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2"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aaron\Documents\MyZoteroFiles_IRF\"/>
    </mc:Choice>
  </mc:AlternateContent>
  <xr:revisionPtr revIDLastSave="0" documentId="13_ncr:1_{D13E4C37-F95B-490E-A2B0-30BBF4A1C6D9}" xr6:coauthVersionLast="36" xr6:coauthVersionMax="36" xr10:uidLastSave="{00000000-0000-0000-0000-000000000000}"/>
  <bookViews>
    <workbookView xWindow="2320" yWindow="102" windowWidth="14803" windowHeight="8012" xr2:uid="{00000000-000D-0000-FFFF-FFFF00000000}"/>
  </bookViews>
  <sheets>
    <sheet name="行业估值" sheetId="4" r:id="rId1"/>
    <sheet name="行业明细" sheetId="5" state="veryHidden" r:id="rId2"/>
    <sheet name="公司明细" sheetId="3" state="hidden" r:id="rId3"/>
    <sheet name="说明" sheetId="6" r:id="rId4"/>
  </sheets>
  <functionGroups builtInGroupCount="19"/>
  <externalReferences>
    <externalReference r:id="rId5"/>
  </externalReferences>
  <definedNames>
    <definedName name="_xlnm._FilterDatabase" localSheetId="2" hidden="1">公司明细!$A$1:$U$4000</definedName>
    <definedName name="deadline">行业估值!$E$5</definedName>
    <definedName name="option">OFFSET(公司明细!$A$6,1,公司明细!$B$3-1,公司明细!$A$3,1)</definedName>
  </definedNames>
  <calcPr calcId="191029" concurrentManualCount="20"/>
</workbook>
</file>

<file path=xl/calcChain.xml><?xml version="1.0" encoding="utf-8"?>
<calcChain xmlns="http://schemas.openxmlformats.org/spreadsheetml/2006/main">
  <c r="T1" i="3" l="1"/>
  <c r="G1" i="3" l="1"/>
  <c r="Z42" i="4" l="1"/>
  <c r="Z43" i="4"/>
  <c r="Z44" i="4"/>
  <c r="Z45" i="4"/>
  <c r="Z46" i="4"/>
  <c r="Z47" i="4"/>
  <c r="Z48" i="4"/>
  <c r="Z49" i="4"/>
  <c r="Z50" i="4"/>
  <c r="Z51" i="4"/>
  <c r="Z52" i="4"/>
  <c r="Z53" i="4"/>
  <c r="Z54" i="4"/>
  <c r="Z55" i="4"/>
  <c r="Z56" i="4"/>
  <c r="Z57" i="4"/>
  <c r="Z58" i="4"/>
  <c r="Z59" i="4"/>
  <c r="Z60" i="4"/>
  <c r="Z61" i="4"/>
  <c r="Z62" i="4"/>
  <c r="Z63" i="4"/>
  <c r="Z64" i="4"/>
  <c r="Z65" i="4"/>
  <c r="Z66" i="4"/>
  <c r="Z67" i="4"/>
  <c r="A3" i="3"/>
  <c r="Y67" i="4" l="1"/>
  <c r="Y68" i="4"/>
  <c r="Y64" i="4"/>
  <c r="Y65" i="4"/>
  <c r="Y66" i="4"/>
  <c r="Y42" i="4"/>
  <c r="Y43" i="4"/>
  <c r="Y44" i="4"/>
  <c r="Y45" i="4"/>
  <c r="Y46" i="4"/>
  <c r="Y47" i="4"/>
  <c r="Y48" i="4"/>
  <c r="Y49" i="4"/>
  <c r="Y50" i="4"/>
  <c r="Y51" i="4"/>
  <c r="Y52" i="4"/>
  <c r="Y53" i="4"/>
  <c r="Y54" i="4"/>
  <c r="Y55" i="4"/>
  <c r="Y56" i="4"/>
  <c r="Y57" i="4"/>
  <c r="Y58" i="4"/>
  <c r="Y59" i="4"/>
  <c r="Y60" i="4"/>
  <c r="Y61" i="4"/>
  <c r="Y62" i="4"/>
  <c r="Y63" i="4"/>
  <c r="Y41" i="4" l="1"/>
  <c r="X58" i="4"/>
  <c r="X59" i="4"/>
  <c r="X52" i="4"/>
  <c r="X53" i="4"/>
  <c r="X54" i="4"/>
  <c r="X55" i="4"/>
  <c r="X56" i="4"/>
  <c r="X57" i="4"/>
  <c r="X43" i="4"/>
  <c r="X44" i="4"/>
  <c r="X45" i="4"/>
  <c r="X46" i="4"/>
  <c r="X47" i="4"/>
  <c r="X48" i="4"/>
  <c r="X49" i="4"/>
  <c r="X50" i="4"/>
  <c r="X51" i="4"/>
  <c r="X42" i="4"/>
  <c r="Z41" i="4" l="1"/>
  <c r="X41" i="4"/>
  <c r="F3" i="3" l="1"/>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 r="F773" i="3"/>
  <c r="F774" i="3"/>
  <c r="F775" i="3"/>
  <c r="F776" i="3"/>
  <c r="F777" i="3"/>
  <c r="F778" i="3"/>
  <c r="F779" i="3"/>
  <c r="F780" i="3"/>
  <c r="F781" i="3"/>
  <c r="F782" i="3"/>
  <c r="F783" i="3"/>
  <c r="F784" i="3"/>
  <c r="F785" i="3"/>
  <c r="F786" i="3"/>
  <c r="F787" i="3"/>
  <c r="F788" i="3"/>
  <c r="F789" i="3"/>
  <c r="F790" i="3"/>
  <c r="F791" i="3"/>
  <c r="F792" i="3"/>
  <c r="F793" i="3"/>
  <c r="F794" i="3"/>
  <c r="F795" i="3"/>
  <c r="F796" i="3"/>
  <c r="F797" i="3"/>
  <c r="F798" i="3"/>
  <c r="F799" i="3"/>
  <c r="F800" i="3"/>
  <c r="F801" i="3"/>
  <c r="F802" i="3"/>
  <c r="F803" i="3"/>
  <c r="F804" i="3"/>
  <c r="F805" i="3"/>
  <c r="F806" i="3"/>
  <c r="F807" i="3"/>
  <c r="F808" i="3"/>
  <c r="F809" i="3"/>
  <c r="F810" i="3"/>
  <c r="F811" i="3"/>
  <c r="F812" i="3"/>
  <c r="F813" i="3"/>
  <c r="F814" i="3"/>
  <c r="F815" i="3"/>
  <c r="F816" i="3"/>
  <c r="F817" i="3"/>
  <c r="F818" i="3"/>
  <c r="F819" i="3"/>
  <c r="F820" i="3"/>
  <c r="F821" i="3"/>
  <c r="F822" i="3"/>
  <c r="F823" i="3"/>
  <c r="F824" i="3"/>
  <c r="F825" i="3"/>
  <c r="F826" i="3"/>
  <c r="F827" i="3"/>
  <c r="F828" i="3"/>
  <c r="F829" i="3"/>
  <c r="F830" i="3"/>
  <c r="F831" i="3"/>
  <c r="F832" i="3"/>
  <c r="F833" i="3"/>
  <c r="F834" i="3"/>
  <c r="F835" i="3"/>
  <c r="F836" i="3"/>
  <c r="F837" i="3"/>
  <c r="F838" i="3"/>
  <c r="F839" i="3"/>
  <c r="F840" i="3"/>
  <c r="F841" i="3"/>
  <c r="F842" i="3"/>
  <c r="F843" i="3"/>
  <c r="F844" i="3"/>
  <c r="F845" i="3"/>
  <c r="F846" i="3"/>
  <c r="F847" i="3"/>
  <c r="F848" i="3"/>
  <c r="F849" i="3"/>
  <c r="F850" i="3"/>
  <c r="F851" i="3"/>
  <c r="F852" i="3"/>
  <c r="F853" i="3"/>
  <c r="F854" i="3"/>
  <c r="F855" i="3"/>
  <c r="F856" i="3"/>
  <c r="F857" i="3"/>
  <c r="F858" i="3"/>
  <c r="F859" i="3"/>
  <c r="F860" i="3"/>
  <c r="F861" i="3"/>
  <c r="F862" i="3"/>
  <c r="F863" i="3"/>
  <c r="F864" i="3"/>
  <c r="F865" i="3"/>
  <c r="F866" i="3"/>
  <c r="F867" i="3"/>
  <c r="F868" i="3"/>
  <c r="F869" i="3"/>
  <c r="F870" i="3"/>
  <c r="F871" i="3"/>
  <c r="F872" i="3"/>
  <c r="F873" i="3"/>
  <c r="F874" i="3"/>
  <c r="F875" i="3"/>
  <c r="F876" i="3"/>
  <c r="F877" i="3"/>
  <c r="F878" i="3"/>
  <c r="F879" i="3"/>
  <c r="F880" i="3"/>
  <c r="F881" i="3"/>
  <c r="F882" i="3"/>
  <c r="F883" i="3"/>
  <c r="F884" i="3"/>
  <c r="F885" i="3"/>
  <c r="F886" i="3"/>
  <c r="F887" i="3"/>
  <c r="F888" i="3"/>
  <c r="F889" i="3"/>
  <c r="F890" i="3"/>
  <c r="F891" i="3"/>
  <c r="F892" i="3"/>
  <c r="F893" i="3"/>
  <c r="F894" i="3"/>
  <c r="F895" i="3"/>
  <c r="F896" i="3"/>
  <c r="F897" i="3"/>
  <c r="F898" i="3"/>
  <c r="F899" i="3"/>
  <c r="F900" i="3"/>
  <c r="F901" i="3"/>
  <c r="F902" i="3"/>
  <c r="F903" i="3"/>
  <c r="F904" i="3"/>
  <c r="F905" i="3"/>
  <c r="F906" i="3"/>
  <c r="F907" i="3"/>
  <c r="F908" i="3"/>
  <c r="F909" i="3"/>
  <c r="F910" i="3"/>
  <c r="F911" i="3"/>
  <c r="F912" i="3"/>
  <c r="F913" i="3"/>
  <c r="F914" i="3"/>
  <c r="F915" i="3"/>
  <c r="F916" i="3"/>
  <c r="F917" i="3"/>
  <c r="F918" i="3"/>
  <c r="F919" i="3"/>
  <c r="F920" i="3"/>
  <c r="F921" i="3"/>
  <c r="F922" i="3"/>
  <c r="F923" i="3"/>
  <c r="F924" i="3"/>
  <c r="F925" i="3"/>
  <c r="F926" i="3"/>
  <c r="F927" i="3"/>
  <c r="F928" i="3"/>
  <c r="F929" i="3"/>
  <c r="F930" i="3"/>
  <c r="F931" i="3"/>
  <c r="F932" i="3"/>
  <c r="F933" i="3"/>
  <c r="F934" i="3"/>
  <c r="F935" i="3"/>
  <c r="F936" i="3"/>
  <c r="F937" i="3"/>
  <c r="F938" i="3"/>
  <c r="F939" i="3"/>
  <c r="F940" i="3"/>
  <c r="F941" i="3"/>
  <c r="F942" i="3"/>
  <c r="F943" i="3"/>
  <c r="F944" i="3"/>
  <c r="F945" i="3"/>
  <c r="F946" i="3"/>
  <c r="F947" i="3"/>
  <c r="F948" i="3"/>
  <c r="F949" i="3"/>
  <c r="F950" i="3"/>
  <c r="F951" i="3"/>
  <c r="F952" i="3"/>
  <c r="F953" i="3"/>
  <c r="F954" i="3"/>
  <c r="F955" i="3"/>
  <c r="F956" i="3"/>
  <c r="F957" i="3"/>
  <c r="F958" i="3"/>
  <c r="F959" i="3"/>
  <c r="F960" i="3"/>
  <c r="F961" i="3"/>
  <c r="F962" i="3"/>
  <c r="F963" i="3"/>
  <c r="F964" i="3"/>
  <c r="F965" i="3"/>
  <c r="F966" i="3"/>
  <c r="F967" i="3"/>
  <c r="F968" i="3"/>
  <c r="F969" i="3"/>
  <c r="F970" i="3"/>
  <c r="F971" i="3"/>
  <c r="F972" i="3"/>
  <c r="F973" i="3"/>
  <c r="F974" i="3"/>
  <c r="F975" i="3"/>
  <c r="F976" i="3"/>
  <c r="F977" i="3"/>
  <c r="F978" i="3"/>
  <c r="F979" i="3"/>
  <c r="F980" i="3"/>
  <c r="F981" i="3"/>
  <c r="F982" i="3"/>
  <c r="F983" i="3"/>
  <c r="F984" i="3"/>
  <c r="F985" i="3"/>
  <c r="F986" i="3"/>
  <c r="F987" i="3"/>
  <c r="F988" i="3"/>
  <c r="F989" i="3"/>
  <c r="F990" i="3"/>
  <c r="F991" i="3"/>
  <c r="F992" i="3"/>
  <c r="F993" i="3"/>
  <c r="F994" i="3"/>
  <c r="F995" i="3"/>
  <c r="F996" i="3"/>
  <c r="F997" i="3"/>
  <c r="F998" i="3"/>
  <c r="F999" i="3"/>
  <c r="F1000" i="3"/>
  <c r="F1001" i="3"/>
  <c r="F1002" i="3"/>
  <c r="F1003" i="3"/>
  <c r="F1004" i="3"/>
  <c r="F1005" i="3"/>
  <c r="F1006" i="3"/>
  <c r="F1007" i="3"/>
  <c r="F1008" i="3"/>
  <c r="F1009" i="3"/>
  <c r="F1010" i="3"/>
  <c r="F1011" i="3"/>
  <c r="F1012" i="3"/>
  <c r="F1013" i="3"/>
  <c r="F1014" i="3"/>
  <c r="F1015" i="3"/>
  <c r="F1016" i="3"/>
  <c r="F1017" i="3"/>
  <c r="F1018" i="3"/>
  <c r="F1019" i="3"/>
  <c r="F1020" i="3"/>
  <c r="F1021" i="3"/>
  <c r="F1022" i="3"/>
  <c r="F1023" i="3"/>
  <c r="F1024" i="3"/>
  <c r="F1025" i="3"/>
  <c r="F1026" i="3"/>
  <c r="F1027" i="3"/>
  <c r="F1028" i="3"/>
  <c r="F1029" i="3"/>
  <c r="F1030" i="3"/>
  <c r="F1031" i="3"/>
  <c r="F1032" i="3"/>
  <c r="F1033" i="3"/>
  <c r="F1034" i="3"/>
  <c r="F1035" i="3"/>
  <c r="F1036" i="3"/>
  <c r="F1037" i="3"/>
  <c r="F1038" i="3"/>
  <c r="F1039" i="3"/>
  <c r="F1040" i="3"/>
  <c r="F1041" i="3"/>
  <c r="F1042" i="3"/>
  <c r="F1043" i="3"/>
  <c r="F1044" i="3"/>
  <c r="F1045" i="3"/>
  <c r="F1046" i="3"/>
  <c r="F1047" i="3"/>
  <c r="F1048" i="3"/>
  <c r="F1049" i="3"/>
  <c r="F1050" i="3"/>
  <c r="F1051" i="3"/>
  <c r="F1052" i="3"/>
  <c r="F1053" i="3"/>
  <c r="F1054" i="3"/>
  <c r="F1055" i="3"/>
  <c r="F1056" i="3"/>
  <c r="F1057" i="3"/>
  <c r="F1058" i="3"/>
  <c r="F1059" i="3"/>
  <c r="F1060" i="3"/>
  <c r="F1061" i="3"/>
  <c r="F1062" i="3"/>
  <c r="F1063" i="3"/>
  <c r="F1064" i="3"/>
  <c r="F1065" i="3"/>
  <c r="F1066" i="3"/>
  <c r="F1067" i="3"/>
  <c r="F1068" i="3"/>
  <c r="F1069" i="3"/>
  <c r="F1070" i="3"/>
  <c r="F1071" i="3"/>
  <c r="F1072" i="3"/>
  <c r="F1073" i="3"/>
  <c r="F1074" i="3"/>
  <c r="F1075" i="3"/>
  <c r="F1076" i="3"/>
  <c r="F1077" i="3"/>
  <c r="F1078" i="3"/>
  <c r="F1079" i="3"/>
  <c r="F1080" i="3"/>
  <c r="F1081" i="3"/>
  <c r="F1082" i="3"/>
  <c r="F1083" i="3"/>
  <c r="F1084" i="3"/>
  <c r="F1085" i="3"/>
  <c r="F1086" i="3"/>
  <c r="F1087" i="3"/>
  <c r="F1088" i="3"/>
  <c r="F1089" i="3"/>
  <c r="F1090" i="3"/>
  <c r="F1091" i="3"/>
  <c r="F1092" i="3"/>
  <c r="F1093" i="3"/>
  <c r="F1094" i="3"/>
  <c r="F1095" i="3"/>
  <c r="F1096" i="3"/>
  <c r="F1097" i="3"/>
  <c r="F1098" i="3"/>
  <c r="F1099" i="3"/>
  <c r="F1100" i="3"/>
  <c r="F1101" i="3"/>
  <c r="F1102" i="3"/>
  <c r="F1103" i="3"/>
  <c r="F1104" i="3"/>
  <c r="F1105" i="3"/>
  <c r="F1106" i="3"/>
  <c r="F1107" i="3"/>
  <c r="F1108" i="3"/>
  <c r="F1109" i="3"/>
  <c r="F1110" i="3"/>
  <c r="F1111" i="3"/>
  <c r="F1112" i="3"/>
  <c r="F1113" i="3"/>
  <c r="F1114" i="3"/>
  <c r="F1115" i="3"/>
  <c r="F1116" i="3"/>
  <c r="F1117" i="3"/>
  <c r="F1118" i="3"/>
  <c r="F1119" i="3"/>
  <c r="F1120" i="3"/>
  <c r="F1121" i="3"/>
  <c r="F1122" i="3"/>
  <c r="F1123" i="3"/>
  <c r="F1124" i="3"/>
  <c r="F1125" i="3"/>
  <c r="F1126" i="3"/>
  <c r="F1127" i="3"/>
  <c r="F1128" i="3"/>
  <c r="F1129" i="3"/>
  <c r="F1130" i="3"/>
  <c r="F1131" i="3"/>
  <c r="F1132" i="3"/>
  <c r="F1133" i="3"/>
  <c r="F1134" i="3"/>
  <c r="F1135" i="3"/>
  <c r="F1136" i="3"/>
  <c r="F1137" i="3"/>
  <c r="F1138" i="3"/>
  <c r="F1139" i="3"/>
  <c r="F1140" i="3"/>
  <c r="F1141" i="3"/>
  <c r="F1142" i="3"/>
  <c r="F1143" i="3"/>
  <c r="F1144" i="3"/>
  <c r="F1145" i="3"/>
  <c r="F1146" i="3"/>
  <c r="F1147" i="3"/>
  <c r="F1148" i="3"/>
  <c r="F1149" i="3"/>
  <c r="F1150" i="3"/>
  <c r="F1151" i="3"/>
  <c r="F1152" i="3"/>
  <c r="F1153" i="3"/>
  <c r="F1154" i="3"/>
  <c r="F1155" i="3"/>
  <c r="F1156" i="3"/>
  <c r="F1157" i="3"/>
  <c r="F1158" i="3"/>
  <c r="F1159" i="3"/>
  <c r="F1160" i="3"/>
  <c r="F1161" i="3"/>
  <c r="F1162" i="3"/>
  <c r="F1163" i="3"/>
  <c r="F1164" i="3"/>
  <c r="F1165" i="3"/>
  <c r="F1166" i="3"/>
  <c r="F1167" i="3"/>
  <c r="F1168" i="3"/>
  <c r="F1169" i="3"/>
  <c r="F1170" i="3"/>
  <c r="F1171" i="3"/>
  <c r="F1172" i="3"/>
  <c r="F1173" i="3"/>
  <c r="F1174" i="3"/>
  <c r="F1175" i="3"/>
  <c r="F1176" i="3"/>
  <c r="F1177" i="3"/>
  <c r="F1178" i="3"/>
  <c r="F1179" i="3"/>
  <c r="F1180" i="3"/>
  <c r="F1181" i="3"/>
  <c r="F1182" i="3"/>
  <c r="F1183" i="3"/>
  <c r="F1184" i="3"/>
  <c r="F1185" i="3"/>
  <c r="F1186" i="3"/>
  <c r="F1187" i="3"/>
  <c r="F1188" i="3"/>
  <c r="F1189" i="3"/>
  <c r="F1190" i="3"/>
  <c r="F1191" i="3"/>
  <c r="F1192" i="3"/>
  <c r="F1193" i="3"/>
  <c r="F1194" i="3"/>
  <c r="F1195" i="3"/>
  <c r="F1196" i="3"/>
  <c r="F1197" i="3"/>
  <c r="F1198" i="3"/>
  <c r="F1199" i="3"/>
  <c r="F1200" i="3"/>
  <c r="F1201" i="3"/>
  <c r="F1202" i="3"/>
  <c r="F1203" i="3"/>
  <c r="F1204" i="3"/>
  <c r="F1205" i="3"/>
  <c r="F1206" i="3"/>
  <c r="F1207" i="3"/>
  <c r="F1208" i="3"/>
  <c r="F1209" i="3"/>
  <c r="F1210" i="3"/>
  <c r="F1211" i="3"/>
  <c r="F1212" i="3"/>
  <c r="F1213" i="3"/>
  <c r="F1214" i="3"/>
  <c r="F1215" i="3"/>
  <c r="F1216" i="3"/>
  <c r="F1217" i="3"/>
  <c r="F1218" i="3"/>
  <c r="F1219" i="3"/>
  <c r="F1220" i="3"/>
  <c r="F1221" i="3"/>
  <c r="F1222" i="3"/>
  <c r="F1223" i="3"/>
  <c r="F1224" i="3"/>
  <c r="F1225" i="3"/>
  <c r="F1226" i="3"/>
  <c r="F1227" i="3"/>
  <c r="F1228" i="3"/>
  <c r="F1229" i="3"/>
  <c r="F1230" i="3"/>
  <c r="F1231" i="3"/>
  <c r="F1232" i="3"/>
  <c r="F1233" i="3"/>
  <c r="F1234" i="3"/>
  <c r="F1235" i="3"/>
  <c r="F1236" i="3"/>
  <c r="F1237" i="3"/>
  <c r="F1238" i="3"/>
  <c r="F1239" i="3"/>
  <c r="F1240" i="3"/>
  <c r="F1241" i="3"/>
  <c r="F1242" i="3"/>
  <c r="F1243" i="3"/>
  <c r="F1244" i="3"/>
  <c r="F1245" i="3"/>
  <c r="F1246" i="3"/>
  <c r="F1247" i="3"/>
  <c r="F1248" i="3"/>
  <c r="F1249" i="3"/>
  <c r="F1250" i="3"/>
  <c r="F1251" i="3"/>
  <c r="F1252" i="3"/>
  <c r="F1253" i="3"/>
  <c r="F1254" i="3"/>
  <c r="F1255" i="3"/>
  <c r="F1256" i="3"/>
  <c r="F1257" i="3"/>
  <c r="F1258" i="3"/>
  <c r="F1259" i="3"/>
  <c r="F1260" i="3"/>
  <c r="F1261" i="3"/>
  <c r="F1262" i="3"/>
  <c r="F1263" i="3"/>
  <c r="F1264" i="3"/>
  <c r="F1265" i="3"/>
  <c r="F1266" i="3"/>
  <c r="F1267" i="3"/>
  <c r="F1268" i="3"/>
  <c r="F1269" i="3"/>
  <c r="F1270" i="3"/>
  <c r="F1271" i="3"/>
  <c r="F1272" i="3"/>
  <c r="F1273" i="3"/>
  <c r="F1274" i="3"/>
  <c r="F1275" i="3"/>
  <c r="F1276" i="3"/>
  <c r="F1277" i="3"/>
  <c r="F1278" i="3"/>
  <c r="F1279" i="3"/>
  <c r="F1280" i="3"/>
  <c r="F1281" i="3"/>
  <c r="F1282" i="3"/>
  <c r="F1283" i="3"/>
  <c r="F1284" i="3"/>
  <c r="F1285" i="3"/>
  <c r="F1286" i="3"/>
  <c r="F1287" i="3"/>
  <c r="F1288" i="3"/>
  <c r="F1289" i="3"/>
  <c r="F1290" i="3"/>
  <c r="F1291" i="3"/>
  <c r="F1292" i="3"/>
  <c r="F1293" i="3"/>
  <c r="F1294" i="3"/>
  <c r="F1295" i="3"/>
  <c r="F1296" i="3"/>
  <c r="F1297" i="3"/>
  <c r="F1298" i="3"/>
  <c r="F1299" i="3"/>
  <c r="F1300" i="3"/>
  <c r="F1301" i="3"/>
  <c r="F1302" i="3"/>
  <c r="F1303" i="3"/>
  <c r="F1304" i="3"/>
  <c r="F1305" i="3"/>
  <c r="F1306" i="3"/>
  <c r="F1307" i="3"/>
  <c r="F1308" i="3"/>
  <c r="F1309" i="3"/>
  <c r="F1310" i="3"/>
  <c r="F1311" i="3"/>
  <c r="F1312" i="3"/>
  <c r="F1313" i="3"/>
  <c r="F1314" i="3"/>
  <c r="F1315" i="3"/>
  <c r="F1316" i="3"/>
  <c r="F1317" i="3"/>
  <c r="F1318" i="3"/>
  <c r="F1319" i="3"/>
  <c r="F1320" i="3"/>
  <c r="F1321" i="3"/>
  <c r="F1322" i="3"/>
  <c r="F1323" i="3"/>
  <c r="F1324" i="3"/>
  <c r="F1325" i="3"/>
  <c r="F1326" i="3"/>
  <c r="F1327" i="3"/>
  <c r="F1328" i="3"/>
  <c r="F1329" i="3"/>
  <c r="F1330" i="3"/>
  <c r="F1331" i="3"/>
  <c r="F1332" i="3"/>
  <c r="F1333" i="3"/>
  <c r="F1334" i="3"/>
  <c r="F1335" i="3"/>
  <c r="F1336" i="3"/>
  <c r="F1337" i="3"/>
  <c r="F1338" i="3"/>
  <c r="F1339" i="3"/>
  <c r="F1340" i="3"/>
  <c r="F1341" i="3"/>
  <c r="F1342" i="3"/>
  <c r="F1343" i="3"/>
  <c r="F1344" i="3"/>
  <c r="F1345" i="3"/>
  <c r="F1346" i="3"/>
  <c r="F1347" i="3"/>
  <c r="F1348" i="3"/>
  <c r="F1349" i="3"/>
  <c r="F1350" i="3"/>
  <c r="F1351" i="3"/>
  <c r="F1352" i="3"/>
  <c r="F1353" i="3"/>
  <c r="F1354" i="3"/>
  <c r="F1355" i="3"/>
  <c r="F1356" i="3"/>
  <c r="F1357" i="3"/>
  <c r="F1358" i="3"/>
  <c r="F1359" i="3"/>
  <c r="F1360" i="3"/>
  <c r="F1361" i="3"/>
  <c r="F1362" i="3"/>
  <c r="F1363" i="3"/>
  <c r="F1364" i="3"/>
  <c r="F1365" i="3"/>
  <c r="F1366" i="3"/>
  <c r="F1367" i="3"/>
  <c r="F1368" i="3"/>
  <c r="F1369" i="3"/>
  <c r="F1370" i="3"/>
  <c r="F1371" i="3"/>
  <c r="F1372" i="3"/>
  <c r="F1373" i="3"/>
  <c r="F1374" i="3"/>
  <c r="F1375" i="3"/>
  <c r="F1376" i="3"/>
  <c r="F1377" i="3"/>
  <c r="F1378" i="3"/>
  <c r="F1379" i="3"/>
  <c r="F1380" i="3"/>
  <c r="F1381" i="3"/>
  <c r="F1382" i="3"/>
  <c r="F1383" i="3"/>
  <c r="F1384" i="3"/>
  <c r="F1385" i="3"/>
  <c r="F1386" i="3"/>
  <c r="F1387" i="3"/>
  <c r="F1388" i="3"/>
  <c r="F1389" i="3"/>
  <c r="F1390" i="3"/>
  <c r="F1391" i="3"/>
  <c r="F1392" i="3"/>
  <c r="F1393" i="3"/>
  <c r="F1394" i="3"/>
  <c r="F1395" i="3"/>
  <c r="F1396" i="3"/>
  <c r="F1397" i="3"/>
  <c r="F1398" i="3"/>
  <c r="F1399" i="3"/>
  <c r="F1400" i="3"/>
  <c r="F1401" i="3"/>
  <c r="F1402" i="3"/>
  <c r="F1403" i="3"/>
  <c r="F1404" i="3"/>
  <c r="F1405" i="3"/>
  <c r="F1406" i="3"/>
  <c r="F1407" i="3"/>
  <c r="F1408" i="3"/>
  <c r="F1409" i="3"/>
  <c r="F1410" i="3"/>
  <c r="F1411" i="3"/>
  <c r="F1412" i="3"/>
  <c r="F1413" i="3"/>
  <c r="F1414" i="3"/>
  <c r="F1415" i="3"/>
  <c r="F1416" i="3"/>
  <c r="F1417" i="3"/>
  <c r="F1418" i="3"/>
  <c r="F1419" i="3"/>
  <c r="F1420" i="3"/>
  <c r="F1421" i="3"/>
  <c r="F1422" i="3"/>
  <c r="F1423" i="3"/>
  <c r="F1424" i="3"/>
  <c r="F1425" i="3"/>
  <c r="F1426" i="3"/>
  <c r="F1427" i="3"/>
  <c r="F1428" i="3"/>
  <c r="F1429" i="3"/>
  <c r="F1430" i="3"/>
  <c r="F1431" i="3"/>
  <c r="F1432" i="3"/>
  <c r="F1433" i="3"/>
  <c r="F1434" i="3"/>
  <c r="F1435" i="3"/>
  <c r="F1436" i="3"/>
  <c r="F1437" i="3"/>
  <c r="F1438" i="3"/>
  <c r="F1439" i="3"/>
  <c r="F1440" i="3"/>
  <c r="F1441" i="3"/>
  <c r="F1442" i="3"/>
  <c r="F1443" i="3"/>
  <c r="F1444" i="3"/>
  <c r="F1445" i="3"/>
  <c r="F1446" i="3"/>
  <c r="F1447" i="3"/>
  <c r="F1448" i="3"/>
  <c r="F1449" i="3"/>
  <c r="F1450" i="3"/>
  <c r="F1451" i="3"/>
  <c r="F1452" i="3"/>
  <c r="F1453" i="3"/>
  <c r="F1454" i="3"/>
  <c r="F1455" i="3"/>
  <c r="F1456" i="3"/>
  <c r="F1457" i="3"/>
  <c r="F1458" i="3"/>
  <c r="F1459" i="3"/>
  <c r="F1460" i="3"/>
  <c r="F1461" i="3"/>
  <c r="F1462" i="3"/>
  <c r="F1463" i="3"/>
  <c r="F1464" i="3"/>
  <c r="F1465" i="3"/>
  <c r="F1466" i="3"/>
  <c r="F1467" i="3"/>
  <c r="F1468" i="3"/>
  <c r="F1469" i="3"/>
  <c r="F1470" i="3"/>
  <c r="F1471" i="3"/>
  <c r="F1472" i="3"/>
  <c r="F1473" i="3"/>
  <c r="F1474" i="3"/>
  <c r="F1475" i="3"/>
  <c r="F1476" i="3"/>
  <c r="F1477" i="3"/>
  <c r="F1478" i="3"/>
  <c r="F1479" i="3"/>
  <c r="F1480" i="3"/>
  <c r="F1481" i="3"/>
  <c r="F1482" i="3"/>
  <c r="F1483" i="3"/>
  <c r="F1484" i="3"/>
  <c r="F1485" i="3"/>
  <c r="F1486" i="3"/>
  <c r="F1487" i="3"/>
  <c r="F1488" i="3"/>
  <c r="F1489" i="3"/>
  <c r="F1490" i="3"/>
  <c r="F1491" i="3"/>
  <c r="F1492" i="3"/>
  <c r="F1493" i="3"/>
  <c r="F1494" i="3"/>
  <c r="F1495" i="3"/>
  <c r="F1496" i="3"/>
  <c r="F1497" i="3"/>
  <c r="F1498" i="3"/>
  <c r="F1499" i="3"/>
  <c r="F1500" i="3"/>
  <c r="F1501" i="3"/>
  <c r="F1502" i="3"/>
  <c r="F1503" i="3"/>
  <c r="F1504" i="3"/>
  <c r="F1505" i="3"/>
  <c r="F1506" i="3"/>
  <c r="F1507" i="3"/>
  <c r="F1508" i="3"/>
  <c r="F1509" i="3"/>
  <c r="F1510" i="3"/>
  <c r="F1511" i="3"/>
  <c r="F1512" i="3"/>
  <c r="F1513" i="3"/>
  <c r="F1514" i="3"/>
  <c r="F1515" i="3"/>
  <c r="F1516" i="3"/>
  <c r="F1517" i="3"/>
  <c r="F1518" i="3"/>
  <c r="F1519" i="3"/>
  <c r="F1520" i="3"/>
  <c r="F1521" i="3"/>
  <c r="F1522" i="3"/>
  <c r="F1523" i="3"/>
  <c r="F1524" i="3"/>
  <c r="F1525" i="3"/>
  <c r="F1526" i="3"/>
  <c r="F1527" i="3"/>
  <c r="F1528" i="3"/>
  <c r="F1529" i="3"/>
  <c r="F1530" i="3"/>
  <c r="F1531" i="3"/>
  <c r="F1532" i="3"/>
  <c r="F1533" i="3"/>
  <c r="F1534" i="3"/>
  <c r="F1535" i="3"/>
  <c r="F1536" i="3"/>
  <c r="F1537" i="3"/>
  <c r="F1538" i="3"/>
  <c r="F1539" i="3"/>
  <c r="F1540" i="3"/>
  <c r="F1541" i="3"/>
  <c r="F1542" i="3"/>
  <c r="F1543" i="3"/>
  <c r="F1544" i="3"/>
  <c r="F1545" i="3"/>
  <c r="F1546" i="3"/>
  <c r="F1547" i="3"/>
  <c r="F1548" i="3"/>
  <c r="F1549" i="3"/>
  <c r="F1550" i="3"/>
  <c r="F1551" i="3"/>
  <c r="F1552" i="3"/>
  <c r="F1553" i="3"/>
  <c r="F1554" i="3"/>
  <c r="F1555" i="3"/>
  <c r="F1556" i="3"/>
  <c r="F1557" i="3"/>
  <c r="F1558" i="3"/>
  <c r="F1559" i="3"/>
  <c r="F1560" i="3"/>
  <c r="F1561" i="3"/>
  <c r="F1562" i="3"/>
  <c r="F1563" i="3"/>
  <c r="F1564" i="3"/>
  <c r="F1565" i="3"/>
  <c r="F1566" i="3"/>
  <c r="F1567" i="3"/>
  <c r="F1568" i="3"/>
  <c r="F1569" i="3"/>
  <c r="F1570" i="3"/>
  <c r="F1571" i="3"/>
  <c r="F1572" i="3"/>
  <c r="F1573" i="3"/>
  <c r="F1574" i="3"/>
  <c r="F1575" i="3"/>
  <c r="F1576" i="3"/>
  <c r="F1577" i="3"/>
  <c r="F1578" i="3"/>
  <c r="F1579" i="3"/>
  <c r="F1580" i="3"/>
  <c r="F1581" i="3"/>
  <c r="F1582" i="3"/>
  <c r="F1583" i="3"/>
  <c r="F1584" i="3"/>
  <c r="F1585" i="3"/>
  <c r="F1586" i="3"/>
  <c r="F1587" i="3"/>
  <c r="F1588" i="3"/>
  <c r="F1589" i="3"/>
  <c r="F1590" i="3"/>
  <c r="F1591" i="3"/>
  <c r="F1592" i="3"/>
  <c r="F1593" i="3"/>
  <c r="F1594" i="3"/>
  <c r="F1595" i="3"/>
  <c r="F1596" i="3"/>
  <c r="F1597" i="3"/>
  <c r="F1598" i="3"/>
  <c r="F1599" i="3"/>
  <c r="F1600" i="3"/>
  <c r="F1601" i="3"/>
  <c r="F1602" i="3"/>
  <c r="F1603" i="3"/>
  <c r="F1604" i="3"/>
  <c r="F1605" i="3"/>
  <c r="F1606" i="3"/>
  <c r="F1607" i="3"/>
  <c r="F1608" i="3"/>
  <c r="F1609" i="3"/>
  <c r="F1610" i="3"/>
  <c r="F1611" i="3"/>
  <c r="F1612" i="3"/>
  <c r="F1613" i="3"/>
  <c r="F1614" i="3"/>
  <c r="F1615" i="3"/>
  <c r="F1616" i="3"/>
  <c r="F1617" i="3"/>
  <c r="F1618" i="3"/>
  <c r="F1619" i="3"/>
  <c r="F1620" i="3"/>
  <c r="F1621" i="3"/>
  <c r="F1622" i="3"/>
  <c r="F1623" i="3"/>
  <c r="F1624" i="3"/>
  <c r="F1625" i="3"/>
  <c r="F1626" i="3"/>
  <c r="F1627" i="3"/>
  <c r="F1628" i="3"/>
  <c r="F1629" i="3"/>
  <c r="F1630" i="3"/>
  <c r="F1631" i="3"/>
  <c r="F1632" i="3"/>
  <c r="F1633" i="3"/>
  <c r="F1634" i="3"/>
  <c r="F1635" i="3"/>
  <c r="F1636" i="3"/>
  <c r="F1637" i="3"/>
  <c r="F1638" i="3"/>
  <c r="F1639" i="3"/>
  <c r="F1640" i="3"/>
  <c r="F1641" i="3"/>
  <c r="F1642" i="3"/>
  <c r="F1643" i="3"/>
  <c r="F1644" i="3"/>
  <c r="F1645" i="3"/>
  <c r="F1646" i="3"/>
  <c r="F1647" i="3"/>
  <c r="F1648" i="3"/>
  <c r="F1649" i="3"/>
  <c r="F1650" i="3"/>
  <c r="F1651" i="3"/>
  <c r="F1652" i="3"/>
  <c r="F1653" i="3"/>
  <c r="F1654" i="3"/>
  <c r="F1655" i="3"/>
  <c r="F1656" i="3"/>
  <c r="F1657" i="3"/>
  <c r="F1658" i="3"/>
  <c r="F1659" i="3"/>
  <c r="F1660" i="3"/>
  <c r="F1661" i="3"/>
  <c r="F1662" i="3"/>
  <c r="F1663" i="3"/>
  <c r="F1664" i="3"/>
  <c r="F1665" i="3"/>
  <c r="F1666" i="3"/>
  <c r="F1667" i="3"/>
  <c r="F1668" i="3"/>
  <c r="F1669" i="3"/>
  <c r="F1670" i="3"/>
  <c r="F1671" i="3"/>
  <c r="F1672" i="3"/>
  <c r="F1673" i="3"/>
  <c r="F1674" i="3"/>
  <c r="F1675" i="3"/>
  <c r="F1676" i="3"/>
  <c r="F1677" i="3"/>
  <c r="F1678" i="3"/>
  <c r="F1679" i="3"/>
  <c r="F1680" i="3"/>
  <c r="F1681" i="3"/>
  <c r="F1682" i="3"/>
  <c r="F1683" i="3"/>
  <c r="F1684" i="3"/>
  <c r="F1685" i="3"/>
  <c r="F1686" i="3"/>
  <c r="F1687" i="3"/>
  <c r="F1688" i="3"/>
  <c r="F1689" i="3"/>
  <c r="F1690" i="3"/>
  <c r="F1691" i="3"/>
  <c r="F1692" i="3"/>
  <c r="F1693" i="3"/>
  <c r="F1694" i="3"/>
  <c r="F1695" i="3"/>
  <c r="F1696" i="3"/>
  <c r="F1697" i="3"/>
  <c r="F1698" i="3"/>
  <c r="F1699" i="3"/>
  <c r="F1700" i="3"/>
  <c r="F1701" i="3"/>
  <c r="F1702" i="3"/>
  <c r="F1703" i="3"/>
  <c r="F1704" i="3"/>
  <c r="F1705" i="3"/>
  <c r="F1706" i="3"/>
  <c r="F1707" i="3"/>
  <c r="F1708" i="3"/>
  <c r="F1709" i="3"/>
  <c r="F1710" i="3"/>
  <c r="F1711" i="3"/>
  <c r="F1712" i="3"/>
  <c r="F1713" i="3"/>
  <c r="F1714" i="3"/>
  <c r="F1715" i="3"/>
  <c r="F1716" i="3"/>
  <c r="F1717" i="3"/>
  <c r="F1718" i="3"/>
  <c r="F1719" i="3"/>
  <c r="F1720" i="3"/>
  <c r="F1721" i="3"/>
  <c r="F1722" i="3"/>
  <c r="F1723" i="3"/>
  <c r="F1724" i="3"/>
  <c r="F1725" i="3"/>
  <c r="F1726" i="3"/>
  <c r="F1727" i="3"/>
  <c r="F1728" i="3"/>
  <c r="F1729" i="3"/>
  <c r="F1730" i="3"/>
  <c r="F1731" i="3"/>
  <c r="F1732" i="3"/>
  <c r="F1733" i="3"/>
  <c r="F1734" i="3"/>
  <c r="F1735" i="3"/>
  <c r="F1736" i="3"/>
  <c r="F1737" i="3"/>
  <c r="F1738" i="3"/>
  <c r="F1739" i="3"/>
  <c r="F1740" i="3"/>
  <c r="F1741" i="3"/>
  <c r="F1742" i="3"/>
  <c r="F1743" i="3"/>
  <c r="F1744" i="3"/>
  <c r="F1745" i="3"/>
  <c r="F1746" i="3"/>
  <c r="F1747" i="3"/>
  <c r="F1748" i="3"/>
  <c r="F1749" i="3"/>
  <c r="F1750" i="3"/>
  <c r="F1751" i="3"/>
  <c r="F1752" i="3"/>
  <c r="F1753" i="3"/>
  <c r="F1754" i="3"/>
  <c r="F1755" i="3"/>
  <c r="F1756" i="3"/>
  <c r="F1757" i="3"/>
  <c r="F1758" i="3"/>
  <c r="F1759" i="3"/>
  <c r="F1760" i="3"/>
  <c r="F1761" i="3"/>
  <c r="F1762" i="3"/>
  <c r="F1763" i="3"/>
  <c r="F1764" i="3"/>
  <c r="F1765" i="3"/>
  <c r="F1766" i="3"/>
  <c r="F1767" i="3"/>
  <c r="F1768" i="3"/>
  <c r="F1769" i="3"/>
  <c r="F1770" i="3"/>
  <c r="F1771" i="3"/>
  <c r="F1772" i="3"/>
  <c r="F1773" i="3"/>
  <c r="F1774" i="3"/>
  <c r="F1775" i="3"/>
  <c r="F1776" i="3"/>
  <c r="F1777" i="3"/>
  <c r="F1778" i="3"/>
  <c r="F1779" i="3"/>
  <c r="F1780" i="3"/>
  <c r="F1781" i="3"/>
  <c r="F1782" i="3"/>
  <c r="F1783" i="3"/>
  <c r="F1784" i="3"/>
  <c r="F1785" i="3"/>
  <c r="F1786" i="3"/>
  <c r="F1787" i="3"/>
  <c r="F1788" i="3"/>
  <c r="F1789" i="3"/>
  <c r="F1790" i="3"/>
  <c r="F1791" i="3"/>
  <c r="F1792" i="3"/>
  <c r="F1793" i="3"/>
  <c r="F1794" i="3"/>
  <c r="F1795" i="3"/>
  <c r="F1796" i="3"/>
  <c r="F1797" i="3"/>
  <c r="F1798" i="3"/>
  <c r="F1799" i="3"/>
  <c r="F1800" i="3"/>
  <c r="F1801" i="3"/>
  <c r="F1802" i="3"/>
  <c r="F1803" i="3"/>
  <c r="F1804" i="3"/>
  <c r="F1805" i="3"/>
  <c r="F1806" i="3"/>
  <c r="F1807" i="3"/>
  <c r="F1808" i="3"/>
  <c r="F1809" i="3"/>
  <c r="F1810" i="3"/>
  <c r="F1811" i="3"/>
  <c r="F1812" i="3"/>
  <c r="F1813" i="3"/>
  <c r="F1814" i="3"/>
  <c r="F1815" i="3"/>
  <c r="F1816" i="3"/>
  <c r="F1817" i="3"/>
  <c r="F1818" i="3"/>
  <c r="F1819" i="3"/>
  <c r="F1820" i="3"/>
  <c r="F1821" i="3"/>
  <c r="F1822" i="3"/>
  <c r="F1823" i="3"/>
  <c r="F1824" i="3"/>
  <c r="F1825" i="3"/>
  <c r="F1826" i="3"/>
  <c r="F1827" i="3"/>
  <c r="F1828" i="3"/>
  <c r="F1829" i="3"/>
  <c r="F1830" i="3"/>
  <c r="F1831" i="3"/>
  <c r="F1832" i="3"/>
  <c r="F1833" i="3"/>
  <c r="F1834" i="3"/>
  <c r="F1835" i="3"/>
  <c r="F1836" i="3"/>
  <c r="F1837" i="3"/>
  <c r="F1838" i="3"/>
  <c r="F1839" i="3"/>
  <c r="F1840" i="3"/>
  <c r="F1841" i="3"/>
  <c r="F1842" i="3"/>
  <c r="F1843" i="3"/>
  <c r="F1844" i="3"/>
  <c r="F1845" i="3"/>
  <c r="F1846" i="3"/>
  <c r="F1847" i="3"/>
  <c r="F1848" i="3"/>
  <c r="F1849" i="3"/>
  <c r="F1850" i="3"/>
  <c r="F1851" i="3"/>
  <c r="F1852" i="3"/>
  <c r="F1853" i="3"/>
  <c r="F1854" i="3"/>
  <c r="F1855" i="3"/>
  <c r="F1856" i="3"/>
  <c r="F1857" i="3"/>
  <c r="F1858" i="3"/>
  <c r="F1859" i="3"/>
  <c r="F1860" i="3"/>
  <c r="F1861" i="3"/>
  <c r="F1862" i="3"/>
  <c r="F1863" i="3"/>
  <c r="F1864" i="3"/>
  <c r="F1865" i="3"/>
  <c r="F1866" i="3"/>
  <c r="F1867" i="3"/>
  <c r="F1868" i="3"/>
  <c r="F1869" i="3"/>
  <c r="F1870" i="3"/>
  <c r="F1871" i="3"/>
  <c r="F1872" i="3"/>
  <c r="F1873" i="3"/>
  <c r="F1874" i="3"/>
  <c r="F1875" i="3"/>
  <c r="F1876" i="3"/>
  <c r="F1877" i="3"/>
  <c r="F1878" i="3"/>
  <c r="F1879" i="3"/>
  <c r="F1880" i="3"/>
  <c r="F1881" i="3"/>
  <c r="F1882" i="3"/>
  <c r="F1883" i="3"/>
  <c r="F1884" i="3"/>
  <c r="F1885" i="3"/>
  <c r="F1886" i="3"/>
  <c r="F1887" i="3"/>
  <c r="F1888" i="3"/>
  <c r="F1889" i="3"/>
  <c r="F1890" i="3"/>
  <c r="F1891" i="3"/>
  <c r="F1892" i="3"/>
  <c r="F1893" i="3"/>
  <c r="F1894" i="3"/>
  <c r="F1895" i="3"/>
  <c r="F1896" i="3"/>
  <c r="F1897" i="3"/>
  <c r="F1898" i="3"/>
  <c r="F1899" i="3"/>
  <c r="F1900" i="3"/>
  <c r="F1901" i="3"/>
  <c r="F1902" i="3"/>
  <c r="F1903" i="3"/>
  <c r="F1904" i="3"/>
  <c r="F1905" i="3"/>
  <c r="F1906" i="3"/>
  <c r="F1907" i="3"/>
  <c r="F1908" i="3"/>
  <c r="F1909" i="3"/>
  <c r="F1910" i="3"/>
  <c r="F1911" i="3"/>
  <c r="F1912" i="3"/>
  <c r="F1913" i="3"/>
  <c r="F1914" i="3"/>
  <c r="F1915" i="3"/>
  <c r="F1916" i="3"/>
  <c r="F1917" i="3"/>
  <c r="F1918" i="3"/>
  <c r="F1919" i="3"/>
  <c r="F1920" i="3"/>
  <c r="F1921" i="3"/>
  <c r="F1922" i="3"/>
  <c r="F1923" i="3"/>
  <c r="F1924" i="3"/>
  <c r="F1925" i="3"/>
  <c r="F1926" i="3"/>
  <c r="F1927" i="3"/>
  <c r="F1928" i="3"/>
  <c r="F1929" i="3"/>
  <c r="F1930" i="3"/>
  <c r="F1931" i="3"/>
  <c r="F1932" i="3"/>
  <c r="F1933" i="3"/>
  <c r="F1934" i="3"/>
  <c r="F1935" i="3"/>
  <c r="F1936" i="3"/>
  <c r="F1937" i="3"/>
  <c r="F1938" i="3"/>
  <c r="F1939" i="3"/>
  <c r="F1940" i="3"/>
  <c r="F1941" i="3"/>
  <c r="F1942" i="3"/>
  <c r="F1943" i="3"/>
  <c r="F1944" i="3"/>
  <c r="F1945" i="3"/>
  <c r="F1946" i="3"/>
  <c r="F1947" i="3"/>
  <c r="F1948" i="3"/>
  <c r="F1949" i="3"/>
  <c r="F1950" i="3"/>
  <c r="F1951" i="3"/>
  <c r="F1952" i="3"/>
  <c r="F1953" i="3"/>
  <c r="F1954" i="3"/>
  <c r="F1955" i="3"/>
  <c r="F1956" i="3"/>
  <c r="F1957" i="3"/>
  <c r="F1958" i="3"/>
  <c r="F1959" i="3"/>
  <c r="F1960" i="3"/>
  <c r="F1961" i="3"/>
  <c r="F1962" i="3"/>
  <c r="F1963" i="3"/>
  <c r="F1964" i="3"/>
  <c r="F1965" i="3"/>
  <c r="F1966" i="3"/>
  <c r="F1967" i="3"/>
  <c r="F1968" i="3"/>
  <c r="F1969" i="3"/>
  <c r="F1970" i="3"/>
  <c r="F1971" i="3"/>
  <c r="F1972" i="3"/>
  <c r="F1973" i="3"/>
  <c r="F1974" i="3"/>
  <c r="F1975" i="3"/>
  <c r="F1976" i="3"/>
  <c r="F1977" i="3"/>
  <c r="F1978" i="3"/>
  <c r="F1979" i="3"/>
  <c r="F1980" i="3"/>
  <c r="F1981" i="3"/>
  <c r="F1982" i="3"/>
  <c r="F1983" i="3"/>
  <c r="F1984" i="3"/>
  <c r="F1985" i="3"/>
  <c r="F1986" i="3"/>
  <c r="F1987" i="3"/>
  <c r="F1988" i="3"/>
  <c r="F1989" i="3"/>
  <c r="F1990" i="3"/>
  <c r="F1991" i="3"/>
  <c r="F1992" i="3"/>
  <c r="F1993" i="3"/>
  <c r="F1994" i="3"/>
  <c r="F1995" i="3"/>
  <c r="F1996" i="3"/>
  <c r="F1997" i="3"/>
  <c r="F1998" i="3"/>
  <c r="F1999" i="3"/>
  <c r="F2000" i="3"/>
  <c r="F2001" i="3"/>
  <c r="F2002" i="3"/>
  <c r="F2003" i="3"/>
  <c r="F2004" i="3"/>
  <c r="F2005" i="3"/>
  <c r="F2006" i="3"/>
  <c r="F2007" i="3"/>
  <c r="F2008" i="3"/>
  <c r="F2009" i="3"/>
  <c r="F2010" i="3"/>
  <c r="F2011" i="3"/>
  <c r="F2012" i="3"/>
  <c r="F2013" i="3"/>
  <c r="F2014" i="3"/>
  <c r="F2015" i="3"/>
  <c r="F2016" i="3"/>
  <c r="F2017" i="3"/>
  <c r="F2018" i="3"/>
  <c r="F2019" i="3"/>
  <c r="F2020" i="3"/>
  <c r="F2021" i="3"/>
  <c r="F2022" i="3"/>
  <c r="F2023" i="3"/>
  <c r="F2024" i="3"/>
  <c r="F2025" i="3"/>
  <c r="F2026" i="3"/>
  <c r="F2027" i="3"/>
  <c r="F2028" i="3"/>
  <c r="F2029" i="3"/>
  <c r="F2030" i="3"/>
  <c r="F2031" i="3"/>
  <c r="F2032" i="3"/>
  <c r="F2033" i="3"/>
  <c r="F2034" i="3"/>
  <c r="F2035" i="3"/>
  <c r="F2036" i="3"/>
  <c r="F2037" i="3"/>
  <c r="F2038" i="3"/>
  <c r="F2039" i="3"/>
  <c r="F2040" i="3"/>
  <c r="F2041" i="3"/>
  <c r="F2042" i="3"/>
  <c r="F2043" i="3"/>
  <c r="F2044" i="3"/>
  <c r="F2045" i="3"/>
  <c r="F2046" i="3"/>
  <c r="F2047" i="3"/>
  <c r="F2048" i="3"/>
  <c r="F2049" i="3"/>
  <c r="F2050" i="3"/>
  <c r="F2051" i="3"/>
  <c r="F2052" i="3"/>
  <c r="F2053" i="3"/>
  <c r="F2054" i="3"/>
  <c r="F2055" i="3"/>
  <c r="F2056" i="3"/>
  <c r="F2057" i="3"/>
  <c r="F2058" i="3"/>
  <c r="F2059" i="3"/>
  <c r="F2060" i="3"/>
  <c r="F2061" i="3"/>
  <c r="F2062" i="3"/>
  <c r="F2063" i="3"/>
  <c r="F2064" i="3"/>
  <c r="F2065" i="3"/>
  <c r="F2066" i="3"/>
  <c r="F2067" i="3"/>
  <c r="F2068" i="3"/>
  <c r="F2069" i="3"/>
  <c r="F2070" i="3"/>
  <c r="F2071" i="3"/>
  <c r="F2072" i="3"/>
  <c r="F2073" i="3"/>
  <c r="F2074" i="3"/>
  <c r="F2075" i="3"/>
  <c r="F2076" i="3"/>
  <c r="F2077" i="3"/>
  <c r="F2078" i="3"/>
  <c r="F2079" i="3"/>
  <c r="F2080" i="3"/>
  <c r="F2081" i="3"/>
  <c r="F2082" i="3"/>
  <c r="F2083" i="3"/>
  <c r="F2084" i="3"/>
  <c r="F2085" i="3"/>
  <c r="F2086" i="3"/>
  <c r="F2087" i="3"/>
  <c r="F2088" i="3"/>
  <c r="F2089" i="3"/>
  <c r="F2090" i="3"/>
  <c r="F2091" i="3"/>
  <c r="F2092" i="3"/>
  <c r="F2093" i="3"/>
  <c r="F2094" i="3"/>
  <c r="F2095" i="3"/>
  <c r="F2096" i="3"/>
  <c r="F2097" i="3"/>
  <c r="F2098" i="3"/>
  <c r="F2099" i="3"/>
  <c r="F2100" i="3"/>
  <c r="F2101" i="3"/>
  <c r="F2102" i="3"/>
  <c r="F2103" i="3"/>
  <c r="F2104" i="3"/>
  <c r="F2105" i="3"/>
  <c r="F2106" i="3"/>
  <c r="F2107" i="3"/>
  <c r="F2108" i="3"/>
  <c r="F2109" i="3"/>
  <c r="F2110" i="3"/>
  <c r="F2111" i="3"/>
  <c r="F2112" i="3"/>
  <c r="F2113" i="3"/>
  <c r="F2114" i="3"/>
  <c r="F2115" i="3"/>
  <c r="F2116" i="3"/>
  <c r="F2117" i="3"/>
  <c r="F2118" i="3"/>
  <c r="F2119" i="3"/>
  <c r="F2120" i="3"/>
  <c r="F2121" i="3"/>
  <c r="F2122" i="3"/>
  <c r="F2123" i="3"/>
  <c r="F2124" i="3"/>
  <c r="F2125" i="3"/>
  <c r="F2126" i="3"/>
  <c r="F2127" i="3"/>
  <c r="F2128" i="3"/>
  <c r="F2129" i="3"/>
  <c r="F2130" i="3"/>
  <c r="F2131" i="3"/>
  <c r="F2132" i="3"/>
  <c r="F2133" i="3"/>
  <c r="F2134" i="3"/>
  <c r="F2135" i="3"/>
  <c r="F2136" i="3"/>
  <c r="F2137" i="3"/>
  <c r="F2138" i="3"/>
  <c r="F2139" i="3"/>
  <c r="F2140" i="3"/>
  <c r="F2141" i="3"/>
  <c r="F2142" i="3"/>
  <c r="F2143" i="3"/>
  <c r="F2144" i="3"/>
  <c r="F2145" i="3"/>
  <c r="F2146" i="3"/>
  <c r="F2147" i="3"/>
  <c r="F2148" i="3"/>
  <c r="F2149" i="3"/>
  <c r="F2150" i="3"/>
  <c r="F2151" i="3"/>
  <c r="F2152" i="3"/>
  <c r="F2153" i="3"/>
  <c r="F2154" i="3"/>
  <c r="F2155" i="3"/>
  <c r="F2156" i="3"/>
  <c r="F2157" i="3"/>
  <c r="F2158" i="3"/>
  <c r="F2159" i="3"/>
  <c r="F2160" i="3"/>
  <c r="F2161" i="3"/>
  <c r="F2162" i="3"/>
  <c r="F2163" i="3"/>
  <c r="F2164" i="3"/>
  <c r="F2165" i="3"/>
  <c r="F2166" i="3"/>
  <c r="F2167" i="3"/>
  <c r="F2168" i="3"/>
  <c r="F2169" i="3"/>
  <c r="F2170" i="3"/>
  <c r="F2171" i="3"/>
  <c r="F2172" i="3"/>
  <c r="F2173" i="3"/>
  <c r="F2174" i="3"/>
  <c r="F2175" i="3"/>
  <c r="F2176" i="3"/>
  <c r="F2177" i="3"/>
  <c r="F2178" i="3"/>
  <c r="F2179" i="3"/>
  <c r="F2180" i="3"/>
  <c r="F2181" i="3"/>
  <c r="F2182" i="3"/>
  <c r="F2183" i="3"/>
  <c r="F2184" i="3"/>
  <c r="F2185" i="3"/>
  <c r="F2186" i="3"/>
  <c r="F2187" i="3"/>
  <c r="F2188" i="3"/>
  <c r="F2189" i="3"/>
  <c r="F2190" i="3"/>
  <c r="F2191" i="3"/>
  <c r="F2192" i="3"/>
  <c r="F2193" i="3"/>
  <c r="F2194" i="3"/>
  <c r="F2195" i="3"/>
  <c r="F2196" i="3"/>
  <c r="F2197" i="3"/>
  <c r="F2198" i="3"/>
  <c r="F2199" i="3"/>
  <c r="F2200" i="3"/>
  <c r="F2201" i="3"/>
  <c r="F2202" i="3"/>
  <c r="F2203" i="3"/>
  <c r="F2204" i="3"/>
  <c r="F2205" i="3"/>
  <c r="F2206" i="3"/>
  <c r="F2207" i="3"/>
  <c r="F2208" i="3"/>
  <c r="F2209" i="3"/>
  <c r="F2210" i="3"/>
  <c r="F2211" i="3"/>
  <c r="F2212" i="3"/>
  <c r="F2213" i="3"/>
  <c r="F2214" i="3"/>
  <c r="F2215" i="3"/>
  <c r="F2216" i="3"/>
  <c r="F2217" i="3"/>
  <c r="F2218" i="3"/>
  <c r="F2219" i="3"/>
  <c r="F2220" i="3"/>
  <c r="F2221" i="3"/>
  <c r="F2222" i="3"/>
  <c r="F2223" i="3"/>
  <c r="F2224" i="3"/>
  <c r="F2225" i="3"/>
  <c r="F2226" i="3"/>
  <c r="F2227" i="3"/>
  <c r="F2228" i="3"/>
  <c r="F2229" i="3"/>
  <c r="F2230" i="3"/>
  <c r="F2231" i="3"/>
  <c r="F2232" i="3"/>
  <c r="F2233" i="3"/>
  <c r="F2234" i="3"/>
  <c r="F2235" i="3"/>
  <c r="F2236" i="3"/>
  <c r="F2237" i="3"/>
  <c r="F2238" i="3"/>
  <c r="F2239" i="3"/>
  <c r="F2240" i="3"/>
  <c r="F2241" i="3"/>
  <c r="F2242" i="3"/>
  <c r="F2243" i="3"/>
  <c r="F2244" i="3"/>
  <c r="F2245" i="3"/>
  <c r="F2246" i="3"/>
  <c r="F2247" i="3"/>
  <c r="F2248" i="3"/>
  <c r="F2249" i="3"/>
  <c r="F2250" i="3"/>
  <c r="F2251" i="3"/>
  <c r="F2252" i="3"/>
  <c r="F2253" i="3"/>
  <c r="F2254" i="3"/>
  <c r="F2255" i="3"/>
  <c r="F2256" i="3"/>
  <c r="F2257" i="3"/>
  <c r="F2258" i="3"/>
  <c r="F2259" i="3"/>
  <c r="F2260" i="3"/>
  <c r="F2261" i="3"/>
  <c r="F2262" i="3"/>
  <c r="F2263" i="3"/>
  <c r="F2264" i="3"/>
  <c r="F2265" i="3"/>
  <c r="F2266" i="3"/>
  <c r="F2267" i="3"/>
  <c r="F2268" i="3"/>
  <c r="F2269" i="3"/>
  <c r="F2270" i="3"/>
  <c r="F2271" i="3"/>
  <c r="F2272" i="3"/>
  <c r="F2273" i="3"/>
  <c r="F2274" i="3"/>
  <c r="F2275" i="3"/>
  <c r="F2276" i="3"/>
  <c r="F2277" i="3"/>
  <c r="F2278" i="3"/>
  <c r="F2279" i="3"/>
  <c r="F2280" i="3"/>
  <c r="F2281" i="3"/>
  <c r="F2282" i="3"/>
  <c r="F2283" i="3"/>
  <c r="F2284" i="3"/>
  <c r="F2285" i="3"/>
  <c r="F2286" i="3"/>
  <c r="F2287" i="3"/>
  <c r="F2288" i="3"/>
  <c r="F2289" i="3"/>
  <c r="F2290" i="3"/>
  <c r="F2291" i="3"/>
  <c r="F2292" i="3"/>
  <c r="F2293" i="3"/>
  <c r="F2294" i="3"/>
  <c r="F2295" i="3"/>
  <c r="F2296" i="3"/>
  <c r="F2297" i="3"/>
  <c r="F2298" i="3"/>
  <c r="F2299" i="3"/>
  <c r="F2300" i="3"/>
  <c r="F2301" i="3"/>
  <c r="F2302" i="3"/>
  <c r="F2303" i="3"/>
  <c r="F2304" i="3"/>
  <c r="F2305" i="3"/>
  <c r="F2306" i="3"/>
  <c r="F2307" i="3"/>
  <c r="F2308" i="3"/>
  <c r="F2309" i="3"/>
  <c r="F2310" i="3"/>
  <c r="F2311" i="3"/>
  <c r="F2312" i="3"/>
  <c r="F2313" i="3"/>
  <c r="F2314" i="3"/>
  <c r="F2315" i="3"/>
  <c r="F2316" i="3"/>
  <c r="F2317" i="3"/>
  <c r="F2318" i="3"/>
  <c r="F2319" i="3"/>
  <c r="F2320" i="3"/>
  <c r="F2321" i="3"/>
  <c r="F2322" i="3"/>
  <c r="F2323" i="3"/>
  <c r="F2324" i="3"/>
  <c r="F2325" i="3"/>
  <c r="F2326" i="3"/>
  <c r="F2327" i="3"/>
  <c r="F2328" i="3"/>
  <c r="F2329" i="3"/>
  <c r="F2330" i="3"/>
  <c r="F2331" i="3"/>
  <c r="F2332" i="3"/>
  <c r="F2333" i="3"/>
  <c r="F2334" i="3"/>
  <c r="F2335" i="3"/>
  <c r="F2336" i="3"/>
  <c r="F2337" i="3"/>
  <c r="F2338" i="3"/>
  <c r="F2339" i="3"/>
  <c r="F2340" i="3"/>
  <c r="F2341" i="3"/>
  <c r="F2342" i="3"/>
  <c r="F2343" i="3"/>
  <c r="F2344" i="3"/>
  <c r="F2345" i="3"/>
  <c r="F2346" i="3"/>
  <c r="F2347" i="3"/>
  <c r="F2348" i="3"/>
  <c r="F2349" i="3"/>
  <c r="F2350" i="3"/>
  <c r="F2351" i="3"/>
  <c r="F2352" i="3"/>
  <c r="F2353" i="3"/>
  <c r="F2354" i="3"/>
  <c r="F2355" i="3"/>
  <c r="F2356" i="3"/>
  <c r="F2357" i="3"/>
  <c r="F2358" i="3"/>
  <c r="F2359" i="3"/>
  <c r="F2360" i="3"/>
  <c r="F2361" i="3"/>
  <c r="F2362" i="3"/>
  <c r="F2363" i="3"/>
  <c r="F2364" i="3"/>
  <c r="F2365" i="3"/>
  <c r="F2366" i="3"/>
  <c r="F2367" i="3"/>
  <c r="F2368" i="3"/>
  <c r="F2369" i="3"/>
  <c r="F2370" i="3"/>
  <c r="F2371" i="3"/>
  <c r="F2372" i="3"/>
  <c r="F2373" i="3"/>
  <c r="F2374" i="3"/>
  <c r="F2375" i="3"/>
  <c r="F2376" i="3"/>
  <c r="F2377" i="3"/>
  <c r="F2378" i="3"/>
  <c r="F2379" i="3"/>
  <c r="F2380" i="3"/>
  <c r="F2381" i="3"/>
  <c r="F2382" i="3"/>
  <c r="F2383" i="3"/>
  <c r="F2384" i="3"/>
  <c r="F2385" i="3"/>
  <c r="F2386" i="3"/>
  <c r="F2387" i="3"/>
  <c r="F2388" i="3"/>
  <c r="F2389" i="3"/>
  <c r="F2390" i="3"/>
  <c r="F2391" i="3"/>
  <c r="F2392" i="3"/>
  <c r="F2393" i="3"/>
  <c r="F2394" i="3"/>
  <c r="F2395" i="3"/>
  <c r="F2396" i="3"/>
  <c r="F2397" i="3"/>
  <c r="F2398" i="3"/>
  <c r="F2399" i="3"/>
  <c r="F2400" i="3"/>
  <c r="F2401" i="3"/>
  <c r="F2402" i="3"/>
  <c r="F2403" i="3"/>
  <c r="F2404" i="3"/>
  <c r="F2405" i="3"/>
  <c r="F2406" i="3"/>
  <c r="F2407" i="3"/>
  <c r="F2408" i="3"/>
  <c r="F2409" i="3"/>
  <c r="F2410" i="3"/>
  <c r="F2411" i="3"/>
  <c r="F2412" i="3"/>
  <c r="F2413" i="3"/>
  <c r="F2414" i="3"/>
  <c r="F2415" i="3"/>
  <c r="F2416" i="3"/>
  <c r="F2417" i="3"/>
  <c r="F2418" i="3"/>
  <c r="F2419" i="3"/>
  <c r="F2420" i="3"/>
  <c r="F2421" i="3"/>
  <c r="F2422" i="3"/>
  <c r="F2423" i="3"/>
  <c r="F2424" i="3"/>
  <c r="F2425" i="3"/>
  <c r="F2426" i="3"/>
  <c r="F2427" i="3"/>
  <c r="F2428" i="3"/>
  <c r="F2429" i="3"/>
  <c r="F2430" i="3"/>
  <c r="F2431" i="3"/>
  <c r="F2432" i="3"/>
  <c r="F2433" i="3"/>
  <c r="F2434" i="3"/>
  <c r="F2435" i="3"/>
  <c r="F2436" i="3"/>
  <c r="F2437" i="3"/>
  <c r="F2438" i="3"/>
  <c r="F2439" i="3"/>
  <c r="F2440" i="3"/>
  <c r="F2441" i="3"/>
  <c r="F2442" i="3"/>
  <c r="F2443" i="3"/>
  <c r="F2444" i="3"/>
  <c r="F2445" i="3"/>
  <c r="F2446" i="3"/>
  <c r="F2447" i="3"/>
  <c r="F2448" i="3"/>
  <c r="F2449" i="3"/>
  <c r="F2450" i="3"/>
  <c r="F2451" i="3"/>
  <c r="F2452" i="3"/>
  <c r="F2453" i="3"/>
  <c r="F2454" i="3"/>
  <c r="F2455" i="3"/>
  <c r="F2456" i="3"/>
  <c r="F2457" i="3"/>
  <c r="F2458" i="3"/>
  <c r="F2459" i="3"/>
  <c r="F2460" i="3"/>
  <c r="F2461" i="3"/>
  <c r="F2462" i="3"/>
  <c r="F2463" i="3"/>
  <c r="F2464" i="3"/>
  <c r="F2465" i="3"/>
  <c r="F2466" i="3"/>
  <c r="F2467" i="3"/>
  <c r="F2468" i="3"/>
  <c r="F2469" i="3"/>
  <c r="F2470" i="3"/>
  <c r="F2471" i="3"/>
  <c r="F2472" i="3"/>
  <c r="F2473" i="3"/>
  <c r="F2474" i="3"/>
  <c r="F2475" i="3"/>
  <c r="F2476" i="3"/>
  <c r="F2477" i="3"/>
  <c r="F2478" i="3"/>
  <c r="F2479" i="3"/>
  <c r="F2480" i="3"/>
  <c r="F2481" i="3"/>
  <c r="F2482" i="3"/>
  <c r="F2483" i="3"/>
  <c r="F2484" i="3"/>
  <c r="F2485" i="3"/>
  <c r="F2486" i="3"/>
  <c r="F2487" i="3"/>
  <c r="F2488" i="3"/>
  <c r="F2489" i="3"/>
  <c r="F2490" i="3"/>
  <c r="F2491" i="3"/>
  <c r="F2492" i="3"/>
  <c r="F2493" i="3"/>
  <c r="F2494" i="3"/>
  <c r="F2495" i="3"/>
  <c r="F2496" i="3"/>
  <c r="F2497" i="3"/>
  <c r="F2498" i="3"/>
  <c r="F2499" i="3"/>
  <c r="F2500" i="3"/>
  <c r="F2501" i="3"/>
  <c r="F2502" i="3"/>
  <c r="F2503" i="3"/>
  <c r="F2504" i="3"/>
  <c r="F2505" i="3"/>
  <c r="F2506" i="3"/>
  <c r="F2507" i="3"/>
  <c r="F2508" i="3"/>
  <c r="F2509" i="3"/>
  <c r="F2510" i="3"/>
  <c r="F2511" i="3"/>
  <c r="F2512" i="3"/>
  <c r="F2513" i="3"/>
  <c r="F2514" i="3"/>
  <c r="F2515" i="3"/>
  <c r="F2516" i="3"/>
  <c r="F2517" i="3"/>
  <c r="F2518" i="3"/>
  <c r="F2519" i="3"/>
  <c r="F2520" i="3"/>
  <c r="F2521" i="3"/>
  <c r="F2522" i="3"/>
  <c r="F2523" i="3"/>
  <c r="F2524" i="3"/>
  <c r="F2525" i="3"/>
  <c r="F2526" i="3"/>
  <c r="F2527" i="3"/>
  <c r="F2528" i="3"/>
  <c r="F2529" i="3"/>
  <c r="F2530" i="3"/>
  <c r="F2531" i="3"/>
  <c r="F2532" i="3"/>
  <c r="F2533" i="3"/>
  <c r="F2534" i="3"/>
  <c r="F2535" i="3"/>
  <c r="F2536" i="3"/>
  <c r="F2537" i="3"/>
  <c r="F2538" i="3"/>
  <c r="F2539" i="3"/>
  <c r="F2540" i="3"/>
  <c r="F2541" i="3"/>
  <c r="F2542" i="3"/>
  <c r="F2543" i="3"/>
  <c r="F2544" i="3"/>
  <c r="F2545" i="3"/>
  <c r="F2546" i="3"/>
  <c r="F2547" i="3"/>
  <c r="F2548" i="3"/>
  <c r="F2549" i="3"/>
  <c r="F2550" i="3"/>
  <c r="F2551" i="3"/>
  <c r="F2552" i="3"/>
  <c r="F2553" i="3"/>
  <c r="F2554" i="3"/>
  <c r="F2555" i="3"/>
  <c r="F2556" i="3"/>
  <c r="F2557" i="3"/>
  <c r="F2558" i="3"/>
  <c r="F2559" i="3"/>
  <c r="F2560" i="3"/>
  <c r="F2561" i="3"/>
  <c r="F2562" i="3"/>
  <c r="F2563" i="3"/>
  <c r="F2564" i="3"/>
  <c r="F2565" i="3"/>
  <c r="F2566" i="3"/>
  <c r="F2567" i="3"/>
  <c r="F2568" i="3"/>
  <c r="F2569" i="3"/>
  <c r="F2570" i="3"/>
  <c r="F2571" i="3"/>
  <c r="F2572" i="3"/>
  <c r="F2573" i="3"/>
  <c r="F2574" i="3"/>
  <c r="F2575" i="3"/>
  <c r="F2576" i="3"/>
  <c r="F2577" i="3"/>
  <c r="F2578" i="3"/>
  <c r="F2579" i="3"/>
  <c r="F2580" i="3"/>
  <c r="F2581" i="3"/>
  <c r="F2582" i="3"/>
  <c r="F2583" i="3"/>
  <c r="F2584" i="3"/>
  <c r="F2585" i="3"/>
  <c r="F2586" i="3"/>
  <c r="F2587" i="3"/>
  <c r="F2588" i="3"/>
  <c r="F2589" i="3"/>
  <c r="F2590" i="3"/>
  <c r="F2591" i="3"/>
  <c r="F2592" i="3"/>
  <c r="F2593" i="3"/>
  <c r="F2594" i="3"/>
  <c r="F2595" i="3"/>
  <c r="F2596" i="3"/>
  <c r="F2597" i="3"/>
  <c r="F2598" i="3"/>
  <c r="F2599" i="3"/>
  <c r="F2600" i="3"/>
  <c r="F2601" i="3"/>
  <c r="F2602" i="3"/>
  <c r="F2603" i="3"/>
  <c r="F2604" i="3"/>
  <c r="F2605" i="3"/>
  <c r="F2606" i="3"/>
  <c r="F2607" i="3"/>
  <c r="F2608" i="3"/>
  <c r="F2609" i="3"/>
  <c r="F2610" i="3"/>
  <c r="F2611" i="3"/>
  <c r="F2612" i="3"/>
  <c r="F2613" i="3"/>
  <c r="F2614" i="3"/>
  <c r="F2615" i="3"/>
  <c r="F2616" i="3"/>
  <c r="F2617" i="3"/>
  <c r="F2618" i="3"/>
  <c r="F2619" i="3"/>
  <c r="F2620" i="3"/>
  <c r="F2621" i="3"/>
  <c r="F2622" i="3"/>
  <c r="F2623" i="3"/>
  <c r="F2624" i="3"/>
  <c r="F2625" i="3"/>
  <c r="F2626" i="3"/>
  <c r="F2627" i="3"/>
  <c r="F2628" i="3"/>
  <c r="F2629" i="3"/>
  <c r="F2630" i="3"/>
  <c r="F2631" i="3"/>
  <c r="F2632" i="3"/>
  <c r="F2633" i="3"/>
  <c r="F2634" i="3"/>
  <c r="F2635" i="3"/>
  <c r="F2636" i="3"/>
  <c r="F2637" i="3"/>
  <c r="F2638" i="3"/>
  <c r="F2639" i="3"/>
  <c r="F2640" i="3"/>
  <c r="F2641" i="3"/>
  <c r="F2642" i="3"/>
  <c r="F2643" i="3"/>
  <c r="F2644" i="3"/>
  <c r="F2645" i="3"/>
  <c r="F2646" i="3"/>
  <c r="F2647" i="3"/>
  <c r="F2648" i="3"/>
  <c r="F2649" i="3"/>
  <c r="F2650" i="3"/>
  <c r="F2651" i="3"/>
  <c r="F2652" i="3"/>
  <c r="F2653" i="3"/>
  <c r="F2654" i="3"/>
  <c r="F2655" i="3"/>
  <c r="F2656" i="3"/>
  <c r="F2657" i="3"/>
  <c r="F2658" i="3"/>
  <c r="F2659" i="3"/>
  <c r="F2660" i="3"/>
  <c r="F2661" i="3"/>
  <c r="F2662" i="3"/>
  <c r="F2663" i="3"/>
  <c r="F2664" i="3"/>
  <c r="F2665" i="3"/>
  <c r="F2666" i="3"/>
  <c r="F2667" i="3"/>
  <c r="F2668" i="3"/>
  <c r="F2669" i="3"/>
  <c r="F2670" i="3"/>
  <c r="F2671" i="3"/>
  <c r="F2672" i="3"/>
  <c r="F2673" i="3"/>
  <c r="F2674" i="3"/>
  <c r="F2675" i="3"/>
  <c r="F2676" i="3"/>
  <c r="F2677" i="3"/>
  <c r="F2678" i="3"/>
  <c r="F2679" i="3"/>
  <c r="F2680" i="3"/>
  <c r="F2681" i="3"/>
  <c r="F2682" i="3"/>
  <c r="F2683" i="3"/>
  <c r="F2684" i="3"/>
  <c r="F2685" i="3"/>
  <c r="F2686" i="3"/>
  <c r="F2687" i="3"/>
  <c r="F2688" i="3"/>
  <c r="F2689" i="3"/>
  <c r="F2690" i="3"/>
  <c r="F2691" i="3"/>
  <c r="F2692" i="3"/>
  <c r="F2693" i="3"/>
  <c r="F2694" i="3"/>
  <c r="F2695" i="3"/>
  <c r="F2696" i="3"/>
  <c r="F2697" i="3"/>
  <c r="F2698" i="3"/>
  <c r="F2699" i="3"/>
  <c r="F2700" i="3"/>
  <c r="F2701" i="3"/>
  <c r="F2702" i="3"/>
  <c r="F2703" i="3"/>
  <c r="F2704" i="3"/>
  <c r="F2705" i="3"/>
  <c r="F2706" i="3"/>
  <c r="F2707" i="3"/>
  <c r="F2708" i="3"/>
  <c r="F2709" i="3"/>
  <c r="F2710" i="3"/>
  <c r="F2711" i="3"/>
  <c r="F2712" i="3"/>
  <c r="F2713" i="3"/>
  <c r="F2714" i="3"/>
  <c r="F2715" i="3"/>
  <c r="F2716" i="3"/>
  <c r="F2717" i="3"/>
  <c r="F2718" i="3"/>
  <c r="F2719" i="3"/>
  <c r="F2720" i="3"/>
  <c r="F2721" i="3"/>
  <c r="F2722" i="3"/>
  <c r="F2723" i="3"/>
  <c r="F2724" i="3"/>
  <c r="F2725" i="3"/>
  <c r="F2726" i="3"/>
  <c r="F2727" i="3"/>
  <c r="F2728" i="3"/>
  <c r="F2729" i="3"/>
  <c r="F2730" i="3"/>
  <c r="F2731" i="3"/>
  <c r="F2732" i="3"/>
  <c r="F2733" i="3"/>
  <c r="F2734" i="3"/>
  <c r="F2735" i="3"/>
  <c r="F2736" i="3"/>
  <c r="F2737" i="3"/>
  <c r="F2738" i="3"/>
  <c r="F2739" i="3"/>
  <c r="F2740" i="3"/>
  <c r="F2741" i="3"/>
  <c r="F2742" i="3"/>
  <c r="F2743" i="3"/>
  <c r="F2744" i="3"/>
  <c r="F2745" i="3"/>
  <c r="F2746" i="3"/>
  <c r="F2747" i="3"/>
  <c r="F2748" i="3"/>
  <c r="F2749" i="3"/>
  <c r="F2750" i="3"/>
  <c r="F2751" i="3"/>
  <c r="F2752" i="3"/>
  <c r="F2753" i="3"/>
  <c r="F2754" i="3"/>
  <c r="F2755" i="3"/>
  <c r="F2756" i="3"/>
  <c r="F2757" i="3"/>
  <c r="F2758" i="3"/>
  <c r="F2759" i="3"/>
  <c r="F2760" i="3"/>
  <c r="F2761" i="3"/>
  <c r="F2762" i="3"/>
  <c r="F2763" i="3"/>
  <c r="F2764" i="3"/>
  <c r="F2765" i="3"/>
  <c r="F2766" i="3"/>
  <c r="F2767" i="3"/>
  <c r="F2768" i="3"/>
  <c r="F2769" i="3"/>
  <c r="F2770" i="3"/>
  <c r="F2771" i="3"/>
  <c r="F2772" i="3"/>
  <c r="F2773" i="3"/>
  <c r="F2774" i="3"/>
  <c r="F2775" i="3"/>
  <c r="F2776" i="3"/>
  <c r="F2777" i="3"/>
  <c r="F2778" i="3"/>
  <c r="F2779" i="3"/>
  <c r="F2780" i="3"/>
  <c r="F2781" i="3"/>
  <c r="F2782" i="3"/>
  <c r="F2783" i="3"/>
  <c r="F2784" i="3"/>
  <c r="F2785" i="3"/>
  <c r="F2786" i="3"/>
  <c r="F2787" i="3"/>
  <c r="F2788" i="3"/>
  <c r="F2789" i="3"/>
  <c r="F2790" i="3"/>
  <c r="F2791" i="3"/>
  <c r="F2792" i="3"/>
  <c r="F2793" i="3"/>
  <c r="F2794" i="3"/>
  <c r="F2795" i="3"/>
  <c r="F2796" i="3"/>
  <c r="F2797" i="3"/>
  <c r="F2798" i="3"/>
  <c r="F2799" i="3"/>
  <c r="F2800" i="3"/>
  <c r="F2801" i="3"/>
  <c r="F2802" i="3"/>
  <c r="F2803" i="3"/>
  <c r="F2804" i="3"/>
  <c r="F2805" i="3"/>
  <c r="F2806" i="3"/>
  <c r="F2807" i="3"/>
  <c r="F2808" i="3"/>
  <c r="F2809" i="3"/>
  <c r="F2810" i="3"/>
  <c r="F2811" i="3"/>
  <c r="F2812" i="3"/>
  <c r="F2813" i="3"/>
  <c r="F2814" i="3"/>
  <c r="F2815" i="3"/>
  <c r="F2816" i="3"/>
  <c r="F2817" i="3"/>
  <c r="F2818" i="3"/>
  <c r="F2819" i="3"/>
  <c r="F2820" i="3"/>
  <c r="F2821" i="3"/>
  <c r="F2822" i="3"/>
  <c r="F2823" i="3"/>
  <c r="F2824" i="3"/>
  <c r="F2825" i="3"/>
  <c r="F2826" i="3"/>
  <c r="F2827" i="3"/>
  <c r="F2828" i="3"/>
  <c r="F2829" i="3"/>
  <c r="F2830" i="3"/>
  <c r="F2831" i="3"/>
  <c r="F2832" i="3"/>
  <c r="F2833" i="3"/>
  <c r="F2834" i="3"/>
  <c r="F2835" i="3"/>
  <c r="F2836" i="3"/>
  <c r="F2837" i="3"/>
  <c r="F2838" i="3"/>
  <c r="F2839" i="3"/>
  <c r="F2840" i="3"/>
  <c r="F2841" i="3"/>
  <c r="F2842" i="3"/>
  <c r="F2843" i="3"/>
  <c r="F2844" i="3"/>
  <c r="F2845" i="3"/>
  <c r="F2846" i="3"/>
  <c r="F2847" i="3"/>
  <c r="F2848" i="3"/>
  <c r="F2849" i="3"/>
  <c r="F2850" i="3"/>
  <c r="F2851" i="3"/>
  <c r="F2852" i="3"/>
  <c r="F2853" i="3"/>
  <c r="F2854" i="3"/>
  <c r="F2855" i="3"/>
  <c r="F2856" i="3"/>
  <c r="F2857" i="3"/>
  <c r="F2858" i="3"/>
  <c r="F2859" i="3"/>
  <c r="F2860" i="3"/>
  <c r="F2861" i="3"/>
  <c r="F2862" i="3"/>
  <c r="F2863" i="3"/>
  <c r="F2864" i="3"/>
  <c r="F2865" i="3"/>
  <c r="F2866" i="3"/>
  <c r="F2867" i="3"/>
  <c r="F2868" i="3"/>
  <c r="F2869" i="3"/>
  <c r="F2870" i="3"/>
  <c r="F2871" i="3"/>
  <c r="F2872" i="3"/>
  <c r="F2873" i="3"/>
  <c r="F2874" i="3"/>
  <c r="F2875" i="3"/>
  <c r="F2876" i="3"/>
  <c r="F2877" i="3"/>
  <c r="F2878" i="3"/>
  <c r="F2879" i="3"/>
  <c r="F2880" i="3"/>
  <c r="F2881" i="3"/>
  <c r="F2882" i="3"/>
  <c r="F2883" i="3"/>
  <c r="F2884" i="3"/>
  <c r="F2885" i="3"/>
  <c r="F2886" i="3"/>
  <c r="F2887" i="3"/>
  <c r="F2888" i="3"/>
  <c r="F2889" i="3"/>
  <c r="F2890" i="3"/>
  <c r="F2891" i="3"/>
  <c r="F2892" i="3"/>
  <c r="F2893" i="3"/>
  <c r="F2894" i="3"/>
  <c r="F2895" i="3"/>
  <c r="F2896" i="3"/>
  <c r="F2897" i="3"/>
  <c r="F2898" i="3"/>
  <c r="F2899" i="3"/>
  <c r="F2900" i="3"/>
  <c r="F2901" i="3"/>
  <c r="F2902" i="3"/>
  <c r="F2903" i="3"/>
  <c r="F2904" i="3"/>
  <c r="F2905" i="3"/>
  <c r="F2906" i="3"/>
  <c r="F2907" i="3"/>
  <c r="F2908" i="3"/>
  <c r="F2909" i="3"/>
  <c r="F2910" i="3"/>
  <c r="F2911" i="3"/>
  <c r="F2912" i="3"/>
  <c r="F2913" i="3"/>
  <c r="F2914" i="3"/>
  <c r="F2915" i="3"/>
  <c r="F2916" i="3"/>
  <c r="F2917" i="3"/>
  <c r="F2918" i="3"/>
  <c r="F2919" i="3"/>
  <c r="F2920" i="3"/>
  <c r="F2921" i="3"/>
  <c r="F2922" i="3"/>
  <c r="F2923" i="3"/>
  <c r="F2924" i="3"/>
  <c r="F2925" i="3"/>
  <c r="F2926" i="3"/>
  <c r="F2927" i="3"/>
  <c r="F2928" i="3"/>
  <c r="F2929" i="3"/>
  <c r="F2930" i="3"/>
  <c r="F2931" i="3"/>
  <c r="F2932" i="3"/>
  <c r="F2933" i="3"/>
  <c r="F2934" i="3"/>
  <c r="F2935" i="3"/>
  <c r="F2936" i="3"/>
  <c r="F2937" i="3"/>
  <c r="F2938" i="3"/>
  <c r="F2939" i="3"/>
  <c r="F2940" i="3"/>
  <c r="F2941" i="3"/>
  <c r="F2942" i="3"/>
  <c r="F2943" i="3"/>
  <c r="F2944" i="3"/>
  <c r="F2945" i="3"/>
  <c r="F2946" i="3"/>
  <c r="F2947" i="3"/>
  <c r="F2948" i="3"/>
  <c r="F2949" i="3"/>
  <c r="F2950" i="3"/>
  <c r="F2951" i="3"/>
  <c r="F2952" i="3"/>
  <c r="F2953" i="3"/>
  <c r="F2954" i="3"/>
  <c r="F2955" i="3"/>
  <c r="F2956" i="3"/>
  <c r="F2957" i="3"/>
  <c r="F2958" i="3"/>
  <c r="F2959" i="3"/>
  <c r="F2960" i="3"/>
  <c r="F2961" i="3"/>
  <c r="F2962" i="3"/>
  <c r="F2963" i="3"/>
  <c r="F2964" i="3"/>
  <c r="F2965" i="3"/>
  <c r="F2966" i="3"/>
  <c r="F2967" i="3"/>
  <c r="F2968" i="3"/>
  <c r="F2969" i="3"/>
  <c r="F2970" i="3"/>
  <c r="F2971" i="3"/>
  <c r="F2972" i="3"/>
  <c r="F2973" i="3"/>
  <c r="F2974" i="3"/>
  <c r="F2975" i="3"/>
  <c r="F2976" i="3"/>
  <c r="F2977" i="3"/>
  <c r="F2978" i="3"/>
  <c r="F2979" i="3"/>
  <c r="F2980" i="3"/>
  <c r="F2981" i="3"/>
  <c r="F2982" i="3"/>
  <c r="F2983" i="3"/>
  <c r="F2984" i="3"/>
  <c r="F2985" i="3"/>
  <c r="F2986" i="3"/>
  <c r="F2987" i="3"/>
  <c r="F2988" i="3"/>
  <c r="F2989" i="3"/>
  <c r="F2990" i="3"/>
  <c r="F2991" i="3"/>
  <c r="F2992" i="3"/>
  <c r="F2993" i="3"/>
  <c r="F2994" i="3"/>
  <c r="F2995" i="3"/>
  <c r="F2996" i="3"/>
  <c r="F2997" i="3"/>
  <c r="F2998" i="3"/>
  <c r="F2999" i="3"/>
  <c r="F3000" i="3"/>
  <c r="F3001" i="3"/>
  <c r="F3002" i="3"/>
  <c r="F3003" i="3"/>
  <c r="F3004" i="3"/>
  <c r="F3005" i="3"/>
  <c r="F3006" i="3"/>
  <c r="F3007" i="3"/>
  <c r="F3008" i="3"/>
  <c r="F3009" i="3"/>
  <c r="F3010" i="3"/>
  <c r="F3011" i="3"/>
  <c r="F3012" i="3"/>
  <c r="F3013" i="3"/>
  <c r="F3014" i="3"/>
  <c r="F3015" i="3"/>
  <c r="F3016" i="3"/>
  <c r="F3017" i="3"/>
  <c r="F3018" i="3"/>
  <c r="F3019" i="3"/>
  <c r="F3020" i="3"/>
  <c r="F3021" i="3"/>
  <c r="F3022" i="3"/>
  <c r="F3023" i="3"/>
  <c r="F3024" i="3"/>
  <c r="F3025" i="3"/>
  <c r="F3026" i="3"/>
  <c r="F3027" i="3"/>
  <c r="F3028" i="3"/>
  <c r="F3029" i="3"/>
  <c r="F3030" i="3"/>
  <c r="F3031" i="3"/>
  <c r="F3032" i="3"/>
  <c r="F3033" i="3"/>
  <c r="F3034" i="3"/>
  <c r="F3035" i="3"/>
  <c r="F3036" i="3"/>
  <c r="F3037" i="3"/>
  <c r="F3038" i="3"/>
  <c r="F3039" i="3"/>
  <c r="F3040" i="3"/>
  <c r="F3041" i="3"/>
  <c r="F3042" i="3"/>
  <c r="F3043" i="3"/>
  <c r="F3044" i="3"/>
  <c r="F3045" i="3"/>
  <c r="F3046" i="3"/>
  <c r="F3047" i="3"/>
  <c r="F3048" i="3"/>
  <c r="F3049" i="3"/>
  <c r="F3050" i="3"/>
  <c r="F3051" i="3"/>
  <c r="F3052" i="3"/>
  <c r="F3053" i="3"/>
  <c r="F3054" i="3"/>
  <c r="F3055" i="3"/>
  <c r="F3056" i="3"/>
  <c r="F3057" i="3"/>
  <c r="F3058" i="3"/>
  <c r="F3059" i="3"/>
  <c r="F3060" i="3"/>
  <c r="F3061" i="3"/>
  <c r="F3062" i="3"/>
  <c r="F3063" i="3"/>
  <c r="F3064" i="3"/>
  <c r="F3065" i="3"/>
  <c r="F3066" i="3"/>
  <c r="F3067" i="3"/>
  <c r="F3068" i="3"/>
  <c r="F3069" i="3"/>
  <c r="F3070" i="3"/>
  <c r="F3071" i="3"/>
  <c r="F3072" i="3"/>
  <c r="F3073" i="3"/>
  <c r="F3074" i="3"/>
  <c r="F3075" i="3"/>
  <c r="F3076" i="3"/>
  <c r="F3077" i="3"/>
  <c r="F3078" i="3"/>
  <c r="F3079" i="3"/>
  <c r="F3080" i="3"/>
  <c r="F3081" i="3"/>
  <c r="F3082" i="3"/>
  <c r="F3083" i="3"/>
  <c r="F3084" i="3"/>
  <c r="F3085" i="3"/>
  <c r="F3086" i="3"/>
  <c r="F3087" i="3"/>
  <c r="F3088" i="3"/>
  <c r="F3089" i="3"/>
  <c r="F3090" i="3"/>
  <c r="F3091" i="3"/>
  <c r="F3092" i="3"/>
  <c r="F3093" i="3"/>
  <c r="F3094" i="3"/>
  <c r="F3095" i="3"/>
  <c r="F3096" i="3"/>
  <c r="F3097" i="3"/>
  <c r="F3098" i="3"/>
  <c r="F3099" i="3"/>
  <c r="F3100" i="3"/>
  <c r="F3101" i="3"/>
  <c r="F3102" i="3"/>
  <c r="F3103" i="3"/>
  <c r="F3104" i="3"/>
  <c r="F3105" i="3"/>
  <c r="F3106" i="3"/>
  <c r="F3107" i="3"/>
  <c r="F3108" i="3"/>
  <c r="F3109" i="3"/>
  <c r="F3110" i="3"/>
  <c r="F3111" i="3"/>
  <c r="F3112" i="3"/>
  <c r="F3113" i="3"/>
  <c r="F3114" i="3"/>
  <c r="F3115" i="3"/>
  <c r="F3116" i="3"/>
  <c r="F3117" i="3"/>
  <c r="F3118" i="3"/>
  <c r="F3119" i="3"/>
  <c r="F3120" i="3"/>
  <c r="F3121" i="3"/>
  <c r="F3122" i="3"/>
  <c r="F3123" i="3"/>
  <c r="F3124" i="3"/>
  <c r="F3125" i="3"/>
  <c r="F3126" i="3"/>
  <c r="F3127" i="3"/>
  <c r="F3128" i="3"/>
  <c r="F3129" i="3"/>
  <c r="F3130" i="3"/>
  <c r="F3131" i="3"/>
  <c r="F3132" i="3"/>
  <c r="F3133" i="3"/>
  <c r="F3134" i="3"/>
  <c r="F3135" i="3"/>
  <c r="F3136" i="3"/>
  <c r="F3137" i="3"/>
  <c r="F3138" i="3"/>
  <c r="F3139" i="3"/>
  <c r="F3140" i="3"/>
  <c r="F3141" i="3"/>
  <c r="F3142" i="3"/>
  <c r="F3143" i="3"/>
  <c r="F3144" i="3"/>
  <c r="F3145" i="3"/>
  <c r="F3146" i="3"/>
  <c r="F3147" i="3"/>
  <c r="F3148" i="3"/>
  <c r="F3149" i="3"/>
  <c r="F3150" i="3"/>
  <c r="F3151" i="3"/>
  <c r="F3152" i="3"/>
  <c r="F3153" i="3"/>
  <c r="F3154" i="3"/>
  <c r="F3155" i="3"/>
  <c r="F3156" i="3"/>
  <c r="F3157" i="3"/>
  <c r="F3158" i="3"/>
  <c r="F3159" i="3"/>
  <c r="F3160" i="3"/>
  <c r="F3161" i="3"/>
  <c r="F3162" i="3"/>
  <c r="F3163" i="3"/>
  <c r="F3164" i="3"/>
  <c r="F3165" i="3"/>
  <c r="F3166" i="3"/>
  <c r="F3167" i="3"/>
  <c r="F3168" i="3"/>
  <c r="F3169" i="3"/>
  <c r="F3170" i="3"/>
  <c r="F3171" i="3"/>
  <c r="F3172" i="3"/>
  <c r="F3173" i="3"/>
  <c r="F3174" i="3"/>
  <c r="F3175" i="3"/>
  <c r="F3176" i="3"/>
  <c r="F3177" i="3"/>
  <c r="F3178" i="3"/>
  <c r="F3179" i="3"/>
  <c r="F3180" i="3"/>
  <c r="F3181" i="3"/>
  <c r="F3182" i="3"/>
  <c r="F3183" i="3"/>
  <c r="F3184" i="3"/>
  <c r="F3185" i="3"/>
  <c r="F3186" i="3"/>
  <c r="F3187" i="3"/>
  <c r="F3188" i="3"/>
  <c r="F3189" i="3"/>
  <c r="F3190" i="3"/>
  <c r="F3191" i="3"/>
  <c r="F3192" i="3"/>
  <c r="F3193" i="3"/>
  <c r="F3194" i="3"/>
  <c r="F3195" i="3"/>
  <c r="F3196" i="3"/>
  <c r="F3197" i="3"/>
  <c r="F3198" i="3"/>
  <c r="F3199" i="3"/>
  <c r="F3200" i="3"/>
  <c r="F3201" i="3"/>
  <c r="F3202" i="3"/>
  <c r="F3203" i="3"/>
  <c r="F3204" i="3"/>
  <c r="F3205" i="3"/>
  <c r="F3206" i="3"/>
  <c r="F3207" i="3"/>
  <c r="F3208" i="3"/>
  <c r="F3209" i="3"/>
  <c r="F3210" i="3"/>
  <c r="F3211" i="3"/>
  <c r="F3212" i="3"/>
  <c r="F3213" i="3"/>
  <c r="F3214" i="3"/>
  <c r="F3215" i="3"/>
  <c r="F3216" i="3"/>
  <c r="F3217" i="3"/>
  <c r="F3218" i="3"/>
  <c r="F3219" i="3"/>
  <c r="F3220" i="3"/>
  <c r="F3221" i="3"/>
  <c r="F3222" i="3"/>
  <c r="F3223" i="3"/>
  <c r="F3224" i="3"/>
  <c r="F3225" i="3"/>
  <c r="F3226" i="3"/>
  <c r="F3227" i="3"/>
  <c r="F3228" i="3"/>
  <c r="F3229" i="3"/>
  <c r="F3230" i="3"/>
  <c r="F3231" i="3"/>
  <c r="F3232" i="3"/>
  <c r="F3233" i="3"/>
  <c r="F3234" i="3"/>
  <c r="F3235" i="3"/>
  <c r="F3236" i="3"/>
  <c r="F3237" i="3"/>
  <c r="F3238" i="3"/>
  <c r="F3239" i="3"/>
  <c r="F3240" i="3"/>
  <c r="F3241" i="3"/>
  <c r="F3242" i="3"/>
  <c r="F3243" i="3"/>
  <c r="F3244" i="3"/>
  <c r="F3245" i="3"/>
  <c r="F3246" i="3"/>
  <c r="F3247" i="3"/>
  <c r="F3248" i="3"/>
  <c r="F3249" i="3"/>
  <c r="F3250" i="3"/>
  <c r="F3251" i="3"/>
  <c r="F3252" i="3"/>
  <c r="F3253" i="3"/>
  <c r="F3254" i="3"/>
  <c r="F3255" i="3"/>
  <c r="F3256" i="3"/>
  <c r="F3257" i="3"/>
  <c r="F3258" i="3"/>
  <c r="F3259" i="3"/>
  <c r="F3260" i="3"/>
  <c r="F3261" i="3"/>
  <c r="F3262" i="3"/>
  <c r="F3263" i="3"/>
  <c r="F3264" i="3"/>
  <c r="F3265" i="3"/>
  <c r="F3266" i="3"/>
  <c r="F3267" i="3"/>
  <c r="F3268" i="3"/>
  <c r="F3269" i="3"/>
  <c r="F3270" i="3"/>
  <c r="F3271" i="3"/>
  <c r="F3272" i="3"/>
  <c r="F3273" i="3"/>
  <c r="F3274" i="3"/>
  <c r="F3275" i="3"/>
  <c r="F3276" i="3"/>
  <c r="F3277" i="3"/>
  <c r="F3278" i="3"/>
  <c r="F3279" i="3"/>
  <c r="F3280" i="3"/>
  <c r="F3281" i="3"/>
  <c r="F3282" i="3"/>
  <c r="F3283" i="3"/>
  <c r="F3284" i="3"/>
  <c r="F3285" i="3"/>
  <c r="F3286" i="3"/>
  <c r="F3287" i="3"/>
  <c r="F3288" i="3"/>
  <c r="F3289" i="3"/>
  <c r="F3290" i="3"/>
  <c r="F3291" i="3"/>
  <c r="F3292" i="3"/>
  <c r="F3293" i="3"/>
  <c r="F3294" i="3"/>
  <c r="F3295" i="3"/>
  <c r="F3296" i="3"/>
  <c r="F3297" i="3"/>
  <c r="F3298" i="3"/>
  <c r="F3299" i="3"/>
  <c r="F3300" i="3"/>
  <c r="F3301" i="3"/>
  <c r="F3302" i="3"/>
  <c r="F3303" i="3"/>
  <c r="F3304" i="3"/>
  <c r="F3305" i="3"/>
  <c r="F3306" i="3"/>
  <c r="F3307" i="3"/>
  <c r="F3308" i="3"/>
  <c r="F3309" i="3"/>
  <c r="F3310" i="3"/>
  <c r="F3311" i="3"/>
  <c r="F3312" i="3"/>
  <c r="F3313" i="3"/>
  <c r="F3314" i="3"/>
  <c r="F3315" i="3"/>
  <c r="F3316" i="3"/>
  <c r="F3317" i="3"/>
  <c r="F3318" i="3"/>
  <c r="F3319" i="3"/>
  <c r="F3320" i="3"/>
  <c r="F3321" i="3"/>
  <c r="F3322" i="3"/>
  <c r="F3323" i="3"/>
  <c r="F3324" i="3"/>
  <c r="F3325" i="3"/>
  <c r="F3326" i="3"/>
  <c r="F3327" i="3"/>
  <c r="F3328" i="3"/>
  <c r="F3329" i="3"/>
  <c r="F3330" i="3"/>
  <c r="F3331" i="3"/>
  <c r="F3332" i="3"/>
  <c r="F3333" i="3"/>
  <c r="F3334" i="3"/>
  <c r="F3335" i="3"/>
  <c r="F3336" i="3"/>
  <c r="F3337" i="3"/>
  <c r="F3338" i="3"/>
  <c r="F3339" i="3"/>
  <c r="F3340" i="3"/>
  <c r="F3341" i="3"/>
  <c r="F3342" i="3"/>
  <c r="F3343" i="3"/>
  <c r="F3344" i="3"/>
  <c r="F3345" i="3"/>
  <c r="F3346" i="3"/>
  <c r="F3347" i="3"/>
  <c r="F3348" i="3"/>
  <c r="F3349" i="3"/>
  <c r="F3350" i="3"/>
  <c r="F3351" i="3"/>
  <c r="F3352" i="3"/>
  <c r="F3353" i="3"/>
  <c r="F3354" i="3"/>
  <c r="F3355" i="3"/>
  <c r="F3356" i="3"/>
  <c r="F3357" i="3"/>
  <c r="F3358" i="3"/>
  <c r="F3359" i="3"/>
  <c r="F3360" i="3"/>
  <c r="F3361" i="3"/>
  <c r="F3362" i="3"/>
  <c r="F3363" i="3"/>
  <c r="F3364" i="3"/>
  <c r="F3365" i="3"/>
  <c r="F3366" i="3"/>
  <c r="F3367" i="3"/>
  <c r="F3368" i="3"/>
  <c r="F3369" i="3"/>
  <c r="F3370" i="3"/>
  <c r="F3371" i="3"/>
  <c r="F3372" i="3"/>
  <c r="F3373" i="3"/>
  <c r="F3374" i="3"/>
  <c r="F3375" i="3"/>
  <c r="F3376" i="3"/>
  <c r="F3377" i="3"/>
  <c r="F3378" i="3"/>
  <c r="F3379" i="3"/>
  <c r="F3380" i="3"/>
  <c r="F3381" i="3"/>
  <c r="F3382" i="3"/>
  <c r="F3383" i="3"/>
  <c r="F3384" i="3"/>
  <c r="F3385" i="3"/>
  <c r="F3386" i="3"/>
  <c r="F3387" i="3"/>
  <c r="F3388" i="3"/>
  <c r="F3389" i="3"/>
  <c r="F3390" i="3"/>
  <c r="F3391" i="3"/>
  <c r="F3392" i="3"/>
  <c r="F3393" i="3"/>
  <c r="F3394" i="3"/>
  <c r="F3395" i="3"/>
  <c r="F3396" i="3"/>
  <c r="F3397" i="3"/>
  <c r="F3398" i="3"/>
  <c r="F3399" i="3"/>
  <c r="F3400" i="3"/>
  <c r="F3401" i="3"/>
  <c r="F3402" i="3"/>
  <c r="F3403" i="3"/>
  <c r="F3404" i="3"/>
  <c r="F3405" i="3"/>
  <c r="F3406" i="3"/>
  <c r="F3407" i="3"/>
  <c r="F3408" i="3"/>
  <c r="F3409" i="3"/>
  <c r="F3410" i="3"/>
  <c r="F3411" i="3"/>
  <c r="F3412" i="3"/>
  <c r="F3413" i="3"/>
  <c r="F3414" i="3"/>
  <c r="F3415" i="3"/>
  <c r="F3416" i="3"/>
  <c r="F3417" i="3"/>
  <c r="F3418" i="3"/>
  <c r="F3419" i="3"/>
  <c r="F3420" i="3"/>
  <c r="F3421" i="3"/>
  <c r="F3422" i="3"/>
  <c r="F3423" i="3"/>
  <c r="F3424" i="3"/>
  <c r="F3425" i="3"/>
  <c r="F3426" i="3"/>
  <c r="F3427" i="3"/>
  <c r="F3428" i="3"/>
  <c r="F3429" i="3"/>
  <c r="F3430" i="3"/>
  <c r="F3431" i="3"/>
  <c r="F3432" i="3"/>
  <c r="F3433" i="3"/>
  <c r="F3434" i="3"/>
  <c r="F3435" i="3"/>
  <c r="F3436" i="3"/>
  <c r="F3437" i="3"/>
  <c r="F3438" i="3"/>
  <c r="F3439" i="3"/>
  <c r="F3440" i="3"/>
  <c r="F3441" i="3"/>
  <c r="F3442" i="3"/>
  <c r="F3443" i="3"/>
  <c r="F3444" i="3"/>
  <c r="F3445" i="3"/>
  <c r="F3446" i="3"/>
  <c r="F3447" i="3"/>
  <c r="F3448" i="3"/>
  <c r="F3449" i="3"/>
  <c r="F3450" i="3"/>
  <c r="F3451" i="3"/>
  <c r="F3452" i="3"/>
  <c r="F3453" i="3"/>
  <c r="F3454" i="3"/>
  <c r="F3455" i="3"/>
  <c r="F3456" i="3"/>
  <c r="F3457" i="3"/>
  <c r="F3458" i="3"/>
  <c r="F3459" i="3"/>
  <c r="F3460" i="3"/>
  <c r="F3461" i="3"/>
  <c r="F3462" i="3"/>
  <c r="F3463" i="3"/>
  <c r="F3464" i="3"/>
  <c r="F3465" i="3"/>
  <c r="F3466" i="3"/>
  <c r="F3467" i="3"/>
  <c r="F3468" i="3"/>
  <c r="F3469" i="3"/>
  <c r="F3470" i="3"/>
  <c r="F3471" i="3"/>
  <c r="F3472" i="3"/>
  <c r="F3473" i="3"/>
  <c r="F3474" i="3"/>
  <c r="F3475" i="3"/>
  <c r="F3476" i="3"/>
  <c r="F3477" i="3"/>
  <c r="F3478" i="3"/>
  <c r="F3479" i="3"/>
  <c r="F3480" i="3"/>
  <c r="F3481" i="3"/>
  <c r="F3482" i="3"/>
  <c r="F3483" i="3"/>
  <c r="F3484" i="3"/>
  <c r="F3485" i="3"/>
  <c r="F3486" i="3"/>
  <c r="F3487" i="3"/>
  <c r="F3488" i="3"/>
  <c r="F3489" i="3"/>
  <c r="F3490" i="3"/>
  <c r="F3491" i="3"/>
  <c r="F3492" i="3"/>
  <c r="F3493" i="3"/>
  <c r="F3494" i="3"/>
  <c r="F3495" i="3"/>
  <c r="F3496" i="3"/>
  <c r="F3497" i="3"/>
  <c r="F3498" i="3"/>
  <c r="F3499" i="3"/>
  <c r="F3500" i="3"/>
  <c r="F3501" i="3"/>
  <c r="F3502" i="3"/>
  <c r="F3503" i="3"/>
  <c r="F3504" i="3"/>
  <c r="F3505" i="3"/>
  <c r="F3506" i="3"/>
  <c r="F3507" i="3"/>
  <c r="F3508" i="3"/>
  <c r="F3509" i="3"/>
  <c r="F3510" i="3"/>
  <c r="F3511" i="3"/>
  <c r="F3512" i="3"/>
  <c r="F3513" i="3"/>
  <c r="F3514" i="3"/>
  <c r="F3515" i="3"/>
  <c r="F3516" i="3"/>
  <c r="F3517" i="3"/>
  <c r="F3518" i="3"/>
  <c r="F3519" i="3"/>
  <c r="F3520" i="3"/>
  <c r="F3521" i="3"/>
  <c r="F3522" i="3"/>
  <c r="F3523" i="3"/>
  <c r="F3524" i="3"/>
  <c r="F3525" i="3"/>
  <c r="F3526" i="3"/>
  <c r="F3527" i="3"/>
  <c r="F3528" i="3"/>
  <c r="F3529" i="3"/>
  <c r="F3530" i="3"/>
  <c r="F3531" i="3"/>
  <c r="F3532" i="3"/>
  <c r="F3533" i="3"/>
  <c r="F3534" i="3"/>
  <c r="F3535" i="3"/>
  <c r="F3536" i="3"/>
  <c r="F3537" i="3"/>
  <c r="F3538" i="3"/>
  <c r="F3539" i="3"/>
  <c r="F3540" i="3"/>
  <c r="F3541" i="3"/>
  <c r="F3542" i="3"/>
  <c r="F3543" i="3"/>
  <c r="F3544" i="3"/>
  <c r="F3545" i="3"/>
  <c r="F3546" i="3"/>
  <c r="F3547" i="3"/>
  <c r="F3548" i="3"/>
  <c r="F3549" i="3"/>
  <c r="F3550" i="3"/>
  <c r="F3551" i="3"/>
  <c r="F3552" i="3"/>
  <c r="F3553" i="3"/>
  <c r="F3554" i="3"/>
  <c r="F3555" i="3"/>
  <c r="F3556" i="3"/>
  <c r="F3557" i="3"/>
  <c r="F3558" i="3"/>
  <c r="F3559" i="3"/>
  <c r="F3560" i="3"/>
  <c r="F3561" i="3"/>
  <c r="F3562" i="3"/>
  <c r="F3563" i="3"/>
  <c r="F3564" i="3"/>
  <c r="F3565" i="3"/>
  <c r="F3566" i="3"/>
  <c r="F3567" i="3"/>
  <c r="F3568" i="3"/>
  <c r="F3569" i="3"/>
  <c r="F3570" i="3"/>
  <c r="F3571" i="3"/>
  <c r="F3572" i="3"/>
  <c r="F3573" i="3"/>
  <c r="F3574" i="3"/>
  <c r="F3575" i="3"/>
  <c r="F3576" i="3"/>
  <c r="F3577" i="3"/>
  <c r="F3578" i="3"/>
  <c r="F3579" i="3"/>
  <c r="F3580" i="3"/>
  <c r="F3581" i="3"/>
  <c r="F3582" i="3"/>
  <c r="F3583" i="3"/>
  <c r="F3584" i="3"/>
  <c r="F3585" i="3"/>
  <c r="F3586" i="3"/>
  <c r="F3587" i="3"/>
  <c r="F3588" i="3"/>
  <c r="F3589" i="3"/>
  <c r="F3590" i="3"/>
  <c r="F3591" i="3"/>
  <c r="F3592" i="3"/>
  <c r="F3593" i="3"/>
  <c r="F3594" i="3"/>
  <c r="F3595" i="3"/>
  <c r="F3596" i="3"/>
  <c r="F3597" i="3"/>
  <c r="F3598" i="3"/>
  <c r="F3599" i="3"/>
  <c r="F3600" i="3"/>
  <c r="F3601" i="3"/>
  <c r="F3602" i="3"/>
  <c r="F3603" i="3"/>
  <c r="F3604" i="3"/>
  <c r="F3605" i="3"/>
  <c r="F3606" i="3"/>
  <c r="F3607" i="3"/>
  <c r="F3608" i="3"/>
  <c r="F3609" i="3"/>
  <c r="F3610" i="3"/>
  <c r="F3611" i="3"/>
  <c r="F3612" i="3"/>
  <c r="F3613" i="3"/>
  <c r="F3614" i="3"/>
  <c r="F3615" i="3"/>
  <c r="F3616" i="3"/>
  <c r="F3617" i="3"/>
  <c r="F3618" i="3"/>
  <c r="F3619" i="3"/>
  <c r="F3620" i="3"/>
  <c r="F3621" i="3"/>
  <c r="F3622" i="3"/>
  <c r="F3623" i="3"/>
  <c r="F3624" i="3"/>
  <c r="F3625" i="3"/>
  <c r="F3626" i="3"/>
  <c r="F3627" i="3"/>
  <c r="F3628" i="3"/>
  <c r="F3629" i="3"/>
  <c r="F3630" i="3"/>
  <c r="F3631" i="3"/>
  <c r="F3632" i="3"/>
  <c r="F3633" i="3"/>
  <c r="F3634" i="3"/>
  <c r="F3635" i="3"/>
  <c r="F3636" i="3"/>
  <c r="F3637" i="3"/>
  <c r="F3638" i="3"/>
  <c r="F3639" i="3"/>
  <c r="F3640" i="3"/>
  <c r="F3641" i="3"/>
  <c r="F3642" i="3"/>
  <c r="F3643" i="3"/>
  <c r="F3644" i="3"/>
  <c r="F3645" i="3"/>
  <c r="F3646" i="3"/>
  <c r="F3647" i="3"/>
  <c r="F3648" i="3"/>
  <c r="F3649" i="3"/>
  <c r="F3650" i="3"/>
  <c r="F3651" i="3"/>
  <c r="F3652" i="3"/>
  <c r="F3653" i="3"/>
  <c r="F3654" i="3"/>
  <c r="F3655" i="3"/>
  <c r="F3656" i="3"/>
  <c r="F3657" i="3"/>
  <c r="F3658" i="3"/>
  <c r="F3659" i="3"/>
  <c r="F3660" i="3"/>
  <c r="F3661" i="3"/>
  <c r="F3662" i="3"/>
  <c r="F3663" i="3"/>
  <c r="F3664" i="3"/>
  <c r="F3665" i="3"/>
  <c r="F3666" i="3"/>
  <c r="F3667" i="3"/>
  <c r="F3668" i="3"/>
  <c r="F3669" i="3"/>
  <c r="F3670" i="3"/>
  <c r="F3671" i="3"/>
  <c r="F3672" i="3"/>
  <c r="F3673" i="3"/>
  <c r="F3674" i="3"/>
  <c r="F3675" i="3"/>
  <c r="F3676" i="3"/>
  <c r="F3677" i="3"/>
  <c r="F3678" i="3"/>
  <c r="F3679" i="3"/>
  <c r="F3680" i="3"/>
  <c r="F3681" i="3"/>
  <c r="F3682" i="3"/>
  <c r="F3683" i="3"/>
  <c r="F3684" i="3"/>
  <c r="F3685" i="3"/>
  <c r="F3686" i="3"/>
  <c r="F3687" i="3"/>
  <c r="F3688" i="3"/>
  <c r="F3689" i="3"/>
  <c r="F3690" i="3"/>
  <c r="F3691" i="3"/>
  <c r="F3692" i="3"/>
  <c r="F3693" i="3"/>
  <c r="F3694" i="3"/>
  <c r="F3695" i="3"/>
  <c r="F3696" i="3"/>
  <c r="F3697" i="3"/>
  <c r="F3698" i="3"/>
  <c r="F3699" i="3"/>
  <c r="F3700" i="3"/>
  <c r="F3701" i="3"/>
  <c r="F3702" i="3"/>
  <c r="F3703" i="3"/>
  <c r="F3704" i="3"/>
  <c r="F3705" i="3"/>
  <c r="F3706" i="3"/>
  <c r="F3707" i="3"/>
  <c r="F3708" i="3"/>
  <c r="F3709" i="3"/>
  <c r="F3710" i="3"/>
  <c r="F3711" i="3"/>
  <c r="F3712" i="3"/>
  <c r="F3713" i="3"/>
  <c r="F3714" i="3"/>
  <c r="F3715" i="3"/>
  <c r="F3716" i="3"/>
  <c r="F3717" i="3"/>
  <c r="F3718" i="3"/>
  <c r="F3719" i="3"/>
  <c r="F3720" i="3"/>
  <c r="F3721" i="3"/>
  <c r="F3722" i="3"/>
  <c r="F3723" i="3"/>
  <c r="F3724" i="3"/>
  <c r="F3725" i="3"/>
  <c r="F3726" i="3"/>
  <c r="F3727" i="3"/>
  <c r="F3728" i="3"/>
  <c r="F3729" i="3"/>
  <c r="F3730" i="3"/>
  <c r="F3731" i="3"/>
  <c r="F3732" i="3"/>
  <c r="F3733" i="3"/>
  <c r="F3734" i="3"/>
  <c r="F3735" i="3"/>
  <c r="F3736" i="3"/>
  <c r="F3737" i="3"/>
  <c r="F3738" i="3"/>
  <c r="F3739" i="3"/>
  <c r="F3740" i="3"/>
  <c r="F3741" i="3"/>
  <c r="F3742" i="3"/>
  <c r="F3743" i="3"/>
  <c r="F3744" i="3"/>
  <c r="F3745" i="3"/>
  <c r="F3746" i="3"/>
  <c r="F3747" i="3"/>
  <c r="F3748" i="3"/>
  <c r="F3749" i="3"/>
  <c r="F3750" i="3"/>
  <c r="F3751" i="3"/>
  <c r="F3752" i="3"/>
  <c r="F3753" i="3"/>
  <c r="F3754" i="3"/>
  <c r="F3755" i="3"/>
  <c r="F3756" i="3"/>
  <c r="F3757" i="3"/>
  <c r="F3758" i="3"/>
  <c r="F3759" i="3"/>
  <c r="F3760" i="3"/>
  <c r="F3761" i="3"/>
  <c r="F3762" i="3"/>
  <c r="F3763" i="3"/>
  <c r="F3764" i="3"/>
  <c r="F3765" i="3"/>
  <c r="F3766" i="3"/>
  <c r="F3767" i="3"/>
  <c r="F3768" i="3"/>
  <c r="F3769" i="3"/>
  <c r="F3770" i="3"/>
  <c r="F3771" i="3"/>
  <c r="F3772" i="3"/>
  <c r="F3773" i="3"/>
  <c r="F3774" i="3"/>
  <c r="F3775" i="3"/>
  <c r="F3776" i="3"/>
  <c r="F3777" i="3"/>
  <c r="F3778" i="3"/>
  <c r="F3779" i="3"/>
  <c r="F3780" i="3"/>
  <c r="F3781" i="3"/>
  <c r="F3782" i="3"/>
  <c r="F3783" i="3"/>
  <c r="F3784" i="3"/>
  <c r="F3785" i="3"/>
  <c r="F3786" i="3"/>
  <c r="F3787" i="3"/>
  <c r="F3788" i="3"/>
  <c r="F3789" i="3"/>
  <c r="F3790" i="3"/>
  <c r="F3791" i="3"/>
  <c r="F3792" i="3"/>
  <c r="F3793" i="3"/>
  <c r="F3794" i="3"/>
  <c r="F3795" i="3"/>
  <c r="F3796" i="3"/>
  <c r="F3797" i="3"/>
  <c r="F3798" i="3"/>
  <c r="F3799" i="3"/>
  <c r="F3800" i="3"/>
  <c r="F3801" i="3"/>
  <c r="F3802" i="3"/>
  <c r="F3803" i="3"/>
  <c r="F3804" i="3"/>
  <c r="F3805" i="3"/>
  <c r="F3806" i="3"/>
  <c r="F3807" i="3"/>
  <c r="F3808" i="3"/>
  <c r="F3809" i="3"/>
  <c r="F3810" i="3"/>
  <c r="F3811" i="3"/>
  <c r="F3812" i="3"/>
  <c r="F3813" i="3"/>
  <c r="F3814" i="3"/>
  <c r="F3815" i="3"/>
  <c r="F3816" i="3"/>
  <c r="F3817" i="3"/>
  <c r="F3818" i="3"/>
  <c r="F3819" i="3"/>
  <c r="F3820" i="3"/>
  <c r="F3821" i="3"/>
  <c r="F3822" i="3"/>
  <c r="F3823" i="3"/>
  <c r="F3824" i="3"/>
  <c r="F3825" i="3"/>
  <c r="F3826" i="3"/>
  <c r="F3827" i="3"/>
  <c r="F3828" i="3"/>
  <c r="F3829" i="3"/>
  <c r="F3830" i="3"/>
  <c r="F3831" i="3"/>
  <c r="F3832" i="3"/>
  <c r="F3833" i="3"/>
  <c r="F3834" i="3"/>
  <c r="F3835" i="3"/>
  <c r="F3836" i="3"/>
  <c r="F3837" i="3"/>
  <c r="F3838" i="3"/>
  <c r="F3839" i="3"/>
  <c r="F3840" i="3"/>
  <c r="F3841" i="3"/>
  <c r="F3842" i="3"/>
  <c r="F3843" i="3"/>
  <c r="F3844" i="3"/>
  <c r="F3845" i="3"/>
  <c r="F3846" i="3"/>
  <c r="F3847" i="3"/>
  <c r="F3848" i="3"/>
  <c r="F3849" i="3"/>
  <c r="F3850" i="3"/>
  <c r="F3851" i="3"/>
  <c r="F3852" i="3"/>
  <c r="F3853" i="3"/>
  <c r="F3854" i="3"/>
  <c r="F3855" i="3"/>
  <c r="F3856" i="3"/>
  <c r="F3857" i="3"/>
  <c r="F3858" i="3"/>
  <c r="F3859" i="3"/>
  <c r="F3860" i="3"/>
  <c r="F3861" i="3"/>
  <c r="F3862" i="3"/>
  <c r="F3863" i="3"/>
  <c r="F3864" i="3"/>
  <c r="F3865" i="3"/>
  <c r="F3866" i="3"/>
  <c r="F3867" i="3"/>
  <c r="F3868" i="3"/>
  <c r="F3869" i="3"/>
  <c r="F3870" i="3"/>
  <c r="F3871" i="3"/>
  <c r="F3872" i="3"/>
  <c r="F3873" i="3"/>
  <c r="F3874" i="3"/>
  <c r="F3875" i="3"/>
  <c r="F3876" i="3"/>
  <c r="F3877" i="3"/>
  <c r="F3878" i="3"/>
  <c r="F3879" i="3"/>
  <c r="F3880" i="3"/>
  <c r="F3881" i="3"/>
  <c r="F3882" i="3"/>
  <c r="F3883" i="3"/>
  <c r="F3884" i="3"/>
  <c r="F3885" i="3"/>
  <c r="F3886" i="3"/>
  <c r="F3887" i="3"/>
  <c r="F3888" i="3"/>
  <c r="F3889" i="3"/>
  <c r="F3890" i="3"/>
  <c r="F3891" i="3"/>
  <c r="F3892" i="3"/>
  <c r="F3893" i="3"/>
  <c r="F3894" i="3"/>
  <c r="F3895" i="3"/>
  <c r="F3896" i="3"/>
  <c r="F3897" i="3"/>
  <c r="F3898" i="3"/>
  <c r="F3899" i="3"/>
  <c r="F3900" i="3"/>
  <c r="F3901" i="3"/>
  <c r="F3902" i="3"/>
  <c r="F3903" i="3"/>
  <c r="F3904" i="3"/>
  <c r="F3905" i="3"/>
  <c r="F3906" i="3"/>
  <c r="F3907" i="3"/>
  <c r="F3908" i="3"/>
  <c r="F3909" i="3"/>
  <c r="F3910" i="3"/>
  <c r="F3911" i="3"/>
  <c r="F3912" i="3"/>
  <c r="F3913" i="3"/>
  <c r="F3914" i="3"/>
  <c r="F3915" i="3"/>
  <c r="F3916" i="3"/>
  <c r="F3917" i="3"/>
  <c r="F3918" i="3"/>
  <c r="F3919" i="3"/>
  <c r="F3920" i="3"/>
  <c r="F3921" i="3"/>
  <c r="F3922" i="3"/>
  <c r="F3923" i="3"/>
  <c r="F3924" i="3"/>
  <c r="F3925" i="3"/>
  <c r="F3926" i="3"/>
  <c r="F3927" i="3"/>
  <c r="F3928" i="3"/>
  <c r="F3929" i="3"/>
  <c r="F3930" i="3"/>
  <c r="F3931" i="3"/>
  <c r="F3932" i="3"/>
  <c r="F3933" i="3"/>
  <c r="F3934" i="3"/>
  <c r="F3935" i="3"/>
  <c r="F3936" i="3"/>
  <c r="F3937" i="3"/>
  <c r="F3938" i="3"/>
  <c r="F3939" i="3"/>
  <c r="F3940" i="3"/>
  <c r="F3941" i="3"/>
  <c r="F3942" i="3"/>
  <c r="F3943" i="3"/>
  <c r="F3944" i="3"/>
  <c r="F3945" i="3"/>
  <c r="F3946" i="3"/>
  <c r="F3947" i="3"/>
  <c r="F3948" i="3"/>
  <c r="F3949" i="3"/>
  <c r="F3950" i="3"/>
  <c r="F3951" i="3"/>
  <c r="F3952" i="3"/>
  <c r="F3953" i="3"/>
  <c r="F3954" i="3"/>
  <c r="F3955" i="3"/>
  <c r="F3956" i="3"/>
  <c r="F3957" i="3"/>
  <c r="F3958" i="3"/>
  <c r="F3959" i="3"/>
  <c r="F3960" i="3"/>
  <c r="F3961" i="3"/>
  <c r="F3962" i="3"/>
  <c r="F3963" i="3"/>
  <c r="F3964" i="3"/>
  <c r="F3965" i="3"/>
  <c r="F3966" i="3"/>
  <c r="F3967" i="3"/>
  <c r="F3968" i="3"/>
  <c r="F3969" i="3"/>
  <c r="F3970" i="3"/>
  <c r="F3971" i="3"/>
  <c r="F3972" i="3"/>
  <c r="F3973" i="3"/>
  <c r="F3974" i="3"/>
  <c r="F3975" i="3"/>
  <c r="F3976" i="3"/>
  <c r="F3977" i="3"/>
  <c r="F3978" i="3"/>
  <c r="F3979" i="3"/>
  <c r="F3980" i="3"/>
  <c r="F3981" i="3"/>
  <c r="F3982" i="3"/>
  <c r="F3983" i="3"/>
  <c r="F3984" i="3"/>
  <c r="F3985" i="3"/>
  <c r="F3986" i="3"/>
  <c r="F3987" i="3"/>
  <c r="F3988" i="3"/>
  <c r="F3989" i="3"/>
  <c r="F3990" i="3"/>
  <c r="F3991" i="3"/>
  <c r="F3992" i="3"/>
  <c r="F3993" i="3"/>
  <c r="F3994" i="3"/>
  <c r="F3995" i="3"/>
  <c r="F3996" i="3"/>
  <c r="F3997" i="3"/>
  <c r="F3998" i="3"/>
  <c r="F3999" i="3"/>
  <c r="F4000"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722" i="3"/>
  <c r="E723" i="3"/>
  <c r="E724" i="3"/>
  <c r="E725" i="3"/>
  <c r="E726" i="3"/>
  <c r="E727" i="3"/>
  <c r="E728" i="3"/>
  <c r="E729" i="3"/>
  <c r="E730" i="3"/>
  <c r="E731" i="3"/>
  <c r="E732" i="3"/>
  <c r="E733" i="3"/>
  <c r="E734" i="3"/>
  <c r="E735" i="3"/>
  <c r="E736" i="3"/>
  <c r="E737" i="3"/>
  <c r="E738" i="3"/>
  <c r="E739" i="3"/>
  <c r="E740" i="3"/>
  <c r="E741" i="3"/>
  <c r="E742" i="3"/>
  <c r="E743" i="3"/>
  <c r="E744" i="3"/>
  <c r="E745" i="3"/>
  <c r="E746" i="3"/>
  <c r="E747" i="3"/>
  <c r="E748" i="3"/>
  <c r="E749" i="3"/>
  <c r="E750" i="3"/>
  <c r="E751" i="3"/>
  <c r="E752" i="3"/>
  <c r="E753" i="3"/>
  <c r="E754" i="3"/>
  <c r="E755" i="3"/>
  <c r="E756" i="3"/>
  <c r="E757" i="3"/>
  <c r="E758" i="3"/>
  <c r="E759" i="3"/>
  <c r="E760" i="3"/>
  <c r="E761" i="3"/>
  <c r="E762" i="3"/>
  <c r="E763" i="3"/>
  <c r="E764" i="3"/>
  <c r="E765" i="3"/>
  <c r="E766" i="3"/>
  <c r="E767" i="3"/>
  <c r="E768" i="3"/>
  <c r="E769" i="3"/>
  <c r="E770" i="3"/>
  <c r="E771" i="3"/>
  <c r="E772" i="3"/>
  <c r="E773" i="3"/>
  <c r="E774" i="3"/>
  <c r="E775" i="3"/>
  <c r="E776" i="3"/>
  <c r="E777" i="3"/>
  <c r="E778" i="3"/>
  <c r="E779" i="3"/>
  <c r="E780" i="3"/>
  <c r="E781" i="3"/>
  <c r="E782" i="3"/>
  <c r="E783" i="3"/>
  <c r="E784" i="3"/>
  <c r="E785" i="3"/>
  <c r="E786" i="3"/>
  <c r="E787" i="3"/>
  <c r="E788" i="3"/>
  <c r="E789" i="3"/>
  <c r="E790" i="3"/>
  <c r="E791" i="3"/>
  <c r="E792" i="3"/>
  <c r="E793" i="3"/>
  <c r="E794" i="3"/>
  <c r="E795" i="3"/>
  <c r="E796" i="3"/>
  <c r="E797" i="3"/>
  <c r="E798" i="3"/>
  <c r="E799" i="3"/>
  <c r="E800" i="3"/>
  <c r="E801" i="3"/>
  <c r="E802" i="3"/>
  <c r="E803" i="3"/>
  <c r="E804" i="3"/>
  <c r="E805" i="3"/>
  <c r="E806" i="3"/>
  <c r="E807" i="3"/>
  <c r="E808" i="3"/>
  <c r="E809" i="3"/>
  <c r="E810" i="3"/>
  <c r="E811" i="3"/>
  <c r="E812" i="3"/>
  <c r="E813" i="3"/>
  <c r="E814" i="3"/>
  <c r="E815" i="3"/>
  <c r="E816" i="3"/>
  <c r="E817" i="3"/>
  <c r="E818" i="3"/>
  <c r="E819" i="3"/>
  <c r="E820" i="3"/>
  <c r="E821" i="3"/>
  <c r="E822" i="3"/>
  <c r="E823" i="3"/>
  <c r="E824" i="3"/>
  <c r="E825" i="3"/>
  <c r="E826" i="3"/>
  <c r="E827" i="3"/>
  <c r="E828" i="3"/>
  <c r="E829" i="3"/>
  <c r="E830" i="3"/>
  <c r="E831" i="3"/>
  <c r="E832" i="3"/>
  <c r="E833" i="3"/>
  <c r="E834" i="3"/>
  <c r="E835" i="3"/>
  <c r="E836" i="3"/>
  <c r="E837" i="3"/>
  <c r="E838" i="3"/>
  <c r="E839" i="3"/>
  <c r="E840" i="3"/>
  <c r="E841" i="3"/>
  <c r="E842" i="3"/>
  <c r="E843" i="3"/>
  <c r="E844" i="3"/>
  <c r="E845" i="3"/>
  <c r="E846" i="3"/>
  <c r="E847" i="3"/>
  <c r="E848" i="3"/>
  <c r="E849" i="3"/>
  <c r="E850" i="3"/>
  <c r="E851" i="3"/>
  <c r="E852" i="3"/>
  <c r="E853" i="3"/>
  <c r="E854" i="3"/>
  <c r="E855" i="3"/>
  <c r="E856" i="3"/>
  <c r="E857" i="3"/>
  <c r="E858" i="3"/>
  <c r="E859" i="3"/>
  <c r="E860" i="3"/>
  <c r="E861" i="3"/>
  <c r="E862" i="3"/>
  <c r="E863" i="3"/>
  <c r="E864" i="3"/>
  <c r="E865" i="3"/>
  <c r="E866" i="3"/>
  <c r="E867" i="3"/>
  <c r="E868" i="3"/>
  <c r="E869" i="3"/>
  <c r="E870" i="3"/>
  <c r="E871" i="3"/>
  <c r="E872" i="3"/>
  <c r="E873" i="3"/>
  <c r="E874" i="3"/>
  <c r="E875" i="3"/>
  <c r="E876" i="3"/>
  <c r="E877" i="3"/>
  <c r="E878" i="3"/>
  <c r="E879" i="3"/>
  <c r="E880" i="3"/>
  <c r="E881" i="3"/>
  <c r="E882" i="3"/>
  <c r="E883" i="3"/>
  <c r="E884" i="3"/>
  <c r="E885" i="3"/>
  <c r="E886" i="3"/>
  <c r="E887" i="3"/>
  <c r="E888" i="3"/>
  <c r="E889" i="3"/>
  <c r="E890" i="3"/>
  <c r="E891" i="3"/>
  <c r="E892" i="3"/>
  <c r="E893" i="3"/>
  <c r="E894" i="3"/>
  <c r="E895" i="3"/>
  <c r="E896" i="3"/>
  <c r="E897" i="3"/>
  <c r="E898" i="3"/>
  <c r="E899" i="3"/>
  <c r="E900" i="3"/>
  <c r="E901" i="3"/>
  <c r="E902" i="3"/>
  <c r="E903" i="3"/>
  <c r="E904" i="3"/>
  <c r="E905" i="3"/>
  <c r="E906" i="3"/>
  <c r="E907" i="3"/>
  <c r="E908" i="3"/>
  <c r="E909" i="3"/>
  <c r="E910" i="3"/>
  <c r="E911" i="3"/>
  <c r="E912" i="3"/>
  <c r="E913" i="3"/>
  <c r="E914" i="3"/>
  <c r="E915" i="3"/>
  <c r="E916" i="3"/>
  <c r="E917" i="3"/>
  <c r="E918" i="3"/>
  <c r="E919" i="3"/>
  <c r="E920" i="3"/>
  <c r="E921" i="3"/>
  <c r="E922" i="3"/>
  <c r="E923" i="3"/>
  <c r="E924" i="3"/>
  <c r="E925" i="3"/>
  <c r="E926" i="3"/>
  <c r="E927" i="3"/>
  <c r="E928" i="3"/>
  <c r="E929" i="3"/>
  <c r="E930" i="3"/>
  <c r="E931" i="3"/>
  <c r="E932" i="3"/>
  <c r="E933" i="3"/>
  <c r="E934" i="3"/>
  <c r="E935" i="3"/>
  <c r="E936" i="3"/>
  <c r="E937" i="3"/>
  <c r="E938" i="3"/>
  <c r="E939" i="3"/>
  <c r="E940" i="3"/>
  <c r="E941" i="3"/>
  <c r="E942" i="3"/>
  <c r="E943" i="3"/>
  <c r="E944" i="3"/>
  <c r="E945" i="3"/>
  <c r="E946" i="3"/>
  <c r="E947" i="3"/>
  <c r="E948" i="3"/>
  <c r="E949" i="3"/>
  <c r="E950" i="3"/>
  <c r="E951" i="3"/>
  <c r="E952" i="3"/>
  <c r="E953" i="3"/>
  <c r="E954" i="3"/>
  <c r="E955" i="3"/>
  <c r="E956" i="3"/>
  <c r="E957" i="3"/>
  <c r="E958" i="3"/>
  <c r="E959" i="3"/>
  <c r="E960" i="3"/>
  <c r="E961" i="3"/>
  <c r="E962" i="3"/>
  <c r="E963" i="3"/>
  <c r="E964" i="3"/>
  <c r="E965" i="3"/>
  <c r="E966" i="3"/>
  <c r="E967" i="3"/>
  <c r="E968" i="3"/>
  <c r="E969" i="3"/>
  <c r="E970" i="3"/>
  <c r="E971" i="3"/>
  <c r="E972" i="3"/>
  <c r="E973" i="3"/>
  <c r="E974" i="3"/>
  <c r="E975" i="3"/>
  <c r="E976" i="3"/>
  <c r="E977" i="3"/>
  <c r="E978" i="3"/>
  <c r="E979" i="3"/>
  <c r="E980" i="3"/>
  <c r="E981" i="3"/>
  <c r="E982" i="3"/>
  <c r="E983" i="3"/>
  <c r="E984" i="3"/>
  <c r="E985" i="3"/>
  <c r="E986" i="3"/>
  <c r="E987" i="3"/>
  <c r="E988" i="3"/>
  <c r="E989" i="3"/>
  <c r="E990" i="3"/>
  <c r="E991" i="3"/>
  <c r="E992" i="3"/>
  <c r="E993" i="3"/>
  <c r="E994" i="3"/>
  <c r="E995" i="3"/>
  <c r="E996" i="3"/>
  <c r="E997" i="3"/>
  <c r="E998" i="3"/>
  <c r="E999" i="3"/>
  <c r="E1000" i="3"/>
  <c r="E1001" i="3"/>
  <c r="E1002" i="3"/>
  <c r="E1003" i="3"/>
  <c r="E1004" i="3"/>
  <c r="E1005" i="3"/>
  <c r="E1006" i="3"/>
  <c r="E1007" i="3"/>
  <c r="E1008" i="3"/>
  <c r="E1009" i="3"/>
  <c r="E1010" i="3"/>
  <c r="E1011" i="3"/>
  <c r="E1012" i="3"/>
  <c r="E1013" i="3"/>
  <c r="E1014" i="3"/>
  <c r="E1015" i="3"/>
  <c r="E1016" i="3"/>
  <c r="E1017" i="3"/>
  <c r="E1018" i="3"/>
  <c r="E1019" i="3"/>
  <c r="E1020" i="3"/>
  <c r="E1021" i="3"/>
  <c r="E1022" i="3"/>
  <c r="E1023" i="3"/>
  <c r="E1024" i="3"/>
  <c r="E1025" i="3"/>
  <c r="E1026" i="3"/>
  <c r="E1027" i="3"/>
  <c r="E1028" i="3"/>
  <c r="E1029" i="3"/>
  <c r="E1030" i="3"/>
  <c r="E1031" i="3"/>
  <c r="E1032" i="3"/>
  <c r="E1033" i="3"/>
  <c r="E1034" i="3"/>
  <c r="E1035" i="3"/>
  <c r="E1036" i="3"/>
  <c r="E1037" i="3"/>
  <c r="E1038" i="3"/>
  <c r="E1039" i="3"/>
  <c r="E1040" i="3"/>
  <c r="E1041" i="3"/>
  <c r="E1042" i="3"/>
  <c r="E1043" i="3"/>
  <c r="E1044" i="3"/>
  <c r="E1045" i="3"/>
  <c r="E1046" i="3"/>
  <c r="E1047" i="3"/>
  <c r="E1048" i="3"/>
  <c r="E1049" i="3"/>
  <c r="E1050" i="3"/>
  <c r="E1051" i="3"/>
  <c r="E1052" i="3"/>
  <c r="E1053" i="3"/>
  <c r="E1054" i="3"/>
  <c r="E1055" i="3"/>
  <c r="E1056" i="3"/>
  <c r="E1057" i="3"/>
  <c r="E1058" i="3"/>
  <c r="E1059" i="3"/>
  <c r="E1060" i="3"/>
  <c r="E1061" i="3"/>
  <c r="E1062" i="3"/>
  <c r="E1063" i="3"/>
  <c r="E1064" i="3"/>
  <c r="E1065" i="3"/>
  <c r="E1066" i="3"/>
  <c r="E1067" i="3"/>
  <c r="E1068" i="3"/>
  <c r="E1069" i="3"/>
  <c r="E1070" i="3"/>
  <c r="E1071" i="3"/>
  <c r="E1072" i="3"/>
  <c r="E1073" i="3"/>
  <c r="E1074" i="3"/>
  <c r="E1075" i="3"/>
  <c r="E1076" i="3"/>
  <c r="E1077" i="3"/>
  <c r="E1078" i="3"/>
  <c r="E1079" i="3"/>
  <c r="E1080" i="3"/>
  <c r="E1081" i="3"/>
  <c r="E1082" i="3"/>
  <c r="E1083" i="3"/>
  <c r="E1084" i="3"/>
  <c r="E1085" i="3"/>
  <c r="E1086" i="3"/>
  <c r="E1087" i="3"/>
  <c r="E1088" i="3"/>
  <c r="E1089" i="3"/>
  <c r="E1090" i="3"/>
  <c r="E1091" i="3"/>
  <c r="E1092" i="3"/>
  <c r="E1093" i="3"/>
  <c r="E1094" i="3"/>
  <c r="E1095" i="3"/>
  <c r="E1096" i="3"/>
  <c r="E1097" i="3"/>
  <c r="E1098" i="3"/>
  <c r="E1099" i="3"/>
  <c r="E1100" i="3"/>
  <c r="E1101" i="3"/>
  <c r="E1102" i="3"/>
  <c r="E1103" i="3"/>
  <c r="E1104" i="3"/>
  <c r="E1105" i="3"/>
  <c r="E1106" i="3"/>
  <c r="E1107" i="3"/>
  <c r="E1108" i="3"/>
  <c r="E1109" i="3"/>
  <c r="E1110" i="3"/>
  <c r="E1111" i="3"/>
  <c r="E1112" i="3"/>
  <c r="E1113" i="3"/>
  <c r="E1114" i="3"/>
  <c r="E1115" i="3"/>
  <c r="E1116" i="3"/>
  <c r="E1117" i="3"/>
  <c r="E1118" i="3"/>
  <c r="E1119" i="3"/>
  <c r="E1120" i="3"/>
  <c r="E1121" i="3"/>
  <c r="E1122" i="3"/>
  <c r="E1123" i="3"/>
  <c r="E1124" i="3"/>
  <c r="E1125" i="3"/>
  <c r="E1126" i="3"/>
  <c r="E1127" i="3"/>
  <c r="E1128" i="3"/>
  <c r="E1129" i="3"/>
  <c r="E1130" i="3"/>
  <c r="E1131" i="3"/>
  <c r="E1132" i="3"/>
  <c r="E1133" i="3"/>
  <c r="E1134" i="3"/>
  <c r="E1135" i="3"/>
  <c r="E1136" i="3"/>
  <c r="E1137" i="3"/>
  <c r="E1138" i="3"/>
  <c r="E1139" i="3"/>
  <c r="E1140" i="3"/>
  <c r="E1141" i="3"/>
  <c r="E1142" i="3"/>
  <c r="E1143" i="3"/>
  <c r="E1144" i="3"/>
  <c r="E1145" i="3"/>
  <c r="E1146" i="3"/>
  <c r="E1147" i="3"/>
  <c r="E1148" i="3"/>
  <c r="E1149" i="3"/>
  <c r="E1150" i="3"/>
  <c r="E1151" i="3"/>
  <c r="E1152" i="3"/>
  <c r="E1153" i="3"/>
  <c r="E1154" i="3"/>
  <c r="E1155" i="3"/>
  <c r="E1156" i="3"/>
  <c r="E1157" i="3"/>
  <c r="E1158" i="3"/>
  <c r="E1159" i="3"/>
  <c r="E1160" i="3"/>
  <c r="E1161" i="3"/>
  <c r="E1162" i="3"/>
  <c r="E1163" i="3"/>
  <c r="E1164" i="3"/>
  <c r="E1165" i="3"/>
  <c r="E1166" i="3"/>
  <c r="E1167" i="3"/>
  <c r="E1168" i="3"/>
  <c r="E1169" i="3"/>
  <c r="E1170" i="3"/>
  <c r="E1171" i="3"/>
  <c r="E1172" i="3"/>
  <c r="E1173" i="3"/>
  <c r="E1174" i="3"/>
  <c r="E1175" i="3"/>
  <c r="E1176" i="3"/>
  <c r="E1177" i="3"/>
  <c r="E1178" i="3"/>
  <c r="E1179" i="3"/>
  <c r="E1180" i="3"/>
  <c r="E1181" i="3"/>
  <c r="E1182" i="3"/>
  <c r="E1183" i="3"/>
  <c r="E1184" i="3"/>
  <c r="E1185" i="3"/>
  <c r="E1186" i="3"/>
  <c r="E1187" i="3"/>
  <c r="E1188" i="3"/>
  <c r="E1189" i="3"/>
  <c r="E1190" i="3"/>
  <c r="E1191" i="3"/>
  <c r="E1192" i="3"/>
  <c r="E1193" i="3"/>
  <c r="E1194" i="3"/>
  <c r="E1195" i="3"/>
  <c r="E1196" i="3"/>
  <c r="E1197" i="3"/>
  <c r="E1198" i="3"/>
  <c r="E1199" i="3"/>
  <c r="E1200" i="3"/>
  <c r="E1201" i="3"/>
  <c r="E1202" i="3"/>
  <c r="E1203" i="3"/>
  <c r="E1204" i="3"/>
  <c r="E1205" i="3"/>
  <c r="E1206" i="3"/>
  <c r="E1207" i="3"/>
  <c r="E1208" i="3"/>
  <c r="E1209" i="3"/>
  <c r="E1210" i="3"/>
  <c r="E1211" i="3"/>
  <c r="E1212" i="3"/>
  <c r="E1213" i="3"/>
  <c r="E1214" i="3"/>
  <c r="E1215" i="3"/>
  <c r="E1216" i="3"/>
  <c r="E1217" i="3"/>
  <c r="E1218" i="3"/>
  <c r="E1219" i="3"/>
  <c r="E1220" i="3"/>
  <c r="E1221" i="3"/>
  <c r="E1222" i="3"/>
  <c r="E1223" i="3"/>
  <c r="E1224" i="3"/>
  <c r="E1225" i="3"/>
  <c r="E1226" i="3"/>
  <c r="E1227" i="3"/>
  <c r="E1228" i="3"/>
  <c r="E1229" i="3"/>
  <c r="E1230" i="3"/>
  <c r="E1231" i="3"/>
  <c r="E1232" i="3"/>
  <c r="E1233" i="3"/>
  <c r="E1234" i="3"/>
  <c r="E1235" i="3"/>
  <c r="E1236" i="3"/>
  <c r="E1237" i="3"/>
  <c r="E1238" i="3"/>
  <c r="E1239" i="3"/>
  <c r="E1240" i="3"/>
  <c r="E1241" i="3"/>
  <c r="E1242" i="3"/>
  <c r="E1243" i="3"/>
  <c r="E1244" i="3"/>
  <c r="E1245" i="3"/>
  <c r="E1246" i="3"/>
  <c r="E1247" i="3"/>
  <c r="E1248" i="3"/>
  <c r="E1249" i="3"/>
  <c r="E1250" i="3"/>
  <c r="E1251" i="3"/>
  <c r="E1252" i="3"/>
  <c r="E1253" i="3"/>
  <c r="E1254" i="3"/>
  <c r="E1255" i="3"/>
  <c r="E1256" i="3"/>
  <c r="E1257" i="3"/>
  <c r="E1258" i="3"/>
  <c r="E1259" i="3"/>
  <c r="E1260" i="3"/>
  <c r="E1261" i="3"/>
  <c r="E1262" i="3"/>
  <c r="E1263" i="3"/>
  <c r="E1264" i="3"/>
  <c r="E1265" i="3"/>
  <c r="E1266" i="3"/>
  <c r="E1267" i="3"/>
  <c r="E1268" i="3"/>
  <c r="E1269" i="3"/>
  <c r="E1270" i="3"/>
  <c r="E1271" i="3"/>
  <c r="E1272" i="3"/>
  <c r="E1273" i="3"/>
  <c r="E1274" i="3"/>
  <c r="E1275" i="3"/>
  <c r="E1276" i="3"/>
  <c r="E1277" i="3"/>
  <c r="E1278" i="3"/>
  <c r="E1279" i="3"/>
  <c r="E1280" i="3"/>
  <c r="E1281" i="3"/>
  <c r="E1282" i="3"/>
  <c r="E1283" i="3"/>
  <c r="E1284" i="3"/>
  <c r="E1285" i="3"/>
  <c r="E1286" i="3"/>
  <c r="E1287" i="3"/>
  <c r="E1288" i="3"/>
  <c r="E1289" i="3"/>
  <c r="E1290" i="3"/>
  <c r="E1291" i="3"/>
  <c r="E1292" i="3"/>
  <c r="E1293" i="3"/>
  <c r="E1294" i="3"/>
  <c r="E1295" i="3"/>
  <c r="E1296" i="3"/>
  <c r="E1297" i="3"/>
  <c r="E1298" i="3"/>
  <c r="E1299" i="3"/>
  <c r="E1300" i="3"/>
  <c r="E1301" i="3"/>
  <c r="E1302" i="3"/>
  <c r="E1303" i="3"/>
  <c r="E1304" i="3"/>
  <c r="E1305" i="3"/>
  <c r="E1306" i="3"/>
  <c r="E1307" i="3"/>
  <c r="E1308" i="3"/>
  <c r="E1309" i="3"/>
  <c r="E1310" i="3"/>
  <c r="E1311" i="3"/>
  <c r="E1312" i="3"/>
  <c r="E1313" i="3"/>
  <c r="E1314" i="3"/>
  <c r="E1315" i="3"/>
  <c r="E1316" i="3"/>
  <c r="E1317" i="3"/>
  <c r="E1318" i="3"/>
  <c r="E1319" i="3"/>
  <c r="E1320" i="3"/>
  <c r="E1321" i="3"/>
  <c r="E1322" i="3"/>
  <c r="E1323" i="3"/>
  <c r="E1324" i="3"/>
  <c r="E1325" i="3"/>
  <c r="E1326" i="3"/>
  <c r="E1327" i="3"/>
  <c r="E1328" i="3"/>
  <c r="E1329" i="3"/>
  <c r="E1330" i="3"/>
  <c r="E1331" i="3"/>
  <c r="E1332" i="3"/>
  <c r="E1333" i="3"/>
  <c r="E1334" i="3"/>
  <c r="E1335" i="3"/>
  <c r="E1336" i="3"/>
  <c r="E1337" i="3"/>
  <c r="E1338" i="3"/>
  <c r="E1339" i="3"/>
  <c r="E1340" i="3"/>
  <c r="E1341" i="3"/>
  <c r="E1342" i="3"/>
  <c r="E1343" i="3"/>
  <c r="E1344" i="3"/>
  <c r="E1345" i="3"/>
  <c r="E1346" i="3"/>
  <c r="E1347" i="3"/>
  <c r="E1348" i="3"/>
  <c r="E1349" i="3"/>
  <c r="E1350" i="3"/>
  <c r="E1351" i="3"/>
  <c r="E1352" i="3"/>
  <c r="E1353" i="3"/>
  <c r="E1354" i="3"/>
  <c r="E1355" i="3"/>
  <c r="E1356" i="3"/>
  <c r="E1357" i="3"/>
  <c r="E1358" i="3"/>
  <c r="E1359" i="3"/>
  <c r="E1360" i="3"/>
  <c r="E1361" i="3"/>
  <c r="E1362" i="3"/>
  <c r="E1363" i="3"/>
  <c r="E1364" i="3"/>
  <c r="E1365" i="3"/>
  <c r="E1366" i="3"/>
  <c r="E1367" i="3"/>
  <c r="E1368" i="3"/>
  <c r="E1369" i="3"/>
  <c r="E1370" i="3"/>
  <c r="E1371" i="3"/>
  <c r="E1372" i="3"/>
  <c r="E1373" i="3"/>
  <c r="E1374" i="3"/>
  <c r="E1375" i="3"/>
  <c r="E1376" i="3"/>
  <c r="E1377" i="3"/>
  <c r="E1378" i="3"/>
  <c r="E1379" i="3"/>
  <c r="E1380" i="3"/>
  <c r="E1381" i="3"/>
  <c r="E1382" i="3"/>
  <c r="E1383" i="3"/>
  <c r="E1384" i="3"/>
  <c r="E1385" i="3"/>
  <c r="E1386" i="3"/>
  <c r="E1387" i="3"/>
  <c r="E1388" i="3"/>
  <c r="E1389" i="3"/>
  <c r="E1390" i="3"/>
  <c r="E1391" i="3"/>
  <c r="E1392" i="3"/>
  <c r="E1393" i="3"/>
  <c r="E1394" i="3"/>
  <c r="E1395" i="3"/>
  <c r="E1396" i="3"/>
  <c r="E1397" i="3"/>
  <c r="E1398" i="3"/>
  <c r="E1399" i="3"/>
  <c r="E1400" i="3"/>
  <c r="E1401" i="3"/>
  <c r="E1402" i="3"/>
  <c r="E1403" i="3"/>
  <c r="E1404" i="3"/>
  <c r="E1405" i="3"/>
  <c r="E1406" i="3"/>
  <c r="E1407" i="3"/>
  <c r="E1408" i="3"/>
  <c r="E1409" i="3"/>
  <c r="E1410" i="3"/>
  <c r="E1411" i="3"/>
  <c r="E1412" i="3"/>
  <c r="E1413" i="3"/>
  <c r="E1414" i="3"/>
  <c r="E1415" i="3"/>
  <c r="E1416" i="3"/>
  <c r="E1417" i="3"/>
  <c r="E1418" i="3"/>
  <c r="E1419" i="3"/>
  <c r="E1420" i="3"/>
  <c r="E1421" i="3"/>
  <c r="E1422" i="3"/>
  <c r="E1423" i="3"/>
  <c r="E1424" i="3"/>
  <c r="E1425" i="3"/>
  <c r="E1426" i="3"/>
  <c r="E1427" i="3"/>
  <c r="E1428" i="3"/>
  <c r="E1429" i="3"/>
  <c r="E1430" i="3"/>
  <c r="E1431" i="3"/>
  <c r="E1432" i="3"/>
  <c r="E1433" i="3"/>
  <c r="E1434" i="3"/>
  <c r="E1435" i="3"/>
  <c r="E1436" i="3"/>
  <c r="E1437" i="3"/>
  <c r="E1438" i="3"/>
  <c r="E1439" i="3"/>
  <c r="E1440" i="3"/>
  <c r="E1441" i="3"/>
  <c r="E1442" i="3"/>
  <c r="E1443" i="3"/>
  <c r="E1444" i="3"/>
  <c r="E1445" i="3"/>
  <c r="E1446" i="3"/>
  <c r="E1447" i="3"/>
  <c r="E1448" i="3"/>
  <c r="E1449" i="3"/>
  <c r="E1450" i="3"/>
  <c r="E1451" i="3"/>
  <c r="E1452" i="3"/>
  <c r="E1453" i="3"/>
  <c r="E1454" i="3"/>
  <c r="E1455" i="3"/>
  <c r="E1456" i="3"/>
  <c r="E1457" i="3"/>
  <c r="E1458" i="3"/>
  <c r="E1459" i="3"/>
  <c r="E1460" i="3"/>
  <c r="E1461" i="3"/>
  <c r="E1462" i="3"/>
  <c r="E1463" i="3"/>
  <c r="E1464" i="3"/>
  <c r="E1465" i="3"/>
  <c r="E1466" i="3"/>
  <c r="E1467" i="3"/>
  <c r="E1468" i="3"/>
  <c r="E1469" i="3"/>
  <c r="E1470" i="3"/>
  <c r="E1471" i="3"/>
  <c r="E1472" i="3"/>
  <c r="E1473" i="3"/>
  <c r="E1474" i="3"/>
  <c r="E1475" i="3"/>
  <c r="E1476" i="3"/>
  <c r="E1477" i="3"/>
  <c r="E1478" i="3"/>
  <c r="E1479" i="3"/>
  <c r="E1480" i="3"/>
  <c r="E1481" i="3"/>
  <c r="E1482" i="3"/>
  <c r="E1483" i="3"/>
  <c r="E1484" i="3"/>
  <c r="E1485" i="3"/>
  <c r="E1486" i="3"/>
  <c r="E1487" i="3"/>
  <c r="E1488" i="3"/>
  <c r="E1489" i="3"/>
  <c r="E1490" i="3"/>
  <c r="E1491" i="3"/>
  <c r="E1492" i="3"/>
  <c r="E1493" i="3"/>
  <c r="E1494" i="3"/>
  <c r="E1495" i="3"/>
  <c r="E1496" i="3"/>
  <c r="E1497" i="3"/>
  <c r="E1498" i="3"/>
  <c r="E1499" i="3"/>
  <c r="E1500" i="3"/>
  <c r="E1501" i="3"/>
  <c r="E1502" i="3"/>
  <c r="E1503" i="3"/>
  <c r="E1504" i="3"/>
  <c r="E1505" i="3"/>
  <c r="E1506" i="3"/>
  <c r="E1507" i="3"/>
  <c r="E1508" i="3"/>
  <c r="E1509" i="3"/>
  <c r="E1510" i="3"/>
  <c r="E1511" i="3"/>
  <c r="E1512" i="3"/>
  <c r="E1513" i="3"/>
  <c r="E1514" i="3"/>
  <c r="E1515" i="3"/>
  <c r="E1516" i="3"/>
  <c r="E1517" i="3"/>
  <c r="E1518" i="3"/>
  <c r="E1519" i="3"/>
  <c r="E1520" i="3"/>
  <c r="E1521" i="3"/>
  <c r="E1522" i="3"/>
  <c r="E1523" i="3"/>
  <c r="E1524" i="3"/>
  <c r="E1525" i="3"/>
  <c r="E1526" i="3"/>
  <c r="E1527" i="3"/>
  <c r="E1528" i="3"/>
  <c r="E1529" i="3"/>
  <c r="E1530" i="3"/>
  <c r="E1531" i="3"/>
  <c r="E1532" i="3"/>
  <c r="E1533" i="3"/>
  <c r="E1534" i="3"/>
  <c r="E1535" i="3"/>
  <c r="E1536" i="3"/>
  <c r="E1537" i="3"/>
  <c r="E1538" i="3"/>
  <c r="E1539" i="3"/>
  <c r="E1540" i="3"/>
  <c r="E1541" i="3"/>
  <c r="E1542" i="3"/>
  <c r="E1543" i="3"/>
  <c r="E1544" i="3"/>
  <c r="E1545" i="3"/>
  <c r="E1546" i="3"/>
  <c r="E1547" i="3"/>
  <c r="E1548" i="3"/>
  <c r="E1549" i="3"/>
  <c r="E1550" i="3"/>
  <c r="E1551" i="3"/>
  <c r="E1552" i="3"/>
  <c r="E1553" i="3"/>
  <c r="E1554" i="3"/>
  <c r="E1555" i="3"/>
  <c r="E1556" i="3"/>
  <c r="E1557" i="3"/>
  <c r="E1558" i="3"/>
  <c r="E1559" i="3"/>
  <c r="E1560" i="3"/>
  <c r="E1561" i="3"/>
  <c r="E1562" i="3"/>
  <c r="E1563" i="3"/>
  <c r="E1564" i="3"/>
  <c r="E1565" i="3"/>
  <c r="E1566" i="3"/>
  <c r="E1567" i="3"/>
  <c r="E1568" i="3"/>
  <c r="E1569" i="3"/>
  <c r="E1570" i="3"/>
  <c r="E1571" i="3"/>
  <c r="E1572" i="3"/>
  <c r="E1573" i="3"/>
  <c r="E1574" i="3"/>
  <c r="E1575" i="3"/>
  <c r="E1576" i="3"/>
  <c r="E1577" i="3"/>
  <c r="E1578" i="3"/>
  <c r="E1579" i="3"/>
  <c r="E1580" i="3"/>
  <c r="E1581" i="3"/>
  <c r="E1582" i="3"/>
  <c r="E1583" i="3"/>
  <c r="E1584" i="3"/>
  <c r="E1585" i="3"/>
  <c r="E1586" i="3"/>
  <c r="E1587" i="3"/>
  <c r="E1588" i="3"/>
  <c r="E1589" i="3"/>
  <c r="E1590" i="3"/>
  <c r="E1591" i="3"/>
  <c r="E1592" i="3"/>
  <c r="E1593" i="3"/>
  <c r="E1594" i="3"/>
  <c r="E1595" i="3"/>
  <c r="E1596" i="3"/>
  <c r="E1597" i="3"/>
  <c r="E1598" i="3"/>
  <c r="E1599" i="3"/>
  <c r="E1600" i="3"/>
  <c r="E1601" i="3"/>
  <c r="E1602" i="3"/>
  <c r="E1603" i="3"/>
  <c r="E1604" i="3"/>
  <c r="E1605" i="3"/>
  <c r="E1606" i="3"/>
  <c r="E1607" i="3"/>
  <c r="E1608" i="3"/>
  <c r="E1609" i="3"/>
  <c r="E1610" i="3"/>
  <c r="E1611" i="3"/>
  <c r="E1612" i="3"/>
  <c r="E1613" i="3"/>
  <c r="E1614" i="3"/>
  <c r="E1615" i="3"/>
  <c r="E1616" i="3"/>
  <c r="E1617" i="3"/>
  <c r="E1618" i="3"/>
  <c r="E1619" i="3"/>
  <c r="E1620" i="3"/>
  <c r="E1621" i="3"/>
  <c r="E1622" i="3"/>
  <c r="E1623" i="3"/>
  <c r="E1624" i="3"/>
  <c r="E1625" i="3"/>
  <c r="E1626" i="3"/>
  <c r="E1627" i="3"/>
  <c r="E1628" i="3"/>
  <c r="E1629" i="3"/>
  <c r="E1630" i="3"/>
  <c r="E1631" i="3"/>
  <c r="E1632" i="3"/>
  <c r="E1633" i="3"/>
  <c r="E1634" i="3"/>
  <c r="E1635" i="3"/>
  <c r="E1636" i="3"/>
  <c r="E1637" i="3"/>
  <c r="E1638" i="3"/>
  <c r="E1639" i="3"/>
  <c r="E1640" i="3"/>
  <c r="E1641" i="3"/>
  <c r="E1642" i="3"/>
  <c r="E1643" i="3"/>
  <c r="E1644" i="3"/>
  <c r="E1645" i="3"/>
  <c r="E1646" i="3"/>
  <c r="E1647" i="3"/>
  <c r="E1648" i="3"/>
  <c r="E1649" i="3"/>
  <c r="E1650" i="3"/>
  <c r="E1651" i="3"/>
  <c r="E1652" i="3"/>
  <c r="E1653" i="3"/>
  <c r="E1654" i="3"/>
  <c r="E1655" i="3"/>
  <c r="E1656" i="3"/>
  <c r="E1657" i="3"/>
  <c r="E1658" i="3"/>
  <c r="E1659" i="3"/>
  <c r="E1660" i="3"/>
  <c r="E1661" i="3"/>
  <c r="E1662" i="3"/>
  <c r="E1663" i="3"/>
  <c r="E1664" i="3"/>
  <c r="E1665" i="3"/>
  <c r="E1666" i="3"/>
  <c r="E1667" i="3"/>
  <c r="E1668" i="3"/>
  <c r="E1669" i="3"/>
  <c r="E1670" i="3"/>
  <c r="E1671" i="3"/>
  <c r="E1672" i="3"/>
  <c r="E1673" i="3"/>
  <c r="E1674" i="3"/>
  <c r="E1675" i="3"/>
  <c r="E1676" i="3"/>
  <c r="E1677" i="3"/>
  <c r="E1678" i="3"/>
  <c r="E1679" i="3"/>
  <c r="E1680" i="3"/>
  <c r="E1681" i="3"/>
  <c r="E1682" i="3"/>
  <c r="E1683" i="3"/>
  <c r="E1684" i="3"/>
  <c r="E1685" i="3"/>
  <c r="E1686" i="3"/>
  <c r="E1687" i="3"/>
  <c r="E1688" i="3"/>
  <c r="E1689" i="3"/>
  <c r="E1690" i="3"/>
  <c r="E1691" i="3"/>
  <c r="E1692" i="3"/>
  <c r="E1693" i="3"/>
  <c r="E1694" i="3"/>
  <c r="E1695" i="3"/>
  <c r="E1696" i="3"/>
  <c r="E1697" i="3"/>
  <c r="E1698" i="3"/>
  <c r="E1699" i="3"/>
  <c r="E1700" i="3"/>
  <c r="E1701" i="3"/>
  <c r="E1702" i="3"/>
  <c r="E1703" i="3"/>
  <c r="E1704" i="3"/>
  <c r="E1705" i="3"/>
  <c r="E1706" i="3"/>
  <c r="E1707" i="3"/>
  <c r="E1708" i="3"/>
  <c r="E1709" i="3"/>
  <c r="E1710" i="3"/>
  <c r="E1711" i="3"/>
  <c r="E1712" i="3"/>
  <c r="E1713" i="3"/>
  <c r="E1714" i="3"/>
  <c r="E1715" i="3"/>
  <c r="E1716" i="3"/>
  <c r="E1717" i="3"/>
  <c r="E1718" i="3"/>
  <c r="E1719" i="3"/>
  <c r="E1720" i="3"/>
  <c r="E1721" i="3"/>
  <c r="E1722" i="3"/>
  <c r="E1723" i="3"/>
  <c r="E1724" i="3"/>
  <c r="E1725" i="3"/>
  <c r="E1726" i="3"/>
  <c r="E1727" i="3"/>
  <c r="E1728" i="3"/>
  <c r="E1729" i="3"/>
  <c r="E1730" i="3"/>
  <c r="E1731" i="3"/>
  <c r="E1732" i="3"/>
  <c r="E1733" i="3"/>
  <c r="E1734" i="3"/>
  <c r="E1735" i="3"/>
  <c r="E1736" i="3"/>
  <c r="E1737" i="3"/>
  <c r="E1738" i="3"/>
  <c r="E1739" i="3"/>
  <c r="E1740" i="3"/>
  <c r="E1741" i="3"/>
  <c r="E1742" i="3"/>
  <c r="E1743" i="3"/>
  <c r="E1744" i="3"/>
  <c r="E1745" i="3"/>
  <c r="E1746" i="3"/>
  <c r="E1747" i="3"/>
  <c r="E1748" i="3"/>
  <c r="E1749" i="3"/>
  <c r="E1750" i="3"/>
  <c r="E1751" i="3"/>
  <c r="E1752" i="3"/>
  <c r="E1753" i="3"/>
  <c r="E1754" i="3"/>
  <c r="E1755" i="3"/>
  <c r="E1756" i="3"/>
  <c r="E1757" i="3"/>
  <c r="E1758" i="3"/>
  <c r="E1759" i="3"/>
  <c r="E1760" i="3"/>
  <c r="E1761" i="3"/>
  <c r="E1762" i="3"/>
  <c r="E1763" i="3"/>
  <c r="E1764" i="3"/>
  <c r="E1765" i="3"/>
  <c r="E1766" i="3"/>
  <c r="E1767" i="3"/>
  <c r="E1768" i="3"/>
  <c r="E1769" i="3"/>
  <c r="E1770" i="3"/>
  <c r="E1771" i="3"/>
  <c r="E1772" i="3"/>
  <c r="E1773" i="3"/>
  <c r="E1774" i="3"/>
  <c r="E1775" i="3"/>
  <c r="E1776" i="3"/>
  <c r="E1777" i="3"/>
  <c r="E1778" i="3"/>
  <c r="E1779" i="3"/>
  <c r="E1780" i="3"/>
  <c r="E1781" i="3"/>
  <c r="E1782" i="3"/>
  <c r="E1783" i="3"/>
  <c r="E1784" i="3"/>
  <c r="E1785" i="3"/>
  <c r="E1786" i="3"/>
  <c r="E1787" i="3"/>
  <c r="E1788" i="3"/>
  <c r="E1789" i="3"/>
  <c r="E1790" i="3"/>
  <c r="E1791" i="3"/>
  <c r="E1792" i="3"/>
  <c r="E1793" i="3"/>
  <c r="E1794" i="3"/>
  <c r="E1795" i="3"/>
  <c r="E1796" i="3"/>
  <c r="E1797" i="3"/>
  <c r="E1798" i="3"/>
  <c r="E1799" i="3"/>
  <c r="E1800" i="3"/>
  <c r="E1801" i="3"/>
  <c r="E1802" i="3"/>
  <c r="E1803" i="3"/>
  <c r="E1804" i="3"/>
  <c r="E1805" i="3"/>
  <c r="E1806" i="3"/>
  <c r="E1807" i="3"/>
  <c r="E1808" i="3"/>
  <c r="E1809" i="3"/>
  <c r="E1810" i="3"/>
  <c r="E1811" i="3"/>
  <c r="E1812" i="3"/>
  <c r="E1813" i="3"/>
  <c r="E1814" i="3"/>
  <c r="E1815" i="3"/>
  <c r="E1816" i="3"/>
  <c r="E1817" i="3"/>
  <c r="E1818" i="3"/>
  <c r="E1819" i="3"/>
  <c r="E1820" i="3"/>
  <c r="E1821" i="3"/>
  <c r="E1822" i="3"/>
  <c r="E1823" i="3"/>
  <c r="E1824" i="3"/>
  <c r="E1825" i="3"/>
  <c r="E1826" i="3"/>
  <c r="E1827" i="3"/>
  <c r="E1828" i="3"/>
  <c r="E1829" i="3"/>
  <c r="E1830" i="3"/>
  <c r="E1831" i="3"/>
  <c r="E1832" i="3"/>
  <c r="E1833" i="3"/>
  <c r="E1834" i="3"/>
  <c r="E1835" i="3"/>
  <c r="E1836" i="3"/>
  <c r="E1837" i="3"/>
  <c r="E1838" i="3"/>
  <c r="E1839" i="3"/>
  <c r="E1840" i="3"/>
  <c r="E1841" i="3"/>
  <c r="E1842" i="3"/>
  <c r="E1843" i="3"/>
  <c r="E1844" i="3"/>
  <c r="E1845" i="3"/>
  <c r="E1846" i="3"/>
  <c r="E1847" i="3"/>
  <c r="E1848" i="3"/>
  <c r="E1849" i="3"/>
  <c r="E1850" i="3"/>
  <c r="E1851" i="3"/>
  <c r="E1852" i="3"/>
  <c r="E1853" i="3"/>
  <c r="E1854" i="3"/>
  <c r="E1855" i="3"/>
  <c r="E1856" i="3"/>
  <c r="E1857" i="3"/>
  <c r="E1858" i="3"/>
  <c r="E1859" i="3"/>
  <c r="E1860" i="3"/>
  <c r="E1861" i="3"/>
  <c r="E1862" i="3"/>
  <c r="E1863" i="3"/>
  <c r="E1864" i="3"/>
  <c r="E1865" i="3"/>
  <c r="E1866" i="3"/>
  <c r="E1867" i="3"/>
  <c r="E1868" i="3"/>
  <c r="E1869" i="3"/>
  <c r="E1870" i="3"/>
  <c r="E1871" i="3"/>
  <c r="E1872" i="3"/>
  <c r="E1873" i="3"/>
  <c r="E1874" i="3"/>
  <c r="E1875" i="3"/>
  <c r="E1876" i="3"/>
  <c r="E1877" i="3"/>
  <c r="E1878" i="3"/>
  <c r="E1879" i="3"/>
  <c r="E1880" i="3"/>
  <c r="E1881" i="3"/>
  <c r="E1882" i="3"/>
  <c r="E1883" i="3"/>
  <c r="E1884" i="3"/>
  <c r="E1885" i="3"/>
  <c r="E1886" i="3"/>
  <c r="E1887" i="3"/>
  <c r="E1888" i="3"/>
  <c r="E1889" i="3"/>
  <c r="E1890" i="3"/>
  <c r="E1891" i="3"/>
  <c r="E1892" i="3"/>
  <c r="E1893" i="3"/>
  <c r="E1894" i="3"/>
  <c r="E1895" i="3"/>
  <c r="E1896" i="3"/>
  <c r="E1897" i="3"/>
  <c r="E1898" i="3"/>
  <c r="E1899" i="3"/>
  <c r="E1900" i="3"/>
  <c r="E1901" i="3"/>
  <c r="E1902" i="3"/>
  <c r="E1903" i="3"/>
  <c r="E1904" i="3"/>
  <c r="E1905" i="3"/>
  <c r="E1906" i="3"/>
  <c r="E1907" i="3"/>
  <c r="E1908" i="3"/>
  <c r="E1909" i="3"/>
  <c r="E1910" i="3"/>
  <c r="E1911" i="3"/>
  <c r="E1912" i="3"/>
  <c r="E1913" i="3"/>
  <c r="E1914" i="3"/>
  <c r="E1915" i="3"/>
  <c r="E1916" i="3"/>
  <c r="E1917" i="3"/>
  <c r="E1918" i="3"/>
  <c r="E1919" i="3"/>
  <c r="E1920" i="3"/>
  <c r="E1921" i="3"/>
  <c r="E1922" i="3"/>
  <c r="E1923" i="3"/>
  <c r="E1924" i="3"/>
  <c r="E1925" i="3"/>
  <c r="E1926" i="3"/>
  <c r="E1927" i="3"/>
  <c r="E1928" i="3"/>
  <c r="E1929" i="3"/>
  <c r="E1930" i="3"/>
  <c r="E1931" i="3"/>
  <c r="E1932" i="3"/>
  <c r="E1933" i="3"/>
  <c r="E1934" i="3"/>
  <c r="E1935" i="3"/>
  <c r="E1936" i="3"/>
  <c r="E1937" i="3"/>
  <c r="E1938" i="3"/>
  <c r="E1939" i="3"/>
  <c r="E1940" i="3"/>
  <c r="E1941" i="3"/>
  <c r="E1942" i="3"/>
  <c r="E1943" i="3"/>
  <c r="E1944" i="3"/>
  <c r="E1945" i="3"/>
  <c r="E1946" i="3"/>
  <c r="E1947" i="3"/>
  <c r="E1948" i="3"/>
  <c r="E1949" i="3"/>
  <c r="E1950" i="3"/>
  <c r="E1951" i="3"/>
  <c r="E1952" i="3"/>
  <c r="E1953" i="3"/>
  <c r="E1954" i="3"/>
  <c r="E1955" i="3"/>
  <c r="E1956" i="3"/>
  <c r="E1957" i="3"/>
  <c r="E1958" i="3"/>
  <c r="E1959" i="3"/>
  <c r="E1960" i="3"/>
  <c r="E1961" i="3"/>
  <c r="E1962" i="3"/>
  <c r="E1963" i="3"/>
  <c r="E1964" i="3"/>
  <c r="E1965" i="3"/>
  <c r="E1966" i="3"/>
  <c r="E1967" i="3"/>
  <c r="E1968" i="3"/>
  <c r="E1969" i="3"/>
  <c r="E1970" i="3"/>
  <c r="E1971" i="3"/>
  <c r="E1972" i="3"/>
  <c r="E1973" i="3"/>
  <c r="E1974" i="3"/>
  <c r="E1975" i="3"/>
  <c r="E1976" i="3"/>
  <c r="E1977" i="3"/>
  <c r="E1978" i="3"/>
  <c r="E1979" i="3"/>
  <c r="E1980" i="3"/>
  <c r="E1981" i="3"/>
  <c r="E1982" i="3"/>
  <c r="E1983" i="3"/>
  <c r="E1984" i="3"/>
  <c r="E1985" i="3"/>
  <c r="E1986" i="3"/>
  <c r="E1987" i="3"/>
  <c r="E1988" i="3"/>
  <c r="E1989" i="3"/>
  <c r="E1990" i="3"/>
  <c r="E1991" i="3"/>
  <c r="E1992" i="3"/>
  <c r="E1993" i="3"/>
  <c r="E1994" i="3"/>
  <c r="E1995" i="3"/>
  <c r="E1996" i="3"/>
  <c r="E1997" i="3"/>
  <c r="E1998" i="3"/>
  <c r="E1999" i="3"/>
  <c r="E2000" i="3"/>
  <c r="E2001" i="3"/>
  <c r="E2002" i="3"/>
  <c r="E2003" i="3"/>
  <c r="E2004" i="3"/>
  <c r="E2005" i="3"/>
  <c r="E2006" i="3"/>
  <c r="E2007" i="3"/>
  <c r="E2008" i="3"/>
  <c r="E2009" i="3"/>
  <c r="E2010" i="3"/>
  <c r="E2011" i="3"/>
  <c r="E2012" i="3"/>
  <c r="E2013" i="3"/>
  <c r="E2014" i="3"/>
  <c r="E2015" i="3"/>
  <c r="E2016" i="3"/>
  <c r="E2017" i="3"/>
  <c r="E2018" i="3"/>
  <c r="E2019" i="3"/>
  <c r="E2020" i="3"/>
  <c r="E2021" i="3"/>
  <c r="E2022" i="3"/>
  <c r="E2023" i="3"/>
  <c r="E2024" i="3"/>
  <c r="E2025" i="3"/>
  <c r="E2026" i="3"/>
  <c r="E2027" i="3"/>
  <c r="E2028" i="3"/>
  <c r="E2029" i="3"/>
  <c r="E2030" i="3"/>
  <c r="E2031" i="3"/>
  <c r="E2032" i="3"/>
  <c r="E2033" i="3"/>
  <c r="E2034" i="3"/>
  <c r="E2035" i="3"/>
  <c r="E2036" i="3"/>
  <c r="E2037" i="3"/>
  <c r="E2038" i="3"/>
  <c r="E2039" i="3"/>
  <c r="E2040" i="3"/>
  <c r="E2041" i="3"/>
  <c r="E2042" i="3"/>
  <c r="E2043" i="3"/>
  <c r="E2044" i="3"/>
  <c r="E2045" i="3"/>
  <c r="E2046" i="3"/>
  <c r="E2047" i="3"/>
  <c r="E2048" i="3"/>
  <c r="E2049" i="3"/>
  <c r="E2050" i="3"/>
  <c r="E2051" i="3"/>
  <c r="E2052" i="3"/>
  <c r="E2053" i="3"/>
  <c r="E2054" i="3"/>
  <c r="E2055" i="3"/>
  <c r="E2056" i="3"/>
  <c r="E2057" i="3"/>
  <c r="E2058" i="3"/>
  <c r="E2059" i="3"/>
  <c r="E2060" i="3"/>
  <c r="E2061" i="3"/>
  <c r="E2062" i="3"/>
  <c r="E2063" i="3"/>
  <c r="E2064" i="3"/>
  <c r="E2065" i="3"/>
  <c r="E2066" i="3"/>
  <c r="E2067" i="3"/>
  <c r="E2068" i="3"/>
  <c r="E2069" i="3"/>
  <c r="E2070" i="3"/>
  <c r="E2071" i="3"/>
  <c r="E2072" i="3"/>
  <c r="E2073" i="3"/>
  <c r="E2074" i="3"/>
  <c r="E2075" i="3"/>
  <c r="E2076" i="3"/>
  <c r="E2077" i="3"/>
  <c r="E2078" i="3"/>
  <c r="E2079" i="3"/>
  <c r="E2080" i="3"/>
  <c r="E2081" i="3"/>
  <c r="E2082" i="3"/>
  <c r="E2083" i="3"/>
  <c r="E2084" i="3"/>
  <c r="E2085" i="3"/>
  <c r="E2086" i="3"/>
  <c r="E2087" i="3"/>
  <c r="E2088" i="3"/>
  <c r="E2089" i="3"/>
  <c r="E2090" i="3"/>
  <c r="E2091" i="3"/>
  <c r="E2092" i="3"/>
  <c r="E2093" i="3"/>
  <c r="E2094" i="3"/>
  <c r="E2095" i="3"/>
  <c r="E2096" i="3"/>
  <c r="E2097" i="3"/>
  <c r="E2098" i="3"/>
  <c r="E2099" i="3"/>
  <c r="E2100" i="3"/>
  <c r="E2101" i="3"/>
  <c r="E2102" i="3"/>
  <c r="E2103" i="3"/>
  <c r="E2104" i="3"/>
  <c r="E2105" i="3"/>
  <c r="E2106" i="3"/>
  <c r="E2107" i="3"/>
  <c r="E2108" i="3"/>
  <c r="E2109" i="3"/>
  <c r="E2110" i="3"/>
  <c r="E2111" i="3"/>
  <c r="E2112" i="3"/>
  <c r="E2113" i="3"/>
  <c r="E2114" i="3"/>
  <c r="E2115" i="3"/>
  <c r="E2116" i="3"/>
  <c r="E2117" i="3"/>
  <c r="E2118" i="3"/>
  <c r="E2119" i="3"/>
  <c r="E2120" i="3"/>
  <c r="E2121" i="3"/>
  <c r="E2122" i="3"/>
  <c r="E2123" i="3"/>
  <c r="E2124" i="3"/>
  <c r="E2125" i="3"/>
  <c r="E2126" i="3"/>
  <c r="E2127" i="3"/>
  <c r="E2128" i="3"/>
  <c r="E2129" i="3"/>
  <c r="E2130" i="3"/>
  <c r="E2131" i="3"/>
  <c r="E2132" i="3"/>
  <c r="E2133" i="3"/>
  <c r="E2134" i="3"/>
  <c r="E2135" i="3"/>
  <c r="E2136" i="3"/>
  <c r="E2137" i="3"/>
  <c r="E2138" i="3"/>
  <c r="E2139" i="3"/>
  <c r="E2140" i="3"/>
  <c r="E2141" i="3"/>
  <c r="E2142" i="3"/>
  <c r="E2143" i="3"/>
  <c r="E2144" i="3"/>
  <c r="E2145" i="3"/>
  <c r="E2146" i="3"/>
  <c r="E2147" i="3"/>
  <c r="E2148" i="3"/>
  <c r="E2149" i="3"/>
  <c r="E2150" i="3"/>
  <c r="E2151" i="3"/>
  <c r="E2152" i="3"/>
  <c r="E2153" i="3"/>
  <c r="E2154" i="3"/>
  <c r="E2155" i="3"/>
  <c r="E2156" i="3"/>
  <c r="E2157" i="3"/>
  <c r="E2158" i="3"/>
  <c r="E2159" i="3"/>
  <c r="E2160" i="3"/>
  <c r="E2161" i="3"/>
  <c r="E2162" i="3"/>
  <c r="E2163" i="3"/>
  <c r="E2164" i="3"/>
  <c r="E2165" i="3"/>
  <c r="E2166" i="3"/>
  <c r="E2167" i="3"/>
  <c r="E2168" i="3"/>
  <c r="E2169" i="3"/>
  <c r="E2170" i="3"/>
  <c r="E2171" i="3"/>
  <c r="E2172" i="3"/>
  <c r="E2173" i="3"/>
  <c r="E2174" i="3"/>
  <c r="E2175" i="3"/>
  <c r="E2176" i="3"/>
  <c r="E2177" i="3"/>
  <c r="E2178" i="3"/>
  <c r="E2179" i="3"/>
  <c r="E2180" i="3"/>
  <c r="E2181" i="3"/>
  <c r="E2182" i="3"/>
  <c r="E2183" i="3"/>
  <c r="E2184" i="3"/>
  <c r="E2185" i="3"/>
  <c r="E2186" i="3"/>
  <c r="E2187" i="3"/>
  <c r="E2188" i="3"/>
  <c r="E2189" i="3"/>
  <c r="E2190" i="3"/>
  <c r="E2191" i="3"/>
  <c r="E2192" i="3"/>
  <c r="E2193" i="3"/>
  <c r="E2194" i="3"/>
  <c r="E2195" i="3"/>
  <c r="E2196" i="3"/>
  <c r="E2197" i="3"/>
  <c r="E2198" i="3"/>
  <c r="E2199" i="3"/>
  <c r="E2200" i="3"/>
  <c r="E2201" i="3"/>
  <c r="E2202" i="3"/>
  <c r="E2203" i="3"/>
  <c r="E2204" i="3"/>
  <c r="E2205" i="3"/>
  <c r="E2206" i="3"/>
  <c r="E2207" i="3"/>
  <c r="E2208" i="3"/>
  <c r="E2209" i="3"/>
  <c r="E2210" i="3"/>
  <c r="E2211" i="3"/>
  <c r="E2212" i="3"/>
  <c r="E2213" i="3"/>
  <c r="E2214" i="3"/>
  <c r="E2215" i="3"/>
  <c r="E2216" i="3"/>
  <c r="E2217" i="3"/>
  <c r="E2218" i="3"/>
  <c r="E2219" i="3"/>
  <c r="E2220" i="3"/>
  <c r="E2221" i="3"/>
  <c r="E2222" i="3"/>
  <c r="E2223" i="3"/>
  <c r="E2224" i="3"/>
  <c r="E2225" i="3"/>
  <c r="E2226" i="3"/>
  <c r="E2227" i="3"/>
  <c r="E2228" i="3"/>
  <c r="E2229" i="3"/>
  <c r="E2230" i="3"/>
  <c r="E2231" i="3"/>
  <c r="E2232" i="3"/>
  <c r="E2233" i="3"/>
  <c r="E2234" i="3"/>
  <c r="E2235" i="3"/>
  <c r="E2236" i="3"/>
  <c r="E2237" i="3"/>
  <c r="E2238" i="3"/>
  <c r="E2239" i="3"/>
  <c r="E2240" i="3"/>
  <c r="E2241" i="3"/>
  <c r="E2242" i="3"/>
  <c r="E2243" i="3"/>
  <c r="E2244" i="3"/>
  <c r="E2245" i="3"/>
  <c r="E2246" i="3"/>
  <c r="E2247" i="3"/>
  <c r="E2248" i="3"/>
  <c r="E2249" i="3"/>
  <c r="E2250" i="3"/>
  <c r="E2251" i="3"/>
  <c r="E2252" i="3"/>
  <c r="E2253" i="3"/>
  <c r="E2254" i="3"/>
  <c r="E2255" i="3"/>
  <c r="E2256" i="3"/>
  <c r="E2257" i="3"/>
  <c r="E2258" i="3"/>
  <c r="E2259" i="3"/>
  <c r="E2260" i="3"/>
  <c r="E2261" i="3"/>
  <c r="E2262" i="3"/>
  <c r="E2263" i="3"/>
  <c r="E2264" i="3"/>
  <c r="E2265" i="3"/>
  <c r="E2266" i="3"/>
  <c r="E2267" i="3"/>
  <c r="E2268" i="3"/>
  <c r="E2269" i="3"/>
  <c r="E2270" i="3"/>
  <c r="E2271" i="3"/>
  <c r="E2272" i="3"/>
  <c r="E2273" i="3"/>
  <c r="E2274" i="3"/>
  <c r="E2275" i="3"/>
  <c r="E2276" i="3"/>
  <c r="E2277" i="3"/>
  <c r="E2278" i="3"/>
  <c r="E2279" i="3"/>
  <c r="E2280" i="3"/>
  <c r="E2281" i="3"/>
  <c r="E2282" i="3"/>
  <c r="E2283" i="3"/>
  <c r="E2284" i="3"/>
  <c r="E2285" i="3"/>
  <c r="E2286" i="3"/>
  <c r="E2287" i="3"/>
  <c r="E2288" i="3"/>
  <c r="E2289" i="3"/>
  <c r="E2290" i="3"/>
  <c r="E2291" i="3"/>
  <c r="E2292" i="3"/>
  <c r="E2293" i="3"/>
  <c r="E2294" i="3"/>
  <c r="E2295" i="3"/>
  <c r="E2296" i="3"/>
  <c r="E2297" i="3"/>
  <c r="E2298" i="3"/>
  <c r="E2299" i="3"/>
  <c r="E2300" i="3"/>
  <c r="E2301" i="3"/>
  <c r="E2302" i="3"/>
  <c r="E2303" i="3"/>
  <c r="E2304" i="3"/>
  <c r="E2305" i="3"/>
  <c r="E2306" i="3"/>
  <c r="E2307" i="3"/>
  <c r="E2308" i="3"/>
  <c r="E2309" i="3"/>
  <c r="E2310" i="3"/>
  <c r="E2311" i="3"/>
  <c r="E2312" i="3"/>
  <c r="E2313" i="3"/>
  <c r="E2314" i="3"/>
  <c r="E2315" i="3"/>
  <c r="E2316" i="3"/>
  <c r="E2317" i="3"/>
  <c r="E2318" i="3"/>
  <c r="E2319" i="3"/>
  <c r="E2320" i="3"/>
  <c r="E2321" i="3"/>
  <c r="E2322" i="3"/>
  <c r="E2323" i="3"/>
  <c r="E2324" i="3"/>
  <c r="E2325" i="3"/>
  <c r="E2326" i="3"/>
  <c r="E2327" i="3"/>
  <c r="E2328" i="3"/>
  <c r="E2329" i="3"/>
  <c r="E2330" i="3"/>
  <c r="E2331" i="3"/>
  <c r="E2332" i="3"/>
  <c r="E2333" i="3"/>
  <c r="E2334" i="3"/>
  <c r="E2335" i="3"/>
  <c r="E2336" i="3"/>
  <c r="E2337" i="3"/>
  <c r="E2338" i="3"/>
  <c r="E2339" i="3"/>
  <c r="E2340" i="3"/>
  <c r="E2341" i="3"/>
  <c r="E2342" i="3"/>
  <c r="E2343" i="3"/>
  <c r="E2344" i="3"/>
  <c r="E2345" i="3"/>
  <c r="E2346" i="3"/>
  <c r="E2347" i="3"/>
  <c r="E2348" i="3"/>
  <c r="E2349" i="3"/>
  <c r="E2350" i="3"/>
  <c r="E2351" i="3"/>
  <c r="E2352" i="3"/>
  <c r="E2353" i="3"/>
  <c r="E2354" i="3"/>
  <c r="E2355" i="3"/>
  <c r="E2356" i="3"/>
  <c r="E2357" i="3"/>
  <c r="E2358" i="3"/>
  <c r="E2359" i="3"/>
  <c r="E2360" i="3"/>
  <c r="E2361" i="3"/>
  <c r="E2362" i="3"/>
  <c r="E2363" i="3"/>
  <c r="E2364" i="3"/>
  <c r="E2365" i="3"/>
  <c r="E2366" i="3"/>
  <c r="E2367" i="3"/>
  <c r="E2368" i="3"/>
  <c r="E2369" i="3"/>
  <c r="E2370" i="3"/>
  <c r="E2371" i="3"/>
  <c r="E2372" i="3"/>
  <c r="E2373" i="3"/>
  <c r="E2374" i="3"/>
  <c r="E2375" i="3"/>
  <c r="E2376" i="3"/>
  <c r="E2377" i="3"/>
  <c r="E2378" i="3"/>
  <c r="E2379" i="3"/>
  <c r="E2380" i="3"/>
  <c r="E2381" i="3"/>
  <c r="E2382" i="3"/>
  <c r="E2383" i="3"/>
  <c r="E2384" i="3"/>
  <c r="E2385" i="3"/>
  <c r="E2386" i="3"/>
  <c r="E2387" i="3"/>
  <c r="E2388" i="3"/>
  <c r="E2389" i="3"/>
  <c r="E2390" i="3"/>
  <c r="E2391" i="3"/>
  <c r="E2392" i="3"/>
  <c r="E2393" i="3"/>
  <c r="E2394" i="3"/>
  <c r="E2395" i="3"/>
  <c r="E2396" i="3"/>
  <c r="E2397" i="3"/>
  <c r="E2398" i="3"/>
  <c r="E2399" i="3"/>
  <c r="E2400" i="3"/>
  <c r="E2401" i="3"/>
  <c r="E2402" i="3"/>
  <c r="E2403" i="3"/>
  <c r="E2404" i="3"/>
  <c r="E2405" i="3"/>
  <c r="E2406" i="3"/>
  <c r="E2407" i="3"/>
  <c r="E2408" i="3"/>
  <c r="E2409" i="3"/>
  <c r="E2410" i="3"/>
  <c r="E2411" i="3"/>
  <c r="E2412" i="3"/>
  <c r="E2413" i="3"/>
  <c r="E2414" i="3"/>
  <c r="E2415" i="3"/>
  <c r="E2416" i="3"/>
  <c r="E2417" i="3"/>
  <c r="E2418" i="3"/>
  <c r="E2419" i="3"/>
  <c r="E2420" i="3"/>
  <c r="E2421" i="3"/>
  <c r="E2422" i="3"/>
  <c r="E2423" i="3"/>
  <c r="E2424" i="3"/>
  <c r="E2425" i="3"/>
  <c r="E2426" i="3"/>
  <c r="E2427" i="3"/>
  <c r="E2428" i="3"/>
  <c r="E2429" i="3"/>
  <c r="E2430" i="3"/>
  <c r="E2431" i="3"/>
  <c r="E2432" i="3"/>
  <c r="E2433" i="3"/>
  <c r="E2434" i="3"/>
  <c r="E2435" i="3"/>
  <c r="E2436" i="3"/>
  <c r="E2437" i="3"/>
  <c r="E2438" i="3"/>
  <c r="E2439" i="3"/>
  <c r="E2440" i="3"/>
  <c r="E2441" i="3"/>
  <c r="E2442" i="3"/>
  <c r="E2443" i="3"/>
  <c r="E2444" i="3"/>
  <c r="E2445" i="3"/>
  <c r="E2446" i="3"/>
  <c r="E2447" i="3"/>
  <c r="E2448" i="3"/>
  <c r="E2449" i="3"/>
  <c r="E2450" i="3"/>
  <c r="E2451" i="3"/>
  <c r="E2452" i="3"/>
  <c r="E2453" i="3"/>
  <c r="E2454" i="3"/>
  <c r="E2455" i="3"/>
  <c r="E2456" i="3"/>
  <c r="E2457" i="3"/>
  <c r="E2458" i="3"/>
  <c r="E2459" i="3"/>
  <c r="E2460" i="3"/>
  <c r="E2461" i="3"/>
  <c r="E2462" i="3"/>
  <c r="E2463" i="3"/>
  <c r="E2464" i="3"/>
  <c r="E2465" i="3"/>
  <c r="E2466" i="3"/>
  <c r="E2467" i="3"/>
  <c r="E2468" i="3"/>
  <c r="E2469" i="3"/>
  <c r="E2470" i="3"/>
  <c r="E2471" i="3"/>
  <c r="E2472" i="3"/>
  <c r="E2473" i="3"/>
  <c r="E2474" i="3"/>
  <c r="E2475" i="3"/>
  <c r="E2476" i="3"/>
  <c r="E2477" i="3"/>
  <c r="E2478" i="3"/>
  <c r="E2479" i="3"/>
  <c r="E2480" i="3"/>
  <c r="E2481" i="3"/>
  <c r="E2482" i="3"/>
  <c r="E2483" i="3"/>
  <c r="E2484" i="3"/>
  <c r="E2485" i="3"/>
  <c r="E2486" i="3"/>
  <c r="E2487" i="3"/>
  <c r="E2488" i="3"/>
  <c r="E2489" i="3"/>
  <c r="E2490" i="3"/>
  <c r="E2491" i="3"/>
  <c r="E2492" i="3"/>
  <c r="E2493" i="3"/>
  <c r="E2494" i="3"/>
  <c r="E2495" i="3"/>
  <c r="E2496" i="3"/>
  <c r="E2497" i="3"/>
  <c r="E2498" i="3"/>
  <c r="E2499" i="3"/>
  <c r="E2500" i="3"/>
  <c r="E2501" i="3"/>
  <c r="E2502" i="3"/>
  <c r="E2503" i="3"/>
  <c r="E2504" i="3"/>
  <c r="E2505" i="3"/>
  <c r="E2506" i="3"/>
  <c r="E2507" i="3"/>
  <c r="E2508" i="3"/>
  <c r="E2509" i="3"/>
  <c r="E2510" i="3"/>
  <c r="E2511" i="3"/>
  <c r="E2512" i="3"/>
  <c r="E2513" i="3"/>
  <c r="E2514" i="3"/>
  <c r="E2515" i="3"/>
  <c r="E2516" i="3"/>
  <c r="E2517" i="3"/>
  <c r="E2518" i="3"/>
  <c r="E2519" i="3"/>
  <c r="E2520" i="3"/>
  <c r="E2521" i="3"/>
  <c r="E2522" i="3"/>
  <c r="E2523" i="3"/>
  <c r="E2524" i="3"/>
  <c r="E2525" i="3"/>
  <c r="E2526" i="3"/>
  <c r="E2527" i="3"/>
  <c r="E2528" i="3"/>
  <c r="E2529" i="3"/>
  <c r="E2530" i="3"/>
  <c r="E2531" i="3"/>
  <c r="E2532" i="3"/>
  <c r="E2533" i="3"/>
  <c r="E2534" i="3"/>
  <c r="E2535" i="3"/>
  <c r="E2536" i="3"/>
  <c r="E2537" i="3"/>
  <c r="E2538" i="3"/>
  <c r="E2539" i="3"/>
  <c r="E2540" i="3"/>
  <c r="E2541" i="3"/>
  <c r="E2542" i="3"/>
  <c r="E2543" i="3"/>
  <c r="E2544" i="3"/>
  <c r="E2545" i="3"/>
  <c r="E2546" i="3"/>
  <c r="E2547" i="3"/>
  <c r="E2548" i="3"/>
  <c r="E2549" i="3"/>
  <c r="E2550" i="3"/>
  <c r="E2551" i="3"/>
  <c r="E2552" i="3"/>
  <c r="E2553" i="3"/>
  <c r="E2554" i="3"/>
  <c r="E2555" i="3"/>
  <c r="E2556" i="3"/>
  <c r="E2557" i="3"/>
  <c r="E2558" i="3"/>
  <c r="E2559" i="3"/>
  <c r="E2560" i="3"/>
  <c r="E2561" i="3"/>
  <c r="E2562" i="3"/>
  <c r="E2563" i="3"/>
  <c r="E2564" i="3"/>
  <c r="E2565" i="3"/>
  <c r="E2566" i="3"/>
  <c r="E2567" i="3"/>
  <c r="E2568" i="3"/>
  <c r="E2569" i="3"/>
  <c r="E2570" i="3"/>
  <c r="E2571" i="3"/>
  <c r="E2572" i="3"/>
  <c r="E2573" i="3"/>
  <c r="E2574" i="3"/>
  <c r="E2575" i="3"/>
  <c r="E2576" i="3"/>
  <c r="E2577" i="3"/>
  <c r="E2578" i="3"/>
  <c r="E2579" i="3"/>
  <c r="E2580" i="3"/>
  <c r="E2581" i="3"/>
  <c r="E2582" i="3"/>
  <c r="E2583" i="3"/>
  <c r="E2584" i="3"/>
  <c r="E2585" i="3"/>
  <c r="E2586" i="3"/>
  <c r="E2587" i="3"/>
  <c r="E2588" i="3"/>
  <c r="E2589" i="3"/>
  <c r="E2590" i="3"/>
  <c r="E2591" i="3"/>
  <c r="E2592" i="3"/>
  <c r="E2593" i="3"/>
  <c r="E2594" i="3"/>
  <c r="E2595" i="3"/>
  <c r="E2596" i="3"/>
  <c r="E2597" i="3"/>
  <c r="E2598" i="3"/>
  <c r="E2599" i="3"/>
  <c r="E2600" i="3"/>
  <c r="E2601" i="3"/>
  <c r="E2602" i="3"/>
  <c r="E2603" i="3"/>
  <c r="E2604" i="3"/>
  <c r="E2605" i="3"/>
  <c r="E2606" i="3"/>
  <c r="E2607" i="3"/>
  <c r="E2608" i="3"/>
  <c r="E2609" i="3"/>
  <c r="E2610" i="3"/>
  <c r="E2611" i="3"/>
  <c r="E2612" i="3"/>
  <c r="E2613" i="3"/>
  <c r="E2614" i="3"/>
  <c r="E2615" i="3"/>
  <c r="E2616" i="3"/>
  <c r="E2617" i="3"/>
  <c r="E2618" i="3"/>
  <c r="E2619" i="3"/>
  <c r="E2620" i="3"/>
  <c r="E2621" i="3"/>
  <c r="E2622" i="3"/>
  <c r="E2623" i="3"/>
  <c r="E2624" i="3"/>
  <c r="E2625" i="3"/>
  <c r="E2626" i="3"/>
  <c r="E2627" i="3"/>
  <c r="E2628" i="3"/>
  <c r="E2629" i="3"/>
  <c r="E2630" i="3"/>
  <c r="E2631" i="3"/>
  <c r="E2632" i="3"/>
  <c r="E2633" i="3"/>
  <c r="E2634" i="3"/>
  <c r="E2635" i="3"/>
  <c r="E2636" i="3"/>
  <c r="E2637" i="3"/>
  <c r="E2638" i="3"/>
  <c r="E2639" i="3"/>
  <c r="E2640" i="3"/>
  <c r="E2641" i="3"/>
  <c r="E2642" i="3"/>
  <c r="E2643" i="3"/>
  <c r="E2644" i="3"/>
  <c r="E2645" i="3"/>
  <c r="E2646" i="3"/>
  <c r="E2647" i="3"/>
  <c r="E2648" i="3"/>
  <c r="E2649" i="3"/>
  <c r="E2650" i="3"/>
  <c r="E2651" i="3"/>
  <c r="E2652" i="3"/>
  <c r="E2653" i="3"/>
  <c r="E2654" i="3"/>
  <c r="E2655" i="3"/>
  <c r="E2656" i="3"/>
  <c r="E2657" i="3"/>
  <c r="E2658" i="3"/>
  <c r="E2659" i="3"/>
  <c r="E2660" i="3"/>
  <c r="E2661" i="3"/>
  <c r="E2662" i="3"/>
  <c r="E2663" i="3"/>
  <c r="E2664" i="3"/>
  <c r="E2665" i="3"/>
  <c r="E2666" i="3"/>
  <c r="E2667" i="3"/>
  <c r="E2668" i="3"/>
  <c r="E2669" i="3"/>
  <c r="E2670" i="3"/>
  <c r="E2671" i="3"/>
  <c r="E2672" i="3"/>
  <c r="E2673" i="3"/>
  <c r="E2674" i="3"/>
  <c r="E2675" i="3"/>
  <c r="E2676" i="3"/>
  <c r="E2677" i="3"/>
  <c r="E2678" i="3"/>
  <c r="E2679" i="3"/>
  <c r="E2680" i="3"/>
  <c r="E2681" i="3"/>
  <c r="E2682" i="3"/>
  <c r="E2683" i="3"/>
  <c r="E2684" i="3"/>
  <c r="E2685" i="3"/>
  <c r="E2686" i="3"/>
  <c r="E2687" i="3"/>
  <c r="E2688" i="3"/>
  <c r="E2689" i="3"/>
  <c r="E2690" i="3"/>
  <c r="E2691" i="3"/>
  <c r="E2692" i="3"/>
  <c r="E2693" i="3"/>
  <c r="E2694" i="3"/>
  <c r="E2695" i="3"/>
  <c r="E2696" i="3"/>
  <c r="E2697" i="3"/>
  <c r="E2698" i="3"/>
  <c r="E2699" i="3"/>
  <c r="E2700" i="3"/>
  <c r="E2701" i="3"/>
  <c r="E2702" i="3"/>
  <c r="E2703" i="3"/>
  <c r="E2704" i="3"/>
  <c r="E2705" i="3"/>
  <c r="E2706" i="3"/>
  <c r="E2707" i="3"/>
  <c r="E2708" i="3"/>
  <c r="E2709" i="3"/>
  <c r="E2710" i="3"/>
  <c r="E2711" i="3"/>
  <c r="E2712" i="3"/>
  <c r="E2713" i="3"/>
  <c r="E2714" i="3"/>
  <c r="E2715" i="3"/>
  <c r="E2716" i="3"/>
  <c r="E2717" i="3"/>
  <c r="E2718" i="3"/>
  <c r="E2719" i="3"/>
  <c r="E2720" i="3"/>
  <c r="E2721" i="3"/>
  <c r="E2722" i="3"/>
  <c r="E2723" i="3"/>
  <c r="E2724" i="3"/>
  <c r="E2725" i="3"/>
  <c r="E2726" i="3"/>
  <c r="E2727" i="3"/>
  <c r="E2728" i="3"/>
  <c r="E2729" i="3"/>
  <c r="E2730" i="3"/>
  <c r="E2731" i="3"/>
  <c r="E2732" i="3"/>
  <c r="E2733" i="3"/>
  <c r="E2734" i="3"/>
  <c r="E2735" i="3"/>
  <c r="E2736" i="3"/>
  <c r="E2737" i="3"/>
  <c r="E2738" i="3"/>
  <c r="E2739" i="3"/>
  <c r="E2740" i="3"/>
  <c r="E2741" i="3"/>
  <c r="E2742" i="3"/>
  <c r="E2743" i="3"/>
  <c r="E2744" i="3"/>
  <c r="E2745" i="3"/>
  <c r="E2746" i="3"/>
  <c r="E2747" i="3"/>
  <c r="E2748" i="3"/>
  <c r="E2749" i="3"/>
  <c r="E2750" i="3"/>
  <c r="E2751" i="3"/>
  <c r="E2752" i="3"/>
  <c r="E2753" i="3"/>
  <c r="E2754" i="3"/>
  <c r="E2755" i="3"/>
  <c r="E2756" i="3"/>
  <c r="E2757" i="3"/>
  <c r="E2758" i="3"/>
  <c r="E2759" i="3"/>
  <c r="E2760" i="3"/>
  <c r="E2761" i="3"/>
  <c r="E2762" i="3"/>
  <c r="E2763" i="3"/>
  <c r="E2764" i="3"/>
  <c r="E2765" i="3"/>
  <c r="E2766" i="3"/>
  <c r="E2767" i="3"/>
  <c r="E2768" i="3"/>
  <c r="E2769" i="3"/>
  <c r="E2770" i="3"/>
  <c r="E2771" i="3"/>
  <c r="E2772" i="3"/>
  <c r="E2773" i="3"/>
  <c r="E2774" i="3"/>
  <c r="E2775" i="3"/>
  <c r="E2776" i="3"/>
  <c r="E2777" i="3"/>
  <c r="E2778" i="3"/>
  <c r="E2779" i="3"/>
  <c r="E2780" i="3"/>
  <c r="E2781" i="3"/>
  <c r="E2782" i="3"/>
  <c r="E2783" i="3"/>
  <c r="E2784" i="3"/>
  <c r="E2785" i="3"/>
  <c r="E2786" i="3"/>
  <c r="E2787" i="3"/>
  <c r="E2788" i="3"/>
  <c r="E2789" i="3"/>
  <c r="E2790" i="3"/>
  <c r="E2791" i="3"/>
  <c r="E2792" i="3"/>
  <c r="E2793" i="3"/>
  <c r="E2794" i="3"/>
  <c r="E2795" i="3"/>
  <c r="E2796" i="3"/>
  <c r="E2797" i="3"/>
  <c r="E2798" i="3"/>
  <c r="E2799" i="3"/>
  <c r="E2800" i="3"/>
  <c r="E2801" i="3"/>
  <c r="E2802" i="3"/>
  <c r="E2803" i="3"/>
  <c r="E2804" i="3"/>
  <c r="E2805" i="3"/>
  <c r="E2806" i="3"/>
  <c r="E2807" i="3"/>
  <c r="E2808" i="3"/>
  <c r="E2809" i="3"/>
  <c r="E2810" i="3"/>
  <c r="E2811" i="3"/>
  <c r="E2812" i="3"/>
  <c r="E2813" i="3"/>
  <c r="E2814" i="3"/>
  <c r="E2815" i="3"/>
  <c r="E2816" i="3"/>
  <c r="E2817" i="3"/>
  <c r="E2818" i="3"/>
  <c r="E2819" i="3"/>
  <c r="E2820" i="3"/>
  <c r="E2821" i="3"/>
  <c r="E2822" i="3"/>
  <c r="E2823" i="3"/>
  <c r="E2824" i="3"/>
  <c r="E2825" i="3"/>
  <c r="E2826" i="3"/>
  <c r="E2827" i="3"/>
  <c r="E2828" i="3"/>
  <c r="E2829" i="3"/>
  <c r="E2830" i="3"/>
  <c r="E2831" i="3"/>
  <c r="E2832" i="3"/>
  <c r="E2833" i="3"/>
  <c r="E2834" i="3"/>
  <c r="E2835" i="3"/>
  <c r="E2836" i="3"/>
  <c r="E2837" i="3"/>
  <c r="E2838" i="3"/>
  <c r="E2839" i="3"/>
  <c r="E2840" i="3"/>
  <c r="E2841" i="3"/>
  <c r="E2842" i="3"/>
  <c r="E2843" i="3"/>
  <c r="E2844" i="3"/>
  <c r="E2845" i="3"/>
  <c r="E2846" i="3"/>
  <c r="E2847" i="3"/>
  <c r="E2848" i="3"/>
  <c r="E2849" i="3"/>
  <c r="E2850" i="3"/>
  <c r="E2851" i="3"/>
  <c r="E2852" i="3"/>
  <c r="E2853" i="3"/>
  <c r="E2854" i="3"/>
  <c r="E2855" i="3"/>
  <c r="E2856" i="3"/>
  <c r="E2857" i="3"/>
  <c r="E2858" i="3"/>
  <c r="E2859" i="3"/>
  <c r="E2860" i="3"/>
  <c r="E2861" i="3"/>
  <c r="E2862" i="3"/>
  <c r="E2863" i="3"/>
  <c r="E2864" i="3"/>
  <c r="E2865" i="3"/>
  <c r="E2866" i="3"/>
  <c r="E2867" i="3"/>
  <c r="E2868" i="3"/>
  <c r="E2869" i="3"/>
  <c r="E2870" i="3"/>
  <c r="E2871" i="3"/>
  <c r="E2872" i="3"/>
  <c r="E2873" i="3"/>
  <c r="E2874" i="3"/>
  <c r="E2875" i="3"/>
  <c r="E2876" i="3"/>
  <c r="E2877" i="3"/>
  <c r="E2878" i="3"/>
  <c r="E2879" i="3"/>
  <c r="E2880" i="3"/>
  <c r="E2881" i="3"/>
  <c r="E2882" i="3"/>
  <c r="E2883" i="3"/>
  <c r="E2884" i="3"/>
  <c r="E2885" i="3"/>
  <c r="E2886" i="3"/>
  <c r="E2887" i="3"/>
  <c r="E2888" i="3"/>
  <c r="E2889" i="3"/>
  <c r="E2890" i="3"/>
  <c r="E2891" i="3"/>
  <c r="E2892" i="3"/>
  <c r="E2893" i="3"/>
  <c r="E2894" i="3"/>
  <c r="E2895" i="3"/>
  <c r="E2896" i="3"/>
  <c r="E2897" i="3"/>
  <c r="E2898" i="3"/>
  <c r="E2899" i="3"/>
  <c r="E2900" i="3"/>
  <c r="E2901" i="3"/>
  <c r="E2902" i="3"/>
  <c r="E2903" i="3"/>
  <c r="E2904" i="3"/>
  <c r="E2905" i="3"/>
  <c r="E2906" i="3"/>
  <c r="E2907" i="3"/>
  <c r="E2908" i="3"/>
  <c r="E2909" i="3"/>
  <c r="E2910" i="3"/>
  <c r="E2911" i="3"/>
  <c r="E2912" i="3"/>
  <c r="E2913" i="3"/>
  <c r="E2914" i="3"/>
  <c r="E2915" i="3"/>
  <c r="E2916" i="3"/>
  <c r="E2917" i="3"/>
  <c r="E2918" i="3"/>
  <c r="E2919" i="3"/>
  <c r="E2920" i="3"/>
  <c r="E2921" i="3"/>
  <c r="E2922" i="3"/>
  <c r="E2923" i="3"/>
  <c r="E2924" i="3"/>
  <c r="E2925" i="3"/>
  <c r="E2926" i="3"/>
  <c r="E2927" i="3"/>
  <c r="E2928" i="3"/>
  <c r="E2929" i="3"/>
  <c r="E2930" i="3"/>
  <c r="E2931" i="3"/>
  <c r="E2932" i="3"/>
  <c r="E2933" i="3"/>
  <c r="E2934" i="3"/>
  <c r="E2935" i="3"/>
  <c r="E2936" i="3"/>
  <c r="E2937" i="3"/>
  <c r="E2938" i="3"/>
  <c r="E2939" i="3"/>
  <c r="E2940" i="3"/>
  <c r="E2941" i="3"/>
  <c r="E2942" i="3"/>
  <c r="E2943" i="3"/>
  <c r="E2944" i="3"/>
  <c r="E2945" i="3"/>
  <c r="E2946" i="3"/>
  <c r="E2947" i="3"/>
  <c r="E2948" i="3"/>
  <c r="E2949" i="3"/>
  <c r="E2950" i="3"/>
  <c r="E2951" i="3"/>
  <c r="E2952" i="3"/>
  <c r="E2953" i="3"/>
  <c r="E2954" i="3"/>
  <c r="E2955" i="3"/>
  <c r="E2956" i="3"/>
  <c r="E2957" i="3"/>
  <c r="E2958" i="3"/>
  <c r="E2959" i="3"/>
  <c r="E2960" i="3"/>
  <c r="E2961" i="3"/>
  <c r="E2962" i="3"/>
  <c r="E2963" i="3"/>
  <c r="E2964" i="3"/>
  <c r="E2965" i="3"/>
  <c r="E2966" i="3"/>
  <c r="E2967" i="3"/>
  <c r="E2968" i="3"/>
  <c r="E2969" i="3"/>
  <c r="E2970" i="3"/>
  <c r="E2971" i="3"/>
  <c r="E2972" i="3"/>
  <c r="E2973" i="3"/>
  <c r="E2974" i="3"/>
  <c r="E2975" i="3"/>
  <c r="E2976" i="3"/>
  <c r="E2977" i="3"/>
  <c r="E2978" i="3"/>
  <c r="E2979" i="3"/>
  <c r="E2980" i="3"/>
  <c r="E2981" i="3"/>
  <c r="E2982" i="3"/>
  <c r="E2983" i="3"/>
  <c r="E2984" i="3"/>
  <c r="E2985" i="3"/>
  <c r="E2986" i="3"/>
  <c r="E2987" i="3"/>
  <c r="E2988" i="3"/>
  <c r="E2989" i="3"/>
  <c r="E2990" i="3"/>
  <c r="E2991" i="3"/>
  <c r="E2992" i="3"/>
  <c r="E2993" i="3"/>
  <c r="E2994" i="3"/>
  <c r="E2995" i="3"/>
  <c r="E2996" i="3"/>
  <c r="E2997" i="3"/>
  <c r="E2998" i="3"/>
  <c r="E2999" i="3"/>
  <c r="E3000" i="3"/>
  <c r="E3001" i="3"/>
  <c r="E3002" i="3"/>
  <c r="E3003" i="3"/>
  <c r="E3004" i="3"/>
  <c r="E3005" i="3"/>
  <c r="E3006" i="3"/>
  <c r="E3007" i="3"/>
  <c r="E3008" i="3"/>
  <c r="E3009" i="3"/>
  <c r="E3010" i="3"/>
  <c r="E3011" i="3"/>
  <c r="E3012" i="3"/>
  <c r="E3013" i="3"/>
  <c r="E3014" i="3"/>
  <c r="E3015" i="3"/>
  <c r="E3016" i="3"/>
  <c r="E3017" i="3"/>
  <c r="E3018" i="3"/>
  <c r="E3019" i="3"/>
  <c r="E3020" i="3"/>
  <c r="E3021" i="3"/>
  <c r="E3022" i="3"/>
  <c r="E3023" i="3"/>
  <c r="E3024" i="3"/>
  <c r="E3025" i="3"/>
  <c r="E3026" i="3"/>
  <c r="E3027" i="3"/>
  <c r="E3028" i="3"/>
  <c r="E3029" i="3"/>
  <c r="E3030" i="3"/>
  <c r="E3031" i="3"/>
  <c r="E3032" i="3"/>
  <c r="E3033" i="3"/>
  <c r="E3034" i="3"/>
  <c r="E3035" i="3"/>
  <c r="E3036" i="3"/>
  <c r="E3037" i="3"/>
  <c r="E3038" i="3"/>
  <c r="E3039" i="3"/>
  <c r="E3040" i="3"/>
  <c r="E3041" i="3"/>
  <c r="E3042" i="3"/>
  <c r="E3043" i="3"/>
  <c r="E3044" i="3"/>
  <c r="E3045" i="3"/>
  <c r="E3046" i="3"/>
  <c r="E3047" i="3"/>
  <c r="E3048" i="3"/>
  <c r="E3049" i="3"/>
  <c r="E3050" i="3"/>
  <c r="E3051" i="3"/>
  <c r="E3052" i="3"/>
  <c r="E3053" i="3"/>
  <c r="E3054" i="3"/>
  <c r="E3055" i="3"/>
  <c r="E3056" i="3"/>
  <c r="E3057" i="3"/>
  <c r="E3058" i="3"/>
  <c r="E3059" i="3"/>
  <c r="E3060" i="3"/>
  <c r="E3061" i="3"/>
  <c r="E3062" i="3"/>
  <c r="E3063" i="3"/>
  <c r="E3064" i="3"/>
  <c r="E3065" i="3"/>
  <c r="E3066" i="3"/>
  <c r="E3067" i="3"/>
  <c r="E3068" i="3"/>
  <c r="E3069" i="3"/>
  <c r="E3070" i="3"/>
  <c r="E3071" i="3"/>
  <c r="E3072" i="3"/>
  <c r="E3073" i="3"/>
  <c r="E3074" i="3"/>
  <c r="E3075" i="3"/>
  <c r="E3076" i="3"/>
  <c r="E3077" i="3"/>
  <c r="E3078" i="3"/>
  <c r="E3079" i="3"/>
  <c r="E3080" i="3"/>
  <c r="E3081" i="3"/>
  <c r="E3082" i="3"/>
  <c r="E3083" i="3"/>
  <c r="E3084" i="3"/>
  <c r="E3085" i="3"/>
  <c r="E3086" i="3"/>
  <c r="E3087" i="3"/>
  <c r="E3088" i="3"/>
  <c r="E3089" i="3"/>
  <c r="E3090" i="3"/>
  <c r="E3091" i="3"/>
  <c r="E3092" i="3"/>
  <c r="E3093" i="3"/>
  <c r="E3094" i="3"/>
  <c r="E3095" i="3"/>
  <c r="E3096" i="3"/>
  <c r="E3097" i="3"/>
  <c r="E3098" i="3"/>
  <c r="E3099" i="3"/>
  <c r="E3100" i="3"/>
  <c r="E3101" i="3"/>
  <c r="E3102" i="3"/>
  <c r="E3103" i="3"/>
  <c r="E3104" i="3"/>
  <c r="E3105" i="3"/>
  <c r="E3106" i="3"/>
  <c r="E3107" i="3"/>
  <c r="E3108" i="3"/>
  <c r="E3109" i="3"/>
  <c r="E3110" i="3"/>
  <c r="E3111" i="3"/>
  <c r="E3112" i="3"/>
  <c r="E3113" i="3"/>
  <c r="E3114" i="3"/>
  <c r="E3115" i="3"/>
  <c r="E3116" i="3"/>
  <c r="E3117" i="3"/>
  <c r="E3118" i="3"/>
  <c r="E3119" i="3"/>
  <c r="E3120" i="3"/>
  <c r="E3121" i="3"/>
  <c r="E3122" i="3"/>
  <c r="E3123" i="3"/>
  <c r="E3124" i="3"/>
  <c r="E3125" i="3"/>
  <c r="E3126" i="3"/>
  <c r="E3127" i="3"/>
  <c r="E3128" i="3"/>
  <c r="E3129" i="3"/>
  <c r="E3130" i="3"/>
  <c r="E3131" i="3"/>
  <c r="E3132" i="3"/>
  <c r="E3133" i="3"/>
  <c r="E3134" i="3"/>
  <c r="E3135" i="3"/>
  <c r="E3136" i="3"/>
  <c r="E3137" i="3"/>
  <c r="E3138" i="3"/>
  <c r="E3139" i="3"/>
  <c r="E3140" i="3"/>
  <c r="E3141" i="3"/>
  <c r="E3142" i="3"/>
  <c r="E3143" i="3"/>
  <c r="E3144" i="3"/>
  <c r="E3145" i="3"/>
  <c r="E3146" i="3"/>
  <c r="E3147" i="3"/>
  <c r="E3148" i="3"/>
  <c r="E3149" i="3"/>
  <c r="E3150" i="3"/>
  <c r="E3151" i="3"/>
  <c r="E3152" i="3"/>
  <c r="E3153" i="3"/>
  <c r="E3154" i="3"/>
  <c r="E3155" i="3"/>
  <c r="E3156" i="3"/>
  <c r="E3157" i="3"/>
  <c r="E3158" i="3"/>
  <c r="E3159" i="3"/>
  <c r="E3160" i="3"/>
  <c r="E3161" i="3"/>
  <c r="E3162" i="3"/>
  <c r="E3163" i="3"/>
  <c r="E3164" i="3"/>
  <c r="E3165" i="3"/>
  <c r="E3166" i="3"/>
  <c r="E3167" i="3"/>
  <c r="E3168" i="3"/>
  <c r="E3169" i="3"/>
  <c r="E3170" i="3"/>
  <c r="E3171" i="3"/>
  <c r="E3172" i="3"/>
  <c r="E3173" i="3"/>
  <c r="E3174" i="3"/>
  <c r="E3175" i="3"/>
  <c r="E3176" i="3"/>
  <c r="E3177" i="3"/>
  <c r="E3178" i="3"/>
  <c r="E3179" i="3"/>
  <c r="E3180" i="3"/>
  <c r="E3181" i="3"/>
  <c r="E3182" i="3"/>
  <c r="E3183" i="3"/>
  <c r="E3184" i="3"/>
  <c r="E3185" i="3"/>
  <c r="E3186" i="3"/>
  <c r="E3187" i="3"/>
  <c r="E3188" i="3"/>
  <c r="E3189" i="3"/>
  <c r="E3190" i="3"/>
  <c r="E3191" i="3"/>
  <c r="E3192" i="3"/>
  <c r="E3193" i="3"/>
  <c r="E3194" i="3"/>
  <c r="E3195" i="3"/>
  <c r="E3196" i="3"/>
  <c r="E3197" i="3"/>
  <c r="E3198" i="3"/>
  <c r="E3199" i="3"/>
  <c r="E3200" i="3"/>
  <c r="E3201" i="3"/>
  <c r="E3202" i="3"/>
  <c r="E3203" i="3"/>
  <c r="E3204" i="3"/>
  <c r="E3205" i="3"/>
  <c r="E3206" i="3"/>
  <c r="E3207" i="3"/>
  <c r="E3208" i="3"/>
  <c r="E3209" i="3"/>
  <c r="E3210" i="3"/>
  <c r="E3211" i="3"/>
  <c r="E3212" i="3"/>
  <c r="E3213" i="3"/>
  <c r="E3214" i="3"/>
  <c r="E3215" i="3"/>
  <c r="E3216" i="3"/>
  <c r="E3217" i="3"/>
  <c r="E3218" i="3"/>
  <c r="E3219" i="3"/>
  <c r="E3220" i="3"/>
  <c r="E3221" i="3"/>
  <c r="E3222" i="3"/>
  <c r="E3223" i="3"/>
  <c r="E3224" i="3"/>
  <c r="E3225" i="3"/>
  <c r="E3226" i="3"/>
  <c r="E3227" i="3"/>
  <c r="E3228" i="3"/>
  <c r="E3229" i="3"/>
  <c r="E3230" i="3"/>
  <c r="E3231" i="3"/>
  <c r="E3232" i="3"/>
  <c r="E3233" i="3"/>
  <c r="E3234" i="3"/>
  <c r="E3235" i="3"/>
  <c r="E3236" i="3"/>
  <c r="E3237" i="3"/>
  <c r="E3238" i="3"/>
  <c r="E3239" i="3"/>
  <c r="E3240" i="3"/>
  <c r="E3241" i="3"/>
  <c r="E3242" i="3"/>
  <c r="E3243" i="3"/>
  <c r="E3244" i="3"/>
  <c r="E3245" i="3"/>
  <c r="E3246" i="3"/>
  <c r="E3247" i="3"/>
  <c r="E3248" i="3"/>
  <c r="E3249" i="3"/>
  <c r="E3250" i="3"/>
  <c r="E3251" i="3"/>
  <c r="E3252" i="3"/>
  <c r="E3253" i="3"/>
  <c r="E3254" i="3"/>
  <c r="E3255" i="3"/>
  <c r="E3256" i="3"/>
  <c r="E3257" i="3"/>
  <c r="E3258" i="3"/>
  <c r="E3259" i="3"/>
  <c r="E3260" i="3"/>
  <c r="E3261" i="3"/>
  <c r="E3262" i="3"/>
  <c r="E3263" i="3"/>
  <c r="E3264" i="3"/>
  <c r="E3265" i="3"/>
  <c r="E3266" i="3"/>
  <c r="E3267" i="3"/>
  <c r="E3268" i="3"/>
  <c r="E3269" i="3"/>
  <c r="E3270" i="3"/>
  <c r="E3271" i="3"/>
  <c r="E3272" i="3"/>
  <c r="E3273" i="3"/>
  <c r="E3274" i="3"/>
  <c r="E3275" i="3"/>
  <c r="E3276" i="3"/>
  <c r="E3277" i="3"/>
  <c r="E3278" i="3"/>
  <c r="E3279" i="3"/>
  <c r="E3280" i="3"/>
  <c r="E3281" i="3"/>
  <c r="E3282" i="3"/>
  <c r="E3283" i="3"/>
  <c r="E3284" i="3"/>
  <c r="E3285" i="3"/>
  <c r="E3286" i="3"/>
  <c r="E3287" i="3"/>
  <c r="E3288" i="3"/>
  <c r="E3289" i="3"/>
  <c r="E3290" i="3"/>
  <c r="E3291" i="3"/>
  <c r="E3292" i="3"/>
  <c r="E3293" i="3"/>
  <c r="E3294" i="3"/>
  <c r="E3295" i="3"/>
  <c r="E3296" i="3"/>
  <c r="E3297" i="3"/>
  <c r="E3298" i="3"/>
  <c r="E3299" i="3"/>
  <c r="E3300" i="3"/>
  <c r="E3301" i="3"/>
  <c r="E3302" i="3"/>
  <c r="E3303" i="3"/>
  <c r="E3304" i="3"/>
  <c r="E3305" i="3"/>
  <c r="E3306" i="3"/>
  <c r="E3307" i="3"/>
  <c r="E3308" i="3"/>
  <c r="E3309" i="3"/>
  <c r="E3310" i="3"/>
  <c r="E3311" i="3"/>
  <c r="E3312" i="3"/>
  <c r="E3313" i="3"/>
  <c r="E3314" i="3"/>
  <c r="E3315" i="3"/>
  <c r="E3316" i="3"/>
  <c r="E3317" i="3"/>
  <c r="E3318" i="3"/>
  <c r="E3319" i="3"/>
  <c r="E3320" i="3"/>
  <c r="E3321" i="3"/>
  <c r="E3322" i="3"/>
  <c r="E3323" i="3"/>
  <c r="E3324" i="3"/>
  <c r="E3325" i="3"/>
  <c r="E3326" i="3"/>
  <c r="E3327" i="3"/>
  <c r="E3328" i="3"/>
  <c r="E3329" i="3"/>
  <c r="E3330" i="3"/>
  <c r="E3331" i="3"/>
  <c r="E3332" i="3"/>
  <c r="E3333" i="3"/>
  <c r="E3334" i="3"/>
  <c r="E3335" i="3"/>
  <c r="E3336" i="3"/>
  <c r="E3337" i="3"/>
  <c r="E3338" i="3"/>
  <c r="E3339" i="3"/>
  <c r="E3340" i="3"/>
  <c r="E3341" i="3"/>
  <c r="E3342" i="3"/>
  <c r="E3343" i="3"/>
  <c r="E3344" i="3"/>
  <c r="E3345" i="3"/>
  <c r="E3346" i="3"/>
  <c r="E3347" i="3"/>
  <c r="E3348" i="3"/>
  <c r="E3349" i="3"/>
  <c r="E3350" i="3"/>
  <c r="E3351" i="3"/>
  <c r="E3352" i="3"/>
  <c r="E3353" i="3"/>
  <c r="E3354" i="3"/>
  <c r="E3355" i="3"/>
  <c r="E3356" i="3"/>
  <c r="E3357" i="3"/>
  <c r="E3358" i="3"/>
  <c r="E3359" i="3"/>
  <c r="E3360" i="3"/>
  <c r="E3361" i="3"/>
  <c r="E3362" i="3"/>
  <c r="E3363" i="3"/>
  <c r="E3364" i="3"/>
  <c r="E3365" i="3"/>
  <c r="E3366" i="3"/>
  <c r="E3367" i="3"/>
  <c r="E3368" i="3"/>
  <c r="E3369" i="3"/>
  <c r="E3370" i="3"/>
  <c r="E3371" i="3"/>
  <c r="E3372" i="3"/>
  <c r="E3373" i="3"/>
  <c r="E3374" i="3"/>
  <c r="E3375" i="3"/>
  <c r="E3376" i="3"/>
  <c r="E3377" i="3"/>
  <c r="E3378" i="3"/>
  <c r="E3379" i="3"/>
  <c r="E3380" i="3"/>
  <c r="E3381" i="3"/>
  <c r="E3382" i="3"/>
  <c r="E3383" i="3"/>
  <c r="E3384" i="3"/>
  <c r="E3385" i="3"/>
  <c r="E3386" i="3"/>
  <c r="E3387" i="3"/>
  <c r="E3388" i="3"/>
  <c r="E3389" i="3"/>
  <c r="E3390" i="3"/>
  <c r="E3391" i="3"/>
  <c r="E3392" i="3"/>
  <c r="E3393" i="3"/>
  <c r="E3394" i="3"/>
  <c r="E3395" i="3"/>
  <c r="E3396" i="3"/>
  <c r="E3397" i="3"/>
  <c r="E3398" i="3"/>
  <c r="E3399" i="3"/>
  <c r="E3400" i="3"/>
  <c r="E3401" i="3"/>
  <c r="E3402" i="3"/>
  <c r="E3403" i="3"/>
  <c r="E3404" i="3"/>
  <c r="E3405" i="3"/>
  <c r="E3406" i="3"/>
  <c r="E3407" i="3"/>
  <c r="E3408" i="3"/>
  <c r="E3409" i="3"/>
  <c r="E3410" i="3"/>
  <c r="E3411" i="3"/>
  <c r="E3412" i="3"/>
  <c r="E3413" i="3"/>
  <c r="E3414" i="3"/>
  <c r="E3415" i="3"/>
  <c r="E3416" i="3"/>
  <c r="E3417" i="3"/>
  <c r="E3418" i="3"/>
  <c r="E3419" i="3"/>
  <c r="E3420" i="3"/>
  <c r="E3421" i="3"/>
  <c r="E3422" i="3"/>
  <c r="E3423" i="3"/>
  <c r="E3424" i="3"/>
  <c r="E3425" i="3"/>
  <c r="E3426" i="3"/>
  <c r="E3427" i="3"/>
  <c r="E3428" i="3"/>
  <c r="E3429" i="3"/>
  <c r="E3430" i="3"/>
  <c r="E3431" i="3"/>
  <c r="E3432" i="3"/>
  <c r="E3433" i="3"/>
  <c r="E3434" i="3"/>
  <c r="E3435" i="3"/>
  <c r="E3436" i="3"/>
  <c r="E3437" i="3"/>
  <c r="E3438" i="3"/>
  <c r="E3439" i="3"/>
  <c r="E3440" i="3"/>
  <c r="E3441" i="3"/>
  <c r="E3442" i="3"/>
  <c r="E3443" i="3"/>
  <c r="E3444" i="3"/>
  <c r="E3445" i="3"/>
  <c r="E3446" i="3"/>
  <c r="E3447" i="3"/>
  <c r="E3448" i="3"/>
  <c r="E3449" i="3"/>
  <c r="E3450" i="3"/>
  <c r="E3451" i="3"/>
  <c r="E3452" i="3"/>
  <c r="E3453" i="3"/>
  <c r="E3454" i="3"/>
  <c r="E3455" i="3"/>
  <c r="E3456" i="3"/>
  <c r="E3457" i="3"/>
  <c r="E3458" i="3"/>
  <c r="E3459" i="3"/>
  <c r="E3460" i="3"/>
  <c r="E3461" i="3"/>
  <c r="E3462" i="3"/>
  <c r="E3463" i="3"/>
  <c r="E3464" i="3"/>
  <c r="E3465" i="3"/>
  <c r="E3466" i="3"/>
  <c r="E3467" i="3"/>
  <c r="E3468" i="3"/>
  <c r="E3469" i="3"/>
  <c r="E3470" i="3"/>
  <c r="E3471" i="3"/>
  <c r="E3472" i="3"/>
  <c r="E3473" i="3"/>
  <c r="E3474" i="3"/>
  <c r="E3475" i="3"/>
  <c r="E3476" i="3"/>
  <c r="E3477" i="3"/>
  <c r="E3478" i="3"/>
  <c r="E3479" i="3"/>
  <c r="E3480" i="3"/>
  <c r="E3481" i="3"/>
  <c r="E3482" i="3"/>
  <c r="E3483" i="3"/>
  <c r="E3484" i="3"/>
  <c r="E3485" i="3"/>
  <c r="E3486" i="3"/>
  <c r="E3487" i="3"/>
  <c r="E3488" i="3"/>
  <c r="E3489" i="3"/>
  <c r="E3490" i="3"/>
  <c r="E3491" i="3"/>
  <c r="E3492" i="3"/>
  <c r="E3493" i="3"/>
  <c r="E3494" i="3"/>
  <c r="E3495" i="3"/>
  <c r="E3496" i="3"/>
  <c r="E3497" i="3"/>
  <c r="E3498" i="3"/>
  <c r="E3499" i="3"/>
  <c r="E3500" i="3"/>
  <c r="E3501" i="3"/>
  <c r="E3502" i="3"/>
  <c r="E3503" i="3"/>
  <c r="E3504" i="3"/>
  <c r="E3505" i="3"/>
  <c r="E3506" i="3"/>
  <c r="E3507" i="3"/>
  <c r="E3508" i="3"/>
  <c r="E3509" i="3"/>
  <c r="E3510" i="3"/>
  <c r="E3511" i="3"/>
  <c r="E3512" i="3"/>
  <c r="E3513" i="3"/>
  <c r="E3514" i="3"/>
  <c r="E3515" i="3"/>
  <c r="E3516" i="3"/>
  <c r="E3517" i="3"/>
  <c r="E3518" i="3"/>
  <c r="E3519" i="3"/>
  <c r="E3520" i="3"/>
  <c r="E3521" i="3"/>
  <c r="E3522" i="3"/>
  <c r="E3523" i="3"/>
  <c r="E3524" i="3"/>
  <c r="E3525" i="3"/>
  <c r="E3526" i="3"/>
  <c r="E3527" i="3"/>
  <c r="E3528" i="3"/>
  <c r="E3529" i="3"/>
  <c r="E3530" i="3"/>
  <c r="E3531" i="3"/>
  <c r="E3532" i="3"/>
  <c r="E3533" i="3"/>
  <c r="E3534" i="3"/>
  <c r="E3535" i="3"/>
  <c r="E3536" i="3"/>
  <c r="E3537" i="3"/>
  <c r="E3538" i="3"/>
  <c r="E3539" i="3"/>
  <c r="E3540" i="3"/>
  <c r="E3541" i="3"/>
  <c r="E3542" i="3"/>
  <c r="E3543" i="3"/>
  <c r="E3544" i="3"/>
  <c r="E3545" i="3"/>
  <c r="E3546" i="3"/>
  <c r="E3547" i="3"/>
  <c r="E3548" i="3"/>
  <c r="E3549" i="3"/>
  <c r="E3550" i="3"/>
  <c r="E3551" i="3"/>
  <c r="E3552" i="3"/>
  <c r="E3553" i="3"/>
  <c r="E3554" i="3"/>
  <c r="E3555" i="3"/>
  <c r="E3556" i="3"/>
  <c r="E3557" i="3"/>
  <c r="E3558" i="3"/>
  <c r="E3559" i="3"/>
  <c r="E3560" i="3"/>
  <c r="E3561" i="3"/>
  <c r="E3562" i="3"/>
  <c r="E3563" i="3"/>
  <c r="E3564" i="3"/>
  <c r="E3565" i="3"/>
  <c r="E3566" i="3"/>
  <c r="E3567" i="3"/>
  <c r="E3568" i="3"/>
  <c r="E3569" i="3"/>
  <c r="E3570" i="3"/>
  <c r="E3571" i="3"/>
  <c r="E3572" i="3"/>
  <c r="E3573" i="3"/>
  <c r="E3574" i="3"/>
  <c r="E3575" i="3"/>
  <c r="E3576" i="3"/>
  <c r="E3577" i="3"/>
  <c r="E3578" i="3"/>
  <c r="E3579" i="3"/>
  <c r="E3580" i="3"/>
  <c r="E3581" i="3"/>
  <c r="E3582" i="3"/>
  <c r="E3583" i="3"/>
  <c r="E3584" i="3"/>
  <c r="E3585" i="3"/>
  <c r="E3586" i="3"/>
  <c r="E3587" i="3"/>
  <c r="E3588" i="3"/>
  <c r="E3589" i="3"/>
  <c r="E3590" i="3"/>
  <c r="E3591" i="3"/>
  <c r="E3592" i="3"/>
  <c r="E3593" i="3"/>
  <c r="E3594" i="3"/>
  <c r="E3595" i="3"/>
  <c r="E3596" i="3"/>
  <c r="E3597" i="3"/>
  <c r="E3598" i="3"/>
  <c r="E3599" i="3"/>
  <c r="E3600" i="3"/>
  <c r="E3601" i="3"/>
  <c r="E3602" i="3"/>
  <c r="E3603" i="3"/>
  <c r="E3604" i="3"/>
  <c r="E3605" i="3"/>
  <c r="E3606" i="3"/>
  <c r="E3607" i="3"/>
  <c r="E3608" i="3"/>
  <c r="E3609" i="3"/>
  <c r="E3610" i="3"/>
  <c r="E3611" i="3"/>
  <c r="E3612" i="3"/>
  <c r="E3613" i="3"/>
  <c r="E3614" i="3"/>
  <c r="E3615" i="3"/>
  <c r="E3616" i="3"/>
  <c r="E3617" i="3"/>
  <c r="E3618" i="3"/>
  <c r="E3619" i="3"/>
  <c r="E3620" i="3"/>
  <c r="E3621" i="3"/>
  <c r="E3622" i="3"/>
  <c r="E3623" i="3"/>
  <c r="E3624" i="3"/>
  <c r="E3625" i="3"/>
  <c r="E3626" i="3"/>
  <c r="E3627" i="3"/>
  <c r="E3628" i="3"/>
  <c r="E3629" i="3"/>
  <c r="E3630" i="3"/>
  <c r="E3631" i="3"/>
  <c r="E3632" i="3"/>
  <c r="E3633" i="3"/>
  <c r="E3634" i="3"/>
  <c r="E3635" i="3"/>
  <c r="E3636" i="3"/>
  <c r="E3637" i="3"/>
  <c r="E3638" i="3"/>
  <c r="E3639" i="3"/>
  <c r="E3640" i="3"/>
  <c r="E3641" i="3"/>
  <c r="E3642" i="3"/>
  <c r="E3643" i="3"/>
  <c r="E3644" i="3"/>
  <c r="E3645" i="3"/>
  <c r="E3646" i="3"/>
  <c r="E3647" i="3"/>
  <c r="E3648" i="3"/>
  <c r="E3649" i="3"/>
  <c r="E3650" i="3"/>
  <c r="E3651" i="3"/>
  <c r="E3652" i="3"/>
  <c r="E3653" i="3"/>
  <c r="E3654" i="3"/>
  <c r="E3655" i="3"/>
  <c r="E3656" i="3"/>
  <c r="E3657" i="3"/>
  <c r="E3658" i="3"/>
  <c r="E3659" i="3"/>
  <c r="E3660" i="3"/>
  <c r="E3661" i="3"/>
  <c r="E3662" i="3"/>
  <c r="E3663" i="3"/>
  <c r="E3664" i="3"/>
  <c r="E3665" i="3"/>
  <c r="E3666" i="3"/>
  <c r="E3667" i="3"/>
  <c r="E3668" i="3"/>
  <c r="E3669" i="3"/>
  <c r="E3670" i="3"/>
  <c r="E3671" i="3"/>
  <c r="E3672" i="3"/>
  <c r="E3673" i="3"/>
  <c r="E3674" i="3"/>
  <c r="E3675" i="3"/>
  <c r="E3676" i="3"/>
  <c r="E3677" i="3"/>
  <c r="E3678" i="3"/>
  <c r="E3679" i="3"/>
  <c r="E3680" i="3"/>
  <c r="E3681" i="3"/>
  <c r="E3682" i="3"/>
  <c r="E3683" i="3"/>
  <c r="E3684" i="3"/>
  <c r="E3685" i="3"/>
  <c r="E3686" i="3"/>
  <c r="E3687" i="3"/>
  <c r="E3688" i="3"/>
  <c r="E3689" i="3"/>
  <c r="E3690" i="3"/>
  <c r="E3691" i="3"/>
  <c r="E3692" i="3"/>
  <c r="E3693" i="3"/>
  <c r="E3694" i="3"/>
  <c r="E3695" i="3"/>
  <c r="E3696" i="3"/>
  <c r="E3697" i="3"/>
  <c r="E3698" i="3"/>
  <c r="E3699" i="3"/>
  <c r="E3700" i="3"/>
  <c r="E3701" i="3"/>
  <c r="E3702" i="3"/>
  <c r="E3703" i="3"/>
  <c r="E3704" i="3"/>
  <c r="E3705" i="3"/>
  <c r="E3706" i="3"/>
  <c r="E3707" i="3"/>
  <c r="E3708" i="3"/>
  <c r="E3709" i="3"/>
  <c r="E3710" i="3"/>
  <c r="E3711" i="3"/>
  <c r="E3712" i="3"/>
  <c r="E3713" i="3"/>
  <c r="E3714" i="3"/>
  <c r="E3715" i="3"/>
  <c r="E3716" i="3"/>
  <c r="E3717" i="3"/>
  <c r="E3718" i="3"/>
  <c r="E3719" i="3"/>
  <c r="E3720" i="3"/>
  <c r="E3721" i="3"/>
  <c r="E3722" i="3"/>
  <c r="E3723" i="3"/>
  <c r="E3724" i="3"/>
  <c r="E3725" i="3"/>
  <c r="E3726" i="3"/>
  <c r="E3727" i="3"/>
  <c r="E3728" i="3"/>
  <c r="E3729" i="3"/>
  <c r="E3730" i="3"/>
  <c r="E3731" i="3"/>
  <c r="E3732" i="3"/>
  <c r="E3733" i="3"/>
  <c r="E3734" i="3"/>
  <c r="E3735" i="3"/>
  <c r="E3736" i="3"/>
  <c r="E3737" i="3"/>
  <c r="E3738" i="3"/>
  <c r="E3739" i="3"/>
  <c r="E3740" i="3"/>
  <c r="E3741" i="3"/>
  <c r="E3742" i="3"/>
  <c r="E3743" i="3"/>
  <c r="E3744" i="3"/>
  <c r="E3745" i="3"/>
  <c r="E3746" i="3"/>
  <c r="E3747" i="3"/>
  <c r="E3748" i="3"/>
  <c r="E3749" i="3"/>
  <c r="E3750" i="3"/>
  <c r="E3751" i="3"/>
  <c r="E3752" i="3"/>
  <c r="E3753" i="3"/>
  <c r="E3754" i="3"/>
  <c r="E3755" i="3"/>
  <c r="E3756" i="3"/>
  <c r="E3757" i="3"/>
  <c r="E3758" i="3"/>
  <c r="E3759" i="3"/>
  <c r="E3760" i="3"/>
  <c r="E3761" i="3"/>
  <c r="E3762" i="3"/>
  <c r="E3763" i="3"/>
  <c r="E3764" i="3"/>
  <c r="E3765" i="3"/>
  <c r="E3766" i="3"/>
  <c r="E3767" i="3"/>
  <c r="E3768" i="3"/>
  <c r="E3769" i="3"/>
  <c r="E3770" i="3"/>
  <c r="E3771" i="3"/>
  <c r="E3772" i="3"/>
  <c r="E3773" i="3"/>
  <c r="E3774" i="3"/>
  <c r="E3775" i="3"/>
  <c r="E3776" i="3"/>
  <c r="E3777" i="3"/>
  <c r="E3778" i="3"/>
  <c r="E3779" i="3"/>
  <c r="E3780" i="3"/>
  <c r="E3781" i="3"/>
  <c r="E3782" i="3"/>
  <c r="E3783" i="3"/>
  <c r="E3784" i="3"/>
  <c r="E3785" i="3"/>
  <c r="E3786" i="3"/>
  <c r="E3787" i="3"/>
  <c r="E3788" i="3"/>
  <c r="E3789" i="3"/>
  <c r="E3790" i="3"/>
  <c r="E3791" i="3"/>
  <c r="E3792" i="3"/>
  <c r="E3793" i="3"/>
  <c r="E3794" i="3"/>
  <c r="E3795" i="3"/>
  <c r="E3796" i="3"/>
  <c r="E3797" i="3"/>
  <c r="E3798" i="3"/>
  <c r="E3799" i="3"/>
  <c r="E3800" i="3"/>
  <c r="E3801" i="3"/>
  <c r="E3802" i="3"/>
  <c r="E3803" i="3"/>
  <c r="E3804" i="3"/>
  <c r="E3805" i="3"/>
  <c r="E3806" i="3"/>
  <c r="E3807" i="3"/>
  <c r="E3808" i="3"/>
  <c r="E3809" i="3"/>
  <c r="E3810" i="3"/>
  <c r="E3811" i="3"/>
  <c r="E3812" i="3"/>
  <c r="E3813" i="3"/>
  <c r="E3814" i="3"/>
  <c r="E3815" i="3"/>
  <c r="E3816" i="3"/>
  <c r="E3817" i="3"/>
  <c r="E3818" i="3"/>
  <c r="E3819" i="3"/>
  <c r="E3820" i="3"/>
  <c r="E3821" i="3"/>
  <c r="E3822" i="3"/>
  <c r="E3823" i="3"/>
  <c r="E3824" i="3"/>
  <c r="E3825" i="3"/>
  <c r="E3826" i="3"/>
  <c r="E3827" i="3"/>
  <c r="E3828" i="3"/>
  <c r="E3829" i="3"/>
  <c r="E3830" i="3"/>
  <c r="E3831" i="3"/>
  <c r="E3832" i="3"/>
  <c r="E3833" i="3"/>
  <c r="E3834" i="3"/>
  <c r="E3835" i="3"/>
  <c r="E3836" i="3"/>
  <c r="E3837" i="3"/>
  <c r="E3838" i="3"/>
  <c r="E3839" i="3"/>
  <c r="E3840" i="3"/>
  <c r="E3841" i="3"/>
  <c r="E3842" i="3"/>
  <c r="E3843" i="3"/>
  <c r="E3844" i="3"/>
  <c r="E3845" i="3"/>
  <c r="E3846" i="3"/>
  <c r="E3847" i="3"/>
  <c r="E3848" i="3"/>
  <c r="E3849" i="3"/>
  <c r="E3850" i="3"/>
  <c r="E3851" i="3"/>
  <c r="E3852" i="3"/>
  <c r="E3853" i="3"/>
  <c r="E3854" i="3"/>
  <c r="E3855" i="3"/>
  <c r="E3856" i="3"/>
  <c r="E3857" i="3"/>
  <c r="E3858" i="3"/>
  <c r="E3859" i="3"/>
  <c r="E3860" i="3"/>
  <c r="E3861" i="3"/>
  <c r="E3862" i="3"/>
  <c r="E3863" i="3"/>
  <c r="E3864" i="3"/>
  <c r="E3865" i="3"/>
  <c r="E3866" i="3"/>
  <c r="E3867" i="3"/>
  <c r="E3868" i="3"/>
  <c r="E3869" i="3"/>
  <c r="E3870" i="3"/>
  <c r="E3871" i="3"/>
  <c r="E3872" i="3"/>
  <c r="E3873" i="3"/>
  <c r="E3874" i="3"/>
  <c r="E3875" i="3"/>
  <c r="E3876" i="3"/>
  <c r="E3877" i="3"/>
  <c r="E3878" i="3"/>
  <c r="E3879" i="3"/>
  <c r="E3880" i="3"/>
  <c r="E3881" i="3"/>
  <c r="E3882" i="3"/>
  <c r="E3883" i="3"/>
  <c r="E3884" i="3"/>
  <c r="E3885" i="3"/>
  <c r="E3886" i="3"/>
  <c r="E3887" i="3"/>
  <c r="E3888" i="3"/>
  <c r="E3889" i="3"/>
  <c r="E3890" i="3"/>
  <c r="E3891" i="3"/>
  <c r="E3892" i="3"/>
  <c r="E3893" i="3"/>
  <c r="E3894" i="3"/>
  <c r="E3895" i="3"/>
  <c r="E3896" i="3"/>
  <c r="E3897" i="3"/>
  <c r="E3898" i="3"/>
  <c r="E3899" i="3"/>
  <c r="E3900" i="3"/>
  <c r="E3901" i="3"/>
  <c r="E3902" i="3"/>
  <c r="E3903" i="3"/>
  <c r="E3904" i="3"/>
  <c r="E3905" i="3"/>
  <c r="E3906" i="3"/>
  <c r="E3907" i="3"/>
  <c r="E3908" i="3"/>
  <c r="E3909" i="3"/>
  <c r="E3910" i="3"/>
  <c r="E3911" i="3"/>
  <c r="E3912" i="3"/>
  <c r="E3913" i="3"/>
  <c r="E3914" i="3"/>
  <c r="E3915" i="3"/>
  <c r="E3916" i="3"/>
  <c r="E3917" i="3"/>
  <c r="E3918" i="3"/>
  <c r="E3919" i="3"/>
  <c r="E3920" i="3"/>
  <c r="E3921" i="3"/>
  <c r="E3922" i="3"/>
  <c r="E3923" i="3"/>
  <c r="E3924" i="3"/>
  <c r="E3925" i="3"/>
  <c r="E3926" i="3"/>
  <c r="E3927" i="3"/>
  <c r="E3928" i="3"/>
  <c r="E3929" i="3"/>
  <c r="E3930" i="3"/>
  <c r="E3931" i="3"/>
  <c r="E3932" i="3"/>
  <c r="E3933" i="3"/>
  <c r="E3934" i="3"/>
  <c r="E3935" i="3"/>
  <c r="E3936" i="3"/>
  <c r="E3937" i="3"/>
  <c r="E3938" i="3"/>
  <c r="E3939" i="3"/>
  <c r="E3940" i="3"/>
  <c r="E3941" i="3"/>
  <c r="E3942" i="3"/>
  <c r="E3943" i="3"/>
  <c r="E3944" i="3"/>
  <c r="E3945" i="3"/>
  <c r="E3946" i="3"/>
  <c r="E3947" i="3"/>
  <c r="E3948" i="3"/>
  <c r="E3949" i="3"/>
  <c r="E3950" i="3"/>
  <c r="E3951" i="3"/>
  <c r="E3952" i="3"/>
  <c r="E3953" i="3"/>
  <c r="E3954" i="3"/>
  <c r="E3955" i="3"/>
  <c r="E3956" i="3"/>
  <c r="E3957" i="3"/>
  <c r="E3958" i="3"/>
  <c r="E3959" i="3"/>
  <c r="E3960" i="3"/>
  <c r="E3961" i="3"/>
  <c r="E3962" i="3"/>
  <c r="E3963" i="3"/>
  <c r="E3964" i="3"/>
  <c r="E3965" i="3"/>
  <c r="E3966" i="3"/>
  <c r="E3967" i="3"/>
  <c r="E3968" i="3"/>
  <c r="E3969" i="3"/>
  <c r="E3970" i="3"/>
  <c r="E3971" i="3"/>
  <c r="E3972" i="3"/>
  <c r="E3973" i="3"/>
  <c r="E3974" i="3"/>
  <c r="E3975" i="3"/>
  <c r="E3976" i="3"/>
  <c r="E3977" i="3"/>
  <c r="E3978" i="3"/>
  <c r="E3979" i="3"/>
  <c r="E3980" i="3"/>
  <c r="E3981" i="3"/>
  <c r="E3982" i="3"/>
  <c r="E3983" i="3"/>
  <c r="E3984" i="3"/>
  <c r="E3985" i="3"/>
  <c r="E3986" i="3"/>
  <c r="E3987" i="3"/>
  <c r="E3988" i="3"/>
  <c r="E3989" i="3"/>
  <c r="E3990" i="3"/>
  <c r="E3991" i="3"/>
  <c r="E3992" i="3"/>
  <c r="E3993" i="3"/>
  <c r="E3994" i="3"/>
  <c r="E3995" i="3"/>
  <c r="E3996" i="3"/>
  <c r="E3997" i="3"/>
  <c r="E3998" i="3"/>
  <c r="E3999" i="3"/>
  <c r="E4000" i="3"/>
  <c r="F2" i="3"/>
  <c r="E2" i="3"/>
  <c r="G5" i="3"/>
  <c r="G25" i="3"/>
  <c r="G45" i="3"/>
  <c r="G65" i="3"/>
  <c r="G85" i="3"/>
  <c r="G105" i="3"/>
  <c r="G125" i="3"/>
  <c r="G145" i="3"/>
  <c r="G165" i="3"/>
  <c r="G185" i="3"/>
  <c r="G205" i="3"/>
  <c r="G225" i="3"/>
  <c r="G245" i="3"/>
  <c r="G265" i="3"/>
  <c r="G285" i="3"/>
  <c r="G305" i="3"/>
  <c r="G325" i="3"/>
  <c r="G345" i="3"/>
  <c r="G365" i="3"/>
  <c r="G385" i="3"/>
  <c r="G405" i="3"/>
  <c r="G425" i="3"/>
  <c r="G445" i="3"/>
  <c r="G465" i="3"/>
  <c r="G485" i="3"/>
  <c r="G505" i="3"/>
  <c r="G525" i="3"/>
  <c r="G545" i="3"/>
  <c r="G565" i="3"/>
  <c r="G585" i="3"/>
  <c r="G605" i="3"/>
  <c r="G625" i="3"/>
  <c r="G645" i="3"/>
  <c r="G665" i="3"/>
  <c r="G685" i="3"/>
  <c r="G705" i="3"/>
  <c r="G725" i="3"/>
  <c r="G745" i="3"/>
  <c r="G765" i="3"/>
  <c r="G785" i="3"/>
  <c r="G805" i="3"/>
  <c r="G825" i="3"/>
  <c r="G845" i="3"/>
  <c r="G865" i="3"/>
  <c r="G885" i="3"/>
  <c r="G905" i="3"/>
  <c r="G925" i="3"/>
  <c r="G945" i="3"/>
  <c r="G965" i="3"/>
  <c r="G985" i="3"/>
  <c r="G1005" i="3"/>
  <c r="G1025" i="3"/>
  <c r="G1045" i="3"/>
  <c r="G1065" i="3"/>
  <c r="G1085" i="3"/>
  <c r="G1105" i="3"/>
  <c r="G1125" i="3"/>
  <c r="G1145" i="3"/>
  <c r="G1165" i="3"/>
  <c r="G1185" i="3"/>
  <c r="G1205" i="3"/>
  <c r="G1225" i="3"/>
  <c r="G1245" i="3"/>
  <c r="G1265" i="3"/>
  <c r="G1285" i="3"/>
  <c r="G1305" i="3"/>
  <c r="G1325" i="3"/>
  <c r="G1345" i="3"/>
  <c r="G1365" i="3"/>
  <c r="G1385" i="3"/>
  <c r="G1405" i="3"/>
  <c r="G1425" i="3"/>
  <c r="G1445" i="3"/>
  <c r="G1465" i="3"/>
  <c r="G1485" i="3"/>
  <c r="G1505" i="3"/>
  <c r="G1525" i="3"/>
  <c r="G1545" i="3"/>
  <c r="G1565" i="3"/>
  <c r="G1585" i="3"/>
  <c r="G1605" i="3"/>
  <c r="G1625" i="3"/>
  <c r="G1645" i="3"/>
  <c r="G1665" i="3"/>
  <c r="G1685" i="3"/>
  <c r="G1705" i="3"/>
  <c r="G1725" i="3"/>
  <c r="G1745" i="3"/>
  <c r="G1765" i="3"/>
  <c r="G1785" i="3"/>
  <c r="G1805" i="3"/>
  <c r="G1825" i="3"/>
  <c r="G1845" i="3"/>
  <c r="G1865" i="3"/>
  <c r="G1885" i="3"/>
  <c r="G1905" i="3"/>
  <c r="G1925" i="3"/>
  <c r="G1945" i="3"/>
  <c r="G1965" i="3"/>
  <c r="G1985" i="3"/>
  <c r="G2005" i="3"/>
  <c r="G2025" i="3"/>
  <c r="G2045" i="3"/>
  <c r="G2065" i="3"/>
  <c r="G2085" i="3"/>
  <c r="G2105" i="3"/>
  <c r="G2125" i="3"/>
  <c r="G2145" i="3"/>
  <c r="G2165" i="3"/>
  <c r="G2185" i="3"/>
  <c r="G2205" i="3"/>
  <c r="G2225" i="3"/>
  <c r="G2245" i="3"/>
  <c r="G2265" i="3"/>
  <c r="G2285" i="3"/>
  <c r="G2305" i="3"/>
  <c r="G2325" i="3"/>
  <c r="G2345" i="3"/>
  <c r="G2365" i="3"/>
  <c r="G2385" i="3"/>
  <c r="G2405" i="3"/>
  <c r="G2425" i="3"/>
  <c r="G2445" i="3"/>
  <c r="G2465" i="3"/>
  <c r="G2485" i="3"/>
  <c r="G2505" i="3"/>
  <c r="G2525" i="3"/>
  <c r="G2545" i="3"/>
  <c r="G2565" i="3"/>
  <c r="G2585" i="3"/>
  <c r="G2605" i="3"/>
  <c r="G2625" i="3"/>
  <c r="G2645" i="3"/>
  <c r="G2665" i="3"/>
  <c r="G2685" i="3"/>
  <c r="G2705" i="3"/>
  <c r="G2725" i="3"/>
  <c r="G2745" i="3"/>
  <c r="G2765" i="3"/>
  <c r="G2785" i="3"/>
  <c r="G2805" i="3"/>
  <c r="G2825" i="3"/>
  <c r="G2845" i="3"/>
  <c r="G2865" i="3"/>
  <c r="G2885" i="3"/>
  <c r="G2905" i="3"/>
  <c r="G2925" i="3"/>
  <c r="G2945" i="3"/>
  <c r="G2965" i="3"/>
  <c r="G2985" i="3"/>
  <c r="G3005" i="3"/>
  <c r="G3025" i="3"/>
  <c r="G3045" i="3"/>
  <c r="G3065" i="3"/>
  <c r="G3085" i="3"/>
  <c r="G3105" i="3"/>
  <c r="G3125" i="3"/>
  <c r="G3145" i="3"/>
  <c r="G3165" i="3"/>
  <c r="G3185" i="3"/>
  <c r="G3205" i="3"/>
  <c r="G3225" i="3"/>
  <c r="G3245" i="3"/>
  <c r="G3265" i="3"/>
  <c r="G3285" i="3"/>
  <c r="G3305" i="3"/>
  <c r="G3325" i="3"/>
  <c r="G3345" i="3"/>
  <c r="G3365" i="3"/>
  <c r="G3385" i="3"/>
  <c r="G3405" i="3"/>
  <c r="G3425" i="3"/>
  <c r="G3445" i="3"/>
  <c r="G3465" i="3"/>
  <c r="G3485" i="3"/>
  <c r="G3505" i="3"/>
  <c r="G3525" i="3"/>
  <c r="G3545" i="3"/>
  <c r="G3565" i="3"/>
  <c r="G3585" i="3"/>
  <c r="G3605" i="3"/>
  <c r="G69" i="3"/>
  <c r="G149" i="3"/>
  <c r="G229" i="3"/>
  <c r="G309" i="3"/>
  <c r="G369" i="3"/>
  <c r="G449" i="3"/>
  <c r="G529" i="3"/>
  <c r="G609" i="3"/>
  <c r="G689" i="3"/>
  <c r="G769" i="3"/>
  <c r="G849" i="3"/>
  <c r="G949" i="3"/>
  <c r="G1029" i="3"/>
  <c r="G1109" i="3"/>
  <c r="G1189" i="3"/>
  <c r="G1269" i="3"/>
  <c r="G1349" i="3"/>
  <c r="G1429" i="3"/>
  <c r="G1529" i="3"/>
  <c r="G1609" i="3"/>
  <c r="G1709" i="3"/>
  <c r="G1809" i="3"/>
  <c r="G1889" i="3"/>
  <c r="G1969" i="3"/>
  <c r="G2049" i="3"/>
  <c r="G2129" i="3"/>
  <c r="G2209" i="3"/>
  <c r="G2289" i="3"/>
  <c r="G2369" i="3"/>
  <c r="G2449" i="3"/>
  <c r="G2529" i="3"/>
  <c r="G2609" i="3"/>
  <c r="G2689" i="3"/>
  <c r="G2769" i="3"/>
  <c r="G2849" i="3"/>
  <c r="G2929" i="3"/>
  <c r="G3009" i="3"/>
  <c r="G3089" i="3"/>
  <c r="G3169" i="3"/>
  <c r="G3269" i="3"/>
  <c r="G3349" i="3"/>
  <c r="G3429" i="3"/>
  <c r="G3509" i="3"/>
  <c r="G3589" i="3"/>
  <c r="G50" i="3"/>
  <c r="G130" i="3"/>
  <c r="G210" i="3"/>
  <c r="G290" i="3"/>
  <c r="G390" i="3"/>
  <c r="G470" i="3"/>
  <c r="G550" i="3"/>
  <c r="G630" i="3"/>
  <c r="G710" i="3"/>
  <c r="G790" i="3"/>
  <c r="G870" i="3"/>
  <c r="G950" i="3"/>
  <c r="G1030" i="3"/>
  <c r="G1150" i="3"/>
  <c r="G1230" i="3"/>
  <c r="G1310" i="3"/>
  <c r="G1390" i="3"/>
  <c r="G1470" i="3"/>
  <c r="G1550" i="3"/>
  <c r="G1630" i="3"/>
  <c r="G1710" i="3"/>
  <c r="G1790" i="3"/>
  <c r="G1870" i="3"/>
  <c r="G1950" i="3"/>
  <c r="G2030" i="3"/>
  <c r="G2110" i="3"/>
  <c r="G2190" i="3"/>
  <c r="G2270" i="3"/>
  <c r="G2350" i="3"/>
  <c r="G2430" i="3"/>
  <c r="G2510" i="3"/>
  <c r="G2590" i="3"/>
  <c r="G2670" i="3"/>
  <c r="G2750" i="3"/>
  <c r="G2830" i="3"/>
  <c r="G2910" i="3"/>
  <c r="G2990" i="3"/>
  <c r="G3070" i="3"/>
  <c r="G3150" i="3"/>
  <c r="G3230" i="3"/>
  <c r="G3310" i="3"/>
  <c r="G3390" i="3"/>
  <c r="G3470" i="3"/>
  <c r="G3550" i="3"/>
  <c r="G31" i="3"/>
  <c r="G111" i="3"/>
  <c r="G171" i="3"/>
  <c r="G271" i="3"/>
  <c r="G351" i="3"/>
  <c r="G431" i="3"/>
  <c r="G511" i="3"/>
  <c r="G591" i="3"/>
  <c r="G671" i="3"/>
  <c r="G751" i="3"/>
  <c r="G831" i="3"/>
  <c r="G911" i="3"/>
  <c r="G991" i="3"/>
  <c r="G1071" i="3"/>
  <c r="G1151" i="3"/>
  <c r="G1231" i="3"/>
  <c r="G1311" i="3"/>
  <c r="G1391" i="3"/>
  <c r="G1471" i="3"/>
  <c r="G1551" i="3"/>
  <c r="G1631" i="3"/>
  <c r="G1711" i="3"/>
  <c r="G1791" i="3"/>
  <c r="G1871" i="3"/>
  <c r="G1951" i="3"/>
  <c r="G2031" i="3"/>
  <c r="G2111" i="3"/>
  <c r="G2191" i="3"/>
  <c r="G2271" i="3"/>
  <c r="G2351" i="3"/>
  <c r="G2431" i="3"/>
  <c r="G2511" i="3"/>
  <c r="G2591" i="3"/>
  <c r="G2671" i="3"/>
  <c r="G2751" i="3"/>
  <c r="G2831" i="3"/>
  <c r="G2911" i="3"/>
  <c r="G2991" i="3"/>
  <c r="G3071" i="3"/>
  <c r="G3151" i="3"/>
  <c r="G3231" i="3"/>
  <c r="G3311" i="3"/>
  <c r="G3391" i="3"/>
  <c r="G3471" i="3"/>
  <c r="G3551" i="3"/>
  <c r="G32" i="3"/>
  <c r="G112" i="3"/>
  <c r="G192" i="3"/>
  <c r="G272" i="3"/>
  <c r="G352" i="3"/>
  <c r="G432" i="3"/>
  <c r="G512" i="3"/>
  <c r="G592" i="3"/>
  <c r="G672" i="3"/>
  <c r="G752" i="3"/>
  <c r="G832" i="3"/>
  <c r="G912" i="3"/>
  <c r="G992" i="3"/>
  <c r="G1072" i="3"/>
  <c r="G1132" i="3"/>
  <c r="G1212" i="3"/>
  <c r="G1292" i="3"/>
  <c r="G1352" i="3"/>
  <c r="G1412" i="3"/>
  <c r="G1492" i="3"/>
  <c r="G1572" i="3"/>
  <c r="G1652" i="3"/>
  <c r="G1732" i="3"/>
  <c r="G1812" i="3"/>
  <c r="G1892" i="3"/>
  <c r="G1972" i="3"/>
  <c r="G2052" i="3"/>
  <c r="G2132" i="3"/>
  <c r="G2192" i="3"/>
  <c r="G2252" i="3"/>
  <c r="G2332" i="3"/>
  <c r="G2412" i="3"/>
  <c r="G2492" i="3"/>
  <c r="G2572" i="3"/>
  <c r="G2652" i="3"/>
  <c r="G2732" i="3"/>
  <c r="G2812" i="3"/>
  <c r="G2892" i="3"/>
  <c r="G2972" i="3"/>
  <c r="G3052" i="3"/>
  <c r="G3132" i="3"/>
  <c r="G3192" i="3"/>
  <c r="G3272" i="3"/>
  <c r="G3352" i="3"/>
  <c r="G3432" i="3"/>
  <c r="G3512" i="3"/>
  <c r="G3592" i="3"/>
  <c r="G73" i="3"/>
  <c r="G153" i="3"/>
  <c r="G233" i="3"/>
  <c r="G313" i="3"/>
  <c r="G393" i="3"/>
  <c r="G473" i="3"/>
  <c r="G553" i="3"/>
  <c r="G633" i="3"/>
  <c r="G713" i="3"/>
  <c r="G793" i="3"/>
  <c r="G873" i="3"/>
  <c r="G953" i="3"/>
  <c r="G1033" i="3"/>
  <c r="G1113" i="3"/>
  <c r="G1193" i="3"/>
  <c r="G1273" i="3"/>
  <c r="G1353" i="3"/>
  <c r="G1433" i="3"/>
  <c r="G1513" i="3"/>
  <c r="G1593" i="3"/>
  <c r="G1653" i="3"/>
  <c r="G1733" i="3"/>
  <c r="G1813" i="3"/>
  <c r="G1893" i="3"/>
  <c r="G1973" i="3"/>
  <c r="G2053" i="3"/>
  <c r="G2133" i="3"/>
  <c r="G2213" i="3"/>
  <c r="G2293" i="3"/>
  <c r="G2373" i="3"/>
  <c r="G2453" i="3"/>
  <c r="G2513" i="3"/>
  <c r="G2593" i="3"/>
  <c r="G2673" i="3"/>
  <c r="G2753" i="3"/>
  <c r="G2833" i="3"/>
  <c r="G2913" i="3"/>
  <c r="G2993" i="3"/>
  <c r="G3073" i="3"/>
  <c r="G3153" i="3"/>
  <c r="G3233" i="3"/>
  <c r="G3313" i="3"/>
  <c r="G3393" i="3"/>
  <c r="G3473" i="3"/>
  <c r="G3553" i="3"/>
  <c r="G74" i="3"/>
  <c r="G154" i="3"/>
  <c r="G214" i="3"/>
  <c r="G294" i="3"/>
  <c r="G354" i="3"/>
  <c r="G434" i="3"/>
  <c r="G514" i="3"/>
  <c r="G594" i="3"/>
  <c r="G674" i="3"/>
  <c r="G754" i="3"/>
  <c r="G834" i="3"/>
  <c r="G914" i="3"/>
  <c r="G994" i="3"/>
  <c r="G1074" i="3"/>
  <c r="G1154" i="3"/>
  <c r="G1234" i="3"/>
  <c r="G1314" i="3"/>
  <c r="G1394" i="3"/>
  <c r="G1474" i="3"/>
  <c r="G1554" i="3"/>
  <c r="G1634" i="3"/>
  <c r="G1714" i="3"/>
  <c r="G1794" i="3"/>
  <c r="G1874" i="3"/>
  <c r="G1954" i="3"/>
  <c r="G2034" i="3"/>
  <c r="G2114" i="3"/>
  <c r="G2194" i="3"/>
  <c r="G2274" i="3"/>
  <c r="G2354" i="3"/>
  <c r="G2434" i="3"/>
  <c r="G2514" i="3"/>
  <c r="G2594" i="3"/>
  <c r="G2674" i="3"/>
  <c r="G2754" i="3"/>
  <c r="G2834" i="3"/>
  <c r="G2914" i="3"/>
  <c r="G2994" i="3"/>
  <c r="G3074" i="3"/>
  <c r="G3154" i="3"/>
  <c r="G3234" i="3"/>
  <c r="G3314" i="3"/>
  <c r="G3394" i="3"/>
  <c r="G3474" i="3"/>
  <c r="G3554" i="3"/>
  <c r="G15" i="3"/>
  <c r="G95" i="3"/>
  <c r="G175" i="3"/>
  <c r="G255" i="3"/>
  <c r="G335" i="3"/>
  <c r="G415" i="3"/>
  <c r="G495" i="3"/>
  <c r="G575" i="3"/>
  <c r="G655" i="3"/>
  <c r="G735" i="3"/>
  <c r="G815" i="3"/>
  <c r="G875" i="3"/>
  <c r="G935" i="3"/>
  <c r="G1015" i="3"/>
  <c r="G1075" i="3"/>
  <c r="G1155" i="3"/>
  <c r="G1235" i="3"/>
  <c r="G1315" i="3"/>
  <c r="G1395" i="3"/>
  <c r="G1475" i="3"/>
  <c r="G1555" i="3"/>
  <c r="G1635" i="3"/>
  <c r="G1715" i="3"/>
  <c r="G1795" i="3"/>
  <c r="G1875" i="3"/>
  <c r="G1955" i="3"/>
  <c r="G2035" i="3"/>
  <c r="G2115" i="3"/>
  <c r="G2195" i="3"/>
  <c r="G2275" i="3"/>
  <c r="G2355" i="3"/>
  <c r="G2435" i="3"/>
  <c r="G2515" i="3"/>
  <c r="G2595" i="3"/>
  <c r="G2675" i="3"/>
  <c r="G2755" i="3"/>
  <c r="G2835" i="3"/>
  <c r="G2915" i="3"/>
  <c r="G2995" i="3"/>
  <c r="G3075" i="3"/>
  <c r="G3155" i="3"/>
  <c r="G3235" i="3"/>
  <c r="G3315" i="3"/>
  <c r="G3395" i="3"/>
  <c r="G3475" i="3"/>
  <c r="G3555" i="3"/>
  <c r="G56" i="3"/>
  <c r="G136" i="3"/>
  <c r="G216" i="3"/>
  <c r="G296" i="3"/>
  <c r="G376" i="3"/>
  <c r="G456" i="3"/>
  <c r="G536" i="3"/>
  <c r="G616" i="3"/>
  <c r="G696" i="3"/>
  <c r="G776" i="3"/>
  <c r="G856" i="3"/>
  <c r="G936" i="3"/>
  <c r="G1016" i="3"/>
  <c r="G1096" i="3"/>
  <c r="G1176" i="3"/>
  <c r="G1256" i="3"/>
  <c r="G1336" i="3"/>
  <c r="G1416" i="3"/>
  <c r="G1496" i="3"/>
  <c r="G1576" i="3"/>
  <c r="G1656" i="3"/>
  <c r="G1736" i="3"/>
  <c r="G1816" i="3"/>
  <c r="G1916" i="3"/>
  <c r="G1996" i="3"/>
  <c r="G2076" i="3"/>
  <c r="G2196" i="3"/>
  <c r="G2276" i="3"/>
  <c r="G2356" i="3"/>
  <c r="G2436" i="3"/>
  <c r="G2516" i="3"/>
  <c r="G2596" i="3"/>
  <c r="G2676" i="3"/>
  <c r="G2756" i="3"/>
  <c r="G2836" i="3"/>
  <c r="G2916" i="3"/>
  <c r="G2996" i="3"/>
  <c r="G3076" i="3"/>
  <c r="G3156" i="3"/>
  <c r="G3236" i="3"/>
  <c r="G3316" i="3"/>
  <c r="G3396" i="3"/>
  <c r="G3476" i="3"/>
  <c r="G3556" i="3"/>
  <c r="G37" i="3"/>
  <c r="G117" i="3"/>
  <c r="G197" i="3"/>
  <c r="G277" i="3"/>
  <c r="G397" i="3"/>
  <c r="G477" i="3"/>
  <c r="G557" i="3"/>
  <c r="G637" i="3"/>
  <c r="G717" i="3"/>
  <c r="G797" i="3"/>
  <c r="G877" i="3"/>
  <c r="G957" i="3"/>
  <c r="G1037" i="3"/>
  <c r="G1117" i="3"/>
  <c r="G1197" i="3"/>
  <c r="G1277" i="3"/>
  <c r="G1357" i="3"/>
  <c r="G1437" i="3"/>
  <c r="G1517" i="3"/>
  <c r="G1597" i="3"/>
  <c r="G1677" i="3"/>
  <c r="G1757" i="3"/>
  <c r="G1837" i="3"/>
  <c r="G1897" i="3"/>
  <c r="G1977" i="3"/>
  <c r="G2057" i="3"/>
  <c r="G2137" i="3"/>
  <c r="G2217" i="3"/>
  <c r="G2297" i="3"/>
  <c r="G2377" i="3"/>
  <c r="G2457" i="3"/>
  <c r="G2537" i="3"/>
  <c r="G2617" i="3"/>
  <c r="G2697" i="3"/>
  <c r="G2777" i="3"/>
  <c r="G2857" i="3"/>
  <c r="G2937" i="3"/>
  <c r="G3017" i="3"/>
  <c r="G3097" i="3"/>
  <c r="G3177" i="3"/>
  <c r="G3277" i="3"/>
  <c r="G3337" i="3"/>
  <c r="G3417" i="3"/>
  <c r="G3497" i="3"/>
  <c r="G3577" i="3"/>
  <c r="G18" i="3"/>
  <c r="G98" i="3"/>
  <c r="G178" i="3"/>
  <c r="G258" i="3"/>
  <c r="G338" i="3"/>
  <c r="G418" i="3"/>
  <c r="G498" i="3"/>
  <c r="G578" i="3"/>
  <c r="G658" i="3"/>
  <c r="G738" i="3"/>
  <c r="G818" i="3"/>
  <c r="G898" i="3"/>
  <c r="G978" i="3"/>
  <c r="G1058" i="3"/>
  <c r="G1138" i="3"/>
  <c r="G1218" i="3"/>
  <c r="G1278" i="3"/>
  <c r="G1338" i="3"/>
  <c r="G1418" i="3"/>
  <c r="G1478" i="3"/>
  <c r="G1558" i="3"/>
  <c r="G1638" i="3"/>
  <c r="G1718" i="3"/>
  <c r="G1798" i="3"/>
  <c r="G1878" i="3"/>
  <c r="G1958" i="3"/>
  <c r="G2038" i="3"/>
  <c r="G2118" i="3"/>
  <c r="G2198" i="3"/>
  <c r="G2278" i="3"/>
  <c r="G2358" i="3"/>
  <c r="G2458" i="3"/>
  <c r="G2558" i="3"/>
  <c r="G2638" i="3"/>
  <c r="G2718" i="3"/>
  <c r="G2798" i="3"/>
  <c r="G2878" i="3"/>
  <c r="G2958" i="3"/>
  <c r="G3038" i="3"/>
  <c r="G3118" i="3"/>
  <c r="G3178" i="3"/>
  <c r="G3258" i="3"/>
  <c r="G3338" i="3"/>
  <c r="G3418" i="3"/>
  <c r="G3498" i="3"/>
  <c r="G3578" i="3"/>
  <c r="G59" i="3"/>
  <c r="G139" i="3"/>
  <c r="G219" i="3"/>
  <c r="G279" i="3"/>
  <c r="G359" i="3"/>
  <c r="G439" i="3"/>
  <c r="G519" i="3"/>
  <c r="G599" i="3"/>
  <c r="G679" i="3"/>
  <c r="G759" i="3"/>
  <c r="G839" i="3"/>
  <c r="G919" i="3"/>
  <c r="G999" i="3"/>
  <c r="G1079" i="3"/>
  <c r="G1159" i="3"/>
  <c r="G1239" i="3"/>
  <c r="G1319" i="3"/>
  <c r="G1399" i="3"/>
  <c r="G1479" i="3"/>
  <c r="G1559" i="3"/>
  <c r="G1639" i="3"/>
  <c r="G1719" i="3"/>
  <c r="G1799" i="3"/>
  <c r="G1879" i="3"/>
  <c r="G1959" i="3"/>
  <c r="G2039" i="3"/>
  <c r="G2119" i="3"/>
  <c r="G2199" i="3"/>
  <c r="G2279" i="3"/>
  <c r="G2359" i="3"/>
  <c r="G2439" i="3"/>
  <c r="G2479" i="3"/>
  <c r="G2559" i="3"/>
  <c r="G2639" i="3"/>
  <c r="G2699" i="3"/>
  <c r="G2779" i="3"/>
  <c r="G2839" i="3"/>
  <c r="G2919" i="3"/>
  <c r="G2999" i="3"/>
  <c r="G3059" i="3"/>
  <c r="G3119" i="3"/>
  <c r="G3179" i="3"/>
  <c r="G3239" i="3"/>
  <c r="G3299" i="3"/>
  <c r="G3359" i="3"/>
  <c r="G3439" i="3"/>
  <c r="G3519" i="3"/>
  <c r="G3599" i="3"/>
  <c r="G20" i="3"/>
  <c r="G100" i="3"/>
  <c r="G180" i="3"/>
  <c r="G240" i="3"/>
  <c r="G320" i="3"/>
  <c r="G400" i="3"/>
  <c r="G460" i="3"/>
  <c r="G520" i="3"/>
  <c r="G600" i="3"/>
  <c r="G660" i="3"/>
  <c r="G740" i="3"/>
  <c r="G820" i="3"/>
  <c r="G900" i="3"/>
  <c r="G980" i="3"/>
  <c r="G1060" i="3"/>
  <c r="G1140" i="3"/>
  <c r="G1220" i="3"/>
  <c r="G1300" i="3"/>
  <c r="G1380" i="3"/>
  <c r="G1460" i="3"/>
  <c r="G1540" i="3"/>
  <c r="G1620" i="3"/>
  <c r="G1700" i="3"/>
  <c r="G1780" i="3"/>
  <c r="G1860" i="3"/>
  <c r="G1940" i="3"/>
  <c r="G2020" i="3"/>
  <c r="G2100" i="3"/>
  <c r="G2180" i="3"/>
  <c r="G2260" i="3"/>
  <c r="G2340" i="3"/>
  <c r="G2420" i="3"/>
  <c r="G2500" i="3"/>
  <c r="G2580" i="3"/>
  <c r="G2660" i="3"/>
  <c r="G2740" i="3"/>
  <c r="G2820" i="3"/>
  <c r="G2900" i="3"/>
  <c r="G2980" i="3"/>
  <c r="G3060" i="3"/>
  <c r="G3140" i="3"/>
  <c r="G3220" i="3"/>
  <c r="G3300" i="3"/>
  <c r="G3380" i="3"/>
  <c r="G3460" i="3"/>
  <c r="G3540" i="3"/>
  <c r="G21" i="3"/>
  <c r="G101" i="3"/>
  <c r="G181" i="3"/>
  <c r="G281" i="3"/>
  <c r="G381" i="3"/>
  <c r="G461" i="3"/>
  <c r="G541" i="3"/>
  <c r="G621" i="3"/>
  <c r="G701" i="3"/>
  <c r="G781" i="3"/>
  <c r="G861" i="3"/>
  <c r="G941" i="3"/>
  <c r="G1021" i="3"/>
  <c r="G1081" i="3"/>
  <c r="G1161" i="3"/>
  <c r="G1241" i="3"/>
  <c r="G1321" i="3"/>
  <c r="G1401" i="3"/>
  <c r="G1481" i="3"/>
  <c r="G1561" i="3"/>
  <c r="G1641" i="3"/>
  <c r="G1721" i="3"/>
  <c r="G1801" i="3"/>
  <c r="G1901" i="3"/>
  <c r="G1981" i="3"/>
  <c r="G2081" i="3"/>
  <c r="G2181" i="3"/>
  <c r="G2261" i="3"/>
  <c r="G2341" i="3"/>
  <c r="G2421" i="3"/>
  <c r="G2501" i="3"/>
  <c r="G2581" i="3"/>
  <c r="G2661" i="3"/>
  <c r="G2741" i="3"/>
  <c r="G2821" i="3"/>
  <c r="G2901" i="3"/>
  <c r="G2981" i="3"/>
  <c r="G3061" i="3"/>
  <c r="G3141" i="3"/>
  <c r="G3221" i="3"/>
  <c r="G3301" i="3"/>
  <c r="G3361" i="3"/>
  <c r="G3421" i="3"/>
  <c r="G3501" i="3"/>
  <c r="G3581" i="3"/>
  <c r="G22" i="3"/>
  <c r="G102" i="3"/>
  <c r="G182" i="3"/>
  <c r="G262" i="3"/>
  <c r="G322" i="3"/>
  <c r="G402" i="3"/>
  <c r="G482" i="3"/>
  <c r="G562" i="3"/>
  <c r="G642" i="3"/>
  <c r="G722" i="3"/>
  <c r="G782" i="3"/>
  <c r="G862" i="3"/>
  <c r="G942" i="3"/>
  <c r="G1022" i="3"/>
  <c r="G1082" i="3"/>
  <c r="G1162" i="3"/>
  <c r="G1242" i="3"/>
  <c r="G1322" i="3"/>
  <c r="G1402" i="3"/>
  <c r="G1482" i="3"/>
  <c r="G1562" i="3"/>
  <c r="G1642" i="3"/>
  <c r="G1722" i="3"/>
  <c r="G1802" i="3"/>
  <c r="G1882" i="3"/>
  <c r="G1962" i="3"/>
  <c r="G2042" i="3"/>
  <c r="G2122" i="3"/>
  <c r="G2202" i="3"/>
  <c r="G2282" i="3"/>
  <c r="G2362" i="3"/>
  <c r="G2442" i="3"/>
  <c r="G2522" i="3"/>
  <c r="G2602" i="3"/>
  <c r="G2682" i="3"/>
  <c r="G2762" i="3"/>
  <c r="G2842" i="3"/>
  <c r="G2922" i="3"/>
  <c r="G3002" i="3"/>
  <c r="G3082" i="3"/>
  <c r="G3162" i="3"/>
  <c r="G3242" i="3"/>
  <c r="G3322" i="3"/>
  <c r="G3402" i="3"/>
  <c r="G3482" i="3"/>
  <c r="G3562" i="3"/>
  <c r="G23" i="3"/>
  <c r="G103" i="3"/>
  <c r="G183" i="3"/>
  <c r="G263" i="3"/>
  <c r="G343" i="3"/>
  <c r="G423" i="3"/>
  <c r="G503" i="3"/>
  <c r="G583" i="3"/>
  <c r="G663" i="3"/>
  <c r="G743" i="3"/>
  <c r="G823" i="3"/>
  <c r="G903" i="3"/>
  <c r="G983" i="3"/>
  <c r="G1063" i="3"/>
  <c r="G1143" i="3"/>
  <c r="G1223" i="3"/>
  <c r="G1303" i="3"/>
  <c r="G1383" i="3"/>
  <c r="G1463" i="3"/>
  <c r="G1543" i="3"/>
  <c r="G1623" i="3"/>
  <c r="G1703" i="3"/>
  <c r="G1783" i="3"/>
  <c r="G1863" i="3"/>
  <c r="G1943" i="3"/>
  <c r="G2023" i="3"/>
  <c r="G2103" i="3"/>
  <c r="G2183" i="3"/>
  <c r="G2263" i="3"/>
  <c r="G2343" i="3"/>
  <c r="G2423" i="3"/>
  <c r="G2503" i="3"/>
  <c r="G2583" i="3"/>
  <c r="G2663" i="3"/>
  <c r="G2743" i="3"/>
  <c r="G2823" i="3"/>
  <c r="G2903" i="3"/>
  <c r="G2983" i="3"/>
  <c r="G3063" i="3"/>
  <c r="G3143" i="3"/>
  <c r="G3223" i="3"/>
  <c r="G3303" i="3"/>
  <c r="G3383" i="3"/>
  <c r="G3463" i="3"/>
  <c r="G3543" i="3"/>
  <c r="G4" i="3"/>
  <c r="G84" i="3"/>
  <c r="G164" i="3"/>
  <c r="G244" i="3"/>
  <c r="G344" i="3"/>
  <c r="G424" i="3"/>
  <c r="G504" i="3"/>
  <c r="G564" i="3"/>
  <c r="G644" i="3"/>
  <c r="G724" i="3"/>
  <c r="G804" i="3"/>
  <c r="G884" i="3"/>
  <c r="G964" i="3"/>
  <c r="G1044" i="3"/>
  <c r="G1124" i="3"/>
  <c r="G1204" i="3"/>
  <c r="G1284" i="3"/>
  <c r="G1364" i="3"/>
  <c r="G1444" i="3"/>
  <c r="G1524" i="3"/>
  <c r="G1604" i="3"/>
  <c r="G1684" i="3"/>
  <c r="G1764" i="3"/>
  <c r="G1844" i="3"/>
  <c r="G1924" i="3"/>
  <c r="G2004" i="3"/>
  <c r="G2084" i="3"/>
  <c r="G2164" i="3"/>
  <c r="G2244" i="3"/>
  <c r="G2324" i="3"/>
  <c r="G2404" i="3"/>
  <c r="G2484" i="3"/>
  <c r="G2564" i="3"/>
  <c r="G2644" i="3"/>
  <c r="G2724" i="3"/>
  <c r="G2824" i="3"/>
  <c r="G2904" i="3"/>
  <c r="G2984" i="3"/>
  <c r="G3064" i="3"/>
  <c r="G3164" i="3"/>
  <c r="G3244" i="3"/>
  <c r="G3324" i="3"/>
  <c r="G3404" i="3"/>
  <c r="G3484" i="3"/>
  <c r="G3564" i="3"/>
  <c r="G6" i="3"/>
  <c r="G26" i="3"/>
  <c r="G46" i="3"/>
  <c r="G66" i="3"/>
  <c r="G86" i="3"/>
  <c r="G106" i="3"/>
  <c r="G126" i="3"/>
  <c r="G146" i="3"/>
  <c r="G166" i="3"/>
  <c r="G186" i="3"/>
  <c r="G206" i="3"/>
  <c r="G226" i="3"/>
  <c r="G246" i="3"/>
  <c r="G266" i="3"/>
  <c r="G286" i="3"/>
  <c r="G306" i="3"/>
  <c r="G326" i="3"/>
  <c r="G346" i="3"/>
  <c r="G366" i="3"/>
  <c r="G386" i="3"/>
  <c r="G406" i="3"/>
  <c r="G426" i="3"/>
  <c r="G446" i="3"/>
  <c r="G466" i="3"/>
  <c r="G486" i="3"/>
  <c r="G506" i="3"/>
  <c r="G526" i="3"/>
  <c r="G546" i="3"/>
  <c r="G566" i="3"/>
  <c r="G586" i="3"/>
  <c r="G606" i="3"/>
  <c r="G626" i="3"/>
  <c r="G646" i="3"/>
  <c r="G666" i="3"/>
  <c r="G686" i="3"/>
  <c r="G706" i="3"/>
  <c r="G726" i="3"/>
  <c r="G746" i="3"/>
  <c r="G766" i="3"/>
  <c r="G786" i="3"/>
  <c r="G806" i="3"/>
  <c r="G826" i="3"/>
  <c r="G846" i="3"/>
  <c r="G866" i="3"/>
  <c r="G886" i="3"/>
  <c r="G906" i="3"/>
  <c r="G926" i="3"/>
  <c r="G946" i="3"/>
  <c r="G966" i="3"/>
  <c r="G986" i="3"/>
  <c r="G1006" i="3"/>
  <c r="G1026" i="3"/>
  <c r="G1046" i="3"/>
  <c r="G1066" i="3"/>
  <c r="G1086" i="3"/>
  <c r="G1106" i="3"/>
  <c r="G1126" i="3"/>
  <c r="G1146" i="3"/>
  <c r="G1166" i="3"/>
  <c r="G1186" i="3"/>
  <c r="G1206" i="3"/>
  <c r="G1226" i="3"/>
  <c r="G1246" i="3"/>
  <c r="G1266" i="3"/>
  <c r="G1286" i="3"/>
  <c r="G1306" i="3"/>
  <c r="G1326" i="3"/>
  <c r="G1346" i="3"/>
  <c r="G1366" i="3"/>
  <c r="G1386" i="3"/>
  <c r="G1406" i="3"/>
  <c r="G1426" i="3"/>
  <c r="G1446" i="3"/>
  <c r="G1466" i="3"/>
  <c r="G1486" i="3"/>
  <c r="G1506" i="3"/>
  <c r="G1526" i="3"/>
  <c r="G1546" i="3"/>
  <c r="G1566" i="3"/>
  <c r="G1586" i="3"/>
  <c r="G1606" i="3"/>
  <c r="G1626" i="3"/>
  <c r="G1646" i="3"/>
  <c r="G1666" i="3"/>
  <c r="G1686" i="3"/>
  <c r="G1706" i="3"/>
  <c r="G1726" i="3"/>
  <c r="G1746" i="3"/>
  <c r="G1766" i="3"/>
  <c r="G1786" i="3"/>
  <c r="G1806" i="3"/>
  <c r="G1826" i="3"/>
  <c r="G1846" i="3"/>
  <c r="G1866" i="3"/>
  <c r="G1886" i="3"/>
  <c r="G1906" i="3"/>
  <c r="G1926" i="3"/>
  <c r="G1946" i="3"/>
  <c r="G1966" i="3"/>
  <c r="G1986" i="3"/>
  <c r="G2006" i="3"/>
  <c r="G2026" i="3"/>
  <c r="G2046" i="3"/>
  <c r="G2066" i="3"/>
  <c r="G2086" i="3"/>
  <c r="G2106" i="3"/>
  <c r="G2126" i="3"/>
  <c r="G2146" i="3"/>
  <c r="G2166" i="3"/>
  <c r="G2186" i="3"/>
  <c r="G2206" i="3"/>
  <c r="G2226" i="3"/>
  <c r="G2246" i="3"/>
  <c r="G2266" i="3"/>
  <c r="G2286" i="3"/>
  <c r="G2306" i="3"/>
  <c r="G2326" i="3"/>
  <c r="G2346" i="3"/>
  <c r="G2366" i="3"/>
  <c r="G2386" i="3"/>
  <c r="G2406" i="3"/>
  <c r="G2426" i="3"/>
  <c r="G2446" i="3"/>
  <c r="G2466" i="3"/>
  <c r="G2486" i="3"/>
  <c r="G2506" i="3"/>
  <c r="G2526" i="3"/>
  <c r="G2546" i="3"/>
  <c r="G2566" i="3"/>
  <c r="G2586" i="3"/>
  <c r="G2606" i="3"/>
  <c r="G2626" i="3"/>
  <c r="G2646" i="3"/>
  <c r="G2666" i="3"/>
  <c r="G2686" i="3"/>
  <c r="G2706" i="3"/>
  <c r="G2726" i="3"/>
  <c r="G2746" i="3"/>
  <c r="G2766" i="3"/>
  <c r="G2786" i="3"/>
  <c r="G2806" i="3"/>
  <c r="G2826" i="3"/>
  <c r="G2846" i="3"/>
  <c r="G2866" i="3"/>
  <c r="G2886" i="3"/>
  <c r="G2906" i="3"/>
  <c r="G2926" i="3"/>
  <c r="G2946" i="3"/>
  <c r="G2966" i="3"/>
  <c r="G2986" i="3"/>
  <c r="G3006" i="3"/>
  <c r="G3026" i="3"/>
  <c r="G3046" i="3"/>
  <c r="G3066" i="3"/>
  <c r="G3086" i="3"/>
  <c r="G3106" i="3"/>
  <c r="G3126" i="3"/>
  <c r="G3146" i="3"/>
  <c r="G3166" i="3"/>
  <c r="G3186" i="3"/>
  <c r="G3206" i="3"/>
  <c r="G3226" i="3"/>
  <c r="G3246" i="3"/>
  <c r="G3266" i="3"/>
  <c r="G3286" i="3"/>
  <c r="G3306" i="3"/>
  <c r="G3326" i="3"/>
  <c r="G3346" i="3"/>
  <c r="G3366" i="3"/>
  <c r="G3386" i="3"/>
  <c r="G3406" i="3"/>
  <c r="G3426" i="3"/>
  <c r="G3446" i="3"/>
  <c r="G3466" i="3"/>
  <c r="G3486" i="3"/>
  <c r="G3506" i="3"/>
  <c r="G3526" i="3"/>
  <c r="G3546" i="3"/>
  <c r="G3566" i="3"/>
  <c r="G3586" i="3"/>
  <c r="G3606" i="3"/>
  <c r="G49" i="3"/>
  <c r="G129" i="3"/>
  <c r="G209" i="3"/>
  <c r="G289" i="3"/>
  <c r="G409" i="3"/>
  <c r="G489" i="3"/>
  <c r="G569" i="3"/>
  <c r="G649" i="3"/>
  <c r="G729" i="3"/>
  <c r="G809" i="3"/>
  <c r="G889" i="3"/>
  <c r="G969" i="3"/>
  <c r="G1049" i="3"/>
  <c r="G1129" i="3"/>
  <c r="G1209" i="3"/>
  <c r="G1289" i="3"/>
  <c r="G1369" i="3"/>
  <c r="G1409" i="3"/>
  <c r="G1489" i="3"/>
  <c r="G1509" i="3"/>
  <c r="G1589" i="3"/>
  <c r="G1649" i="3"/>
  <c r="G1729" i="3"/>
  <c r="G1789" i="3"/>
  <c r="G1869" i="3"/>
  <c r="G1949" i="3"/>
  <c r="G2029" i="3"/>
  <c r="G2109" i="3"/>
  <c r="G2189" i="3"/>
  <c r="G2269" i="3"/>
  <c r="G2349" i="3"/>
  <c r="G2429" i="3"/>
  <c r="G2509" i="3"/>
  <c r="G2589" i="3"/>
  <c r="G2669" i="3"/>
  <c r="G2749" i="3"/>
  <c r="G2829" i="3"/>
  <c r="G2909" i="3"/>
  <c r="G2989" i="3"/>
  <c r="G3069" i="3"/>
  <c r="G3149" i="3"/>
  <c r="G3229" i="3"/>
  <c r="G3309" i="3"/>
  <c r="G3389" i="3"/>
  <c r="G3469" i="3"/>
  <c r="G3549" i="3"/>
  <c r="G10" i="3"/>
  <c r="G90" i="3"/>
  <c r="G170" i="3"/>
  <c r="G250" i="3"/>
  <c r="G330" i="3"/>
  <c r="G410" i="3"/>
  <c r="G490" i="3"/>
  <c r="G570" i="3"/>
  <c r="G650" i="3"/>
  <c r="G730" i="3"/>
  <c r="G810" i="3"/>
  <c r="G890" i="3"/>
  <c r="G970" i="3"/>
  <c r="G1050" i="3"/>
  <c r="G1110" i="3"/>
  <c r="G1190" i="3"/>
  <c r="G1270" i="3"/>
  <c r="G1350" i="3"/>
  <c r="G1430" i="3"/>
  <c r="G1510" i="3"/>
  <c r="G1590" i="3"/>
  <c r="G1670" i="3"/>
  <c r="G1750" i="3"/>
  <c r="G1830" i="3"/>
  <c r="G1910" i="3"/>
  <c r="G1990" i="3"/>
  <c r="G2070" i="3"/>
  <c r="G2150" i="3"/>
  <c r="G2230" i="3"/>
  <c r="G2310" i="3"/>
  <c r="G2390" i="3"/>
  <c r="G2470" i="3"/>
  <c r="G2550" i="3"/>
  <c r="G2630" i="3"/>
  <c r="G2710" i="3"/>
  <c r="G2790" i="3"/>
  <c r="G2870" i="3"/>
  <c r="G2950" i="3"/>
  <c r="G3010" i="3"/>
  <c r="G3090" i="3"/>
  <c r="G3170" i="3"/>
  <c r="G3250" i="3"/>
  <c r="G3330" i="3"/>
  <c r="G3410" i="3"/>
  <c r="G3490" i="3"/>
  <c r="G3570" i="3"/>
  <c r="G51" i="3"/>
  <c r="G131" i="3"/>
  <c r="G211" i="3"/>
  <c r="G291" i="3"/>
  <c r="G371" i="3"/>
  <c r="G451" i="3"/>
  <c r="G531" i="3"/>
  <c r="G611" i="3"/>
  <c r="G691" i="3"/>
  <c r="G771" i="3"/>
  <c r="G851" i="3"/>
  <c r="G931" i="3"/>
  <c r="G1011" i="3"/>
  <c r="G1091" i="3"/>
  <c r="G1171" i="3"/>
  <c r="G1251" i="3"/>
  <c r="G1331" i="3"/>
  <c r="G1411" i="3"/>
  <c r="G1491" i="3"/>
  <c r="G1571" i="3"/>
  <c r="G1651" i="3"/>
  <c r="G1731" i="3"/>
  <c r="G1811" i="3"/>
  <c r="G1891" i="3"/>
  <c r="G1971" i="3"/>
  <c r="G2051" i="3"/>
  <c r="G2131" i="3"/>
  <c r="G2211" i="3"/>
  <c r="G2291" i="3"/>
  <c r="G2371" i="3"/>
  <c r="G2451" i="3"/>
  <c r="G2531" i="3"/>
  <c r="G2611" i="3"/>
  <c r="G2691" i="3"/>
  <c r="G2771" i="3"/>
  <c r="G2871" i="3"/>
  <c r="G2951" i="3"/>
  <c r="G3031" i="3"/>
  <c r="G3111" i="3"/>
  <c r="G3191" i="3"/>
  <c r="G3271" i="3"/>
  <c r="G3351" i="3"/>
  <c r="G3431" i="3"/>
  <c r="G3511" i="3"/>
  <c r="G3591" i="3"/>
  <c r="G72" i="3"/>
  <c r="G152" i="3"/>
  <c r="G232" i="3"/>
  <c r="G312" i="3"/>
  <c r="G392" i="3"/>
  <c r="G472" i="3"/>
  <c r="G552" i="3"/>
  <c r="G632" i="3"/>
  <c r="G712" i="3"/>
  <c r="G792" i="3"/>
  <c r="G872" i="3"/>
  <c r="G952" i="3"/>
  <c r="G1032" i="3"/>
  <c r="G1172" i="3"/>
  <c r="G1252" i="3"/>
  <c r="G1332" i="3"/>
  <c r="G1432" i="3"/>
  <c r="G1532" i="3"/>
  <c r="G1612" i="3"/>
  <c r="G1692" i="3"/>
  <c r="G1772" i="3"/>
  <c r="G1852" i="3"/>
  <c r="G1952" i="3"/>
  <c r="G2032" i="3"/>
  <c r="G2112" i="3"/>
  <c r="G2212" i="3"/>
  <c r="G2312" i="3"/>
  <c r="G2392" i="3"/>
  <c r="G2472" i="3"/>
  <c r="G2552" i="3"/>
  <c r="G2632" i="3"/>
  <c r="G2712" i="3"/>
  <c r="G2792" i="3"/>
  <c r="G2872" i="3"/>
  <c r="G2952" i="3"/>
  <c r="G3032" i="3"/>
  <c r="G3112" i="3"/>
  <c r="G3212" i="3"/>
  <c r="G3292" i="3"/>
  <c r="G3372" i="3"/>
  <c r="G3452" i="3"/>
  <c r="G3532" i="3"/>
  <c r="G33" i="3"/>
  <c r="G113" i="3"/>
  <c r="G193" i="3"/>
  <c r="G273" i="3"/>
  <c r="G353" i="3"/>
  <c r="G433" i="3"/>
  <c r="G513" i="3"/>
  <c r="G593" i="3"/>
  <c r="G673" i="3"/>
  <c r="G753" i="3"/>
  <c r="G833" i="3"/>
  <c r="G913" i="3"/>
  <c r="G993" i="3"/>
  <c r="G1073" i="3"/>
  <c r="G1153" i="3"/>
  <c r="G1233" i="3"/>
  <c r="G1313" i="3"/>
  <c r="G1393" i="3"/>
  <c r="G1473" i="3"/>
  <c r="G1553" i="3"/>
  <c r="G1633" i="3"/>
  <c r="G1713" i="3"/>
  <c r="G1793" i="3"/>
  <c r="G1873" i="3"/>
  <c r="G1953" i="3"/>
  <c r="G2033" i="3"/>
  <c r="G2113" i="3"/>
  <c r="G2193" i="3"/>
  <c r="G2273" i="3"/>
  <c r="G2353" i="3"/>
  <c r="G2433" i="3"/>
  <c r="G2533" i="3"/>
  <c r="G2633" i="3"/>
  <c r="G2713" i="3"/>
  <c r="G2793" i="3"/>
  <c r="G2873" i="3"/>
  <c r="G2953" i="3"/>
  <c r="G3033" i="3"/>
  <c r="G3113" i="3"/>
  <c r="G3173" i="3"/>
  <c r="G3253" i="3"/>
  <c r="G3353" i="3"/>
  <c r="G3433" i="3"/>
  <c r="G3513" i="3"/>
  <c r="G3593" i="3"/>
  <c r="G14" i="3"/>
  <c r="G94" i="3"/>
  <c r="G194" i="3"/>
  <c r="G274" i="3"/>
  <c r="G374" i="3"/>
  <c r="G454" i="3"/>
  <c r="G534" i="3"/>
  <c r="G614" i="3"/>
  <c r="G694" i="3"/>
  <c r="G794" i="3"/>
  <c r="G874" i="3"/>
  <c r="G954" i="3"/>
  <c r="G1034" i="3"/>
  <c r="G1114" i="3"/>
  <c r="G1194" i="3"/>
  <c r="G1274" i="3"/>
  <c r="G1354" i="3"/>
  <c r="G1434" i="3"/>
  <c r="G1494" i="3"/>
  <c r="G1574" i="3"/>
  <c r="G1654" i="3"/>
  <c r="G1734" i="3"/>
  <c r="G1814" i="3"/>
  <c r="G1894" i="3"/>
  <c r="G1974" i="3"/>
  <c r="G2054" i="3"/>
  <c r="G2134" i="3"/>
  <c r="G2214" i="3"/>
  <c r="G2294" i="3"/>
  <c r="G2374" i="3"/>
  <c r="G2454" i="3"/>
  <c r="G2534" i="3"/>
  <c r="G2614" i="3"/>
  <c r="G2694" i="3"/>
  <c r="G2774" i="3"/>
  <c r="G2854" i="3"/>
  <c r="G2934" i="3"/>
  <c r="G3014" i="3"/>
  <c r="G3094" i="3"/>
  <c r="G3174" i="3"/>
  <c r="G3254" i="3"/>
  <c r="G3334" i="3"/>
  <c r="G3414" i="3"/>
  <c r="G3494" i="3"/>
  <c r="G3574" i="3"/>
  <c r="G55" i="3"/>
  <c r="G135" i="3"/>
  <c r="G215" i="3"/>
  <c r="G295" i="3"/>
  <c r="G375" i="3"/>
  <c r="G455" i="3"/>
  <c r="G535" i="3"/>
  <c r="G615" i="3"/>
  <c r="G695" i="3"/>
  <c r="G775" i="3"/>
  <c r="G895" i="3"/>
  <c r="G995" i="3"/>
  <c r="G1095" i="3"/>
  <c r="G1175" i="3"/>
  <c r="G1255" i="3"/>
  <c r="G1335" i="3"/>
  <c r="G1415" i="3"/>
  <c r="G1495" i="3"/>
  <c r="G1575" i="3"/>
  <c r="G1655" i="3"/>
  <c r="G1735" i="3"/>
  <c r="G1815" i="3"/>
  <c r="G1895" i="3"/>
  <c r="G1975" i="3"/>
  <c r="G2055" i="3"/>
  <c r="G2135" i="3"/>
  <c r="G2215" i="3"/>
  <c r="G2295" i="3"/>
  <c r="G2375" i="3"/>
  <c r="G2455" i="3"/>
  <c r="G2555" i="3"/>
  <c r="G2635" i="3"/>
  <c r="G2715" i="3"/>
  <c r="G2795" i="3"/>
  <c r="G2875" i="3"/>
  <c r="G2955" i="3"/>
  <c r="G3035" i="3"/>
  <c r="G3115" i="3"/>
  <c r="G3195" i="3"/>
  <c r="G3275" i="3"/>
  <c r="G3355" i="3"/>
  <c r="G3435" i="3"/>
  <c r="G3515" i="3"/>
  <c r="G3595" i="3"/>
  <c r="G76" i="3"/>
  <c r="G156" i="3"/>
  <c r="G236" i="3"/>
  <c r="G316" i="3"/>
  <c r="G396" i="3"/>
  <c r="G476" i="3"/>
  <c r="G556" i="3"/>
  <c r="G636" i="3"/>
  <c r="G716" i="3"/>
  <c r="G796" i="3"/>
  <c r="G876" i="3"/>
  <c r="G976" i="3"/>
  <c r="G1056" i="3"/>
  <c r="G1136" i="3"/>
  <c r="G1216" i="3"/>
  <c r="G1296" i="3"/>
  <c r="G1376" i="3"/>
  <c r="G1456" i="3"/>
  <c r="G1536" i="3"/>
  <c r="G1616" i="3"/>
  <c r="G1696" i="3"/>
  <c r="G1776" i="3"/>
  <c r="G1836" i="3"/>
  <c r="G1896" i="3"/>
  <c r="G1956" i="3"/>
  <c r="G2036" i="3"/>
  <c r="G2116" i="3"/>
  <c r="G2176" i="3"/>
  <c r="G2256" i="3"/>
  <c r="G2316" i="3"/>
  <c r="G2396" i="3"/>
  <c r="G2476" i="3"/>
  <c r="G2556" i="3"/>
  <c r="G2636" i="3"/>
  <c r="G2716" i="3"/>
  <c r="G2796" i="3"/>
  <c r="G2876" i="3"/>
  <c r="G2956" i="3"/>
  <c r="G3036" i="3"/>
  <c r="G3116" i="3"/>
  <c r="G3196" i="3"/>
  <c r="G3276" i="3"/>
  <c r="G3356" i="3"/>
  <c r="G3436" i="3"/>
  <c r="G3516" i="3"/>
  <c r="G3596" i="3"/>
  <c r="G77" i="3"/>
  <c r="G157" i="3"/>
  <c r="G237" i="3"/>
  <c r="G317" i="3"/>
  <c r="G377" i="3"/>
  <c r="G457" i="3"/>
  <c r="G537" i="3"/>
  <c r="G617" i="3"/>
  <c r="G697" i="3"/>
  <c r="G777" i="3"/>
  <c r="G857" i="3"/>
  <c r="G937" i="3"/>
  <c r="G1017" i="3"/>
  <c r="G1097" i="3"/>
  <c r="G1177" i="3"/>
  <c r="G1257" i="3"/>
  <c r="G1337" i="3"/>
  <c r="G1417" i="3"/>
  <c r="G1497" i="3"/>
  <c r="G1577" i="3"/>
  <c r="G1657" i="3"/>
  <c r="G1737" i="3"/>
  <c r="G1817" i="3"/>
  <c r="G1917" i="3"/>
  <c r="G2017" i="3"/>
  <c r="G2097" i="3"/>
  <c r="G2177" i="3"/>
  <c r="G2257" i="3"/>
  <c r="G2337" i="3"/>
  <c r="G2417" i="3"/>
  <c r="G2497" i="3"/>
  <c r="G2577" i="3"/>
  <c r="G2657" i="3"/>
  <c r="G2737" i="3"/>
  <c r="G2817" i="3"/>
  <c r="G2897" i="3"/>
  <c r="G2977" i="3"/>
  <c r="G3057" i="3"/>
  <c r="G3137" i="3"/>
  <c r="G3217" i="3"/>
  <c r="G3297" i="3"/>
  <c r="G3377" i="3"/>
  <c r="G3457" i="3"/>
  <c r="G3537" i="3"/>
  <c r="G58" i="3"/>
  <c r="G138" i="3"/>
  <c r="G218" i="3"/>
  <c r="G298" i="3"/>
  <c r="G378" i="3"/>
  <c r="G458" i="3"/>
  <c r="G538" i="3"/>
  <c r="G618" i="3"/>
  <c r="G698" i="3"/>
  <c r="G778" i="3"/>
  <c r="G858" i="3"/>
  <c r="G938" i="3"/>
  <c r="G1018" i="3"/>
  <c r="G1098" i="3"/>
  <c r="G1198" i="3"/>
  <c r="G1318" i="3"/>
  <c r="G1398" i="3"/>
  <c r="G1498" i="3"/>
  <c r="G1578" i="3"/>
  <c r="G1658" i="3"/>
  <c r="G1738" i="3"/>
  <c r="G1818" i="3"/>
  <c r="G1898" i="3"/>
  <c r="G1978" i="3"/>
  <c r="G2058" i="3"/>
  <c r="G2138" i="3"/>
  <c r="G2218" i="3"/>
  <c r="G2298" i="3"/>
  <c r="G2378" i="3"/>
  <c r="G2438" i="3"/>
  <c r="G2498" i="3"/>
  <c r="G2578" i="3"/>
  <c r="G2658" i="3"/>
  <c r="G2738" i="3"/>
  <c r="G2818" i="3"/>
  <c r="G2898" i="3"/>
  <c r="G2978" i="3"/>
  <c r="G3058" i="3"/>
  <c r="G3138" i="3"/>
  <c r="G3238" i="3"/>
  <c r="G3318" i="3"/>
  <c r="G3398" i="3"/>
  <c r="G3478" i="3"/>
  <c r="G3558" i="3"/>
  <c r="G19" i="3"/>
  <c r="G99" i="3"/>
  <c r="G179" i="3"/>
  <c r="G299" i="3"/>
  <c r="G379" i="3"/>
  <c r="G459" i="3"/>
  <c r="G539" i="3"/>
  <c r="G619" i="3"/>
  <c r="G699" i="3"/>
  <c r="G779" i="3"/>
  <c r="G859" i="3"/>
  <c r="G939" i="3"/>
  <c r="G1019" i="3"/>
  <c r="G1099" i="3"/>
  <c r="G1179" i="3"/>
  <c r="G1259" i="3"/>
  <c r="G1339" i="3"/>
  <c r="G1419" i="3"/>
  <c r="G1499" i="3"/>
  <c r="G1579" i="3"/>
  <c r="G1659" i="3"/>
  <c r="G1739" i="3"/>
  <c r="G1819" i="3"/>
  <c r="G1899" i="3"/>
  <c r="G1979" i="3"/>
  <c r="G2059" i="3"/>
  <c r="G2139" i="3"/>
  <c r="G2219" i="3"/>
  <c r="G2299" i="3"/>
  <c r="G2419" i="3"/>
  <c r="G2519" i="3"/>
  <c r="G2619" i="3"/>
  <c r="G2719" i="3"/>
  <c r="G2799" i="3"/>
  <c r="G2879" i="3"/>
  <c r="G2959" i="3"/>
  <c r="G3039" i="3"/>
  <c r="G3099" i="3"/>
  <c r="G3159" i="3"/>
  <c r="G3199" i="3"/>
  <c r="G3259" i="3"/>
  <c r="G3319" i="3"/>
  <c r="G3419" i="3"/>
  <c r="G3479" i="3"/>
  <c r="G3539" i="3"/>
  <c r="G60" i="3"/>
  <c r="G120" i="3"/>
  <c r="G200" i="3"/>
  <c r="G280" i="3"/>
  <c r="G360" i="3"/>
  <c r="G440" i="3"/>
  <c r="G540" i="3"/>
  <c r="G640" i="3"/>
  <c r="G720" i="3"/>
  <c r="G800" i="3"/>
  <c r="G880" i="3"/>
  <c r="G960" i="3"/>
  <c r="G1040" i="3"/>
  <c r="G1120" i="3"/>
  <c r="G1200" i="3"/>
  <c r="G1280" i="3"/>
  <c r="G1360" i="3"/>
  <c r="G1440" i="3"/>
  <c r="G1520" i="3"/>
  <c r="G1600" i="3"/>
  <c r="G1680" i="3"/>
  <c r="G1740" i="3"/>
  <c r="G1820" i="3"/>
  <c r="G1900" i="3"/>
  <c r="G1980" i="3"/>
  <c r="G2060" i="3"/>
  <c r="G2140" i="3"/>
  <c r="G2220" i="3"/>
  <c r="G2300" i="3"/>
  <c r="G2380" i="3"/>
  <c r="G2460" i="3"/>
  <c r="G2540" i="3"/>
  <c r="G2620" i="3"/>
  <c r="G2700" i="3"/>
  <c r="G2780" i="3"/>
  <c r="G2860" i="3"/>
  <c r="G2940" i="3"/>
  <c r="G3020" i="3"/>
  <c r="G3100" i="3"/>
  <c r="G3180" i="3"/>
  <c r="G3280" i="3"/>
  <c r="G3360" i="3"/>
  <c r="G3440" i="3"/>
  <c r="G3520" i="3"/>
  <c r="G3600" i="3"/>
  <c r="G41" i="3"/>
  <c r="G121" i="3"/>
  <c r="G201" i="3"/>
  <c r="G261" i="3"/>
  <c r="G321" i="3"/>
  <c r="G401" i="3"/>
  <c r="G481" i="3"/>
  <c r="G561" i="3"/>
  <c r="G641" i="3"/>
  <c r="G721" i="3"/>
  <c r="G801" i="3"/>
  <c r="G881" i="3"/>
  <c r="G961" i="3"/>
  <c r="G1041" i="3"/>
  <c r="G1121" i="3"/>
  <c r="G1201" i="3"/>
  <c r="G1281" i="3"/>
  <c r="G1361" i="3"/>
  <c r="G1441" i="3"/>
  <c r="G1521" i="3"/>
  <c r="G1601" i="3"/>
  <c r="G1681" i="3"/>
  <c r="G1761" i="3"/>
  <c r="G1841" i="3"/>
  <c r="G1921" i="3"/>
  <c r="G2001" i="3"/>
  <c r="G2061" i="3"/>
  <c r="G2121" i="3"/>
  <c r="G2201" i="3"/>
  <c r="G2281" i="3"/>
  <c r="G2361" i="3"/>
  <c r="G2441" i="3"/>
  <c r="G2521" i="3"/>
  <c r="G2601" i="3"/>
  <c r="G2681" i="3"/>
  <c r="G2761" i="3"/>
  <c r="G2861" i="3"/>
  <c r="G2941" i="3"/>
  <c r="G3021" i="3"/>
  <c r="G3101" i="3"/>
  <c r="G3181" i="3"/>
  <c r="G3261" i="3"/>
  <c r="G3341" i="3"/>
  <c r="G3441" i="3"/>
  <c r="G3541" i="3"/>
  <c r="G62" i="3"/>
  <c r="G142" i="3"/>
  <c r="G222" i="3"/>
  <c r="G302" i="3"/>
  <c r="G382" i="3"/>
  <c r="G462" i="3"/>
  <c r="G542" i="3"/>
  <c r="G622" i="3"/>
  <c r="G702" i="3"/>
  <c r="G802" i="3"/>
  <c r="G882" i="3"/>
  <c r="G962" i="3"/>
  <c r="G1042" i="3"/>
  <c r="G1122" i="3"/>
  <c r="G1202" i="3"/>
  <c r="G1282" i="3"/>
  <c r="G1362" i="3"/>
  <c r="G1442" i="3"/>
  <c r="G1502" i="3"/>
  <c r="G1582" i="3"/>
  <c r="G1662" i="3"/>
  <c r="G1742" i="3"/>
  <c r="G1822" i="3"/>
  <c r="G1902" i="3"/>
  <c r="G1982" i="3"/>
  <c r="G2062" i="3"/>
  <c r="G2142" i="3"/>
  <c r="G2222" i="3"/>
  <c r="G2302" i="3"/>
  <c r="G2382" i="3"/>
  <c r="G2462" i="3"/>
  <c r="G2542" i="3"/>
  <c r="G2622" i="3"/>
  <c r="G2702" i="3"/>
  <c r="G2782" i="3"/>
  <c r="G2862" i="3"/>
  <c r="G2942" i="3"/>
  <c r="G3022" i="3"/>
  <c r="G3102" i="3"/>
  <c r="G3182" i="3"/>
  <c r="G3262" i="3"/>
  <c r="G3342" i="3"/>
  <c r="G3422" i="3"/>
  <c r="G3502" i="3"/>
  <c r="G3582" i="3"/>
  <c r="G43" i="3"/>
  <c r="G123" i="3"/>
  <c r="G203" i="3"/>
  <c r="G283" i="3"/>
  <c r="G363" i="3"/>
  <c r="G443" i="3"/>
  <c r="G523" i="3"/>
  <c r="G603" i="3"/>
  <c r="G683" i="3"/>
  <c r="G763" i="3"/>
  <c r="G843" i="3"/>
  <c r="G923" i="3"/>
  <c r="G1003" i="3"/>
  <c r="G1083" i="3"/>
  <c r="G1163" i="3"/>
  <c r="G1243" i="3"/>
  <c r="G1323" i="3"/>
  <c r="G1403" i="3"/>
  <c r="G1483" i="3"/>
  <c r="G1563" i="3"/>
  <c r="G1643" i="3"/>
  <c r="G1723" i="3"/>
  <c r="G1803" i="3"/>
  <c r="G1883" i="3"/>
  <c r="G1963" i="3"/>
  <c r="G2043" i="3"/>
  <c r="G2123" i="3"/>
  <c r="G2203" i="3"/>
  <c r="G2283" i="3"/>
  <c r="G2363" i="3"/>
  <c r="G2443" i="3"/>
  <c r="G2523" i="3"/>
  <c r="G2603" i="3"/>
  <c r="G2683" i="3"/>
  <c r="G2763" i="3"/>
  <c r="G2843" i="3"/>
  <c r="G2923" i="3"/>
  <c r="G3003" i="3"/>
  <c r="G3083" i="3"/>
  <c r="G3163" i="3"/>
  <c r="G3243" i="3"/>
  <c r="G3343" i="3"/>
  <c r="G3423" i="3"/>
  <c r="G3503" i="3"/>
  <c r="G3583" i="3"/>
  <c r="G64" i="3"/>
  <c r="G144" i="3"/>
  <c r="G224" i="3"/>
  <c r="G284" i="3"/>
  <c r="G364" i="3"/>
  <c r="G444" i="3"/>
  <c r="G524" i="3"/>
  <c r="G604" i="3"/>
  <c r="G684" i="3"/>
  <c r="G764" i="3"/>
  <c r="G824" i="3"/>
  <c r="G904" i="3"/>
  <c r="G984" i="3"/>
  <c r="G1064" i="3"/>
  <c r="G1144" i="3"/>
  <c r="G1224" i="3"/>
  <c r="G1304" i="3"/>
  <c r="G1384" i="3"/>
  <c r="G1464" i="3"/>
  <c r="G1544" i="3"/>
  <c r="G1624" i="3"/>
  <c r="G1704" i="3"/>
  <c r="G1784" i="3"/>
  <c r="G1864" i="3"/>
  <c r="G1944" i="3"/>
  <c r="G2024" i="3"/>
  <c r="G2104" i="3"/>
  <c r="G2184" i="3"/>
  <c r="G2264" i="3"/>
  <c r="G2344" i="3"/>
  <c r="G2424" i="3"/>
  <c r="G2504" i="3"/>
  <c r="G2584" i="3"/>
  <c r="G2664" i="3"/>
  <c r="G2744" i="3"/>
  <c r="G2804" i="3"/>
  <c r="G2884" i="3"/>
  <c r="G2964" i="3"/>
  <c r="G3044" i="3"/>
  <c r="G3124" i="3"/>
  <c r="G3204" i="3"/>
  <c r="G3284" i="3"/>
  <c r="G3364" i="3"/>
  <c r="G3444" i="3"/>
  <c r="G3524" i="3"/>
  <c r="G3604" i="3"/>
  <c r="G7" i="3"/>
  <c r="G27" i="3"/>
  <c r="G47" i="3"/>
  <c r="G67" i="3"/>
  <c r="G87" i="3"/>
  <c r="G107" i="3"/>
  <c r="G127" i="3"/>
  <c r="G147" i="3"/>
  <c r="G167" i="3"/>
  <c r="G187" i="3"/>
  <c r="G207" i="3"/>
  <c r="G227" i="3"/>
  <c r="G247" i="3"/>
  <c r="G267" i="3"/>
  <c r="G287" i="3"/>
  <c r="G307" i="3"/>
  <c r="G327" i="3"/>
  <c r="G347" i="3"/>
  <c r="G367" i="3"/>
  <c r="G387" i="3"/>
  <c r="G407" i="3"/>
  <c r="G427" i="3"/>
  <c r="G447" i="3"/>
  <c r="G467" i="3"/>
  <c r="G487" i="3"/>
  <c r="G507" i="3"/>
  <c r="G527" i="3"/>
  <c r="G547" i="3"/>
  <c r="G567" i="3"/>
  <c r="G587" i="3"/>
  <c r="G607" i="3"/>
  <c r="G627" i="3"/>
  <c r="G647" i="3"/>
  <c r="G667" i="3"/>
  <c r="G687" i="3"/>
  <c r="G707" i="3"/>
  <c r="G727" i="3"/>
  <c r="G747" i="3"/>
  <c r="G767" i="3"/>
  <c r="G787" i="3"/>
  <c r="G807" i="3"/>
  <c r="G827" i="3"/>
  <c r="G847" i="3"/>
  <c r="G867" i="3"/>
  <c r="G887" i="3"/>
  <c r="G907" i="3"/>
  <c r="G927" i="3"/>
  <c r="G947" i="3"/>
  <c r="G967" i="3"/>
  <c r="G987" i="3"/>
  <c r="G1007" i="3"/>
  <c r="G1027" i="3"/>
  <c r="G1047" i="3"/>
  <c r="G1067" i="3"/>
  <c r="G1087" i="3"/>
  <c r="G1107" i="3"/>
  <c r="G1127" i="3"/>
  <c r="G1147" i="3"/>
  <c r="G1167" i="3"/>
  <c r="G1187" i="3"/>
  <c r="G1207" i="3"/>
  <c r="G1227" i="3"/>
  <c r="G1247" i="3"/>
  <c r="G1267" i="3"/>
  <c r="G1287" i="3"/>
  <c r="G1307" i="3"/>
  <c r="G1327" i="3"/>
  <c r="G1347" i="3"/>
  <c r="G1367" i="3"/>
  <c r="G1387" i="3"/>
  <c r="G1407" i="3"/>
  <c r="G1427" i="3"/>
  <c r="G1447" i="3"/>
  <c r="G1467" i="3"/>
  <c r="G1487" i="3"/>
  <c r="G1507" i="3"/>
  <c r="G1527" i="3"/>
  <c r="G1547" i="3"/>
  <c r="G1567" i="3"/>
  <c r="G1587" i="3"/>
  <c r="G1607" i="3"/>
  <c r="G1627" i="3"/>
  <c r="G1647" i="3"/>
  <c r="G1667" i="3"/>
  <c r="G1687" i="3"/>
  <c r="G1707" i="3"/>
  <c r="G1727" i="3"/>
  <c r="G1747" i="3"/>
  <c r="G1767" i="3"/>
  <c r="G1787" i="3"/>
  <c r="G1807" i="3"/>
  <c r="G1827" i="3"/>
  <c r="G1847" i="3"/>
  <c r="G1867" i="3"/>
  <c r="G1887" i="3"/>
  <c r="G1907" i="3"/>
  <c r="G1927" i="3"/>
  <c r="G1947" i="3"/>
  <c r="G1967" i="3"/>
  <c r="G1987" i="3"/>
  <c r="G2007" i="3"/>
  <c r="G2027" i="3"/>
  <c r="G2047" i="3"/>
  <c r="G2067" i="3"/>
  <c r="G2087" i="3"/>
  <c r="G2107" i="3"/>
  <c r="G2127" i="3"/>
  <c r="G2147" i="3"/>
  <c r="G2167" i="3"/>
  <c r="G2187" i="3"/>
  <c r="G2207" i="3"/>
  <c r="G2227" i="3"/>
  <c r="G2247" i="3"/>
  <c r="G2267" i="3"/>
  <c r="G2287" i="3"/>
  <c r="G2307" i="3"/>
  <c r="G2327" i="3"/>
  <c r="G2347" i="3"/>
  <c r="G2367" i="3"/>
  <c r="G2387" i="3"/>
  <c r="G2407" i="3"/>
  <c r="G2427" i="3"/>
  <c r="G2447" i="3"/>
  <c r="G2467" i="3"/>
  <c r="G2487" i="3"/>
  <c r="G2507" i="3"/>
  <c r="G2527" i="3"/>
  <c r="G2547" i="3"/>
  <c r="G2567" i="3"/>
  <c r="G2587" i="3"/>
  <c r="G2607" i="3"/>
  <c r="G2627" i="3"/>
  <c r="G2647" i="3"/>
  <c r="G2667" i="3"/>
  <c r="G2687" i="3"/>
  <c r="G2707" i="3"/>
  <c r="G2727" i="3"/>
  <c r="G2747" i="3"/>
  <c r="G2767" i="3"/>
  <c r="G2787" i="3"/>
  <c r="G2807" i="3"/>
  <c r="G2827" i="3"/>
  <c r="G2847" i="3"/>
  <c r="G2867" i="3"/>
  <c r="G2887" i="3"/>
  <c r="G2907" i="3"/>
  <c r="G2927" i="3"/>
  <c r="G2947" i="3"/>
  <c r="G2967" i="3"/>
  <c r="G2987" i="3"/>
  <c r="G3007" i="3"/>
  <c r="G3027" i="3"/>
  <c r="G3047" i="3"/>
  <c r="G3067" i="3"/>
  <c r="G3087" i="3"/>
  <c r="G3107" i="3"/>
  <c r="G3127" i="3"/>
  <c r="G3147" i="3"/>
  <c r="G3167" i="3"/>
  <c r="G3187" i="3"/>
  <c r="G3207" i="3"/>
  <c r="G3227" i="3"/>
  <c r="G3247" i="3"/>
  <c r="G3267" i="3"/>
  <c r="G3287" i="3"/>
  <c r="G3307" i="3"/>
  <c r="G3327" i="3"/>
  <c r="G3347" i="3"/>
  <c r="G3367" i="3"/>
  <c r="G3387" i="3"/>
  <c r="G3407" i="3"/>
  <c r="G3427" i="3"/>
  <c r="G3447" i="3"/>
  <c r="G3467" i="3"/>
  <c r="G3487" i="3"/>
  <c r="G3507" i="3"/>
  <c r="G3527" i="3"/>
  <c r="G3547" i="3"/>
  <c r="G3567" i="3"/>
  <c r="G3587" i="3"/>
  <c r="G9" i="3"/>
  <c r="G89" i="3"/>
  <c r="G169" i="3"/>
  <c r="G249" i="3"/>
  <c r="G329" i="3"/>
  <c r="G389" i="3"/>
  <c r="G469" i="3"/>
  <c r="G549" i="3"/>
  <c r="G629" i="3"/>
  <c r="G709" i="3"/>
  <c r="G789" i="3"/>
  <c r="G869" i="3"/>
  <c r="G929" i="3"/>
  <c r="G1009" i="3"/>
  <c r="G1089" i="3"/>
  <c r="G1169" i="3"/>
  <c r="G1249" i="3"/>
  <c r="G1329" i="3"/>
  <c r="G1449" i="3"/>
  <c r="G1549" i="3"/>
  <c r="G1669" i="3"/>
  <c r="G1749" i="3"/>
  <c r="G1829" i="3"/>
  <c r="G1909" i="3"/>
  <c r="G1989" i="3"/>
  <c r="G2069" i="3"/>
  <c r="G2149" i="3"/>
  <c r="G2229" i="3"/>
  <c r="G2309" i="3"/>
  <c r="G2389" i="3"/>
  <c r="G2469" i="3"/>
  <c r="G2549" i="3"/>
  <c r="G2629" i="3"/>
  <c r="G2709" i="3"/>
  <c r="G2789" i="3"/>
  <c r="G2869" i="3"/>
  <c r="G2969" i="3"/>
  <c r="G3049" i="3"/>
  <c r="G3129" i="3"/>
  <c r="G3209" i="3"/>
  <c r="G3289" i="3"/>
  <c r="G3369" i="3"/>
  <c r="G3449" i="3"/>
  <c r="G3529" i="3"/>
  <c r="G70" i="3"/>
  <c r="G150" i="3"/>
  <c r="G230" i="3"/>
  <c r="G310" i="3"/>
  <c r="G370" i="3"/>
  <c r="G450" i="3"/>
  <c r="G530" i="3"/>
  <c r="G610" i="3"/>
  <c r="G690" i="3"/>
  <c r="G770" i="3"/>
  <c r="G850" i="3"/>
  <c r="G930" i="3"/>
  <c r="G1010" i="3"/>
  <c r="G1090" i="3"/>
  <c r="G1170" i="3"/>
  <c r="G1250" i="3"/>
  <c r="G1330" i="3"/>
  <c r="G1410" i="3"/>
  <c r="G1490" i="3"/>
  <c r="G1570" i="3"/>
  <c r="G1650" i="3"/>
  <c r="G1730" i="3"/>
  <c r="G1810" i="3"/>
  <c r="G1890" i="3"/>
  <c r="G1970" i="3"/>
  <c r="G2050" i="3"/>
  <c r="G2130" i="3"/>
  <c r="G2210" i="3"/>
  <c r="G2290" i="3"/>
  <c r="G2370" i="3"/>
  <c r="G2450" i="3"/>
  <c r="G2530" i="3"/>
  <c r="G2610" i="3"/>
  <c r="G2690" i="3"/>
  <c r="G2770" i="3"/>
  <c r="G2850" i="3"/>
  <c r="G2930" i="3"/>
  <c r="G3050" i="3"/>
  <c r="G3130" i="3"/>
  <c r="G3210" i="3"/>
  <c r="G3290" i="3"/>
  <c r="G3370" i="3"/>
  <c r="G3450" i="3"/>
  <c r="G3530" i="3"/>
  <c r="G11" i="3"/>
  <c r="G91" i="3"/>
  <c r="G191" i="3"/>
  <c r="G251" i="3"/>
  <c r="G331" i="3"/>
  <c r="G411" i="3"/>
  <c r="G491" i="3"/>
  <c r="G571" i="3"/>
  <c r="G651" i="3"/>
  <c r="G731" i="3"/>
  <c r="G811" i="3"/>
  <c r="G891" i="3"/>
  <c r="G971" i="3"/>
  <c r="G1051" i="3"/>
  <c r="G1131" i="3"/>
  <c r="G1211" i="3"/>
  <c r="G1291" i="3"/>
  <c r="G1371" i="3"/>
  <c r="G1451" i="3"/>
  <c r="G1531" i="3"/>
  <c r="G1611" i="3"/>
  <c r="G1691" i="3"/>
  <c r="G1771" i="3"/>
  <c r="G1851" i="3"/>
  <c r="G1931" i="3"/>
  <c r="G2011" i="3"/>
  <c r="G2091" i="3"/>
  <c r="G2171" i="3"/>
  <c r="G2251" i="3"/>
  <c r="G2331" i="3"/>
  <c r="G2391" i="3"/>
  <c r="G2471" i="3"/>
  <c r="G2551" i="3"/>
  <c r="G2631" i="3"/>
  <c r="G2711" i="3"/>
  <c r="G2791" i="3"/>
  <c r="G2851" i="3"/>
  <c r="G2931" i="3"/>
  <c r="G3011" i="3"/>
  <c r="G3091" i="3"/>
  <c r="G3171" i="3"/>
  <c r="G3251" i="3"/>
  <c r="G3331" i="3"/>
  <c r="G3411" i="3"/>
  <c r="G3491" i="3"/>
  <c r="G3571" i="3"/>
  <c r="G12" i="3"/>
  <c r="G92" i="3"/>
  <c r="G172" i="3"/>
  <c r="G252" i="3"/>
  <c r="G332" i="3"/>
  <c r="G412" i="3"/>
  <c r="G492" i="3"/>
  <c r="G572" i="3"/>
  <c r="G652" i="3"/>
  <c r="G732" i="3"/>
  <c r="G812" i="3"/>
  <c r="G892" i="3"/>
  <c r="G972" i="3"/>
  <c r="G1052" i="3"/>
  <c r="G1112" i="3"/>
  <c r="G1192" i="3"/>
  <c r="G1272" i="3"/>
  <c r="G1372" i="3"/>
  <c r="G1472" i="3"/>
  <c r="G1552" i="3"/>
  <c r="G1632" i="3"/>
  <c r="G1712" i="3"/>
  <c r="G1792" i="3"/>
  <c r="G1872" i="3"/>
  <c r="G1932" i="3"/>
  <c r="G2012" i="3"/>
  <c r="G2092" i="3"/>
  <c r="G2172" i="3"/>
  <c r="G2272" i="3"/>
  <c r="G2352" i="3"/>
  <c r="G2432" i="3"/>
  <c r="G2512" i="3"/>
  <c r="G2592" i="3"/>
  <c r="G2672" i="3"/>
  <c r="G2752" i="3"/>
  <c r="G2832" i="3"/>
  <c r="G2912" i="3"/>
  <c r="G2992" i="3"/>
  <c r="G3072" i="3"/>
  <c r="G3152" i="3"/>
  <c r="G3232" i="3"/>
  <c r="G3312" i="3"/>
  <c r="G3392" i="3"/>
  <c r="G3472" i="3"/>
  <c r="G3552" i="3"/>
  <c r="G13" i="3"/>
  <c r="G93" i="3"/>
  <c r="G173" i="3"/>
  <c r="G253" i="3"/>
  <c r="G333" i="3"/>
  <c r="G413" i="3"/>
  <c r="G493" i="3"/>
  <c r="G573" i="3"/>
  <c r="G653" i="3"/>
  <c r="G733" i="3"/>
  <c r="G813" i="3"/>
  <c r="G893" i="3"/>
  <c r="G973" i="3"/>
  <c r="G1053" i="3"/>
  <c r="G1133" i="3"/>
  <c r="G1213" i="3"/>
  <c r="G1293" i="3"/>
  <c r="G1373" i="3"/>
  <c r="G1453" i="3"/>
  <c r="G1533" i="3"/>
  <c r="G1613" i="3"/>
  <c r="G1693" i="3"/>
  <c r="G1773" i="3"/>
  <c r="G1853" i="3"/>
  <c r="G1933" i="3"/>
  <c r="G2013" i="3"/>
  <c r="G2093" i="3"/>
  <c r="G2173" i="3"/>
  <c r="G2253" i="3"/>
  <c r="G2333" i="3"/>
  <c r="G2413" i="3"/>
  <c r="G2493" i="3"/>
  <c r="G2573" i="3"/>
  <c r="G2653" i="3"/>
  <c r="G2733" i="3"/>
  <c r="G2813" i="3"/>
  <c r="G2893" i="3"/>
  <c r="G2973" i="3"/>
  <c r="G3053" i="3"/>
  <c r="G3133" i="3"/>
  <c r="G3213" i="3"/>
  <c r="G3293" i="3"/>
  <c r="G3373" i="3"/>
  <c r="G3453" i="3"/>
  <c r="G3533" i="3"/>
  <c r="G54" i="3"/>
  <c r="G134" i="3"/>
  <c r="G234" i="3"/>
  <c r="G314" i="3"/>
  <c r="G414" i="3"/>
  <c r="G494" i="3"/>
  <c r="G574" i="3"/>
  <c r="G654" i="3"/>
  <c r="G734" i="3"/>
  <c r="G814" i="3"/>
  <c r="G894" i="3"/>
  <c r="G974" i="3"/>
  <c r="G1054" i="3"/>
  <c r="G1134" i="3"/>
  <c r="G1214" i="3"/>
  <c r="G1294" i="3"/>
  <c r="G1374" i="3"/>
  <c r="G1454" i="3"/>
  <c r="G1534" i="3"/>
  <c r="G1614" i="3"/>
  <c r="G1694" i="3"/>
  <c r="G1774" i="3"/>
  <c r="G1854" i="3"/>
  <c r="G1934" i="3"/>
  <c r="G2014" i="3"/>
  <c r="G2094" i="3"/>
  <c r="G2174" i="3"/>
  <c r="G2234" i="3"/>
  <c r="G2314" i="3"/>
  <c r="G2394" i="3"/>
  <c r="G2474" i="3"/>
  <c r="G2554" i="3"/>
  <c r="G2634" i="3"/>
  <c r="G2714" i="3"/>
  <c r="G2794" i="3"/>
  <c r="G2874" i="3"/>
  <c r="G2954" i="3"/>
  <c r="G3034" i="3"/>
  <c r="G3114" i="3"/>
  <c r="G3194" i="3"/>
  <c r="G3274" i="3"/>
  <c r="G3354" i="3"/>
  <c r="G3434" i="3"/>
  <c r="G3514" i="3"/>
  <c r="G3594" i="3"/>
  <c r="G75" i="3"/>
  <c r="G155" i="3"/>
  <c r="G235" i="3"/>
  <c r="G315" i="3"/>
  <c r="G395" i="3"/>
  <c r="G475" i="3"/>
  <c r="G555" i="3"/>
  <c r="G635" i="3"/>
  <c r="G715" i="3"/>
  <c r="G795" i="3"/>
  <c r="G855" i="3"/>
  <c r="G955" i="3"/>
  <c r="G1035" i="3"/>
  <c r="G1115" i="3"/>
  <c r="G1195" i="3"/>
  <c r="G1275" i="3"/>
  <c r="G1355" i="3"/>
  <c r="G1435" i="3"/>
  <c r="G1515" i="3"/>
  <c r="G1595" i="3"/>
  <c r="G1675" i="3"/>
  <c r="G1755" i="3"/>
  <c r="G1835" i="3"/>
  <c r="G1915" i="3"/>
  <c r="G1995" i="3"/>
  <c r="G2075" i="3"/>
  <c r="G2155" i="3"/>
  <c r="G2235" i="3"/>
  <c r="G2315" i="3"/>
  <c r="G2395" i="3"/>
  <c r="G2475" i="3"/>
  <c r="G2535" i="3"/>
  <c r="G2615" i="3"/>
  <c r="G2695" i="3"/>
  <c r="G2775" i="3"/>
  <c r="G2855" i="3"/>
  <c r="G2935" i="3"/>
  <c r="G3015" i="3"/>
  <c r="G3095" i="3"/>
  <c r="G3175" i="3"/>
  <c r="G3255" i="3"/>
  <c r="G3335" i="3"/>
  <c r="G3415" i="3"/>
  <c r="G3495" i="3"/>
  <c r="G3575" i="3"/>
  <c r="G36" i="3"/>
  <c r="G96" i="3"/>
  <c r="G176" i="3"/>
  <c r="G256" i="3"/>
  <c r="G336" i="3"/>
  <c r="G416" i="3"/>
  <c r="G496" i="3"/>
  <c r="G576" i="3"/>
  <c r="G656" i="3"/>
  <c r="G736" i="3"/>
  <c r="G816" i="3"/>
  <c r="G896" i="3"/>
  <c r="G956" i="3"/>
  <c r="G1036" i="3"/>
  <c r="G1116" i="3"/>
  <c r="G1196" i="3"/>
  <c r="G1276" i="3"/>
  <c r="G1356" i="3"/>
  <c r="G1436" i="3"/>
  <c r="G1516" i="3"/>
  <c r="G1596" i="3"/>
  <c r="G1676" i="3"/>
  <c r="G1756" i="3"/>
  <c r="G1856" i="3"/>
  <c r="G1936" i="3"/>
  <c r="G2016" i="3"/>
  <c r="G2096" i="3"/>
  <c r="G2156" i="3"/>
  <c r="G2216" i="3"/>
  <c r="G2296" i="3"/>
  <c r="G2376" i="3"/>
  <c r="G2456" i="3"/>
  <c r="G2536" i="3"/>
  <c r="G2616" i="3"/>
  <c r="G2696" i="3"/>
  <c r="G2776" i="3"/>
  <c r="G2856" i="3"/>
  <c r="G2936" i="3"/>
  <c r="G3016" i="3"/>
  <c r="G3096" i="3"/>
  <c r="G3176" i="3"/>
  <c r="G3256" i="3"/>
  <c r="G3336" i="3"/>
  <c r="G3416" i="3"/>
  <c r="G3496" i="3"/>
  <c r="G3576" i="3"/>
  <c r="G57" i="3"/>
  <c r="G137" i="3"/>
  <c r="G217" i="3"/>
  <c r="G297" i="3"/>
  <c r="G357" i="3"/>
  <c r="G437" i="3"/>
  <c r="G517" i="3"/>
  <c r="G597" i="3"/>
  <c r="G677" i="3"/>
  <c r="G757" i="3"/>
  <c r="G837" i="3"/>
  <c r="G917" i="3"/>
  <c r="G997" i="3"/>
  <c r="G1077" i="3"/>
  <c r="G1157" i="3"/>
  <c r="G1237" i="3"/>
  <c r="G1317" i="3"/>
  <c r="G1397" i="3"/>
  <c r="G1477" i="3"/>
  <c r="G1557" i="3"/>
  <c r="G1637" i="3"/>
  <c r="G1717" i="3"/>
  <c r="G1797" i="3"/>
  <c r="G1877" i="3"/>
  <c r="G1957" i="3"/>
  <c r="G2037" i="3"/>
  <c r="G2117" i="3"/>
  <c r="G2197" i="3"/>
  <c r="G2277" i="3"/>
  <c r="G2357" i="3"/>
  <c r="G2437" i="3"/>
  <c r="G2517" i="3"/>
  <c r="G2597" i="3"/>
  <c r="G2677" i="3"/>
  <c r="G2757" i="3"/>
  <c r="G2837" i="3"/>
  <c r="G2917" i="3"/>
  <c r="G2997" i="3"/>
  <c r="G3077" i="3"/>
  <c r="G3157" i="3"/>
  <c r="G3237" i="3"/>
  <c r="G3317" i="3"/>
  <c r="G3397" i="3"/>
  <c r="G3477" i="3"/>
  <c r="G3557" i="3"/>
  <c r="G38" i="3"/>
  <c r="G118" i="3"/>
  <c r="G198" i="3"/>
  <c r="G278" i="3"/>
  <c r="G358" i="3"/>
  <c r="G438" i="3"/>
  <c r="G518" i="3"/>
  <c r="G598" i="3"/>
  <c r="G678" i="3"/>
  <c r="G758" i="3"/>
  <c r="G838" i="3"/>
  <c r="G918" i="3"/>
  <c r="G998" i="3"/>
  <c r="G1078" i="3"/>
  <c r="G1178" i="3"/>
  <c r="G1258" i="3"/>
  <c r="G1358" i="3"/>
  <c r="G1438" i="3"/>
  <c r="G1518" i="3"/>
  <c r="G1598" i="3"/>
  <c r="G1678" i="3"/>
  <c r="G1758" i="3"/>
  <c r="G1838" i="3"/>
  <c r="G1918" i="3"/>
  <c r="G1998" i="3"/>
  <c r="G2078" i="3"/>
  <c r="G2158" i="3"/>
  <c r="G2238" i="3"/>
  <c r="G2318" i="3"/>
  <c r="G2398" i="3"/>
  <c r="G2478" i="3"/>
  <c r="G2538" i="3"/>
  <c r="G2618" i="3"/>
  <c r="G2678" i="3"/>
  <c r="G2758" i="3"/>
  <c r="G2838" i="3"/>
  <c r="G2918" i="3"/>
  <c r="G2998" i="3"/>
  <c r="G3078" i="3"/>
  <c r="G3158" i="3"/>
  <c r="G3218" i="3"/>
  <c r="G3298" i="3"/>
  <c r="G3378" i="3"/>
  <c r="G3458" i="3"/>
  <c r="G3538" i="3"/>
  <c r="G79" i="3"/>
  <c r="G159" i="3"/>
  <c r="G239" i="3"/>
  <c r="G319" i="3"/>
  <c r="G399" i="3"/>
  <c r="G479" i="3"/>
  <c r="G559" i="3"/>
  <c r="G639" i="3"/>
  <c r="G719" i="3"/>
  <c r="G799" i="3"/>
  <c r="G879" i="3"/>
  <c r="G959" i="3"/>
  <c r="G1039" i="3"/>
  <c r="G1119" i="3"/>
  <c r="G1199" i="3"/>
  <c r="G1279" i="3"/>
  <c r="G1359" i="3"/>
  <c r="G1439" i="3"/>
  <c r="G1519" i="3"/>
  <c r="G1599" i="3"/>
  <c r="G1679" i="3"/>
  <c r="G1759" i="3"/>
  <c r="G1839" i="3"/>
  <c r="G1919" i="3"/>
  <c r="G1999" i="3"/>
  <c r="G2079" i="3"/>
  <c r="G2159" i="3"/>
  <c r="G2239" i="3"/>
  <c r="G2319" i="3"/>
  <c r="G2399" i="3"/>
  <c r="G2499" i="3"/>
  <c r="G2579" i="3"/>
  <c r="G2679" i="3"/>
  <c r="G2759" i="3"/>
  <c r="G2859" i="3"/>
  <c r="G2939" i="3"/>
  <c r="G3019" i="3"/>
  <c r="G3079" i="3"/>
  <c r="G3139" i="3"/>
  <c r="G3219" i="3"/>
  <c r="G3279" i="3"/>
  <c r="G3339" i="3"/>
  <c r="G3399" i="3"/>
  <c r="G3459" i="3"/>
  <c r="G3499" i="3"/>
  <c r="G3579" i="3"/>
  <c r="G40" i="3"/>
  <c r="G140" i="3"/>
  <c r="G220" i="3"/>
  <c r="G300" i="3"/>
  <c r="G380" i="3"/>
  <c r="G480" i="3"/>
  <c r="G580" i="3"/>
  <c r="G680" i="3"/>
  <c r="G760" i="3"/>
  <c r="G840" i="3"/>
  <c r="G920" i="3"/>
  <c r="G1000" i="3"/>
  <c r="G1080" i="3"/>
  <c r="G1160" i="3"/>
  <c r="G1240" i="3"/>
  <c r="G1320" i="3"/>
  <c r="G1400" i="3"/>
  <c r="G1480" i="3"/>
  <c r="G1560" i="3"/>
  <c r="G1640" i="3"/>
  <c r="G1720" i="3"/>
  <c r="G1800" i="3"/>
  <c r="G1880" i="3"/>
  <c r="G1960" i="3"/>
  <c r="G2040" i="3"/>
  <c r="G2120" i="3"/>
  <c r="G2200" i="3"/>
  <c r="G2280" i="3"/>
  <c r="G2360" i="3"/>
  <c r="G2440" i="3"/>
  <c r="G2520" i="3"/>
  <c r="G2600" i="3"/>
  <c r="G2680" i="3"/>
  <c r="G2760" i="3"/>
  <c r="G2840" i="3"/>
  <c r="G2920" i="3"/>
  <c r="G3000" i="3"/>
  <c r="G3080" i="3"/>
  <c r="G3160" i="3"/>
  <c r="G3240" i="3"/>
  <c r="G3340" i="3"/>
  <c r="G3420" i="3"/>
  <c r="G3500" i="3"/>
  <c r="G3580" i="3"/>
  <c r="G61" i="3"/>
  <c r="G141" i="3"/>
  <c r="G221" i="3"/>
  <c r="G301" i="3"/>
  <c r="G361" i="3"/>
  <c r="G421" i="3"/>
  <c r="G501" i="3"/>
  <c r="G581" i="3"/>
  <c r="G661" i="3"/>
  <c r="G741" i="3"/>
  <c r="G821" i="3"/>
  <c r="G901" i="3"/>
  <c r="G981" i="3"/>
  <c r="G1061" i="3"/>
  <c r="G1141" i="3"/>
  <c r="G1221" i="3"/>
  <c r="G1301" i="3"/>
  <c r="G1381" i="3"/>
  <c r="G1461" i="3"/>
  <c r="G1541" i="3"/>
  <c r="G1621" i="3"/>
  <c r="G1701" i="3"/>
  <c r="G1781" i="3"/>
  <c r="G1861" i="3"/>
  <c r="G1941" i="3"/>
  <c r="G2021" i="3"/>
  <c r="G2101" i="3"/>
  <c r="G2161" i="3"/>
  <c r="G2241" i="3"/>
  <c r="G2321" i="3"/>
  <c r="G2401" i="3"/>
  <c r="G2481" i="3"/>
  <c r="G2561" i="3"/>
  <c r="G2641" i="3"/>
  <c r="G2721" i="3"/>
  <c r="G2801" i="3"/>
  <c r="G2881" i="3"/>
  <c r="G2961" i="3"/>
  <c r="G3041" i="3"/>
  <c r="G3121" i="3"/>
  <c r="G3201" i="3"/>
  <c r="G3281" i="3"/>
  <c r="G3381" i="3"/>
  <c r="G3481" i="3"/>
  <c r="G3561" i="3"/>
  <c r="G82" i="3"/>
  <c r="G162" i="3"/>
  <c r="G242" i="3"/>
  <c r="G342" i="3"/>
  <c r="G422" i="3"/>
  <c r="G502" i="3"/>
  <c r="G582" i="3"/>
  <c r="G662" i="3"/>
  <c r="G762" i="3"/>
  <c r="G842" i="3"/>
  <c r="G922" i="3"/>
  <c r="G1002" i="3"/>
  <c r="G1102" i="3"/>
  <c r="G1182" i="3"/>
  <c r="G1262" i="3"/>
  <c r="G1342" i="3"/>
  <c r="G1422" i="3"/>
  <c r="G1522" i="3"/>
  <c r="G1602" i="3"/>
  <c r="G1682" i="3"/>
  <c r="G1762" i="3"/>
  <c r="G1842" i="3"/>
  <c r="G1922" i="3"/>
  <c r="G2002" i="3"/>
  <c r="G2082" i="3"/>
  <c r="G2162" i="3"/>
  <c r="G2242" i="3"/>
  <c r="G2322" i="3"/>
  <c r="G2402" i="3"/>
  <c r="G2482" i="3"/>
  <c r="G2562" i="3"/>
  <c r="G2642" i="3"/>
  <c r="G2722" i="3"/>
  <c r="G2802" i="3"/>
  <c r="G2882" i="3"/>
  <c r="G2962" i="3"/>
  <c r="G3042" i="3"/>
  <c r="G3122" i="3"/>
  <c r="G3202" i="3"/>
  <c r="G3282" i="3"/>
  <c r="G3362" i="3"/>
  <c r="G3442" i="3"/>
  <c r="G3522" i="3"/>
  <c r="G3602" i="3"/>
  <c r="G2" i="3"/>
  <c r="P2" i="3"/>
  <c r="G63" i="3"/>
  <c r="G143" i="3"/>
  <c r="G223" i="3"/>
  <c r="G303" i="3"/>
  <c r="G383" i="3"/>
  <c r="G463" i="3"/>
  <c r="G543" i="3"/>
  <c r="G623" i="3"/>
  <c r="G703" i="3"/>
  <c r="G783" i="3"/>
  <c r="G863" i="3"/>
  <c r="G943" i="3"/>
  <c r="G1023" i="3"/>
  <c r="G1103" i="3"/>
  <c r="G1183" i="3"/>
  <c r="G1263" i="3"/>
  <c r="G1343" i="3"/>
  <c r="G1423" i="3"/>
  <c r="G1503" i="3"/>
  <c r="G1583" i="3"/>
  <c r="G1663" i="3"/>
  <c r="G1743" i="3"/>
  <c r="G1823" i="3"/>
  <c r="G1903" i="3"/>
  <c r="G1983" i="3"/>
  <c r="G2063" i="3"/>
  <c r="G2143" i="3"/>
  <c r="G2223" i="3"/>
  <c r="G2303" i="3"/>
  <c r="G2383" i="3"/>
  <c r="G2463" i="3"/>
  <c r="G2543" i="3"/>
  <c r="G2623" i="3"/>
  <c r="G2703" i="3"/>
  <c r="G2783" i="3"/>
  <c r="G2863" i="3"/>
  <c r="G2943" i="3"/>
  <c r="G3023" i="3"/>
  <c r="G3103" i="3"/>
  <c r="G3183" i="3"/>
  <c r="G3263" i="3"/>
  <c r="G3323" i="3"/>
  <c r="G3403" i="3"/>
  <c r="G3483" i="3"/>
  <c r="G3563" i="3"/>
  <c r="G44" i="3"/>
  <c r="G124" i="3"/>
  <c r="G204" i="3"/>
  <c r="G264" i="3"/>
  <c r="G324" i="3"/>
  <c r="G404" i="3"/>
  <c r="G484" i="3"/>
  <c r="G584" i="3"/>
  <c r="G664" i="3"/>
  <c r="G744" i="3"/>
  <c r="G844" i="3"/>
  <c r="G924" i="3"/>
  <c r="G1004" i="3"/>
  <c r="G1084" i="3"/>
  <c r="G1164" i="3"/>
  <c r="G1244" i="3"/>
  <c r="G1324" i="3"/>
  <c r="G1404" i="3"/>
  <c r="G1484" i="3"/>
  <c r="G1564" i="3"/>
  <c r="G1644" i="3"/>
  <c r="G1724" i="3"/>
  <c r="G1804" i="3"/>
  <c r="G1884" i="3"/>
  <c r="G1964" i="3"/>
  <c r="G2044" i="3"/>
  <c r="G2124" i="3"/>
  <c r="G2204" i="3"/>
  <c r="G2284" i="3"/>
  <c r="G2364" i="3"/>
  <c r="G2444" i="3"/>
  <c r="G2524" i="3"/>
  <c r="G2604" i="3"/>
  <c r="G2684" i="3"/>
  <c r="G2764" i="3"/>
  <c r="G2844" i="3"/>
  <c r="G2924" i="3"/>
  <c r="G3004" i="3"/>
  <c r="G3084" i="3"/>
  <c r="G3144" i="3"/>
  <c r="G3224" i="3"/>
  <c r="G3304" i="3"/>
  <c r="G3384" i="3"/>
  <c r="G3464" i="3"/>
  <c r="G3544" i="3"/>
  <c r="G8" i="3"/>
  <c r="G28" i="3"/>
  <c r="G48" i="3"/>
  <c r="G68" i="3"/>
  <c r="G88" i="3"/>
  <c r="G108" i="3"/>
  <c r="G128" i="3"/>
  <c r="G148" i="3"/>
  <c r="G168" i="3"/>
  <c r="G188" i="3"/>
  <c r="G208" i="3"/>
  <c r="G228" i="3"/>
  <c r="G248" i="3"/>
  <c r="G268" i="3"/>
  <c r="G288" i="3"/>
  <c r="G308" i="3"/>
  <c r="G328" i="3"/>
  <c r="G348" i="3"/>
  <c r="G368" i="3"/>
  <c r="G388" i="3"/>
  <c r="G408" i="3"/>
  <c r="G428" i="3"/>
  <c r="G448" i="3"/>
  <c r="G468" i="3"/>
  <c r="G488" i="3"/>
  <c r="G508" i="3"/>
  <c r="G528" i="3"/>
  <c r="G548" i="3"/>
  <c r="G568" i="3"/>
  <c r="G588" i="3"/>
  <c r="G608" i="3"/>
  <c r="G628" i="3"/>
  <c r="G648" i="3"/>
  <c r="G668" i="3"/>
  <c r="G688" i="3"/>
  <c r="G708" i="3"/>
  <c r="G728" i="3"/>
  <c r="G748" i="3"/>
  <c r="G768" i="3"/>
  <c r="G788" i="3"/>
  <c r="G808" i="3"/>
  <c r="G828" i="3"/>
  <c r="G848" i="3"/>
  <c r="G868" i="3"/>
  <c r="G888" i="3"/>
  <c r="G908" i="3"/>
  <c r="G928" i="3"/>
  <c r="G948" i="3"/>
  <c r="G968" i="3"/>
  <c r="G988" i="3"/>
  <c r="G1008" i="3"/>
  <c r="G1028" i="3"/>
  <c r="G1048" i="3"/>
  <c r="G1068" i="3"/>
  <c r="G1088" i="3"/>
  <c r="G1108" i="3"/>
  <c r="G1128" i="3"/>
  <c r="G1148" i="3"/>
  <c r="G1168" i="3"/>
  <c r="G1188" i="3"/>
  <c r="G1208" i="3"/>
  <c r="G1228" i="3"/>
  <c r="G1248" i="3"/>
  <c r="G1268" i="3"/>
  <c r="G1288" i="3"/>
  <c r="G1308" i="3"/>
  <c r="G1328" i="3"/>
  <c r="G1348" i="3"/>
  <c r="G1368" i="3"/>
  <c r="G1388" i="3"/>
  <c r="G1408" i="3"/>
  <c r="G1428" i="3"/>
  <c r="G1448" i="3"/>
  <c r="G1468" i="3"/>
  <c r="G1488" i="3"/>
  <c r="G1508" i="3"/>
  <c r="G1528" i="3"/>
  <c r="G1548" i="3"/>
  <c r="G1568" i="3"/>
  <c r="G1588" i="3"/>
  <c r="G1608" i="3"/>
  <c r="G1628" i="3"/>
  <c r="G1648" i="3"/>
  <c r="G1668" i="3"/>
  <c r="G1688" i="3"/>
  <c r="G1708" i="3"/>
  <c r="G1728" i="3"/>
  <c r="G1748" i="3"/>
  <c r="G1768" i="3"/>
  <c r="G1788" i="3"/>
  <c r="G1808" i="3"/>
  <c r="G1828" i="3"/>
  <c r="G1848" i="3"/>
  <c r="G1868" i="3"/>
  <c r="G1888" i="3"/>
  <c r="G1908" i="3"/>
  <c r="G1928" i="3"/>
  <c r="G1948" i="3"/>
  <c r="G1968" i="3"/>
  <c r="G1988" i="3"/>
  <c r="G2008" i="3"/>
  <c r="G2028" i="3"/>
  <c r="G2048" i="3"/>
  <c r="G2068" i="3"/>
  <c r="G2088" i="3"/>
  <c r="G2108" i="3"/>
  <c r="G2128" i="3"/>
  <c r="G2148" i="3"/>
  <c r="G2168" i="3"/>
  <c r="G2188" i="3"/>
  <c r="G2208" i="3"/>
  <c r="G2228" i="3"/>
  <c r="G2248" i="3"/>
  <c r="G2268" i="3"/>
  <c r="G2288" i="3"/>
  <c r="G2308" i="3"/>
  <c r="G2328" i="3"/>
  <c r="G2348" i="3"/>
  <c r="G2368" i="3"/>
  <c r="G2388" i="3"/>
  <c r="G2408" i="3"/>
  <c r="G2428" i="3"/>
  <c r="G2448" i="3"/>
  <c r="G2468" i="3"/>
  <c r="G2488" i="3"/>
  <c r="G2508" i="3"/>
  <c r="G2528" i="3"/>
  <c r="G2548" i="3"/>
  <c r="G2568" i="3"/>
  <c r="G2588" i="3"/>
  <c r="G2608" i="3"/>
  <c r="G2628" i="3"/>
  <c r="G2648" i="3"/>
  <c r="G2668" i="3"/>
  <c r="G2688" i="3"/>
  <c r="G2708" i="3"/>
  <c r="G2728" i="3"/>
  <c r="G2748" i="3"/>
  <c r="G2768" i="3"/>
  <c r="G2788" i="3"/>
  <c r="G2808" i="3"/>
  <c r="G2828" i="3"/>
  <c r="G2848" i="3"/>
  <c r="G2868" i="3"/>
  <c r="G2888" i="3"/>
  <c r="G2908" i="3"/>
  <c r="G2928" i="3"/>
  <c r="G2948" i="3"/>
  <c r="G2968" i="3"/>
  <c r="G2988" i="3"/>
  <c r="G3008" i="3"/>
  <c r="G3028" i="3"/>
  <c r="G3048" i="3"/>
  <c r="G3068" i="3"/>
  <c r="G3088" i="3"/>
  <c r="G3108" i="3"/>
  <c r="G3128" i="3"/>
  <c r="G3148" i="3"/>
  <c r="G3168" i="3"/>
  <c r="G3188" i="3"/>
  <c r="G3208" i="3"/>
  <c r="G3228" i="3"/>
  <c r="G3248" i="3"/>
  <c r="G3268" i="3"/>
  <c r="G3288" i="3"/>
  <c r="G3308" i="3"/>
  <c r="G3328" i="3"/>
  <c r="G3348" i="3"/>
  <c r="G3368" i="3"/>
  <c r="G3388" i="3"/>
  <c r="G3408" i="3"/>
  <c r="G3428" i="3"/>
  <c r="G3448" i="3"/>
  <c r="G3468" i="3"/>
  <c r="G3488" i="3"/>
  <c r="G3508" i="3"/>
  <c r="G3528" i="3"/>
  <c r="G3548" i="3"/>
  <c r="G3568" i="3"/>
  <c r="G3588" i="3"/>
  <c r="G29" i="3"/>
  <c r="G109" i="3"/>
  <c r="G189" i="3"/>
  <c r="G269" i="3"/>
  <c r="G349" i="3"/>
  <c r="G429" i="3"/>
  <c r="G509" i="3"/>
  <c r="G589" i="3"/>
  <c r="G669" i="3"/>
  <c r="G749" i="3"/>
  <c r="G829" i="3"/>
  <c r="G909" i="3"/>
  <c r="G989" i="3"/>
  <c r="G1069" i="3"/>
  <c r="G1149" i="3"/>
  <c r="G1229" i="3"/>
  <c r="G1309" i="3"/>
  <c r="G1389" i="3"/>
  <c r="G1469" i="3"/>
  <c r="G1569" i="3"/>
  <c r="G1629" i="3"/>
  <c r="G1689" i="3"/>
  <c r="G1769" i="3"/>
  <c r="G1849" i="3"/>
  <c r="G1929" i="3"/>
  <c r="G2009" i="3"/>
  <c r="G2089" i="3"/>
  <c r="G2169" i="3"/>
  <c r="G2249" i="3"/>
  <c r="G2329" i="3"/>
  <c r="G2409" i="3"/>
  <c r="G2489" i="3"/>
  <c r="G2569" i="3"/>
  <c r="G2649" i="3"/>
  <c r="G2729" i="3"/>
  <c r="G2809" i="3"/>
  <c r="G2889" i="3"/>
  <c r="G2949" i="3"/>
  <c r="G3029" i="3"/>
  <c r="G3109" i="3"/>
  <c r="G3189" i="3"/>
  <c r="G3249" i="3"/>
  <c r="G3329" i="3"/>
  <c r="G3409" i="3"/>
  <c r="G3489" i="3"/>
  <c r="G3569" i="3"/>
  <c r="G30" i="3"/>
  <c r="G110" i="3"/>
  <c r="G190" i="3"/>
  <c r="G270" i="3"/>
  <c r="G350" i="3"/>
  <c r="G430" i="3"/>
  <c r="G510" i="3"/>
  <c r="G590" i="3"/>
  <c r="G670" i="3"/>
  <c r="G750" i="3"/>
  <c r="G830" i="3"/>
  <c r="G910" i="3"/>
  <c r="G990" i="3"/>
  <c r="G1070" i="3"/>
  <c r="G1130" i="3"/>
  <c r="G1210" i="3"/>
  <c r="G1290" i="3"/>
  <c r="G1370" i="3"/>
  <c r="G1450" i="3"/>
  <c r="G1530" i="3"/>
  <c r="G1610" i="3"/>
  <c r="G1690" i="3"/>
  <c r="G1770" i="3"/>
  <c r="G1850" i="3"/>
  <c r="G1930" i="3"/>
  <c r="G2010" i="3"/>
  <c r="G2090" i="3"/>
  <c r="G2170" i="3"/>
  <c r="G2250" i="3"/>
  <c r="G2330" i="3"/>
  <c r="G2410" i="3"/>
  <c r="G2490" i="3"/>
  <c r="G2570" i="3"/>
  <c r="G2650" i="3"/>
  <c r="G2730" i="3"/>
  <c r="G2810" i="3"/>
  <c r="G2890" i="3"/>
  <c r="G2970" i="3"/>
  <c r="G3030" i="3"/>
  <c r="G3110" i="3"/>
  <c r="G3190" i="3"/>
  <c r="G3270" i="3"/>
  <c r="G3350" i="3"/>
  <c r="G3430" i="3"/>
  <c r="G3510" i="3"/>
  <c r="G3590" i="3"/>
  <c r="G71" i="3"/>
  <c r="G151" i="3"/>
  <c r="G231" i="3"/>
  <c r="G311" i="3"/>
  <c r="G391" i="3"/>
  <c r="G471" i="3"/>
  <c r="G551" i="3"/>
  <c r="G631" i="3"/>
  <c r="G711" i="3"/>
  <c r="G791" i="3"/>
  <c r="G871" i="3"/>
  <c r="G951" i="3"/>
  <c r="G1031" i="3"/>
  <c r="G1111" i="3"/>
  <c r="G1191" i="3"/>
  <c r="G1271" i="3"/>
  <c r="G1351" i="3"/>
  <c r="G1431" i="3"/>
  <c r="G1511" i="3"/>
  <c r="G1591" i="3"/>
  <c r="G1671" i="3"/>
  <c r="G1751" i="3"/>
  <c r="G1831" i="3"/>
  <c r="G1911" i="3"/>
  <c r="G1991" i="3"/>
  <c r="G2071" i="3"/>
  <c r="G2151" i="3"/>
  <c r="G2231" i="3"/>
  <c r="G2311" i="3"/>
  <c r="G2411" i="3"/>
  <c r="G2491" i="3"/>
  <c r="G2571" i="3"/>
  <c r="G2651" i="3"/>
  <c r="G2731" i="3"/>
  <c r="G2811" i="3"/>
  <c r="G2891" i="3"/>
  <c r="G2971" i="3"/>
  <c r="G3051" i="3"/>
  <c r="G3131" i="3"/>
  <c r="G3211" i="3"/>
  <c r="G3291" i="3"/>
  <c r="G3371" i="3"/>
  <c r="G3451" i="3"/>
  <c r="G3531" i="3"/>
  <c r="G52" i="3"/>
  <c r="G132" i="3"/>
  <c r="G212" i="3"/>
  <c r="G292" i="3"/>
  <c r="G372" i="3"/>
  <c r="G452" i="3"/>
  <c r="G532" i="3"/>
  <c r="G612" i="3"/>
  <c r="G692" i="3"/>
  <c r="G772" i="3"/>
  <c r="G852" i="3"/>
  <c r="G932" i="3"/>
  <c r="G1012" i="3"/>
  <c r="G1092" i="3"/>
  <c r="G1152" i="3"/>
  <c r="G1232" i="3"/>
  <c r="G1312" i="3"/>
  <c r="G1392" i="3"/>
  <c r="G1452" i="3"/>
  <c r="G1512" i="3"/>
  <c r="G1592" i="3"/>
  <c r="G1672" i="3"/>
  <c r="G1752" i="3"/>
  <c r="G1832" i="3"/>
  <c r="G1912" i="3"/>
  <c r="G1992" i="3"/>
  <c r="G2072" i="3"/>
  <c r="G2152" i="3"/>
  <c r="G2232" i="3"/>
  <c r="G2292" i="3"/>
  <c r="G2372" i="3"/>
  <c r="G2452" i="3"/>
  <c r="G2532" i="3"/>
  <c r="G2612" i="3"/>
  <c r="G2692" i="3"/>
  <c r="G2772" i="3"/>
  <c r="G2852" i="3"/>
  <c r="G2932" i="3"/>
  <c r="G3012" i="3"/>
  <c r="G3092" i="3"/>
  <c r="G3172" i="3"/>
  <c r="G3252" i="3"/>
  <c r="G3332" i="3"/>
  <c r="G3412" i="3"/>
  <c r="G3492" i="3"/>
  <c r="G3572" i="3"/>
  <c r="G53" i="3"/>
  <c r="G133" i="3"/>
  <c r="G213" i="3"/>
  <c r="G293" i="3"/>
  <c r="G373" i="3"/>
  <c r="G453" i="3"/>
  <c r="G533" i="3"/>
  <c r="G613" i="3"/>
  <c r="G693" i="3"/>
  <c r="G773" i="3"/>
  <c r="G853" i="3"/>
  <c r="G933" i="3"/>
  <c r="G1013" i="3"/>
  <c r="G1093" i="3"/>
  <c r="G1173" i="3"/>
  <c r="G1253" i="3"/>
  <c r="G1333" i="3"/>
  <c r="G1413" i="3"/>
  <c r="G1493" i="3"/>
  <c r="G1573" i="3"/>
  <c r="G1673" i="3"/>
  <c r="G1753" i="3"/>
  <c r="G1833" i="3"/>
  <c r="G1913" i="3"/>
  <c r="G1993" i="3"/>
  <c r="G2073" i="3"/>
  <c r="G2153" i="3"/>
  <c r="G2233" i="3"/>
  <c r="G2313" i="3"/>
  <c r="G2393" i="3"/>
  <c r="G2473" i="3"/>
  <c r="G2553" i="3"/>
  <c r="G2613" i="3"/>
  <c r="G2693" i="3"/>
  <c r="G2773" i="3"/>
  <c r="G2853" i="3"/>
  <c r="G2933" i="3"/>
  <c r="G3013" i="3"/>
  <c r="G3093" i="3"/>
  <c r="G3193" i="3"/>
  <c r="G3273" i="3"/>
  <c r="G3333" i="3"/>
  <c r="G3413" i="3"/>
  <c r="G3493" i="3"/>
  <c r="G3573" i="3"/>
  <c r="G34" i="3"/>
  <c r="G114" i="3"/>
  <c r="G174" i="3"/>
  <c r="G254" i="3"/>
  <c r="G334" i="3"/>
  <c r="G394" i="3"/>
  <c r="G474" i="3"/>
  <c r="G554" i="3"/>
  <c r="G634" i="3"/>
  <c r="G714" i="3"/>
  <c r="G774" i="3"/>
  <c r="G854" i="3"/>
  <c r="G934" i="3"/>
  <c r="G1014" i="3"/>
  <c r="G1094" i="3"/>
  <c r="G1174" i="3"/>
  <c r="G1254" i="3"/>
  <c r="G1334" i="3"/>
  <c r="G1414" i="3"/>
  <c r="G1514" i="3"/>
  <c r="G1594" i="3"/>
  <c r="G1674" i="3"/>
  <c r="G1754" i="3"/>
  <c r="G1834" i="3"/>
  <c r="G1914" i="3"/>
  <c r="G1994" i="3"/>
  <c r="G2074" i="3"/>
  <c r="G2154" i="3"/>
  <c r="G2254" i="3"/>
  <c r="G2334" i="3"/>
  <c r="G2414" i="3"/>
  <c r="G2494" i="3"/>
  <c r="G2574" i="3"/>
  <c r="G2654" i="3"/>
  <c r="G2734" i="3"/>
  <c r="G2814" i="3"/>
  <c r="G2894" i="3"/>
  <c r="G2974" i="3"/>
  <c r="G3054" i="3"/>
  <c r="G3134" i="3"/>
  <c r="G3214" i="3"/>
  <c r="G3294" i="3"/>
  <c r="G3374" i="3"/>
  <c r="G3454" i="3"/>
  <c r="G3534" i="3"/>
  <c r="G35" i="3"/>
  <c r="G115" i="3"/>
  <c r="G195" i="3"/>
  <c r="G275" i="3"/>
  <c r="G355" i="3"/>
  <c r="G435" i="3"/>
  <c r="G515" i="3"/>
  <c r="G595" i="3"/>
  <c r="G675" i="3"/>
  <c r="G755" i="3"/>
  <c r="G835" i="3"/>
  <c r="G915" i="3"/>
  <c r="G975" i="3"/>
  <c r="G1055" i="3"/>
  <c r="G1135" i="3"/>
  <c r="G1215" i="3"/>
  <c r="G1295" i="3"/>
  <c r="G1375" i="3"/>
  <c r="G1455" i="3"/>
  <c r="G1535" i="3"/>
  <c r="G1615" i="3"/>
  <c r="G1695" i="3"/>
  <c r="G1775" i="3"/>
  <c r="G1855" i="3"/>
  <c r="G1935" i="3"/>
  <c r="G2015" i="3"/>
  <c r="G2095" i="3"/>
  <c r="G2175" i="3"/>
  <c r="G2255" i="3"/>
  <c r="G2335" i="3"/>
  <c r="G2415" i="3"/>
  <c r="G2495" i="3"/>
  <c r="G2575" i="3"/>
  <c r="G2655" i="3"/>
  <c r="G2735" i="3"/>
  <c r="G2815" i="3"/>
  <c r="G2895" i="3"/>
  <c r="G2975" i="3"/>
  <c r="G3055" i="3"/>
  <c r="G3135" i="3"/>
  <c r="G3215" i="3"/>
  <c r="G3295" i="3"/>
  <c r="G3375" i="3"/>
  <c r="G3455" i="3"/>
  <c r="G3535" i="3"/>
  <c r="G16" i="3"/>
  <c r="G116" i="3"/>
  <c r="G196" i="3"/>
  <c r="G276" i="3"/>
  <c r="G356" i="3"/>
  <c r="G436" i="3"/>
  <c r="G516" i="3"/>
  <c r="G596" i="3"/>
  <c r="G676" i="3"/>
  <c r="G756" i="3"/>
  <c r="G836" i="3"/>
  <c r="G916" i="3"/>
  <c r="G996" i="3"/>
  <c r="G1076" i="3"/>
  <c r="G1156" i="3"/>
  <c r="G1236" i="3"/>
  <c r="G1316" i="3"/>
  <c r="G1396" i="3"/>
  <c r="G1476" i="3"/>
  <c r="G1556" i="3"/>
  <c r="G1636" i="3"/>
  <c r="G1716" i="3"/>
  <c r="G1796" i="3"/>
  <c r="G1876" i="3"/>
  <c r="G1976" i="3"/>
  <c r="G2056" i="3"/>
  <c r="G2136" i="3"/>
  <c r="G2236" i="3"/>
  <c r="G2336" i="3"/>
  <c r="G2416" i="3"/>
  <c r="G2496" i="3"/>
  <c r="G2576" i="3"/>
  <c r="G2656" i="3"/>
  <c r="G2736" i="3"/>
  <c r="G2816" i="3"/>
  <c r="G2896" i="3"/>
  <c r="G2976" i="3"/>
  <c r="G3056" i="3"/>
  <c r="G3136" i="3"/>
  <c r="G3216" i="3"/>
  <c r="G3296" i="3"/>
  <c r="G3376" i="3"/>
  <c r="G3456" i="3"/>
  <c r="G3536" i="3"/>
  <c r="G17" i="3"/>
  <c r="G97" i="3"/>
  <c r="G177" i="3"/>
  <c r="G257" i="3"/>
  <c r="G337" i="3"/>
  <c r="G417" i="3"/>
  <c r="G497" i="3"/>
  <c r="G577" i="3"/>
  <c r="G657" i="3"/>
  <c r="G737" i="3"/>
  <c r="G817" i="3"/>
  <c r="G897" i="3"/>
  <c r="G977" i="3"/>
  <c r="G1057" i="3"/>
  <c r="G1137" i="3"/>
  <c r="G1217" i="3"/>
  <c r="G1297" i="3"/>
  <c r="G1377" i="3"/>
  <c r="G1457" i="3"/>
  <c r="G1537" i="3"/>
  <c r="G1617" i="3"/>
  <c r="G1697" i="3"/>
  <c r="G1777" i="3"/>
  <c r="G1857" i="3"/>
  <c r="G1937" i="3"/>
  <c r="G1997" i="3"/>
  <c r="G2077" i="3"/>
  <c r="G2157" i="3"/>
  <c r="G2237" i="3"/>
  <c r="G2317" i="3"/>
  <c r="G2397" i="3"/>
  <c r="G2477" i="3"/>
  <c r="G2557" i="3"/>
  <c r="G2637" i="3"/>
  <c r="G2717" i="3"/>
  <c r="G2797" i="3"/>
  <c r="G2877" i="3"/>
  <c r="G2957" i="3"/>
  <c r="G3037" i="3"/>
  <c r="G3117" i="3"/>
  <c r="G3197" i="3"/>
  <c r="G3257" i="3"/>
  <c r="G3357" i="3"/>
  <c r="G3437" i="3"/>
  <c r="G3517" i="3"/>
  <c r="G3597" i="3"/>
  <c r="G78" i="3"/>
  <c r="G158" i="3"/>
  <c r="G238" i="3"/>
  <c r="G318" i="3"/>
  <c r="G398" i="3"/>
  <c r="G478" i="3"/>
  <c r="G558" i="3"/>
  <c r="G638" i="3"/>
  <c r="G718" i="3"/>
  <c r="G798" i="3"/>
  <c r="G878" i="3"/>
  <c r="G958" i="3"/>
  <c r="G1038" i="3"/>
  <c r="G1118" i="3"/>
  <c r="G1158" i="3"/>
  <c r="G1238" i="3"/>
  <c r="G1298" i="3"/>
  <c r="G1378" i="3"/>
  <c r="G1458" i="3"/>
  <c r="G1538" i="3"/>
  <c r="G1618" i="3"/>
  <c r="G1698" i="3"/>
  <c r="G1778" i="3"/>
  <c r="G1858" i="3"/>
  <c r="G1938" i="3"/>
  <c r="G2018" i="3"/>
  <c r="G2098" i="3"/>
  <c r="G2178" i="3"/>
  <c r="G2258" i="3"/>
  <c r="G2338" i="3"/>
  <c r="G2418" i="3"/>
  <c r="G2518" i="3"/>
  <c r="G2598" i="3"/>
  <c r="G2698" i="3"/>
  <c r="G2778" i="3"/>
  <c r="G2858" i="3"/>
  <c r="G2938" i="3"/>
  <c r="G3018" i="3"/>
  <c r="G3098" i="3"/>
  <c r="G3198" i="3"/>
  <c r="G3278" i="3"/>
  <c r="G3358" i="3"/>
  <c r="G3438" i="3"/>
  <c r="G3518" i="3"/>
  <c r="G3598" i="3"/>
  <c r="G39" i="3"/>
  <c r="G119" i="3"/>
  <c r="G199" i="3"/>
  <c r="G259" i="3"/>
  <c r="G339" i="3"/>
  <c r="G419" i="3"/>
  <c r="G499" i="3"/>
  <c r="G579" i="3"/>
  <c r="G659" i="3"/>
  <c r="G739" i="3"/>
  <c r="G819" i="3"/>
  <c r="G899" i="3"/>
  <c r="G979" i="3"/>
  <c r="G1059" i="3"/>
  <c r="G1139" i="3"/>
  <c r="G1219" i="3"/>
  <c r="G1299" i="3"/>
  <c r="G1379" i="3"/>
  <c r="G1459" i="3"/>
  <c r="G1539" i="3"/>
  <c r="G1619" i="3"/>
  <c r="G1699" i="3"/>
  <c r="G1779" i="3"/>
  <c r="G1859" i="3"/>
  <c r="G1939" i="3"/>
  <c r="G2019" i="3"/>
  <c r="G2099" i="3"/>
  <c r="G2179" i="3"/>
  <c r="G2259" i="3"/>
  <c r="G2339" i="3"/>
  <c r="G2379" i="3"/>
  <c r="G2459" i="3"/>
  <c r="G2539" i="3"/>
  <c r="G2599" i="3"/>
  <c r="G2659" i="3"/>
  <c r="G2739" i="3"/>
  <c r="G2819" i="3"/>
  <c r="G2899" i="3"/>
  <c r="G2979" i="3"/>
  <c r="G3379" i="3"/>
  <c r="G3559" i="3"/>
  <c r="G80" i="3"/>
  <c r="G160" i="3"/>
  <c r="G260" i="3"/>
  <c r="G340" i="3"/>
  <c r="G420" i="3"/>
  <c r="G500" i="3"/>
  <c r="G560" i="3"/>
  <c r="G620" i="3"/>
  <c r="G700" i="3"/>
  <c r="G780" i="3"/>
  <c r="G860" i="3"/>
  <c r="G940" i="3"/>
  <c r="G1020" i="3"/>
  <c r="G1100" i="3"/>
  <c r="G1180" i="3"/>
  <c r="G1260" i="3"/>
  <c r="G1340" i="3"/>
  <c r="G1420" i="3"/>
  <c r="G1500" i="3"/>
  <c r="G1580" i="3"/>
  <c r="G1660" i="3"/>
  <c r="G1760" i="3"/>
  <c r="G1840" i="3"/>
  <c r="G1920" i="3"/>
  <c r="G2000" i="3"/>
  <c r="G2080" i="3"/>
  <c r="G2160" i="3"/>
  <c r="G2240" i="3"/>
  <c r="G2320" i="3"/>
  <c r="G2400" i="3"/>
  <c r="G2480" i="3"/>
  <c r="G2560" i="3"/>
  <c r="G2640" i="3"/>
  <c r="G2720" i="3"/>
  <c r="G2800" i="3"/>
  <c r="G2880" i="3"/>
  <c r="G2960" i="3"/>
  <c r="G3040" i="3"/>
  <c r="G3120" i="3"/>
  <c r="G3200" i="3"/>
  <c r="G3260" i="3"/>
  <c r="G3320" i="3"/>
  <c r="G3400" i="3"/>
  <c r="G3480" i="3"/>
  <c r="G3560" i="3"/>
  <c r="G81" i="3"/>
  <c r="G161" i="3"/>
  <c r="G241" i="3"/>
  <c r="G341" i="3"/>
  <c r="G441" i="3"/>
  <c r="G521" i="3"/>
  <c r="G601" i="3"/>
  <c r="G681" i="3"/>
  <c r="G761" i="3"/>
  <c r="G841" i="3"/>
  <c r="G921" i="3"/>
  <c r="G1001" i="3"/>
  <c r="G1101" i="3"/>
  <c r="G1181" i="3"/>
  <c r="G1261" i="3"/>
  <c r="G1341" i="3"/>
  <c r="G1421" i="3"/>
  <c r="G1501" i="3"/>
  <c r="G1581" i="3"/>
  <c r="G1661" i="3"/>
  <c r="G1741" i="3"/>
  <c r="G1821" i="3"/>
  <c r="G1881" i="3"/>
  <c r="G1961" i="3"/>
  <c r="G2041" i="3"/>
  <c r="G2141" i="3"/>
  <c r="G2221" i="3"/>
  <c r="G2301" i="3"/>
  <c r="G2381" i="3"/>
  <c r="G2461" i="3"/>
  <c r="G2541" i="3"/>
  <c r="G2621" i="3"/>
  <c r="G2701" i="3"/>
  <c r="G2781" i="3"/>
  <c r="G2841" i="3"/>
  <c r="G2921" i="3"/>
  <c r="G3001" i="3"/>
  <c r="G3081" i="3"/>
  <c r="G3161" i="3"/>
  <c r="G3241" i="3"/>
  <c r="G3321" i="3"/>
  <c r="G3401" i="3"/>
  <c r="G3461" i="3"/>
  <c r="G3521" i="3"/>
  <c r="G3601" i="3"/>
  <c r="G42" i="3"/>
  <c r="G122" i="3"/>
  <c r="G202" i="3"/>
  <c r="G282" i="3"/>
  <c r="G362" i="3"/>
  <c r="G442" i="3"/>
  <c r="G522" i="3"/>
  <c r="G602" i="3"/>
  <c r="G682" i="3"/>
  <c r="G742" i="3"/>
  <c r="G822" i="3"/>
  <c r="G902" i="3"/>
  <c r="G982" i="3"/>
  <c r="G1062" i="3"/>
  <c r="G1142" i="3"/>
  <c r="G1222" i="3"/>
  <c r="G1302" i="3"/>
  <c r="G1382" i="3"/>
  <c r="G1462" i="3"/>
  <c r="G1542" i="3"/>
  <c r="G1622" i="3"/>
  <c r="G1702" i="3"/>
  <c r="G1782" i="3"/>
  <c r="G1862" i="3"/>
  <c r="G1942" i="3"/>
  <c r="G2022" i="3"/>
  <c r="G2102" i="3"/>
  <c r="G2182" i="3"/>
  <c r="G2262" i="3"/>
  <c r="G2342" i="3"/>
  <c r="G2422" i="3"/>
  <c r="G2502" i="3"/>
  <c r="G2582" i="3"/>
  <c r="G2662" i="3"/>
  <c r="G2742" i="3"/>
  <c r="G2822" i="3"/>
  <c r="G2902" i="3"/>
  <c r="G2982" i="3"/>
  <c r="G3062" i="3"/>
  <c r="G3142" i="3"/>
  <c r="G3222" i="3"/>
  <c r="G3302" i="3"/>
  <c r="G3382" i="3"/>
  <c r="G3462" i="3"/>
  <c r="G3542" i="3"/>
  <c r="G3" i="3"/>
  <c r="G83" i="3"/>
  <c r="G163" i="3"/>
  <c r="G243" i="3"/>
  <c r="G323" i="3"/>
  <c r="G403" i="3"/>
  <c r="G483" i="3"/>
  <c r="G563" i="3"/>
  <c r="G643" i="3"/>
  <c r="G723" i="3"/>
  <c r="G803" i="3"/>
  <c r="G883" i="3"/>
  <c r="G963" i="3"/>
  <c r="G1043" i="3"/>
  <c r="G1123" i="3"/>
  <c r="G1203" i="3"/>
  <c r="G1283" i="3"/>
  <c r="G1363" i="3"/>
  <c r="G1443" i="3"/>
  <c r="G1523" i="3"/>
  <c r="G1603" i="3"/>
  <c r="G1683" i="3"/>
  <c r="G1763" i="3"/>
  <c r="G1843" i="3"/>
  <c r="G1923" i="3"/>
  <c r="G2003" i="3"/>
  <c r="G2083" i="3"/>
  <c r="G2163" i="3"/>
  <c r="G2243" i="3"/>
  <c r="G2323" i="3"/>
  <c r="G2403" i="3"/>
  <c r="G2483" i="3"/>
  <c r="G2563" i="3"/>
  <c r="G2643" i="3"/>
  <c r="G2723" i="3"/>
  <c r="G2803" i="3"/>
  <c r="G2883" i="3"/>
  <c r="G2963" i="3"/>
  <c r="G3043" i="3"/>
  <c r="G3123" i="3"/>
  <c r="G3203" i="3"/>
  <c r="G3283" i="3"/>
  <c r="G3363" i="3"/>
  <c r="G3443" i="3"/>
  <c r="G3523" i="3"/>
  <c r="G3603" i="3"/>
  <c r="G24" i="3"/>
  <c r="G104" i="3"/>
  <c r="G184" i="3"/>
  <c r="G304" i="3"/>
  <c r="G384" i="3"/>
  <c r="G464" i="3"/>
  <c r="G544" i="3"/>
  <c r="G624" i="3"/>
  <c r="G704" i="3"/>
  <c r="G784" i="3"/>
  <c r="G864" i="3"/>
  <c r="G944" i="3"/>
  <c r="G1024" i="3"/>
  <c r="G1104" i="3"/>
  <c r="G1184" i="3"/>
  <c r="G1264" i="3"/>
  <c r="G1344" i="3"/>
  <c r="G1424" i="3"/>
  <c r="G1504" i="3"/>
  <c r="G1584" i="3"/>
  <c r="G1664" i="3"/>
  <c r="G1744" i="3"/>
  <c r="G1824" i="3"/>
  <c r="G1904" i="3"/>
  <c r="G1984" i="3"/>
  <c r="G2064" i="3"/>
  <c r="G2144" i="3"/>
  <c r="G2224" i="3"/>
  <c r="G2304" i="3"/>
  <c r="G2384" i="3"/>
  <c r="G2464" i="3"/>
  <c r="G2544" i="3"/>
  <c r="G2624" i="3"/>
  <c r="G2704" i="3"/>
  <c r="G2784" i="3"/>
  <c r="G2864" i="3"/>
  <c r="G2944" i="3"/>
  <c r="G3024" i="3"/>
  <c r="G3104" i="3"/>
  <c r="G3184" i="3"/>
  <c r="G3264" i="3"/>
  <c r="G3344" i="3"/>
  <c r="G3424" i="3"/>
  <c r="G3504" i="3"/>
  <c r="G3584" i="3"/>
  <c r="H3984" i="3" l="1"/>
  <c r="G3984" i="3"/>
  <c r="N3984" i="3"/>
  <c r="L3984" i="3"/>
  <c r="J3984" i="3"/>
  <c r="I3984" i="3"/>
  <c r="H3904" i="3"/>
  <c r="G3904" i="3"/>
  <c r="I3904" i="3"/>
  <c r="J3904" i="3"/>
  <c r="L3904" i="3"/>
  <c r="N3904" i="3"/>
  <c r="H3824" i="3"/>
  <c r="N3824" i="3"/>
  <c r="L3824" i="3"/>
  <c r="J3824" i="3"/>
  <c r="I3824" i="3"/>
  <c r="G3824" i="3"/>
  <c r="H3744" i="3"/>
  <c r="N3744" i="3"/>
  <c r="I3744" i="3"/>
  <c r="G3744" i="3"/>
  <c r="L3744" i="3"/>
  <c r="J3744" i="3"/>
  <c r="H3664" i="3"/>
  <c r="H3584" i="3"/>
  <c r="H3504" i="3"/>
  <c r="H3424" i="3"/>
  <c r="H3344" i="3"/>
  <c r="H3264" i="3"/>
  <c r="H3184" i="3"/>
  <c r="H3104" i="3"/>
  <c r="H3024" i="3"/>
  <c r="H2944" i="3"/>
  <c r="H2864" i="3"/>
  <c r="H2784" i="3"/>
  <c r="H2704" i="3"/>
  <c r="H2624" i="3"/>
  <c r="H2544" i="3"/>
  <c r="H2464" i="3"/>
  <c r="H2384" i="3"/>
  <c r="H2304" i="3"/>
  <c r="H2224" i="3"/>
  <c r="H2144" i="3"/>
  <c r="H2064" i="3"/>
  <c r="H1984" i="3"/>
  <c r="H1904" i="3"/>
  <c r="H1824" i="3"/>
  <c r="H1744" i="3"/>
  <c r="H1664" i="3"/>
  <c r="H1584" i="3"/>
  <c r="H1504" i="3"/>
  <c r="H1424" i="3"/>
  <c r="H1344" i="3"/>
  <c r="H1264" i="3"/>
  <c r="H1184" i="3"/>
  <c r="H1104" i="3"/>
  <c r="H1024" i="3"/>
  <c r="H944" i="3"/>
  <c r="H864" i="3"/>
  <c r="H784" i="3"/>
  <c r="H704" i="3"/>
  <c r="H624" i="3"/>
  <c r="H544" i="3"/>
  <c r="H464" i="3"/>
  <c r="H384" i="3"/>
  <c r="H304" i="3"/>
  <c r="H184" i="3"/>
  <c r="H104" i="3"/>
  <c r="H24" i="3"/>
  <c r="N3923" i="3"/>
  <c r="L3923" i="3"/>
  <c r="J3923" i="3"/>
  <c r="I3923" i="3"/>
  <c r="H3923" i="3"/>
  <c r="G3923" i="3"/>
  <c r="N3843" i="3"/>
  <c r="J3843" i="3"/>
  <c r="I3843" i="3"/>
  <c r="H3843" i="3"/>
  <c r="G3843" i="3"/>
  <c r="L3843" i="3"/>
  <c r="N3763" i="3"/>
  <c r="H3763" i="3"/>
  <c r="G3763" i="3"/>
  <c r="L3763" i="3"/>
  <c r="J3763" i="3"/>
  <c r="I3763" i="3"/>
  <c r="H3683" i="3"/>
  <c r="H3603" i="3"/>
  <c r="H3523" i="3"/>
  <c r="H3443" i="3"/>
  <c r="H3363" i="3"/>
  <c r="H3283" i="3"/>
  <c r="H3203" i="3"/>
  <c r="H3123" i="3"/>
  <c r="H3043" i="3"/>
  <c r="H2963" i="3"/>
  <c r="H2883" i="3"/>
  <c r="H2803" i="3"/>
  <c r="H2723" i="3"/>
  <c r="H2643" i="3"/>
  <c r="H2563" i="3"/>
  <c r="H2483" i="3"/>
  <c r="H2403" i="3"/>
  <c r="H2323" i="3"/>
  <c r="H2243" i="3"/>
  <c r="H2163" i="3"/>
  <c r="H2083" i="3"/>
  <c r="H2003" i="3"/>
  <c r="H1923" i="3"/>
  <c r="H1843" i="3"/>
  <c r="H1763" i="3"/>
  <c r="H1683" i="3"/>
  <c r="H1603" i="3"/>
  <c r="H1523" i="3"/>
  <c r="H1443" i="3"/>
  <c r="H1363" i="3"/>
  <c r="H1283" i="3"/>
  <c r="H1203" i="3"/>
  <c r="H1123" i="3"/>
  <c r="H1043" i="3"/>
  <c r="H963" i="3"/>
  <c r="H883" i="3"/>
  <c r="H803" i="3"/>
  <c r="H723" i="3"/>
  <c r="H643" i="3"/>
  <c r="H563" i="3"/>
  <c r="H483" i="3"/>
  <c r="H403" i="3"/>
  <c r="H323" i="3"/>
  <c r="H243" i="3"/>
  <c r="H163" i="3"/>
  <c r="H83" i="3"/>
  <c r="H3" i="3"/>
  <c r="I3942" i="3"/>
  <c r="H3942" i="3"/>
  <c r="G3942" i="3"/>
  <c r="L3942" i="3"/>
  <c r="N3942" i="3"/>
  <c r="J3942" i="3"/>
  <c r="N3862" i="3"/>
  <c r="L3862" i="3"/>
  <c r="J3862" i="3"/>
  <c r="G3862" i="3"/>
  <c r="H3862" i="3"/>
  <c r="I3862" i="3"/>
  <c r="I3782" i="3"/>
  <c r="H3782" i="3"/>
  <c r="G3782" i="3"/>
  <c r="J3782" i="3"/>
  <c r="N3782" i="3"/>
  <c r="L3782" i="3"/>
  <c r="H3702" i="3"/>
  <c r="H3622" i="3"/>
  <c r="H3542" i="3"/>
  <c r="H3462" i="3"/>
  <c r="H3382" i="3"/>
  <c r="H3302" i="3"/>
  <c r="H3222" i="3"/>
  <c r="H3142" i="3"/>
  <c r="H3062" i="3"/>
  <c r="H2982" i="3"/>
  <c r="H2902" i="3"/>
  <c r="H2822" i="3"/>
  <c r="H2742" i="3"/>
  <c r="H2662" i="3"/>
  <c r="H2582" i="3"/>
  <c r="H2502" i="3"/>
  <c r="H2422" i="3"/>
  <c r="H2342" i="3"/>
  <c r="H2262" i="3"/>
  <c r="H2182" i="3"/>
  <c r="H2102" i="3"/>
  <c r="H2022" i="3"/>
  <c r="H1942" i="3"/>
  <c r="H1862" i="3"/>
  <c r="H1782" i="3"/>
  <c r="H1702" i="3"/>
  <c r="H1622" i="3"/>
  <c r="H1542" i="3"/>
  <c r="H1462" i="3"/>
  <c r="H1382" i="3"/>
  <c r="H1302" i="3"/>
  <c r="H1222" i="3"/>
  <c r="H1142" i="3"/>
  <c r="H1062" i="3"/>
  <c r="H982" i="3"/>
  <c r="H902" i="3"/>
  <c r="H822" i="3"/>
  <c r="H742" i="3"/>
  <c r="H682" i="3"/>
  <c r="H602" i="3"/>
  <c r="H522" i="3"/>
  <c r="H442" i="3"/>
  <c r="H362" i="3"/>
  <c r="H282" i="3"/>
  <c r="H202" i="3"/>
  <c r="H122" i="3"/>
  <c r="H42" i="3"/>
  <c r="N3921" i="3"/>
  <c r="L3921" i="3"/>
  <c r="J3921" i="3"/>
  <c r="I3921" i="3"/>
  <c r="G3921" i="3"/>
  <c r="H3921" i="3"/>
  <c r="N3841" i="3"/>
  <c r="I3841" i="3"/>
  <c r="H3841" i="3"/>
  <c r="G3841" i="3"/>
  <c r="L3841" i="3"/>
  <c r="J3841" i="3"/>
  <c r="N3761" i="3"/>
  <c r="L3761" i="3"/>
  <c r="J3761" i="3"/>
  <c r="I3761" i="3"/>
  <c r="G3761" i="3"/>
  <c r="H3761" i="3"/>
  <c r="H3681" i="3"/>
  <c r="H3601" i="3"/>
  <c r="H3521" i="3"/>
  <c r="H3461" i="3"/>
  <c r="H3401" i="3"/>
  <c r="H3321" i="3"/>
  <c r="H3241" i="3"/>
  <c r="H3161" i="3"/>
  <c r="H3081" i="3"/>
  <c r="H3001" i="3"/>
  <c r="H2921" i="3"/>
  <c r="H2841" i="3"/>
  <c r="H2781" i="3"/>
  <c r="H2701" i="3"/>
  <c r="H2621" i="3"/>
  <c r="H2541" i="3"/>
  <c r="H2461" i="3"/>
  <c r="H2381" i="3"/>
  <c r="H2301" i="3"/>
  <c r="H2221" i="3"/>
  <c r="H2141" i="3"/>
  <c r="H2041" i="3"/>
  <c r="H1961" i="3"/>
  <c r="H1881" i="3"/>
  <c r="H1821" i="3"/>
  <c r="H1741" i="3"/>
  <c r="H1661" i="3"/>
  <c r="H1581" i="3"/>
  <c r="H1501" i="3"/>
  <c r="H1421" i="3"/>
  <c r="H1341" i="3"/>
  <c r="H1261" i="3"/>
  <c r="H1181" i="3"/>
  <c r="H1101" i="3"/>
  <c r="H1001" i="3"/>
  <c r="H921" i="3"/>
  <c r="H841" i="3"/>
  <c r="H761" i="3"/>
  <c r="H681" i="3"/>
  <c r="H601" i="3"/>
  <c r="H521" i="3"/>
  <c r="H441" i="3"/>
  <c r="H341" i="3"/>
  <c r="H241" i="3"/>
  <c r="H161" i="3"/>
  <c r="H81" i="3"/>
  <c r="N3960" i="3"/>
  <c r="L3960" i="3"/>
  <c r="J3960" i="3"/>
  <c r="I3960" i="3"/>
  <c r="H3960" i="3"/>
  <c r="G3960" i="3"/>
  <c r="N3880" i="3"/>
  <c r="L3880" i="3"/>
  <c r="J3880" i="3"/>
  <c r="H3880" i="3"/>
  <c r="G3880" i="3"/>
  <c r="I3880" i="3"/>
  <c r="N3800" i="3"/>
  <c r="J3800" i="3"/>
  <c r="H3800" i="3"/>
  <c r="G3800" i="3"/>
  <c r="L3800" i="3"/>
  <c r="I3800" i="3"/>
  <c r="H3720" i="3"/>
  <c r="H3640" i="3"/>
  <c r="H3560" i="3"/>
  <c r="H3480" i="3"/>
  <c r="H3400" i="3"/>
  <c r="H3320" i="3"/>
  <c r="H3260" i="3"/>
  <c r="H3200" i="3"/>
  <c r="H3120" i="3"/>
  <c r="H3040" i="3"/>
  <c r="H2960" i="3"/>
  <c r="H2880" i="3"/>
  <c r="H2800" i="3"/>
  <c r="H2720" i="3"/>
  <c r="H2640" i="3"/>
  <c r="H2560" i="3"/>
  <c r="H2480" i="3"/>
  <c r="H2400" i="3"/>
  <c r="H2320" i="3"/>
  <c r="H2240" i="3"/>
  <c r="H2160" i="3"/>
  <c r="H2080" i="3"/>
  <c r="H2000" i="3"/>
  <c r="H1920" i="3"/>
  <c r="H1840" i="3"/>
  <c r="H1760" i="3"/>
  <c r="H1660" i="3"/>
  <c r="H1580" i="3"/>
  <c r="H1500" i="3"/>
  <c r="H1420" i="3"/>
  <c r="H1340" i="3"/>
  <c r="H1260" i="3"/>
  <c r="H1180" i="3"/>
  <c r="H1100" i="3"/>
  <c r="H1020" i="3"/>
  <c r="H940" i="3"/>
  <c r="H860" i="3"/>
  <c r="H780" i="3"/>
  <c r="H700" i="3"/>
  <c r="H620" i="3"/>
  <c r="H560" i="3"/>
  <c r="H500" i="3"/>
  <c r="H420" i="3"/>
  <c r="H340" i="3"/>
  <c r="H260" i="3"/>
  <c r="H160" i="3"/>
  <c r="H80" i="3"/>
  <c r="N3999" i="3"/>
  <c r="L3999" i="3"/>
  <c r="J3999" i="3"/>
  <c r="I3999" i="3"/>
  <c r="H3999" i="3"/>
  <c r="G3999" i="3"/>
  <c r="N3939" i="3"/>
  <c r="L3939" i="3"/>
  <c r="J3939" i="3"/>
  <c r="I3939" i="3"/>
  <c r="H3939" i="3"/>
  <c r="G3939" i="3"/>
  <c r="G3879" i="3"/>
  <c r="N3879" i="3"/>
  <c r="L3879" i="3"/>
  <c r="I3879" i="3"/>
  <c r="H3879" i="3"/>
  <c r="J3879" i="3"/>
  <c r="J3819" i="3"/>
  <c r="I3819" i="3"/>
  <c r="H3819" i="3"/>
  <c r="N3819" i="3"/>
  <c r="L3819" i="3"/>
  <c r="G3819" i="3"/>
  <c r="N3739" i="3"/>
  <c r="L3739" i="3"/>
  <c r="J3739" i="3"/>
  <c r="I3739" i="3"/>
  <c r="G3739" i="3"/>
  <c r="H3739" i="3"/>
  <c r="H3659" i="3"/>
  <c r="H3559" i="3"/>
  <c r="H3379" i="3"/>
  <c r="H2979" i="3"/>
  <c r="H2899" i="3"/>
  <c r="H2819" i="3"/>
  <c r="H2739" i="3"/>
  <c r="H2659" i="3"/>
  <c r="H2599" i="3"/>
  <c r="H2539" i="3"/>
  <c r="H2459" i="3"/>
  <c r="H2379" i="3"/>
  <c r="H2339" i="3"/>
  <c r="H2259" i="3"/>
  <c r="H2179" i="3"/>
  <c r="H2099" i="3"/>
  <c r="H2019" i="3"/>
  <c r="H1939" i="3"/>
  <c r="H1859" i="3"/>
  <c r="H1779" i="3"/>
  <c r="H1699" i="3"/>
  <c r="H1619" i="3"/>
  <c r="H1539" i="3"/>
  <c r="H1459" i="3"/>
  <c r="H1379" i="3"/>
  <c r="H1299" i="3"/>
  <c r="H1219" i="3"/>
  <c r="H1139" i="3"/>
  <c r="H1059" i="3"/>
  <c r="H979" i="3"/>
  <c r="H899" i="3"/>
  <c r="H819" i="3"/>
  <c r="H739" i="3"/>
  <c r="H659" i="3"/>
  <c r="H579" i="3"/>
  <c r="H499" i="3"/>
  <c r="H419" i="3"/>
  <c r="H339" i="3"/>
  <c r="H259" i="3"/>
  <c r="H199" i="3"/>
  <c r="H119" i="3"/>
  <c r="H39" i="3"/>
  <c r="G3938" i="3"/>
  <c r="L3938" i="3"/>
  <c r="J3938" i="3"/>
  <c r="I3938" i="3"/>
  <c r="N3938" i="3"/>
  <c r="H3938" i="3"/>
  <c r="L3858" i="3"/>
  <c r="J3858" i="3"/>
  <c r="I3858" i="3"/>
  <c r="N3858" i="3"/>
  <c r="H3858" i="3"/>
  <c r="G3858" i="3"/>
  <c r="J3758" i="3"/>
  <c r="I3758" i="3"/>
  <c r="H3758" i="3"/>
  <c r="N3758" i="3"/>
  <c r="L3758" i="3"/>
  <c r="G3758" i="3"/>
  <c r="H3678" i="3"/>
  <c r="H3598" i="3"/>
  <c r="H3518" i="3"/>
  <c r="H3438" i="3"/>
  <c r="H3358" i="3"/>
  <c r="H3278" i="3"/>
  <c r="H3198" i="3"/>
  <c r="H3098" i="3"/>
  <c r="H3018" i="3"/>
  <c r="H2938" i="3"/>
  <c r="H2858" i="3"/>
  <c r="H2778" i="3"/>
  <c r="H2698" i="3"/>
  <c r="H2598" i="3"/>
  <c r="H2518" i="3"/>
  <c r="H2418" i="3"/>
  <c r="H2338" i="3"/>
  <c r="H2258" i="3"/>
  <c r="H2178" i="3"/>
  <c r="H2098" i="3"/>
  <c r="H2018" i="3"/>
  <c r="H1938" i="3"/>
  <c r="H1858" i="3"/>
  <c r="H1778" i="3"/>
  <c r="H1698" i="3"/>
  <c r="H1618" i="3"/>
  <c r="H1538" i="3"/>
  <c r="H1458" i="3"/>
  <c r="H1378" i="3"/>
  <c r="H1298" i="3"/>
  <c r="H1238" i="3"/>
  <c r="H1158" i="3"/>
  <c r="H1118" i="3"/>
  <c r="H1038" i="3"/>
  <c r="H958" i="3"/>
  <c r="H878" i="3"/>
  <c r="H798" i="3"/>
  <c r="H718" i="3"/>
  <c r="H638" i="3"/>
  <c r="H558" i="3"/>
  <c r="H478" i="3"/>
  <c r="H398" i="3"/>
  <c r="H318" i="3"/>
  <c r="H238" i="3"/>
  <c r="H158" i="3"/>
  <c r="H78" i="3"/>
  <c r="J3977" i="3"/>
  <c r="I3977" i="3"/>
  <c r="H3977" i="3"/>
  <c r="L3977" i="3"/>
  <c r="G3977" i="3"/>
  <c r="N3977" i="3"/>
  <c r="J3897" i="3"/>
  <c r="I3897" i="3"/>
  <c r="H3897" i="3"/>
  <c r="G3897" i="3"/>
  <c r="N3897" i="3"/>
  <c r="L3897" i="3"/>
  <c r="J3817" i="3"/>
  <c r="H3817" i="3"/>
  <c r="N3817" i="3"/>
  <c r="L3817" i="3"/>
  <c r="I3817" i="3"/>
  <c r="G3817" i="3"/>
  <c r="J3737" i="3"/>
  <c r="H3737" i="3"/>
  <c r="I3737" i="3"/>
  <c r="G3737" i="3"/>
  <c r="N3737" i="3"/>
  <c r="L3737" i="3"/>
  <c r="H3677" i="3"/>
  <c r="H3597" i="3"/>
  <c r="H3517" i="3"/>
  <c r="H3437" i="3"/>
  <c r="H3357" i="3"/>
  <c r="H3257" i="3"/>
  <c r="H3197" i="3"/>
  <c r="H3117" i="3"/>
  <c r="H3037" i="3"/>
  <c r="H2957" i="3"/>
  <c r="H2877" i="3"/>
  <c r="H2797" i="3"/>
  <c r="H2717" i="3"/>
  <c r="H2637" i="3"/>
  <c r="H2557" i="3"/>
  <c r="H2477" i="3"/>
  <c r="H2397" i="3"/>
  <c r="H2317" i="3"/>
  <c r="H2237" i="3"/>
  <c r="H2157" i="3"/>
  <c r="H2077" i="3"/>
  <c r="H1997" i="3"/>
  <c r="H1937" i="3"/>
  <c r="H1857" i="3"/>
  <c r="H1777" i="3"/>
  <c r="H1697" i="3"/>
  <c r="H1617" i="3"/>
  <c r="H1537" i="3"/>
  <c r="H1457" i="3"/>
  <c r="H1377" i="3"/>
  <c r="H1297" i="3"/>
  <c r="H1217" i="3"/>
  <c r="H1137" i="3"/>
  <c r="H1057" i="3"/>
  <c r="H977" i="3"/>
  <c r="H897" i="3"/>
  <c r="H817" i="3"/>
  <c r="H737" i="3"/>
  <c r="H657" i="3"/>
  <c r="H577" i="3"/>
  <c r="H497" i="3"/>
  <c r="H417" i="3"/>
  <c r="H337" i="3"/>
  <c r="H257" i="3"/>
  <c r="H177" i="3"/>
  <c r="H97" i="3"/>
  <c r="H17" i="3"/>
  <c r="G3936" i="3"/>
  <c r="J3936" i="3"/>
  <c r="I3936" i="3"/>
  <c r="H3936" i="3"/>
  <c r="N3936" i="3"/>
  <c r="L3936" i="3"/>
  <c r="N3856" i="3"/>
  <c r="L3856" i="3"/>
  <c r="G3856" i="3"/>
  <c r="J3856" i="3"/>
  <c r="I3856" i="3"/>
  <c r="H3856" i="3"/>
  <c r="N3776" i="3"/>
  <c r="L3776" i="3"/>
  <c r="J3776" i="3"/>
  <c r="I3776" i="3"/>
  <c r="H3776" i="3"/>
  <c r="G3776" i="3"/>
  <c r="H3696" i="3"/>
  <c r="H3616" i="3"/>
  <c r="H3536" i="3"/>
  <c r="H3456" i="3"/>
  <c r="H3376" i="3"/>
  <c r="H3296" i="3"/>
  <c r="H3216" i="3"/>
  <c r="H3136" i="3"/>
  <c r="H3056" i="3"/>
  <c r="H2976" i="3"/>
  <c r="H2896" i="3"/>
  <c r="H2816" i="3"/>
  <c r="H2736" i="3"/>
  <c r="H2656" i="3"/>
  <c r="H2576" i="3"/>
  <c r="H2496" i="3"/>
  <c r="H2416" i="3"/>
  <c r="H2336" i="3"/>
  <c r="H2236" i="3"/>
  <c r="H2136" i="3"/>
  <c r="H2056" i="3"/>
  <c r="H1976" i="3"/>
  <c r="H1876" i="3"/>
  <c r="H1796" i="3"/>
  <c r="H1716" i="3"/>
  <c r="H1636" i="3"/>
  <c r="H1556" i="3"/>
  <c r="H1476" i="3"/>
  <c r="H1396" i="3"/>
  <c r="H1316" i="3"/>
  <c r="H1236" i="3"/>
  <c r="H1156" i="3"/>
  <c r="H1076" i="3"/>
  <c r="H996" i="3"/>
  <c r="H916" i="3"/>
  <c r="H836" i="3"/>
  <c r="H756" i="3"/>
  <c r="H676" i="3"/>
  <c r="H596" i="3"/>
  <c r="H516" i="3"/>
  <c r="H436" i="3"/>
  <c r="H356" i="3"/>
  <c r="H276" i="3"/>
  <c r="H196" i="3"/>
  <c r="H116" i="3"/>
  <c r="H16" i="3"/>
  <c r="L3935" i="3"/>
  <c r="J3935" i="3"/>
  <c r="I3935" i="3"/>
  <c r="N3935" i="3"/>
  <c r="H3935" i="3"/>
  <c r="G3935" i="3"/>
  <c r="J3855" i="3"/>
  <c r="I3855" i="3"/>
  <c r="H3855" i="3"/>
  <c r="N3855" i="3"/>
  <c r="L3855" i="3"/>
  <c r="G3855" i="3"/>
  <c r="L3775" i="3"/>
  <c r="J3775" i="3"/>
  <c r="I3775" i="3"/>
  <c r="N3775" i="3"/>
  <c r="H3775" i="3"/>
  <c r="G3775" i="3"/>
  <c r="H3695" i="3"/>
  <c r="H3615" i="3"/>
  <c r="H3535" i="3"/>
  <c r="H3455" i="3"/>
  <c r="H3375" i="3"/>
  <c r="H3295" i="3"/>
  <c r="H3215" i="3"/>
  <c r="H3135" i="3"/>
  <c r="H3055" i="3"/>
  <c r="H2975" i="3"/>
  <c r="H2895" i="3"/>
  <c r="H2815" i="3"/>
  <c r="H2735" i="3"/>
  <c r="H2655" i="3"/>
  <c r="H2575" i="3"/>
  <c r="H2495" i="3"/>
  <c r="H2415" i="3"/>
  <c r="H2335" i="3"/>
  <c r="H2255" i="3"/>
  <c r="H2175" i="3"/>
  <c r="H2095" i="3"/>
  <c r="H2015" i="3"/>
  <c r="H1935" i="3"/>
  <c r="H1855" i="3"/>
  <c r="H1775" i="3"/>
  <c r="H1695" i="3"/>
  <c r="H1615" i="3"/>
  <c r="H1535" i="3"/>
  <c r="H1455" i="3"/>
  <c r="H1375" i="3"/>
  <c r="H1295" i="3"/>
  <c r="H1215" i="3"/>
  <c r="H1135" i="3"/>
  <c r="H1055" i="3"/>
  <c r="H975" i="3"/>
  <c r="H915" i="3"/>
  <c r="H835" i="3"/>
  <c r="H755" i="3"/>
  <c r="H675" i="3"/>
  <c r="H595" i="3"/>
  <c r="H515" i="3"/>
  <c r="H435" i="3"/>
  <c r="H355" i="3"/>
  <c r="H275" i="3"/>
  <c r="H195" i="3"/>
  <c r="H115" i="3"/>
  <c r="H35" i="3"/>
  <c r="H3934" i="3"/>
  <c r="G3934" i="3"/>
  <c r="N3934" i="3"/>
  <c r="L3934" i="3"/>
  <c r="J3934" i="3"/>
  <c r="I3934" i="3"/>
  <c r="H3854" i="3"/>
  <c r="G3854" i="3"/>
  <c r="N3854" i="3"/>
  <c r="L3854" i="3"/>
  <c r="J3854" i="3"/>
  <c r="I3854" i="3"/>
  <c r="H3774" i="3"/>
  <c r="G3774" i="3"/>
  <c r="N3774" i="3"/>
  <c r="L3774" i="3"/>
  <c r="I3774" i="3"/>
  <c r="J3774" i="3"/>
  <c r="H3694" i="3"/>
  <c r="H3614" i="3"/>
  <c r="H3534" i="3"/>
  <c r="H3454" i="3"/>
  <c r="H3374" i="3"/>
  <c r="H3294" i="3"/>
  <c r="H3214" i="3"/>
  <c r="H3134" i="3"/>
  <c r="H3054" i="3"/>
  <c r="H2974" i="3"/>
  <c r="H2894" i="3"/>
  <c r="H2814" i="3"/>
  <c r="H2734" i="3"/>
  <c r="H2654" i="3"/>
  <c r="H2574" i="3"/>
  <c r="H2494" i="3"/>
  <c r="H2414" i="3"/>
  <c r="H2334" i="3"/>
  <c r="H2254" i="3"/>
  <c r="H2154" i="3"/>
  <c r="H2074" i="3"/>
  <c r="H1994" i="3"/>
  <c r="H1914" i="3"/>
  <c r="H1834" i="3"/>
  <c r="H1754" i="3"/>
  <c r="H1674" i="3"/>
  <c r="H1594" i="3"/>
  <c r="H1514" i="3"/>
  <c r="H1414" i="3"/>
  <c r="H1334" i="3"/>
  <c r="H1254" i="3"/>
  <c r="H1174" i="3"/>
  <c r="H1094" i="3"/>
  <c r="H1014" i="3"/>
  <c r="H934" i="3"/>
  <c r="H854" i="3"/>
  <c r="H774" i="3"/>
  <c r="H714" i="3"/>
  <c r="H634" i="3"/>
  <c r="H554" i="3"/>
  <c r="H474" i="3"/>
  <c r="H394" i="3"/>
  <c r="H334" i="3"/>
  <c r="H254" i="3"/>
  <c r="H174" i="3"/>
  <c r="H114" i="3"/>
  <c r="H34" i="3"/>
  <c r="N3973" i="3"/>
  <c r="G3973" i="3"/>
  <c r="H3973" i="3"/>
  <c r="L3973" i="3"/>
  <c r="J3973" i="3"/>
  <c r="I3973" i="3"/>
  <c r="N3893" i="3"/>
  <c r="L3893" i="3"/>
  <c r="J3893" i="3"/>
  <c r="I3893" i="3"/>
  <c r="H3893" i="3"/>
  <c r="G3893" i="3"/>
  <c r="N3813" i="3"/>
  <c r="L3813" i="3"/>
  <c r="J3813" i="3"/>
  <c r="G3813" i="3"/>
  <c r="I3813" i="3"/>
  <c r="H3813" i="3"/>
  <c r="H3733" i="3"/>
  <c r="H3653" i="3"/>
  <c r="H3573" i="3"/>
  <c r="H3493" i="3"/>
  <c r="H3413" i="3"/>
  <c r="H3333" i="3"/>
  <c r="H3273" i="3"/>
  <c r="H3193" i="3"/>
  <c r="H3093" i="3"/>
  <c r="H3013" i="3"/>
  <c r="H2933" i="3"/>
  <c r="H2853" i="3"/>
  <c r="H2773" i="3"/>
  <c r="H2693" i="3"/>
  <c r="H2613" i="3"/>
  <c r="H2553" i="3"/>
  <c r="H2473" i="3"/>
  <c r="H2393" i="3"/>
  <c r="H2313" i="3"/>
  <c r="H2233" i="3"/>
  <c r="H2153" i="3"/>
  <c r="H2073" i="3"/>
  <c r="H1993" i="3"/>
  <c r="H1913" i="3"/>
  <c r="H1833" i="3"/>
  <c r="H1753" i="3"/>
  <c r="H1673" i="3"/>
  <c r="H1573" i="3"/>
  <c r="H1493" i="3"/>
  <c r="H1413" i="3"/>
  <c r="H1333" i="3"/>
  <c r="H1253" i="3"/>
  <c r="H1173" i="3"/>
  <c r="H1093" i="3"/>
  <c r="H1013" i="3"/>
  <c r="H933" i="3"/>
  <c r="H853" i="3"/>
  <c r="H773" i="3"/>
  <c r="H693" i="3"/>
  <c r="H613" i="3"/>
  <c r="H533" i="3"/>
  <c r="H453" i="3"/>
  <c r="H373" i="3"/>
  <c r="H293" i="3"/>
  <c r="H213" i="3"/>
  <c r="H133" i="3"/>
  <c r="H53" i="3"/>
  <c r="N3972" i="3"/>
  <c r="L3972" i="3"/>
  <c r="I3972" i="3"/>
  <c r="H3972" i="3"/>
  <c r="G3972" i="3"/>
  <c r="J3972" i="3"/>
  <c r="N3892" i="3"/>
  <c r="I3892" i="3"/>
  <c r="H3892" i="3"/>
  <c r="G3892" i="3"/>
  <c r="L3892" i="3"/>
  <c r="J3892" i="3"/>
  <c r="L3812" i="3"/>
  <c r="J3812" i="3"/>
  <c r="I3812" i="3"/>
  <c r="N3812" i="3"/>
  <c r="H3812" i="3"/>
  <c r="G3812" i="3"/>
  <c r="H3732" i="3"/>
  <c r="H3652" i="3"/>
  <c r="H3572" i="3"/>
  <c r="H3492" i="3"/>
  <c r="H3412" i="3"/>
  <c r="H3332" i="3"/>
  <c r="H3252" i="3"/>
  <c r="H3172" i="3"/>
  <c r="H3092" i="3"/>
  <c r="H3012" i="3"/>
  <c r="H2932" i="3"/>
  <c r="H2852" i="3"/>
  <c r="H2772" i="3"/>
  <c r="H2692" i="3"/>
  <c r="H2612" i="3"/>
  <c r="H2532" i="3"/>
  <c r="H2452" i="3"/>
  <c r="H2372" i="3"/>
  <c r="H2292" i="3"/>
  <c r="H2232" i="3"/>
  <c r="H2152" i="3"/>
  <c r="H2072" i="3"/>
  <c r="H1992" i="3"/>
  <c r="H1912" i="3"/>
  <c r="H1832" i="3"/>
  <c r="H1752" i="3"/>
  <c r="H1672" i="3"/>
  <c r="H1592" i="3"/>
  <c r="H1512" i="3"/>
  <c r="H1452" i="3"/>
  <c r="H1392" i="3"/>
  <c r="H1312" i="3"/>
  <c r="H1232" i="3"/>
  <c r="H1152" i="3"/>
  <c r="H1092" i="3"/>
  <c r="H1012" i="3"/>
  <c r="H932" i="3"/>
  <c r="H852" i="3"/>
  <c r="H772" i="3"/>
  <c r="H692" i="3"/>
  <c r="H612" i="3"/>
  <c r="H532" i="3"/>
  <c r="H452" i="3"/>
  <c r="H372" i="3"/>
  <c r="H292" i="3"/>
  <c r="H212" i="3"/>
  <c r="H132" i="3"/>
  <c r="H52" i="3"/>
  <c r="I3931" i="3"/>
  <c r="H3931" i="3"/>
  <c r="G3931" i="3"/>
  <c r="N3931" i="3"/>
  <c r="L3931" i="3"/>
  <c r="J3931" i="3"/>
  <c r="L3851" i="3"/>
  <c r="J3851" i="3"/>
  <c r="I3851" i="3"/>
  <c r="N3851" i="3"/>
  <c r="H3851" i="3"/>
  <c r="G3851" i="3"/>
  <c r="G3771" i="3"/>
  <c r="L3771" i="3"/>
  <c r="J3771" i="3"/>
  <c r="N3771" i="3"/>
  <c r="H3771" i="3"/>
  <c r="I3771" i="3"/>
  <c r="H3691" i="3"/>
  <c r="H3611" i="3"/>
  <c r="H3531" i="3"/>
  <c r="H3451" i="3"/>
  <c r="H3371" i="3"/>
  <c r="H3291" i="3"/>
  <c r="H3211" i="3"/>
  <c r="H3131" i="3"/>
  <c r="H3051" i="3"/>
  <c r="H2971" i="3"/>
  <c r="H2891" i="3"/>
  <c r="H2811" i="3"/>
  <c r="H2731" i="3"/>
  <c r="H2651" i="3"/>
  <c r="H2571" i="3"/>
  <c r="H2491" i="3"/>
  <c r="H2411" i="3"/>
  <c r="H2311" i="3"/>
  <c r="H2231" i="3"/>
  <c r="H2151" i="3"/>
  <c r="H2071" i="3"/>
  <c r="H1991" i="3"/>
  <c r="H1911" i="3"/>
  <c r="H1831" i="3"/>
  <c r="H1751" i="3"/>
  <c r="H1671" i="3"/>
  <c r="H1591" i="3"/>
  <c r="H1511" i="3"/>
  <c r="H1431" i="3"/>
  <c r="H1351" i="3"/>
  <c r="H1271" i="3"/>
  <c r="H1191" i="3"/>
  <c r="H1111" i="3"/>
  <c r="H1031" i="3"/>
  <c r="H951" i="3"/>
  <c r="H871" i="3"/>
  <c r="H791" i="3"/>
  <c r="H711" i="3"/>
  <c r="H631" i="3"/>
  <c r="H551" i="3"/>
  <c r="H471" i="3"/>
  <c r="H391" i="3"/>
  <c r="H311" i="3"/>
  <c r="H231" i="3"/>
  <c r="H151" i="3"/>
  <c r="H71" i="3"/>
  <c r="N3990" i="3"/>
  <c r="L3990" i="3"/>
  <c r="J3990" i="3"/>
  <c r="I3990" i="3"/>
  <c r="H3990" i="3"/>
  <c r="G3990" i="3"/>
  <c r="N3910" i="3"/>
  <c r="L3910" i="3"/>
  <c r="J3910" i="3"/>
  <c r="H3910" i="3"/>
  <c r="G3910" i="3"/>
  <c r="I3910" i="3"/>
  <c r="N3830" i="3"/>
  <c r="J3830" i="3"/>
  <c r="H3830" i="3"/>
  <c r="G3830" i="3"/>
  <c r="L3830" i="3"/>
  <c r="I3830" i="3"/>
  <c r="N3750" i="3"/>
  <c r="J3750" i="3"/>
  <c r="L3750" i="3"/>
  <c r="I3750" i="3"/>
  <c r="H3750" i="3"/>
  <c r="G3750" i="3"/>
  <c r="H3670" i="3"/>
  <c r="H3590" i="3"/>
  <c r="H3510" i="3"/>
  <c r="H3430" i="3"/>
  <c r="H3350" i="3"/>
  <c r="H3270" i="3"/>
  <c r="H3190" i="3"/>
  <c r="H3110" i="3"/>
  <c r="H3030" i="3"/>
  <c r="H2970" i="3"/>
  <c r="H2890" i="3"/>
  <c r="H2810" i="3"/>
  <c r="H2730" i="3"/>
  <c r="H2650" i="3"/>
  <c r="H2570" i="3"/>
  <c r="H2490" i="3"/>
  <c r="H2410" i="3"/>
  <c r="H2330" i="3"/>
  <c r="H2250" i="3"/>
  <c r="H2170" i="3"/>
  <c r="H2090" i="3"/>
  <c r="H2010" i="3"/>
  <c r="H1930" i="3"/>
  <c r="H1850" i="3"/>
  <c r="H1770" i="3"/>
  <c r="H1690" i="3"/>
  <c r="H1610" i="3"/>
  <c r="H1530" i="3"/>
  <c r="H1450" i="3"/>
  <c r="H1370" i="3"/>
  <c r="H1290" i="3"/>
  <c r="H1210" i="3"/>
  <c r="H1130" i="3"/>
  <c r="H1070" i="3"/>
  <c r="H990" i="3"/>
  <c r="H910" i="3"/>
  <c r="H830" i="3"/>
  <c r="H750" i="3"/>
  <c r="H670" i="3"/>
  <c r="H590" i="3"/>
  <c r="H510" i="3"/>
  <c r="H430" i="3"/>
  <c r="H350" i="3"/>
  <c r="H270" i="3"/>
  <c r="H190" i="3"/>
  <c r="H110" i="3"/>
  <c r="H30" i="3"/>
  <c r="H3969" i="3"/>
  <c r="G3969" i="3"/>
  <c r="J3969" i="3"/>
  <c r="I3969" i="3"/>
  <c r="N3969" i="3"/>
  <c r="L3969" i="3"/>
  <c r="I3889" i="3"/>
  <c r="H3889" i="3"/>
  <c r="G3889" i="3"/>
  <c r="N3889" i="3"/>
  <c r="L3889" i="3"/>
  <c r="J3889" i="3"/>
  <c r="N3809" i="3"/>
  <c r="J3809" i="3"/>
  <c r="I3809" i="3"/>
  <c r="H3809" i="3"/>
  <c r="L3809" i="3"/>
  <c r="G3809" i="3"/>
  <c r="H3729" i="3"/>
  <c r="H3649" i="3"/>
  <c r="H3569" i="3"/>
  <c r="H3489" i="3"/>
  <c r="H3409" i="3"/>
  <c r="H3329" i="3"/>
  <c r="H3249" i="3"/>
  <c r="H3189" i="3"/>
  <c r="H3109" i="3"/>
  <c r="H3029" i="3"/>
  <c r="H2949" i="3"/>
  <c r="H2889" i="3"/>
  <c r="H2809" i="3"/>
  <c r="H2729" i="3"/>
  <c r="H2649" i="3"/>
  <c r="H2569" i="3"/>
  <c r="H2489" i="3"/>
  <c r="H2409" i="3"/>
  <c r="H2329" i="3"/>
  <c r="H2249" i="3"/>
  <c r="H2169" i="3"/>
  <c r="H2089" i="3"/>
  <c r="H2009" i="3"/>
  <c r="H1929" i="3"/>
  <c r="H1849" i="3"/>
  <c r="H1769" i="3"/>
  <c r="H1689" i="3"/>
  <c r="H1629" i="3"/>
  <c r="H1569" i="3"/>
  <c r="H1469" i="3"/>
  <c r="H1389" i="3"/>
  <c r="H1309" i="3"/>
  <c r="H1229" i="3"/>
  <c r="H1149" i="3"/>
  <c r="H1069" i="3"/>
  <c r="H989" i="3"/>
  <c r="H909" i="3"/>
  <c r="H829" i="3"/>
  <c r="H749" i="3"/>
  <c r="H669" i="3"/>
  <c r="H589" i="3"/>
  <c r="H509" i="3"/>
  <c r="H429" i="3"/>
  <c r="H349" i="3"/>
  <c r="H269" i="3"/>
  <c r="H189" i="3"/>
  <c r="H109" i="3"/>
  <c r="H29" i="3"/>
  <c r="N3988" i="3"/>
  <c r="L3988" i="3"/>
  <c r="J3988" i="3"/>
  <c r="I3988" i="3"/>
  <c r="G3988" i="3"/>
  <c r="H3988" i="3"/>
  <c r="N3968" i="3"/>
  <c r="G3968" i="3"/>
  <c r="H3968" i="3"/>
  <c r="L3968" i="3"/>
  <c r="J3968" i="3"/>
  <c r="I3968" i="3"/>
  <c r="N3948" i="3"/>
  <c r="H3948" i="3"/>
  <c r="G3948" i="3"/>
  <c r="L3948" i="3"/>
  <c r="J3948" i="3"/>
  <c r="I3948" i="3"/>
  <c r="N3928" i="3"/>
  <c r="L3928" i="3"/>
  <c r="J3928" i="3"/>
  <c r="I3928" i="3"/>
  <c r="G3928" i="3"/>
  <c r="H3928" i="3"/>
  <c r="H3908" i="3"/>
  <c r="G3908" i="3"/>
  <c r="N3908" i="3"/>
  <c r="L3908" i="3"/>
  <c r="J3908" i="3"/>
  <c r="I3908" i="3"/>
  <c r="N3888" i="3"/>
  <c r="L3888" i="3"/>
  <c r="J3888" i="3"/>
  <c r="H3888" i="3"/>
  <c r="I3888" i="3"/>
  <c r="G3888" i="3"/>
  <c r="H3868" i="3"/>
  <c r="G3868" i="3"/>
  <c r="J3868" i="3"/>
  <c r="I3868" i="3"/>
  <c r="N3868" i="3"/>
  <c r="L3868" i="3"/>
  <c r="I3848" i="3"/>
  <c r="H3848" i="3"/>
  <c r="G3848" i="3"/>
  <c r="J3848" i="3"/>
  <c r="N3848" i="3"/>
  <c r="L3848" i="3"/>
  <c r="N3828" i="3"/>
  <c r="L3828" i="3"/>
  <c r="J3828" i="3"/>
  <c r="G3828" i="3"/>
  <c r="I3828" i="3"/>
  <c r="H3828" i="3"/>
  <c r="J3808" i="3"/>
  <c r="I3808" i="3"/>
  <c r="H3808" i="3"/>
  <c r="N3808" i="3"/>
  <c r="G3808" i="3"/>
  <c r="L3808" i="3"/>
  <c r="H3788" i="3"/>
  <c r="G3788" i="3"/>
  <c r="N3788" i="3"/>
  <c r="J3788" i="3"/>
  <c r="I3788" i="3"/>
  <c r="L3788" i="3"/>
  <c r="N3768" i="3"/>
  <c r="L3768" i="3"/>
  <c r="G3768" i="3"/>
  <c r="J3768" i="3"/>
  <c r="H3768" i="3"/>
  <c r="I3768" i="3"/>
  <c r="N3748" i="3"/>
  <c r="L3748" i="3"/>
  <c r="J3748" i="3"/>
  <c r="I3748" i="3"/>
  <c r="H3748" i="3"/>
  <c r="G3748" i="3"/>
  <c r="H3728" i="3"/>
  <c r="H3708" i="3"/>
  <c r="H3688" i="3"/>
  <c r="H3668" i="3"/>
  <c r="H3648" i="3"/>
  <c r="H3628" i="3"/>
  <c r="H3608" i="3"/>
  <c r="H3588" i="3"/>
  <c r="H3568" i="3"/>
  <c r="H3548" i="3"/>
  <c r="H3528" i="3"/>
  <c r="H3508" i="3"/>
  <c r="H3488" i="3"/>
  <c r="H3468" i="3"/>
  <c r="H3448" i="3"/>
  <c r="H3428" i="3"/>
  <c r="H3408" i="3"/>
  <c r="H3388" i="3"/>
  <c r="H3368" i="3"/>
  <c r="H3348" i="3"/>
  <c r="H3328" i="3"/>
  <c r="H3308" i="3"/>
  <c r="H3288" i="3"/>
  <c r="H3268" i="3"/>
  <c r="H3248" i="3"/>
  <c r="H3228" i="3"/>
  <c r="H3208" i="3"/>
  <c r="H3188" i="3"/>
  <c r="H3168" i="3"/>
  <c r="H3148" i="3"/>
  <c r="H3128" i="3"/>
  <c r="H3108" i="3"/>
  <c r="H3088" i="3"/>
  <c r="H3068" i="3"/>
  <c r="H3048" i="3"/>
  <c r="H3028" i="3"/>
  <c r="H3008" i="3"/>
  <c r="H2988" i="3"/>
  <c r="H2968" i="3"/>
  <c r="H2948" i="3"/>
  <c r="H2928" i="3"/>
  <c r="H2908" i="3"/>
  <c r="H2888" i="3"/>
  <c r="H2868" i="3"/>
  <c r="H2848" i="3"/>
  <c r="H2828" i="3"/>
  <c r="H2808" i="3"/>
  <c r="H2788" i="3"/>
  <c r="H2768" i="3"/>
  <c r="H2748" i="3"/>
  <c r="H2728" i="3"/>
  <c r="H2708" i="3"/>
  <c r="H2688" i="3"/>
  <c r="H2668" i="3"/>
  <c r="H2648" i="3"/>
  <c r="H2628" i="3"/>
  <c r="H2608" i="3"/>
  <c r="H2588" i="3"/>
  <c r="H2568" i="3"/>
  <c r="H2548" i="3"/>
  <c r="H2528" i="3"/>
  <c r="H2508" i="3"/>
  <c r="H2488" i="3"/>
  <c r="H2468" i="3"/>
  <c r="H2448" i="3"/>
  <c r="H2428" i="3"/>
  <c r="H2408" i="3"/>
  <c r="H2388" i="3"/>
  <c r="H2368" i="3"/>
  <c r="H2348" i="3"/>
  <c r="H2328" i="3"/>
  <c r="H2308" i="3"/>
  <c r="H2288" i="3"/>
  <c r="H2268" i="3"/>
  <c r="H2248" i="3"/>
  <c r="H2228" i="3"/>
  <c r="H2208" i="3"/>
  <c r="H2188" i="3"/>
  <c r="H2168" i="3"/>
  <c r="H2148" i="3"/>
  <c r="H2128" i="3"/>
  <c r="H2108" i="3"/>
  <c r="H2088" i="3"/>
  <c r="H2068" i="3"/>
  <c r="H2048" i="3"/>
  <c r="H2028" i="3"/>
  <c r="H2008" i="3"/>
  <c r="H1988" i="3"/>
  <c r="H1968" i="3"/>
  <c r="H1948" i="3"/>
  <c r="H1928" i="3"/>
  <c r="H1908" i="3"/>
  <c r="H1888" i="3"/>
  <c r="H1868" i="3"/>
  <c r="H1848" i="3"/>
  <c r="H1828" i="3"/>
  <c r="H1808" i="3"/>
  <c r="H1788" i="3"/>
  <c r="H1768" i="3"/>
  <c r="H1748" i="3"/>
  <c r="H1728" i="3"/>
  <c r="H1708" i="3"/>
  <c r="H1688" i="3"/>
  <c r="H1668" i="3"/>
  <c r="H1648" i="3"/>
  <c r="H1628" i="3"/>
  <c r="H1608" i="3"/>
  <c r="H1588" i="3"/>
  <c r="H1568" i="3"/>
  <c r="H1548" i="3"/>
  <c r="H1528" i="3"/>
  <c r="H1508" i="3"/>
  <c r="H1488" i="3"/>
  <c r="H1468" i="3"/>
  <c r="H1448" i="3"/>
  <c r="H1428" i="3"/>
  <c r="H1408" i="3"/>
  <c r="H1388" i="3"/>
  <c r="H1368" i="3"/>
  <c r="H1348" i="3"/>
  <c r="H1328" i="3"/>
  <c r="H1308" i="3"/>
  <c r="H1288" i="3"/>
  <c r="H1268" i="3"/>
  <c r="H1248" i="3"/>
  <c r="H1228" i="3"/>
  <c r="H1208" i="3"/>
  <c r="H1188" i="3"/>
  <c r="H1168" i="3"/>
  <c r="H1148" i="3"/>
  <c r="H1128" i="3"/>
  <c r="H1108" i="3"/>
  <c r="H1088" i="3"/>
  <c r="H1068" i="3"/>
  <c r="H1048" i="3"/>
  <c r="H1028" i="3"/>
  <c r="H1008" i="3"/>
  <c r="H988" i="3"/>
  <c r="H968" i="3"/>
  <c r="H948" i="3"/>
  <c r="H928" i="3"/>
  <c r="H908" i="3"/>
  <c r="H888" i="3"/>
  <c r="H868" i="3"/>
  <c r="H848" i="3"/>
  <c r="H828" i="3"/>
  <c r="H808" i="3"/>
  <c r="H788" i="3"/>
  <c r="H768" i="3"/>
  <c r="H748" i="3"/>
  <c r="H728" i="3"/>
  <c r="H708" i="3"/>
  <c r="H688" i="3"/>
  <c r="H668" i="3"/>
  <c r="H648" i="3"/>
  <c r="H628" i="3"/>
  <c r="H608" i="3"/>
  <c r="H588" i="3"/>
  <c r="H568" i="3"/>
  <c r="H548" i="3"/>
  <c r="H528" i="3"/>
  <c r="H508" i="3"/>
  <c r="H488" i="3"/>
  <c r="H468" i="3"/>
  <c r="H448" i="3"/>
  <c r="H428" i="3"/>
  <c r="H408" i="3"/>
  <c r="H388" i="3"/>
  <c r="H368" i="3"/>
  <c r="H348" i="3"/>
  <c r="H328" i="3"/>
  <c r="H308" i="3"/>
  <c r="H288" i="3"/>
  <c r="H268" i="3"/>
  <c r="H248" i="3"/>
  <c r="H228" i="3"/>
  <c r="H208" i="3"/>
  <c r="H188" i="3"/>
  <c r="H168" i="3"/>
  <c r="H148" i="3"/>
  <c r="H128" i="3"/>
  <c r="H108" i="3"/>
  <c r="H88" i="3"/>
  <c r="H68" i="3"/>
  <c r="H48" i="3"/>
  <c r="H28" i="3"/>
  <c r="H8" i="3"/>
  <c r="H3944" i="3"/>
  <c r="G3944" i="3"/>
  <c r="N3944" i="3"/>
  <c r="L3944" i="3"/>
  <c r="J3944" i="3"/>
  <c r="I3944" i="3"/>
  <c r="H3864" i="3"/>
  <c r="G3864" i="3"/>
  <c r="J3864" i="3"/>
  <c r="I3864" i="3"/>
  <c r="N3864" i="3"/>
  <c r="L3864" i="3"/>
  <c r="H3784" i="3"/>
  <c r="J3784" i="3"/>
  <c r="I3784" i="3"/>
  <c r="G3784" i="3"/>
  <c r="N3784" i="3"/>
  <c r="L3784" i="3"/>
  <c r="H3704" i="3"/>
  <c r="H3624" i="3"/>
  <c r="H3544" i="3"/>
  <c r="H3464" i="3"/>
  <c r="H3384" i="3"/>
  <c r="H3304" i="3"/>
  <c r="H3224" i="3"/>
  <c r="H3144" i="3"/>
  <c r="H3084" i="3"/>
  <c r="H3004" i="3"/>
  <c r="H2924" i="3"/>
  <c r="H2844" i="3"/>
  <c r="H2764" i="3"/>
  <c r="H2684" i="3"/>
  <c r="H2604" i="3"/>
  <c r="H2524" i="3"/>
  <c r="H2444" i="3"/>
  <c r="H2364" i="3"/>
  <c r="H2284" i="3"/>
  <c r="H2204" i="3"/>
  <c r="H2124" i="3"/>
  <c r="H2044" i="3"/>
  <c r="H1964" i="3"/>
  <c r="H1884" i="3"/>
  <c r="H1804" i="3"/>
  <c r="H1724" i="3"/>
  <c r="H1644" i="3"/>
  <c r="H1564" i="3"/>
  <c r="H1484" i="3"/>
  <c r="H1404" i="3"/>
  <c r="H1324" i="3"/>
  <c r="H1244" i="3"/>
  <c r="H1164" i="3"/>
  <c r="H1084" i="3"/>
  <c r="H1004" i="3"/>
  <c r="H924" i="3"/>
  <c r="H844" i="3"/>
  <c r="H744" i="3"/>
  <c r="H664" i="3"/>
  <c r="H584" i="3"/>
  <c r="H484" i="3"/>
  <c r="H404" i="3"/>
  <c r="H324" i="3"/>
  <c r="H264" i="3"/>
  <c r="H204" i="3"/>
  <c r="H124" i="3"/>
  <c r="H44" i="3"/>
  <c r="N3963" i="3"/>
  <c r="H3963" i="3"/>
  <c r="G3963" i="3"/>
  <c r="J3963" i="3"/>
  <c r="I3963" i="3"/>
  <c r="L3963" i="3"/>
  <c r="N3883" i="3"/>
  <c r="L3883" i="3"/>
  <c r="J3883" i="3"/>
  <c r="G3883" i="3"/>
  <c r="I3883" i="3"/>
  <c r="H3883" i="3"/>
  <c r="N3803" i="3"/>
  <c r="L3803" i="3"/>
  <c r="J3803" i="3"/>
  <c r="I3803" i="3"/>
  <c r="H3803" i="3"/>
  <c r="G3803" i="3"/>
  <c r="H3723" i="3"/>
  <c r="H3643" i="3"/>
  <c r="H3563" i="3"/>
  <c r="H3483" i="3"/>
  <c r="H3403" i="3"/>
  <c r="H3323" i="3"/>
  <c r="H3263" i="3"/>
  <c r="H3183" i="3"/>
  <c r="H3103" i="3"/>
  <c r="H3023" i="3"/>
  <c r="H2943" i="3"/>
  <c r="H2863" i="3"/>
  <c r="H2783" i="3"/>
  <c r="H2703" i="3"/>
  <c r="H2623" i="3"/>
  <c r="H2543" i="3"/>
  <c r="H2463" i="3"/>
  <c r="H2383" i="3"/>
  <c r="H2303" i="3"/>
  <c r="H2223" i="3"/>
  <c r="H2143" i="3"/>
  <c r="H2063" i="3"/>
  <c r="H1983" i="3"/>
  <c r="H1903" i="3"/>
  <c r="H1823" i="3"/>
  <c r="H1743" i="3"/>
  <c r="H1663" i="3"/>
  <c r="H1583" i="3"/>
  <c r="H1503" i="3"/>
  <c r="H1423" i="3"/>
  <c r="H1343" i="3"/>
  <c r="H1263" i="3"/>
  <c r="H1183" i="3"/>
  <c r="H1103" i="3"/>
  <c r="H1023" i="3"/>
  <c r="H943" i="3"/>
  <c r="H863" i="3"/>
  <c r="H783" i="3"/>
  <c r="H703" i="3"/>
  <c r="H623" i="3"/>
  <c r="H543" i="3"/>
  <c r="H463" i="3"/>
  <c r="H383" i="3"/>
  <c r="H303" i="3"/>
  <c r="H223" i="3"/>
  <c r="H143" i="3"/>
  <c r="H63" i="3"/>
  <c r="H2" i="3"/>
  <c r="H3922" i="3"/>
  <c r="G3922" i="3"/>
  <c r="N3922" i="3"/>
  <c r="L3922" i="3"/>
  <c r="J3922" i="3"/>
  <c r="I3922" i="3"/>
  <c r="N3842" i="3"/>
  <c r="L3842" i="3"/>
  <c r="H3842" i="3"/>
  <c r="G3842" i="3"/>
  <c r="J3842" i="3"/>
  <c r="I3842" i="3"/>
  <c r="H3762" i="3"/>
  <c r="G3762" i="3"/>
  <c r="N3762" i="3"/>
  <c r="L3762" i="3"/>
  <c r="J3762" i="3"/>
  <c r="I3762" i="3"/>
  <c r="H3682" i="3"/>
  <c r="H3602" i="3"/>
  <c r="H3522" i="3"/>
  <c r="H3442" i="3"/>
  <c r="H3362" i="3"/>
  <c r="H3282" i="3"/>
  <c r="H3202" i="3"/>
  <c r="H3122" i="3"/>
  <c r="H3042" i="3"/>
  <c r="H2962" i="3"/>
  <c r="H2882" i="3"/>
  <c r="H2802" i="3"/>
  <c r="H2722" i="3"/>
  <c r="H2642" i="3"/>
  <c r="H2562" i="3"/>
  <c r="H2482" i="3"/>
  <c r="H2402" i="3"/>
  <c r="H2322" i="3"/>
  <c r="H2242" i="3"/>
  <c r="H2162" i="3"/>
  <c r="H2082" i="3"/>
  <c r="H2002" i="3"/>
  <c r="H1922" i="3"/>
  <c r="H1842" i="3"/>
  <c r="H1762" i="3"/>
  <c r="H1682" i="3"/>
  <c r="H1602" i="3"/>
  <c r="H1522" i="3"/>
  <c r="H1422" i="3"/>
  <c r="H1342" i="3"/>
  <c r="H1262" i="3"/>
  <c r="H1182" i="3"/>
  <c r="H1102" i="3"/>
  <c r="H1002" i="3"/>
  <c r="H922" i="3"/>
  <c r="H842" i="3"/>
  <c r="H762" i="3"/>
  <c r="H662" i="3"/>
  <c r="H582" i="3"/>
  <c r="H502" i="3"/>
  <c r="H422" i="3"/>
  <c r="H342" i="3"/>
  <c r="H242" i="3"/>
  <c r="H162" i="3"/>
  <c r="H82" i="3"/>
  <c r="J3961" i="3"/>
  <c r="I3961" i="3"/>
  <c r="H3961" i="3"/>
  <c r="N3961" i="3"/>
  <c r="L3961" i="3"/>
  <c r="G3961" i="3"/>
  <c r="G3881" i="3"/>
  <c r="N3881" i="3"/>
  <c r="L3881" i="3"/>
  <c r="J3881" i="3"/>
  <c r="H3881" i="3"/>
  <c r="I3881" i="3"/>
  <c r="J3801" i="3"/>
  <c r="I3801" i="3"/>
  <c r="H3801" i="3"/>
  <c r="G3801" i="3"/>
  <c r="N3801" i="3"/>
  <c r="L3801" i="3"/>
  <c r="H3721" i="3"/>
  <c r="H3641" i="3"/>
  <c r="H3561" i="3"/>
  <c r="H3481" i="3"/>
  <c r="H3381" i="3"/>
  <c r="H3281" i="3"/>
  <c r="H3201" i="3"/>
  <c r="H3121" i="3"/>
  <c r="H3041" i="3"/>
  <c r="H2961" i="3"/>
  <c r="H2881" i="3"/>
  <c r="H2801" i="3"/>
  <c r="H2721" i="3"/>
  <c r="H2641" i="3"/>
  <c r="H2561" i="3"/>
  <c r="H2481" i="3"/>
  <c r="H2401" i="3"/>
  <c r="H2321" i="3"/>
  <c r="H2241" i="3"/>
  <c r="H2161" i="3"/>
  <c r="H2101" i="3"/>
  <c r="H2021" i="3"/>
  <c r="H1941" i="3"/>
  <c r="H1861" i="3"/>
  <c r="H1781" i="3"/>
  <c r="H1701" i="3"/>
  <c r="H1621" i="3"/>
  <c r="H1541" i="3"/>
  <c r="H1461" i="3"/>
  <c r="H1381" i="3"/>
  <c r="H1301" i="3"/>
  <c r="H1221" i="3"/>
  <c r="H1141" i="3"/>
  <c r="H1061" i="3"/>
  <c r="H981" i="3"/>
  <c r="H901" i="3"/>
  <c r="H821" i="3"/>
  <c r="H741" i="3"/>
  <c r="H661" i="3"/>
  <c r="H581" i="3"/>
  <c r="H501" i="3"/>
  <c r="H421" i="3"/>
  <c r="H361" i="3"/>
  <c r="H301" i="3"/>
  <c r="H221" i="3"/>
  <c r="H141" i="3"/>
  <c r="H61" i="3"/>
  <c r="N3980" i="3"/>
  <c r="L3980" i="3"/>
  <c r="J3980" i="3"/>
  <c r="I3980" i="3"/>
  <c r="H3980" i="3"/>
  <c r="G3980" i="3"/>
  <c r="N3900" i="3"/>
  <c r="L3900" i="3"/>
  <c r="J3900" i="3"/>
  <c r="I3900" i="3"/>
  <c r="H3900" i="3"/>
  <c r="G3900" i="3"/>
  <c r="N3820" i="3"/>
  <c r="J3820" i="3"/>
  <c r="L3820" i="3"/>
  <c r="I3820" i="3"/>
  <c r="H3820" i="3"/>
  <c r="G3820" i="3"/>
  <c r="N3740" i="3"/>
  <c r="J3740" i="3"/>
  <c r="H3740" i="3"/>
  <c r="G3740" i="3"/>
  <c r="I3740" i="3"/>
  <c r="L3740" i="3"/>
  <c r="H3660" i="3"/>
  <c r="H3580" i="3"/>
  <c r="H3500" i="3"/>
  <c r="H3420" i="3"/>
  <c r="H3340" i="3"/>
  <c r="H3240" i="3"/>
  <c r="H3160" i="3"/>
  <c r="H3080" i="3"/>
  <c r="H3000" i="3"/>
  <c r="H2920" i="3"/>
  <c r="H2840" i="3"/>
  <c r="H2760" i="3"/>
  <c r="H2680" i="3"/>
  <c r="H2600" i="3"/>
  <c r="H2520" i="3"/>
  <c r="H2440" i="3"/>
  <c r="H2360" i="3"/>
  <c r="H2280" i="3"/>
  <c r="H2200" i="3"/>
  <c r="H2120" i="3"/>
  <c r="H2040" i="3"/>
  <c r="H1960" i="3"/>
  <c r="H1880" i="3"/>
  <c r="H1800" i="3"/>
  <c r="H1720" i="3"/>
  <c r="H1640" i="3"/>
  <c r="H1560" i="3"/>
  <c r="H1480" i="3"/>
  <c r="H1400" i="3"/>
  <c r="H1320" i="3"/>
  <c r="H1240" i="3"/>
  <c r="H1160" i="3"/>
  <c r="H1080" i="3"/>
  <c r="H1000" i="3"/>
  <c r="H920" i="3"/>
  <c r="H840" i="3"/>
  <c r="H760" i="3"/>
  <c r="H680" i="3"/>
  <c r="H580" i="3"/>
  <c r="H480" i="3"/>
  <c r="H380" i="3"/>
  <c r="H300" i="3"/>
  <c r="H220" i="3"/>
  <c r="H140" i="3"/>
  <c r="H40" i="3"/>
  <c r="N3979" i="3"/>
  <c r="L3979" i="3"/>
  <c r="J3979" i="3"/>
  <c r="H3979" i="3"/>
  <c r="G3979" i="3"/>
  <c r="I3979" i="3"/>
  <c r="I3919" i="3"/>
  <c r="H3919" i="3"/>
  <c r="G3919" i="3"/>
  <c r="L3919" i="3"/>
  <c r="N3919" i="3"/>
  <c r="J3919" i="3"/>
  <c r="I3859" i="3"/>
  <c r="H3859" i="3"/>
  <c r="G3859" i="3"/>
  <c r="J3859" i="3"/>
  <c r="L3859" i="3"/>
  <c r="N3859" i="3"/>
  <c r="I3779" i="3"/>
  <c r="H3779" i="3"/>
  <c r="G3779" i="3"/>
  <c r="N3779" i="3"/>
  <c r="L3779" i="3"/>
  <c r="J3779" i="3"/>
  <c r="H3699" i="3"/>
  <c r="H3639" i="3"/>
  <c r="H3579" i="3"/>
  <c r="H3499" i="3"/>
  <c r="H3459" i="3"/>
  <c r="H3399" i="3"/>
  <c r="H3339" i="3"/>
  <c r="H3279" i="3"/>
  <c r="H3219" i="3"/>
  <c r="H3139" i="3"/>
  <c r="H3079" i="3"/>
  <c r="H3019" i="3"/>
  <c r="H2939" i="3"/>
  <c r="H2859" i="3"/>
  <c r="H2759" i="3"/>
  <c r="H2679" i="3"/>
  <c r="H2579" i="3"/>
  <c r="H2499" i="3"/>
  <c r="H2399" i="3"/>
  <c r="H2319" i="3"/>
  <c r="H2239" i="3"/>
  <c r="H2159" i="3"/>
  <c r="H2079" i="3"/>
  <c r="H1999" i="3"/>
  <c r="H1919" i="3"/>
  <c r="H1839" i="3"/>
  <c r="H1759" i="3"/>
  <c r="H1679" i="3"/>
  <c r="H1599" i="3"/>
  <c r="H1519" i="3"/>
  <c r="H1439" i="3"/>
  <c r="H1359" i="3"/>
  <c r="H1279" i="3"/>
  <c r="H1199" i="3"/>
  <c r="H1119" i="3"/>
  <c r="H1039" i="3"/>
  <c r="H959" i="3"/>
  <c r="H879" i="3"/>
  <c r="H799" i="3"/>
  <c r="H719" i="3"/>
  <c r="H639" i="3"/>
  <c r="H559" i="3"/>
  <c r="H479" i="3"/>
  <c r="H399" i="3"/>
  <c r="H319" i="3"/>
  <c r="H239" i="3"/>
  <c r="H159" i="3"/>
  <c r="H79" i="3"/>
  <c r="N3998" i="3"/>
  <c r="L3998" i="3"/>
  <c r="J3998" i="3"/>
  <c r="I3998" i="3"/>
  <c r="H3998" i="3"/>
  <c r="G3998" i="3"/>
  <c r="I3918" i="3"/>
  <c r="H3918" i="3"/>
  <c r="G3918" i="3"/>
  <c r="N3918" i="3"/>
  <c r="L3918" i="3"/>
  <c r="J3918" i="3"/>
  <c r="N3838" i="3"/>
  <c r="L3838" i="3"/>
  <c r="J3838" i="3"/>
  <c r="I3838" i="3"/>
  <c r="G3838" i="3"/>
  <c r="H3838" i="3"/>
  <c r="H3778" i="3"/>
  <c r="G3778" i="3"/>
  <c r="L3778" i="3"/>
  <c r="J3778" i="3"/>
  <c r="I3778" i="3"/>
  <c r="N3778" i="3"/>
  <c r="H3698" i="3"/>
  <c r="H3618" i="3"/>
  <c r="H3538" i="3"/>
  <c r="H3458" i="3"/>
  <c r="H3378" i="3"/>
  <c r="H3298" i="3"/>
  <c r="H3218" i="3"/>
  <c r="H3158" i="3"/>
  <c r="H3078" i="3"/>
  <c r="H2998" i="3"/>
  <c r="H2918" i="3"/>
  <c r="H2838" i="3"/>
  <c r="H2758" i="3"/>
  <c r="H2678" i="3"/>
  <c r="H2618" i="3"/>
  <c r="H2538" i="3"/>
  <c r="H2478" i="3"/>
  <c r="H2398" i="3"/>
  <c r="H2318" i="3"/>
  <c r="H2238" i="3"/>
  <c r="H2158" i="3"/>
  <c r="H2078" i="3"/>
  <c r="H1998" i="3"/>
  <c r="H1918" i="3"/>
  <c r="H1838" i="3"/>
  <c r="H1758" i="3"/>
  <c r="H1678" i="3"/>
  <c r="H1598" i="3"/>
  <c r="H1518" i="3"/>
  <c r="H1438" i="3"/>
  <c r="H1358" i="3"/>
  <c r="H1258" i="3"/>
  <c r="H1178" i="3"/>
  <c r="H1078" i="3"/>
  <c r="H998" i="3"/>
  <c r="H918" i="3"/>
  <c r="H838" i="3"/>
  <c r="H758" i="3"/>
  <c r="H678" i="3"/>
  <c r="H598" i="3"/>
  <c r="H518" i="3"/>
  <c r="H438" i="3"/>
  <c r="H358" i="3"/>
  <c r="H278" i="3"/>
  <c r="H198" i="3"/>
  <c r="H118" i="3"/>
  <c r="H38" i="3"/>
  <c r="J3937" i="3"/>
  <c r="I3937" i="3"/>
  <c r="H3937" i="3"/>
  <c r="N3937" i="3"/>
  <c r="L3937" i="3"/>
  <c r="G3937" i="3"/>
  <c r="J3857" i="3"/>
  <c r="I3857" i="3"/>
  <c r="H3857" i="3"/>
  <c r="G3857" i="3"/>
  <c r="N3857" i="3"/>
  <c r="L3857" i="3"/>
  <c r="J3777" i="3"/>
  <c r="H3777" i="3"/>
  <c r="N3777" i="3"/>
  <c r="I3777" i="3"/>
  <c r="G3777" i="3"/>
  <c r="L3777" i="3"/>
  <c r="H3697" i="3"/>
  <c r="H3617" i="3"/>
  <c r="H3557" i="3"/>
  <c r="H3477" i="3"/>
  <c r="H3397" i="3"/>
  <c r="H3317" i="3"/>
  <c r="H3237" i="3"/>
  <c r="H3157" i="3"/>
  <c r="H3077" i="3"/>
  <c r="H2997" i="3"/>
  <c r="H2917" i="3"/>
  <c r="H2837" i="3"/>
  <c r="H2757" i="3"/>
  <c r="H2677" i="3"/>
  <c r="H2597" i="3"/>
  <c r="H2517" i="3"/>
  <c r="H2437" i="3"/>
  <c r="H2357" i="3"/>
  <c r="H2277" i="3"/>
  <c r="H2197" i="3"/>
  <c r="H2117" i="3"/>
  <c r="H2037" i="3"/>
  <c r="H1957" i="3"/>
  <c r="H1877" i="3"/>
  <c r="H1797" i="3"/>
  <c r="H1717" i="3"/>
  <c r="H1637" i="3"/>
  <c r="H1557" i="3"/>
  <c r="H1477" i="3"/>
  <c r="H1397" i="3"/>
  <c r="H1317" i="3"/>
  <c r="H1237" i="3"/>
  <c r="H1157" i="3"/>
  <c r="H1077" i="3"/>
  <c r="H997" i="3"/>
  <c r="H917" i="3"/>
  <c r="H837" i="3"/>
  <c r="H757" i="3"/>
  <c r="H677" i="3"/>
  <c r="H597" i="3"/>
  <c r="H517" i="3"/>
  <c r="H437" i="3"/>
  <c r="H357" i="3"/>
  <c r="H297" i="3"/>
  <c r="H217" i="3"/>
  <c r="H137" i="3"/>
  <c r="H57" i="3"/>
  <c r="J3996" i="3"/>
  <c r="I3996" i="3"/>
  <c r="H3996" i="3"/>
  <c r="L3996" i="3"/>
  <c r="N3996" i="3"/>
  <c r="G3996" i="3"/>
  <c r="N3916" i="3"/>
  <c r="L3916" i="3"/>
  <c r="J3916" i="3"/>
  <c r="G3916" i="3"/>
  <c r="H3916" i="3"/>
  <c r="I3916" i="3"/>
  <c r="H3836" i="3"/>
  <c r="G3836" i="3"/>
  <c r="N3836" i="3"/>
  <c r="I3836" i="3"/>
  <c r="L3836" i="3"/>
  <c r="J3836" i="3"/>
  <c r="H3756" i="3"/>
  <c r="G3756" i="3"/>
  <c r="L3756" i="3"/>
  <c r="J3756" i="3"/>
  <c r="I3756" i="3"/>
  <c r="N3756" i="3"/>
  <c r="H3656" i="3"/>
  <c r="H3576" i="3"/>
  <c r="H3496" i="3"/>
  <c r="H3416" i="3"/>
  <c r="H3336" i="3"/>
  <c r="H3256" i="3"/>
  <c r="H3176" i="3"/>
  <c r="H3096" i="3"/>
  <c r="H3016" i="3"/>
  <c r="H2936" i="3"/>
  <c r="H2856" i="3"/>
  <c r="H2776" i="3"/>
  <c r="H2696" i="3"/>
  <c r="H2616" i="3"/>
  <c r="H2536" i="3"/>
  <c r="H2456" i="3"/>
  <c r="H2376" i="3"/>
  <c r="H2296" i="3"/>
  <c r="H2216" i="3"/>
  <c r="H2156" i="3"/>
  <c r="H2096" i="3"/>
  <c r="H2016" i="3"/>
  <c r="H1936" i="3"/>
  <c r="H1856" i="3"/>
  <c r="H1756" i="3"/>
  <c r="H1676" i="3"/>
  <c r="H1596" i="3"/>
  <c r="H1516" i="3"/>
  <c r="H1436" i="3"/>
  <c r="H1356" i="3"/>
  <c r="H1276" i="3"/>
  <c r="H1196" i="3"/>
  <c r="H1116" i="3"/>
  <c r="H1036" i="3"/>
  <c r="H956" i="3"/>
  <c r="H896" i="3"/>
  <c r="H816" i="3"/>
  <c r="H736" i="3"/>
  <c r="H656" i="3"/>
  <c r="H576" i="3"/>
  <c r="H496" i="3"/>
  <c r="H416" i="3"/>
  <c r="H336" i="3"/>
  <c r="H256" i="3"/>
  <c r="H176" i="3"/>
  <c r="H96" i="3"/>
  <c r="H36" i="3"/>
  <c r="N3975" i="3"/>
  <c r="L3975" i="3"/>
  <c r="J3975" i="3"/>
  <c r="I3975" i="3"/>
  <c r="H3975" i="3"/>
  <c r="G3975" i="3"/>
  <c r="G3895" i="3"/>
  <c r="N3895" i="3"/>
  <c r="L3895" i="3"/>
  <c r="J3895" i="3"/>
  <c r="I3895" i="3"/>
  <c r="H3895" i="3"/>
  <c r="J3815" i="3"/>
  <c r="I3815" i="3"/>
  <c r="H3815" i="3"/>
  <c r="G3815" i="3"/>
  <c r="N3815" i="3"/>
  <c r="L3815" i="3"/>
  <c r="H3735" i="3"/>
  <c r="H3655" i="3"/>
  <c r="H3575" i="3"/>
  <c r="H3495" i="3"/>
  <c r="H3415" i="3"/>
  <c r="H3335" i="3"/>
  <c r="H3255" i="3"/>
  <c r="H3175" i="3"/>
  <c r="H3095" i="3"/>
  <c r="H3015" i="3"/>
  <c r="H2935" i="3"/>
  <c r="H2855" i="3"/>
  <c r="H2775" i="3"/>
  <c r="H2695" i="3"/>
  <c r="H2615" i="3"/>
  <c r="H2535" i="3"/>
  <c r="H2475" i="3"/>
  <c r="H2395" i="3"/>
  <c r="H2315" i="3"/>
  <c r="H2235" i="3"/>
  <c r="H2155" i="3"/>
  <c r="H2075" i="3"/>
  <c r="H1995" i="3"/>
  <c r="H1915" i="3"/>
  <c r="H1835" i="3"/>
  <c r="H1755" i="3"/>
  <c r="H1675" i="3"/>
  <c r="H1595" i="3"/>
  <c r="H1515" i="3"/>
  <c r="H1435" i="3"/>
  <c r="H1355" i="3"/>
  <c r="H1275" i="3"/>
  <c r="H1195" i="3"/>
  <c r="H1115" i="3"/>
  <c r="H1035" i="3"/>
  <c r="H955" i="3"/>
  <c r="H855" i="3"/>
  <c r="H795" i="3"/>
  <c r="H715" i="3"/>
  <c r="H635" i="3"/>
  <c r="H555" i="3"/>
  <c r="H475" i="3"/>
  <c r="H395" i="3"/>
  <c r="H315" i="3"/>
  <c r="H235" i="3"/>
  <c r="H155" i="3"/>
  <c r="H75" i="3"/>
  <c r="H3994" i="3"/>
  <c r="G3994" i="3"/>
  <c r="J3994" i="3"/>
  <c r="I3994" i="3"/>
  <c r="N3994" i="3"/>
  <c r="L3994" i="3"/>
  <c r="H3914" i="3"/>
  <c r="G3914" i="3"/>
  <c r="J3914" i="3"/>
  <c r="I3914" i="3"/>
  <c r="L3914" i="3"/>
  <c r="N3914" i="3"/>
  <c r="H3834" i="3"/>
  <c r="L3834" i="3"/>
  <c r="J3834" i="3"/>
  <c r="I3834" i="3"/>
  <c r="N3834" i="3"/>
  <c r="G3834" i="3"/>
  <c r="H3754" i="3"/>
  <c r="N3754" i="3"/>
  <c r="L3754" i="3"/>
  <c r="J3754" i="3"/>
  <c r="I3754" i="3"/>
  <c r="G3754" i="3"/>
  <c r="H3674" i="3"/>
  <c r="H3594" i="3"/>
  <c r="H3514" i="3"/>
  <c r="H3434" i="3"/>
  <c r="H3354" i="3"/>
  <c r="H3274" i="3"/>
  <c r="H3194" i="3"/>
  <c r="H3114" i="3"/>
  <c r="H3034" i="3"/>
  <c r="H2954" i="3"/>
  <c r="H2874" i="3"/>
  <c r="H2794" i="3"/>
  <c r="H2714" i="3"/>
  <c r="H2634" i="3"/>
  <c r="H2554" i="3"/>
  <c r="H2474" i="3"/>
  <c r="H2394" i="3"/>
  <c r="H2314" i="3"/>
  <c r="H2234" i="3"/>
  <c r="H2174" i="3"/>
  <c r="H2094" i="3"/>
  <c r="H2014" i="3"/>
  <c r="H1934" i="3"/>
  <c r="H1854" i="3"/>
  <c r="H1774" i="3"/>
  <c r="H1694" i="3"/>
  <c r="H1614" i="3"/>
  <c r="H1534" i="3"/>
  <c r="H1454" i="3"/>
  <c r="H1374" i="3"/>
  <c r="H1294" i="3"/>
  <c r="H1214" i="3"/>
  <c r="H1134" i="3"/>
  <c r="H1054" i="3"/>
  <c r="H974" i="3"/>
  <c r="H894" i="3"/>
  <c r="H814" i="3"/>
  <c r="H734" i="3"/>
  <c r="H654" i="3"/>
  <c r="H574" i="3"/>
  <c r="H494" i="3"/>
  <c r="H414" i="3"/>
  <c r="H314" i="3"/>
  <c r="H234" i="3"/>
  <c r="H134" i="3"/>
  <c r="H54" i="3"/>
  <c r="N3953" i="3"/>
  <c r="I3953" i="3"/>
  <c r="H3953" i="3"/>
  <c r="G3953" i="3"/>
  <c r="L3953" i="3"/>
  <c r="J3953" i="3"/>
  <c r="N3873" i="3"/>
  <c r="L3873" i="3"/>
  <c r="J3873" i="3"/>
  <c r="H3873" i="3"/>
  <c r="G3873" i="3"/>
  <c r="I3873" i="3"/>
  <c r="N3793" i="3"/>
  <c r="H3793" i="3"/>
  <c r="G3793" i="3"/>
  <c r="L3793" i="3"/>
  <c r="J3793" i="3"/>
  <c r="I3793" i="3"/>
  <c r="H3713" i="3"/>
  <c r="H3633" i="3"/>
  <c r="H3533" i="3"/>
  <c r="H3453" i="3"/>
  <c r="H3373" i="3"/>
  <c r="H3293" i="3"/>
  <c r="H3213" i="3"/>
  <c r="H3133" i="3"/>
  <c r="H3053" i="3"/>
  <c r="H2973" i="3"/>
  <c r="H2893" i="3"/>
  <c r="H2813" i="3"/>
  <c r="H2733" i="3"/>
  <c r="H2653" i="3"/>
  <c r="H2573" i="3"/>
  <c r="H2493" i="3"/>
  <c r="H2413" i="3"/>
  <c r="H2333" i="3"/>
  <c r="H2253" i="3"/>
  <c r="H2173" i="3"/>
  <c r="H2093" i="3"/>
  <c r="H2013" i="3"/>
  <c r="H1933" i="3"/>
  <c r="H1853" i="3"/>
  <c r="H1773" i="3"/>
  <c r="H1693" i="3"/>
  <c r="H1613" i="3"/>
  <c r="H1533" i="3"/>
  <c r="H1453" i="3"/>
  <c r="H1373" i="3"/>
  <c r="H1293" i="3"/>
  <c r="H1213" i="3"/>
  <c r="H1133" i="3"/>
  <c r="H1053" i="3"/>
  <c r="H973" i="3"/>
  <c r="H893" i="3"/>
  <c r="H813" i="3"/>
  <c r="H733" i="3"/>
  <c r="H653" i="3"/>
  <c r="H573" i="3"/>
  <c r="H493" i="3"/>
  <c r="H413" i="3"/>
  <c r="H333" i="3"/>
  <c r="H253" i="3"/>
  <c r="H173" i="3"/>
  <c r="H93" i="3"/>
  <c r="H13" i="3"/>
  <c r="N3952" i="3"/>
  <c r="L3952" i="3"/>
  <c r="J3952" i="3"/>
  <c r="H3952" i="3"/>
  <c r="I3952" i="3"/>
  <c r="G3952" i="3"/>
  <c r="H3872" i="3"/>
  <c r="G3872" i="3"/>
  <c r="N3872" i="3"/>
  <c r="L3872" i="3"/>
  <c r="J3872" i="3"/>
  <c r="I3872" i="3"/>
  <c r="I3792" i="3"/>
  <c r="H3792" i="3"/>
  <c r="G3792" i="3"/>
  <c r="J3792" i="3"/>
  <c r="N3792" i="3"/>
  <c r="L3792" i="3"/>
  <c r="H3712" i="3"/>
  <c r="H3632" i="3"/>
  <c r="H3552" i="3"/>
  <c r="H3472" i="3"/>
  <c r="H3392" i="3"/>
  <c r="H3312" i="3"/>
  <c r="H3232" i="3"/>
  <c r="H3152" i="3"/>
  <c r="H3072" i="3"/>
  <c r="H2992" i="3"/>
  <c r="H2912" i="3"/>
  <c r="H2832" i="3"/>
  <c r="H2752" i="3"/>
  <c r="H2672" i="3"/>
  <c r="H2592" i="3"/>
  <c r="H2512" i="3"/>
  <c r="H2432" i="3"/>
  <c r="H2352" i="3"/>
  <c r="H2272" i="3"/>
  <c r="H2172" i="3"/>
  <c r="H2092" i="3"/>
  <c r="H2012" i="3"/>
  <c r="H1932" i="3"/>
  <c r="H1872" i="3"/>
  <c r="H1792" i="3"/>
  <c r="H1712" i="3"/>
  <c r="H1632" i="3"/>
  <c r="H1552" i="3"/>
  <c r="H1472" i="3"/>
  <c r="H1372" i="3"/>
  <c r="H1272" i="3"/>
  <c r="H1192" i="3"/>
  <c r="H1112" i="3"/>
  <c r="H1052" i="3"/>
  <c r="H972" i="3"/>
  <c r="H892" i="3"/>
  <c r="H812" i="3"/>
  <c r="H732" i="3"/>
  <c r="H652" i="3"/>
  <c r="H572" i="3"/>
  <c r="H492" i="3"/>
  <c r="H412" i="3"/>
  <c r="H332" i="3"/>
  <c r="H252" i="3"/>
  <c r="H172" i="3"/>
  <c r="H92" i="3"/>
  <c r="H12" i="3"/>
  <c r="N3971" i="3"/>
  <c r="I3971" i="3"/>
  <c r="H3971" i="3"/>
  <c r="G3971" i="3"/>
  <c r="L3971" i="3"/>
  <c r="J3971" i="3"/>
  <c r="G3891" i="3"/>
  <c r="L3891" i="3"/>
  <c r="J3891" i="3"/>
  <c r="I3891" i="3"/>
  <c r="H3891" i="3"/>
  <c r="N3891" i="3"/>
  <c r="L3811" i="3"/>
  <c r="J3811" i="3"/>
  <c r="I3811" i="3"/>
  <c r="N3811" i="3"/>
  <c r="H3811" i="3"/>
  <c r="G3811" i="3"/>
  <c r="H3731" i="3"/>
  <c r="H3651" i="3"/>
  <c r="H3571" i="3"/>
  <c r="H3491" i="3"/>
  <c r="H3411" i="3"/>
  <c r="H3331" i="3"/>
  <c r="H3251" i="3"/>
  <c r="H3171" i="3"/>
  <c r="H3091" i="3"/>
  <c r="H3011" i="3"/>
  <c r="H2931" i="3"/>
  <c r="H2851" i="3"/>
  <c r="H2791" i="3"/>
  <c r="H2711" i="3"/>
  <c r="H2631" i="3"/>
  <c r="H2551" i="3"/>
  <c r="H2471" i="3"/>
  <c r="H2391" i="3"/>
  <c r="H2331" i="3"/>
  <c r="H2251" i="3"/>
  <c r="H2171" i="3"/>
  <c r="H2091" i="3"/>
  <c r="H2011" i="3"/>
  <c r="H1931" i="3"/>
  <c r="H1851" i="3"/>
  <c r="H1771" i="3"/>
  <c r="H1691" i="3"/>
  <c r="H1611" i="3"/>
  <c r="H1531" i="3"/>
  <c r="H1451" i="3"/>
  <c r="H1371" i="3"/>
  <c r="H1291" i="3"/>
  <c r="H1211" i="3"/>
  <c r="H1131" i="3"/>
  <c r="H1051" i="3"/>
  <c r="H971" i="3"/>
  <c r="H891" i="3"/>
  <c r="H811" i="3"/>
  <c r="H731" i="3"/>
  <c r="H651" i="3"/>
  <c r="H571" i="3"/>
  <c r="H491" i="3"/>
  <c r="H411" i="3"/>
  <c r="H331" i="3"/>
  <c r="H251" i="3"/>
  <c r="H191" i="3"/>
  <c r="H91" i="3"/>
  <c r="H11" i="3"/>
  <c r="N3930" i="3"/>
  <c r="L3930" i="3"/>
  <c r="J3930" i="3"/>
  <c r="H3930" i="3"/>
  <c r="G3930" i="3"/>
  <c r="I3930" i="3"/>
  <c r="N3850" i="3"/>
  <c r="L3850" i="3"/>
  <c r="J3850" i="3"/>
  <c r="H3850" i="3"/>
  <c r="G3850" i="3"/>
  <c r="I3850" i="3"/>
  <c r="N3770" i="3"/>
  <c r="J3770" i="3"/>
  <c r="L3770" i="3"/>
  <c r="I3770" i="3"/>
  <c r="H3770" i="3"/>
  <c r="G3770" i="3"/>
  <c r="H3690" i="3"/>
  <c r="H3610" i="3"/>
  <c r="H3530" i="3"/>
  <c r="H3450" i="3"/>
  <c r="H3370" i="3"/>
  <c r="H3290" i="3"/>
  <c r="H3210" i="3"/>
  <c r="H3130" i="3"/>
  <c r="H3050" i="3"/>
  <c r="H2930" i="3"/>
  <c r="H2850" i="3"/>
  <c r="H2770" i="3"/>
  <c r="H2690" i="3"/>
  <c r="H2610" i="3"/>
  <c r="H2530" i="3"/>
  <c r="H2450" i="3"/>
  <c r="H2370" i="3"/>
  <c r="H2290" i="3"/>
  <c r="H2210" i="3"/>
  <c r="H2130" i="3"/>
  <c r="H2050" i="3"/>
  <c r="H1970" i="3"/>
  <c r="H1890" i="3"/>
  <c r="H1810" i="3"/>
  <c r="H1730" i="3"/>
  <c r="H1650" i="3"/>
  <c r="H1570" i="3"/>
  <c r="H1490" i="3"/>
  <c r="H1410" i="3"/>
  <c r="H1330" i="3"/>
  <c r="H1250" i="3"/>
  <c r="H1170" i="3"/>
  <c r="H1090" i="3"/>
  <c r="H1010" i="3"/>
  <c r="H930" i="3"/>
  <c r="H850" i="3"/>
  <c r="H770" i="3"/>
  <c r="H690" i="3"/>
  <c r="H610" i="3"/>
  <c r="H530" i="3"/>
  <c r="H450" i="3"/>
  <c r="H370" i="3"/>
  <c r="H310" i="3"/>
  <c r="H230" i="3"/>
  <c r="H150" i="3"/>
  <c r="H70" i="3"/>
  <c r="N3929" i="3"/>
  <c r="L3929" i="3"/>
  <c r="J3929" i="3"/>
  <c r="G3929" i="3"/>
  <c r="H3929" i="3"/>
  <c r="I3929" i="3"/>
  <c r="H3849" i="3"/>
  <c r="G3849" i="3"/>
  <c r="L3849" i="3"/>
  <c r="J3849" i="3"/>
  <c r="I3849" i="3"/>
  <c r="N3849" i="3"/>
  <c r="J3769" i="3"/>
  <c r="I3769" i="3"/>
  <c r="H3769" i="3"/>
  <c r="G3769" i="3"/>
  <c r="N3769" i="3"/>
  <c r="L3769" i="3"/>
  <c r="H3689" i="3"/>
  <c r="H3609" i="3"/>
  <c r="H3529" i="3"/>
  <c r="H3449" i="3"/>
  <c r="H3369" i="3"/>
  <c r="H3289" i="3"/>
  <c r="H3209" i="3"/>
  <c r="H3129" i="3"/>
  <c r="H3049" i="3"/>
  <c r="H2969" i="3"/>
  <c r="H2869" i="3"/>
  <c r="H2789" i="3"/>
  <c r="H2709" i="3"/>
  <c r="H2629" i="3"/>
  <c r="H2549" i="3"/>
  <c r="H2469" i="3"/>
  <c r="H2389" i="3"/>
  <c r="H2309" i="3"/>
  <c r="H2229" i="3"/>
  <c r="H2149" i="3"/>
  <c r="H2069" i="3"/>
  <c r="H1989" i="3"/>
  <c r="H1909" i="3"/>
  <c r="H1829" i="3"/>
  <c r="H1749" i="3"/>
  <c r="H1669" i="3"/>
  <c r="H1549" i="3"/>
  <c r="H1449" i="3"/>
  <c r="H1329" i="3"/>
  <c r="H1249" i="3"/>
  <c r="H1169" i="3"/>
  <c r="H1089" i="3"/>
  <c r="H1009" i="3"/>
  <c r="H929" i="3"/>
  <c r="H869" i="3"/>
  <c r="H789" i="3"/>
  <c r="H709" i="3"/>
  <c r="H629" i="3"/>
  <c r="H549" i="3"/>
  <c r="H469" i="3"/>
  <c r="H389" i="3"/>
  <c r="H329" i="3"/>
  <c r="H249" i="3"/>
  <c r="H169" i="3"/>
  <c r="H89" i="3"/>
  <c r="H9" i="3"/>
  <c r="J3987" i="3"/>
  <c r="I3987" i="3"/>
  <c r="H3987" i="3"/>
  <c r="N3987" i="3"/>
  <c r="G3987" i="3"/>
  <c r="L3987" i="3"/>
  <c r="J3967" i="3"/>
  <c r="I3967" i="3"/>
  <c r="H3967" i="3"/>
  <c r="N3967" i="3"/>
  <c r="L3967" i="3"/>
  <c r="G3967" i="3"/>
  <c r="J3947" i="3"/>
  <c r="I3947" i="3"/>
  <c r="H3947" i="3"/>
  <c r="N3947" i="3"/>
  <c r="L3947" i="3"/>
  <c r="G3947" i="3"/>
  <c r="J3927" i="3"/>
  <c r="I3927" i="3"/>
  <c r="H3927" i="3"/>
  <c r="L3927" i="3"/>
  <c r="G3927" i="3"/>
  <c r="N3927" i="3"/>
  <c r="J3907" i="3"/>
  <c r="I3907" i="3"/>
  <c r="H3907" i="3"/>
  <c r="N3907" i="3"/>
  <c r="L3907" i="3"/>
  <c r="G3907" i="3"/>
  <c r="J3887" i="3"/>
  <c r="I3887" i="3"/>
  <c r="H3887" i="3"/>
  <c r="L3887" i="3"/>
  <c r="G3887" i="3"/>
  <c r="N3887" i="3"/>
  <c r="J3867" i="3"/>
  <c r="I3867" i="3"/>
  <c r="H3867" i="3"/>
  <c r="G3867" i="3"/>
  <c r="N3867" i="3"/>
  <c r="L3867" i="3"/>
  <c r="J3847" i="3"/>
  <c r="I3847" i="3"/>
  <c r="H3847" i="3"/>
  <c r="N3847" i="3"/>
  <c r="L3847" i="3"/>
  <c r="G3847" i="3"/>
  <c r="J3827" i="3"/>
  <c r="H3827" i="3"/>
  <c r="G3827" i="3"/>
  <c r="N3827" i="3"/>
  <c r="L3827" i="3"/>
  <c r="I3827" i="3"/>
  <c r="J3807" i="3"/>
  <c r="H3807" i="3"/>
  <c r="I3807" i="3"/>
  <c r="G3807" i="3"/>
  <c r="N3807" i="3"/>
  <c r="L3807" i="3"/>
  <c r="J3787" i="3"/>
  <c r="H3787" i="3"/>
  <c r="N3787" i="3"/>
  <c r="L3787" i="3"/>
  <c r="I3787" i="3"/>
  <c r="G3787" i="3"/>
  <c r="J3767" i="3"/>
  <c r="H3767" i="3"/>
  <c r="L3767" i="3"/>
  <c r="I3767" i="3"/>
  <c r="G3767" i="3"/>
  <c r="N3767" i="3"/>
  <c r="J3747" i="3"/>
  <c r="H3747" i="3"/>
  <c r="I3747" i="3"/>
  <c r="G3747" i="3"/>
  <c r="N3747" i="3"/>
  <c r="L3747" i="3"/>
  <c r="H3727" i="3"/>
  <c r="H3707" i="3"/>
  <c r="H3687" i="3"/>
  <c r="H3667" i="3"/>
  <c r="H3647" i="3"/>
  <c r="H3627" i="3"/>
  <c r="H3607" i="3"/>
  <c r="H3587" i="3"/>
  <c r="H3567" i="3"/>
  <c r="H3547" i="3"/>
  <c r="H3527" i="3"/>
  <c r="H3507" i="3"/>
  <c r="H3487" i="3"/>
  <c r="H3467" i="3"/>
  <c r="H3447" i="3"/>
  <c r="H3427" i="3"/>
  <c r="H3407" i="3"/>
  <c r="H3387" i="3"/>
  <c r="H3367" i="3"/>
  <c r="H3347" i="3"/>
  <c r="H3327" i="3"/>
  <c r="H3307" i="3"/>
  <c r="H3287" i="3"/>
  <c r="H3267" i="3"/>
  <c r="H3247" i="3"/>
  <c r="H3227" i="3"/>
  <c r="H3207" i="3"/>
  <c r="H3187" i="3"/>
  <c r="H3167" i="3"/>
  <c r="H3147" i="3"/>
  <c r="H3127" i="3"/>
  <c r="H3107" i="3"/>
  <c r="H3087" i="3"/>
  <c r="H3067" i="3"/>
  <c r="H3047" i="3"/>
  <c r="H3027" i="3"/>
  <c r="H3007" i="3"/>
  <c r="H2987" i="3"/>
  <c r="H2967" i="3"/>
  <c r="H2947" i="3"/>
  <c r="H2927" i="3"/>
  <c r="H2907" i="3"/>
  <c r="H2887" i="3"/>
  <c r="H2867" i="3"/>
  <c r="H2847" i="3"/>
  <c r="H2827" i="3"/>
  <c r="H2807" i="3"/>
  <c r="H2787" i="3"/>
  <c r="H2767" i="3"/>
  <c r="H2747" i="3"/>
  <c r="H2727" i="3"/>
  <c r="H2707" i="3"/>
  <c r="H2687" i="3"/>
  <c r="H2667" i="3"/>
  <c r="H2647" i="3"/>
  <c r="H2627" i="3"/>
  <c r="H2607" i="3"/>
  <c r="H2587" i="3"/>
  <c r="H2567" i="3"/>
  <c r="H2547" i="3"/>
  <c r="H2527" i="3"/>
  <c r="H2507" i="3"/>
  <c r="H2487" i="3"/>
  <c r="H2467" i="3"/>
  <c r="H2447" i="3"/>
  <c r="H2427" i="3"/>
  <c r="H2407" i="3"/>
  <c r="H2387" i="3"/>
  <c r="H2367" i="3"/>
  <c r="H2347" i="3"/>
  <c r="H2327" i="3"/>
  <c r="H2307" i="3"/>
  <c r="H2287" i="3"/>
  <c r="H2267" i="3"/>
  <c r="H2247" i="3"/>
  <c r="H2227" i="3"/>
  <c r="H2207" i="3"/>
  <c r="H2187" i="3"/>
  <c r="H2167" i="3"/>
  <c r="H2147" i="3"/>
  <c r="H2127" i="3"/>
  <c r="H2107" i="3"/>
  <c r="H2087" i="3"/>
  <c r="H2067" i="3"/>
  <c r="H2047" i="3"/>
  <c r="H2027" i="3"/>
  <c r="H2007" i="3"/>
  <c r="H1987" i="3"/>
  <c r="H1967" i="3"/>
  <c r="H1947" i="3"/>
  <c r="H1927" i="3"/>
  <c r="H1907" i="3"/>
  <c r="H1887" i="3"/>
  <c r="H1867" i="3"/>
  <c r="H1847" i="3"/>
  <c r="H1827" i="3"/>
  <c r="H1807" i="3"/>
  <c r="H1787" i="3"/>
  <c r="H1767" i="3"/>
  <c r="H1747" i="3"/>
  <c r="H1727" i="3"/>
  <c r="H1707" i="3"/>
  <c r="H1687" i="3"/>
  <c r="H1667" i="3"/>
  <c r="H1647" i="3"/>
  <c r="H1627" i="3"/>
  <c r="H1607" i="3"/>
  <c r="H1587" i="3"/>
  <c r="H1567" i="3"/>
  <c r="H1547" i="3"/>
  <c r="H1527" i="3"/>
  <c r="H1507" i="3"/>
  <c r="H1487" i="3"/>
  <c r="H1467" i="3"/>
  <c r="H1447" i="3"/>
  <c r="H1427" i="3"/>
  <c r="H1407" i="3"/>
  <c r="H1387" i="3"/>
  <c r="H1367" i="3"/>
  <c r="H1347" i="3"/>
  <c r="H1327" i="3"/>
  <c r="H1307" i="3"/>
  <c r="H1287" i="3"/>
  <c r="H1267" i="3"/>
  <c r="H1247" i="3"/>
  <c r="H1227" i="3"/>
  <c r="H1207" i="3"/>
  <c r="H1187" i="3"/>
  <c r="H1167" i="3"/>
  <c r="H1147" i="3"/>
  <c r="H1127" i="3"/>
  <c r="H1107" i="3"/>
  <c r="H1087" i="3"/>
  <c r="H1067" i="3"/>
  <c r="H1047" i="3"/>
  <c r="H1027" i="3"/>
  <c r="H1007" i="3"/>
  <c r="H987" i="3"/>
  <c r="H967" i="3"/>
  <c r="H947" i="3"/>
  <c r="H927" i="3"/>
  <c r="H907" i="3"/>
  <c r="H887" i="3"/>
  <c r="H867" i="3"/>
  <c r="H847" i="3"/>
  <c r="H827" i="3"/>
  <c r="H807" i="3"/>
  <c r="H787" i="3"/>
  <c r="H767" i="3"/>
  <c r="H747" i="3"/>
  <c r="H727" i="3"/>
  <c r="H707" i="3"/>
  <c r="H687" i="3"/>
  <c r="H667" i="3"/>
  <c r="H647" i="3"/>
  <c r="H627" i="3"/>
  <c r="H607" i="3"/>
  <c r="H587" i="3"/>
  <c r="H567" i="3"/>
  <c r="H547" i="3"/>
  <c r="H527" i="3"/>
  <c r="H507" i="3"/>
  <c r="H487" i="3"/>
  <c r="H467" i="3"/>
  <c r="H447" i="3"/>
  <c r="H427" i="3"/>
  <c r="H407" i="3"/>
  <c r="H387" i="3"/>
  <c r="H367" i="3"/>
  <c r="H347" i="3"/>
  <c r="H327" i="3"/>
  <c r="H307" i="3"/>
  <c r="H287" i="3"/>
  <c r="H267" i="3"/>
  <c r="H247" i="3"/>
  <c r="H227" i="3"/>
  <c r="H207" i="3"/>
  <c r="H187" i="3"/>
  <c r="H167" i="3"/>
  <c r="H147" i="3"/>
  <c r="H127" i="3"/>
  <c r="H107" i="3"/>
  <c r="H87" i="3"/>
  <c r="H67" i="3"/>
  <c r="H47" i="3"/>
  <c r="H27" i="3"/>
  <c r="H7" i="3"/>
  <c r="H3924" i="3"/>
  <c r="G3924" i="3"/>
  <c r="J3924" i="3"/>
  <c r="I3924" i="3"/>
  <c r="N3924" i="3"/>
  <c r="L3924" i="3"/>
  <c r="H3844" i="3"/>
  <c r="G3844" i="3"/>
  <c r="J3844" i="3"/>
  <c r="I3844" i="3"/>
  <c r="N3844" i="3"/>
  <c r="L3844" i="3"/>
  <c r="H3764" i="3"/>
  <c r="N3764" i="3"/>
  <c r="L3764" i="3"/>
  <c r="J3764" i="3"/>
  <c r="G3764" i="3"/>
  <c r="I3764" i="3"/>
  <c r="H3684" i="3"/>
  <c r="H3604" i="3"/>
  <c r="H3524" i="3"/>
  <c r="H3444" i="3"/>
  <c r="H3364" i="3"/>
  <c r="H3284" i="3"/>
  <c r="H3204" i="3"/>
  <c r="H3124" i="3"/>
  <c r="H3044" i="3"/>
  <c r="H2964" i="3"/>
  <c r="H2884" i="3"/>
  <c r="H2804" i="3"/>
  <c r="H2744" i="3"/>
  <c r="H2664" i="3"/>
  <c r="H2584" i="3"/>
  <c r="H2504" i="3"/>
  <c r="H2424" i="3"/>
  <c r="H2344" i="3"/>
  <c r="H2264" i="3"/>
  <c r="H2184" i="3"/>
  <c r="H2104" i="3"/>
  <c r="H2024" i="3"/>
  <c r="H1944" i="3"/>
  <c r="H1864" i="3"/>
  <c r="H1784" i="3"/>
  <c r="H1704" i="3"/>
  <c r="H1624" i="3"/>
  <c r="H1544" i="3"/>
  <c r="H1464" i="3"/>
  <c r="H1384" i="3"/>
  <c r="H1304" i="3"/>
  <c r="H1224" i="3"/>
  <c r="H1144" i="3"/>
  <c r="H1064" i="3"/>
  <c r="H984" i="3"/>
  <c r="H904" i="3"/>
  <c r="H824" i="3"/>
  <c r="H764" i="3"/>
  <c r="H684" i="3"/>
  <c r="H604" i="3"/>
  <c r="H524" i="3"/>
  <c r="H444" i="3"/>
  <c r="H364" i="3"/>
  <c r="H284" i="3"/>
  <c r="H224" i="3"/>
  <c r="H144" i="3"/>
  <c r="H64" i="3"/>
  <c r="N3983" i="3"/>
  <c r="I3983" i="3"/>
  <c r="H3983" i="3"/>
  <c r="G3983" i="3"/>
  <c r="L3983" i="3"/>
  <c r="J3983" i="3"/>
  <c r="N3903" i="3"/>
  <c r="I3903" i="3"/>
  <c r="H3903" i="3"/>
  <c r="G3903" i="3"/>
  <c r="L3903" i="3"/>
  <c r="J3903" i="3"/>
  <c r="N3823" i="3"/>
  <c r="H3823" i="3"/>
  <c r="G3823" i="3"/>
  <c r="L3823" i="3"/>
  <c r="J3823" i="3"/>
  <c r="I3823" i="3"/>
  <c r="N3743" i="3"/>
  <c r="J3743" i="3"/>
  <c r="I3743" i="3"/>
  <c r="H3743" i="3"/>
  <c r="L3743" i="3"/>
  <c r="G3743" i="3"/>
  <c r="H3663" i="3"/>
  <c r="H3583" i="3"/>
  <c r="H3503" i="3"/>
  <c r="H3423" i="3"/>
  <c r="H3343" i="3"/>
  <c r="H3243" i="3"/>
  <c r="H3163" i="3"/>
  <c r="H3083" i="3"/>
  <c r="H3003" i="3"/>
  <c r="H2923" i="3"/>
  <c r="H2843" i="3"/>
  <c r="H2763" i="3"/>
  <c r="H2683" i="3"/>
  <c r="H2603" i="3"/>
  <c r="H2523" i="3"/>
  <c r="H2443" i="3"/>
  <c r="H2363" i="3"/>
  <c r="H2283" i="3"/>
  <c r="H2203" i="3"/>
  <c r="H2123" i="3"/>
  <c r="H2043" i="3"/>
  <c r="H1963" i="3"/>
  <c r="H1883" i="3"/>
  <c r="H1803" i="3"/>
  <c r="H1723" i="3"/>
  <c r="H1643" i="3"/>
  <c r="H1563" i="3"/>
  <c r="H1483" i="3"/>
  <c r="H1403" i="3"/>
  <c r="H1323" i="3"/>
  <c r="H1243" i="3"/>
  <c r="H1163" i="3"/>
  <c r="H1083" i="3"/>
  <c r="H1003" i="3"/>
  <c r="H923" i="3"/>
  <c r="H843" i="3"/>
  <c r="H763" i="3"/>
  <c r="H683" i="3"/>
  <c r="H603" i="3"/>
  <c r="H523" i="3"/>
  <c r="H443" i="3"/>
  <c r="H363" i="3"/>
  <c r="H283" i="3"/>
  <c r="H203" i="3"/>
  <c r="H123" i="3"/>
  <c r="H43" i="3"/>
  <c r="G3982" i="3"/>
  <c r="N3982" i="3"/>
  <c r="I3982" i="3"/>
  <c r="L3982" i="3"/>
  <c r="J3982" i="3"/>
  <c r="H3982" i="3"/>
  <c r="J3902" i="3"/>
  <c r="I3902" i="3"/>
  <c r="H3902" i="3"/>
  <c r="N3902" i="3"/>
  <c r="L3902" i="3"/>
  <c r="G3902" i="3"/>
  <c r="I3822" i="3"/>
  <c r="H3822" i="3"/>
  <c r="G3822" i="3"/>
  <c r="J3822" i="3"/>
  <c r="L3822" i="3"/>
  <c r="N3822" i="3"/>
  <c r="N3742" i="3"/>
  <c r="L3742" i="3"/>
  <c r="J3742" i="3"/>
  <c r="I3742" i="3"/>
  <c r="H3742" i="3"/>
  <c r="G3742" i="3"/>
  <c r="H3662" i="3"/>
  <c r="H3582" i="3"/>
  <c r="H3502" i="3"/>
  <c r="H3422" i="3"/>
  <c r="H3342" i="3"/>
  <c r="H3262" i="3"/>
  <c r="H3182" i="3"/>
  <c r="H3102" i="3"/>
  <c r="H3022" i="3"/>
  <c r="H2942" i="3"/>
  <c r="H2862" i="3"/>
  <c r="H2782" i="3"/>
  <c r="H2702" i="3"/>
  <c r="H2622" i="3"/>
  <c r="H2542" i="3"/>
  <c r="H2462" i="3"/>
  <c r="H2382" i="3"/>
  <c r="H2302" i="3"/>
  <c r="H2222" i="3"/>
  <c r="H2142" i="3"/>
  <c r="H2062" i="3"/>
  <c r="H1982" i="3"/>
  <c r="H1902" i="3"/>
  <c r="H1822" i="3"/>
  <c r="H1742" i="3"/>
  <c r="H1662" i="3"/>
  <c r="H1582" i="3"/>
  <c r="H1502" i="3"/>
  <c r="H1442" i="3"/>
  <c r="H1362" i="3"/>
  <c r="H1282" i="3"/>
  <c r="H1202" i="3"/>
  <c r="H1122" i="3"/>
  <c r="H1042" i="3"/>
  <c r="H962" i="3"/>
  <c r="H882" i="3"/>
  <c r="H802" i="3"/>
  <c r="H702" i="3"/>
  <c r="H622" i="3"/>
  <c r="H542" i="3"/>
  <c r="H462" i="3"/>
  <c r="H382" i="3"/>
  <c r="H302" i="3"/>
  <c r="H222" i="3"/>
  <c r="H142" i="3"/>
  <c r="H62" i="3"/>
  <c r="N3941" i="3"/>
  <c r="L3941" i="3"/>
  <c r="J3941" i="3"/>
  <c r="I3941" i="3"/>
  <c r="H3941" i="3"/>
  <c r="G3941" i="3"/>
  <c r="N3861" i="3"/>
  <c r="L3861" i="3"/>
  <c r="J3861" i="3"/>
  <c r="I3861" i="3"/>
  <c r="H3861" i="3"/>
  <c r="G3861" i="3"/>
  <c r="H3781" i="3"/>
  <c r="G3781" i="3"/>
  <c r="J3781" i="3"/>
  <c r="I3781" i="3"/>
  <c r="N3781" i="3"/>
  <c r="L3781" i="3"/>
  <c r="H3701" i="3"/>
  <c r="H3621" i="3"/>
  <c r="H3541" i="3"/>
  <c r="H3441" i="3"/>
  <c r="H3341" i="3"/>
  <c r="H3261" i="3"/>
  <c r="H3181" i="3"/>
  <c r="H3101" i="3"/>
  <c r="H3021" i="3"/>
  <c r="H2941" i="3"/>
  <c r="H2861" i="3"/>
  <c r="H2761" i="3"/>
  <c r="H2681" i="3"/>
  <c r="H2601" i="3"/>
  <c r="H2521" i="3"/>
  <c r="H2441" i="3"/>
  <c r="H2361" i="3"/>
  <c r="H2281" i="3"/>
  <c r="H2201" i="3"/>
  <c r="H2121" i="3"/>
  <c r="H2061" i="3"/>
  <c r="H2001" i="3"/>
  <c r="H1921" i="3"/>
  <c r="H1841" i="3"/>
  <c r="H1761" i="3"/>
  <c r="H1681" i="3"/>
  <c r="H1601" i="3"/>
  <c r="H1521" i="3"/>
  <c r="H1441" i="3"/>
  <c r="H1361" i="3"/>
  <c r="H1281" i="3"/>
  <c r="H1201" i="3"/>
  <c r="H1121" i="3"/>
  <c r="H1041" i="3"/>
  <c r="H961" i="3"/>
  <c r="H881" i="3"/>
  <c r="H801" i="3"/>
  <c r="H721" i="3"/>
  <c r="H641" i="3"/>
  <c r="H561" i="3"/>
  <c r="H481" i="3"/>
  <c r="H401" i="3"/>
  <c r="H321" i="3"/>
  <c r="H261" i="3"/>
  <c r="H201" i="3"/>
  <c r="H121" i="3"/>
  <c r="H41" i="3"/>
  <c r="N4000" i="3"/>
  <c r="L4000" i="3"/>
  <c r="J4000" i="3"/>
  <c r="I4000" i="3"/>
  <c r="H4000" i="3"/>
  <c r="G4000" i="3"/>
  <c r="N3920" i="3"/>
  <c r="L3920" i="3"/>
  <c r="J3920" i="3"/>
  <c r="I3920" i="3"/>
  <c r="H3920" i="3"/>
  <c r="G3920" i="3"/>
  <c r="N3840" i="3"/>
  <c r="J3840" i="3"/>
  <c r="H3840" i="3"/>
  <c r="G3840" i="3"/>
  <c r="I3840" i="3"/>
  <c r="L3840" i="3"/>
  <c r="N3760" i="3"/>
  <c r="J3760" i="3"/>
  <c r="I3760" i="3"/>
  <c r="H3760" i="3"/>
  <c r="G3760" i="3"/>
  <c r="L3760" i="3"/>
  <c r="H3680" i="3"/>
  <c r="H3600" i="3"/>
  <c r="H3520" i="3"/>
  <c r="H3440" i="3"/>
  <c r="H3360" i="3"/>
  <c r="H3280" i="3"/>
  <c r="H3180" i="3"/>
  <c r="H3100" i="3"/>
  <c r="H3020" i="3"/>
  <c r="H2940" i="3"/>
  <c r="H2860" i="3"/>
  <c r="H2780" i="3"/>
  <c r="H2700" i="3"/>
  <c r="H2620" i="3"/>
  <c r="H2540" i="3"/>
  <c r="H2460" i="3"/>
  <c r="H2380" i="3"/>
  <c r="H2300" i="3"/>
  <c r="H2220" i="3"/>
  <c r="H2140" i="3"/>
  <c r="H2060" i="3"/>
  <c r="H1980" i="3"/>
  <c r="H1900" i="3"/>
  <c r="H1820" i="3"/>
  <c r="H1740" i="3"/>
  <c r="H1680" i="3"/>
  <c r="H1600" i="3"/>
  <c r="H1520" i="3"/>
  <c r="H1440" i="3"/>
  <c r="H1360" i="3"/>
  <c r="H1280" i="3"/>
  <c r="H1200" i="3"/>
  <c r="H1120" i="3"/>
  <c r="H1040" i="3"/>
  <c r="H960" i="3"/>
  <c r="H880" i="3"/>
  <c r="H800" i="3"/>
  <c r="H720" i="3"/>
  <c r="H640" i="3"/>
  <c r="H540" i="3"/>
  <c r="H440" i="3"/>
  <c r="H360" i="3"/>
  <c r="H280" i="3"/>
  <c r="H200" i="3"/>
  <c r="H120" i="3"/>
  <c r="H60" i="3"/>
  <c r="H3799" i="3"/>
  <c r="G3799" i="3"/>
  <c r="N3799" i="3"/>
  <c r="L3799" i="3"/>
  <c r="J3799" i="3"/>
  <c r="I3799" i="3"/>
  <c r="H3719" i="3"/>
  <c r="H3619" i="3"/>
  <c r="H3539" i="3"/>
  <c r="H3479" i="3"/>
  <c r="H3419" i="3"/>
  <c r="H3319" i="3"/>
  <c r="H3259" i="3"/>
  <c r="H3199" i="3"/>
  <c r="H3159" i="3"/>
  <c r="H3099" i="3"/>
  <c r="H3039" i="3"/>
  <c r="H2959" i="3"/>
  <c r="H2879" i="3"/>
  <c r="H2799" i="3"/>
  <c r="H2719" i="3"/>
  <c r="H2619" i="3"/>
  <c r="H2519" i="3"/>
  <c r="H2419" i="3"/>
  <c r="H2299" i="3"/>
  <c r="H2219" i="3"/>
  <c r="H2139" i="3"/>
  <c r="H2059" i="3"/>
  <c r="H1979" i="3"/>
  <c r="H1899" i="3"/>
  <c r="H1819" i="3"/>
  <c r="H1739" i="3"/>
  <c r="H1659" i="3"/>
  <c r="H1579" i="3"/>
  <c r="H1499" i="3"/>
  <c r="H1419" i="3"/>
  <c r="H1339" i="3"/>
  <c r="H1259" i="3"/>
  <c r="H1179" i="3"/>
  <c r="H1099" i="3"/>
  <c r="H1019" i="3"/>
  <c r="H939" i="3"/>
  <c r="H859" i="3"/>
  <c r="H779" i="3"/>
  <c r="H699" i="3"/>
  <c r="H619" i="3"/>
  <c r="H539" i="3"/>
  <c r="H459" i="3"/>
  <c r="H379" i="3"/>
  <c r="H299" i="3"/>
  <c r="H179" i="3"/>
  <c r="H99" i="3"/>
  <c r="H19" i="3"/>
  <c r="N3958" i="3"/>
  <c r="L3958" i="3"/>
  <c r="J3958" i="3"/>
  <c r="I3958" i="3"/>
  <c r="H3958" i="3"/>
  <c r="G3958" i="3"/>
  <c r="N3878" i="3"/>
  <c r="L3878" i="3"/>
  <c r="G3878" i="3"/>
  <c r="J3878" i="3"/>
  <c r="I3878" i="3"/>
  <c r="H3878" i="3"/>
  <c r="N3798" i="3"/>
  <c r="J3798" i="3"/>
  <c r="I3798" i="3"/>
  <c r="H3798" i="3"/>
  <c r="L3798" i="3"/>
  <c r="G3798" i="3"/>
  <c r="H3718" i="3"/>
  <c r="H3638" i="3"/>
  <c r="H3558" i="3"/>
  <c r="H3478" i="3"/>
  <c r="H3398" i="3"/>
  <c r="H3318" i="3"/>
  <c r="H3238" i="3"/>
  <c r="H3138" i="3"/>
  <c r="H3058" i="3"/>
  <c r="H2978" i="3"/>
  <c r="H2898" i="3"/>
  <c r="H2818" i="3"/>
  <c r="H2738" i="3"/>
  <c r="H2658" i="3"/>
  <c r="H2578" i="3"/>
  <c r="H2498" i="3"/>
  <c r="H2438" i="3"/>
  <c r="H2378" i="3"/>
  <c r="H2298" i="3"/>
  <c r="H2218" i="3"/>
  <c r="H2138" i="3"/>
  <c r="H2058" i="3"/>
  <c r="H1978" i="3"/>
  <c r="H1898" i="3"/>
  <c r="H1818" i="3"/>
  <c r="H1738" i="3"/>
  <c r="H1658" i="3"/>
  <c r="H1578" i="3"/>
  <c r="H1498" i="3"/>
  <c r="H1398" i="3"/>
  <c r="H1318" i="3"/>
  <c r="H1198" i="3"/>
  <c r="H1098" i="3"/>
  <c r="H1018" i="3"/>
  <c r="H938" i="3"/>
  <c r="H858" i="3"/>
  <c r="H778" i="3"/>
  <c r="H698" i="3"/>
  <c r="H618" i="3"/>
  <c r="H538" i="3"/>
  <c r="H458" i="3"/>
  <c r="H378" i="3"/>
  <c r="H298" i="3"/>
  <c r="H218" i="3"/>
  <c r="H138" i="3"/>
  <c r="H58" i="3"/>
  <c r="J3997" i="3"/>
  <c r="I3997" i="3"/>
  <c r="H3997" i="3"/>
  <c r="N3997" i="3"/>
  <c r="L3997" i="3"/>
  <c r="G3997" i="3"/>
  <c r="J3917" i="3"/>
  <c r="I3917" i="3"/>
  <c r="H3917" i="3"/>
  <c r="N3917" i="3"/>
  <c r="L3917" i="3"/>
  <c r="G3917" i="3"/>
  <c r="J3837" i="3"/>
  <c r="H3837" i="3"/>
  <c r="I3837" i="3"/>
  <c r="G3837" i="3"/>
  <c r="N3837" i="3"/>
  <c r="L3837" i="3"/>
  <c r="J3757" i="3"/>
  <c r="H3757" i="3"/>
  <c r="G3757" i="3"/>
  <c r="N3757" i="3"/>
  <c r="L3757" i="3"/>
  <c r="I3757" i="3"/>
  <c r="H3657" i="3"/>
  <c r="H3537" i="3"/>
  <c r="H3457" i="3"/>
  <c r="H3377" i="3"/>
  <c r="H3297" i="3"/>
  <c r="H3217" i="3"/>
  <c r="H3137" i="3"/>
  <c r="H3057" i="3"/>
  <c r="H2977" i="3"/>
  <c r="H2897" i="3"/>
  <c r="H2817" i="3"/>
  <c r="H2737" i="3"/>
  <c r="H2657" i="3"/>
  <c r="H2577" i="3"/>
  <c r="H2497" i="3"/>
  <c r="H2417" i="3"/>
  <c r="H2337" i="3"/>
  <c r="H2257" i="3"/>
  <c r="H2177" i="3"/>
  <c r="H2097" i="3"/>
  <c r="H2017" i="3"/>
  <c r="H1917" i="3"/>
  <c r="H1817" i="3"/>
  <c r="H1737" i="3"/>
  <c r="H1657" i="3"/>
  <c r="H1577" i="3"/>
  <c r="H1497" i="3"/>
  <c r="H1417" i="3"/>
  <c r="H1337" i="3"/>
  <c r="H1257" i="3"/>
  <c r="H1177" i="3"/>
  <c r="H1097" i="3"/>
  <c r="H1017" i="3"/>
  <c r="H937" i="3"/>
  <c r="H857" i="3"/>
  <c r="H777" i="3"/>
  <c r="H697" i="3"/>
  <c r="H617" i="3"/>
  <c r="H537" i="3"/>
  <c r="H457" i="3"/>
  <c r="H377" i="3"/>
  <c r="H317" i="3"/>
  <c r="H237" i="3"/>
  <c r="H157" i="3"/>
  <c r="H77" i="3"/>
  <c r="N3976" i="3"/>
  <c r="L3976" i="3"/>
  <c r="J3976" i="3"/>
  <c r="I3976" i="3"/>
  <c r="H3976" i="3"/>
  <c r="G3976" i="3"/>
  <c r="J3896" i="3"/>
  <c r="I3896" i="3"/>
  <c r="H3896" i="3"/>
  <c r="N3896" i="3"/>
  <c r="L3896" i="3"/>
  <c r="G3896" i="3"/>
  <c r="N3816" i="3"/>
  <c r="L3816" i="3"/>
  <c r="J3816" i="3"/>
  <c r="I3816" i="3"/>
  <c r="H3816" i="3"/>
  <c r="G3816" i="3"/>
  <c r="H3736" i="3"/>
  <c r="G3736" i="3"/>
  <c r="N3736" i="3"/>
  <c r="J3736" i="3"/>
  <c r="I3736" i="3"/>
  <c r="L3736" i="3"/>
  <c r="H3676" i="3"/>
  <c r="H3596" i="3"/>
  <c r="H3516" i="3"/>
  <c r="H3436" i="3"/>
  <c r="H3356" i="3"/>
  <c r="H3276" i="3"/>
  <c r="H3196" i="3"/>
  <c r="H3116" i="3"/>
  <c r="H3036" i="3"/>
  <c r="H2956" i="3"/>
  <c r="H2876" i="3"/>
  <c r="H2796" i="3"/>
  <c r="H2716" i="3"/>
  <c r="H2636" i="3"/>
  <c r="H2556" i="3"/>
  <c r="H2476" i="3"/>
  <c r="H2396" i="3"/>
  <c r="H2316" i="3"/>
  <c r="H2256" i="3"/>
  <c r="H2176" i="3"/>
  <c r="H2116" i="3"/>
  <c r="H2036" i="3"/>
  <c r="H1956" i="3"/>
  <c r="H1896" i="3"/>
  <c r="H1836" i="3"/>
  <c r="H1776" i="3"/>
  <c r="H1696" i="3"/>
  <c r="H1616" i="3"/>
  <c r="H1536" i="3"/>
  <c r="H1456" i="3"/>
  <c r="H1376" i="3"/>
  <c r="H1296" i="3"/>
  <c r="H1216" i="3"/>
  <c r="H1136" i="3"/>
  <c r="H1056" i="3"/>
  <c r="H976" i="3"/>
  <c r="H876" i="3"/>
  <c r="H796" i="3"/>
  <c r="H716" i="3"/>
  <c r="H636" i="3"/>
  <c r="H556" i="3"/>
  <c r="H476" i="3"/>
  <c r="H396" i="3"/>
  <c r="H316" i="3"/>
  <c r="H236" i="3"/>
  <c r="H156" i="3"/>
  <c r="H76" i="3"/>
  <c r="J3995" i="3"/>
  <c r="I3995" i="3"/>
  <c r="H3995" i="3"/>
  <c r="N3995" i="3"/>
  <c r="L3995" i="3"/>
  <c r="G3995" i="3"/>
  <c r="N3915" i="3"/>
  <c r="L3915" i="3"/>
  <c r="J3915" i="3"/>
  <c r="I3915" i="3"/>
  <c r="H3915" i="3"/>
  <c r="G3915" i="3"/>
  <c r="N3835" i="3"/>
  <c r="I3835" i="3"/>
  <c r="H3835" i="3"/>
  <c r="G3835" i="3"/>
  <c r="J3835" i="3"/>
  <c r="L3835" i="3"/>
  <c r="N3755" i="3"/>
  <c r="I3755" i="3"/>
  <c r="H3755" i="3"/>
  <c r="G3755" i="3"/>
  <c r="L3755" i="3"/>
  <c r="J3755" i="3"/>
  <c r="H3675" i="3"/>
  <c r="H3595" i="3"/>
  <c r="H3515" i="3"/>
  <c r="H3435" i="3"/>
  <c r="H3355" i="3"/>
  <c r="H3275" i="3"/>
  <c r="H3195" i="3"/>
  <c r="H3115" i="3"/>
  <c r="H3035" i="3"/>
  <c r="H2955" i="3"/>
  <c r="H2875" i="3"/>
  <c r="H2795" i="3"/>
  <c r="H2715" i="3"/>
  <c r="H2635" i="3"/>
  <c r="H2555" i="3"/>
  <c r="H2455" i="3"/>
  <c r="H2375" i="3"/>
  <c r="H2295" i="3"/>
  <c r="H2215" i="3"/>
  <c r="H2135" i="3"/>
  <c r="H2055" i="3"/>
  <c r="H1975" i="3"/>
  <c r="H1895" i="3"/>
  <c r="H1815" i="3"/>
  <c r="H1735" i="3"/>
  <c r="H1655" i="3"/>
  <c r="H1575" i="3"/>
  <c r="H1495" i="3"/>
  <c r="H1415" i="3"/>
  <c r="H1335" i="3"/>
  <c r="H1255" i="3"/>
  <c r="H1175" i="3"/>
  <c r="H1095" i="3"/>
  <c r="H995" i="3"/>
  <c r="H895" i="3"/>
  <c r="H775" i="3"/>
  <c r="H695" i="3"/>
  <c r="H615" i="3"/>
  <c r="H535" i="3"/>
  <c r="H455" i="3"/>
  <c r="H375" i="3"/>
  <c r="H295" i="3"/>
  <c r="H215" i="3"/>
  <c r="H135" i="3"/>
  <c r="H55" i="3"/>
  <c r="H3974" i="3"/>
  <c r="G3974" i="3"/>
  <c r="J3974" i="3"/>
  <c r="I3974" i="3"/>
  <c r="L3974" i="3"/>
  <c r="N3974" i="3"/>
  <c r="H3894" i="3"/>
  <c r="G3894" i="3"/>
  <c r="N3894" i="3"/>
  <c r="L3894" i="3"/>
  <c r="J3894" i="3"/>
  <c r="I3894" i="3"/>
  <c r="H3814" i="3"/>
  <c r="G3814" i="3"/>
  <c r="L3814" i="3"/>
  <c r="J3814" i="3"/>
  <c r="I3814" i="3"/>
  <c r="N3814" i="3"/>
  <c r="H3734" i="3"/>
  <c r="H3654" i="3"/>
  <c r="H3574" i="3"/>
  <c r="H3494" i="3"/>
  <c r="H3414" i="3"/>
  <c r="H3334" i="3"/>
  <c r="H3254" i="3"/>
  <c r="H3174" i="3"/>
  <c r="H3094" i="3"/>
  <c r="H3014" i="3"/>
  <c r="H2934" i="3"/>
  <c r="H2854" i="3"/>
  <c r="H2774" i="3"/>
  <c r="H2694" i="3"/>
  <c r="H2614" i="3"/>
  <c r="H2534" i="3"/>
  <c r="H2454" i="3"/>
  <c r="H2374" i="3"/>
  <c r="H2294" i="3"/>
  <c r="H2214" i="3"/>
  <c r="H2134" i="3"/>
  <c r="H2054" i="3"/>
  <c r="H1974" i="3"/>
  <c r="H1894" i="3"/>
  <c r="H1814" i="3"/>
  <c r="H1734" i="3"/>
  <c r="H1654" i="3"/>
  <c r="H1574" i="3"/>
  <c r="H1494" i="3"/>
  <c r="H1434" i="3"/>
  <c r="H1354" i="3"/>
  <c r="H1274" i="3"/>
  <c r="H1194" i="3"/>
  <c r="H1114" i="3"/>
  <c r="H1034" i="3"/>
  <c r="H954" i="3"/>
  <c r="H874" i="3"/>
  <c r="H794" i="3"/>
  <c r="H694" i="3"/>
  <c r="H614" i="3"/>
  <c r="H534" i="3"/>
  <c r="H454" i="3"/>
  <c r="H374" i="3"/>
  <c r="H274" i="3"/>
  <c r="H194" i="3"/>
  <c r="H94" i="3"/>
  <c r="H14" i="3"/>
  <c r="N3993" i="3"/>
  <c r="L3993" i="3"/>
  <c r="G3993" i="3"/>
  <c r="J3993" i="3"/>
  <c r="H3993" i="3"/>
  <c r="I3993" i="3"/>
  <c r="N3913" i="3"/>
  <c r="L3913" i="3"/>
  <c r="G3913" i="3"/>
  <c r="J3913" i="3"/>
  <c r="I3913" i="3"/>
  <c r="H3913" i="3"/>
  <c r="N3833" i="3"/>
  <c r="L3833" i="3"/>
  <c r="J3833" i="3"/>
  <c r="I3833" i="3"/>
  <c r="H3833" i="3"/>
  <c r="G3833" i="3"/>
  <c r="N3753" i="3"/>
  <c r="J3753" i="3"/>
  <c r="L3753" i="3"/>
  <c r="I3753" i="3"/>
  <c r="H3753" i="3"/>
  <c r="G3753" i="3"/>
  <c r="H3673" i="3"/>
  <c r="H3593" i="3"/>
  <c r="H3513" i="3"/>
  <c r="H3433" i="3"/>
  <c r="H3353" i="3"/>
  <c r="H3253" i="3"/>
  <c r="H3173" i="3"/>
  <c r="H3113" i="3"/>
  <c r="H3033" i="3"/>
  <c r="H2953" i="3"/>
  <c r="H2873" i="3"/>
  <c r="H2793" i="3"/>
  <c r="H2713" i="3"/>
  <c r="H2633" i="3"/>
  <c r="H2533" i="3"/>
  <c r="H2433" i="3"/>
  <c r="H2353" i="3"/>
  <c r="H2273" i="3"/>
  <c r="H2193" i="3"/>
  <c r="H2113" i="3"/>
  <c r="H2033" i="3"/>
  <c r="H1953" i="3"/>
  <c r="H1873" i="3"/>
  <c r="H1793" i="3"/>
  <c r="H1713" i="3"/>
  <c r="H1633" i="3"/>
  <c r="H1553" i="3"/>
  <c r="H1473" i="3"/>
  <c r="H1393" i="3"/>
  <c r="H1313" i="3"/>
  <c r="H1233" i="3"/>
  <c r="H1153" i="3"/>
  <c r="H1073" i="3"/>
  <c r="H993" i="3"/>
  <c r="H913" i="3"/>
  <c r="H833" i="3"/>
  <c r="H753" i="3"/>
  <c r="H673" i="3"/>
  <c r="H593" i="3"/>
  <c r="H513" i="3"/>
  <c r="H433" i="3"/>
  <c r="H353" i="3"/>
  <c r="H273" i="3"/>
  <c r="H193" i="3"/>
  <c r="H113" i="3"/>
  <c r="H33" i="3"/>
  <c r="J3932" i="3"/>
  <c r="L3932" i="3"/>
  <c r="N3932" i="3"/>
  <c r="I3932" i="3"/>
  <c r="G3932" i="3"/>
  <c r="H3932" i="3"/>
  <c r="L3852" i="3"/>
  <c r="J3852" i="3"/>
  <c r="I3852" i="3"/>
  <c r="H3852" i="3"/>
  <c r="G3852" i="3"/>
  <c r="N3852" i="3"/>
  <c r="N3772" i="3"/>
  <c r="L3772" i="3"/>
  <c r="J3772" i="3"/>
  <c r="H3772" i="3"/>
  <c r="G3772" i="3"/>
  <c r="I3772" i="3"/>
  <c r="H3692" i="3"/>
  <c r="H3612" i="3"/>
  <c r="H3532" i="3"/>
  <c r="H3452" i="3"/>
  <c r="H3372" i="3"/>
  <c r="H3292" i="3"/>
  <c r="H3212" i="3"/>
  <c r="H3112" i="3"/>
  <c r="H3032" i="3"/>
  <c r="H2952" i="3"/>
  <c r="H2872" i="3"/>
  <c r="H2792" i="3"/>
  <c r="H2712" i="3"/>
  <c r="H2632" i="3"/>
  <c r="H2552" i="3"/>
  <c r="H2472" i="3"/>
  <c r="H2392" i="3"/>
  <c r="H2312" i="3"/>
  <c r="H2212" i="3"/>
  <c r="H2112" i="3"/>
  <c r="H2032" i="3"/>
  <c r="H1952" i="3"/>
  <c r="H1852" i="3"/>
  <c r="H1772" i="3"/>
  <c r="H1692" i="3"/>
  <c r="H1612" i="3"/>
  <c r="H1532" i="3"/>
  <c r="H1432" i="3"/>
  <c r="H1332" i="3"/>
  <c r="H1252" i="3"/>
  <c r="H1172" i="3"/>
  <c r="H1032" i="3"/>
  <c r="H952" i="3"/>
  <c r="H872" i="3"/>
  <c r="H792" i="3"/>
  <c r="H712" i="3"/>
  <c r="H632" i="3"/>
  <c r="H552" i="3"/>
  <c r="H472" i="3"/>
  <c r="H392" i="3"/>
  <c r="H312" i="3"/>
  <c r="H232" i="3"/>
  <c r="H152" i="3"/>
  <c r="H72" i="3"/>
  <c r="H3991" i="3"/>
  <c r="G3991" i="3"/>
  <c r="J3991" i="3"/>
  <c r="I3991" i="3"/>
  <c r="N3991" i="3"/>
  <c r="L3991" i="3"/>
  <c r="G3911" i="3"/>
  <c r="I3911" i="3"/>
  <c r="H3911" i="3"/>
  <c r="N3911" i="3"/>
  <c r="L3911" i="3"/>
  <c r="J3911" i="3"/>
  <c r="N3831" i="3"/>
  <c r="L3831" i="3"/>
  <c r="G3831" i="3"/>
  <c r="J3831" i="3"/>
  <c r="I3831" i="3"/>
  <c r="H3831" i="3"/>
  <c r="H3751" i="3"/>
  <c r="G3751" i="3"/>
  <c r="N3751" i="3"/>
  <c r="L3751" i="3"/>
  <c r="I3751" i="3"/>
  <c r="J3751" i="3"/>
  <c r="H3671" i="3"/>
  <c r="H3591" i="3"/>
  <c r="H3511" i="3"/>
  <c r="H3431" i="3"/>
  <c r="H3351" i="3"/>
  <c r="H3271" i="3"/>
  <c r="H3191" i="3"/>
  <c r="H3111" i="3"/>
  <c r="H3031" i="3"/>
  <c r="H2951" i="3"/>
  <c r="H2871" i="3"/>
  <c r="H2771" i="3"/>
  <c r="H2691" i="3"/>
  <c r="H2611" i="3"/>
  <c r="H2531" i="3"/>
  <c r="H2451" i="3"/>
  <c r="H2371" i="3"/>
  <c r="H2291" i="3"/>
  <c r="H2211" i="3"/>
  <c r="H2131" i="3"/>
  <c r="H2051" i="3"/>
  <c r="H1971" i="3"/>
  <c r="H1891" i="3"/>
  <c r="H1811" i="3"/>
  <c r="H1731" i="3"/>
  <c r="H1651" i="3"/>
  <c r="H1571" i="3"/>
  <c r="H1491" i="3"/>
  <c r="H1411" i="3"/>
  <c r="H1331" i="3"/>
  <c r="H1251" i="3"/>
  <c r="H1171" i="3"/>
  <c r="H1091" i="3"/>
  <c r="H1011" i="3"/>
  <c r="H931" i="3"/>
  <c r="H851" i="3"/>
  <c r="H771" i="3"/>
  <c r="H691" i="3"/>
  <c r="H611" i="3"/>
  <c r="H531" i="3"/>
  <c r="H451" i="3"/>
  <c r="H371" i="3"/>
  <c r="H291" i="3"/>
  <c r="H211" i="3"/>
  <c r="H131" i="3"/>
  <c r="H51" i="3"/>
  <c r="N3970" i="3"/>
  <c r="L3970" i="3"/>
  <c r="J3970" i="3"/>
  <c r="I3970" i="3"/>
  <c r="H3970" i="3"/>
  <c r="G3970" i="3"/>
  <c r="N3890" i="3"/>
  <c r="L3890" i="3"/>
  <c r="J3890" i="3"/>
  <c r="I3890" i="3"/>
  <c r="H3890" i="3"/>
  <c r="G3890" i="3"/>
  <c r="N3810" i="3"/>
  <c r="J3810" i="3"/>
  <c r="H3810" i="3"/>
  <c r="G3810" i="3"/>
  <c r="I3810" i="3"/>
  <c r="L3810" i="3"/>
  <c r="H3730" i="3"/>
  <c r="H3650" i="3"/>
  <c r="H3570" i="3"/>
  <c r="H3490" i="3"/>
  <c r="H3410" i="3"/>
  <c r="H3330" i="3"/>
  <c r="H3250" i="3"/>
  <c r="H3170" i="3"/>
  <c r="H3090" i="3"/>
  <c r="H3010" i="3"/>
  <c r="H2950" i="3"/>
  <c r="H2870" i="3"/>
  <c r="H2790" i="3"/>
  <c r="H2710" i="3"/>
  <c r="H2630" i="3"/>
  <c r="H2550" i="3"/>
  <c r="H2470" i="3"/>
  <c r="H2390" i="3"/>
  <c r="H2310" i="3"/>
  <c r="H2230" i="3"/>
  <c r="H2150" i="3"/>
  <c r="H2070" i="3"/>
  <c r="H1990" i="3"/>
  <c r="H1910" i="3"/>
  <c r="H1830" i="3"/>
  <c r="H1750" i="3"/>
  <c r="H1670" i="3"/>
  <c r="H1590" i="3"/>
  <c r="H1510" i="3"/>
  <c r="H1430" i="3"/>
  <c r="H1350" i="3"/>
  <c r="H1270" i="3"/>
  <c r="H1190" i="3"/>
  <c r="H1110" i="3"/>
  <c r="H1050" i="3"/>
  <c r="H970" i="3"/>
  <c r="H890" i="3"/>
  <c r="H810" i="3"/>
  <c r="H730" i="3"/>
  <c r="H650" i="3"/>
  <c r="H570" i="3"/>
  <c r="H490" i="3"/>
  <c r="H410" i="3"/>
  <c r="H330" i="3"/>
  <c r="H250" i="3"/>
  <c r="H170" i="3"/>
  <c r="H90" i="3"/>
  <c r="H10" i="3"/>
  <c r="J3949" i="3"/>
  <c r="I3949" i="3"/>
  <c r="H3949" i="3"/>
  <c r="L3949" i="3"/>
  <c r="G3949" i="3"/>
  <c r="N3949" i="3"/>
  <c r="I3869" i="3"/>
  <c r="H3869" i="3"/>
  <c r="G3869" i="3"/>
  <c r="N3869" i="3"/>
  <c r="J3869" i="3"/>
  <c r="L3869" i="3"/>
  <c r="N3789" i="3"/>
  <c r="G3789" i="3"/>
  <c r="L3789" i="3"/>
  <c r="J3789" i="3"/>
  <c r="I3789" i="3"/>
  <c r="H3789" i="3"/>
  <c r="H3709" i="3"/>
  <c r="H3629" i="3"/>
  <c r="H3549" i="3"/>
  <c r="H3469" i="3"/>
  <c r="H3389" i="3"/>
  <c r="H3309" i="3"/>
  <c r="H3229" i="3"/>
  <c r="H3149" i="3"/>
  <c r="H3069" i="3"/>
  <c r="H2989" i="3"/>
  <c r="H2909" i="3"/>
  <c r="H2829" i="3"/>
  <c r="H2749" i="3"/>
  <c r="H2669" i="3"/>
  <c r="H2589" i="3"/>
  <c r="H2509" i="3"/>
  <c r="H2429" i="3"/>
  <c r="H2349" i="3"/>
  <c r="H2269" i="3"/>
  <c r="H2189" i="3"/>
  <c r="H2109" i="3"/>
  <c r="H2029" i="3"/>
  <c r="H1949" i="3"/>
  <c r="H1869" i="3"/>
  <c r="H1789" i="3"/>
  <c r="H1729" i="3"/>
  <c r="H1649" i="3"/>
  <c r="H1589" i="3"/>
  <c r="H1509" i="3"/>
  <c r="H1489" i="3"/>
  <c r="H1409" i="3"/>
  <c r="H1369" i="3"/>
  <c r="H1289" i="3"/>
  <c r="H1209" i="3"/>
  <c r="H1129" i="3"/>
  <c r="H1049" i="3"/>
  <c r="H969" i="3"/>
  <c r="H889" i="3"/>
  <c r="H809" i="3"/>
  <c r="H729" i="3"/>
  <c r="H649" i="3"/>
  <c r="H569" i="3"/>
  <c r="H489" i="3"/>
  <c r="H409" i="3"/>
  <c r="H289" i="3"/>
  <c r="H209" i="3"/>
  <c r="H129" i="3"/>
  <c r="H49" i="3"/>
  <c r="I3986" i="3"/>
  <c r="H3986" i="3"/>
  <c r="G3986" i="3"/>
  <c r="L3986" i="3"/>
  <c r="J3986" i="3"/>
  <c r="N3986" i="3"/>
  <c r="N3966" i="3"/>
  <c r="L3966" i="3"/>
  <c r="J3966" i="3"/>
  <c r="I3966" i="3"/>
  <c r="H3966" i="3"/>
  <c r="G3966" i="3"/>
  <c r="G3946" i="3"/>
  <c r="J3946" i="3"/>
  <c r="I3946" i="3"/>
  <c r="H3946" i="3"/>
  <c r="L3946" i="3"/>
  <c r="N3946" i="3"/>
  <c r="G3926" i="3"/>
  <c r="J3926" i="3"/>
  <c r="I3926" i="3"/>
  <c r="H3926" i="3"/>
  <c r="L3926" i="3"/>
  <c r="N3926" i="3"/>
  <c r="I3906" i="3"/>
  <c r="H3906" i="3"/>
  <c r="G3906" i="3"/>
  <c r="N3906" i="3"/>
  <c r="L3906" i="3"/>
  <c r="J3906" i="3"/>
  <c r="L3886" i="3"/>
  <c r="J3886" i="3"/>
  <c r="I3886" i="3"/>
  <c r="N3886" i="3"/>
  <c r="H3886" i="3"/>
  <c r="G3886" i="3"/>
  <c r="N3866" i="3"/>
  <c r="L3866" i="3"/>
  <c r="H3866" i="3"/>
  <c r="G3866" i="3"/>
  <c r="I3866" i="3"/>
  <c r="J3866" i="3"/>
  <c r="N3846" i="3"/>
  <c r="L3846" i="3"/>
  <c r="J3846" i="3"/>
  <c r="I3846" i="3"/>
  <c r="H3846" i="3"/>
  <c r="G3846" i="3"/>
  <c r="G3826" i="3"/>
  <c r="N3826" i="3"/>
  <c r="L3826" i="3"/>
  <c r="J3826" i="3"/>
  <c r="I3826" i="3"/>
  <c r="H3826" i="3"/>
  <c r="J3806" i="3"/>
  <c r="I3806" i="3"/>
  <c r="H3806" i="3"/>
  <c r="L3806" i="3"/>
  <c r="G3806" i="3"/>
  <c r="N3806" i="3"/>
  <c r="J3786" i="3"/>
  <c r="I3786" i="3"/>
  <c r="H3786" i="3"/>
  <c r="N3786" i="3"/>
  <c r="G3786" i="3"/>
  <c r="L3786" i="3"/>
  <c r="G3766" i="3"/>
  <c r="J3766" i="3"/>
  <c r="I3766" i="3"/>
  <c r="H3766" i="3"/>
  <c r="N3766" i="3"/>
  <c r="L3766" i="3"/>
  <c r="N3746" i="3"/>
  <c r="L3746" i="3"/>
  <c r="J3746" i="3"/>
  <c r="I3746" i="3"/>
  <c r="H3746" i="3"/>
  <c r="G3746" i="3"/>
  <c r="H3726" i="3"/>
  <c r="H3706" i="3"/>
  <c r="H3686" i="3"/>
  <c r="H3666" i="3"/>
  <c r="H3646" i="3"/>
  <c r="H3626" i="3"/>
  <c r="H3606" i="3"/>
  <c r="H3586" i="3"/>
  <c r="H3566" i="3"/>
  <c r="H3546" i="3"/>
  <c r="H3526" i="3"/>
  <c r="H3506" i="3"/>
  <c r="H3486" i="3"/>
  <c r="H3466" i="3"/>
  <c r="H3446" i="3"/>
  <c r="H3426" i="3"/>
  <c r="H3406" i="3"/>
  <c r="H3386" i="3"/>
  <c r="H3366" i="3"/>
  <c r="H3346" i="3"/>
  <c r="H3326" i="3"/>
  <c r="H3306" i="3"/>
  <c r="H3286" i="3"/>
  <c r="H3266" i="3"/>
  <c r="H3246" i="3"/>
  <c r="H3226" i="3"/>
  <c r="H3206" i="3"/>
  <c r="H3186" i="3"/>
  <c r="H3166" i="3"/>
  <c r="H3146" i="3"/>
  <c r="H3126" i="3"/>
  <c r="H3106" i="3"/>
  <c r="H3086" i="3"/>
  <c r="H3066" i="3"/>
  <c r="H3046" i="3"/>
  <c r="H3026" i="3"/>
  <c r="H3006" i="3"/>
  <c r="H2986" i="3"/>
  <c r="H2966" i="3"/>
  <c r="H2946" i="3"/>
  <c r="H2926" i="3"/>
  <c r="H2906" i="3"/>
  <c r="H2886" i="3"/>
  <c r="H2866" i="3"/>
  <c r="H2846" i="3"/>
  <c r="H2826" i="3"/>
  <c r="H2806" i="3"/>
  <c r="H2786" i="3"/>
  <c r="H2766" i="3"/>
  <c r="H2746" i="3"/>
  <c r="H2726" i="3"/>
  <c r="H2706" i="3"/>
  <c r="H2686" i="3"/>
  <c r="H2666" i="3"/>
  <c r="H2646" i="3"/>
  <c r="H2626" i="3"/>
  <c r="H2606" i="3"/>
  <c r="H2586" i="3"/>
  <c r="H2566" i="3"/>
  <c r="H2546" i="3"/>
  <c r="H2526" i="3"/>
  <c r="H2506" i="3"/>
  <c r="H2486" i="3"/>
  <c r="H2466" i="3"/>
  <c r="H2446" i="3"/>
  <c r="H2426" i="3"/>
  <c r="H2406" i="3"/>
  <c r="H2386" i="3"/>
  <c r="H2366" i="3"/>
  <c r="H2346" i="3"/>
  <c r="H2326" i="3"/>
  <c r="H2306" i="3"/>
  <c r="H2286" i="3"/>
  <c r="H2266" i="3"/>
  <c r="H2246" i="3"/>
  <c r="H2226" i="3"/>
  <c r="H2206" i="3"/>
  <c r="H2186" i="3"/>
  <c r="H2166" i="3"/>
  <c r="H2146" i="3"/>
  <c r="H2126" i="3"/>
  <c r="H2106" i="3"/>
  <c r="H2086" i="3"/>
  <c r="H2066" i="3"/>
  <c r="H2046" i="3"/>
  <c r="H2026" i="3"/>
  <c r="H2006" i="3"/>
  <c r="H1986" i="3"/>
  <c r="H1966" i="3"/>
  <c r="H1946" i="3"/>
  <c r="H1926" i="3"/>
  <c r="H1906" i="3"/>
  <c r="H1886" i="3"/>
  <c r="H1866" i="3"/>
  <c r="H1846" i="3"/>
  <c r="H1826" i="3"/>
  <c r="H1806" i="3"/>
  <c r="H1786" i="3"/>
  <c r="H1766" i="3"/>
  <c r="H1746" i="3"/>
  <c r="H1726" i="3"/>
  <c r="H1706" i="3"/>
  <c r="H1686" i="3"/>
  <c r="H1666" i="3"/>
  <c r="H1646" i="3"/>
  <c r="H1626" i="3"/>
  <c r="H1606" i="3"/>
  <c r="H1586" i="3"/>
  <c r="H1566" i="3"/>
  <c r="H1546" i="3"/>
  <c r="H1526" i="3"/>
  <c r="H1506" i="3"/>
  <c r="H1486" i="3"/>
  <c r="H1466" i="3"/>
  <c r="H1446" i="3"/>
  <c r="H1426" i="3"/>
  <c r="H1406" i="3"/>
  <c r="H1386" i="3"/>
  <c r="H1366" i="3"/>
  <c r="H1346" i="3"/>
  <c r="H1326" i="3"/>
  <c r="H1306" i="3"/>
  <c r="H1286" i="3"/>
  <c r="H1266" i="3"/>
  <c r="H1246" i="3"/>
  <c r="H1226" i="3"/>
  <c r="H1206" i="3"/>
  <c r="H1186" i="3"/>
  <c r="H1166" i="3"/>
  <c r="H1146" i="3"/>
  <c r="H1126" i="3"/>
  <c r="H1106" i="3"/>
  <c r="H1086" i="3"/>
  <c r="H1066" i="3"/>
  <c r="H1046" i="3"/>
  <c r="H1026" i="3"/>
  <c r="H1006" i="3"/>
  <c r="H986" i="3"/>
  <c r="H966" i="3"/>
  <c r="H946" i="3"/>
  <c r="H926" i="3"/>
  <c r="H906" i="3"/>
  <c r="H886" i="3"/>
  <c r="H866" i="3"/>
  <c r="H846" i="3"/>
  <c r="H826" i="3"/>
  <c r="H806" i="3"/>
  <c r="H786" i="3"/>
  <c r="H766" i="3"/>
  <c r="H746" i="3"/>
  <c r="H726" i="3"/>
  <c r="H706" i="3"/>
  <c r="H686" i="3"/>
  <c r="H666" i="3"/>
  <c r="H646" i="3"/>
  <c r="H626" i="3"/>
  <c r="H606" i="3"/>
  <c r="H586" i="3"/>
  <c r="H566" i="3"/>
  <c r="H546" i="3"/>
  <c r="H526" i="3"/>
  <c r="H506" i="3"/>
  <c r="H486" i="3"/>
  <c r="H466" i="3"/>
  <c r="H446" i="3"/>
  <c r="H426" i="3"/>
  <c r="H406" i="3"/>
  <c r="H386" i="3"/>
  <c r="H366" i="3"/>
  <c r="H346" i="3"/>
  <c r="H326" i="3"/>
  <c r="H306" i="3"/>
  <c r="H286" i="3"/>
  <c r="H266" i="3"/>
  <c r="H246" i="3"/>
  <c r="H226" i="3"/>
  <c r="H206" i="3"/>
  <c r="H186" i="3"/>
  <c r="H166" i="3"/>
  <c r="H146" i="3"/>
  <c r="H126" i="3"/>
  <c r="H106" i="3"/>
  <c r="H86" i="3"/>
  <c r="H66" i="3"/>
  <c r="H46" i="3"/>
  <c r="H26" i="3"/>
  <c r="H6" i="3"/>
  <c r="H3964" i="3"/>
  <c r="G3964" i="3"/>
  <c r="J3964" i="3"/>
  <c r="N3964" i="3"/>
  <c r="L3964" i="3"/>
  <c r="I3964" i="3"/>
  <c r="H3884" i="3"/>
  <c r="G3884" i="3"/>
  <c r="N3884" i="3"/>
  <c r="L3884" i="3"/>
  <c r="I3884" i="3"/>
  <c r="J3884" i="3"/>
  <c r="H3804" i="3"/>
  <c r="I3804" i="3"/>
  <c r="G3804" i="3"/>
  <c r="N3804" i="3"/>
  <c r="L3804" i="3"/>
  <c r="J3804" i="3"/>
  <c r="H3724" i="3"/>
  <c r="H3644" i="3"/>
  <c r="H3564" i="3"/>
  <c r="H3484" i="3"/>
  <c r="H3404" i="3"/>
  <c r="H3324" i="3"/>
  <c r="H3244" i="3"/>
  <c r="H3164" i="3"/>
  <c r="H3064" i="3"/>
  <c r="H2984" i="3"/>
  <c r="H2904" i="3"/>
  <c r="H2824" i="3"/>
  <c r="H2724" i="3"/>
  <c r="H2644" i="3"/>
  <c r="H2564" i="3"/>
  <c r="H2484" i="3"/>
  <c r="H2404" i="3"/>
  <c r="H2324" i="3"/>
  <c r="H2244" i="3"/>
  <c r="H2164" i="3"/>
  <c r="H2084" i="3"/>
  <c r="H2004" i="3"/>
  <c r="H1924" i="3"/>
  <c r="H1844" i="3"/>
  <c r="H1764" i="3"/>
  <c r="H1684" i="3"/>
  <c r="H1604" i="3"/>
  <c r="H1524" i="3"/>
  <c r="H1444" i="3"/>
  <c r="H1364" i="3"/>
  <c r="H1284" i="3"/>
  <c r="H1204" i="3"/>
  <c r="H1124" i="3"/>
  <c r="H1044" i="3"/>
  <c r="H964" i="3"/>
  <c r="H884" i="3"/>
  <c r="H804" i="3"/>
  <c r="H724" i="3"/>
  <c r="H644" i="3"/>
  <c r="H564" i="3"/>
  <c r="H504" i="3"/>
  <c r="H424" i="3"/>
  <c r="H344" i="3"/>
  <c r="H244" i="3"/>
  <c r="H164" i="3"/>
  <c r="H84" i="3"/>
  <c r="H4" i="3"/>
  <c r="N3943" i="3"/>
  <c r="L3943" i="3"/>
  <c r="H3943" i="3"/>
  <c r="J3943" i="3"/>
  <c r="I3943" i="3"/>
  <c r="G3943" i="3"/>
  <c r="N3863" i="3"/>
  <c r="H3863" i="3"/>
  <c r="G3863" i="3"/>
  <c r="L3863" i="3"/>
  <c r="I3863" i="3"/>
  <c r="J3863" i="3"/>
  <c r="N3783" i="3"/>
  <c r="L3783" i="3"/>
  <c r="J3783" i="3"/>
  <c r="I3783" i="3"/>
  <c r="H3783" i="3"/>
  <c r="G3783" i="3"/>
  <c r="H3703" i="3"/>
  <c r="H3623" i="3"/>
  <c r="H3543" i="3"/>
  <c r="H3463" i="3"/>
  <c r="H3383" i="3"/>
  <c r="H3303" i="3"/>
  <c r="H3223" i="3"/>
  <c r="H3143" i="3"/>
  <c r="H3063" i="3"/>
  <c r="H2983" i="3"/>
  <c r="H2903" i="3"/>
  <c r="H2823" i="3"/>
  <c r="H2743" i="3"/>
  <c r="H2663" i="3"/>
  <c r="H2583" i="3"/>
  <c r="H2503" i="3"/>
  <c r="H2423" i="3"/>
  <c r="H2343" i="3"/>
  <c r="H2263" i="3"/>
  <c r="H2183" i="3"/>
  <c r="H2103" i="3"/>
  <c r="H2023" i="3"/>
  <c r="H1943" i="3"/>
  <c r="H1863" i="3"/>
  <c r="H1783" i="3"/>
  <c r="H1703" i="3"/>
  <c r="H1623" i="3"/>
  <c r="H1543" i="3"/>
  <c r="H1463" i="3"/>
  <c r="H1383" i="3"/>
  <c r="H1303" i="3"/>
  <c r="H1223" i="3"/>
  <c r="H1143" i="3"/>
  <c r="H1063" i="3"/>
  <c r="H983" i="3"/>
  <c r="H903" i="3"/>
  <c r="H823" i="3"/>
  <c r="H743" i="3"/>
  <c r="H663" i="3"/>
  <c r="H583" i="3"/>
  <c r="H503" i="3"/>
  <c r="H423" i="3"/>
  <c r="H343" i="3"/>
  <c r="H263" i="3"/>
  <c r="H183" i="3"/>
  <c r="H103" i="3"/>
  <c r="H23" i="3"/>
  <c r="N3962" i="3"/>
  <c r="G3962" i="3"/>
  <c r="H3962" i="3"/>
  <c r="I3962" i="3"/>
  <c r="L3962" i="3"/>
  <c r="J3962" i="3"/>
  <c r="N3882" i="3"/>
  <c r="L3882" i="3"/>
  <c r="J3882" i="3"/>
  <c r="I3882" i="3"/>
  <c r="H3882" i="3"/>
  <c r="G3882" i="3"/>
  <c r="N3802" i="3"/>
  <c r="L3802" i="3"/>
  <c r="J3802" i="3"/>
  <c r="I3802" i="3"/>
  <c r="H3802" i="3"/>
  <c r="G3802" i="3"/>
  <c r="H3722" i="3"/>
  <c r="H3642" i="3"/>
  <c r="H3562" i="3"/>
  <c r="H3482" i="3"/>
  <c r="H3402" i="3"/>
  <c r="H3322" i="3"/>
  <c r="H3242" i="3"/>
  <c r="H3162" i="3"/>
  <c r="H3082" i="3"/>
  <c r="H3002" i="3"/>
  <c r="H2922" i="3"/>
  <c r="H2842" i="3"/>
  <c r="H2762" i="3"/>
  <c r="H2682" i="3"/>
  <c r="H2602" i="3"/>
  <c r="H2522" i="3"/>
  <c r="H2442" i="3"/>
  <c r="H2362" i="3"/>
  <c r="H2282" i="3"/>
  <c r="H2202" i="3"/>
  <c r="H2122" i="3"/>
  <c r="H2042" i="3"/>
  <c r="H1962" i="3"/>
  <c r="H1882" i="3"/>
  <c r="H1802" i="3"/>
  <c r="H1722" i="3"/>
  <c r="H1642" i="3"/>
  <c r="H1562" i="3"/>
  <c r="H1482" i="3"/>
  <c r="H1402" i="3"/>
  <c r="H1322" i="3"/>
  <c r="H1242" i="3"/>
  <c r="H1162" i="3"/>
  <c r="H1082" i="3"/>
  <c r="H1022" i="3"/>
  <c r="H942" i="3"/>
  <c r="H862" i="3"/>
  <c r="H782" i="3"/>
  <c r="H722" i="3"/>
  <c r="H642" i="3"/>
  <c r="H562" i="3"/>
  <c r="H482" i="3"/>
  <c r="H402" i="3"/>
  <c r="H322" i="3"/>
  <c r="H262" i="3"/>
  <c r="H182" i="3"/>
  <c r="H102" i="3"/>
  <c r="H22" i="3"/>
  <c r="H3981" i="3"/>
  <c r="G3981" i="3"/>
  <c r="N3981" i="3"/>
  <c r="L3981" i="3"/>
  <c r="J3981" i="3"/>
  <c r="I3981" i="3"/>
  <c r="N3901" i="3"/>
  <c r="L3901" i="3"/>
  <c r="J3901" i="3"/>
  <c r="G3901" i="3"/>
  <c r="H3901" i="3"/>
  <c r="I3901" i="3"/>
  <c r="J3821" i="3"/>
  <c r="I3821" i="3"/>
  <c r="H3821" i="3"/>
  <c r="N3821" i="3"/>
  <c r="L3821" i="3"/>
  <c r="G3821" i="3"/>
  <c r="L3741" i="3"/>
  <c r="J3741" i="3"/>
  <c r="I3741" i="3"/>
  <c r="H3741" i="3"/>
  <c r="G3741" i="3"/>
  <c r="N3741" i="3"/>
  <c r="H3661" i="3"/>
  <c r="H3581" i="3"/>
  <c r="H3501" i="3"/>
  <c r="H3421" i="3"/>
  <c r="H3361" i="3"/>
  <c r="H3301" i="3"/>
  <c r="H3221" i="3"/>
  <c r="H3141" i="3"/>
  <c r="H3061" i="3"/>
  <c r="H2981" i="3"/>
  <c r="H2901" i="3"/>
  <c r="H2821" i="3"/>
  <c r="H2741" i="3"/>
  <c r="H2661" i="3"/>
  <c r="H2581" i="3"/>
  <c r="H2501" i="3"/>
  <c r="H2421" i="3"/>
  <c r="H2341" i="3"/>
  <c r="H2261" i="3"/>
  <c r="H2181" i="3"/>
  <c r="H2081" i="3"/>
  <c r="H1981" i="3"/>
  <c r="H1901" i="3"/>
  <c r="H1801" i="3"/>
  <c r="H1721" i="3"/>
  <c r="H1641" i="3"/>
  <c r="H1561" i="3"/>
  <c r="H1481" i="3"/>
  <c r="H1401" i="3"/>
  <c r="H1321" i="3"/>
  <c r="H1241" i="3"/>
  <c r="H1161" i="3"/>
  <c r="H1081" i="3"/>
  <c r="H1021" i="3"/>
  <c r="H941" i="3"/>
  <c r="H861" i="3"/>
  <c r="H781" i="3"/>
  <c r="H701" i="3"/>
  <c r="H621" i="3"/>
  <c r="H541" i="3"/>
  <c r="H461" i="3"/>
  <c r="H381" i="3"/>
  <c r="H281" i="3"/>
  <c r="H181" i="3"/>
  <c r="H101" i="3"/>
  <c r="H21" i="3"/>
  <c r="N3940" i="3"/>
  <c r="L3940" i="3"/>
  <c r="J3940" i="3"/>
  <c r="G3940" i="3"/>
  <c r="H3940" i="3"/>
  <c r="I3940" i="3"/>
  <c r="N3860" i="3"/>
  <c r="L3860" i="3"/>
  <c r="J3860" i="3"/>
  <c r="H3860" i="3"/>
  <c r="I3860" i="3"/>
  <c r="G3860" i="3"/>
  <c r="N3780" i="3"/>
  <c r="J3780" i="3"/>
  <c r="L3780" i="3"/>
  <c r="I3780" i="3"/>
  <c r="H3780" i="3"/>
  <c r="G3780" i="3"/>
  <c r="H3700" i="3"/>
  <c r="H3620" i="3"/>
  <c r="H3540" i="3"/>
  <c r="H3460" i="3"/>
  <c r="H3380" i="3"/>
  <c r="H3300" i="3"/>
  <c r="H3220" i="3"/>
  <c r="H3140" i="3"/>
  <c r="H3060" i="3"/>
  <c r="H2980" i="3"/>
  <c r="H2900" i="3"/>
  <c r="H2820" i="3"/>
  <c r="H2740" i="3"/>
  <c r="H2660" i="3"/>
  <c r="H2580" i="3"/>
  <c r="H2500" i="3"/>
  <c r="H2420" i="3"/>
  <c r="H2340" i="3"/>
  <c r="H2260" i="3"/>
  <c r="H2180" i="3"/>
  <c r="H2100" i="3"/>
  <c r="H2020" i="3"/>
  <c r="H1940" i="3"/>
  <c r="H1860" i="3"/>
  <c r="H1780" i="3"/>
  <c r="H1700" i="3"/>
  <c r="H1620" i="3"/>
  <c r="H1540" i="3"/>
  <c r="H1460" i="3"/>
  <c r="H1380" i="3"/>
  <c r="H1300" i="3"/>
  <c r="H1220" i="3"/>
  <c r="H1140" i="3"/>
  <c r="H1060" i="3"/>
  <c r="H980" i="3"/>
  <c r="H900" i="3"/>
  <c r="H820" i="3"/>
  <c r="H740" i="3"/>
  <c r="H660" i="3"/>
  <c r="H600" i="3"/>
  <c r="H520" i="3"/>
  <c r="H460" i="3"/>
  <c r="H400" i="3"/>
  <c r="H320" i="3"/>
  <c r="H240" i="3"/>
  <c r="H180" i="3"/>
  <c r="H100" i="3"/>
  <c r="H20" i="3"/>
  <c r="N3959" i="3"/>
  <c r="L3959" i="3"/>
  <c r="J3959" i="3"/>
  <c r="I3959" i="3"/>
  <c r="H3959" i="3"/>
  <c r="G3959" i="3"/>
  <c r="G3899" i="3"/>
  <c r="N3899" i="3"/>
  <c r="L3899" i="3"/>
  <c r="J3899" i="3"/>
  <c r="I3899" i="3"/>
  <c r="H3899" i="3"/>
  <c r="N3839" i="3"/>
  <c r="L3839" i="3"/>
  <c r="J3839" i="3"/>
  <c r="I3839" i="3"/>
  <c r="G3839" i="3"/>
  <c r="H3839" i="3"/>
  <c r="N3759" i="3"/>
  <c r="L3759" i="3"/>
  <c r="J3759" i="3"/>
  <c r="G3759" i="3"/>
  <c r="H3759" i="3"/>
  <c r="I3759" i="3"/>
  <c r="H3679" i="3"/>
  <c r="H3599" i="3"/>
  <c r="H3519" i="3"/>
  <c r="H3439" i="3"/>
  <c r="H3359" i="3"/>
  <c r="H3299" i="3"/>
  <c r="H3239" i="3"/>
  <c r="H3179" i="3"/>
  <c r="H3119" i="3"/>
  <c r="H3059" i="3"/>
  <c r="H2999" i="3"/>
  <c r="H2919" i="3"/>
  <c r="H2839" i="3"/>
  <c r="H2779" i="3"/>
  <c r="H2699" i="3"/>
  <c r="H2639" i="3"/>
  <c r="H2559" i="3"/>
  <c r="H2479" i="3"/>
  <c r="H2439" i="3"/>
  <c r="H2359" i="3"/>
  <c r="H2279" i="3"/>
  <c r="H2199" i="3"/>
  <c r="H2119" i="3"/>
  <c r="H2039" i="3"/>
  <c r="H1959" i="3"/>
  <c r="H1879" i="3"/>
  <c r="H1799" i="3"/>
  <c r="H1719" i="3"/>
  <c r="H1639" i="3"/>
  <c r="H1559" i="3"/>
  <c r="H1479" i="3"/>
  <c r="H1399" i="3"/>
  <c r="H1319" i="3"/>
  <c r="H1239" i="3"/>
  <c r="H1159" i="3"/>
  <c r="H1079" i="3"/>
  <c r="H999" i="3"/>
  <c r="H919" i="3"/>
  <c r="H839" i="3"/>
  <c r="H759" i="3"/>
  <c r="H679" i="3"/>
  <c r="H599" i="3"/>
  <c r="H519" i="3"/>
  <c r="H439" i="3"/>
  <c r="H359" i="3"/>
  <c r="H279" i="3"/>
  <c r="H219" i="3"/>
  <c r="H139" i="3"/>
  <c r="H59" i="3"/>
  <c r="J3978" i="3"/>
  <c r="I3978" i="3"/>
  <c r="H3978" i="3"/>
  <c r="G3978" i="3"/>
  <c r="N3978" i="3"/>
  <c r="L3978" i="3"/>
  <c r="L3898" i="3"/>
  <c r="J3898" i="3"/>
  <c r="I3898" i="3"/>
  <c r="N3898" i="3"/>
  <c r="H3898" i="3"/>
  <c r="G3898" i="3"/>
  <c r="N3818" i="3"/>
  <c r="L3818" i="3"/>
  <c r="H3818" i="3"/>
  <c r="J3818" i="3"/>
  <c r="G3818" i="3"/>
  <c r="I3818" i="3"/>
  <c r="L3738" i="3"/>
  <c r="J3738" i="3"/>
  <c r="I3738" i="3"/>
  <c r="N3738" i="3"/>
  <c r="G3738" i="3"/>
  <c r="H3738" i="3"/>
  <c r="H3658" i="3"/>
  <c r="H3578" i="3"/>
  <c r="H3498" i="3"/>
  <c r="H3418" i="3"/>
  <c r="H3338" i="3"/>
  <c r="H3258" i="3"/>
  <c r="H3178" i="3"/>
  <c r="H3118" i="3"/>
  <c r="H3038" i="3"/>
  <c r="H2958" i="3"/>
  <c r="H2878" i="3"/>
  <c r="H2798" i="3"/>
  <c r="H2718" i="3"/>
  <c r="H2638" i="3"/>
  <c r="H2558" i="3"/>
  <c r="H2458" i="3"/>
  <c r="H2358" i="3"/>
  <c r="H2278" i="3"/>
  <c r="H2198" i="3"/>
  <c r="H2118" i="3"/>
  <c r="H2038" i="3"/>
  <c r="H1958" i="3"/>
  <c r="H1878" i="3"/>
  <c r="H1798" i="3"/>
  <c r="H1718" i="3"/>
  <c r="H1638" i="3"/>
  <c r="H1558" i="3"/>
  <c r="H1478" i="3"/>
  <c r="H1418" i="3"/>
  <c r="H1338" i="3"/>
  <c r="H1278" i="3"/>
  <c r="H1218" i="3"/>
  <c r="H1138" i="3"/>
  <c r="H1058" i="3"/>
  <c r="H978" i="3"/>
  <c r="H898" i="3"/>
  <c r="H818" i="3"/>
  <c r="H738" i="3"/>
  <c r="H658" i="3"/>
  <c r="H578" i="3"/>
  <c r="H498" i="3"/>
  <c r="H418" i="3"/>
  <c r="H338" i="3"/>
  <c r="H258" i="3"/>
  <c r="H178" i="3"/>
  <c r="H98" i="3"/>
  <c r="H18" i="3"/>
  <c r="J3957" i="3"/>
  <c r="I3957" i="3"/>
  <c r="H3957" i="3"/>
  <c r="L3957" i="3"/>
  <c r="G3957" i="3"/>
  <c r="N3957" i="3"/>
  <c r="J3877" i="3"/>
  <c r="I3877" i="3"/>
  <c r="H3877" i="3"/>
  <c r="N3877" i="3"/>
  <c r="L3877" i="3"/>
  <c r="G3877" i="3"/>
  <c r="J3797" i="3"/>
  <c r="H3797" i="3"/>
  <c r="N3797" i="3"/>
  <c r="L3797" i="3"/>
  <c r="I3797" i="3"/>
  <c r="G3797" i="3"/>
  <c r="H3717" i="3"/>
  <c r="H3637" i="3"/>
  <c r="H3577" i="3"/>
  <c r="H3497" i="3"/>
  <c r="H3417" i="3"/>
  <c r="H3337" i="3"/>
  <c r="H3277" i="3"/>
  <c r="H3177" i="3"/>
  <c r="H3097" i="3"/>
  <c r="H3017" i="3"/>
  <c r="H2937" i="3"/>
  <c r="H2857" i="3"/>
  <c r="H2777" i="3"/>
  <c r="H2697" i="3"/>
  <c r="H2617" i="3"/>
  <c r="H2537" i="3"/>
  <c r="H2457" i="3"/>
  <c r="H2377" i="3"/>
  <c r="H2297" i="3"/>
  <c r="H2217" i="3"/>
  <c r="H2137" i="3"/>
  <c r="H2057" i="3"/>
  <c r="H1977" i="3"/>
  <c r="H1897" i="3"/>
  <c r="H1837" i="3"/>
  <c r="H1757" i="3"/>
  <c r="H1677" i="3"/>
  <c r="H1597" i="3"/>
  <c r="H1517" i="3"/>
  <c r="H1437" i="3"/>
  <c r="H1357" i="3"/>
  <c r="H1277" i="3"/>
  <c r="H1197" i="3"/>
  <c r="H1117" i="3"/>
  <c r="H1037" i="3"/>
  <c r="H957" i="3"/>
  <c r="H877" i="3"/>
  <c r="H797" i="3"/>
  <c r="H717" i="3"/>
  <c r="H637" i="3"/>
  <c r="H557" i="3"/>
  <c r="H477" i="3"/>
  <c r="H397" i="3"/>
  <c r="H277" i="3"/>
  <c r="H197" i="3"/>
  <c r="H117" i="3"/>
  <c r="H37" i="3"/>
  <c r="N3956" i="3"/>
  <c r="H3956" i="3"/>
  <c r="G3956" i="3"/>
  <c r="J3956" i="3"/>
  <c r="L3956" i="3"/>
  <c r="I3956" i="3"/>
  <c r="N3876" i="3"/>
  <c r="L3876" i="3"/>
  <c r="J3876" i="3"/>
  <c r="G3876" i="3"/>
  <c r="I3876" i="3"/>
  <c r="H3876" i="3"/>
  <c r="J3796" i="3"/>
  <c r="I3796" i="3"/>
  <c r="H3796" i="3"/>
  <c r="N3796" i="3"/>
  <c r="L3796" i="3"/>
  <c r="G3796" i="3"/>
  <c r="H3716" i="3"/>
  <c r="H3636" i="3"/>
  <c r="H3556" i="3"/>
  <c r="H3476" i="3"/>
  <c r="H3396" i="3"/>
  <c r="H3316" i="3"/>
  <c r="H3236" i="3"/>
  <c r="H3156" i="3"/>
  <c r="H3076" i="3"/>
  <c r="H2996" i="3"/>
  <c r="H2916" i="3"/>
  <c r="H2836" i="3"/>
  <c r="H2756" i="3"/>
  <c r="H2676" i="3"/>
  <c r="H2596" i="3"/>
  <c r="H2516" i="3"/>
  <c r="H2436" i="3"/>
  <c r="H2356" i="3"/>
  <c r="H2276" i="3"/>
  <c r="H2196" i="3"/>
  <c r="H2076" i="3"/>
  <c r="H1996" i="3"/>
  <c r="H1916" i="3"/>
  <c r="H1816" i="3"/>
  <c r="H1736" i="3"/>
  <c r="H1656" i="3"/>
  <c r="H1576" i="3"/>
  <c r="H1496" i="3"/>
  <c r="H1416" i="3"/>
  <c r="H1336" i="3"/>
  <c r="H1256" i="3"/>
  <c r="H1176" i="3"/>
  <c r="H1096" i="3"/>
  <c r="H1016" i="3"/>
  <c r="H936" i="3"/>
  <c r="H856" i="3"/>
  <c r="H776" i="3"/>
  <c r="H696" i="3"/>
  <c r="H616" i="3"/>
  <c r="H536" i="3"/>
  <c r="H456" i="3"/>
  <c r="H376" i="3"/>
  <c r="H296" i="3"/>
  <c r="H216" i="3"/>
  <c r="H136" i="3"/>
  <c r="H56" i="3"/>
  <c r="N3955" i="3"/>
  <c r="G3955" i="3"/>
  <c r="H3955" i="3"/>
  <c r="I3955" i="3"/>
  <c r="L3955" i="3"/>
  <c r="J3955" i="3"/>
  <c r="H3875" i="3"/>
  <c r="G3875" i="3"/>
  <c r="N3875" i="3"/>
  <c r="L3875" i="3"/>
  <c r="J3875" i="3"/>
  <c r="I3875" i="3"/>
  <c r="J3795" i="3"/>
  <c r="I3795" i="3"/>
  <c r="H3795" i="3"/>
  <c r="L3795" i="3"/>
  <c r="G3795" i="3"/>
  <c r="N3795" i="3"/>
  <c r="H3715" i="3"/>
  <c r="H3635" i="3"/>
  <c r="H3555" i="3"/>
  <c r="H3475" i="3"/>
  <c r="H3395" i="3"/>
  <c r="H3315" i="3"/>
  <c r="H3235" i="3"/>
  <c r="H3155" i="3"/>
  <c r="H3075" i="3"/>
  <c r="H2995" i="3"/>
  <c r="H2915" i="3"/>
  <c r="H2835" i="3"/>
  <c r="H2755" i="3"/>
  <c r="H2675" i="3"/>
  <c r="H2595" i="3"/>
  <c r="H2515" i="3"/>
  <c r="H2435" i="3"/>
  <c r="H2355" i="3"/>
  <c r="H2275" i="3"/>
  <c r="H2195" i="3"/>
  <c r="H2115" i="3"/>
  <c r="H2035" i="3"/>
  <c r="H1955" i="3"/>
  <c r="H1875" i="3"/>
  <c r="H1795" i="3"/>
  <c r="H1715" i="3"/>
  <c r="H1635" i="3"/>
  <c r="H1555" i="3"/>
  <c r="H1475" i="3"/>
  <c r="H1395" i="3"/>
  <c r="H1315" i="3"/>
  <c r="H1235" i="3"/>
  <c r="H1155" i="3"/>
  <c r="H1075" i="3"/>
  <c r="H1015" i="3"/>
  <c r="H935" i="3"/>
  <c r="H875" i="3"/>
  <c r="H815" i="3"/>
  <c r="H735" i="3"/>
  <c r="H655" i="3"/>
  <c r="H575" i="3"/>
  <c r="H495" i="3"/>
  <c r="H415" i="3"/>
  <c r="H335" i="3"/>
  <c r="H255" i="3"/>
  <c r="H175" i="3"/>
  <c r="H95" i="3"/>
  <c r="H15" i="3"/>
  <c r="H3954" i="3"/>
  <c r="G3954" i="3"/>
  <c r="J3954" i="3"/>
  <c r="I3954" i="3"/>
  <c r="N3954" i="3"/>
  <c r="L3954" i="3"/>
  <c r="H3874" i="3"/>
  <c r="G3874" i="3"/>
  <c r="N3874" i="3"/>
  <c r="L3874" i="3"/>
  <c r="J3874" i="3"/>
  <c r="I3874" i="3"/>
  <c r="H3794" i="3"/>
  <c r="N3794" i="3"/>
  <c r="J3794" i="3"/>
  <c r="I3794" i="3"/>
  <c r="G3794" i="3"/>
  <c r="L3794" i="3"/>
  <c r="H3714" i="3"/>
  <c r="H3634" i="3"/>
  <c r="H3554" i="3"/>
  <c r="H3474" i="3"/>
  <c r="H3394" i="3"/>
  <c r="H3314" i="3"/>
  <c r="H3234" i="3"/>
  <c r="H3154" i="3"/>
  <c r="H3074" i="3"/>
  <c r="H2994" i="3"/>
  <c r="H2914" i="3"/>
  <c r="H2834" i="3"/>
  <c r="H2754" i="3"/>
  <c r="H2674" i="3"/>
  <c r="H2594" i="3"/>
  <c r="H2514" i="3"/>
  <c r="H2434" i="3"/>
  <c r="H2354" i="3"/>
  <c r="H2274" i="3"/>
  <c r="H2194" i="3"/>
  <c r="H2114" i="3"/>
  <c r="H2034" i="3"/>
  <c r="H1954" i="3"/>
  <c r="H1874" i="3"/>
  <c r="H1794" i="3"/>
  <c r="H1714" i="3"/>
  <c r="H1634" i="3"/>
  <c r="H1554" i="3"/>
  <c r="H1474" i="3"/>
  <c r="H1394" i="3"/>
  <c r="H1314" i="3"/>
  <c r="H1234" i="3"/>
  <c r="H1154" i="3"/>
  <c r="H1074" i="3"/>
  <c r="H994" i="3"/>
  <c r="H914" i="3"/>
  <c r="H834" i="3"/>
  <c r="H754" i="3"/>
  <c r="H674" i="3"/>
  <c r="H594" i="3"/>
  <c r="H514" i="3"/>
  <c r="H434" i="3"/>
  <c r="H354" i="3"/>
  <c r="H294" i="3"/>
  <c r="H214" i="3"/>
  <c r="H154" i="3"/>
  <c r="H74" i="3"/>
  <c r="N3933" i="3"/>
  <c r="L3933" i="3"/>
  <c r="J3933" i="3"/>
  <c r="I3933" i="3"/>
  <c r="H3933" i="3"/>
  <c r="G3933" i="3"/>
  <c r="N3853" i="3"/>
  <c r="I3853" i="3"/>
  <c r="H3853" i="3"/>
  <c r="G3853" i="3"/>
  <c r="L3853" i="3"/>
  <c r="J3853" i="3"/>
  <c r="N3773" i="3"/>
  <c r="H3773" i="3"/>
  <c r="G3773" i="3"/>
  <c r="L3773" i="3"/>
  <c r="J3773" i="3"/>
  <c r="I3773" i="3"/>
  <c r="H3693" i="3"/>
  <c r="H3613" i="3"/>
  <c r="H3553" i="3"/>
  <c r="H3473" i="3"/>
  <c r="H3393" i="3"/>
  <c r="H3313" i="3"/>
  <c r="H3233" i="3"/>
  <c r="H3153" i="3"/>
  <c r="H3073" i="3"/>
  <c r="H2993" i="3"/>
  <c r="H2913" i="3"/>
  <c r="H2833" i="3"/>
  <c r="H2753" i="3"/>
  <c r="H2673" i="3"/>
  <c r="H2593" i="3"/>
  <c r="H2513" i="3"/>
  <c r="H2453" i="3"/>
  <c r="H2373" i="3"/>
  <c r="H2293" i="3"/>
  <c r="H2213" i="3"/>
  <c r="H2133" i="3"/>
  <c r="H2053" i="3"/>
  <c r="H1973" i="3"/>
  <c r="H1893" i="3"/>
  <c r="H1813" i="3"/>
  <c r="H1733" i="3"/>
  <c r="H1653" i="3"/>
  <c r="H1593" i="3"/>
  <c r="H1513" i="3"/>
  <c r="H1433" i="3"/>
  <c r="H1353" i="3"/>
  <c r="H1273" i="3"/>
  <c r="H1193" i="3"/>
  <c r="H1113" i="3"/>
  <c r="H1033" i="3"/>
  <c r="H953" i="3"/>
  <c r="H873" i="3"/>
  <c r="H793" i="3"/>
  <c r="H713" i="3"/>
  <c r="H633" i="3"/>
  <c r="H553" i="3"/>
  <c r="H473" i="3"/>
  <c r="H393" i="3"/>
  <c r="H313" i="3"/>
  <c r="H233" i="3"/>
  <c r="H153" i="3"/>
  <c r="H73" i="3"/>
  <c r="L3992" i="3"/>
  <c r="J3992" i="3"/>
  <c r="I3992" i="3"/>
  <c r="N3992" i="3"/>
  <c r="H3992" i="3"/>
  <c r="G3992" i="3"/>
  <c r="J3912" i="3"/>
  <c r="I3912" i="3"/>
  <c r="H3912" i="3"/>
  <c r="N3912" i="3"/>
  <c r="L3912" i="3"/>
  <c r="G3912" i="3"/>
  <c r="J3832" i="3"/>
  <c r="I3832" i="3"/>
  <c r="H3832" i="3"/>
  <c r="G3832" i="3"/>
  <c r="N3832" i="3"/>
  <c r="L3832" i="3"/>
  <c r="G3752" i="3"/>
  <c r="N3752" i="3"/>
  <c r="L3752" i="3"/>
  <c r="I3752" i="3"/>
  <c r="J3752" i="3"/>
  <c r="H3752" i="3"/>
  <c r="H3672" i="3"/>
  <c r="H3592" i="3"/>
  <c r="H3512" i="3"/>
  <c r="H3432" i="3"/>
  <c r="H3352" i="3"/>
  <c r="H3272" i="3"/>
  <c r="H3192" i="3"/>
  <c r="H3132" i="3"/>
  <c r="H3052" i="3"/>
  <c r="H2972" i="3"/>
  <c r="H2892" i="3"/>
  <c r="H2812" i="3"/>
  <c r="H2732" i="3"/>
  <c r="H2652" i="3"/>
  <c r="H2572" i="3"/>
  <c r="H2492" i="3"/>
  <c r="H2412" i="3"/>
  <c r="H2332" i="3"/>
  <c r="H2252" i="3"/>
  <c r="H2192" i="3"/>
  <c r="H2132" i="3"/>
  <c r="H2052" i="3"/>
  <c r="H1972" i="3"/>
  <c r="H1892" i="3"/>
  <c r="H1812" i="3"/>
  <c r="H1732" i="3"/>
  <c r="H1652" i="3"/>
  <c r="H1572" i="3"/>
  <c r="H1492" i="3"/>
  <c r="H1412" i="3"/>
  <c r="H1352" i="3"/>
  <c r="H1292" i="3"/>
  <c r="H1212" i="3"/>
  <c r="H1132" i="3"/>
  <c r="H1072" i="3"/>
  <c r="H992" i="3"/>
  <c r="H912" i="3"/>
  <c r="H832" i="3"/>
  <c r="H752" i="3"/>
  <c r="H672" i="3"/>
  <c r="H592" i="3"/>
  <c r="H512" i="3"/>
  <c r="H432" i="3"/>
  <c r="H352" i="3"/>
  <c r="H272" i="3"/>
  <c r="H192" i="3"/>
  <c r="H112" i="3"/>
  <c r="H32" i="3"/>
  <c r="I3951" i="3"/>
  <c r="H3951" i="3"/>
  <c r="G3951" i="3"/>
  <c r="L3951" i="3"/>
  <c r="J3951" i="3"/>
  <c r="N3951" i="3"/>
  <c r="I3871" i="3"/>
  <c r="H3871" i="3"/>
  <c r="G3871" i="3"/>
  <c r="J3871" i="3"/>
  <c r="N3871" i="3"/>
  <c r="L3871" i="3"/>
  <c r="N3791" i="3"/>
  <c r="L3791" i="3"/>
  <c r="J3791" i="3"/>
  <c r="G3791" i="3"/>
  <c r="I3791" i="3"/>
  <c r="H3791" i="3"/>
  <c r="H3711" i="3"/>
  <c r="H3631" i="3"/>
  <c r="H3551" i="3"/>
  <c r="H3471" i="3"/>
  <c r="H3391" i="3"/>
  <c r="H3311" i="3"/>
  <c r="H3231" i="3"/>
  <c r="H3151" i="3"/>
  <c r="H3071" i="3"/>
  <c r="H2991" i="3"/>
  <c r="H2911" i="3"/>
  <c r="H2831" i="3"/>
  <c r="H2751" i="3"/>
  <c r="H2671" i="3"/>
  <c r="H2591" i="3"/>
  <c r="H2511" i="3"/>
  <c r="H2431" i="3"/>
  <c r="H2351" i="3"/>
  <c r="H2271" i="3"/>
  <c r="H2191" i="3"/>
  <c r="H2111" i="3"/>
  <c r="H2031" i="3"/>
  <c r="H1951" i="3"/>
  <c r="H1871" i="3"/>
  <c r="H1791" i="3"/>
  <c r="H1711" i="3"/>
  <c r="H1631" i="3"/>
  <c r="H1551" i="3"/>
  <c r="H1471" i="3"/>
  <c r="H1391" i="3"/>
  <c r="H1311" i="3"/>
  <c r="H1231" i="3"/>
  <c r="H1151" i="3"/>
  <c r="H1071" i="3"/>
  <c r="H991" i="3"/>
  <c r="H911" i="3"/>
  <c r="H831" i="3"/>
  <c r="H751" i="3"/>
  <c r="H671" i="3"/>
  <c r="H591" i="3"/>
  <c r="H511" i="3"/>
  <c r="H431" i="3"/>
  <c r="H351" i="3"/>
  <c r="H271" i="3"/>
  <c r="H171" i="3"/>
  <c r="H111" i="3"/>
  <c r="H31" i="3"/>
  <c r="N3950" i="3"/>
  <c r="L3950" i="3"/>
  <c r="J3950" i="3"/>
  <c r="G3950" i="3"/>
  <c r="I3950" i="3"/>
  <c r="H3950" i="3"/>
  <c r="N3870" i="3"/>
  <c r="L3870" i="3"/>
  <c r="J3870" i="3"/>
  <c r="I3870" i="3"/>
  <c r="H3870" i="3"/>
  <c r="G3870" i="3"/>
  <c r="N3790" i="3"/>
  <c r="J3790" i="3"/>
  <c r="L3790" i="3"/>
  <c r="I3790" i="3"/>
  <c r="H3790" i="3"/>
  <c r="G3790" i="3"/>
  <c r="H3710" i="3"/>
  <c r="H3630" i="3"/>
  <c r="H3550" i="3"/>
  <c r="H3470" i="3"/>
  <c r="H3390" i="3"/>
  <c r="H3310" i="3"/>
  <c r="H3230" i="3"/>
  <c r="H3150" i="3"/>
  <c r="H3070" i="3"/>
  <c r="H2990" i="3"/>
  <c r="H2910" i="3"/>
  <c r="H2830" i="3"/>
  <c r="H2750" i="3"/>
  <c r="H2670" i="3"/>
  <c r="H2590" i="3"/>
  <c r="H2510" i="3"/>
  <c r="H2430" i="3"/>
  <c r="H2350" i="3"/>
  <c r="H2270" i="3"/>
  <c r="H2190" i="3"/>
  <c r="H2110" i="3"/>
  <c r="H2030" i="3"/>
  <c r="H1950" i="3"/>
  <c r="H1870" i="3"/>
  <c r="H1790" i="3"/>
  <c r="H1710" i="3"/>
  <c r="H1630" i="3"/>
  <c r="H1550" i="3"/>
  <c r="H1470" i="3"/>
  <c r="H1390" i="3"/>
  <c r="H1310" i="3"/>
  <c r="H1230" i="3"/>
  <c r="H1150" i="3"/>
  <c r="H1030" i="3"/>
  <c r="H950" i="3"/>
  <c r="H870" i="3"/>
  <c r="H790" i="3"/>
  <c r="H710" i="3"/>
  <c r="H630" i="3"/>
  <c r="H550" i="3"/>
  <c r="H470" i="3"/>
  <c r="H390" i="3"/>
  <c r="H290" i="3"/>
  <c r="H210" i="3"/>
  <c r="H130" i="3"/>
  <c r="H50" i="3"/>
  <c r="H3989" i="3"/>
  <c r="G3989" i="3"/>
  <c r="J3989" i="3"/>
  <c r="I3989" i="3"/>
  <c r="N3989" i="3"/>
  <c r="L3989" i="3"/>
  <c r="N3909" i="3"/>
  <c r="L3909" i="3"/>
  <c r="J3909" i="3"/>
  <c r="I3909" i="3"/>
  <c r="G3909" i="3"/>
  <c r="H3909" i="3"/>
  <c r="N3829" i="3"/>
  <c r="L3829" i="3"/>
  <c r="J3829" i="3"/>
  <c r="I3829" i="3"/>
  <c r="H3829" i="3"/>
  <c r="G3829" i="3"/>
  <c r="N3749" i="3"/>
  <c r="L3749" i="3"/>
  <c r="J3749" i="3"/>
  <c r="H3749" i="3"/>
  <c r="G3749" i="3"/>
  <c r="I3749" i="3"/>
  <c r="H3669" i="3"/>
  <c r="H3589" i="3"/>
  <c r="H3509" i="3"/>
  <c r="H3429" i="3"/>
  <c r="H3349" i="3"/>
  <c r="H3269" i="3"/>
  <c r="H3169" i="3"/>
  <c r="H3089" i="3"/>
  <c r="H3009" i="3"/>
  <c r="H2929" i="3"/>
  <c r="H2849" i="3"/>
  <c r="H2769" i="3"/>
  <c r="H2689" i="3"/>
  <c r="H2609" i="3"/>
  <c r="H2529" i="3"/>
  <c r="H2449" i="3"/>
  <c r="H2369" i="3"/>
  <c r="H2289" i="3"/>
  <c r="H2209" i="3"/>
  <c r="H2129" i="3"/>
  <c r="H2049" i="3"/>
  <c r="H1969" i="3"/>
  <c r="H1889" i="3"/>
  <c r="H1809" i="3"/>
  <c r="H1709" i="3"/>
  <c r="H1609" i="3"/>
  <c r="H1529" i="3"/>
  <c r="H1429" i="3"/>
  <c r="H1349" i="3"/>
  <c r="H1269" i="3"/>
  <c r="H1189" i="3"/>
  <c r="H1109" i="3"/>
  <c r="H1029" i="3"/>
  <c r="H949" i="3"/>
  <c r="H849" i="3"/>
  <c r="H769" i="3"/>
  <c r="H689" i="3"/>
  <c r="H609" i="3"/>
  <c r="H529" i="3"/>
  <c r="H449" i="3"/>
  <c r="H369" i="3"/>
  <c r="H309" i="3"/>
  <c r="H229" i="3"/>
  <c r="H149" i="3"/>
  <c r="H69" i="3"/>
  <c r="G3985" i="3"/>
  <c r="N3985" i="3"/>
  <c r="I3985" i="3"/>
  <c r="H3985" i="3"/>
  <c r="J3985" i="3"/>
  <c r="L3985" i="3"/>
  <c r="I3965" i="3"/>
  <c r="H3965" i="3"/>
  <c r="G3965" i="3"/>
  <c r="N3965" i="3"/>
  <c r="L3965" i="3"/>
  <c r="J3965" i="3"/>
  <c r="L3945" i="3"/>
  <c r="J3945" i="3"/>
  <c r="I3945" i="3"/>
  <c r="N3945" i="3"/>
  <c r="H3945" i="3"/>
  <c r="G3945" i="3"/>
  <c r="N3925" i="3"/>
  <c r="L3925" i="3"/>
  <c r="J3925" i="3"/>
  <c r="I3925" i="3"/>
  <c r="H3925" i="3"/>
  <c r="G3925" i="3"/>
  <c r="N3905" i="3"/>
  <c r="G3905" i="3"/>
  <c r="L3905" i="3"/>
  <c r="H3905" i="3"/>
  <c r="J3905" i="3"/>
  <c r="I3905" i="3"/>
  <c r="G3885" i="3"/>
  <c r="N3885" i="3"/>
  <c r="L3885" i="3"/>
  <c r="J3885" i="3"/>
  <c r="I3885" i="3"/>
  <c r="H3885" i="3"/>
  <c r="N3865" i="3"/>
  <c r="I3865" i="3"/>
  <c r="H3865" i="3"/>
  <c r="G3865" i="3"/>
  <c r="L3865" i="3"/>
  <c r="J3865" i="3"/>
  <c r="N3845" i="3"/>
  <c r="L3845" i="3"/>
  <c r="J3845" i="3"/>
  <c r="H3845" i="3"/>
  <c r="G3845" i="3"/>
  <c r="I3845" i="3"/>
  <c r="H3825" i="3"/>
  <c r="G3825" i="3"/>
  <c r="N3825" i="3"/>
  <c r="L3825" i="3"/>
  <c r="I3825" i="3"/>
  <c r="J3825" i="3"/>
  <c r="N3805" i="3"/>
  <c r="J3805" i="3"/>
  <c r="I3805" i="3"/>
  <c r="H3805" i="3"/>
  <c r="L3805" i="3"/>
  <c r="G3805" i="3"/>
  <c r="N3785" i="3"/>
  <c r="L3785" i="3"/>
  <c r="J3785" i="3"/>
  <c r="I3785" i="3"/>
  <c r="H3785" i="3"/>
  <c r="G3785" i="3"/>
  <c r="N3765" i="3"/>
  <c r="L3765" i="3"/>
  <c r="J3765" i="3"/>
  <c r="I3765" i="3"/>
  <c r="H3765" i="3"/>
  <c r="G3765" i="3"/>
  <c r="H3745" i="3"/>
  <c r="G3745" i="3"/>
  <c r="N3745" i="3"/>
  <c r="J3745" i="3"/>
  <c r="I3745" i="3"/>
  <c r="L3745" i="3"/>
  <c r="H3725" i="3"/>
  <c r="H3705" i="3"/>
  <c r="H3685" i="3"/>
  <c r="H3665" i="3"/>
  <c r="H3645" i="3"/>
  <c r="H3625" i="3"/>
  <c r="H3605" i="3"/>
  <c r="H3585" i="3"/>
  <c r="H3565" i="3"/>
  <c r="H3545" i="3"/>
  <c r="H3525" i="3"/>
  <c r="H3505" i="3"/>
  <c r="H3485" i="3"/>
  <c r="H3465" i="3"/>
  <c r="H3445" i="3"/>
  <c r="H3425" i="3"/>
  <c r="H3405" i="3"/>
  <c r="H3385" i="3"/>
  <c r="H3365" i="3"/>
  <c r="H3345" i="3"/>
  <c r="H3325" i="3"/>
  <c r="H3305" i="3"/>
  <c r="H3285" i="3"/>
  <c r="H3265" i="3"/>
  <c r="H3245" i="3"/>
  <c r="H3225" i="3"/>
  <c r="H3205" i="3"/>
  <c r="H3185" i="3"/>
  <c r="H3165" i="3"/>
  <c r="H3145" i="3"/>
  <c r="H3125" i="3"/>
  <c r="H3105" i="3"/>
  <c r="H3085" i="3"/>
  <c r="H3065" i="3"/>
  <c r="H3045" i="3"/>
  <c r="H3025" i="3"/>
  <c r="H3005" i="3"/>
  <c r="H2985" i="3"/>
  <c r="H2965" i="3"/>
  <c r="H2945" i="3"/>
  <c r="H2925" i="3"/>
  <c r="H2905" i="3"/>
  <c r="H2885" i="3"/>
  <c r="H2865" i="3"/>
  <c r="H2845" i="3"/>
  <c r="H2825" i="3"/>
  <c r="H2805" i="3"/>
  <c r="H2785" i="3"/>
  <c r="H2765" i="3"/>
  <c r="H2745" i="3"/>
  <c r="H2725" i="3"/>
  <c r="H2705" i="3"/>
  <c r="H2685" i="3"/>
  <c r="H2665" i="3"/>
  <c r="H2645" i="3"/>
  <c r="H2625" i="3"/>
  <c r="H2605" i="3"/>
  <c r="H2585" i="3"/>
  <c r="H2565" i="3"/>
  <c r="H2545" i="3"/>
  <c r="H2525" i="3"/>
  <c r="H2505" i="3"/>
  <c r="H2485" i="3"/>
  <c r="H2465" i="3"/>
  <c r="H2445" i="3"/>
  <c r="H2425" i="3"/>
  <c r="H2405" i="3"/>
  <c r="H2385" i="3"/>
  <c r="H2365" i="3"/>
  <c r="H2345" i="3"/>
  <c r="H2325" i="3"/>
  <c r="H2305" i="3"/>
  <c r="H2285" i="3"/>
  <c r="H2265" i="3"/>
  <c r="H2245" i="3"/>
  <c r="H2225" i="3"/>
  <c r="H2205" i="3"/>
  <c r="H2185" i="3"/>
  <c r="H2165" i="3"/>
  <c r="H2145" i="3"/>
  <c r="H2125" i="3"/>
  <c r="H2105" i="3"/>
  <c r="H2085" i="3"/>
  <c r="H2065" i="3"/>
  <c r="H2045" i="3"/>
  <c r="H2025" i="3"/>
  <c r="H2005" i="3"/>
  <c r="H1985" i="3"/>
  <c r="H1965" i="3"/>
  <c r="H1945" i="3"/>
  <c r="H1925" i="3"/>
  <c r="H1905" i="3"/>
  <c r="H1885" i="3"/>
  <c r="H1865" i="3"/>
  <c r="H1845" i="3"/>
  <c r="H1825" i="3"/>
  <c r="H1805" i="3"/>
  <c r="H1785" i="3"/>
  <c r="H1765" i="3"/>
  <c r="H1745" i="3"/>
  <c r="H1725" i="3"/>
  <c r="H1705" i="3"/>
  <c r="H1685" i="3"/>
  <c r="H1665" i="3"/>
  <c r="H1645" i="3"/>
  <c r="H1625" i="3"/>
  <c r="H1605" i="3"/>
  <c r="H1585" i="3"/>
  <c r="H1565" i="3"/>
  <c r="H1545" i="3"/>
  <c r="H1525" i="3"/>
  <c r="H1505" i="3"/>
  <c r="H1485" i="3"/>
  <c r="H1465" i="3"/>
  <c r="H1445" i="3"/>
  <c r="H1425" i="3"/>
  <c r="H1405" i="3"/>
  <c r="H1385" i="3"/>
  <c r="H1365" i="3"/>
  <c r="H1345" i="3"/>
  <c r="H1325" i="3"/>
  <c r="H1305" i="3"/>
  <c r="H1285" i="3"/>
  <c r="H1265" i="3"/>
  <c r="H1245" i="3"/>
  <c r="H1225" i="3"/>
  <c r="H1205" i="3"/>
  <c r="H1185" i="3"/>
  <c r="H1165" i="3"/>
  <c r="H1145" i="3"/>
  <c r="H1125" i="3"/>
  <c r="H1105" i="3"/>
  <c r="H1085" i="3"/>
  <c r="H1065" i="3"/>
  <c r="H1045" i="3"/>
  <c r="H1025" i="3"/>
  <c r="H1005" i="3"/>
  <c r="H985" i="3"/>
  <c r="H965" i="3"/>
  <c r="H945" i="3"/>
  <c r="H925" i="3"/>
  <c r="H905" i="3"/>
  <c r="H885" i="3"/>
  <c r="H865" i="3"/>
  <c r="H845" i="3"/>
  <c r="H825" i="3"/>
  <c r="H805" i="3"/>
  <c r="H785" i="3"/>
  <c r="H765" i="3"/>
  <c r="H745" i="3"/>
  <c r="H725" i="3"/>
  <c r="H705" i="3"/>
  <c r="H685" i="3"/>
  <c r="H665" i="3"/>
  <c r="H645" i="3"/>
  <c r="H625" i="3"/>
  <c r="H605" i="3"/>
  <c r="H585" i="3"/>
  <c r="H565" i="3"/>
  <c r="H545" i="3"/>
  <c r="H525" i="3"/>
  <c r="H505" i="3"/>
  <c r="H485" i="3"/>
  <c r="H465" i="3"/>
  <c r="H445" i="3"/>
  <c r="H425" i="3"/>
  <c r="H405" i="3"/>
  <c r="H385" i="3"/>
  <c r="H365" i="3"/>
  <c r="H345" i="3"/>
  <c r="H325" i="3"/>
  <c r="H305" i="3"/>
  <c r="H285" i="3"/>
  <c r="H265" i="3"/>
  <c r="H245" i="3"/>
  <c r="H225" i="3"/>
  <c r="H205" i="3"/>
  <c r="H185" i="3"/>
  <c r="H165" i="3"/>
  <c r="H145" i="3"/>
  <c r="H125" i="3"/>
  <c r="H105" i="3"/>
  <c r="H85" i="3"/>
  <c r="H65" i="3"/>
  <c r="H45" i="3"/>
  <c r="H25" i="3"/>
  <c r="H5" i="3"/>
  <c r="M3997" i="3"/>
  <c r="K3997" i="3"/>
  <c r="O3997" i="3"/>
  <c r="M3993" i="3"/>
  <c r="K3993" i="3"/>
  <c r="O3993" i="3"/>
  <c r="M3989" i="3"/>
  <c r="K3989" i="3"/>
  <c r="O3989" i="3"/>
  <c r="M3985" i="3"/>
  <c r="K3985" i="3"/>
  <c r="O3985" i="3"/>
  <c r="M3981" i="3"/>
  <c r="K3981" i="3"/>
  <c r="O3981" i="3"/>
  <c r="M3977" i="3"/>
  <c r="K3977" i="3"/>
  <c r="O3977" i="3"/>
  <c r="M3973" i="3"/>
  <c r="K3973" i="3"/>
  <c r="O3973" i="3"/>
  <c r="M3969" i="3"/>
  <c r="K3969" i="3"/>
  <c r="O3969" i="3"/>
  <c r="M3965" i="3"/>
  <c r="K3965" i="3"/>
  <c r="O3965" i="3"/>
  <c r="M3961" i="3"/>
  <c r="K3961" i="3"/>
  <c r="O3961" i="3"/>
  <c r="M3957" i="3"/>
  <c r="K3957" i="3"/>
  <c r="O3957" i="3"/>
  <c r="M3953" i="3"/>
  <c r="K3953" i="3"/>
  <c r="O3953" i="3"/>
  <c r="M3949" i="3"/>
  <c r="K3949" i="3"/>
  <c r="O3949" i="3"/>
  <c r="M3945" i="3"/>
  <c r="K3945" i="3"/>
  <c r="O3945" i="3"/>
  <c r="M3941" i="3"/>
  <c r="K3941" i="3"/>
  <c r="O3941" i="3"/>
  <c r="M3937" i="3"/>
  <c r="K3937" i="3"/>
  <c r="O3937" i="3"/>
  <c r="M3933" i="3"/>
  <c r="K3933" i="3"/>
  <c r="O3933" i="3"/>
  <c r="M3929" i="3"/>
  <c r="K3929" i="3"/>
  <c r="O3929" i="3"/>
  <c r="M3925" i="3"/>
  <c r="K3925" i="3"/>
  <c r="O3925" i="3"/>
  <c r="M3921" i="3"/>
  <c r="K3921" i="3"/>
  <c r="O3921" i="3"/>
  <c r="M3917" i="3"/>
  <c r="K3917" i="3"/>
  <c r="O3917" i="3"/>
  <c r="M3913" i="3"/>
  <c r="K3913" i="3"/>
  <c r="O3913" i="3"/>
  <c r="M3909" i="3"/>
  <c r="K3909" i="3"/>
  <c r="O3909" i="3"/>
  <c r="M3905" i="3"/>
  <c r="K3905" i="3"/>
  <c r="O3905" i="3"/>
  <c r="M3901" i="3"/>
  <c r="K3901" i="3"/>
  <c r="O3901" i="3"/>
  <c r="K3897" i="3"/>
  <c r="O3897" i="3"/>
  <c r="M3897" i="3"/>
  <c r="K3893" i="3"/>
  <c r="O3893" i="3"/>
  <c r="M3893" i="3"/>
  <c r="K3889" i="3"/>
  <c r="O3889" i="3"/>
  <c r="M3889" i="3"/>
  <c r="K3885" i="3"/>
  <c r="O3885" i="3"/>
  <c r="M3885" i="3"/>
  <c r="K3881" i="3"/>
  <c r="O3881" i="3"/>
  <c r="M3881" i="3"/>
  <c r="K3877" i="3"/>
  <c r="O3877" i="3"/>
  <c r="M3877" i="3"/>
  <c r="K3873" i="3"/>
  <c r="O3873" i="3"/>
  <c r="M3873" i="3"/>
  <c r="K3869" i="3"/>
  <c r="O3869" i="3"/>
  <c r="M3869" i="3"/>
  <c r="K3865" i="3"/>
  <c r="O3865" i="3"/>
  <c r="M3865" i="3"/>
  <c r="K3861" i="3"/>
  <c r="O3861" i="3"/>
  <c r="M3861" i="3"/>
  <c r="K3857" i="3"/>
  <c r="O3857" i="3"/>
  <c r="M3857" i="3"/>
  <c r="K3853" i="3"/>
  <c r="O3853" i="3"/>
  <c r="M3853" i="3"/>
  <c r="K3849" i="3"/>
  <c r="O3849" i="3"/>
  <c r="M3849" i="3"/>
  <c r="K3845" i="3"/>
  <c r="O3845" i="3"/>
  <c r="M3845" i="3"/>
  <c r="K3841" i="3"/>
  <c r="O3841" i="3"/>
  <c r="M3841" i="3"/>
  <c r="K3837" i="3"/>
  <c r="O3837" i="3"/>
  <c r="M3837" i="3"/>
  <c r="K3833" i="3"/>
  <c r="O3833" i="3"/>
  <c r="M3833" i="3"/>
  <c r="K3829" i="3"/>
  <c r="O3829" i="3"/>
  <c r="M3829" i="3"/>
  <c r="K3825" i="3"/>
  <c r="O3825" i="3"/>
  <c r="M3825" i="3"/>
  <c r="K3821" i="3"/>
  <c r="O3821" i="3"/>
  <c r="M3821" i="3"/>
  <c r="K3817" i="3"/>
  <c r="O3817" i="3"/>
  <c r="M3817" i="3"/>
  <c r="K3813" i="3"/>
  <c r="O3813" i="3"/>
  <c r="M3813" i="3"/>
  <c r="K3809" i="3"/>
  <c r="O3809" i="3"/>
  <c r="M3809" i="3"/>
  <c r="K3805" i="3"/>
  <c r="O3805" i="3"/>
  <c r="M3805" i="3"/>
  <c r="K3801" i="3"/>
  <c r="O3801" i="3"/>
  <c r="M3801" i="3"/>
  <c r="K3797" i="3"/>
  <c r="O3797" i="3"/>
  <c r="M3797" i="3"/>
  <c r="K3793" i="3"/>
  <c r="O3793" i="3"/>
  <c r="M3793" i="3"/>
  <c r="K3789" i="3"/>
  <c r="O3789" i="3"/>
  <c r="M3789" i="3"/>
  <c r="K3785" i="3"/>
  <c r="O3785" i="3"/>
  <c r="M3785" i="3"/>
  <c r="K3781" i="3"/>
  <c r="O3781" i="3"/>
  <c r="M3781" i="3"/>
  <c r="K3777" i="3"/>
  <c r="O3777" i="3"/>
  <c r="M3777" i="3"/>
  <c r="K3773" i="3"/>
  <c r="O3773" i="3"/>
  <c r="M3773" i="3"/>
  <c r="K3769" i="3"/>
  <c r="O3769" i="3"/>
  <c r="M3769" i="3"/>
  <c r="K3765" i="3"/>
  <c r="M3765" i="3"/>
  <c r="O3765" i="3"/>
  <c r="O3761" i="3"/>
  <c r="K3761" i="3"/>
  <c r="M3761" i="3"/>
  <c r="M3757" i="3"/>
  <c r="K3757" i="3"/>
  <c r="O3757" i="3"/>
  <c r="M3753" i="3"/>
  <c r="O3753" i="3"/>
  <c r="K3753" i="3"/>
  <c r="M3749" i="3"/>
  <c r="K3749" i="3"/>
  <c r="O3749" i="3"/>
  <c r="M3745" i="3"/>
  <c r="K3745" i="3"/>
  <c r="O3745" i="3"/>
  <c r="M3741" i="3"/>
  <c r="K3741" i="3"/>
  <c r="O3741" i="3"/>
  <c r="M3737" i="3"/>
  <c r="O3737" i="3"/>
  <c r="K3737" i="3"/>
  <c r="K4000" i="3"/>
  <c r="O4000" i="3"/>
  <c r="M4000" i="3"/>
  <c r="K3996" i="3"/>
  <c r="O3996" i="3"/>
  <c r="M3996" i="3"/>
  <c r="K3992" i="3"/>
  <c r="O3992" i="3"/>
  <c r="M3992" i="3"/>
  <c r="K3988" i="3"/>
  <c r="O3988" i="3"/>
  <c r="M3988" i="3"/>
  <c r="O3984" i="3"/>
  <c r="K3984" i="3"/>
  <c r="M3984" i="3"/>
  <c r="O3980" i="3"/>
  <c r="K3980" i="3"/>
  <c r="M3980" i="3"/>
  <c r="K3976" i="3"/>
  <c r="O3976" i="3"/>
  <c r="M3976" i="3"/>
  <c r="K3972" i="3"/>
  <c r="O3972" i="3"/>
  <c r="M3972" i="3"/>
  <c r="K3968" i="3"/>
  <c r="O3968" i="3"/>
  <c r="M3968" i="3"/>
  <c r="K3964" i="3"/>
  <c r="O3964" i="3"/>
  <c r="M3964" i="3"/>
  <c r="K3960" i="3"/>
  <c r="O3960" i="3"/>
  <c r="M3960" i="3"/>
  <c r="K3956" i="3"/>
  <c r="O3956" i="3"/>
  <c r="M3956" i="3"/>
  <c r="K3952" i="3"/>
  <c r="O3952" i="3"/>
  <c r="M3952" i="3"/>
  <c r="K3948" i="3"/>
  <c r="O3948" i="3"/>
  <c r="M3948" i="3"/>
  <c r="K3944" i="3"/>
  <c r="O3944" i="3"/>
  <c r="M3944" i="3"/>
  <c r="K3940" i="3"/>
  <c r="O3940" i="3"/>
  <c r="M3940" i="3"/>
  <c r="K3936" i="3"/>
  <c r="O3936" i="3"/>
  <c r="M3936" i="3"/>
  <c r="K3932" i="3"/>
  <c r="O3932" i="3"/>
  <c r="M3932" i="3"/>
  <c r="K3928" i="3"/>
  <c r="O3928" i="3"/>
  <c r="M3928" i="3"/>
  <c r="K3924" i="3"/>
  <c r="O3924" i="3"/>
  <c r="M3924" i="3"/>
  <c r="K3920" i="3"/>
  <c r="O3920" i="3"/>
  <c r="M3920" i="3"/>
  <c r="K3916" i="3"/>
  <c r="O3916" i="3"/>
  <c r="M3916" i="3"/>
  <c r="K3912" i="3"/>
  <c r="O3912" i="3"/>
  <c r="M3912" i="3"/>
  <c r="K3908" i="3"/>
  <c r="O3908" i="3"/>
  <c r="M3908" i="3"/>
  <c r="K3904" i="3"/>
  <c r="O3904" i="3"/>
  <c r="M3904" i="3"/>
  <c r="K3900" i="3"/>
  <c r="O3900" i="3"/>
  <c r="M3900" i="3"/>
  <c r="K3896" i="3"/>
  <c r="M3896" i="3"/>
  <c r="O3896" i="3"/>
  <c r="M3892" i="3"/>
  <c r="O3892" i="3"/>
  <c r="K3892" i="3"/>
  <c r="M3888" i="3"/>
  <c r="K3888" i="3"/>
  <c r="O3888" i="3"/>
  <c r="M3884" i="3"/>
  <c r="K3884" i="3"/>
  <c r="O3884" i="3"/>
  <c r="M3880" i="3"/>
  <c r="K3880" i="3"/>
  <c r="O3880" i="3"/>
  <c r="M3876" i="3"/>
  <c r="O3876" i="3"/>
  <c r="K3876" i="3"/>
  <c r="M3872" i="3"/>
  <c r="K3872" i="3"/>
  <c r="O3872" i="3"/>
  <c r="M3868" i="3"/>
  <c r="K3868" i="3"/>
  <c r="O3868" i="3"/>
  <c r="M3864" i="3"/>
  <c r="K3864" i="3"/>
  <c r="O3864" i="3"/>
  <c r="M3860" i="3"/>
  <c r="O3860" i="3"/>
  <c r="K3860" i="3"/>
  <c r="M3856" i="3"/>
  <c r="K3856" i="3"/>
  <c r="O3856" i="3"/>
  <c r="M3852" i="3"/>
  <c r="K3852" i="3"/>
  <c r="O3852" i="3"/>
  <c r="M3848" i="3"/>
  <c r="K3848" i="3"/>
  <c r="O3848" i="3"/>
  <c r="M3844" i="3"/>
  <c r="O3844" i="3"/>
  <c r="K3844" i="3"/>
  <c r="M3840" i="3"/>
  <c r="K3840" i="3"/>
  <c r="O3840" i="3"/>
  <c r="M3836" i="3"/>
  <c r="K3836" i="3"/>
  <c r="O3836" i="3"/>
  <c r="M3832" i="3"/>
  <c r="K3832" i="3"/>
  <c r="O3832" i="3"/>
  <c r="M3828" i="3"/>
  <c r="O3828" i="3"/>
  <c r="K3828" i="3"/>
  <c r="M3824" i="3"/>
  <c r="K3824" i="3"/>
  <c r="O3824" i="3"/>
  <c r="M3820" i="3"/>
  <c r="K3820" i="3"/>
  <c r="O3820" i="3"/>
  <c r="M3816" i="3"/>
  <c r="K3816" i="3"/>
  <c r="O3816" i="3"/>
  <c r="M3812" i="3"/>
  <c r="O3812" i="3"/>
  <c r="K3812" i="3"/>
  <c r="M3808" i="3"/>
  <c r="K3808" i="3"/>
  <c r="O3808" i="3"/>
  <c r="M3804" i="3"/>
  <c r="K3804" i="3"/>
  <c r="O3804" i="3"/>
  <c r="M3800" i="3"/>
  <c r="K3800" i="3"/>
  <c r="O3800" i="3"/>
  <c r="M3796" i="3"/>
  <c r="O3796" i="3"/>
  <c r="K3796" i="3"/>
  <c r="M3792" i="3"/>
  <c r="K3792" i="3"/>
  <c r="O3792" i="3"/>
  <c r="M3788" i="3"/>
  <c r="K3788" i="3"/>
  <c r="O3788" i="3"/>
  <c r="M3784" i="3"/>
  <c r="K3784" i="3"/>
  <c r="O3784" i="3"/>
  <c r="M3780" i="3"/>
  <c r="O3780" i="3"/>
  <c r="K3780" i="3"/>
  <c r="M3776" i="3"/>
  <c r="K3776" i="3"/>
  <c r="O3776" i="3"/>
  <c r="M3772" i="3"/>
  <c r="K3772" i="3"/>
  <c r="O3772" i="3"/>
  <c r="M3768" i="3"/>
  <c r="K3768" i="3"/>
  <c r="O3768" i="3"/>
  <c r="M3764" i="3"/>
  <c r="K3764" i="3"/>
  <c r="O3764" i="3"/>
  <c r="M3760" i="3"/>
  <c r="K3760" i="3"/>
  <c r="O3760" i="3"/>
  <c r="M3756" i="3"/>
  <c r="K3756" i="3"/>
  <c r="O3756" i="3"/>
  <c r="M3752" i="3"/>
  <c r="K3752" i="3"/>
  <c r="O3752" i="3"/>
  <c r="M3748" i="3"/>
  <c r="K3748" i="3"/>
  <c r="O3748" i="3"/>
  <c r="M3744" i="3"/>
  <c r="K3744" i="3"/>
  <c r="O3744" i="3"/>
  <c r="M3740" i="3"/>
  <c r="K3740" i="3"/>
  <c r="O3740" i="3"/>
  <c r="M3736" i="3"/>
  <c r="K3736" i="3"/>
  <c r="O3736" i="3"/>
  <c r="K3999" i="3"/>
  <c r="O3999" i="3"/>
  <c r="M3999" i="3"/>
  <c r="K3995" i="3"/>
  <c r="O3995" i="3"/>
  <c r="M3995" i="3"/>
  <c r="K3991" i="3"/>
  <c r="O3991" i="3"/>
  <c r="M3991" i="3"/>
  <c r="K3987" i="3"/>
  <c r="O3987" i="3"/>
  <c r="M3987" i="3"/>
  <c r="K3983" i="3"/>
  <c r="O3983" i="3"/>
  <c r="M3983" i="3"/>
  <c r="K3979" i="3"/>
  <c r="O3979" i="3"/>
  <c r="M3979" i="3"/>
  <c r="K3975" i="3"/>
  <c r="O3975" i="3"/>
  <c r="M3975" i="3"/>
  <c r="K3971" i="3"/>
  <c r="O3971" i="3"/>
  <c r="M3971" i="3"/>
  <c r="K3967" i="3"/>
  <c r="O3967" i="3"/>
  <c r="M3967" i="3"/>
  <c r="K3963" i="3"/>
  <c r="O3963" i="3"/>
  <c r="M3963" i="3"/>
  <c r="K3959" i="3"/>
  <c r="O3959" i="3"/>
  <c r="M3959" i="3"/>
  <c r="K3955" i="3"/>
  <c r="O3955" i="3"/>
  <c r="M3955" i="3"/>
  <c r="K3951" i="3"/>
  <c r="O3951" i="3"/>
  <c r="M3951" i="3"/>
  <c r="K3947" i="3"/>
  <c r="O3947" i="3"/>
  <c r="M3947" i="3"/>
  <c r="K3943" i="3"/>
  <c r="O3943" i="3"/>
  <c r="M3943" i="3"/>
  <c r="K3939" i="3"/>
  <c r="O3939" i="3"/>
  <c r="M3939" i="3"/>
  <c r="K3935" i="3"/>
  <c r="O3935" i="3"/>
  <c r="M3935" i="3"/>
  <c r="K3931" i="3"/>
  <c r="O3931" i="3"/>
  <c r="M3931" i="3"/>
  <c r="K3927" i="3"/>
  <c r="O3927" i="3"/>
  <c r="M3927" i="3"/>
  <c r="K3923" i="3"/>
  <c r="O3923" i="3"/>
  <c r="M3923" i="3"/>
  <c r="K3919" i="3"/>
  <c r="O3919" i="3"/>
  <c r="M3919" i="3"/>
  <c r="K3915" i="3"/>
  <c r="O3915" i="3"/>
  <c r="M3915" i="3"/>
  <c r="K3911" i="3"/>
  <c r="O3911" i="3"/>
  <c r="M3911" i="3"/>
  <c r="K3907" i="3"/>
  <c r="O3907" i="3"/>
  <c r="M3907" i="3"/>
  <c r="K3903" i="3"/>
  <c r="O3903" i="3"/>
  <c r="M3903" i="3"/>
  <c r="K3899" i="3"/>
  <c r="O3899" i="3"/>
  <c r="M3899" i="3"/>
  <c r="M3895" i="3"/>
  <c r="K3895" i="3"/>
  <c r="O3895" i="3"/>
  <c r="M3891" i="3"/>
  <c r="K3891" i="3"/>
  <c r="O3891" i="3"/>
  <c r="M3887" i="3"/>
  <c r="K3887" i="3"/>
  <c r="O3887" i="3"/>
  <c r="M3883" i="3"/>
  <c r="K3883" i="3"/>
  <c r="O3883" i="3"/>
  <c r="M3879" i="3"/>
  <c r="K3879" i="3"/>
  <c r="O3879" i="3"/>
  <c r="M3875" i="3"/>
  <c r="K3875" i="3"/>
  <c r="O3875" i="3"/>
  <c r="M3871" i="3"/>
  <c r="K3871" i="3"/>
  <c r="O3871" i="3"/>
  <c r="M3867" i="3"/>
  <c r="K3867" i="3"/>
  <c r="O3867" i="3"/>
  <c r="M3863" i="3"/>
  <c r="K3863" i="3"/>
  <c r="O3863" i="3"/>
  <c r="M3859" i="3"/>
  <c r="K3859" i="3"/>
  <c r="O3859" i="3"/>
  <c r="M3855" i="3"/>
  <c r="K3855" i="3"/>
  <c r="O3855" i="3"/>
  <c r="M3851" i="3"/>
  <c r="K3851" i="3"/>
  <c r="O3851" i="3"/>
  <c r="M3847" i="3"/>
  <c r="K3847" i="3"/>
  <c r="O3847" i="3"/>
  <c r="M3843" i="3"/>
  <c r="K3843" i="3"/>
  <c r="O3843" i="3"/>
  <c r="M3839" i="3"/>
  <c r="K3839" i="3"/>
  <c r="O3839" i="3"/>
  <c r="M3835" i="3"/>
  <c r="K3835" i="3"/>
  <c r="O3835" i="3"/>
  <c r="M3831" i="3"/>
  <c r="K3831" i="3"/>
  <c r="O3831" i="3"/>
  <c r="M3827" i="3"/>
  <c r="K3827" i="3"/>
  <c r="O3827" i="3"/>
  <c r="M3823" i="3"/>
  <c r="K3823" i="3"/>
  <c r="O3823" i="3"/>
  <c r="M3819" i="3"/>
  <c r="K3819" i="3"/>
  <c r="O3819" i="3"/>
  <c r="M3815" i="3"/>
  <c r="K3815" i="3"/>
  <c r="O3815" i="3"/>
  <c r="M3811" i="3"/>
  <c r="K3811" i="3"/>
  <c r="O3811" i="3"/>
  <c r="M3807" i="3"/>
  <c r="K3807" i="3"/>
  <c r="O3807" i="3"/>
  <c r="M3803" i="3"/>
  <c r="K3803" i="3"/>
  <c r="O3803" i="3"/>
  <c r="M3799" i="3"/>
  <c r="K3799" i="3"/>
  <c r="O3799" i="3"/>
  <c r="M3795" i="3"/>
  <c r="K3795" i="3"/>
  <c r="O3795" i="3"/>
  <c r="M3791" i="3"/>
  <c r="K3791" i="3"/>
  <c r="O3791" i="3"/>
  <c r="M3787" i="3"/>
  <c r="K3787" i="3"/>
  <c r="O3787" i="3"/>
  <c r="M3783" i="3"/>
  <c r="K3783" i="3"/>
  <c r="O3783" i="3"/>
  <c r="M3779" i="3"/>
  <c r="K3779" i="3"/>
  <c r="O3779" i="3"/>
  <c r="M3775" i="3"/>
  <c r="K3775" i="3"/>
  <c r="O3775" i="3"/>
  <c r="M3771" i="3"/>
  <c r="K3771" i="3"/>
  <c r="O3771" i="3"/>
  <c r="M3767" i="3"/>
  <c r="K3767" i="3"/>
  <c r="O3767" i="3"/>
  <c r="M3763" i="3"/>
  <c r="O3763" i="3"/>
  <c r="K3763" i="3"/>
  <c r="K3759" i="3"/>
  <c r="O3759" i="3"/>
  <c r="M3759" i="3"/>
  <c r="K3755" i="3"/>
  <c r="O3755" i="3"/>
  <c r="M3755" i="3"/>
  <c r="K3751" i="3"/>
  <c r="O3751" i="3"/>
  <c r="M3751" i="3"/>
  <c r="K3747" i="3"/>
  <c r="O3747" i="3"/>
  <c r="M3747" i="3"/>
  <c r="K3743" i="3"/>
  <c r="O3743" i="3"/>
  <c r="M3743" i="3"/>
  <c r="K3739" i="3"/>
  <c r="O3739" i="3"/>
  <c r="M3739" i="3"/>
  <c r="M3998" i="3"/>
  <c r="K3998" i="3"/>
  <c r="O3998" i="3"/>
  <c r="M3994" i="3"/>
  <c r="K3994" i="3"/>
  <c r="O3994" i="3"/>
  <c r="M3990" i="3"/>
  <c r="O3990" i="3"/>
  <c r="K3990" i="3"/>
  <c r="M3986" i="3"/>
  <c r="K3986" i="3"/>
  <c r="O3986" i="3"/>
  <c r="M3982" i="3"/>
  <c r="K3982" i="3"/>
  <c r="O3982" i="3"/>
  <c r="M3978" i="3"/>
  <c r="K3978" i="3"/>
  <c r="O3978" i="3"/>
  <c r="M3974" i="3"/>
  <c r="O3974" i="3"/>
  <c r="K3974" i="3"/>
  <c r="M3970" i="3"/>
  <c r="O3970" i="3"/>
  <c r="K3970" i="3"/>
  <c r="M3966" i="3"/>
  <c r="K3966" i="3"/>
  <c r="O3966" i="3"/>
  <c r="M3962" i="3"/>
  <c r="K3962" i="3"/>
  <c r="O3962" i="3"/>
  <c r="M3958" i="3"/>
  <c r="O3958" i="3"/>
  <c r="K3958" i="3"/>
  <c r="M3954" i="3"/>
  <c r="K3954" i="3"/>
  <c r="O3954" i="3"/>
  <c r="M3950" i="3"/>
  <c r="K3950" i="3"/>
  <c r="O3950" i="3"/>
  <c r="M3946" i="3"/>
  <c r="K3946" i="3"/>
  <c r="O3946" i="3"/>
  <c r="M3942" i="3"/>
  <c r="K3942" i="3"/>
  <c r="O3942" i="3"/>
  <c r="M3938" i="3"/>
  <c r="K3938" i="3"/>
  <c r="O3938" i="3"/>
  <c r="M3934" i="3"/>
  <c r="K3934" i="3"/>
  <c r="O3934" i="3"/>
  <c r="M3930" i="3"/>
  <c r="K3930" i="3"/>
  <c r="O3930" i="3"/>
  <c r="M3926" i="3"/>
  <c r="O3926" i="3"/>
  <c r="K3926" i="3"/>
  <c r="M3922" i="3"/>
  <c r="O3922" i="3"/>
  <c r="K3922" i="3"/>
  <c r="M3918" i="3"/>
  <c r="K3918" i="3"/>
  <c r="O3918" i="3"/>
  <c r="M3914" i="3"/>
  <c r="K3914" i="3"/>
  <c r="O3914" i="3"/>
  <c r="M3910" i="3"/>
  <c r="O3910" i="3"/>
  <c r="K3910" i="3"/>
  <c r="M3906" i="3"/>
  <c r="K3906" i="3"/>
  <c r="O3906" i="3"/>
  <c r="M3902" i="3"/>
  <c r="K3902" i="3"/>
  <c r="O3902" i="3"/>
  <c r="M3898" i="3"/>
  <c r="K3898" i="3"/>
  <c r="O3898" i="3"/>
  <c r="K3894" i="3"/>
  <c r="M3894" i="3"/>
  <c r="O3894" i="3"/>
  <c r="O3890" i="3"/>
  <c r="K3890" i="3"/>
  <c r="M3890" i="3"/>
  <c r="K3886" i="3"/>
  <c r="O3886" i="3"/>
  <c r="M3886" i="3"/>
  <c r="K3882" i="3"/>
  <c r="O3882" i="3"/>
  <c r="M3882" i="3"/>
  <c r="K3878" i="3"/>
  <c r="O3878" i="3"/>
  <c r="M3878" i="3"/>
  <c r="K3874" i="3"/>
  <c r="O3874" i="3"/>
  <c r="M3874" i="3"/>
  <c r="K3870" i="3"/>
  <c r="O3870" i="3"/>
  <c r="M3870" i="3"/>
  <c r="K3866" i="3"/>
  <c r="O3866" i="3"/>
  <c r="M3866" i="3"/>
  <c r="K3862" i="3"/>
  <c r="O3862" i="3"/>
  <c r="M3862" i="3"/>
  <c r="K3858" i="3"/>
  <c r="O3858" i="3"/>
  <c r="M3858" i="3"/>
  <c r="K3854" i="3"/>
  <c r="O3854" i="3"/>
  <c r="M3854" i="3"/>
  <c r="K3850" i="3"/>
  <c r="O3850" i="3"/>
  <c r="M3850" i="3"/>
  <c r="K3846" i="3"/>
  <c r="O3846" i="3"/>
  <c r="M3846" i="3"/>
  <c r="K3842" i="3"/>
  <c r="O3842" i="3"/>
  <c r="M3842" i="3"/>
  <c r="K3838" i="3"/>
  <c r="O3838" i="3"/>
  <c r="M3838" i="3"/>
  <c r="K3834" i="3"/>
  <c r="O3834" i="3"/>
  <c r="M3834" i="3"/>
  <c r="K3830" i="3"/>
  <c r="O3830" i="3"/>
  <c r="M3830" i="3"/>
  <c r="K3826" i="3"/>
  <c r="O3826" i="3"/>
  <c r="M3826" i="3"/>
  <c r="K3822" i="3"/>
  <c r="O3822" i="3"/>
  <c r="M3822" i="3"/>
  <c r="K3818" i="3"/>
  <c r="O3818" i="3"/>
  <c r="M3818" i="3"/>
  <c r="K3814" i="3"/>
  <c r="O3814" i="3"/>
  <c r="M3814" i="3"/>
  <c r="K3810" i="3"/>
  <c r="O3810" i="3"/>
  <c r="M3810" i="3"/>
  <c r="K3806" i="3"/>
  <c r="O3806" i="3"/>
  <c r="M3806" i="3"/>
  <c r="K3802" i="3"/>
  <c r="O3802" i="3"/>
  <c r="M3802" i="3"/>
  <c r="K3798" i="3"/>
  <c r="O3798" i="3"/>
  <c r="M3798" i="3"/>
  <c r="K3794" i="3"/>
  <c r="O3794" i="3"/>
  <c r="M3794" i="3"/>
  <c r="K3790" i="3"/>
  <c r="O3790" i="3"/>
  <c r="M3790" i="3"/>
  <c r="K3786" i="3"/>
  <c r="O3786" i="3"/>
  <c r="M3786" i="3"/>
  <c r="K3782" i="3"/>
  <c r="O3782" i="3"/>
  <c r="M3782" i="3"/>
  <c r="K3778" i="3"/>
  <c r="O3778" i="3"/>
  <c r="M3778" i="3"/>
  <c r="K3774" i="3"/>
  <c r="O3774" i="3"/>
  <c r="M3774" i="3"/>
  <c r="K3770" i="3"/>
  <c r="O3770" i="3"/>
  <c r="M3770" i="3"/>
  <c r="K3766" i="3"/>
  <c r="O3766" i="3"/>
  <c r="M3766" i="3"/>
  <c r="K3762" i="3"/>
  <c r="O3762" i="3"/>
  <c r="M3762" i="3"/>
  <c r="K3758" i="3"/>
  <c r="O3758" i="3"/>
  <c r="M3758" i="3"/>
  <c r="K3754" i="3"/>
  <c r="O3754" i="3"/>
  <c r="M3754" i="3"/>
  <c r="K3750" i="3"/>
  <c r="O3750" i="3"/>
  <c r="M3750" i="3"/>
  <c r="K3746" i="3"/>
  <c r="O3746" i="3"/>
  <c r="M3746" i="3"/>
  <c r="K3742" i="3"/>
  <c r="O3742" i="3"/>
  <c r="M3742" i="3"/>
  <c r="K3738" i="3"/>
  <c r="O3738" i="3"/>
  <c r="M3738" i="3"/>
  <c r="B3" i="3"/>
  <c r="B38" i="4"/>
  <c r="B68" i="4" s="1"/>
  <c r="B39" i="4"/>
  <c r="X2" i="4"/>
  <c r="W2" i="4"/>
  <c r="I38" i="4"/>
  <c r="N38" i="4" s="1"/>
  <c r="J38" i="4"/>
  <c r="B88" i="4"/>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E2001" i="5"/>
  <c r="E2002" i="5"/>
  <c r="E2003" i="5"/>
  <c r="E2004" i="5"/>
  <c r="E2005" i="5"/>
  <c r="E2006" i="5"/>
  <c r="E2007" i="5"/>
  <c r="E2008" i="5"/>
  <c r="E2009" i="5"/>
  <c r="E2010" i="5"/>
  <c r="E2011" i="5"/>
  <c r="E2012" i="5"/>
  <c r="E2013" i="5"/>
  <c r="E2014" i="5"/>
  <c r="E2015" i="5"/>
  <c r="E2016" i="5"/>
  <c r="E2017" i="5"/>
  <c r="E2018" i="5"/>
  <c r="E2019" i="5"/>
  <c r="E2020" i="5"/>
  <c r="E2021" i="5"/>
  <c r="E2022" i="5"/>
  <c r="E2023" i="5"/>
  <c r="E2024" i="5"/>
  <c r="E2025" i="5"/>
  <c r="E2026" i="5"/>
  <c r="E2027" i="5"/>
  <c r="E2028" i="5"/>
  <c r="E2029" i="5"/>
  <c r="E2030" i="5"/>
  <c r="E2031" i="5"/>
  <c r="E2032" i="5"/>
  <c r="E2033" i="5"/>
  <c r="E2034" i="5"/>
  <c r="E2035" i="5"/>
  <c r="E2036" i="5"/>
  <c r="E2037" i="5"/>
  <c r="E2038" i="5"/>
  <c r="E2039" i="5"/>
  <c r="E2040" i="5"/>
  <c r="E2041" i="5"/>
  <c r="E2042" i="5"/>
  <c r="E2043" i="5"/>
  <c r="E2044" i="5"/>
  <c r="E2045" i="5"/>
  <c r="E2046" i="5"/>
  <c r="E2047" i="5"/>
  <c r="E2048" i="5"/>
  <c r="E2049" i="5"/>
  <c r="E2050" i="5"/>
  <c r="E2051" i="5"/>
  <c r="E2052" i="5"/>
  <c r="E2053" i="5"/>
  <c r="E2054" i="5"/>
  <c r="E2055" i="5"/>
  <c r="E2056" i="5"/>
  <c r="E2057" i="5"/>
  <c r="E2058" i="5"/>
  <c r="E2059" i="5"/>
  <c r="E2060" i="5"/>
  <c r="E2061" i="5"/>
  <c r="E2062" i="5"/>
  <c r="E2063" i="5"/>
  <c r="E2064" i="5"/>
  <c r="E2065" i="5"/>
  <c r="E2066" i="5"/>
  <c r="E2067" i="5"/>
  <c r="E2068" i="5"/>
  <c r="E2069" i="5"/>
  <c r="E2070" i="5"/>
  <c r="E2071" i="5"/>
  <c r="E2072" i="5"/>
  <c r="E2073" i="5"/>
  <c r="E2074" i="5"/>
  <c r="E2075" i="5"/>
  <c r="E2076" i="5"/>
  <c r="E2077" i="5"/>
  <c r="E2078" i="5"/>
  <c r="E2079" i="5"/>
  <c r="E2080" i="5"/>
  <c r="E2081" i="5"/>
  <c r="E2082" i="5"/>
  <c r="E2083" i="5"/>
  <c r="E2084" i="5"/>
  <c r="E2085" i="5"/>
  <c r="E2086" i="5"/>
  <c r="E2087" i="5"/>
  <c r="E2088" i="5"/>
  <c r="E2089" i="5"/>
  <c r="E2090" i="5"/>
  <c r="E2091" i="5"/>
  <c r="E2092" i="5"/>
  <c r="E2093" i="5"/>
  <c r="E2094" i="5"/>
  <c r="E2095" i="5"/>
  <c r="E2096" i="5"/>
  <c r="E2097" i="5"/>
  <c r="E2098" i="5"/>
  <c r="E2099" i="5"/>
  <c r="E2100" i="5"/>
  <c r="E2101" i="5"/>
  <c r="E2102" i="5"/>
  <c r="E2103" i="5"/>
  <c r="E2104" i="5"/>
  <c r="E2105" i="5"/>
  <c r="E2106" i="5"/>
  <c r="E2107" i="5"/>
  <c r="E2108" i="5"/>
  <c r="E2109" i="5"/>
  <c r="E2110" i="5"/>
  <c r="E2111" i="5"/>
  <c r="E2112" i="5"/>
  <c r="E2113" i="5"/>
  <c r="E2114" i="5"/>
  <c r="E2115" i="5"/>
  <c r="E2116" i="5"/>
  <c r="E2117" i="5"/>
  <c r="E2118" i="5"/>
  <c r="E2119" i="5"/>
  <c r="E2120" i="5"/>
  <c r="E2121" i="5"/>
  <c r="E2122" i="5"/>
  <c r="E2123" i="5"/>
  <c r="E2124" i="5"/>
  <c r="E2125" i="5"/>
  <c r="E2126" i="5"/>
  <c r="E2127" i="5"/>
  <c r="E2128" i="5"/>
  <c r="E2129" i="5"/>
  <c r="E2130" i="5"/>
  <c r="E2131" i="5"/>
  <c r="E2132" i="5"/>
  <c r="E2133" i="5"/>
  <c r="E2134" i="5"/>
  <c r="E2135" i="5"/>
  <c r="E2136" i="5"/>
  <c r="E2137" i="5"/>
  <c r="E2138" i="5"/>
  <c r="E2139" i="5"/>
  <c r="E2140" i="5"/>
  <c r="E2141" i="5"/>
  <c r="E2142" i="5"/>
  <c r="E2143" i="5"/>
  <c r="E2144" i="5"/>
  <c r="E2145" i="5"/>
  <c r="E2146" i="5"/>
  <c r="E2147" i="5"/>
  <c r="E2148" i="5"/>
  <c r="E2149" i="5"/>
  <c r="E2150" i="5"/>
  <c r="E2151" i="5"/>
  <c r="E2152" i="5"/>
  <c r="E2153" i="5"/>
  <c r="E2154" i="5"/>
  <c r="E2155" i="5"/>
  <c r="E2156" i="5"/>
  <c r="E2157" i="5"/>
  <c r="E2158" i="5"/>
  <c r="E2159" i="5"/>
  <c r="E2160" i="5"/>
  <c r="E2161" i="5"/>
  <c r="E2162" i="5"/>
  <c r="E2163" i="5"/>
  <c r="E2164" i="5"/>
  <c r="E2165" i="5"/>
  <c r="E2166" i="5"/>
  <c r="E2167" i="5"/>
  <c r="E2168" i="5"/>
  <c r="E2169" i="5"/>
  <c r="E2170" i="5"/>
  <c r="E2171" i="5"/>
  <c r="E2172" i="5"/>
  <c r="E2173" i="5"/>
  <c r="E2174" i="5"/>
  <c r="E2175" i="5"/>
  <c r="E2176" i="5"/>
  <c r="E2177" i="5"/>
  <c r="E2178" i="5"/>
  <c r="E2179" i="5"/>
  <c r="E2180" i="5"/>
  <c r="E2181" i="5"/>
  <c r="E2182" i="5"/>
  <c r="E2183" i="5"/>
  <c r="E2184" i="5"/>
  <c r="E2185" i="5"/>
  <c r="E2186" i="5"/>
  <c r="E2187" i="5"/>
  <c r="E2188" i="5"/>
  <c r="E2189" i="5"/>
  <c r="E2190" i="5"/>
  <c r="E2191" i="5"/>
  <c r="E2192" i="5"/>
  <c r="E2193" i="5"/>
  <c r="E2194" i="5"/>
  <c r="E2195" i="5"/>
  <c r="E2196" i="5"/>
  <c r="E2197" i="5"/>
  <c r="E2198" i="5"/>
  <c r="E2199" i="5"/>
  <c r="E2200" i="5"/>
  <c r="E2201" i="5"/>
  <c r="E2202" i="5"/>
  <c r="E2203" i="5"/>
  <c r="E2204" i="5"/>
  <c r="E2205" i="5"/>
  <c r="E2206" i="5"/>
  <c r="E2207" i="5"/>
  <c r="E2208" i="5"/>
  <c r="E2209" i="5"/>
  <c r="E2210" i="5"/>
  <c r="E2211" i="5"/>
  <c r="E2212" i="5"/>
  <c r="E2213" i="5"/>
  <c r="E2214" i="5"/>
  <c r="E2215" i="5"/>
  <c r="E2216" i="5"/>
  <c r="E2217" i="5"/>
  <c r="E2218" i="5"/>
  <c r="E2219" i="5"/>
  <c r="E2220" i="5"/>
  <c r="E2221" i="5"/>
  <c r="E2222" i="5"/>
  <c r="E2223" i="5"/>
  <c r="E2224" i="5"/>
  <c r="E2225" i="5"/>
  <c r="E2226" i="5"/>
  <c r="E2227" i="5"/>
  <c r="E2228" i="5"/>
  <c r="E2229" i="5"/>
  <c r="E2230" i="5"/>
  <c r="E2231" i="5"/>
  <c r="E2232" i="5"/>
  <c r="E2233" i="5"/>
  <c r="E2234" i="5"/>
  <c r="E2235" i="5"/>
  <c r="E2236" i="5"/>
  <c r="E2237" i="5"/>
  <c r="E2238" i="5"/>
  <c r="E2239" i="5"/>
  <c r="E2240" i="5"/>
  <c r="E2241" i="5"/>
  <c r="E2242" i="5"/>
  <c r="E2243" i="5"/>
  <c r="E2244" i="5"/>
  <c r="E2245" i="5"/>
  <c r="E2246" i="5"/>
  <c r="E2247" i="5"/>
  <c r="E2248" i="5"/>
  <c r="E2249" i="5"/>
  <c r="E2250" i="5"/>
  <c r="E2251" i="5"/>
  <c r="E2252" i="5"/>
  <c r="E2253" i="5"/>
  <c r="E2254" i="5"/>
  <c r="E2255" i="5"/>
  <c r="E2256" i="5"/>
  <c r="E2257" i="5"/>
  <c r="E2258" i="5"/>
  <c r="E2259" i="5"/>
  <c r="E2260" i="5"/>
  <c r="E2261" i="5"/>
  <c r="E2262" i="5"/>
  <c r="E2263" i="5"/>
  <c r="E2264" i="5"/>
  <c r="E2265" i="5"/>
  <c r="E2266" i="5"/>
  <c r="E2267" i="5"/>
  <c r="E2268" i="5"/>
  <c r="E2269" i="5"/>
  <c r="E2270" i="5"/>
  <c r="E2271" i="5"/>
  <c r="E2272" i="5"/>
  <c r="E2273" i="5"/>
  <c r="E2274" i="5"/>
  <c r="E2275" i="5"/>
  <c r="E2276" i="5"/>
  <c r="E2277" i="5"/>
  <c r="E2278" i="5"/>
  <c r="E2279" i="5"/>
  <c r="E2280" i="5"/>
  <c r="E2281" i="5"/>
  <c r="E2282" i="5"/>
  <c r="E2283" i="5"/>
  <c r="E2284" i="5"/>
  <c r="E2285" i="5"/>
  <c r="E2286" i="5"/>
  <c r="E2287" i="5"/>
  <c r="E2288" i="5"/>
  <c r="E2289" i="5"/>
  <c r="E2290" i="5"/>
  <c r="E2291" i="5"/>
  <c r="E2292" i="5"/>
  <c r="E2293" i="5"/>
  <c r="E2294" i="5"/>
  <c r="E2295" i="5"/>
  <c r="E2296" i="5"/>
  <c r="E2297" i="5"/>
  <c r="E2298" i="5"/>
  <c r="E2299" i="5"/>
  <c r="E2300" i="5"/>
  <c r="E2301" i="5"/>
  <c r="E2302" i="5"/>
  <c r="E2303" i="5"/>
  <c r="E2304" i="5"/>
  <c r="E2305" i="5"/>
  <c r="E2306" i="5"/>
  <c r="E2307" i="5"/>
  <c r="E2308" i="5"/>
  <c r="E2309" i="5"/>
  <c r="E2310" i="5"/>
  <c r="E2311" i="5"/>
  <c r="E2312" i="5"/>
  <c r="E2313" i="5"/>
  <c r="E2314" i="5"/>
  <c r="E2315" i="5"/>
  <c r="E2316" i="5"/>
  <c r="E2317" i="5"/>
  <c r="E2318" i="5"/>
  <c r="E2319" i="5"/>
  <c r="E2320" i="5"/>
  <c r="E2321" i="5"/>
  <c r="E2322" i="5"/>
  <c r="E2323" i="5"/>
  <c r="E2324" i="5"/>
  <c r="E2325" i="5"/>
  <c r="E2326" i="5"/>
  <c r="E2327" i="5"/>
  <c r="E2328" i="5"/>
  <c r="E2329" i="5"/>
  <c r="E2330" i="5"/>
  <c r="E2331" i="5"/>
  <c r="E2332" i="5"/>
  <c r="E2333" i="5"/>
  <c r="E2334" i="5"/>
  <c r="E2335" i="5"/>
  <c r="E2336" i="5"/>
  <c r="E2337" i="5"/>
  <c r="E2338" i="5"/>
  <c r="E2339" i="5"/>
  <c r="E2340" i="5"/>
  <c r="E2341" i="5"/>
  <c r="E2342" i="5"/>
  <c r="E2343" i="5"/>
  <c r="E2344" i="5"/>
  <c r="E2345" i="5"/>
  <c r="E2346" i="5"/>
  <c r="E2347" i="5"/>
  <c r="E2348" i="5"/>
  <c r="E2349" i="5"/>
  <c r="E2350" i="5"/>
  <c r="E2351" i="5"/>
  <c r="E2352" i="5"/>
  <c r="E2353" i="5"/>
  <c r="E2354" i="5"/>
  <c r="E2355" i="5"/>
  <c r="E2356" i="5"/>
  <c r="E2357" i="5"/>
  <c r="E2358" i="5"/>
  <c r="E2359" i="5"/>
  <c r="E2360" i="5"/>
  <c r="E2361" i="5"/>
  <c r="E2362" i="5"/>
  <c r="E2363" i="5"/>
  <c r="E2364" i="5"/>
  <c r="E2365" i="5"/>
  <c r="E2366" i="5"/>
  <c r="E2367" i="5"/>
  <c r="E2368" i="5"/>
  <c r="E2369" i="5"/>
  <c r="E2370" i="5"/>
  <c r="E2371" i="5"/>
  <c r="E2372" i="5"/>
  <c r="E2373" i="5"/>
  <c r="E2374" i="5"/>
  <c r="E2375" i="5"/>
  <c r="E2376" i="5"/>
  <c r="E2377" i="5"/>
  <c r="E2378" i="5"/>
  <c r="E2379" i="5"/>
  <c r="E2380" i="5"/>
  <c r="E2381" i="5"/>
  <c r="E2382" i="5"/>
  <c r="E2383" i="5"/>
  <c r="E2384" i="5"/>
  <c r="E2385" i="5"/>
  <c r="E2386" i="5"/>
  <c r="E2387" i="5"/>
  <c r="E2388" i="5"/>
  <c r="E2389" i="5"/>
  <c r="E2390" i="5"/>
  <c r="E2391" i="5"/>
  <c r="E2392" i="5"/>
  <c r="E2393" i="5"/>
  <c r="E2394" i="5"/>
  <c r="E2395" i="5"/>
  <c r="E2396" i="5"/>
  <c r="E2397" i="5"/>
  <c r="E2398" i="5"/>
  <c r="E2399" i="5"/>
  <c r="E2400" i="5"/>
  <c r="E2401" i="5"/>
  <c r="E2402" i="5"/>
  <c r="E2403" i="5"/>
  <c r="E2404" i="5"/>
  <c r="E2405" i="5"/>
  <c r="E2406" i="5"/>
  <c r="E2407" i="5"/>
  <c r="E2408" i="5"/>
  <c r="E2409" i="5"/>
  <c r="E2410" i="5"/>
  <c r="E2411" i="5"/>
  <c r="E2412" i="5"/>
  <c r="E2413" i="5"/>
  <c r="E2414" i="5"/>
  <c r="E2415" i="5"/>
  <c r="E2416" i="5"/>
  <c r="E2417" i="5"/>
  <c r="E2418" i="5"/>
  <c r="E2419" i="5"/>
  <c r="E2420" i="5"/>
  <c r="E2421" i="5"/>
  <c r="E2422" i="5"/>
  <c r="E2423" i="5"/>
  <c r="E2424" i="5"/>
  <c r="E2425" i="5"/>
  <c r="E2426" i="5"/>
  <c r="E2427" i="5"/>
  <c r="E2428" i="5"/>
  <c r="E2429" i="5"/>
  <c r="E2430" i="5"/>
  <c r="E2431" i="5"/>
  <c r="E2432" i="5"/>
  <c r="E2433" i="5"/>
  <c r="E2434" i="5"/>
  <c r="E2435" i="5"/>
  <c r="E2436" i="5"/>
  <c r="E2437" i="5"/>
  <c r="E2438" i="5"/>
  <c r="E2439" i="5"/>
  <c r="E2440" i="5"/>
  <c r="E2441" i="5"/>
  <c r="E2442" i="5"/>
  <c r="E2443" i="5"/>
  <c r="E2444" i="5"/>
  <c r="E2445" i="5"/>
  <c r="E2446" i="5"/>
  <c r="E2447" i="5"/>
  <c r="E2448" i="5"/>
  <c r="E2449" i="5"/>
  <c r="E2450" i="5"/>
  <c r="E2451" i="5"/>
  <c r="E2452" i="5"/>
  <c r="E2453" i="5"/>
  <c r="E2454" i="5"/>
  <c r="E2455" i="5"/>
  <c r="E2456" i="5"/>
  <c r="E2457" i="5"/>
  <c r="E2458" i="5"/>
  <c r="E2459" i="5"/>
  <c r="E2460" i="5"/>
  <c r="E2461" i="5"/>
  <c r="E2462" i="5"/>
  <c r="E2463" i="5"/>
  <c r="E2464" i="5"/>
  <c r="E2465" i="5"/>
  <c r="E2466" i="5"/>
  <c r="E2467" i="5"/>
  <c r="E2468" i="5"/>
  <c r="E2469" i="5"/>
  <c r="E2470" i="5"/>
  <c r="E2471" i="5"/>
  <c r="E2472" i="5"/>
  <c r="E2473" i="5"/>
  <c r="E2474" i="5"/>
  <c r="E2475" i="5"/>
  <c r="E2476" i="5"/>
  <c r="E2477" i="5"/>
  <c r="E2478" i="5"/>
  <c r="E2479" i="5"/>
  <c r="E2480" i="5"/>
  <c r="E2481" i="5"/>
  <c r="E2482" i="5"/>
  <c r="E2483" i="5"/>
  <c r="E2484" i="5"/>
  <c r="E2485" i="5"/>
  <c r="E2486" i="5"/>
  <c r="E2487" i="5"/>
  <c r="E2488" i="5"/>
  <c r="E2489" i="5"/>
  <c r="E2490" i="5"/>
  <c r="E2491" i="5"/>
  <c r="E2492" i="5"/>
  <c r="E2493" i="5"/>
  <c r="E2494" i="5"/>
  <c r="E2495" i="5"/>
  <c r="E2496" i="5"/>
  <c r="E2497" i="5"/>
  <c r="E2498" i="5"/>
  <c r="E2499" i="5"/>
  <c r="E2500" i="5"/>
  <c r="E2501" i="5"/>
  <c r="E2502" i="5"/>
  <c r="E2503" i="5"/>
  <c r="E2504" i="5"/>
  <c r="E2505" i="5"/>
  <c r="E2506" i="5"/>
  <c r="E2507" i="5"/>
  <c r="E2508" i="5"/>
  <c r="E2509" i="5"/>
  <c r="E2510" i="5"/>
  <c r="E2511" i="5"/>
  <c r="E2512" i="5"/>
  <c r="E2513" i="5"/>
  <c r="E2514" i="5"/>
  <c r="E2515" i="5"/>
  <c r="E2516" i="5"/>
  <c r="E2517" i="5"/>
  <c r="E2518" i="5"/>
  <c r="E2519" i="5"/>
  <c r="E2520" i="5"/>
  <c r="E2521" i="5"/>
  <c r="E2522" i="5"/>
  <c r="E2523" i="5"/>
  <c r="E2524" i="5"/>
  <c r="E2525" i="5"/>
  <c r="E2526" i="5"/>
  <c r="E2527" i="5"/>
  <c r="E2528" i="5"/>
  <c r="E2529" i="5"/>
  <c r="E2530" i="5"/>
  <c r="E2531" i="5"/>
  <c r="E2532" i="5"/>
  <c r="E2533" i="5"/>
  <c r="E2534" i="5"/>
  <c r="E2535" i="5"/>
  <c r="E2536" i="5"/>
  <c r="E2537" i="5"/>
  <c r="E2538" i="5"/>
  <c r="E2539" i="5"/>
  <c r="E2540" i="5"/>
  <c r="E2541" i="5"/>
  <c r="E2542" i="5"/>
  <c r="E2543" i="5"/>
  <c r="E2544" i="5"/>
  <c r="E2545" i="5"/>
  <c r="E2546" i="5"/>
  <c r="E2547" i="5"/>
  <c r="E2548" i="5"/>
  <c r="E2549" i="5"/>
  <c r="E2550" i="5"/>
  <c r="E2551" i="5"/>
  <c r="E2552" i="5"/>
  <c r="E2553" i="5"/>
  <c r="E2554" i="5"/>
  <c r="E2555" i="5"/>
  <c r="E2556" i="5"/>
  <c r="E2557" i="5"/>
  <c r="E2558" i="5"/>
  <c r="E2559" i="5"/>
  <c r="E2560" i="5"/>
  <c r="E2561" i="5"/>
  <c r="E2562" i="5"/>
  <c r="E2563" i="5"/>
  <c r="E2564" i="5"/>
  <c r="E2565" i="5"/>
  <c r="E2566" i="5"/>
  <c r="E2567" i="5"/>
  <c r="E2568" i="5"/>
  <c r="E2569" i="5"/>
  <c r="E2570" i="5"/>
  <c r="E2571" i="5"/>
  <c r="E2572" i="5"/>
  <c r="E2573" i="5"/>
  <c r="E2574" i="5"/>
  <c r="E2575" i="5"/>
  <c r="E2576" i="5"/>
  <c r="E2577" i="5"/>
  <c r="E2578" i="5"/>
  <c r="E2579" i="5"/>
  <c r="E2580" i="5"/>
  <c r="E2581" i="5"/>
  <c r="E2582" i="5"/>
  <c r="E2583" i="5"/>
  <c r="E2584" i="5"/>
  <c r="E2585" i="5"/>
  <c r="E2586" i="5"/>
  <c r="E2587" i="5"/>
  <c r="E2588" i="5"/>
  <c r="E2589" i="5"/>
  <c r="E2590" i="5"/>
  <c r="E2591" i="5"/>
  <c r="E2592" i="5"/>
  <c r="E2593" i="5"/>
  <c r="E2594" i="5"/>
  <c r="E2595" i="5"/>
  <c r="E2596" i="5"/>
  <c r="E2597" i="5"/>
  <c r="E2598" i="5"/>
  <c r="E2599" i="5"/>
  <c r="E2600" i="5"/>
  <c r="E2601" i="5"/>
  <c r="E2602" i="5"/>
  <c r="E2603" i="5"/>
  <c r="E2604" i="5"/>
  <c r="E2605" i="5"/>
  <c r="E2606" i="5"/>
  <c r="E2607" i="5"/>
  <c r="E2608" i="5"/>
  <c r="E2609" i="5"/>
  <c r="E2610" i="5"/>
  <c r="E2611" i="5"/>
  <c r="E2612" i="5"/>
  <c r="E2613" i="5"/>
  <c r="E2614" i="5"/>
  <c r="E2615" i="5"/>
  <c r="E2616" i="5"/>
  <c r="E2617" i="5"/>
  <c r="E2618" i="5"/>
  <c r="E2619" i="5"/>
  <c r="E2620" i="5"/>
  <c r="E2621" i="5"/>
  <c r="E2622" i="5"/>
  <c r="E2623" i="5"/>
  <c r="E2624" i="5"/>
  <c r="E2625" i="5"/>
  <c r="E2626" i="5"/>
  <c r="E2627" i="5"/>
  <c r="E2628" i="5"/>
  <c r="E2629" i="5"/>
  <c r="E2630" i="5"/>
  <c r="E2631" i="5"/>
  <c r="E2632" i="5"/>
  <c r="E2633" i="5"/>
  <c r="E2634" i="5"/>
  <c r="E2635" i="5"/>
  <c r="E2636" i="5"/>
  <c r="E2637" i="5"/>
  <c r="E2638" i="5"/>
  <c r="E2639" i="5"/>
  <c r="E2640" i="5"/>
  <c r="E2641" i="5"/>
  <c r="E2642" i="5"/>
  <c r="E2643" i="5"/>
  <c r="E2644" i="5"/>
  <c r="E2645" i="5"/>
  <c r="E2646" i="5"/>
  <c r="E2647" i="5"/>
  <c r="E2648" i="5"/>
  <c r="E2649" i="5"/>
  <c r="E2650" i="5"/>
  <c r="E2651" i="5"/>
  <c r="E2652" i="5"/>
  <c r="E2653" i="5"/>
  <c r="E2654" i="5"/>
  <c r="E2655" i="5"/>
  <c r="E2656" i="5"/>
  <c r="E2657" i="5"/>
  <c r="E2658" i="5"/>
  <c r="E2659" i="5"/>
  <c r="E2660" i="5"/>
  <c r="E2661" i="5"/>
  <c r="E2662" i="5"/>
  <c r="E2663" i="5"/>
  <c r="E2664" i="5"/>
  <c r="E2665" i="5"/>
  <c r="E2666" i="5"/>
  <c r="E2667" i="5"/>
  <c r="E2668" i="5"/>
  <c r="E2669" i="5"/>
  <c r="E2670" i="5"/>
  <c r="E2671" i="5"/>
  <c r="E2672" i="5"/>
  <c r="E2673" i="5"/>
  <c r="E2674" i="5"/>
  <c r="E2675" i="5"/>
  <c r="E2676" i="5"/>
  <c r="E2677" i="5"/>
  <c r="E2678" i="5"/>
  <c r="E2679" i="5"/>
  <c r="E2680" i="5"/>
  <c r="E2681" i="5"/>
  <c r="E2682" i="5"/>
  <c r="E2683" i="5"/>
  <c r="E2684" i="5"/>
  <c r="E2685" i="5"/>
  <c r="E2686" i="5"/>
  <c r="E2687" i="5"/>
  <c r="E2688" i="5"/>
  <c r="E2689" i="5"/>
  <c r="E2690" i="5"/>
  <c r="E2691" i="5"/>
  <c r="E2692" i="5"/>
  <c r="E2693" i="5"/>
  <c r="E2694" i="5"/>
  <c r="E2695" i="5"/>
  <c r="E2696" i="5"/>
  <c r="E2697" i="5"/>
  <c r="E2698" i="5"/>
  <c r="E2699" i="5"/>
  <c r="E2700" i="5"/>
  <c r="E2701" i="5"/>
  <c r="E2702" i="5"/>
  <c r="E2703" i="5"/>
  <c r="E2704" i="5"/>
  <c r="E2705" i="5"/>
  <c r="E2706" i="5"/>
  <c r="E2707" i="5"/>
  <c r="E2708" i="5"/>
  <c r="E2709" i="5"/>
  <c r="E2710" i="5"/>
  <c r="E2711" i="5"/>
  <c r="E2712" i="5"/>
  <c r="E2713" i="5"/>
  <c r="E2714" i="5"/>
  <c r="E2715" i="5"/>
  <c r="E2716" i="5"/>
  <c r="E2717" i="5"/>
  <c r="E2718" i="5"/>
  <c r="E2719" i="5"/>
  <c r="E2720" i="5"/>
  <c r="E2721" i="5"/>
  <c r="E2722" i="5"/>
  <c r="E2723" i="5"/>
  <c r="E2724" i="5"/>
  <c r="E2725" i="5"/>
  <c r="E2726" i="5"/>
  <c r="E2727" i="5"/>
  <c r="E2728" i="5"/>
  <c r="E2729" i="5"/>
  <c r="E2730" i="5"/>
  <c r="E2731" i="5"/>
  <c r="E2732" i="5"/>
  <c r="E2733" i="5"/>
  <c r="E2734" i="5"/>
  <c r="E2735" i="5"/>
  <c r="E2736" i="5"/>
  <c r="E2737" i="5"/>
  <c r="E2738" i="5"/>
  <c r="E2739" i="5"/>
  <c r="E2740" i="5"/>
  <c r="E2741" i="5"/>
  <c r="E2742" i="5"/>
  <c r="E2743" i="5"/>
  <c r="E2744" i="5"/>
  <c r="E2745" i="5"/>
  <c r="E2746" i="5"/>
  <c r="E2747" i="5"/>
  <c r="E2748" i="5"/>
  <c r="E2749" i="5"/>
  <c r="E2750" i="5"/>
  <c r="E2751" i="5"/>
  <c r="E2752" i="5"/>
  <c r="E2753" i="5"/>
  <c r="E2754" i="5"/>
  <c r="E2755" i="5"/>
  <c r="E2756" i="5"/>
  <c r="E2757" i="5"/>
  <c r="E2758" i="5"/>
  <c r="E2759" i="5"/>
  <c r="E2760" i="5"/>
  <c r="E2761" i="5"/>
  <c r="E2762" i="5"/>
  <c r="E2763" i="5"/>
  <c r="E2764" i="5"/>
  <c r="E2765" i="5"/>
  <c r="E2766" i="5"/>
  <c r="E2767" i="5"/>
  <c r="E2768" i="5"/>
  <c r="E2769" i="5"/>
  <c r="E2770" i="5"/>
  <c r="E2771" i="5"/>
  <c r="E2772" i="5"/>
  <c r="E2773" i="5"/>
  <c r="E2774" i="5"/>
  <c r="E2775" i="5"/>
  <c r="E2776" i="5"/>
  <c r="E2777" i="5"/>
  <c r="E2778" i="5"/>
  <c r="E2779" i="5"/>
  <c r="E2780" i="5"/>
  <c r="E2781" i="5"/>
  <c r="E2782" i="5"/>
  <c r="E2783" i="5"/>
  <c r="E2784" i="5"/>
  <c r="E2785" i="5"/>
  <c r="E2786" i="5"/>
  <c r="E2787" i="5"/>
  <c r="E2788" i="5"/>
  <c r="E2789" i="5"/>
  <c r="E2790" i="5"/>
  <c r="E2791" i="5"/>
  <c r="E2792" i="5"/>
  <c r="E2793" i="5"/>
  <c r="E2794" i="5"/>
  <c r="E2795" i="5"/>
  <c r="E2796" i="5"/>
  <c r="E2797" i="5"/>
  <c r="E2798" i="5"/>
  <c r="E2799" i="5"/>
  <c r="E2800" i="5"/>
  <c r="E2801" i="5"/>
  <c r="E2802" i="5"/>
  <c r="E2803" i="5"/>
  <c r="E2804" i="5"/>
  <c r="E2805" i="5"/>
  <c r="E2806" i="5"/>
  <c r="E2807" i="5"/>
  <c r="E2808" i="5"/>
  <c r="E2809" i="5"/>
  <c r="E2810" i="5"/>
  <c r="E2811" i="5"/>
  <c r="E2812" i="5"/>
  <c r="E2813" i="5"/>
  <c r="E2814" i="5"/>
  <c r="E2815" i="5"/>
  <c r="E2816" i="5"/>
  <c r="E2817" i="5"/>
  <c r="E2818" i="5"/>
  <c r="E2819" i="5"/>
  <c r="E2820" i="5"/>
  <c r="E2821" i="5"/>
  <c r="E2822" i="5"/>
  <c r="E2823" i="5"/>
  <c r="E2824" i="5"/>
  <c r="E2825" i="5"/>
  <c r="E2826" i="5"/>
  <c r="E2827" i="5"/>
  <c r="E2828" i="5"/>
  <c r="E2829" i="5"/>
  <c r="E2830" i="5"/>
  <c r="E2831" i="5"/>
  <c r="E2832" i="5"/>
  <c r="E2833" i="5"/>
  <c r="E2834" i="5"/>
  <c r="E2835" i="5"/>
  <c r="E2836" i="5"/>
  <c r="E2837" i="5"/>
  <c r="E2838" i="5"/>
  <c r="E2839" i="5"/>
  <c r="E2840" i="5"/>
  <c r="E2841" i="5"/>
  <c r="E2842" i="5"/>
  <c r="E2843" i="5"/>
  <c r="E2844" i="5"/>
  <c r="E2845" i="5"/>
  <c r="E2846" i="5"/>
  <c r="E2847" i="5"/>
  <c r="E2848" i="5"/>
  <c r="E2849" i="5"/>
  <c r="E2850" i="5"/>
  <c r="E2851" i="5"/>
  <c r="E2852" i="5"/>
  <c r="E2853" i="5"/>
  <c r="E2854" i="5"/>
  <c r="E2855" i="5"/>
  <c r="E2856" i="5"/>
  <c r="E2857" i="5"/>
  <c r="E2858" i="5"/>
  <c r="E2859" i="5"/>
  <c r="E2860" i="5"/>
  <c r="E2861" i="5"/>
  <c r="E2862" i="5"/>
  <c r="E2863" i="5"/>
  <c r="E2864" i="5"/>
  <c r="E2865" i="5"/>
  <c r="E2866" i="5"/>
  <c r="E2867" i="5"/>
  <c r="E2868" i="5"/>
  <c r="E2869" i="5"/>
  <c r="E2870" i="5"/>
  <c r="E2871" i="5"/>
  <c r="E2872" i="5"/>
  <c r="E2873" i="5"/>
  <c r="E2874" i="5"/>
  <c r="E2875" i="5"/>
  <c r="E2876" i="5"/>
  <c r="E2877" i="5"/>
  <c r="E2878" i="5"/>
  <c r="E2879" i="5"/>
  <c r="E2880" i="5"/>
  <c r="E2881" i="5"/>
  <c r="E2882" i="5"/>
  <c r="E2883" i="5"/>
  <c r="E2884" i="5"/>
  <c r="E2885" i="5"/>
  <c r="E2886" i="5"/>
  <c r="E2887" i="5"/>
  <c r="E2888" i="5"/>
  <c r="E2889" i="5"/>
  <c r="E2890" i="5"/>
  <c r="E2891" i="5"/>
  <c r="E2892" i="5"/>
  <c r="E2893" i="5"/>
  <c r="E2894" i="5"/>
  <c r="G38" i="4"/>
  <c r="M38" i="4" s="1"/>
  <c r="I4" i="5"/>
  <c r="K4" i="5"/>
  <c r="G4" i="5"/>
  <c r="D4" i="5"/>
  <c r="C4" i="5"/>
  <c r="H1" i="3"/>
  <c r="B40" i="4"/>
  <c r="H38" i="4"/>
  <c r="E5" i="4"/>
  <c r="I3681" i="3"/>
  <c r="G3691" i="3"/>
  <c r="G3670" i="3"/>
  <c r="G3649" i="3"/>
  <c r="N3723" i="3"/>
  <c r="G3697" i="3"/>
  <c r="G3656" i="3"/>
  <c r="N3689" i="3"/>
  <c r="I3621" i="3"/>
  <c r="I3612" i="3"/>
  <c r="I3706" i="3"/>
  <c r="G3646" i="3"/>
  <c r="G3722" i="3"/>
  <c r="I3661" i="3"/>
  <c r="G3717" i="3"/>
  <c r="N3636" i="3"/>
  <c r="I3693" i="3"/>
  <c r="G3645" i="3"/>
  <c r="I3732" i="3"/>
  <c r="G3723" i="3"/>
  <c r="I3627" i="3"/>
  <c r="N3669" i="3"/>
  <c r="G3664" i="3"/>
  <c r="N3626" i="3"/>
  <c r="I3703" i="3"/>
  <c r="N3714" i="3"/>
  <c r="I3687" i="3"/>
  <c r="G3657" i="3"/>
  <c r="G3642" i="3"/>
  <c r="N3678" i="3"/>
  <c r="I3614" i="3"/>
  <c r="N3691" i="3"/>
  <c r="N3688" i="3"/>
  <c r="N3656" i="3"/>
  <c r="I3713" i="3"/>
  <c r="G3632" i="3"/>
  <c r="G3707" i="3"/>
  <c r="N3627" i="3"/>
  <c r="G3676" i="3"/>
  <c r="G3730" i="3"/>
  <c r="N3629" i="3"/>
  <c r="N3722" i="3"/>
  <c r="N3661" i="3"/>
  <c r="G3672" i="3"/>
  <c r="N3705" i="3"/>
  <c r="N3645" i="3"/>
  <c r="I3657" i="3"/>
  <c r="G3673" i="3"/>
  <c r="I3625" i="3"/>
  <c r="I3633" i="3"/>
  <c r="G3734" i="3"/>
  <c r="N3615" i="3"/>
  <c r="G3681" i="3"/>
  <c r="N3695" i="3"/>
  <c r="N3614" i="3"/>
  <c r="G3608" i="3"/>
  <c r="I3723" i="3"/>
  <c r="G3699" i="3"/>
  <c r="G3698" i="3"/>
  <c r="N3713" i="3"/>
  <c r="G3689" i="3"/>
  <c r="I3707" i="3"/>
  <c r="N3662" i="3"/>
  <c r="G3621" i="3"/>
  <c r="N3676" i="3"/>
  <c r="G3612" i="3"/>
  <c r="G3706" i="3"/>
  <c r="I3626" i="3"/>
  <c r="G3703" i="3"/>
  <c r="N3642" i="3"/>
  <c r="G3661" i="3"/>
  <c r="I3717" i="3"/>
  <c r="N3668" i="3"/>
  <c r="N3699" i="3"/>
  <c r="I3698" i="3"/>
  <c r="G3633" i="3"/>
  <c r="I3609" i="3"/>
  <c r="N3718" i="3"/>
  <c r="I3734" i="3"/>
  <c r="N3710" i="3"/>
  <c r="I3702" i="3"/>
  <c r="N3728" i="3"/>
  <c r="I3721" i="3"/>
  <c r="N3732" i="3"/>
  <c r="G3611" i="3"/>
  <c r="I3704" i="3"/>
  <c r="N3698" i="3"/>
  <c r="G3609" i="3"/>
  <c r="N3703" i="3"/>
  <c r="N3637" i="3"/>
  <c r="N3702" i="3"/>
  <c r="N3681" i="3"/>
  <c r="G3695" i="3"/>
  <c r="G3614" i="3"/>
  <c r="I3670" i="3"/>
  <c r="G3668" i="3"/>
  <c r="I3608" i="3"/>
  <c r="I3699" i="3"/>
  <c r="G3617" i="3"/>
  <c r="I3632" i="3"/>
  <c r="N3687" i="3"/>
  <c r="N3612" i="3"/>
  <c r="I3730" i="3"/>
  <c r="I3629" i="3"/>
  <c r="N3686" i="3"/>
  <c r="G3626" i="3"/>
  <c r="G3637" i="3"/>
  <c r="G3636" i="3"/>
  <c r="I3714" i="3"/>
  <c r="G3613" i="3"/>
  <c r="G3705" i="3"/>
  <c r="G3702" i="3"/>
  <c r="I3678" i="3"/>
  <c r="I3691" i="3"/>
  <c r="N3608" i="3"/>
  <c r="I3617" i="3"/>
  <c r="I3690" i="3"/>
  <c r="N3613" i="3"/>
  <c r="G3615" i="3"/>
  <c r="I3660" i="3"/>
  <c r="N3639" i="3"/>
  <c r="N3617" i="3"/>
  <c r="G3629" i="3"/>
  <c r="N3625" i="3"/>
  <c r="I3696" i="3"/>
  <c r="N3633" i="3"/>
  <c r="N3690" i="3"/>
  <c r="G3627" i="3"/>
  <c r="I3662" i="3"/>
  <c r="N3734" i="3"/>
  <c r="I3650" i="3"/>
  <c r="G3715" i="3"/>
  <c r="G3624" i="3"/>
  <c r="N3697" i="3"/>
  <c r="N3651" i="3"/>
  <c r="G3687" i="3"/>
  <c r="I3654" i="3"/>
  <c r="N3730" i="3"/>
  <c r="G3726" i="3"/>
  <c r="I3646" i="3"/>
  <c r="G3631" i="3"/>
  <c r="I3685" i="3"/>
  <c r="I3672" i="3"/>
  <c r="G3652" i="3"/>
  <c r="I3667" i="3"/>
  <c r="N3721" i="3"/>
  <c r="I3674" i="3"/>
  <c r="I3712" i="3"/>
  <c r="G3650" i="3"/>
  <c r="N3724" i="3"/>
  <c r="G3677" i="3"/>
  <c r="I3735" i="3"/>
  <c r="I3640" i="3"/>
  <c r="I3733" i="3"/>
  <c r="I3675" i="3"/>
  <c r="G3665" i="3"/>
  <c r="G3733" i="3"/>
  <c r="G3628" i="3"/>
  <c r="I3643" i="3"/>
  <c r="N3693" i="3"/>
  <c r="I3728" i="3"/>
  <c r="I3638" i="3"/>
  <c r="G3732" i="3"/>
  <c r="I3649" i="3"/>
  <c r="I3668" i="3"/>
  <c r="N3624" i="3"/>
  <c r="G3651" i="3"/>
  <c r="N3667" i="3"/>
  <c r="G3692" i="3"/>
  <c r="G3623" i="3"/>
  <c r="I3620" i="3"/>
  <c r="N3717" i="3"/>
  <c r="N3685" i="3"/>
  <c r="G3622" i="3"/>
  <c r="N3733" i="3"/>
  <c r="I3664" i="3"/>
  <c r="I3677" i="3"/>
  <c r="N3609" i="3"/>
  <c r="N3726" i="3"/>
  <c r="I3623" i="3"/>
  <c r="N3715" i="3"/>
  <c r="G3710" i="3"/>
  <c r="G3669" i="3"/>
  <c r="I3622" i="3"/>
  <c r="N3670" i="3"/>
  <c r="N3638" i="3"/>
  <c r="I3724" i="3"/>
  <c r="G3643" i="3"/>
  <c r="G3674" i="3"/>
  <c r="N3622" i="3"/>
  <c r="N3640" i="3"/>
  <c r="I3710" i="3"/>
  <c r="G3640" i="3"/>
  <c r="I3615" i="3"/>
  <c r="N3643" i="3"/>
  <c r="I3719" i="3"/>
  <c r="G3675" i="3"/>
  <c r="I3720" i="3"/>
  <c r="N3677" i="3"/>
  <c r="N3652" i="3"/>
  <c r="I3648" i="3"/>
  <c r="G3660" i="3"/>
  <c r="N3712" i="3"/>
  <c r="I3651" i="3"/>
  <c r="I3689" i="3"/>
  <c r="N3684" i="3"/>
  <c r="N3657" i="3"/>
  <c r="N3623" i="3"/>
  <c r="I3634" i="3"/>
  <c r="N3672" i="3"/>
  <c r="N3665" i="3"/>
  <c r="G3648" i="3"/>
  <c r="G3721" i="3"/>
  <c r="G3735" i="3"/>
  <c r="G3634" i="3"/>
  <c r="N3660" i="3"/>
  <c r="I3665" i="3"/>
  <c r="N3659" i="3"/>
  <c r="I3641" i="3"/>
  <c r="N3706" i="3"/>
  <c r="I3669" i="3"/>
  <c r="N3648" i="3"/>
  <c r="G3724" i="3"/>
  <c r="I3637" i="3"/>
  <c r="N3674" i="3"/>
  <c r="N3655" i="3"/>
  <c r="G3647" i="3"/>
  <c r="G3662" i="3"/>
  <c r="I3697" i="3"/>
  <c r="N3735" i="3"/>
  <c r="G3667" i="3"/>
  <c r="I3718" i="3"/>
  <c r="N3650" i="3"/>
  <c r="I3726" i="3"/>
  <c r="N3646" i="3"/>
  <c r="I3715" i="3"/>
  <c r="G3720" i="3"/>
  <c r="I3695" i="3"/>
  <c r="G3718" i="3"/>
  <c r="N3664" i="3"/>
  <c r="G3712" i="3"/>
  <c r="I3652" i="3"/>
  <c r="I3647" i="3"/>
  <c r="G3635" i="3"/>
  <c r="G3641" i="3"/>
  <c r="N3632" i="3"/>
  <c r="I3656" i="3"/>
  <c r="I3731" i="3"/>
  <c r="N3663" i="3"/>
  <c r="G3619" i="3"/>
  <c r="N3716" i="3"/>
  <c r="N3696" i="3"/>
  <c r="G3607" i="3"/>
  <c r="I3684" i="3"/>
  <c r="I3666" i="3"/>
  <c r="I3716" i="3"/>
  <c r="N3666" i="3"/>
  <c r="N3679" i="3"/>
  <c r="G3659" i="3"/>
  <c r="G3727" i="3"/>
  <c r="I3711" i="3"/>
  <c r="N3616" i="3"/>
  <c r="G3658" i="3"/>
  <c r="I3645" i="3"/>
  <c r="G3709" i="3"/>
  <c r="G3690" i="3"/>
  <c r="N3709" i="3"/>
  <c r="I3642" i="3"/>
  <c r="I3683" i="3"/>
  <c r="G3620" i="3"/>
  <c r="G3653" i="3"/>
  <c r="G3680" i="3"/>
  <c r="I3644" i="3"/>
  <c r="G3682" i="3"/>
  <c r="I3671" i="3"/>
  <c r="G3728" i="3"/>
  <c r="I3624" i="3"/>
  <c r="G3618" i="3"/>
  <c r="G3714" i="3"/>
  <c r="G3630" i="3"/>
  <c r="I3630" i="3"/>
  <c r="G3638" i="3"/>
  <c r="N3658" i="3"/>
  <c r="G3654" i="3"/>
  <c r="G3696" i="3"/>
  <c r="N3729" i="3"/>
  <c r="G3639" i="3"/>
  <c r="N3700" i="3"/>
  <c r="I3658" i="3"/>
  <c r="I3636" i="3"/>
  <c r="G3693" i="3"/>
  <c r="G3711" i="3"/>
  <c r="I3688" i="3"/>
  <c r="G3683" i="3"/>
  <c r="I3659" i="3"/>
  <c r="N3727" i="3"/>
  <c r="I3709" i="3"/>
  <c r="N3707" i="3"/>
  <c r="I3722" i="3"/>
  <c r="G3655" i="3"/>
  <c r="N3635" i="3"/>
  <c r="N3610" i="3"/>
  <c r="N3682" i="3"/>
  <c r="N3704" i="3"/>
  <c r="I3610" i="3"/>
  <c r="G3610" i="3"/>
  <c r="G3644" i="3"/>
  <c r="N3653" i="3"/>
  <c r="I3619" i="3"/>
  <c r="G3725" i="3"/>
  <c r="N3673" i="3"/>
  <c r="I3694" i="3"/>
  <c r="I3708" i="3"/>
  <c r="N3618" i="3"/>
  <c r="G3731" i="3"/>
  <c r="I3607" i="3"/>
  <c r="I3701" i="3"/>
  <c r="G3686" i="3"/>
  <c r="N3634" i="3"/>
  <c r="N3630" i="3"/>
  <c r="I3725" i="3"/>
  <c r="I3692" i="3"/>
  <c r="I3705" i="3"/>
  <c r="N3694" i="3"/>
  <c r="I3639" i="3"/>
  <c r="I3676" i="3"/>
  <c r="N3708" i="3"/>
  <c r="G3713" i="3"/>
  <c r="G3684" i="3"/>
  <c r="G3678" i="3"/>
  <c r="G3666" i="3"/>
  <c r="I3613" i="3"/>
  <c r="N3683" i="3"/>
  <c r="G3688" i="3"/>
  <c r="I3679" i="3"/>
  <c r="G3616" i="3"/>
  <c r="G3719" i="3"/>
  <c r="N3649" i="3"/>
  <c r="I3628" i="3"/>
  <c r="I3635" i="3"/>
  <c r="G3625" i="3"/>
  <c r="N3628" i="3"/>
  <c r="I3682" i="3"/>
  <c r="N3680" i="3"/>
  <c r="N3619" i="3"/>
  <c r="N3644" i="3"/>
  <c r="I3653" i="3"/>
  <c r="N3647" i="3"/>
  <c r="I3680" i="3"/>
  <c r="N3675" i="3"/>
  <c r="I3673" i="3"/>
  <c r="G3671" i="3"/>
  <c r="I3618" i="3"/>
  <c r="N3641" i="3"/>
  <c r="N3731" i="3"/>
  <c r="N3607" i="3"/>
  <c r="I3663" i="3"/>
  <c r="N3621" i="3"/>
  <c r="N3654" i="3"/>
  <c r="I3686" i="3"/>
  <c r="G3716" i="3"/>
  <c r="G3694" i="3"/>
  <c r="G3708" i="3"/>
  <c r="N3692" i="3"/>
  <c r="I3727" i="3"/>
  <c r="G3685" i="3"/>
  <c r="N3720" i="3"/>
  <c r="I3616" i="3"/>
  <c r="I3655" i="3"/>
  <c r="I3729" i="3"/>
  <c r="I3700" i="3"/>
  <c r="I3611" i="3"/>
  <c r="N3711" i="3"/>
  <c r="N3611" i="3"/>
  <c r="G3729" i="3"/>
  <c r="G3700" i="3"/>
  <c r="G3679" i="3"/>
  <c r="N3631" i="3"/>
  <c r="N3719" i="3"/>
  <c r="N3671" i="3"/>
  <c r="I3631" i="3"/>
  <c r="N3620" i="3"/>
  <c r="G3704" i="3"/>
  <c r="G3701" i="3"/>
  <c r="G3663" i="3"/>
  <c r="N3701" i="3"/>
  <c r="N3725" i="3"/>
  <c r="I1406" i="3"/>
  <c r="N999" i="3"/>
  <c r="N957" i="3"/>
  <c r="I1321" i="3"/>
  <c r="I969" i="3"/>
  <c r="N2027" i="3"/>
  <c r="I1409" i="3"/>
  <c r="N471" i="3"/>
  <c r="I2506" i="3"/>
  <c r="I1065" i="3"/>
  <c r="N2452" i="3"/>
  <c r="N713" i="3"/>
  <c r="N1286" i="3"/>
  <c r="I471" i="3"/>
  <c r="I833" i="3"/>
  <c r="I518" i="3"/>
  <c r="N1749" i="3"/>
  <c r="I1499" i="3"/>
  <c r="N333" i="3"/>
  <c r="I3262" i="3"/>
  <c r="I1904" i="3"/>
  <c r="I559" i="3"/>
  <c r="I2128" i="3"/>
  <c r="I2287" i="3"/>
  <c r="I1551" i="3"/>
  <c r="N2168" i="3"/>
  <c r="I1458" i="3"/>
  <c r="N65" i="3"/>
  <c r="I641" i="3"/>
  <c r="I1769" i="3"/>
  <c r="N1357" i="3"/>
  <c r="N1717" i="3"/>
  <c r="N2460" i="3"/>
  <c r="N821" i="3"/>
  <c r="I1806" i="3"/>
  <c r="N791" i="3"/>
  <c r="I654" i="3"/>
  <c r="I2975" i="3"/>
  <c r="N1652" i="3"/>
  <c r="I862" i="3"/>
  <c r="N2347" i="3"/>
  <c r="N2584" i="3"/>
  <c r="N2953" i="3"/>
  <c r="I1468" i="3"/>
  <c r="N1797" i="3"/>
  <c r="N924" i="3"/>
  <c r="I3035" i="3"/>
  <c r="N1311" i="3"/>
  <c r="N431" i="3"/>
  <c r="I1752" i="3"/>
  <c r="I1208" i="3"/>
  <c r="I1044" i="3"/>
  <c r="I1081" i="3"/>
  <c r="N1004" i="3"/>
  <c r="N1713" i="3"/>
  <c r="N892" i="3"/>
  <c r="I24" i="3"/>
  <c r="N1110" i="3"/>
  <c r="N1907" i="3"/>
  <c r="N2122" i="3"/>
  <c r="I1567" i="3"/>
  <c r="I1863" i="3"/>
  <c r="I3057" i="3"/>
  <c r="N2550" i="3"/>
  <c r="I2944" i="3"/>
  <c r="N2901" i="3"/>
  <c r="I3581" i="3"/>
  <c r="N1885" i="3"/>
  <c r="I1801" i="3"/>
  <c r="I2702" i="3"/>
  <c r="I2019" i="3"/>
  <c r="N486" i="3"/>
  <c r="I846" i="3"/>
  <c r="N2575" i="3"/>
  <c r="I1619" i="3"/>
  <c r="N331" i="3"/>
  <c r="N1460" i="3"/>
  <c r="I2159" i="3"/>
  <c r="N1911" i="3"/>
  <c r="I2488" i="3"/>
  <c r="I1274" i="3"/>
  <c r="N2128" i="3"/>
  <c r="I2219" i="3"/>
  <c r="N846" i="3"/>
  <c r="N1353" i="3"/>
  <c r="I3473" i="3"/>
  <c r="N3151" i="3"/>
  <c r="I2658" i="3"/>
  <c r="I2502" i="3"/>
  <c r="I2656" i="3"/>
  <c r="I2854" i="3"/>
  <c r="N3085" i="3"/>
  <c r="I1865" i="3"/>
  <c r="N1016" i="3"/>
  <c r="I95" i="3"/>
  <c r="N3410" i="3"/>
  <c r="I166" i="3"/>
  <c r="I1204" i="3"/>
  <c r="N843" i="3"/>
  <c r="N3527" i="3"/>
  <c r="I2108" i="3"/>
  <c r="I630" i="3"/>
  <c r="I475" i="3"/>
  <c r="N1304" i="3"/>
  <c r="N2656" i="3"/>
  <c r="I1615" i="3"/>
  <c r="I2498" i="3"/>
  <c r="N2962" i="3"/>
  <c r="N1035" i="3"/>
  <c r="N813" i="3"/>
  <c r="I2625" i="3"/>
  <c r="N2136" i="3"/>
  <c r="I2318" i="3"/>
  <c r="I3049" i="3"/>
  <c r="I2284" i="3"/>
  <c r="N2169" i="3"/>
  <c r="N3581" i="3"/>
  <c r="I2670" i="3"/>
  <c r="N1027" i="3"/>
  <c r="N1298" i="3"/>
  <c r="I1909" i="3"/>
  <c r="I3576" i="3"/>
  <c r="I1264" i="3"/>
  <c r="N2741" i="3"/>
  <c r="I2338" i="3"/>
  <c r="I2114" i="3"/>
  <c r="I2310" i="3"/>
  <c r="N2302" i="3"/>
  <c r="N2840" i="3"/>
  <c r="I519" i="3"/>
  <c r="N969" i="3"/>
  <c r="I2754" i="3"/>
  <c r="I3335" i="3"/>
  <c r="I1770" i="3"/>
  <c r="I3586" i="3"/>
  <c r="N2559" i="3"/>
  <c r="I3213" i="3"/>
  <c r="N3583" i="3"/>
  <c r="N1914" i="3"/>
  <c r="N71" i="3"/>
  <c r="I1380" i="3"/>
  <c r="N3299" i="3"/>
  <c r="N1932" i="3"/>
  <c r="I2056" i="3"/>
  <c r="I3443" i="3"/>
  <c r="N44" i="3"/>
  <c r="N1130" i="3"/>
  <c r="I194" i="3"/>
  <c r="N719" i="3"/>
  <c r="N2226" i="3"/>
  <c r="N364" i="3"/>
  <c r="I593" i="3"/>
  <c r="I2078" i="3"/>
  <c r="I2010" i="3"/>
  <c r="N3223" i="3"/>
  <c r="I3202" i="3"/>
  <c r="N478" i="3"/>
  <c r="I1233" i="3"/>
  <c r="N3106" i="3"/>
  <c r="I1682" i="3"/>
  <c r="N1168" i="3"/>
  <c r="N2598" i="3"/>
  <c r="I112" i="3"/>
  <c r="I787" i="3"/>
  <c r="I3479" i="3"/>
  <c r="N1069" i="3"/>
  <c r="I2264" i="3"/>
  <c r="N936" i="3"/>
  <c r="N241" i="3"/>
  <c r="N3115" i="3"/>
  <c r="I1606" i="3"/>
  <c r="N2870" i="3"/>
  <c r="N655" i="3"/>
  <c r="I1991" i="3"/>
  <c r="N381" i="3"/>
  <c r="N2449" i="3"/>
  <c r="N1049" i="3"/>
  <c r="I1527" i="3"/>
  <c r="I1117" i="3"/>
  <c r="N2963" i="3"/>
  <c r="N3275" i="3"/>
  <c r="N2669" i="3"/>
  <c r="I1216" i="3"/>
  <c r="N883" i="3"/>
  <c r="I3101" i="3"/>
  <c r="N1792" i="3"/>
  <c r="N1512" i="3"/>
  <c r="N153" i="3"/>
  <c r="I761" i="3"/>
  <c r="I3124" i="3"/>
  <c r="N1313" i="3"/>
  <c r="I2313" i="3"/>
  <c r="I3140" i="3"/>
  <c r="I556" i="3"/>
  <c r="N1661" i="3"/>
  <c r="I3277" i="3"/>
  <c r="I478" i="3"/>
  <c r="I263" i="3"/>
  <c r="N880" i="3"/>
  <c r="N2782" i="3"/>
  <c r="N213" i="3"/>
  <c r="N1434" i="3"/>
  <c r="N649" i="3"/>
  <c r="N2576" i="3"/>
  <c r="N3030" i="3"/>
  <c r="N2810" i="3"/>
  <c r="I2999" i="3"/>
  <c r="N3570" i="3"/>
  <c r="N2462" i="3"/>
  <c r="I2050" i="3"/>
  <c r="N1396" i="3"/>
  <c r="N1002" i="3"/>
  <c r="N3446" i="3"/>
  <c r="I3053" i="3"/>
  <c r="I447" i="3"/>
  <c r="I3359" i="3"/>
  <c r="I2552" i="3"/>
  <c r="I1500" i="3"/>
  <c r="N2756" i="3"/>
  <c r="N642" i="3"/>
  <c r="I2713" i="3"/>
  <c r="I1126" i="3"/>
  <c r="I1636" i="3"/>
  <c r="N974" i="3"/>
  <c r="N304" i="3"/>
  <c r="N965" i="3"/>
  <c r="I705" i="3"/>
  <c r="N1809" i="3"/>
  <c r="N2075" i="3"/>
  <c r="N1505" i="3"/>
  <c r="I2290" i="3"/>
  <c r="I2372" i="3"/>
  <c r="N2949" i="3"/>
  <c r="N2968" i="3"/>
  <c r="I767" i="3"/>
  <c r="I3497" i="3"/>
  <c r="I644" i="3"/>
  <c r="N2291" i="3"/>
  <c r="I360" i="3"/>
  <c r="N2711" i="3"/>
  <c r="I2613" i="3"/>
  <c r="N3087" i="3"/>
  <c r="I1646" i="3"/>
  <c r="N1398" i="3"/>
  <c r="N254" i="3"/>
  <c r="I2445" i="3"/>
  <c r="N1275" i="3"/>
  <c r="I702" i="3"/>
  <c r="N302" i="3"/>
  <c r="I955" i="3"/>
  <c r="N3380" i="3"/>
  <c r="I2220" i="3"/>
  <c r="N2912" i="3"/>
  <c r="I649" i="3"/>
  <c r="I855" i="3"/>
  <c r="N920" i="3"/>
  <c r="I473" i="3"/>
  <c r="N1342" i="3"/>
  <c r="I2413" i="3"/>
  <c r="I1659" i="3"/>
  <c r="N1106" i="3"/>
  <c r="I1824" i="3"/>
  <c r="N721" i="3"/>
  <c r="I3183" i="3"/>
  <c r="N1264" i="3"/>
  <c r="I3249" i="3"/>
  <c r="N913" i="3"/>
  <c r="N1522" i="3"/>
  <c r="N1928" i="3"/>
  <c r="I2365" i="3"/>
  <c r="I3475" i="3"/>
  <c r="N206" i="3"/>
  <c r="I173" i="3"/>
  <c r="I633" i="3"/>
  <c r="N1051" i="3"/>
  <c r="I2217" i="3"/>
  <c r="N804" i="3"/>
  <c r="N2583" i="3"/>
  <c r="N108" i="3"/>
  <c r="I1804" i="3"/>
  <c r="I2456" i="3"/>
  <c r="I2684" i="3"/>
  <c r="N1556" i="3"/>
  <c r="N779" i="3"/>
  <c r="N1807" i="3"/>
  <c r="N20" i="3"/>
  <c r="I2335" i="3"/>
  <c r="N1208" i="3"/>
  <c r="N1082" i="3"/>
  <c r="I2158" i="3"/>
  <c r="I1288" i="3"/>
  <c r="I814" i="3"/>
  <c r="I3524" i="3"/>
  <c r="I1856" i="3"/>
  <c r="N1770" i="3"/>
  <c r="I1388" i="3"/>
  <c r="I409" i="3"/>
  <c r="I1647" i="3"/>
  <c r="I1754" i="3"/>
  <c r="N1005" i="3"/>
  <c r="I1258" i="3"/>
  <c r="I576" i="3"/>
  <c r="I1859" i="3"/>
  <c r="N675" i="3"/>
  <c r="I2001" i="3"/>
  <c r="I1338" i="3"/>
  <c r="I920" i="3"/>
  <c r="I1833" i="3"/>
  <c r="N519" i="3"/>
  <c r="N1740" i="3"/>
  <c r="N89" i="3"/>
  <c r="N1572" i="3"/>
  <c r="I1419" i="3"/>
  <c r="N3506" i="3"/>
  <c r="I2727" i="3"/>
  <c r="N1865" i="3"/>
  <c r="I2184" i="3"/>
  <c r="I1340" i="3"/>
  <c r="N2834" i="3"/>
  <c r="I3232" i="3"/>
  <c r="I3082" i="3"/>
  <c r="N3285" i="3"/>
  <c r="N1511" i="3"/>
  <c r="N831" i="3"/>
  <c r="I2561" i="3"/>
  <c r="I2191" i="3"/>
  <c r="I2739" i="3"/>
  <c r="N438" i="3"/>
  <c r="I2388" i="3"/>
  <c r="I154" i="3"/>
  <c r="N1008" i="3"/>
  <c r="N434" i="3"/>
  <c r="N1521" i="3"/>
  <c r="N506" i="3"/>
  <c r="N667" i="3"/>
  <c r="I1724" i="3"/>
  <c r="I2783" i="3"/>
  <c r="N2817" i="3"/>
  <c r="I1032" i="3"/>
  <c r="N1702" i="3"/>
  <c r="I1207" i="3"/>
  <c r="N2023" i="3"/>
  <c r="N2987" i="3"/>
  <c r="I2722" i="3"/>
  <c r="I2856" i="3"/>
  <c r="I3578" i="3"/>
  <c r="N2724" i="3"/>
  <c r="I3105" i="3"/>
  <c r="N708" i="3"/>
  <c r="I1344" i="3"/>
  <c r="N3462" i="3"/>
  <c r="I1594" i="3"/>
  <c r="I234" i="3"/>
  <c r="I1929" i="3"/>
  <c r="I3285" i="3"/>
  <c r="N927" i="3"/>
  <c r="N1399" i="3"/>
  <c r="N1968" i="3"/>
  <c r="I2464" i="3"/>
  <c r="I531" i="3"/>
  <c r="I2126" i="3"/>
  <c r="I378" i="3"/>
  <c r="I148" i="3"/>
  <c r="I1320" i="3"/>
  <c r="N1053" i="3"/>
  <c r="N3559" i="3"/>
  <c r="I2363" i="3"/>
  <c r="N2562" i="3"/>
  <c r="I2863" i="3"/>
  <c r="N2308" i="3"/>
  <c r="I640" i="3"/>
  <c r="N1905" i="3"/>
  <c r="I3548" i="3"/>
  <c r="I2715" i="3"/>
  <c r="I178" i="3"/>
  <c r="N3379" i="3"/>
  <c r="N3039" i="3"/>
  <c r="I2463" i="3"/>
  <c r="N1941" i="3"/>
  <c r="I1152" i="3"/>
  <c r="N590" i="3"/>
  <c r="N472" i="3"/>
  <c r="I1661" i="3"/>
  <c r="N618" i="3"/>
  <c r="N882" i="3"/>
  <c r="I2966" i="3"/>
  <c r="I347" i="3"/>
  <c r="I2018" i="3"/>
  <c r="I1970" i="3"/>
  <c r="N2620" i="3"/>
  <c r="N2841" i="3"/>
  <c r="I3462" i="3"/>
  <c r="I3417" i="3"/>
  <c r="I651" i="3"/>
  <c r="N1172" i="3"/>
  <c r="I2180" i="3"/>
  <c r="N3460" i="3"/>
  <c r="N1493" i="3"/>
  <c r="N1352" i="3"/>
  <c r="I3492" i="3"/>
  <c r="I489" i="3"/>
  <c r="N706" i="3"/>
  <c r="N1048" i="3"/>
  <c r="I1585" i="3"/>
  <c r="N174" i="3"/>
  <c r="I1671" i="3"/>
  <c r="N926" i="3"/>
  <c r="N2553" i="3"/>
  <c r="N2287" i="3"/>
  <c r="N3124" i="3"/>
  <c r="I3111" i="3"/>
  <c r="I415" i="3"/>
  <c r="I472" i="3"/>
  <c r="I3502" i="3"/>
  <c r="N3604" i="3"/>
  <c r="N1127" i="3"/>
  <c r="N2676" i="3"/>
  <c r="N1674" i="3"/>
  <c r="I2661" i="3"/>
  <c r="I1577" i="3"/>
  <c r="N665" i="3"/>
  <c r="I1820" i="3"/>
  <c r="I363" i="3"/>
  <c r="N1931" i="3"/>
  <c r="I3470" i="3"/>
  <c r="N759" i="3"/>
  <c r="N884" i="3"/>
  <c r="I764" i="3"/>
  <c r="N2047" i="3"/>
  <c r="I874" i="3"/>
  <c r="I696" i="3"/>
  <c r="I1751" i="3"/>
  <c r="I1981" i="3"/>
  <c r="N1477" i="3"/>
  <c r="I2283" i="3"/>
  <c r="I2352" i="3"/>
  <c r="N2929" i="3"/>
  <c r="N313" i="3"/>
  <c r="N2667" i="3"/>
  <c r="N2959" i="3"/>
  <c r="N7" i="3"/>
  <c r="I3164" i="3"/>
  <c r="N563" i="3"/>
  <c r="N175" i="3"/>
  <c r="N2424" i="3"/>
  <c r="N874" i="3"/>
  <c r="I400" i="3"/>
  <c r="N2788" i="3"/>
  <c r="N2231" i="3"/>
  <c r="I1898" i="3"/>
  <c r="N1788" i="3"/>
  <c r="I259" i="3"/>
  <c r="I252" i="3"/>
  <c r="I254" i="3"/>
  <c r="I1878" i="3"/>
  <c r="I976" i="3"/>
  <c r="N2062" i="3"/>
  <c r="N28" i="3"/>
  <c r="N1336" i="3"/>
  <c r="I1450" i="3"/>
  <c r="N3586" i="3"/>
  <c r="I3396" i="3"/>
  <c r="N776" i="3"/>
  <c r="I1799" i="3"/>
  <c r="I2280" i="3"/>
  <c r="I348" i="3"/>
  <c r="N357" i="3"/>
  <c r="I2392" i="3"/>
  <c r="N2877" i="3"/>
  <c r="N2111" i="3"/>
  <c r="I3517" i="3"/>
  <c r="N2827" i="3"/>
  <c r="I2951" i="3"/>
  <c r="I1253" i="3"/>
  <c r="I2802" i="3"/>
  <c r="I3034" i="3"/>
  <c r="I217" i="3"/>
  <c r="I1653" i="3"/>
  <c r="I1725" i="3"/>
  <c r="I12" i="3"/>
  <c r="I1767" i="3"/>
  <c r="N1228" i="3"/>
  <c r="I195" i="3"/>
  <c r="N2654" i="3"/>
  <c r="N1863" i="3"/>
  <c r="N2628" i="3"/>
  <c r="N2668" i="3"/>
  <c r="N3407" i="3"/>
  <c r="N2836" i="3"/>
  <c r="I2596" i="3"/>
  <c r="N209" i="3"/>
  <c r="N1201" i="3"/>
  <c r="I2473" i="3"/>
  <c r="N1140" i="3"/>
  <c r="I225" i="3"/>
  <c r="N2680" i="3"/>
  <c r="I3127" i="3"/>
  <c r="N1894" i="3"/>
  <c r="I500" i="3"/>
  <c r="N3301" i="3"/>
  <c r="I2753" i="3"/>
  <c r="I3129" i="3"/>
  <c r="I2341" i="3"/>
  <c r="I1515" i="3"/>
  <c r="I2236" i="3"/>
  <c r="N633" i="3"/>
  <c r="I3069" i="3"/>
  <c r="I2811" i="3"/>
  <c r="N482" i="3"/>
  <c r="N1163" i="3"/>
  <c r="I233" i="3"/>
  <c r="N57" i="3"/>
  <c r="I1083" i="3"/>
  <c r="N1435" i="3"/>
  <c r="N2733" i="3"/>
  <c r="N928" i="3"/>
  <c r="I2279" i="3"/>
  <c r="I994" i="3"/>
  <c r="N119" i="3"/>
  <c r="I1432" i="3"/>
  <c r="I382" i="3"/>
  <c r="I1078" i="3"/>
  <c r="I1726" i="3"/>
  <c r="I3438" i="3"/>
  <c r="N1695" i="3"/>
  <c r="I1004" i="3"/>
  <c r="I613" i="3"/>
  <c r="N970" i="3"/>
  <c r="I904" i="3"/>
  <c r="I2835" i="3"/>
  <c r="I3102" i="3"/>
  <c r="N1064" i="3"/>
  <c r="I3358" i="3"/>
  <c r="N340" i="3"/>
  <c r="I2017" i="3"/>
  <c r="N2947" i="3"/>
  <c r="N3192" i="3"/>
  <c r="I247" i="3"/>
  <c r="N249" i="3"/>
  <c r="I594" i="3"/>
  <c r="N318" i="3"/>
  <c r="N461" i="3"/>
  <c r="N107" i="3"/>
  <c r="I1345" i="3"/>
  <c r="I2545" i="3"/>
  <c r="I1697" i="3"/>
  <c r="I974" i="3"/>
  <c r="I497" i="3"/>
  <c r="I2828" i="3"/>
  <c r="I1482" i="3"/>
  <c r="I273" i="3"/>
  <c r="N523" i="3"/>
  <c r="N988" i="3"/>
  <c r="I2203" i="3"/>
  <c r="N351" i="3"/>
  <c r="N1598" i="3"/>
  <c r="I860" i="3"/>
  <c r="I2759" i="3"/>
  <c r="I941" i="3"/>
  <c r="N2487" i="3"/>
  <c r="I1611" i="3"/>
  <c r="I2622" i="3"/>
  <c r="I733" i="3"/>
  <c r="N1231" i="3"/>
  <c r="I1844" i="3"/>
  <c r="N142" i="3"/>
  <c r="N565" i="3"/>
  <c r="I1852" i="3"/>
  <c r="N271" i="3"/>
  <c r="I3601" i="3"/>
  <c r="N2201" i="3"/>
  <c r="N2527" i="3"/>
  <c r="I1540" i="3"/>
  <c r="I3143" i="3"/>
  <c r="N3526" i="3"/>
  <c r="N3386" i="3"/>
  <c r="N3524" i="3"/>
  <c r="I1487" i="3"/>
  <c r="I435" i="3"/>
  <c r="N2384" i="3"/>
  <c r="I3450" i="3"/>
  <c r="N247" i="3"/>
  <c r="N1832" i="3"/>
  <c r="N2328" i="3"/>
  <c r="I1234" i="3"/>
  <c r="N2331" i="3"/>
  <c r="I1094" i="3"/>
  <c r="I469" i="3"/>
  <c r="I1717" i="3"/>
  <c r="N80" i="3"/>
  <c r="N2304" i="3"/>
  <c r="N55" i="3"/>
  <c r="I3147" i="3"/>
  <c r="N1382" i="3"/>
  <c r="N1959" i="3"/>
  <c r="I1488" i="3"/>
  <c r="N2223" i="3"/>
  <c r="N2887" i="3"/>
  <c r="N3008" i="3"/>
  <c r="I3056" i="3"/>
  <c r="N2975" i="3"/>
  <c r="I3243" i="3"/>
  <c r="I1080" i="3"/>
  <c r="I462" i="3"/>
  <c r="I248" i="3"/>
  <c r="I3191" i="3"/>
  <c r="N2024" i="3"/>
  <c r="N1785" i="3"/>
  <c r="I607" i="3"/>
  <c r="I3162" i="3"/>
  <c r="I3043" i="3"/>
  <c r="N645" i="3"/>
  <c r="I84" i="3"/>
  <c r="I1679" i="3"/>
  <c r="N2530" i="3"/>
  <c r="N451" i="3"/>
  <c r="I765" i="3"/>
  <c r="N769" i="3"/>
  <c r="I1729" i="3"/>
  <c r="N1308" i="3"/>
  <c r="N1638" i="3"/>
  <c r="I2643" i="3"/>
  <c r="N3154" i="3"/>
  <c r="I3269" i="3"/>
  <c r="I2650" i="3"/>
  <c r="I2250" i="3"/>
  <c r="I3271" i="3"/>
  <c r="N3029" i="3"/>
  <c r="I3244" i="3"/>
  <c r="N81" i="3"/>
  <c r="I3131" i="3"/>
  <c r="I3200" i="3"/>
  <c r="N1294" i="3"/>
  <c r="I114" i="3"/>
  <c r="I1528" i="3"/>
  <c r="N1372" i="3"/>
  <c r="N801" i="3"/>
  <c r="N169" i="3"/>
  <c r="N998" i="3"/>
  <c r="I1165" i="3"/>
  <c r="N208" i="3"/>
  <c r="I587" i="3"/>
  <c r="I2238" i="3"/>
  <c r="I2170" i="3"/>
  <c r="N3010" i="3"/>
  <c r="I3144" i="3"/>
  <c r="N2845" i="3"/>
  <c r="N3450" i="3"/>
  <c r="I2041" i="3"/>
  <c r="I2842" i="3"/>
  <c r="N2053" i="3"/>
  <c r="N572" i="3"/>
  <c r="N3399" i="3"/>
  <c r="N350" i="3"/>
  <c r="N3197" i="3"/>
  <c r="I355" i="3"/>
  <c r="N1961" i="3"/>
  <c r="I2208" i="3"/>
  <c r="I522" i="3"/>
  <c r="N467" i="3"/>
  <c r="N121" i="3"/>
  <c r="I1328" i="3"/>
  <c r="N1466" i="3"/>
  <c r="I2623" i="3"/>
  <c r="I2888" i="3"/>
  <c r="N3502" i="3"/>
  <c r="I1162" i="3"/>
  <c r="I2074" i="3"/>
  <c r="N2825" i="3"/>
  <c r="N2037" i="3"/>
  <c r="N1111" i="3"/>
  <c r="N3234" i="3"/>
  <c r="I152" i="3"/>
  <c r="I2876" i="3"/>
  <c r="I465" i="3"/>
  <c r="I735" i="3"/>
  <c r="N1993" i="3"/>
  <c r="I2356" i="3"/>
  <c r="I2300" i="3"/>
  <c r="I2422" i="3"/>
  <c r="N3225" i="3"/>
  <c r="I1367" i="3"/>
  <c r="I426" i="3"/>
  <c r="N2770" i="3"/>
  <c r="N1743" i="3"/>
  <c r="I1206" i="3"/>
  <c r="I175" i="3"/>
  <c r="N2563" i="3"/>
  <c r="I1723" i="3"/>
  <c r="I2527" i="3"/>
  <c r="I2642" i="3"/>
  <c r="I3346" i="3"/>
  <c r="N391" i="3"/>
  <c r="I1547" i="3"/>
  <c r="N3441" i="3"/>
  <c r="N1609" i="3"/>
  <c r="I1480" i="3"/>
  <c r="I682" i="3"/>
  <c r="N2092" i="3"/>
  <c r="N2860" i="3"/>
  <c r="N1136" i="3"/>
  <c r="N1951" i="3"/>
  <c r="I3278" i="3"/>
  <c r="N1273" i="3"/>
  <c r="N2055" i="3"/>
  <c r="N702" i="3"/>
  <c r="I3350" i="3"/>
  <c r="I313" i="3"/>
  <c r="N321" i="3"/>
  <c r="N555" i="3"/>
  <c r="N1456" i="3"/>
  <c r="N3174" i="3"/>
  <c r="N361" i="3"/>
  <c r="I1877" i="3"/>
  <c r="I1710" i="3"/>
  <c r="I3372" i="3"/>
  <c r="N2882" i="3"/>
  <c r="I87" i="3"/>
  <c r="I1731" i="3"/>
  <c r="I2339" i="3"/>
  <c r="I1103" i="3"/>
  <c r="N617" i="3"/>
  <c r="N2908" i="3"/>
  <c r="I2111" i="3"/>
  <c r="N2149" i="3"/>
  <c r="I1342" i="3"/>
  <c r="I2055" i="3"/>
  <c r="I2958" i="3"/>
  <c r="N2913" i="3"/>
  <c r="I245" i="3"/>
  <c r="N3148" i="3"/>
  <c r="N1872" i="3"/>
  <c r="I460" i="3"/>
  <c r="N1055" i="3"/>
  <c r="N2588" i="3"/>
  <c r="N2710" i="3"/>
  <c r="I1779" i="3"/>
  <c r="N610" i="3"/>
  <c r="I417" i="3"/>
  <c r="N2014" i="3"/>
  <c r="N3004" i="3"/>
  <c r="N3094" i="3"/>
  <c r="N3348" i="3"/>
  <c r="I2091" i="3"/>
  <c r="N2842" i="3"/>
  <c r="I3393" i="3"/>
  <c r="N1265" i="3"/>
  <c r="N3026" i="3"/>
  <c r="N83" i="3"/>
  <c r="N2306" i="3"/>
  <c r="I3239" i="3"/>
  <c r="N160" i="3"/>
  <c r="I2048" i="3"/>
  <c r="I1974" i="3"/>
  <c r="I332" i="3"/>
  <c r="N3203" i="3"/>
  <c r="I1648" i="3"/>
  <c r="N324" i="3"/>
  <c r="I2096" i="3"/>
  <c r="N1073" i="3"/>
  <c r="N1095" i="3"/>
  <c r="N2338" i="3"/>
  <c r="N3577" i="3"/>
  <c r="I3389" i="3"/>
  <c r="N489" i="3"/>
  <c r="I1303" i="3"/>
  <c r="N104" i="3"/>
  <c r="N409" i="3"/>
  <c r="N1207" i="3"/>
  <c r="N1716" i="3"/>
  <c r="I2469" i="3"/>
  <c r="I714" i="3"/>
  <c r="N1469" i="3"/>
  <c r="N311" i="3"/>
  <c r="I1778" i="3"/>
  <c r="N991" i="3"/>
  <c r="I1334" i="3"/>
  <c r="N1929" i="3"/>
  <c r="I1552" i="3"/>
  <c r="N2650" i="3"/>
  <c r="N30" i="3"/>
  <c r="I1110" i="3"/>
  <c r="N2835" i="3"/>
  <c r="I1285" i="3"/>
  <c r="I878" i="3"/>
  <c r="N450" i="3"/>
  <c r="N1385" i="3"/>
  <c r="I48" i="3"/>
  <c r="I544" i="3"/>
  <c r="N2311" i="3"/>
  <c r="N1445" i="3"/>
  <c r="N22" i="3"/>
  <c r="N909" i="3"/>
  <c r="I940" i="3"/>
  <c r="I1002" i="3"/>
  <c r="I760" i="3"/>
  <c r="N2309" i="3"/>
  <c r="N156" i="3"/>
  <c r="I1699" i="3"/>
  <c r="N3127" i="3"/>
  <c r="I3088" i="3"/>
  <c r="N1184" i="3"/>
  <c r="I697" i="3"/>
  <c r="I1319" i="3"/>
  <c r="I783" i="3"/>
  <c r="N859" i="3"/>
  <c r="I6" i="3"/>
  <c r="N1093" i="3"/>
  <c r="N3075" i="3"/>
  <c r="N1735" i="3"/>
  <c r="N2028" i="3"/>
  <c r="I1156" i="3"/>
  <c r="N181" i="3"/>
  <c r="I1188" i="3"/>
  <c r="N3349" i="3"/>
  <c r="I1845" i="3"/>
  <c r="I1072" i="3"/>
  <c r="I1613" i="3"/>
  <c r="N2141" i="3"/>
  <c r="I1452" i="3"/>
  <c r="N2125" i="3"/>
  <c r="I1986" i="3"/>
  <c r="I2660" i="3"/>
  <c r="N508" i="3"/>
  <c r="N849" i="3"/>
  <c r="N2703" i="3"/>
  <c r="N3211" i="3"/>
  <c r="I1740" i="3"/>
  <c r="I3539" i="3"/>
  <c r="N2538" i="3"/>
  <c r="I3188" i="3"/>
  <c r="N3553" i="3"/>
  <c r="N3287" i="3"/>
  <c r="N1805" i="3"/>
  <c r="I2325" i="3"/>
  <c r="N2220" i="3"/>
  <c r="N822" i="3"/>
  <c r="I1096" i="3"/>
  <c r="N2406" i="3"/>
  <c r="I1341" i="3"/>
  <c r="N1839" i="3"/>
  <c r="N1776" i="3"/>
  <c r="N815" i="3"/>
  <c r="I858" i="3"/>
  <c r="N1523" i="3"/>
  <c r="N54" i="3"/>
  <c r="N295" i="3"/>
  <c r="N689" i="3"/>
  <c r="N1641" i="3"/>
  <c r="N2301" i="3"/>
  <c r="N1691" i="3"/>
  <c r="I2510" i="3"/>
  <c r="N3180" i="3"/>
  <c r="N3403" i="3"/>
  <c r="I3246" i="3"/>
  <c r="N2325" i="3"/>
  <c r="I3505" i="3"/>
  <c r="N1226" i="3"/>
  <c r="I1193" i="3"/>
  <c r="I393" i="3"/>
  <c r="N2332" i="3"/>
  <c r="I2009" i="3"/>
  <c r="I1375" i="3"/>
  <c r="N1755" i="3"/>
  <c r="N2760" i="3"/>
  <c r="N1310" i="3"/>
  <c r="I1172" i="3"/>
  <c r="N1269" i="3"/>
  <c r="N1808" i="3"/>
  <c r="I918" i="3"/>
  <c r="N203" i="3"/>
  <c r="I1133" i="3"/>
  <c r="I1965" i="3"/>
  <c r="I2194" i="3"/>
  <c r="I1579" i="3"/>
  <c r="I1951" i="3"/>
  <c r="N3102" i="3"/>
  <c r="I2612" i="3"/>
  <c r="N2609" i="3"/>
  <c r="I2337" i="3"/>
  <c r="I2148" i="3"/>
  <c r="N3123" i="3"/>
  <c r="I3190" i="3"/>
  <c r="N2394" i="3"/>
  <c r="I908" i="3"/>
  <c r="I1990" i="3"/>
  <c r="I3437" i="3"/>
  <c r="I1015" i="3"/>
  <c r="N96" i="3"/>
  <c r="I1130" i="3"/>
  <c r="N2288" i="3"/>
  <c r="I1171" i="3"/>
  <c r="I334" i="3"/>
  <c r="N1312" i="3"/>
  <c r="I1399" i="3"/>
  <c r="N389" i="3"/>
  <c r="I827" i="3"/>
  <c r="N2581" i="3"/>
  <c r="I2393" i="3"/>
  <c r="I2329" i="3"/>
  <c r="N3370" i="3"/>
  <c r="N3052" i="3"/>
  <c r="I488" i="3"/>
  <c r="I94" i="3"/>
  <c r="I2046" i="3"/>
  <c r="I3522" i="3"/>
  <c r="N1474" i="3"/>
  <c r="N12" i="3"/>
  <c r="N396" i="3"/>
  <c r="I2336" i="3"/>
  <c r="I2915" i="3"/>
  <c r="N2808" i="3"/>
  <c r="I979" i="3"/>
  <c r="N960" i="3"/>
  <c r="N989" i="3"/>
  <c r="I491" i="3"/>
  <c r="N1828" i="3"/>
  <c r="N1838" i="3"/>
  <c r="I3386" i="3"/>
  <c r="I3379" i="3"/>
  <c r="I2949" i="3"/>
  <c r="N2631" i="3"/>
  <c r="N201" i="3"/>
  <c r="N3186" i="3"/>
  <c r="I3158" i="3"/>
  <c r="I992" i="3"/>
  <c r="N2976" i="3"/>
  <c r="N574" i="3"/>
  <c r="I3424" i="3"/>
  <c r="I110" i="3"/>
  <c r="N782" i="3"/>
  <c r="N2349" i="3"/>
  <c r="I2103" i="3"/>
  <c r="I1654" i="3"/>
  <c r="N2938" i="3"/>
  <c r="I3214" i="3"/>
  <c r="N257" i="3"/>
  <c r="N794" i="3"/>
  <c r="N1402" i="3"/>
  <c r="N2479" i="3"/>
  <c r="N1757" i="3"/>
  <c r="I470" i="3"/>
  <c r="I397" i="3"/>
  <c r="N1995" i="3"/>
  <c r="N2986" i="3"/>
  <c r="I2962" i="3"/>
  <c r="N3341" i="3"/>
  <c r="N1957" i="3"/>
  <c r="I1884" i="3"/>
  <c r="N1347" i="3"/>
  <c r="N1169" i="3"/>
  <c r="I2351" i="3"/>
  <c r="I91" i="3"/>
  <c r="N221" i="3"/>
  <c r="I3212" i="3"/>
  <c r="N66" i="3"/>
  <c r="N953" i="3"/>
  <c r="N3466" i="3"/>
  <c r="N632" i="3"/>
  <c r="I2652" i="3"/>
  <c r="I592" i="3"/>
  <c r="I374" i="3"/>
  <c r="I1190" i="3"/>
  <c r="I303" i="3"/>
  <c r="N1021" i="3"/>
  <c r="I2273" i="3"/>
  <c r="I389" i="3"/>
  <c r="I694" i="3"/>
  <c r="I2097" i="3"/>
  <c r="I2030" i="3"/>
  <c r="N3244" i="3"/>
  <c r="N3214" i="3"/>
  <c r="N1750" i="3"/>
  <c r="N1784" i="3"/>
  <c r="N2632" i="3"/>
  <c r="N23" i="3"/>
  <c r="N2865" i="3"/>
  <c r="N3424" i="3"/>
  <c r="I2064" i="3"/>
  <c r="I2461" i="3"/>
  <c r="N615" i="3"/>
  <c r="N1794" i="3"/>
  <c r="I2304" i="3"/>
  <c r="I1485" i="3"/>
  <c r="I2324" i="3"/>
  <c r="N2822" i="3"/>
  <c r="N173" i="3"/>
  <c r="N250" i="3"/>
  <c r="N2018" i="3"/>
  <c r="I2942" i="3"/>
  <c r="N269" i="3"/>
  <c r="N2474" i="3"/>
  <c r="I1108" i="3"/>
  <c r="I757" i="3"/>
  <c r="N2411" i="3"/>
  <c r="I3478" i="3"/>
  <c r="I2549" i="3"/>
  <c r="I3210" i="3"/>
  <c r="I346" i="3"/>
  <c r="N3132" i="3"/>
  <c r="N537" i="3"/>
  <c r="I476" i="3"/>
  <c r="N2830" i="3"/>
  <c r="N470" i="3"/>
  <c r="N375" i="3"/>
  <c r="N2980" i="3"/>
  <c r="N600" i="3"/>
  <c r="I2636" i="3"/>
  <c r="N1050" i="3"/>
  <c r="N2716" i="3"/>
  <c r="I2454" i="3"/>
  <c r="I1489" i="3"/>
  <c r="N731" i="3"/>
  <c r="N780" i="3"/>
  <c r="N2205" i="3"/>
  <c r="N1861" i="3"/>
  <c r="I2978" i="3"/>
  <c r="N2883" i="3"/>
  <c r="I1444" i="3"/>
  <c r="N70" i="3"/>
  <c r="N514" i="3"/>
  <c r="I574" i="3"/>
  <c r="I2568" i="3"/>
  <c r="N1425" i="3"/>
  <c r="N1704" i="3"/>
  <c r="N422" i="3"/>
  <c r="N1120" i="3"/>
  <c r="N2107" i="3"/>
  <c r="N646" i="3"/>
  <c r="I877" i="3"/>
  <c r="N1806" i="3"/>
  <c r="N3182" i="3"/>
  <c r="I1364" i="3"/>
  <c r="N967" i="3"/>
  <c r="N2054" i="3"/>
  <c r="N2400" i="3"/>
  <c r="N1977" i="3"/>
  <c r="N161" i="3"/>
  <c r="I2460" i="3"/>
  <c r="I2959" i="3"/>
  <c r="I681" i="3"/>
  <c r="I1151" i="3"/>
  <c r="N552" i="3"/>
  <c r="N388" i="3"/>
  <c r="I3039" i="3"/>
  <c r="N1462" i="3"/>
  <c r="N1909" i="3"/>
  <c r="I258" i="3"/>
  <c r="N1180" i="3"/>
  <c r="N733" i="3"/>
  <c r="I2176" i="3"/>
  <c r="I3205" i="3"/>
  <c r="N1545" i="3"/>
  <c r="I280" i="3"/>
  <c r="N24" i="3"/>
  <c r="I352" i="3"/>
  <c r="I778" i="3"/>
  <c r="I830" i="3"/>
  <c r="N1315" i="3"/>
  <c r="I2138" i="3"/>
  <c r="I1533" i="3"/>
  <c r="N303" i="3"/>
  <c r="I880" i="3"/>
  <c r="N435" i="3"/>
  <c r="I2427" i="3"/>
  <c r="I315" i="3"/>
  <c r="I2193" i="3"/>
  <c r="N2499" i="3"/>
  <c r="N1349" i="3"/>
  <c r="N1891" i="3"/>
  <c r="N2507" i="3"/>
  <c r="N2794" i="3"/>
  <c r="I3603" i="3"/>
  <c r="N741" i="3"/>
  <c r="I383" i="3"/>
  <c r="N3594" i="3"/>
  <c r="I242" i="3"/>
  <c r="N1539" i="3"/>
  <c r="N2608" i="3"/>
  <c r="I1464" i="3"/>
  <c r="N948" i="3"/>
  <c r="N1177" i="3"/>
  <c r="N464" i="3"/>
  <c r="I1213" i="3"/>
  <c r="N1982" i="3"/>
  <c r="N1955" i="3"/>
  <c r="N2533" i="3"/>
  <c r="I2884" i="3"/>
  <c r="I3221" i="3"/>
  <c r="N2554" i="3"/>
  <c r="N2807" i="3"/>
  <c r="I3480" i="3"/>
  <c r="I3065" i="3"/>
  <c r="N2809" i="3"/>
  <c r="N2614" i="3"/>
  <c r="I1462" i="3"/>
  <c r="N3387" i="3"/>
  <c r="N680" i="3"/>
  <c r="N3003" i="3"/>
  <c r="N2893" i="3"/>
  <c r="I703" i="3"/>
  <c r="I464" i="3"/>
  <c r="N349" i="3"/>
  <c r="N137" i="3"/>
  <c r="N125" i="3"/>
  <c r="I2805" i="3"/>
  <c r="I1979" i="3"/>
  <c r="N1886" i="3"/>
  <c r="N2233" i="3"/>
  <c r="I2227" i="3"/>
  <c r="N2961" i="3"/>
  <c r="N1381" i="3"/>
  <c r="I2209" i="3"/>
  <c r="N3056" i="3"/>
  <c r="I2606" i="3"/>
  <c r="N2336" i="3"/>
  <c r="I2662" i="3"/>
  <c r="N2101" i="3"/>
  <c r="I51" i="3"/>
  <c r="I1024" i="3"/>
  <c r="N1062" i="3"/>
  <c r="N699" i="3"/>
  <c r="N786" i="3"/>
  <c r="I1756" i="3"/>
  <c r="N1671" i="3"/>
  <c r="I1926" i="3"/>
  <c r="I2668" i="3"/>
  <c r="N2417" i="3"/>
  <c r="I3436" i="3"/>
  <c r="N2819" i="3"/>
  <c r="N1588" i="3"/>
  <c r="N1057" i="3"/>
  <c r="I3446" i="3"/>
  <c r="N1054" i="3"/>
  <c r="N1847" i="3"/>
  <c r="I2930" i="3"/>
  <c r="I1875" i="3"/>
  <c r="I716" i="3"/>
  <c r="N1614" i="3"/>
  <c r="I1736" i="3"/>
  <c r="I3590" i="3"/>
  <c r="I387" i="3"/>
  <c r="N2463" i="3"/>
  <c r="N2605" i="3"/>
  <c r="N3345" i="3"/>
  <c r="N1413" i="3"/>
  <c r="N2421" i="3"/>
  <c r="I1276" i="3"/>
  <c r="I2862" i="3"/>
  <c r="I793" i="3"/>
  <c r="I1123" i="3"/>
  <c r="N971" i="3"/>
  <c r="N2281" i="3"/>
  <c r="N3090" i="3"/>
  <c r="I739" i="3"/>
  <c r="I3459" i="3"/>
  <c r="I4" i="3"/>
  <c r="I736" i="3"/>
  <c r="I922" i="3"/>
  <c r="N2208" i="3"/>
  <c r="I1425" i="3"/>
  <c r="I930" i="3"/>
  <c r="I3062" i="3"/>
  <c r="N3447" i="3"/>
  <c r="I2984" i="3"/>
  <c r="I350" i="3"/>
  <c r="I205" i="3"/>
  <c r="N26" i="3"/>
  <c r="N211" i="3"/>
  <c r="I2667" i="3"/>
  <c r="N327" i="3"/>
  <c r="N3042" i="3"/>
  <c r="I432" i="3"/>
  <c r="I2441" i="3"/>
  <c r="N2705" i="3"/>
  <c r="I1881" i="3"/>
  <c r="I2370" i="3"/>
  <c r="N2903" i="3"/>
  <c r="N1962" i="3"/>
  <c r="I2022" i="3"/>
  <c r="I2610" i="3"/>
  <c r="I1061" i="3"/>
  <c r="I747" i="3"/>
  <c r="N2326" i="3"/>
  <c r="I2940" i="3"/>
  <c r="N2679" i="3"/>
  <c r="N2007" i="3"/>
  <c r="I3432" i="3"/>
  <c r="N1655" i="3"/>
  <c r="I2105" i="3"/>
  <c r="N1451" i="3"/>
  <c r="N3156" i="3"/>
  <c r="I1696" i="3"/>
  <c r="N3013" i="3"/>
  <c r="N62" i="3"/>
  <c r="N403" i="3"/>
  <c r="I3537" i="3"/>
  <c r="I2291" i="3"/>
  <c r="I1678" i="3"/>
  <c r="N1821" i="3"/>
  <c r="N2170" i="3"/>
  <c r="I1394" i="3"/>
  <c r="I160" i="3"/>
  <c r="N2239" i="3"/>
  <c r="I838" i="3"/>
  <c r="I1371" i="3"/>
  <c r="I2555" i="3"/>
  <c r="N806" i="3"/>
  <c r="N1197" i="3"/>
  <c r="N1044" i="3"/>
  <c r="I1353" i="3"/>
  <c r="I2448" i="3"/>
  <c r="N152" i="3"/>
  <c r="I1128" i="3"/>
  <c r="N1117" i="3"/>
  <c r="N2951" i="3"/>
  <c r="N322" i="3"/>
  <c r="N3293" i="3"/>
  <c r="N3514" i="3"/>
  <c r="N92" i="3"/>
  <c r="N1126" i="3"/>
  <c r="N6" i="3"/>
  <c r="N2378" i="3"/>
  <c r="I1164" i="3"/>
  <c r="N1841" i="3"/>
  <c r="N2222" i="3"/>
  <c r="I926" i="3"/>
  <c r="N1419" i="3"/>
  <c r="N933" i="3"/>
  <c r="I2471" i="3"/>
  <c r="N870" i="3"/>
  <c r="N1243" i="3"/>
  <c r="I693" i="3"/>
  <c r="I338" i="3"/>
  <c r="N720" i="3"/>
  <c r="I1059" i="3"/>
  <c r="N1087" i="3"/>
  <c r="I1706" i="3"/>
  <c r="N2501" i="3"/>
  <c r="N1736" i="3"/>
  <c r="N818" i="3"/>
  <c r="I321" i="3"/>
  <c r="I1263" i="3"/>
  <c r="I658" i="3"/>
  <c r="N558" i="3"/>
  <c r="I2861" i="3"/>
  <c r="N178" i="3"/>
  <c r="I1694" i="3"/>
  <c r="I2052" i="3"/>
  <c r="I2810" i="3"/>
  <c r="N3076" i="3"/>
  <c r="I2832" i="3"/>
  <c r="I2121" i="3"/>
  <c r="I1827" i="3"/>
  <c r="N2439" i="3"/>
  <c r="I548" i="3"/>
  <c r="I1020" i="3"/>
  <c r="I2691" i="3"/>
  <c r="I2840" i="3"/>
  <c r="N569" i="3"/>
  <c r="N553" i="3"/>
  <c r="I1286" i="3"/>
  <c r="N694" i="3"/>
  <c r="I2404" i="3"/>
  <c r="N21" i="3"/>
  <c r="N188" i="3"/>
  <c r="I1484" i="3"/>
  <c r="N2126" i="3"/>
  <c r="I2844" i="3"/>
  <c r="I3081" i="3"/>
  <c r="I3488" i="3"/>
  <c r="I3037" i="3"/>
  <c r="N3303" i="3"/>
  <c r="N3142" i="3"/>
  <c r="I2039" i="3"/>
  <c r="I3064" i="3"/>
  <c r="I2061" i="3"/>
  <c r="N228" i="3"/>
  <c r="I2980" i="3"/>
  <c r="I942" i="3"/>
  <c r="N1125" i="3"/>
  <c r="I983" i="3"/>
  <c r="N346" i="3"/>
  <c r="I306" i="3"/>
  <c r="N59" i="3"/>
  <c r="I75" i="3"/>
  <c r="N2243" i="3"/>
  <c r="N2564" i="3"/>
  <c r="I2519" i="3"/>
  <c r="I2924" i="3"/>
  <c r="N749" i="3"/>
  <c r="N3108" i="3"/>
  <c r="N2982" i="3"/>
  <c r="N1292" i="3"/>
  <c r="N1427" i="3"/>
  <c r="I2695" i="3"/>
  <c r="N2359" i="3"/>
  <c r="I1196" i="3"/>
  <c r="N42" i="3"/>
  <c r="N85" i="3"/>
  <c r="N1149" i="3"/>
  <c r="N1137" i="3"/>
  <c r="I2247" i="3"/>
  <c r="N2031" i="3"/>
  <c r="I2246" i="3"/>
  <c r="I3117" i="3"/>
  <c r="I2681" i="3"/>
  <c r="N2670" i="3"/>
  <c r="N3019" i="3"/>
  <c r="I1581" i="3"/>
  <c r="N2985" i="3"/>
  <c r="N3501" i="3"/>
  <c r="I2683" i="3"/>
  <c r="N2152" i="3"/>
  <c r="I3095" i="3"/>
  <c r="I2601" i="3"/>
  <c r="I1882" i="3"/>
  <c r="I2409" i="3"/>
  <c r="N2297" i="3"/>
  <c r="I1006" i="3"/>
  <c r="I727" i="3"/>
  <c r="N2977" i="3"/>
  <c r="N2905" i="3"/>
  <c r="N2659" i="3"/>
  <c r="N996" i="3"/>
  <c r="N3144" i="3"/>
  <c r="N337" i="3"/>
  <c r="I3415" i="3"/>
  <c r="I308" i="3"/>
  <c r="N1006" i="3"/>
  <c r="N718" i="3"/>
  <c r="I1633" i="3"/>
  <c r="I3398" i="3"/>
  <c r="I791" i="3"/>
  <c r="I2749" i="3"/>
  <c r="N2847" i="3"/>
  <c r="N1988" i="3"/>
  <c r="I369" i="3"/>
  <c r="N2365" i="3"/>
  <c r="I2045" i="3"/>
  <c r="N1348" i="3"/>
  <c r="I2082" i="3"/>
  <c r="N2727" i="3"/>
  <c r="I3382" i="3"/>
  <c r="N566" i="3"/>
  <c r="N2240" i="3"/>
  <c r="I2136" i="3"/>
  <c r="I1913" i="3"/>
  <c r="N3269" i="3"/>
  <c r="I1058" i="3"/>
  <c r="N3310" i="3"/>
  <c r="N1867" i="3"/>
  <c r="I2307" i="3"/>
  <c r="N2816" i="3"/>
  <c r="N2271" i="3"/>
  <c r="N1825" i="3"/>
  <c r="N1287" i="3"/>
  <c r="N2253" i="3"/>
  <c r="N546" i="3"/>
  <c r="N661" i="3"/>
  <c r="I1782" i="3"/>
  <c r="I1222" i="3"/>
  <c r="I2735" i="3"/>
  <c r="I3403" i="3"/>
  <c r="N2939" i="3"/>
  <c r="N637" i="3"/>
  <c r="N3390" i="3"/>
  <c r="N1728" i="3"/>
  <c r="N2532" i="3"/>
  <c r="N1421" i="3"/>
  <c r="I2124" i="3"/>
  <c r="I1163" i="3"/>
  <c r="I1254" i="3"/>
  <c r="N905" i="3"/>
  <c r="I1956" i="3"/>
  <c r="I718" i="3"/>
  <c r="N890" i="3"/>
  <c r="I1843" i="3"/>
  <c r="N2539" i="3"/>
  <c r="I122" i="3"/>
  <c r="N1476" i="3"/>
  <c r="I2738" i="3"/>
  <c r="I1971" i="3"/>
  <c r="N1537" i="3"/>
  <c r="N1966" i="3"/>
  <c r="I38" i="3"/>
  <c r="I1169" i="3"/>
  <c r="I1575" i="3"/>
  <c r="I2430" i="3"/>
  <c r="N887" i="3"/>
  <c r="N359" i="3"/>
  <c r="N363" i="3"/>
  <c r="N2514" i="3"/>
  <c r="N147" i="3"/>
  <c r="N838" i="3"/>
  <c r="N802" i="3"/>
  <c r="N1009" i="3"/>
  <c r="I687" i="3"/>
  <c r="N105" i="3"/>
  <c r="N9" i="3"/>
  <c r="N60" i="3"/>
  <c r="N800" i="3"/>
  <c r="I790" i="3"/>
  <c r="I923" i="3"/>
  <c r="N500" i="3"/>
  <c r="N2702" i="3"/>
  <c r="I2113" i="3"/>
  <c r="I1361" i="3"/>
  <c r="I1449" i="3"/>
  <c r="N1318" i="3"/>
  <c r="N579" i="3"/>
  <c r="I1777" i="3"/>
  <c r="I1101" i="3"/>
  <c r="I1494" i="3"/>
  <c r="N1925" i="3"/>
  <c r="N1811" i="3"/>
  <c r="I165" i="3"/>
  <c r="N743" i="3"/>
  <c r="N2187" i="3"/>
  <c r="N746" i="3"/>
  <c r="N2795" i="3"/>
  <c r="I1408" i="3"/>
  <c r="N1467" i="3"/>
  <c r="N1325" i="3"/>
  <c r="N599" i="3"/>
  <c r="N596" i="3"/>
  <c r="N2265" i="3"/>
  <c r="I2554" i="3"/>
  <c r="I2311" i="3"/>
  <c r="I2292" i="3"/>
  <c r="I3235" i="3"/>
  <c r="N1167" i="3"/>
  <c r="N536" i="3"/>
  <c r="I3409" i="3"/>
  <c r="N625" i="3"/>
  <c r="N964" i="3"/>
  <c r="I2718" i="3"/>
  <c r="N223" i="3"/>
  <c r="I364" i="3"/>
  <c r="I2171" i="3"/>
  <c r="N1643" i="3"/>
  <c r="I669" i="3"/>
  <c r="N756" i="3"/>
  <c r="I512" i="3"/>
  <c r="I600" i="3"/>
  <c r="I1919" i="3"/>
  <c r="N2638" i="3"/>
  <c r="N3546" i="3"/>
  <c r="I2302" i="3"/>
  <c r="N2799" i="3"/>
  <c r="I2734" i="3"/>
  <c r="I3170" i="3"/>
  <c r="I2139" i="3"/>
  <c r="N2259" i="3"/>
  <c r="I3256" i="3"/>
  <c r="N1846" i="3"/>
  <c r="I2946" i="3"/>
  <c r="N2852" i="3"/>
  <c r="N393" i="3"/>
  <c r="N1738" i="3"/>
  <c r="I2518" i="3"/>
  <c r="I453" i="3"/>
  <c r="N1334" i="3"/>
  <c r="N614" i="3"/>
  <c r="N715" i="3"/>
  <c r="I337" i="3"/>
  <c r="I3483" i="3"/>
  <c r="I3469" i="3"/>
  <c r="I3453" i="3"/>
  <c r="I2730" i="3"/>
  <c r="N2082" i="3"/>
  <c r="I2532" i="3"/>
  <c r="I1200" i="3"/>
  <c r="I2225" i="3"/>
  <c r="I3061" i="3"/>
  <c r="N1141" i="3"/>
  <c r="N1410" i="3"/>
  <c r="N532" i="3"/>
  <c r="I980" i="3"/>
  <c r="N2140" i="3"/>
  <c r="N1892" i="3"/>
  <c r="I3227" i="3"/>
  <c r="N2030" i="3"/>
  <c r="N1424" i="3"/>
  <c r="I1570" i="3"/>
  <c r="I2906" i="3"/>
  <c r="N3101" i="3"/>
  <c r="I3571" i="3"/>
  <c r="I1424" i="3"/>
  <c r="I1054" i="3"/>
  <c r="N3153" i="3"/>
  <c r="I2457" i="3"/>
  <c r="I2851" i="3"/>
  <c r="N3602" i="3"/>
  <c r="I984" i="3"/>
  <c r="I53" i="3"/>
  <c r="I486" i="3"/>
  <c r="N1007" i="3"/>
  <c r="I125" i="3"/>
  <c r="N1514" i="3"/>
  <c r="I1690" i="3"/>
  <c r="N2488" i="3"/>
  <c r="N3254" i="3"/>
  <c r="N1780" i="3"/>
  <c r="N2707" i="3"/>
  <c r="N2012" i="3"/>
  <c r="N2426" i="3"/>
  <c r="N1969" i="3"/>
  <c r="N1710" i="3"/>
  <c r="N828" i="3"/>
  <c r="N1573" i="3"/>
  <c r="I3267" i="3"/>
  <c r="N2277" i="3"/>
  <c r="N3059" i="3"/>
  <c r="N1826" i="3"/>
  <c r="N997" i="3"/>
  <c r="I773" i="3"/>
  <c r="I1886" i="3"/>
  <c r="N378" i="3"/>
  <c r="I2521" i="3"/>
  <c r="N3047" i="3"/>
  <c r="N2450" i="3"/>
  <c r="N3210" i="3"/>
  <c r="N2004" i="3"/>
  <c r="I1889" i="3"/>
  <c r="N594" i="3"/>
  <c r="I1569" i="3"/>
  <c r="I3529" i="3"/>
  <c r="N717" i="3"/>
  <c r="N3070" i="3"/>
  <c r="I1651" i="3"/>
  <c r="N3054" i="3"/>
  <c r="N647" i="3"/>
  <c r="N2003" i="3"/>
  <c r="N1570" i="3"/>
  <c r="N280" i="3"/>
  <c r="N3242" i="3"/>
  <c r="I1959" i="3"/>
  <c r="I1632" i="3"/>
  <c r="N473" i="3"/>
  <c r="I1934" i="3"/>
  <c r="N2203" i="3"/>
  <c r="I2927" i="3"/>
  <c r="I3345" i="3"/>
  <c r="I2196" i="3"/>
  <c r="N2528" i="3"/>
  <c r="I1084" i="3"/>
  <c r="N3557" i="3"/>
  <c r="I2106" i="3"/>
  <c r="I2070" i="3"/>
  <c r="I485" i="3"/>
  <c r="I2675" i="3"/>
  <c r="N1732" i="3"/>
  <c r="N3162" i="3"/>
  <c r="I2529" i="3"/>
  <c r="I444" i="3"/>
  <c r="I779" i="3"/>
  <c r="I849" i="3"/>
  <c r="N772" i="3"/>
  <c r="N1707" i="3"/>
  <c r="I1139" i="3"/>
  <c r="N526" i="3"/>
  <c r="I1901" i="3"/>
  <c r="I555" i="3"/>
  <c r="N751" i="3"/>
  <c r="N1502" i="3"/>
  <c r="N1799" i="3"/>
  <c r="N1364" i="3"/>
  <c r="I604" i="3"/>
  <c r="N2753" i="3"/>
  <c r="I998" i="3"/>
  <c r="N1711" i="3"/>
  <c r="N427" i="3"/>
  <c r="I1129" i="3"/>
  <c r="N1076" i="3"/>
  <c r="I650" i="3"/>
  <c r="I887" i="3"/>
  <c r="N2251" i="3"/>
  <c r="I892" i="3"/>
  <c r="I1372" i="3"/>
  <c r="I1040" i="3"/>
  <c r="N2637" i="3"/>
  <c r="N3328" i="3"/>
  <c r="N2079" i="3"/>
  <c r="N171" i="3"/>
  <c r="I2480" i="3"/>
  <c r="I1559" i="3"/>
  <c r="N227" i="3"/>
  <c r="I1179" i="3"/>
  <c r="N53" i="3"/>
  <c r="I1825" i="3"/>
  <c r="I1191" i="3"/>
  <c r="I1854" i="3"/>
  <c r="N2242" i="3"/>
  <c r="I2187" i="3"/>
  <c r="N1444" i="3"/>
  <c r="N943" i="3"/>
  <c r="N2491" i="3"/>
  <c r="I688" i="3"/>
  <c r="N453" i="3"/>
  <c r="I1866" i="3"/>
  <c r="I1031" i="3"/>
  <c r="N1948" i="3"/>
  <c r="N842" i="3"/>
  <c r="I832" i="3"/>
  <c r="I2852" i="3"/>
  <c r="I3196" i="3"/>
  <c r="I2583" i="3"/>
  <c r="I2492" i="3"/>
  <c r="I3458" i="3"/>
  <c r="N895" i="3"/>
  <c r="I1088" i="3"/>
  <c r="N2751" i="3"/>
  <c r="I598" i="3"/>
  <c r="I2257" i="3"/>
  <c r="I2443" i="3"/>
  <c r="I2972" i="3"/>
  <c r="I1158" i="3"/>
  <c r="I495" i="3"/>
  <c r="N72" i="3"/>
  <c r="N1139" i="3"/>
  <c r="N1124" i="3"/>
  <c r="N864" i="3"/>
  <c r="I2016" i="3"/>
  <c r="I2214" i="3"/>
  <c r="N3062" i="3"/>
  <c r="I2591" i="3"/>
  <c r="N2641" i="3"/>
  <c r="N2999" i="3"/>
  <c r="N3245" i="3"/>
  <c r="I3551" i="3"/>
  <c r="I177" i="3"/>
  <c r="I837" i="3"/>
  <c r="I3444" i="3"/>
  <c r="I985" i="3"/>
  <c r="I1498" i="3"/>
  <c r="I2894" i="3"/>
  <c r="N1058" i="3"/>
  <c r="N40" i="3"/>
  <c r="I2047" i="3"/>
  <c r="N760" i="3"/>
  <c r="N1730" i="3"/>
  <c r="N938" i="3"/>
  <c r="I2768" i="3"/>
  <c r="I577" i="3"/>
  <c r="I1217" i="3"/>
  <c r="N3290" i="3"/>
  <c r="N3009" i="3"/>
  <c r="I230" i="3"/>
  <c r="N3436" i="3"/>
  <c r="I2674" i="3"/>
  <c r="N2383" i="3"/>
  <c r="I3186" i="3"/>
  <c r="N2995" i="3"/>
  <c r="I3422" i="3"/>
  <c r="I2141" i="3"/>
  <c r="I1109" i="3"/>
  <c r="N1392" i="3"/>
  <c r="N621" i="3"/>
  <c r="I1657" i="3"/>
  <c r="I726" i="3"/>
  <c r="I2459" i="3"/>
  <c r="I1642" i="3"/>
  <c r="N2696" i="3"/>
  <c r="N3233" i="3"/>
  <c r="I3376" i="3"/>
  <c r="I3380" i="3"/>
  <c r="N1840" i="3"/>
  <c r="I2919" i="3"/>
  <c r="N2738" i="3"/>
  <c r="I1838" i="3"/>
  <c r="I1471" i="3"/>
  <c r="I3408" i="3"/>
  <c r="N3363" i="3"/>
  <c r="I609" i="3"/>
  <c r="I1592" i="3"/>
  <c r="I1602" i="3"/>
  <c r="N466" i="3"/>
  <c r="I1921" i="3"/>
  <c r="N2183" i="3"/>
  <c r="I2914" i="3"/>
  <c r="I3338" i="3"/>
  <c r="I1735" i="3"/>
  <c r="I3030" i="3"/>
  <c r="I2788" i="3"/>
  <c r="N728" i="3"/>
  <c r="I140" i="3"/>
  <c r="I1597" i="3"/>
  <c r="I2192" i="3"/>
  <c r="I886" i="3"/>
  <c r="N98" i="3"/>
  <c r="I2044" i="3"/>
  <c r="I325" i="3"/>
  <c r="I1384" i="3"/>
  <c r="I2244" i="3"/>
  <c r="I2256" i="3"/>
  <c r="N2580" i="3"/>
  <c r="N2151" i="3"/>
  <c r="N1415" i="3"/>
  <c r="I1201" i="3"/>
  <c r="N620" i="3"/>
  <c r="N1346" i="3"/>
  <c r="N267" i="3"/>
  <c r="N1322" i="3"/>
  <c r="N919" i="3"/>
  <c r="N3263" i="3"/>
  <c r="I428" i="3"/>
  <c r="I1808" i="3"/>
  <c r="N935" i="3"/>
  <c r="N334" i="3"/>
  <c r="N1793" i="3"/>
  <c r="I2968" i="3"/>
  <c r="I16" i="3"/>
  <c r="I1721" i="3"/>
  <c r="I3392" i="3"/>
  <c r="N1088" i="3"/>
  <c r="N1113" i="3"/>
  <c r="I405" i="3"/>
  <c r="N1158" i="3"/>
  <c r="N668" i="3"/>
  <c r="N942" i="3"/>
  <c r="N1888" i="3"/>
  <c r="I557" i="3"/>
  <c r="N2116" i="3"/>
  <c r="I2964" i="3"/>
  <c r="N2946" i="3"/>
  <c r="I1521" i="3"/>
  <c r="I672" i="3"/>
  <c r="N2681" i="3"/>
  <c r="I1079" i="3"/>
  <c r="I3351" i="3"/>
  <c r="N1813" i="3"/>
  <c r="N844" i="3"/>
  <c r="N1258" i="3"/>
  <c r="I755" i="3"/>
  <c r="I1439" i="3"/>
  <c r="I1893" i="3"/>
  <c r="N1869" i="3"/>
  <c r="N2059" i="3"/>
  <c r="N2970" i="3"/>
  <c r="I2954" i="3"/>
  <c r="I3597" i="3"/>
  <c r="I3063" i="3"/>
  <c r="I244" i="3"/>
  <c r="N2586" i="3"/>
  <c r="I1402" i="3"/>
  <c r="I3553" i="3"/>
  <c r="I3525" i="3"/>
  <c r="I1310" i="3"/>
  <c r="I1045" i="3"/>
  <c r="N975" i="3"/>
  <c r="N2351" i="3"/>
  <c r="N291" i="3"/>
  <c r="I1387" i="3"/>
  <c r="I2586" i="3"/>
  <c r="N2377" i="3"/>
  <c r="I1472" i="3"/>
  <c r="I2043" i="3"/>
  <c r="N2624" i="3"/>
  <c r="N1026" i="3"/>
  <c r="I367" i="3"/>
  <c r="N32" i="3"/>
  <c r="I2574" i="3"/>
  <c r="N73" i="3"/>
  <c r="I949" i="3"/>
  <c r="N356" i="3"/>
  <c r="N2132" i="3"/>
  <c r="N3416" i="3"/>
  <c r="N3551" i="3"/>
  <c r="N2542" i="3"/>
  <c r="I2522" i="3"/>
  <c r="I3180" i="3"/>
  <c r="N1198" i="3"/>
  <c r="I1237" i="3"/>
  <c r="I2913" i="3"/>
  <c r="N2048" i="3"/>
  <c r="I3087" i="3"/>
  <c r="N2403" i="3"/>
  <c r="I2541" i="3"/>
  <c r="N2397" i="3"/>
  <c r="N613" i="3"/>
  <c r="I1107" i="3"/>
  <c r="N2801" i="3"/>
  <c r="I3543" i="3"/>
  <c r="N1883" i="3"/>
  <c r="N950" i="3"/>
  <c r="N2174" i="3"/>
  <c r="I291" i="3"/>
  <c r="I3172" i="3"/>
  <c r="I1354" i="3"/>
  <c r="N2142" i="3"/>
  <c r="N1608" i="3"/>
  <c r="N2307" i="3"/>
  <c r="I2073" i="3"/>
  <c r="I1746" i="3"/>
  <c r="N1851" i="3"/>
  <c r="N2593" i="3"/>
  <c r="N3199" i="3"/>
  <c r="I1842" i="3"/>
  <c r="I2806" i="3"/>
  <c r="I3343" i="3"/>
  <c r="N1001" i="3"/>
  <c r="I2979" i="3"/>
  <c r="I713" i="3"/>
  <c r="I3122" i="3"/>
  <c r="I2178" i="3"/>
  <c r="I515" i="3"/>
  <c r="I235" i="3"/>
  <c r="I1082" i="3"/>
  <c r="I3042" i="3"/>
  <c r="I1140" i="3"/>
  <c r="I359" i="3"/>
  <c r="I504" i="3"/>
  <c r="N2261" i="3"/>
  <c r="N962" i="3"/>
  <c r="N2582" i="3"/>
  <c r="N2663" i="3"/>
  <c r="N2974" i="3"/>
  <c r="I61" i="3"/>
  <c r="I427" i="3"/>
  <c r="N456" i="3"/>
  <c r="N3147" i="3"/>
  <c r="N3103" i="3"/>
  <c r="I3540" i="3"/>
  <c r="I3318" i="3"/>
  <c r="I3449" i="3"/>
  <c r="N1360" i="3"/>
  <c r="I514" i="3"/>
  <c r="I754" i="3"/>
  <c r="I335" i="3"/>
  <c r="I991" i="3"/>
  <c r="I1174" i="3"/>
  <c r="I2231" i="3"/>
  <c r="N1880" i="3"/>
  <c r="N1953" i="3"/>
  <c r="N2518" i="3"/>
  <c r="N3533" i="3"/>
  <c r="I2651" i="3"/>
  <c r="N2948" i="3"/>
  <c r="N527" i="3"/>
  <c r="I3038" i="3"/>
  <c r="N1047" i="3"/>
  <c r="I1810" i="3"/>
  <c r="I1429" i="3"/>
  <c r="N2555" i="3"/>
  <c r="I499" i="3"/>
  <c r="I867" i="3"/>
  <c r="I660" i="3"/>
  <c r="I523" i="3"/>
  <c r="N2720" i="3"/>
  <c r="N445" i="3"/>
  <c r="N2283" i="3"/>
  <c r="I3163" i="3"/>
  <c r="N1795" i="3"/>
  <c r="I2102" i="3"/>
  <c r="I14" i="3"/>
  <c r="N2754" i="3"/>
  <c r="I527" i="3"/>
  <c r="N2042" i="3"/>
  <c r="I2665" i="3"/>
  <c r="N2957" i="3"/>
  <c r="I1469" i="3"/>
  <c r="N827" i="3"/>
  <c r="I3557" i="3"/>
  <c r="I1709" i="3"/>
  <c r="N1597" i="3"/>
  <c r="N1500" i="3"/>
  <c r="N2143" i="3"/>
  <c r="I255" i="3"/>
  <c r="I127" i="3"/>
  <c r="N2792" i="3"/>
  <c r="I2411" i="3"/>
  <c r="N2305" i="3"/>
  <c r="I2181" i="3"/>
  <c r="N2020" i="3"/>
  <c r="N1817" i="3"/>
  <c r="I3294" i="3"/>
  <c r="I3307" i="3"/>
  <c r="N2318" i="3"/>
  <c r="N3048" i="3"/>
  <c r="I89" i="3"/>
  <c r="I2371" i="3"/>
  <c r="I1466" i="3"/>
  <c r="I2185" i="3"/>
  <c r="N3311" i="3"/>
  <c r="I3139" i="3"/>
  <c r="N1664" i="3"/>
  <c r="I3078" i="3"/>
  <c r="N1266" i="3"/>
  <c r="N454" i="3"/>
  <c r="N1108" i="3"/>
  <c r="I2604" i="3"/>
  <c r="N158" i="3"/>
  <c r="N100" i="3"/>
  <c r="N3017" i="3"/>
  <c r="I1775" i="3"/>
  <c r="I2175" i="3"/>
  <c r="N1465" i="3"/>
  <c r="N914" i="3"/>
  <c r="N881" i="3"/>
  <c r="I894" i="3"/>
  <c r="N3394" i="3"/>
  <c r="I2710" i="3"/>
  <c r="I1872" i="3"/>
  <c r="I3282" i="3"/>
  <c r="N1980" i="3"/>
  <c r="I670" i="3"/>
  <c r="N1765" i="3"/>
  <c r="N3277" i="3"/>
  <c r="I1966" i="3"/>
  <c r="I2415" i="3"/>
  <c r="I2221" i="3"/>
  <c r="I1910" i="3"/>
  <c r="N752" i="3"/>
  <c r="N348" i="3"/>
  <c r="N3494" i="3"/>
  <c r="N148" i="3"/>
  <c r="I261" i="3"/>
  <c r="I2956" i="3"/>
  <c r="I1944" i="3"/>
  <c r="I1954" i="3"/>
  <c r="N353" i="3"/>
  <c r="N2708" i="3"/>
  <c r="N1871" i="3"/>
  <c r="N1944" i="3"/>
  <c r="I456" i="3"/>
  <c r="N3246" i="3"/>
  <c r="I2820" i="3"/>
  <c r="N650" i="3"/>
  <c r="I2567" i="3"/>
  <c r="I463" i="3"/>
  <c r="I3421" i="3"/>
  <c r="N3519" i="3"/>
  <c r="I3236" i="3"/>
  <c r="I416" i="3"/>
  <c r="N3505" i="3"/>
  <c r="N1677" i="3"/>
  <c r="I1414" i="3"/>
  <c r="N630" i="3"/>
  <c r="N3455" i="3"/>
  <c r="I22" i="3"/>
  <c r="I232" i="3"/>
  <c r="I2122" i="3"/>
  <c r="I745" i="3"/>
  <c r="N2915" i="3"/>
  <c r="N1773" i="3"/>
  <c r="N298" i="3"/>
  <c r="I2366" i="3"/>
  <c r="I269" i="3"/>
  <c r="N1205" i="3"/>
  <c r="N1442" i="3"/>
  <c r="I441" i="3"/>
  <c r="N94" i="3"/>
  <c r="N2536" i="3"/>
  <c r="N1760" i="3"/>
  <c r="I1323" i="3"/>
  <c r="N136" i="3"/>
  <c r="N2038" i="3"/>
  <c r="I620" i="3"/>
  <c r="N1122" i="3"/>
  <c r="I1252" i="3"/>
  <c r="N139" i="3"/>
  <c r="I661" i="3"/>
  <c r="I2035" i="3"/>
  <c r="N2894" i="3"/>
  <c r="I946" i="3"/>
  <c r="I1758" i="3"/>
  <c r="I883" i="3"/>
  <c r="N908" i="3"/>
  <c r="I2032" i="3"/>
  <c r="I298" i="3"/>
  <c r="I1365" i="3"/>
  <c r="N2155" i="3"/>
  <c r="N1077" i="3"/>
  <c r="N2212" i="3"/>
  <c r="I134" i="3"/>
  <c r="I1279" i="3"/>
  <c r="I55" i="3"/>
  <c r="I797" i="3"/>
  <c r="N2322" i="3"/>
  <c r="I2882" i="3"/>
  <c r="N3222" i="3"/>
  <c r="N341" i="3"/>
  <c r="I1774" i="3"/>
  <c r="I3224" i="3"/>
  <c r="N1686" i="3"/>
  <c r="N3016" i="3"/>
  <c r="I2530" i="3"/>
  <c r="I3595" i="3"/>
  <c r="N2292" i="3"/>
  <c r="N1128" i="3"/>
  <c r="N1875" i="3"/>
  <c r="I65" i="3"/>
  <c r="N2219" i="3"/>
  <c r="N2299" i="3"/>
  <c r="I3555" i="3"/>
  <c r="N3226" i="3"/>
  <c r="I2160" i="3"/>
  <c r="I3494" i="3"/>
  <c r="I2162" i="3"/>
  <c r="N1498" i="3"/>
  <c r="N1699" i="3"/>
  <c r="I105" i="3"/>
  <c r="N3322" i="3"/>
  <c r="I2117" i="3"/>
  <c r="I915" i="3"/>
  <c r="N1374" i="3"/>
  <c r="I59" i="3"/>
  <c r="N515" i="3"/>
  <c r="N1662" i="3"/>
  <c r="I3325" i="3"/>
  <c r="I2523" i="3"/>
  <c r="N1601" i="3"/>
  <c r="I1142" i="3"/>
  <c r="N2690" i="3"/>
  <c r="I928" i="3"/>
  <c r="I1404" i="3"/>
  <c r="I100" i="3"/>
  <c r="I840" i="3"/>
  <c r="N384" i="3"/>
  <c r="I164" i="3"/>
  <c r="I588" i="3"/>
  <c r="N61" i="3"/>
  <c r="N823" i="3"/>
  <c r="I1227" i="3"/>
  <c r="N2885" i="3"/>
  <c r="N2730" i="3"/>
  <c r="I3296" i="3"/>
  <c r="I1829" i="3"/>
  <c r="I2086" i="3"/>
  <c r="I2216" i="3"/>
  <c r="N1067" i="3"/>
  <c r="I3094" i="3"/>
  <c r="N921" i="3"/>
  <c r="N287" i="3"/>
  <c r="N678" i="3"/>
  <c r="N8" i="3"/>
  <c r="I1474" i="3"/>
  <c r="I3463" i="3"/>
  <c r="I3412" i="3"/>
  <c r="I1534" i="3"/>
  <c r="I256" i="3"/>
  <c r="I1673" i="3"/>
  <c r="N2045" i="3"/>
  <c r="I1490" i="3"/>
  <c r="N421" i="3"/>
  <c r="N2675" i="3"/>
  <c r="I2099" i="3"/>
  <c r="N2820" i="3"/>
  <c r="N1837" i="3"/>
  <c r="N2691" i="3"/>
  <c r="I516" i="3"/>
  <c r="N652" i="3"/>
  <c r="N631" i="3"/>
  <c r="N2320" i="3"/>
  <c r="N3578" i="3"/>
  <c r="I2763" i="3"/>
  <c r="I186" i="3"/>
  <c r="N2935" i="3"/>
  <c r="I731" i="3"/>
  <c r="I3431" i="3"/>
  <c r="N1577" i="3"/>
  <c r="I10" i="3"/>
  <c r="I2134" i="3"/>
  <c r="N900" i="3"/>
  <c r="N1268" i="3"/>
  <c r="N49" i="3"/>
  <c r="I281" i="3"/>
  <c r="I1034" i="3"/>
  <c r="N2504" i="3"/>
  <c r="N1335" i="3"/>
  <c r="I407" i="3"/>
  <c r="N3330" i="3"/>
  <c r="N3579" i="3"/>
  <c r="N1876" i="3"/>
  <c r="I2004" i="3"/>
  <c r="I973" i="3"/>
  <c r="I2850" i="3"/>
  <c r="I2434" i="3"/>
  <c r="I2680" i="3"/>
  <c r="I1822" i="3"/>
  <c r="N2745" i="3"/>
  <c r="N521" i="3"/>
  <c r="N1103" i="3"/>
  <c r="I2977" i="3"/>
  <c r="N316" i="3"/>
  <c r="I1993" i="3"/>
  <c r="N1725" i="3"/>
  <c r="I2743" i="3"/>
  <c r="N2104" i="3"/>
  <c r="I2268" i="3"/>
  <c r="I2936" i="3"/>
  <c r="I3487" i="3"/>
  <c r="I2483" i="3"/>
  <c r="I3103" i="3"/>
  <c r="N390" i="3"/>
  <c r="N3305" i="3"/>
  <c r="I411" i="3"/>
  <c r="N1983" i="3"/>
  <c r="N272" i="3"/>
  <c r="I2080" i="3"/>
  <c r="N1320" i="3"/>
  <c r="N2748" i="3"/>
  <c r="I2215" i="3"/>
  <c r="I454" i="3"/>
  <c r="N1373" i="3"/>
  <c r="I1245" i="3"/>
  <c r="I2971" i="3"/>
  <c r="N3333" i="3"/>
  <c r="I1828" i="3"/>
  <c r="N1448" i="3"/>
  <c r="N122" i="3"/>
  <c r="N3329" i="3"/>
  <c r="N1987" i="3"/>
  <c r="I1873" i="3"/>
  <c r="I1557" i="3"/>
  <c r="I3368" i="3"/>
  <c r="I2179" i="3"/>
  <c r="I618" i="3"/>
  <c r="I1831" i="3"/>
  <c r="I1520" i="3"/>
  <c r="N778" i="3"/>
  <c r="I3093" i="3"/>
  <c r="N2511" i="3"/>
  <c r="N168" i="3"/>
  <c r="I786" i="3"/>
  <c r="N2966" i="3"/>
  <c r="I2758" i="3"/>
  <c r="I71" i="3"/>
  <c r="I77" i="3"/>
  <c r="N3565" i="3"/>
  <c r="N2682" i="3"/>
  <c r="N2993" i="3"/>
  <c r="I1302" i="3"/>
  <c r="N3281" i="3"/>
  <c r="N2561" i="3"/>
  <c r="I2766" i="3"/>
  <c r="N3360" i="3"/>
  <c r="N1100" i="3"/>
  <c r="I888" i="3"/>
  <c r="N3194" i="3"/>
  <c r="I2144" i="3"/>
  <c r="I213" i="3"/>
  <c r="I3330" i="3"/>
  <c r="N1796" i="3"/>
  <c r="I542" i="3"/>
  <c r="N2422" i="3"/>
  <c r="I2570" i="3"/>
  <c r="N2621" i="3"/>
  <c r="I274" i="3"/>
  <c r="N3479" i="3"/>
  <c r="N2234" i="3"/>
  <c r="N1584" i="3"/>
  <c r="N117" i="3"/>
  <c r="I524" i="3"/>
  <c r="N2262" i="3"/>
  <c r="I1616" i="3"/>
  <c r="I1680" i="3"/>
  <c r="I3300" i="3"/>
  <c r="N724" i="3"/>
  <c r="N263" i="3"/>
  <c r="I1860" i="3"/>
  <c r="N487" i="3"/>
  <c r="N2266" i="3"/>
  <c r="I3185" i="3"/>
  <c r="N2382" i="3"/>
  <c r="I1186" i="3"/>
  <c r="N2313" i="3"/>
  <c r="N3461" i="3"/>
  <c r="I708" i="3"/>
  <c r="N3445" i="3"/>
  <c r="I2653" i="3"/>
  <c r="N2178" i="3"/>
  <c r="I107" i="3"/>
  <c r="N3516" i="3"/>
  <c r="N2285" i="3"/>
  <c r="I1143" i="3"/>
  <c r="N1967" i="3"/>
  <c r="N3134" i="3"/>
  <c r="I23" i="3"/>
  <c r="N1397" i="3"/>
  <c r="N1361" i="3"/>
  <c r="N1470" i="3"/>
  <c r="N2408" i="3"/>
  <c r="N170" i="3"/>
  <c r="I3602" i="3"/>
  <c r="I1073" i="3"/>
  <c r="I3442" i="3"/>
  <c r="N2945" i="3"/>
  <c r="N3388" i="3"/>
  <c r="N492" i="3"/>
  <c r="I227" i="3"/>
  <c r="N2454" i="3"/>
  <c r="I722" i="3"/>
  <c r="N604" i="3"/>
  <c r="N3116" i="3"/>
  <c r="N2011" i="3"/>
  <c r="N910" i="3"/>
  <c r="N297" i="3"/>
  <c r="N190" i="3"/>
  <c r="N437" i="3"/>
  <c r="N2647" i="3"/>
  <c r="N540" i="3"/>
  <c r="N2793" i="3"/>
  <c r="I1232" i="3"/>
  <c r="N587" i="3"/>
  <c r="N787" i="3"/>
  <c r="N2117" i="3"/>
  <c r="N294" i="3"/>
  <c r="N3068" i="3"/>
  <c r="N2087" i="3"/>
  <c r="N1583" i="3"/>
  <c r="I1676" i="3"/>
  <c r="I3356" i="3"/>
  <c r="N1118" i="3"/>
  <c r="N2578" i="3"/>
  <c r="I1593" i="3"/>
  <c r="I320" i="3"/>
  <c r="I919" i="3"/>
  <c r="I2317" i="3"/>
  <c r="I1280" i="3"/>
  <c r="I902" i="3"/>
  <c r="N1942" i="3"/>
  <c r="I2686" i="3"/>
  <c r="I2496" i="3"/>
  <c r="N2571" i="3"/>
  <c r="N809" i="3"/>
  <c r="I1563" i="3"/>
  <c r="I2261" i="3"/>
  <c r="N1758" i="3"/>
  <c r="N1580" i="3"/>
  <c r="I664" i="3"/>
  <c r="I1622" i="3"/>
  <c r="I295" i="3"/>
  <c r="I1037" i="3"/>
  <c r="I2580" i="3"/>
  <c r="I3175" i="3"/>
  <c r="N3469" i="3"/>
  <c r="N1147" i="3"/>
  <c r="N2513" i="3"/>
  <c r="I3301" i="3"/>
  <c r="N1918" i="3"/>
  <c r="N1705" i="3"/>
  <c r="N2516" i="3"/>
  <c r="I2075" i="3"/>
  <c r="N1596" i="3"/>
  <c r="I1639" i="3"/>
  <c r="N2698" i="3"/>
  <c r="N410" i="3"/>
  <c r="I2711" i="3"/>
  <c r="I2560" i="3"/>
  <c r="N2399" i="3"/>
  <c r="I3485" i="3"/>
  <c r="N3346" i="3"/>
  <c r="I3500" i="3"/>
  <c r="I663" i="3"/>
  <c r="I2340" i="3"/>
  <c r="N1562" i="3"/>
  <c r="I1069" i="3"/>
  <c r="I3303" i="3"/>
  <c r="I1098" i="3"/>
  <c r="N2715" i="3"/>
  <c r="I1823" i="3"/>
  <c r="N323" i="3"/>
  <c r="I868" i="3"/>
  <c r="I2027" i="3"/>
  <c r="N2010" i="3"/>
  <c r="N2874" i="3"/>
  <c r="I494" i="3"/>
  <c r="N622" i="3"/>
  <c r="I2974" i="3"/>
  <c r="I612" i="3"/>
  <c r="N3088" i="3"/>
  <c r="I2440" i="3"/>
  <c r="N1830" i="3"/>
  <c r="I1005" i="3"/>
  <c r="N447" i="3"/>
  <c r="N959" i="3"/>
  <c r="N301" i="3"/>
  <c r="N1060" i="3"/>
  <c r="I1495" i="3"/>
  <c r="N3417" i="3"/>
  <c r="I3047" i="3"/>
  <c r="N3569" i="3"/>
  <c r="N217" i="3"/>
  <c r="N2156" i="3"/>
  <c r="I1053" i="3"/>
  <c r="I2265" i="3"/>
  <c r="N2639" i="3"/>
  <c r="I836" i="3"/>
  <c r="I1068" i="3"/>
  <c r="N1192" i="3"/>
  <c r="N354" i="3"/>
  <c r="N1719" i="3"/>
  <c r="I3329" i="3"/>
  <c r="N3503" i="3"/>
  <c r="N48" i="3"/>
  <c r="N86" i="3"/>
  <c r="I777" i="3"/>
  <c r="I662" i="3"/>
  <c r="N2861" i="3"/>
  <c r="N551" i="3"/>
  <c r="N2339" i="3"/>
  <c r="N628" i="3"/>
  <c r="N3050" i="3"/>
  <c r="N1020" i="3"/>
  <c r="N1943" i="3"/>
  <c r="N739" i="3"/>
  <c r="I1033" i="3"/>
  <c r="N18" i="3"/>
  <c r="I2401" i="3"/>
  <c r="N3365" i="3"/>
  <c r="I3025" i="3"/>
  <c r="I1043" i="3"/>
  <c r="N3429" i="3"/>
  <c r="N159" i="3"/>
  <c r="N3355" i="3"/>
  <c r="N68" i="3"/>
  <c r="N869" i="3"/>
  <c r="N1239" i="3"/>
  <c r="N260" i="3"/>
  <c r="I467" i="3"/>
  <c r="N790" i="3"/>
  <c r="N1018" i="3"/>
  <c r="I782" i="3"/>
  <c r="N1530" i="3"/>
  <c r="N1836" i="3"/>
  <c r="I1539" i="3"/>
  <c r="I2234" i="3"/>
  <c r="I2777" i="3"/>
  <c r="N1819" i="3"/>
  <c r="I2123" i="3"/>
  <c r="N854" i="3"/>
  <c r="I2297" i="3"/>
  <c r="N2806" i="3"/>
  <c r="I3000" i="3"/>
  <c r="N994" i="3"/>
  <c r="I3132" i="3"/>
  <c r="I18" i="3"/>
  <c r="N3067" i="3"/>
  <c r="I276" i="3"/>
  <c r="I1347" i="3"/>
  <c r="N3572" i="3"/>
  <c r="N2617" i="3"/>
  <c r="N671" i="3"/>
  <c r="I2823" i="3"/>
  <c r="N2674" i="3"/>
  <c r="I3290" i="3"/>
  <c r="N3580" i="3"/>
  <c r="N1486" i="3"/>
  <c r="N3597" i="3"/>
  <c r="N1052" i="3"/>
  <c r="I2569" i="3"/>
  <c r="I1818" i="3"/>
  <c r="I2346" i="3"/>
  <c r="I2429" i="3"/>
  <c r="N2746" i="3"/>
  <c r="N932" i="3"/>
  <c r="N3171" i="3"/>
  <c r="I2797" i="3"/>
  <c r="I619" i="3"/>
  <c r="N33" i="3"/>
  <c r="N2361" i="3"/>
  <c r="I1660" i="3"/>
  <c r="N2879" i="3"/>
  <c r="N1526" i="3"/>
  <c r="N561" i="3"/>
  <c r="I1301" i="3"/>
  <c r="I3554" i="3"/>
  <c r="N2316" i="3"/>
  <c r="N1395" i="3"/>
  <c r="I204" i="3"/>
  <c r="I3599" i="3"/>
  <c r="I2112" i="3"/>
  <c r="I509" i="3"/>
  <c r="N2241" i="3"/>
  <c r="N2943" i="3"/>
  <c r="N744" i="3"/>
  <c r="N1174" i="3"/>
  <c r="I3109" i="3"/>
  <c r="I2628" i="3"/>
  <c r="N745" i="3"/>
  <c r="N3535" i="3"/>
  <c r="N2086" i="3"/>
  <c r="N13" i="3"/>
  <c r="N1531" i="3"/>
  <c r="N1568" i="3"/>
  <c r="N2191" i="3"/>
  <c r="I3283" i="3"/>
  <c r="N672" i="3"/>
  <c r="N2395" i="3"/>
  <c r="N564" i="3"/>
  <c r="I1868" i="3"/>
  <c r="I2452" i="3"/>
  <c r="N1449" i="3"/>
  <c r="I3606" i="3"/>
  <c r="I3535" i="3"/>
  <c r="N2429" i="3"/>
  <c r="N283" i="3"/>
  <c r="N3413" i="3"/>
  <c r="N2214" i="3"/>
  <c r="I1997" i="3"/>
  <c r="I461" i="3"/>
  <c r="N2591" i="3"/>
  <c r="I657" i="3"/>
  <c r="N627" i="3"/>
  <c r="N2769" i="3"/>
  <c r="I2285" i="3"/>
  <c r="I3019" i="3"/>
  <c r="I825" i="3"/>
  <c r="I349" i="3"/>
  <c r="N981" i="3"/>
  <c r="I3508" i="3"/>
  <c r="I2241" i="3"/>
  <c r="I3157" i="3"/>
  <c r="I452" i="3"/>
  <c r="N696" i="3"/>
  <c r="N3063" i="3"/>
  <c r="N11" i="3"/>
  <c r="N1025" i="3"/>
  <c r="I3530" i="3"/>
  <c r="I1995" i="3"/>
  <c r="I425" i="3"/>
  <c r="N509" i="3"/>
  <c r="N2896" i="3"/>
  <c r="I25" i="3"/>
  <c r="I3096" i="3"/>
  <c r="I2995" i="3"/>
  <c r="I2478" i="3"/>
  <c r="N1408" i="3"/>
  <c r="I1848" i="3"/>
  <c r="I2110" i="3"/>
  <c r="N251" i="3"/>
  <c r="N1621" i="3"/>
  <c r="I2602" i="3"/>
  <c r="I742" i="3"/>
  <c r="I192" i="3"/>
  <c r="N2590" i="3"/>
  <c r="N1958" i="3"/>
  <c r="I3055" i="3"/>
  <c r="I1514" i="3"/>
  <c r="N2418" i="3"/>
  <c r="I1426" i="3"/>
  <c r="N1553" i="3"/>
  <c r="N3089" i="3"/>
  <c r="N2427" i="3"/>
  <c r="I1871" i="3"/>
  <c r="I3423" i="3"/>
  <c r="I2514" i="3"/>
  <c r="N704" i="3"/>
  <c r="I153" i="3"/>
  <c r="N732" i="3"/>
  <c r="N1324" i="3"/>
  <c r="I933" i="3"/>
  <c r="N1420" i="3"/>
  <c r="I795" i="3"/>
  <c r="N151" i="3"/>
  <c r="N966" i="3"/>
  <c r="I2161" i="3"/>
  <c r="I746" i="3"/>
  <c r="N518" i="3"/>
  <c r="N2150" i="3"/>
  <c r="I560" i="3"/>
  <c r="N475" i="3"/>
  <c r="I218" i="3"/>
  <c r="N392" i="3"/>
  <c r="I1837" i="3"/>
  <c r="I1136" i="3"/>
  <c r="N1281" i="3"/>
  <c r="N1563" i="3"/>
  <c r="N342" i="3"/>
  <c r="I1953" i="3"/>
  <c r="N584" i="3"/>
  <c r="I1765" i="3"/>
  <c r="I897" i="3"/>
  <c r="I1728" i="3"/>
  <c r="N1354" i="3"/>
  <c r="N1171" i="3"/>
  <c r="N1591" i="3"/>
  <c r="I1262" i="3"/>
  <c r="N3350" i="3"/>
  <c r="N3412" i="3"/>
  <c r="I1812" i="3"/>
  <c r="I1423" i="3"/>
  <c r="I3564" i="3"/>
  <c r="N2162" i="3"/>
  <c r="I1134" i="3"/>
  <c r="I2038" i="3"/>
  <c r="I679" i="3"/>
  <c r="I1938" i="3"/>
  <c r="I1940" i="3"/>
  <c r="N2934" i="3"/>
  <c r="I3435" i="3"/>
  <c r="N1270" i="3"/>
  <c r="I1369" i="3"/>
  <c r="I3305" i="3"/>
  <c r="I21" i="3"/>
  <c r="I1790" i="3"/>
  <c r="I1121" i="3"/>
  <c r="I1687" i="3"/>
  <c r="N1756" i="3"/>
  <c r="I143" i="3"/>
  <c r="N605" i="3"/>
  <c r="I701" i="3"/>
  <c r="I327" i="3"/>
  <c r="I2359" i="3"/>
  <c r="I2950" i="3"/>
  <c r="N2916" i="3"/>
  <c r="N2671" i="3"/>
  <c r="N3566" i="3"/>
  <c r="N338" i="3"/>
  <c r="I2384" i="3"/>
  <c r="N289" i="3"/>
  <c r="N1061" i="3"/>
  <c r="N3470" i="3"/>
  <c r="N2282" i="3"/>
  <c r="N1547" i="3"/>
  <c r="I2286" i="3"/>
  <c r="I584" i="3"/>
  <c r="N1157" i="3"/>
  <c r="I2687" i="3"/>
  <c r="N2876" i="3"/>
  <c r="I2403" i="3"/>
  <c r="N2587" i="3"/>
  <c r="N904" i="3"/>
  <c r="I2867" i="3"/>
  <c r="N1213" i="3"/>
  <c r="I2294" i="3"/>
  <c r="I738" i="3"/>
  <c r="I2398" i="3"/>
  <c r="I1708" i="3"/>
  <c r="I1692" i="3"/>
  <c r="N1454" i="3"/>
  <c r="I2834" i="3"/>
  <c r="I1312" i="3"/>
  <c r="N1698" i="3"/>
  <c r="N2321" i="3"/>
  <c r="N2863" i="3"/>
  <c r="I1422" i="3"/>
  <c r="I1749" i="3"/>
  <c r="I2929" i="3"/>
  <c r="N2323" i="3"/>
  <c r="I847" i="3"/>
  <c r="I3583" i="3"/>
  <c r="N2510" i="3"/>
  <c r="I1431" i="3"/>
  <c r="I1617" i="3"/>
  <c r="I2387" i="3"/>
  <c r="I1988" i="3"/>
  <c r="I3381" i="3"/>
  <c r="I3457" i="3"/>
  <c r="N1497" i="3"/>
  <c r="I479" i="3"/>
  <c r="I2615" i="3"/>
  <c r="N692" i="3"/>
  <c r="I3565" i="3"/>
  <c r="N2090" i="3"/>
  <c r="I3560" i="3"/>
  <c r="I356" i="3"/>
  <c r="I3156" i="3"/>
  <c r="N3092" i="3"/>
  <c r="I2137" i="3"/>
  <c r="I1945" i="3"/>
  <c r="I1627" i="3"/>
  <c r="I358" i="3"/>
  <c r="I2377" i="3"/>
  <c r="N3228" i="3"/>
  <c r="N3347" i="3"/>
  <c r="N533" i="3"/>
  <c r="I2382" i="3"/>
  <c r="N2080" i="3"/>
  <c r="I3507" i="3"/>
  <c r="N1564" i="3"/>
  <c r="I978" i="3"/>
  <c r="N1508" i="3"/>
  <c r="I871" i="3"/>
  <c r="I1830" i="3"/>
  <c r="I1240" i="3"/>
  <c r="I1998" i="3"/>
  <c r="N2029" i="3"/>
  <c r="N1978" i="3"/>
  <c r="N2506" i="3"/>
  <c r="I2803" i="3"/>
  <c r="I2450" i="3"/>
  <c r="N3189" i="3"/>
  <c r="I3605" i="3"/>
  <c r="I2396" i="3"/>
  <c r="I29" i="3"/>
  <c r="N2776" i="3"/>
  <c r="I1847" i="3"/>
  <c r="N3135" i="3"/>
  <c r="N578" i="3"/>
  <c r="N3049" i="3"/>
  <c r="N963" i="3"/>
  <c r="N1557" i="3"/>
  <c r="N1303" i="3"/>
  <c r="I2853" i="3"/>
  <c r="I496" i="3"/>
  <c r="N99" i="3"/>
  <c r="N38" i="3"/>
  <c r="N1610" i="3"/>
  <c r="N3338" i="3"/>
  <c r="N2784" i="3"/>
  <c r="I1788" i="3"/>
  <c r="N2182" i="3"/>
  <c r="N3260" i="3"/>
  <c r="I3466" i="3"/>
  <c r="I3059" i="3"/>
  <c r="I37" i="3"/>
  <c r="N2653" i="3"/>
  <c r="N612" i="3"/>
  <c r="I3184" i="3"/>
  <c r="I151" i="3"/>
  <c r="I3512" i="3"/>
  <c r="I434" i="3"/>
  <c r="N2380" i="3"/>
  <c r="I1393" i="3"/>
  <c r="I610" i="3"/>
  <c r="N2431" i="3"/>
  <c r="I3542" i="3"/>
  <c r="I3426" i="3"/>
  <c r="N1903" i="3"/>
  <c r="N1351" i="3"/>
  <c r="I3357" i="3"/>
  <c r="I2798" i="3"/>
  <c r="I692" i="3"/>
  <c r="I257" i="3"/>
  <c r="I3447" i="3"/>
  <c r="I1681" i="3"/>
  <c r="N1576" i="3"/>
  <c r="I1076" i="3"/>
  <c r="I3340" i="3"/>
  <c r="N1191" i="3"/>
  <c r="I1145" i="3"/>
  <c r="I3171" i="3"/>
  <c r="I667" i="3"/>
  <c r="I1313" i="3"/>
  <c r="I543" i="3"/>
  <c r="N3011" i="3"/>
  <c r="N1802" i="3"/>
  <c r="I1834" i="3"/>
  <c r="I449" i="3"/>
  <c r="N2811" i="3"/>
  <c r="N2798" i="3"/>
  <c r="I2889" i="3"/>
  <c r="N3279" i="3"/>
  <c r="N1984" i="3"/>
  <c r="N852" i="3"/>
  <c r="N3185" i="3"/>
  <c r="N1882" i="3"/>
  <c r="I2524" i="3"/>
  <c r="N3121" i="3"/>
  <c r="N1246" i="3"/>
  <c r="I2248" i="3"/>
  <c r="I841" i="3"/>
  <c r="I1920" i="3"/>
  <c r="N1550" i="3"/>
  <c r="I573" i="3"/>
  <c r="I2736" i="3"/>
  <c r="N2357" i="3"/>
  <c r="N1879" i="3"/>
  <c r="N3490" i="3"/>
  <c r="I1888" i="3"/>
  <c r="I2104" i="3"/>
  <c r="N2485" i="3"/>
  <c r="I1601" i="3"/>
  <c r="I2383" i="3"/>
  <c r="N653" i="3"/>
  <c r="I3245" i="3"/>
  <c r="N2837" i="3"/>
  <c r="N1255" i="3"/>
  <c r="I167" i="3"/>
  <c r="I2575" i="3"/>
  <c r="N2000" i="3"/>
  <c r="N177" i="3"/>
  <c r="I3118" i="3"/>
  <c r="N2348" i="3"/>
  <c r="N496" i="3"/>
  <c r="I17" i="3"/>
  <c r="I3461" i="3"/>
  <c r="I2" i="3"/>
  <c r="I226" i="3"/>
  <c r="I3173" i="3"/>
  <c r="I1519" i="3"/>
  <c r="N29" i="3"/>
  <c r="I394" i="3"/>
  <c r="N2391" i="3"/>
  <c r="N1483" i="3"/>
  <c r="I131" i="3"/>
  <c r="N2610" i="3"/>
  <c r="I19" i="3"/>
  <c r="I1433" i="3"/>
  <c r="I1927" i="3"/>
  <c r="I2708" i="3"/>
  <c r="I2272" i="3"/>
  <c r="I62" i="3"/>
  <c r="I2728" i="3"/>
  <c r="N1849" i="3"/>
  <c r="I954" i="3"/>
  <c r="I906" i="3"/>
  <c r="N2073" i="3"/>
  <c r="I1296" i="3"/>
  <c r="N901" i="3"/>
  <c r="I2752" i="3"/>
  <c r="I15" i="3"/>
  <c r="N273" i="3"/>
  <c r="I1314" i="3"/>
  <c r="N1745" i="3"/>
  <c r="I623" i="3"/>
  <c r="I1055" i="3"/>
  <c r="N1206" i="3"/>
  <c r="N1783" i="3"/>
  <c r="N2071" i="3"/>
  <c r="N742" i="3"/>
  <c r="N3584" i="3"/>
  <c r="N1835" i="3"/>
  <c r="N3205" i="3"/>
  <c r="I810" i="3"/>
  <c r="I1526" i="3"/>
  <c r="N2509" i="3"/>
  <c r="N2594" i="3"/>
  <c r="I643" i="3"/>
  <c r="I769" i="3"/>
  <c r="N1280" i="3"/>
  <c r="N2120" i="3"/>
  <c r="N293" i="3"/>
  <c r="I1070" i="3"/>
  <c r="I2865" i="3"/>
  <c r="N2358" i="3"/>
  <c r="N155" i="3"/>
  <c r="N413" i="3"/>
  <c r="I2423" i="3"/>
  <c r="I721" i="3"/>
  <c r="N436" i="3"/>
  <c r="N103" i="3"/>
  <c r="I1146" i="3"/>
  <c r="N793" i="3"/>
  <c r="I2140" i="3"/>
  <c r="I3404" i="3"/>
  <c r="N3284" i="3"/>
  <c r="N847" i="3"/>
  <c r="N2829" i="3"/>
  <c r="N1461" i="3"/>
  <c r="N3227" i="3"/>
  <c r="I1896" i="3"/>
  <c r="I1924" i="3"/>
  <c r="N1602" i="3"/>
  <c r="N2907" i="3"/>
  <c r="N803" i="3"/>
  <c r="I1350" i="3"/>
  <c r="I3440" i="3"/>
  <c r="I3292" i="3"/>
  <c r="N3209" i="3"/>
  <c r="N2409" i="3"/>
  <c r="N3084" i="3"/>
  <c r="N2049" i="3"/>
  <c r="N3077" i="3"/>
  <c r="I1275" i="3"/>
  <c r="N2480" i="3"/>
  <c r="I196" i="3"/>
  <c r="I1256" i="3"/>
  <c r="I2026" i="3"/>
  <c r="N2312" i="3"/>
  <c r="I3017" i="3"/>
  <c r="I221" i="3"/>
  <c r="N2773" i="3"/>
  <c r="N362" i="3"/>
  <c r="I2880" i="3"/>
  <c r="I963" i="3"/>
  <c r="I2603" i="3"/>
  <c r="N1504" i="3"/>
  <c r="I636" i="3"/>
  <c r="I854" i="3"/>
  <c r="I1902" i="3"/>
  <c r="I2960" i="3"/>
  <c r="N2666" i="3"/>
  <c r="N979" i="3"/>
  <c r="I2907" i="3"/>
  <c r="I2069" i="3"/>
  <c r="I1590" i="3"/>
  <c r="I161" i="3"/>
  <c r="N3141" i="3"/>
  <c r="I1326" i="3"/>
  <c r="N2544" i="3"/>
  <c r="N3425" i="3"/>
  <c r="N3550" i="3"/>
  <c r="I1614" i="3"/>
  <c r="I231" i="3"/>
  <c r="I3247" i="3"/>
  <c r="N2300" i="3"/>
  <c r="N179" i="3"/>
  <c r="N143" i="3"/>
  <c r="N1986" i="3"/>
  <c r="I732" i="3"/>
  <c r="I133" i="3"/>
  <c r="N204" i="3"/>
  <c r="N2775" i="3"/>
  <c r="I2843" i="3"/>
  <c r="N2918" i="3"/>
  <c r="I520" i="3"/>
  <c r="N2804" i="3"/>
  <c r="N2137" i="3"/>
  <c r="N64" i="3"/>
  <c r="N3200" i="3"/>
  <c r="N517" i="3"/>
  <c r="N2692" i="3"/>
  <c r="I3544" i="3"/>
  <c r="I805" i="3"/>
  <c r="I2550" i="3"/>
  <c r="N194" i="3"/>
  <c r="N2067" i="3"/>
  <c r="I1481" i="3"/>
  <c r="N2508" i="3"/>
  <c r="I322" i="3"/>
  <c r="N2672" i="3"/>
  <c r="N557" i="3"/>
  <c r="I916" i="3"/>
  <c r="N2688" i="3"/>
  <c r="I734" i="3"/>
  <c r="N164" i="3"/>
  <c r="N3300" i="3"/>
  <c r="I293" i="3"/>
  <c r="I1048" i="3"/>
  <c r="N1468" i="3"/>
  <c r="I2540" i="3"/>
  <c r="N2002" i="3"/>
  <c r="I3355" i="3"/>
  <c r="I2987" i="3"/>
  <c r="I318" i="3"/>
  <c r="N3422" i="3"/>
  <c r="I372" i="3"/>
  <c r="I27" i="3"/>
  <c r="N2040" i="3"/>
  <c r="N405" i="3"/>
  <c r="I3425" i="3"/>
  <c r="I2293" i="3"/>
  <c r="I3254" i="3"/>
  <c r="N1682" i="3"/>
  <c r="N3430" i="3"/>
  <c r="N2430" i="3"/>
  <c r="N2850" i="3"/>
  <c r="N2445" i="3"/>
  <c r="N2459" i="3"/>
  <c r="N1878" i="3"/>
  <c r="N664" i="3"/>
  <c r="I668" i="3"/>
  <c r="N682" i="3"/>
  <c r="I818" i="3"/>
  <c r="N2872" i="3"/>
  <c r="N2064" i="3"/>
  <c r="N2928" i="3"/>
  <c r="N3368" i="3"/>
  <c r="I1415" i="3"/>
  <c r="N2376" i="3"/>
  <c r="I265" i="3"/>
  <c r="N25" i="3"/>
  <c r="I503" i="3"/>
  <c r="I1311" i="3"/>
  <c r="I890" i="3"/>
  <c r="I2406" i="3"/>
  <c r="N3337" i="3"/>
  <c r="I3348" i="3"/>
  <c r="N2410" i="3"/>
  <c r="I565" i="3"/>
  <c r="N1560" i="3"/>
  <c r="N658" i="3"/>
  <c r="I889" i="3"/>
  <c r="I3067" i="3"/>
  <c r="N2469" i="3"/>
  <c r="N2356" i="3"/>
  <c r="N1438" i="3"/>
  <c r="N371" i="3"/>
  <c r="N1842" i="3"/>
  <c r="N37" i="3"/>
  <c r="N952" i="3"/>
  <c r="N3500" i="3"/>
  <c r="N3155" i="3"/>
  <c r="N2341" i="3"/>
  <c r="I2795" i="3"/>
  <c r="I1821" i="3"/>
  <c r="N2398" i="3"/>
  <c r="I3026" i="3"/>
  <c r="N1478" i="3"/>
  <c r="I1757" i="3"/>
  <c r="I3310" i="3"/>
  <c r="N3099" i="3"/>
  <c r="N2458" i="3"/>
  <c r="I1400" i="3"/>
  <c r="N2434" i="3"/>
  <c r="N2337" i="3"/>
  <c r="I336" i="3"/>
  <c r="N1391" i="3"/>
  <c r="I13" i="3"/>
  <c r="N539" i="3"/>
  <c r="I3206" i="3"/>
  <c r="I3179" i="3"/>
  <c r="N2289" i="3"/>
  <c r="N1034" i="3"/>
  <c r="I2390" i="3"/>
  <c r="I977" i="3"/>
  <c r="N3235" i="3"/>
  <c r="N1245" i="3"/>
  <c r="N1727" i="3"/>
  <c r="N3325" i="3"/>
  <c r="I3077" i="3"/>
  <c r="I2428" i="3"/>
  <c r="I3545" i="3"/>
  <c r="I1556" i="3"/>
  <c r="I1230" i="3"/>
  <c r="N1567" i="3"/>
  <c r="I2509" i="3"/>
  <c r="N2570" i="3"/>
  <c r="N91" i="3"/>
  <c r="I3231" i="3"/>
  <c r="I2693" i="3"/>
  <c r="N766" i="3"/>
  <c r="I816" i="3"/>
  <c r="I3465" i="3"/>
  <c r="I1473" i="3"/>
  <c r="I2890" i="3"/>
  <c r="N69" i="3"/>
  <c r="N840" i="3"/>
  <c r="N3525" i="3"/>
  <c r="N3511" i="3"/>
  <c r="I863" i="3"/>
  <c r="N3529" i="3"/>
  <c r="I1228" i="3"/>
  <c r="N2634" i="3"/>
  <c r="N1976" i="3"/>
  <c r="I64" i="3"/>
  <c r="I1994" i="3"/>
  <c r="I310" i="3"/>
  <c r="N2853" i="3"/>
  <c r="N911" i="3"/>
  <c r="N163" i="3"/>
  <c r="N1204" i="3"/>
  <c r="N116" i="3"/>
  <c r="I2129" i="3"/>
  <c r="N1480" i="3"/>
  <c r="N3072" i="3"/>
  <c r="I2323" i="3"/>
  <c r="I567" i="3"/>
  <c r="N3573" i="3"/>
  <c r="N598" i="3"/>
  <c r="I1395" i="3"/>
  <c r="I2258" i="3"/>
  <c r="N1540" i="3"/>
  <c r="I1595" i="3"/>
  <c r="I601" i="3"/>
  <c r="I302" i="3"/>
  <c r="I3266" i="3"/>
  <c r="N856" i="3"/>
  <c r="I3498" i="3"/>
  <c r="I690" i="3"/>
  <c r="I2807" i="3"/>
  <c r="N1624" i="3"/>
  <c r="N681" i="3"/>
  <c r="N2924" i="3"/>
  <c r="I437" i="3"/>
  <c r="N76" i="3"/>
  <c r="I1119" i="3"/>
  <c r="I3360" i="3"/>
  <c r="N896" i="3"/>
  <c r="I2825" i="3"/>
  <c r="N1690" i="3"/>
  <c r="I2442" i="3"/>
  <c r="I198" i="3"/>
  <c r="I3198" i="3"/>
  <c r="I275" i="3"/>
  <c r="N2791" i="3"/>
  <c r="I3316" i="3"/>
  <c r="I423" i="3"/>
  <c r="I3099" i="3"/>
  <c r="I376" i="3"/>
  <c r="I1792" i="3"/>
  <c r="I1826" i="3"/>
  <c r="I2174" i="3"/>
  <c r="I656" i="3"/>
  <c r="N1307" i="3"/>
  <c r="I80" i="3"/>
  <c r="N2505" i="3"/>
  <c r="N176" i="3"/>
  <c r="N3453" i="3"/>
  <c r="N2173" i="3"/>
  <c r="I1029" i="3"/>
  <c r="I2331" i="3"/>
  <c r="N1115" i="3"/>
  <c r="I1259" i="3"/>
  <c r="I477" i="3"/>
  <c r="I1246" i="3"/>
  <c r="N1200" i="3"/>
  <c r="N3367" i="3"/>
  <c r="N3" i="3"/>
  <c r="N1452" i="3"/>
  <c r="I3012" i="3"/>
  <c r="N1676" i="3"/>
  <c r="N3603" i="3"/>
  <c r="N1386" i="3"/>
  <c r="I3532" i="3"/>
  <c r="N3081" i="3"/>
  <c r="I2132" i="3"/>
  <c r="N3292" i="3"/>
  <c r="N3475" i="3"/>
  <c r="N2973" i="3"/>
  <c r="N3512" i="3"/>
  <c r="N134" i="3"/>
  <c r="I1711" i="3"/>
  <c r="I2559" i="3"/>
  <c r="N2248" i="3"/>
  <c r="I655" i="3"/>
  <c r="I2773" i="3"/>
  <c r="N516" i="3"/>
  <c r="N3114" i="3"/>
  <c r="I2534" i="3"/>
  <c r="N3411" i="3"/>
  <c r="N3522" i="3"/>
  <c r="N1632" i="3"/>
  <c r="N3266" i="3"/>
  <c r="N1887" i="3"/>
  <c r="N2729" i="3"/>
  <c r="N2490" i="3"/>
  <c r="N3181" i="3"/>
  <c r="I2386" i="3"/>
  <c r="N3589" i="3"/>
  <c r="N248" i="3"/>
  <c r="N1532" i="3"/>
  <c r="N1670" i="3"/>
  <c r="N1378" i="3"/>
  <c r="N2056" i="3"/>
  <c r="I3058" i="3"/>
  <c r="N2890" i="3"/>
  <c r="N750" i="3"/>
  <c r="I2976" i="3"/>
  <c r="I1864" i="3"/>
  <c r="N1744" i="3"/>
  <c r="I530" i="3"/>
  <c r="N3110" i="3"/>
  <c r="N285" i="3"/>
  <c r="N2052" i="3"/>
  <c r="I2481" i="3"/>
  <c r="I2319" i="3"/>
  <c r="N2772" i="3"/>
  <c r="I2748" i="3"/>
  <c r="N3232" i="3"/>
  <c r="N1085" i="3"/>
  <c r="I677" i="3"/>
  <c r="N1605" i="3"/>
  <c r="I1568" i="3"/>
  <c r="N1855" i="3"/>
  <c r="N370" i="3"/>
  <c r="I1599" i="3"/>
  <c r="N1405" i="3"/>
  <c r="I268" i="3"/>
  <c r="I1656" i="3"/>
  <c r="I646" i="3"/>
  <c r="N3398" i="3"/>
  <c r="N185" i="3"/>
  <c r="I1363" i="3"/>
  <c r="N2633" i="3"/>
  <c r="I1284" i="3"/>
  <c r="N286" i="3"/>
  <c r="N2235" i="3"/>
  <c r="I741" i="3"/>
  <c r="I1132" i="3"/>
  <c r="I2254" i="3"/>
  <c r="I1518" i="3"/>
  <c r="I398" i="3"/>
  <c r="I2631" i="3"/>
  <c r="I532" i="3"/>
  <c r="N1022" i="3"/>
  <c r="N2147" i="3"/>
  <c r="N3556" i="3"/>
  <c r="N1519" i="3"/>
  <c r="I1461" i="3"/>
  <c r="I3534" i="3"/>
  <c r="I990" i="3"/>
  <c r="N640" i="3"/>
  <c r="N937" i="3"/>
  <c r="N1119" i="3"/>
  <c r="N3481" i="3"/>
  <c r="I1655" i="3"/>
  <c r="N3540" i="3"/>
  <c r="N2374" i="3"/>
  <c r="N1893" i="3"/>
  <c r="N3243" i="3"/>
  <c r="N2606" i="3"/>
  <c r="I3233" i="3"/>
  <c r="I3593" i="3"/>
  <c r="N187" i="3"/>
  <c r="I2594" i="3"/>
  <c r="I1413" i="3"/>
  <c r="I2677" i="3"/>
  <c r="N507" i="3"/>
  <c r="N3145" i="3"/>
  <c r="N1555" i="3"/>
  <c r="I436" i="3"/>
  <c r="I2848" i="3"/>
  <c r="I2724" i="3"/>
  <c r="I1908" i="3"/>
  <c r="N2649" i="3"/>
  <c r="N2153" i="3"/>
  <c r="I1542" i="3"/>
  <c r="N3508" i="3"/>
  <c r="N2859" i="3"/>
  <c r="N245" i="3"/>
  <c r="N1142" i="3"/>
  <c r="I2982" i="3"/>
  <c r="N330" i="3"/>
  <c r="N1151" i="3"/>
  <c r="N1790" i="3"/>
  <c r="N817" i="3"/>
  <c r="I903" i="3"/>
  <c r="I2638" i="3"/>
  <c r="I3106" i="3"/>
  <c r="N319" i="3"/>
  <c r="I3397" i="3"/>
  <c r="I1407" i="3"/>
  <c r="N771" i="3"/>
  <c r="N46" i="3"/>
  <c r="N387" i="3"/>
  <c r="I806" i="3"/>
  <c r="N3307" i="3"/>
  <c r="N3454" i="3"/>
  <c r="I2817" i="3"/>
  <c r="I1374" i="3"/>
  <c r="N1230" i="3"/>
  <c r="N1762" i="3"/>
  <c r="I2611" i="3"/>
  <c r="I2446" i="3"/>
  <c r="I2750" i="3"/>
  <c r="N2983" i="3"/>
  <c r="I568" i="3"/>
  <c r="N513" i="3"/>
  <c r="N1479" i="3"/>
  <c r="I686" i="3"/>
  <c r="I3018" i="3"/>
  <c r="N1301" i="3"/>
  <c r="I768" i="3"/>
  <c r="I3549" i="3"/>
  <c r="N1199" i="3"/>
  <c r="N372" i="3"/>
  <c r="I875" i="3"/>
  <c r="N3344" i="3"/>
  <c r="N2604" i="3"/>
  <c r="I272" i="3"/>
  <c r="N3221" i="3"/>
  <c r="I1441" i="3"/>
  <c r="I3174" i="3"/>
  <c r="N3534" i="3"/>
  <c r="N2569" i="3"/>
  <c r="I3052" i="3"/>
  <c r="I1189" i="3"/>
  <c r="I3161" i="3"/>
  <c r="N1862" i="3"/>
  <c r="N2032" i="3"/>
  <c r="I2775" i="3"/>
  <c r="I1586" i="3"/>
  <c r="N2404" i="3"/>
  <c r="I2426" i="3"/>
  <c r="N3483" i="3"/>
  <c r="I3154" i="3"/>
  <c r="I800" i="3"/>
  <c r="N2535" i="3"/>
  <c r="N2115" i="3"/>
  <c r="I324" i="3"/>
  <c r="N876" i="3"/>
  <c r="I533" i="3"/>
  <c r="N2416" i="3"/>
  <c r="I3410" i="3"/>
  <c r="I1605" i="3"/>
  <c r="I2497" i="3"/>
  <c r="I3451" i="3"/>
  <c r="I305" i="3"/>
  <c r="N320" i="3"/>
  <c r="I1964" i="3"/>
  <c r="I1588" i="3"/>
  <c r="I1952" i="3"/>
  <c r="N3165" i="3"/>
  <c r="I2870" i="3"/>
  <c r="I1978" i="3"/>
  <c r="I2794" i="3"/>
  <c r="N2129" i="3"/>
  <c r="I362" i="3"/>
  <c r="I2875" i="3"/>
  <c r="I944" i="3"/>
  <c r="N1383" i="3"/>
  <c r="N863" i="3"/>
  <c r="I353" i="3"/>
  <c r="I3100" i="3"/>
  <c r="N1089" i="3"/>
  <c r="I3589" i="3"/>
  <c r="N1870" i="3"/>
  <c r="I1446" i="3"/>
  <c r="I1131" i="3"/>
  <c r="I1553" i="3"/>
  <c r="N2093" i="3"/>
  <c r="I1609" i="3"/>
  <c r="N3265" i="3"/>
  <c r="N1779" i="3"/>
  <c r="N3306" i="3"/>
  <c r="I1405" i="3"/>
  <c r="I3181" i="3"/>
  <c r="I1546" i="3"/>
  <c r="I1300" i="3"/>
  <c r="I1797" i="3"/>
  <c r="N3537" i="3"/>
  <c r="N2246" i="3"/>
  <c r="N1906" i="3"/>
  <c r="I1218" i="3"/>
  <c r="N1786" i="3"/>
  <c r="N2888" i="3"/>
  <c r="I2444" i="3"/>
  <c r="I2274" i="3"/>
  <c r="I2816" i="3"/>
  <c r="I3556" i="3"/>
  <c r="I2994" i="3"/>
  <c r="N296" i="3"/>
  <c r="N144" i="3"/>
  <c r="N312" i="3"/>
  <c r="N898" i="3"/>
  <c r="I1330" i="3"/>
  <c r="I1645" i="3"/>
  <c r="I2008" i="3"/>
  <c r="I2961" i="3"/>
  <c r="I237" i="3"/>
  <c r="N305" i="3"/>
  <c r="I2327" i="3"/>
  <c r="N135" i="3"/>
  <c r="I970" i="3"/>
  <c r="N1729" i="3"/>
  <c r="N1721" i="3"/>
  <c r="I1776" i="3"/>
  <c r="I909" i="3"/>
  <c r="N1041" i="3"/>
  <c r="N1488" i="3"/>
  <c r="N2494" i="3"/>
  <c r="I1762" i="3"/>
  <c r="I181" i="3"/>
  <c r="I1809" i="3"/>
  <c r="I995" i="3"/>
  <c r="I370" i="3"/>
  <c r="I1046" i="3"/>
  <c r="I2822" i="3"/>
  <c r="N2245" i="3"/>
  <c r="N1548" i="3"/>
  <c r="N270" i="3"/>
  <c r="I1382" i="3"/>
  <c r="N1033" i="3"/>
  <c r="I2376" i="3"/>
  <c r="I2485" i="3"/>
  <c r="I3546" i="3"/>
  <c r="I3193" i="3"/>
  <c r="N3383" i="3"/>
  <c r="I540" i="3"/>
  <c r="N3321" i="3"/>
  <c r="N1212" i="3"/>
  <c r="N1889" i="3"/>
  <c r="I591" i="3"/>
  <c r="I138" i="3"/>
  <c r="N1043" i="3"/>
  <c r="I1550" i="3"/>
  <c r="I2495" i="3"/>
  <c r="N3558" i="3"/>
  <c r="N2821" i="3"/>
  <c r="I964" i="3"/>
  <c r="I2525" i="3"/>
  <c r="I1160" i="3"/>
  <c r="I3107" i="3"/>
  <c r="N2389" i="3"/>
  <c r="I1583" i="3"/>
  <c r="I695" i="3"/>
  <c r="I1748" i="3"/>
  <c r="N2393" i="3"/>
  <c r="I2576" i="3"/>
  <c r="I2860" i="3"/>
  <c r="I1686" i="3"/>
  <c r="I2935" i="3"/>
  <c r="I2418" i="3"/>
  <c r="I2542" i="3"/>
  <c r="I250" i="3"/>
  <c r="I1417" i="3"/>
  <c r="I848" i="3"/>
  <c r="I956" i="3"/>
  <c r="I1050" i="3"/>
  <c r="N2078" i="3"/>
  <c r="N3432" i="3"/>
  <c r="N2866" i="3"/>
  <c r="I492" i="3"/>
  <c r="N3038" i="3"/>
  <c r="N740" i="3"/>
  <c r="N2432" i="3"/>
  <c r="I3045" i="3"/>
  <c r="I2780" i="3"/>
  <c r="N2008" i="3"/>
  <c r="N1276" i="3"/>
  <c r="I2723" i="3"/>
  <c r="N978" i="3"/>
  <c r="N2108" i="3"/>
  <c r="I219" i="3"/>
  <c r="I1023" i="3"/>
  <c r="I2782" i="3"/>
  <c r="I2263" i="3"/>
  <c r="N666" i="3"/>
  <c r="I1510" i="3"/>
  <c r="I141" i="3"/>
  <c r="N290" i="3"/>
  <c r="I950" i="3"/>
  <c r="N1084" i="3"/>
  <c r="N2176" i="3"/>
  <c r="N3392" i="3"/>
  <c r="N3258" i="3"/>
  <c r="I3370" i="3"/>
  <c r="N58" i="3"/>
  <c r="N2390" i="3"/>
  <c r="I2355" i="3"/>
  <c r="N3357" i="3"/>
  <c r="I210" i="3"/>
  <c r="N2623" i="3"/>
  <c r="I197" i="3"/>
  <c r="N3122" i="3"/>
  <c r="I525" i="3"/>
  <c r="N3219" i="3"/>
  <c r="N1726" i="3"/>
  <c r="I3280" i="3"/>
  <c r="N850" i="3"/>
  <c r="N3230" i="3"/>
  <c r="N726" i="3"/>
  <c r="I2864" i="3"/>
  <c r="I3274" i="3"/>
  <c r="I857" i="3"/>
  <c r="I616" i="3"/>
  <c r="I3489" i="3"/>
  <c r="I331" i="3"/>
  <c r="I789" i="3"/>
  <c r="I2437" i="3"/>
  <c r="N3606" i="3"/>
  <c r="I2344" i="3"/>
  <c r="I2466" i="3"/>
  <c r="N3389" i="3"/>
  <c r="N226" i="3"/>
  <c r="N3467" i="3"/>
  <c r="N1913" i="3"/>
  <c r="I2379" i="3"/>
  <c r="N2522" i="3"/>
  <c r="I392" i="3"/>
  <c r="N2603" i="3"/>
  <c r="N1423" i="3"/>
  <c r="I675" i="3"/>
  <c r="I2222" i="3"/>
  <c r="I834" i="3"/>
  <c r="I1814" i="3"/>
  <c r="N2695" i="3"/>
  <c r="I2941" i="3"/>
  <c r="I2671" i="3"/>
  <c r="I1835" i="3"/>
  <c r="N31" i="3"/>
  <c r="N41" i="3"/>
  <c r="I5" i="3"/>
  <c r="N709" i="3"/>
  <c r="I2582" i="3"/>
  <c r="N374" i="3"/>
  <c r="I3490" i="3"/>
  <c r="I3207" i="3"/>
  <c r="N1459" i="3"/>
  <c r="I2720" i="3"/>
  <c r="N238" i="3"/>
  <c r="N916" i="3"/>
  <c r="N404" i="3"/>
  <c r="I82" i="3"/>
  <c r="I1612" i="3"/>
  <c r="I2992" i="3"/>
  <c r="N2889" i="3"/>
  <c r="I2432" i="3"/>
  <c r="N3297" i="3"/>
  <c r="N693" i="3"/>
  <c r="I1524" i="3"/>
  <c r="I1587" i="3"/>
  <c r="N449" i="3"/>
  <c r="N3317" i="3"/>
  <c r="I3448" i="3"/>
  <c r="N2923" i="3"/>
  <c r="I1097" i="3"/>
  <c r="N2601" i="3"/>
  <c r="I1042" i="3"/>
  <c r="N2109" i="3"/>
  <c r="N246" i="3"/>
  <c r="I1992" i="3"/>
  <c r="N2747" i="3"/>
  <c r="N2209" i="3"/>
  <c r="I1641" i="3"/>
  <c r="I2745" i="3"/>
  <c r="I3051" i="3"/>
  <c r="I1662" i="3"/>
  <c r="I684" i="3"/>
  <c r="N2177" i="3"/>
  <c r="I2003" i="3"/>
  <c r="N1910" i="3"/>
  <c r="N2942" i="3"/>
  <c r="I3201" i="3"/>
  <c r="N1256" i="3"/>
  <c r="I627" i="3"/>
  <c r="I3401" i="3"/>
  <c r="I2696" i="3"/>
  <c r="N2244" i="3"/>
  <c r="N1253" i="3"/>
  <c r="I3501" i="3"/>
  <c r="I3146" i="3"/>
  <c r="N1912" i="3"/>
  <c r="I936" i="3"/>
  <c r="N1178" i="3"/>
  <c r="N1791" i="3"/>
  <c r="N3595" i="3"/>
  <c r="I1318" i="3"/>
  <c r="I665" i="3"/>
  <c r="N3582" i="3"/>
  <c r="I2579" i="3"/>
  <c r="N3340" i="3"/>
  <c r="N3001" i="3"/>
  <c r="I188" i="3"/>
  <c r="I54" i="3"/>
  <c r="I1438" i="3"/>
  <c r="I1255" i="3"/>
  <c r="I2786" i="3"/>
  <c r="I45" i="3"/>
  <c r="I1802" i="3"/>
  <c r="I3493" i="3"/>
  <c r="N1013" i="3"/>
  <c r="N84" i="3"/>
  <c r="N3291" i="3"/>
  <c r="N1803" i="3"/>
  <c r="N3521" i="3"/>
  <c r="I2036" i="3"/>
  <c r="N315" i="3"/>
  <c r="N2984" i="3"/>
  <c r="I60" i="3"/>
  <c r="N1687" i="3"/>
  <c r="N3043" i="3"/>
  <c r="N1165" i="3"/>
  <c r="N276" i="3"/>
  <c r="I3261" i="3"/>
  <c r="N1919" i="3"/>
  <c r="I2145" i="3"/>
  <c r="N3146" i="3"/>
  <c r="I2878" i="3"/>
  <c r="N1417" i="3"/>
  <c r="N1697" i="3"/>
  <c r="N1759" i="3"/>
  <c r="N10" i="3"/>
  <c r="N2736" i="3"/>
  <c r="I406" i="3"/>
  <c r="N2013" i="3"/>
  <c r="I1271" i="3"/>
  <c r="I422" i="3"/>
  <c r="I2150" i="3"/>
  <c r="N1321" i="3"/>
  <c r="I66" i="3"/>
  <c r="I817" i="3"/>
  <c r="I190" i="3"/>
  <c r="N1896" i="3"/>
  <c r="N3256" i="3"/>
  <c r="I2871" i="3"/>
  <c r="I266" i="3"/>
  <c r="N1086" i="3"/>
  <c r="I3452" i="3"/>
  <c r="N1974" i="3"/>
  <c r="I1440" i="3"/>
  <c r="I2107" i="3"/>
  <c r="I2600" i="3"/>
  <c r="N1850" i="3"/>
  <c r="N3377" i="3"/>
  <c r="I1177" i="3"/>
  <c r="N1159" i="3"/>
  <c r="N3378" i="3"/>
  <c r="N1622" i="3"/>
  <c r="N3451" i="3"/>
  <c r="N3000" i="3"/>
  <c r="I2791" i="3"/>
  <c r="I2585" i="3"/>
  <c r="N1250" i="3"/>
  <c r="N491" i="3"/>
  <c r="N3253" i="3"/>
  <c r="N851" i="3"/>
  <c r="N3069" i="3"/>
  <c r="N2373" i="3"/>
  <c r="I2830" i="3"/>
  <c r="N2714" i="3"/>
  <c r="N444" i="3"/>
  <c r="I3080" i="3"/>
  <c r="I209" i="3"/>
  <c r="I3208" i="3"/>
  <c r="N648" i="3"/>
  <c r="I3217" i="3"/>
  <c r="N2512" i="3"/>
  <c r="N2144" i="3"/>
  <c r="I1154" i="3"/>
  <c r="N3359" i="3"/>
  <c r="I1277" i="3"/>
  <c r="I3176" i="3"/>
  <c r="N400" i="3"/>
  <c r="N2218" i="3"/>
  <c r="N705" i="3"/>
  <c r="N310" i="3"/>
  <c r="N1827" i="3"/>
  <c r="N2207" i="3"/>
  <c r="N1330" i="3"/>
  <c r="I187" i="3"/>
  <c r="I83" i="3"/>
  <c r="I1698" i="3"/>
  <c r="N1211" i="3"/>
  <c r="I294" i="3"/>
  <c r="I807" i="3"/>
  <c r="N3440" i="3"/>
  <c r="N1527" i="3"/>
  <c r="N1746" i="3"/>
  <c r="I1411" i="3"/>
  <c r="N469" i="3"/>
  <c r="N1899" i="3"/>
  <c r="N2972" i="3"/>
  <c r="N868" i="3"/>
  <c r="I289" i="3"/>
  <c r="I2402" i="3"/>
  <c r="I184" i="3"/>
  <c r="I1700" i="3"/>
  <c r="N1232" i="3"/>
  <c r="I2838" i="3"/>
  <c r="N2577" i="3"/>
  <c r="N1703" i="3"/>
  <c r="I508" i="3"/>
  <c r="I1125" i="3"/>
  <c r="I3108" i="3"/>
  <c r="I2654" i="3"/>
  <c r="I2644" i="3"/>
  <c r="N2100" i="3"/>
  <c r="N2697" i="3"/>
  <c r="N2074" i="3"/>
  <c r="N133" i="3"/>
  <c r="I2637" i="3"/>
  <c r="N2249" i="3"/>
  <c r="N1366" i="3"/>
  <c r="N1864" i="3"/>
  <c r="N3152" i="3"/>
  <c r="I1975" i="3"/>
  <c r="I1554" i="3"/>
  <c r="I2183" i="3"/>
  <c r="N2369" i="3"/>
  <c r="I2537" i="3"/>
  <c r="I740" i="3"/>
  <c r="N2415" i="3"/>
  <c r="N2713" i="3"/>
  <c r="I180" i="3"/>
  <c r="I1465" i="3"/>
  <c r="N3409" i="3"/>
  <c r="I2793" i="3"/>
  <c r="I2186" i="3"/>
  <c r="I1170" i="3"/>
  <c r="N2420" i="3"/>
  <c r="N265" i="3"/>
  <c r="N113" i="3"/>
  <c r="I2501" i="3"/>
  <c r="N1384" i="3"/>
  <c r="I756" i="3"/>
  <c r="N2552" i="3"/>
  <c r="N308" i="3"/>
  <c r="I1644" i="3"/>
  <c r="I3407" i="3"/>
  <c r="I2694" i="3"/>
  <c r="I158" i="3"/>
  <c r="N2619" i="3"/>
  <c r="I3291" i="3"/>
  <c r="I2391" i="3"/>
  <c r="N2198" i="3"/>
  <c r="I401" i="3"/>
  <c r="N1063" i="3"/>
  <c r="N576" i="3"/>
  <c r="N2719" i="3"/>
  <c r="I207" i="3"/>
  <c r="N2477" i="3"/>
  <c r="I2142" i="3"/>
  <c r="N1219" i="3"/>
  <c r="I2669" i="3"/>
  <c r="N2689" i="3"/>
  <c r="N1186" i="3"/>
  <c r="N2284" i="3"/>
  <c r="I1923" i="3"/>
  <c r="I3046" i="3"/>
  <c r="N1874" i="3"/>
  <c r="N3443" i="3"/>
  <c r="I2682" i="3"/>
  <c r="N2353" i="3"/>
  <c r="I3353" i="3"/>
  <c r="N3183" i="3"/>
  <c r="I2599" i="3"/>
  <c r="I1839" i="3"/>
  <c r="I3580" i="3"/>
  <c r="N512" i="3"/>
  <c r="N3397" i="3"/>
  <c r="I1479" i="3"/>
  <c r="N344" i="3"/>
  <c r="N3474" i="3"/>
  <c r="I3006" i="3"/>
  <c r="I617" i="3"/>
  <c r="I1257" i="3"/>
  <c r="I2326" i="3"/>
  <c r="N402" i="3"/>
  <c r="N468" i="3"/>
  <c r="I2771" i="3"/>
  <c r="I3225" i="3"/>
  <c r="I1049" i="3"/>
  <c r="N1939" i="3"/>
  <c r="I802" i="3"/>
  <c r="I155" i="3"/>
  <c r="N765" i="3"/>
  <c r="N1859" i="3"/>
  <c r="N1323" i="3"/>
  <c r="N2881" i="3"/>
  <c r="I40" i="3"/>
  <c r="N1327" i="3"/>
  <c r="I3332" i="3"/>
  <c r="I3575" i="3"/>
  <c r="I541" i="3"/>
  <c r="I2389" i="3"/>
  <c r="N755" i="3"/>
  <c r="N807" i="3"/>
  <c r="N2742" i="3"/>
  <c r="I873" i="3"/>
  <c r="I1624" i="3"/>
  <c r="I3166" i="3"/>
  <c r="I457" i="3"/>
  <c r="I2572" i="3"/>
  <c r="I3572" i="3"/>
  <c r="N1617" i="3"/>
  <c r="I1805" i="3"/>
  <c r="N1215" i="3"/>
  <c r="I882" i="3"/>
  <c r="N1436" i="3"/>
  <c r="I31" i="3"/>
  <c r="I2948" i="3"/>
  <c r="N2693" i="3"/>
  <c r="N2264" i="3"/>
  <c r="N440" i="3"/>
  <c r="N2455" i="3"/>
  <c r="N2864" i="3"/>
  <c r="N1656" i="3"/>
  <c r="N2764" i="3"/>
  <c r="N2352" i="3"/>
  <c r="I953" i="3"/>
  <c r="N1453" i="3"/>
  <c r="I564" i="3"/>
  <c r="I1747" i="3"/>
  <c r="I2868" i="3"/>
  <c r="I2855" i="3"/>
  <c r="I200" i="3"/>
  <c r="I2547" i="3"/>
  <c r="I1155" i="3"/>
  <c r="I1052" i="3"/>
  <c r="I2520" i="3"/>
  <c r="I993" i="3"/>
  <c r="I861" i="3"/>
  <c r="N215" i="3"/>
  <c r="I170" i="3"/>
  <c r="I2151" i="3"/>
  <c r="N2334" i="3"/>
  <c r="I2513" i="3"/>
  <c r="N3358" i="3"/>
  <c r="N789" i="3"/>
  <c r="N1272" i="3"/>
  <c r="I1795" i="3"/>
  <c r="I2062" i="3"/>
  <c r="N114" i="3"/>
  <c r="I1336" i="3"/>
  <c r="I2592" i="3"/>
  <c r="N1659" i="3"/>
  <c r="I440" i="3"/>
  <c r="I2597" i="3"/>
  <c r="N2722" i="3"/>
  <c r="N5" i="3"/>
  <c r="I3178" i="3"/>
  <c r="N1606" i="3"/>
  <c r="I2109" i="3"/>
  <c r="I1377" i="3"/>
  <c r="I2938" i="3"/>
  <c r="N836" i="3"/>
  <c r="N3544" i="3"/>
  <c r="I1157" i="3"/>
  <c r="N1107" i="3"/>
  <c r="N2375" i="3"/>
  <c r="N687" i="3"/>
  <c r="N820" i="3"/>
  <c r="I3320" i="3"/>
  <c r="N3020" i="3"/>
  <c r="I2998" i="3"/>
  <c r="I2152" i="3"/>
  <c r="I468" i="3"/>
  <c r="I3020" i="3"/>
  <c r="N1627" i="3"/>
  <c r="I1187" i="3"/>
  <c r="I3523" i="3"/>
  <c r="N1737" i="3"/>
  <c r="I1410" i="3"/>
  <c r="I76" i="3"/>
  <c r="I3279" i="3"/>
  <c r="N3509" i="3"/>
  <c r="I2725" i="3"/>
  <c r="I429" i="3"/>
  <c r="I2932" i="3"/>
  <c r="N239" i="3"/>
  <c r="N2419" i="3"/>
  <c r="I1976" i="3"/>
  <c r="N2058" i="3"/>
  <c r="I1937" i="3"/>
  <c r="N958" i="3"/>
  <c r="N2310" i="3"/>
  <c r="N3564" i="3"/>
  <c r="N2386" i="3"/>
  <c r="N2133" i="3"/>
  <c r="I981" i="3"/>
  <c r="N2718" i="3"/>
  <c r="N2869" i="3"/>
  <c r="I704" i="3"/>
  <c r="N2171" i="3"/>
  <c r="N1742" i="3"/>
  <c r="N1490" i="3"/>
  <c r="I859" i="3"/>
  <c r="N885" i="3"/>
  <c r="N1278" i="3"/>
  <c r="I1683" i="3"/>
  <c r="N2686" i="3"/>
  <c r="N2290" i="3"/>
  <c r="N3283" i="3"/>
  <c r="N917" i="3"/>
  <c r="N684" i="3"/>
  <c r="N805" i="3"/>
  <c r="I316" i="3"/>
  <c r="I1173" i="3"/>
  <c r="I1933" i="3"/>
  <c r="N3034" i="3"/>
  <c r="N1623" i="3"/>
  <c r="I1290" i="3"/>
  <c r="N1507" i="3"/>
  <c r="I1787" i="3"/>
  <c r="N3080" i="3"/>
  <c r="N1635" i="3"/>
  <c r="N677" i="3"/>
  <c r="I1766" i="3"/>
  <c r="N3497" i="3"/>
  <c r="N588" i="3"/>
  <c r="I2425" i="3"/>
  <c r="N1316" i="3"/>
  <c r="N2017" i="3"/>
  <c r="I842" i="3"/>
  <c r="N710" i="3"/>
  <c r="N1724" i="3"/>
  <c r="I1272" i="3"/>
  <c r="I2629" i="3"/>
  <c r="I2717" i="3"/>
  <c r="N3369" i="3"/>
  <c r="N1731" i="3"/>
  <c r="N3593" i="3"/>
  <c r="I1819" i="3"/>
  <c r="I3309" i="3"/>
  <c r="I1732" i="3"/>
  <c r="I1522" i="3"/>
  <c r="N1999" i="3"/>
  <c r="N729" i="3"/>
  <c r="I1294" i="3"/>
  <c r="I1750" i="3"/>
  <c r="N2721" i="3"/>
  <c r="I3373" i="3"/>
  <c r="I3265" i="3"/>
  <c r="I395" i="3"/>
  <c r="I3591" i="3"/>
  <c r="I631" i="3"/>
  <c r="N3507" i="3"/>
  <c r="N1868" i="3"/>
  <c r="N548" i="3"/>
  <c r="N1144" i="3"/>
  <c r="I2223" i="3"/>
  <c r="N3364" i="3"/>
  <c r="N3229" i="3"/>
  <c r="N3366" i="3"/>
  <c r="N1358" i="3"/>
  <c r="I3471" i="3"/>
  <c r="N976" i="3"/>
  <c r="N2677" i="3"/>
  <c r="N1389" i="3"/>
  <c r="N2557" i="3"/>
  <c r="I240" i="3"/>
  <c r="I1261" i="3"/>
  <c r="N1440" i="3"/>
  <c r="I2330" i="3"/>
  <c r="I3075" i="3"/>
  <c r="N3066" i="3"/>
  <c r="I2590" i="3"/>
  <c r="I3066" i="3"/>
  <c r="N1261" i="3"/>
  <c r="N2260" i="3"/>
  <c r="N180" i="3"/>
  <c r="N2846" i="3"/>
  <c r="N2851" i="3"/>
  <c r="N1722" i="3"/>
  <c r="N3241" i="3"/>
  <c r="N3206" i="3"/>
  <c r="I1509" i="3"/>
  <c r="N2812" i="3"/>
  <c r="N110" i="3"/>
  <c r="N3031" i="3"/>
  <c r="N231" i="3"/>
  <c r="I1352" i="3"/>
  <c r="I2985" i="3"/>
  <c r="N2164" i="3"/>
  <c r="I1178" i="3"/>
  <c r="I1451" i="3"/>
  <c r="I1493" i="3"/>
  <c r="N2472" i="3"/>
  <c r="N2498" i="3"/>
  <c r="I1153" i="3"/>
  <c r="N2293" i="3"/>
  <c r="N1551" i="3"/>
  <c r="N3449" i="3"/>
  <c r="N2735" i="3"/>
  <c r="I628" i="3"/>
  <c r="N1404" i="3"/>
  <c r="I2689" i="3"/>
  <c r="N2396" i="3"/>
  <c r="I691" i="3"/>
  <c r="N1105" i="3"/>
  <c r="I934" i="3"/>
  <c r="I2007" i="3"/>
  <c r="I2362" i="3"/>
  <c r="I803" i="3"/>
  <c r="I2969" i="3"/>
  <c r="N2956" i="3"/>
  <c r="I120" i="3"/>
  <c r="N3448" i="3"/>
  <c r="N3163" i="3"/>
  <c r="N1344" i="3"/>
  <c r="N3545" i="3"/>
  <c r="I835" i="3"/>
  <c r="N2039" i="3"/>
  <c r="I199" i="3"/>
  <c r="N1072" i="3"/>
  <c r="I3092" i="3"/>
  <c r="N2815" i="3"/>
  <c r="I2770" i="3"/>
  <c r="N214" i="3"/>
  <c r="I3352" i="3"/>
  <c r="N893" i="3"/>
  <c r="N1412" i="3"/>
  <c r="I1874" i="3"/>
  <c r="I239" i="3"/>
  <c r="N3093" i="3"/>
  <c r="I1184" i="3"/>
  <c r="N184" i="3"/>
  <c r="N2937" i="3"/>
  <c r="I2157" i="3"/>
  <c r="I2647" i="3"/>
  <c r="N3286" i="3"/>
  <c r="I3110" i="3"/>
  <c r="N2367" i="3"/>
  <c r="I1667" i="3"/>
  <c r="N2015" i="3"/>
  <c r="I2031" i="3"/>
  <c r="N2081" i="3"/>
  <c r="N1636" i="3"/>
  <c r="I222" i="3"/>
  <c r="N538" i="3"/>
  <c r="I711" i="3"/>
  <c r="N2664" i="3"/>
  <c r="I1267" i="3"/>
  <c r="N2066" i="3"/>
  <c r="I2635" i="3"/>
  <c r="N1160" i="3"/>
  <c r="N2525" i="3"/>
  <c r="I1416" i="3"/>
  <c r="N3472" i="3"/>
  <c r="I2435" i="3"/>
  <c r="N3320" i="3"/>
  <c r="N3489" i="3"/>
  <c r="I2410" i="3"/>
  <c r="I1007" i="3"/>
  <c r="I98" i="3"/>
  <c r="I1545" i="3"/>
  <c r="N140" i="3"/>
  <c r="I3513" i="3"/>
  <c r="I3112" i="3"/>
  <c r="I3481" i="3"/>
  <c r="N2763" i="3"/>
  <c r="I647" i="3"/>
  <c r="I748" i="3"/>
  <c r="N1881" i="3"/>
  <c r="I283" i="3"/>
  <c r="N2200" i="3"/>
  <c r="N3036" i="3"/>
  <c r="I945" i="3"/>
  <c r="I340" i="3"/>
  <c r="I2199" i="3"/>
  <c r="I2262" i="3"/>
  <c r="I554" i="3"/>
  <c r="N386" i="3"/>
  <c r="N757" i="3"/>
  <c r="I1105" i="3"/>
  <c r="I2517" i="3"/>
  <c r="I3364" i="3"/>
  <c r="N2891" i="3"/>
  <c r="I1793" i="3"/>
  <c r="N2051" i="3"/>
  <c r="I966" i="3"/>
  <c r="I2278" i="3"/>
  <c r="N670" i="3"/>
  <c r="I3371" i="3"/>
  <c r="N408" i="3"/>
  <c r="N3549" i="3"/>
  <c r="I1630" i="3"/>
  <c r="N602" i="3"/>
  <c r="N2340" i="3"/>
  <c r="N3143" i="3"/>
  <c r="I3013" i="3"/>
  <c r="N1946" i="3"/>
  <c r="I183" i="3"/>
  <c r="I3347" i="3"/>
  <c r="I3272" i="3"/>
  <c r="N2875" i="3"/>
  <c r="I1674" i="3"/>
  <c r="N2379" i="3"/>
  <c r="I2824" i="3"/>
  <c r="I2394" i="3"/>
  <c r="N925" i="3"/>
  <c r="N2595" i="3"/>
  <c r="N589" i="3"/>
  <c r="I648" i="3"/>
  <c r="N3323" i="3"/>
  <c r="I1434" i="3"/>
  <c r="N1202" i="3"/>
  <c r="N3473" i="3"/>
  <c r="I1297" i="3"/>
  <c r="N2159" i="3"/>
  <c r="N2768" i="3"/>
  <c r="N2346" i="3"/>
  <c r="N3257" i="3"/>
  <c r="I1916" i="3"/>
  <c r="N2849" i="3"/>
  <c r="I1026" i="3"/>
  <c r="I3312" i="3"/>
  <c r="I792" i="3"/>
  <c r="I1381" i="3"/>
  <c r="N3530" i="3"/>
  <c r="I1640" i="3"/>
  <c r="I2054" i="3"/>
  <c r="N3457" i="3"/>
  <c r="I844" i="3"/>
  <c r="I2316" i="3"/>
  <c r="I2598" i="3"/>
  <c r="N1170" i="3"/>
  <c r="I3016" i="3"/>
  <c r="I2809" i="3"/>
  <c r="I3587" i="3"/>
  <c r="N3415" i="3"/>
  <c r="N1153" i="3"/>
  <c r="I3289" i="3"/>
  <c r="N644" i="3"/>
  <c r="N595" i="3"/>
  <c r="N3376" i="3"/>
  <c r="I2939" i="3"/>
  <c r="I2243" i="3"/>
  <c r="N3498" i="3"/>
  <c r="I3090" i="3"/>
  <c r="N3023" i="3"/>
  <c r="N2585" i="3"/>
  <c r="I1476" i="3"/>
  <c r="I179" i="3"/>
  <c r="I1299" i="3"/>
  <c r="I366" i="3"/>
  <c r="I3014" i="3"/>
  <c r="N1037" i="3"/>
  <c r="N1650" i="3"/>
  <c r="N407" i="3"/>
  <c r="N1236" i="3"/>
  <c r="N2476" i="3"/>
  <c r="I1362" i="3"/>
  <c r="I3268" i="3"/>
  <c r="I547" i="3"/>
  <c r="I932" i="3"/>
  <c r="N2405" i="3"/>
  <c r="I1099" i="3"/>
  <c r="N2862" i="3"/>
  <c r="N1554" i="3"/>
  <c r="I2688" i="3"/>
  <c r="I1496" i="3"/>
  <c r="I1467" i="3"/>
  <c r="I191" i="3"/>
  <c r="N2478" i="3"/>
  <c r="N2091" i="3"/>
  <c r="N2783" i="3"/>
  <c r="N1274" i="3"/>
  <c r="I3048" i="3"/>
  <c r="I538" i="3"/>
  <c r="N1240" i="3"/>
  <c r="N528" i="3"/>
  <c r="I1104" i="3"/>
  <c r="I3541" i="3"/>
  <c r="N592" i="3"/>
  <c r="I1917" i="3"/>
  <c r="N635" i="3"/>
  <c r="I1742" i="3"/>
  <c r="I2131" i="3"/>
  <c r="I563" i="3"/>
  <c r="I968" i="3"/>
  <c r="I551" i="3"/>
  <c r="N2296" i="3"/>
  <c r="I3004" i="3"/>
  <c r="I2557" i="3"/>
  <c r="I297" i="3"/>
  <c r="I3538" i="3"/>
  <c r="I3070" i="3"/>
  <c r="I1666" i="3"/>
  <c r="I1760" i="3"/>
  <c r="N1340" i="3"/>
  <c r="N1685" i="3"/>
  <c r="N2146" i="3"/>
  <c r="I2544" i="3"/>
  <c r="I595" i="3"/>
  <c r="I2282" i="3"/>
  <c r="I56" i="3"/>
  <c r="N14" i="3"/>
  <c r="I1846" i="3"/>
  <c r="I3405" i="3"/>
  <c r="I2135" i="3"/>
  <c r="I3569" i="3"/>
  <c r="N3138" i="3"/>
  <c r="N1816" i="3"/>
  <c r="N1216" i="3"/>
  <c r="N697" i="3"/>
  <c r="I1161" i="3"/>
  <c r="I3486" i="3"/>
  <c r="I581" i="3"/>
  <c r="I3297" i="3"/>
  <c r="N2694" i="3"/>
  <c r="I2900" i="3"/>
  <c r="N3202" i="3"/>
  <c r="N559" i="3"/>
  <c r="I2531" i="3"/>
  <c r="N2414" i="3"/>
  <c r="N1337" i="3"/>
  <c r="N2046" i="3"/>
  <c r="N810" i="3"/>
  <c r="I1955" i="3"/>
  <c r="I659" i="3"/>
  <c r="I3550" i="3"/>
  <c r="I2002" i="3"/>
  <c r="N3517" i="3"/>
  <c r="N1824" i="3"/>
  <c r="I246" i="3"/>
  <c r="I2306" i="3"/>
  <c r="I1456" i="3"/>
  <c r="I921" i="3"/>
  <c r="I2970" i="3"/>
  <c r="I3137" i="3"/>
  <c r="N1613" i="3"/>
  <c r="I2201" i="3"/>
  <c r="I772" i="3"/>
  <c r="I901" i="3"/>
  <c r="N3033" i="3"/>
  <c r="I2084" i="3"/>
  <c r="I2467" i="3"/>
  <c r="I267" i="3"/>
  <c r="I856" i="3"/>
  <c r="I1544" i="3"/>
  <c r="I1386" i="3"/>
  <c r="N657" i="3"/>
  <c r="N1333" i="3"/>
  <c r="N1915" i="3"/>
  <c r="N2441" i="3"/>
  <c r="N162" i="3"/>
  <c r="I1047" i="3"/>
  <c r="N3563" i="3"/>
  <c r="N2629" i="3"/>
  <c r="N1938" i="3"/>
  <c r="I1960" i="3"/>
  <c r="N95" i="3"/>
  <c r="I642" i="3"/>
  <c r="I2515" i="3"/>
  <c r="N1549" i="3"/>
  <c r="N2425" i="3"/>
  <c r="I3044" i="3"/>
  <c r="N1714" i="3"/>
  <c r="I845" i="3"/>
  <c r="N3164" i="3"/>
  <c r="I2034" i="3"/>
  <c r="I3402" i="3"/>
  <c r="I2156" i="3"/>
  <c r="N3543" i="3"/>
  <c r="N2786" i="3"/>
  <c r="I2814" i="3"/>
  <c r="N3170" i="3"/>
  <c r="I2029" i="3"/>
  <c r="N3250" i="3"/>
  <c r="N1628" i="3"/>
  <c r="I2701" i="3"/>
  <c r="N2362" i="3"/>
  <c r="I189" i="3"/>
  <c r="N2076" i="3"/>
  <c r="I3385" i="3"/>
  <c r="I3033" i="3"/>
  <c r="N2232" i="3"/>
  <c r="I3251" i="3"/>
  <c r="I2127" i="3"/>
  <c r="I1603" i="3"/>
  <c r="N2526" i="3"/>
  <c r="I2321" i="3"/>
  <c r="N1515" i="3"/>
  <c r="N157" i="3"/>
  <c r="N1653" i="3"/>
  <c r="I1339" i="3"/>
  <c r="N3259" i="3"/>
  <c r="I1598" i="3"/>
  <c r="N3073" i="3"/>
  <c r="N2925" i="3"/>
  <c r="I2083" i="3"/>
  <c r="N106" i="3"/>
  <c r="I809" i="3"/>
  <c r="N1319" i="3"/>
  <c r="I526" i="3"/>
  <c r="N1019" i="3"/>
  <c r="I1841" i="3"/>
  <c r="I2630" i="3"/>
  <c r="I1851" i="3"/>
  <c r="I2195" i="3"/>
  <c r="I1958" i="3"/>
  <c r="N1099" i="3"/>
  <c r="N1701" i="3"/>
  <c r="N1166" i="3"/>
  <c r="N82" i="3"/>
  <c r="N2826" i="3"/>
  <c r="N857" i="3"/>
  <c r="N1812" i="3"/>
  <c r="I1194" i="3"/>
  <c r="I1016" i="3"/>
  <c r="I1857" i="3"/>
  <c r="I2910" i="3"/>
  <c r="N395" i="3"/>
  <c r="N1406" i="3"/>
  <c r="I2303" i="3"/>
  <c r="N591" i="3"/>
  <c r="N3488" i="3"/>
  <c r="I2845" i="3"/>
  <c r="N1902" i="3"/>
  <c r="I3036" i="3"/>
  <c r="I1892" i="3"/>
  <c r="N2930" i="3"/>
  <c r="N2517" i="3"/>
  <c r="I2640" i="3"/>
  <c r="I333" i="3"/>
  <c r="N3334" i="3"/>
  <c r="N2006" i="3"/>
  <c r="I744" i="3"/>
  <c r="I2991" i="3"/>
  <c r="I957" i="3"/>
  <c r="I3199" i="3"/>
  <c r="N2035" i="3"/>
  <c r="N2833" i="3"/>
  <c r="I1899" i="3"/>
  <c r="N452" i="3"/>
  <c r="N2626" i="3"/>
  <c r="N460" i="3"/>
  <c r="N1933" i="3"/>
  <c r="N1209" i="3"/>
  <c r="N343" i="3"/>
  <c r="I1967" i="3"/>
  <c r="N3104" i="3"/>
  <c r="I1537" i="3"/>
  <c r="I36" i="3"/>
  <c r="N3315" i="3"/>
  <c r="I1092" i="3"/>
  <c r="N1510" i="3"/>
  <c r="N1700" i="3"/>
  <c r="N1403" i="3"/>
  <c r="N1148" i="3"/>
  <c r="N1121" i="3"/>
  <c r="N1390" i="3"/>
  <c r="I2205" i="3"/>
  <c r="N977" i="3"/>
  <c r="I2375" i="3"/>
  <c r="N2818" i="3"/>
  <c r="I1215" i="3"/>
  <c r="I571" i="3"/>
  <c r="N2844" i="3"/>
  <c r="N3588" i="3"/>
  <c r="I1803" i="3"/>
  <c r="N2652" i="3"/>
  <c r="I872" i="3"/>
  <c r="I1346" i="3"/>
  <c r="N2965" i="3"/>
  <c r="N3216" i="3"/>
  <c r="N2372" i="3"/>
  <c r="I249" i="3"/>
  <c r="N130" i="3"/>
  <c r="N853" i="3"/>
  <c r="N284" i="3"/>
  <c r="I3252" i="3"/>
  <c r="N366" i="3"/>
  <c r="N3381" i="3"/>
  <c r="N1024" i="3"/>
  <c r="N47" i="3"/>
  <c r="I1855" i="3"/>
  <c r="I952" i="3"/>
  <c r="N3393" i="3"/>
  <c r="I653" i="3"/>
  <c r="N992" i="3"/>
  <c r="I2462" i="3"/>
  <c r="N1481" i="3"/>
  <c r="N1332" i="3"/>
  <c r="N638" i="3"/>
  <c r="I1343" i="3"/>
  <c r="N3095" i="3"/>
  <c r="N474" i="3"/>
  <c r="I2608" i="3"/>
  <c r="N2345" i="3"/>
  <c r="I3566" i="3"/>
  <c r="N3091" i="3"/>
  <c r="I3547" i="3"/>
  <c r="N1970" i="3"/>
  <c r="N2567" i="3"/>
  <c r="I3022" i="3"/>
  <c r="I399" i="3"/>
  <c r="N2381" i="3"/>
  <c r="N659" i="3"/>
  <c r="I3115" i="3"/>
  <c r="N570" i="3"/>
  <c r="N2471" i="3"/>
  <c r="I1604" i="3"/>
  <c r="I2646" i="3"/>
  <c r="I2909" i="3"/>
  <c r="I608" i="3"/>
  <c r="N1012" i="3"/>
  <c r="N167" i="3"/>
  <c r="I385" i="3"/>
  <c r="N1971" i="3"/>
  <c r="I135" i="3"/>
  <c r="I2922" i="3"/>
  <c r="I885" i="3"/>
  <c r="N149" i="3"/>
  <c r="I1090" i="3"/>
  <c r="I46" i="3"/>
  <c r="N1800" i="3"/>
  <c r="I1507" i="3"/>
  <c r="I1649" i="3"/>
  <c r="I671" i="3"/>
  <c r="I1784" i="3"/>
  <c r="I678" i="3"/>
  <c r="N3112" i="3"/>
  <c r="I2163" i="3"/>
  <c r="I1085" i="3"/>
  <c r="N3118" i="3"/>
  <c r="I961" i="3"/>
  <c r="I292" i="3"/>
  <c r="N1132" i="3"/>
  <c r="N1414" i="3"/>
  <c r="N128" i="3"/>
  <c r="N1954" i="3"/>
  <c r="N1428" i="3"/>
  <c r="N63" i="3"/>
  <c r="I1268" i="3"/>
  <c r="N2188" i="3"/>
  <c r="I317" i="3"/>
  <c r="N3096" i="3"/>
  <c r="N3326" i="3"/>
  <c r="I3387" i="3"/>
  <c r="N1365" i="3"/>
  <c r="N1263" i="3"/>
  <c r="N686" i="3"/>
  <c r="N2839" i="3"/>
  <c r="N1639" i="3"/>
  <c r="I2260" i="3"/>
  <c r="I1351" i="3"/>
  <c r="N281" i="3"/>
  <c r="I1571" i="3"/>
  <c r="I1950" i="3"/>
  <c r="I2953" i="3"/>
  <c r="N3599" i="3"/>
  <c r="I2663" i="3"/>
  <c r="N1920" i="3"/>
  <c r="I3121" i="3"/>
  <c r="N2175" i="3"/>
  <c r="I3145" i="3"/>
  <c r="N90" i="3"/>
  <c r="I1332" i="3"/>
  <c r="N1625" i="3"/>
  <c r="N51" i="3"/>
  <c r="N2740" i="3"/>
  <c r="I1360" i="3"/>
  <c r="I3420" i="3"/>
  <c r="N369" i="3"/>
  <c r="I3427" i="3"/>
  <c r="I404" i="3"/>
  <c r="I2781" i="3"/>
  <c r="I2789" i="3"/>
  <c r="N1833" i="3"/>
  <c r="N1633" i="3"/>
  <c r="I1763" i="3"/>
  <c r="I2760" i="3"/>
  <c r="N2592" i="3"/>
  <c r="I3391" i="3"/>
  <c r="I3273" i="3"/>
  <c r="N1696" i="3"/>
  <c r="N3270" i="3"/>
  <c r="I3468" i="3"/>
  <c r="I2535" i="3"/>
  <c r="I989" i="3"/>
  <c r="I169" i="3"/>
  <c r="N944" i="3"/>
  <c r="N2298" i="3"/>
  <c r="I2385" i="3"/>
  <c r="N216" i="3"/>
  <c r="I2347" i="3"/>
  <c r="I3363" i="3"/>
  <c r="I2240" i="3"/>
  <c r="I2945" i="3"/>
  <c r="I1922" i="3"/>
  <c r="I881" i="3"/>
  <c r="N2971" i="3"/>
  <c r="N1341" i="3"/>
  <c r="I2494" i="3"/>
  <c r="I2266" i="3"/>
  <c r="N2061" i="3"/>
  <c r="I3011" i="3"/>
  <c r="I2923" i="3"/>
  <c r="I3182" i="3"/>
  <c r="I2757" i="3"/>
  <c r="I2891" i="3"/>
  <c r="I1322" i="3"/>
  <c r="N2572" i="3"/>
  <c r="I2719" i="3"/>
  <c r="N3331" i="3"/>
  <c r="I3260" i="3"/>
  <c r="N2673" i="3"/>
  <c r="N1152" i="3"/>
  <c r="I1773" i="3"/>
  <c r="I1357" i="3"/>
  <c r="I2407" i="3"/>
  <c r="I2657" i="3"/>
  <c r="N2665" i="3"/>
  <c r="N2990" i="3"/>
  <c r="I1120" i="3"/>
  <c r="I1149" i="3"/>
  <c r="I3533" i="3"/>
  <c r="I3503" i="3"/>
  <c r="I1907" i="3"/>
  <c r="I3366" i="3"/>
  <c r="N326" i="3"/>
  <c r="N376" i="3"/>
  <c r="I529" i="3"/>
  <c r="I1529" i="3"/>
  <c r="I2101" i="3"/>
  <c r="N2944" i="3"/>
  <c r="N3097" i="3"/>
  <c r="I2716" i="3"/>
  <c r="I501" i="3"/>
  <c r="N3126" i="3"/>
  <c r="I1060" i="3"/>
  <c r="N2256" i="3"/>
  <c r="N3240" i="3"/>
  <c r="N3280" i="3"/>
  <c r="I1203" i="3"/>
  <c r="N956" i="3"/>
  <c r="N2257" i="3"/>
  <c r="N275" i="3"/>
  <c r="N2172" i="3"/>
  <c r="N3538" i="3"/>
  <c r="I3060" i="3"/>
  <c r="N3354" i="3"/>
  <c r="N3477" i="3"/>
  <c r="N1998" i="3"/>
  <c r="I2066" i="3"/>
  <c r="I2296" i="3"/>
  <c r="N1571" i="3"/>
  <c r="N292" i="3"/>
  <c r="I1295" i="3"/>
  <c r="I2228" i="3"/>
  <c r="N3002" i="3"/>
  <c r="N2780" i="3"/>
  <c r="N2618" i="3"/>
  <c r="I717" i="3"/>
  <c r="N922" i="3"/>
  <c r="N2236" i="3"/>
  <c r="I139" i="3"/>
  <c r="N643" i="3"/>
  <c r="I2269" i="3"/>
  <c r="N3271" i="3"/>
  <c r="I2918" i="3"/>
  <c r="N3312" i="3"/>
  <c r="I3195" i="3"/>
  <c r="N2355" i="3"/>
  <c r="I118" i="3"/>
  <c r="N183" i="3"/>
  <c r="I339" i="3"/>
  <c r="I3321" i="3"/>
  <c r="N3236" i="3"/>
  <c r="N2123" i="3"/>
  <c r="N2070" i="3"/>
  <c r="I115" i="3"/>
  <c r="I1497" i="3"/>
  <c r="I699" i="3"/>
  <c r="N1640" i="3"/>
  <c r="I3510" i="3"/>
  <c r="N2247" i="3"/>
  <c r="N1210" i="3"/>
  <c r="I3237" i="3"/>
  <c r="N2858" i="3"/>
  <c r="N2611" i="3"/>
  <c r="N463" i="3"/>
  <c r="I156" i="3"/>
  <c r="N1222" i="3"/>
  <c r="N1291" i="3"/>
  <c r="N3562" i="3"/>
  <c r="N3421" i="3"/>
  <c r="I2207" i="3"/>
  <c r="N2658" i="3"/>
  <c r="I361" i="3"/>
  <c r="N458" i="3"/>
  <c r="N77" i="3"/>
  <c r="N3431" i="3"/>
  <c r="N493" i="3"/>
  <c r="N2878" i="3"/>
  <c r="N3208" i="3"/>
  <c r="I384" i="3"/>
  <c r="N429" i="3"/>
  <c r="N1901" i="3"/>
  <c r="I3306" i="3"/>
  <c r="N1774" i="3"/>
  <c r="N127" i="3"/>
  <c r="I528" i="3"/>
  <c r="N3175" i="3"/>
  <c r="I3204" i="3"/>
  <c r="N2436" i="3"/>
  <c r="I1869" i="3"/>
  <c r="N581" i="3"/>
  <c r="I2155" i="3"/>
  <c r="N641" i="3"/>
  <c r="N3130" i="3"/>
  <c r="N993" i="3"/>
  <c r="N735" i="3"/>
  <c r="N3598" i="3"/>
  <c r="I1463" i="3"/>
  <c r="N754" i="3"/>
  <c r="N1921" i="3"/>
  <c r="I2827" i="3"/>
  <c r="N1533" i="3"/>
  <c r="N418" i="3"/>
  <c r="N1658" i="3"/>
  <c r="N97" i="3"/>
  <c r="N3520" i="3"/>
  <c r="I446" i="3"/>
  <c r="N1074" i="3"/>
  <c r="I2028" i="3"/>
  <c r="I2692" i="3"/>
  <c r="N2044" i="3"/>
  <c r="N236" i="3"/>
  <c r="I1665" i="3"/>
  <c r="N1299" i="3"/>
  <c r="I421" i="3"/>
  <c r="N1443" i="3"/>
  <c r="N1852" i="3"/>
  <c r="I3015" i="3"/>
  <c r="I343" i="3"/>
  <c r="N347" i="3"/>
  <c r="N1681" i="3"/>
  <c r="N2701" i="3"/>
  <c r="I1783" i="3"/>
  <c r="I121" i="3"/>
  <c r="I3241" i="3"/>
  <c r="N3083" i="3"/>
  <c r="N2268" i="3"/>
  <c r="I1560" i="3"/>
  <c r="I1932" i="3"/>
  <c r="N212" i="3"/>
  <c r="N3046" i="3"/>
  <c r="N945" i="3"/>
  <c r="I1304" i="3"/>
  <c r="I3295" i="3"/>
  <c r="N78" i="3"/>
  <c r="I2314" i="3"/>
  <c r="I3563" i="3"/>
  <c r="N3276" i="3"/>
  <c r="N102" i="3"/>
  <c r="I3582" i="3"/>
  <c r="I1789" i="3"/>
  <c r="N2185" i="3"/>
  <c r="I365" i="3"/>
  <c r="N1356" i="3"/>
  <c r="N3531" i="3"/>
  <c r="N1615" i="3"/>
  <c r="I1183" i="3"/>
  <c r="I3177" i="3"/>
  <c r="I2491" i="3"/>
  <c r="I278" i="3"/>
  <c r="I3010" i="3"/>
  <c r="N2273" i="3"/>
  <c r="N1771" i="3"/>
  <c r="I2067" i="3"/>
  <c r="I3518" i="3"/>
  <c r="N2484" i="3"/>
  <c r="I2182" i="3"/>
  <c r="I2051" i="3"/>
  <c r="N1612" i="3"/>
  <c r="I3377" i="3"/>
  <c r="N2026" i="3"/>
  <c r="I771" i="3"/>
  <c r="I1918" i="3"/>
  <c r="N2880" i="3"/>
  <c r="N2190" i="3"/>
  <c r="I2230" i="3"/>
  <c r="I1305" i="3"/>
  <c r="I804" i="3"/>
  <c r="I937" i="3"/>
  <c r="N1599" i="3"/>
  <c r="N3264" i="3"/>
  <c r="I149" i="3"/>
  <c r="I546" i="3"/>
  <c r="I1282" i="3"/>
  <c r="I1985" i="3"/>
  <c r="N990" i="3"/>
  <c r="I44" i="3"/>
  <c r="I3238" i="3"/>
  <c r="N949" i="3"/>
  <c r="N2213" i="3"/>
  <c r="I1075" i="3"/>
  <c r="N954" i="3"/>
  <c r="I2380" i="3"/>
  <c r="N79" i="3"/>
  <c r="N2131" i="3"/>
  <c r="N1190" i="3"/>
  <c r="N1552" i="3"/>
  <c r="I2065" i="3"/>
  <c r="I3474" i="3"/>
  <c r="I3133" i="3"/>
  <c r="I2063" i="3"/>
  <c r="I1492" i="3"/>
  <c r="I97" i="3"/>
  <c r="I521" i="3"/>
  <c r="N2960" i="3"/>
  <c r="I2801" i="3"/>
  <c r="I762" i="3"/>
  <c r="N2186" i="3"/>
  <c r="N2102" i="3"/>
  <c r="I1675" i="3"/>
  <c r="N1778" i="3"/>
  <c r="I3411" i="3"/>
  <c r="N332" i="3"/>
  <c r="I1014" i="3"/>
  <c r="I1327" i="3"/>
  <c r="I3083" i="3"/>
  <c r="I2014" i="3"/>
  <c r="N701" i="3"/>
  <c r="I2740" i="3"/>
  <c r="I1942" i="3"/>
  <c r="I2897" i="3"/>
  <c r="I1398" i="3"/>
  <c r="N3201" i="3"/>
  <c r="N50" i="3"/>
  <c r="I396" i="3"/>
  <c r="I1241" i="3"/>
  <c r="N1309" i="3"/>
  <c r="N2464" i="3"/>
  <c r="N1495" i="3"/>
  <c r="I2813" i="3"/>
  <c r="N1267" i="3"/>
  <c r="N3231" i="3"/>
  <c r="I1983" i="3"/>
  <c r="N1134" i="3"/>
  <c r="N830" i="3"/>
  <c r="I2733" i="3"/>
  <c r="N244" i="3"/>
  <c r="N3585" i="3"/>
  <c r="N808" i="3"/>
  <c r="I2655" i="3"/>
  <c r="I58" i="3"/>
  <c r="I458" i="3"/>
  <c r="N3456" i="3"/>
  <c r="I439" i="3"/>
  <c r="I2354" i="3"/>
  <c r="I1738" i="3"/>
  <c r="I1576" i="3"/>
  <c r="I1504" i="3"/>
  <c r="I1373" i="3"/>
  <c r="N56" i="3"/>
  <c r="N2642" i="3"/>
  <c r="N2371" i="3"/>
  <c r="N3125" i="3"/>
  <c r="I1574" i="3"/>
  <c r="I419" i="3"/>
  <c r="I2916" i="3"/>
  <c r="N660" i="3"/>
  <c r="I2020" i="3"/>
  <c r="N1501" i="3"/>
  <c r="I2068" i="3"/>
  <c r="I700" i="3"/>
  <c r="I2933" i="3"/>
  <c r="I2558" i="3"/>
  <c r="N3082" i="3"/>
  <c r="I1137" i="3"/>
  <c r="I866" i="3"/>
  <c r="I1508" i="3"/>
  <c r="N510" i="3"/>
  <c r="I3331" i="3"/>
  <c r="N2083" i="3"/>
  <c r="N1036" i="3"/>
  <c r="I2577" i="3"/>
  <c r="N972" i="3"/>
  <c r="N1029" i="3"/>
  <c r="I1112" i="3"/>
  <c r="N3139" i="3"/>
  <c r="N1288" i="3"/>
  <c r="N888" i="3"/>
  <c r="I3219" i="3"/>
  <c r="N1131" i="3"/>
  <c r="I2776" i="3"/>
  <c r="N1262" i="3"/>
  <c r="I2479" i="3"/>
  <c r="N480" i="3"/>
  <c r="N3313" i="3"/>
  <c r="I1538" i="3"/>
  <c r="I895" i="3"/>
  <c r="I1836" i="3"/>
  <c r="I3298" i="3"/>
  <c r="I1051" i="3"/>
  <c r="N1387" i="3"/>
  <c r="I424" i="3"/>
  <c r="I1668" i="3"/>
  <c r="N1329" i="3"/>
  <c r="I3150" i="3"/>
  <c r="N1455" i="3"/>
  <c r="I676" i="3"/>
  <c r="N329" i="3"/>
  <c r="N1766" i="3"/>
  <c r="N2838" i="3"/>
  <c r="N339" i="3"/>
  <c r="I1798" i="3"/>
  <c r="N2855" i="3"/>
  <c r="I168" i="3"/>
  <c r="I1794" i="3"/>
  <c r="N1706" i="3"/>
  <c r="I3394" i="3"/>
  <c r="I1703" i="3"/>
  <c r="I1370" i="3"/>
  <c r="I2849" i="3"/>
  <c r="I2470" i="3"/>
  <c r="I785" i="3"/>
  <c r="N3438" i="3"/>
  <c r="N189" i="3"/>
  <c r="I2829" i="3"/>
  <c r="I511" i="3"/>
  <c r="I3240" i="3"/>
  <c r="N819" i="3"/>
  <c r="I3584" i="3"/>
  <c r="I2436" i="3"/>
  <c r="I1242" i="3"/>
  <c r="I683" i="3"/>
  <c r="I3434" i="3"/>
  <c r="N1472" i="3"/>
  <c r="N1718" i="3"/>
  <c r="N2548" i="3"/>
  <c r="N2438" i="3"/>
  <c r="N1161" i="3"/>
  <c r="N593" i="3"/>
  <c r="I917" i="3"/>
  <c r="N3167" i="3"/>
  <c r="I2690" i="3"/>
  <c r="I2833" i="3"/>
  <c r="I3209" i="3"/>
  <c r="I1939" i="3"/>
  <c r="I2299" i="3"/>
  <c r="N3465" i="3"/>
  <c r="N3119" i="3"/>
  <c r="I879" i="3"/>
  <c r="N2475" i="3"/>
  <c r="N2210" i="3"/>
  <c r="I1584" i="3"/>
  <c r="I2093" i="3"/>
  <c r="I3567" i="3"/>
  <c r="I2699" i="3"/>
  <c r="I3192" i="3"/>
  <c r="N1220" i="3"/>
  <c r="I2639" i="3"/>
  <c r="I975" i="3"/>
  <c r="I2451" i="3"/>
  <c r="I743" i="3"/>
  <c r="I1501" i="3"/>
  <c r="N3402" i="3"/>
  <c r="I1144" i="3"/>
  <c r="I474" i="3"/>
  <c r="I999" i="3"/>
  <c r="I1013" i="3"/>
  <c r="N1097" i="3"/>
  <c r="I1021" i="3"/>
  <c r="I2892" i="3"/>
  <c r="I2764" i="3"/>
  <c r="I938" i="3"/>
  <c r="I117" i="3"/>
  <c r="I2115" i="3"/>
  <c r="I1348" i="3"/>
  <c r="N2574" i="3"/>
  <c r="I3596" i="3"/>
  <c r="N995" i="3"/>
  <c r="N1371" i="3"/>
  <c r="I3594" i="3"/>
  <c r="N123" i="3"/>
  <c r="N2723" i="3"/>
  <c r="I2116" i="3"/>
  <c r="I1832" i="3"/>
  <c r="I1768" i="3"/>
  <c r="I410" i="3"/>
  <c r="I341" i="3"/>
  <c r="N1193" i="3"/>
  <c r="N2196" i="3"/>
  <c r="I1418" i="3"/>
  <c r="N1411" i="3"/>
  <c r="N845" i="3"/>
  <c r="I1713" i="3"/>
  <c r="I3579" i="3"/>
  <c r="I1582" i="3"/>
  <c r="N2758" i="3"/>
  <c r="N1101" i="3"/>
  <c r="N1589" i="3"/>
  <c r="N1895" i="3"/>
  <c r="N2683" i="3"/>
  <c r="N2224" i="3"/>
  <c r="I2202" i="3"/>
  <c r="I1973" i="3"/>
  <c r="N230" i="3"/>
  <c r="I2465" i="3"/>
  <c r="I899" i="3"/>
  <c r="N2278" i="3"/>
  <c r="N1960" i="3"/>
  <c r="I2251" i="3"/>
  <c r="N582" i="3"/>
  <c r="N101" i="3"/>
  <c r="N193" i="3"/>
  <c r="I1650" i="3"/>
  <c r="I1541" i="3"/>
  <c r="N567" i="3"/>
  <c r="I982" i="3"/>
  <c r="N1059" i="3"/>
  <c r="N2489" i="3"/>
  <c r="I570" i="3"/>
  <c r="I788" i="3"/>
  <c r="I2990" i="3"/>
  <c r="I1718" i="3"/>
  <c r="N1693" i="3"/>
  <c r="N923" i="3"/>
  <c r="I706" i="3"/>
  <c r="N2941" i="3"/>
  <c r="N529" i="3"/>
  <c r="I2986" i="3"/>
  <c r="N1075" i="3"/>
  <c r="N1528" i="3"/>
  <c r="I1192" i="3"/>
  <c r="I2566" i="3"/>
  <c r="N1585" i="3"/>
  <c r="N1637" i="3"/>
  <c r="N2958" i="3"/>
  <c r="I9" i="3"/>
  <c r="N3414" i="3"/>
  <c r="N3487" i="3"/>
  <c r="I2267" i="3"/>
  <c r="I1289" i="3"/>
  <c r="N1866" i="3"/>
  <c r="I3074" i="3"/>
  <c r="N2648" i="3"/>
  <c r="I1580" i="3"/>
  <c r="I1390" i="3"/>
  <c r="N1247" i="3"/>
  <c r="N2001" i="3"/>
  <c r="N1046" i="3"/>
  <c r="I2556" i="3"/>
  <c r="I1980" i="3"/>
  <c r="I2037" i="3"/>
  <c r="I277" i="3"/>
  <c r="I1737" i="3"/>
  <c r="I238" i="3"/>
  <c r="I2571" i="3"/>
  <c r="I211" i="3"/>
  <c r="N725" i="3"/>
  <c r="I1685" i="3"/>
  <c r="I1333" i="3"/>
  <c r="I1972" i="3"/>
  <c r="N3238" i="3"/>
  <c r="I49" i="3"/>
  <c r="I3375" i="3"/>
  <c r="N2324" i="3"/>
  <c r="I2154" i="3"/>
  <c r="I132" i="3"/>
  <c r="N131" i="3"/>
  <c r="I3304" i="3"/>
  <c r="N115" i="3"/>
  <c r="N300" i="3"/>
  <c r="N2127" i="3"/>
  <c r="N3362" i="3"/>
  <c r="I725" i="3"/>
  <c r="N980" i="3"/>
  <c r="N1109" i="3"/>
  <c r="N3575" i="3"/>
  <c r="I3116" i="3"/>
  <c r="N1482" i="3"/>
  <c r="I1853" i="3"/>
  <c r="N2481" i="3"/>
  <c r="I202" i="3"/>
  <c r="N2118" i="3"/>
  <c r="N1225" i="3"/>
  <c r="N3592" i="3"/>
  <c r="I1147" i="3"/>
  <c r="N2216" i="3"/>
  <c r="I1638" i="3"/>
  <c r="N2446" i="3"/>
  <c r="N3458" i="3"/>
  <c r="I2049" i="3"/>
  <c r="I2504" i="3"/>
  <c r="N1418" i="3"/>
  <c r="I1453" i="3"/>
  <c r="I413" i="3"/>
  <c r="N202" i="3"/>
  <c r="N1684" i="3"/>
  <c r="I1549" i="3"/>
  <c r="I752" i="3"/>
  <c r="I1182" i="3"/>
  <c r="I813" i="3"/>
  <c r="I2755" i="3"/>
  <c r="I2252" i="3"/>
  <c r="I3263" i="3"/>
  <c r="I1643" i="3"/>
  <c r="N1129" i="3"/>
  <c r="N2195" i="3"/>
  <c r="N120" i="3"/>
  <c r="N3149" i="3"/>
  <c r="I1437" i="3"/>
  <c r="N1692" i="3"/>
  <c r="N1680" i="3"/>
  <c r="N1338" i="3"/>
  <c r="N2640" i="3"/>
  <c r="I801" i="3"/>
  <c r="I69" i="3"/>
  <c r="N2994" i="3"/>
  <c r="I1511" i="3"/>
  <c r="I910" i="3"/>
  <c r="I1930" i="3"/>
  <c r="I1035" i="3"/>
  <c r="N3161" i="3"/>
  <c r="I1555" i="3"/>
  <c r="I2943" i="3"/>
  <c r="I1840" i="3"/>
  <c r="N1439" i="3"/>
  <c r="N3022" i="3"/>
  <c r="N1260" i="3"/>
  <c r="I150" i="3"/>
  <c r="N2761" i="3"/>
  <c r="I2197" i="3"/>
  <c r="N626" i="3"/>
  <c r="I2100" i="3"/>
  <c r="I1038" i="3"/>
  <c r="I1214" i="3"/>
  <c r="I2787" i="3"/>
  <c r="N2843" i="3"/>
  <c r="I3354" i="3"/>
  <c r="I2761" i="3"/>
  <c r="I2490" i="3"/>
  <c r="I996" i="3"/>
  <c r="N1665" i="3"/>
  <c r="I1250" i="3"/>
  <c r="I3299" i="3"/>
  <c r="I1689" i="3"/>
  <c r="I2737" i="3"/>
  <c r="N1083" i="3"/>
  <c r="N1091" i="3"/>
  <c r="I2349" i="3"/>
  <c r="I1111" i="3"/>
  <c r="N3391" i="3"/>
  <c r="I483" i="3"/>
  <c r="I2587" i="3"/>
  <c r="I2333" i="3"/>
  <c r="N1241" i="3"/>
  <c r="I913" i="3"/>
  <c r="N1038" i="3"/>
  <c r="N3140" i="3"/>
  <c r="N542" i="3"/>
  <c r="N3351" i="3"/>
  <c r="I2090" i="3"/>
  <c r="N3218" i="3"/>
  <c r="N2130" i="3"/>
  <c r="I536" i="3"/>
  <c r="I3165" i="3"/>
  <c r="I811" i="3"/>
  <c r="I1066" i="3"/>
  <c r="N3324" i="3"/>
  <c r="I2399" i="3"/>
  <c r="I1912" i="3"/>
  <c r="N3433" i="3"/>
  <c r="I159" i="3"/>
  <c r="I1017" i="3"/>
  <c r="N3157" i="3"/>
  <c r="I629" i="3"/>
  <c r="N2496" i="3"/>
  <c r="N1979" i="3"/>
  <c r="I2400" i="3"/>
  <c r="I93" i="3"/>
  <c r="N1503" i="3"/>
  <c r="I1239" i="3"/>
  <c r="I1715" i="3"/>
  <c r="I962" i="3"/>
  <c r="N1922" i="3"/>
  <c r="N2615" i="3"/>
  <c r="I3002" i="3"/>
  <c r="N761" i="3"/>
  <c r="I1063" i="3"/>
  <c r="N1620" i="3"/>
  <c r="I3514" i="3"/>
  <c r="I1561" i="3"/>
  <c r="N767" i="3"/>
  <c r="I3384" i="3"/>
  <c r="N3015" i="3"/>
  <c r="N2739" i="3"/>
  <c r="N377" i="3"/>
  <c r="I1739" i="3"/>
  <c r="N2412" i="3"/>
  <c r="I3270" i="3"/>
  <c r="I3418" i="3"/>
  <c r="N3173" i="3"/>
  <c r="I3388" i="3"/>
  <c r="N1541" i="3"/>
  <c r="N2726" i="3"/>
  <c r="I2901" i="3"/>
  <c r="I113" i="3"/>
  <c r="I2767" i="3"/>
  <c r="I2419" i="3"/>
  <c r="I1436" i="3"/>
  <c r="N118" i="3"/>
  <c r="I307" i="3"/>
  <c r="I3323" i="3"/>
  <c r="I2424" i="3"/>
  <c r="N1377" i="3"/>
  <c r="N1293" i="3"/>
  <c r="N3007" i="3"/>
  <c r="I2322" i="3"/>
  <c r="I1445" i="3"/>
  <c r="I1135" i="3"/>
  <c r="I2772" i="3"/>
  <c r="I2676" i="3"/>
  <c r="I935" i="3"/>
  <c r="I368" i="3"/>
  <c r="I3302" i="3"/>
  <c r="I3230" i="3"/>
  <c r="I73" i="3"/>
  <c r="I3314" i="3"/>
  <c r="N1900" i="3"/>
  <c r="N3587" i="3"/>
  <c r="N3261" i="3"/>
  <c r="I1591" i="3"/>
  <c r="N2778" i="3"/>
  <c r="N2904" i="3"/>
  <c r="N2269" i="3"/>
  <c r="N1616" i="3"/>
  <c r="N785" i="3"/>
  <c r="N1675" i="3"/>
  <c r="N1183" i="3"/>
  <c r="N1753" i="3"/>
  <c r="I438" i="3"/>
  <c r="N2098" i="3"/>
  <c r="N1631" i="3"/>
  <c r="I819" i="3"/>
  <c r="I2818" i="3"/>
  <c r="N1634" i="3"/>
  <c r="N1654" i="3"/>
  <c r="I2164" i="3"/>
  <c r="N3005" i="3"/>
  <c r="N3274" i="3"/>
  <c r="I2988" i="3"/>
  <c r="I2620" i="3"/>
  <c r="N1042" i="3"/>
  <c r="I3562" i="3"/>
  <c r="N3071" i="3"/>
  <c r="I1911" i="3"/>
  <c r="N1860" i="3"/>
  <c r="I78" i="3"/>
  <c r="N3405" i="3"/>
  <c r="I329" i="3"/>
  <c r="N1369" i="3"/>
  <c r="N1672" i="3"/>
  <c r="I1220" i="3"/>
  <c r="I3573" i="3"/>
  <c r="I1600" i="3"/>
  <c r="N2917" i="3"/>
  <c r="N3596" i="3"/>
  <c r="I72" i="3"/>
  <c r="I3071" i="3"/>
  <c r="I927" i="3"/>
  <c r="I766" i="3"/>
  <c r="N3051" i="3"/>
  <c r="I1895" i="3"/>
  <c r="N1594" i="3"/>
  <c r="N448" i="3"/>
  <c r="I2707" i="3"/>
  <c r="I2369" i="3"/>
  <c r="I1167" i="3"/>
  <c r="N1218" i="3"/>
  <c r="N1578" i="3"/>
  <c r="I2416" i="3"/>
  <c r="N3464" i="3"/>
  <c r="I1720" i="3"/>
  <c r="N1689" i="3"/>
  <c r="N2777" i="3"/>
  <c r="I3286" i="3"/>
  <c r="N397" i="3"/>
  <c r="N683" i="3"/>
  <c r="I2447" i="3"/>
  <c r="I2309" i="3"/>
  <c r="N2413" i="3"/>
  <c r="N1815" i="3"/>
  <c r="I2077" i="3"/>
  <c r="N380" i="3"/>
  <c r="I3577" i="3"/>
  <c r="N1233" i="3"/>
  <c r="N2181" i="3"/>
  <c r="I1331" i="3"/>
  <c r="N2622" i="3"/>
  <c r="N17" i="3"/>
  <c r="I330" i="3"/>
  <c r="N1534" i="3"/>
  <c r="N3267" i="3"/>
  <c r="I81" i="3"/>
  <c r="N1155" i="3"/>
  <c r="N1965" i="3"/>
  <c r="I2449" i="3"/>
  <c r="N1973" i="3"/>
  <c r="N1804" i="3"/>
  <c r="N345" i="3"/>
  <c r="I2420" i="3"/>
  <c r="I730" i="3"/>
  <c r="N191" i="3"/>
  <c r="N2731" i="3"/>
  <c r="I2242" i="3"/>
  <c r="N3150" i="3"/>
  <c r="I2819" i="3"/>
  <c r="I997" i="3"/>
  <c r="N792" i="3"/>
  <c r="I11" i="3"/>
  <c r="N3319" i="3"/>
  <c r="I2581" i="3"/>
  <c r="I52" i="3"/>
  <c r="I2270" i="3"/>
  <c r="I2664" i="3"/>
  <c r="I578" i="3"/>
  <c r="N268" i="3"/>
  <c r="I279" i="3"/>
  <c r="N1688" i="3"/>
  <c r="I1707" i="3"/>
  <c r="I2094" i="3"/>
  <c r="I2703" i="3"/>
  <c r="I2189" i="3"/>
  <c r="I92" i="3"/>
  <c r="N711" i="3"/>
  <c r="I1349" i="3"/>
  <c r="I3515" i="3"/>
  <c r="N442" i="3"/>
  <c r="N2979" i="3"/>
  <c r="I1925" i="3"/>
  <c r="N67" i="3"/>
  <c r="I1127" i="3"/>
  <c r="I2920" i="3"/>
  <c r="N2330" i="3"/>
  <c r="I1116" i="3"/>
  <c r="I553" i="3"/>
  <c r="N3212" i="3"/>
  <c r="I1093" i="3"/>
  <c r="I3187" i="3"/>
  <c r="I106" i="3"/>
  <c r="N205" i="3"/>
  <c r="N2871" i="3"/>
  <c r="N1234" i="3"/>
  <c r="N1611" i="3"/>
  <c r="I1772" i="3"/>
  <c r="N220" i="3"/>
  <c r="I243" i="3"/>
  <c r="I1454" i="3"/>
  <c r="I1858" i="3"/>
  <c r="I605" i="3"/>
  <c r="I1589" i="3"/>
  <c r="N1593" i="3"/>
  <c r="I3009" i="3"/>
  <c r="I108" i="3"/>
  <c r="N497" i="3"/>
  <c r="I2071" i="3"/>
  <c r="N477" i="3"/>
  <c r="I597" i="3"/>
  <c r="N2279" i="3"/>
  <c r="N669" i="3"/>
  <c r="I3361" i="3"/>
  <c r="N737" i="3"/>
  <c r="I430" i="3"/>
  <c r="N3486" i="3"/>
  <c r="N984" i="3"/>
  <c r="N1182" i="3"/>
  <c r="N278" i="3"/>
  <c r="N3111" i="3"/>
  <c r="I1138" i="3"/>
  <c r="N274" i="3"/>
  <c r="I579" i="3"/>
  <c r="I2709" i="3"/>
  <c r="I3374" i="3"/>
  <c r="I2925" i="3"/>
  <c r="I634" i="3"/>
  <c r="N2955" i="3"/>
  <c r="N379" i="3"/>
  <c r="I212" i="3"/>
  <c r="I3276" i="3"/>
  <c r="I1376" i="3"/>
  <c r="I145" i="3"/>
  <c r="I2474" i="3"/>
  <c r="N172" i="3"/>
  <c r="N3021" i="3"/>
  <c r="N1604" i="3"/>
  <c r="I2320" i="3"/>
  <c r="I414" i="3"/>
  <c r="N1249" i="3"/>
  <c r="N3117" i="3"/>
  <c r="I1475" i="3"/>
  <c r="I2503" i="3"/>
  <c r="N1326" i="3"/>
  <c r="I1224" i="3"/>
  <c r="N2534" i="3"/>
  <c r="I615" i="3"/>
  <c r="N2335" i="3"/>
  <c r="I1459" i="3"/>
  <c r="I1672" i="3"/>
  <c r="I3149" i="3"/>
  <c r="N762" i="3"/>
  <c r="N433" i="3"/>
  <c r="N3109" i="3"/>
  <c r="N1189" i="3"/>
  <c r="I3275" i="3"/>
  <c r="N420" i="3"/>
  <c r="I2368" i="3"/>
  <c r="N1283" i="3"/>
  <c r="I1087" i="3"/>
  <c r="N2163" i="3"/>
  <c r="I1684" i="3"/>
  <c r="N1768" i="3"/>
  <c r="N424" i="3"/>
  <c r="I3160" i="3"/>
  <c r="N232" i="3"/>
  <c r="I3242" i="3"/>
  <c r="I2119" i="3"/>
  <c r="I1403" i="3"/>
  <c r="I228" i="3"/>
  <c r="N465" i="3"/>
  <c r="I3429" i="3"/>
  <c r="N2041" i="3"/>
  <c r="I137" i="3"/>
  <c r="N1873" i="3"/>
  <c r="N1350" i="3"/>
  <c r="N2992" i="3"/>
  <c r="N636" i="3"/>
  <c r="N2457" i="3"/>
  <c r="I1180" i="3"/>
  <c r="N524" i="3"/>
  <c r="N3129" i="3"/>
  <c r="I1198" i="3"/>
  <c r="I1202" i="3"/>
  <c r="I1356" i="3"/>
  <c r="I2476" i="3"/>
  <c r="N3213" i="3"/>
  <c r="N2363" i="3"/>
  <c r="I1629" i="3"/>
  <c r="I572" i="3"/>
  <c r="I1199" i="3"/>
  <c r="I824" i="3"/>
  <c r="N3496" i="3"/>
  <c r="N2145" i="3"/>
  <c r="I639" i="3"/>
  <c r="I2405" i="3"/>
  <c r="N577" i="3"/>
  <c r="I3032" i="3"/>
  <c r="I1897" i="3"/>
  <c r="N2314" i="3"/>
  <c r="N2060" i="3"/>
  <c r="I357" i="3"/>
  <c r="I719" i="3"/>
  <c r="I2619" i="3"/>
  <c r="I1229" i="3"/>
  <c r="I203" i="3"/>
  <c r="N814" i="3"/>
  <c r="N685" i="3"/>
  <c r="I986" i="3"/>
  <c r="I566" i="3"/>
  <c r="I147" i="3"/>
  <c r="N2184" i="3"/>
  <c r="N3304" i="3"/>
  <c r="N545" i="3"/>
  <c r="I2295" i="3"/>
  <c r="N1544" i="3"/>
  <c r="N1884" i="3"/>
  <c r="N1242" i="3"/>
  <c r="N3302" i="3"/>
  <c r="I2395" i="3"/>
  <c r="I484" i="3"/>
  <c r="N2113" i="3"/>
  <c r="I3130" i="3"/>
  <c r="N2099" i="3"/>
  <c r="I2499" i="3"/>
  <c r="I3484" i="3"/>
  <c r="I2837" i="3"/>
  <c r="I111" i="3"/>
  <c r="I673" i="3"/>
  <c r="N2541" i="3"/>
  <c r="N619" i="3"/>
  <c r="N3014" i="3"/>
  <c r="I2778" i="3"/>
  <c r="N3567" i="3"/>
  <c r="I614" i="3"/>
  <c r="N877" i="3"/>
  <c r="I236" i="3"/>
  <c r="N2451" i="3"/>
  <c r="I1987" i="3"/>
  <c r="I2146" i="3"/>
  <c r="I884" i="3"/>
  <c r="N2448" i="3"/>
  <c r="I1223" i="3"/>
  <c r="N1787" i="3"/>
  <c r="I3369" i="3"/>
  <c r="I1457" i="3"/>
  <c r="N2909" i="3"/>
  <c r="N1739" i="3"/>
  <c r="N3217" i="3"/>
  <c r="I1631" i="3"/>
  <c r="I312" i="3"/>
  <c r="N1558" i="3"/>
  <c r="N797" i="3"/>
  <c r="N1843" i="3"/>
  <c r="I750" i="3"/>
  <c r="I3255" i="3"/>
  <c r="N2387" i="3"/>
  <c r="N2263" i="3"/>
  <c r="I2955" i="3"/>
  <c r="I2564" i="3"/>
  <c r="N2250" i="3"/>
  <c r="I2821" i="3"/>
  <c r="I602" i="3"/>
  <c r="N1603" i="3"/>
  <c r="N2868" i="3"/>
  <c r="I3326" i="3"/>
  <c r="I2632" i="3"/>
  <c r="I3023" i="3"/>
  <c r="N328" i="3"/>
  <c r="I3336" i="3"/>
  <c r="I798" i="3"/>
  <c r="I2774" i="3"/>
  <c r="I550" i="3"/>
  <c r="N1081" i="3"/>
  <c r="N1010" i="3"/>
  <c r="I715" i="3"/>
  <c r="N824" i="3"/>
  <c r="N414" i="3"/>
  <c r="N439" i="3"/>
  <c r="I3136" i="3"/>
  <c r="N1546" i="3"/>
  <c r="N1630" i="3"/>
  <c r="I2057" i="3"/>
  <c r="I2011" i="3"/>
  <c r="N3539" i="3"/>
  <c r="I2698" i="3"/>
  <c r="I1623" i="3"/>
  <c r="I3433" i="3"/>
  <c r="N335" i="3"/>
  <c r="N1647" i="3"/>
  <c r="N2202" i="3"/>
  <c r="N3332" i="3"/>
  <c r="N3113" i="3"/>
  <c r="N2401" i="3"/>
  <c r="I2190" i="3"/>
  <c r="N2227" i="3"/>
  <c r="N1464" i="3"/>
  <c r="N2327" i="3"/>
  <c r="I3126" i="3"/>
  <c r="N3187" i="3"/>
  <c r="I3592" i="3"/>
  <c r="I1291" i="3"/>
  <c r="N2385" i="3"/>
  <c r="I632" i="3"/>
  <c r="I2896" i="3"/>
  <c r="N490" i="3"/>
  <c r="N2635" i="3"/>
  <c r="N695" i="3"/>
  <c r="N2333" i="3"/>
  <c r="N2531" i="3"/>
  <c r="I2756" i="3"/>
  <c r="I481" i="3"/>
  <c r="N2627" i="3"/>
  <c r="N2466" i="3"/>
  <c r="I1523" i="3"/>
  <c r="I3168" i="3"/>
  <c r="N494" i="3"/>
  <c r="I2224" i="3"/>
  <c r="N3339" i="3"/>
  <c r="N2712" i="3"/>
  <c r="I1516" i="3"/>
  <c r="I3527" i="3"/>
  <c r="N1305" i="3"/>
  <c r="N3499" i="3"/>
  <c r="I1531" i="3"/>
  <c r="I2627" i="3"/>
  <c r="I2033" i="3"/>
  <c r="N3536" i="3"/>
  <c r="N2255" i="3"/>
  <c r="N3204" i="3"/>
  <c r="N2596" i="3"/>
  <c r="N222" i="3"/>
  <c r="I1543" i="3"/>
  <c r="N3006" i="3"/>
  <c r="N3086" i="3"/>
  <c r="I1800" i="3"/>
  <c r="I1891" i="3"/>
  <c r="I2881" i="3"/>
  <c r="I2607" i="3"/>
  <c r="I296" i="3"/>
  <c r="I2350" i="3"/>
  <c r="N811" i="3"/>
  <c r="N1096" i="3"/>
  <c r="I104" i="3"/>
  <c r="I896" i="3"/>
  <c r="I1420" i="3"/>
  <c r="N2453" i="3"/>
  <c r="N1003" i="3"/>
  <c r="N907" i="3"/>
  <c r="I2438" i="3"/>
  <c r="I1637" i="3"/>
  <c r="N2854" i="3"/>
  <c r="N1818" i="3"/>
  <c r="N1252" i="3"/>
  <c r="I1669" i="3"/>
  <c r="I1900" i="3"/>
  <c r="N775" i="3"/>
  <c r="N1422" i="3"/>
  <c r="I2879" i="3"/>
  <c r="I136" i="3"/>
  <c r="I1962" i="3"/>
  <c r="I86" i="3"/>
  <c r="N2272" i="3"/>
  <c r="I1850" i="3"/>
  <c r="N1066" i="3"/>
  <c r="N2180" i="3"/>
  <c r="N835" i="3"/>
  <c r="N34" i="3"/>
  <c r="I2360" i="3"/>
  <c r="I2712" i="3"/>
  <c r="I2883" i="3"/>
  <c r="N3459" i="3"/>
  <c r="I2486" i="3"/>
  <c r="I2245" i="3"/>
  <c r="N1890" i="3"/>
  <c r="N2428" i="3"/>
  <c r="I799" i="3"/>
  <c r="I2831" i="3"/>
  <c r="I2543" i="3"/>
  <c r="N1587" i="3"/>
  <c r="N446" i="3"/>
  <c r="I2367" i="3"/>
  <c r="I2301" i="3"/>
  <c r="N2139" i="3"/>
  <c r="N629" i="3"/>
  <c r="I2487" i="3"/>
  <c r="I1307" i="3"/>
  <c r="N2437" i="3"/>
  <c r="I2053" i="3"/>
  <c r="N1135" i="3"/>
  <c r="N1949" i="3"/>
  <c r="N730" i="3"/>
  <c r="N1251" i="3"/>
  <c r="N2933" i="3"/>
  <c r="I1705" i="3"/>
  <c r="I109" i="3"/>
  <c r="I590" i="3"/>
  <c r="N2106" i="3"/>
  <c r="N2616" i="3"/>
  <c r="N368" i="3"/>
  <c r="I2983" i="3"/>
  <c r="N738" i="3"/>
  <c r="I223" i="3"/>
  <c r="N2465" i="3"/>
  <c r="N2828" i="3"/>
  <c r="I751" i="3"/>
  <c r="I1249" i="3"/>
  <c r="N1284" i="3"/>
  <c r="I126" i="3"/>
  <c r="N2848" i="3"/>
  <c r="I2357" i="3"/>
  <c r="I1265" i="3"/>
  <c r="N2167" i="3"/>
  <c r="I2281" i="3"/>
  <c r="N3342" i="3"/>
  <c r="N1227" i="3"/>
  <c r="N2443" i="3"/>
  <c r="I42" i="3"/>
  <c r="N764" i="3"/>
  <c r="N2954" i="3"/>
  <c r="N1355" i="3"/>
  <c r="I3189" i="3"/>
  <c r="I1885" i="3"/>
  <c r="N3191" i="3"/>
  <c r="N1070" i="3"/>
  <c r="I1948" i="3"/>
  <c r="I3574" i="3"/>
  <c r="N690" i="3"/>
  <c r="I1176" i="3"/>
  <c r="N2444" i="3"/>
  <c r="I1012" i="3"/>
  <c r="N3372" i="3"/>
  <c r="I2315" i="3"/>
  <c r="I3142" i="3"/>
  <c r="N1185" i="3"/>
  <c r="I1293" i="3"/>
  <c r="I2649" i="3"/>
  <c r="N1194" i="3"/>
  <c r="I1383" i="3"/>
  <c r="N146" i="3"/>
  <c r="I2305" i="3"/>
  <c r="I776" i="3"/>
  <c r="I2165" i="3"/>
  <c r="N2657" i="3"/>
  <c r="I689" i="3"/>
  <c r="I101" i="3"/>
  <c r="N946" i="3"/>
  <c r="I2417" i="3"/>
  <c r="I130" i="3"/>
  <c r="N2800" i="3"/>
  <c r="I943" i="3"/>
  <c r="N277" i="3"/>
  <c r="I2617" i="3"/>
  <c r="N2217" i="3"/>
  <c r="I3506" i="3"/>
  <c r="I2237" i="3"/>
  <c r="I569" i="3"/>
  <c r="I960" i="3"/>
  <c r="I2614" i="3"/>
  <c r="N3251" i="3"/>
  <c r="N3568" i="3"/>
  <c r="I589" i="3"/>
  <c r="N3361" i="3"/>
  <c r="N2636" i="3"/>
  <c r="I3552" i="3"/>
  <c r="I433" i="3"/>
  <c r="N1475" i="3"/>
  <c r="N2991" i="3"/>
  <c r="I510" i="3"/>
  <c r="N712" i="3"/>
  <c r="I1817" i="3"/>
  <c r="I611" i="3"/>
  <c r="N3025" i="3"/>
  <c r="I2006" i="3"/>
  <c r="I506" i="3"/>
  <c r="I575" i="3"/>
  <c r="N2343" i="3"/>
  <c r="I774" i="3"/>
  <c r="I3203" i="3"/>
  <c r="N1952" i="3"/>
  <c r="N3100" i="3"/>
  <c r="N1782" i="3"/>
  <c r="I344" i="3"/>
  <c r="I507" i="3"/>
  <c r="N2998" i="3"/>
  <c r="N902" i="3"/>
  <c r="N1648" i="3"/>
  <c r="I1652" i="3"/>
  <c r="N1254" i="3"/>
  <c r="I1786" i="3"/>
  <c r="I287" i="3"/>
  <c r="I2997" i="3"/>
  <c r="I1867" i="3"/>
  <c r="I1019" i="3"/>
  <c r="I2015" i="3"/>
  <c r="N1259" i="3"/>
  <c r="N3316" i="3"/>
  <c r="N243" i="3"/>
  <c r="N165" i="3"/>
  <c r="N2157" i="3"/>
  <c r="N288" i="3"/>
  <c r="I534" i="3"/>
  <c r="I1620" i="3"/>
  <c r="N3195" i="3"/>
  <c r="N441" i="3"/>
  <c r="I39" i="3"/>
  <c r="N2662" i="3"/>
  <c r="I637" i="3"/>
  <c r="I1071" i="3"/>
  <c r="N1856" i="3"/>
  <c r="I201" i="3"/>
  <c r="I2098" i="3"/>
  <c r="N861" i="3"/>
  <c r="I2621" i="3"/>
  <c r="N401" i="3"/>
  <c r="I707" i="3"/>
  <c r="N1991" i="3"/>
  <c r="I251" i="3"/>
  <c r="N1720" i="3"/>
  <c r="N2700" i="3"/>
  <c r="N1491" i="3"/>
  <c r="I2023" i="3"/>
  <c r="I2965" i="3"/>
  <c r="N87" i="3"/>
  <c r="I2060" i="3"/>
  <c r="I971" i="3"/>
  <c r="I2484" i="3"/>
  <c r="I2678" i="3"/>
  <c r="I2926" i="3"/>
  <c r="I2173" i="3"/>
  <c r="I345" i="3"/>
  <c r="I1941" i="3"/>
  <c r="I3445" i="3"/>
  <c r="I1517" i="3"/>
  <c r="N3571" i="3"/>
  <c r="I1949" i="3"/>
  <c r="I3194" i="3"/>
  <c r="I2081" i="3"/>
  <c r="I1566" i="3"/>
  <c r="I1883" i="3"/>
  <c r="I1815" i="3"/>
  <c r="N2407" i="3"/>
  <c r="N1457" i="3"/>
  <c r="I831" i="3"/>
  <c r="I583" i="3"/>
  <c r="N1248" i="3"/>
  <c r="N1542" i="3"/>
  <c r="I907" i="3"/>
  <c r="I3328" i="3"/>
  <c r="I314" i="3"/>
  <c r="N3249" i="3"/>
  <c r="I1212" i="3"/>
  <c r="I482" i="3"/>
  <c r="N75" i="3"/>
  <c r="N412" i="3"/>
  <c r="N1164" i="3"/>
  <c r="I50" i="3"/>
  <c r="I1470" i="3"/>
  <c r="N1509" i="3"/>
  <c r="I2232" i="3"/>
  <c r="I820" i="3"/>
  <c r="I1397" i="3"/>
  <c r="N607" i="3"/>
  <c r="N1908" i="3"/>
  <c r="I288" i="3"/>
  <c r="N2238" i="3"/>
  <c r="I2166" i="3"/>
  <c r="I354" i="3"/>
  <c r="N1814" i="3"/>
  <c r="I2633" i="3"/>
  <c r="I3383" i="3"/>
  <c r="N2360" i="3"/>
  <c r="N3318" i="3"/>
  <c r="N1666" i="3"/>
  <c r="N3237" i="3"/>
  <c r="N1071" i="3"/>
  <c r="N1437" i="3"/>
  <c r="I299" i="3"/>
  <c r="I1100" i="3"/>
  <c r="I2533" i="3"/>
  <c r="N1014" i="3"/>
  <c r="N2599" i="3"/>
  <c r="N457" i="3"/>
  <c r="I763" i="3"/>
  <c r="N2225" i="3"/>
  <c r="N126" i="3"/>
  <c r="N2342" i="3"/>
  <c r="N3190" i="3"/>
  <c r="N544" i="3"/>
  <c r="N35" i="3"/>
  <c r="I2967" i="3"/>
  <c r="N501" i="3"/>
  <c r="N1956" i="3"/>
  <c r="N1559" i="3"/>
  <c r="N1314" i="3"/>
  <c r="N1937" i="3"/>
  <c r="N580" i="3"/>
  <c r="I839" i="3"/>
  <c r="I2921" i="3"/>
  <c r="N3308" i="3"/>
  <c r="N3352" i="3"/>
  <c r="I30" i="3"/>
  <c r="N3336" i="3"/>
  <c r="N2036" i="3"/>
  <c r="I2024" i="3"/>
  <c r="N837" i="3"/>
  <c r="I1535" i="3"/>
  <c r="N2857" i="3"/>
  <c r="N1990" i="3"/>
  <c r="I549" i="3"/>
  <c r="N2814" i="3"/>
  <c r="N432" i="3"/>
  <c r="N1820" i="3"/>
  <c r="N1343" i="3"/>
  <c r="N1651" i="3"/>
  <c r="N2931" i="3"/>
  <c r="I796" i="3"/>
  <c r="I206" i="3"/>
  <c r="N2551" i="3"/>
  <c r="N1196" i="3"/>
  <c r="N2286" i="3"/>
  <c r="N1235" i="3"/>
  <c r="I808" i="3"/>
  <c r="I1225" i="3"/>
  <c r="I2765" i="3"/>
  <c r="I1936" i="3"/>
  <c r="N1463" i="3"/>
  <c r="I2378" i="3"/>
  <c r="I1596" i="3"/>
  <c r="I3324" i="3"/>
  <c r="I2085" i="3"/>
  <c r="N1947" i="3"/>
  <c r="I2289" i="3"/>
  <c r="I1435" i="3"/>
  <c r="I2804" i="3"/>
  <c r="I853" i="3"/>
  <c r="N1430" i="3"/>
  <c r="N1098" i="3"/>
  <c r="I1741" i="3"/>
  <c r="N1754" i="3"/>
  <c r="I1238" i="3"/>
  <c r="I2453" i="3"/>
  <c r="I2859" i="3"/>
  <c r="I286" i="3"/>
  <c r="N867" i="3"/>
  <c r="I85" i="3"/>
  <c r="N1715" i="3"/>
  <c r="I2866" i="3"/>
  <c r="I1379" i="3"/>
  <c r="N306" i="3"/>
  <c r="I728" i="3"/>
  <c r="N1741" i="3"/>
  <c r="N1667" i="3"/>
  <c r="N3027" i="3"/>
  <c r="N525" i="3"/>
  <c r="N1375" i="3"/>
  <c r="I3" i="3"/>
  <c r="N1926" i="3"/>
  <c r="N773" i="3"/>
  <c r="I3029" i="3"/>
  <c r="N2192" i="3"/>
  <c r="N3471" i="3"/>
  <c r="N2744" i="3"/>
  <c r="I2169" i="3"/>
  <c r="I1548" i="3"/>
  <c r="N1244" i="3"/>
  <c r="I2229" i="3"/>
  <c r="N2135" i="3"/>
  <c r="N1090" i="3"/>
  <c r="N2019" i="3"/>
  <c r="I1796" i="3"/>
  <c r="I1197" i="3"/>
  <c r="I1089" i="3"/>
  <c r="I2505" i="3"/>
  <c r="N2524" i="3"/>
  <c r="I253" i="3"/>
  <c r="N2043" i="3"/>
  <c r="N894" i="3"/>
  <c r="I3439" i="3"/>
  <c r="I381" i="3"/>
  <c r="N656" i="3"/>
  <c r="N1764" i="3"/>
  <c r="N2295" i="3"/>
  <c r="I1879" i="3"/>
  <c r="I1270" i="3"/>
  <c r="I1608" i="3"/>
  <c r="N556" i="3"/>
  <c r="I2963" i="3"/>
  <c r="N2625" i="3"/>
  <c r="I1982" i="3"/>
  <c r="N2267" i="3"/>
  <c r="I3317" i="3"/>
  <c r="I3588" i="3"/>
  <c r="I2120" i="3"/>
  <c r="I666" i="3"/>
  <c r="N2757" i="3"/>
  <c r="I2704" i="3"/>
  <c r="I3322" i="3"/>
  <c r="N233" i="3"/>
  <c r="I1421" i="3"/>
  <c r="N2529" i="3"/>
  <c r="I2168" i="3"/>
  <c r="N1484" i="3"/>
  <c r="I431" i="3"/>
  <c r="N373" i="3"/>
  <c r="I2874" i="3"/>
  <c r="I606" i="3"/>
  <c r="N2725" i="3"/>
  <c r="N2765" i="3"/>
  <c r="N1586" i="3"/>
  <c r="N3513" i="3"/>
  <c r="I2343" i="3"/>
  <c r="I8" i="3"/>
  <c r="I674" i="3"/>
  <c r="I1355" i="3"/>
  <c r="N1513" i="3"/>
  <c r="N224" i="3"/>
  <c r="I2206" i="3"/>
  <c r="N1517" i="3"/>
  <c r="I3089" i="3"/>
  <c r="N1565" i="3"/>
  <c r="I967" i="3"/>
  <c r="N2732" i="3"/>
  <c r="N111" i="3"/>
  <c r="I3570" i="3"/>
  <c r="N1032" i="3"/>
  <c r="I959" i="3"/>
  <c r="N2781" i="3"/>
  <c r="N866" i="3"/>
  <c r="I57" i="3"/>
  <c r="I1744" i="3"/>
  <c r="N3133" i="3"/>
  <c r="I2808" i="3"/>
  <c r="I2618" i="3"/>
  <c r="I1308" i="3"/>
  <c r="N3282" i="3"/>
  <c r="N150" i="3"/>
  <c r="I1064" i="3"/>
  <c r="N2734" i="3"/>
  <c r="N1188" i="3"/>
  <c r="N1935" i="3"/>
  <c r="N2088" i="3"/>
  <c r="I2779" i="3"/>
  <c r="N19" i="3"/>
  <c r="N43" i="3"/>
  <c r="N839" i="3"/>
  <c r="N2940" i="3"/>
  <c r="N3074" i="3"/>
  <c r="N535" i="3"/>
  <c r="I3519" i="3"/>
  <c r="N2728" i="3"/>
  <c r="N691" i="3"/>
  <c r="I3378" i="3"/>
  <c r="N2280" i="3"/>
  <c r="I1610" i="3"/>
  <c r="I652" i="3"/>
  <c r="N871" i="3"/>
  <c r="N93" i="3"/>
  <c r="N1831" i="3"/>
  <c r="I2477" i="3"/>
  <c r="I3222" i="3"/>
  <c r="I2885" i="3"/>
  <c r="I2908" i="3"/>
  <c r="I1486" i="3"/>
  <c r="N1078" i="3"/>
  <c r="N1769" i="3"/>
  <c r="N2294" i="3"/>
  <c r="N1238" i="3"/>
  <c r="N3343" i="3"/>
  <c r="I1536" i="3"/>
  <c r="I2133" i="3"/>
  <c r="I2899" i="3"/>
  <c r="N758" i="3"/>
  <c r="N3385" i="3"/>
  <c r="I455" i="3"/>
  <c r="I2125" i="3"/>
  <c r="I2934" i="3"/>
  <c r="I2508" i="3"/>
  <c r="I3511" i="3"/>
  <c r="I822" i="3"/>
  <c r="I2072" i="3"/>
  <c r="N237" i="3"/>
  <c r="I1759" i="3"/>
  <c r="N1380" i="3"/>
  <c r="N1345" i="3"/>
  <c r="I2573" i="3"/>
  <c r="I1102" i="3"/>
  <c r="N1080" i="3"/>
  <c r="N549" i="3"/>
  <c r="I176" i="3"/>
  <c r="N504" i="3"/>
  <c r="I3097" i="3"/>
  <c r="N676" i="3"/>
  <c r="I3456" i="3"/>
  <c r="N2655" i="3"/>
  <c r="N2388" i="3"/>
  <c r="I1761" i="3"/>
  <c r="N419" i="3"/>
  <c r="I2685" i="3"/>
  <c r="N961" i="3"/>
  <c r="N601" i="3"/>
  <c r="N2537" i="3"/>
  <c r="I2721" i="3"/>
  <c r="I1325" i="3"/>
  <c r="I2253" i="3"/>
  <c r="N2063" i="3"/>
  <c r="I1091" i="3"/>
  <c r="I1887" i="3"/>
  <c r="N2967" i="3"/>
  <c r="I2512" i="3"/>
  <c r="I2904" i="3"/>
  <c r="N3215" i="3"/>
  <c r="N503" i="3"/>
  <c r="N74" i="3"/>
  <c r="N1747" i="3"/>
  <c r="N3172" i="3"/>
  <c r="I300" i="3"/>
  <c r="I624" i="3"/>
  <c r="I1008" i="3"/>
  <c r="I1443" i="3"/>
  <c r="I1027" i="3"/>
  <c r="I3001" i="3"/>
  <c r="N511" i="3"/>
  <c r="I1503" i="3"/>
  <c r="N3188" i="3"/>
  <c r="I1009" i="3"/>
  <c r="I851" i="3"/>
  <c r="I948" i="3"/>
  <c r="N2442" i="3"/>
  <c r="I505" i="3"/>
  <c r="I3119" i="3"/>
  <c r="I2431" i="3"/>
  <c r="I1618" i="3"/>
  <c r="I638" i="3"/>
  <c r="I20" i="3"/>
  <c r="N1989" i="3"/>
  <c r="N2766" i="3"/>
  <c r="N2495" i="3"/>
  <c r="N855" i="3"/>
  <c r="N2077" i="3"/>
  <c r="N2161" i="3"/>
  <c r="I3526" i="3"/>
  <c r="N986" i="3"/>
  <c r="N1994" i="3"/>
  <c r="N3400" i="3"/>
  <c r="I1730" i="3"/>
  <c r="I3197" i="3"/>
  <c r="N3427" i="3"/>
  <c r="I3218" i="3"/>
  <c r="N3105" i="3"/>
  <c r="I1392" i="3"/>
  <c r="N2762" i="3"/>
  <c r="I1906" i="3"/>
  <c r="N1441" i="3"/>
  <c r="I171" i="3"/>
  <c r="N505" i="3"/>
  <c r="I2931" i="3"/>
  <c r="I2204" i="3"/>
  <c r="N1574" i="3"/>
  <c r="N235" i="3"/>
  <c r="N358" i="3"/>
  <c r="N336" i="3"/>
  <c r="N2706" i="3"/>
  <c r="I749" i="3"/>
  <c r="N795" i="3"/>
  <c r="I815" i="3"/>
  <c r="N2787" i="3"/>
  <c r="N1642" i="3"/>
  <c r="I2659" i="3"/>
  <c r="N2573" i="3"/>
  <c r="N132" i="3"/>
  <c r="N2456" i="3"/>
  <c r="I1427" i="3"/>
  <c r="N2796" i="3"/>
  <c r="N3057" i="3"/>
  <c r="I1185" i="3"/>
  <c r="I1880" i="3"/>
  <c r="N575" i="3"/>
  <c r="N2095" i="3"/>
  <c r="I3113" i="3"/>
  <c r="I1269" i="3"/>
  <c r="N3504" i="3"/>
  <c r="N2005" i="3"/>
  <c r="I262" i="3"/>
  <c r="I3259" i="3"/>
  <c r="I3428" i="3"/>
  <c r="I2747" i="3"/>
  <c r="N568" i="3"/>
  <c r="I1219" i="3"/>
  <c r="I2455" i="3"/>
  <c r="N774" i="3"/>
  <c r="N2492" i="3"/>
  <c r="N3137" i="3"/>
  <c r="I229" i="3"/>
  <c r="I1915" i="3"/>
  <c r="I442" i="3"/>
  <c r="N2072" i="3"/>
  <c r="N3356" i="3"/>
  <c r="N3018" i="3"/>
  <c r="N573" i="3"/>
  <c r="I3287" i="3"/>
  <c r="N2785" i="3"/>
  <c r="N423" i="3"/>
  <c r="N1607" i="3"/>
  <c r="N1056" i="3"/>
  <c r="I1989" i="3"/>
  <c r="N1031" i="3"/>
  <c r="N2354" i="3"/>
  <c r="N3335" i="3"/>
  <c r="I1876" i="3"/>
  <c r="I1862" i="3"/>
  <c r="N609" i="3"/>
  <c r="N2607" i="3"/>
  <c r="N3255" i="3"/>
  <c r="N200" i="3"/>
  <c r="I1378" i="3"/>
  <c r="N1823" i="3"/>
  <c r="N2500" i="3"/>
  <c r="N531" i="3"/>
  <c r="I1412" i="3"/>
  <c r="I1455" i="3"/>
  <c r="N2797" i="3"/>
  <c r="N1660" i="3"/>
  <c r="N1368" i="3"/>
  <c r="N707" i="3"/>
  <c r="I3141" i="3"/>
  <c r="N3418" i="3"/>
  <c r="I3159" i="3"/>
  <c r="N2832" i="3"/>
  <c r="N1282" i="3"/>
  <c r="I1816" i="3"/>
  <c r="N3058" i="3"/>
  <c r="I35" i="3"/>
  <c r="N1649" i="3"/>
  <c r="I2800" i="3"/>
  <c r="I2275" i="3"/>
  <c r="I2996" i="3"/>
  <c r="N1065" i="3"/>
  <c r="N747" i="3"/>
  <c r="I1389" i="3"/>
  <c r="N2229" i="3"/>
  <c r="I2912" i="3"/>
  <c r="I2198" i="3"/>
  <c r="I391" i="3"/>
  <c r="I26" i="3"/>
  <c r="N45" i="3"/>
  <c r="I1086" i="3"/>
  <c r="N2892" i="3"/>
  <c r="I2058" i="3"/>
  <c r="I2334" i="3"/>
  <c r="I375" i="3"/>
  <c r="N2486" i="3"/>
  <c r="I123" i="3"/>
  <c r="I3234" i="3"/>
  <c r="N1561" i="3"/>
  <c r="I2584" i="3"/>
  <c r="N654" i="3"/>
  <c r="N889" i="3"/>
  <c r="I3216" i="3"/>
  <c r="I2308" i="3"/>
  <c r="I1701" i="3"/>
  <c r="N985" i="3"/>
  <c r="N325" i="3"/>
  <c r="I3365" i="3"/>
  <c r="N255" i="3"/>
  <c r="I264" i="3"/>
  <c r="I216" i="3"/>
  <c r="I1001" i="3"/>
  <c r="I898" i="3"/>
  <c r="I1704" i="3"/>
  <c r="N3482" i="3"/>
  <c r="I535" i="3"/>
  <c r="N3439" i="3"/>
  <c r="I2414" i="3"/>
  <c r="N3309" i="3"/>
  <c r="I1491" i="3"/>
  <c r="N499" i="3"/>
  <c r="N256" i="3"/>
  <c r="I1106" i="3"/>
  <c r="I371" i="3"/>
  <c r="I3086" i="3"/>
  <c r="I759" i="3"/>
  <c r="I3138" i="3"/>
  <c r="N4" i="3"/>
  <c r="I2790" i="3"/>
  <c r="N1426" i="3"/>
  <c r="I2812" i="3"/>
  <c r="I493" i="3"/>
  <c r="N3576" i="3"/>
  <c r="N425" i="3"/>
  <c r="I552" i="3"/>
  <c r="I1716" i="3"/>
  <c r="I2249" i="3"/>
  <c r="I3464" i="3"/>
  <c r="I770" i="3"/>
  <c r="N3224" i="3"/>
  <c r="N242" i="3"/>
  <c r="N1923" i="3"/>
  <c r="N2646" i="3"/>
  <c r="N2774" i="3"/>
  <c r="I1062" i="3"/>
  <c r="I2869" i="3"/>
  <c r="I490" i="3"/>
  <c r="N2221" i="3"/>
  <c r="I2079" i="3"/>
  <c r="I2751" i="3"/>
  <c r="I635" i="3"/>
  <c r="N2228" i="3"/>
  <c r="I737" i="3"/>
  <c r="N2978" i="3"/>
  <c r="N1761" i="3"/>
  <c r="I621" i="3"/>
  <c r="N399" i="3"/>
  <c r="N3600" i="3"/>
  <c r="N1393" i="3"/>
  <c r="I2732" i="3"/>
  <c r="I2147" i="3"/>
  <c r="I2887" i="3"/>
  <c r="N1996" i="3"/>
  <c r="N3480" i="3"/>
  <c r="I3003" i="3"/>
  <c r="N698" i="3"/>
  <c r="N571" i="3"/>
  <c r="I2666" i="3"/>
  <c r="N430" i="3"/>
  <c r="N1023" i="3"/>
  <c r="N2096" i="3"/>
  <c r="N862" i="3"/>
  <c r="I3007" i="3"/>
  <c r="I2095" i="3"/>
  <c r="I1755" i="3"/>
  <c r="N3045" i="3"/>
  <c r="N2134" i="3"/>
  <c r="I1572" i="3"/>
  <c r="N218" i="3"/>
  <c r="N3478" i="3"/>
  <c r="N3484" i="3"/>
  <c r="I3135" i="3"/>
  <c r="N385" i="3"/>
  <c r="I3430" i="3"/>
  <c r="N2523" i="3"/>
  <c r="N1516" i="3"/>
  <c r="I33" i="3"/>
  <c r="I377" i="3"/>
  <c r="N2579" i="3"/>
  <c r="N1575" i="3"/>
  <c r="I2872" i="3"/>
  <c r="N1592" i="3"/>
  <c r="I2433" i="3"/>
  <c r="N3136" i="3"/>
  <c r="I3024" i="3"/>
  <c r="N2558" i="3"/>
  <c r="I2482" i="3"/>
  <c r="I1181" i="3"/>
  <c r="N1810" i="3"/>
  <c r="I3520" i="3"/>
  <c r="N2470" i="3"/>
  <c r="N1370" i="3"/>
  <c r="I720" i="3"/>
  <c r="N279" i="3"/>
  <c r="I753" i="3"/>
  <c r="I193" i="3"/>
  <c r="N299" i="3"/>
  <c r="I3073" i="3"/>
  <c r="N3247" i="3"/>
  <c r="N15" i="3"/>
  <c r="N3128" i="3"/>
  <c r="N1518" i="3"/>
  <c r="N1257" i="3"/>
  <c r="I3054" i="3"/>
  <c r="I2412" i="3"/>
  <c r="I2149" i="3"/>
  <c r="I1251" i="3"/>
  <c r="I1358" i="3"/>
  <c r="I1530" i="3"/>
  <c r="N1694" i="3"/>
  <c r="I2609" i="3"/>
  <c r="N1569" i="3"/>
  <c r="N2802" i="3"/>
  <c r="N2433" i="3"/>
  <c r="N3207" i="3"/>
  <c r="N3574" i="3"/>
  <c r="N973" i="3"/>
  <c r="N734" i="3"/>
  <c r="I2210" i="3"/>
  <c r="N2922" i="3"/>
  <c r="N1934" i="3"/>
  <c r="I2839" i="3"/>
  <c r="I914" i="3"/>
  <c r="N597" i="3"/>
  <c r="I2553" i="3"/>
  <c r="I2374" i="3"/>
  <c r="N1150" i="3"/>
  <c r="I812" i="3"/>
  <c r="N307" i="3"/>
  <c r="N1176" i="3"/>
  <c r="N1187" i="3"/>
  <c r="N2105" i="3"/>
  <c r="N1930" i="3"/>
  <c r="N1781" i="3"/>
  <c r="I2731" i="3"/>
  <c r="N2996" i="3"/>
  <c r="N1285" i="3"/>
  <c r="I1041" i="3"/>
  <c r="N2303" i="3"/>
  <c r="N2926" i="3"/>
  <c r="I2042" i="3"/>
  <c r="N872" i="3"/>
  <c r="I3041" i="3"/>
  <c r="I351" i="3"/>
  <c r="I596" i="3"/>
  <c r="I2902" i="3"/>
  <c r="I3104" i="3"/>
  <c r="N2897" i="3"/>
  <c r="N799" i="3"/>
  <c r="N3169" i="3"/>
  <c r="I2489" i="3"/>
  <c r="I3308" i="3"/>
  <c r="I1785" i="3"/>
  <c r="N1295" i="3"/>
  <c r="N912" i="3"/>
  <c r="I2973" i="3"/>
  <c r="N2515" i="3"/>
  <c r="I1928" i="3"/>
  <c r="N841" i="3"/>
  <c r="I2025" i="3"/>
  <c r="N1985" i="3"/>
  <c r="I1903" i="3"/>
  <c r="I1368" i="3"/>
  <c r="N1897" i="3"/>
  <c r="I3123" i="3"/>
  <c r="I1811" i="3"/>
  <c r="N1146" i="3"/>
  <c r="I2088" i="3"/>
  <c r="N1429" i="3"/>
  <c r="I1861" i="3"/>
  <c r="N770" i="3"/>
  <c r="I924" i="3"/>
  <c r="I3281" i="3"/>
  <c r="N2114" i="3"/>
  <c r="I43" i="3"/>
  <c r="I3167" i="3"/>
  <c r="I2255" i="3"/>
  <c r="N554" i="3"/>
  <c r="I1175" i="3"/>
  <c r="N498" i="3"/>
  <c r="N1763" i="3"/>
  <c r="I90" i="3"/>
  <c r="I1442" i="3"/>
  <c r="I1281" i="3"/>
  <c r="N2065" i="3"/>
  <c r="N1848" i="3"/>
  <c r="I1702" i="3"/>
  <c r="N929" i="3"/>
  <c r="N2600" i="3"/>
  <c r="N3158" i="3"/>
  <c r="N1829" i="3"/>
  <c r="N1751" i="3"/>
  <c r="N2519" i="3"/>
  <c r="N195" i="3"/>
  <c r="N3554" i="3"/>
  <c r="I2353" i="3"/>
  <c r="I1030" i="3"/>
  <c r="N476" i="3"/>
  <c r="I2087" i="3"/>
  <c r="N415" i="3"/>
  <c r="I214" i="3"/>
  <c r="N1237" i="3"/>
  <c r="I2226" i="3"/>
  <c r="N1028" i="3"/>
  <c r="I1036" i="3"/>
  <c r="N1844" i="3"/>
  <c r="N3040" i="3"/>
  <c r="I2000" i="3"/>
  <c r="N897" i="3"/>
  <c r="I821" i="3"/>
  <c r="N1162" i="3"/>
  <c r="N2997" i="3"/>
  <c r="N3220" i="3"/>
  <c r="N1645" i="3"/>
  <c r="I1359" i="3"/>
  <c r="N3420" i="3"/>
  <c r="I3600" i="3"/>
  <c r="N2597" i="3"/>
  <c r="N382" i="3"/>
  <c r="N1772" i="3"/>
  <c r="N2033" i="3"/>
  <c r="N2687" i="3"/>
  <c r="N1494" i="3"/>
  <c r="N2981" i="3"/>
  <c r="N88" i="3"/>
  <c r="N3426" i="3"/>
  <c r="N2685" i="3"/>
  <c r="I988" i="3"/>
  <c r="I1124" i="3"/>
  <c r="N1221" i="3"/>
  <c r="I418" i="3"/>
  <c r="N674" i="3"/>
  <c r="N1143" i="3"/>
  <c r="N1582" i="3"/>
  <c r="N1279" i="3"/>
  <c r="N2752" i="3"/>
  <c r="N3296" i="3"/>
  <c r="N941" i="3"/>
  <c r="I2328" i="3"/>
  <c r="I1870" i="3"/>
  <c r="N383" i="3"/>
  <c r="I925" i="3"/>
  <c r="I893" i="3"/>
  <c r="I1849" i="3"/>
  <c r="N768" i="3"/>
  <c r="N1376" i="3"/>
  <c r="I2408" i="3"/>
  <c r="I2679" i="3"/>
  <c r="I2672" i="3"/>
  <c r="N3268" i="3"/>
  <c r="N688" i="3"/>
  <c r="N2189" i="3"/>
  <c r="N2230" i="3"/>
  <c r="N266" i="3"/>
  <c r="I3476" i="3"/>
  <c r="N1492" i="3"/>
  <c r="N1917" i="3"/>
  <c r="N141" i="3"/>
  <c r="I2500" i="3"/>
  <c r="I2562" i="3"/>
  <c r="I480" i="3"/>
  <c r="N3374" i="3"/>
  <c r="I408" i="3"/>
  <c r="I3528" i="3"/>
  <c r="N1229" i="3"/>
  <c r="N3396" i="3"/>
  <c r="N2779" i="3"/>
  <c r="N2932" i="3"/>
  <c r="N207" i="3"/>
  <c r="N798" i="3"/>
  <c r="N3528" i="3"/>
  <c r="I102" i="3"/>
  <c r="I1658" i="3"/>
  <c r="I1317" i="3"/>
  <c r="N2119" i="3"/>
  <c r="N915" i="3"/>
  <c r="I826" i="3"/>
  <c r="I2373" i="3"/>
  <c r="N411" i="3"/>
  <c r="I1780" i="3"/>
  <c r="I2021" i="3"/>
  <c r="I864" i="3"/>
  <c r="N1388" i="3"/>
  <c r="I1039" i="3"/>
  <c r="N2630" i="3"/>
  <c r="I1477" i="3"/>
  <c r="N282" i="3"/>
  <c r="N2898" i="3"/>
  <c r="N2737" i="3"/>
  <c r="I284" i="3"/>
  <c r="I2742" i="3"/>
  <c r="N1590" i="3"/>
  <c r="N182" i="3"/>
  <c r="I1727" i="3"/>
  <c r="N2704" i="3"/>
  <c r="N1964" i="3"/>
  <c r="I2076" i="3"/>
  <c r="N2900" i="3"/>
  <c r="N585" i="3"/>
  <c r="N3547" i="3"/>
  <c r="N663" i="3"/>
  <c r="I537" i="3"/>
  <c r="N2199" i="3"/>
  <c r="N2824" i="3"/>
  <c r="N2502" i="3"/>
  <c r="I1141" i="3"/>
  <c r="I1781" i="3"/>
  <c r="I1095" i="3"/>
  <c r="N826" i="3"/>
  <c r="I1693" i="3"/>
  <c r="I3416" i="3"/>
  <c r="N3353" i="3"/>
  <c r="N1179" i="3"/>
  <c r="I3028" i="3"/>
  <c r="I1324" i="3"/>
  <c r="I1502" i="3"/>
  <c r="N2699" i="3"/>
  <c r="N1145" i="3"/>
  <c r="I323" i="3"/>
  <c r="N197" i="3"/>
  <c r="N3561" i="3"/>
  <c r="I865" i="3"/>
  <c r="I224" i="3"/>
  <c r="N2317" i="3"/>
  <c r="N2252" i="3"/>
  <c r="I172" i="3"/>
  <c r="N1224" i="3"/>
  <c r="N1678" i="3"/>
  <c r="I487" i="3"/>
  <c r="N240" i="3"/>
  <c r="N2344" i="3"/>
  <c r="I403" i="3"/>
  <c r="N52" i="3"/>
  <c r="N2" i="3"/>
  <c r="I843" i="3"/>
  <c r="N2057" i="3"/>
  <c r="I698" i="3"/>
  <c r="I1306" i="3"/>
  <c r="I2012" i="3"/>
  <c r="I2641" i="3"/>
  <c r="N1822" i="3"/>
  <c r="I1483" i="3"/>
  <c r="N1173" i="3"/>
  <c r="I1625" i="3"/>
  <c r="N934" i="3"/>
  <c r="I3228" i="3"/>
  <c r="I3098" i="3"/>
  <c r="N1997" i="3"/>
  <c r="N2910" i="3"/>
  <c r="N3548" i="3"/>
  <c r="N1401" i="3"/>
  <c r="N2831" i="3"/>
  <c r="N1487" i="3"/>
  <c r="I157" i="3"/>
  <c r="N2546" i="3"/>
  <c r="I2917" i="3"/>
  <c r="N2094" i="3"/>
  <c r="I2013" i="3"/>
  <c r="I1968" i="3"/>
  <c r="I3050" i="3"/>
  <c r="I539" i="3"/>
  <c r="N210" i="3"/>
  <c r="I2089" i="3"/>
  <c r="N1834" i="3"/>
  <c r="N2823" i="3"/>
  <c r="I3339" i="3"/>
  <c r="N586" i="3"/>
  <c r="I2213" i="3"/>
  <c r="I3504" i="3"/>
  <c r="N455" i="3"/>
  <c r="I163" i="3"/>
  <c r="N1331" i="3"/>
  <c r="I3248" i="3"/>
  <c r="N2547" i="3"/>
  <c r="I2421" i="3"/>
  <c r="N355" i="3"/>
  <c r="I972" i="3"/>
  <c r="N481" i="3"/>
  <c r="N3064" i="3"/>
  <c r="I1607" i="3"/>
  <c r="N3028" i="3"/>
  <c r="I3441" i="3"/>
  <c r="I585" i="3"/>
  <c r="N1328" i="3"/>
  <c r="I2565" i="3"/>
  <c r="I2345" i="3"/>
  <c r="N860" i="3"/>
  <c r="I2589" i="3"/>
  <c r="N2950" i="3"/>
  <c r="N1963" i="3"/>
  <c r="I3253" i="3"/>
  <c r="I3257" i="3"/>
  <c r="I3072" i="3"/>
  <c r="N3288" i="3"/>
  <c r="N878" i="3"/>
  <c r="I3288" i="3"/>
  <c r="I1791" i="3"/>
  <c r="N2124" i="3"/>
  <c r="I1525" i="3"/>
  <c r="I146" i="3"/>
  <c r="N3298" i="3"/>
  <c r="N1945" i="3"/>
  <c r="I1309" i="3"/>
  <c r="N784" i="3"/>
  <c r="N2645" i="3"/>
  <c r="N1138" i="3"/>
  <c r="N3295" i="3"/>
  <c r="N129" i="3"/>
  <c r="I3419" i="3"/>
  <c r="N1538" i="3"/>
  <c r="N3272" i="3"/>
  <c r="I328" i="3"/>
  <c r="N1317" i="3"/>
  <c r="I2595" i="3"/>
  <c r="N2568" i="3"/>
  <c r="I2130" i="3"/>
  <c r="N154" i="3"/>
  <c r="I2539" i="3"/>
  <c r="I2364" i="3"/>
  <c r="I517" i="3"/>
  <c r="I3084" i="3"/>
  <c r="N763" i="3"/>
  <c r="N1000" i="3"/>
  <c r="N3444" i="3"/>
  <c r="I1743" i="3"/>
  <c r="N2867" i="3"/>
  <c r="N1595" i="3"/>
  <c r="I1562" i="3"/>
  <c r="N2423" i="3"/>
  <c r="I1905" i="3"/>
  <c r="N1302" i="3"/>
  <c r="N703" i="3"/>
  <c r="I41" i="3"/>
  <c r="N2545" i="3"/>
  <c r="N722" i="3"/>
  <c r="I3079" i="3"/>
  <c r="N2873" i="3"/>
  <c r="N1646" i="3"/>
  <c r="I2361" i="3"/>
  <c r="I290" i="3"/>
  <c r="N2964" i="3"/>
  <c r="N651" i="3"/>
  <c r="N229" i="3"/>
  <c r="I445" i="3"/>
  <c r="N428" i="3"/>
  <c r="N352" i="3"/>
  <c r="N2467" i="3"/>
  <c r="I1999" i="3"/>
  <c r="I2952" i="3"/>
  <c r="N2447" i="3"/>
  <c r="I2536" i="3"/>
  <c r="I3399" i="3"/>
  <c r="N2919" i="3"/>
  <c r="N1133" i="3"/>
  <c r="I2177" i="3"/>
  <c r="N1845" i="3"/>
  <c r="I1028" i="3"/>
  <c r="N1473" i="3"/>
  <c r="I451" i="3"/>
  <c r="I2989" i="3"/>
  <c r="N262" i="3"/>
  <c r="I2700" i="3"/>
  <c r="N186" i="3"/>
  <c r="I502" i="3"/>
  <c r="I1115" i="3"/>
  <c r="I2714" i="3"/>
  <c r="N2215" i="3"/>
  <c r="N3037" i="3"/>
  <c r="I2792" i="3"/>
  <c r="I829" i="3"/>
  <c r="N1300" i="3"/>
  <c r="N259" i="3"/>
  <c r="I124" i="3"/>
  <c r="N2521" i="3"/>
  <c r="N2392" i="3"/>
  <c r="I2993" i="3"/>
  <c r="I3027" i="3"/>
  <c r="I309" i="3"/>
  <c r="I2895" i="3"/>
  <c r="N968" i="3"/>
  <c r="I1532" i="3"/>
  <c r="N398" i="3"/>
  <c r="I1430" i="3"/>
  <c r="N2684" i="3"/>
  <c r="N2021" i="3"/>
  <c r="I443" i="3"/>
  <c r="I2706" i="3"/>
  <c r="N2068" i="3"/>
  <c r="N2709" i="3"/>
  <c r="N1289" i="3"/>
  <c r="I2472" i="3"/>
  <c r="N1156" i="3"/>
  <c r="I2815" i="3"/>
  <c r="N3098" i="3"/>
  <c r="I1996" i="3"/>
  <c r="I2893" i="3"/>
  <c r="N2540" i="3"/>
  <c r="I2239" i="3"/>
  <c r="I2605" i="3"/>
  <c r="N138" i="3"/>
  <c r="N1214" i="3"/>
  <c r="I1943" i="3"/>
  <c r="N1040" i="3"/>
  <c r="N1458" i="3"/>
  <c r="I1813" i="3"/>
  <c r="I580" i="3"/>
  <c r="I780" i="3"/>
  <c r="N2543" i="3"/>
  <c r="N2194" i="3"/>
  <c r="I1018" i="3"/>
  <c r="I1513" i="3"/>
  <c r="I1931" i="3"/>
  <c r="N1175" i="3"/>
  <c r="N879" i="3"/>
  <c r="N2497" i="3"/>
  <c r="I450" i="3"/>
  <c r="N2315" i="3"/>
  <c r="I1168" i="3"/>
  <c r="N2473" i="3"/>
  <c r="I1914" i="3"/>
  <c r="I32" i="3"/>
  <c r="I2211" i="3"/>
  <c r="N1679" i="3"/>
  <c r="I1057" i="3"/>
  <c r="N2759" i="3"/>
  <c r="I3311" i="3"/>
  <c r="I1067" i="3"/>
  <c r="N2920" i="3"/>
  <c r="I2276" i="3"/>
  <c r="N3382" i="3"/>
  <c r="I3414" i="3"/>
  <c r="N2402" i="3"/>
  <c r="N777" i="3"/>
  <c r="I1231" i="3"/>
  <c r="N1296" i="3"/>
  <c r="I162" i="3"/>
  <c r="I794" i="3"/>
  <c r="N930" i="3"/>
  <c r="I1316" i="3"/>
  <c r="N109" i="3"/>
  <c r="I823" i="3"/>
  <c r="N1708" i="3"/>
  <c r="N443" i="3"/>
  <c r="N3179" i="3"/>
  <c r="N541" i="3"/>
  <c r="N1203" i="3"/>
  <c r="N2089" i="3"/>
  <c r="N3078" i="3"/>
  <c r="I1460" i="3"/>
  <c r="I599" i="3"/>
  <c r="N3492" i="3"/>
  <c r="I2799" i="3"/>
  <c r="I1114" i="3"/>
  <c r="I3400" i="3"/>
  <c r="I2153" i="3"/>
  <c r="N2549" i="3"/>
  <c r="I2468" i="3"/>
  <c r="I900" i="3"/>
  <c r="I1003" i="3"/>
  <c r="N1981" i="3"/>
  <c r="N2749" i="3"/>
  <c r="N1975" i="3"/>
  <c r="N3273" i="3"/>
  <c r="N2565" i="3"/>
  <c r="N788" i="3"/>
  <c r="N1801" i="3"/>
  <c r="N547" i="3"/>
  <c r="N1409" i="3"/>
  <c r="N39" i="3"/>
  <c r="I119" i="3"/>
  <c r="I116" i="3"/>
  <c r="I1266" i="3"/>
  <c r="I965" i="3"/>
  <c r="N2643" i="3"/>
  <c r="I2928" i="3"/>
  <c r="N1752" i="3"/>
  <c r="N1525" i="3"/>
  <c r="I70" i="3"/>
  <c r="N2206" i="3"/>
  <c r="N2503" i="3"/>
  <c r="I3040" i="3"/>
  <c r="I174" i="3"/>
  <c r="N2660" i="3"/>
  <c r="N1767" i="3"/>
  <c r="N1499" i="3"/>
  <c r="N1712" i="3"/>
  <c r="I2769" i="3"/>
  <c r="N3601" i="3"/>
  <c r="N716" i="3"/>
  <c r="N3294" i="3"/>
  <c r="I1056" i="3"/>
  <c r="I2288" i="3"/>
  <c r="N3107" i="3"/>
  <c r="I2059" i="3"/>
  <c r="I2886" i="3"/>
  <c r="I2172" i="3"/>
  <c r="I79" i="3"/>
  <c r="N252" i="3"/>
  <c r="I99" i="3"/>
  <c r="I828" i="3"/>
  <c r="I2218" i="3"/>
  <c r="N639" i="3"/>
  <c r="N2158" i="3"/>
  <c r="N2110" i="3"/>
  <c r="I1695" i="3"/>
  <c r="I729" i="3"/>
  <c r="N833" i="3"/>
  <c r="I2439" i="3"/>
  <c r="N583" i="3"/>
  <c r="N3515" i="3"/>
  <c r="I781" i="3"/>
  <c r="N3523" i="3"/>
  <c r="I2873" i="3"/>
  <c r="I2040" i="3"/>
  <c r="I402" i="3"/>
  <c r="N3518" i="3"/>
  <c r="N1777" i="3"/>
  <c r="N2911" i="3"/>
  <c r="N3166" i="3"/>
  <c r="N1524" i="3"/>
  <c r="N3404" i="3"/>
  <c r="I1558" i="3"/>
  <c r="N2179" i="3"/>
  <c r="N406" i="3"/>
  <c r="I3559" i="3"/>
  <c r="I1947" i="3"/>
  <c r="N3375" i="3"/>
  <c r="I1564" i="3"/>
  <c r="N3035" i="3"/>
  <c r="I911" i="3"/>
  <c r="I96" i="3"/>
  <c r="N947" i="3"/>
  <c r="I3344" i="3"/>
  <c r="I2744" i="3"/>
  <c r="I103" i="3"/>
  <c r="N1898" i="3"/>
  <c r="N1992" i="3"/>
  <c r="N1916" i="3"/>
  <c r="N2805" i="3"/>
  <c r="N166" i="3"/>
  <c r="N2952" i="3"/>
  <c r="N3248" i="3"/>
  <c r="I3477" i="3"/>
  <c r="N1094" i="3"/>
  <c r="I3258" i="3"/>
  <c r="I1260" i="3"/>
  <c r="N2022" i="3"/>
  <c r="I3005" i="3"/>
  <c r="N2440" i="3"/>
  <c r="N2435" i="3"/>
  <c r="N192" i="3"/>
  <c r="N2899" i="3"/>
  <c r="N1362" i="3"/>
  <c r="I1677" i="3"/>
  <c r="I3337" i="3"/>
  <c r="I1283" i="3"/>
  <c r="I1287" i="3"/>
  <c r="I2846" i="3"/>
  <c r="N1734" i="3"/>
  <c r="N314" i="3"/>
  <c r="N479" i="3"/>
  <c r="I1292" i="3"/>
  <c r="I2836" i="3"/>
  <c r="N1271" i="3"/>
  <c r="N3196" i="3"/>
  <c r="I1166" i="3"/>
  <c r="N1297" i="3"/>
  <c r="N2602" i="3"/>
  <c r="N36" i="3"/>
  <c r="N2644" i="3"/>
  <c r="I7" i="3"/>
  <c r="I2235" i="3"/>
  <c r="I459" i="3"/>
  <c r="N1123" i="3"/>
  <c r="I2741" i="3"/>
  <c r="N2902" i="3"/>
  <c r="I1337" i="3"/>
  <c r="I2826" i="3"/>
  <c r="N264" i="3"/>
  <c r="I3342" i="3"/>
  <c r="I3509" i="3"/>
  <c r="I1396" i="3"/>
  <c r="I3128" i="3"/>
  <c r="I3499" i="3"/>
  <c r="N2914" i="3"/>
  <c r="N3452" i="3"/>
  <c r="I891" i="3"/>
  <c r="I2905" i="3"/>
  <c r="I1273" i="3"/>
  <c r="N679" i="3"/>
  <c r="I710" i="3"/>
  <c r="N1709" i="3"/>
  <c r="N1506" i="3"/>
  <c r="N3406" i="3"/>
  <c r="I870" i="3"/>
  <c r="N3384" i="3"/>
  <c r="N1668" i="3"/>
  <c r="N225" i="3"/>
  <c r="I2903" i="3"/>
  <c r="I625" i="3"/>
  <c r="N3485" i="3"/>
  <c r="I2981" i="3"/>
  <c r="N1079" i="3"/>
  <c r="I852" i="3"/>
  <c r="I2551" i="3"/>
  <c r="N1339" i="3"/>
  <c r="I1210" i="3"/>
  <c r="N886" i="3"/>
  <c r="N781" i="3"/>
  <c r="N309" i="3"/>
  <c r="I2271" i="3"/>
  <c r="N1416" i="3"/>
  <c r="I1946" i="3"/>
  <c r="I2188" i="3"/>
  <c r="N2743" i="3"/>
  <c r="I3585" i="3"/>
  <c r="N1535" i="3"/>
  <c r="N2319" i="3"/>
  <c r="N1217" i="3"/>
  <c r="N2520" i="3"/>
  <c r="I1074" i="3"/>
  <c r="I1714" i="3"/>
  <c r="I182" i="3"/>
  <c r="N2366" i="3"/>
  <c r="N1683" i="3"/>
  <c r="N1972" i="3"/>
  <c r="I3333" i="3"/>
  <c r="I34" i="3"/>
  <c r="N1644" i="3"/>
  <c r="N417" i="3"/>
  <c r="N1431" i="3"/>
  <c r="N2084" i="3"/>
  <c r="N196" i="3"/>
  <c r="I626" i="3"/>
  <c r="N931" i="3"/>
  <c r="N1789" i="3"/>
  <c r="N2034" i="3"/>
  <c r="I2847" i="3"/>
  <c r="I28" i="3"/>
  <c r="N736" i="3"/>
  <c r="N1485" i="3"/>
  <c r="N360" i="3"/>
  <c r="N616" i="3"/>
  <c r="I1205" i="3"/>
  <c r="N3395" i="3"/>
  <c r="I1890" i="3"/>
  <c r="N219" i="3"/>
  <c r="N3177" i="3"/>
  <c r="N1669" i="3"/>
  <c r="N1581" i="3"/>
  <c r="I285" i="3"/>
  <c r="N3314" i="3"/>
  <c r="N1432" i="3"/>
  <c r="I1565" i="3"/>
  <c r="I1011" i="3"/>
  <c r="N520" i="3"/>
  <c r="I128" i="3"/>
  <c r="I1663" i="3"/>
  <c r="N3555" i="3"/>
  <c r="N951" i="3"/>
  <c r="I1447" i="3"/>
  <c r="I3293" i="3"/>
  <c r="N3178" i="3"/>
  <c r="I2511" i="3"/>
  <c r="N2085" i="3"/>
  <c r="I2624" i="3"/>
  <c r="I3455" i="3"/>
  <c r="N1471" i="3"/>
  <c r="N3065" i="3"/>
  <c r="N1195" i="3"/>
  <c r="N3262" i="3"/>
  <c r="I1745" i="3"/>
  <c r="N2350" i="3"/>
  <c r="I545" i="3"/>
  <c r="I2578" i="3"/>
  <c r="N662" i="3"/>
  <c r="I2626" i="3"/>
  <c r="N3131" i="3"/>
  <c r="N3542" i="3"/>
  <c r="N753" i="3"/>
  <c r="N550" i="3"/>
  <c r="N258" i="3"/>
  <c r="N2813" i="3"/>
  <c r="N1723" i="3"/>
  <c r="N1011" i="3"/>
  <c r="I2877" i="3"/>
  <c r="I931" i="3"/>
  <c r="N1447" i="3"/>
  <c r="I1688" i="3"/>
  <c r="N3024" i="3"/>
  <c r="I3148" i="3"/>
  <c r="I2259" i="3"/>
  <c r="N3044" i="3"/>
  <c r="N2560" i="3"/>
  <c r="N2254" i="3"/>
  <c r="I3153" i="3"/>
  <c r="N623" i="3"/>
  <c r="I3467" i="3"/>
  <c r="I2516" i="3"/>
  <c r="I498" i="3"/>
  <c r="N3032" i="3"/>
  <c r="N2160" i="3"/>
  <c r="N2750" i="3"/>
  <c r="I947" i="3"/>
  <c r="N700" i="3"/>
  <c r="I1963" i="3"/>
  <c r="N459" i="3"/>
  <c r="I1077" i="3"/>
  <c r="N261" i="3"/>
  <c r="I3250" i="3"/>
  <c r="I1478" i="3"/>
  <c r="I260" i="3"/>
  <c r="I1722" i="3"/>
  <c r="N3605" i="3"/>
  <c r="N3061" i="3"/>
  <c r="N3510" i="3"/>
  <c r="N2069" i="3"/>
  <c r="I1150" i="3"/>
  <c r="N1306" i="3"/>
  <c r="I1753" i="3"/>
  <c r="N2589" i="3"/>
  <c r="I929" i="3"/>
  <c r="I1977" i="3"/>
  <c r="N198" i="3"/>
  <c r="I420" i="3"/>
  <c r="N899" i="3"/>
  <c r="I3561" i="3"/>
  <c r="I2143" i="3"/>
  <c r="N3560" i="3"/>
  <c r="I958" i="3"/>
  <c r="N2767" i="3"/>
  <c r="I622" i="3"/>
  <c r="I2616" i="3"/>
  <c r="N1748" i="3"/>
  <c r="N1112" i="3"/>
  <c r="N748" i="3"/>
  <c r="I1244" i="3"/>
  <c r="I775" i="3"/>
  <c r="I2729" i="3"/>
  <c r="I2493" i="3"/>
  <c r="N634" i="3"/>
  <c r="N124" i="3"/>
  <c r="N2165" i="3"/>
  <c r="N495" i="3"/>
  <c r="N2468" i="3"/>
  <c r="N2612" i="3"/>
  <c r="I3558" i="3"/>
  <c r="N2906" i="3"/>
  <c r="N2921" i="3"/>
  <c r="N3184" i="3"/>
  <c r="I3327" i="3"/>
  <c r="N3435" i="3"/>
  <c r="I3155" i="3"/>
  <c r="N1857" i="3"/>
  <c r="N3423" i="3"/>
  <c r="N2790" i="3"/>
  <c r="N1017" i="3"/>
  <c r="N2927" i="3"/>
  <c r="I215" i="3"/>
  <c r="N606" i="3"/>
  <c r="N2482" i="3"/>
  <c r="I1366" i="3"/>
  <c r="N3371" i="3"/>
  <c r="N2270" i="3"/>
  <c r="I3531" i="3"/>
  <c r="I2947" i="3"/>
  <c r="N317" i="3"/>
  <c r="I3496" i="3"/>
  <c r="I2673" i="3"/>
  <c r="I1670" i="3"/>
  <c r="N1223" i="3"/>
  <c r="N394" i="3"/>
  <c r="I850" i="3"/>
  <c r="N1092" i="3"/>
  <c r="I2475" i="3"/>
  <c r="N611" i="3"/>
  <c r="N3493" i="3"/>
  <c r="N1394" i="3"/>
  <c r="N3373" i="3"/>
  <c r="N1520" i="3"/>
  <c r="I2588" i="3"/>
  <c r="N1045" i="3"/>
  <c r="I1764" i="3"/>
  <c r="N367" i="3"/>
  <c r="I3454" i="3"/>
  <c r="I2458" i="3"/>
  <c r="N2717" i="3"/>
  <c r="N1904" i="3"/>
  <c r="I1226" i="3"/>
  <c r="N608" i="3"/>
  <c r="I2957" i="3"/>
  <c r="N3160" i="3"/>
  <c r="I869" i="3"/>
  <c r="N3495" i="3"/>
  <c r="N1446" i="3"/>
  <c r="I1118" i="3"/>
  <c r="N2276" i="3"/>
  <c r="N234" i="3"/>
  <c r="N873" i="3"/>
  <c r="N484" i="3"/>
  <c r="I1719" i="3"/>
  <c r="N3055" i="3"/>
  <c r="N16" i="3"/>
  <c r="I1335" i="3"/>
  <c r="I3521" i="3"/>
  <c r="I1113" i="3"/>
  <c r="I987" i="3"/>
  <c r="N1579" i="3"/>
  <c r="I2332" i="3"/>
  <c r="N1015" i="3"/>
  <c r="I2348" i="3"/>
  <c r="I3031" i="3"/>
  <c r="N3463" i="3"/>
  <c r="N3053" i="3"/>
  <c r="N3468" i="3"/>
  <c r="N1116" i="3"/>
  <c r="I1771" i="3"/>
  <c r="I301" i="3"/>
  <c r="I390" i="3"/>
  <c r="N562" i="3"/>
  <c r="N2613" i="3"/>
  <c r="I1505" i="3"/>
  <c r="I3604" i="3"/>
  <c r="I2593" i="3"/>
  <c r="N796" i="3"/>
  <c r="I142" i="3"/>
  <c r="I1984" i="3"/>
  <c r="N2969" i="3"/>
  <c r="I1315" i="3"/>
  <c r="I680" i="3"/>
  <c r="N3591" i="3"/>
  <c r="I1248" i="3"/>
  <c r="N2364" i="3"/>
  <c r="I3460" i="3"/>
  <c r="I723" i="3"/>
  <c r="I513" i="3"/>
  <c r="I1235" i="3"/>
  <c r="I2898" i="3"/>
  <c r="N2166" i="3"/>
  <c r="I3021" i="3"/>
  <c r="N2461" i="3"/>
  <c r="I3068" i="3"/>
  <c r="I1807" i="3"/>
  <c r="N865" i="3"/>
  <c r="N2988" i="3"/>
  <c r="I282" i="3"/>
  <c r="I3334" i="3"/>
  <c r="N3278" i="3"/>
  <c r="I208" i="3"/>
  <c r="N2154" i="3"/>
  <c r="N1626" i="3"/>
  <c r="I1385" i="3"/>
  <c r="I562" i="3"/>
  <c r="I129" i="3"/>
  <c r="N783" i="3"/>
  <c r="N1433" i="3"/>
  <c r="I2546" i="3"/>
  <c r="I3151" i="3"/>
  <c r="N1657" i="3"/>
  <c r="N918" i="3"/>
  <c r="I380" i="3"/>
  <c r="I74" i="3"/>
  <c r="I3367" i="3"/>
  <c r="I2697" i="3"/>
  <c r="N3079" i="3"/>
  <c r="N3159" i="3"/>
  <c r="I220" i="3"/>
  <c r="N1853" i="3"/>
  <c r="I326" i="3"/>
  <c r="N2204" i="3"/>
  <c r="N199" i="3"/>
  <c r="N416" i="3"/>
  <c r="N3198" i="3"/>
  <c r="N829" i="3"/>
  <c r="N3491" i="3"/>
  <c r="N3434" i="3"/>
  <c r="N2771" i="3"/>
  <c r="I3226" i="3"/>
  <c r="I685" i="3"/>
  <c r="N3252" i="3"/>
  <c r="N2856" i="3"/>
  <c r="N624" i="3"/>
  <c r="I2746" i="3"/>
  <c r="I1159" i="3"/>
  <c r="N3041" i="3"/>
  <c r="I2648" i="3"/>
  <c r="I2092" i="3"/>
  <c r="N112" i="3"/>
  <c r="N1536" i="3"/>
  <c r="N906" i="3"/>
  <c r="N3590" i="3"/>
  <c r="N903" i="3"/>
  <c r="I1278" i="3"/>
  <c r="N488" i="3"/>
  <c r="N2651" i="3"/>
  <c r="N530" i="3"/>
  <c r="I3134" i="3"/>
  <c r="N426" i="3"/>
  <c r="N1858" i="3"/>
  <c r="I2312" i="3"/>
  <c r="I709" i="3"/>
  <c r="N1798" i="3"/>
  <c r="I2785" i="3"/>
  <c r="I3516" i="3"/>
  <c r="I3211" i="3"/>
  <c r="N1181" i="3"/>
  <c r="I2298" i="3"/>
  <c r="I466" i="3"/>
  <c r="I2563" i="3"/>
  <c r="N2895" i="3"/>
  <c r="I3152" i="3"/>
  <c r="N983" i="3"/>
  <c r="I3313" i="3"/>
  <c r="I1712" i="3"/>
  <c r="I1022" i="3"/>
  <c r="N1877" i="3"/>
  <c r="N1290" i="3"/>
  <c r="I1664" i="3"/>
  <c r="I1428" i="3"/>
  <c r="I1236" i="3"/>
  <c r="N3437" i="3"/>
  <c r="N987" i="3"/>
  <c r="N3532" i="3"/>
  <c r="N2493" i="3"/>
  <c r="I2358" i="3"/>
  <c r="N3012" i="3"/>
  <c r="N560" i="3"/>
  <c r="N1950" i="3"/>
  <c r="N2566" i="3"/>
  <c r="I1243" i="3"/>
  <c r="N3239" i="3"/>
  <c r="I1894" i="3"/>
  <c r="N2016" i="3"/>
  <c r="I304" i="3"/>
  <c r="I388" i="3"/>
  <c r="N3193" i="3"/>
  <c r="N1496" i="3"/>
  <c r="N3401" i="3"/>
  <c r="I1221" i="3"/>
  <c r="I1935" i="3"/>
  <c r="N2050" i="3"/>
  <c r="I2762" i="3"/>
  <c r="N3327" i="3"/>
  <c r="N1450" i="3"/>
  <c r="N727" i="3"/>
  <c r="I905" i="3"/>
  <c r="I2796" i="3"/>
  <c r="I2841" i="3"/>
  <c r="N1363" i="3"/>
  <c r="I319" i="3"/>
  <c r="I1401" i="3"/>
  <c r="I67" i="3"/>
  <c r="N365" i="3"/>
  <c r="N1379" i="3"/>
  <c r="N1566" i="3"/>
  <c r="N1102" i="3"/>
  <c r="N834" i="3"/>
  <c r="I3598" i="3"/>
  <c r="N3176" i="3"/>
  <c r="N543" i="3"/>
  <c r="N1775" i="3"/>
  <c r="N1039" i="3"/>
  <c r="I2857" i="3"/>
  <c r="N3428" i="3"/>
  <c r="I1506" i="3"/>
  <c r="N3120" i="3"/>
  <c r="I561" i="3"/>
  <c r="N1663" i="3"/>
  <c r="I270" i="3"/>
  <c r="I3215" i="3"/>
  <c r="I3229" i="3"/>
  <c r="N502" i="3"/>
  <c r="N982" i="3"/>
  <c r="I3264" i="3"/>
  <c r="N1733" i="3"/>
  <c r="I1691" i="3"/>
  <c r="N2368" i="3"/>
  <c r="N858" i="3"/>
  <c r="N27" i="3"/>
  <c r="I386" i="3"/>
  <c r="I1626" i="3"/>
  <c r="N2138" i="3"/>
  <c r="I3536" i="3"/>
  <c r="N825" i="3"/>
  <c r="I1733" i="3"/>
  <c r="N603" i="3"/>
  <c r="I185" i="3"/>
  <c r="N3060" i="3"/>
  <c r="N2009" i="3"/>
  <c r="I2784" i="3"/>
  <c r="N1936" i="3"/>
  <c r="I3395" i="3"/>
  <c r="I448" i="3"/>
  <c r="N2237" i="3"/>
  <c r="I939" i="3"/>
  <c r="I3319" i="3"/>
  <c r="I2381" i="3"/>
  <c r="I63" i="3"/>
  <c r="I3076" i="3"/>
  <c r="N816" i="3"/>
  <c r="N2789" i="3"/>
  <c r="I1578" i="3"/>
  <c r="N1619" i="3"/>
  <c r="N2884" i="3"/>
  <c r="I1025" i="3"/>
  <c r="N812" i="3"/>
  <c r="I876" i="3"/>
  <c r="I2858" i="3"/>
  <c r="I558" i="3"/>
  <c r="N145" i="3"/>
  <c r="N1068" i="3"/>
  <c r="I2726" i="3"/>
  <c r="I47" i="3"/>
  <c r="I2911" i="3"/>
  <c r="I3491" i="3"/>
  <c r="N673" i="3"/>
  <c r="N2148" i="3"/>
  <c r="I3362" i="3"/>
  <c r="I311" i="3"/>
  <c r="I1969" i="3"/>
  <c r="I712" i="3"/>
  <c r="I1573" i="3"/>
  <c r="N2556" i="3"/>
  <c r="N2121" i="3"/>
  <c r="N2483" i="3"/>
  <c r="N2025" i="3"/>
  <c r="I2634" i="3"/>
  <c r="N955" i="3"/>
  <c r="N3552" i="3"/>
  <c r="I3472" i="3"/>
  <c r="I2118" i="3"/>
  <c r="I1195" i="3"/>
  <c r="I2645" i="3"/>
  <c r="I2167" i="3"/>
  <c r="N1407" i="3"/>
  <c r="N723" i="3"/>
  <c r="N1618" i="3"/>
  <c r="I3125" i="3"/>
  <c r="N1600" i="3"/>
  <c r="N848" i="3"/>
  <c r="I603" i="3"/>
  <c r="I1957" i="3"/>
  <c r="I1247" i="3"/>
  <c r="I1621" i="3"/>
  <c r="I2212" i="3"/>
  <c r="I2233" i="3"/>
  <c r="N832" i="3"/>
  <c r="N1030" i="3"/>
  <c r="N2097" i="3"/>
  <c r="I2705" i="3"/>
  <c r="I758" i="3"/>
  <c r="N1629" i="3"/>
  <c r="I1329" i="3"/>
  <c r="I373" i="3"/>
  <c r="I271" i="3"/>
  <c r="N1114" i="3"/>
  <c r="I3568" i="3"/>
  <c r="N3476" i="3"/>
  <c r="N2803" i="3"/>
  <c r="I1122" i="3"/>
  <c r="N253" i="3"/>
  <c r="N3541" i="3"/>
  <c r="I3120" i="3"/>
  <c r="I3495" i="3"/>
  <c r="I2200" i="3"/>
  <c r="N522" i="3"/>
  <c r="N1854" i="3"/>
  <c r="I379" i="3"/>
  <c r="I951" i="3"/>
  <c r="N714" i="3"/>
  <c r="I1734" i="3"/>
  <c r="N1489" i="3"/>
  <c r="I3114" i="3"/>
  <c r="N1277" i="3"/>
  <c r="N2329" i="3"/>
  <c r="N2678" i="3"/>
  <c r="I2538" i="3"/>
  <c r="I2005" i="3"/>
  <c r="N2211" i="3"/>
  <c r="N3168" i="3"/>
  <c r="I582" i="3"/>
  <c r="I1961" i="3"/>
  <c r="N2258" i="3"/>
  <c r="N3442" i="3"/>
  <c r="N2275" i="3"/>
  <c r="I645" i="3"/>
  <c r="N1400" i="3"/>
  <c r="N1154" i="3"/>
  <c r="N2197" i="3"/>
  <c r="N2274" i="3"/>
  <c r="N485" i="3"/>
  <c r="N1529" i="3"/>
  <c r="N2936" i="3"/>
  <c r="N891" i="3"/>
  <c r="I1211" i="3"/>
  <c r="N1673" i="3"/>
  <c r="I2937" i="3"/>
  <c r="I1635" i="3"/>
  <c r="N2193" i="3"/>
  <c r="I68" i="3"/>
  <c r="N940" i="3"/>
  <c r="I2526" i="3"/>
  <c r="N2370" i="3"/>
  <c r="I3220" i="3"/>
  <c r="N1927" i="3"/>
  <c r="N2103" i="3"/>
  <c r="I412" i="3"/>
  <c r="I3341" i="3"/>
  <c r="I784" i="3"/>
  <c r="I1391" i="3"/>
  <c r="N1543" i="3"/>
  <c r="N1940" i="3"/>
  <c r="I3008" i="3"/>
  <c r="N1104" i="3"/>
  <c r="I912" i="3"/>
  <c r="N1924" i="3"/>
  <c r="I2277" i="3"/>
  <c r="N2989" i="3"/>
  <c r="N3419" i="3"/>
  <c r="I1010" i="3"/>
  <c r="N875" i="3"/>
  <c r="I3223" i="3"/>
  <c r="I586" i="3"/>
  <c r="N3408" i="3"/>
  <c r="I1448" i="3"/>
  <c r="I88" i="3"/>
  <c r="I2507" i="3"/>
  <c r="I3284" i="3"/>
  <c r="N483" i="3"/>
  <c r="I3315" i="3"/>
  <c r="I1634" i="3"/>
  <c r="I2548" i="3"/>
  <c r="N939" i="3"/>
  <c r="I3482" i="3"/>
  <c r="I1209" i="3"/>
  <c r="N3289" i="3"/>
  <c r="N534" i="3"/>
  <c r="I241" i="3"/>
  <c r="N2755" i="3"/>
  <c r="I342" i="3"/>
  <c r="N2886" i="3"/>
  <c r="I1148" i="3"/>
  <c r="I144" i="3"/>
  <c r="N2661" i="3"/>
  <c r="I2397" i="3"/>
  <c r="I3413" i="3"/>
  <c r="I1298" i="3"/>
  <c r="I3406" i="3"/>
  <c r="I2342" i="3"/>
  <c r="I1512" i="3"/>
  <c r="I3085" i="3"/>
  <c r="N2112" i="3"/>
  <c r="I2528" i="3"/>
  <c r="N1359" i="3"/>
  <c r="I1628" i="3"/>
  <c r="I724" i="3"/>
  <c r="I3091" i="3"/>
  <c r="I3349" i="3"/>
  <c r="I1000" i="3"/>
  <c r="N1367" i="3"/>
  <c r="N462" i="3"/>
  <c r="I3390" i="3"/>
  <c r="I3169" i="3"/>
  <c r="O3631" i="3" l="1"/>
  <c r="O3611" i="3"/>
  <c r="O3700" i="3"/>
  <c r="O3729" i="3"/>
  <c r="O3655" i="3"/>
  <c r="O3616" i="3"/>
  <c r="O3727" i="3"/>
  <c r="O3686" i="3"/>
  <c r="O3663" i="3"/>
  <c r="O3618" i="3"/>
  <c r="O3673" i="3"/>
  <c r="O3680" i="3"/>
  <c r="O3653" i="3"/>
  <c r="O3682" i="3"/>
  <c r="O3635" i="3"/>
  <c r="O3628" i="3"/>
  <c r="O3679" i="3"/>
  <c r="O3613" i="3"/>
  <c r="O3676" i="3"/>
  <c r="O3639" i="3"/>
  <c r="O3705" i="3"/>
  <c r="O3692" i="3"/>
  <c r="O3725" i="3"/>
  <c r="O3701" i="3"/>
  <c r="O3607" i="3"/>
  <c r="O3708" i="3"/>
  <c r="O3694" i="3"/>
  <c r="O3619" i="3"/>
  <c r="O3610" i="3"/>
  <c r="O3722" i="3"/>
  <c r="O3709" i="3"/>
  <c r="O3659" i="3"/>
  <c r="O3688" i="3"/>
  <c r="O3636" i="3"/>
  <c r="O3658" i="3"/>
  <c r="O3630" i="3"/>
  <c r="O3624" i="3"/>
  <c r="O3671" i="3"/>
  <c r="O3644" i="3"/>
  <c r="O3683" i="3"/>
  <c r="O3642" i="3"/>
  <c r="O3645" i="3"/>
  <c r="O3711" i="3"/>
  <c r="O3716" i="3"/>
  <c r="O3666" i="3"/>
  <c r="O3684" i="3"/>
  <c r="O3731" i="3"/>
  <c r="O3656" i="3"/>
  <c r="O3647" i="3"/>
  <c r="O3652" i="3"/>
  <c r="O3695" i="3"/>
  <c r="O3715" i="3"/>
  <c r="O3726" i="3"/>
  <c r="O3718" i="3"/>
  <c r="O3697" i="3"/>
  <c r="O3637" i="3"/>
  <c r="O3669" i="3"/>
  <c r="O3641" i="3"/>
  <c r="O3665" i="3"/>
  <c r="O3634" i="3"/>
  <c r="O3689" i="3"/>
  <c r="O3651" i="3"/>
  <c r="O3648" i="3"/>
  <c r="O3720" i="3"/>
  <c r="O3719" i="3"/>
  <c r="O3615" i="3"/>
  <c r="O3710" i="3"/>
  <c r="O3724" i="3"/>
  <c r="O3622" i="3"/>
  <c r="O3623" i="3"/>
  <c r="O3677" i="3"/>
  <c r="O3664" i="3"/>
  <c r="O3620" i="3"/>
  <c r="O3668" i="3"/>
  <c r="O3649" i="3"/>
  <c r="O3638" i="3"/>
  <c r="O3728" i="3"/>
  <c r="O3643" i="3"/>
  <c r="O3675" i="3"/>
  <c r="O3733" i="3"/>
  <c r="O3640" i="3"/>
  <c r="O3735" i="3"/>
  <c r="O3712" i="3"/>
  <c r="O3674" i="3"/>
  <c r="O3667" i="3"/>
  <c r="O3672" i="3"/>
  <c r="O3685" i="3"/>
  <c r="O3646" i="3"/>
  <c r="O3654" i="3"/>
  <c r="O3650" i="3"/>
  <c r="O3662" i="3"/>
  <c r="O3696" i="3"/>
  <c r="O3660" i="3"/>
  <c r="O3690" i="3"/>
  <c r="O3617" i="3"/>
  <c r="O3691" i="3"/>
  <c r="O3678" i="3"/>
  <c r="O3714" i="3"/>
  <c r="O3629" i="3"/>
  <c r="O3730" i="3"/>
  <c r="O3632" i="3"/>
  <c r="O3699" i="3"/>
  <c r="O3608" i="3"/>
  <c r="O3670" i="3"/>
  <c r="O3704" i="3"/>
  <c r="O3721" i="3"/>
  <c r="O3702" i="3"/>
  <c r="O3734" i="3"/>
  <c r="O3609" i="3"/>
  <c r="O3698" i="3"/>
  <c r="O3717" i="3"/>
  <c r="O3626" i="3"/>
  <c r="O3707" i="3"/>
  <c r="O3723" i="3"/>
  <c r="O3633" i="3"/>
  <c r="O3625" i="3"/>
  <c r="O3657" i="3"/>
  <c r="O3713" i="3"/>
  <c r="O3614" i="3"/>
  <c r="O3687" i="3"/>
  <c r="O3703" i="3"/>
  <c r="O3627" i="3"/>
  <c r="O3732" i="3"/>
  <c r="O3693" i="3"/>
  <c r="O3661" i="3"/>
  <c r="O3706" i="3"/>
  <c r="O3612" i="3"/>
  <c r="O3621" i="3"/>
  <c r="O3681" i="3"/>
  <c r="L1" i="3"/>
  <c r="O3604" i="3"/>
  <c r="O3605" i="3"/>
  <c r="O3606" i="3"/>
  <c r="V30" i="4"/>
  <c r="J1" i="3"/>
  <c r="B57" i="4"/>
  <c r="V19" i="4" s="1"/>
  <c r="B64" i="4"/>
  <c r="V26" i="4" s="1"/>
  <c r="B65" i="4"/>
  <c r="V27" i="4" s="1"/>
  <c r="B66" i="4"/>
  <c r="V28" i="4" s="1"/>
  <c r="B67" i="4"/>
  <c r="V29" i="4" s="1"/>
  <c r="V38" i="4"/>
  <c r="E4" i="5"/>
  <c r="B45" i="4"/>
  <c r="V7" i="4" s="1"/>
  <c r="B53" i="4"/>
  <c r="V15" i="4" s="1"/>
  <c r="B55" i="4"/>
  <c r="V17" i="4" s="1"/>
  <c r="B42" i="4"/>
  <c r="V4" i="4" s="1"/>
  <c r="B62" i="4"/>
  <c r="V24" i="4" s="1"/>
  <c r="B49" i="4"/>
  <c r="V11" i="4" s="1"/>
  <c r="B47" i="4"/>
  <c r="V9" i="4" s="1"/>
  <c r="B63" i="4"/>
  <c r="V25" i="4" s="1"/>
  <c r="B56" i="4"/>
  <c r="V18" i="4" s="1"/>
  <c r="B52" i="4"/>
  <c r="V14" i="4" s="1"/>
  <c r="B48" i="4"/>
  <c r="V10" i="4" s="1"/>
  <c r="B44" i="4"/>
  <c r="V6" i="4" s="1"/>
  <c r="B59" i="4"/>
  <c r="V21" i="4" s="1"/>
  <c r="B61" i="4"/>
  <c r="V23" i="4" s="1"/>
  <c r="B58" i="4"/>
  <c r="V20" i="4" s="1"/>
  <c r="B54" i="4"/>
  <c r="V16" i="4" s="1"/>
  <c r="B50" i="4"/>
  <c r="V12" i="4" s="1"/>
  <c r="B46" i="4"/>
  <c r="V8" i="4" s="1"/>
  <c r="B43" i="4"/>
  <c r="V5" i="4" s="1"/>
  <c r="B60" i="4"/>
  <c r="V22" i="4" s="1"/>
  <c r="B51" i="4"/>
  <c r="V13" i="4" s="1"/>
  <c r="B41" i="4"/>
  <c r="E38" i="4" l="1"/>
  <c r="D38" i="4"/>
  <c r="K38" i="4" s="1"/>
  <c r="H4" i="5"/>
  <c r="J4" i="5"/>
  <c r="V3" i="4"/>
  <c r="J3614" i="3"/>
  <c r="J3703" i="3"/>
  <c r="J3664" i="3"/>
  <c r="J3652" i="3"/>
  <c r="J3623" i="3"/>
  <c r="J3729" i="3"/>
  <c r="J3644" i="3"/>
  <c r="L3718" i="3"/>
  <c r="L3703" i="3"/>
  <c r="L3697" i="3"/>
  <c r="L3638" i="3"/>
  <c r="L3611" i="3"/>
  <c r="L3655" i="3"/>
  <c r="L3643" i="3"/>
  <c r="J3702" i="3"/>
  <c r="J3683" i="3"/>
  <c r="L3691" i="3"/>
  <c r="L3721" i="3"/>
  <c r="J3647" i="3"/>
  <c r="J3641" i="3"/>
  <c r="J3705" i="3"/>
  <c r="L3661" i="3"/>
  <c r="L3709" i="3"/>
  <c r="J3608" i="3"/>
  <c r="J3726" i="3"/>
  <c r="J3681" i="3"/>
  <c r="L3698" i="3"/>
  <c r="L3651" i="3"/>
  <c r="J3730" i="3"/>
  <c r="J3674" i="3"/>
  <c r="J3676" i="3"/>
  <c r="J3639" i="3"/>
  <c r="L3613" i="3"/>
  <c r="L3657" i="3"/>
  <c r="L3681" i="3"/>
  <c r="J3712" i="3"/>
  <c r="J3716" i="3"/>
  <c r="J3616" i="3"/>
  <c r="L3623" i="3"/>
  <c r="L3618" i="3"/>
  <c r="J3678" i="3"/>
  <c r="J3663" i="3"/>
  <c r="L3629" i="3"/>
  <c r="L3665" i="3"/>
  <c r="L3630" i="3"/>
  <c r="J3675" i="3"/>
  <c r="J3658" i="3"/>
  <c r="L3693" i="3"/>
  <c r="L3715" i="3"/>
  <c r="J3687" i="3"/>
  <c r="J3645" i="3"/>
  <c r="L3682" i="3"/>
  <c r="L3621" i="3"/>
  <c r="L3679" i="3"/>
  <c r="J3698" i="3"/>
  <c r="J3707" i="3"/>
  <c r="L3705" i="3"/>
  <c r="L3706" i="3"/>
  <c r="J3617" i="3"/>
  <c r="J3727" i="3"/>
  <c r="J3636" i="3"/>
  <c r="L3634" i="3"/>
  <c r="L3704" i="3"/>
  <c r="J3682" i="3"/>
  <c r="J3656" i="3"/>
  <c r="J3655" i="3"/>
  <c r="L3650" i="3"/>
  <c r="L3641" i="3"/>
  <c r="J3734" i="3"/>
  <c r="J3694" i="3"/>
  <c r="L3626" i="3"/>
  <c r="L3652" i="3"/>
  <c r="L3707" i="3"/>
  <c r="J3672" i="3"/>
  <c r="J3607" i="3"/>
  <c r="L3669" i="3"/>
  <c r="L3713" i="3"/>
  <c r="L3620" i="3"/>
  <c r="J3621" i="3"/>
  <c r="J3633" i="3"/>
  <c r="L3728" i="3"/>
  <c r="L3729" i="3"/>
  <c r="J3670" i="3"/>
  <c r="J3717" i="3"/>
  <c r="J3700" i="3"/>
  <c r="L3637" i="3"/>
  <c r="L3644" i="3"/>
  <c r="J3632" i="3"/>
  <c r="J3684" i="3"/>
  <c r="L3662" i="3"/>
  <c r="L3615" i="3"/>
  <c r="L3694" i="3"/>
  <c r="J3637" i="3"/>
  <c r="J3646" i="3"/>
  <c r="L3676" i="3"/>
  <c r="L3735" i="3"/>
  <c r="J3688" i="3"/>
  <c r="J3696" i="3"/>
  <c r="J3718" i="3"/>
  <c r="J3648" i="3"/>
  <c r="J3665" i="3"/>
  <c r="J3611" i="3"/>
  <c r="J3635" i="3"/>
  <c r="L3714" i="3"/>
  <c r="L3642" i="3"/>
  <c r="L3726" i="3"/>
  <c r="L3702" i="3"/>
  <c r="L3649" i="3"/>
  <c r="L3685" i="3"/>
  <c r="L3616" i="3"/>
  <c r="J3649" i="3"/>
  <c r="L3688" i="3"/>
  <c r="L3712" i="3"/>
  <c r="J3620" i="3"/>
  <c r="J3610" i="3"/>
  <c r="J3629" i="3"/>
  <c r="J3731" i="3"/>
  <c r="L3639" i="3"/>
  <c r="J3704" i="3"/>
  <c r="J3609" i="3"/>
  <c r="L3732" i="3"/>
  <c r="L3716" i="3"/>
  <c r="J3732" i="3"/>
  <c r="J3618" i="3"/>
  <c r="L3612" i="3"/>
  <c r="L3727" i="3"/>
  <c r="J3728" i="3"/>
  <c r="L3672" i="3"/>
  <c r="L3710" i="3"/>
  <c r="J3662" i="3"/>
  <c r="J3654" i="3"/>
  <c r="L3692" i="3"/>
  <c r="L3610" i="3"/>
  <c r="J3735" i="3"/>
  <c r="L3673" i="3"/>
  <c r="L3660" i="3"/>
  <c r="L3633" i="3"/>
  <c r="J3706" i="3"/>
  <c r="L3686" i="3"/>
  <c r="L3701" i="3"/>
  <c r="J3628" i="3"/>
  <c r="J3722" i="3"/>
  <c r="L3659" i="3"/>
  <c r="L3699" i="3"/>
  <c r="J3689" i="3"/>
  <c r="L3723" i="3"/>
  <c r="L3675" i="3"/>
  <c r="J3625" i="3"/>
  <c r="J3701" i="3"/>
  <c r="L3635" i="3"/>
  <c r="L3719" i="3"/>
  <c r="J3657" i="3"/>
  <c r="L3609" i="3"/>
  <c r="L3700" i="3"/>
  <c r="J3634" i="3"/>
  <c r="J3679" i="3"/>
  <c r="L3632" i="3"/>
  <c r="J3714" i="3"/>
  <c r="J3677" i="3"/>
  <c r="L3720" i="3"/>
  <c r="L3708" i="3"/>
  <c r="J3699" i="3"/>
  <c r="J3686" i="3"/>
  <c r="J3613" i="3"/>
  <c r="J3638" i="3"/>
  <c r="J3622" i="3"/>
  <c r="J3711" i="3"/>
  <c r="J3671" i="3"/>
  <c r="L3678" i="3"/>
  <c r="L3687" i="3"/>
  <c r="L3733" i="3"/>
  <c r="L3677" i="3"/>
  <c r="L3653" i="3"/>
  <c r="L3683" i="3"/>
  <c r="J3713" i="3"/>
  <c r="J3642" i="3"/>
  <c r="J3720" i="3"/>
  <c r="J3640" i="3"/>
  <c r="J3692" i="3"/>
  <c r="L3648" i="3"/>
  <c r="L3671" i="3"/>
  <c r="J3685" i="3"/>
  <c r="J3697" i="3"/>
  <c r="J3631" i="3"/>
  <c r="L3668" i="3"/>
  <c r="L3680" i="3"/>
  <c r="J3619" i="3"/>
  <c r="J3624" i="3"/>
  <c r="L3656" i="3"/>
  <c r="L3664" i="3"/>
  <c r="L3619" i="3"/>
  <c r="L3624" i="3"/>
  <c r="J3673" i="3"/>
  <c r="J3715" i="3"/>
  <c r="J3680" i="3"/>
  <c r="L3627" i="3"/>
  <c r="L3645" i="3"/>
  <c r="L3647" i="3"/>
  <c r="J3709" i="3"/>
  <c r="J3651" i="3"/>
  <c r="L3730" i="3"/>
  <c r="L3622" i="3"/>
  <c r="L3663" i="3"/>
  <c r="J3733" i="3"/>
  <c r="J3630" i="3"/>
  <c r="J3653" i="3"/>
  <c r="L3667" i="3"/>
  <c r="J3723" i="3"/>
  <c r="J3661" i="3"/>
  <c r="L3628" i="3"/>
  <c r="L3684" i="3"/>
  <c r="L3614" i="3"/>
  <c r="J3691" i="3"/>
  <c r="J3659" i="3"/>
  <c r="J3666" i="3"/>
  <c r="L3646" i="3"/>
  <c r="L3722" i="3"/>
  <c r="J3710" i="3"/>
  <c r="J3615" i="3"/>
  <c r="L3631" i="3"/>
  <c r="L3717" i="3"/>
  <c r="L3666" i="3"/>
  <c r="J3690" i="3"/>
  <c r="J3719" i="3"/>
  <c r="L3625" i="3"/>
  <c r="L3607" i="3"/>
  <c r="J3627" i="3"/>
  <c r="J3724" i="3"/>
  <c r="L3695" i="3"/>
  <c r="L3640" i="3"/>
  <c r="L3690" i="3"/>
  <c r="J3626" i="3"/>
  <c r="J3695" i="3"/>
  <c r="L3670" i="3"/>
  <c r="L3725" i="3"/>
  <c r="J3693" i="3"/>
  <c r="J3660" i="3"/>
  <c r="J3643" i="3"/>
  <c r="L3724" i="3"/>
  <c r="L3734" i="3"/>
  <c r="J3668" i="3"/>
  <c r="J3612" i="3"/>
  <c r="L3689" i="3"/>
  <c r="L3617" i="3"/>
  <c r="L3731" i="3"/>
  <c r="J3721" i="3"/>
  <c r="J3725" i="3"/>
  <c r="L3636" i="3"/>
  <c r="L3674" i="3"/>
  <c r="L3654" i="3"/>
  <c r="J3650" i="3"/>
  <c r="J3669" i="3"/>
  <c r="L3696" i="3"/>
  <c r="L3658" i="3"/>
  <c r="J3667" i="3"/>
  <c r="J3708" i="3"/>
  <c r="L3608" i="3"/>
  <c r="L3711" i="3"/>
  <c r="M3711" i="3" l="1"/>
  <c r="M3608" i="3"/>
  <c r="K3708" i="3"/>
  <c r="K3667" i="3"/>
  <c r="M3658" i="3"/>
  <c r="M3696" i="3"/>
  <c r="K3669" i="3"/>
  <c r="K3650" i="3"/>
  <c r="M3654" i="3"/>
  <c r="M3674" i="3"/>
  <c r="M3636" i="3"/>
  <c r="K3725" i="3"/>
  <c r="K3721" i="3"/>
  <c r="M3731" i="3"/>
  <c r="M3617" i="3"/>
  <c r="M3689" i="3"/>
  <c r="K3612" i="3"/>
  <c r="K3668" i="3"/>
  <c r="M3734" i="3"/>
  <c r="M3724" i="3"/>
  <c r="K3643" i="3"/>
  <c r="K3660" i="3"/>
  <c r="K3693" i="3"/>
  <c r="M3725" i="3"/>
  <c r="M3670" i="3"/>
  <c r="K3695" i="3"/>
  <c r="K3626" i="3"/>
  <c r="M3690" i="3"/>
  <c r="M3640" i="3"/>
  <c r="M3695" i="3"/>
  <c r="K3724" i="3"/>
  <c r="K3627" i="3"/>
  <c r="M3607" i="3"/>
  <c r="M3625" i="3"/>
  <c r="K3719" i="3"/>
  <c r="K3690" i="3"/>
  <c r="M3666" i="3"/>
  <c r="M3717" i="3"/>
  <c r="M3631" i="3"/>
  <c r="K3615" i="3"/>
  <c r="K3710" i="3"/>
  <c r="M3722" i="3"/>
  <c r="M3646" i="3"/>
  <c r="K3666" i="3"/>
  <c r="K3659" i="3"/>
  <c r="K3691" i="3"/>
  <c r="M3614" i="3"/>
  <c r="M3684" i="3"/>
  <c r="M3628" i="3"/>
  <c r="K3661" i="3"/>
  <c r="K3723" i="3"/>
  <c r="M3667" i="3"/>
  <c r="K3653" i="3"/>
  <c r="K3630" i="3"/>
  <c r="K3733" i="3"/>
  <c r="M3663" i="3"/>
  <c r="M3622" i="3"/>
  <c r="M3730" i="3"/>
  <c r="K3651" i="3"/>
  <c r="K3709" i="3"/>
  <c r="M3647" i="3"/>
  <c r="M3645" i="3"/>
  <c r="M3627" i="3"/>
  <c r="K3680" i="3"/>
  <c r="K3715" i="3"/>
  <c r="K3673" i="3"/>
  <c r="M3624" i="3"/>
  <c r="M3619" i="3"/>
  <c r="M3664" i="3"/>
  <c r="M3656" i="3"/>
  <c r="K3624" i="3"/>
  <c r="K3619" i="3"/>
  <c r="M3680" i="3"/>
  <c r="M3668" i="3"/>
  <c r="K3631" i="3"/>
  <c r="K3697" i="3"/>
  <c r="K3685" i="3"/>
  <c r="M3671" i="3"/>
  <c r="M3648" i="3"/>
  <c r="K3692" i="3"/>
  <c r="K3640" i="3"/>
  <c r="K3720" i="3"/>
  <c r="K3642" i="3"/>
  <c r="K3713" i="3"/>
  <c r="M3683" i="3"/>
  <c r="M3653" i="3"/>
  <c r="M3677" i="3"/>
  <c r="M3733" i="3"/>
  <c r="M3687" i="3"/>
  <c r="M3678" i="3"/>
  <c r="K3671" i="3"/>
  <c r="K3711" i="3"/>
  <c r="K3622" i="3"/>
  <c r="K3638" i="3"/>
  <c r="K3613" i="3"/>
  <c r="K3686" i="3"/>
  <c r="K3699" i="3"/>
  <c r="M3708" i="3"/>
  <c r="M3720" i="3"/>
  <c r="K3677" i="3"/>
  <c r="K3714" i="3"/>
  <c r="M3632" i="3"/>
  <c r="K3679" i="3"/>
  <c r="K3634" i="3"/>
  <c r="M3700" i="3"/>
  <c r="M3609" i="3"/>
  <c r="K3657" i="3"/>
  <c r="M3719" i="3"/>
  <c r="M3635" i="3"/>
  <c r="K3701" i="3"/>
  <c r="K3625" i="3"/>
  <c r="M3675" i="3"/>
  <c r="M3723" i="3"/>
  <c r="K3689" i="3"/>
  <c r="M3699" i="3"/>
  <c r="M3659" i="3"/>
  <c r="K3722" i="3"/>
  <c r="K3628" i="3"/>
  <c r="M3701" i="3"/>
  <c r="M3686" i="3"/>
  <c r="K3706" i="3"/>
  <c r="M3633" i="3"/>
  <c r="M3660" i="3"/>
  <c r="M3673" i="3"/>
  <c r="K3735" i="3"/>
  <c r="M3610" i="3"/>
  <c r="M3692" i="3"/>
  <c r="K3654" i="3"/>
  <c r="K3662" i="3"/>
  <c r="M3710" i="3"/>
  <c r="M3672" i="3"/>
  <c r="K3728" i="3"/>
  <c r="M3727" i="3"/>
  <c r="M3612" i="3"/>
  <c r="K3618" i="3"/>
  <c r="K3732" i="3"/>
  <c r="M3716" i="3"/>
  <c r="M3732" i="3"/>
  <c r="K3609" i="3"/>
  <c r="K3704" i="3"/>
  <c r="M3639" i="3"/>
  <c r="K3731" i="3"/>
  <c r="K3629" i="3"/>
  <c r="K3610" i="3"/>
  <c r="K3620" i="3"/>
  <c r="M3712" i="3"/>
  <c r="M3688" i="3"/>
  <c r="K3649" i="3"/>
  <c r="M3616" i="3"/>
  <c r="M3685" i="3"/>
  <c r="M3649" i="3"/>
  <c r="M3702" i="3"/>
  <c r="M3726" i="3"/>
  <c r="M3642" i="3"/>
  <c r="M3714" i="3"/>
  <c r="K3635" i="3"/>
  <c r="K3611" i="3"/>
  <c r="K3665" i="3"/>
  <c r="K3648" i="3"/>
  <c r="K3718" i="3"/>
  <c r="K3696" i="3"/>
  <c r="K3688" i="3"/>
  <c r="M3735" i="3"/>
  <c r="M3676" i="3"/>
  <c r="K3646" i="3"/>
  <c r="K3637" i="3"/>
  <c r="M3694" i="3"/>
  <c r="M3615" i="3"/>
  <c r="M3662" i="3"/>
  <c r="K3684" i="3"/>
  <c r="K3632" i="3"/>
  <c r="M3644" i="3"/>
  <c r="M3637" i="3"/>
  <c r="K3700" i="3"/>
  <c r="K3717" i="3"/>
  <c r="K3670" i="3"/>
  <c r="M3729" i="3"/>
  <c r="M3728" i="3"/>
  <c r="K3633" i="3"/>
  <c r="K3621" i="3"/>
  <c r="M3620" i="3"/>
  <c r="M3713" i="3"/>
  <c r="M3669" i="3"/>
  <c r="K3607" i="3"/>
  <c r="K3672" i="3"/>
  <c r="M3707" i="3"/>
  <c r="M3652" i="3"/>
  <c r="M3626" i="3"/>
  <c r="K3694" i="3"/>
  <c r="K3734" i="3"/>
  <c r="M3641" i="3"/>
  <c r="M3650" i="3"/>
  <c r="K3655" i="3"/>
  <c r="K3656" i="3"/>
  <c r="K3682" i="3"/>
  <c r="M3704" i="3"/>
  <c r="M3634" i="3"/>
  <c r="K3636" i="3"/>
  <c r="K3727" i="3"/>
  <c r="K3617" i="3"/>
  <c r="M3706" i="3"/>
  <c r="M3705" i="3"/>
  <c r="K3707" i="3"/>
  <c r="K3698" i="3"/>
  <c r="M3679" i="3"/>
  <c r="M3621" i="3"/>
  <c r="M3682" i="3"/>
  <c r="K3645" i="3"/>
  <c r="K3687" i="3"/>
  <c r="M3715" i="3"/>
  <c r="M3693" i="3"/>
  <c r="K3658" i="3"/>
  <c r="K3675" i="3"/>
  <c r="M3630" i="3"/>
  <c r="M3665" i="3"/>
  <c r="M3629" i="3"/>
  <c r="K3663" i="3"/>
  <c r="K3678" i="3"/>
  <c r="M3618" i="3"/>
  <c r="M3623" i="3"/>
  <c r="K3616" i="3"/>
  <c r="K3716" i="3"/>
  <c r="K3712" i="3"/>
  <c r="M3681" i="3"/>
  <c r="M3657" i="3"/>
  <c r="M3613" i="3"/>
  <c r="K3639" i="3"/>
  <c r="K3676" i="3"/>
  <c r="K3674" i="3"/>
  <c r="K3730" i="3"/>
  <c r="M3651" i="3"/>
  <c r="M3698" i="3"/>
  <c r="K3681" i="3"/>
  <c r="K3726" i="3"/>
  <c r="K3608" i="3"/>
  <c r="M3709" i="3"/>
  <c r="M3661" i="3"/>
  <c r="K3705" i="3"/>
  <c r="K3641" i="3"/>
  <c r="K3647" i="3"/>
  <c r="M3721" i="3"/>
  <c r="M3691" i="3"/>
  <c r="K3683" i="3"/>
  <c r="K3702" i="3"/>
  <c r="M3643" i="3"/>
  <c r="M3655" i="3"/>
  <c r="M3611" i="3"/>
  <c r="M3638" i="3"/>
  <c r="M3697" i="3"/>
  <c r="M3703" i="3"/>
  <c r="M3718" i="3"/>
  <c r="K3644" i="3"/>
  <c r="K3729" i="3"/>
  <c r="K3623" i="3"/>
  <c r="K3652" i="3"/>
  <c r="K3664" i="3"/>
  <c r="K3703" i="3"/>
  <c r="K3614" i="3"/>
  <c r="C40" i="4"/>
  <c r="O3342" i="3" l="1"/>
  <c r="O3575" i="3"/>
  <c r="O2653" i="3"/>
  <c r="O1849" i="3"/>
  <c r="O3182" i="3"/>
  <c r="O1272" i="3"/>
  <c r="O1973" i="3"/>
  <c r="O927" i="3"/>
  <c r="O320" i="3"/>
  <c r="O2604" i="3"/>
  <c r="O1605" i="3"/>
  <c r="O2731" i="3"/>
  <c r="O3300" i="3"/>
  <c r="O1598" i="3"/>
  <c r="O2200" i="3"/>
  <c r="O3109" i="3"/>
  <c r="O340" i="3"/>
  <c r="O2271" i="3"/>
  <c r="O3453" i="3"/>
  <c r="O2389" i="3"/>
  <c r="O3510" i="3"/>
  <c r="O2437" i="3"/>
  <c r="O1095" i="3"/>
  <c r="O2938" i="3"/>
  <c r="O3240" i="3"/>
  <c r="O3162" i="3"/>
  <c r="O2767" i="3"/>
  <c r="O2137" i="3"/>
  <c r="O2940" i="3"/>
  <c r="O2146" i="3"/>
  <c r="O3218" i="3"/>
  <c r="O3001" i="3"/>
  <c r="O3560" i="3"/>
  <c r="O3463" i="3"/>
  <c r="O2483" i="3"/>
  <c r="O1979" i="3"/>
  <c r="O622" i="3"/>
  <c r="O2444" i="3"/>
  <c r="O1053" i="3"/>
  <c r="O676" i="3"/>
  <c r="O3243" i="3"/>
  <c r="O2637" i="3"/>
  <c r="O1842" i="3"/>
  <c r="O3309" i="3"/>
  <c r="O1427" i="3"/>
  <c r="O1905" i="3"/>
  <c r="O1122" i="3"/>
  <c r="O590" i="3"/>
  <c r="O158" i="3"/>
  <c r="O1639" i="3"/>
  <c r="O1919" i="3"/>
  <c r="O1758" i="3"/>
  <c r="O1028" i="3"/>
  <c r="O3406" i="3"/>
  <c r="O2533" i="3"/>
  <c r="O3578" i="3"/>
  <c r="O3171" i="3"/>
  <c r="O3455" i="3"/>
  <c r="O2654" i="3"/>
  <c r="O580" i="3"/>
  <c r="O855" i="3"/>
  <c r="O1744" i="3"/>
  <c r="O2318" i="3"/>
  <c r="O2260" i="3"/>
  <c r="O2692" i="3"/>
  <c r="O2120" i="3"/>
  <c r="O3051" i="3"/>
  <c r="O569" i="3"/>
  <c r="O1975" i="3"/>
  <c r="O15" i="3"/>
  <c r="O675" i="3"/>
  <c r="O519" i="3"/>
  <c r="O2244" i="3"/>
  <c r="O2055" i="3"/>
  <c r="O2565" i="3"/>
  <c r="O2050" i="3"/>
  <c r="O1779" i="3"/>
  <c r="O2789" i="3"/>
  <c r="O8" i="3"/>
  <c r="O762" i="3"/>
  <c r="O1673" i="3"/>
  <c r="O1467" i="3"/>
  <c r="O3045" i="3"/>
  <c r="O2595" i="3"/>
  <c r="O3261" i="3"/>
  <c r="O1124" i="3"/>
  <c r="O3257" i="3"/>
  <c r="O2218" i="3"/>
  <c r="O1502" i="3"/>
  <c r="O1769" i="3"/>
  <c r="O2701" i="3"/>
  <c r="O2353" i="3"/>
  <c r="O1962" i="3"/>
  <c r="O1511" i="3"/>
  <c r="O2812" i="3"/>
  <c r="O2638" i="3"/>
  <c r="O2796" i="3"/>
  <c r="O3465" i="3"/>
  <c r="O1275" i="3"/>
  <c r="O929" i="3"/>
  <c r="O184" i="3"/>
  <c r="O2095" i="3"/>
  <c r="O1746" i="3"/>
  <c r="O483" i="3"/>
  <c r="O3498" i="3"/>
  <c r="O1212" i="3"/>
  <c r="O1885" i="3"/>
  <c r="O2981" i="3"/>
  <c r="O1232" i="3"/>
  <c r="O1529" i="3"/>
  <c r="O3533" i="3"/>
  <c r="O2650" i="3"/>
  <c r="O3314" i="3"/>
  <c r="O1610" i="3"/>
  <c r="O991" i="3"/>
  <c r="O3308" i="3"/>
  <c r="O1462" i="3"/>
  <c r="O1942" i="3"/>
  <c r="O2046" i="3"/>
  <c r="O2683" i="3"/>
  <c r="O1358" i="3"/>
  <c r="O3276" i="3"/>
  <c r="O2712" i="3"/>
  <c r="O2959" i="3"/>
  <c r="O860" i="3"/>
  <c r="O2413" i="3"/>
  <c r="O1004" i="3"/>
  <c r="O2800" i="3"/>
  <c r="O3148" i="3"/>
  <c r="O1396" i="3"/>
  <c r="O1915" i="3"/>
  <c r="O1144" i="3"/>
  <c r="O2382" i="3"/>
  <c r="O69" i="3"/>
  <c r="O266" i="3"/>
  <c r="O1539" i="3"/>
  <c r="O1720" i="3"/>
  <c r="O2903" i="3"/>
  <c r="O2231" i="3"/>
  <c r="O1629" i="3"/>
  <c r="O1617" i="3"/>
  <c r="O2529" i="3"/>
  <c r="O2759" i="3"/>
  <c r="O2383" i="3"/>
  <c r="O2943" i="3"/>
  <c r="O3454" i="3"/>
  <c r="O657" i="3"/>
  <c r="O2852" i="3"/>
  <c r="O2754" i="3"/>
  <c r="O500" i="3"/>
  <c r="O3137" i="3"/>
  <c r="O2038" i="3"/>
  <c r="O2051" i="3"/>
  <c r="O828" i="3"/>
  <c r="O2855" i="3"/>
  <c r="O2831" i="3"/>
  <c r="O2575" i="3"/>
  <c r="O2370" i="3"/>
  <c r="O1926" i="3"/>
  <c r="O407" i="3"/>
  <c r="O2422" i="3"/>
  <c r="O1883" i="3"/>
  <c r="O2488" i="3"/>
  <c r="O718" i="3"/>
  <c r="O1856" i="3"/>
  <c r="O1829" i="3"/>
  <c r="O2734" i="3"/>
  <c r="O598" i="3"/>
  <c r="O2902" i="3"/>
  <c r="O3093" i="3"/>
  <c r="O3248" i="3"/>
  <c r="O3155" i="3"/>
  <c r="O2727" i="3"/>
  <c r="O3069" i="3"/>
  <c r="O2890" i="3"/>
  <c r="O2944" i="3"/>
  <c r="O2172" i="3"/>
  <c r="O2929" i="3"/>
  <c r="O1763" i="3"/>
  <c r="O2911" i="3"/>
  <c r="O940" i="3"/>
  <c r="O2587" i="3"/>
  <c r="O3436" i="3"/>
  <c r="O2419" i="3"/>
  <c r="O739" i="3"/>
  <c r="O1819" i="3"/>
  <c r="O2768" i="3"/>
  <c r="O1616" i="3"/>
  <c r="O2259" i="3"/>
  <c r="O3417" i="3"/>
  <c r="O1267" i="3"/>
  <c r="O3332" i="3"/>
  <c r="O1943" i="3"/>
  <c r="O2618" i="3"/>
  <c r="O2480" i="3"/>
  <c r="O247" i="3"/>
  <c r="O2912" i="3"/>
  <c r="O1117" i="3"/>
  <c r="O2307" i="3"/>
  <c r="O995" i="3"/>
  <c r="O3389" i="3"/>
  <c r="O806" i="3"/>
  <c r="O463" i="3"/>
  <c r="O1424" i="3"/>
  <c r="O3397" i="3"/>
  <c r="O1479" i="3"/>
  <c r="O1760" i="3"/>
  <c r="O821" i="3"/>
  <c r="O1824" i="3"/>
  <c r="O1127" i="3"/>
  <c r="O531" i="3"/>
  <c r="O746" i="3"/>
  <c r="O1437" i="3"/>
  <c r="O191" i="3"/>
  <c r="O284" i="3"/>
  <c r="O2131" i="3"/>
  <c r="O1737" i="3"/>
  <c r="O1775" i="3"/>
  <c r="O3467" i="3"/>
  <c r="O2814" i="3"/>
  <c r="O1643" i="3"/>
  <c r="O1233" i="3"/>
  <c r="O1904" i="3"/>
  <c r="O2135" i="3"/>
  <c r="O1898" i="3"/>
  <c r="O1958" i="3"/>
  <c r="O3043" i="3"/>
  <c r="O1544" i="3"/>
  <c r="O93" i="3"/>
  <c r="O1423" i="3"/>
  <c r="O46" i="3"/>
  <c r="O2299" i="3"/>
  <c r="O2188" i="3"/>
  <c r="O1916" i="3"/>
  <c r="O2510" i="3"/>
  <c r="O2397" i="3"/>
  <c r="O1938" i="3"/>
  <c r="O3251" i="3"/>
  <c r="O1463" i="3"/>
  <c r="O3097" i="3"/>
  <c r="O1060" i="3"/>
  <c r="O3597" i="3"/>
  <c r="O3053" i="3"/>
  <c r="O1121" i="3"/>
  <c r="O3199" i="3"/>
  <c r="O630" i="3"/>
  <c r="O1381" i="3"/>
  <c r="O2161" i="3"/>
  <c r="O426" i="3"/>
  <c r="O3323" i="3"/>
  <c r="O773" i="3"/>
  <c r="O1562" i="3"/>
  <c r="O1062" i="3"/>
  <c r="O3029" i="3"/>
  <c r="O3291" i="3"/>
  <c r="O2841" i="3"/>
  <c r="O2190" i="3"/>
  <c r="O3479" i="3"/>
  <c r="O88" i="3"/>
  <c r="O2854" i="3"/>
  <c r="O490" i="3"/>
  <c r="O2630" i="3"/>
  <c r="O1133" i="3"/>
  <c r="O438" i="3"/>
  <c r="O396" i="3"/>
  <c r="O1723" i="3"/>
  <c r="O830" i="3"/>
  <c r="O274" i="3"/>
  <c r="O2427" i="3"/>
  <c r="O1751" i="3"/>
  <c r="O2824" i="3"/>
  <c r="O3071" i="3"/>
  <c r="O2251" i="3"/>
  <c r="O3223" i="3"/>
  <c r="O2469" i="3"/>
  <c r="O2787" i="3"/>
  <c r="O1367" i="3"/>
  <c r="O665" i="3"/>
  <c r="O3281" i="3"/>
  <c r="O3401" i="3"/>
  <c r="O1496" i="3"/>
  <c r="O3537" i="3"/>
  <c r="O885" i="3"/>
  <c r="O2619" i="3"/>
  <c r="O73" i="3"/>
  <c r="O2230" i="3"/>
  <c r="O2723" i="3"/>
  <c r="O3508" i="3"/>
  <c r="O443" i="3"/>
  <c r="O79" i="3"/>
  <c r="O3156" i="3"/>
  <c r="O96" i="3"/>
  <c r="O2375" i="3"/>
  <c r="O2087" i="3"/>
  <c r="O1194" i="3"/>
  <c r="O949" i="3"/>
  <c r="O1982" i="3"/>
  <c r="O1056" i="3"/>
  <c r="O3002" i="3"/>
  <c r="O3596" i="3"/>
  <c r="O3294" i="3"/>
  <c r="O627" i="3"/>
  <c r="O3206" i="3"/>
  <c r="O2695" i="3"/>
  <c r="O1206" i="3"/>
  <c r="O3254" i="3"/>
  <c r="O1684" i="3"/>
  <c r="O2610" i="3"/>
  <c r="O3592" i="3"/>
  <c r="O1812" i="3"/>
  <c r="O1534" i="3"/>
  <c r="O1655" i="3"/>
  <c r="O953" i="3"/>
  <c r="O1169" i="3"/>
  <c r="O212" i="3"/>
  <c r="O634" i="3"/>
  <c r="O3558" i="3"/>
  <c r="O1370" i="3"/>
  <c r="O256" i="3"/>
  <c r="O682" i="3"/>
  <c r="O2165" i="3"/>
  <c r="O2028" i="3"/>
  <c r="O1404" i="3"/>
  <c r="O3424" i="3"/>
  <c r="O1846" i="3"/>
  <c r="O2729" i="3"/>
  <c r="O2968" i="3"/>
  <c r="O3031" i="3"/>
  <c r="O27" i="3"/>
  <c r="O1120" i="3"/>
  <c r="O2700" i="3"/>
  <c r="O2835" i="3"/>
  <c r="O3336" i="3"/>
  <c r="O2349" i="3"/>
  <c r="O3263" i="3"/>
  <c r="O2310" i="3"/>
  <c r="O1032" i="3"/>
  <c r="O2545" i="3"/>
  <c r="O1260" i="3"/>
  <c r="O89" i="3"/>
  <c r="O408" i="3"/>
  <c r="O2596" i="3"/>
  <c r="O1839" i="3"/>
  <c r="O1623" i="3"/>
  <c r="O1193" i="3"/>
  <c r="O577" i="3"/>
  <c r="O3414" i="3"/>
  <c r="O1811" i="3"/>
  <c r="O1192" i="3"/>
  <c r="O2456" i="3"/>
  <c r="O2539" i="3"/>
  <c r="O607" i="3"/>
  <c r="O1862" i="3"/>
  <c r="O515" i="3"/>
  <c r="O526" i="3"/>
  <c r="O3026" i="3"/>
  <c r="O1784" i="3"/>
  <c r="O1342" i="3"/>
  <c r="O3041" i="3"/>
  <c r="O3490" i="3"/>
  <c r="O2706" i="3"/>
  <c r="O1222" i="3"/>
  <c r="O660" i="3"/>
  <c r="O1499" i="3"/>
  <c r="O2305" i="3"/>
  <c r="O1280" i="3"/>
  <c r="O1906" i="3"/>
  <c r="O178" i="3"/>
  <c r="O2070" i="3"/>
  <c r="O390" i="3"/>
  <c r="O707" i="3"/>
  <c r="O1869" i="3"/>
  <c r="O1489" i="3"/>
  <c r="O371" i="3"/>
  <c r="O3264" i="3"/>
  <c r="O2107" i="3"/>
  <c r="O3326" i="3"/>
  <c r="O2421" i="3"/>
  <c r="O80" i="3"/>
  <c r="O2763" i="3"/>
  <c r="O2739" i="3"/>
  <c r="O1855" i="3"/>
  <c r="O450" i="3"/>
  <c r="O160" i="3"/>
  <c r="O1135" i="3"/>
  <c r="O2505" i="3"/>
  <c r="O2961" i="3"/>
  <c r="O2180" i="3"/>
  <c r="O2926" i="3"/>
  <c r="O2842" i="3"/>
  <c r="O3587" i="3"/>
  <c r="O3528" i="3"/>
  <c r="O2343" i="3"/>
  <c r="O442" i="3"/>
  <c r="O2470" i="3"/>
  <c r="O2142" i="3"/>
  <c r="O2354" i="3"/>
  <c r="O2747" i="3"/>
  <c r="O1563" i="3"/>
  <c r="O2615" i="3"/>
  <c r="O1070" i="3"/>
  <c r="O2381" i="3"/>
  <c r="O3204" i="3"/>
  <c r="O2138" i="3"/>
  <c r="O1271" i="3"/>
  <c r="O2499" i="3"/>
  <c r="O3289" i="3"/>
  <c r="O946" i="3"/>
  <c r="O1612" i="3"/>
  <c r="O1808" i="3"/>
  <c r="O1524" i="3"/>
  <c r="O2828" i="3"/>
  <c r="O3340" i="3"/>
  <c r="O3504" i="3"/>
  <c r="O190" i="3"/>
  <c r="O1589" i="3"/>
  <c r="O2973" i="3"/>
  <c r="O2339" i="3"/>
  <c r="O567" i="3"/>
  <c r="O3428" i="3"/>
  <c r="O3322" i="3"/>
  <c r="O261" i="3"/>
  <c r="O733" i="3"/>
  <c r="O3176" i="3"/>
  <c r="O92" i="3"/>
  <c r="O1153" i="3"/>
  <c r="O3169" i="3"/>
  <c r="O2439" i="3"/>
  <c r="O3052" i="3"/>
  <c r="O3415" i="3"/>
  <c r="O292" i="3"/>
  <c r="O859" i="3"/>
  <c r="O434" i="3"/>
  <c r="O1491" i="3"/>
  <c r="O1911" i="3"/>
  <c r="O1170" i="3"/>
  <c r="O3331" i="3"/>
  <c r="O156" i="3"/>
  <c r="O1522" i="3"/>
  <c r="O2561" i="3"/>
  <c r="O1251" i="3"/>
  <c r="O171" i="3"/>
  <c r="O139" i="3"/>
  <c r="O47" i="3"/>
  <c r="O2189" i="3"/>
  <c r="O2932" i="3"/>
  <c r="O1767" i="3"/>
  <c r="O1172" i="3"/>
  <c r="O3241" i="3"/>
  <c r="O2285" i="3"/>
  <c r="O2197" i="3"/>
  <c r="O3081" i="3"/>
  <c r="O399" i="3"/>
  <c r="O1430" i="3"/>
  <c r="O91" i="3"/>
  <c r="O324" i="3"/>
  <c r="O1005" i="3"/>
  <c r="O2415" i="3"/>
  <c r="O3586" i="3"/>
  <c r="O2784" i="3"/>
  <c r="O3129" i="3"/>
  <c r="O2097" i="3"/>
  <c r="O3388" i="3"/>
  <c r="O95" i="3"/>
  <c r="O824" i="3"/>
  <c r="O236" i="3"/>
  <c r="O2704" i="3"/>
  <c r="O1116" i="3"/>
  <c r="O2263" i="3"/>
  <c r="O1257" i="3"/>
  <c r="O766" i="3"/>
  <c r="O131" i="3"/>
  <c r="O756" i="3"/>
  <c r="O1217" i="3"/>
  <c r="O2391" i="3"/>
  <c r="O3304" i="3"/>
  <c r="O1608" i="3"/>
  <c r="O3602" i="3"/>
  <c r="O1470" i="3"/>
  <c r="O3557" i="3"/>
  <c r="O2598" i="3"/>
  <c r="O538" i="3"/>
  <c r="O1320" i="3"/>
  <c r="O357" i="3"/>
  <c r="O2711" i="3"/>
  <c r="O1672" i="3"/>
  <c r="O2182" i="3"/>
  <c r="O30" i="3"/>
  <c r="O2149" i="3"/>
  <c r="O2628" i="3"/>
  <c r="O1017" i="3"/>
  <c r="O2368" i="3"/>
  <c r="O2183" i="3"/>
  <c r="O1792" i="3"/>
  <c r="O2352" i="3"/>
  <c r="O165" i="3"/>
  <c r="O51" i="3"/>
  <c r="O3579" i="3"/>
  <c r="O2752" i="3"/>
  <c r="O2872" i="3"/>
  <c r="O3324" i="3"/>
  <c r="O2274" i="3"/>
  <c r="O2611" i="3"/>
  <c r="O1750" i="3"/>
  <c r="O2716" i="3"/>
  <c r="O1483" i="3"/>
  <c r="O3020" i="3"/>
  <c r="O2226" i="3"/>
  <c r="O2939" i="3"/>
  <c r="O3249" i="3"/>
  <c r="O2380" i="3"/>
  <c r="O1541" i="3"/>
  <c r="O1761" i="3"/>
  <c r="O3177" i="3"/>
  <c r="O3488" i="3"/>
  <c r="O3174" i="3"/>
  <c r="O1613" i="3"/>
  <c r="O2399" i="3"/>
  <c r="O3357" i="3"/>
  <c r="O2426" i="3"/>
  <c r="O2125" i="3"/>
  <c r="O2300" i="3"/>
  <c r="O786" i="3"/>
  <c r="O998" i="3"/>
  <c r="O2151" i="3"/>
  <c r="O1359" i="3"/>
  <c r="O2996" i="3"/>
  <c r="O980" i="3"/>
  <c r="O2044" i="3"/>
  <c r="O3403" i="3"/>
  <c r="O2853" i="3"/>
  <c r="O182" i="3"/>
  <c r="O1295" i="3"/>
  <c r="O655" i="3"/>
  <c r="O1331" i="3"/>
  <c r="O2440" i="3"/>
  <c r="O1624" i="3"/>
  <c r="O425" i="3"/>
  <c r="O3448" i="3"/>
  <c r="O419" i="3"/>
  <c r="O3361" i="3"/>
  <c r="O105" i="3"/>
  <c r="O975" i="3"/>
  <c r="O942" i="3"/>
  <c r="O1705" i="3"/>
  <c r="D3603" i="3"/>
  <c r="O2373" i="3"/>
  <c r="O1831" i="3"/>
  <c r="O2083" i="3"/>
  <c r="O268" i="3"/>
  <c r="O1901" i="3"/>
  <c r="O2750" i="3"/>
  <c r="O1755" i="3"/>
  <c r="O749" i="3"/>
  <c r="O3396" i="3"/>
  <c r="O3320" i="3"/>
  <c r="O1394" i="3"/>
  <c r="O1804" i="3"/>
  <c r="O3141" i="3"/>
  <c r="O2603" i="3"/>
  <c r="O2267" i="3"/>
  <c r="O1270" i="3"/>
  <c r="O2762" i="3"/>
  <c r="O1771" i="3"/>
  <c r="O2794" i="3"/>
  <c r="O1703" i="3"/>
  <c r="O3173" i="3"/>
  <c r="O1432" i="3"/>
  <c r="O2658" i="3"/>
  <c r="O334" i="3"/>
  <c r="O1579" i="3"/>
  <c r="O3573" i="3"/>
  <c r="O849" i="3"/>
  <c r="O2758" i="3"/>
  <c r="O3548" i="3"/>
  <c r="O785" i="3"/>
  <c r="O2414" i="3"/>
  <c r="O1025" i="3"/>
  <c r="O1410" i="3"/>
  <c r="O1986" i="3"/>
  <c r="O2733" i="3"/>
  <c r="O339" i="3"/>
  <c r="O3131" i="3"/>
  <c r="O3576" i="3"/>
  <c r="O281" i="3"/>
  <c r="O3400" i="3"/>
  <c r="O437" i="3"/>
  <c r="O1039" i="3"/>
  <c r="O2680" i="3"/>
  <c r="O1236" i="3"/>
  <c r="O251" i="3"/>
  <c r="O3119" i="3"/>
  <c r="O2039" i="3"/>
  <c r="O1268" i="3"/>
  <c r="O304" i="3"/>
  <c r="O386" i="3"/>
  <c r="O481" i="3"/>
  <c r="O329" i="3"/>
  <c r="O559" i="3"/>
  <c r="O719" i="3"/>
  <c r="O2112" i="3"/>
  <c r="O2325" i="3"/>
  <c r="O201" i="3"/>
  <c r="O2664" i="3"/>
  <c r="O1803" i="3"/>
  <c r="O1683" i="3"/>
  <c r="O1578" i="3"/>
  <c r="O138" i="3"/>
  <c r="O944" i="3"/>
  <c r="O2068" i="3"/>
  <c r="O2136" i="3"/>
  <c r="O512" i="3"/>
  <c r="O28" i="3"/>
  <c r="O3447" i="3"/>
  <c r="O2371" i="3"/>
  <c r="O2743" i="3"/>
  <c r="O2564" i="3"/>
  <c r="O2553" i="3"/>
  <c r="O2524" i="3"/>
  <c r="O3121" i="3"/>
  <c r="O2126" i="3"/>
  <c r="O2957" i="3"/>
  <c r="O1315" i="3"/>
  <c r="O3076" i="3"/>
  <c r="O2640" i="3"/>
  <c r="O863" i="3"/>
  <c r="O2004" i="3"/>
  <c r="O807" i="3"/>
  <c r="O148" i="3"/>
  <c r="O3469" i="3"/>
  <c r="O2409" i="3"/>
  <c r="O1815" i="3"/>
  <c r="O2597" i="3"/>
  <c r="O2778" i="3"/>
  <c r="O1178" i="3"/>
  <c r="O85" i="3"/>
  <c r="O1587" i="3"/>
  <c r="O2144" i="3"/>
  <c r="O3583" i="3"/>
  <c r="O3221" i="3"/>
  <c r="O2494" i="3"/>
  <c r="O928" i="3"/>
  <c r="O2550" i="3"/>
  <c r="O1554" i="3"/>
  <c r="O1859" i="3"/>
  <c r="O2250" i="3"/>
  <c r="O558" i="3"/>
  <c r="O3484" i="3"/>
  <c r="O2479" i="3"/>
  <c r="O66" i="3"/>
  <c r="O1844" i="3"/>
  <c r="O1634" i="3"/>
  <c r="O2261" i="3"/>
  <c r="O3292" i="3"/>
  <c r="O1277" i="3"/>
  <c r="O1346" i="3"/>
  <c r="O3439" i="3"/>
  <c r="O1727" i="3"/>
  <c r="O1875" i="3"/>
  <c r="O1291" i="3"/>
  <c r="O3037" i="3"/>
  <c r="O2991" i="3"/>
  <c r="O1228" i="3"/>
  <c r="O1422" i="3"/>
  <c r="O2927" i="3"/>
  <c r="O3568" i="3"/>
  <c r="O2394" i="3"/>
  <c r="O3271" i="3"/>
  <c r="O888" i="3"/>
  <c r="O3473" i="3"/>
  <c r="O2783" i="3"/>
  <c r="O1945" i="3"/>
  <c r="O1214" i="3"/>
  <c r="O3152" i="3"/>
  <c r="O3255" i="3"/>
  <c r="O2698" i="3"/>
  <c r="O58" i="3"/>
  <c r="O1292" i="3"/>
  <c r="O3127" i="3"/>
  <c r="O2642" i="3"/>
  <c r="O2590" i="3"/>
  <c r="O3285" i="3"/>
  <c r="O2930" i="3"/>
  <c r="O2936" i="3"/>
  <c r="O2109" i="3"/>
  <c r="O2279" i="3"/>
  <c r="O1185" i="3"/>
  <c r="O2918" i="3"/>
  <c r="O2035" i="3"/>
  <c r="O1042" i="3"/>
  <c r="O1840" i="3"/>
  <c r="O791" i="3"/>
  <c r="O3237" i="3"/>
  <c r="O3319" i="3"/>
  <c r="O3458" i="3"/>
  <c r="O3125" i="3"/>
  <c r="O1729" i="3"/>
  <c r="O2472" i="3"/>
  <c r="O2115" i="3"/>
  <c r="O265" i="3"/>
  <c r="O1718" i="3"/>
  <c r="O722" i="3"/>
  <c r="O2847" i="3"/>
  <c r="O3158" i="3"/>
  <c r="O1016" i="3"/>
  <c r="O260" i="3"/>
  <c r="O1019" i="3"/>
  <c r="O1469" i="3"/>
  <c r="O984" i="3"/>
  <c r="O381" i="3"/>
  <c r="O1138" i="3"/>
  <c r="O2889" i="3"/>
  <c r="O1079" i="3"/>
  <c r="O2020" i="3"/>
  <c r="O486" i="3"/>
  <c r="O2088" i="3"/>
  <c r="O3086" i="3"/>
  <c r="O3082" i="3"/>
  <c r="O3194" i="3"/>
  <c r="O2342" i="3"/>
  <c r="O3328" i="3"/>
  <c r="O3325" i="3"/>
  <c r="O2714" i="3"/>
  <c r="O3531" i="3"/>
  <c r="O3306" i="3"/>
  <c r="O3021" i="3"/>
  <c r="O2935" i="3"/>
  <c r="O3307" i="3"/>
  <c r="O2526" i="3"/>
  <c r="O1428" i="3"/>
  <c r="O1186" i="3"/>
  <c r="O494" i="3"/>
  <c r="O1780" i="3"/>
  <c r="O1685" i="3"/>
  <c r="O3008" i="3"/>
  <c r="O2257" i="3"/>
  <c r="O2694" i="3"/>
  <c r="O3352" i="3"/>
  <c r="O2888" i="3"/>
  <c r="O1224" i="3"/>
  <c r="O1567" i="3"/>
  <c r="O2528" i="3"/>
  <c r="O3250" i="3"/>
  <c r="O441" i="3"/>
  <c r="O108" i="3"/>
  <c r="O316" i="3"/>
  <c r="O2457" i="3"/>
  <c r="O1054" i="3"/>
  <c r="O3207" i="3"/>
  <c r="O1899" i="3"/>
  <c r="O2920" i="3"/>
  <c r="O554" i="3"/>
  <c r="O1540" i="3"/>
  <c r="O876" i="3"/>
  <c r="O562" i="3"/>
  <c r="O1323" i="3"/>
  <c r="O1700" i="3"/>
  <c r="O1397" i="3"/>
  <c r="O1749" i="3"/>
  <c r="O1329" i="3"/>
  <c r="O1666" i="3"/>
  <c r="O1220" i="3"/>
  <c r="O1599" i="3"/>
  <c r="O1694" i="3"/>
  <c r="O1814" i="3"/>
  <c r="O3365" i="3"/>
  <c r="O2707" i="3"/>
  <c r="O982" i="3"/>
  <c r="O1237" i="3"/>
  <c r="O1692" i="3"/>
  <c r="O2265" i="3"/>
  <c r="O468" i="3"/>
  <c r="O3416" i="3"/>
  <c r="O2386" i="3"/>
  <c r="O2270" i="3"/>
  <c r="O875" i="3"/>
  <c r="O2122" i="3"/>
  <c r="O694" i="3"/>
  <c r="O1736" i="3"/>
  <c r="O1871" i="3"/>
  <c r="O1409" i="3"/>
  <c r="O2309" i="3"/>
  <c r="O1434" i="3"/>
  <c r="O68" i="3"/>
  <c r="O615" i="3"/>
  <c r="O1538" i="3"/>
  <c r="O1460" i="3"/>
  <c r="O2096" i="3"/>
  <c r="O834" i="3"/>
  <c r="O3228" i="3"/>
  <c r="O2192" i="3"/>
  <c r="O2776" i="3"/>
  <c r="O2255" i="3"/>
  <c r="O3226" i="3"/>
  <c r="O3175" i="3"/>
  <c r="O128" i="3"/>
  <c r="O3577" i="3"/>
  <c r="O3246" i="3"/>
  <c r="O3545" i="3"/>
  <c r="O941" i="3"/>
  <c r="O2511" i="3"/>
  <c r="O153" i="3"/>
  <c r="O3095" i="3"/>
  <c r="O1680" i="3"/>
  <c r="O3159" i="3"/>
  <c r="O3471" i="3"/>
  <c r="O2116" i="3"/>
  <c r="O1112" i="3"/>
  <c r="O1552" i="3"/>
  <c r="O3178" i="3"/>
  <c r="O1064" i="3"/>
  <c r="O298" i="3"/>
  <c r="O2791" i="3"/>
  <c r="O3164" i="3"/>
  <c r="O3394" i="3"/>
  <c r="O838" i="3"/>
  <c r="O541" i="3"/>
  <c r="O3019" i="3"/>
  <c r="O1069" i="3"/>
  <c r="O106" i="3"/>
  <c r="O959" i="3"/>
  <c r="O353" i="3"/>
  <c r="O3038" i="3"/>
  <c r="O2264" i="3"/>
  <c r="O2601" i="3"/>
  <c r="O736" i="3"/>
  <c r="O2204" i="3"/>
  <c r="O1570" i="3"/>
  <c r="O1893" i="3"/>
  <c r="O2946" i="3"/>
  <c r="O3083" i="3"/>
  <c r="O3018" i="3"/>
  <c r="O574" i="3"/>
  <c r="O3288" i="3"/>
  <c r="O2507" i="3"/>
  <c r="O2404" i="3"/>
  <c r="O1686" i="3"/>
  <c r="O3122" i="3"/>
  <c r="O23" i="3"/>
  <c r="O2045" i="3"/>
  <c r="O2246" i="3"/>
  <c r="O3595" i="3"/>
  <c r="O1314" i="3"/>
  <c r="O659" i="3"/>
  <c r="O3126" i="3"/>
  <c r="O2358" i="3"/>
  <c r="O1950" i="3"/>
  <c r="O1559" i="3"/>
  <c r="O1861" i="3"/>
  <c r="O1876" i="3"/>
  <c r="O945" i="3"/>
  <c r="O854" i="3"/>
  <c r="O2893" i="3"/>
  <c r="O909" i="3"/>
  <c r="O1592" i="3"/>
  <c r="O1096" i="3"/>
  <c r="O2362" i="3"/>
  <c r="O2153" i="3"/>
  <c r="O258" i="3"/>
  <c r="O3167" i="3"/>
  <c r="O672" i="3"/>
  <c r="O623" i="3"/>
  <c r="O2453" i="3"/>
  <c r="O1633" i="3"/>
  <c r="O1515" i="3"/>
  <c r="O3117" i="3"/>
  <c r="O2283" i="3"/>
  <c r="O2431" i="3"/>
  <c r="O1325" i="3"/>
  <c r="O3186" i="3"/>
  <c r="O135" i="3"/>
  <c r="O2605" i="3"/>
  <c r="O364" i="3"/>
  <c r="O2335" i="3"/>
  <c r="O3487" i="3"/>
  <c r="O1618" i="3"/>
  <c r="O288" i="3"/>
  <c r="O2566" i="3"/>
  <c r="O2862" i="3"/>
  <c r="O2287" i="3"/>
  <c r="O2326" i="3"/>
  <c r="O242" i="3"/>
  <c r="O1857" i="3"/>
  <c r="O250" i="3"/>
  <c r="O2881" i="3"/>
  <c r="O1067" i="3"/>
  <c r="O1826" i="3"/>
  <c r="O517" i="3"/>
  <c r="O1526" i="3"/>
  <c r="O2222" i="3"/>
  <c r="O2212" i="3"/>
  <c r="O608" i="3"/>
  <c r="O2063" i="3"/>
  <c r="O1999" i="3"/>
  <c r="O445" i="3"/>
  <c r="O740" i="3"/>
  <c r="O2036" i="3"/>
  <c r="O3525" i="3"/>
  <c r="O2802" i="3"/>
  <c r="O603" i="3"/>
  <c r="O2344" i="3"/>
  <c r="O3222" i="3"/>
  <c r="O2379" i="3"/>
  <c r="O3347" i="3"/>
  <c r="O3333" i="3"/>
  <c r="O1889" i="3"/>
  <c r="O3181" i="3"/>
  <c r="O2751" i="3"/>
  <c r="O3481" i="3"/>
  <c r="O799" i="3"/>
  <c r="O2179" i="3"/>
  <c r="O2815" i="3"/>
  <c r="O822" i="3"/>
  <c r="O1664" i="3"/>
  <c r="O2947" i="3"/>
  <c r="O1114" i="3"/>
  <c r="O2049" i="3"/>
  <c r="O2196" i="3"/>
  <c r="O1066" i="3"/>
  <c r="O2521" i="3"/>
  <c r="O174" i="3"/>
  <c r="O1441" i="3"/>
  <c r="O1102" i="3"/>
  <c r="O2534" i="3"/>
  <c r="O2771" i="3"/>
  <c r="O963" i="3"/>
  <c r="O2248" i="3"/>
  <c r="O1089" i="3"/>
  <c r="O3547" i="3"/>
  <c r="O934" i="3"/>
  <c r="O3495" i="3"/>
  <c r="O2393" i="3"/>
  <c r="O3474" i="3"/>
  <c r="O787" i="3"/>
  <c r="O611" i="3"/>
  <c r="O2571" i="3"/>
  <c r="O1369" i="3"/>
  <c r="O2356" i="3"/>
  <c r="O2031" i="3"/>
  <c r="O170" i="3"/>
  <c r="O1663" i="3"/>
  <c r="O1800" i="3"/>
  <c r="O3559" i="3"/>
  <c r="O3232" i="3"/>
  <c r="O2934" i="3"/>
  <c r="O2405" i="3"/>
  <c r="O1068" i="3"/>
  <c r="O3056" i="3"/>
  <c r="O3049" i="3"/>
  <c r="O3286" i="3"/>
  <c r="O1671" i="3"/>
  <c r="O3208" i="3"/>
  <c r="O3085" i="3"/>
  <c r="O3520" i="3"/>
  <c r="O1596" i="3"/>
  <c r="O2145" i="3"/>
  <c r="O2760" i="3"/>
  <c r="O3153" i="3"/>
  <c r="O879" i="3"/>
  <c r="O3434" i="3"/>
  <c r="O1777" i="3"/>
  <c r="O312" i="3"/>
  <c r="O2708" i="3"/>
  <c r="O1364" i="3"/>
  <c r="O3258" i="3"/>
  <c r="O7" i="3"/>
  <c r="O2827" i="3"/>
  <c r="O2008" i="3"/>
  <c r="O974" i="3"/>
  <c r="O1946" i="3"/>
  <c r="O3154" i="3"/>
  <c r="O259" i="3"/>
  <c r="O109" i="3"/>
  <c r="O3059" i="3"/>
  <c r="O3089" i="3"/>
  <c r="O1442" i="3"/>
  <c r="O2403" i="3"/>
  <c r="O1165" i="3"/>
  <c r="O2245" i="3"/>
  <c r="O1468" i="3"/>
  <c r="O1652" i="3"/>
  <c r="O2672" i="3"/>
  <c r="O3600" i="3"/>
  <c r="O1076" i="3"/>
  <c r="O3317" i="3"/>
  <c r="O2147" i="3"/>
  <c r="O18" i="3"/>
  <c r="O1046" i="3"/>
  <c r="O137" i="3"/>
  <c r="O375" i="3"/>
  <c r="O2047" i="3"/>
  <c r="O240" i="3"/>
  <c r="O472" i="3"/>
  <c r="O1791" i="3"/>
  <c r="O2428" i="3"/>
  <c r="O3166" i="3"/>
  <c r="O2578" i="3"/>
  <c r="O2029" i="3"/>
  <c r="O2570" i="3"/>
  <c r="O3094" i="3"/>
  <c r="O1378" i="3"/>
  <c r="O1920" i="3"/>
  <c r="O2625" i="3"/>
  <c r="O3068" i="3"/>
  <c r="O2211" i="3"/>
  <c r="O2840" i="3"/>
  <c r="O3212" i="3"/>
  <c r="O2037" i="3"/>
  <c r="O229" i="3"/>
  <c r="O2448" i="3"/>
  <c r="O2942" i="3"/>
  <c r="O1542" i="3"/>
  <c r="O1637" i="3"/>
  <c r="O1583" i="3"/>
  <c r="O2808" i="3"/>
  <c r="O3098" i="3"/>
  <c r="O54" i="3"/>
  <c r="O2275" i="3"/>
  <c r="O1128" i="3"/>
  <c r="O2465" i="3"/>
  <c r="O2822" i="3"/>
  <c r="O1934" i="3"/>
  <c r="O495" i="3"/>
  <c r="O2338" i="3"/>
  <c r="O2187" i="3"/>
  <c r="O2649" i="3"/>
  <c r="O1339" i="3"/>
  <c r="O702" i="3"/>
  <c r="O1011" i="3"/>
  <c r="O1537" i="3"/>
  <c r="O273" i="3"/>
  <c r="O2133" i="3"/>
  <c r="O1051" i="3"/>
  <c r="O2670" i="3"/>
  <c r="O2614" i="3"/>
  <c r="O872" i="3"/>
  <c r="O3593" i="3"/>
  <c r="O812" i="3"/>
  <c r="O3140" i="3"/>
  <c r="O40" i="3"/>
  <c r="O3367" i="3"/>
  <c r="O3599" i="3"/>
  <c r="O852" i="3"/>
  <c r="O3536" i="3"/>
  <c r="O2821" i="3"/>
  <c r="O2742" i="3"/>
  <c r="O1882" i="3"/>
  <c r="O776" i="3"/>
  <c r="O504" i="3"/>
  <c r="O301" i="3"/>
  <c r="O2994" i="3"/>
  <c r="O2685" i="3"/>
  <c r="O3446" i="3"/>
  <c r="O2631" i="3"/>
  <c r="O2965" i="3"/>
  <c r="O2320" i="3"/>
  <c r="O3462" i="3"/>
  <c r="O2993" i="3"/>
  <c r="O3242" i="3"/>
  <c r="O1504" i="3"/>
  <c r="O857" i="3"/>
  <c r="O930" i="3"/>
  <c r="O2838" i="3"/>
  <c r="O2459" i="3"/>
  <c r="O2546" i="3"/>
  <c r="O208" i="3"/>
  <c r="O1480" i="3"/>
  <c r="O914" i="3"/>
  <c r="O1282" i="3"/>
  <c r="O3478" i="3"/>
  <c r="O1286" i="3"/>
  <c r="O1266" i="3"/>
  <c r="O1689" i="3"/>
  <c r="O1197" i="3"/>
  <c r="O2999" i="3"/>
  <c r="O2544" i="3"/>
  <c r="O3023" i="3"/>
  <c r="O2948" i="3"/>
  <c r="O1256" i="3"/>
  <c r="O2624" i="3"/>
  <c r="O168" i="3"/>
  <c r="O924" i="3"/>
  <c r="O115" i="3"/>
  <c r="O2909" i="3"/>
  <c r="O922" i="3"/>
  <c r="O285" i="3"/>
  <c r="O489" i="3"/>
  <c r="O1507" i="3"/>
  <c r="O3209" i="3"/>
  <c r="O1990" i="3"/>
  <c r="O3244" i="3"/>
  <c r="O2834" i="3"/>
  <c r="O2806" i="3"/>
  <c r="O920" i="3"/>
  <c r="O3010" i="3"/>
  <c r="O3260" i="3"/>
  <c r="O2713" i="3"/>
  <c r="O3355" i="3"/>
  <c r="O3073" i="3"/>
  <c r="O1708" i="3"/>
  <c r="O794" i="3"/>
  <c r="O1219" i="3"/>
  <c r="O488" i="3"/>
  <c r="O1989" i="3"/>
  <c r="O1745" i="3"/>
  <c r="O2441" i="3"/>
  <c r="O2897" i="3"/>
  <c r="O889" i="3"/>
  <c r="O2346" i="3"/>
  <c r="O1606" i="3"/>
  <c r="O22" i="3"/>
  <c r="O1162" i="3"/>
  <c r="O2609" i="3"/>
  <c r="O745" i="3"/>
  <c r="O2730" i="3"/>
  <c r="O1852" i="3"/>
  <c r="O338" i="3"/>
  <c r="O3376" i="3"/>
  <c r="O2302" i="3"/>
  <c r="O1642" i="3"/>
  <c r="O973" i="3"/>
  <c r="O1519" i="3"/>
  <c r="O3151" i="3"/>
  <c r="O2177" i="3"/>
  <c r="O52" i="3"/>
  <c r="O636" i="3"/>
  <c r="O961" i="3"/>
  <c r="O1000" i="3"/>
  <c r="O3185" i="3"/>
  <c r="O3072" i="3"/>
  <c r="O877" i="3"/>
  <c r="O2077" i="3"/>
  <c r="O3341" i="3"/>
  <c r="O950" i="3"/>
  <c r="O3115" i="3"/>
  <c r="O1638" i="3"/>
  <c r="O2953" i="3"/>
  <c r="O2992" i="3"/>
  <c r="O3272" i="3"/>
  <c r="O2951" i="3"/>
  <c r="O1171" i="3"/>
  <c r="O1571" i="3"/>
  <c r="O2490" i="3"/>
  <c r="O827" i="3"/>
  <c r="O2924" i="3"/>
  <c r="O2632" i="3"/>
  <c r="O1688" i="3"/>
  <c r="O2504" i="3"/>
  <c r="O3589" i="3"/>
  <c r="O477" i="3"/>
  <c r="O2788" i="3"/>
  <c r="O647" i="3"/>
  <c r="O3360" i="3"/>
  <c r="O2301" i="3"/>
  <c r="O2530" i="3"/>
  <c r="O2323" i="3"/>
  <c r="O2090" i="3"/>
  <c r="O514" i="3"/>
  <c r="O2645" i="3"/>
  <c r="O1136" i="3"/>
  <c r="O2276" i="3"/>
  <c r="O1513" i="3"/>
  <c r="O2201" i="3"/>
  <c r="O2351" i="3"/>
  <c r="O3042" i="3"/>
  <c r="O2602" i="3"/>
  <c r="O1137" i="3"/>
  <c r="O2554" i="3"/>
  <c r="O1038" i="3"/>
  <c r="O1929" i="3"/>
  <c r="O1354" i="3"/>
  <c r="O1980" i="3"/>
  <c r="O1976" i="3"/>
  <c r="O421" i="3"/>
  <c r="O1103" i="3"/>
  <c r="O3489" i="3"/>
  <c r="O1322" i="3"/>
  <c r="O1649" i="3"/>
  <c r="O388" i="3"/>
  <c r="O2417" i="3"/>
  <c r="O1100" i="3"/>
  <c r="O1949" i="3"/>
  <c r="O3521" i="3"/>
  <c r="O2240" i="3"/>
  <c r="O3146" i="3"/>
  <c r="O3284" i="3"/>
  <c r="O2710" i="3"/>
  <c r="O2515" i="3"/>
  <c r="O2864" i="3"/>
  <c r="O3438" i="3"/>
  <c r="O1313" i="3"/>
  <c r="O3033" i="3"/>
  <c r="O1327" i="3"/>
  <c r="O1390" i="3"/>
  <c r="O3287" i="3"/>
  <c r="O954" i="3"/>
  <c r="O1971" i="3"/>
  <c r="O1555" i="3"/>
  <c r="O2980" i="3"/>
  <c r="O3107" i="3"/>
  <c r="O2239" i="3"/>
  <c r="O224" i="3"/>
  <c r="O831" i="3"/>
  <c r="O695" i="3"/>
  <c r="O2450" i="3"/>
  <c r="O1392" i="3"/>
  <c r="O800" i="3"/>
  <c r="O3293" i="3"/>
  <c r="O2487" i="3"/>
  <c r="O2916" i="3"/>
  <c r="O1836" i="3"/>
  <c r="O3266" i="3"/>
  <c r="O2471" i="3"/>
  <c r="O2314" i="3"/>
  <c r="O709" i="3"/>
  <c r="O352" i="3"/>
  <c r="O1994" i="3"/>
  <c r="O3157" i="3"/>
  <c r="O3540" i="3"/>
  <c r="O2410" i="3"/>
  <c r="O1433" i="3"/>
  <c r="O2205" i="3"/>
  <c r="O3482" i="3"/>
  <c r="O1991" i="3"/>
  <c r="O3108" i="3"/>
  <c r="O2347" i="3"/>
  <c r="O1308" i="3"/>
  <c r="O3475" i="3"/>
  <c r="O3195" i="3"/>
  <c r="O3483" i="3"/>
  <c r="O350" i="3"/>
  <c r="O2164" i="3"/>
  <c r="O1866" i="3"/>
  <c r="O970" i="3"/>
  <c r="O723" i="3"/>
  <c r="O2851" i="3"/>
  <c r="O1817" i="3"/>
  <c r="O317" i="3"/>
  <c r="O1879" i="3"/>
  <c r="O688" i="3"/>
  <c r="O1726" i="3"/>
  <c r="O253" i="3"/>
  <c r="O1590" i="3"/>
  <c r="O1086" i="3"/>
  <c r="O44" i="3"/>
  <c r="O2064" i="3"/>
  <c r="O2641" i="3"/>
  <c r="O1246" i="3"/>
  <c r="O3429" i="3"/>
  <c r="O1611" i="3"/>
  <c r="O1565" i="3"/>
  <c r="O923" i="3"/>
  <c r="O476" i="3"/>
  <c r="O1009" i="3"/>
  <c r="O276" i="3"/>
  <c r="O1722" i="3"/>
  <c r="O2681" i="3"/>
  <c r="O3486" i="3"/>
  <c r="O1656" i="3"/>
  <c r="O653" i="3"/>
  <c r="O2722" i="3"/>
  <c r="O1793" i="3"/>
  <c r="O2398" i="3"/>
  <c r="O2286" i="3"/>
  <c r="O1553" i="3"/>
  <c r="O3233" i="3"/>
  <c r="O1487" i="3"/>
  <c r="O3277" i="3"/>
  <c r="O3238" i="3"/>
  <c r="O3563" i="3"/>
  <c r="O2423" i="3"/>
  <c r="O1012" i="3"/>
  <c r="O1695" i="3"/>
  <c r="O2006" i="3"/>
  <c r="O3217" i="3"/>
  <c r="O275" i="3"/>
  <c r="O3230" i="3"/>
  <c r="O3330" i="3"/>
  <c r="O997" i="3"/>
  <c r="O3084" i="3"/>
  <c r="O2150" i="3"/>
  <c r="O2336" i="3"/>
  <c r="O3269" i="3"/>
  <c r="O2848" i="3"/>
  <c r="O2798" i="3"/>
  <c r="O2449" i="3"/>
  <c r="O3024" i="3"/>
  <c r="O1682" i="3"/>
  <c r="O2880" i="3"/>
  <c r="O2745" i="3"/>
  <c r="O1380" i="3"/>
  <c r="O2359" i="3"/>
  <c r="O1716" i="3"/>
  <c r="O2330" i="3"/>
  <c r="O2866" i="3"/>
  <c r="O3534" i="3"/>
  <c r="O1134" i="3"/>
  <c r="O2262" i="3"/>
  <c r="O891" i="3"/>
  <c r="O59" i="3"/>
  <c r="O792" i="3"/>
  <c r="O3135" i="3"/>
  <c r="O1436" i="3"/>
  <c r="O2178" i="3"/>
  <c r="O248" i="3"/>
  <c r="O3201" i="3"/>
  <c r="O1730" i="3"/>
  <c r="O841" i="3"/>
  <c r="O2308" i="3"/>
  <c r="O2411" i="3"/>
  <c r="O2293" i="3"/>
  <c r="O698" i="3"/>
  <c r="O385" i="3"/>
  <c r="O2198" i="3"/>
  <c r="O2424" i="3"/>
  <c r="O2337" i="3"/>
  <c r="O1074" i="3"/>
  <c r="O1681" i="3"/>
  <c r="O141" i="3"/>
  <c r="O90" i="3"/>
  <c r="O71" i="3"/>
  <c r="O919" i="3"/>
  <c r="O502" i="3"/>
  <c r="O2084" i="3"/>
  <c r="O2816" i="3"/>
  <c r="O850" i="3"/>
  <c r="O861" i="3"/>
  <c r="O3040" i="3"/>
  <c r="O1255" i="3"/>
  <c r="O3466" i="3"/>
  <c r="O525" i="3"/>
  <c r="O1405" i="3"/>
  <c r="O2574" i="3"/>
  <c r="O2242" i="3"/>
  <c r="O1897" i="3"/>
  <c r="O556" i="3"/>
  <c r="O1548" i="3"/>
  <c r="O2329" i="3"/>
  <c r="O1474" i="3"/>
  <c r="O1296" i="3"/>
  <c r="O487" i="3"/>
  <c r="O1303" i="3"/>
  <c r="O440" i="3"/>
  <c r="O1569" i="3"/>
  <c r="O1374" i="3"/>
  <c r="O2313" i="3"/>
  <c r="O1240" i="3"/>
  <c r="O3375" i="3"/>
  <c r="O2018" i="3"/>
  <c r="O1854" i="3"/>
  <c r="O2184" i="3"/>
  <c r="O1174" i="3"/>
  <c r="O2885" i="3"/>
  <c r="O478" i="3"/>
  <c r="O2508" i="3"/>
  <c r="O2988" i="3"/>
  <c r="O2228" i="3"/>
  <c r="O3262" i="3"/>
  <c r="O2467" i="3"/>
  <c r="O1933" i="3"/>
  <c r="O2832" i="3"/>
  <c r="O3210" i="3"/>
  <c r="O2174" i="3"/>
  <c r="O2213" i="3"/>
  <c r="O3461" i="3"/>
  <c r="O149" i="3"/>
  <c r="O730" i="3"/>
  <c r="O48" i="3"/>
  <c r="O2208" i="3"/>
  <c r="O3005" i="3"/>
  <c r="O3496" i="3"/>
  <c r="O3267" i="3"/>
  <c r="O769" i="3"/>
  <c r="O499" i="3"/>
  <c r="O234" i="3"/>
  <c r="O1252" i="3"/>
  <c r="O3501" i="3"/>
  <c r="O2491" i="3"/>
  <c r="O3034" i="3"/>
  <c r="O823" i="3"/>
  <c r="O2252" i="3"/>
  <c r="O1485" i="3"/>
  <c r="O560" i="3"/>
  <c r="O2954" i="3"/>
  <c r="O99" i="3"/>
  <c r="O566" i="3"/>
  <c r="O2498" i="3"/>
  <c r="O507" i="3"/>
  <c r="O1097" i="3"/>
  <c r="O207" i="3"/>
  <c r="O239" i="3"/>
  <c r="O1198" i="3"/>
  <c r="O3382" i="3"/>
  <c r="O3476" i="3"/>
  <c r="O595" i="3"/>
  <c r="O650" i="3"/>
  <c r="O628" i="3"/>
  <c r="O2651" i="3"/>
  <c r="O3070" i="3"/>
  <c r="O2073" i="3"/>
  <c r="O2671" i="3"/>
  <c r="O1953" i="3"/>
  <c r="O3546" i="3"/>
  <c r="O1631" i="3"/>
  <c r="O480" i="3"/>
  <c r="O2665" i="3"/>
  <c r="O299" i="3"/>
  <c r="O985" i="3"/>
  <c r="O2520" i="3"/>
  <c r="O1952" i="3"/>
  <c r="O2989" i="3"/>
  <c r="O1806" i="3"/>
  <c r="O1475" i="3"/>
  <c r="O3100" i="3"/>
  <c r="O3193" i="3"/>
  <c r="O2446" i="3"/>
  <c r="O3165" i="3"/>
  <c r="O3432" i="3"/>
  <c r="O3556" i="3"/>
  <c r="O1816" i="3"/>
  <c r="O2492" i="3"/>
  <c r="O3421" i="3"/>
  <c r="O905" i="3"/>
  <c r="O204" i="3"/>
  <c r="O3149" i="3"/>
  <c r="O2429" i="3"/>
  <c r="O3514" i="3"/>
  <c r="O1472" i="3"/>
  <c r="O2818" i="3"/>
  <c r="O2194" i="3"/>
  <c r="O3413" i="3"/>
  <c r="O2434" i="3"/>
  <c r="O1455" i="3"/>
  <c r="O3143" i="3"/>
  <c r="O2772" i="3"/>
  <c r="O2874" i="3"/>
  <c r="O2128" i="3"/>
  <c r="O871" i="3"/>
  <c r="O591" i="3"/>
  <c r="O2501" i="3"/>
  <c r="O3102" i="3"/>
  <c r="O2202" i="3"/>
  <c r="O2012" i="3"/>
  <c r="O2007" i="3"/>
  <c r="O1045" i="3"/>
  <c r="O1229" i="3"/>
  <c r="O3112" i="3"/>
  <c r="O1520" i="3"/>
  <c r="O3298" i="3"/>
  <c r="O2775" i="3"/>
  <c r="O1326" i="3"/>
  <c r="O2894" i="3"/>
  <c r="O599" i="3"/>
  <c r="O3459" i="3"/>
  <c r="O3128" i="3"/>
  <c r="O2312" i="3"/>
  <c r="O491" i="3"/>
  <c r="O1585" i="3"/>
  <c r="O337" i="3"/>
  <c r="O561" i="3"/>
  <c r="O3395" i="3"/>
  <c r="O1130" i="3"/>
  <c r="O1731" i="3"/>
  <c r="O86" i="3"/>
  <c r="O1448" i="3"/>
  <c r="O1719" i="3"/>
  <c r="O1389" i="3"/>
  <c r="O640" i="3"/>
  <c r="O1107" i="3"/>
  <c r="O1810" i="3"/>
  <c r="O1013" i="3"/>
  <c r="O3584" i="3"/>
  <c r="O2945" i="3"/>
  <c r="O3027" i="3"/>
  <c r="O2091" i="3"/>
  <c r="O902" i="3"/>
  <c r="O1340" i="3"/>
  <c r="O280" i="3"/>
  <c r="O2756" i="3"/>
  <c r="O2793" i="3"/>
  <c r="O3524" i="3"/>
  <c r="O1059" i="3"/>
  <c r="O642" i="3"/>
  <c r="O2795" i="3"/>
  <c r="O968" i="3"/>
  <c r="O2761" i="3"/>
  <c r="O3335" i="3"/>
  <c r="O392" i="3"/>
  <c r="O754" i="3"/>
  <c r="O3282" i="3"/>
  <c r="O2703" i="3"/>
  <c r="O543" i="3"/>
  <c r="O1947" i="3"/>
  <c r="D1141" i="3"/>
  <c r="O3532" i="3"/>
  <c r="O1034" i="3"/>
  <c r="O1044" i="3"/>
  <c r="O1827" i="3"/>
  <c r="O2102" i="3"/>
  <c r="O1087" i="3"/>
  <c r="O523" i="3"/>
  <c r="O3252" i="3"/>
  <c r="O960" i="3"/>
  <c r="O82" i="3"/>
  <c r="O2210" i="3"/>
  <c r="O310" i="3"/>
  <c r="O3101" i="3"/>
  <c r="O518" i="3"/>
  <c r="O1535" i="3"/>
  <c r="O1406" i="3"/>
  <c r="O3405" i="3"/>
  <c r="O1464" i="3"/>
  <c r="O2837" i="3"/>
  <c r="O2093" i="3"/>
  <c r="O3225" i="3"/>
  <c r="O3234" i="3"/>
  <c r="O2844" i="3"/>
  <c r="O1668" i="3"/>
  <c r="O1071" i="3"/>
  <c r="O869" i="3"/>
  <c r="O777" i="3"/>
  <c r="O726" i="3"/>
  <c r="O1226" i="3"/>
  <c r="O2509" i="3"/>
  <c r="O65" i="3"/>
  <c r="O2497" i="3"/>
  <c r="O1961" i="3"/>
  <c r="O1658" i="3"/>
  <c r="O1981" i="3"/>
  <c r="O1476" i="3"/>
  <c r="O835" i="3"/>
  <c r="O3215" i="3"/>
  <c r="O656" i="3"/>
  <c r="O2191" i="3"/>
  <c r="O2108" i="3"/>
  <c r="O1152" i="3"/>
  <c r="O1403" i="3"/>
  <c r="O394" i="3"/>
  <c r="O2861" i="3"/>
  <c r="O955" i="3"/>
  <c r="O3368" i="3"/>
  <c r="O1307" i="3"/>
  <c r="O429" i="3"/>
  <c r="O2081" i="3"/>
  <c r="O2555" i="3"/>
  <c r="O3006" i="3"/>
  <c r="O972" i="3"/>
  <c r="O1452" i="3"/>
  <c r="O2071" i="3"/>
  <c r="O2065" i="3"/>
  <c r="O252" i="3"/>
  <c r="O1177" i="3"/>
  <c r="O2067" i="3"/>
  <c r="O167" i="3"/>
  <c r="O2332" i="3"/>
  <c r="O687" i="3"/>
  <c r="O565" i="3"/>
  <c r="O479" i="3"/>
  <c r="O3527" i="3"/>
  <c r="O2532" i="3"/>
  <c r="O2976" i="3"/>
  <c r="O3035" i="3"/>
  <c r="O2506" i="3"/>
  <c r="O2804" i="3"/>
  <c r="O2820" i="3"/>
  <c r="O2621" i="3"/>
  <c r="O2876" i="3"/>
  <c r="O2350" i="3"/>
  <c r="O2385" i="3"/>
  <c r="O2719" i="3"/>
  <c r="O3196" i="3"/>
  <c r="O2249" i="3"/>
  <c r="O3313" i="3"/>
  <c r="O1037" i="3"/>
  <c r="O2023" i="3"/>
  <c r="O3214" i="3"/>
  <c r="O2583" i="3"/>
  <c r="O335" i="3"/>
  <c r="O508" i="3"/>
  <c r="O2376" i="3"/>
  <c r="O2058" i="3"/>
  <c r="O2485" i="3"/>
  <c r="O3170" i="3"/>
  <c r="O901" i="3"/>
  <c r="O1316" i="3"/>
  <c r="O2633" i="3"/>
  <c r="O1828" i="3"/>
  <c r="O2110" i="3"/>
  <c r="O932" i="3"/>
  <c r="O3198" i="3"/>
  <c r="O1118" i="3"/>
  <c r="O1710" i="3"/>
  <c r="O3203" i="3"/>
  <c r="O1098" i="3"/>
  <c r="O414" i="3"/>
  <c r="O3509" i="3"/>
  <c r="O2536" i="3"/>
  <c r="O1449" i="3"/>
  <c r="O327" i="3"/>
  <c r="O1230" i="3"/>
  <c r="O380" i="3"/>
  <c r="O200" i="3"/>
  <c r="O1015" i="3"/>
  <c r="O264" i="3"/>
  <c r="O13" i="3"/>
  <c r="O2660" i="3"/>
  <c r="O16" i="3"/>
  <c r="O1356" i="3"/>
  <c r="O3280" i="3"/>
  <c r="O617" i="3"/>
  <c r="O790" i="3"/>
  <c r="O2513" i="3"/>
  <c r="O2688" i="3"/>
  <c r="O1123" i="3"/>
  <c r="O2950" i="3"/>
  <c r="O2717" i="3"/>
  <c r="O2157" i="3"/>
  <c r="O235" i="3"/>
  <c r="O3235" i="3"/>
  <c r="O2516" i="3"/>
  <c r="O717" i="3"/>
  <c r="O34" i="3"/>
  <c r="O345" i="3"/>
  <c r="O3433" i="3"/>
  <c r="O1654" i="3"/>
  <c r="O1465" i="3"/>
  <c r="O225" i="3"/>
  <c r="O485" i="3"/>
  <c r="O3120" i="3"/>
  <c r="O1698" i="3"/>
  <c r="D2139" i="3"/>
  <c r="O1500" i="3"/>
  <c r="O563" i="3"/>
  <c r="O193" i="3"/>
  <c r="O2956" i="3"/>
  <c r="O2377" i="3"/>
  <c r="O1922" i="3"/>
  <c r="O2657" i="3"/>
  <c r="O1863" i="3"/>
  <c r="O2139" i="3"/>
  <c r="O3077" i="3"/>
  <c r="O2159" i="3"/>
  <c r="O1614" i="3"/>
  <c r="O729" i="3"/>
  <c r="O2875" i="3"/>
  <c r="O2656" i="3"/>
  <c r="O3541" i="3"/>
  <c r="O283" i="3"/>
  <c r="O535" i="3"/>
  <c r="O136" i="3"/>
  <c r="O2584" i="3"/>
  <c r="O3130" i="3"/>
  <c r="O1582" i="3"/>
  <c r="O2217" i="3"/>
  <c r="O3422" i="3"/>
  <c r="O3373" i="3"/>
  <c r="O1834" i="3"/>
  <c r="O2774" i="3"/>
  <c r="O2699" i="3"/>
  <c r="O1702" i="3"/>
  <c r="O383" i="3"/>
  <c r="O465" i="3"/>
  <c r="O2765" i="3"/>
  <c r="O2572" i="3"/>
  <c r="O2232" i="3"/>
  <c r="O1701" i="3"/>
  <c r="O428" i="3"/>
  <c r="O2857" i="3"/>
  <c r="O1543" i="3"/>
  <c r="O2661" i="3"/>
  <c r="O1413" i="3"/>
  <c r="O1081" i="3"/>
  <c r="O1276" i="3"/>
  <c r="O2974" i="3"/>
  <c r="O2975" i="3"/>
  <c r="O2933" i="3"/>
  <c r="O2152" i="3"/>
  <c r="O548" i="3"/>
  <c r="O1921" i="3"/>
  <c r="O2412" i="3"/>
  <c r="O1091" i="3"/>
  <c r="O2891" i="3"/>
  <c r="O2900" i="3"/>
  <c r="O1466" i="3"/>
  <c r="O2607" i="3"/>
  <c r="O3549" i="3"/>
  <c r="O1471" i="3"/>
  <c r="O1940" i="3"/>
  <c r="O1556" i="3"/>
  <c r="O613" i="3"/>
  <c r="O3440" i="3"/>
  <c r="O2452" i="3"/>
  <c r="O1533" i="3"/>
  <c r="O605" i="3"/>
  <c r="O3493" i="3"/>
  <c r="O1886" i="3"/>
  <c r="O641" i="3"/>
  <c r="O2294" i="3"/>
  <c r="O424" i="3"/>
  <c r="O626" i="3"/>
  <c r="O1630" i="3"/>
  <c r="O1574" i="3"/>
  <c r="O606" i="3"/>
  <c r="O1495" i="3"/>
  <c r="O3351" i="3"/>
  <c r="O3329" i="3"/>
  <c r="O2369" i="3"/>
  <c r="O2140" i="3"/>
  <c r="O406" i="3"/>
  <c r="O60" i="3"/>
  <c r="O2024" i="3"/>
  <c r="O763" i="3"/>
  <c r="O367" i="3"/>
  <c r="O1657" i="3"/>
  <c r="O528" i="3"/>
  <c r="O2092" i="3"/>
  <c r="O2017" i="3"/>
  <c r="O592" i="3"/>
  <c r="O748" i="3"/>
  <c r="O228" i="3"/>
  <c r="O1033" i="3"/>
  <c r="O211" i="3"/>
  <c r="O2040" i="3"/>
  <c r="O2568" i="3"/>
  <c r="O1550" i="3"/>
  <c r="O3048" i="3"/>
  <c r="O2549" i="3"/>
  <c r="O2886" i="3"/>
  <c r="O1517" i="3"/>
  <c r="O2928" i="3"/>
  <c r="O2105" i="3"/>
  <c r="O2005" i="3"/>
  <c r="O505" i="3"/>
  <c r="O843" i="3"/>
  <c r="O2715" i="3"/>
  <c r="O1482" i="3"/>
  <c r="O1440" i="3"/>
  <c r="O1984" i="3"/>
  <c r="O2206" i="3"/>
  <c r="O3392" i="3"/>
  <c r="O1284" i="3"/>
  <c r="O2931" i="3"/>
  <c r="O1366" i="3"/>
  <c r="O3310" i="3"/>
  <c r="O2316" i="3"/>
  <c r="O1536" i="3"/>
  <c r="O3418" i="3"/>
  <c r="O933" i="3"/>
  <c r="O1386" i="3"/>
  <c r="O1351" i="3"/>
  <c r="O2209" i="3"/>
  <c r="O1461" i="3"/>
  <c r="O113" i="3"/>
  <c r="O25" i="3"/>
  <c r="O3503" i="3"/>
  <c r="O3301" i="3"/>
  <c r="O845" i="3"/>
  <c r="O1820" i="3"/>
  <c r="O2238" i="3"/>
  <c r="O2823" i="3"/>
  <c r="O2646" i="3"/>
  <c r="O1318" i="3"/>
  <c r="O2364" i="3"/>
  <c r="O1278" i="3"/>
  <c r="O348" i="3"/>
  <c r="O2168" i="3"/>
  <c r="O2372" i="3"/>
  <c r="O150" i="3"/>
  <c r="O2689" i="3"/>
  <c r="O1010" i="3"/>
  <c r="O2781" i="3"/>
  <c r="O701" i="3"/>
  <c r="O2971" i="3"/>
  <c r="O1061" i="3"/>
  <c r="O2033" i="3"/>
  <c r="O470" i="3"/>
  <c r="O2896" i="3"/>
  <c r="O1183" i="3"/>
  <c r="O3372" i="3"/>
  <c r="O1877" i="3"/>
  <c r="O1204" i="3"/>
  <c r="O254" i="3"/>
  <c r="O3022" i="3"/>
  <c r="O2512" i="3"/>
  <c r="O814" i="3"/>
  <c r="O1108" i="3"/>
  <c r="O2043" i="3"/>
  <c r="O3480" i="3"/>
  <c r="O3067" i="3"/>
  <c r="O3103" i="3"/>
  <c r="O2895" i="3"/>
  <c r="O2099" i="3"/>
  <c r="O197" i="3"/>
  <c r="O1678" i="3"/>
  <c r="O3303" i="3"/>
  <c r="O19" i="3"/>
  <c r="O1361" i="3"/>
  <c r="O2495" i="3"/>
  <c r="O3369" i="3"/>
  <c r="O1635" i="3"/>
  <c r="O3061" i="3"/>
  <c r="O2668" i="3"/>
  <c r="O1903" i="3"/>
  <c r="O1896" i="3"/>
  <c r="O1956" i="3"/>
  <c r="O110" i="3"/>
  <c r="O1841" i="3"/>
  <c r="O202" i="3"/>
  <c r="O409" i="3"/>
  <c r="O1754" i="3"/>
  <c r="O780" i="3"/>
  <c r="O697" i="3"/>
  <c r="D2786" i="3"/>
  <c r="D788" i="3"/>
  <c r="O3452" i="3"/>
  <c r="O3145" i="3"/>
  <c r="O3404" i="3"/>
  <c r="O3344" i="3"/>
  <c r="O2780" i="3"/>
  <c r="O3409" i="3"/>
  <c r="O1458" i="3"/>
  <c r="O1930" i="3"/>
  <c r="O3036" i="3"/>
  <c r="O2296" i="3"/>
  <c r="O1765" i="3"/>
  <c r="O1355" i="3"/>
  <c r="O1873" i="3"/>
  <c r="O2964" i="3"/>
  <c r="O3015" i="3"/>
  <c r="O3485" i="3"/>
  <c r="O1909" i="3"/>
  <c r="O2560" i="3"/>
  <c r="O3582" i="3"/>
  <c r="O3074" i="3"/>
  <c r="O2697" i="3"/>
  <c r="O1690" i="3"/>
  <c r="O1932" i="3"/>
  <c r="O1077" i="3"/>
  <c r="O356" i="3"/>
  <c r="O1347" i="3"/>
  <c r="O1083" i="3"/>
  <c r="O2684" i="3"/>
  <c r="O883" i="3"/>
  <c r="O1486" i="3"/>
  <c r="O1154" i="3"/>
  <c r="O2582" i="3"/>
  <c r="O2324" i="3"/>
  <c r="O1269" i="3"/>
  <c r="O918" i="3"/>
  <c r="O129" i="3"/>
  <c r="O1853" i="3"/>
  <c r="O737" i="3"/>
  <c r="O2686" i="3"/>
  <c r="O2797" i="3"/>
  <c r="O1146" i="3"/>
  <c r="O2833" i="3"/>
  <c r="O199" i="3"/>
  <c r="O878" i="3"/>
  <c r="O1348" i="3"/>
  <c r="O971" i="3"/>
  <c r="O2365" i="3"/>
  <c r="O618" i="3"/>
  <c r="O2111" i="3"/>
  <c r="O638" i="3"/>
  <c r="O2620" i="3"/>
  <c r="O1180" i="3"/>
  <c r="O341" i="3"/>
  <c r="O581" i="3"/>
  <c r="O33" i="3"/>
  <c r="O1593" i="3"/>
  <c r="O3500" i="3"/>
  <c r="O1788" i="3"/>
  <c r="O2941" i="3"/>
  <c r="O2236" i="3"/>
  <c r="O529" i="3"/>
  <c r="O521" i="3"/>
  <c r="O808" i="3"/>
  <c r="O372" i="3"/>
  <c r="O2746" i="3"/>
  <c r="O1412" i="3"/>
  <c r="O180" i="3"/>
  <c r="O866" i="3"/>
  <c r="O53" i="3"/>
  <c r="O604" i="3"/>
  <c r="O1963" i="3"/>
  <c r="O3542" i="3"/>
  <c r="O1835" i="3"/>
  <c r="O2850" i="3"/>
  <c r="O3339" i="3"/>
  <c r="O3386" i="3"/>
  <c r="O1055" i="3"/>
  <c r="O3505" i="3"/>
  <c r="O233" i="3"/>
  <c r="O3190" i="3"/>
  <c r="O3569" i="3"/>
  <c r="O1372" i="3"/>
  <c r="O3091" i="3"/>
  <c r="O3338" i="3"/>
  <c r="O2117" i="3"/>
  <c r="O379" i="3"/>
  <c r="O3316" i="3"/>
  <c r="O1662" i="3"/>
  <c r="O3408" i="3"/>
  <c r="O3443" i="3"/>
  <c r="O2937" i="3"/>
  <c r="O1438" i="3"/>
  <c r="O765" i="3"/>
  <c r="O601" i="3"/>
  <c r="O1371" i="3"/>
  <c r="O3013" i="3"/>
  <c r="O620" i="3"/>
  <c r="O3571" i="3"/>
  <c r="O540" i="3"/>
  <c r="O588" i="3"/>
  <c r="O272" i="3"/>
  <c r="O1129" i="3"/>
  <c r="O1150" i="3"/>
  <c r="O2919" i="3"/>
  <c r="O2997" i="3"/>
  <c r="O2277" i="3"/>
  <c r="O3492" i="3"/>
  <c r="O3113" i="3"/>
  <c r="O2869" i="3"/>
  <c r="O1478" i="3"/>
  <c r="O671" i="3"/>
  <c r="O3598" i="3"/>
  <c r="O1954" i="3"/>
  <c r="O3550" i="3"/>
  <c r="O2247" i="3"/>
  <c r="O2118" i="3"/>
  <c r="O2438" i="3"/>
  <c r="O3180" i="3"/>
  <c r="O1058" i="3"/>
  <c r="O658" i="3"/>
  <c r="O2443" i="3"/>
  <c r="O3419" i="3"/>
  <c r="O6" i="3"/>
  <c r="O1235" i="3"/>
  <c r="O1970" i="3"/>
  <c r="O294" i="3"/>
  <c r="O522" i="3"/>
  <c r="O1628" i="3"/>
  <c r="O1531" i="3"/>
  <c r="O774" i="3"/>
  <c r="O3437" i="3"/>
  <c r="O1383" i="3"/>
  <c r="O1572" i="3"/>
  <c r="O2563" i="3"/>
  <c r="O475" i="3"/>
  <c r="O2502" i="3"/>
  <c r="O2345" i="3"/>
  <c r="O2430" i="3"/>
  <c r="O3450" i="3"/>
  <c r="O990" i="3"/>
  <c r="O125" i="3"/>
  <c r="O104" i="3"/>
  <c r="O1575" i="3"/>
  <c r="O1431" i="3"/>
  <c r="O1588" i="3"/>
  <c r="O2899" i="3"/>
  <c r="O1757" i="3"/>
  <c r="O1972" i="3"/>
  <c r="O181" i="3"/>
  <c r="O2785" i="3"/>
  <c r="O1398" i="3"/>
  <c r="O315" i="3"/>
  <c r="O3118" i="3"/>
  <c r="O2056" i="3"/>
  <c r="O1242" i="3"/>
  <c r="O1029" i="3"/>
  <c r="O2041" i="3"/>
  <c r="O2882" i="3"/>
  <c r="O3079" i="3"/>
  <c r="O1234" i="3"/>
  <c r="D1096" i="3"/>
  <c r="D544" i="3"/>
  <c r="O2958" i="3"/>
  <c r="O2591" i="3"/>
  <c r="O3384" i="3"/>
  <c r="O1714" i="3"/>
  <c r="O3491" i="3"/>
  <c r="O2075" i="3"/>
  <c r="O1048" i="3"/>
  <c r="O2955" i="3"/>
  <c r="O3191" i="3"/>
  <c r="O1164" i="3"/>
  <c r="O1321" i="3"/>
  <c r="O271" i="3"/>
  <c r="O410" i="3"/>
  <c r="O2219" i="3"/>
  <c r="O3356" i="3"/>
  <c r="O3451" i="3"/>
  <c r="O2839" i="3"/>
  <c r="O1676" i="3"/>
  <c r="O439" i="3"/>
  <c r="O501" i="3"/>
  <c r="O2160" i="3"/>
  <c r="O3057" i="3"/>
  <c r="O2237" i="3"/>
  <c r="O2104" i="3"/>
  <c r="O2915" i="3"/>
  <c r="O2406" i="3"/>
  <c r="O1024" i="3"/>
  <c r="O1375" i="3"/>
  <c r="O145" i="3"/>
  <c r="O2966" i="3"/>
  <c r="O2360" i="3"/>
  <c r="O1319" i="3"/>
  <c r="O3009" i="3"/>
  <c r="O1532" i="3"/>
  <c r="O612" i="3"/>
  <c r="O2461" i="3"/>
  <c r="O1764" i="3"/>
  <c r="O3283" i="3"/>
  <c r="O2331" i="3"/>
  <c r="O1324" i="3"/>
  <c r="O2199" i="3"/>
  <c r="O3279" i="3"/>
  <c r="O3016" i="3"/>
  <c r="O2843" i="3"/>
  <c r="O3312" i="3"/>
  <c r="O2253" i="3"/>
  <c r="O3213" i="3"/>
  <c r="O3538" i="3"/>
  <c r="O3088" i="3"/>
  <c r="O3402" i="3"/>
  <c r="O2392" i="3"/>
  <c r="O2496" i="3"/>
  <c r="O2297" i="3"/>
  <c r="O1735" i="3"/>
  <c r="O3224" i="3"/>
  <c r="O1435" i="3"/>
  <c r="O2158" i="3"/>
  <c r="O2241" i="3"/>
  <c r="O893" i="3"/>
  <c r="O1966" i="3"/>
  <c r="O140" i="3"/>
  <c r="O14" i="3"/>
  <c r="O2977" i="3"/>
  <c r="O2748" i="3"/>
  <c r="O2455" i="3"/>
  <c r="O1768" i="3"/>
  <c r="O1382" i="3"/>
  <c r="O2819" i="3"/>
  <c r="O3472" i="3"/>
  <c r="O1644" i="3"/>
  <c r="O493" i="3"/>
  <c r="O1960" i="3"/>
  <c r="O1203" i="3"/>
  <c r="O670" i="3"/>
  <c r="O2898" i="3"/>
  <c r="O1711" i="3"/>
  <c r="O593" i="3"/>
  <c r="O12" i="3"/>
  <c r="O314" i="3"/>
  <c r="O2085" i="3"/>
  <c r="O1155" i="3"/>
  <c r="O1365" i="3"/>
  <c r="O3116" i="3"/>
  <c r="O2482" i="3"/>
  <c r="O847" i="3"/>
  <c r="O1785" i="3"/>
  <c r="O132" i="3"/>
  <c r="O886" i="3"/>
  <c r="O37" i="3"/>
  <c r="O685" i="3"/>
  <c r="O9" i="3"/>
  <c r="O62" i="3"/>
  <c r="O196" i="3"/>
  <c r="O3110" i="3"/>
  <c r="O460" i="3"/>
  <c r="O1580" i="3"/>
  <c r="O782" i="3"/>
  <c r="O2317" i="3"/>
  <c r="O2829" i="3"/>
  <c r="O1494" i="3"/>
  <c r="O1041" i="3"/>
  <c r="O1576" i="3"/>
  <c r="O1399" i="3"/>
  <c r="O1261" i="3"/>
  <c r="O1084" i="3"/>
  <c r="O1620" i="3"/>
  <c r="O1566" i="3"/>
  <c r="O2062" i="3"/>
  <c r="O363" i="3"/>
  <c r="O267" i="3"/>
  <c r="O2663" i="3"/>
  <c r="O1923" i="3"/>
  <c r="O1594" i="3"/>
  <c r="O890" i="3"/>
  <c r="O734" i="3"/>
  <c r="O2738" i="3"/>
  <c r="O2032" i="3"/>
  <c r="O1607" i="3"/>
  <c r="O223" i="3"/>
  <c r="O2132" i="3"/>
  <c r="O453" i="3"/>
  <c r="O293" i="3"/>
  <c r="O114" i="3"/>
  <c r="O1036" i="3"/>
  <c r="O3297" i="3"/>
  <c r="O1756" i="3"/>
  <c r="O2009" i="3"/>
  <c r="O2243" i="3"/>
  <c r="O1670" i="3"/>
  <c r="O667" i="3"/>
  <c r="O296" i="3"/>
  <c r="O2960" i="3"/>
  <c r="O2416" i="3"/>
  <c r="O2573" i="3"/>
  <c r="O1936" i="3"/>
  <c r="O1110" i="3"/>
  <c r="O2562" i="3"/>
  <c r="O1645" i="3"/>
  <c r="O2807" i="3"/>
  <c r="O1640" i="3"/>
  <c r="O976" i="3"/>
  <c r="O1221" i="3"/>
  <c r="O1528" i="3"/>
  <c r="O1262" i="3"/>
  <c r="O2130" i="3"/>
  <c r="O2792" i="3"/>
  <c r="O3123" i="3"/>
  <c r="O3187" i="3"/>
  <c r="O3219" i="3"/>
  <c r="O625" i="3"/>
  <c r="O1189" i="3"/>
  <c r="O3192" i="3"/>
  <c r="O3096" i="3"/>
  <c r="O2558" i="3"/>
  <c r="O3189" i="3"/>
  <c r="O957" i="3"/>
  <c r="O661" i="3"/>
  <c r="O1786" i="3"/>
  <c r="O539" i="3"/>
  <c r="O325" i="3"/>
  <c r="O1332" i="3"/>
  <c r="O2542" i="3"/>
  <c r="O3099" i="3"/>
  <c r="O1109" i="3"/>
  <c r="O1626" i="3"/>
  <c r="O1453" i="3"/>
  <c r="O373" i="3"/>
  <c r="O1797" i="3"/>
  <c r="O1184" i="3"/>
  <c r="O3012" i="3"/>
  <c r="O1772" i="3"/>
  <c r="O1002" i="3"/>
  <c r="O2922" i="3"/>
  <c r="O1693" i="3"/>
  <c r="O1880" i="3"/>
  <c r="O1205" i="3"/>
  <c r="O3265" i="3"/>
  <c r="O3060" i="3"/>
  <c r="O3133" i="3"/>
  <c r="O319" i="3"/>
  <c r="O846" i="3"/>
  <c r="O1477" i="3"/>
  <c r="O2879" i="3"/>
  <c r="O1451" i="3"/>
  <c r="O2432" i="3"/>
  <c r="O64" i="3"/>
  <c r="O63" i="3"/>
  <c r="O840" i="3"/>
  <c r="O166" i="3"/>
  <c r="O1959" i="3"/>
  <c r="O3253" i="3"/>
  <c r="O3594" i="3"/>
  <c r="O1080" i="3"/>
  <c r="O3044" i="3"/>
  <c r="O1851" i="3"/>
  <c r="O826" i="3"/>
  <c r="O3502" i="3"/>
  <c r="O1865" i="3"/>
  <c r="O1333" i="3"/>
  <c r="O2395" i="3"/>
  <c r="O1312" i="3"/>
  <c r="O3350" i="3"/>
  <c r="O3211" i="3"/>
  <c r="O2333" i="3"/>
  <c r="O637" i="3"/>
  <c r="O1090" i="3"/>
  <c r="O3160" i="3"/>
  <c r="O796" i="3"/>
  <c r="O1850" i="3"/>
  <c r="O2967" i="3"/>
  <c r="O209" i="3"/>
  <c r="O2292" i="3"/>
  <c r="O2892" i="3"/>
  <c r="O87" i="3"/>
  <c r="O1724" i="3"/>
  <c r="O1419" i="3"/>
  <c r="O359" i="3"/>
  <c r="O2662" i="3"/>
  <c r="O3381" i="3"/>
  <c r="O3321" i="3"/>
  <c r="O3247" i="3"/>
  <c r="O1003" i="3"/>
  <c r="O1832" i="3"/>
  <c r="O241" i="3"/>
  <c r="D2624" i="3"/>
  <c r="D1238" i="3"/>
  <c r="O3379" i="3"/>
  <c r="O3529" i="3"/>
  <c r="O3358" i="3"/>
  <c r="O3017" i="3"/>
  <c r="O1022" i="3"/>
  <c r="O3512" i="3"/>
  <c r="O1712" i="3"/>
  <c r="O1218" i="3"/>
  <c r="O3000" i="3"/>
  <c r="O3363" i="3"/>
  <c r="O3047" i="3"/>
  <c r="O3004" i="3"/>
  <c r="O3551" i="3"/>
  <c r="O1429" i="3"/>
  <c r="O183" i="3"/>
  <c r="O1207" i="3"/>
  <c r="O818" i="3"/>
  <c r="O3245" i="3"/>
  <c r="O819" i="3"/>
  <c r="O2059" i="3"/>
  <c r="O3442" i="3"/>
  <c r="O2291" i="3"/>
  <c r="O2433" i="3"/>
  <c r="O1258" i="3"/>
  <c r="O2124" i="3"/>
  <c r="O368" i="3"/>
  <c r="O1387" i="3"/>
  <c r="O2972" i="3"/>
  <c r="O3256" i="3"/>
  <c r="O3273" i="3"/>
  <c r="O1294" i="3"/>
  <c r="O1706" i="3"/>
  <c r="O1238" i="3"/>
  <c r="O2273" i="3"/>
  <c r="O159" i="3"/>
  <c r="O1967" i="3"/>
  <c r="O2718" i="3"/>
  <c r="O3236" i="3"/>
  <c r="O3296" i="3"/>
  <c r="O3517" i="3"/>
  <c r="O3197" i="3"/>
  <c r="O1306" i="3"/>
  <c r="O921" i="3"/>
  <c r="O175" i="3"/>
  <c r="O2100" i="3"/>
  <c r="O1696" i="3"/>
  <c r="O2644" i="3"/>
  <c r="O1488" i="3"/>
  <c r="O864" i="3"/>
  <c r="O1274" i="3"/>
  <c r="O2887" i="3"/>
  <c r="O496" i="3"/>
  <c r="O2737" i="3"/>
  <c r="O3231" i="3"/>
  <c r="O1546" i="3"/>
  <c r="O2027" i="3"/>
  <c r="O1298" i="3"/>
  <c r="O2442" i="3"/>
  <c r="O520" i="3"/>
  <c r="O1201" i="3"/>
  <c r="O2863" i="3"/>
  <c r="O2384" i="3"/>
  <c r="O643" i="3"/>
  <c r="O147" i="3"/>
  <c r="O1157" i="3"/>
  <c r="O161" i="3"/>
  <c r="O189" i="3"/>
  <c r="O3377" i="3"/>
  <c r="O400" i="3"/>
  <c r="O2021" i="3"/>
  <c r="O1289" i="3"/>
  <c r="O1965" i="3"/>
  <c r="O328" i="3"/>
  <c r="O862" i="3"/>
  <c r="O1360" i="3"/>
  <c r="O3552" i="3"/>
  <c r="O1728" i="3"/>
  <c r="O349" i="3"/>
  <c r="O2119" i="3"/>
  <c r="O461" i="3"/>
  <c r="O404" i="3"/>
  <c r="O474" i="3"/>
  <c r="O3345" i="3"/>
  <c r="O3364" i="3"/>
  <c r="O3393" i="3"/>
  <c r="O3066" i="3"/>
  <c r="O1742" i="3"/>
  <c r="O2216" i="3"/>
  <c r="O868" i="3"/>
  <c r="O1414" i="3"/>
  <c r="O1362" i="3"/>
  <c r="O1473" i="3"/>
  <c r="O466" i="3"/>
  <c r="O2547" i="3"/>
  <c r="O3449" i="3"/>
  <c r="O2990" i="3"/>
  <c r="O2396" i="3"/>
  <c r="O50" i="3"/>
  <c r="O415" i="3"/>
  <c r="O43" i="3"/>
  <c r="O309" i="3"/>
  <c r="O1352" i="3"/>
  <c r="O621" i="3"/>
  <c r="O1225" i="3"/>
  <c r="O2072" i="3"/>
  <c r="O917" i="3"/>
  <c r="O1509" i="3"/>
  <c r="O342" i="3"/>
  <c r="O1985" i="3"/>
  <c r="O1481" i="3"/>
  <c r="O1161" i="3"/>
  <c r="O116" i="3"/>
  <c r="O2755" i="3"/>
  <c r="O2503" i="3"/>
  <c r="O3526" i="3"/>
  <c r="O2341" i="3"/>
  <c r="O2790" i="3"/>
  <c r="O2987" i="3"/>
  <c r="O2517" i="3"/>
  <c r="O2522" i="3"/>
  <c r="O1288" i="3"/>
  <c r="O3202" i="3"/>
  <c r="O781" i="3"/>
  <c r="O1770" i="3"/>
  <c r="O2170" i="3"/>
  <c r="O2223" i="3"/>
  <c r="O2458" i="3"/>
  <c r="O215" i="3"/>
  <c r="O938" i="3"/>
  <c r="O2648" i="3"/>
  <c r="O1890" i="3"/>
  <c r="O1939" i="3"/>
  <c r="O1368" i="3"/>
  <c r="O1721" i="3"/>
  <c r="O2454" i="3"/>
  <c r="O2921" i="3"/>
  <c r="O1647" i="3"/>
  <c r="O880" i="3"/>
  <c r="O155" i="3"/>
  <c r="O1283" i="3"/>
  <c r="O679" i="3"/>
  <c r="O3460" i="3"/>
  <c r="O3025" i="3"/>
  <c r="O2884" i="3"/>
  <c r="O3188" i="3"/>
  <c r="O2215" i="3"/>
  <c r="O3007" i="3"/>
  <c r="O1641" i="3"/>
  <c r="O1043" i="3"/>
  <c r="O2552" i="3"/>
  <c r="O1794" i="3"/>
  <c r="O2766" i="3"/>
  <c r="O1106" i="3"/>
  <c r="O3270" i="3"/>
  <c r="O231" i="3"/>
  <c r="O3275" i="3"/>
  <c r="O2466" i="3"/>
  <c r="O1944" i="3"/>
  <c r="O1078" i="3"/>
  <c r="O1704" i="3"/>
  <c r="O2185" i="3"/>
  <c r="O2011" i="3"/>
  <c r="O2825" i="3"/>
  <c r="O1619" i="3"/>
  <c r="O279" i="3"/>
  <c r="O1935" i="3"/>
  <c r="O673" i="3"/>
  <c r="O2914" i="3"/>
  <c r="O3561" i="3"/>
  <c r="O704" i="3"/>
  <c r="O2340" i="3"/>
  <c r="O1187" i="3"/>
  <c r="O2290" i="3"/>
  <c r="O742" i="3"/>
  <c r="O2629" i="3"/>
  <c r="O1845" i="3"/>
  <c r="O2121" i="3"/>
  <c r="O1287" i="3"/>
  <c r="O735" i="3"/>
  <c r="O683" i="3"/>
  <c r="O1512" i="3"/>
  <c r="O10" i="3"/>
  <c r="O1747" i="3"/>
  <c r="O1992" i="3"/>
  <c r="O939" i="3"/>
  <c r="O377" i="3"/>
  <c r="O829" i="3"/>
  <c r="O1609" i="3"/>
  <c r="O690" i="3"/>
  <c r="O2678" i="3"/>
  <c r="O2060" i="3"/>
  <c r="O2288" i="3"/>
  <c r="O2207" i="3"/>
  <c r="O1336" i="3"/>
  <c r="O3591" i="3"/>
  <c r="O1142" i="3"/>
  <c r="O1892" i="3"/>
  <c r="O1353" i="3"/>
  <c r="O2741" i="3"/>
  <c r="O3516" i="3"/>
  <c r="O2612" i="3"/>
  <c r="O848" i="3"/>
  <c r="O696" i="3"/>
  <c r="O3398" i="3"/>
  <c r="O2740" i="3"/>
  <c r="O354" i="3"/>
  <c r="O3574" i="3"/>
  <c r="O3111" i="3"/>
  <c r="O2141" i="3"/>
  <c r="O2677" i="3"/>
  <c r="O2982" i="3"/>
  <c r="O360" i="3"/>
  <c r="O1549" i="3"/>
  <c r="O351" i="3"/>
  <c r="O3427" i="3"/>
  <c r="O3090" i="3"/>
  <c r="O436" i="3"/>
  <c r="D1750" i="3"/>
  <c r="D2678" i="3"/>
  <c r="D766" i="3"/>
  <c r="D2228" i="3"/>
  <c r="D461" i="3"/>
  <c r="D2641" i="3"/>
  <c r="D1284" i="3"/>
  <c r="D1290" i="3"/>
  <c r="O2303" i="3"/>
  <c r="O1796" i="3"/>
  <c r="O1674" i="3"/>
  <c r="O1344" i="3"/>
  <c r="O2970" i="3"/>
  <c r="O2627" i="3"/>
  <c r="O3311" i="3"/>
  <c r="O3105" i="3"/>
  <c r="O2870" i="3"/>
  <c r="O144" i="3"/>
  <c r="O1248" i="3"/>
  <c r="O3065" i="3"/>
  <c r="O433" i="3"/>
  <c r="O2541" i="3"/>
  <c r="O3564" i="3"/>
  <c r="O2400" i="3"/>
  <c r="O3468" i="3"/>
  <c r="O2826" i="3"/>
  <c r="O1782" i="3"/>
  <c r="O948" i="3"/>
  <c r="O3028" i="3"/>
  <c r="O988" i="3"/>
  <c r="O221" i="3"/>
  <c r="O98" i="3"/>
  <c r="O249" i="3"/>
  <c r="O2676" i="3"/>
  <c r="O572" i="3"/>
  <c r="O651" i="3"/>
  <c r="O1996" i="3"/>
  <c r="O716" i="3"/>
  <c r="O935" i="3"/>
  <c r="O1391" i="3"/>
  <c r="O1049" i="3"/>
  <c r="O2576" i="3"/>
  <c r="O1884" i="3"/>
  <c r="O1249" i="3"/>
  <c r="O570" i="3"/>
  <c r="O1490" i="3"/>
  <c r="O713" i="3"/>
  <c r="O2682" i="3"/>
  <c r="O427" i="3"/>
  <c r="O1848" i="3"/>
  <c r="O1182" i="3"/>
  <c r="O585" i="3"/>
  <c r="O706" i="3"/>
  <c r="O759" i="3"/>
  <c r="O803" i="3"/>
  <c r="O686" i="3"/>
  <c r="O2363" i="3"/>
  <c r="O3385" i="3"/>
  <c r="O579" i="3"/>
  <c r="O1247" i="3"/>
  <c r="O2420" i="3"/>
  <c r="O2374" i="3"/>
  <c r="O3144" i="3"/>
  <c r="O1902" i="3"/>
  <c r="O1937" i="3"/>
  <c r="O1518" i="3"/>
  <c r="O912" i="3"/>
  <c r="O2163" i="3"/>
  <c r="O2531" i="3"/>
  <c r="O2693" i="3"/>
  <c r="O3383" i="3"/>
  <c r="O1253" i="3"/>
  <c r="O333" i="3"/>
  <c r="O575" i="3"/>
  <c r="O3050" i="3"/>
  <c r="O3580" i="3"/>
  <c r="O509" i="3"/>
  <c r="O925" i="3"/>
  <c r="O1501" i="3"/>
  <c r="O311" i="3"/>
  <c r="O856" i="3"/>
  <c r="O374" i="3"/>
  <c r="O332" i="3"/>
  <c r="O2079" i="3"/>
  <c r="O307" i="3"/>
  <c r="O143" i="3"/>
  <c r="O2830" i="3"/>
  <c r="O2061" i="3"/>
  <c r="O2026" i="3"/>
  <c r="O2473" i="3"/>
  <c r="O2858" i="3"/>
  <c r="O2493" i="3"/>
  <c r="O2186" i="3"/>
  <c r="O1910" i="3"/>
  <c r="O1418" i="3"/>
  <c r="O1132" i="3"/>
  <c r="O2284" i="3"/>
  <c r="O2475" i="3"/>
  <c r="O3425" i="3"/>
  <c r="O1402" i="3"/>
  <c r="O1636" i="3"/>
  <c r="O711" i="3"/>
  <c r="O1733" i="3"/>
  <c r="O553" i="3"/>
  <c r="O1868" i="3"/>
  <c r="O1014" i="3"/>
  <c r="O2696" i="3"/>
  <c r="O3168" i="3"/>
  <c r="O2089" i="3"/>
  <c r="O2878" i="3"/>
  <c r="O700" i="3"/>
  <c r="O2425" i="3"/>
  <c r="O1998" i="3"/>
  <c r="O112" i="3"/>
  <c r="O1778" i="3"/>
  <c r="O2148" i="3"/>
  <c r="O727" i="3"/>
  <c r="O839" i="3"/>
  <c r="O2867" i="3"/>
  <c r="O1290" i="3"/>
  <c r="O1783" i="3"/>
  <c r="O1425" i="3"/>
  <c r="O2720" i="3"/>
  <c r="O3302" i="3"/>
  <c r="O3055" i="3"/>
  <c r="O3539" i="3"/>
  <c r="O3420" i="3"/>
  <c r="O992" i="3"/>
  <c r="O2538" i="3"/>
  <c r="O3032" i="3"/>
  <c r="O639" i="3"/>
  <c r="O2600" i="3"/>
  <c r="O3410" i="3"/>
  <c r="O2123" i="3"/>
  <c r="O2782" i="3"/>
  <c r="O2048" i="3"/>
  <c r="O2779" i="3"/>
  <c r="O2923" i="3"/>
  <c r="O896" i="3"/>
  <c r="O2390" i="3"/>
  <c r="O3407" i="3"/>
  <c r="O3075" i="3"/>
  <c r="O1008" i="3"/>
  <c r="O2777" i="3"/>
  <c r="O1484" i="3"/>
  <c r="O1330" i="3"/>
  <c r="O1384" i="3"/>
  <c r="O2500" i="3"/>
  <c r="O844" i="3"/>
  <c r="O1143" i="3"/>
  <c r="O1843" i="3"/>
  <c r="O833" i="3"/>
  <c r="O884" i="3"/>
  <c r="O2268" i="3"/>
  <c r="O895" i="3"/>
  <c r="O458" i="3"/>
  <c r="O2462" i="3"/>
  <c r="O1659" i="3"/>
  <c r="O1050" i="3"/>
  <c r="O1741" i="3"/>
  <c r="O557" i="3"/>
  <c r="O1357" i="3"/>
  <c r="O401" i="3"/>
  <c r="O731" i="3"/>
  <c r="O1181" i="3"/>
  <c r="R40" i="4"/>
  <c r="O2883" i="3"/>
  <c r="O3494" i="3"/>
  <c r="O1799" i="3"/>
  <c r="O1872" i="3"/>
  <c r="O956" i="3"/>
  <c r="O1215" i="3"/>
  <c r="O867" i="3"/>
  <c r="O300" i="3"/>
  <c r="O123" i="3"/>
  <c r="O1141" i="3"/>
  <c r="O1581" i="3"/>
  <c r="O907" i="3"/>
  <c r="O121" i="3"/>
  <c r="O36" i="3"/>
  <c r="O2082" i="3"/>
  <c r="O70" i="3"/>
  <c r="O936" i="3"/>
  <c r="O277" i="3"/>
  <c r="O286" i="3"/>
  <c r="O1302" i="3"/>
  <c r="O1447" i="3"/>
  <c r="O3134" i="3"/>
  <c r="O67" i="3"/>
  <c r="O1094" i="3"/>
  <c r="O2053" i="3"/>
  <c r="O793" i="3"/>
  <c r="O874" i="3"/>
  <c r="O2220" i="3"/>
  <c r="O1687" i="3"/>
  <c r="O587" i="3"/>
  <c r="O1881" i="3"/>
  <c r="O3343" i="3"/>
  <c r="O2361" i="3"/>
  <c r="O423" i="3"/>
  <c r="O1739" i="3"/>
  <c r="O117" i="3"/>
  <c r="O513" i="3"/>
  <c r="O1245" i="3"/>
  <c r="O1497" i="3"/>
  <c r="O449" i="3"/>
  <c r="O1065" i="3"/>
  <c r="O2357" i="3"/>
  <c r="O1450" i="3"/>
  <c r="O1072" i="3"/>
  <c r="O331" i="3"/>
  <c r="O326" i="3"/>
  <c r="O2169" i="3"/>
  <c r="O1200" i="3"/>
  <c r="O20" i="3"/>
  <c r="O1211" i="3"/>
  <c r="D1571" i="3"/>
  <c r="D2605" i="3"/>
  <c r="D159" i="3"/>
  <c r="D3088" i="3"/>
  <c r="D3573" i="3"/>
  <c r="D3128" i="3"/>
  <c r="D2816" i="3"/>
  <c r="D652" i="3"/>
  <c r="O2868" i="3"/>
  <c r="O1660" i="3"/>
  <c r="O3470" i="3"/>
  <c r="O2764" i="3"/>
  <c r="O2258" i="3"/>
  <c r="O2477" i="3"/>
  <c r="O2949" i="3"/>
  <c r="O391" i="3"/>
  <c r="O1925" i="3"/>
  <c r="O2577" i="3"/>
  <c r="O2809" i="3"/>
  <c r="O1328" i="3"/>
  <c r="O1388" i="3"/>
  <c r="O1551" i="3"/>
  <c r="O662" i="3"/>
  <c r="O2969" i="3"/>
  <c r="O2836" i="3"/>
  <c r="O3003" i="3"/>
  <c r="O537" i="3"/>
  <c r="O2548" i="3"/>
  <c r="O1202" i="3"/>
  <c r="O3259" i="3"/>
  <c r="O1560" i="3"/>
  <c r="O2162" i="3"/>
  <c r="O2229" i="3"/>
  <c r="O1523" i="3"/>
  <c r="O2171" i="3"/>
  <c r="O978" i="3"/>
  <c r="O5" i="3"/>
  <c r="O29" i="3"/>
  <c r="O1838" i="3"/>
  <c r="O1621" i="3"/>
  <c r="O546" i="3"/>
  <c r="O1241" i="3"/>
  <c r="O81" i="3"/>
  <c r="O1075" i="3"/>
  <c r="O1349" i="3"/>
  <c r="O3104" i="3"/>
  <c r="O1521" i="3"/>
  <c r="O1913" i="3"/>
  <c r="O3106" i="3"/>
  <c r="O1888" i="3"/>
  <c r="O2298" i="3"/>
  <c r="O1632" i="3"/>
  <c r="O1160" i="3"/>
  <c r="O2315" i="3"/>
  <c r="O2593" i="3"/>
  <c r="O1148" i="3"/>
  <c r="O157" i="3"/>
  <c r="O2078" i="3"/>
  <c r="O3380" i="3"/>
  <c r="O2608" i="3"/>
  <c r="O1031" i="3"/>
  <c r="O768" i="3"/>
  <c r="O1895" i="3"/>
  <c r="O76" i="3"/>
  <c r="O122" i="3"/>
  <c r="O2643" i="3"/>
  <c r="O2103" i="3"/>
  <c r="O3054" i="3"/>
  <c r="O2066" i="3"/>
  <c r="O430" i="3"/>
  <c r="O1125" i="3"/>
  <c r="O1584" i="3"/>
  <c r="O61" i="3"/>
  <c r="O3535" i="3"/>
  <c r="O797" i="3"/>
  <c r="O2569" i="3"/>
  <c r="O2581" i="3"/>
  <c r="O2069" i="3"/>
  <c r="O451" i="3"/>
  <c r="O291" i="3"/>
  <c r="O278" i="3"/>
  <c r="O1139" i="3"/>
  <c r="O752" i="3"/>
  <c r="O2387" i="3"/>
  <c r="O2599" i="3"/>
  <c r="O2984" i="3"/>
  <c r="O1503" i="3"/>
  <c r="O1847" i="3"/>
  <c r="O2702" i="3"/>
  <c r="O3039" i="3"/>
  <c r="O1309" i="3"/>
  <c r="O2355" i="3"/>
  <c r="O3268" i="3"/>
  <c r="O3216" i="3"/>
  <c r="O1310" i="3"/>
  <c r="O3147" i="3"/>
  <c r="O1987" i="3"/>
  <c r="O1210" i="3"/>
  <c r="O3348" i="3"/>
  <c r="O3295" i="3"/>
  <c r="O1752" i="3"/>
  <c r="O865" i="3"/>
  <c r="O162" i="3"/>
  <c r="O681" i="3"/>
  <c r="O358" i="3"/>
  <c r="O3184" i="3"/>
  <c r="O1809" i="3"/>
  <c r="O1776" i="3"/>
  <c r="O2328" i="3"/>
  <c r="O1997" i="3"/>
  <c r="O2849" i="3"/>
  <c r="O1725" i="3"/>
  <c r="O549" i="3"/>
  <c r="O804" i="3"/>
  <c r="O1805" i="3"/>
  <c r="O993" i="3"/>
  <c r="O2525" i="3"/>
  <c r="O3567" i="3"/>
  <c r="O1818" i="3"/>
  <c r="O3519" i="3"/>
  <c r="O3570" i="3"/>
  <c r="O497" i="3"/>
  <c r="O2447" i="3"/>
  <c r="O2289" i="3"/>
  <c r="O779" i="3"/>
  <c r="O3305" i="3"/>
  <c r="O1699" i="3"/>
  <c r="O3163" i="3"/>
  <c r="O1514" i="3"/>
  <c r="O2803" i="3"/>
  <c r="O2348" i="3"/>
  <c r="O3423" i="3"/>
  <c r="O2901" i="3"/>
  <c r="O2234" i="3"/>
  <c r="O1263" i="3"/>
  <c r="O1335" i="3"/>
  <c r="O853" i="3"/>
  <c r="O1305" i="3"/>
  <c r="O1301" i="3"/>
  <c r="O1988" i="3"/>
  <c r="O555" i="3"/>
  <c r="O1498" i="3"/>
  <c r="O120" i="3"/>
  <c r="O205" i="3"/>
  <c r="O1099" i="3"/>
  <c r="O2594" i="3"/>
  <c r="O3601" i="3"/>
  <c r="O892" i="3"/>
  <c r="O564" i="3"/>
  <c r="O1821" i="3"/>
  <c r="O100" i="3"/>
  <c r="O330" i="3"/>
  <c r="O382" i="3"/>
  <c r="O1385" i="3"/>
  <c r="O420" i="3"/>
  <c r="O1027" i="3"/>
  <c r="O2221" i="3"/>
  <c r="O1244" i="3"/>
  <c r="O1558" i="3"/>
  <c r="O384" i="3"/>
  <c r="O1073" i="3"/>
  <c r="O589" i="3"/>
  <c r="O2155" i="3"/>
  <c r="O2514" i="3"/>
  <c r="O1561" i="3"/>
  <c r="O1163" i="3"/>
  <c r="O164" i="3"/>
  <c r="O2749" i="3"/>
  <c r="O393" i="3"/>
  <c r="O937" i="3"/>
  <c r="O454" i="3"/>
  <c r="O2003" i="3"/>
  <c r="O3497" i="3"/>
  <c r="O1259" i="3"/>
  <c r="O2635" i="3"/>
  <c r="O1732" i="3"/>
  <c r="O365" i="3"/>
  <c r="O1508" i="3"/>
  <c r="O3507" i="3"/>
  <c r="O57" i="3"/>
  <c r="O2659" i="3"/>
  <c r="O1006" i="3"/>
  <c r="O1568" i="3"/>
  <c r="O2877" i="3"/>
  <c r="O244" i="3"/>
  <c r="O714" i="3"/>
  <c r="O2042" i="3"/>
  <c r="O805" i="3"/>
  <c r="O2106" i="3"/>
  <c r="O305" i="3"/>
  <c r="O21" i="3"/>
  <c r="O3150" i="3"/>
  <c r="O2481" i="3"/>
  <c r="O1105" i="3"/>
  <c r="O2408" i="3"/>
  <c r="O1151" i="3"/>
  <c r="O467" i="3"/>
  <c r="O2913" i="3"/>
  <c r="O977" i="3"/>
  <c r="O594" i="3"/>
  <c r="O83" i="3"/>
  <c r="D2327" i="3"/>
  <c r="D914" i="3"/>
  <c r="D2342" i="3"/>
  <c r="D2889" i="3"/>
  <c r="D3184" i="3"/>
  <c r="D1463" i="3"/>
  <c r="D3218" i="3"/>
  <c r="D3467" i="3"/>
  <c r="O751" i="3"/>
  <c r="O916" i="3"/>
  <c r="O2227" i="3"/>
  <c r="O177" i="3"/>
  <c r="O3435" i="3"/>
  <c r="O3515" i="3"/>
  <c r="O2281" i="3"/>
  <c r="O2925" i="3"/>
  <c r="O633" i="3"/>
  <c r="O1337" i="3"/>
  <c r="O376" i="3"/>
  <c r="O720" i="3"/>
  <c r="O836" i="3"/>
  <c r="O2225" i="3"/>
  <c r="O1299" i="3"/>
  <c r="O2666" i="3"/>
  <c r="O3299" i="3"/>
  <c r="O1415" i="3"/>
  <c r="O635" i="3"/>
  <c r="O111" i="3"/>
  <c r="O2709" i="3"/>
  <c r="O1092" i="3"/>
  <c r="O511" i="3"/>
  <c r="O1713" i="3"/>
  <c r="O784" i="3"/>
  <c r="O306" i="3"/>
  <c r="O1762" i="3"/>
  <c r="O2589" i="3"/>
  <c r="O1969" i="3"/>
  <c r="O1456" i="3"/>
  <c r="O389" i="3"/>
  <c r="O1021" i="3"/>
  <c r="O302" i="3"/>
  <c r="O2679" i="3"/>
  <c r="O1941" i="3"/>
  <c r="O1908" i="3"/>
  <c r="O644" i="3"/>
  <c r="O471" i="3"/>
  <c r="O832" i="3"/>
  <c r="O708" i="3"/>
  <c r="O654" i="3"/>
  <c r="O2744" i="3"/>
  <c r="O2304" i="3"/>
  <c r="O2022" i="3"/>
  <c r="O2167" i="3"/>
  <c r="O2001" i="3"/>
  <c r="O1977" i="3"/>
  <c r="O243" i="3"/>
  <c r="O77" i="3"/>
  <c r="O2134" i="3"/>
  <c r="O457" i="3"/>
  <c r="O758" i="3"/>
  <c r="O1798" i="3"/>
  <c r="O1166" i="3"/>
  <c r="O1459" i="3"/>
  <c r="O3511" i="3"/>
  <c r="O3092" i="3"/>
  <c r="O1774" i="3"/>
  <c r="O38" i="3"/>
  <c r="O2667" i="3"/>
  <c r="O2464" i="3"/>
  <c r="O1648" i="3"/>
  <c r="O3318" i="3"/>
  <c r="O3544" i="3"/>
  <c r="O3426" i="3"/>
  <c r="O3058" i="3"/>
  <c r="O1057" i="3"/>
  <c r="O996" i="3"/>
  <c r="O17" i="3"/>
  <c r="O1311" i="3"/>
  <c r="O691" i="3"/>
  <c r="O1395" i="3"/>
  <c r="O78" i="3"/>
  <c r="O1924" i="3"/>
  <c r="O1243" i="3"/>
  <c r="O2476" i="3"/>
  <c r="O1625" i="3"/>
  <c r="O1173" i="3"/>
  <c r="O3114" i="3"/>
  <c r="O534" i="3"/>
  <c r="O2319" i="3"/>
  <c r="O952" i="3"/>
  <c r="O2154" i="3"/>
  <c r="O2080" i="3"/>
  <c r="O1894" i="3"/>
  <c r="O882" i="3"/>
  <c r="O1510" i="3"/>
  <c r="O179" i="3"/>
  <c r="O2113" i="3"/>
  <c r="O2074" i="3"/>
  <c r="O1345" i="3"/>
  <c r="O965" i="3"/>
  <c r="O2613" i="3"/>
  <c r="O455" i="3"/>
  <c r="O858" i="3"/>
  <c r="O39" i="3"/>
  <c r="D839" i="3"/>
  <c r="D3344" i="3"/>
  <c r="D2557" i="3"/>
  <c r="D2962" i="3"/>
  <c r="D2620" i="3"/>
  <c r="D3192" i="3"/>
  <c r="D528" i="3"/>
  <c r="D703" i="3"/>
  <c r="D1151" i="3"/>
  <c r="D3567" i="3"/>
  <c r="D2205" i="3"/>
  <c r="D831" i="3"/>
  <c r="D846" i="3"/>
  <c r="D3379" i="3"/>
  <c r="D3334" i="3"/>
  <c r="D3282" i="3"/>
  <c r="D1034" i="3"/>
  <c r="D3317" i="3"/>
  <c r="D569" i="3"/>
  <c r="D1344" i="3"/>
  <c r="D2932" i="3"/>
  <c r="D274" i="3"/>
  <c r="D2982" i="3"/>
  <c r="D94" i="3"/>
  <c r="D1138" i="3"/>
  <c r="D874" i="3"/>
  <c r="D2184" i="3"/>
  <c r="D1537" i="3"/>
  <c r="D991" i="3"/>
  <c r="D925" i="3"/>
  <c r="D3501" i="3"/>
  <c r="D82" i="3"/>
  <c r="O2127" i="3"/>
  <c r="O107" i="3"/>
  <c r="O1131" i="3"/>
  <c r="O3456" i="3"/>
  <c r="O3499" i="3"/>
  <c r="O2917" i="3"/>
  <c r="O435" i="3"/>
  <c r="O2114" i="3"/>
  <c r="O124" i="3"/>
  <c r="O473" i="3"/>
  <c r="O1085" i="3"/>
  <c r="O84" i="3"/>
  <c r="O3457" i="3"/>
  <c r="O2626" i="3"/>
  <c r="O3132" i="3"/>
  <c r="O825" i="3"/>
  <c r="O795" i="3"/>
  <c r="O1188" i="3"/>
  <c r="O1787" i="3"/>
  <c r="O361" i="3"/>
  <c r="O1265" i="3"/>
  <c r="O246" i="3"/>
  <c r="O313" i="3"/>
  <c r="O411" i="3"/>
  <c r="O1864" i="3"/>
  <c r="O1168" i="3"/>
  <c r="O3603" i="3"/>
  <c r="O103" i="3"/>
  <c r="O378" i="3"/>
  <c r="O151" i="3"/>
  <c r="O1564" i="3"/>
  <c r="O3553" i="3"/>
  <c r="O3359" i="3"/>
  <c r="O1802" i="3"/>
  <c r="O2054" i="3"/>
  <c r="O3278" i="3"/>
  <c r="O771" i="3"/>
  <c r="O1833" i="3"/>
  <c r="O322" i="3"/>
  <c r="O1023" i="3"/>
  <c r="O692" i="3"/>
  <c r="O767" i="3"/>
  <c r="O2193" i="3"/>
  <c r="O1350" i="3"/>
  <c r="O1199" i="3"/>
  <c r="O983" i="3"/>
  <c r="O981" i="3"/>
  <c r="O482" i="3"/>
  <c r="O610" i="3"/>
  <c r="O45" i="3"/>
  <c r="O94" i="3"/>
  <c r="O2736" i="3"/>
  <c r="O1691" i="3"/>
  <c r="O2030" i="3"/>
  <c r="O915" i="3"/>
  <c r="O1874" i="3"/>
  <c r="O188" i="3"/>
  <c r="O1191" i="3"/>
  <c r="O1035" i="3"/>
  <c r="O227" i="3"/>
  <c r="O753" i="3"/>
  <c r="O2098" i="3"/>
  <c r="O536" i="3"/>
  <c r="O297" i="3"/>
  <c r="O646" i="3"/>
  <c r="O1401" i="3"/>
  <c r="O1600" i="3"/>
  <c r="O3229" i="3"/>
  <c r="O3200" i="3"/>
  <c r="O1376" i="3"/>
  <c r="O966" i="3"/>
  <c r="O1968" i="3"/>
  <c r="O198" i="3"/>
  <c r="O3566" i="3"/>
  <c r="O597" i="3"/>
  <c r="O614" i="3"/>
  <c r="O2175" i="3"/>
  <c r="O2985" i="3"/>
  <c r="O3390" i="3"/>
  <c r="O3183" i="3"/>
  <c r="O2786" i="3"/>
  <c r="O1907" i="3"/>
  <c r="O1338" i="3"/>
  <c r="O1281" i="3"/>
  <c r="O2906" i="3"/>
  <c r="O2478" i="3"/>
  <c r="O503" i="3"/>
  <c r="O906" i="3"/>
  <c r="O2173" i="3"/>
  <c r="O911" i="3"/>
  <c r="O1209" i="3"/>
  <c r="O118" i="3"/>
  <c r="O172" i="3"/>
  <c r="O2606" i="3"/>
  <c r="O712" i="3"/>
  <c r="O3464" i="3"/>
  <c r="O3136" i="3"/>
  <c r="O395" i="3"/>
  <c r="O1622" i="3"/>
  <c r="O2647" i="3"/>
  <c r="O3062" i="3"/>
  <c r="O1781" i="3"/>
  <c r="O772" i="3"/>
  <c r="O3506" i="3"/>
  <c r="O214" i="3"/>
  <c r="O3543" i="3"/>
  <c r="O1870" i="3"/>
  <c r="O2585" i="3"/>
  <c r="O295" i="3"/>
  <c r="D667" i="3"/>
  <c r="D2118" i="3"/>
  <c r="D2320" i="3"/>
  <c r="D3245" i="3"/>
  <c r="D3523" i="3"/>
  <c r="D3267" i="3"/>
  <c r="D1458" i="3"/>
  <c r="D883" i="3"/>
  <c r="D3063" i="3"/>
  <c r="D1540" i="3"/>
  <c r="D3280" i="3"/>
  <c r="D672" i="3"/>
  <c r="D3383" i="3"/>
  <c r="D1485" i="3"/>
  <c r="D2979" i="3"/>
  <c r="D2522" i="3"/>
  <c r="D1999" i="3"/>
  <c r="D3163" i="3"/>
  <c r="D148" i="3"/>
  <c r="D2010" i="3"/>
  <c r="D3042" i="3"/>
  <c r="D3543" i="3"/>
  <c r="D918" i="3"/>
  <c r="D3132" i="3"/>
  <c r="D434" i="3"/>
  <c r="D2116" i="3"/>
  <c r="D333" i="3"/>
  <c r="D338" i="3"/>
  <c r="D2387" i="3"/>
  <c r="D2240" i="3"/>
  <c r="D3287" i="3"/>
  <c r="D170" i="3"/>
  <c r="D1479" i="3"/>
  <c r="O1279" i="3"/>
  <c r="O1646" i="3"/>
  <c r="O1978" i="3"/>
  <c r="O269" i="3"/>
  <c r="O898" i="3"/>
  <c r="O219" i="3"/>
  <c r="O416" i="3"/>
  <c r="O2592" i="3"/>
  <c r="O2983" i="3"/>
  <c r="O3138" i="3"/>
  <c r="O913" i="3"/>
  <c r="O1208" i="3"/>
  <c r="O887" i="3"/>
  <c r="O387" i="3"/>
  <c r="O1547" i="3"/>
  <c r="O290" i="3"/>
  <c r="O669" i="3"/>
  <c r="O738" i="3"/>
  <c r="O2586" i="3"/>
  <c r="O2726" i="3"/>
  <c r="O2908" i="3"/>
  <c r="O3585" i="3"/>
  <c r="O732" i="3"/>
  <c r="O210" i="3"/>
  <c r="O257" i="3"/>
  <c r="O3518" i="3"/>
  <c r="O1190" i="3"/>
  <c r="O1807" i="3"/>
  <c r="O568" i="3"/>
  <c r="O1743" i="3"/>
  <c r="O1603" i="3"/>
  <c r="O550" i="3"/>
  <c r="O586" i="3"/>
  <c r="O3565" i="3"/>
  <c r="O2321" i="3"/>
  <c r="O1446" i="3"/>
  <c r="O101" i="3"/>
  <c r="O1753" i="3"/>
  <c r="O1595" i="3"/>
  <c r="O619" i="3"/>
  <c r="O163" i="3"/>
  <c r="O2622" i="3"/>
  <c r="O1407" i="3"/>
  <c r="O1914" i="3"/>
  <c r="O1891" i="3"/>
  <c r="O398" i="3"/>
  <c r="O1216" i="3"/>
  <c r="O1530" i="3"/>
  <c r="O761" i="3"/>
  <c r="O1653" i="3"/>
  <c r="O962" i="3"/>
  <c r="O492" i="3"/>
  <c r="O218" i="3"/>
  <c r="O1790" i="3"/>
  <c r="O3274" i="3"/>
  <c r="O649" i="3"/>
  <c r="O343" i="3"/>
  <c r="O444" i="3"/>
  <c r="O583" i="3"/>
  <c r="O194" i="3"/>
  <c r="O2721" i="3"/>
  <c r="O1239" i="3"/>
  <c r="O2732" i="3"/>
  <c r="O1420" i="3"/>
  <c r="O2034" i="3"/>
  <c r="O1231" i="3"/>
  <c r="O1591" i="3"/>
  <c r="O469" i="3"/>
  <c r="O947" i="3"/>
  <c r="O678" i="3"/>
  <c r="O282" i="3"/>
  <c r="O2086" i="3"/>
  <c r="O2057" i="3"/>
  <c r="O456" i="3"/>
  <c r="O289" i="3"/>
  <c r="O544" i="3"/>
  <c r="O2519" i="3"/>
  <c r="O2846" i="3"/>
  <c r="O2735" i="3"/>
  <c r="O1421" i="3"/>
  <c r="O2463" i="3"/>
  <c r="O1601" i="3"/>
  <c r="O2910" i="3"/>
  <c r="O3172" i="3"/>
  <c r="O2489" i="3"/>
  <c r="O217" i="3"/>
  <c r="O1675" i="3"/>
  <c r="O402" i="3"/>
  <c r="O2272" i="3"/>
  <c r="O631" i="3"/>
  <c r="O3205" i="3"/>
  <c r="O2435" i="3"/>
  <c r="O3290" i="3"/>
  <c r="O2486" i="3"/>
  <c r="O3411" i="3"/>
  <c r="O721" i="3"/>
  <c r="O1667" i="3"/>
  <c r="O97" i="3"/>
  <c r="O55" i="3"/>
  <c r="O600" i="3"/>
  <c r="O897" i="3"/>
  <c r="O31" i="3"/>
  <c r="O1917" i="3"/>
  <c r="O1082" i="3"/>
  <c r="O308" i="3"/>
  <c r="O770" i="3"/>
  <c r="O176" i="3"/>
  <c r="O3590" i="3"/>
  <c r="O1813" i="3"/>
  <c r="O3399" i="3"/>
  <c r="O1140" i="3"/>
  <c r="O1837" i="3"/>
  <c r="O894" i="3"/>
  <c r="O1677" i="3"/>
  <c r="O1825" i="3"/>
  <c r="O1597" i="3"/>
  <c r="O1661" i="3"/>
  <c r="O3366" i="3"/>
  <c r="O1795" i="3"/>
  <c r="O1111" i="3"/>
  <c r="O1759" i="3"/>
  <c r="O2551" i="3"/>
  <c r="O2998" i="3"/>
  <c r="O2256" i="3"/>
  <c r="O1426" i="3"/>
  <c r="O75" i="3"/>
  <c r="O724" i="3"/>
  <c r="D1359" i="3"/>
  <c r="D2980" i="3"/>
  <c r="D2239" i="3"/>
  <c r="D446" i="3"/>
  <c r="D563" i="3"/>
  <c r="D535" i="3"/>
  <c r="D2339" i="3"/>
  <c r="D3250" i="3"/>
  <c r="D610" i="3"/>
  <c r="D26" i="3"/>
  <c r="D2467" i="3"/>
  <c r="D1248" i="3"/>
  <c r="D3095" i="3"/>
  <c r="D608" i="3"/>
  <c r="D2101" i="3"/>
  <c r="D1404" i="3"/>
  <c r="D3559" i="3"/>
  <c r="D425" i="3"/>
  <c r="D2981" i="3"/>
  <c r="D511" i="3"/>
  <c r="D2911" i="3"/>
  <c r="D2470" i="3"/>
  <c r="D2963" i="3"/>
  <c r="D704" i="3"/>
  <c r="D2022" i="3"/>
  <c r="D2881" i="3"/>
  <c r="D2063" i="3"/>
  <c r="D522" i="3"/>
  <c r="D390" i="3"/>
  <c r="D1702" i="3"/>
  <c r="D3097" i="3"/>
  <c r="D994" i="3"/>
  <c r="D2813" i="3"/>
  <c r="O764" i="3"/>
  <c r="O2094" i="3"/>
  <c r="O999" i="3"/>
  <c r="O216" i="3"/>
  <c r="O616" i="3"/>
  <c r="O530" i="3"/>
  <c r="O42" i="3"/>
  <c r="O3080" i="3"/>
  <c r="O2254" i="3"/>
  <c r="O3087" i="3"/>
  <c r="O2388" i="3"/>
  <c r="O2623" i="3"/>
  <c r="O699" i="3"/>
  <c r="O2856" i="3"/>
  <c r="O2579" i="3"/>
  <c r="O2176" i="3"/>
  <c r="O3327" i="3"/>
  <c r="O1928" i="3"/>
  <c r="O2235" i="3"/>
  <c r="O1408" i="3"/>
  <c r="O3064" i="3"/>
  <c r="O2962" i="3"/>
  <c r="O2799" i="3"/>
  <c r="O3445" i="3"/>
  <c r="O1577" i="3"/>
  <c r="O1285" i="3"/>
  <c r="O2757" i="3"/>
  <c r="O152" i="3"/>
  <c r="O1393" i="3"/>
  <c r="O2588" i="3"/>
  <c r="O1196" i="3"/>
  <c r="O3220" i="3"/>
  <c r="O2873" i="3"/>
  <c r="O1679" i="3"/>
  <c r="O2278" i="3"/>
  <c r="O2233" i="3"/>
  <c r="O1297" i="3"/>
  <c r="O2334" i="3"/>
  <c r="O2669" i="3"/>
  <c r="O680" i="3"/>
  <c r="O851" i="3"/>
  <c r="O432" i="3"/>
  <c r="O321" i="3"/>
  <c r="O881" i="3"/>
  <c r="O1931" i="3"/>
  <c r="O1738" i="3"/>
  <c r="O2845" i="3"/>
  <c r="O1093" i="3"/>
  <c r="O1343" i="3"/>
  <c r="O3581" i="3"/>
  <c r="O2014" i="3"/>
  <c r="O2269" i="3"/>
  <c r="O2451" i="3"/>
  <c r="O3063" i="3"/>
  <c r="O3124" i="3"/>
  <c r="O1707" i="3"/>
  <c r="O3179" i="3"/>
  <c r="O693" i="3"/>
  <c r="O2811" i="3"/>
  <c r="O3346" i="3"/>
  <c r="O986" i="3"/>
  <c r="O547" i="3"/>
  <c r="O958" i="3"/>
  <c r="O2002" i="3"/>
  <c r="O226" i="3"/>
  <c r="O1766" i="3"/>
  <c r="O576" i="3"/>
  <c r="O783" i="3"/>
  <c r="O2195" i="3"/>
  <c r="O238" i="3"/>
  <c r="O336" i="3"/>
  <c r="O1047" i="3"/>
  <c r="O899" i="3"/>
  <c r="O2817" i="3"/>
  <c r="O2052" i="3"/>
  <c r="O2460" i="3"/>
  <c r="O11" i="3"/>
  <c r="O1250" i="3"/>
  <c r="O820" i="3"/>
  <c r="O126" i="3"/>
  <c r="O1993" i="3"/>
  <c r="O943" i="3"/>
  <c r="O185" i="3"/>
  <c r="O397" i="3"/>
  <c r="O102" i="3"/>
  <c r="O220" i="3"/>
  <c r="O3572" i="3"/>
  <c r="O173" i="3"/>
  <c r="O666" i="3"/>
  <c r="O1417" i="3"/>
  <c r="O2673" i="3"/>
  <c r="O1627" i="3"/>
  <c r="O1717" i="3"/>
  <c r="O545" i="3"/>
  <c r="O969" i="3"/>
  <c r="O1789" i="3"/>
  <c r="O908" i="3"/>
  <c r="O677" i="3"/>
  <c r="O2634" i="3"/>
  <c r="O2725" i="3"/>
  <c r="O2484" i="3"/>
  <c r="O2952" i="3"/>
  <c r="O510" i="3"/>
  <c r="O127" i="3"/>
  <c r="O3530" i="3"/>
  <c r="O1264" i="3"/>
  <c r="O2523" i="3"/>
  <c r="O1379" i="3"/>
  <c r="O1823" i="3"/>
  <c r="O2129" i="3"/>
  <c r="O1709" i="3"/>
  <c r="O2311" i="3"/>
  <c r="O1454" i="3"/>
  <c r="O1119" i="3"/>
  <c r="O484" i="3"/>
  <c r="O3444" i="3"/>
  <c r="O2076" i="3"/>
  <c r="O3378" i="3"/>
  <c r="O2402" i="3"/>
  <c r="O3391" i="3"/>
  <c r="O1545" i="3"/>
  <c r="O32" i="3"/>
  <c r="O870" i="3"/>
  <c r="O413" i="3"/>
  <c r="O3" i="3"/>
  <c r="O1377" i="3"/>
  <c r="O775" i="3"/>
  <c r="O926" i="3"/>
  <c r="O1158" i="3"/>
  <c r="O815" i="3"/>
  <c r="O222" i="3"/>
  <c r="O2801" i="3"/>
  <c r="O2639" i="3"/>
  <c r="O2543" i="3"/>
  <c r="O2101" i="3"/>
  <c r="O3412" i="3"/>
  <c r="O3046" i="3"/>
  <c r="O2280" i="3"/>
  <c r="O967" i="3"/>
  <c r="O789" i="3"/>
  <c r="O910" i="3"/>
  <c r="O1444" i="3"/>
  <c r="O355" i="3"/>
  <c r="O119" i="3"/>
  <c r="O2655" i="3"/>
  <c r="O405" i="3"/>
  <c r="O1860" i="3"/>
  <c r="O1156" i="3"/>
  <c r="O1665" i="3"/>
  <c r="O811" i="3"/>
  <c r="O802" i="3"/>
  <c r="O552" i="3"/>
  <c r="O1615" i="3"/>
  <c r="O609" i="3"/>
  <c r="O1505" i="3"/>
  <c r="O788" i="3"/>
  <c r="O810" i="3"/>
  <c r="O798" i="3"/>
  <c r="O1445" i="3"/>
  <c r="O1007" i="3"/>
  <c r="O447" i="3"/>
  <c r="O287" i="3"/>
  <c r="O1179" i="3"/>
  <c r="O263" i="3"/>
  <c r="O422" i="3"/>
  <c r="O760" i="3"/>
  <c r="D1352" i="3"/>
  <c r="D3392" i="3"/>
  <c r="D2167" i="3"/>
  <c r="D3259" i="3"/>
  <c r="D2311" i="3"/>
  <c r="D1543" i="3"/>
  <c r="D2455" i="3"/>
  <c r="D464" i="3"/>
  <c r="D808" i="3"/>
  <c r="D2229" i="3"/>
  <c r="D1376" i="3"/>
  <c r="D1876" i="3"/>
  <c r="D48" i="3"/>
  <c r="D180" i="3"/>
  <c r="D2492" i="3"/>
  <c r="D2292" i="3"/>
  <c r="D998" i="3"/>
  <c r="D3535" i="3"/>
  <c r="D2967" i="3"/>
  <c r="D1112" i="3"/>
  <c r="D1503" i="3"/>
  <c r="D530" i="3"/>
  <c r="D932" i="3"/>
  <c r="D1368" i="3"/>
  <c r="D1327" i="3"/>
  <c r="D127" i="3"/>
  <c r="D241" i="3"/>
  <c r="D142" i="3"/>
  <c r="D3229" i="3"/>
  <c r="D983" i="3"/>
  <c r="D139" i="3"/>
  <c r="D442" i="3"/>
  <c r="D2098" i="3"/>
  <c r="D2475" i="3"/>
  <c r="D2052" i="3"/>
  <c r="D1428" i="3"/>
  <c r="D827" i="3"/>
  <c r="D2266" i="3"/>
  <c r="D2948" i="3"/>
  <c r="D1823" i="3"/>
  <c r="D1291" i="3"/>
  <c r="D16" i="3"/>
  <c r="D3582" i="3"/>
  <c r="D3249" i="3"/>
  <c r="D2395" i="3"/>
  <c r="D1879" i="3"/>
  <c r="D1718" i="3"/>
  <c r="D2650" i="3"/>
  <c r="D1051" i="3"/>
  <c r="D414" i="3"/>
  <c r="D2724" i="3"/>
  <c r="D3302" i="3"/>
  <c r="D1760" i="3"/>
  <c r="D780" i="3"/>
  <c r="D1935" i="3"/>
  <c r="D67" i="3"/>
  <c r="D2144" i="3"/>
  <c r="D3208" i="3"/>
  <c r="D580" i="3"/>
  <c r="D1796" i="3"/>
  <c r="D2268" i="3"/>
  <c r="D988" i="3"/>
  <c r="D1899" i="3"/>
  <c r="D209" i="3"/>
  <c r="D1295" i="3"/>
  <c r="D2032" i="3"/>
  <c r="D854" i="3"/>
  <c r="D1412" i="3"/>
  <c r="D1012" i="3"/>
  <c r="D2493" i="3"/>
  <c r="D951" i="3"/>
  <c r="D860" i="3"/>
  <c r="D2044" i="3"/>
  <c r="D494" i="3"/>
  <c r="D2850" i="3"/>
  <c r="D2403" i="3"/>
  <c r="D835" i="3"/>
  <c r="D350" i="3"/>
  <c r="D3399" i="3"/>
  <c r="D1384" i="3"/>
  <c r="D2797" i="3"/>
  <c r="D114" i="3"/>
  <c r="D867" i="3"/>
  <c r="D2531" i="3"/>
  <c r="D3359" i="3"/>
  <c r="D1250" i="3"/>
  <c r="D500" i="3"/>
  <c r="D1247" i="3"/>
  <c r="D3185" i="3"/>
  <c r="D75" i="3"/>
  <c r="D2779" i="3"/>
  <c r="D625" i="3"/>
  <c r="D1756" i="3"/>
  <c r="D2555" i="3"/>
  <c r="D1526" i="3"/>
  <c r="D2381" i="3"/>
  <c r="D2324" i="3"/>
  <c r="D1607" i="3"/>
  <c r="D892" i="3"/>
  <c r="D2272" i="3"/>
  <c r="D1181" i="3"/>
  <c r="D3378" i="3"/>
  <c r="D515" i="3"/>
  <c r="D976" i="3"/>
  <c r="D2154" i="3"/>
  <c r="D934" i="3"/>
  <c r="D2179" i="3"/>
  <c r="D1652" i="3"/>
  <c r="D2008" i="3"/>
  <c r="D841" i="3"/>
  <c r="D1391" i="3"/>
  <c r="D3255" i="3"/>
  <c r="D3106" i="3"/>
  <c r="D804" i="3"/>
  <c r="D1522" i="3"/>
  <c r="D2827" i="3"/>
  <c r="D2634" i="3"/>
  <c r="D877" i="3"/>
  <c r="D3509" i="3"/>
  <c r="D2663" i="3"/>
  <c r="D3511" i="3"/>
  <c r="D1232" i="3"/>
  <c r="D3121" i="3"/>
  <c r="D906" i="3"/>
  <c r="D117" i="3"/>
  <c r="D2966" i="3"/>
  <c r="D3414" i="3"/>
  <c r="D3096" i="3"/>
  <c r="D3315" i="3"/>
  <c r="D368" i="3"/>
  <c r="O3161" i="3"/>
  <c r="O2860" i="3"/>
  <c r="O1948" i="3"/>
  <c r="O3139" i="3"/>
  <c r="O24" i="3"/>
  <c r="O1176" i="3"/>
  <c r="O2295" i="3"/>
  <c r="O1018" i="3"/>
  <c r="O2010" i="3"/>
  <c r="O192" i="3"/>
  <c r="O964" i="3"/>
  <c r="O1317" i="3"/>
  <c r="O1063" i="3"/>
  <c r="O245" i="3"/>
  <c r="O2636" i="3"/>
  <c r="O652" i="3"/>
  <c r="O2013" i="3"/>
  <c r="O1052" i="3"/>
  <c r="O2306" i="3"/>
  <c r="O2181" i="3"/>
  <c r="O318" i="3"/>
  <c r="O747" i="3"/>
  <c r="O462" i="3"/>
  <c r="O3555" i="3"/>
  <c r="O584" i="3"/>
  <c r="O3588" i="3"/>
  <c r="O1020" i="3"/>
  <c r="O2995" i="3"/>
  <c r="O1506" i="3"/>
  <c r="O1088" i="3"/>
  <c r="O1748" i="3"/>
  <c r="O2540" i="3"/>
  <c r="O632" i="3"/>
  <c r="O3354" i="3"/>
  <c r="O2016" i="3"/>
  <c r="O1040" i="3"/>
  <c r="O2907" i="3"/>
  <c r="O3227" i="3"/>
  <c r="O3523" i="3"/>
  <c r="O663" i="3"/>
  <c r="O1223" i="3"/>
  <c r="O527" i="3"/>
  <c r="O1149" i="3"/>
  <c r="O533" i="3"/>
  <c r="O2282" i="3"/>
  <c r="O49" i="3"/>
  <c r="O1373" i="3"/>
  <c r="O1867" i="3"/>
  <c r="O418" i="3"/>
  <c r="O741" i="3"/>
  <c r="O41" i="3"/>
  <c r="O270" i="3"/>
  <c r="O2724" i="3"/>
  <c r="O3371" i="3"/>
  <c r="O1557" i="3"/>
  <c r="O1101" i="3"/>
  <c r="O979" i="3"/>
  <c r="O2156" i="3"/>
  <c r="O26" i="3"/>
  <c r="O1227" i="3"/>
  <c r="O1830" i="3"/>
  <c r="O743" i="3"/>
  <c r="O56" i="3"/>
  <c r="O203" i="3"/>
  <c r="O2979" i="3"/>
  <c r="O130" i="3"/>
  <c r="O1167" i="3"/>
  <c r="O2143" i="3"/>
  <c r="O4" i="3"/>
  <c r="O1650" i="3"/>
  <c r="O1964" i="3"/>
  <c r="O323" i="3"/>
  <c r="O904" i="3"/>
  <c r="O705" i="3"/>
  <c r="O169" i="3"/>
  <c r="O72" i="3"/>
  <c r="O146" i="3"/>
  <c r="O710" i="3"/>
  <c r="O816" i="3"/>
  <c r="O1927" i="3"/>
  <c r="O2580" i="3"/>
  <c r="O2690" i="3"/>
  <c r="O2904" i="3"/>
  <c r="O2986" i="3"/>
  <c r="O1586" i="3"/>
  <c r="O1457" i="3"/>
  <c r="O2705" i="3"/>
  <c r="O3441" i="3"/>
  <c r="O1740" i="3"/>
  <c r="O2214" i="3"/>
  <c r="O2865" i="3"/>
  <c r="O1525" i="3"/>
  <c r="O817" i="3"/>
  <c r="O778" i="3"/>
  <c r="O2367" i="3"/>
  <c r="O2557" i="3"/>
  <c r="O1300" i="3"/>
  <c r="O446" i="3"/>
  <c r="O2753" i="3"/>
  <c r="O809" i="3"/>
  <c r="O532" i="3"/>
  <c r="O262" i="3"/>
  <c r="O3337" i="3"/>
  <c r="O1304" i="3"/>
  <c r="O3374" i="3"/>
  <c r="O2378" i="3"/>
  <c r="O3387" i="3"/>
  <c r="O1439" i="3"/>
  <c r="O715" i="3"/>
  <c r="O1734" i="3"/>
  <c r="O1175" i="3"/>
  <c r="O1341" i="3"/>
  <c r="O206" i="3"/>
  <c r="O2773" i="3"/>
  <c r="O1104" i="3"/>
  <c r="O459" i="3"/>
  <c r="O757" i="3"/>
  <c r="O801" i="3"/>
  <c r="O370" i="3"/>
  <c r="O452" i="3"/>
  <c r="O2567" i="3"/>
  <c r="O2535" i="3"/>
  <c r="O1974" i="3"/>
  <c r="O3349" i="3"/>
  <c r="O3030" i="3"/>
  <c r="O2769" i="3"/>
  <c r="O3477" i="3"/>
  <c r="O2813" i="3"/>
  <c r="O1573" i="3"/>
  <c r="O1492" i="3"/>
  <c r="O994" i="3"/>
  <c r="O931" i="3"/>
  <c r="O186" i="3"/>
  <c r="O2687" i="3"/>
  <c r="O1955" i="3"/>
  <c r="O412" i="3"/>
  <c r="O578" i="3"/>
  <c r="O3562" i="3"/>
  <c r="O1416" i="3"/>
  <c r="O2436" i="3"/>
  <c r="O648" i="3"/>
  <c r="O154" i="3"/>
  <c r="O2537" i="3"/>
  <c r="O684" i="3"/>
  <c r="O369" i="3"/>
  <c r="O2019" i="3"/>
  <c r="O596" i="3"/>
  <c r="O842" i="3"/>
  <c r="O35" i="3"/>
  <c r="O524" i="3"/>
  <c r="O1145" i="3"/>
  <c r="O750" i="3"/>
  <c r="O1115" i="3"/>
  <c r="D576" i="3"/>
  <c r="D2220" i="3"/>
  <c r="D1460" i="3"/>
  <c r="D443" i="3"/>
  <c r="D2904" i="3"/>
  <c r="D1087" i="3"/>
  <c r="D806" i="3"/>
  <c r="D1092" i="3"/>
  <c r="D3164" i="3"/>
  <c r="D262" i="3"/>
  <c r="D3288" i="3"/>
  <c r="D3291" i="3"/>
  <c r="D676" i="3"/>
  <c r="D2397" i="3"/>
  <c r="D3008" i="3"/>
  <c r="D3293" i="3"/>
  <c r="D2750" i="3"/>
  <c r="D3013" i="3"/>
  <c r="D208" i="3"/>
  <c r="D88" i="3"/>
  <c r="D1965" i="3"/>
  <c r="D2837" i="3"/>
  <c r="D1154" i="3"/>
  <c r="D277" i="3"/>
  <c r="D1106" i="3"/>
  <c r="D1932" i="3"/>
  <c r="D2283" i="3"/>
  <c r="D3190" i="3"/>
  <c r="D2808" i="3"/>
  <c r="D2883" i="3"/>
  <c r="D2202" i="3"/>
  <c r="D627" i="3"/>
  <c r="D3274" i="3"/>
  <c r="D813" i="3"/>
  <c r="D36" i="3"/>
  <c r="D1055" i="3"/>
  <c r="D495" i="3"/>
  <c r="D1748" i="3"/>
  <c r="D2543" i="3"/>
  <c r="D2860" i="3"/>
  <c r="D2695" i="3"/>
  <c r="D583" i="3"/>
  <c r="D3400" i="3"/>
  <c r="D3039" i="3"/>
  <c r="D3166" i="3"/>
  <c r="D2168" i="3"/>
  <c r="D2359" i="3"/>
  <c r="D2163" i="3"/>
  <c r="D852" i="3"/>
  <c r="D3085" i="3"/>
  <c r="D1015" i="3"/>
  <c r="D2598" i="3"/>
  <c r="D1920" i="3"/>
  <c r="D1631" i="3"/>
  <c r="D2680" i="3"/>
  <c r="D2900" i="3"/>
  <c r="D2036" i="3"/>
  <c r="D1207" i="3"/>
  <c r="D400" i="3"/>
  <c r="D2612" i="3"/>
  <c r="D1648" i="3"/>
  <c r="D1168" i="3"/>
  <c r="D3321" i="3"/>
  <c r="D3202" i="3"/>
  <c r="D102" i="3"/>
  <c r="D922" i="3"/>
  <c r="D1524" i="3"/>
  <c r="D260" i="3"/>
  <c r="D562" i="3"/>
  <c r="D720" i="3"/>
  <c r="D3232" i="3"/>
  <c r="D2328" i="3"/>
  <c r="D1104" i="3"/>
  <c r="D2914" i="3"/>
  <c r="D1078" i="3"/>
  <c r="D1472" i="3"/>
  <c r="D1192" i="3"/>
  <c r="D656" i="3"/>
  <c r="D24" i="3"/>
  <c r="D2104" i="3"/>
  <c r="D1007" i="3"/>
  <c r="D1621" i="3"/>
  <c r="D2394" i="3"/>
  <c r="D1928" i="3"/>
  <c r="D2648" i="3"/>
  <c r="D3417" i="3"/>
  <c r="D1223" i="3"/>
  <c r="D1310" i="3"/>
  <c r="D1340" i="3"/>
  <c r="D3007" i="3"/>
  <c r="D3534" i="3"/>
  <c r="D3099" i="3"/>
  <c r="D654" i="3"/>
  <c r="D2733" i="3"/>
  <c r="D244" i="3"/>
  <c r="D2858" i="3"/>
  <c r="D759" i="3"/>
  <c r="D2499" i="3"/>
  <c r="D3373" i="3"/>
  <c r="D179" i="3"/>
  <c r="D3038" i="3"/>
  <c r="D2444" i="3"/>
  <c r="D3460" i="3"/>
  <c r="D2879" i="3"/>
  <c r="D1236" i="3"/>
  <c r="D2059" i="3"/>
  <c r="D2931" i="3"/>
  <c r="D3105" i="3"/>
  <c r="D3294" i="3"/>
  <c r="D799" i="3"/>
  <c r="D679" i="3"/>
  <c r="D3593" i="3"/>
  <c r="D3389" i="3"/>
  <c r="D2340" i="3"/>
  <c r="D3326" i="3"/>
  <c r="D1281" i="3"/>
  <c r="D306" i="3"/>
  <c r="D2968" i="3"/>
  <c r="D1243" i="3"/>
  <c r="D2375" i="3"/>
  <c r="D2592" i="3"/>
  <c r="D2950" i="3"/>
  <c r="D332" i="3"/>
  <c r="D462" i="3"/>
  <c r="D3519" i="3"/>
  <c r="D1778" i="3"/>
  <c r="D1628" i="3"/>
  <c r="D2514" i="3"/>
  <c r="D1788" i="3"/>
  <c r="D2392" i="3"/>
  <c r="D3269" i="3"/>
  <c r="O3362" i="3"/>
  <c r="O1026" i="3"/>
  <c r="O2810" i="3"/>
  <c r="O2445" i="3"/>
  <c r="O2025" i="3"/>
  <c r="O1030" i="3"/>
  <c r="O3239" i="3"/>
  <c r="O2407" i="3"/>
  <c r="O2166" i="3"/>
  <c r="O551" i="3"/>
  <c r="O1773" i="3"/>
  <c r="O2000" i="3"/>
  <c r="O951" i="3"/>
  <c r="O1887" i="3"/>
  <c r="O255" i="3"/>
  <c r="O2728" i="3"/>
  <c r="O2652" i="3"/>
  <c r="O1918" i="3"/>
  <c r="O3334" i="3"/>
  <c r="O645" i="3"/>
  <c r="O1801" i="3"/>
  <c r="O2617" i="3"/>
  <c r="O1604" i="3"/>
  <c r="O506" i="3"/>
  <c r="O1273" i="3"/>
  <c r="O1363" i="3"/>
  <c r="O582" i="3"/>
  <c r="O142" i="3"/>
  <c r="O3513" i="3"/>
  <c r="O1411" i="3"/>
  <c r="O1334" i="3"/>
  <c r="O2418" i="3"/>
  <c r="O3011" i="3"/>
  <c r="O3315" i="3"/>
  <c r="O1001" i="3"/>
  <c r="O2556" i="3"/>
  <c r="O1822" i="3"/>
  <c r="O2770" i="3"/>
  <c r="O1126" i="3"/>
  <c r="O2691" i="3"/>
  <c r="O2203" i="3"/>
  <c r="O571" i="3"/>
  <c r="O624" i="3"/>
  <c r="O873" i="3"/>
  <c r="O900" i="3"/>
  <c r="O2474" i="3"/>
  <c r="O403" i="3"/>
  <c r="O230" i="3"/>
  <c r="O1147" i="3"/>
  <c r="O195" i="3"/>
  <c r="O689" i="3"/>
  <c r="O134" i="3"/>
  <c r="O1669" i="3"/>
  <c r="O2468" i="3"/>
  <c r="O1527" i="3"/>
  <c r="O703" i="3"/>
  <c r="O133" i="3"/>
  <c r="O213" i="3"/>
  <c r="O74" i="3"/>
  <c r="O366" i="3"/>
  <c r="O1878" i="3"/>
  <c r="O2015" i="3"/>
  <c r="O2871" i="3"/>
  <c r="O2963" i="3"/>
  <c r="O417" i="3"/>
  <c r="O1715" i="3"/>
  <c r="O2905" i="3"/>
  <c r="O1651" i="3"/>
  <c r="O2266" i="3"/>
  <c r="O1995" i="3"/>
  <c r="O542" i="3"/>
  <c r="O725" i="3"/>
  <c r="O837" i="3"/>
  <c r="O1213" i="3"/>
  <c r="O1195" i="3"/>
  <c r="O2859" i="3"/>
  <c r="O2674" i="3"/>
  <c r="O347" i="3"/>
  <c r="O1493" i="3"/>
  <c r="O232" i="3"/>
  <c r="O1443" i="3"/>
  <c r="O3142" i="3"/>
  <c r="O1900" i="3"/>
  <c r="O1983" i="3"/>
  <c r="O1159" i="3"/>
  <c r="O1516" i="3"/>
  <c r="O744" i="3"/>
  <c r="O3522" i="3"/>
  <c r="O2327" i="3"/>
  <c r="O2366" i="3"/>
  <c r="O1951" i="3"/>
  <c r="O464" i="3"/>
  <c r="O2675" i="3"/>
  <c r="O1957" i="3"/>
  <c r="O1293" i="3"/>
  <c r="O989" i="3"/>
  <c r="O3353" i="3"/>
  <c r="O1254" i="3"/>
  <c r="O3370" i="3"/>
  <c r="O2322" i="3"/>
  <c r="O3431" i="3"/>
  <c r="O2616" i="3"/>
  <c r="O1858" i="3"/>
  <c r="O2224" i="3"/>
  <c r="O903" i="3"/>
  <c r="O344" i="3"/>
  <c r="O573" i="3"/>
  <c r="O187" i="3"/>
  <c r="O1602" i="3"/>
  <c r="O602" i="3"/>
  <c r="O664" i="3"/>
  <c r="O728" i="3"/>
  <c r="O674" i="3"/>
  <c r="O2559" i="3"/>
  <c r="O2527" i="3"/>
  <c r="O3078" i="3"/>
  <c r="O3014" i="3"/>
  <c r="O3430" i="3"/>
  <c r="O1912" i="3"/>
  <c r="O2978" i="3"/>
  <c r="O629" i="3"/>
  <c r="O1113" i="3"/>
  <c r="O431" i="3"/>
  <c r="O1400" i="3"/>
  <c r="O2401" i="3"/>
  <c r="O1697" i="3"/>
  <c r="O498" i="3"/>
  <c r="O3554" i="3"/>
  <c r="O755" i="3"/>
  <c r="O813" i="3"/>
  <c r="O448" i="3"/>
  <c r="O346" i="3"/>
  <c r="O2518" i="3"/>
  <c r="O2805" i="3"/>
  <c r="O987" i="3"/>
  <c r="O516" i="3"/>
  <c r="O303" i="3"/>
  <c r="O668" i="3"/>
  <c r="O237" i="3"/>
  <c r="O362" i="3"/>
  <c r="D1963" i="3"/>
  <c r="D1287" i="3"/>
  <c r="D1459" i="3"/>
  <c r="D2792" i="3"/>
  <c r="D1131" i="3"/>
  <c r="D1465" i="3"/>
  <c r="D1556" i="3"/>
  <c r="D379" i="3"/>
  <c r="D1799" i="3"/>
  <c r="D1842" i="3"/>
  <c r="D3452" i="3"/>
  <c r="D3312" i="3"/>
  <c r="D2024" i="3"/>
  <c r="D1037" i="3"/>
  <c r="D3136" i="3"/>
  <c r="D1027" i="3"/>
  <c r="D1426" i="3"/>
  <c r="D1915" i="3"/>
  <c r="D2805" i="3"/>
  <c r="D463" i="3"/>
  <c r="D1286" i="3"/>
  <c r="D2760" i="3"/>
  <c r="D3499" i="3"/>
  <c r="D2150" i="3"/>
  <c r="D706" i="3"/>
  <c r="D2908" i="3"/>
  <c r="D231" i="3"/>
  <c r="D973" i="3"/>
  <c r="D916" i="3"/>
  <c r="D1995" i="3"/>
  <c r="D1324" i="3"/>
  <c r="D1830" i="3"/>
  <c r="D1016" i="3"/>
  <c r="D3266" i="3"/>
  <c r="D1666" i="3"/>
  <c r="D1379" i="3"/>
  <c r="D3355" i="3"/>
  <c r="D2990" i="3"/>
  <c r="D136" i="3"/>
  <c r="D3469" i="3"/>
  <c r="D2275" i="3"/>
  <c r="D1495" i="3"/>
  <c r="D1906" i="3"/>
  <c r="D2863" i="3"/>
  <c r="D378" i="3"/>
  <c r="D2399" i="3"/>
  <c r="D3135" i="3"/>
  <c r="D3555" i="3"/>
  <c r="D1523" i="3"/>
  <c r="D2211" i="3"/>
  <c r="D691" i="3"/>
  <c r="D269" i="3"/>
  <c r="D1929" i="3"/>
  <c r="D31" i="3"/>
  <c r="D1054" i="3"/>
  <c r="D448" i="3"/>
  <c r="D2682" i="3"/>
  <c r="D2872" i="3"/>
  <c r="D352" i="3"/>
  <c r="D3375" i="3"/>
  <c r="D2126" i="3"/>
  <c r="D698" i="3"/>
  <c r="D882" i="3"/>
  <c r="D3193" i="3"/>
  <c r="D1226" i="3"/>
  <c r="D639" i="3"/>
  <c r="D1333" i="3"/>
  <c r="D2804" i="3"/>
  <c r="D900" i="3"/>
  <c r="D3256" i="3"/>
  <c r="D824" i="3"/>
  <c r="D2642" i="3"/>
  <c r="D123" i="3"/>
  <c r="D3165" i="3"/>
  <c r="D1590" i="3"/>
  <c r="D2708" i="3"/>
  <c r="D2583" i="3"/>
  <c r="D2039" i="3"/>
  <c r="D3586" i="3"/>
  <c r="D68" i="3"/>
  <c r="D2243" i="3"/>
  <c r="D90" i="3"/>
  <c r="D3068" i="3"/>
  <c r="D1839" i="3"/>
  <c r="D1311" i="3"/>
  <c r="D295" i="3"/>
  <c r="D1987" i="3"/>
  <c r="D3299" i="3"/>
  <c r="D546" i="3"/>
  <c r="D2092" i="3"/>
  <c r="D2226" i="3"/>
  <c r="D3528" i="3"/>
  <c r="D2348" i="3"/>
  <c r="D1589" i="3"/>
  <c r="D1095" i="3"/>
  <c r="D2512" i="3"/>
  <c r="D826" i="3"/>
  <c r="D2651" i="3"/>
  <c r="D1797" i="3"/>
  <c r="D3111" i="3"/>
  <c r="D787" i="3"/>
  <c r="D2143" i="3"/>
  <c r="D95" i="3"/>
  <c r="D2133" i="3"/>
  <c r="D3080" i="3"/>
  <c r="D3419" i="3"/>
  <c r="D2836" i="3"/>
  <c r="D314" i="3"/>
  <c r="D2568" i="3"/>
  <c r="D2091" i="3"/>
  <c r="D3104" i="3"/>
  <c r="D792" i="3"/>
  <c r="D2121" i="3"/>
  <c r="D872" i="3"/>
  <c r="D3296" i="3"/>
  <c r="D2471" i="3"/>
  <c r="D2244" i="3"/>
  <c r="D3283" i="3"/>
  <c r="D3401" i="3"/>
  <c r="D1532" i="3"/>
  <c r="D1779" i="3"/>
  <c r="D1737" i="3"/>
  <c r="D3602" i="3"/>
  <c r="D1973" i="3"/>
  <c r="D1586" i="3"/>
  <c r="D1364" i="3"/>
  <c r="D1694" i="3"/>
  <c r="D1370" i="3"/>
  <c r="D2616" i="3"/>
  <c r="D283" i="3"/>
  <c r="D2806" i="3"/>
  <c r="D436" i="3"/>
  <c r="D2056" i="3"/>
  <c r="D670" i="3"/>
  <c r="D2096" i="3"/>
  <c r="D3248" i="3"/>
  <c r="D1640" i="3"/>
  <c r="D3240" i="3"/>
  <c r="D3200" i="3"/>
  <c r="D912" i="3"/>
  <c r="D875" i="3"/>
  <c r="D2542" i="3"/>
  <c r="D2876" i="3"/>
  <c r="D2819" i="3"/>
  <c r="D2045" i="3"/>
  <c r="D2975" i="3"/>
  <c r="D2892" i="3"/>
  <c r="D2667" i="3"/>
  <c r="D2774" i="3"/>
  <c r="D1807" i="3"/>
  <c r="D3014" i="3"/>
  <c r="D3160" i="3"/>
  <c r="D2076" i="3"/>
  <c r="D476" i="3"/>
  <c r="D1237" i="3"/>
  <c r="D2048" i="3"/>
  <c r="D2749" i="3"/>
  <c r="D2420" i="3"/>
  <c r="D568" i="3"/>
  <c r="D3596" i="3"/>
  <c r="D2015" i="3"/>
  <c r="D3328" i="3"/>
  <c r="D2930" i="3"/>
  <c r="D3505" i="3"/>
  <c r="D2684" i="3"/>
  <c r="D1353" i="3"/>
  <c r="D177" i="3"/>
  <c r="D1883" i="3"/>
  <c r="D147" i="3"/>
  <c r="D1811" i="3"/>
  <c r="F40" i="4"/>
  <c r="O2" i="3"/>
  <c r="P40" i="4"/>
  <c r="D2851" i="3"/>
  <c r="D2978" i="3"/>
  <c r="D895" i="3"/>
  <c r="D1216" i="3"/>
  <c r="D980" i="3"/>
  <c r="D1058" i="3"/>
  <c r="D748" i="3"/>
  <c r="D1684" i="3"/>
  <c r="D2183" i="3"/>
  <c r="D1742" i="3"/>
  <c r="D524" i="3"/>
  <c r="D3151" i="3"/>
  <c r="D2636" i="3"/>
  <c r="D2566" i="3"/>
  <c r="D2915" i="3"/>
  <c r="D1482" i="3"/>
  <c r="D3318" i="3"/>
  <c r="D51" i="3"/>
  <c r="D1507" i="3"/>
  <c r="D3456" i="3"/>
  <c r="D3139" i="3"/>
  <c r="D2810" i="3"/>
  <c r="D178" i="3"/>
  <c r="D1996" i="3"/>
  <c r="D504" i="3"/>
  <c r="D2986" i="3"/>
  <c r="D1596" i="3"/>
  <c r="D218" i="3"/>
  <c r="D3486" i="3"/>
  <c r="D3195" i="3"/>
  <c r="D2232" i="3"/>
  <c r="D1367" i="3"/>
  <c r="D3457" i="3"/>
  <c r="D2440" i="3"/>
  <c r="D959" i="3"/>
  <c r="D2023" i="3"/>
  <c r="D3361" i="3"/>
  <c r="D2972" i="3"/>
  <c r="D1580" i="3"/>
  <c r="D2524" i="3"/>
  <c r="D2842" i="3"/>
  <c r="D3226" i="3"/>
  <c r="D1186" i="3"/>
  <c r="D3228" i="3"/>
  <c r="D155" i="3"/>
  <c r="D2960" i="3"/>
  <c r="D1711" i="3"/>
  <c r="D3474" i="3"/>
  <c r="D968" i="3"/>
  <c r="D2711" i="3"/>
  <c r="D444" i="3"/>
  <c r="D1218" i="3"/>
  <c r="D2755" i="3"/>
  <c r="D2231" i="3"/>
  <c r="D1246" i="3"/>
  <c r="D1933" i="3"/>
  <c r="D1219" i="3"/>
  <c r="D2391" i="3"/>
  <c r="D731" i="3"/>
  <c r="D447" i="3"/>
  <c r="D2714" i="3"/>
  <c r="D1931" i="3"/>
  <c r="D2994" i="3"/>
  <c r="D644" i="3"/>
  <c r="D1108" i="3"/>
  <c r="D2204" i="3"/>
  <c r="D420" i="3"/>
  <c r="D2747" i="3"/>
  <c r="D1383" i="3"/>
  <c r="D66" i="3"/>
  <c r="D1252" i="3"/>
  <c r="D2596" i="3"/>
  <c r="D2639" i="3"/>
  <c r="D604" i="3"/>
  <c r="D1217" i="3"/>
  <c r="D2400" i="3"/>
  <c r="D1496" i="3"/>
  <c r="D496" i="3"/>
  <c r="D157" i="3"/>
  <c r="D2719" i="3"/>
  <c r="D1304" i="3"/>
  <c r="D629" i="3"/>
  <c r="D3598" i="3"/>
  <c r="D2083" i="3"/>
  <c r="D1555" i="3"/>
  <c r="D336" i="3"/>
  <c r="D598" i="3"/>
  <c r="D990" i="3"/>
  <c r="D2146" i="3"/>
  <c r="D2380" i="3"/>
  <c r="D3538" i="3"/>
  <c r="D3382" i="3"/>
  <c r="D3581" i="3"/>
  <c r="D2136" i="3"/>
  <c r="D2435" i="3"/>
  <c r="D659" i="3"/>
  <c r="D3394" i="3"/>
  <c r="D510" i="3"/>
  <c r="D587" i="3"/>
  <c r="D763" i="3"/>
  <c r="D2294" i="3"/>
  <c r="D2722" i="3"/>
  <c r="D635" i="3"/>
  <c r="D211" i="3"/>
  <c r="D1294" i="3"/>
  <c r="D1712" i="3"/>
  <c r="D2164" i="3"/>
  <c r="D1836" i="3"/>
  <c r="D2377" i="3"/>
  <c r="D3335" i="3"/>
  <c r="D3263" i="3"/>
  <c r="D247" i="3"/>
  <c r="D2289" i="3"/>
  <c r="D3258" i="3"/>
  <c r="D2870" i="3"/>
  <c r="D2424" i="3"/>
  <c r="D2987" i="3"/>
  <c r="D377" i="3"/>
  <c r="D3092" i="3"/>
  <c r="D735" i="3"/>
  <c r="D619" i="3"/>
  <c r="D1923" i="3"/>
  <c r="D2766" i="3"/>
  <c r="D1625" i="3"/>
  <c r="D2534" i="3"/>
  <c r="D834" i="3"/>
  <c r="D1872" i="3"/>
  <c r="D2920" i="3"/>
  <c r="D354" i="3"/>
  <c r="D28" i="3"/>
  <c r="D2854" i="3"/>
  <c r="D1182" i="3"/>
  <c r="D572" i="3"/>
  <c r="D1048" i="3"/>
  <c r="D3062" i="3"/>
  <c r="D754" i="3"/>
  <c r="D3298" i="3"/>
  <c r="D509" i="3"/>
  <c r="D1231" i="3"/>
  <c r="D1074" i="3"/>
  <c r="D756" i="3"/>
  <c r="D995" i="3"/>
  <c r="D212" i="3"/>
  <c r="D3022" i="3"/>
  <c r="D1436" i="3"/>
  <c r="D3053" i="3"/>
  <c r="D2288" i="3"/>
  <c r="D1626" i="3"/>
  <c r="D344" i="3"/>
  <c r="D3137" i="3"/>
  <c r="D2659" i="3"/>
  <c r="D2007" i="3"/>
  <c r="D3530" i="3"/>
  <c r="D484" i="3"/>
  <c r="D2906" i="3"/>
  <c r="D1679" i="3"/>
  <c r="D845" i="3"/>
  <c r="D2439" i="3"/>
  <c r="D622" i="3"/>
  <c r="D2468" i="3"/>
  <c r="D2662" i="3"/>
  <c r="D3153" i="3"/>
  <c r="D1867" i="3"/>
  <c r="D969" i="3"/>
  <c r="D1562" i="3"/>
  <c r="D2999" i="3"/>
  <c r="D570" i="3"/>
  <c r="D2465" i="3"/>
  <c r="D2423" i="3"/>
  <c r="D188" i="3"/>
  <c r="D2623" i="3"/>
  <c r="D1777" i="3"/>
  <c r="D1927" i="3"/>
  <c r="D1752" i="3"/>
  <c r="D2585" i="3"/>
  <c r="D1825" i="3"/>
  <c r="D3012" i="3"/>
  <c r="D1032" i="3"/>
  <c r="D3490" i="3"/>
  <c r="D152" i="3"/>
  <c r="D984" i="3"/>
  <c r="D467" i="3"/>
  <c r="D1877" i="3"/>
  <c r="D999" i="3"/>
  <c r="D2852" i="3"/>
  <c r="D1230" i="3"/>
  <c r="D267" i="3"/>
  <c r="D816" i="3"/>
  <c r="D1080" i="3"/>
  <c r="D1703" i="3"/>
  <c r="D1644" i="3"/>
  <c r="D3306" i="3"/>
  <c r="D3032" i="3"/>
  <c r="D2740" i="3"/>
  <c r="D255" i="3"/>
  <c r="D2811" i="3"/>
  <c r="D2989" i="3"/>
  <c r="D1669" i="3"/>
  <c r="D3004" i="3"/>
  <c r="D1175" i="3"/>
  <c r="D2438" i="3"/>
  <c r="D2790" i="3"/>
  <c r="D99" i="3"/>
  <c r="D1068" i="3"/>
  <c r="D628" i="3"/>
  <c r="D2824" i="3"/>
  <c r="D1444" i="3"/>
  <c r="D322" i="3"/>
  <c r="D3271" i="3"/>
  <c r="D588" i="3"/>
  <c r="D3319" i="3"/>
  <c r="D2772" i="3"/>
  <c r="D1026" i="3"/>
  <c r="D2214" i="3"/>
  <c r="D3316" i="3"/>
  <c r="D2432" i="3"/>
  <c r="D986" i="3"/>
  <c r="D2939" i="3"/>
  <c r="D1268" i="3"/>
  <c r="D1873" i="3"/>
  <c r="D3123" i="3"/>
  <c r="D1314" i="3"/>
  <c r="D902" i="3"/>
  <c r="D2742" i="3"/>
  <c r="D3171" i="3"/>
  <c r="D1635" i="3"/>
  <c r="D3547" i="3"/>
  <c r="D3362" i="3"/>
  <c r="D3300" i="3"/>
  <c r="D1008" i="3"/>
  <c r="D2768" i="3"/>
  <c r="D403" i="3"/>
  <c r="D7" i="3"/>
  <c r="D666" i="3"/>
  <c r="D1090" i="3"/>
  <c r="D3066" i="3"/>
  <c r="D3051" i="3"/>
  <c r="D1378" i="3"/>
  <c r="D3544" i="3"/>
  <c r="D3438" i="3"/>
  <c r="D3122" i="3"/>
  <c r="D2451" i="3"/>
  <c r="D3081" i="3"/>
  <c r="D2319" i="3"/>
  <c r="D206" i="3"/>
  <c r="D2196" i="3"/>
  <c r="D3563" i="3"/>
  <c r="D3011" i="3"/>
  <c r="D1706" i="3"/>
  <c r="D879" i="3"/>
  <c r="D728" i="3"/>
  <c r="D1394" i="3"/>
  <c r="D1135" i="3"/>
  <c r="D915" i="3"/>
  <c r="D2672" i="3"/>
  <c r="D1419" i="3"/>
  <c r="D2372" i="3"/>
  <c r="D2912" i="3"/>
  <c r="D941" i="3"/>
  <c r="D2047" i="3"/>
  <c r="D3230" i="3"/>
  <c r="D1672" i="3"/>
  <c r="D739" i="3"/>
  <c r="D2504" i="3"/>
  <c r="D1301" i="3"/>
  <c r="D773" i="3"/>
  <c r="D1677" i="3"/>
  <c r="D699" i="3"/>
  <c r="D3560" i="3"/>
  <c r="D3191" i="3"/>
  <c r="D847" i="3"/>
  <c r="D1572" i="3"/>
  <c r="D2956" i="3"/>
  <c r="D1269" i="3"/>
  <c r="D2735" i="3"/>
  <c r="D1399" i="3"/>
  <c r="D29" i="3"/>
  <c r="D2644" i="3"/>
  <c r="D668" i="3"/>
  <c r="D1623" i="3"/>
  <c r="D2247" i="3"/>
  <c r="D3026" i="3"/>
  <c r="D2761" i="3"/>
  <c r="D1851" i="3"/>
  <c r="D1988" i="3"/>
  <c r="D3" i="3"/>
  <c r="D1593" i="3"/>
  <c r="D2066" i="3"/>
  <c r="D3527" i="3"/>
  <c r="D3491" i="3"/>
  <c r="D2159" i="3"/>
  <c r="D124" i="3"/>
  <c r="D46" i="3"/>
  <c r="D675" i="3"/>
  <c r="D815" i="3"/>
  <c r="D1132" i="3"/>
  <c r="D2000" i="3"/>
  <c r="D1955" i="3"/>
  <c r="D1318" i="3"/>
  <c r="D840" i="3"/>
  <c r="D3217" i="3"/>
  <c r="D3120" i="3"/>
  <c r="D2100" i="3"/>
  <c r="D1031" i="3"/>
  <c r="D204" i="3"/>
  <c r="D1017" i="3"/>
  <c r="D3576" i="3"/>
  <c r="D2697" i="3"/>
  <c r="D1508" i="3"/>
  <c r="D430" i="3"/>
  <c r="D2959" i="3"/>
  <c r="D3376" i="3"/>
  <c r="D1911" i="3"/>
  <c r="D2155" i="3"/>
  <c r="D1903" i="3"/>
  <c r="D819" i="3"/>
  <c r="D2069" i="3"/>
  <c r="D366" i="3"/>
  <c r="D2516" i="3"/>
  <c r="D2011" i="3"/>
  <c r="D1400" i="3"/>
  <c r="D3033" i="3"/>
  <c r="D2578" i="3"/>
  <c r="D3445" i="3"/>
  <c r="D1375" i="3"/>
  <c r="D1682" i="3"/>
  <c r="D1276" i="3"/>
  <c r="D1723" i="3"/>
  <c r="D1848" i="3"/>
  <c r="D1468" i="3"/>
  <c r="D3485" i="3"/>
  <c r="D3446" i="3"/>
  <c r="D320" i="3"/>
  <c r="D2685" i="3"/>
  <c r="D938" i="3"/>
  <c r="D1943" i="3"/>
  <c r="D3196" i="3"/>
  <c r="D3284" i="3"/>
  <c r="D3197" i="3"/>
  <c r="D3408" i="3"/>
  <c r="D3109" i="3"/>
  <c r="D607" i="3"/>
  <c r="D2880" i="3"/>
  <c r="D3458" i="3"/>
  <c r="D744" i="3"/>
  <c r="D342" i="3"/>
  <c r="D1283" i="3"/>
  <c r="D1998" i="3"/>
  <c r="D1119" i="3"/>
  <c r="D2317" i="3"/>
  <c r="D3093" i="3"/>
  <c r="D2383" i="3"/>
  <c r="D2132" i="3"/>
  <c r="D492" i="3"/>
  <c r="D1328" i="3"/>
  <c r="D2203" i="3"/>
  <c r="D2356" i="3"/>
  <c r="D1882" i="3"/>
  <c r="D2656" i="3"/>
  <c r="D1826" i="3"/>
  <c r="D1063" i="3"/>
  <c r="D616" i="3"/>
  <c r="D2935" i="3"/>
  <c r="D3329" i="3"/>
  <c r="D1974" i="3"/>
  <c r="D205" i="3"/>
  <c r="D2891" i="3"/>
  <c r="D2955" i="3"/>
  <c r="D3055" i="3"/>
  <c r="D2958" i="3"/>
  <c r="D771" i="3"/>
  <c r="D3052" i="3"/>
  <c r="D1172" i="3"/>
  <c r="D1900" i="3"/>
  <c r="D2210" i="3"/>
  <c r="D3479" i="3"/>
  <c r="D1664" i="3"/>
  <c r="D3261" i="3"/>
  <c r="D2223" i="3"/>
  <c r="D2567" i="3"/>
  <c r="D3340" i="3"/>
  <c r="D341" i="3"/>
  <c r="D3199" i="3"/>
  <c r="D1994" i="3"/>
  <c r="D2903" i="3"/>
  <c r="D1332" i="3"/>
  <c r="D3506" i="3"/>
  <c r="D2859" i="3"/>
  <c r="D1829" i="3"/>
  <c r="D235" i="3"/>
  <c r="D3342" i="3"/>
  <c r="D248" i="3"/>
  <c r="D2706" i="3"/>
  <c r="D3347" i="3"/>
  <c r="D3395" i="3"/>
  <c r="D3071" i="3"/>
  <c r="D2696" i="3"/>
  <c r="D3380" i="3"/>
  <c r="D3439" i="3"/>
  <c r="D3556" i="3"/>
  <c r="D2344" i="3"/>
  <c r="D466" i="3"/>
  <c r="D190" i="3"/>
  <c r="D1346" i="3"/>
  <c r="D2012" i="3"/>
  <c r="D3541" i="3"/>
  <c r="D541" i="3"/>
  <c r="D272" i="3"/>
  <c r="D1122" i="3"/>
  <c r="D1687" i="3"/>
  <c r="D472" i="3"/>
  <c r="D1643" i="3"/>
  <c r="D2346" i="3"/>
  <c r="D2124" i="3"/>
  <c r="D1835" i="3"/>
  <c r="D2128" i="3"/>
  <c r="D2535" i="3"/>
  <c r="D1516" i="3"/>
  <c r="D2276" i="3"/>
  <c r="D681" i="3"/>
  <c r="D3429" i="3"/>
  <c r="D441" i="3"/>
  <c r="D335" i="3"/>
  <c r="D2338" i="3"/>
  <c r="D2476" i="3"/>
  <c r="D416" i="3"/>
  <c r="D1171" i="3"/>
  <c r="D2312" i="3"/>
  <c r="D3138" i="3"/>
  <c r="D10" i="3"/>
  <c r="D559" i="3"/>
  <c r="D1990" i="3"/>
  <c r="D1720" i="3"/>
  <c r="D2291" i="3"/>
  <c r="D1365" i="3"/>
  <c r="D2379" i="3"/>
  <c r="D1111" i="3"/>
  <c r="D3592" i="3"/>
  <c r="D331" i="3"/>
  <c r="D3021" i="3"/>
  <c r="D2668" i="3"/>
  <c r="D3436" i="3"/>
  <c r="D2200" i="3"/>
  <c r="D859" i="3"/>
  <c r="D2611" i="3"/>
  <c r="D1880" i="3"/>
  <c r="D2371" i="3"/>
  <c r="D3356" i="3"/>
  <c r="D1159" i="3"/>
  <c r="D2832" i="3"/>
  <c r="D453" i="3"/>
  <c r="D1984" i="3"/>
  <c r="D163" i="3"/>
  <c r="D2995" i="3"/>
  <c r="D220" i="3"/>
  <c r="D1402" i="3"/>
  <c r="D1150" i="3"/>
  <c r="D1446" i="3"/>
  <c r="D1056" i="3"/>
  <c r="D2131" i="3"/>
  <c r="D3147" i="3"/>
  <c r="D2437" i="3"/>
  <c r="D2172" i="3"/>
  <c r="D779" i="3"/>
  <c r="D855" i="3"/>
  <c r="D1099" i="3"/>
  <c r="D144" i="3"/>
  <c r="D2988" i="3"/>
  <c r="D468" i="3"/>
  <c r="D1838" i="3"/>
  <c r="D198" i="3"/>
  <c r="D161" i="3"/>
  <c r="D3304" i="3"/>
  <c r="D3238" i="3"/>
  <c r="D765" i="3"/>
  <c r="D3595" i="3"/>
  <c r="D3611" i="3"/>
  <c r="D3769" i="3"/>
  <c r="D3819" i="3"/>
  <c r="D3764" i="3"/>
  <c r="D3666" i="3"/>
  <c r="D3960" i="3"/>
  <c r="D3625" i="3"/>
  <c r="D3686" i="3"/>
  <c r="D3996" i="3"/>
  <c r="D3751" i="3"/>
  <c r="D3772" i="3"/>
  <c r="D3808" i="3"/>
  <c r="D3767" i="3"/>
  <c r="D3855" i="3"/>
  <c r="D3756" i="3"/>
  <c r="D3706" i="3"/>
  <c r="D3687" i="3"/>
  <c r="D3968" i="3"/>
  <c r="D3697" i="3"/>
  <c r="D3842" i="3"/>
  <c r="D3693" i="3"/>
  <c r="D3679" i="3"/>
  <c r="D3849" i="3"/>
  <c r="D3923" i="3"/>
  <c r="D3916" i="3"/>
  <c r="D3768" i="3"/>
  <c r="D3955" i="3"/>
  <c r="D3615" i="3"/>
  <c r="D3644" i="3"/>
  <c r="D3763" i="3"/>
  <c r="D3801" i="3"/>
  <c r="D3765" i="3"/>
  <c r="D3623" i="3"/>
  <c r="D3749" i="3"/>
  <c r="D3983" i="3"/>
  <c r="D3753" i="3"/>
  <c r="D3710" i="3"/>
  <c r="D3757" i="3"/>
  <c r="D3633" i="3"/>
  <c r="D3816" i="3"/>
  <c r="D3944" i="3"/>
  <c r="D3948" i="3"/>
  <c r="D3930" i="3"/>
  <c r="D3727" i="3"/>
  <c r="D3833" i="3"/>
  <c r="D3971" i="3"/>
  <c r="D3793" i="3"/>
  <c r="D3680" i="3"/>
  <c r="D3853" i="3"/>
  <c r="D3714" i="3"/>
  <c r="D3931" i="3"/>
  <c r="D3990" i="3"/>
  <c r="D3657" i="3"/>
  <c r="D3981" i="3"/>
  <c r="D3915" i="3"/>
  <c r="D3689" i="3"/>
  <c r="D3725" i="3"/>
  <c r="D3709" i="3"/>
  <c r="D3886" i="3"/>
  <c r="D3726" i="3"/>
  <c r="D3823" i="3"/>
  <c r="D3813" i="3"/>
  <c r="D3777" i="3"/>
  <c r="D3639" i="3"/>
  <c r="D3896" i="3"/>
  <c r="D3728" i="3"/>
  <c r="D3889" i="3"/>
  <c r="D3699" i="3"/>
  <c r="D3750" i="3"/>
  <c r="D3892" i="3"/>
  <c r="D3972" i="3"/>
  <c r="D3741" i="3"/>
  <c r="D3609" i="3"/>
  <c r="D3713" i="3"/>
  <c r="D3670" i="3"/>
  <c r="D3884" i="3"/>
  <c r="D3874" i="3"/>
  <c r="D3888" i="3"/>
  <c r="D3809" i="3"/>
  <c r="D3865" i="3"/>
  <c r="D3773" i="3"/>
  <c r="D3673" i="3"/>
  <c r="D3682" i="3"/>
  <c r="D3921" i="3"/>
  <c r="D3882" i="3"/>
  <c r="D3803" i="3"/>
  <c r="D3975" i="3"/>
  <c r="D3973" i="3"/>
  <c r="D3987" i="3"/>
  <c r="D3821" i="3"/>
  <c r="D3978" i="3"/>
  <c r="D3683" i="3"/>
  <c r="D3922" i="3"/>
  <c r="D3932" i="3"/>
  <c r="D3974" i="3"/>
  <c r="D3807" i="3"/>
  <c r="D3980" i="3"/>
  <c r="D3676" i="3"/>
  <c r="D3650" i="3"/>
  <c r="F68" i="4"/>
  <c r="C49" i="4"/>
  <c r="P63" i="4"/>
  <c r="P45" i="4"/>
  <c r="F64" i="4"/>
  <c r="P54" i="4"/>
  <c r="P61" i="4"/>
  <c r="F59" i="4"/>
  <c r="L65" i="4"/>
  <c r="D3605" i="3"/>
  <c r="L58" i="4"/>
  <c r="L42" i="4"/>
  <c r="P48" i="4"/>
  <c r="C46" i="4"/>
  <c r="L46" i="4"/>
  <c r="P57" i="4"/>
  <c r="R43" i="4"/>
  <c r="L47" i="4"/>
  <c r="F66" i="4"/>
  <c r="L60" i="4"/>
  <c r="R41" i="4"/>
  <c r="C55" i="4"/>
  <c r="R51" i="4"/>
  <c r="L56" i="4"/>
  <c r="D68" i="4"/>
  <c r="F57" i="4"/>
  <c r="C53" i="4"/>
  <c r="L61" i="4"/>
  <c r="R55" i="4"/>
  <c r="R59" i="4"/>
  <c r="F41" i="4"/>
  <c r="L48" i="4"/>
  <c r="R56" i="4"/>
  <c r="C63" i="4"/>
  <c r="O68" i="4"/>
  <c r="D3879" i="3"/>
  <c r="D3901" i="3"/>
  <c r="D3919" i="3"/>
  <c r="D3870" i="3"/>
  <c r="D3654" i="3"/>
  <c r="D3737" i="3"/>
  <c r="D3856" i="3"/>
  <c r="D3866" i="3"/>
  <c r="D3780" i="3"/>
  <c r="D3914" i="3"/>
  <c r="D3723" i="3"/>
  <c r="D3669" i="3"/>
  <c r="D3740" i="3"/>
  <c r="D3962" i="3"/>
  <c r="D3897" i="3"/>
  <c r="D3781" i="3"/>
  <c r="D3810" i="3"/>
  <c r="D3712" i="3"/>
  <c r="D3804" i="3"/>
  <c r="D3814" i="3"/>
  <c r="D3844" i="3"/>
  <c r="D3794" i="3"/>
  <c r="D3754" i="3"/>
  <c r="D3770" i="3"/>
  <c r="D3671" i="3"/>
  <c r="D2" i="3"/>
  <c r="D3776" i="3"/>
  <c r="D3909" i="3"/>
  <c r="D3907" i="3"/>
  <c r="D3926" i="3"/>
  <c r="D3933" i="3"/>
  <c r="D3877" i="3"/>
  <c r="D3771" i="3"/>
  <c r="D3940" i="3"/>
  <c r="D3619" i="3"/>
  <c r="D3799" i="3"/>
  <c r="D3890" i="3"/>
  <c r="D3826" i="3"/>
  <c r="D3694" i="3"/>
  <c r="D3701" i="3"/>
  <c r="D3795" i="3"/>
  <c r="D3785" i="3"/>
  <c r="D3999" i="3"/>
  <c r="D3908" i="3"/>
  <c r="D3696" i="3"/>
  <c r="D3950" i="3"/>
  <c r="D3997" i="3"/>
  <c r="D3800" i="3"/>
  <c r="D3648" i="3"/>
  <c r="D3857" i="3"/>
  <c r="D3984" i="3"/>
  <c r="D3840" i="3"/>
  <c r="D3939" i="3"/>
  <c r="D3620" i="3"/>
  <c r="D3956" i="3"/>
  <c r="D3735" i="3"/>
  <c r="D3964" i="3"/>
  <c r="D3798" i="3"/>
  <c r="D3796" i="3"/>
  <c r="D3607" i="3"/>
  <c r="D3991" i="3"/>
  <c r="D3778" i="3"/>
  <c r="D3691" i="3"/>
  <c r="D3841" i="3"/>
  <c r="D3852" i="3"/>
  <c r="D3903" i="3"/>
  <c r="D3961" i="3"/>
  <c r="D3718" i="3"/>
  <c r="D3610" i="3"/>
  <c r="D3869" i="3"/>
  <c r="D3802" i="3"/>
  <c r="D3692" i="3"/>
  <c r="D3912" i="3"/>
  <c r="D3734" i="3"/>
  <c r="D3677" i="3"/>
  <c r="D3839" i="3"/>
  <c r="D3617" i="3"/>
  <c r="D3858" i="3"/>
  <c r="D3637" i="3"/>
  <c r="D3918" i="3"/>
  <c r="D3755" i="3"/>
  <c r="D3745" i="3"/>
  <c r="D3871" i="3"/>
  <c r="D3678" i="3"/>
  <c r="D3635" i="3"/>
  <c r="D3941" i="3"/>
  <c r="D3805" i="3"/>
  <c r="D3668" i="3"/>
  <c r="D3775" i="3"/>
  <c r="D3825" i="3"/>
  <c r="D3685" i="3"/>
  <c r="D3817" i="3"/>
  <c r="D3905" i="3"/>
  <c r="D3965" i="3"/>
  <c r="D3928" i="3"/>
  <c r="D3828" i="3"/>
  <c r="D3675" i="3"/>
  <c r="D3893" i="3"/>
  <c r="D3733" i="3"/>
  <c r="E68" i="4"/>
  <c r="R67" i="4"/>
  <c r="R50" i="4"/>
  <c r="R46" i="4"/>
  <c r="R64" i="4"/>
  <c r="F63" i="4"/>
  <c r="L55" i="4"/>
  <c r="L53" i="4"/>
  <c r="P42" i="4"/>
  <c r="R68" i="4"/>
  <c r="P67" i="4"/>
  <c r="R53" i="4"/>
  <c r="R49" i="4"/>
  <c r="P49" i="4"/>
  <c r="C51" i="4"/>
  <c r="L44" i="4"/>
  <c r="P53" i="4"/>
  <c r="C61" i="4"/>
  <c r="L57" i="4"/>
  <c r="C43" i="4"/>
  <c r="F53" i="4"/>
  <c r="R65" i="4"/>
  <c r="P44" i="4"/>
  <c r="C44" i="4"/>
  <c r="P64" i="4"/>
  <c r="F67" i="4"/>
  <c r="F44" i="4"/>
  <c r="C64" i="4"/>
  <c r="P47" i="4"/>
  <c r="R60" i="4"/>
  <c r="P59" i="4"/>
  <c r="C56" i="4"/>
  <c r="C54" i="4"/>
  <c r="F47" i="4"/>
  <c r="L45" i="4"/>
  <c r="L64" i="4"/>
  <c r="F48" i="4"/>
  <c r="D3967" i="3"/>
  <c r="D3953" i="3"/>
  <c r="D3917" i="3"/>
  <c r="D3831" i="3"/>
  <c r="D3631" i="3"/>
  <c r="D3872" i="3"/>
  <c r="D3792" i="3"/>
  <c r="D3698" i="3"/>
  <c r="D3957" i="3"/>
  <c r="D3674" i="3"/>
  <c r="D3736" i="3"/>
  <c r="D3658" i="3"/>
  <c r="D3951" i="3"/>
  <c r="D3949" i="3"/>
  <c r="D3628" i="3"/>
  <c r="D3898" i="3"/>
  <c r="D3883" i="3"/>
  <c r="D3627" i="3"/>
  <c r="D3958" i="3"/>
  <c r="D3695" i="3"/>
  <c r="D3744" i="3"/>
  <c r="D3863" i="3"/>
  <c r="D3899" i="3"/>
  <c r="D3656" i="3"/>
  <c r="D3861" i="3"/>
  <c r="D3664" i="3"/>
  <c r="D3688" i="3"/>
  <c r="D3684" i="3"/>
  <c r="D3774" i="3"/>
  <c r="D3895" i="3"/>
  <c r="D3681" i="3"/>
  <c r="D3621" i="3"/>
  <c r="D3938" i="3"/>
  <c r="D4000" i="3"/>
  <c r="D3995" i="3"/>
  <c r="D3665" i="3"/>
  <c r="D3738" i="3"/>
  <c r="D3989" i="3"/>
  <c r="D3881" i="3"/>
  <c r="D3811" i="3"/>
  <c r="D3851" i="3"/>
  <c r="D3860" i="3"/>
  <c r="D3977" i="3"/>
  <c r="D3985" i="3"/>
  <c r="D3739" i="3"/>
  <c r="D3838" i="3"/>
  <c r="D3711" i="3"/>
  <c r="D3690" i="3"/>
  <c r="D3824" i="3"/>
  <c r="D3843" i="3"/>
  <c r="D3606" i="3"/>
  <c r="D3966" i="3"/>
  <c r="D3818" i="3"/>
  <c r="D3864" i="3"/>
  <c r="D3846" i="3"/>
  <c r="D3732" i="3"/>
  <c r="D3649" i="3"/>
  <c r="D3830" i="3"/>
  <c r="D3945" i="3"/>
  <c r="D3913" i="3"/>
  <c r="D3632" i="3"/>
  <c r="D3943" i="3"/>
  <c r="D3641" i="3"/>
  <c r="D3722" i="3"/>
  <c r="D3867" i="3"/>
  <c r="D3976" i="3"/>
  <c r="D3746" i="3"/>
  <c r="D3789" i="3"/>
  <c r="D3969" i="3"/>
  <c r="D3752" i="3"/>
  <c r="D3920" i="3"/>
  <c r="D3979" i="3"/>
  <c r="D3954" i="3"/>
  <c r="D3946" i="3"/>
  <c r="D3797" i="3"/>
  <c r="D3891" i="3"/>
  <c r="D3719" i="3"/>
  <c r="D3715" i="3"/>
  <c r="D3784" i="3"/>
  <c r="D3779" i="3"/>
  <c r="D3742" i="3"/>
  <c r="D3942" i="3"/>
  <c r="D3837" i="3"/>
  <c r="D3614" i="3"/>
  <c r="D3634" i="3"/>
  <c r="D3959" i="3"/>
  <c r="D3850" i="3"/>
  <c r="D3924" i="3"/>
  <c r="D3952" i="3"/>
  <c r="D3612" i="3"/>
  <c r="D3660" i="3"/>
  <c r="D3829" i="3"/>
  <c r="D3643" i="3"/>
  <c r="D3730" i="3"/>
  <c r="D3652" i="3"/>
  <c r="D3731" i="3"/>
  <c r="D3993" i="3"/>
  <c r="D3707" i="3"/>
  <c r="D3729" i="3"/>
  <c r="D3604" i="3"/>
  <c r="R66" i="4"/>
  <c r="C52" i="4"/>
  <c r="P51" i="4"/>
  <c r="R42" i="4"/>
  <c r="P52" i="4"/>
  <c r="C57" i="4"/>
  <c r="R44" i="4"/>
  <c r="C62" i="4"/>
  <c r="L41" i="4"/>
  <c r="L66" i="4"/>
  <c r="R58" i="4"/>
  <c r="C45" i="4"/>
  <c r="F61" i="4"/>
  <c r="C59" i="4"/>
  <c r="F52" i="4"/>
  <c r="P50" i="4"/>
  <c r="F60" i="4"/>
  <c r="L67" i="4"/>
  <c r="L50" i="4"/>
  <c r="C65" i="4"/>
  <c r="C50" i="4"/>
  <c r="L51" i="4"/>
  <c r="C67" i="4"/>
  <c r="F62" i="4"/>
  <c r="F42" i="4"/>
  <c r="C48" i="4"/>
  <c r="L49" i="4"/>
  <c r="C58" i="4"/>
  <c r="R52" i="4"/>
  <c r="R57" i="4"/>
  <c r="F46" i="4"/>
  <c r="L62" i="4"/>
  <c r="F54" i="4"/>
  <c r="D3786" i="3"/>
  <c r="D3880" i="3"/>
  <c r="D3788" i="3"/>
  <c r="D3647" i="3"/>
  <c r="D3651" i="3"/>
  <c r="D3848" i="3"/>
  <c r="D3906" i="3"/>
  <c r="D3791" i="3"/>
  <c r="D3902" i="3"/>
  <c r="D3820" i="3"/>
  <c r="D3630" i="3"/>
  <c r="D3702" i="3"/>
  <c r="D3705" i="3"/>
  <c r="D3878" i="3"/>
  <c r="D3638" i="3"/>
  <c r="D3624" i="3"/>
  <c r="D3759" i="3"/>
  <c r="D3642" i="3"/>
  <c r="D3934" i="3"/>
  <c r="D3721" i="3"/>
  <c r="D3873" i="3"/>
  <c r="D3910" i="3"/>
  <c r="D3716" i="3"/>
  <c r="D3827" i="3"/>
  <c r="F58" i="4"/>
  <c r="C42" i="4"/>
  <c r="L54" i="4"/>
  <c r="F55" i="4"/>
  <c r="C68" i="4"/>
  <c r="R62" i="4"/>
  <c r="L43" i="4"/>
  <c r="L52" i="4"/>
  <c r="R61" i="4"/>
  <c r="P58" i="4"/>
  <c r="R47" i="4"/>
  <c r="D3708" i="3"/>
  <c r="D3743" i="3"/>
  <c r="D3661" i="3"/>
  <c r="D3822" i="3"/>
  <c r="D3876" i="3"/>
  <c r="D3663" i="3"/>
  <c r="D3935" i="3"/>
  <c r="D3835" i="3"/>
  <c r="D3862" i="3"/>
  <c r="D3854" i="3"/>
  <c r="D3787" i="3"/>
  <c r="P55" i="4"/>
  <c r="P43" i="4"/>
  <c r="D3994" i="3"/>
  <c r="D3992" i="3"/>
  <c r="D3608" i="3"/>
  <c r="D3832" i="3"/>
  <c r="D3963" i="3"/>
  <c r="D3667" i="3"/>
  <c r="D3766" i="3"/>
  <c r="D3815" i="3"/>
  <c r="P46" i="4"/>
  <c r="P60" i="4"/>
  <c r="D3947" i="3"/>
  <c r="D3834" i="3"/>
  <c r="D3645" i="3"/>
  <c r="D3868" i="3"/>
  <c r="D3782" i="3"/>
  <c r="D3836" i="3"/>
  <c r="D3704" i="3"/>
  <c r="D3760" i="3"/>
  <c r="D3761" i="3"/>
  <c r="D3904" i="3"/>
  <c r="D3622" i="3"/>
  <c r="D3986" i="3"/>
  <c r="D3887" i="3"/>
  <c r="D3616" i="3"/>
  <c r="D3703" i="3"/>
  <c r="D3724" i="3"/>
  <c r="D3998" i="3"/>
  <c r="D3847" i="3"/>
  <c r="D3629" i="3"/>
  <c r="D3613" i="3"/>
  <c r="D3900" i="3"/>
  <c r="D3806" i="3"/>
  <c r="D3626" i="3"/>
  <c r="D3982" i="3"/>
  <c r="D3845" i="3"/>
  <c r="P65" i="4"/>
  <c r="F51" i="4"/>
  <c r="C41" i="4"/>
  <c r="P41" i="4"/>
  <c r="F65" i="4"/>
  <c r="F45" i="4"/>
  <c r="P68" i="4"/>
  <c r="R48" i="4"/>
  <c r="F50" i="4"/>
  <c r="P66" i="4"/>
  <c r="R63" i="4"/>
  <c r="D3618" i="3"/>
  <c r="D3894" i="3"/>
  <c r="D3758" i="3"/>
  <c r="D3747" i="3"/>
  <c r="D3672" i="3"/>
  <c r="D3970" i="3"/>
  <c r="D3929" i="3"/>
  <c r="D3925" i="3"/>
  <c r="D3875" i="3"/>
  <c r="D3783" i="3"/>
  <c r="D3720" i="3"/>
  <c r="D3936" i="3"/>
  <c r="D3659" i="3"/>
  <c r="D3700" i="3"/>
  <c r="L59" i="4"/>
  <c r="K68" i="4"/>
  <c r="C47" i="4"/>
  <c r="F49" i="4"/>
  <c r="P56" i="4"/>
  <c r="L63" i="4"/>
  <c r="D3662" i="3"/>
  <c r="D3653" i="3"/>
  <c r="D3937" i="3"/>
  <c r="D3859" i="3"/>
  <c r="D3927" i="3"/>
  <c r="D3717" i="3"/>
  <c r="D3646" i="3"/>
  <c r="D3636" i="3"/>
  <c r="D3762" i="3"/>
  <c r="D3988" i="3"/>
  <c r="C60" i="4"/>
  <c r="C66" i="4"/>
  <c r="F43" i="4"/>
  <c r="R45" i="4"/>
  <c r="L68" i="4"/>
  <c r="R54" i="4"/>
  <c r="D3655" i="3"/>
  <c r="D3790" i="3"/>
  <c r="D3911" i="3"/>
  <c r="D3885" i="3"/>
  <c r="D3748" i="3"/>
  <c r="D3640" i="3"/>
  <c r="D3812" i="3"/>
  <c r="P62" i="4"/>
  <c r="F56" i="4"/>
  <c r="J68" i="4"/>
  <c r="T68" i="4"/>
  <c r="N68" i="4"/>
  <c r="I68" i="4"/>
  <c r="D2539" i="3"/>
  <c r="D1372" i="3"/>
  <c r="D2062" i="3"/>
  <c r="D1754" i="3"/>
  <c r="D2188" i="3"/>
  <c r="D2002" i="3"/>
  <c r="D174" i="3"/>
  <c r="D3351" i="3"/>
  <c r="D2716" i="3"/>
  <c r="D3539" i="3"/>
  <c r="D2051" i="3"/>
  <c r="D913" i="3"/>
  <c r="D1490" i="3"/>
  <c r="D2576" i="3"/>
  <c r="D2058" i="3"/>
  <c r="D2300" i="3"/>
  <c r="D2501" i="3"/>
  <c r="D3016" i="3"/>
  <c r="D130" i="3"/>
  <c r="D936" i="3"/>
  <c r="D599" i="3"/>
  <c r="D1683" i="3"/>
  <c r="D3134" i="3"/>
  <c r="D1253" i="3"/>
  <c r="D2027" i="3"/>
  <c r="D106" i="3"/>
  <c r="D1731" i="3"/>
  <c r="D266" i="3"/>
  <c r="D680" i="3"/>
  <c r="D1887" i="3"/>
  <c r="D2488" i="3"/>
  <c r="D3424" i="3"/>
  <c r="D1808" i="3"/>
  <c r="D1390" i="3"/>
  <c r="D474" i="3"/>
  <c r="D3360" i="3"/>
  <c r="D2687" i="3"/>
  <c r="D1044" i="3"/>
  <c r="D2683" i="3"/>
  <c r="D424" i="3"/>
  <c r="D1085" i="3"/>
  <c r="D1038" i="3"/>
  <c r="D734" i="3"/>
  <c r="D1443" i="3"/>
  <c r="D2599" i="3"/>
  <c r="D1853" i="3"/>
  <c r="D3488" i="3"/>
  <c r="D62" i="3"/>
  <c r="D1091" i="3"/>
  <c r="D1264" i="3"/>
  <c r="D1224" i="3"/>
  <c r="D2224" i="3"/>
  <c r="D2215" i="3"/>
  <c r="D512" i="3"/>
  <c r="D408" i="3"/>
  <c r="D3072" i="3"/>
  <c r="D347" i="3"/>
  <c r="D1480" i="3"/>
  <c r="D2694" i="3"/>
  <c r="D2195" i="3"/>
  <c r="D2759" i="3"/>
  <c r="D1300" i="3"/>
  <c r="D738" i="3"/>
  <c r="D2102" i="3"/>
  <c r="D2773" i="3"/>
  <c r="D2500" i="3"/>
  <c r="D798" i="3"/>
  <c r="D2162" i="3"/>
  <c r="D896" i="3"/>
  <c r="D1545" i="3"/>
  <c r="D2166" i="3"/>
  <c r="D1715" i="3"/>
  <c r="D2505" i="3"/>
  <c r="D2823" i="3"/>
  <c r="D2508" i="3"/>
  <c r="D3276" i="3"/>
  <c r="D1272" i="3"/>
  <c r="D1884" i="3"/>
  <c r="D2367" i="3"/>
  <c r="D2888" i="3"/>
  <c r="D1045" i="3"/>
  <c r="D2497" i="3"/>
  <c r="D1785" i="3"/>
  <c r="D288" i="3"/>
  <c r="D3211" i="3"/>
  <c r="D2466" i="3"/>
  <c r="D1818" i="3"/>
  <c r="D3371" i="3"/>
  <c r="D2064" i="3"/>
  <c r="D3231" i="3"/>
  <c r="D2402" i="3"/>
  <c r="D2675" i="3"/>
  <c r="D825" i="3"/>
  <c r="D3177" i="3"/>
  <c r="D1813" i="3"/>
  <c r="D3601" i="3"/>
  <c r="D1716" i="3"/>
  <c r="D380" i="3"/>
  <c r="D1812" i="3"/>
  <c r="D3345" i="3"/>
  <c r="D2776" i="3"/>
  <c r="D2739" i="3"/>
  <c r="D525" i="3"/>
  <c r="D1424" i="3"/>
  <c r="D2412" i="3"/>
  <c r="D538" i="3"/>
  <c r="D364" i="3"/>
  <c r="D1611" i="3"/>
  <c r="D1488" i="3"/>
  <c r="D1413" i="3"/>
  <c r="D981" i="3"/>
  <c r="D3313" i="3"/>
  <c r="D2923" i="3"/>
  <c r="D3006" i="3"/>
  <c r="D1083" i="3"/>
  <c r="D1969" i="3"/>
  <c r="D1170" i="3"/>
  <c r="D2097" i="3"/>
  <c r="D308" i="3"/>
  <c r="D944" i="3"/>
  <c r="D72" i="3"/>
  <c r="D1896" i="3"/>
  <c r="D3002" i="3"/>
  <c r="D1388" i="3"/>
  <c r="D419" i="3"/>
  <c r="D3437" i="3"/>
  <c r="D2865" i="3"/>
  <c r="D1521" i="3"/>
  <c r="D2807" i="3"/>
  <c r="D2520" i="3"/>
  <c r="D3545" i="3"/>
  <c r="D449" i="3"/>
  <c r="D876" i="3"/>
  <c r="D3388" i="3"/>
  <c r="D1686" i="3"/>
  <c r="D1717" i="3"/>
  <c r="D651" i="3"/>
  <c r="D1959" i="3"/>
  <c r="D3522" i="3"/>
  <c r="D3393" i="3"/>
  <c r="D2040" i="3"/>
  <c r="D1004" i="3"/>
  <c r="D285" i="3"/>
  <c r="D3448" i="3"/>
  <c r="D2082" i="3"/>
  <c r="D646" i="3"/>
  <c r="D1397" i="3"/>
  <c r="D2637" i="3"/>
  <c r="D2171" i="3"/>
  <c r="D3086" i="3"/>
  <c r="D458" i="3"/>
  <c r="D1414" i="3"/>
  <c r="D2427" i="3"/>
  <c r="D294" i="3"/>
  <c r="D2055" i="3"/>
  <c r="D2803" i="3"/>
  <c r="D3207" i="3"/>
  <c r="D1127" i="3"/>
  <c r="D1002" i="3"/>
  <c r="D552" i="3"/>
  <c r="D1190" i="3"/>
  <c r="D79" i="3"/>
  <c r="D3512" i="3"/>
  <c r="D428" i="3"/>
  <c r="D2744" i="3"/>
  <c r="D1407" i="3"/>
  <c r="D2519" i="3"/>
  <c r="D747" i="3"/>
  <c r="D1220" i="3"/>
  <c r="D2572" i="3"/>
  <c r="D970" i="3"/>
  <c r="D2984" i="3"/>
  <c r="D1553" i="3"/>
  <c r="D1416" i="3"/>
  <c r="D1952" i="3"/>
  <c r="D3216" i="3"/>
  <c r="D396" i="3"/>
  <c r="D1975" i="3"/>
  <c r="D242" i="3"/>
  <c r="D760" i="3"/>
  <c r="D864" i="3"/>
  <c r="D1303" i="3"/>
  <c r="D688" i="3"/>
  <c r="D2998" i="3"/>
  <c r="D1196" i="3"/>
  <c r="D3384" i="3"/>
  <c r="D92" i="3"/>
  <c r="D3116" i="3"/>
  <c r="D176" i="3"/>
  <c r="D920" i="3"/>
  <c r="D3234" i="3"/>
  <c r="D1539" i="3"/>
  <c r="D3577" i="3"/>
  <c r="D1970" i="3"/>
  <c r="D2741" i="3"/>
  <c r="D1868" i="3"/>
  <c r="D1010" i="3"/>
  <c r="D692" i="3"/>
  <c r="D2547" i="3"/>
  <c r="D3115" i="3"/>
  <c r="D2582" i="3"/>
  <c r="D2723" i="3"/>
  <c r="D2918" i="3"/>
  <c r="D3411" i="3"/>
  <c r="D1084" i="3"/>
  <c r="D1947" i="3"/>
  <c r="D1342" i="3"/>
  <c r="D153" i="3"/>
  <c r="D2181" i="3"/>
  <c r="D1355" i="3"/>
  <c r="D3462" i="3"/>
  <c r="D755" i="3"/>
  <c r="D3503" i="3"/>
  <c r="D3348" i="3"/>
  <c r="D2796" i="3"/>
  <c r="D1566" i="3"/>
  <c r="D3236" i="3"/>
  <c r="D2257" i="3"/>
  <c r="D1815" i="3"/>
  <c r="D3440" i="3"/>
  <c r="D810" i="3"/>
  <c r="D2884" i="3"/>
  <c r="D1455" i="3"/>
  <c r="D1926" i="3"/>
  <c r="D3131" i="3"/>
  <c r="D85" i="3"/>
  <c r="D3040" i="3"/>
  <c r="D943" i="3"/>
  <c r="D1336" i="3"/>
  <c r="D2434" i="3"/>
  <c r="D20" i="3"/>
  <c r="D1727" i="3"/>
  <c r="D1916" i="3"/>
  <c r="D367" i="3"/>
  <c r="D2630" i="3"/>
  <c r="D3352" i="3"/>
  <c r="D664" i="3"/>
  <c r="D1806" i="3"/>
  <c r="D3161" i="3"/>
  <c r="D3180" i="3"/>
  <c r="D3508" i="3"/>
  <c r="D1100" i="3"/>
  <c r="D2705" i="3"/>
  <c r="D1235" i="3"/>
  <c r="D3343" i="3"/>
  <c r="D2301" i="3"/>
  <c r="D346" i="3"/>
  <c r="D150" i="3"/>
  <c r="D1415" i="3"/>
  <c r="D929" i="3"/>
  <c r="D2256" i="3"/>
  <c r="D2551" i="3"/>
  <c r="D2057" i="3"/>
  <c r="D3186" i="3"/>
  <c r="D2016" i="3"/>
  <c r="D1647" i="3"/>
  <c r="D2921" i="3"/>
  <c r="D2894" i="3"/>
  <c r="D1786" i="3"/>
  <c r="D64" i="3"/>
  <c r="D1671" i="3"/>
  <c r="D2502" i="3"/>
  <c r="D2703" i="3"/>
  <c r="D2416" i="3"/>
  <c r="D2237" i="3"/>
  <c r="D1064" i="3"/>
  <c r="D767" i="3"/>
  <c r="D435" i="3"/>
  <c r="D2472" i="3"/>
  <c r="D1110" i="3"/>
  <c r="D3461" i="3"/>
  <c r="D1894" i="3"/>
  <c r="D1860" i="3"/>
  <c r="D1267" i="3"/>
  <c r="D2951" i="3"/>
  <c r="D1776" i="3"/>
  <c r="D40" i="3"/>
  <c r="D796" i="3"/>
  <c r="D2249" i="3"/>
  <c r="D2738" i="3"/>
  <c r="D3591" i="3"/>
  <c r="D2649" i="3"/>
  <c r="D742" i="3"/>
  <c r="D3484" i="3"/>
  <c r="D2602" i="3"/>
  <c r="D186" i="3"/>
  <c r="D1704" i="3"/>
  <c r="D2965" i="3"/>
  <c r="D591" i="3"/>
  <c r="D1699" i="3"/>
  <c r="D1827" i="3"/>
  <c r="D1427" i="3"/>
  <c r="D2175" i="3"/>
  <c r="D982" i="3"/>
  <c r="D3108" i="3"/>
  <c r="D1035" i="3"/>
  <c r="D84" i="3"/>
  <c r="D3363" i="3"/>
  <c r="D1550" i="3"/>
  <c r="D3369" i="3"/>
  <c r="D1638" i="3"/>
  <c r="D542" i="3"/>
  <c r="D2780" i="3"/>
  <c r="D557" i="3"/>
  <c r="D549" i="3"/>
  <c r="D86" i="3"/>
  <c r="D2562" i="3"/>
  <c r="D1432" i="3"/>
  <c r="D2897" i="3"/>
  <c r="D3019" i="3"/>
  <c r="D1698" i="3"/>
  <c r="D2936" i="3"/>
  <c r="D554" i="3"/>
  <c r="D2442" i="3"/>
  <c r="D620" i="3"/>
  <c r="D3587" i="3"/>
  <c r="D2925" i="3"/>
  <c r="D230" i="3"/>
  <c r="D2309" i="3"/>
  <c r="D2791" i="3"/>
  <c r="D3471" i="3"/>
  <c r="D1816" i="3"/>
  <c r="D169" i="3"/>
  <c r="D2866" i="3"/>
  <c r="D1487" i="3"/>
  <c r="D2313" i="3"/>
  <c r="D2180" i="3"/>
  <c r="D1939" i="3"/>
  <c r="D1892" i="3"/>
  <c r="D2296" i="3"/>
  <c r="D1242" i="3"/>
  <c r="D2677" i="3"/>
  <c r="D210" i="3"/>
  <c r="D383" i="3"/>
  <c r="D1189" i="3"/>
  <c r="D3048" i="3"/>
  <c r="D140" i="3"/>
  <c r="D192" i="3"/>
  <c r="D2418" i="3"/>
  <c r="D309" i="3"/>
  <c r="D3540" i="3"/>
  <c r="D1624" i="3"/>
  <c r="D1077" i="3"/>
  <c r="D1828" i="3"/>
  <c r="D2448" i="3"/>
  <c r="D733" i="3"/>
  <c r="D2354" i="3"/>
  <c r="D3480" i="3"/>
  <c r="D2307" i="3"/>
  <c r="D3212" i="3"/>
  <c r="D2351" i="3"/>
  <c r="D3061" i="3"/>
  <c r="D2540" i="3"/>
  <c r="D3010" i="3"/>
  <c r="D752" i="3"/>
  <c r="D3432" i="3"/>
  <c r="D3410" i="3"/>
  <c r="D2940" i="3"/>
  <c r="D2591" i="3"/>
  <c r="D2679" i="3"/>
  <c r="D3201" i="3"/>
  <c r="D2279" i="3"/>
  <c r="D456" i="3"/>
  <c r="D1395" i="3"/>
  <c r="D508" i="3"/>
  <c r="D2123" i="3"/>
  <c r="D564" i="3"/>
  <c r="D1696" i="3"/>
  <c r="D2506" i="3"/>
  <c r="D1708" i="3"/>
  <c r="D2603" i="3"/>
  <c r="D324" i="3"/>
  <c r="D1606" i="3"/>
  <c r="D1789" i="3"/>
  <c r="D2595" i="3"/>
  <c r="D1187" i="3"/>
  <c r="D3472" i="3"/>
  <c r="D2314" i="3"/>
  <c r="D1732" i="3"/>
  <c r="D1740" i="3"/>
  <c r="D491" i="3"/>
  <c r="D3070" i="3"/>
  <c r="D978" i="3"/>
  <c r="D2067" i="3"/>
  <c r="D370" i="3"/>
  <c r="D1270" i="3"/>
  <c r="D2701" i="3"/>
  <c r="D3570" i="3"/>
  <c r="D3031" i="3"/>
  <c r="D600" i="3"/>
  <c r="D884" i="3"/>
  <c r="D2450" i="3"/>
  <c r="D1354" i="3"/>
  <c r="D3600" i="3"/>
  <c r="D290" i="3"/>
  <c r="D1847" i="3"/>
  <c r="D2259" i="3"/>
  <c r="D129" i="3"/>
  <c r="D2478" i="3"/>
  <c r="D1305" i="3"/>
  <c r="D2661" i="3"/>
  <c r="D2326" i="3"/>
  <c r="D197" i="3"/>
  <c r="D2579" i="3"/>
  <c r="D2306" i="3"/>
  <c r="D1060" i="3"/>
  <c r="D2544" i="3"/>
  <c r="D636" i="3"/>
  <c r="D300" i="3"/>
  <c r="D1153" i="3"/>
  <c r="D1775" i="3"/>
  <c r="D1993" i="3"/>
  <c r="D3532" i="3"/>
  <c r="D2580" i="3"/>
  <c r="D1351" i="3"/>
  <c r="D1766" i="3"/>
  <c r="D3125" i="3"/>
  <c r="D432" i="3"/>
  <c r="D1743" i="3"/>
  <c r="D2621" i="3"/>
  <c r="D1350" i="3"/>
  <c r="D724" i="3"/>
  <c r="D131" i="3"/>
  <c r="D2419" i="3"/>
  <c r="D967" i="3"/>
  <c r="D3251" i="3"/>
  <c r="D593" i="3"/>
  <c r="D2453" i="3"/>
  <c r="D2212" i="3"/>
  <c r="D2815" i="3"/>
  <c r="D2949" i="3"/>
  <c r="D1453" i="3"/>
  <c r="D2384" i="3"/>
  <c r="D1855" i="3"/>
  <c r="D93" i="3"/>
  <c r="D618" i="3"/>
  <c r="D1475" i="3"/>
  <c r="D2152" i="3"/>
  <c r="D2946" i="3"/>
  <c r="D2550" i="3"/>
  <c r="D450" i="3"/>
  <c r="D2619" i="3"/>
  <c r="D2607" i="3"/>
  <c r="D2075" i="3"/>
  <c r="D1401" i="3"/>
  <c r="D1991" i="3"/>
  <c r="D1457" i="3"/>
  <c r="D2627" i="3"/>
  <c r="D1452" i="3"/>
  <c r="D2770" i="3"/>
  <c r="D1109" i="3"/>
  <c r="D3244" i="3"/>
  <c r="D842" i="3"/>
  <c r="D1049" i="3"/>
  <c r="D3331" i="3"/>
  <c r="D406" i="3"/>
  <c r="D1575" i="3"/>
  <c r="D2909" i="3"/>
  <c r="D423" i="3"/>
  <c r="D2997" i="3"/>
  <c r="D2526" i="3"/>
  <c r="D1005" i="3"/>
  <c r="D1039" i="3"/>
  <c r="D2464" i="3"/>
  <c r="D451" i="3"/>
  <c r="D1380" i="3"/>
  <c r="D1245" i="3"/>
  <c r="D1076" i="3"/>
  <c r="D1140" i="3"/>
  <c r="D3054" i="3"/>
  <c r="D1263" i="3"/>
  <c r="D3107" i="3"/>
  <c r="D304" i="3"/>
  <c r="D1938" i="3"/>
  <c r="D1471" i="3"/>
  <c r="D715" i="3"/>
  <c r="D2115" i="3"/>
  <c r="D1448" i="3"/>
  <c r="D1584" i="3"/>
  <c r="D1549" i="3"/>
  <c r="D2109" i="3"/>
  <c r="D2864" i="3"/>
  <c r="D2537" i="3"/>
  <c r="D2929" i="3"/>
  <c r="D337" i="3"/>
  <c r="D1554" i="3"/>
  <c r="D2654" i="3"/>
  <c r="D1787" i="3"/>
  <c r="D655" i="3"/>
  <c r="D1389" i="3"/>
  <c r="D2251" i="3"/>
  <c r="D505" i="3"/>
  <c r="D730" i="3"/>
  <c r="D1739" i="3"/>
  <c r="D1770" i="3"/>
  <c r="D1741" i="3"/>
  <c r="D1755" i="3"/>
  <c r="D2731" i="3"/>
  <c r="D674" i="3"/>
  <c r="D2847" i="3"/>
  <c r="D1945" i="3"/>
  <c r="D2848" i="3"/>
  <c r="D507" i="3"/>
  <c r="D3580" i="3"/>
  <c r="D2018" i="3"/>
  <c r="D2527" i="3"/>
  <c r="D3551" i="3"/>
  <c r="D2839" i="3"/>
  <c r="D2263" i="3"/>
  <c r="D2748" i="3"/>
  <c r="D1042" i="3"/>
  <c r="D183" i="3"/>
  <c r="D1859" i="3"/>
  <c r="D2127" i="3"/>
  <c r="D1751" i="3"/>
  <c r="D1663" i="3"/>
  <c r="D101" i="3"/>
  <c r="D3386" i="3"/>
  <c r="D1312" i="3"/>
  <c r="D3281" i="3"/>
  <c r="D556" i="3"/>
  <c r="D2710" i="3"/>
  <c r="D1319" i="3"/>
  <c r="D2552" i="3"/>
  <c r="D2764" i="3"/>
  <c r="D868" i="3"/>
  <c r="D104" i="3"/>
  <c r="D2898" i="3"/>
  <c r="D1011" i="3"/>
  <c r="D3146" i="3"/>
  <c r="D440" i="3"/>
  <c r="D1651" i="3"/>
  <c r="D2208" i="3"/>
  <c r="D2970" i="3"/>
  <c r="D776" i="3"/>
  <c r="D1194" i="3"/>
  <c r="D2896" i="3"/>
  <c r="D3247" i="3"/>
  <c r="D2843" i="3"/>
  <c r="D862" i="3"/>
  <c r="D2230" i="3"/>
  <c r="D2020" i="3"/>
  <c r="D590" i="3"/>
  <c r="D431" i="3"/>
  <c r="D1160" i="3"/>
  <c r="D1924" i="3"/>
  <c r="D2799" i="3"/>
  <c r="D3029" i="3"/>
  <c r="D1759" i="3"/>
  <c r="D3338" i="3"/>
  <c r="D2727" i="3"/>
  <c r="D1956" i="3"/>
  <c r="D1948" i="3"/>
  <c r="D1212" i="3"/>
  <c r="D678" i="3"/>
  <c r="D2428" i="3"/>
  <c r="D823" i="3"/>
  <c r="D723" i="3"/>
  <c r="D3188" i="3"/>
  <c r="D2820" i="3"/>
  <c r="D1967" i="3"/>
  <c r="D1774" i="3"/>
  <c r="D3239" i="3"/>
  <c r="D1636" i="3"/>
  <c r="D1746" i="3"/>
  <c r="D3124" i="3"/>
  <c r="D1794" i="3"/>
  <c r="D2090" i="3"/>
  <c r="D1676" i="3"/>
  <c r="D107" i="3"/>
  <c r="D2336" i="3"/>
  <c r="D2752" i="3"/>
  <c r="D3145" i="3"/>
  <c r="D2586" i="3"/>
  <c r="D885" i="3"/>
  <c r="D584" i="3"/>
  <c r="D256" i="3"/>
  <c r="D2086" i="3"/>
  <c r="D2840" i="3"/>
  <c r="D80" i="3"/>
  <c r="D2273" i="3"/>
  <c r="D1047" i="3"/>
  <c r="D783" i="3"/>
  <c r="D705" i="3"/>
  <c r="D1456" i="3"/>
  <c r="D100" i="3"/>
  <c r="D259" i="3"/>
  <c r="D539" i="3"/>
  <c r="D3227" i="3"/>
  <c r="D2652" i="3"/>
  <c r="D2194" i="3"/>
  <c r="D2483" i="3"/>
  <c r="D2974" i="3"/>
  <c r="D1801" i="3"/>
  <c r="D1803" i="3"/>
  <c r="D2410" i="3"/>
  <c r="D1198" i="3"/>
  <c r="D3409" i="3"/>
  <c r="D502" i="3"/>
  <c r="D2689" i="3"/>
  <c r="D2490" i="3"/>
  <c r="D2919" i="3"/>
  <c r="D3357" i="3"/>
  <c r="D1616" i="3"/>
  <c r="D2730" i="3"/>
  <c r="D1176" i="3"/>
  <c r="D135" i="3"/>
  <c r="D917" i="3"/>
  <c r="D1513" i="3"/>
  <c r="D426" i="3"/>
  <c r="D2302" i="3"/>
  <c r="D2095" i="3"/>
  <c r="D34" i="3"/>
  <c r="D1302" i="3"/>
  <c r="D1865" i="3"/>
  <c r="D858" i="3"/>
  <c r="D962" i="3"/>
  <c r="D3589" i="3"/>
  <c r="D384" i="3"/>
  <c r="D1680" i="3"/>
  <c r="D1423" i="3"/>
  <c r="D3017" i="3"/>
  <c r="D3237" i="3"/>
  <c r="D3549" i="3"/>
  <c r="D1874" i="3"/>
  <c r="D2575" i="3"/>
  <c r="D348" i="3"/>
  <c r="D1978" i="3"/>
  <c r="D108" i="3"/>
  <c r="D23" i="3"/>
  <c r="D700" i="3"/>
  <c r="D1552" i="3"/>
  <c r="D2523" i="3"/>
  <c r="D3554" i="3"/>
  <c r="D1306" i="3"/>
  <c r="D567" i="3"/>
  <c r="D586" i="3"/>
  <c r="D2487" i="3"/>
  <c r="D3517" i="3"/>
  <c r="D1964" i="3"/>
  <c r="D43" i="3"/>
  <c r="D1954" i="3"/>
  <c r="D2674" i="3"/>
  <c r="D2406" i="3"/>
  <c r="D132" i="3"/>
  <c r="D141" i="3"/>
  <c r="D1781" i="3"/>
  <c r="D71" i="3"/>
  <c r="D389" i="3"/>
  <c r="D1449" i="3"/>
  <c r="D714" i="3"/>
  <c r="D3423" i="3"/>
  <c r="D385" i="3"/>
  <c r="D216" i="3"/>
  <c r="D3133" i="3"/>
  <c r="D236" i="3"/>
  <c r="D2352" i="3"/>
  <c r="D935" i="3"/>
  <c r="D168" i="3"/>
  <c r="D3176" i="3"/>
  <c r="D740" i="3"/>
  <c r="D1155" i="3"/>
  <c r="D164" i="3"/>
  <c r="D2615" i="3"/>
  <c r="D3427" i="3"/>
  <c r="D545" i="3"/>
  <c r="D609" i="3"/>
  <c r="D3564" i="3"/>
  <c r="D2947" i="3"/>
  <c r="D3310" i="3"/>
  <c r="D3060" i="3"/>
  <c r="D2278" i="3"/>
  <c r="D807" i="3"/>
  <c r="D276" i="3"/>
  <c r="D1438" i="3"/>
  <c r="D2594" i="3"/>
  <c r="D2321" i="3"/>
  <c r="D1544" i="3"/>
  <c r="D2408" i="3"/>
  <c r="D965" i="3"/>
  <c r="D2785" i="3"/>
  <c r="D1548" i="3"/>
  <c r="D2715" i="3"/>
  <c r="D850" i="3"/>
  <c r="D3278" i="3"/>
  <c r="D3027" i="3"/>
  <c r="D832" i="3"/>
  <c r="D1036" i="3"/>
  <c r="D1919" i="3"/>
  <c r="D340" i="3"/>
  <c r="D516" i="3"/>
  <c r="D3520" i="3"/>
  <c r="D1858" i="3"/>
  <c r="D3463" i="3"/>
  <c r="D19" i="3"/>
  <c r="D555" i="3"/>
  <c r="D1840" i="3"/>
  <c r="D689" i="3"/>
  <c r="D3311" i="3"/>
  <c r="D992" i="3"/>
  <c r="D1081" i="3"/>
  <c r="D2699" i="3"/>
  <c r="D412" i="3"/>
  <c r="D1188" i="3"/>
  <c r="D2783" i="3"/>
  <c r="D2671" i="3"/>
  <c r="D2407" i="3"/>
  <c r="D63" i="3"/>
  <c r="D1510" i="3"/>
  <c r="D1098" i="3"/>
  <c r="D3404" i="3"/>
  <c r="D1202" i="3"/>
  <c r="D1464" i="3"/>
  <c r="D402" i="3"/>
  <c r="D1088" i="3"/>
  <c r="D671" i="3"/>
  <c r="D1071" i="3"/>
  <c r="D299" i="3"/>
  <c r="D145" i="3"/>
  <c r="D460" i="3"/>
  <c r="D818" i="3"/>
  <c r="D3050" i="3"/>
  <c r="D2079" i="3"/>
  <c r="D160" i="3"/>
  <c r="D2028" i="3"/>
  <c r="D2767" i="3"/>
  <c r="D3327" i="3"/>
  <c r="D2037" i="3"/>
  <c r="D3391" i="3"/>
  <c r="D2145" i="3"/>
  <c r="D1502" i="3"/>
  <c r="D711" i="3"/>
  <c r="D3098" i="3"/>
  <c r="D195" i="3"/>
  <c r="D579" i="3"/>
  <c r="D1210" i="3"/>
  <c r="D480" i="3"/>
  <c r="D2316" i="3"/>
  <c r="D2485" i="3"/>
  <c r="D2604" i="3"/>
  <c r="D268" i="3"/>
  <c r="D1763" i="3"/>
  <c r="D781" i="3"/>
  <c r="D3498" i="3"/>
  <c r="D2376" i="3"/>
  <c r="D2176" i="3"/>
  <c r="D797" i="3"/>
  <c r="D1936" i="3"/>
  <c r="D1396" i="3"/>
  <c r="D1126" i="3"/>
  <c r="D3487" i="3"/>
  <c r="D2274" i="3"/>
  <c r="D2330" i="3"/>
  <c r="D2834" i="3"/>
  <c r="D2910" i="3"/>
  <c r="D1398" i="3"/>
  <c r="D3152" i="3"/>
  <c r="D3444" i="3"/>
  <c r="D2669" i="3"/>
  <c r="D1103" i="3"/>
  <c r="D2458" i="3"/>
  <c r="D1744" i="3"/>
  <c r="D3464" i="3"/>
  <c r="D596" i="3"/>
  <c r="D2546" i="3"/>
  <c r="D800" i="3"/>
  <c r="D2530" i="3"/>
  <c r="D2198" i="3"/>
  <c r="D2477" i="3"/>
  <c r="D1667" i="3"/>
  <c r="D1363" i="3"/>
  <c r="D1692" i="3"/>
  <c r="D154" i="3"/>
  <c r="D2631" i="3"/>
  <c r="D3387" i="3"/>
  <c r="D3076" i="3"/>
  <c r="D1474" i="3"/>
  <c r="D2219" i="3"/>
  <c r="D2798" i="3"/>
  <c r="D762" i="3"/>
  <c r="D3268" i="3"/>
  <c r="D3100" i="3"/>
  <c r="D2305" i="3"/>
  <c r="D2262" i="3"/>
  <c r="D710" i="3"/>
  <c r="D1227" i="3"/>
  <c r="D873" i="3"/>
  <c r="D223" i="3"/>
  <c r="D2886" i="3"/>
  <c r="D1199" i="3"/>
  <c r="D613" i="3"/>
  <c r="D1343" i="3"/>
  <c r="D2071" i="3"/>
  <c r="D3113" i="3"/>
  <c r="D778" i="3"/>
  <c r="D615" i="3"/>
  <c r="D1691" i="3"/>
  <c r="D371" i="3"/>
  <c r="D1147" i="3"/>
  <c r="D1201" i="3"/>
  <c r="D2329" i="3"/>
  <c r="D3273" i="3"/>
  <c r="D2353" i="3"/>
  <c r="D1961" i="3"/>
  <c r="D3084" i="3"/>
  <c r="D945" i="3"/>
  <c r="D1547" i="3"/>
  <c r="D3354" i="3"/>
  <c r="D650" i="3"/>
  <c r="D2308" i="3"/>
  <c r="D3277" i="3"/>
  <c r="D3552" i="3"/>
  <c r="D3578" i="3"/>
  <c r="D3270" i="3"/>
  <c r="D2828" i="3"/>
  <c r="D4" i="3"/>
  <c r="D3015" i="3"/>
  <c r="D1780" i="3"/>
  <c r="D2242" i="3"/>
  <c r="D3468" i="3"/>
  <c r="D814" i="3"/>
  <c r="D540" i="3"/>
  <c r="D2587" i="3"/>
  <c r="D264" i="3"/>
  <c r="D219" i="3"/>
  <c r="D128" i="3"/>
  <c r="D3314" i="3"/>
  <c r="D893" i="3"/>
  <c r="D3320" i="3"/>
  <c r="D3475" i="3"/>
  <c r="D96" i="3"/>
  <c r="D972" i="3"/>
  <c r="D3536" i="3"/>
  <c r="D1184" i="3"/>
  <c r="D1387" i="3"/>
  <c r="D388" i="3"/>
  <c r="D1654" i="3"/>
  <c r="D702" i="3"/>
  <c r="D1569" i="3"/>
  <c r="D3223" i="3"/>
  <c r="D286" i="3"/>
  <c r="D812" i="3"/>
  <c r="D2285" i="3"/>
  <c r="D2751" i="3"/>
  <c r="D658" i="3"/>
  <c r="D519" i="3"/>
  <c r="D899" i="3"/>
  <c r="D2284" i="3"/>
  <c r="D642" i="3"/>
  <c r="D2495" i="3"/>
  <c r="D3168" i="3"/>
  <c r="D1260" i="3"/>
  <c r="D2482" i="3"/>
  <c r="D578" i="3"/>
  <c r="D3148" i="3"/>
  <c r="D3252" i="3"/>
  <c r="D32" i="3"/>
  <c r="D1650" i="3"/>
  <c r="D2857" i="3"/>
  <c r="D1221" i="3"/>
  <c r="D2765" i="3"/>
  <c r="D3428" i="3"/>
  <c r="D2043" i="3"/>
  <c r="D2456" i="3"/>
  <c r="D772" i="3"/>
  <c r="D2035" i="3"/>
  <c r="D111" i="3"/>
  <c r="D228" i="3"/>
  <c r="D2511" i="3"/>
  <c r="D1551" i="3"/>
  <c r="D2901" i="3"/>
  <c r="D3220" i="3"/>
  <c r="D2758" i="3"/>
  <c r="D3482" i="3"/>
  <c r="D3167" i="3"/>
  <c r="D3407" i="3"/>
  <c r="D2856" i="3"/>
  <c r="D3233" i="3"/>
  <c r="D643" i="3"/>
  <c r="D1958" i="3"/>
  <c r="D1273" i="3"/>
  <c r="D3450" i="3"/>
  <c r="D1476" i="3"/>
  <c r="D399" i="3"/>
  <c r="D1292" i="3"/>
  <c r="D3036" i="3"/>
  <c r="D3431" i="3"/>
  <c r="D292" i="3"/>
  <c r="D191" i="3"/>
  <c r="D661" i="3"/>
  <c r="D2061" i="3"/>
  <c r="D3478" i="3"/>
  <c r="D3279" i="3"/>
  <c r="D1288" i="3"/>
  <c r="D1392" i="3"/>
  <c r="D624" i="3"/>
  <c r="D506" i="3"/>
  <c r="D1728" i="3"/>
  <c r="D327" i="3"/>
  <c r="D2106" i="3"/>
  <c r="D303" i="3"/>
  <c r="D3583" i="3"/>
  <c r="D3339" i="3"/>
  <c r="D498" i="3"/>
  <c r="D103" i="3"/>
  <c r="D1334" i="3"/>
  <c r="D3492" i="3"/>
  <c r="D1309" i="3"/>
  <c r="D1595" i="3"/>
  <c r="D475" i="3"/>
  <c r="D2156" i="3"/>
  <c r="D2160" i="3"/>
  <c r="D2782" i="3"/>
  <c r="D3568" i="3"/>
  <c r="D296" i="3"/>
  <c r="D3020" i="3"/>
  <c r="D953" i="3"/>
  <c r="D1205" i="3"/>
  <c r="D3035" i="3"/>
  <c r="D2655" i="3"/>
  <c r="D2474" i="3"/>
  <c r="D1435" i="3"/>
  <c r="D693" i="3"/>
  <c r="D2365" i="3"/>
  <c r="D1614" i="3"/>
  <c r="D3078" i="3"/>
  <c r="D1688" i="3"/>
  <c r="D2013" i="3"/>
  <c r="D2563" i="3"/>
  <c r="D2093" i="3"/>
  <c r="D1408" i="3"/>
  <c r="D1157" i="3"/>
  <c r="D499" i="3"/>
  <c r="D595" i="3"/>
  <c r="D2794" i="3"/>
  <c r="D2094" i="3"/>
  <c r="D1066" i="3"/>
  <c r="D1567" i="3"/>
  <c r="D821" i="3"/>
  <c r="D2260" i="3"/>
  <c r="D3094" i="3"/>
  <c r="D1538" i="3"/>
  <c r="D1856" i="3"/>
  <c r="D339" i="3"/>
  <c r="D1442" i="3"/>
  <c r="D479" i="3"/>
  <c r="D3156" i="3"/>
  <c r="D1492" i="3"/>
  <c r="D611" i="3"/>
  <c r="D1772" i="3"/>
  <c r="D2720" i="3"/>
  <c r="D746" i="3"/>
  <c r="D3262" i="3"/>
  <c r="D2187" i="3"/>
  <c r="D250" i="3"/>
  <c r="D319" i="3"/>
  <c r="D1382" i="3"/>
  <c r="D1594" i="3"/>
  <c r="D2581" i="3"/>
  <c r="D2571" i="3"/>
  <c r="D3584" i="3"/>
  <c r="D2343" i="3"/>
  <c r="D1498" i="3"/>
  <c r="D3531" i="3"/>
  <c r="D1690" i="3"/>
  <c r="D3370" i="3"/>
  <c r="D1348" i="3"/>
  <c r="D3018" i="3"/>
  <c r="D11" i="3"/>
  <c r="D2867" i="3"/>
  <c r="D3103" i="3"/>
  <c r="D1512" i="3"/>
  <c r="D1977" i="3"/>
  <c r="D2217" i="3"/>
  <c r="D718" i="3"/>
  <c r="D3260" i="3"/>
  <c r="D3187" i="3"/>
  <c r="D1980" i="3"/>
  <c r="D2460" i="3"/>
  <c r="D948" i="3"/>
  <c r="D172" i="3"/>
  <c r="D1362" i="3"/>
  <c r="D3599" i="3"/>
  <c r="D1152" i="3"/>
  <c r="D307" i="3"/>
  <c r="D2358" i="3"/>
  <c r="D2509" i="3"/>
  <c r="D2709" i="3"/>
  <c r="D1603" i="3"/>
  <c r="D1280" i="3"/>
  <c r="D237" i="3"/>
  <c r="D532" i="3"/>
  <c r="D1824" i="3"/>
  <c r="D2732" i="3"/>
  <c r="D1656" i="3"/>
  <c r="D2236" i="3"/>
  <c r="D1123" i="3"/>
  <c r="D1866" i="3"/>
  <c r="D581" i="3"/>
  <c r="D3127" i="3"/>
  <c r="D3451" i="3"/>
  <c r="D3285" i="3"/>
  <c r="D3179" i="3"/>
  <c r="D156" i="3"/>
  <c r="D455" i="3"/>
  <c r="D1888" i="3"/>
  <c r="D1183" i="3"/>
  <c r="D1891" i="3"/>
  <c r="D802" i="3"/>
  <c r="D942" i="3"/>
  <c r="D3566" i="3"/>
  <c r="D2861" i="3"/>
  <c r="D167" i="3"/>
  <c r="D2676" i="3"/>
  <c r="D3537" i="3"/>
  <c r="D3129" i="3"/>
  <c r="D3364" i="3"/>
  <c r="D2207" i="3"/>
  <c r="D897" i="3"/>
  <c r="D278" i="3"/>
  <c r="D162" i="3"/>
  <c r="D454" i="3"/>
  <c r="D2441" i="3"/>
  <c r="D2564" i="3"/>
  <c r="D2234" i="3"/>
  <c r="D1433" i="3"/>
  <c r="D3183" i="3"/>
  <c r="D630" i="3"/>
  <c r="D3500" i="3"/>
  <c r="D2078" i="3"/>
  <c r="D2833" i="3"/>
  <c r="D134" i="3"/>
  <c r="D239" i="3"/>
  <c r="D1072" i="3"/>
  <c r="D2333" i="3"/>
  <c r="D1117" i="3"/>
  <c r="D2235" i="3"/>
  <c r="D640" i="3"/>
  <c r="D514" i="3"/>
  <c r="D1043" i="3"/>
  <c r="D2757" i="3"/>
  <c r="D571" i="3"/>
  <c r="D3079" i="3"/>
  <c r="D2108" i="3"/>
  <c r="D1612" i="3"/>
  <c r="D2060" i="3"/>
  <c r="D1844" i="3"/>
  <c r="D1599" i="3"/>
  <c r="D271" i="3"/>
  <c r="D1146" i="3"/>
  <c r="D3416" i="3"/>
  <c r="D1525" i="3"/>
  <c r="D1804" i="3"/>
  <c r="D1142" i="3"/>
  <c r="D126" i="3"/>
  <c r="D1653" i="3"/>
  <c r="D1489" i="3"/>
  <c r="D2704" i="3"/>
  <c r="D15" i="3"/>
  <c r="D849" i="3"/>
  <c r="D1307" i="3"/>
  <c r="D836" i="3"/>
  <c r="D1209" i="3"/>
  <c r="D3182" i="3"/>
  <c r="D1061" i="3"/>
  <c r="D18" i="3"/>
  <c r="D3140" i="3"/>
  <c r="D1972" i="3"/>
  <c r="D768" i="3"/>
  <c r="D234" i="3"/>
  <c r="D1662" i="3"/>
  <c r="D1922" i="3"/>
  <c r="D2756" i="3"/>
  <c r="D523" i="3"/>
  <c r="D2934" i="3"/>
  <c r="D1040" i="3"/>
  <c r="D1800" i="3"/>
  <c r="D302" i="3"/>
  <c r="D373" i="3"/>
  <c r="D844" i="3"/>
  <c r="D1736" i="3"/>
  <c r="D3557" i="3"/>
  <c r="D1863" i="3"/>
  <c r="D1145" i="3"/>
  <c r="D1657" i="3"/>
  <c r="D3194" i="3"/>
  <c r="D3575" i="3"/>
  <c r="D518" i="3"/>
  <c r="D1519" i="3"/>
  <c r="D1658" i="3"/>
  <c r="D2718" i="3"/>
  <c r="D2691" i="3"/>
  <c r="D924" i="3"/>
  <c r="D232" i="3"/>
  <c r="D1234" i="3"/>
  <c r="D851" i="3"/>
  <c r="D2795" i="3"/>
  <c r="D1356" i="3"/>
  <c r="D2436" i="3"/>
  <c r="D2928" i="3"/>
  <c r="D946" i="3"/>
  <c r="D2976" i="3"/>
  <c r="D2991" i="3"/>
  <c r="D381" i="3"/>
  <c r="D3418" i="3"/>
  <c r="D1500" i="3"/>
  <c r="D1951" i="3"/>
  <c r="D1421" i="3"/>
  <c r="D543" i="3"/>
  <c r="D2964" i="3"/>
  <c r="D648" i="3"/>
  <c r="D3112" i="3"/>
  <c r="D2199" i="3"/>
  <c r="D3083" i="3"/>
  <c r="D3553" i="3"/>
  <c r="D626" i="3"/>
  <c r="D2728" i="3"/>
  <c r="D1239" i="3"/>
  <c r="D683" i="3"/>
  <c r="D1282" i="3"/>
  <c r="D334" i="3"/>
  <c r="D820" i="3"/>
  <c r="D1251" i="3"/>
  <c r="D2431" i="3"/>
  <c r="D1330" i="3"/>
  <c r="D907" i="3"/>
  <c r="D2270" i="3"/>
  <c r="D3332" i="3"/>
  <c r="D2787" i="3"/>
  <c r="D2084" i="3"/>
  <c r="D2151" i="3"/>
  <c r="D1024" i="3"/>
  <c r="D1592" i="3"/>
  <c r="D1639" i="3"/>
  <c r="D1204" i="3"/>
  <c r="D3571" i="3"/>
  <c r="D623" i="3"/>
  <c r="D2800" i="3"/>
  <c r="D356" i="3"/>
  <c r="D527" i="3"/>
  <c r="D243" i="3"/>
  <c r="D1615" i="3"/>
  <c r="D940" i="3"/>
  <c r="D2110" i="3"/>
  <c r="D871" i="3"/>
  <c r="D1791" i="3"/>
  <c r="D1768" i="3"/>
  <c r="D1798" i="3"/>
  <c r="D761" i="3"/>
  <c r="D2778" i="3"/>
  <c r="D737" i="3"/>
  <c r="D1113" i="3"/>
  <c r="D2640" i="3"/>
  <c r="D2481" i="3"/>
  <c r="D2554" i="3"/>
  <c r="D3059" i="3"/>
  <c r="D2173" i="3"/>
  <c r="D1902" i="3"/>
  <c r="D2606" i="3"/>
  <c r="D1019" i="3"/>
  <c r="D1335" i="3"/>
  <c r="D2992" i="3"/>
  <c r="D3455" i="3"/>
  <c r="D1360" i="3"/>
  <c r="D1320" i="3"/>
  <c r="D2014" i="3"/>
  <c r="D2147" i="3"/>
  <c r="D964" i="3"/>
  <c r="D1518" i="3"/>
  <c r="D3507" i="3"/>
  <c r="D363" i="3"/>
  <c r="D795" i="3"/>
  <c r="D786" i="3"/>
  <c r="D1473" i="3"/>
  <c r="D427" i="3"/>
  <c r="D2952" i="3"/>
  <c r="D2846" i="3"/>
  <c r="D1620" i="3"/>
  <c r="D3172" i="3"/>
  <c r="D1180" i="3"/>
  <c r="D764" i="3"/>
  <c r="D1439" i="3"/>
  <c r="D2541" i="3"/>
  <c r="D2600" i="3"/>
  <c r="D1705" i="3"/>
  <c r="D2295" i="3"/>
  <c r="D2323" i="3"/>
  <c r="D1052" i="3"/>
  <c r="D2457" i="3"/>
  <c r="D716" i="3"/>
  <c r="D2658" i="3"/>
  <c r="D774" i="3"/>
  <c r="D2006" i="3"/>
  <c r="D614" i="3"/>
  <c r="D1381" i="3"/>
  <c r="D3324" i="3"/>
  <c r="D1814" i="3"/>
  <c r="D848" i="3"/>
  <c r="D1385" i="3"/>
  <c r="D2899" i="3"/>
  <c r="D2190" i="3"/>
  <c r="D3489" i="3"/>
  <c r="D3087" i="3"/>
  <c r="D2825" i="3"/>
  <c r="D2429" i="3"/>
  <c r="D203" i="3"/>
  <c r="D2693" i="3"/>
  <c r="D3372" i="3"/>
  <c r="D284" i="3"/>
  <c r="D497" i="3"/>
  <c r="D2216" i="3"/>
  <c r="D3210" i="3"/>
  <c r="D2120" i="3"/>
  <c r="D3398" i="3"/>
  <c r="D3044" i="3"/>
  <c r="D482" i="3"/>
  <c r="D2378" i="3"/>
  <c r="D960" i="3"/>
  <c r="D74" i="3"/>
  <c r="D2957" i="3"/>
  <c r="D1323" i="3"/>
  <c r="D1769" i="3"/>
  <c r="D138" i="3"/>
  <c r="D2822" i="3"/>
  <c r="D351" i="3"/>
  <c r="D2170" i="3"/>
  <c r="D1661" i="3"/>
  <c r="D1602" i="3"/>
  <c r="D1864" i="3"/>
  <c r="D2404" i="3"/>
  <c r="D2763" i="3"/>
  <c r="D3075" i="3"/>
  <c r="D478" i="3"/>
  <c r="D2038" i="3"/>
  <c r="D5" i="3"/>
  <c r="D2426" i="3"/>
  <c r="D1871" i="3"/>
  <c r="D3514" i="3"/>
  <c r="D315" i="3"/>
  <c r="D775" i="3"/>
  <c r="D280" i="3"/>
  <c r="D3435" i="3"/>
  <c r="D240" i="3"/>
  <c r="D3579" i="3"/>
  <c r="D3366" i="3"/>
  <c r="D1130" i="3"/>
  <c r="D952" i="3"/>
  <c r="D27" i="3"/>
  <c r="D2507" i="3"/>
  <c r="D470" i="3"/>
  <c r="D2927" i="3"/>
  <c r="D398" i="3"/>
  <c r="D878" i="3"/>
  <c r="D202" i="3"/>
  <c r="D3173" i="3"/>
  <c r="D3067" i="3"/>
  <c r="D1598" i="3"/>
  <c r="D2454" i="3"/>
  <c r="D317" i="3"/>
  <c r="D233" i="3"/>
  <c r="D2944" i="3"/>
  <c r="D3572" i="3"/>
  <c r="D217" i="3"/>
  <c r="D313" i="3"/>
  <c r="D2447" i="3"/>
  <c r="D1821" i="3"/>
  <c r="D2868" i="3"/>
  <c r="D3000" i="3"/>
  <c r="D2248" i="3"/>
  <c r="D1831" i="3"/>
  <c r="D684" i="3"/>
  <c r="D369" i="3"/>
  <c r="D2341" i="3"/>
  <c r="D353" i="3"/>
  <c r="D1533" i="3"/>
  <c r="D3465" i="3"/>
  <c r="D181" i="3"/>
  <c r="D312" i="3"/>
  <c r="D326" i="3"/>
  <c r="D2029" i="3"/>
  <c r="D974" i="3"/>
  <c r="D894" i="3"/>
  <c r="D3420" i="3"/>
  <c r="D621" i="3"/>
  <c r="D2626" i="3"/>
  <c r="D3426" i="3"/>
  <c r="D631" i="3"/>
  <c r="D2559" i="3"/>
  <c r="D1162" i="3"/>
  <c r="D2443" i="3"/>
  <c r="D76" i="3"/>
  <c r="D2019" i="3"/>
  <c r="D558" i="3"/>
  <c r="D3558" i="3"/>
  <c r="D3005" i="3"/>
  <c r="D3504" i="3"/>
  <c r="D78" i="3"/>
  <c r="D1771" i="3"/>
  <c r="D1950" i="3"/>
  <c r="D1837" i="3"/>
  <c r="D1805" i="3"/>
  <c r="D1734" i="3"/>
  <c r="D2099" i="3"/>
  <c r="D258" i="3"/>
  <c r="D817" i="3"/>
  <c r="D2405" i="3"/>
  <c r="D287" i="3"/>
  <c r="D956" i="3"/>
  <c r="D1722" i="3"/>
  <c r="D382" i="3"/>
  <c r="D3037" i="3"/>
  <c r="D2315" i="3"/>
  <c r="D2809" i="3"/>
  <c r="D949" i="3"/>
  <c r="D3158" i="3"/>
  <c r="D2617" i="3"/>
  <c r="D257" i="3"/>
  <c r="D910" i="3"/>
  <c r="D870" i="3"/>
  <c r="D293" i="3"/>
  <c r="D838" i="3"/>
  <c r="D251" i="3"/>
  <c r="D2479" i="3"/>
  <c r="D1431" i="3"/>
  <c r="D3162" i="3"/>
  <c r="D3064" i="3"/>
  <c r="D3412" i="3"/>
  <c r="D39" i="3"/>
  <c r="D2396" i="3"/>
  <c r="D632" i="3"/>
  <c r="D592" i="3"/>
  <c r="D1914" i="3"/>
  <c r="D1315" i="3"/>
  <c r="D3155" i="3"/>
  <c r="D2368" i="3"/>
  <c r="D246" i="3"/>
  <c r="D837" i="3"/>
  <c r="D1274" i="3"/>
  <c r="D1940" i="3"/>
  <c r="D2178" i="3"/>
  <c r="D2053" i="3"/>
  <c r="D2788" i="3"/>
  <c r="D2261" i="3"/>
  <c r="D1560" i="3"/>
  <c r="D1633" i="3"/>
  <c r="D3295" i="3"/>
  <c r="D1422" i="3"/>
  <c r="D1574" i="3"/>
  <c r="D3308" i="3"/>
  <c r="D1689" i="3"/>
  <c r="D1373" i="3"/>
  <c r="D3525" i="3"/>
  <c r="D1053" i="3"/>
  <c r="D707" i="3"/>
  <c r="D950" i="3"/>
  <c r="D3574" i="3"/>
  <c r="D2556" i="3"/>
  <c r="D3307" i="3"/>
  <c r="D3204" i="3"/>
  <c r="D311" i="3"/>
  <c r="D261" i="3"/>
  <c r="D548" i="3"/>
  <c r="D2253" i="3"/>
  <c r="D3046" i="3"/>
  <c r="D1020" i="3"/>
  <c r="D603" i="3"/>
  <c r="D2252" i="3"/>
  <c r="D3049" i="3"/>
  <c r="D323" i="3"/>
  <c r="D996" i="3"/>
  <c r="D115" i="3"/>
  <c r="D1618" i="3"/>
  <c r="D1028" i="3"/>
  <c r="D2736" i="3"/>
  <c r="D719" i="3"/>
  <c r="D1646" i="3"/>
  <c r="D3243" i="3"/>
  <c r="D116" i="3"/>
  <c r="D3286" i="3"/>
  <c r="D2388" i="3"/>
  <c r="D3119" i="3"/>
  <c r="D1461" i="3"/>
  <c r="D3330" i="3"/>
  <c r="D1520" i="3"/>
  <c r="D1014" i="3"/>
  <c r="D2271" i="3"/>
  <c r="D605" i="3"/>
  <c r="D926" i="3"/>
  <c r="D2430" i="3"/>
  <c r="D395" i="3"/>
  <c r="D782" i="3"/>
  <c r="D2916" i="3"/>
  <c r="D2201" i="3"/>
  <c r="D2304" i="3"/>
  <c r="D536" i="3"/>
  <c r="D275" i="3"/>
  <c r="D3526" i="3"/>
  <c r="D3178" i="3"/>
  <c r="D3466" i="3"/>
  <c r="D2280" i="3"/>
  <c r="D1559" i="3"/>
  <c r="D3254" i="3"/>
  <c r="D903" i="3"/>
  <c r="D1120" i="3"/>
  <c r="D2954" i="3"/>
  <c r="D146" i="3"/>
  <c r="D3150" i="3"/>
  <c r="D3350" i="3"/>
  <c r="D2538" i="3"/>
  <c r="D3515" i="3"/>
  <c r="D694" i="3"/>
  <c r="D3349" i="3"/>
  <c r="D2157" i="3"/>
  <c r="D3333" i="3"/>
  <c r="D2817" i="3"/>
  <c r="D712" i="3"/>
  <c r="D3368" i="3"/>
  <c r="D547" i="3"/>
  <c r="D1337" i="3"/>
  <c r="D3159" i="3"/>
  <c r="D3442" i="3"/>
  <c r="D1062" i="3"/>
  <c r="D560" i="3"/>
  <c r="D52" i="3"/>
  <c r="D2452" i="3"/>
  <c r="D784" i="3"/>
  <c r="D421" i="3"/>
  <c r="D3516" i="3"/>
  <c r="D1983" i="3"/>
  <c r="D1960" i="3"/>
  <c r="D3459" i="3"/>
  <c r="D2924" i="3"/>
  <c r="D751" i="3"/>
  <c r="D2227" i="3"/>
  <c r="D2769" i="3"/>
  <c r="D2812" i="3"/>
  <c r="D2034" i="3"/>
  <c r="D1583" i="3"/>
  <c r="D109" i="3"/>
  <c r="D171" i="3"/>
  <c r="D2072" i="3"/>
  <c r="D1765" i="3"/>
  <c r="D3169" i="3"/>
  <c r="D3297" i="3"/>
  <c r="D254" i="3"/>
  <c r="D696" i="3"/>
  <c r="D194" i="3"/>
  <c r="D3003" i="3"/>
  <c r="D54" i="3"/>
  <c r="D1600" i="3"/>
  <c r="D886" i="3"/>
  <c r="D2119" i="3"/>
  <c r="D1979" i="3"/>
  <c r="D657" i="3"/>
  <c r="D2844" i="3"/>
  <c r="D1075" i="3"/>
  <c r="D2003" i="3"/>
  <c r="D3346" i="3"/>
  <c r="D3265" i="3"/>
  <c r="D1795" i="3"/>
  <c r="D3242" i="3"/>
  <c r="D663" i="3"/>
  <c r="D413" i="3"/>
  <c r="D2887" i="3"/>
  <c r="D429" i="3"/>
  <c r="D833" i="3"/>
  <c r="D1790" i="3"/>
  <c r="D745" i="3"/>
  <c r="D404" i="3"/>
  <c r="D551" i="3"/>
  <c r="D673" i="3"/>
  <c r="D207" i="3"/>
  <c r="D2267" i="3"/>
  <c r="D1810" i="3"/>
  <c r="D439" i="3"/>
  <c r="D1912" i="3"/>
  <c r="D2042" i="3"/>
  <c r="D2422" i="3"/>
  <c r="D1486" i="3"/>
  <c r="D1907" i="3"/>
  <c r="D1483" i="3"/>
  <c r="D3497" i="3"/>
  <c r="D890" i="3"/>
  <c r="D520" i="3"/>
  <c r="D3209" i="3"/>
  <c r="D83" i="3"/>
  <c r="D3303" i="3"/>
  <c r="D56" i="3"/>
  <c r="D3483" i="3"/>
  <c r="D1670" i="3"/>
  <c r="D743" i="3"/>
  <c r="D473" i="3"/>
  <c r="D2494" i="3"/>
  <c r="D985" i="3"/>
  <c r="D1358" i="3"/>
  <c r="D1710" i="3"/>
  <c r="D409" i="3"/>
  <c r="D222" i="3"/>
  <c r="D690" i="3"/>
  <c r="D1985" i="3"/>
  <c r="D2182" i="3"/>
  <c r="D2712" i="3"/>
  <c r="D1981" i="3"/>
  <c r="D1604" i="3"/>
  <c r="D3065" i="3"/>
  <c r="D933" i="3"/>
  <c r="D2885" i="3"/>
  <c r="D963" i="3"/>
  <c r="D789" i="3"/>
  <c r="D697" i="3"/>
  <c r="D726" i="3"/>
  <c r="D857" i="3"/>
  <c r="D3301" i="3"/>
  <c r="D1735" i="3"/>
  <c r="D2415" i="3"/>
  <c r="D1617" i="3"/>
  <c r="D3476" i="3"/>
  <c r="D2855" i="3"/>
  <c r="D1023" i="3"/>
  <c r="D3110" i="3"/>
  <c r="D3569" i="3"/>
  <c r="D2068" i="3"/>
  <c r="D376" i="3"/>
  <c r="D1102" i="3"/>
  <c r="D3524" i="3"/>
  <c r="D1568" i="3"/>
  <c r="D2835" i="3"/>
  <c r="D2622" i="3"/>
  <c r="D3102" i="3"/>
  <c r="D2446" i="3"/>
  <c r="D3056" i="3"/>
  <c r="D1563" i="3"/>
  <c r="D3198" i="3"/>
  <c r="D3367" i="3"/>
  <c r="D1169" i="3"/>
  <c r="D2528" i="3"/>
  <c r="D1893" i="3"/>
  <c r="D3045" i="3"/>
  <c r="D137" i="3"/>
  <c r="D1215" i="3"/>
  <c r="D3396" i="3"/>
  <c r="D77" i="3"/>
  <c r="D118" i="3"/>
  <c r="D2574" i="3"/>
  <c r="D732" i="3"/>
  <c r="D770" i="3"/>
  <c r="D3034" i="3"/>
  <c r="D392" i="3"/>
  <c r="D1564" i="3"/>
  <c r="D3028" i="3"/>
  <c r="D966" i="3"/>
  <c r="D1437" i="3"/>
  <c r="D1116" i="3"/>
  <c r="D887" i="3"/>
  <c r="D418" i="3"/>
  <c r="D3518" i="3"/>
  <c r="D2548" i="3"/>
  <c r="D488" i="3"/>
  <c r="D3047" i="3"/>
  <c r="D3477" i="3"/>
  <c r="D3495" i="3"/>
  <c r="D927" i="3"/>
  <c r="D1852" i="3"/>
  <c r="D328" i="3"/>
  <c r="D2004" i="3"/>
  <c r="D888" i="3"/>
  <c r="D3590" i="3"/>
  <c r="D2459" i="3"/>
  <c r="D411" i="3"/>
  <c r="D3443" i="3"/>
  <c r="D3292" i="3"/>
  <c r="D2700" i="3"/>
  <c r="D3215" i="3"/>
  <c r="D2515" i="3"/>
  <c r="D2878" i="3"/>
  <c r="D1764" i="3"/>
  <c r="D2913" i="3"/>
  <c r="D459" i="3"/>
  <c r="D3023" i="3"/>
  <c r="D55" i="3"/>
  <c r="D1875" i="3"/>
  <c r="D1434" i="3"/>
  <c r="D184" i="3"/>
  <c r="D971" i="3"/>
  <c r="D265" i="3"/>
  <c r="D2386" i="3"/>
  <c r="D2112" i="3"/>
  <c r="D1820" i="3"/>
  <c r="D249" i="3"/>
  <c r="D1946" i="3"/>
  <c r="D1341" i="3"/>
  <c r="D863" i="3"/>
  <c r="D2463" i="3"/>
  <c r="D87" i="3"/>
  <c r="D3421" i="3"/>
  <c r="D1968" i="3"/>
  <c r="D2087" i="3"/>
  <c r="D881" i="3"/>
  <c r="D1450" i="3"/>
  <c r="D1244" i="3"/>
  <c r="D2411" i="3"/>
  <c r="D3546" i="3"/>
  <c r="D1139" i="3"/>
  <c r="D3221" i="3"/>
  <c r="D1901" i="3"/>
  <c r="D3205" i="3"/>
  <c r="D2561" i="3"/>
  <c r="D415" i="3"/>
  <c r="D1128" i="3"/>
  <c r="D2073" i="3"/>
  <c r="D931" i="3"/>
  <c r="D1783" i="3"/>
  <c r="D891" i="3"/>
  <c r="D1136" i="3"/>
  <c r="D2871" i="3"/>
  <c r="D606" i="3"/>
  <c r="D1986" i="3"/>
  <c r="D3225" i="3"/>
  <c r="D2532" i="3"/>
  <c r="D1484" i="3"/>
  <c r="D928" i="3"/>
  <c r="D2293" i="3"/>
  <c r="D483" i="3"/>
  <c r="D1208" i="3"/>
  <c r="D1018" i="3"/>
  <c r="D1164" i="3"/>
  <c r="D3024" i="3"/>
  <c r="D1784" i="3"/>
  <c r="D575" i="3"/>
  <c r="D1862" i="3"/>
  <c r="D91" i="3"/>
  <c r="D1504" i="3"/>
  <c r="D394" i="3"/>
  <c r="D1144" i="3"/>
  <c r="D919" i="3"/>
  <c r="D3203" i="3"/>
  <c r="D2449" i="3"/>
  <c r="D2597" i="3"/>
  <c r="D225" i="3"/>
  <c r="D14" i="3"/>
  <c r="D2942" i="3"/>
  <c r="D1114" i="3"/>
  <c r="D1637" i="3"/>
  <c r="D44" i="3"/>
  <c r="D811" i="3"/>
  <c r="D1289" i="3"/>
  <c r="D2657" i="3"/>
  <c r="D1668" i="3"/>
  <c r="D2335" i="3"/>
  <c r="D1613" i="3"/>
  <c r="D2218" i="3"/>
  <c r="D828" i="3"/>
  <c r="D641" i="3"/>
  <c r="D298" i="3"/>
  <c r="D1374" i="3"/>
  <c r="D3588" i="3"/>
  <c r="D1134" i="3"/>
  <c r="D1349" i="3"/>
  <c r="D321" i="3"/>
  <c r="D2161" i="3"/>
  <c r="D2560" i="3"/>
  <c r="D1782" i="3"/>
  <c r="D1962" i="3"/>
  <c r="D2608" i="3"/>
  <c r="D1726" i="3"/>
  <c r="D1491" i="3"/>
  <c r="D1753" i="3"/>
  <c r="D955" i="3"/>
  <c r="D2632" i="3"/>
  <c r="D2802" i="3"/>
  <c r="D1629" i="3"/>
  <c r="D3341" i="3"/>
  <c r="D1632" i="3"/>
  <c r="D120" i="3"/>
  <c r="D1904" i="3"/>
  <c r="D1079" i="3"/>
  <c r="D1585" i="3"/>
  <c r="D224" i="3"/>
  <c r="D2117" i="3"/>
  <c r="D1296" i="3"/>
  <c r="D1854" i="3"/>
  <c r="D3174" i="3"/>
  <c r="D2105" i="3"/>
  <c r="D2041" i="3"/>
  <c r="D1953" i="3"/>
  <c r="D1213" i="3"/>
  <c r="D2347" i="3"/>
  <c r="D1000" i="3"/>
  <c r="D947" i="3"/>
  <c r="D566" i="3"/>
  <c r="D252" i="3"/>
  <c r="D2077" i="3"/>
  <c r="D2413" i="3"/>
  <c r="D2225" i="3"/>
  <c r="D1767" i="3"/>
  <c r="D2961" i="3"/>
  <c r="D2129" i="3"/>
  <c r="D2702" i="3"/>
  <c r="D1693" i="3"/>
  <c r="D3377" i="3"/>
  <c r="D1889" i="3"/>
  <c r="D645" i="3"/>
  <c r="D853" i="3"/>
  <c r="D273" i="3"/>
  <c r="D1761" i="3"/>
  <c r="D49" i="3"/>
  <c r="D1481" i="3"/>
  <c r="D1266" i="3"/>
  <c r="D1587" i="3"/>
  <c r="D2498" i="3"/>
  <c r="D417" i="3"/>
  <c r="D2303" i="3"/>
  <c r="D360" i="3"/>
  <c r="D1174" i="3"/>
  <c r="D3390" i="3"/>
  <c r="D708" i="3"/>
  <c r="D2643" i="3"/>
  <c r="D2030" i="3"/>
  <c r="D1897" i="3"/>
  <c r="D647" i="3"/>
  <c r="D954" i="3"/>
  <c r="D2486" i="3"/>
  <c r="D1308" i="3"/>
  <c r="D97" i="3"/>
  <c r="D3025" i="3"/>
  <c r="D65" i="3"/>
  <c r="D617" i="3"/>
  <c r="D125" i="3"/>
  <c r="D1229" i="3"/>
  <c r="D2645" i="3"/>
  <c r="D238" i="3"/>
  <c r="D2332" i="3"/>
  <c r="D1228" i="3"/>
  <c r="D1299" i="3"/>
  <c r="D830" i="3"/>
  <c r="D2480" i="3"/>
  <c r="D1177" i="3"/>
  <c r="D226" i="3"/>
  <c r="D1258" i="3"/>
  <c r="D158" i="3"/>
  <c r="D1714" i="3"/>
  <c r="D1467" i="3"/>
  <c r="D2754" i="3"/>
  <c r="D550" i="3"/>
  <c r="D2398" i="3"/>
  <c r="D2877" i="3"/>
  <c r="D2362" i="3"/>
  <c r="D2664" i="3"/>
  <c r="D112" i="3"/>
  <c r="D2138" i="3"/>
  <c r="D1440" i="3"/>
  <c r="D2907" i="3"/>
  <c r="D2496" i="3"/>
  <c r="D3594" i="3"/>
  <c r="D1195" i="3"/>
  <c r="D1271" i="3"/>
  <c r="D2491" i="3"/>
  <c r="D2241" i="3"/>
  <c r="D2209" i="3"/>
  <c r="D433" i="3"/>
  <c r="D1890" i="3"/>
  <c r="D1191" i="3"/>
  <c r="D634" i="3"/>
  <c r="D2286" i="3"/>
  <c r="D2113" i="3"/>
  <c r="D143" i="3"/>
  <c r="D2692" i="3"/>
  <c r="D3323" i="3"/>
  <c r="D1992" i="3"/>
  <c r="D1030" i="3"/>
  <c r="D2421" i="3"/>
  <c r="D1211" i="3"/>
  <c r="D330" i="3"/>
  <c r="D2088" i="3"/>
  <c r="D3030" i="3"/>
  <c r="D856" i="3"/>
  <c r="D1536" i="3"/>
  <c r="D1470" i="3"/>
  <c r="D1733" i="3"/>
  <c r="D2130" i="3"/>
  <c r="D3257" i="3"/>
  <c r="D1361" i="3"/>
  <c r="D597" i="3"/>
  <c r="D229" i="3"/>
  <c r="D1645" i="3"/>
  <c r="D1659" i="3"/>
  <c r="D1849" i="3"/>
  <c r="D2814" i="3"/>
  <c r="D1581" i="3"/>
  <c r="D2601" i="3"/>
  <c r="D1857" i="3"/>
  <c r="D803" i="3"/>
  <c r="D3154" i="3"/>
  <c r="D2830" i="3"/>
  <c r="D2409" i="3"/>
  <c r="D22" i="3"/>
  <c r="D3091" i="3"/>
  <c r="D493" i="3"/>
  <c r="D2670" i="3"/>
  <c r="D30" i="3"/>
  <c r="D1976" i="3"/>
  <c r="D2933" i="3"/>
  <c r="D2971" i="3"/>
  <c r="D1179" i="3"/>
  <c r="D2254" i="3"/>
  <c r="D1125" i="3"/>
  <c r="D1321" i="3"/>
  <c r="D3149" i="3"/>
  <c r="D1082" i="3"/>
  <c r="D445" i="3"/>
  <c r="D975" i="3"/>
  <c r="D187" i="3"/>
  <c r="D2287" i="3"/>
  <c r="D2191" i="3"/>
  <c r="D1347" i="3"/>
  <c r="D866" i="3"/>
  <c r="D1576" i="3"/>
  <c r="D1466" i="3"/>
  <c r="D3325" i="3"/>
  <c r="D2031" i="3"/>
  <c r="D469" i="3"/>
  <c r="D3434" i="3"/>
  <c r="D3494" i="3"/>
  <c r="D1819" i="3"/>
  <c r="D2357" i="3"/>
  <c r="D279" i="3"/>
  <c r="D1528" i="3"/>
  <c r="D316" i="3"/>
  <c r="D2588" i="3"/>
  <c r="D1059" i="3"/>
  <c r="D1719" i="3"/>
  <c r="D1259" i="3"/>
  <c r="D410" i="3"/>
  <c r="D386" i="3"/>
  <c r="D2366" i="3"/>
  <c r="D3550" i="3"/>
  <c r="D2370" i="3"/>
  <c r="D481" i="3"/>
  <c r="D1700" i="3"/>
  <c r="D1749" i="3"/>
  <c r="D2638" i="3"/>
  <c r="D822" i="3"/>
  <c r="D362" i="3"/>
  <c r="D81" i="3"/>
  <c r="D3181" i="3"/>
  <c r="D2845" i="3"/>
  <c r="D1254" i="3"/>
  <c r="D1908" i="3"/>
  <c r="D665" i="3"/>
  <c r="D1925" i="3"/>
  <c r="D2521" i="3"/>
  <c r="D3381" i="3"/>
  <c r="D3449" i="3"/>
  <c r="D2635" i="3"/>
  <c r="D2945" i="3"/>
  <c r="D1046" i="3"/>
  <c r="D1681" i="3"/>
  <c r="D2265" i="3"/>
  <c r="D2169" i="3"/>
  <c r="D1909" i="3"/>
  <c r="D1225" i="3"/>
  <c r="D349" i="3"/>
  <c r="D2838" i="3"/>
  <c r="D649" i="3"/>
  <c r="D1393" i="3"/>
  <c r="D2142" i="3"/>
  <c r="D1917" i="3"/>
  <c r="D582" i="3"/>
  <c r="D1377" i="3"/>
  <c r="D1685" i="3"/>
  <c r="D2570" i="3"/>
  <c r="D1369" i="3"/>
  <c r="D2322" i="3"/>
  <c r="D1148" i="3"/>
  <c r="D1660" i="3"/>
  <c r="D1570" i="3"/>
  <c r="D1256" i="3"/>
  <c r="D2895" i="3"/>
  <c r="D1541" i="3"/>
  <c r="D1809" i="3"/>
  <c r="D47" i="3"/>
  <c r="D2074" i="3"/>
  <c r="D2021" i="3"/>
  <c r="D3521" i="3"/>
  <c r="D1542" i="3"/>
  <c r="D270" i="3"/>
  <c r="D1762" i="3"/>
  <c r="D2985" i="3"/>
  <c r="D45" i="3"/>
  <c r="D2445" i="3"/>
  <c r="D653" i="3"/>
  <c r="D1695" i="3"/>
  <c r="D2789" i="3"/>
  <c r="D2584" i="3"/>
  <c r="D263" i="3"/>
  <c r="D1558" i="3"/>
  <c r="D717" i="3"/>
  <c r="D1089" i="3"/>
  <c r="D501" i="3"/>
  <c r="D2922" i="3"/>
  <c r="D375" i="3"/>
  <c r="D1203" i="3"/>
  <c r="D1493" i="3"/>
  <c r="D2681" i="3"/>
  <c r="D2070" i="3"/>
  <c r="D3114" i="3"/>
  <c r="D2926" i="3"/>
  <c r="D325" i="3"/>
  <c r="D329" i="3"/>
  <c r="D1678" i="3"/>
  <c r="D701" i="3"/>
  <c r="D1006" i="3"/>
  <c r="D1262" i="3"/>
  <c r="D1115" i="3"/>
  <c r="D1371" i="3"/>
  <c r="D2334" i="3"/>
  <c r="D343" i="3"/>
  <c r="D1411" i="3"/>
  <c r="D1910" i="3"/>
  <c r="D2533" i="3"/>
  <c r="D3397" i="3"/>
  <c r="D60" i="3"/>
  <c r="D1834" i="3"/>
  <c r="D722" i="3"/>
  <c r="D1200" i="3"/>
  <c r="D997" i="3"/>
  <c r="D215" i="3"/>
  <c r="D3496" i="3"/>
  <c r="D8" i="3"/>
  <c r="D3272" i="3"/>
  <c r="D769" i="3"/>
  <c r="D3413" i="3"/>
  <c r="D2647" i="3"/>
  <c r="D1747" i="3"/>
  <c r="D1673" i="3"/>
  <c r="D3001" i="3"/>
  <c r="D452" i="3"/>
  <c r="D355" i="3"/>
  <c r="D3224" i="3"/>
  <c r="D660" i="3"/>
  <c r="D3425" i="3"/>
  <c r="D3290" i="3"/>
  <c r="D1530" i="3"/>
  <c r="D3189" i="3"/>
  <c r="D12" i="3"/>
  <c r="D2140" i="3"/>
  <c r="D923" i="3"/>
  <c r="D1982" i="3"/>
  <c r="D21" i="3"/>
  <c r="D1845" i="3"/>
  <c r="D2746" i="3"/>
  <c r="D1469" i="3"/>
  <c r="D3406" i="3"/>
  <c r="D2185" i="3"/>
  <c r="D1156" i="3"/>
  <c r="D1655" i="3"/>
  <c r="D2153" i="3"/>
  <c r="D200" i="3"/>
  <c r="D2869" i="3"/>
  <c r="D3126" i="3"/>
  <c r="D930" i="3"/>
  <c r="D1802" i="3"/>
  <c r="D1793" i="3"/>
  <c r="D2726" i="3"/>
  <c r="D1511" i="3"/>
  <c r="D1634" i="3"/>
  <c r="D422" i="3"/>
  <c r="D3089" i="3"/>
  <c r="D1293" i="3"/>
  <c r="D2250" i="3"/>
  <c r="D2625" i="3"/>
  <c r="D1949" i="3"/>
  <c r="D682" i="3"/>
  <c r="D2489" i="3"/>
  <c r="D2953" i="3"/>
  <c r="D69" i="3"/>
  <c r="D401" i="3"/>
  <c r="D1841" i="3"/>
  <c r="D677" i="3"/>
  <c r="D3170" i="3"/>
  <c r="D1143" i="3"/>
  <c r="D305" i="3"/>
  <c r="D3365" i="3"/>
  <c r="D2149" i="3"/>
  <c r="D2417" i="3"/>
  <c r="D1546" i="3"/>
  <c r="D1665" i="3"/>
  <c r="D110" i="3"/>
  <c r="D1477" i="3"/>
  <c r="D2673" i="3"/>
  <c r="D1930" i="3"/>
  <c r="D485" i="3"/>
  <c r="D801" i="3"/>
  <c r="D909" i="3"/>
  <c r="D182" i="3"/>
  <c r="D2549" i="3"/>
  <c r="D1505" i="3"/>
  <c r="D1050" i="3"/>
  <c r="D2665" i="3"/>
  <c r="D2983" i="3"/>
  <c r="D2628" i="3"/>
  <c r="D372" i="3"/>
  <c r="D2503" i="3"/>
  <c r="D3074" i="3"/>
  <c r="D2875" i="3"/>
  <c r="D2725" i="3"/>
  <c r="D3470" i="3"/>
  <c r="D3175" i="3"/>
  <c r="D1843" i="3"/>
  <c r="D1386" i="3"/>
  <c r="D1166" i="3"/>
  <c r="D61" i="3"/>
  <c r="D2996" i="3"/>
  <c r="D1255" i="3"/>
  <c r="D687" i="3"/>
  <c r="D2206" i="3"/>
  <c r="D2614" i="3"/>
  <c r="D175" i="3"/>
  <c r="D753" i="3"/>
  <c r="D2080" i="3"/>
  <c r="D2610" i="3"/>
  <c r="D1478" i="3"/>
  <c r="D880" i="3"/>
  <c r="D521" i="3"/>
  <c r="D2299" i="3"/>
  <c r="D2660" i="3"/>
  <c r="D119" i="3"/>
  <c r="D2103" i="3"/>
  <c r="D904" i="3"/>
  <c r="D2122" i="3"/>
  <c r="D2771" i="3"/>
  <c r="D2148" i="3"/>
  <c r="D2258" i="3"/>
  <c r="D2629" i="3"/>
  <c r="D1832" i="3"/>
  <c r="D2829" i="3"/>
  <c r="D465" i="3"/>
  <c r="D1675" i="3"/>
  <c r="D1403" i="3"/>
  <c r="D1870" i="3"/>
  <c r="D2686" i="3"/>
  <c r="D374" i="3"/>
  <c r="D2089" i="3"/>
  <c r="D2350" i="3"/>
  <c r="D503" i="3"/>
  <c r="D2050" i="3"/>
  <c r="D1105" i="3"/>
  <c r="D905" i="3"/>
  <c r="D2363" i="3"/>
  <c r="D749" i="3"/>
  <c r="D2707" i="3"/>
  <c r="D911" i="3"/>
  <c r="D1758" i="3"/>
  <c r="D3513" i="3"/>
  <c r="D2414" i="3"/>
  <c r="D3143" i="3"/>
  <c r="D2469" i="3"/>
  <c r="D359" i="3"/>
  <c r="D1724" i="3"/>
  <c r="D3043" i="3"/>
  <c r="D437" i="3"/>
  <c r="D2221" i="3"/>
  <c r="D2518" i="3"/>
  <c r="D1094" i="3"/>
  <c r="D2536" i="3"/>
  <c r="D1429" i="3"/>
  <c r="D3542" i="3"/>
  <c r="D2135" i="3"/>
  <c r="D2784" i="3"/>
  <c r="D35" i="3"/>
  <c r="D1515" i="3"/>
  <c r="D405" i="3"/>
  <c r="D1178" i="3"/>
  <c r="D2762" i="3"/>
  <c r="D3058" i="3"/>
  <c r="D1279" i="3"/>
  <c r="D3402" i="3"/>
  <c r="D561" i="3"/>
  <c r="D1605" i="3"/>
  <c r="D189" i="3"/>
  <c r="D791" i="3"/>
  <c r="D2107" i="3"/>
  <c r="D695" i="3"/>
  <c r="D1588" i="3"/>
  <c r="D2473" i="3"/>
  <c r="D577" i="3"/>
  <c r="D1430" i="3"/>
  <c r="D3336" i="3"/>
  <c r="D1898" i="3"/>
  <c r="D3144" i="3"/>
  <c r="D908" i="3"/>
  <c r="D758" i="3"/>
  <c r="D1506" i="3"/>
  <c r="D1641" i="3"/>
  <c r="D1934" i="3"/>
  <c r="D3597" i="3"/>
  <c r="D2573" i="3"/>
  <c r="D3101" i="3"/>
  <c r="D2233" i="3"/>
  <c r="D531" i="3"/>
  <c r="D1730" i="3"/>
  <c r="D59" i="3"/>
  <c r="D2246" i="3"/>
  <c r="D2513" i="3"/>
  <c r="D2653" i="3"/>
  <c r="D2345" i="3"/>
  <c r="D3565" i="3"/>
  <c r="D3322" i="3"/>
  <c r="D2831" i="3"/>
  <c r="D537" i="3"/>
  <c r="D685" i="3"/>
  <c r="D2361" i="3"/>
  <c r="D2393" i="3"/>
  <c r="D471" i="3"/>
  <c r="D1725" i="3"/>
  <c r="D1329" i="3"/>
  <c r="D1642" i="3"/>
  <c r="D1121" i="3"/>
  <c r="D1322" i="3"/>
  <c r="D3305" i="3"/>
  <c r="D113" i="3"/>
  <c r="D42" i="3"/>
  <c r="D3529" i="3"/>
  <c r="D1582" i="3"/>
  <c r="D387" i="3"/>
  <c r="D2943" i="3"/>
  <c r="D318" i="3"/>
  <c r="D1316" i="3"/>
  <c r="D721" i="3"/>
  <c r="D2134" i="3"/>
  <c r="D2633" i="3"/>
  <c r="D407" i="3"/>
  <c r="D1535" i="3"/>
  <c r="D1895" i="3"/>
  <c r="D2114" i="3"/>
  <c r="D2318" i="3"/>
  <c r="D2238" i="3"/>
  <c r="D2269" i="3"/>
  <c r="D199" i="3"/>
  <c r="D757" i="3"/>
  <c r="D3358" i="3"/>
  <c r="D574" i="3"/>
  <c r="D2753" i="3"/>
  <c r="D921" i="3"/>
  <c r="D1608" i="3"/>
  <c r="D391" i="3"/>
  <c r="D861" i="3"/>
  <c r="D2569" i="3"/>
  <c r="D2325" i="3"/>
  <c r="D2993" i="3"/>
  <c r="D310" i="3"/>
  <c r="D3141" i="3"/>
  <c r="D1325" i="3"/>
  <c r="D2529" i="3"/>
  <c r="D2553" i="3"/>
  <c r="D1565" i="3"/>
  <c r="D2484" i="3"/>
  <c r="D2360" i="3"/>
  <c r="D9" i="3"/>
  <c r="D3430" i="3"/>
  <c r="D2355" i="3"/>
  <c r="D2510" i="3"/>
  <c r="D3275" i="3"/>
  <c r="D3510" i="3"/>
  <c r="D1410" i="3"/>
  <c r="D1420" i="3"/>
  <c r="D2054" i="3"/>
  <c r="D662" i="3"/>
  <c r="D1241" i="3"/>
  <c r="D37" i="3"/>
  <c r="D1649" i="3"/>
  <c r="D2525" i="3"/>
  <c r="D98" i="3"/>
  <c r="D725" i="3"/>
  <c r="D165" i="3"/>
  <c r="D2369" i="3"/>
  <c r="D2461" i="3"/>
  <c r="D301" i="3"/>
  <c r="D2001" i="3"/>
  <c r="D196" i="3"/>
  <c r="D3082" i="3"/>
  <c r="D1527" i="3"/>
  <c r="D166" i="3"/>
  <c r="D2389" i="3"/>
  <c r="D2826" i="3"/>
  <c r="D1944" i="3"/>
  <c r="D1240" i="3"/>
  <c r="D1942" i="3"/>
  <c r="D727" i="3"/>
  <c r="D3130" i="3"/>
  <c r="D397" i="3"/>
  <c r="D993" i="3"/>
  <c r="D957" i="3"/>
  <c r="D345" i="3"/>
  <c r="D53" i="3"/>
  <c r="D193" i="3"/>
  <c r="D1086" i="3"/>
  <c r="D1009" i="3"/>
  <c r="D365" i="3"/>
  <c r="D2337" i="3"/>
  <c r="D2745" i="3"/>
  <c r="D3041" i="3"/>
  <c r="D1093" i="3"/>
  <c r="D637" i="3"/>
  <c r="D1277" i="3"/>
  <c r="D1278" i="3"/>
  <c r="D1070" i="3"/>
  <c r="D2462" i="3"/>
  <c r="D1627" i="3"/>
  <c r="D809" i="3"/>
  <c r="D3077" i="3"/>
  <c r="D2841" i="3"/>
  <c r="D2373" i="3"/>
  <c r="D2777" i="3"/>
  <c r="D2729" i="3"/>
  <c r="D281" i="3"/>
  <c r="D3206" i="3"/>
  <c r="D2349" i="3"/>
  <c r="D1531" i="3"/>
  <c r="D3533" i="3"/>
  <c r="D1713" i="3"/>
  <c r="D58" i="3"/>
  <c r="D2141" i="3"/>
  <c r="D173" i="3"/>
  <c r="D438" i="3"/>
  <c r="D3090" i="3"/>
  <c r="D1745" i="3"/>
  <c r="D1454" i="3"/>
  <c r="D1630" i="3"/>
  <c r="D829" i="3"/>
  <c r="D149" i="3"/>
  <c r="D1738" i="3"/>
  <c r="D793" i="3"/>
  <c r="D3337" i="3"/>
  <c r="D958" i="3"/>
  <c r="D889" i="3"/>
  <c r="D2277" i="3"/>
  <c r="D1214" i="3"/>
  <c r="D1514" i="3"/>
  <c r="D3502" i="3"/>
  <c r="D2297" i="3"/>
  <c r="D1913" i="3"/>
  <c r="D1065" i="3"/>
  <c r="D1773" i="3"/>
  <c r="D1275" i="3"/>
  <c r="D2174" i="3"/>
  <c r="D1729" i="3"/>
  <c r="D1869" i="3"/>
  <c r="D1817" i="3"/>
  <c r="D686" i="3"/>
  <c r="D987" i="3"/>
  <c r="D2717" i="3"/>
  <c r="D1206" i="3"/>
  <c r="D2905" i="3"/>
  <c r="D3264" i="3"/>
  <c r="D151" i="3"/>
  <c r="D1957" i="3"/>
  <c r="D1619" i="3"/>
  <c r="D3118" i="3"/>
  <c r="D2590" i="3"/>
  <c r="D221" i="3"/>
  <c r="D1757" i="3"/>
  <c r="D1886" i="3"/>
  <c r="D1445" i="3"/>
  <c r="D2545" i="3"/>
  <c r="D3073" i="3"/>
  <c r="D2721" i="3"/>
  <c r="D2081" i="3"/>
  <c r="D1097" i="3"/>
  <c r="D2193" i="3"/>
  <c r="D57" i="3"/>
  <c r="D1499" i="3"/>
  <c r="D2374" i="3"/>
  <c r="D2938" i="3"/>
  <c r="D2977" i="3"/>
  <c r="D573" i="3"/>
  <c r="D282" i="3"/>
  <c r="D2255" i="3"/>
  <c r="D594" i="3"/>
  <c r="D1578" i="3"/>
  <c r="D122" i="3"/>
  <c r="D3142" i="3"/>
  <c r="D3441" i="3"/>
  <c r="D3117" i="3"/>
  <c r="D1497" i="3"/>
  <c r="D1057" i="3"/>
  <c r="D1021" i="3"/>
  <c r="D513" i="3"/>
  <c r="D601" i="3"/>
  <c r="D1709" i="3"/>
  <c r="D989" i="3"/>
  <c r="D1249" i="3"/>
  <c r="D2577" i="3"/>
  <c r="D50" i="3"/>
  <c r="D3253" i="3"/>
  <c r="D3213" i="3"/>
  <c r="D1418" i="3"/>
  <c r="D2849" i="3"/>
  <c r="D3585" i="3"/>
  <c r="D1881" i="3"/>
  <c r="D1022" i="3"/>
  <c r="D2025" i="3"/>
  <c r="D2973" i="3"/>
  <c r="D358" i="3"/>
  <c r="D534" i="3"/>
  <c r="D1161" i="3"/>
  <c r="D1989" i="3"/>
  <c r="D790" i="3"/>
  <c r="D1529" i="3"/>
  <c r="D2969" i="3"/>
  <c r="D3473" i="3"/>
  <c r="D1073" i="3"/>
  <c r="D3009" i="3"/>
  <c r="D2245" i="3"/>
  <c r="D201" i="3"/>
  <c r="D2186" i="3"/>
  <c r="D289" i="3"/>
  <c r="D1165" i="3"/>
  <c r="D2213" i="3"/>
  <c r="D2593" i="3"/>
  <c r="D2433" i="3"/>
  <c r="D785" i="3"/>
  <c r="D529" i="3"/>
  <c r="D1285" i="3"/>
  <c r="D1001" i="3"/>
  <c r="D1069" i="3"/>
  <c r="D977" i="3"/>
  <c r="D3481" i="3"/>
  <c r="D2781" i="3"/>
  <c r="D17" i="3"/>
  <c r="D1041" i="3"/>
  <c r="D1158" i="3"/>
  <c r="D1861" i="3"/>
  <c r="D38" i="3"/>
  <c r="D3453" i="3"/>
  <c r="D1257" i="3"/>
  <c r="D937" i="3"/>
  <c r="D2882" i="3"/>
  <c r="D2890" i="3"/>
  <c r="D1697" i="3"/>
  <c r="D1601" i="3"/>
  <c r="D2009" i="3"/>
  <c r="D6" i="3"/>
  <c r="D1261" i="3"/>
  <c r="D1941" i="3"/>
  <c r="D1509" i="3"/>
  <c r="D1462" i="3"/>
  <c r="D736" i="3"/>
  <c r="D2192" i="3"/>
  <c r="D1222" i="3"/>
  <c r="D1885" i="3"/>
  <c r="D41" i="3"/>
  <c r="D2690" i="3"/>
  <c r="D1701" i="3"/>
  <c r="D105" i="3"/>
  <c r="D2609" i="3"/>
  <c r="D1561" i="3"/>
  <c r="D2801" i="3"/>
  <c r="D1937" i="3"/>
  <c r="D1721" i="3"/>
  <c r="D89" i="3"/>
  <c r="D1107" i="3"/>
  <c r="D297" i="3"/>
  <c r="D2666" i="3"/>
  <c r="D2613" i="3"/>
  <c r="D1792" i="3"/>
  <c r="D2310" i="3"/>
  <c r="D638" i="3"/>
  <c r="D245" i="3"/>
  <c r="D2017" i="3"/>
  <c r="D2331" i="3"/>
  <c r="D3548" i="3"/>
  <c r="D3214" i="3"/>
  <c r="D2688" i="3"/>
  <c r="D1557" i="3"/>
  <c r="D1573" i="3"/>
  <c r="D2618" i="3"/>
  <c r="D1833" i="3"/>
  <c r="D1313" i="3"/>
  <c r="D633" i="3"/>
  <c r="D214" i="3"/>
  <c r="D729" i="3"/>
  <c r="D602" i="3"/>
  <c r="D1441" i="3"/>
  <c r="D1163" i="3"/>
  <c r="D1622" i="3"/>
  <c r="D2390" i="3"/>
  <c r="D2382" i="3"/>
  <c r="D1067" i="3"/>
  <c r="D2165" i="3"/>
  <c r="D805" i="3"/>
  <c r="D1406" i="3"/>
  <c r="D1297" i="3"/>
  <c r="D73" i="3"/>
  <c r="D1033" i="3"/>
  <c r="D487" i="3"/>
  <c r="D2589" i="3"/>
  <c r="D3241" i="3"/>
  <c r="D457" i="3"/>
  <c r="D2065" i="3"/>
  <c r="D1597" i="3"/>
  <c r="D750" i="3"/>
  <c r="D489" i="3"/>
  <c r="D2853" i="3"/>
  <c r="D121" i="3"/>
  <c r="D3385" i="3"/>
  <c r="D553" i="3"/>
  <c r="D357" i="3"/>
  <c r="D2941" i="3"/>
  <c r="D1997" i="3"/>
  <c r="D13" i="3"/>
  <c r="D33" i="3"/>
  <c r="D1025" i="3"/>
  <c r="D979" i="3"/>
  <c r="D1822" i="3"/>
  <c r="D1317" i="3"/>
  <c r="D1326" i="3"/>
  <c r="D1133" i="3"/>
  <c r="D865" i="3"/>
  <c r="D2517" i="3"/>
  <c r="D1118" i="3"/>
  <c r="D517" i="3"/>
  <c r="D2937" i="3"/>
  <c r="D1137" i="3"/>
  <c r="D2085" i="3"/>
  <c r="D3454" i="3"/>
  <c r="D565" i="3"/>
  <c r="D2425" i="3"/>
  <c r="D3374" i="3"/>
  <c r="D1101" i="3"/>
  <c r="D2137" i="3"/>
  <c r="D3561" i="3"/>
  <c r="D2401" i="3"/>
  <c r="D2125" i="3"/>
  <c r="D1918" i="3"/>
  <c r="D1850" i="3"/>
  <c r="D2177" i="3"/>
  <c r="D3415" i="3"/>
  <c r="D3447" i="3"/>
  <c r="D1298" i="3"/>
  <c r="D3246" i="3"/>
  <c r="D1003" i="3"/>
  <c r="D2111" i="3"/>
  <c r="D3405" i="3"/>
  <c r="D1167" i="3"/>
  <c r="D227" i="3"/>
  <c r="D291" i="3"/>
  <c r="D898" i="3"/>
  <c r="D2158" i="3"/>
  <c r="D741" i="3"/>
  <c r="D612" i="3"/>
  <c r="D1610" i="3"/>
  <c r="D1846" i="3"/>
  <c r="D1338" i="3"/>
  <c r="D2005" i="3"/>
  <c r="D2698" i="3"/>
  <c r="D3353" i="3"/>
  <c r="D1013" i="3"/>
  <c r="D2902" i="3"/>
  <c r="D1674" i="3"/>
  <c r="D1591" i="3"/>
  <c r="D939" i="3"/>
  <c r="D3422" i="3"/>
  <c r="D2046" i="3"/>
  <c r="D794" i="3"/>
  <c r="D2222" i="3"/>
  <c r="D1966" i="3"/>
  <c r="D1357" i="3"/>
  <c r="D2264" i="3"/>
  <c r="D2743" i="3"/>
  <c r="D2775" i="3"/>
  <c r="D843" i="3"/>
  <c r="D2197" i="3"/>
  <c r="D2873" i="3"/>
  <c r="D2290" i="3"/>
  <c r="D1339" i="3"/>
  <c r="D1124" i="3"/>
  <c r="D3219" i="3"/>
  <c r="D3235" i="3"/>
  <c r="D1447" i="3"/>
  <c r="D589" i="3"/>
  <c r="D3309" i="3"/>
  <c r="D1971" i="3"/>
  <c r="D669" i="3"/>
  <c r="D2364" i="3"/>
  <c r="D1417" i="3"/>
  <c r="D869" i="3"/>
  <c r="D3222" i="3"/>
  <c r="D3403" i="3"/>
  <c r="D1707" i="3"/>
  <c r="D1451" i="3"/>
  <c r="D2558" i="3"/>
  <c r="D3562" i="3"/>
  <c r="D2862" i="3"/>
  <c r="D2734" i="3"/>
  <c r="D3493" i="3"/>
  <c r="D1494" i="3"/>
  <c r="D2793" i="3"/>
  <c r="D2281" i="3"/>
  <c r="D3157" i="3"/>
  <c r="D1129" i="3"/>
  <c r="D2713" i="3"/>
  <c r="D709" i="3"/>
  <c r="D253" i="3"/>
  <c r="D777" i="3"/>
  <c r="D1233" i="3"/>
  <c r="D526" i="3"/>
  <c r="D2821" i="3"/>
  <c r="D3057" i="3"/>
  <c r="D1405" i="3"/>
  <c r="D2737" i="3"/>
  <c r="D713" i="3"/>
  <c r="D2385" i="3"/>
  <c r="D393" i="3"/>
  <c r="D2646" i="3"/>
  <c r="D1517" i="3"/>
  <c r="D585" i="3"/>
  <c r="D2874" i="3"/>
  <c r="D2917" i="3"/>
  <c r="D185" i="3"/>
  <c r="D2565" i="3"/>
  <c r="D25" i="3"/>
  <c r="D1579" i="3"/>
  <c r="D3433" i="3"/>
  <c r="D1609" i="3"/>
  <c r="D3069" i="3"/>
  <c r="D2189" i="3"/>
  <c r="D477" i="3"/>
  <c r="D1029" i="3"/>
  <c r="D1193" i="3"/>
  <c r="D486" i="3"/>
  <c r="D533" i="3"/>
  <c r="D1331" i="3"/>
  <c r="D1577" i="3"/>
  <c r="D1425" i="3"/>
  <c r="D2049" i="3"/>
  <c r="D213" i="3"/>
  <c r="D1921" i="3"/>
  <c r="D1149" i="3"/>
  <c r="D361" i="3"/>
  <c r="D2298" i="3"/>
  <c r="D70" i="3"/>
  <c r="D901" i="3"/>
  <c r="D1409" i="3"/>
  <c r="D133" i="3"/>
  <c r="D1197" i="3"/>
  <c r="D490" i="3"/>
  <c r="D1501" i="3"/>
  <c r="D2893" i="3"/>
  <c r="D1345" i="3"/>
  <c r="D1878" i="3"/>
  <c r="D2033" i="3"/>
  <c r="D1366" i="3"/>
  <c r="D1905" i="3"/>
  <c r="D1173" i="3"/>
  <c r="D1185" i="3"/>
  <c r="D2818" i="3"/>
  <c r="D961" i="3"/>
  <c r="D2282" i="3"/>
  <c r="D3289" i="3"/>
  <c r="D2026" i="3"/>
  <c r="D1265" i="3"/>
  <c r="D1534" i="3"/>
  <c r="J2871" i="3"/>
  <c r="J898" i="3"/>
  <c r="J478" i="3"/>
  <c r="J3177" i="3"/>
  <c r="J3062" i="3"/>
  <c r="J922" i="3"/>
  <c r="L420" i="3"/>
  <c r="L1321" i="3"/>
  <c r="L1734" i="3"/>
  <c r="J1184" i="3"/>
  <c r="J1174" i="3"/>
  <c r="L1193" i="3"/>
  <c r="L357" i="3"/>
  <c r="L2816" i="3"/>
  <c r="L2946" i="3"/>
  <c r="L1568" i="3"/>
  <c r="J2375" i="3"/>
  <c r="L2937" i="3"/>
  <c r="J3230" i="3"/>
  <c r="J2171" i="3"/>
  <c r="J1821" i="3"/>
  <c r="L1234" i="3"/>
  <c r="J1209" i="3"/>
  <c r="J3247" i="3"/>
  <c r="J1936" i="3"/>
  <c r="J503" i="3"/>
  <c r="L2912" i="3"/>
  <c r="J739" i="3"/>
  <c r="J2403" i="3"/>
  <c r="L620" i="3"/>
  <c r="L2408" i="3"/>
  <c r="L30" i="3"/>
  <c r="L211" i="3"/>
  <c r="J1752" i="3"/>
  <c r="L313" i="3"/>
  <c r="J1391" i="3"/>
  <c r="L3447" i="3"/>
  <c r="J1344" i="3"/>
  <c r="L2835" i="3"/>
  <c r="L958" i="3"/>
  <c r="J2501" i="3"/>
  <c r="L266" i="3"/>
  <c r="J3564" i="3"/>
  <c r="L2510" i="3"/>
  <c r="L2960" i="3"/>
  <c r="L1037" i="3"/>
  <c r="L2507" i="3"/>
  <c r="J879" i="3"/>
  <c r="L3428" i="3"/>
  <c r="L3377" i="3"/>
  <c r="L1214" i="3"/>
  <c r="J131" i="3"/>
  <c r="L2722" i="3"/>
  <c r="L243" i="3"/>
  <c r="L144" i="3"/>
  <c r="J1935" i="3"/>
  <c r="J38" i="3"/>
  <c r="J3380" i="3"/>
  <c r="J498" i="3"/>
  <c r="L91" i="3"/>
  <c r="L2615" i="3"/>
  <c r="L2908" i="3"/>
  <c r="J1086" i="3"/>
  <c r="J1271" i="3"/>
  <c r="J893" i="3"/>
  <c r="J2748" i="3"/>
  <c r="J1520" i="3"/>
  <c r="L886" i="3"/>
  <c r="J1374" i="3"/>
  <c r="L1264" i="3"/>
  <c r="L167" i="3"/>
  <c r="J2422" i="3"/>
  <c r="L2464" i="3"/>
  <c r="J1406" i="3"/>
  <c r="J2594" i="3"/>
  <c r="L292" i="3"/>
  <c r="J1628" i="3"/>
  <c r="J26" i="3"/>
  <c r="L2233" i="3"/>
  <c r="J994" i="3"/>
  <c r="J1526" i="3"/>
  <c r="J773" i="3"/>
  <c r="L813" i="3"/>
  <c r="J3441" i="3"/>
  <c r="J3335" i="3"/>
  <c r="J3466" i="3"/>
  <c r="L3175" i="3"/>
  <c r="J1654" i="3"/>
  <c r="L11" i="3"/>
  <c r="J1313" i="3"/>
  <c r="J2321" i="3"/>
  <c r="J3539" i="3"/>
  <c r="L2571" i="3"/>
  <c r="L1508" i="3"/>
  <c r="L3552" i="3"/>
  <c r="L1559" i="3"/>
  <c r="L537" i="3"/>
  <c r="L1480" i="3"/>
  <c r="L1762" i="3"/>
  <c r="L2977" i="3"/>
  <c r="L3348" i="3"/>
  <c r="L3401" i="3"/>
  <c r="J923" i="3"/>
  <c r="J1949" i="3"/>
  <c r="J2472" i="3"/>
  <c r="L2043" i="3"/>
  <c r="L1097" i="3"/>
  <c r="L854" i="3"/>
  <c r="L3318" i="3"/>
  <c r="J3172" i="3"/>
  <c r="J3248" i="3"/>
  <c r="J551" i="3"/>
  <c r="L1896" i="3"/>
  <c r="L396" i="3"/>
  <c r="J1160" i="3"/>
  <c r="L1266" i="3"/>
  <c r="L3383" i="3"/>
  <c r="L2913" i="3"/>
  <c r="L2612" i="3"/>
  <c r="J2275" i="3"/>
  <c r="L2714" i="3"/>
  <c r="L1407" i="3"/>
  <c r="J3088" i="3"/>
  <c r="L2893" i="3"/>
  <c r="J2419" i="3"/>
  <c r="L3375" i="3"/>
  <c r="L3458" i="3"/>
  <c r="L2569" i="3"/>
  <c r="L269" i="3"/>
  <c r="J2007" i="3"/>
  <c r="L1973" i="3"/>
  <c r="J1808" i="3"/>
  <c r="J2002" i="3"/>
  <c r="L2244" i="3"/>
  <c r="L77" i="3"/>
  <c r="J1922" i="3"/>
  <c r="J3390" i="3"/>
  <c r="L1399" i="3"/>
  <c r="J2044" i="3"/>
  <c r="L1303" i="3"/>
  <c r="J2286" i="3"/>
  <c r="L2949" i="3"/>
  <c r="L2508" i="3"/>
  <c r="L557" i="3"/>
  <c r="L2180" i="3"/>
  <c r="L3074" i="3"/>
  <c r="L2080" i="3"/>
  <c r="J3147" i="3"/>
  <c r="J387" i="3"/>
  <c r="J984" i="3"/>
  <c r="L1958" i="3"/>
  <c r="J800" i="3"/>
  <c r="L2072" i="3"/>
  <c r="L383" i="3"/>
  <c r="L704" i="3"/>
  <c r="L3253" i="3"/>
  <c r="L797" i="3"/>
  <c r="J3393" i="3"/>
  <c r="J1122" i="3"/>
  <c r="J2025" i="3"/>
  <c r="J732" i="3"/>
  <c r="J3474" i="3"/>
  <c r="L3088" i="3"/>
  <c r="J2933" i="3"/>
  <c r="J3463" i="3"/>
  <c r="J358" i="3"/>
  <c r="L1355" i="3"/>
  <c r="L2781" i="3"/>
  <c r="J2520" i="3"/>
  <c r="L2910" i="3"/>
  <c r="L1362" i="3"/>
  <c r="J2103" i="3"/>
  <c r="J3583" i="3"/>
  <c r="L140" i="3"/>
  <c r="J2932" i="3"/>
  <c r="L3418" i="3"/>
  <c r="L175" i="3"/>
  <c r="L2851" i="3"/>
  <c r="L2683" i="3"/>
  <c r="L1042" i="3"/>
  <c r="J956" i="3"/>
  <c r="J1758" i="3"/>
  <c r="J1486" i="3"/>
  <c r="J1145" i="3"/>
  <c r="L3212" i="3"/>
  <c r="J762" i="3"/>
  <c r="L424" i="3"/>
  <c r="J3595" i="3"/>
  <c r="L1935" i="3"/>
  <c r="L74" i="3"/>
  <c r="J3224" i="3"/>
  <c r="J1425" i="3"/>
  <c r="J2948" i="3"/>
  <c r="L1428" i="3"/>
  <c r="L3339" i="3"/>
  <c r="L2843" i="3"/>
  <c r="L2559" i="3"/>
  <c r="J2711" i="3"/>
  <c r="J1372" i="3"/>
  <c r="J2617" i="3"/>
  <c r="J398" i="3"/>
  <c r="L901" i="3"/>
  <c r="L2188" i="3"/>
  <c r="J2596" i="3"/>
  <c r="J946" i="3"/>
  <c r="L1104" i="3"/>
  <c r="J1880" i="3"/>
  <c r="L2667" i="3"/>
  <c r="J1505" i="3"/>
  <c r="J2636" i="3"/>
  <c r="L685" i="3"/>
  <c r="J1467" i="3"/>
  <c r="J469" i="3"/>
  <c r="J332" i="3"/>
  <c r="J2078" i="3"/>
  <c r="J1965" i="3"/>
  <c r="L1253" i="3"/>
  <c r="L1246" i="3"/>
  <c r="J349" i="3"/>
  <c r="L3032" i="3"/>
  <c r="J2223" i="3"/>
  <c r="J1901" i="3"/>
  <c r="L151" i="3"/>
  <c r="L3517" i="3"/>
  <c r="L3078" i="3"/>
  <c r="L1635" i="3"/>
  <c r="J192" i="3"/>
  <c r="L2588" i="3"/>
  <c r="L1284" i="3"/>
  <c r="L3108" i="3"/>
  <c r="L661" i="3"/>
  <c r="J3501" i="3"/>
  <c r="J3476" i="3"/>
  <c r="J3407" i="3"/>
  <c r="J1362" i="3"/>
  <c r="L948" i="3"/>
  <c r="J1322" i="3"/>
  <c r="L743" i="3"/>
  <c r="J294" i="3"/>
  <c r="L605" i="3"/>
  <c r="L2458" i="3"/>
  <c r="L2896" i="3"/>
  <c r="L1095" i="3"/>
  <c r="L236" i="3"/>
  <c r="J3099" i="3"/>
  <c r="J2579" i="3"/>
  <c r="L1893" i="3"/>
  <c r="J2262" i="3"/>
  <c r="L2439" i="3"/>
  <c r="L484" i="3"/>
  <c r="J69" i="3"/>
  <c r="J1717" i="3"/>
  <c r="J1642" i="3"/>
  <c r="J1803" i="3"/>
  <c r="L576" i="3"/>
  <c r="J1171" i="3"/>
  <c r="J2258" i="3"/>
  <c r="L3004" i="3"/>
  <c r="L2861" i="3"/>
  <c r="J1516" i="3"/>
  <c r="J1499" i="3"/>
  <c r="J2659" i="3"/>
  <c r="L2337" i="3"/>
  <c r="J2896" i="3"/>
  <c r="J2245" i="3"/>
  <c r="J783" i="3"/>
  <c r="L431" i="3"/>
  <c r="J408" i="3"/>
  <c r="L1247" i="3"/>
  <c r="J3452" i="3"/>
  <c r="L1638" i="3"/>
  <c r="J1593" i="3"/>
  <c r="J92" i="3"/>
  <c r="J3314" i="3"/>
  <c r="J1003" i="3"/>
  <c r="J2953" i="3"/>
  <c r="L186" i="3"/>
  <c r="L582" i="3"/>
  <c r="L3091" i="3"/>
  <c r="J1979" i="3"/>
  <c r="J3478" i="3"/>
  <c r="J1496" i="3"/>
  <c r="L3103" i="3"/>
  <c r="J718" i="3"/>
  <c r="J544" i="3"/>
  <c r="L932" i="3"/>
  <c r="J2735" i="3"/>
  <c r="L57" i="3"/>
  <c r="L809" i="3"/>
  <c r="J1052" i="3"/>
  <c r="J2984" i="3"/>
  <c r="J1331" i="3"/>
  <c r="J2485" i="3"/>
  <c r="L2184" i="3"/>
  <c r="L2430" i="3"/>
  <c r="J1037" i="3"/>
  <c r="L632" i="3"/>
  <c r="J896" i="3"/>
  <c r="L2744" i="3"/>
  <c r="J37" i="3"/>
  <c r="J764" i="3"/>
  <c r="L298" i="3"/>
  <c r="J858" i="3"/>
  <c r="L3336" i="3"/>
  <c r="J3597" i="3"/>
  <c r="J60" i="3"/>
  <c r="J2263" i="3"/>
  <c r="L1419" i="3"/>
  <c r="L2347" i="3"/>
  <c r="L956" i="3"/>
  <c r="L1565" i="3"/>
  <c r="L3033" i="3"/>
  <c r="J1656" i="3"/>
  <c r="J2041" i="3"/>
  <c r="J902" i="3"/>
  <c r="L1741" i="3"/>
  <c r="L2238" i="3"/>
  <c r="L1056" i="3"/>
  <c r="L1259" i="3"/>
  <c r="L1573" i="3"/>
  <c r="L3482" i="3"/>
  <c r="J46" i="3"/>
  <c r="L291" i="3"/>
  <c r="J3337" i="3"/>
  <c r="L1869" i="3"/>
  <c r="J748" i="3"/>
  <c r="L759" i="3"/>
  <c r="L1456" i="3"/>
  <c r="J2924" i="3"/>
  <c r="J86" i="3"/>
  <c r="L1584" i="3"/>
  <c r="J1933" i="3"/>
  <c r="J232" i="3"/>
  <c r="J722" i="3"/>
  <c r="L173" i="3"/>
  <c r="J146" i="3"/>
  <c r="J1404" i="3"/>
  <c r="J1495" i="3"/>
  <c r="L1032" i="3"/>
  <c r="J903" i="3"/>
  <c r="J2544" i="3"/>
  <c r="J2434" i="3"/>
  <c r="L1816" i="3"/>
  <c r="L550" i="3"/>
  <c r="J657" i="3"/>
  <c r="L2161" i="3"/>
  <c r="L1827" i="3"/>
  <c r="L3193" i="3"/>
  <c r="J3018" i="3"/>
  <c r="L3500" i="3"/>
  <c r="L62" i="3"/>
  <c r="L715" i="3"/>
  <c r="L2190" i="3"/>
  <c r="J2849" i="3"/>
  <c r="L1117" i="3"/>
  <c r="J504" i="3"/>
  <c r="J1894" i="3"/>
  <c r="J2036" i="3"/>
  <c r="J733" i="3"/>
  <c r="L1637" i="3"/>
  <c r="L3145" i="3"/>
  <c r="L1376" i="3"/>
  <c r="L1619" i="3"/>
  <c r="J1990" i="3"/>
  <c r="L1996" i="3"/>
  <c r="J77" i="3"/>
  <c r="L3497" i="3"/>
  <c r="J3000" i="3"/>
  <c r="J1733" i="3"/>
  <c r="J532" i="3"/>
  <c r="L4" i="3"/>
  <c r="L2978" i="3"/>
  <c r="J579" i="3"/>
  <c r="L1898" i="3"/>
  <c r="J811" i="3"/>
  <c r="J1071" i="3"/>
  <c r="J2974" i="3"/>
  <c r="L394" i="3"/>
  <c r="J624" i="3"/>
  <c r="L2760" i="3"/>
  <c r="L3321" i="3"/>
  <c r="L3494" i="3"/>
  <c r="L302" i="3"/>
  <c r="J3491" i="3"/>
  <c r="L830" i="3"/>
  <c r="L864" i="3"/>
  <c r="L346" i="3"/>
  <c r="J1770" i="3"/>
  <c r="J1234" i="3"/>
  <c r="J1569" i="3"/>
  <c r="J359" i="3"/>
  <c r="L2531" i="3"/>
  <c r="J2801" i="3"/>
  <c r="L1061" i="3"/>
  <c r="J193" i="3"/>
  <c r="L391" i="3"/>
  <c r="L2605" i="3"/>
  <c r="L408" i="3"/>
  <c r="L1992" i="3"/>
  <c r="J2374" i="3"/>
  <c r="L1975" i="3"/>
  <c r="L145" i="3"/>
  <c r="L1333" i="3"/>
  <c r="L2017" i="3"/>
  <c r="L1967" i="3"/>
  <c r="L2456" i="3"/>
  <c r="J414" i="3"/>
  <c r="L1236" i="3"/>
  <c r="J1888" i="3"/>
  <c r="J2893" i="3"/>
  <c r="L775" i="3"/>
  <c r="J2947" i="3"/>
  <c r="L2397" i="3"/>
  <c r="J3494" i="3"/>
  <c r="L294" i="3"/>
  <c r="L339" i="3"/>
  <c r="L2398" i="3"/>
  <c r="L584" i="3"/>
  <c r="J140" i="3"/>
  <c r="L1590" i="3"/>
  <c r="J3073" i="3"/>
  <c r="J1347" i="3"/>
  <c r="J3411" i="3"/>
  <c r="L602" i="3"/>
  <c r="J843" i="3"/>
  <c r="L1868" i="3"/>
  <c r="J395" i="3"/>
  <c r="J2821" i="3"/>
  <c r="L2342" i="3"/>
  <c r="J2023" i="3"/>
  <c r="L2203" i="3"/>
  <c r="L1881" i="3"/>
  <c r="J1706" i="3"/>
  <c r="L405" i="3"/>
  <c r="J1653" i="3"/>
  <c r="L3192" i="3"/>
  <c r="L658" i="3"/>
  <c r="L2965" i="3"/>
  <c r="L1920" i="3"/>
  <c r="J918" i="3"/>
  <c r="L3293" i="3"/>
  <c r="L822" i="3"/>
  <c r="L489" i="3"/>
  <c r="J2717" i="3"/>
  <c r="J2246" i="3"/>
  <c r="L2359" i="3"/>
  <c r="J1878" i="3"/>
  <c r="L397" i="3"/>
  <c r="L3587" i="3"/>
  <c r="L2281" i="3"/>
  <c r="L2196" i="3"/>
  <c r="J3054" i="3"/>
  <c r="L1012" i="3"/>
  <c r="J831" i="3"/>
  <c r="L672" i="3"/>
  <c r="J1596" i="3"/>
  <c r="L1524" i="3"/>
  <c r="L279" i="3"/>
  <c r="J2630" i="3"/>
  <c r="J2045" i="3"/>
  <c r="L988" i="3"/>
  <c r="J1795" i="3"/>
  <c r="L1426" i="3"/>
  <c r="J3" i="3"/>
  <c r="J1595" i="3"/>
  <c r="J1305" i="3"/>
  <c r="L99" i="3"/>
  <c r="L3409" i="3"/>
  <c r="L1764" i="3"/>
  <c r="L248" i="3"/>
  <c r="J3253" i="3"/>
  <c r="J1957" i="3"/>
  <c r="L1381" i="3"/>
  <c r="J1377" i="3"/>
  <c r="L1841" i="3"/>
  <c r="J178" i="3"/>
  <c r="L3053" i="3"/>
  <c r="J1881" i="3"/>
  <c r="J3530" i="3"/>
  <c r="L1948" i="3"/>
  <c r="J123" i="3"/>
  <c r="J2237" i="3"/>
  <c r="J3408" i="3"/>
  <c r="J484" i="3"/>
  <c r="J538" i="3"/>
  <c r="L187" i="3"/>
  <c r="L177" i="3"/>
  <c r="J1684" i="3"/>
  <c r="J1539" i="3"/>
  <c r="J647" i="3"/>
  <c r="L1556" i="3"/>
  <c r="L2754" i="3"/>
  <c r="L2206" i="3"/>
  <c r="J785" i="3"/>
  <c r="L1430" i="3"/>
  <c r="J557" i="3"/>
  <c r="J2492" i="3"/>
  <c r="L1979" i="3"/>
  <c r="L3093" i="3"/>
  <c r="L465" i="3"/>
  <c r="J1479" i="3"/>
  <c r="J1443" i="3"/>
  <c r="L994" i="3"/>
  <c r="L260" i="3"/>
  <c r="L1723" i="3"/>
  <c r="L97" i="3"/>
  <c r="J1478" i="3"/>
  <c r="J2994" i="3"/>
  <c r="L3215" i="3"/>
  <c r="J1383" i="3"/>
  <c r="J1747" i="3"/>
  <c r="L341" i="3"/>
  <c r="J1940" i="3"/>
  <c r="L2418" i="3"/>
  <c r="J2914" i="3"/>
  <c r="J1036" i="3"/>
  <c r="L2939" i="3"/>
  <c r="L3042" i="3"/>
  <c r="J3092" i="3"/>
  <c r="J2466" i="3"/>
  <c r="J1904" i="3"/>
  <c r="L390" i="3"/>
  <c r="J105" i="3"/>
  <c r="L1945" i="3"/>
  <c r="J1542" i="3"/>
  <c r="L3112" i="3"/>
  <c r="L1251" i="3"/>
  <c r="L1773" i="3"/>
  <c r="L2928" i="3"/>
  <c r="L3381" i="3"/>
  <c r="L2505" i="3"/>
  <c r="L217" i="3"/>
  <c r="L1244" i="3"/>
  <c r="J2393" i="3"/>
  <c r="L681" i="3"/>
  <c r="J119" i="3"/>
  <c r="L1902" i="3"/>
  <c r="J1650" i="3"/>
  <c r="L1540" i="3"/>
  <c r="L2513" i="3"/>
  <c r="L2295" i="3"/>
  <c r="J1537" i="3"/>
  <c r="J1887" i="3"/>
  <c r="L13" i="3"/>
  <c r="J1120" i="3"/>
  <c r="J1690" i="3"/>
  <c r="J2928" i="3"/>
  <c r="J3324" i="3"/>
  <c r="L2562" i="3"/>
  <c r="J3199" i="3"/>
  <c r="J1070" i="3"/>
  <c r="L863" i="3"/>
  <c r="J2750" i="3"/>
  <c r="L1122" i="3"/>
  <c r="J556" i="3"/>
  <c r="L3429" i="3"/>
  <c r="J1591" i="3"/>
  <c r="L3503" i="3"/>
  <c r="J2878" i="3"/>
  <c r="L2772" i="3"/>
  <c r="J708" i="3"/>
  <c r="J3370" i="3"/>
  <c r="L1608" i="3"/>
  <c r="L2035" i="3"/>
  <c r="J1544" i="3"/>
  <c r="J470" i="3"/>
  <c r="L478" i="3"/>
  <c r="L193" i="3"/>
  <c r="J907" i="3"/>
  <c r="J957" i="3"/>
  <c r="L3077" i="3"/>
  <c r="L837" i="3"/>
  <c r="J2954" i="3"/>
  <c r="L1286" i="3"/>
  <c r="J194" i="3"/>
  <c r="L188" i="3"/>
  <c r="J1563" i="3"/>
  <c r="J1212" i="3"/>
  <c r="J1065" i="3"/>
  <c r="J1078" i="3"/>
  <c r="J2349" i="3"/>
  <c r="L2056" i="3"/>
  <c r="L1017" i="3"/>
  <c r="L1938" i="3"/>
  <c r="L2146" i="3"/>
  <c r="J2734" i="3"/>
  <c r="L2875" i="3"/>
  <c r="L453" i="3"/>
  <c r="L3606" i="3"/>
  <c r="J1258" i="3"/>
  <c r="J3555" i="3"/>
  <c r="J2243" i="3"/>
  <c r="J535" i="3"/>
  <c r="L1823" i="3"/>
  <c r="L1273" i="3"/>
  <c r="L3549" i="3"/>
  <c r="J561" i="3"/>
  <c r="L3158" i="3"/>
  <c r="J3470" i="3"/>
  <c r="J1484" i="3"/>
  <c r="L228" i="3"/>
  <c r="J3186" i="3"/>
  <c r="J224" i="3"/>
  <c r="L304" i="3"/>
  <c r="L3280" i="3"/>
  <c r="L514" i="3"/>
  <c r="J1287" i="3"/>
  <c r="L1833" i="3"/>
  <c r="L1673" i="3"/>
  <c r="L3135" i="3"/>
  <c r="L2409" i="3"/>
  <c r="J996" i="3"/>
  <c r="J1134" i="3"/>
  <c r="J1114" i="3"/>
  <c r="J2616" i="3"/>
  <c r="J3541" i="3"/>
  <c r="L2775" i="3"/>
  <c r="J227" i="3"/>
  <c r="L419" i="3"/>
  <c r="J1679" i="3"/>
  <c r="J3100" i="3"/>
  <c r="J344" i="3"/>
  <c r="J1490" i="3"/>
  <c r="L3265" i="3"/>
  <c r="J633" i="3"/>
  <c r="L1929" i="3"/>
  <c r="L3478" i="3"/>
  <c r="J942" i="3"/>
  <c r="J1311" i="3"/>
  <c r="L2698" i="3"/>
  <c r="J1503" i="3"/>
  <c r="L1121" i="3"/>
  <c r="J1806" i="3"/>
  <c r="L2471" i="3"/>
  <c r="J1921" i="3"/>
  <c r="L263" i="3"/>
  <c r="J2720" i="3"/>
  <c r="L1811" i="3"/>
  <c r="L820" i="3"/>
  <c r="L530" i="3"/>
  <c r="L1322" i="3"/>
  <c r="J1705" i="3"/>
  <c r="L2427" i="3"/>
  <c r="L1750" i="3"/>
  <c r="L2105" i="3"/>
  <c r="L2737" i="3"/>
  <c r="J2842" i="3"/>
  <c r="J3333" i="3"/>
  <c r="J2569" i="3"/>
  <c r="L2823" i="3"/>
  <c r="L2341" i="3"/>
  <c r="J3528" i="3"/>
  <c r="L911" i="3"/>
  <c r="L2895" i="3"/>
  <c r="J2706" i="3"/>
  <c r="J213" i="3"/>
  <c r="J1100" i="3"/>
  <c r="J1723" i="3"/>
  <c r="L1982" i="3"/>
  <c r="L3070" i="3"/>
  <c r="L3427" i="3"/>
  <c r="L633" i="3"/>
  <c r="L884" i="3"/>
  <c r="L3460" i="3"/>
  <c r="L851" i="3"/>
  <c r="L1546" i="3"/>
  <c r="J3131" i="3"/>
  <c r="L1304" i="3"/>
  <c r="J1389" i="3"/>
  <c r="J3071" i="3"/>
  <c r="L3551" i="3"/>
  <c r="L1328" i="3"/>
  <c r="J1035" i="3"/>
  <c r="J2021" i="3"/>
  <c r="J770" i="3"/>
  <c r="J1934" i="3"/>
  <c r="L3138" i="3"/>
  <c r="L1989" i="3"/>
  <c r="L1647" i="3"/>
  <c r="J2441" i="3"/>
  <c r="J2088" i="3"/>
  <c r="L2174" i="3"/>
  <c r="L2292" i="3"/>
  <c r="J758" i="3"/>
  <c r="L2865" i="3"/>
  <c r="J2822" i="3"/>
  <c r="L363" i="3"/>
  <c r="L1218" i="3"/>
  <c r="L2529" i="3"/>
  <c r="J2090" i="3"/>
  <c r="L1227" i="3"/>
  <c r="L1581" i="3"/>
  <c r="J1109" i="3"/>
  <c r="J3118" i="3"/>
  <c r="J413" i="3"/>
  <c r="J3464" i="3"/>
  <c r="J1841" i="3"/>
  <c r="J1041" i="3"/>
  <c r="J1228" i="3"/>
  <c r="L1859" i="3"/>
  <c r="L1954" i="3"/>
  <c r="L1757" i="3"/>
  <c r="J1066" i="3"/>
  <c r="J2859" i="3"/>
  <c r="L2367" i="3"/>
  <c r="J416" i="3"/>
  <c r="L706" i="3"/>
  <c r="J1900" i="3"/>
  <c r="J1775" i="3"/>
  <c r="J2144" i="3"/>
  <c r="L2732" i="3"/>
  <c r="J325" i="3"/>
  <c r="J2773" i="3"/>
  <c r="J3379" i="3"/>
  <c r="J135" i="3"/>
  <c r="L1115" i="3"/>
  <c r="L611" i="3"/>
  <c r="J2412" i="3"/>
  <c r="J2959" i="3"/>
  <c r="J2335" i="3"/>
  <c r="J511" i="3"/>
  <c r="L3203" i="3"/>
  <c r="J871" i="3"/>
  <c r="J2744" i="3"/>
  <c r="J240" i="3"/>
  <c r="J2656" i="3"/>
  <c r="J338" i="3"/>
  <c r="L3314" i="3"/>
  <c r="L2758" i="3"/>
  <c r="L1574" i="3"/>
  <c r="L977" i="3"/>
  <c r="J2279" i="3"/>
  <c r="L1645" i="3"/>
  <c r="J799" i="3"/>
  <c r="J3159" i="3"/>
  <c r="L2881" i="3"/>
  <c r="J1164" i="3"/>
  <c r="L2729" i="3"/>
  <c r="J257" i="3"/>
  <c r="L1168" i="3"/>
  <c r="L861" i="3"/>
  <c r="J2301" i="3"/>
  <c r="L578" i="3"/>
  <c r="J1787" i="3"/>
  <c r="L2817" i="3"/>
  <c r="L2950" i="3"/>
  <c r="J2537" i="3"/>
  <c r="L2607" i="3"/>
  <c r="L2863" i="3"/>
  <c r="J2306" i="3"/>
  <c r="L2839" i="3"/>
  <c r="J3402" i="3"/>
  <c r="L327" i="3"/>
  <c r="L2677" i="3"/>
  <c r="J2551" i="3"/>
  <c r="L607" i="3"/>
  <c r="J310" i="3"/>
  <c r="L3139" i="3"/>
  <c r="L462" i="3"/>
  <c r="L3165" i="3"/>
  <c r="L2596" i="3"/>
  <c r="J1226" i="3"/>
  <c r="J1178" i="3"/>
  <c r="L308" i="3"/>
  <c r="J2129" i="3"/>
  <c r="L3065" i="3"/>
  <c r="J3163" i="3"/>
  <c r="J2038" i="3"/>
  <c r="J1742" i="3"/>
  <c r="L105" i="3"/>
  <c r="J3138" i="3"/>
  <c r="L2680" i="3"/>
  <c r="L2962" i="3"/>
  <c r="L3150" i="3"/>
  <c r="J632" i="3"/>
  <c r="J952" i="3"/>
  <c r="J1578" i="3"/>
  <c r="L1359" i="3"/>
  <c r="L1204" i="3"/>
  <c r="J2046" i="3"/>
  <c r="L642" i="3"/>
  <c r="L215" i="3"/>
  <c r="L19" i="3"/>
  <c r="J3575" i="3"/>
  <c r="L3147" i="3"/>
  <c r="L746" i="3"/>
  <c r="L1064" i="3"/>
  <c r="J2873" i="3"/>
  <c r="L88" i="3"/>
  <c r="L1806" i="3"/>
  <c r="L1336" i="3"/>
  <c r="L860" i="3"/>
  <c r="L1748" i="3"/>
  <c r="J3124" i="3"/>
  <c r="L477" i="3"/>
  <c r="L2996" i="3"/>
  <c r="L2103" i="3"/>
  <c r="J775" i="3"/>
  <c r="J52" i="3"/>
  <c r="J2971" i="3"/>
  <c r="J1275" i="3"/>
  <c r="J1635" i="3"/>
  <c r="J2136" i="3"/>
  <c r="J3571" i="3"/>
  <c r="L159" i="3"/>
  <c r="L3006" i="3"/>
  <c r="L464" i="3"/>
  <c r="J968" i="3"/>
  <c r="L1267" i="3"/>
  <c r="J729" i="3"/>
  <c r="L1525" i="3"/>
  <c r="J443" i="3"/>
  <c r="J2221" i="3"/>
  <c r="L3066" i="3"/>
  <c r="J3315" i="3"/>
  <c r="J2449" i="3"/>
  <c r="J2503" i="3"/>
  <c r="L2132" i="3"/>
  <c r="L182" i="3"/>
  <c r="J2837" i="3"/>
  <c r="J884" i="3"/>
  <c r="J779" i="3"/>
  <c r="J3251" i="3"/>
  <c r="J1754" i="3"/>
  <c r="J1687" i="3"/>
  <c r="L1395" i="3"/>
  <c r="L275" i="3"/>
  <c r="L84" i="3"/>
  <c r="J1051" i="3"/>
  <c r="J486" i="3"/>
  <c r="L1536" i="3"/>
  <c r="L2572" i="3"/>
  <c r="L2497" i="3"/>
  <c r="L3398" i="3"/>
  <c r="L1861" i="3"/>
  <c r="J1966" i="3"/>
  <c r="L2522" i="3"/>
  <c r="J2923" i="3"/>
  <c r="L1433" i="3"/>
  <c r="J1172" i="3"/>
  <c r="J1159" i="3"/>
  <c r="L2620" i="3"/>
  <c r="J203" i="3"/>
  <c r="L2857" i="3"/>
  <c r="J566" i="3"/>
  <c r="L2944" i="3"/>
  <c r="J605" i="3"/>
  <c r="J793" i="3"/>
  <c r="L1922" i="3"/>
  <c r="L749" i="3"/>
  <c r="L1297" i="3"/>
  <c r="L682" i="3"/>
  <c r="J648" i="3"/>
  <c r="L1149" i="3"/>
  <c r="J1538" i="3"/>
  <c r="L1120" i="3"/>
  <c r="J1000" i="3"/>
  <c r="L3405" i="3"/>
  <c r="L2288" i="3"/>
  <c r="J117" i="3"/>
  <c r="L696" i="3"/>
  <c r="J110" i="3"/>
  <c r="L1611" i="3"/>
  <c r="J491" i="3"/>
  <c r="L3400" i="3"/>
  <c r="L2126" i="3"/>
  <c r="J315" i="3"/>
  <c r="J1607" i="3"/>
  <c r="J2921" i="3"/>
  <c r="L1220" i="3"/>
  <c r="L3222" i="3"/>
  <c r="J200" i="3"/>
  <c r="L1388" i="3"/>
  <c r="L2425" i="3"/>
  <c r="L104" i="3"/>
  <c r="L1828" i="3"/>
  <c r="L2673" i="3"/>
  <c r="L1652" i="3"/>
  <c r="J2281" i="3"/>
  <c r="J1046" i="3"/>
  <c r="J1376" i="3"/>
  <c r="L3512" i="3"/>
  <c r="J1303" i="3"/>
  <c r="L1182" i="3"/>
  <c r="J128" i="3"/>
  <c r="J2353" i="3"/>
  <c r="L1487" i="3"/>
  <c r="J345" i="3"/>
  <c r="L2687" i="3"/>
  <c r="L2610" i="3"/>
  <c r="L3250" i="3"/>
  <c r="L708" i="3"/>
  <c r="J1207" i="3"/>
  <c r="J1872" i="3"/>
  <c r="L1541" i="3"/>
  <c r="L3595" i="3"/>
  <c r="L442" i="3"/>
  <c r="L2197" i="3"/>
  <c r="J1545" i="3"/>
  <c r="L430" i="3"/>
  <c r="J420" i="3"/>
  <c r="L532" i="3"/>
  <c r="J2387" i="3"/>
  <c r="J2848" i="3"/>
  <c r="J2440" i="3"/>
  <c r="L235" i="3"/>
  <c r="L340" i="3"/>
  <c r="J3069" i="3"/>
  <c r="J1492" i="3"/>
  <c r="L859" i="3"/>
  <c r="J804" i="3"/>
  <c r="L2850" i="3"/>
  <c r="L2930" i="3"/>
  <c r="J1384" i="3"/>
  <c r="L2771" i="3"/>
  <c r="J378" i="3"/>
  <c r="J2355" i="3"/>
  <c r="L2047" i="3"/>
  <c r="L3220" i="3"/>
  <c r="J2701" i="3"/>
  <c r="L753" i="3"/>
  <c r="J3435" i="3"/>
  <c r="L1927" i="3"/>
  <c r="J829" i="3"/>
  <c r="J221" i="3"/>
  <c r="L1369" i="3"/>
  <c r="J407" i="3"/>
  <c r="L999" i="3"/>
  <c r="J2401" i="3"/>
  <c r="J1975" i="3"/>
  <c r="L1531" i="3"/>
  <c r="L2259" i="3"/>
  <c r="J2981" i="3"/>
  <c r="J3101" i="3"/>
  <c r="J1043" i="3"/>
  <c r="L3092" i="3"/>
  <c r="L231" i="3"/>
  <c r="L1548" i="3"/>
  <c r="J3498" i="3"/>
  <c r="L2590" i="3"/>
  <c r="J1108" i="3"/>
  <c r="J1550" i="3"/>
  <c r="J133" i="3"/>
  <c r="J1543" i="3"/>
  <c r="L58" i="3"/>
  <c r="L2669" i="3"/>
  <c r="J1630" i="3"/>
  <c r="L314" i="3"/>
  <c r="L3169" i="3"/>
  <c r="L1753" i="3"/>
  <c r="J1181" i="3"/>
  <c r="J897" i="3"/>
  <c r="L3316" i="3"/>
  <c r="L604" i="3"/>
  <c r="L2713" i="3"/>
  <c r="L196" i="3"/>
  <c r="L2715" i="3"/>
  <c r="J32" i="3"/>
  <c r="L714" i="3"/>
  <c r="J985" i="3"/>
  <c r="L2274" i="3"/>
  <c r="L2195" i="3"/>
  <c r="L1744" i="3"/>
  <c r="L1754" i="3"/>
  <c r="L2822" i="3"/>
  <c r="L1169" i="3"/>
  <c r="J2138" i="3"/>
  <c r="L1661" i="3"/>
  <c r="J3277" i="3"/>
  <c r="J369" i="3"/>
  <c r="L338" i="3"/>
  <c r="L353" i="3"/>
  <c r="L2263" i="3"/>
  <c r="L1090" i="3"/>
  <c r="L2172" i="3"/>
  <c r="J248" i="3"/>
  <c r="J1804" i="3"/>
  <c r="L1275" i="3"/>
  <c r="L2470" i="3"/>
  <c r="J423" i="3"/>
  <c r="L3484" i="3"/>
  <c r="L3335" i="3"/>
  <c r="L1551" i="3"/>
  <c r="J55" i="3"/>
  <c r="J1612" i="3"/>
  <c r="J2056" i="3"/>
  <c r="J2399" i="3"/>
  <c r="J2413" i="3"/>
  <c r="L2877" i="3"/>
  <c r="J3378" i="3"/>
  <c r="J519" i="3"/>
  <c r="J3374" i="3"/>
  <c r="L1464" i="3"/>
  <c r="J2082" i="3"/>
  <c r="J1349" i="3"/>
  <c r="L1708" i="3"/>
  <c r="J2446" i="3"/>
  <c r="J241" i="3"/>
  <c r="L7" i="3"/>
  <c r="J874" i="3"/>
  <c r="J3366" i="3"/>
  <c r="L2093" i="3"/>
  <c r="J979" i="3"/>
  <c r="J3072" i="3"/>
  <c r="J778" i="3"/>
  <c r="L747" i="3"/>
  <c r="J2192" i="3"/>
  <c r="L2082" i="3"/>
  <c r="J220" i="3"/>
  <c r="J2043" i="3"/>
  <c r="L238" i="3"/>
  <c r="J1711" i="3"/>
  <c r="J723" i="3"/>
  <c r="J2716" i="3"/>
  <c r="L2016" i="3"/>
  <c r="J1039" i="3"/>
  <c r="J1566" i="3"/>
  <c r="J3310" i="3"/>
  <c r="J2057" i="3"/>
  <c r="J2326" i="3"/>
  <c r="J1528" i="3"/>
  <c r="L1789" i="3"/>
  <c r="L2972" i="3"/>
  <c r="J324" i="3"/>
  <c r="J3125" i="3"/>
  <c r="L2482" i="3"/>
  <c r="J1199" i="3"/>
  <c r="L1984" i="3"/>
  <c r="J394" i="3"/>
  <c r="J3182" i="3"/>
  <c r="J1846" i="3"/>
  <c r="J1057" i="3"/>
  <c r="L1810" i="3"/>
  <c r="L1103" i="3"/>
  <c r="J3081" i="3"/>
  <c r="L2634" i="3"/>
  <c r="L367" i="3"/>
  <c r="J1251" i="3"/>
  <c r="L2437" i="3"/>
  <c r="L1643" i="3"/>
  <c r="J663" i="3"/>
  <c r="J1217" i="3"/>
  <c r="L501" i="3"/>
  <c r="J3334" i="3"/>
  <c r="L280" i="3"/>
  <c r="J3587" i="3"/>
  <c r="L49" i="3"/>
  <c r="J3301" i="3"/>
  <c r="L2799" i="3"/>
  <c r="J3471" i="3"/>
  <c r="L2350" i="3"/>
  <c r="J2369" i="3"/>
  <c r="J1019" i="3"/>
  <c r="L2403" i="3"/>
  <c r="L2700" i="3"/>
  <c r="J371" i="3"/>
  <c r="L2555" i="3"/>
  <c r="J2465" i="3"/>
  <c r="J1523" i="3"/>
  <c r="J1168" i="3"/>
  <c r="J171" i="3"/>
  <c r="L518" i="3"/>
  <c r="J1348" i="3"/>
  <c r="L2412" i="3"/>
  <c r="J1580" i="3"/>
  <c r="J425" i="3"/>
  <c r="L1999" i="3"/>
  <c r="J447" i="3"/>
  <c r="L1349" i="3"/>
  <c r="L603" i="3"/>
  <c r="L3471" i="3"/>
  <c r="J1594" i="3"/>
  <c r="L1778" i="3"/>
  <c r="J1582" i="3"/>
  <c r="J1476" i="3"/>
  <c r="L1155" i="3"/>
  <c r="J2435" i="3"/>
  <c r="J206" i="3"/>
  <c r="L1485" i="3"/>
  <c r="J766" i="3"/>
  <c r="L1006" i="3"/>
  <c r="J734" i="3"/>
  <c r="L511" i="3"/>
  <c r="L1190" i="3"/>
  <c r="L1351" i="3"/>
  <c r="L564" i="3"/>
  <c r="J3579" i="3"/>
  <c r="L349" i="3"/>
  <c r="J2248" i="3"/>
  <c r="J1288" i="3"/>
  <c r="J207" i="3"/>
  <c r="J2535" i="3"/>
  <c r="J844" i="3"/>
  <c r="L691" i="3"/>
  <c r="J103" i="3"/>
  <c r="J76" i="3"/>
  <c r="L1203" i="3"/>
  <c r="J3068" i="3"/>
  <c r="L2827" i="3"/>
  <c r="J2003" i="3"/>
  <c r="L2223" i="3"/>
  <c r="J869" i="3"/>
  <c r="J2065" i="3"/>
  <c r="L2220" i="3"/>
  <c r="J2480" i="3"/>
  <c r="L2991" i="3"/>
  <c r="J1842" i="3"/>
  <c r="L1085" i="3"/>
  <c r="J1814" i="3"/>
  <c r="J524" i="3"/>
  <c r="L1623" i="3"/>
  <c r="L59" i="3"/>
  <c r="J2022" i="3"/>
  <c r="L3167" i="3"/>
  <c r="L2247" i="3"/>
  <c r="J380" i="3"/>
  <c r="J531" i="3"/>
  <c r="J545" i="3"/>
  <c r="L166" i="3"/>
  <c r="J2166" i="3"/>
  <c r="L3334" i="3"/>
  <c r="L3128" i="3"/>
  <c r="J3454" i="3"/>
  <c r="J48" i="3"/>
  <c r="L1099" i="3"/>
  <c r="J2213" i="3"/>
  <c r="L3281" i="3"/>
  <c r="L2217" i="3"/>
  <c r="J16" i="3"/>
  <c r="J1420" i="3"/>
  <c r="L2316" i="3"/>
  <c r="L1740" i="3"/>
  <c r="L3436" i="3"/>
  <c r="J457" i="3"/>
  <c r="J2727" i="3"/>
  <c r="L1842" i="3"/>
  <c r="L1219" i="3"/>
  <c r="J1674" i="3"/>
  <c r="L1586" i="3"/>
  <c r="L387" i="3"/>
  <c r="L1615" i="3"/>
  <c r="J2884" i="3"/>
  <c r="J851" i="3"/>
  <c r="J2268" i="3"/>
  <c r="J1524" i="3"/>
  <c r="L779" i="3"/>
  <c r="J3238" i="3"/>
  <c r="L2252" i="3"/>
  <c r="L2276" i="3"/>
  <c r="J1636" i="3"/>
  <c r="J3207" i="3"/>
  <c r="J3097" i="3"/>
  <c r="L153" i="3"/>
  <c r="J1865" i="3"/>
  <c r="L3047" i="3"/>
  <c r="J1876" i="3"/>
  <c r="L1751" i="3"/>
  <c r="L3505" i="3"/>
  <c r="J3540" i="3"/>
  <c r="L2253" i="3"/>
  <c r="J2631" i="3"/>
  <c r="L147" i="3"/>
  <c r="J2703" i="3"/>
  <c r="J1864" i="3"/>
  <c r="L79" i="3"/>
  <c r="L3113" i="3"/>
  <c r="J1794" i="3"/>
  <c r="L1453" i="3"/>
  <c r="L2168" i="3"/>
  <c r="J720" i="3"/>
  <c r="J690" i="3"/>
  <c r="J2429" i="3"/>
  <c r="L2297" i="3"/>
  <c r="J2069" i="3"/>
  <c r="J1333" i="3"/>
  <c r="J934" i="3"/>
  <c r="L44" i="3"/>
  <c r="J526" i="3"/>
  <c r="J619" i="3"/>
  <c r="L1907" i="3"/>
  <c r="J2793" i="3"/>
  <c r="L2140" i="3"/>
  <c r="L1756" i="3"/>
  <c r="L267" i="3"/>
  <c r="J157" i="3"/>
  <c r="L2864" i="3"/>
  <c r="J2710" i="3"/>
  <c r="J1419" i="3"/>
  <c r="J1060" i="3"/>
  <c r="J2590" i="3"/>
  <c r="J1416" i="3"/>
  <c r="J259" i="3"/>
  <c r="L2485" i="3"/>
  <c r="J3235" i="3"/>
  <c r="J274" i="3"/>
  <c r="J527" i="3"/>
  <c r="J1329" i="3"/>
  <c r="J50" i="3"/>
  <c r="L2840" i="3"/>
  <c r="J655" i="3"/>
  <c r="L2315" i="3"/>
  <c r="L1279" i="3"/>
  <c r="J1561" i="3"/>
  <c r="J1153" i="3"/>
  <c r="J2216" i="3"/>
  <c r="J1875" i="3"/>
  <c r="L1914" i="3"/>
  <c r="J45" i="3"/>
  <c r="L3437" i="3"/>
  <c r="L3171" i="3"/>
  <c r="J2219" i="3"/>
  <c r="J1939" i="3"/>
  <c r="L720" i="3"/>
  <c r="L1027" i="3"/>
  <c r="J164" i="3"/>
  <c r="J2672" i="3"/>
  <c r="J2368" i="3"/>
  <c r="J58" i="3"/>
  <c r="L1844" i="3"/>
  <c r="J143" i="3"/>
  <c r="J2270" i="3"/>
  <c r="L362" i="3"/>
  <c r="L873" i="3"/>
  <c r="J2362" i="3"/>
  <c r="L133" i="3"/>
  <c r="J2899" i="3"/>
  <c r="J2857" i="3"/>
  <c r="L1446" i="3"/>
  <c r="J1195" i="3"/>
  <c r="J2149" i="3"/>
  <c r="L3009" i="3"/>
  <c r="L1663" i="3"/>
  <c r="L2525" i="3"/>
  <c r="L867" i="3"/>
  <c r="J1206" i="3"/>
  <c r="L762" i="3"/>
  <c r="J3158" i="3"/>
  <c r="J1860" i="3"/>
  <c r="L3178" i="3"/>
  <c r="L1356" i="3"/>
  <c r="J169" i="3"/>
  <c r="J988" i="3"/>
  <c r="L3240" i="3"/>
  <c r="L2346" i="3"/>
  <c r="J3142" i="3"/>
  <c r="L2819" i="3"/>
  <c r="L1530" i="3"/>
  <c r="L2450" i="3"/>
  <c r="J867" i="3"/>
  <c r="L3018" i="3"/>
  <c r="J706" i="3"/>
  <c r="J2610" i="3"/>
  <c r="L2518" i="3"/>
  <c r="J1969" i="3"/>
  <c r="J2408" i="3"/>
  <c r="L377" i="3"/>
  <c r="J1879" i="3"/>
  <c r="J3200" i="3"/>
  <c r="L1644" i="3"/>
  <c r="J3415" i="3"/>
  <c r="J1896" i="3"/>
  <c r="L227" i="3"/>
  <c r="L2942" i="3"/>
  <c r="J1350" i="3"/>
  <c r="L1496" i="3"/>
  <c r="L317" i="3"/>
  <c r="J1641" i="3"/>
  <c r="L2018" i="3"/>
  <c r="L2874" i="3"/>
  <c r="L2845" i="3"/>
  <c r="L2719" i="3"/>
  <c r="J2481" i="3"/>
  <c r="L437" i="3"/>
  <c r="L2298" i="3"/>
  <c r="J972" i="3"/>
  <c r="J2257" i="3"/>
  <c r="J1302" i="3"/>
  <c r="J2059" i="3"/>
  <c r="L2859" i="3"/>
  <c r="L1330" i="3"/>
  <c r="L1654" i="3"/>
  <c r="L2539" i="3"/>
  <c r="L548" i="3"/>
  <c r="J878" i="3"/>
  <c r="L3508" i="3"/>
  <c r="L3529" i="3"/>
  <c r="L3185" i="3"/>
  <c r="L975" i="3"/>
  <c r="J1818" i="3"/>
  <c r="J2039" i="3"/>
  <c r="L1845" i="3"/>
  <c r="L3421" i="3"/>
  <c r="L3481" i="3"/>
  <c r="L1003" i="3"/>
  <c r="L1054" i="3"/>
  <c r="J857" i="3"/>
  <c r="J995" i="3"/>
  <c r="J430" i="3"/>
  <c r="J2979" i="3"/>
  <c r="L2067" i="3"/>
  <c r="L3341" i="3"/>
  <c r="J1401" i="3"/>
  <c r="J1606" i="3"/>
  <c r="J2204" i="3"/>
  <c r="J1848" i="3"/>
  <c r="L2935" i="3"/>
  <c r="L3443" i="3"/>
  <c r="L409" i="3"/>
  <c r="L1089" i="3"/>
  <c r="L637" i="3"/>
  <c r="L3510" i="3"/>
  <c r="L1384" i="3"/>
  <c r="J3293" i="3"/>
  <c r="L3123" i="3"/>
  <c r="J2517" i="3"/>
  <c r="J3013" i="3"/>
  <c r="J1869" i="3"/>
  <c r="J1340" i="3"/>
  <c r="J1866" i="3"/>
  <c r="J1418" i="3"/>
  <c r="J2597" i="3"/>
  <c r="L507" i="3"/>
  <c r="J1140" i="3"/>
  <c r="L1254" i="3"/>
  <c r="J1590" i="3"/>
  <c r="L1872" i="3"/>
  <c r="L3577" i="3"/>
  <c r="L2339" i="3"/>
  <c r="L1364" i="3"/>
  <c r="L1988" i="3"/>
  <c r="J3457" i="3"/>
  <c r="L2707" i="3"/>
  <c r="J3574" i="3"/>
  <c r="L880" i="3"/>
  <c r="L1263" i="3"/>
  <c r="J974" i="3"/>
  <c r="J943" i="3"/>
  <c r="J2591" i="3"/>
  <c r="L2027" i="3"/>
  <c r="L1745" i="3"/>
  <c r="L2582" i="3"/>
  <c r="L1815" i="3"/>
  <c r="J2482" i="3"/>
  <c r="J2624" i="3"/>
  <c r="L1277" i="3"/>
  <c r="L146" i="3"/>
  <c r="J3165" i="3"/>
  <c r="J2274" i="3"/>
  <c r="J1602" i="3"/>
  <c r="L2548" i="3"/>
  <c r="J238" i="3"/>
  <c r="L1229" i="3"/>
  <c r="J449" i="3"/>
  <c r="J228" i="3"/>
  <c r="L894" i="3"/>
  <c r="J2692" i="3"/>
  <c r="J2189" i="3"/>
  <c r="L2880" i="3"/>
  <c r="L3121" i="3"/>
  <c r="L1946" i="3"/>
  <c r="L807" i="3"/>
  <c r="L2614" i="3"/>
  <c r="J3318" i="3"/>
  <c r="L2927" i="3"/>
  <c r="J1426" i="3"/>
  <c r="L1846" i="3"/>
  <c r="L725" i="3"/>
  <c r="J2" i="3"/>
  <c r="L490" i="3"/>
  <c r="J1839" i="3"/>
  <c r="J31" i="3"/>
  <c r="J3320" i="3"/>
  <c r="J2386" i="3"/>
  <c r="J2584" i="3"/>
  <c r="L1998" i="3"/>
  <c r="L2175" i="3"/>
  <c r="J543" i="3"/>
  <c r="J3429" i="3"/>
  <c r="L1963" i="3"/>
  <c r="L379" i="3"/>
  <c r="J329" i="3"/>
  <c r="L890" i="3"/>
  <c r="J1850" i="3"/>
  <c r="L2231" i="3"/>
  <c r="J1442" i="3"/>
  <c r="L825" i="3"/>
  <c r="L2380" i="3"/>
  <c r="J2104" i="3"/>
  <c r="J1929" i="3"/>
  <c r="L2261" i="3"/>
  <c r="J1529" i="3"/>
  <c r="L1102" i="3"/>
  <c r="J1625" i="3"/>
  <c r="L1175" i="3"/>
  <c r="L980" i="3"/>
  <c r="L692" i="3"/>
  <c r="J1129" i="3"/>
  <c r="J2675" i="3"/>
  <c r="L3590" i="3"/>
  <c r="L3110" i="3"/>
  <c r="J709" i="3"/>
  <c r="J951" i="3"/>
  <c r="L1466" i="3"/>
  <c r="J1125" i="3"/>
  <c r="L1657" i="3"/>
  <c r="J1029" i="3"/>
  <c r="L1438" i="3"/>
  <c r="J1734" i="3"/>
  <c r="L3144" i="3"/>
  <c r="L1677" i="3"/>
  <c r="J2621" i="3"/>
  <c r="J912" i="3"/>
  <c r="L191" i="3"/>
  <c r="J3037" i="3"/>
  <c r="J2218" i="3"/>
  <c r="J183" i="3"/>
  <c r="L694" i="3"/>
  <c r="L1000" i="3"/>
  <c r="J3266" i="3"/>
  <c r="J2892" i="3"/>
  <c r="J502" i="3"/>
  <c r="L2765" i="3"/>
  <c r="J3016" i="3"/>
  <c r="J2742" i="3"/>
  <c r="L1746" i="3"/>
  <c r="J442" i="3"/>
  <c r="L740" i="3"/>
  <c r="J20" i="3"/>
  <c r="J3339" i="3"/>
  <c r="J1999" i="3"/>
  <c r="J3529" i="3"/>
  <c r="J1472" i="3"/>
  <c r="J3256" i="3"/>
  <c r="J944" i="3"/>
  <c r="L909" i="3"/>
  <c r="J2421" i="3"/>
  <c r="L1406" i="3"/>
  <c r="J1163" i="3"/>
  <c r="J2681" i="3"/>
  <c r="J757" i="3"/>
  <c r="J448" i="3"/>
  <c r="J268" i="3"/>
  <c r="J1541" i="3"/>
  <c r="J2508" i="3"/>
  <c r="J3332" i="3"/>
  <c r="J711" i="3"/>
  <c r="J1053" i="3"/>
  <c r="L744" i="3"/>
  <c r="L1076" i="3"/>
  <c r="L2649" i="3"/>
  <c r="J1015" i="3"/>
  <c r="J937" i="3"/>
  <c r="J3039" i="3"/>
  <c r="J3292" i="3"/>
  <c r="J1554" i="3"/>
  <c r="J1793" i="3"/>
  <c r="J681" i="3"/>
  <c r="L259" i="3"/>
  <c r="J643" i="3"/>
  <c r="L648" i="3"/>
  <c r="J2668" i="3"/>
  <c r="L64" i="3"/>
  <c r="L3082" i="3"/>
  <c r="L2149" i="3"/>
  <c r="L76" i="3"/>
  <c r="J73" i="3"/>
  <c r="J1782" i="3"/>
  <c r="L559" i="3"/>
  <c r="J3592" i="3"/>
  <c r="L2421" i="3"/>
  <c r="L2730" i="3"/>
  <c r="L806" i="3"/>
  <c r="J2242" i="3"/>
  <c r="L274" i="3"/>
  <c r="L2303" i="3"/>
  <c r="L324" i="3"/>
  <c r="J2477" i="3"/>
  <c r="L3134" i="3"/>
  <c r="L2869" i="3"/>
  <c r="J3394" i="3"/>
  <c r="J1895" i="3"/>
  <c r="L991" i="3"/>
  <c r="L2628" i="3"/>
  <c r="J2324" i="3"/>
  <c r="J3278" i="3"/>
  <c r="J2193" i="3"/>
  <c r="L2142" i="3"/>
  <c r="J2870" i="3"/>
  <c r="J992" i="3"/>
  <c r="L3142" i="3"/>
  <c r="J2011" i="3"/>
  <c r="L1088" i="3"/>
  <c r="L2256" i="3"/>
  <c r="J3003" i="3"/>
  <c r="L2577" i="3"/>
  <c r="J2852" i="3"/>
  <c r="L1809" i="3"/>
  <c r="J3576" i="3"/>
  <c r="J1932" i="3"/>
  <c r="J278" i="3"/>
  <c r="L805" i="3"/>
  <c r="J2433" i="3"/>
  <c r="L2321" i="3"/>
  <c r="L3448" i="3"/>
  <c r="L931" i="3"/>
  <c r="L2243" i="3"/>
  <c r="J1828" i="3"/>
  <c r="J3552" i="3"/>
  <c r="J1512" i="3"/>
  <c r="L3324" i="3"/>
  <c r="J3458" i="3"/>
  <c r="J441" i="3"/>
  <c r="J231" i="3"/>
  <c r="L1610" i="3"/>
  <c r="J1105" i="3"/>
  <c r="L2800" i="3"/>
  <c r="L1879" i="3"/>
  <c r="L3431" i="3"/>
  <c r="L3041" i="3"/>
  <c r="L2225" i="3"/>
  <c r="J2120" i="3"/>
  <c r="J2572" i="3"/>
  <c r="J1731" i="3"/>
  <c r="J3311" i="3"/>
  <c r="J418" i="3"/>
  <c r="L1529" i="3"/>
  <c r="L261" i="3"/>
  <c r="L3370" i="3"/>
  <c r="J3588" i="3"/>
  <c r="L1184" i="3"/>
  <c r="L1098" i="3"/>
  <c r="L1957" i="3"/>
  <c r="L1721" i="3"/>
  <c r="J3171" i="3"/>
  <c r="J2416" i="3"/>
  <c r="J3017" i="3"/>
  <c r="J2247" i="3"/>
  <c r="J382" i="3"/>
  <c r="J2693" i="3"/>
  <c r="J3371" i="3"/>
  <c r="L1116" i="3"/>
  <c r="J791" i="3"/>
  <c r="J1282" i="3"/>
  <c r="L1228" i="3"/>
  <c r="J3582" i="3"/>
  <c r="L2395" i="3"/>
  <c r="J1667" i="3"/>
  <c r="J3383" i="3"/>
  <c r="J1337" i="3"/>
  <c r="J1433" i="3"/>
  <c r="L2257" i="3"/>
  <c r="L2441" i="3"/>
  <c r="J824" i="3"/>
  <c r="L3475" i="3"/>
  <c r="L737" i="3"/>
  <c r="L2237" i="3"/>
  <c r="L1233" i="3"/>
  <c r="L1451" i="3"/>
  <c r="L3140" i="3"/>
  <c r="L1370" i="3"/>
  <c r="J1972" i="3"/>
  <c r="L2108" i="3"/>
  <c r="L918" i="3"/>
  <c r="L1592" i="3"/>
  <c r="L2365" i="3"/>
  <c r="L448" i="3"/>
  <c r="J1087" i="3"/>
  <c r="J2539" i="3"/>
  <c r="L3017" i="3"/>
  <c r="L1201" i="3"/>
  <c r="L917" i="3"/>
  <c r="L3386" i="3"/>
  <c r="L2795" i="3"/>
  <c r="J2451" i="3"/>
  <c r="J2203" i="3"/>
  <c r="J1768" i="3"/>
  <c r="J2507" i="3"/>
  <c r="J969" i="3"/>
  <c r="J2879" i="3"/>
  <c r="J765" i="3"/>
  <c r="L3229" i="3"/>
  <c r="J254" i="3"/>
  <c r="L3058" i="3"/>
  <c r="L2034" i="3"/>
  <c r="J1007" i="3"/>
  <c r="J1727" i="3"/>
  <c r="J2455" i="3"/>
  <c r="J436" i="3"/>
  <c r="J3604" i="3"/>
  <c r="L2662" i="3"/>
  <c r="J468" i="3"/>
  <c r="L37" i="3"/>
  <c r="J2902" i="3"/>
  <c r="L2048" i="3"/>
  <c r="J1701" i="3"/>
  <c r="J2906" i="3"/>
  <c r="L3511" i="3"/>
  <c r="L2931" i="3"/>
  <c r="L355" i="3"/>
  <c r="L3288" i="3"/>
  <c r="L2387" i="3"/>
  <c r="J1946" i="3"/>
  <c r="L2479" i="3"/>
  <c r="J880" i="3"/>
  <c r="L3191" i="3"/>
  <c r="L1813" i="3"/>
  <c r="L2807" i="3"/>
  <c r="J3219" i="3"/>
  <c r="L2382" i="3"/>
  <c r="J2546" i="3"/>
  <c r="J3361" i="3"/>
  <c r="L2411" i="3"/>
  <c r="L510" i="3"/>
  <c r="L3472" i="3"/>
  <c r="J2302" i="3"/>
  <c r="J1289" i="3"/>
  <c r="L3442" i="3"/>
  <c r="J1964" i="3"/>
  <c r="J533" i="3"/>
  <c r="J1744" i="3"/>
  <c r="L161" i="3"/>
  <c r="J482" i="3"/>
  <c r="J1130" i="3"/>
  <c r="L418" i="3"/>
  <c r="J3240" i="3"/>
  <c r="J2337" i="3"/>
  <c r="L205" i="3"/>
  <c r="J3322" i="3"/>
  <c r="L322" i="3"/>
  <c r="L3287" i="3"/>
  <c r="L1936" i="3"/>
  <c r="L926" i="3"/>
  <c r="L585" i="3"/>
  <c r="L3513" i="3"/>
  <c r="J452" i="3"/>
  <c r="L2133" i="3"/>
  <c r="J1506" i="3"/>
  <c r="L1953" i="3"/>
  <c r="L950" i="3"/>
  <c r="J3116" i="3"/>
  <c r="J3428" i="3"/>
  <c r="J3130" i="3"/>
  <c r="L566" i="3"/>
  <c r="L2275" i="3"/>
  <c r="J1767" i="3"/>
  <c r="J768" i="3"/>
  <c r="J1456" i="3"/>
  <c r="J1123" i="3"/>
  <c r="J3524" i="3"/>
  <c r="L1873" i="3"/>
  <c r="L1146" i="3"/>
  <c r="L3186" i="3"/>
  <c r="L3248" i="3"/>
  <c r="L680" i="3"/>
  <c r="J3341" i="3"/>
  <c r="L2705" i="3"/>
  <c r="J2802" i="3"/>
  <c r="J914" i="3"/>
  <c r="J3183" i="3"/>
  <c r="L93" i="3"/>
  <c r="L2493" i="3"/>
  <c r="L2789" i="3"/>
  <c r="L960" i="3"/>
  <c r="J3475" i="3"/>
  <c r="J563" i="3"/>
  <c r="J1917" i="3"/>
  <c r="L3545" i="3"/>
  <c r="J496" i="3"/>
  <c r="J962" i="3"/>
  <c r="J2442" i="3"/>
  <c r="L1777" i="3"/>
  <c r="J3549" i="3"/>
  <c r="J1028" i="3"/>
  <c r="L1571" i="3"/>
  <c r="J2567" i="3"/>
  <c r="J2949" i="3"/>
  <c r="J1208" i="3"/>
  <c r="J1396" i="3"/>
  <c r="J2637" i="3"/>
  <c r="J627" i="3"/>
  <c r="L487" i="3"/>
  <c r="J3272" i="3"/>
  <c r="J2287" i="3"/>
  <c r="L1258" i="3"/>
  <c r="L2011" i="3"/>
  <c r="L636" i="3"/>
  <c r="L214" i="3"/>
  <c r="L479" i="3"/>
  <c r="J1059" i="3"/>
  <c r="J3537" i="3"/>
  <c r="L1245" i="3"/>
  <c r="L3080" i="3"/>
  <c r="L3544" i="3"/>
  <c r="J2901" i="3"/>
  <c r="J759" i="3"/>
  <c r="J1464" i="3"/>
  <c r="L2068" i="3"/>
  <c r="L758" i="3"/>
  <c r="L3390" i="3"/>
  <c r="L3124" i="3"/>
  <c r="L2402" i="3"/>
  <c r="L330" i="3"/>
  <c r="L787" i="3"/>
  <c r="L1937" i="3"/>
  <c r="L1342" i="3"/>
  <c r="J366" i="3"/>
  <c r="J2211" i="3"/>
  <c r="L1424" i="3"/>
  <c r="L2578" i="3"/>
  <c r="L1624" i="3"/>
  <c r="L27" i="3"/>
  <c r="J9" i="3"/>
  <c r="J3153" i="3"/>
  <c r="L2639" i="3"/>
  <c r="L1022" i="3"/>
  <c r="L131" i="3"/>
  <c r="L3303" i="3"/>
  <c r="L1385" i="3"/>
  <c r="J2201" i="3"/>
  <c r="J25" i="3"/>
  <c r="L666" i="3"/>
  <c r="L1063" i="3"/>
  <c r="L697" i="3"/>
  <c r="L2674" i="3"/>
  <c r="L3217" i="3"/>
  <c r="J348" i="3"/>
  <c r="L1909" i="3"/>
  <c r="L1819" i="3"/>
  <c r="J2565" i="3"/>
  <c r="J1410" i="3"/>
  <c r="J2736" i="3"/>
  <c r="J1017" i="3"/>
  <c r="L3305" i="3"/>
  <c r="J253" i="3"/>
  <c r="J3059" i="3"/>
  <c r="L3496" i="3"/>
  <c r="J740" i="3"/>
  <c r="J2962" i="3"/>
  <c r="L764" i="3"/>
  <c r="L3560" i="3"/>
  <c r="J1167" i="3"/>
  <c r="J1849" i="3"/>
  <c r="J1073" i="3"/>
  <c r="J246" i="3"/>
  <c r="L2158" i="3"/>
  <c r="J2972" i="3"/>
  <c r="J849" i="3"/>
  <c r="J3033" i="3"/>
  <c r="L1492" i="3"/>
  <c r="J2010" i="3"/>
  <c r="J2303" i="3"/>
  <c r="L17" i="3"/>
  <c r="J2000" i="3"/>
  <c r="L3326" i="3"/>
  <c r="L272" i="3"/>
  <c r="L1143" i="3"/>
  <c r="J3156" i="3"/>
  <c r="J2823" i="3"/>
  <c r="J3418" i="3"/>
  <c r="J1976" i="3"/>
  <c r="J978" i="3"/>
  <c r="J2917" i="3"/>
  <c r="J2570" i="3"/>
  <c r="L529" i="3"/>
  <c r="L3488" i="3"/>
  <c r="L1782" i="3"/>
  <c r="L716" i="3"/>
  <c r="J3077" i="3"/>
  <c r="L2038" i="3"/>
  <c r="L799" i="3"/>
  <c r="L2208" i="3"/>
  <c r="J3375" i="3"/>
  <c r="L2189" i="3"/>
  <c r="J2536" i="3"/>
  <c r="J2654" i="3"/>
  <c r="L423" i="3"/>
  <c r="L1913" i="3"/>
  <c r="J226" i="3"/>
  <c r="L2752" i="3"/>
  <c r="J1309" i="3"/>
  <c r="L2860" i="3"/>
  <c r="J1082" i="3"/>
  <c r="L2709" i="3"/>
  <c r="L2424" i="3"/>
  <c r="J275" i="3"/>
  <c r="J2009" i="3"/>
  <c r="L1959" i="3"/>
  <c r="L1646" i="3"/>
  <c r="L2143" i="3"/>
  <c r="L1366" i="3"/>
  <c r="J305" i="3"/>
  <c r="L1668" i="3"/>
  <c r="J2428" i="3"/>
  <c r="L2419" i="3"/>
  <c r="J474" i="3"/>
  <c r="J1779" i="3"/>
  <c r="L527" i="3"/>
  <c r="J3246" i="3"/>
  <c r="J2846" i="3"/>
  <c r="L1609" i="3"/>
  <c r="L1055" i="3"/>
  <c r="J2680" i="3"/>
  <c r="L1270" i="3"/>
  <c r="L1180" i="3"/>
  <c r="J518" i="3"/>
  <c r="L1058" i="3"/>
  <c r="J672" i="3"/>
  <c r="J594" i="3"/>
  <c r="L1357" i="3"/>
  <c r="L445" i="3"/>
  <c r="L832" i="3"/>
  <c r="L1408" i="3"/>
  <c r="L1594" i="3"/>
  <c r="J1256" i="3"/>
  <c r="J1781" i="3"/>
  <c r="J2557" i="3"/>
  <c r="L1939" i="3"/>
  <c r="L2169" i="3"/>
  <c r="J3426" i="3"/>
  <c r="J2806" i="3"/>
  <c r="L3170" i="3"/>
  <c r="J1852" i="3"/>
  <c r="L1457" i="3"/>
  <c r="J2085" i="3"/>
  <c r="J945" i="3"/>
  <c r="J249" i="3"/>
  <c r="J679" i="3"/>
  <c r="L3069" i="3"/>
  <c r="J781" i="3"/>
  <c r="J823" i="3"/>
  <c r="J2695" i="3"/>
  <c r="J789" i="3"/>
  <c r="J640" i="3"/>
  <c r="L1718" i="3"/>
  <c r="J3002" i="3"/>
  <c r="J2356" i="3"/>
  <c r="L2941" i="3"/>
  <c r="L2084" i="3"/>
  <c r="L1714" i="3"/>
  <c r="L1503" i="3"/>
  <c r="J3231" i="3"/>
  <c r="J3283" i="3"/>
  <c r="J3483" i="3"/>
  <c r="J2643" i="3"/>
  <c r="J1557" i="3"/>
  <c r="J1169" i="3"/>
  <c r="L3592" i="3"/>
  <c r="J2278" i="3"/>
  <c r="L2879" i="3"/>
  <c r="J3305" i="3"/>
  <c r="J2134" i="3"/>
  <c r="J3146" i="3"/>
  <c r="J3425" i="3"/>
  <c r="J1548" i="3"/>
  <c r="J582" i="3"/>
  <c r="J2316" i="3"/>
  <c r="L718" i="3"/>
  <c r="L1025" i="3"/>
  <c r="J2724" i="3"/>
  <c r="J859" i="3"/>
  <c r="L1612" i="3"/>
  <c r="L2526" i="3"/>
  <c r="J1844" i="3"/>
  <c r="L2255" i="3"/>
  <c r="L1985" i="3"/>
  <c r="J139" i="3"/>
  <c r="L15" i="3"/>
  <c r="L1974" i="3"/>
  <c r="J904" i="3"/>
  <c r="J1201" i="3"/>
  <c r="L562" i="3"/>
  <c r="J3409" i="3"/>
  <c r="L3403" i="3"/>
  <c r="L646" i="3"/>
  <c r="J83" i="3"/>
  <c r="J2061" i="3"/>
  <c r="L1326" i="3"/>
  <c r="J201" i="3"/>
  <c r="J54" i="3"/>
  <c r="J412" i="3"/>
  <c r="L2651" i="3"/>
  <c r="L1207" i="3"/>
  <c r="J1532" i="3"/>
  <c r="L2981" i="3"/>
  <c r="L3313" i="3"/>
  <c r="L2272" i="3"/>
  <c r="J1170" i="3"/>
  <c r="L3181" i="3"/>
  <c r="J1587" i="3"/>
  <c r="L2520" i="3"/>
  <c r="J1188" i="3"/>
  <c r="L905" i="3"/>
  <c r="L1347" i="3"/>
  <c r="L2386" i="3"/>
  <c r="L1557" i="3"/>
  <c r="J1598" i="3"/>
  <c r="J819" i="3"/>
  <c r="J1189" i="3"/>
  <c r="J399" i="3"/>
  <c r="L365" i="3"/>
  <c r="L264" i="3"/>
  <c r="J151" i="3"/>
  <c r="L2232" i="3"/>
  <c r="J1910" i="3"/>
  <c r="J1186" i="3"/>
  <c r="L2286" i="3"/>
  <c r="J2015" i="3"/>
  <c r="L416" i="3"/>
  <c r="L3548" i="3"/>
  <c r="L528" i="3"/>
  <c r="L2542" i="3"/>
  <c r="L3364" i="3"/>
  <c r="L808" i="3"/>
  <c r="J2560" i="3"/>
  <c r="L1641" i="3"/>
  <c r="L1678" i="3"/>
  <c r="J2922" i="3"/>
  <c r="L1770" i="3"/>
  <c r="L1439" i="3"/>
  <c r="L2081" i="3"/>
  <c r="L1713" i="3"/>
  <c r="L2684" i="3"/>
  <c r="J341" i="3"/>
  <c r="L2199" i="3"/>
  <c r="L1437" i="3"/>
  <c r="J2860" i="3"/>
  <c r="J81" i="3"/>
  <c r="L838" i="3"/>
  <c r="L2111" i="3"/>
  <c r="L1724" i="3"/>
  <c r="L1517" i="3"/>
  <c r="L1049" i="3"/>
  <c r="J2132" i="3"/>
  <c r="J1371" i="3"/>
  <c r="L2006" i="3"/>
  <c r="J712" i="3"/>
  <c r="J1455" i="3"/>
  <c r="J1659" i="3"/>
  <c r="L1697" i="3"/>
  <c r="L800" i="3"/>
  <c r="L2486" i="3"/>
  <c r="L150" i="3"/>
  <c r="L3366" i="3"/>
  <c r="L972" i="3"/>
  <c r="J2838" i="3"/>
  <c r="L2241" i="3"/>
  <c r="L1468" i="3"/>
  <c r="J808" i="3"/>
  <c r="L3290" i="3"/>
  <c r="L502" i="3"/>
  <c r="J1645" i="3"/>
  <c r="L2053" i="3"/>
  <c r="J1777" i="3"/>
  <c r="L3467" i="3"/>
  <c r="L170" i="3"/>
  <c r="J1797" i="3"/>
  <c r="L1001" i="3"/>
  <c r="J2163" i="3"/>
  <c r="J2299" i="3"/>
  <c r="J72" i="3"/>
  <c r="J2396" i="3"/>
  <c r="J22" i="3"/>
  <c r="J337" i="3"/>
  <c r="J1414" i="3"/>
  <c r="L3540" i="3"/>
  <c r="J362" i="3"/>
  <c r="L1138" i="3"/>
  <c r="L1930" i="3"/>
  <c r="J1945" i="3"/>
  <c r="J2035" i="3"/>
  <c r="J3430" i="3"/>
  <c r="J2825" i="3"/>
  <c r="L1674" i="3"/>
  <c r="J56" i="3"/>
  <c r="J1507" i="3"/>
  <c r="L657" i="3"/>
  <c r="L3368" i="3"/>
  <c r="J2058" i="3"/>
  <c r="L278" i="3"/>
  <c r="L2887" i="3"/>
  <c r="L1340" i="3"/>
  <c r="L1880" i="3"/>
  <c r="J1050" i="3"/>
  <c r="L2647" i="3"/>
  <c r="L388" i="3"/>
  <c r="L2221" i="3"/>
  <c r="J3179" i="3"/>
  <c r="J427" i="3"/>
  <c r="L798" i="3"/>
  <c r="L1910" i="3"/>
  <c r="J560" i="3"/>
  <c r="L3506" i="3"/>
  <c r="J2844" i="3"/>
  <c r="J2872" i="3"/>
  <c r="J3561" i="3"/>
  <c r="L1007" i="3"/>
  <c r="J197" i="3"/>
  <c r="L962" i="3"/>
  <c r="J2174" i="3"/>
  <c r="J2066" i="3"/>
  <c r="J2208" i="3"/>
  <c r="J1534" i="3"/>
  <c r="L2655" i="3"/>
  <c r="J3603" i="3"/>
  <c r="J1454" i="3"/>
  <c r="L1300" i="3"/>
  <c r="L296" i="3"/>
  <c r="J319" i="3"/>
  <c r="J1480" i="3"/>
  <c r="L2079" i="3"/>
  <c r="J492" i="3"/>
  <c r="L2668" i="3"/>
  <c r="L2616" i="3"/>
  <c r="J2344" i="3"/>
  <c r="L2070" i="3"/>
  <c r="J1370" i="3"/>
  <c r="J677" i="3"/>
  <c r="L992" i="3"/>
  <c r="L2128" i="3"/>
  <c r="J704" i="3"/>
  <c r="J713" i="3"/>
  <c r="L606" i="3"/>
  <c r="L2083" i="3"/>
  <c r="J1268" i="3"/>
  <c r="J3482" i="3"/>
  <c r="L2906" i="3"/>
  <c r="L436" i="3"/>
  <c r="J3055" i="3"/>
  <c r="L1701" i="3"/>
  <c r="L1166" i="3"/>
  <c r="J3356" i="3"/>
  <c r="J2048" i="3"/>
  <c r="L3199" i="3"/>
  <c r="L257" i="3"/>
  <c r="L2057" i="3"/>
  <c r="L1781" i="3"/>
  <c r="L1389" i="3"/>
  <c r="J2379" i="3"/>
  <c r="L273" i="3"/>
  <c r="L1441" i="3"/>
  <c r="J2904" i="3"/>
  <c r="J1555" i="3"/>
  <c r="J42" i="3"/>
  <c r="J499" i="3"/>
  <c r="J1315" i="3"/>
  <c r="J2244" i="3"/>
  <c r="J3538" i="3"/>
  <c r="J270" i="3"/>
  <c r="J1415" i="3"/>
  <c r="J3082" i="3"/>
  <c r="L3507" i="3"/>
  <c r="J3193" i="3"/>
  <c r="J1236" i="3"/>
  <c r="J437" i="3"/>
  <c r="L3040" i="3"/>
  <c r="J2522" i="3"/>
  <c r="J264" i="3"/>
  <c r="L3272" i="3"/>
  <c r="L203" i="3"/>
  <c r="J79" i="3"/>
  <c r="J1468" i="3"/>
  <c r="L1616" i="3"/>
  <c r="L2207" i="3"/>
  <c r="J534" i="3"/>
  <c r="L2249" i="3"/>
  <c r="J130" i="3"/>
  <c r="J1280" i="3"/>
  <c r="J1788" i="3"/>
  <c r="L1625" i="3"/>
  <c r="J2833" i="3"/>
  <c r="J3104" i="3"/>
  <c r="L2854" i="3"/>
  <c r="L3107" i="3"/>
  <c r="J906" i="3"/>
  <c r="J1218" i="3"/>
  <c r="L659" i="3"/>
  <c r="L3483" i="3"/>
  <c r="L1987" i="3"/>
  <c r="L703" i="3"/>
  <c r="J920" i="3"/>
  <c r="L3583" i="3"/>
  <c r="L194" i="3"/>
  <c r="L2348" i="3"/>
  <c r="L1849" i="3"/>
  <c r="L256" i="3"/>
  <c r="J2756" i="3"/>
  <c r="J2128" i="3"/>
  <c r="L3119" i="3"/>
  <c r="J2782" i="3"/>
  <c r="L3190" i="3"/>
  <c r="L2637" i="3"/>
  <c r="L2423" i="3"/>
  <c r="L3411" i="3"/>
  <c r="L2379" i="3"/>
  <c r="J2376" i="3"/>
  <c r="L1585" i="3"/>
  <c r="J122" i="3"/>
  <c r="L2384" i="3"/>
  <c r="J3191" i="3"/>
  <c r="J1161" i="3"/>
  <c r="L466" i="3"/>
  <c r="L2205" i="3"/>
  <c r="J539" i="3"/>
  <c r="J3581" i="3"/>
  <c r="J835" i="3"/>
  <c r="L1534" i="3"/>
  <c r="J990" i="3"/>
  <c r="J3307" i="3"/>
  <c r="J1658" i="3"/>
  <c r="J1394" i="3"/>
  <c r="J1465" i="3"/>
  <c r="L106" i="3"/>
  <c r="J3023" i="3"/>
  <c r="J1431" i="3"/>
  <c r="J806" i="3"/>
  <c r="J1576" i="3"/>
  <c r="L2358" i="3"/>
  <c r="J803" i="3"/>
  <c r="J1685" i="3"/>
  <c r="L2708" i="3"/>
  <c r="L2846" i="3"/>
  <c r="L1278" i="3"/>
  <c r="J195" i="3"/>
  <c r="L2512" i="3"/>
  <c r="L627" i="3"/>
  <c r="J3403" i="3"/>
  <c r="J3197" i="3"/>
  <c r="L3434" i="3"/>
  <c r="J1897" i="3"/>
  <c r="L2535" i="3"/>
  <c r="J958" i="3"/>
  <c r="L2844" i="3"/>
  <c r="L1397" i="3"/>
  <c r="J651" i="3"/>
  <c r="L2198" i="3"/>
  <c r="L3295" i="3"/>
  <c r="L1826" i="3"/>
  <c r="J2931" i="3"/>
  <c r="J930" i="3"/>
  <c r="L2293" i="3"/>
  <c r="L359" i="3"/>
  <c r="L3225" i="3"/>
  <c r="L463" i="3"/>
  <c r="J1279" i="3"/>
  <c r="L1482" i="3"/>
  <c r="J1277" i="3"/>
  <c r="J1912" i="3"/>
  <c r="J1825" i="3"/>
  <c r="J3140" i="3"/>
  <c r="L39" i="3"/>
  <c r="J3518" i="3"/>
  <c r="L1576" i="3"/>
  <c r="J1369" i="3"/>
  <c r="L3347" i="3"/>
  <c r="L70" i="3"/>
  <c r="L1843" i="3"/>
  <c r="L655" i="3"/>
  <c r="L771" i="3"/>
  <c r="J1141" i="3"/>
  <c r="J2276" i="3"/>
  <c r="L2410" i="3"/>
  <c r="L2058" i="3"/>
  <c r="L1904" i="3"/>
  <c r="L2902" i="3"/>
  <c r="L2002" i="3"/>
  <c r="J2427" i="3"/>
  <c r="L3002" i="3"/>
  <c r="J2603" i="3"/>
  <c r="L3480" i="3"/>
  <c r="L506" i="3"/>
  <c r="L1622" i="3"/>
  <c r="J530" i="3"/>
  <c r="L432" i="3"/>
  <c r="J3517" i="3"/>
  <c r="J701" i="3"/>
  <c r="L2090" i="3"/>
  <c r="L3567" i="3"/>
  <c r="L3154" i="3"/>
  <c r="L998" i="3"/>
  <c r="L818" i="3"/>
  <c r="L899" i="3"/>
  <c r="L1195" i="3"/>
  <c r="J3357" i="3"/>
  <c r="L3208" i="3"/>
  <c r="J2768" i="3"/>
  <c r="J3593" i="3"/>
  <c r="L1632" i="3"/>
  <c r="L2296" i="3"/>
  <c r="L2642" i="3"/>
  <c r="J2605" i="3"/>
  <c r="L3187" i="3"/>
  <c r="J1691" i="3"/>
  <c r="J2112" i="3"/>
  <c r="J3233" i="3"/>
  <c r="L2431" i="3"/>
  <c r="L115" i="3"/>
  <c r="J223" i="3"/>
  <c r="J2639" i="3"/>
  <c r="J65" i="3"/>
  <c r="L3454" i="3"/>
  <c r="J2739" i="3"/>
  <c r="L265" i="3"/>
  <c r="L2307" i="3"/>
  <c r="J664" i="3"/>
  <c r="J191" i="3"/>
  <c r="J983" i="3"/>
  <c r="J2738" i="3"/>
  <c r="L929" i="3"/>
  <c r="J938" i="3"/>
  <c r="J3601" i="3"/>
  <c r="J2615" i="3"/>
  <c r="L3537" i="3"/>
  <c r="J3313" i="3"/>
  <c r="L1991" i="3"/>
  <c r="L2629" i="3"/>
  <c r="J1535" i="3"/>
  <c r="L2631" i="3"/>
  <c r="J334" i="3"/>
  <c r="J1883" i="3"/>
  <c r="L2755" i="3"/>
  <c r="L1699" i="3"/>
  <c r="L772" i="3"/>
  <c r="J3128" i="3"/>
  <c r="L3089" i="3"/>
  <c r="J1509" i="3"/>
  <c r="L521" i="3"/>
  <c r="L3605" i="3"/>
  <c r="L927" i="3"/>
  <c r="J2758" i="3"/>
  <c r="J2964" i="3"/>
  <c r="J225" i="3"/>
  <c r="J1106" i="3"/>
  <c r="L534" i="3"/>
  <c r="L1510" i="3"/>
  <c r="L2589" i="3"/>
  <c r="J336" i="3"/>
  <c r="J237" i="3"/>
  <c r="L1829" i="3"/>
  <c r="J1310" i="3"/>
  <c r="L1834" i="3"/>
  <c r="L3588" i="3"/>
  <c r="L2322" i="3"/>
  <c r="L3258" i="3"/>
  <c r="L2836" i="3"/>
  <c r="J3573" i="3"/>
  <c r="L1821" i="3"/>
  <c r="L2802" i="3"/>
  <c r="J2658" i="3"/>
  <c r="J3091" i="3"/>
  <c r="J3264" i="3"/>
  <c r="L2583" i="3"/>
  <c r="L2829" i="3"/>
  <c r="J2488" i="3"/>
  <c r="J3352" i="3"/>
  <c r="L2727" i="3"/>
  <c r="L1471" i="3"/>
  <c r="L840" i="3"/>
  <c r="L713" i="3"/>
  <c r="J2231" i="3"/>
  <c r="J313" i="3"/>
  <c r="J668" i="3"/>
  <c r="J3027" i="3"/>
  <c r="L2254" i="3"/>
  <c r="J2054" i="3"/>
  <c r="J361" i="3"/>
  <c r="L3574" i="3"/>
  <c r="L174" i="3"/>
  <c r="L1923" i="3"/>
  <c r="L829" i="3"/>
  <c r="L878" i="3"/>
  <c r="L1290" i="3"/>
  <c r="J854" i="3"/>
  <c r="L2919" i="3"/>
  <c r="J1026" i="3"/>
  <c r="J932" i="3"/>
  <c r="L3027" i="3"/>
  <c r="J1677" i="3"/>
  <c r="L745" i="3"/>
  <c r="L2008" i="3"/>
  <c r="L1462" i="3"/>
  <c r="L1159" i="3"/>
  <c r="L2599" i="3"/>
  <c r="L2672" i="3"/>
  <c r="L2959" i="3"/>
  <c r="J3196" i="3"/>
  <c r="L1276" i="3"/>
  <c r="L2990" i="3"/>
  <c r="J2130" i="3"/>
  <c r="L850" i="3"/>
  <c r="L3565" i="3"/>
  <c r="L2958" i="3"/>
  <c r="J2147" i="3"/>
  <c r="J1703" i="3"/>
  <c r="J926" i="3"/>
  <c r="J1165" i="3"/>
  <c r="L2523" i="3"/>
  <c r="L393" i="3"/>
  <c r="L1128" i="3"/>
  <c r="L1776" i="3"/>
  <c r="J555" i="3"/>
  <c r="J3031" i="3"/>
  <c r="J3467" i="3"/>
  <c r="L2632" i="3"/>
  <c r="J28" i="3"/>
  <c r="L638" i="3"/>
  <c r="J2026" i="3"/>
  <c r="J802" i="3"/>
  <c r="J2514" i="3"/>
  <c r="L664" i="3"/>
  <c r="J2582" i="3"/>
  <c r="J3536" i="3"/>
  <c r="J375" i="3"/>
  <c r="J3360" i="3"/>
  <c r="L883" i="3"/>
  <c r="L2856" i="3"/>
  <c r="L1822" i="3"/>
  <c r="L670" i="3"/>
  <c r="L619" i="3"/>
  <c r="L1283" i="3"/>
  <c r="J1823" i="3"/>
  <c r="L3219" i="3"/>
  <c r="J1805" i="3"/>
  <c r="L2685" i="3"/>
  <c r="L71" i="3"/>
  <c r="J293" i="3"/>
  <c r="J3480" i="3"/>
  <c r="J1643" i="3"/>
  <c r="J211" i="3"/>
  <c r="J2697" i="3"/>
  <c r="L1518" i="3"/>
  <c r="J1862" i="3"/>
  <c r="J393" i="3"/>
  <c r="J212" i="3"/>
  <c r="J2444" i="3"/>
  <c r="L2469" i="3"/>
  <c r="L53" i="3"/>
  <c r="L2376" i="3"/>
  <c r="L1476" i="3"/>
  <c r="J2925" i="3"/>
  <c r="J1393" i="3"/>
  <c r="L2491" i="3"/>
  <c r="L2468" i="3"/>
  <c r="L2988" i="3"/>
  <c r="L459" i="3"/>
  <c r="J691" i="3"/>
  <c r="J2499" i="3"/>
  <c r="L781" i="3"/>
  <c r="L41" i="3"/>
  <c r="J784" i="3"/>
  <c r="L2793" i="3"/>
  <c r="L957" i="3"/>
  <c r="L2645" i="3"/>
  <c r="L2413" i="3"/>
  <c r="L847" i="3"/>
  <c r="L3518" i="3"/>
  <c r="L1192" i="3"/>
  <c r="L2331" i="3"/>
  <c r="L3521" i="3"/>
  <c r="J1868" i="3"/>
  <c r="L615" i="3"/>
  <c r="L2489" i="3"/>
  <c r="L647" i="3"/>
  <c r="L613" i="3"/>
  <c r="J654" i="3"/>
  <c r="L3302" i="3"/>
  <c r="L252" i="3"/>
  <c r="L1257" i="3"/>
  <c r="L3072" i="3"/>
  <c r="L3325" i="3"/>
  <c r="L92" i="3"/>
  <c r="L2936" i="3"/>
  <c r="J2824" i="3"/>
  <c r="J814" i="3"/>
  <c r="L2136" i="3"/>
  <c r="J3395" i="3"/>
  <c r="L2922" i="3"/>
  <c r="L404" i="3"/>
  <c r="J2042" i="3"/>
  <c r="J3095" i="3"/>
  <c r="J2876" i="3"/>
  <c r="L1649" i="3"/>
  <c r="J2327" i="3"/>
  <c r="L2218" i="3"/>
  <c r="J243" i="3"/>
  <c r="L1820" i="3"/>
  <c r="J2943" i="3"/>
  <c r="J3400" i="3"/>
  <c r="L2046" i="3"/>
  <c r="J244" i="3"/>
  <c r="J684" i="3"/>
  <c r="J809" i="3"/>
  <c r="J3176" i="3"/>
  <c r="L3052" i="3"/>
  <c r="J540" i="3"/>
  <c r="J3406" i="3"/>
  <c r="J1998" i="3"/>
  <c r="J2531" i="3"/>
  <c r="J3262" i="3"/>
  <c r="J3531" i="3"/>
  <c r="L1865" i="3"/>
  <c r="L2494" i="3"/>
  <c r="L2767" i="3"/>
  <c r="L1261" i="3"/>
  <c r="J589" i="3"/>
  <c r="J2951" i="3"/>
  <c r="J1565" i="3"/>
  <c r="L10" i="3"/>
  <c r="J559" i="3"/>
  <c r="J1485" i="3"/>
  <c r="J3502" i="3"/>
  <c r="L1925" i="3"/>
  <c r="L625" i="3"/>
  <c r="J216" i="3"/>
  <c r="J2595" i="3"/>
  <c r="L2938" i="3"/>
  <c r="L2952" i="3"/>
  <c r="J2910" i="3"/>
  <c r="L1633" i="3"/>
  <c r="J75" i="3"/>
  <c r="L1265" i="3"/>
  <c r="L3159" i="3"/>
  <c r="J2534" i="3"/>
  <c r="L2618" i="3"/>
  <c r="L395" i="3"/>
  <c r="L1020" i="3"/>
  <c r="L738" i="3"/>
  <c r="J3113" i="3"/>
  <c r="J2135" i="3"/>
  <c r="J2745" i="3"/>
  <c r="J2789" i="3"/>
  <c r="L827" i="3"/>
  <c r="J1725" i="3"/>
  <c r="J1749" i="3"/>
  <c r="J1830" i="3"/>
  <c r="L3485" i="3"/>
  <c r="L1188" i="3"/>
  <c r="J2185" i="3"/>
  <c r="J1360" i="3"/>
  <c r="L1109" i="3"/>
  <c r="L622" i="3"/>
  <c r="J3050" i="3"/>
  <c r="J1763" i="3"/>
  <c r="J650" i="3"/>
  <c r="J472" i="3"/>
  <c r="J900" i="3"/>
  <c r="L2534" i="3"/>
  <c r="L1412" i="3"/>
  <c r="J6" i="3"/>
  <c r="L1374" i="3"/>
  <c r="L1059" i="3"/>
  <c r="L889" i="3"/>
  <c r="L1082" i="3"/>
  <c r="J1354" i="3"/>
  <c r="L3297" i="3"/>
  <c r="J2916" i="3"/>
  <c r="L1933" i="3"/>
  <c r="J2781" i="3"/>
  <c r="J292" i="3"/>
  <c r="J170" i="3"/>
  <c r="L224" i="3"/>
  <c r="J2099" i="3"/>
  <c r="L984" i="3"/>
  <c r="L3380" i="3"/>
  <c r="J755" i="3"/>
  <c r="J2489" i="3"/>
  <c r="J2317" i="3"/>
  <c r="J1156" i="3"/>
  <c r="L1486" i="3"/>
  <c r="J2885" i="3"/>
  <c r="J1400" i="3"/>
  <c r="J136" i="3"/>
  <c r="J1853" i="3"/>
  <c r="L2740" i="3"/>
  <c r="J2966" i="3"/>
  <c r="L3378" i="3"/>
  <c r="L2652" i="3"/>
  <c r="L1107" i="3"/>
  <c r="J1665" i="3"/>
  <c r="J153" i="3"/>
  <c r="L973" i="3"/>
  <c r="J644" i="3"/>
  <c r="L3264" i="3"/>
  <c r="L1465" i="3"/>
  <c r="J3297" i="3"/>
  <c r="L1036" i="3"/>
  <c r="J2765" i="3"/>
  <c r="L3151" i="3"/>
  <c r="J1760" i="3"/>
  <c r="J10" i="3"/>
  <c r="L2" i="3"/>
  <c r="L1696" i="3"/>
  <c r="L2818" i="3"/>
  <c r="L2366" i="3"/>
  <c r="J569" i="3"/>
  <c r="L440" i="3"/>
  <c r="J607" i="3"/>
  <c r="J2939" i="3"/>
  <c r="L3533" i="3"/>
  <c r="L786" i="3"/>
  <c r="J3414" i="3"/>
  <c r="J2117" i="3"/>
  <c r="L29" i="3"/>
  <c r="J646" i="3"/>
  <c r="J266" i="3"/>
  <c r="J892" i="3"/>
  <c r="L641" i="3"/>
  <c r="J915" i="3"/>
  <c r="J2810" i="3"/>
  <c r="J1870" i="3"/>
  <c r="L2455" i="3"/>
  <c r="J1214" i="3"/>
  <c r="L3362" i="3"/>
  <c r="J1791" i="3"/>
  <c r="L2141" i="3"/>
  <c r="J3493" i="3"/>
  <c r="L1599" i="3"/>
  <c r="L1444" i="3"/>
  <c r="J1986" i="3"/>
  <c r="L1801" i="3"/>
  <c r="L422" i="3"/>
  <c r="J1233" i="3"/>
  <c r="J84" i="3"/>
  <c r="J3420" i="3"/>
  <c r="L1475" i="3"/>
  <c r="J1056" i="3"/>
  <c r="L3491" i="3"/>
  <c r="J3204" i="3"/>
  <c r="J1536" i="3"/>
  <c r="J3149" i="3"/>
  <c r="L3068" i="3"/>
  <c r="J3484" i="3"/>
  <c r="L3516" i="3"/>
  <c r="J2827" i="3"/>
  <c r="L3283" i="3"/>
  <c r="L2803" i="3"/>
  <c r="L898" i="3"/>
  <c r="J726" i="3"/>
  <c r="J667" i="3"/>
  <c r="L1141" i="3"/>
  <c r="J621" i="3"/>
  <c r="L803" i="3"/>
  <c r="L1409" i="3"/>
  <c r="L2899" i="3"/>
  <c r="L2467" i="3"/>
  <c r="J2227" i="3"/>
  <c r="L2267" i="3"/>
  <c r="J1584" i="3"/>
  <c r="J3387" i="3"/>
  <c r="J2177" i="3"/>
  <c r="J2280" i="3"/>
  <c r="J1411" i="3"/>
  <c r="J2074" i="3"/>
  <c r="J547" i="3"/>
  <c r="L707" i="3"/>
  <c r="L2320" i="3"/>
  <c r="L2527" i="3"/>
  <c r="L2598" i="3"/>
  <c r="L2040" i="3"/>
  <c r="L3601" i="3"/>
  <c r="L3337" i="3"/>
  <c r="L1142" i="3"/>
  <c r="L3050" i="3"/>
  <c r="J725" i="3"/>
  <c r="L2361" i="3"/>
  <c r="L836" i="3"/>
  <c r="J431" i="3"/>
  <c r="J1741" i="3"/>
  <c r="L2472" i="3"/>
  <c r="J2188" i="3"/>
  <c r="J2998" i="3"/>
  <c r="L3329" i="3"/>
  <c r="L1478" i="3"/>
  <c r="L2445" i="3"/>
  <c r="J2089" i="3"/>
  <c r="L3425" i="3"/>
  <c r="L3546" i="3"/>
  <c r="L2353" i="3"/>
  <c r="L709" i="3"/>
  <c r="L1847" i="3"/>
  <c r="L844" i="3"/>
  <c r="L3104" i="3"/>
  <c r="L1735" i="3"/>
  <c r="L468" i="3"/>
  <c r="J3257" i="3"/>
  <c r="L508" i="3"/>
  <c r="L2279" i="3"/>
  <c r="L3209" i="3"/>
  <c r="L935" i="3"/>
  <c r="J850" i="3"/>
  <c r="L3292" i="3"/>
  <c r="J179" i="3"/>
  <c r="J3155" i="3"/>
  <c r="J1892" i="3"/>
  <c r="L2313" i="3"/>
  <c r="L3275" i="3"/>
  <c r="L1405" i="3"/>
  <c r="J3210" i="3"/>
  <c r="J577" i="3"/>
  <c r="J479" i="3"/>
  <c r="J3189" i="3"/>
  <c r="L1414" i="3"/>
  <c r="J3208" i="3"/>
  <c r="L650" i="3"/>
  <c r="J3544" i="3"/>
  <c r="J2200" i="3"/>
  <c r="L1470" i="3"/>
  <c r="L3407" i="3"/>
  <c r="L1436" i="3"/>
  <c r="J1623" i="3"/>
  <c r="L2971" i="3"/>
  <c r="J2611" i="3"/>
  <c r="J743" i="3"/>
  <c r="J1101" i="3"/>
  <c r="L326" i="3"/>
  <c r="L1766" i="3"/>
  <c r="L848" i="3"/>
  <c r="L676" i="3"/>
  <c r="J3268" i="3"/>
  <c r="L1824" i="3"/>
  <c r="L3543" i="3"/>
  <c r="L1804" i="3"/>
  <c r="J2194" i="3"/>
  <c r="J1709" i="3"/>
  <c r="L1004" i="3"/>
  <c r="L870" i="3"/>
  <c r="L2769" i="3"/>
  <c r="J2108" i="3"/>
  <c r="L1856" i="3"/>
  <c r="J3009" i="3"/>
  <c r="J124" i="3"/>
  <c r="L1825" i="3"/>
  <c r="J2623" i="3"/>
  <c r="L2222" i="3"/>
  <c r="L2488" i="3"/>
  <c r="J2229" i="3"/>
  <c r="J1739" i="3"/>
  <c r="L2426" i="3"/>
  <c r="J480" i="3"/>
  <c r="J1020" i="3"/>
  <c r="L1294" i="3"/>
  <c r="J2903" i="3"/>
  <c r="J1249" i="3"/>
  <c r="J3526" i="3"/>
  <c r="J3416" i="3"/>
  <c r="J3270" i="3"/>
  <c r="J3396" i="3"/>
  <c r="J180" i="3"/>
  <c r="L3604" i="3"/>
  <c r="L1783" i="3"/>
  <c r="L3450" i="3"/>
  <c r="L73" i="3"/>
  <c r="J882" i="3"/>
  <c r="J716" i="3"/>
  <c r="L2310" i="3"/>
  <c r="L2304" i="3"/>
  <c r="J3249" i="3"/>
  <c r="J788" i="3"/>
  <c r="J1373" i="3"/>
  <c r="L1795" i="3"/>
  <c r="L1642" i="3"/>
  <c r="J3265" i="3"/>
  <c r="J1669" i="3"/>
  <c r="L2176" i="3"/>
  <c r="L3515" i="3"/>
  <c r="J885" i="3"/>
  <c r="J584" i="3"/>
  <c r="L85" i="3"/>
  <c r="L2710" i="3"/>
  <c r="L2888" i="3"/>
  <c r="L358" i="3"/>
  <c r="J2235" i="3"/>
  <c r="J3391" i="3"/>
  <c r="L879" i="3"/>
  <c r="J3019" i="3"/>
  <c r="J2055" i="3"/>
  <c r="L1338" i="3"/>
  <c r="L589" i="3"/>
  <c r="L1268" i="3"/>
  <c r="L2810" i="3"/>
  <c r="L1368" i="3"/>
  <c r="J1175" i="3"/>
  <c r="L843" i="3"/>
  <c r="J182" i="3"/>
  <c r="J947" i="3"/>
  <c r="L3216" i="3"/>
  <c r="L3462" i="3"/>
  <c r="J2957" i="3"/>
  <c r="J2060" i="3"/>
  <c r="J2929" i="3"/>
  <c r="L116" i="3"/>
  <c r="J2378" i="3"/>
  <c r="J30" i="3"/>
  <c r="L336" i="3"/>
  <c r="L472" i="3"/>
  <c r="L549" i="3"/>
  <c r="L2094" i="3"/>
  <c r="J1250" i="3"/>
  <c r="L1360" i="3"/>
  <c r="J525" i="3"/>
  <c r="J2804" i="3"/>
  <c r="J705" i="3"/>
  <c r="L2643" i="3"/>
  <c r="L2855" i="3"/>
  <c r="J2581" i="3"/>
  <c r="J1745" i="3"/>
  <c r="L3576" i="3"/>
  <c r="L662" i="3"/>
  <c r="J2987" i="3"/>
  <c r="J3259" i="3"/>
  <c r="L3600" i="3"/>
  <c r="J2289" i="3"/>
  <c r="L137" i="3"/>
  <c r="J3578" i="3"/>
  <c r="L986" i="3"/>
  <c r="J2125" i="3"/>
  <c r="J373" i="3"/>
  <c r="J2936" i="3"/>
  <c r="L1759" i="3"/>
  <c r="J707" i="3"/>
  <c r="J2284" i="3"/>
  <c r="L3221" i="3"/>
  <c r="J3220" i="3"/>
  <c r="L2110" i="3"/>
  <c r="J1452" i="3"/>
  <c r="J674" i="3"/>
  <c r="J1239" i="3"/>
  <c r="L3152" i="3"/>
  <c r="L112" i="3"/>
  <c r="J1838" i="3"/>
  <c r="L3236" i="3"/>
  <c r="L1404" i="3"/>
  <c r="L1126" i="3"/>
  <c r="L3083" i="3"/>
  <c r="L474" i="3"/>
  <c r="J1967" i="3"/>
  <c r="L1332" i="3"/>
  <c r="J2487" i="3"/>
  <c r="J2206" i="3"/>
  <c r="L3043" i="3"/>
  <c r="J3477" i="3"/>
  <c r="J522" i="3"/>
  <c r="L1021" i="3"/>
  <c r="L934" i="3"/>
  <c r="J2648" i="3"/>
  <c r="L213" i="3"/>
  <c r="L2104" i="3"/>
  <c r="L2447" i="3"/>
  <c r="L2811" i="3"/>
  <c r="J2458" i="3"/>
  <c r="L1106" i="3"/>
  <c r="J1762" i="3"/>
  <c r="J57" i="3"/>
  <c r="J2475" i="3"/>
  <c r="J825" i="3"/>
  <c r="J2982" i="3"/>
  <c r="J2545" i="3"/>
  <c r="J838" i="3"/>
  <c r="J2445" i="3"/>
  <c r="L3489" i="3"/>
  <c r="L1299" i="3"/>
  <c r="J3300" i="3"/>
  <c r="J2346" i="3"/>
  <c r="J12" i="3"/>
  <c r="J2109" i="3"/>
  <c r="L2601" i="3"/>
  <c r="J404" i="3"/>
  <c r="L1240" i="3"/>
  <c r="L2013" i="3"/>
  <c r="L434" i="3"/>
  <c r="J3342" i="3"/>
  <c r="J67" i="3"/>
  <c r="J3236" i="3"/>
  <c r="J1266" i="3"/>
  <c r="J2207" i="3"/>
  <c r="J1263" i="3"/>
  <c r="L1888" i="3"/>
  <c r="L2897" i="3"/>
  <c r="L2381" i="3"/>
  <c r="L2000" i="3"/>
  <c r="L1952" i="3"/>
  <c r="J3112" i="3"/>
  <c r="J2861" i="3"/>
  <c r="L3255" i="3"/>
  <c r="J721" i="3"/>
  <c r="L1500" i="3"/>
  <c r="L2766" i="3"/>
  <c r="J3167" i="3"/>
  <c r="L2478" i="3"/>
  <c r="J2094" i="3"/>
  <c r="L1040" i="3"/>
  <c r="L1507" i="3"/>
  <c r="J741" i="3"/>
  <c r="L944" i="3"/>
  <c r="J265" i="3"/>
  <c r="J2395" i="3"/>
  <c r="L804" i="3"/>
  <c r="J2360" i="3"/>
  <c r="J85" i="3"/>
  <c r="L1716" i="3"/>
  <c r="J1210" i="3"/>
  <c r="J2169" i="3"/>
  <c r="J3209" i="3"/>
  <c r="L3054" i="3"/>
  <c r="L940" i="3"/>
  <c r="J2573" i="3"/>
  <c r="J935" i="3"/>
  <c r="L2224" i="3"/>
  <c r="J2168" i="3"/>
  <c r="L1800" i="3"/>
  <c r="J637" i="3"/>
  <c r="J3242" i="3"/>
  <c r="L3424" i="3"/>
  <c r="L3252" i="3"/>
  <c r="L2228" i="3"/>
  <c r="J2157" i="3"/>
  <c r="L849" i="3"/>
  <c r="L2678" i="3"/>
  <c r="J1519" i="3"/>
  <c r="L509" i="3"/>
  <c r="L3357" i="3"/>
  <c r="L3037" i="3"/>
  <c r="J3589" i="3"/>
  <c r="J1104" i="3"/>
  <c r="J622" i="3"/>
  <c r="J2154" i="3"/>
  <c r="J1048" i="3"/>
  <c r="L2541" i="3"/>
  <c r="J1118" i="3"/>
  <c r="J2718" i="3"/>
  <c r="L2052" i="3"/>
  <c r="J2453" i="3"/>
  <c r="J1254" i="3"/>
  <c r="J1508" i="3"/>
  <c r="L1631" i="3"/>
  <c r="L2265" i="3"/>
  <c r="J497" i="3"/>
  <c r="L3196" i="3"/>
  <c r="L2594" i="3"/>
  <c r="L364" i="3"/>
  <c r="L46" i="3"/>
  <c r="L1566" i="3"/>
  <c r="J1769" i="3"/>
  <c r="L1260" i="3"/>
  <c r="L1179" i="3"/>
  <c r="L2334" i="3"/>
  <c r="L2201" i="3"/>
  <c r="J3304" i="3"/>
  <c r="J2076" i="3"/>
  <c r="J303" i="3"/>
  <c r="J1700" i="3"/>
  <c r="J3422" i="3"/>
  <c r="L2077" i="3"/>
  <c r="L2299" i="3"/>
  <c r="L244" i="3"/>
  <c r="J2988" i="3"/>
  <c r="J3336" i="3"/>
  <c r="J1113" i="3"/>
  <c r="J639" i="3"/>
  <c r="L2762" i="3"/>
  <c r="J2142" i="3"/>
  <c r="L2776" i="3"/>
  <c r="L237" i="3"/>
  <c r="L1187" i="3"/>
  <c r="J7" i="3"/>
  <c r="J852" i="3"/>
  <c r="L2270" i="3"/>
  <c r="J82" i="3"/>
  <c r="L1545" i="3"/>
  <c r="L384" i="3"/>
  <c r="J1090" i="3"/>
  <c r="J2410" i="3"/>
  <c r="J114" i="3"/>
  <c r="L2020" i="3"/>
  <c r="J1885" i="3"/>
  <c r="L2702" i="3"/>
  <c r="L290" i="3"/>
  <c r="L2891" i="3"/>
  <c r="J473" i="3"/>
  <c r="L3371" i="3"/>
  <c r="L1318" i="3"/>
  <c r="L2597" i="3"/>
  <c r="L2462" i="3"/>
  <c r="J593" i="3"/>
  <c r="J761" i="3"/>
  <c r="J3066" i="3"/>
  <c r="L366" i="3"/>
  <c r="J71" i="3"/>
  <c r="L1139" i="3"/>
  <c r="J3451" i="3"/>
  <c r="J2709" i="3"/>
  <c r="L2644" i="3"/>
  <c r="L623" i="3"/>
  <c r="L1901" i="3"/>
  <c r="L3130" i="3"/>
  <c r="L2229" i="3"/>
  <c r="J516" i="3"/>
  <c r="L179" i="3"/>
  <c r="L1071" i="3"/>
  <c r="J3568" i="3"/>
  <c r="J1146" i="3"/>
  <c r="L1733" i="3"/>
  <c r="J2418" i="3"/>
  <c r="L649" i="3"/>
  <c r="J2423" i="3"/>
  <c r="J1076" i="3"/>
  <c r="L2603" i="3"/>
  <c r="J1084" i="3"/>
  <c r="L1308" i="3"/>
  <c r="J3120" i="3"/>
  <c r="J2578" i="3"/>
  <c r="L2519" i="3"/>
  <c r="J981" i="3"/>
  <c r="L240" i="3"/>
  <c r="J3405" i="3"/>
  <c r="J3284" i="3"/>
  <c r="L2453" i="3"/>
  <c r="L2805" i="3"/>
  <c r="J1117" i="3"/>
  <c r="L1705" i="3"/>
  <c r="J1320" i="3"/>
  <c r="L1878" i="3"/>
  <c r="L1976" i="3"/>
  <c r="J925" i="3"/>
  <c r="L3455" i="3"/>
  <c r="J1483" i="3"/>
  <c r="L924" i="3"/>
  <c r="L1583" i="3"/>
  <c r="L3417" i="3"/>
  <c r="L1345" i="3"/>
  <c r="L1501" i="3"/>
  <c r="J2226" i="3"/>
  <c r="L1092" i="3"/>
  <c r="J1121" i="3"/>
  <c r="L1386" i="3"/>
  <c r="J3323" i="3"/>
  <c r="L3523" i="3"/>
  <c r="J1676" i="3"/>
  <c r="L2152" i="3"/>
  <c r="L3115" i="3"/>
  <c r="J796" i="3"/>
  <c r="J2282" i="3"/>
  <c r="L3277" i="3"/>
  <c r="L2473" i="3"/>
  <c r="J1470" i="3"/>
  <c r="L3596" i="3"/>
  <c r="J1219" i="3"/>
  <c r="L3226" i="3"/>
  <c r="J1621" i="3"/>
  <c r="L2001" i="3"/>
  <c r="J916" i="3"/>
  <c r="L1598" i="3"/>
  <c r="J485" i="3"/>
  <c r="J3105" i="3"/>
  <c r="J891" i="3"/>
  <c r="J1908" i="3"/>
  <c r="L192" i="3"/>
  <c r="J1261" i="3"/>
  <c r="J3254" i="3"/>
  <c r="J571" i="3"/>
  <c r="J1395" i="3"/>
  <c r="L3024" i="3"/>
  <c r="J434" i="3"/>
  <c r="J1518" i="3"/>
  <c r="L1526" i="3"/>
  <c r="L2373" i="3"/>
  <c r="J1962" i="3"/>
  <c r="J2463" i="3"/>
  <c r="L181" i="3"/>
  <c r="L117" i="3"/>
  <c r="L1572" i="3"/>
  <c r="L2004" i="3"/>
  <c r="L3445" i="3"/>
  <c r="J1304" i="3"/>
  <c r="J1906" i="3"/>
  <c r="J2651" i="3"/>
  <c r="L968" i="3"/>
  <c r="L3594" i="3"/>
  <c r="L2371" i="3"/>
  <c r="J1993" i="3"/>
  <c r="L2701" i="3"/>
  <c r="L3294" i="3"/>
  <c r="L1205" i="3"/>
  <c r="J542" i="3"/>
  <c r="L2517" i="3"/>
  <c r="J1984" i="3"/>
  <c r="L1387" i="3"/>
  <c r="J2027" i="3"/>
  <c r="J98" i="3"/>
  <c r="L3361" i="3"/>
  <c r="L3173" i="3"/>
  <c r="L1690" i="3"/>
  <c r="J1040" i="3"/>
  <c r="J2586" i="3"/>
  <c r="J3241" i="3"/>
  <c r="L305" i="3"/>
  <c r="J1203" i="3"/>
  <c r="L2325" i="3"/>
  <c r="L1614" i="3"/>
  <c r="L461" i="3"/>
  <c r="L2271" i="3"/>
  <c r="L663" i="3"/>
  <c r="J2334" i="3"/>
  <c r="J328" i="3"/>
  <c r="J1295" i="3"/>
  <c r="L2388" i="3"/>
  <c r="J2641" i="3"/>
  <c r="L1449" i="3"/>
  <c r="L2587" i="3"/>
  <c r="L592" i="3"/>
  <c r="J1753" i="3"/>
  <c r="L2490" i="3"/>
  <c r="J2239" i="3"/>
  <c r="L2369" i="3"/>
  <c r="J3127" i="3"/>
  <c r="J2115" i="3"/>
  <c r="L1774" i="3"/>
  <c r="L2025" i="3"/>
  <c r="L1516" i="3"/>
  <c r="L2650" i="3"/>
  <c r="L1728" i="3"/>
  <c r="L519" i="3"/>
  <c r="L853" i="3"/>
  <c r="J1356" i="3"/>
  <c r="L1335" i="3"/>
  <c r="L134" i="3"/>
  <c r="J3203" i="3"/>
  <c r="L288" i="3"/>
  <c r="L2139" i="3"/>
  <c r="J2411" i="3"/>
  <c r="J2325" i="3"/>
  <c r="J3227" i="3"/>
  <c r="L2878" i="3"/>
  <c r="L1282" i="3"/>
  <c r="L286" i="3"/>
  <c r="L3310" i="3"/>
  <c r="L2200" i="3"/>
  <c r="J966" i="3"/>
  <c r="J2875" i="3"/>
  <c r="L3189" i="3"/>
  <c r="J3516" i="3"/>
  <c r="J847" i="3"/>
  <c r="J1790" i="3"/>
  <c r="L1114" i="3"/>
  <c r="L2882" i="3"/>
  <c r="J2081" i="3"/>
  <c r="L1686" i="3"/>
  <c r="J2340" i="3"/>
  <c r="L955" i="3"/>
  <c r="L1768" i="3"/>
  <c r="J3359" i="3"/>
  <c r="J1386" i="3"/>
  <c r="J2541" i="3"/>
  <c r="L2986" i="3"/>
  <c r="L595" i="3"/>
  <c r="L2611" i="3"/>
  <c r="J2430" i="3"/>
  <c r="L1210" i="3"/>
  <c r="J2241" i="3"/>
  <c r="L995" i="3"/>
  <c r="L2391" i="3"/>
  <c r="J2331" i="3"/>
  <c r="L3391" i="3"/>
  <c r="L172" i="3"/>
  <c r="L2654" i="3"/>
  <c r="L1597" i="3"/>
  <c r="L2124" i="3"/>
  <c r="J731" i="3"/>
  <c r="L1667" i="3"/>
  <c r="J2669" i="3"/>
  <c r="J4" i="3"/>
  <c r="J2958" i="3"/>
  <c r="L1371" i="3"/>
  <c r="J1202" i="3"/>
  <c r="L3111" i="3"/>
  <c r="L2692" i="3"/>
  <c r="J321" i="3"/>
  <c r="L3374" i="3"/>
  <c r="L3575" i="3"/>
  <c r="L2377" i="3"/>
  <c r="L3064" i="3"/>
  <c r="L3279" i="3"/>
  <c r="J2712" i="3"/>
  <c r="J1987" i="3"/>
  <c r="L2354" i="3"/>
  <c r="L3579" i="3"/>
  <c r="J1648" i="3"/>
  <c r="J1427" i="3"/>
  <c r="J2031" i="3"/>
  <c r="J1335" i="3"/>
  <c r="L1630" i="3"/>
  <c r="L1894" i="3"/>
  <c r="L2138" i="3"/>
  <c r="L3349" i="3"/>
  <c r="J2805" i="3"/>
  <c r="J2831" i="3"/>
  <c r="J159" i="3"/>
  <c r="J514" i="3"/>
  <c r="L2653" i="3"/>
  <c r="L2181" i="3"/>
  <c r="J95" i="3"/>
  <c r="J1232" i="3"/>
  <c r="J1216" i="3"/>
  <c r="L3311" i="3"/>
  <c r="J3309" i="3"/>
  <c r="J1773" i="3"/>
  <c r="J3496" i="3"/>
  <c r="J3385" i="3"/>
  <c r="J2148" i="3"/>
  <c r="L1189" i="3"/>
  <c r="L754" i="3"/>
  <c r="J2461" i="3"/>
  <c r="J3591" i="3"/>
  <c r="J642" i="3"/>
  <c r="J161" i="3"/>
  <c r="L128" i="3"/>
  <c r="J1306" i="3"/>
  <c r="L2049" i="3"/>
  <c r="L1560" i="3"/>
  <c r="L2044" i="3"/>
  <c r="L2153" i="3"/>
  <c r="L155" i="3"/>
  <c r="L3465" i="3"/>
  <c r="J970" i="3"/>
  <c r="L3269" i="3"/>
  <c r="J3533" i="3"/>
  <c r="L2436" i="3"/>
  <c r="L1165" i="3"/>
  <c r="L3161" i="3"/>
  <c r="J287" i="3"/>
  <c r="J3316" i="3"/>
  <c r="J2033" i="3"/>
  <c r="L1112" i="3"/>
  <c r="J3308" i="3"/>
  <c r="L1538" i="3"/>
  <c r="J1746" i="3"/>
  <c r="J2126" i="3"/>
  <c r="L1018" i="3"/>
  <c r="L310" i="3"/>
  <c r="J2329" i="3"/>
  <c r="J3058" i="3"/>
  <c r="J3014" i="3"/>
  <c r="L284" i="3"/>
  <c r="L3195" i="3"/>
  <c r="J508" i="3"/>
  <c r="J3349" i="3"/>
  <c r="J174" i="3"/>
  <c r="L456" i="3"/>
  <c r="J3298" i="3"/>
  <c r="J1605" i="3"/>
  <c r="J2568" i="3"/>
  <c r="J2394" i="3"/>
  <c r="L499" i="3"/>
  <c r="L1725" i="3"/>
  <c r="L2794" i="3"/>
  <c r="J1719" i="3"/>
  <c r="L1493" i="3"/>
  <c r="L1691" i="3"/>
  <c r="J2123" i="3"/>
  <c r="L888" i="3"/>
  <c r="L2742" i="3"/>
  <c r="J1317" i="3"/>
  <c r="L1803" i="3"/>
  <c r="J2563" i="3"/>
  <c r="L3396" i="3"/>
  <c r="L2824" i="3"/>
  <c r="J2338" i="3"/>
  <c r="L3581" i="3"/>
  <c r="L2204" i="3"/>
  <c r="J3294" i="3"/>
  <c r="J828" i="3"/>
  <c r="L2015" i="3"/>
  <c r="L21" i="3"/>
  <c r="J1021" i="3"/>
  <c r="J2881" i="3"/>
  <c r="J137" i="3"/>
  <c r="L3048" i="3"/>
  <c r="J1248" i="3"/>
  <c r="J374" i="3"/>
  <c r="J2019" i="3"/>
  <c r="L2759" i="3"/>
  <c r="L2102" i="3"/>
  <c r="J29" i="3"/>
  <c r="L361" i="3"/>
  <c r="J176" i="3"/>
  <c r="J3218" i="3"/>
  <c r="L2234" i="3"/>
  <c r="J652" i="3"/>
  <c r="L2302" i="3"/>
  <c r="L2495" i="3"/>
  <c r="J2511" i="3"/>
  <c r="J2470" i="3"/>
  <c r="J495" i="3"/>
  <c r="J1079" i="3"/>
  <c r="L2372" i="3"/>
  <c r="J1475" i="3"/>
  <c r="J1961" i="3"/>
  <c r="J1375" i="3"/>
  <c r="L2145" i="3"/>
  <c r="L2452" i="3"/>
  <c r="J2195" i="3"/>
  <c r="L833" i="3"/>
  <c r="L398" i="3"/>
  <c r="L2552" i="3"/>
  <c r="J1353" i="3"/>
  <c r="L1429" i="3"/>
  <c r="J2179" i="3"/>
  <c r="L2278" i="3"/>
  <c r="L3476" i="3"/>
  <c r="J2486" i="3"/>
  <c r="J1874" i="3"/>
  <c r="L2115" i="3"/>
  <c r="J1785" i="3"/>
  <c r="J3348" i="3"/>
  <c r="L1323" i="3"/>
  <c r="L3076" i="3"/>
  <c r="J297" i="3"/>
  <c r="L1731" i="3"/>
  <c r="J3169" i="3"/>
  <c r="L1947" i="3"/>
  <c r="J2119" i="3"/>
  <c r="J975" i="3"/>
  <c r="L3163" i="3"/>
  <c r="L2106" i="3"/>
  <c r="J3245" i="3"/>
  <c r="J2319" i="3"/>
  <c r="J487" i="3"/>
  <c r="L2438" i="3"/>
  <c r="J113" i="3"/>
  <c r="L3129" i="3"/>
  <c r="L1026" i="3"/>
  <c r="L1966" i="3"/>
  <c r="J3412" i="3"/>
  <c r="L154" i="3"/>
  <c r="J2510" i="3"/>
  <c r="J863" i="3"/>
  <c r="J2850" i="3"/>
  <c r="L2194" i="3"/>
  <c r="J3503" i="3"/>
  <c r="L157" i="3"/>
  <c r="L2735" i="3"/>
  <c r="L3218" i="3"/>
  <c r="L841" i="3"/>
  <c r="J196" i="3"/>
  <c r="L3149" i="3"/>
  <c r="J1367" i="3"/>
  <c r="J1776" i="3"/>
  <c r="J1909" i="3"/>
  <c r="L794" i="3"/>
  <c r="L69" i="3"/>
  <c r="L368" i="3"/>
  <c r="J1877" i="3"/>
  <c r="L769" i="3"/>
  <c r="L2039" i="3"/>
  <c r="J3325" i="3"/>
  <c r="L81" i="3"/>
  <c r="J1211" i="3"/>
  <c r="L1905" i="3"/>
  <c r="J698" i="3"/>
  <c r="J1238" i="3"/>
  <c r="L3519" i="3"/>
  <c r="L3081" i="3"/>
  <c r="J3499" i="3"/>
  <c r="L3301" i="3"/>
  <c r="J64" i="3"/>
  <c r="J3139" i="3"/>
  <c r="J3067" i="3"/>
  <c r="L3392" i="3"/>
  <c r="L719" i="3"/>
  <c r="J1047" i="3"/>
  <c r="L2444" i="3"/>
  <c r="L1650" i="3"/>
  <c r="L1509" i="3"/>
  <c r="L3355" i="3"/>
  <c r="J2490" i="3"/>
  <c r="J1751" i="3"/>
  <c r="L113" i="3"/>
  <c r="L439" i="3"/>
  <c r="J929" i="3"/>
  <c r="J2212" i="3"/>
  <c r="L1940" i="3"/>
  <c r="J2997" i="3"/>
  <c r="L2212" i="3"/>
  <c r="J2292" i="3"/>
  <c r="J3132" i="3"/>
  <c r="L1513" i="3"/>
  <c r="J2780" i="3"/>
  <c r="J2162" i="3"/>
  <c r="L2791" i="3"/>
  <c r="L1867" i="3"/>
  <c r="L1694" i="3"/>
  <c r="L3211" i="3"/>
  <c r="J2295" i="3"/>
  <c r="L1563" i="3"/>
  <c r="J1131" i="3"/>
  <c r="L1200" i="3"/>
  <c r="L1544" i="3"/>
  <c r="J5" i="3"/>
  <c r="J1718" i="3"/>
  <c r="L1769" i="3"/>
  <c r="L2648" i="3"/>
  <c r="J3548" i="3"/>
  <c r="L163" i="3"/>
  <c r="L3308" i="3"/>
  <c r="J2259" i="3"/>
  <c r="J1399" i="3"/>
  <c r="J553" i="3"/>
  <c r="L1891" i="3"/>
  <c r="L2042" i="3"/>
  <c r="J2634" i="3"/>
  <c r="L1765" i="3"/>
  <c r="J1619" i="3"/>
  <c r="L756" i="3"/>
  <c r="J1867" i="3"/>
  <c r="L1719" i="3"/>
  <c r="J2450" i="3"/>
  <c r="J1836" i="3"/>
  <c r="J256" i="3"/>
  <c r="L2797" i="3"/>
  <c r="L110" i="3"/>
  <c r="J2202" i="3"/>
  <c r="L2285" i="3"/>
  <c r="J3276" i="3"/>
  <c r="J1405" i="3"/>
  <c r="L783" i="3"/>
  <c r="J2377" i="3"/>
  <c r="J3542" i="3"/>
  <c r="L1990" i="3"/>
  <c r="J3038" i="3"/>
  <c r="J34" i="3"/>
  <c r="L1431" i="3"/>
  <c r="L2693" i="3"/>
  <c r="L2264" i="3"/>
  <c r="L356" i="3"/>
  <c r="J2955" i="3"/>
  <c r="J1336" i="3"/>
  <c r="L2745" i="3"/>
  <c r="J3490" i="3"/>
  <c r="L3117" i="3"/>
  <c r="L923" i="3"/>
  <c r="J144" i="3"/>
  <c r="J3206" i="3"/>
  <c r="J3232" i="3"/>
  <c r="L907" i="3"/>
  <c r="L1415" i="3"/>
  <c r="L3242" i="3"/>
  <c r="J3170" i="3"/>
  <c r="J1721" i="3"/>
  <c r="J2358" i="3"/>
  <c r="J1133" i="3"/>
  <c r="J3312" i="3"/>
  <c r="J2550" i="3"/>
  <c r="L165" i="3"/>
  <c r="L1035" i="3"/>
  <c r="L1161" i="3"/>
  <c r="J1680" i="3"/>
  <c r="J941" i="3"/>
  <c r="L1223" i="3"/>
  <c r="J2890" i="3"/>
  <c r="L3276" i="3"/>
  <c r="L2921" i="3"/>
  <c r="J3446" i="3"/>
  <c r="L2609" i="3"/>
  <c r="J2525" i="3"/>
  <c r="J2753" i="3"/>
  <c r="L1221" i="3"/>
  <c r="J2139" i="3"/>
  <c r="L2122" i="3"/>
  <c r="L32" i="3"/>
  <c r="L1467" i="3"/>
  <c r="J2385" i="3"/>
  <c r="J284" i="3"/>
  <c r="L281" i="3"/>
  <c r="L2987" i="3"/>
  <c r="L2746" i="3"/>
  <c r="L2127" i="3"/>
  <c r="L2236" i="3"/>
  <c r="J1663" i="3"/>
  <c r="L1186" i="3"/>
  <c r="J2363" i="3"/>
  <c r="L2030" i="3"/>
  <c r="J1950" i="3"/>
  <c r="L1162" i="3"/>
  <c r="J2493" i="3"/>
  <c r="L1070" i="3"/>
  <c r="J848" i="3"/>
  <c r="L3087" i="3"/>
  <c r="J3486" i="3"/>
  <c r="J3080" i="3"/>
  <c r="J1072" i="3"/>
  <c r="L1148" i="3"/>
  <c r="L3010" i="3"/>
  <c r="J1494" i="3"/>
  <c r="L541" i="3"/>
  <c r="J861" i="3"/>
  <c r="L2788" i="3"/>
  <c r="L3267" i="3"/>
  <c r="J1735" i="3"/>
  <c r="L3176" i="3"/>
  <c r="L1154" i="3"/>
  <c r="J44" i="3"/>
  <c r="J2625" i="3"/>
  <c r="L2273" i="3"/>
  <c r="L3430" i="3"/>
  <c r="J653" i="3"/>
  <c r="J568" i="3"/>
  <c r="J742" i="3"/>
  <c r="L2202" i="3"/>
  <c r="L588" i="3"/>
  <c r="L560" i="3"/>
  <c r="L1174" i="3"/>
  <c r="J2580" i="3"/>
  <c r="J1014" i="3"/>
  <c r="J2836" i="3"/>
  <c r="J106" i="3"/>
  <c r="J101" i="3"/>
  <c r="J2460" i="3"/>
  <c r="J3273" i="3"/>
  <c r="L2681" i="3"/>
  <c r="L679" i="3"/>
  <c r="L937" i="3"/>
  <c r="J2606" i="3"/>
  <c r="L903" i="3"/>
  <c r="L3559" i="3"/>
  <c r="J2868" i="3"/>
  <c r="J1819" i="3"/>
  <c r="L90" i="3"/>
  <c r="J3052" i="3"/>
  <c r="J1466" i="3"/>
  <c r="L1044" i="3"/>
  <c r="L1794" i="3"/>
  <c r="J2155" i="3"/>
  <c r="J129" i="3"/>
  <c r="L3013" i="3"/>
  <c r="J1820" i="3"/>
  <c r="J771" i="3"/>
  <c r="L3598" i="3"/>
  <c r="L2062" i="3"/>
  <c r="L574" i="3"/>
  <c r="J2312" i="3"/>
  <c r="J463" i="3"/>
  <c r="J1355" i="3"/>
  <c r="L2871" i="3"/>
  <c r="L2753" i="3"/>
  <c r="J2909" i="3"/>
  <c r="L913" i="3"/>
  <c r="L868" i="3"/>
  <c r="J15" i="3"/>
  <c r="L2131" i="3"/>
  <c r="L1772" i="3"/>
  <c r="L839" i="3"/>
  <c r="J1925" i="3"/>
  <c r="J710" i="3"/>
  <c r="J2613" i="3"/>
  <c r="L1570" i="3"/>
  <c r="J1771" i="3"/>
  <c r="L2037" i="3"/>
  <c r="J2660" i="3"/>
  <c r="L900" i="3"/>
  <c r="J1755" i="3"/>
  <c r="J1152" i="3"/>
  <c r="J2678" i="3"/>
  <c r="L1202" i="3"/>
  <c r="L2312" i="3"/>
  <c r="L385" i="3"/>
  <c r="L1862" i="3"/>
  <c r="L2290" i="3"/>
  <c r="L1523" i="3"/>
  <c r="J3288" i="3"/>
  <c r="J35" i="3"/>
  <c r="J797" i="3"/>
  <c r="J17" i="3"/>
  <c r="L963" i="3"/>
  <c r="L2790" i="3"/>
  <c r="L2516" i="3"/>
  <c r="L1837" i="3"/>
  <c r="J2478" i="3"/>
  <c r="L2071" i="3"/>
  <c r="L3028" i="3"/>
  <c r="L202" i="3"/>
  <c r="L2019" i="3"/>
  <c r="L1065" i="3"/>
  <c r="J301" i="3"/>
  <c r="L1519" i="3"/>
  <c r="L2262" i="3"/>
  <c r="J2747" i="3"/>
  <c r="L198" i="3"/>
  <c r="L2031" i="3"/>
  <c r="J610" i="3"/>
  <c r="J617" i="3"/>
  <c r="L2868" i="3"/>
  <c r="L1870" i="3"/>
  <c r="L2041" i="3"/>
  <c r="L1835" i="3"/>
  <c r="J2985" i="3"/>
  <c r="L2920" i="3"/>
  <c r="L1787" i="3"/>
  <c r="J2283" i="3"/>
  <c r="L2330" i="3"/>
  <c r="L2837" i="3"/>
  <c r="L350" i="3"/>
  <c r="J3049" i="3"/>
  <c r="J3243" i="3"/>
  <c r="L3062" i="3"/>
  <c r="L3344" i="3"/>
  <c r="J2700" i="3"/>
  <c r="J2159" i="3"/>
  <c r="L3166" i="3"/>
  <c r="L1023" i="3"/>
  <c r="L3440" i="3"/>
  <c r="J2495" i="3"/>
  <c r="L2580" i="3"/>
  <c r="L3315" i="3"/>
  <c r="J14" i="3"/>
  <c r="L1296" i="3"/>
  <c r="J70" i="3"/>
  <c r="L2074" i="3"/>
  <c r="L3254" i="3"/>
  <c r="L3603" i="3"/>
  <c r="J2619" i="3"/>
  <c r="L3469" i="3"/>
  <c r="L1912" i="3"/>
  <c r="J971" i="3"/>
  <c r="J2894" i="3"/>
  <c r="L1962" i="3"/>
  <c r="J521" i="3"/>
  <c r="L3035" i="3"/>
  <c r="L2549" i="3"/>
  <c r="J2977" i="3"/>
  <c r="J567" i="3"/>
  <c r="J1764" i="3"/>
  <c r="J3020" i="3"/>
  <c r="J3244" i="3"/>
  <c r="J2587" i="3"/>
  <c r="J3098" i="3"/>
  <c r="L1167" i="3"/>
  <c r="J1223" i="3"/>
  <c r="J158" i="3"/>
  <c r="J1666" i="3"/>
  <c r="J3085" i="3"/>
  <c r="J1323" i="3"/>
  <c r="L2873" i="3"/>
  <c r="L2420" i="3"/>
  <c r="J2178" i="3"/>
  <c r="J3443" i="3"/>
  <c r="J421" i="3"/>
  <c r="L1091" i="3"/>
  <c r="J219" i="3"/>
  <c r="J3226" i="3"/>
  <c r="L1372" i="3"/>
  <c r="J340" i="3"/>
  <c r="J3401" i="3"/>
  <c r="J1549" i="3"/>
  <c r="L2696" i="3"/>
  <c r="J2553" i="3"/>
  <c r="L3172" i="3"/>
  <c r="J749" i="3"/>
  <c r="L1511" i="3"/>
  <c r="J2456" i="3"/>
  <c r="J2978" i="3"/>
  <c r="J3328" i="3"/>
  <c r="L824" i="3"/>
  <c r="L342" i="3"/>
  <c r="L2095" i="3"/>
  <c r="J1005" i="3"/>
  <c r="J1319" i="3"/>
  <c r="L3084" i="3"/>
  <c r="L1346" i="3"/>
  <c r="L2694" i="3"/>
  <c r="J3302" i="3"/>
  <c r="J2688" i="3"/>
  <c r="J1285" i="3"/>
  <c r="L3340" i="3"/>
  <c r="J1809" i="3"/>
  <c r="L3179" i="3"/>
  <c r="L303" i="3"/>
  <c r="J2468" i="3"/>
  <c r="J2236" i="3"/>
  <c r="L3162" i="3"/>
  <c r="L1249" i="3"/>
  <c r="L403" i="3"/>
  <c r="J3547" i="3"/>
  <c r="L933" i="3"/>
  <c r="J877" i="3"/>
  <c r="L189" i="3"/>
  <c r="L3406" i="3"/>
  <c r="J3554" i="3"/>
  <c r="J3459" i="3"/>
  <c r="J353" i="3"/>
  <c r="J2105" i="3"/>
  <c r="J477" i="3"/>
  <c r="J1997" i="3"/>
  <c r="L614" i="3"/>
  <c r="L245" i="3"/>
  <c r="L717" i="3"/>
  <c r="L2812" i="3"/>
  <c r="L1312" i="3"/>
  <c r="J931" i="3"/>
  <c r="J1390" i="3"/>
  <c r="L1919" i="3"/>
  <c r="J1613" i="3"/>
  <c r="L3039" i="3"/>
  <c r="J1978" i="3"/>
  <c r="L914" i="3"/>
  <c r="J839" i="3"/>
  <c r="L547" i="3"/>
  <c r="L3036" i="3"/>
  <c r="L2378" i="3"/>
  <c r="L485" i="3"/>
  <c r="J592" i="3"/>
  <c r="J3028" i="3"/>
  <c r="J604" i="3"/>
  <c r="J1032" i="3"/>
  <c r="L936" i="3"/>
  <c r="J501" i="3"/>
  <c r="L2154" i="3"/>
  <c r="L2530" i="3"/>
  <c r="J1142" i="3"/>
  <c r="J2897" i="3"/>
  <c r="L2091" i="3"/>
  <c r="L2731" i="3"/>
  <c r="L1005" i="3"/>
  <c r="J1919" i="3"/>
  <c r="J2209" i="3"/>
  <c r="J792" i="3"/>
  <c r="L3384" i="3"/>
  <c r="L3044" i="3"/>
  <c r="J2425" i="3"/>
  <c r="L25" i="3"/>
  <c r="L250" i="3"/>
  <c r="J1610" i="3"/>
  <c r="L793" i="3"/>
  <c r="L2269" i="3"/>
  <c r="L751" i="3"/>
  <c r="L612" i="3"/>
  <c r="J2152" i="3"/>
  <c r="L2773" i="3"/>
  <c r="J961" i="3"/>
  <c r="J2618" i="3"/>
  <c r="J2093" i="3"/>
  <c r="L3320" i="3"/>
  <c r="J218" i="3"/>
  <c r="J744" i="3"/>
  <c r="L410" i="3"/>
  <c r="J2807" i="3"/>
  <c r="L2186" i="3"/>
  <c r="J965" i="3"/>
  <c r="L1145" i="3"/>
  <c r="L3201" i="3"/>
  <c r="L1400" i="3"/>
  <c r="J3214" i="3"/>
  <c r="L2914" i="3"/>
  <c r="J1631" i="3"/>
  <c r="J1124" i="3"/>
  <c r="L1606" i="3"/>
  <c r="L2640" i="3"/>
  <c r="J989" i="3"/>
  <c r="J2937" i="3"/>
  <c r="J1363" i="3"/>
  <c r="L2703" i="3"/>
  <c r="J899" i="3"/>
  <c r="L902" i="3"/>
  <c r="L311" i="3"/>
  <c r="L1830" i="3"/>
  <c r="L2688" i="3"/>
  <c r="L1889" i="3"/>
  <c r="J2866" i="3"/>
  <c r="J3229" i="3"/>
  <c r="L494" i="3"/>
  <c r="L2162" i="3"/>
  <c r="J1504" i="3"/>
  <c r="L2210" i="3"/>
  <c r="L1836" i="3"/>
  <c r="L536" i="3"/>
  <c r="J3421" i="3"/>
  <c r="L1031" i="3"/>
  <c r="L2404" i="3"/>
  <c r="L2374" i="3"/>
  <c r="J49" i="3"/>
  <c r="J2864" i="3"/>
  <c r="J1609" i="3"/>
  <c r="J3075" i="3"/>
  <c r="L1997" i="3"/>
  <c r="L835" i="3"/>
  <c r="J1253" i="3"/>
  <c r="J3410" i="3"/>
  <c r="L3127" i="3"/>
  <c r="J665" i="3"/>
  <c r="L351" i="3"/>
  <c r="J818" i="3"/>
  <c r="L856" i="3"/>
  <c r="J3377" i="3"/>
  <c r="L158" i="3"/>
  <c r="L862" i="3"/>
  <c r="L857" i="3"/>
  <c r="L289" i="3"/>
  <c r="J3281" i="3"/>
  <c r="L1520" i="3"/>
  <c r="L3116" i="3"/>
  <c r="J2930" i="3"/>
  <c r="J3563" i="3"/>
  <c r="J400" i="3"/>
  <c r="J1364" i="3"/>
  <c r="L865" i="3"/>
  <c r="J3255" i="3"/>
  <c r="L1034" i="3"/>
  <c r="J1346" i="3"/>
  <c r="J2382" i="3"/>
  <c r="J1001" i="3"/>
  <c r="L748" i="3"/>
  <c r="J1531" i="3"/>
  <c r="J1915" i="3"/>
  <c r="L2663" i="3"/>
  <c r="J3525" i="3"/>
  <c r="L497" i="3"/>
  <c r="L733" i="3"/>
  <c r="L784" i="3"/>
  <c r="J1403" i="3"/>
  <c r="L3241" i="3"/>
  <c r="L2239" i="3"/>
  <c r="L42" i="3"/>
  <c r="L2932" i="3"/>
  <c r="J2264" i="3"/>
  <c r="J273" i="3"/>
  <c r="L1398" i="3"/>
  <c r="L3197" i="3"/>
  <c r="J1571" i="3"/>
  <c r="J1135" i="3"/>
  <c r="L1512" i="3"/>
  <c r="L985" i="3"/>
  <c r="J3382" i="3"/>
  <c r="L3230" i="3"/>
  <c r="J813" i="3"/>
  <c r="L2075" i="3"/>
  <c r="J1822" i="3"/>
  <c r="J3216" i="3"/>
  <c r="L887" i="3"/>
  <c r="J3594" i="3"/>
  <c r="J384" i="3"/>
  <c r="J327" i="3"/>
  <c r="L386" i="3"/>
  <c r="L3291" i="3"/>
  <c r="L3464" i="3"/>
  <c r="J2723" i="3"/>
  <c r="J601" i="3"/>
  <c r="J40" i="3"/>
  <c r="J2359" i="3"/>
  <c r="L1491" i="3"/>
  <c r="J2110" i="3"/>
  <c r="J3599" i="3"/>
  <c r="J3123" i="3"/>
  <c r="L212" i="3"/>
  <c r="L2751" i="3"/>
  <c r="J1058" i="3"/>
  <c r="J2889" i="3"/>
  <c r="J3397" i="3"/>
  <c r="J1926" i="3"/>
  <c r="J3205" i="3"/>
  <c r="J3034" i="3"/>
  <c r="L449" i="3"/>
  <c r="L1505" i="3"/>
  <c r="J2543" i="3"/>
  <c r="J2526" i="3"/>
  <c r="L268" i="3"/>
  <c r="J875" i="3"/>
  <c r="L2533" i="3"/>
  <c r="J1128" i="3"/>
  <c r="L201" i="3"/>
  <c r="L2480" i="3"/>
  <c r="J1269" i="3"/>
  <c r="L1046" i="3"/>
  <c r="J3228" i="3"/>
  <c r="J554" i="3"/>
  <c r="J2388" i="3"/>
  <c r="J2845" i="3"/>
  <c r="L3021" i="3"/>
  <c r="J1893" i="3"/>
  <c r="L239" i="3"/>
  <c r="L318" i="3"/>
  <c r="J214" i="3"/>
  <c r="L3327" i="3"/>
  <c r="L3524" i="3"/>
  <c r="L2151" i="3"/>
  <c r="L2721" i="3"/>
  <c r="L2399" i="3"/>
  <c r="J2814" i="3"/>
  <c r="L2005" i="3"/>
  <c r="L660" i="3"/>
  <c r="J2612" i="3"/>
  <c r="L767" i="3"/>
  <c r="J528" i="3"/>
  <c r="J2764" i="3"/>
  <c r="J410" i="3"/>
  <c r="J3353" i="3"/>
  <c r="L3200" i="3"/>
  <c r="L821" i="3"/>
  <c r="J692" i="3"/>
  <c r="L124" i="3"/>
  <c r="J438" i="3"/>
  <c r="J367" i="3"/>
  <c r="L673" i="3"/>
  <c r="L2078" i="3"/>
  <c r="J1835" i="3"/>
  <c r="L522" i="3"/>
  <c r="L792" i="3"/>
  <c r="L728" i="3"/>
  <c r="J728" i="3"/>
  <c r="L1074" i="3"/>
  <c r="L1871" i="3"/>
  <c r="L1068" i="3"/>
  <c r="L1343" i="3"/>
  <c r="J90" i="3"/>
  <c r="L3453" i="3"/>
  <c r="L2691" i="3"/>
  <c r="J3084" i="3"/>
  <c r="L967" i="3"/>
  <c r="L2407" i="3"/>
  <c r="J2638" i="3"/>
  <c r="L2193" i="3"/>
  <c r="J680" i="3"/>
  <c r="L1365" i="3"/>
  <c r="L689" i="3"/>
  <c r="L1217" i="3"/>
  <c r="L2661" i="3"/>
  <c r="J890" i="3"/>
  <c r="J754" i="3"/>
  <c r="J2774" i="3"/>
  <c r="L1489" i="3"/>
  <c r="J2014" i="3"/>
  <c r="L2768" i="3"/>
  <c r="J2851" i="3"/>
  <c r="L1504" i="3"/>
  <c r="J2512" i="3"/>
  <c r="J1267" i="3"/>
  <c r="J2961" i="3"/>
  <c r="J572" i="3"/>
  <c r="L2226" i="3"/>
  <c r="L3599" i="3"/>
  <c r="L2368" i="3"/>
  <c r="J1562" i="3"/>
  <c r="L826" i="3"/>
  <c r="J2730" i="3"/>
  <c r="L3550" i="3"/>
  <c r="J1784" i="3"/>
  <c r="J2554" i="3"/>
  <c r="J602" i="3"/>
  <c r="L3338" i="3"/>
  <c r="J3495" i="3"/>
  <c r="L3541" i="3"/>
  <c r="J1688" i="3"/>
  <c r="L2503" i="3"/>
  <c r="L3433" i="3"/>
  <c r="J1572" i="3"/>
  <c r="L3410" i="3"/>
  <c r="L1779" i="3"/>
  <c r="L3067" i="3"/>
  <c r="L3397" i="3"/>
  <c r="L2697" i="3"/>
  <c r="L544" i="3"/>
  <c r="L1527" i="3"/>
  <c r="J872" i="3"/>
  <c r="J3282" i="3"/>
  <c r="L2627" i="3"/>
  <c r="J1033" i="3"/>
  <c r="J2072" i="3"/>
  <c r="J821" i="3"/>
  <c r="J1833" i="3"/>
  <c r="L598" i="3"/>
  <c r="L67" i="3"/>
  <c r="J2067" i="3"/>
  <c r="L3328" i="3"/>
  <c r="L1050" i="3"/>
  <c r="J3584" i="3"/>
  <c r="J2366" i="3"/>
  <c r="L1358" i="3"/>
  <c r="J2170" i="3"/>
  <c r="L3096" i="3"/>
  <c r="L1666" i="3"/>
  <c r="J2992" i="3"/>
  <c r="L3504" i="3"/>
  <c r="L149" i="3"/>
  <c r="L653" i="3"/>
  <c r="J2673" i="3"/>
  <c r="J2540" i="3"/>
  <c r="J2047" i="3"/>
  <c r="L1497" i="3"/>
  <c r="J753" i="3"/>
  <c r="L596" i="3"/>
  <c r="L2268" i="3"/>
  <c r="L2955" i="3"/>
  <c r="L561" i="3"/>
  <c r="J2077" i="3"/>
  <c r="L1197" i="3"/>
  <c r="J1930" i="3"/>
  <c r="L1671" i="3"/>
  <c r="L246" i="3"/>
  <c r="L3132" i="3"/>
  <c r="J634" i="3"/>
  <c r="L3404" i="3"/>
  <c r="J963" i="3"/>
  <c r="L1949" i="3"/>
  <c r="L3261" i="3"/>
  <c r="J3523" i="3"/>
  <c r="J1463" i="3"/>
  <c r="J694" i="3"/>
  <c r="J1655" i="3"/>
  <c r="J1942" i="3"/>
  <c r="L3367" i="3"/>
  <c r="J2752" i="3"/>
  <c r="J295" i="3"/>
  <c r="J1707" i="3"/>
  <c r="L639" i="3"/>
  <c r="J2114" i="3"/>
  <c r="J2307" i="3"/>
  <c r="L2283" i="3"/>
  <c r="J576" i="3"/>
  <c r="L2066" i="3"/>
  <c r="J1448" i="3"/>
  <c r="J2667" i="3"/>
  <c r="L3439" i="3"/>
  <c r="J3436" i="3"/>
  <c r="L3157" i="3"/>
  <c r="L82" i="3"/>
  <c r="J3512" i="3"/>
  <c r="L1440" i="3"/>
  <c r="J695" i="3"/>
  <c r="L1578" i="3"/>
  <c r="L1817" i="3"/>
  <c r="J2391" i="3"/>
  <c r="J302" i="3"/>
  <c r="J1710" i="3"/>
  <c r="J1177" i="3"/>
  <c r="L2370" i="3"/>
  <c r="L1860" i="3"/>
  <c r="L413" i="3"/>
  <c r="L2167" i="3"/>
  <c r="L3031" i="3"/>
  <c r="J2775" i="3"/>
  <c r="J2228" i="3"/>
  <c r="L3184" i="3"/>
  <c r="L2157" i="3"/>
  <c r="L928" i="3"/>
  <c r="L817" i="3"/>
  <c r="J724" i="3"/>
  <c r="J356" i="3"/>
  <c r="L2915" i="3"/>
  <c r="L332" i="3"/>
  <c r="J308" i="3"/>
  <c r="J1974" i="3"/>
  <c r="L1965" i="3"/>
  <c r="J940" i="3"/>
  <c r="J3404" i="3"/>
  <c r="L750" i="3"/>
  <c r="J687" i="3"/>
  <c r="J1977" i="3"/>
  <c r="L2121" i="3"/>
  <c r="J189" i="3"/>
  <c r="J33" i="3"/>
  <c r="J699" i="3"/>
  <c r="J2776" i="3"/>
  <c r="L121" i="3"/>
  <c r="L2021" i="3"/>
  <c r="L1477" i="3"/>
  <c r="L2099" i="3"/>
  <c r="J1693" i="3"/>
  <c r="J3417" i="3"/>
  <c r="L392" i="3"/>
  <c r="J3456" i="3"/>
  <c r="L1812" i="3"/>
  <c r="J1447" i="3"/>
  <c r="L3136" i="3"/>
  <c r="L3358" i="3"/>
  <c r="J2483" i="3"/>
  <c r="J3194" i="3"/>
  <c r="L674" i="3"/>
  <c r="L1739" i="3"/>
  <c r="L426" i="3"/>
  <c r="J1324" i="3"/>
  <c r="J263" i="3"/>
  <c r="L512" i="3"/>
  <c r="L1484" i="3"/>
  <c r="L80" i="3"/>
  <c r="J853" i="3"/>
  <c r="L51" i="3"/>
  <c r="L2396" i="3"/>
  <c r="L491" i="3"/>
  <c r="L2055" i="3"/>
  <c r="L1499" i="3"/>
  <c r="L3373" i="3"/>
  <c r="L2356" i="3"/>
  <c r="J1898" i="3"/>
  <c r="J2342" i="3"/>
  <c r="L2475" i="3"/>
  <c r="L1662" i="3"/>
  <c r="J1639" i="3"/>
  <c r="L1814" i="3"/>
  <c r="L2567" i="3"/>
  <c r="J2607" i="3"/>
  <c r="J948" i="3"/>
  <c r="J1938" i="3"/>
  <c r="J641" i="3"/>
  <c r="J149" i="3"/>
  <c r="J1750" i="3"/>
  <c r="L2314" i="3"/>
  <c r="L2575" i="3"/>
  <c r="J3063" i="3"/>
  <c r="L2003" i="3"/>
  <c r="J3376" i="3"/>
  <c r="L1656" i="3"/>
  <c r="J3433" i="3"/>
  <c r="J3275" i="3"/>
  <c r="L710" i="3"/>
  <c r="J3306" i="3"/>
  <c r="J1067" i="3"/>
  <c r="L1956" i="3"/>
  <c r="J2856" i="3"/>
  <c r="L546" i="3"/>
  <c r="L2171" i="3"/>
  <c r="J678" i="3"/>
  <c r="J2784" i="3"/>
  <c r="L2676" i="3"/>
  <c r="L486" i="3"/>
  <c r="J2608" i="3"/>
  <c r="J1816" i="3"/>
  <c r="J2186" i="3"/>
  <c r="L828" i="3"/>
  <c r="J2273" i="3"/>
  <c r="J3473" i="3"/>
  <c r="L2911" i="3"/>
  <c r="J2865" i="3"/>
  <c r="L1549" i="3"/>
  <c r="L2954" i="3"/>
  <c r="J1191" i="3"/>
  <c r="L990" i="3"/>
  <c r="J1342" i="3"/>
  <c r="J3181" i="3"/>
  <c r="J1686" i="3"/>
  <c r="L197" i="3"/>
  <c r="J703" i="3"/>
  <c r="L3492" i="3"/>
  <c r="L1133" i="3"/>
  <c r="J1299" i="3"/>
  <c r="J2696" i="3"/>
  <c r="L1580" i="3"/>
  <c r="J251" i="3"/>
  <c r="L2750" i="3"/>
  <c r="J2476" i="3"/>
  <c r="L1252" i="3"/>
  <c r="L730" i="3"/>
  <c r="L1176" i="3"/>
  <c r="J1180" i="3"/>
  <c r="L1554" i="3"/>
  <c r="J1352" i="3"/>
  <c r="J1540" i="3"/>
  <c r="L61" i="3"/>
  <c r="L402" i="3"/>
  <c r="J676" i="3"/>
  <c r="L640" i="3"/>
  <c r="L1450" i="3"/>
  <c r="L2251" i="3"/>
  <c r="L3591" i="3"/>
  <c r="L3249" i="3"/>
  <c r="J976" i="3"/>
  <c r="L3535" i="3"/>
  <c r="J1559" i="3"/>
  <c r="J3455" i="3"/>
  <c r="L3317" i="3"/>
  <c r="L3304" i="3"/>
  <c r="L2974" i="3"/>
  <c r="J1736" i="3"/>
  <c r="L2076" i="3"/>
  <c r="L1198" i="3"/>
  <c r="L3243" i="3"/>
  <c r="J2361" i="3"/>
  <c r="L337" i="3"/>
  <c r="J2291" i="3"/>
  <c r="J3291" i="3"/>
  <c r="L138" i="3"/>
  <c r="J2882" i="3"/>
  <c r="L2309" i="3"/>
  <c r="J18" i="3"/>
  <c r="L3274" i="3"/>
  <c r="J2431" i="3"/>
  <c r="J1634" i="3"/>
  <c r="J461" i="3"/>
  <c r="L3099" i="3"/>
  <c r="J973" i="3"/>
  <c r="L609" i="3"/>
  <c r="L1256" i="3"/>
  <c r="L471" i="3"/>
  <c r="L1181" i="3"/>
  <c r="L1617" i="3"/>
  <c r="J2989" i="3"/>
  <c r="J2973" i="3"/>
  <c r="L2666" i="3"/>
  <c r="J3151" i="3"/>
  <c r="L2886" i="3"/>
  <c r="J2062" i="3"/>
  <c r="J1670" i="3"/>
  <c r="L35" i="3"/>
  <c r="J2874" i="3"/>
  <c r="J1094" i="3"/>
  <c r="L954" i="3"/>
  <c r="L451" i="3"/>
  <c r="J3511" i="3"/>
  <c r="J419" i="3"/>
  <c r="J1702" i="3"/>
  <c r="J1116" i="3"/>
  <c r="J2190" i="3"/>
  <c r="J2439" i="3"/>
  <c r="J1196" i="3"/>
  <c r="L542" i="3"/>
  <c r="L3244" i="3"/>
  <c r="L581" i="3"/>
  <c r="J2746" i="3"/>
  <c r="L3468" i="3"/>
  <c r="L1875" i="3"/>
  <c r="J1042" i="3"/>
  <c r="L2901" i="3"/>
  <c r="J1439" i="3"/>
  <c r="L3300" i="3"/>
  <c r="L2964" i="3"/>
  <c r="J333" i="3"/>
  <c r="J1943" i="3"/>
  <c r="J3056" i="3"/>
  <c r="J1989" i="3"/>
  <c r="L210" i="3"/>
  <c r="J3319" i="3"/>
  <c r="L2975" i="3"/>
  <c r="L1293" i="3"/>
  <c r="L3584" i="3"/>
  <c r="L763" i="3"/>
  <c r="L2213" i="3"/>
  <c r="J3201" i="3"/>
  <c r="L283" i="3"/>
  <c r="L3457" i="3"/>
  <c r="L517" i="3"/>
  <c r="L2602" i="3"/>
  <c r="L1588" i="3"/>
  <c r="L3168" i="3"/>
  <c r="J1501" i="3"/>
  <c r="J80" i="3"/>
  <c r="J3157" i="3"/>
  <c r="J326" i="3"/>
  <c r="L3557" i="3"/>
  <c r="J156" i="3"/>
  <c r="J1592" i="3"/>
  <c r="L2449" i="3"/>
  <c r="L2726" i="3"/>
  <c r="J671" i="3"/>
  <c r="L2815" i="3"/>
  <c r="L2849" i="3"/>
  <c r="J2839" i="3"/>
  <c r="J466" i="3"/>
  <c r="J2020" i="3"/>
  <c r="L1341" i="3"/>
  <c r="L3155" i="3"/>
  <c r="J2005" i="3"/>
  <c r="L1911" i="3"/>
  <c r="J3569" i="3"/>
  <c r="L1944" i="3"/>
  <c r="J1343" i="3"/>
  <c r="L1339" i="3"/>
  <c r="L1648" i="3"/>
  <c r="J306" i="3"/>
  <c r="L1013" i="3"/>
  <c r="L2984" i="3"/>
  <c r="J1345" i="3"/>
  <c r="L1761" i="3"/>
  <c r="L1417" i="3"/>
  <c r="L2107" i="3"/>
  <c r="L103" i="3"/>
  <c r="J66" i="3"/>
  <c r="J3368" i="3"/>
  <c r="J3274" i="3"/>
  <c r="J208" i="3"/>
  <c r="J260" i="3"/>
  <c r="J1290" i="3"/>
  <c r="L2306" i="3"/>
  <c r="L2414" i="3"/>
  <c r="L220" i="3"/>
  <c r="J2755" i="3"/>
  <c r="J2491" i="3"/>
  <c r="J2986" i="3"/>
  <c r="L552" i="3"/>
  <c r="L1129" i="3"/>
  <c r="J202" i="3"/>
  <c r="L1539" i="3"/>
  <c r="L329" i="3"/>
  <c r="L200" i="3"/>
  <c r="J3198" i="3"/>
  <c r="J2635" i="3"/>
  <c r="J3114" i="3"/>
  <c r="J3504" i="3"/>
  <c r="J832" i="3"/>
  <c r="L2045" i="3"/>
  <c r="L2600" i="3"/>
  <c r="L1111" i="3"/>
  <c r="J2834" i="3"/>
  <c r="J3508" i="3"/>
  <c r="L2808" i="3"/>
  <c r="L1393" i="3"/>
  <c r="J291" i="3"/>
  <c r="L983" i="3"/>
  <c r="L12" i="3"/>
  <c r="L1521" i="3"/>
  <c r="L2635" i="3"/>
  <c r="J19" i="3"/>
  <c r="L1458" i="3"/>
  <c r="L271" i="3"/>
  <c r="L2173" i="3"/>
  <c r="L226" i="3"/>
  <c r="J47" i="3"/>
  <c r="J3296" i="3"/>
  <c r="L407" i="3"/>
  <c r="J2559" i="3"/>
  <c r="L1255" i="3"/>
  <c r="L2097" i="3"/>
  <c r="J91" i="3"/>
  <c r="L3558" i="3"/>
  <c r="L1552" i="3"/>
  <c r="J2454" i="3"/>
  <c r="J63" i="3"/>
  <c r="L1353" i="3"/>
  <c r="L164" i="3"/>
  <c r="J3381" i="3"/>
  <c r="L1676" i="3"/>
  <c r="J1589" i="3"/>
  <c r="J1147" i="3"/>
  <c r="J1560" i="3"/>
  <c r="L2641" i="3"/>
  <c r="L2574" i="3"/>
  <c r="L2814" i="3"/>
  <c r="J645" i="3"/>
  <c r="L209" i="3"/>
  <c r="L858" i="3"/>
  <c r="L1558" i="3"/>
  <c r="J3115" i="3"/>
  <c r="J3551" i="3"/>
  <c r="J1215" i="3"/>
  <c r="J2599" i="3"/>
  <c r="J2601" i="3"/>
  <c r="J776" i="3"/>
  <c r="J1491" i="3"/>
  <c r="J1006" i="3"/>
  <c r="J1276" i="3"/>
  <c r="J888" i="3"/>
  <c r="L3122" i="3"/>
  <c r="L1589" i="3"/>
  <c r="L2165" i="3"/>
  <c r="L2889" i="3"/>
  <c r="L2966" i="3"/>
  <c r="J1330" i="3"/>
  <c r="J3057" i="3"/>
  <c r="L347" i="3"/>
  <c r="J3234" i="3"/>
  <c r="J3572" i="3"/>
  <c r="J2633" i="3"/>
  <c r="J1351" i="3"/>
  <c r="L1981" i="3"/>
  <c r="L43" i="3"/>
  <c r="J2183" i="3"/>
  <c r="L3174" i="3"/>
  <c r="J3152" i="3"/>
  <c r="J1024" i="3"/>
  <c r="J1834" i="3"/>
  <c r="J2799" i="3"/>
  <c r="J1423" i="3"/>
  <c r="L2804" i="3"/>
  <c r="L951" i="3"/>
  <c r="L2538" i="3"/>
  <c r="J109" i="3"/>
  <c r="J107" i="3"/>
  <c r="J1235" i="3"/>
  <c r="L2831" i="3"/>
  <c r="J596" i="3"/>
  <c r="J1016" i="3"/>
  <c r="L1474" i="3"/>
  <c r="L2916" i="3"/>
  <c r="J1366" i="3"/>
  <c r="L1137" i="3"/>
  <c r="L427" i="3"/>
  <c r="L1490" i="3"/>
  <c r="L796" i="3"/>
  <c r="L1319" i="3"/>
  <c r="L1703" i="3"/>
  <c r="L2230" i="3"/>
  <c r="L1390" i="3"/>
  <c r="L2748" i="3"/>
  <c r="J316" i="3"/>
  <c r="L1183" i="3"/>
  <c r="L1587" i="3"/>
  <c r="L1348" i="3"/>
  <c r="L1964" i="3"/>
  <c r="J2250" i="3"/>
  <c r="J2515" i="3"/>
  <c r="L688" i="3"/>
  <c r="J3553" i="3"/>
  <c r="J2457" i="3"/>
  <c r="J1931" i="3"/>
  <c r="J1183" i="3"/>
  <c r="L1392" i="3"/>
  <c r="L3330" i="3"/>
  <c r="L1352" i="3"/>
  <c r="L1885" i="3"/>
  <c r="J595" i="3"/>
  <c r="L1791" i="3"/>
  <c r="L1199" i="3"/>
  <c r="J2389" i="3"/>
  <c r="J987" i="3"/>
  <c r="L2813" i="3"/>
  <c r="L1110" i="3"/>
  <c r="L1329" i="3"/>
  <c r="L3286" i="3"/>
  <c r="J675" i="3"/>
  <c r="J1179" i="3"/>
  <c r="L1528" i="3"/>
  <c r="L1224" i="3"/>
  <c r="J2165" i="3"/>
  <c r="J186" i="3"/>
  <c r="J1714" i="3"/>
  <c r="J3267" i="3"/>
  <c r="J1074" i="3"/>
  <c r="J997" i="3"/>
  <c r="L2993" i="3"/>
  <c r="L130" i="3"/>
  <c r="L319" i="3"/>
  <c r="L583" i="3"/>
  <c r="J1137" i="3"/>
  <c r="J1786" i="3"/>
  <c r="L3319" i="3"/>
  <c r="L882" i="3"/>
  <c r="L3227" i="3"/>
  <c r="J1911" i="3"/>
  <c r="J1980" i="3"/>
  <c r="L218" i="3"/>
  <c r="L3296" i="3"/>
  <c r="J166" i="3"/>
  <c r="J1318" i="3"/>
  <c r="J1726" i="3"/>
  <c r="J991" i="3"/>
  <c r="J296" i="3"/>
  <c r="L668" i="3"/>
  <c r="J3424" i="3"/>
  <c r="L1955" i="3"/>
  <c r="J1948" i="3"/>
  <c r="J1624" i="3"/>
  <c r="L139" i="3"/>
  <c r="L1855" i="3"/>
  <c r="L251" i="3"/>
  <c r="J1230" i="3"/>
  <c r="L3131" i="3"/>
  <c r="L1078" i="3"/>
  <c r="L1272" i="3"/>
  <c r="L568" i="3"/>
  <c r="L3580" i="3"/>
  <c r="J1111" i="3"/>
  <c r="L412" i="3"/>
  <c r="L1506" i="3"/>
  <c r="J2626" i="3"/>
  <c r="J1027" i="3"/>
  <c r="L2326" i="3"/>
  <c r="J2853" i="3"/>
  <c r="L1932" i="3"/>
  <c r="J2500" i="3"/>
  <c r="L2248" i="3"/>
  <c r="L2926" i="3"/>
  <c r="J286" i="3"/>
  <c r="L1131" i="3"/>
  <c r="L2796" i="3"/>
  <c r="L2774" i="3"/>
  <c r="L1413" i="3"/>
  <c r="L1211" i="3"/>
  <c r="J335" i="3"/>
  <c r="J1810" i="3"/>
  <c r="L693" i="3"/>
  <c r="J2339" i="3"/>
  <c r="J1694" i="3"/>
  <c r="L3143" i="3"/>
  <c r="L1832" i="3"/>
  <c r="J1099" i="3"/>
  <c r="J3217" i="3"/>
  <c r="J1321" i="3"/>
  <c r="L2476" i="3"/>
  <c r="J1097" i="3"/>
  <c r="J3025" i="3"/>
  <c r="L1742" i="3"/>
  <c r="J2722" i="3"/>
  <c r="J2383" i="3"/>
  <c r="J233" i="3"/>
  <c r="J1092" i="3"/>
  <c r="J2960" i="3"/>
  <c r="J1481" i="3"/>
  <c r="L2682" i="3"/>
  <c r="L2904" i="3"/>
  <c r="L3473" i="3"/>
  <c r="L1094" i="3"/>
  <c r="J2308" i="3"/>
  <c r="J3271" i="3"/>
  <c r="L1327" i="3"/>
  <c r="L1377" i="3"/>
  <c r="L608" i="3"/>
  <c r="J1441" i="3"/>
  <c r="L1402" i="3"/>
  <c r="L2704" i="3"/>
  <c r="J1413" i="3"/>
  <c r="L429" i="3"/>
  <c r="L727" i="3"/>
  <c r="J2547" i="3"/>
  <c r="J1903" i="3"/>
  <c r="L2336" i="3"/>
  <c r="L538" i="3"/>
  <c r="L2160" i="3"/>
  <c r="L3363" i="3"/>
  <c r="L939" i="3"/>
  <c r="J810" i="3"/>
  <c r="L630" i="3"/>
  <c r="L1853" i="3"/>
  <c r="L2917" i="3"/>
  <c r="L500" i="3"/>
  <c r="L2474" i="3"/>
  <c r="J1497" i="3"/>
  <c r="J2835" i="3"/>
  <c r="L3270" i="3"/>
  <c r="J1692" i="3"/>
  <c r="L2119" i="3"/>
  <c r="L724" i="3"/>
  <c r="L8" i="3"/>
  <c r="J2034" i="3"/>
  <c r="L26" i="3"/>
  <c r="L2484" i="3"/>
  <c r="L1177" i="3"/>
  <c r="L168" i="3"/>
  <c r="J1482" i="3"/>
  <c r="J1914" i="3"/>
  <c r="J3550" i="3"/>
  <c r="J1708" i="3"/>
  <c r="L2405" i="3"/>
  <c r="L2327" i="3"/>
  <c r="L594" i="3"/>
  <c r="J1800" i="3"/>
  <c r="L2125" i="3"/>
  <c r="J2687" i="3"/>
  <c r="J1012" i="3"/>
  <c r="J954" i="3"/>
  <c r="L1693" i="3"/>
  <c r="J162" i="3"/>
  <c r="L621" i="3"/>
  <c r="L3008" i="3"/>
  <c r="L1775" i="3"/>
  <c r="J2397" i="3"/>
  <c r="J3150" i="3"/>
  <c r="J3413" i="3"/>
  <c r="J1722" i="3"/>
  <c r="J3465" i="3"/>
  <c r="J1815" i="3"/>
  <c r="L2461" i="3"/>
  <c r="L22" i="3"/>
  <c r="J1314" i="3"/>
  <c r="L2806" i="3"/>
  <c r="J93" i="3"/>
  <c r="L3573" i="3"/>
  <c r="J2300" i="3"/>
  <c r="J600" i="3"/>
  <c r="L2059" i="3"/>
  <c r="L2925" i="3"/>
  <c r="J3344" i="3"/>
  <c r="J1126" i="3"/>
  <c r="J1824" i="3"/>
  <c r="J1182" i="3"/>
  <c r="L141" i="3"/>
  <c r="L1292" i="3"/>
  <c r="L3602" i="3"/>
  <c r="J3175" i="3"/>
  <c r="J2175" i="3"/>
  <c r="J3261" i="3"/>
  <c r="L2134" i="3"/>
  <c r="J147" i="3"/>
  <c r="J288" i="3"/>
  <c r="J439" i="3"/>
  <c r="J267" i="3"/>
  <c r="J3161" i="3"/>
  <c r="L591" i="3"/>
  <c r="L101" i="3"/>
  <c r="L3589" i="3"/>
  <c r="J1530" i="3"/>
  <c r="J3090" i="3"/>
  <c r="J3004" i="3"/>
  <c r="J2813" i="3"/>
  <c r="L2764" i="3"/>
  <c r="J1474" i="3"/>
  <c r="J1270" i="3"/>
  <c r="J2867" i="3"/>
  <c r="J2767" i="3"/>
  <c r="L1469" i="3"/>
  <c r="J489" i="3"/>
  <c r="J3174" i="3"/>
  <c r="L9" i="3"/>
  <c r="J2529" i="3"/>
  <c r="L1596" i="3"/>
  <c r="L912" i="3"/>
  <c r="J611" i="3"/>
  <c r="L2357" i="3"/>
  <c r="J662" i="3"/>
  <c r="J2862" i="3"/>
  <c r="L2842" i="3"/>
  <c r="J3168" i="3"/>
  <c r="J2265" i="3"/>
  <c r="J3030" i="3"/>
  <c r="L3538" i="3"/>
  <c r="J269" i="3"/>
  <c r="J2740" i="3"/>
  <c r="L610" i="3"/>
  <c r="L3079" i="3"/>
  <c r="L2300" i="3"/>
  <c r="J2180" i="3"/>
  <c r="J689" i="3"/>
  <c r="L965" i="3"/>
  <c r="L812" i="3"/>
  <c r="J1951" i="3"/>
  <c r="J2030" i="3"/>
  <c r="L2544" i="3"/>
  <c r="L618" i="3"/>
  <c r="J2509" i="3"/>
  <c r="J2474" i="3"/>
  <c r="J1637" i="3"/>
  <c r="J1098" i="3"/>
  <c r="J2632" i="3"/>
  <c r="L570" i="3"/>
  <c r="L1876" i="3"/>
  <c r="L3345" i="3"/>
  <c r="L1051" i="3"/>
  <c r="J506" i="3"/>
  <c r="L2305" i="3"/>
  <c r="J2704" i="3"/>
  <c r="L2785" i="3"/>
  <c r="L3289" i="3"/>
  <c r="J2402" i="3"/>
  <c r="L2159" i="3"/>
  <c r="L1029" i="3"/>
  <c r="L1950" i="3"/>
  <c r="J688" i="3"/>
  <c r="J1445" i="3"/>
  <c r="J1960" i="3"/>
  <c r="J3221" i="3"/>
  <c r="J2079" i="3"/>
  <c r="L1543" i="3"/>
  <c r="J2052" i="3"/>
  <c r="J505" i="3"/>
  <c r="J1198" i="3"/>
  <c r="J986" i="3"/>
  <c r="L450" i="3"/>
  <c r="J1061" i="3"/>
  <c r="J388" i="3"/>
  <c r="J3051" i="3"/>
  <c r="L765" i="3"/>
  <c r="J3600" i="3"/>
  <c r="J239" i="3"/>
  <c r="J1732" i="3"/>
  <c r="J391" i="3"/>
  <c r="J299" i="3"/>
  <c r="J1013" i="3"/>
  <c r="J1062" i="3"/>
  <c r="L3003" i="3"/>
  <c r="L1692" i="3"/>
  <c r="J590" i="3"/>
  <c r="J999" i="3"/>
  <c r="J150" i="3"/>
  <c r="L2545" i="3"/>
  <c r="J1855" i="3"/>
  <c r="L513" i="3"/>
  <c r="L555" i="3"/>
  <c r="L47" i="3"/>
  <c r="J1955" i="3"/>
  <c r="L896" i="3"/>
  <c r="J2318" i="3"/>
  <c r="L421" i="3"/>
  <c r="J444" i="3"/>
  <c r="L2440" i="3"/>
  <c r="J3481" i="3"/>
  <c r="J702" i="3"/>
  <c r="J921" i="3"/>
  <c r="L1306" i="3"/>
  <c r="J1581" i="3"/>
  <c r="J2305" i="3"/>
  <c r="L1314" i="3"/>
  <c r="J3022" i="3"/>
  <c r="J1368" i="3"/>
  <c r="J2365" i="3"/>
  <c r="L1755" i="3"/>
  <c r="J1601" i="3"/>
  <c r="L736" i="3"/>
  <c r="L2561" i="3"/>
  <c r="J450" i="3"/>
  <c r="L3351" i="3"/>
  <c r="J660" i="3"/>
  <c r="J368" i="3"/>
  <c r="J1023" i="3"/>
  <c r="L2543" i="3"/>
  <c r="L2848" i="3"/>
  <c r="L492" i="3"/>
  <c r="J2001" i="3"/>
  <c r="J597" i="3"/>
  <c r="J390" i="3"/>
  <c r="J2392" i="3"/>
  <c r="J289" i="3"/>
  <c r="J834" i="3"/>
  <c r="L3097" i="3"/>
  <c r="L1569" i="3"/>
  <c r="J3386" i="3"/>
  <c r="J3043" i="3"/>
  <c r="J2256" i="3"/>
  <c r="L3137" i="3"/>
  <c r="J1616" i="3"/>
  <c r="L2417" i="3"/>
  <c r="L3554" i="3"/>
  <c r="L293" i="3"/>
  <c r="J455" i="3"/>
  <c r="L875" i="3"/>
  <c r="J1661" i="3"/>
  <c r="L3585" i="3"/>
  <c r="L199" i="3"/>
  <c r="L3126" i="3"/>
  <c r="L2014" i="3"/>
  <c r="L3073" i="3"/>
  <c r="L2997" i="3"/>
  <c r="J1748" i="3"/>
  <c r="L739" i="3"/>
  <c r="J120" i="3"/>
  <c r="J1221" i="3"/>
  <c r="J3364" i="3"/>
  <c r="L1442" i="3"/>
  <c r="L3026" i="3"/>
  <c r="J1570" i="3"/>
  <c r="J805" i="3"/>
  <c r="L1980" i="3"/>
  <c r="L539" i="3"/>
  <c r="J2217" i="3"/>
  <c r="L1626" i="3"/>
  <c r="L1921" i="3"/>
  <c r="J1802" i="3"/>
  <c r="J1792" i="3"/>
  <c r="J2255" i="3"/>
  <c r="J88" i="3"/>
  <c r="J2506" i="3"/>
  <c r="J3432" i="3"/>
  <c r="L695" i="3"/>
  <c r="J2238" i="3"/>
  <c r="L247" i="3"/>
  <c r="J2913" i="3"/>
  <c r="J1025" i="3"/>
  <c r="J3111" i="3"/>
  <c r="L2558" i="3"/>
  <c r="L698" i="3"/>
  <c r="L1150" i="3"/>
  <c r="J2414" i="3"/>
  <c r="J3444" i="3"/>
  <c r="L1416" i="3"/>
  <c r="J2549" i="3"/>
  <c r="L3238" i="3"/>
  <c r="J2332" i="3"/>
  <c r="J3472" i="3"/>
  <c r="L732" i="3"/>
  <c r="J1905" i="3"/>
  <c r="L3060" i="3"/>
  <c r="L904" i="3"/>
  <c r="L2364" i="3"/>
  <c r="J2073" i="3"/>
  <c r="J2790" i="3"/>
  <c r="L876" i="3"/>
  <c r="L1375" i="3"/>
  <c r="J1150" i="3"/>
  <c r="J2593" i="3"/>
  <c r="J2552" i="3"/>
  <c r="L1447" i="3"/>
  <c r="L1033" i="3"/>
  <c r="L1903" i="3"/>
  <c r="L3306" i="3"/>
  <c r="J3185" i="3"/>
  <c r="J2854" i="3"/>
  <c r="L2150" i="3"/>
  <c r="J342" i="3"/>
  <c r="J939" i="3"/>
  <c r="L2183" i="3"/>
  <c r="L2777" i="3"/>
  <c r="L2872" i="3"/>
  <c r="L573" i="3"/>
  <c r="L2741" i="3"/>
  <c r="J2341" i="3"/>
  <c r="L2036" i="3"/>
  <c r="J3509" i="3"/>
  <c r="J102" i="3"/>
  <c r="L2338" i="3"/>
  <c r="L1969" i="3"/>
  <c r="J822" i="3"/>
  <c r="J2205" i="3"/>
  <c r="J2400" i="3"/>
  <c r="J2698" i="3"/>
  <c r="J2968" i="3"/>
  <c r="L125" i="3"/>
  <c r="L242" i="3"/>
  <c r="L1802" i="3"/>
  <c r="L156" i="3"/>
  <c r="J3570" i="3"/>
  <c r="J2803" i="3"/>
  <c r="J2919" i="3"/>
  <c r="J1756" i="3"/>
  <c r="L2664" i="3"/>
  <c r="L877" i="3"/>
  <c r="L1712" i="3"/>
  <c r="L3526" i="3"/>
  <c r="J1176" i="3"/>
  <c r="L3146" i="3"/>
  <c r="L1639" i="3"/>
  <c r="J3580" i="3"/>
  <c r="J591" i="3"/>
  <c r="J3032" i="3"/>
  <c r="J2725" i="3"/>
  <c r="L195" i="3"/>
  <c r="J1197" i="3"/>
  <c r="J94" i="3"/>
  <c r="J3340" i="3"/>
  <c r="J580" i="3"/>
  <c r="J3089" i="3"/>
  <c r="L328" i="3"/>
  <c r="L2073" i="3"/>
  <c r="L919" i="3"/>
  <c r="L2465" i="3"/>
  <c r="J2160" i="3"/>
  <c r="J1358" i="3"/>
  <c r="J1696" i="3"/>
  <c r="L1792" i="3"/>
  <c r="L2123" i="3"/>
  <c r="L1679" i="3"/>
  <c r="J801" i="3"/>
  <c r="L3312" i="3"/>
  <c r="J628" i="3"/>
  <c r="L1899" i="3"/>
  <c r="J2729" i="3"/>
  <c r="J2051" i="3"/>
  <c r="J234" i="3"/>
  <c r="L1669" i="3"/>
  <c r="L483" i="3"/>
  <c r="L300" i="3"/>
  <c r="J3384" i="3"/>
  <c r="L535" i="3"/>
  <c r="J1761" i="3"/>
  <c r="J1281" i="3"/>
  <c r="J277" i="3"/>
  <c r="J2097" i="3"/>
  <c r="J982" i="3"/>
  <c r="L331" i="3"/>
  <c r="J1579" i="3"/>
  <c r="L2214" i="3"/>
  <c r="L3323" i="3"/>
  <c r="J2815" i="3"/>
  <c r="L126" i="3"/>
  <c r="L3333" i="3"/>
  <c r="L469" i="3"/>
  <c r="J2558" i="3"/>
  <c r="J2210" i="3"/>
  <c r="L1212" i="3"/>
  <c r="L301" i="3"/>
  <c r="L2970" i="3"/>
  <c r="L3014" i="3"/>
  <c r="L1382" i="3"/>
  <c r="J1720" i="3"/>
  <c r="J165" i="3"/>
  <c r="J1963" i="3"/>
  <c r="J649" i="3"/>
  <c r="J283" i="3"/>
  <c r="L2454" i="3"/>
  <c r="J2787" i="3"/>
  <c r="J2091" i="3"/>
  <c r="J2935" i="3"/>
  <c r="L2738" i="3"/>
  <c r="L160" i="3"/>
  <c r="L558" i="3"/>
  <c r="J2963" i="3"/>
  <c r="L1494" i="3"/>
  <c r="J2778" i="3"/>
  <c r="L2630" i="3"/>
  <c r="J1255" i="3"/>
  <c r="J402" i="3"/>
  <c r="L2820" i="3"/>
  <c r="J481" i="3"/>
  <c r="L225" i="3"/>
  <c r="J1388" i="3"/>
  <c r="J3567" i="3"/>
  <c r="J3239" i="3"/>
  <c r="L2007" i="3"/>
  <c r="J309" i="3"/>
  <c r="L1579" i="3"/>
  <c r="J281" i="3"/>
  <c r="J1049" i="3"/>
  <c r="J252" i="3"/>
  <c r="J1959" i="3"/>
  <c r="J2364" i="3"/>
  <c r="L3307" i="3"/>
  <c r="L1043" i="3"/>
  <c r="L136" i="3"/>
  <c r="J3129" i="3"/>
  <c r="J3162" i="3"/>
  <c r="L1892" i="3"/>
  <c r="L1722" i="3"/>
  <c r="L2617" i="3"/>
  <c r="L2344" i="3"/>
  <c r="L600" i="3"/>
  <c r="J1451" i="3"/>
  <c r="J2260" i="3"/>
  <c r="L504" i="3"/>
  <c r="J2726" i="3"/>
  <c r="L1567" i="3"/>
  <c r="L2060" i="3"/>
  <c r="J126" i="3"/>
  <c r="J3566" i="3"/>
  <c r="J1409" i="3"/>
  <c r="L1411" i="3"/>
  <c r="L2798" i="3"/>
  <c r="L2686" i="3"/>
  <c r="J141" i="3"/>
  <c r="L2393" i="3"/>
  <c r="L3214" i="3"/>
  <c r="J405" i="3"/>
  <c r="L2109" i="3"/>
  <c r="J2176" i="3"/>
  <c r="L94" i="3"/>
  <c r="J3515" i="3"/>
  <c r="J2715" i="3"/>
  <c r="L2363" i="3"/>
  <c r="L1651" i="3"/>
  <c r="J2721" i="3"/>
  <c r="L2187" i="3"/>
  <c r="L520" i="3"/>
  <c r="L897" i="3"/>
  <c r="J2277" i="3"/>
  <c r="J2409" i="3"/>
  <c r="L2999" i="3"/>
  <c r="J795" i="3"/>
  <c r="J2404" i="3"/>
  <c r="J3468" i="3"/>
  <c r="L3593" i="3"/>
  <c r="L2725" i="3"/>
  <c r="J840" i="3"/>
  <c r="J635" i="3"/>
  <c r="L102" i="3"/>
  <c r="J927" i="3"/>
  <c r="L3164" i="3"/>
  <c r="L1057" i="3"/>
  <c r="L2706" i="3"/>
  <c r="J2592" i="3"/>
  <c r="L1135" i="3"/>
  <c r="L190" i="3"/>
  <c r="J1158" i="3"/>
  <c r="L55" i="3"/>
  <c r="J2462" i="3"/>
  <c r="J1547" i="3"/>
  <c r="J2993" i="3"/>
  <c r="J3119" i="3"/>
  <c r="J2407" i="3"/>
  <c r="L1627" i="3"/>
  <c r="J488" i="3"/>
  <c r="J960" i="3"/>
  <c r="L1048" i="3"/>
  <c r="J2561" i="3"/>
  <c r="L2933" i="3"/>
  <c r="J2749" i="3"/>
  <c r="J1858" i="3"/>
  <c r="L524" i="3"/>
  <c r="L1687" i="3"/>
  <c r="J3211" i="3"/>
  <c r="L1317" i="3"/>
  <c r="L3542" i="3"/>
  <c r="L3487" i="3"/>
  <c r="J134" i="3"/>
  <c r="J1715" i="3"/>
  <c r="J2293" i="3"/>
  <c r="J1772" i="3"/>
  <c r="L1454" i="3"/>
  <c r="L3463" i="3"/>
  <c r="L752" i="3"/>
  <c r="L3435" i="3"/>
  <c r="L3025" i="3"/>
  <c r="L2502" i="3"/>
  <c r="L1971" i="3"/>
  <c r="L3597" i="3"/>
  <c r="J746" i="3"/>
  <c r="L1595" i="3"/>
  <c r="J2938" i="3"/>
  <c r="J3431" i="3"/>
  <c r="L1603" i="3"/>
  <c r="L40" i="3"/>
  <c r="L3365" i="3"/>
  <c r="J658" i="3"/>
  <c r="J2576" i="3"/>
  <c r="L3547" i="3"/>
  <c r="J121" i="3"/>
  <c r="L3049" i="3"/>
  <c r="J1225" i="3"/>
  <c r="L1420" i="3"/>
  <c r="L1941" i="3"/>
  <c r="L2063" i="3"/>
  <c r="J2895" i="3"/>
  <c r="L651" i="3"/>
  <c r="J2946" i="3"/>
  <c r="J435" i="3"/>
  <c r="J950" i="3"/>
  <c r="L3180" i="3"/>
  <c r="L1784" i="3"/>
  <c r="L1605" i="3"/>
  <c r="L2718" i="3"/>
  <c r="J476" i="3"/>
  <c r="L1066" i="3"/>
  <c r="J1018" i="3"/>
  <c r="J3215" i="3"/>
  <c r="J1205" i="3"/>
  <c r="J1971" i="3"/>
  <c r="L2061" i="3"/>
  <c r="J837" i="3"/>
  <c r="J3065" i="3"/>
  <c r="J2863" i="3"/>
  <c r="L2885" i="3"/>
  <c r="L699" i="3"/>
  <c r="L107" i="3"/>
  <c r="L3385" i="3"/>
  <c r="L2992" i="3"/>
  <c r="L31" i="3"/>
  <c r="J323" i="3"/>
  <c r="J2106" i="3"/>
  <c r="J1054" i="3"/>
  <c r="J36" i="3"/>
  <c r="J1453" i="3"/>
  <c r="J2164" i="3"/>
  <c r="L1445" i="3"/>
  <c r="L66" i="3"/>
  <c r="J2016" i="3"/>
  <c r="J185" i="3"/>
  <c r="L2699" i="3"/>
  <c r="L1968" i="3"/>
  <c r="L1621" i="3"/>
  <c r="J881" i="3"/>
  <c r="L72" i="3"/>
  <c r="J2980" i="3"/>
  <c r="J895" i="3"/>
  <c r="J1588" i="3"/>
  <c r="J836" i="3"/>
  <c r="L1455" i="3"/>
  <c r="J3519" i="3"/>
  <c r="L2392" i="3"/>
  <c r="J1213" i="3"/>
  <c r="L643" i="3"/>
  <c r="J1574" i="3"/>
  <c r="L831" i="3"/>
  <c r="L1226" i="3"/>
  <c r="J1220" i="3"/>
  <c r="J1514" i="3"/>
  <c r="L551" i="3"/>
  <c r="J1778" i="3"/>
  <c r="J2950" i="3"/>
  <c r="L1289" i="3"/>
  <c r="J343" i="3"/>
  <c r="L1274" i="3"/>
  <c r="L768" i="3"/>
  <c r="J2912" i="3"/>
  <c r="L1311" i="3"/>
  <c r="L2351" i="3"/>
  <c r="J3355" i="3"/>
  <c r="J3299" i="3"/>
  <c r="J550" i="3"/>
  <c r="J581" i="3"/>
  <c r="J2645" i="3"/>
  <c r="L755" i="3"/>
  <c r="J2118" i="3"/>
  <c r="J673" i="3"/>
  <c r="J865" i="3"/>
  <c r="L1418" i="3"/>
  <c r="L1077" i="3"/>
  <c r="J883" i="3"/>
  <c r="L2129" i="3"/>
  <c r="L2606" i="3"/>
  <c r="L1993" i="3"/>
  <c r="J2285" i="3"/>
  <c r="L2862" i="3"/>
  <c r="J2699" i="3"/>
  <c r="J586" i="3"/>
  <c r="L2113" i="3"/>
  <c r="J2652" i="3"/>
  <c r="J3317" i="3"/>
  <c r="J1272" i="3"/>
  <c r="J352" i="3"/>
  <c r="J1920" i="3"/>
  <c r="J3041" i="3"/>
  <c r="J715" i="3"/>
  <c r="L14" i="3"/>
  <c r="J3074" i="3"/>
  <c r="J2518" i="3"/>
  <c r="J1730" i="3"/>
  <c r="L872" i="3"/>
  <c r="J3479" i="3"/>
  <c r="L2242" i="3"/>
  <c r="J3015" i="3"/>
  <c r="L2432" i="3"/>
  <c r="J2141" i="3"/>
  <c r="J2666" i="3"/>
  <c r="J62" i="3"/>
  <c r="J490" i="3"/>
  <c r="J873" i="3"/>
  <c r="J1789" i="3"/>
  <c r="L2282" i="3"/>
  <c r="J1826" i="3"/>
  <c r="J1924" i="3"/>
  <c r="L580" i="3"/>
  <c r="L2565" i="3"/>
  <c r="J2343" i="3"/>
  <c r="J1603" i="3"/>
  <c r="L1287" i="3"/>
  <c r="J3596" i="3"/>
  <c r="J2556" i="3"/>
  <c r="L89" i="3"/>
  <c r="J3586" i="3"/>
  <c r="J2533" i="3"/>
  <c r="L473" i="3"/>
  <c r="J1780" i="3"/>
  <c r="L2504" i="3"/>
  <c r="J210" i="3"/>
  <c r="J2032" i="3"/>
  <c r="J3173" i="3"/>
  <c r="J2191" i="3"/>
  <c r="J1681" i="3"/>
  <c r="J314" i="3"/>
  <c r="L1206" i="3"/>
  <c r="L2500" i="3"/>
  <c r="J2905" i="3"/>
  <c r="L846" i="3"/>
  <c r="L5" i="3"/>
  <c r="J300" i="3"/>
  <c r="J247" i="3"/>
  <c r="L496" i="3"/>
  <c r="L2980" i="3"/>
  <c r="L162" i="3"/>
  <c r="L1628" i="3"/>
  <c r="L1383" i="3"/>
  <c r="L2658" i="3"/>
  <c r="J2140" i="3"/>
  <c r="L2335" i="3"/>
  <c r="L2998" i="3"/>
  <c r="L1463" i="3"/>
  <c r="L98" i="3"/>
  <c r="J2820" i="3"/>
  <c r="J2496" i="3"/>
  <c r="L2528" i="3"/>
  <c r="L3232" i="3"/>
  <c r="L942" i="3"/>
  <c r="J629" i="3"/>
  <c r="J1357" i="3"/>
  <c r="J2018" i="3"/>
  <c r="J2464" i="3"/>
  <c r="J1646" i="3"/>
  <c r="J346" i="3"/>
  <c r="J2146" i="3"/>
  <c r="J3258" i="3"/>
  <c r="L1140" i="3"/>
  <c r="J3513" i="3"/>
  <c r="L976" i="3"/>
  <c r="J1511" i="3"/>
  <c r="J2841" i="3"/>
  <c r="J1307" i="3"/>
  <c r="J807" i="3"/>
  <c r="J2498" i="3"/>
  <c r="J2471" i="3"/>
  <c r="J1985" i="3"/>
  <c r="L760" i="3"/>
  <c r="L3456" i="3"/>
  <c r="J1958" i="3"/>
  <c r="L1672" i="3"/>
  <c r="J666" i="3"/>
  <c r="J3489" i="3"/>
  <c r="L2406" i="3"/>
  <c r="J386" i="3"/>
  <c r="J2622" i="3"/>
  <c r="J2811" i="3"/>
  <c r="J3285" i="3"/>
  <c r="L1555" i="3"/>
  <c r="L2498" i="3"/>
  <c r="J3506" i="3"/>
  <c r="J21" i="3"/>
  <c r="J2900" i="3"/>
  <c r="L120" i="3"/>
  <c r="L1422" i="3"/>
  <c r="J1817" i="3"/>
  <c r="L3177" i="3"/>
  <c r="J2733" i="3"/>
  <c r="J870" i="3"/>
  <c r="L1737" i="3"/>
  <c r="J1551" i="3"/>
  <c r="J3083" i="3"/>
  <c r="L597" i="3"/>
  <c r="J3559" i="3"/>
  <c r="J815" i="3"/>
  <c r="L3441" i="3"/>
  <c r="L677" i="3"/>
  <c r="J2420" i="3"/>
  <c r="J735" i="3"/>
  <c r="J588" i="3"/>
  <c r="L3086" i="3"/>
  <c r="J1429" i="3"/>
  <c r="L2626" i="3"/>
  <c r="L3245" i="3"/>
  <c r="J2719" i="3"/>
  <c r="J1437" i="3"/>
  <c r="J558" i="3"/>
  <c r="J3103" i="3"/>
  <c r="J3577" i="3"/>
  <c r="L777" i="3"/>
  <c r="J2840" i="3"/>
  <c r="J3369" i="3"/>
  <c r="J2602" i="3"/>
  <c r="J142" i="3"/>
  <c r="J786" i="3"/>
  <c r="L2909" i="3"/>
  <c r="J464" i="3"/>
  <c r="L1747" i="3"/>
  <c r="J1004" i="3"/>
  <c r="L565" i="3"/>
  <c r="J3438" i="3"/>
  <c r="L1858" i="3"/>
  <c r="J2650" i="3"/>
  <c r="J3164" i="3"/>
  <c r="L48" i="3"/>
  <c r="J24" i="3"/>
  <c r="L1156" i="3"/>
  <c r="J1398" i="3"/>
  <c r="L1790" i="3"/>
  <c r="J1162" i="3"/>
  <c r="L1119" i="3"/>
  <c r="J1944" i="3"/>
  <c r="J1341" i="3"/>
  <c r="J3166" i="3"/>
  <c r="J2184" i="3"/>
  <c r="L526" i="3"/>
  <c r="J2795" i="3"/>
  <c r="L2033" i="3"/>
  <c r="L815" i="3"/>
  <c r="L1325" i="3"/>
  <c r="L1239" i="3"/>
  <c r="L3278" i="3"/>
  <c r="L969" i="3"/>
  <c r="J1647" i="3"/>
  <c r="J747" i="3"/>
  <c r="J3110" i="3"/>
  <c r="J132" i="3"/>
  <c r="J661" i="3"/>
  <c r="J236" i="3"/>
  <c r="L1514" i="3"/>
  <c r="L1564" i="3"/>
  <c r="J2266" i="3"/>
  <c r="J1622" i="3"/>
  <c r="J2354" i="3"/>
  <c r="J772" i="3"/>
  <c r="L1653" i="3"/>
  <c r="J2702" i="3"/>
  <c r="J3487" i="3"/>
  <c r="J1907" i="3"/>
  <c r="L234" i="3"/>
  <c r="J3190" i="3"/>
  <c r="J2819" i="3"/>
  <c r="L1600" i="3"/>
  <c r="L1093" i="3"/>
  <c r="J3006" i="3"/>
  <c r="L1850" i="3"/>
  <c r="L996" i="3"/>
  <c r="L624" i="3"/>
  <c r="L2551" i="3"/>
  <c r="J1361" i="3"/>
  <c r="J172" i="3"/>
  <c r="J494" i="3"/>
  <c r="J1127" i="3"/>
  <c r="J2808" i="3"/>
  <c r="J1222" i="3"/>
  <c r="J2513" i="3"/>
  <c r="L2826" i="3"/>
  <c r="L3055" i="3"/>
  <c r="J1381" i="3"/>
  <c r="L1535" i="3"/>
  <c r="L2483" i="3"/>
  <c r="L1118" i="3"/>
  <c r="J3338" i="3"/>
  <c r="L1629" i="3"/>
  <c r="L2177" i="3"/>
  <c r="J1611" i="3"/>
  <c r="J2161" i="3"/>
  <c r="L258" i="3"/>
  <c r="J2304" i="3"/>
  <c r="J2167" i="3"/>
  <c r="L989" i="3"/>
  <c r="L3266" i="3"/>
  <c r="J2345" i="3"/>
  <c r="L1763" i="3"/>
  <c r="L819" i="3"/>
  <c r="L881" i="3"/>
  <c r="L2883" i="3"/>
  <c r="L2994" i="3"/>
  <c r="L531" i="3"/>
  <c r="L665" i="3"/>
  <c r="L656" i="3"/>
  <c r="J1889" i="3"/>
  <c r="J272" i="3"/>
  <c r="L2182" i="3"/>
  <c r="J833" i="3"/>
  <c r="L1707" i="3"/>
  <c r="L295" i="3"/>
  <c r="L2581" i="3"/>
  <c r="J3122" i="3"/>
  <c r="L3490" i="3"/>
  <c r="L2258" i="3"/>
  <c r="J2182" i="3"/>
  <c r="J320" i="3"/>
  <c r="J510" i="3"/>
  <c r="J3126" i="3"/>
  <c r="L3343" i="3"/>
  <c r="J1245" i="3"/>
  <c r="J1546" i="3"/>
  <c r="J2371" i="3"/>
  <c r="J1102" i="3"/>
  <c r="L3100" i="3"/>
  <c r="J730" i="3"/>
  <c r="L3389" i="3"/>
  <c r="J1662" i="3"/>
  <c r="J116" i="3"/>
  <c r="J1673" i="3"/>
  <c r="J751" i="3"/>
  <c r="J2627" i="3"/>
  <c r="L1173" i="3"/>
  <c r="J2271" i="3"/>
  <c r="J2832" i="3"/>
  <c r="L556" i="3"/>
  <c r="L3444" i="3"/>
  <c r="L1427" i="3"/>
  <c r="J626" i="3"/>
  <c r="J1068" i="3"/>
  <c r="J3354" i="3"/>
  <c r="J714" i="3"/>
  <c r="L2179" i="3"/>
  <c r="L415" i="3"/>
  <c r="J2390" i="3"/>
  <c r="L855" i="3"/>
  <c r="J2437" i="3"/>
  <c r="L378" i="3"/>
  <c r="L457" i="3"/>
  <c r="J790" i="3"/>
  <c r="L1689" i="3"/>
  <c r="L2245" i="3"/>
  <c r="L1479" i="3"/>
  <c r="L3133" i="3"/>
  <c r="L3299" i="3"/>
  <c r="L2170" i="3"/>
  <c r="L533" i="3"/>
  <c r="J1459" i="3"/>
  <c r="L525" i="3"/>
  <c r="L2448" i="3"/>
  <c r="J242" i="3"/>
  <c r="L3235" i="3"/>
  <c r="L2783" i="3"/>
  <c r="L3298" i="3"/>
  <c r="L1684" i="3"/>
  <c r="L2117" i="3"/>
  <c r="J2708" i="3"/>
  <c r="J862" i="3"/>
  <c r="L2633" i="3"/>
  <c r="J2683" i="3"/>
  <c r="J2757" i="3"/>
  <c r="J3076" i="3"/>
  <c r="L360" i="3"/>
  <c r="L1743" i="3"/>
  <c r="L3388" i="3"/>
  <c r="L571" i="3"/>
  <c r="L3353" i="3"/>
  <c r="L1178" i="3"/>
  <c r="L401" i="3"/>
  <c r="L3578" i="3"/>
  <c r="L2240" i="3"/>
  <c r="L3213" i="3"/>
  <c r="J460" i="3"/>
  <c r="L782" i="3"/>
  <c r="J1260" i="3"/>
  <c r="J3108" i="3"/>
  <c r="L480" i="3"/>
  <c r="L1970" i="3"/>
  <c r="J2942" i="3"/>
  <c r="L371" i="3"/>
  <c r="J2196" i="3"/>
  <c r="J1811" i="3"/>
  <c r="J1521" i="3"/>
  <c r="J3295" i="3"/>
  <c r="L1710" i="3"/>
  <c r="L78" i="3"/>
  <c r="J1851" i="3"/>
  <c r="J3290" i="3"/>
  <c r="J2858" i="3"/>
  <c r="L1313" i="3"/>
  <c r="J3331" i="3"/>
  <c r="J3252" i="3"/>
  <c r="J111" i="3"/>
  <c r="J2313" i="3"/>
  <c r="J411" i="3"/>
  <c r="L2557" i="3"/>
  <c r="J574" i="3"/>
  <c r="L1916" i="3"/>
  <c r="L834" i="3"/>
  <c r="L1542" i="3"/>
  <c r="J3187" i="3"/>
  <c r="L1704" i="3"/>
  <c r="J2150" i="3"/>
  <c r="L441" i="3"/>
  <c r="J245" i="3"/>
  <c r="J3514" i="3"/>
  <c r="J2999" i="3"/>
  <c r="L671" i="3"/>
  <c r="J599" i="3"/>
  <c r="J769" i="3"/>
  <c r="J3135" i="3"/>
  <c r="J1387" i="3"/>
  <c r="J3195" i="3"/>
  <c r="L65" i="3"/>
  <c r="J2975" i="3"/>
  <c r="L1553" i="3"/>
  <c r="J2743" i="3"/>
  <c r="L2012" i="3"/>
  <c r="J1527" i="3"/>
  <c r="J3330" i="3"/>
  <c r="L2360" i="3"/>
  <c r="L2830" i="3"/>
  <c r="L1917" i="3"/>
  <c r="J2880" i="3"/>
  <c r="L176" i="3"/>
  <c r="J3347" i="3"/>
  <c r="L321" i="3"/>
  <c r="L2096" i="3"/>
  <c r="L28" i="3"/>
  <c r="L1839" i="3"/>
  <c r="J2322" i="3"/>
  <c r="L127" i="3"/>
  <c r="L3486" i="3"/>
  <c r="J1856" i="3"/>
  <c r="J3213" i="3"/>
  <c r="L1039" i="3"/>
  <c r="J3094" i="3"/>
  <c r="L997" i="3"/>
  <c r="L3342" i="3"/>
  <c r="L323" i="3"/>
  <c r="L3030" i="3"/>
  <c r="J97" i="3"/>
  <c r="J669" i="3"/>
  <c r="J2432" i="3"/>
  <c r="J1859" i="3"/>
  <c r="L3352" i="3"/>
  <c r="L2032" i="3"/>
  <c r="J842" i="3"/>
  <c r="J2783" i="3"/>
  <c r="J1713" i="3"/>
  <c r="J623" i="3"/>
  <c r="J1644" i="3"/>
  <c r="L1785" i="3"/>
  <c r="L33" i="3"/>
  <c r="L2736" i="3"/>
  <c r="J1296" i="3"/>
  <c r="J351" i="3"/>
  <c r="L586" i="3"/>
  <c r="L885" i="3"/>
  <c r="J2288" i="3"/>
  <c r="L2400" i="3"/>
  <c r="L970" i="3"/>
  <c r="L3046" i="3"/>
  <c r="L1883" i="3"/>
  <c r="J2689" i="3"/>
  <c r="L16" i="3"/>
  <c r="L2301" i="3"/>
  <c r="J467" i="3"/>
  <c r="L1711" i="3"/>
  <c r="L1730" i="3"/>
  <c r="J2796" i="3"/>
  <c r="J3326" i="3"/>
  <c r="L1015" i="3"/>
  <c r="L1797" i="3"/>
  <c r="L3263" i="3"/>
  <c r="J1489" i="3"/>
  <c r="L2532" i="3"/>
  <c r="J1034" i="3"/>
  <c r="J3532" i="3"/>
  <c r="J2530" i="3"/>
  <c r="J1155" i="3"/>
  <c r="J2583" i="3"/>
  <c r="J686" i="3"/>
  <c r="J3287" i="3"/>
  <c r="L1780" i="3"/>
  <c r="J625" i="3"/>
  <c r="L1618" i="3"/>
  <c r="J148" i="3"/>
  <c r="J2298" i="3"/>
  <c r="L2051" i="3"/>
  <c r="J51" i="3"/>
  <c r="L3495" i="3"/>
  <c r="L2968" i="3"/>
  <c r="L1960" i="3"/>
  <c r="J1308" i="3"/>
  <c r="J3263" i="3"/>
  <c r="J682" i="3"/>
  <c r="L2884" i="3"/>
  <c r="J3044" i="3"/>
  <c r="J1038" i="3"/>
  <c r="J2886" i="3"/>
  <c r="J1444" i="3"/>
  <c r="L1231" i="3"/>
  <c r="J1857" i="3"/>
  <c r="L3085" i="3"/>
  <c r="L38" i="3"/>
  <c r="L1084" i="3"/>
  <c r="J1469" i="3"/>
  <c r="J255" i="3"/>
  <c r="J1573" i="3"/>
  <c r="J2766" i="3"/>
  <c r="L2087" i="3"/>
  <c r="L712" i="3"/>
  <c r="J1339" i="3"/>
  <c r="L2085" i="3"/>
  <c r="L2311" i="3"/>
  <c r="L811" i="3"/>
  <c r="L3379" i="3"/>
  <c r="J3351" i="3"/>
  <c r="L3582" i="3"/>
  <c r="J3269" i="3"/>
  <c r="J3040" i="3"/>
  <c r="L3520" i="3"/>
  <c r="L1086" i="3"/>
  <c r="J2812" i="3"/>
  <c r="L1151" i="3"/>
  <c r="L1660" i="3"/>
  <c r="L3210" i="3"/>
  <c r="L3423" i="3"/>
  <c r="J1010" i="3"/>
  <c r="L54" i="3"/>
  <c r="L3114" i="3"/>
  <c r="L96" i="3"/>
  <c r="J2521" i="3"/>
  <c r="L2216" i="3"/>
  <c r="J168" i="3"/>
  <c r="J570" i="3"/>
  <c r="L2929" i="3"/>
  <c r="J2598" i="3"/>
  <c r="J1436" i="3"/>
  <c r="L921" i="3"/>
  <c r="J546" i="3"/>
  <c r="J330" i="3"/>
  <c r="L1864" i="3"/>
  <c r="L1561" i="3"/>
  <c r="L1028" i="3"/>
  <c r="J2786" i="3"/>
  <c r="L467" i="3"/>
  <c r="L2064" i="3"/>
  <c r="J13" i="3"/>
  <c r="J2888" i="3"/>
  <c r="L654" i="3"/>
  <c r="J3562" i="3"/>
  <c r="L2579" i="3"/>
  <c r="L1067" i="3"/>
  <c r="J360" i="3"/>
  <c r="J2785" i="3"/>
  <c r="J1242" i="3"/>
  <c r="L2833" i="3"/>
  <c r="J2459" i="3"/>
  <c r="L3090" i="3"/>
  <c r="J2760" i="3"/>
  <c r="L152" i="3"/>
  <c r="L1108" i="3"/>
  <c r="L3331" i="3"/>
  <c r="J2792" i="3"/>
  <c r="J1861" i="3"/>
  <c r="J279" i="3"/>
  <c r="L2277" i="3"/>
  <c r="L3570" i="3"/>
  <c r="L132" i="3"/>
  <c r="L306" i="3"/>
  <c r="J2494" i="3"/>
  <c r="J2934" i="3"/>
  <c r="L577" i="3"/>
  <c r="J1008" i="3"/>
  <c r="J1224" i="3"/>
  <c r="J2294" i="3"/>
  <c r="L276" i="3"/>
  <c r="J2063" i="3"/>
  <c r="L2088" i="3"/>
  <c r="J1462" i="3"/>
  <c r="L1884" i="3"/>
  <c r="J2438" i="3"/>
  <c r="L1373" i="3"/>
  <c r="J1618" i="3"/>
  <c r="J1262" i="3"/>
  <c r="J2714" i="3"/>
  <c r="J1055" i="3"/>
  <c r="L2905" i="3"/>
  <c r="L721" i="3"/>
  <c r="L3359" i="3"/>
  <c r="J2628" i="3"/>
  <c r="L1315" i="3"/>
  <c r="J1316" i="3"/>
  <c r="J3445" i="3"/>
  <c r="J1247" i="3"/>
  <c r="L2890" i="3"/>
  <c r="J548" i="3"/>
  <c r="J258" i="3"/>
  <c r="J1110" i="3"/>
  <c r="L2563" i="3"/>
  <c r="J138" i="3"/>
  <c r="L3029" i="3"/>
  <c r="J2070" i="3"/>
  <c r="J1843" i="3"/>
  <c r="L734" i="3"/>
  <c r="L476" i="3"/>
  <c r="L488" i="3"/>
  <c r="J3106" i="3"/>
  <c r="L1235" i="3"/>
  <c r="J3036" i="3"/>
  <c r="L2211" i="3"/>
  <c r="J462" i="3"/>
  <c r="L2898" i="3"/>
  <c r="J290" i="3"/>
  <c r="J3423" i="3"/>
  <c r="L1344" i="3"/>
  <c r="J830" i="3"/>
  <c r="L2945" i="3"/>
  <c r="J1334" i="3"/>
  <c r="J1827" i="3"/>
  <c r="L2550" i="3"/>
  <c r="L1796" i="3"/>
  <c r="J376" i="3"/>
  <c r="L2029" i="3"/>
  <c r="L731" i="3"/>
  <c r="J312" i="3"/>
  <c r="L1670" i="3"/>
  <c r="J3001" i="3"/>
  <c r="L2536" i="3"/>
  <c r="J1525" i="3"/>
  <c r="J656" i="3"/>
  <c r="L123" i="3"/>
  <c r="J1829" i="3"/>
  <c r="L678" i="3"/>
  <c r="J1568" i="3"/>
  <c r="L3332" i="3"/>
  <c r="J187" i="3"/>
  <c r="L2556" i="3"/>
  <c r="J167" i="3"/>
  <c r="J1664" i="3"/>
  <c r="J1510" i="3"/>
  <c r="J1286" i="3"/>
  <c r="J1227" i="3"/>
  <c r="J311" i="3"/>
  <c r="L726" i="3"/>
  <c r="L3125" i="3"/>
  <c r="J1312" i="3"/>
  <c r="J1382" i="3"/>
  <c r="L3459" i="3"/>
  <c r="J1083" i="3"/>
  <c r="L299" i="3"/>
  <c r="J1107" i="3"/>
  <c r="J3279" i="3"/>
  <c r="L871" i="3"/>
  <c r="J1988" i="3"/>
  <c r="J3346" i="3"/>
  <c r="L1363" i="3"/>
  <c r="J1132" i="3"/>
  <c r="L369" i="3"/>
  <c r="J3534" i="3"/>
  <c r="L2646" i="3"/>
  <c r="J683" i="3"/>
  <c r="L575" i="3"/>
  <c r="L1378" i="3"/>
  <c r="L1866" i="3"/>
  <c r="J887" i="3"/>
  <c r="L184" i="3"/>
  <c r="J3223" i="3"/>
  <c r="L852" i="3"/>
  <c r="J3327" i="3"/>
  <c r="L2352" i="3"/>
  <c r="L233" i="3"/>
  <c r="J2269" i="3"/>
  <c r="L2982" i="3"/>
  <c r="J1863" i="3"/>
  <c r="L373" i="3"/>
  <c r="J1854" i="3"/>
  <c r="L45" i="3"/>
  <c r="L842" i="3"/>
  <c r="L1717" i="3"/>
  <c r="J1151" i="3"/>
  <c r="J3192" i="3"/>
  <c r="J3045" i="3"/>
  <c r="L2622" i="3"/>
  <c r="L3198" i="3"/>
  <c r="J2214" i="3"/>
  <c r="J1672" i="3"/>
  <c r="L1160" i="3"/>
  <c r="J3321" i="3"/>
  <c r="J3461" i="3"/>
  <c r="L109" i="3"/>
  <c r="L470" i="3"/>
  <c r="L3346" i="3"/>
  <c r="L545" i="3"/>
  <c r="J1009" i="3"/>
  <c r="L2734" i="3"/>
  <c r="J2674" i="3"/>
  <c r="J3225" i="3"/>
  <c r="J1947" i="3"/>
  <c r="J659" i="3"/>
  <c r="L370" i="3"/>
  <c r="L1295" i="3"/>
  <c r="L629" i="3"/>
  <c r="J2187" i="3"/>
  <c r="J3145" i="3"/>
  <c r="J2310" i="3"/>
  <c r="L2943" i="3"/>
  <c r="J1981" i="3"/>
  <c r="L1887" i="3"/>
  <c r="J2588" i="3"/>
  <c r="J1552" i="3"/>
  <c r="J2467" i="3"/>
  <c r="L2135" i="3"/>
  <c r="L1291" i="3"/>
  <c r="J3136" i="3"/>
  <c r="L1241" i="3"/>
  <c r="J3398" i="3"/>
  <c r="L2786" i="3"/>
  <c r="L208" i="3"/>
  <c r="J1139" i="3"/>
  <c r="L3075" i="3"/>
  <c r="J2800" i="3"/>
  <c r="L1337" i="3"/>
  <c r="L1700" i="3"/>
  <c r="L1298" i="3"/>
  <c r="L2892" i="3"/>
  <c r="L2656" i="3"/>
  <c r="L3393" i="3"/>
  <c r="J89" i="3"/>
  <c r="J417" i="3"/>
  <c r="L3206" i="3"/>
  <c r="J2589" i="3"/>
  <c r="L3474" i="3"/>
  <c r="J3527" i="3"/>
  <c r="L1978" i="3"/>
  <c r="L1062" i="3"/>
  <c r="J670" i="3"/>
  <c r="J3143" i="3"/>
  <c r="L2537" i="3"/>
  <c r="L414" i="3"/>
  <c r="J2577" i="3"/>
  <c r="J1446" i="3"/>
  <c r="J2197" i="3"/>
  <c r="L2385" i="3"/>
  <c r="J964" i="3"/>
  <c r="L2657" i="3"/>
  <c r="L770" i="3"/>
  <c r="J1583" i="3"/>
  <c r="L3568" i="3"/>
  <c r="L1222" i="3"/>
  <c r="J1996" i="3"/>
  <c r="J2504" i="3"/>
  <c r="J513" i="3"/>
  <c r="J517" i="3"/>
  <c r="L460" i="3"/>
  <c r="L1285" i="3"/>
  <c r="L2967" i="3"/>
  <c r="L645" i="3"/>
  <c r="L690" i="3"/>
  <c r="L1052" i="3"/>
  <c r="J250" i="3"/>
  <c r="L2118" i="3"/>
  <c r="J631" i="3"/>
  <c r="J2199" i="3"/>
  <c r="L1752" i="3"/>
  <c r="J3093" i="3"/>
  <c r="J3350" i="3"/>
  <c r="L2487" i="3"/>
  <c r="L1882" i="3"/>
  <c r="J1837" i="3"/>
  <c r="J2484" i="3"/>
  <c r="L1185" i="3"/>
  <c r="L2689" i="3"/>
  <c r="L23" i="3"/>
  <c r="L1230" i="3"/>
  <c r="J606" i="3"/>
  <c r="L206" i="3"/>
  <c r="L1216" i="3"/>
  <c r="L2022" i="3"/>
  <c r="J347" i="3"/>
  <c r="J583" i="3"/>
  <c r="J1002" i="3"/>
  <c r="J3440" i="3"/>
  <c r="L3268" i="3"/>
  <c r="J1995" i="3"/>
  <c r="L3416" i="3"/>
  <c r="J777" i="3"/>
  <c r="J955" i="3"/>
  <c r="L2592" i="3"/>
  <c r="J2424" i="3"/>
  <c r="L2460" i="3"/>
  <c r="L1125" i="3"/>
  <c r="J636" i="3"/>
  <c r="J1689" i="3"/>
  <c r="J2647" i="3"/>
  <c r="J1194" i="3"/>
  <c r="L634" i="3"/>
  <c r="L3098" i="3"/>
  <c r="L982" i="3"/>
  <c r="J1300" i="3"/>
  <c r="J2008" i="3"/>
  <c r="J537" i="3"/>
  <c r="J1244" i="3"/>
  <c r="J96" i="3"/>
  <c r="L1302" i="3"/>
  <c r="L3034" i="3"/>
  <c r="L219" i="3"/>
  <c r="L2481" i="3"/>
  <c r="L2624" i="3"/>
  <c r="J1493" i="3"/>
  <c r="L2585" i="3"/>
  <c r="L1659" i="3"/>
  <c r="J615" i="3"/>
  <c r="J2671" i="3"/>
  <c r="J298" i="3"/>
  <c r="L1194" i="3"/>
  <c r="J155" i="3"/>
  <c r="L3527" i="3"/>
  <c r="J913" i="3"/>
  <c r="L2246" i="3"/>
  <c r="J2232" i="3"/>
  <c r="L516" i="3"/>
  <c r="L1808" i="3"/>
  <c r="J573" i="3"/>
  <c r="J1724" i="3"/>
  <c r="J379" i="3"/>
  <c r="L1575" i="3"/>
  <c r="L3204" i="3"/>
  <c r="J2771" i="3"/>
  <c r="L3387" i="3"/>
  <c r="L1134" i="3"/>
  <c r="J205" i="3"/>
  <c r="L1209" i="3"/>
  <c r="J782" i="3"/>
  <c r="L1972" i="3"/>
  <c r="L481" i="3"/>
  <c r="L2191" i="3"/>
  <c r="L1537" i="3"/>
  <c r="J2952" i="3"/>
  <c r="J3546" i="3"/>
  <c r="L3415" i="3"/>
  <c r="L2675" i="3"/>
  <c r="L482" i="3"/>
  <c r="L458" i="3"/>
  <c r="J307" i="3"/>
  <c r="L169" i="3"/>
  <c r="J3522" i="3"/>
  <c r="L3148" i="3"/>
  <c r="L1550" i="3"/>
  <c r="L1010" i="3"/>
  <c r="L1908" i="3"/>
  <c r="J118" i="3"/>
  <c r="J230" i="3"/>
  <c r="L2521" i="3"/>
  <c r="J108" i="3"/>
  <c r="J1638" i="3"/>
  <c r="L3564" i="3"/>
  <c r="L1434" i="3"/>
  <c r="J1257" i="3"/>
  <c r="J933" i="3"/>
  <c r="J396" i="3"/>
  <c r="L135" i="3"/>
  <c r="L554" i="3"/>
  <c r="J1119" i="3"/>
  <c r="J2372" i="3"/>
  <c r="J2315" i="3"/>
  <c r="J2908" i="3"/>
  <c r="L34" i="3"/>
  <c r="J1992" i="3"/>
  <c r="J1600" i="3"/>
  <c r="L142" i="3"/>
  <c r="L2724" i="3"/>
  <c r="J1743" i="3"/>
  <c r="J2847" i="3"/>
  <c r="L3224" i="3"/>
  <c r="L2989" i="3"/>
  <c r="L3251" i="3"/>
  <c r="L1237" i="3"/>
  <c r="L1320" i="3"/>
  <c r="L2509" i="3"/>
  <c r="J2314" i="3"/>
  <c r="L2435" i="3"/>
  <c r="J1918" i="3"/>
  <c r="J451" i="3"/>
  <c r="J507" i="3"/>
  <c r="L1101" i="3"/>
  <c r="L2415" i="3"/>
  <c r="J2220" i="3"/>
  <c r="J3035" i="3"/>
  <c r="J1301" i="3"/>
  <c r="L906" i="3"/>
  <c r="L1695" i="3"/>
  <c r="J2620" i="3"/>
  <c r="L1924" i="3"/>
  <c r="J2086" i="3"/>
  <c r="J1192" i="3"/>
  <c r="L1238" i="3"/>
  <c r="L2695" i="3"/>
  <c r="J613" i="3"/>
  <c r="J3184" i="3"/>
  <c r="J2095" i="3"/>
  <c r="L2148" i="3"/>
  <c r="J339" i="3"/>
  <c r="L438" i="3"/>
  <c r="L2636" i="3"/>
  <c r="J620" i="3"/>
  <c r="J3497" i="3"/>
  <c r="L1928" i="3"/>
  <c r="J3007" i="3"/>
  <c r="L1334" i="3"/>
  <c r="L1895" i="3"/>
  <c r="L382" i="3"/>
  <c r="J910" i="3"/>
  <c r="J1695" i="3"/>
  <c r="J1716" i="3"/>
  <c r="L1459" i="3"/>
  <c r="J1193" i="3"/>
  <c r="L254" i="3"/>
  <c r="J1422" i="3"/>
  <c r="J3046" i="3"/>
  <c r="J2080" i="3"/>
  <c r="J614" i="3"/>
  <c r="J1095" i="3"/>
  <c r="L475" i="3"/>
  <c r="J1923" i="3"/>
  <c r="J2417" i="3"/>
  <c r="J39" i="3"/>
  <c r="J1533" i="3"/>
  <c r="L2362" i="3"/>
  <c r="J2830" i="3"/>
  <c r="J2311" i="3"/>
  <c r="L635" i="3"/>
  <c r="J3507" i="3"/>
  <c r="J2028" i="3"/>
  <c r="L1081" i="3"/>
  <c r="J2172" i="3"/>
  <c r="J2828" i="3"/>
  <c r="L1983" i="3"/>
  <c r="L1435" i="3"/>
  <c r="L869" i="3"/>
  <c r="L1886" i="3"/>
  <c r="J1812" i="3"/>
  <c r="L287" i="3"/>
  <c r="L1080" i="3"/>
  <c r="L938" i="3"/>
  <c r="L1380" i="3"/>
  <c r="L1918" i="3"/>
  <c r="L2343" i="3"/>
  <c r="L2969" i="3"/>
  <c r="J173" i="3"/>
  <c r="L1367" i="3"/>
  <c r="J471" i="3"/>
  <c r="J2609" i="3"/>
  <c r="J3154" i="3"/>
  <c r="L204" i="3"/>
  <c r="J541" i="3"/>
  <c r="L3247" i="3"/>
  <c r="L2757" i="3"/>
  <c r="J190" i="3"/>
  <c r="L1403" i="3"/>
  <c r="L1786" i="3"/>
  <c r="J3543" i="3"/>
  <c r="J2040" i="3"/>
  <c r="L221" i="3"/>
  <c r="J1683" i="3"/>
  <c r="J908" i="3"/>
  <c r="J1652" i="3"/>
  <c r="J1913" i="3"/>
  <c r="J3488" i="3"/>
  <c r="J2406" i="3"/>
  <c r="L1897" i="3"/>
  <c r="J1801" i="3"/>
  <c r="L1087" i="3"/>
  <c r="L1838" i="3"/>
  <c r="J2240" i="3"/>
  <c r="J2516" i="3"/>
  <c r="L1009" i="3"/>
  <c r="L2144" i="3"/>
  <c r="L2586" i="3"/>
  <c r="L2761" i="3"/>
  <c r="L971" i="3"/>
  <c r="L2112" i="3"/>
  <c r="J2907" i="3"/>
  <c r="J2869" i="3"/>
  <c r="J2940" i="3"/>
  <c r="J1458" i="3"/>
  <c r="J53" i="3"/>
  <c r="L3141" i="3"/>
  <c r="J1397" i="3"/>
  <c r="L3045" i="3"/>
  <c r="J1173" i="3"/>
  <c r="J1022" i="3"/>
  <c r="J2629" i="3"/>
  <c r="J1487" i="3"/>
  <c r="J2762" i="3"/>
  <c r="L572" i="3"/>
  <c r="J2068" i="3"/>
  <c r="L3572" i="3"/>
  <c r="L2838" i="3"/>
  <c r="J787" i="3"/>
  <c r="L2867" i="3"/>
  <c r="L2069" i="3"/>
  <c r="J1766" i="3"/>
  <c r="L2671" i="3"/>
  <c r="J2233" i="3"/>
  <c r="J43" i="3"/>
  <c r="L2345" i="3"/>
  <c r="J3180" i="3"/>
  <c r="L1243" i="3"/>
  <c r="J1626" i="3"/>
  <c r="L2349" i="3"/>
  <c r="L1890" i="3"/>
  <c r="J1556" i="3"/>
  <c r="L3183" i="3"/>
  <c r="L2137" i="3"/>
  <c r="L1113" i="3"/>
  <c r="J2571" i="3"/>
  <c r="J1380" i="3"/>
  <c r="J750" i="3"/>
  <c r="L1771" i="3"/>
  <c r="L916" i="3"/>
  <c r="L3023" i="3"/>
  <c r="L1072" i="3"/>
  <c r="L3571" i="3"/>
  <c r="L1593" i="3"/>
  <c r="J1597" i="3"/>
  <c r="L3202" i="3"/>
  <c r="J304" i="3"/>
  <c r="J1840" i="3"/>
  <c r="J1890" i="3"/>
  <c r="L119" i="3"/>
  <c r="L1515" i="3"/>
  <c r="J2944" i="3"/>
  <c r="J585" i="3"/>
  <c r="L1213" i="3"/>
  <c r="J3144" i="3"/>
  <c r="L3038" i="3"/>
  <c r="J1031" i="3"/>
  <c r="L3509" i="3"/>
  <c r="J2653" i="3"/>
  <c r="J1438" i="3"/>
  <c r="L20" i="3"/>
  <c r="L1602" i="3"/>
  <c r="L1105" i="3"/>
  <c r="L2130" i="3"/>
  <c r="J1473" i="3"/>
  <c r="L1196" i="3"/>
  <c r="J3329" i="3"/>
  <c r="L686" i="3"/>
  <c r="J2357" i="3"/>
  <c r="J365" i="3"/>
  <c r="L920" i="3"/>
  <c r="L3063" i="3"/>
  <c r="J564" i="3"/>
  <c r="L652" i="3"/>
  <c r="J1259" i="3"/>
  <c r="L2770" i="3"/>
  <c r="L2894" i="3"/>
  <c r="L1401" i="3"/>
  <c r="L2010" i="3"/>
  <c r="L631" i="3"/>
  <c r="L2903" i="3"/>
  <c r="L3019" i="3"/>
  <c r="J2737" i="3"/>
  <c r="L3369" i="3"/>
  <c r="J3117" i="3"/>
  <c r="J1204" i="3"/>
  <c r="J424" i="3"/>
  <c r="L723" i="3"/>
  <c r="J2064" i="3"/>
  <c r="J1973" i="3"/>
  <c r="J41" i="3"/>
  <c r="L1906" i="3"/>
  <c r="L587" i="3"/>
  <c r="J2991" i="3"/>
  <c r="J1729" i="3"/>
  <c r="L2547" i="3"/>
  <c r="J1899" i="3"/>
  <c r="L3237" i="3"/>
  <c r="J1273" i="3"/>
  <c r="J1471" i="3"/>
  <c r="J745" i="3"/>
  <c r="L2665" i="3"/>
  <c r="J2761" i="3"/>
  <c r="J2071" i="3"/>
  <c r="L1170" i="3"/>
  <c r="J1698" i="3"/>
  <c r="J2883" i="3"/>
  <c r="J3520" i="3"/>
  <c r="L845" i="3"/>
  <c r="J3492" i="3"/>
  <c r="J738" i="3"/>
  <c r="L2712" i="3"/>
  <c r="J3419" i="3"/>
  <c r="L1727" i="3"/>
  <c r="J1798" i="3"/>
  <c r="L2690" i="3"/>
  <c r="L774" i="3"/>
  <c r="J2426" i="3"/>
  <c r="L593" i="3"/>
  <c r="J331" i="3"/>
  <c r="L381" i="3"/>
  <c r="L1681" i="3"/>
  <c r="L352" i="3"/>
  <c r="L249" i="3"/>
  <c r="J1968" i="3"/>
  <c r="J1044" i="3"/>
  <c r="L1943" i="3"/>
  <c r="J2891" i="3"/>
  <c r="J911" i="3"/>
  <c r="L2477" i="3"/>
  <c r="J3024" i="3"/>
  <c r="L1132" i="3"/>
  <c r="J1365" i="3"/>
  <c r="L892" i="3"/>
  <c r="J3556" i="3"/>
  <c r="J2707" i="3"/>
  <c r="J901" i="3"/>
  <c r="J2754" i="3"/>
  <c r="J112" i="3"/>
  <c r="J1952" i="3"/>
  <c r="J520" i="3"/>
  <c r="L2801" i="3"/>
  <c r="J1575" i="3"/>
  <c r="L2443" i="3"/>
  <c r="J1678" i="3"/>
  <c r="L2383" i="3"/>
  <c r="L2595" i="3"/>
  <c r="L1350" i="3"/>
  <c r="L978" i="3"/>
  <c r="L1016" i="3"/>
  <c r="L2809" i="3"/>
  <c r="L2876" i="3"/>
  <c r="L3207" i="3"/>
  <c r="J2655" i="3"/>
  <c r="L1123" i="3"/>
  <c r="J1608" i="3"/>
  <c r="L2947" i="3"/>
  <c r="L3470" i="3"/>
  <c r="L1307" i="3"/>
  <c r="J1278" i="3"/>
  <c r="J61" i="3"/>
  <c r="L2446" i="3"/>
  <c r="J1675" i="3"/>
  <c r="J1407" i="3"/>
  <c r="L1152" i="3"/>
  <c r="J2100" i="3"/>
  <c r="J826" i="3"/>
  <c r="L3015" i="3"/>
  <c r="L18" i="3"/>
  <c r="J1265" i="3"/>
  <c r="J2290" i="3"/>
  <c r="L2841" i="3"/>
  <c r="J936" i="3"/>
  <c r="L523" i="3"/>
  <c r="L100" i="3"/>
  <c r="J1185" i="3"/>
  <c r="L2434" i="3"/>
  <c r="L232" i="3"/>
  <c r="L2416" i="3"/>
  <c r="L3414" i="3"/>
  <c r="J3557" i="3"/>
  <c r="J1737" i="3"/>
  <c r="J1359" i="3"/>
  <c r="L3273" i="3"/>
  <c r="J3535" i="3"/>
  <c r="J357" i="3"/>
  <c r="J2158" i="3"/>
  <c r="J1783" i="3"/>
  <c r="L1934" i="3"/>
  <c r="J2732" i="3"/>
  <c r="L1793" i="3"/>
  <c r="L2511" i="3"/>
  <c r="J2926" i="3"/>
  <c r="L3246" i="3"/>
  <c r="J1633" i="3"/>
  <c r="J1243" i="3"/>
  <c r="L2613" i="3"/>
  <c r="L3532" i="3"/>
  <c r="J453" i="3"/>
  <c r="J261" i="3"/>
  <c r="L2723" i="3"/>
  <c r="J3280" i="3"/>
  <c r="J3026" i="3"/>
  <c r="J1229" i="3"/>
  <c r="L766" i="3"/>
  <c r="J1488" i="3"/>
  <c r="J2249" i="3"/>
  <c r="J2990" i="3"/>
  <c r="L1014" i="3"/>
  <c r="J2670" i="3"/>
  <c r="J2405" i="3"/>
  <c r="L1732" i="3"/>
  <c r="L2164" i="3"/>
  <c r="L3011" i="3"/>
  <c r="L1157" i="3"/>
  <c r="L406" i="3"/>
  <c r="J1891" i="3"/>
  <c r="J2911" i="3"/>
  <c r="L1208" i="3"/>
  <c r="J2945" i="3"/>
  <c r="J2555" i="3"/>
  <c r="L63" i="3"/>
  <c r="L2442" i="3"/>
  <c r="L3012" i="3"/>
  <c r="L452" i="3"/>
  <c r="J2731" i="3"/>
  <c r="J2642" i="3"/>
  <c r="J1085" i="3"/>
  <c r="J919" i="3"/>
  <c r="J3505" i="3"/>
  <c r="L380" i="3"/>
  <c r="L1391" i="3"/>
  <c r="L3022" i="3"/>
  <c r="J1190" i="3"/>
  <c r="J2574" i="3"/>
  <c r="L543" i="3"/>
  <c r="L2900" i="3"/>
  <c r="J177" i="3"/>
  <c r="L1562" i="3"/>
  <c r="L2219" i="3"/>
  <c r="J2788" i="3"/>
  <c r="J1567" i="3"/>
  <c r="J2877" i="3"/>
  <c r="J59" i="3"/>
  <c r="L3259" i="3"/>
  <c r="L2963" i="3"/>
  <c r="J1115" i="3"/>
  <c r="J618" i="3"/>
  <c r="L2492" i="3"/>
  <c r="J812" i="3"/>
  <c r="J3367" i="3"/>
  <c r="L2294" i="3"/>
  <c r="J1434" i="3"/>
  <c r="L684" i="3"/>
  <c r="J3188" i="3"/>
  <c r="L785" i="3"/>
  <c r="L1613" i="3"/>
  <c r="L493" i="3"/>
  <c r="L285" i="3"/>
  <c r="J2443" i="3"/>
  <c r="L1495" i="3"/>
  <c r="L1100" i="3"/>
  <c r="J317" i="3"/>
  <c r="J2772" i="3"/>
  <c r="J8" i="3"/>
  <c r="J860" i="3"/>
  <c r="J1941" i="3"/>
  <c r="J1385" i="3"/>
  <c r="J3086" i="3"/>
  <c r="L953" i="3"/>
  <c r="J523" i="3"/>
  <c r="L335" i="3"/>
  <c r="J719" i="3"/>
  <c r="J2713" i="3"/>
  <c r="L2235" i="3"/>
  <c r="J2381" i="3"/>
  <c r="L454" i="3"/>
  <c r="L1215" i="3"/>
  <c r="L1900" i="3"/>
  <c r="J696" i="3"/>
  <c r="J235" i="3"/>
  <c r="L2540" i="3"/>
  <c r="J215" i="3"/>
  <c r="L2591" i="3"/>
  <c r="J1629" i="3"/>
  <c r="J2145" i="3"/>
  <c r="L1995" i="3"/>
  <c r="L2576" i="3"/>
  <c r="J2087" i="3"/>
  <c r="L1532" i="3"/>
  <c r="J2661" i="3"/>
  <c r="J1252" i="3"/>
  <c r="J2215" i="3"/>
  <c r="L2728" i="3"/>
  <c r="L2979" i="3"/>
  <c r="J1291" i="3"/>
  <c r="J68" i="3"/>
  <c r="J1627" i="3"/>
  <c r="L1127" i="3"/>
  <c r="L344" i="3"/>
  <c r="L1144" i="3"/>
  <c r="L1805" i="3"/>
  <c r="L1130" i="3"/>
  <c r="L374" i="3"/>
  <c r="L2956" i="3"/>
  <c r="L742" i="3"/>
  <c r="L2028" i="3"/>
  <c r="L2120" i="3"/>
  <c r="L1688" i="3"/>
  <c r="J2920" i="3"/>
  <c r="J2151" i="3"/>
  <c r="L3372" i="3"/>
  <c r="J1283" i="3"/>
  <c r="L3354" i="3"/>
  <c r="L2227" i="3"/>
  <c r="L3271" i="3"/>
  <c r="J889" i="3"/>
  <c r="J1604" i="3"/>
  <c r="J1671" i="3"/>
  <c r="L3059" i="3"/>
  <c r="L981" i="3"/>
  <c r="J1144" i="3"/>
  <c r="L3394" i="3"/>
  <c r="J3237" i="3"/>
  <c r="L1634" i="3"/>
  <c r="L180" i="3"/>
  <c r="L2584" i="3"/>
  <c r="J638" i="3"/>
  <c r="J1089" i="3"/>
  <c r="J381" i="3"/>
  <c r="L1854" i="3"/>
  <c r="L1591" i="3"/>
  <c r="L1171" i="3"/>
  <c r="J3053" i="3"/>
  <c r="L2086" i="3"/>
  <c r="J760" i="3"/>
  <c r="J1432" i="3"/>
  <c r="L2333" i="3"/>
  <c r="L1316" i="3"/>
  <c r="J1564" i="3"/>
  <c r="L241" i="3"/>
  <c r="L1664" i="3"/>
  <c r="L3" i="3"/>
  <c r="L1683" i="3"/>
  <c r="J2677" i="3"/>
  <c r="L2853" i="3"/>
  <c r="L1153" i="3"/>
  <c r="L601" i="3"/>
  <c r="L687" i="3"/>
  <c r="L2178" i="3"/>
  <c r="J2380" i="3"/>
  <c r="J1088" i="3"/>
  <c r="J2330" i="3"/>
  <c r="L2976" i="3"/>
  <c r="J483" i="3"/>
  <c r="L2546" i="3"/>
  <c r="J282" i="3"/>
  <c r="J3047" i="3"/>
  <c r="J1477" i="3"/>
  <c r="J1553" i="3"/>
  <c r="L2394" i="3"/>
  <c r="J3448" i="3"/>
  <c r="L1685" i="3"/>
  <c r="L823" i="3"/>
  <c r="J271" i="3"/>
  <c r="J3373" i="3"/>
  <c r="L111" i="3"/>
  <c r="L3239" i="3"/>
  <c r="J2941" i="3"/>
  <c r="L307" i="3"/>
  <c r="L122" i="3"/>
  <c r="L1749" i="3"/>
  <c r="J1640" i="3"/>
  <c r="J11" i="3"/>
  <c r="J2333" i="3"/>
  <c r="J2528" i="3"/>
  <c r="J2887" i="3"/>
  <c r="L579" i="3"/>
  <c r="L185" i="3"/>
  <c r="L2284" i="3"/>
  <c r="L3555" i="3"/>
  <c r="L567" i="3"/>
  <c r="J2017" i="3"/>
  <c r="J2436" i="3"/>
  <c r="J1884" i="3"/>
  <c r="L2155" i="3"/>
  <c r="L1702" i="3"/>
  <c r="L1915" i="3"/>
  <c r="J1264" i="3"/>
  <c r="J152" i="3"/>
  <c r="L435" i="3"/>
  <c r="J3469" i="3"/>
  <c r="J1740" i="3"/>
  <c r="J693" i="3"/>
  <c r="J798" i="3"/>
  <c r="L761" i="3"/>
  <c r="J3005" i="3"/>
  <c r="J2690" i="3"/>
  <c r="J3107" i="3"/>
  <c r="L773" i="3"/>
  <c r="J2352" i="3"/>
  <c r="J3560" i="3"/>
  <c r="J1166" i="3"/>
  <c r="J3109" i="3"/>
  <c r="J2049" i="3"/>
  <c r="L801" i="3"/>
  <c r="J2542" i="3"/>
  <c r="L540" i="3"/>
  <c r="L3234" i="3"/>
  <c r="L3395" i="3"/>
  <c r="L757" i="3"/>
  <c r="J3427" i="3"/>
  <c r="L866" i="3"/>
  <c r="L3382" i="3"/>
  <c r="L2114" i="3"/>
  <c r="J1847" i="3"/>
  <c r="J3134" i="3"/>
  <c r="J2224" i="3"/>
  <c r="J565" i="3"/>
  <c r="J959" i="3"/>
  <c r="L1942" i="3"/>
  <c r="L129" i="3"/>
  <c r="J1460" i="3"/>
  <c r="L3561" i="3"/>
  <c r="L1271" i="3"/>
  <c r="J1294" i="3"/>
  <c r="L910" i="3"/>
  <c r="J2075" i="3"/>
  <c r="L1658" i="3"/>
  <c r="L1172" i="3"/>
  <c r="L802" i="3"/>
  <c r="J3485" i="3"/>
  <c r="L2318" i="3"/>
  <c r="J104" i="3"/>
  <c r="L3260" i="3"/>
  <c r="J2116" i="3"/>
  <c r="L230" i="3"/>
  <c r="J856" i="3"/>
  <c r="L3556" i="3"/>
  <c r="J229" i="3"/>
  <c r="L1720" i="3"/>
  <c r="J2741" i="3"/>
  <c r="L495" i="3"/>
  <c r="L2192" i="3"/>
  <c r="L2832" i="3"/>
  <c r="L3182" i="3"/>
  <c r="J125" i="3"/>
  <c r="L1874" i="3"/>
  <c r="L2554" i="3"/>
  <c r="J2261" i="3"/>
  <c r="L3356" i="3"/>
  <c r="J1246" i="3"/>
  <c r="J841" i="3"/>
  <c r="J2809" i="3"/>
  <c r="L277" i="3"/>
  <c r="L1452" i="3"/>
  <c r="L1423" i="3"/>
  <c r="L1698" i="3"/>
  <c r="L411" i="3"/>
  <c r="J2121" i="3"/>
  <c r="L1607" i="3"/>
  <c r="L389" i="3"/>
  <c r="L433" i="3"/>
  <c r="J3010" i="3"/>
  <c r="L952" i="3"/>
  <c r="L3188" i="3"/>
  <c r="L1498" i="3"/>
  <c r="J2983" i="3"/>
  <c r="L253" i="3"/>
  <c r="J1738" i="3"/>
  <c r="L2024" i="3"/>
  <c r="J1871" i="3"/>
  <c r="J1143" i="3"/>
  <c r="J2452" i="3"/>
  <c r="J392" i="3"/>
  <c r="L947" i="3"/>
  <c r="J1982" i="3"/>
  <c r="L966" i="3"/>
  <c r="J2092" i="3"/>
  <c r="L2463" i="3"/>
  <c r="J2370" i="3"/>
  <c r="J2502" i="3"/>
  <c r="L1448" i="3"/>
  <c r="J1112" i="3"/>
  <c r="L2564" i="3"/>
  <c r="J3392" i="3"/>
  <c r="J1274" i="3"/>
  <c r="L2625" i="3"/>
  <c r="L1410" i="3"/>
  <c r="J1886" i="3"/>
  <c r="J2127" i="3"/>
  <c r="L2560" i="3"/>
  <c r="J2996" i="3"/>
  <c r="L3016" i="3"/>
  <c r="J389" i="3"/>
  <c r="L788" i="3"/>
  <c r="J2524" i="3"/>
  <c r="L2763" i="3"/>
  <c r="J456" i="3"/>
  <c r="J1699" i="3"/>
  <c r="J2113" i="3"/>
  <c r="J3048" i="3"/>
  <c r="J1328" i="3"/>
  <c r="L3262" i="3"/>
  <c r="L1961" i="3"/>
  <c r="L1577" i="3"/>
  <c r="J3178" i="3"/>
  <c r="L1852" i="3"/>
  <c r="J163" i="3"/>
  <c r="J1813" i="3"/>
  <c r="J2348" i="3"/>
  <c r="J3343" i="3"/>
  <c r="L1994" i="3"/>
  <c r="J1148" i="3"/>
  <c r="L3432" i="3"/>
  <c r="L1473" i="3"/>
  <c r="J1577" i="3"/>
  <c r="J2398" i="3"/>
  <c r="J1093" i="3"/>
  <c r="J1138" i="3"/>
  <c r="J188" i="3"/>
  <c r="L1488" i="3"/>
  <c r="J1500" i="3"/>
  <c r="J1379" i="3"/>
  <c r="L1986" i="3"/>
  <c r="J2855" i="3"/>
  <c r="L1931" i="3"/>
  <c r="J736" i="3"/>
  <c r="J1712" i="3"/>
  <c r="J383" i="3"/>
  <c r="L2324" i="3"/>
  <c r="J1799" i="3"/>
  <c r="J876" i="3"/>
  <c r="J3399" i="3"/>
  <c r="L2065" i="3"/>
  <c r="J2691" i="3"/>
  <c r="J2676" i="3"/>
  <c r="J2566" i="3"/>
  <c r="L2604" i="3"/>
  <c r="J1774" i="3"/>
  <c r="J1882" i="3"/>
  <c r="J1293" i="3"/>
  <c r="J575" i="3"/>
  <c r="L1680" i="3"/>
  <c r="L3102" i="3"/>
  <c r="L2501" i="3"/>
  <c r="L3466" i="3"/>
  <c r="J1586" i="3"/>
  <c r="J2976" i="3"/>
  <c r="J3222" i="3"/>
  <c r="J454" i="3"/>
  <c r="J3102" i="3"/>
  <c r="L1324" i="3"/>
  <c r="L1977" i="3"/>
  <c r="J2024" i="3"/>
  <c r="J3602" i="3"/>
  <c r="L1379" i="3"/>
  <c r="J74" i="3"/>
  <c r="L1002" i="3"/>
  <c r="J318" i="3"/>
  <c r="J1327" i="3"/>
  <c r="L1840" i="3"/>
  <c r="J609" i="3"/>
  <c r="L959" i="3"/>
  <c r="L569" i="3"/>
  <c r="J1994" i="3"/>
  <c r="J1091" i="3"/>
  <c r="J2013" i="3"/>
  <c r="L2329" i="3"/>
  <c r="L2940" i="3"/>
  <c r="L1024" i="3"/>
  <c r="J1956" i="3"/>
  <c r="L1926" i="3"/>
  <c r="L2866" i="3"/>
  <c r="L908" i="3"/>
  <c r="J1424" i="3"/>
  <c r="L1008" i="3"/>
  <c r="L447" i="3"/>
  <c r="J465" i="3"/>
  <c r="J364" i="3"/>
  <c r="J2156" i="3"/>
  <c r="L2089" i="3"/>
  <c r="J1599" i="3"/>
  <c r="J1440" i="3"/>
  <c r="J3096" i="3"/>
  <c r="J1187" i="3"/>
  <c r="L2670" i="3"/>
  <c r="J1011" i="3"/>
  <c r="J2523" i="3"/>
  <c r="J2818" i="3"/>
  <c r="L3153" i="3"/>
  <c r="L320" i="3"/>
  <c r="L590" i="3"/>
  <c r="L1164" i="3"/>
  <c r="J1873" i="3"/>
  <c r="J817" i="3"/>
  <c r="L1877" i="3"/>
  <c r="L3553" i="3"/>
  <c r="L3419" i="3"/>
  <c r="J3389" i="3"/>
  <c r="L1225" i="3"/>
  <c r="L2953" i="3"/>
  <c r="J1421" i="3"/>
  <c r="J204" i="3"/>
  <c r="L3020" i="3"/>
  <c r="L1232" i="3"/>
  <c r="J612" i="3"/>
  <c r="J322" i="3"/>
  <c r="L3566" i="3"/>
  <c r="J2564" i="3"/>
  <c r="L1073" i="3"/>
  <c r="L3539" i="3"/>
  <c r="J1954" i="3"/>
  <c r="L2553" i="3"/>
  <c r="J1237" i="3"/>
  <c r="L3056" i="3"/>
  <c r="L3285" i="3"/>
  <c r="J2829" i="3"/>
  <c r="J2253" i="3"/>
  <c r="J529" i="3"/>
  <c r="J1149" i="3"/>
  <c r="L50" i="3"/>
  <c r="L1011" i="3"/>
  <c r="J422" i="3"/>
  <c r="J3029" i="3"/>
  <c r="J3133" i="3"/>
  <c r="J1513" i="3"/>
  <c r="L1269" i="3"/>
  <c r="J3141" i="3"/>
  <c r="J428" i="3"/>
  <c r="L3106" i="3"/>
  <c r="J446" i="3"/>
  <c r="L2389" i="3"/>
  <c r="L1582" i="3"/>
  <c r="L2784" i="3"/>
  <c r="J2927" i="3"/>
  <c r="J1298" i="3"/>
  <c r="J2254" i="3"/>
  <c r="J377" i="3"/>
  <c r="J1326" i="3"/>
  <c r="L1738" i="3"/>
  <c r="J2083" i="3"/>
  <c r="L1361" i="3"/>
  <c r="L2619" i="3"/>
  <c r="J2320" i="3"/>
  <c r="J1069" i="3"/>
  <c r="L2858" i="3"/>
  <c r="L2185" i="3"/>
  <c r="L3001" i="3"/>
  <c r="J2350" i="3"/>
  <c r="L974" i="3"/>
  <c r="L2778" i="3"/>
  <c r="J2791" i="3"/>
  <c r="L3350" i="3"/>
  <c r="J2373" i="3"/>
  <c r="L2499" i="3"/>
  <c r="J363" i="3"/>
  <c r="J509" i="3"/>
  <c r="L3120" i="3"/>
  <c r="J737" i="3"/>
  <c r="J1617" i="3"/>
  <c r="J886" i="3"/>
  <c r="L2280" i="3"/>
  <c r="L3309" i="3"/>
  <c r="J3121" i="3"/>
  <c r="J406" i="3"/>
  <c r="J949" i="3"/>
  <c r="J980" i="3"/>
  <c r="J3565" i="3"/>
  <c r="L2623" i="3"/>
  <c r="L3007" i="3"/>
  <c r="L354" i="3"/>
  <c r="L1019" i="3"/>
  <c r="J1759" i="3"/>
  <c r="L3402" i="3"/>
  <c r="J1075" i="3"/>
  <c r="L2390" i="3"/>
  <c r="J2469" i="3"/>
  <c r="J2644" i="3"/>
  <c r="J2777" i="3"/>
  <c r="J1332" i="3"/>
  <c r="J2705" i="3"/>
  <c r="J1928" i="3"/>
  <c r="L1951" i="3"/>
  <c r="L3233" i="3"/>
  <c r="J1515" i="3"/>
  <c r="L2496" i="3"/>
  <c r="J562" i="3"/>
  <c r="J354" i="3"/>
  <c r="J2012" i="3"/>
  <c r="L1736" i="3"/>
  <c r="J2585" i="3"/>
  <c r="L1191" i="3"/>
  <c r="L2573" i="3"/>
  <c r="L1818" i="3"/>
  <c r="L52" i="3"/>
  <c r="L1096" i="3"/>
  <c r="J2759" i="3"/>
  <c r="L2092" i="3"/>
  <c r="J3289" i="3"/>
  <c r="J3450" i="3"/>
  <c r="L1502" i="3"/>
  <c r="L2985" i="3"/>
  <c r="J87" i="3"/>
  <c r="J1450" i="3"/>
  <c r="L3528" i="3"/>
  <c r="J3137" i="3"/>
  <c r="J2604" i="3"/>
  <c r="J1417" i="3"/>
  <c r="L505" i="3"/>
  <c r="J222" i="3"/>
  <c r="L1394" i="3"/>
  <c r="L700" i="3"/>
  <c r="L3005" i="3"/>
  <c r="L3399" i="3"/>
  <c r="J909" i="3"/>
  <c r="J2816" i="3"/>
  <c r="J2562" i="3"/>
  <c r="J1657" i="3"/>
  <c r="L644" i="3"/>
  <c r="L348" i="3"/>
  <c r="J355" i="3"/>
  <c r="L2375" i="3"/>
  <c r="L1425" i="3"/>
  <c r="L309" i="3"/>
  <c r="J2479" i="3"/>
  <c r="J2367" i="3"/>
  <c r="L60" i="3"/>
  <c r="J894" i="3"/>
  <c r="L3420" i="3"/>
  <c r="J2686" i="3"/>
  <c r="J780" i="3"/>
  <c r="L1047" i="3"/>
  <c r="J280" i="3"/>
  <c r="L2166" i="3"/>
  <c r="L930" i="3"/>
  <c r="J2965" i="3"/>
  <c r="J3303" i="3"/>
  <c r="L446" i="3"/>
  <c r="L87" i="3"/>
  <c r="J3605" i="3"/>
  <c r="L1309" i="3"/>
  <c r="L915" i="3"/>
  <c r="L949" i="3"/>
  <c r="J1428" i="3"/>
  <c r="L3284" i="3"/>
  <c r="J2137" i="3"/>
  <c r="L1767" i="3"/>
  <c r="J3598" i="3"/>
  <c r="L3282" i="3"/>
  <c r="L3534" i="3"/>
  <c r="L3376" i="3"/>
  <c r="J2600" i="3"/>
  <c r="L2401" i="3"/>
  <c r="J2532" i="3"/>
  <c r="L563" i="3"/>
  <c r="L24" i="3"/>
  <c r="L1069" i="3"/>
  <c r="L255" i="3"/>
  <c r="L297" i="3"/>
  <c r="L2711" i="3"/>
  <c r="J2336" i="3"/>
  <c r="L2570" i="3"/>
  <c r="L3000" i="3"/>
  <c r="L2918" i="3"/>
  <c r="L943" i="3"/>
  <c r="J2272" i="3"/>
  <c r="J3358" i="3"/>
  <c r="L3223" i="3"/>
  <c r="J2995" i="3"/>
  <c r="L895" i="3"/>
  <c r="L3205" i="3"/>
  <c r="J1668" i="3"/>
  <c r="L3522" i="3"/>
  <c r="L993" i="3"/>
  <c r="L2515" i="3"/>
  <c r="L262" i="3"/>
  <c r="J1585" i="3"/>
  <c r="J2843" i="3"/>
  <c r="J1983" i="3"/>
  <c r="J2956" i="3"/>
  <c r="L3360" i="3"/>
  <c r="L498" i="3"/>
  <c r="J1325" i="3"/>
  <c r="L1655" i="3"/>
  <c r="J1435" i="3"/>
  <c r="J2181" i="3"/>
  <c r="L2660" i="3"/>
  <c r="J2124" i="3"/>
  <c r="J429" i="3"/>
  <c r="J3042" i="3"/>
  <c r="L36" i="3"/>
  <c r="J1297" i="3"/>
  <c r="J3070" i="3"/>
  <c r="J2898" i="3"/>
  <c r="J845" i="3"/>
  <c r="J2497" i="3"/>
  <c r="J2050" i="3"/>
  <c r="L1053" i="3"/>
  <c r="L2852" i="3"/>
  <c r="L375" i="3"/>
  <c r="L2266" i="3"/>
  <c r="J3449" i="3"/>
  <c r="J2251" i="3"/>
  <c r="J127" i="3"/>
  <c r="J3260" i="3"/>
  <c r="L3477" i="3"/>
  <c r="J2133" i="3"/>
  <c r="L2821" i="3"/>
  <c r="J1970" i="3"/>
  <c r="L417" i="3"/>
  <c r="J415" i="3"/>
  <c r="L3498" i="3"/>
  <c r="L2825" i="3"/>
  <c r="J401" i="3"/>
  <c r="J1649" i="3"/>
  <c r="L95" i="3"/>
  <c r="L229" i="3"/>
  <c r="J2970" i="3"/>
  <c r="L626" i="3"/>
  <c r="J2538" i="3"/>
  <c r="J184" i="3"/>
  <c r="J855" i="3"/>
  <c r="J3442" i="3"/>
  <c r="L2739" i="3"/>
  <c r="J2173" i="3"/>
  <c r="L702" i="3"/>
  <c r="L2747" i="3"/>
  <c r="L1675" i="3"/>
  <c r="J370" i="3"/>
  <c r="J2684" i="3"/>
  <c r="L312" i="3"/>
  <c r="L2054" i="3"/>
  <c r="L3530" i="3"/>
  <c r="L56" i="3"/>
  <c r="L3531" i="3"/>
  <c r="J2664" i="3"/>
  <c r="L2023" i="3"/>
  <c r="J2527" i="3"/>
  <c r="L1280" i="3"/>
  <c r="J727" i="3"/>
  <c r="L2289" i="3"/>
  <c r="J1632" i="3"/>
  <c r="L891" i="3"/>
  <c r="L1136" i="3"/>
  <c r="L3438" i="3"/>
  <c r="L3562" i="3"/>
  <c r="J1241" i="3"/>
  <c r="J3160" i="3"/>
  <c r="J2415" i="3"/>
  <c r="L741" i="3"/>
  <c r="J2779" i="3"/>
  <c r="J1704" i="3"/>
  <c r="L1620" i="3"/>
  <c r="L515" i="3"/>
  <c r="L1665" i="3"/>
  <c r="J1338" i="3"/>
  <c r="L2720" i="3"/>
  <c r="L1060" i="3"/>
  <c r="L2050" i="3"/>
  <c r="L2524" i="3"/>
  <c r="L1432" i="3"/>
  <c r="L1807" i="3"/>
  <c r="J1081" i="3"/>
  <c r="L2659" i="3"/>
  <c r="L1301" i="3"/>
  <c r="J998" i="3"/>
  <c r="J2967" i="3"/>
  <c r="L683" i="3"/>
  <c r="L1729" i="3"/>
  <c r="L178" i="3"/>
  <c r="L2733" i="3"/>
  <c r="J578" i="3"/>
  <c r="J2006" i="3"/>
  <c r="J2918" i="3"/>
  <c r="J1292" i="3"/>
  <c r="J2826" i="3"/>
  <c r="L780" i="3"/>
  <c r="L701" i="3"/>
  <c r="J276" i="3"/>
  <c r="J1953" i="3"/>
  <c r="L2995" i="3"/>
  <c r="L118" i="3"/>
  <c r="L316" i="3"/>
  <c r="J1231" i="3"/>
  <c r="J1077" i="3"/>
  <c r="L1075" i="3"/>
  <c r="J2351" i="3"/>
  <c r="L1788" i="3"/>
  <c r="L2756" i="3"/>
  <c r="J2646" i="3"/>
  <c r="L3160" i="3"/>
  <c r="J475" i="3"/>
  <c r="L3569" i="3"/>
  <c r="L2009" i="3"/>
  <c r="J977" i="3"/>
  <c r="J3500" i="3"/>
  <c r="L789" i="3"/>
  <c r="J3462" i="3"/>
  <c r="J3008" i="3"/>
  <c r="J3372" i="3"/>
  <c r="L3586" i="3"/>
  <c r="J1096" i="3"/>
  <c r="J1392" i="3"/>
  <c r="L3449" i="3"/>
  <c r="J433" i="3"/>
  <c r="J1831" i="3"/>
  <c r="J928" i="3"/>
  <c r="J2323" i="3"/>
  <c r="J2111" i="3"/>
  <c r="L3479" i="3"/>
  <c r="L2983" i="3"/>
  <c r="L3231" i="3"/>
  <c r="J1660" i="3"/>
  <c r="J2798" i="3"/>
  <c r="L946" i="3"/>
  <c r="L1396" i="3"/>
  <c r="L776" i="3"/>
  <c r="L114" i="3"/>
  <c r="J794" i="3"/>
  <c r="L2147" i="3"/>
  <c r="J2447" i="3"/>
  <c r="J262" i="3"/>
  <c r="J993" i="3"/>
  <c r="L553" i="3"/>
  <c r="J697" i="3"/>
  <c r="J846" i="3"/>
  <c r="J2053" i="3"/>
  <c r="J515" i="3"/>
  <c r="J1757" i="3"/>
  <c r="L1354" i="3"/>
  <c r="J2640" i="3"/>
  <c r="J1430" i="3"/>
  <c r="J1522" i="3"/>
  <c r="J2225" i="3"/>
  <c r="J1620" i="3"/>
  <c r="L1798" i="3"/>
  <c r="J198" i="3"/>
  <c r="L2260" i="3"/>
  <c r="L1848" i="3"/>
  <c r="L2100" i="3"/>
  <c r="J1615" i="3"/>
  <c r="J100" i="3"/>
  <c r="J2004" i="3"/>
  <c r="L3514" i="3"/>
  <c r="L1147" i="3"/>
  <c r="J3061" i="3"/>
  <c r="L1472" i="3"/>
  <c r="J3250" i="3"/>
  <c r="L941" i="3"/>
  <c r="L2457" i="3"/>
  <c r="J2084" i="3"/>
  <c r="L2355" i="3"/>
  <c r="L1483" i="3"/>
  <c r="L1041" i="3"/>
  <c r="L3563" i="3"/>
  <c r="J2769" i="3"/>
  <c r="L945" i="3"/>
  <c r="J500" i="3"/>
  <c r="L2782" i="3"/>
  <c r="L315" i="3"/>
  <c r="J2728" i="3"/>
  <c r="L3536" i="3"/>
  <c r="L3525" i="3"/>
  <c r="J1030" i="3"/>
  <c r="L455" i="3"/>
  <c r="J1991" i="3"/>
  <c r="L3461" i="3"/>
  <c r="L2328" i="3"/>
  <c r="L705" i="3"/>
  <c r="J2575" i="3"/>
  <c r="J1765" i="3"/>
  <c r="J2548" i="3"/>
  <c r="L1481" i="3"/>
  <c r="J3545" i="3"/>
  <c r="L2098" i="3"/>
  <c r="L400" i="3"/>
  <c r="L1533" i="3"/>
  <c r="L443" i="3"/>
  <c r="J2222" i="3"/>
  <c r="J3365" i="3"/>
  <c r="L1242" i="3"/>
  <c r="L222" i="3"/>
  <c r="L1461" i="3"/>
  <c r="L816" i="3"/>
  <c r="J2037" i="3"/>
  <c r="L3422" i="3"/>
  <c r="L2951" i="3"/>
  <c r="L1863" i="3"/>
  <c r="J3521" i="3"/>
  <c r="J2649" i="3"/>
  <c r="L1682" i="3"/>
  <c r="J3064" i="3"/>
  <c r="J3447" i="3"/>
  <c r="L987" i="3"/>
  <c r="J2657" i="3"/>
  <c r="J763" i="3"/>
  <c r="J1728" i="3"/>
  <c r="L3156" i="3"/>
  <c r="J2309" i="3"/>
  <c r="J3437" i="3"/>
  <c r="J3606" i="3"/>
  <c r="L667" i="3"/>
  <c r="L2116" i="3"/>
  <c r="L2506" i="3"/>
  <c r="L2422" i="3"/>
  <c r="L669" i="3"/>
  <c r="L3095" i="3"/>
  <c r="J2763" i="3"/>
  <c r="J752" i="3"/>
  <c r="J2969" i="3"/>
  <c r="J445" i="3"/>
  <c r="L2332" i="3"/>
  <c r="L3499" i="3"/>
  <c r="J868" i="3"/>
  <c r="J2614" i="3"/>
  <c r="L1281" i="3"/>
  <c r="J2448" i="3"/>
  <c r="L1248" i="3"/>
  <c r="L1305" i="3"/>
  <c r="L1460" i="3"/>
  <c r="L810" i="3"/>
  <c r="J1378" i="3"/>
  <c r="L979" i="3"/>
  <c r="J2794" i="3"/>
  <c r="L171" i="3"/>
  <c r="L2828" i="3"/>
  <c r="L2621" i="3"/>
  <c r="L2317" i="3"/>
  <c r="L961" i="3"/>
  <c r="J2107" i="3"/>
  <c r="J1796" i="3"/>
  <c r="L2101" i="3"/>
  <c r="J493" i="3"/>
  <c r="L3051" i="3"/>
  <c r="J1651" i="3"/>
  <c r="L3426" i="3"/>
  <c r="L2429" i="3"/>
  <c r="L270" i="3"/>
  <c r="J3434" i="3"/>
  <c r="J154" i="3"/>
  <c r="L1706" i="3"/>
  <c r="L2934" i="3"/>
  <c r="L2514" i="3"/>
  <c r="J1916" i="3"/>
  <c r="J608" i="3"/>
  <c r="L617" i="3"/>
  <c r="L2948" i="3"/>
  <c r="L2717" i="3"/>
  <c r="L3322" i="3"/>
  <c r="J2328" i="3"/>
  <c r="J1502" i="3"/>
  <c r="J3078" i="3"/>
  <c r="L2459" i="3"/>
  <c r="J1240" i="3"/>
  <c r="L3413" i="3"/>
  <c r="J99" i="3"/>
  <c r="L428" i="3"/>
  <c r="J1157" i="3"/>
  <c r="J1402" i="3"/>
  <c r="L216" i="3"/>
  <c r="L778" i="3"/>
  <c r="L108" i="3"/>
  <c r="J2234" i="3"/>
  <c r="J1927" i="3"/>
  <c r="L2779" i="3"/>
  <c r="J1045" i="3"/>
  <c r="L874" i="3"/>
  <c r="L2973" i="3"/>
  <c r="J2679" i="3"/>
  <c r="J3148" i="3"/>
  <c r="J459" i="3"/>
  <c r="L964" i="3"/>
  <c r="J1412" i="3"/>
  <c r="J1200" i="3"/>
  <c r="J1614" i="3"/>
  <c r="L3452" i="3"/>
  <c r="L444" i="3"/>
  <c r="J2122" i="3"/>
  <c r="L148" i="3"/>
  <c r="J1845" i="3"/>
  <c r="L3502" i="3"/>
  <c r="J616" i="3"/>
  <c r="L1045" i="3"/>
  <c r="J145" i="3"/>
  <c r="L1288" i="3"/>
  <c r="L790" i="3"/>
  <c r="L2961" i="3"/>
  <c r="L503" i="3"/>
  <c r="J426" i="3"/>
  <c r="J774" i="3"/>
  <c r="J1517" i="3"/>
  <c r="J1682" i="3"/>
  <c r="J23" i="3"/>
  <c r="J3439" i="3"/>
  <c r="J2663" i="3"/>
  <c r="L791" i="3"/>
  <c r="L2924" i="3"/>
  <c r="L1760" i="3"/>
  <c r="L814" i="3"/>
  <c r="L1715" i="3"/>
  <c r="L3194" i="3"/>
  <c r="J924" i="3"/>
  <c r="L333" i="3"/>
  <c r="L3451" i="3"/>
  <c r="L925" i="3"/>
  <c r="L2323" i="3"/>
  <c r="J1449" i="3"/>
  <c r="J440" i="3"/>
  <c r="L2156" i="3"/>
  <c r="L2743" i="3"/>
  <c r="L2780" i="3"/>
  <c r="J217" i="3"/>
  <c r="L2679" i="3"/>
  <c r="L2608" i="3"/>
  <c r="L2716" i="3"/>
  <c r="J2153" i="3"/>
  <c r="L68" i="3"/>
  <c r="J1063" i="3"/>
  <c r="J1558" i="3"/>
  <c r="L3256" i="3"/>
  <c r="J2473" i="3"/>
  <c r="J160" i="3"/>
  <c r="J2102" i="3"/>
  <c r="L2638" i="3"/>
  <c r="J967" i="3"/>
  <c r="L1030" i="3"/>
  <c r="J2297" i="3"/>
  <c r="J2662" i="3"/>
  <c r="J1457" i="3"/>
  <c r="L1262" i="3"/>
  <c r="L1831" i="3"/>
  <c r="J1832" i="3"/>
  <c r="J458" i="3"/>
  <c r="J285" i="3"/>
  <c r="L2308" i="3"/>
  <c r="L1601" i="3"/>
  <c r="J2505" i="3"/>
  <c r="J3202" i="3"/>
  <c r="J864" i="3"/>
  <c r="L2287" i="3"/>
  <c r="J767" i="3"/>
  <c r="J175" i="3"/>
  <c r="J397" i="3"/>
  <c r="J700" i="3"/>
  <c r="J598" i="3"/>
  <c r="J816" i="3"/>
  <c r="L2215" i="3"/>
  <c r="L325" i="3"/>
  <c r="L2319" i="3"/>
  <c r="J3286" i="3"/>
  <c r="J587" i="3"/>
  <c r="J1154" i="3"/>
  <c r="J1408" i="3"/>
  <c r="J1080" i="3"/>
  <c r="J1103" i="3"/>
  <c r="L2340" i="3"/>
  <c r="J1498" i="3"/>
  <c r="J3363" i="3"/>
  <c r="J603" i="3"/>
  <c r="L2923" i="3"/>
  <c r="L2787" i="3"/>
  <c r="L2834" i="3"/>
  <c r="J403" i="3"/>
  <c r="J3345" i="3"/>
  <c r="L2847" i="3"/>
  <c r="J2384" i="3"/>
  <c r="J2817" i="3"/>
  <c r="J3012" i="3"/>
  <c r="L86" i="3"/>
  <c r="L223" i="3"/>
  <c r="J917" i="3"/>
  <c r="L399" i="3"/>
  <c r="J2143" i="3"/>
  <c r="J181" i="3"/>
  <c r="J2029" i="3"/>
  <c r="J1284" i="3"/>
  <c r="L2957" i="3"/>
  <c r="L2250" i="3"/>
  <c r="J827" i="3"/>
  <c r="J2198" i="3"/>
  <c r="L376" i="3"/>
  <c r="J2098" i="3"/>
  <c r="L2428" i="3"/>
  <c r="L3257" i="3"/>
  <c r="L2451" i="3"/>
  <c r="L2907" i="3"/>
  <c r="J115" i="3"/>
  <c r="L1163" i="3"/>
  <c r="J2131" i="3"/>
  <c r="L922" i="3"/>
  <c r="L2026" i="3"/>
  <c r="J1064" i="3"/>
  <c r="L334" i="3"/>
  <c r="L372" i="3"/>
  <c r="J2347" i="3"/>
  <c r="L3109" i="3"/>
  <c r="L207" i="3"/>
  <c r="J2267" i="3"/>
  <c r="L735" i="3"/>
  <c r="J2230" i="3"/>
  <c r="J1136" i="3"/>
  <c r="L1522" i="3"/>
  <c r="J209" i="3"/>
  <c r="L1250" i="3"/>
  <c r="J512" i="3"/>
  <c r="L1799" i="3"/>
  <c r="J199" i="3"/>
  <c r="L183" i="3"/>
  <c r="J3453" i="3"/>
  <c r="L1158" i="3"/>
  <c r="L3101" i="3"/>
  <c r="J2770" i="3"/>
  <c r="J552" i="3"/>
  <c r="J432" i="3"/>
  <c r="J2665" i="3"/>
  <c r="L1857" i="3"/>
  <c r="L722" i="3"/>
  <c r="J2096" i="3"/>
  <c r="L675" i="3"/>
  <c r="L1604" i="3"/>
  <c r="J2519" i="3"/>
  <c r="L1851" i="3"/>
  <c r="L1331" i="3"/>
  <c r="L1421" i="3"/>
  <c r="L3412" i="3"/>
  <c r="L3501" i="3"/>
  <c r="J2101" i="3"/>
  <c r="J820" i="3"/>
  <c r="L2163" i="3"/>
  <c r="L2566" i="3"/>
  <c r="J27" i="3"/>
  <c r="J3060" i="3"/>
  <c r="J2694" i="3"/>
  <c r="J536" i="3"/>
  <c r="J2797" i="3"/>
  <c r="J2296" i="3"/>
  <c r="L2792" i="3"/>
  <c r="J756" i="3"/>
  <c r="L3094" i="3"/>
  <c r="J3590" i="3"/>
  <c r="L1038" i="3"/>
  <c r="L3408" i="3"/>
  <c r="J3212" i="3"/>
  <c r="L1709" i="3"/>
  <c r="J953" i="3"/>
  <c r="J2252" i="3"/>
  <c r="L143" i="3"/>
  <c r="J3021" i="3"/>
  <c r="L425" i="3"/>
  <c r="J78" i="3"/>
  <c r="L1758" i="3"/>
  <c r="L3493" i="3"/>
  <c r="L1636" i="3"/>
  <c r="L75" i="3"/>
  <c r="L2568" i="3"/>
  <c r="L1124" i="3"/>
  <c r="L2209" i="3"/>
  <c r="L2291" i="3"/>
  <c r="L3446" i="3"/>
  <c r="L729" i="3"/>
  <c r="L3118" i="3"/>
  <c r="J1461" i="3"/>
  <c r="L628" i="3"/>
  <c r="L2433" i="3"/>
  <c r="J685" i="3"/>
  <c r="J866" i="3"/>
  <c r="L3071" i="3"/>
  <c r="L599" i="3"/>
  <c r="L1640" i="3"/>
  <c r="J630" i="3"/>
  <c r="L6" i="3"/>
  <c r="J372" i="3"/>
  <c r="J350" i="3"/>
  <c r="L3105" i="3"/>
  <c r="L1726" i="3"/>
  <c r="J385" i="3"/>
  <c r="L2466" i="3"/>
  <c r="J3585" i="3"/>
  <c r="L3057" i="3"/>
  <c r="J2915" i="3"/>
  <c r="J2685" i="3"/>
  <c r="L2593" i="3"/>
  <c r="J2751" i="3"/>
  <c r="L795" i="3"/>
  <c r="L1310" i="3"/>
  <c r="J3460" i="3"/>
  <c r="L1083" i="3"/>
  <c r="J1902" i="3"/>
  <c r="J549" i="3"/>
  <c r="J717" i="3"/>
  <c r="J3558" i="3"/>
  <c r="J3079" i="3"/>
  <c r="L1079" i="3"/>
  <c r="J409" i="3"/>
  <c r="L3061" i="3"/>
  <c r="L711" i="3"/>
  <c r="L345" i="3"/>
  <c r="J3362" i="3"/>
  <c r="L1443" i="3"/>
  <c r="L3228" i="3"/>
  <c r="J3011" i="3"/>
  <c r="L2749" i="3"/>
  <c r="J3087" i="3"/>
  <c r="L282" i="3"/>
  <c r="L616" i="3"/>
  <c r="J1697" i="3"/>
  <c r="J2682" i="3"/>
  <c r="J3388" i="3"/>
  <c r="L893" i="3"/>
  <c r="J905" i="3"/>
  <c r="J1937" i="3"/>
  <c r="J3510" i="3"/>
  <c r="J1807" i="3"/>
  <c r="L343" i="3"/>
  <c r="L2870" i="3"/>
  <c r="L1547" i="3"/>
  <c r="L83" i="3"/>
  <c r="E52" i="4" l="1"/>
  <c r="D43" i="4"/>
  <c r="K43" i="4"/>
  <c r="E66" i="4"/>
  <c r="E50" i="4"/>
  <c r="D51" i="4"/>
  <c r="G51" i="4" s="1"/>
  <c r="K51" i="4"/>
  <c r="M51" i="4" s="1"/>
  <c r="E54" i="4"/>
  <c r="H54" i="4" s="1"/>
  <c r="D48" i="4"/>
  <c r="G48" i="4" s="1"/>
  <c r="K48" i="4"/>
  <c r="M48" i="4" s="1"/>
  <c r="E49" i="4"/>
  <c r="E39" i="4" s="1"/>
  <c r="E57" i="4"/>
  <c r="H57" i="4" s="1"/>
  <c r="E64" i="4"/>
  <c r="H64" i="4" s="1"/>
  <c r="E53" i="4"/>
  <c r="H53" i="4" s="1"/>
  <c r="E46" i="4"/>
  <c r="H46" i="4" s="1"/>
  <c r="E41" i="4"/>
  <c r="H41" i="4" s="1"/>
  <c r="E67" i="4"/>
  <c r="H67" i="4" s="1"/>
  <c r="E44" i="4"/>
  <c r="H44" i="4" s="1"/>
  <c r="E51" i="4"/>
  <c r="H51" i="4" s="1"/>
  <c r="K55" i="4"/>
  <c r="M55" i="4" s="1"/>
  <c r="D55" i="4"/>
  <c r="E61" i="4"/>
  <c r="D47" i="4"/>
  <c r="K47" i="4"/>
  <c r="K54" i="4"/>
  <c r="M54" i="4" s="1"/>
  <c r="D54" i="4"/>
  <c r="K57" i="4"/>
  <c r="M57" i="4" s="1"/>
  <c r="D57" i="4"/>
  <c r="G57" i="4" s="1"/>
  <c r="E56" i="4"/>
  <c r="H56" i="4" s="1"/>
  <c r="D41" i="4"/>
  <c r="G41" i="4" s="1"/>
  <c r="K41" i="4"/>
  <c r="M41" i="4" s="1"/>
  <c r="D53" i="4"/>
  <c r="K53" i="4"/>
  <c r="M53" i="4" s="1"/>
  <c r="E47" i="4"/>
  <c r="H47" i="4" s="1"/>
  <c r="K42" i="4"/>
  <c r="M42" i="4" s="1"/>
  <c r="D42" i="4"/>
  <c r="G42" i="4" s="1"/>
  <c r="K59" i="4"/>
  <c r="M59" i="4" s="1"/>
  <c r="D59" i="4"/>
  <c r="G59" i="4" s="1"/>
  <c r="D49" i="4"/>
  <c r="D39" i="4" s="1"/>
  <c r="K49" i="4"/>
  <c r="K39" i="4" s="1"/>
  <c r="D64" i="4"/>
  <c r="K64" i="4"/>
  <c r="D58" i="4"/>
  <c r="K58" i="4"/>
  <c r="K60" i="4"/>
  <c r="D60" i="4"/>
  <c r="G60" i="4" s="1"/>
  <c r="E45" i="4"/>
  <c r="H45" i="4" s="1"/>
  <c r="K56" i="4"/>
  <c r="D56" i="4"/>
  <c r="G56" i="4" s="1"/>
  <c r="K61" i="4"/>
  <c r="M61" i="4" s="1"/>
  <c r="D61" i="4"/>
  <c r="G61" i="4" s="1"/>
  <c r="K63" i="4"/>
  <c r="M63" i="4" s="1"/>
  <c r="D63" i="4"/>
  <c r="G63" i="4" s="1"/>
  <c r="E40" i="4"/>
  <c r="H40" i="4" s="1"/>
  <c r="E65" i="4"/>
  <c r="H65" i="4" s="1"/>
  <c r="K62" i="4"/>
  <c r="M62" i="4" s="1"/>
  <c r="D62" i="4"/>
  <c r="G62" i="4" s="1"/>
  <c r="D52" i="4"/>
  <c r="G52" i="4" s="1"/>
  <c r="K52" i="4"/>
  <c r="M52" i="4" s="1"/>
  <c r="E62" i="4"/>
  <c r="H62" i="4" s="1"/>
  <c r="E48" i="4"/>
  <c r="D44" i="4"/>
  <c r="K44" i="4"/>
  <c r="K46" i="4"/>
  <c r="D46" i="4"/>
  <c r="E42" i="4"/>
  <c r="H42" i="4" s="1"/>
  <c r="D67" i="4"/>
  <c r="G67" i="4" s="1"/>
  <c r="K67" i="4"/>
  <c r="K65" i="4"/>
  <c r="M65" i="4" s="1"/>
  <c r="D40" i="4"/>
  <c r="G40" i="4" s="1"/>
  <c r="D65" i="4"/>
  <c r="G65" i="4" s="1"/>
  <c r="E59" i="4"/>
  <c r="H59" i="4" s="1"/>
  <c r="E60" i="4"/>
  <c r="H60" i="4" s="1"/>
  <c r="D50" i="4"/>
  <c r="G50" i="4" s="1"/>
  <c r="K50" i="4"/>
  <c r="M50" i="4" s="1"/>
  <c r="E55" i="4"/>
  <c r="H55" i="4" s="1"/>
  <c r="E43" i="4"/>
  <c r="H43" i="4" s="1"/>
  <c r="D66" i="4"/>
  <c r="G66" i="4" s="1"/>
  <c r="K66" i="4"/>
  <c r="M66" i="4" s="1"/>
  <c r="E58" i="4"/>
  <c r="H58" i="4" s="1"/>
  <c r="D45" i="4"/>
  <c r="K45" i="4"/>
  <c r="E63" i="4"/>
  <c r="Q55" i="4"/>
  <c r="Q62" i="4"/>
  <c r="Q63" i="4"/>
  <c r="M83" i="3"/>
  <c r="M1547" i="3"/>
  <c r="M2870" i="3"/>
  <c r="M343" i="3"/>
  <c r="K1807" i="3"/>
  <c r="K3510" i="3"/>
  <c r="K1937" i="3"/>
  <c r="K905" i="3"/>
  <c r="M893" i="3"/>
  <c r="K3388" i="3"/>
  <c r="K2682" i="3"/>
  <c r="K1697" i="3"/>
  <c r="M616" i="3"/>
  <c r="M282" i="3"/>
  <c r="K3087" i="3"/>
  <c r="M2749" i="3"/>
  <c r="K3011" i="3"/>
  <c r="M3228" i="3"/>
  <c r="M1443" i="3"/>
  <c r="K3362" i="3"/>
  <c r="M345" i="3"/>
  <c r="M711" i="3"/>
  <c r="M3061" i="3"/>
  <c r="K409" i="3"/>
  <c r="M1079" i="3"/>
  <c r="K3079" i="3"/>
  <c r="K3558" i="3"/>
  <c r="K717" i="3"/>
  <c r="K549" i="3"/>
  <c r="K1902" i="3"/>
  <c r="M1083" i="3"/>
  <c r="K3460" i="3"/>
  <c r="M1310" i="3"/>
  <c r="M795" i="3"/>
  <c r="K2751" i="3"/>
  <c r="M2593" i="3"/>
  <c r="K2685" i="3"/>
  <c r="K2915" i="3"/>
  <c r="M3057" i="3"/>
  <c r="K3585" i="3"/>
  <c r="M2466" i="3"/>
  <c r="K385" i="3"/>
  <c r="M1726" i="3"/>
  <c r="M3105" i="3"/>
  <c r="K350" i="3"/>
  <c r="K372" i="3"/>
  <c r="M6" i="3"/>
  <c r="K630" i="3"/>
  <c r="M1640" i="3"/>
  <c r="M599" i="3"/>
  <c r="M3071" i="3"/>
  <c r="K866" i="3"/>
  <c r="K685" i="3"/>
  <c r="M2433" i="3"/>
  <c r="M628" i="3"/>
  <c r="K1461" i="3"/>
  <c r="M3118" i="3"/>
  <c r="M729" i="3"/>
  <c r="M3446" i="3"/>
  <c r="M2291" i="3"/>
  <c r="M2209" i="3"/>
  <c r="M1124" i="3"/>
  <c r="M2568" i="3"/>
  <c r="M75" i="3"/>
  <c r="M1636" i="3"/>
  <c r="M3493" i="3"/>
  <c r="M1758" i="3"/>
  <c r="K78" i="3"/>
  <c r="M425" i="3"/>
  <c r="K3021" i="3"/>
  <c r="M143" i="3"/>
  <c r="K2252" i="3"/>
  <c r="K953" i="3"/>
  <c r="M1709" i="3"/>
  <c r="K3212" i="3"/>
  <c r="M3408" i="3"/>
  <c r="M1038" i="3"/>
  <c r="K3590" i="3"/>
  <c r="M3094" i="3"/>
  <c r="K756" i="3"/>
  <c r="M2792" i="3"/>
  <c r="K2296" i="3"/>
  <c r="K2797" i="3"/>
  <c r="K536" i="3"/>
  <c r="K2694" i="3"/>
  <c r="K3060" i="3"/>
  <c r="K27" i="3"/>
  <c r="M2566" i="3"/>
  <c r="M2163" i="3"/>
  <c r="K820" i="3"/>
  <c r="K2101" i="3"/>
  <c r="M3501" i="3"/>
  <c r="M3412" i="3"/>
  <c r="M1421" i="3"/>
  <c r="M1331" i="3"/>
  <c r="M1851" i="3"/>
  <c r="K2519" i="3"/>
  <c r="M1604" i="3"/>
  <c r="M675" i="3"/>
  <c r="K2096" i="3"/>
  <c r="M722" i="3"/>
  <c r="M1857" i="3"/>
  <c r="K2665" i="3"/>
  <c r="K432" i="3"/>
  <c r="K552" i="3"/>
  <c r="K2770" i="3"/>
  <c r="M3101" i="3"/>
  <c r="M1158" i="3"/>
  <c r="K3453" i="3"/>
  <c r="M183" i="3"/>
  <c r="K199" i="3"/>
  <c r="M1799" i="3"/>
  <c r="K512" i="3"/>
  <c r="M1250" i="3"/>
  <c r="K209" i="3"/>
  <c r="M1522" i="3"/>
  <c r="K1136" i="3"/>
  <c r="K2230" i="3"/>
  <c r="M735" i="3"/>
  <c r="K2267" i="3"/>
  <c r="M207" i="3"/>
  <c r="M3109" i="3"/>
  <c r="K2347" i="3"/>
  <c r="M372" i="3"/>
  <c r="M334" i="3"/>
  <c r="K1064" i="3"/>
  <c r="M2026" i="3"/>
  <c r="M922" i="3"/>
  <c r="K2131" i="3"/>
  <c r="M1163" i="3"/>
  <c r="K115" i="3"/>
  <c r="M2907" i="3"/>
  <c r="M2451" i="3"/>
  <c r="M3257" i="3"/>
  <c r="M2428" i="3"/>
  <c r="K2098" i="3"/>
  <c r="M376" i="3"/>
  <c r="K2198" i="3"/>
  <c r="K827" i="3"/>
  <c r="M2250" i="3"/>
  <c r="M2957" i="3"/>
  <c r="K1284" i="3"/>
  <c r="K2029" i="3"/>
  <c r="K181" i="3"/>
  <c r="K2143" i="3"/>
  <c r="M399" i="3"/>
  <c r="K917" i="3"/>
  <c r="M223" i="3"/>
  <c r="M86" i="3"/>
  <c r="K3012" i="3"/>
  <c r="K2817" i="3"/>
  <c r="K2384" i="3"/>
  <c r="M2847" i="3"/>
  <c r="K3345" i="3"/>
  <c r="K403" i="3"/>
  <c r="M2834" i="3"/>
  <c r="M2787" i="3"/>
  <c r="M2923" i="3"/>
  <c r="K603" i="3"/>
  <c r="K3363" i="3"/>
  <c r="K1498" i="3"/>
  <c r="M2340" i="3"/>
  <c r="K1103" i="3"/>
  <c r="K1080" i="3"/>
  <c r="K1408" i="3"/>
  <c r="K1154" i="3"/>
  <c r="K587" i="3"/>
  <c r="K3286" i="3"/>
  <c r="M2319" i="3"/>
  <c r="M325" i="3"/>
  <c r="M2215" i="3"/>
  <c r="K816" i="3"/>
  <c r="K598" i="3"/>
  <c r="K700" i="3"/>
  <c r="K397" i="3"/>
  <c r="K175" i="3"/>
  <c r="K767" i="3"/>
  <c r="M2287" i="3"/>
  <c r="K864" i="3"/>
  <c r="K3202" i="3"/>
  <c r="K2505" i="3"/>
  <c r="M1601" i="3"/>
  <c r="M2308" i="3"/>
  <c r="K285" i="3"/>
  <c r="K458" i="3"/>
  <c r="K1832" i="3"/>
  <c r="M1831" i="3"/>
  <c r="M1262" i="3"/>
  <c r="K1457" i="3"/>
  <c r="K2662" i="3"/>
  <c r="K2297" i="3"/>
  <c r="M1030" i="3"/>
  <c r="K967" i="3"/>
  <c r="M2638" i="3"/>
  <c r="K2102" i="3"/>
  <c r="K160" i="3"/>
  <c r="K2473" i="3"/>
  <c r="M3256" i="3"/>
  <c r="K1558" i="3"/>
  <c r="K1063" i="3"/>
  <c r="M68" i="3"/>
  <c r="K2153" i="3"/>
  <c r="M2716" i="3"/>
  <c r="M2608" i="3"/>
  <c r="M2679" i="3"/>
  <c r="K217" i="3"/>
  <c r="M2780" i="3"/>
  <c r="M2743" i="3"/>
  <c r="M2156" i="3"/>
  <c r="K440" i="3"/>
  <c r="K1449" i="3"/>
  <c r="M2323" i="3"/>
  <c r="M925" i="3"/>
  <c r="M3451" i="3"/>
  <c r="M333" i="3"/>
  <c r="K924" i="3"/>
  <c r="M3194" i="3"/>
  <c r="M1715" i="3"/>
  <c r="M814" i="3"/>
  <c r="M1760" i="3"/>
  <c r="M2924" i="3"/>
  <c r="M791" i="3"/>
  <c r="K2663" i="3"/>
  <c r="K3439" i="3"/>
  <c r="K23" i="3"/>
  <c r="K1682" i="3"/>
  <c r="K1517" i="3"/>
  <c r="K774" i="3"/>
  <c r="K426" i="3"/>
  <c r="M503" i="3"/>
  <c r="M2961" i="3"/>
  <c r="M790" i="3"/>
  <c r="M1288" i="3"/>
  <c r="K145" i="3"/>
  <c r="M1045" i="3"/>
  <c r="K616" i="3"/>
  <c r="M3502" i="3"/>
  <c r="K1845" i="3"/>
  <c r="M148" i="3"/>
  <c r="K2122" i="3"/>
  <c r="M444" i="3"/>
  <c r="M3452" i="3"/>
  <c r="K1614" i="3"/>
  <c r="K1200" i="3"/>
  <c r="K1412" i="3"/>
  <c r="M964" i="3"/>
  <c r="K459" i="3"/>
  <c r="K3148" i="3"/>
  <c r="K2679" i="3"/>
  <c r="M2973" i="3"/>
  <c r="M874" i="3"/>
  <c r="K1045" i="3"/>
  <c r="M2779" i="3"/>
  <c r="K1927" i="3"/>
  <c r="K2234" i="3"/>
  <c r="M108" i="3"/>
  <c r="M778" i="3"/>
  <c r="M216" i="3"/>
  <c r="K1402" i="3"/>
  <c r="K1157" i="3"/>
  <c r="M428" i="3"/>
  <c r="K99" i="3"/>
  <c r="M3413" i="3"/>
  <c r="K1240" i="3"/>
  <c r="M2459" i="3"/>
  <c r="K3078" i="3"/>
  <c r="K1502" i="3"/>
  <c r="K2328" i="3"/>
  <c r="M3322" i="3"/>
  <c r="M2717" i="3"/>
  <c r="M2948" i="3"/>
  <c r="M617" i="3"/>
  <c r="K608" i="3"/>
  <c r="K1916" i="3"/>
  <c r="M2514" i="3"/>
  <c r="M2934" i="3"/>
  <c r="M1706" i="3"/>
  <c r="K154" i="3"/>
  <c r="K3434" i="3"/>
  <c r="M270" i="3"/>
  <c r="M2429" i="3"/>
  <c r="M3426" i="3"/>
  <c r="K1651" i="3"/>
  <c r="M3051" i="3"/>
  <c r="K493" i="3"/>
  <c r="M2101" i="3"/>
  <c r="K1796" i="3"/>
  <c r="K2107" i="3"/>
  <c r="M961" i="3"/>
  <c r="M2317" i="3"/>
  <c r="M2621" i="3"/>
  <c r="M2828" i="3"/>
  <c r="M171" i="3"/>
  <c r="K2794" i="3"/>
  <c r="M979" i="3"/>
  <c r="K1378" i="3"/>
  <c r="M810" i="3"/>
  <c r="M1460" i="3"/>
  <c r="M1305" i="3"/>
  <c r="M1248" i="3"/>
  <c r="K2448" i="3"/>
  <c r="M1281" i="3"/>
  <c r="K2614" i="3"/>
  <c r="K868" i="3"/>
  <c r="M3499" i="3"/>
  <c r="M2332" i="3"/>
  <c r="K445" i="3"/>
  <c r="K2969" i="3"/>
  <c r="K752" i="3"/>
  <c r="K2763" i="3"/>
  <c r="M3095" i="3"/>
  <c r="M669" i="3"/>
  <c r="M2422" i="3"/>
  <c r="M2506" i="3"/>
  <c r="M2116" i="3"/>
  <c r="M667" i="3"/>
  <c r="K3606" i="3"/>
  <c r="K3437" i="3"/>
  <c r="K2309" i="3"/>
  <c r="M3156" i="3"/>
  <c r="K1728" i="3"/>
  <c r="K763" i="3"/>
  <c r="K2657" i="3"/>
  <c r="M987" i="3"/>
  <c r="K3447" i="3"/>
  <c r="K3064" i="3"/>
  <c r="M1682" i="3"/>
  <c r="K2649" i="3"/>
  <c r="K3521" i="3"/>
  <c r="M1863" i="3"/>
  <c r="M2951" i="3"/>
  <c r="M3422" i="3"/>
  <c r="K2037" i="3"/>
  <c r="M816" i="3"/>
  <c r="M1461" i="3"/>
  <c r="M222" i="3"/>
  <c r="M1242" i="3"/>
  <c r="K3365" i="3"/>
  <c r="K2222" i="3"/>
  <c r="M443" i="3"/>
  <c r="M1533" i="3"/>
  <c r="M400" i="3"/>
  <c r="M2098" i="3"/>
  <c r="K3545" i="3"/>
  <c r="M1481" i="3"/>
  <c r="K2548" i="3"/>
  <c r="K1765" i="3"/>
  <c r="K2575" i="3"/>
  <c r="M705" i="3"/>
  <c r="M2328" i="3"/>
  <c r="M3461" i="3"/>
  <c r="K1991" i="3"/>
  <c r="M455" i="3"/>
  <c r="K1030" i="3"/>
  <c r="M3525" i="3"/>
  <c r="M3536" i="3"/>
  <c r="K2728" i="3"/>
  <c r="M315" i="3"/>
  <c r="M2782" i="3"/>
  <c r="K500" i="3"/>
  <c r="M945" i="3"/>
  <c r="K2769" i="3"/>
  <c r="M3563" i="3"/>
  <c r="M1041" i="3"/>
  <c r="M1483" i="3"/>
  <c r="M2355" i="3"/>
  <c r="K2084" i="3"/>
  <c r="M2457" i="3"/>
  <c r="M941" i="3"/>
  <c r="K3250" i="3"/>
  <c r="M1472" i="3"/>
  <c r="K3061" i="3"/>
  <c r="M1147" i="3"/>
  <c r="M3514" i="3"/>
  <c r="K2004" i="3"/>
  <c r="K100" i="3"/>
  <c r="K1615" i="3"/>
  <c r="M2100" i="3"/>
  <c r="M1848" i="3"/>
  <c r="M2260" i="3"/>
  <c r="K198" i="3"/>
  <c r="M1798" i="3"/>
  <c r="K1620" i="3"/>
  <c r="K2225" i="3"/>
  <c r="K1522" i="3"/>
  <c r="K1430" i="3"/>
  <c r="K2640" i="3"/>
  <c r="M1354" i="3"/>
  <c r="K1757" i="3"/>
  <c r="K515" i="3"/>
  <c r="K2053" i="3"/>
  <c r="K846" i="3"/>
  <c r="K697" i="3"/>
  <c r="M553" i="3"/>
  <c r="K993" i="3"/>
  <c r="K262" i="3"/>
  <c r="K2447" i="3"/>
  <c r="M2147" i="3"/>
  <c r="K794" i="3"/>
  <c r="M114" i="3"/>
  <c r="M776" i="3"/>
  <c r="M1396" i="3"/>
  <c r="M946" i="3"/>
  <c r="K2798" i="3"/>
  <c r="K1660" i="3"/>
  <c r="M3231" i="3"/>
  <c r="M2983" i="3"/>
  <c r="M3479" i="3"/>
  <c r="K2111" i="3"/>
  <c r="K2323" i="3"/>
  <c r="K928" i="3"/>
  <c r="K1831" i="3"/>
  <c r="K433" i="3"/>
  <c r="M3449" i="3"/>
  <c r="K1392" i="3"/>
  <c r="K1096" i="3"/>
  <c r="M3586" i="3"/>
  <c r="K3372" i="3"/>
  <c r="K3008" i="3"/>
  <c r="K3462" i="3"/>
  <c r="M789" i="3"/>
  <c r="K3500" i="3"/>
  <c r="K977" i="3"/>
  <c r="M2009" i="3"/>
  <c r="M3569" i="3"/>
  <c r="K475" i="3"/>
  <c r="M3160" i="3"/>
  <c r="K2646" i="3"/>
  <c r="M2756" i="3"/>
  <c r="M1788" i="3"/>
  <c r="K2351" i="3"/>
  <c r="M1075" i="3"/>
  <c r="K1077" i="3"/>
  <c r="K1231" i="3"/>
  <c r="M316" i="3"/>
  <c r="M118" i="3"/>
  <c r="M2995" i="3"/>
  <c r="K1953" i="3"/>
  <c r="K276" i="3"/>
  <c r="M701" i="3"/>
  <c r="M780" i="3"/>
  <c r="K2826" i="3"/>
  <c r="K1292" i="3"/>
  <c r="K2918" i="3"/>
  <c r="K2006" i="3"/>
  <c r="K578" i="3"/>
  <c r="M2733" i="3"/>
  <c r="M178" i="3"/>
  <c r="M1729" i="3"/>
  <c r="M683" i="3"/>
  <c r="K2967" i="3"/>
  <c r="K998" i="3"/>
  <c r="M1301" i="3"/>
  <c r="M2659" i="3"/>
  <c r="K1081" i="3"/>
  <c r="M1807" i="3"/>
  <c r="M1432" i="3"/>
  <c r="M2524" i="3"/>
  <c r="M2050" i="3"/>
  <c r="M1060" i="3"/>
  <c r="M2720" i="3"/>
  <c r="K1338" i="3"/>
  <c r="M1665" i="3"/>
  <c r="M515" i="3"/>
  <c r="M1620" i="3"/>
  <c r="K1704" i="3"/>
  <c r="K2779" i="3"/>
  <c r="M741" i="3"/>
  <c r="K2415" i="3"/>
  <c r="K3160" i="3"/>
  <c r="K1241" i="3"/>
  <c r="M3562" i="3"/>
  <c r="M3438" i="3"/>
  <c r="M1136" i="3"/>
  <c r="M891" i="3"/>
  <c r="K1632" i="3"/>
  <c r="M2289" i="3"/>
  <c r="K727" i="3"/>
  <c r="M1280" i="3"/>
  <c r="K2527" i="3"/>
  <c r="M2023" i="3"/>
  <c r="K2664" i="3"/>
  <c r="M3531" i="3"/>
  <c r="M56" i="3"/>
  <c r="M3530" i="3"/>
  <c r="M2054" i="3"/>
  <c r="M312" i="3"/>
  <c r="K2684" i="3"/>
  <c r="K370" i="3"/>
  <c r="M1675" i="3"/>
  <c r="M2747" i="3"/>
  <c r="M702" i="3"/>
  <c r="K2173" i="3"/>
  <c r="M2739" i="3"/>
  <c r="K3442" i="3"/>
  <c r="K855" i="3"/>
  <c r="K184" i="3"/>
  <c r="K2538" i="3"/>
  <c r="M626" i="3"/>
  <c r="K2970" i="3"/>
  <c r="M229" i="3"/>
  <c r="M95" i="3"/>
  <c r="K1649" i="3"/>
  <c r="K401" i="3"/>
  <c r="M2825" i="3"/>
  <c r="M3498" i="3"/>
  <c r="K415" i="3"/>
  <c r="M417" i="3"/>
  <c r="K1970" i="3"/>
  <c r="M2821" i="3"/>
  <c r="K2133" i="3"/>
  <c r="M3477" i="3"/>
  <c r="K3260" i="3"/>
  <c r="K127" i="3"/>
  <c r="K2251" i="3"/>
  <c r="K3449" i="3"/>
  <c r="M2266" i="3"/>
  <c r="M375" i="3"/>
  <c r="M2852" i="3"/>
  <c r="M1053" i="3"/>
  <c r="K2050" i="3"/>
  <c r="K2497" i="3"/>
  <c r="K845" i="3"/>
  <c r="K2898" i="3"/>
  <c r="K3070" i="3"/>
  <c r="K1297" i="3"/>
  <c r="M36" i="3"/>
  <c r="K3042" i="3"/>
  <c r="K429" i="3"/>
  <c r="K2124" i="3"/>
  <c r="M2660" i="3"/>
  <c r="K2181" i="3"/>
  <c r="K1435" i="3"/>
  <c r="M1655" i="3"/>
  <c r="K1325" i="3"/>
  <c r="M498" i="3"/>
  <c r="M3360" i="3"/>
  <c r="K2956" i="3"/>
  <c r="K1983" i="3"/>
  <c r="K2843" i="3"/>
  <c r="K1585" i="3"/>
  <c r="M262" i="3"/>
  <c r="M2515" i="3"/>
  <c r="M993" i="3"/>
  <c r="M3522" i="3"/>
  <c r="K1668" i="3"/>
  <c r="M3205" i="3"/>
  <c r="M895" i="3"/>
  <c r="K2995" i="3"/>
  <c r="M3223" i="3"/>
  <c r="K3358" i="3"/>
  <c r="K2272" i="3"/>
  <c r="M943" i="3"/>
  <c r="M2918" i="3"/>
  <c r="M3000" i="3"/>
  <c r="M2570" i="3"/>
  <c r="K2336" i="3"/>
  <c r="M2711" i="3"/>
  <c r="M297" i="3"/>
  <c r="M255" i="3"/>
  <c r="M1069" i="3"/>
  <c r="M24" i="3"/>
  <c r="M563" i="3"/>
  <c r="K2532" i="3"/>
  <c r="M2401" i="3"/>
  <c r="K2600" i="3"/>
  <c r="M3376" i="3"/>
  <c r="M3534" i="3"/>
  <c r="M3282" i="3"/>
  <c r="K3598" i="3"/>
  <c r="M1767" i="3"/>
  <c r="K2137" i="3"/>
  <c r="M3284" i="3"/>
  <c r="K1428" i="3"/>
  <c r="M949" i="3"/>
  <c r="M915" i="3"/>
  <c r="M1309" i="3"/>
  <c r="K3605" i="3"/>
  <c r="M87" i="3"/>
  <c r="M446" i="3"/>
  <c r="K3303" i="3"/>
  <c r="K2965" i="3"/>
  <c r="M930" i="3"/>
  <c r="M2166" i="3"/>
  <c r="K280" i="3"/>
  <c r="M1047" i="3"/>
  <c r="K780" i="3"/>
  <c r="K2686" i="3"/>
  <c r="M3420" i="3"/>
  <c r="K894" i="3"/>
  <c r="M60" i="3"/>
  <c r="K2367" i="3"/>
  <c r="K2479" i="3"/>
  <c r="M309" i="3"/>
  <c r="M1425" i="3"/>
  <c r="M2375" i="3"/>
  <c r="K355" i="3"/>
  <c r="M348" i="3"/>
  <c r="M644" i="3"/>
  <c r="K1657" i="3"/>
  <c r="K2562" i="3"/>
  <c r="K2816" i="3"/>
  <c r="K909" i="3"/>
  <c r="M3399" i="3"/>
  <c r="M3005" i="3"/>
  <c r="M700" i="3"/>
  <c r="M1394" i="3"/>
  <c r="K222" i="3"/>
  <c r="M505" i="3"/>
  <c r="K1417" i="3"/>
  <c r="K2604" i="3"/>
  <c r="K3137" i="3"/>
  <c r="M3528" i="3"/>
  <c r="K1450" i="3"/>
  <c r="K87" i="3"/>
  <c r="M2985" i="3"/>
  <c r="M1502" i="3"/>
  <c r="K3450" i="3"/>
  <c r="K3289" i="3"/>
  <c r="M2092" i="3"/>
  <c r="K2759" i="3"/>
  <c r="M1096" i="3"/>
  <c r="M52" i="3"/>
  <c r="M1818" i="3"/>
  <c r="M2573" i="3"/>
  <c r="M1191" i="3"/>
  <c r="K2585" i="3"/>
  <c r="M1736" i="3"/>
  <c r="K2012" i="3"/>
  <c r="K354" i="3"/>
  <c r="K562" i="3"/>
  <c r="M2496" i="3"/>
  <c r="K1515" i="3"/>
  <c r="M3233" i="3"/>
  <c r="M1951" i="3"/>
  <c r="K1928" i="3"/>
  <c r="K2705" i="3"/>
  <c r="K1332" i="3"/>
  <c r="K2777" i="3"/>
  <c r="K2644" i="3"/>
  <c r="K2469" i="3"/>
  <c r="M2390" i="3"/>
  <c r="K1075" i="3"/>
  <c r="M3402" i="3"/>
  <c r="K1759" i="3"/>
  <c r="M1019" i="3"/>
  <c r="M354" i="3"/>
  <c r="M3007" i="3"/>
  <c r="M2623" i="3"/>
  <c r="K3565" i="3"/>
  <c r="K980" i="3"/>
  <c r="K949" i="3"/>
  <c r="K406" i="3"/>
  <c r="K3121" i="3"/>
  <c r="M3309" i="3"/>
  <c r="M2280" i="3"/>
  <c r="K886" i="3"/>
  <c r="K1617" i="3"/>
  <c r="K737" i="3"/>
  <c r="M3120" i="3"/>
  <c r="K509" i="3"/>
  <c r="K363" i="3"/>
  <c r="M2499" i="3"/>
  <c r="K2373" i="3"/>
  <c r="M3350" i="3"/>
  <c r="K2791" i="3"/>
  <c r="M2778" i="3"/>
  <c r="M974" i="3"/>
  <c r="K2350" i="3"/>
  <c r="M3001" i="3"/>
  <c r="M2185" i="3"/>
  <c r="M2858" i="3"/>
  <c r="K1069" i="3"/>
  <c r="K2320" i="3"/>
  <c r="M2619" i="3"/>
  <c r="M1361" i="3"/>
  <c r="K2083" i="3"/>
  <c r="M1738" i="3"/>
  <c r="K1326" i="3"/>
  <c r="K377" i="3"/>
  <c r="K2254" i="3"/>
  <c r="K1298" i="3"/>
  <c r="K2927" i="3"/>
  <c r="M2784" i="3"/>
  <c r="M1582" i="3"/>
  <c r="M2389" i="3"/>
  <c r="K446" i="3"/>
  <c r="M3106" i="3"/>
  <c r="K428" i="3"/>
  <c r="K3141" i="3"/>
  <c r="M1269" i="3"/>
  <c r="K1513" i="3"/>
  <c r="K3133" i="3"/>
  <c r="K3029" i="3"/>
  <c r="K422" i="3"/>
  <c r="M1011" i="3"/>
  <c r="M50" i="3"/>
  <c r="K1149" i="3"/>
  <c r="K529" i="3"/>
  <c r="K2253" i="3"/>
  <c r="K2829" i="3"/>
  <c r="M3285" i="3"/>
  <c r="M3056" i="3"/>
  <c r="K1237" i="3"/>
  <c r="M2553" i="3"/>
  <c r="K1954" i="3"/>
  <c r="M3539" i="3"/>
  <c r="M1073" i="3"/>
  <c r="K2564" i="3"/>
  <c r="M3566" i="3"/>
  <c r="K322" i="3"/>
  <c r="K612" i="3"/>
  <c r="M1232" i="3"/>
  <c r="M3020" i="3"/>
  <c r="K204" i="3"/>
  <c r="K1421" i="3"/>
  <c r="M2953" i="3"/>
  <c r="M1225" i="3"/>
  <c r="K3389" i="3"/>
  <c r="M3419" i="3"/>
  <c r="M3553" i="3"/>
  <c r="M1877" i="3"/>
  <c r="K817" i="3"/>
  <c r="K1873" i="3"/>
  <c r="M1164" i="3"/>
  <c r="M590" i="3"/>
  <c r="M320" i="3"/>
  <c r="M3153" i="3"/>
  <c r="K2818" i="3"/>
  <c r="K2523" i="3"/>
  <c r="K1011" i="3"/>
  <c r="M2670" i="3"/>
  <c r="K1187" i="3"/>
  <c r="K3096" i="3"/>
  <c r="K1440" i="3"/>
  <c r="K1599" i="3"/>
  <c r="M2089" i="3"/>
  <c r="K2156" i="3"/>
  <c r="K364" i="3"/>
  <c r="K465" i="3"/>
  <c r="M447" i="3"/>
  <c r="M1008" i="3"/>
  <c r="K1424" i="3"/>
  <c r="M908" i="3"/>
  <c r="M2866" i="3"/>
  <c r="M1926" i="3"/>
  <c r="K1956" i="3"/>
  <c r="M1024" i="3"/>
  <c r="M2940" i="3"/>
  <c r="M2329" i="3"/>
  <c r="K2013" i="3"/>
  <c r="K1091" i="3"/>
  <c r="K1994" i="3"/>
  <c r="M569" i="3"/>
  <c r="M959" i="3"/>
  <c r="K609" i="3"/>
  <c r="M1840" i="3"/>
  <c r="K1327" i="3"/>
  <c r="K318" i="3"/>
  <c r="M1002" i="3"/>
  <c r="K74" i="3"/>
  <c r="M1379" i="3"/>
  <c r="K3602" i="3"/>
  <c r="K2024" i="3"/>
  <c r="M1977" i="3"/>
  <c r="M1324" i="3"/>
  <c r="K3102" i="3"/>
  <c r="K454" i="3"/>
  <c r="K3222" i="3"/>
  <c r="K2976" i="3"/>
  <c r="K1586" i="3"/>
  <c r="M3466" i="3"/>
  <c r="M2501" i="3"/>
  <c r="M3102" i="3"/>
  <c r="M1680" i="3"/>
  <c r="K575" i="3"/>
  <c r="K1293" i="3"/>
  <c r="K1882" i="3"/>
  <c r="K1774" i="3"/>
  <c r="M2604" i="3"/>
  <c r="K2566" i="3"/>
  <c r="K2676" i="3"/>
  <c r="K2691" i="3"/>
  <c r="M2065" i="3"/>
  <c r="K3399" i="3"/>
  <c r="K876" i="3"/>
  <c r="K1799" i="3"/>
  <c r="M2324" i="3"/>
  <c r="K383" i="3"/>
  <c r="K1712" i="3"/>
  <c r="K736" i="3"/>
  <c r="M1931" i="3"/>
  <c r="K2855" i="3"/>
  <c r="M1986" i="3"/>
  <c r="K1379" i="3"/>
  <c r="K1500" i="3"/>
  <c r="M1488" i="3"/>
  <c r="K188" i="3"/>
  <c r="K1138" i="3"/>
  <c r="K1093" i="3"/>
  <c r="K2398" i="3"/>
  <c r="K1577" i="3"/>
  <c r="M1473" i="3"/>
  <c r="M3432" i="3"/>
  <c r="K1148" i="3"/>
  <c r="M1994" i="3"/>
  <c r="K3343" i="3"/>
  <c r="K2348" i="3"/>
  <c r="K1813" i="3"/>
  <c r="K163" i="3"/>
  <c r="M1852" i="3"/>
  <c r="K3178" i="3"/>
  <c r="M1577" i="3"/>
  <c r="M1961" i="3"/>
  <c r="M3262" i="3"/>
  <c r="K1328" i="3"/>
  <c r="K3048" i="3"/>
  <c r="K2113" i="3"/>
  <c r="K1699" i="3"/>
  <c r="K456" i="3"/>
  <c r="M2763" i="3"/>
  <c r="K2524" i="3"/>
  <c r="M788" i="3"/>
  <c r="K389" i="3"/>
  <c r="M3016" i="3"/>
  <c r="K2996" i="3"/>
  <c r="M2560" i="3"/>
  <c r="K2127" i="3"/>
  <c r="K1886" i="3"/>
  <c r="M1410" i="3"/>
  <c r="M2625" i="3"/>
  <c r="K1274" i="3"/>
  <c r="K3392" i="3"/>
  <c r="M2564" i="3"/>
  <c r="K1112" i="3"/>
  <c r="M1448" i="3"/>
  <c r="K2502" i="3"/>
  <c r="K2370" i="3"/>
  <c r="M2463" i="3"/>
  <c r="K2092" i="3"/>
  <c r="M966" i="3"/>
  <c r="K1982" i="3"/>
  <c r="M947" i="3"/>
  <c r="K392" i="3"/>
  <c r="K2452" i="3"/>
  <c r="K1143" i="3"/>
  <c r="K1871" i="3"/>
  <c r="M2024" i="3"/>
  <c r="K1738" i="3"/>
  <c r="M253" i="3"/>
  <c r="K2983" i="3"/>
  <c r="M1498" i="3"/>
  <c r="M3188" i="3"/>
  <c r="M952" i="3"/>
  <c r="K3010" i="3"/>
  <c r="M433" i="3"/>
  <c r="M389" i="3"/>
  <c r="M1607" i="3"/>
  <c r="K2121" i="3"/>
  <c r="M411" i="3"/>
  <c r="M1698" i="3"/>
  <c r="M1423" i="3"/>
  <c r="M1452" i="3"/>
  <c r="M277" i="3"/>
  <c r="K2809" i="3"/>
  <c r="K841" i="3"/>
  <c r="K1246" i="3"/>
  <c r="M3356" i="3"/>
  <c r="K2261" i="3"/>
  <c r="M2554" i="3"/>
  <c r="M1874" i="3"/>
  <c r="K125" i="3"/>
  <c r="M3182" i="3"/>
  <c r="M2832" i="3"/>
  <c r="M2192" i="3"/>
  <c r="M495" i="3"/>
  <c r="K2741" i="3"/>
  <c r="M1720" i="3"/>
  <c r="K229" i="3"/>
  <c r="M3556" i="3"/>
  <c r="K856" i="3"/>
  <c r="M230" i="3"/>
  <c r="K2116" i="3"/>
  <c r="M3260" i="3"/>
  <c r="K104" i="3"/>
  <c r="M2318" i="3"/>
  <c r="K3485" i="3"/>
  <c r="M802" i="3"/>
  <c r="M1172" i="3"/>
  <c r="M1658" i="3"/>
  <c r="K2075" i="3"/>
  <c r="M910" i="3"/>
  <c r="K1294" i="3"/>
  <c r="M1271" i="3"/>
  <c r="M3561" i="3"/>
  <c r="K1460" i="3"/>
  <c r="M129" i="3"/>
  <c r="M1942" i="3"/>
  <c r="K959" i="3"/>
  <c r="K565" i="3"/>
  <c r="K2224" i="3"/>
  <c r="K3134" i="3"/>
  <c r="K1847" i="3"/>
  <c r="M2114" i="3"/>
  <c r="M3382" i="3"/>
  <c r="M866" i="3"/>
  <c r="K3427" i="3"/>
  <c r="M757" i="3"/>
  <c r="M3395" i="3"/>
  <c r="M3234" i="3"/>
  <c r="M540" i="3"/>
  <c r="K2542" i="3"/>
  <c r="M801" i="3"/>
  <c r="K2049" i="3"/>
  <c r="K3109" i="3"/>
  <c r="K1166" i="3"/>
  <c r="K3560" i="3"/>
  <c r="K2352" i="3"/>
  <c r="M773" i="3"/>
  <c r="K3107" i="3"/>
  <c r="K2690" i="3"/>
  <c r="K3005" i="3"/>
  <c r="M761" i="3"/>
  <c r="K798" i="3"/>
  <c r="K693" i="3"/>
  <c r="K1740" i="3"/>
  <c r="K3469" i="3"/>
  <c r="M435" i="3"/>
  <c r="K152" i="3"/>
  <c r="K1264" i="3"/>
  <c r="M1915" i="3"/>
  <c r="M1702" i="3"/>
  <c r="M2155" i="3"/>
  <c r="K1884" i="3"/>
  <c r="K2436" i="3"/>
  <c r="K2017" i="3"/>
  <c r="M567" i="3"/>
  <c r="M3555" i="3"/>
  <c r="M2284" i="3"/>
  <c r="M185" i="3"/>
  <c r="M579" i="3"/>
  <c r="K2887" i="3"/>
  <c r="K2528" i="3"/>
  <c r="K2333" i="3"/>
  <c r="K11" i="3"/>
  <c r="K1640" i="3"/>
  <c r="M1749" i="3"/>
  <c r="M122" i="3"/>
  <c r="M307" i="3"/>
  <c r="K2941" i="3"/>
  <c r="M3239" i="3"/>
  <c r="M111" i="3"/>
  <c r="K3373" i="3"/>
  <c r="K271" i="3"/>
  <c r="M823" i="3"/>
  <c r="M1685" i="3"/>
  <c r="K3448" i="3"/>
  <c r="M2394" i="3"/>
  <c r="K1553" i="3"/>
  <c r="K1477" i="3"/>
  <c r="K3047" i="3"/>
  <c r="K282" i="3"/>
  <c r="M2546" i="3"/>
  <c r="K483" i="3"/>
  <c r="M2976" i="3"/>
  <c r="K2330" i="3"/>
  <c r="K1088" i="3"/>
  <c r="K2380" i="3"/>
  <c r="M2178" i="3"/>
  <c r="M687" i="3"/>
  <c r="M601" i="3"/>
  <c r="M1153" i="3"/>
  <c r="M2853" i="3"/>
  <c r="K2677" i="3"/>
  <c r="M1683" i="3"/>
  <c r="M3" i="3"/>
  <c r="M1664" i="3"/>
  <c r="M241" i="3"/>
  <c r="K1564" i="3"/>
  <c r="M1316" i="3"/>
  <c r="M2333" i="3"/>
  <c r="K1432" i="3"/>
  <c r="K760" i="3"/>
  <c r="M2086" i="3"/>
  <c r="K3053" i="3"/>
  <c r="M1171" i="3"/>
  <c r="M1591" i="3"/>
  <c r="M1854" i="3"/>
  <c r="K381" i="3"/>
  <c r="K1089" i="3"/>
  <c r="K638" i="3"/>
  <c r="M2584" i="3"/>
  <c r="M180" i="3"/>
  <c r="M1634" i="3"/>
  <c r="K3237" i="3"/>
  <c r="M3394" i="3"/>
  <c r="K1144" i="3"/>
  <c r="M981" i="3"/>
  <c r="M3059" i="3"/>
  <c r="K1671" i="3"/>
  <c r="K1604" i="3"/>
  <c r="K889" i="3"/>
  <c r="M3271" i="3"/>
  <c r="M2227" i="3"/>
  <c r="M3354" i="3"/>
  <c r="K1283" i="3"/>
  <c r="M3372" i="3"/>
  <c r="K2151" i="3"/>
  <c r="K2920" i="3"/>
  <c r="M1688" i="3"/>
  <c r="M2120" i="3"/>
  <c r="M2028" i="3"/>
  <c r="M742" i="3"/>
  <c r="M2956" i="3"/>
  <c r="M374" i="3"/>
  <c r="M1130" i="3"/>
  <c r="M1805" i="3"/>
  <c r="M1144" i="3"/>
  <c r="M344" i="3"/>
  <c r="M1127" i="3"/>
  <c r="K1627" i="3"/>
  <c r="K68" i="3"/>
  <c r="K1291" i="3"/>
  <c r="M2979" i="3"/>
  <c r="M2728" i="3"/>
  <c r="K2215" i="3"/>
  <c r="K1252" i="3"/>
  <c r="K2661" i="3"/>
  <c r="M1532" i="3"/>
  <c r="K2087" i="3"/>
  <c r="M2576" i="3"/>
  <c r="M1995" i="3"/>
  <c r="K2145" i="3"/>
  <c r="K1629" i="3"/>
  <c r="M2591" i="3"/>
  <c r="K215" i="3"/>
  <c r="M2540" i="3"/>
  <c r="K235" i="3"/>
  <c r="K696" i="3"/>
  <c r="M1900" i="3"/>
  <c r="M1215" i="3"/>
  <c r="M454" i="3"/>
  <c r="K2381" i="3"/>
  <c r="M2235" i="3"/>
  <c r="K2713" i="3"/>
  <c r="K719" i="3"/>
  <c r="M335" i="3"/>
  <c r="K523" i="3"/>
  <c r="M953" i="3"/>
  <c r="K3086" i="3"/>
  <c r="K1385" i="3"/>
  <c r="K1941" i="3"/>
  <c r="K860" i="3"/>
  <c r="K8" i="3"/>
  <c r="K2772" i="3"/>
  <c r="K317" i="3"/>
  <c r="M1100" i="3"/>
  <c r="M1495" i="3"/>
  <c r="K2443" i="3"/>
  <c r="M285" i="3"/>
  <c r="M493" i="3"/>
  <c r="M1613" i="3"/>
  <c r="M785" i="3"/>
  <c r="K3188" i="3"/>
  <c r="M684" i="3"/>
  <c r="K1434" i="3"/>
  <c r="M2294" i="3"/>
  <c r="K3367" i="3"/>
  <c r="K812" i="3"/>
  <c r="M2492" i="3"/>
  <c r="K618" i="3"/>
  <c r="K1115" i="3"/>
  <c r="M2963" i="3"/>
  <c r="M3259" i="3"/>
  <c r="K59" i="3"/>
  <c r="K2877" i="3"/>
  <c r="K1567" i="3"/>
  <c r="K2788" i="3"/>
  <c r="M2219" i="3"/>
  <c r="M1562" i="3"/>
  <c r="K177" i="3"/>
  <c r="M2900" i="3"/>
  <c r="M543" i="3"/>
  <c r="K2574" i="3"/>
  <c r="K1190" i="3"/>
  <c r="M3022" i="3"/>
  <c r="M1391" i="3"/>
  <c r="M380" i="3"/>
  <c r="K3505" i="3"/>
  <c r="K919" i="3"/>
  <c r="K1085" i="3"/>
  <c r="K2642" i="3"/>
  <c r="K2731" i="3"/>
  <c r="M452" i="3"/>
  <c r="M3012" i="3"/>
  <c r="M2442" i="3"/>
  <c r="M63" i="3"/>
  <c r="K2555" i="3"/>
  <c r="K2945" i="3"/>
  <c r="M1208" i="3"/>
  <c r="K2911" i="3"/>
  <c r="K1891" i="3"/>
  <c r="M406" i="3"/>
  <c r="M1157" i="3"/>
  <c r="M3011" i="3"/>
  <c r="M2164" i="3"/>
  <c r="M1732" i="3"/>
  <c r="K2405" i="3"/>
  <c r="K2670" i="3"/>
  <c r="M1014" i="3"/>
  <c r="K2990" i="3"/>
  <c r="K2249" i="3"/>
  <c r="K1488" i="3"/>
  <c r="M766" i="3"/>
  <c r="K1229" i="3"/>
  <c r="K3026" i="3"/>
  <c r="K3280" i="3"/>
  <c r="M2723" i="3"/>
  <c r="K261" i="3"/>
  <c r="K453" i="3"/>
  <c r="M3532" i="3"/>
  <c r="M2613" i="3"/>
  <c r="K1243" i="3"/>
  <c r="K1633" i="3"/>
  <c r="M3246" i="3"/>
  <c r="K2926" i="3"/>
  <c r="M2511" i="3"/>
  <c r="M1793" i="3"/>
  <c r="K2732" i="3"/>
  <c r="M1934" i="3"/>
  <c r="K1783" i="3"/>
  <c r="K2158" i="3"/>
  <c r="K357" i="3"/>
  <c r="K3535" i="3"/>
  <c r="M3273" i="3"/>
  <c r="K1359" i="3"/>
  <c r="K1737" i="3"/>
  <c r="K3557" i="3"/>
  <c r="M3414" i="3"/>
  <c r="M2416" i="3"/>
  <c r="M232" i="3"/>
  <c r="M2434" i="3"/>
  <c r="K1185" i="3"/>
  <c r="M100" i="3"/>
  <c r="M523" i="3"/>
  <c r="K936" i="3"/>
  <c r="M2841" i="3"/>
  <c r="K2290" i="3"/>
  <c r="K1265" i="3"/>
  <c r="M18" i="3"/>
  <c r="M3015" i="3"/>
  <c r="K826" i="3"/>
  <c r="K2100" i="3"/>
  <c r="M1152" i="3"/>
  <c r="K1407" i="3"/>
  <c r="K1675" i="3"/>
  <c r="M2446" i="3"/>
  <c r="K61" i="3"/>
  <c r="K1278" i="3"/>
  <c r="M1307" i="3"/>
  <c r="M3470" i="3"/>
  <c r="M2947" i="3"/>
  <c r="K1608" i="3"/>
  <c r="M1123" i="3"/>
  <c r="K2655" i="3"/>
  <c r="M3207" i="3"/>
  <c r="M2876" i="3"/>
  <c r="M2809" i="3"/>
  <c r="M1016" i="3"/>
  <c r="M978" i="3"/>
  <c r="M1350" i="3"/>
  <c r="M2595" i="3"/>
  <c r="M2383" i="3"/>
  <c r="K1678" i="3"/>
  <c r="M2443" i="3"/>
  <c r="K1575" i="3"/>
  <c r="M2801" i="3"/>
  <c r="K520" i="3"/>
  <c r="K1952" i="3"/>
  <c r="K112" i="3"/>
  <c r="K2754" i="3"/>
  <c r="K901" i="3"/>
  <c r="K2707" i="3"/>
  <c r="K3556" i="3"/>
  <c r="M892" i="3"/>
  <c r="K1365" i="3"/>
  <c r="M1132" i="3"/>
  <c r="K3024" i="3"/>
  <c r="M2477" i="3"/>
  <c r="K911" i="3"/>
  <c r="K2891" i="3"/>
  <c r="M1943" i="3"/>
  <c r="K1044" i="3"/>
  <c r="K1968" i="3"/>
  <c r="M249" i="3"/>
  <c r="M352" i="3"/>
  <c r="M1681" i="3"/>
  <c r="M381" i="3"/>
  <c r="K331" i="3"/>
  <c r="M593" i="3"/>
  <c r="K2426" i="3"/>
  <c r="M774" i="3"/>
  <c r="M2690" i="3"/>
  <c r="K1798" i="3"/>
  <c r="M1727" i="3"/>
  <c r="K3419" i="3"/>
  <c r="M2712" i="3"/>
  <c r="K738" i="3"/>
  <c r="K3492" i="3"/>
  <c r="M845" i="3"/>
  <c r="K3520" i="3"/>
  <c r="K2883" i="3"/>
  <c r="K1698" i="3"/>
  <c r="M1170" i="3"/>
  <c r="K2071" i="3"/>
  <c r="K2761" i="3"/>
  <c r="M2665" i="3"/>
  <c r="K745" i="3"/>
  <c r="K1471" i="3"/>
  <c r="K1273" i="3"/>
  <c r="M3237" i="3"/>
  <c r="K1899" i="3"/>
  <c r="M2547" i="3"/>
  <c r="K1729" i="3"/>
  <c r="K2991" i="3"/>
  <c r="M587" i="3"/>
  <c r="M1906" i="3"/>
  <c r="K41" i="3"/>
  <c r="K1973" i="3"/>
  <c r="K2064" i="3"/>
  <c r="M723" i="3"/>
  <c r="K424" i="3"/>
  <c r="K1204" i="3"/>
  <c r="K3117" i="3"/>
  <c r="M3369" i="3"/>
  <c r="K2737" i="3"/>
  <c r="M3019" i="3"/>
  <c r="M2903" i="3"/>
  <c r="M631" i="3"/>
  <c r="M2010" i="3"/>
  <c r="M1401" i="3"/>
  <c r="M2894" i="3"/>
  <c r="M2770" i="3"/>
  <c r="K1259" i="3"/>
  <c r="M652" i="3"/>
  <c r="K564" i="3"/>
  <c r="M3063" i="3"/>
  <c r="M920" i="3"/>
  <c r="K365" i="3"/>
  <c r="K2357" i="3"/>
  <c r="M686" i="3"/>
  <c r="K3329" i="3"/>
  <c r="M1196" i="3"/>
  <c r="K1473" i="3"/>
  <c r="M2130" i="3"/>
  <c r="M1105" i="3"/>
  <c r="M1602" i="3"/>
  <c r="M20" i="3"/>
  <c r="K1438" i="3"/>
  <c r="K2653" i="3"/>
  <c r="M3509" i="3"/>
  <c r="K1031" i="3"/>
  <c r="M3038" i="3"/>
  <c r="K3144" i="3"/>
  <c r="M1213" i="3"/>
  <c r="K585" i="3"/>
  <c r="K2944" i="3"/>
  <c r="M1515" i="3"/>
  <c r="M119" i="3"/>
  <c r="K1890" i="3"/>
  <c r="K1840" i="3"/>
  <c r="K304" i="3"/>
  <c r="M3202" i="3"/>
  <c r="K1597" i="3"/>
  <c r="M1593" i="3"/>
  <c r="M3571" i="3"/>
  <c r="M1072" i="3"/>
  <c r="M3023" i="3"/>
  <c r="M916" i="3"/>
  <c r="M1771" i="3"/>
  <c r="K750" i="3"/>
  <c r="K1380" i="3"/>
  <c r="K2571" i="3"/>
  <c r="M1113" i="3"/>
  <c r="M2137" i="3"/>
  <c r="M3183" i="3"/>
  <c r="K1556" i="3"/>
  <c r="M1890" i="3"/>
  <c r="M2349" i="3"/>
  <c r="K1626" i="3"/>
  <c r="M1243" i="3"/>
  <c r="K3180" i="3"/>
  <c r="M2345" i="3"/>
  <c r="K43" i="3"/>
  <c r="K2233" i="3"/>
  <c r="M2671" i="3"/>
  <c r="K1766" i="3"/>
  <c r="M2069" i="3"/>
  <c r="M2867" i="3"/>
  <c r="K787" i="3"/>
  <c r="M2838" i="3"/>
  <c r="M3572" i="3"/>
  <c r="K2068" i="3"/>
  <c r="M572" i="3"/>
  <c r="K2762" i="3"/>
  <c r="K1487" i="3"/>
  <c r="K2629" i="3"/>
  <c r="K1022" i="3"/>
  <c r="K1173" i="3"/>
  <c r="M3045" i="3"/>
  <c r="K1397" i="3"/>
  <c r="M3141" i="3"/>
  <c r="K53" i="3"/>
  <c r="K1458" i="3"/>
  <c r="K2940" i="3"/>
  <c r="K2869" i="3"/>
  <c r="K2907" i="3"/>
  <c r="M2112" i="3"/>
  <c r="M971" i="3"/>
  <c r="M2761" i="3"/>
  <c r="M2586" i="3"/>
  <c r="M2144" i="3"/>
  <c r="M1009" i="3"/>
  <c r="K2516" i="3"/>
  <c r="K2240" i="3"/>
  <c r="M1838" i="3"/>
  <c r="M1087" i="3"/>
  <c r="K1801" i="3"/>
  <c r="M1897" i="3"/>
  <c r="K2406" i="3"/>
  <c r="K3488" i="3"/>
  <c r="K1913" i="3"/>
  <c r="K1652" i="3"/>
  <c r="K908" i="3"/>
  <c r="K1683" i="3"/>
  <c r="M221" i="3"/>
  <c r="K2040" i="3"/>
  <c r="K3543" i="3"/>
  <c r="M1786" i="3"/>
  <c r="M1403" i="3"/>
  <c r="K190" i="3"/>
  <c r="M2757" i="3"/>
  <c r="M3247" i="3"/>
  <c r="K541" i="3"/>
  <c r="M204" i="3"/>
  <c r="K3154" i="3"/>
  <c r="K2609" i="3"/>
  <c r="K471" i="3"/>
  <c r="M1367" i="3"/>
  <c r="K173" i="3"/>
  <c r="M2969" i="3"/>
  <c r="M2343" i="3"/>
  <c r="M1918" i="3"/>
  <c r="M1380" i="3"/>
  <c r="M938" i="3"/>
  <c r="M1080" i="3"/>
  <c r="M287" i="3"/>
  <c r="K1812" i="3"/>
  <c r="M1886" i="3"/>
  <c r="M869" i="3"/>
  <c r="M1435" i="3"/>
  <c r="M1983" i="3"/>
  <c r="K2828" i="3"/>
  <c r="K2172" i="3"/>
  <c r="M1081" i="3"/>
  <c r="K2028" i="3"/>
  <c r="K3507" i="3"/>
  <c r="M635" i="3"/>
  <c r="K2311" i="3"/>
  <c r="K2830" i="3"/>
  <c r="M2362" i="3"/>
  <c r="K1533" i="3"/>
  <c r="K39" i="3"/>
  <c r="K2417" i="3"/>
  <c r="K1923" i="3"/>
  <c r="M475" i="3"/>
  <c r="K1095" i="3"/>
  <c r="K614" i="3"/>
  <c r="K2080" i="3"/>
  <c r="K3046" i="3"/>
  <c r="K1422" i="3"/>
  <c r="M254" i="3"/>
  <c r="K1193" i="3"/>
  <c r="M1459" i="3"/>
  <c r="K1716" i="3"/>
  <c r="K1695" i="3"/>
  <c r="K910" i="3"/>
  <c r="M382" i="3"/>
  <c r="M1895" i="3"/>
  <c r="M1334" i="3"/>
  <c r="K3007" i="3"/>
  <c r="M1928" i="3"/>
  <c r="K3497" i="3"/>
  <c r="K620" i="3"/>
  <c r="M2636" i="3"/>
  <c r="M438" i="3"/>
  <c r="K339" i="3"/>
  <c r="M2148" i="3"/>
  <c r="K2095" i="3"/>
  <c r="K3184" i="3"/>
  <c r="K613" i="3"/>
  <c r="M2695" i="3"/>
  <c r="M1238" i="3"/>
  <c r="K1192" i="3"/>
  <c r="K2086" i="3"/>
  <c r="M1924" i="3"/>
  <c r="K2620" i="3"/>
  <c r="M1695" i="3"/>
  <c r="M906" i="3"/>
  <c r="K1301" i="3"/>
  <c r="K3035" i="3"/>
  <c r="K2220" i="3"/>
  <c r="M2415" i="3"/>
  <c r="M1101" i="3"/>
  <c r="K507" i="3"/>
  <c r="K451" i="3"/>
  <c r="K1918" i="3"/>
  <c r="M2435" i="3"/>
  <c r="K2314" i="3"/>
  <c r="M2509" i="3"/>
  <c r="M1320" i="3"/>
  <c r="M1237" i="3"/>
  <c r="M3251" i="3"/>
  <c r="M2989" i="3"/>
  <c r="M3224" i="3"/>
  <c r="K2847" i="3"/>
  <c r="K1743" i="3"/>
  <c r="M2724" i="3"/>
  <c r="M142" i="3"/>
  <c r="K1600" i="3"/>
  <c r="K1992" i="3"/>
  <c r="M34" i="3"/>
  <c r="K2908" i="3"/>
  <c r="K2315" i="3"/>
  <c r="K2372" i="3"/>
  <c r="K1119" i="3"/>
  <c r="M554" i="3"/>
  <c r="M135" i="3"/>
  <c r="K396" i="3"/>
  <c r="K933" i="3"/>
  <c r="K1257" i="3"/>
  <c r="M1434" i="3"/>
  <c r="M3564" i="3"/>
  <c r="K1638" i="3"/>
  <c r="K108" i="3"/>
  <c r="M2521" i="3"/>
  <c r="K230" i="3"/>
  <c r="K118" i="3"/>
  <c r="M1908" i="3"/>
  <c r="M1010" i="3"/>
  <c r="M1550" i="3"/>
  <c r="M3148" i="3"/>
  <c r="K3522" i="3"/>
  <c r="M169" i="3"/>
  <c r="K307" i="3"/>
  <c r="M458" i="3"/>
  <c r="M482" i="3"/>
  <c r="M2675" i="3"/>
  <c r="M3415" i="3"/>
  <c r="K3546" i="3"/>
  <c r="K2952" i="3"/>
  <c r="M1537" i="3"/>
  <c r="M2191" i="3"/>
  <c r="M481" i="3"/>
  <c r="M1972" i="3"/>
  <c r="K782" i="3"/>
  <c r="M1209" i="3"/>
  <c r="K205" i="3"/>
  <c r="M1134" i="3"/>
  <c r="M3387" i="3"/>
  <c r="K2771" i="3"/>
  <c r="M3204" i="3"/>
  <c r="M1575" i="3"/>
  <c r="K379" i="3"/>
  <c r="K1724" i="3"/>
  <c r="K573" i="3"/>
  <c r="M1808" i="3"/>
  <c r="M516" i="3"/>
  <c r="K2232" i="3"/>
  <c r="M2246" i="3"/>
  <c r="K913" i="3"/>
  <c r="M3527" i="3"/>
  <c r="K155" i="3"/>
  <c r="M1194" i="3"/>
  <c r="K298" i="3"/>
  <c r="K2671" i="3"/>
  <c r="K615" i="3"/>
  <c r="M1659" i="3"/>
  <c r="M2585" i="3"/>
  <c r="K1493" i="3"/>
  <c r="M2624" i="3"/>
  <c r="M2481" i="3"/>
  <c r="M219" i="3"/>
  <c r="M3034" i="3"/>
  <c r="M1302" i="3"/>
  <c r="K96" i="3"/>
  <c r="K1244" i="3"/>
  <c r="K537" i="3"/>
  <c r="K2008" i="3"/>
  <c r="K1300" i="3"/>
  <c r="M982" i="3"/>
  <c r="M3098" i="3"/>
  <c r="M634" i="3"/>
  <c r="K1194" i="3"/>
  <c r="K2647" i="3"/>
  <c r="K1689" i="3"/>
  <c r="K636" i="3"/>
  <c r="M1125" i="3"/>
  <c r="M2460" i="3"/>
  <c r="K2424" i="3"/>
  <c r="M2592" i="3"/>
  <c r="K955" i="3"/>
  <c r="K777" i="3"/>
  <c r="M3416" i="3"/>
  <c r="K1995" i="3"/>
  <c r="M3268" i="3"/>
  <c r="K3440" i="3"/>
  <c r="K1002" i="3"/>
  <c r="K583" i="3"/>
  <c r="K347" i="3"/>
  <c r="M2022" i="3"/>
  <c r="M1216" i="3"/>
  <c r="M206" i="3"/>
  <c r="K606" i="3"/>
  <c r="M1230" i="3"/>
  <c r="M23" i="3"/>
  <c r="M2689" i="3"/>
  <c r="M1185" i="3"/>
  <c r="K2484" i="3"/>
  <c r="K1837" i="3"/>
  <c r="M1882" i="3"/>
  <c r="M2487" i="3"/>
  <c r="K3350" i="3"/>
  <c r="K3093" i="3"/>
  <c r="M1752" i="3"/>
  <c r="K2199" i="3"/>
  <c r="K631" i="3"/>
  <c r="M2118" i="3"/>
  <c r="K250" i="3"/>
  <c r="M1052" i="3"/>
  <c r="M690" i="3"/>
  <c r="M645" i="3"/>
  <c r="M2967" i="3"/>
  <c r="M1285" i="3"/>
  <c r="M460" i="3"/>
  <c r="K517" i="3"/>
  <c r="K513" i="3"/>
  <c r="K2504" i="3"/>
  <c r="K1996" i="3"/>
  <c r="M1222" i="3"/>
  <c r="M3568" i="3"/>
  <c r="K1583" i="3"/>
  <c r="M770" i="3"/>
  <c r="M2657" i="3"/>
  <c r="K964" i="3"/>
  <c r="M2385" i="3"/>
  <c r="K2197" i="3"/>
  <c r="K1446" i="3"/>
  <c r="K2577" i="3"/>
  <c r="M414" i="3"/>
  <c r="M2537" i="3"/>
  <c r="K3143" i="3"/>
  <c r="K670" i="3"/>
  <c r="M1062" i="3"/>
  <c r="M1978" i="3"/>
  <c r="K3527" i="3"/>
  <c r="M3474" i="3"/>
  <c r="K2589" i="3"/>
  <c r="M3206" i="3"/>
  <c r="K417" i="3"/>
  <c r="K89" i="3"/>
  <c r="M3393" i="3"/>
  <c r="M2656" i="3"/>
  <c r="M2892" i="3"/>
  <c r="M1298" i="3"/>
  <c r="M1700" i="3"/>
  <c r="M1337" i="3"/>
  <c r="K2800" i="3"/>
  <c r="M3075" i="3"/>
  <c r="K1139" i="3"/>
  <c r="M208" i="3"/>
  <c r="M2786" i="3"/>
  <c r="K3398" i="3"/>
  <c r="M1241" i="3"/>
  <c r="K3136" i="3"/>
  <c r="M1291" i="3"/>
  <c r="M2135" i="3"/>
  <c r="K2467" i="3"/>
  <c r="K1552" i="3"/>
  <c r="K2588" i="3"/>
  <c r="M1887" i="3"/>
  <c r="K1981" i="3"/>
  <c r="M2943" i="3"/>
  <c r="K2310" i="3"/>
  <c r="K3145" i="3"/>
  <c r="K2187" i="3"/>
  <c r="M629" i="3"/>
  <c r="M1295" i="3"/>
  <c r="M370" i="3"/>
  <c r="K659" i="3"/>
  <c r="K1947" i="3"/>
  <c r="K3225" i="3"/>
  <c r="K2674" i="3"/>
  <c r="M2734" i="3"/>
  <c r="K1009" i="3"/>
  <c r="M545" i="3"/>
  <c r="M3346" i="3"/>
  <c r="M470" i="3"/>
  <c r="M109" i="3"/>
  <c r="K3461" i="3"/>
  <c r="K3321" i="3"/>
  <c r="M1160" i="3"/>
  <c r="K1672" i="3"/>
  <c r="K2214" i="3"/>
  <c r="M3198" i="3"/>
  <c r="M2622" i="3"/>
  <c r="K3045" i="3"/>
  <c r="K3192" i="3"/>
  <c r="K1151" i="3"/>
  <c r="M1717" i="3"/>
  <c r="M842" i="3"/>
  <c r="M45" i="3"/>
  <c r="K1854" i="3"/>
  <c r="M373" i="3"/>
  <c r="K1863" i="3"/>
  <c r="M2982" i="3"/>
  <c r="K2269" i="3"/>
  <c r="M233" i="3"/>
  <c r="M2352" i="3"/>
  <c r="K3327" i="3"/>
  <c r="M852" i="3"/>
  <c r="K3223" i="3"/>
  <c r="M184" i="3"/>
  <c r="K887" i="3"/>
  <c r="M1866" i="3"/>
  <c r="M1378" i="3"/>
  <c r="M575" i="3"/>
  <c r="K683" i="3"/>
  <c r="M2646" i="3"/>
  <c r="K3534" i="3"/>
  <c r="M369" i="3"/>
  <c r="K1132" i="3"/>
  <c r="M1363" i="3"/>
  <c r="K3346" i="3"/>
  <c r="K1988" i="3"/>
  <c r="M871" i="3"/>
  <c r="K3279" i="3"/>
  <c r="K1107" i="3"/>
  <c r="M299" i="3"/>
  <c r="K1083" i="3"/>
  <c r="M3459" i="3"/>
  <c r="K1382" i="3"/>
  <c r="K1312" i="3"/>
  <c r="M3125" i="3"/>
  <c r="M726" i="3"/>
  <c r="K311" i="3"/>
  <c r="K1227" i="3"/>
  <c r="K1286" i="3"/>
  <c r="K1510" i="3"/>
  <c r="K1664" i="3"/>
  <c r="K167" i="3"/>
  <c r="M2556" i="3"/>
  <c r="K187" i="3"/>
  <c r="M3332" i="3"/>
  <c r="K1568" i="3"/>
  <c r="M678" i="3"/>
  <c r="K1829" i="3"/>
  <c r="M123" i="3"/>
  <c r="K656" i="3"/>
  <c r="K1525" i="3"/>
  <c r="M2536" i="3"/>
  <c r="K3001" i="3"/>
  <c r="M1670" i="3"/>
  <c r="K312" i="3"/>
  <c r="M731" i="3"/>
  <c r="M2029" i="3"/>
  <c r="K376" i="3"/>
  <c r="M1796" i="3"/>
  <c r="M2550" i="3"/>
  <c r="K1827" i="3"/>
  <c r="K1334" i="3"/>
  <c r="M2945" i="3"/>
  <c r="K830" i="3"/>
  <c r="M1344" i="3"/>
  <c r="K3423" i="3"/>
  <c r="K290" i="3"/>
  <c r="M2898" i="3"/>
  <c r="K462" i="3"/>
  <c r="M2211" i="3"/>
  <c r="K3036" i="3"/>
  <c r="M1235" i="3"/>
  <c r="K3106" i="3"/>
  <c r="M488" i="3"/>
  <c r="M476" i="3"/>
  <c r="M734" i="3"/>
  <c r="K1843" i="3"/>
  <c r="K2070" i="3"/>
  <c r="M3029" i="3"/>
  <c r="K138" i="3"/>
  <c r="M2563" i="3"/>
  <c r="K1110" i="3"/>
  <c r="K258" i="3"/>
  <c r="K548" i="3"/>
  <c r="M2890" i="3"/>
  <c r="K1247" i="3"/>
  <c r="K3445" i="3"/>
  <c r="K1316" i="3"/>
  <c r="M1315" i="3"/>
  <c r="K2628" i="3"/>
  <c r="M3359" i="3"/>
  <c r="M721" i="3"/>
  <c r="M2905" i="3"/>
  <c r="K1055" i="3"/>
  <c r="K2714" i="3"/>
  <c r="K1262" i="3"/>
  <c r="K1618" i="3"/>
  <c r="M1373" i="3"/>
  <c r="K2438" i="3"/>
  <c r="M1884" i="3"/>
  <c r="K1462" i="3"/>
  <c r="M2088" i="3"/>
  <c r="K2063" i="3"/>
  <c r="M276" i="3"/>
  <c r="K2294" i="3"/>
  <c r="K1224" i="3"/>
  <c r="K1008" i="3"/>
  <c r="M577" i="3"/>
  <c r="K2934" i="3"/>
  <c r="K2494" i="3"/>
  <c r="M306" i="3"/>
  <c r="M132" i="3"/>
  <c r="M3570" i="3"/>
  <c r="M2277" i="3"/>
  <c r="K279" i="3"/>
  <c r="K1861" i="3"/>
  <c r="K2792" i="3"/>
  <c r="M3331" i="3"/>
  <c r="M1108" i="3"/>
  <c r="M152" i="3"/>
  <c r="K2760" i="3"/>
  <c r="M3090" i="3"/>
  <c r="K2459" i="3"/>
  <c r="M2833" i="3"/>
  <c r="K1242" i="3"/>
  <c r="K2785" i="3"/>
  <c r="K360" i="3"/>
  <c r="M1067" i="3"/>
  <c r="M2579" i="3"/>
  <c r="K3562" i="3"/>
  <c r="M654" i="3"/>
  <c r="K2888" i="3"/>
  <c r="K13" i="3"/>
  <c r="M2064" i="3"/>
  <c r="M467" i="3"/>
  <c r="K2786" i="3"/>
  <c r="M1028" i="3"/>
  <c r="M1561" i="3"/>
  <c r="M1864" i="3"/>
  <c r="K330" i="3"/>
  <c r="K546" i="3"/>
  <c r="M921" i="3"/>
  <c r="K1436" i="3"/>
  <c r="K2598" i="3"/>
  <c r="M2929" i="3"/>
  <c r="K570" i="3"/>
  <c r="K168" i="3"/>
  <c r="M2216" i="3"/>
  <c r="K2521" i="3"/>
  <c r="M96" i="3"/>
  <c r="M3114" i="3"/>
  <c r="M54" i="3"/>
  <c r="K1010" i="3"/>
  <c r="M3423" i="3"/>
  <c r="M3210" i="3"/>
  <c r="M1660" i="3"/>
  <c r="M1151" i="3"/>
  <c r="K2812" i="3"/>
  <c r="M1086" i="3"/>
  <c r="M3520" i="3"/>
  <c r="K3040" i="3"/>
  <c r="K3269" i="3"/>
  <c r="M3582" i="3"/>
  <c r="K3351" i="3"/>
  <c r="M3379" i="3"/>
  <c r="M811" i="3"/>
  <c r="M2311" i="3"/>
  <c r="M2085" i="3"/>
  <c r="K1339" i="3"/>
  <c r="M712" i="3"/>
  <c r="M2087" i="3"/>
  <c r="K2766" i="3"/>
  <c r="K1573" i="3"/>
  <c r="K255" i="3"/>
  <c r="K1469" i="3"/>
  <c r="M1084" i="3"/>
  <c r="M38" i="3"/>
  <c r="M3085" i="3"/>
  <c r="K1857" i="3"/>
  <c r="M1231" i="3"/>
  <c r="K1444" i="3"/>
  <c r="K2886" i="3"/>
  <c r="K1038" i="3"/>
  <c r="K3044" i="3"/>
  <c r="M2884" i="3"/>
  <c r="K682" i="3"/>
  <c r="K3263" i="3"/>
  <c r="K1308" i="3"/>
  <c r="M1960" i="3"/>
  <c r="M2968" i="3"/>
  <c r="M3495" i="3"/>
  <c r="K51" i="3"/>
  <c r="M2051" i="3"/>
  <c r="K2298" i="3"/>
  <c r="K148" i="3"/>
  <c r="M1618" i="3"/>
  <c r="K625" i="3"/>
  <c r="M1780" i="3"/>
  <c r="K3287" i="3"/>
  <c r="K686" i="3"/>
  <c r="K2583" i="3"/>
  <c r="K1155" i="3"/>
  <c r="K2530" i="3"/>
  <c r="K3532" i="3"/>
  <c r="K1034" i="3"/>
  <c r="M2532" i="3"/>
  <c r="K1489" i="3"/>
  <c r="M3263" i="3"/>
  <c r="M1797" i="3"/>
  <c r="M1015" i="3"/>
  <c r="K3326" i="3"/>
  <c r="K2796" i="3"/>
  <c r="M1730" i="3"/>
  <c r="M1711" i="3"/>
  <c r="K467" i="3"/>
  <c r="M2301" i="3"/>
  <c r="M16" i="3"/>
  <c r="K2689" i="3"/>
  <c r="M1883" i="3"/>
  <c r="M3046" i="3"/>
  <c r="M970" i="3"/>
  <c r="M2400" i="3"/>
  <c r="K2288" i="3"/>
  <c r="M885" i="3"/>
  <c r="M586" i="3"/>
  <c r="K351" i="3"/>
  <c r="K1296" i="3"/>
  <c r="M2736" i="3"/>
  <c r="M33" i="3"/>
  <c r="M1785" i="3"/>
  <c r="K1644" i="3"/>
  <c r="K623" i="3"/>
  <c r="K1713" i="3"/>
  <c r="K2783" i="3"/>
  <c r="K842" i="3"/>
  <c r="M2032" i="3"/>
  <c r="M3352" i="3"/>
  <c r="K1859" i="3"/>
  <c r="K2432" i="3"/>
  <c r="K669" i="3"/>
  <c r="K97" i="3"/>
  <c r="M3030" i="3"/>
  <c r="M323" i="3"/>
  <c r="M3342" i="3"/>
  <c r="M997" i="3"/>
  <c r="K3094" i="3"/>
  <c r="M1039" i="3"/>
  <c r="K3213" i="3"/>
  <c r="K1856" i="3"/>
  <c r="M3486" i="3"/>
  <c r="M127" i="3"/>
  <c r="K2322" i="3"/>
  <c r="M1839" i="3"/>
  <c r="M28" i="3"/>
  <c r="M2096" i="3"/>
  <c r="M321" i="3"/>
  <c r="K3347" i="3"/>
  <c r="M176" i="3"/>
  <c r="K2880" i="3"/>
  <c r="M1917" i="3"/>
  <c r="M2830" i="3"/>
  <c r="M2360" i="3"/>
  <c r="K3330" i="3"/>
  <c r="K1527" i="3"/>
  <c r="M2012" i="3"/>
  <c r="K2743" i="3"/>
  <c r="M1553" i="3"/>
  <c r="K2975" i="3"/>
  <c r="M65" i="3"/>
  <c r="K3195" i="3"/>
  <c r="K1387" i="3"/>
  <c r="K3135" i="3"/>
  <c r="K769" i="3"/>
  <c r="K599" i="3"/>
  <c r="M671" i="3"/>
  <c r="K2999" i="3"/>
  <c r="K3514" i="3"/>
  <c r="K245" i="3"/>
  <c r="M441" i="3"/>
  <c r="K2150" i="3"/>
  <c r="M1704" i="3"/>
  <c r="K3187" i="3"/>
  <c r="M1542" i="3"/>
  <c r="M834" i="3"/>
  <c r="M1916" i="3"/>
  <c r="K574" i="3"/>
  <c r="M2557" i="3"/>
  <c r="K411" i="3"/>
  <c r="K2313" i="3"/>
  <c r="K111" i="3"/>
  <c r="K3252" i="3"/>
  <c r="K3331" i="3"/>
  <c r="M1313" i="3"/>
  <c r="K2858" i="3"/>
  <c r="K3290" i="3"/>
  <c r="K1851" i="3"/>
  <c r="M78" i="3"/>
  <c r="M1710" i="3"/>
  <c r="K3295" i="3"/>
  <c r="K1521" i="3"/>
  <c r="K1811" i="3"/>
  <c r="K2196" i="3"/>
  <c r="M371" i="3"/>
  <c r="K2942" i="3"/>
  <c r="M1970" i="3"/>
  <c r="M480" i="3"/>
  <c r="K3108" i="3"/>
  <c r="K1260" i="3"/>
  <c r="M782" i="3"/>
  <c r="K460" i="3"/>
  <c r="M3213" i="3"/>
  <c r="M2240" i="3"/>
  <c r="M3578" i="3"/>
  <c r="M401" i="3"/>
  <c r="M1178" i="3"/>
  <c r="M3353" i="3"/>
  <c r="M571" i="3"/>
  <c r="M3388" i="3"/>
  <c r="M1743" i="3"/>
  <c r="M360" i="3"/>
  <c r="K3076" i="3"/>
  <c r="K2757" i="3"/>
  <c r="K2683" i="3"/>
  <c r="M2633" i="3"/>
  <c r="K862" i="3"/>
  <c r="K2708" i="3"/>
  <c r="M2117" i="3"/>
  <c r="M1684" i="3"/>
  <c r="M3298" i="3"/>
  <c r="M2783" i="3"/>
  <c r="M3235" i="3"/>
  <c r="K242" i="3"/>
  <c r="M2448" i="3"/>
  <c r="M525" i="3"/>
  <c r="K1459" i="3"/>
  <c r="M533" i="3"/>
  <c r="M2170" i="3"/>
  <c r="M3299" i="3"/>
  <c r="M3133" i="3"/>
  <c r="M1479" i="3"/>
  <c r="M2245" i="3"/>
  <c r="M1689" i="3"/>
  <c r="K790" i="3"/>
  <c r="M457" i="3"/>
  <c r="M378" i="3"/>
  <c r="K2437" i="3"/>
  <c r="M855" i="3"/>
  <c r="K2390" i="3"/>
  <c r="M415" i="3"/>
  <c r="M2179" i="3"/>
  <c r="K714" i="3"/>
  <c r="K3354" i="3"/>
  <c r="K1068" i="3"/>
  <c r="K626" i="3"/>
  <c r="M1427" i="3"/>
  <c r="M3444" i="3"/>
  <c r="M556" i="3"/>
  <c r="K2832" i="3"/>
  <c r="K2271" i="3"/>
  <c r="M1173" i="3"/>
  <c r="K2627" i="3"/>
  <c r="K751" i="3"/>
  <c r="K1673" i="3"/>
  <c r="K116" i="3"/>
  <c r="K1662" i="3"/>
  <c r="M3389" i="3"/>
  <c r="K730" i="3"/>
  <c r="M3100" i="3"/>
  <c r="K1102" i="3"/>
  <c r="K2371" i="3"/>
  <c r="K1546" i="3"/>
  <c r="K1245" i="3"/>
  <c r="M3343" i="3"/>
  <c r="K3126" i="3"/>
  <c r="K510" i="3"/>
  <c r="K320" i="3"/>
  <c r="K2182" i="3"/>
  <c r="M2258" i="3"/>
  <c r="M3490" i="3"/>
  <c r="K3122" i="3"/>
  <c r="M2581" i="3"/>
  <c r="M295" i="3"/>
  <c r="M1707" i="3"/>
  <c r="K833" i="3"/>
  <c r="M2182" i="3"/>
  <c r="K272" i="3"/>
  <c r="K1889" i="3"/>
  <c r="M656" i="3"/>
  <c r="M665" i="3"/>
  <c r="M531" i="3"/>
  <c r="M2994" i="3"/>
  <c r="M2883" i="3"/>
  <c r="M881" i="3"/>
  <c r="M819" i="3"/>
  <c r="M1763" i="3"/>
  <c r="K2345" i="3"/>
  <c r="M3266" i="3"/>
  <c r="M989" i="3"/>
  <c r="K2167" i="3"/>
  <c r="K2304" i="3"/>
  <c r="M258" i="3"/>
  <c r="K2161" i="3"/>
  <c r="K1611" i="3"/>
  <c r="M2177" i="3"/>
  <c r="M1629" i="3"/>
  <c r="K3338" i="3"/>
  <c r="M1118" i="3"/>
  <c r="M2483" i="3"/>
  <c r="M1535" i="3"/>
  <c r="K1381" i="3"/>
  <c r="M3055" i="3"/>
  <c r="M2826" i="3"/>
  <c r="K2513" i="3"/>
  <c r="K1222" i="3"/>
  <c r="K2808" i="3"/>
  <c r="K1127" i="3"/>
  <c r="K494" i="3"/>
  <c r="K172" i="3"/>
  <c r="K1361" i="3"/>
  <c r="M2551" i="3"/>
  <c r="M624" i="3"/>
  <c r="M996" i="3"/>
  <c r="M1850" i="3"/>
  <c r="K3006" i="3"/>
  <c r="M1093" i="3"/>
  <c r="M1600" i="3"/>
  <c r="K2819" i="3"/>
  <c r="K3190" i="3"/>
  <c r="M234" i="3"/>
  <c r="K1907" i="3"/>
  <c r="K3487" i="3"/>
  <c r="K2702" i="3"/>
  <c r="M1653" i="3"/>
  <c r="K772" i="3"/>
  <c r="K2354" i="3"/>
  <c r="K1622" i="3"/>
  <c r="K2266" i="3"/>
  <c r="M1564" i="3"/>
  <c r="M1514" i="3"/>
  <c r="K236" i="3"/>
  <c r="K661" i="3"/>
  <c r="K132" i="3"/>
  <c r="K3110" i="3"/>
  <c r="K747" i="3"/>
  <c r="K1647" i="3"/>
  <c r="M969" i="3"/>
  <c r="M3278" i="3"/>
  <c r="M1239" i="3"/>
  <c r="M1325" i="3"/>
  <c r="M815" i="3"/>
  <c r="M2033" i="3"/>
  <c r="K2795" i="3"/>
  <c r="M526" i="3"/>
  <c r="K2184" i="3"/>
  <c r="K3166" i="3"/>
  <c r="K1341" i="3"/>
  <c r="K1944" i="3"/>
  <c r="M1119" i="3"/>
  <c r="K1162" i="3"/>
  <c r="M1790" i="3"/>
  <c r="K1398" i="3"/>
  <c r="M1156" i="3"/>
  <c r="K24" i="3"/>
  <c r="M48" i="3"/>
  <c r="K3164" i="3"/>
  <c r="K2650" i="3"/>
  <c r="M1858" i="3"/>
  <c r="K3438" i="3"/>
  <c r="M565" i="3"/>
  <c r="K1004" i="3"/>
  <c r="M1747" i="3"/>
  <c r="K464" i="3"/>
  <c r="M2909" i="3"/>
  <c r="K786" i="3"/>
  <c r="K142" i="3"/>
  <c r="K2602" i="3"/>
  <c r="K3369" i="3"/>
  <c r="K2840" i="3"/>
  <c r="M777" i="3"/>
  <c r="K3577" i="3"/>
  <c r="K3103" i="3"/>
  <c r="K558" i="3"/>
  <c r="K1437" i="3"/>
  <c r="K2719" i="3"/>
  <c r="M3245" i="3"/>
  <c r="M2626" i="3"/>
  <c r="K1429" i="3"/>
  <c r="M3086" i="3"/>
  <c r="K588" i="3"/>
  <c r="K735" i="3"/>
  <c r="K2420" i="3"/>
  <c r="M677" i="3"/>
  <c r="M3441" i="3"/>
  <c r="K815" i="3"/>
  <c r="K3559" i="3"/>
  <c r="M597" i="3"/>
  <c r="K3083" i="3"/>
  <c r="K1551" i="3"/>
  <c r="M1737" i="3"/>
  <c r="K870" i="3"/>
  <c r="K2733" i="3"/>
  <c r="M3177" i="3"/>
  <c r="K1817" i="3"/>
  <c r="M1422" i="3"/>
  <c r="M120" i="3"/>
  <c r="K2900" i="3"/>
  <c r="K21" i="3"/>
  <c r="K3506" i="3"/>
  <c r="M2498" i="3"/>
  <c r="M1555" i="3"/>
  <c r="K3285" i="3"/>
  <c r="K2811" i="3"/>
  <c r="K2622" i="3"/>
  <c r="K386" i="3"/>
  <c r="M2406" i="3"/>
  <c r="K3489" i="3"/>
  <c r="K666" i="3"/>
  <c r="M1672" i="3"/>
  <c r="K1958" i="3"/>
  <c r="M3456" i="3"/>
  <c r="M760" i="3"/>
  <c r="K1985" i="3"/>
  <c r="K2471" i="3"/>
  <c r="K2498" i="3"/>
  <c r="K807" i="3"/>
  <c r="K1307" i="3"/>
  <c r="K2841" i="3"/>
  <c r="K1511" i="3"/>
  <c r="M976" i="3"/>
  <c r="K3513" i="3"/>
  <c r="M1140" i="3"/>
  <c r="K3258" i="3"/>
  <c r="K2146" i="3"/>
  <c r="K346" i="3"/>
  <c r="K1646" i="3"/>
  <c r="K2464" i="3"/>
  <c r="K2018" i="3"/>
  <c r="K1357" i="3"/>
  <c r="K629" i="3"/>
  <c r="M942" i="3"/>
  <c r="M3232" i="3"/>
  <c r="M2528" i="3"/>
  <c r="K2496" i="3"/>
  <c r="K2820" i="3"/>
  <c r="M98" i="3"/>
  <c r="M1463" i="3"/>
  <c r="M2998" i="3"/>
  <c r="M2335" i="3"/>
  <c r="K2140" i="3"/>
  <c r="M2658" i="3"/>
  <c r="M1383" i="3"/>
  <c r="M1628" i="3"/>
  <c r="M162" i="3"/>
  <c r="M2980" i="3"/>
  <c r="M496" i="3"/>
  <c r="K247" i="3"/>
  <c r="K300" i="3"/>
  <c r="M5" i="3"/>
  <c r="M846" i="3"/>
  <c r="K2905" i="3"/>
  <c r="M2500" i="3"/>
  <c r="M1206" i="3"/>
  <c r="K314" i="3"/>
  <c r="K1681" i="3"/>
  <c r="K2191" i="3"/>
  <c r="K3173" i="3"/>
  <c r="K2032" i="3"/>
  <c r="K210" i="3"/>
  <c r="M2504" i="3"/>
  <c r="K1780" i="3"/>
  <c r="M473" i="3"/>
  <c r="K2533" i="3"/>
  <c r="K3586" i="3"/>
  <c r="M89" i="3"/>
  <c r="K2556" i="3"/>
  <c r="K3596" i="3"/>
  <c r="M1287" i="3"/>
  <c r="K1603" i="3"/>
  <c r="K2343" i="3"/>
  <c r="M2565" i="3"/>
  <c r="M580" i="3"/>
  <c r="K1924" i="3"/>
  <c r="K1826" i="3"/>
  <c r="M2282" i="3"/>
  <c r="K1789" i="3"/>
  <c r="K873" i="3"/>
  <c r="K490" i="3"/>
  <c r="K62" i="3"/>
  <c r="K2666" i="3"/>
  <c r="K2141" i="3"/>
  <c r="M2432" i="3"/>
  <c r="K3015" i="3"/>
  <c r="M2242" i="3"/>
  <c r="K3479" i="3"/>
  <c r="M872" i="3"/>
  <c r="K1730" i="3"/>
  <c r="K2518" i="3"/>
  <c r="K3074" i="3"/>
  <c r="M14" i="3"/>
  <c r="K715" i="3"/>
  <c r="K3041" i="3"/>
  <c r="K1920" i="3"/>
  <c r="K352" i="3"/>
  <c r="K1272" i="3"/>
  <c r="K3317" i="3"/>
  <c r="K2652" i="3"/>
  <c r="M2113" i="3"/>
  <c r="K586" i="3"/>
  <c r="K2699" i="3"/>
  <c r="M2862" i="3"/>
  <c r="K2285" i="3"/>
  <c r="M1993" i="3"/>
  <c r="M2606" i="3"/>
  <c r="M2129" i="3"/>
  <c r="K883" i="3"/>
  <c r="M1077" i="3"/>
  <c r="M1418" i="3"/>
  <c r="K865" i="3"/>
  <c r="K673" i="3"/>
  <c r="K2118" i="3"/>
  <c r="M755" i="3"/>
  <c r="K2645" i="3"/>
  <c r="K581" i="3"/>
  <c r="K550" i="3"/>
  <c r="K3299" i="3"/>
  <c r="K3355" i="3"/>
  <c r="M2351" i="3"/>
  <c r="M1311" i="3"/>
  <c r="K2912" i="3"/>
  <c r="M768" i="3"/>
  <c r="M1274" i="3"/>
  <c r="K343" i="3"/>
  <c r="M1289" i="3"/>
  <c r="K2950" i="3"/>
  <c r="K1778" i="3"/>
  <c r="M551" i="3"/>
  <c r="K1514" i="3"/>
  <c r="K1220" i="3"/>
  <c r="M1226" i="3"/>
  <c r="M831" i="3"/>
  <c r="K1574" i="3"/>
  <c r="M643" i="3"/>
  <c r="K1213" i="3"/>
  <c r="M2392" i="3"/>
  <c r="K3519" i="3"/>
  <c r="M1455" i="3"/>
  <c r="K836" i="3"/>
  <c r="K1588" i="3"/>
  <c r="K895" i="3"/>
  <c r="K2980" i="3"/>
  <c r="M72" i="3"/>
  <c r="K881" i="3"/>
  <c r="M1621" i="3"/>
  <c r="M1968" i="3"/>
  <c r="M2699" i="3"/>
  <c r="K185" i="3"/>
  <c r="K2016" i="3"/>
  <c r="M66" i="3"/>
  <c r="M1445" i="3"/>
  <c r="K2164" i="3"/>
  <c r="K1453" i="3"/>
  <c r="K36" i="3"/>
  <c r="K1054" i="3"/>
  <c r="K2106" i="3"/>
  <c r="K323" i="3"/>
  <c r="M31" i="3"/>
  <c r="M2992" i="3"/>
  <c r="M3385" i="3"/>
  <c r="M107" i="3"/>
  <c r="M699" i="3"/>
  <c r="M2885" i="3"/>
  <c r="K2863" i="3"/>
  <c r="K3065" i="3"/>
  <c r="K837" i="3"/>
  <c r="M2061" i="3"/>
  <c r="K1971" i="3"/>
  <c r="K1205" i="3"/>
  <c r="K3215" i="3"/>
  <c r="K1018" i="3"/>
  <c r="M1066" i="3"/>
  <c r="K476" i="3"/>
  <c r="M2718" i="3"/>
  <c r="M1605" i="3"/>
  <c r="M1784" i="3"/>
  <c r="M3180" i="3"/>
  <c r="K950" i="3"/>
  <c r="K435" i="3"/>
  <c r="K2946" i="3"/>
  <c r="M651" i="3"/>
  <c r="K2895" i="3"/>
  <c r="M2063" i="3"/>
  <c r="M1941" i="3"/>
  <c r="M1420" i="3"/>
  <c r="K1225" i="3"/>
  <c r="M3049" i="3"/>
  <c r="K121" i="3"/>
  <c r="M3547" i="3"/>
  <c r="K2576" i="3"/>
  <c r="K658" i="3"/>
  <c r="M3365" i="3"/>
  <c r="M40" i="3"/>
  <c r="M1603" i="3"/>
  <c r="K3431" i="3"/>
  <c r="K2938" i="3"/>
  <c r="M1595" i="3"/>
  <c r="K746" i="3"/>
  <c r="M3597" i="3"/>
  <c r="M1971" i="3"/>
  <c r="M2502" i="3"/>
  <c r="M3025" i="3"/>
  <c r="M3435" i="3"/>
  <c r="M752" i="3"/>
  <c r="M3463" i="3"/>
  <c r="M1454" i="3"/>
  <c r="K1772" i="3"/>
  <c r="K2293" i="3"/>
  <c r="K1715" i="3"/>
  <c r="K134" i="3"/>
  <c r="M3487" i="3"/>
  <c r="M3542" i="3"/>
  <c r="M1317" i="3"/>
  <c r="K3211" i="3"/>
  <c r="M1687" i="3"/>
  <c r="M524" i="3"/>
  <c r="K1858" i="3"/>
  <c r="K2749" i="3"/>
  <c r="M2933" i="3"/>
  <c r="K2561" i="3"/>
  <c r="M1048" i="3"/>
  <c r="K960" i="3"/>
  <c r="K488" i="3"/>
  <c r="M1627" i="3"/>
  <c r="K2407" i="3"/>
  <c r="K3119" i="3"/>
  <c r="K2993" i="3"/>
  <c r="K1547" i="3"/>
  <c r="K2462" i="3"/>
  <c r="M55" i="3"/>
  <c r="K1158" i="3"/>
  <c r="M190" i="3"/>
  <c r="M1135" i="3"/>
  <c r="K2592" i="3"/>
  <c r="M2706" i="3"/>
  <c r="M1057" i="3"/>
  <c r="M3164" i="3"/>
  <c r="K927" i="3"/>
  <c r="M102" i="3"/>
  <c r="K635" i="3"/>
  <c r="K840" i="3"/>
  <c r="M2725" i="3"/>
  <c r="M3593" i="3"/>
  <c r="K3468" i="3"/>
  <c r="K2404" i="3"/>
  <c r="K795" i="3"/>
  <c r="M2999" i="3"/>
  <c r="K2409" i="3"/>
  <c r="K2277" i="3"/>
  <c r="M897" i="3"/>
  <c r="M520" i="3"/>
  <c r="M2187" i="3"/>
  <c r="K2721" i="3"/>
  <c r="M1651" i="3"/>
  <c r="M2363" i="3"/>
  <c r="K2715" i="3"/>
  <c r="K3515" i="3"/>
  <c r="M94" i="3"/>
  <c r="K2176" i="3"/>
  <c r="M2109" i="3"/>
  <c r="K405" i="3"/>
  <c r="M3214" i="3"/>
  <c r="M2393" i="3"/>
  <c r="K141" i="3"/>
  <c r="M2686" i="3"/>
  <c r="M2798" i="3"/>
  <c r="M1411" i="3"/>
  <c r="K1409" i="3"/>
  <c r="K3566" i="3"/>
  <c r="K126" i="3"/>
  <c r="M2060" i="3"/>
  <c r="M1567" i="3"/>
  <c r="K2726" i="3"/>
  <c r="M504" i="3"/>
  <c r="K2260" i="3"/>
  <c r="K1451" i="3"/>
  <c r="M600" i="3"/>
  <c r="M2344" i="3"/>
  <c r="M2617" i="3"/>
  <c r="M1722" i="3"/>
  <c r="M1892" i="3"/>
  <c r="K3162" i="3"/>
  <c r="K3129" i="3"/>
  <c r="M136" i="3"/>
  <c r="M1043" i="3"/>
  <c r="M3307" i="3"/>
  <c r="K2364" i="3"/>
  <c r="K1959" i="3"/>
  <c r="K252" i="3"/>
  <c r="K1049" i="3"/>
  <c r="K281" i="3"/>
  <c r="M1579" i="3"/>
  <c r="K309" i="3"/>
  <c r="M2007" i="3"/>
  <c r="K3239" i="3"/>
  <c r="K3567" i="3"/>
  <c r="K1388" i="3"/>
  <c r="M225" i="3"/>
  <c r="K481" i="3"/>
  <c r="M2820" i="3"/>
  <c r="K402" i="3"/>
  <c r="K1255" i="3"/>
  <c r="M2630" i="3"/>
  <c r="K2778" i="3"/>
  <c r="M1494" i="3"/>
  <c r="K2963" i="3"/>
  <c r="M558" i="3"/>
  <c r="M160" i="3"/>
  <c r="M2738" i="3"/>
  <c r="K2935" i="3"/>
  <c r="K2091" i="3"/>
  <c r="K2787" i="3"/>
  <c r="M2454" i="3"/>
  <c r="K283" i="3"/>
  <c r="K649" i="3"/>
  <c r="K1963" i="3"/>
  <c r="K165" i="3"/>
  <c r="K1720" i="3"/>
  <c r="M1382" i="3"/>
  <c r="M3014" i="3"/>
  <c r="M2970" i="3"/>
  <c r="M301" i="3"/>
  <c r="M1212" i="3"/>
  <c r="K2210" i="3"/>
  <c r="K2558" i="3"/>
  <c r="M469" i="3"/>
  <c r="M3333" i="3"/>
  <c r="M126" i="3"/>
  <c r="K2815" i="3"/>
  <c r="M3323" i="3"/>
  <c r="M2214" i="3"/>
  <c r="K1579" i="3"/>
  <c r="M331" i="3"/>
  <c r="K982" i="3"/>
  <c r="K2097" i="3"/>
  <c r="K277" i="3"/>
  <c r="K1281" i="3"/>
  <c r="K1761" i="3"/>
  <c r="M535" i="3"/>
  <c r="K3384" i="3"/>
  <c r="M300" i="3"/>
  <c r="M483" i="3"/>
  <c r="M1669" i="3"/>
  <c r="K234" i="3"/>
  <c r="K2051" i="3"/>
  <c r="K2729" i="3"/>
  <c r="M1899" i="3"/>
  <c r="K628" i="3"/>
  <c r="M3312" i="3"/>
  <c r="K801" i="3"/>
  <c r="M1679" i="3"/>
  <c r="M2123" i="3"/>
  <c r="M1792" i="3"/>
  <c r="K1696" i="3"/>
  <c r="K1358" i="3"/>
  <c r="K2160" i="3"/>
  <c r="M2465" i="3"/>
  <c r="M919" i="3"/>
  <c r="M2073" i="3"/>
  <c r="M328" i="3"/>
  <c r="K3089" i="3"/>
  <c r="K580" i="3"/>
  <c r="K3340" i="3"/>
  <c r="K94" i="3"/>
  <c r="K1197" i="3"/>
  <c r="M195" i="3"/>
  <c r="K2725" i="3"/>
  <c r="K3032" i="3"/>
  <c r="K591" i="3"/>
  <c r="K3580" i="3"/>
  <c r="M1639" i="3"/>
  <c r="M3146" i="3"/>
  <c r="K1176" i="3"/>
  <c r="M3526" i="3"/>
  <c r="M1712" i="3"/>
  <c r="M877" i="3"/>
  <c r="M2664" i="3"/>
  <c r="K1756" i="3"/>
  <c r="K2919" i="3"/>
  <c r="K2803" i="3"/>
  <c r="K3570" i="3"/>
  <c r="M156" i="3"/>
  <c r="M1802" i="3"/>
  <c r="M242" i="3"/>
  <c r="M125" i="3"/>
  <c r="K2968" i="3"/>
  <c r="K2698" i="3"/>
  <c r="K2400" i="3"/>
  <c r="K2205" i="3"/>
  <c r="K822" i="3"/>
  <c r="M1969" i="3"/>
  <c r="M2338" i="3"/>
  <c r="K102" i="3"/>
  <c r="K3509" i="3"/>
  <c r="M2036" i="3"/>
  <c r="K2341" i="3"/>
  <c r="M2741" i="3"/>
  <c r="M573" i="3"/>
  <c r="M2872" i="3"/>
  <c r="M2777" i="3"/>
  <c r="M2183" i="3"/>
  <c r="K939" i="3"/>
  <c r="K342" i="3"/>
  <c r="M2150" i="3"/>
  <c r="K2854" i="3"/>
  <c r="K3185" i="3"/>
  <c r="M3306" i="3"/>
  <c r="M1903" i="3"/>
  <c r="M1033" i="3"/>
  <c r="M1447" i="3"/>
  <c r="K2552" i="3"/>
  <c r="K2593" i="3"/>
  <c r="K1150" i="3"/>
  <c r="M1375" i="3"/>
  <c r="M876" i="3"/>
  <c r="K2790" i="3"/>
  <c r="K2073" i="3"/>
  <c r="M2364" i="3"/>
  <c r="M904" i="3"/>
  <c r="M3060" i="3"/>
  <c r="K1905" i="3"/>
  <c r="M732" i="3"/>
  <c r="K3472" i="3"/>
  <c r="K2332" i="3"/>
  <c r="M3238" i="3"/>
  <c r="K2549" i="3"/>
  <c r="M1416" i="3"/>
  <c r="K3444" i="3"/>
  <c r="K2414" i="3"/>
  <c r="M1150" i="3"/>
  <c r="M698" i="3"/>
  <c r="M2558" i="3"/>
  <c r="K3111" i="3"/>
  <c r="K1025" i="3"/>
  <c r="K2913" i="3"/>
  <c r="M247" i="3"/>
  <c r="K2238" i="3"/>
  <c r="M695" i="3"/>
  <c r="K3432" i="3"/>
  <c r="K2506" i="3"/>
  <c r="K88" i="3"/>
  <c r="K2255" i="3"/>
  <c r="K1792" i="3"/>
  <c r="K1802" i="3"/>
  <c r="M1921" i="3"/>
  <c r="M1626" i="3"/>
  <c r="K2217" i="3"/>
  <c r="M539" i="3"/>
  <c r="M1980" i="3"/>
  <c r="K805" i="3"/>
  <c r="K1570" i="3"/>
  <c r="M3026" i="3"/>
  <c r="M1442" i="3"/>
  <c r="K3364" i="3"/>
  <c r="K1221" i="3"/>
  <c r="K120" i="3"/>
  <c r="M739" i="3"/>
  <c r="K1748" i="3"/>
  <c r="M2997" i="3"/>
  <c r="M3073" i="3"/>
  <c r="M2014" i="3"/>
  <c r="M3126" i="3"/>
  <c r="M199" i="3"/>
  <c r="M3585" i="3"/>
  <c r="K1661" i="3"/>
  <c r="M875" i="3"/>
  <c r="K455" i="3"/>
  <c r="M293" i="3"/>
  <c r="M3554" i="3"/>
  <c r="M2417" i="3"/>
  <c r="K1616" i="3"/>
  <c r="M3137" i="3"/>
  <c r="K2256" i="3"/>
  <c r="K3043" i="3"/>
  <c r="K3386" i="3"/>
  <c r="M1569" i="3"/>
  <c r="M3097" i="3"/>
  <c r="K834" i="3"/>
  <c r="K289" i="3"/>
  <c r="K2392" i="3"/>
  <c r="K390" i="3"/>
  <c r="K597" i="3"/>
  <c r="K2001" i="3"/>
  <c r="M492" i="3"/>
  <c r="M2848" i="3"/>
  <c r="M2543" i="3"/>
  <c r="K1023" i="3"/>
  <c r="K368" i="3"/>
  <c r="K660" i="3"/>
  <c r="M3351" i="3"/>
  <c r="K450" i="3"/>
  <c r="M2561" i="3"/>
  <c r="M736" i="3"/>
  <c r="K1601" i="3"/>
  <c r="M1755" i="3"/>
  <c r="K2365" i="3"/>
  <c r="K1368" i="3"/>
  <c r="K3022" i="3"/>
  <c r="M1314" i="3"/>
  <c r="K2305" i="3"/>
  <c r="K1581" i="3"/>
  <c r="M1306" i="3"/>
  <c r="K921" i="3"/>
  <c r="K702" i="3"/>
  <c r="K3481" i="3"/>
  <c r="M2440" i="3"/>
  <c r="K444" i="3"/>
  <c r="M421" i="3"/>
  <c r="K2318" i="3"/>
  <c r="M896" i="3"/>
  <c r="K1955" i="3"/>
  <c r="M47" i="3"/>
  <c r="M555" i="3"/>
  <c r="M513" i="3"/>
  <c r="K1855" i="3"/>
  <c r="M2545" i="3"/>
  <c r="K150" i="3"/>
  <c r="K999" i="3"/>
  <c r="K590" i="3"/>
  <c r="M1692" i="3"/>
  <c r="M3003" i="3"/>
  <c r="K1062" i="3"/>
  <c r="K1013" i="3"/>
  <c r="K299" i="3"/>
  <c r="K391" i="3"/>
  <c r="K1732" i="3"/>
  <c r="K239" i="3"/>
  <c r="K3600" i="3"/>
  <c r="M765" i="3"/>
  <c r="K3051" i="3"/>
  <c r="K388" i="3"/>
  <c r="K1061" i="3"/>
  <c r="M450" i="3"/>
  <c r="K986" i="3"/>
  <c r="K1198" i="3"/>
  <c r="K505" i="3"/>
  <c r="K2052" i="3"/>
  <c r="M1543" i="3"/>
  <c r="K2079" i="3"/>
  <c r="K3221" i="3"/>
  <c r="K1960" i="3"/>
  <c r="K1445" i="3"/>
  <c r="K688" i="3"/>
  <c r="M1950" i="3"/>
  <c r="M1029" i="3"/>
  <c r="M2159" i="3"/>
  <c r="K2402" i="3"/>
  <c r="M3289" i="3"/>
  <c r="M2785" i="3"/>
  <c r="K2704" i="3"/>
  <c r="M2305" i="3"/>
  <c r="K506" i="3"/>
  <c r="M1051" i="3"/>
  <c r="M3345" i="3"/>
  <c r="M1876" i="3"/>
  <c r="M570" i="3"/>
  <c r="K2632" i="3"/>
  <c r="K1098" i="3"/>
  <c r="K1637" i="3"/>
  <c r="K2474" i="3"/>
  <c r="K2509" i="3"/>
  <c r="M618" i="3"/>
  <c r="M2544" i="3"/>
  <c r="K2030" i="3"/>
  <c r="K1951" i="3"/>
  <c r="M812" i="3"/>
  <c r="M965" i="3"/>
  <c r="K689" i="3"/>
  <c r="K2180" i="3"/>
  <c r="M2300" i="3"/>
  <c r="M3079" i="3"/>
  <c r="M610" i="3"/>
  <c r="K2740" i="3"/>
  <c r="K269" i="3"/>
  <c r="M3538" i="3"/>
  <c r="K3030" i="3"/>
  <c r="K2265" i="3"/>
  <c r="K3168" i="3"/>
  <c r="M2842" i="3"/>
  <c r="K2862" i="3"/>
  <c r="K662" i="3"/>
  <c r="M2357" i="3"/>
  <c r="K611" i="3"/>
  <c r="M912" i="3"/>
  <c r="M1596" i="3"/>
  <c r="K2529" i="3"/>
  <c r="M9" i="3"/>
  <c r="J67" i="4" s="1"/>
  <c r="K3174" i="3"/>
  <c r="K489" i="3"/>
  <c r="M1469" i="3"/>
  <c r="K2767" i="3"/>
  <c r="K2867" i="3"/>
  <c r="K1270" i="3"/>
  <c r="K1474" i="3"/>
  <c r="M2764" i="3"/>
  <c r="K2813" i="3"/>
  <c r="K3004" i="3"/>
  <c r="K3090" i="3"/>
  <c r="K1530" i="3"/>
  <c r="M3589" i="3"/>
  <c r="M101" i="3"/>
  <c r="M591" i="3"/>
  <c r="K3161" i="3"/>
  <c r="K267" i="3"/>
  <c r="K439" i="3"/>
  <c r="K288" i="3"/>
  <c r="K147" i="3"/>
  <c r="M2134" i="3"/>
  <c r="K3261" i="3"/>
  <c r="K2175" i="3"/>
  <c r="K3175" i="3"/>
  <c r="M3602" i="3"/>
  <c r="M1292" i="3"/>
  <c r="M141" i="3"/>
  <c r="K1182" i="3"/>
  <c r="K1824" i="3"/>
  <c r="K1126" i="3"/>
  <c r="K3344" i="3"/>
  <c r="M2925" i="3"/>
  <c r="M2059" i="3"/>
  <c r="K600" i="3"/>
  <c r="K2300" i="3"/>
  <c r="M3573" i="3"/>
  <c r="K93" i="3"/>
  <c r="M2806" i="3"/>
  <c r="K1314" i="3"/>
  <c r="M22" i="3"/>
  <c r="M2461" i="3"/>
  <c r="K1815" i="3"/>
  <c r="K3465" i="3"/>
  <c r="K1722" i="3"/>
  <c r="K3413" i="3"/>
  <c r="K3150" i="3"/>
  <c r="K2397" i="3"/>
  <c r="M1775" i="3"/>
  <c r="M3008" i="3"/>
  <c r="M621" i="3"/>
  <c r="K162" i="3"/>
  <c r="M1693" i="3"/>
  <c r="K954" i="3"/>
  <c r="K1012" i="3"/>
  <c r="K2687" i="3"/>
  <c r="M2125" i="3"/>
  <c r="K1800" i="3"/>
  <c r="M594" i="3"/>
  <c r="M2327" i="3"/>
  <c r="M2405" i="3"/>
  <c r="K1708" i="3"/>
  <c r="K3550" i="3"/>
  <c r="K1914" i="3"/>
  <c r="K1482" i="3"/>
  <c r="M168" i="3"/>
  <c r="M1177" i="3"/>
  <c r="M2484" i="3"/>
  <c r="M26" i="3"/>
  <c r="K2034" i="3"/>
  <c r="M8" i="3"/>
  <c r="M724" i="3"/>
  <c r="M2119" i="3"/>
  <c r="K1692" i="3"/>
  <c r="M3270" i="3"/>
  <c r="K2835" i="3"/>
  <c r="K1497" i="3"/>
  <c r="M2474" i="3"/>
  <c r="M500" i="3"/>
  <c r="M2917" i="3"/>
  <c r="M1853" i="3"/>
  <c r="M630" i="3"/>
  <c r="K810" i="3"/>
  <c r="M939" i="3"/>
  <c r="M3363" i="3"/>
  <c r="M2160" i="3"/>
  <c r="M538" i="3"/>
  <c r="M2336" i="3"/>
  <c r="K1903" i="3"/>
  <c r="K2547" i="3"/>
  <c r="M727" i="3"/>
  <c r="M429" i="3"/>
  <c r="K1413" i="3"/>
  <c r="M2704" i="3"/>
  <c r="M1402" i="3"/>
  <c r="K1441" i="3"/>
  <c r="M608" i="3"/>
  <c r="M1377" i="3"/>
  <c r="M1327" i="3"/>
  <c r="K3271" i="3"/>
  <c r="K2308" i="3"/>
  <c r="M1094" i="3"/>
  <c r="M3473" i="3"/>
  <c r="M2904" i="3"/>
  <c r="M2682" i="3"/>
  <c r="K1481" i="3"/>
  <c r="K2960" i="3"/>
  <c r="K1092" i="3"/>
  <c r="K233" i="3"/>
  <c r="K2383" i="3"/>
  <c r="K2722" i="3"/>
  <c r="M1742" i="3"/>
  <c r="K3025" i="3"/>
  <c r="K1097" i="3"/>
  <c r="M2476" i="3"/>
  <c r="K1321" i="3"/>
  <c r="K3217" i="3"/>
  <c r="K1099" i="3"/>
  <c r="M1832" i="3"/>
  <c r="M3143" i="3"/>
  <c r="K1694" i="3"/>
  <c r="K2339" i="3"/>
  <c r="M693" i="3"/>
  <c r="K1810" i="3"/>
  <c r="K335" i="3"/>
  <c r="M1211" i="3"/>
  <c r="M1413" i="3"/>
  <c r="M2774" i="3"/>
  <c r="M2796" i="3"/>
  <c r="M1131" i="3"/>
  <c r="K286" i="3"/>
  <c r="M2926" i="3"/>
  <c r="M2248" i="3"/>
  <c r="K2500" i="3"/>
  <c r="M1932" i="3"/>
  <c r="K2853" i="3"/>
  <c r="M2326" i="3"/>
  <c r="K1027" i="3"/>
  <c r="K2626" i="3"/>
  <c r="M1506" i="3"/>
  <c r="M412" i="3"/>
  <c r="K1111" i="3"/>
  <c r="M3580" i="3"/>
  <c r="M568" i="3"/>
  <c r="M1272" i="3"/>
  <c r="M1078" i="3"/>
  <c r="M3131" i="3"/>
  <c r="K1230" i="3"/>
  <c r="M251" i="3"/>
  <c r="M1855" i="3"/>
  <c r="M139" i="3"/>
  <c r="K1624" i="3"/>
  <c r="K1948" i="3"/>
  <c r="M1955" i="3"/>
  <c r="K3424" i="3"/>
  <c r="M668" i="3"/>
  <c r="K296" i="3"/>
  <c r="K991" i="3"/>
  <c r="K1726" i="3"/>
  <c r="K1318" i="3"/>
  <c r="K166" i="3"/>
  <c r="M3296" i="3"/>
  <c r="M218" i="3"/>
  <c r="K1980" i="3"/>
  <c r="K1911" i="3"/>
  <c r="M3227" i="3"/>
  <c r="M882" i="3"/>
  <c r="M3319" i="3"/>
  <c r="K1786" i="3"/>
  <c r="K1137" i="3"/>
  <c r="M583" i="3"/>
  <c r="M319" i="3"/>
  <c r="M130" i="3"/>
  <c r="M2993" i="3"/>
  <c r="K997" i="3"/>
  <c r="K1074" i="3"/>
  <c r="K3267" i="3"/>
  <c r="K1714" i="3"/>
  <c r="K186" i="3"/>
  <c r="K2165" i="3"/>
  <c r="M1224" i="3"/>
  <c r="M1528" i="3"/>
  <c r="K1179" i="3"/>
  <c r="K675" i="3"/>
  <c r="M3286" i="3"/>
  <c r="M1329" i="3"/>
  <c r="M1110" i="3"/>
  <c r="M2813" i="3"/>
  <c r="K987" i="3"/>
  <c r="K2389" i="3"/>
  <c r="M1199" i="3"/>
  <c r="M1791" i="3"/>
  <c r="K595" i="3"/>
  <c r="M1885" i="3"/>
  <c r="M1352" i="3"/>
  <c r="M3330" i="3"/>
  <c r="M1392" i="3"/>
  <c r="K1183" i="3"/>
  <c r="K1931" i="3"/>
  <c r="K2457" i="3"/>
  <c r="K3553" i="3"/>
  <c r="M688" i="3"/>
  <c r="K2515" i="3"/>
  <c r="K2250" i="3"/>
  <c r="M1964" i="3"/>
  <c r="M1348" i="3"/>
  <c r="M1587" i="3"/>
  <c r="M1183" i="3"/>
  <c r="K316" i="3"/>
  <c r="M2748" i="3"/>
  <c r="M1390" i="3"/>
  <c r="M2230" i="3"/>
  <c r="M1703" i="3"/>
  <c r="M1319" i="3"/>
  <c r="M796" i="3"/>
  <c r="M1490" i="3"/>
  <c r="M427" i="3"/>
  <c r="M1137" i="3"/>
  <c r="K1366" i="3"/>
  <c r="M2916" i="3"/>
  <c r="M1474" i="3"/>
  <c r="K1016" i="3"/>
  <c r="K596" i="3"/>
  <c r="M2831" i="3"/>
  <c r="K1235" i="3"/>
  <c r="K107" i="3"/>
  <c r="K109" i="3"/>
  <c r="M2538" i="3"/>
  <c r="M951" i="3"/>
  <c r="M2804" i="3"/>
  <c r="K1423" i="3"/>
  <c r="K2799" i="3"/>
  <c r="K1834" i="3"/>
  <c r="K1024" i="3"/>
  <c r="K3152" i="3"/>
  <c r="M3174" i="3"/>
  <c r="K2183" i="3"/>
  <c r="M43" i="3"/>
  <c r="M1981" i="3"/>
  <c r="K1351" i="3"/>
  <c r="K2633" i="3"/>
  <c r="K3572" i="3"/>
  <c r="K3234" i="3"/>
  <c r="M347" i="3"/>
  <c r="K3057" i="3"/>
  <c r="K1330" i="3"/>
  <c r="M2966" i="3"/>
  <c r="M2889" i="3"/>
  <c r="M2165" i="3"/>
  <c r="M1589" i="3"/>
  <c r="M3122" i="3"/>
  <c r="K888" i="3"/>
  <c r="K1276" i="3"/>
  <c r="K1006" i="3"/>
  <c r="K1491" i="3"/>
  <c r="K776" i="3"/>
  <c r="K2601" i="3"/>
  <c r="K2599" i="3"/>
  <c r="K1215" i="3"/>
  <c r="K3551" i="3"/>
  <c r="K3115" i="3"/>
  <c r="M1558" i="3"/>
  <c r="M858" i="3"/>
  <c r="M209" i="3"/>
  <c r="K645" i="3"/>
  <c r="M2814" i="3"/>
  <c r="M2574" i="3"/>
  <c r="M2641" i="3"/>
  <c r="K1560" i="3"/>
  <c r="K1147" i="3"/>
  <c r="K1589" i="3"/>
  <c r="M1676" i="3"/>
  <c r="K3381" i="3"/>
  <c r="M164" i="3"/>
  <c r="M1353" i="3"/>
  <c r="K63" i="3"/>
  <c r="K2454" i="3"/>
  <c r="M1552" i="3"/>
  <c r="M3558" i="3"/>
  <c r="K91" i="3"/>
  <c r="M2097" i="3"/>
  <c r="M1255" i="3"/>
  <c r="K2559" i="3"/>
  <c r="M407" i="3"/>
  <c r="K3296" i="3"/>
  <c r="K47" i="3"/>
  <c r="M226" i="3"/>
  <c r="M2173" i="3"/>
  <c r="M271" i="3"/>
  <c r="M1458" i="3"/>
  <c r="K19" i="3"/>
  <c r="M2635" i="3"/>
  <c r="M1521" i="3"/>
  <c r="M12" i="3"/>
  <c r="M983" i="3"/>
  <c r="K291" i="3"/>
  <c r="M1393" i="3"/>
  <c r="M2808" i="3"/>
  <c r="K3508" i="3"/>
  <c r="K2834" i="3"/>
  <c r="M1111" i="3"/>
  <c r="M2600" i="3"/>
  <c r="M2045" i="3"/>
  <c r="K832" i="3"/>
  <c r="K3504" i="3"/>
  <c r="K3114" i="3"/>
  <c r="K2635" i="3"/>
  <c r="K3198" i="3"/>
  <c r="M200" i="3"/>
  <c r="M329" i="3"/>
  <c r="M1539" i="3"/>
  <c r="K202" i="3"/>
  <c r="M1129" i="3"/>
  <c r="M552" i="3"/>
  <c r="K2986" i="3"/>
  <c r="K2491" i="3"/>
  <c r="K2755" i="3"/>
  <c r="M220" i="3"/>
  <c r="M2414" i="3"/>
  <c r="M2306" i="3"/>
  <c r="K1290" i="3"/>
  <c r="K260" i="3"/>
  <c r="K208" i="3"/>
  <c r="K3274" i="3"/>
  <c r="K3368" i="3"/>
  <c r="K66" i="3"/>
  <c r="M103" i="3"/>
  <c r="M2107" i="3"/>
  <c r="M1417" i="3"/>
  <c r="M1761" i="3"/>
  <c r="K1345" i="3"/>
  <c r="M2984" i="3"/>
  <c r="M1013" i="3"/>
  <c r="K306" i="3"/>
  <c r="M1648" i="3"/>
  <c r="M1339" i="3"/>
  <c r="K1343" i="3"/>
  <c r="M1944" i="3"/>
  <c r="K3569" i="3"/>
  <c r="M1911" i="3"/>
  <c r="K2005" i="3"/>
  <c r="M3155" i="3"/>
  <c r="M1341" i="3"/>
  <c r="K2020" i="3"/>
  <c r="K466" i="3"/>
  <c r="K2839" i="3"/>
  <c r="M2849" i="3"/>
  <c r="M2815" i="3"/>
  <c r="K671" i="3"/>
  <c r="M2726" i="3"/>
  <c r="M2449" i="3"/>
  <c r="K1592" i="3"/>
  <c r="K156" i="3"/>
  <c r="M3557" i="3"/>
  <c r="K326" i="3"/>
  <c r="K3157" i="3"/>
  <c r="K80" i="3"/>
  <c r="K1501" i="3"/>
  <c r="M3168" i="3"/>
  <c r="M1588" i="3"/>
  <c r="M2602" i="3"/>
  <c r="M517" i="3"/>
  <c r="M3457" i="3"/>
  <c r="M283" i="3"/>
  <c r="K3201" i="3"/>
  <c r="M2213" i="3"/>
  <c r="M763" i="3"/>
  <c r="M3584" i="3"/>
  <c r="M1293" i="3"/>
  <c r="M2975" i="3"/>
  <c r="K3319" i="3"/>
  <c r="M210" i="3"/>
  <c r="K1989" i="3"/>
  <c r="K3056" i="3"/>
  <c r="K1943" i="3"/>
  <c r="K333" i="3"/>
  <c r="M2964" i="3"/>
  <c r="M3300" i="3"/>
  <c r="K1439" i="3"/>
  <c r="M2901" i="3"/>
  <c r="K1042" i="3"/>
  <c r="M1875" i="3"/>
  <c r="M3468" i="3"/>
  <c r="K2746" i="3"/>
  <c r="M581" i="3"/>
  <c r="M3244" i="3"/>
  <c r="M542" i="3"/>
  <c r="K1196" i="3"/>
  <c r="K2439" i="3"/>
  <c r="K2190" i="3"/>
  <c r="K1116" i="3"/>
  <c r="K1702" i="3"/>
  <c r="K419" i="3"/>
  <c r="K3511" i="3"/>
  <c r="M451" i="3"/>
  <c r="M954" i="3"/>
  <c r="K1094" i="3"/>
  <c r="K2874" i="3"/>
  <c r="M35" i="3"/>
  <c r="K1670" i="3"/>
  <c r="K2062" i="3"/>
  <c r="M2886" i="3"/>
  <c r="K3151" i="3"/>
  <c r="M2666" i="3"/>
  <c r="K2973" i="3"/>
  <c r="K2989" i="3"/>
  <c r="M1617" i="3"/>
  <c r="M1181" i="3"/>
  <c r="M471" i="3"/>
  <c r="M1256" i="3"/>
  <c r="M609" i="3"/>
  <c r="K973" i="3"/>
  <c r="M3099" i="3"/>
  <c r="K461" i="3"/>
  <c r="K1634" i="3"/>
  <c r="K2431" i="3"/>
  <c r="M3274" i="3"/>
  <c r="K18" i="3"/>
  <c r="M2309" i="3"/>
  <c r="K2882" i="3"/>
  <c r="M138" i="3"/>
  <c r="K3291" i="3"/>
  <c r="K2291" i="3"/>
  <c r="M337" i="3"/>
  <c r="K2361" i="3"/>
  <c r="M3243" i="3"/>
  <c r="M1198" i="3"/>
  <c r="M2076" i="3"/>
  <c r="K1736" i="3"/>
  <c r="M2974" i="3"/>
  <c r="M3304" i="3"/>
  <c r="M3317" i="3"/>
  <c r="K3455" i="3"/>
  <c r="K1559" i="3"/>
  <c r="M3535" i="3"/>
  <c r="K976" i="3"/>
  <c r="M3249" i="3"/>
  <c r="M3591" i="3"/>
  <c r="M2251" i="3"/>
  <c r="M1450" i="3"/>
  <c r="M640" i="3"/>
  <c r="K676" i="3"/>
  <c r="M402" i="3"/>
  <c r="M61" i="3"/>
  <c r="K1540" i="3"/>
  <c r="K1352" i="3"/>
  <c r="M1554" i="3"/>
  <c r="K1180" i="3"/>
  <c r="M1176" i="3"/>
  <c r="M730" i="3"/>
  <c r="M1252" i="3"/>
  <c r="K2476" i="3"/>
  <c r="M2750" i="3"/>
  <c r="K251" i="3"/>
  <c r="M1580" i="3"/>
  <c r="K2696" i="3"/>
  <c r="K1299" i="3"/>
  <c r="M1133" i="3"/>
  <c r="M3492" i="3"/>
  <c r="K703" i="3"/>
  <c r="M197" i="3"/>
  <c r="K1686" i="3"/>
  <c r="K3181" i="3"/>
  <c r="K1342" i="3"/>
  <c r="M990" i="3"/>
  <c r="K1191" i="3"/>
  <c r="M2954" i="3"/>
  <c r="M1549" i="3"/>
  <c r="K2865" i="3"/>
  <c r="M2911" i="3"/>
  <c r="K3473" i="3"/>
  <c r="K2273" i="3"/>
  <c r="M828" i="3"/>
  <c r="K2186" i="3"/>
  <c r="K1816" i="3"/>
  <c r="K2608" i="3"/>
  <c r="M486" i="3"/>
  <c r="M2676" i="3"/>
  <c r="K2784" i="3"/>
  <c r="K678" i="3"/>
  <c r="M2171" i="3"/>
  <c r="M546" i="3"/>
  <c r="K2856" i="3"/>
  <c r="M1956" i="3"/>
  <c r="K1067" i="3"/>
  <c r="K3306" i="3"/>
  <c r="M710" i="3"/>
  <c r="K3275" i="3"/>
  <c r="K3433" i="3"/>
  <c r="M1656" i="3"/>
  <c r="K3376" i="3"/>
  <c r="M2003" i="3"/>
  <c r="K3063" i="3"/>
  <c r="M2575" i="3"/>
  <c r="M2314" i="3"/>
  <c r="K1750" i="3"/>
  <c r="K149" i="3"/>
  <c r="K641" i="3"/>
  <c r="K1938" i="3"/>
  <c r="K948" i="3"/>
  <c r="K2607" i="3"/>
  <c r="M2567" i="3"/>
  <c r="M1814" i="3"/>
  <c r="K1639" i="3"/>
  <c r="M1662" i="3"/>
  <c r="M2475" i="3"/>
  <c r="K2342" i="3"/>
  <c r="K1898" i="3"/>
  <c r="M2356" i="3"/>
  <c r="M3373" i="3"/>
  <c r="M1499" i="3"/>
  <c r="M2055" i="3"/>
  <c r="M491" i="3"/>
  <c r="M2396" i="3"/>
  <c r="M51" i="3"/>
  <c r="K853" i="3"/>
  <c r="M80" i="3"/>
  <c r="M1484" i="3"/>
  <c r="M512" i="3"/>
  <c r="K263" i="3"/>
  <c r="K1324" i="3"/>
  <c r="M426" i="3"/>
  <c r="M1739" i="3"/>
  <c r="M674" i="3"/>
  <c r="K3194" i="3"/>
  <c r="K2483" i="3"/>
  <c r="M3358" i="3"/>
  <c r="M3136" i="3"/>
  <c r="K1447" i="3"/>
  <c r="M1812" i="3"/>
  <c r="K3456" i="3"/>
  <c r="M392" i="3"/>
  <c r="K3417" i="3"/>
  <c r="K1693" i="3"/>
  <c r="M2099" i="3"/>
  <c r="M1477" i="3"/>
  <c r="M2021" i="3"/>
  <c r="M121" i="3"/>
  <c r="K2776" i="3"/>
  <c r="K699" i="3"/>
  <c r="K33" i="3"/>
  <c r="K189" i="3"/>
  <c r="M2121" i="3"/>
  <c r="K1977" i="3"/>
  <c r="K687" i="3"/>
  <c r="M750" i="3"/>
  <c r="K3404" i="3"/>
  <c r="K940" i="3"/>
  <c r="M1965" i="3"/>
  <c r="K1974" i="3"/>
  <c r="K308" i="3"/>
  <c r="M332" i="3"/>
  <c r="M2915" i="3"/>
  <c r="K356" i="3"/>
  <c r="K724" i="3"/>
  <c r="M817" i="3"/>
  <c r="M928" i="3"/>
  <c r="M2157" i="3"/>
  <c r="M3184" i="3"/>
  <c r="K2228" i="3"/>
  <c r="K2775" i="3"/>
  <c r="M3031" i="3"/>
  <c r="M2167" i="3"/>
  <c r="M413" i="3"/>
  <c r="M1860" i="3"/>
  <c r="M2370" i="3"/>
  <c r="K1177" i="3"/>
  <c r="K1710" i="3"/>
  <c r="K302" i="3"/>
  <c r="K2391" i="3"/>
  <c r="M1817" i="3"/>
  <c r="M1578" i="3"/>
  <c r="K695" i="3"/>
  <c r="M1440" i="3"/>
  <c r="K3512" i="3"/>
  <c r="M82" i="3"/>
  <c r="M3157" i="3"/>
  <c r="K3436" i="3"/>
  <c r="M3439" i="3"/>
  <c r="K2667" i="3"/>
  <c r="K1448" i="3"/>
  <c r="M2066" i="3"/>
  <c r="K576" i="3"/>
  <c r="M2283" i="3"/>
  <c r="K2307" i="3"/>
  <c r="K2114" i="3"/>
  <c r="M639" i="3"/>
  <c r="K1707" i="3"/>
  <c r="K295" i="3"/>
  <c r="K2752" i="3"/>
  <c r="M3367" i="3"/>
  <c r="K1942" i="3"/>
  <c r="K1655" i="3"/>
  <c r="K694" i="3"/>
  <c r="K1463" i="3"/>
  <c r="K3523" i="3"/>
  <c r="M3261" i="3"/>
  <c r="M1949" i="3"/>
  <c r="K963" i="3"/>
  <c r="M3404" i="3"/>
  <c r="K634" i="3"/>
  <c r="M3132" i="3"/>
  <c r="M246" i="3"/>
  <c r="M1671" i="3"/>
  <c r="K1930" i="3"/>
  <c r="M1197" i="3"/>
  <c r="K2077" i="3"/>
  <c r="M561" i="3"/>
  <c r="M2955" i="3"/>
  <c r="M2268" i="3"/>
  <c r="M596" i="3"/>
  <c r="K753" i="3"/>
  <c r="M1497" i="3"/>
  <c r="K2047" i="3"/>
  <c r="K2540" i="3"/>
  <c r="K2673" i="3"/>
  <c r="M653" i="3"/>
  <c r="M149" i="3"/>
  <c r="M3504" i="3"/>
  <c r="K2992" i="3"/>
  <c r="M1666" i="3"/>
  <c r="M3096" i="3"/>
  <c r="K2170" i="3"/>
  <c r="M1358" i="3"/>
  <c r="K2366" i="3"/>
  <c r="K3584" i="3"/>
  <c r="M1050" i="3"/>
  <c r="M3328" i="3"/>
  <c r="K2067" i="3"/>
  <c r="M67" i="3"/>
  <c r="M598" i="3"/>
  <c r="K1833" i="3"/>
  <c r="K821" i="3"/>
  <c r="K2072" i="3"/>
  <c r="K1033" i="3"/>
  <c r="M2627" i="3"/>
  <c r="K3282" i="3"/>
  <c r="K872" i="3"/>
  <c r="M1527" i="3"/>
  <c r="M544" i="3"/>
  <c r="M2697" i="3"/>
  <c r="M3397" i="3"/>
  <c r="M3067" i="3"/>
  <c r="M1779" i="3"/>
  <c r="M3410" i="3"/>
  <c r="K1572" i="3"/>
  <c r="M3433" i="3"/>
  <c r="M2503" i="3"/>
  <c r="K1688" i="3"/>
  <c r="M3541" i="3"/>
  <c r="K3495" i="3"/>
  <c r="M3338" i="3"/>
  <c r="K602" i="3"/>
  <c r="K2554" i="3"/>
  <c r="K1784" i="3"/>
  <c r="M3550" i="3"/>
  <c r="K2730" i="3"/>
  <c r="M826" i="3"/>
  <c r="K1562" i="3"/>
  <c r="M2368" i="3"/>
  <c r="M3599" i="3"/>
  <c r="M2226" i="3"/>
  <c r="K572" i="3"/>
  <c r="K2961" i="3"/>
  <c r="K1267" i="3"/>
  <c r="K2512" i="3"/>
  <c r="M1504" i="3"/>
  <c r="K2851" i="3"/>
  <c r="M2768" i="3"/>
  <c r="K2014" i="3"/>
  <c r="M1489" i="3"/>
  <c r="K2774" i="3"/>
  <c r="K754" i="3"/>
  <c r="K890" i="3"/>
  <c r="M2661" i="3"/>
  <c r="M1217" i="3"/>
  <c r="M689" i="3"/>
  <c r="M1365" i="3"/>
  <c r="K680" i="3"/>
  <c r="M2193" i="3"/>
  <c r="K2638" i="3"/>
  <c r="M2407" i="3"/>
  <c r="M967" i="3"/>
  <c r="K3084" i="3"/>
  <c r="M2691" i="3"/>
  <c r="M3453" i="3"/>
  <c r="K90" i="3"/>
  <c r="M1343" i="3"/>
  <c r="M1068" i="3"/>
  <c r="M1871" i="3"/>
  <c r="M1074" i="3"/>
  <c r="K728" i="3"/>
  <c r="M728" i="3"/>
  <c r="M792" i="3"/>
  <c r="M522" i="3"/>
  <c r="K1835" i="3"/>
  <c r="M2078" i="3"/>
  <c r="M673" i="3"/>
  <c r="K367" i="3"/>
  <c r="K438" i="3"/>
  <c r="M124" i="3"/>
  <c r="K692" i="3"/>
  <c r="M821" i="3"/>
  <c r="M3200" i="3"/>
  <c r="K3353" i="3"/>
  <c r="K410" i="3"/>
  <c r="K2764" i="3"/>
  <c r="K528" i="3"/>
  <c r="M767" i="3"/>
  <c r="K2612" i="3"/>
  <c r="M660" i="3"/>
  <c r="M2005" i="3"/>
  <c r="K2814" i="3"/>
  <c r="M2399" i="3"/>
  <c r="M2721" i="3"/>
  <c r="M2151" i="3"/>
  <c r="M3524" i="3"/>
  <c r="M3327" i="3"/>
  <c r="K214" i="3"/>
  <c r="M318" i="3"/>
  <c r="M239" i="3"/>
  <c r="K1893" i="3"/>
  <c r="M3021" i="3"/>
  <c r="K2845" i="3"/>
  <c r="K2388" i="3"/>
  <c r="K554" i="3"/>
  <c r="K3228" i="3"/>
  <c r="M1046" i="3"/>
  <c r="K1269" i="3"/>
  <c r="M2480" i="3"/>
  <c r="M201" i="3"/>
  <c r="K1128" i="3"/>
  <c r="M2533" i="3"/>
  <c r="K875" i="3"/>
  <c r="M268" i="3"/>
  <c r="K2526" i="3"/>
  <c r="K2543" i="3"/>
  <c r="M1505" i="3"/>
  <c r="M449" i="3"/>
  <c r="K3034" i="3"/>
  <c r="K3205" i="3"/>
  <c r="K1926" i="3"/>
  <c r="K3397" i="3"/>
  <c r="K2889" i="3"/>
  <c r="K1058" i="3"/>
  <c r="M2751" i="3"/>
  <c r="M212" i="3"/>
  <c r="K3123" i="3"/>
  <c r="K3599" i="3"/>
  <c r="K2110" i="3"/>
  <c r="M1491" i="3"/>
  <c r="K2359" i="3"/>
  <c r="K40" i="3"/>
  <c r="K601" i="3"/>
  <c r="K2723" i="3"/>
  <c r="M3464" i="3"/>
  <c r="M3291" i="3"/>
  <c r="M386" i="3"/>
  <c r="K327" i="3"/>
  <c r="K384" i="3"/>
  <c r="K3594" i="3"/>
  <c r="M887" i="3"/>
  <c r="K3216" i="3"/>
  <c r="K1822" i="3"/>
  <c r="M2075" i="3"/>
  <c r="K813" i="3"/>
  <c r="M3230" i="3"/>
  <c r="K3382" i="3"/>
  <c r="M985" i="3"/>
  <c r="M1512" i="3"/>
  <c r="K1135" i="3"/>
  <c r="K1571" i="3"/>
  <c r="M3197" i="3"/>
  <c r="M1398" i="3"/>
  <c r="K273" i="3"/>
  <c r="K2264" i="3"/>
  <c r="M2932" i="3"/>
  <c r="M42" i="3"/>
  <c r="M2239" i="3"/>
  <c r="M3241" i="3"/>
  <c r="K1403" i="3"/>
  <c r="M784" i="3"/>
  <c r="M733" i="3"/>
  <c r="M497" i="3"/>
  <c r="K3525" i="3"/>
  <c r="M2663" i="3"/>
  <c r="K1915" i="3"/>
  <c r="K1531" i="3"/>
  <c r="M748" i="3"/>
  <c r="K1001" i="3"/>
  <c r="K2382" i="3"/>
  <c r="K1346" i="3"/>
  <c r="M1034" i="3"/>
  <c r="K3255" i="3"/>
  <c r="M865" i="3"/>
  <c r="K1364" i="3"/>
  <c r="K400" i="3"/>
  <c r="K3563" i="3"/>
  <c r="K2930" i="3"/>
  <c r="M3116" i="3"/>
  <c r="M1520" i="3"/>
  <c r="K3281" i="3"/>
  <c r="M289" i="3"/>
  <c r="M857" i="3"/>
  <c r="M862" i="3"/>
  <c r="M158" i="3"/>
  <c r="K3377" i="3"/>
  <c r="M856" i="3"/>
  <c r="K818" i="3"/>
  <c r="M351" i="3"/>
  <c r="K665" i="3"/>
  <c r="M3127" i="3"/>
  <c r="K3410" i="3"/>
  <c r="K1253" i="3"/>
  <c r="M835" i="3"/>
  <c r="M1997" i="3"/>
  <c r="K3075" i="3"/>
  <c r="K1609" i="3"/>
  <c r="K2864" i="3"/>
  <c r="K49" i="3"/>
  <c r="M2374" i="3"/>
  <c r="M2404" i="3"/>
  <c r="M1031" i="3"/>
  <c r="K3421" i="3"/>
  <c r="M536" i="3"/>
  <c r="M1836" i="3"/>
  <c r="M2210" i="3"/>
  <c r="K1504" i="3"/>
  <c r="M2162" i="3"/>
  <c r="M494" i="3"/>
  <c r="K3229" i="3"/>
  <c r="K2866" i="3"/>
  <c r="M1889" i="3"/>
  <c r="M2688" i="3"/>
  <c r="M1830" i="3"/>
  <c r="M311" i="3"/>
  <c r="M902" i="3"/>
  <c r="K899" i="3"/>
  <c r="M2703" i="3"/>
  <c r="K1363" i="3"/>
  <c r="K2937" i="3"/>
  <c r="K989" i="3"/>
  <c r="M2640" i="3"/>
  <c r="M1606" i="3"/>
  <c r="K1124" i="3"/>
  <c r="K1631" i="3"/>
  <c r="M2914" i="3"/>
  <c r="K3214" i="3"/>
  <c r="M1400" i="3"/>
  <c r="M3201" i="3"/>
  <c r="M1145" i="3"/>
  <c r="K965" i="3"/>
  <c r="M2186" i="3"/>
  <c r="K2807" i="3"/>
  <c r="M410" i="3"/>
  <c r="K744" i="3"/>
  <c r="K218" i="3"/>
  <c r="M3320" i="3"/>
  <c r="K2093" i="3"/>
  <c r="K2618" i="3"/>
  <c r="K961" i="3"/>
  <c r="M2773" i="3"/>
  <c r="K2152" i="3"/>
  <c r="M612" i="3"/>
  <c r="M751" i="3"/>
  <c r="M2269" i="3"/>
  <c r="M793" i="3"/>
  <c r="K1610" i="3"/>
  <c r="M250" i="3"/>
  <c r="M25" i="3"/>
  <c r="K2425" i="3"/>
  <c r="M3044" i="3"/>
  <c r="M3384" i="3"/>
  <c r="K792" i="3"/>
  <c r="K2209" i="3"/>
  <c r="K1919" i="3"/>
  <c r="M1005" i="3"/>
  <c r="M2731" i="3"/>
  <c r="M2091" i="3"/>
  <c r="K2897" i="3"/>
  <c r="K1142" i="3"/>
  <c r="M2530" i="3"/>
  <c r="M2154" i="3"/>
  <c r="K501" i="3"/>
  <c r="M936" i="3"/>
  <c r="K1032" i="3"/>
  <c r="K604" i="3"/>
  <c r="K3028" i="3"/>
  <c r="K592" i="3"/>
  <c r="M485" i="3"/>
  <c r="M2378" i="3"/>
  <c r="M3036" i="3"/>
  <c r="M547" i="3"/>
  <c r="K839" i="3"/>
  <c r="M914" i="3"/>
  <c r="K1978" i="3"/>
  <c r="M3039" i="3"/>
  <c r="K1613" i="3"/>
  <c r="M1919" i="3"/>
  <c r="K1390" i="3"/>
  <c r="K931" i="3"/>
  <c r="M1312" i="3"/>
  <c r="M2812" i="3"/>
  <c r="M717" i="3"/>
  <c r="M245" i="3"/>
  <c r="M614" i="3"/>
  <c r="K1997" i="3"/>
  <c r="K477" i="3"/>
  <c r="K2105" i="3"/>
  <c r="K353" i="3"/>
  <c r="K3459" i="3"/>
  <c r="K3554" i="3"/>
  <c r="M3406" i="3"/>
  <c r="M189" i="3"/>
  <c r="K877" i="3"/>
  <c r="M933" i="3"/>
  <c r="K3547" i="3"/>
  <c r="M403" i="3"/>
  <c r="M1249" i="3"/>
  <c r="M3162" i="3"/>
  <c r="K2236" i="3"/>
  <c r="K2468" i="3"/>
  <c r="M303" i="3"/>
  <c r="M3179" i="3"/>
  <c r="K1809" i="3"/>
  <c r="M3340" i="3"/>
  <c r="K1285" i="3"/>
  <c r="K2688" i="3"/>
  <c r="K3302" i="3"/>
  <c r="M2694" i="3"/>
  <c r="M1346" i="3"/>
  <c r="M3084" i="3"/>
  <c r="K1319" i="3"/>
  <c r="K1005" i="3"/>
  <c r="M2095" i="3"/>
  <c r="M342" i="3"/>
  <c r="M824" i="3"/>
  <c r="K3328" i="3"/>
  <c r="K2978" i="3"/>
  <c r="K2456" i="3"/>
  <c r="M1511" i="3"/>
  <c r="K749" i="3"/>
  <c r="M3172" i="3"/>
  <c r="K2553" i="3"/>
  <c r="M2696" i="3"/>
  <c r="K1549" i="3"/>
  <c r="K3401" i="3"/>
  <c r="K340" i="3"/>
  <c r="M1372" i="3"/>
  <c r="K3226" i="3"/>
  <c r="K219" i="3"/>
  <c r="M1091" i="3"/>
  <c r="K421" i="3"/>
  <c r="K3443" i="3"/>
  <c r="K2178" i="3"/>
  <c r="M2420" i="3"/>
  <c r="M2873" i="3"/>
  <c r="K1323" i="3"/>
  <c r="K3085" i="3"/>
  <c r="K1666" i="3"/>
  <c r="K158" i="3"/>
  <c r="K1223" i="3"/>
  <c r="M1167" i="3"/>
  <c r="K3098" i="3"/>
  <c r="K2587" i="3"/>
  <c r="K3244" i="3"/>
  <c r="K3020" i="3"/>
  <c r="K1764" i="3"/>
  <c r="K567" i="3"/>
  <c r="K2977" i="3"/>
  <c r="M2549" i="3"/>
  <c r="M3035" i="3"/>
  <c r="K521" i="3"/>
  <c r="M1962" i="3"/>
  <c r="K2894" i="3"/>
  <c r="K971" i="3"/>
  <c r="M1912" i="3"/>
  <c r="M3469" i="3"/>
  <c r="K2619" i="3"/>
  <c r="M3603" i="3"/>
  <c r="M3254" i="3"/>
  <c r="M2074" i="3"/>
  <c r="K70" i="3"/>
  <c r="M1296" i="3"/>
  <c r="K14" i="3"/>
  <c r="M3315" i="3"/>
  <c r="M2580" i="3"/>
  <c r="K2495" i="3"/>
  <c r="M3440" i="3"/>
  <c r="M1023" i="3"/>
  <c r="M3166" i="3"/>
  <c r="K2159" i="3"/>
  <c r="K2700" i="3"/>
  <c r="M3344" i="3"/>
  <c r="M3062" i="3"/>
  <c r="K3243" i="3"/>
  <c r="K3049" i="3"/>
  <c r="M350" i="3"/>
  <c r="M2837" i="3"/>
  <c r="M2330" i="3"/>
  <c r="K2283" i="3"/>
  <c r="M1787" i="3"/>
  <c r="M2920" i="3"/>
  <c r="K2985" i="3"/>
  <c r="M1835" i="3"/>
  <c r="M2041" i="3"/>
  <c r="M1870" i="3"/>
  <c r="M2868" i="3"/>
  <c r="K617" i="3"/>
  <c r="K610" i="3"/>
  <c r="M2031" i="3"/>
  <c r="M198" i="3"/>
  <c r="K2747" i="3"/>
  <c r="M2262" i="3"/>
  <c r="M1519" i="3"/>
  <c r="K301" i="3"/>
  <c r="M1065" i="3"/>
  <c r="M2019" i="3"/>
  <c r="M202" i="3"/>
  <c r="M3028" i="3"/>
  <c r="M2071" i="3"/>
  <c r="K2478" i="3"/>
  <c r="M1837" i="3"/>
  <c r="M2516" i="3"/>
  <c r="M2790" i="3"/>
  <c r="M963" i="3"/>
  <c r="K17" i="3"/>
  <c r="K797" i="3"/>
  <c r="K35" i="3"/>
  <c r="K3288" i="3"/>
  <c r="M1523" i="3"/>
  <c r="M2290" i="3"/>
  <c r="M1862" i="3"/>
  <c r="M385" i="3"/>
  <c r="M2312" i="3"/>
  <c r="M1202" i="3"/>
  <c r="K2678" i="3"/>
  <c r="K1152" i="3"/>
  <c r="K1755" i="3"/>
  <c r="M900" i="3"/>
  <c r="K2660" i="3"/>
  <c r="M2037" i="3"/>
  <c r="K1771" i="3"/>
  <c r="M1570" i="3"/>
  <c r="K2613" i="3"/>
  <c r="K710" i="3"/>
  <c r="K1925" i="3"/>
  <c r="M839" i="3"/>
  <c r="M1772" i="3"/>
  <c r="M2131" i="3"/>
  <c r="K15" i="3"/>
  <c r="M868" i="3"/>
  <c r="M913" i="3"/>
  <c r="K2909" i="3"/>
  <c r="M2753" i="3"/>
  <c r="M2871" i="3"/>
  <c r="K1355" i="3"/>
  <c r="K463" i="3"/>
  <c r="K2312" i="3"/>
  <c r="M574" i="3"/>
  <c r="M2062" i="3"/>
  <c r="M3598" i="3"/>
  <c r="K771" i="3"/>
  <c r="K1820" i="3"/>
  <c r="M3013" i="3"/>
  <c r="K129" i="3"/>
  <c r="K2155" i="3"/>
  <c r="M1794" i="3"/>
  <c r="M1044" i="3"/>
  <c r="K1466" i="3"/>
  <c r="K3052" i="3"/>
  <c r="M90" i="3"/>
  <c r="K1819" i="3"/>
  <c r="K2868" i="3"/>
  <c r="M3559" i="3"/>
  <c r="M903" i="3"/>
  <c r="K2606" i="3"/>
  <c r="M937" i="3"/>
  <c r="M679" i="3"/>
  <c r="M2681" i="3"/>
  <c r="K3273" i="3"/>
  <c r="K2460" i="3"/>
  <c r="K101" i="3"/>
  <c r="K106" i="3"/>
  <c r="K2836" i="3"/>
  <c r="K1014" i="3"/>
  <c r="K2580" i="3"/>
  <c r="M1174" i="3"/>
  <c r="M560" i="3"/>
  <c r="M588" i="3"/>
  <c r="M2202" i="3"/>
  <c r="K742" i="3"/>
  <c r="K568" i="3"/>
  <c r="K653" i="3"/>
  <c r="M3430" i="3"/>
  <c r="M2273" i="3"/>
  <c r="K2625" i="3"/>
  <c r="K44" i="3"/>
  <c r="M1154" i="3"/>
  <c r="M3176" i="3"/>
  <c r="K1735" i="3"/>
  <c r="M3267" i="3"/>
  <c r="M2788" i="3"/>
  <c r="K861" i="3"/>
  <c r="M541" i="3"/>
  <c r="K1494" i="3"/>
  <c r="M3010" i="3"/>
  <c r="M1148" i="3"/>
  <c r="K1072" i="3"/>
  <c r="K3080" i="3"/>
  <c r="K3486" i="3"/>
  <c r="M3087" i="3"/>
  <c r="K848" i="3"/>
  <c r="M1070" i="3"/>
  <c r="K2493" i="3"/>
  <c r="M1162" i="3"/>
  <c r="K1950" i="3"/>
  <c r="M2030" i="3"/>
  <c r="K2363" i="3"/>
  <c r="M1186" i="3"/>
  <c r="K1663" i="3"/>
  <c r="M2236" i="3"/>
  <c r="M2127" i="3"/>
  <c r="M2746" i="3"/>
  <c r="M2987" i="3"/>
  <c r="M281" i="3"/>
  <c r="K284" i="3"/>
  <c r="K2385" i="3"/>
  <c r="M1467" i="3"/>
  <c r="M32" i="3"/>
  <c r="M2122" i="3"/>
  <c r="K2139" i="3"/>
  <c r="M1221" i="3"/>
  <c r="K2753" i="3"/>
  <c r="K2525" i="3"/>
  <c r="M2609" i="3"/>
  <c r="K3446" i="3"/>
  <c r="M2921" i="3"/>
  <c r="M3276" i="3"/>
  <c r="K2890" i="3"/>
  <c r="M1223" i="3"/>
  <c r="K941" i="3"/>
  <c r="K1680" i="3"/>
  <c r="M1161" i="3"/>
  <c r="M1035" i="3"/>
  <c r="M165" i="3"/>
  <c r="K2550" i="3"/>
  <c r="K3312" i="3"/>
  <c r="K1133" i="3"/>
  <c r="K2358" i="3"/>
  <c r="K1721" i="3"/>
  <c r="K3170" i="3"/>
  <c r="M3242" i="3"/>
  <c r="M1415" i="3"/>
  <c r="M907" i="3"/>
  <c r="K3232" i="3"/>
  <c r="K3206" i="3"/>
  <c r="K144" i="3"/>
  <c r="M923" i="3"/>
  <c r="M3117" i="3"/>
  <c r="K3490" i="3"/>
  <c r="M2745" i="3"/>
  <c r="K1336" i="3"/>
  <c r="K2955" i="3"/>
  <c r="M356" i="3"/>
  <c r="M2264" i="3"/>
  <c r="M2693" i="3"/>
  <c r="M1431" i="3"/>
  <c r="K34" i="3"/>
  <c r="K3038" i="3"/>
  <c r="M1990" i="3"/>
  <c r="K3542" i="3"/>
  <c r="K2377" i="3"/>
  <c r="M783" i="3"/>
  <c r="K1405" i="3"/>
  <c r="K3276" i="3"/>
  <c r="M2285" i="3"/>
  <c r="K2202" i="3"/>
  <c r="M110" i="3"/>
  <c r="M2797" i="3"/>
  <c r="K256" i="3"/>
  <c r="K1836" i="3"/>
  <c r="K2450" i="3"/>
  <c r="M1719" i="3"/>
  <c r="K1867" i="3"/>
  <c r="M756" i="3"/>
  <c r="K1619" i="3"/>
  <c r="M1765" i="3"/>
  <c r="K2634" i="3"/>
  <c r="M2042" i="3"/>
  <c r="M1891" i="3"/>
  <c r="K553" i="3"/>
  <c r="K1399" i="3"/>
  <c r="K2259" i="3"/>
  <c r="M3308" i="3"/>
  <c r="M163" i="3"/>
  <c r="K3548" i="3"/>
  <c r="M2648" i="3"/>
  <c r="M1769" i="3"/>
  <c r="K1718" i="3"/>
  <c r="K5" i="3"/>
  <c r="M1544" i="3"/>
  <c r="M1200" i="3"/>
  <c r="K1131" i="3"/>
  <c r="M1563" i="3"/>
  <c r="K2295" i="3"/>
  <c r="M3211" i="3"/>
  <c r="M1694" i="3"/>
  <c r="M1867" i="3"/>
  <c r="M2791" i="3"/>
  <c r="K2162" i="3"/>
  <c r="K2780" i="3"/>
  <c r="M1513" i="3"/>
  <c r="K3132" i="3"/>
  <c r="K2292" i="3"/>
  <c r="M2212" i="3"/>
  <c r="K2997" i="3"/>
  <c r="M1940" i="3"/>
  <c r="K2212" i="3"/>
  <c r="K929" i="3"/>
  <c r="M439" i="3"/>
  <c r="M113" i="3"/>
  <c r="K1751" i="3"/>
  <c r="K2490" i="3"/>
  <c r="M3355" i="3"/>
  <c r="M1509" i="3"/>
  <c r="M1650" i="3"/>
  <c r="M2444" i="3"/>
  <c r="K1047" i="3"/>
  <c r="M719" i="3"/>
  <c r="M3392" i="3"/>
  <c r="K3067" i="3"/>
  <c r="K3139" i="3"/>
  <c r="K64" i="3"/>
  <c r="M3301" i="3"/>
  <c r="K3499" i="3"/>
  <c r="M3081" i="3"/>
  <c r="M3519" i="3"/>
  <c r="K1238" i="3"/>
  <c r="K698" i="3"/>
  <c r="M1905" i="3"/>
  <c r="K1211" i="3"/>
  <c r="M81" i="3"/>
  <c r="K3325" i="3"/>
  <c r="M2039" i="3"/>
  <c r="M769" i="3"/>
  <c r="K1877" i="3"/>
  <c r="M368" i="3"/>
  <c r="M69" i="3"/>
  <c r="M794" i="3"/>
  <c r="K1909" i="3"/>
  <c r="K1776" i="3"/>
  <c r="K1367" i="3"/>
  <c r="M3149" i="3"/>
  <c r="K196" i="3"/>
  <c r="M841" i="3"/>
  <c r="M3218" i="3"/>
  <c r="M2735" i="3"/>
  <c r="M157" i="3"/>
  <c r="K3503" i="3"/>
  <c r="M2194" i="3"/>
  <c r="K2850" i="3"/>
  <c r="K863" i="3"/>
  <c r="K2510" i="3"/>
  <c r="M154" i="3"/>
  <c r="K3412" i="3"/>
  <c r="M1966" i="3"/>
  <c r="M1026" i="3"/>
  <c r="M3129" i="3"/>
  <c r="K113" i="3"/>
  <c r="M2438" i="3"/>
  <c r="K487" i="3"/>
  <c r="K2319" i="3"/>
  <c r="K3245" i="3"/>
  <c r="M2106" i="3"/>
  <c r="M3163" i="3"/>
  <c r="K975" i="3"/>
  <c r="K2119" i="3"/>
  <c r="M1947" i="3"/>
  <c r="K3169" i="3"/>
  <c r="M1731" i="3"/>
  <c r="K297" i="3"/>
  <c r="M3076" i="3"/>
  <c r="M1323" i="3"/>
  <c r="K3348" i="3"/>
  <c r="K1785" i="3"/>
  <c r="M2115" i="3"/>
  <c r="K1874" i="3"/>
  <c r="K2486" i="3"/>
  <c r="M3476" i="3"/>
  <c r="M2278" i="3"/>
  <c r="K2179" i="3"/>
  <c r="M1429" i="3"/>
  <c r="K1353" i="3"/>
  <c r="M2552" i="3"/>
  <c r="M398" i="3"/>
  <c r="M833" i="3"/>
  <c r="K2195" i="3"/>
  <c r="M2452" i="3"/>
  <c r="M2145" i="3"/>
  <c r="K1375" i="3"/>
  <c r="K1961" i="3"/>
  <c r="K1475" i="3"/>
  <c r="M2372" i="3"/>
  <c r="K1079" i="3"/>
  <c r="K495" i="3"/>
  <c r="K2470" i="3"/>
  <c r="K2511" i="3"/>
  <c r="M2495" i="3"/>
  <c r="M2302" i="3"/>
  <c r="K652" i="3"/>
  <c r="M2234" i="3"/>
  <c r="K3218" i="3"/>
  <c r="K176" i="3"/>
  <c r="M361" i="3"/>
  <c r="K29" i="3"/>
  <c r="M2102" i="3"/>
  <c r="M2759" i="3"/>
  <c r="K2019" i="3"/>
  <c r="K374" i="3"/>
  <c r="K1248" i="3"/>
  <c r="M3048" i="3"/>
  <c r="K137" i="3"/>
  <c r="K2881" i="3"/>
  <c r="K1021" i="3"/>
  <c r="M21" i="3"/>
  <c r="M2015" i="3"/>
  <c r="K828" i="3"/>
  <c r="K3294" i="3"/>
  <c r="M2204" i="3"/>
  <c r="M3581" i="3"/>
  <c r="K2338" i="3"/>
  <c r="M2824" i="3"/>
  <c r="M3396" i="3"/>
  <c r="K2563" i="3"/>
  <c r="M1803" i="3"/>
  <c r="K1317" i="3"/>
  <c r="M2742" i="3"/>
  <c r="M888" i="3"/>
  <c r="K2123" i="3"/>
  <c r="M1691" i="3"/>
  <c r="M1493" i="3"/>
  <c r="K1719" i="3"/>
  <c r="M2794" i="3"/>
  <c r="M1725" i="3"/>
  <c r="M499" i="3"/>
  <c r="K2394" i="3"/>
  <c r="K2568" i="3"/>
  <c r="K1605" i="3"/>
  <c r="K3298" i="3"/>
  <c r="M456" i="3"/>
  <c r="K174" i="3"/>
  <c r="K3349" i="3"/>
  <c r="K508" i="3"/>
  <c r="M3195" i="3"/>
  <c r="M284" i="3"/>
  <c r="K3014" i="3"/>
  <c r="K3058" i="3"/>
  <c r="K2329" i="3"/>
  <c r="M310" i="3"/>
  <c r="M1018" i="3"/>
  <c r="K2126" i="3"/>
  <c r="K1746" i="3"/>
  <c r="M1538" i="3"/>
  <c r="K3308" i="3"/>
  <c r="M1112" i="3"/>
  <c r="K2033" i="3"/>
  <c r="K3316" i="3"/>
  <c r="K287" i="3"/>
  <c r="M3161" i="3"/>
  <c r="M1165" i="3"/>
  <c r="M2436" i="3"/>
  <c r="K3533" i="3"/>
  <c r="M3269" i="3"/>
  <c r="K970" i="3"/>
  <c r="M3465" i="3"/>
  <c r="M155" i="3"/>
  <c r="M2153" i="3"/>
  <c r="M2044" i="3"/>
  <c r="M1560" i="3"/>
  <c r="M2049" i="3"/>
  <c r="K1306" i="3"/>
  <c r="M128" i="3"/>
  <c r="K161" i="3"/>
  <c r="K642" i="3"/>
  <c r="K3591" i="3"/>
  <c r="K2461" i="3"/>
  <c r="M754" i="3"/>
  <c r="M1189" i="3"/>
  <c r="K2148" i="3"/>
  <c r="K3385" i="3"/>
  <c r="K3496" i="3"/>
  <c r="K1773" i="3"/>
  <c r="K3309" i="3"/>
  <c r="M3311" i="3"/>
  <c r="K1216" i="3"/>
  <c r="K1232" i="3"/>
  <c r="K95" i="3"/>
  <c r="M2181" i="3"/>
  <c r="M2653" i="3"/>
  <c r="K514" i="3"/>
  <c r="K159" i="3"/>
  <c r="K2831" i="3"/>
  <c r="K2805" i="3"/>
  <c r="M3349" i="3"/>
  <c r="M2138" i="3"/>
  <c r="M1894" i="3"/>
  <c r="M1630" i="3"/>
  <c r="K1335" i="3"/>
  <c r="K2031" i="3"/>
  <c r="K1427" i="3"/>
  <c r="K1648" i="3"/>
  <c r="M3579" i="3"/>
  <c r="M2354" i="3"/>
  <c r="K1987" i="3"/>
  <c r="K2712" i="3"/>
  <c r="M3279" i="3"/>
  <c r="M3064" i="3"/>
  <c r="M2377" i="3"/>
  <c r="M3575" i="3"/>
  <c r="M3374" i="3"/>
  <c r="K321" i="3"/>
  <c r="M2692" i="3"/>
  <c r="M3111" i="3"/>
  <c r="K1202" i="3"/>
  <c r="M1371" i="3"/>
  <c r="K2958" i="3"/>
  <c r="K4" i="3"/>
  <c r="K2669" i="3"/>
  <c r="M1667" i="3"/>
  <c r="K731" i="3"/>
  <c r="M2124" i="3"/>
  <c r="M1597" i="3"/>
  <c r="M2654" i="3"/>
  <c r="M172" i="3"/>
  <c r="M3391" i="3"/>
  <c r="K2331" i="3"/>
  <c r="M2391" i="3"/>
  <c r="M995" i="3"/>
  <c r="K2241" i="3"/>
  <c r="M1210" i="3"/>
  <c r="K2430" i="3"/>
  <c r="M2611" i="3"/>
  <c r="M595" i="3"/>
  <c r="M2986" i="3"/>
  <c r="K2541" i="3"/>
  <c r="K1386" i="3"/>
  <c r="K3359" i="3"/>
  <c r="M1768" i="3"/>
  <c r="M955" i="3"/>
  <c r="K2340" i="3"/>
  <c r="M1686" i="3"/>
  <c r="K2081" i="3"/>
  <c r="M2882" i="3"/>
  <c r="M1114" i="3"/>
  <c r="K1790" i="3"/>
  <c r="K847" i="3"/>
  <c r="K3516" i="3"/>
  <c r="M3189" i="3"/>
  <c r="K2875" i="3"/>
  <c r="K966" i="3"/>
  <c r="M2200" i="3"/>
  <c r="M3310" i="3"/>
  <c r="M286" i="3"/>
  <c r="M1282" i="3"/>
  <c r="M2878" i="3"/>
  <c r="K3227" i="3"/>
  <c r="K2325" i="3"/>
  <c r="K2411" i="3"/>
  <c r="M2139" i="3"/>
  <c r="M288" i="3"/>
  <c r="K3203" i="3"/>
  <c r="M134" i="3"/>
  <c r="M1335" i="3"/>
  <c r="K1356" i="3"/>
  <c r="M853" i="3"/>
  <c r="M519" i="3"/>
  <c r="M1728" i="3"/>
  <c r="M2650" i="3"/>
  <c r="M1516" i="3"/>
  <c r="M2025" i="3"/>
  <c r="M1774" i="3"/>
  <c r="K2115" i="3"/>
  <c r="K3127" i="3"/>
  <c r="M2369" i="3"/>
  <c r="K2239" i="3"/>
  <c r="M2490" i="3"/>
  <c r="K1753" i="3"/>
  <c r="M592" i="3"/>
  <c r="M2587" i="3"/>
  <c r="M1449" i="3"/>
  <c r="K2641" i="3"/>
  <c r="M2388" i="3"/>
  <c r="K1295" i="3"/>
  <c r="K328" i="3"/>
  <c r="K2334" i="3"/>
  <c r="M663" i="3"/>
  <c r="M2271" i="3"/>
  <c r="M461" i="3"/>
  <c r="M1614" i="3"/>
  <c r="M2325" i="3"/>
  <c r="K1203" i="3"/>
  <c r="M305" i="3"/>
  <c r="K3241" i="3"/>
  <c r="K2586" i="3"/>
  <c r="K1040" i="3"/>
  <c r="M1690" i="3"/>
  <c r="M3173" i="3"/>
  <c r="M3361" i="3"/>
  <c r="K98" i="3"/>
  <c r="K2027" i="3"/>
  <c r="M1387" i="3"/>
  <c r="K1984" i="3"/>
  <c r="M2517" i="3"/>
  <c r="K542" i="3"/>
  <c r="M1205" i="3"/>
  <c r="M3294" i="3"/>
  <c r="M2701" i="3"/>
  <c r="K1993" i="3"/>
  <c r="M2371" i="3"/>
  <c r="M3594" i="3"/>
  <c r="M968" i="3"/>
  <c r="K2651" i="3"/>
  <c r="K1906" i="3"/>
  <c r="K1304" i="3"/>
  <c r="M3445" i="3"/>
  <c r="M2004" i="3"/>
  <c r="M1572" i="3"/>
  <c r="M117" i="3"/>
  <c r="M181" i="3"/>
  <c r="K2463" i="3"/>
  <c r="K1962" i="3"/>
  <c r="M2373" i="3"/>
  <c r="M1526" i="3"/>
  <c r="K1518" i="3"/>
  <c r="K434" i="3"/>
  <c r="M3024" i="3"/>
  <c r="K1395" i="3"/>
  <c r="K571" i="3"/>
  <c r="K3254" i="3"/>
  <c r="K1261" i="3"/>
  <c r="M192" i="3"/>
  <c r="K1908" i="3"/>
  <c r="K891" i="3"/>
  <c r="K3105" i="3"/>
  <c r="K485" i="3"/>
  <c r="M1598" i="3"/>
  <c r="K916" i="3"/>
  <c r="M2001" i="3"/>
  <c r="K1621" i="3"/>
  <c r="M3226" i="3"/>
  <c r="K1219" i="3"/>
  <c r="M3596" i="3"/>
  <c r="K1470" i="3"/>
  <c r="M2473" i="3"/>
  <c r="M3277" i="3"/>
  <c r="K2282" i="3"/>
  <c r="K796" i="3"/>
  <c r="M3115" i="3"/>
  <c r="M2152" i="3"/>
  <c r="K1676" i="3"/>
  <c r="M3523" i="3"/>
  <c r="K3323" i="3"/>
  <c r="M1386" i="3"/>
  <c r="K1121" i="3"/>
  <c r="M1092" i="3"/>
  <c r="K2226" i="3"/>
  <c r="M1501" i="3"/>
  <c r="M1345" i="3"/>
  <c r="M3417" i="3"/>
  <c r="M1583" i="3"/>
  <c r="M924" i="3"/>
  <c r="K1483" i="3"/>
  <c r="M3455" i="3"/>
  <c r="K925" i="3"/>
  <c r="M1976" i="3"/>
  <c r="M1878" i="3"/>
  <c r="K1320" i="3"/>
  <c r="M1705" i="3"/>
  <c r="K1117" i="3"/>
  <c r="M2805" i="3"/>
  <c r="M2453" i="3"/>
  <c r="K3284" i="3"/>
  <c r="K3405" i="3"/>
  <c r="M240" i="3"/>
  <c r="K981" i="3"/>
  <c r="M2519" i="3"/>
  <c r="K2578" i="3"/>
  <c r="K3120" i="3"/>
  <c r="M1308" i="3"/>
  <c r="K1084" i="3"/>
  <c r="M2603" i="3"/>
  <c r="K1076" i="3"/>
  <c r="K2423" i="3"/>
  <c r="M649" i="3"/>
  <c r="K2418" i="3"/>
  <c r="M1733" i="3"/>
  <c r="K1146" i="3"/>
  <c r="K3568" i="3"/>
  <c r="M1071" i="3"/>
  <c r="M179" i="3"/>
  <c r="K516" i="3"/>
  <c r="M2229" i="3"/>
  <c r="M3130" i="3"/>
  <c r="M1901" i="3"/>
  <c r="M623" i="3"/>
  <c r="M2644" i="3"/>
  <c r="K2709" i="3"/>
  <c r="K3451" i="3"/>
  <c r="M1139" i="3"/>
  <c r="K71" i="3"/>
  <c r="M366" i="3"/>
  <c r="K3066" i="3"/>
  <c r="K761" i="3"/>
  <c r="K593" i="3"/>
  <c r="M2462" i="3"/>
  <c r="M2597" i="3"/>
  <c r="M1318" i="3"/>
  <c r="M3371" i="3"/>
  <c r="K473" i="3"/>
  <c r="M2891" i="3"/>
  <c r="M290" i="3"/>
  <c r="M2702" i="3"/>
  <c r="K1885" i="3"/>
  <c r="M2020" i="3"/>
  <c r="K114" i="3"/>
  <c r="K2410" i="3"/>
  <c r="K1090" i="3"/>
  <c r="M384" i="3"/>
  <c r="M1545" i="3"/>
  <c r="K82" i="3"/>
  <c r="M2270" i="3"/>
  <c r="K852" i="3"/>
  <c r="K7" i="3"/>
  <c r="M1187" i="3"/>
  <c r="M237" i="3"/>
  <c r="M2776" i="3"/>
  <c r="K2142" i="3"/>
  <c r="M2762" i="3"/>
  <c r="K639" i="3"/>
  <c r="K1113" i="3"/>
  <c r="K3336" i="3"/>
  <c r="K2988" i="3"/>
  <c r="M244" i="3"/>
  <c r="M2299" i="3"/>
  <c r="M2077" i="3"/>
  <c r="K3422" i="3"/>
  <c r="K1700" i="3"/>
  <c r="K303" i="3"/>
  <c r="K2076" i="3"/>
  <c r="K3304" i="3"/>
  <c r="M2201" i="3"/>
  <c r="M2334" i="3"/>
  <c r="M1179" i="3"/>
  <c r="M1260" i="3"/>
  <c r="K1769" i="3"/>
  <c r="M1566" i="3"/>
  <c r="M46" i="3"/>
  <c r="M364" i="3"/>
  <c r="M2594" i="3"/>
  <c r="M3196" i="3"/>
  <c r="K497" i="3"/>
  <c r="M2265" i="3"/>
  <c r="M1631" i="3"/>
  <c r="K1508" i="3"/>
  <c r="K1254" i="3"/>
  <c r="K2453" i="3"/>
  <c r="M2052" i="3"/>
  <c r="K2718" i="3"/>
  <c r="K1118" i="3"/>
  <c r="M2541" i="3"/>
  <c r="K1048" i="3"/>
  <c r="K2154" i="3"/>
  <c r="K622" i="3"/>
  <c r="K1104" i="3"/>
  <c r="K3589" i="3"/>
  <c r="M3037" i="3"/>
  <c r="M3357" i="3"/>
  <c r="M509" i="3"/>
  <c r="K1519" i="3"/>
  <c r="M2678" i="3"/>
  <c r="M849" i="3"/>
  <c r="K2157" i="3"/>
  <c r="M2228" i="3"/>
  <c r="M3252" i="3"/>
  <c r="M3424" i="3"/>
  <c r="K3242" i="3"/>
  <c r="K637" i="3"/>
  <c r="M1800" i="3"/>
  <c r="K2168" i="3"/>
  <c r="M2224" i="3"/>
  <c r="K935" i="3"/>
  <c r="K2573" i="3"/>
  <c r="M940" i="3"/>
  <c r="M3054" i="3"/>
  <c r="K3209" i="3"/>
  <c r="K2169" i="3"/>
  <c r="K1210" i="3"/>
  <c r="M1716" i="3"/>
  <c r="K85" i="3"/>
  <c r="K2360" i="3"/>
  <c r="M804" i="3"/>
  <c r="K2395" i="3"/>
  <c r="K265" i="3"/>
  <c r="M944" i="3"/>
  <c r="K741" i="3"/>
  <c r="M1507" i="3"/>
  <c r="M1040" i="3"/>
  <c r="K2094" i="3"/>
  <c r="M2478" i="3"/>
  <c r="K3167" i="3"/>
  <c r="M2766" i="3"/>
  <c r="M1500" i="3"/>
  <c r="K721" i="3"/>
  <c r="M3255" i="3"/>
  <c r="K2861" i="3"/>
  <c r="K3112" i="3"/>
  <c r="M1952" i="3"/>
  <c r="M2000" i="3"/>
  <c r="M2381" i="3"/>
  <c r="M2897" i="3"/>
  <c r="M1888" i="3"/>
  <c r="K1263" i="3"/>
  <c r="K2207" i="3"/>
  <c r="K1266" i="3"/>
  <c r="K3236" i="3"/>
  <c r="K67" i="3"/>
  <c r="K3342" i="3"/>
  <c r="M434" i="3"/>
  <c r="M2013" i="3"/>
  <c r="M1240" i="3"/>
  <c r="K404" i="3"/>
  <c r="M2601" i="3"/>
  <c r="K2109" i="3"/>
  <c r="K12" i="3"/>
  <c r="K2346" i="3"/>
  <c r="K3300" i="3"/>
  <c r="M1299" i="3"/>
  <c r="M3489" i="3"/>
  <c r="K2445" i="3"/>
  <c r="K838" i="3"/>
  <c r="K2545" i="3"/>
  <c r="K2982" i="3"/>
  <c r="K825" i="3"/>
  <c r="K2475" i="3"/>
  <c r="K57" i="3"/>
  <c r="K1762" i="3"/>
  <c r="M1106" i="3"/>
  <c r="K2458" i="3"/>
  <c r="M2811" i="3"/>
  <c r="M2447" i="3"/>
  <c r="M2104" i="3"/>
  <c r="M213" i="3"/>
  <c r="K2648" i="3"/>
  <c r="M934" i="3"/>
  <c r="M1021" i="3"/>
  <c r="K522" i="3"/>
  <c r="K3477" i="3"/>
  <c r="M3043" i="3"/>
  <c r="K2206" i="3"/>
  <c r="K2487" i="3"/>
  <c r="M1332" i="3"/>
  <c r="K1967" i="3"/>
  <c r="M474" i="3"/>
  <c r="M3083" i="3"/>
  <c r="M1126" i="3"/>
  <c r="M1404" i="3"/>
  <c r="M3236" i="3"/>
  <c r="K1838" i="3"/>
  <c r="M112" i="3"/>
  <c r="M3152" i="3"/>
  <c r="K1239" i="3"/>
  <c r="K674" i="3"/>
  <c r="K1452" i="3"/>
  <c r="M2110" i="3"/>
  <c r="K3220" i="3"/>
  <c r="M3221" i="3"/>
  <c r="K2284" i="3"/>
  <c r="K707" i="3"/>
  <c r="M1759" i="3"/>
  <c r="K2936" i="3"/>
  <c r="K373" i="3"/>
  <c r="K2125" i="3"/>
  <c r="M986" i="3"/>
  <c r="K3578" i="3"/>
  <c r="M137" i="3"/>
  <c r="K2289" i="3"/>
  <c r="M3600" i="3"/>
  <c r="K3259" i="3"/>
  <c r="K2987" i="3"/>
  <c r="M662" i="3"/>
  <c r="M3576" i="3"/>
  <c r="K1745" i="3"/>
  <c r="K2581" i="3"/>
  <c r="M2855" i="3"/>
  <c r="M2643" i="3"/>
  <c r="K705" i="3"/>
  <c r="K2804" i="3"/>
  <c r="K525" i="3"/>
  <c r="M1360" i="3"/>
  <c r="K1250" i="3"/>
  <c r="M2094" i="3"/>
  <c r="M549" i="3"/>
  <c r="M472" i="3"/>
  <c r="M336" i="3"/>
  <c r="K30" i="3"/>
  <c r="K2378" i="3"/>
  <c r="M116" i="3"/>
  <c r="K2929" i="3"/>
  <c r="K2060" i="3"/>
  <c r="K2957" i="3"/>
  <c r="M3462" i="3"/>
  <c r="M3216" i="3"/>
  <c r="K947" i="3"/>
  <c r="K182" i="3"/>
  <c r="M843" i="3"/>
  <c r="K1175" i="3"/>
  <c r="M1368" i="3"/>
  <c r="M2810" i="3"/>
  <c r="M1268" i="3"/>
  <c r="M589" i="3"/>
  <c r="M1338" i="3"/>
  <c r="K2055" i="3"/>
  <c r="K3019" i="3"/>
  <c r="M879" i="3"/>
  <c r="K3391" i="3"/>
  <c r="K2235" i="3"/>
  <c r="M358" i="3"/>
  <c r="M2888" i="3"/>
  <c r="M2710" i="3"/>
  <c r="M85" i="3"/>
  <c r="K584" i="3"/>
  <c r="K885" i="3"/>
  <c r="M3515" i="3"/>
  <c r="M2176" i="3"/>
  <c r="K1669" i="3"/>
  <c r="K3265" i="3"/>
  <c r="M1642" i="3"/>
  <c r="M1795" i="3"/>
  <c r="K1373" i="3"/>
  <c r="K788" i="3"/>
  <c r="K3249" i="3"/>
  <c r="M2304" i="3"/>
  <c r="M2310" i="3"/>
  <c r="K716" i="3"/>
  <c r="K882" i="3"/>
  <c r="M73" i="3"/>
  <c r="M3450" i="3"/>
  <c r="M1783" i="3"/>
  <c r="M3604" i="3"/>
  <c r="K180" i="3"/>
  <c r="K3396" i="3"/>
  <c r="K3270" i="3"/>
  <c r="K3416" i="3"/>
  <c r="K3526" i="3"/>
  <c r="K1249" i="3"/>
  <c r="K2903" i="3"/>
  <c r="M1294" i="3"/>
  <c r="K1020" i="3"/>
  <c r="K480" i="3"/>
  <c r="M2426" i="3"/>
  <c r="K1739" i="3"/>
  <c r="K2229" i="3"/>
  <c r="M2488" i="3"/>
  <c r="M2222" i="3"/>
  <c r="K2623" i="3"/>
  <c r="M1825" i="3"/>
  <c r="K124" i="3"/>
  <c r="K3009" i="3"/>
  <c r="M1856" i="3"/>
  <c r="K2108" i="3"/>
  <c r="M2769" i="3"/>
  <c r="M870" i="3"/>
  <c r="M1004" i="3"/>
  <c r="K1709" i="3"/>
  <c r="K2194" i="3"/>
  <c r="M1804" i="3"/>
  <c r="M3543" i="3"/>
  <c r="M1824" i="3"/>
  <c r="K3268" i="3"/>
  <c r="M676" i="3"/>
  <c r="M848" i="3"/>
  <c r="M1766" i="3"/>
  <c r="M326" i="3"/>
  <c r="K1101" i="3"/>
  <c r="K743" i="3"/>
  <c r="K2611" i="3"/>
  <c r="M2971" i="3"/>
  <c r="K1623" i="3"/>
  <c r="M1436" i="3"/>
  <c r="M3407" i="3"/>
  <c r="M1470" i="3"/>
  <c r="K2200" i="3"/>
  <c r="K3544" i="3"/>
  <c r="M650" i="3"/>
  <c r="K3208" i="3"/>
  <c r="M1414" i="3"/>
  <c r="K3189" i="3"/>
  <c r="K479" i="3"/>
  <c r="K577" i="3"/>
  <c r="K3210" i="3"/>
  <c r="M1405" i="3"/>
  <c r="M3275" i="3"/>
  <c r="M2313" i="3"/>
  <c r="K1892" i="3"/>
  <c r="K3155" i="3"/>
  <c r="K179" i="3"/>
  <c r="M3292" i="3"/>
  <c r="K850" i="3"/>
  <c r="M935" i="3"/>
  <c r="M3209" i="3"/>
  <c r="M2279" i="3"/>
  <c r="M508" i="3"/>
  <c r="K3257" i="3"/>
  <c r="M468" i="3"/>
  <c r="M1735" i="3"/>
  <c r="M3104" i="3"/>
  <c r="M844" i="3"/>
  <c r="M1847" i="3"/>
  <c r="M709" i="3"/>
  <c r="M2353" i="3"/>
  <c r="M3546" i="3"/>
  <c r="M3425" i="3"/>
  <c r="K2089" i="3"/>
  <c r="M2445" i="3"/>
  <c r="M1478" i="3"/>
  <c r="M3329" i="3"/>
  <c r="K2998" i="3"/>
  <c r="K2188" i="3"/>
  <c r="M2472" i="3"/>
  <c r="K1741" i="3"/>
  <c r="K431" i="3"/>
  <c r="M836" i="3"/>
  <c r="M2361" i="3"/>
  <c r="K725" i="3"/>
  <c r="M3050" i="3"/>
  <c r="M1142" i="3"/>
  <c r="M3337" i="3"/>
  <c r="M3601" i="3"/>
  <c r="M2040" i="3"/>
  <c r="M2598" i="3"/>
  <c r="M2527" i="3"/>
  <c r="M2320" i="3"/>
  <c r="M707" i="3"/>
  <c r="K547" i="3"/>
  <c r="K2074" i="3"/>
  <c r="K1411" i="3"/>
  <c r="K2280" i="3"/>
  <c r="K2177" i="3"/>
  <c r="K3387" i="3"/>
  <c r="K1584" i="3"/>
  <c r="M2267" i="3"/>
  <c r="K2227" i="3"/>
  <c r="M2467" i="3"/>
  <c r="M2899" i="3"/>
  <c r="M1409" i="3"/>
  <c r="M803" i="3"/>
  <c r="K621" i="3"/>
  <c r="M1141" i="3"/>
  <c r="K667" i="3"/>
  <c r="K726" i="3"/>
  <c r="M898" i="3"/>
  <c r="M2803" i="3"/>
  <c r="M3283" i="3"/>
  <c r="K2827" i="3"/>
  <c r="M3516" i="3"/>
  <c r="K3484" i="3"/>
  <c r="M3068" i="3"/>
  <c r="K3149" i="3"/>
  <c r="K1536" i="3"/>
  <c r="K3204" i="3"/>
  <c r="M3491" i="3"/>
  <c r="K1056" i="3"/>
  <c r="M1475" i="3"/>
  <c r="K3420" i="3"/>
  <c r="K84" i="3"/>
  <c r="K1233" i="3"/>
  <c r="M422" i="3"/>
  <c r="M1801" i="3"/>
  <c r="K1986" i="3"/>
  <c r="M1444" i="3"/>
  <c r="M1599" i="3"/>
  <c r="K3493" i="3"/>
  <c r="M2141" i="3"/>
  <c r="K1791" i="3"/>
  <c r="M3362" i="3"/>
  <c r="K1214" i="3"/>
  <c r="M2455" i="3"/>
  <c r="K1870" i="3"/>
  <c r="K2810" i="3"/>
  <c r="K915" i="3"/>
  <c r="M641" i="3"/>
  <c r="K892" i="3"/>
  <c r="K266" i="3"/>
  <c r="K646" i="3"/>
  <c r="M29" i="3"/>
  <c r="K2117" i="3"/>
  <c r="K3414" i="3"/>
  <c r="M786" i="3"/>
  <c r="M3533" i="3"/>
  <c r="K2939" i="3"/>
  <c r="K607" i="3"/>
  <c r="M440" i="3"/>
  <c r="K569" i="3"/>
  <c r="M2366" i="3"/>
  <c r="M2818" i="3"/>
  <c r="M1696" i="3"/>
  <c r="M2" i="3"/>
  <c r="K10" i="3"/>
  <c r="K1760" i="3"/>
  <c r="M3151" i="3"/>
  <c r="K2765" i="3"/>
  <c r="M1036" i="3"/>
  <c r="K3297" i="3"/>
  <c r="M1465" i="3"/>
  <c r="M3264" i="3"/>
  <c r="K644" i="3"/>
  <c r="M973" i="3"/>
  <c r="K153" i="3"/>
  <c r="K1665" i="3"/>
  <c r="M1107" i="3"/>
  <c r="M2652" i="3"/>
  <c r="M3378" i="3"/>
  <c r="K2966" i="3"/>
  <c r="M2740" i="3"/>
  <c r="K1853" i="3"/>
  <c r="K136" i="3"/>
  <c r="K1400" i="3"/>
  <c r="K2885" i="3"/>
  <c r="M1486" i="3"/>
  <c r="K1156" i="3"/>
  <c r="K2317" i="3"/>
  <c r="K2489" i="3"/>
  <c r="K755" i="3"/>
  <c r="M3380" i="3"/>
  <c r="M984" i="3"/>
  <c r="K2099" i="3"/>
  <c r="M224" i="3"/>
  <c r="K170" i="3"/>
  <c r="K292" i="3"/>
  <c r="K2781" i="3"/>
  <c r="M1933" i="3"/>
  <c r="K2916" i="3"/>
  <c r="M3297" i="3"/>
  <c r="K1354" i="3"/>
  <c r="M1082" i="3"/>
  <c r="M889" i="3"/>
  <c r="M1059" i="3"/>
  <c r="M1374" i="3"/>
  <c r="K6" i="3"/>
  <c r="M1412" i="3"/>
  <c r="M2534" i="3"/>
  <c r="K900" i="3"/>
  <c r="K472" i="3"/>
  <c r="K650" i="3"/>
  <c r="K1763" i="3"/>
  <c r="K3050" i="3"/>
  <c r="M622" i="3"/>
  <c r="M1109" i="3"/>
  <c r="K1360" i="3"/>
  <c r="K2185" i="3"/>
  <c r="M1188" i="3"/>
  <c r="M3485" i="3"/>
  <c r="K1830" i="3"/>
  <c r="K1749" i="3"/>
  <c r="K1725" i="3"/>
  <c r="M827" i="3"/>
  <c r="K2789" i="3"/>
  <c r="K2745" i="3"/>
  <c r="K2135" i="3"/>
  <c r="K3113" i="3"/>
  <c r="M738" i="3"/>
  <c r="M1020" i="3"/>
  <c r="M395" i="3"/>
  <c r="M2618" i="3"/>
  <c r="K2534" i="3"/>
  <c r="M3159" i="3"/>
  <c r="M1265" i="3"/>
  <c r="K75" i="3"/>
  <c r="M1633" i="3"/>
  <c r="K2910" i="3"/>
  <c r="M2952" i="3"/>
  <c r="M2938" i="3"/>
  <c r="K2595" i="3"/>
  <c r="K216" i="3"/>
  <c r="M625" i="3"/>
  <c r="M1925" i="3"/>
  <c r="K3502" i="3"/>
  <c r="K1485" i="3"/>
  <c r="K559" i="3"/>
  <c r="M10" i="3"/>
  <c r="K1565" i="3"/>
  <c r="K2951" i="3"/>
  <c r="K589" i="3"/>
  <c r="M1261" i="3"/>
  <c r="M2767" i="3"/>
  <c r="M2494" i="3"/>
  <c r="M1865" i="3"/>
  <c r="K3531" i="3"/>
  <c r="K3262" i="3"/>
  <c r="K2531" i="3"/>
  <c r="K1998" i="3"/>
  <c r="K3406" i="3"/>
  <c r="K540" i="3"/>
  <c r="M3052" i="3"/>
  <c r="K3176" i="3"/>
  <c r="K809" i="3"/>
  <c r="K684" i="3"/>
  <c r="K244" i="3"/>
  <c r="M2046" i="3"/>
  <c r="K3400" i="3"/>
  <c r="K2943" i="3"/>
  <c r="M1820" i="3"/>
  <c r="K243" i="3"/>
  <c r="M2218" i="3"/>
  <c r="K2327" i="3"/>
  <c r="M1649" i="3"/>
  <c r="K2876" i="3"/>
  <c r="K3095" i="3"/>
  <c r="K2042" i="3"/>
  <c r="M404" i="3"/>
  <c r="M2922" i="3"/>
  <c r="K3395" i="3"/>
  <c r="M2136" i="3"/>
  <c r="K814" i="3"/>
  <c r="K2824" i="3"/>
  <c r="M2936" i="3"/>
  <c r="M92" i="3"/>
  <c r="M3325" i="3"/>
  <c r="M3072" i="3"/>
  <c r="M1257" i="3"/>
  <c r="M252" i="3"/>
  <c r="M3302" i="3"/>
  <c r="K654" i="3"/>
  <c r="M613" i="3"/>
  <c r="M647" i="3"/>
  <c r="M2489" i="3"/>
  <c r="M615" i="3"/>
  <c r="K1868" i="3"/>
  <c r="M3521" i="3"/>
  <c r="M2331" i="3"/>
  <c r="M1192" i="3"/>
  <c r="M3518" i="3"/>
  <c r="M847" i="3"/>
  <c r="M2413" i="3"/>
  <c r="M2645" i="3"/>
  <c r="M957" i="3"/>
  <c r="M2793" i="3"/>
  <c r="K784" i="3"/>
  <c r="M41" i="3"/>
  <c r="M781" i="3"/>
  <c r="K2499" i="3"/>
  <c r="K691" i="3"/>
  <c r="M459" i="3"/>
  <c r="M2988" i="3"/>
  <c r="M2468" i="3"/>
  <c r="M2491" i="3"/>
  <c r="K1393" i="3"/>
  <c r="K2925" i="3"/>
  <c r="M1476" i="3"/>
  <c r="M2376" i="3"/>
  <c r="M53" i="3"/>
  <c r="M2469" i="3"/>
  <c r="K2444" i="3"/>
  <c r="K212" i="3"/>
  <c r="K393" i="3"/>
  <c r="K1862" i="3"/>
  <c r="M1518" i="3"/>
  <c r="K2697" i="3"/>
  <c r="K211" i="3"/>
  <c r="K1643" i="3"/>
  <c r="K3480" i="3"/>
  <c r="K293" i="3"/>
  <c r="M71" i="3"/>
  <c r="M2685" i="3"/>
  <c r="K1805" i="3"/>
  <c r="M3219" i="3"/>
  <c r="K1823" i="3"/>
  <c r="M1283" i="3"/>
  <c r="M619" i="3"/>
  <c r="M670" i="3"/>
  <c r="M1822" i="3"/>
  <c r="M2856" i="3"/>
  <c r="M883" i="3"/>
  <c r="K3360" i="3"/>
  <c r="K375" i="3"/>
  <c r="K3536" i="3"/>
  <c r="K2582" i="3"/>
  <c r="M664" i="3"/>
  <c r="K2514" i="3"/>
  <c r="K802" i="3"/>
  <c r="K2026" i="3"/>
  <c r="M638" i="3"/>
  <c r="K28" i="3"/>
  <c r="M2632" i="3"/>
  <c r="K3467" i="3"/>
  <c r="K3031" i="3"/>
  <c r="K555" i="3"/>
  <c r="M1776" i="3"/>
  <c r="M1128" i="3"/>
  <c r="M393" i="3"/>
  <c r="M2523" i="3"/>
  <c r="K1165" i="3"/>
  <c r="K926" i="3"/>
  <c r="K1703" i="3"/>
  <c r="K2147" i="3"/>
  <c r="M2958" i="3"/>
  <c r="M3565" i="3"/>
  <c r="M850" i="3"/>
  <c r="K2130" i="3"/>
  <c r="M2990" i="3"/>
  <c r="M1276" i="3"/>
  <c r="K3196" i="3"/>
  <c r="M2959" i="3"/>
  <c r="M2672" i="3"/>
  <c r="M2599" i="3"/>
  <c r="M1159" i="3"/>
  <c r="M1462" i="3"/>
  <c r="M2008" i="3"/>
  <c r="M745" i="3"/>
  <c r="K1677" i="3"/>
  <c r="M3027" i="3"/>
  <c r="K932" i="3"/>
  <c r="K1026" i="3"/>
  <c r="M2919" i="3"/>
  <c r="K854" i="3"/>
  <c r="M1290" i="3"/>
  <c r="M878" i="3"/>
  <c r="M829" i="3"/>
  <c r="M1923" i="3"/>
  <c r="M174" i="3"/>
  <c r="M3574" i="3"/>
  <c r="K361" i="3"/>
  <c r="K2054" i="3"/>
  <c r="M2254" i="3"/>
  <c r="K3027" i="3"/>
  <c r="K668" i="3"/>
  <c r="K313" i="3"/>
  <c r="K2231" i="3"/>
  <c r="M713" i="3"/>
  <c r="M840" i="3"/>
  <c r="M1471" i="3"/>
  <c r="M2727" i="3"/>
  <c r="K3352" i="3"/>
  <c r="K2488" i="3"/>
  <c r="M2829" i="3"/>
  <c r="M2583" i="3"/>
  <c r="K3264" i="3"/>
  <c r="K3091" i="3"/>
  <c r="K2658" i="3"/>
  <c r="M2802" i="3"/>
  <c r="M1821" i="3"/>
  <c r="K3573" i="3"/>
  <c r="M2836" i="3"/>
  <c r="M3258" i="3"/>
  <c r="M2322" i="3"/>
  <c r="M3588" i="3"/>
  <c r="M1834" i="3"/>
  <c r="K1310" i="3"/>
  <c r="M1829" i="3"/>
  <c r="K237" i="3"/>
  <c r="K336" i="3"/>
  <c r="M2589" i="3"/>
  <c r="M1510" i="3"/>
  <c r="M534" i="3"/>
  <c r="K1106" i="3"/>
  <c r="K225" i="3"/>
  <c r="K2964" i="3"/>
  <c r="K2758" i="3"/>
  <c r="M927" i="3"/>
  <c r="M3605" i="3"/>
  <c r="M521" i="3"/>
  <c r="K1509" i="3"/>
  <c r="M3089" i="3"/>
  <c r="K3128" i="3"/>
  <c r="M772" i="3"/>
  <c r="M1699" i="3"/>
  <c r="M2755" i="3"/>
  <c r="K1883" i="3"/>
  <c r="K334" i="3"/>
  <c r="M2631" i="3"/>
  <c r="K1535" i="3"/>
  <c r="M2629" i="3"/>
  <c r="M1991" i="3"/>
  <c r="K3313" i="3"/>
  <c r="M3537" i="3"/>
  <c r="K2615" i="3"/>
  <c r="K3601" i="3"/>
  <c r="K938" i="3"/>
  <c r="M929" i="3"/>
  <c r="K2738" i="3"/>
  <c r="K983" i="3"/>
  <c r="K191" i="3"/>
  <c r="K664" i="3"/>
  <c r="M2307" i="3"/>
  <c r="M265" i="3"/>
  <c r="K2739" i="3"/>
  <c r="M3454" i="3"/>
  <c r="K65" i="3"/>
  <c r="K2639" i="3"/>
  <c r="K223" i="3"/>
  <c r="M115" i="3"/>
  <c r="M2431" i="3"/>
  <c r="K3233" i="3"/>
  <c r="K2112" i="3"/>
  <c r="K1691" i="3"/>
  <c r="M3187" i="3"/>
  <c r="K2605" i="3"/>
  <c r="M2642" i="3"/>
  <c r="M2296" i="3"/>
  <c r="M1632" i="3"/>
  <c r="K3593" i="3"/>
  <c r="K2768" i="3"/>
  <c r="M3208" i="3"/>
  <c r="K3357" i="3"/>
  <c r="M1195" i="3"/>
  <c r="M899" i="3"/>
  <c r="M818" i="3"/>
  <c r="M998" i="3"/>
  <c r="M3154" i="3"/>
  <c r="M3567" i="3"/>
  <c r="M2090" i="3"/>
  <c r="K701" i="3"/>
  <c r="K3517" i="3"/>
  <c r="M432" i="3"/>
  <c r="K530" i="3"/>
  <c r="M1622" i="3"/>
  <c r="M506" i="3"/>
  <c r="M3480" i="3"/>
  <c r="K2603" i="3"/>
  <c r="M3002" i="3"/>
  <c r="K2427" i="3"/>
  <c r="M2002" i="3"/>
  <c r="M2902" i="3"/>
  <c r="M1904" i="3"/>
  <c r="M2058" i="3"/>
  <c r="M2410" i="3"/>
  <c r="K2276" i="3"/>
  <c r="K1141" i="3"/>
  <c r="M771" i="3"/>
  <c r="M655" i="3"/>
  <c r="M1843" i="3"/>
  <c r="M70" i="3"/>
  <c r="M3347" i="3"/>
  <c r="K1369" i="3"/>
  <c r="M1576" i="3"/>
  <c r="K3518" i="3"/>
  <c r="M39" i="3"/>
  <c r="K3140" i="3"/>
  <c r="K1825" i="3"/>
  <c r="K1912" i="3"/>
  <c r="K1277" i="3"/>
  <c r="M1482" i="3"/>
  <c r="K1279" i="3"/>
  <c r="M463" i="3"/>
  <c r="M3225" i="3"/>
  <c r="M359" i="3"/>
  <c r="M2293" i="3"/>
  <c r="K930" i="3"/>
  <c r="K2931" i="3"/>
  <c r="M1826" i="3"/>
  <c r="M3295" i="3"/>
  <c r="M2198" i="3"/>
  <c r="K651" i="3"/>
  <c r="M1397" i="3"/>
  <c r="M2844" i="3"/>
  <c r="K958" i="3"/>
  <c r="M2535" i="3"/>
  <c r="K1897" i="3"/>
  <c r="M3434" i="3"/>
  <c r="K3197" i="3"/>
  <c r="K3403" i="3"/>
  <c r="M627" i="3"/>
  <c r="M2512" i="3"/>
  <c r="K195" i="3"/>
  <c r="M1278" i="3"/>
  <c r="M2846" i="3"/>
  <c r="M2708" i="3"/>
  <c r="K1685" i="3"/>
  <c r="K803" i="3"/>
  <c r="M2358" i="3"/>
  <c r="K1576" i="3"/>
  <c r="K806" i="3"/>
  <c r="K1431" i="3"/>
  <c r="K3023" i="3"/>
  <c r="M106" i="3"/>
  <c r="K1465" i="3"/>
  <c r="K1394" i="3"/>
  <c r="K1658" i="3"/>
  <c r="K3307" i="3"/>
  <c r="K990" i="3"/>
  <c r="M1534" i="3"/>
  <c r="K835" i="3"/>
  <c r="K3581" i="3"/>
  <c r="K539" i="3"/>
  <c r="M2205" i="3"/>
  <c r="M466" i="3"/>
  <c r="K1161" i="3"/>
  <c r="K3191" i="3"/>
  <c r="M2384" i="3"/>
  <c r="K122" i="3"/>
  <c r="M1585" i="3"/>
  <c r="K2376" i="3"/>
  <c r="M2379" i="3"/>
  <c r="M3411" i="3"/>
  <c r="M2423" i="3"/>
  <c r="M2637" i="3"/>
  <c r="M3190" i="3"/>
  <c r="K2782" i="3"/>
  <c r="M3119" i="3"/>
  <c r="K2128" i="3"/>
  <c r="K2756" i="3"/>
  <c r="M256" i="3"/>
  <c r="M1849" i="3"/>
  <c r="M2348" i="3"/>
  <c r="M194" i="3"/>
  <c r="M3583" i="3"/>
  <c r="K920" i="3"/>
  <c r="M703" i="3"/>
  <c r="M1987" i="3"/>
  <c r="M3483" i="3"/>
  <c r="M659" i="3"/>
  <c r="K1218" i="3"/>
  <c r="K906" i="3"/>
  <c r="M3107" i="3"/>
  <c r="M2854" i="3"/>
  <c r="K3104" i="3"/>
  <c r="K2833" i="3"/>
  <c r="M1625" i="3"/>
  <c r="K1788" i="3"/>
  <c r="K1280" i="3"/>
  <c r="K130" i="3"/>
  <c r="M2249" i="3"/>
  <c r="K534" i="3"/>
  <c r="M2207" i="3"/>
  <c r="M1616" i="3"/>
  <c r="K1468" i="3"/>
  <c r="K79" i="3"/>
  <c r="M203" i="3"/>
  <c r="M3272" i="3"/>
  <c r="K264" i="3"/>
  <c r="K2522" i="3"/>
  <c r="M3040" i="3"/>
  <c r="K437" i="3"/>
  <c r="K1236" i="3"/>
  <c r="K3193" i="3"/>
  <c r="M3507" i="3"/>
  <c r="K3082" i="3"/>
  <c r="K1415" i="3"/>
  <c r="K270" i="3"/>
  <c r="K3538" i="3"/>
  <c r="K2244" i="3"/>
  <c r="K1315" i="3"/>
  <c r="K499" i="3"/>
  <c r="K42" i="3"/>
  <c r="K1555" i="3"/>
  <c r="K2904" i="3"/>
  <c r="M1441" i="3"/>
  <c r="M273" i="3"/>
  <c r="K2379" i="3"/>
  <c r="M1389" i="3"/>
  <c r="M1781" i="3"/>
  <c r="M2057" i="3"/>
  <c r="M257" i="3"/>
  <c r="M3199" i="3"/>
  <c r="K2048" i="3"/>
  <c r="K3356" i="3"/>
  <c r="M1166" i="3"/>
  <c r="M1701" i="3"/>
  <c r="K3055" i="3"/>
  <c r="M436" i="3"/>
  <c r="M2906" i="3"/>
  <c r="K3482" i="3"/>
  <c r="K1268" i="3"/>
  <c r="M2083" i="3"/>
  <c r="M606" i="3"/>
  <c r="K713" i="3"/>
  <c r="K704" i="3"/>
  <c r="M2128" i="3"/>
  <c r="M992" i="3"/>
  <c r="K677" i="3"/>
  <c r="K1370" i="3"/>
  <c r="M2070" i="3"/>
  <c r="K2344" i="3"/>
  <c r="M2616" i="3"/>
  <c r="M2668" i="3"/>
  <c r="K492" i="3"/>
  <c r="M2079" i="3"/>
  <c r="K1480" i="3"/>
  <c r="K319" i="3"/>
  <c r="M296" i="3"/>
  <c r="M1300" i="3"/>
  <c r="K1454" i="3"/>
  <c r="K3603" i="3"/>
  <c r="M2655" i="3"/>
  <c r="K1534" i="3"/>
  <c r="K2208" i="3"/>
  <c r="K2066" i="3"/>
  <c r="K2174" i="3"/>
  <c r="M962" i="3"/>
  <c r="K197" i="3"/>
  <c r="M1007" i="3"/>
  <c r="K3561" i="3"/>
  <c r="K2872" i="3"/>
  <c r="K2844" i="3"/>
  <c r="M3506" i="3"/>
  <c r="K560" i="3"/>
  <c r="M1910" i="3"/>
  <c r="M798" i="3"/>
  <c r="K427" i="3"/>
  <c r="K3179" i="3"/>
  <c r="M2221" i="3"/>
  <c r="M388" i="3"/>
  <c r="M2647" i="3"/>
  <c r="K1050" i="3"/>
  <c r="M1880" i="3"/>
  <c r="M1340" i="3"/>
  <c r="M2887" i="3"/>
  <c r="M278" i="3"/>
  <c r="K2058" i="3"/>
  <c r="M3368" i="3"/>
  <c r="M657" i="3"/>
  <c r="K1507" i="3"/>
  <c r="K56" i="3"/>
  <c r="M1674" i="3"/>
  <c r="K2825" i="3"/>
  <c r="K3430" i="3"/>
  <c r="K2035" i="3"/>
  <c r="K1945" i="3"/>
  <c r="M1930" i="3"/>
  <c r="M1138" i="3"/>
  <c r="K362" i="3"/>
  <c r="M3540" i="3"/>
  <c r="K1414" i="3"/>
  <c r="K337" i="3"/>
  <c r="K22" i="3"/>
  <c r="K2396" i="3"/>
  <c r="K72" i="3"/>
  <c r="K2299" i="3"/>
  <c r="K2163" i="3"/>
  <c r="M1001" i="3"/>
  <c r="K1797" i="3"/>
  <c r="M170" i="3"/>
  <c r="M3467" i="3"/>
  <c r="K1777" i="3"/>
  <c r="M2053" i="3"/>
  <c r="K1645" i="3"/>
  <c r="M502" i="3"/>
  <c r="M3290" i="3"/>
  <c r="K808" i="3"/>
  <c r="M1468" i="3"/>
  <c r="M2241" i="3"/>
  <c r="K2838" i="3"/>
  <c r="M972" i="3"/>
  <c r="M3366" i="3"/>
  <c r="M150" i="3"/>
  <c r="M2486" i="3"/>
  <c r="M800" i="3"/>
  <c r="M1697" i="3"/>
  <c r="K1659" i="3"/>
  <c r="K1455" i="3"/>
  <c r="K712" i="3"/>
  <c r="M2006" i="3"/>
  <c r="K1371" i="3"/>
  <c r="K2132" i="3"/>
  <c r="M1049" i="3"/>
  <c r="M1517" i="3"/>
  <c r="M1724" i="3"/>
  <c r="M2111" i="3"/>
  <c r="M838" i="3"/>
  <c r="K81" i="3"/>
  <c r="K2860" i="3"/>
  <c r="M1437" i="3"/>
  <c r="M2199" i="3"/>
  <c r="K341" i="3"/>
  <c r="M2684" i="3"/>
  <c r="M1713" i="3"/>
  <c r="M2081" i="3"/>
  <c r="M1439" i="3"/>
  <c r="M1770" i="3"/>
  <c r="K2922" i="3"/>
  <c r="M1678" i="3"/>
  <c r="M1641" i="3"/>
  <c r="K2560" i="3"/>
  <c r="M808" i="3"/>
  <c r="M3364" i="3"/>
  <c r="M2542" i="3"/>
  <c r="M528" i="3"/>
  <c r="M3548" i="3"/>
  <c r="M416" i="3"/>
  <c r="K2015" i="3"/>
  <c r="M2286" i="3"/>
  <c r="K1186" i="3"/>
  <c r="K1910" i="3"/>
  <c r="M2232" i="3"/>
  <c r="K151" i="3"/>
  <c r="M264" i="3"/>
  <c r="M365" i="3"/>
  <c r="K399" i="3"/>
  <c r="K1189" i="3"/>
  <c r="K819" i="3"/>
  <c r="K1598" i="3"/>
  <c r="M1557" i="3"/>
  <c r="M2386" i="3"/>
  <c r="M1347" i="3"/>
  <c r="M905" i="3"/>
  <c r="K1188" i="3"/>
  <c r="M2520" i="3"/>
  <c r="K1587" i="3"/>
  <c r="M3181" i="3"/>
  <c r="K1170" i="3"/>
  <c r="M2272" i="3"/>
  <c r="M3313" i="3"/>
  <c r="M2981" i="3"/>
  <c r="K1532" i="3"/>
  <c r="M1207" i="3"/>
  <c r="M2651" i="3"/>
  <c r="K412" i="3"/>
  <c r="K54" i="3"/>
  <c r="K201" i="3"/>
  <c r="M1326" i="3"/>
  <c r="K2061" i="3"/>
  <c r="K83" i="3"/>
  <c r="M646" i="3"/>
  <c r="M3403" i="3"/>
  <c r="K3409" i="3"/>
  <c r="M562" i="3"/>
  <c r="K1201" i="3"/>
  <c r="K904" i="3"/>
  <c r="M1974" i="3"/>
  <c r="M15" i="3"/>
  <c r="K139" i="3"/>
  <c r="M1985" i="3"/>
  <c r="M2255" i="3"/>
  <c r="K1844" i="3"/>
  <c r="M2526" i="3"/>
  <c r="M1612" i="3"/>
  <c r="K859" i="3"/>
  <c r="K2724" i="3"/>
  <c r="M1025" i="3"/>
  <c r="M718" i="3"/>
  <c r="K2316" i="3"/>
  <c r="K582" i="3"/>
  <c r="K1548" i="3"/>
  <c r="K3425" i="3"/>
  <c r="K3146" i="3"/>
  <c r="K2134" i="3"/>
  <c r="K3305" i="3"/>
  <c r="M2879" i="3"/>
  <c r="K2278" i="3"/>
  <c r="M3592" i="3"/>
  <c r="K1169" i="3"/>
  <c r="K1557" i="3"/>
  <c r="K2643" i="3"/>
  <c r="K3483" i="3"/>
  <c r="K3283" i="3"/>
  <c r="K3231" i="3"/>
  <c r="M1503" i="3"/>
  <c r="M1714" i="3"/>
  <c r="M2084" i="3"/>
  <c r="M2941" i="3"/>
  <c r="K2356" i="3"/>
  <c r="K3002" i="3"/>
  <c r="M1718" i="3"/>
  <c r="K640" i="3"/>
  <c r="K789" i="3"/>
  <c r="K2695" i="3"/>
  <c r="K823" i="3"/>
  <c r="K781" i="3"/>
  <c r="M3069" i="3"/>
  <c r="K679" i="3"/>
  <c r="K249" i="3"/>
  <c r="K945" i="3"/>
  <c r="K2085" i="3"/>
  <c r="M1457" i="3"/>
  <c r="K1852" i="3"/>
  <c r="M3170" i="3"/>
  <c r="K2806" i="3"/>
  <c r="K3426" i="3"/>
  <c r="M2169" i="3"/>
  <c r="M1939" i="3"/>
  <c r="K2557" i="3"/>
  <c r="K1781" i="3"/>
  <c r="K1256" i="3"/>
  <c r="M1594" i="3"/>
  <c r="M1408" i="3"/>
  <c r="M832" i="3"/>
  <c r="M445" i="3"/>
  <c r="M1357" i="3"/>
  <c r="K594" i="3"/>
  <c r="K672" i="3"/>
  <c r="M1058" i="3"/>
  <c r="K518" i="3"/>
  <c r="M1180" i="3"/>
  <c r="M1270" i="3"/>
  <c r="K2680" i="3"/>
  <c r="M1055" i="3"/>
  <c r="M1609" i="3"/>
  <c r="K2846" i="3"/>
  <c r="K3246" i="3"/>
  <c r="M527" i="3"/>
  <c r="K1779" i="3"/>
  <c r="K474" i="3"/>
  <c r="M2419" i="3"/>
  <c r="K2428" i="3"/>
  <c r="M1668" i="3"/>
  <c r="K305" i="3"/>
  <c r="M1366" i="3"/>
  <c r="M2143" i="3"/>
  <c r="M1646" i="3"/>
  <c r="M1959" i="3"/>
  <c r="K2009" i="3"/>
  <c r="K275" i="3"/>
  <c r="M2424" i="3"/>
  <c r="M2709" i="3"/>
  <c r="K1082" i="3"/>
  <c r="M2860" i="3"/>
  <c r="K1309" i="3"/>
  <c r="M2752" i="3"/>
  <c r="K226" i="3"/>
  <c r="M1913" i="3"/>
  <c r="M423" i="3"/>
  <c r="K2654" i="3"/>
  <c r="K2536" i="3"/>
  <c r="M2189" i="3"/>
  <c r="K3375" i="3"/>
  <c r="M2208" i="3"/>
  <c r="M799" i="3"/>
  <c r="M2038" i="3"/>
  <c r="K3077" i="3"/>
  <c r="M716" i="3"/>
  <c r="M1782" i="3"/>
  <c r="M3488" i="3"/>
  <c r="M529" i="3"/>
  <c r="K2570" i="3"/>
  <c r="K2917" i="3"/>
  <c r="K978" i="3"/>
  <c r="K1976" i="3"/>
  <c r="K3418" i="3"/>
  <c r="K2823" i="3"/>
  <c r="K3156" i="3"/>
  <c r="M1143" i="3"/>
  <c r="M272" i="3"/>
  <c r="M3326" i="3"/>
  <c r="K2000" i="3"/>
  <c r="M17" i="3"/>
  <c r="K2303" i="3"/>
  <c r="K2010" i="3"/>
  <c r="M1492" i="3"/>
  <c r="K3033" i="3"/>
  <c r="K849" i="3"/>
  <c r="K2972" i="3"/>
  <c r="M2158" i="3"/>
  <c r="K246" i="3"/>
  <c r="K1073" i="3"/>
  <c r="K1849" i="3"/>
  <c r="K1167" i="3"/>
  <c r="M3560" i="3"/>
  <c r="M764" i="3"/>
  <c r="K2962" i="3"/>
  <c r="K740" i="3"/>
  <c r="M3496" i="3"/>
  <c r="K3059" i="3"/>
  <c r="K253" i="3"/>
  <c r="M3305" i="3"/>
  <c r="K1017" i="3"/>
  <c r="K2736" i="3"/>
  <c r="K1410" i="3"/>
  <c r="K2565" i="3"/>
  <c r="M1819" i="3"/>
  <c r="M1909" i="3"/>
  <c r="K348" i="3"/>
  <c r="M3217" i="3"/>
  <c r="M2674" i="3"/>
  <c r="M697" i="3"/>
  <c r="M1063" i="3"/>
  <c r="M666" i="3"/>
  <c r="K25" i="3"/>
  <c r="K2201" i="3"/>
  <c r="M1385" i="3"/>
  <c r="M3303" i="3"/>
  <c r="M131" i="3"/>
  <c r="M1022" i="3"/>
  <c r="M2639" i="3"/>
  <c r="K3153" i="3"/>
  <c r="K9" i="3"/>
  <c r="M27" i="3"/>
  <c r="M1624" i="3"/>
  <c r="M2578" i="3"/>
  <c r="M1424" i="3"/>
  <c r="K2211" i="3"/>
  <c r="K366" i="3"/>
  <c r="M1342" i="3"/>
  <c r="M1937" i="3"/>
  <c r="M787" i="3"/>
  <c r="M330" i="3"/>
  <c r="M2402" i="3"/>
  <c r="M3124" i="3"/>
  <c r="M3390" i="3"/>
  <c r="M758" i="3"/>
  <c r="M2068" i="3"/>
  <c r="K1464" i="3"/>
  <c r="K759" i="3"/>
  <c r="K2901" i="3"/>
  <c r="M3544" i="3"/>
  <c r="M3080" i="3"/>
  <c r="M1245" i="3"/>
  <c r="K3537" i="3"/>
  <c r="K1059" i="3"/>
  <c r="M479" i="3"/>
  <c r="M214" i="3"/>
  <c r="M636" i="3"/>
  <c r="M2011" i="3"/>
  <c r="M1258" i="3"/>
  <c r="K2287" i="3"/>
  <c r="K3272" i="3"/>
  <c r="M487" i="3"/>
  <c r="K627" i="3"/>
  <c r="K2637" i="3"/>
  <c r="K1396" i="3"/>
  <c r="K1208" i="3"/>
  <c r="K2949" i="3"/>
  <c r="K2567" i="3"/>
  <c r="M1571" i="3"/>
  <c r="K1028" i="3"/>
  <c r="K3549" i="3"/>
  <c r="M1777" i="3"/>
  <c r="K2442" i="3"/>
  <c r="K962" i="3"/>
  <c r="K496" i="3"/>
  <c r="M3545" i="3"/>
  <c r="K1917" i="3"/>
  <c r="K563" i="3"/>
  <c r="K3475" i="3"/>
  <c r="M960" i="3"/>
  <c r="M2789" i="3"/>
  <c r="M2493" i="3"/>
  <c r="M93" i="3"/>
  <c r="K3183" i="3"/>
  <c r="K914" i="3"/>
  <c r="K2802" i="3"/>
  <c r="M2705" i="3"/>
  <c r="K3341" i="3"/>
  <c r="M680" i="3"/>
  <c r="M3248" i="3"/>
  <c r="M3186" i="3"/>
  <c r="M1146" i="3"/>
  <c r="M1873" i="3"/>
  <c r="K3524" i="3"/>
  <c r="K1123" i="3"/>
  <c r="K1456" i="3"/>
  <c r="K768" i="3"/>
  <c r="K1767" i="3"/>
  <c r="M2275" i="3"/>
  <c r="M566" i="3"/>
  <c r="K3130" i="3"/>
  <c r="K3428" i="3"/>
  <c r="K3116" i="3"/>
  <c r="M950" i="3"/>
  <c r="M1953" i="3"/>
  <c r="K1506" i="3"/>
  <c r="M2133" i="3"/>
  <c r="K452" i="3"/>
  <c r="M3513" i="3"/>
  <c r="M585" i="3"/>
  <c r="M926" i="3"/>
  <c r="M1936" i="3"/>
  <c r="M3287" i="3"/>
  <c r="M322" i="3"/>
  <c r="K3322" i="3"/>
  <c r="M205" i="3"/>
  <c r="K2337" i="3"/>
  <c r="K3240" i="3"/>
  <c r="M418" i="3"/>
  <c r="K1130" i="3"/>
  <c r="K482" i="3"/>
  <c r="M161" i="3"/>
  <c r="K1744" i="3"/>
  <c r="K533" i="3"/>
  <c r="K1964" i="3"/>
  <c r="M3442" i="3"/>
  <c r="K1289" i="3"/>
  <c r="K2302" i="3"/>
  <c r="M3472" i="3"/>
  <c r="M510" i="3"/>
  <c r="M2411" i="3"/>
  <c r="K3361" i="3"/>
  <c r="K2546" i="3"/>
  <c r="M2382" i="3"/>
  <c r="K3219" i="3"/>
  <c r="M2807" i="3"/>
  <c r="M1813" i="3"/>
  <c r="M3191" i="3"/>
  <c r="K880" i="3"/>
  <c r="M2479" i="3"/>
  <c r="K1946" i="3"/>
  <c r="M2387" i="3"/>
  <c r="M3288" i="3"/>
  <c r="M355" i="3"/>
  <c r="M2931" i="3"/>
  <c r="M3511" i="3"/>
  <c r="K2906" i="3"/>
  <c r="K1701" i="3"/>
  <c r="M2048" i="3"/>
  <c r="K2902" i="3"/>
  <c r="M37" i="3"/>
  <c r="K468" i="3"/>
  <c r="M2662" i="3"/>
  <c r="K3604" i="3"/>
  <c r="K436" i="3"/>
  <c r="K2455" i="3"/>
  <c r="K1727" i="3"/>
  <c r="K1007" i="3"/>
  <c r="M2034" i="3"/>
  <c r="M3058" i="3"/>
  <c r="K254" i="3"/>
  <c r="M3229" i="3"/>
  <c r="K765" i="3"/>
  <c r="K2879" i="3"/>
  <c r="K969" i="3"/>
  <c r="K2507" i="3"/>
  <c r="K1768" i="3"/>
  <c r="K2203" i="3"/>
  <c r="K2451" i="3"/>
  <c r="M2795" i="3"/>
  <c r="M3386" i="3"/>
  <c r="M917" i="3"/>
  <c r="M1201" i="3"/>
  <c r="M3017" i="3"/>
  <c r="K2539" i="3"/>
  <c r="K1087" i="3"/>
  <c r="M448" i="3"/>
  <c r="M2365" i="3"/>
  <c r="M1592" i="3"/>
  <c r="M918" i="3"/>
  <c r="M2108" i="3"/>
  <c r="K1972" i="3"/>
  <c r="M1370" i="3"/>
  <c r="M3140" i="3"/>
  <c r="M1451" i="3"/>
  <c r="M1233" i="3"/>
  <c r="M2237" i="3"/>
  <c r="M737" i="3"/>
  <c r="M3475" i="3"/>
  <c r="K824" i="3"/>
  <c r="M2441" i="3"/>
  <c r="M2257" i="3"/>
  <c r="K1433" i="3"/>
  <c r="K1337" i="3"/>
  <c r="K3383" i="3"/>
  <c r="K1667" i="3"/>
  <c r="M2395" i="3"/>
  <c r="K3582" i="3"/>
  <c r="M1228" i="3"/>
  <c r="K1282" i="3"/>
  <c r="K791" i="3"/>
  <c r="M1116" i="3"/>
  <c r="K3371" i="3"/>
  <c r="K2693" i="3"/>
  <c r="K382" i="3"/>
  <c r="K2247" i="3"/>
  <c r="K3017" i="3"/>
  <c r="K2416" i="3"/>
  <c r="K3171" i="3"/>
  <c r="M1721" i="3"/>
  <c r="M1957" i="3"/>
  <c r="M1098" i="3"/>
  <c r="M1184" i="3"/>
  <c r="K3588" i="3"/>
  <c r="M3370" i="3"/>
  <c r="M261" i="3"/>
  <c r="M1529" i="3"/>
  <c r="K418" i="3"/>
  <c r="K3311" i="3"/>
  <c r="K1731" i="3"/>
  <c r="K2572" i="3"/>
  <c r="K2120" i="3"/>
  <c r="M2225" i="3"/>
  <c r="M3041" i="3"/>
  <c r="M3431" i="3"/>
  <c r="M1879" i="3"/>
  <c r="M2800" i="3"/>
  <c r="K1105" i="3"/>
  <c r="M1610" i="3"/>
  <c r="K231" i="3"/>
  <c r="K441" i="3"/>
  <c r="K3458" i="3"/>
  <c r="M3324" i="3"/>
  <c r="K1512" i="3"/>
  <c r="K3552" i="3"/>
  <c r="K1828" i="3"/>
  <c r="M2243" i="3"/>
  <c r="M931" i="3"/>
  <c r="M3448" i="3"/>
  <c r="M2321" i="3"/>
  <c r="K2433" i="3"/>
  <c r="M805" i="3"/>
  <c r="K278" i="3"/>
  <c r="K1932" i="3"/>
  <c r="K3576" i="3"/>
  <c r="M1809" i="3"/>
  <c r="K2852" i="3"/>
  <c r="M2577" i="3"/>
  <c r="K3003" i="3"/>
  <c r="M2256" i="3"/>
  <c r="M1088" i="3"/>
  <c r="K2011" i="3"/>
  <c r="M3142" i="3"/>
  <c r="K992" i="3"/>
  <c r="K2870" i="3"/>
  <c r="M2142" i="3"/>
  <c r="K2193" i="3"/>
  <c r="K3278" i="3"/>
  <c r="K2324" i="3"/>
  <c r="M2628" i="3"/>
  <c r="M991" i="3"/>
  <c r="K1895" i="3"/>
  <c r="K3394" i="3"/>
  <c r="M2869" i="3"/>
  <c r="M3134" i="3"/>
  <c r="K2477" i="3"/>
  <c r="M324" i="3"/>
  <c r="M2303" i="3"/>
  <c r="M274" i="3"/>
  <c r="K2242" i="3"/>
  <c r="M806" i="3"/>
  <c r="M2730" i="3"/>
  <c r="M2421" i="3"/>
  <c r="K3592" i="3"/>
  <c r="M559" i="3"/>
  <c r="K1782" i="3"/>
  <c r="K73" i="3"/>
  <c r="M76" i="3"/>
  <c r="M2149" i="3"/>
  <c r="M3082" i="3"/>
  <c r="M64" i="3"/>
  <c r="K2668" i="3"/>
  <c r="M648" i="3"/>
  <c r="K643" i="3"/>
  <c r="M259" i="3"/>
  <c r="K681" i="3"/>
  <c r="K1793" i="3"/>
  <c r="K1554" i="3"/>
  <c r="K3292" i="3"/>
  <c r="K3039" i="3"/>
  <c r="K937" i="3"/>
  <c r="K1015" i="3"/>
  <c r="M2649" i="3"/>
  <c r="M1076" i="3"/>
  <c r="M744" i="3"/>
  <c r="K1053" i="3"/>
  <c r="K711" i="3"/>
  <c r="K3332" i="3"/>
  <c r="K2508" i="3"/>
  <c r="K1541" i="3"/>
  <c r="K268" i="3"/>
  <c r="K448" i="3"/>
  <c r="K757" i="3"/>
  <c r="K2681" i="3"/>
  <c r="K1163" i="3"/>
  <c r="M1406" i="3"/>
  <c r="K2421" i="3"/>
  <c r="M909" i="3"/>
  <c r="K944" i="3"/>
  <c r="K3256" i="3"/>
  <c r="K1472" i="3"/>
  <c r="K3529" i="3"/>
  <c r="K1999" i="3"/>
  <c r="K3339" i="3"/>
  <c r="K20" i="3"/>
  <c r="M740" i="3"/>
  <c r="K442" i="3"/>
  <c r="M1746" i="3"/>
  <c r="K2742" i="3"/>
  <c r="K3016" i="3"/>
  <c r="M2765" i="3"/>
  <c r="K502" i="3"/>
  <c r="K2892" i="3"/>
  <c r="K3266" i="3"/>
  <c r="M1000" i="3"/>
  <c r="M694" i="3"/>
  <c r="K183" i="3"/>
  <c r="K2218" i="3"/>
  <c r="K3037" i="3"/>
  <c r="M191" i="3"/>
  <c r="K912" i="3"/>
  <c r="K2621" i="3"/>
  <c r="M1677" i="3"/>
  <c r="M3144" i="3"/>
  <c r="K1734" i="3"/>
  <c r="M1438" i="3"/>
  <c r="K1029" i="3"/>
  <c r="M1657" i="3"/>
  <c r="K1125" i="3"/>
  <c r="M1466" i="3"/>
  <c r="K951" i="3"/>
  <c r="K709" i="3"/>
  <c r="M3110" i="3"/>
  <c r="M3590" i="3"/>
  <c r="K2675" i="3"/>
  <c r="K1129" i="3"/>
  <c r="M692" i="3"/>
  <c r="M980" i="3"/>
  <c r="M1175" i="3"/>
  <c r="K1625" i="3"/>
  <c r="M1102" i="3"/>
  <c r="K1529" i="3"/>
  <c r="M2261" i="3"/>
  <c r="K1929" i="3"/>
  <c r="K2104" i="3"/>
  <c r="M2380" i="3"/>
  <c r="M825" i="3"/>
  <c r="K1442" i="3"/>
  <c r="M2231" i="3"/>
  <c r="K1850" i="3"/>
  <c r="M890" i="3"/>
  <c r="K329" i="3"/>
  <c r="M379" i="3"/>
  <c r="M1963" i="3"/>
  <c r="K3429" i="3"/>
  <c r="K543" i="3"/>
  <c r="M2175" i="3"/>
  <c r="M1998" i="3"/>
  <c r="K2584" i="3"/>
  <c r="K2386" i="3"/>
  <c r="K3320" i="3"/>
  <c r="K31" i="3"/>
  <c r="K1839" i="3"/>
  <c r="M490" i="3"/>
  <c r="L40" i="4"/>
  <c r="K40" i="4"/>
  <c r="M40" i="4" s="1"/>
  <c r="K2" i="3"/>
  <c r="M725" i="3"/>
  <c r="M1846" i="3"/>
  <c r="K1426" i="3"/>
  <c r="M2927" i="3"/>
  <c r="K3318" i="3"/>
  <c r="M2614" i="3"/>
  <c r="M807" i="3"/>
  <c r="M1946" i="3"/>
  <c r="M3121" i="3"/>
  <c r="M2880" i="3"/>
  <c r="K2189" i="3"/>
  <c r="K2692" i="3"/>
  <c r="M894" i="3"/>
  <c r="K228" i="3"/>
  <c r="K449" i="3"/>
  <c r="M1229" i="3"/>
  <c r="K238" i="3"/>
  <c r="M2548" i="3"/>
  <c r="K1602" i="3"/>
  <c r="K2274" i="3"/>
  <c r="K3165" i="3"/>
  <c r="M146" i="3"/>
  <c r="M1277" i="3"/>
  <c r="K2624" i="3"/>
  <c r="K2482" i="3"/>
  <c r="M1815" i="3"/>
  <c r="M2582" i="3"/>
  <c r="M1745" i="3"/>
  <c r="M2027" i="3"/>
  <c r="K2591" i="3"/>
  <c r="K943" i="3"/>
  <c r="K974" i="3"/>
  <c r="M1263" i="3"/>
  <c r="M880" i="3"/>
  <c r="K3574" i="3"/>
  <c r="M2707" i="3"/>
  <c r="K3457" i="3"/>
  <c r="M1988" i="3"/>
  <c r="M1364" i="3"/>
  <c r="M2339" i="3"/>
  <c r="M3577" i="3"/>
  <c r="M1872" i="3"/>
  <c r="K1590" i="3"/>
  <c r="M1254" i="3"/>
  <c r="K1140" i="3"/>
  <c r="M507" i="3"/>
  <c r="K2597" i="3"/>
  <c r="K1418" i="3"/>
  <c r="K1866" i="3"/>
  <c r="K1340" i="3"/>
  <c r="K1869" i="3"/>
  <c r="K3013" i="3"/>
  <c r="K2517" i="3"/>
  <c r="M3123" i="3"/>
  <c r="K3293" i="3"/>
  <c r="M1384" i="3"/>
  <c r="M3510" i="3"/>
  <c r="M637" i="3"/>
  <c r="M1089" i="3"/>
  <c r="M409" i="3"/>
  <c r="M3443" i="3"/>
  <c r="M2935" i="3"/>
  <c r="K1848" i="3"/>
  <c r="K2204" i="3"/>
  <c r="K1606" i="3"/>
  <c r="K1401" i="3"/>
  <c r="M3341" i="3"/>
  <c r="M2067" i="3"/>
  <c r="K2979" i="3"/>
  <c r="K430" i="3"/>
  <c r="K995" i="3"/>
  <c r="K857" i="3"/>
  <c r="M1054" i="3"/>
  <c r="M1003" i="3"/>
  <c r="M3481" i="3"/>
  <c r="M3421" i="3"/>
  <c r="M1845" i="3"/>
  <c r="K2039" i="3"/>
  <c r="K1818" i="3"/>
  <c r="M975" i="3"/>
  <c r="M3185" i="3"/>
  <c r="M3529" i="3"/>
  <c r="M3508" i="3"/>
  <c r="K878" i="3"/>
  <c r="M548" i="3"/>
  <c r="M2539" i="3"/>
  <c r="M1654" i="3"/>
  <c r="M1330" i="3"/>
  <c r="M2859" i="3"/>
  <c r="K2059" i="3"/>
  <c r="K1302" i="3"/>
  <c r="K2257" i="3"/>
  <c r="K972" i="3"/>
  <c r="M2298" i="3"/>
  <c r="M437" i="3"/>
  <c r="K2481" i="3"/>
  <c r="M2719" i="3"/>
  <c r="M2845" i="3"/>
  <c r="M2874" i="3"/>
  <c r="M2018" i="3"/>
  <c r="K1641" i="3"/>
  <c r="M317" i="3"/>
  <c r="M1496" i="3"/>
  <c r="K1350" i="3"/>
  <c r="M2942" i="3"/>
  <c r="M227" i="3"/>
  <c r="K1896" i="3"/>
  <c r="K3415" i="3"/>
  <c r="M1644" i="3"/>
  <c r="K3200" i="3"/>
  <c r="K1879" i="3"/>
  <c r="M377" i="3"/>
  <c r="K2408" i="3"/>
  <c r="K1969" i="3"/>
  <c r="M2518" i="3"/>
  <c r="K2610" i="3"/>
  <c r="K706" i="3"/>
  <c r="M3018" i="3"/>
  <c r="K867" i="3"/>
  <c r="M2450" i="3"/>
  <c r="M1530" i="3"/>
  <c r="M2819" i="3"/>
  <c r="K3142" i="3"/>
  <c r="M2346" i="3"/>
  <c r="M3240" i="3"/>
  <c r="K988" i="3"/>
  <c r="K169" i="3"/>
  <c r="M1356" i="3"/>
  <c r="M3178" i="3"/>
  <c r="K1860" i="3"/>
  <c r="K3158" i="3"/>
  <c r="M762" i="3"/>
  <c r="K1206" i="3"/>
  <c r="M867" i="3"/>
  <c r="M2525" i="3"/>
  <c r="M1663" i="3"/>
  <c r="M3009" i="3"/>
  <c r="K2149" i="3"/>
  <c r="K1195" i="3"/>
  <c r="M1446" i="3"/>
  <c r="K2857" i="3"/>
  <c r="K2899" i="3"/>
  <c r="M133" i="3"/>
  <c r="K2362" i="3"/>
  <c r="M873" i="3"/>
  <c r="M362" i="3"/>
  <c r="K2270" i="3"/>
  <c r="K143" i="3"/>
  <c r="M1844" i="3"/>
  <c r="K58" i="3"/>
  <c r="K2368" i="3"/>
  <c r="K2672" i="3"/>
  <c r="K164" i="3"/>
  <c r="M1027" i="3"/>
  <c r="M720" i="3"/>
  <c r="K1939" i="3"/>
  <c r="K2219" i="3"/>
  <c r="M3171" i="3"/>
  <c r="M3437" i="3"/>
  <c r="K45" i="3"/>
  <c r="M1914" i="3"/>
  <c r="K1875" i="3"/>
  <c r="K2216" i="3"/>
  <c r="K1153" i="3"/>
  <c r="K1561" i="3"/>
  <c r="M1279" i="3"/>
  <c r="M2315" i="3"/>
  <c r="K655" i="3"/>
  <c r="M2840" i="3"/>
  <c r="K50" i="3"/>
  <c r="K1329" i="3"/>
  <c r="K527" i="3"/>
  <c r="K274" i="3"/>
  <c r="K3235" i="3"/>
  <c r="M2485" i="3"/>
  <c r="K259" i="3"/>
  <c r="K1416" i="3"/>
  <c r="K2590" i="3"/>
  <c r="K1060" i="3"/>
  <c r="K1419" i="3"/>
  <c r="K2710" i="3"/>
  <c r="M2864" i="3"/>
  <c r="K157" i="3"/>
  <c r="M267" i="3"/>
  <c r="M1756" i="3"/>
  <c r="M2140" i="3"/>
  <c r="K2793" i="3"/>
  <c r="M1907" i="3"/>
  <c r="K619" i="3"/>
  <c r="K526" i="3"/>
  <c r="M44" i="3"/>
  <c r="K934" i="3"/>
  <c r="K1333" i="3"/>
  <c r="K2069" i="3"/>
  <c r="M2297" i="3"/>
  <c r="K2429" i="3"/>
  <c r="K690" i="3"/>
  <c r="K720" i="3"/>
  <c r="M2168" i="3"/>
  <c r="M1453" i="3"/>
  <c r="K1794" i="3"/>
  <c r="M3113" i="3"/>
  <c r="M79" i="3"/>
  <c r="K1864" i="3"/>
  <c r="K2703" i="3"/>
  <c r="M147" i="3"/>
  <c r="K2631" i="3"/>
  <c r="M2253" i="3"/>
  <c r="K3540" i="3"/>
  <c r="M3505" i="3"/>
  <c r="M1751" i="3"/>
  <c r="K1876" i="3"/>
  <c r="M3047" i="3"/>
  <c r="K1865" i="3"/>
  <c r="M153" i="3"/>
  <c r="K3097" i="3"/>
  <c r="K3207" i="3"/>
  <c r="K1636" i="3"/>
  <c r="M2276" i="3"/>
  <c r="M2252" i="3"/>
  <c r="K3238" i="3"/>
  <c r="M779" i="3"/>
  <c r="K1524" i="3"/>
  <c r="K2268" i="3"/>
  <c r="K851" i="3"/>
  <c r="K2884" i="3"/>
  <c r="M1615" i="3"/>
  <c r="M387" i="3"/>
  <c r="M1586" i="3"/>
  <c r="K1674" i="3"/>
  <c r="M1219" i="3"/>
  <c r="M1842" i="3"/>
  <c r="K2727" i="3"/>
  <c r="K457" i="3"/>
  <c r="M3436" i="3"/>
  <c r="M1740" i="3"/>
  <c r="M2316" i="3"/>
  <c r="K1420" i="3"/>
  <c r="K16" i="3"/>
  <c r="M2217" i="3"/>
  <c r="M3281" i="3"/>
  <c r="K2213" i="3"/>
  <c r="M1099" i="3"/>
  <c r="K48" i="3"/>
  <c r="K3454" i="3"/>
  <c r="M3128" i="3"/>
  <c r="M3334" i="3"/>
  <c r="K2166" i="3"/>
  <c r="M166" i="3"/>
  <c r="K545" i="3"/>
  <c r="K531" i="3"/>
  <c r="K380" i="3"/>
  <c r="M2247" i="3"/>
  <c r="M3167" i="3"/>
  <c r="K2022" i="3"/>
  <c r="M59" i="3"/>
  <c r="M1623" i="3"/>
  <c r="K524" i="3"/>
  <c r="K1814" i="3"/>
  <c r="M1085" i="3"/>
  <c r="K1842" i="3"/>
  <c r="M2991" i="3"/>
  <c r="K2480" i="3"/>
  <c r="M2220" i="3"/>
  <c r="K2065" i="3"/>
  <c r="K869" i="3"/>
  <c r="M2223" i="3"/>
  <c r="K2003" i="3"/>
  <c r="M2827" i="3"/>
  <c r="K3068" i="3"/>
  <c r="M1203" i="3"/>
  <c r="K76" i="3"/>
  <c r="K103" i="3"/>
  <c r="M691" i="3"/>
  <c r="K844" i="3"/>
  <c r="K2535" i="3"/>
  <c r="K207" i="3"/>
  <c r="K1288" i="3"/>
  <c r="K2248" i="3"/>
  <c r="M349" i="3"/>
  <c r="K3579" i="3"/>
  <c r="M564" i="3"/>
  <c r="M1351" i="3"/>
  <c r="M1190" i="3"/>
  <c r="M511" i="3"/>
  <c r="K734" i="3"/>
  <c r="M1006" i="3"/>
  <c r="K766" i="3"/>
  <c r="M1485" i="3"/>
  <c r="K206" i="3"/>
  <c r="K2435" i="3"/>
  <c r="M1155" i="3"/>
  <c r="K1476" i="3"/>
  <c r="K1582" i="3"/>
  <c r="M1778" i="3"/>
  <c r="K1594" i="3"/>
  <c r="M3471" i="3"/>
  <c r="M603" i="3"/>
  <c r="M1349" i="3"/>
  <c r="K447" i="3"/>
  <c r="M1999" i="3"/>
  <c r="K425" i="3"/>
  <c r="K1580" i="3"/>
  <c r="M2412" i="3"/>
  <c r="K1348" i="3"/>
  <c r="M518" i="3"/>
  <c r="K171" i="3"/>
  <c r="K1168" i="3"/>
  <c r="K1523" i="3"/>
  <c r="K2465" i="3"/>
  <c r="M2555" i="3"/>
  <c r="K371" i="3"/>
  <c r="M2700" i="3"/>
  <c r="M2403" i="3"/>
  <c r="K1019" i="3"/>
  <c r="K2369" i="3"/>
  <c r="M2350" i="3"/>
  <c r="K3471" i="3"/>
  <c r="M2799" i="3"/>
  <c r="K3301" i="3"/>
  <c r="M49" i="3"/>
  <c r="K3587" i="3"/>
  <c r="M280" i="3"/>
  <c r="K3334" i="3"/>
  <c r="M501" i="3"/>
  <c r="K1217" i="3"/>
  <c r="K663" i="3"/>
  <c r="M1643" i="3"/>
  <c r="M2437" i="3"/>
  <c r="K1251" i="3"/>
  <c r="M367" i="3"/>
  <c r="M2634" i="3"/>
  <c r="K3081" i="3"/>
  <c r="M1103" i="3"/>
  <c r="M1810" i="3"/>
  <c r="K1057" i="3"/>
  <c r="K1846" i="3"/>
  <c r="K3182" i="3"/>
  <c r="K394" i="3"/>
  <c r="M1984" i="3"/>
  <c r="K1199" i="3"/>
  <c r="M2482" i="3"/>
  <c r="K3125" i="3"/>
  <c r="K324" i="3"/>
  <c r="M2972" i="3"/>
  <c r="M1789" i="3"/>
  <c r="K1528" i="3"/>
  <c r="K2326" i="3"/>
  <c r="K2057" i="3"/>
  <c r="K3310" i="3"/>
  <c r="K1566" i="3"/>
  <c r="K1039" i="3"/>
  <c r="M2016" i="3"/>
  <c r="K2716" i="3"/>
  <c r="K723" i="3"/>
  <c r="K1711" i="3"/>
  <c r="M238" i="3"/>
  <c r="K2043" i="3"/>
  <c r="K220" i="3"/>
  <c r="M2082" i="3"/>
  <c r="K2192" i="3"/>
  <c r="M747" i="3"/>
  <c r="K778" i="3"/>
  <c r="K3072" i="3"/>
  <c r="K979" i="3"/>
  <c r="M2093" i="3"/>
  <c r="K3366" i="3"/>
  <c r="K874" i="3"/>
  <c r="M7" i="3"/>
  <c r="J60" i="4" s="1"/>
  <c r="K241" i="3"/>
  <c r="K2446" i="3"/>
  <c r="M1708" i="3"/>
  <c r="K1349" i="3"/>
  <c r="K2082" i="3"/>
  <c r="M1464" i="3"/>
  <c r="K3374" i="3"/>
  <c r="K519" i="3"/>
  <c r="K3378" i="3"/>
  <c r="M2877" i="3"/>
  <c r="K2413" i="3"/>
  <c r="K2399" i="3"/>
  <c r="K2056" i="3"/>
  <c r="K1612" i="3"/>
  <c r="K55" i="3"/>
  <c r="M1551" i="3"/>
  <c r="M3335" i="3"/>
  <c r="M3484" i="3"/>
  <c r="K423" i="3"/>
  <c r="M2470" i="3"/>
  <c r="M1275" i="3"/>
  <c r="K1804" i="3"/>
  <c r="K248" i="3"/>
  <c r="M2172" i="3"/>
  <c r="M1090" i="3"/>
  <c r="M2263" i="3"/>
  <c r="M353" i="3"/>
  <c r="M338" i="3"/>
  <c r="K369" i="3"/>
  <c r="K3277" i="3"/>
  <c r="M1661" i="3"/>
  <c r="K2138" i="3"/>
  <c r="M1169" i="3"/>
  <c r="M2822" i="3"/>
  <c r="M1754" i="3"/>
  <c r="M1744" i="3"/>
  <c r="M2195" i="3"/>
  <c r="M2274" i="3"/>
  <c r="K985" i="3"/>
  <c r="M714" i="3"/>
  <c r="K32" i="3"/>
  <c r="M2715" i="3"/>
  <c r="M196" i="3"/>
  <c r="M2713" i="3"/>
  <c r="M604" i="3"/>
  <c r="M3316" i="3"/>
  <c r="K897" i="3"/>
  <c r="K1181" i="3"/>
  <c r="M1753" i="3"/>
  <c r="M3169" i="3"/>
  <c r="M314" i="3"/>
  <c r="K1630" i="3"/>
  <c r="M2669" i="3"/>
  <c r="M58" i="3"/>
  <c r="K1543" i="3"/>
  <c r="K133" i="3"/>
  <c r="K1550" i="3"/>
  <c r="K1108" i="3"/>
  <c r="M2590" i="3"/>
  <c r="K3498" i="3"/>
  <c r="M1548" i="3"/>
  <c r="M231" i="3"/>
  <c r="M3092" i="3"/>
  <c r="K1043" i="3"/>
  <c r="K3101" i="3"/>
  <c r="K2981" i="3"/>
  <c r="M2259" i="3"/>
  <c r="M1531" i="3"/>
  <c r="K1975" i="3"/>
  <c r="K2401" i="3"/>
  <c r="M999" i="3"/>
  <c r="K407" i="3"/>
  <c r="M1369" i="3"/>
  <c r="K221" i="3"/>
  <c r="K829" i="3"/>
  <c r="M1927" i="3"/>
  <c r="K3435" i="3"/>
  <c r="M753" i="3"/>
  <c r="K2701" i="3"/>
  <c r="M3220" i="3"/>
  <c r="M2047" i="3"/>
  <c r="K2355" i="3"/>
  <c r="K378" i="3"/>
  <c r="M2771" i="3"/>
  <c r="K1384" i="3"/>
  <c r="M2930" i="3"/>
  <c r="M2850" i="3"/>
  <c r="K804" i="3"/>
  <c r="M859" i="3"/>
  <c r="K1492" i="3"/>
  <c r="K3069" i="3"/>
  <c r="M340" i="3"/>
  <c r="M235" i="3"/>
  <c r="K2440" i="3"/>
  <c r="K2848" i="3"/>
  <c r="K2387" i="3"/>
  <c r="M532" i="3"/>
  <c r="K420" i="3"/>
  <c r="M430" i="3"/>
  <c r="K1545" i="3"/>
  <c r="M2197" i="3"/>
  <c r="M442" i="3"/>
  <c r="M3595" i="3"/>
  <c r="M1541" i="3"/>
  <c r="K1872" i="3"/>
  <c r="K1207" i="3"/>
  <c r="M708" i="3"/>
  <c r="M3250" i="3"/>
  <c r="M2610" i="3"/>
  <c r="M2687" i="3"/>
  <c r="K345" i="3"/>
  <c r="M1487" i="3"/>
  <c r="K2353" i="3"/>
  <c r="K128" i="3"/>
  <c r="M1182" i="3"/>
  <c r="K1303" i="3"/>
  <c r="M3512" i="3"/>
  <c r="K1376" i="3"/>
  <c r="K1046" i="3"/>
  <c r="K2281" i="3"/>
  <c r="M1652" i="3"/>
  <c r="M2673" i="3"/>
  <c r="M1828" i="3"/>
  <c r="M104" i="3"/>
  <c r="M2425" i="3"/>
  <c r="M1388" i="3"/>
  <c r="K200" i="3"/>
  <c r="M3222" i="3"/>
  <c r="M1220" i="3"/>
  <c r="K2921" i="3"/>
  <c r="K1607" i="3"/>
  <c r="K315" i="3"/>
  <c r="M2126" i="3"/>
  <c r="M3400" i="3"/>
  <c r="K491" i="3"/>
  <c r="M1611" i="3"/>
  <c r="K110" i="3"/>
  <c r="M696" i="3"/>
  <c r="K117" i="3"/>
  <c r="M2288" i="3"/>
  <c r="M3405" i="3"/>
  <c r="K1000" i="3"/>
  <c r="M1120" i="3"/>
  <c r="K1538" i="3"/>
  <c r="M1149" i="3"/>
  <c r="K648" i="3"/>
  <c r="M682" i="3"/>
  <c r="M1297" i="3"/>
  <c r="M749" i="3"/>
  <c r="M1922" i="3"/>
  <c r="K793" i="3"/>
  <c r="K605" i="3"/>
  <c r="M2944" i="3"/>
  <c r="K566" i="3"/>
  <c r="M2857" i="3"/>
  <c r="K203" i="3"/>
  <c r="M2620" i="3"/>
  <c r="K1159" i="3"/>
  <c r="K1172" i="3"/>
  <c r="M1433" i="3"/>
  <c r="K2923" i="3"/>
  <c r="M2522" i="3"/>
  <c r="K1966" i="3"/>
  <c r="M1861" i="3"/>
  <c r="M3398" i="3"/>
  <c r="M2497" i="3"/>
  <c r="M2572" i="3"/>
  <c r="M1536" i="3"/>
  <c r="K486" i="3"/>
  <c r="K1051" i="3"/>
  <c r="M84" i="3"/>
  <c r="M275" i="3"/>
  <c r="M1395" i="3"/>
  <c r="K1687" i="3"/>
  <c r="K1754" i="3"/>
  <c r="K3251" i="3"/>
  <c r="K779" i="3"/>
  <c r="K884" i="3"/>
  <c r="K2837" i="3"/>
  <c r="M182" i="3"/>
  <c r="M2132" i="3"/>
  <c r="K2503" i="3"/>
  <c r="K2449" i="3"/>
  <c r="K3315" i="3"/>
  <c r="M3066" i="3"/>
  <c r="K2221" i="3"/>
  <c r="K443" i="3"/>
  <c r="M1525" i="3"/>
  <c r="K729" i="3"/>
  <c r="M1267" i="3"/>
  <c r="K968" i="3"/>
  <c r="M464" i="3"/>
  <c r="M3006" i="3"/>
  <c r="M159" i="3"/>
  <c r="K3571" i="3"/>
  <c r="K2136" i="3"/>
  <c r="K1635" i="3"/>
  <c r="K1275" i="3"/>
  <c r="K2971" i="3"/>
  <c r="K52" i="3"/>
  <c r="K775" i="3"/>
  <c r="M2103" i="3"/>
  <c r="M2996" i="3"/>
  <c r="M477" i="3"/>
  <c r="K3124" i="3"/>
  <c r="M1748" i="3"/>
  <c r="M860" i="3"/>
  <c r="M1336" i="3"/>
  <c r="M1806" i="3"/>
  <c r="M88" i="3"/>
  <c r="K2873" i="3"/>
  <c r="M1064" i="3"/>
  <c r="M746" i="3"/>
  <c r="M3147" i="3"/>
  <c r="K3575" i="3"/>
  <c r="M19" i="3"/>
  <c r="M215" i="3"/>
  <c r="M642" i="3"/>
  <c r="K2046" i="3"/>
  <c r="M1204" i="3"/>
  <c r="M1359" i="3"/>
  <c r="K1578" i="3"/>
  <c r="K952" i="3"/>
  <c r="K632" i="3"/>
  <c r="M3150" i="3"/>
  <c r="M2962" i="3"/>
  <c r="M2680" i="3"/>
  <c r="K3138" i="3"/>
  <c r="M105" i="3"/>
  <c r="K1742" i="3"/>
  <c r="K2038" i="3"/>
  <c r="K3163" i="3"/>
  <c r="M3065" i="3"/>
  <c r="K2129" i="3"/>
  <c r="M308" i="3"/>
  <c r="K1178" i="3"/>
  <c r="K1226" i="3"/>
  <c r="M2596" i="3"/>
  <c r="M3165" i="3"/>
  <c r="M462" i="3"/>
  <c r="M3139" i="3"/>
  <c r="K310" i="3"/>
  <c r="M607" i="3"/>
  <c r="K2551" i="3"/>
  <c r="M2677" i="3"/>
  <c r="M327" i="3"/>
  <c r="K3402" i="3"/>
  <c r="M2839" i="3"/>
  <c r="K2306" i="3"/>
  <c r="M2863" i="3"/>
  <c r="M2607" i="3"/>
  <c r="K2537" i="3"/>
  <c r="M2950" i="3"/>
  <c r="M2817" i="3"/>
  <c r="K1787" i="3"/>
  <c r="M578" i="3"/>
  <c r="K2301" i="3"/>
  <c r="M861" i="3"/>
  <c r="M1168" i="3"/>
  <c r="K257" i="3"/>
  <c r="M2729" i="3"/>
  <c r="K1164" i="3"/>
  <c r="M2881" i="3"/>
  <c r="K3159" i="3"/>
  <c r="K799" i="3"/>
  <c r="M1645" i="3"/>
  <c r="K2279" i="3"/>
  <c r="M977" i="3"/>
  <c r="M1574" i="3"/>
  <c r="M2758" i="3"/>
  <c r="M3314" i="3"/>
  <c r="K338" i="3"/>
  <c r="K2656" i="3"/>
  <c r="K240" i="3"/>
  <c r="K2744" i="3"/>
  <c r="K871" i="3"/>
  <c r="M3203" i="3"/>
  <c r="K511" i="3"/>
  <c r="K2335" i="3"/>
  <c r="K2959" i="3"/>
  <c r="K2412" i="3"/>
  <c r="M611" i="3"/>
  <c r="M1115" i="3"/>
  <c r="K135" i="3"/>
  <c r="K3379" i="3"/>
  <c r="K2773" i="3"/>
  <c r="K325" i="3"/>
  <c r="M2732" i="3"/>
  <c r="K2144" i="3"/>
  <c r="K1775" i="3"/>
  <c r="K1900" i="3"/>
  <c r="M706" i="3"/>
  <c r="K416" i="3"/>
  <c r="M2367" i="3"/>
  <c r="K2859" i="3"/>
  <c r="K1066" i="3"/>
  <c r="M1757" i="3"/>
  <c r="M1954" i="3"/>
  <c r="M1859" i="3"/>
  <c r="K1228" i="3"/>
  <c r="K1041" i="3"/>
  <c r="K1841" i="3"/>
  <c r="K3464" i="3"/>
  <c r="K413" i="3"/>
  <c r="K3118" i="3"/>
  <c r="K1109" i="3"/>
  <c r="M1581" i="3"/>
  <c r="M1227" i="3"/>
  <c r="K2090" i="3"/>
  <c r="M2529" i="3"/>
  <c r="M1218" i="3"/>
  <c r="M363" i="3"/>
  <c r="K2822" i="3"/>
  <c r="M2865" i="3"/>
  <c r="K758" i="3"/>
  <c r="M2292" i="3"/>
  <c r="M2174" i="3"/>
  <c r="K2088" i="3"/>
  <c r="K2441" i="3"/>
  <c r="M1647" i="3"/>
  <c r="M1989" i="3"/>
  <c r="M3138" i="3"/>
  <c r="K1934" i="3"/>
  <c r="K770" i="3"/>
  <c r="K2021" i="3"/>
  <c r="K1035" i="3"/>
  <c r="M1328" i="3"/>
  <c r="M3551" i="3"/>
  <c r="K3071" i="3"/>
  <c r="K1389" i="3"/>
  <c r="M1304" i="3"/>
  <c r="K3131" i="3"/>
  <c r="M1546" i="3"/>
  <c r="M851" i="3"/>
  <c r="M3460" i="3"/>
  <c r="M884" i="3"/>
  <c r="M633" i="3"/>
  <c r="M3427" i="3"/>
  <c r="M3070" i="3"/>
  <c r="M1982" i="3"/>
  <c r="K1723" i="3"/>
  <c r="K1100" i="3"/>
  <c r="K213" i="3"/>
  <c r="K2706" i="3"/>
  <c r="M2895" i="3"/>
  <c r="M911" i="3"/>
  <c r="K3528" i="3"/>
  <c r="M2341" i="3"/>
  <c r="M2823" i="3"/>
  <c r="K2569" i="3"/>
  <c r="K3333" i="3"/>
  <c r="K2842" i="3"/>
  <c r="M2737" i="3"/>
  <c r="M2105" i="3"/>
  <c r="M1750" i="3"/>
  <c r="M2427" i="3"/>
  <c r="K1705" i="3"/>
  <c r="M1322" i="3"/>
  <c r="M530" i="3"/>
  <c r="M820" i="3"/>
  <c r="M1811" i="3"/>
  <c r="K2720" i="3"/>
  <c r="M263" i="3"/>
  <c r="K1921" i="3"/>
  <c r="M2471" i="3"/>
  <c r="K1806" i="3"/>
  <c r="M1121" i="3"/>
  <c r="K1503" i="3"/>
  <c r="M2698" i="3"/>
  <c r="K1311" i="3"/>
  <c r="K942" i="3"/>
  <c r="M3478" i="3"/>
  <c r="M1929" i="3"/>
  <c r="K633" i="3"/>
  <c r="M3265" i="3"/>
  <c r="K1490" i="3"/>
  <c r="K344" i="3"/>
  <c r="K3100" i="3"/>
  <c r="K1679" i="3"/>
  <c r="M419" i="3"/>
  <c r="K227" i="3"/>
  <c r="M2775" i="3"/>
  <c r="K3541" i="3"/>
  <c r="K2616" i="3"/>
  <c r="K1114" i="3"/>
  <c r="K1134" i="3"/>
  <c r="K996" i="3"/>
  <c r="M2409" i="3"/>
  <c r="M3135" i="3"/>
  <c r="M1673" i="3"/>
  <c r="M1833" i="3"/>
  <c r="K1287" i="3"/>
  <c r="M514" i="3"/>
  <c r="M3280" i="3"/>
  <c r="M304" i="3"/>
  <c r="K224" i="3"/>
  <c r="K3186" i="3"/>
  <c r="M228" i="3"/>
  <c r="K1484" i="3"/>
  <c r="K3470" i="3"/>
  <c r="M3158" i="3"/>
  <c r="K561" i="3"/>
  <c r="M3549" i="3"/>
  <c r="M1273" i="3"/>
  <c r="M1823" i="3"/>
  <c r="K535" i="3"/>
  <c r="K2243" i="3"/>
  <c r="K3555" i="3"/>
  <c r="K1258" i="3"/>
  <c r="M3606" i="3"/>
  <c r="M453" i="3"/>
  <c r="M2875" i="3"/>
  <c r="K2734" i="3"/>
  <c r="M2146" i="3"/>
  <c r="M1938" i="3"/>
  <c r="M1017" i="3"/>
  <c r="M2056" i="3"/>
  <c r="K2349" i="3"/>
  <c r="K1078" i="3"/>
  <c r="K1065" i="3"/>
  <c r="K1212" i="3"/>
  <c r="K1563" i="3"/>
  <c r="M188" i="3"/>
  <c r="K194" i="3"/>
  <c r="M1286" i="3"/>
  <c r="K2954" i="3"/>
  <c r="M837" i="3"/>
  <c r="M3077" i="3"/>
  <c r="K957" i="3"/>
  <c r="K907" i="3"/>
  <c r="M193" i="3"/>
  <c r="M478" i="3"/>
  <c r="K470" i="3"/>
  <c r="K1544" i="3"/>
  <c r="M2035" i="3"/>
  <c r="M1608" i="3"/>
  <c r="K3370" i="3"/>
  <c r="K708" i="3"/>
  <c r="M2772" i="3"/>
  <c r="K2878" i="3"/>
  <c r="M3503" i="3"/>
  <c r="K1591" i="3"/>
  <c r="M3429" i="3"/>
  <c r="K556" i="3"/>
  <c r="M1122" i="3"/>
  <c r="K2750" i="3"/>
  <c r="M863" i="3"/>
  <c r="K1070" i="3"/>
  <c r="K3199" i="3"/>
  <c r="M2562" i="3"/>
  <c r="K3324" i="3"/>
  <c r="K2928" i="3"/>
  <c r="K1690" i="3"/>
  <c r="K1120" i="3"/>
  <c r="M13" i="3"/>
  <c r="K1887" i="3"/>
  <c r="K1537" i="3"/>
  <c r="M2295" i="3"/>
  <c r="M2513" i="3"/>
  <c r="M1540" i="3"/>
  <c r="K1650" i="3"/>
  <c r="M1902" i="3"/>
  <c r="K119" i="3"/>
  <c r="M681" i="3"/>
  <c r="K2393" i="3"/>
  <c r="M1244" i="3"/>
  <c r="M217" i="3"/>
  <c r="M2505" i="3"/>
  <c r="M3381" i="3"/>
  <c r="M2928" i="3"/>
  <c r="M1773" i="3"/>
  <c r="M1251" i="3"/>
  <c r="M3112" i="3"/>
  <c r="K1542" i="3"/>
  <c r="M1945" i="3"/>
  <c r="K105" i="3"/>
  <c r="M390" i="3"/>
  <c r="K1904" i="3"/>
  <c r="K2466" i="3"/>
  <c r="K3092" i="3"/>
  <c r="M3042" i="3"/>
  <c r="M2939" i="3"/>
  <c r="K1036" i="3"/>
  <c r="K2914" i="3"/>
  <c r="M2418" i="3"/>
  <c r="K1940" i="3"/>
  <c r="M341" i="3"/>
  <c r="K1747" i="3"/>
  <c r="K1383" i="3"/>
  <c r="M3215" i="3"/>
  <c r="K2994" i="3"/>
  <c r="K1478" i="3"/>
  <c r="M97" i="3"/>
  <c r="M1723" i="3"/>
  <c r="M260" i="3"/>
  <c r="M994" i="3"/>
  <c r="K1443" i="3"/>
  <c r="K1479" i="3"/>
  <c r="M465" i="3"/>
  <c r="M3093" i="3"/>
  <c r="M1979" i="3"/>
  <c r="K2492" i="3"/>
  <c r="K557" i="3"/>
  <c r="M1430" i="3"/>
  <c r="K785" i="3"/>
  <c r="M2206" i="3"/>
  <c r="M2754" i="3"/>
  <c r="M1556" i="3"/>
  <c r="K647" i="3"/>
  <c r="K1539" i="3"/>
  <c r="K1684" i="3"/>
  <c r="M177" i="3"/>
  <c r="M187" i="3"/>
  <c r="K538" i="3"/>
  <c r="K484" i="3"/>
  <c r="K3408" i="3"/>
  <c r="K2237" i="3"/>
  <c r="K123" i="3"/>
  <c r="M1948" i="3"/>
  <c r="K3530" i="3"/>
  <c r="K1881" i="3"/>
  <c r="M3053" i="3"/>
  <c r="K178" i="3"/>
  <c r="M1841" i="3"/>
  <c r="K1377" i="3"/>
  <c r="M1381" i="3"/>
  <c r="K1957" i="3"/>
  <c r="K3253" i="3"/>
  <c r="M248" i="3"/>
  <c r="M1764" i="3"/>
  <c r="M3409" i="3"/>
  <c r="M99" i="3"/>
  <c r="K1305" i="3"/>
  <c r="K1595" i="3"/>
  <c r="K3" i="3"/>
  <c r="M1426" i="3"/>
  <c r="K1795" i="3"/>
  <c r="M988" i="3"/>
  <c r="K2045" i="3"/>
  <c r="K2630" i="3"/>
  <c r="M279" i="3"/>
  <c r="M1524" i="3"/>
  <c r="K1596" i="3"/>
  <c r="M672" i="3"/>
  <c r="K831" i="3"/>
  <c r="M1012" i="3"/>
  <c r="K3054" i="3"/>
  <c r="M2196" i="3"/>
  <c r="M2281" i="3"/>
  <c r="M3587" i="3"/>
  <c r="M397" i="3"/>
  <c r="K1878" i="3"/>
  <c r="M2359" i="3"/>
  <c r="K2246" i="3"/>
  <c r="K2717" i="3"/>
  <c r="M489" i="3"/>
  <c r="M822" i="3"/>
  <c r="M3293" i="3"/>
  <c r="K918" i="3"/>
  <c r="M1920" i="3"/>
  <c r="M2965" i="3"/>
  <c r="M658" i="3"/>
  <c r="M3192" i="3"/>
  <c r="K1653" i="3"/>
  <c r="M405" i="3"/>
  <c r="K1706" i="3"/>
  <c r="M1881" i="3"/>
  <c r="M2203" i="3"/>
  <c r="K2023" i="3"/>
  <c r="M2342" i="3"/>
  <c r="K2821" i="3"/>
  <c r="K395" i="3"/>
  <c r="M1868" i="3"/>
  <c r="K843" i="3"/>
  <c r="M602" i="3"/>
  <c r="K3411" i="3"/>
  <c r="K1347" i="3"/>
  <c r="K3073" i="3"/>
  <c r="M1590" i="3"/>
  <c r="K140" i="3"/>
  <c r="N63" i="4" s="1"/>
  <c r="M584" i="3"/>
  <c r="M2398" i="3"/>
  <c r="M339" i="3"/>
  <c r="M294" i="3"/>
  <c r="K3494" i="3"/>
  <c r="M2397" i="3"/>
  <c r="K2947" i="3"/>
  <c r="M775" i="3"/>
  <c r="K2893" i="3"/>
  <c r="K1888" i="3"/>
  <c r="M1236" i="3"/>
  <c r="K414" i="3"/>
  <c r="M2456" i="3"/>
  <c r="M1967" i="3"/>
  <c r="M2017" i="3"/>
  <c r="M1333" i="3"/>
  <c r="M145" i="3"/>
  <c r="M1975" i="3"/>
  <c r="K2374" i="3"/>
  <c r="M1992" i="3"/>
  <c r="M408" i="3"/>
  <c r="M2605" i="3"/>
  <c r="M391" i="3"/>
  <c r="K193" i="3"/>
  <c r="M1061" i="3"/>
  <c r="K2801" i="3"/>
  <c r="M2531" i="3"/>
  <c r="K359" i="3"/>
  <c r="K1569" i="3"/>
  <c r="K1234" i="3"/>
  <c r="K1770" i="3"/>
  <c r="M346" i="3"/>
  <c r="M864" i="3"/>
  <c r="M830" i="3"/>
  <c r="K3491" i="3"/>
  <c r="M302" i="3"/>
  <c r="M3494" i="3"/>
  <c r="M3321" i="3"/>
  <c r="M2760" i="3"/>
  <c r="K624" i="3"/>
  <c r="M394" i="3"/>
  <c r="K2974" i="3"/>
  <c r="K1071" i="3"/>
  <c r="K811" i="3"/>
  <c r="M1898" i="3"/>
  <c r="K579" i="3"/>
  <c r="M2978" i="3"/>
  <c r="M4" i="3"/>
  <c r="K532" i="3"/>
  <c r="K1733" i="3"/>
  <c r="K3000" i="3"/>
  <c r="M3497" i="3"/>
  <c r="K77" i="3"/>
  <c r="M1996" i="3"/>
  <c r="K1990" i="3"/>
  <c r="M1619" i="3"/>
  <c r="M1376" i="3"/>
  <c r="M3145" i="3"/>
  <c r="M1637" i="3"/>
  <c r="K733" i="3"/>
  <c r="K2036" i="3"/>
  <c r="K1894" i="3"/>
  <c r="K504" i="3"/>
  <c r="M1117" i="3"/>
  <c r="K2849" i="3"/>
  <c r="M2190" i="3"/>
  <c r="M715" i="3"/>
  <c r="M62" i="3"/>
  <c r="M3500" i="3"/>
  <c r="K3018" i="3"/>
  <c r="M3193" i="3"/>
  <c r="M1827" i="3"/>
  <c r="M2161" i="3"/>
  <c r="K657" i="3"/>
  <c r="M550" i="3"/>
  <c r="M1816" i="3"/>
  <c r="K2434" i="3"/>
  <c r="K2544" i="3"/>
  <c r="K903" i="3"/>
  <c r="M1032" i="3"/>
  <c r="K1495" i="3"/>
  <c r="K1404" i="3"/>
  <c r="K146" i="3"/>
  <c r="M173" i="3"/>
  <c r="K722" i="3"/>
  <c r="K232" i="3"/>
  <c r="K1933" i="3"/>
  <c r="M1584" i="3"/>
  <c r="K86" i="3"/>
  <c r="K2924" i="3"/>
  <c r="M1456" i="3"/>
  <c r="M759" i="3"/>
  <c r="K748" i="3"/>
  <c r="M1869" i="3"/>
  <c r="K3337" i="3"/>
  <c r="M291" i="3"/>
  <c r="K46" i="3"/>
  <c r="M3482" i="3"/>
  <c r="M1573" i="3"/>
  <c r="M1259" i="3"/>
  <c r="M1056" i="3"/>
  <c r="M2238" i="3"/>
  <c r="M1741" i="3"/>
  <c r="K902" i="3"/>
  <c r="K2041" i="3"/>
  <c r="K1656" i="3"/>
  <c r="M3033" i="3"/>
  <c r="M1565" i="3"/>
  <c r="M956" i="3"/>
  <c r="M2347" i="3"/>
  <c r="M1419" i="3"/>
  <c r="K2263" i="3"/>
  <c r="K60" i="3"/>
  <c r="K3597" i="3"/>
  <c r="M3336" i="3"/>
  <c r="K858" i="3"/>
  <c r="M298" i="3"/>
  <c r="K764" i="3"/>
  <c r="K37" i="3"/>
  <c r="M2744" i="3"/>
  <c r="K896" i="3"/>
  <c r="M632" i="3"/>
  <c r="K1037" i="3"/>
  <c r="M2430" i="3"/>
  <c r="M2184" i="3"/>
  <c r="K2485" i="3"/>
  <c r="K1331" i="3"/>
  <c r="K2984" i="3"/>
  <c r="K1052" i="3"/>
  <c r="M809" i="3"/>
  <c r="M57" i="3"/>
  <c r="K2735" i="3"/>
  <c r="M932" i="3"/>
  <c r="K544" i="3"/>
  <c r="K718" i="3"/>
  <c r="M3103" i="3"/>
  <c r="K1496" i="3"/>
  <c r="K3478" i="3"/>
  <c r="K1979" i="3"/>
  <c r="M3091" i="3"/>
  <c r="M582" i="3"/>
  <c r="M186" i="3"/>
  <c r="K2953" i="3"/>
  <c r="K1003" i="3"/>
  <c r="K3314" i="3"/>
  <c r="K92" i="3"/>
  <c r="K1593" i="3"/>
  <c r="M1638" i="3"/>
  <c r="K3452" i="3"/>
  <c r="M1247" i="3"/>
  <c r="K408" i="3"/>
  <c r="M431" i="3"/>
  <c r="K783" i="3"/>
  <c r="K2245" i="3"/>
  <c r="K2896" i="3"/>
  <c r="M2337" i="3"/>
  <c r="K2659" i="3"/>
  <c r="K1499" i="3"/>
  <c r="K1516" i="3"/>
  <c r="M2861" i="3"/>
  <c r="M3004" i="3"/>
  <c r="K2258" i="3"/>
  <c r="K1171" i="3"/>
  <c r="M576" i="3"/>
  <c r="K1803" i="3"/>
  <c r="K1642" i="3"/>
  <c r="K1717" i="3"/>
  <c r="K69" i="3"/>
  <c r="M484" i="3"/>
  <c r="M2439" i="3"/>
  <c r="K2262" i="3"/>
  <c r="M1893" i="3"/>
  <c r="K2579" i="3"/>
  <c r="K3099" i="3"/>
  <c r="M236" i="3"/>
  <c r="M1095" i="3"/>
  <c r="M2896" i="3"/>
  <c r="M2458" i="3"/>
  <c r="M605" i="3"/>
  <c r="K294" i="3"/>
  <c r="M743" i="3"/>
  <c r="K1322" i="3"/>
  <c r="M948" i="3"/>
  <c r="K1362" i="3"/>
  <c r="K3407" i="3"/>
  <c r="K3476" i="3"/>
  <c r="K3501" i="3"/>
  <c r="M661" i="3"/>
  <c r="M3108" i="3"/>
  <c r="M1284" i="3"/>
  <c r="M2588" i="3"/>
  <c r="K192" i="3"/>
  <c r="M1635" i="3"/>
  <c r="M3078" i="3"/>
  <c r="M3517" i="3"/>
  <c r="M151" i="3"/>
  <c r="K1901" i="3"/>
  <c r="K2223" i="3"/>
  <c r="M3032" i="3"/>
  <c r="K349" i="3"/>
  <c r="M1246" i="3"/>
  <c r="M1253" i="3"/>
  <c r="K1965" i="3"/>
  <c r="K2078" i="3"/>
  <c r="K332" i="3"/>
  <c r="K469" i="3"/>
  <c r="K1467" i="3"/>
  <c r="M685" i="3"/>
  <c r="K2636" i="3"/>
  <c r="K1505" i="3"/>
  <c r="M2667" i="3"/>
  <c r="K1880" i="3"/>
  <c r="M1104" i="3"/>
  <c r="K946" i="3"/>
  <c r="K2596" i="3"/>
  <c r="M2188" i="3"/>
  <c r="M901" i="3"/>
  <c r="K398" i="3"/>
  <c r="K2617" i="3"/>
  <c r="K1372" i="3"/>
  <c r="K2711" i="3"/>
  <c r="M2559" i="3"/>
  <c r="M2843" i="3"/>
  <c r="M3339" i="3"/>
  <c r="M1428" i="3"/>
  <c r="K2948" i="3"/>
  <c r="K1425" i="3"/>
  <c r="K3224" i="3"/>
  <c r="M74" i="3"/>
  <c r="M1935" i="3"/>
  <c r="K3595" i="3"/>
  <c r="M424" i="3"/>
  <c r="K762" i="3"/>
  <c r="M3212" i="3"/>
  <c r="K1145" i="3"/>
  <c r="K1486" i="3"/>
  <c r="K1758" i="3"/>
  <c r="K956" i="3"/>
  <c r="M1042" i="3"/>
  <c r="M2683" i="3"/>
  <c r="M2851" i="3"/>
  <c r="M175" i="3"/>
  <c r="M3418" i="3"/>
  <c r="K2932" i="3"/>
  <c r="M140" i="3"/>
  <c r="K3583" i="3"/>
  <c r="K2103" i="3"/>
  <c r="M1362" i="3"/>
  <c r="M2910" i="3"/>
  <c r="K2520" i="3"/>
  <c r="M2781" i="3"/>
  <c r="M1355" i="3"/>
  <c r="K358" i="3"/>
  <c r="K3463" i="3"/>
  <c r="K2933" i="3"/>
  <c r="M3088" i="3"/>
  <c r="K3474" i="3"/>
  <c r="K732" i="3"/>
  <c r="K2025" i="3"/>
  <c r="K1122" i="3"/>
  <c r="K3393" i="3"/>
  <c r="M797" i="3"/>
  <c r="M3253" i="3"/>
  <c r="M704" i="3"/>
  <c r="M383" i="3"/>
  <c r="M2072" i="3"/>
  <c r="K800" i="3"/>
  <c r="M1958" i="3"/>
  <c r="K984" i="3"/>
  <c r="K387" i="3"/>
  <c r="K3147" i="3"/>
  <c r="M2080" i="3"/>
  <c r="M3074" i="3"/>
  <c r="M2180" i="3"/>
  <c r="M557" i="3"/>
  <c r="M2508" i="3"/>
  <c r="M2949" i="3"/>
  <c r="K2286" i="3"/>
  <c r="M1303" i="3"/>
  <c r="K2044" i="3"/>
  <c r="M1399" i="3"/>
  <c r="K3390" i="3"/>
  <c r="K1922" i="3"/>
  <c r="M77" i="3"/>
  <c r="M2244" i="3"/>
  <c r="K2002" i="3"/>
  <c r="K1808" i="3"/>
  <c r="M1973" i="3"/>
  <c r="K2007" i="3"/>
  <c r="M269" i="3"/>
  <c r="M2569" i="3"/>
  <c r="M3458" i="3"/>
  <c r="M3375" i="3"/>
  <c r="K2419" i="3"/>
  <c r="M2893" i="3"/>
  <c r="K3088" i="3"/>
  <c r="M1407" i="3"/>
  <c r="M2714" i="3"/>
  <c r="K2275" i="3"/>
  <c r="M2612" i="3"/>
  <c r="M2913" i="3"/>
  <c r="M3383" i="3"/>
  <c r="M1266" i="3"/>
  <c r="K1160" i="3"/>
  <c r="M396" i="3"/>
  <c r="M1896" i="3"/>
  <c r="K551" i="3"/>
  <c r="K3248" i="3"/>
  <c r="K3172" i="3"/>
  <c r="M3318" i="3"/>
  <c r="M854" i="3"/>
  <c r="M1097" i="3"/>
  <c r="M2043" i="3"/>
  <c r="K2472" i="3"/>
  <c r="K1949" i="3"/>
  <c r="K923" i="3"/>
  <c r="M3401" i="3"/>
  <c r="M3348" i="3"/>
  <c r="M2977" i="3"/>
  <c r="M1762" i="3"/>
  <c r="M1480" i="3"/>
  <c r="M537" i="3"/>
  <c r="M1559" i="3"/>
  <c r="M3552" i="3"/>
  <c r="M1508" i="3"/>
  <c r="M2571" i="3"/>
  <c r="K3539" i="3"/>
  <c r="K2321" i="3"/>
  <c r="K1313" i="3"/>
  <c r="M11" i="3"/>
  <c r="K1654" i="3"/>
  <c r="M3175" i="3"/>
  <c r="K3466" i="3"/>
  <c r="K3335" i="3"/>
  <c r="K3441" i="3"/>
  <c r="M813" i="3"/>
  <c r="K773" i="3"/>
  <c r="K1526" i="3"/>
  <c r="K994" i="3"/>
  <c r="M2233" i="3"/>
  <c r="K26" i="3"/>
  <c r="K1628" i="3"/>
  <c r="M292" i="3"/>
  <c r="K2594" i="3"/>
  <c r="K1406" i="3"/>
  <c r="M2464" i="3"/>
  <c r="K2422" i="3"/>
  <c r="M167" i="3"/>
  <c r="M1264" i="3"/>
  <c r="K1374" i="3"/>
  <c r="M886" i="3"/>
  <c r="K1520" i="3"/>
  <c r="K2748" i="3"/>
  <c r="K893" i="3"/>
  <c r="K1271" i="3"/>
  <c r="K1086" i="3"/>
  <c r="M2908" i="3"/>
  <c r="M2615" i="3"/>
  <c r="M91" i="3"/>
  <c r="K498" i="3"/>
  <c r="K3380" i="3"/>
  <c r="K38" i="3"/>
  <c r="K1935" i="3"/>
  <c r="M144" i="3"/>
  <c r="M243" i="3"/>
  <c r="M2722" i="3"/>
  <c r="K131" i="3"/>
  <c r="M1214" i="3"/>
  <c r="M3377" i="3"/>
  <c r="M3428" i="3"/>
  <c r="K879" i="3"/>
  <c r="M2507" i="3"/>
  <c r="M1037" i="3"/>
  <c r="M2960" i="3"/>
  <c r="M2510" i="3"/>
  <c r="K3564" i="3"/>
  <c r="M266" i="3"/>
  <c r="K2501" i="3"/>
  <c r="M958" i="3"/>
  <c r="M2835" i="3"/>
  <c r="K1344" i="3"/>
  <c r="M3447" i="3"/>
  <c r="K1391" i="3"/>
  <c r="M313" i="3"/>
  <c r="K1752" i="3"/>
  <c r="M211" i="3"/>
  <c r="M30" i="3"/>
  <c r="M2408" i="3"/>
  <c r="M620" i="3"/>
  <c r="K2403" i="3"/>
  <c r="K739" i="3"/>
  <c r="M2912" i="3"/>
  <c r="K503" i="3"/>
  <c r="K1936" i="3"/>
  <c r="K3247" i="3"/>
  <c r="K1209" i="3"/>
  <c r="M1234" i="3"/>
  <c r="K1821" i="3"/>
  <c r="K2171" i="3"/>
  <c r="K3230" i="3"/>
  <c r="M2937" i="3"/>
  <c r="K2375" i="3"/>
  <c r="M1568" i="3"/>
  <c r="M2946" i="3"/>
  <c r="M2816" i="3"/>
  <c r="M357" i="3"/>
  <c r="M1193" i="3"/>
  <c r="K1174" i="3"/>
  <c r="K1184" i="3"/>
  <c r="M1734" i="3"/>
  <c r="M1321" i="3"/>
  <c r="M420" i="3"/>
  <c r="K922" i="3"/>
  <c r="K3062" i="3"/>
  <c r="K3177" i="3"/>
  <c r="K478" i="3"/>
  <c r="K898" i="3"/>
  <c r="K2871" i="3"/>
  <c r="M64" i="4"/>
  <c r="N48" i="4"/>
  <c r="O41" i="4"/>
  <c r="T56" i="4"/>
  <c r="X18" i="4" s="1"/>
  <c r="O53" i="4"/>
  <c r="O45" i="4"/>
  <c r="T47" i="4"/>
  <c r="X9" i="4" s="1"/>
  <c r="T49" i="4"/>
  <c r="X11" i="4" s="1"/>
  <c r="T44" i="4"/>
  <c r="X6" i="4" s="1"/>
  <c r="T60" i="4"/>
  <c r="X22" i="4" s="1"/>
  <c r="T63" i="4"/>
  <c r="X25" i="4" s="1"/>
  <c r="T45" i="4"/>
  <c r="X7" i="4" s="1"/>
  <c r="O44" i="4"/>
  <c r="O59" i="4"/>
  <c r="O55" i="4"/>
  <c r="O52" i="4"/>
  <c r="O43" i="4"/>
  <c r="O46" i="4"/>
  <c r="T58" i="4"/>
  <c r="X20" i="4" s="1"/>
  <c r="T53" i="4"/>
  <c r="X15" i="4" s="1"/>
  <c r="O64" i="4"/>
  <c r="T41" i="4"/>
  <c r="X3" i="4" s="1"/>
  <c r="T59" i="4"/>
  <c r="X21" i="4" s="1"/>
  <c r="T54" i="4"/>
  <c r="X16" i="4" s="1"/>
  <c r="O51" i="4"/>
  <c r="O65" i="4"/>
  <c r="O62" i="4"/>
  <c r="T64" i="4"/>
  <c r="X26" i="4" s="1"/>
  <c r="O42" i="4"/>
  <c r="T61" i="4"/>
  <c r="X23" i="4" s="1"/>
  <c r="O66" i="4"/>
  <c r="O61" i="4"/>
  <c r="O50" i="4"/>
  <c r="O56" i="4"/>
  <c r="O54" i="4"/>
  <c r="T42" i="4"/>
  <c r="X4" i="4" s="1"/>
  <c r="O49" i="4"/>
  <c r="O39" i="4" s="1"/>
  <c r="O48" i="4"/>
  <c r="T43" i="4"/>
  <c r="X5" i="4" s="1"/>
  <c r="O67" i="4"/>
  <c r="T65" i="4"/>
  <c r="X27" i="4" s="1"/>
  <c r="T55" i="4"/>
  <c r="X17" i="4" s="1"/>
  <c r="T51" i="4"/>
  <c r="X13" i="4" s="1"/>
  <c r="O58" i="4"/>
  <c r="O60" i="4"/>
  <c r="R39" i="4"/>
  <c r="T62" i="4"/>
  <c r="X24" i="4" s="1"/>
  <c r="T48" i="4"/>
  <c r="X10" i="4" s="1"/>
  <c r="T67" i="4"/>
  <c r="X29" i="4" s="1"/>
  <c r="T50" i="4"/>
  <c r="X12" i="4" s="1"/>
  <c r="T46" i="4"/>
  <c r="X8" i="4" s="1"/>
  <c r="O63" i="4"/>
  <c r="O47" i="4"/>
  <c r="T52" i="4"/>
  <c r="X14" i="4" s="1"/>
  <c r="T57" i="4"/>
  <c r="X19" i="4" s="1"/>
  <c r="T66" i="4"/>
  <c r="X28" i="4" s="1"/>
  <c r="G43" i="4"/>
  <c r="G53" i="4"/>
  <c r="C39" i="4"/>
  <c r="B366" i="5" s="1"/>
  <c r="F366" i="5" s="1"/>
  <c r="O57" i="4"/>
  <c r="S63" i="4"/>
  <c r="W25" i="4" s="1"/>
  <c r="M67" i="4"/>
  <c r="M45" i="4"/>
  <c r="M44" i="4"/>
  <c r="M68" i="4"/>
  <c r="X38" i="4"/>
  <c r="X30" i="4"/>
  <c r="G54" i="4"/>
  <c r="G46" i="4"/>
  <c r="F39" i="4"/>
  <c r="Q50" i="4"/>
  <c r="S50" i="4"/>
  <c r="W12" i="4" s="1"/>
  <c r="H48" i="4"/>
  <c r="G47" i="4"/>
  <c r="Q64" i="4"/>
  <c r="S64" i="4"/>
  <c r="W26" i="4" s="1"/>
  <c r="Q53" i="4"/>
  <c r="S53" i="4"/>
  <c r="W15" i="4" s="1"/>
  <c r="H63" i="4"/>
  <c r="M56" i="4"/>
  <c r="H66" i="4"/>
  <c r="Q57" i="4"/>
  <c r="S57" i="4"/>
  <c r="W19" i="4" s="1"/>
  <c r="L39" i="4"/>
  <c r="G64" i="4"/>
  <c r="S40" i="4"/>
  <c r="Q40" i="4"/>
  <c r="S68" i="4"/>
  <c r="Q68" i="4"/>
  <c r="B604" i="5"/>
  <c r="F604" i="5" s="1"/>
  <c r="B360" i="5"/>
  <c r="F360" i="5" s="1"/>
  <c r="B43" i="5"/>
  <c r="B167" i="5"/>
  <c r="H52" i="4"/>
  <c r="Q52" i="4"/>
  <c r="S52" i="4"/>
  <c r="W14" i="4" s="1"/>
  <c r="Q59" i="4"/>
  <c r="S59" i="4"/>
  <c r="W21" i="4" s="1"/>
  <c r="G44" i="4"/>
  <c r="Q44" i="4"/>
  <c r="S44" i="4"/>
  <c r="W6" i="4" s="1"/>
  <c r="Q42" i="4"/>
  <c r="P39" i="4"/>
  <c r="S42" i="4"/>
  <c r="S55" i="4"/>
  <c r="W17" i="4" s="1"/>
  <c r="M46" i="4"/>
  <c r="M58" i="4"/>
  <c r="Q45" i="4"/>
  <c r="S45" i="4"/>
  <c r="W7" i="4" s="1"/>
  <c r="G68" i="4"/>
  <c r="H68" i="4"/>
  <c r="Q66" i="4"/>
  <c r="S66" i="4"/>
  <c r="W28" i="4" s="1"/>
  <c r="G45" i="4"/>
  <c r="Q41" i="4"/>
  <c r="S41" i="4"/>
  <c r="W3" i="4" s="1"/>
  <c r="Q60" i="4"/>
  <c r="S60" i="4"/>
  <c r="W22" i="4" s="1"/>
  <c r="Q43" i="4"/>
  <c r="S43" i="4"/>
  <c r="W5" i="4" s="1"/>
  <c r="M43" i="4"/>
  <c r="Q67" i="4"/>
  <c r="S67" i="4"/>
  <c r="W29" i="4" s="1"/>
  <c r="M47" i="4"/>
  <c r="Q61" i="4"/>
  <c r="S61" i="4"/>
  <c r="W23" i="4" s="1"/>
  <c r="O40" i="4"/>
  <c r="T40" i="4"/>
  <c r="Q56" i="4"/>
  <c r="S56" i="4"/>
  <c r="W18" i="4" s="1"/>
  <c r="H50" i="4"/>
  <c r="Q65" i="4"/>
  <c r="S65" i="4"/>
  <c r="W27" i="4" s="1"/>
  <c r="Q46" i="4"/>
  <c r="S46" i="4"/>
  <c r="W8" i="4" s="1"/>
  <c r="Q58" i="4"/>
  <c r="S58" i="4"/>
  <c r="W20" i="4" s="1"/>
  <c r="S62" i="4"/>
  <c r="W24" i="4" s="1"/>
  <c r="H61" i="4"/>
  <c r="Q51" i="4"/>
  <c r="S51" i="4"/>
  <c r="W13" i="4" s="1"/>
  <c r="Q47" i="4"/>
  <c r="S47" i="4"/>
  <c r="W9" i="4" s="1"/>
  <c r="S49" i="4"/>
  <c r="W11" i="4" s="1"/>
  <c r="Q49" i="4"/>
  <c r="G58" i="4"/>
  <c r="G55" i="4"/>
  <c r="M60" i="4"/>
  <c r="Q48" i="4"/>
  <c r="S48" i="4"/>
  <c r="W10" i="4" s="1"/>
  <c r="Q54" i="4"/>
  <c r="S54" i="4"/>
  <c r="W16" i="4" s="1"/>
  <c r="N57" i="4" l="1"/>
  <c r="J62" i="4"/>
  <c r="B370" i="5"/>
  <c r="F370" i="5" s="1"/>
  <c r="I62" i="4"/>
  <c r="B658" i="5"/>
  <c r="B661" i="5"/>
  <c r="B358" i="5"/>
  <c r="F358" i="5" s="1"/>
  <c r="N42" i="4"/>
  <c r="I47" i="4"/>
  <c r="J46" i="4"/>
  <c r="N60" i="4"/>
  <c r="N41" i="4"/>
  <c r="N43" i="4"/>
  <c r="J63" i="4"/>
  <c r="J56" i="4"/>
  <c r="I44" i="4"/>
  <c r="I55" i="4"/>
  <c r="J61" i="4"/>
  <c r="N46" i="4"/>
  <c r="I60" i="4"/>
  <c r="N53" i="4"/>
  <c r="N61" i="4"/>
  <c r="N56" i="4"/>
  <c r="N67" i="4"/>
  <c r="N66" i="4"/>
  <c r="N50" i="4"/>
  <c r="J48" i="4"/>
  <c r="N47" i="4"/>
  <c r="N49" i="4"/>
  <c r="N39" i="4" s="1"/>
  <c r="J51" i="4"/>
  <c r="J52" i="4"/>
  <c r="J58" i="4"/>
  <c r="H49" i="4"/>
  <c r="J40" i="4"/>
  <c r="N58" i="4"/>
  <c r="I64" i="4"/>
  <c r="I57" i="4"/>
  <c r="J44" i="4"/>
  <c r="I51" i="4"/>
  <c r="I52" i="4"/>
  <c r="J49" i="4"/>
  <c r="J39" i="4" s="1"/>
  <c r="G49" i="4"/>
  <c r="G39" i="4" s="1"/>
  <c r="J57" i="4"/>
  <c r="I48" i="4"/>
  <c r="I66" i="4"/>
  <c r="N55" i="4"/>
  <c r="I61" i="4"/>
  <c r="I45" i="4"/>
  <c r="I54" i="4"/>
  <c r="N62" i="4"/>
  <c r="I46" i="4"/>
  <c r="I41" i="4"/>
  <c r="N44" i="4"/>
  <c r="I65" i="4"/>
  <c r="J45" i="4"/>
  <c r="M49" i="4"/>
  <c r="M39" i="4" s="1"/>
  <c r="J47" i="4"/>
  <c r="I59" i="4"/>
  <c r="J55" i="4"/>
  <c r="J54" i="4"/>
  <c r="N52" i="4"/>
  <c r="N54" i="4"/>
  <c r="J65" i="4"/>
  <c r="N51" i="4"/>
  <c r="I56" i="4"/>
  <c r="I42" i="4"/>
  <c r="J41" i="4"/>
  <c r="N45" i="4"/>
  <c r="I58" i="4"/>
  <c r="N65" i="4"/>
  <c r="I53" i="4"/>
  <c r="J53" i="4"/>
  <c r="J50" i="4"/>
  <c r="I43" i="4"/>
  <c r="J43" i="4"/>
  <c r="J64" i="4"/>
  <c r="I49" i="4"/>
  <c r="I39" i="4" s="1"/>
  <c r="N59" i="4"/>
  <c r="J59" i="4"/>
  <c r="J66" i="4"/>
  <c r="I67" i="4"/>
  <c r="J42" i="4"/>
  <c r="I63" i="4"/>
  <c r="N64" i="4"/>
  <c r="I50" i="4"/>
  <c r="I40" i="4"/>
  <c r="N40" i="4"/>
  <c r="B46" i="5"/>
  <c r="C46" i="5" s="1"/>
  <c r="B228" i="5"/>
  <c r="C228" i="5" s="1"/>
  <c r="B390" i="5"/>
  <c r="F390" i="5" s="1"/>
  <c r="B98" i="5"/>
  <c r="D98" i="5" s="1"/>
  <c r="B392" i="5"/>
  <c r="F392" i="5" s="1"/>
  <c r="B184" i="5"/>
  <c r="I184" i="5" s="1"/>
  <c r="B687" i="5"/>
  <c r="E687" i="5" s="1"/>
  <c r="B593" i="5"/>
  <c r="D593" i="5" s="1"/>
  <c r="B647" i="5"/>
  <c r="D647" i="5" s="1"/>
  <c r="B138" i="5"/>
  <c r="B174" i="5"/>
  <c r="D174" i="5" s="1"/>
  <c r="B96" i="5"/>
  <c r="B564" i="5"/>
  <c r="B437" i="5"/>
  <c r="B5" i="5"/>
  <c r="C5" i="5" s="1"/>
  <c r="B183" i="5"/>
  <c r="B177" i="5"/>
  <c r="E177" i="5" s="1"/>
  <c r="B504" i="5"/>
  <c r="B241" i="5"/>
  <c r="B369" i="5"/>
  <c r="B338" i="5"/>
  <c r="D338" i="5" s="1"/>
  <c r="B115" i="5"/>
  <c r="C115" i="5" s="1"/>
  <c r="B411" i="5"/>
  <c r="F411" i="5" s="1"/>
  <c r="B259" i="5"/>
  <c r="C259" i="5" s="1"/>
  <c r="B487" i="5"/>
  <c r="F487" i="5" s="1"/>
  <c r="B233" i="5"/>
  <c r="D233" i="5" s="1"/>
  <c r="B693" i="5"/>
  <c r="B548" i="5"/>
  <c r="G548" i="5" s="1"/>
  <c r="B225" i="5"/>
  <c r="B572" i="5"/>
  <c r="I572" i="5" s="1"/>
  <c r="B657" i="5"/>
  <c r="E657" i="5" s="1"/>
  <c r="B282" i="5"/>
  <c r="G282" i="5" s="1"/>
  <c r="B706" i="5"/>
  <c r="E706" i="5" s="1"/>
  <c r="B139" i="5"/>
  <c r="B235" i="5"/>
  <c r="B133" i="5"/>
  <c r="I133" i="5" s="1"/>
  <c r="B615" i="5"/>
  <c r="B48" i="5"/>
  <c r="B426" i="5"/>
  <c r="F426" i="5" s="1"/>
  <c r="B224" i="5"/>
  <c r="J224" i="5" s="1"/>
  <c r="B642" i="5"/>
  <c r="E642" i="5" s="1"/>
  <c r="B301" i="5"/>
  <c r="B531" i="5"/>
  <c r="G531" i="5" s="1"/>
  <c r="B261" i="5"/>
  <c r="B171" i="5"/>
  <c r="I171" i="5" s="1"/>
  <c r="B257" i="5"/>
  <c r="C257" i="5" s="1"/>
  <c r="B362" i="5"/>
  <c r="C362" i="5" s="1"/>
  <c r="B178" i="5"/>
  <c r="B674" i="5"/>
  <c r="B222" i="5"/>
  <c r="B585" i="5"/>
  <c r="B247" i="5"/>
  <c r="B132" i="5"/>
  <c r="J132" i="5" s="1"/>
  <c r="B539" i="5"/>
  <c r="B288" i="5"/>
  <c r="B672" i="5"/>
  <c r="B391" i="5"/>
  <c r="G391" i="5" s="1"/>
  <c r="B501" i="5"/>
  <c r="B84" i="5"/>
  <c r="B434" i="5"/>
  <c r="B421" i="5"/>
  <c r="F421" i="5" s="1"/>
  <c r="B127" i="5"/>
  <c r="K127" i="5" s="1"/>
  <c r="B594" i="5"/>
  <c r="B669" i="5"/>
  <c r="B497" i="5"/>
  <c r="H497" i="5" s="1"/>
  <c r="B579" i="5"/>
  <c r="F579" i="5" s="1"/>
  <c r="B574" i="5"/>
  <c r="D574" i="5" s="1"/>
  <c r="B350" i="5"/>
  <c r="B150" i="5"/>
  <c r="B686" i="5"/>
  <c r="B97" i="5"/>
  <c r="B707" i="5"/>
  <c r="E707" i="5" s="1"/>
  <c r="B474" i="5"/>
  <c r="B196" i="5"/>
  <c r="B236" i="5"/>
  <c r="B576" i="5"/>
  <c r="B344" i="5"/>
  <c r="B441" i="5"/>
  <c r="E441" i="5" s="1"/>
  <c r="B324" i="5"/>
  <c r="B716" i="5"/>
  <c r="E716" i="5" s="1"/>
  <c r="B35" i="5"/>
  <c r="C35" i="5" s="1"/>
  <c r="B320" i="5"/>
  <c r="B482" i="5"/>
  <c r="F482" i="5" s="1"/>
  <c r="B125" i="5"/>
  <c r="D125" i="5" s="1"/>
  <c r="B573" i="5"/>
  <c r="I573" i="5" s="1"/>
  <c r="B654" i="5"/>
  <c r="B498" i="5"/>
  <c r="K498" i="5" s="1"/>
  <c r="B128" i="5"/>
  <c r="T39" i="4"/>
  <c r="B16" i="5"/>
  <c r="B677" i="5"/>
  <c r="B469" i="5"/>
  <c r="D469" i="5" s="1"/>
  <c r="B179" i="5"/>
  <c r="I179" i="5" s="1"/>
  <c r="B476" i="5"/>
  <c r="D476" i="5" s="1"/>
  <c r="B85" i="5"/>
  <c r="D85" i="5" s="1"/>
  <c r="B152" i="5"/>
  <c r="B465" i="5"/>
  <c r="D465" i="5" s="1"/>
  <c r="B151" i="5"/>
  <c r="B525" i="5"/>
  <c r="B491" i="5"/>
  <c r="F491" i="5" s="1"/>
  <c r="B334" i="5"/>
  <c r="B24" i="5"/>
  <c r="C24" i="5" s="1"/>
  <c r="B189" i="5"/>
  <c r="I189" i="5" s="1"/>
  <c r="B581" i="5"/>
  <c r="B541" i="5"/>
  <c r="B373" i="5"/>
  <c r="F373" i="5" s="1"/>
  <c r="B485" i="5"/>
  <c r="B197" i="5"/>
  <c r="J197" i="5" s="1"/>
  <c r="B205" i="5"/>
  <c r="G205" i="5" s="1"/>
  <c r="B170" i="5"/>
  <c r="C170" i="5" s="1"/>
  <c r="B61" i="5"/>
  <c r="B248" i="5"/>
  <c r="B160" i="5"/>
  <c r="B430" i="5"/>
  <c r="B542" i="5"/>
  <c r="F542" i="5" s="1"/>
  <c r="B636" i="5"/>
  <c r="B34" i="5"/>
  <c r="C34" i="5" s="1"/>
  <c r="B646" i="5"/>
  <c r="D646" i="5" s="1"/>
  <c r="B467" i="5"/>
  <c r="F467" i="5" s="1"/>
  <c r="B191" i="5"/>
  <c r="I191" i="5" s="1"/>
  <c r="B143" i="5"/>
  <c r="H143" i="5" s="1"/>
  <c r="B181" i="5"/>
  <c r="K181" i="5" s="1"/>
  <c r="B571" i="5"/>
  <c r="B83" i="5"/>
  <c r="J83" i="5" s="1"/>
  <c r="B100" i="5"/>
  <c r="B53" i="5"/>
  <c r="G53" i="5" s="1"/>
  <c r="B668" i="5"/>
  <c r="B407" i="5"/>
  <c r="B71" i="5"/>
  <c r="I71" i="5" s="1"/>
  <c r="B444" i="5"/>
  <c r="B38" i="5"/>
  <c r="B49" i="5"/>
  <c r="E49" i="5" s="1"/>
  <c r="B544" i="5"/>
  <c r="B453" i="5"/>
  <c r="B422" i="5"/>
  <c r="B270" i="5"/>
  <c r="B39" i="5"/>
  <c r="B101" i="5"/>
  <c r="H101" i="5" s="1"/>
  <c r="B113" i="5"/>
  <c r="B87" i="5"/>
  <c r="D87" i="5" s="1"/>
  <c r="B86" i="5"/>
  <c r="B275" i="5"/>
  <c r="J275" i="5" s="1"/>
  <c r="B297" i="5"/>
  <c r="B584" i="5"/>
  <c r="J584" i="5" s="1"/>
  <c r="B374" i="5"/>
  <c r="K374" i="5" s="1"/>
  <c r="B519" i="5"/>
  <c r="F519" i="5" s="1"/>
  <c r="B428" i="5"/>
  <c r="H428" i="5" s="1"/>
  <c r="B602" i="5"/>
  <c r="B266" i="5"/>
  <c r="B6" i="5"/>
  <c r="G6" i="5" s="1"/>
  <c r="B540" i="5"/>
  <c r="E540" i="5" s="1"/>
  <c r="B671" i="5"/>
  <c r="B306" i="5"/>
  <c r="B70" i="5"/>
  <c r="B325" i="5"/>
  <c r="G325" i="5" s="1"/>
  <c r="B308" i="5"/>
  <c r="B691" i="5"/>
  <c r="B229" i="5"/>
  <c r="H229" i="5" s="1"/>
  <c r="B505" i="5"/>
  <c r="F505" i="5" s="1"/>
  <c r="B553" i="5"/>
  <c r="F553" i="5" s="1"/>
  <c r="B577" i="5"/>
  <c r="F577" i="5" s="1"/>
  <c r="B10" i="5"/>
  <c r="H10" i="5" s="1"/>
  <c r="B480" i="5"/>
  <c r="D480" i="5" s="1"/>
  <c r="B119" i="5"/>
  <c r="B341" i="5"/>
  <c r="H341" i="5" s="1"/>
  <c r="B221" i="5"/>
  <c r="J221" i="5" s="1"/>
  <c r="B361" i="5"/>
  <c r="B507" i="5"/>
  <c r="B478" i="5"/>
  <c r="B147" i="5"/>
  <c r="B650" i="5"/>
  <c r="E650" i="5" s="1"/>
  <c r="B263" i="5"/>
  <c r="B156" i="5"/>
  <c r="B330" i="5"/>
  <c r="B559" i="5"/>
  <c r="B438" i="5"/>
  <c r="B283" i="5"/>
  <c r="H283" i="5" s="1"/>
  <c r="B383" i="5"/>
  <c r="B240" i="5"/>
  <c r="I240" i="5" s="1"/>
  <c r="B359" i="5"/>
  <c r="F359" i="5" s="1"/>
  <c r="B461" i="5"/>
  <c r="B567" i="5"/>
  <c r="F567" i="5" s="1"/>
  <c r="B287" i="5"/>
  <c r="G287" i="5" s="1"/>
  <c r="B705" i="5"/>
  <c r="E705" i="5" s="1"/>
  <c r="B715" i="5"/>
  <c r="E715" i="5" s="1"/>
  <c r="B378" i="5"/>
  <c r="E378" i="5" s="1"/>
  <c r="B600" i="5"/>
  <c r="J600" i="5" s="1"/>
  <c r="B427" i="5"/>
  <c r="G427" i="5" s="1"/>
  <c r="B713" i="5"/>
  <c r="E713" i="5" s="1"/>
  <c r="B679" i="5"/>
  <c r="D679" i="5" s="1"/>
  <c r="B163" i="5"/>
  <c r="B630" i="5"/>
  <c r="B456" i="5"/>
  <c r="B711" i="5"/>
  <c r="E711" i="5" s="1"/>
  <c r="B681" i="5"/>
  <c r="B116" i="5"/>
  <c r="I116" i="5" s="1"/>
  <c r="B387" i="5"/>
  <c r="F387" i="5" s="1"/>
  <c r="B710" i="5"/>
  <c r="E710" i="5" s="1"/>
  <c r="B560" i="5"/>
  <c r="F560" i="5" s="1"/>
  <c r="B637" i="5"/>
  <c r="D637" i="5" s="1"/>
  <c r="B614" i="5"/>
  <c r="C614" i="5" s="1"/>
  <c r="B291" i="5"/>
  <c r="D291" i="5" s="1"/>
  <c r="B19" i="5"/>
  <c r="G19" i="5" s="1"/>
  <c r="B243" i="5"/>
  <c r="E243" i="5" s="1"/>
  <c r="B8" i="5"/>
  <c r="B466" i="5"/>
  <c r="C466" i="5" s="1"/>
  <c r="B389" i="5"/>
  <c r="B696" i="5"/>
  <c r="B220" i="5"/>
  <c r="B108" i="5"/>
  <c r="B398" i="5"/>
  <c r="B449" i="5"/>
  <c r="B273" i="5"/>
  <c r="B81" i="5"/>
  <c r="B66" i="5"/>
  <c r="K66" i="5" s="1"/>
  <c r="B134" i="5"/>
  <c r="D134" i="5" s="1"/>
  <c r="B15" i="5"/>
  <c r="B395" i="5"/>
  <c r="F395" i="5" s="1"/>
  <c r="B36" i="5"/>
  <c r="D36" i="5" s="1"/>
  <c r="B638" i="5"/>
  <c r="D638" i="5" s="1"/>
  <c r="B303" i="5"/>
  <c r="J303" i="5" s="1"/>
  <c r="B111" i="5"/>
  <c r="H111" i="5" s="1"/>
  <c r="B464" i="5"/>
  <c r="J464" i="5" s="1"/>
  <c r="B520" i="5"/>
  <c r="B703" i="5"/>
  <c r="E703" i="5" s="1"/>
  <c r="B165" i="5"/>
  <c r="B590" i="5"/>
  <c r="B25" i="5"/>
  <c r="B425" i="5"/>
  <c r="G425" i="5" s="1"/>
  <c r="B298" i="5"/>
  <c r="B388" i="5"/>
  <c r="B420" i="5"/>
  <c r="K420" i="5" s="1"/>
  <c r="B670" i="5"/>
  <c r="D670" i="5" s="1"/>
  <c r="B418" i="5"/>
  <c r="B518" i="5"/>
  <c r="B218" i="5"/>
  <c r="B484" i="5"/>
  <c r="C484" i="5" s="1"/>
  <c r="B31" i="5"/>
  <c r="E31" i="5" s="1"/>
  <c r="B617" i="5"/>
  <c r="F617" i="5" s="1"/>
  <c r="B401" i="5"/>
  <c r="G401" i="5" s="1"/>
  <c r="B431" i="5"/>
  <c r="G431" i="5" s="1"/>
  <c r="B534" i="5"/>
  <c r="B667" i="5"/>
  <c r="E667" i="5" s="1"/>
  <c r="B596" i="5"/>
  <c r="B20" i="5"/>
  <c r="B543" i="5"/>
  <c r="J543" i="5" s="1"/>
  <c r="B627" i="5"/>
  <c r="B546" i="5"/>
  <c r="K546" i="5" s="1"/>
  <c r="B200" i="5"/>
  <c r="C200" i="5" s="1"/>
  <c r="B45" i="5"/>
  <c r="H45" i="5" s="1"/>
  <c r="B23" i="5"/>
  <c r="B569" i="5"/>
  <c r="B91" i="5"/>
  <c r="J91" i="5" s="1"/>
  <c r="B153" i="5"/>
  <c r="G153" i="5" s="1"/>
  <c r="B416" i="5"/>
  <c r="B709" i="5"/>
  <c r="E709" i="5" s="1"/>
  <c r="B433" i="5"/>
  <c r="F433" i="5" s="1"/>
  <c r="B193" i="5"/>
  <c r="B135" i="5"/>
  <c r="D135" i="5" s="1"/>
  <c r="B209" i="5"/>
  <c r="I209" i="5" s="1"/>
  <c r="B656" i="5"/>
  <c r="B140" i="5"/>
  <c r="B598" i="5"/>
  <c r="B206" i="5"/>
  <c r="G206" i="5" s="1"/>
  <c r="B88" i="5"/>
  <c r="B535" i="5"/>
  <c r="E535" i="5" s="1"/>
  <c r="B210" i="5"/>
  <c r="K210" i="5" s="1"/>
  <c r="B172" i="5"/>
  <c r="G172" i="5" s="1"/>
  <c r="B13" i="5"/>
  <c r="B591" i="5"/>
  <c r="B353" i="5"/>
  <c r="B244" i="5"/>
  <c r="C244" i="5" s="1"/>
  <c r="B168" i="5"/>
  <c r="B550" i="5"/>
  <c r="B415" i="5"/>
  <c r="J415" i="5" s="1"/>
  <c r="B207" i="5"/>
  <c r="I207" i="5" s="1"/>
  <c r="B527" i="5"/>
  <c r="F527" i="5" s="1"/>
  <c r="B473" i="5"/>
  <c r="B136" i="5"/>
  <c r="D136" i="5" s="1"/>
  <c r="B60" i="5"/>
  <c r="I60" i="5" s="1"/>
  <c r="B417" i="5"/>
  <c r="H417" i="5" s="1"/>
  <c r="B440" i="5"/>
  <c r="B363" i="5"/>
  <c r="B463" i="5"/>
  <c r="B281" i="5"/>
  <c r="B201" i="5"/>
  <c r="B295" i="5"/>
  <c r="B365" i="5"/>
  <c r="B432" i="5"/>
  <c r="B294" i="5"/>
  <c r="B555" i="5"/>
  <c r="B95" i="5"/>
  <c r="B203" i="5"/>
  <c r="B619" i="5"/>
  <c r="B403" i="5"/>
  <c r="B492" i="5"/>
  <c r="H492" i="5" s="1"/>
  <c r="B624" i="5"/>
  <c r="E624" i="5" s="1"/>
  <c r="B277" i="5"/>
  <c r="H277" i="5" s="1"/>
  <c r="B499" i="5"/>
  <c r="D499" i="5" s="1"/>
  <c r="B413" i="5"/>
  <c r="H413" i="5" s="1"/>
  <c r="B459" i="5"/>
  <c r="I459" i="5" s="1"/>
  <c r="B495" i="5"/>
  <c r="H495" i="5" s="1"/>
  <c r="B512" i="5"/>
  <c r="B618" i="5"/>
  <c r="B356" i="5"/>
  <c r="B639" i="5"/>
  <c r="B329" i="5"/>
  <c r="D329" i="5" s="1"/>
  <c r="B267" i="5"/>
  <c r="B397" i="5"/>
  <c r="B367" i="5"/>
  <c r="K367" i="5" s="1"/>
  <c r="B684" i="5"/>
  <c r="B265" i="5"/>
  <c r="B180" i="5"/>
  <c r="B357" i="5"/>
  <c r="F357" i="5" s="1"/>
  <c r="B609" i="5"/>
  <c r="B190" i="5"/>
  <c r="B343" i="5"/>
  <c r="B63" i="5"/>
  <c r="G63" i="5" s="1"/>
  <c r="B32" i="5"/>
  <c r="J32" i="5" s="1"/>
  <c r="B124" i="5"/>
  <c r="H124" i="5" s="1"/>
  <c r="B488" i="5"/>
  <c r="D488" i="5" s="1"/>
  <c r="B26" i="5"/>
  <c r="D26" i="5" s="1"/>
  <c r="B382" i="5"/>
  <c r="J382" i="5" s="1"/>
  <c r="B264" i="5"/>
  <c r="B549" i="5"/>
  <c r="B131" i="5"/>
  <c r="K131" i="5" s="1"/>
  <c r="B682" i="5"/>
  <c r="B354" i="5"/>
  <c r="B290" i="5"/>
  <c r="K290" i="5" s="1"/>
  <c r="B82" i="5"/>
  <c r="B699" i="5"/>
  <c r="B708" i="5"/>
  <c r="E708" i="5" s="1"/>
  <c r="B276" i="5"/>
  <c r="B664" i="5"/>
  <c r="E664" i="5" s="1"/>
  <c r="B154" i="5"/>
  <c r="B375" i="5"/>
  <c r="B410" i="5"/>
  <c r="F410" i="5" s="1"/>
  <c r="B700" i="5"/>
  <c r="E700" i="5" s="1"/>
  <c r="B489" i="5"/>
  <c r="K489" i="5" s="1"/>
  <c r="B452" i="5"/>
  <c r="G452" i="5" s="1"/>
  <c r="B186" i="5"/>
  <c r="B607" i="5"/>
  <c r="E607" i="5" s="1"/>
  <c r="B481" i="5"/>
  <c r="B633" i="5"/>
  <c r="B556" i="5"/>
  <c r="C556" i="5" s="1"/>
  <c r="B475" i="5"/>
  <c r="K475" i="5" s="1"/>
  <c r="B528" i="5"/>
  <c r="D528" i="5" s="1"/>
  <c r="B563" i="5"/>
  <c r="K563" i="5" s="1"/>
  <c r="B185" i="5"/>
  <c r="K185" i="5" s="1"/>
  <c r="B299" i="5"/>
  <c r="B105" i="5"/>
  <c r="J105" i="5" s="1"/>
  <c r="B530" i="5"/>
  <c r="B246" i="5"/>
  <c r="E246" i="5" s="1"/>
  <c r="B110" i="5"/>
  <c r="B526" i="5"/>
  <c r="B714" i="5"/>
  <c r="E714" i="5" s="1"/>
  <c r="B93" i="5"/>
  <c r="B506" i="5"/>
  <c r="D506" i="5" s="1"/>
  <c r="B212" i="5"/>
  <c r="H212" i="5" s="1"/>
  <c r="B318" i="5"/>
  <c r="K318" i="5" s="1"/>
  <c r="B280" i="5"/>
  <c r="B665" i="5"/>
  <c r="D665" i="5" s="1"/>
  <c r="B586" i="5"/>
  <c r="B450" i="5"/>
  <c r="B339" i="5"/>
  <c r="B75" i="5"/>
  <c r="G75" i="5" s="1"/>
  <c r="B73" i="5"/>
  <c r="B52" i="5"/>
  <c r="B645" i="5"/>
  <c r="E645" i="5" s="1"/>
  <c r="B188" i="5"/>
  <c r="E188" i="5" s="1"/>
  <c r="B648" i="5"/>
  <c r="B613" i="5"/>
  <c r="B319" i="5"/>
  <c r="B126" i="5"/>
  <c r="B56" i="5"/>
  <c r="J56" i="5" s="1"/>
  <c r="B603" i="5"/>
  <c r="B349" i="5"/>
  <c r="B402" i="5"/>
  <c r="F402" i="5" s="1"/>
  <c r="B470" i="5"/>
  <c r="G470" i="5" s="1"/>
  <c r="B176" i="5"/>
  <c r="B62" i="5"/>
  <c r="B312" i="5"/>
  <c r="C312" i="5" s="1"/>
  <c r="B300" i="5"/>
  <c r="B79" i="5"/>
  <c r="B293" i="5"/>
  <c r="G293" i="5" s="1"/>
  <c r="B332" i="5"/>
  <c r="B384" i="5"/>
  <c r="I384" i="5" s="1"/>
  <c r="B582" i="5"/>
  <c r="G582" i="5" s="1"/>
  <c r="B443" i="5"/>
  <c r="I443" i="5" s="1"/>
  <c r="B242" i="5"/>
  <c r="K242" i="5" s="1"/>
  <c r="B580" i="5"/>
  <c r="E580" i="5" s="1"/>
  <c r="B169" i="5"/>
  <c r="B409" i="5"/>
  <c r="B523" i="5"/>
  <c r="B690" i="5"/>
  <c r="B137" i="5"/>
  <c r="J137" i="5" s="1"/>
  <c r="B517" i="5"/>
  <c r="F517" i="5" s="1"/>
  <c r="B405" i="5"/>
  <c r="B317" i="5"/>
  <c r="E317" i="5" s="1"/>
  <c r="B457" i="5"/>
  <c r="F457" i="5" s="1"/>
  <c r="B214" i="5"/>
  <c r="D214" i="5" s="1"/>
  <c r="B628" i="5"/>
  <c r="B336" i="5"/>
  <c r="B351" i="5"/>
  <c r="B502" i="5"/>
  <c r="B662" i="5"/>
  <c r="D662" i="5" s="1"/>
  <c r="B702" i="5"/>
  <c r="E702" i="5" s="1"/>
  <c r="B251" i="5"/>
  <c r="I251" i="5" s="1"/>
  <c r="B575" i="5"/>
  <c r="B245" i="5"/>
  <c r="B252" i="5"/>
  <c r="H252" i="5" s="1"/>
  <c r="B122" i="5"/>
  <c r="C122" i="5" s="1"/>
  <c r="B286" i="5"/>
  <c r="B533" i="5"/>
  <c r="D533" i="5" s="1"/>
  <c r="B688" i="5"/>
  <c r="E688" i="5" s="1"/>
  <c r="B516" i="5"/>
  <c r="B652" i="5"/>
  <c r="D652" i="5" s="1"/>
  <c r="B72" i="5"/>
  <c r="B695" i="5"/>
  <c r="B612" i="5"/>
  <c r="D612" i="5" s="1"/>
  <c r="B587" i="5"/>
  <c r="B610" i="5"/>
  <c r="C610" i="5" s="1"/>
  <c r="B7" i="5"/>
  <c r="G7" i="5" s="1"/>
  <c r="B471" i="5"/>
  <c r="G471" i="5" s="1"/>
  <c r="B455" i="5"/>
  <c r="K455" i="5" s="1"/>
  <c r="B29" i="5"/>
  <c r="C29" i="5" s="1"/>
  <c r="B483" i="5"/>
  <c r="B161" i="5"/>
  <c r="B9" i="5"/>
  <c r="D9" i="5" s="1"/>
  <c r="B258" i="5"/>
  <c r="B304" i="5"/>
  <c r="K304" i="5" s="1"/>
  <c r="B146" i="5"/>
  <c r="B208" i="5"/>
  <c r="B631" i="5"/>
  <c r="B278" i="5"/>
  <c r="B28" i="5"/>
  <c r="B104" i="5"/>
  <c r="G104" i="5" s="1"/>
  <c r="B335" i="5"/>
  <c r="D335" i="5" s="1"/>
  <c r="B514" i="5"/>
  <c r="E514" i="5" s="1"/>
  <c r="B141" i="5"/>
  <c r="D141" i="5" s="1"/>
  <c r="B683" i="5"/>
  <c r="B76" i="5"/>
  <c r="J76" i="5" s="1"/>
  <c r="B442" i="5"/>
  <c r="B655" i="5"/>
  <c r="E655" i="5" s="1"/>
  <c r="B536" i="5"/>
  <c r="B219" i="5"/>
  <c r="E219" i="5" s="1"/>
  <c r="B253" i="5"/>
  <c r="B262" i="5"/>
  <c r="B521" i="5"/>
  <c r="B41" i="5"/>
  <c r="B423" i="5"/>
  <c r="B435" i="5"/>
  <c r="B289" i="5"/>
  <c r="B676" i="5"/>
  <c r="E676" i="5" s="1"/>
  <c r="B605" i="5"/>
  <c r="D605" i="5" s="1"/>
  <c r="B496" i="5"/>
  <c r="B69" i="5"/>
  <c r="B230" i="5"/>
  <c r="B211" i="5"/>
  <c r="I211" i="5" s="1"/>
  <c r="B342" i="5"/>
  <c r="I342" i="5" s="1"/>
  <c r="B234" i="5"/>
  <c r="I234" i="5" s="1"/>
  <c r="B689" i="5"/>
  <c r="B606" i="5"/>
  <c r="J606" i="5" s="1"/>
  <c r="B538" i="5"/>
  <c r="F538" i="5" s="1"/>
  <c r="B103" i="5"/>
  <c r="D103" i="5" s="1"/>
  <c r="B414" i="5"/>
  <c r="J414" i="5" s="1"/>
  <c r="B92" i="5"/>
  <c r="E92" i="5" s="1"/>
  <c r="B439" i="5"/>
  <c r="B118" i="5"/>
  <c r="B626" i="5"/>
  <c r="B608" i="5"/>
  <c r="B692" i="5"/>
  <c r="E692" i="5" s="1"/>
  <c r="B307" i="5"/>
  <c r="B595" i="5"/>
  <c r="B537" i="5"/>
  <c r="B568" i="5"/>
  <c r="B148" i="5"/>
  <c r="C148" i="5" s="1"/>
  <c r="B424" i="5"/>
  <c r="B396" i="5"/>
  <c r="B611" i="5"/>
  <c r="F611" i="5" s="1"/>
  <c r="B675" i="5"/>
  <c r="B371" i="5"/>
  <c r="B515" i="5"/>
  <c r="J515" i="5" s="1"/>
  <c r="B557" i="5"/>
  <c r="B685" i="5"/>
  <c r="E685" i="5" s="1"/>
  <c r="B271" i="5"/>
  <c r="J271" i="5" s="1"/>
  <c r="B199" i="5"/>
  <c r="B477" i="5"/>
  <c r="B660" i="5"/>
  <c r="B314" i="5"/>
  <c r="E314" i="5" s="1"/>
  <c r="B509" i="5"/>
  <c r="B120" i="5"/>
  <c r="H120" i="5" s="1"/>
  <c r="B486" i="5"/>
  <c r="B109" i="5"/>
  <c r="B55" i="5"/>
  <c r="B187" i="5"/>
  <c r="C187" i="5" s="1"/>
  <c r="B57" i="5"/>
  <c r="H57" i="5" s="1"/>
  <c r="B284" i="5"/>
  <c r="B21" i="5"/>
  <c r="D21" i="5" s="1"/>
  <c r="B237" i="5"/>
  <c r="D237" i="5" s="1"/>
  <c r="B400" i="5"/>
  <c r="K400" i="5" s="1"/>
  <c r="B254" i="5"/>
  <c r="B250" i="5"/>
  <c r="E250" i="5" s="1"/>
  <c r="B155" i="5"/>
  <c r="B159" i="5"/>
  <c r="E159" i="5" s="1"/>
  <c r="B14" i="5"/>
  <c r="E14" i="5" s="1"/>
  <c r="B635" i="5"/>
  <c r="D635" i="5" s="1"/>
  <c r="B11" i="5"/>
  <c r="B114" i="5"/>
  <c r="B513" i="5"/>
  <c r="B27" i="5"/>
  <c r="B346" i="5"/>
  <c r="B436" i="5"/>
  <c r="C436" i="5" s="1"/>
  <c r="B659" i="5"/>
  <c r="B94" i="5"/>
  <c r="H94" i="5" s="1"/>
  <c r="B80" i="5"/>
  <c r="E80" i="5" s="1"/>
  <c r="B42" i="5"/>
  <c r="H42" i="5" s="1"/>
  <c r="B355" i="5"/>
  <c r="K355" i="5" s="1"/>
  <c r="B372" i="5"/>
  <c r="F372" i="5" s="1"/>
  <c r="B697" i="5"/>
  <c r="E697" i="5" s="1"/>
  <c r="B394" i="5"/>
  <c r="I394" i="5" s="1"/>
  <c r="B678" i="5"/>
  <c r="E678" i="5" s="1"/>
  <c r="B50" i="5"/>
  <c r="D50" i="5" s="1"/>
  <c r="B620" i="5"/>
  <c r="F620" i="5" s="1"/>
  <c r="B64" i="5"/>
  <c r="G64" i="5" s="1"/>
  <c r="B321" i="5"/>
  <c r="B310" i="5"/>
  <c r="K310" i="5" s="1"/>
  <c r="B231" i="5"/>
  <c r="B164" i="5"/>
  <c r="B102" i="5"/>
  <c r="D102" i="5" s="1"/>
  <c r="B551" i="5"/>
  <c r="J551" i="5" s="1"/>
  <c r="B292" i="5"/>
  <c r="B296" i="5"/>
  <c r="B326" i="5"/>
  <c r="B493" i="5"/>
  <c r="B663" i="5"/>
  <c r="E663" i="5" s="1"/>
  <c r="B195" i="5"/>
  <c r="B621" i="5"/>
  <c r="B380" i="5"/>
  <c r="B30" i="5"/>
  <c r="C30" i="5" s="1"/>
  <c r="B653" i="5"/>
  <c r="D653" i="5" s="1"/>
  <c r="B285" i="5"/>
  <c r="B616" i="5"/>
  <c r="B448" i="5"/>
  <c r="B698" i="5"/>
  <c r="B162" i="5"/>
  <c r="G162" i="5" s="1"/>
  <c r="B142" i="5"/>
  <c r="B40" i="5"/>
  <c r="K40" i="5" s="1"/>
  <c r="B123" i="5"/>
  <c r="B623" i="5"/>
  <c r="D623" i="5" s="1"/>
  <c r="B17" i="5"/>
  <c r="B641" i="5"/>
  <c r="D641" i="5" s="1"/>
  <c r="B65" i="5"/>
  <c r="G65" i="5" s="1"/>
  <c r="B547" i="5"/>
  <c r="F547" i="5" s="1"/>
  <c r="B99" i="5"/>
  <c r="B599" i="5"/>
  <c r="F599" i="5" s="1"/>
  <c r="B145" i="5"/>
  <c r="G145" i="5" s="1"/>
  <c r="B719" i="5"/>
  <c r="E719" i="5" s="1"/>
  <c r="B58" i="5"/>
  <c r="H58" i="5" s="1"/>
  <c r="B376" i="5"/>
  <c r="F376" i="5" s="1"/>
  <c r="B217" i="5"/>
  <c r="C217" i="5" s="1"/>
  <c r="B399" i="5"/>
  <c r="B107" i="5"/>
  <c r="B311" i="5"/>
  <c r="B592" i="5"/>
  <c r="F592" i="5" s="1"/>
  <c r="B192" i="5"/>
  <c r="B345" i="5"/>
  <c r="B561" i="5"/>
  <c r="B232" i="5"/>
  <c r="B508" i="5"/>
  <c r="B215" i="5"/>
  <c r="C215" i="5" s="1"/>
  <c r="B451" i="5"/>
  <c r="B47" i="5"/>
  <c r="B198" i="5"/>
  <c r="B634" i="5"/>
  <c r="E634" i="5" s="1"/>
  <c r="B279" i="5"/>
  <c r="B644" i="5"/>
  <c r="D644" i="5" s="1"/>
  <c r="B566" i="5"/>
  <c r="C566" i="5" s="1"/>
  <c r="B381" i="5"/>
  <c r="B149" i="5"/>
  <c r="B454" i="5"/>
  <c r="H454" i="5" s="1"/>
  <c r="B173" i="5"/>
  <c r="B554" i="5"/>
  <c r="J554" i="5" s="1"/>
  <c r="B117" i="5"/>
  <c r="B213" i="5"/>
  <c r="B379" i="5"/>
  <c r="B327" i="5"/>
  <c r="B255" i="5"/>
  <c r="B268" i="5"/>
  <c r="D268" i="5" s="1"/>
  <c r="B583" i="5"/>
  <c r="B121" i="5"/>
  <c r="B202" i="5"/>
  <c r="B649" i="5"/>
  <c r="D649" i="5" s="1"/>
  <c r="B157" i="5"/>
  <c r="B385" i="5"/>
  <c r="D385" i="5" s="1"/>
  <c r="B545" i="5"/>
  <c r="B347" i="5"/>
  <c r="B490" i="5"/>
  <c r="B522" i="5"/>
  <c r="H522" i="5" s="1"/>
  <c r="B532" i="5"/>
  <c r="B445" i="5"/>
  <c r="B694" i="5"/>
  <c r="D694" i="5" s="1"/>
  <c r="B54" i="5"/>
  <c r="B238" i="5"/>
  <c r="B182" i="5"/>
  <c r="B67" i="5"/>
  <c r="B337" i="5"/>
  <c r="B305" i="5"/>
  <c r="B570" i="5"/>
  <c r="F570" i="5" s="1"/>
  <c r="B322" i="5"/>
  <c r="B412" i="5"/>
  <c r="F412" i="5" s="1"/>
  <c r="B364" i="5"/>
  <c r="B447" i="5"/>
  <c r="I447" i="5" s="1"/>
  <c r="B316" i="5"/>
  <c r="B472" i="5"/>
  <c r="B129" i="5"/>
  <c r="B494" i="5"/>
  <c r="F494" i="5" s="1"/>
  <c r="B216" i="5"/>
  <c r="B462" i="5"/>
  <c r="B352" i="5"/>
  <c r="B44" i="5"/>
  <c r="B666" i="5"/>
  <c r="D666" i="5" s="1"/>
  <c r="B313" i="5"/>
  <c r="B18" i="5"/>
  <c r="B511" i="5"/>
  <c r="B718" i="5"/>
  <c r="E718" i="5" s="1"/>
  <c r="B223" i="5"/>
  <c r="B256" i="5"/>
  <c r="B429" i="5"/>
  <c r="F429" i="5" s="1"/>
  <c r="B680" i="5"/>
  <c r="B558" i="5"/>
  <c r="F558" i="5" s="1"/>
  <c r="B249" i="5"/>
  <c r="B22" i="5"/>
  <c r="B377" i="5"/>
  <c r="B386" i="5"/>
  <c r="F386" i="5" s="1"/>
  <c r="B166" i="5"/>
  <c r="B112" i="5"/>
  <c r="B460" i="5"/>
  <c r="B632" i="5"/>
  <c r="D632" i="5" s="1"/>
  <c r="B468" i="5"/>
  <c r="B340" i="5"/>
  <c r="B74" i="5"/>
  <c r="B673" i="5"/>
  <c r="E673" i="5" s="1"/>
  <c r="B309" i="5"/>
  <c r="B175" i="5"/>
  <c r="B503" i="5"/>
  <c r="B479" i="5"/>
  <c r="B12" i="5"/>
  <c r="B130" i="5"/>
  <c r="B565" i="5"/>
  <c r="F565" i="5" s="1"/>
  <c r="B78" i="5"/>
  <c r="B712" i="5"/>
  <c r="E712" i="5" s="1"/>
  <c r="B260" i="5"/>
  <c r="B643" i="5"/>
  <c r="B510" i="5"/>
  <c r="F510" i="5" s="1"/>
  <c r="B269" i="5"/>
  <c r="B315" i="5"/>
  <c r="B37" i="5"/>
  <c r="B331" i="5"/>
  <c r="B625" i="5"/>
  <c r="E625" i="5" s="1"/>
  <c r="B194" i="5"/>
  <c r="B272" i="5"/>
  <c r="B33" i="5"/>
  <c r="B68" i="5"/>
  <c r="B348" i="5"/>
  <c r="B106" i="5"/>
  <c r="B333" i="5"/>
  <c r="B578" i="5"/>
  <c r="B419" i="5"/>
  <c r="B323" i="5"/>
  <c r="B90" i="5"/>
  <c r="B51" i="5"/>
  <c r="B302" i="5"/>
  <c r="B77" i="5"/>
  <c r="B458" i="5"/>
  <c r="F458" i="5" s="1"/>
  <c r="B500" i="5"/>
  <c r="B701" i="5"/>
  <c r="B204" i="5"/>
  <c r="B227" i="5"/>
  <c r="B562" i="5"/>
  <c r="F562" i="5" s="1"/>
  <c r="B601" i="5"/>
  <c r="B446" i="5"/>
  <c r="B651" i="5"/>
  <c r="D651" i="5" s="1"/>
  <c r="B226" i="5"/>
  <c r="B529" i="5"/>
  <c r="B629" i="5"/>
  <c r="E629" i="5" s="1"/>
  <c r="B640" i="5"/>
  <c r="D640" i="5" s="1"/>
  <c r="B597" i="5"/>
  <c r="F597" i="5" s="1"/>
  <c r="B588" i="5"/>
  <c r="F588" i="5" s="1"/>
  <c r="B404" i="5"/>
  <c r="B274" i="5"/>
  <c r="B408" i="5"/>
  <c r="F408" i="5" s="1"/>
  <c r="B89" i="5"/>
  <c r="B589" i="5"/>
  <c r="B239" i="5"/>
  <c r="B717" i="5"/>
  <c r="E717" i="5" s="1"/>
  <c r="B158" i="5"/>
  <c r="B552" i="5"/>
  <c r="B368" i="5"/>
  <c r="B144" i="5"/>
  <c r="B622" i="5"/>
  <c r="D622" i="5" s="1"/>
  <c r="B406" i="5"/>
  <c r="B704" i="5"/>
  <c r="D704" i="5" s="1"/>
  <c r="B524" i="5"/>
  <c r="B59" i="5"/>
  <c r="B328" i="5"/>
  <c r="B393" i="5"/>
  <c r="Q39" i="4"/>
  <c r="H39" i="4"/>
  <c r="W4" i="4"/>
  <c r="S39" i="4"/>
  <c r="E282" i="5"/>
  <c r="G228" i="5"/>
  <c r="K60" i="5"/>
  <c r="E60" i="5"/>
  <c r="C98" i="5"/>
  <c r="H98" i="5"/>
  <c r="I98" i="5"/>
  <c r="K98" i="5"/>
  <c r="G98" i="5"/>
  <c r="C358" i="5"/>
  <c r="J358" i="5"/>
  <c r="H358" i="5"/>
  <c r="D358" i="5"/>
  <c r="C167" i="5"/>
  <c r="K167" i="5"/>
  <c r="G167" i="5"/>
  <c r="D167" i="5"/>
  <c r="J167" i="5"/>
  <c r="E167" i="5"/>
  <c r="I167" i="5"/>
  <c r="H167" i="5"/>
  <c r="J604" i="5"/>
  <c r="C604" i="5"/>
  <c r="G604" i="5"/>
  <c r="E604" i="5"/>
  <c r="D604" i="5"/>
  <c r="I604" i="5"/>
  <c r="K604" i="5"/>
  <c r="H604" i="5"/>
  <c r="I366" i="5"/>
  <c r="D366" i="5"/>
  <c r="K366" i="5"/>
  <c r="C366" i="5"/>
  <c r="E366" i="5"/>
  <c r="H366" i="5"/>
  <c r="G366" i="5"/>
  <c r="J366" i="5"/>
  <c r="E43" i="5"/>
  <c r="C43" i="5"/>
  <c r="G43" i="5"/>
  <c r="D43" i="5"/>
  <c r="K43" i="5"/>
  <c r="H43" i="5"/>
  <c r="J43" i="5"/>
  <c r="I43" i="5"/>
  <c r="D658" i="5"/>
  <c r="E658" i="5"/>
  <c r="C370" i="5"/>
  <c r="J370" i="5"/>
  <c r="H370" i="5"/>
  <c r="I370" i="5"/>
  <c r="G370" i="5"/>
  <c r="K370" i="5"/>
  <c r="D370" i="5"/>
  <c r="E370" i="5"/>
  <c r="K189" i="5"/>
  <c r="W30" i="4"/>
  <c r="W38" i="4"/>
  <c r="K360" i="5"/>
  <c r="C360" i="5"/>
  <c r="D360" i="5"/>
  <c r="G360" i="5"/>
  <c r="H360" i="5"/>
  <c r="J360" i="5"/>
  <c r="E360" i="5"/>
  <c r="I360" i="5"/>
  <c r="D661" i="5"/>
  <c r="E661" i="5"/>
  <c r="K46" i="5"/>
  <c r="E35" i="5"/>
  <c r="D35" i="5"/>
  <c r="C487" i="5"/>
  <c r="K487" i="5"/>
  <c r="D487" i="5"/>
  <c r="F115" i="5"/>
  <c r="F167" i="5"/>
  <c r="F228" i="5"/>
  <c r="F257" i="5"/>
  <c r="F259" i="5"/>
  <c r="F35" i="5"/>
  <c r="F43" i="5"/>
  <c r="F46" i="5"/>
  <c r="F98" i="5"/>
  <c r="J228" i="5" l="1"/>
  <c r="E421" i="5"/>
  <c r="E497" i="5"/>
  <c r="I421" i="5"/>
  <c r="H228" i="5"/>
  <c r="I228" i="5"/>
  <c r="C421" i="5"/>
  <c r="I358" i="5"/>
  <c r="H282" i="5"/>
  <c r="K421" i="5"/>
  <c r="E358" i="5"/>
  <c r="I282" i="5"/>
  <c r="J469" i="5"/>
  <c r="K228" i="5"/>
  <c r="G421" i="5"/>
  <c r="J421" i="5"/>
  <c r="K358" i="5"/>
  <c r="J282" i="5"/>
  <c r="H421" i="5"/>
  <c r="G358" i="5"/>
  <c r="K282" i="5"/>
  <c r="K233" i="5"/>
  <c r="J233" i="5"/>
  <c r="E98" i="5"/>
  <c r="D228" i="5"/>
  <c r="G35" i="5"/>
  <c r="C411" i="5"/>
  <c r="H259" i="5"/>
  <c r="E390" i="5"/>
  <c r="H46" i="5"/>
  <c r="G303" i="5"/>
  <c r="C338" i="5"/>
  <c r="E184" i="5"/>
  <c r="J553" i="5"/>
  <c r="H184" i="5"/>
  <c r="D46" i="5"/>
  <c r="I553" i="5"/>
  <c r="D318" i="5"/>
  <c r="J184" i="5"/>
  <c r="J98" i="5"/>
  <c r="G10" i="5"/>
  <c r="I35" i="5"/>
  <c r="I259" i="5"/>
  <c r="C390" i="5"/>
  <c r="E228" i="5"/>
  <c r="J35" i="5"/>
  <c r="E411" i="5"/>
  <c r="I87" i="5"/>
  <c r="J390" i="5"/>
  <c r="K35" i="5"/>
  <c r="I411" i="5"/>
  <c r="I390" i="5"/>
  <c r="C482" i="5"/>
  <c r="G233" i="5"/>
  <c r="J46" i="5"/>
  <c r="H303" i="5"/>
  <c r="K184" i="5"/>
  <c r="H35" i="5"/>
  <c r="J411" i="5"/>
  <c r="D259" i="5"/>
  <c r="G390" i="5"/>
  <c r="I46" i="5"/>
  <c r="G46" i="5"/>
  <c r="I457" i="5"/>
  <c r="E553" i="5"/>
  <c r="G184" i="5"/>
  <c r="I577" i="5"/>
  <c r="E46" i="5"/>
  <c r="D457" i="5"/>
  <c r="C553" i="5"/>
  <c r="J482" i="5"/>
  <c r="D115" i="5"/>
  <c r="G577" i="5"/>
  <c r="G189" i="5"/>
  <c r="G469" i="5"/>
  <c r="H593" i="5"/>
  <c r="D60" i="5"/>
  <c r="G411" i="5"/>
  <c r="J259" i="5"/>
  <c r="H390" i="5"/>
  <c r="G259" i="5"/>
  <c r="D390" i="5"/>
  <c r="K390" i="5"/>
  <c r="C282" i="5"/>
  <c r="H125" i="5"/>
  <c r="D687" i="5"/>
  <c r="D282" i="5"/>
  <c r="E56" i="5"/>
  <c r="E573" i="5"/>
  <c r="I233" i="5"/>
  <c r="G392" i="5"/>
  <c r="G80" i="5"/>
  <c r="E233" i="5"/>
  <c r="I392" i="5"/>
  <c r="D229" i="5"/>
  <c r="G484" i="5"/>
  <c r="G5" i="5"/>
  <c r="G593" i="5"/>
  <c r="G187" i="5"/>
  <c r="E593" i="5"/>
  <c r="G465" i="5"/>
  <c r="I533" i="5"/>
  <c r="J484" i="5"/>
  <c r="G533" i="5"/>
  <c r="E647" i="5"/>
  <c r="J187" i="5"/>
  <c r="E487" i="5"/>
  <c r="H392" i="5"/>
  <c r="J593" i="5"/>
  <c r="D184" i="5"/>
  <c r="K593" i="5"/>
  <c r="H487" i="5"/>
  <c r="C392" i="5"/>
  <c r="I593" i="5"/>
  <c r="C184" i="5"/>
  <c r="H533" i="5"/>
  <c r="G487" i="5"/>
  <c r="J605" i="5"/>
  <c r="J392" i="5"/>
  <c r="I230" i="5"/>
  <c r="K230" i="5"/>
  <c r="D230" i="5"/>
  <c r="J72" i="5"/>
  <c r="G72" i="5"/>
  <c r="F525" i="5"/>
  <c r="E525" i="5"/>
  <c r="C324" i="5"/>
  <c r="E324" i="5"/>
  <c r="H84" i="5"/>
  <c r="J84" i="5"/>
  <c r="E84" i="5"/>
  <c r="I84" i="5"/>
  <c r="C84" i="5"/>
  <c r="E241" i="5"/>
  <c r="C241" i="5"/>
  <c r="H241" i="5"/>
  <c r="G241" i="5"/>
  <c r="D241" i="5"/>
  <c r="F349" i="5"/>
  <c r="K349" i="5"/>
  <c r="G349" i="5"/>
  <c r="E93" i="5"/>
  <c r="G93" i="5"/>
  <c r="J93" i="5"/>
  <c r="I93" i="5"/>
  <c r="C93" i="5"/>
  <c r="H93" i="5"/>
  <c r="D93" i="5"/>
  <c r="D343" i="5"/>
  <c r="J343" i="5"/>
  <c r="H343" i="5"/>
  <c r="I343" i="5"/>
  <c r="K343" i="5"/>
  <c r="F484" i="5"/>
  <c r="E484" i="5"/>
  <c r="K15" i="5"/>
  <c r="C15" i="5"/>
  <c r="E691" i="5"/>
  <c r="D691" i="5"/>
  <c r="D39" i="5"/>
  <c r="K39" i="5"/>
  <c r="J39" i="5"/>
  <c r="H39" i="5"/>
  <c r="K151" i="5"/>
  <c r="E151" i="5"/>
  <c r="F504" i="5"/>
  <c r="I504" i="5"/>
  <c r="J504" i="5"/>
  <c r="D504" i="5"/>
  <c r="E659" i="5"/>
  <c r="D659" i="5"/>
  <c r="F595" i="5"/>
  <c r="I595" i="5"/>
  <c r="K595" i="5"/>
  <c r="J595" i="5"/>
  <c r="D631" i="5"/>
  <c r="E631" i="5"/>
  <c r="F523" i="5"/>
  <c r="D523" i="5"/>
  <c r="C523" i="5"/>
  <c r="H523" i="5"/>
  <c r="G523" i="5"/>
  <c r="J523" i="5"/>
  <c r="G126" i="5"/>
  <c r="E126" i="5"/>
  <c r="K126" i="5"/>
  <c r="H126" i="5"/>
  <c r="D126" i="5"/>
  <c r="J126" i="5"/>
  <c r="I126" i="5"/>
  <c r="C126" i="5"/>
  <c r="F619" i="5"/>
  <c r="D619" i="5"/>
  <c r="E619" i="5"/>
  <c r="I619" i="5"/>
  <c r="H619" i="5"/>
  <c r="F550" i="5"/>
  <c r="J550" i="5"/>
  <c r="I550" i="5"/>
  <c r="K550" i="5"/>
  <c r="H550" i="5"/>
  <c r="C550" i="5"/>
  <c r="D550" i="5"/>
  <c r="F418" i="5"/>
  <c r="E418" i="5"/>
  <c r="J418" i="5"/>
  <c r="G418" i="5"/>
  <c r="H418" i="5"/>
  <c r="C418" i="5"/>
  <c r="I418" i="5"/>
  <c r="D81" i="5"/>
  <c r="C81" i="5"/>
  <c r="G81" i="5"/>
  <c r="E81" i="5"/>
  <c r="I81" i="5"/>
  <c r="H81" i="5"/>
  <c r="J81" i="5"/>
  <c r="I330" i="5"/>
  <c r="G330" i="5"/>
  <c r="D330" i="5"/>
  <c r="K330" i="5"/>
  <c r="C330" i="5"/>
  <c r="E330" i="5"/>
  <c r="J330" i="5"/>
  <c r="H330" i="5"/>
  <c r="H70" i="5"/>
  <c r="E70" i="5"/>
  <c r="J70" i="5"/>
  <c r="D70" i="5"/>
  <c r="K70" i="5"/>
  <c r="C70" i="5"/>
  <c r="I70" i="5"/>
  <c r="G70" i="5"/>
  <c r="F453" i="5"/>
  <c r="H453" i="5"/>
  <c r="C453" i="5"/>
  <c r="I453" i="5"/>
  <c r="D453" i="5"/>
  <c r="F430" i="5"/>
  <c r="I430" i="5"/>
  <c r="D430" i="5"/>
  <c r="E236" i="5"/>
  <c r="J236" i="5"/>
  <c r="I236" i="5"/>
  <c r="G236" i="5"/>
  <c r="K236" i="5"/>
  <c r="I288" i="5"/>
  <c r="D288" i="5"/>
  <c r="K288" i="5"/>
  <c r="H288" i="5"/>
  <c r="J288" i="5"/>
  <c r="E288" i="5"/>
  <c r="C288" i="5"/>
  <c r="G288" i="5"/>
  <c r="E235" i="5"/>
  <c r="J235" i="5"/>
  <c r="D235" i="5"/>
  <c r="C235" i="5"/>
  <c r="I235" i="5"/>
  <c r="J5" i="5"/>
  <c r="E5" i="5"/>
  <c r="K5" i="5"/>
  <c r="I5" i="5"/>
  <c r="H5" i="5"/>
  <c r="D688" i="5"/>
  <c r="I151" i="5"/>
  <c r="H187" i="5"/>
  <c r="H177" i="5"/>
  <c r="I325" i="5"/>
  <c r="J85" i="5"/>
  <c r="H133" i="5"/>
  <c r="K325" i="5"/>
  <c r="J430" i="5"/>
  <c r="K410" i="5"/>
  <c r="K94" i="5"/>
  <c r="D94" i="5"/>
  <c r="D153" i="5"/>
  <c r="J148" i="5"/>
  <c r="H235" i="5"/>
  <c r="D236" i="5"/>
  <c r="E453" i="5"/>
  <c r="D80" i="5"/>
  <c r="C80" i="5"/>
  <c r="G357" i="5"/>
  <c r="J195" i="5"/>
  <c r="C195" i="5"/>
  <c r="H195" i="5"/>
  <c r="G195" i="5"/>
  <c r="E195" i="5"/>
  <c r="D279" i="5"/>
  <c r="J279" i="5"/>
  <c r="K279" i="5"/>
  <c r="F568" i="5"/>
  <c r="H568" i="5"/>
  <c r="J568" i="5"/>
  <c r="K568" i="5"/>
  <c r="D568" i="5"/>
  <c r="E568" i="5"/>
  <c r="F496" i="5"/>
  <c r="K496" i="5"/>
  <c r="H496" i="5"/>
  <c r="C496" i="5"/>
  <c r="G496" i="5"/>
  <c r="J496" i="5"/>
  <c r="J28" i="5"/>
  <c r="D28" i="5"/>
  <c r="F516" i="5"/>
  <c r="C516" i="5"/>
  <c r="I137" i="5"/>
  <c r="G137" i="5"/>
  <c r="E137" i="5"/>
  <c r="D137" i="5"/>
  <c r="H137" i="5"/>
  <c r="C137" i="5"/>
  <c r="K137" i="5"/>
  <c r="F603" i="5"/>
  <c r="C603" i="5"/>
  <c r="K603" i="5"/>
  <c r="H603" i="5"/>
  <c r="J603" i="5"/>
  <c r="E603" i="5"/>
  <c r="D603" i="5"/>
  <c r="I603" i="5"/>
  <c r="G603" i="5"/>
  <c r="F375" i="5"/>
  <c r="K375" i="5"/>
  <c r="H190" i="5"/>
  <c r="C190" i="5"/>
  <c r="J190" i="5"/>
  <c r="D190" i="5"/>
  <c r="E190" i="5"/>
  <c r="K190" i="5"/>
  <c r="I190" i="5"/>
  <c r="G190" i="5"/>
  <c r="F492" i="5"/>
  <c r="G492" i="5"/>
  <c r="F438" i="5"/>
  <c r="H438" i="5"/>
  <c r="G438" i="5"/>
  <c r="C438" i="5"/>
  <c r="C308" i="5"/>
  <c r="J308" i="5"/>
  <c r="I308" i="5"/>
  <c r="G270" i="5"/>
  <c r="D270" i="5"/>
  <c r="J270" i="5"/>
  <c r="K270" i="5"/>
  <c r="E636" i="5"/>
  <c r="D636" i="5"/>
  <c r="F465" i="5"/>
  <c r="J465" i="5"/>
  <c r="K465" i="5"/>
  <c r="C465" i="5"/>
  <c r="H465" i="5"/>
  <c r="I344" i="5"/>
  <c r="E344" i="5"/>
  <c r="D344" i="5"/>
  <c r="F391" i="5"/>
  <c r="E391" i="5"/>
  <c r="D391" i="5"/>
  <c r="H391" i="5"/>
  <c r="J391" i="5"/>
  <c r="I391" i="5"/>
  <c r="C391" i="5"/>
  <c r="K391" i="5"/>
  <c r="F615" i="5"/>
  <c r="J615" i="5"/>
  <c r="C615" i="5"/>
  <c r="K615" i="5"/>
  <c r="I615" i="5"/>
  <c r="G615" i="5"/>
  <c r="D615" i="5"/>
  <c r="G177" i="5"/>
  <c r="J177" i="5"/>
  <c r="K177" i="5"/>
  <c r="I177" i="5"/>
  <c r="D187" i="5"/>
  <c r="D484" i="5"/>
  <c r="F493" i="5"/>
  <c r="C493" i="5"/>
  <c r="G493" i="5"/>
  <c r="E94" i="5"/>
  <c r="I94" i="5"/>
  <c r="J55" i="5"/>
  <c r="E55" i="5"/>
  <c r="D55" i="5"/>
  <c r="H55" i="5"/>
  <c r="I55" i="5"/>
  <c r="K55" i="5"/>
  <c r="G55" i="5"/>
  <c r="F537" i="5"/>
  <c r="H537" i="5"/>
  <c r="G537" i="5"/>
  <c r="I537" i="5"/>
  <c r="J537" i="5"/>
  <c r="E537" i="5"/>
  <c r="K537" i="5"/>
  <c r="D537" i="5"/>
  <c r="C537" i="5"/>
  <c r="F605" i="5"/>
  <c r="H605" i="5"/>
  <c r="D278" i="5"/>
  <c r="C278" i="5"/>
  <c r="I278" i="5"/>
  <c r="H278" i="5"/>
  <c r="D690" i="5"/>
  <c r="E690" i="5"/>
  <c r="G56" i="5"/>
  <c r="C56" i="5"/>
  <c r="D56" i="5"/>
  <c r="K56" i="5"/>
  <c r="I56" i="5"/>
  <c r="H56" i="5"/>
  <c r="F526" i="5"/>
  <c r="H526" i="5"/>
  <c r="G526" i="5"/>
  <c r="D154" i="5"/>
  <c r="G154" i="5"/>
  <c r="J154" i="5"/>
  <c r="I154" i="5"/>
  <c r="K154" i="5"/>
  <c r="E154" i="5"/>
  <c r="C154" i="5"/>
  <c r="F609" i="5"/>
  <c r="K609" i="5"/>
  <c r="H609" i="5"/>
  <c r="J609" i="5"/>
  <c r="D609" i="5"/>
  <c r="G609" i="5"/>
  <c r="I609" i="5"/>
  <c r="C609" i="5"/>
  <c r="E609" i="5"/>
  <c r="F403" i="5"/>
  <c r="E403" i="5"/>
  <c r="G403" i="5"/>
  <c r="J403" i="5"/>
  <c r="F415" i="5"/>
  <c r="H415" i="5"/>
  <c r="D415" i="5"/>
  <c r="I415" i="5"/>
  <c r="F416" i="5"/>
  <c r="E416" i="5"/>
  <c r="D416" i="5"/>
  <c r="F518" i="5"/>
  <c r="C518" i="5"/>
  <c r="I66" i="5"/>
  <c r="C66" i="5"/>
  <c r="D681" i="5"/>
  <c r="E681" i="5"/>
  <c r="F559" i="5"/>
  <c r="H559" i="5"/>
  <c r="F576" i="5"/>
  <c r="G576" i="5"/>
  <c r="C576" i="5"/>
  <c r="K576" i="5"/>
  <c r="H576" i="5"/>
  <c r="I576" i="5"/>
  <c r="D576" i="5"/>
  <c r="E576" i="5"/>
  <c r="J183" i="5"/>
  <c r="K183" i="5"/>
  <c r="G183" i="5"/>
  <c r="I183" i="5"/>
  <c r="C183" i="5"/>
  <c r="E183" i="5"/>
  <c r="D183" i="5"/>
  <c r="H516" i="5"/>
  <c r="G605" i="5"/>
  <c r="K187" i="5"/>
  <c r="J104" i="5"/>
  <c r="K85" i="5"/>
  <c r="K81" i="5"/>
  <c r="D177" i="5"/>
  <c r="K387" i="5"/>
  <c r="E430" i="5"/>
  <c r="J387" i="5"/>
  <c r="J153" i="5"/>
  <c r="G66" i="5"/>
  <c r="E148" i="5"/>
  <c r="H236" i="5"/>
  <c r="E207" i="5"/>
  <c r="D349" i="5"/>
  <c r="I80" i="5"/>
  <c r="E357" i="5"/>
  <c r="C94" i="5"/>
  <c r="H153" i="5"/>
  <c r="D66" i="5"/>
  <c r="K148" i="5"/>
  <c r="G235" i="5"/>
  <c r="G453" i="5"/>
  <c r="D676" i="5"/>
  <c r="E66" i="5"/>
  <c r="K235" i="5"/>
  <c r="K415" i="5"/>
  <c r="K453" i="5"/>
  <c r="J80" i="5"/>
  <c r="D357" i="5"/>
  <c r="G433" i="5"/>
  <c r="I113" i="5"/>
  <c r="D113" i="5"/>
  <c r="J113" i="5"/>
  <c r="K113" i="5"/>
  <c r="C113" i="5"/>
  <c r="G113" i="5"/>
  <c r="E113" i="5"/>
  <c r="H113" i="5"/>
  <c r="F434" i="5"/>
  <c r="C434" i="5"/>
  <c r="K434" i="5"/>
  <c r="E434" i="5"/>
  <c r="F369" i="5"/>
  <c r="H369" i="5"/>
  <c r="K369" i="5"/>
  <c r="C369" i="5"/>
  <c r="J369" i="5"/>
  <c r="I405" i="5"/>
  <c r="G405" i="5"/>
  <c r="F383" i="5"/>
  <c r="I383" i="5"/>
  <c r="F501" i="5"/>
  <c r="E501" i="5"/>
  <c r="I501" i="5"/>
  <c r="E104" i="5"/>
  <c r="C270" i="5"/>
  <c r="C177" i="5"/>
  <c r="D325" i="5"/>
  <c r="G430" i="5"/>
  <c r="J66" i="5"/>
  <c r="K619" i="5"/>
  <c r="J492" i="5"/>
  <c r="E415" i="5"/>
  <c r="K80" i="5"/>
  <c r="I484" i="5"/>
  <c r="H433" i="5"/>
  <c r="F380" i="5"/>
  <c r="H380" i="5"/>
  <c r="I380" i="5"/>
  <c r="J380" i="5"/>
  <c r="G380" i="5"/>
  <c r="K380" i="5"/>
  <c r="C380" i="5"/>
  <c r="D380" i="5"/>
  <c r="D277" i="5"/>
  <c r="E277" i="5"/>
  <c r="G473" i="5"/>
  <c r="K473" i="5"/>
  <c r="G193" i="5"/>
  <c r="J193" i="5"/>
  <c r="H193" i="5"/>
  <c r="D193" i="5"/>
  <c r="D69" i="5"/>
  <c r="G69" i="5"/>
  <c r="H69" i="5"/>
  <c r="E69" i="5"/>
  <c r="F441" i="5"/>
  <c r="H441" i="5"/>
  <c r="C441" i="5"/>
  <c r="D441" i="5"/>
  <c r="K441" i="5"/>
  <c r="I441" i="5"/>
  <c r="J441" i="5"/>
  <c r="I48" i="5"/>
  <c r="K48" i="5"/>
  <c r="C48" i="5"/>
  <c r="D48" i="5"/>
  <c r="H484" i="5"/>
  <c r="C218" i="5"/>
  <c r="K218" i="5"/>
  <c r="J218" i="5"/>
  <c r="I134" i="5"/>
  <c r="E134" i="5"/>
  <c r="J134" i="5"/>
  <c r="K134" i="5"/>
  <c r="G134" i="5"/>
  <c r="F422" i="5"/>
  <c r="I422" i="5"/>
  <c r="D152" i="5"/>
  <c r="E152" i="5"/>
  <c r="E672" i="5"/>
  <c r="D672" i="5"/>
  <c r="C133" i="5"/>
  <c r="G133" i="5"/>
  <c r="E133" i="5"/>
  <c r="J133" i="5"/>
  <c r="D133" i="5"/>
  <c r="K133" i="5"/>
  <c r="I326" i="5"/>
  <c r="J326" i="5"/>
  <c r="H326" i="5"/>
  <c r="C326" i="5"/>
  <c r="K326" i="5"/>
  <c r="J109" i="5"/>
  <c r="E109" i="5"/>
  <c r="G109" i="5"/>
  <c r="K109" i="5"/>
  <c r="D109" i="5"/>
  <c r="F533" i="5"/>
  <c r="K533" i="5"/>
  <c r="K110" i="5"/>
  <c r="C110" i="5"/>
  <c r="G110" i="5"/>
  <c r="C153" i="5"/>
  <c r="I153" i="5"/>
  <c r="E85" i="5"/>
  <c r="G85" i="5"/>
  <c r="I85" i="5"/>
  <c r="C85" i="5"/>
  <c r="H85" i="5"/>
  <c r="D539" i="5"/>
  <c r="C539" i="5"/>
  <c r="C139" i="5"/>
  <c r="K139" i="5"/>
  <c r="G139" i="5"/>
  <c r="H139" i="5"/>
  <c r="D139" i="5"/>
  <c r="I139" i="5"/>
  <c r="E139" i="5"/>
  <c r="J139" i="5"/>
  <c r="F437" i="5"/>
  <c r="K437" i="5"/>
  <c r="J437" i="5"/>
  <c r="C437" i="5"/>
  <c r="E437" i="5"/>
  <c r="D437" i="5"/>
  <c r="I437" i="5"/>
  <c r="H437" i="5"/>
  <c r="G437" i="5"/>
  <c r="H501" i="5"/>
  <c r="I104" i="5"/>
  <c r="H325" i="5"/>
  <c r="E187" i="5"/>
  <c r="C533" i="5"/>
  <c r="D501" i="5"/>
  <c r="J325" i="5"/>
  <c r="E270" i="5"/>
  <c r="E325" i="5"/>
  <c r="G441" i="5"/>
  <c r="E153" i="5"/>
  <c r="G410" i="5"/>
  <c r="K153" i="5"/>
  <c r="D148" i="5"/>
  <c r="C236" i="5"/>
  <c r="I57" i="5"/>
  <c r="J619" i="5"/>
  <c r="C492" i="5"/>
  <c r="G415" i="5"/>
  <c r="D5" i="5"/>
  <c r="H80" i="5"/>
  <c r="K484" i="5"/>
  <c r="H230" i="5"/>
  <c r="C474" i="5"/>
  <c r="J474" i="5"/>
  <c r="H474" i="5"/>
  <c r="F564" i="5"/>
  <c r="H564" i="5"/>
  <c r="G564" i="5"/>
  <c r="J564" i="5"/>
  <c r="D564" i="5"/>
  <c r="I564" i="5"/>
  <c r="K96" i="5"/>
  <c r="C96" i="5"/>
  <c r="J96" i="5"/>
  <c r="E96" i="5"/>
  <c r="G96" i="5"/>
  <c r="E174" i="5"/>
  <c r="C174" i="5"/>
  <c r="K174" i="5"/>
  <c r="J174" i="5"/>
  <c r="K564" i="5"/>
  <c r="G138" i="5"/>
  <c r="D138" i="5"/>
  <c r="H138" i="5"/>
  <c r="J138" i="5"/>
  <c r="E138" i="5"/>
  <c r="K138" i="5"/>
  <c r="F593" i="5"/>
  <c r="C593" i="5"/>
  <c r="E564" i="5"/>
  <c r="D96" i="5"/>
  <c r="I174" i="5"/>
  <c r="I96" i="5"/>
  <c r="G174" i="5"/>
  <c r="C564" i="5"/>
  <c r="C138" i="5"/>
  <c r="I138" i="5"/>
  <c r="H96" i="5"/>
  <c r="H174" i="5"/>
  <c r="E392" i="5"/>
  <c r="K392" i="5"/>
  <c r="D392" i="5"/>
  <c r="F581" i="5"/>
  <c r="C581" i="5"/>
  <c r="E669" i="5"/>
  <c r="D669" i="5"/>
  <c r="G261" i="5"/>
  <c r="D261" i="5"/>
  <c r="K261" i="5"/>
  <c r="I261" i="5"/>
  <c r="J487" i="5"/>
  <c r="F594" i="5"/>
  <c r="E594" i="5"/>
  <c r="K594" i="5"/>
  <c r="E320" i="5"/>
  <c r="I320" i="5"/>
  <c r="G320" i="5"/>
  <c r="K171" i="5"/>
  <c r="G482" i="5"/>
  <c r="G171" i="5"/>
  <c r="J531" i="5"/>
  <c r="I125" i="5"/>
  <c r="K572" i="5"/>
  <c r="D257" i="5"/>
  <c r="H261" i="5"/>
  <c r="K83" i="5"/>
  <c r="D548" i="5"/>
  <c r="D171" i="5"/>
  <c r="J170" i="5"/>
  <c r="H602" i="5"/>
  <c r="J602" i="5"/>
  <c r="E225" i="5"/>
  <c r="J225" i="5"/>
  <c r="F573" i="5"/>
  <c r="D573" i="5"/>
  <c r="K573" i="5"/>
  <c r="I487" i="5"/>
  <c r="H233" i="5"/>
  <c r="K259" i="5"/>
  <c r="E259" i="5"/>
  <c r="D440" i="5"/>
  <c r="C440" i="5"/>
  <c r="I440" i="5"/>
  <c r="E140" i="5"/>
  <c r="G140" i="5"/>
  <c r="J140" i="5"/>
  <c r="H594" i="5"/>
  <c r="I225" i="5"/>
  <c r="E587" i="5"/>
  <c r="G587" i="5"/>
  <c r="K587" i="5"/>
  <c r="J587" i="5"/>
  <c r="C587" i="5"/>
  <c r="D186" i="5"/>
  <c r="C186" i="5"/>
  <c r="E186" i="5"/>
  <c r="H186" i="5"/>
  <c r="G186" i="5"/>
  <c r="C225" i="5"/>
  <c r="G225" i="5"/>
  <c r="H225" i="5"/>
  <c r="K482" i="5"/>
  <c r="J572" i="5"/>
  <c r="K257" i="5"/>
  <c r="K125" i="5"/>
  <c r="H411" i="5"/>
  <c r="D657" i="5"/>
  <c r="E693" i="5"/>
  <c r="D693" i="5"/>
  <c r="E654" i="5"/>
  <c r="D654" i="5"/>
  <c r="E257" i="5"/>
  <c r="J257" i="5"/>
  <c r="G257" i="5"/>
  <c r="H257" i="5"/>
  <c r="F541" i="5"/>
  <c r="J541" i="5"/>
  <c r="F497" i="5"/>
  <c r="J497" i="5"/>
  <c r="D497" i="5"/>
  <c r="E171" i="5"/>
  <c r="C171" i="5"/>
  <c r="H171" i="5"/>
  <c r="D594" i="5"/>
  <c r="K225" i="5"/>
  <c r="D482" i="5"/>
  <c r="E125" i="5"/>
  <c r="I257" i="5"/>
  <c r="D411" i="5"/>
  <c r="D127" i="5"/>
  <c r="K97" i="5"/>
  <c r="C97" i="5"/>
  <c r="H222" i="5"/>
  <c r="G222" i="5"/>
  <c r="C222" i="5"/>
  <c r="F572" i="5"/>
  <c r="C572" i="5"/>
  <c r="E572" i="5"/>
  <c r="G572" i="5"/>
  <c r="H572" i="5"/>
  <c r="D572" i="5"/>
  <c r="F548" i="5"/>
  <c r="K548" i="5"/>
  <c r="E548" i="5"/>
  <c r="J548" i="5"/>
  <c r="I548" i="5"/>
  <c r="C548" i="5"/>
  <c r="C233" i="5"/>
  <c r="F531" i="5"/>
  <c r="K531" i="5"/>
  <c r="I531" i="5"/>
  <c r="C531" i="5"/>
  <c r="H531" i="5"/>
  <c r="E531" i="5"/>
  <c r="D531" i="5"/>
  <c r="J189" i="5"/>
  <c r="E482" i="5"/>
  <c r="D301" i="5"/>
  <c r="H301" i="5"/>
  <c r="G301" i="5"/>
  <c r="K301" i="5"/>
  <c r="C301" i="5"/>
  <c r="J301" i="5"/>
  <c r="E301" i="5"/>
  <c r="E115" i="5"/>
  <c r="H115" i="5"/>
  <c r="I115" i="5"/>
  <c r="G115" i="5"/>
  <c r="K115" i="5"/>
  <c r="J320" i="5"/>
  <c r="C189" i="5"/>
  <c r="I482" i="5"/>
  <c r="J171" i="5"/>
  <c r="H482" i="5"/>
  <c r="D225" i="5"/>
  <c r="H548" i="5"/>
  <c r="J125" i="5"/>
  <c r="K411" i="5"/>
  <c r="J115" i="5"/>
  <c r="C334" i="5"/>
  <c r="D642" i="5"/>
  <c r="K324" i="5"/>
  <c r="D317" i="5"/>
  <c r="H72" i="5"/>
  <c r="D697" i="5"/>
  <c r="I349" i="5"/>
  <c r="C527" i="5"/>
  <c r="H324" i="5"/>
  <c r="D491" i="5"/>
  <c r="G383" i="5"/>
  <c r="H615" i="5"/>
  <c r="J338" i="5"/>
  <c r="H349" i="5"/>
  <c r="H344" i="5"/>
  <c r="H48" i="5"/>
  <c r="E615" i="5"/>
  <c r="C415" i="5"/>
  <c r="I338" i="5"/>
  <c r="G426" i="5"/>
  <c r="J525" i="5"/>
  <c r="C344" i="5"/>
  <c r="I241" i="5"/>
  <c r="H218" i="5"/>
  <c r="I324" i="5"/>
  <c r="I375" i="5"/>
  <c r="I28" i="5"/>
  <c r="K504" i="5"/>
  <c r="E433" i="5"/>
  <c r="I617" i="5"/>
  <c r="K334" i="5"/>
  <c r="C124" i="5"/>
  <c r="D84" i="5"/>
  <c r="K338" i="5"/>
  <c r="D334" i="5"/>
  <c r="D624" i="5"/>
  <c r="H211" i="5"/>
  <c r="K84" i="5"/>
  <c r="J438" i="5"/>
  <c r="E218" i="5"/>
  <c r="G324" i="5"/>
  <c r="E491" i="5"/>
  <c r="D663" i="5"/>
  <c r="K383" i="5"/>
  <c r="K501" i="5"/>
  <c r="E438" i="5"/>
  <c r="H66" i="5"/>
  <c r="I369" i="5"/>
  <c r="H183" i="5"/>
  <c r="J211" i="5"/>
  <c r="G224" i="5"/>
  <c r="E116" i="5"/>
  <c r="G84" i="5"/>
  <c r="C568" i="5"/>
  <c r="D492" i="5"/>
  <c r="E383" i="5"/>
  <c r="C501" i="5"/>
  <c r="D438" i="5"/>
  <c r="D369" i="5"/>
  <c r="D372" i="5"/>
  <c r="C211" i="5"/>
  <c r="E224" i="5"/>
  <c r="E605" i="5"/>
  <c r="G39" i="5"/>
  <c r="G568" i="5"/>
  <c r="I492" i="5"/>
  <c r="J48" i="5"/>
  <c r="J576" i="5"/>
  <c r="J69" i="5"/>
  <c r="I270" i="5"/>
  <c r="I426" i="5"/>
  <c r="I525" i="5"/>
  <c r="G344" i="5"/>
  <c r="J241" i="5"/>
  <c r="G218" i="5"/>
  <c r="D324" i="5"/>
  <c r="I145" i="5"/>
  <c r="G375" i="5"/>
  <c r="C28" i="5"/>
  <c r="G504" i="5"/>
  <c r="I433" i="5"/>
  <c r="G338" i="5"/>
  <c r="E338" i="5"/>
  <c r="E72" i="5"/>
  <c r="G491" i="5"/>
  <c r="H338" i="5"/>
  <c r="G334" i="5"/>
  <c r="J527" i="5"/>
  <c r="I39" i="5"/>
  <c r="H15" i="5"/>
  <c r="E492" i="5"/>
  <c r="G48" i="5"/>
  <c r="I69" i="5"/>
  <c r="H270" i="5"/>
  <c r="J426" i="5"/>
  <c r="G525" i="5"/>
  <c r="J344" i="5"/>
  <c r="K241" i="5"/>
  <c r="I218" i="5"/>
  <c r="J324" i="5"/>
  <c r="K506" i="5"/>
  <c r="D375" i="5"/>
  <c r="K542" i="5"/>
  <c r="K28" i="5"/>
  <c r="C504" i="5"/>
  <c r="D433" i="5"/>
  <c r="D421" i="5"/>
  <c r="I334" i="5"/>
  <c r="J317" i="5"/>
  <c r="E504" i="5"/>
  <c r="H517" i="5"/>
  <c r="G211" i="5"/>
  <c r="H224" i="5"/>
  <c r="D496" i="5"/>
  <c r="H116" i="5"/>
  <c r="I568" i="5"/>
  <c r="K492" i="5"/>
  <c r="E48" i="5"/>
  <c r="C375" i="5"/>
  <c r="H504" i="5"/>
  <c r="E517" i="5"/>
  <c r="C383" i="5"/>
  <c r="G501" i="5"/>
  <c r="I438" i="5"/>
  <c r="E369" i="5"/>
  <c r="C104" i="5"/>
  <c r="J383" i="5"/>
  <c r="J501" i="5"/>
  <c r="K438" i="5"/>
  <c r="G369" i="5"/>
  <c r="C39" i="5"/>
  <c r="G15" i="5"/>
  <c r="G34" i="5"/>
  <c r="C69" i="5"/>
  <c r="E426" i="5"/>
  <c r="D525" i="5"/>
  <c r="K344" i="5"/>
  <c r="H87" i="5"/>
  <c r="I506" i="5"/>
  <c r="D410" i="5"/>
  <c r="E375" i="5"/>
  <c r="G28" i="5"/>
  <c r="K433" i="5"/>
  <c r="E163" i="5"/>
  <c r="J163" i="5"/>
  <c r="C248" i="5"/>
  <c r="D248" i="5"/>
  <c r="E248" i="5"/>
  <c r="H248" i="5"/>
  <c r="J248" i="5"/>
  <c r="F469" i="5"/>
  <c r="K469" i="5"/>
  <c r="E469" i="5"/>
  <c r="I469" i="5"/>
  <c r="C469" i="5"/>
  <c r="G247" i="5"/>
  <c r="H247" i="5"/>
  <c r="C247" i="5"/>
  <c r="D247" i="5"/>
  <c r="I247" i="5"/>
  <c r="H539" i="5"/>
  <c r="H49" i="5"/>
  <c r="C61" i="5"/>
  <c r="D61" i="5"/>
  <c r="G61" i="5"/>
  <c r="E61" i="5"/>
  <c r="J61" i="5"/>
  <c r="I61" i="5"/>
  <c r="K61" i="5"/>
  <c r="I170" i="5"/>
  <c r="J507" i="5"/>
  <c r="K507" i="5"/>
  <c r="I150" i="5"/>
  <c r="E150" i="5"/>
  <c r="G150" i="5"/>
  <c r="E178" i="5"/>
  <c r="J178" i="5"/>
  <c r="D178" i="5"/>
  <c r="I178" i="5"/>
  <c r="G178" i="5"/>
  <c r="C178" i="5"/>
  <c r="H178" i="5"/>
  <c r="K178" i="5"/>
  <c r="J150" i="5"/>
  <c r="H498" i="5"/>
  <c r="J247" i="5"/>
  <c r="G248" i="5"/>
  <c r="G476" i="5"/>
  <c r="K247" i="5"/>
  <c r="K248" i="5"/>
  <c r="K474" i="5"/>
  <c r="E132" i="5"/>
  <c r="J574" i="5"/>
  <c r="I97" i="5"/>
  <c r="F476" i="5"/>
  <c r="K476" i="5"/>
  <c r="H476" i="5"/>
  <c r="E476" i="5"/>
  <c r="J476" i="5"/>
  <c r="G474" i="5"/>
  <c r="C82" i="5"/>
  <c r="G82" i="5"/>
  <c r="E82" i="5"/>
  <c r="H82" i="5"/>
  <c r="F585" i="5"/>
  <c r="I585" i="5"/>
  <c r="D585" i="5"/>
  <c r="K585" i="5"/>
  <c r="G585" i="5"/>
  <c r="J585" i="5"/>
  <c r="E585" i="5"/>
  <c r="C585" i="5"/>
  <c r="H585" i="5"/>
  <c r="E266" i="5"/>
  <c r="G266" i="5"/>
  <c r="C266" i="5"/>
  <c r="D266" i="5"/>
  <c r="I266" i="5"/>
  <c r="H266" i="5"/>
  <c r="D674" i="5"/>
  <c r="E674" i="5"/>
  <c r="J128" i="5"/>
  <c r="E128" i="5"/>
  <c r="G128" i="5"/>
  <c r="H128" i="5"/>
  <c r="D128" i="5"/>
  <c r="C128" i="5"/>
  <c r="K128" i="5"/>
  <c r="I128" i="5"/>
  <c r="D150" i="5"/>
  <c r="F498" i="5"/>
  <c r="J498" i="5"/>
  <c r="F362" i="5"/>
  <c r="E362" i="5"/>
  <c r="H362" i="5"/>
  <c r="I362" i="5"/>
  <c r="D132" i="5"/>
  <c r="D362" i="5"/>
  <c r="J179" i="5"/>
  <c r="I498" i="5"/>
  <c r="D498" i="5"/>
  <c r="I248" i="5"/>
  <c r="I580" i="5"/>
  <c r="C132" i="5"/>
  <c r="E498" i="5"/>
  <c r="G539" i="5"/>
  <c r="I476" i="5"/>
  <c r="G362" i="5"/>
  <c r="I196" i="5"/>
  <c r="G196" i="5"/>
  <c r="H196" i="5"/>
  <c r="E196" i="5"/>
  <c r="K196" i="5"/>
  <c r="D196" i="5"/>
  <c r="J196" i="5"/>
  <c r="C196" i="5"/>
  <c r="C160" i="5"/>
  <c r="K160" i="5"/>
  <c r="D160" i="5"/>
  <c r="I160" i="5"/>
  <c r="H160" i="5"/>
  <c r="G160" i="5"/>
  <c r="F474" i="5"/>
  <c r="I474" i="5"/>
  <c r="E97" i="5"/>
  <c r="J97" i="5"/>
  <c r="H97" i="5"/>
  <c r="E170" i="5"/>
  <c r="H170" i="5"/>
  <c r="K170" i="5"/>
  <c r="D170" i="5"/>
  <c r="G170" i="5"/>
  <c r="E16" i="5"/>
  <c r="C16" i="5"/>
  <c r="D16" i="5"/>
  <c r="H16" i="5"/>
  <c r="I16" i="5"/>
  <c r="K16" i="5"/>
  <c r="J16" i="5"/>
  <c r="G16" i="5"/>
  <c r="I222" i="5"/>
  <c r="J222" i="5"/>
  <c r="E222" i="5"/>
  <c r="K222" i="5"/>
  <c r="F485" i="5"/>
  <c r="D485" i="5"/>
  <c r="E485" i="5"/>
  <c r="F574" i="5"/>
  <c r="K574" i="5"/>
  <c r="I574" i="5"/>
  <c r="G574" i="5"/>
  <c r="E574" i="5"/>
  <c r="C574" i="5"/>
  <c r="H574" i="5"/>
  <c r="K150" i="5"/>
  <c r="E507" i="5"/>
  <c r="H179" i="5"/>
  <c r="G179" i="5"/>
  <c r="G498" i="5"/>
  <c r="D507" i="5"/>
  <c r="E247" i="5"/>
  <c r="J362" i="5"/>
  <c r="C476" i="5"/>
  <c r="D474" i="5"/>
  <c r="D97" i="5"/>
  <c r="C180" i="5"/>
  <c r="F539" i="5"/>
  <c r="I539" i="5"/>
  <c r="K539" i="5"/>
  <c r="G263" i="5"/>
  <c r="E263" i="5"/>
  <c r="D263" i="5"/>
  <c r="H132" i="5"/>
  <c r="K132" i="5"/>
  <c r="J539" i="5"/>
  <c r="D677" i="5"/>
  <c r="E677" i="5"/>
  <c r="H425" i="5"/>
  <c r="J425" i="5"/>
  <c r="I425" i="5"/>
  <c r="E425" i="5"/>
  <c r="C425" i="5"/>
  <c r="J220" i="5"/>
  <c r="C220" i="5"/>
  <c r="I220" i="5"/>
  <c r="K220" i="5"/>
  <c r="H220" i="5"/>
  <c r="D220" i="5"/>
  <c r="E686" i="5"/>
  <c r="D686" i="5"/>
  <c r="D222" i="5"/>
  <c r="I205" i="5"/>
  <c r="E205" i="5"/>
  <c r="C205" i="5"/>
  <c r="J205" i="5"/>
  <c r="D205" i="5"/>
  <c r="H205" i="5"/>
  <c r="F350" i="5"/>
  <c r="K350" i="5"/>
  <c r="J350" i="5"/>
  <c r="E350" i="5"/>
  <c r="C350" i="5"/>
  <c r="I350" i="5"/>
  <c r="G350" i="5"/>
  <c r="H350" i="5"/>
  <c r="D350" i="5"/>
  <c r="H150" i="5"/>
  <c r="C150" i="5"/>
  <c r="K179" i="5"/>
  <c r="C498" i="5"/>
  <c r="G132" i="5"/>
  <c r="I507" i="5"/>
  <c r="I132" i="5"/>
  <c r="K362" i="5"/>
  <c r="E539" i="5"/>
  <c r="H61" i="5"/>
  <c r="K205" i="5"/>
  <c r="E474" i="5"/>
  <c r="H469" i="5"/>
  <c r="G97" i="5"/>
  <c r="I579" i="5"/>
  <c r="I301" i="5"/>
  <c r="E24" i="5"/>
  <c r="H617" i="5"/>
  <c r="E127" i="5"/>
  <c r="H579" i="5"/>
  <c r="G111" i="5"/>
  <c r="C594" i="5"/>
  <c r="I224" i="5"/>
  <c r="I229" i="5"/>
  <c r="H320" i="5"/>
  <c r="J261" i="5"/>
  <c r="H426" i="5"/>
  <c r="E617" i="5"/>
  <c r="H573" i="5"/>
  <c r="J434" i="5"/>
  <c r="E101" i="5"/>
  <c r="E318" i="5"/>
  <c r="J491" i="5"/>
  <c r="J506" i="5"/>
  <c r="H127" i="5"/>
  <c r="C579" i="5"/>
  <c r="D111" i="5"/>
  <c r="H581" i="5"/>
  <c r="G497" i="5"/>
  <c r="C125" i="5"/>
  <c r="E579" i="5"/>
  <c r="G125" i="5"/>
  <c r="C127" i="5"/>
  <c r="I193" i="5"/>
  <c r="C261" i="5"/>
  <c r="D426" i="5"/>
  <c r="G573" i="5"/>
  <c r="D434" i="5"/>
  <c r="D101" i="5"/>
  <c r="C318" i="5"/>
  <c r="J212" i="5"/>
  <c r="E506" i="5"/>
  <c r="G127" i="5"/>
  <c r="G579" i="5"/>
  <c r="J111" i="5"/>
  <c r="C373" i="5"/>
  <c r="H373" i="5"/>
  <c r="C497" i="5"/>
  <c r="K579" i="5"/>
  <c r="J318" i="5"/>
  <c r="J127" i="5"/>
  <c r="D579" i="5"/>
  <c r="I318" i="5"/>
  <c r="I491" i="5"/>
  <c r="K193" i="5"/>
  <c r="G229" i="5"/>
  <c r="D577" i="5"/>
  <c r="G594" i="5"/>
  <c r="C193" i="5"/>
  <c r="D224" i="5"/>
  <c r="C320" i="5"/>
  <c r="C297" i="5"/>
  <c r="H189" i="5"/>
  <c r="E261" i="5"/>
  <c r="K426" i="5"/>
  <c r="G181" i="5"/>
  <c r="C573" i="5"/>
  <c r="G434" i="5"/>
  <c r="G318" i="5"/>
  <c r="I127" i="5"/>
  <c r="J579" i="5"/>
  <c r="C111" i="5"/>
  <c r="K373" i="5"/>
  <c r="I497" i="5"/>
  <c r="K497" i="5"/>
  <c r="C224" i="5"/>
  <c r="K320" i="5"/>
  <c r="I434" i="5"/>
  <c r="I594" i="5"/>
  <c r="K224" i="5"/>
  <c r="D320" i="5"/>
  <c r="D297" i="5"/>
  <c r="J577" i="5"/>
  <c r="J594" i="5"/>
  <c r="E193" i="5"/>
  <c r="J297" i="5"/>
  <c r="D189" i="5"/>
  <c r="C426" i="5"/>
  <c r="K525" i="5"/>
  <c r="J573" i="5"/>
  <c r="H434" i="5"/>
  <c r="G230" i="5"/>
  <c r="C485" i="5"/>
  <c r="D581" i="5"/>
  <c r="C592" i="5"/>
  <c r="D86" i="5"/>
  <c r="K464" i="5"/>
  <c r="J473" i="5"/>
  <c r="C491" i="5"/>
  <c r="H197" i="5"/>
  <c r="D383" i="5"/>
  <c r="E505" i="5"/>
  <c r="D243" i="5"/>
  <c r="G560" i="5"/>
  <c r="I464" i="5"/>
  <c r="D387" i="5"/>
  <c r="C359" i="5"/>
  <c r="I277" i="5"/>
  <c r="K34" i="5"/>
  <c r="C525" i="5"/>
  <c r="J617" i="5"/>
  <c r="I86" i="5"/>
  <c r="C473" i="5"/>
  <c r="K491" i="5"/>
  <c r="D221" i="5"/>
  <c r="C401" i="5"/>
  <c r="J452" i="5"/>
  <c r="D308" i="5"/>
  <c r="H387" i="5"/>
  <c r="I34" i="5"/>
  <c r="E143" i="5"/>
  <c r="I187" i="5"/>
  <c r="G617" i="5"/>
  <c r="G335" i="5"/>
  <c r="D197" i="5"/>
  <c r="K452" i="5"/>
  <c r="H207" i="5"/>
  <c r="C617" i="5"/>
  <c r="G283" i="5"/>
  <c r="K237" i="5"/>
  <c r="H542" i="5"/>
  <c r="I197" i="5"/>
  <c r="D124" i="5"/>
  <c r="E308" i="5"/>
  <c r="K516" i="5"/>
  <c r="C387" i="5"/>
  <c r="G550" i="5"/>
  <c r="D541" i="5"/>
  <c r="E19" i="5"/>
  <c r="G151" i="5"/>
  <c r="J135" i="5"/>
  <c r="D207" i="5"/>
  <c r="K459" i="5"/>
  <c r="H499" i="5"/>
  <c r="C134" i="5"/>
  <c r="J181" i="5"/>
  <c r="C109" i="5"/>
  <c r="E637" i="5"/>
  <c r="J86" i="5"/>
  <c r="E283" i="5"/>
  <c r="C197" i="5"/>
  <c r="K418" i="5"/>
  <c r="G416" i="5"/>
  <c r="I124" i="5"/>
  <c r="K614" i="5"/>
  <c r="J136" i="5"/>
  <c r="I152" i="5"/>
  <c r="D459" i="5"/>
  <c r="E542" i="5"/>
  <c r="H91" i="5"/>
  <c r="D611" i="5"/>
  <c r="D395" i="5"/>
  <c r="G124" i="5"/>
  <c r="E595" i="5"/>
  <c r="K308" i="5"/>
  <c r="K136" i="5"/>
  <c r="D518" i="5"/>
  <c r="G387" i="5"/>
  <c r="D116" i="5"/>
  <c r="H34" i="5"/>
  <c r="I526" i="5"/>
  <c r="C143" i="5"/>
  <c r="C135" i="5"/>
  <c r="H152" i="5"/>
  <c r="E470" i="5"/>
  <c r="I559" i="5"/>
  <c r="H181" i="5"/>
  <c r="H109" i="5"/>
  <c r="I42" i="5"/>
  <c r="K493" i="5"/>
  <c r="D326" i="5"/>
  <c r="J373" i="5"/>
  <c r="K283" i="5"/>
  <c r="C179" i="5"/>
  <c r="J357" i="5"/>
  <c r="I542" i="5"/>
  <c r="E110" i="5"/>
  <c r="K517" i="5"/>
  <c r="G197" i="5"/>
  <c r="K416" i="5"/>
  <c r="G485" i="5"/>
  <c r="E373" i="5"/>
  <c r="D584" i="5"/>
  <c r="K567" i="5"/>
  <c r="I466" i="5"/>
  <c r="E86" i="5"/>
  <c r="G86" i="5"/>
  <c r="E567" i="5"/>
  <c r="I480" i="5"/>
  <c r="J454" i="5"/>
  <c r="H491" i="5"/>
  <c r="K277" i="5"/>
  <c r="K86" i="5"/>
  <c r="E221" i="5"/>
  <c r="D401" i="5"/>
  <c r="D15" i="5"/>
  <c r="D312" i="5"/>
  <c r="K335" i="5"/>
  <c r="I505" i="5"/>
  <c r="C464" i="5"/>
  <c r="G359" i="5"/>
  <c r="E15" i="5"/>
  <c r="K402" i="5"/>
  <c r="H134" i="5"/>
  <c r="E343" i="5"/>
  <c r="J395" i="5"/>
  <c r="H505" i="5"/>
  <c r="E417" i="5"/>
  <c r="H560" i="5"/>
  <c r="K518" i="5"/>
  <c r="D34" i="5"/>
  <c r="D19" i="5"/>
  <c r="J459" i="5"/>
  <c r="G559" i="5"/>
  <c r="C86" i="5"/>
  <c r="K63" i="5"/>
  <c r="J191" i="5"/>
  <c r="H243" i="5"/>
  <c r="K24" i="5"/>
  <c r="J15" i="5"/>
  <c r="G152" i="5"/>
  <c r="E495" i="5"/>
  <c r="K611" i="5"/>
  <c r="G395" i="5"/>
  <c r="C595" i="5"/>
  <c r="D403" i="5"/>
  <c r="C619" i="5"/>
  <c r="G308" i="5"/>
  <c r="I516" i="5"/>
  <c r="G518" i="5"/>
  <c r="G24" i="5"/>
  <c r="I387" i="5"/>
  <c r="C116" i="5"/>
  <c r="E550" i="5"/>
  <c r="C413" i="5"/>
  <c r="J422" i="5"/>
  <c r="I15" i="5"/>
  <c r="J34" i="5"/>
  <c r="I541" i="5"/>
  <c r="J19" i="5"/>
  <c r="C151" i="5"/>
  <c r="E526" i="5"/>
  <c r="D143" i="5"/>
  <c r="E135" i="5"/>
  <c r="E329" i="5"/>
  <c r="J207" i="5"/>
  <c r="E499" i="5"/>
  <c r="C402" i="5"/>
  <c r="E559" i="5"/>
  <c r="C181" i="5"/>
  <c r="I109" i="5"/>
  <c r="D42" i="5"/>
  <c r="I493" i="5"/>
  <c r="E326" i="5"/>
  <c r="C283" i="5"/>
  <c r="C357" i="5"/>
  <c r="I110" i="5"/>
  <c r="E191" i="5"/>
  <c r="K197" i="5"/>
  <c r="D418" i="5"/>
  <c r="I416" i="5"/>
  <c r="C403" i="5"/>
  <c r="H614" i="5"/>
  <c r="D516" i="5"/>
  <c r="I24" i="5"/>
  <c r="E160" i="5"/>
  <c r="J240" i="5"/>
  <c r="I413" i="5"/>
  <c r="G422" i="5"/>
  <c r="K541" i="5"/>
  <c r="H19" i="5"/>
  <c r="H151" i="5"/>
  <c r="C329" i="5"/>
  <c r="C207" i="5"/>
  <c r="G402" i="5"/>
  <c r="E334" i="5"/>
  <c r="G611" i="5"/>
  <c r="I395" i="5"/>
  <c r="K124" i="5"/>
  <c r="G595" i="5"/>
  <c r="K403" i="5"/>
  <c r="H308" i="5"/>
  <c r="J516" i="5"/>
  <c r="E136" i="5"/>
  <c r="J405" i="5"/>
  <c r="E518" i="5"/>
  <c r="H24" i="5"/>
  <c r="K605" i="5"/>
  <c r="J160" i="5"/>
  <c r="K116" i="5"/>
  <c r="E240" i="5"/>
  <c r="E422" i="5"/>
  <c r="E34" i="5"/>
  <c r="G541" i="5"/>
  <c r="C19" i="5"/>
  <c r="J151" i="5"/>
  <c r="D526" i="5"/>
  <c r="K143" i="5"/>
  <c r="H135" i="5"/>
  <c r="C430" i="5"/>
  <c r="J152" i="5"/>
  <c r="E523" i="5"/>
  <c r="G207" i="5"/>
  <c r="E467" i="5"/>
  <c r="J402" i="5"/>
  <c r="D559" i="5"/>
  <c r="D181" i="5"/>
  <c r="C42" i="5"/>
  <c r="E493" i="5"/>
  <c r="G326" i="5"/>
  <c r="D373" i="5"/>
  <c r="I283" i="5"/>
  <c r="D179" i="5"/>
  <c r="I357" i="5"/>
  <c r="G542" i="5"/>
  <c r="J110" i="5"/>
  <c r="D517" i="5"/>
  <c r="E197" i="5"/>
  <c r="E665" i="5"/>
  <c r="J485" i="5"/>
  <c r="E581" i="5"/>
  <c r="I382" i="5"/>
  <c r="E464" i="5"/>
  <c r="K87" i="5"/>
  <c r="G221" i="5"/>
  <c r="H383" i="5"/>
  <c r="C480" i="5"/>
  <c r="H525" i="5"/>
  <c r="G454" i="5"/>
  <c r="E652" i="5"/>
  <c r="D560" i="5"/>
  <c r="G116" i="5"/>
  <c r="I465" i="5"/>
  <c r="G499" i="5"/>
  <c r="H86" i="5"/>
  <c r="J63" i="5"/>
  <c r="D191" i="5"/>
  <c r="I243" i="5"/>
  <c r="J24" i="5"/>
  <c r="D359" i="5"/>
  <c r="J116" i="5"/>
  <c r="C422" i="5"/>
  <c r="C325" i="5"/>
  <c r="E465" i="5"/>
  <c r="K152" i="5"/>
  <c r="D402" i="5"/>
  <c r="H154" i="5"/>
  <c r="C416" i="5"/>
  <c r="H357" i="5"/>
  <c r="J542" i="5"/>
  <c r="H110" i="5"/>
  <c r="G517" i="5"/>
  <c r="K111" i="5"/>
  <c r="I485" i="5"/>
  <c r="H584" i="5"/>
  <c r="I584" i="5"/>
  <c r="G581" i="5"/>
  <c r="J581" i="5"/>
  <c r="K581" i="5"/>
  <c r="J567" i="5"/>
  <c r="G519" i="5"/>
  <c r="K617" i="5"/>
  <c r="I581" i="5"/>
  <c r="D567" i="5"/>
  <c r="D617" i="5"/>
  <c r="D452" i="5"/>
  <c r="E480" i="5"/>
  <c r="D63" i="5"/>
  <c r="G343" i="5"/>
  <c r="C410" i="5"/>
  <c r="H36" i="5"/>
  <c r="J283" i="5"/>
  <c r="J401" i="5"/>
  <c r="E387" i="5"/>
  <c r="C541" i="5"/>
  <c r="J143" i="5"/>
  <c r="I36" i="5"/>
  <c r="I401" i="5"/>
  <c r="I611" i="5"/>
  <c r="K395" i="5"/>
  <c r="K505" i="5"/>
  <c r="G619" i="5"/>
  <c r="C136" i="5"/>
  <c r="I518" i="5"/>
  <c r="I359" i="5"/>
  <c r="H422" i="5"/>
  <c r="J526" i="5"/>
  <c r="I143" i="5"/>
  <c r="E402" i="5"/>
  <c r="C559" i="5"/>
  <c r="J36" i="5"/>
  <c r="K357" i="5"/>
  <c r="D542" i="5"/>
  <c r="D110" i="5"/>
  <c r="K191" i="5"/>
  <c r="J334" i="5"/>
  <c r="J611" i="5"/>
  <c r="E124" i="5"/>
  <c r="H595" i="5"/>
  <c r="H403" i="5"/>
  <c r="I72" i="5"/>
  <c r="G516" i="5"/>
  <c r="C405" i="5"/>
  <c r="H518" i="5"/>
  <c r="D24" i="5"/>
  <c r="I605" i="5"/>
  <c r="E39" i="5"/>
  <c r="C240" i="5"/>
  <c r="D422" i="5"/>
  <c r="K229" i="5"/>
  <c r="H541" i="5"/>
  <c r="K93" i="5"/>
  <c r="D151" i="5"/>
  <c r="K526" i="5"/>
  <c r="G143" i="5"/>
  <c r="E189" i="5"/>
  <c r="G135" i="5"/>
  <c r="K430" i="5"/>
  <c r="C152" i="5"/>
  <c r="I523" i="5"/>
  <c r="K207" i="5"/>
  <c r="C467" i="5"/>
  <c r="D553" i="5"/>
  <c r="I402" i="5"/>
  <c r="J559" i="5"/>
  <c r="E181" i="5"/>
  <c r="C55" i="5"/>
  <c r="D664" i="5"/>
  <c r="E533" i="5"/>
  <c r="J42" i="5"/>
  <c r="D218" i="5"/>
  <c r="K527" i="5"/>
  <c r="I101" i="5"/>
  <c r="K485" i="5"/>
  <c r="D493" i="5"/>
  <c r="H318" i="5"/>
  <c r="G373" i="5"/>
  <c r="D283" i="5"/>
  <c r="E179" i="5"/>
  <c r="H334" i="5"/>
  <c r="K577" i="5"/>
  <c r="J124" i="5"/>
  <c r="D595" i="5"/>
  <c r="I403" i="5"/>
  <c r="D72" i="5"/>
  <c r="E516" i="5"/>
  <c r="J518" i="5"/>
  <c r="C605" i="5"/>
  <c r="K422" i="5"/>
  <c r="E229" i="5"/>
  <c r="E541" i="5"/>
  <c r="C526" i="5"/>
  <c r="H430" i="5"/>
  <c r="K523" i="5"/>
  <c r="I467" i="5"/>
  <c r="K553" i="5"/>
  <c r="H402" i="5"/>
  <c r="J453" i="5"/>
  <c r="K559" i="5"/>
  <c r="I181" i="5"/>
  <c r="J533" i="5"/>
  <c r="G527" i="5"/>
  <c r="K101" i="5"/>
  <c r="H485" i="5"/>
  <c r="J493" i="5"/>
  <c r="I373" i="5"/>
  <c r="H375" i="5"/>
  <c r="D287" i="5"/>
  <c r="C542" i="5"/>
  <c r="J517" i="5"/>
  <c r="E380" i="5"/>
  <c r="D296" i="5"/>
  <c r="J296" i="5"/>
  <c r="C296" i="5"/>
  <c r="I296" i="5"/>
  <c r="F436" i="5"/>
  <c r="E436" i="5"/>
  <c r="K436" i="5"/>
  <c r="D436" i="5"/>
  <c r="J307" i="5"/>
  <c r="C307" i="5"/>
  <c r="D307" i="5"/>
  <c r="E307" i="5"/>
  <c r="E289" i="5"/>
  <c r="H289" i="5"/>
  <c r="C289" i="5"/>
  <c r="J289" i="5"/>
  <c r="K289" i="5"/>
  <c r="I289" i="5"/>
  <c r="G289" i="5"/>
  <c r="D289" i="5"/>
  <c r="K208" i="5"/>
  <c r="G208" i="5"/>
  <c r="I208" i="5"/>
  <c r="C208" i="5"/>
  <c r="J208" i="5"/>
  <c r="H208" i="5"/>
  <c r="E208" i="5"/>
  <c r="D208" i="5"/>
  <c r="J286" i="5"/>
  <c r="E286" i="5"/>
  <c r="I286" i="5"/>
  <c r="C286" i="5"/>
  <c r="K286" i="5"/>
  <c r="G286" i="5"/>
  <c r="H286" i="5"/>
  <c r="F409" i="5"/>
  <c r="H409" i="5"/>
  <c r="C409" i="5"/>
  <c r="D409" i="5"/>
  <c r="G409" i="5"/>
  <c r="E409" i="5"/>
  <c r="J409" i="5"/>
  <c r="I319" i="5"/>
  <c r="K319" i="5"/>
  <c r="G319" i="5"/>
  <c r="E319" i="5"/>
  <c r="J319" i="5"/>
  <c r="D319" i="5"/>
  <c r="C319" i="5"/>
  <c r="H319" i="5"/>
  <c r="J246" i="5"/>
  <c r="G246" i="5"/>
  <c r="K246" i="5"/>
  <c r="D276" i="5"/>
  <c r="H276" i="5"/>
  <c r="G276" i="5"/>
  <c r="I180" i="5"/>
  <c r="H180" i="5"/>
  <c r="J180" i="5"/>
  <c r="E180" i="5"/>
  <c r="J168" i="5"/>
  <c r="E168" i="5"/>
  <c r="G168" i="5"/>
  <c r="D168" i="5"/>
  <c r="C168" i="5"/>
  <c r="H168" i="5"/>
  <c r="D273" i="5"/>
  <c r="I273" i="5"/>
  <c r="G273" i="5"/>
  <c r="J273" i="5"/>
  <c r="C273" i="5"/>
  <c r="F456" i="5"/>
  <c r="G456" i="5"/>
  <c r="J456" i="5"/>
  <c r="H456" i="5"/>
  <c r="D456" i="5"/>
  <c r="K456" i="5"/>
  <c r="C456" i="5"/>
  <c r="E456" i="5"/>
  <c r="I456" i="5"/>
  <c r="I156" i="5"/>
  <c r="E156" i="5"/>
  <c r="G156" i="5"/>
  <c r="H306" i="5"/>
  <c r="I306" i="5"/>
  <c r="G306" i="5"/>
  <c r="J306" i="5"/>
  <c r="F544" i="5"/>
  <c r="J544" i="5"/>
  <c r="I544" i="5"/>
  <c r="D544" i="5"/>
  <c r="E544" i="5"/>
  <c r="K544" i="5"/>
  <c r="G544" i="5"/>
  <c r="C544" i="5"/>
  <c r="H544" i="5"/>
  <c r="I91" i="5"/>
  <c r="D246" i="5"/>
  <c r="D699" i="5"/>
  <c r="E699" i="5"/>
  <c r="F398" i="5"/>
  <c r="G398" i="5"/>
  <c r="K398" i="5"/>
  <c r="H398" i="5"/>
  <c r="J398" i="5"/>
  <c r="E398" i="5"/>
  <c r="I398" i="5"/>
  <c r="D398" i="5"/>
  <c r="C398" i="5"/>
  <c r="E38" i="5"/>
  <c r="D38" i="5"/>
  <c r="C38" i="5"/>
  <c r="G38" i="5"/>
  <c r="E91" i="5"/>
  <c r="J298" i="5"/>
  <c r="D298" i="5"/>
  <c r="K298" i="5"/>
  <c r="I298" i="5"/>
  <c r="H298" i="5"/>
  <c r="C298" i="5"/>
  <c r="E298" i="5"/>
  <c r="K108" i="5"/>
  <c r="H108" i="5"/>
  <c r="I108" i="5"/>
  <c r="C108" i="5"/>
  <c r="J108" i="5"/>
  <c r="E108" i="5"/>
  <c r="G108" i="5"/>
  <c r="H147" i="5"/>
  <c r="I147" i="5"/>
  <c r="G147" i="5"/>
  <c r="F444" i="5"/>
  <c r="E444" i="5"/>
  <c r="J444" i="5"/>
  <c r="K91" i="5"/>
  <c r="K52" i="5"/>
  <c r="E52" i="5"/>
  <c r="G52" i="5"/>
  <c r="H52" i="5"/>
  <c r="F507" i="5"/>
  <c r="H507" i="5"/>
  <c r="G507" i="5"/>
  <c r="D108" i="5"/>
  <c r="C507" i="5"/>
  <c r="G220" i="5"/>
  <c r="C306" i="5"/>
  <c r="G100" i="5"/>
  <c r="J100" i="5"/>
  <c r="H100" i="5"/>
  <c r="C100" i="5"/>
  <c r="E100" i="5"/>
  <c r="K100" i="5"/>
  <c r="D100" i="5"/>
  <c r="I100" i="5"/>
  <c r="I14" i="5"/>
  <c r="K444" i="5"/>
  <c r="F450" i="5"/>
  <c r="H450" i="5"/>
  <c r="E450" i="5"/>
  <c r="C450" i="5"/>
  <c r="I450" i="5"/>
  <c r="D450" i="5"/>
  <c r="J450" i="5"/>
  <c r="K450" i="5"/>
  <c r="G450" i="5"/>
  <c r="F520" i="5"/>
  <c r="I520" i="5"/>
  <c r="E520" i="5"/>
  <c r="G520" i="5"/>
  <c r="C520" i="5"/>
  <c r="J520" i="5"/>
  <c r="D520" i="5"/>
  <c r="H520" i="5"/>
  <c r="J119" i="5"/>
  <c r="C119" i="5"/>
  <c r="H119" i="5"/>
  <c r="G119" i="5"/>
  <c r="E119" i="5"/>
  <c r="D119" i="5"/>
  <c r="I119" i="5"/>
  <c r="K119" i="5"/>
  <c r="I444" i="5"/>
  <c r="K276" i="5"/>
  <c r="J6" i="5"/>
  <c r="H307" i="5"/>
  <c r="D703" i="5"/>
  <c r="H540" i="5"/>
  <c r="E670" i="5"/>
  <c r="E6" i="5"/>
  <c r="E679" i="5"/>
  <c r="J38" i="5"/>
  <c r="H519" i="5"/>
  <c r="I219" i="5"/>
  <c r="K6" i="5"/>
  <c r="K38" i="5"/>
  <c r="G374" i="5"/>
  <c r="K273" i="5"/>
  <c r="H71" i="5"/>
  <c r="F486" i="5"/>
  <c r="C486" i="5"/>
  <c r="G486" i="5"/>
  <c r="J486" i="5"/>
  <c r="H486" i="5"/>
  <c r="D486" i="5"/>
  <c r="E486" i="5"/>
  <c r="K486" i="5"/>
  <c r="H436" i="5"/>
  <c r="F388" i="5"/>
  <c r="K388" i="5"/>
  <c r="D388" i="5"/>
  <c r="I388" i="5"/>
  <c r="J388" i="5"/>
  <c r="G388" i="5"/>
  <c r="H388" i="5"/>
  <c r="C388" i="5"/>
  <c r="E388" i="5"/>
  <c r="H163" i="5"/>
  <c r="C163" i="5"/>
  <c r="K163" i="5"/>
  <c r="I163" i="5"/>
  <c r="G163" i="5"/>
  <c r="D163" i="5"/>
  <c r="F540" i="5"/>
  <c r="C540" i="5"/>
  <c r="K540" i="5"/>
  <c r="C41" i="5"/>
  <c r="D41" i="5"/>
  <c r="G41" i="5"/>
  <c r="D156" i="5"/>
  <c r="G91" i="5"/>
  <c r="K266" i="5"/>
  <c r="K425" i="5"/>
  <c r="E25" i="5"/>
  <c r="D25" i="5"/>
  <c r="I25" i="5"/>
  <c r="F427" i="5"/>
  <c r="I427" i="5"/>
  <c r="C427" i="5"/>
  <c r="D427" i="5"/>
  <c r="K427" i="5"/>
  <c r="J427" i="5"/>
  <c r="E427" i="5"/>
  <c r="H427" i="5"/>
  <c r="F602" i="5"/>
  <c r="C602" i="5"/>
  <c r="E602" i="5"/>
  <c r="D602" i="5"/>
  <c r="K602" i="5"/>
  <c r="G602" i="5"/>
  <c r="J266" i="5"/>
  <c r="I602" i="5"/>
  <c r="C156" i="5"/>
  <c r="K306" i="5"/>
  <c r="F590" i="5"/>
  <c r="J590" i="5"/>
  <c r="G590" i="5"/>
  <c r="H590" i="5"/>
  <c r="K590" i="5"/>
  <c r="E590" i="5"/>
  <c r="I590" i="5"/>
  <c r="D590" i="5"/>
  <c r="C590" i="5"/>
  <c r="F600" i="5"/>
  <c r="H600" i="5"/>
  <c r="I600" i="5"/>
  <c r="C600" i="5"/>
  <c r="G600" i="5"/>
  <c r="K600" i="5"/>
  <c r="F428" i="5"/>
  <c r="G428" i="5"/>
  <c r="E428" i="5"/>
  <c r="I409" i="5"/>
  <c r="C147" i="5"/>
  <c r="E304" i="5"/>
  <c r="J276" i="5"/>
  <c r="D6" i="5"/>
  <c r="K296" i="5"/>
  <c r="C243" i="5"/>
  <c r="G243" i="5"/>
  <c r="H83" i="5"/>
  <c r="I83" i="5"/>
  <c r="C83" i="5"/>
  <c r="H14" i="5"/>
  <c r="C428" i="5"/>
  <c r="E296" i="5"/>
  <c r="G14" i="5"/>
  <c r="K428" i="5"/>
  <c r="K71" i="5"/>
  <c r="H200" i="5"/>
  <c r="K519" i="5"/>
  <c r="J540" i="5"/>
  <c r="C6" i="5"/>
  <c r="D428" i="5"/>
  <c r="I307" i="5"/>
  <c r="G298" i="5"/>
  <c r="E519" i="5"/>
  <c r="J242" i="5"/>
  <c r="J519" i="5"/>
  <c r="H273" i="5"/>
  <c r="D71" i="5"/>
  <c r="K25" i="5"/>
  <c r="C25" i="5"/>
  <c r="I519" i="5"/>
  <c r="K219" i="5"/>
  <c r="D650" i="5"/>
  <c r="G436" i="5"/>
  <c r="I540" i="5"/>
  <c r="E83" i="5"/>
  <c r="H447" i="5"/>
  <c r="H38" i="5"/>
  <c r="H47" i="5"/>
  <c r="E47" i="5"/>
  <c r="G180" i="5"/>
  <c r="F420" i="5"/>
  <c r="G420" i="5"/>
  <c r="I420" i="5"/>
  <c r="J420" i="5"/>
  <c r="H420" i="5"/>
  <c r="D420" i="5"/>
  <c r="E420" i="5"/>
  <c r="C420" i="5"/>
  <c r="F449" i="5"/>
  <c r="K449" i="5"/>
  <c r="E449" i="5"/>
  <c r="D449" i="5"/>
  <c r="H449" i="5"/>
  <c r="G449" i="5"/>
  <c r="C449" i="5"/>
  <c r="J449" i="5"/>
  <c r="I449" i="5"/>
  <c r="D630" i="5"/>
  <c r="E630" i="5"/>
  <c r="I263" i="5"/>
  <c r="K263" i="5"/>
  <c r="C263" i="5"/>
  <c r="H263" i="5"/>
  <c r="J263" i="5"/>
  <c r="E671" i="5"/>
  <c r="D671" i="5"/>
  <c r="J49" i="5"/>
  <c r="G49" i="5"/>
  <c r="C49" i="5"/>
  <c r="D49" i="5"/>
  <c r="I49" i="5"/>
  <c r="C91" i="5"/>
  <c r="H156" i="5"/>
  <c r="F432" i="5"/>
  <c r="E432" i="5"/>
  <c r="G432" i="5"/>
  <c r="H432" i="5"/>
  <c r="K432" i="5"/>
  <c r="F425" i="5"/>
  <c r="D425" i="5"/>
  <c r="F478" i="5"/>
  <c r="J478" i="5"/>
  <c r="K478" i="5"/>
  <c r="H478" i="5"/>
  <c r="D478" i="5"/>
  <c r="C478" i="5"/>
  <c r="G478" i="5"/>
  <c r="E478" i="5"/>
  <c r="I478" i="5"/>
  <c r="D147" i="5"/>
  <c r="F361" i="5"/>
  <c r="I361" i="5"/>
  <c r="J361" i="5"/>
  <c r="G361" i="5"/>
  <c r="C361" i="5"/>
  <c r="H361" i="5"/>
  <c r="K361" i="5"/>
  <c r="D361" i="5"/>
  <c r="E306" i="5"/>
  <c r="I276" i="5"/>
  <c r="E639" i="5"/>
  <c r="D639" i="5"/>
  <c r="H165" i="5"/>
  <c r="G165" i="5"/>
  <c r="E165" i="5"/>
  <c r="J165" i="5"/>
  <c r="I165" i="5"/>
  <c r="C165" i="5"/>
  <c r="F466" i="5"/>
  <c r="J466" i="5"/>
  <c r="K466" i="5"/>
  <c r="D466" i="5"/>
  <c r="E466" i="5"/>
  <c r="G466" i="5"/>
  <c r="H466" i="5"/>
  <c r="F378" i="5"/>
  <c r="G378" i="5"/>
  <c r="D378" i="5"/>
  <c r="K378" i="5"/>
  <c r="C378" i="5"/>
  <c r="J378" i="5"/>
  <c r="H378" i="5"/>
  <c r="I378" i="5"/>
  <c r="C221" i="5"/>
  <c r="H221" i="5"/>
  <c r="I221" i="5"/>
  <c r="I53" i="5"/>
  <c r="E53" i="5"/>
  <c r="H53" i="5"/>
  <c r="J53" i="5"/>
  <c r="K53" i="5"/>
  <c r="C53" i="5"/>
  <c r="D53" i="5"/>
  <c r="K409" i="5"/>
  <c r="K168" i="5"/>
  <c r="H296" i="5"/>
  <c r="F502" i="5"/>
  <c r="J502" i="5"/>
  <c r="E356" i="5"/>
  <c r="I356" i="5"/>
  <c r="C356" i="5"/>
  <c r="J8" i="5"/>
  <c r="C8" i="5"/>
  <c r="G8" i="5"/>
  <c r="K8" i="5"/>
  <c r="H8" i="5"/>
  <c r="D8" i="5"/>
  <c r="I8" i="5"/>
  <c r="F374" i="5"/>
  <c r="E374" i="5"/>
  <c r="C374" i="5"/>
  <c r="I374" i="5"/>
  <c r="J374" i="5"/>
  <c r="D374" i="5"/>
  <c r="J147" i="5"/>
  <c r="E596" i="5"/>
  <c r="H596" i="5"/>
  <c r="D596" i="5"/>
  <c r="C596" i="5"/>
  <c r="F584" i="5"/>
  <c r="C584" i="5"/>
  <c r="E584" i="5"/>
  <c r="K584" i="5"/>
  <c r="G584" i="5"/>
  <c r="E147" i="5"/>
  <c r="D600" i="5"/>
  <c r="H6" i="5"/>
  <c r="I6" i="5"/>
  <c r="C276" i="5"/>
  <c r="H444" i="5"/>
  <c r="G444" i="5"/>
  <c r="D444" i="5"/>
  <c r="E273" i="5"/>
  <c r="E361" i="5"/>
  <c r="G307" i="5"/>
  <c r="H25" i="5"/>
  <c r="K243" i="5"/>
  <c r="H246" i="5"/>
  <c r="D519" i="5"/>
  <c r="J436" i="5"/>
  <c r="G540" i="5"/>
  <c r="D83" i="5"/>
  <c r="I38" i="5"/>
  <c r="I486" i="5"/>
  <c r="H374" i="5"/>
  <c r="J203" i="5"/>
  <c r="G203" i="5"/>
  <c r="E203" i="5"/>
  <c r="D203" i="5"/>
  <c r="H203" i="5"/>
  <c r="K203" i="5"/>
  <c r="C203" i="5"/>
  <c r="I203" i="5"/>
  <c r="I246" i="5"/>
  <c r="K180" i="5"/>
  <c r="K156" i="5"/>
  <c r="J156" i="5"/>
  <c r="D306" i="5"/>
  <c r="E220" i="5"/>
  <c r="D696" i="5"/>
  <c r="E696" i="5"/>
  <c r="F407" i="5"/>
  <c r="J407" i="5"/>
  <c r="G407" i="5"/>
  <c r="C407" i="5"/>
  <c r="K407" i="5"/>
  <c r="I407" i="5"/>
  <c r="E407" i="5"/>
  <c r="H407" i="5"/>
  <c r="D407" i="5"/>
  <c r="D91" i="5"/>
  <c r="G73" i="5"/>
  <c r="E73" i="5"/>
  <c r="E295" i="5"/>
  <c r="C295" i="5"/>
  <c r="K295" i="5"/>
  <c r="F389" i="5"/>
  <c r="I389" i="5"/>
  <c r="J389" i="5"/>
  <c r="D389" i="5"/>
  <c r="C389" i="5"/>
  <c r="E389" i="5"/>
  <c r="H389" i="5"/>
  <c r="G389" i="5"/>
  <c r="K389" i="5"/>
  <c r="E668" i="5"/>
  <c r="D668" i="5"/>
  <c r="I168" i="5"/>
  <c r="G252" i="5"/>
  <c r="G296" i="5"/>
  <c r="K147" i="5"/>
  <c r="D341" i="5"/>
  <c r="K341" i="5"/>
  <c r="E341" i="5"/>
  <c r="G341" i="5"/>
  <c r="I341" i="5"/>
  <c r="J341" i="5"/>
  <c r="C341" i="5"/>
  <c r="E276" i="5"/>
  <c r="G71" i="5"/>
  <c r="C444" i="5"/>
  <c r="E600" i="5"/>
  <c r="K165" i="5"/>
  <c r="I428" i="5"/>
  <c r="K307" i="5"/>
  <c r="E8" i="5"/>
  <c r="D165" i="5"/>
  <c r="E71" i="5"/>
  <c r="J428" i="5"/>
  <c r="G25" i="5"/>
  <c r="J71" i="5"/>
  <c r="J25" i="5"/>
  <c r="C71" i="5"/>
  <c r="D540" i="5"/>
  <c r="J243" i="5"/>
  <c r="C246" i="5"/>
  <c r="K520" i="5"/>
  <c r="C519" i="5"/>
  <c r="K49" i="5"/>
  <c r="D286" i="5"/>
  <c r="I436" i="5"/>
  <c r="G83" i="5"/>
  <c r="D180" i="5"/>
  <c r="K221" i="5"/>
  <c r="F480" i="5"/>
  <c r="H480" i="5"/>
  <c r="K480" i="5"/>
  <c r="G480" i="5"/>
  <c r="J480" i="5"/>
  <c r="F571" i="5"/>
  <c r="J571" i="5"/>
  <c r="G571" i="5"/>
  <c r="H571" i="5"/>
  <c r="E571" i="5"/>
  <c r="C571" i="5"/>
  <c r="I571" i="5"/>
  <c r="E287" i="5"/>
  <c r="C287" i="5"/>
  <c r="G62" i="5"/>
  <c r="I62" i="5"/>
  <c r="D303" i="5"/>
  <c r="K287" i="5"/>
  <c r="I567" i="5"/>
  <c r="E303" i="5"/>
  <c r="H62" i="5"/>
  <c r="I287" i="5"/>
  <c r="H275" i="5"/>
  <c r="D571" i="5"/>
  <c r="C371" i="5"/>
  <c r="J371" i="5"/>
  <c r="G76" i="5"/>
  <c r="I76" i="5"/>
  <c r="H76" i="5"/>
  <c r="E628" i="5"/>
  <c r="D628" i="5"/>
  <c r="F534" i="5"/>
  <c r="K534" i="5"/>
  <c r="D534" i="5"/>
  <c r="I10" i="5"/>
  <c r="D10" i="5"/>
  <c r="J10" i="5"/>
  <c r="E10" i="5"/>
  <c r="K10" i="5"/>
  <c r="E7" i="5"/>
  <c r="C10" i="5"/>
  <c r="K571" i="5"/>
  <c r="J607" i="5"/>
  <c r="C303" i="5"/>
  <c r="C62" i="5"/>
  <c r="E577" i="5"/>
  <c r="K303" i="5"/>
  <c r="G534" i="5"/>
  <c r="H431" i="5"/>
  <c r="K275" i="5"/>
  <c r="F464" i="5"/>
  <c r="H464" i="5"/>
  <c r="G464" i="5"/>
  <c r="D464" i="5"/>
  <c r="K610" i="5"/>
  <c r="H610" i="5"/>
  <c r="H291" i="5"/>
  <c r="C291" i="5"/>
  <c r="G291" i="5"/>
  <c r="E291" i="5"/>
  <c r="I291" i="5"/>
  <c r="K291" i="5"/>
  <c r="G488" i="5"/>
  <c r="C488" i="5"/>
  <c r="J488" i="5"/>
  <c r="H488" i="5"/>
  <c r="F614" i="5"/>
  <c r="D614" i="5"/>
  <c r="G614" i="5"/>
  <c r="E614" i="5"/>
  <c r="I614" i="5"/>
  <c r="J614" i="5"/>
  <c r="F461" i="5"/>
  <c r="E461" i="5"/>
  <c r="J461" i="5"/>
  <c r="C461" i="5"/>
  <c r="G461" i="5"/>
  <c r="I461" i="5"/>
  <c r="D461" i="5"/>
  <c r="G26" i="5"/>
  <c r="H287" i="5"/>
  <c r="D7" i="5"/>
  <c r="I303" i="5"/>
  <c r="J62" i="5"/>
  <c r="C567" i="5"/>
  <c r="H567" i="5"/>
  <c r="I19" i="5"/>
  <c r="E534" i="5"/>
  <c r="H461" i="5"/>
  <c r="H586" i="5"/>
  <c r="C586" i="5"/>
  <c r="I586" i="5"/>
  <c r="J586" i="5"/>
  <c r="D586" i="5"/>
  <c r="K586" i="5"/>
  <c r="H297" i="5"/>
  <c r="E297" i="5"/>
  <c r="K297" i="5"/>
  <c r="G297" i="5"/>
  <c r="I297" i="5"/>
  <c r="I111" i="5"/>
  <c r="E111" i="5"/>
  <c r="G275" i="5"/>
  <c r="I275" i="5"/>
  <c r="C275" i="5"/>
  <c r="D275" i="5"/>
  <c r="I280" i="5"/>
  <c r="H280" i="5"/>
  <c r="J287" i="5"/>
  <c r="C495" i="5"/>
  <c r="C577" i="5"/>
  <c r="G495" i="5"/>
  <c r="H577" i="5"/>
  <c r="G567" i="5"/>
  <c r="K19" i="5"/>
  <c r="J291" i="5"/>
  <c r="I534" i="5"/>
  <c r="E275" i="5"/>
  <c r="K461" i="5"/>
  <c r="E638" i="5"/>
  <c r="C237" i="5"/>
  <c r="K135" i="5"/>
  <c r="J467" i="5"/>
  <c r="C560" i="5"/>
  <c r="K359" i="5"/>
  <c r="G240" i="5"/>
  <c r="D467" i="5"/>
  <c r="E376" i="5"/>
  <c r="C87" i="5"/>
  <c r="J101" i="5"/>
  <c r="K36" i="5"/>
  <c r="K212" i="5"/>
  <c r="H191" i="5"/>
  <c r="J230" i="5"/>
  <c r="G553" i="5"/>
  <c r="H372" i="5"/>
  <c r="E36" i="5"/>
  <c r="G212" i="5"/>
  <c r="H395" i="5"/>
  <c r="D505" i="5"/>
  <c r="H209" i="5"/>
  <c r="I560" i="5"/>
  <c r="J359" i="5"/>
  <c r="H240" i="5"/>
  <c r="J229" i="5"/>
  <c r="K467" i="5"/>
  <c r="J87" i="5"/>
  <c r="G101" i="5"/>
  <c r="C36" i="5"/>
  <c r="E646" i="5"/>
  <c r="I212" i="5"/>
  <c r="G191" i="5"/>
  <c r="C230" i="5"/>
  <c r="J560" i="5"/>
  <c r="K240" i="5"/>
  <c r="H553" i="5"/>
  <c r="K376" i="5"/>
  <c r="E87" i="5"/>
  <c r="C505" i="5"/>
  <c r="E395" i="5"/>
  <c r="J505" i="5"/>
  <c r="K560" i="5"/>
  <c r="E359" i="5"/>
  <c r="D240" i="5"/>
  <c r="C229" i="5"/>
  <c r="H467" i="5"/>
  <c r="G87" i="5"/>
  <c r="K522" i="5"/>
  <c r="C101" i="5"/>
  <c r="G36" i="5"/>
  <c r="D212" i="5"/>
  <c r="C191" i="5"/>
  <c r="E230" i="5"/>
  <c r="C611" i="5"/>
  <c r="C395" i="5"/>
  <c r="G505" i="5"/>
  <c r="E560" i="5"/>
  <c r="H359" i="5"/>
  <c r="G467" i="5"/>
  <c r="C212" i="5"/>
  <c r="G292" i="5"/>
  <c r="E292" i="5"/>
  <c r="J292" i="5"/>
  <c r="H292" i="5"/>
  <c r="D292" i="5"/>
  <c r="K292" i="5"/>
  <c r="I292" i="5"/>
  <c r="C292" i="5"/>
  <c r="F435" i="5"/>
  <c r="E435" i="5"/>
  <c r="D435" i="5"/>
  <c r="I435" i="5"/>
  <c r="J435" i="5"/>
  <c r="F613" i="5"/>
  <c r="J613" i="5"/>
  <c r="I613" i="5"/>
  <c r="G613" i="5"/>
  <c r="H613" i="5"/>
  <c r="D613" i="5"/>
  <c r="K613" i="5"/>
  <c r="C613" i="5"/>
  <c r="F569" i="5"/>
  <c r="G569" i="5"/>
  <c r="D569" i="5"/>
  <c r="C569" i="5"/>
  <c r="E569" i="5"/>
  <c r="H17" i="5"/>
  <c r="C17" i="5"/>
  <c r="G17" i="5"/>
  <c r="I17" i="5"/>
  <c r="J17" i="5"/>
  <c r="D17" i="5"/>
  <c r="E17" i="5"/>
  <c r="J27" i="5"/>
  <c r="G27" i="5"/>
  <c r="E27" i="5"/>
  <c r="D27" i="5"/>
  <c r="I27" i="5"/>
  <c r="H27" i="5"/>
  <c r="C27" i="5"/>
  <c r="K27" i="5"/>
  <c r="F353" i="5"/>
  <c r="E353" i="5"/>
  <c r="K353" i="5"/>
  <c r="H353" i="5"/>
  <c r="D353" i="5"/>
  <c r="I353" i="5"/>
  <c r="G353" i="5"/>
  <c r="F508" i="5"/>
  <c r="C508" i="5"/>
  <c r="J508" i="5"/>
  <c r="H508" i="5"/>
  <c r="H102" i="5"/>
  <c r="C102" i="5"/>
  <c r="K102" i="5"/>
  <c r="J102" i="5"/>
  <c r="E102" i="5"/>
  <c r="G102" i="5"/>
  <c r="F513" i="5"/>
  <c r="E513" i="5"/>
  <c r="K513" i="5"/>
  <c r="C513" i="5"/>
  <c r="E626" i="5"/>
  <c r="D626" i="5"/>
  <c r="C258" i="5"/>
  <c r="K258" i="5"/>
  <c r="E258" i="5"/>
  <c r="I258" i="5"/>
  <c r="D258" i="5"/>
  <c r="G258" i="5"/>
  <c r="J258" i="5"/>
  <c r="H258" i="5"/>
  <c r="E242" i="5"/>
  <c r="D242" i="5"/>
  <c r="I242" i="5"/>
  <c r="H242" i="5"/>
  <c r="G299" i="5"/>
  <c r="C299" i="5"/>
  <c r="E299" i="5"/>
  <c r="H299" i="5"/>
  <c r="D299" i="5"/>
  <c r="K299" i="5"/>
  <c r="I299" i="5"/>
  <c r="J299" i="5"/>
  <c r="F591" i="5"/>
  <c r="C591" i="5"/>
  <c r="D591" i="5"/>
  <c r="K591" i="5"/>
  <c r="G242" i="5"/>
  <c r="G435" i="5"/>
  <c r="F397" i="5"/>
  <c r="I397" i="5"/>
  <c r="G397" i="5"/>
  <c r="K397" i="5"/>
  <c r="J569" i="5"/>
  <c r="K82" i="5"/>
  <c r="C432" i="5"/>
  <c r="C252" i="5"/>
  <c r="F365" i="5"/>
  <c r="H365" i="5"/>
  <c r="J365" i="5"/>
  <c r="G365" i="5"/>
  <c r="E365" i="5"/>
  <c r="F483" i="5"/>
  <c r="I483" i="5"/>
  <c r="D483" i="5"/>
  <c r="J483" i="5"/>
  <c r="E483" i="5"/>
  <c r="K483" i="5"/>
  <c r="G483" i="5"/>
  <c r="C483" i="5"/>
  <c r="H483" i="5"/>
  <c r="H329" i="5"/>
  <c r="I329" i="5"/>
  <c r="G329" i="5"/>
  <c r="K329" i="5"/>
  <c r="G295" i="5"/>
  <c r="D295" i="5"/>
  <c r="H295" i="5"/>
  <c r="J295" i="5"/>
  <c r="I295" i="5"/>
  <c r="I45" i="5"/>
  <c r="I82" i="5"/>
  <c r="E271" i="5"/>
  <c r="H271" i="5"/>
  <c r="K271" i="5"/>
  <c r="C271" i="5"/>
  <c r="I332" i="5"/>
  <c r="C332" i="5"/>
  <c r="J332" i="5"/>
  <c r="H332" i="5"/>
  <c r="F543" i="5"/>
  <c r="H543" i="5"/>
  <c r="D543" i="5"/>
  <c r="C543" i="5"/>
  <c r="G543" i="5"/>
  <c r="E543" i="5"/>
  <c r="I543" i="5"/>
  <c r="K543" i="5"/>
  <c r="D702" i="5"/>
  <c r="K41" i="5"/>
  <c r="H367" i="5"/>
  <c r="J82" i="5"/>
  <c r="D365" i="5"/>
  <c r="I529" i="5"/>
  <c r="E529" i="5"/>
  <c r="I88" i="5"/>
  <c r="E88" i="5"/>
  <c r="C88" i="5"/>
  <c r="G88" i="5"/>
  <c r="J88" i="5"/>
  <c r="K88" i="5"/>
  <c r="H88" i="5"/>
  <c r="F351" i="5"/>
  <c r="I351" i="5"/>
  <c r="E351" i="5"/>
  <c r="H351" i="5"/>
  <c r="J351" i="5"/>
  <c r="I79" i="5"/>
  <c r="J79" i="5"/>
  <c r="H79" i="5"/>
  <c r="E79" i="5"/>
  <c r="G79" i="5"/>
  <c r="C79" i="5"/>
  <c r="D633" i="5"/>
  <c r="E633" i="5"/>
  <c r="K264" i="5"/>
  <c r="C264" i="5"/>
  <c r="J264" i="5"/>
  <c r="H264" i="5"/>
  <c r="E264" i="5"/>
  <c r="F618" i="5"/>
  <c r="K618" i="5"/>
  <c r="G618" i="5"/>
  <c r="D618" i="5"/>
  <c r="I618" i="5"/>
  <c r="H618" i="5"/>
  <c r="C618" i="5"/>
  <c r="J618" i="5"/>
  <c r="E618" i="5"/>
  <c r="F596" i="5"/>
  <c r="J596" i="5"/>
  <c r="G596" i="5"/>
  <c r="I596" i="5"/>
  <c r="K596" i="5"/>
  <c r="D692" i="5"/>
  <c r="H513" i="5"/>
  <c r="C9" i="5"/>
  <c r="K365" i="5"/>
  <c r="F363" i="5"/>
  <c r="J363" i="5"/>
  <c r="G363" i="5"/>
  <c r="E363" i="5"/>
  <c r="H363" i="5"/>
  <c r="K363" i="5"/>
  <c r="I363" i="5"/>
  <c r="D363" i="5"/>
  <c r="C363" i="5"/>
  <c r="I29" i="5"/>
  <c r="E662" i="5"/>
  <c r="I591" i="5"/>
  <c r="D210" i="5"/>
  <c r="K332" i="5"/>
  <c r="H244" i="5"/>
  <c r="K502" i="5"/>
  <c r="C582" i="5"/>
  <c r="I188" i="5"/>
  <c r="D384" i="5"/>
  <c r="D29" i="5"/>
  <c r="G210" i="5"/>
  <c r="G332" i="5"/>
  <c r="H251" i="5"/>
  <c r="G264" i="5"/>
  <c r="C397" i="5"/>
  <c r="D131" i="5"/>
  <c r="K29" i="5"/>
  <c r="D351" i="5"/>
  <c r="J535" i="5"/>
  <c r="G443" i="5"/>
  <c r="G29" i="5"/>
  <c r="K351" i="5"/>
  <c r="K535" i="5"/>
  <c r="I131" i="5"/>
  <c r="J353" i="5"/>
  <c r="I582" i="5"/>
  <c r="K188" i="5"/>
  <c r="C131" i="5"/>
  <c r="K443" i="5"/>
  <c r="C50" i="5"/>
  <c r="C351" i="5"/>
  <c r="D88" i="5"/>
  <c r="I475" i="5"/>
  <c r="C353" i="5"/>
  <c r="D667" i="5"/>
  <c r="I73" i="5"/>
  <c r="E120" i="5"/>
  <c r="D120" i="5"/>
  <c r="G120" i="5"/>
  <c r="I120" i="5"/>
  <c r="C120" i="5"/>
  <c r="K120" i="5"/>
  <c r="J120" i="5"/>
  <c r="C146" i="5"/>
  <c r="G146" i="5"/>
  <c r="D146" i="5"/>
  <c r="J146" i="5"/>
  <c r="E146" i="5"/>
  <c r="K146" i="5"/>
  <c r="H146" i="5"/>
  <c r="I146" i="5"/>
  <c r="E169" i="5"/>
  <c r="D169" i="5"/>
  <c r="G169" i="5"/>
  <c r="I169" i="5"/>
  <c r="J169" i="5"/>
  <c r="H169" i="5"/>
  <c r="C169" i="5"/>
  <c r="K169" i="5"/>
  <c r="F530" i="5"/>
  <c r="D530" i="5"/>
  <c r="G530" i="5"/>
  <c r="K530" i="5"/>
  <c r="H530" i="5"/>
  <c r="I530" i="5"/>
  <c r="J530" i="5"/>
  <c r="E530" i="5"/>
  <c r="J265" i="5"/>
  <c r="H265" i="5"/>
  <c r="I265" i="5"/>
  <c r="G265" i="5"/>
  <c r="D265" i="5"/>
  <c r="K265" i="5"/>
  <c r="C95" i="5"/>
  <c r="I95" i="5"/>
  <c r="G95" i="5"/>
  <c r="J95" i="5"/>
  <c r="H95" i="5"/>
  <c r="K95" i="5"/>
  <c r="E95" i="5"/>
  <c r="D95" i="5"/>
  <c r="I252" i="5"/>
  <c r="K314" i="5"/>
  <c r="G314" i="5"/>
  <c r="H314" i="5"/>
  <c r="I314" i="5"/>
  <c r="C314" i="5"/>
  <c r="K252" i="5"/>
  <c r="F575" i="5"/>
  <c r="J575" i="5"/>
  <c r="E575" i="5"/>
  <c r="C575" i="5"/>
  <c r="H575" i="5"/>
  <c r="G575" i="5"/>
  <c r="G290" i="5"/>
  <c r="H290" i="5"/>
  <c r="J290" i="5"/>
  <c r="E290" i="5"/>
  <c r="C290" i="5"/>
  <c r="I290" i="5"/>
  <c r="E13" i="5"/>
  <c r="C13" i="5"/>
  <c r="D13" i="5"/>
  <c r="K13" i="5"/>
  <c r="I13" i="5"/>
  <c r="H13" i="5"/>
  <c r="J13" i="5"/>
  <c r="G13" i="5"/>
  <c r="D290" i="5"/>
  <c r="D575" i="5"/>
  <c r="H435" i="5"/>
  <c r="D267" i="5"/>
  <c r="J267" i="5"/>
  <c r="C267" i="5"/>
  <c r="G267" i="5"/>
  <c r="I267" i="5"/>
  <c r="K267" i="5"/>
  <c r="E267" i="5"/>
  <c r="I41" i="5"/>
  <c r="I432" i="5"/>
  <c r="J52" i="5"/>
  <c r="H41" i="5"/>
  <c r="D432" i="5"/>
  <c r="D252" i="5"/>
  <c r="K575" i="5"/>
  <c r="I365" i="5"/>
  <c r="I75" i="5"/>
  <c r="K75" i="5"/>
  <c r="C75" i="5"/>
  <c r="D75" i="5"/>
  <c r="F535" i="5"/>
  <c r="D535" i="5"/>
  <c r="I535" i="5"/>
  <c r="G535" i="5"/>
  <c r="H569" i="5"/>
  <c r="J432" i="5"/>
  <c r="D513" i="5"/>
  <c r="J591" i="5"/>
  <c r="C251" i="5"/>
  <c r="C502" i="5"/>
  <c r="C365" i="5"/>
  <c r="F463" i="5"/>
  <c r="K463" i="5"/>
  <c r="I463" i="5"/>
  <c r="E463" i="5"/>
  <c r="C463" i="5"/>
  <c r="H463" i="5"/>
  <c r="J463" i="5"/>
  <c r="D463" i="5"/>
  <c r="G463" i="5"/>
  <c r="D592" i="5"/>
  <c r="E591" i="5"/>
  <c r="H210" i="5"/>
  <c r="D502" i="5"/>
  <c r="I7" i="5"/>
  <c r="J7" i="5"/>
  <c r="H7" i="5"/>
  <c r="C7" i="5"/>
  <c r="K7" i="5"/>
  <c r="H300" i="5"/>
  <c r="C300" i="5"/>
  <c r="I300" i="5"/>
  <c r="D300" i="5"/>
  <c r="J300" i="5"/>
  <c r="K300" i="5"/>
  <c r="E300" i="5"/>
  <c r="G300" i="5"/>
  <c r="F481" i="5"/>
  <c r="G481" i="5"/>
  <c r="E481" i="5"/>
  <c r="H481" i="5"/>
  <c r="C481" i="5"/>
  <c r="I481" i="5"/>
  <c r="K481" i="5"/>
  <c r="D481" i="5"/>
  <c r="J481" i="5"/>
  <c r="F512" i="5"/>
  <c r="E512" i="5"/>
  <c r="I512" i="5"/>
  <c r="H512" i="5"/>
  <c r="J512" i="5"/>
  <c r="K512" i="5"/>
  <c r="D512" i="5"/>
  <c r="C512" i="5"/>
  <c r="G512" i="5"/>
  <c r="F598" i="5"/>
  <c r="G598" i="5"/>
  <c r="H598" i="5"/>
  <c r="J598" i="5"/>
  <c r="E598" i="5"/>
  <c r="K598" i="5"/>
  <c r="I598" i="5"/>
  <c r="D598" i="5"/>
  <c r="C598" i="5"/>
  <c r="H384" i="5"/>
  <c r="D397" i="5"/>
  <c r="J75" i="5"/>
  <c r="I513" i="5"/>
  <c r="G502" i="5"/>
  <c r="D645" i="5"/>
  <c r="E332" i="5"/>
  <c r="H528" i="5"/>
  <c r="I264" i="5"/>
  <c r="G244" i="5"/>
  <c r="E502" i="5"/>
  <c r="J620" i="5"/>
  <c r="E50" i="5"/>
  <c r="D332" i="5"/>
  <c r="D264" i="5"/>
  <c r="I502" i="5"/>
  <c r="H582" i="5"/>
  <c r="D314" i="5"/>
  <c r="E29" i="5"/>
  <c r="G351" i="5"/>
  <c r="H535" i="5"/>
  <c r="H475" i="5"/>
  <c r="D79" i="5"/>
  <c r="E131" i="5"/>
  <c r="H50" i="5"/>
  <c r="C535" i="5"/>
  <c r="J73" i="5"/>
  <c r="K451" i="5"/>
  <c r="J451" i="5"/>
  <c r="E451" i="5"/>
  <c r="I346" i="5"/>
  <c r="E346" i="5"/>
  <c r="G346" i="5"/>
  <c r="J346" i="5"/>
  <c r="I122" i="5"/>
  <c r="D122" i="5"/>
  <c r="K122" i="5"/>
  <c r="E122" i="5"/>
  <c r="J244" i="5"/>
  <c r="E244" i="5"/>
  <c r="K244" i="5"/>
  <c r="I244" i="5"/>
  <c r="K435" i="5"/>
  <c r="K215" i="5"/>
  <c r="H215" i="5"/>
  <c r="J215" i="5"/>
  <c r="G215" i="5"/>
  <c r="D215" i="5"/>
  <c r="E215" i="5"/>
  <c r="F551" i="5"/>
  <c r="K551" i="5"/>
  <c r="H551" i="5"/>
  <c r="G551" i="5"/>
  <c r="I551" i="5"/>
  <c r="E551" i="5"/>
  <c r="D551" i="5"/>
  <c r="C551" i="5"/>
  <c r="F509" i="5"/>
  <c r="J509" i="5"/>
  <c r="K509" i="5"/>
  <c r="H509" i="5"/>
  <c r="D509" i="5"/>
  <c r="E509" i="5"/>
  <c r="F608" i="5"/>
  <c r="D608" i="5"/>
  <c r="G608" i="5"/>
  <c r="I608" i="5"/>
  <c r="C608" i="5"/>
  <c r="J608" i="5"/>
  <c r="K608" i="5"/>
  <c r="H608" i="5"/>
  <c r="E608" i="5"/>
  <c r="F423" i="5"/>
  <c r="H423" i="5"/>
  <c r="K423" i="5"/>
  <c r="E423" i="5"/>
  <c r="I423" i="5"/>
  <c r="G423" i="5"/>
  <c r="D423" i="5"/>
  <c r="C423" i="5"/>
  <c r="J423" i="5"/>
  <c r="H304" i="5"/>
  <c r="D304" i="5"/>
  <c r="C304" i="5"/>
  <c r="G304" i="5"/>
  <c r="I304" i="5"/>
  <c r="F580" i="5"/>
  <c r="H580" i="5"/>
  <c r="C580" i="5"/>
  <c r="K580" i="5"/>
  <c r="D580" i="5"/>
  <c r="D648" i="5"/>
  <c r="E648" i="5"/>
  <c r="D105" i="5"/>
  <c r="C105" i="5"/>
  <c r="I105" i="5"/>
  <c r="K105" i="5"/>
  <c r="G105" i="5"/>
  <c r="H105" i="5"/>
  <c r="E105" i="5"/>
  <c r="D684" i="5"/>
  <c r="E684" i="5"/>
  <c r="K23" i="5"/>
  <c r="C23" i="5"/>
  <c r="E23" i="5"/>
  <c r="G23" i="5"/>
  <c r="H23" i="5"/>
  <c r="D23" i="5"/>
  <c r="J23" i="5"/>
  <c r="I23" i="5"/>
  <c r="C435" i="5"/>
  <c r="G245" i="5"/>
  <c r="C245" i="5"/>
  <c r="J245" i="5"/>
  <c r="D245" i="5"/>
  <c r="K245" i="5"/>
  <c r="I245" i="5"/>
  <c r="C188" i="5"/>
  <c r="H188" i="5"/>
  <c r="J188" i="5"/>
  <c r="F367" i="5"/>
  <c r="D367" i="5"/>
  <c r="I367" i="5"/>
  <c r="E367" i="5"/>
  <c r="G367" i="5"/>
  <c r="E45" i="5"/>
  <c r="K45" i="5"/>
  <c r="G45" i="5"/>
  <c r="C45" i="5"/>
  <c r="E41" i="5"/>
  <c r="D82" i="5"/>
  <c r="I9" i="5"/>
  <c r="K9" i="5"/>
  <c r="E9" i="5"/>
  <c r="H9" i="5"/>
  <c r="J9" i="5"/>
  <c r="F443" i="5"/>
  <c r="C443" i="5"/>
  <c r="E443" i="5"/>
  <c r="H443" i="5"/>
  <c r="D185" i="5"/>
  <c r="H185" i="5"/>
  <c r="C185" i="5"/>
  <c r="J185" i="5"/>
  <c r="E185" i="5"/>
  <c r="G185" i="5"/>
  <c r="I185" i="5"/>
  <c r="D200" i="5"/>
  <c r="E200" i="5"/>
  <c r="K200" i="5"/>
  <c r="G200" i="5"/>
  <c r="J200" i="5"/>
  <c r="C242" i="5"/>
  <c r="E245" i="5"/>
  <c r="G161" i="5"/>
  <c r="H161" i="5"/>
  <c r="E161" i="5"/>
  <c r="D161" i="5"/>
  <c r="K161" i="5"/>
  <c r="C161" i="5"/>
  <c r="I161" i="5"/>
  <c r="J161" i="5"/>
  <c r="G251" i="5"/>
  <c r="E251" i="5"/>
  <c r="J251" i="5"/>
  <c r="F582" i="5"/>
  <c r="E582" i="5"/>
  <c r="J582" i="5"/>
  <c r="I52" i="5"/>
  <c r="C52" i="5"/>
  <c r="D52" i="5"/>
  <c r="F563" i="5"/>
  <c r="E563" i="5"/>
  <c r="C563" i="5"/>
  <c r="D563" i="5"/>
  <c r="H563" i="5"/>
  <c r="I563" i="5"/>
  <c r="J563" i="5"/>
  <c r="G563" i="5"/>
  <c r="F354" i="5"/>
  <c r="G354" i="5"/>
  <c r="E354" i="5"/>
  <c r="C354" i="5"/>
  <c r="K354" i="5"/>
  <c r="H354" i="5"/>
  <c r="J354" i="5"/>
  <c r="F546" i="5"/>
  <c r="D546" i="5"/>
  <c r="H546" i="5"/>
  <c r="J546" i="5"/>
  <c r="E546" i="5"/>
  <c r="I546" i="5"/>
  <c r="G546" i="5"/>
  <c r="I569" i="5"/>
  <c r="I200" i="5"/>
  <c r="E252" i="5"/>
  <c r="I575" i="5"/>
  <c r="C199" i="5"/>
  <c r="K199" i="5"/>
  <c r="F528" i="5"/>
  <c r="K528" i="5"/>
  <c r="C528" i="5"/>
  <c r="J528" i="5"/>
  <c r="I528" i="5"/>
  <c r="E528" i="5"/>
  <c r="G528" i="5"/>
  <c r="E627" i="5"/>
  <c r="D627" i="5"/>
  <c r="K569" i="5"/>
  <c r="C546" i="5"/>
  <c r="J513" i="5"/>
  <c r="C509" i="5"/>
  <c r="F475" i="5"/>
  <c r="D475" i="5"/>
  <c r="J475" i="5"/>
  <c r="C475" i="5"/>
  <c r="G475" i="5"/>
  <c r="E475" i="5"/>
  <c r="C201" i="5"/>
  <c r="E201" i="5"/>
  <c r="J201" i="5"/>
  <c r="G201" i="5"/>
  <c r="K201" i="5"/>
  <c r="H201" i="5"/>
  <c r="H75" i="5"/>
  <c r="G513" i="5"/>
  <c r="H591" i="5"/>
  <c r="F455" i="5"/>
  <c r="G455" i="5"/>
  <c r="C455" i="5"/>
  <c r="H455" i="5"/>
  <c r="I455" i="5"/>
  <c r="E455" i="5"/>
  <c r="D293" i="5"/>
  <c r="H293" i="5"/>
  <c r="J293" i="5"/>
  <c r="E293" i="5"/>
  <c r="C293" i="5"/>
  <c r="I293" i="5"/>
  <c r="K293" i="5"/>
  <c r="J339" i="5"/>
  <c r="I339" i="5"/>
  <c r="G339" i="5"/>
  <c r="E339" i="5"/>
  <c r="K339" i="5"/>
  <c r="H339" i="5"/>
  <c r="F556" i="5"/>
  <c r="K556" i="5"/>
  <c r="J556" i="5"/>
  <c r="G556" i="5"/>
  <c r="I556" i="5"/>
  <c r="D556" i="5"/>
  <c r="F549" i="5"/>
  <c r="H549" i="5"/>
  <c r="E549" i="5"/>
  <c r="I549" i="5"/>
  <c r="J549" i="5"/>
  <c r="C549" i="5"/>
  <c r="G549" i="5"/>
  <c r="D549" i="5"/>
  <c r="K549" i="5"/>
  <c r="F356" i="5"/>
  <c r="D356" i="5"/>
  <c r="K356" i="5"/>
  <c r="J356" i="5"/>
  <c r="J20" i="5"/>
  <c r="E20" i="5"/>
  <c r="G20" i="5"/>
  <c r="C20" i="5"/>
  <c r="I20" i="5"/>
  <c r="D20" i="5"/>
  <c r="K20" i="5"/>
  <c r="I592" i="5"/>
  <c r="D45" i="5"/>
  <c r="G509" i="5"/>
  <c r="H267" i="5"/>
  <c r="C265" i="5"/>
  <c r="D557" i="5"/>
  <c r="G557" i="5"/>
  <c r="K557" i="5"/>
  <c r="J557" i="5"/>
  <c r="F471" i="5"/>
  <c r="K471" i="5"/>
  <c r="I471" i="5"/>
  <c r="E471" i="5"/>
  <c r="J471" i="5"/>
  <c r="D471" i="5"/>
  <c r="C471" i="5"/>
  <c r="H471" i="5"/>
  <c r="D206" i="5"/>
  <c r="K206" i="5"/>
  <c r="C206" i="5"/>
  <c r="E206" i="5"/>
  <c r="I206" i="5"/>
  <c r="J384" i="5"/>
  <c r="G591" i="5"/>
  <c r="J367" i="5"/>
  <c r="K346" i="5"/>
  <c r="H29" i="5"/>
  <c r="K251" i="5"/>
  <c r="H346" i="5"/>
  <c r="C346" i="5"/>
  <c r="K582" i="5"/>
  <c r="D443" i="5"/>
  <c r="H620" i="5"/>
  <c r="J50" i="5"/>
  <c r="D346" i="5"/>
  <c r="J314" i="5"/>
  <c r="G131" i="5"/>
  <c r="C73" i="5"/>
  <c r="G122" i="5"/>
  <c r="J443" i="5"/>
  <c r="D620" i="5"/>
  <c r="K50" i="5"/>
  <c r="D73" i="5"/>
  <c r="H122" i="5"/>
  <c r="K79" i="5"/>
  <c r="H131" i="5"/>
  <c r="G580" i="5"/>
  <c r="J206" i="5"/>
  <c r="D354" i="5"/>
  <c r="H556" i="5"/>
  <c r="D455" i="5"/>
  <c r="G356" i="5"/>
  <c r="C530" i="5"/>
  <c r="K73" i="5"/>
  <c r="D339" i="5"/>
  <c r="F555" i="5"/>
  <c r="C555" i="5"/>
  <c r="D555" i="5"/>
  <c r="E555" i="5"/>
  <c r="G555" i="5"/>
  <c r="H555" i="5"/>
  <c r="J555" i="5"/>
  <c r="K555" i="5"/>
  <c r="I555" i="5"/>
  <c r="D294" i="5"/>
  <c r="C294" i="5"/>
  <c r="E294" i="5"/>
  <c r="K294" i="5"/>
  <c r="I294" i="5"/>
  <c r="G294" i="5"/>
  <c r="J294" i="5"/>
  <c r="H294" i="5"/>
  <c r="I102" i="5"/>
  <c r="J41" i="5"/>
  <c r="J172" i="5"/>
  <c r="E172" i="5"/>
  <c r="D172" i="5"/>
  <c r="H172" i="5"/>
  <c r="C172" i="5"/>
  <c r="K172" i="5"/>
  <c r="I172" i="5"/>
  <c r="H245" i="5"/>
  <c r="J253" i="5"/>
  <c r="I253" i="5"/>
  <c r="F384" i="5"/>
  <c r="E384" i="5"/>
  <c r="G384" i="5"/>
  <c r="C384" i="5"/>
  <c r="K384" i="5"/>
  <c r="E682" i="5"/>
  <c r="D682" i="5"/>
  <c r="E210" i="5"/>
  <c r="J210" i="5"/>
  <c r="C210" i="5"/>
  <c r="C321" i="5"/>
  <c r="K321" i="5"/>
  <c r="J45" i="5"/>
  <c r="I509" i="5"/>
  <c r="E265" i="5"/>
  <c r="J252" i="5"/>
  <c r="H281" i="5"/>
  <c r="J281" i="5"/>
  <c r="C281" i="5"/>
  <c r="E281" i="5"/>
  <c r="D281" i="5"/>
  <c r="G281" i="5"/>
  <c r="K281" i="5"/>
  <c r="I281" i="5"/>
  <c r="C367" i="5"/>
  <c r="E397" i="5"/>
  <c r="E75" i="5"/>
  <c r="J29" i="5"/>
  <c r="E107" i="5"/>
  <c r="D107" i="5"/>
  <c r="K107" i="5"/>
  <c r="F442" i="5"/>
  <c r="K442" i="5"/>
  <c r="C442" i="5"/>
  <c r="D442" i="5"/>
  <c r="K336" i="5"/>
  <c r="I336" i="5"/>
  <c r="E336" i="5"/>
  <c r="G336" i="5"/>
  <c r="H336" i="5"/>
  <c r="C336" i="5"/>
  <c r="D336" i="5"/>
  <c r="J336" i="5"/>
  <c r="F586" i="5"/>
  <c r="E586" i="5"/>
  <c r="G586" i="5"/>
  <c r="F382" i="5"/>
  <c r="G382" i="5"/>
  <c r="D382" i="5"/>
  <c r="C382" i="5"/>
  <c r="E382" i="5"/>
  <c r="H382" i="5"/>
  <c r="K382" i="5"/>
  <c r="I210" i="5"/>
  <c r="D251" i="5"/>
  <c r="E613" i="5"/>
  <c r="J397" i="5"/>
  <c r="G9" i="5"/>
  <c r="D201" i="5"/>
  <c r="H397" i="5"/>
  <c r="J131" i="5"/>
  <c r="I201" i="5"/>
  <c r="D244" i="5"/>
  <c r="H502" i="5"/>
  <c r="G188" i="5"/>
  <c r="H73" i="5"/>
  <c r="J122" i="5"/>
  <c r="D582" i="5"/>
  <c r="D188" i="5"/>
  <c r="K14" i="5"/>
  <c r="J304" i="5"/>
  <c r="J580" i="5"/>
  <c r="H206" i="5"/>
  <c r="J329" i="5"/>
  <c r="I354" i="5"/>
  <c r="E556" i="5"/>
  <c r="J455" i="5"/>
  <c r="H356" i="5"/>
  <c r="H20" i="5"/>
  <c r="C339" i="5"/>
  <c r="F607" i="5"/>
  <c r="C607" i="5"/>
  <c r="H607" i="5"/>
  <c r="D607" i="5"/>
  <c r="G607" i="5"/>
  <c r="K607" i="5"/>
  <c r="I607" i="5"/>
  <c r="K62" i="5"/>
  <c r="D62" i="5"/>
  <c r="E62" i="5"/>
  <c r="D656" i="5"/>
  <c r="E656" i="5"/>
  <c r="E488" i="5"/>
  <c r="E611" i="5"/>
  <c r="J26" i="5"/>
  <c r="C209" i="5"/>
  <c r="C457" i="5"/>
  <c r="K234" i="5"/>
  <c r="J610" i="5"/>
  <c r="F462" i="5"/>
  <c r="E462" i="5"/>
  <c r="J462" i="5"/>
  <c r="I136" i="5"/>
  <c r="G136" i="5"/>
  <c r="H136" i="5"/>
  <c r="J209" i="5"/>
  <c r="D610" i="5"/>
  <c r="G209" i="5"/>
  <c r="G457" i="5"/>
  <c r="E234" i="5"/>
  <c r="K431" i="5"/>
  <c r="C254" i="5"/>
  <c r="H254" i="5"/>
  <c r="I400" i="5"/>
  <c r="G400" i="5"/>
  <c r="H400" i="5"/>
  <c r="E214" i="5"/>
  <c r="K214" i="5"/>
  <c r="G214" i="5"/>
  <c r="C214" i="5"/>
  <c r="J214" i="5"/>
  <c r="H214" i="5"/>
  <c r="I214" i="5"/>
  <c r="J186" i="5"/>
  <c r="I186" i="5"/>
  <c r="K186" i="5"/>
  <c r="F459" i="5"/>
  <c r="E459" i="5"/>
  <c r="G459" i="5"/>
  <c r="H459" i="5"/>
  <c r="C459" i="5"/>
  <c r="F417" i="5"/>
  <c r="D417" i="5"/>
  <c r="G417" i="5"/>
  <c r="C417" i="5"/>
  <c r="K417" i="5"/>
  <c r="I417" i="5"/>
  <c r="J417" i="5"/>
  <c r="E610" i="5"/>
  <c r="F612" i="5"/>
  <c r="E612" i="5"/>
  <c r="G612" i="5"/>
  <c r="H612" i="5"/>
  <c r="J612" i="5"/>
  <c r="I612" i="5"/>
  <c r="I176" i="5"/>
  <c r="G176" i="5"/>
  <c r="J176" i="5"/>
  <c r="K176" i="5"/>
  <c r="C176" i="5"/>
  <c r="H176" i="5"/>
  <c r="D176" i="5"/>
  <c r="F452" i="5"/>
  <c r="C452" i="5"/>
  <c r="I452" i="5"/>
  <c r="E452" i="5"/>
  <c r="H452" i="5"/>
  <c r="F413" i="5"/>
  <c r="K413" i="5"/>
  <c r="J413" i="5"/>
  <c r="J60" i="5"/>
  <c r="C60" i="5"/>
  <c r="G60" i="5"/>
  <c r="H60" i="5"/>
  <c r="F401" i="5"/>
  <c r="K401" i="5"/>
  <c r="H401" i="5"/>
  <c r="E401" i="5"/>
  <c r="E396" i="5"/>
  <c r="G396" i="5"/>
  <c r="I396" i="5"/>
  <c r="D396" i="5"/>
  <c r="E695" i="5"/>
  <c r="D695" i="5"/>
  <c r="G317" i="5"/>
  <c r="K317" i="5"/>
  <c r="H317" i="5"/>
  <c r="C317" i="5"/>
  <c r="F470" i="5"/>
  <c r="H470" i="5"/>
  <c r="J470" i="5"/>
  <c r="D470" i="5"/>
  <c r="C470" i="5"/>
  <c r="F489" i="5"/>
  <c r="H489" i="5"/>
  <c r="J489" i="5"/>
  <c r="G489" i="5"/>
  <c r="D489" i="5"/>
  <c r="C489" i="5"/>
  <c r="I489" i="5"/>
  <c r="E489" i="5"/>
  <c r="F499" i="5"/>
  <c r="C499" i="5"/>
  <c r="K499" i="5"/>
  <c r="I499" i="5"/>
  <c r="E394" i="5"/>
  <c r="H457" i="5"/>
  <c r="I135" i="5"/>
  <c r="J499" i="5"/>
  <c r="I317" i="5"/>
  <c r="K209" i="5"/>
  <c r="E457" i="5"/>
  <c r="G234" i="5"/>
  <c r="H534" i="5"/>
  <c r="E689" i="5"/>
  <c r="D689" i="5"/>
  <c r="C140" i="5"/>
  <c r="I140" i="5"/>
  <c r="K140" i="5"/>
  <c r="D140" i="5"/>
  <c r="H140" i="5"/>
  <c r="F587" i="5"/>
  <c r="I587" i="5"/>
  <c r="D587" i="5"/>
  <c r="H587" i="5"/>
  <c r="K280" i="5"/>
  <c r="G280" i="5"/>
  <c r="E280" i="5"/>
  <c r="D280" i="5"/>
  <c r="F488" i="5"/>
  <c r="I488" i="5"/>
  <c r="K488" i="5"/>
  <c r="F431" i="5"/>
  <c r="J431" i="5"/>
  <c r="D413" i="5"/>
  <c r="J457" i="5"/>
  <c r="C234" i="5"/>
  <c r="K372" i="5"/>
  <c r="C612" i="5"/>
  <c r="C372" i="5"/>
  <c r="J396" i="5"/>
  <c r="K457" i="5"/>
  <c r="J234" i="5"/>
  <c r="D342" i="5"/>
  <c r="J280" i="5"/>
  <c r="E176" i="5"/>
  <c r="I470" i="5"/>
  <c r="C376" i="5"/>
  <c r="J534" i="5"/>
  <c r="H399" i="5"/>
  <c r="J399" i="5"/>
  <c r="H371" i="5"/>
  <c r="G371" i="5"/>
  <c r="F610" i="5"/>
  <c r="G610" i="5"/>
  <c r="I312" i="5"/>
  <c r="H312" i="5"/>
  <c r="G312" i="5"/>
  <c r="E312" i="5"/>
  <c r="K312" i="5"/>
  <c r="J312" i="5"/>
  <c r="K26" i="5"/>
  <c r="E26" i="5"/>
  <c r="F495" i="5"/>
  <c r="K495" i="5"/>
  <c r="I495" i="5"/>
  <c r="J495" i="5"/>
  <c r="D495" i="5"/>
  <c r="F440" i="5"/>
  <c r="J440" i="5"/>
  <c r="K440" i="5"/>
  <c r="G440" i="5"/>
  <c r="E440" i="5"/>
  <c r="H440" i="5"/>
  <c r="H26" i="5"/>
  <c r="I610" i="5"/>
  <c r="C26" i="5"/>
  <c r="H234" i="5"/>
  <c r="D431" i="5"/>
  <c r="D209" i="5"/>
  <c r="E209" i="5"/>
  <c r="C431" i="5"/>
  <c r="K32" i="5"/>
  <c r="D32" i="5"/>
  <c r="I32" i="5"/>
  <c r="H32" i="5"/>
  <c r="C32" i="5"/>
  <c r="E32" i="5"/>
  <c r="G32" i="5"/>
  <c r="G413" i="5"/>
  <c r="E431" i="5"/>
  <c r="I26" i="5"/>
  <c r="E413" i="5"/>
  <c r="C400" i="5"/>
  <c r="I431" i="5"/>
  <c r="K612" i="5"/>
  <c r="H141" i="5"/>
  <c r="I372" i="5"/>
  <c r="H396" i="5"/>
  <c r="C280" i="5"/>
  <c r="K470" i="5"/>
  <c r="D376" i="5"/>
  <c r="E212" i="5"/>
  <c r="C534" i="5"/>
  <c r="F405" i="5"/>
  <c r="E405" i="5"/>
  <c r="K405" i="5"/>
  <c r="H405" i="5"/>
  <c r="D405" i="5"/>
  <c r="F506" i="5"/>
  <c r="C506" i="5"/>
  <c r="G506" i="5"/>
  <c r="H506" i="5"/>
  <c r="C63" i="5"/>
  <c r="I63" i="5"/>
  <c r="H63" i="5"/>
  <c r="E63" i="5"/>
  <c r="J31" i="5"/>
  <c r="D31" i="5"/>
  <c r="C31" i="5"/>
  <c r="K31" i="5"/>
  <c r="G31" i="5"/>
  <c r="D700" i="5"/>
  <c r="C277" i="5"/>
  <c r="I31" i="5"/>
  <c r="F424" i="5"/>
  <c r="E424" i="5"/>
  <c r="H424" i="5"/>
  <c r="K424" i="5"/>
  <c r="F473" i="5"/>
  <c r="D473" i="5"/>
  <c r="E473" i="5"/>
  <c r="I473" i="5"/>
  <c r="H473" i="5"/>
  <c r="G277" i="5"/>
  <c r="H31" i="5"/>
  <c r="C72" i="5"/>
  <c r="K72" i="5"/>
  <c r="J277" i="5"/>
  <c r="H148" i="5"/>
  <c r="K42" i="5"/>
  <c r="H527" i="5"/>
  <c r="I410" i="5"/>
  <c r="C517" i="5"/>
  <c r="J349" i="5"/>
  <c r="E42" i="5"/>
  <c r="D527" i="5"/>
  <c r="J410" i="5"/>
  <c r="H28" i="5"/>
  <c r="I517" i="5"/>
  <c r="I148" i="5"/>
  <c r="K69" i="5"/>
  <c r="C349" i="5"/>
  <c r="G42" i="5"/>
  <c r="I527" i="5"/>
  <c r="H410" i="5"/>
  <c r="E28" i="5"/>
  <c r="J94" i="5"/>
  <c r="C433" i="5"/>
  <c r="J416" i="5"/>
  <c r="G148" i="5"/>
  <c r="E349" i="5"/>
  <c r="E527" i="5"/>
  <c r="C343" i="5"/>
  <c r="E410" i="5"/>
  <c r="J375" i="5"/>
  <c r="J433" i="5"/>
  <c r="H416" i="5"/>
  <c r="D232" i="5"/>
  <c r="E232" i="5"/>
  <c r="J232" i="5"/>
  <c r="C232" i="5"/>
  <c r="H232" i="5"/>
  <c r="I232" i="5"/>
  <c r="K232" i="5"/>
  <c r="E123" i="5"/>
  <c r="H123" i="5"/>
  <c r="K123" i="5"/>
  <c r="G123" i="5"/>
  <c r="C123" i="5"/>
  <c r="D123" i="5"/>
  <c r="I164" i="5"/>
  <c r="H164" i="5"/>
  <c r="G164" i="5"/>
  <c r="E164" i="5"/>
  <c r="D164" i="5"/>
  <c r="C164" i="5"/>
  <c r="E660" i="5"/>
  <c r="D660" i="5"/>
  <c r="I118" i="5"/>
  <c r="E118" i="5"/>
  <c r="C118" i="5"/>
  <c r="H118" i="5"/>
  <c r="K118" i="5"/>
  <c r="G118" i="5"/>
  <c r="J118" i="5"/>
  <c r="D118" i="5"/>
  <c r="F521" i="5"/>
  <c r="C521" i="5"/>
  <c r="J521" i="5"/>
  <c r="K521" i="5"/>
  <c r="E521" i="5"/>
  <c r="G521" i="5"/>
  <c r="D521" i="5"/>
  <c r="H521" i="5"/>
  <c r="I521" i="5"/>
  <c r="F561" i="5"/>
  <c r="E561" i="5"/>
  <c r="K231" i="5"/>
  <c r="C231" i="5"/>
  <c r="J231" i="5"/>
  <c r="D231" i="5"/>
  <c r="E231" i="5"/>
  <c r="I231" i="5"/>
  <c r="G231" i="5"/>
  <c r="H231" i="5"/>
  <c r="F477" i="5"/>
  <c r="D477" i="5"/>
  <c r="G477" i="5"/>
  <c r="K477" i="5"/>
  <c r="J477" i="5"/>
  <c r="I477" i="5"/>
  <c r="C477" i="5"/>
  <c r="E477" i="5"/>
  <c r="G262" i="5"/>
  <c r="I262" i="5"/>
  <c r="D262" i="5"/>
  <c r="J262" i="5"/>
  <c r="E262" i="5"/>
  <c r="C262" i="5"/>
  <c r="K262" i="5"/>
  <c r="H262" i="5"/>
  <c r="G255" i="5"/>
  <c r="C255" i="5"/>
  <c r="D255" i="5"/>
  <c r="C40" i="5"/>
  <c r="I40" i="5"/>
  <c r="J11" i="5"/>
  <c r="G11" i="5"/>
  <c r="I11" i="5"/>
  <c r="H11" i="5"/>
  <c r="D11" i="5"/>
  <c r="E11" i="5"/>
  <c r="K11" i="5"/>
  <c r="C11" i="5"/>
  <c r="F439" i="5"/>
  <c r="G439" i="5"/>
  <c r="H439" i="5"/>
  <c r="D439" i="5"/>
  <c r="C439" i="5"/>
  <c r="I439" i="5"/>
  <c r="K439" i="5"/>
  <c r="J439" i="5"/>
  <c r="E439" i="5"/>
  <c r="J164" i="5"/>
  <c r="J561" i="5"/>
  <c r="G114" i="5"/>
  <c r="K114" i="5"/>
  <c r="C114" i="5"/>
  <c r="E114" i="5"/>
  <c r="J114" i="5"/>
  <c r="I114" i="5"/>
  <c r="D114" i="5"/>
  <c r="H114" i="5"/>
  <c r="K164" i="5"/>
  <c r="H40" i="5"/>
  <c r="H477" i="5"/>
  <c r="D561" i="5"/>
  <c r="D253" i="5"/>
  <c r="C14" i="5"/>
  <c r="G253" i="5"/>
  <c r="J213" i="5"/>
  <c r="D698" i="5"/>
  <c r="E698" i="5"/>
  <c r="F536" i="5"/>
  <c r="H536" i="5"/>
  <c r="J536" i="5"/>
  <c r="E536" i="5"/>
  <c r="G536" i="5"/>
  <c r="I536" i="5"/>
  <c r="D271" i="5"/>
  <c r="E311" i="5"/>
  <c r="D311" i="5"/>
  <c r="H311" i="5"/>
  <c r="I311" i="5"/>
  <c r="K311" i="5"/>
  <c r="G311" i="5"/>
  <c r="C311" i="5"/>
  <c r="F448" i="5"/>
  <c r="I448" i="5"/>
  <c r="C448" i="5"/>
  <c r="H448" i="5"/>
  <c r="J155" i="5"/>
  <c r="D155" i="5"/>
  <c r="E155" i="5"/>
  <c r="J14" i="5"/>
  <c r="C213" i="5"/>
  <c r="K414" i="5"/>
  <c r="I173" i="5"/>
  <c r="J173" i="5"/>
  <c r="C92" i="5"/>
  <c r="C414" i="5"/>
  <c r="C454" i="5"/>
  <c r="I454" i="5"/>
  <c r="D675" i="5"/>
  <c r="E675" i="5"/>
  <c r="C536" i="5"/>
  <c r="G92" i="5"/>
  <c r="I414" i="5"/>
  <c r="I442" i="5"/>
  <c r="E310" i="5"/>
  <c r="D621" i="5"/>
  <c r="E621" i="5"/>
  <c r="F355" i="5"/>
  <c r="E355" i="5"/>
  <c r="C355" i="5"/>
  <c r="G355" i="5"/>
  <c r="I355" i="5"/>
  <c r="J355" i="5"/>
  <c r="H355" i="5"/>
  <c r="D355" i="5"/>
  <c r="G284" i="5"/>
  <c r="J284" i="5"/>
  <c r="D284" i="5"/>
  <c r="C284" i="5"/>
  <c r="K284" i="5"/>
  <c r="H284" i="5"/>
  <c r="E284" i="5"/>
  <c r="H335" i="5"/>
  <c r="E335" i="5"/>
  <c r="J335" i="5"/>
  <c r="C335" i="5"/>
  <c r="I335" i="5"/>
  <c r="K155" i="5"/>
  <c r="C250" i="5"/>
  <c r="D310" i="5"/>
  <c r="G538" i="5"/>
  <c r="I142" i="5"/>
  <c r="I30" i="5"/>
  <c r="C424" i="5"/>
  <c r="I58" i="5"/>
  <c r="D655" i="5"/>
  <c r="G620" i="5"/>
  <c r="I159" i="5"/>
  <c r="G155" i="5"/>
  <c r="G199" i="5"/>
  <c r="I424" i="5"/>
  <c r="D58" i="5"/>
  <c r="C620" i="5"/>
  <c r="C162" i="5"/>
  <c r="J311" i="5"/>
  <c r="G376" i="5"/>
  <c r="H64" i="5"/>
  <c r="K538" i="5"/>
  <c r="K192" i="5"/>
  <c r="G321" i="5"/>
  <c r="F557" i="5"/>
  <c r="H557" i="5"/>
  <c r="E557" i="5"/>
  <c r="C557" i="5"/>
  <c r="G50" i="5"/>
  <c r="J442" i="5"/>
  <c r="D321" i="5"/>
  <c r="F371" i="5"/>
  <c r="E371" i="5"/>
  <c r="K371" i="5"/>
  <c r="D371" i="5"/>
  <c r="I371" i="5"/>
  <c r="J321" i="5"/>
  <c r="J217" i="5"/>
  <c r="K217" i="5"/>
  <c r="E217" i="5"/>
  <c r="H217" i="5"/>
  <c r="D217" i="5"/>
  <c r="F394" i="5"/>
  <c r="G394" i="5"/>
  <c r="D394" i="5"/>
  <c r="H394" i="5"/>
  <c r="K394" i="5"/>
  <c r="C394" i="5"/>
  <c r="J394" i="5"/>
  <c r="D683" i="5"/>
  <c r="E683" i="5"/>
  <c r="K250" i="5"/>
  <c r="G442" i="5"/>
  <c r="C76" i="5"/>
  <c r="E635" i="5"/>
  <c r="H342" i="5"/>
  <c r="K342" i="5"/>
  <c r="D536" i="5"/>
  <c r="E342" i="5"/>
  <c r="I92" i="5"/>
  <c r="E414" i="5"/>
  <c r="H442" i="5"/>
  <c r="E76" i="5"/>
  <c r="G342" i="5"/>
  <c r="H92" i="5"/>
  <c r="E30" i="5"/>
  <c r="J424" i="5"/>
  <c r="K58" i="5"/>
  <c r="G310" i="5"/>
  <c r="I538" i="5"/>
  <c r="H192" i="5"/>
  <c r="I284" i="5"/>
  <c r="H155" i="5"/>
  <c r="J199" i="5"/>
  <c r="E162" i="5"/>
  <c r="H345" i="5"/>
  <c r="H159" i="5"/>
  <c r="C155" i="5"/>
  <c r="H162" i="5"/>
  <c r="H310" i="5"/>
  <c r="C538" i="5"/>
  <c r="G192" i="5"/>
  <c r="G141" i="5"/>
  <c r="J372" i="5"/>
  <c r="H199" i="5"/>
  <c r="C58" i="5"/>
  <c r="K620" i="5"/>
  <c r="K162" i="5"/>
  <c r="H376" i="5"/>
  <c r="H538" i="5"/>
  <c r="D192" i="5"/>
  <c r="I217" i="5"/>
  <c r="J92" i="5"/>
  <c r="F414" i="5"/>
  <c r="G414" i="5"/>
  <c r="K159" i="5"/>
  <c r="G159" i="5"/>
  <c r="D159" i="5"/>
  <c r="D213" i="5"/>
  <c r="I321" i="5"/>
  <c r="J250" i="5"/>
  <c r="D250" i="5"/>
  <c r="G250" i="5"/>
  <c r="F606" i="5"/>
  <c r="H606" i="5"/>
  <c r="C606" i="5"/>
  <c r="K606" i="5"/>
  <c r="D606" i="5"/>
  <c r="G606" i="5"/>
  <c r="E606" i="5"/>
  <c r="I606" i="5"/>
  <c r="D685" i="5"/>
  <c r="K92" i="5"/>
  <c r="H414" i="5"/>
  <c r="E442" i="5"/>
  <c r="K76" i="5"/>
  <c r="K536" i="5"/>
  <c r="D234" i="5"/>
  <c r="J310" i="5"/>
  <c r="E321" i="5"/>
  <c r="E237" i="5"/>
  <c r="J237" i="5"/>
  <c r="G237" i="5"/>
  <c r="I237" i="5"/>
  <c r="H237" i="5"/>
  <c r="D76" i="5"/>
  <c r="C310" i="5"/>
  <c r="J142" i="5"/>
  <c r="C192" i="5"/>
  <c r="D678" i="5"/>
  <c r="I162" i="5"/>
  <c r="J342" i="5"/>
  <c r="G424" i="5"/>
  <c r="G58" i="5"/>
  <c r="J538" i="5"/>
  <c r="E192" i="5"/>
  <c r="K142" i="5"/>
  <c r="D199" i="5"/>
  <c r="C159" i="5"/>
  <c r="G372" i="5"/>
  <c r="E199" i="5"/>
  <c r="K592" i="5"/>
  <c r="I620" i="5"/>
  <c r="E653" i="5"/>
  <c r="J376" i="5"/>
  <c r="E538" i="5"/>
  <c r="G217" i="5"/>
  <c r="I310" i="5"/>
  <c r="C253" i="5"/>
  <c r="E253" i="5"/>
  <c r="H253" i="5"/>
  <c r="K253" i="5"/>
  <c r="J162" i="5"/>
  <c r="G271" i="5"/>
  <c r="G219" i="5"/>
  <c r="C219" i="5"/>
  <c r="H219" i="5"/>
  <c r="D219" i="5"/>
  <c r="H321" i="5"/>
  <c r="I271" i="5"/>
  <c r="J64" i="5"/>
  <c r="K64" i="5"/>
  <c r="I64" i="5"/>
  <c r="D64" i="5"/>
  <c r="E64" i="5"/>
  <c r="C64" i="5"/>
  <c r="C103" i="5"/>
  <c r="J103" i="5"/>
  <c r="K103" i="5"/>
  <c r="E103" i="5"/>
  <c r="G103" i="5"/>
  <c r="H103" i="5"/>
  <c r="I103" i="5"/>
  <c r="K117" i="5"/>
  <c r="C117" i="5"/>
  <c r="D117" i="5"/>
  <c r="G117" i="5"/>
  <c r="F616" i="5"/>
  <c r="K616" i="5"/>
  <c r="D616" i="5"/>
  <c r="C616" i="5"/>
  <c r="J616" i="5"/>
  <c r="H616" i="5"/>
  <c r="E616" i="5"/>
  <c r="G616" i="5"/>
  <c r="F515" i="5"/>
  <c r="G515" i="5"/>
  <c r="C515" i="5"/>
  <c r="D515" i="5"/>
  <c r="K515" i="5"/>
  <c r="I515" i="5"/>
  <c r="H515" i="5"/>
  <c r="E515" i="5"/>
  <c r="I616" i="5"/>
  <c r="F399" i="5"/>
  <c r="G399" i="5"/>
  <c r="C399" i="5"/>
  <c r="I399" i="5"/>
  <c r="K399" i="5"/>
  <c r="E399" i="5"/>
  <c r="D399" i="5"/>
  <c r="E285" i="5"/>
  <c r="I285" i="5"/>
  <c r="J285" i="5"/>
  <c r="C285" i="5"/>
  <c r="D285" i="5"/>
  <c r="K285" i="5"/>
  <c r="H285" i="5"/>
  <c r="D254" i="5"/>
  <c r="E254" i="5"/>
  <c r="K254" i="5"/>
  <c r="I254" i="5"/>
  <c r="J254" i="5"/>
  <c r="G254" i="5"/>
  <c r="F400" i="5"/>
  <c r="E400" i="5"/>
  <c r="D400" i="5"/>
  <c r="J400" i="5"/>
  <c r="K30" i="5"/>
  <c r="H30" i="5"/>
  <c r="D30" i="5"/>
  <c r="G30" i="5"/>
  <c r="J30" i="5"/>
  <c r="E141" i="5"/>
  <c r="I141" i="5"/>
  <c r="K141" i="5"/>
  <c r="C141" i="5"/>
  <c r="C381" i="5"/>
  <c r="H381" i="5"/>
  <c r="I381" i="5"/>
  <c r="G381" i="5"/>
  <c r="E58" i="5"/>
  <c r="G21" i="5"/>
  <c r="H21" i="5"/>
  <c r="C21" i="5"/>
  <c r="K21" i="5"/>
  <c r="J21" i="5"/>
  <c r="I21" i="5"/>
  <c r="E21" i="5"/>
  <c r="F396" i="5"/>
  <c r="C396" i="5"/>
  <c r="K396" i="5"/>
  <c r="E211" i="5"/>
  <c r="K211" i="5"/>
  <c r="D211" i="5"/>
  <c r="F514" i="5"/>
  <c r="I514" i="5"/>
  <c r="H514" i="5"/>
  <c r="C514" i="5"/>
  <c r="D514" i="5"/>
  <c r="K514" i="5"/>
  <c r="G514" i="5"/>
  <c r="J514" i="5"/>
  <c r="I250" i="5"/>
  <c r="D424" i="5"/>
  <c r="D162" i="5"/>
  <c r="C342" i="5"/>
  <c r="D92" i="5"/>
  <c r="D414" i="5"/>
  <c r="I155" i="5"/>
  <c r="H250" i="5"/>
  <c r="E142" i="5"/>
  <c r="H611" i="5"/>
  <c r="D14" i="5"/>
  <c r="J159" i="5"/>
  <c r="J141" i="5"/>
  <c r="E372" i="5"/>
  <c r="I199" i="5"/>
  <c r="I557" i="5"/>
  <c r="H592" i="5"/>
  <c r="I107" i="5"/>
  <c r="J58" i="5"/>
  <c r="J219" i="5"/>
  <c r="E620" i="5"/>
  <c r="I50" i="5"/>
  <c r="I376" i="5"/>
  <c r="D538" i="5"/>
  <c r="G285" i="5"/>
  <c r="K278" i="5"/>
  <c r="E57" i="5"/>
  <c r="C57" i="5"/>
  <c r="C599" i="5"/>
  <c r="E278" i="5"/>
  <c r="K195" i="5"/>
  <c r="K104" i="5"/>
  <c r="E496" i="5"/>
  <c r="G278" i="5"/>
  <c r="I195" i="5"/>
  <c r="J57" i="5"/>
  <c r="D104" i="5"/>
  <c r="K57" i="5"/>
  <c r="H104" i="5"/>
  <c r="G57" i="5"/>
  <c r="J278" i="5"/>
  <c r="I496" i="5"/>
  <c r="D195" i="5"/>
  <c r="H493" i="5"/>
  <c r="D57" i="5"/>
  <c r="G94" i="5"/>
  <c r="I204" i="5"/>
  <c r="K145" i="5"/>
  <c r="J500" i="5"/>
  <c r="F500" i="5"/>
  <c r="I77" i="5"/>
  <c r="I22" i="5"/>
  <c r="K447" i="5"/>
  <c r="F447" i="5"/>
  <c r="K566" i="5"/>
  <c r="D249" i="5"/>
  <c r="C364" i="5"/>
  <c r="F364" i="5"/>
  <c r="H451" i="5"/>
  <c r="I583" i="5"/>
  <c r="F583" i="5"/>
  <c r="J419" i="5"/>
  <c r="F419" i="5"/>
  <c r="G99" i="5"/>
  <c r="J47" i="5"/>
  <c r="C578" i="5"/>
  <c r="F578" i="5"/>
  <c r="K333" i="5"/>
  <c r="J99" i="5"/>
  <c r="E641" i="5"/>
  <c r="C142" i="5"/>
  <c r="C198" i="5"/>
  <c r="E40" i="5"/>
  <c r="I599" i="5"/>
  <c r="C65" i="5"/>
  <c r="K529" i="5"/>
  <c r="F529" i="5"/>
  <c r="H511" i="5"/>
  <c r="F511" i="5"/>
  <c r="H599" i="5"/>
  <c r="D142" i="5"/>
  <c r="K309" i="5"/>
  <c r="K345" i="5"/>
  <c r="G508" i="5"/>
  <c r="H65" i="5"/>
  <c r="J345" i="5"/>
  <c r="J448" i="5"/>
  <c r="I508" i="5"/>
  <c r="H561" i="5"/>
  <c r="G599" i="5"/>
  <c r="J65" i="5"/>
  <c r="C547" i="5"/>
  <c r="E623" i="5"/>
  <c r="J446" i="5"/>
  <c r="F446" i="5"/>
  <c r="K272" i="5"/>
  <c r="J74" i="5"/>
  <c r="C173" i="5"/>
  <c r="C490" i="5"/>
  <c r="F490" i="5"/>
  <c r="I239" i="5"/>
  <c r="I279" i="5"/>
  <c r="J589" i="5"/>
  <c r="F589" i="5"/>
  <c r="H279" i="5"/>
  <c r="D89" i="5"/>
  <c r="E279" i="5"/>
  <c r="J121" i="5"/>
  <c r="K47" i="5"/>
  <c r="H322" i="5"/>
  <c r="E99" i="5"/>
  <c r="E198" i="5"/>
  <c r="K99" i="5"/>
  <c r="J40" i="5"/>
  <c r="G47" i="5"/>
  <c r="G479" i="5"/>
  <c r="F479" i="5"/>
  <c r="G327" i="5"/>
  <c r="K106" i="5"/>
  <c r="C345" i="5"/>
  <c r="J268" i="5"/>
  <c r="I99" i="5"/>
  <c r="K175" i="5"/>
  <c r="E345" i="5"/>
  <c r="J68" i="5"/>
  <c r="E448" i="5"/>
  <c r="K561" i="5"/>
  <c r="J599" i="5"/>
  <c r="K313" i="5"/>
  <c r="C554" i="5"/>
  <c r="F554" i="5"/>
  <c r="G107" i="5"/>
  <c r="I345" i="5"/>
  <c r="E554" i="5"/>
  <c r="K198" i="5"/>
  <c r="J107" i="5"/>
  <c r="K448" i="5"/>
  <c r="K508" i="5"/>
  <c r="C561" i="5"/>
  <c r="D599" i="5"/>
  <c r="K65" i="5"/>
  <c r="J547" i="5"/>
  <c r="C144" i="5"/>
  <c r="H601" i="5"/>
  <c r="F601" i="5"/>
  <c r="C194" i="5"/>
  <c r="I340" i="5"/>
  <c r="G445" i="5"/>
  <c r="F445" i="5"/>
  <c r="D454" i="5"/>
  <c r="F454" i="5"/>
  <c r="H552" i="5"/>
  <c r="F552" i="5"/>
  <c r="E347" i="5"/>
  <c r="F347" i="5"/>
  <c r="C129" i="5"/>
  <c r="C279" i="5"/>
  <c r="G472" i="5"/>
  <c r="F472" i="5"/>
  <c r="J566" i="5"/>
  <c r="D145" i="5"/>
  <c r="K377" i="5"/>
  <c r="F377" i="5"/>
  <c r="I316" i="5"/>
  <c r="D634" i="5"/>
  <c r="C145" i="5"/>
  <c r="G279" i="5"/>
  <c r="J145" i="5"/>
  <c r="H51" i="5"/>
  <c r="D451" i="5"/>
  <c r="F451" i="5"/>
  <c r="E145" i="5"/>
  <c r="E268" i="5"/>
  <c r="H393" i="5"/>
  <c r="F393" i="5"/>
  <c r="K255" i="5"/>
  <c r="J328" i="5"/>
  <c r="D345" i="5"/>
  <c r="H198" i="5"/>
  <c r="D40" i="5"/>
  <c r="G547" i="5"/>
  <c r="D379" i="5"/>
  <c r="F379" i="5"/>
  <c r="E524" i="5"/>
  <c r="F524" i="5"/>
  <c r="I198" i="5"/>
  <c r="C99" i="5"/>
  <c r="G40" i="5"/>
  <c r="D65" i="5"/>
  <c r="K547" i="5"/>
  <c r="C18" i="5"/>
  <c r="D238" i="5"/>
  <c r="E592" i="5"/>
  <c r="H33" i="5"/>
  <c r="I54" i="5"/>
  <c r="G345" i="5"/>
  <c r="K554" i="5"/>
  <c r="H255" i="5"/>
  <c r="D198" i="5"/>
  <c r="H107" i="5"/>
  <c r="J123" i="5"/>
  <c r="D448" i="5"/>
  <c r="E508" i="5"/>
  <c r="G561" i="5"/>
  <c r="E599" i="5"/>
  <c r="I65" i="5"/>
  <c r="I192" i="5"/>
  <c r="D547" i="5"/>
  <c r="G468" i="5"/>
  <c r="F468" i="5"/>
  <c r="E352" i="5"/>
  <c r="F352" i="5"/>
  <c r="J532" i="5"/>
  <c r="F532" i="5"/>
  <c r="I149" i="5"/>
  <c r="J460" i="5"/>
  <c r="F460" i="5"/>
  <c r="E566" i="5"/>
  <c r="F566" i="5"/>
  <c r="C158" i="5"/>
  <c r="G545" i="5"/>
  <c r="F545" i="5"/>
  <c r="H145" i="5"/>
  <c r="K385" i="5"/>
  <c r="F385" i="5"/>
  <c r="G157" i="5"/>
  <c r="I47" i="5"/>
  <c r="C202" i="5"/>
  <c r="H99" i="5"/>
  <c r="C47" i="5"/>
  <c r="K90" i="5"/>
  <c r="I215" i="5"/>
  <c r="D99" i="5"/>
  <c r="C451" i="5"/>
  <c r="J404" i="5"/>
  <c r="F404" i="5"/>
  <c r="D47" i="5"/>
  <c r="C223" i="5"/>
  <c r="J337" i="5"/>
  <c r="D59" i="5"/>
  <c r="C503" i="5"/>
  <c r="F503" i="5"/>
  <c r="K67" i="5"/>
  <c r="E547" i="5"/>
  <c r="G142" i="5"/>
  <c r="K348" i="5"/>
  <c r="F348" i="5"/>
  <c r="H182" i="5"/>
  <c r="G592" i="5"/>
  <c r="H226" i="5"/>
  <c r="H268" i="5"/>
  <c r="G198" i="5"/>
  <c r="I547" i="5"/>
  <c r="H142" i="5"/>
  <c r="K406" i="5"/>
  <c r="F406" i="5"/>
  <c r="J198" i="5"/>
  <c r="J592" i="5"/>
  <c r="H554" i="5"/>
  <c r="J255" i="5"/>
  <c r="G232" i="5"/>
  <c r="K17" i="5"/>
  <c r="C107" i="5"/>
  <c r="I123" i="5"/>
  <c r="G448" i="5"/>
  <c r="D508" i="5"/>
  <c r="I561" i="5"/>
  <c r="K599" i="5"/>
  <c r="E65" i="5"/>
  <c r="J192" i="5"/>
  <c r="H547" i="5"/>
  <c r="H368" i="5"/>
  <c r="F368" i="5"/>
  <c r="C331" i="5"/>
  <c r="E522" i="5"/>
  <c r="F522" i="5"/>
  <c r="D381" i="5"/>
  <c r="F381" i="5"/>
  <c r="G348" i="5"/>
  <c r="J117" i="5"/>
  <c r="G554" i="5"/>
  <c r="J348" i="5"/>
  <c r="H149" i="5"/>
  <c r="D522" i="5"/>
  <c r="K454" i="5"/>
  <c r="G532" i="5"/>
  <c r="C149" i="5"/>
  <c r="H532" i="5"/>
  <c r="D227" i="5"/>
  <c r="C445" i="5"/>
  <c r="E644" i="5"/>
  <c r="J529" i="5"/>
  <c r="E454" i="5"/>
  <c r="H352" i="5"/>
  <c r="K379" i="5"/>
  <c r="E532" i="5"/>
  <c r="K213" i="5"/>
  <c r="H213" i="5"/>
  <c r="G451" i="5"/>
  <c r="D554" i="5"/>
  <c r="K149" i="5"/>
  <c r="G227" i="5"/>
  <c r="H44" i="5"/>
  <c r="I44" i="5"/>
  <c r="J227" i="5"/>
  <c r="E649" i="5"/>
  <c r="E213" i="5"/>
  <c r="I451" i="5"/>
  <c r="C529" i="5"/>
  <c r="J333" i="5"/>
  <c r="H348" i="5"/>
  <c r="G379" i="5"/>
  <c r="I379" i="5"/>
  <c r="K227" i="5"/>
  <c r="E149" i="5"/>
  <c r="H379" i="5"/>
  <c r="C379" i="5"/>
  <c r="G213" i="5"/>
  <c r="I213" i="5"/>
  <c r="I385" i="5"/>
  <c r="G529" i="5"/>
  <c r="E379" i="5"/>
  <c r="D173" i="5"/>
  <c r="E445" i="5"/>
  <c r="E327" i="5"/>
  <c r="H445" i="5"/>
  <c r="E173" i="5"/>
  <c r="G173" i="5"/>
  <c r="J149" i="5"/>
  <c r="H173" i="5"/>
  <c r="H327" i="5"/>
  <c r="D566" i="5"/>
  <c r="K381" i="5"/>
  <c r="D149" i="5"/>
  <c r="J364" i="5"/>
  <c r="C121" i="5"/>
  <c r="I268" i="5"/>
  <c r="J379" i="5"/>
  <c r="K121" i="5"/>
  <c r="K268" i="5"/>
  <c r="H121" i="5"/>
  <c r="K173" i="5"/>
  <c r="K74" i="5"/>
  <c r="G149" i="5"/>
  <c r="E117" i="5"/>
  <c r="K327" i="5"/>
  <c r="G566" i="5"/>
  <c r="I249" i="5"/>
  <c r="J381" i="5"/>
  <c r="E121" i="5"/>
  <c r="C268" i="5"/>
  <c r="D583" i="5"/>
  <c r="I121" i="5"/>
  <c r="J327" i="5"/>
  <c r="H566" i="5"/>
  <c r="E255" i="5"/>
  <c r="I117" i="5"/>
  <c r="I566" i="5"/>
  <c r="E381" i="5"/>
  <c r="G268" i="5"/>
  <c r="D121" i="5"/>
  <c r="G121" i="5"/>
  <c r="D327" i="5"/>
  <c r="I554" i="5"/>
  <c r="I255" i="5"/>
  <c r="H117" i="5"/>
  <c r="C385" i="5"/>
  <c r="E204" i="5"/>
  <c r="C327" i="5"/>
  <c r="G202" i="5"/>
  <c r="E364" i="5"/>
  <c r="I157" i="5"/>
  <c r="H385" i="5"/>
  <c r="J545" i="5"/>
  <c r="E89" i="5"/>
  <c r="I327" i="5"/>
  <c r="H202" i="5"/>
  <c r="E545" i="5"/>
  <c r="I202" i="5"/>
  <c r="C545" i="5"/>
  <c r="J202" i="5"/>
  <c r="G347" i="5"/>
  <c r="D545" i="5"/>
  <c r="H583" i="5"/>
  <c r="G364" i="5"/>
  <c r="J385" i="5"/>
  <c r="J157" i="5"/>
  <c r="K202" i="5"/>
  <c r="I347" i="5"/>
  <c r="I545" i="5"/>
  <c r="H545" i="5"/>
  <c r="K583" i="5"/>
  <c r="I364" i="5"/>
  <c r="J490" i="5"/>
  <c r="E385" i="5"/>
  <c r="G377" i="5"/>
  <c r="K545" i="5"/>
  <c r="J89" i="5"/>
  <c r="C89" i="5"/>
  <c r="G89" i="5"/>
  <c r="C347" i="5"/>
  <c r="J583" i="5"/>
  <c r="J305" i="5"/>
  <c r="D347" i="5"/>
  <c r="H347" i="5"/>
  <c r="H479" i="5"/>
  <c r="G583" i="5"/>
  <c r="J447" i="5"/>
  <c r="K364" i="5"/>
  <c r="H490" i="5"/>
  <c r="C532" i="5"/>
  <c r="C227" i="5"/>
  <c r="D532" i="5"/>
  <c r="G385" i="5"/>
  <c r="E157" i="5"/>
  <c r="J272" i="5"/>
  <c r="K331" i="5"/>
  <c r="D157" i="5"/>
  <c r="E632" i="5"/>
  <c r="I460" i="5"/>
  <c r="C583" i="5"/>
  <c r="I144" i="5"/>
  <c r="K368" i="5"/>
  <c r="K562" i="5"/>
  <c r="D272" i="5"/>
  <c r="I368" i="5"/>
  <c r="D562" i="5"/>
  <c r="D202" i="5"/>
  <c r="E583" i="5"/>
  <c r="G144" i="5"/>
  <c r="E368" i="5"/>
  <c r="J552" i="5"/>
  <c r="G272" i="5"/>
  <c r="G331" i="5"/>
  <c r="H157" i="5"/>
  <c r="K249" i="5"/>
  <c r="E144" i="5"/>
  <c r="H462" i="5"/>
  <c r="G368" i="5"/>
  <c r="K44" i="5"/>
  <c r="D445" i="5"/>
  <c r="I309" i="5"/>
  <c r="I445" i="5"/>
  <c r="I227" i="5"/>
  <c r="C309" i="5"/>
  <c r="K532" i="5"/>
  <c r="E446" i="5"/>
  <c r="J316" i="5"/>
  <c r="G406" i="5"/>
  <c r="E239" i="5"/>
  <c r="C272" i="5"/>
  <c r="H562" i="5"/>
  <c r="I272" i="5"/>
  <c r="E331" i="5"/>
  <c r="K157" i="5"/>
  <c r="E202" i="5"/>
  <c r="E272" i="5"/>
  <c r="C157" i="5"/>
  <c r="E377" i="5"/>
  <c r="G249" i="5"/>
  <c r="C462" i="5"/>
  <c r="J445" i="5"/>
  <c r="G490" i="5"/>
  <c r="E601" i="5"/>
  <c r="H468" i="5"/>
  <c r="K445" i="5"/>
  <c r="K446" i="5"/>
  <c r="E309" i="5"/>
  <c r="J468" i="5"/>
  <c r="E227" i="5"/>
  <c r="D468" i="5"/>
  <c r="H227" i="5"/>
  <c r="H316" i="5"/>
  <c r="C368" i="5"/>
  <c r="D589" i="5"/>
  <c r="H272" i="5"/>
  <c r="J331" i="5"/>
  <c r="K462" i="5"/>
  <c r="I490" i="5"/>
  <c r="E558" i="5"/>
  <c r="I558" i="5"/>
  <c r="G558" i="5"/>
  <c r="E680" i="5"/>
  <c r="D680" i="5"/>
  <c r="D429" i="5"/>
  <c r="J429" i="5"/>
  <c r="H429" i="5"/>
  <c r="E429" i="5"/>
  <c r="I429" i="5"/>
  <c r="C274" i="5"/>
  <c r="K274" i="5"/>
  <c r="D274" i="5"/>
  <c r="H274" i="5"/>
  <c r="I274" i="5"/>
  <c r="G274" i="5"/>
  <c r="J274" i="5"/>
  <c r="E274" i="5"/>
  <c r="G90" i="5"/>
  <c r="J90" i="5"/>
  <c r="H90" i="5"/>
  <c r="D90" i="5"/>
  <c r="J565" i="5"/>
  <c r="K565" i="5"/>
  <c r="E565" i="5"/>
  <c r="D565" i="5"/>
  <c r="C565" i="5"/>
  <c r="E130" i="5"/>
  <c r="K130" i="5"/>
  <c r="C130" i="5"/>
  <c r="H130" i="5"/>
  <c r="G130" i="5"/>
  <c r="I130" i="5"/>
  <c r="I90" i="5"/>
  <c r="E412" i="5"/>
  <c r="D412" i="5"/>
  <c r="C412" i="5"/>
  <c r="J412" i="5"/>
  <c r="I412" i="5"/>
  <c r="I322" i="5"/>
  <c r="J322" i="5"/>
  <c r="D322" i="5"/>
  <c r="K322" i="5"/>
  <c r="G322" i="5"/>
  <c r="E588" i="5"/>
  <c r="H588" i="5"/>
  <c r="G588" i="5"/>
  <c r="C570" i="5"/>
  <c r="D570" i="5"/>
  <c r="H570" i="5"/>
  <c r="J570" i="5"/>
  <c r="K570" i="5"/>
  <c r="G570" i="5"/>
  <c r="K419" i="5"/>
  <c r="E322" i="5"/>
  <c r="C322" i="5"/>
  <c r="D78" i="5"/>
  <c r="H78" i="5"/>
  <c r="E78" i="5"/>
  <c r="K78" i="5"/>
  <c r="G78" i="5"/>
  <c r="I78" i="5"/>
  <c r="C78" i="5"/>
  <c r="J78" i="5"/>
  <c r="K323" i="5"/>
  <c r="J323" i="5"/>
  <c r="I323" i="5"/>
  <c r="G12" i="5"/>
  <c r="E337" i="5"/>
  <c r="I256" i="5"/>
  <c r="E597" i="5"/>
  <c r="H597" i="5"/>
  <c r="D313" i="5"/>
  <c r="E67" i="5"/>
  <c r="K238" i="5"/>
  <c r="I33" i="5"/>
  <c r="J309" i="5"/>
  <c r="H74" i="5"/>
  <c r="H256" i="5"/>
  <c r="C67" i="5"/>
  <c r="G238" i="5"/>
  <c r="I601" i="5"/>
  <c r="I194" i="5"/>
  <c r="E468" i="5"/>
  <c r="J256" i="5"/>
  <c r="I18" i="5"/>
  <c r="E666" i="5"/>
  <c r="I182" i="5"/>
  <c r="C446" i="5"/>
  <c r="J562" i="5"/>
  <c r="E578" i="5"/>
  <c r="H175" i="5"/>
  <c r="H340" i="5"/>
  <c r="D256" i="5"/>
  <c r="J44" i="5"/>
  <c r="I352" i="5"/>
  <c r="I337" i="5"/>
  <c r="G54" i="5"/>
  <c r="E694" i="5"/>
  <c r="I532" i="5"/>
  <c r="I175" i="5"/>
  <c r="C340" i="5"/>
  <c r="I468" i="5"/>
  <c r="C511" i="5"/>
  <c r="G313" i="5"/>
  <c r="D44" i="5"/>
  <c r="C337" i="5"/>
  <c r="D67" i="5"/>
  <c r="D182" i="5"/>
  <c r="D490" i="5"/>
  <c r="K226" i="5"/>
  <c r="I446" i="5"/>
  <c r="K524" i="5"/>
  <c r="G44" i="5"/>
  <c r="J352" i="5"/>
  <c r="J54" i="5"/>
  <c r="I522" i="5"/>
  <c r="K347" i="5"/>
  <c r="J226" i="5"/>
  <c r="D446" i="5"/>
  <c r="C601" i="5"/>
  <c r="G562" i="5"/>
  <c r="G333" i="5"/>
  <c r="H68" i="5"/>
  <c r="G194" i="5"/>
  <c r="D331" i="5"/>
  <c r="D503" i="5"/>
  <c r="C175" i="5"/>
  <c r="D74" i="5"/>
  <c r="E340" i="5"/>
  <c r="C468" i="5"/>
  <c r="I524" i="5"/>
  <c r="D511" i="5"/>
  <c r="D352" i="5"/>
  <c r="I462" i="5"/>
  <c r="G67" i="5"/>
  <c r="C182" i="5"/>
  <c r="I238" i="5"/>
  <c r="K54" i="5"/>
  <c r="J522" i="5"/>
  <c r="K490" i="5"/>
  <c r="G597" i="5"/>
  <c r="E640" i="5"/>
  <c r="G446" i="5"/>
  <c r="H578" i="5"/>
  <c r="D309" i="5"/>
  <c r="G74" i="5"/>
  <c r="G256" i="5"/>
  <c r="E182" i="5"/>
  <c r="I226" i="5"/>
  <c r="J578" i="5"/>
  <c r="C44" i="5"/>
  <c r="J182" i="5"/>
  <c r="E651" i="5"/>
  <c r="G33" i="5"/>
  <c r="G352" i="5"/>
  <c r="G601" i="5"/>
  <c r="D625" i="5"/>
  <c r="I503" i="5"/>
  <c r="C74" i="5"/>
  <c r="E18" i="5"/>
  <c r="H238" i="5"/>
  <c r="H446" i="5"/>
  <c r="E194" i="5"/>
  <c r="H67" i="5"/>
  <c r="E238" i="5"/>
  <c r="E490" i="5"/>
  <c r="J347" i="5"/>
  <c r="D601" i="5"/>
  <c r="C562" i="5"/>
  <c r="H333" i="5"/>
  <c r="K68" i="5"/>
  <c r="H194" i="5"/>
  <c r="H331" i="5"/>
  <c r="G503" i="5"/>
  <c r="E175" i="5"/>
  <c r="K340" i="5"/>
  <c r="H524" i="5"/>
  <c r="K352" i="5"/>
  <c r="G462" i="5"/>
  <c r="J67" i="5"/>
  <c r="G182" i="5"/>
  <c r="J238" i="5"/>
  <c r="H54" i="5"/>
  <c r="G522" i="5"/>
  <c r="H529" i="5"/>
  <c r="E12" i="5"/>
  <c r="C393" i="5"/>
  <c r="D12" i="5"/>
  <c r="G309" i="5"/>
  <c r="C597" i="5"/>
  <c r="D673" i="5"/>
  <c r="C256" i="5"/>
  <c r="J340" i="5"/>
  <c r="D226" i="5"/>
  <c r="E562" i="5"/>
  <c r="D578" i="5"/>
  <c r="K337" i="5"/>
  <c r="C54" i="5"/>
  <c r="K223" i="5"/>
  <c r="C226" i="5"/>
  <c r="E33" i="5"/>
  <c r="K468" i="5"/>
  <c r="C522" i="5"/>
  <c r="I562" i="5"/>
  <c r="K578" i="5"/>
  <c r="D33" i="5"/>
  <c r="K194" i="5"/>
  <c r="H503" i="5"/>
  <c r="I74" i="5"/>
  <c r="E223" i="5"/>
  <c r="E503" i="5"/>
  <c r="E74" i="5"/>
  <c r="K182" i="5"/>
  <c r="K601" i="5"/>
  <c r="D194" i="5"/>
  <c r="I331" i="5"/>
  <c r="J175" i="5"/>
  <c r="G340" i="5"/>
  <c r="J524" i="5"/>
  <c r="C352" i="5"/>
  <c r="D462" i="5"/>
  <c r="D54" i="5"/>
  <c r="D529" i="5"/>
  <c r="I479" i="5"/>
  <c r="E393" i="5"/>
  <c r="H337" i="5"/>
  <c r="C12" i="5"/>
  <c r="H106" i="5"/>
  <c r="G337" i="5"/>
  <c r="H309" i="5"/>
  <c r="E704" i="5"/>
  <c r="D337" i="5"/>
  <c r="C33" i="5"/>
  <c r="J194" i="5"/>
  <c r="C313" i="5"/>
  <c r="I313" i="5"/>
  <c r="E44" i="5"/>
  <c r="I67" i="5"/>
  <c r="C238" i="5"/>
  <c r="J313" i="5"/>
  <c r="H223" i="5"/>
  <c r="E226" i="5"/>
  <c r="I68" i="5"/>
  <c r="D524" i="5"/>
  <c r="K256" i="5"/>
  <c r="G18" i="5"/>
  <c r="E54" i="5"/>
  <c r="J601" i="5"/>
  <c r="C68" i="5"/>
  <c r="G175" i="5"/>
  <c r="D340" i="5"/>
  <c r="E256" i="5"/>
  <c r="K18" i="5"/>
  <c r="E313" i="5"/>
  <c r="C333" i="5"/>
  <c r="J503" i="5"/>
  <c r="G386" i="5"/>
  <c r="J386" i="5"/>
  <c r="D643" i="5"/>
  <c r="E643" i="5"/>
  <c r="G316" i="5"/>
  <c r="J302" i="5"/>
  <c r="C302" i="5"/>
  <c r="D302" i="5"/>
  <c r="K302" i="5"/>
  <c r="E302" i="5"/>
  <c r="G302" i="5"/>
  <c r="I302" i="5"/>
  <c r="H302" i="5"/>
  <c r="H249" i="5"/>
  <c r="E249" i="5"/>
  <c r="C249" i="5"/>
  <c r="J77" i="5"/>
  <c r="I260" i="5"/>
  <c r="K260" i="5"/>
  <c r="E386" i="5"/>
  <c r="C472" i="5"/>
  <c r="I552" i="5"/>
  <c r="H22" i="5"/>
  <c r="E552" i="5"/>
  <c r="E589" i="5"/>
  <c r="I158" i="5"/>
  <c r="D22" i="5"/>
  <c r="G552" i="5"/>
  <c r="G589" i="5"/>
  <c r="J239" i="5"/>
  <c r="E129" i="5"/>
  <c r="C216" i="5"/>
  <c r="K216" i="5"/>
  <c r="D216" i="5"/>
  <c r="I216" i="5"/>
  <c r="E216" i="5"/>
  <c r="H216" i="5"/>
  <c r="G216" i="5"/>
  <c r="J216" i="5"/>
  <c r="G158" i="5"/>
  <c r="H112" i="5"/>
  <c r="G112" i="5"/>
  <c r="E112" i="5"/>
  <c r="J112" i="5"/>
  <c r="E166" i="5"/>
  <c r="H166" i="5"/>
  <c r="G239" i="5"/>
  <c r="K510" i="5"/>
  <c r="J510" i="5"/>
  <c r="H510" i="5"/>
  <c r="C510" i="5"/>
  <c r="D510" i="5"/>
  <c r="G510" i="5"/>
  <c r="I510" i="5"/>
  <c r="E510" i="5"/>
  <c r="J22" i="5"/>
  <c r="D447" i="5"/>
  <c r="H386" i="5"/>
  <c r="C447" i="5"/>
  <c r="D166" i="5"/>
  <c r="J166" i="5"/>
  <c r="K129" i="5"/>
  <c r="E260" i="5"/>
  <c r="I129" i="5"/>
  <c r="I112" i="5"/>
  <c r="C386" i="5"/>
  <c r="K589" i="5"/>
  <c r="G22" i="5"/>
  <c r="D552" i="5"/>
  <c r="K158" i="5"/>
  <c r="D239" i="5"/>
  <c r="G204" i="5"/>
  <c r="H204" i="5"/>
  <c r="C204" i="5"/>
  <c r="K204" i="5"/>
  <c r="K460" i="5"/>
  <c r="H460" i="5"/>
  <c r="E460" i="5"/>
  <c r="J204" i="5"/>
  <c r="D701" i="5"/>
  <c r="E701" i="5"/>
  <c r="C494" i="5"/>
  <c r="H494" i="5"/>
  <c r="K494" i="5"/>
  <c r="J494" i="5"/>
  <c r="G494" i="5"/>
  <c r="E494" i="5"/>
  <c r="D494" i="5"/>
  <c r="I494" i="5"/>
  <c r="G460" i="5"/>
  <c r="I500" i="5"/>
  <c r="C500" i="5"/>
  <c r="K500" i="5"/>
  <c r="E500" i="5"/>
  <c r="H500" i="5"/>
  <c r="G500" i="5"/>
  <c r="D500" i="5"/>
  <c r="J129" i="5"/>
  <c r="K458" i="5"/>
  <c r="J458" i="5"/>
  <c r="I458" i="5"/>
  <c r="E458" i="5"/>
  <c r="C458" i="5"/>
  <c r="D458" i="5"/>
  <c r="G458" i="5"/>
  <c r="H458" i="5"/>
  <c r="I589" i="5"/>
  <c r="H589" i="5"/>
  <c r="C377" i="5"/>
  <c r="I377" i="5"/>
  <c r="D377" i="5"/>
  <c r="J377" i="5"/>
  <c r="H89" i="5"/>
  <c r="I89" i="5"/>
  <c r="C260" i="5"/>
  <c r="H260" i="5"/>
  <c r="J260" i="5"/>
  <c r="D260" i="5"/>
  <c r="C316" i="5"/>
  <c r="J408" i="5"/>
  <c r="I408" i="5"/>
  <c r="C408" i="5"/>
  <c r="H408" i="5"/>
  <c r="G408" i="5"/>
  <c r="D408" i="5"/>
  <c r="E408" i="5"/>
  <c r="K408" i="5"/>
  <c r="E51" i="5"/>
  <c r="I51" i="5"/>
  <c r="J51" i="5"/>
  <c r="K166" i="5"/>
  <c r="D316" i="5"/>
  <c r="G166" i="5"/>
  <c r="K51" i="5"/>
  <c r="D386" i="5"/>
  <c r="E316" i="5"/>
  <c r="C112" i="5"/>
  <c r="I166" i="5"/>
  <c r="J158" i="5"/>
  <c r="D129" i="5"/>
  <c r="C239" i="5"/>
  <c r="E22" i="5"/>
  <c r="K552" i="5"/>
  <c r="C589" i="5"/>
  <c r="E158" i="5"/>
  <c r="K239" i="5"/>
  <c r="H37" i="5"/>
  <c r="J37" i="5"/>
  <c r="G37" i="5"/>
  <c r="I37" i="5"/>
  <c r="E37" i="5"/>
  <c r="C37" i="5"/>
  <c r="D37" i="5"/>
  <c r="K37" i="5"/>
  <c r="D460" i="5"/>
  <c r="G315" i="5"/>
  <c r="I315" i="5"/>
  <c r="C315" i="5"/>
  <c r="K315" i="5"/>
  <c r="E315" i="5"/>
  <c r="D315" i="5"/>
  <c r="J315" i="5"/>
  <c r="H315" i="5"/>
  <c r="D204" i="5"/>
  <c r="J269" i="5"/>
  <c r="H269" i="5"/>
  <c r="K269" i="5"/>
  <c r="C269" i="5"/>
  <c r="G269" i="5"/>
  <c r="E269" i="5"/>
  <c r="I269" i="5"/>
  <c r="D269" i="5"/>
  <c r="I472" i="5"/>
  <c r="K472" i="5"/>
  <c r="D472" i="5"/>
  <c r="H472" i="5"/>
  <c r="E472" i="5"/>
  <c r="G77" i="5"/>
  <c r="C77" i="5"/>
  <c r="H77" i="5"/>
  <c r="E77" i="5"/>
  <c r="D77" i="5"/>
  <c r="K77" i="5"/>
  <c r="H377" i="5"/>
  <c r="E447" i="5"/>
  <c r="G447" i="5"/>
  <c r="D364" i="5"/>
  <c r="H364" i="5"/>
  <c r="K89" i="5"/>
  <c r="J249" i="5"/>
  <c r="G260" i="5"/>
  <c r="K386" i="5"/>
  <c r="K316" i="5"/>
  <c r="D112" i="5"/>
  <c r="G51" i="5"/>
  <c r="D51" i="5"/>
  <c r="K112" i="5"/>
  <c r="C166" i="5"/>
  <c r="H129" i="5"/>
  <c r="C22" i="5"/>
  <c r="C51" i="5"/>
  <c r="D158" i="5"/>
  <c r="I386" i="5"/>
  <c r="G129" i="5"/>
  <c r="H158" i="5"/>
  <c r="J472" i="5"/>
  <c r="K22" i="5"/>
  <c r="C552" i="5"/>
  <c r="C460" i="5"/>
  <c r="H239" i="5"/>
  <c r="C558" i="5"/>
  <c r="K412" i="5"/>
  <c r="E323" i="5"/>
  <c r="H404" i="5"/>
  <c r="H412" i="5"/>
  <c r="C323" i="5"/>
  <c r="G419" i="5"/>
  <c r="C429" i="5"/>
  <c r="G404" i="5"/>
  <c r="I305" i="5"/>
  <c r="G565" i="5"/>
  <c r="D305" i="5"/>
  <c r="K12" i="5"/>
  <c r="K503" i="5"/>
  <c r="H558" i="5"/>
  <c r="C348" i="5"/>
  <c r="D479" i="5"/>
  <c r="E305" i="5"/>
  <c r="C479" i="5"/>
  <c r="D175" i="5"/>
  <c r="D597" i="5"/>
  <c r="J588" i="5"/>
  <c r="I223" i="5"/>
  <c r="C419" i="5"/>
  <c r="E333" i="5"/>
  <c r="I106" i="5"/>
  <c r="G68" i="5"/>
  <c r="K33" i="5"/>
  <c r="E479" i="5"/>
  <c r="K404" i="5"/>
  <c r="I597" i="5"/>
  <c r="I511" i="5"/>
  <c r="D18" i="5"/>
  <c r="E570" i="5"/>
  <c r="G305" i="5"/>
  <c r="I565" i="5"/>
  <c r="K588" i="5"/>
  <c r="J130" i="5"/>
  <c r="C404" i="5"/>
  <c r="H323" i="5"/>
  <c r="D130" i="5"/>
  <c r="G412" i="5"/>
  <c r="I419" i="5"/>
  <c r="J479" i="5"/>
  <c r="C588" i="5"/>
  <c r="I404" i="5"/>
  <c r="K305" i="5"/>
  <c r="J12" i="5"/>
  <c r="D223" i="5"/>
  <c r="H419" i="5"/>
  <c r="I348" i="5"/>
  <c r="H305" i="5"/>
  <c r="J223" i="5"/>
  <c r="E90" i="5"/>
  <c r="E419" i="5"/>
  <c r="I333" i="5"/>
  <c r="E106" i="5"/>
  <c r="E348" i="5"/>
  <c r="D68" i="5"/>
  <c r="J33" i="5"/>
  <c r="K479" i="5"/>
  <c r="E404" i="5"/>
  <c r="K597" i="5"/>
  <c r="E406" i="5"/>
  <c r="E511" i="5"/>
  <c r="J18" i="5"/>
  <c r="C305" i="5"/>
  <c r="K429" i="5"/>
  <c r="H565" i="5"/>
  <c r="K558" i="5"/>
  <c r="H12" i="5"/>
  <c r="D558" i="5"/>
  <c r="G578" i="5"/>
  <c r="I578" i="5"/>
  <c r="D419" i="5"/>
  <c r="G106" i="5"/>
  <c r="E68" i="5"/>
  <c r="D404" i="5"/>
  <c r="G223" i="5"/>
  <c r="G226" i="5"/>
  <c r="C90" i="5"/>
  <c r="D333" i="5"/>
  <c r="C106" i="5"/>
  <c r="D348" i="5"/>
  <c r="J597" i="5"/>
  <c r="J406" i="5"/>
  <c r="D629" i="5"/>
  <c r="K511" i="5"/>
  <c r="H18" i="5"/>
  <c r="H313" i="5"/>
  <c r="I570" i="5"/>
  <c r="J558" i="5"/>
  <c r="D588" i="5"/>
  <c r="G429" i="5"/>
  <c r="D323" i="5"/>
  <c r="I12" i="5"/>
  <c r="G323" i="5"/>
  <c r="D106" i="5"/>
  <c r="I588" i="5"/>
  <c r="J106" i="5"/>
  <c r="J511" i="5"/>
  <c r="G511" i="5"/>
  <c r="H406" i="5"/>
  <c r="H59" i="5"/>
  <c r="H144" i="5"/>
  <c r="D368" i="5"/>
  <c r="C59" i="5"/>
  <c r="J144" i="5"/>
  <c r="K59" i="5"/>
  <c r="C406" i="5"/>
  <c r="C328" i="5"/>
  <c r="D406" i="5"/>
  <c r="J368" i="5"/>
  <c r="I393" i="5"/>
  <c r="K393" i="5"/>
  <c r="D393" i="5"/>
  <c r="K144" i="5"/>
  <c r="E622" i="5"/>
  <c r="D144" i="5"/>
  <c r="J59" i="5"/>
  <c r="G524" i="5"/>
  <c r="H328" i="5"/>
  <c r="C524" i="5"/>
  <c r="I406" i="5"/>
  <c r="J393" i="5"/>
  <c r="G328" i="5"/>
  <c r="I328" i="5"/>
  <c r="K328" i="5"/>
  <c r="E59" i="5"/>
  <c r="D328" i="5"/>
  <c r="I59" i="5"/>
  <c r="G393" i="5"/>
  <c r="E328" i="5"/>
  <c r="G59" i="5"/>
  <c r="F338" i="5"/>
  <c r="F339" i="5"/>
  <c r="F113" i="5"/>
  <c r="F96" i="5"/>
  <c r="F303" i="5"/>
  <c r="F130" i="5"/>
  <c r="F327" i="5"/>
  <c r="F223" i="5"/>
  <c r="F275" i="5"/>
  <c r="F291" i="5"/>
  <c r="F44" i="5"/>
  <c r="F144" i="5"/>
  <c r="F60" i="5"/>
  <c r="F161" i="5"/>
  <c r="F77" i="5"/>
  <c r="F160" i="5"/>
  <c r="F302" i="5"/>
  <c r="F175" i="5"/>
  <c r="F190" i="5"/>
  <c r="F258" i="5"/>
  <c r="F122" i="5"/>
  <c r="F57" i="5"/>
  <c r="F123" i="5"/>
  <c r="F118" i="5"/>
  <c r="F297" i="5"/>
  <c r="F107" i="5"/>
  <c r="F5" i="5"/>
  <c r="F329" i="5"/>
  <c r="F45" i="5"/>
  <c r="F266" i="5"/>
  <c r="F224" i="5"/>
  <c r="F25" i="5"/>
  <c r="F162" i="5"/>
  <c r="F236" i="5"/>
  <c r="F137" i="5"/>
  <c r="F12" i="5"/>
  <c r="F24" i="5"/>
  <c r="F319" i="5"/>
  <c r="F250" i="5"/>
  <c r="F298" i="5"/>
  <c r="F313" i="5"/>
  <c r="F156" i="5"/>
  <c r="F128" i="5"/>
  <c r="F168" i="5"/>
  <c r="F213" i="5"/>
  <c r="F95" i="5"/>
  <c r="F143" i="5"/>
  <c r="F163" i="5"/>
  <c r="F176" i="5"/>
  <c r="F170" i="5"/>
  <c r="F346" i="5"/>
  <c r="F235" i="5"/>
  <c r="F108" i="5"/>
  <c r="F252" i="5"/>
  <c r="F91" i="5"/>
  <c r="F221" i="5"/>
  <c r="F300" i="5"/>
  <c r="F321" i="5"/>
  <c r="F15" i="5"/>
  <c r="F315" i="5"/>
  <c r="F63" i="5"/>
  <c r="F242" i="5"/>
  <c r="F281" i="5"/>
  <c r="F231" i="5"/>
  <c r="F102" i="5"/>
  <c r="F184" i="5"/>
  <c r="F93" i="5"/>
  <c r="F270" i="5"/>
  <c r="F208" i="5"/>
  <c r="F178" i="5"/>
  <c r="F74" i="5"/>
  <c r="F165" i="5"/>
  <c r="F186" i="5"/>
  <c r="F141" i="5"/>
  <c r="F314" i="5"/>
  <c r="F88" i="5"/>
  <c r="F251" i="5"/>
  <c r="F322" i="5"/>
  <c r="F76" i="5"/>
  <c r="F109" i="5"/>
  <c r="F217" i="5"/>
  <c r="F18" i="5"/>
  <c r="F293" i="5"/>
  <c r="F320" i="5"/>
  <c r="F267" i="5"/>
  <c r="F80" i="5"/>
  <c r="F158" i="5"/>
  <c r="F218" i="5"/>
  <c r="F136" i="5"/>
  <c r="F246" i="5"/>
  <c r="F116" i="5"/>
  <c r="F307" i="5"/>
  <c r="F289" i="5"/>
  <c r="F276" i="5"/>
  <c r="F112" i="5"/>
  <c r="F174" i="5"/>
  <c r="F195" i="5"/>
  <c r="F234" i="5"/>
  <c r="F16" i="5"/>
  <c r="F29" i="5"/>
  <c r="F296" i="5"/>
  <c r="F311" i="5"/>
  <c r="F214" i="5"/>
  <c r="F149" i="5"/>
  <c r="F7" i="5"/>
  <c r="F50" i="5"/>
  <c r="F86" i="5"/>
  <c r="F331" i="5"/>
  <c r="F126" i="5"/>
  <c r="F94" i="5"/>
  <c r="F145" i="5"/>
  <c r="F261" i="5"/>
  <c r="F332" i="5"/>
  <c r="F100" i="5"/>
  <c r="F219" i="5"/>
  <c r="F256" i="5"/>
  <c r="F26" i="5"/>
  <c r="F157" i="5"/>
  <c r="F283" i="5"/>
  <c r="F187" i="5"/>
  <c r="F169" i="5"/>
  <c r="F81" i="5"/>
  <c r="F56" i="5"/>
  <c r="F312" i="5"/>
  <c r="F240" i="5"/>
  <c r="F134" i="5"/>
  <c r="F199" i="5"/>
  <c r="F205" i="5"/>
  <c r="F68" i="5"/>
  <c r="F82" i="5"/>
  <c r="F215" i="5"/>
  <c r="F58" i="5"/>
  <c r="F292" i="5"/>
  <c r="F278" i="5"/>
  <c r="F244" i="5"/>
  <c r="F247" i="5"/>
  <c r="F255" i="5"/>
  <c r="F139" i="5"/>
  <c r="F84" i="5"/>
  <c r="F290" i="5"/>
  <c r="F42" i="5"/>
  <c r="F52" i="5"/>
  <c r="F243" i="5"/>
  <c r="F11" i="5"/>
  <c r="F295" i="5"/>
  <c r="F277" i="5"/>
  <c r="F73" i="5"/>
  <c r="F288" i="5"/>
  <c r="F294" i="5"/>
  <c r="F273" i="5"/>
  <c r="F30" i="5"/>
  <c r="F317" i="5"/>
  <c r="F47" i="5"/>
  <c r="F166" i="5"/>
  <c r="F324" i="5"/>
  <c r="F59" i="5"/>
  <c r="F318" i="5"/>
  <c r="F131" i="5"/>
  <c r="F209" i="5"/>
  <c r="F36" i="5"/>
  <c r="F21" i="5"/>
  <c r="F222" i="5"/>
  <c r="F333" i="5"/>
  <c r="F340" i="5"/>
  <c r="F279" i="5"/>
  <c r="F220" i="5"/>
  <c r="F49" i="5"/>
  <c r="F326" i="5"/>
  <c r="F28" i="5"/>
  <c r="F210" i="5"/>
  <c r="F140" i="5"/>
  <c r="F105" i="5"/>
  <c r="F38" i="5"/>
  <c r="F132" i="5"/>
  <c r="F263" i="5"/>
  <c r="F282" i="5"/>
  <c r="F343" i="5"/>
  <c r="F177" i="5"/>
  <c r="F241" i="5"/>
  <c r="F212" i="5"/>
  <c r="F191" i="5"/>
  <c r="F142" i="5"/>
  <c r="F103" i="5"/>
  <c r="F200" i="5"/>
  <c r="F238" i="5"/>
  <c r="F271" i="5"/>
  <c r="F286" i="5"/>
  <c r="F32" i="5"/>
  <c r="F193" i="5"/>
  <c r="F159" i="5"/>
  <c r="F237" i="5"/>
  <c r="F254" i="5"/>
  <c r="F272" i="5"/>
  <c r="F334" i="5"/>
  <c r="F85" i="5"/>
  <c r="F9" i="5"/>
  <c r="F284" i="5"/>
  <c r="F78" i="5"/>
  <c r="F173" i="5"/>
  <c r="F309" i="5"/>
  <c r="F6" i="5"/>
  <c r="F181" i="5"/>
  <c r="F341" i="5"/>
  <c r="F308" i="5"/>
  <c r="F316" i="5"/>
  <c r="F189" i="5"/>
  <c r="F328" i="5"/>
  <c r="F87" i="5"/>
  <c r="F90" i="5"/>
  <c r="F211" i="5"/>
  <c r="F138" i="5"/>
  <c r="F124" i="5"/>
  <c r="F127" i="5"/>
  <c r="F135" i="5"/>
  <c r="F264" i="5"/>
  <c r="F62" i="5"/>
  <c r="F71" i="5"/>
  <c r="F268" i="5"/>
  <c r="F13" i="5"/>
  <c r="F207" i="5"/>
  <c r="F37" i="5"/>
  <c r="F75" i="5"/>
  <c r="F22" i="5"/>
  <c r="F227" i="5"/>
  <c r="F253" i="5"/>
  <c r="F66" i="5"/>
  <c r="F225" i="5"/>
  <c r="F230" i="5"/>
  <c r="F179" i="5"/>
  <c r="F89" i="5"/>
  <c r="F262" i="5"/>
  <c r="F155" i="5"/>
  <c r="F65" i="5"/>
  <c r="F14" i="5"/>
  <c r="F129" i="5"/>
  <c r="F40" i="5"/>
  <c r="F70" i="5"/>
  <c r="F180" i="5"/>
  <c r="F216" i="5"/>
  <c r="F305" i="5"/>
  <c r="F101" i="5"/>
  <c r="F301" i="5"/>
  <c r="F197" i="5"/>
  <c r="F325" i="5"/>
  <c r="F154" i="5"/>
  <c r="F110" i="5"/>
  <c r="F323" i="5"/>
  <c r="F54" i="5"/>
  <c r="F53" i="5"/>
  <c r="F299" i="5"/>
  <c r="F280" i="5"/>
  <c r="F336" i="5"/>
  <c r="F67" i="5"/>
  <c r="F188" i="5"/>
  <c r="F150" i="5"/>
  <c r="F183" i="5"/>
  <c r="F39" i="5"/>
  <c r="F33" i="5"/>
  <c r="F172" i="5"/>
  <c r="F201" i="5"/>
  <c r="F61" i="5"/>
  <c r="F10" i="5"/>
  <c r="F23" i="5"/>
  <c r="F249" i="5"/>
  <c r="F55" i="5"/>
  <c r="F34" i="5"/>
  <c r="F345" i="5"/>
  <c r="F335" i="5"/>
  <c r="F342" i="5"/>
  <c r="F226" i="5"/>
  <c r="F151" i="5"/>
  <c r="F194" i="5"/>
  <c r="F260" i="5"/>
  <c r="F344" i="5"/>
  <c r="F285" i="5"/>
  <c r="F19" i="5"/>
  <c r="F185" i="5"/>
  <c r="F232" i="5"/>
  <c r="F79" i="5"/>
  <c r="F147" i="5"/>
  <c r="F233" i="5"/>
  <c r="F192" i="5"/>
  <c r="F198" i="5"/>
  <c r="F64" i="5"/>
  <c r="F239" i="5"/>
  <c r="F269" i="5"/>
  <c r="F310" i="5"/>
  <c r="F304" i="5"/>
  <c r="F114" i="5"/>
  <c r="F148" i="5"/>
  <c r="F133" i="5"/>
  <c r="F120" i="5"/>
  <c r="F117" i="5"/>
  <c r="F8" i="5"/>
  <c r="F248" i="5"/>
  <c r="F111" i="5"/>
  <c r="F27" i="5"/>
  <c r="F48" i="5"/>
  <c r="F104" i="5"/>
  <c r="F196" i="5"/>
  <c r="F51" i="5"/>
  <c r="F164" i="5"/>
  <c r="F306" i="5"/>
  <c r="F97" i="5"/>
  <c r="F287" i="5"/>
  <c r="F182" i="5"/>
  <c r="F99" i="5"/>
  <c r="F265" i="5"/>
  <c r="F206" i="5"/>
  <c r="F72" i="5"/>
  <c r="F245" i="5"/>
  <c r="F337" i="5"/>
  <c r="F171" i="5"/>
  <c r="F92" i="5"/>
  <c r="F20" i="5"/>
  <c r="F121" i="5"/>
  <c r="F31" i="5"/>
  <c r="F106" i="5"/>
  <c r="F153" i="5"/>
  <c r="F330" i="5"/>
  <c r="F69" i="5"/>
  <c r="F204" i="5"/>
  <c r="F125" i="5"/>
  <c r="F41" i="5"/>
  <c r="F17" i="5"/>
  <c r="F274" i="5"/>
  <c r="F202" i="5"/>
  <c r="F119" i="5"/>
  <c r="F229" i="5"/>
  <c r="F203" i="5"/>
  <c r="F146" i="5"/>
  <c r="F83" i="5"/>
  <c r="F15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E6" authorId="0" shapeId="0" xr:uid="{00000000-0006-0000-0000-000001000000}">
      <text>
        <r>
          <rPr>
            <b/>
            <sz val="9"/>
            <color indexed="81"/>
            <rFont val="宋体"/>
            <family val="3"/>
            <charset val="134"/>
          </rPr>
          <t>作者:</t>
        </r>
        <r>
          <rPr>
            <sz val="9"/>
            <color indexed="81"/>
            <rFont val="宋体"/>
            <family val="3"/>
            <charset val="134"/>
          </rPr>
          <t xml:space="preserve">
输入年份，格式YYYY</t>
        </r>
      </text>
    </comment>
    <comment ref="O38" authorId="0" shapeId="0" xr:uid="{00000000-0006-0000-0000-000002000000}">
      <text>
        <r>
          <rPr>
            <b/>
            <sz val="9"/>
            <color indexed="81"/>
            <rFont val="宋体"/>
            <family val="3"/>
            <charset val="134"/>
          </rPr>
          <t>作者:</t>
        </r>
        <r>
          <rPr>
            <sz val="9"/>
            <color indexed="81"/>
            <rFont val="宋体"/>
            <family val="3"/>
            <charset val="134"/>
          </rPr>
          <t xml:space="preserve">
净利润预测家数：
对于预测年份，各行业“预测净利润”不为空的证券家数</t>
        </r>
      </text>
    </comment>
    <comment ref="P38" authorId="0" shapeId="0" xr:uid="{00000000-0006-0000-0000-000003000000}">
      <text>
        <r>
          <rPr>
            <b/>
            <sz val="9"/>
            <color indexed="81"/>
            <rFont val="宋体"/>
            <family val="3"/>
            <charset val="134"/>
          </rPr>
          <t>作者:</t>
        </r>
        <r>
          <rPr>
            <sz val="9"/>
            <color indexed="81"/>
            <rFont val="宋体"/>
            <family val="3"/>
            <charset val="134"/>
          </rPr>
          <t xml:space="preserve">
预测净利润：
对于预测年份，各行业所包含的证券预测净利润加总</t>
        </r>
      </text>
    </comment>
    <comment ref="Q38" authorId="0" shapeId="0" xr:uid="{00000000-0006-0000-0000-000004000000}">
      <text>
        <r>
          <rPr>
            <b/>
            <sz val="9"/>
            <color indexed="81"/>
            <rFont val="宋体"/>
            <family val="3"/>
            <charset val="134"/>
          </rPr>
          <t>作者:</t>
        </r>
        <r>
          <rPr>
            <sz val="9"/>
            <color indexed="81"/>
            <rFont val="宋体"/>
            <family val="3"/>
            <charset val="134"/>
          </rPr>
          <t xml:space="preserve">
预测净利润增长：
各行业预测净利润/对应的净利润TTM或净利润最新年报</t>
        </r>
      </text>
    </comment>
    <comment ref="R38" authorId="0" shapeId="0" xr:uid="{00000000-0006-0000-0000-000005000000}">
      <text>
        <r>
          <rPr>
            <b/>
            <sz val="9"/>
            <color indexed="81"/>
            <rFont val="宋体"/>
            <family val="3"/>
            <charset val="134"/>
          </rPr>
          <t>作者:</t>
        </r>
        <r>
          <rPr>
            <sz val="9"/>
            <color indexed="81"/>
            <rFont val="宋体"/>
            <family val="3"/>
            <charset val="134"/>
          </rPr>
          <t xml:space="preserve">
预测市值合计：
对于预测年份，各行业“预测净利润”不为空的证券的最新市值加总</t>
        </r>
      </text>
    </comment>
    <comment ref="S38" authorId="0" shapeId="0" xr:uid="{00000000-0006-0000-0000-000006000000}">
      <text>
        <r>
          <rPr>
            <b/>
            <sz val="9"/>
            <color indexed="81"/>
            <rFont val="宋体"/>
            <family val="3"/>
            <charset val="134"/>
          </rPr>
          <t>作者:</t>
        </r>
        <r>
          <rPr>
            <sz val="9"/>
            <color indexed="81"/>
            <rFont val="宋体"/>
            <family val="3"/>
            <charset val="134"/>
          </rPr>
          <t xml:space="preserve">
预测PE市值加权：
各行业预测市值合计/对应的预测净利润</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I1" authorId="0" shapeId="0" xr:uid="{00000000-0006-0000-0200-000001000000}">
      <text>
        <r>
          <rPr>
            <b/>
            <sz val="9"/>
            <color indexed="81"/>
            <rFont val="宋体"/>
            <family val="3"/>
            <charset val="134"/>
          </rPr>
          <t>作者:</t>
        </r>
        <r>
          <rPr>
            <sz val="9"/>
            <color indexed="81"/>
            <rFont val="宋体"/>
            <family val="3"/>
            <charset val="134"/>
          </rPr>
          <t xml:space="preserve">
各上市公司最新市值</t>
        </r>
      </text>
    </comment>
    <comment ref="O1" authorId="0" shapeId="0" xr:uid="{00000000-0006-0000-0200-000002000000}">
      <text>
        <r>
          <rPr>
            <b/>
            <sz val="9"/>
            <color indexed="81"/>
            <rFont val="宋体"/>
            <family val="3"/>
            <charset val="134"/>
          </rPr>
          <t>作者:</t>
        </r>
        <r>
          <rPr>
            <sz val="9"/>
            <color indexed="81"/>
            <rFont val="宋体"/>
            <family val="3"/>
            <charset val="134"/>
          </rPr>
          <t xml:space="preserve">
预测PE=总市值/预测净利润
</t>
        </r>
      </text>
    </comment>
  </commentList>
</comments>
</file>

<file path=xl/sharedStrings.xml><?xml version="1.0" encoding="utf-8"?>
<sst xmlns="http://schemas.openxmlformats.org/spreadsheetml/2006/main" count="7593" uniqueCount="7592">
  <si>
    <t>预测年份</t>
    <phoneticPr fontId="1" type="noConversion"/>
  </si>
  <si>
    <t>日期</t>
    <phoneticPr fontId="1" type="noConversion"/>
  </si>
  <si>
    <t>PE/PB</t>
    <phoneticPr fontId="1" type="noConversion"/>
  </si>
  <si>
    <t>板块选择</t>
    <phoneticPr fontId="1" type="noConversion"/>
  </si>
  <si>
    <t>行业类别</t>
    <phoneticPr fontId="1" type="noConversion"/>
  </si>
  <si>
    <t>指定行业</t>
    <phoneticPr fontId="1" type="noConversion"/>
  </si>
  <si>
    <t>申万行业</t>
    <phoneticPr fontId="1" type="noConversion"/>
  </si>
  <si>
    <t>证监会行业</t>
    <phoneticPr fontId="1" type="noConversion"/>
  </si>
  <si>
    <t>上证50</t>
    <phoneticPr fontId="1" type="noConversion"/>
  </si>
  <si>
    <t>上证180</t>
    <phoneticPr fontId="1" type="noConversion"/>
  </si>
  <si>
    <t>沪深300</t>
    <phoneticPr fontId="1" type="noConversion"/>
  </si>
  <si>
    <t>上证A股</t>
    <phoneticPr fontId="1" type="noConversion"/>
  </si>
  <si>
    <t>深证A股</t>
    <phoneticPr fontId="1" type="noConversion"/>
  </si>
  <si>
    <t>中小板</t>
    <phoneticPr fontId="1" type="noConversion"/>
  </si>
  <si>
    <t>创业板</t>
    <phoneticPr fontId="1" type="noConversion"/>
  </si>
  <si>
    <t>全部A股</t>
    <phoneticPr fontId="1" type="noConversion"/>
  </si>
  <si>
    <t>TTM/MRQ</t>
    <phoneticPr fontId="1" type="noConversion"/>
  </si>
  <si>
    <t>最新年报</t>
    <phoneticPr fontId="1" type="noConversion"/>
  </si>
  <si>
    <t>市值剔除</t>
    <phoneticPr fontId="4" type="noConversion"/>
  </si>
  <si>
    <t>预测净利润增长</t>
    <phoneticPr fontId="4" type="noConversion"/>
  </si>
  <si>
    <t>预测PE市值加权</t>
    <phoneticPr fontId="4" type="noConversion"/>
  </si>
  <si>
    <t>预测PE算术平均</t>
    <phoneticPr fontId="4" type="noConversion"/>
  </si>
  <si>
    <t>房地产</t>
  </si>
  <si>
    <t>纺织服装</t>
  </si>
  <si>
    <t>公用事业</t>
  </si>
  <si>
    <t>机械设备</t>
  </si>
  <si>
    <t>交通运输</t>
  </si>
  <si>
    <t>交运设备</t>
  </si>
  <si>
    <t>轻工制造</t>
  </si>
  <si>
    <t>食品饮料</t>
  </si>
  <si>
    <t>医药生物</t>
  </si>
  <si>
    <t>有色金属</t>
  </si>
  <si>
    <t>代码</t>
    <phoneticPr fontId="1" type="noConversion"/>
  </si>
  <si>
    <t>公司简称</t>
    <phoneticPr fontId="1" type="noConversion"/>
  </si>
  <si>
    <t>总市值[亿]</t>
    <phoneticPr fontId="1" type="noConversion"/>
  </si>
  <si>
    <t>预测净利润</t>
    <phoneticPr fontId="1" type="noConversion"/>
  </si>
  <si>
    <t>预测PE</t>
    <phoneticPr fontId="1" type="noConversion"/>
  </si>
  <si>
    <t>市值</t>
    <phoneticPr fontId="1" type="noConversion"/>
  </si>
  <si>
    <t>序号</t>
    <phoneticPr fontId="1" type="noConversion"/>
  </si>
  <si>
    <t>收盘价</t>
    <phoneticPr fontId="1" type="noConversion"/>
  </si>
  <si>
    <t>序号</t>
    <phoneticPr fontId="1" type="noConversion"/>
  </si>
  <si>
    <t>制造业</t>
    <phoneticPr fontId="1" type="noConversion"/>
  </si>
  <si>
    <t>综合</t>
    <phoneticPr fontId="1" type="noConversion"/>
  </si>
  <si>
    <t>行业</t>
    <phoneticPr fontId="1" type="noConversion"/>
  </si>
  <si>
    <t>化工</t>
    <phoneticPr fontId="1" type="noConversion"/>
  </si>
  <si>
    <t>东财行业</t>
    <phoneticPr fontId="1" type="noConversion"/>
  </si>
  <si>
    <t>电气设备</t>
  </si>
  <si>
    <t>家电</t>
  </si>
  <si>
    <t>电子设备</t>
  </si>
  <si>
    <t>信息技术</t>
  </si>
  <si>
    <t>文化传媒</t>
  </si>
  <si>
    <t>商贸零售</t>
  </si>
  <si>
    <t>建材</t>
  </si>
  <si>
    <t>建筑</t>
  </si>
  <si>
    <t>金融</t>
  </si>
  <si>
    <t>综合</t>
  </si>
  <si>
    <t>OFFSET(公司明细!$A$6,1,公司明细!$B$3-1,公司明细!$A$3,1)</t>
    <phoneticPr fontId="1" type="noConversion"/>
  </si>
  <si>
    <t>证监会</t>
    <phoneticPr fontId="1" type="noConversion"/>
  </si>
  <si>
    <t>申万</t>
    <phoneticPr fontId="1" type="noConversion"/>
  </si>
  <si>
    <t>东财</t>
    <phoneticPr fontId="1" type="noConversion"/>
  </si>
  <si>
    <t>农、林、牧、渔业</t>
    <phoneticPr fontId="1" type="noConversion"/>
  </si>
  <si>
    <t>采矿业</t>
    <phoneticPr fontId="1" type="noConversion"/>
  </si>
  <si>
    <t>电力、热力、燃气及水生产和供应业</t>
    <phoneticPr fontId="1" type="noConversion"/>
  </si>
  <si>
    <t>建筑业</t>
    <phoneticPr fontId="1" type="noConversion"/>
  </si>
  <si>
    <t>批发和零售业</t>
    <phoneticPr fontId="1" type="noConversion"/>
  </si>
  <si>
    <t>交通运输、仓储和邮政业</t>
    <phoneticPr fontId="1" type="noConversion"/>
  </si>
  <si>
    <t>住宿和餐饮业</t>
    <phoneticPr fontId="1" type="noConversion"/>
  </si>
  <si>
    <t>信息传输、软件和信息技术服务业</t>
    <phoneticPr fontId="1" type="noConversion"/>
  </si>
  <si>
    <t>金融业</t>
    <phoneticPr fontId="1" type="noConversion"/>
  </si>
  <si>
    <t>房地产业</t>
    <phoneticPr fontId="1" type="noConversion"/>
  </si>
  <si>
    <t>租赁和商务服务业</t>
    <phoneticPr fontId="1" type="noConversion"/>
  </si>
  <si>
    <t>科学研究和技术服务业</t>
  </si>
  <si>
    <t>水利、环境和公共设施管理业</t>
    <phoneticPr fontId="1" type="noConversion"/>
  </si>
  <si>
    <t>居民服务、修理和其他服务业</t>
    <phoneticPr fontId="1" type="noConversion"/>
  </si>
  <si>
    <t>教育</t>
    <phoneticPr fontId="1" type="noConversion"/>
  </si>
  <si>
    <t>卫生和社会工作</t>
    <phoneticPr fontId="1" type="noConversion"/>
  </si>
  <si>
    <t>文化、体育和娱乐业</t>
    <phoneticPr fontId="1" type="noConversion"/>
  </si>
  <si>
    <t>综合</t>
    <phoneticPr fontId="1" type="noConversion"/>
  </si>
  <si>
    <t>农林牧渔</t>
    <phoneticPr fontId="1" type="noConversion"/>
  </si>
  <si>
    <t>采掘</t>
    <phoneticPr fontId="1" type="noConversion"/>
  </si>
  <si>
    <t>钢铁</t>
    <phoneticPr fontId="1" type="noConversion"/>
  </si>
  <si>
    <t>有色金属</t>
    <phoneticPr fontId="1" type="noConversion"/>
  </si>
  <si>
    <t>电子</t>
    <phoneticPr fontId="1" type="noConversion"/>
  </si>
  <si>
    <t>汽车</t>
    <phoneticPr fontId="1" type="noConversion"/>
  </si>
  <si>
    <t>家用电器</t>
    <phoneticPr fontId="1" type="noConversion"/>
  </si>
  <si>
    <t>食品饮料</t>
    <phoneticPr fontId="1" type="noConversion"/>
  </si>
  <si>
    <t>纺织服装</t>
    <phoneticPr fontId="1" type="noConversion"/>
  </si>
  <si>
    <t>轻工制造</t>
    <phoneticPr fontId="1" type="noConversion"/>
  </si>
  <si>
    <t>医药生物</t>
    <phoneticPr fontId="1" type="noConversion"/>
  </si>
  <si>
    <t>公用事业</t>
    <phoneticPr fontId="1" type="noConversion"/>
  </si>
  <si>
    <t>房地产</t>
    <phoneticPr fontId="1" type="noConversion"/>
  </si>
  <si>
    <t>商业贸易</t>
    <phoneticPr fontId="1" type="noConversion"/>
  </si>
  <si>
    <t>休闲服务</t>
    <phoneticPr fontId="1" type="noConversion"/>
  </si>
  <si>
    <t>银行</t>
    <phoneticPr fontId="1" type="noConversion"/>
  </si>
  <si>
    <t>建筑材料</t>
    <phoneticPr fontId="1" type="noConversion"/>
  </si>
  <si>
    <t>建筑装饰</t>
    <phoneticPr fontId="1" type="noConversion"/>
  </si>
  <si>
    <t>电气设备</t>
    <phoneticPr fontId="1" type="noConversion"/>
  </si>
  <si>
    <t>机械设备</t>
    <phoneticPr fontId="1" type="noConversion"/>
  </si>
  <si>
    <t>国防军工</t>
    <phoneticPr fontId="1" type="noConversion"/>
  </si>
  <si>
    <t>计算机</t>
    <phoneticPr fontId="1" type="noConversion"/>
  </si>
  <si>
    <t>传媒</t>
    <phoneticPr fontId="1" type="noConversion"/>
  </si>
  <si>
    <t>非银金融</t>
    <phoneticPr fontId="1" type="noConversion"/>
  </si>
  <si>
    <t>通信</t>
    <phoneticPr fontId="1" type="noConversion"/>
  </si>
  <si>
    <t>交通运输</t>
    <phoneticPr fontId="1" type="noConversion"/>
  </si>
  <si>
    <t>农林牧渔</t>
    <phoneticPr fontId="1" type="noConversion"/>
  </si>
  <si>
    <t>化石能源</t>
    <phoneticPr fontId="1" type="noConversion"/>
  </si>
  <si>
    <t>基础化工</t>
    <phoneticPr fontId="1" type="noConversion"/>
  </si>
  <si>
    <t>钢铁</t>
    <phoneticPr fontId="1" type="noConversion"/>
  </si>
  <si>
    <t>国防与装备</t>
    <phoneticPr fontId="1" type="noConversion"/>
  </si>
  <si>
    <t>互联网</t>
    <phoneticPr fontId="1" type="noConversion"/>
  </si>
  <si>
    <t>休闲、生活及专业服务</t>
    <phoneticPr fontId="1" type="noConversion"/>
  </si>
  <si>
    <t>平安银行</t>
  </si>
  <si>
    <t>000001.SZ</t>
  </si>
  <si>
    <t>万科A</t>
  </si>
  <si>
    <t>000002.SZ</t>
  </si>
  <si>
    <t>国农科技</t>
  </si>
  <si>
    <t>000004.SZ</t>
  </si>
  <si>
    <t>世纪星源</t>
  </si>
  <si>
    <t>000005.SZ</t>
  </si>
  <si>
    <t>深振业A</t>
  </si>
  <si>
    <t>000006.SZ</t>
  </si>
  <si>
    <t>全新好</t>
  </si>
  <si>
    <t>000007.SZ</t>
  </si>
  <si>
    <t>神州高铁</t>
  </si>
  <si>
    <t>000008.SZ</t>
  </si>
  <si>
    <t>中国宝安</t>
  </si>
  <si>
    <t>000009.SZ</t>
  </si>
  <si>
    <t>000010.SZ</t>
  </si>
  <si>
    <t>深物业A</t>
  </si>
  <si>
    <t>000011.SZ</t>
  </si>
  <si>
    <t>南玻A</t>
  </si>
  <si>
    <t>000012.SZ</t>
  </si>
  <si>
    <t>沙河股份</t>
  </si>
  <si>
    <t>000014.SZ</t>
  </si>
  <si>
    <t>深康佳A</t>
  </si>
  <si>
    <t>000016.SZ</t>
  </si>
  <si>
    <t>深中华A</t>
  </si>
  <si>
    <t>000017.SZ</t>
  </si>
  <si>
    <t>000018.SZ</t>
  </si>
  <si>
    <t>深粮控股</t>
  </si>
  <si>
    <t>000019.SZ</t>
  </si>
  <si>
    <t>深华发A</t>
  </si>
  <si>
    <t>000020.SZ</t>
  </si>
  <si>
    <t>深科技</t>
  </si>
  <si>
    <t>000021.SZ</t>
  </si>
  <si>
    <t>深天地A</t>
  </si>
  <si>
    <t>000023.SZ</t>
  </si>
  <si>
    <t>特力A</t>
  </si>
  <si>
    <t>000025.SZ</t>
  </si>
  <si>
    <t>飞亚达A</t>
  </si>
  <si>
    <t>000026.SZ</t>
  </si>
  <si>
    <t>深圳能源</t>
  </si>
  <si>
    <t>000027.SZ</t>
  </si>
  <si>
    <t>国药一致</t>
  </si>
  <si>
    <t>000028.SZ</t>
  </si>
  <si>
    <t>深深房A</t>
  </si>
  <si>
    <t>000029.SZ</t>
  </si>
  <si>
    <t>富奥股份</t>
  </si>
  <si>
    <t>000030.SZ</t>
  </si>
  <si>
    <t>大悦城</t>
  </si>
  <si>
    <t>000031.SZ</t>
  </si>
  <si>
    <t>深桑达A</t>
  </si>
  <si>
    <t>000032.SZ</t>
  </si>
  <si>
    <t>神州数码</t>
  </si>
  <si>
    <t>000034.SZ</t>
  </si>
  <si>
    <t>中国天楹</t>
  </si>
  <si>
    <t>000035.SZ</t>
  </si>
  <si>
    <t>华联控股</t>
  </si>
  <si>
    <t>000036.SZ</t>
  </si>
  <si>
    <t>深南电A</t>
  </si>
  <si>
    <t>000037.SZ</t>
  </si>
  <si>
    <t>深大通</t>
  </si>
  <si>
    <t>000038.SZ</t>
  </si>
  <si>
    <t>中集集团</t>
  </si>
  <si>
    <t>000039.SZ</t>
  </si>
  <si>
    <t>东旭蓝天</t>
  </si>
  <si>
    <t>000040.SZ</t>
  </si>
  <si>
    <t>中洲控股</t>
  </si>
  <si>
    <t>000042.SZ</t>
  </si>
  <si>
    <t>中航善达</t>
  </si>
  <si>
    <t>000043.SZ</t>
  </si>
  <si>
    <t>深纺织A</t>
  </si>
  <si>
    <t>000045.SZ</t>
  </si>
  <si>
    <t>泛海控股</t>
  </si>
  <si>
    <t>000046.SZ</t>
  </si>
  <si>
    <t>000048.SZ</t>
  </si>
  <si>
    <t>德赛电池</t>
  </si>
  <si>
    <t>000049.SZ</t>
  </si>
  <si>
    <t>深天马A</t>
  </si>
  <si>
    <t>000050.SZ</t>
  </si>
  <si>
    <t>方大集团</t>
  </si>
  <si>
    <t>000055.SZ</t>
  </si>
  <si>
    <t>皇庭国际</t>
  </si>
  <si>
    <t>000056.SZ</t>
  </si>
  <si>
    <t>深赛格</t>
  </si>
  <si>
    <t>000058.SZ</t>
  </si>
  <si>
    <t>华锦股份</t>
  </si>
  <si>
    <t>000059.SZ</t>
  </si>
  <si>
    <t>中金岭南</t>
  </si>
  <si>
    <t>000060.SZ</t>
  </si>
  <si>
    <t>农产品</t>
  </si>
  <si>
    <t>000061.SZ</t>
  </si>
  <si>
    <t>深圳华强</t>
  </si>
  <si>
    <t>000062.SZ</t>
  </si>
  <si>
    <t>中兴通讯</t>
  </si>
  <si>
    <t>000063.SZ</t>
  </si>
  <si>
    <t>北方国际</t>
  </si>
  <si>
    <t>000065.SZ</t>
  </si>
  <si>
    <t>中国长城</t>
  </si>
  <si>
    <t>000066.SZ</t>
  </si>
  <si>
    <t>华控赛格</t>
  </si>
  <si>
    <t>000068.SZ</t>
  </si>
  <si>
    <t>华侨城A</t>
  </si>
  <si>
    <t>000069.SZ</t>
  </si>
  <si>
    <t>特发信息</t>
  </si>
  <si>
    <t>000070.SZ</t>
  </si>
  <si>
    <t>海王生物</t>
  </si>
  <si>
    <t>000078.SZ</t>
  </si>
  <si>
    <t>盐田港</t>
  </si>
  <si>
    <t>000088.SZ</t>
  </si>
  <si>
    <t>深圳机场</t>
  </si>
  <si>
    <t>000089.SZ</t>
  </si>
  <si>
    <t>天健集团</t>
  </si>
  <si>
    <t>000090.SZ</t>
  </si>
  <si>
    <t>广聚能源</t>
  </si>
  <si>
    <t>000096.SZ</t>
  </si>
  <si>
    <t>中信海直</t>
  </si>
  <si>
    <t>000099.SZ</t>
  </si>
  <si>
    <t>TCL集团</t>
  </si>
  <si>
    <t>000100.SZ</t>
  </si>
  <si>
    <t>宜华健康</t>
  </si>
  <si>
    <t>000150.SZ</t>
  </si>
  <si>
    <t>中成股份</t>
  </si>
  <si>
    <t>000151.SZ</t>
  </si>
  <si>
    <t>丰原药业</t>
  </si>
  <si>
    <t>000153.SZ</t>
  </si>
  <si>
    <t>川能动力</t>
  </si>
  <si>
    <t>000155.SZ</t>
  </si>
  <si>
    <t>华数传媒</t>
  </si>
  <si>
    <t>000156.SZ</t>
  </si>
  <si>
    <t>中联重科</t>
  </si>
  <si>
    <t>000157.SZ</t>
  </si>
  <si>
    <t>常山北明</t>
  </si>
  <si>
    <t>000158.SZ</t>
  </si>
  <si>
    <t>国际实业</t>
  </si>
  <si>
    <t>000159.SZ</t>
  </si>
  <si>
    <t>申万宏源</t>
  </si>
  <si>
    <t>000166.SZ</t>
  </si>
  <si>
    <t>东方盛虹</t>
  </si>
  <si>
    <t>000301.SZ</t>
  </si>
  <si>
    <t>美的集团</t>
  </si>
  <si>
    <t>000333.SZ</t>
  </si>
  <si>
    <t>潍柴动力</t>
  </si>
  <si>
    <t>000338.SZ</t>
  </si>
  <si>
    <t>许继电气</t>
  </si>
  <si>
    <t>000400.SZ</t>
  </si>
  <si>
    <t>冀东水泥</t>
  </si>
  <si>
    <t>000401.SZ</t>
  </si>
  <si>
    <t>金融街</t>
  </si>
  <si>
    <t>000402.SZ</t>
  </si>
  <si>
    <t>000403.SZ</t>
  </si>
  <si>
    <t>长虹华意</t>
  </si>
  <si>
    <t>000404.SZ</t>
  </si>
  <si>
    <t>胜利股份</t>
  </si>
  <si>
    <t>000407.SZ</t>
  </si>
  <si>
    <t>藏格控股</t>
  </si>
  <si>
    <t>000408.SZ</t>
  </si>
  <si>
    <t>000409.SZ</t>
  </si>
  <si>
    <t>000410.SZ</t>
  </si>
  <si>
    <t>英特集团</t>
  </si>
  <si>
    <t>000411.SZ</t>
  </si>
  <si>
    <t>东旭光电</t>
  </si>
  <si>
    <t>000413.SZ</t>
  </si>
  <si>
    <t>渤海租赁</t>
  </si>
  <si>
    <t>000415.SZ</t>
  </si>
  <si>
    <t>民生控股</t>
  </si>
  <si>
    <t>000416.SZ</t>
  </si>
  <si>
    <t>合肥百货</t>
  </si>
  <si>
    <t>000417.SZ</t>
  </si>
  <si>
    <t>通程控股</t>
  </si>
  <si>
    <t>000419.SZ</t>
  </si>
  <si>
    <t>吉林化纤</t>
  </si>
  <si>
    <t>000420.SZ</t>
  </si>
  <si>
    <t>南京公用</t>
  </si>
  <si>
    <t>000421.SZ</t>
  </si>
  <si>
    <t>000422.SZ</t>
  </si>
  <si>
    <t>东阿阿胶</t>
  </si>
  <si>
    <t>000423.SZ</t>
  </si>
  <si>
    <t>徐工机械</t>
  </si>
  <si>
    <t>000425.SZ</t>
  </si>
  <si>
    <t>兴业矿业</t>
  </si>
  <si>
    <t>000426.SZ</t>
  </si>
  <si>
    <t>华天酒店</t>
  </si>
  <si>
    <t>000428.SZ</t>
  </si>
  <si>
    <t>粤高速A</t>
  </si>
  <si>
    <t>000429.SZ</t>
  </si>
  <si>
    <t>张家界</t>
  </si>
  <si>
    <t>000430.SZ</t>
  </si>
  <si>
    <t>晨鸣纸业</t>
  </si>
  <si>
    <t>000488.SZ</t>
  </si>
  <si>
    <t>山东路桥</t>
  </si>
  <si>
    <t>000498.SZ</t>
  </si>
  <si>
    <t>鄂武商A</t>
  </si>
  <si>
    <t>000501.SZ</t>
  </si>
  <si>
    <t>绿景控股</t>
  </si>
  <si>
    <t>000502.SZ</t>
  </si>
  <si>
    <t>国新健康</t>
  </si>
  <si>
    <t>000503.SZ</t>
  </si>
  <si>
    <t>000504.SZ</t>
  </si>
  <si>
    <t>京粮控股</t>
  </si>
  <si>
    <t>000505.SZ</t>
  </si>
  <si>
    <t>中润资源</t>
  </si>
  <si>
    <t>000506.SZ</t>
  </si>
  <si>
    <t>珠海港</t>
  </si>
  <si>
    <t>000507.SZ</t>
  </si>
  <si>
    <t>华塑控股</t>
  </si>
  <si>
    <t>000509.SZ</t>
  </si>
  <si>
    <t>000510.SZ</t>
  </si>
  <si>
    <t>丽珠集团</t>
  </si>
  <si>
    <t>000513.SZ</t>
  </si>
  <si>
    <t>渝开发</t>
  </si>
  <si>
    <t>000514.SZ</t>
  </si>
  <si>
    <t>国际医学</t>
  </si>
  <si>
    <t>000516.SZ</t>
  </si>
  <si>
    <t>荣安地产</t>
  </si>
  <si>
    <t>000517.SZ</t>
  </si>
  <si>
    <t>四环生物</t>
  </si>
  <si>
    <t>000518.SZ</t>
  </si>
  <si>
    <t>中兵红箭</t>
  </si>
  <si>
    <t>000519.SZ</t>
  </si>
  <si>
    <t>长航凤凰</t>
  </si>
  <si>
    <t>000520.SZ</t>
  </si>
  <si>
    <t>长虹美菱</t>
  </si>
  <si>
    <t>000521.SZ</t>
  </si>
  <si>
    <t>广州浪奇</t>
  </si>
  <si>
    <t>000523.SZ</t>
  </si>
  <si>
    <t>岭南控股</t>
  </si>
  <si>
    <t>000524.SZ</t>
  </si>
  <si>
    <t>红太阳</t>
  </si>
  <si>
    <t>000525.SZ</t>
  </si>
  <si>
    <t>紫光学大</t>
  </si>
  <si>
    <t>000526.SZ</t>
  </si>
  <si>
    <t>柳工</t>
  </si>
  <si>
    <t>000528.SZ</t>
  </si>
  <si>
    <t>广弘控股</t>
  </si>
  <si>
    <t>000529.SZ</t>
  </si>
  <si>
    <t>大冷股份</t>
  </si>
  <si>
    <t>000530.SZ</t>
  </si>
  <si>
    <t>穗恒运A</t>
  </si>
  <si>
    <t>000531.SZ</t>
  </si>
  <si>
    <t>华金资本</t>
  </si>
  <si>
    <t>000532.SZ</t>
  </si>
  <si>
    <t>顺钠股份</t>
  </si>
  <si>
    <t>000533.SZ</t>
  </si>
  <si>
    <t>万泽股份</t>
  </si>
  <si>
    <t>000534.SZ</t>
  </si>
  <si>
    <t>华映科技</t>
  </si>
  <si>
    <t>000536.SZ</t>
  </si>
  <si>
    <t>广宇发展</t>
  </si>
  <si>
    <t>000537.SZ</t>
  </si>
  <si>
    <t>云南白药</t>
  </si>
  <si>
    <t>000538.SZ</t>
  </si>
  <si>
    <t>粤电力A</t>
  </si>
  <si>
    <t>000539.SZ</t>
  </si>
  <si>
    <t>中天金融</t>
  </si>
  <si>
    <t>000540.SZ</t>
  </si>
  <si>
    <t>佛山照明</t>
  </si>
  <si>
    <t>000541.SZ</t>
  </si>
  <si>
    <t>皖能电力</t>
  </si>
  <si>
    <t>000543.SZ</t>
  </si>
  <si>
    <t>中原环保</t>
  </si>
  <si>
    <t>000544.SZ</t>
  </si>
  <si>
    <t>金浦钛业</t>
  </si>
  <si>
    <t>000545.SZ</t>
  </si>
  <si>
    <t>金圆股份</t>
  </si>
  <si>
    <t>000546.SZ</t>
  </si>
  <si>
    <t>航天发展</t>
  </si>
  <si>
    <t>000547.SZ</t>
  </si>
  <si>
    <t>湖南投资</t>
  </si>
  <si>
    <t>000548.SZ</t>
  </si>
  <si>
    <t>江铃汽车</t>
  </si>
  <si>
    <t>000550.SZ</t>
  </si>
  <si>
    <t>创元科技</t>
  </si>
  <si>
    <t>000551.SZ</t>
  </si>
  <si>
    <t>靖远煤电</t>
  </si>
  <si>
    <t>000552.SZ</t>
  </si>
  <si>
    <t>安道麦A</t>
  </si>
  <si>
    <t>000553.SZ</t>
  </si>
  <si>
    <t>泰山石油</t>
  </si>
  <si>
    <t>000554.SZ</t>
  </si>
  <si>
    <t>神州信息</t>
  </si>
  <si>
    <t>000555.SZ</t>
  </si>
  <si>
    <t>西部创业</t>
  </si>
  <si>
    <t>000557.SZ</t>
  </si>
  <si>
    <t>莱茵体育</t>
  </si>
  <si>
    <t>000558.SZ</t>
  </si>
  <si>
    <t>万向钱潮</t>
  </si>
  <si>
    <t>000559.SZ</t>
  </si>
  <si>
    <t>我爱我家</t>
  </si>
  <si>
    <t>000560.SZ</t>
  </si>
  <si>
    <t>烽火电子</t>
  </si>
  <si>
    <t>000561.SZ</t>
  </si>
  <si>
    <t>陕国投A</t>
  </si>
  <si>
    <t>000563.SZ</t>
  </si>
  <si>
    <t>供销大集</t>
  </si>
  <si>
    <t>000564.SZ</t>
  </si>
  <si>
    <t>渝三峡A</t>
  </si>
  <si>
    <t>000565.SZ</t>
  </si>
  <si>
    <t>海南海药</t>
  </si>
  <si>
    <t>000566.SZ</t>
  </si>
  <si>
    <t>海德股份</t>
  </si>
  <si>
    <t>000567.SZ</t>
  </si>
  <si>
    <t>泸州老窖</t>
  </si>
  <si>
    <t>000568.SZ</t>
  </si>
  <si>
    <t>苏常柴A</t>
  </si>
  <si>
    <t>000570.SZ</t>
  </si>
  <si>
    <t>000571.SZ</t>
  </si>
  <si>
    <t>000572.SZ</t>
  </si>
  <si>
    <t>粤宏远A</t>
  </si>
  <si>
    <t>000573.SZ</t>
  </si>
  <si>
    <t>广东甘化</t>
  </si>
  <si>
    <t>000576.SZ</t>
  </si>
  <si>
    <t>威孚高科</t>
  </si>
  <si>
    <t>000581.SZ</t>
  </si>
  <si>
    <t>北部湾港</t>
  </si>
  <si>
    <t>000582.SZ</t>
  </si>
  <si>
    <t>哈工智能</t>
  </si>
  <si>
    <t>000584.SZ</t>
  </si>
  <si>
    <t>000585.SZ</t>
  </si>
  <si>
    <t>汇源通信</t>
  </si>
  <si>
    <t>000586.SZ</t>
  </si>
  <si>
    <t>金洲慈航</t>
  </si>
  <si>
    <t>000587.SZ</t>
  </si>
  <si>
    <t>000589.SZ</t>
  </si>
  <si>
    <t>启迪古汉</t>
  </si>
  <si>
    <t>000590.SZ</t>
  </si>
  <si>
    <t>太阳能</t>
  </si>
  <si>
    <t>000591.SZ</t>
  </si>
  <si>
    <t>平潭发展</t>
  </si>
  <si>
    <t>000592.SZ</t>
  </si>
  <si>
    <t>大通燃气</t>
  </si>
  <si>
    <t>000593.SZ</t>
  </si>
  <si>
    <t>宝塔实业</t>
  </si>
  <si>
    <t>000595.SZ</t>
  </si>
  <si>
    <t>古井贡酒</t>
  </si>
  <si>
    <t>000596.SZ</t>
  </si>
  <si>
    <t>东北制药</t>
  </si>
  <si>
    <t>000597.SZ</t>
  </si>
  <si>
    <t>兴蓉环境</t>
  </si>
  <si>
    <t>000598.SZ</t>
  </si>
  <si>
    <t>青岛双星</t>
  </si>
  <si>
    <t>000599.SZ</t>
  </si>
  <si>
    <t>建投能源</t>
  </si>
  <si>
    <t>000600.SZ</t>
  </si>
  <si>
    <t>韶能股份</t>
  </si>
  <si>
    <t>000601.SZ</t>
  </si>
  <si>
    <t>000603.SZ</t>
  </si>
  <si>
    <t>渤海股份</t>
  </si>
  <si>
    <t>000605.SZ</t>
  </si>
  <si>
    <t>顺利办</t>
  </si>
  <si>
    <t>000606.SZ</t>
  </si>
  <si>
    <t>华媒控股</t>
  </si>
  <si>
    <t>000607.SZ</t>
  </si>
  <si>
    <t>阳光股份</t>
  </si>
  <si>
    <t>000608.SZ</t>
  </si>
  <si>
    <t>中迪投资</t>
  </si>
  <si>
    <t>000609.SZ</t>
  </si>
  <si>
    <t>西安旅游</t>
  </si>
  <si>
    <t>000610.SZ</t>
  </si>
  <si>
    <t>000611.SZ</t>
  </si>
  <si>
    <t>焦作万方</t>
  </si>
  <si>
    <t>000612.SZ</t>
  </si>
  <si>
    <t>大东海A</t>
  </si>
  <si>
    <t>000613.SZ</t>
  </si>
  <si>
    <t>京汉股份</t>
  </si>
  <si>
    <t>000615.SZ</t>
  </si>
  <si>
    <t>海航投资</t>
  </si>
  <si>
    <t>000616.SZ</t>
  </si>
  <si>
    <t>中油资本</t>
  </si>
  <si>
    <t>000617.SZ</t>
  </si>
  <si>
    <t>海螺型材</t>
  </si>
  <si>
    <t>000619.SZ</t>
  </si>
  <si>
    <t>新华联</t>
  </si>
  <si>
    <t>000620.SZ</t>
  </si>
  <si>
    <t>恒立实业</t>
  </si>
  <si>
    <t>000622.SZ</t>
  </si>
  <si>
    <t>吉林敖东</t>
  </si>
  <si>
    <t>000623.SZ</t>
  </si>
  <si>
    <t>长安汽车</t>
  </si>
  <si>
    <t>000625.SZ</t>
  </si>
  <si>
    <t>远大控股</t>
  </si>
  <si>
    <t>000626.SZ</t>
  </si>
  <si>
    <t>天茂集团</t>
  </si>
  <si>
    <t>000627.SZ</t>
  </si>
  <si>
    <t>高新发展</t>
  </si>
  <si>
    <t>000628.SZ</t>
  </si>
  <si>
    <t>攀钢钒钛</t>
  </si>
  <si>
    <t>000629.SZ</t>
  </si>
  <si>
    <t>铜陵有色</t>
  </si>
  <si>
    <t>000630.SZ</t>
  </si>
  <si>
    <t>顺发恒业</t>
  </si>
  <si>
    <t>000631.SZ</t>
  </si>
  <si>
    <t>三木集团</t>
  </si>
  <si>
    <t>000632.SZ</t>
  </si>
  <si>
    <t>合金投资</t>
  </si>
  <si>
    <t>000633.SZ</t>
  </si>
  <si>
    <t>英力特</t>
  </si>
  <si>
    <t>000635.SZ</t>
  </si>
  <si>
    <t>风华高科</t>
  </si>
  <si>
    <t>000636.SZ</t>
  </si>
  <si>
    <t>茂化实华</t>
  </si>
  <si>
    <t>000637.SZ</t>
  </si>
  <si>
    <t>万方发展</t>
  </si>
  <si>
    <t>000638.SZ</t>
  </si>
  <si>
    <t>西王食品</t>
  </si>
  <si>
    <t>000639.SZ</t>
  </si>
  <si>
    <t>仁和药业</t>
  </si>
  <si>
    <t>000650.SZ</t>
  </si>
  <si>
    <t>格力电器</t>
  </si>
  <si>
    <t>000651.SZ</t>
  </si>
  <si>
    <t>泰达股份</t>
  </si>
  <si>
    <t>000652.SZ</t>
  </si>
  <si>
    <t>金岭矿业</t>
  </si>
  <si>
    <t>000655.SZ</t>
  </si>
  <si>
    <t>金科股份</t>
  </si>
  <si>
    <t>000656.SZ</t>
  </si>
  <si>
    <t>中钨高新</t>
  </si>
  <si>
    <t>000657.SZ</t>
  </si>
  <si>
    <t>珠海中富</t>
  </si>
  <si>
    <t>000659.SZ</t>
  </si>
  <si>
    <t>长春高新</t>
  </si>
  <si>
    <t>000661.SZ</t>
  </si>
  <si>
    <t>天夏智慧</t>
  </si>
  <si>
    <t>000662.SZ</t>
  </si>
  <si>
    <t>永安林业</t>
  </si>
  <si>
    <t>000663.SZ</t>
  </si>
  <si>
    <t>湖北广电</t>
  </si>
  <si>
    <t>000665.SZ</t>
  </si>
  <si>
    <t>经纬纺机</t>
  </si>
  <si>
    <t>000666.SZ</t>
  </si>
  <si>
    <t>美好置业</t>
  </si>
  <si>
    <t>000667.SZ</t>
  </si>
  <si>
    <t>荣丰控股</t>
  </si>
  <si>
    <t>000668.SZ</t>
  </si>
  <si>
    <t>金鸿控股</t>
  </si>
  <si>
    <t>000669.SZ</t>
  </si>
  <si>
    <t>000670.SZ</t>
  </si>
  <si>
    <t>阳光城</t>
  </si>
  <si>
    <t>000671.SZ</t>
  </si>
  <si>
    <t>上峰水泥</t>
  </si>
  <si>
    <t>000672.SZ</t>
  </si>
  <si>
    <t>当代东方</t>
  </si>
  <si>
    <t>000673.SZ</t>
  </si>
  <si>
    <t>智度股份</t>
  </si>
  <si>
    <t>000676.SZ</t>
  </si>
  <si>
    <t>恒天海龙</t>
  </si>
  <si>
    <t>000677.SZ</t>
  </si>
  <si>
    <t>襄阳轴承</t>
  </si>
  <si>
    <t>000678.SZ</t>
  </si>
  <si>
    <t>大连友谊</t>
  </si>
  <si>
    <t>000679.SZ</t>
  </si>
  <si>
    <t>山推股份</t>
  </si>
  <si>
    <t>000680.SZ</t>
  </si>
  <si>
    <t>视觉中国</t>
  </si>
  <si>
    <t>000681.SZ</t>
  </si>
  <si>
    <t>东方电子</t>
  </si>
  <si>
    <t>000682.SZ</t>
  </si>
  <si>
    <t>远兴能源</t>
  </si>
  <si>
    <t>000683.SZ</t>
  </si>
  <si>
    <t>中山公用</t>
  </si>
  <si>
    <t>000685.SZ</t>
  </si>
  <si>
    <t>东北证券</t>
  </si>
  <si>
    <t>000686.SZ</t>
  </si>
  <si>
    <t>华讯方舟</t>
  </si>
  <si>
    <t>000687.SZ</t>
  </si>
  <si>
    <t>国城矿业</t>
  </si>
  <si>
    <t>000688.SZ</t>
  </si>
  <si>
    <t>宝新能源</t>
  </si>
  <si>
    <t>000690.SZ</t>
  </si>
  <si>
    <t>亚太实业</t>
  </si>
  <si>
    <t>000691.SZ</t>
  </si>
  <si>
    <t>惠天热电</t>
  </si>
  <si>
    <t>000692.SZ</t>
  </si>
  <si>
    <t>滨海能源</t>
  </si>
  <si>
    <t>000695.SZ</t>
  </si>
  <si>
    <t>炼石航空</t>
  </si>
  <si>
    <t>000697.SZ</t>
  </si>
  <si>
    <t>沈阳化工</t>
  </si>
  <si>
    <t>000698.SZ</t>
  </si>
  <si>
    <t>模塑科技</t>
  </si>
  <si>
    <t>000700.SZ</t>
  </si>
  <si>
    <t>厦门信达</t>
  </si>
  <si>
    <t>000701.SZ</t>
  </si>
  <si>
    <t>正虹科技</t>
  </si>
  <si>
    <t>000702.SZ</t>
  </si>
  <si>
    <t>恒逸石化</t>
  </si>
  <si>
    <t>000703.SZ</t>
  </si>
  <si>
    <t>浙江震元</t>
  </si>
  <si>
    <t>000705.SZ</t>
  </si>
  <si>
    <t>000707.SZ</t>
  </si>
  <si>
    <t>000708.SZ</t>
  </si>
  <si>
    <t>河钢股份</t>
  </si>
  <si>
    <t>000709.SZ</t>
  </si>
  <si>
    <t>贝瑞基因</t>
  </si>
  <si>
    <t>000710.SZ</t>
  </si>
  <si>
    <t>京蓝科技</t>
  </si>
  <si>
    <t>000711.SZ</t>
  </si>
  <si>
    <t>锦龙股份</t>
  </si>
  <si>
    <t>000712.SZ</t>
  </si>
  <si>
    <t>丰乐种业</t>
  </si>
  <si>
    <t>000713.SZ</t>
  </si>
  <si>
    <t>中兴商业</t>
  </si>
  <si>
    <t>000715.SZ</t>
  </si>
  <si>
    <t>黑芝麻</t>
  </si>
  <si>
    <t>000716.SZ</t>
  </si>
  <si>
    <t>韶钢松山</t>
  </si>
  <si>
    <t>000717.SZ</t>
  </si>
  <si>
    <t>苏宁环球</t>
  </si>
  <si>
    <t>000718.SZ</t>
  </si>
  <si>
    <t>中原传媒</t>
  </si>
  <si>
    <t>000719.SZ</t>
  </si>
  <si>
    <t>000720.SZ</t>
  </si>
  <si>
    <t>西安饮食</t>
  </si>
  <si>
    <t>000721.SZ</t>
  </si>
  <si>
    <t>湖南发展</t>
  </si>
  <si>
    <t>000722.SZ</t>
  </si>
  <si>
    <t>美锦能源</t>
  </si>
  <si>
    <t>000723.SZ</t>
  </si>
  <si>
    <t>京东方A</t>
  </si>
  <si>
    <t>000725.SZ</t>
  </si>
  <si>
    <t>鲁泰A</t>
  </si>
  <si>
    <t>000726.SZ</t>
  </si>
  <si>
    <t>华东科技</t>
  </si>
  <si>
    <t>000727.SZ</t>
  </si>
  <si>
    <t>国元证券</t>
  </si>
  <si>
    <t>000728.SZ</t>
  </si>
  <si>
    <t>燕京啤酒</t>
  </si>
  <si>
    <t>000729.SZ</t>
  </si>
  <si>
    <t>四川美丰</t>
  </si>
  <si>
    <t>000731.SZ</t>
  </si>
  <si>
    <t>泰禾集团</t>
  </si>
  <si>
    <t>000732.SZ</t>
  </si>
  <si>
    <t>振华科技</t>
  </si>
  <si>
    <t>000733.SZ</t>
  </si>
  <si>
    <t>罗牛山</t>
  </si>
  <si>
    <t>000735.SZ</t>
  </si>
  <si>
    <t>中交地产</t>
  </si>
  <si>
    <t>000736.SZ</t>
  </si>
  <si>
    <t>000737.SZ</t>
  </si>
  <si>
    <t>航发控制</t>
  </si>
  <si>
    <t>000738.SZ</t>
  </si>
  <si>
    <t>普洛药业</t>
  </si>
  <si>
    <t>000739.SZ</t>
  </si>
  <si>
    <t>国海证券</t>
  </si>
  <si>
    <t>000750.SZ</t>
  </si>
  <si>
    <t>锌业股份</t>
  </si>
  <si>
    <t>000751.SZ</t>
  </si>
  <si>
    <t>000752.SZ</t>
  </si>
  <si>
    <t>漳州发展</t>
  </si>
  <si>
    <t>000753.SZ</t>
  </si>
  <si>
    <t>山西路桥</t>
  </si>
  <si>
    <t>000755.SZ</t>
  </si>
  <si>
    <t>新华制药</t>
  </si>
  <si>
    <t>000756.SZ</t>
  </si>
  <si>
    <t>浩物股份</t>
  </si>
  <si>
    <t>000757.SZ</t>
  </si>
  <si>
    <t>中色股份</t>
  </si>
  <si>
    <t>000758.SZ</t>
  </si>
  <si>
    <t>中百集团</t>
  </si>
  <si>
    <t>000759.SZ</t>
  </si>
  <si>
    <t>000760.SZ</t>
  </si>
  <si>
    <t>本钢板材</t>
  </si>
  <si>
    <t>000761.SZ</t>
  </si>
  <si>
    <t>西藏矿业</t>
  </si>
  <si>
    <t>000762.SZ</t>
  </si>
  <si>
    <t>通化金马</t>
  </si>
  <si>
    <t>000766.SZ</t>
  </si>
  <si>
    <t>漳泽电力</t>
  </si>
  <si>
    <t>000767.SZ</t>
  </si>
  <si>
    <t>中航飞机</t>
  </si>
  <si>
    <t>000768.SZ</t>
  </si>
  <si>
    <t>广发证券</t>
  </si>
  <si>
    <t>000776.SZ</t>
  </si>
  <si>
    <t>中核科技</t>
  </si>
  <si>
    <t>000777.SZ</t>
  </si>
  <si>
    <t>新兴铸管</t>
  </si>
  <si>
    <t>000778.SZ</t>
  </si>
  <si>
    <t>000779.SZ</t>
  </si>
  <si>
    <t>平庄能源</t>
  </si>
  <si>
    <t>000780.SZ</t>
  </si>
  <si>
    <t>美达股份</t>
  </si>
  <si>
    <t>000782.SZ</t>
  </si>
  <si>
    <t>长江证券</t>
  </si>
  <si>
    <t>000783.SZ</t>
  </si>
  <si>
    <t>武汉中商</t>
  </si>
  <si>
    <t>000785.SZ</t>
  </si>
  <si>
    <t>北新建材</t>
  </si>
  <si>
    <t>000786.SZ</t>
  </si>
  <si>
    <t>北大医药</t>
  </si>
  <si>
    <t>000788.SZ</t>
  </si>
  <si>
    <t>万年青</t>
  </si>
  <si>
    <t>000789.SZ</t>
  </si>
  <si>
    <t>泰合健康</t>
  </si>
  <si>
    <t>000790.SZ</t>
  </si>
  <si>
    <t>甘肃电投</t>
  </si>
  <si>
    <t>000791.SZ</t>
  </si>
  <si>
    <t>000792.SZ</t>
  </si>
  <si>
    <t>000793.SZ</t>
  </si>
  <si>
    <t>英洛华</t>
  </si>
  <si>
    <t>000795.SZ</t>
  </si>
  <si>
    <t>凯撒旅游</t>
  </si>
  <si>
    <t>000796.SZ</t>
  </si>
  <si>
    <t>中国武夷</t>
  </si>
  <si>
    <t>000797.SZ</t>
  </si>
  <si>
    <t>中水渔业</t>
  </si>
  <si>
    <t>000798.SZ</t>
  </si>
  <si>
    <t>酒鬼酒</t>
  </si>
  <si>
    <t>000799.SZ</t>
  </si>
  <si>
    <t>一汽轿车</t>
  </si>
  <si>
    <t>000800.SZ</t>
  </si>
  <si>
    <t>四川九洲</t>
  </si>
  <si>
    <t>000801.SZ</t>
  </si>
  <si>
    <t>北京文化</t>
  </si>
  <si>
    <t>000802.SZ</t>
  </si>
  <si>
    <t>金宇车城</t>
  </si>
  <si>
    <t>000803.SZ</t>
  </si>
  <si>
    <t>ST银河</t>
  </si>
  <si>
    <t>000806.SZ</t>
  </si>
  <si>
    <t>云铝股份</t>
  </si>
  <si>
    <t>000807.SZ</t>
  </si>
  <si>
    <t>铁岭新城</t>
  </si>
  <si>
    <t>000809.SZ</t>
  </si>
  <si>
    <t>创维数字</t>
  </si>
  <si>
    <t>000810.SZ</t>
  </si>
  <si>
    <t>冰轮环境</t>
  </si>
  <si>
    <t>000811.SZ</t>
  </si>
  <si>
    <t>陕西金叶</t>
  </si>
  <si>
    <t>000812.SZ</t>
  </si>
  <si>
    <t>德展健康</t>
  </si>
  <si>
    <t>000813.SZ</t>
  </si>
  <si>
    <t>美利云</t>
  </si>
  <si>
    <t>000815.SZ</t>
  </si>
  <si>
    <t>000816.SZ</t>
  </si>
  <si>
    <t>航锦科技</t>
  </si>
  <si>
    <t>000818.SZ</t>
  </si>
  <si>
    <t>岳阳兴长</t>
  </si>
  <si>
    <t>000819.SZ</t>
  </si>
  <si>
    <t>000820.SZ</t>
  </si>
  <si>
    <t>京山轻机</t>
  </si>
  <si>
    <t>000821.SZ</t>
  </si>
  <si>
    <t>山东海化</t>
  </si>
  <si>
    <t>000822.SZ</t>
  </si>
  <si>
    <t>超声电子</t>
  </si>
  <si>
    <t>000823.SZ</t>
  </si>
  <si>
    <t>太钢不锈</t>
  </si>
  <si>
    <t>000825.SZ</t>
  </si>
  <si>
    <t>000826.SZ</t>
  </si>
  <si>
    <t>东莞控股</t>
  </si>
  <si>
    <t>000828.SZ</t>
  </si>
  <si>
    <t>天音控股</t>
  </si>
  <si>
    <t>000829.SZ</t>
  </si>
  <si>
    <t>鲁西化工</t>
  </si>
  <si>
    <t>000830.SZ</t>
  </si>
  <si>
    <t>五矿稀土</t>
  </si>
  <si>
    <t>000831.SZ</t>
  </si>
  <si>
    <t>粤桂股份</t>
  </si>
  <si>
    <t>000833.SZ</t>
  </si>
  <si>
    <t>长城动漫</t>
  </si>
  <si>
    <t>000835.SZ</t>
  </si>
  <si>
    <t>富通鑫茂</t>
  </si>
  <si>
    <t>000836.SZ</t>
  </si>
  <si>
    <t>秦川机床</t>
  </si>
  <si>
    <t>000837.SZ</t>
  </si>
  <si>
    <t>财信发展</t>
  </si>
  <si>
    <t>000838.SZ</t>
  </si>
  <si>
    <t>中信国安</t>
  </si>
  <si>
    <t>000839.SZ</t>
  </si>
  <si>
    <t>承德露露</t>
  </si>
  <si>
    <t>000848.SZ</t>
  </si>
  <si>
    <t>华茂股份</t>
  </si>
  <si>
    <t>000850.SZ</t>
  </si>
  <si>
    <t>高鸿股份</t>
  </si>
  <si>
    <t>000851.SZ</t>
  </si>
  <si>
    <t>石化机械</t>
  </si>
  <si>
    <t>000852.SZ</t>
  </si>
  <si>
    <t>冀东装备</t>
  </si>
  <si>
    <t>000856.SZ</t>
  </si>
  <si>
    <t>五粮液</t>
  </si>
  <si>
    <t>000858.SZ</t>
  </si>
  <si>
    <t>国风塑业</t>
  </si>
  <si>
    <t>000859.SZ</t>
  </si>
  <si>
    <t>顺鑫农业</t>
  </si>
  <si>
    <t>000860.SZ</t>
  </si>
  <si>
    <t>海印股份</t>
  </si>
  <si>
    <t>000861.SZ</t>
  </si>
  <si>
    <t>银星能源</t>
  </si>
  <si>
    <t>000862.SZ</t>
  </si>
  <si>
    <t>三湘印象</t>
  </si>
  <si>
    <t>000863.SZ</t>
  </si>
  <si>
    <t>000868.SZ</t>
  </si>
  <si>
    <t>张裕A</t>
  </si>
  <si>
    <t>000869.SZ</t>
  </si>
  <si>
    <t>吉电股份</t>
  </si>
  <si>
    <t>000875.SZ</t>
  </si>
  <si>
    <t>新希望</t>
  </si>
  <si>
    <t>000876.SZ</t>
  </si>
  <si>
    <t>天山股份</t>
  </si>
  <si>
    <t>000877.SZ</t>
  </si>
  <si>
    <t>云南铜业</t>
  </si>
  <si>
    <t>000878.SZ</t>
  </si>
  <si>
    <t>潍柴重机</t>
  </si>
  <si>
    <t>000880.SZ</t>
  </si>
  <si>
    <t>中广核技</t>
  </si>
  <si>
    <t>000881.SZ</t>
  </si>
  <si>
    <t>华联股份</t>
  </si>
  <si>
    <t>000882.SZ</t>
  </si>
  <si>
    <t>湖北能源</t>
  </si>
  <si>
    <t>000883.SZ</t>
  </si>
  <si>
    <t>城发环境</t>
  </si>
  <si>
    <t>000885.SZ</t>
  </si>
  <si>
    <t>海南高速</t>
  </si>
  <si>
    <t>000886.SZ</t>
  </si>
  <si>
    <t>中鼎股份</t>
  </si>
  <si>
    <t>000887.SZ</t>
  </si>
  <si>
    <t>峨眉山A</t>
  </si>
  <si>
    <t>000888.SZ</t>
  </si>
  <si>
    <t>中嘉博创</t>
  </si>
  <si>
    <t>000889.SZ</t>
  </si>
  <si>
    <t>法尔胜</t>
  </si>
  <si>
    <t>000890.SZ</t>
  </si>
  <si>
    <t>欢瑞世纪</t>
  </si>
  <si>
    <t>000892.SZ</t>
  </si>
  <si>
    <t>000893.SZ</t>
  </si>
  <si>
    <t>双汇发展</t>
  </si>
  <si>
    <t>000895.SZ</t>
  </si>
  <si>
    <t>*ST津滨</t>
  </si>
  <si>
    <t>000897.SZ</t>
  </si>
  <si>
    <t>鞍钢股份</t>
  </si>
  <si>
    <t>000898.SZ</t>
  </si>
  <si>
    <t>赣能股份</t>
  </si>
  <si>
    <t>000899.SZ</t>
  </si>
  <si>
    <t>现代投资</t>
  </si>
  <si>
    <t>000900.SZ</t>
  </si>
  <si>
    <t>航天科技</t>
  </si>
  <si>
    <t>000901.SZ</t>
  </si>
  <si>
    <t>新洋丰</t>
  </si>
  <si>
    <t>000902.SZ</t>
  </si>
  <si>
    <t>云内动力</t>
  </si>
  <si>
    <t>000903.SZ</t>
  </si>
  <si>
    <t>厦门港务</t>
  </si>
  <si>
    <t>000905.SZ</t>
  </si>
  <si>
    <t>浙商中拓</t>
  </si>
  <si>
    <t>000906.SZ</t>
  </si>
  <si>
    <t>景峰医药</t>
  </si>
  <si>
    <t>000908.SZ</t>
  </si>
  <si>
    <t>数源科技</t>
  </si>
  <si>
    <t>000909.SZ</t>
  </si>
  <si>
    <t>大亚圣象</t>
  </si>
  <si>
    <t>000910.SZ</t>
  </si>
  <si>
    <t>*ST南糖</t>
  </si>
  <si>
    <t>000911.SZ</t>
  </si>
  <si>
    <t>000912.SZ</t>
  </si>
  <si>
    <t>钱江摩托</t>
  </si>
  <si>
    <t>000913.SZ</t>
  </si>
  <si>
    <t>山大华特</t>
  </si>
  <si>
    <t>000915.SZ</t>
  </si>
  <si>
    <t>电广传媒</t>
  </si>
  <si>
    <t>000917.SZ</t>
  </si>
  <si>
    <t>嘉凯城</t>
  </si>
  <si>
    <t>000918.SZ</t>
  </si>
  <si>
    <t>金陵药业</t>
  </si>
  <si>
    <t>000919.SZ</t>
  </si>
  <si>
    <t>南方汇通</t>
  </si>
  <si>
    <t>000920.SZ</t>
  </si>
  <si>
    <t>海信家电</t>
  </si>
  <si>
    <t>000921.SZ</t>
  </si>
  <si>
    <t>佳电股份</t>
  </si>
  <si>
    <t>000922.SZ</t>
  </si>
  <si>
    <t>河北宣工</t>
  </si>
  <si>
    <t>000923.SZ</t>
  </si>
  <si>
    <t>众合科技</t>
  </si>
  <si>
    <t>000925.SZ</t>
  </si>
  <si>
    <t>福星股份</t>
  </si>
  <si>
    <t>000926.SZ</t>
  </si>
  <si>
    <t>一汽夏利</t>
  </si>
  <si>
    <t>000927.SZ</t>
  </si>
  <si>
    <t>中钢国际</t>
  </si>
  <si>
    <t>000928.SZ</t>
  </si>
  <si>
    <t>兰州黄河</t>
  </si>
  <si>
    <t>000929.SZ</t>
  </si>
  <si>
    <t>000930.SZ</t>
  </si>
  <si>
    <t>中关村</t>
  </si>
  <si>
    <t>000931.SZ</t>
  </si>
  <si>
    <t>华菱钢铁</t>
  </si>
  <si>
    <t>000932.SZ</t>
  </si>
  <si>
    <t>神火股份</t>
  </si>
  <si>
    <t>000933.SZ</t>
  </si>
  <si>
    <t>四川双马</t>
  </si>
  <si>
    <t>000935.SZ</t>
  </si>
  <si>
    <t>华西股份</t>
  </si>
  <si>
    <t>000936.SZ</t>
  </si>
  <si>
    <t>冀中能源</t>
  </si>
  <si>
    <t>000937.SZ</t>
  </si>
  <si>
    <t>紫光股份</t>
  </si>
  <si>
    <t>000938.SZ</t>
  </si>
  <si>
    <t>*ST凯迪</t>
  </si>
  <si>
    <t>000939.SZ</t>
  </si>
  <si>
    <t>南天信息</t>
  </si>
  <si>
    <t>000948.SZ</t>
  </si>
  <si>
    <t>新乡化纤</t>
  </si>
  <si>
    <t>000949.SZ</t>
  </si>
  <si>
    <t>重药控股</t>
  </si>
  <si>
    <t>000950.SZ</t>
  </si>
  <si>
    <t>中国重汽</t>
  </si>
  <si>
    <t>000951.SZ</t>
  </si>
  <si>
    <t>广济药业</t>
  </si>
  <si>
    <t>000952.SZ</t>
  </si>
  <si>
    <t>*ST河化</t>
  </si>
  <si>
    <t>000953.SZ</t>
  </si>
  <si>
    <t>欣龙控股</t>
  </si>
  <si>
    <t>000955.SZ</t>
  </si>
  <si>
    <t>中通客车</t>
  </si>
  <si>
    <t>000957.SZ</t>
  </si>
  <si>
    <t>东方能源</t>
  </si>
  <si>
    <t>000958.SZ</t>
  </si>
  <si>
    <t>首钢股份</t>
  </si>
  <si>
    <t>000959.SZ</t>
  </si>
  <si>
    <t>锡业股份</t>
  </si>
  <si>
    <t>000960.SZ</t>
  </si>
  <si>
    <t>中南建设</t>
  </si>
  <si>
    <t>000961.SZ</t>
  </si>
  <si>
    <t>东方钽业</t>
  </si>
  <si>
    <t>000962.SZ</t>
  </si>
  <si>
    <t>华东医药</t>
  </si>
  <si>
    <t>000963.SZ</t>
  </si>
  <si>
    <t>天保基建</t>
  </si>
  <si>
    <t>000965.SZ</t>
  </si>
  <si>
    <t>长源电力</t>
  </si>
  <si>
    <t>000966.SZ</t>
  </si>
  <si>
    <t>盈峰环境</t>
  </si>
  <si>
    <t>000967.SZ</t>
  </si>
  <si>
    <t>蓝焰控股</t>
  </si>
  <si>
    <t>000968.SZ</t>
  </si>
  <si>
    <t>安泰科技</t>
  </si>
  <si>
    <t>000969.SZ</t>
  </si>
  <si>
    <t>中科三环</t>
  </si>
  <si>
    <t>000970.SZ</t>
  </si>
  <si>
    <t>000971.SZ</t>
  </si>
  <si>
    <t>ST中基</t>
  </si>
  <si>
    <t>000972.SZ</t>
  </si>
  <si>
    <t>佛塑科技</t>
  </si>
  <si>
    <t>000973.SZ</t>
  </si>
  <si>
    <t>000975.SZ</t>
  </si>
  <si>
    <t>华铁股份</t>
  </si>
  <si>
    <t>000976.SZ</t>
  </si>
  <si>
    <t>浪潮信息</t>
  </si>
  <si>
    <t>000977.SZ</t>
  </si>
  <si>
    <t>桂林旅游</t>
  </si>
  <si>
    <t>000978.SZ</t>
  </si>
  <si>
    <t>众泰汽车</t>
  </si>
  <si>
    <t>000980.SZ</t>
  </si>
  <si>
    <t>000981.SZ</t>
  </si>
  <si>
    <t>*ST中绒</t>
  </si>
  <si>
    <t>000982.SZ</t>
  </si>
  <si>
    <t>西山煤电</t>
  </si>
  <si>
    <t>000983.SZ</t>
  </si>
  <si>
    <t>大庆华科</t>
  </si>
  <si>
    <t>000985.SZ</t>
  </si>
  <si>
    <t>越秀金控</t>
  </si>
  <si>
    <t>000987.SZ</t>
  </si>
  <si>
    <t>华工科技</t>
  </si>
  <si>
    <t>000988.SZ</t>
  </si>
  <si>
    <t>九芝堂</t>
  </si>
  <si>
    <t>000989.SZ</t>
  </si>
  <si>
    <t>诚志股份</t>
  </si>
  <si>
    <t>000990.SZ</t>
  </si>
  <si>
    <t>闽东电力</t>
  </si>
  <si>
    <t>000993.SZ</t>
  </si>
  <si>
    <t>*ST皇台</t>
  </si>
  <si>
    <t>000995.SZ</t>
  </si>
  <si>
    <t>中国中期</t>
  </si>
  <si>
    <t>000996.SZ</t>
  </si>
  <si>
    <t>新大陆</t>
  </si>
  <si>
    <t>000997.SZ</t>
  </si>
  <si>
    <t>隆平高科</t>
  </si>
  <si>
    <t>000998.SZ</t>
  </si>
  <si>
    <t>华润三九</t>
  </si>
  <si>
    <t>000999.SZ</t>
  </si>
  <si>
    <t>宗申动力</t>
  </si>
  <si>
    <t>001696.SZ</t>
  </si>
  <si>
    <t>招商港口</t>
  </si>
  <si>
    <t>001872.SZ</t>
  </si>
  <si>
    <t>豫能控股</t>
  </si>
  <si>
    <t>001896.SZ</t>
  </si>
  <si>
    <t>招商公路</t>
  </si>
  <si>
    <t>001965.SZ</t>
  </si>
  <si>
    <t>招商蛇口</t>
  </si>
  <si>
    <t>001979.SZ</t>
  </si>
  <si>
    <t>新和成</t>
  </si>
  <si>
    <t>002001.SZ</t>
  </si>
  <si>
    <t>鸿达兴业</t>
  </si>
  <si>
    <t>002002.SZ</t>
  </si>
  <si>
    <t>伟星股份</t>
  </si>
  <si>
    <t>002003.SZ</t>
  </si>
  <si>
    <t>华邦健康</t>
  </si>
  <si>
    <t>002004.SZ</t>
  </si>
  <si>
    <t>002005.SZ</t>
  </si>
  <si>
    <t>精功科技</t>
  </si>
  <si>
    <t>002006.SZ</t>
  </si>
  <si>
    <t>华兰生物</t>
  </si>
  <si>
    <t>002007.SZ</t>
  </si>
  <si>
    <t>大族激光</t>
  </si>
  <si>
    <t>002008.SZ</t>
  </si>
  <si>
    <t>天奇股份</t>
  </si>
  <si>
    <t>002009.SZ</t>
  </si>
  <si>
    <t>传化智联</t>
  </si>
  <si>
    <t>002010.SZ</t>
  </si>
  <si>
    <t>盾安环境</t>
  </si>
  <si>
    <t>002011.SZ</t>
  </si>
  <si>
    <t>凯恩股份</t>
  </si>
  <si>
    <t>002012.SZ</t>
  </si>
  <si>
    <t>中航机电</t>
  </si>
  <si>
    <t>002013.SZ</t>
  </si>
  <si>
    <t>永新股份</t>
  </si>
  <si>
    <t>002014.SZ</t>
  </si>
  <si>
    <t>002015.SZ</t>
  </si>
  <si>
    <t>世荣兆业</t>
  </si>
  <si>
    <t>002016.SZ</t>
  </si>
  <si>
    <t>东信和平</t>
  </si>
  <si>
    <t>002017.SZ</t>
  </si>
  <si>
    <t>亿帆医药</t>
  </si>
  <si>
    <t>002019.SZ</t>
  </si>
  <si>
    <t>京新药业</t>
  </si>
  <si>
    <t>002020.SZ</t>
  </si>
  <si>
    <t>002021.SZ</t>
  </si>
  <si>
    <t>科华生物</t>
  </si>
  <si>
    <t>002022.SZ</t>
  </si>
  <si>
    <t>海特高新</t>
  </si>
  <si>
    <t>002023.SZ</t>
  </si>
  <si>
    <t>苏宁易购</t>
  </si>
  <si>
    <t>002024.SZ</t>
  </si>
  <si>
    <t>航天电器</t>
  </si>
  <si>
    <t>002025.SZ</t>
  </si>
  <si>
    <t>山东威达</t>
  </si>
  <si>
    <t>002026.SZ</t>
  </si>
  <si>
    <t>分众传媒</t>
  </si>
  <si>
    <t>002027.SZ</t>
  </si>
  <si>
    <t>思源电气</t>
  </si>
  <si>
    <t>002028.SZ</t>
  </si>
  <si>
    <t>七匹狼</t>
  </si>
  <si>
    <t>002029.SZ</t>
  </si>
  <si>
    <t>达安基因</t>
  </si>
  <si>
    <t>002030.SZ</t>
  </si>
  <si>
    <t>巨轮智能</t>
  </si>
  <si>
    <t>002031.SZ</t>
  </si>
  <si>
    <t>苏泊尔</t>
  </si>
  <si>
    <t>002032.SZ</t>
  </si>
  <si>
    <t>丽江旅游</t>
  </si>
  <si>
    <t>002033.SZ</t>
  </si>
  <si>
    <t>旺能环境</t>
  </si>
  <si>
    <t>002034.SZ</t>
  </si>
  <si>
    <t>华帝股份</t>
  </si>
  <si>
    <t>002035.SZ</t>
  </si>
  <si>
    <t>联创电子</t>
  </si>
  <si>
    <t>002036.SZ</t>
  </si>
  <si>
    <t>久联发展</t>
  </si>
  <si>
    <t>002037.SZ</t>
  </si>
  <si>
    <t>双鹭药业</t>
  </si>
  <si>
    <t>002038.SZ</t>
  </si>
  <si>
    <t>黔源电力</t>
  </si>
  <si>
    <t>002039.SZ</t>
  </si>
  <si>
    <t>南京港</t>
  </si>
  <si>
    <t>002040.SZ</t>
  </si>
  <si>
    <t>登海种业</t>
  </si>
  <si>
    <t>002041.SZ</t>
  </si>
  <si>
    <t>华孚时尚</t>
  </si>
  <si>
    <t>002042.SZ</t>
  </si>
  <si>
    <t>兔宝宝</t>
  </si>
  <si>
    <t>002043.SZ</t>
  </si>
  <si>
    <t>美年健康</t>
  </si>
  <si>
    <t>002044.SZ</t>
  </si>
  <si>
    <t>国光电器</t>
  </si>
  <si>
    <t>002045.SZ</t>
  </si>
  <si>
    <t>轴研科技</t>
  </si>
  <si>
    <t>002046.SZ</t>
  </si>
  <si>
    <t>宝鹰股份</t>
  </si>
  <si>
    <t>002047.SZ</t>
  </si>
  <si>
    <t>宁波华翔</t>
  </si>
  <si>
    <t>002048.SZ</t>
  </si>
  <si>
    <t>紫光国微</t>
  </si>
  <si>
    <t>002049.SZ</t>
  </si>
  <si>
    <t>三花智控</t>
  </si>
  <si>
    <t>002050.SZ</t>
  </si>
  <si>
    <t>中工国际</t>
  </si>
  <si>
    <t>002051.SZ</t>
  </si>
  <si>
    <t>同洲电子</t>
  </si>
  <si>
    <t>002052.SZ</t>
  </si>
  <si>
    <t>云南能投</t>
  </si>
  <si>
    <t>002053.SZ</t>
  </si>
  <si>
    <t>德美化工</t>
  </si>
  <si>
    <t>002054.SZ</t>
  </si>
  <si>
    <t>得润电子</t>
  </si>
  <si>
    <t>002055.SZ</t>
  </si>
  <si>
    <t>横店东磁</t>
  </si>
  <si>
    <t>002056.SZ</t>
  </si>
  <si>
    <t>中钢天源</t>
  </si>
  <si>
    <t>002057.SZ</t>
  </si>
  <si>
    <t>威尔泰</t>
  </si>
  <si>
    <t>002058.SZ</t>
  </si>
  <si>
    <t>云南旅游</t>
  </si>
  <si>
    <t>002059.SZ</t>
  </si>
  <si>
    <t>粤水电</t>
  </si>
  <si>
    <t>002060.SZ</t>
  </si>
  <si>
    <t>浙江交科</t>
  </si>
  <si>
    <t>002061.SZ</t>
  </si>
  <si>
    <t>宏润建设</t>
  </si>
  <si>
    <t>002062.SZ</t>
  </si>
  <si>
    <t>远光软件</t>
  </si>
  <si>
    <t>002063.SZ</t>
  </si>
  <si>
    <t>华峰氨纶</t>
  </si>
  <si>
    <t>002064.SZ</t>
  </si>
  <si>
    <t>东华软件</t>
  </si>
  <si>
    <t>002065.SZ</t>
  </si>
  <si>
    <t>瑞泰科技</t>
  </si>
  <si>
    <t>002066.SZ</t>
  </si>
  <si>
    <t>景兴纸业</t>
  </si>
  <si>
    <t>002067.SZ</t>
  </si>
  <si>
    <t>黑猫股份</t>
  </si>
  <si>
    <t>002068.SZ</t>
  </si>
  <si>
    <t>獐子岛</t>
  </si>
  <si>
    <t>002069.SZ</t>
  </si>
  <si>
    <t>长城影视</t>
  </si>
  <si>
    <t>002071.SZ</t>
  </si>
  <si>
    <t>002072.SZ</t>
  </si>
  <si>
    <t>软控股份</t>
  </si>
  <si>
    <t>002073.SZ</t>
  </si>
  <si>
    <t>国轩高科</t>
  </si>
  <si>
    <t>002074.SZ</t>
  </si>
  <si>
    <t>沙钢股份</t>
  </si>
  <si>
    <t>002075.SZ</t>
  </si>
  <si>
    <t>雪莱特</t>
  </si>
  <si>
    <t>002076.SZ</t>
  </si>
  <si>
    <t>大港股份</t>
  </si>
  <si>
    <t>002077.SZ</t>
  </si>
  <si>
    <t>太阳纸业</t>
  </si>
  <si>
    <t>002078.SZ</t>
  </si>
  <si>
    <t>苏州固锝</t>
  </si>
  <si>
    <t>002079.SZ</t>
  </si>
  <si>
    <t>中材科技</t>
  </si>
  <si>
    <t>002080.SZ</t>
  </si>
  <si>
    <t>金螳螂</t>
  </si>
  <si>
    <t>002081.SZ</t>
  </si>
  <si>
    <t>万邦德</t>
  </si>
  <si>
    <t>002082.SZ</t>
  </si>
  <si>
    <t>孚日股份</t>
  </si>
  <si>
    <t>002083.SZ</t>
  </si>
  <si>
    <t>海鸥住工</t>
  </si>
  <si>
    <t>002084.SZ</t>
  </si>
  <si>
    <t>万丰奥威</t>
  </si>
  <si>
    <t>002085.SZ</t>
  </si>
  <si>
    <t>ST东海洋</t>
  </si>
  <si>
    <t>002086.SZ</t>
  </si>
  <si>
    <t>新野纺织</t>
  </si>
  <si>
    <t>002087.SZ</t>
  </si>
  <si>
    <t>鲁阳节能</t>
  </si>
  <si>
    <t>002088.SZ</t>
  </si>
  <si>
    <t>002089.SZ</t>
  </si>
  <si>
    <t>金智科技</t>
  </si>
  <si>
    <t>002090.SZ</t>
  </si>
  <si>
    <t>江苏国泰</t>
  </si>
  <si>
    <t>002091.SZ</t>
  </si>
  <si>
    <t>中泰化学</t>
  </si>
  <si>
    <t>002092.SZ</t>
  </si>
  <si>
    <t>国脉科技</t>
  </si>
  <si>
    <t>002093.SZ</t>
  </si>
  <si>
    <t>青岛金王</t>
  </si>
  <si>
    <t>002094.SZ</t>
  </si>
  <si>
    <t>生意宝</t>
  </si>
  <si>
    <t>002095.SZ</t>
  </si>
  <si>
    <t>南岭民爆</t>
  </si>
  <si>
    <t>002096.SZ</t>
  </si>
  <si>
    <t>山河智能</t>
  </si>
  <si>
    <t>002097.SZ</t>
  </si>
  <si>
    <t>浔兴股份</t>
  </si>
  <si>
    <t>002098.SZ</t>
  </si>
  <si>
    <t>海翔药业</t>
  </si>
  <si>
    <t>002099.SZ</t>
  </si>
  <si>
    <t>天康生物</t>
  </si>
  <si>
    <t>002100.SZ</t>
  </si>
  <si>
    <t>广东鸿图</t>
  </si>
  <si>
    <t>002101.SZ</t>
  </si>
  <si>
    <t>ST冠福</t>
  </si>
  <si>
    <t>002102.SZ</t>
  </si>
  <si>
    <t>广博股份</t>
  </si>
  <si>
    <t>002103.SZ</t>
  </si>
  <si>
    <t>恒宝股份</t>
  </si>
  <si>
    <t>002104.SZ</t>
  </si>
  <si>
    <t>信隆健康</t>
  </si>
  <si>
    <t>002105.SZ</t>
  </si>
  <si>
    <t>莱宝高科</t>
  </si>
  <si>
    <t>002106.SZ</t>
  </si>
  <si>
    <t>沃华医药</t>
  </si>
  <si>
    <t>002107.SZ</t>
  </si>
  <si>
    <t>沧州明珠</t>
  </si>
  <si>
    <t>002108.SZ</t>
  </si>
  <si>
    <t>兴化股份</t>
  </si>
  <si>
    <t>002109.SZ</t>
  </si>
  <si>
    <t>三钢闽光</t>
  </si>
  <si>
    <t>002110.SZ</t>
  </si>
  <si>
    <t>威海广泰</t>
  </si>
  <si>
    <t>002111.SZ</t>
  </si>
  <si>
    <t>三变科技</t>
  </si>
  <si>
    <t>002112.SZ</t>
  </si>
  <si>
    <t>ST天润</t>
  </si>
  <si>
    <t>002113.SZ</t>
  </si>
  <si>
    <t>罗平锌电</t>
  </si>
  <si>
    <t>002114.SZ</t>
  </si>
  <si>
    <t>三维通信</t>
  </si>
  <si>
    <t>002115.SZ</t>
  </si>
  <si>
    <t>中国海诚</t>
  </si>
  <si>
    <t>002116.SZ</t>
  </si>
  <si>
    <t>东港股份</t>
  </si>
  <si>
    <t>002117.SZ</t>
  </si>
  <si>
    <t>紫鑫药业</t>
  </si>
  <si>
    <t>002118.SZ</t>
  </si>
  <si>
    <t>康强电子</t>
  </si>
  <si>
    <t>002119.SZ</t>
  </si>
  <si>
    <t>韵达股份</t>
  </si>
  <si>
    <t>002120.SZ</t>
  </si>
  <si>
    <t>科陆电子</t>
  </si>
  <si>
    <t>002121.SZ</t>
  </si>
  <si>
    <t>*ST天马</t>
  </si>
  <si>
    <t>002122.SZ</t>
  </si>
  <si>
    <t>梦网集团</t>
  </si>
  <si>
    <t>002123.SZ</t>
  </si>
  <si>
    <t>天邦股份</t>
  </si>
  <si>
    <t>002124.SZ</t>
  </si>
  <si>
    <t>湘潭电化</t>
  </si>
  <si>
    <t>002125.SZ</t>
  </si>
  <si>
    <t>银轮股份</t>
  </si>
  <si>
    <t>002126.SZ</t>
  </si>
  <si>
    <t>南极电商</t>
  </si>
  <si>
    <t>002127.SZ</t>
  </si>
  <si>
    <t>露天煤业</t>
  </si>
  <si>
    <t>002128.SZ</t>
  </si>
  <si>
    <t>中环股份</t>
  </si>
  <si>
    <t>002129.SZ</t>
  </si>
  <si>
    <t>沃尔核材</t>
  </si>
  <si>
    <t>002130.SZ</t>
  </si>
  <si>
    <t>利欧股份</t>
  </si>
  <si>
    <t>002131.SZ</t>
  </si>
  <si>
    <t>恒星科技</t>
  </si>
  <si>
    <t>002132.SZ</t>
  </si>
  <si>
    <t>广宇集团</t>
  </si>
  <si>
    <t>002133.SZ</t>
  </si>
  <si>
    <t>天津普林</t>
  </si>
  <si>
    <t>002134.SZ</t>
  </si>
  <si>
    <t>东南网架</t>
  </si>
  <si>
    <t>002135.SZ</t>
  </si>
  <si>
    <t>安纳达</t>
  </si>
  <si>
    <t>002136.SZ</t>
  </si>
  <si>
    <t>麦达数字</t>
  </si>
  <si>
    <t>002137.SZ</t>
  </si>
  <si>
    <t>顺络电子</t>
  </si>
  <si>
    <t>002138.SZ</t>
  </si>
  <si>
    <t>拓邦股份</t>
  </si>
  <si>
    <t>002139.SZ</t>
  </si>
  <si>
    <t>东华科技</t>
  </si>
  <si>
    <t>002140.SZ</t>
  </si>
  <si>
    <t>贤丰控股</t>
  </si>
  <si>
    <t>002141.SZ</t>
  </si>
  <si>
    <t>宁波银行</t>
  </si>
  <si>
    <t>002142.SZ</t>
  </si>
  <si>
    <t>002143.SZ</t>
  </si>
  <si>
    <t>宏达高科</t>
  </si>
  <si>
    <t>002144.SZ</t>
  </si>
  <si>
    <t>中核钛白</t>
  </si>
  <si>
    <t>002145.SZ</t>
  </si>
  <si>
    <t>荣盛发展</t>
  </si>
  <si>
    <t>002146.SZ</t>
  </si>
  <si>
    <t>ST新光</t>
  </si>
  <si>
    <t>002147.SZ</t>
  </si>
  <si>
    <t>北纬科技</t>
  </si>
  <si>
    <t>002148.SZ</t>
  </si>
  <si>
    <t>西部材料</t>
  </si>
  <si>
    <t>002149.SZ</t>
  </si>
  <si>
    <t>通润装备</t>
  </si>
  <si>
    <t>002150.SZ</t>
  </si>
  <si>
    <t>北斗星通</t>
  </si>
  <si>
    <t>002151.SZ</t>
  </si>
  <si>
    <t>广电运通</t>
  </si>
  <si>
    <t>002152.SZ</t>
  </si>
  <si>
    <t>石基信息</t>
  </si>
  <si>
    <t>002153.SZ</t>
  </si>
  <si>
    <t>报喜鸟</t>
  </si>
  <si>
    <t>002154.SZ</t>
  </si>
  <si>
    <t>湖南黄金</t>
  </si>
  <si>
    <t>002155.SZ</t>
  </si>
  <si>
    <t>通富微电</t>
  </si>
  <si>
    <t>002156.SZ</t>
  </si>
  <si>
    <t>正邦科技</t>
  </si>
  <si>
    <t>002157.SZ</t>
  </si>
  <si>
    <t>汉钟精机</t>
  </si>
  <si>
    <t>002158.SZ</t>
  </si>
  <si>
    <t>三特索道</t>
  </si>
  <si>
    <t>002159.SZ</t>
  </si>
  <si>
    <t>常铝股份</t>
  </si>
  <si>
    <t>002160.SZ</t>
  </si>
  <si>
    <t>远望谷</t>
  </si>
  <si>
    <t>002161.SZ</t>
  </si>
  <si>
    <t>悦心健康</t>
  </si>
  <si>
    <t>002162.SZ</t>
  </si>
  <si>
    <t>中航三鑫</t>
  </si>
  <si>
    <t>002163.SZ</t>
  </si>
  <si>
    <t>宁波东力</t>
  </si>
  <si>
    <t>002164.SZ</t>
  </si>
  <si>
    <t>红宝丽</t>
  </si>
  <si>
    <t>002165.SZ</t>
  </si>
  <si>
    <t>莱茵生物</t>
  </si>
  <si>
    <t>002166.SZ</t>
  </si>
  <si>
    <t>东方锆业</t>
  </si>
  <si>
    <t>002167.SZ</t>
  </si>
  <si>
    <t>惠程科技</t>
  </si>
  <si>
    <t>002168.SZ</t>
  </si>
  <si>
    <t>智光电气</t>
  </si>
  <si>
    <t>002169.SZ</t>
  </si>
  <si>
    <t>芭田股份</t>
  </si>
  <si>
    <t>002170.SZ</t>
  </si>
  <si>
    <t>楚江新材</t>
  </si>
  <si>
    <t>002171.SZ</t>
  </si>
  <si>
    <t>澳洋健康</t>
  </si>
  <si>
    <t>002172.SZ</t>
  </si>
  <si>
    <t>创新医疗</t>
  </si>
  <si>
    <t>002173.SZ</t>
  </si>
  <si>
    <t>游族网络</t>
  </si>
  <si>
    <t>002174.SZ</t>
  </si>
  <si>
    <t>002175.SZ</t>
  </si>
  <si>
    <t>江特电机</t>
  </si>
  <si>
    <t>002176.SZ</t>
  </si>
  <si>
    <t>御银股份</t>
  </si>
  <si>
    <t>002177.SZ</t>
  </si>
  <si>
    <t>延华智能</t>
  </si>
  <si>
    <t>002178.SZ</t>
  </si>
  <si>
    <t>中航光电</t>
  </si>
  <si>
    <t>002179.SZ</t>
  </si>
  <si>
    <t>纳思达</t>
  </si>
  <si>
    <t>002180.SZ</t>
  </si>
  <si>
    <t>粤传媒</t>
  </si>
  <si>
    <t>002181.SZ</t>
  </si>
  <si>
    <t>云海金属</t>
  </si>
  <si>
    <t>002182.SZ</t>
  </si>
  <si>
    <t>怡亚通</t>
  </si>
  <si>
    <t>002183.SZ</t>
  </si>
  <si>
    <t>海得控制</t>
  </si>
  <si>
    <t>002184.SZ</t>
  </si>
  <si>
    <t>华天科技</t>
  </si>
  <si>
    <t>002185.SZ</t>
  </si>
  <si>
    <t>全聚德</t>
  </si>
  <si>
    <t>002186.SZ</t>
  </si>
  <si>
    <t>广百股份</t>
  </si>
  <si>
    <t>002187.SZ</t>
  </si>
  <si>
    <t>*ST巴士</t>
  </si>
  <si>
    <t>002188.SZ</t>
  </si>
  <si>
    <t>002189.SZ</t>
  </si>
  <si>
    <t>*ST集成</t>
  </si>
  <si>
    <t>002190.SZ</t>
  </si>
  <si>
    <t>劲嘉股份</t>
  </si>
  <si>
    <t>002191.SZ</t>
  </si>
  <si>
    <t>融捷股份</t>
  </si>
  <si>
    <t>002192.SZ</t>
  </si>
  <si>
    <t>如意集团</t>
  </si>
  <si>
    <t>002193.SZ</t>
  </si>
  <si>
    <t>002194.SZ</t>
  </si>
  <si>
    <t>二三四五</t>
  </si>
  <si>
    <t>002195.SZ</t>
  </si>
  <si>
    <t>方正电机</t>
  </si>
  <si>
    <t>002196.SZ</t>
  </si>
  <si>
    <t>证通电子</t>
  </si>
  <si>
    <t>002197.SZ</t>
  </si>
  <si>
    <t>嘉应制药</t>
  </si>
  <si>
    <t>002198.SZ</t>
  </si>
  <si>
    <t>东晶电子</t>
  </si>
  <si>
    <t>002199.SZ</t>
  </si>
  <si>
    <t>002200.SZ</t>
  </si>
  <si>
    <t>九鼎新材</t>
  </si>
  <si>
    <t>002201.SZ</t>
  </si>
  <si>
    <t>金风科技</t>
  </si>
  <si>
    <t>002202.SZ</t>
  </si>
  <si>
    <t>海亮股份</t>
  </si>
  <si>
    <t>002203.SZ</t>
  </si>
  <si>
    <t>大连重工</t>
  </si>
  <si>
    <t>002204.SZ</t>
  </si>
  <si>
    <t>国统股份</t>
  </si>
  <si>
    <t>002205.SZ</t>
  </si>
  <si>
    <t>海利得</t>
  </si>
  <si>
    <t>002206.SZ</t>
  </si>
  <si>
    <t>ST准油</t>
  </si>
  <si>
    <t>002207.SZ</t>
  </si>
  <si>
    <t>合肥城建</t>
  </si>
  <si>
    <t>002208.SZ</t>
  </si>
  <si>
    <t>达意隆</t>
  </si>
  <si>
    <t>002209.SZ</t>
  </si>
  <si>
    <t>002210.SZ</t>
  </si>
  <si>
    <t>宏达新材</t>
  </si>
  <si>
    <t>002211.SZ</t>
  </si>
  <si>
    <t>南洋股份</t>
  </si>
  <si>
    <t>002212.SZ</t>
  </si>
  <si>
    <t>特尔佳</t>
  </si>
  <si>
    <t>002213.SZ</t>
  </si>
  <si>
    <t>大立科技</t>
  </si>
  <si>
    <t>002214.SZ</t>
  </si>
  <si>
    <t>诺普信</t>
  </si>
  <si>
    <t>002215.SZ</t>
  </si>
  <si>
    <t>三全食品</t>
  </si>
  <si>
    <t>002216.SZ</t>
  </si>
  <si>
    <t>合力泰</t>
  </si>
  <si>
    <t>002217.SZ</t>
  </si>
  <si>
    <t>拓日新能</t>
  </si>
  <si>
    <t>002218.SZ</t>
  </si>
  <si>
    <t>恒康医疗</t>
  </si>
  <si>
    <t>002219.SZ</t>
  </si>
  <si>
    <t>002220.SZ</t>
  </si>
  <si>
    <t>东华能源</t>
  </si>
  <si>
    <t>002221.SZ</t>
  </si>
  <si>
    <t>福晶科技</t>
  </si>
  <si>
    <t>002222.SZ</t>
  </si>
  <si>
    <t>鱼跃医疗</t>
  </si>
  <si>
    <t>002223.SZ</t>
  </si>
  <si>
    <t>三力士</t>
  </si>
  <si>
    <t>002224.SZ</t>
  </si>
  <si>
    <t>濮耐股份</t>
  </si>
  <si>
    <t>002225.SZ</t>
  </si>
  <si>
    <t>江南化工</t>
  </si>
  <si>
    <t>002226.SZ</t>
  </si>
  <si>
    <t>奥特迅</t>
  </si>
  <si>
    <t>002227.SZ</t>
  </si>
  <si>
    <t>合兴包装</t>
  </si>
  <si>
    <t>002228.SZ</t>
  </si>
  <si>
    <t>鸿博股份</t>
  </si>
  <si>
    <t>002229.SZ</t>
  </si>
  <si>
    <t>科大讯飞</t>
  </si>
  <si>
    <t>002230.SZ</t>
  </si>
  <si>
    <t>奥维通信</t>
  </si>
  <si>
    <t>002231.SZ</t>
  </si>
  <si>
    <t>启明信息</t>
  </si>
  <si>
    <t>002232.SZ</t>
  </si>
  <si>
    <t>塔牌集团</t>
  </si>
  <si>
    <t>002233.SZ</t>
  </si>
  <si>
    <t>民和股份</t>
  </si>
  <si>
    <t>002234.SZ</t>
  </si>
  <si>
    <t>安妮股份</t>
  </si>
  <si>
    <t>002235.SZ</t>
  </si>
  <si>
    <t>大华股份</t>
  </si>
  <si>
    <t>002236.SZ</t>
  </si>
  <si>
    <t>恒邦股份</t>
  </si>
  <si>
    <t>002237.SZ</t>
  </si>
  <si>
    <t>天威视讯</t>
  </si>
  <si>
    <t>002238.SZ</t>
  </si>
  <si>
    <t>奥特佳</t>
  </si>
  <si>
    <t>002239.SZ</t>
  </si>
  <si>
    <t>威华股份</t>
  </si>
  <si>
    <t>002240.SZ</t>
  </si>
  <si>
    <t>歌尔股份</t>
  </si>
  <si>
    <t>002241.SZ</t>
  </si>
  <si>
    <t>九阳股份</t>
  </si>
  <si>
    <t>002242.SZ</t>
  </si>
  <si>
    <t>通产丽星</t>
  </si>
  <si>
    <t>002243.SZ</t>
  </si>
  <si>
    <t>滨江集团</t>
  </si>
  <si>
    <t>002244.SZ</t>
  </si>
  <si>
    <t>澳洋顺昌</t>
  </si>
  <si>
    <t>002245.SZ</t>
  </si>
  <si>
    <t>北化股份</t>
  </si>
  <si>
    <t>002246.SZ</t>
  </si>
  <si>
    <t>聚力文化</t>
  </si>
  <si>
    <t>002247.SZ</t>
  </si>
  <si>
    <t>华东数控</t>
  </si>
  <si>
    <t>002248.SZ</t>
  </si>
  <si>
    <t>大洋电机</t>
  </si>
  <si>
    <t>002249.SZ</t>
  </si>
  <si>
    <t>联化科技</t>
  </si>
  <si>
    <t>002250.SZ</t>
  </si>
  <si>
    <t>步步高</t>
  </si>
  <si>
    <t>002251.SZ</t>
  </si>
  <si>
    <t>上海莱士</t>
  </si>
  <si>
    <t>002252.SZ</t>
  </si>
  <si>
    <t>川大智胜</t>
  </si>
  <si>
    <t>002253.SZ</t>
  </si>
  <si>
    <t>泰和新材</t>
  </si>
  <si>
    <t>002254.SZ</t>
  </si>
  <si>
    <t>海陆重工</t>
  </si>
  <si>
    <t>002255.SZ</t>
  </si>
  <si>
    <t>兆新股份</t>
  </si>
  <si>
    <t>002256.SZ</t>
  </si>
  <si>
    <t>利尔化学</t>
  </si>
  <si>
    <t>002258.SZ</t>
  </si>
  <si>
    <t>002259.SZ</t>
  </si>
  <si>
    <t>*ST德奥</t>
  </si>
  <si>
    <t>002260.SZ</t>
  </si>
  <si>
    <t>拓维信息</t>
  </si>
  <si>
    <t>002261.SZ</t>
  </si>
  <si>
    <t>恩华药业</t>
  </si>
  <si>
    <t>002262.SZ</t>
  </si>
  <si>
    <t>*ST东南</t>
  </si>
  <si>
    <t>002263.SZ</t>
  </si>
  <si>
    <t>新华都</t>
  </si>
  <si>
    <t>002264.SZ</t>
  </si>
  <si>
    <t>西仪股份</t>
  </si>
  <si>
    <t>002265.SZ</t>
  </si>
  <si>
    <t>浙富控股</t>
  </si>
  <si>
    <t>002266.SZ</t>
  </si>
  <si>
    <t>陕天然气</t>
  </si>
  <si>
    <t>002267.SZ</t>
  </si>
  <si>
    <t>卫士通</t>
  </si>
  <si>
    <t>002268.SZ</t>
  </si>
  <si>
    <t>美邦服饰</t>
  </si>
  <si>
    <t>002269.SZ</t>
  </si>
  <si>
    <t>华明装备</t>
  </si>
  <si>
    <t>002270.SZ</t>
  </si>
  <si>
    <t>东方雨虹</t>
  </si>
  <si>
    <t>002271.SZ</t>
  </si>
  <si>
    <t>川润股份</t>
  </si>
  <si>
    <t>002272.SZ</t>
  </si>
  <si>
    <t>水晶光电</t>
  </si>
  <si>
    <t>002273.SZ</t>
  </si>
  <si>
    <t>华昌化工</t>
  </si>
  <si>
    <t>002274.SZ</t>
  </si>
  <si>
    <t>桂林三金</t>
  </si>
  <si>
    <t>002275.SZ</t>
  </si>
  <si>
    <t>万马股份</t>
  </si>
  <si>
    <t>002276.SZ</t>
  </si>
  <si>
    <t>友阿股份</t>
  </si>
  <si>
    <t>002277.SZ</t>
  </si>
  <si>
    <t>神开股份</t>
  </si>
  <si>
    <t>002278.SZ</t>
  </si>
  <si>
    <t>久其软件</t>
  </si>
  <si>
    <t>002279.SZ</t>
  </si>
  <si>
    <t>联络互动</t>
  </si>
  <si>
    <t>002280.SZ</t>
  </si>
  <si>
    <t>光迅科技</t>
  </si>
  <si>
    <t>002281.SZ</t>
  </si>
  <si>
    <t>002282.SZ</t>
  </si>
  <si>
    <t>天润曲轴</t>
  </si>
  <si>
    <t>002283.SZ</t>
  </si>
  <si>
    <t>亚太股份</t>
  </si>
  <si>
    <t>002284.SZ</t>
  </si>
  <si>
    <t>世联行</t>
  </si>
  <si>
    <t>002285.SZ</t>
  </si>
  <si>
    <t>保龄宝</t>
  </si>
  <si>
    <t>002286.SZ</t>
  </si>
  <si>
    <t>奇正藏药</t>
  </si>
  <si>
    <t>002287.SZ</t>
  </si>
  <si>
    <t>超华科技</t>
  </si>
  <si>
    <t>002288.SZ</t>
  </si>
  <si>
    <t>002289.SZ</t>
  </si>
  <si>
    <t>002290.SZ</t>
  </si>
  <si>
    <t>星期六</t>
  </si>
  <si>
    <t>002291.SZ</t>
  </si>
  <si>
    <t>奥飞娱乐</t>
  </si>
  <si>
    <t>002292.SZ</t>
  </si>
  <si>
    <t>罗莱生活</t>
  </si>
  <si>
    <t>002293.SZ</t>
  </si>
  <si>
    <t>信立泰</t>
  </si>
  <si>
    <t>002294.SZ</t>
  </si>
  <si>
    <t>精艺股份</t>
  </si>
  <si>
    <t>002295.SZ</t>
  </si>
  <si>
    <t>辉煌科技</t>
  </si>
  <si>
    <t>002296.SZ</t>
  </si>
  <si>
    <t>博云新材</t>
  </si>
  <si>
    <t>002297.SZ</t>
  </si>
  <si>
    <t>中电兴发</t>
  </si>
  <si>
    <t>002298.SZ</t>
  </si>
  <si>
    <t>圣农发展</t>
  </si>
  <si>
    <t>002299.SZ</t>
  </si>
  <si>
    <t>太阳电缆</t>
  </si>
  <si>
    <t>002300.SZ</t>
  </si>
  <si>
    <t>齐心集团</t>
  </si>
  <si>
    <t>002301.SZ</t>
  </si>
  <si>
    <t>西部建设</t>
  </si>
  <si>
    <t>002302.SZ</t>
  </si>
  <si>
    <t>美盈森</t>
  </si>
  <si>
    <t>002303.SZ</t>
  </si>
  <si>
    <t>洋河股份</t>
  </si>
  <si>
    <t>002304.SZ</t>
  </si>
  <si>
    <t>南国置业</t>
  </si>
  <si>
    <t>002305.SZ</t>
  </si>
  <si>
    <t>002306.SZ</t>
  </si>
  <si>
    <t>北新路桥</t>
  </si>
  <si>
    <t>002307.SZ</t>
  </si>
  <si>
    <t>威创股份</t>
  </si>
  <si>
    <t>002308.SZ</t>
  </si>
  <si>
    <t>中利集团</t>
  </si>
  <si>
    <t>002309.SZ</t>
  </si>
  <si>
    <t>东方园林</t>
  </si>
  <si>
    <t>002310.SZ</t>
  </si>
  <si>
    <t>海大集团</t>
  </si>
  <si>
    <t>002311.SZ</t>
  </si>
  <si>
    <t>三泰控股</t>
  </si>
  <si>
    <t>002312.SZ</t>
  </si>
  <si>
    <t>日海智能</t>
  </si>
  <si>
    <t>002313.SZ</t>
  </si>
  <si>
    <t>南山控股</t>
  </si>
  <si>
    <t>002314.SZ</t>
  </si>
  <si>
    <t>焦点科技</t>
  </si>
  <si>
    <t>002315.SZ</t>
  </si>
  <si>
    <t>亚联发展</t>
  </si>
  <si>
    <t>002316.SZ</t>
  </si>
  <si>
    <t>众生药业</t>
  </si>
  <si>
    <t>002317.SZ</t>
  </si>
  <si>
    <t>久立特材</t>
  </si>
  <si>
    <t>002318.SZ</t>
  </si>
  <si>
    <t>乐通股份</t>
  </si>
  <si>
    <t>002319.SZ</t>
  </si>
  <si>
    <t>海峡股份</t>
  </si>
  <si>
    <t>002320.SZ</t>
  </si>
  <si>
    <t>华英农业</t>
  </si>
  <si>
    <t>002321.SZ</t>
  </si>
  <si>
    <t>理工环科</t>
  </si>
  <si>
    <t>002322.SZ</t>
  </si>
  <si>
    <t>*ST百特</t>
  </si>
  <si>
    <t>002323.SZ</t>
  </si>
  <si>
    <t>普利特</t>
  </si>
  <si>
    <t>002324.SZ</t>
  </si>
  <si>
    <t>洪涛股份</t>
  </si>
  <si>
    <t>002325.SZ</t>
  </si>
  <si>
    <t>永太科技</t>
  </si>
  <si>
    <t>002326.SZ</t>
  </si>
  <si>
    <t>富安娜</t>
  </si>
  <si>
    <t>002327.SZ</t>
  </si>
  <si>
    <t>新朋股份</t>
  </si>
  <si>
    <t>002328.SZ</t>
  </si>
  <si>
    <t>皇氏集团</t>
  </si>
  <si>
    <t>002329.SZ</t>
  </si>
  <si>
    <t>得利斯</t>
  </si>
  <si>
    <t>002330.SZ</t>
  </si>
  <si>
    <t>皖通科技</t>
  </si>
  <si>
    <t>002331.SZ</t>
  </si>
  <si>
    <t>仙琚制药</t>
  </si>
  <si>
    <t>002332.SZ</t>
  </si>
  <si>
    <t>002333.SZ</t>
  </si>
  <si>
    <t>英威腾</t>
  </si>
  <si>
    <t>002334.SZ</t>
  </si>
  <si>
    <t>科华恒盛</t>
  </si>
  <si>
    <t>002335.SZ</t>
  </si>
  <si>
    <t>002336.SZ</t>
  </si>
  <si>
    <t>赛象科技</t>
  </si>
  <si>
    <t>002337.SZ</t>
  </si>
  <si>
    <t>奥普光电</t>
  </si>
  <si>
    <t>002338.SZ</t>
  </si>
  <si>
    <t>积成电子</t>
  </si>
  <si>
    <t>002339.SZ</t>
  </si>
  <si>
    <t>格林美</t>
  </si>
  <si>
    <t>002340.SZ</t>
  </si>
  <si>
    <t>新纶科技</t>
  </si>
  <si>
    <t>002341.SZ</t>
  </si>
  <si>
    <t>巨力索具</t>
  </si>
  <si>
    <t>002342.SZ</t>
  </si>
  <si>
    <t>慈文传媒</t>
  </si>
  <si>
    <t>002343.SZ</t>
  </si>
  <si>
    <t>海宁皮城</t>
  </si>
  <si>
    <t>002344.SZ</t>
  </si>
  <si>
    <t>潮宏基</t>
  </si>
  <si>
    <t>002345.SZ</t>
  </si>
  <si>
    <t>柘中股份</t>
  </si>
  <si>
    <t>002346.SZ</t>
  </si>
  <si>
    <t>泰尔股份</t>
  </si>
  <si>
    <t>002347.SZ</t>
  </si>
  <si>
    <t>高乐股份</t>
  </si>
  <si>
    <t>002348.SZ</t>
  </si>
  <si>
    <t>精华制药</t>
  </si>
  <si>
    <t>002349.SZ</t>
  </si>
  <si>
    <t>北京科锐</t>
  </si>
  <si>
    <t>002350.SZ</t>
  </si>
  <si>
    <t>漫步者</t>
  </si>
  <si>
    <t>002351.SZ</t>
  </si>
  <si>
    <t>顺丰控股</t>
  </si>
  <si>
    <t>002352.SZ</t>
  </si>
  <si>
    <t>杰瑞股份</t>
  </si>
  <si>
    <t>002353.SZ</t>
  </si>
  <si>
    <t>天神娱乐</t>
  </si>
  <si>
    <t>002354.SZ</t>
  </si>
  <si>
    <t>兴民智通</t>
  </si>
  <si>
    <t>002355.SZ</t>
  </si>
  <si>
    <t>002356.SZ</t>
  </si>
  <si>
    <t>富临运业</t>
  </si>
  <si>
    <t>002357.SZ</t>
  </si>
  <si>
    <t>森源电气</t>
  </si>
  <si>
    <t>002358.SZ</t>
  </si>
  <si>
    <t>002359.SZ</t>
  </si>
  <si>
    <t>同德化工</t>
  </si>
  <si>
    <t>002360.SZ</t>
  </si>
  <si>
    <t>神剑股份</t>
  </si>
  <si>
    <t>002361.SZ</t>
  </si>
  <si>
    <t>汉王科技</t>
  </si>
  <si>
    <t>002362.SZ</t>
  </si>
  <si>
    <t>隆基机械</t>
  </si>
  <si>
    <t>002363.SZ</t>
  </si>
  <si>
    <t>中恒电气</t>
  </si>
  <si>
    <t>002364.SZ</t>
  </si>
  <si>
    <t>永安药业</t>
  </si>
  <si>
    <t>002365.SZ</t>
  </si>
  <si>
    <t>台海核电</t>
  </si>
  <si>
    <t>002366.SZ</t>
  </si>
  <si>
    <t>康力电梯</t>
  </si>
  <si>
    <t>002367.SZ</t>
  </si>
  <si>
    <t>太极股份</t>
  </si>
  <si>
    <t>002368.SZ</t>
  </si>
  <si>
    <t>卓翼科技</t>
  </si>
  <si>
    <t>002369.SZ</t>
  </si>
  <si>
    <t>亚太药业</t>
  </si>
  <si>
    <t>002370.SZ</t>
  </si>
  <si>
    <t>北方华创</t>
  </si>
  <si>
    <t>002371.SZ</t>
  </si>
  <si>
    <t>伟星新材</t>
  </si>
  <si>
    <t>002372.SZ</t>
  </si>
  <si>
    <t>千方科技</t>
  </si>
  <si>
    <t>002373.SZ</t>
  </si>
  <si>
    <t>丽鹏股份</t>
  </si>
  <si>
    <t>002374.SZ</t>
  </si>
  <si>
    <t>亚厦股份</t>
  </si>
  <si>
    <t>002375.SZ</t>
  </si>
  <si>
    <t>新北洋</t>
  </si>
  <si>
    <t>002376.SZ</t>
  </si>
  <si>
    <t>国创高新</t>
  </si>
  <si>
    <t>002377.SZ</t>
  </si>
  <si>
    <t>章源钨业</t>
  </si>
  <si>
    <t>002378.SZ</t>
  </si>
  <si>
    <t>宏创控股</t>
  </si>
  <si>
    <t>002379.SZ</t>
  </si>
  <si>
    <t>002380.SZ</t>
  </si>
  <si>
    <t>双箭股份</t>
  </si>
  <si>
    <t>002381.SZ</t>
  </si>
  <si>
    <t>蓝帆医疗</t>
  </si>
  <si>
    <t>002382.SZ</t>
  </si>
  <si>
    <t>合众思壮</t>
  </si>
  <si>
    <t>002383.SZ</t>
  </si>
  <si>
    <t>东山精密</t>
  </si>
  <si>
    <t>002384.SZ</t>
  </si>
  <si>
    <t>大北农</t>
  </si>
  <si>
    <t>002385.SZ</t>
  </si>
  <si>
    <t>天原集团</t>
  </si>
  <si>
    <t>002386.SZ</t>
  </si>
  <si>
    <t>维信诺</t>
  </si>
  <si>
    <t>002387.SZ</t>
  </si>
  <si>
    <t>新亚制程</t>
  </si>
  <si>
    <t>002388.SZ</t>
  </si>
  <si>
    <t>航天彩虹</t>
  </si>
  <si>
    <t>002389.SZ</t>
  </si>
  <si>
    <t>信邦制药</t>
  </si>
  <si>
    <t>002390.SZ</t>
  </si>
  <si>
    <t>长青股份</t>
  </si>
  <si>
    <t>002391.SZ</t>
  </si>
  <si>
    <t>北京利尔</t>
  </si>
  <si>
    <t>002392.SZ</t>
  </si>
  <si>
    <t>力生制药</t>
  </si>
  <si>
    <t>002393.SZ</t>
  </si>
  <si>
    <t>联发股份</t>
  </si>
  <si>
    <t>002394.SZ</t>
  </si>
  <si>
    <t>双象股份</t>
  </si>
  <si>
    <t>002395.SZ</t>
  </si>
  <si>
    <t>星网锐捷</t>
  </si>
  <si>
    <t>002396.SZ</t>
  </si>
  <si>
    <t>梦洁股份</t>
  </si>
  <si>
    <t>002397.SZ</t>
  </si>
  <si>
    <t>002398.SZ</t>
  </si>
  <si>
    <t>海普瑞</t>
  </si>
  <si>
    <t>002399.SZ</t>
  </si>
  <si>
    <t>省广集团</t>
  </si>
  <si>
    <t>002400.SZ</t>
  </si>
  <si>
    <t>中远海科</t>
  </si>
  <si>
    <t>002401.SZ</t>
  </si>
  <si>
    <t>和而泰</t>
  </si>
  <si>
    <t>002402.SZ</t>
  </si>
  <si>
    <t>爱仕达</t>
  </si>
  <si>
    <t>002403.SZ</t>
  </si>
  <si>
    <t>嘉欣丝绸</t>
  </si>
  <si>
    <t>002404.SZ</t>
  </si>
  <si>
    <t>四维图新</t>
  </si>
  <si>
    <t>002405.SZ</t>
  </si>
  <si>
    <t>远东传动</t>
  </si>
  <si>
    <t>002406.SZ</t>
  </si>
  <si>
    <t>多氟多</t>
  </si>
  <si>
    <t>002407.SZ</t>
  </si>
  <si>
    <t>齐翔腾达</t>
  </si>
  <si>
    <t>002408.SZ</t>
  </si>
  <si>
    <t>雅克科技</t>
  </si>
  <si>
    <t>002409.SZ</t>
  </si>
  <si>
    <t>广联达</t>
  </si>
  <si>
    <t>002410.SZ</t>
  </si>
  <si>
    <t>延安必康</t>
  </si>
  <si>
    <t>002411.SZ</t>
  </si>
  <si>
    <t>汉森制药</t>
  </si>
  <si>
    <t>002412.SZ</t>
  </si>
  <si>
    <t>雷科防务</t>
  </si>
  <si>
    <t>002413.SZ</t>
  </si>
  <si>
    <t>高德红外</t>
  </si>
  <si>
    <t>002414.SZ</t>
  </si>
  <si>
    <t>海康威视</t>
  </si>
  <si>
    <t>002415.SZ</t>
  </si>
  <si>
    <t>爱施德</t>
  </si>
  <si>
    <t>002416.SZ</t>
  </si>
  <si>
    <t>深南股份</t>
  </si>
  <si>
    <t>002417.SZ</t>
  </si>
  <si>
    <t>康盛股份</t>
  </si>
  <si>
    <t>002418.SZ</t>
  </si>
  <si>
    <t>天虹股份</t>
  </si>
  <si>
    <t>002419.SZ</t>
  </si>
  <si>
    <t>002420.SZ</t>
  </si>
  <si>
    <t>达实智能</t>
  </si>
  <si>
    <t>002421.SZ</t>
  </si>
  <si>
    <t>科伦药业</t>
  </si>
  <si>
    <t>002422.SZ</t>
  </si>
  <si>
    <t>002423.SZ</t>
  </si>
  <si>
    <t>贵州百灵</t>
  </si>
  <si>
    <t>002424.SZ</t>
  </si>
  <si>
    <t>凯撒文化</t>
  </si>
  <si>
    <t>002425.SZ</t>
  </si>
  <si>
    <t>胜利精密</t>
  </si>
  <si>
    <t>002426.SZ</t>
  </si>
  <si>
    <t>*ST尤夫</t>
  </si>
  <si>
    <t>002427.SZ</t>
  </si>
  <si>
    <t>云南锗业</t>
  </si>
  <si>
    <t>002428.SZ</t>
  </si>
  <si>
    <t>兆驰股份</t>
  </si>
  <si>
    <t>002429.SZ</t>
  </si>
  <si>
    <t>杭氧股份</t>
  </si>
  <si>
    <t>002430.SZ</t>
  </si>
  <si>
    <t>棕榈股份</t>
  </si>
  <si>
    <t>002431.SZ</t>
  </si>
  <si>
    <t>九安医疗</t>
  </si>
  <si>
    <t>002432.SZ</t>
  </si>
  <si>
    <t>太安堂</t>
  </si>
  <si>
    <t>002433.SZ</t>
  </si>
  <si>
    <t>万里扬</t>
  </si>
  <si>
    <t>002434.SZ</t>
  </si>
  <si>
    <t>002435.SZ</t>
  </si>
  <si>
    <t>兴森科技</t>
  </si>
  <si>
    <t>002436.SZ</t>
  </si>
  <si>
    <t>誉衡药业</t>
  </si>
  <si>
    <t>002437.SZ</t>
  </si>
  <si>
    <t>江苏神通</t>
  </si>
  <si>
    <t>002438.SZ</t>
  </si>
  <si>
    <t>启明星辰</t>
  </si>
  <si>
    <t>002439.SZ</t>
  </si>
  <si>
    <t>闰土股份</t>
  </si>
  <si>
    <t>002440.SZ</t>
  </si>
  <si>
    <t>众业达</t>
  </si>
  <si>
    <t>002441.SZ</t>
  </si>
  <si>
    <t>龙星化工</t>
  </si>
  <si>
    <t>002442.SZ</t>
  </si>
  <si>
    <t>金洲管道</t>
  </si>
  <si>
    <t>002443.SZ</t>
  </si>
  <si>
    <t>巨星科技</t>
  </si>
  <si>
    <t>002444.SZ</t>
  </si>
  <si>
    <t>ST中南</t>
  </si>
  <si>
    <t>002445.SZ</t>
  </si>
  <si>
    <t>盛路通信</t>
  </si>
  <si>
    <t>002446.SZ</t>
  </si>
  <si>
    <t>晨鑫科技</t>
  </si>
  <si>
    <t>002447.SZ</t>
  </si>
  <si>
    <t>中原内配</t>
  </si>
  <si>
    <t>002448.SZ</t>
  </si>
  <si>
    <t>国星光电</t>
  </si>
  <si>
    <t>002449.SZ</t>
  </si>
  <si>
    <t>002450.SZ</t>
  </si>
  <si>
    <t>摩恩电气</t>
  </si>
  <si>
    <t>002451.SZ</t>
  </si>
  <si>
    <t>长高集团</t>
  </si>
  <si>
    <t>002452.SZ</t>
  </si>
  <si>
    <t>华软科技</t>
  </si>
  <si>
    <t>002453.SZ</t>
  </si>
  <si>
    <t>松芝股份</t>
  </si>
  <si>
    <t>002454.SZ</t>
  </si>
  <si>
    <t>百川股份</t>
  </si>
  <si>
    <t>002455.SZ</t>
  </si>
  <si>
    <t>欧菲光</t>
  </si>
  <si>
    <t>002456.SZ</t>
  </si>
  <si>
    <t>青龙管业</t>
  </si>
  <si>
    <t>002457.SZ</t>
  </si>
  <si>
    <t>益生股份</t>
  </si>
  <si>
    <t>002458.SZ</t>
  </si>
  <si>
    <t>天业通联</t>
  </si>
  <si>
    <t>002459.SZ</t>
  </si>
  <si>
    <t>赣锋锂业</t>
  </si>
  <si>
    <t>002460.SZ</t>
  </si>
  <si>
    <t>珠江啤酒</t>
  </si>
  <si>
    <t>002461.SZ</t>
  </si>
  <si>
    <t>嘉事堂</t>
  </si>
  <si>
    <t>002462.SZ</t>
  </si>
  <si>
    <t>沪电股份</t>
  </si>
  <si>
    <t>002463.SZ</t>
  </si>
  <si>
    <t>众应互联</t>
  </si>
  <si>
    <t>002464.SZ</t>
  </si>
  <si>
    <t>海格通信</t>
  </si>
  <si>
    <t>002465.SZ</t>
  </si>
  <si>
    <t>天齐锂业</t>
  </si>
  <si>
    <t>002466.SZ</t>
  </si>
  <si>
    <t>二六三</t>
  </si>
  <si>
    <t>002467.SZ</t>
  </si>
  <si>
    <t>申通快递</t>
  </si>
  <si>
    <t>002468.SZ</t>
  </si>
  <si>
    <t>三维工程</t>
  </si>
  <si>
    <t>002469.SZ</t>
  </si>
  <si>
    <t>金正大</t>
  </si>
  <si>
    <t>002470.SZ</t>
  </si>
  <si>
    <t>中超控股</t>
  </si>
  <si>
    <t>002471.SZ</t>
  </si>
  <si>
    <t>双环传动</t>
  </si>
  <si>
    <t>002472.SZ</t>
  </si>
  <si>
    <t>圣莱达</t>
  </si>
  <si>
    <t>002473.SZ</t>
  </si>
  <si>
    <t>榕基软件</t>
  </si>
  <si>
    <t>002474.SZ</t>
  </si>
  <si>
    <t>立讯精密</t>
  </si>
  <si>
    <t>002475.SZ</t>
  </si>
  <si>
    <t>宝莫股份</t>
  </si>
  <si>
    <t>002476.SZ</t>
  </si>
  <si>
    <t>常宝股份</t>
  </si>
  <si>
    <t>002478.SZ</t>
  </si>
  <si>
    <t>富春环保</t>
  </si>
  <si>
    <t>002479.SZ</t>
  </si>
  <si>
    <t>新筑股份</t>
  </si>
  <si>
    <t>002480.SZ</t>
  </si>
  <si>
    <t>双塔食品</t>
  </si>
  <si>
    <t>002481.SZ</t>
  </si>
  <si>
    <t>广田集团</t>
  </si>
  <si>
    <t>002482.SZ</t>
  </si>
  <si>
    <t>润邦股份</t>
  </si>
  <si>
    <t>002483.SZ</t>
  </si>
  <si>
    <t>江海股份</t>
  </si>
  <si>
    <t>002484.SZ</t>
  </si>
  <si>
    <t>希努尔</t>
  </si>
  <si>
    <t>002485.SZ</t>
  </si>
  <si>
    <t>嘉麟杰</t>
  </si>
  <si>
    <t>002486.SZ</t>
  </si>
  <si>
    <t>大金重工</t>
  </si>
  <si>
    <t>002487.SZ</t>
  </si>
  <si>
    <t>金固股份</t>
  </si>
  <si>
    <t>002488.SZ</t>
  </si>
  <si>
    <t>浙江永强</t>
  </si>
  <si>
    <t>002489.SZ</t>
  </si>
  <si>
    <t>山东墨龙</t>
  </si>
  <si>
    <t>002490.SZ</t>
  </si>
  <si>
    <t>通鼎互联</t>
  </si>
  <si>
    <t>002491.SZ</t>
  </si>
  <si>
    <t>恒基达鑫</t>
  </si>
  <si>
    <t>002492.SZ</t>
  </si>
  <si>
    <t>荣盛石化</t>
  </si>
  <si>
    <t>002493.SZ</t>
  </si>
  <si>
    <t>华斯股份</t>
  </si>
  <si>
    <t>002494.SZ</t>
  </si>
  <si>
    <t>佳隆股份</t>
  </si>
  <si>
    <t>002495.SZ</t>
  </si>
  <si>
    <t>辉丰股份</t>
  </si>
  <si>
    <t>002496.SZ</t>
  </si>
  <si>
    <t>雅化集团</t>
  </si>
  <si>
    <t>002497.SZ</t>
  </si>
  <si>
    <t>汉缆股份</t>
  </si>
  <si>
    <t>002498.SZ</t>
  </si>
  <si>
    <t>002499.SZ</t>
  </si>
  <si>
    <t>山西证券</t>
  </si>
  <si>
    <t>002500.SZ</t>
  </si>
  <si>
    <t>002501.SZ</t>
  </si>
  <si>
    <t>002502.SZ</t>
  </si>
  <si>
    <t>搜于特</t>
  </si>
  <si>
    <t>002503.SZ</t>
  </si>
  <si>
    <t>弘高创意</t>
  </si>
  <si>
    <t>002504.SZ</t>
  </si>
  <si>
    <t>大康农业</t>
  </si>
  <si>
    <t>002505.SZ</t>
  </si>
  <si>
    <t>协鑫集成</t>
  </si>
  <si>
    <t>002506.SZ</t>
  </si>
  <si>
    <t>涪陵榨菜</t>
  </si>
  <si>
    <t>002507.SZ</t>
  </si>
  <si>
    <t>老板电器</t>
  </si>
  <si>
    <t>002508.SZ</t>
  </si>
  <si>
    <t>天广中茂</t>
  </si>
  <si>
    <t>002509.SZ</t>
  </si>
  <si>
    <t>天汽模</t>
  </si>
  <si>
    <t>002510.SZ</t>
  </si>
  <si>
    <t>中顺洁柔</t>
  </si>
  <si>
    <t>002511.SZ</t>
  </si>
  <si>
    <t>达华智能</t>
  </si>
  <si>
    <t>002512.SZ</t>
  </si>
  <si>
    <t>蓝丰生化</t>
  </si>
  <si>
    <t>002513.SZ</t>
  </si>
  <si>
    <t>宝馨科技</t>
  </si>
  <si>
    <t>002514.SZ</t>
  </si>
  <si>
    <t>金字火腿</t>
  </si>
  <si>
    <t>002515.SZ</t>
  </si>
  <si>
    <t>旷达科技</t>
  </si>
  <si>
    <t>002516.SZ</t>
  </si>
  <si>
    <t>恺英网络</t>
  </si>
  <si>
    <t>002517.SZ</t>
  </si>
  <si>
    <t>科士达</t>
  </si>
  <si>
    <t>002518.SZ</t>
  </si>
  <si>
    <t>银河电子</t>
  </si>
  <si>
    <t>002519.SZ</t>
  </si>
  <si>
    <t>日发精机</t>
  </si>
  <si>
    <t>002520.SZ</t>
  </si>
  <si>
    <t>齐峰新材</t>
  </si>
  <si>
    <t>002521.SZ</t>
  </si>
  <si>
    <t>浙江众成</t>
  </si>
  <si>
    <t>002522.SZ</t>
  </si>
  <si>
    <t>天桥起重</t>
  </si>
  <si>
    <t>002523.SZ</t>
  </si>
  <si>
    <t>光正集团</t>
  </si>
  <si>
    <t>002524.SZ</t>
  </si>
  <si>
    <t>山东矿机</t>
  </si>
  <si>
    <t>002526.SZ</t>
  </si>
  <si>
    <t>新时达</t>
  </si>
  <si>
    <t>002527.SZ</t>
  </si>
  <si>
    <t>英飞拓</t>
  </si>
  <si>
    <t>002528.SZ</t>
  </si>
  <si>
    <t>海源复材</t>
  </si>
  <si>
    <t>002529.SZ</t>
  </si>
  <si>
    <t>金财互联</t>
  </si>
  <si>
    <t>002530.SZ</t>
  </si>
  <si>
    <t>天顺风能</t>
  </si>
  <si>
    <t>002531.SZ</t>
  </si>
  <si>
    <t>新界泵业</t>
  </si>
  <si>
    <t>002532.SZ</t>
  </si>
  <si>
    <t>金杯电工</t>
  </si>
  <si>
    <t>002533.SZ</t>
  </si>
  <si>
    <t>杭锅股份</t>
  </si>
  <si>
    <t>002534.SZ</t>
  </si>
  <si>
    <t>林州重机</t>
  </si>
  <si>
    <t>002535.SZ</t>
  </si>
  <si>
    <t>002536.SZ</t>
  </si>
  <si>
    <t>海联金汇</t>
  </si>
  <si>
    <t>002537.SZ</t>
  </si>
  <si>
    <t>司尔特</t>
  </si>
  <si>
    <t>002538.SZ</t>
  </si>
  <si>
    <t>云图控股</t>
  </si>
  <si>
    <t>002539.SZ</t>
  </si>
  <si>
    <t>亚太科技</t>
  </si>
  <si>
    <t>002540.SZ</t>
  </si>
  <si>
    <t>鸿路钢构</t>
  </si>
  <si>
    <t>002541.SZ</t>
  </si>
  <si>
    <t>中化岩土</t>
  </si>
  <si>
    <t>002542.SZ</t>
  </si>
  <si>
    <t>万和电气</t>
  </si>
  <si>
    <t>002543.SZ</t>
  </si>
  <si>
    <t>杰赛科技</t>
  </si>
  <si>
    <t>002544.SZ</t>
  </si>
  <si>
    <t>东方铁塔</t>
  </si>
  <si>
    <t>002545.SZ</t>
  </si>
  <si>
    <t>新联电子</t>
  </si>
  <si>
    <t>002546.SZ</t>
  </si>
  <si>
    <t>春兴精工</t>
  </si>
  <si>
    <t>002547.SZ</t>
  </si>
  <si>
    <t>金新农</t>
  </si>
  <si>
    <t>002548.SZ</t>
  </si>
  <si>
    <t>凯美特气</t>
  </si>
  <si>
    <t>002549.SZ</t>
  </si>
  <si>
    <t>千红制药</t>
  </si>
  <si>
    <t>002550.SZ</t>
  </si>
  <si>
    <t>尚荣医疗</t>
  </si>
  <si>
    <t>002551.SZ</t>
  </si>
  <si>
    <t>宝鼎科技</t>
  </si>
  <si>
    <t>002552.SZ</t>
  </si>
  <si>
    <t>南方轴承</t>
  </si>
  <si>
    <t>002553.SZ</t>
  </si>
  <si>
    <t>惠博普</t>
  </si>
  <si>
    <t>002554.SZ</t>
  </si>
  <si>
    <t>三七互娱</t>
  </si>
  <si>
    <t>002555.SZ</t>
  </si>
  <si>
    <t>辉隆股份</t>
  </si>
  <si>
    <t>002556.SZ</t>
  </si>
  <si>
    <t>洽洽食品</t>
  </si>
  <si>
    <t>002557.SZ</t>
  </si>
  <si>
    <t>巨人网络</t>
  </si>
  <si>
    <t>002558.SZ</t>
  </si>
  <si>
    <t>亚威股份</t>
  </si>
  <si>
    <t>002559.SZ</t>
  </si>
  <si>
    <t>通达股份</t>
  </si>
  <si>
    <t>002560.SZ</t>
  </si>
  <si>
    <t>徐家汇</t>
  </si>
  <si>
    <t>002561.SZ</t>
  </si>
  <si>
    <t>兄弟科技</t>
  </si>
  <si>
    <t>002562.SZ</t>
  </si>
  <si>
    <t>森马服饰</t>
  </si>
  <si>
    <t>002563.SZ</t>
  </si>
  <si>
    <t>天沃科技</t>
  </si>
  <si>
    <t>002564.SZ</t>
  </si>
  <si>
    <t>顺灏股份</t>
  </si>
  <si>
    <t>002565.SZ</t>
  </si>
  <si>
    <t>益盛药业</t>
  </si>
  <si>
    <t>002566.SZ</t>
  </si>
  <si>
    <t>唐人神</t>
  </si>
  <si>
    <t>002567.SZ</t>
  </si>
  <si>
    <t>百润股份</t>
  </si>
  <si>
    <t>002568.SZ</t>
  </si>
  <si>
    <t>002569.SZ</t>
  </si>
  <si>
    <t>002570.SZ</t>
  </si>
  <si>
    <t>德力股份</t>
  </si>
  <si>
    <t>002571.SZ</t>
  </si>
  <si>
    <t>索菲亚</t>
  </si>
  <si>
    <t>002572.SZ</t>
  </si>
  <si>
    <t>清新环境</t>
  </si>
  <si>
    <t>002573.SZ</t>
  </si>
  <si>
    <t>明牌珠宝</t>
  </si>
  <si>
    <t>002574.SZ</t>
  </si>
  <si>
    <t>群兴玩具</t>
  </si>
  <si>
    <t>002575.SZ</t>
  </si>
  <si>
    <t>通达动力</t>
  </si>
  <si>
    <t>002576.SZ</t>
  </si>
  <si>
    <t>雷柏科技</t>
  </si>
  <si>
    <t>002577.SZ</t>
  </si>
  <si>
    <t>闽发铝业</t>
  </si>
  <si>
    <t>002578.SZ</t>
  </si>
  <si>
    <t>中京电子</t>
  </si>
  <si>
    <t>002579.SZ</t>
  </si>
  <si>
    <t>圣阳股份</t>
  </si>
  <si>
    <t>002580.SZ</t>
  </si>
  <si>
    <t>未名医药</t>
  </si>
  <si>
    <t>002581.SZ</t>
  </si>
  <si>
    <t>好想你</t>
  </si>
  <si>
    <t>002582.SZ</t>
  </si>
  <si>
    <t>海能达</t>
  </si>
  <si>
    <t>002583.SZ</t>
  </si>
  <si>
    <t>西陇科学</t>
  </si>
  <si>
    <t>002584.SZ</t>
  </si>
  <si>
    <t>双星新材</t>
  </si>
  <si>
    <t>002585.SZ</t>
  </si>
  <si>
    <t>002586.SZ</t>
  </si>
  <si>
    <t>奥拓电子</t>
  </si>
  <si>
    <t>002587.SZ</t>
  </si>
  <si>
    <t>史丹利</t>
  </si>
  <si>
    <t>002588.SZ</t>
  </si>
  <si>
    <t>瑞康医药</t>
  </si>
  <si>
    <t>002589.SZ</t>
  </si>
  <si>
    <t>万安科技</t>
  </si>
  <si>
    <t>002590.SZ</t>
  </si>
  <si>
    <t>恒大高新</t>
  </si>
  <si>
    <t>002591.SZ</t>
  </si>
  <si>
    <t>八菱科技</t>
  </si>
  <si>
    <t>002592.SZ</t>
  </si>
  <si>
    <t>日上集团</t>
  </si>
  <si>
    <t>002593.SZ</t>
  </si>
  <si>
    <t>比亚迪</t>
  </si>
  <si>
    <t>002594.SZ</t>
  </si>
  <si>
    <t>豪迈科技</t>
  </si>
  <si>
    <t>002595.SZ</t>
  </si>
  <si>
    <t>海南瑞泽</t>
  </si>
  <si>
    <t>002596.SZ</t>
  </si>
  <si>
    <t>金禾实业</t>
  </si>
  <si>
    <t>002597.SZ</t>
  </si>
  <si>
    <t>山东章鼓</t>
  </si>
  <si>
    <t>002598.SZ</t>
  </si>
  <si>
    <t>盛通股份</t>
  </si>
  <si>
    <t>002599.SZ</t>
  </si>
  <si>
    <t>领益智造</t>
  </si>
  <si>
    <t>002600.SZ</t>
  </si>
  <si>
    <t>龙蟒佰利</t>
  </si>
  <si>
    <t>002601.SZ</t>
  </si>
  <si>
    <t>世纪华通</t>
  </si>
  <si>
    <t>002602.SZ</t>
  </si>
  <si>
    <t>以岭药业</t>
  </si>
  <si>
    <t>002603.SZ</t>
  </si>
  <si>
    <t>*ST龙力</t>
  </si>
  <si>
    <t>002604.SZ</t>
  </si>
  <si>
    <t>002605.SZ</t>
  </si>
  <si>
    <t>大连电瓷</t>
  </si>
  <si>
    <t>002606.SZ</t>
  </si>
  <si>
    <t>中公教育</t>
  </si>
  <si>
    <t>002607.SZ</t>
  </si>
  <si>
    <t>江苏国信</t>
  </si>
  <si>
    <t>002608.SZ</t>
  </si>
  <si>
    <t>捷顺科技</t>
  </si>
  <si>
    <t>002609.SZ</t>
  </si>
  <si>
    <t>爱康科技</t>
  </si>
  <si>
    <t>002610.SZ</t>
  </si>
  <si>
    <t>东方精工</t>
  </si>
  <si>
    <t>002611.SZ</t>
  </si>
  <si>
    <t>朗姿股份</t>
  </si>
  <si>
    <t>002612.SZ</t>
  </si>
  <si>
    <t>北玻股份</t>
  </si>
  <si>
    <t>002613.SZ</t>
  </si>
  <si>
    <t>奥佳华</t>
  </si>
  <si>
    <t>002614.SZ</t>
  </si>
  <si>
    <t>哈尔斯</t>
  </si>
  <si>
    <t>002615.SZ</t>
  </si>
  <si>
    <t>长青集团</t>
  </si>
  <si>
    <t>002616.SZ</t>
  </si>
  <si>
    <t>露笑科技</t>
  </si>
  <si>
    <t>002617.SZ</t>
  </si>
  <si>
    <t>丹邦科技</t>
  </si>
  <si>
    <t>002618.SZ</t>
  </si>
  <si>
    <t>艾格拉斯</t>
  </si>
  <si>
    <t>002619.SZ</t>
  </si>
  <si>
    <t>瑞和股份</t>
  </si>
  <si>
    <t>002620.SZ</t>
  </si>
  <si>
    <t>002621.SZ</t>
  </si>
  <si>
    <t>融钰集团</t>
  </si>
  <si>
    <t>002622.SZ</t>
  </si>
  <si>
    <t>亚玛顿</t>
  </si>
  <si>
    <t>002623.SZ</t>
  </si>
  <si>
    <t>完美世界</t>
  </si>
  <si>
    <t>002624.SZ</t>
  </si>
  <si>
    <t>光启技术</t>
  </si>
  <si>
    <t>002625.SZ</t>
  </si>
  <si>
    <t>金达威</t>
  </si>
  <si>
    <t>002626.SZ</t>
  </si>
  <si>
    <t>宜昌交运</t>
  </si>
  <si>
    <t>002627.SZ</t>
  </si>
  <si>
    <t>成都路桥</t>
  </si>
  <si>
    <t>002628.SZ</t>
  </si>
  <si>
    <t>002629.SZ</t>
  </si>
  <si>
    <t>华西能源</t>
  </si>
  <si>
    <t>002630.SZ</t>
  </si>
  <si>
    <t>德尔未来</t>
  </si>
  <si>
    <t>002631.SZ</t>
  </si>
  <si>
    <t>道明光学</t>
  </si>
  <si>
    <t>002632.SZ</t>
  </si>
  <si>
    <t>申科股份</t>
  </si>
  <si>
    <t>002633.SZ</t>
  </si>
  <si>
    <t>棒杰股份</t>
  </si>
  <si>
    <t>002634.SZ</t>
  </si>
  <si>
    <t>安洁科技</t>
  </si>
  <si>
    <t>002635.SZ</t>
  </si>
  <si>
    <t>金安国纪</t>
  </si>
  <si>
    <t>002636.SZ</t>
  </si>
  <si>
    <t>赞宇科技</t>
  </si>
  <si>
    <t>002637.SZ</t>
  </si>
  <si>
    <t>勤上股份</t>
  </si>
  <si>
    <t>002638.SZ</t>
  </si>
  <si>
    <t>雪人股份</t>
  </si>
  <si>
    <t>002639.SZ</t>
  </si>
  <si>
    <t>跨境通</t>
  </si>
  <si>
    <t>002640.SZ</t>
  </si>
  <si>
    <t>永高股份</t>
  </si>
  <si>
    <t>002641.SZ</t>
  </si>
  <si>
    <t>002642.SZ</t>
  </si>
  <si>
    <t>万润股份</t>
  </si>
  <si>
    <t>002643.SZ</t>
  </si>
  <si>
    <t>佛慈制药</t>
  </si>
  <si>
    <t>002644.SZ</t>
  </si>
  <si>
    <t>华宏科技</t>
  </si>
  <si>
    <t>002645.SZ</t>
  </si>
  <si>
    <t>青青稞酒</t>
  </si>
  <si>
    <t>002646.SZ</t>
  </si>
  <si>
    <t>仁东控股</t>
  </si>
  <si>
    <t>002647.SZ</t>
  </si>
  <si>
    <t>卫星石化</t>
  </si>
  <si>
    <t>002648.SZ</t>
  </si>
  <si>
    <t>博彦科技</t>
  </si>
  <si>
    <t>002649.SZ</t>
  </si>
  <si>
    <t>加加食品</t>
  </si>
  <si>
    <t>002650.SZ</t>
  </si>
  <si>
    <t>利君股份</t>
  </si>
  <si>
    <t>002651.SZ</t>
  </si>
  <si>
    <t>扬子新材</t>
  </si>
  <si>
    <t>002652.SZ</t>
  </si>
  <si>
    <t>海思科</t>
  </si>
  <si>
    <t>002653.SZ</t>
  </si>
  <si>
    <t>万润科技</t>
  </si>
  <si>
    <t>002654.SZ</t>
  </si>
  <si>
    <t>共达电声</t>
  </si>
  <si>
    <t>002655.SZ</t>
  </si>
  <si>
    <t>摩登大道</t>
  </si>
  <si>
    <t>002656.SZ</t>
  </si>
  <si>
    <t>中科金财</t>
  </si>
  <si>
    <t>002657.SZ</t>
  </si>
  <si>
    <t>雪迪龙</t>
  </si>
  <si>
    <t>002658.SZ</t>
  </si>
  <si>
    <t>凯文教育</t>
  </si>
  <si>
    <t>002659.SZ</t>
  </si>
  <si>
    <t>茂硕电源</t>
  </si>
  <si>
    <t>002660.SZ</t>
  </si>
  <si>
    <t>克明面业</t>
  </si>
  <si>
    <t>002661.SZ</t>
  </si>
  <si>
    <t>京威股份</t>
  </si>
  <si>
    <t>002662.SZ</t>
  </si>
  <si>
    <t>普邦股份</t>
  </si>
  <si>
    <t>002663.SZ</t>
  </si>
  <si>
    <t>长鹰信质</t>
  </si>
  <si>
    <t>002664.SZ</t>
  </si>
  <si>
    <t>首航节能</t>
  </si>
  <si>
    <t>002665.SZ</t>
  </si>
  <si>
    <t>德联集团</t>
  </si>
  <si>
    <t>002666.SZ</t>
  </si>
  <si>
    <t>鞍重股份</t>
  </si>
  <si>
    <t>002667.SZ</t>
  </si>
  <si>
    <t>奥马电器</t>
  </si>
  <si>
    <t>002668.SZ</t>
  </si>
  <si>
    <t>康达新材</t>
  </si>
  <si>
    <t>002669.SZ</t>
  </si>
  <si>
    <t>国盛金控</t>
  </si>
  <si>
    <t>002670.SZ</t>
  </si>
  <si>
    <t>龙泉股份</t>
  </si>
  <si>
    <t>002671.SZ</t>
  </si>
  <si>
    <t>东江环保</t>
  </si>
  <si>
    <t>002672.SZ</t>
  </si>
  <si>
    <t>西部证券</t>
  </si>
  <si>
    <t>002673.SZ</t>
  </si>
  <si>
    <t>兴业科技</t>
  </si>
  <si>
    <t>002674.SZ</t>
  </si>
  <si>
    <t>东诚药业</t>
  </si>
  <si>
    <t>002675.SZ</t>
  </si>
  <si>
    <t>顺威股份</t>
  </si>
  <si>
    <t>002676.SZ</t>
  </si>
  <si>
    <t>浙江美大</t>
  </si>
  <si>
    <t>002677.SZ</t>
  </si>
  <si>
    <t>珠江钢琴</t>
  </si>
  <si>
    <t>002678.SZ</t>
  </si>
  <si>
    <t>福建金森</t>
  </si>
  <si>
    <t>002679.SZ</t>
  </si>
  <si>
    <t>奋达科技</t>
  </si>
  <si>
    <t>002681.SZ</t>
  </si>
  <si>
    <t>龙洲股份</t>
  </si>
  <si>
    <t>002682.SZ</t>
  </si>
  <si>
    <t>宏大爆破</t>
  </si>
  <si>
    <t>002683.SZ</t>
  </si>
  <si>
    <t>002684.SZ</t>
  </si>
  <si>
    <t>华东重机</t>
  </si>
  <si>
    <t>002685.SZ</t>
  </si>
  <si>
    <t>亿利达</t>
  </si>
  <si>
    <t>002686.SZ</t>
  </si>
  <si>
    <t>乔治白</t>
  </si>
  <si>
    <t>002687.SZ</t>
  </si>
  <si>
    <t>金河生物</t>
  </si>
  <si>
    <t>002688.SZ</t>
  </si>
  <si>
    <t>远大智能</t>
  </si>
  <si>
    <t>002689.SZ</t>
  </si>
  <si>
    <t>美亚光电</t>
  </si>
  <si>
    <t>002690.SZ</t>
  </si>
  <si>
    <t>冀凯股份</t>
  </si>
  <si>
    <t>002691.SZ</t>
  </si>
  <si>
    <t>002692.SZ</t>
  </si>
  <si>
    <t>双成药业</t>
  </si>
  <si>
    <t>002693.SZ</t>
  </si>
  <si>
    <t>顾地科技</t>
  </si>
  <si>
    <t>002694.SZ</t>
  </si>
  <si>
    <t>煌上煌</t>
  </si>
  <si>
    <t>002695.SZ</t>
  </si>
  <si>
    <t>百洋股份</t>
  </si>
  <si>
    <t>002696.SZ</t>
  </si>
  <si>
    <t>红旗连锁</t>
  </si>
  <si>
    <t>002697.SZ</t>
  </si>
  <si>
    <t>博实股份</t>
  </si>
  <si>
    <t>002698.SZ</t>
  </si>
  <si>
    <t>美盛文化</t>
  </si>
  <si>
    <t>002699.SZ</t>
  </si>
  <si>
    <t>新疆浩源</t>
  </si>
  <si>
    <t>002700.SZ</t>
  </si>
  <si>
    <t>奥瑞金</t>
  </si>
  <si>
    <t>002701.SZ</t>
  </si>
  <si>
    <t>海欣食品</t>
  </si>
  <si>
    <t>002702.SZ</t>
  </si>
  <si>
    <t>浙江世宝</t>
  </si>
  <si>
    <t>002703.SZ</t>
  </si>
  <si>
    <t>新宝股份</t>
  </si>
  <si>
    <t>002705.SZ</t>
  </si>
  <si>
    <t>良信电器</t>
  </si>
  <si>
    <t>002706.SZ</t>
  </si>
  <si>
    <t>众信旅游</t>
  </si>
  <si>
    <t>002707.SZ</t>
  </si>
  <si>
    <t>光洋股份</t>
  </si>
  <si>
    <t>002708.SZ</t>
  </si>
  <si>
    <t>天赐材料</t>
  </si>
  <si>
    <t>002709.SZ</t>
  </si>
  <si>
    <t>002711.SZ</t>
  </si>
  <si>
    <t>思美传媒</t>
  </si>
  <si>
    <t>002712.SZ</t>
  </si>
  <si>
    <t>东易日盛</t>
  </si>
  <si>
    <t>002713.SZ</t>
  </si>
  <si>
    <t>牧原股份</t>
  </si>
  <si>
    <t>002714.SZ</t>
  </si>
  <si>
    <t>登云股份</t>
  </si>
  <si>
    <t>002715.SZ</t>
  </si>
  <si>
    <t>002716.SZ</t>
  </si>
  <si>
    <t>岭南股份</t>
  </si>
  <si>
    <t>002717.SZ</t>
  </si>
  <si>
    <t>友邦吊顶</t>
  </si>
  <si>
    <t>002718.SZ</t>
  </si>
  <si>
    <t>麦趣尔</t>
  </si>
  <si>
    <t>002719.SZ</t>
  </si>
  <si>
    <t>金一文化</t>
  </si>
  <si>
    <t>002721.SZ</t>
  </si>
  <si>
    <t>金轮股份</t>
  </si>
  <si>
    <t>002722.SZ</t>
  </si>
  <si>
    <t>金莱特</t>
  </si>
  <si>
    <t>002723.SZ</t>
  </si>
  <si>
    <t>海洋王</t>
  </si>
  <si>
    <t>002724.SZ</t>
  </si>
  <si>
    <t>跃岭股份</t>
  </si>
  <si>
    <t>002725.SZ</t>
  </si>
  <si>
    <t>龙大肉食</t>
  </si>
  <si>
    <t>002726.SZ</t>
  </si>
  <si>
    <t>一心堂</t>
  </si>
  <si>
    <t>002727.SZ</t>
  </si>
  <si>
    <t>特一药业</t>
  </si>
  <si>
    <t>002728.SZ</t>
  </si>
  <si>
    <t>好利来</t>
  </si>
  <si>
    <t>002729.SZ</t>
  </si>
  <si>
    <t>电光科技</t>
  </si>
  <si>
    <t>002730.SZ</t>
  </si>
  <si>
    <t>萃华珠宝</t>
  </si>
  <si>
    <t>002731.SZ</t>
  </si>
  <si>
    <t>燕塘乳业</t>
  </si>
  <si>
    <t>002732.SZ</t>
  </si>
  <si>
    <t>雄韬股份</t>
  </si>
  <si>
    <t>002733.SZ</t>
  </si>
  <si>
    <t>利民股份</t>
  </si>
  <si>
    <t>002734.SZ</t>
  </si>
  <si>
    <t>王子新材</t>
  </si>
  <si>
    <t>002735.SZ</t>
  </si>
  <si>
    <t>国信证券</t>
  </si>
  <si>
    <t>002736.SZ</t>
  </si>
  <si>
    <t>葵花药业</t>
  </si>
  <si>
    <t>002737.SZ</t>
  </si>
  <si>
    <t>中矿资源</t>
  </si>
  <si>
    <t>002738.SZ</t>
  </si>
  <si>
    <t>万达电影</t>
  </si>
  <si>
    <t>002739.SZ</t>
  </si>
  <si>
    <t>爱迪尔</t>
  </si>
  <si>
    <t>002740.SZ</t>
  </si>
  <si>
    <t>光华科技</t>
  </si>
  <si>
    <t>002741.SZ</t>
  </si>
  <si>
    <t>三圣股份</t>
  </si>
  <si>
    <t>002742.SZ</t>
  </si>
  <si>
    <t>富煌钢构</t>
  </si>
  <si>
    <t>002743.SZ</t>
  </si>
  <si>
    <t>木林森</t>
  </si>
  <si>
    <t>002745.SZ</t>
  </si>
  <si>
    <t>仙坛股份</t>
  </si>
  <si>
    <t>002746.SZ</t>
  </si>
  <si>
    <t>埃斯顿</t>
  </si>
  <si>
    <t>002747.SZ</t>
  </si>
  <si>
    <t>世龙实业</t>
  </si>
  <si>
    <t>002748.SZ</t>
  </si>
  <si>
    <t>国光股份</t>
  </si>
  <si>
    <t>002749.SZ</t>
  </si>
  <si>
    <t>龙津药业</t>
  </si>
  <si>
    <t>002750.SZ</t>
  </si>
  <si>
    <t>易尚展示</t>
  </si>
  <si>
    <t>002751.SZ</t>
  </si>
  <si>
    <t>昇兴股份</t>
  </si>
  <si>
    <t>002752.SZ</t>
  </si>
  <si>
    <t>永东股份</t>
  </si>
  <si>
    <t>002753.SZ</t>
  </si>
  <si>
    <t>奥赛康</t>
  </si>
  <si>
    <t>002755.SZ</t>
  </si>
  <si>
    <t>002756.SZ</t>
  </si>
  <si>
    <t>002757.SZ</t>
  </si>
  <si>
    <t>华通医药</t>
  </si>
  <si>
    <t>002758.SZ</t>
  </si>
  <si>
    <t>天际股份</t>
  </si>
  <si>
    <t>002759.SZ</t>
  </si>
  <si>
    <t>凤形股份</t>
  </si>
  <si>
    <t>002760.SZ</t>
  </si>
  <si>
    <t>多喜爱</t>
  </si>
  <si>
    <t>002761.SZ</t>
  </si>
  <si>
    <t>金发拉比</t>
  </si>
  <si>
    <t>002762.SZ</t>
  </si>
  <si>
    <t>汇洁股份</t>
  </si>
  <si>
    <t>002763.SZ</t>
  </si>
  <si>
    <t>蓝黛传动</t>
  </si>
  <si>
    <t>002765.SZ</t>
  </si>
  <si>
    <t>002766.SZ</t>
  </si>
  <si>
    <t>先锋电子</t>
  </si>
  <si>
    <t>002767.SZ</t>
  </si>
  <si>
    <t>国恩股份</t>
  </si>
  <si>
    <t>002768.SZ</t>
  </si>
  <si>
    <t>普路通</t>
  </si>
  <si>
    <t>002769.SZ</t>
  </si>
  <si>
    <t>科迪乳业</t>
  </si>
  <si>
    <t>002770.SZ</t>
  </si>
  <si>
    <t>真视通</t>
  </si>
  <si>
    <t>002771.SZ</t>
  </si>
  <si>
    <t>众兴菌业</t>
  </si>
  <si>
    <t>002772.SZ</t>
  </si>
  <si>
    <t>康弘药业</t>
  </si>
  <si>
    <t>002773.SZ</t>
  </si>
  <si>
    <t>快意电梯</t>
  </si>
  <si>
    <t>002774.SZ</t>
  </si>
  <si>
    <t>文科园林</t>
  </si>
  <si>
    <t>002775.SZ</t>
  </si>
  <si>
    <t>柏堡龙</t>
  </si>
  <si>
    <t>002776.SZ</t>
  </si>
  <si>
    <t>久远银海</t>
  </si>
  <si>
    <t>002777.SZ</t>
  </si>
  <si>
    <t>高科石化</t>
  </si>
  <si>
    <t>002778.SZ</t>
  </si>
  <si>
    <t>中坚科技</t>
  </si>
  <si>
    <t>002779.SZ</t>
  </si>
  <si>
    <t>三夫户外</t>
  </si>
  <si>
    <t>002780.SZ</t>
  </si>
  <si>
    <t>奇信股份</t>
  </si>
  <si>
    <t>002781.SZ</t>
  </si>
  <si>
    <t>可立克</t>
  </si>
  <si>
    <t>002782.SZ</t>
  </si>
  <si>
    <t>凯龙股份</t>
  </si>
  <si>
    <t>002783.SZ</t>
  </si>
  <si>
    <t>万里石</t>
  </si>
  <si>
    <t>002785.SZ</t>
  </si>
  <si>
    <t>银宝山新</t>
  </si>
  <si>
    <t>002786.SZ</t>
  </si>
  <si>
    <t>华源控股</t>
  </si>
  <si>
    <t>002787.SZ</t>
  </si>
  <si>
    <t>鹭燕医药</t>
  </si>
  <si>
    <t>002788.SZ</t>
  </si>
  <si>
    <t>建艺集团</t>
  </si>
  <si>
    <t>002789.SZ</t>
  </si>
  <si>
    <t>瑞尔特</t>
  </si>
  <si>
    <t>002790.SZ</t>
  </si>
  <si>
    <t>坚朗五金</t>
  </si>
  <si>
    <t>002791.SZ</t>
  </si>
  <si>
    <t>通宇通讯</t>
  </si>
  <si>
    <t>002792.SZ</t>
  </si>
  <si>
    <t>东音股份</t>
  </si>
  <si>
    <t>002793.SZ</t>
  </si>
  <si>
    <t>永和智控</t>
  </si>
  <si>
    <t>002795.SZ</t>
  </si>
  <si>
    <t>世嘉科技</t>
  </si>
  <si>
    <t>002796.SZ</t>
  </si>
  <si>
    <t>第一创业</t>
  </si>
  <si>
    <t>002797.SZ</t>
  </si>
  <si>
    <t>帝欧家居</t>
  </si>
  <si>
    <t>002798.SZ</t>
  </si>
  <si>
    <t>环球印务</t>
  </si>
  <si>
    <t>002799.SZ</t>
  </si>
  <si>
    <t>天顺股份</t>
  </si>
  <si>
    <t>002800.SZ</t>
  </si>
  <si>
    <t>微光股份</t>
  </si>
  <si>
    <t>002801.SZ</t>
  </si>
  <si>
    <t>洪汇新材</t>
  </si>
  <si>
    <t>002802.SZ</t>
  </si>
  <si>
    <t>吉宏股份</t>
  </si>
  <si>
    <t>002803.SZ</t>
  </si>
  <si>
    <t>丰元股份</t>
  </si>
  <si>
    <t>002805.SZ</t>
  </si>
  <si>
    <t>华锋股份</t>
  </si>
  <si>
    <t>002806.SZ</t>
  </si>
  <si>
    <t>江阴银行</t>
  </si>
  <si>
    <t>002807.SZ</t>
  </si>
  <si>
    <t>恒久科技</t>
  </si>
  <si>
    <t>002808.SZ</t>
  </si>
  <si>
    <t>红墙股份</t>
  </si>
  <si>
    <t>002809.SZ</t>
  </si>
  <si>
    <t>山东赫达</t>
  </si>
  <si>
    <t>002810.SZ</t>
  </si>
  <si>
    <t>亚泰国际</t>
  </si>
  <si>
    <t>002811.SZ</t>
  </si>
  <si>
    <t>恩捷股份</t>
  </si>
  <si>
    <t>002812.SZ</t>
  </si>
  <si>
    <t>路畅科技</t>
  </si>
  <si>
    <t>002813.SZ</t>
  </si>
  <si>
    <t>崇达技术</t>
  </si>
  <si>
    <t>002815.SZ</t>
  </si>
  <si>
    <t>和科达</t>
  </si>
  <si>
    <t>002816.SZ</t>
  </si>
  <si>
    <t>黄山胶囊</t>
  </si>
  <si>
    <t>002817.SZ</t>
  </si>
  <si>
    <t>富森美</t>
  </si>
  <si>
    <t>002818.SZ</t>
  </si>
  <si>
    <t>东方中科</t>
  </si>
  <si>
    <t>002819.SZ</t>
  </si>
  <si>
    <t>桂发祥</t>
  </si>
  <si>
    <t>002820.SZ</t>
  </si>
  <si>
    <t>凯莱英</t>
  </si>
  <si>
    <t>002821.SZ</t>
  </si>
  <si>
    <t>中装建设</t>
  </si>
  <si>
    <t>002822.SZ</t>
  </si>
  <si>
    <t>凯中精密</t>
  </si>
  <si>
    <t>002823.SZ</t>
  </si>
  <si>
    <t>和胜股份</t>
  </si>
  <si>
    <t>002824.SZ</t>
  </si>
  <si>
    <t>纳尔股份</t>
  </si>
  <si>
    <t>002825.SZ</t>
  </si>
  <si>
    <t>易明医药</t>
  </si>
  <si>
    <t>002826.SZ</t>
  </si>
  <si>
    <t>高争民爆</t>
  </si>
  <si>
    <t>002827.SZ</t>
  </si>
  <si>
    <t>贝肯能源</t>
  </si>
  <si>
    <t>002828.SZ</t>
  </si>
  <si>
    <t>星网宇达</t>
  </si>
  <si>
    <t>002829.SZ</t>
  </si>
  <si>
    <t>名雕股份</t>
  </si>
  <si>
    <t>002830.SZ</t>
  </si>
  <si>
    <t>裕同科技</t>
  </si>
  <si>
    <t>002831.SZ</t>
  </si>
  <si>
    <t>比音勒芬</t>
  </si>
  <si>
    <t>002832.SZ</t>
  </si>
  <si>
    <t>弘亚数控</t>
  </si>
  <si>
    <t>002833.SZ</t>
  </si>
  <si>
    <t>同为股份</t>
  </si>
  <si>
    <t>002835.SZ</t>
  </si>
  <si>
    <t>新宏泽</t>
  </si>
  <si>
    <t>002836.SZ</t>
  </si>
  <si>
    <t>英维克</t>
  </si>
  <si>
    <t>002837.SZ</t>
  </si>
  <si>
    <t>道恩股份</t>
  </si>
  <si>
    <t>002838.SZ</t>
  </si>
  <si>
    <t>张家港行</t>
  </si>
  <si>
    <t>002839.SZ</t>
  </si>
  <si>
    <t>华统股份</t>
  </si>
  <si>
    <t>002840.SZ</t>
  </si>
  <si>
    <t>视源股份</t>
  </si>
  <si>
    <t>002841.SZ</t>
  </si>
  <si>
    <t>翔鹭钨业</t>
  </si>
  <si>
    <t>002842.SZ</t>
  </si>
  <si>
    <t>泰嘉股份</t>
  </si>
  <si>
    <t>002843.SZ</t>
  </si>
  <si>
    <t>同兴达</t>
  </si>
  <si>
    <t>002845.SZ</t>
  </si>
  <si>
    <t>英联股份</t>
  </si>
  <si>
    <t>002846.SZ</t>
  </si>
  <si>
    <t>盐津铺子</t>
  </si>
  <si>
    <t>002847.SZ</t>
  </si>
  <si>
    <t>高斯贝尔</t>
  </si>
  <si>
    <t>002848.SZ</t>
  </si>
  <si>
    <t>威星智能</t>
  </si>
  <si>
    <t>002849.SZ</t>
  </si>
  <si>
    <t>科达利</t>
  </si>
  <si>
    <t>002850.SZ</t>
  </si>
  <si>
    <t>麦格米特</t>
  </si>
  <si>
    <t>002851.SZ</t>
  </si>
  <si>
    <t>道道全</t>
  </si>
  <si>
    <t>002852.SZ</t>
  </si>
  <si>
    <t>皮阿诺</t>
  </si>
  <si>
    <t>002853.SZ</t>
  </si>
  <si>
    <t>捷荣技术</t>
  </si>
  <si>
    <t>002855.SZ</t>
  </si>
  <si>
    <t>美芝股份</t>
  </si>
  <si>
    <t>002856.SZ</t>
  </si>
  <si>
    <t>三晖电气</t>
  </si>
  <si>
    <t>002857.SZ</t>
  </si>
  <si>
    <t>力盛赛车</t>
  </si>
  <si>
    <t>002858.SZ</t>
  </si>
  <si>
    <t>洁美科技</t>
  </si>
  <si>
    <t>002859.SZ</t>
  </si>
  <si>
    <t>星帅尔</t>
  </si>
  <si>
    <t>002860.SZ</t>
  </si>
  <si>
    <t>瀛通通讯</t>
  </si>
  <si>
    <t>002861.SZ</t>
  </si>
  <si>
    <t>实丰文化</t>
  </si>
  <si>
    <t>002862.SZ</t>
  </si>
  <si>
    <t>今飞凯达</t>
  </si>
  <si>
    <t>002863.SZ</t>
  </si>
  <si>
    <t>盘龙药业</t>
  </si>
  <si>
    <t>002864.SZ</t>
  </si>
  <si>
    <t>钧达股份</t>
  </si>
  <si>
    <t>002865.SZ</t>
  </si>
  <si>
    <t>传艺科技</t>
  </si>
  <si>
    <t>002866.SZ</t>
  </si>
  <si>
    <t>周大生</t>
  </si>
  <si>
    <t>002867.SZ</t>
  </si>
  <si>
    <t>绿康生化</t>
  </si>
  <si>
    <t>002868.SZ</t>
  </si>
  <si>
    <t>金溢科技</t>
  </si>
  <si>
    <t>002869.SZ</t>
  </si>
  <si>
    <t>香山股份</t>
  </si>
  <si>
    <t>002870.SZ</t>
  </si>
  <si>
    <t>伟隆股份</t>
  </si>
  <si>
    <t>002871.SZ</t>
  </si>
  <si>
    <t>002872.SZ</t>
  </si>
  <si>
    <t>新天药业</t>
  </si>
  <si>
    <t>002873.SZ</t>
  </si>
  <si>
    <t>安奈儿</t>
  </si>
  <si>
    <t>002875.SZ</t>
  </si>
  <si>
    <t>三利谱</t>
  </si>
  <si>
    <t>002876.SZ</t>
  </si>
  <si>
    <t>智能自控</t>
  </si>
  <si>
    <t>002877.SZ</t>
  </si>
  <si>
    <t>元隆雅图</t>
  </si>
  <si>
    <t>002878.SZ</t>
  </si>
  <si>
    <t>长缆科技</t>
  </si>
  <si>
    <t>002879.SZ</t>
  </si>
  <si>
    <t>卫光生物</t>
  </si>
  <si>
    <t>002880.SZ</t>
  </si>
  <si>
    <t>美格智能</t>
  </si>
  <si>
    <t>002881.SZ</t>
  </si>
  <si>
    <t>金龙羽</t>
  </si>
  <si>
    <t>002882.SZ</t>
  </si>
  <si>
    <t>中设股份</t>
  </si>
  <si>
    <t>002883.SZ</t>
  </si>
  <si>
    <t>凌霄泵业</t>
  </si>
  <si>
    <t>002884.SZ</t>
  </si>
  <si>
    <t>京泉华</t>
  </si>
  <si>
    <t>002885.SZ</t>
  </si>
  <si>
    <t>沃特股份</t>
  </si>
  <si>
    <t>002886.SZ</t>
  </si>
  <si>
    <t>绿茵生态</t>
  </si>
  <si>
    <t>002887.SZ</t>
  </si>
  <si>
    <t>惠威科技</t>
  </si>
  <si>
    <t>002888.SZ</t>
  </si>
  <si>
    <t>东方嘉盛</t>
  </si>
  <si>
    <t>002889.SZ</t>
  </si>
  <si>
    <t>弘宇股份</t>
  </si>
  <si>
    <t>002890.SZ</t>
  </si>
  <si>
    <t>中宠股份</t>
  </si>
  <si>
    <t>002891.SZ</t>
  </si>
  <si>
    <t>科力尔</t>
  </si>
  <si>
    <t>002892.SZ</t>
  </si>
  <si>
    <t>华通热力</t>
  </si>
  <si>
    <t>002893.SZ</t>
  </si>
  <si>
    <t>川恒股份</t>
  </si>
  <si>
    <t>002895.SZ</t>
  </si>
  <si>
    <t>中大力德</t>
  </si>
  <si>
    <t>002896.SZ</t>
  </si>
  <si>
    <t>意华股份</t>
  </si>
  <si>
    <t>002897.SZ</t>
  </si>
  <si>
    <t>赛隆药业</t>
  </si>
  <si>
    <t>002898.SZ</t>
  </si>
  <si>
    <t>英派斯</t>
  </si>
  <si>
    <t>002899.SZ</t>
  </si>
  <si>
    <t>哈三联</t>
  </si>
  <si>
    <t>002900.SZ</t>
  </si>
  <si>
    <t>大博医疗</t>
  </si>
  <si>
    <t>002901.SZ</t>
  </si>
  <si>
    <t>铭普光磁</t>
  </si>
  <si>
    <t>002902.SZ</t>
  </si>
  <si>
    <t>宇环数控</t>
  </si>
  <si>
    <t>002903.SZ</t>
  </si>
  <si>
    <t>金逸影视</t>
  </si>
  <si>
    <t>002905.SZ</t>
  </si>
  <si>
    <t>华阳集团</t>
  </si>
  <si>
    <t>002906.SZ</t>
  </si>
  <si>
    <t>华森制药</t>
  </si>
  <si>
    <t>002907.SZ</t>
  </si>
  <si>
    <t>德生科技</t>
  </si>
  <si>
    <t>002908.SZ</t>
  </si>
  <si>
    <t>集泰股份</t>
  </si>
  <si>
    <t>002909.SZ</t>
  </si>
  <si>
    <t>庄园牧场</t>
  </si>
  <si>
    <t>002910.SZ</t>
  </si>
  <si>
    <t>佛燃股份</t>
  </si>
  <si>
    <t>002911.SZ</t>
  </si>
  <si>
    <t>中新赛克</t>
  </si>
  <si>
    <t>002912.SZ</t>
  </si>
  <si>
    <t>奥士康</t>
  </si>
  <si>
    <t>002913.SZ</t>
  </si>
  <si>
    <t>中欣氟材</t>
  </si>
  <si>
    <t>002915.SZ</t>
  </si>
  <si>
    <t>深南电路</t>
  </si>
  <si>
    <t>002916.SZ</t>
  </si>
  <si>
    <t>金奥博</t>
  </si>
  <si>
    <t>002917.SZ</t>
  </si>
  <si>
    <t>蒙娜丽莎</t>
  </si>
  <si>
    <t>002918.SZ</t>
  </si>
  <si>
    <t>名臣健康</t>
  </si>
  <si>
    <t>002919.SZ</t>
  </si>
  <si>
    <t>德赛西威</t>
  </si>
  <si>
    <t>002920.SZ</t>
  </si>
  <si>
    <t>联诚精密</t>
  </si>
  <si>
    <t>002921.SZ</t>
  </si>
  <si>
    <t>伊戈尔</t>
  </si>
  <si>
    <t>002922.SZ</t>
  </si>
  <si>
    <t>润都股份</t>
  </si>
  <si>
    <t>002923.SZ</t>
  </si>
  <si>
    <t>盈趣科技</t>
  </si>
  <si>
    <t>002925.SZ</t>
  </si>
  <si>
    <t>华西证券</t>
  </si>
  <si>
    <t>002926.SZ</t>
  </si>
  <si>
    <t>泰永长征</t>
  </si>
  <si>
    <t>002927.SZ</t>
  </si>
  <si>
    <t>华夏航空</t>
  </si>
  <si>
    <t>002928.SZ</t>
  </si>
  <si>
    <t>002929.SZ</t>
  </si>
  <si>
    <t>宏川智慧</t>
  </si>
  <si>
    <t>002930.SZ</t>
  </si>
  <si>
    <t>锋龙股份</t>
  </si>
  <si>
    <t>002931.SZ</t>
  </si>
  <si>
    <t>明德生物</t>
  </si>
  <si>
    <t>002932.SZ</t>
  </si>
  <si>
    <t>新兴装备</t>
  </si>
  <si>
    <t>002933.SZ</t>
  </si>
  <si>
    <t>天奥电子</t>
  </si>
  <si>
    <t>002935.SZ</t>
  </si>
  <si>
    <t>郑州银行</t>
  </si>
  <si>
    <t>002936.SZ</t>
  </si>
  <si>
    <t>兴瑞科技</t>
  </si>
  <si>
    <t>002937.SZ</t>
  </si>
  <si>
    <t>鹏鼎控股</t>
  </si>
  <si>
    <t>002938.SZ</t>
  </si>
  <si>
    <t>长城证券</t>
  </si>
  <si>
    <t>002939.SZ</t>
  </si>
  <si>
    <t>昂利康</t>
  </si>
  <si>
    <t>002940.SZ</t>
  </si>
  <si>
    <t>新疆交建</t>
  </si>
  <si>
    <t>002941.SZ</t>
  </si>
  <si>
    <t>新农股份</t>
  </si>
  <si>
    <t>002942.SZ</t>
  </si>
  <si>
    <t>宇晶股份</t>
  </si>
  <si>
    <t>002943.SZ</t>
  </si>
  <si>
    <t>华林证券</t>
  </si>
  <si>
    <t>002945.SZ</t>
  </si>
  <si>
    <t>新乳业</t>
  </si>
  <si>
    <t>002946.SZ</t>
  </si>
  <si>
    <t>恒铭达</t>
  </si>
  <si>
    <t>002947.SZ</t>
  </si>
  <si>
    <t>青岛银行</t>
  </si>
  <si>
    <t>002948.SZ</t>
  </si>
  <si>
    <t>华阳国际</t>
  </si>
  <si>
    <t>002949.SZ</t>
  </si>
  <si>
    <t>奥美医疗</t>
  </si>
  <si>
    <t>002950.SZ</t>
  </si>
  <si>
    <t>金时科技</t>
  </si>
  <si>
    <t>002951.SZ</t>
  </si>
  <si>
    <t>亚世光电</t>
  </si>
  <si>
    <t>002952.SZ</t>
  </si>
  <si>
    <t>青农商行</t>
  </si>
  <si>
    <t>002958.SZ</t>
  </si>
  <si>
    <t>特锐德</t>
  </si>
  <si>
    <t>300001.SZ</t>
  </si>
  <si>
    <t>神州泰岳</t>
  </si>
  <si>
    <t>300002.SZ</t>
  </si>
  <si>
    <t>乐普医疗</t>
  </si>
  <si>
    <t>300003.SZ</t>
  </si>
  <si>
    <t>南风股份</t>
  </si>
  <si>
    <t>300004.SZ</t>
  </si>
  <si>
    <t>探路者</t>
  </si>
  <si>
    <t>300005.SZ</t>
  </si>
  <si>
    <t>莱美药业</t>
  </si>
  <si>
    <t>300006.SZ</t>
  </si>
  <si>
    <t>汉威科技</t>
  </si>
  <si>
    <t>300007.SZ</t>
  </si>
  <si>
    <t>天海防务</t>
  </si>
  <si>
    <t>300008.SZ</t>
  </si>
  <si>
    <t>安科生物</t>
  </si>
  <si>
    <t>300009.SZ</t>
  </si>
  <si>
    <t>立思辰</t>
  </si>
  <si>
    <t>300010.SZ</t>
  </si>
  <si>
    <t>鼎汉技术</t>
  </si>
  <si>
    <t>300011.SZ</t>
  </si>
  <si>
    <t>华测检测</t>
  </si>
  <si>
    <t>300012.SZ</t>
  </si>
  <si>
    <t>新宁物流</t>
  </si>
  <si>
    <t>300013.SZ</t>
  </si>
  <si>
    <t>亿纬锂能</t>
  </si>
  <si>
    <t>300014.SZ</t>
  </si>
  <si>
    <t>爱尔眼科</t>
  </si>
  <si>
    <t>300015.SZ</t>
  </si>
  <si>
    <t>北陆药业</t>
  </si>
  <si>
    <t>300016.SZ</t>
  </si>
  <si>
    <t>网宿科技</t>
  </si>
  <si>
    <t>300017.SZ</t>
  </si>
  <si>
    <t>中元股份</t>
  </si>
  <si>
    <t>300018.SZ</t>
  </si>
  <si>
    <t>硅宝科技</t>
  </si>
  <si>
    <t>300019.SZ</t>
  </si>
  <si>
    <t>银江股份</t>
  </si>
  <si>
    <t>300020.SZ</t>
  </si>
  <si>
    <t>大禹节水</t>
  </si>
  <si>
    <t>300021.SZ</t>
  </si>
  <si>
    <t>吉峰科技</t>
  </si>
  <si>
    <t>300022.SZ</t>
  </si>
  <si>
    <t>宝德股份</t>
  </si>
  <si>
    <t>300023.SZ</t>
  </si>
  <si>
    <t>机器人</t>
  </si>
  <si>
    <t>300024.SZ</t>
  </si>
  <si>
    <t>华星创业</t>
  </si>
  <si>
    <t>300025.SZ</t>
  </si>
  <si>
    <t>红日药业</t>
  </si>
  <si>
    <t>300026.SZ</t>
  </si>
  <si>
    <t>华谊兄弟</t>
  </si>
  <si>
    <t>300027.SZ</t>
  </si>
  <si>
    <t>金亚科技</t>
  </si>
  <si>
    <t>300028.SZ</t>
  </si>
  <si>
    <t>天龙光电</t>
  </si>
  <si>
    <t>300029.SZ</t>
  </si>
  <si>
    <t>阳普医疗</t>
  </si>
  <si>
    <t>300030.SZ</t>
  </si>
  <si>
    <t>宝通科技</t>
  </si>
  <si>
    <t>300031.SZ</t>
  </si>
  <si>
    <t>金龙机电</t>
  </si>
  <si>
    <t>300032.SZ</t>
  </si>
  <si>
    <t>同花顺</t>
  </si>
  <si>
    <t>300033.SZ</t>
  </si>
  <si>
    <t>钢研高纳</t>
  </si>
  <si>
    <t>300034.SZ</t>
  </si>
  <si>
    <t>中科电气</t>
  </si>
  <si>
    <t>300035.SZ</t>
  </si>
  <si>
    <t>超图软件</t>
  </si>
  <si>
    <t>300036.SZ</t>
  </si>
  <si>
    <t>新宙邦</t>
  </si>
  <si>
    <t>300037.SZ</t>
  </si>
  <si>
    <t>数知科技</t>
  </si>
  <si>
    <t>300038.SZ</t>
  </si>
  <si>
    <t>上海凯宝</t>
  </si>
  <si>
    <t>300039.SZ</t>
  </si>
  <si>
    <t>九洲电气</t>
  </si>
  <si>
    <t>300040.SZ</t>
  </si>
  <si>
    <t>回天新材</t>
  </si>
  <si>
    <t>300041.SZ</t>
  </si>
  <si>
    <t>朗科科技</t>
  </si>
  <si>
    <t>300042.SZ</t>
  </si>
  <si>
    <t>星辉娱乐</t>
  </si>
  <si>
    <t>300043.SZ</t>
  </si>
  <si>
    <t>赛为智能</t>
  </si>
  <si>
    <t>300044.SZ</t>
  </si>
  <si>
    <t>华力创通</t>
  </si>
  <si>
    <t>300045.SZ</t>
  </si>
  <si>
    <t>台基股份</t>
  </si>
  <si>
    <t>300046.SZ</t>
  </si>
  <si>
    <t>天源迪科</t>
  </si>
  <si>
    <t>300047.SZ</t>
  </si>
  <si>
    <t>合康新能</t>
  </si>
  <si>
    <t>300048.SZ</t>
  </si>
  <si>
    <t>福瑞股份</t>
  </si>
  <si>
    <t>300049.SZ</t>
  </si>
  <si>
    <t>世纪鼎利</t>
  </si>
  <si>
    <t>300050.SZ</t>
  </si>
  <si>
    <t>三五互联</t>
  </si>
  <si>
    <t>300051.SZ</t>
  </si>
  <si>
    <t>中青宝</t>
  </si>
  <si>
    <t>300052.SZ</t>
  </si>
  <si>
    <t>欧比特</t>
  </si>
  <si>
    <t>300053.SZ</t>
  </si>
  <si>
    <t>鼎龙股份</t>
  </si>
  <si>
    <t>300054.SZ</t>
  </si>
  <si>
    <t>万邦达</t>
  </si>
  <si>
    <t>300055.SZ</t>
  </si>
  <si>
    <t>三维丝</t>
  </si>
  <si>
    <t>300056.SZ</t>
  </si>
  <si>
    <t>300057.SZ</t>
  </si>
  <si>
    <t>蓝色光标</t>
  </si>
  <si>
    <t>300058.SZ</t>
  </si>
  <si>
    <t>东方财富</t>
  </si>
  <si>
    <t>300059.SZ</t>
  </si>
  <si>
    <t>康旗股份</t>
  </si>
  <si>
    <t>300061.SZ</t>
  </si>
  <si>
    <t>中能电气</t>
  </si>
  <si>
    <t>300062.SZ</t>
  </si>
  <si>
    <t>天龙集团</t>
  </si>
  <si>
    <t>300063.SZ</t>
  </si>
  <si>
    <t>豫金刚石</t>
  </si>
  <si>
    <t>300064.SZ</t>
  </si>
  <si>
    <t>海兰信</t>
  </si>
  <si>
    <t>300065.SZ</t>
  </si>
  <si>
    <t>三川智慧</t>
  </si>
  <si>
    <t>300066.SZ</t>
  </si>
  <si>
    <t>安诺其</t>
  </si>
  <si>
    <t>300067.SZ</t>
  </si>
  <si>
    <t>南都电源</t>
  </si>
  <si>
    <t>300068.SZ</t>
  </si>
  <si>
    <t>金利华电</t>
  </si>
  <si>
    <t>300069.SZ</t>
  </si>
  <si>
    <t>碧水源</t>
  </si>
  <si>
    <t>300070.SZ</t>
  </si>
  <si>
    <t>华谊嘉信</t>
  </si>
  <si>
    <t>300071.SZ</t>
  </si>
  <si>
    <t>三聚环保</t>
  </si>
  <si>
    <t>300072.SZ</t>
  </si>
  <si>
    <t>当升科技</t>
  </si>
  <si>
    <t>300073.SZ</t>
  </si>
  <si>
    <t>华平股份</t>
  </si>
  <si>
    <t>300074.SZ</t>
  </si>
  <si>
    <t>数字政通</t>
  </si>
  <si>
    <t>300075.SZ</t>
  </si>
  <si>
    <t>GQY视讯</t>
  </si>
  <si>
    <t>300076.SZ</t>
  </si>
  <si>
    <t>国民技术</t>
  </si>
  <si>
    <t>300077.SZ</t>
  </si>
  <si>
    <t>思创医惠</t>
  </si>
  <si>
    <t>300078.SZ</t>
  </si>
  <si>
    <t>数码科技</t>
  </si>
  <si>
    <t>300079.SZ</t>
  </si>
  <si>
    <t>易成新能</t>
  </si>
  <si>
    <t>300080.SZ</t>
  </si>
  <si>
    <t>恒信东方</t>
  </si>
  <si>
    <t>300081.SZ</t>
  </si>
  <si>
    <t>奥克股份</t>
  </si>
  <si>
    <t>300082.SZ</t>
  </si>
  <si>
    <t>劲胜智能</t>
  </si>
  <si>
    <t>300083.SZ</t>
  </si>
  <si>
    <t>海默科技</t>
  </si>
  <si>
    <t>300084.SZ</t>
  </si>
  <si>
    <t>银之杰</t>
  </si>
  <si>
    <t>300085.SZ</t>
  </si>
  <si>
    <t>康芝药业</t>
  </si>
  <si>
    <t>300086.SZ</t>
  </si>
  <si>
    <t>荃银高科</t>
  </si>
  <si>
    <t>300087.SZ</t>
  </si>
  <si>
    <t>长信科技</t>
  </si>
  <si>
    <t>300088.SZ</t>
  </si>
  <si>
    <t>文化长城</t>
  </si>
  <si>
    <t>300089.SZ</t>
  </si>
  <si>
    <t>盛运环保</t>
  </si>
  <si>
    <t>300090.SZ</t>
  </si>
  <si>
    <t>金通灵</t>
  </si>
  <si>
    <t>300091.SZ</t>
  </si>
  <si>
    <t>科新机电</t>
  </si>
  <si>
    <t>300092.SZ</t>
  </si>
  <si>
    <t>金刚玻璃</t>
  </si>
  <si>
    <t>300093.SZ</t>
  </si>
  <si>
    <t>国联水产</t>
  </si>
  <si>
    <t>300094.SZ</t>
  </si>
  <si>
    <t>华伍股份</t>
  </si>
  <si>
    <t>300095.SZ</t>
  </si>
  <si>
    <t>易联众</t>
  </si>
  <si>
    <t>300096.SZ</t>
  </si>
  <si>
    <t>智云股份</t>
  </si>
  <si>
    <t>300097.SZ</t>
  </si>
  <si>
    <t>高新兴</t>
  </si>
  <si>
    <t>300098.SZ</t>
  </si>
  <si>
    <t>精准信息</t>
  </si>
  <si>
    <t>300099.SZ</t>
  </si>
  <si>
    <t>双林股份</t>
  </si>
  <si>
    <t>300100.SZ</t>
  </si>
  <si>
    <t>振芯科技</t>
  </si>
  <si>
    <t>300101.SZ</t>
  </si>
  <si>
    <t>乾照光电</t>
  </si>
  <si>
    <t>300102.SZ</t>
  </si>
  <si>
    <t>300103.SZ</t>
  </si>
  <si>
    <t>乐视网</t>
  </si>
  <si>
    <t>300104.SZ</t>
  </si>
  <si>
    <t>龙源技术</t>
  </si>
  <si>
    <t>300105.SZ</t>
  </si>
  <si>
    <t>西部牧业</t>
  </si>
  <si>
    <t>300106.SZ</t>
  </si>
  <si>
    <t>建新股份</t>
  </si>
  <si>
    <t>300107.SZ</t>
  </si>
  <si>
    <t>吉药控股</t>
  </si>
  <si>
    <t>300108.SZ</t>
  </si>
  <si>
    <t>新开源</t>
  </si>
  <si>
    <t>300109.SZ</t>
  </si>
  <si>
    <t>华仁药业</t>
  </si>
  <si>
    <t>300110.SZ</t>
  </si>
  <si>
    <t>向日葵</t>
  </si>
  <si>
    <t>300111.SZ</t>
  </si>
  <si>
    <t>万讯自控</t>
  </si>
  <si>
    <t>300112.SZ</t>
  </si>
  <si>
    <t>顺网科技</t>
  </si>
  <si>
    <t>300113.SZ</t>
  </si>
  <si>
    <t>中航电测</t>
  </si>
  <si>
    <t>300114.SZ</t>
  </si>
  <si>
    <t>长盈精密</t>
  </si>
  <si>
    <t>300115.SZ</t>
  </si>
  <si>
    <t>坚瑞沃能</t>
  </si>
  <si>
    <t>300116.SZ</t>
  </si>
  <si>
    <t>嘉寓股份</t>
  </si>
  <si>
    <t>300117.SZ</t>
  </si>
  <si>
    <t>东方日升</t>
  </si>
  <si>
    <t>300118.SZ</t>
  </si>
  <si>
    <t>瑞普生物</t>
  </si>
  <si>
    <t>300119.SZ</t>
  </si>
  <si>
    <t>经纬辉开</t>
  </si>
  <si>
    <t>300120.SZ</t>
  </si>
  <si>
    <t>阳谷华泰</t>
  </si>
  <si>
    <t>300121.SZ</t>
  </si>
  <si>
    <t>智飞生物</t>
  </si>
  <si>
    <t>300122.SZ</t>
  </si>
  <si>
    <t>亚光科技</t>
  </si>
  <si>
    <t>300123.SZ</t>
  </si>
  <si>
    <t>汇川技术</t>
  </si>
  <si>
    <t>300124.SZ</t>
  </si>
  <si>
    <t>易世达</t>
  </si>
  <si>
    <t>300125.SZ</t>
  </si>
  <si>
    <t>锐奇股份</t>
  </si>
  <si>
    <t>300126.SZ</t>
  </si>
  <si>
    <t>银河磁体</t>
  </si>
  <si>
    <t>300127.SZ</t>
  </si>
  <si>
    <t>锦富技术</t>
  </si>
  <si>
    <t>300128.SZ</t>
  </si>
  <si>
    <t>泰胜风能</t>
  </si>
  <si>
    <t>300129.SZ</t>
  </si>
  <si>
    <t>新国都</t>
  </si>
  <si>
    <t>300130.SZ</t>
  </si>
  <si>
    <t>英唐智控</t>
  </si>
  <si>
    <t>300131.SZ</t>
  </si>
  <si>
    <t>青松股份</t>
  </si>
  <si>
    <t>300132.SZ</t>
  </si>
  <si>
    <t>华策影视</t>
  </si>
  <si>
    <t>300133.SZ</t>
  </si>
  <si>
    <t>大富科技</t>
  </si>
  <si>
    <t>300134.SZ</t>
  </si>
  <si>
    <t>宝利国际</t>
  </si>
  <si>
    <t>300135.SZ</t>
  </si>
  <si>
    <t>信维通信</t>
  </si>
  <si>
    <t>300136.SZ</t>
  </si>
  <si>
    <t>先河环保</t>
  </si>
  <si>
    <t>300137.SZ</t>
  </si>
  <si>
    <t>晨光生物</t>
  </si>
  <si>
    <t>300138.SZ</t>
  </si>
  <si>
    <t>晓程科技</t>
  </si>
  <si>
    <t>300139.SZ</t>
  </si>
  <si>
    <t>中环装备</t>
  </si>
  <si>
    <t>300140.SZ</t>
  </si>
  <si>
    <t>和顺电气</t>
  </si>
  <si>
    <t>300141.SZ</t>
  </si>
  <si>
    <t>沃森生物</t>
  </si>
  <si>
    <t>300142.SZ</t>
  </si>
  <si>
    <t>300143.SZ</t>
  </si>
  <si>
    <t>宋城演艺</t>
  </si>
  <si>
    <t>300144.SZ</t>
  </si>
  <si>
    <t>中金环境</t>
  </si>
  <si>
    <t>300145.SZ</t>
  </si>
  <si>
    <t>汤臣倍健</t>
  </si>
  <si>
    <t>300146.SZ</t>
  </si>
  <si>
    <t>香雪制药</t>
  </si>
  <si>
    <t>300147.SZ</t>
  </si>
  <si>
    <t>天舟文化</t>
  </si>
  <si>
    <t>300148.SZ</t>
  </si>
  <si>
    <t>量子生物</t>
  </si>
  <si>
    <t>300149.SZ</t>
  </si>
  <si>
    <t>世纪瑞尔</t>
  </si>
  <si>
    <t>300150.SZ</t>
  </si>
  <si>
    <t>昌红科技</t>
  </si>
  <si>
    <t>300151.SZ</t>
  </si>
  <si>
    <t>科融环境</t>
  </si>
  <si>
    <t>300152.SZ</t>
  </si>
  <si>
    <t>科泰电源</t>
  </si>
  <si>
    <t>300153.SZ</t>
  </si>
  <si>
    <t>瑞凌股份</t>
  </si>
  <si>
    <t>300154.SZ</t>
  </si>
  <si>
    <t>安居宝</t>
  </si>
  <si>
    <t>300155.SZ</t>
  </si>
  <si>
    <t>神雾环保</t>
  </si>
  <si>
    <t>300156.SZ</t>
  </si>
  <si>
    <t>恒泰艾普</t>
  </si>
  <si>
    <t>300157.SZ</t>
  </si>
  <si>
    <t>振东制药</t>
  </si>
  <si>
    <t>300158.SZ</t>
  </si>
  <si>
    <t>新研股份</t>
  </si>
  <si>
    <t>300159.SZ</t>
  </si>
  <si>
    <t>秀强股份</t>
  </si>
  <si>
    <t>300160.SZ</t>
  </si>
  <si>
    <t>华中数控</t>
  </si>
  <si>
    <t>300161.SZ</t>
  </si>
  <si>
    <t>300162.SZ</t>
  </si>
  <si>
    <t>先锋新材</t>
  </si>
  <si>
    <t>300163.SZ</t>
  </si>
  <si>
    <t>通源石油</t>
  </si>
  <si>
    <t>300164.SZ</t>
  </si>
  <si>
    <t>天瑞仪器</t>
  </si>
  <si>
    <t>300165.SZ</t>
  </si>
  <si>
    <t>东方国信</t>
  </si>
  <si>
    <t>300166.SZ</t>
  </si>
  <si>
    <t>迪威迅</t>
  </si>
  <si>
    <t>300167.SZ</t>
  </si>
  <si>
    <t>万达信息</t>
  </si>
  <si>
    <t>300168.SZ</t>
  </si>
  <si>
    <t>天晟新材</t>
  </si>
  <si>
    <t>300169.SZ</t>
  </si>
  <si>
    <t>汉得信息</t>
  </si>
  <si>
    <t>300170.SZ</t>
  </si>
  <si>
    <t>东富龙</t>
  </si>
  <si>
    <t>300171.SZ</t>
  </si>
  <si>
    <t>中电环保</t>
  </si>
  <si>
    <t>300172.SZ</t>
  </si>
  <si>
    <t>智慧松德</t>
  </si>
  <si>
    <t>300173.SZ</t>
  </si>
  <si>
    <t>元力股份</t>
  </si>
  <si>
    <t>300174.SZ</t>
  </si>
  <si>
    <t>朗源股份</t>
  </si>
  <si>
    <t>300175.SZ</t>
  </si>
  <si>
    <t>派生科技</t>
  </si>
  <si>
    <t>300176.SZ</t>
  </si>
  <si>
    <t>中海达</t>
  </si>
  <si>
    <t>300177.SZ</t>
  </si>
  <si>
    <t>腾邦国际</t>
  </si>
  <si>
    <t>300178.SZ</t>
  </si>
  <si>
    <t>四方达</t>
  </si>
  <si>
    <t>300179.SZ</t>
  </si>
  <si>
    <t>华峰超纤</t>
  </si>
  <si>
    <t>300180.SZ</t>
  </si>
  <si>
    <t>佐力药业</t>
  </si>
  <si>
    <t>300181.SZ</t>
  </si>
  <si>
    <t>捷成股份</t>
  </si>
  <si>
    <t>300182.SZ</t>
  </si>
  <si>
    <t>东软载波</t>
  </si>
  <si>
    <t>300183.SZ</t>
  </si>
  <si>
    <t>力源信息</t>
  </si>
  <si>
    <t>300184.SZ</t>
  </si>
  <si>
    <t>通裕重工</t>
  </si>
  <si>
    <t>300185.SZ</t>
  </si>
  <si>
    <t>永清环保</t>
  </si>
  <si>
    <t>300187.SZ</t>
  </si>
  <si>
    <t>美亚柏科</t>
  </si>
  <si>
    <t>300188.SZ</t>
  </si>
  <si>
    <t>300189.SZ</t>
  </si>
  <si>
    <t>维尔利</t>
  </si>
  <si>
    <t>300190.SZ</t>
  </si>
  <si>
    <t>潜能恒信</t>
  </si>
  <si>
    <t>300191.SZ</t>
  </si>
  <si>
    <t>科斯伍德</t>
  </si>
  <si>
    <t>300192.SZ</t>
  </si>
  <si>
    <t>佳士科技</t>
  </si>
  <si>
    <t>300193.SZ</t>
  </si>
  <si>
    <t>福安药业</t>
  </si>
  <si>
    <t>300194.SZ</t>
  </si>
  <si>
    <t>长荣股份</t>
  </si>
  <si>
    <t>300195.SZ</t>
  </si>
  <si>
    <t>长海股份</t>
  </si>
  <si>
    <t>300196.SZ</t>
  </si>
  <si>
    <t>铁汉生态</t>
  </si>
  <si>
    <t>300197.SZ</t>
  </si>
  <si>
    <t>纳川股份</t>
  </si>
  <si>
    <t>300198.SZ</t>
  </si>
  <si>
    <t>翰宇药业</t>
  </si>
  <si>
    <t>300199.SZ</t>
  </si>
  <si>
    <t>高盟新材</t>
  </si>
  <si>
    <t>300200.SZ</t>
  </si>
  <si>
    <t>海伦哲</t>
  </si>
  <si>
    <t>300201.SZ</t>
  </si>
  <si>
    <t>聚龙股份</t>
  </si>
  <si>
    <t>300202.SZ</t>
  </si>
  <si>
    <t>聚光科技</t>
  </si>
  <si>
    <t>300203.SZ</t>
  </si>
  <si>
    <t>舒泰神</t>
  </si>
  <si>
    <t>300204.SZ</t>
  </si>
  <si>
    <t>天喻信息</t>
  </si>
  <si>
    <t>300205.SZ</t>
  </si>
  <si>
    <t>理邦仪器</t>
  </si>
  <si>
    <t>300206.SZ</t>
  </si>
  <si>
    <t>欣旺达</t>
  </si>
  <si>
    <t>300207.SZ</t>
  </si>
  <si>
    <t>青岛中程</t>
  </si>
  <si>
    <t>300208.SZ</t>
  </si>
  <si>
    <t>天泽信息</t>
  </si>
  <si>
    <t>300209.SZ</t>
  </si>
  <si>
    <t>森远股份</t>
  </si>
  <si>
    <t>300210.SZ</t>
  </si>
  <si>
    <t>亿通科技</t>
  </si>
  <si>
    <t>300211.SZ</t>
  </si>
  <si>
    <t>易华录</t>
  </si>
  <si>
    <t>300212.SZ</t>
  </si>
  <si>
    <t>佳讯飞鸿</t>
  </si>
  <si>
    <t>300213.SZ</t>
  </si>
  <si>
    <t>日科化学</t>
  </si>
  <si>
    <t>300214.SZ</t>
  </si>
  <si>
    <t>电科院</t>
  </si>
  <si>
    <t>300215.SZ</t>
  </si>
  <si>
    <t>千山药机</t>
  </si>
  <si>
    <t>300216.SZ</t>
  </si>
  <si>
    <t>东方电热</t>
  </si>
  <si>
    <t>300217.SZ</t>
  </si>
  <si>
    <t>安利股份</t>
  </si>
  <si>
    <t>300218.SZ</t>
  </si>
  <si>
    <t>鸿利智汇</t>
  </si>
  <si>
    <t>300219.SZ</t>
  </si>
  <si>
    <t>金运激光</t>
  </si>
  <si>
    <t>300220.SZ</t>
  </si>
  <si>
    <t>银禧科技</t>
  </si>
  <si>
    <t>300221.SZ</t>
  </si>
  <si>
    <t>科大智能</t>
  </si>
  <si>
    <t>300222.SZ</t>
  </si>
  <si>
    <t>北京君正</t>
  </si>
  <si>
    <t>300223.SZ</t>
  </si>
  <si>
    <t>正海磁材</t>
  </si>
  <si>
    <t>300224.SZ</t>
  </si>
  <si>
    <t>金力泰</t>
  </si>
  <si>
    <t>300225.SZ</t>
  </si>
  <si>
    <t>上海钢联</t>
  </si>
  <si>
    <t>300226.SZ</t>
  </si>
  <si>
    <t>光韵达</t>
  </si>
  <si>
    <t>300227.SZ</t>
  </si>
  <si>
    <t>富瑞特装</t>
  </si>
  <si>
    <t>300228.SZ</t>
  </si>
  <si>
    <t>拓尔思</t>
  </si>
  <si>
    <t>300229.SZ</t>
  </si>
  <si>
    <t>永利股份</t>
  </si>
  <si>
    <t>300230.SZ</t>
  </si>
  <si>
    <t>银信科技</t>
  </si>
  <si>
    <t>300231.SZ</t>
  </si>
  <si>
    <t>洲明科技</t>
  </si>
  <si>
    <t>300232.SZ</t>
  </si>
  <si>
    <t>金城医药</t>
  </si>
  <si>
    <t>300233.SZ</t>
  </si>
  <si>
    <t>开尔新材</t>
  </si>
  <si>
    <t>300234.SZ</t>
  </si>
  <si>
    <t>方直科技</t>
  </si>
  <si>
    <t>300235.SZ</t>
  </si>
  <si>
    <t>上海新阳</t>
  </si>
  <si>
    <t>300236.SZ</t>
  </si>
  <si>
    <t>美晨生态</t>
  </si>
  <si>
    <t>300237.SZ</t>
  </si>
  <si>
    <t>冠昊生物</t>
  </si>
  <si>
    <t>300238.SZ</t>
  </si>
  <si>
    <t>东宝生物</t>
  </si>
  <si>
    <t>300239.SZ</t>
  </si>
  <si>
    <t>飞力达</t>
  </si>
  <si>
    <t>300240.SZ</t>
  </si>
  <si>
    <t>瑞丰光电</t>
  </si>
  <si>
    <t>300241.SZ</t>
  </si>
  <si>
    <t>佳云科技</t>
  </si>
  <si>
    <t>300242.SZ</t>
  </si>
  <si>
    <t>瑞丰高材</t>
  </si>
  <si>
    <t>300243.SZ</t>
  </si>
  <si>
    <t>迪安诊断</t>
  </si>
  <si>
    <t>300244.SZ</t>
  </si>
  <si>
    <t>天玑科技</t>
  </si>
  <si>
    <t>300245.SZ</t>
  </si>
  <si>
    <t>宝莱特</t>
  </si>
  <si>
    <t>300246.SZ</t>
  </si>
  <si>
    <t>融捷健康</t>
  </si>
  <si>
    <t>300247.SZ</t>
  </si>
  <si>
    <t>新开普</t>
  </si>
  <si>
    <t>300248.SZ</t>
  </si>
  <si>
    <t>依米康</t>
  </si>
  <si>
    <t>300249.SZ</t>
  </si>
  <si>
    <t>初灵信息</t>
  </si>
  <si>
    <t>300250.SZ</t>
  </si>
  <si>
    <t>光线传媒</t>
  </si>
  <si>
    <t>300251.SZ</t>
  </si>
  <si>
    <t>金信诺</t>
  </si>
  <si>
    <t>300252.SZ</t>
  </si>
  <si>
    <t>卫宁健康</t>
  </si>
  <si>
    <t>300253.SZ</t>
  </si>
  <si>
    <t>仟源医药</t>
  </si>
  <si>
    <t>300254.SZ</t>
  </si>
  <si>
    <t>常山药业</t>
  </si>
  <si>
    <t>300255.SZ</t>
  </si>
  <si>
    <t>星星科技</t>
  </si>
  <si>
    <t>300256.SZ</t>
  </si>
  <si>
    <t>开山股份</t>
  </si>
  <si>
    <t>300257.SZ</t>
  </si>
  <si>
    <t>精锻科技</t>
  </si>
  <si>
    <t>300258.SZ</t>
  </si>
  <si>
    <t>新天科技</t>
  </si>
  <si>
    <t>300259.SZ</t>
  </si>
  <si>
    <t>新莱应材</t>
  </si>
  <si>
    <t>300260.SZ</t>
  </si>
  <si>
    <t>雅本化学</t>
  </si>
  <si>
    <t>300261.SZ</t>
  </si>
  <si>
    <t>巴安水务</t>
  </si>
  <si>
    <t>300262.SZ</t>
  </si>
  <si>
    <t>隆华科技</t>
  </si>
  <si>
    <t>300263.SZ</t>
  </si>
  <si>
    <t>佳创视讯</t>
  </si>
  <si>
    <t>300264.SZ</t>
  </si>
  <si>
    <t>通光线缆</t>
  </si>
  <si>
    <t>300265.SZ</t>
  </si>
  <si>
    <t>兴源环境</t>
  </si>
  <si>
    <t>300266.SZ</t>
  </si>
  <si>
    <t>尔康制药</t>
  </si>
  <si>
    <t>300267.SZ</t>
  </si>
  <si>
    <t>佳沃股份</t>
  </si>
  <si>
    <t>300268.SZ</t>
  </si>
  <si>
    <t>联建光电</t>
  </si>
  <si>
    <t>300269.SZ</t>
  </si>
  <si>
    <t>中威电子</t>
  </si>
  <si>
    <t>300270.SZ</t>
  </si>
  <si>
    <t>华宇软件</t>
  </si>
  <si>
    <t>300271.SZ</t>
  </si>
  <si>
    <t>开能健康</t>
  </si>
  <si>
    <t>300272.SZ</t>
  </si>
  <si>
    <t>和佳股份</t>
  </si>
  <si>
    <t>300273.SZ</t>
  </si>
  <si>
    <t>阳光电源</t>
  </si>
  <si>
    <t>300274.SZ</t>
  </si>
  <si>
    <t>梅安森</t>
  </si>
  <si>
    <t>300275.SZ</t>
  </si>
  <si>
    <t>三丰智能</t>
  </si>
  <si>
    <t>300276.SZ</t>
  </si>
  <si>
    <t>海联讯</t>
  </si>
  <si>
    <t>300277.SZ</t>
  </si>
  <si>
    <t>华昌达</t>
  </si>
  <si>
    <t>300278.SZ</t>
  </si>
  <si>
    <t>和晶科技</t>
  </si>
  <si>
    <t>300279.SZ</t>
  </si>
  <si>
    <t>紫天科技</t>
  </si>
  <si>
    <t>300280.SZ</t>
  </si>
  <si>
    <t>金明精机</t>
  </si>
  <si>
    <t>300281.SZ</t>
  </si>
  <si>
    <t>三盛教育</t>
  </si>
  <si>
    <t>300282.SZ</t>
  </si>
  <si>
    <t>温州宏丰</t>
  </si>
  <si>
    <t>300283.SZ</t>
  </si>
  <si>
    <t>苏交科</t>
  </si>
  <si>
    <t>300284.SZ</t>
  </si>
  <si>
    <t>国瓷材料</t>
  </si>
  <si>
    <t>300285.SZ</t>
  </si>
  <si>
    <t>安科瑞</t>
  </si>
  <si>
    <t>300286.SZ</t>
  </si>
  <si>
    <t>飞利信</t>
  </si>
  <si>
    <t>300287.SZ</t>
  </si>
  <si>
    <t>朗玛信息</t>
  </si>
  <si>
    <t>300288.SZ</t>
  </si>
  <si>
    <t>利德曼</t>
  </si>
  <si>
    <t>300289.SZ</t>
  </si>
  <si>
    <t>荣科科技</t>
  </si>
  <si>
    <t>300290.SZ</t>
  </si>
  <si>
    <t>华录百纳</t>
  </si>
  <si>
    <t>300291.SZ</t>
  </si>
  <si>
    <t>吴通控股</t>
  </si>
  <si>
    <t>300292.SZ</t>
  </si>
  <si>
    <t>蓝英装备</t>
  </si>
  <si>
    <t>300293.SZ</t>
  </si>
  <si>
    <t>博雅生物</t>
  </si>
  <si>
    <t>300294.SZ</t>
  </si>
  <si>
    <t>三六五网</t>
  </si>
  <si>
    <t>300295.SZ</t>
  </si>
  <si>
    <t>利亚德</t>
  </si>
  <si>
    <t>300296.SZ</t>
  </si>
  <si>
    <t>蓝盾股份</t>
  </si>
  <si>
    <t>300297.SZ</t>
  </si>
  <si>
    <t>三诺生物</t>
  </si>
  <si>
    <t>300298.SZ</t>
  </si>
  <si>
    <t>富春股份</t>
  </si>
  <si>
    <t>300299.SZ</t>
  </si>
  <si>
    <t>汉鼎宇佑</t>
  </si>
  <si>
    <t>300300.SZ</t>
  </si>
  <si>
    <t>长方集团</t>
  </si>
  <si>
    <t>300301.SZ</t>
  </si>
  <si>
    <t>同有科技</t>
  </si>
  <si>
    <t>300302.SZ</t>
  </si>
  <si>
    <t>聚飞光电</t>
  </si>
  <si>
    <t>300303.SZ</t>
  </si>
  <si>
    <t>云意电气</t>
  </si>
  <si>
    <t>300304.SZ</t>
  </si>
  <si>
    <t>裕兴股份</t>
  </si>
  <si>
    <t>300305.SZ</t>
  </si>
  <si>
    <t>远方信息</t>
  </si>
  <si>
    <t>300306.SZ</t>
  </si>
  <si>
    <t>慈星股份</t>
  </si>
  <si>
    <t>300307.SZ</t>
  </si>
  <si>
    <t>中际旭创</t>
  </si>
  <si>
    <t>300308.SZ</t>
  </si>
  <si>
    <t>吉艾科技</t>
  </si>
  <si>
    <t>300309.SZ</t>
  </si>
  <si>
    <t>宜通世纪</t>
  </si>
  <si>
    <t>300310.SZ</t>
  </si>
  <si>
    <t>任子行</t>
  </si>
  <si>
    <t>300311.SZ</t>
  </si>
  <si>
    <t>邦讯技术</t>
  </si>
  <si>
    <t>300312.SZ</t>
  </si>
  <si>
    <t>天山生物</t>
  </si>
  <si>
    <t>300313.SZ</t>
  </si>
  <si>
    <t>戴维医疗</t>
  </si>
  <si>
    <t>300314.SZ</t>
  </si>
  <si>
    <t>掌趣科技</t>
  </si>
  <si>
    <t>300315.SZ</t>
  </si>
  <si>
    <t>晶盛机电</t>
  </si>
  <si>
    <t>300316.SZ</t>
  </si>
  <si>
    <t>珈伟新能</t>
  </si>
  <si>
    <t>300317.SZ</t>
  </si>
  <si>
    <t>博晖创新</t>
  </si>
  <si>
    <t>300318.SZ</t>
  </si>
  <si>
    <t>麦捷科技</t>
  </si>
  <si>
    <t>300319.SZ</t>
  </si>
  <si>
    <t>海达股份</t>
  </si>
  <si>
    <t>300320.SZ</t>
  </si>
  <si>
    <t>同大股份</t>
  </si>
  <si>
    <t>300321.SZ</t>
  </si>
  <si>
    <t>硕贝德</t>
  </si>
  <si>
    <t>300322.SZ</t>
  </si>
  <si>
    <t>华灿光电</t>
  </si>
  <si>
    <t>300323.SZ</t>
  </si>
  <si>
    <t>旋极信息</t>
  </si>
  <si>
    <t>300324.SZ</t>
  </si>
  <si>
    <t>德威新材</t>
  </si>
  <si>
    <t>300325.SZ</t>
  </si>
  <si>
    <t>凯利泰</t>
  </si>
  <si>
    <t>300326.SZ</t>
  </si>
  <si>
    <t>中颖电子</t>
  </si>
  <si>
    <t>300327.SZ</t>
  </si>
  <si>
    <t>宜安科技</t>
  </si>
  <si>
    <t>300328.SZ</t>
  </si>
  <si>
    <t>海伦钢琴</t>
  </si>
  <si>
    <t>300329.SZ</t>
  </si>
  <si>
    <t>华虹计通</t>
  </si>
  <si>
    <t>300330.SZ</t>
  </si>
  <si>
    <t>苏大维格</t>
  </si>
  <si>
    <t>300331.SZ</t>
  </si>
  <si>
    <t>天壕环境</t>
  </si>
  <si>
    <t>300332.SZ</t>
  </si>
  <si>
    <t>兆日科技</t>
  </si>
  <si>
    <t>300333.SZ</t>
  </si>
  <si>
    <t>津膜科技</t>
  </si>
  <si>
    <t>300334.SZ</t>
  </si>
  <si>
    <t>迪森股份</t>
  </si>
  <si>
    <t>300335.SZ</t>
  </si>
  <si>
    <t>新文化</t>
  </si>
  <si>
    <t>300336.SZ</t>
  </si>
  <si>
    <t>银邦股份</t>
  </si>
  <si>
    <t>300337.SZ</t>
  </si>
  <si>
    <t>开元股份</t>
  </si>
  <si>
    <t>300338.SZ</t>
  </si>
  <si>
    <t>润和软件</t>
  </si>
  <si>
    <t>300339.SZ</t>
  </si>
  <si>
    <t>科恒股份</t>
  </si>
  <si>
    <t>300340.SZ</t>
  </si>
  <si>
    <t>麦克奥迪</t>
  </si>
  <si>
    <t>300341.SZ</t>
  </si>
  <si>
    <t>天银机电</t>
  </si>
  <si>
    <t>300342.SZ</t>
  </si>
  <si>
    <t>300343.SZ</t>
  </si>
  <si>
    <t>太空智造</t>
  </si>
  <si>
    <t>300344.SZ</t>
  </si>
  <si>
    <t>红宇新材</t>
  </si>
  <si>
    <t>300345.SZ</t>
  </si>
  <si>
    <t>南大光电</t>
  </si>
  <si>
    <t>300346.SZ</t>
  </si>
  <si>
    <t>泰格医药</t>
  </si>
  <si>
    <t>300347.SZ</t>
  </si>
  <si>
    <t>长亮科技</t>
  </si>
  <si>
    <t>300348.SZ</t>
  </si>
  <si>
    <t>金卡智能</t>
  </si>
  <si>
    <t>300349.SZ</t>
  </si>
  <si>
    <t>华鹏飞</t>
  </si>
  <si>
    <t>300350.SZ</t>
  </si>
  <si>
    <t>永贵电器</t>
  </si>
  <si>
    <t>300351.SZ</t>
  </si>
  <si>
    <t>北信源</t>
  </si>
  <si>
    <t>300352.SZ</t>
  </si>
  <si>
    <t>东土科技</t>
  </si>
  <si>
    <t>300353.SZ</t>
  </si>
  <si>
    <t>东华测试</t>
  </si>
  <si>
    <t>300354.SZ</t>
  </si>
  <si>
    <t>蒙草生态</t>
  </si>
  <si>
    <t>300355.SZ</t>
  </si>
  <si>
    <t>光一科技</t>
  </si>
  <si>
    <t>300356.SZ</t>
  </si>
  <si>
    <t>我武生物</t>
  </si>
  <si>
    <t>300357.SZ</t>
  </si>
  <si>
    <t>楚天科技</t>
  </si>
  <si>
    <t>300358.SZ</t>
  </si>
  <si>
    <t>全通教育</t>
  </si>
  <si>
    <t>300359.SZ</t>
  </si>
  <si>
    <t>炬华科技</t>
  </si>
  <si>
    <t>300360.SZ</t>
  </si>
  <si>
    <t>天翔环境</t>
  </si>
  <si>
    <t>300362.SZ</t>
  </si>
  <si>
    <t>博腾股份</t>
  </si>
  <si>
    <t>300363.SZ</t>
  </si>
  <si>
    <t>中文在线</t>
  </si>
  <si>
    <t>300364.SZ</t>
  </si>
  <si>
    <t>恒华科技</t>
  </si>
  <si>
    <t>300365.SZ</t>
  </si>
  <si>
    <t>创意信息</t>
  </si>
  <si>
    <t>300366.SZ</t>
  </si>
  <si>
    <t>东方网力</t>
  </si>
  <si>
    <t>300367.SZ</t>
  </si>
  <si>
    <t>汇金股份</t>
  </si>
  <si>
    <t>300368.SZ</t>
  </si>
  <si>
    <t>绿盟科技</t>
  </si>
  <si>
    <t>300369.SZ</t>
  </si>
  <si>
    <t>安控科技</t>
  </si>
  <si>
    <t>300370.SZ</t>
  </si>
  <si>
    <t>汇中股份</t>
  </si>
  <si>
    <t>300371.SZ</t>
  </si>
  <si>
    <t>扬杰科技</t>
  </si>
  <si>
    <t>300373.SZ</t>
  </si>
  <si>
    <t>恒通科技</t>
  </si>
  <si>
    <t>300374.SZ</t>
  </si>
  <si>
    <t>鹏翎股份</t>
  </si>
  <si>
    <t>300375.SZ</t>
  </si>
  <si>
    <t>易事特</t>
  </si>
  <si>
    <t>300376.SZ</t>
  </si>
  <si>
    <t>赢时胜</t>
  </si>
  <si>
    <t>300377.SZ</t>
  </si>
  <si>
    <t>鼎捷软件</t>
  </si>
  <si>
    <t>300378.SZ</t>
  </si>
  <si>
    <t>东方通</t>
  </si>
  <si>
    <t>300379.SZ</t>
  </si>
  <si>
    <t>安硕信息</t>
  </si>
  <si>
    <t>300380.SZ</t>
  </si>
  <si>
    <t>溢多利</t>
  </si>
  <si>
    <t>300381.SZ</t>
  </si>
  <si>
    <t>斯莱克</t>
  </si>
  <si>
    <t>300382.SZ</t>
  </si>
  <si>
    <t>光环新网</t>
  </si>
  <si>
    <t>300383.SZ</t>
  </si>
  <si>
    <t>三联虹普</t>
  </si>
  <si>
    <t>300384.SZ</t>
  </si>
  <si>
    <t>雪浪环境</t>
  </si>
  <si>
    <t>300385.SZ</t>
  </si>
  <si>
    <t>飞天诚信</t>
  </si>
  <si>
    <t>300386.SZ</t>
  </si>
  <si>
    <t>富邦股份</t>
  </si>
  <si>
    <t>300387.SZ</t>
  </si>
  <si>
    <t>国祯环保</t>
  </si>
  <si>
    <t>300388.SZ</t>
  </si>
  <si>
    <t>艾比森</t>
  </si>
  <si>
    <t>300389.SZ</t>
  </si>
  <si>
    <t>天华超净</t>
  </si>
  <si>
    <t>300390.SZ</t>
  </si>
  <si>
    <t>康跃科技</t>
  </si>
  <si>
    <t>300391.SZ</t>
  </si>
  <si>
    <t>腾信股份</t>
  </si>
  <si>
    <t>300392.SZ</t>
  </si>
  <si>
    <t>中来股份</t>
  </si>
  <si>
    <t>300393.SZ</t>
  </si>
  <si>
    <t>天孚通信</t>
  </si>
  <si>
    <t>300394.SZ</t>
  </si>
  <si>
    <t>菲利华</t>
  </si>
  <si>
    <t>300395.SZ</t>
  </si>
  <si>
    <t>迪瑞医疗</t>
  </si>
  <si>
    <t>300396.SZ</t>
  </si>
  <si>
    <t>天和防务</t>
  </si>
  <si>
    <t>300397.SZ</t>
  </si>
  <si>
    <t>飞凯材料</t>
  </si>
  <si>
    <t>300398.SZ</t>
  </si>
  <si>
    <t>京天利</t>
  </si>
  <si>
    <t>300399.SZ</t>
  </si>
  <si>
    <t>劲拓股份</t>
  </si>
  <si>
    <t>300400.SZ</t>
  </si>
  <si>
    <t>花园生物</t>
  </si>
  <si>
    <t>300401.SZ</t>
  </si>
  <si>
    <t>宝色股份</t>
  </si>
  <si>
    <t>300402.SZ</t>
  </si>
  <si>
    <t>汉宇集团</t>
  </si>
  <si>
    <t>300403.SZ</t>
  </si>
  <si>
    <t>博济医药</t>
  </si>
  <si>
    <t>300404.SZ</t>
  </si>
  <si>
    <t>科隆股份</t>
  </si>
  <si>
    <t>300405.SZ</t>
  </si>
  <si>
    <t>九强生物</t>
  </si>
  <si>
    <t>300406.SZ</t>
  </si>
  <si>
    <t>凯发电气</t>
  </si>
  <si>
    <t>300407.SZ</t>
  </si>
  <si>
    <t>三环集团</t>
  </si>
  <si>
    <t>300408.SZ</t>
  </si>
  <si>
    <t>道氏技术</t>
  </si>
  <si>
    <t>300409.SZ</t>
  </si>
  <si>
    <t>正业科技</t>
  </si>
  <si>
    <t>300410.SZ</t>
  </si>
  <si>
    <t>金盾股份</t>
  </si>
  <si>
    <t>300411.SZ</t>
  </si>
  <si>
    <t>迦南科技</t>
  </si>
  <si>
    <t>300412.SZ</t>
  </si>
  <si>
    <t>芒果超媒</t>
  </si>
  <si>
    <t>300413.SZ</t>
  </si>
  <si>
    <t>中光防雷</t>
  </si>
  <si>
    <t>300414.SZ</t>
  </si>
  <si>
    <t>伊之密</t>
  </si>
  <si>
    <t>300415.SZ</t>
  </si>
  <si>
    <t>苏试试验</t>
  </si>
  <si>
    <t>300416.SZ</t>
  </si>
  <si>
    <t>南华仪器</t>
  </si>
  <si>
    <t>300417.SZ</t>
  </si>
  <si>
    <t>昆仑万维</t>
  </si>
  <si>
    <t>300418.SZ</t>
  </si>
  <si>
    <t>浩丰科技</t>
  </si>
  <si>
    <t>300419.SZ</t>
  </si>
  <si>
    <t>五洋停车</t>
  </si>
  <si>
    <t>300420.SZ</t>
  </si>
  <si>
    <t>力星股份</t>
  </si>
  <si>
    <t>300421.SZ</t>
  </si>
  <si>
    <t>博世科</t>
  </si>
  <si>
    <t>300422.SZ</t>
  </si>
  <si>
    <t>鲁亿通</t>
  </si>
  <si>
    <t>300423.SZ</t>
  </si>
  <si>
    <t>航新科技</t>
  </si>
  <si>
    <t>300424.SZ</t>
  </si>
  <si>
    <t>300425.SZ</t>
  </si>
  <si>
    <t>唐德影视</t>
  </si>
  <si>
    <t>300426.SZ</t>
  </si>
  <si>
    <t>红相股份</t>
  </si>
  <si>
    <t>300427.SZ</t>
  </si>
  <si>
    <t>四通新材</t>
  </si>
  <si>
    <t>300428.SZ</t>
  </si>
  <si>
    <t>强力新材</t>
  </si>
  <si>
    <t>300429.SZ</t>
  </si>
  <si>
    <t>诚益通</t>
  </si>
  <si>
    <t>300430.SZ</t>
  </si>
  <si>
    <t>暴风集团</t>
  </si>
  <si>
    <t>300431.SZ</t>
  </si>
  <si>
    <t>富临精工</t>
  </si>
  <si>
    <t>300432.SZ</t>
  </si>
  <si>
    <t>蓝思科技</t>
  </si>
  <si>
    <t>300433.SZ</t>
  </si>
  <si>
    <t>300434.SZ</t>
  </si>
  <si>
    <t>中泰股份</t>
  </si>
  <si>
    <t>300435.SZ</t>
  </si>
  <si>
    <t>广生堂</t>
  </si>
  <si>
    <t>300436.SZ</t>
  </si>
  <si>
    <t>清水源</t>
  </si>
  <si>
    <t>300437.SZ</t>
  </si>
  <si>
    <t>鹏辉能源</t>
  </si>
  <si>
    <t>300438.SZ</t>
  </si>
  <si>
    <t>美康生物</t>
  </si>
  <si>
    <t>300439.SZ</t>
  </si>
  <si>
    <t>运达科技</t>
  </si>
  <si>
    <t>300440.SZ</t>
  </si>
  <si>
    <t>鲍斯股份</t>
  </si>
  <si>
    <t>300441.SZ</t>
  </si>
  <si>
    <t>普丽盛</t>
  </si>
  <si>
    <t>300442.SZ</t>
  </si>
  <si>
    <t>金雷股份</t>
  </si>
  <si>
    <t>300443.SZ</t>
  </si>
  <si>
    <t>双杰电气</t>
  </si>
  <si>
    <t>300444.SZ</t>
  </si>
  <si>
    <t>康斯特</t>
  </si>
  <si>
    <t>300445.SZ</t>
  </si>
  <si>
    <t>乐凯新材</t>
  </si>
  <si>
    <t>300446.SZ</t>
  </si>
  <si>
    <t>全信股份</t>
  </si>
  <si>
    <t>300447.SZ</t>
  </si>
  <si>
    <t>浩云科技</t>
  </si>
  <si>
    <t>300448.SZ</t>
  </si>
  <si>
    <t>汉邦高科</t>
  </si>
  <si>
    <t>300449.SZ</t>
  </si>
  <si>
    <t>先导智能</t>
  </si>
  <si>
    <t>300450.SZ</t>
  </si>
  <si>
    <t>创业慧康</t>
  </si>
  <si>
    <t>300451.SZ</t>
  </si>
  <si>
    <t>山河药辅</t>
  </si>
  <si>
    <t>300452.SZ</t>
  </si>
  <si>
    <t>三鑫医疗</t>
  </si>
  <si>
    <t>300453.SZ</t>
  </si>
  <si>
    <t>深信服</t>
  </si>
  <si>
    <t>300454.SZ</t>
  </si>
  <si>
    <t>康拓红外</t>
  </si>
  <si>
    <t>300455.SZ</t>
  </si>
  <si>
    <t>耐威科技</t>
  </si>
  <si>
    <t>300456.SZ</t>
  </si>
  <si>
    <t>赢合科技</t>
  </si>
  <si>
    <t>300457.SZ</t>
  </si>
  <si>
    <t>全志科技</t>
  </si>
  <si>
    <t>300458.SZ</t>
  </si>
  <si>
    <t>金科文化</t>
  </si>
  <si>
    <t>300459.SZ</t>
  </si>
  <si>
    <t>惠伦晶体</t>
  </si>
  <si>
    <t>300460.SZ</t>
  </si>
  <si>
    <t>田中精机</t>
  </si>
  <si>
    <t>300461.SZ</t>
  </si>
  <si>
    <t>华铭智能</t>
  </si>
  <si>
    <t>300462.SZ</t>
  </si>
  <si>
    <t>迈克生物</t>
  </si>
  <si>
    <t>300463.SZ</t>
  </si>
  <si>
    <t>星徽精密</t>
  </si>
  <si>
    <t>300464.SZ</t>
  </si>
  <si>
    <t>高伟达</t>
  </si>
  <si>
    <t>300465.SZ</t>
  </si>
  <si>
    <t>赛摩电气</t>
  </si>
  <si>
    <t>300466.SZ</t>
  </si>
  <si>
    <t>迅游科技</t>
  </si>
  <si>
    <t>300467.SZ</t>
  </si>
  <si>
    <t>四方精创</t>
  </si>
  <si>
    <t>300468.SZ</t>
  </si>
  <si>
    <t>信息发展</t>
  </si>
  <si>
    <t>300469.SZ</t>
  </si>
  <si>
    <t>日机密封</t>
  </si>
  <si>
    <t>300470.SZ</t>
  </si>
  <si>
    <t>厚普股份</t>
  </si>
  <si>
    <t>300471.SZ</t>
  </si>
  <si>
    <t>新元科技</t>
  </si>
  <si>
    <t>300472.SZ</t>
  </si>
  <si>
    <t>德尔股份</t>
  </si>
  <si>
    <t>300473.SZ</t>
  </si>
  <si>
    <t>景嘉微</t>
  </si>
  <si>
    <t>300474.SZ</t>
  </si>
  <si>
    <t>聚隆科技</t>
  </si>
  <si>
    <t>300475.SZ</t>
  </si>
  <si>
    <t>胜宏科技</t>
  </si>
  <si>
    <t>300476.SZ</t>
  </si>
  <si>
    <t>合纵科技</t>
  </si>
  <si>
    <t>300477.SZ</t>
  </si>
  <si>
    <t>杭州高新</t>
  </si>
  <si>
    <t>300478.SZ</t>
  </si>
  <si>
    <t>神思电子</t>
  </si>
  <si>
    <t>300479.SZ</t>
  </si>
  <si>
    <t>光力科技</t>
  </si>
  <si>
    <t>300480.SZ</t>
  </si>
  <si>
    <t>濮阳惠成</t>
  </si>
  <si>
    <t>300481.SZ</t>
  </si>
  <si>
    <t>万孚生物</t>
  </si>
  <si>
    <t>300482.SZ</t>
  </si>
  <si>
    <t>沃施股份</t>
  </si>
  <si>
    <t>300483.SZ</t>
  </si>
  <si>
    <t>蓝海华腾</t>
  </si>
  <si>
    <t>300484.SZ</t>
  </si>
  <si>
    <t>赛升药业</t>
  </si>
  <si>
    <t>300485.SZ</t>
  </si>
  <si>
    <t>东杰智能</t>
  </si>
  <si>
    <t>300486.SZ</t>
  </si>
  <si>
    <t>蓝晓科技</t>
  </si>
  <si>
    <t>300487.SZ</t>
  </si>
  <si>
    <t>恒锋工具</t>
  </si>
  <si>
    <t>300488.SZ</t>
  </si>
  <si>
    <t>中飞股份</t>
  </si>
  <si>
    <t>300489.SZ</t>
  </si>
  <si>
    <t>华自科技</t>
  </si>
  <si>
    <t>300490.SZ</t>
  </si>
  <si>
    <t>通合科技</t>
  </si>
  <si>
    <t>300491.SZ</t>
  </si>
  <si>
    <t>山鼎设计</t>
  </si>
  <si>
    <t>300492.SZ</t>
  </si>
  <si>
    <t>润欣科技</t>
  </si>
  <si>
    <t>300493.SZ</t>
  </si>
  <si>
    <t>盛天网络</t>
  </si>
  <si>
    <t>300494.SZ</t>
  </si>
  <si>
    <t>美尚生态</t>
  </si>
  <si>
    <t>300495.SZ</t>
  </si>
  <si>
    <t>中科创达</t>
  </si>
  <si>
    <t>300496.SZ</t>
  </si>
  <si>
    <t>富祥股份</t>
  </si>
  <si>
    <t>300497.SZ</t>
  </si>
  <si>
    <t>温氏股份</t>
  </si>
  <si>
    <t>300498.SZ</t>
  </si>
  <si>
    <t>高澜股份</t>
  </si>
  <si>
    <t>300499.SZ</t>
  </si>
  <si>
    <t>启迪设计</t>
  </si>
  <si>
    <t>300500.SZ</t>
  </si>
  <si>
    <t>海顺新材</t>
  </si>
  <si>
    <t>300501.SZ</t>
  </si>
  <si>
    <t>新易盛</t>
  </si>
  <si>
    <t>300502.SZ</t>
  </si>
  <si>
    <t>昊志机电</t>
  </si>
  <si>
    <t>300503.SZ</t>
  </si>
  <si>
    <t>天邑股份</t>
  </si>
  <si>
    <t>300504.SZ</t>
  </si>
  <si>
    <t>川金诺</t>
  </si>
  <si>
    <t>300505.SZ</t>
  </si>
  <si>
    <t>名家汇</t>
  </si>
  <si>
    <t>300506.SZ</t>
  </si>
  <si>
    <t>苏奥传感</t>
  </si>
  <si>
    <t>300507.SZ</t>
  </si>
  <si>
    <t>维宏股份</t>
  </si>
  <si>
    <t>300508.SZ</t>
  </si>
  <si>
    <t>新美星</t>
  </si>
  <si>
    <t>300509.SZ</t>
  </si>
  <si>
    <t>金冠股份</t>
  </si>
  <si>
    <t>300510.SZ</t>
  </si>
  <si>
    <t>雪榕生物</t>
  </si>
  <si>
    <t>300511.SZ</t>
  </si>
  <si>
    <t>中亚股份</t>
  </si>
  <si>
    <t>300512.SZ</t>
  </si>
  <si>
    <t>恒实科技</t>
  </si>
  <si>
    <t>300513.SZ</t>
  </si>
  <si>
    <t>友讯达</t>
  </si>
  <si>
    <t>300514.SZ</t>
  </si>
  <si>
    <t>三德科技</t>
  </si>
  <si>
    <t>300515.SZ</t>
  </si>
  <si>
    <t>久之洋</t>
  </si>
  <si>
    <t>300516.SZ</t>
  </si>
  <si>
    <t>海波重科</t>
  </si>
  <si>
    <t>300517.SZ</t>
  </si>
  <si>
    <t>盛讯达</t>
  </si>
  <si>
    <t>300518.SZ</t>
  </si>
  <si>
    <t>新光药业</t>
  </si>
  <si>
    <t>300519.SZ</t>
  </si>
  <si>
    <t>科大国创</t>
  </si>
  <si>
    <t>300520.SZ</t>
  </si>
  <si>
    <t>爱司凯</t>
  </si>
  <si>
    <t>300521.SZ</t>
  </si>
  <si>
    <t>世名科技</t>
  </si>
  <si>
    <t>300522.SZ</t>
  </si>
  <si>
    <t>辰安科技</t>
  </si>
  <si>
    <t>300523.SZ</t>
  </si>
  <si>
    <t>博思软件</t>
  </si>
  <si>
    <t>300525.SZ</t>
  </si>
  <si>
    <t>中潜股份</t>
  </si>
  <si>
    <t>300526.SZ</t>
  </si>
  <si>
    <t>中国应急</t>
  </si>
  <si>
    <t>300527.SZ</t>
  </si>
  <si>
    <t>幸福蓝海</t>
  </si>
  <si>
    <t>300528.SZ</t>
  </si>
  <si>
    <t>健帆生物</t>
  </si>
  <si>
    <t>300529.SZ</t>
  </si>
  <si>
    <t>达志科技</t>
  </si>
  <si>
    <t>300530.SZ</t>
  </si>
  <si>
    <t>优博讯</t>
  </si>
  <si>
    <t>300531.SZ</t>
  </si>
  <si>
    <t>今天国际</t>
  </si>
  <si>
    <t>300532.SZ</t>
  </si>
  <si>
    <t>冰川网络</t>
  </si>
  <si>
    <t>300533.SZ</t>
  </si>
  <si>
    <t>陇神戎发</t>
  </si>
  <si>
    <t>300534.SZ</t>
  </si>
  <si>
    <t>达威股份</t>
  </si>
  <si>
    <t>300535.SZ</t>
  </si>
  <si>
    <t>农尚环境</t>
  </si>
  <si>
    <t>300536.SZ</t>
  </si>
  <si>
    <t>广信材料</t>
  </si>
  <si>
    <t>300537.SZ</t>
  </si>
  <si>
    <t>同益股份</t>
  </si>
  <si>
    <t>300538.SZ</t>
  </si>
  <si>
    <t>横河模具</t>
  </si>
  <si>
    <t>300539.SZ</t>
  </si>
  <si>
    <t>深冷股份</t>
  </si>
  <si>
    <t>300540.SZ</t>
  </si>
  <si>
    <t>先进数通</t>
  </si>
  <si>
    <t>300541.SZ</t>
  </si>
  <si>
    <t>新晨科技</t>
  </si>
  <si>
    <t>300542.SZ</t>
  </si>
  <si>
    <t>朗科智能</t>
  </si>
  <si>
    <t>300543.SZ</t>
  </si>
  <si>
    <t>联得装备</t>
  </si>
  <si>
    <t>300545.SZ</t>
  </si>
  <si>
    <t>雄帝科技</t>
  </si>
  <si>
    <t>300546.SZ</t>
  </si>
  <si>
    <t>川环科技</t>
  </si>
  <si>
    <t>300547.SZ</t>
  </si>
  <si>
    <t>博创科技</t>
  </si>
  <si>
    <t>300548.SZ</t>
  </si>
  <si>
    <t>优德精密</t>
  </si>
  <si>
    <t>300549.SZ</t>
  </si>
  <si>
    <t>和仁科技</t>
  </si>
  <si>
    <t>300550.SZ</t>
  </si>
  <si>
    <t>古鳌科技</t>
  </si>
  <si>
    <t>300551.SZ</t>
  </si>
  <si>
    <t>万集科技</t>
  </si>
  <si>
    <t>300552.SZ</t>
  </si>
  <si>
    <t>集智股份</t>
  </si>
  <si>
    <t>300553.SZ</t>
  </si>
  <si>
    <t>三超新材</t>
  </si>
  <si>
    <t>300554.SZ</t>
  </si>
  <si>
    <t>路通视信</t>
  </si>
  <si>
    <t>300555.SZ</t>
  </si>
  <si>
    <t>丝路视觉</t>
  </si>
  <si>
    <t>300556.SZ</t>
  </si>
  <si>
    <t>理工光科</t>
  </si>
  <si>
    <t>300557.SZ</t>
  </si>
  <si>
    <t>贝达药业</t>
  </si>
  <si>
    <t>300558.SZ</t>
  </si>
  <si>
    <t>佳发教育</t>
  </si>
  <si>
    <t>300559.SZ</t>
  </si>
  <si>
    <t>中富通</t>
  </si>
  <si>
    <t>300560.SZ</t>
  </si>
  <si>
    <t>汇金科技</t>
  </si>
  <si>
    <t>300561.SZ</t>
  </si>
  <si>
    <t>乐心医疗</t>
  </si>
  <si>
    <t>300562.SZ</t>
  </si>
  <si>
    <t>神宇股份</t>
  </si>
  <si>
    <t>300563.SZ</t>
  </si>
  <si>
    <t>科信技术</t>
  </si>
  <si>
    <t>300565.SZ</t>
  </si>
  <si>
    <t>激智科技</t>
  </si>
  <si>
    <t>300566.SZ</t>
  </si>
  <si>
    <t>精测电子</t>
  </si>
  <si>
    <t>300567.SZ</t>
  </si>
  <si>
    <t>星源材质</t>
  </si>
  <si>
    <t>300568.SZ</t>
  </si>
  <si>
    <t>天能重工</t>
  </si>
  <si>
    <t>300569.SZ</t>
  </si>
  <si>
    <t>太辰光</t>
  </si>
  <si>
    <t>300570.SZ</t>
  </si>
  <si>
    <t>平治信息</t>
  </si>
  <si>
    <t>300571.SZ</t>
  </si>
  <si>
    <t>安车检测</t>
  </si>
  <si>
    <t>300572.SZ</t>
  </si>
  <si>
    <t>兴齐眼药</t>
  </si>
  <si>
    <t>300573.SZ</t>
  </si>
  <si>
    <t>中旗股份</t>
  </si>
  <si>
    <t>300575.SZ</t>
  </si>
  <si>
    <t>容大感光</t>
  </si>
  <si>
    <t>300576.SZ</t>
  </si>
  <si>
    <t>开润股份</t>
  </si>
  <si>
    <t>300577.SZ</t>
  </si>
  <si>
    <t>会畅通讯</t>
  </si>
  <si>
    <t>300578.SZ</t>
  </si>
  <si>
    <t>数字认证</t>
  </si>
  <si>
    <t>300579.SZ</t>
  </si>
  <si>
    <t>贝斯特</t>
  </si>
  <si>
    <t>300580.SZ</t>
  </si>
  <si>
    <t>晨曦航空</t>
  </si>
  <si>
    <t>300581.SZ</t>
  </si>
  <si>
    <t>英飞特</t>
  </si>
  <si>
    <t>300582.SZ</t>
  </si>
  <si>
    <t>赛托生物</t>
  </si>
  <si>
    <t>300583.SZ</t>
  </si>
  <si>
    <t>海辰药业</t>
  </si>
  <si>
    <t>300584.SZ</t>
  </si>
  <si>
    <t>奥联电子</t>
  </si>
  <si>
    <t>300585.SZ</t>
  </si>
  <si>
    <t>美联新材</t>
  </si>
  <si>
    <t>300586.SZ</t>
  </si>
  <si>
    <t>天铁股份</t>
  </si>
  <si>
    <t>300587.SZ</t>
  </si>
  <si>
    <t>熙菱信息</t>
  </si>
  <si>
    <t>300588.SZ</t>
  </si>
  <si>
    <t>江龙船艇</t>
  </si>
  <si>
    <t>300589.SZ</t>
  </si>
  <si>
    <t>移为通信</t>
  </si>
  <si>
    <t>300590.SZ</t>
  </si>
  <si>
    <t>万里马</t>
  </si>
  <si>
    <t>300591.SZ</t>
  </si>
  <si>
    <t>华凯创意</t>
  </si>
  <si>
    <t>300592.SZ</t>
  </si>
  <si>
    <t>新雷能</t>
  </si>
  <si>
    <t>300593.SZ</t>
  </si>
  <si>
    <t>欧普康视</t>
  </si>
  <si>
    <t>300595.SZ</t>
  </si>
  <si>
    <t>利安隆</t>
  </si>
  <si>
    <t>300596.SZ</t>
  </si>
  <si>
    <t>吉大通信</t>
  </si>
  <si>
    <t>300597.SZ</t>
  </si>
  <si>
    <t>诚迈科技</t>
  </si>
  <si>
    <t>300598.SZ</t>
  </si>
  <si>
    <t>雄塑科技</t>
  </si>
  <si>
    <t>300599.SZ</t>
  </si>
  <si>
    <t>瑞特股份</t>
  </si>
  <si>
    <t>300600.SZ</t>
  </si>
  <si>
    <t>康泰生物</t>
  </si>
  <si>
    <t>300601.SZ</t>
  </si>
  <si>
    <t>飞荣达</t>
  </si>
  <si>
    <t>300602.SZ</t>
  </si>
  <si>
    <t>立昂技术</t>
  </si>
  <si>
    <t>300603.SZ</t>
  </si>
  <si>
    <t>长川科技</t>
  </si>
  <si>
    <t>300604.SZ</t>
  </si>
  <si>
    <t>恒锋信息</t>
  </si>
  <si>
    <t>300605.SZ</t>
  </si>
  <si>
    <t>金太阳</t>
  </si>
  <si>
    <t>300606.SZ</t>
  </si>
  <si>
    <t>拓斯达</t>
  </si>
  <si>
    <t>300607.SZ</t>
  </si>
  <si>
    <t>思特奇</t>
  </si>
  <si>
    <t>300608.SZ</t>
  </si>
  <si>
    <t>汇纳科技</t>
  </si>
  <si>
    <t>300609.SZ</t>
  </si>
  <si>
    <t>晨化股份</t>
  </si>
  <si>
    <t>300610.SZ</t>
  </si>
  <si>
    <t>美力科技</t>
  </si>
  <si>
    <t>300611.SZ</t>
  </si>
  <si>
    <t>宣亚国际</t>
  </si>
  <si>
    <t>300612.SZ</t>
  </si>
  <si>
    <t>富瀚微</t>
  </si>
  <si>
    <t>300613.SZ</t>
  </si>
  <si>
    <t>欣天科技</t>
  </si>
  <si>
    <t>300615.SZ</t>
  </si>
  <si>
    <t>尚品宅配</t>
  </si>
  <si>
    <t>300616.SZ</t>
  </si>
  <si>
    <t>安靠智电</t>
  </si>
  <si>
    <t>300617.SZ</t>
  </si>
  <si>
    <t>寒锐钴业</t>
  </si>
  <si>
    <t>300618.SZ</t>
  </si>
  <si>
    <t>金银河</t>
  </si>
  <si>
    <t>300619.SZ</t>
  </si>
  <si>
    <t>光库科技</t>
  </si>
  <si>
    <t>300620.SZ</t>
  </si>
  <si>
    <t>维业股份</t>
  </si>
  <si>
    <t>300621.SZ</t>
  </si>
  <si>
    <t>博士眼镜</t>
  </si>
  <si>
    <t>300622.SZ</t>
  </si>
  <si>
    <t>捷捷微电</t>
  </si>
  <si>
    <t>300623.SZ</t>
  </si>
  <si>
    <t>万兴科技</t>
  </si>
  <si>
    <t>300624.SZ</t>
  </si>
  <si>
    <t>三雄极光</t>
  </si>
  <si>
    <t>300625.SZ</t>
  </si>
  <si>
    <t>华瑞股份</t>
  </si>
  <si>
    <t>300626.SZ</t>
  </si>
  <si>
    <t>华测导航</t>
  </si>
  <si>
    <t>300627.SZ</t>
  </si>
  <si>
    <t>亿联网络</t>
  </si>
  <si>
    <t>300628.SZ</t>
  </si>
  <si>
    <t>新劲刚</t>
  </si>
  <si>
    <t>300629.SZ</t>
  </si>
  <si>
    <t>普利制药</t>
  </si>
  <si>
    <t>300630.SZ</t>
  </si>
  <si>
    <t>久吾高科</t>
  </si>
  <si>
    <t>300631.SZ</t>
  </si>
  <si>
    <t>光莆股份</t>
  </si>
  <si>
    <t>300632.SZ</t>
  </si>
  <si>
    <t>开立医疗</t>
  </si>
  <si>
    <t>300633.SZ</t>
  </si>
  <si>
    <t>彩讯股份</t>
  </si>
  <si>
    <t>300634.SZ</t>
  </si>
  <si>
    <t>300635.SZ</t>
  </si>
  <si>
    <t>同和药业</t>
  </si>
  <si>
    <t>300636.SZ</t>
  </si>
  <si>
    <t>扬帆新材</t>
  </si>
  <si>
    <t>300637.SZ</t>
  </si>
  <si>
    <t>广和通</t>
  </si>
  <si>
    <t>300638.SZ</t>
  </si>
  <si>
    <t>凯普生物</t>
  </si>
  <si>
    <t>300639.SZ</t>
  </si>
  <si>
    <t>德艺文创</t>
  </si>
  <si>
    <t>300640.SZ</t>
  </si>
  <si>
    <t>正丹股份</t>
  </si>
  <si>
    <t>300641.SZ</t>
  </si>
  <si>
    <t>透景生命</t>
  </si>
  <si>
    <t>300642.SZ</t>
  </si>
  <si>
    <t>万通智控</t>
  </si>
  <si>
    <t>300643.SZ</t>
  </si>
  <si>
    <t>南京聚隆</t>
  </si>
  <si>
    <t>300644.SZ</t>
  </si>
  <si>
    <t>正元智慧</t>
  </si>
  <si>
    <t>300645.SZ</t>
  </si>
  <si>
    <t>超频三</t>
  </si>
  <si>
    <t>300647.SZ</t>
  </si>
  <si>
    <t>星云股份</t>
  </si>
  <si>
    <t>300648.SZ</t>
  </si>
  <si>
    <t>杭州园林</t>
  </si>
  <si>
    <t>300649.SZ</t>
  </si>
  <si>
    <t>太龙照明</t>
  </si>
  <si>
    <t>300650.SZ</t>
  </si>
  <si>
    <t>金陵体育</t>
  </si>
  <si>
    <t>300651.SZ</t>
  </si>
  <si>
    <t>雷迪克</t>
  </si>
  <si>
    <t>300652.SZ</t>
  </si>
  <si>
    <t>正海生物</t>
  </si>
  <si>
    <t>300653.SZ</t>
  </si>
  <si>
    <t>世纪天鸿</t>
  </si>
  <si>
    <t>300654.SZ</t>
  </si>
  <si>
    <t>晶瑞股份</t>
  </si>
  <si>
    <t>300655.SZ</t>
  </si>
  <si>
    <t>民德电子</t>
  </si>
  <si>
    <t>300656.SZ</t>
  </si>
  <si>
    <t>弘信电子</t>
  </si>
  <si>
    <t>300657.SZ</t>
  </si>
  <si>
    <t>延江股份</t>
  </si>
  <si>
    <t>300658.SZ</t>
  </si>
  <si>
    <t>中孚信息</t>
  </si>
  <si>
    <t>300659.SZ</t>
  </si>
  <si>
    <t>江苏雷利</t>
  </si>
  <si>
    <t>300660.SZ</t>
  </si>
  <si>
    <t>圣邦股份</t>
  </si>
  <si>
    <t>300661.SZ</t>
  </si>
  <si>
    <t>科锐国际</t>
  </si>
  <si>
    <t>300662.SZ</t>
  </si>
  <si>
    <t>科蓝软件</t>
  </si>
  <si>
    <t>300663.SZ</t>
  </si>
  <si>
    <t>鹏鹞环保</t>
  </si>
  <si>
    <t>300664.SZ</t>
  </si>
  <si>
    <t>飞鹿股份</t>
  </si>
  <si>
    <t>300665.SZ</t>
  </si>
  <si>
    <t>江丰电子</t>
  </si>
  <si>
    <t>300666.SZ</t>
  </si>
  <si>
    <t>必创科技</t>
  </si>
  <si>
    <t>300667.SZ</t>
  </si>
  <si>
    <t>杰恩设计</t>
  </si>
  <si>
    <t>300668.SZ</t>
  </si>
  <si>
    <t>沪宁股份</t>
  </si>
  <si>
    <t>300669.SZ</t>
  </si>
  <si>
    <t>大烨智能</t>
  </si>
  <si>
    <t>300670.SZ</t>
  </si>
  <si>
    <t>富满电子</t>
  </si>
  <si>
    <t>300671.SZ</t>
  </si>
  <si>
    <t>国科微</t>
  </si>
  <si>
    <t>300672.SZ</t>
  </si>
  <si>
    <t>佩蒂股份</t>
  </si>
  <si>
    <t>300673.SZ</t>
  </si>
  <si>
    <t>宇信科技</t>
  </si>
  <si>
    <t>300674.SZ</t>
  </si>
  <si>
    <t>建科院</t>
  </si>
  <si>
    <t>300675.SZ</t>
  </si>
  <si>
    <t>华大基因</t>
  </si>
  <si>
    <t>300676.SZ</t>
  </si>
  <si>
    <t>英科医疗</t>
  </si>
  <si>
    <t>300677.SZ</t>
  </si>
  <si>
    <t>中科信息</t>
  </si>
  <si>
    <t>300678.SZ</t>
  </si>
  <si>
    <t>电连技术</t>
  </si>
  <si>
    <t>300679.SZ</t>
  </si>
  <si>
    <t>隆盛科技</t>
  </si>
  <si>
    <t>300680.SZ</t>
  </si>
  <si>
    <t>英搏尔</t>
  </si>
  <si>
    <t>300681.SZ</t>
  </si>
  <si>
    <t>朗新科技</t>
  </si>
  <si>
    <t>300682.SZ</t>
  </si>
  <si>
    <t>海特生物</t>
  </si>
  <si>
    <t>300683.SZ</t>
  </si>
  <si>
    <t>中石科技</t>
  </si>
  <si>
    <t>300684.SZ</t>
  </si>
  <si>
    <t>艾德生物</t>
  </si>
  <si>
    <t>300685.SZ</t>
  </si>
  <si>
    <t>智动力</t>
  </si>
  <si>
    <t>300686.SZ</t>
  </si>
  <si>
    <t>赛意信息</t>
  </si>
  <si>
    <t>300687.SZ</t>
  </si>
  <si>
    <t>创业黑马</t>
  </si>
  <si>
    <t>300688.SZ</t>
  </si>
  <si>
    <t>澄天伟业</t>
  </si>
  <si>
    <t>300689.SZ</t>
  </si>
  <si>
    <t>双一科技</t>
  </si>
  <si>
    <t>300690.SZ</t>
  </si>
  <si>
    <t>联合光电</t>
  </si>
  <si>
    <t>300691.SZ</t>
  </si>
  <si>
    <t>中环环保</t>
  </si>
  <si>
    <t>300692.SZ</t>
  </si>
  <si>
    <t>盛弘股份</t>
  </si>
  <si>
    <t>300693.SZ</t>
  </si>
  <si>
    <t>蠡湖股份</t>
  </si>
  <si>
    <t>300694.SZ</t>
  </si>
  <si>
    <t>兆丰股份</t>
  </si>
  <si>
    <t>300695.SZ</t>
  </si>
  <si>
    <t>爱乐达</t>
  </si>
  <si>
    <t>300696.SZ</t>
  </si>
  <si>
    <t>电工合金</t>
  </si>
  <si>
    <t>300697.SZ</t>
  </si>
  <si>
    <t>万马科技</t>
  </si>
  <si>
    <t>300698.SZ</t>
  </si>
  <si>
    <t>光威复材</t>
  </si>
  <si>
    <t>300699.SZ</t>
  </si>
  <si>
    <t>岱勒新材</t>
  </si>
  <si>
    <t>300700.SZ</t>
  </si>
  <si>
    <t>森霸传感</t>
  </si>
  <si>
    <t>300701.SZ</t>
  </si>
  <si>
    <t>天宇股份</t>
  </si>
  <si>
    <t>300702.SZ</t>
  </si>
  <si>
    <t>创源文化</t>
  </si>
  <si>
    <t>300703.SZ</t>
  </si>
  <si>
    <t>九典制药</t>
  </si>
  <si>
    <t>300705.SZ</t>
  </si>
  <si>
    <t>阿石创</t>
  </si>
  <si>
    <t>300706.SZ</t>
  </si>
  <si>
    <t>威唐工业</t>
  </si>
  <si>
    <t>300707.SZ</t>
  </si>
  <si>
    <t>聚灿光电</t>
  </si>
  <si>
    <t>300708.SZ</t>
  </si>
  <si>
    <t>精研科技</t>
  </si>
  <si>
    <t>300709.SZ</t>
  </si>
  <si>
    <t>万隆光电</t>
  </si>
  <si>
    <t>300710.SZ</t>
  </si>
  <si>
    <t>广哈通信</t>
  </si>
  <si>
    <t>300711.SZ</t>
  </si>
  <si>
    <t>永福股份</t>
  </si>
  <si>
    <t>300712.SZ</t>
  </si>
  <si>
    <t>英可瑞</t>
  </si>
  <si>
    <t>300713.SZ</t>
  </si>
  <si>
    <t>凯伦股份</t>
  </si>
  <si>
    <t>300715.SZ</t>
  </si>
  <si>
    <t>国立科技</t>
  </si>
  <si>
    <t>300716.SZ</t>
  </si>
  <si>
    <t>华信新材</t>
  </si>
  <si>
    <t>300717.SZ</t>
  </si>
  <si>
    <t>长盛轴承</t>
  </si>
  <si>
    <t>300718.SZ</t>
  </si>
  <si>
    <t>安达维尔</t>
  </si>
  <si>
    <t>300719.SZ</t>
  </si>
  <si>
    <t>海川智能</t>
  </si>
  <si>
    <t>300720.SZ</t>
  </si>
  <si>
    <t>怡达股份</t>
  </si>
  <si>
    <t>300721.SZ</t>
  </si>
  <si>
    <t>新余国科</t>
  </si>
  <si>
    <t>300722.SZ</t>
  </si>
  <si>
    <t>一品红</t>
  </si>
  <si>
    <t>300723.SZ</t>
  </si>
  <si>
    <t>捷佳伟创</t>
  </si>
  <si>
    <t>300724.SZ</t>
  </si>
  <si>
    <t>药石科技</t>
  </si>
  <si>
    <t>300725.SZ</t>
  </si>
  <si>
    <t>宏达电子</t>
  </si>
  <si>
    <t>300726.SZ</t>
  </si>
  <si>
    <t>润禾材料</t>
  </si>
  <si>
    <t>300727.SZ</t>
  </si>
  <si>
    <t>乐歌股份</t>
  </si>
  <si>
    <t>300729.SZ</t>
  </si>
  <si>
    <t>科创信息</t>
  </si>
  <si>
    <t>300730.SZ</t>
  </si>
  <si>
    <t>科创新源</t>
  </si>
  <si>
    <t>300731.SZ</t>
  </si>
  <si>
    <t>设研院</t>
  </si>
  <si>
    <t>300732.SZ</t>
  </si>
  <si>
    <t>西菱动力</t>
  </si>
  <si>
    <t>300733.SZ</t>
  </si>
  <si>
    <t>光弘科技</t>
  </si>
  <si>
    <t>300735.SZ</t>
  </si>
  <si>
    <t>百邦科技</t>
  </si>
  <si>
    <t>300736.SZ</t>
  </si>
  <si>
    <t>科顺股份</t>
  </si>
  <si>
    <t>300737.SZ</t>
  </si>
  <si>
    <t>奥飞数据</t>
  </si>
  <si>
    <t>300738.SZ</t>
  </si>
  <si>
    <t>明阳电路</t>
  </si>
  <si>
    <t>300739.SZ</t>
  </si>
  <si>
    <t>御家汇</t>
  </si>
  <si>
    <t>300740.SZ</t>
  </si>
  <si>
    <t>华宝股份</t>
  </si>
  <si>
    <t>300741.SZ</t>
  </si>
  <si>
    <t>越博动力</t>
  </si>
  <si>
    <t>300742.SZ</t>
  </si>
  <si>
    <t>天地数码</t>
  </si>
  <si>
    <t>300743.SZ</t>
  </si>
  <si>
    <t>欣锐科技</t>
  </si>
  <si>
    <t>300745.SZ</t>
  </si>
  <si>
    <t>汉嘉设计</t>
  </si>
  <si>
    <t>300746.SZ</t>
  </si>
  <si>
    <t>锐科激光</t>
  </si>
  <si>
    <t>300747.SZ</t>
  </si>
  <si>
    <t>金力永磁</t>
  </si>
  <si>
    <t>300748.SZ</t>
  </si>
  <si>
    <t>顶固集创</t>
  </si>
  <si>
    <t>300749.SZ</t>
  </si>
  <si>
    <t>宁德时代</t>
  </si>
  <si>
    <t>300750.SZ</t>
  </si>
  <si>
    <t>迈为股份</t>
  </si>
  <si>
    <t>300751.SZ</t>
  </si>
  <si>
    <t>隆利科技</t>
  </si>
  <si>
    <t>300752.SZ</t>
  </si>
  <si>
    <t>爱朋医疗</t>
  </si>
  <si>
    <t>300753.SZ</t>
  </si>
  <si>
    <t>华致酒行</t>
  </si>
  <si>
    <t>300755.SZ</t>
  </si>
  <si>
    <t>中山金马</t>
  </si>
  <si>
    <t>300756.SZ</t>
  </si>
  <si>
    <t>罗博特科</t>
  </si>
  <si>
    <t>300757.SZ</t>
  </si>
  <si>
    <t>七彩化学</t>
  </si>
  <si>
    <t>300758.SZ</t>
  </si>
  <si>
    <t>康龙化成</t>
  </si>
  <si>
    <t>300759.SZ</t>
  </si>
  <si>
    <t>迈瑞医疗</t>
  </si>
  <si>
    <t>300760.SZ</t>
  </si>
  <si>
    <t>立华股份</t>
  </si>
  <si>
    <t>300761.SZ</t>
  </si>
  <si>
    <t>上海瀚讯</t>
  </si>
  <si>
    <t>300762.SZ</t>
  </si>
  <si>
    <t>锦浪科技</t>
  </si>
  <si>
    <t>300763.SZ</t>
  </si>
  <si>
    <t>新诺威</t>
  </si>
  <si>
    <t>300765.SZ</t>
  </si>
  <si>
    <t>每日互动</t>
  </si>
  <si>
    <t>300766.SZ</t>
  </si>
  <si>
    <t>震安科技</t>
  </si>
  <si>
    <t>300767.SZ</t>
  </si>
  <si>
    <t>浦发银行</t>
  </si>
  <si>
    <t>600000.SH</t>
  </si>
  <si>
    <t>白云机场</t>
  </si>
  <si>
    <t>600004.SH</t>
  </si>
  <si>
    <t>东风汽车</t>
  </si>
  <si>
    <t>600006.SH</t>
  </si>
  <si>
    <t>中国国贸</t>
  </si>
  <si>
    <t>600007.SH</t>
  </si>
  <si>
    <t>首创股份</t>
  </si>
  <si>
    <t>600008.SH</t>
  </si>
  <si>
    <t>上海机场</t>
  </si>
  <si>
    <t>600009.SH</t>
  </si>
  <si>
    <t>包钢股份</t>
  </si>
  <si>
    <t>600010.SH</t>
  </si>
  <si>
    <t>华能国际</t>
  </si>
  <si>
    <t>600011.SH</t>
  </si>
  <si>
    <t>皖通高速</t>
  </si>
  <si>
    <t>600012.SH</t>
  </si>
  <si>
    <t>华夏银行</t>
  </si>
  <si>
    <t>600015.SH</t>
  </si>
  <si>
    <t>民生银行</t>
  </si>
  <si>
    <t>600016.SH</t>
  </si>
  <si>
    <t>日照港</t>
  </si>
  <si>
    <t>600017.SH</t>
  </si>
  <si>
    <t>上港集团</t>
  </si>
  <si>
    <t>600018.SH</t>
  </si>
  <si>
    <t>宝钢股份</t>
  </si>
  <si>
    <t>600019.SH</t>
  </si>
  <si>
    <t>中原高速</t>
  </si>
  <si>
    <t>600020.SH</t>
  </si>
  <si>
    <t>上海电力</t>
  </si>
  <si>
    <t>600021.SH</t>
  </si>
  <si>
    <t>山东钢铁</t>
  </si>
  <si>
    <t>600022.SH</t>
  </si>
  <si>
    <t>浙能电力</t>
  </si>
  <si>
    <t>600023.SH</t>
  </si>
  <si>
    <t>华能水电</t>
  </si>
  <si>
    <t>600025.SH</t>
  </si>
  <si>
    <t>中远海能</t>
  </si>
  <si>
    <t>600026.SH</t>
  </si>
  <si>
    <t>华电国际</t>
  </si>
  <si>
    <t>600027.SH</t>
  </si>
  <si>
    <t>中国石化</t>
  </si>
  <si>
    <t>600028.SH</t>
  </si>
  <si>
    <t>南方航空</t>
  </si>
  <si>
    <t>600029.SH</t>
  </si>
  <si>
    <t>中信证券</t>
  </si>
  <si>
    <t>600030.SH</t>
  </si>
  <si>
    <t>三一重工</t>
  </si>
  <si>
    <t>600031.SH</t>
  </si>
  <si>
    <t>福建高速</t>
  </si>
  <si>
    <t>600033.SH</t>
  </si>
  <si>
    <t>楚天高速</t>
  </si>
  <si>
    <t>600035.SH</t>
  </si>
  <si>
    <t>招商银行</t>
  </si>
  <si>
    <t>600036.SH</t>
  </si>
  <si>
    <t>歌华有线</t>
  </si>
  <si>
    <t>600037.SH</t>
  </si>
  <si>
    <t>中直股份</t>
  </si>
  <si>
    <t>600038.SH</t>
  </si>
  <si>
    <t>四川路桥</t>
  </si>
  <si>
    <t>600039.SH</t>
  </si>
  <si>
    <t>保利地产</t>
  </si>
  <si>
    <t>600048.SH</t>
  </si>
  <si>
    <t>中国联通</t>
  </si>
  <si>
    <t>600050.SH</t>
  </si>
  <si>
    <t>宁波联合</t>
  </si>
  <si>
    <t>600051.SH</t>
  </si>
  <si>
    <t>浙江广厦</t>
  </si>
  <si>
    <t>600052.SH</t>
  </si>
  <si>
    <t>九鼎投资</t>
  </si>
  <si>
    <t>600053.SH</t>
  </si>
  <si>
    <t>黄山旅游</t>
  </si>
  <si>
    <t>600054.SH</t>
  </si>
  <si>
    <t>万东医疗</t>
  </si>
  <si>
    <t>600055.SH</t>
  </si>
  <si>
    <t>中国医药</t>
  </si>
  <si>
    <t>600056.SH</t>
  </si>
  <si>
    <t>厦门象屿</t>
  </si>
  <si>
    <t>600057.SH</t>
  </si>
  <si>
    <t>五矿发展</t>
  </si>
  <si>
    <t>600058.SH</t>
  </si>
  <si>
    <t>古越龙山</t>
  </si>
  <si>
    <t>600059.SH</t>
  </si>
  <si>
    <t>海信电器</t>
  </si>
  <si>
    <t>600060.SH</t>
  </si>
  <si>
    <t>国投资本</t>
  </si>
  <si>
    <t>600061.SH</t>
  </si>
  <si>
    <t>华润双鹤</t>
  </si>
  <si>
    <t>600062.SH</t>
  </si>
  <si>
    <t>皖维高新</t>
  </si>
  <si>
    <t>600063.SH</t>
  </si>
  <si>
    <t>南京高科</t>
  </si>
  <si>
    <t>600064.SH</t>
  </si>
  <si>
    <t>宇通客车</t>
  </si>
  <si>
    <t>600066.SH</t>
  </si>
  <si>
    <t>冠城大通</t>
  </si>
  <si>
    <t>600067.SH</t>
  </si>
  <si>
    <t>葛洲坝</t>
  </si>
  <si>
    <t>600068.SH</t>
  </si>
  <si>
    <t>银鸽投资</t>
  </si>
  <si>
    <t>600069.SH</t>
  </si>
  <si>
    <t>浙江富润</t>
  </si>
  <si>
    <t>600070.SH</t>
  </si>
  <si>
    <t>凤凰光学</t>
  </si>
  <si>
    <t>600071.SH</t>
  </si>
  <si>
    <t>中船科技</t>
  </si>
  <si>
    <t>600072.SH</t>
  </si>
  <si>
    <t>上海梅林</t>
  </si>
  <si>
    <t>600073.SH</t>
  </si>
  <si>
    <t>*ST保千</t>
  </si>
  <si>
    <t>600074.SH</t>
  </si>
  <si>
    <t>新疆天业</t>
  </si>
  <si>
    <t>600075.SH</t>
  </si>
  <si>
    <t>康欣新材</t>
  </si>
  <si>
    <t>600076.SH</t>
  </si>
  <si>
    <t>宋都股份</t>
  </si>
  <si>
    <t>600077.SH</t>
  </si>
  <si>
    <t>澄星股份</t>
  </si>
  <si>
    <t>600078.SH</t>
  </si>
  <si>
    <t>人福医药</t>
  </si>
  <si>
    <t>600079.SH</t>
  </si>
  <si>
    <t>金花股份</t>
  </si>
  <si>
    <t>600080.SH</t>
  </si>
  <si>
    <t>东风科技</t>
  </si>
  <si>
    <t>600081.SH</t>
  </si>
  <si>
    <t>海泰发展</t>
  </si>
  <si>
    <t>600082.SH</t>
  </si>
  <si>
    <t>博信股份</t>
  </si>
  <si>
    <t>600083.SH</t>
  </si>
  <si>
    <t>600084.SH</t>
  </si>
  <si>
    <t>同仁堂</t>
  </si>
  <si>
    <t>600085.SH</t>
  </si>
  <si>
    <t>东方金钰</t>
  </si>
  <si>
    <t>600086.SH</t>
  </si>
  <si>
    <t>中视传媒</t>
  </si>
  <si>
    <t>600088.SH</t>
  </si>
  <si>
    <t>特变电工</t>
  </si>
  <si>
    <t>600089.SH</t>
  </si>
  <si>
    <t>同济堂</t>
  </si>
  <si>
    <t>600090.SH</t>
  </si>
  <si>
    <t>ST明科</t>
  </si>
  <si>
    <t>600091.SH</t>
  </si>
  <si>
    <t>易见股份</t>
  </si>
  <si>
    <t>600093.SH</t>
  </si>
  <si>
    <t>大名城</t>
  </si>
  <si>
    <t>600094.SH</t>
  </si>
  <si>
    <t>哈高科</t>
  </si>
  <si>
    <t>600095.SH</t>
  </si>
  <si>
    <t>云天化</t>
  </si>
  <si>
    <t>600096.SH</t>
  </si>
  <si>
    <t>开创国际</t>
  </si>
  <si>
    <t>600097.SH</t>
  </si>
  <si>
    <t>广州发展</t>
  </si>
  <si>
    <t>600098.SH</t>
  </si>
  <si>
    <t>林海股份</t>
  </si>
  <si>
    <t>600099.SH</t>
  </si>
  <si>
    <t>同方股份</t>
  </si>
  <si>
    <t>600100.SH</t>
  </si>
  <si>
    <t>明星电力</t>
  </si>
  <si>
    <t>600101.SH</t>
  </si>
  <si>
    <t>青山纸业</t>
  </si>
  <si>
    <t>600103.SH</t>
  </si>
  <si>
    <t>上汽集团</t>
  </si>
  <si>
    <t>600104.SH</t>
  </si>
  <si>
    <t>永鼎股份</t>
  </si>
  <si>
    <t>600105.SH</t>
  </si>
  <si>
    <t>重庆路桥</t>
  </si>
  <si>
    <t>600106.SH</t>
  </si>
  <si>
    <t>美尔雅</t>
  </si>
  <si>
    <t>600107.SH</t>
  </si>
  <si>
    <t>亚盛集团</t>
  </si>
  <si>
    <t>600108.SH</t>
  </si>
  <si>
    <t>国金证券</t>
  </si>
  <si>
    <t>600109.SH</t>
  </si>
  <si>
    <t>诺德股份</t>
  </si>
  <si>
    <t>600110.SH</t>
  </si>
  <si>
    <t>北方稀土</t>
  </si>
  <si>
    <t>600111.SH</t>
  </si>
  <si>
    <t>600112.SH</t>
  </si>
  <si>
    <t>浙江东日</t>
  </si>
  <si>
    <t>600113.SH</t>
  </si>
  <si>
    <t>东睦股份</t>
  </si>
  <si>
    <t>600114.SH</t>
  </si>
  <si>
    <t>东方航空</t>
  </si>
  <si>
    <t>600115.SH</t>
  </si>
  <si>
    <t>三峡水利</t>
  </si>
  <si>
    <t>600116.SH</t>
  </si>
  <si>
    <t>西宁特钢</t>
  </si>
  <si>
    <t>600117.SH</t>
  </si>
  <si>
    <t>中国卫星</t>
  </si>
  <si>
    <t>600118.SH</t>
  </si>
  <si>
    <t>600119.SH</t>
  </si>
  <si>
    <t>浙江东方</t>
  </si>
  <si>
    <t>600120.SH</t>
  </si>
  <si>
    <t>郑州煤电</t>
  </si>
  <si>
    <t>600121.SH</t>
  </si>
  <si>
    <t>宏图高科</t>
  </si>
  <si>
    <t>600122.SH</t>
  </si>
  <si>
    <t>兰花科创</t>
  </si>
  <si>
    <t>600123.SH</t>
  </si>
  <si>
    <t>铁龙物流</t>
  </si>
  <si>
    <t>600125.SH</t>
  </si>
  <si>
    <t>杭钢股份</t>
  </si>
  <si>
    <t>600126.SH</t>
  </si>
  <si>
    <t>金健米业</t>
  </si>
  <si>
    <t>600127.SH</t>
  </si>
  <si>
    <t>弘业股份</t>
  </si>
  <si>
    <t>600128.SH</t>
  </si>
  <si>
    <t>太极集团</t>
  </si>
  <si>
    <t>600129.SH</t>
  </si>
  <si>
    <t>波导股份</t>
  </si>
  <si>
    <t>600130.SH</t>
  </si>
  <si>
    <t>岷江水电</t>
  </si>
  <si>
    <t>600131.SH</t>
  </si>
  <si>
    <t>重庆啤酒</t>
  </si>
  <si>
    <t>600132.SH</t>
  </si>
  <si>
    <t>东湖高新</t>
  </si>
  <si>
    <t>600133.SH</t>
  </si>
  <si>
    <t>乐凯胶片</t>
  </si>
  <si>
    <t>600135.SH</t>
  </si>
  <si>
    <t>当代明诚</t>
  </si>
  <si>
    <t>600136.SH</t>
  </si>
  <si>
    <t>浪莎股份</t>
  </si>
  <si>
    <t>600137.SH</t>
  </si>
  <si>
    <t>中青旅</t>
  </si>
  <si>
    <t>600138.SH</t>
  </si>
  <si>
    <t>西部资源</t>
  </si>
  <si>
    <t>600139.SH</t>
  </si>
  <si>
    <t>兴发集团</t>
  </si>
  <si>
    <t>600141.SH</t>
  </si>
  <si>
    <t>金发科技</t>
  </si>
  <si>
    <t>600143.SH</t>
  </si>
  <si>
    <t>*ST新亿</t>
  </si>
  <si>
    <t>600145.SH</t>
  </si>
  <si>
    <t>商赢环球</t>
  </si>
  <si>
    <t>600146.SH</t>
  </si>
  <si>
    <t>长春一东</t>
  </si>
  <si>
    <t>600148.SH</t>
  </si>
  <si>
    <t>ST坊展</t>
  </si>
  <si>
    <t>600149.SH</t>
  </si>
  <si>
    <t>中国船舶</t>
  </si>
  <si>
    <t>600150.SH</t>
  </si>
  <si>
    <t>航天机电</t>
  </si>
  <si>
    <t>600151.SH</t>
  </si>
  <si>
    <t>维科技术</t>
  </si>
  <si>
    <t>600152.SH</t>
  </si>
  <si>
    <t>建发股份</t>
  </si>
  <si>
    <t>600153.SH</t>
  </si>
  <si>
    <t>华创阳安</t>
  </si>
  <si>
    <t>600155.SH</t>
  </si>
  <si>
    <t>华升股份</t>
  </si>
  <si>
    <t>600156.SH</t>
  </si>
  <si>
    <t>永泰能源</t>
  </si>
  <si>
    <t>600157.SH</t>
  </si>
  <si>
    <t>中体产业</t>
  </si>
  <si>
    <t>600158.SH</t>
  </si>
  <si>
    <t>大龙地产</t>
  </si>
  <si>
    <t>600159.SH</t>
  </si>
  <si>
    <t>巨化股份</t>
  </si>
  <si>
    <t>600160.SH</t>
  </si>
  <si>
    <t>天坛生物</t>
  </si>
  <si>
    <t>600161.SH</t>
  </si>
  <si>
    <t>香江控股</t>
  </si>
  <si>
    <t>600162.SH</t>
  </si>
  <si>
    <t>中闽能源</t>
  </si>
  <si>
    <t>600163.SH</t>
  </si>
  <si>
    <t>新日恒力</t>
  </si>
  <si>
    <t>600165.SH</t>
  </si>
  <si>
    <t>福田汽车</t>
  </si>
  <si>
    <t>600166.SH</t>
  </si>
  <si>
    <t>联美控股</t>
  </si>
  <si>
    <t>600167.SH</t>
  </si>
  <si>
    <t>武汉控股</t>
  </si>
  <si>
    <t>600168.SH</t>
  </si>
  <si>
    <t>太原重工</t>
  </si>
  <si>
    <t>600169.SH</t>
  </si>
  <si>
    <t>上海建工</t>
  </si>
  <si>
    <t>600170.SH</t>
  </si>
  <si>
    <t>上海贝岭</t>
  </si>
  <si>
    <t>600171.SH</t>
  </si>
  <si>
    <t>黄河旋风</t>
  </si>
  <si>
    <t>600172.SH</t>
  </si>
  <si>
    <t>卧龙地产</t>
  </si>
  <si>
    <t>600173.SH</t>
  </si>
  <si>
    <t>美都能源</t>
  </si>
  <si>
    <t>600175.SH</t>
  </si>
  <si>
    <t>中国巨石</t>
  </si>
  <si>
    <t>600176.SH</t>
  </si>
  <si>
    <t>雅戈尔</t>
  </si>
  <si>
    <t>600177.SH</t>
  </si>
  <si>
    <t>东安动力</t>
  </si>
  <si>
    <t>600178.SH</t>
  </si>
  <si>
    <t>600179.SH</t>
  </si>
  <si>
    <t>瑞茂通</t>
  </si>
  <si>
    <t>600180.SH</t>
  </si>
  <si>
    <t>S佳通</t>
  </si>
  <si>
    <t>600182.SH</t>
  </si>
  <si>
    <t>生益科技</t>
  </si>
  <si>
    <t>600183.SH</t>
  </si>
  <si>
    <t>光电股份</t>
  </si>
  <si>
    <t>600184.SH</t>
  </si>
  <si>
    <t>格力地产</t>
  </si>
  <si>
    <t>600185.SH</t>
  </si>
  <si>
    <t>600186.SH</t>
  </si>
  <si>
    <t>国中水务</t>
  </si>
  <si>
    <t>600187.SH</t>
  </si>
  <si>
    <t>兖州煤业</t>
  </si>
  <si>
    <t>600188.SH</t>
  </si>
  <si>
    <t>吉林森工</t>
  </si>
  <si>
    <t>600189.SH</t>
  </si>
  <si>
    <t>锦州港</t>
  </si>
  <si>
    <t>600190.SH</t>
  </si>
  <si>
    <t>华资实业</t>
  </si>
  <si>
    <t>600191.SH</t>
  </si>
  <si>
    <t>长城电工</t>
  </si>
  <si>
    <t>600192.SH</t>
  </si>
  <si>
    <t>ST创兴</t>
  </si>
  <si>
    <t>600193.SH</t>
  </si>
  <si>
    <t>中牧股份</t>
  </si>
  <si>
    <t>600195.SH</t>
  </si>
  <si>
    <t>复星医药</t>
  </si>
  <si>
    <t>600196.SH</t>
  </si>
  <si>
    <t>伊力特</t>
  </si>
  <si>
    <t>600197.SH</t>
  </si>
  <si>
    <t>600198.SH</t>
  </si>
  <si>
    <t>金种子酒</t>
  </si>
  <si>
    <t>600199.SH</t>
  </si>
  <si>
    <t>江苏吴中</t>
  </si>
  <si>
    <t>600200.SH</t>
  </si>
  <si>
    <t>生物股份</t>
  </si>
  <si>
    <t>600201.SH</t>
  </si>
  <si>
    <t>哈空调</t>
  </si>
  <si>
    <t>600202.SH</t>
  </si>
  <si>
    <t>福日电子</t>
  </si>
  <si>
    <t>600203.SH</t>
  </si>
  <si>
    <t>有研新材</t>
  </si>
  <si>
    <t>600206.SH</t>
  </si>
  <si>
    <t>安彩高科</t>
  </si>
  <si>
    <t>600207.SH</t>
  </si>
  <si>
    <t>新湖中宝</t>
  </si>
  <si>
    <t>600208.SH</t>
  </si>
  <si>
    <t>600209.SH</t>
  </si>
  <si>
    <t>紫江企业</t>
  </si>
  <si>
    <t>600210.SH</t>
  </si>
  <si>
    <t>西藏药业</t>
  </si>
  <si>
    <t>600211.SH</t>
  </si>
  <si>
    <t>江泉实业</t>
  </si>
  <si>
    <t>600212.SH</t>
  </si>
  <si>
    <t>亚星客车</t>
  </si>
  <si>
    <t>600213.SH</t>
  </si>
  <si>
    <t>长春经开</t>
  </si>
  <si>
    <t>600215.SH</t>
  </si>
  <si>
    <t>浙江医药</t>
  </si>
  <si>
    <t>600216.SH</t>
  </si>
  <si>
    <t>中再资环</t>
  </si>
  <si>
    <t>600217.SH</t>
  </si>
  <si>
    <t>全柴动力</t>
  </si>
  <si>
    <t>600218.SH</t>
  </si>
  <si>
    <t>南山铝业</t>
  </si>
  <si>
    <t>600219.SH</t>
  </si>
  <si>
    <t>江苏阳光</t>
  </si>
  <si>
    <t>600220.SH</t>
  </si>
  <si>
    <t>海航控股</t>
  </si>
  <si>
    <t>600221.SH</t>
  </si>
  <si>
    <t>太龙药业</t>
  </si>
  <si>
    <t>600222.SH</t>
  </si>
  <si>
    <t>600223.SH</t>
  </si>
  <si>
    <t>天津松江</t>
  </si>
  <si>
    <t>600225.SH</t>
  </si>
  <si>
    <t>瀚叶股份</t>
  </si>
  <si>
    <t>600226.SH</t>
  </si>
  <si>
    <t>圣济堂</t>
  </si>
  <si>
    <t>600227.SH</t>
  </si>
  <si>
    <t>ST昌九</t>
  </si>
  <si>
    <t>600228.SH</t>
  </si>
  <si>
    <t>城市传媒</t>
  </si>
  <si>
    <t>600229.SH</t>
  </si>
  <si>
    <t>沧州大化</t>
  </si>
  <si>
    <t>600230.SH</t>
  </si>
  <si>
    <t>凌钢股份</t>
  </si>
  <si>
    <t>600231.SH</t>
  </si>
  <si>
    <t>金鹰股份</t>
  </si>
  <si>
    <t>600232.SH</t>
  </si>
  <si>
    <t>圆通速递</t>
  </si>
  <si>
    <t>600233.SH</t>
  </si>
  <si>
    <t>600234.SH</t>
  </si>
  <si>
    <t>民丰特纸</t>
  </si>
  <si>
    <t>600235.SH</t>
  </si>
  <si>
    <t>桂冠电力</t>
  </si>
  <si>
    <t>600236.SH</t>
  </si>
  <si>
    <t>铜峰电子</t>
  </si>
  <si>
    <t>600237.SH</t>
  </si>
  <si>
    <t>600238.SH</t>
  </si>
  <si>
    <t>云南城投</t>
  </si>
  <si>
    <t>600239.SH</t>
  </si>
  <si>
    <t>600240.SH</t>
  </si>
  <si>
    <t>时代万恒</t>
  </si>
  <si>
    <t>600241.SH</t>
  </si>
  <si>
    <t>中昌数据</t>
  </si>
  <si>
    <t>600242.SH</t>
  </si>
  <si>
    <t>青海华鼎</t>
  </si>
  <si>
    <t>600243.SH</t>
  </si>
  <si>
    <t>万通地产</t>
  </si>
  <si>
    <t>600246.SH</t>
  </si>
  <si>
    <t>600247.SH</t>
  </si>
  <si>
    <t>延长化建</t>
  </si>
  <si>
    <t>600248.SH</t>
  </si>
  <si>
    <t>两面针</t>
  </si>
  <si>
    <t>600249.SH</t>
  </si>
  <si>
    <t>南纺股份</t>
  </si>
  <si>
    <t>600250.SH</t>
  </si>
  <si>
    <t>冠农股份</t>
  </si>
  <si>
    <t>600251.SH</t>
  </si>
  <si>
    <t>中恒集团</t>
  </si>
  <si>
    <t>600252.SH</t>
  </si>
  <si>
    <t>梦舟股份</t>
  </si>
  <si>
    <t>600255.SH</t>
  </si>
  <si>
    <t>广汇能源</t>
  </si>
  <si>
    <t>600256.SH</t>
  </si>
  <si>
    <t>大湖股份</t>
  </si>
  <si>
    <t>600257.SH</t>
  </si>
  <si>
    <t>首旅酒店</t>
  </si>
  <si>
    <t>600258.SH</t>
  </si>
  <si>
    <t>广晟有色</t>
  </si>
  <si>
    <t>600259.SH</t>
  </si>
  <si>
    <t>凯乐科技</t>
  </si>
  <si>
    <t>600260.SH</t>
  </si>
  <si>
    <t>阳光照明</t>
  </si>
  <si>
    <t>600261.SH</t>
  </si>
  <si>
    <t>北方股份</t>
  </si>
  <si>
    <t>600262.SH</t>
  </si>
  <si>
    <t>ST景谷</t>
  </si>
  <si>
    <t>600265.SH</t>
  </si>
  <si>
    <t>600266.SH</t>
  </si>
  <si>
    <t>海正药业</t>
  </si>
  <si>
    <t>600267.SH</t>
  </si>
  <si>
    <t>国电南自</t>
  </si>
  <si>
    <t>600268.SH</t>
  </si>
  <si>
    <t>赣粤高速</t>
  </si>
  <si>
    <t>600269.SH</t>
  </si>
  <si>
    <t>航天信息</t>
  </si>
  <si>
    <t>600271.SH</t>
  </si>
  <si>
    <t>开开实业</t>
  </si>
  <si>
    <t>600272.SH</t>
  </si>
  <si>
    <t>嘉化能源</t>
  </si>
  <si>
    <t>600273.SH</t>
  </si>
  <si>
    <t>ST昌鱼</t>
  </si>
  <si>
    <t>600275.SH</t>
  </si>
  <si>
    <t>恒瑞医药</t>
  </si>
  <si>
    <t>600276.SH</t>
  </si>
  <si>
    <t>亿利洁能</t>
  </si>
  <si>
    <t>600277.SH</t>
  </si>
  <si>
    <t>东方创业</t>
  </si>
  <si>
    <t>600278.SH</t>
  </si>
  <si>
    <t>重庆港九</t>
  </si>
  <si>
    <t>600279.SH</t>
  </si>
  <si>
    <t>中央商场</t>
  </si>
  <si>
    <t>600280.SH</t>
  </si>
  <si>
    <t>太化股份</t>
  </si>
  <si>
    <t>600281.SH</t>
  </si>
  <si>
    <t>南钢股份</t>
  </si>
  <si>
    <t>600282.SH</t>
  </si>
  <si>
    <t>钱江水利</t>
  </si>
  <si>
    <t>600283.SH</t>
  </si>
  <si>
    <t>浦东建设</t>
  </si>
  <si>
    <t>600284.SH</t>
  </si>
  <si>
    <t>羚锐制药</t>
  </si>
  <si>
    <t>600285.SH</t>
  </si>
  <si>
    <t>江苏舜天</t>
  </si>
  <si>
    <t>600287.SH</t>
  </si>
  <si>
    <t>大恒科技</t>
  </si>
  <si>
    <t>600288.SH</t>
  </si>
  <si>
    <t>*ST信通</t>
  </si>
  <si>
    <t>600289.SH</t>
  </si>
  <si>
    <t>华仪电气</t>
  </si>
  <si>
    <t>600290.SH</t>
  </si>
  <si>
    <t>西水股份</t>
  </si>
  <si>
    <t>600291.SH</t>
  </si>
  <si>
    <t>远达环保</t>
  </si>
  <si>
    <t>600292.SH</t>
  </si>
  <si>
    <t>三峡新材</t>
  </si>
  <si>
    <t>600293.SH</t>
  </si>
  <si>
    <t>鄂尔多斯</t>
  </si>
  <si>
    <t>600295.SH</t>
  </si>
  <si>
    <t>广汇汽车</t>
  </si>
  <si>
    <t>600297.SH</t>
  </si>
  <si>
    <t>安琪酵母</t>
  </si>
  <si>
    <t>600298.SH</t>
  </si>
  <si>
    <t>安迪苏</t>
  </si>
  <si>
    <t>600299.SH</t>
  </si>
  <si>
    <t>维维股份</t>
  </si>
  <si>
    <t>600300.SH</t>
  </si>
  <si>
    <t>ST南化</t>
  </si>
  <si>
    <t>600301.SH</t>
  </si>
  <si>
    <t>标准股份</t>
  </si>
  <si>
    <t>600302.SH</t>
  </si>
  <si>
    <t>曙光股份</t>
  </si>
  <si>
    <t>600303.SH</t>
  </si>
  <si>
    <t>恒顺醋业</t>
  </si>
  <si>
    <t>600305.SH</t>
  </si>
  <si>
    <t>商业城</t>
  </si>
  <si>
    <t>600306.SH</t>
  </si>
  <si>
    <t>酒钢宏兴</t>
  </si>
  <si>
    <t>600307.SH</t>
  </si>
  <si>
    <t>华泰股份</t>
  </si>
  <si>
    <t>600308.SH</t>
  </si>
  <si>
    <t>万华化学</t>
  </si>
  <si>
    <t>600309.SH</t>
  </si>
  <si>
    <t>桂东电力</t>
  </si>
  <si>
    <t>600310.SH</t>
  </si>
  <si>
    <t>荣华实业</t>
  </si>
  <si>
    <t>600311.SH</t>
  </si>
  <si>
    <t>平高电气</t>
  </si>
  <si>
    <t>600312.SH</t>
  </si>
  <si>
    <t>农发种业</t>
  </si>
  <si>
    <t>600313.SH</t>
  </si>
  <si>
    <t>上海家化</t>
  </si>
  <si>
    <t>600315.SH</t>
  </si>
  <si>
    <t>洪都航空</t>
  </si>
  <si>
    <t>600316.SH</t>
  </si>
  <si>
    <t>营口港</t>
  </si>
  <si>
    <t>600317.SH</t>
  </si>
  <si>
    <t>新力金融</t>
  </si>
  <si>
    <t>600318.SH</t>
  </si>
  <si>
    <t>600319.SH</t>
  </si>
  <si>
    <t>振华重工</t>
  </si>
  <si>
    <t>600320.SH</t>
  </si>
  <si>
    <t>ST正源</t>
  </si>
  <si>
    <t>600321.SH</t>
  </si>
  <si>
    <t>天房发展</t>
  </si>
  <si>
    <t>600322.SH</t>
  </si>
  <si>
    <t>瀚蓝环境</t>
  </si>
  <si>
    <t>600323.SH</t>
  </si>
  <si>
    <t>华发股份</t>
  </si>
  <si>
    <t>600325.SH</t>
  </si>
  <si>
    <t>西藏天路</t>
  </si>
  <si>
    <t>600326.SH</t>
  </si>
  <si>
    <t>大东方</t>
  </si>
  <si>
    <t>600327.SH</t>
  </si>
  <si>
    <t>兰太实业</t>
  </si>
  <si>
    <t>600328.SH</t>
  </si>
  <si>
    <t>中新药业</t>
  </si>
  <si>
    <t>600329.SH</t>
  </si>
  <si>
    <t>天通股份</t>
  </si>
  <si>
    <t>600330.SH</t>
  </si>
  <si>
    <t>宏达股份</t>
  </si>
  <si>
    <t>600331.SH</t>
  </si>
  <si>
    <t>白云山</t>
  </si>
  <si>
    <t>600332.SH</t>
  </si>
  <si>
    <t>长春燃气</t>
  </si>
  <si>
    <t>600333.SH</t>
  </si>
  <si>
    <t>国机汽车</t>
  </si>
  <si>
    <t>600335.SH</t>
  </si>
  <si>
    <t>澳柯玛</t>
  </si>
  <si>
    <t>600336.SH</t>
  </si>
  <si>
    <t>美克家居</t>
  </si>
  <si>
    <t>600337.SH</t>
  </si>
  <si>
    <t>西藏珠峰</t>
  </si>
  <si>
    <t>600338.SH</t>
  </si>
  <si>
    <t>中油工程</t>
  </si>
  <si>
    <t>600339.SH</t>
  </si>
  <si>
    <t>华夏幸福</t>
  </si>
  <si>
    <t>600340.SH</t>
  </si>
  <si>
    <t>航天动力</t>
  </si>
  <si>
    <t>600343.SH</t>
  </si>
  <si>
    <t>长江通信</t>
  </si>
  <si>
    <t>600345.SH</t>
  </si>
  <si>
    <t>600346.SH</t>
  </si>
  <si>
    <t>阳泉煤业</t>
  </si>
  <si>
    <t>600348.SH</t>
  </si>
  <si>
    <t>山东高速</t>
  </si>
  <si>
    <t>600350.SH</t>
  </si>
  <si>
    <t>亚宝药业</t>
  </si>
  <si>
    <t>600351.SH</t>
  </si>
  <si>
    <t>浙江龙盛</t>
  </si>
  <si>
    <t>600352.SH</t>
  </si>
  <si>
    <t>旭光股份</t>
  </si>
  <si>
    <t>600353.SH</t>
  </si>
  <si>
    <t>敦煌种业</t>
  </si>
  <si>
    <t>600354.SH</t>
  </si>
  <si>
    <t>精伦电子</t>
  </si>
  <si>
    <t>600355.SH</t>
  </si>
  <si>
    <t>恒丰纸业</t>
  </si>
  <si>
    <t>600356.SH</t>
  </si>
  <si>
    <t>国旅联合</t>
  </si>
  <si>
    <t>600358.SH</t>
  </si>
  <si>
    <t>新农开发</t>
  </si>
  <si>
    <t>600359.SH</t>
  </si>
  <si>
    <t>华微电子</t>
  </si>
  <si>
    <t>600360.SH</t>
  </si>
  <si>
    <t>华联综超</t>
  </si>
  <si>
    <t>600361.SH</t>
  </si>
  <si>
    <t>江西铜业</t>
  </si>
  <si>
    <t>600362.SH</t>
  </si>
  <si>
    <t>联创光电</t>
  </si>
  <si>
    <t>600363.SH</t>
  </si>
  <si>
    <t>通葡股份</t>
  </si>
  <si>
    <t>600365.SH</t>
  </si>
  <si>
    <t>宁波韵升</t>
  </si>
  <si>
    <t>600366.SH</t>
  </si>
  <si>
    <t>红星发展</t>
  </si>
  <si>
    <t>600367.SH</t>
  </si>
  <si>
    <t>五洲交通</t>
  </si>
  <si>
    <t>600368.SH</t>
  </si>
  <si>
    <t>西南证券</t>
  </si>
  <si>
    <t>600369.SH</t>
  </si>
  <si>
    <t>三房巷</t>
  </si>
  <si>
    <t>600370.SH</t>
  </si>
  <si>
    <t>万向德农</t>
  </si>
  <si>
    <t>600371.SH</t>
  </si>
  <si>
    <t>中航电子</t>
  </si>
  <si>
    <t>600372.SH</t>
  </si>
  <si>
    <t>中文传媒</t>
  </si>
  <si>
    <t>600373.SH</t>
  </si>
  <si>
    <t>华菱星马</t>
  </si>
  <si>
    <t>600375.SH</t>
  </si>
  <si>
    <t>首开股份</t>
  </si>
  <si>
    <t>600376.SH</t>
  </si>
  <si>
    <t>宁沪高速</t>
  </si>
  <si>
    <t>600377.SH</t>
  </si>
  <si>
    <t>600378.SH</t>
  </si>
  <si>
    <t>宝光股份</t>
  </si>
  <si>
    <t>600379.SH</t>
  </si>
  <si>
    <t>健康元</t>
  </si>
  <si>
    <t>600380.SH</t>
  </si>
  <si>
    <t>青海春天</t>
  </si>
  <si>
    <t>600381.SH</t>
  </si>
  <si>
    <t>广东明珠</t>
  </si>
  <si>
    <t>600382.SH</t>
  </si>
  <si>
    <t>金地集团</t>
  </si>
  <si>
    <t>600383.SH</t>
  </si>
  <si>
    <t>600385.SH</t>
  </si>
  <si>
    <t>北巴传媒</t>
  </si>
  <si>
    <t>600386.SH</t>
  </si>
  <si>
    <t>海越能源</t>
  </si>
  <si>
    <t>600387.SH</t>
  </si>
  <si>
    <t>龙净环保</t>
  </si>
  <si>
    <t>600388.SH</t>
  </si>
  <si>
    <t>江山股份</t>
  </si>
  <si>
    <t>600389.SH</t>
  </si>
  <si>
    <t>五矿资本</t>
  </si>
  <si>
    <t>600390.SH</t>
  </si>
  <si>
    <t>航发科技</t>
  </si>
  <si>
    <t>600391.SH</t>
  </si>
  <si>
    <t>盛和资源</t>
  </si>
  <si>
    <t>600392.SH</t>
  </si>
  <si>
    <t>粤泰股份</t>
  </si>
  <si>
    <t>600393.SH</t>
  </si>
  <si>
    <t>盘江股份</t>
  </si>
  <si>
    <t>600395.SH</t>
  </si>
  <si>
    <t>600396.SH</t>
  </si>
  <si>
    <t>600397.SH</t>
  </si>
  <si>
    <t>海澜之家</t>
  </si>
  <si>
    <t>600398.SH</t>
  </si>
  <si>
    <t>ST抚钢</t>
  </si>
  <si>
    <t>600399.SH</t>
  </si>
  <si>
    <t>红豆股份</t>
  </si>
  <si>
    <t>600400.SH</t>
  </si>
  <si>
    <t>大有能源</t>
  </si>
  <si>
    <t>600403.SH</t>
  </si>
  <si>
    <t>动力源</t>
  </si>
  <si>
    <t>600405.SH</t>
  </si>
  <si>
    <t>国电南瑞</t>
  </si>
  <si>
    <t>600406.SH</t>
  </si>
  <si>
    <t>ST安泰</t>
  </si>
  <si>
    <t>600408.SH</t>
  </si>
  <si>
    <t>三友化工</t>
  </si>
  <si>
    <t>600409.SH</t>
  </si>
  <si>
    <t>华胜天成</t>
  </si>
  <si>
    <t>600410.SH</t>
  </si>
  <si>
    <t>小商品城</t>
  </si>
  <si>
    <t>600415.SH</t>
  </si>
  <si>
    <t>湘电股份</t>
  </si>
  <si>
    <t>600416.SH</t>
  </si>
  <si>
    <t>江淮汽车</t>
  </si>
  <si>
    <t>600418.SH</t>
  </si>
  <si>
    <t>天润乳业</t>
  </si>
  <si>
    <t>600419.SH</t>
  </si>
  <si>
    <t>现代制药</t>
  </si>
  <si>
    <t>600420.SH</t>
  </si>
  <si>
    <t>600421.SH</t>
  </si>
  <si>
    <t>昆药集团</t>
  </si>
  <si>
    <t>600422.SH</t>
  </si>
  <si>
    <t>*ST柳化</t>
  </si>
  <si>
    <t>600423.SH</t>
  </si>
  <si>
    <t>青松建化</t>
  </si>
  <si>
    <t>600425.SH</t>
  </si>
  <si>
    <t>华鲁恒升</t>
  </si>
  <si>
    <t>600426.SH</t>
  </si>
  <si>
    <t>中远海特</t>
  </si>
  <si>
    <t>600428.SH</t>
  </si>
  <si>
    <t>三元股份</t>
  </si>
  <si>
    <t>600429.SH</t>
  </si>
  <si>
    <t>冠豪高新</t>
  </si>
  <si>
    <t>600433.SH</t>
  </si>
  <si>
    <t>北方导航</t>
  </si>
  <si>
    <t>600435.SH</t>
  </si>
  <si>
    <t>片仔癀</t>
  </si>
  <si>
    <t>600436.SH</t>
  </si>
  <si>
    <t>通威股份</t>
  </si>
  <si>
    <t>600438.SH</t>
  </si>
  <si>
    <t>瑞贝卡</t>
  </si>
  <si>
    <t>600439.SH</t>
  </si>
  <si>
    <t>国机通用</t>
  </si>
  <si>
    <t>600444.SH</t>
  </si>
  <si>
    <t>金证股份</t>
  </si>
  <si>
    <t>600446.SH</t>
  </si>
  <si>
    <t>华纺股份</t>
  </si>
  <si>
    <t>600448.SH</t>
  </si>
  <si>
    <t>宁夏建材</t>
  </si>
  <si>
    <t>600449.SH</t>
  </si>
  <si>
    <t>涪陵电力</t>
  </si>
  <si>
    <t>600452.SH</t>
  </si>
  <si>
    <t>博通股份</t>
  </si>
  <si>
    <t>600455.SH</t>
  </si>
  <si>
    <t>宝钛股份</t>
  </si>
  <si>
    <t>600456.SH</t>
  </si>
  <si>
    <t>时代新材</t>
  </si>
  <si>
    <t>600458.SH</t>
  </si>
  <si>
    <t>贵研铂业</t>
  </si>
  <si>
    <t>600459.SH</t>
  </si>
  <si>
    <t>士兰微</t>
  </si>
  <si>
    <t>600460.SH</t>
  </si>
  <si>
    <t>洪城水业</t>
  </si>
  <si>
    <t>600461.SH</t>
  </si>
  <si>
    <t>600462.SH</t>
  </si>
  <si>
    <t>空港股份</t>
  </si>
  <si>
    <t>600463.SH</t>
  </si>
  <si>
    <t>蓝光发展</t>
  </si>
  <si>
    <t>600466.SH</t>
  </si>
  <si>
    <t>好当家</t>
  </si>
  <si>
    <t>600467.SH</t>
  </si>
  <si>
    <t>百利电气</t>
  </si>
  <si>
    <t>600468.SH</t>
  </si>
  <si>
    <t>风神股份</t>
  </si>
  <si>
    <t>600469.SH</t>
  </si>
  <si>
    <t>六国化工</t>
  </si>
  <si>
    <t>600470.SH</t>
  </si>
  <si>
    <t>华光股份</t>
  </si>
  <si>
    <t>600475.SH</t>
  </si>
  <si>
    <t>湘邮科技</t>
  </si>
  <si>
    <t>600476.SH</t>
  </si>
  <si>
    <t>杭萧钢构</t>
  </si>
  <si>
    <t>600477.SH</t>
  </si>
  <si>
    <t>科力远</t>
  </si>
  <si>
    <t>600478.SH</t>
  </si>
  <si>
    <t>千金药业</t>
  </si>
  <si>
    <t>600479.SH</t>
  </si>
  <si>
    <t>凌云股份</t>
  </si>
  <si>
    <t>600480.SH</t>
  </si>
  <si>
    <t>双良节能</t>
  </si>
  <si>
    <t>600481.SH</t>
  </si>
  <si>
    <t>中国动力</t>
  </si>
  <si>
    <t>600482.SH</t>
  </si>
  <si>
    <t>福能股份</t>
  </si>
  <si>
    <t>600483.SH</t>
  </si>
  <si>
    <t>600485.SH</t>
  </si>
  <si>
    <t>扬农化工</t>
  </si>
  <si>
    <t>600486.SH</t>
  </si>
  <si>
    <t>亨通光电</t>
  </si>
  <si>
    <t>600487.SH</t>
  </si>
  <si>
    <t>天药股份</t>
  </si>
  <si>
    <t>600488.SH</t>
  </si>
  <si>
    <t>中金黄金</t>
  </si>
  <si>
    <t>600489.SH</t>
  </si>
  <si>
    <t>鹏欣资源</t>
  </si>
  <si>
    <t>600490.SH</t>
  </si>
  <si>
    <t>龙元建设</t>
  </si>
  <si>
    <t>600491.SH</t>
  </si>
  <si>
    <t>凤竹纺织</t>
  </si>
  <si>
    <t>600493.SH</t>
  </si>
  <si>
    <t>晋西车轴</t>
  </si>
  <si>
    <t>600495.SH</t>
  </si>
  <si>
    <t>精工钢构</t>
  </si>
  <si>
    <t>600496.SH</t>
  </si>
  <si>
    <t>驰宏锌锗</t>
  </si>
  <si>
    <t>600497.SH</t>
  </si>
  <si>
    <t>烽火通信</t>
  </si>
  <si>
    <t>600498.SH</t>
  </si>
  <si>
    <t>科达洁能</t>
  </si>
  <si>
    <t>600499.SH</t>
  </si>
  <si>
    <t>中化国际</t>
  </si>
  <si>
    <t>600500.SH</t>
  </si>
  <si>
    <t>航天晨光</t>
  </si>
  <si>
    <t>600501.SH</t>
  </si>
  <si>
    <t>600502.SH</t>
  </si>
  <si>
    <t>华丽家族</t>
  </si>
  <si>
    <t>600503.SH</t>
  </si>
  <si>
    <t>西昌电力</t>
  </si>
  <si>
    <t>600505.SH</t>
  </si>
  <si>
    <t>香梨股份</t>
  </si>
  <si>
    <t>600506.SH</t>
  </si>
  <si>
    <t>方大特钢</t>
  </si>
  <si>
    <t>600507.SH</t>
  </si>
  <si>
    <t>上海能源</t>
  </si>
  <si>
    <t>600508.SH</t>
  </si>
  <si>
    <t>天富能源</t>
  </si>
  <si>
    <t>600509.SH</t>
  </si>
  <si>
    <t>黑牡丹</t>
  </si>
  <si>
    <t>600510.SH</t>
  </si>
  <si>
    <t>国药股份</t>
  </si>
  <si>
    <t>600511.SH</t>
  </si>
  <si>
    <t>腾达建设</t>
  </si>
  <si>
    <t>600512.SH</t>
  </si>
  <si>
    <t>联环药业</t>
  </si>
  <si>
    <t>600513.SH</t>
  </si>
  <si>
    <t>海航基础</t>
  </si>
  <si>
    <t>600515.SH</t>
  </si>
  <si>
    <t>方大炭素</t>
  </si>
  <si>
    <t>600516.SH</t>
  </si>
  <si>
    <t>置信电气</t>
  </si>
  <si>
    <t>600517.SH</t>
  </si>
  <si>
    <t>600518.SH</t>
  </si>
  <si>
    <t>贵州茅台</t>
  </si>
  <si>
    <t>600519.SH</t>
  </si>
  <si>
    <t>文一科技</t>
  </si>
  <si>
    <t>600520.SH</t>
  </si>
  <si>
    <t>华海药业</t>
  </si>
  <si>
    <t>600521.SH</t>
  </si>
  <si>
    <t>中天科技</t>
  </si>
  <si>
    <t>600522.SH</t>
  </si>
  <si>
    <t>贵航股份</t>
  </si>
  <si>
    <t>600523.SH</t>
  </si>
  <si>
    <t>长园集团</t>
  </si>
  <si>
    <t>600525.SH</t>
  </si>
  <si>
    <t>600526.SH</t>
  </si>
  <si>
    <t>江南高纤</t>
  </si>
  <si>
    <t>600527.SH</t>
  </si>
  <si>
    <t>中铁工业</t>
  </si>
  <si>
    <t>600528.SH</t>
  </si>
  <si>
    <t>山东药玻</t>
  </si>
  <si>
    <t>600529.SH</t>
  </si>
  <si>
    <t>交大昂立</t>
  </si>
  <si>
    <t>600530.SH</t>
  </si>
  <si>
    <t>豫光金铅</t>
  </si>
  <si>
    <t>600531.SH</t>
  </si>
  <si>
    <t>宏达矿业</t>
  </si>
  <si>
    <t>600532.SH</t>
  </si>
  <si>
    <t>栖霞建设</t>
  </si>
  <si>
    <t>600533.SH</t>
  </si>
  <si>
    <t>天士力</t>
  </si>
  <si>
    <t>600535.SH</t>
  </si>
  <si>
    <t>中国软件</t>
  </si>
  <si>
    <t>600536.SH</t>
  </si>
  <si>
    <t>亿晶光电</t>
  </si>
  <si>
    <t>600537.SH</t>
  </si>
  <si>
    <t>国发股份</t>
  </si>
  <si>
    <t>600538.SH</t>
  </si>
  <si>
    <t>ST狮头</t>
  </si>
  <si>
    <t>600539.SH</t>
  </si>
  <si>
    <t>新赛股份</t>
  </si>
  <si>
    <t>600540.SH</t>
  </si>
  <si>
    <t>莫高股份</t>
  </si>
  <si>
    <t>600543.SH</t>
  </si>
  <si>
    <t>卓郎智能</t>
  </si>
  <si>
    <t>600545.SH</t>
  </si>
  <si>
    <t>山煤国际</t>
  </si>
  <si>
    <t>600546.SH</t>
  </si>
  <si>
    <t>山东黄金</t>
  </si>
  <si>
    <t>600547.SH</t>
  </si>
  <si>
    <t>深高速</t>
  </si>
  <si>
    <t>600548.SH</t>
  </si>
  <si>
    <t>厦门钨业</t>
  </si>
  <si>
    <t>600549.SH</t>
  </si>
  <si>
    <t>保变电气</t>
  </si>
  <si>
    <t>600550.SH</t>
  </si>
  <si>
    <t>时代出版</t>
  </si>
  <si>
    <t>600551.SH</t>
  </si>
  <si>
    <t>凯盛科技</t>
  </si>
  <si>
    <t>600552.SH</t>
  </si>
  <si>
    <t>海航创新</t>
  </si>
  <si>
    <t>600555.SH</t>
  </si>
  <si>
    <t>ST慧球</t>
  </si>
  <si>
    <t>600556.SH</t>
  </si>
  <si>
    <t>康缘药业</t>
  </si>
  <si>
    <t>600557.SH</t>
  </si>
  <si>
    <t>大西洋</t>
  </si>
  <si>
    <t>600558.SH</t>
  </si>
  <si>
    <t>老白干酒</t>
  </si>
  <si>
    <t>600559.SH</t>
  </si>
  <si>
    <t>金自天正</t>
  </si>
  <si>
    <t>600560.SH</t>
  </si>
  <si>
    <t>江西长运</t>
  </si>
  <si>
    <t>600561.SH</t>
  </si>
  <si>
    <t>国睿科技</t>
  </si>
  <si>
    <t>600562.SH</t>
  </si>
  <si>
    <t>法拉电子</t>
  </si>
  <si>
    <t>600563.SH</t>
  </si>
  <si>
    <t>迪马股份</t>
  </si>
  <si>
    <t>600565.SH</t>
  </si>
  <si>
    <t>济川药业</t>
  </si>
  <si>
    <t>600566.SH</t>
  </si>
  <si>
    <t>山鹰纸业</t>
  </si>
  <si>
    <t>600567.SH</t>
  </si>
  <si>
    <t>中珠医疗</t>
  </si>
  <si>
    <t>600568.SH</t>
  </si>
  <si>
    <t>安阳钢铁</t>
  </si>
  <si>
    <t>600569.SH</t>
  </si>
  <si>
    <t>恒生电子</t>
  </si>
  <si>
    <t>600570.SH</t>
  </si>
  <si>
    <t>信雅达</t>
  </si>
  <si>
    <t>600571.SH</t>
  </si>
  <si>
    <t>康恩贝</t>
  </si>
  <si>
    <t>600572.SH</t>
  </si>
  <si>
    <t>惠泉啤酒</t>
  </si>
  <si>
    <t>600573.SH</t>
  </si>
  <si>
    <t>600575.SH</t>
  </si>
  <si>
    <t>祥源文化</t>
  </si>
  <si>
    <t>600576.SH</t>
  </si>
  <si>
    <t>精达股份</t>
  </si>
  <si>
    <t>600577.SH</t>
  </si>
  <si>
    <t>京能电力</t>
  </si>
  <si>
    <t>600578.SH</t>
  </si>
  <si>
    <t>600579.SH</t>
  </si>
  <si>
    <t>卧龙电驱</t>
  </si>
  <si>
    <t>600580.SH</t>
  </si>
  <si>
    <t>八一钢铁</t>
  </si>
  <si>
    <t>600581.SH</t>
  </si>
  <si>
    <t>天地科技</t>
  </si>
  <si>
    <t>600582.SH</t>
  </si>
  <si>
    <t>海油工程</t>
  </si>
  <si>
    <t>600583.SH</t>
  </si>
  <si>
    <t>长电科技</t>
  </si>
  <si>
    <t>600584.SH</t>
  </si>
  <si>
    <t>海螺水泥</t>
  </si>
  <si>
    <t>600585.SH</t>
  </si>
  <si>
    <t>金晶科技</t>
  </si>
  <si>
    <t>600586.SH</t>
  </si>
  <si>
    <t>新华医疗</t>
  </si>
  <si>
    <t>600587.SH</t>
  </si>
  <si>
    <t>用友网络</t>
  </si>
  <si>
    <t>600588.SH</t>
  </si>
  <si>
    <t>广东榕泰</t>
  </si>
  <si>
    <t>600589.SH</t>
  </si>
  <si>
    <t>泰豪科技</t>
  </si>
  <si>
    <t>600590.SH</t>
  </si>
  <si>
    <t>龙溪股份</t>
  </si>
  <si>
    <t>600592.SH</t>
  </si>
  <si>
    <t>大连圣亚</t>
  </si>
  <si>
    <t>600593.SH</t>
  </si>
  <si>
    <t>益佰制药</t>
  </si>
  <si>
    <t>600594.SH</t>
  </si>
  <si>
    <t>600595.SH</t>
  </si>
  <si>
    <t>新安股份</t>
  </si>
  <si>
    <t>600596.SH</t>
  </si>
  <si>
    <t>光明乳业</t>
  </si>
  <si>
    <t>600597.SH</t>
  </si>
  <si>
    <t>北大荒</t>
  </si>
  <si>
    <t>600598.SH</t>
  </si>
  <si>
    <t>熊猫金控</t>
  </si>
  <si>
    <t>600599.SH</t>
  </si>
  <si>
    <t>青岛啤酒</t>
  </si>
  <si>
    <t>600600.SH</t>
  </si>
  <si>
    <t>方正科技</t>
  </si>
  <si>
    <t>600601.SH</t>
  </si>
  <si>
    <t>云赛智联</t>
  </si>
  <si>
    <t>600602.SH</t>
  </si>
  <si>
    <t>广汇物流</t>
  </si>
  <si>
    <t>600603.SH</t>
  </si>
  <si>
    <t>市北高新</t>
  </si>
  <si>
    <t>600604.SH</t>
  </si>
  <si>
    <t>汇通能源</t>
  </si>
  <si>
    <t>600605.SH</t>
  </si>
  <si>
    <t>绿地控股</t>
  </si>
  <si>
    <t>600606.SH</t>
  </si>
  <si>
    <t>ST沪科</t>
  </si>
  <si>
    <t>600608.SH</t>
  </si>
  <si>
    <t>金杯汽车</t>
  </si>
  <si>
    <t>600609.SH</t>
  </si>
  <si>
    <t>*ST毅达</t>
  </si>
  <si>
    <t>600610.SH</t>
  </si>
  <si>
    <t>大众交通</t>
  </si>
  <si>
    <t>600611.SH</t>
  </si>
  <si>
    <t>老凤祥</t>
  </si>
  <si>
    <t>600612.SH</t>
  </si>
  <si>
    <t>神奇制药</t>
  </si>
  <si>
    <t>600613.SH</t>
  </si>
  <si>
    <t>600614.SH</t>
  </si>
  <si>
    <t>丰华股份</t>
  </si>
  <si>
    <t>600615.SH</t>
  </si>
  <si>
    <t>金枫酒业</t>
  </si>
  <si>
    <t>600616.SH</t>
  </si>
  <si>
    <t>国新能源</t>
  </si>
  <si>
    <t>600617.SH</t>
  </si>
  <si>
    <t>氯碱化工</t>
  </si>
  <si>
    <t>600618.SH</t>
  </si>
  <si>
    <t>海立股份</t>
  </si>
  <si>
    <t>600619.SH</t>
  </si>
  <si>
    <t>天宸股份</t>
  </si>
  <si>
    <t>600620.SH</t>
  </si>
  <si>
    <t>华鑫股份</t>
  </si>
  <si>
    <t>600621.SH</t>
  </si>
  <si>
    <t>光大嘉宝</t>
  </si>
  <si>
    <t>600622.SH</t>
  </si>
  <si>
    <t>华谊集团</t>
  </si>
  <si>
    <t>600623.SH</t>
  </si>
  <si>
    <t>复旦复华</t>
  </si>
  <si>
    <t>600624.SH</t>
  </si>
  <si>
    <t>申达股份</t>
  </si>
  <si>
    <t>600626.SH</t>
  </si>
  <si>
    <t>新世界</t>
  </si>
  <si>
    <t>600628.SH</t>
  </si>
  <si>
    <t>华建集团</t>
  </si>
  <si>
    <t>600629.SH</t>
  </si>
  <si>
    <t>龙头股份</t>
  </si>
  <si>
    <t>600630.SH</t>
  </si>
  <si>
    <t>浙数文化</t>
  </si>
  <si>
    <t>600633.SH</t>
  </si>
  <si>
    <t>*ST富控</t>
  </si>
  <si>
    <t>600634.SH</t>
  </si>
  <si>
    <t>大众公用</t>
  </si>
  <si>
    <t>600635.SH</t>
  </si>
  <si>
    <t>三爱富</t>
  </si>
  <si>
    <t>600636.SH</t>
  </si>
  <si>
    <t>东方明珠</t>
  </si>
  <si>
    <t>600637.SH</t>
  </si>
  <si>
    <t>新黄浦</t>
  </si>
  <si>
    <t>600638.SH</t>
  </si>
  <si>
    <t>浦东金桥</t>
  </si>
  <si>
    <t>600639.SH</t>
  </si>
  <si>
    <t>号百控股</t>
  </si>
  <si>
    <t>600640.SH</t>
  </si>
  <si>
    <t>万业企业</t>
  </si>
  <si>
    <t>600641.SH</t>
  </si>
  <si>
    <t>申能股份</t>
  </si>
  <si>
    <t>600642.SH</t>
  </si>
  <si>
    <t>爱建集团</t>
  </si>
  <si>
    <t>600643.SH</t>
  </si>
  <si>
    <t>乐山电力</t>
  </si>
  <si>
    <t>600644.SH</t>
  </si>
  <si>
    <t>中源协和</t>
  </si>
  <si>
    <t>600645.SH</t>
  </si>
  <si>
    <t>同达创业</t>
  </si>
  <si>
    <t>600647.SH</t>
  </si>
  <si>
    <t>外高桥</t>
  </si>
  <si>
    <t>600648.SH</t>
  </si>
  <si>
    <t>城投控股</t>
  </si>
  <si>
    <t>600649.SH</t>
  </si>
  <si>
    <t>锦江投资</t>
  </si>
  <si>
    <t>600650.SH</t>
  </si>
  <si>
    <t>飞乐音响</t>
  </si>
  <si>
    <t>600651.SH</t>
  </si>
  <si>
    <t>600652.SH</t>
  </si>
  <si>
    <t>申华控股</t>
  </si>
  <si>
    <t>600653.SH</t>
  </si>
  <si>
    <t>600654.SH</t>
  </si>
  <si>
    <t>豫园股份</t>
  </si>
  <si>
    <t>600655.SH</t>
  </si>
  <si>
    <t>信达地产</t>
  </si>
  <si>
    <t>600657.SH</t>
  </si>
  <si>
    <t>电子城</t>
  </si>
  <si>
    <t>600658.SH</t>
  </si>
  <si>
    <t>福耀玻璃</t>
  </si>
  <si>
    <t>600660.SH</t>
  </si>
  <si>
    <t>昂立教育</t>
  </si>
  <si>
    <t>600661.SH</t>
  </si>
  <si>
    <t>强生控股</t>
  </si>
  <si>
    <t>600662.SH</t>
  </si>
  <si>
    <t>陆家嘴</t>
  </si>
  <si>
    <t>600663.SH</t>
  </si>
  <si>
    <t>哈药股份</t>
  </si>
  <si>
    <t>600664.SH</t>
  </si>
  <si>
    <t>天地源</t>
  </si>
  <si>
    <t>600665.SH</t>
  </si>
  <si>
    <t>600666.SH</t>
  </si>
  <si>
    <t>太极实业</t>
  </si>
  <si>
    <t>600667.SH</t>
  </si>
  <si>
    <t>尖峰集团</t>
  </si>
  <si>
    <t>600668.SH</t>
  </si>
  <si>
    <t>天目药业</t>
  </si>
  <si>
    <t>600671.SH</t>
  </si>
  <si>
    <t>600673.SH</t>
  </si>
  <si>
    <t>川投能源</t>
  </si>
  <si>
    <t>600674.SH</t>
  </si>
  <si>
    <t>中华企业</t>
  </si>
  <si>
    <t>600675.SH</t>
  </si>
  <si>
    <t>交运股份</t>
  </si>
  <si>
    <t>600676.SH</t>
  </si>
  <si>
    <t>航天通信</t>
  </si>
  <si>
    <t>600677.SH</t>
  </si>
  <si>
    <t>四川金顶</t>
  </si>
  <si>
    <t>600678.SH</t>
  </si>
  <si>
    <t>上海凤凰</t>
  </si>
  <si>
    <t>600679.SH</t>
  </si>
  <si>
    <t>百川能源</t>
  </si>
  <si>
    <t>600681.SH</t>
  </si>
  <si>
    <t>南京新百</t>
  </si>
  <si>
    <t>600682.SH</t>
  </si>
  <si>
    <t>京投发展</t>
  </si>
  <si>
    <t>600683.SH</t>
  </si>
  <si>
    <t>珠江实业</t>
  </si>
  <si>
    <t>600684.SH</t>
  </si>
  <si>
    <t>中船防务</t>
  </si>
  <si>
    <t>600685.SH</t>
  </si>
  <si>
    <t>金龙汽车</t>
  </si>
  <si>
    <t>600686.SH</t>
  </si>
  <si>
    <t>600687.SH</t>
  </si>
  <si>
    <t>上海石化</t>
  </si>
  <si>
    <t>600688.SH</t>
  </si>
  <si>
    <t>上海三毛</t>
  </si>
  <si>
    <t>600689.SH</t>
  </si>
  <si>
    <t>600690.SH</t>
  </si>
  <si>
    <t>阳煤化工</t>
  </si>
  <si>
    <t>600691.SH</t>
  </si>
  <si>
    <t>亚通股份</t>
  </si>
  <si>
    <t>600692.SH</t>
  </si>
  <si>
    <t>东百集团</t>
  </si>
  <si>
    <t>600693.SH</t>
  </si>
  <si>
    <t>大商股份</t>
  </si>
  <si>
    <t>600694.SH</t>
  </si>
  <si>
    <t>绿庭投资</t>
  </si>
  <si>
    <t>600695.SH</t>
  </si>
  <si>
    <t>ST岩石</t>
  </si>
  <si>
    <t>600696.SH</t>
  </si>
  <si>
    <t>欧亚集团</t>
  </si>
  <si>
    <t>600697.SH</t>
  </si>
  <si>
    <t>*ST天雁</t>
  </si>
  <si>
    <t>600698.SH</t>
  </si>
  <si>
    <t>均胜电子</t>
  </si>
  <si>
    <t>600699.SH</t>
  </si>
  <si>
    <t>*ST工新</t>
  </si>
  <si>
    <t>600701.SH</t>
  </si>
  <si>
    <t>舍得酒业</t>
  </si>
  <si>
    <t>600702.SH</t>
  </si>
  <si>
    <t>三安光电</t>
  </si>
  <si>
    <t>600703.SH</t>
  </si>
  <si>
    <t>物产中大</t>
  </si>
  <si>
    <t>600704.SH</t>
  </si>
  <si>
    <t>中航资本</t>
  </si>
  <si>
    <t>600705.SH</t>
  </si>
  <si>
    <t>曲江文旅</t>
  </si>
  <si>
    <t>600706.SH</t>
  </si>
  <si>
    <t>彩虹股份</t>
  </si>
  <si>
    <t>600707.SH</t>
  </si>
  <si>
    <t>光明地产</t>
  </si>
  <si>
    <t>600708.SH</t>
  </si>
  <si>
    <t>苏美达</t>
  </si>
  <si>
    <t>600710.SH</t>
  </si>
  <si>
    <t>盛屯矿业</t>
  </si>
  <si>
    <t>600711.SH</t>
  </si>
  <si>
    <t>南宁百货</t>
  </si>
  <si>
    <t>600712.SH</t>
  </si>
  <si>
    <t>南京医药</t>
  </si>
  <si>
    <t>600713.SH</t>
  </si>
  <si>
    <t>金瑞矿业</t>
  </si>
  <si>
    <t>600714.SH</t>
  </si>
  <si>
    <t>文投控股</t>
  </si>
  <si>
    <t>600715.SH</t>
  </si>
  <si>
    <t>凤凰股份</t>
  </si>
  <si>
    <t>600716.SH</t>
  </si>
  <si>
    <t>天津港</t>
  </si>
  <si>
    <t>600717.SH</t>
  </si>
  <si>
    <t>东软集团</t>
  </si>
  <si>
    <t>600718.SH</t>
  </si>
  <si>
    <t>大连热电</t>
  </si>
  <si>
    <t>600719.SH</t>
  </si>
  <si>
    <t>祁连山</t>
  </si>
  <si>
    <t>600720.SH</t>
  </si>
  <si>
    <t>600721.SH</t>
  </si>
  <si>
    <t>金牛化工</t>
  </si>
  <si>
    <t>600722.SH</t>
  </si>
  <si>
    <t>首商股份</t>
  </si>
  <si>
    <t>600723.SH</t>
  </si>
  <si>
    <t>宁波富达</t>
  </si>
  <si>
    <t>600724.SH</t>
  </si>
  <si>
    <t>ST云维</t>
  </si>
  <si>
    <t>600725.SH</t>
  </si>
  <si>
    <t>600726.SH</t>
  </si>
  <si>
    <t>鲁北化工</t>
  </si>
  <si>
    <t>600727.SH</t>
  </si>
  <si>
    <t>佳都科技</t>
  </si>
  <si>
    <t>600728.SH</t>
  </si>
  <si>
    <t>重庆百货</t>
  </si>
  <si>
    <t>600729.SH</t>
  </si>
  <si>
    <t>中国高科</t>
  </si>
  <si>
    <t>600730.SH</t>
  </si>
  <si>
    <t>湖南海利</t>
  </si>
  <si>
    <t>600731.SH</t>
  </si>
  <si>
    <t>ST新梅</t>
  </si>
  <si>
    <t>600732.SH</t>
  </si>
  <si>
    <t>北汽蓝谷</t>
  </si>
  <si>
    <t>600733.SH</t>
  </si>
  <si>
    <t>实达集团</t>
  </si>
  <si>
    <t>600734.SH</t>
  </si>
  <si>
    <t>新华锦</t>
  </si>
  <si>
    <t>600735.SH</t>
  </si>
  <si>
    <t>苏州高新</t>
  </si>
  <si>
    <t>600736.SH</t>
  </si>
  <si>
    <t>中粮糖业</t>
  </si>
  <si>
    <t>600737.SH</t>
  </si>
  <si>
    <t>兰州民百</t>
  </si>
  <si>
    <t>600738.SH</t>
  </si>
  <si>
    <t>辽宁成大</t>
  </si>
  <si>
    <t>600739.SH</t>
  </si>
  <si>
    <t>山西焦化</t>
  </si>
  <si>
    <t>600740.SH</t>
  </si>
  <si>
    <t>华域汽车</t>
  </si>
  <si>
    <t>600741.SH</t>
  </si>
  <si>
    <t>一汽富维</t>
  </si>
  <si>
    <t>600742.SH</t>
  </si>
  <si>
    <t>华远地产</t>
  </si>
  <si>
    <t>600743.SH</t>
  </si>
  <si>
    <t>华银电力</t>
  </si>
  <si>
    <t>600744.SH</t>
  </si>
  <si>
    <t>闻泰科技</t>
  </si>
  <si>
    <t>600745.SH</t>
  </si>
  <si>
    <t>江苏索普</t>
  </si>
  <si>
    <t>600746.SH</t>
  </si>
  <si>
    <t>600747.SH</t>
  </si>
  <si>
    <t>上实发展</t>
  </si>
  <si>
    <t>600748.SH</t>
  </si>
  <si>
    <t>600749.SH</t>
  </si>
  <si>
    <t>江中药业</t>
  </si>
  <si>
    <t>600750.SH</t>
  </si>
  <si>
    <t>海航科技</t>
  </si>
  <si>
    <t>600751.SH</t>
  </si>
  <si>
    <t>东方银星</t>
  </si>
  <si>
    <t>600753.SH</t>
  </si>
  <si>
    <t>600754.SH</t>
  </si>
  <si>
    <t>厦门国贸</t>
  </si>
  <si>
    <t>600755.SH</t>
  </si>
  <si>
    <t>浪潮软件</t>
  </si>
  <si>
    <t>600756.SH</t>
  </si>
  <si>
    <t>长江传媒</t>
  </si>
  <si>
    <t>600757.SH</t>
  </si>
  <si>
    <t>红阳能源</t>
  </si>
  <si>
    <t>600758.SH</t>
  </si>
  <si>
    <t>洲际油气</t>
  </si>
  <si>
    <t>600759.SH</t>
  </si>
  <si>
    <t>中航沈飞</t>
  </si>
  <si>
    <t>600760.SH</t>
  </si>
  <si>
    <t>安徽合力</t>
  </si>
  <si>
    <t>600761.SH</t>
  </si>
  <si>
    <t>通策医疗</t>
  </si>
  <si>
    <t>600763.SH</t>
  </si>
  <si>
    <t>中国海防</t>
  </si>
  <si>
    <t>600764.SH</t>
  </si>
  <si>
    <t>中航重机</t>
  </si>
  <si>
    <t>600765.SH</t>
  </si>
  <si>
    <t>园城黄金</t>
  </si>
  <si>
    <t>600766.SH</t>
  </si>
  <si>
    <t>ST运盛</t>
  </si>
  <si>
    <t>600767.SH</t>
  </si>
  <si>
    <t>宁波富邦</t>
  </si>
  <si>
    <t>600768.SH</t>
  </si>
  <si>
    <t>祥龙电业</t>
  </si>
  <si>
    <t>600769.SH</t>
  </si>
  <si>
    <t>综艺股份</t>
  </si>
  <si>
    <t>600770.SH</t>
  </si>
  <si>
    <t>广誉远</t>
  </si>
  <si>
    <t>600771.SH</t>
  </si>
  <si>
    <t>西藏城投</t>
  </si>
  <si>
    <t>600773.SH</t>
  </si>
  <si>
    <t>汉商集团</t>
  </si>
  <si>
    <t>600774.SH</t>
  </si>
  <si>
    <t>南京熊猫</t>
  </si>
  <si>
    <t>600775.SH</t>
  </si>
  <si>
    <t>东方通信</t>
  </si>
  <si>
    <t>600776.SH</t>
  </si>
  <si>
    <t>新潮能源</t>
  </si>
  <si>
    <t>600777.SH</t>
  </si>
  <si>
    <t>600778.SH</t>
  </si>
  <si>
    <t>水井坊</t>
  </si>
  <si>
    <t>600779.SH</t>
  </si>
  <si>
    <t>通宝能源</t>
  </si>
  <si>
    <t>600780.SH</t>
  </si>
  <si>
    <t>600781.SH</t>
  </si>
  <si>
    <t>新钢股份</t>
  </si>
  <si>
    <t>600782.SH</t>
  </si>
  <si>
    <t>鲁信创投</t>
  </si>
  <si>
    <t>600783.SH</t>
  </si>
  <si>
    <t>鲁银投资</t>
  </si>
  <si>
    <t>600784.SH</t>
  </si>
  <si>
    <t>新华百货</t>
  </si>
  <si>
    <t>600785.SH</t>
  </si>
  <si>
    <t>中储股份</t>
  </si>
  <si>
    <t>600787.SH</t>
  </si>
  <si>
    <t>鲁抗医药</t>
  </si>
  <si>
    <t>600789.SH</t>
  </si>
  <si>
    <t>轻纺城</t>
  </si>
  <si>
    <t>600790.SH</t>
  </si>
  <si>
    <t>京能置业</t>
  </si>
  <si>
    <t>600791.SH</t>
  </si>
  <si>
    <t>云煤能源</t>
  </si>
  <si>
    <t>600792.SH</t>
  </si>
  <si>
    <t>宜宾纸业</t>
  </si>
  <si>
    <t>600793.SH</t>
  </si>
  <si>
    <t>保税科技</t>
  </si>
  <si>
    <t>600794.SH</t>
  </si>
  <si>
    <t>国电电力</t>
  </si>
  <si>
    <t>600795.SH</t>
  </si>
  <si>
    <t>钱江生化</t>
  </si>
  <si>
    <t>600796.SH</t>
  </si>
  <si>
    <t>浙大网新</t>
  </si>
  <si>
    <t>600797.SH</t>
  </si>
  <si>
    <t>宁波海运</t>
  </si>
  <si>
    <t>600798.SH</t>
  </si>
  <si>
    <t>天津磁卡</t>
  </si>
  <si>
    <t>600800.SH</t>
  </si>
  <si>
    <t>华新水泥</t>
  </si>
  <si>
    <t>600801.SH</t>
  </si>
  <si>
    <t>福建水泥</t>
  </si>
  <si>
    <t>600802.SH</t>
  </si>
  <si>
    <t>新奥股份</t>
  </si>
  <si>
    <t>600803.SH</t>
  </si>
  <si>
    <t>鹏博士</t>
  </si>
  <si>
    <t>600804.SH</t>
  </si>
  <si>
    <t>悦达投资</t>
  </si>
  <si>
    <t>600805.SH</t>
  </si>
  <si>
    <t>600807.SH</t>
  </si>
  <si>
    <t>马钢股份</t>
  </si>
  <si>
    <t>600808.SH</t>
  </si>
  <si>
    <t>山西汾酒</t>
  </si>
  <si>
    <t>600809.SH</t>
  </si>
  <si>
    <t>神马股份</t>
  </si>
  <si>
    <t>600810.SH</t>
  </si>
  <si>
    <t>东方集团</t>
  </si>
  <si>
    <t>600811.SH</t>
  </si>
  <si>
    <t>华北制药</t>
  </si>
  <si>
    <t>600812.SH</t>
  </si>
  <si>
    <t>杭州解百</t>
  </si>
  <si>
    <t>600814.SH</t>
  </si>
  <si>
    <t>600815.SH</t>
  </si>
  <si>
    <t>安信信托</t>
  </si>
  <si>
    <t>600816.SH</t>
  </si>
  <si>
    <t>ST宏盛</t>
  </si>
  <si>
    <t>600817.SH</t>
  </si>
  <si>
    <t>中路股份</t>
  </si>
  <si>
    <t>600818.SH</t>
  </si>
  <si>
    <t>耀皮玻璃</t>
  </si>
  <si>
    <t>600819.SH</t>
  </si>
  <si>
    <t>隧道股份</t>
  </si>
  <si>
    <t>600820.SH</t>
  </si>
  <si>
    <t>津劝业</t>
  </si>
  <si>
    <t>600821.SH</t>
  </si>
  <si>
    <t>上海物贸</t>
  </si>
  <si>
    <t>600822.SH</t>
  </si>
  <si>
    <t>世茂股份</t>
  </si>
  <si>
    <t>600823.SH</t>
  </si>
  <si>
    <t>益民集团</t>
  </si>
  <si>
    <t>600824.SH</t>
  </si>
  <si>
    <t>新华传媒</t>
  </si>
  <si>
    <t>600825.SH</t>
  </si>
  <si>
    <t>兰生股份</t>
  </si>
  <si>
    <t>600826.SH</t>
  </si>
  <si>
    <t>百联股份</t>
  </si>
  <si>
    <t>600827.SH</t>
  </si>
  <si>
    <t>茂业商业</t>
  </si>
  <si>
    <t>600828.SH</t>
  </si>
  <si>
    <t>人民同泰</t>
  </si>
  <si>
    <t>600829.SH</t>
  </si>
  <si>
    <t>香溢融通</t>
  </si>
  <si>
    <t>600830.SH</t>
  </si>
  <si>
    <t>广电网络</t>
  </si>
  <si>
    <t>600831.SH</t>
  </si>
  <si>
    <t>第一医药</t>
  </si>
  <si>
    <t>600833.SH</t>
  </si>
  <si>
    <t>申通地铁</t>
  </si>
  <si>
    <t>600834.SH</t>
  </si>
  <si>
    <t>上海机电</t>
  </si>
  <si>
    <t>600835.SH</t>
  </si>
  <si>
    <t>界龙实业</t>
  </si>
  <si>
    <t>600836.SH</t>
  </si>
  <si>
    <t>海通证券</t>
  </si>
  <si>
    <t>600837.SH</t>
  </si>
  <si>
    <t>上海九百</t>
  </si>
  <si>
    <t>600838.SH</t>
  </si>
  <si>
    <t>四川长虹</t>
  </si>
  <si>
    <t>600839.SH</t>
  </si>
  <si>
    <t>上柴股份</t>
  </si>
  <si>
    <t>600841.SH</t>
  </si>
  <si>
    <t>上工申贝</t>
  </si>
  <si>
    <t>600843.SH</t>
  </si>
  <si>
    <t>丹化科技</t>
  </si>
  <si>
    <t>600844.SH</t>
  </si>
  <si>
    <t>宝信软件</t>
  </si>
  <si>
    <t>600845.SH</t>
  </si>
  <si>
    <t>同济科技</t>
  </si>
  <si>
    <t>600846.SH</t>
  </si>
  <si>
    <t>万里股份</t>
  </si>
  <si>
    <t>600847.SH</t>
  </si>
  <si>
    <t>上海临港</t>
  </si>
  <si>
    <t>600848.SH</t>
  </si>
  <si>
    <t>华东电脑</t>
  </si>
  <si>
    <t>600850.SH</t>
  </si>
  <si>
    <t>海欣股份</t>
  </si>
  <si>
    <t>600851.SH</t>
  </si>
  <si>
    <t>龙建股份</t>
  </si>
  <si>
    <t>600853.SH</t>
  </si>
  <si>
    <t>春兰股份</t>
  </si>
  <si>
    <t>600854.SH</t>
  </si>
  <si>
    <t>航天长峰</t>
  </si>
  <si>
    <t>600855.SH</t>
  </si>
  <si>
    <t>600856.SH</t>
  </si>
  <si>
    <t>宁波中百</t>
  </si>
  <si>
    <t>600857.SH</t>
  </si>
  <si>
    <t>银座股份</t>
  </si>
  <si>
    <t>600858.SH</t>
  </si>
  <si>
    <t>王府井</t>
  </si>
  <si>
    <t>600859.SH</t>
  </si>
  <si>
    <t>京城股份</t>
  </si>
  <si>
    <t>600860.SH</t>
  </si>
  <si>
    <t>北京城乡</t>
  </si>
  <si>
    <t>600861.SH</t>
  </si>
  <si>
    <t>中航高科</t>
  </si>
  <si>
    <t>600862.SH</t>
  </si>
  <si>
    <t>内蒙华电</t>
  </si>
  <si>
    <t>600863.SH</t>
  </si>
  <si>
    <t>哈投股份</t>
  </si>
  <si>
    <t>600864.SH</t>
  </si>
  <si>
    <t>百大集团</t>
  </si>
  <si>
    <t>600865.SH</t>
  </si>
  <si>
    <t>星湖科技</t>
  </si>
  <si>
    <t>600866.SH</t>
  </si>
  <si>
    <t>通化东宝</t>
  </si>
  <si>
    <t>600867.SH</t>
  </si>
  <si>
    <t>梅雁吉祥</t>
  </si>
  <si>
    <t>600868.SH</t>
  </si>
  <si>
    <t>智慧能源</t>
  </si>
  <si>
    <t>600869.SH</t>
  </si>
  <si>
    <t>ST厦华</t>
  </si>
  <si>
    <t>600870.SH</t>
  </si>
  <si>
    <t>石化油服</t>
  </si>
  <si>
    <t>600871.SH</t>
  </si>
  <si>
    <t>中炬高新</t>
  </si>
  <si>
    <t>600872.SH</t>
  </si>
  <si>
    <t>梅花生物</t>
  </si>
  <si>
    <t>600873.SH</t>
  </si>
  <si>
    <t>创业环保</t>
  </si>
  <si>
    <t>600874.SH</t>
  </si>
  <si>
    <t>东方电气</t>
  </si>
  <si>
    <t>600875.SH</t>
  </si>
  <si>
    <t>洛阳玻璃</t>
  </si>
  <si>
    <t>600876.SH</t>
  </si>
  <si>
    <t>600877.SH</t>
  </si>
  <si>
    <t>航天电子</t>
  </si>
  <si>
    <t>600879.SH</t>
  </si>
  <si>
    <t>博瑞传播</t>
  </si>
  <si>
    <t>600880.SH</t>
  </si>
  <si>
    <t>亚泰集团</t>
  </si>
  <si>
    <t>600881.SH</t>
  </si>
  <si>
    <t>妙可蓝多</t>
  </si>
  <si>
    <t>600882.SH</t>
  </si>
  <si>
    <t>博闻科技</t>
  </si>
  <si>
    <t>600883.SH</t>
  </si>
  <si>
    <t>杉杉股份</t>
  </si>
  <si>
    <t>600884.SH</t>
  </si>
  <si>
    <t>宏发股份</t>
  </si>
  <si>
    <t>600885.SH</t>
  </si>
  <si>
    <t>国投电力</t>
  </si>
  <si>
    <t>600886.SH</t>
  </si>
  <si>
    <t>伊利股份</t>
  </si>
  <si>
    <t>600887.SH</t>
  </si>
  <si>
    <t>新疆众和</t>
  </si>
  <si>
    <t>600888.SH</t>
  </si>
  <si>
    <t>南京化纤</t>
  </si>
  <si>
    <t>600889.SH</t>
  </si>
  <si>
    <t>中房股份</t>
  </si>
  <si>
    <t>600890.SH</t>
  </si>
  <si>
    <t>600891.SH</t>
  </si>
  <si>
    <t>大晟文化</t>
  </si>
  <si>
    <t>600892.SH</t>
  </si>
  <si>
    <t>航发动力</t>
  </si>
  <si>
    <t>600893.SH</t>
  </si>
  <si>
    <t>广日股份</t>
  </si>
  <si>
    <t>600894.SH</t>
  </si>
  <si>
    <t>张江高科</t>
  </si>
  <si>
    <t>600895.SH</t>
  </si>
  <si>
    <t>览海投资</t>
  </si>
  <si>
    <t>600896.SH</t>
  </si>
  <si>
    <t>厦门空港</t>
  </si>
  <si>
    <t>600897.SH</t>
  </si>
  <si>
    <t>国美通讯</t>
  </si>
  <si>
    <t>600898.SH</t>
  </si>
  <si>
    <t>长江电力</t>
  </si>
  <si>
    <t>600900.SH</t>
  </si>
  <si>
    <t>江苏租赁</t>
  </si>
  <si>
    <t>600901.SH</t>
  </si>
  <si>
    <t>贵州燃气</t>
  </si>
  <si>
    <t>600903.SH</t>
  </si>
  <si>
    <t>无锡银行</t>
  </si>
  <si>
    <t>600908.SH</t>
  </si>
  <si>
    <t>华安证券</t>
  </si>
  <si>
    <t>600909.SH</t>
  </si>
  <si>
    <t>重庆燃气</t>
  </si>
  <si>
    <t>600917.SH</t>
  </si>
  <si>
    <t>江苏银行</t>
  </si>
  <si>
    <t>600919.SH</t>
  </si>
  <si>
    <t>杭州银行</t>
  </si>
  <si>
    <t>600926.SH</t>
  </si>
  <si>
    <t>西安银行</t>
  </si>
  <si>
    <t>600928.SH</t>
  </si>
  <si>
    <t>湖南盐业</t>
  </si>
  <si>
    <t>600929.SH</t>
  </si>
  <si>
    <t>爱柯迪</t>
  </si>
  <si>
    <t>600933.SH</t>
  </si>
  <si>
    <t>广西广电</t>
  </si>
  <si>
    <t>600936.SH</t>
  </si>
  <si>
    <t>重庆建工</t>
  </si>
  <si>
    <t>600939.SH</t>
  </si>
  <si>
    <t>东方证券</t>
  </si>
  <si>
    <t>600958.SH</t>
  </si>
  <si>
    <t>江苏有线</t>
  </si>
  <si>
    <t>600959.SH</t>
  </si>
  <si>
    <t>渤海汽车</t>
  </si>
  <si>
    <t>600960.SH</t>
  </si>
  <si>
    <t>株冶集团</t>
  </si>
  <si>
    <t>600961.SH</t>
  </si>
  <si>
    <t>国投中鲁</t>
  </si>
  <si>
    <t>600962.SH</t>
  </si>
  <si>
    <t>岳阳林纸</t>
  </si>
  <si>
    <t>600963.SH</t>
  </si>
  <si>
    <t>福成股份</t>
  </si>
  <si>
    <t>600965.SH</t>
  </si>
  <si>
    <t>博汇纸业</t>
  </si>
  <si>
    <t>600966.SH</t>
  </si>
  <si>
    <t>内蒙一机</t>
  </si>
  <si>
    <t>600967.SH</t>
  </si>
  <si>
    <t>郴电国际</t>
  </si>
  <si>
    <t>600969.SH</t>
  </si>
  <si>
    <t>中材国际</t>
  </si>
  <si>
    <t>600970.SH</t>
  </si>
  <si>
    <t>恒源煤电</t>
  </si>
  <si>
    <t>600971.SH</t>
  </si>
  <si>
    <t>宝胜股份</t>
  </si>
  <si>
    <t>600973.SH</t>
  </si>
  <si>
    <t>新五丰</t>
  </si>
  <si>
    <t>600975.SH</t>
  </si>
  <si>
    <t>健民集团</t>
  </si>
  <si>
    <t>600976.SH</t>
  </si>
  <si>
    <t>中国电影</t>
  </si>
  <si>
    <t>600977.SH</t>
  </si>
  <si>
    <t>宜华生活</t>
  </si>
  <si>
    <t>600978.SH</t>
  </si>
  <si>
    <t>广安爱众</t>
  </si>
  <si>
    <t>600979.SH</t>
  </si>
  <si>
    <t>北矿科技</t>
  </si>
  <si>
    <t>600980.SH</t>
  </si>
  <si>
    <t>汇鸿集团</t>
  </si>
  <si>
    <t>600981.SH</t>
  </si>
  <si>
    <t>宁波热电</t>
  </si>
  <si>
    <t>600982.SH</t>
  </si>
  <si>
    <t>惠而浦</t>
  </si>
  <si>
    <t>600983.SH</t>
  </si>
  <si>
    <t>建设机械</t>
  </si>
  <si>
    <t>600984.SH</t>
  </si>
  <si>
    <t>淮北矿业</t>
  </si>
  <si>
    <t>600985.SH</t>
  </si>
  <si>
    <t>科达股份</t>
  </si>
  <si>
    <t>600986.SH</t>
  </si>
  <si>
    <t>航民股份</t>
  </si>
  <si>
    <t>600987.SH</t>
  </si>
  <si>
    <t>赤峰黄金</t>
  </si>
  <si>
    <t>600988.SH</t>
  </si>
  <si>
    <t>四创电子</t>
  </si>
  <si>
    <t>600990.SH</t>
  </si>
  <si>
    <t>贵绳股份</t>
  </si>
  <si>
    <t>600992.SH</t>
  </si>
  <si>
    <t>马应龙</t>
  </si>
  <si>
    <t>600993.SH</t>
  </si>
  <si>
    <t>文山电力</t>
  </si>
  <si>
    <t>600995.SH</t>
  </si>
  <si>
    <t>贵广网络</t>
  </si>
  <si>
    <t>600996.SH</t>
  </si>
  <si>
    <t>开滦股份</t>
  </si>
  <si>
    <t>600997.SH</t>
  </si>
  <si>
    <t>九州通</t>
  </si>
  <si>
    <t>600998.SH</t>
  </si>
  <si>
    <t>招商证券</t>
  </si>
  <si>
    <t>600999.SH</t>
  </si>
  <si>
    <t>唐山港</t>
  </si>
  <si>
    <t>601000.SH</t>
  </si>
  <si>
    <t>大同煤业</t>
  </si>
  <si>
    <t>601001.SH</t>
  </si>
  <si>
    <t>晋亿实业</t>
  </si>
  <si>
    <t>601002.SH</t>
  </si>
  <si>
    <t>柳钢股份</t>
  </si>
  <si>
    <t>601003.SH</t>
  </si>
  <si>
    <t>重庆钢铁</t>
  </si>
  <si>
    <t>601005.SH</t>
  </si>
  <si>
    <t>大秦铁路</t>
  </si>
  <si>
    <t>601006.SH</t>
  </si>
  <si>
    <t>金陵饭店</t>
  </si>
  <si>
    <t>601007.SH</t>
  </si>
  <si>
    <t>连云港</t>
  </si>
  <si>
    <t>601008.SH</t>
  </si>
  <si>
    <t>南京银行</t>
  </si>
  <si>
    <t>601009.SH</t>
  </si>
  <si>
    <t>文峰股份</t>
  </si>
  <si>
    <t>601010.SH</t>
  </si>
  <si>
    <t>宝泰隆</t>
  </si>
  <si>
    <t>601011.SH</t>
  </si>
  <si>
    <t>隆基股份</t>
  </si>
  <si>
    <t>601012.SH</t>
  </si>
  <si>
    <t>陕西黑猫</t>
  </si>
  <si>
    <t>601015.SH</t>
  </si>
  <si>
    <t>节能风电</t>
  </si>
  <si>
    <t>601016.SH</t>
  </si>
  <si>
    <t>宁波港</t>
  </si>
  <si>
    <t>601018.SH</t>
  </si>
  <si>
    <t>山东出版</t>
  </si>
  <si>
    <t>601019.SH</t>
  </si>
  <si>
    <t>华钰矿业</t>
  </si>
  <si>
    <t>601020.SH</t>
  </si>
  <si>
    <t>春秋航空</t>
  </si>
  <si>
    <t>601021.SH</t>
  </si>
  <si>
    <t>玉龙股份</t>
  </si>
  <si>
    <t>601028.SH</t>
  </si>
  <si>
    <t>一拖股份</t>
  </si>
  <si>
    <t>601038.SH</t>
  </si>
  <si>
    <t>赛轮轮胎</t>
  </si>
  <si>
    <t>601058.SH</t>
  </si>
  <si>
    <t>中信建投</t>
  </si>
  <si>
    <t>601066.SH</t>
  </si>
  <si>
    <t>中铝国际</t>
  </si>
  <si>
    <t>601068.SH</t>
  </si>
  <si>
    <t>西部黄金</t>
  </si>
  <si>
    <t>601069.SH</t>
  </si>
  <si>
    <t>国芳集团</t>
  </si>
  <si>
    <t>601086.SH</t>
  </si>
  <si>
    <t>中国神华</t>
  </si>
  <si>
    <t>601088.SH</t>
  </si>
  <si>
    <t>中南传媒</t>
  </si>
  <si>
    <t>601098.SH</t>
  </si>
  <si>
    <t>太平洋</t>
  </si>
  <si>
    <t>601099.SH</t>
  </si>
  <si>
    <t>恒立液压</t>
  </si>
  <si>
    <t>601100.SH</t>
  </si>
  <si>
    <t>昊华能源</t>
  </si>
  <si>
    <t>601101.SH</t>
  </si>
  <si>
    <t>中国一重</t>
  </si>
  <si>
    <t>601106.SH</t>
  </si>
  <si>
    <t>四川成渝</t>
  </si>
  <si>
    <t>601107.SH</t>
  </si>
  <si>
    <t>财通证券</t>
  </si>
  <si>
    <t>601108.SH</t>
  </si>
  <si>
    <t>中国国航</t>
  </si>
  <si>
    <t>601111.SH</t>
  </si>
  <si>
    <t>601113.SH</t>
  </si>
  <si>
    <t>三江购物</t>
  </si>
  <si>
    <t>601116.SH</t>
  </si>
  <si>
    <t>中国化学</t>
  </si>
  <si>
    <t>601117.SH</t>
  </si>
  <si>
    <t>海南橡胶</t>
  </si>
  <si>
    <t>601118.SH</t>
  </si>
  <si>
    <t>四方股份</t>
  </si>
  <si>
    <t>601126.SH</t>
  </si>
  <si>
    <t>小康股份</t>
  </si>
  <si>
    <t>601127.SH</t>
  </si>
  <si>
    <t>常熟银行</t>
  </si>
  <si>
    <t>601128.SH</t>
  </si>
  <si>
    <t>博威合金</t>
  </si>
  <si>
    <t>601137.SH</t>
  </si>
  <si>
    <t>工业富联</t>
  </si>
  <si>
    <t>601138.SH</t>
  </si>
  <si>
    <t>深圳燃气</t>
  </si>
  <si>
    <t>601139.SH</t>
  </si>
  <si>
    <t>新城控股</t>
  </si>
  <si>
    <t>601155.SH</t>
  </si>
  <si>
    <t>重庆水务</t>
  </si>
  <si>
    <t>601158.SH</t>
  </si>
  <si>
    <t>天风证券</t>
  </si>
  <si>
    <t>601162.SH</t>
  </si>
  <si>
    <t>三角轮胎</t>
  </si>
  <si>
    <t>601163.SH</t>
  </si>
  <si>
    <t>兴业银行</t>
  </si>
  <si>
    <t>601166.SH</t>
  </si>
  <si>
    <t>西部矿业</t>
  </si>
  <si>
    <t>601168.SH</t>
  </si>
  <si>
    <t>北京银行</t>
  </si>
  <si>
    <t>601169.SH</t>
  </si>
  <si>
    <t>杭齿前进</t>
  </si>
  <si>
    <t>601177.SH</t>
  </si>
  <si>
    <t>中国西电</t>
  </si>
  <si>
    <t>601179.SH</t>
  </si>
  <si>
    <t>中国铁建</t>
  </si>
  <si>
    <t>601186.SH</t>
  </si>
  <si>
    <t>龙江交通</t>
  </si>
  <si>
    <t>601188.SH</t>
  </si>
  <si>
    <t>东兴证券</t>
  </si>
  <si>
    <t>601198.SH</t>
  </si>
  <si>
    <t>江南水务</t>
  </si>
  <si>
    <t>601199.SH</t>
  </si>
  <si>
    <t>上海环境</t>
  </si>
  <si>
    <t>601200.SH</t>
  </si>
  <si>
    <t>东材科技</t>
  </si>
  <si>
    <t>601208.SH</t>
  </si>
  <si>
    <t>国泰君安</t>
  </si>
  <si>
    <t>601211.SH</t>
  </si>
  <si>
    <t>白银有色</t>
  </si>
  <si>
    <t>601212.SH</t>
  </si>
  <si>
    <t>君正集团</t>
  </si>
  <si>
    <t>601216.SH</t>
  </si>
  <si>
    <t>吉鑫科技</t>
  </si>
  <si>
    <t>601218.SH</t>
  </si>
  <si>
    <t>林洋能源</t>
  </si>
  <si>
    <t>601222.SH</t>
  </si>
  <si>
    <t>陕西煤业</t>
  </si>
  <si>
    <t>601225.SH</t>
  </si>
  <si>
    <t>华电重工</t>
  </si>
  <si>
    <t>601226.SH</t>
  </si>
  <si>
    <t>广州港</t>
  </si>
  <si>
    <t>601228.SH</t>
  </si>
  <si>
    <t>上海银行</t>
  </si>
  <si>
    <t>601229.SH</t>
  </si>
  <si>
    <t>环旭电子</t>
  </si>
  <si>
    <t>601231.SH</t>
  </si>
  <si>
    <t>桐昆股份</t>
  </si>
  <si>
    <t>601233.SH</t>
  </si>
  <si>
    <t>广汽集团</t>
  </si>
  <si>
    <t>601238.SH</t>
  </si>
  <si>
    <t>601258.SH</t>
  </si>
  <si>
    <t>农业银行</t>
  </si>
  <si>
    <t>601288.SH</t>
  </si>
  <si>
    <t>青岛港</t>
  </si>
  <si>
    <t>601298.SH</t>
  </si>
  <si>
    <t>骆驼股份</t>
  </si>
  <si>
    <t>601311.SH</t>
  </si>
  <si>
    <t>中国平安</t>
  </si>
  <si>
    <t>601318.SH</t>
  </si>
  <si>
    <t>中国人保</t>
  </si>
  <si>
    <t>601319.SH</t>
  </si>
  <si>
    <t>秦港股份</t>
  </si>
  <si>
    <t>601326.SH</t>
  </si>
  <si>
    <t>交通银行</t>
  </si>
  <si>
    <t>601328.SH</t>
  </si>
  <si>
    <t>绿色动力</t>
  </si>
  <si>
    <t>601330.SH</t>
  </si>
  <si>
    <t>广深铁路</t>
  </si>
  <si>
    <t>601333.SH</t>
  </si>
  <si>
    <t>新华保险</t>
  </si>
  <si>
    <t>601336.SH</t>
  </si>
  <si>
    <t>百隆东方</t>
  </si>
  <si>
    <t>601339.SH</t>
  </si>
  <si>
    <t>三六零</t>
  </si>
  <si>
    <t>601360.SH</t>
  </si>
  <si>
    <t>利群股份</t>
  </si>
  <si>
    <t>601366.SH</t>
  </si>
  <si>
    <t>绿城水务</t>
  </si>
  <si>
    <t>601368.SH</t>
  </si>
  <si>
    <t>陕鼓动力</t>
  </si>
  <si>
    <t>601369.SH</t>
  </si>
  <si>
    <t>中原证券</t>
  </si>
  <si>
    <t>601375.SH</t>
  </si>
  <si>
    <t>兴业证券</t>
  </si>
  <si>
    <t>601377.SH</t>
  </si>
  <si>
    <t>怡球资源</t>
  </si>
  <si>
    <t>601388.SH</t>
  </si>
  <si>
    <t>中国中铁</t>
  </si>
  <si>
    <t>601390.SH</t>
  </si>
  <si>
    <t>工商银行</t>
  </si>
  <si>
    <t>601398.SH</t>
  </si>
  <si>
    <t>通用股份</t>
  </si>
  <si>
    <t>601500.SH</t>
  </si>
  <si>
    <t>东风股份</t>
  </si>
  <si>
    <t>601515.SH</t>
  </si>
  <si>
    <t>吉林高速</t>
  </si>
  <si>
    <t>601518.SH</t>
  </si>
  <si>
    <t>大智慧</t>
  </si>
  <si>
    <t>601519.SH</t>
  </si>
  <si>
    <t>东吴证券</t>
  </si>
  <si>
    <t>601555.SH</t>
  </si>
  <si>
    <t>ST锐电</t>
  </si>
  <si>
    <t>601558.SH</t>
  </si>
  <si>
    <t>九牧王</t>
  </si>
  <si>
    <t>601566.SH</t>
  </si>
  <si>
    <t>三星医疗</t>
  </si>
  <si>
    <t>601567.SH</t>
  </si>
  <si>
    <t>长沙银行</t>
  </si>
  <si>
    <t>601577.SH</t>
  </si>
  <si>
    <t>会稽山</t>
  </si>
  <si>
    <t>601579.SH</t>
  </si>
  <si>
    <t>北辰实业</t>
  </si>
  <si>
    <t>601588.SH</t>
  </si>
  <si>
    <t>上海电影</t>
  </si>
  <si>
    <t>601595.SH</t>
  </si>
  <si>
    <t>中国外运</t>
  </si>
  <si>
    <t>601598.SH</t>
  </si>
  <si>
    <t>鹿港文化</t>
  </si>
  <si>
    <t>601599.SH</t>
  </si>
  <si>
    <t>中国铝业</t>
  </si>
  <si>
    <t>601600.SH</t>
  </si>
  <si>
    <t>中国太保</t>
  </si>
  <si>
    <t>601601.SH</t>
  </si>
  <si>
    <t>长城军工</t>
  </si>
  <si>
    <t>601606.SH</t>
  </si>
  <si>
    <t>上海医药</t>
  </si>
  <si>
    <t>601607.SH</t>
  </si>
  <si>
    <t>中信重工</t>
  </si>
  <si>
    <t>601608.SH</t>
  </si>
  <si>
    <t>中国核建</t>
  </si>
  <si>
    <t>601611.SH</t>
  </si>
  <si>
    <t>明阳智能</t>
  </si>
  <si>
    <t>601615.SH</t>
  </si>
  <si>
    <t>广电电气</t>
  </si>
  <si>
    <t>601616.SH</t>
  </si>
  <si>
    <t>中国中冶</t>
  </si>
  <si>
    <t>601618.SH</t>
  </si>
  <si>
    <t>嘉泽新能</t>
  </si>
  <si>
    <t>601619.SH</t>
  </si>
  <si>
    <t>中国人寿</t>
  </si>
  <si>
    <t>601628.SH</t>
  </si>
  <si>
    <t>长城汽车</t>
  </si>
  <si>
    <t>601633.SH</t>
  </si>
  <si>
    <t>旗滨集团</t>
  </si>
  <si>
    <t>601636.SH</t>
  </si>
  <si>
    <t>平煤股份</t>
  </si>
  <si>
    <t>601666.SH</t>
  </si>
  <si>
    <t>中国建筑</t>
  </si>
  <si>
    <t>601668.SH</t>
  </si>
  <si>
    <t>中国电建</t>
  </si>
  <si>
    <t>601669.SH</t>
  </si>
  <si>
    <t>明泰铝业</t>
  </si>
  <si>
    <t>601677.SH</t>
  </si>
  <si>
    <t>滨化股份</t>
  </si>
  <si>
    <t>601678.SH</t>
  </si>
  <si>
    <t>华泰证券</t>
  </si>
  <si>
    <t>601688.SH</t>
  </si>
  <si>
    <t>拓普集团</t>
  </si>
  <si>
    <t>601689.SH</t>
  </si>
  <si>
    <t>潞安环能</t>
  </si>
  <si>
    <t>601699.SH</t>
  </si>
  <si>
    <t>风范股份</t>
  </si>
  <si>
    <t>601700.SH</t>
  </si>
  <si>
    <t>郑煤机</t>
  </si>
  <si>
    <t>601717.SH</t>
  </si>
  <si>
    <t>际华集团</t>
  </si>
  <si>
    <t>601718.SH</t>
  </si>
  <si>
    <t>上海电气</t>
  </si>
  <si>
    <t>601727.SH</t>
  </si>
  <si>
    <t>中国中车</t>
  </si>
  <si>
    <t>601766.SH</t>
  </si>
  <si>
    <t>力帆股份</t>
  </si>
  <si>
    <t>601777.SH</t>
  </si>
  <si>
    <t>光大证券</t>
  </si>
  <si>
    <t>601788.SH</t>
  </si>
  <si>
    <t>宁波建工</t>
  </si>
  <si>
    <t>601789.SH</t>
  </si>
  <si>
    <t>601798.SH</t>
  </si>
  <si>
    <t>星宇股份</t>
  </si>
  <si>
    <t>601799.SH</t>
  </si>
  <si>
    <t>中国交建</t>
  </si>
  <si>
    <t>601800.SH</t>
  </si>
  <si>
    <t>皖新传媒</t>
  </si>
  <si>
    <t>601801.SH</t>
  </si>
  <si>
    <t>中海油服</t>
  </si>
  <si>
    <t>601808.SH</t>
  </si>
  <si>
    <t>新华文轩</t>
  </si>
  <si>
    <t>601811.SH</t>
  </si>
  <si>
    <t>光大银行</t>
  </si>
  <si>
    <t>601818.SH</t>
  </si>
  <si>
    <t>美凯龙</t>
  </si>
  <si>
    <t>601828.SH</t>
  </si>
  <si>
    <t>成都银行</t>
  </si>
  <si>
    <t>601838.SH</t>
  </si>
  <si>
    <t>中国石油</t>
  </si>
  <si>
    <t>601857.SH</t>
  </si>
  <si>
    <t>中国科传</t>
  </si>
  <si>
    <t>601858.SH</t>
  </si>
  <si>
    <t>紫金银行</t>
  </si>
  <si>
    <t>601860.SH</t>
  </si>
  <si>
    <t>福莱特</t>
  </si>
  <si>
    <t>601865.SH</t>
  </si>
  <si>
    <t>中远海发</t>
  </si>
  <si>
    <t>601866.SH</t>
  </si>
  <si>
    <t>长飞光纤</t>
  </si>
  <si>
    <t>601869.SH</t>
  </si>
  <si>
    <t>招商轮船</t>
  </si>
  <si>
    <t>601872.SH</t>
  </si>
  <si>
    <t>正泰电器</t>
  </si>
  <si>
    <t>601877.SH</t>
  </si>
  <si>
    <t>浙商证券</t>
  </si>
  <si>
    <t>601878.SH</t>
  </si>
  <si>
    <t>大连港</t>
  </si>
  <si>
    <t>601880.SH</t>
  </si>
  <si>
    <t>中国银河</t>
  </si>
  <si>
    <t>601881.SH</t>
  </si>
  <si>
    <t>海天精工</t>
  </si>
  <si>
    <t>601882.SH</t>
  </si>
  <si>
    <t>江河集团</t>
  </si>
  <si>
    <t>601886.SH</t>
  </si>
  <si>
    <t>中国国旅</t>
  </si>
  <si>
    <t>601888.SH</t>
  </si>
  <si>
    <t>亚星锚链</t>
  </si>
  <si>
    <t>601890.SH</t>
  </si>
  <si>
    <t>中煤能源</t>
  </si>
  <si>
    <t>601898.SH</t>
  </si>
  <si>
    <t>紫金矿业</t>
  </si>
  <si>
    <t>601899.SH</t>
  </si>
  <si>
    <t>南方传媒</t>
  </si>
  <si>
    <t>601900.SH</t>
  </si>
  <si>
    <t>方正证券</t>
  </si>
  <si>
    <t>601901.SH</t>
  </si>
  <si>
    <t>京运通</t>
  </si>
  <si>
    <t>601908.SH</t>
  </si>
  <si>
    <t>新集能源</t>
  </si>
  <si>
    <t>601918.SH</t>
  </si>
  <si>
    <t>中远海控</t>
  </si>
  <si>
    <t>601919.SH</t>
  </si>
  <si>
    <t>凤凰传媒</t>
  </si>
  <si>
    <t>601928.SH</t>
  </si>
  <si>
    <t>吉视传媒</t>
  </si>
  <si>
    <t>601929.SH</t>
  </si>
  <si>
    <t>永辉超市</t>
  </si>
  <si>
    <t>601933.SH</t>
  </si>
  <si>
    <t>建设银行</t>
  </si>
  <si>
    <t>601939.SH</t>
  </si>
  <si>
    <t>中国出版</t>
  </si>
  <si>
    <t>601949.SH</t>
  </si>
  <si>
    <t>苏垦农发</t>
  </si>
  <si>
    <t>601952.SH</t>
  </si>
  <si>
    <t>金钼股份</t>
  </si>
  <si>
    <t>601958.SH</t>
  </si>
  <si>
    <t>中国汽研</t>
  </si>
  <si>
    <t>601965.SH</t>
  </si>
  <si>
    <t>玲珑轮胎</t>
  </si>
  <si>
    <t>601966.SH</t>
  </si>
  <si>
    <t>宝钢包装</t>
  </si>
  <si>
    <t>601968.SH</t>
  </si>
  <si>
    <t>海南矿业</t>
  </si>
  <si>
    <t>601969.SH</t>
  </si>
  <si>
    <t>601975.SH</t>
  </si>
  <si>
    <t>中国核电</t>
  </si>
  <si>
    <t>601985.SH</t>
  </si>
  <si>
    <t>中国银行</t>
  </si>
  <si>
    <t>601988.SH</t>
  </si>
  <si>
    <t>中国重工</t>
  </si>
  <si>
    <t>601989.SH</t>
  </si>
  <si>
    <t>南京证券</t>
  </si>
  <si>
    <t>601990.SH</t>
  </si>
  <si>
    <t>大唐发电</t>
  </si>
  <si>
    <t>601991.SH</t>
  </si>
  <si>
    <t>金隅集团</t>
  </si>
  <si>
    <t>601992.SH</t>
  </si>
  <si>
    <t>丰林集团</t>
  </si>
  <si>
    <t>601996.SH</t>
  </si>
  <si>
    <t>贵阳银行</t>
  </si>
  <si>
    <t>601997.SH</t>
  </si>
  <si>
    <t>中信银行</t>
  </si>
  <si>
    <t>601998.SH</t>
  </si>
  <si>
    <t>出版传媒</t>
  </si>
  <si>
    <t>601999.SH</t>
  </si>
  <si>
    <t>人民网</t>
  </si>
  <si>
    <t>603000.SH</t>
  </si>
  <si>
    <t>奥康国际</t>
  </si>
  <si>
    <t>603001.SH</t>
  </si>
  <si>
    <t>宏昌电子</t>
  </si>
  <si>
    <t>603002.SH</t>
  </si>
  <si>
    <t>龙宇燃油</t>
  </si>
  <si>
    <t>603003.SH</t>
  </si>
  <si>
    <t>晶方科技</t>
  </si>
  <si>
    <t>603005.SH</t>
  </si>
  <si>
    <t>联明股份</t>
  </si>
  <si>
    <t>603006.SH</t>
  </si>
  <si>
    <t>花王股份</t>
  </si>
  <si>
    <t>603007.SH</t>
  </si>
  <si>
    <t>喜临门</t>
  </si>
  <si>
    <t>603008.SH</t>
  </si>
  <si>
    <t>北特科技</t>
  </si>
  <si>
    <t>603009.SH</t>
  </si>
  <si>
    <t>万盛股份</t>
  </si>
  <si>
    <t>603010.SH</t>
  </si>
  <si>
    <t>合锻智能</t>
  </si>
  <si>
    <t>603011.SH</t>
  </si>
  <si>
    <t>创力集团</t>
  </si>
  <si>
    <t>603012.SH</t>
  </si>
  <si>
    <t>亚普股份</t>
  </si>
  <si>
    <t>603013.SH</t>
  </si>
  <si>
    <t>弘讯科技</t>
  </si>
  <si>
    <t>603015.SH</t>
  </si>
  <si>
    <t>新宏泰</t>
  </si>
  <si>
    <t>603016.SH</t>
  </si>
  <si>
    <t>中衡设计</t>
  </si>
  <si>
    <t>603017.SH</t>
  </si>
  <si>
    <t>中设集团</t>
  </si>
  <si>
    <t>603018.SH</t>
  </si>
  <si>
    <t>中科曙光</t>
  </si>
  <si>
    <t>603019.SH</t>
  </si>
  <si>
    <t>爱普股份</t>
  </si>
  <si>
    <t>603020.SH</t>
  </si>
  <si>
    <t>山东华鹏</t>
  </si>
  <si>
    <t>603021.SH</t>
  </si>
  <si>
    <t>新通联</t>
  </si>
  <si>
    <t>603022.SH</t>
  </si>
  <si>
    <t>威帝股份</t>
  </si>
  <si>
    <t>603023.SH</t>
  </si>
  <si>
    <t>大豪科技</t>
  </si>
  <si>
    <t>603025.SH</t>
  </si>
  <si>
    <t>石大胜华</t>
  </si>
  <si>
    <t>603026.SH</t>
  </si>
  <si>
    <t>千禾味业</t>
  </si>
  <si>
    <t>603027.SH</t>
  </si>
  <si>
    <t>赛福天</t>
  </si>
  <si>
    <t>603028.SH</t>
  </si>
  <si>
    <t>天鹅股份</t>
  </si>
  <si>
    <t>603029.SH</t>
  </si>
  <si>
    <t>全筑股份</t>
  </si>
  <si>
    <t>603030.SH</t>
  </si>
  <si>
    <t>安德利</t>
  </si>
  <si>
    <t>603031.SH</t>
  </si>
  <si>
    <t>德新交运</t>
  </si>
  <si>
    <t>603032.SH</t>
  </si>
  <si>
    <t>三维股份</t>
  </si>
  <si>
    <t>603033.SH</t>
  </si>
  <si>
    <t>常熟汽饰</t>
  </si>
  <si>
    <t>603035.SH</t>
  </si>
  <si>
    <t>如通股份</t>
  </si>
  <si>
    <t>603036.SH</t>
  </si>
  <si>
    <t>凯众股份</t>
  </si>
  <si>
    <t>603037.SH</t>
  </si>
  <si>
    <t>华立股份</t>
  </si>
  <si>
    <t>603038.SH</t>
  </si>
  <si>
    <t>泛微网络</t>
  </si>
  <si>
    <t>603039.SH</t>
  </si>
  <si>
    <t>新坐标</t>
  </si>
  <si>
    <t>603040.SH</t>
  </si>
  <si>
    <t>美思德</t>
  </si>
  <si>
    <t>603041.SH</t>
  </si>
  <si>
    <t>华脉科技</t>
  </si>
  <si>
    <t>603042.SH</t>
  </si>
  <si>
    <t>广州酒家</t>
  </si>
  <si>
    <t>603043.SH</t>
  </si>
  <si>
    <t>福达合金</t>
  </si>
  <si>
    <t>603045.SH</t>
  </si>
  <si>
    <t>科林电气</t>
  </si>
  <si>
    <t>603050.SH</t>
  </si>
  <si>
    <t>台华新材</t>
  </si>
  <si>
    <t>603055.SH</t>
  </si>
  <si>
    <t>德邦股份</t>
  </si>
  <si>
    <t>603056.SH</t>
  </si>
  <si>
    <t>永吉股份</t>
  </si>
  <si>
    <t>603058.SH</t>
  </si>
  <si>
    <t>倍加洁</t>
  </si>
  <si>
    <t>603059.SH</t>
  </si>
  <si>
    <t>国检集团</t>
  </si>
  <si>
    <t>603060.SH</t>
  </si>
  <si>
    <t>禾望电气</t>
  </si>
  <si>
    <t>603063.SH</t>
  </si>
  <si>
    <t>音飞储存</t>
  </si>
  <si>
    <t>603066.SH</t>
  </si>
  <si>
    <t>振华股份</t>
  </si>
  <si>
    <t>603067.SH</t>
  </si>
  <si>
    <t>海汽集团</t>
  </si>
  <si>
    <t>603069.SH</t>
  </si>
  <si>
    <t>乐惠国际</t>
  </si>
  <si>
    <t>603076.SH</t>
  </si>
  <si>
    <t>和邦生物</t>
  </si>
  <si>
    <t>603077.SH</t>
  </si>
  <si>
    <t>江化微</t>
  </si>
  <si>
    <t>603078.SH</t>
  </si>
  <si>
    <t>圣达生物</t>
  </si>
  <si>
    <t>603079.SH</t>
  </si>
  <si>
    <t>新疆火炬</t>
  </si>
  <si>
    <t>603080.SH</t>
  </si>
  <si>
    <t>大丰实业</t>
  </si>
  <si>
    <t>603081.SH</t>
  </si>
  <si>
    <t>剑桥科技</t>
  </si>
  <si>
    <t>603083.SH</t>
  </si>
  <si>
    <t>天成自控</t>
  </si>
  <si>
    <t>603085.SH</t>
  </si>
  <si>
    <t>先达股份</t>
  </si>
  <si>
    <t>603086.SH</t>
  </si>
  <si>
    <t>宁波精达</t>
  </si>
  <si>
    <t>603088.SH</t>
  </si>
  <si>
    <t>正裕工业</t>
  </si>
  <si>
    <t>603089.SH</t>
  </si>
  <si>
    <t>宏盛股份</t>
  </si>
  <si>
    <t>603090.SH</t>
  </si>
  <si>
    <t>新经典</t>
  </si>
  <si>
    <t>603096.SH</t>
  </si>
  <si>
    <t>森特股份</t>
  </si>
  <si>
    <t>603098.SH</t>
  </si>
  <si>
    <t>长白山</t>
  </si>
  <si>
    <t>603099.SH</t>
  </si>
  <si>
    <t>川仪股份</t>
  </si>
  <si>
    <t>603100.SH</t>
  </si>
  <si>
    <t>汇嘉时代</t>
  </si>
  <si>
    <t>603101.SH</t>
  </si>
  <si>
    <t>横店影视</t>
  </si>
  <si>
    <t>603103.SH</t>
  </si>
  <si>
    <t>芯能科技</t>
  </si>
  <si>
    <t>603105.SH</t>
  </si>
  <si>
    <t>恒银金融</t>
  </si>
  <si>
    <t>603106.SH</t>
  </si>
  <si>
    <t>润达医疗</t>
  </si>
  <si>
    <t>603108.SH</t>
  </si>
  <si>
    <t>东方材料</t>
  </si>
  <si>
    <t>603110.SH</t>
  </si>
  <si>
    <t>康尼机电</t>
  </si>
  <si>
    <t>603111.SH</t>
  </si>
  <si>
    <t>金能科技</t>
  </si>
  <si>
    <t>603113.SH</t>
  </si>
  <si>
    <t>红蜻蜓</t>
  </si>
  <si>
    <t>603116.SH</t>
  </si>
  <si>
    <t>万林物流</t>
  </si>
  <si>
    <t>603117.SH</t>
  </si>
  <si>
    <t>共进股份</t>
  </si>
  <si>
    <t>603118.SH</t>
  </si>
  <si>
    <t>华培动力</t>
  </si>
  <si>
    <t>603121.SH</t>
  </si>
  <si>
    <t>翠微股份</t>
  </si>
  <si>
    <t>603123.SH</t>
  </si>
  <si>
    <t>中材节能</t>
  </si>
  <si>
    <t>603126.SH</t>
  </si>
  <si>
    <t>昭衍新药</t>
  </si>
  <si>
    <t>603127.SH</t>
  </si>
  <si>
    <t>华贸物流</t>
  </si>
  <si>
    <t>603128.SH</t>
  </si>
  <si>
    <t>春风动力</t>
  </si>
  <si>
    <t>603129.SH</t>
  </si>
  <si>
    <t>上海沪工</t>
  </si>
  <si>
    <t>603131.SH</t>
  </si>
  <si>
    <t>碳元科技</t>
  </si>
  <si>
    <t>603133.SH</t>
  </si>
  <si>
    <t>天目湖</t>
  </si>
  <si>
    <t>603136.SH</t>
  </si>
  <si>
    <t>海量数据</t>
  </si>
  <si>
    <t>603138.SH</t>
  </si>
  <si>
    <t>康惠制药</t>
  </si>
  <si>
    <t>603139.SH</t>
  </si>
  <si>
    <t>养元饮品</t>
  </si>
  <si>
    <t>603156.SH</t>
  </si>
  <si>
    <t>拉夏贝尔</t>
  </si>
  <si>
    <t>603157.SH</t>
  </si>
  <si>
    <t>腾龙股份</t>
  </si>
  <si>
    <t>603158.SH</t>
  </si>
  <si>
    <t>上海亚虹</t>
  </si>
  <si>
    <t>603159.SH</t>
  </si>
  <si>
    <t>汇顶科技</t>
  </si>
  <si>
    <t>603160.SH</t>
  </si>
  <si>
    <t>科华控股</t>
  </si>
  <si>
    <t>603161.SH</t>
  </si>
  <si>
    <t>荣晟环保</t>
  </si>
  <si>
    <t>603165.SH</t>
  </si>
  <si>
    <t>福达股份</t>
  </si>
  <si>
    <t>603166.SH</t>
  </si>
  <si>
    <t>渤海轮渡</t>
  </si>
  <si>
    <t>603167.SH</t>
  </si>
  <si>
    <t>莎普爱思</t>
  </si>
  <si>
    <t>603168.SH</t>
  </si>
  <si>
    <t>兰石重装</t>
  </si>
  <si>
    <t>603169.SH</t>
  </si>
  <si>
    <t>德创环保</t>
  </si>
  <si>
    <t>603177.SH</t>
  </si>
  <si>
    <t>圣龙股份</t>
  </si>
  <si>
    <t>603178.SH</t>
  </si>
  <si>
    <t>新泉股份</t>
  </si>
  <si>
    <t>603179.SH</t>
  </si>
  <si>
    <t>金牌厨柜</t>
  </si>
  <si>
    <t>603180.SH</t>
  </si>
  <si>
    <t>皇马科技</t>
  </si>
  <si>
    <t>603181.SH</t>
  </si>
  <si>
    <t>建研院</t>
  </si>
  <si>
    <t>603183.SH</t>
  </si>
  <si>
    <t>上机数控</t>
  </si>
  <si>
    <t>603185.SH</t>
  </si>
  <si>
    <t>华正新材</t>
  </si>
  <si>
    <t>603186.SH</t>
  </si>
  <si>
    <t>海容冷链</t>
  </si>
  <si>
    <t>603187.SH</t>
  </si>
  <si>
    <t>603188.SH</t>
  </si>
  <si>
    <t>网达软件</t>
  </si>
  <si>
    <t>603189.SH</t>
  </si>
  <si>
    <t>汇得科技</t>
  </si>
  <si>
    <t>603192.SH</t>
  </si>
  <si>
    <t>日播时尚</t>
  </si>
  <si>
    <t>603196.SH</t>
  </si>
  <si>
    <t>保隆科技</t>
  </si>
  <si>
    <t>603197.SH</t>
  </si>
  <si>
    <t>迎驾贡酒</t>
  </si>
  <si>
    <t>603198.SH</t>
  </si>
  <si>
    <t>九华旅游</t>
  </si>
  <si>
    <t>603199.SH</t>
  </si>
  <si>
    <t>上海洗霸</t>
  </si>
  <si>
    <t>603200.SH</t>
  </si>
  <si>
    <t>快克股份</t>
  </si>
  <si>
    <t>603203.SH</t>
  </si>
  <si>
    <t>江山欧派</t>
  </si>
  <si>
    <t>603208.SH</t>
  </si>
  <si>
    <t>爱婴室</t>
  </si>
  <si>
    <t>603214.SH</t>
  </si>
  <si>
    <t>日月股份</t>
  </si>
  <si>
    <t>603218.SH</t>
  </si>
  <si>
    <t>603220.SH</t>
  </si>
  <si>
    <t>济民制药</t>
  </si>
  <si>
    <t>603222.SH</t>
  </si>
  <si>
    <t>恒通股份</t>
  </si>
  <si>
    <t>603223.SH</t>
  </si>
  <si>
    <t>新凤鸣</t>
  </si>
  <si>
    <t>603225.SH</t>
  </si>
  <si>
    <t>菲林格尔</t>
  </si>
  <si>
    <t>603226.SH</t>
  </si>
  <si>
    <t>雪峰科技</t>
  </si>
  <si>
    <t>603227.SH</t>
  </si>
  <si>
    <t>景旺电子</t>
  </si>
  <si>
    <t>603228.SH</t>
  </si>
  <si>
    <t>奥翔药业</t>
  </si>
  <si>
    <t>603229.SH</t>
  </si>
  <si>
    <t>格尔软件</t>
  </si>
  <si>
    <t>603232.SH</t>
  </si>
  <si>
    <t>大参林</t>
  </si>
  <si>
    <t>603233.SH</t>
  </si>
  <si>
    <t>诺邦股份</t>
  </si>
  <si>
    <t>603238.SH</t>
  </si>
  <si>
    <t>浙江仙通</t>
  </si>
  <si>
    <t>603239.SH</t>
  </si>
  <si>
    <t>电魂网络</t>
  </si>
  <si>
    <t>603258.SH</t>
  </si>
  <si>
    <t>药明康德</t>
  </si>
  <si>
    <t>603259.SH</t>
  </si>
  <si>
    <t>合盛硅业</t>
  </si>
  <si>
    <t>603260.SH</t>
  </si>
  <si>
    <t>天龙股份</t>
  </si>
  <si>
    <t>603266.SH</t>
  </si>
  <si>
    <t>松发股份</t>
  </si>
  <si>
    <t>603268.SH</t>
  </si>
  <si>
    <t>海鸥股份</t>
  </si>
  <si>
    <t>603269.SH</t>
  </si>
  <si>
    <t>银都股份</t>
  </si>
  <si>
    <t>603277.SH</t>
  </si>
  <si>
    <t>大业股份</t>
  </si>
  <si>
    <t>603278.SH</t>
  </si>
  <si>
    <t>赛腾股份</t>
  </si>
  <si>
    <t>603283.SH</t>
  </si>
  <si>
    <t>日盈电子</t>
  </si>
  <si>
    <t>603286.SH</t>
  </si>
  <si>
    <t>海天味业</t>
  </si>
  <si>
    <t>603288.SH</t>
  </si>
  <si>
    <t>泰瑞机器</t>
  </si>
  <si>
    <t>603289.SH</t>
  </si>
  <si>
    <t>永新光学</t>
  </si>
  <si>
    <t>603297.SH</t>
  </si>
  <si>
    <t>杭叉集团</t>
  </si>
  <si>
    <t>603298.SH</t>
  </si>
  <si>
    <t>苏盐井神</t>
  </si>
  <si>
    <t>603299.SH</t>
  </si>
  <si>
    <t>603300.SH</t>
  </si>
  <si>
    <t>振德医疗</t>
  </si>
  <si>
    <t>603301.SH</t>
  </si>
  <si>
    <t>得邦照明</t>
  </si>
  <si>
    <t>603303.SH</t>
  </si>
  <si>
    <t>旭升股份</t>
  </si>
  <si>
    <t>603305.SH</t>
  </si>
  <si>
    <t>华懋科技</t>
  </si>
  <si>
    <t>603306.SH</t>
  </si>
  <si>
    <t>应流股份</t>
  </si>
  <si>
    <t>603308.SH</t>
  </si>
  <si>
    <t>维力医疗</t>
  </si>
  <si>
    <t>603309.SH</t>
  </si>
  <si>
    <t>金海环境</t>
  </si>
  <si>
    <t>603311.SH</t>
  </si>
  <si>
    <t>梦百合</t>
  </si>
  <si>
    <t>603313.SH</t>
  </si>
  <si>
    <t>福鞍股份</t>
  </si>
  <si>
    <t>603315.SH</t>
  </si>
  <si>
    <t>诚邦股份</t>
  </si>
  <si>
    <t>603316.SH</t>
  </si>
  <si>
    <t>派思股份</t>
  </si>
  <si>
    <t>603318.SH</t>
  </si>
  <si>
    <t>湘油泵</t>
  </si>
  <si>
    <t>603319.SH</t>
  </si>
  <si>
    <t>迪贝电气</t>
  </si>
  <si>
    <t>603320.SH</t>
  </si>
  <si>
    <t>梅轮电梯</t>
  </si>
  <si>
    <t>603321.SH</t>
  </si>
  <si>
    <t>超讯通信</t>
  </si>
  <si>
    <t>603322.SH</t>
  </si>
  <si>
    <t>苏农银行</t>
  </si>
  <si>
    <t>603323.SH</t>
  </si>
  <si>
    <t>我乐家居</t>
  </si>
  <si>
    <t>603326.SH</t>
  </si>
  <si>
    <t>依顿电子</t>
  </si>
  <si>
    <t>603328.SH</t>
  </si>
  <si>
    <t>上海雅仕</t>
  </si>
  <si>
    <t>603329.SH</t>
  </si>
  <si>
    <t>上海天洋</t>
  </si>
  <si>
    <t>603330.SH</t>
  </si>
  <si>
    <t>百达精工</t>
  </si>
  <si>
    <t>603331.SH</t>
  </si>
  <si>
    <t>苏州龙杰</t>
  </si>
  <si>
    <t>603332.SH</t>
  </si>
  <si>
    <t>尚纬股份</t>
  </si>
  <si>
    <t>603333.SH</t>
  </si>
  <si>
    <t>迪生力</t>
  </si>
  <si>
    <t>603335.SH</t>
  </si>
  <si>
    <t>宏辉果蔬</t>
  </si>
  <si>
    <t>603336.SH</t>
  </si>
  <si>
    <t>杰克股份</t>
  </si>
  <si>
    <t>603337.SH</t>
  </si>
  <si>
    <t>浙江鼎力</t>
  </si>
  <si>
    <t>603338.SH</t>
  </si>
  <si>
    <t>四方科技</t>
  </si>
  <si>
    <t>603339.SH</t>
  </si>
  <si>
    <t>安井食品</t>
  </si>
  <si>
    <t>603345.SH</t>
  </si>
  <si>
    <t>文灿股份</t>
  </si>
  <si>
    <t>603348.SH</t>
  </si>
  <si>
    <t>威尔药业</t>
  </si>
  <si>
    <t>603351.SH</t>
  </si>
  <si>
    <t>莱克电气</t>
  </si>
  <si>
    <t>603355.SH</t>
  </si>
  <si>
    <t>华菱精工</t>
  </si>
  <si>
    <t>603356.SH</t>
  </si>
  <si>
    <t>设计总院</t>
  </si>
  <si>
    <t>603357.SH</t>
  </si>
  <si>
    <t>华达科技</t>
  </si>
  <si>
    <t>603358.SH</t>
  </si>
  <si>
    <t>东珠生态</t>
  </si>
  <si>
    <t>603359.SH</t>
  </si>
  <si>
    <t>百傲化学</t>
  </si>
  <si>
    <t>603360.SH</t>
  </si>
  <si>
    <t>傲农生物</t>
  </si>
  <si>
    <t>603363.SH</t>
  </si>
  <si>
    <t>水星家纺</t>
  </si>
  <si>
    <t>603365.SH</t>
  </si>
  <si>
    <t>日出东方</t>
  </si>
  <si>
    <t>603366.SH</t>
  </si>
  <si>
    <t>辰欣药业</t>
  </si>
  <si>
    <t>603367.SH</t>
  </si>
  <si>
    <t>柳药股份</t>
  </si>
  <si>
    <t>603368.SH</t>
  </si>
  <si>
    <t>今世缘</t>
  </si>
  <si>
    <t>603369.SH</t>
  </si>
  <si>
    <t>东方时尚</t>
  </si>
  <si>
    <t>603377.SH</t>
  </si>
  <si>
    <t>亚士创能</t>
  </si>
  <si>
    <t>603378.SH</t>
  </si>
  <si>
    <t>三美股份</t>
  </si>
  <si>
    <t>603379.SH</t>
  </si>
  <si>
    <t>易德龙</t>
  </si>
  <si>
    <t>603380.SH</t>
  </si>
  <si>
    <t>顶点软件</t>
  </si>
  <si>
    <t>603383.SH</t>
  </si>
  <si>
    <t>惠达卫浴</t>
  </si>
  <si>
    <t>603385.SH</t>
  </si>
  <si>
    <t>广东骏亚</t>
  </si>
  <si>
    <t>603386.SH</t>
  </si>
  <si>
    <t>基蛋生物</t>
  </si>
  <si>
    <t>603387.SH</t>
  </si>
  <si>
    <t>元成股份</t>
  </si>
  <si>
    <t>603388.SH</t>
  </si>
  <si>
    <t>亚振家居</t>
  </si>
  <si>
    <t>603389.SH</t>
  </si>
  <si>
    <t>新天然气</t>
  </si>
  <si>
    <t>603393.SH</t>
  </si>
  <si>
    <t>金辰股份</t>
  </si>
  <si>
    <t>603396.SH</t>
  </si>
  <si>
    <t>邦宝益智</t>
  </si>
  <si>
    <t>603398.SH</t>
  </si>
  <si>
    <t>吉翔股份</t>
  </si>
  <si>
    <t>603399.SH</t>
  </si>
  <si>
    <t>信捷电气</t>
  </si>
  <si>
    <t>603416.SH</t>
  </si>
  <si>
    <t>鼎信通讯</t>
  </si>
  <si>
    <t>603421.SH</t>
  </si>
  <si>
    <t>集友股份</t>
  </si>
  <si>
    <t>603429.SH</t>
  </si>
  <si>
    <t>吉比特</t>
  </si>
  <si>
    <t>603444.SH</t>
  </si>
  <si>
    <t>九洲药业</t>
  </si>
  <si>
    <t>603456.SH</t>
  </si>
  <si>
    <t>勘设股份</t>
  </si>
  <si>
    <t>603458.SH</t>
  </si>
  <si>
    <t>风语筑</t>
  </si>
  <si>
    <t>603466.SH</t>
  </si>
  <si>
    <t>振静股份</t>
  </si>
  <si>
    <t>603477.SH</t>
  </si>
  <si>
    <t>科沃斯</t>
  </si>
  <si>
    <t>603486.SH</t>
  </si>
  <si>
    <t>展鹏科技</t>
  </si>
  <si>
    <t>603488.SH</t>
  </si>
  <si>
    <t>恒为科技</t>
  </si>
  <si>
    <t>603496.SH</t>
  </si>
  <si>
    <t>翔港科技</t>
  </si>
  <si>
    <t>603499.SH</t>
  </si>
  <si>
    <t>祥和实业</t>
  </si>
  <si>
    <t>603500.SH</t>
  </si>
  <si>
    <t>韦尔股份</t>
  </si>
  <si>
    <t>603501.SH</t>
  </si>
  <si>
    <t>金石资源</t>
  </si>
  <si>
    <t>603505.SH</t>
  </si>
  <si>
    <t>南都物业</t>
  </si>
  <si>
    <t>603506.SH</t>
  </si>
  <si>
    <t>振江股份</t>
  </si>
  <si>
    <t>603507.SH</t>
  </si>
  <si>
    <t>思维列控</t>
  </si>
  <si>
    <t>603508.SH</t>
  </si>
  <si>
    <t>欧普照明</t>
  </si>
  <si>
    <t>603515.SH</t>
  </si>
  <si>
    <t>淳中科技</t>
  </si>
  <si>
    <t>603516.SH</t>
  </si>
  <si>
    <t>绝味食品</t>
  </si>
  <si>
    <t>603517.SH</t>
  </si>
  <si>
    <t>603518.SH</t>
  </si>
  <si>
    <t>立霸股份</t>
  </si>
  <si>
    <t>603519.SH</t>
  </si>
  <si>
    <t>司太立</t>
  </si>
  <si>
    <t>603520.SH</t>
  </si>
  <si>
    <t>众源新材</t>
  </si>
  <si>
    <t>603527.SH</t>
  </si>
  <si>
    <t>多伦科技</t>
  </si>
  <si>
    <t>603528.SH</t>
  </si>
  <si>
    <t>掌阅科技</t>
  </si>
  <si>
    <t>603533.SH</t>
  </si>
  <si>
    <t>嘉诚国际</t>
  </si>
  <si>
    <t>603535.SH</t>
  </si>
  <si>
    <t>603536.SH</t>
  </si>
  <si>
    <t>美诺华</t>
  </si>
  <si>
    <t>603538.SH</t>
  </si>
  <si>
    <t>贵人鸟</t>
  </si>
  <si>
    <t>603555.SH</t>
  </si>
  <si>
    <t>海兴电力</t>
  </si>
  <si>
    <t>603556.SH</t>
  </si>
  <si>
    <t>起步股份</t>
  </si>
  <si>
    <t>603557.SH</t>
  </si>
  <si>
    <t>健盛集团</t>
  </si>
  <si>
    <t>603558.SH</t>
  </si>
  <si>
    <t>中通国脉</t>
  </si>
  <si>
    <t>603559.SH</t>
  </si>
  <si>
    <t>普莱柯</t>
  </si>
  <si>
    <t>603566.SH</t>
  </si>
  <si>
    <t>珍宝岛</t>
  </si>
  <si>
    <t>603567.SH</t>
  </si>
  <si>
    <t>伟明环保</t>
  </si>
  <si>
    <t>603568.SH</t>
  </si>
  <si>
    <t>长久物流</t>
  </si>
  <si>
    <t>603569.SH</t>
  </si>
  <si>
    <t>汇金通</t>
  </si>
  <si>
    <t>603577.SH</t>
  </si>
  <si>
    <t>三星新材</t>
  </si>
  <si>
    <t>603578.SH</t>
  </si>
  <si>
    <t>荣泰健康</t>
  </si>
  <si>
    <t>603579.SH</t>
  </si>
  <si>
    <t>艾艾精工</t>
  </si>
  <si>
    <t>603580.SH</t>
  </si>
  <si>
    <t>捷昌驱动</t>
  </si>
  <si>
    <t>603583.SH</t>
  </si>
  <si>
    <t>苏利股份</t>
  </si>
  <si>
    <t>603585.SH</t>
  </si>
  <si>
    <t>金麒麟</t>
  </si>
  <si>
    <t>603586.SH</t>
  </si>
  <si>
    <t>地素时尚</t>
  </si>
  <si>
    <t>603587.SH</t>
  </si>
  <si>
    <t>高能环境</t>
  </si>
  <si>
    <t>603588.SH</t>
  </si>
  <si>
    <t>口子窖</t>
  </si>
  <si>
    <t>603589.SH</t>
  </si>
  <si>
    <t>康辰药业</t>
  </si>
  <si>
    <t>603590.SH</t>
  </si>
  <si>
    <t>东尼电子</t>
  </si>
  <si>
    <t>603595.SH</t>
  </si>
  <si>
    <t>伯特利</t>
  </si>
  <si>
    <t>603596.SH</t>
  </si>
  <si>
    <t>引力传媒</t>
  </si>
  <si>
    <t>603598.SH</t>
  </si>
  <si>
    <t>广信股份</t>
  </si>
  <si>
    <t>603599.SH</t>
  </si>
  <si>
    <t>永艺股份</t>
  </si>
  <si>
    <t>603600.SH</t>
  </si>
  <si>
    <t>再升科技</t>
  </si>
  <si>
    <t>603601.SH</t>
  </si>
  <si>
    <t>纵横通信</t>
  </si>
  <si>
    <t>603602.SH</t>
  </si>
  <si>
    <t>博天环境</t>
  </si>
  <si>
    <t>603603.SH</t>
  </si>
  <si>
    <t>珀莱雅</t>
  </si>
  <si>
    <t>603605.SH</t>
  </si>
  <si>
    <t>东方电缆</t>
  </si>
  <si>
    <t>603606.SH</t>
  </si>
  <si>
    <t>京华激光</t>
  </si>
  <si>
    <t>603607.SH</t>
  </si>
  <si>
    <t>天创时尚</t>
  </si>
  <si>
    <t>603608.SH</t>
  </si>
  <si>
    <t>禾丰牧业</t>
  </si>
  <si>
    <t>603609.SH</t>
  </si>
  <si>
    <t>诺力股份</t>
  </si>
  <si>
    <t>603611.SH</t>
  </si>
  <si>
    <t>索通发展</t>
  </si>
  <si>
    <t>603612.SH</t>
  </si>
  <si>
    <t>茶花股份</t>
  </si>
  <si>
    <t>603615.SH</t>
  </si>
  <si>
    <t>韩建河山</t>
  </si>
  <si>
    <t>603616.SH</t>
  </si>
  <si>
    <t>君禾股份</t>
  </si>
  <si>
    <t>603617.SH</t>
  </si>
  <si>
    <t>杭电股份</t>
  </si>
  <si>
    <t>603618.SH</t>
  </si>
  <si>
    <t>中曼石油</t>
  </si>
  <si>
    <t>603619.SH</t>
  </si>
  <si>
    <t>科森科技</t>
  </si>
  <si>
    <t>603626.SH</t>
  </si>
  <si>
    <t>清源股份</t>
  </si>
  <si>
    <t>603628.SH</t>
  </si>
  <si>
    <t>利通电子</t>
  </si>
  <si>
    <t>603629.SH</t>
  </si>
  <si>
    <t>拉芳家化</t>
  </si>
  <si>
    <t>603630.SH</t>
  </si>
  <si>
    <t>徕木股份</t>
  </si>
  <si>
    <t>603633.SH</t>
  </si>
  <si>
    <t>南威软件</t>
  </si>
  <si>
    <t>603636.SH</t>
  </si>
  <si>
    <t>镇海股份</t>
  </si>
  <si>
    <t>603637.SH</t>
  </si>
  <si>
    <t>艾迪精密</t>
  </si>
  <si>
    <t>603638.SH</t>
  </si>
  <si>
    <t>海利尔</t>
  </si>
  <si>
    <t>603639.SH</t>
  </si>
  <si>
    <t>畅联股份</t>
  </si>
  <si>
    <t>603648.SH</t>
  </si>
  <si>
    <t>彤程新材</t>
  </si>
  <si>
    <t>603650.SH</t>
  </si>
  <si>
    <t>朗博科技</t>
  </si>
  <si>
    <t>603655.SH</t>
  </si>
  <si>
    <t>泰禾光电</t>
  </si>
  <si>
    <t>603656.SH</t>
  </si>
  <si>
    <t>春光科技</t>
  </si>
  <si>
    <t>603657.SH</t>
  </si>
  <si>
    <t>安图生物</t>
  </si>
  <si>
    <t>603658.SH</t>
  </si>
  <si>
    <t>璞泰来</t>
  </si>
  <si>
    <t>603659.SH</t>
  </si>
  <si>
    <t>苏州科达</t>
  </si>
  <si>
    <t>603660.SH</t>
  </si>
  <si>
    <t>恒林股份</t>
  </si>
  <si>
    <t>603661.SH</t>
  </si>
  <si>
    <t>三祥新材</t>
  </si>
  <si>
    <t>603663.SH</t>
  </si>
  <si>
    <t>康隆达</t>
  </si>
  <si>
    <t>603665.SH</t>
  </si>
  <si>
    <t>亿嘉和</t>
  </si>
  <si>
    <t>603666.SH</t>
  </si>
  <si>
    <t>五洲新春</t>
  </si>
  <si>
    <t>603667.SH</t>
  </si>
  <si>
    <t>天马科技</t>
  </si>
  <si>
    <t>603668.SH</t>
  </si>
  <si>
    <t>灵康药业</t>
  </si>
  <si>
    <t>603669.SH</t>
  </si>
  <si>
    <t>卫信康</t>
  </si>
  <si>
    <t>603676.SH</t>
  </si>
  <si>
    <t>奇精机械</t>
  </si>
  <si>
    <t>603677.SH</t>
  </si>
  <si>
    <t>火炬电子</t>
  </si>
  <si>
    <t>603678.SH</t>
  </si>
  <si>
    <t>华体科技</t>
  </si>
  <si>
    <t>603679.SH</t>
  </si>
  <si>
    <t>今创集团</t>
  </si>
  <si>
    <t>603680.SH</t>
  </si>
  <si>
    <t>永冠新材</t>
  </si>
  <si>
    <t>603681.SH</t>
  </si>
  <si>
    <t>晶华新材</t>
  </si>
  <si>
    <t>603683.SH</t>
  </si>
  <si>
    <t>晨丰科技</t>
  </si>
  <si>
    <t>603685.SH</t>
  </si>
  <si>
    <t>龙马环卫</t>
  </si>
  <si>
    <t>603686.SH</t>
  </si>
  <si>
    <t>石英股份</t>
  </si>
  <si>
    <t>603688.SH</t>
  </si>
  <si>
    <t>皖天然气</t>
  </si>
  <si>
    <t>603689.SH</t>
  </si>
  <si>
    <t>至纯科技</t>
  </si>
  <si>
    <t>603690.SH</t>
  </si>
  <si>
    <t>江苏新能</t>
  </si>
  <si>
    <t>603693.SH</t>
  </si>
  <si>
    <t>安记食品</t>
  </si>
  <si>
    <t>603696.SH</t>
  </si>
  <si>
    <t>航天工程</t>
  </si>
  <si>
    <t>603698.SH</t>
  </si>
  <si>
    <t>纽威股份</t>
  </si>
  <si>
    <t>603699.SH</t>
  </si>
  <si>
    <t>宁波水表</t>
  </si>
  <si>
    <t>603700.SH</t>
  </si>
  <si>
    <t>德宏股份</t>
  </si>
  <si>
    <t>603701.SH</t>
  </si>
  <si>
    <t>盛洋科技</t>
  </si>
  <si>
    <t>603703.SH</t>
  </si>
  <si>
    <t>东方环宇</t>
  </si>
  <si>
    <t>603706.SH</t>
  </si>
  <si>
    <t>健友股份</t>
  </si>
  <si>
    <t>603707.SH</t>
  </si>
  <si>
    <t>家家悦</t>
  </si>
  <si>
    <t>603708.SH</t>
  </si>
  <si>
    <t>中源家居</t>
  </si>
  <si>
    <t>603709.SH</t>
  </si>
  <si>
    <t>香飘飘</t>
  </si>
  <si>
    <t>603711.SH</t>
  </si>
  <si>
    <t>七一二</t>
  </si>
  <si>
    <t>603712.SH</t>
  </si>
  <si>
    <t>密尔克卫</t>
  </si>
  <si>
    <t>603713.SH</t>
  </si>
  <si>
    <t>塞力斯</t>
  </si>
  <si>
    <t>603716.SH</t>
  </si>
  <si>
    <t>天域生态</t>
  </si>
  <si>
    <t>603717.SH</t>
  </si>
  <si>
    <t>海利生物</t>
  </si>
  <si>
    <t>603718.SH</t>
  </si>
  <si>
    <t>中广天择</t>
  </si>
  <si>
    <t>603721.SH</t>
  </si>
  <si>
    <t>阿科力</t>
  </si>
  <si>
    <t>603722.SH</t>
  </si>
  <si>
    <t>天安新材</t>
  </si>
  <si>
    <t>603725.SH</t>
  </si>
  <si>
    <t>朗迪集团</t>
  </si>
  <si>
    <t>603726.SH</t>
  </si>
  <si>
    <t>博迈科</t>
  </si>
  <si>
    <t>603727.SH</t>
  </si>
  <si>
    <t>鸣志电器</t>
  </si>
  <si>
    <t>603728.SH</t>
  </si>
  <si>
    <t>龙韵股份</t>
  </si>
  <si>
    <t>603729.SH</t>
  </si>
  <si>
    <t>岱美股份</t>
  </si>
  <si>
    <t>603730.SH</t>
  </si>
  <si>
    <t>仙鹤股份</t>
  </si>
  <si>
    <t>603733.SH</t>
  </si>
  <si>
    <t>三棵树</t>
  </si>
  <si>
    <t>603737.SH</t>
  </si>
  <si>
    <t>泰晶科技</t>
  </si>
  <si>
    <t>603738.SH</t>
  </si>
  <si>
    <t>蔚蓝生物</t>
  </si>
  <si>
    <t>603739.SH</t>
  </si>
  <si>
    <t>大元泵业</t>
  </si>
  <si>
    <t>603757.SH</t>
  </si>
  <si>
    <t>秦安股份</t>
  </si>
  <si>
    <t>603758.SH</t>
  </si>
  <si>
    <t>隆鑫通用</t>
  </si>
  <si>
    <t>603766.SH</t>
  </si>
  <si>
    <t>中马传动</t>
  </si>
  <si>
    <t>603767.SH</t>
  </si>
  <si>
    <t>常青股份</t>
  </si>
  <si>
    <t>603768.SH</t>
  </si>
  <si>
    <t>沃格光电</t>
  </si>
  <si>
    <t>603773.SH</t>
  </si>
  <si>
    <t>永安行</t>
  </si>
  <si>
    <t>603776.SH</t>
  </si>
  <si>
    <t>来伊份</t>
  </si>
  <si>
    <t>603777.SH</t>
  </si>
  <si>
    <t>乾景园林</t>
  </si>
  <si>
    <t>603778.SH</t>
  </si>
  <si>
    <t>603779.SH</t>
  </si>
  <si>
    <t>新日股份</t>
  </si>
  <si>
    <t>603787.SH</t>
  </si>
  <si>
    <t>宁波高发</t>
  </si>
  <si>
    <t>603788.SH</t>
  </si>
  <si>
    <t>星光农机</t>
  </si>
  <si>
    <t>603789.SH</t>
  </si>
  <si>
    <t>雅运股份</t>
  </si>
  <si>
    <t>603790.SH</t>
  </si>
  <si>
    <t>联泰环保</t>
  </si>
  <si>
    <t>603797.SH</t>
  </si>
  <si>
    <t>康普顿</t>
  </si>
  <si>
    <t>603798.SH</t>
  </si>
  <si>
    <t>华友钴业</t>
  </si>
  <si>
    <t>603799.SH</t>
  </si>
  <si>
    <t>道森股份</t>
  </si>
  <si>
    <t>603800.SH</t>
  </si>
  <si>
    <t>志邦家居</t>
  </si>
  <si>
    <t>603801.SH</t>
  </si>
  <si>
    <t>瑞斯康达</t>
  </si>
  <si>
    <t>603803.SH</t>
  </si>
  <si>
    <t>福斯特</t>
  </si>
  <si>
    <t>603806.SH</t>
  </si>
  <si>
    <t>歌力思</t>
  </si>
  <si>
    <t>603808.SH</t>
  </si>
  <si>
    <t>豪能股份</t>
  </si>
  <si>
    <t>603809.SH</t>
  </si>
  <si>
    <t>丰山集团</t>
  </si>
  <si>
    <t>603810.SH</t>
  </si>
  <si>
    <t>诚意药业</t>
  </si>
  <si>
    <t>603811.SH</t>
  </si>
  <si>
    <t>原尚股份</t>
  </si>
  <si>
    <t>603813.SH</t>
  </si>
  <si>
    <t>顾家家居</t>
  </si>
  <si>
    <t>603816.SH</t>
  </si>
  <si>
    <t>海峡环保</t>
  </si>
  <si>
    <t>603817.SH</t>
  </si>
  <si>
    <t>曲美家居</t>
  </si>
  <si>
    <t>603818.SH</t>
  </si>
  <si>
    <t>神力股份</t>
  </si>
  <si>
    <t>603819.SH</t>
  </si>
  <si>
    <t>嘉澳环保</t>
  </si>
  <si>
    <t>603822.SH</t>
  </si>
  <si>
    <t>百合花</t>
  </si>
  <si>
    <t>603823.SH</t>
  </si>
  <si>
    <t>华扬联众</t>
  </si>
  <si>
    <t>603825.SH</t>
  </si>
  <si>
    <t>坤彩科技</t>
  </si>
  <si>
    <t>603826.SH</t>
  </si>
  <si>
    <t>柯利达</t>
  </si>
  <si>
    <t>603828.SH</t>
  </si>
  <si>
    <t>洛凯股份</t>
  </si>
  <si>
    <t>603829.SH</t>
  </si>
  <si>
    <t>欧派家居</t>
  </si>
  <si>
    <t>603833.SH</t>
  </si>
  <si>
    <t>四通股份</t>
  </si>
  <si>
    <t>603838.SH</t>
  </si>
  <si>
    <t>安正时尚</t>
  </si>
  <si>
    <t>603839.SH</t>
  </si>
  <si>
    <t>正平股份</t>
  </si>
  <si>
    <t>603843.SH</t>
  </si>
  <si>
    <t>好太太</t>
  </si>
  <si>
    <t>603848.SH</t>
  </si>
  <si>
    <t>华荣股份</t>
  </si>
  <si>
    <t>603855.SH</t>
  </si>
  <si>
    <t>东宏股份</t>
  </si>
  <si>
    <t>603856.SH</t>
  </si>
  <si>
    <t>步长制药</t>
  </si>
  <si>
    <t>603858.SH</t>
  </si>
  <si>
    <t>能科股份</t>
  </si>
  <si>
    <t>603859.SH</t>
  </si>
  <si>
    <t>中公高科</t>
  </si>
  <si>
    <t>603860.SH</t>
  </si>
  <si>
    <t>白云电器</t>
  </si>
  <si>
    <t>603861.SH</t>
  </si>
  <si>
    <t>桃李面包</t>
  </si>
  <si>
    <t>603866.SH</t>
  </si>
  <si>
    <t>飞科电器</t>
  </si>
  <si>
    <t>603868.SH</t>
  </si>
  <si>
    <t>新智认知</t>
  </si>
  <si>
    <t>603869.SH</t>
  </si>
  <si>
    <t>嘉友国际</t>
  </si>
  <si>
    <t>603871.SH</t>
  </si>
  <si>
    <t>鼎胜新材</t>
  </si>
  <si>
    <t>603876.SH</t>
  </si>
  <si>
    <t>太平鸟</t>
  </si>
  <si>
    <t>603877.SH</t>
  </si>
  <si>
    <t>武进不锈</t>
  </si>
  <si>
    <t>603878.SH</t>
  </si>
  <si>
    <t>永悦科技</t>
  </si>
  <si>
    <t>603879.SH</t>
  </si>
  <si>
    <t>南卫股份</t>
  </si>
  <si>
    <t>603880.SH</t>
  </si>
  <si>
    <t>数据港</t>
  </si>
  <si>
    <t>603881.SH</t>
  </si>
  <si>
    <t>金域医学</t>
  </si>
  <si>
    <t>603882.SH</t>
  </si>
  <si>
    <t>老百姓</t>
  </si>
  <si>
    <t>603883.SH</t>
  </si>
  <si>
    <t>吉祥航空</t>
  </si>
  <si>
    <t>603885.SH</t>
  </si>
  <si>
    <t>元祖股份</t>
  </si>
  <si>
    <t>603886.SH</t>
  </si>
  <si>
    <t>城地股份</t>
  </si>
  <si>
    <t>603887.SH</t>
  </si>
  <si>
    <t>新华网</t>
  </si>
  <si>
    <t>603888.SH</t>
  </si>
  <si>
    <t>新澳股份</t>
  </si>
  <si>
    <t>603889.SH</t>
  </si>
  <si>
    <t>春秋电子</t>
  </si>
  <si>
    <t>603890.SH</t>
  </si>
  <si>
    <t>天永智能</t>
  </si>
  <si>
    <t>603895.SH</t>
  </si>
  <si>
    <t>寿仙谷</t>
  </si>
  <si>
    <t>603896.SH</t>
  </si>
  <si>
    <t>长城科技</t>
  </si>
  <si>
    <t>603897.SH</t>
  </si>
  <si>
    <t>好莱客</t>
  </si>
  <si>
    <t>603898.SH</t>
  </si>
  <si>
    <t>晨光文具</t>
  </si>
  <si>
    <t>603899.SH</t>
  </si>
  <si>
    <t>莱绅通灵</t>
  </si>
  <si>
    <t>603900.SH</t>
  </si>
  <si>
    <t>永创智能</t>
  </si>
  <si>
    <t>603901.SH</t>
  </si>
  <si>
    <t>中持股份</t>
  </si>
  <si>
    <t>603903.SH</t>
  </si>
  <si>
    <t>龙蟠科技</t>
  </si>
  <si>
    <t>603906.SH</t>
  </si>
  <si>
    <t>牧高笛</t>
  </si>
  <si>
    <t>603908.SH</t>
  </si>
  <si>
    <t>合诚股份</t>
  </si>
  <si>
    <t>603909.SH</t>
  </si>
  <si>
    <t>佳力图</t>
  </si>
  <si>
    <t>603912.SH</t>
  </si>
  <si>
    <t>苏博特</t>
  </si>
  <si>
    <t>603916.SH</t>
  </si>
  <si>
    <t>合力科技</t>
  </si>
  <si>
    <t>603917.SH</t>
  </si>
  <si>
    <t>金桥信息</t>
  </si>
  <si>
    <t>603918.SH</t>
  </si>
  <si>
    <t>金徽酒</t>
  </si>
  <si>
    <t>603919.SH</t>
  </si>
  <si>
    <t>世运电路</t>
  </si>
  <si>
    <t>603920.SH</t>
  </si>
  <si>
    <t>金鸿顺</t>
  </si>
  <si>
    <t>603922.SH</t>
  </si>
  <si>
    <t>铁流股份</t>
  </si>
  <si>
    <t>603926.SH</t>
  </si>
  <si>
    <t>兴业股份</t>
  </si>
  <si>
    <t>603928.SH</t>
  </si>
  <si>
    <t>亚翔集成</t>
  </si>
  <si>
    <t>603929.SH</t>
  </si>
  <si>
    <t>睿能科技</t>
  </si>
  <si>
    <t>603933.SH</t>
  </si>
  <si>
    <t>博敏电子</t>
  </si>
  <si>
    <t>603936.SH</t>
  </si>
  <si>
    <t>丽岛新材</t>
  </si>
  <si>
    <t>603937.SH</t>
  </si>
  <si>
    <t>三孚股份</t>
  </si>
  <si>
    <t>603938.SH</t>
  </si>
  <si>
    <t>益丰药房</t>
  </si>
  <si>
    <t>603939.SH</t>
  </si>
  <si>
    <t>大千生态</t>
  </si>
  <si>
    <t>603955.SH</t>
  </si>
  <si>
    <t>威派格</t>
  </si>
  <si>
    <t>603956.SH</t>
  </si>
  <si>
    <t>哈森股份</t>
  </si>
  <si>
    <t>603958.SH</t>
  </si>
  <si>
    <t>百利科技</t>
  </si>
  <si>
    <t>603959.SH</t>
  </si>
  <si>
    <t>克来机电</t>
  </si>
  <si>
    <t>603960.SH</t>
  </si>
  <si>
    <t>大理药业</t>
  </si>
  <si>
    <t>603963.SH</t>
  </si>
  <si>
    <t>法兰泰克</t>
  </si>
  <si>
    <t>603966.SH</t>
  </si>
  <si>
    <t>醋化股份</t>
  </si>
  <si>
    <t>603968.SH</t>
  </si>
  <si>
    <t>银龙股份</t>
  </si>
  <si>
    <t>603969.SH</t>
  </si>
  <si>
    <t>中农立华</t>
  </si>
  <si>
    <t>603970.SH</t>
  </si>
  <si>
    <t>正川股份</t>
  </si>
  <si>
    <t>603976.SH</t>
  </si>
  <si>
    <t>国泰集团</t>
  </si>
  <si>
    <t>603977.SH</t>
  </si>
  <si>
    <t>深圳新星</t>
  </si>
  <si>
    <t>603978.SH</t>
  </si>
  <si>
    <t>金诚信</t>
  </si>
  <si>
    <t>603979.SH</t>
  </si>
  <si>
    <t>吉华集团</t>
  </si>
  <si>
    <t>603980.SH</t>
  </si>
  <si>
    <t>恒润股份</t>
  </si>
  <si>
    <t>603985.SH</t>
  </si>
  <si>
    <t>兆易创新</t>
  </si>
  <si>
    <t>603986.SH</t>
  </si>
  <si>
    <t>康德莱</t>
  </si>
  <si>
    <t>603987.SH</t>
  </si>
  <si>
    <t>中电电机</t>
  </si>
  <si>
    <t>603988.SH</t>
  </si>
  <si>
    <t>艾华集团</t>
  </si>
  <si>
    <t>603989.SH</t>
  </si>
  <si>
    <t>麦迪科技</t>
  </si>
  <si>
    <t>603990.SH</t>
  </si>
  <si>
    <t>至正股份</t>
  </si>
  <si>
    <t>603991.SH</t>
  </si>
  <si>
    <t>洛阳钼业</t>
  </si>
  <si>
    <t>603993.SH</t>
  </si>
  <si>
    <t>603996.SH</t>
  </si>
  <si>
    <t>继峰股份</t>
  </si>
  <si>
    <t>603997.SH</t>
  </si>
  <si>
    <t>方盛制药</t>
  </si>
  <si>
    <t>603998.SH</t>
  </si>
  <si>
    <t>读者传媒</t>
  </si>
  <si>
    <t>603999.SH</t>
  </si>
  <si>
    <t>西藏旅游</t>
  </si>
  <si>
    <t>迪普科技</t>
  </si>
  <si>
    <t>300768.SZ</t>
  </si>
  <si>
    <t>证监会行业（新）</t>
    <phoneticPr fontId="1" type="noConversion"/>
  </si>
  <si>
    <t>申万行业（新）</t>
    <phoneticPr fontId="1" type="noConversion"/>
  </si>
  <si>
    <t>东财行业</t>
    <phoneticPr fontId="1" type="noConversion"/>
  </si>
  <si>
    <t>全部A股</t>
  </si>
  <si>
    <t>预测净利润</t>
    <phoneticPr fontId="4" type="noConversion"/>
  </si>
  <si>
    <t>预测市值合计</t>
    <phoneticPr fontId="4" type="noConversion"/>
  </si>
  <si>
    <t>公司家数</t>
    <phoneticPr fontId="1" type="noConversion"/>
  </si>
  <si>
    <t>各公司PE</t>
    <phoneticPr fontId="4" type="noConversion"/>
  </si>
  <si>
    <t>各公司PB</t>
    <phoneticPr fontId="1" type="noConversion"/>
  </si>
  <si>
    <t>净利润预测家数</t>
    <phoneticPr fontId="4" type="noConversion"/>
  </si>
  <si>
    <t>TTM/MRQ</t>
  </si>
  <si>
    <r>
      <t xml:space="preserve">    
    市盈率PE、市净率PB是被广泛使用的股票估值指标，它们既可以用于估算单个股票的历史或预期价值，也可以用来估算某个行业的历史或预期价值。本模板使用行业内个股的动态总市值和预测净利润来估算行业的预测PE值，在表头输入指定行业和板块，模板自动更新各行业PE/PB历史数据以及PE预测数据，统计数据显示在下方单元格，图表显示在中间位置，具体使用方法如下：
    </t>
    </r>
    <r>
      <rPr>
        <b/>
        <sz val="11"/>
        <color theme="1"/>
        <rFont val="Calibri"/>
        <family val="3"/>
        <charset val="134"/>
        <scheme val="minor"/>
      </rPr>
      <t>PE/PB计算方法：</t>
    </r>
    <r>
      <rPr>
        <sz val="11"/>
        <color theme="1"/>
        <rFont val="Calibri"/>
        <family val="3"/>
        <charset val="134"/>
        <scheme val="minor"/>
      </rPr>
      <t xml:space="preserve">
    个股历史PE(PB) = 个股最新市值 / 年报净利润或净利润TTM(年报净资产或最近季报净资产)
    个股预测PE = 个股最新市值 / 预测净利润
    行业PE = 行业内个股PE的算术平均值或市值加权平均值
    </t>
    </r>
    <r>
      <rPr>
        <b/>
        <sz val="11"/>
        <color theme="1"/>
        <rFont val="Calibri"/>
        <family val="3"/>
        <charset val="134"/>
        <scheme val="minor"/>
      </rPr>
      <t>数据设置：</t>
    </r>
    <r>
      <rPr>
        <sz val="11"/>
        <color theme="1"/>
        <rFont val="Calibri"/>
        <family val="3"/>
        <charset val="134"/>
        <scheme val="minor"/>
      </rPr>
      <t xml:space="preserve">
    表头左侧栏为数据设置栏。
    “行业类别”可选择申万行业，证监会行业或东财行业（均为一级行业）；
    “指定行业”可指定不同行业类别下的某一行业；
    “板块选择”可选择关注上证50、创业板、全部A股等不同板块；
    “预测年份”是指个股预测净利润的年份，需手动输入；
    “PE/PB”可选择最新年报或TTM/MRQ，用于确定历史PE/PB的计算基期：如果选择“最新年报”，则在当年5月份之后选用</t>
    </r>
    <r>
      <rPr>
        <b/>
        <sz val="11"/>
        <color theme="1"/>
        <rFont val="Calibri"/>
        <family val="3"/>
        <charset val="134"/>
        <scheme val="minor"/>
      </rPr>
      <t>上年</t>
    </r>
    <r>
      <rPr>
        <sz val="11"/>
        <color theme="1"/>
        <rFont val="Calibri"/>
        <family val="3"/>
        <charset val="134"/>
        <scheme val="minor"/>
      </rPr>
      <t>年报净利润和净资产数据，当年5月份之前选用</t>
    </r>
    <r>
      <rPr>
        <b/>
        <sz val="11"/>
        <color theme="1"/>
        <rFont val="Calibri"/>
        <family val="3"/>
        <charset val="134"/>
        <scheme val="minor"/>
      </rPr>
      <t>上上年</t>
    </r>
    <r>
      <rPr>
        <sz val="11"/>
        <color theme="1"/>
        <rFont val="Calibri"/>
        <family val="3"/>
        <charset val="134"/>
        <scheme val="minor"/>
      </rPr>
      <t xml:space="preserve">年报数据；如果选择“TTM/MRQ”，则使用净利润TTM和净资产MQR计算PE/PB。
    </t>
    </r>
    <r>
      <rPr>
        <b/>
        <sz val="11"/>
        <color theme="1"/>
        <rFont val="Calibri"/>
        <family val="3"/>
        <charset val="134"/>
        <scheme val="minor"/>
      </rPr>
      <t>注意：</t>
    </r>
    <r>
      <rPr>
        <sz val="11"/>
        <color theme="1"/>
        <rFont val="Calibri"/>
        <family val="3"/>
        <charset val="134"/>
        <scheme val="minor"/>
      </rPr>
      <t xml:space="preserve">
    更换“行业类别”后需要</t>
    </r>
    <r>
      <rPr>
        <b/>
        <sz val="11"/>
        <color theme="1"/>
        <rFont val="Calibri"/>
        <family val="3"/>
        <charset val="134"/>
        <scheme val="minor"/>
      </rPr>
      <t>再次选择</t>
    </r>
    <r>
      <rPr>
        <sz val="11"/>
        <color theme="1"/>
        <rFont val="Calibri"/>
        <family val="3"/>
        <charset val="134"/>
        <scheme val="minor"/>
      </rPr>
      <t xml:space="preserve">“指定行业”，
否则可能出现某行业仅存在于行业类别1，不存于行业
类别2，从而导致数据错误。
    例如：“信息技术”只存在于“东财行业”类别
下，当更换行业类别为“申万行业”时，“信息技术”
行业数据显示#N/A。
</t>
    </r>
    <phoneticPr fontId="16" type="noConversion"/>
  </si>
  <si>
    <t>泸天化</t>
  </si>
  <si>
    <t>德方纳米</t>
  </si>
  <si>
    <t>300769.SZ</t>
  </si>
  <si>
    <t>东阳光</t>
  </si>
  <si>
    <t>博通集成</t>
  </si>
  <si>
    <t>603068.SH</t>
  </si>
  <si>
    <t>天味食品</t>
  </si>
  <si>
    <t>603317.SH</t>
  </si>
  <si>
    <t>东财行业</t>
  </si>
  <si>
    <t>*ST美丽</t>
  </si>
  <si>
    <t>神城A退</t>
  </si>
  <si>
    <t>康达尔</t>
  </si>
  <si>
    <t>双林生物</t>
  </si>
  <si>
    <t>ST地矿</t>
  </si>
  <si>
    <t>*ST沈机</t>
  </si>
  <si>
    <t>ST宜化</t>
  </si>
  <si>
    <t>*ST生物</t>
  </si>
  <si>
    <t>新金路</t>
  </si>
  <si>
    <t>*ST大洲</t>
  </si>
  <si>
    <t>*ST海马</t>
  </si>
  <si>
    <t>ST东电</t>
  </si>
  <si>
    <t>贵州轮胎</t>
  </si>
  <si>
    <t>盛达资源</t>
  </si>
  <si>
    <t>*ST天首</t>
  </si>
  <si>
    <t>*ST盈方</t>
  </si>
  <si>
    <t>ST双环</t>
  </si>
  <si>
    <t>中信特钢</t>
  </si>
  <si>
    <t>新能泰山</t>
  </si>
  <si>
    <t>ST南风</t>
  </si>
  <si>
    <t>*ST西发</t>
  </si>
  <si>
    <t>*ST斯太</t>
  </si>
  <si>
    <t>甘咨询</t>
  </si>
  <si>
    <t>*ST盐湖</t>
  </si>
  <si>
    <t>华闻集团</t>
  </si>
  <si>
    <t>ST慧业</t>
  </si>
  <si>
    <t>*ST节能</t>
  </si>
  <si>
    <t>启迪环境</t>
  </si>
  <si>
    <t>*ST安凯</t>
  </si>
  <si>
    <t>东凌国际</t>
  </si>
  <si>
    <t>中粮科技</t>
  </si>
  <si>
    <t>*ST高升</t>
  </si>
  <si>
    <t>银泰黄金</t>
  </si>
  <si>
    <t>ST银亿</t>
  </si>
  <si>
    <t>*ST德豪</t>
  </si>
  <si>
    <t>协鑫能科</t>
  </si>
  <si>
    <t>*ST中捷</t>
  </si>
  <si>
    <t>*ST凯瑞</t>
  </si>
  <si>
    <t>*ST新海</t>
  </si>
  <si>
    <t>印纪退</t>
  </si>
  <si>
    <t>*ST东网</t>
  </si>
  <si>
    <t>中光学</t>
  </si>
  <si>
    <t>武汉凡谷</t>
  </si>
  <si>
    <t>*ST云投</t>
  </si>
  <si>
    <t>*ST飞马</t>
  </si>
  <si>
    <t>ST天宝</t>
  </si>
  <si>
    <t>*ST升达</t>
  </si>
  <si>
    <t>博深股份</t>
  </si>
  <si>
    <t>*ST宇顺</t>
  </si>
  <si>
    <t>*ST中科</t>
  </si>
  <si>
    <t>ST云网</t>
  </si>
  <si>
    <t>*ST罗普</t>
  </si>
  <si>
    <t>*ST人乐</t>
  </si>
  <si>
    <t>*ST赫美</t>
  </si>
  <si>
    <t>*ST北讯</t>
  </si>
  <si>
    <t>科远智慧</t>
  </si>
  <si>
    <t>垒知集团</t>
  </si>
  <si>
    <t>*ST毅昌</t>
  </si>
  <si>
    <t>中粮资本</t>
  </si>
  <si>
    <t>长江健康</t>
  </si>
  <si>
    <t>*ST康得</t>
  </si>
  <si>
    <t>*ST科林</t>
  </si>
  <si>
    <t>*ST利源</t>
  </si>
  <si>
    <t>鼎龙文化</t>
  </si>
  <si>
    <t>飞龙股份</t>
  </si>
  <si>
    <t>*ST步森</t>
  </si>
  <si>
    <t>贝因美</t>
  </si>
  <si>
    <t>ST围海</t>
  </si>
  <si>
    <t>姚记科技</t>
  </si>
  <si>
    <t>美吉姆</t>
  </si>
  <si>
    <t>*ST仁智</t>
  </si>
  <si>
    <t>*ST荣联</t>
  </si>
  <si>
    <t>*ST猛狮</t>
  </si>
  <si>
    <t>ST远程</t>
  </si>
  <si>
    <t>*ST欧浦</t>
  </si>
  <si>
    <t>ST金贵</t>
  </si>
  <si>
    <t>永兴材料</t>
  </si>
  <si>
    <t>南兴股份</t>
  </si>
  <si>
    <t>*ST索菱</t>
  </si>
  <si>
    <t>*ST天圣</t>
  </si>
  <si>
    <t>润建股份</t>
  </si>
  <si>
    <t>日丰股份</t>
  </si>
  <si>
    <t>002953.SZ</t>
  </si>
  <si>
    <t>鸿合科技</t>
  </si>
  <si>
    <t>002955.SZ</t>
  </si>
  <si>
    <t>西麦食品</t>
  </si>
  <si>
    <t>002956.SZ</t>
  </si>
  <si>
    <t>科瑞技术</t>
  </si>
  <si>
    <t>002957.SZ</t>
  </si>
  <si>
    <t>小熊电器</t>
  </si>
  <si>
    <t>002959.SZ</t>
  </si>
  <si>
    <t>青鸟消防</t>
  </si>
  <si>
    <t>002960.SZ</t>
  </si>
  <si>
    <t>瑞达期货</t>
  </si>
  <si>
    <t>002961.SZ</t>
  </si>
  <si>
    <t>五方光电</t>
  </si>
  <si>
    <t>002962.SZ</t>
  </si>
  <si>
    <t>豪尔赛</t>
  </si>
  <si>
    <t>002963.SZ</t>
  </si>
  <si>
    <t>祥鑫科技</t>
  </si>
  <si>
    <t>002965.SZ</t>
  </si>
  <si>
    <t>苏州银行</t>
  </si>
  <si>
    <t>002966.SZ</t>
  </si>
  <si>
    <t>广电计量</t>
  </si>
  <si>
    <t>002967.SZ</t>
  </si>
  <si>
    <t>中国广核</t>
  </si>
  <si>
    <t>003816.SZ</t>
  </si>
  <si>
    <t>万顺新材</t>
  </si>
  <si>
    <t>达刚控股</t>
  </si>
  <si>
    <t>盈康生命</t>
  </si>
  <si>
    <t>雷曼光电</t>
  </si>
  <si>
    <t>神农科技</t>
  </si>
  <si>
    <t>联创股份</t>
  </si>
  <si>
    <t>中建环能</t>
  </si>
  <si>
    <t>金石亚药</t>
  </si>
  <si>
    <t>筑博设计</t>
  </si>
  <si>
    <t>300564.SZ</t>
  </si>
  <si>
    <t>朗进科技</t>
  </si>
  <si>
    <t>300594.SZ</t>
  </si>
  <si>
    <t>中达安</t>
  </si>
  <si>
    <t>新媒股份</t>
  </si>
  <si>
    <t>300770.SZ</t>
  </si>
  <si>
    <t>智莱科技</t>
  </si>
  <si>
    <t>300771.SZ</t>
  </si>
  <si>
    <t>运达股份</t>
  </si>
  <si>
    <t>300772.SZ</t>
  </si>
  <si>
    <t>拉卡拉</t>
  </si>
  <si>
    <t>300773.SZ</t>
  </si>
  <si>
    <t>三角防务</t>
  </si>
  <si>
    <t>300775.SZ</t>
  </si>
  <si>
    <t>帝尔激光</t>
  </si>
  <si>
    <t>300776.SZ</t>
  </si>
  <si>
    <t>中简科技</t>
  </si>
  <si>
    <t>300777.SZ</t>
  </si>
  <si>
    <t>新城市</t>
  </si>
  <si>
    <t>300778.SZ</t>
  </si>
  <si>
    <t>惠城环保</t>
  </si>
  <si>
    <t>300779.SZ</t>
  </si>
  <si>
    <t>德恩精工</t>
  </si>
  <si>
    <t>300780.SZ</t>
  </si>
  <si>
    <t>因赛集团</t>
  </si>
  <si>
    <t>300781.SZ</t>
  </si>
  <si>
    <t>卓胜微</t>
  </si>
  <si>
    <t>300782.SZ</t>
  </si>
  <si>
    <t>三只松鼠</t>
  </si>
  <si>
    <t>300783.SZ</t>
  </si>
  <si>
    <t>值得买</t>
  </si>
  <si>
    <t>300785.SZ</t>
  </si>
  <si>
    <t>国林科技</t>
  </si>
  <si>
    <t>300786.SZ</t>
  </si>
  <si>
    <t>海能实业</t>
  </si>
  <si>
    <t>300787.SZ</t>
  </si>
  <si>
    <t>中信出版</t>
  </si>
  <si>
    <t>300788.SZ</t>
  </si>
  <si>
    <t>唐源电气</t>
  </si>
  <si>
    <t>300789.SZ</t>
  </si>
  <si>
    <t>宇瞳光学</t>
  </si>
  <si>
    <t>300790.SZ</t>
  </si>
  <si>
    <t>仙乐健康</t>
  </si>
  <si>
    <t>300791.SZ</t>
  </si>
  <si>
    <t>壹网壹创</t>
  </si>
  <si>
    <t>300792.SZ</t>
  </si>
  <si>
    <t>佳禾智能</t>
  </si>
  <si>
    <t>300793.SZ</t>
  </si>
  <si>
    <t>米奥兰特</t>
  </si>
  <si>
    <t>300795.SZ</t>
  </si>
  <si>
    <t>贝斯美</t>
  </si>
  <si>
    <t>300796.SZ</t>
  </si>
  <si>
    <t>钢研纳克</t>
  </si>
  <si>
    <t>300797.SZ</t>
  </si>
  <si>
    <t>锦鸡股份</t>
  </si>
  <si>
    <t>300798.SZ</t>
  </si>
  <si>
    <t>左江科技</t>
  </si>
  <si>
    <t>300799.SZ</t>
  </si>
  <si>
    <t>力合科技</t>
  </si>
  <si>
    <t>300800.SZ</t>
  </si>
  <si>
    <t>泰和科技</t>
  </si>
  <si>
    <t>300801.SZ</t>
  </si>
  <si>
    <t>矩子科技</t>
  </si>
  <si>
    <t>300802.SZ</t>
  </si>
  <si>
    <t>指南针</t>
  </si>
  <si>
    <t>300803.SZ</t>
  </si>
  <si>
    <t>电声股份</t>
  </si>
  <si>
    <t>300805.SZ</t>
  </si>
  <si>
    <t>斯迪克</t>
  </si>
  <si>
    <t>300806.SZ</t>
  </si>
  <si>
    <t>*ST中葡</t>
  </si>
  <si>
    <t>ST天成</t>
  </si>
  <si>
    <t>*ST长投</t>
  </si>
  <si>
    <t>ST安通</t>
  </si>
  <si>
    <t>*ST莲花</t>
  </si>
  <si>
    <t>大唐电信</t>
  </si>
  <si>
    <t>ST罗顿</t>
  </si>
  <si>
    <t>鲁商发展</t>
  </si>
  <si>
    <t>*ST山水</t>
  </si>
  <si>
    <t>ST椰岛</t>
  </si>
  <si>
    <t>*ST华业</t>
  </si>
  <si>
    <t>ST成城</t>
  </si>
  <si>
    <t>城建发展</t>
  </si>
  <si>
    <t>ST亚星</t>
  </si>
  <si>
    <t>恒力石化</t>
  </si>
  <si>
    <t>昊华科技</t>
  </si>
  <si>
    <t>*ST金泰</t>
  </si>
  <si>
    <t>*ST金山</t>
  </si>
  <si>
    <t>安源煤业</t>
  </si>
  <si>
    <t>*ST仰帆</t>
  </si>
  <si>
    <t>*ST九有</t>
  </si>
  <si>
    <t>*ST信威</t>
  </si>
  <si>
    <t>安徽建工</t>
  </si>
  <si>
    <t>ST康美</t>
  </si>
  <si>
    <t>*ST菲达</t>
  </si>
  <si>
    <t>淮河能源</t>
  </si>
  <si>
    <t>克劳斯</t>
  </si>
  <si>
    <t>*ST中孚</t>
  </si>
  <si>
    <t>*ST鹏起</t>
  </si>
  <si>
    <t>*ST游久</t>
  </si>
  <si>
    <t>*ST中安</t>
  </si>
  <si>
    <t>*ST瑞德</t>
  </si>
  <si>
    <t>*ST刚泰</t>
  </si>
  <si>
    <t>海尔智家</t>
  </si>
  <si>
    <t>*ST百花</t>
  </si>
  <si>
    <t>*ST华源</t>
  </si>
  <si>
    <t>退市大控</t>
  </si>
  <si>
    <t>锦江酒店</t>
  </si>
  <si>
    <t>友好集团</t>
  </si>
  <si>
    <t>ST辅仁</t>
  </si>
  <si>
    <t>ST天业</t>
  </si>
  <si>
    <t>*ST厦工</t>
  </si>
  <si>
    <t>ST中天</t>
  </si>
  <si>
    <t>*ST电能</t>
  </si>
  <si>
    <t>*ST秋林</t>
  </si>
  <si>
    <t>海油发展</t>
  </si>
  <si>
    <t>600968.SH</t>
  </si>
  <si>
    <t>宝丰能源</t>
  </si>
  <si>
    <t>600989.SH</t>
  </si>
  <si>
    <t>渝农商行</t>
  </si>
  <si>
    <t>601077.SH</t>
  </si>
  <si>
    <t>ST华鼎</t>
  </si>
  <si>
    <t>红塔证券</t>
  </si>
  <si>
    <t>601236.SH</t>
  </si>
  <si>
    <t>*ST庞大</t>
  </si>
  <si>
    <t>中国卫通</t>
  </si>
  <si>
    <t>601698.SH</t>
  </si>
  <si>
    <t>ST蓝科</t>
  </si>
  <si>
    <t>浙商银行</t>
  </si>
  <si>
    <t>601916.SH</t>
  </si>
  <si>
    <t>招商南油</t>
  </si>
  <si>
    <t>南华期货</t>
  </si>
  <si>
    <t>603093.SH</t>
  </si>
  <si>
    <t>海星股份</t>
  </si>
  <si>
    <t>603115.SH</t>
  </si>
  <si>
    <t>ST亚邦</t>
  </si>
  <si>
    <t>元利科技</t>
  </si>
  <si>
    <t>603217.SH</t>
  </si>
  <si>
    <t>中贝通信</t>
  </si>
  <si>
    <t>移远通信</t>
  </si>
  <si>
    <t>603236.SH</t>
  </si>
  <si>
    <t>宏和科技</t>
  </si>
  <si>
    <t>603256.SH</t>
  </si>
  <si>
    <t>鸿远电子</t>
  </si>
  <si>
    <t>603267.SH</t>
  </si>
  <si>
    <t>景津环保</t>
  </si>
  <si>
    <t>603279.SH</t>
  </si>
  <si>
    <t>华铁应急</t>
  </si>
  <si>
    <t>福蓉科技</t>
  </si>
  <si>
    <t>603327.SH</t>
  </si>
  <si>
    <t>通达电气</t>
  </si>
  <si>
    <t>603390.SH</t>
  </si>
  <si>
    <t>八方股份</t>
  </si>
  <si>
    <t>603489.SH</t>
  </si>
  <si>
    <t>锦泓集团</t>
  </si>
  <si>
    <t>神马电力</t>
  </si>
  <si>
    <t>603530.SH</t>
  </si>
  <si>
    <t>惠发食品</t>
  </si>
  <si>
    <t>麒盛科技</t>
  </si>
  <si>
    <t>603610.SH</t>
  </si>
  <si>
    <t>国联股份</t>
  </si>
  <si>
    <t>603613.SH</t>
  </si>
  <si>
    <t>柯力传感</t>
  </si>
  <si>
    <t>603662.SH</t>
  </si>
  <si>
    <t>大胜达</t>
  </si>
  <si>
    <t>603687.SH</t>
  </si>
  <si>
    <t>有友食品</t>
  </si>
  <si>
    <t>603697.SH</t>
  </si>
  <si>
    <t>日辰股份</t>
  </si>
  <si>
    <t>603755.SH</t>
  </si>
  <si>
    <t>ST威龙</t>
  </si>
  <si>
    <t>科博达</t>
  </si>
  <si>
    <t>603786.SH</t>
  </si>
  <si>
    <t>交建股份</t>
  </si>
  <si>
    <t>603815.SH</t>
  </si>
  <si>
    <t>松炀资源</t>
  </si>
  <si>
    <t>603863.SH</t>
  </si>
  <si>
    <t>新化股份</t>
  </si>
  <si>
    <t>603867.SH</t>
  </si>
  <si>
    <t>国茂股份</t>
  </si>
  <si>
    <t>603915.SH</t>
  </si>
  <si>
    <t>中科软</t>
  </si>
  <si>
    <t>603927.SH</t>
  </si>
  <si>
    <t>中创物流</t>
  </si>
  <si>
    <t>603967.SH</t>
  </si>
  <si>
    <t>泉峰汽车</t>
  </si>
  <si>
    <t>603982.SH</t>
  </si>
  <si>
    <t>丸美股份</t>
  </si>
  <si>
    <t>603983.SH</t>
  </si>
  <si>
    <t>松霖科技</t>
  </si>
  <si>
    <t>603992.SH</t>
  </si>
  <si>
    <t>ST中新</t>
  </si>
  <si>
    <t>华兴源创</t>
  </si>
  <si>
    <t>688001.SH</t>
  </si>
  <si>
    <t>睿创微纳</t>
  </si>
  <si>
    <t>688002.SH</t>
  </si>
  <si>
    <t>天准科技</t>
  </si>
  <si>
    <t>688003.SH</t>
  </si>
  <si>
    <t>容百科技</t>
  </si>
  <si>
    <t>688005.SH</t>
  </si>
  <si>
    <t>杭可科技</t>
  </si>
  <si>
    <t>688006.SH</t>
  </si>
  <si>
    <t>光峰科技</t>
  </si>
  <si>
    <t>688007.SH</t>
  </si>
  <si>
    <t>澜起科技</t>
  </si>
  <si>
    <t>688008.SH</t>
  </si>
  <si>
    <t>中国通号</t>
  </si>
  <si>
    <t>688009.SH</t>
  </si>
  <si>
    <t>福光股份</t>
  </si>
  <si>
    <t>688010.SH</t>
  </si>
  <si>
    <t>新光光电</t>
  </si>
  <si>
    <t>688011.SH</t>
  </si>
  <si>
    <t>中微公司</t>
  </si>
  <si>
    <t>688012.SH</t>
  </si>
  <si>
    <t>交控科技</t>
  </si>
  <si>
    <t>688015.SH</t>
  </si>
  <si>
    <t>心脉医疗</t>
  </si>
  <si>
    <t>688016.SH</t>
  </si>
  <si>
    <t>乐鑫科技</t>
  </si>
  <si>
    <t>688018.SH</t>
  </si>
  <si>
    <t>安集科技</t>
  </si>
  <si>
    <t>688019.SH</t>
  </si>
  <si>
    <t>方邦股份</t>
  </si>
  <si>
    <t>688020.SH</t>
  </si>
  <si>
    <t>奥福环保</t>
  </si>
  <si>
    <t>688021.SH</t>
  </si>
  <si>
    <t>瀚川智能</t>
  </si>
  <si>
    <t>688022.SH</t>
  </si>
  <si>
    <t>安恒信息</t>
  </si>
  <si>
    <t>688023.SH</t>
  </si>
  <si>
    <t>杰普特</t>
  </si>
  <si>
    <t>688025.SH</t>
  </si>
  <si>
    <t>沃尔德</t>
  </si>
  <si>
    <t>688028.SH</t>
  </si>
  <si>
    <t>南微医学</t>
  </si>
  <si>
    <t>688029.SH</t>
  </si>
  <si>
    <t>山石网科</t>
  </si>
  <si>
    <t>688030.SH</t>
  </si>
  <si>
    <t>天宜上佳</t>
  </si>
  <si>
    <t>688033.SH</t>
  </si>
  <si>
    <t>传音控股</t>
  </si>
  <si>
    <t>688036.SH</t>
  </si>
  <si>
    <t>宝兰德</t>
  </si>
  <si>
    <t>688058.SH</t>
  </si>
  <si>
    <t>航天宏图</t>
  </si>
  <si>
    <t>688066.SH</t>
  </si>
  <si>
    <t>热景生物</t>
  </si>
  <si>
    <t>688068.SH</t>
  </si>
  <si>
    <t>虹软科技</t>
  </si>
  <si>
    <t>688088.SH</t>
  </si>
  <si>
    <t>申联生物</t>
  </si>
  <si>
    <t>688098.SH</t>
  </si>
  <si>
    <t>晶晨股份</t>
  </si>
  <si>
    <t>688099.SH</t>
  </si>
  <si>
    <t>三达膜</t>
  </si>
  <si>
    <t>688101.SH</t>
  </si>
  <si>
    <t>赛诺医疗</t>
  </si>
  <si>
    <t>688108.SH</t>
  </si>
  <si>
    <t>金山办公</t>
  </si>
  <si>
    <t>688111.SH</t>
  </si>
  <si>
    <t>天奈科技</t>
  </si>
  <si>
    <t>688116.SH</t>
  </si>
  <si>
    <t>西部超导</t>
  </si>
  <si>
    <t>688122.SH</t>
  </si>
  <si>
    <t>中国电研</t>
  </si>
  <si>
    <t>688128.SH</t>
  </si>
  <si>
    <t>清溢光电</t>
  </si>
  <si>
    <t>688138.SH</t>
  </si>
  <si>
    <t>海尔生物</t>
  </si>
  <si>
    <t>688139.SH</t>
  </si>
  <si>
    <t>博瑞医药</t>
  </si>
  <si>
    <t>688166.SH</t>
  </si>
  <si>
    <t>安博通</t>
  </si>
  <si>
    <t>688168.SH</t>
  </si>
  <si>
    <t>柏楚电子</t>
  </si>
  <si>
    <t>688188.SH</t>
  </si>
  <si>
    <t>卓越新能</t>
  </si>
  <si>
    <t>688196.SH</t>
  </si>
  <si>
    <t>久日新材</t>
  </si>
  <si>
    <t>688199.SH</t>
  </si>
  <si>
    <t>美迪西</t>
  </si>
  <si>
    <t>688202.SH</t>
  </si>
  <si>
    <t>鸿泉物联</t>
  </si>
  <si>
    <t>688288.SH</t>
  </si>
  <si>
    <t>长阳科技</t>
  </si>
  <si>
    <t>688299.SH</t>
  </si>
  <si>
    <t>联瑞新材</t>
  </si>
  <si>
    <t>688300.SH</t>
  </si>
  <si>
    <t>微芯生物</t>
  </si>
  <si>
    <t>688321.SH</t>
  </si>
  <si>
    <t>铂力特</t>
  </si>
  <si>
    <t>688333.SH</t>
  </si>
  <si>
    <t>华熙生物</t>
  </si>
  <si>
    <t>688363.SH</t>
  </si>
  <si>
    <t>昊海生科</t>
  </si>
  <si>
    <t>688366.SH</t>
  </si>
  <si>
    <t>晶丰明源</t>
  </si>
  <si>
    <t>688368.SH</t>
  </si>
  <si>
    <t>致远互联</t>
  </si>
  <si>
    <t>688369.SH</t>
  </si>
  <si>
    <t>嘉元科技</t>
  </si>
  <si>
    <t>688388.SH</t>
  </si>
  <si>
    <t>普门科技</t>
  </si>
  <si>
    <t>688389.SH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</si>
</sst>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 #,##0.00_ ;_ * \-#,##0.00_ ;_ * &quot;-&quot;??_ ;_ @_ "/>
    <numFmt numFmtId="164" formatCode="_ * #,##0_ ;_ * \-#,##0_ ;_ * &quot;-&quot;??_ ;_ @_ "/>
    <numFmt numFmtId="165" formatCode="_ * #,##0.0_ ;_ * \-#,##0.0_ ;_ * &quot;-&quot;??_ ;_ @_ "/>
    <numFmt numFmtId="166" formatCode="0.0%"/>
    <numFmt numFmtId="167" formatCode="0.0000_ "/>
    <numFmt numFmtId="168" formatCode="0.00_ "/>
    <numFmt numFmtId="169" formatCode="0.0000_);[Red]\(0.0000\)"/>
    <numFmt numFmtId="170" formatCode="0_ "/>
  </numFmts>
  <fonts count="25">
    <font>
      <sz val="11"/>
      <color theme="1"/>
      <name val="Calibri"/>
      <family val="3"/>
      <charset val="134"/>
      <scheme val="minor"/>
    </font>
    <font>
      <sz val="9"/>
      <name val="宋体"/>
      <family val="3"/>
      <charset val="134"/>
    </font>
    <font>
      <sz val="9"/>
      <color indexed="81"/>
      <name val="宋体"/>
      <family val="3"/>
      <charset val="134"/>
    </font>
    <font>
      <b/>
      <sz val="9"/>
      <color indexed="81"/>
      <name val="宋体"/>
      <family val="3"/>
      <charset val="134"/>
    </font>
    <font>
      <sz val="9"/>
      <name val="宋体"/>
      <family val="3"/>
      <charset val="134"/>
    </font>
    <font>
      <b/>
      <sz val="9"/>
      <name val="微软雅黑"/>
      <family val="2"/>
      <charset val="134"/>
    </font>
    <font>
      <b/>
      <sz val="9"/>
      <color indexed="64"/>
      <name val="宋体"/>
      <family val="3"/>
      <charset val="134"/>
    </font>
    <font>
      <sz val="9"/>
      <color indexed="64"/>
      <name val="MS Sans Serif"/>
      <family val="2"/>
    </font>
    <font>
      <sz val="11"/>
      <color theme="1"/>
      <name val="Calibri"/>
      <family val="3"/>
      <charset val="134"/>
      <scheme val="minor"/>
    </font>
    <font>
      <sz val="11"/>
      <color theme="0"/>
      <name val="Calibri"/>
      <family val="3"/>
      <charset val="134"/>
      <scheme val="minor"/>
    </font>
    <font>
      <b/>
      <sz val="14"/>
      <color rgb="FF7F007F"/>
      <name val="Arial"/>
      <family val="2"/>
    </font>
    <font>
      <sz val="11"/>
      <name val="Calibri"/>
      <family val="3"/>
      <charset val="134"/>
      <scheme val="minor"/>
    </font>
    <font>
      <b/>
      <sz val="8"/>
      <color theme="1"/>
      <name val="微软雅黑"/>
      <family val="2"/>
      <charset val="134"/>
    </font>
    <font>
      <sz val="9"/>
      <color theme="1"/>
      <name val="Calibri"/>
      <family val="3"/>
      <charset val="134"/>
      <scheme val="minor"/>
    </font>
    <font>
      <sz val="8"/>
      <color theme="1"/>
      <name val="微软雅黑"/>
      <family val="2"/>
      <charset val="134"/>
    </font>
    <font>
      <sz val="10"/>
      <color theme="1"/>
      <name val="Calibri"/>
      <family val="3"/>
      <charset val="134"/>
      <scheme val="minor"/>
    </font>
    <font>
      <sz val="9"/>
      <name val="Calibri"/>
      <family val="3"/>
      <charset val="134"/>
      <scheme val="minor"/>
    </font>
    <font>
      <sz val="10"/>
      <color theme="0"/>
      <name val="宋体"/>
      <family val="3"/>
      <charset val="134"/>
    </font>
    <font>
      <sz val="10"/>
      <color theme="1"/>
      <name val="Arial"/>
      <family val="2"/>
    </font>
    <font>
      <sz val="10"/>
      <color theme="0"/>
      <name val="Arial"/>
      <family val="2"/>
    </font>
    <font>
      <sz val="11"/>
      <color rgb="FFFF0000"/>
      <name val="Calibri"/>
      <family val="3"/>
      <charset val="134"/>
      <scheme val="minor"/>
    </font>
    <font>
      <b/>
      <sz val="9"/>
      <color theme="0"/>
      <name val="微软雅黑"/>
      <family val="2"/>
      <charset val="134"/>
    </font>
    <font>
      <b/>
      <sz val="9"/>
      <color theme="2" tint="-0.249977111117893"/>
      <name val="微软雅黑"/>
      <family val="2"/>
      <charset val="134"/>
    </font>
    <font>
      <b/>
      <sz val="9"/>
      <color theme="1"/>
      <name val="Calibri"/>
      <family val="3"/>
      <charset val="134"/>
      <scheme val="minor"/>
    </font>
    <font>
      <b/>
      <sz val="11"/>
      <color theme="1"/>
      <name val="Calibri"/>
      <family val="3"/>
      <charset val="134"/>
      <scheme val="minor"/>
    </font>
  </fonts>
  <fills count="7">
    <fill>
      <patternFill patternType="none"/>
    </fill>
    <fill>
      <patternFill patternType="gray125"/>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4F81BD"/>
        <bgColor indexed="64"/>
      </patternFill>
    </fill>
    <fill>
      <patternFill patternType="solid">
        <fgColor theme="6" tint="-0.249977111117893"/>
        <bgColor indexed="64"/>
      </patternFill>
    </fill>
  </fills>
  <borders count="23">
    <border>
      <left/>
      <right/>
      <top/>
      <bottom/>
      <diagonal/>
    </border>
    <border>
      <left/>
      <right/>
      <top/>
      <bottom style="double">
        <color indexed="64"/>
      </bottom>
      <diagonal/>
    </border>
    <border>
      <left style="thin">
        <color theme="0" tint="-0.14996795556505021"/>
      </left>
      <right style="thin">
        <color theme="3" tint="-0.24994659260841701"/>
      </right>
      <top style="thin">
        <color theme="0" tint="-0.14996795556505021"/>
      </top>
      <bottom style="thin">
        <color theme="0" tint="-0.14996795556505021"/>
      </bottom>
      <diagonal/>
    </border>
    <border>
      <left style="thin">
        <color theme="0" tint="-0.14996795556505021"/>
      </left>
      <right style="thin">
        <color theme="3" tint="-0.24994659260841701"/>
      </right>
      <top style="thin">
        <color theme="0" tint="-0.14996795556505021"/>
      </top>
      <bottom style="thin">
        <color theme="3" tint="-0.24994659260841701"/>
      </bottom>
      <diagonal/>
    </border>
    <border>
      <left style="thin">
        <color theme="3" tint="-0.24994659260841701"/>
      </left>
      <right/>
      <top style="thin">
        <color theme="3" tint="-0.24994659260841701"/>
      </top>
      <bottom style="thin">
        <color theme="0"/>
      </bottom>
      <diagonal/>
    </border>
    <border>
      <left style="thin">
        <color theme="0" tint="-0.14996795556505021"/>
      </left>
      <right style="thin">
        <color theme="0" tint="-0.14996795556505021"/>
      </right>
      <top style="thin">
        <color theme="3" tint="-0.24994659260841701"/>
      </top>
      <bottom style="thin">
        <color theme="0" tint="-0.14996795556505021"/>
      </bottom>
      <diagonal/>
    </border>
    <border>
      <left/>
      <right/>
      <top style="thin">
        <color theme="3" tint="-0.24994659260841701"/>
      </top>
      <bottom style="thin">
        <color theme="0"/>
      </bottom>
      <diagonal/>
    </border>
    <border>
      <left style="thin">
        <color theme="3" tint="-0.24994659260841701"/>
      </left>
      <right/>
      <top style="thin">
        <color theme="0"/>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diagonal/>
    </border>
    <border>
      <left style="thin">
        <color theme="3" tint="-0.24994659260841701"/>
      </left>
      <right/>
      <top style="thin">
        <color theme="0"/>
      </top>
      <bottom style="thin">
        <color theme="3" tint="-0.24994659260841701"/>
      </bottom>
      <diagonal/>
    </border>
    <border>
      <left style="thin">
        <color theme="0" tint="-0.14996795556505021"/>
      </left>
      <right style="thin">
        <color theme="0" tint="-0.14996795556505021"/>
      </right>
      <top style="thin">
        <color theme="0" tint="-0.14996795556505021"/>
      </top>
      <bottom style="thin">
        <color theme="3" tint="-0.24994659260841701"/>
      </bottom>
      <diagonal/>
    </border>
    <border>
      <left/>
      <right style="thin">
        <color theme="0" tint="-0.14996795556505021"/>
      </right>
      <top style="thin">
        <color theme="0"/>
      </top>
      <bottom style="thin">
        <color theme="3" tint="-0.24994659260841701"/>
      </bottom>
      <diagonal/>
    </border>
    <border>
      <left style="thin">
        <color theme="0" tint="-0.14996795556505021"/>
      </left>
      <right style="thin">
        <color theme="3" tint="-0.24994659260841701"/>
      </right>
      <top style="thin">
        <color theme="3" tint="-0.24994659260841701"/>
      </top>
      <bottom style="thin">
        <color theme="0" tint="-0.14996795556505021"/>
      </bottom>
      <diagonal/>
    </border>
    <border>
      <left/>
      <right/>
      <top style="thin">
        <color indexed="64"/>
      </top>
      <bottom style="double">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4">
    <xf numFmtId="0" fontId="0" fillId="0" borderId="0"/>
    <xf numFmtId="9" fontId="8" fillId="0" borderId="0" applyFont="0" applyFill="0" applyBorder="0" applyAlignment="0" applyProtection="0">
      <alignment vertical="center"/>
    </xf>
    <xf numFmtId="0" fontId="8" fillId="0" borderId="0">
      <alignment vertical="center"/>
    </xf>
    <xf numFmtId="43" fontId="8" fillId="0" borderId="0" applyFont="0" applyFill="0" applyBorder="0" applyAlignment="0" applyProtection="0">
      <alignment vertical="center"/>
    </xf>
  </cellStyleXfs>
  <cellXfs count="91">
    <xf numFmtId="0" fontId="0" fillId="0" borderId="0" xfId="0"/>
    <xf numFmtId="0" fontId="0" fillId="2" borderId="0" xfId="0" applyFill="1"/>
    <xf numFmtId="0" fontId="9" fillId="2" borderId="0" xfId="0" applyFont="1" applyFill="1"/>
    <xf numFmtId="0" fontId="10" fillId="0" borderId="0" xfId="0" applyFont="1"/>
    <xf numFmtId="0" fontId="0" fillId="2" borderId="0" xfId="0" applyFill="1" applyAlignment="1">
      <alignment horizontal="center" vertical="center"/>
    </xf>
    <xf numFmtId="14" fontId="12" fillId="2" borderId="1" xfId="0" applyNumberFormat="1" applyFont="1" applyFill="1" applyBorder="1"/>
    <xf numFmtId="0" fontId="12" fillId="2" borderId="0" xfId="0" applyFont="1" applyFill="1"/>
    <xf numFmtId="0" fontId="12" fillId="2" borderId="1" xfId="0" applyFont="1" applyFill="1" applyBorder="1" applyAlignment="1">
      <alignment horizontal="center"/>
    </xf>
    <xf numFmtId="167" fontId="12" fillId="2" borderId="1" xfId="0" applyNumberFormat="1" applyFont="1" applyFill="1" applyBorder="1" applyAlignment="1">
      <alignment horizontal="right"/>
    </xf>
    <xf numFmtId="168" fontId="12" fillId="2" borderId="1" xfId="0" applyNumberFormat="1" applyFont="1" applyFill="1" applyBorder="1" applyAlignment="1">
      <alignment horizontal="right"/>
    </xf>
    <xf numFmtId="169" fontId="12" fillId="2" borderId="1" xfId="0" applyNumberFormat="1" applyFont="1" applyFill="1" applyBorder="1" applyAlignment="1">
      <alignment horizontal="right"/>
    </xf>
    <xf numFmtId="167" fontId="12" fillId="2" borderId="1" xfId="0" applyNumberFormat="1" applyFont="1" applyFill="1" applyBorder="1"/>
    <xf numFmtId="0" fontId="13" fillId="3" borderId="0" xfId="0" applyFont="1" applyFill="1" applyAlignment="1">
      <alignment horizontal="center"/>
    </xf>
    <xf numFmtId="167" fontId="13" fillId="3" borderId="0" xfId="0" applyNumberFormat="1" applyFont="1" applyFill="1" applyAlignment="1">
      <alignment horizontal="right"/>
    </xf>
    <xf numFmtId="168" fontId="13" fillId="3" borderId="0" xfId="0" applyNumberFormat="1" applyFont="1" applyFill="1" applyAlignment="1">
      <alignment horizontal="right"/>
    </xf>
    <xf numFmtId="169" fontId="13" fillId="3" borderId="0" xfId="0" applyNumberFormat="1" applyFont="1" applyFill="1" applyAlignment="1">
      <alignment horizontal="right"/>
    </xf>
    <xf numFmtId="167" fontId="13" fillId="3" borderId="0" xfId="0" applyNumberFormat="1" applyFont="1" applyFill="1" applyAlignment="1">
      <alignment horizontal="center"/>
    </xf>
    <xf numFmtId="0" fontId="14" fillId="2" borderId="0" xfId="0" applyFont="1" applyFill="1" applyAlignment="1">
      <alignment horizontal="center" vertical="center"/>
    </xf>
    <xf numFmtId="167" fontId="14" fillId="2" borderId="0" xfId="0" applyNumberFormat="1" applyFont="1" applyFill="1" applyAlignment="1">
      <alignment horizontal="right" vertical="center"/>
    </xf>
    <xf numFmtId="168" fontId="14" fillId="2" borderId="0" xfId="0" applyNumberFormat="1" applyFont="1" applyFill="1" applyAlignment="1">
      <alignment horizontal="right" vertical="center"/>
    </xf>
    <xf numFmtId="0" fontId="15" fillId="2" borderId="2" xfId="0" applyNumberFormat="1" applyFont="1" applyFill="1" applyBorder="1"/>
    <xf numFmtId="14" fontId="13" fillId="2" borderId="3" xfId="0" applyNumberFormat="1" applyFont="1" applyFill="1" applyBorder="1" applyAlignment="1">
      <alignment horizontal="right"/>
    </xf>
    <xf numFmtId="0" fontId="0" fillId="2" borderId="0" xfId="0" applyFill="1" applyAlignment="1">
      <alignment horizontal="center" vertical="center" wrapText="1"/>
    </xf>
    <xf numFmtId="0" fontId="0" fillId="2" borderId="0" xfId="0" applyFill="1" applyAlignment="1">
      <alignment horizontal="center" wrapText="1"/>
    </xf>
    <xf numFmtId="167" fontId="14" fillId="2" borderId="0" xfId="0" applyNumberFormat="1" applyFont="1" applyFill="1" applyAlignment="1">
      <alignment horizontal="right" vertical="center" wrapText="1"/>
    </xf>
    <xf numFmtId="168" fontId="13" fillId="3" borderId="0" xfId="0" applyNumberFormat="1" applyFont="1" applyFill="1" applyAlignment="1">
      <alignment horizontal="right" wrapText="1"/>
    </xf>
    <xf numFmtId="168" fontId="12" fillId="2" borderId="1" xfId="0" applyNumberFormat="1" applyFont="1" applyFill="1" applyBorder="1" applyAlignment="1">
      <alignment horizontal="right" wrapText="1"/>
    </xf>
    <xf numFmtId="0" fontId="6" fillId="0" borderId="0" xfId="0" applyNumberFormat="1" applyFont="1" applyAlignment="1">
      <alignment horizontal="center" vertical="center"/>
    </xf>
    <xf numFmtId="14" fontId="13" fillId="0" borderId="0" xfId="0" applyNumberFormat="1" applyFont="1" applyAlignment="1">
      <alignment horizontal="center" vertical="center"/>
    </xf>
    <xf numFmtId="168" fontId="13" fillId="0" borderId="0" xfId="0" applyNumberFormat="1" applyFont="1" applyAlignment="1">
      <alignment horizontal="right" vertical="center"/>
    </xf>
    <xf numFmtId="167" fontId="13" fillId="0" borderId="0" xfId="0" applyNumberFormat="1" applyFont="1" applyAlignment="1">
      <alignment horizontal="right" vertical="center" wrapText="1"/>
    </xf>
    <xf numFmtId="167" fontId="13" fillId="0" borderId="0" xfId="0" applyNumberFormat="1" applyFont="1" applyAlignment="1">
      <alignment horizontal="right" vertical="center"/>
    </xf>
    <xf numFmtId="168" fontId="13" fillId="0" borderId="0" xfId="0" applyNumberFormat="1" applyFont="1" applyAlignment="1">
      <alignment horizontal="right" vertical="center" wrapText="1"/>
    </xf>
    <xf numFmtId="0" fontId="13" fillId="0" borderId="0" xfId="0" applyFont="1" applyAlignment="1">
      <alignment horizontal="center" vertical="center"/>
    </xf>
    <xf numFmtId="0" fontId="13" fillId="0" borderId="0" xfId="0" applyFont="1"/>
    <xf numFmtId="49" fontId="7" fillId="0" borderId="0" xfId="0" applyNumberFormat="1" applyFont="1"/>
    <xf numFmtId="168" fontId="13" fillId="0" borderId="0" xfId="0" applyNumberFormat="1" applyFont="1" applyAlignment="1">
      <alignment horizontal="right"/>
    </xf>
    <xf numFmtId="167" fontId="13" fillId="0" borderId="0" xfId="0" applyNumberFormat="1" applyFont="1" applyAlignment="1">
      <alignment horizontal="right"/>
    </xf>
    <xf numFmtId="167" fontId="13" fillId="0" borderId="0" xfId="0" applyNumberFormat="1" applyFont="1" applyAlignment="1">
      <alignment horizontal="center" vertical="center" wrapText="1"/>
    </xf>
    <xf numFmtId="168" fontId="13" fillId="0" borderId="0" xfId="0" applyNumberFormat="1" applyFont="1" applyAlignment="1">
      <alignment horizontal="center" vertical="center" wrapText="1"/>
    </xf>
    <xf numFmtId="0" fontId="13" fillId="0" borderId="0" xfId="0" applyNumberFormat="1" applyFont="1" applyAlignment="1">
      <alignment horizontal="center" vertical="center"/>
    </xf>
    <xf numFmtId="0" fontId="13" fillId="0" borderId="0" xfId="0" applyNumberFormat="1" applyFont="1"/>
    <xf numFmtId="0" fontId="13" fillId="0" borderId="0" xfId="0" applyNumberFormat="1" applyFont="1" applyAlignment="1">
      <alignment horizontal="center" vertical="center" wrapText="1"/>
    </xf>
    <xf numFmtId="168" fontId="13" fillId="0" borderId="0" xfId="0" applyNumberFormat="1" applyFont="1" applyAlignment="1">
      <alignment horizontal="center" vertical="center"/>
    </xf>
    <xf numFmtId="0" fontId="13" fillId="0" borderId="0" xfId="0" applyFont="1" applyAlignment="1">
      <alignment horizontal="center" vertical="center" wrapText="1"/>
    </xf>
    <xf numFmtId="0" fontId="16" fillId="0" borderId="0" xfId="0" applyFont="1" applyAlignment="1">
      <alignment horizontal="center"/>
    </xf>
    <xf numFmtId="167" fontId="13" fillId="0" borderId="0" xfId="0" applyNumberFormat="1" applyFont="1"/>
    <xf numFmtId="0" fontId="13" fillId="0" borderId="0" xfId="0" applyFont="1" applyAlignment="1">
      <alignment horizontal="center"/>
    </xf>
    <xf numFmtId="168" fontId="13" fillId="0" borderId="0" xfId="0" applyNumberFormat="1" applyFont="1"/>
    <xf numFmtId="14" fontId="5" fillId="3" borderId="0" xfId="0" applyNumberFormat="1" applyFont="1" applyFill="1" applyAlignment="1"/>
    <xf numFmtId="170" fontId="14" fillId="2" borderId="0" xfId="0" applyNumberFormat="1" applyFont="1" applyFill="1" applyAlignment="1">
      <alignment horizontal="center" vertical="center"/>
    </xf>
    <xf numFmtId="0" fontId="9" fillId="2" borderId="0" xfId="0" applyFont="1" applyFill="1"/>
    <xf numFmtId="0" fontId="11" fillId="2" borderId="0" xfId="0" applyFont="1" applyFill="1"/>
    <xf numFmtId="49" fontId="11" fillId="2" borderId="0" xfId="0" applyNumberFormat="1" applyFont="1" applyFill="1"/>
    <xf numFmtId="0" fontId="17" fillId="4" borderId="4" xfId="0" applyFont="1" applyFill="1" applyBorder="1" applyProtection="1"/>
    <xf numFmtId="14" fontId="18" fillId="2" borderId="5" xfId="0" applyNumberFormat="1" applyFont="1" applyFill="1" applyBorder="1" applyProtection="1"/>
    <xf numFmtId="0" fontId="17" fillId="4" borderId="6" xfId="0" applyFont="1" applyFill="1" applyBorder="1" applyAlignment="1" applyProtection="1">
      <alignment horizontal="justify"/>
    </xf>
    <xf numFmtId="0" fontId="17" fillId="4" borderId="7" xfId="0" applyFont="1" applyFill="1" applyBorder="1" applyProtection="1"/>
    <xf numFmtId="14" fontId="18" fillId="2" borderId="8" xfId="0" applyNumberFormat="1" applyFont="1" applyFill="1" applyBorder="1" applyProtection="1"/>
    <xf numFmtId="0" fontId="17" fillId="4" borderId="9" xfId="0" applyFont="1" applyFill="1" applyBorder="1" applyProtection="1"/>
    <xf numFmtId="0" fontId="17" fillId="4" borderId="10" xfId="0" applyFont="1" applyFill="1" applyBorder="1" applyProtection="1"/>
    <xf numFmtId="14" fontId="18" fillId="2" borderId="11" xfId="0" applyNumberFormat="1" applyFont="1" applyFill="1" applyBorder="1" applyProtection="1"/>
    <xf numFmtId="0" fontId="19" fillId="4" borderId="12" xfId="0" applyFont="1" applyFill="1" applyBorder="1" applyProtection="1"/>
    <xf numFmtId="14" fontId="15" fillId="2" borderId="13" xfId="0" applyNumberFormat="1" applyFont="1" applyFill="1" applyBorder="1" applyProtection="1">
      <protection hidden="1"/>
    </xf>
    <xf numFmtId="0" fontId="13" fillId="0" borderId="0" xfId="0" applyFont="1" applyAlignment="1"/>
    <xf numFmtId="0" fontId="13" fillId="0" borderId="0" xfId="2" applyNumberFormat="1" applyFont="1" applyAlignment="1">
      <alignment vertical="center"/>
    </xf>
    <xf numFmtId="0" fontId="9" fillId="2" borderId="0" xfId="0" applyFont="1" applyFill="1" applyProtection="1"/>
    <xf numFmtId="0" fontId="0" fillId="2" borderId="0" xfId="0" applyFont="1" applyFill="1"/>
    <xf numFmtId="0" fontId="20" fillId="2" borderId="0" xfId="0" applyFont="1" applyFill="1" applyProtection="1">
      <protection locked="0"/>
    </xf>
    <xf numFmtId="0" fontId="20" fillId="2" borderId="0" xfId="0" applyFont="1" applyFill="1"/>
    <xf numFmtId="0" fontId="23" fillId="6" borderId="0" xfId="0" applyFont="1" applyFill="1" applyAlignment="1">
      <alignment horizontal="center" vertical="center"/>
    </xf>
    <xf numFmtId="164" fontId="9" fillId="2" borderId="0" xfId="0" applyNumberFormat="1" applyFont="1" applyFill="1" applyProtection="1"/>
    <xf numFmtId="168" fontId="9" fillId="2" borderId="0" xfId="0" applyNumberFormat="1" applyFont="1" applyFill="1" applyProtection="1"/>
    <xf numFmtId="164" fontId="21" fillId="5" borderId="14" xfId="3" applyNumberFormat="1" applyFont="1" applyFill="1" applyBorder="1" applyAlignment="1">
      <alignment vertical="center" wrapText="1"/>
    </xf>
    <xf numFmtId="164" fontId="21" fillId="5" borderId="14" xfId="3" applyNumberFormat="1" applyFont="1" applyFill="1" applyBorder="1" applyAlignment="1">
      <alignment horizontal="center" vertical="center" wrapText="1"/>
    </xf>
    <xf numFmtId="165" fontId="21" fillId="5" borderId="14" xfId="3" applyNumberFormat="1" applyFont="1" applyFill="1" applyBorder="1" applyAlignment="1">
      <alignment horizontal="center" vertical="center" wrapText="1"/>
    </xf>
    <xf numFmtId="164" fontId="22" fillId="5" borderId="14" xfId="3" applyNumberFormat="1" applyFont="1" applyFill="1" applyBorder="1" applyAlignment="1">
      <alignment horizontal="center" vertical="center" wrapText="1"/>
    </xf>
    <xf numFmtId="165" fontId="22" fillId="5" borderId="14" xfId="3" applyNumberFormat="1" applyFont="1" applyFill="1" applyBorder="1" applyAlignment="1">
      <alignment horizontal="center" vertical="center" wrapText="1"/>
    </xf>
    <xf numFmtId="166" fontId="22" fillId="5" borderId="14" xfId="1" applyNumberFormat="1" applyFont="1" applyFill="1" applyBorder="1" applyAlignment="1">
      <alignment horizontal="center" vertical="center" wrapText="1"/>
    </xf>
    <xf numFmtId="0" fontId="22" fillId="5" borderId="14" xfId="0" applyFont="1" applyFill="1" applyBorder="1" applyAlignment="1">
      <alignment horizontal="center" vertical="center" wrapText="1"/>
    </xf>
    <xf numFmtId="0" fontId="11" fillId="2" borderId="0" xfId="0" applyFont="1" applyFill="1" applyAlignment="1">
      <alignment horizontal="center" vertical="center"/>
    </xf>
    <xf numFmtId="0" fontId="0" fillId="5" borderId="0" xfId="0" applyFill="1" applyAlignment="1">
      <alignment horizontal="center" vertical="center" wrapText="1"/>
    </xf>
    <xf numFmtId="0" fontId="0" fillId="2" borderId="15" xfId="0" applyFill="1" applyBorder="1" applyAlignment="1">
      <alignment horizontal="left" vertical="top" wrapText="1"/>
    </xf>
    <xf numFmtId="0" fontId="0" fillId="2" borderId="16" xfId="0" applyFill="1" applyBorder="1" applyAlignment="1">
      <alignment horizontal="left" vertical="top"/>
    </xf>
    <xf numFmtId="0" fontId="0" fillId="2" borderId="17" xfId="0" applyFill="1" applyBorder="1" applyAlignment="1">
      <alignment horizontal="left" vertical="top"/>
    </xf>
    <xf numFmtId="0" fontId="0" fillId="2" borderId="18" xfId="0" applyFill="1" applyBorder="1" applyAlignment="1">
      <alignment horizontal="left" vertical="top"/>
    </xf>
    <xf numFmtId="0" fontId="0" fillId="2" borderId="0" xfId="0" applyFill="1" applyBorder="1" applyAlignment="1">
      <alignment horizontal="left" vertical="top"/>
    </xf>
    <xf numFmtId="0" fontId="0" fillId="2" borderId="19" xfId="0" applyFill="1" applyBorder="1" applyAlignment="1">
      <alignment horizontal="left" vertical="top"/>
    </xf>
    <xf numFmtId="0" fontId="0" fillId="2" borderId="20" xfId="0" applyFill="1" applyBorder="1" applyAlignment="1">
      <alignment horizontal="left" vertical="top"/>
    </xf>
    <xf numFmtId="0" fontId="0" fillId="2" borderId="21" xfId="0" applyFill="1" applyBorder="1" applyAlignment="1">
      <alignment horizontal="left" vertical="top"/>
    </xf>
    <xf numFmtId="0" fontId="0" fillId="2" borderId="22" xfId="0" applyFill="1" applyBorder="1" applyAlignment="1">
      <alignment horizontal="left" vertical="top"/>
    </xf>
  </cellXfs>
  <cellStyles count="4">
    <cellStyle name="Comma" xfId="3" builtinId="3"/>
    <cellStyle name="Normal" xfId="0" builtinId="0"/>
    <cellStyle name="Percent" xfId="1" builtinId="5"/>
    <cellStyle name="常规 2" xfId="2" xr:uid="{00000000-0005-0000-0000-000002000000}"/>
  </cellStyles>
  <dxfs count="0"/>
  <tableStyles count="0" defaultTableStyle="TableStyleMedium2" defaultPivotStyle="PivotStyleMedium9"/>
  <colors>
    <mruColors>
      <color rgb="FF4F81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m.rtf">
      <tp>
        <v>883963083.58000004</v>
        <stp/>
        <stp>EM_S_FA_PROFIT_TTM</stp>
        <stp>3</stp>
        <stp>601878.SH</stp>
        <stp>2019-12-31</stp>
        <stp>1</stp>
        <tr r="J3155" s="3"/>
      </tp>
      <tp>
        <v>301821128.38999999</v>
        <stp/>
        <stp>EM_S_FA_PROFIT_TTM</stp>
        <stp>3</stp>
        <stp>603878.SH</stp>
        <stp>2019-12-31</stp>
        <stp>1</stp>
        <tr r="J3609" s="3"/>
      </tp>
      <tp>
        <v>504228562.39999998</v>
        <stp/>
        <stp>EM_S_FA_PROFIT_TTM</stp>
        <stp>3</stp>
        <stp>600879.SH</stp>
        <stp>2019-12-31</stp>
        <stp>1</stp>
        <tr r="J2930" s="3"/>
      </tp>
      <tp>
        <v>23560235.52</v>
        <stp/>
        <stp>EM_S_FA_PROFIT_TTM</stp>
        <stp>3</stp>
        <stp>603879.SH</stp>
        <stp>2019-12-31</stp>
        <stp>1</stp>
        <tr r="J3610" s="3"/>
      </tp>
      <tp>
        <v>68971872.319999993</v>
        <stp/>
        <stp>EM_S_FA_PROFIT_TTM</stp>
        <stp>3</stp>
        <stp>600876.SH</stp>
        <stp>2019-12-31</stp>
        <stp>1</stp>
        <tr r="J2928" s="3"/>
      </tp>
      <tp>
        <v>296127273.45999998</v>
        <stp/>
        <stp>EM_S_FA_PROFIT_TTM</stp>
        <stp>3</stp>
        <stp>603876.SH</stp>
        <stp>2019-12-31</stp>
        <stp>1</stp>
        <tr r="J3607" s="3"/>
      </tp>
      <tp>
        <v>3866991981.1500001</v>
        <stp/>
        <stp>EM_S_FA_PROFIT_TTM</stp>
        <stp>3</stp>
        <stp>601877.SH</stp>
        <stp>2019-12-31</stp>
        <stp>1</stp>
        <tr r="J3154" s="3"/>
      </tp>
      <tp>
        <v>-234061430.03</v>
        <stp/>
        <stp>EM_S_FA_PROFIT_TTM</stp>
        <stp>3</stp>
        <stp>600877.SH</stp>
        <stp>2019-12-31</stp>
        <stp>1</stp>
        <tr r="J2929" s="3"/>
      </tp>
      <tp>
        <v>487220655.02999997</v>
        <stp/>
        <stp>EM_S_FA_PROFIT_TTM</stp>
        <stp>3</stp>
        <stp>603877.SH</stp>
        <stp>2019-12-31</stp>
        <stp>1</stp>
        <tr r="J3608" s="3"/>
      </tp>
      <tp>
        <v>498671000</v>
        <stp/>
        <stp>EM_S_FA_PROFIT_TTM</stp>
        <stp>3</stp>
        <stp>600874.SH</stp>
        <stp>2019-12-31</stp>
        <stp>1</stp>
        <tr r="J2926" s="3"/>
      </tp>
      <tp>
        <v>1331392528.1900001</v>
        <stp/>
        <stp>EM_S_FA_PROFIT_TTM</stp>
        <stp>3</stp>
        <stp>600875.SH</stp>
        <stp>2019-12-31</stp>
        <stp>1</stp>
        <tr r="J2927" s="3"/>
      </tp>
      <tp>
        <v>1466672891.6800001</v>
        <stp/>
        <stp>EM_S_FA_PROFIT_TTM</stp>
        <stp>3</stp>
        <stp>601872.SH</stp>
        <stp>2019-12-31</stp>
        <stp>1</stp>
        <tr r="J3153" s="3"/>
      </tp>
      <tp>
        <v>742632659.27999997</v>
        <stp/>
        <stp>EM_S_FA_PROFIT_TTM</stp>
        <stp>3</stp>
        <stp>600872.SH</stp>
        <stp>2019-12-31</stp>
        <stp>1</stp>
        <tr r="J2924" s="3"/>
      </tp>
      <tp>
        <v>1144157106.1199999</v>
        <stp/>
        <stp>EM_S_FA_PROFIT_TTM</stp>
        <stp>3</stp>
        <stp>600873.SH</stp>
        <stp>2019-12-31</stp>
        <stp>1</stp>
        <tr r="J2925" s="3"/>
      </tp>
      <tp>
        <v>12299153.73</v>
        <stp/>
        <stp>EM_S_FA_PROFIT_TTM</stp>
        <stp>3</stp>
        <stp>600870.SH</stp>
        <stp>2019-12-31</stp>
        <stp>1</stp>
        <tr r="J2922" s="3"/>
      </tp>
      <tp>
        <v>425275000</v>
        <stp/>
        <stp>EM_S_FA_PROFIT_TTM</stp>
        <stp>3</stp>
        <stp>600871.SH</stp>
        <stp>2019-12-31</stp>
        <stp>1</stp>
        <tr r="J2923" s="3"/>
      </tp>
      <tp>
        <v>326940924.24000001</v>
        <stp/>
        <stp>EM_S_FA_PROFIT_TTM</stp>
        <stp>3</stp>
        <stp>603871.SH</stp>
        <stp>2019-12-31</stp>
        <stp>1</stp>
        <tr r="J3606" s="3"/>
      </tp>
      <tp>
        <v>60332384.630000003</v>
        <stp/>
        <stp>EM_S_FA_PROFIT_TTM</stp>
        <stp>3</stp>
        <stp>600868.SH</stp>
        <stp>2019-12-31</stp>
        <stp>1</stp>
        <tr r="J2920" s="3"/>
      </tp>
      <tp>
        <v>752673286.16999996</v>
        <stp/>
        <stp>EM_S_FA_PROFIT_TTM</stp>
        <stp>3</stp>
        <stp>603868.SH</stp>
        <stp>2019-12-31</stp>
        <stp>1</stp>
        <tr r="J3604" s="3"/>
      </tp>
      <tp>
        <v>885827269</v>
        <stp/>
        <stp>EM_S_FA_PROFIT_TTM</stp>
        <stp>3</stp>
        <stp>601869.SH</stp>
        <stp>2019-12-31</stp>
        <stp>1</stp>
        <tr r="J3152" s="3"/>
      </tp>
      <tp>
        <v>189419454.44999999</v>
        <stp/>
        <stp>EM_S_FA_PROFIT_TTM</stp>
        <stp>3</stp>
        <stp>600869.SH</stp>
        <stp>2019-12-31</stp>
        <stp>1</stp>
        <tr r="J2921" s="3"/>
      </tp>
      <tp>
        <v>237743728.81</v>
        <stp/>
        <stp>EM_S_FA_PROFIT_TTM</stp>
        <stp>3</stp>
        <stp>603869.SH</stp>
        <stp>2019-12-31</stp>
        <stp>1</stp>
        <tr r="J3605" s="3"/>
      </tp>
      <tp>
        <v>1871734729.8</v>
        <stp/>
        <stp>EM_S_FA_PROFIT_TTM</stp>
        <stp>3</stp>
        <stp>601866.SH</stp>
        <stp>2019-12-31</stp>
        <stp>1</stp>
        <tr r="J3151" s="3"/>
      </tp>
      <tp>
        <v>132218553.09</v>
        <stp/>
        <stp>EM_S_FA_PROFIT_TTM</stp>
        <stp>3</stp>
        <stp>600866.SH</stp>
        <stp>2019-12-31</stp>
        <stp>1</stp>
        <tr r="J2918" s="3"/>
      </tp>
      <tp>
        <v>682457895.10000002</v>
        <stp/>
        <stp>EM_S_FA_PROFIT_TTM</stp>
        <stp>3</stp>
        <stp>603866.SH</stp>
        <stp>2019-12-31</stp>
        <stp>1</stp>
        <tr r="J3602" s="3"/>
      </tp>
      <tp>
        <v>838896674.01999998</v>
        <stp/>
        <stp>EM_S_FA_PROFIT_TTM</stp>
        <stp>3</stp>
        <stp>600867.SH</stp>
        <stp>2019-12-31</stp>
        <stp>1</stp>
        <tr r="J2919" s="3"/>
      </tp>
      <tp>
        <v>166956196.34999999</v>
        <stp/>
        <stp>EM_S_FA_PROFIT_TTM</stp>
        <stp>3</stp>
        <stp>603867.SH</stp>
        <stp>2019-12-31</stp>
        <stp>1</stp>
        <tr r="J3603" s="3"/>
      </tp>
      <tp>
        <v>669337532.23000002</v>
        <stp/>
        <stp>EM_S_FA_PROFIT_TTM</stp>
        <stp>3</stp>
        <stp>600864.SH</stp>
        <stp>2019-12-31</stp>
        <stp>1</stp>
        <tr r="J2916" s="3"/>
      </tp>
      <tp>
        <v>624961932.03999996</v>
        <stp/>
        <stp>EM_S_FA_PROFIT_TTM</stp>
        <stp>3</stp>
        <stp>601865.SH</stp>
        <stp>2019-12-31</stp>
        <stp>1</stp>
        <tr r="J3150" s="3"/>
      </tp>
      <tp>
        <v>142704266.91</v>
        <stp/>
        <stp>EM_S_FA_PROFIT_TTM</stp>
        <stp>3</stp>
        <stp>600865.SH</stp>
        <stp>2019-12-31</stp>
        <stp>1</stp>
        <tr r="J2917" s="3"/>
      </tp>
      <tp>
        <v>457798539.69</v>
        <stp/>
        <stp>EM_S_FA_PROFIT_TTM</stp>
        <stp>3</stp>
        <stp>600862.SH</stp>
        <stp>2019-12-31</stp>
        <stp>1</stp>
        <tr r="J2914" s="3"/>
      </tp>
      <tp>
        <v>1455985564.53</v>
        <stp/>
        <stp>EM_S_FA_PROFIT_TTM</stp>
        <stp>3</stp>
        <stp>600863.SH</stp>
        <stp>2019-12-31</stp>
        <stp>1</stp>
        <tr r="J2915" s="3"/>
      </tp>
      <tp>
        <v>85298679.159999996</v>
        <stp/>
        <stp>EM_S_FA_PROFIT_TTM</stp>
        <stp>3</stp>
        <stp>603863.SH</stp>
        <stp>2019-12-31</stp>
        <stp>1</stp>
        <tr r="J3601" s="3"/>
      </tp>
      <tp>
        <v>1404099628.1600001</v>
        <stp/>
        <stp>EM_S_FA_PROFIT_TTM</stp>
        <stp>3</stp>
        <stp>601860.SH</stp>
        <stp>2019-12-31</stp>
        <stp>1</stp>
        <tr r="J3149" s="3"/>
      </tp>
      <tp>
        <v>-153803752.13</v>
        <stp/>
        <stp>EM_S_FA_PROFIT_TTM</stp>
        <stp>3</stp>
        <stp>600860.SH</stp>
        <stp>2019-12-31</stp>
        <stp>1</stp>
        <tr r="J2912" s="3"/>
      </tp>
      <tp>
        <v>48088406.530000001</v>
        <stp/>
        <stp>EM_S_FA_PROFIT_TTM</stp>
        <stp>3</stp>
        <stp>603860.SH</stp>
        <stp>2019-12-31</stp>
        <stp>1</stp>
        <tr r="J3599" s="3"/>
      </tp>
      <tp>
        <v>24046490.829999998</v>
        <stp/>
        <stp>EM_S_FA_PROFIT_TTM</stp>
        <stp>3</stp>
        <stp>600861.SH</stp>
        <stp>2019-12-31</stp>
        <stp>1</stp>
        <tr r="J2913" s="3"/>
      </tp>
      <tp>
        <v>98585721.650000006</v>
        <stp/>
        <stp>EM_S_FA_PROFIT_TTM</stp>
        <stp>3</stp>
        <stp>603861.SH</stp>
        <stp>2019-12-31</stp>
        <stp>1</stp>
        <tr r="J3600" s="3"/>
      </tp>
      <tp>
        <v>461984321.08999997</v>
        <stp/>
        <stp>EM_S_FA_PROFIT_TTM</stp>
        <stp>3</stp>
        <stp>601858.SH</stp>
        <stp>2019-12-31</stp>
        <stp>1</stp>
        <tr r="J3148" s="3"/>
      </tp>
      <tp>
        <v>14490676.09</v>
        <stp/>
        <stp>EM_S_FA_PROFIT_TTM</stp>
        <stp>3</stp>
        <stp>600858.SH</stp>
        <stp>2019-12-31</stp>
        <stp>1</stp>
        <tr r="J2910" s="3"/>
      </tp>
      <tp>
        <v>2036855221.8199999</v>
        <stp/>
        <stp>EM_S_FA_PROFIT_TTM</stp>
        <stp>3</stp>
        <stp>603858.SH</stp>
        <stp>2019-12-31</stp>
        <stp>1</stp>
        <tr r="J3597" s="3"/>
      </tp>
      <tp>
        <v>1061935810.22</v>
        <stp/>
        <stp>EM_S_FA_PROFIT_TTM</stp>
        <stp>3</stp>
        <stp>600859.SH</stp>
        <stp>2019-12-31</stp>
        <stp>1</stp>
        <tr r="J2911" s="3"/>
      </tp>
      <tp>
        <v>99395843.579999998</v>
        <stp/>
        <stp>EM_S_FA_PROFIT_TTM</stp>
        <stp>3</stp>
        <stp>603859.SH</stp>
        <stp>2019-12-31</stp>
        <stp>1</stp>
        <tr r="J3598" s="3"/>
      </tp>
      <tp>
        <v>-1796801671.21</v>
        <stp/>
        <stp>EM_S_FA_PROFIT_TTM</stp>
        <stp>3</stp>
        <stp>600856.SH</stp>
        <stp>2019-12-31</stp>
        <stp>1</stp>
        <tr r="J2908" s="3"/>
      </tp>
      <tp>
        <v>173403489.84</v>
        <stp/>
        <stp>EM_S_FA_PROFIT_TTM</stp>
        <stp>3</stp>
        <stp>603856.SH</stp>
        <stp>2019-12-31</stp>
        <stp>1</stp>
        <tr r="J3596" s="3"/>
      </tp>
      <tp>
        <v>60689000000</v>
        <stp/>
        <stp>EM_S_FA_PROFIT_TTM</stp>
        <stp>3</stp>
        <stp>601857.SH</stp>
        <stp>2019-12-31</stp>
        <stp>1</stp>
        <tr r="J3147" s="3"/>
      </tp>
      <tp>
        <v>47332933.810000002</v>
        <stp/>
        <stp>EM_S_FA_PROFIT_TTM</stp>
        <stp>3</stp>
        <stp>600857.SH</stp>
        <stp>2019-12-31</stp>
        <stp>1</stp>
        <tr r="J2909" s="3"/>
      </tp>
      <tp>
        <v>-44889156.380000003</v>
        <stp/>
        <stp>EM_S_FA_PROFIT_TTM</stp>
        <stp>3</stp>
        <stp>600854.SH</stp>
        <stp>2019-12-31</stp>
        <stp>1</stp>
        <tr r="J2906" s="3"/>
      </tp>
      <tp>
        <v>96288948.469999999</v>
        <stp/>
        <stp>EM_S_FA_PROFIT_TTM</stp>
        <stp>3</stp>
        <stp>600855.SH</stp>
        <stp>2019-12-31</stp>
        <stp>1</stp>
        <tr r="J2907" s="3"/>
      </tp>
      <tp>
        <v>187432928.97999999</v>
        <stp/>
        <stp>EM_S_FA_PROFIT_TTM</stp>
        <stp>3</stp>
        <stp>603855.SH</stp>
        <stp>2019-12-31</stp>
        <stp>1</stp>
        <tr r="J3595" s="3"/>
      </tp>
      <tp>
        <v>160395008.94999999</v>
        <stp/>
        <stp>EM_S_FA_PROFIT_TTM</stp>
        <stp>3</stp>
        <stp>600853.SH</stp>
        <stp>2019-12-31</stp>
        <stp>1</stp>
        <tr r="J2905" s="3"/>
      </tp>
      <tp>
        <v>332791349.16000003</v>
        <stp/>
        <stp>EM_S_FA_PROFIT_TTM</stp>
        <stp>3</stp>
        <stp>600850.SH</stp>
        <stp>2019-12-31</stp>
        <stp>1</stp>
        <tr r="J2903" s="3"/>
      </tp>
      <tp>
        <v>156635926.66999999</v>
        <stp/>
        <stp>EM_S_FA_PROFIT_TTM</stp>
        <stp>3</stp>
        <stp>600851.SH</stp>
        <stp>2019-12-31</stp>
        <stp>1</stp>
        <tr r="J2904" s="3"/>
      </tp>
      <tp>
        <v>648514974.95000005</v>
        <stp/>
        <stp>EM_S_FA_PROFIT_TTM</stp>
        <stp>3</stp>
        <stp>600848.SH</stp>
        <stp>2019-12-31</stp>
        <stp>1</stp>
        <tr r="J2902" s="3"/>
      </tp>
      <tp>
        <v>250612344.59</v>
        <stp/>
        <stp>EM_S_FA_PROFIT_TTM</stp>
        <stp>3</stp>
        <stp>603848.SH</stp>
        <stp>2019-12-31</stp>
        <stp>1</stp>
        <tr r="J3594" s="3"/>
      </tp>
      <tp>
        <v>709459624.55999994</v>
        <stp/>
        <stp>EM_S_FA_PROFIT_TTM</stp>
        <stp>3</stp>
        <stp>600846.SH</stp>
        <stp>2019-12-31</stp>
        <stp>1</stp>
        <tr r="J2900" s="3"/>
      </tp>
      <tp>
        <v>-152025464.61000001</v>
        <stp/>
        <stp>EM_S_FA_PROFIT_TTM</stp>
        <stp>3</stp>
        <stp>600847.SH</stp>
        <stp>2019-12-31</stp>
        <stp>1</stp>
        <tr r="J2901" s="3"/>
      </tp>
      <tp>
        <v>-287947608.61000001</v>
        <stp/>
        <stp>EM_S_FA_PROFIT_TTM</stp>
        <stp>3</stp>
        <stp>600844.SH</stp>
        <stp>2019-12-31</stp>
        <stp>1</stp>
        <tr r="J2898" s="3"/>
      </tp>
      <tp>
        <v>831003745.14999998</v>
        <stp/>
        <stp>EM_S_FA_PROFIT_TTM</stp>
        <stp>3</stp>
        <stp>600845.SH</stp>
        <stp>2019-12-31</stp>
        <stp>1</stp>
        <tr r="J2899" s="3"/>
      </tp>
      <tp>
        <v>101456427.20999999</v>
        <stp/>
        <stp>EM_S_FA_PROFIT_TTM</stp>
        <stp>3</stp>
        <stp>600843.SH</stp>
        <stp>2019-12-31</stp>
        <stp>1</stp>
        <tr r="J2897" s="3"/>
      </tp>
      <tp>
        <v>98651198.219999999</v>
        <stp/>
        <stp>EM_S_FA_PROFIT_TTM</stp>
        <stp>3</stp>
        <stp>603843.SH</stp>
        <stp>2019-12-31</stp>
        <stp>1</stp>
        <tr r="J3593" s="3"/>
      </tp>
      <tp>
        <v>108201701.41</v>
        <stp/>
        <stp>EM_S_FA_PROFIT_TTM</stp>
        <stp>3</stp>
        <stp>600841.SH</stp>
        <stp>2019-12-31</stp>
        <stp>1</stp>
        <tr r="J2896" s="3"/>
      </tp>
      <tp>
        <v>5266350000</v>
        <stp/>
        <stp>EM_S_FA_PROFIT_TTM</stp>
        <stp>3</stp>
        <stp>601838.SH</stp>
        <stp>2019-12-31</stp>
        <stp>1</stp>
        <tr r="J3146" s="3"/>
      </tp>
      <tp>
        <v>99551493.370000005</v>
        <stp/>
        <stp>EM_S_FA_PROFIT_TTM</stp>
        <stp>3</stp>
        <stp>600838.SH</stp>
        <stp>2019-12-31</stp>
        <stp>1</stp>
        <tr r="J2894" s="3"/>
      </tp>
      <tp>
        <v>41128813.560000002</v>
        <stp/>
        <stp>EM_S_FA_PROFIT_TTM</stp>
        <stp>3</stp>
        <stp>603838.SH</stp>
        <stp>2019-12-31</stp>
        <stp>1</stp>
        <tr r="J3591" s="3"/>
      </tp>
      <tp>
        <v>518352507.33999997</v>
        <stp/>
        <stp>EM_S_FA_PROFIT_TTM</stp>
        <stp>3</stp>
        <stp>600839.SH</stp>
        <stp>2019-12-31</stp>
        <stp>1</stp>
        <tr r="J2895" s="3"/>
      </tp>
      <tp>
        <v>333521073.95999998</v>
        <stp/>
        <stp>EM_S_FA_PROFIT_TTM</stp>
        <stp>3</stp>
        <stp>603839.SH</stp>
        <stp>2019-12-31</stp>
        <stp>1</stp>
        <tr r="J3592" s="3"/>
      </tp>
      <tp>
        <v>-81200114.609999999</v>
        <stp/>
        <stp>EM_S_FA_PROFIT_TTM</stp>
        <stp>3</stp>
        <stp>600836.SH</stp>
        <stp>2019-12-31</stp>
        <stp>1</stp>
        <tr r="J2892" s="3"/>
      </tp>
      <tp>
        <v>9753085984.2800007</v>
        <stp/>
        <stp>EM_S_FA_PROFIT_TTM</stp>
        <stp>3</stp>
        <stp>600837.SH</stp>
        <stp>2019-12-31</stp>
        <stp>1</stp>
        <tr r="J2893" s="3"/>
      </tp>
      <tp>
        <v>56943634.609999999</v>
        <stp/>
        <stp>EM_S_FA_PROFIT_TTM</stp>
        <stp>3</stp>
        <stp>600834.SH</stp>
        <stp>2019-12-31</stp>
        <stp>1</stp>
        <tr r="J2890" s="3"/>
      </tp>
      <tp>
        <v>1779214032.3199999</v>
        <stp/>
        <stp>EM_S_FA_PROFIT_TTM</stp>
        <stp>3</stp>
        <stp>600835.SH</stp>
        <stp>2019-12-31</stp>
        <stp>1</stp>
        <tr r="J2891" s="3"/>
      </tp>
      <tp>
        <v>56162834.189999998</v>
        <stp/>
        <stp>EM_S_FA_PROFIT_TTM</stp>
        <stp>3</stp>
        <stp>600833.SH</stp>
        <stp>2019-12-31</stp>
        <stp>1</stp>
        <tr r="J2889" s="3"/>
      </tp>
      <tp>
        <v>1749813493.74</v>
        <stp/>
        <stp>EM_S_FA_PROFIT_TTM</stp>
        <stp>3</stp>
        <stp>603833.SH</stp>
        <stp>2019-12-31</stp>
        <stp>1</stp>
        <tr r="J3590" s="3"/>
      </tp>
      <tp>
        <v>39262256.700000003</v>
        <stp/>
        <stp>EM_S_FA_PROFIT_TTM</stp>
        <stp>3</stp>
        <stp>600830.SH</stp>
        <stp>2019-12-31</stp>
        <stp>1</stp>
        <tr r="J2887" s="3"/>
      </tp>
      <tp>
        <v>62293403.789999999</v>
        <stp/>
        <stp>EM_S_FA_PROFIT_TTM</stp>
        <stp>3</stp>
        <stp>600831.SH</stp>
        <stp>2019-12-31</stp>
        <stp>1</stp>
        <tr r="J2888" s="3"/>
      </tp>
      <tp>
        <v>4365223221.5799999</v>
        <stp/>
        <stp>EM_S_FA_PROFIT_TTM</stp>
        <stp>3</stp>
        <stp>601828.SH</stp>
        <stp>2019-12-31</stp>
        <stp>1</stp>
        <tr r="J3145" s="3"/>
      </tp>
      <tp>
        <v>1419587519.71</v>
        <stp/>
        <stp>EM_S_FA_PROFIT_TTM</stp>
        <stp>3</stp>
        <stp>600828.SH</stp>
        <stp>2019-12-31</stp>
        <stp>1</stp>
        <tr r="J2885" s="3"/>
      </tp>
      <tp>
        <v>35885611.350000001</v>
        <stp/>
        <stp>EM_S_FA_PROFIT_TTM</stp>
        <stp>3</stp>
        <stp>603828.SH</stp>
        <stp>2019-12-31</stp>
        <stp>1</stp>
        <tr r="J3588" s="3"/>
      </tp>
      <tp>
        <v>265178611.88999999</v>
        <stp/>
        <stp>EM_S_FA_PROFIT_TTM</stp>
        <stp>3</stp>
        <stp>600829.SH</stp>
        <stp>2019-12-31</stp>
        <stp>1</stp>
        <tr r="J2886" s="3"/>
      </tp>
      <tp>
        <v>50431886.340000004</v>
        <stp/>
        <stp>EM_S_FA_PROFIT_TTM</stp>
        <stp>3</stp>
        <stp>603829.SH</stp>
        <stp>2019-12-31</stp>
        <stp>1</stp>
        <tr r="J3589" s="3"/>
      </tp>
      <tp>
        <v>164891235.47999999</v>
        <stp/>
        <stp>EM_S_FA_PROFIT_TTM</stp>
        <stp>3</stp>
        <stp>600826.SH</stp>
        <stp>2019-12-31</stp>
        <stp>1</stp>
        <tr r="J2883" s="3"/>
      </tp>
      <tp>
        <v>157034146.91</v>
        <stp/>
        <stp>EM_S_FA_PROFIT_TTM</stp>
        <stp>3</stp>
        <stp>603826.SH</stp>
        <stp>2019-12-31</stp>
        <stp>1</stp>
        <tr r="J3587" s="3"/>
      </tp>
      <tp>
        <v>983496802.91999996</v>
        <stp/>
        <stp>EM_S_FA_PROFIT_TTM</stp>
        <stp>3</stp>
        <stp>600827.SH</stp>
        <stp>2019-12-31</stp>
        <stp>1</stp>
        <tr r="J2884" s="3"/>
      </tp>
      <tp>
        <v>82756470.459999993</v>
        <stp/>
        <stp>EM_S_FA_PROFIT_TTM</stp>
        <stp>3</stp>
        <stp>600824.SH</stp>
        <stp>2019-12-31</stp>
        <stp>1</stp>
        <tr r="J2881" s="3"/>
      </tp>
      <tp>
        <v>27853158.440000001</v>
        <stp/>
        <stp>EM_S_FA_PROFIT_TTM</stp>
        <stp>3</stp>
        <stp>600825.SH</stp>
        <stp>2019-12-31</stp>
        <stp>1</stp>
        <tr r="J2882" s="3"/>
      </tp>
      <tp>
        <v>139350733.62</v>
        <stp/>
        <stp>EM_S_FA_PROFIT_TTM</stp>
        <stp>3</stp>
        <stp>603825.SH</stp>
        <stp>2019-12-31</stp>
        <stp>1</stp>
        <tr r="J3586" s="3"/>
      </tp>
      <tp>
        <v>59793875.770000003</v>
        <stp/>
        <stp>EM_S_FA_PROFIT_TTM</stp>
        <stp>3</stp>
        <stp>600822.SH</stp>
        <stp>2019-12-31</stp>
        <stp>1</stp>
        <tr r="J2879" s="3"/>
      </tp>
      <tp>
        <v>61932109.5</v>
        <stp/>
        <stp>EM_S_FA_PROFIT_TTM</stp>
        <stp>3</stp>
        <stp>603822.SH</stp>
        <stp>2019-12-31</stp>
        <stp>1</stp>
        <tr r="J3584" s="3"/>
      </tp>
      <tp>
        <v>4745435491.1899996</v>
        <stp/>
        <stp>EM_S_FA_PROFIT_TTM</stp>
        <stp>3</stp>
        <stp>600823.SH</stp>
        <stp>2019-12-31</stp>
        <stp>1</stp>
        <tr r="J2880" s="3"/>
      </tp>
      <tp>
        <v>241078638.75</v>
        <stp/>
        <stp>EM_S_FA_PROFIT_TTM</stp>
        <stp>3</stp>
        <stp>603823.SH</stp>
        <stp>2019-12-31</stp>
        <stp>1</stp>
        <tr r="J3585" s="3"/>
      </tp>
      <tp>
        <v>2112408417.78</v>
        <stp/>
        <stp>EM_S_FA_PROFIT_TTM</stp>
        <stp>3</stp>
        <stp>600820.SH</stp>
        <stp>2019-12-31</stp>
        <stp>1</stp>
        <tr r="J2877" s="3"/>
      </tp>
      <tp>
        <v>-302363574.01999998</v>
        <stp/>
        <stp>EM_S_FA_PROFIT_TTM</stp>
        <stp>3</stp>
        <stp>600821.SH</stp>
        <stp>2019-12-31</stp>
        <stp>1</stp>
        <tr r="J2878" s="3"/>
      </tp>
      <tp>
        <v>37389000000</v>
        <stp/>
        <stp>EM_S_FA_PROFIT_TTM</stp>
        <stp>3</stp>
        <stp>601818.SH</stp>
        <stp>2019-12-31</stp>
        <stp>1</stp>
        <tr r="J3144" s="3"/>
      </tp>
      <tp>
        <v>-43914625.990000002</v>
        <stp/>
        <stp>EM_S_FA_PROFIT_TTM</stp>
        <stp>3</stp>
        <stp>600818.SH</stp>
        <stp>2019-12-31</stp>
        <stp>1</stp>
        <tr r="J2875" s="3"/>
      </tp>
      <tp>
        <v>-55793063.969999999</v>
        <stp/>
        <stp>EM_S_FA_PROFIT_TTM</stp>
        <stp>3</stp>
        <stp>603818.SH</stp>
        <stp>2019-12-31</stp>
        <stp>1</stp>
        <tr r="J3582" s="3"/>
      </tp>
      <tp>
        <v>132995473.31</v>
        <stp/>
        <stp>EM_S_FA_PROFIT_TTM</stp>
        <stp>3</stp>
        <stp>600819.SH</stp>
        <stp>2019-12-31</stp>
        <stp>1</stp>
        <tr r="J2876" s="3"/>
      </tp>
      <tp>
        <v>105740470.84</v>
        <stp/>
        <stp>EM_S_FA_PROFIT_TTM</stp>
        <stp>3</stp>
        <stp>603819.SH</stp>
        <stp>2019-12-31</stp>
        <stp>1</stp>
        <tr r="J3583" s="3"/>
      </tp>
      <tp>
        <v>-2204173322.3200002</v>
        <stp/>
        <stp>EM_S_FA_PROFIT_TTM</stp>
        <stp>3</stp>
        <stp>600816.SH</stp>
        <stp>2019-12-31</stp>
        <stp>1</stp>
        <tr r="J2873" s="3"/>
      </tp>
      <tp>
        <v>1159649050.74</v>
        <stp/>
        <stp>EM_S_FA_PROFIT_TTM</stp>
        <stp>3</stp>
        <stp>603816.SH</stp>
        <stp>2019-12-31</stp>
        <stp>1</stp>
        <tr r="J3580" s="3"/>
      </tp>
      <tp>
        <v>7826008.7999999998</v>
        <stp/>
        <stp>EM_S_FA_PROFIT_TTM</stp>
        <stp>3</stp>
        <stp>600817.SH</stp>
        <stp>2019-12-31</stp>
        <stp>1</stp>
        <tr r="J2874" s="3"/>
      </tp>
      <tp>
        <v>132324895.93000001</v>
        <stp/>
        <stp>EM_S_FA_PROFIT_TTM</stp>
        <stp>3</stp>
        <stp>603817.SH</stp>
        <stp>2019-12-31</stp>
        <stp>1</stp>
        <tr r="J3581" s="3"/>
      </tp>
      <tp>
        <v>314890068.38999999</v>
        <stp/>
        <stp>EM_S_FA_PROFIT_TTM</stp>
        <stp>3</stp>
        <stp>600814.SH</stp>
        <stp>2019-12-31</stp>
        <stp>1</stp>
        <tr r="J2871" s="3"/>
      </tp>
      <tp>
        <v>-1132659670.5899999</v>
        <stp/>
        <stp>EM_S_FA_PROFIT_TTM</stp>
        <stp>3</stp>
        <stp>600815.SH</stp>
        <stp>2019-12-31</stp>
        <stp>1</stp>
        <tr r="J2872" s="3"/>
      </tp>
      <tp>
        <v>128671565.81</v>
        <stp/>
        <stp>EM_S_FA_PROFIT_TTM</stp>
        <stp>3</stp>
        <stp>603815.SH</stp>
        <stp>2019-12-31</stp>
        <stp>1</stp>
        <tr r="J3579" s="3"/>
      </tp>
      <tp>
        <v>159978165.11000001</v>
        <stp/>
        <stp>EM_S_FA_PROFIT_TTM</stp>
        <stp>3</stp>
        <stp>600812.SH</stp>
        <stp>2019-12-31</stp>
        <stp>1</stp>
        <tr r="J2870" s="3"/>
      </tp>
      <tp>
        <v>63360557.340000004</v>
        <stp/>
        <stp>EM_S_FA_PROFIT_TTM</stp>
        <stp>3</stp>
        <stp>603813.SH</stp>
        <stp>2019-12-31</stp>
        <stp>1</stp>
        <tr r="J3578" s="3"/>
      </tp>
      <tp>
        <v>573721646.13</v>
        <stp/>
        <stp>EM_S_FA_PROFIT_TTM</stp>
        <stp>3</stp>
        <stp>600810.SH</stp>
        <stp>2019-12-31</stp>
        <stp>1</stp>
        <tr r="J2868" s="3"/>
      </tp>
      <tp>
        <v>91560480.030000001</v>
        <stp/>
        <stp>EM_S_FA_PROFIT_TTM</stp>
        <stp>3</stp>
        <stp>603810.SH</stp>
        <stp>2019-12-31</stp>
        <stp>1</stp>
        <tr r="J3576" s="3"/>
      </tp>
      <tp>
        <v>1074852140.5999999</v>
        <stp/>
        <stp>EM_S_FA_PROFIT_TTM</stp>
        <stp>3</stp>
        <stp>601811.SH</stp>
        <stp>2019-12-31</stp>
        <stp>1</stp>
        <tr r="J3143" s="3"/>
      </tp>
      <tp>
        <v>303304148.81999999</v>
        <stp/>
        <stp>EM_S_FA_PROFIT_TTM</stp>
        <stp>3</stp>
        <stp>600811.SH</stp>
        <stp>2019-12-31</stp>
        <stp>1</stp>
        <tr r="J2869" s="3"/>
      </tp>
      <tp>
        <v>125246853.31</v>
        <stp/>
        <stp>EM_S_FA_PROFIT_TTM</stp>
        <stp>3</stp>
        <stp>603811.SH</stp>
        <stp>2019-12-31</stp>
        <stp>1</stp>
        <tr r="J3577" s="3"/>
      </tp>
      <tp>
        <v>2489943753</v>
        <stp/>
        <stp>EM_S_FA_PROFIT_TTM</stp>
        <stp>3</stp>
        <stp>601808.SH</stp>
        <stp>2019-12-31</stp>
        <stp>1</stp>
        <tr r="J3142" s="3"/>
      </tp>
      <tp>
        <v>2553621272</v>
        <stp/>
        <stp>EM_S_FA_PROFIT_TTM</stp>
        <stp>3</stp>
        <stp>600808.SH</stp>
        <stp>2019-12-31</stp>
        <stp>1</stp>
        <tr r="J2866" s="3"/>
      </tp>
      <tp>
        <v>436237403.37</v>
        <stp/>
        <stp>EM_S_FA_PROFIT_TTM</stp>
        <stp>3</stp>
        <stp>603808.SH</stp>
        <stp>2019-12-31</stp>
        <stp>1</stp>
        <tr r="J3574" s="3"/>
      </tp>
      <tp>
        <v>2011088788.02</v>
        <stp/>
        <stp>EM_S_FA_PROFIT_TTM</stp>
        <stp>3</stp>
        <stp>600809.SH</stp>
        <stp>2019-12-31</stp>
        <stp>1</stp>
        <tr r="J2867" s="3"/>
      </tp>
      <tp>
        <v>133297510.59999999</v>
        <stp/>
        <stp>EM_S_FA_PROFIT_TTM</stp>
        <stp>3</stp>
        <stp>603809.SH</stp>
        <stp>2019-12-31</stp>
        <stp>1</stp>
        <tr r="J3575" s="3"/>
      </tp>
      <tp>
        <v>993383881.76999998</v>
        <stp/>
        <stp>EM_S_FA_PROFIT_TTM</stp>
        <stp>3</stp>
        <stp>603806.SH</stp>
        <stp>2019-12-31</stp>
        <stp>1</stp>
        <tr r="J3573" s="3"/>
      </tp>
      <tp>
        <v>1055501642.34</v>
        <stp/>
        <stp>EM_S_FA_PROFIT_TTM</stp>
        <stp>3</stp>
        <stp>600807.SH</stp>
        <stp>2019-12-31</stp>
        <stp>1</stp>
        <tr r="J2865" s="3"/>
      </tp>
      <tp>
        <v>75263652.849999994</v>
        <stp/>
        <stp>EM_S_FA_PROFIT_TTM</stp>
        <stp>3</stp>
        <stp>600804.SH</stp>
        <stp>2019-12-31</stp>
        <stp>1</stp>
        <tr r="J2863" s="3"/>
      </tp>
      <tp>
        <v>-52394509.859999999</v>
        <stp/>
        <stp>EM_S_FA_PROFIT_TTM</stp>
        <stp>3</stp>
        <stp>600805.SH</stp>
        <stp>2019-12-31</stp>
        <stp>1</stp>
        <tr r="J2864" s="3"/>
      </tp>
      <tp>
        <v>327686552.37</v>
        <stp/>
        <stp>EM_S_FA_PROFIT_TTM</stp>
        <stp>3</stp>
        <stp>600802.SH</stp>
        <stp>2019-12-31</stp>
        <stp>1</stp>
        <tr r="J2861" s="3"/>
      </tp>
      <tp>
        <v>1361999615.5599999</v>
        <stp/>
        <stp>EM_S_FA_PROFIT_TTM</stp>
        <stp>3</stp>
        <stp>600803.SH</stp>
        <stp>2019-12-31</stp>
        <stp>1</stp>
        <tr r="J2862" s="3"/>
      </tp>
      <tp>
        <v>143610527.41999999</v>
        <stp/>
        <stp>EM_S_FA_PROFIT_TTM</stp>
        <stp>3</stp>
        <stp>603803.SH</stp>
        <stp>2019-12-31</stp>
        <stp>1</stp>
        <tr r="J3572" s="3"/>
      </tp>
      <tp>
        <v>21143803011</v>
        <stp/>
        <stp>EM_S_FA_PROFIT_TTM</stp>
        <stp>3</stp>
        <stp>601800.SH</stp>
        <stp>2019-12-31</stp>
        <stp>1</stp>
        <tr r="J3140" s="3"/>
      </tp>
      <tp>
        <v>63150615.850000001</v>
        <stp/>
        <stp>EM_S_FA_PROFIT_TTM</stp>
        <stp>3</stp>
        <stp>600800.SH</stp>
        <stp>2019-12-31</stp>
        <stp>1</stp>
        <tr r="J2859" s="3"/>
      </tp>
      <tp>
        <v>132880638.03</v>
        <stp/>
        <stp>EM_S_FA_PROFIT_TTM</stp>
        <stp>3</stp>
        <stp>603800.SH</stp>
        <stp>2019-12-31</stp>
        <stp>1</stp>
        <tr r="J3570" s="3"/>
      </tp>
      <tp>
        <v>620537791.08000004</v>
        <stp/>
        <stp>EM_S_FA_PROFIT_TTM</stp>
        <stp>3</stp>
        <stp>601801.SH</stp>
        <stp>2019-12-31</stp>
        <stp>1</stp>
        <tr r="J3141" s="3"/>
      </tp>
      <tp>
        <v>7302389756</v>
        <stp/>
        <stp>EM_S_FA_PROFIT_TTM</stp>
        <stp>3</stp>
        <stp>600801.SH</stp>
        <stp>2019-12-31</stp>
        <stp>1</stp>
        <tr r="J2860" s="3"/>
      </tp>
      <tp>
        <v>302385687.58999997</v>
        <stp/>
        <stp>EM_S_FA_PROFIT_TTM</stp>
        <stp>3</stp>
        <stp>603801.SH</stp>
        <stp>2019-12-31</stp>
        <stp>1</stp>
        <tr r="J3571" s="3"/>
      </tp>
      <tp>
        <v>8672604000</v>
        <stp/>
        <stp>EM_S_FA_PROFIT_TTM</stp>
        <stp>3</stp>
        <stp>601898.SH</stp>
        <stp>2019-12-31</stp>
        <stp>1</stp>
        <tr r="J3162" s="3"/>
      </tp>
      <tp>
        <v>-658091643.82000005</v>
        <stp/>
        <stp>EM_S_FA_PROFIT_TTM</stp>
        <stp>3</stp>
        <stp>600898.SH</stp>
        <stp>2019-12-31</stp>
        <stp>1</stp>
        <tr r="J2949" s="3"/>
      </tp>
      <tp>
        <v>329602873.79000002</v>
        <stp/>
        <stp>EM_S_FA_PROFIT_TTM</stp>
        <stp>3</stp>
        <stp>603898.SH</stp>
        <stp>2019-12-31</stp>
        <stp>1</stp>
        <tr r="J3624" s="3"/>
      </tp>
      <tp>
        <v>4350084401</v>
        <stp/>
        <stp>EM_S_FA_PROFIT_TTM</stp>
        <stp>3</stp>
        <stp>601899.SH</stp>
        <stp>2019-12-31</stp>
        <stp>1</stp>
        <tr r="J3163" s="3"/>
      </tp>
      <tp>
        <v>989704225.19000006</v>
        <stp/>
        <stp>EM_S_FA_PROFIT_TTM</stp>
        <stp>3</stp>
        <stp>603899.SH</stp>
        <stp>2019-12-31</stp>
        <stp>1</stp>
        <tr r="J3625" s="3"/>
      </tp>
      <tp>
        <v>-68373765.640000001</v>
        <stp/>
        <stp>EM_S_FA_PROFIT_TTM</stp>
        <stp>3</stp>
        <stp>600896.SH</stp>
        <stp>2019-12-31</stp>
        <stp>1</stp>
        <tr r="J2947" s="3"/>
      </tp>
      <tp>
        <v>104659725.02</v>
        <stp/>
        <stp>EM_S_FA_PROFIT_TTM</stp>
        <stp>3</stp>
        <stp>603896.SH</stp>
        <stp>2019-12-31</stp>
        <stp>1</stp>
        <tr r="J3622" s="3"/>
      </tp>
      <tp>
        <v>543249087.19000006</v>
        <stp/>
        <stp>EM_S_FA_PROFIT_TTM</stp>
        <stp>3</stp>
        <stp>600897.SH</stp>
        <stp>2019-12-31</stp>
        <stp>1</stp>
        <tr r="J2948" s="3"/>
      </tp>
      <tp>
        <v>155654659.55000001</v>
        <stp/>
        <stp>EM_S_FA_PROFIT_TTM</stp>
        <stp>3</stp>
        <stp>603897.SH</stp>
        <stp>2019-12-31</stp>
        <stp>1</stp>
        <tr r="J3623" s="3"/>
      </tp>
      <tp>
        <v>234155593.44</v>
        <stp/>
        <stp>EM_S_FA_PROFIT_TTM</stp>
        <stp>3</stp>
        <stp>600894.SH</stp>
        <stp>2019-12-31</stp>
        <stp>1</stp>
        <tr r="J2945" s="3"/>
      </tp>
      <tp>
        <v>510310428.69999999</v>
        <stp/>
        <stp>EM_S_FA_PROFIT_TTM</stp>
        <stp>3</stp>
        <stp>600895.SH</stp>
        <stp>2019-12-31</stp>
        <stp>1</stp>
        <tr r="J2946" s="3"/>
      </tp>
      <tp>
        <v>14319526.74</v>
        <stp/>
        <stp>EM_S_FA_PROFIT_TTM</stp>
        <stp>3</stp>
        <stp>603895.SH</stp>
        <stp>2019-12-31</stp>
        <stp>1</stp>
        <tr r="J3621" s="3"/>
      </tp>
      <tp>
        <v>-1124259467.71</v>
        <stp/>
        <stp>EM_S_FA_PROFIT_TTM</stp>
        <stp>3</stp>
        <stp>600892.SH</stp>
        <stp>2019-12-31</stp>
        <stp>1</stp>
        <tr r="J2943" s="3"/>
      </tp>
      <tp>
        <v>865283638.33000004</v>
        <stp/>
        <stp>EM_S_FA_PROFIT_TTM</stp>
        <stp>3</stp>
        <stp>600893.SH</stp>
        <stp>2019-12-31</stp>
        <stp>1</stp>
        <tr r="J2944" s="3"/>
      </tp>
      <tp>
        <v>60072938.630000003</v>
        <stp/>
        <stp>EM_S_FA_PROFIT_TTM</stp>
        <stp>3</stp>
        <stp>601890.SH</stp>
        <stp>2019-12-31</stp>
        <stp>1</stp>
        <tr r="J3161" s="3"/>
      </tp>
      <tp>
        <v>-30620077.43</v>
        <stp/>
        <stp>EM_S_FA_PROFIT_TTM</stp>
        <stp>3</stp>
        <stp>600890.SH</stp>
        <stp>2019-12-31</stp>
        <stp>1</stp>
        <tr r="J2941" s="3"/>
      </tp>
      <tp>
        <v>100977262.55</v>
        <stp/>
        <stp>EM_S_FA_PROFIT_TTM</stp>
        <stp>3</stp>
        <stp>603890.SH</stp>
        <stp>2019-12-31</stp>
        <stp>1</stp>
        <tr r="J3620" s="3"/>
      </tp>
      <tp>
        <v>-4339973730.0299997</v>
        <stp/>
        <stp>EM_S_FA_PROFIT_TTM</stp>
        <stp>3</stp>
        <stp>600891.SH</stp>
        <stp>2019-12-31</stp>
        <stp>1</stp>
        <tr r="J2942" s="3"/>
      </tp>
      <tp>
        <v>5471280552.3400002</v>
        <stp/>
        <stp>EM_S_FA_PROFIT_TTM</stp>
        <stp>3</stp>
        <stp>601888.SH</stp>
        <stp>2019-12-31</stp>
        <stp>1</stp>
        <tr r="J3160" s="3"/>
      </tp>
      <tp>
        <v>163866989.90000001</v>
        <stp/>
        <stp>EM_S_FA_PROFIT_TTM</stp>
        <stp>3</stp>
        <stp>600888.SH</stp>
        <stp>2019-12-31</stp>
        <stp>1</stp>
        <tr r="J2939" s="3"/>
      </tp>
      <tp>
        <v>265512329.83000001</v>
        <stp/>
        <stp>EM_S_FA_PROFIT_TTM</stp>
        <stp>3</stp>
        <stp>603888.SH</stp>
        <stp>2019-12-31</stp>
        <stp>1</stp>
        <tr r="J3618" s="3"/>
      </tp>
      <tp>
        <v>67145450.760000005</v>
        <stp/>
        <stp>EM_S_FA_PROFIT_TTM</stp>
        <stp>3</stp>
        <stp>600889.SH</stp>
        <stp>2019-12-31</stp>
        <stp>1</stp>
        <tr r="J2940" s="3"/>
      </tp>
      <tp>
        <v>176666238.22</v>
        <stp/>
        <stp>EM_S_FA_PROFIT_TTM</stp>
        <stp>3</stp>
        <stp>603889.SH</stp>
        <stp>2019-12-31</stp>
        <stp>1</stp>
        <tr r="J3619" s="3"/>
      </tp>
      <tp>
        <v>793483149.59000003</v>
        <stp/>
        <stp>EM_S_FA_PROFIT_TTM</stp>
        <stp>3</stp>
        <stp>601886.SH</stp>
        <stp>2019-12-31</stp>
        <stp>1</stp>
        <tr r="J3159" s="3"/>
      </tp>
      <tp>
        <v>9336123879.5300007</v>
        <stp/>
        <stp>EM_S_FA_PROFIT_TTM</stp>
        <stp>3</stp>
        <stp>600886.SH</stp>
        <stp>2019-12-31</stp>
        <stp>1</stp>
        <tr r="J2937" s="3"/>
      </tp>
      <tp>
        <v>259533327.24000001</v>
        <stp/>
        <stp>EM_S_FA_PROFIT_TTM</stp>
        <stp>3</stp>
        <stp>603886.SH</stp>
        <stp>2019-12-31</stp>
        <stp>1</stp>
        <tr r="J3616" s="3"/>
      </tp>
      <tp>
        <v>7044802899.4099998</v>
        <stp/>
        <stp>EM_S_FA_PROFIT_TTM</stp>
        <stp>3</stp>
        <stp>600887.SH</stp>
        <stp>2019-12-31</stp>
        <stp>1</stp>
        <tr r="J2938" s="3"/>
      </tp>
      <tp>
        <v>250776135.58000001</v>
        <stp/>
        <stp>EM_S_FA_PROFIT_TTM</stp>
        <stp>3</stp>
        <stp>603887.SH</stp>
        <stp>2019-12-31</stp>
        <stp>1</stp>
        <tr r="J3617" s="3"/>
      </tp>
      <tp>
        <v>441951167.67000002</v>
        <stp/>
        <stp>EM_S_FA_PROFIT_TTM</stp>
        <stp>3</stp>
        <stp>600884.SH</stp>
        <stp>2019-12-31</stp>
        <stp>1</stp>
        <tr r="J2935" s="3"/>
      </tp>
      <tp>
        <v>920015299.5</v>
        <stp/>
        <stp>EM_S_FA_PROFIT_TTM</stp>
        <stp>3</stp>
        <stp>600885.SH</stp>
        <stp>2019-12-31</stp>
        <stp>1</stp>
        <tr r="J2936" s="3"/>
      </tp>
      <tp>
        <v>1042456038.21</v>
        <stp/>
        <stp>EM_S_FA_PROFIT_TTM</stp>
        <stp>3</stp>
        <stp>603885.SH</stp>
        <stp>2019-12-31</stp>
        <stp>1</stp>
        <tr r="J3615" s="3"/>
      </tp>
      <tp>
        <v>71144144.450000003</v>
        <stp/>
        <stp>EM_S_FA_PROFIT_TTM</stp>
        <stp>3</stp>
        <stp>601882.SH</stp>
        <stp>2019-12-31</stp>
        <stp>1</stp>
        <tr r="J3158" s="3"/>
      </tp>
      <tp>
        <v>29892320.66</v>
        <stp/>
        <stp>EM_S_FA_PROFIT_TTM</stp>
        <stp>3</stp>
        <stp>600882.SH</stp>
        <stp>2019-12-31</stp>
        <stp>1</stp>
        <tr r="J2933" s="3"/>
      </tp>
      <tp>
        <v>401584447.63999999</v>
        <stp/>
        <stp>EM_S_FA_PROFIT_TTM</stp>
        <stp>3</stp>
        <stp>603882.SH</stp>
        <stp>2019-12-31</stp>
        <stp>1</stp>
        <tr r="J3613" s="3"/>
      </tp>
      <tp>
        <v>7249132.5499999998</v>
        <stp/>
        <stp>EM_S_FA_PROFIT_TTM</stp>
        <stp>3</stp>
        <stp>600883.SH</stp>
        <stp>2019-12-31</stp>
        <stp>1</stp>
        <tr r="J2934" s="3"/>
      </tp>
      <tp>
        <v>593349851</v>
        <stp/>
        <stp>EM_S_FA_PROFIT_TTM</stp>
        <stp>3</stp>
        <stp>603883.SH</stp>
        <stp>2019-12-31</stp>
        <stp>1</stp>
        <tr r="J3614" s="3"/>
      </tp>
      <tp>
        <v>775546507.36000001</v>
        <stp/>
        <stp>EM_S_FA_PROFIT_TTM</stp>
        <stp>3</stp>
        <stp>601880.SH</stp>
        <stp>2019-12-31</stp>
        <stp>1</stp>
        <tr r="J3156" s="3"/>
      </tp>
      <tp>
        <v>-805626287.37</v>
        <stp/>
        <stp>EM_S_FA_PROFIT_TTM</stp>
        <stp>3</stp>
        <stp>600880.SH</stp>
        <stp>2019-12-31</stp>
        <stp>1</stp>
        <tr r="J2931" s="3"/>
      </tp>
      <tp>
        <v>17840121.32</v>
        <stp/>
        <stp>EM_S_FA_PROFIT_TTM</stp>
        <stp>3</stp>
        <stp>603880.SH</stp>
        <stp>2019-12-31</stp>
        <stp>1</stp>
        <tr r="J3611" s="3"/>
      </tp>
      <tp>
        <v>4907178548.1199999</v>
        <stp/>
        <stp>EM_S_FA_PROFIT_TTM</stp>
        <stp>3</stp>
        <stp>601881.SH</stp>
        <stp>2019-12-31</stp>
        <stp>1</stp>
        <tr r="J3157" s="3"/>
      </tp>
      <tp>
        <v>-253808589.47</v>
        <stp/>
        <stp>EM_S_FA_PROFIT_TTM</stp>
        <stp>3</stp>
        <stp>600881.SH</stp>
        <stp>2019-12-31</stp>
        <stp>1</stp>
        <tr r="J2932" s="3"/>
      </tp>
      <tp>
        <v>140918366.21000001</v>
        <stp/>
        <stp>EM_S_FA_PROFIT_TTM</stp>
        <stp>3</stp>
        <stp>603881.SH</stp>
        <stp>2019-12-31</stp>
        <stp>1</stp>
        <tr r="J3612" s="3"/>
      </tp>
      <tp>
        <v>33792650.450000003</v>
        <stp/>
        <stp>EM_S_FA_PROFIT_TTM</stp>
        <stp>3</stp>
        <stp>000838.SZ</stp>
        <stp>2019-12-31</stp>
        <stp>1</stp>
        <tr r="J347" s="3"/>
      </tp>
      <tp>
        <v>171504732.09</v>
        <stp/>
        <stp>EM_S_FA_PROFIT_TTM</stp>
        <stp>3</stp>
        <stp>002838.SZ</stp>
        <stp>2019-12-31</stp>
        <stp>1</stp>
        <tr r="J1283" s="3"/>
      </tp>
      <tp>
        <v>1992760310.9400001</v>
        <stp/>
        <stp>EM_S_FA_PROFIT_TTM</stp>
        <stp>3</stp>
        <stp>000839.SZ</stp>
        <stp>2019-12-31</stp>
        <stp>1</stp>
        <tr r="J348" s="3"/>
      </tp>
      <tp>
        <v>903295181.71000004</v>
        <stp/>
        <stp>EM_S_FA_PROFIT_TTM</stp>
        <stp>3</stp>
        <stp>002839.SZ</stp>
        <stp>2019-12-31</stp>
        <stp>1</stp>
        <tr r="J1284" s="3"/>
      </tp>
      <tp>
        <v>27430098.09</v>
        <stp/>
        <stp>EM_S_FA_PROFIT_TTM</stp>
        <stp>3</stp>
        <stp>000836.SZ</stp>
        <stp>2019-12-31</stp>
        <stp>1</stp>
        <tr r="J345" s="3"/>
      </tp>
      <tp>
        <v>70331250.180000007</v>
        <stp/>
        <stp>EM_S_FA_PROFIT_TTM</stp>
        <stp>3</stp>
        <stp>300806.SZ</stp>
        <stp>2019-12-31</stp>
        <stp>1</stp>
        <tr r="J2188" s="3"/>
      </tp>
      <tp>
        <v>54601812.439999998</v>
        <stp/>
        <stp>EM_S_FA_PROFIT_TTM</stp>
        <stp>3</stp>
        <stp>002836.SZ</stp>
        <stp>2019-12-31</stp>
        <stp>1</stp>
        <tr r="J1281" s="3"/>
      </tp>
      <tp>
        <v>-258307923.99000001</v>
        <stp/>
        <stp>EM_S_FA_PROFIT_TTM</stp>
        <stp>3</stp>
        <stp>000837.SZ</stp>
        <stp>2019-12-31</stp>
        <stp>1</stp>
        <tr r="J346" s="3"/>
      </tp>
      <tp>
        <v>122257943.41</v>
        <stp/>
        <stp>EM_S_FA_PROFIT_TTM</stp>
        <stp>3</stp>
        <stp>002837.SZ</stp>
        <stp>2019-12-31</stp>
        <stp>1</stp>
        <tr r="J1282" s="3"/>
      </tp>
      <tp>
        <v>-468507345.77999997</v>
        <stp/>
        <stp>EM_S_FA_PROFIT_TTM</stp>
        <stp>3</stp>
        <stp>000835.SZ</stp>
        <stp>2019-12-31</stp>
        <stp>1</stp>
        <tr r="J344" s="3"/>
      </tp>
      <tp>
        <v>206271453.83000001</v>
        <stp/>
        <stp>EM_S_FA_PROFIT_TTM</stp>
        <stp>3</stp>
        <stp>300805.SZ</stp>
        <stp>2019-12-31</stp>
        <stp>1</stp>
        <tr r="J2187" s="3"/>
      </tp>
      <tp>
        <v>29629815.199999999</v>
        <stp/>
        <stp>EM_S_FA_PROFIT_TTM</stp>
        <stp>3</stp>
        <stp>002835.SZ</stp>
        <stp>2019-12-31</stp>
        <stp>1</stp>
        <tr r="J1280" s="3"/>
      </tp>
      <tp>
        <v>99111999.739999995</v>
        <stp/>
        <stp>EM_S_FA_PROFIT_TTM</stp>
        <stp>3</stp>
        <stp>300802.SZ</stp>
        <stp>2019-12-31</stp>
        <stp>1</stp>
        <tr r="J2185" s="3"/>
      </tp>
      <tp>
        <v>397527433.61000001</v>
        <stp/>
        <stp>EM_S_FA_PROFIT_TTM</stp>
        <stp>3</stp>
        <stp>002832.SZ</stp>
        <stp>2019-12-31</stp>
        <stp>1</stp>
        <tr r="J1278" s="3"/>
      </tp>
      <tp>
        <v>38164839.299999997</v>
        <stp/>
        <stp>EM_S_FA_PROFIT_TTM</stp>
        <stp>3</stp>
        <stp>000833.SZ</stp>
        <stp>2019-12-31</stp>
        <stp>1</stp>
        <tr r="J343" s="3"/>
      </tp>
      <tp>
        <v>152700442</v>
        <stp/>
        <stp>EM_S_FA_PROFIT_TTM</stp>
        <stp>3</stp>
        <stp>300803.SZ</stp>
        <stp>2019-12-31</stp>
        <stp>1</stp>
        <tr r="J2186" s="3"/>
      </tp>
      <tp>
        <v>275653597.27999997</v>
        <stp/>
        <stp>EM_S_FA_PROFIT_TTM</stp>
        <stp>3</stp>
        <stp>002833.SZ</stp>
        <stp>2019-12-31</stp>
        <stp>1</stp>
        <tr r="J1279" s="3"/>
      </tp>
      <tp>
        <v>1584491462.71</v>
        <stp/>
        <stp>EM_S_FA_PROFIT_TTM</stp>
        <stp>3</stp>
        <stp>000830.SZ</stp>
        <stp>2019-12-31</stp>
        <stp>1</stp>
        <tr r="J341" s="3"/>
      </tp>
      <tp>
        <v>205834021.52000001</v>
        <stp/>
        <stp>EM_S_FA_PROFIT_TTM</stp>
        <stp>3</stp>
        <stp>300800.SZ</stp>
        <stp>2019-12-31</stp>
        <stp>1</stp>
        <tr r="J2183" s="3"/>
      </tp>
      <tp>
        <v>34301649.899999999</v>
        <stp/>
        <stp>EM_S_FA_PROFIT_TTM</stp>
        <stp>3</stp>
        <stp>002830.SZ</stp>
        <stp>2019-12-31</stp>
        <stp>1</stp>
        <tr r="J1276" s="3"/>
      </tp>
      <tp>
        <v>86554628.159999996</v>
        <stp/>
        <stp>EM_S_FA_PROFIT_TTM</stp>
        <stp>3</stp>
        <stp>000831.SZ</stp>
        <stp>2019-12-31</stp>
        <stp>1</stp>
        <tr r="J342" s="3"/>
      </tp>
      <tp>
        <v>185050748.63999999</v>
        <stp/>
        <stp>EM_S_FA_PROFIT_TTM</stp>
        <stp>3</stp>
        <stp>300801.SZ</stp>
        <stp>2019-12-31</stp>
        <stp>1</stp>
        <tr r="J2184" s="3"/>
      </tp>
      <tp>
        <v>1037627322.63</v>
        <stp/>
        <stp>EM_S_FA_PROFIT_TTM</stp>
        <stp>3</stp>
        <stp>002831.SZ</stp>
        <stp>2019-12-31</stp>
        <stp>1</stp>
        <tr r="J1277" s="3"/>
      </tp>
      <tp>
        <v>1173826779.0999999</v>
        <stp/>
        <stp>EM_S_FA_PROFIT_TTM</stp>
        <stp>3</stp>
        <stp>000828.SZ</stp>
        <stp>2019-12-31</stp>
        <stp>1</stp>
        <tr r="J339" s="3"/>
      </tp>
      <tp>
        <v>31120330.390000001</v>
        <stp/>
        <stp>EM_S_FA_PROFIT_TTM</stp>
        <stp>3</stp>
        <stp>002828.SZ</stp>
        <stp>2019-12-31</stp>
        <stp>1</stp>
        <tr r="J1274" s="3"/>
      </tp>
      <tp>
        <v>-187321916.38</v>
        <stp/>
        <stp>EM_S_FA_PROFIT_TTM</stp>
        <stp>3</stp>
        <stp>000829.SZ</stp>
        <stp>2019-12-31</stp>
        <stp>1</stp>
        <tr r="J340" s="3"/>
      </tp>
      <tp>
        <v>12440502</v>
        <stp/>
        <stp>EM_S_FA_PROFIT_TTM</stp>
        <stp>3</stp>
        <stp>002829.SZ</stp>
        <stp>2019-12-31</stp>
        <stp>1</stp>
        <tr r="J1275" s="3"/>
      </tp>
      <tp>
        <v>295304278.22000003</v>
        <stp/>
        <stp>EM_S_FA_PROFIT_TTM</stp>
        <stp>3</stp>
        <stp>000826.SZ</stp>
        <stp>2019-12-31</stp>
        <stp>1</stp>
        <tr r="J338" s="3"/>
      </tp>
      <tp>
        <v>29915397.66</v>
        <stp/>
        <stp>EM_S_FA_PROFIT_TTM</stp>
        <stp>3</stp>
        <stp>002826.SZ</stp>
        <stp>2019-12-31</stp>
        <stp>1</stp>
        <tr r="J1272" s="3"/>
      </tp>
      <tp>
        <v>30367716.239999998</v>
        <stp/>
        <stp>EM_S_FA_PROFIT_TTM</stp>
        <stp>3</stp>
        <stp>002827.SZ</stp>
        <stp>2019-12-31</stp>
        <stp>1</stp>
        <tr r="J1273" s="3"/>
      </tp>
      <tp>
        <v>4829616.5999999996</v>
        <stp/>
        <stp>EM_S_FA_PROFIT_TTM</stp>
        <stp>3</stp>
        <stp>002824.SZ</stp>
        <stp>2019-12-31</stp>
        <stp>1</stp>
        <tr r="J1270" s="3"/>
      </tp>
      <tp>
        <v>2703391365.4000001</v>
        <stp/>
        <stp>EM_S_FA_PROFIT_TTM</stp>
        <stp>3</stp>
        <stp>000825.SZ</stp>
        <stp>2019-12-31</stp>
        <stp>1</stp>
        <tr r="J337" s="3"/>
      </tp>
      <tp>
        <v>54493176.530000001</v>
        <stp/>
        <stp>EM_S_FA_PROFIT_TTM</stp>
        <stp>3</stp>
        <stp>002825.SZ</stp>
        <stp>2019-12-31</stp>
        <stp>1</stp>
        <tr r="J1271" s="3"/>
      </tp>
      <tp>
        <v>358439629.35000002</v>
        <stp/>
        <stp>EM_S_FA_PROFIT_TTM</stp>
        <stp>3</stp>
        <stp>000822.SZ</stp>
        <stp>2019-12-31</stp>
        <stp>1</stp>
        <tr r="J335" s="3"/>
      </tp>
      <tp>
        <v>236035297.31999999</v>
        <stp/>
        <stp>EM_S_FA_PROFIT_TTM</stp>
        <stp>3</stp>
        <stp>002822.SZ</stp>
        <stp>2019-12-31</stp>
        <stp>1</stp>
        <tr r="J1268" s="3"/>
      </tp>
      <tp>
        <v>353795840.04000002</v>
        <stp/>
        <stp>EM_S_FA_PROFIT_TTM</stp>
        <stp>3</stp>
        <stp>000823.SZ</stp>
        <stp>2019-12-31</stp>
        <stp>1</stp>
        <tr r="J336" s="3"/>
      </tp>
      <tp>
        <v>36036617.899999999</v>
        <stp/>
        <stp>EM_S_FA_PROFIT_TTM</stp>
        <stp>3</stp>
        <stp>002823.SZ</stp>
        <stp>2019-12-31</stp>
        <stp>1</stp>
        <tr r="J1269" s="3"/>
      </tp>
      <tp>
        <v>-717546426.48000002</v>
        <stp/>
        <stp>EM_S_FA_PROFIT_TTM</stp>
        <stp>3</stp>
        <stp>000820.SZ</stp>
        <stp>2019-12-31</stp>
        <stp>1</stp>
        <tr r="J333" s="3"/>
      </tp>
      <tp>
        <v>82641912.959999993</v>
        <stp/>
        <stp>EM_S_FA_PROFIT_TTM</stp>
        <stp>3</stp>
        <stp>002820.SZ</stp>
        <stp>2019-12-31</stp>
        <stp>1</stp>
        <tr r="J1266" s="3"/>
      </tp>
      <tp>
        <v>22327049.98</v>
        <stp/>
        <stp>EM_S_FA_PROFIT_TTM</stp>
        <stp>3</stp>
        <stp>000821.SZ</stp>
        <stp>2019-12-31</stp>
        <stp>1</stp>
        <tr r="J334" s="3"/>
      </tp>
      <tp>
        <v>526762720.36000001</v>
        <stp/>
        <stp>EM_S_FA_PROFIT_TTM</stp>
        <stp>3</stp>
        <stp>002821.SZ</stp>
        <stp>2019-12-31</stp>
        <stp>1</stp>
        <tr r="J1267" s="3"/>
      </tp>
      <tp>
        <v>407450455.47000003</v>
        <stp/>
        <stp>EM_S_FA_PROFIT_TTM</stp>
        <stp>3</stp>
        <stp>000818.SZ</stp>
        <stp>2019-12-31</stp>
        <stp>1</stp>
        <tr r="J331" s="3"/>
      </tp>
      <tp>
        <v>771950222.89999998</v>
        <stp/>
        <stp>EM_S_FA_PROFIT_TTM</stp>
        <stp>3</stp>
        <stp>002818.SZ</stp>
        <stp>2019-12-31</stp>
        <stp>1</stp>
        <tr r="J1264" s="3"/>
      </tp>
      <tp>
        <v>56568576.990000002</v>
        <stp/>
        <stp>EM_S_FA_PROFIT_TTM</stp>
        <stp>3</stp>
        <stp>000819.SZ</stp>
        <stp>2019-12-31</stp>
        <stp>1</stp>
        <tr r="J332" s="3"/>
      </tp>
      <tp>
        <v>74425739.909999996</v>
        <stp/>
        <stp>EM_S_FA_PROFIT_TTM</stp>
        <stp>3</stp>
        <stp>002819.SZ</stp>
        <stp>2019-12-31</stp>
        <stp>1</stp>
        <tr r="J1265" s="3"/>
      </tp>
      <tp>
        <v>-31675842.02</v>
        <stp/>
        <stp>EM_S_FA_PROFIT_TTM</stp>
        <stp>3</stp>
        <stp>000816.SZ</stp>
        <stp>2019-12-31</stp>
        <stp>1</stp>
        <tr r="J330" s="3"/>
      </tp>
      <tp>
        <v>15479350707.290001</v>
        <stp/>
        <stp>EM_S_FA_PROFIT_TTM</stp>
        <stp>3</stp>
        <stp>003816.SZ</stp>
        <stp>2019-12-31</stp>
        <stp>1</stp>
        <tr r="J1402" s="3"/>
      </tp>
      <tp>
        <v>-21267110.039999999</v>
        <stp/>
        <stp>EM_S_FA_PROFIT_TTM</stp>
        <stp>3</stp>
        <stp>002816.SZ</stp>
        <stp>2019-12-31</stp>
        <stp>1</stp>
        <tr r="J1262" s="3"/>
      </tp>
      <tp>
        <v>36360854.380000003</v>
        <stp/>
        <stp>EM_S_FA_PROFIT_TTM</stp>
        <stp>3</stp>
        <stp>002817.SZ</stp>
        <stp>2019-12-31</stp>
        <stp>1</stp>
        <tr r="J1263" s="3"/>
      </tp>
      <tp>
        <v>31297343.460000001</v>
        <stp/>
        <stp>EM_S_FA_PROFIT_TTM</stp>
        <stp>3</stp>
        <stp>000815.SZ</stp>
        <stp>2019-12-31</stp>
        <stp>1</stp>
        <tr r="J329" s="3"/>
      </tp>
      <tp>
        <v>517993668.23000002</v>
        <stp/>
        <stp>EM_S_FA_PROFIT_TTM</stp>
        <stp>3</stp>
        <stp>002815.SZ</stp>
        <stp>2019-12-31</stp>
        <stp>1</stp>
        <tr r="J1261" s="3"/>
      </tp>
      <tp>
        <v>30260035.57</v>
        <stp/>
        <stp>EM_S_FA_PROFIT_TTM</stp>
        <stp>3</stp>
        <stp>000812.SZ</stp>
        <stp>2019-12-31</stp>
        <stp>1</stp>
        <tr r="J327" s="3"/>
      </tp>
      <tp>
        <v>914582551.50999999</v>
        <stp/>
        <stp>EM_S_FA_PROFIT_TTM</stp>
        <stp>3</stp>
        <stp>002812.SZ</stp>
        <stp>2019-12-31</stp>
        <stp>1</stp>
        <tr r="J1259" s="3"/>
      </tp>
      <tp>
        <v>538100936.36000001</v>
        <stp/>
        <stp>EM_S_FA_PROFIT_TTM</stp>
        <stp>3</stp>
        <stp>000813.SZ</stp>
        <stp>2019-12-31</stp>
        <stp>1</stp>
        <tr r="J328" s="3"/>
      </tp>
      <tp>
        <v>-31084987.829999998</v>
        <stp/>
        <stp>EM_S_FA_PROFIT_TTM</stp>
        <stp>3</stp>
        <stp>002813.SZ</stp>
        <stp>2019-12-31</stp>
        <stp>1</stp>
        <tr r="J1260" s="3"/>
      </tp>
      <tp>
        <v>579855903.52999997</v>
        <stp/>
        <stp>EM_S_FA_PROFIT_TTM</stp>
        <stp>3</stp>
        <stp>000810.SZ</stp>
        <stp>2019-12-31</stp>
        <stp>1</stp>
        <tr r="J325" s="3"/>
      </tp>
      <tp>
        <v>143637970.5</v>
        <stp/>
        <stp>EM_S_FA_PROFIT_TTM</stp>
        <stp>3</stp>
        <stp>002810.SZ</stp>
        <stp>2019-12-31</stp>
        <stp>1</stp>
        <tr r="J1257" s="3"/>
      </tp>
      <tp>
        <v>401710737.95999998</v>
        <stp/>
        <stp>EM_S_FA_PROFIT_TTM</stp>
        <stp>3</stp>
        <stp>000811.SZ</stp>
        <stp>2019-12-31</stp>
        <stp>1</stp>
        <tr r="J326" s="3"/>
      </tp>
      <tp>
        <v>131276479.19</v>
        <stp/>
        <stp>EM_S_FA_PROFIT_TTM</stp>
        <stp>3</stp>
        <stp>002811.SZ</stp>
        <stp>2019-12-31</stp>
        <stp>1</stp>
        <tr r="J1258" s="3"/>
      </tp>
      <tp>
        <v>26195780.329999998</v>
        <stp/>
        <stp>EM_S_FA_PROFIT_TTM</stp>
        <stp>3</stp>
        <stp>002808.SZ</stp>
        <stp>2019-12-31</stp>
        <stp>1</stp>
        <tr r="J1255" s="3"/>
      </tp>
      <tp>
        <v>34451160.32</v>
        <stp/>
        <stp>EM_S_FA_PROFIT_TTM</stp>
        <stp>3</stp>
        <stp>000809.SZ</stp>
        <stp>2019-12-31</stp>
        <stp>1</stp>
        <tr r="J324" s="3"/>
      </tp>
      <tp>
        <v>82469830.870000005</v>
        <stp/>
        <stp>EM_S_FA_PROFIT_TTM</stp>
        <stp>3</stp>
        <stp>002809.SZ</stp>
        <stp>2019-12-31</stp>
        <stp>1</stp>
        <tr r="J1256" s="3"/>
      </tp>
      <tp>
        <v>-727259225.85000002</v>
        <stp/>
        <stp>EM_S_FA_PROFIT_TTM</stp>
        <stp>3</stp>
        <stp>000806.SZ</stp>
        <stp>2019-12-31</stp>
        <stp>1</stp>
        <tr r="J322" s="3"/>
      </tp>
      <tp>
        <v>59766052.590000004</v>
        <stp/>
        <stp>EM_S_FA_PROFIT_TTM</stp>
        <stp>3</stp>
        <stp>002806.SZ</stp>
        <stp>2019-12-31</stp>
        <stp>1</stp>
        <tr r="J1253" s="3"/>
      </tp>
      <tp>
        <v>-1540177343.75</v>
        <stp/>
        <stp>EM_S_FA_PROFIT_TTM</stp>
        <stp>3</stp>
        <stp>000807.SZ</stp>
        <stp>2019-12-31</stp>
        <stp>1</stp>
        <tr r="J323" s="3"/>
      </tp>
      <tp>
        <v>951155000</v>
        <stp/>
        <stp>EM_S_FA_PROFIT_TTM</stp>
        <stp>3</stp>
        <stp>002807.SZ</stp>
        <stp>2019-12-31</stp>
        <stp>1</stp>
        <tr r="J1254" s="3"/>
      </tp>
      <tp>
        <v>17949037.66</v>
        <stp/>
        <stp>EM_S_FA_PROFIT_TTM</stp>
        <stp>3</stp>
        <stp>002805.SZ</stp>
        <stp>2019-12-31</stp>
        <stp>1</stp>
        <tr r="J1252" s="3"/>
      </tp>
      <tp>
        <v>391424900.39999998</v>
        <stp/>
        <stp>EM_S_FA_PROFIT_TTM</stp>
        <stp>3</stp>
        <stp>000802.SZ</stp>
        <stp>2019-12-31</stp>
        <stp>1</stp>
        <tr r="J320" s="3"/>
      </tp>
      <tp>
        <v>79516433.329999998</v>
        <stp/>
        <stp>EM_S_FA_PROFIT_TTM</stp>
        <stp>3</stp>
        <stp>002802.SZ</stp>
        <stp>2019-12-31</stp>
        <stp>1</stp>
        <tr r="J1250" s="3"/>
      </tp>
      <tp>
        <v>-59736344.670000002</v>
        <stp/>
        <stp>EM_S_FA_PROFIT_TTM</stp>
        <stp>3</stp>
        <stp>000803.SZ</stp>
        <stp>2019-12-31</stp>
        <stp>1</stp>
        <tr r="J321" s="3"/>
      </tp>
      <tp>
        <v>332949800.92000002</v>
        <stp/>
        <stp>EM_S_FA_PROFIT_TTM</stp>
        <stp>3</stp>
        <stp>002803.SZ</stp>
        <stp>2019-12-31</stp>
        <stp>1</stp>
        <tr r="J1251" s="3"/>
      </tp>
      <tp>
        <v>-267818310.38</v>
        <stp/>
        <stp>EM_S_FA_PROFIT_TTM</stp>
        <stp>3</stp>
        <stp>000800.SZ</stp>
        <stp>2019-12-31</stp>
        <stp>1</stp>
        <tr r="J318" s="3"/>
      </tp>
      <tp>
        <v>26396746.649999999</v>
        <stp/>
        <stp>EM_S_FA_PROFIT_TTM</stp>
        <stp>3</stp>
        <stp>002800.SZ</stp>
        <stp>2019-12-31</stp>
        <stp>1</stp>
        <tr r="J1248" s="3"/>
      </tp>
      <tp>
        <v>61899051.770000003</v>
        <stp/>
        <stp>EM_S_FA_PROFIT_TTM</stp>
        <stp>3</stp>
        <stp>000801.SZ</stp>
        <stp>2019-12-31</stp>
        <stp>1</stp>
        <tr r="J319" s="3"/>
      </tp>
      <tp>
        <v>138049037.31999999</v>
        <stp/>
        <stp>EM_S_FA_PROFIT_TTM</stp>
        <stp>3</stp>
        <stp>002801.SZ</stp>
        <stp>2019-12-31</stp>
        <stp>1</stp>
        <tr r="J1249" s="3"/>
      </tp>
      <tp>
        <v>702017267.24000001</v>
        <stp/>
        <stp>EM_S_FA_PROFIT_TTM</stp>
        <stp>3</stp>
        <stp>000878.SZ</stp>
        <stp>2019-12-31</stp>
        <stp>1</stp>
        <tr r="J365" s="3"/>
      </tp>
      <tp>
        <v>123551741.23999999</v>
        <stp/>
        <stp>EM_S_FA_PROFIT_TTM</stp>
        <stp>3</stp>
        <stp>002878.SZ</stp>
        <stp>2019-12-31</stp>
        <stp>1</stp>
        <tr r="J1320" s="3"/>
      </tp>
      <tp>
        <v>136815816.69</v>
        <stp/>
        <stp>EM_S_FA_PROFIT_TTM</stp>
        <stp>3</stp>
        <stp>002879.SZ</stp>
        <stp>2019-12-31</stp>
        <stp>1</stp>
        <tr r="J1321" s="3"/>
      </tp>
      <tp>
        <v>4341545496.8699999</v>
        <stp/>
        <stp>EM_S_FA_PROFIT_TTM</stp>
        <stp>3</stp>
        <stp>000876.SZ</stp>
        <stp>2019-12-31</stp>
        <stp>1</stp>
        <tr r="J363" s="3"/>
      </tp>
      <tp>
        <v>27466728.91</v>
        <stp/>
        <stp>EM_S_FA_PROFIT_TTM</stp>
        <stp>3</stp>
        <stp>002876.SZ</stp>
        <stp>2019-12-31</stp>
        <stp>1</stp>
        <tr r="J1318" s="3"/>
      </tp>
      <tp>
        <v>1719496774.9400001</v>
        <stp/>
        <stp>EM_S_FA_PROFIT_TTM</stp>
        <stp>3</stp>
        <stp>000877.SZ</stp>
        <stp>2019-12-31</stp>
        <stp>1</stp>
        <tr r="J364" s="3"/>
      </tp>
      <tp>
        <v>82384409.459999993</v>
        <stp/>
        <stp>EM_S_FA_PROFIT_TTM</stp>
        <stp>3</stp>
        <stp>002877.SZ</stp>
        <stp>2019-12-31</stp>
        <stp>1</stp>
        <tr r="J1319" s="3"/>
      </tp>
      <tp>
        <v>669099420.38999999</v>
        <stp/>
        <stp>EM_S_FA_PROFIT_TTM</stp>
        <stp>3</stp>
        <stp>000875.SZ</stp>
        <stp>2019-12-31</stp>
        <stp>1</stp>
        <tr r="J362" s="3"/>
      </tp>
      <tp>
        <v>59130036.810000002</v>
        <stp/>
        <stp>EM_S_FA_PROFIT_TTM</stp>
        <stp>3</stp>
        <stp>002875.SZ</stp>
        <stp>2019-12-31</stp>
        <stp>1</stp>
        <tr r="J1317" s="3"/>
      </tp>
      <tp>
        <v>7290097460.5200005</v>
        <stp/>
        <stp>EM_S_FA_PROFIT_TTM</stp>
        <stp>3</stp>
        <stp>001872.SZ</stp>
        <stp>2019-12-31</stp>
        <stp>1</stp>
        <tr r="J459" s="3"/>
      </tp>
      <tp>
        <v>-88637851.400000006</v>
        <stp/>
        <stp>EM_S_FA_PROFIT_TTM</stp>
        <stp>3</stp>
        <stp>002872.SZ</stp>
        <stp>2019-12-31</stp>
        <stp>1</stp>
        <tr r="J1315" s="3"/>
      </tp>
      <tp>
        <v>74635516.519999996</v>
        <stp/>
        <stp>EM_S_FA_PROFIT_TTM</stp>
        <stp>3</stp>
        <stp>002873.SZ</stp>
        <stp>2019-12-31</stp>
        <stp>1</stp>
        <tr r="J1316" s="3"/>
      </tp>
      <tp>
        <v>45118318.219999999</v>
        <stp/>
        <stp>EM_S_FA_PROFIT_TTM</stp>
        <stp>3</stp>
        <stp>002870.SZ</stp>
        <stp>2019-12-31</stp>
        <stp>1</stp>
        <tr r="J1313" s="3"/>
      </tp>
      <tp>
        <v>68346397.120000005</v>
        <stp/>
        <stp>EM_S_FA_PROFIT_TTM</stp>
        <stp>3</stp>
        <stp>002871.SZ</stp>
        <stp>2019-12-31</stp>
        <stp>1</stp>
        <tr r="J1314" s="3"/>
      </tp>
      <tp>
        <v>-441355671.32999998</v>
        <stp/>
        <stp>EM_S_FA_PROFIT_TTM</stp>
        <stp>3</stp>
        <stp>000868.SZ</stp>
        <stp>2019-12-31</stp>
        <stp>1</stp>
        <tr r="J360" s="3"/>
      </tp>
      <tp>
        <v>50521288.93</v>
        <stp/>
        <stp>EM_S_FA_PROFIT_TTM</stp>
        <stp>3</stp>
        <stp>002868.SZ</stp>
        <stp>2019-12-31</stp>
        <stp>1</stp>
        <tr r="J1311" s="3"/>
      </tp>
      <tp>
        <v>999362411</v>
        <stp/>
        <stp>EM_S_FA_PROFIT_TTM</stp>
        <stp>3</stp>
        <stp>000869.SZ</stp>
        <stp>2019-12-31</stp>
        <stp>1</stp>
        <tr r="J361" s="3"/>
      </tp>
      <tp>
        <v>408395247.75</v>
        <stp/>
        <stp>EM_S_FA_PROFIT_TTM</stp>
        <stp>3</stp>
        <stp>002869.SZ</stp>
        <stp>2019-12-31</stp>
        <stp>1</stp>
        <tr r="J1312" s="3"/>
      </tp>
      <tp>
        <v>77215290.640000001</v>
        <stp/>
        <stp>EM_S_FA_PROFIT_TTM</stp>
        <stp>3</stp>
        <stp>002866.SZ</stp>
        <stp>2019-12-31</stp>
        <stp>1</stp>
        <tr r="J1309" s="3"/>
      </tp>
      <tp>
        <v>938758731.12</v>
        <stp/>
        <stp>EM_S_FA_PROFIT_TTM</stp>
        <stp>3</stp>
        <stp>002867.SZ</stp>
        <stp>2019-12-31</stp>
        <stp>1</stp>
        <tr r="J1310" s="3"/>
      </tp>
      <tp>
        <v>76472375.180000007</v>
        <stp/>
        <stp>EM_S_FA_PROFIT_TTM</stp>
        <stp>3</stp>
        <stp>002864.SZ</stp>
        <stp>2019-12-31</stp>
        <stp>1</stp>
        <tr r="J1307" s="3"/>
      </tp>
      <tp>
        <v>-25592195.809999999</v>
        <stp/>
        <stp>EM_S_FA_PROFIT_TTM</stp>
        <stp>3</stp>
        <stp>002865.SZ</stp>
        <stp>2019-12-31</stp>
        <stp>1</stp>
        <tr r="J1308" s="3"/>
      </tp>
      <tp>
        <v>-16395165.23</v>
        <stp/>
        <stp>EM_S_FA_PROFIT_TTM</stp>
        <stp>3</stp>
        <stp>000862.SZ</stp>
        <stp>2019-12-31</stp>
        <stp>1</stp>
        <tr r="J358" s="3"/>
      </tp>
      <tp>
        <v>26002302.34</v>
        <stp/>
        <stp>EM_S_FA_PROFIT_TTM</stp>
        <stp>3</stp>
        <stp>002862.SZ</stp>
        <stp>2019-12-31</stp>
        <stp>1</stp>
        <tr r="J1305" s="3"/>
      </tp>
      <tp>
        <v>-281512774.35000002</v>
        <stp/>
        <stp>EM_S_FA_PROFIT_TTM</stp>
        <stp>3</stp>
        <stp>000863.SZ</stp>
        <stp>2019-12-31</stp>
        <stp>1</stp>
        <tr r="J359" s="3"/>
      </tp>
      <tp>
        <v>56640921.619999997</v>
        <stp/>
        <stp>EM_S_FA_PROFIT_TTM</stp>
        <stp>3</stp>
        <stp>002863.SZ</stp>
        <stp>2019-12-31</stp>
        <stp>1</stp>
        <tr r="J1306" s="3"/>
      </tp>
      <tp>
        <v>879274702.59000003</v>
        <stp/>
        <stp>EM_S_FA_PROFIT_TTM</stp>
        <stp>3</stp>
        <stp>000860.SZ</stp>
        <stp>2019-12-31</stp>
        <stp>1</stp>
        <tr r="J356" s="3"/>
      </tp>
      <tp>
        <v>185822044.80000001</v>
        <stp/>
        <stp>EM_S_FA_PROFIT_TTM</stp>
        <stp>3</stp>
        <stp>002860.SZ</stp>
        <stp>2019-12-31</stp>
        <stp>1</stp>
        <tr r="J1303" s="3"/>
      </tp>
      <tp>
        <v>147721505.27000001</v>
        <stp/>
        <stp>EM_S_FA_PROFIT_TTM</stp>
        <stp>3</stp>
        <stp>000861.SZ</stp>
        <stp>2019-12-31</stp>
        <stp>1</stp>
        <tr r="J357" s="3"/>
      </tp>
      <tp>
        <v>61659135.289999999</v>
        <stp/>
        <stp>EM_S_FA_PROFIT_TTM</stp>
        <stp>3</stp>
        <stp>002861.SZ</stp>
        <stp>2019-12-31</stp>
        <stp>1</stp>
        <tr r="J1304" s="3"/>
      </tp>
      <tp>
        <v>17201383812.959999</v>
        <stp/>
        <stp>EM_S_FA_PROFIT_TTM</stp>
        <stp>3</stp>
        <stp>000858.SZ</stp>
        <stp>2019-12-31</stp>
        <stp>1</stp>
        <tr r="J354" s="3"/>
      </tp>
      <tp>
        <v>55966231.950000003</v>
        <stp/>
        <stp>EM_S_FA_PROFIT_TTM</stp>
        <stp>3</stp>
        <stp>002858.SZ</stp>
        <stp>2019-12-31</stp>
        <stp>1</stp>
        <tr r="J1301" s="3"/>
      </tp>
      <tp>
        <v>91276416.510000005</v>
        <stp/>
        <stp>EM_S_FA_PROFIT_TTM</stp>
        <stp>3</stp>
        <stp>000859.SZ</stp>
        <stp>2019-12-31</stp>
        <stp>1</stp>
        <tr r="J355" s="3"/>
      </tp>
      <tp>
        <v>166830716.41</v>
        <stp/>
        <stp>EM_S_FA_PROFIT_TTM</stp>
        <stp>3</stp>
        <stp>002859.SZ</stp>
        <stp>2019-12-31</stp>
        <stp>1</stp>
        <tr r="J1302" s="3"/>
      </tp>
      <tp>
        <v>11232254.34</v>
        <stp/>
        <stp>EM_S_FA_PROFIT_TTM</stp>
        <stp>3</stp>
        <stp>000856.SZ</stp>
        <stp>2019-12-31</stp>
        <stp>1</stp>
        <tr r="J353" s="3"/>
      </tp>
      <tp>
        <v>17837789.309999999</v>
        <stp/>
        <stp>EM_S_FA_PROFIT_TTM</stp>
        <stp>3</stp>
        <stp>002856.SZ</stp>
        <stp>2019-12-31</stp>
        <stp>1</stp>
        <tr r="J1299" s="3"/>
      </tp>
      <tp>
        <v>33640531.689999998</v>
        <stp/>
        <stp>EM_S_FA_PROFIT_TTM</stp>
        <stp>3</stp>
        <stp>002857.SZ</stp>
        <stp>2019-12-31</stp>
        <stp>1</stp>
        <tr r="J1300" s="3"/>
      </tp>
      <tp>
        <v>24820378.199999999</v>
        <stp/>
        <stp>EM_S_FA_PROFIT_TTM</stp>
        <stp>3</stp>
        <stp>002855.SZ</stp>
        <stp>2019-12-31</stp>
        <stp>1</stp>
        <tr r="J1298" s="3"/>
      </tp>
      <tp>
        <v>104702474.09</v>
        <stp/>
        <stp>EM_S_FA_PROFIT_TTM</stp>
        <stp>3</stp>
        <stp>000852.SZ</stp>
        <stp>2019-12-31</stp>
        <stp>1</stp>
        <tr r="J352" s="3"/>
      </tp>
      <tp>
        <v>133509714.81</v>
        <stp/>
        <stp>EM_S_FA_PROFIT_TTM</stp>
        <stp>3</stp>
        <stp>002852.SZ</stp>
        <stp>2019-12-31</stp>
        <stp>1</stp>
        <tr r="J1296" s="3"/>
      </tp>
      <tp>
        <v>158413054.08000001</v>
        <stp/>
        <stp>EM_S_FA_PROFIT_TTM</stp>
        <stp>3</stp>
        <stp>002853.SZ</stp>
        <stp>2019-12-31</stp>
        <stp>1</stp>
        <tr r="J1297" s="3"/>
      </tp>
      <tp>
        <v>241632513.47999999</v>
        <stp/>
        <stp>EM_S_FA_PROFIT_TTM</stp>
        <stp>3</stp>
        <stp>000850.SZ</stp>
        <stp>2019-12-31</stp>
        <stp>1</stp>
        <tr r="J350" s="3"/>
      </tp>
      <tp>
        <v>182004381.36000001</v>
        <stp/>
        <stp>EM_S_FA_PROFIT_TTM</stp>
        <stp>3</stp>
        <stp>002850.SZ</stp>
        <stp>2019-12-31</stp>
        <stp>1</stp>
        <tr r="J1294" s="3"/>
      </tp>
      <tp>
        <v>35028608.609999999</v>
        <stp/>
        <stp>EM_S_FA_PROFIT_TTM</stp>
        <stp>3</stp>
        <stp>000851.SZ</stp>
        <stp>2019-12-31</stp>
        <stp>1</stp>
        <tr r="J351" s="3"/>
      </tp>
      <tp>
        <v>357382435.11000001</v>
        <stp/>
        <stp>EM_S_FA_PROFIT_TTM</stp>
        <stp>3</stp>
        <stp>002851.SZ</stp>
        <stp>2019-12-31</stp>
        <stp>1</stp>
        <tr r="J1295" s="3"/>
      </tp>
      <tp>
        <v>426512693.55000001</v>
        <stp/>
        <stp>EM_S_FA_PROFIT_TTM</stp>
        <stp>3</stp>
        <stp>000848.SZ</stp>
        <stp>2019-12-31</stp>
        <stp>1</stp>
        <tr r="J349" s="3"/>
      </tp>
      <tp>
        <v>-73239087.590000004</v>
        <stp/>
        <stp>EM_S_FA_PROFIT_TTM</stp>
        <stp>3</stp>
        <stp>002848.SZ</stp>
        <stp>2019-12-31</stp>
        <stp>1</stp>
        <tr r="J1292" s="3"/>
      </tp>
      <tp>
        <v>95179405.5</v>
        <stp/>
        <stp>EM_S_FA_PROFIT_TTM</stp>
        <stp>3</stp>
        <stp>002849.SZ</stp>
        <stp>2019-12-31</stp>
        <stp>1</stp>
        <tr r="J1293" s="3"/>
      </tp>
      <tp>
        <v>86271578.870000005</v>
        <stp/>
        <stp>EM_S_FA_PROFIT_TTM</stp>
        <stp>3</stp>
        <stp>002846.SZ</stp>
        <stp>2019-12-31</stp>
        <stp>1</stp>
        <tr r="J1290" s="3"/>
      </tp>
      <tp>
        <v>105167334.48</v>
        <stp/>
        <stp>EM_S_FA_PROFIT_TTM</stp>
        <stp>3</stp>
        <stp>002847.SZ</stp>
        <stp>2019-12-31</stp>
        <stp>1</stp>
        <tr r="J1291" s="3"/>
      </tp>
      <tp>
        <v>82585305.209999993</v>
        <stp/>
        <stp>EM_S_FA_PROFIT_TTM</stp>
        <stp>3</stp>
        <stp>002845.SZ</stp>
        <stp>2019-12-31</stp>
        <stp>1</stp>
        <tr r="J1289" s="3"/>
      </tp>
      <tp>
        <v>33419810.960000001</v>
        <stp/>
        <stp>EM_S_FA_PROFIT_TTM</stp>
        <stp>3</stp>
        <stp>002842.SZ</stp>
        <stp>2019-12-31</stp>
        <stp>1</stp>
        <tr r="J1287" s="3"/>
      </tp>
      <tp>
        <v>57896673.229999997</v>
        <stp/>
        <stp>EM_S_FA_PROFIT_TTM</stp>
        <stp>3</stp>
        <stp>002843.SZ</stp>
        <stp>2019-12-31</stp>
        <stp>1</stp>
        <tr r="J1288" s="3"/>
      </tp>
      <tp>
        <v>182695254.12</v>
        <stp/>
        <stp>EM_S_FA_PROFIT_TTM</stp>
        <stp>3</stp>
        <stp>002840.SZ</stp>
        <stp>2019-12-31</stp>
        <stp>1</stp>
        <tr r="J1285" s="3"/>
      </tp>
      <tp>
        <v>1592509094.6400001</v>
        <stp/>
        <stp>EM_S_FA_PROFIT_TTM</stp>
        <stp>3</stp>
        <stp>002841.SZ</stp>
        <stp>2019-12-31</stp>
        <stp>1</stp>
        <tr r="J1286" s="3"/>
      </tp>
      <tp>
        <v>2819000000</v>
        <stp/>
        <stp>EM_S_FA_PROFIT_TTM</stp>
        <stp>3</stp>
        <stp>000898.SZ</stp>
        <stp>2019-12-31</stp>
        <stp>1</stp>
        <tr r="J380" s="3"/>
      </tp>
      <tp>
        <v>32460271.34</v>
        <stp/>
        <stp>EM_S_FA_PROFIT_TTM</stp>
        <stp>3</stp>
        <stp>002898.SZ</stp>
        <stp>2019-12-31</stp>
        <stp>1</stp>
        <tr r="J1339" s="3"/>
      </tp>
      <tp>
        <v>282580921.94999999</v>
        <stp/>
        <stp>EM_S_FA_PROFIT_TTM</stp>
        <stp>3</stp>
        <stp>000899.SZ</stp>
        <stp>2019-12-31</stp>
        <stp>1</stp>
        <tr r="J381" s="3"/>
      </tp>
      <tp>
        <v>58274326.920000002</v>
        <stp/>
        <stp>EM_S_FA_PROFIT_TTM</stp>
        <stp>3</stp>
        <stp>002899.SZ</stp>
        <stp>2019-12-31</stp>
        <stp>1</stp>
        <tr r="J1340" s="3"/>
      </tp>
      <tp>
        <v>-282213703.27999997</v>
        <stp/>
        <stp>EM_S_FA_PROFIT_TTM</stp>
        <stp>3</stp>
        <stp>001896.SZ</stp>
        <stp>2019-12-31</stp>
        <stp>1</stp>
        <tr r="J460" s="3"/>
      </tp>
      <tp>
        <v>47995763.170000002</v>
        <stp/>
        <stp>EM_S_FA_PROFIT_TTM</stp>
        <stp>3</stp>
        <stp>002896.SZ</stp>
        <stp>2019-12-31</stp>
        <stp>1</stp>
        <tr r="J1337" s="3"/>
      </tp>
      <tp>
        <v>-150908794.75999999</v>
        <stp/>
        <stp>EM_S_FA_PROFIT_TTM</stp>
        <stp>3</stp>
        <stp>000897.SZ</stp>
        <stp>2019-12-31</stp>
        <stp>1</stp>
        <tr r="J379" s="3"/>
      </tp>
      <tp>
        <v>47919401.020000003</v>
        <stp/>
        <stp>EM_S_FA_PROFIT_TTM</stp>
        <stp>3</stp>
        <stp>002897.SZ</stp>
        <stp>2019-12-31</stp>
        <stp>1</stp>
        <tr r="J1338" s="3"/>
      </tp>
      <tp>
        <v>5436726113.9700003</v>
        <stp/>
        <stp>EM_S_FA_PROFIT_TTM</stp>
        <stp>3</stp>
        <stp>000895.SZ</stp>
        <stp>2019-12-31</stp>
        <stp>1</stp>
        <tr r="J378" s="3"/>
      </tp>
      <tp>
        <v>152135421.25999999</v>
        <stp/>
        <stp>EM_S_FA_PROFIT_TTM</stp>
        <stp>3</stp>
        <stp>002895.SZ</stp>
        <stp>2019-12-31</stp>
        <stp>1</stp>
        <tr r="J1336" s="3"/>
      </tp>
      <tp>
        <v>157588471.22999999</v>
        <stp/>
        <stp>EM_S_FA_PROFIT_TTM</stp>
        <stp>3</stp>
        <stp>000892.SZ</stp>
        <stp>2019-12-31</stp>
        <stp>1</stp>
        <tr r="J376" s="3"/>
      </tp>
      <tp>
        <v>89451289.430000007</v>
        <stp/>
        <stp>EM_S_FA_PROFIT_TTM</stp>
        <stp>3</stp>
        <stp>002892.SZ</stp>
        <stp>2019-12-31</stp>
        <stp>1</stp>
        <tr r="J1334" s="3"/>
      </tp>
      <tp>
        <v>44089343.549999997</v>
        <stp/>
        <stp>EM_S_FA_PROFIT_TTM</stp>
        <stp>3</stp>
        <stp>000893.SZ</stp>
        <stp>2019-12-31</stp>
        <stp>1</stp>
        <tr r="J377" s="3"/>
      </tp>
      <tp>
        <v>54334729.950000003</v>
        <stp/>
        <stp>EM_S_FA_PROFIT_TTM</stp>
        <stp>3</stp>
        <stp>002893.SZ</stp>
        <stp>2019-12-31</stp>
        <stp>1</stp>
        <tr r="J1335" s="3"/>
      </tp>
      <tp>
        <v>-339844436.07999998</v>
        <stp/>
        <stp>EM_S_FA_PROFIT_TTM</stp>
        <stp>3</stp>
        <stp>000890.SZ</stp>
        <stp>2019-12-31</stp>
        <stp>1</stp>
        <tr r="J375" s="3"/>
      </tp>
      <tp>
        <v>5663801.0099999998</v>
        <stp/>
        <stp>EM_S_FA_PROFIT_TTM</stp>
        <stp>3</stp>
        <stp>002890.SZ</stp>
        <stp>2019-12-31</stp>
        <stp>1</stp>
        <tr r="J1332" s="3"/>
      </tp>
      <tp>
        <v>68313704.510000005</v>
        <stp/>
        <stp>EM_S_FA_PROFIT_TTM</stp>
        <stp>3</stp>
        <stp>002891.SZ</stp>
        <stp>2019-12-31</stp>
        <stp>1</stp>
        <tr r="J1333" s="3"/>
      </tp>
      <tp>
        <v>226358778.33000001</v>
        <stp/>
        <stp>EM_S_FA_PROFIT_TTM</stp>
        <stp>3</stp>
        <stp>000888.SZ</stp>
        <stp>2019-12-31</stp>
        <stp>1</stp>
        <tr r="J373" s="3"/>
      </tp>
      <tp>
        <v>23984638.039999999</v>
        <stp/>
        <stp>EM_S_FA_PROFIT_TTM</stp>
        <stp>3</stp>
        <stp>002888.SZ</stp>
        <stp>2019-12-31</stp>
        <stp>1</stp>
        <tr r="J1330" s="3"/>
      </tp>
      <tp>
        <v>202181342.71000001</v>
        <stp/>
        <stp>EM_S_FA_PROFIT_TTM</stp>
        <stp>3</stp>
        <stp>000889.SZ</stp>
        <stp>2019-12-31</stp>
        <stp>1</stp>
        <tr r="J374" s="3"/>
      </tp>
      <tp>
        <v>151313543.58000001</v>
        <stp/>
        <stp>EM_S_FA_PROFIT_TTM</stp>
        <stp>3</stp>
        <stp>002889.SZ</stp>
        <stp>2019-12-31</stp>
        <stp>1</stp>
        <tr r="J1331" s="3"/>
      </tp>
      <tp>
        <v>64640778.289999999</v>
        <stp/>
        <stp>EM_S_FA_PROFIT_TTM</stp>
        <stp>3</stp>
        <stp>000886.SZ</stp>
        <stp>2019-12-31</stp>
        <stp>1</stp>
        <tr r="J371" s="3"/>
      </tp>
      <tp>
        <v>36968455.109999999</v>
        <stp/>
        <stp>EM_S_FA_PROFIT_TTM</stp>
        <stp>3</stp>
        <stp>002886.SZ</stp>
        <stp>2019-12-31</stp>
        <stp>1</stp>
        <tr r="J1328" s="3"/>
      </tp>
      <tp>
        <v>678589777.75</v>
        <stp/>
        <stp>EM_S_FA_PROFIT_TTM</stp>
        <stp>3</stp>
        <stp>000887.SZ</stp>
        <stp>2019-12-31</stp>
        <stp>1</stp>
        <tr r="J372" s="3"/>
      </tp>
      <tp>
        <v>186783328.09999999</v>
        <stp/>
        <stp>EM_S_FA_PROFIT_TTM</stp>
        <stp>3</stp>
        <stp>002887.SZ</stp>
        <stp>2019-12-31</stp>
        <stp>1</stp>
        <tr r="J1329" s="3"/>
      </tp>
      <tp>
        <v>262638482.53999999</v>
        <stp/>
        <stp>EM_S_FA_PROFIT_TTM</stp>
        <stp>3</stp>
        <stp>002884.SZ</stp>
        <stp>2019-12-31</stp>
        <stp>1</stp>
        <tr r="J1326" s="3"/>
      </tp>
      <tp>
        <v>710933931.00999999</v>
        <stp/>
        <stp>EM_S_FA_PROFIT_TTM</stp>
        <stp>3</stp>
        <stp>000885.SZ</stp>
        <stp>2019-12-31</stp>
        <stp>1</stp>
        <tr r="J370" s="3"/>
      </tp>
      <tp>
        <v>61976566.880000003</v>
        <stp/>
        <stp>EM_S_FA_PROFIT_TTM</stp>
        <stp>3</stp>
        <stp>002885.SZ</stp>
        <stp>2019-12-31</stp>
        <stp>1</stp>
        <tr r="J1327" s="3"/>
      </tp>
      <tp>
        <v>-75209635.329999998</v>
        <stp/>
        <stp>EM_S_FA_PROFIT_TTM</stp>
        <stp>3</stp>
        <stp>000882.SZ</stp>
        <stp>2019-12-31</stp>
        <stp>1</stp>
        <tr r="J368" s="3"/>
      </tp>
      <tp>
        <v>279871270.75</v>
        <stp/>
        <stp>EM_S_FA_PROFIT_TTM</stp>
        <stp>3</stp>
        <stp>002882.SZ</stp>
        <stp>2019-12-31</stp>
        <stp>1</stp>
        <tr r="J1324" s="3"/>
      </tp>
      <tp>
        <v>1868829999.5999999</v>
        <stp/>
        <stp>EM_S_FA_PROFIT_TTM</stp>
        <stp>3</stp>
        <stp>000883.SZ</stp>
        <stp>2019-12-31</stp>
        <stp>1</stp>
        <tr r="J369" s="3"/>
      </tp>
      <tp>
        <v>64011115.789999999</v>
        <stp/>
        <stp>EM_S_FA_PROFIT_TTM</stp>
        <stp>3</stp>
        <stp>002883.SZ</stp>
        <stp>2019-12-31</stp>
        <stp>1</stp>
        <tr r="J1325" s="3"/>
      </tp>
      <tp>
        <v>43703507.090000004</v>
        <stp/>
        <stp>EM_S_FA_PROFIT_TTM</stp>
        <stp>3</stp>
        <stp>000880.SZ</stp>
        <stp>2019-12-31</stp>
        <stp>1</stp>
        <tr r="J366" s="3"/>
      </tp>
      <tp>
        <v>157925948.28999999</v>
        <stp/>
        <stp>EM_S_FA_PROFIT_TTM</stp>
        <stp>3</stp>
        <stp>002880.SZ</stp>
        <stp>2019-12-31</stp>
        <stp>1</stp>
        <tr r="J1322" s="3"/>
      </tp>
      <tp>
        <v>239714443.86000001</v>
        <stp/>
        <stp>EM_S_FA_PROFIT_TTM</stp>
        <stp>3</stp>
        <stp>000881.SZ</stp>
        <stp>2019-12-31</stp>
        <stp>1</stp>
        <tr r="J367" s="3"/>
      </tp>
      <tp>
        <v>33497017.07</v>
        <stp/>
        <stp>EM_S_FA_PROFIT_TTM</stp>
        <stp>3</stp>
        <stp>002881.SZ</stp>
        <stp>2019-12-31</stp>
        <stp>1</stp>
        <tr r="J1323" s="3"/>
      </tp>
      <tp>
        <v>-10203055.5</v>
        <stp/>
        <stp>EM_S_FA_PROFIT_TTM</stp>
        <stp>3</stp>
        <stp>600978.SH</stp>
        <stp>2019-12-31</stp>
        <stp>1</stp>
        <tr r="J2980" s="3"/>
      </tp>
      <tp>
        <v>119417178.08</v>
        <stp/>
        <stp>EM_S_FA_PROFIT_TTM</stp>
        <stp>3</stp>
        <stp>603978.SH</stp>
        <stp>2019-12-31</stp>
        <stp>1</stp>
        <tr r="J3662" s="3"/>
      </tp>
      <tp>
        <v>253073578.18000001</v>
        <stp/>
        <stp>EM_S_FA_PROFIT_TTM</stp>
        <stp>3</stp>
        <stp>600979.SH</stp>
        <stp>2019-12-31</stp>
        <stp>1</stp>
        <tr r="J2981" s="3"/>
      </tp>
      <tp>
        <v>297879272.56</v>
        <stp/>
        <stp>EM_S_FA_PROFIT_TTM</stp>
        <stp>3</stp>
        <stp>603979.SH</stp>
        <stp>2019-12-31</stp>
        <stp>1</stp>
        <tr r="J3663" s="3"/>
      </tp>
      <tp>
        <v>83074821.379999995</v>
        <stp/>
        <stp>EM_S_FA_PROFIT_TTM</stp>
        <stp>3</stp>
        <stp>600976.SH</stp>
        <stp>2019-12-31</stp>
        <stp>1</stp>
        <tr r="J2978" s="3"/>
      </tp>
      <tp>
        <v>63376251.060000002</v>
        <stp/>
        <stp>EM_S_FA_PROFIT_TTM</stp>
        <stp>3</stp>
        <stp>603976.SH</stp>
        <stp>2019-12-31</stp>
        <stp>1</stp>
        <tr r="J3660" s="3"/>
      </tp>
      <tp>
        <v>1185088692.1099999</v>
        <stp/>
        <stp>EM_S_FA_PROFIT_TTM</stp>
        <stp>3</stp>
        <stp>600977.SH</stp>
        <stp>2019-12-31</stp>
        <stp>1</stp>
        <tr r="J2979" s="3"/>
      </tp>
      <tp>
        <v>142189910.78999999</v>
        <stp/>
        <stp>EM_S_FA_PROFIT_TTM</stp>
        <stp>3</stp>
        <stp>603977.SH</stp>
        <stp>2019-12-31</stp>
        <stp>1</stp>
        <tr r="J3661" s="3"/>
      </tp>
      <tp>
        <v>681426051.62</v>
        <stp/>
        <stp>EM_S_FA_PROFIT_TTM</stp>
        <stp>3</stp>
        <stp>601975.SH</stp>
        <stp>2019-12-31</stp>
        <stp>1</stp>
        <tr r="J3181" s="3"/>
      </tp>
      <tp>
        <v>-33820903.109999999</v>
        <stp/>
        <stp>EM_S_FA_PROFIT_TTM</stp>
        <stp>3</stp>
        <stp>600975.SH</stp>
        <stp>2019-12-31</stp>
        <stp>1</stp>
        <tr r="J2977" s="3"/>
      </tp>
      <tp>
        <v>217861222.97999999</v>
        <stp/>
        <stp>EM_S_FA_PROFIT_TTM</stp>
        <stp>3</stp>
        <stp>600973.SH</stp>
        <stp>2019-12-31</stp>
        <stp>1</stp>
        <tr r="J2976" s="3"/>
      </tp>
      <tp>
        <v>1548224061.3099999</v>
        <stp/>
        <stp>EM_S_FA_PROFIT_TTM</stp>
        <stp>3</stp>
        <stp>600970.SH</stp>
        <stp>2019-12-31</stp>
        <stp>1</stp>
        <tr r="J2974" s="3"/>
      </tp>
      <tp>
        <v>131608600.64</v>
        <stp/>
        <stp>EM_S_FA_PROFIT_TTM</stp>
        <stp>3</stp>
        <stp>603970.SH</stp>
        <stp>2019-12-31</stp>
        <stp>1</stp>
        <tr r="J3659" s="3"/>
      </tp>
      <tp>
        <v>1251427209.46</v>
        <stp/>
        <stp>EM_S_FA_PROFIT_TTM</stp>
        <stp>3</stp>
        <stp>600971.SH</stp>
        <stp>2019-12-31</stp>
        <stp>1</stp>
        <tr r="J2975" s="3"/>
      </tp>
      <tp>
        <v>96737600.370000005</v>
        <stp/>
        <stp>EM_S_FA_PROFIT_TTM</stp>
        <stp>3</stp>
        <stp>601968.SH</stp>
        <stp>2019-12-31</stp>
        <stp>1</stp>
        <tr r="J3179" s="3"/>
      </tp>
      <tp>
        <v>1375116571.8499999</v>
        <stp/>
        <stp>EM_S_FA_PROFIT_TTM</stp>
        <stp>3</stp>
        <stp>600968.SH</stp>
        <stp>2019-12-31</stp>
        <stp>1</stp>
        <tr r="J2972" s="3"/>
      </tp>
      <tp>
        <v>206577296.63</v>
        <stp/>
        <stp>EM_S_FA_PROFIT_TTM</stp>
        <stp>3</stp>
        <stp>603968.SH</stp>
        <stp>2019-12-31</stp>
        <stp>1</stp>
        <tr r="J3657" s="3"/>
      </tp>
      <tp>
        <v>-348790705.01999998</v>
        <stp/>
        <stp>EM_S_FA_PROFIT_TTM</stp>
        <stp>3</stp>
        <stp>601969.SH</stp>
        <stp>2019-12-31</stp>
        <stp>1</stp>
        <tr r="J3180" s="3"/>
      </tp>
      <tp>
        <v>119629810.83</v>
        <stp/>
        <stp>EM_S_FA_PROFIT_TTM</stp>
        <stp>3</stp>
        <stp>600969.SH</stp>
        <stp>2019-12-31</stp>
        <stp>1</stp>
        <tr r="J2973" s="3"/>
      </tp>
      <tp>
        <v>194989895.03</v>
        <stp/>
        <stp>EM_S_FA_PROFIT_TTM</stp>
        <stp>3</stp>
        <stp>603969.SH</stp>
        <stp>2019-12-31</stp>
        <stp>1</stp>
        <tr r="J3658" s="3"/>
      </tp>
      <tp>
        <v>1511629435</v>
        <stp/>
        <stp>EM_S_FA_PROFIT_TTM</stp>
        <stp>3</stp>
        <stp>601966.SH</stp>
        <stp>2019-12-31</stp>
        <stp>1</stp>
        <tr r="J3178" s="3"/>
      </tp>
      <tp>
        <v>-116395428.92</v>
        <stp/>
        <stp>EM_S_FA_PROFIT_TTM</stp>
        <stp>3</stp>
        <stp>600966.SH</stp>
        <stp>2019-12-31</stp>
        <stp>1</stp>
        <tr r="J2970" s="3"/>
      </tp>
      <tp>
        <v>95932038.680000007</v>
        <stp/>
        <stp>EM_S_FA_PROFIT_TTM</stp>
        <stp>3</stp>
        <stp>603966.SH</stp>
        <stp>2019-12-31</stp>
        <stp>1</stp>
        <tr r="J3655" s="3"/>
      </tp>
      <tp>
        <v>609481987.87</v>
        <stp/>
        <stp>EM_S_FA_PROFIT_TTM</stp>
        <stp>3</stp>
        <stp>600967.SH</stp>
        <stp>2019-12-31</stp>
        <stp>1</stp>
        <tr r="J2971" s="3"/>
      </tp>
      <tp>
        <v>219925919.03</v>
        <stp/>
        <stp>EM_S_FA_PROFIT_TTM</stp>
        <stp>3</stp>
        <stp>603967.SH</stp>
        <stp>2019-12-31</stp>
        <stp>1</stp>
        <tr r="J3656" s="3"/>
      </tp>
      <tp>
        <v>433305644.16000003</v>
        <stp/>
        <stp>EM_S_FA_PROFIT_TTM</stp>
        <stp>3</stp>
        <stp>601965.SH</stp>
        <stp>2019-12-31</stp>
        <stp>1</stp>
        <tr r="J3177" s="3"/>
      </tp>
      <tp>
        <v>180722185.87</v>
        <stp/>
        <stp>EM_S_FA_PROFIT_TTM</stp>
        <stp>3</stp>
        <stp>600965.SH</stp>
        <stp>2019-12-31</stp>
        <stp>1</stp>
        <tr r="J2969" s="3"/>
      </tp>
      <tp>
        <v>8423293.6500000004</v>
        <stp/>
        <stp>EM_S_FA_PROFIT_TTM</stp>
        <stp>3</stp>
        <stp>600962.SH</stp>
        <stp>2019-12-31</stp>
        <stp>1</stp>
        <tr r="J2967" s="3"/>
      </tp>
      <tp>
        <v>139918997.97</v>
        <stp/>
        <stp>EM_S_FA_PROFIT_TTM</stp>
        <stp>3</stp>
        <stp>600963.SH</stp>
        <stp>2019-12-31</stp>
        <stp>1</stp>
        <tr r="J2968" s="3"/>
      </tp>
      <tp>
        <v>20013943.5</v>
        <stp/>
        <stp>EM_S_FA_PROFIT_TTM</stp>
        <stp>3</stp>
        <stp>603963.SH</stp>
        <stp>2019-12-31</stp>
        <stp>1</stp>
        <tr r="J3654" s="3"/>
      </tp>
      <tp>
        <v>69139968.480000004</v>
        <stp/>
        <stp>EM_S_FA_PROFIT_TTM</stp>
        <stp>3</stp>
        <stp>600960.SH</stp>
        <stp>2019-12-31</stp>
        <stp>1</stp>
        <tr r="J2965" s="3"/>
      </tp>
      <tp>
        <v>115855002.02</v>
        <stp/>
        <stp>EM_S_FA_PROFIT_TTM</stp>
        <stp>3</stp>
        <stp>603960.SH</stp>
        <stp>2019-12-31</stp>
        <stp>1</stp>
        <tr r="J3653" s="3"/>
      </tp>
      <tp>
        <v>-52217555.530000001</v>
        <stp/>
        <stp>EM_S_FA_PROFIT_TTM</stp>
        <stp>3</stp>
        <stp>600961.SH</stp>
        <stp>2019-12-31</stp>
        <stp>1</stp>
        <tr r="J2966" s="3"/>
      </tp>
      <tp>
        <v>705733047.59000003</v>
        <stp/>
        <stp>EM_S_FA_PROFIT_TTM</stp>
        <stp>3</stp>
        <stp>601958.SH</stp>
        <stp>2019-12-31</stp>
        <stp>1</stp>
        <tr r="J3176" s="3"/>
      </tp>
      <tp>
        <v>2114223266.45</v>
        <stp/>
        <stp>EM_S_FA_PROFIT_TTM</stp>
        <stp>3</stp>
        <stp>600958.SH</stp>
        <stp>2019-12-31</stp>
        <stp>1</stp>
        <tr r="J2963" s="3"/>
      </tp>
      <tp>
        <v>-73648919.810000002</v>
        <stp/>
        <stp>EM_S_FA_PROFIT_TTM</stp>
        <stp>3</stp>
        <stp>603958.SH</stp>
        <stp>2019-12-31</stp>
        <stp>1</stp>
        <tr r="J3651" s="3"/>
      </tp>
      <tp>
        <v>536335997.77999997</v>
        <stp/>
        <stp>EM_S_FA_PROFIT_TTM</stp>
        <stp>3</stp>
        <stp>600959.SH</stp>
        <stp>2019-12-31</stp>
        <stp>1</stp>
        <tr r="J2964" s="3"/>
      </tp>
      <tp>
        <v>125118139.93000001</v>
        <stp/>
        <stp>EM_S_FA_PROFIT_TTM</stp>
        <stp>3</stp>
        <stp>603959.SH</stp>
        <stp>2019-12-31</stp>
        <stp>1</stp>
        <tr r="J3652" s="3"/>
      </tp>
      <tp>
        <v>121421398.18000001</v>
        <stp/>
        <stp>EM_S_FA_PROFIT_TTM</stp>
        <stp>3</stp>
        <stp>603956.SH</stp>
        <stp>2019-12-31</stp>
        <stp>1</stp>
        <tr r="J3650" s="3"/>
      </tp>
      <tp>
        <v>101110175.36</v>
        <stp/>
        <stp>EM_S_FA_PROFIT_TTM</stp>
        <stp>3</stp>
        <stp>603955.SH</stp>
        <stp>2019-12-31</stp>
        <stp>1</stp>
        <tr r="J3649" s="3"/>
      </tp>
      <tp>
        <v>566646772.25999999</v>
        <stp/>
        <stp>EM_S_FA_PROFIT_TTM</stp>
        <stp>3</stp>
        <stp>601952.SH</stp>
        <stp>2019-12-31</stp>
        <stp>1</stp>
        <tr r="J3175" s="3"/>
      </tp>
      <tp>
        <v>757993493.02999997</v>
        <stp/>
        <stp>EM_S_FA_PROFIT_TTM</stp>
        <stp>3</stp>
        <stp>601949.SH</stp>
        <stp>2019-12-31</stp>
        <stp>1</stp>
        <tr r="J3174" s="3"/>
      </tp>
      <tp>
        <v>113026034.13</v>
        <stp/>
        <stp>EM_S_FA_PROFIT_TTM</stp>
        <stp>3</stp>
        <stp>603938.SH</stp>
        <stp>2019-12-31</stp>
        <stp>1</stp>
        <tr r="J3647" s="3"/>
      </tp>
      <tp>
        <v>268152000000</v>
        <stp/>
        <stp>EM_S_FA_PROFIT_TTM</stp>
        <stp>3</stp>
        <stp>601939.SH</stp>
        <stp>2019-12-31</stp>
        <stp>1</stp>
        <tr r="J3173" s="3"/>
      </tp>
      <tp>
        <v>706234664.60000002</v>
        <stp/>
        <stp>EM_S_FA_PROFIT_TTM</stp>
        <stp>3</stp>
        <stp>600939.SH</stp>
        <stp>2019-12-31</stp>
        <stp>1</stp>
        <tr r="J2962" s="3"/>
      </tp>
      <tp>
        <v>587912161.11000001</v>
        <stp/>
        <stp>EM_S_FA_PROFIT_TTM</stp>
        <stp>3</stp>
        <stp>603939.SH</stp>
        <stp>2019-12-31</stp>
        <stp>1</stp>
        <tr r="J3648" s="3"/>
      </tp>
      <tp>
        <v>-13426371.02</v>
        <stp/>
        <stp>EM_S_FA_PROFIT_TTM</stp>
        <stp>3</stp>
        <stp>600936.SH</stp>
        <stp>2019-12-31</stp>
        <stp>1</stp>
        <tr r="J2961" s="3"/>
      </tp>
      <tp>
        <v>185306343.66999999</v>
        <stp/>
        <stp>EM_S_FA_PROFIT_TTM</stp>
        <stp>3</stp>
        <stp>603936.SH</stp>
        <stp>2019-12-31</stp>
        <stp>1</stp>
        <tr r="J3645" s="3"/>
      </tp>
      <tp>
        <v>119736790.08</v>
        <stp/>
        <stp>EM_S_FA_PROFIT_TTM</stp>
        <stp>3</stp>
        <stp>603937.SH</stp>
        <stp>2019-12-31</stp>
        <stp>1</stp>
        <tr r="J3646" s="3"/>
      </tp>
      <tp>
        <v>1774888133.4200001</v>
        <stp/>
        <stp>EM_S_FA_PROFIT_TTM</stp>
        <stp>3</stp>
        <stp>601933.SH</stp>
        <stp>2019-12-31</stp>
        <stp>1</stp>
        <tr r="J3172" s="3"/>
      </tp>
      <tp>
        <v>405474894.72000003</v>
        <stp/>
        <stp>EM_S_FA_PROFIT_TTM</stp>
        <stp>3</stp>
        <stp>600933.SH</stp>
        <stp>2019-12-31</stp>
        <stp>1</stp>
        <tr r="J2960" s="3"/>
      </tp>
      <tp>
        <v>42666771.789999999</v>
        <stp/>
        <stp>EM_S_FA_PROFIT_TTM</stp>
        <stp>3</stp>
        <stp>603933.SH</stp>
        <stp>2019-12-31</stp>
        <stp>1</stp>
        <tr r="J3644" s="3"/>
      </tp>
      <tp>
        <v>1421670452.6800001</v>
        <stp/>
        <stp>EM_S_FA_PROFIT_TTM</stp>
        <stp>3</stp>
        <stp>601928.SH</stp>
        <stp>2019-12-31</stp>
        <stp>1</stp>
        <tr r="J3170" s="3"/>
      </tp>
      <tp>
        <v>2569481000</v>
        <stp/>
        <stp>EM_S_FA_PROFIT_TTM</stp>
        <stp>3</stp>
        <stp>600928.SH</stp>
        <stp>2019-12-31</stp>
        <stp>1</stp>
        <tr r="J2958" s="3"/>
      </tp>
      <tp>
        <v>134194825.15000001</v>
        <stp/>
        <stp>EM_S_FA_PROFIT_TTM</stp>
        <stp>3</stp>
        <stp>603928.SH</stp>
        <stp>2019-12-31</stp>
        <stp>1</stp>
        <tr r="J3642" s="3"/>
      </tp>
      <tp>
        <v>241484322.15000001</v>
        <stp/>
        <stp>EM_S_FA_PROFIT_TTM</stp>
        <stp>3</stp>
        <stp>601929.SH</stp>
        <stp>2019-12-31</stp>
        <stp>1</stp>
        <tr r="J3171" s="3"/>
      </tp>
      <tp>
        <v>178643722.61000001</v>
        <stp/>
        <stp>EM_S_FA_PROFIT_TTM</stp>
        <stp>3</stp>
        <stp>600929.SH</stp>
        <stp>2019-12-31</stp>
        <stp>1</stp>
        <tr r="J2959" s="3"/>
      </tp>
      <tp>
        <v>108490279.01000001</v>
        <stp/>
        <stp>EM_S_FA_PROFIT_TTM</stp>
        <stp>3</stp>
        <stp>603929.SH</stp>
        <stp>2019-12-31</stp>
        <stp>1</stp>
        <tr r="J3643" s="3"/>
      </tp>
      <tp>
        <v>6305733000</v>
        <stp/>
        <stp>EM_S_FA_PROFIT_TTM</stp>
        <stp>3</stp>
        <stp>600926.SH</stp>
        <stp>2019-12-31</stp>
        <stp>1</stp>
        <tr r="J2957" s="3"/>
      </tp>
      <tp>
        <v>87496280.219999999</v>
        <stp/>
        <stp>EM_S_FA_PROFIT_TTM</stp>
        <stp>3</stp>
        <stp>603926.SH</stp>
        <stp>2019-12-31</stp>
        <stp>1</stp>
        <tr r="J3640" s="3"/>
      </tp>
      <tp>
        <v>450768290.60000002</v>
        <stp/>
        <stp>EM_S_FA_PROFIT_TTM</stp>
        <stp>3</stp>
        <stp>603927.SH</stp>
        <stp>2019-12-31</stp>
        <stp>1</stp>
        <tr r="J3641" s="3"/>
      </tp>
      <tp>
        <v>-31370994.109999999</v>
        <stp/>
        <stp>EM_S_FA_PROFIT_TTM</stp>
        <stp>3</stp>
        <stp>603922.SH</stp>
        <stp>2019-12-31</stp>
        <stp>1</stp>
        <tr r="J3639" s="3"/>
      </tp>
      <tp>
        <v>278816777.36000001</v>
        <stp/>
        <stp>EM_S_FA_PROFIT_TTM</stp>
        <stp>3</stp>
        <stp>603920.SH</stp>
        <stp>2019-12-31</stp>
        <stp>1</stp>
        <tr r="J3638" s="3"/>
      </tp>
      <tp>
        <v>1471390512.8900001</v>
        <stp/>
        <stp>EM_S_FA_PROFIT_TTM</stp>
        <stp>3</stp>
        <stp>601918.SH</stp>
        <stp>2019-12-31</stp>
        <stp>1</stp>
        <tr r="J3168" s="3"/>
      </tp>
      <tp>
        <v>54141556.310000002</v>
        <stp/>
        <stp>EM_S_FA_PROFIT_TTM</stp>
        <stp>3</stp>
        <stp>603918.SH</stp>
        <stp>2019-12-31</stp>
        <stp>1</stp>
        <tr r="J3636" s="3"/>
      </tp>
      <tp>
        <v>4421030288.2600002</v>
        <stp/>
        <stp>EM_S_FA_PROFIT_TTM</stp>
        <stp>3</stp>
        <stp>601919.SH</stp>
        <stp>2019-12-31</stp>
        <stp>1</stp>
        <tr r="J3169" s="3"/>
      </tp>
      <tp>
        <v>15060329000</v>
        <stp/>
        <stp>EM_S_FA_PROFIT_TTM</stp>
        <stp>3</stp>
        <stp>600919.SH</stp>
        <stp>2019-12-31</stp>
        <stp>1</stp>
        <tr r="J2956" s="3"/>
      </tp>
      <tp>
        <v>260692662.93000001</v>
        <stp/>
        <stp>EM_S_FA_PROFIT_TTM</stp>
        <stp>3</stp>
        <stp>603919.SH</stp>
        <stp>2019-12-31</stp>
        <stp>1</stp>
        <tr r="J3637" s="3"/>
      </tp>
      <tp>
        <v>13073053000</v>
        <stp/>
        <stp>EM_S_FA_PROFIT_TTM</stp>
        <stp>3</stp>
        <stp>601916.SH</stp>
        <stp>2019-12-31</stp>
        <stp>1</stp>
        <tr r="J3167" s="3"/>
      </tp>
      <tp>
        <v>319015770.41000003</v>
        <stp/>
        <stp>EM_S_FA_PROFIT_TTM</stp>
        <stp>3</stp>
        <stp>603916.SH</stp>
        <stp>2019-12-31</stp>
        <stp>1</stp>
        <tr r="J3634" s="3"/>
      </tp>
      <tp>
        <v>402968034.81999999</v>
        <stp/>
        <stp>EM_S_FA_PROFIT_TTM</stp>
        <stp>3</stp>
        <stp>600917.SH</stp>
        <stp>2019-12-31</stp>
        <stp>1</stp>
        <tr r="J2955" s="3"/>
      </tp>
      <tp>
        <v>87141698.650000006</v>
        <stp/>
        <stp>EM_S_FA_PROFIT_TTM</stp>
        <stp>3</stp>
        <stp>603917.SH</stp>
        <stp>2019-12-31</stp>
        <stp>1</stp>
        <tr r="J3635" s="3"/>
      </tp>
      <tp>
        <v>244953320.09999999</v>
        <stp/>
        <stp>EM_S_FA_PROFIT_TTM</stp>
        <stp>3</stp>
        <stp>603915.SH</stp>
        <stp>2019-12-31</stp>
        <stp>1</stp>
        <tr r="J3633" s="3"/>
      </tp>
      <tp>
        <v>103549749.87</v>
        <stp/>
        <stp>EM_S_FA_PROFIT_TTM</stp>
        <stp>3</stp>
        <stp>603912.SH</stp>
        <stp>2019-12-31</stp>
        <stp>1</stp>
        <tr r="J3632" s="3"/>
      </tp>
      <tp>
        <v>134285787.11000001</v>
        <stp/>
        <stp>EM_S_FA_PROFIT_TTM</stp>
        <stp>3</stp>
        <stp>601908.SH</stp>
        <stp>2019-12-31</stp>
        <stp>1</stp>
        <tr r="J3166" s="3"/>
      </tp>
      <tp>
        <v>1180028000</v>
        <stp/>
        <stp>EM_S_FA_PROFIT_TTM</stp>
        <stp>3</stp>
        <stp>600908.SH</stp>
        <stp>2019-12-31</stp>
        <stp>1</stp>
        <tr r="J2953" s="3"/>
      </tp>
      <tp>
        <v>41112375.439999998</v>
        <stp/>
        <stp>EM_S_FA_PROFIT_TTM</stp>
        <stp>3</stp>
        <stp>603908.SH</stp>
        <stp>2019-12-31</stp>
        <stp>1</stp>
        <tr r="J3630" s="3"/>
      </tp>
      <tp>
        <v>1137869518.6500001</v>
        <stp/>
        <stp>EM_S_FA_PROFIT_TTM</stp>
        <stp>3</stp>
        <stp>600909.SH</stp>
        <stp>2019-12-31</stp>
        <stp>1</stp>
        <tr r="J2954" s="3"/>
      </tp>
      <tp>
        <v>77529977.859999999</v>
        <stp/>
        <stp>EM_S_FA_PROFIT_TTM</stp>
        <stp>3</stp>
        <stp>603909.SH</stp>
        <stp>2019-12-31</stp>
        <stp>1</stp>
        <tr r="J3631" s="3"/>
      </tp>
      <tp>
        <v>153085447.15000001</v>
        <stp/>
        <stp>EM_S_FA_PROFIT_TTM</stp>
        <stp>3</stp>
        <stp>603906.SH</stp>
        <stp>2019-12-31</stp>
        <stp>1</stp>
        <tr r="J3629" s="3"/>
      </tp>
      <tp>
        <v>227864234.86000001</v>
        <stp/>
        <stp>EM_S_FA_PROFIT_TTM</stp>
        <stp>3</stp>
        <stp>600903.SH</stp>
        <stp>2019-12-31</stp>
        <stp>1</stp>
        <tr r="J2952" s="3"/>
      </tp>
      <tp>
        <v>126680971.54000001</v>
        <stp/>
        <stp>EM_S_FA_PROFIT_TTM</stp>
        <stp>3</stp>
        <stp>603903.SH</stp>
        <stp>2019-12-31</stp>
        <stp>1</stp>
        <tr r="J3628" s="3"/>
      </tp>
      <tp>
        <v>783332943.38999999</v>
        <stp/>
        <stp>EM_S_FA_PROFIT_TTM</stp>
        <stp>3</stp>
        <stp>601900.SH</stp>
        <stp>2019-12-31</stp>
        <stp>1</stp>
        <tr r="J3164" s="3"/>
      </tp>
      <tp>
        <v>22557918632.07</v>
        <stp/>
        <stp>EM_S_FA_PROFIT_TTM</stp>
        <stp>3</stp>
        <stp>600900.SH</stp>
        <stp>2019-12-31</stp>
        <stp>1</stp>
        <tr r="J2950" s="3"/>
      </tp>
      <tp>
        <v>140030195.31</v>
        <stp/>
        <stp>EM_S_FA_PROFIT_TTM</stp>
        <stp>3</stp>
        <stp>603900.SH</stp>
        <stp>2019-12-31</stp>
        <stp>1</stp>
        <tr r="J3626" s="3"/>
      </tp>
      <tp>
        <v>1264980556.8699999</v>
        <stp/>
        <stp>EM_S_FA_PROFIT_TTM</stp>
        <stp>3</stp>
        <stp>601901.SH</stp>
        <stp>2019-12-31</stp>
        <stp>1</stp>
        <tr r="J3165" s="3"/>
      </tp>
      <tp>
        <v>1502362134.8900001</v>
        <stp/>
        <stp>EM_S_FA_PROFIT_TTM</stp>
        <stp>3</stp>
        <stp>600901.SH</stp>
        <stp>2019-12-31</stp>
        <stp>1</stp>
        <tr r="J2951" s="3"/>
      </tp>
      <tp>
        <v>99029641.769999996</v>
        <stp/>
        <stp>EM_S_FA_PROFIT_TTM</stp>
        <stp>3</stp>
        <stp>603901.SH</stp>
        <stp>2019-12-31</stp>
        <stp>1</stp>
        <tr r="J3627" s="3"/>
      </tp>
      <tp>
        <v>49448000000</v>
        <stp/>
        <stp>EM_S_FA_PROFIT_TTM</stp>
        <stp>3</stp>
        <stp>601998.SH</stp>
        <stp>2019-12-31</stp>
        <stp>1</stp>
        <tr r="J3190" s="3"/>
      </tp>
      <tp>
        <v>1633640539.02</v>
        <stp/>
        <stp>EM_S_FA_PROFIT_TTM</stp>
        <stp>3</stp>
        <stp>600998.SH</stp>
        <stp>2019-12-31</stp>
        <stp>1</stp>
        <tr r="J2998" s="3"/>
      </tp>
      <tp>
        <v>87152839.849999994</v>
        <stp/>
        <stp>EM_S_FA_PROFIT_TTM</stp>
        <stp>3</stp>
        <stp>603998.SH</stp>
        <stp>2019-12-31</stp>
        <stp>1</stp>
        <tr r="J3678" s="3"/>
      </tp>
      <tp>
        <v>158242090.03</v>
        <stp/>
        <stp>EM_S_FA_PROFIT_TTM</stp>
        <stp>3</stp>
        <stp>601999.SH</stp>
        <stp>2019-12-31</stp>
        <stp>1</stp>
        <tr r="J3191" s="3"/>
      </tp>
      <tp>
        <v>6215977275.5100002</v>
        <stp/>
        <stp>EM_S_FA_PROFIT_TTM</stp>
        <stp>3</stp>
        <stp>600999.SH</stp>
        <stp>2019-12-31</stp>
        <stp>1</stp>
        <tr r="J2999" s="3"/>
      </tp>
      <tp>
        <v>57718436.210000001</v>
        <stp/>
        <stp>EM_S_FA_PROFIT_TTM</stp>
        <stp>3</stp>
        <stp>603999.SH</stp>
        <stp>2019-12-31</stp>
        <stp>1</stp>
        <tr r="J3679" s="3"/>
      </tp>
      <tp>
        <v>160008764.34999999</v>
        <stp/>
        <stp>EM_S_FA_PROFIT_TTM</stp>
        <stp>3</stp>
        <stp>601996.SH</stp>
        <stp>2019-12-31</stp>
        <stp>1</stp>
        <tr r="J3188" s="3"/>
      </tp>
      <tp>
        <v>228663699.99000001</v>
        <stp/>
        <stp>EM_S_FA_PROFIT_TTM</stp>
        <stp>3</stp>
        <stp>600996.SH</stp>
        <stp>2019-12-31</stp>
        <stp>1</stp>
        <tr r="J2996" s="3"/>
      </tp>
      <tp>
        <v>-368854302.07999998</v>
        <stp/>
        <stp>EM_S_FA_PROFIT_TTM</stp>
        <stp>3</stp>
        <stp>603996.SH</stp>
        <stp>2019-12-31</stp>
        <stp>1</stp>
        <tr r="J3676" s="3"/>
      </tp>
      <tp>
        <v>5854242000</v>
        <stp/>
        <stp>EM_S_FA_PROFIT_TTM</stp>
        <stp>3</stp>
        <stp>601997.SH</stp>
        <stp>2019-12-31</stp>
        <stp>1</stp>
        <tr r="J3189" s="3"/>
      </tp>
      <tp>
        <v>1615920656.5699999</v>
        <stp/>
        <stp>EM_S_FA_PROFIT_TTM</stp>
        <stp>3</stp>
        <stp>600997.SH</stp>
        <stp>2019-12-31</stp>
        <stp>1</stp>
        <tr r="J2997" s="3"/>
      </tp>
      <tp>
        <v>259267642.19999999</v>
        <stp/>
        <stp>EM_S_FA_PROFIT_TTM</stp>
        <stp>3</stp>
        <stp>603997.SH</stp>
        <stp>2019-12-31</stp>
        <stp>1</stp>
        <tr r="J3677" s="3"/>
      </tp>
      <tp>
        <v>349741595.36000001</v>
        <stp/>
        <stp>EM_S_FA_PROFIT_TTM</stp>
        <stp>3</stp>
        <stp>600995.SH</stp>
        <stp>2019-12-31</stp>
        <stp>1</stp>
        <tr r="J2995" s="3"/>
      </tp>
      <tp>
        <v>5255486021.4499998</v>
        <stp/>
        <stp>EM_S_FA_PROFIT_TTM</stp>
        <stp>3</stp>
        <stp>601992.SH</stp>
        <stp>2019-12-31</stp>
        <stp>1</stp>
        <tr r="J3187" s="3"/>
      </tp>
      <tp>
        <v>27953903.690000001</v>
        <stp/>
        <stp>EM_S_FA_PROFIT_TTM</stp>
        <stp>3</stp>
        <stp>600992.SH</stp>
        <stp>2019-12-31</stp>
        <stp>1</stp>
        <tr r="J2993" s="3"/>
      </tp>
      <tp>
        <v>236627620.72999999</v>
        <stp/>
        <stp>EM_S_FA_PROFIT_TTM</stp>
        <stp>3</stp>
        <stp>603992.SH</stp>
        <stp>2019-12-31</stp>
        <stp>1</stp>
        <tr r="J3674" s="3"/>
      </tp>
      <tp>
        <v>340506774.19</v>
        <stp/>
        <stp>EM_S_FA_PROFIT_TTM</stp>
        <stp>3</stp>
        <stp>600993.SH</stp>
        <stp>2019-12-31</stp>
        <stp>1</stp>
        <tr r="J2994" s="3"/>
      </tp>
      <tp>
        <v>1649886831.3900001</v>
        <stp/>
        <stp>EM_S_FA_PROFIT_TTM</stp>
        <stp>3</stp>
        <stp>603993.SH</stp>
        <stp>2019-12-31</stp>
        <stp>1</stp>
        <tr r="J3675" s="3"/>
      </tp>
      <tp>
        <v>661825437.01999998</v>
        <stp/>
        <stp>EM_S_FA_PROFIT_TTM</stp>
        <stp>3</stp>
        <stp>601990.SH</stp>
        <stp>2019-12-31</stp>
        <stp>1</stp>
        <tr r="J3185" s="3"/>
      </tp>
      <tp>
        <v>193613372.58000001</v>
        <stp/>
        <stp>EM_S_FA_PROFIT_TTM</stp>
        <stp>3</stp>
        <stp>600990.SH</stp>
        <stp>2019-12-31</stp>
        <stp>1</stp>
        <tr r="J2992" s="3"/>
      </tp>
      <tp>
        <v>53938984.619999997</v>
        <stp/>
        <stp>EM_S_FA_PROFIT_TTM</stp>
        <stp>3</stp>
        <stp>603990.SH</stp>
        <stp>2019-12-31</stp>
        <stp>1</stp>
        <tr r="J3672" s="3"/>
      </tp>
      <tp>
        <v>2717475000</v>
        <stp/>
        <stp>EM_S_FA_PROFIT_TTM</stp>
        <stp>3</stp>
        <stp>601991.SH</stp>
        <stp>2019-12-31</stp>
        <stp>1</stp>
        <tr r="J3186" s="3"/>
      </tp>
      <tp>
        <v>6715624.54</v>
        <stp/>
        <stp>EM_S_FA_PROFIT_TTM</stp>
        <stp>3</stp>
        <stp>603991.SH</stp>
        <stp>2019-12-31</stp>
        <stp>1</stp>
        <tr r="J3673" s="3"/>
      </tp>
      <tp>
        <v>200933000000</v>
        <stp/>
        <stp>EM_S_FA_PROFIT_TTM</stp>
        <stp>3</stp>
        <stp>601988.SH</stp>
        <stp>2019-12-31</stp>
        <stp>1</stp>
        <tr r="J3183" s="3"/>
      </tp>
      <tp>
        <v>-42351936.149999999</v>
        <stp/>
        <stp>EM_S_FA_PROFIT_TTM</stp>
        <stp>3</stp>
        <stp>600988.SH</stp>
        <stp>2019-12-31</stp>
        <stp>1</stp>
        <tr r="J2990" s="3"/>
      </tp>
      <tp>
        <v>63285918.719999999</v>
        <stp/>
        <stp>EM_S_FA_PROFIT_TTM</stp>
        <stp>3</stp>
        <stp>603988.SH</stp>
        <stp>2019-12-31</stp>
        <stp>1</stp>
        <tr r="J3670" s="3"/>
      </tp>
      <tp>
        <v>274285923.10000002</v>
        <stp/>
        <stp>EM_S_FA_PROFIT_TTM</stp>
        <stp>3</stp>
        <stp>601989.SH</stp>
        <stp>2019-12-31</stp>
        <stp>1</stp>
        <tr r="J3184" s="3"/>
      </tp>
      <tp>
        <v>4140406000.79</v>
        <stp/>
        <stp>EM_S_FA_PROFIT_TTM</stp>
        <stp>3</stp>
        <stp>600989.SH</stp>
        <stp>2019-12-31</stp>
        <stp>1</stp>
        <tr r="J2991" s="3"/>
      </tp>
      <tp>
        <v>290303484.88</v>
        <stp/>
        <stp>EM_S_FA_PROFIT_TTM</stp>
        <stp>3</stp>
        <stp>603989.SH</stp>
        <stp>2019-12-31</stp>
        <stp>1</stp>
        <tr r="J3671" s="3"/>
      </tp>
      <tp>
        <v>-42216052.5</v>
        <stp/>
        <stp>EM_S_FA_PROFIT_TTM</stp>
        <stp>3</stp>
        <stp>600986.SH</stp>
        <stp>2019-12-31</stp>
        <stp>1</stp>
        <tr r="J2988" s="3"/>
      </tp>
      <tp>
        <v>486061591.87</v>
        <stp/>
        <stp>EM_S_FA_PROFIT_TTM</stp>
        <stp>3</stp>
        <stp>603986.SH</stp>
        <stp>2019-12-31</stp>
        <stp>1</stp>
        <tr r="J3668" s="3"/>
      </tp>
      <tp>
        <v>816541704.49000001</v>
        <stp/>
        <stp>EM_S_FA_PROFIT_TTM</stp>
        <stp>3</stp>
        <stp>600987.SH</stp>
        <stp>2019-12-31</stp>
        <stp>1</stp>
        <tr r="J2989" s="3"/>
      </tp>
      <tp>
        <v>211423646.27000001</v>
        <stp/>
        <stp>EM_S_FA_PROFIT_TTM</stp>
        <stp>3</stp>
        <stp>603987.SH</stp>
        <stp>2019-12-31</stp>
        <stp>1</stp>
        <tr r="J3669" s="3"/>
      </tp>
      <tp>
        <v>418463342.92000002</v>
        <stp/>
        <stp>EM_S_FA_PROFIT_TTM</stp>
        <stp>3</stp>
        <stp>600984.SH</stp>
        <stp>2019-12-31</stp>
        <stp>1</stp>
        <tr r="J2986" s="3"/>
      </tp>
      <tp>
        <v>8347565676.79</v>
        <stp/>
        <stp>EM_S_FA_PROFIT_TTM</stp>
        <stp>3</stp>
        <stp>601985.SH</stp>
        <stp>2019-12-31</stp>
        <stp>1</stp>
        <tr r="J3182" s="3"/>
      </tp>
      <tp>
        <v>3968931221.98</v>
        <stp/>
        <stp>EM_S_FA_PROFIT_TTM</stp>
        <stp>3</stp>
        <stp>600985.SH</stp>
        <stp>2019-12-31</stp>
        <stp>1</stp>
        <tr r="J2987" s="3"/>
      </tp>
      <tp>
        <v>143105536.06999999</v>
        <stp/>
        <stp>EM_S_FA_PROFIT_TTM</stp>
        <stp>3</stp>
        <stp>603985.SH</stp>
        <stp>2019-12-31</stp>
        <stp>1</stp>
        <tr r="J3667" s="3"/>
      </tp>
      <tp>
        <v>109380110.11</v>
        <stp/>
        <stp>EM_S_FA_PROFIT_TTM</stp>
        <stp>3</stp>
        <stp>600982.SH</stp>
        <stp>2019-12-31</stp>
        <stp>1</stp>
        <tr r="J2984" s="3"/>
      </tp>
      <tp>
        <v>76779252.609999999</v>
        <stp/>
        <stp>EM_S_FA_PROFIT_TTM</stp>
        <stp>3</stp>
        <stp>603982.SH</stp>
        <stp>2019-12-31</stp>
        <stp>1</stp>
        <tr r="J3665" s="3"/>
      </tp>
      <tp>
        <v>-161688581.15000001</v>
        <stp/>
        <stp>EM_S_FA_PROFIT_TTM</stp>
        <stp>3</stp>
        <stp>600983.SH</stp>
        <stp>2019-12-31</stp>
        <stp>1</stp>
        <tr r="J2985" s="3"/>
      </tp>
      <tp>
        <v>535860843.11000001</v>
        <stp/>
        <stp>EM_S_FA_PROFIT_TTM</stp>
        <stp>3</stp>
        <stp>603983.SH</stp>
        <stp>2019-12-31</stp>
        <stp>1</stp>
        <tr r="J3666" s="3"/>
      </tp>
      <tp>
        <v>34134736.240000002</v>
        <stp/>
        <stp>EM_S_FA_PROFIT_TTM</stp>
        <stp>3</stp>
        <stp>600980.SH</stp>
        <stp>2019-12-31</stp>
        <stp>1</stp>
        <tr r="J2982" s="3"/>
      </tp>
      <tp>
        <v>564872125.41999996</v>
        <stp/>
        <stp>EM_S_FA_PROFIT_TTM</stp>
        <stp>3</stp>
        <stp>603980.SH</stp>
        <stp>2019-12-31</stp>
        <stp>1</stp>
        <tr r="J3664" s="3"/>
      </tp>
      <tp>
        <v>615504442.73000002</v>
        <stp/>
        <stp>EM_S_FA_PROFIT_TTM</stp>
        <stp>3</stp>
        <stp>600981.SH</stp>
        <stp>2019-12-31</stp>
        <stp>1</stp>
        <tr r="J2983" s="3"/>
      </tp>
      <tp>
        <v>2922843549.5100002</v>
        <stp/>
        <stp>EM_S_FA_PROFIT_TTM</stp>
        <stp>3</stp>
        <stp>000938.SZ</stp>
        <stp>2019-12-31</stp>
        <stp>1</stp>
        <tr r="J414" s="3"/>
      </tp>
      <tp>
        <v>2911386249.9299998</v>
        <stp/>
        <stp>EM_S_FA_PROFIT_TTM</stp>
        <stp>3</stp>
        <stp>002938.SZ</stp>
        <stp>2019-12-31</stp>
        <stp>1</stp>
        <tr r="J1375" s="3"/>
      </tp>
      <tp>
        <v>-4360060437.6800003</v>
        <stp/>
        <stp>EM_S_FA_PROFIT_TTM</stp>
        <stp>3</stp>
        <stp>000939.SZ</stp>
        <stp>2019-12-31</stp>
        <stp>1</stp>
        <tr r="J415" s="3"/>
      </tp>
      <tp>
        <v>863885829.88999999</v>
        <stp/>
        <stp>EM_S_FA_PROFIT_TTM</stp>
        <stp>3</stp>
        <stp>002939.SZ</stp>
        <stp>2019-12-31</stp>
        <stp>1</stp>
        <tr r="J1376" s="3"/>
      </tp>
      <tp>
        <v>550043852.39999998</v>
        <stp/>
        <stp>EM_S_FA_PROFIT_TTM</stp>
        <stp>3</stp>
        <stp>000936.SZ</stp>
        <stp>2019-12-31</stp>
        <stp>1</stp>
        <tr r="J412" s="3"/>
      </tp>
      <tp>
        <v>3280489000</v>
        <stp/>
        <stp>EM_S_FA_PROFIT_TTM</stp>
        <stp>3</stp>
        <stp>002936.SZ</stp>
        <stp>2019-12-31</stp>
        <stp>1</stp>
        <tr r="J1373" s="3"/>
      </tp>
      <tp>
        <v>961164194.70000005</v>
        <stp/>
        <stp>EM_S_FA_PROFIT_TTM</stp>
        <stp>3</stp>
        <stp>000937.SZ</stp>
        <stp>2019-12-31</stp>
        <stp>1</stp>
        <tr r="J413" s="3"/>
      </tp>
      <tp>
        <v>134955067.91999999</v>
        <stp/>
        <stp>EM_S_FA_PROFIT_TTM</stp>
        <stp>3</stp>
        <stp>002937.SZ</stp>
        <stp>2019-12-31</stp>
        <stp>1</stp>
        <tr r="J1374" s="3"/>
      </tp>
      <tp>
        <v>756213186.83000004</v>
        <stp/>
        <stp>EM_S_FA_PROFIT_TTM</stp>
        <stp>3</stp>
        <stp>000935.SZ</stp>
        <stp>2019-12-31</stp>
        <stp>1</stp>
        <tr r="J411" s="3"/>
      </tp>
      <tp>
        <v>99388404.890000001</v>
        <stp/>
        <stp>EM_S_FA_PROFIT_TTM</stp>
        <stp>3</stp>
        <stp>002935.SZ</stp>
        <stp>2019-12-31</stp>
        <stp>1</stp>
        <tr r="J1372" s="3"/>
      </tp>
      <tp>
        <v>6062960248.46</v>
        <stp/>
        <stp>EM_S_FA_PROFIT_TTM</stp>
        <stp>3</stp>
        <stp>000932.SZ</stp>
        <stp>2019-12-31</stp>
        <stp>1</stp>
        <tr r="J409" s="3"/>
      </tp>
      <tp>
        <v>59702750.299999997</v>
        <stp/>
        <stp>EM_S_FA_PROFIT_TTM</stp>
        <stp>3</stp>
        <stp>002932.SZ</stp>
        <stp>2019-12-31</stp>
        <stp>1</stp>
        <tr r="J1370" s="3"/>
      </tp>
      <tp>
        <v>1920382494.6400001</v>
        <stp/>
        <stp>EM_S_FA_PROFIT_TTM</stp>
        <stp>3</stp>
        <stp>000933.SZ</stp>
        <stp>2019-12-31</stp>
        <stp>1</stp>
        <tr r="J410" s="3"/>
      </tp>
      <tp>
        <v>140846096.44999999</v>
        <stp/>
        <stp>EM_S_FA_PROFIT_TTM</stp>
        <stp>3</stp>
        <stp>002933.SZ</stp>
        <stp>2019-12-31</stp>
        <stp>1</stp>
        <tr r="J1371" s="3"/>
      </tp>
      <tp>
        <v>311747491.73000002</v>
        <stp/>
        <stp>EM_S_FA_PROFIT_TTM</stp>
        <stp>3</stp>
        <stp>000930.SZ</stp>
        <stp>2019-12-31</stp>
        <stp>1</stp>
        <tr r="J407" s="3"/>
      </tp>
      <tp>
        <v>141804180.99000001</v>
        <stp/>
        <stp>EM_S_FA_PROFIT_TTM</stp>
        <stp>3</stp>
        <stp>002930.SZ</stp>
        <stp>2019-12-31</stp>
        <stp>1</stp>
        <tr r="J1368" s="3"/>
      </tp>
      <tp>
        <v>127287714.56999999</v>
        <stp/>
        <stp>EM_S_FA_PROFIT_TTM</stp>
        <stp>3</stp>
        <stp>000931.SZ</stp>
        <stp>2019-12-31</stp>
        <stp>1</stp>
        <tr r="J408" s="3"/>
      </tp>
      <tp>
        <v>59519118.439999998</v>
        <stp/>
        <stp>EM_S_FA_PROFIT_TTM</stp>
        <stp>3</stp>
        <stp>002931.SZ</stp>
        <stp>2019-12-31</stp>
        <stp>1</stp>
        <tr r="J1369" s="3"/>
      </tp>
      <tp>
        <v>444225428.56</v>
        <stp/>
        <stp>EM_S_FA_PROFIT_TTM</stp>
        <stp>3</stp>
        <stp>000928.SZ</stp>
        <stp>2019-12-31</stp>
        <stp>1</stp>
        <tr r="J405" s="3"/>
      </tp>
      <tp>
        <v>415702956.52999997</v>
        <stp/>
        <stp>EM_S_FA_PROFIT_TTM</stp>
        <stp>3</stp>
        <stp>002928.SZ</stp>
        <stp>2019-12-31</stp>
        <stp>1</stp>
        <tr r="J1366" s="3"/>
      </tp>
      <tp>
        <v>-25989051.57</v>
        <stp/>
        <stp>EM_S_FA_PROFIT_TTM</stp>
        <stp>3</stp>
        <stp>000929.SZ</stp>
        <stp>2019-12-31</stp>
        <stp>1</stp>
        <tr r="J406" s="3"/>
      </tp>
      <tp>
        <v>212659624.87</v>
        <stp/>
        <stp>EM_S_FA_PROFIT_TTM</stp>
        <stp>3</stp>
        <stp>002929.SZ</stp>
        <stp>2019-12-31</stp>
        <stp>1</stp>
        <tr r="J1367" s="3"/>
      </tp>
      <tp>
        <v>929710530.95000005</v>
        <stp/>
        <stp>EM_S_FA_PROFIT_TTM</stp>
        <stp>3</stp>
        <stp>000926.SZ</stp>
        <stp>2019-12-31</stp>
        <stp>1</stp>
        <tr r="J403" s="3"/>
      </tp>
      <tp>
        <v>1165758249.4100001</v>
        <stp/>
        <stp>EM_S_FA_PROFIT_TTM</stp>
        <stp>3</stp>
        <stp>002926.SZ</stp>
        <stp>2019-12-31</stp>
        <stp>1</stp>
        <tr r="J1364" s="3"/>
      </tp>
      <tp>
        <v>339361620.19999999</v>
        <stp/>
        <stp>EM_S_FA_PROFIT_TTM</stp>
        <stp>3</stp>
        <stp>000927.SZ</stp>
        <stp>2019-12-31</stp>
        <stp>1</stp>
        <tr r="J404" s="3"/>
      </tp>
      <tp>
        <v>82479687.430000007</v>
        <stp/>
        <stp>EM_S_FA_PROFIT_TTM</stp>
        <stp>3</stp>
        <stp>002927.SZ</stp>
        <stp>2019-12-31</stp>
        <stp>1</stp>
        <tr r="J1365" s="3"/>
      </tp>
      <tp>
        <v>56172141.079999998</v>
        <stp/>
        <stp>EM_S_FA_PROFIT_TTM</stp>
        <stp>3</stp>
        <stp>000925.SZ</stp>
        <stp>2019-12-31</stp>
        <stp>1</stp>
        <tr r="J402" s="3"/>
      </tp>
      <tp>
        <v>862158698.17999995</v>
        <stp/>
        <stp>EM_S_FA_PROFIT_TTM</stp>
        <stp>3</stp>
        <stp>002925.SZ</stp>
        <stp>2019-12-31</stp>
        <stp>1</stp>
        <tr r="J1363" s="3"/>
      </tp>
      <tp>
        <v>293993306.42000002</v>
        <stp/>
        <stp>EM_S_FA_PROFIT_TTM</stp>
        <stp>3</stp>
        <stp>000922.SZ</stp>
        <stp>2019-12-31</stp>
        <stp>1</stp>
        <tr r="J400" s="3"/>
      </tp>
      <tp>
        <v>41511771.399999999</v>
        <stp/>
        <stp>EM_S_FA_PROFIT_TTM</stp>
        <stp>3</stp>
        <stp>002922.SZ</stp>
        <stp>2019-12-31</stp>
        <stp>1</stp>
        <tr r="J1361" s="3"/>
      </tp>
      <tp>
        <v>774168332.45000005</v>
        <stp/>
        <stp>EM_S_FA_PROFIT_TTM</stp>
        <stp>3</stp>
        <stp>000923.SZ</stp>
        <stp>2019-12-31</stp>
        <stp>1</stp>
        <tr r="J401" s="3"/>
      </tp>
      <tp>
        <v>124569882.31999999</v>
        <stp/>
        <stp>EM_S_FA_PROFIT_TTM</stp>
        <stp>3</stp>
        <stp>002923.SZ</stp>
        <stp>2019-12-31</stp>
        <stp>1</stp>
        <tr r="J1362" s="3"/>
      </tp>
      <tp>
        <v>108029124.27</v>
        <stp/>
        <stp>EM_S_FA_PROFIT_TTM</stp>
        <stp>3</stp>
        <stp>000920.SZ</stp>
        <stp>2019-12-31</stp>
        <stp>1</stp>
        <tr r="J398" s="3"/>
      </tp>
      <tp>
        <v>221039903.59</v>
        <stp/>
        <stp>EM_S_FA_PROFIT_TTM</stp>
        <stp>3</stp>
        <stp>002920.SZ</stp>
        <stp>2019-12-31</stp>
        <stp>1</stp>
        <tr r="J1359" s="3"/>
      </tp>
      <tp>
        <v>1620920180.54</v>
        <stp/>
        <stp>EM_S_FA_PROFIT_TTM</stp>
        <stp>3</stp>
        <stp>000921.SZ</stp>
        <stp>2019-12-31</stp>
        <stp>1</stp>
        <tr r="J399" s="3"/>
      </tp>
      <tp>
        <v>38776422.890000001</v>
        <stp/>
        <stp>EM_S_FA_PROFIT_TTM</stp>
        <stp>3</stp>
        <stp>002921.SZ</stp>
        <stp>2019-12-31</stp>
        <stp>1</stp>
        <tr r="J1360" s="3"/>
      </tp>
      <tp>
        <v>-1494460288.3</v>
        <stp/>
        <stp>EM_S_FA_PROFIT_TTM</stp>
        <stp>3</stp>
        <stp>000918.SZ</stp>
        <stp>2019-12-31</stp>
        <stp>1</stp>
        <tr r="J396" s="3"/>
      </tp>
      <tp>
        <v>398371192.85000002</v>
        <stp/>
        <stp>EM_S_FA_PROFIT_TTM</stp>
        <stp>3</stp>
        <stp>002918.SZ</stp>
        <stp>2019-12-31</stp>
        <stp>1</stp>
        <tr r="J1357" s="3"/>
      </tp>
      <tp>
        <v>406215833.56999999</v>
        <stp/>
        <stp>EM_S_FA_PROFIT_TTM</stp>
        <stp>3</stp>
        <stp>000919.SZ</stp>
        <stp>2019-12-31</stp>
        <stp>1</stp>
        <tr r="J397" s="3"/>
      </tp>
      <tp>
        <v>24925270.75</v>
        <stp/>
        <stp>EM_S_FA_PROFIT_TTM</stp>
        <stp>3</stp>
        <stp>002919.SZ</stp>
        <stp>2019-12-31</stp>
        <stp>1</stp>
        <tr r="J1358" s="3"/>
      </tp>
      <tp>
        <v>1092305157.7</v>
        <stp/>
        <stp>EM_S_FA_PROFIT_TTM</stp>
        <stp>3</stp>
        <stp>002916.SZ</stp>
        <stp>2019-12-31</stp>
        <stp>1</stp>
        <tr r="J1355" s="3"/>
      </tp>
      <tp>
        <v>372973943.49000001</v>
        <stp/>
        <stp>EM_S_FA_PROFIT_TTM</stp>
        <stp>3</stp>
        <stp>000917.SZ</stp>
        <stp>2019-12-31</stp>
        <stp>1</stp>
        <tr r="J395" s="3"/>
      </tp>
      <tp>
        <v>74736960.349999994</v>
        <stp/>
        <stp>EM_S_FA_PROFIT_TTM</stp>
        <stp>3</stp>
        <stp>002917.SZ</stp>
        <stp>2019-12-31</stp>
        <stp>1</stp>
        <tr r="J1356" s="3"/>
      </tp>
      <tp>
        <v>224402464.52000001</v>
        <stp/>
        <stp>EM_S_FA_PROFIT_TTM</stp>
        <stp>3</stp>
        <stp>000915.SZ</stp>
        <stp>2019-12-31</stp>
        <stp>1</stp>
        <tr r="J394" s="3"/>
      </tp>
      <tp>
        <v>50022176.479999997</v>
        <stp/>
        <stp>EM_S_FA_PROFIT_TTM</stp>
        <stp>3</stp>
        <stp>002915.SZ</stp>
        <stp>2019-12-31</stp>
        <stp>1</stp>
        <tr r="J1354" s="3"/>
      </tp>
      <tp>
        <v>175589249.44999999</v>
        <stp/>
        <stp>EM_S_FA_PROFIT_TTM</stp>
        <stp>3</stp>
        <stp>000912.SZ</stp>
        <stp>2019-12-31</stp>
        <stp>1</stp>
        <tr r="J392" s="3"/>
      </tp>
      <tp>
        <v>224572429.56</v>
        <stp/>
        <stp>EM_S_FA_PROFIT_TTM</stp>
        <stp>3</stp>
        <stp>002912.SZ</stp>
        <stp>2019-12-31</stp>
        <stp>1</stp>
        <tr r="J1352" s="3"/>
      </tp>
      <tp>
        <v>255342822.25999999</v>
        <stp/>
        <stp>EM_S_FA_PROFIT_TTM</stp>
        <stp>3</stp>
        <stp>000913.SZ</stp>
        <stp>2019-12-31</stp>
        <stp>1</stp>
        <tr r="J393" s="3"/>
      </tp>
      <tp>
        <v>260004276.19999999</v>
        <stp/>
        <stp>EM_S_FA_PROFIT_TTM</stp>
        <stp>3</stp>
        <stp>002913.SZ</stp>
        <stp>2019-12-31</stp>
        <stp>1</stp>
        <tr r="J1353" s="3"/>
      </tp>
      <tp>
        <v>771191421.13999999</v>
        <stp/>
        <stp>EM_S_FA_PROFIT_TTM</stp>
        <stp>3</stp>
        <stp>000910.SZ</stp>
        <stp>2019-12-31</stp>
        <stp>1</stp>
        <tr r="J390" s="3"/>
      </tp>
      <tp>
        <v>64702042.700000003</v>
        <stp/>
        <stp>EM_S_FA_PROFIT_TTM</stp>
        <stp>3</stp>
        <stp>002910.SZ</stp>
        <stp>2019-12-31</stp>
        <stp>1</stp>
        <tr r="J1350" s="3"/>
      </tp>
      <tp>
        <v>-1270738850.77</v>
        <stp/>
        <stp>EM_S_FA_PROFIT_TTM</stp>
        <stp>3</stp>
        <stp>000911.SZ</stp>
        <stp>2019-12-31</stp>
        <stp>1</stp>
        <tr r="J391" s="3"/>
      </tp>
      <tp>
        <v>485439668.57999998</v>
        <stp/>
        <stp>EM_S_FA_PROFIT_TTM</stp>
        <stp>3</stp>
        <stp>002911.SZ</stp>
        <stp>2019-12-31</stp>
        <stp>1</stp>
        <tr r="J1351" s="3"/>
      </tp>
      <tp>
        <v>-67497582.450000003</v>
        <stp/>
        <stp>EM_S_FA_PROFIT_TTM</stp>
        <stp>3</stp>
        <stp>000908.SZ</stp>
        <stp>2019-12-31</stp>
        <stp>1</stp>
        <tr r="J388" s="3"/>
      </tp>
      <tp>
        <v>77975741.180000007</v>
        <stp/>
        <stp>EM_S_FA_PROFIT_TTM</stp>
        <stp>3</stp>
        <stp>002908.SZ</stp>
        <stp>2019-12-31</stp>
        <stp>1</stp>
        <tr r="J1348" s="3"/>
      </tp>
      <tp>
        <v>43010512.119999997</v>
        <stp/>
        <stp>EM_S_FA_PROFIT_TTM</stp>
        <stp>3</stp>
        <stp>000909.SZ</stp>
        <stp>2019-12-31</stp>
        <stp>1</stp>
        <tr r="J389" s="3"/>
      </tp>
      <tp>
        <v>64363196.299999997</v>
        <stp/>
        <stp>EM_S_FA_PROFIT_TTM</stp>
        <stp>3</stp>
        <stp>002909.SZ</stp>
        <stp>2019-12-31</stp>
        <stp>1</stp>
        <tr r="J1349" s="3"/>
      </tp>
      <tp>
        <v>522970113.27999997</v>
        <stp/>
        <stp>EM_S_FA_PROFIT_TTM</stp>
        <stp>3</stp>
        <stp>000906.SZ</stp>
        <stp>2019-12-31</stp>
        <stp>1</stp>
        <tr r="J387" s="3"/>
      </tp>
      <tp>
        <v>48311236.07</v>
        <stp/>
        <stp>EM_S_FA_PROFIT_TTM</stp>
        <stp>3</stp>
        <stp>002906.SZ</stp>
        <stp>2019-12-31</stp>
        <stp>1</stp>
        <tr r="J1346" s="3"/>
      </tp>
      <tp>
        <v>163120028.56999999</v>
        <stp/>
        <stp>EM_S_FA_PROFIT_TTM</stp>
        <stp>3</stp>
        <stp>002907.SZ</stp>
        <stp>2019-12-31</stp>
        <stp>1</stp>
        <tr r="J1347" s="3"/>
      </tp>
      <tp>
        <v>176066743.81</v>
        <stp/>
        <stp>EM_S_FA_PROFIT_TTM</stp>
        <stp>3</stp>
        <stp>000905.SZ</stp>
        <stp>2019-12-31</stp>
        <stp>1</stp>
        <tr r="J386" s="3"/>
      </tp>
      <tp>
        <v>124284484.84999999</v>
        <stp/>
        <stp>EM_S_FA_PROFIT_TTM</stp>
        <stp>3</stp>
        <stp>002905.SZ</stp>
        <stp>2019-12-31</stp>
        <stp>1</stp>
        <tr r="J1345" s="3"/>
      </tp>
      <tp>
        <v>731833961.26999998</v>
        <stp/>
        <stp>EM_S_FA_PROFIT_TTM</stp>
        <stp>3</stp>
        <stp>000902.SZ</stp>
        <stp>2019-12-31</stp>
        <stp>1</stp>
        <tr r="J384" s="3"/>
      </tp>
      <tp>
        <v>20184044.850000001</v>
        <stp/>
        <stp>EM_S_FA_PROFIT_TTM</stp>
        <stp>3</stp>
        <stp>002902.SZ</stp>
        <stp>2019-12-31</stp>
        <stp>1</stp>
        <tr r="J1343" s="3"/>
      </tp>
      <tp>
        <v>179213473.16</v>
        <stp/>
        <stp>EM_S_FA_PROFIT_TTM</stp>
        <stp>3</stp>
        <stp>000903.SZ</stp>
        <stp>2019-12-31</stp>
        <stp>1</stp>
        <tr r="J385" s="3"/>
      </tp>
      <tp>
        <v>-19679119.5</v>
        <stp/>
        <stp>EM_S_FA_PROFIT_TTM</stp>
        <stp>3</stp>
        <stp>002903.SZ</stp>
        <stp>2019-12-31</stp>
        <stp>1</stp>
        <tr r="J1344" s="3"/>
      </tp>
      <tp>
        <v>973760512.25</v>
        <stp/>
        <stp>EM_S_FA_PROFIT_TTM</stp>
        <stp>3</stp>
        <stp>000900.SZ</stp>
        <stp>2019-12-31</stp>
        <stp>1</stp>
        <tr r="J382" s="3"/>
      </tp>
      <tp>
        <v>171971557.43000001</v>
        <stp/>
        <stp>EM_S_FA_PROFIT_TTM</stp>
        <stp>3</stp>
        <stp>002900.SZ</stp>
        <stp>2019-12-31</stp>
        <stp>1</stp>
        <tr r="J1341" s="3"/>
      </tp>
      <tp>
        <v>174536147.33000001</v>
        <stp/>
        <stp>EM_S_FA_PROFIT_TTM</stp>
        <stp>3</stp>
        <stp>000901.SZ</stp>
        <stp>2019-12-31</stp>
        <stp>1</stp>
        <tr r="J383" s="3"/>
      </tp>
      <tp>
        <v>442524068.66000003</v>
        <stp/>
        <stp>EM_S_FA_PROFIT_TTM</stp>
        <stp>3</stp>
        <stp>002901.SZ</stp>
        <stp>2019-12-31</stp>
        <stp>1</stp>
        <tr r="J1342" s="3"/>
      </tp>
      <tp>
        <v>30453672.289999999</v>
        <stp/>
        <stp>EM_S_FA_PROFIT_TTM</stp>
        <stp>3</stp>
        <stp>000978.SZ</stp>
        <stp>2019-12-31</stp>
        <stp>1</stp>
        <tr r="J442" s="3"/>
      </tp>
      <tp>
        <v>15567588471.870001</v>
        <stp/>
        <stp>EM_S_FA_PROFIT_TTM</stp>
        <stp>3</stp>
        <stp>001979.SZ</stp>
        <stp>2019-12-31</stp>
        <stp>1</stp>
        <tr r="J462" s="3"/>
      </tp>
      <tp>
        <v>132433386.05</v>
        <stp/>
        <stp>EM_S_FA_PROFIT_TTM</stp>
        <stp>3</stp>
        <stp>000976.SZ</stp>
        <stp>2019-12-31</stp>
        <stp>1</stp>
        <tr r="J440" s="3"/>
      </tp>
      <tp>
        <v>805027027.25999999</v>
        <stp/>
        <stp>EM_S_FA_PROFIT_TTM</stp>
        <stp>3</stp>
        <stp>000977.SZ</stp>
        <stp>2019-12-31</stp>
        <stp>1</stp>
        <tr r="J441" s="3"/>
      </tp>
      <tp>
        <v>936481468.19000006</v>
        <stp/>
        <stp>EM_S_FA_PROFIT_TTM</stp>
        <stp>3</stp>
        <stp>000975.SZ</stp>
        <stp>2019-12-31</stp>
        <stp>1</stp>
        <tr r="J439" s="3"/>
      </tp>
      <tp>
        <v>-318490751.23000002</v>
        <stp/>
        <stp>EM_S_FA_PROFIT_TTM</stp>
        <stp>3</stp>
        <stp>000972.SZ</stp>
        <stp>2019-12-31</stp>
        <stp>1</stp>
        <tr r="J437" s="3"/>
      </tp>
      <tp>
        <v>192983658.44999999</v>
        <stp/>
        <stp>EM_S_FA_PROFIT_TTM</stp>
        <stp>3</stp>
        <stp>000973.SZ</stp>
        <stp>2019-12-31</stp>
        <stp>1</stp>
        <tr r="J438" s="3"/>
      </tp>
      <tp>
        <v>248786888.80000001</v>
        <stp/>
        <stp>EM_S_FA_PROFIT_TTM</stp>
        <stp>3</stp>
        <stp>000970.SZ</stp>
        <stp>2019-12-31</stp>
        <stp>1</stp>
        <tr r="J435" s="3"/>
      </tp>
      <tp>
        <v>-2228940448.8800001</v>
        <stp/>
        <stp>EM_S_FA_PROFIT_TTM</stp>
        <stp>3</stp>
        <stp>000971.SZ</stp>
        <stp>2019-12-31</stp>
        <stp>1</stp>
        <tr r="J436" s="3"/>
      </tp>
      <tp>
        <v>700918929.16999996</v>
        <stp/>
        <stp>EM_S_FA_PROFIT_TTM</stp>
        <stp>3</stp>
        <stp>000968.SZ</stp>
        <stp>2019-12-31</stp>
        <stp>1</stp>
        <tr r="J433" s="3"/>
      </tp>
      <tp>
        <v>-95329234.930000007</v>
        <stp/>
        <stp>EM_S_FA_PROFIT_TTM</stp>
        <stp>3</stp>
        <stp>000969.SZ</stp>
        <stp>2019-12-31</stp>
        <stp>1</stp>
        <tr r="J434" s="3"/>
      </tp>
      <tp>
        <v>552082813.79999995</v>
        <stp/>
        <stp>EM_S_FA_PROFIT_TTM</stp>
        <stp>3</stp>
        <stp>000966.SZ</stp>
        <stp>2019-12-31</stp>
        <stp>1</stp>
        <tr r="J431" s="3"/>
      </tp>
      <tp>
        <v>2553374134</v>
        <stp/>
        <stp>EM_S_FA_PROFIT_TTM</stp>
        <stp>3</stp>
        <stp>002966.SZ</stp>
        <stp>2019-12-31</stp>
        <stp>1</stp>
        <tr r="J1400" s="3"/>
      </tp>
      <tp>
        <v>1441795620.9100001</v>
        <stp/>
        <stp>EM_S_FA_PROFIT_TTM</stp>
        <stp>3</stp>
        <stp>000967.SZ</stp>
        <stp>2019-12-31</stp>
        <stp>1</stp>
        <tr r="J432" s="3"/>
      </tp>
      <tp>
        <v>133741469.01000001</v>
        <stp/>
        <stp>EM_S_FA_PROFIT_TTM</stp>
        <stp>3</stp>
        <stp>002967.SZ</stp>
        <stp>2019-12-31</stp>
        <stp>1</stp>
        <tr r="J1401" s="3"/>
      </tp>
      <tp>
        <v>4699107553.9499998</v>
        <stp/>
        <stp>EM_S_FA_PROFIT_TTM</stp>
        <stp>3</stp>
        <stp>001965.SZ</stp>
        <stp>2019-12-31</stp>
        <stp>1</stp>
        <tr r="J461" s="3"/>
      </tp>
      <tp>
        <v>-313232950.76999998</v>
        <stp/>
        <stp>EM_S_FA_PROFIT_TTM</stp>
        <stp>3</stp>
        <stp>000965.SZ</stp>
        <stp>2019-12-31</stp>
        <stp>1</stp>
        <tr r="J430" s="3"/>
      </tp>
      <tp>
        <v>152967707.13</v>
        <stp/>
        <stp>EM_S_FA_PROFIT_TTM</stp>
        <stp>3</stp>
        <stp>002965.SZ</stp>
        <stp>2019-12-31</stp>
        <stp>1</stp>
        <tr r="J1399" s="3"/>
      </tp>
      <tp>
        <v>44158341.049999997</v>
        <stp/>
        <stp>EM_S_FA_PROFIT_TTM</stp>
        <stp>3</stp>
        <stp>000962.SZ</stp>
        <stp>2019-12-31</stp>
        <stp>1</stp>
        <tr r="J428" s="3"/>
      </tp>
      <tp>
        <v>157349666.09</v>
        <stp/>
        <stp>EM_S_FA_PROFIT_TTM</stp>
        <stp>3</stp>
        <stp>002962.SZ</stp>
        <stp>2019-12-31</stp>
        <stp>1</stp>
        <tr r="J1397" s="3"/>
      </tp>
      <tp>
        <v>2789279241.9299998</v>
        <stp/>
        <stp>EM_S_FA_PROFIT_TTM</stp>
        <stp>3</stp>
        <stp>000963.SZ</stp>
        <stp>2019-12-31</stp>
        <stp>1</stp>
        <tr r="J429" s="3"/>
      </tp>
      <tp>
        <v>276293336.01999998</v>
        <stp/>
        <stp>EM_S_FA_PROFIT_TTM</stp>
        <stp>3</stp>
        <stp>002963.SZ</stp>
        <stp>2019-12-31</stp>
        <stp>1</stp>
        <tr r="J1398" s="3"/>
      </tp>
      <tp>
        <v>987141855.03999996</v>
        <stp/>
        <stp>EM_S_FA_PROFIT_TTM</stp>
        <stp>3</stp>
        <stp>000960.SZ</stp>
        <stp>2019-12-31</stp>
        <stp>1</stp>
        <tr r="J426" s="3"/>
      </tp>
      <tp>
        <v>349628323.26999998</v>
        <stp/>
        <stp>EM_S_FA_PROFIT_TTM</stp>
        <stp>3</stp>
        <stp>002960.SZ</stp>
        <stp>2019-12-31</stp>
        <stp>1</stp>
        <tr r="J1395" s="3"/>
      </tp>
      <tp>
        <v>3096828025.77</v>
        <stp/>
        <stp>EM_S_FA_PROFIT_TTM</stp>
        <stp>3</stp>
        <stp>000961.SZ</stp>
        <stp>2019-12-31</stp>
        <stp>1</stp>
        <tr r="J427" s="3"/>
      </tp>
      <tp>
        <v>120010022.98999999</v>
        <stp/>
        <stp>EM_S_FA_PROFIT_TTM</stp>
        <stp>3</stp>
        <stp>002961.SZ</stp>
        <stp>2019-12-31</stp>
        <stp>1</stp>
        <tr r="J1396" s="3"/>
      </tp>
      <tp>
        <v>256936138.84</v>
        <stp/>
        <stp>EM_S_FA_PROFIT_TTM</stp>
        <stp>3</stp>
        <stp>000958.SZ</stp>
        <stp>2019-12-31</stp>
        <stp>1</stp>
        <tr r="J424" s="3"/>
      </tp>
      <tp>
        <v>2768599000</v>
        <stp/>
        <stp>EM_S_FA_PROFIT_TTM</stp>
        <stp>3</stp>
        <stp>002958.SZ</stp>
        <stp>2019-12-31</stp>
        <stp>1</stp>
        <tr r="J1393" s="3"/>
      </tp>
      <tp>
        <v>2082742086.72</v>
        <stp/>
        <stp>EM_S_FA_PROFIT_TTM</stp>
        <stp>3</stp>
        <stp>000959.SZ</stp>
        <stp>2019-12-31</stp>
        <stp>1</stp>
        <tr r="J425" s="3"/>
      </tp>
      <tp>
        <v>233832226.34999999</v>
        <stp/>
        <stp>EM_S_FA_PROFIT_TTM</stp>
        <stp>3</stp>
        <stp>002959.SZ</stp>
        <stp>2019-12-31</stp>
        <stp>1</stp>
        <tr r="J1394" s="3"/>
      </tp>
      <tp>
        <v>148673608.15000001</v>
        <stp/>
        <stp>EM_S_FA_PROFIT_TTM</stp>
        <stp>3</stp>
        <stp>002956.SZ</stp>
        <stp>2019-12-31</stp>
        <stp>1</stp>
        <tr r="J1391" s="3"/>
      </tp>
      <tp>
        <v>58256486.950000003</v>
        <stp/>
        <stp>EM_S_FA_PROFIT_TTM</stp>
        <stp>3</stp>
        <stp>000957.SZ</stp>
        <stp>2019-12-31</stp>
        <stp>1</stp>
        <tr r="J423" s="3"/>
      </tp>
      <tp>
        <v>306753168.31</v>
        <stp/>
        <stp>EM_S_FA_PROFIT_TTM</stp>
        <stp>3</stp>
        <stp>002957.SZ</stp>
        <stp>2019-12-31</stp>
        <stp>1</stp>
        <tr r="J1392" s="3"/>
      </tp>
      <tp>
        <v>-89316837.840000004</v>
        <stp/>
        <stp>EM_S_FA_PROFIT_TTM</stp>
        <stp>3</stp>
        <stp>000955.SZ</stp>
        <stp>2019-12-31</stp>
        <stp>1</stp>
        <tr r="J422" s="3"/>
      </tp>
      <tp>
        <v>292056067.91000003</v>
        <stp/>
        <stp>EM_S_FA_PROFIT_TTM</stp>
        <stp>3</stp>
        <stp>002955.SZ</stp>
        <stp>2019-12-31</stp>
        <stp>1</stp>
        <tr r="J1390" s="3"/>
      </tp>
      <tp>
        <v>142383722.38</v>
        <stp/>
        <stp>EM_S_FA_PROFIT_TTM</stp>
        <stp>3</stp>
        <stp>000952.SZ</stp>
        <stp>2019-12-31</stp>
        <stp>1</stp>
        <tr r="J420" s="3"/>
      </tp>
      <tp>
        <v>87715341.5</v>
        <stp/>
        <stp>EM_S_FA_PROFIT_TTM</stp>
        <stp>3</stp>
        <stp>002952.SZ</stp>
        <stp>2019-12-31</stp>
        <stp>1</stp>
        <tr r="J1388" s="3"/>
      </tp>
      <tp>
        <v>-226601816.52000001</v>
        <stp/>
        <stp>EM_S_FA_PROFIT_TTM</stp>
        <stp>3</stp>
        <stp>000953.SZ</stp>
        <stp>2019-12-31</stp>
        <stp>1</stp>
        <tr r="J421" s="3"/>
      </tp>
      <tp>
        <v>110198363.98999999</v>
        <stp/>
        <stp>EM_S_FA_PROFIT_TTM</stp>
        <stp>3</stp>
        <stp>002953.SZ</stp>
        <stp>2019-12-31</stp>
        <stp>1</stp>
        <tr r="J1389" s="3"/>
      </tp>
      <tp>
        <v>1026309884.48</v>
        <stp/>
        <stp>EM_S_FA_PROFIT_TTM</stp>
        <stp>3</stp>
        <stp>000950.SZ</stp>
        <stp>2019-12-31</stp>
        <stp>1</stp>
        <tr r="J418" s="3"/>
      </tp>
      <tp>
        <v>302810661.97000003</v>
        <stp/>
        <stp>EM_S_FA_PROFIT_TTM</stp>
        <stp>3</stp>
        <stp>002950.SZ</stp>
        <stp>2019-12-31</stp>
        <stp>1</stp>
        <tr r="J1386" s="3"/>
      </tp>
      <tp>
        <v>1345960583.26</v>
        <stp/>
        <stp>EM_S_FA_PROFIT_TTM</stp>
        <stp>3</stp>
        <stp>000951.SZ</stp>
        <stp>2019-12-31</stp>
        <stp>1</stp>
        <tr r="J419" s="3"/>
      </tp>
      <tp>
        <v>184657030.02000001</v>
        <stp/>
        <stp>EM_S_FA_PROFIT_TTM</stp>
        <stp>3</stp>
        <stp>002951.SZ</stp>
        <stp>2019-12-31</stp>
        <stp>1</stp>
        <tr r="J1387" s="3"/>
      </tp>
      <tp>
        <v>65673131.609999999</v>
        <stp/>
        <stp>EM_S_FA_PROFIT_TTM</stp>
        <stp>3</stp>
        <stp>000948.SZ</stp>
        <stp>2019-12-31</stp>
        <stp>1</stp>
        <tr r="J416" s="3"/>
      </tp>
      <tp>
        <v>2266824000</v>
        <stp/>
        <stp>EM_S_FA_PROFIT_TTM</stp>
        <stp>3</stp>
        <stp>002948.SZ</stp>
        <stp>2019-12-31</stp>
        <stp>1</stp>
        <tr r="J1384" s="3"/>
      </tp>
      <tp>
        <v>126455876.95999999</v>
        <stp/>
        <stp>EM_S_FA_PROFIT_TTM</stp>
        <stp>3</stp>
        <stp>000949.SZ</stp>
        <stp>2019-12-31</stp>
        <stp>1</stp>
        <tr r="J417" s="3"/>
      </tp>
      <tp>
        <v>143340278.05000001</v>
        <stp/>
        <stp>EM_S_FA_PROFIT_TTM</stp>
        <stp>3</stp>
        <stp>002949.SZ</stp>
        <stp>2019-12-31</stp>
        <stp>1</stp>
        <tr r="J1385" s="3"/>
      </tp>
      <tp>
        <v>253156009</v>
        <stp/>
        <stp>EM_S_FA_PROFIT_TTM</stp>
        <stp>3</stp>
        <stp>002946.SZ</stp>
        <stp>2019-12-31</stp>
        <stp>1</stp>
        <tr r="J1382" s="3"/>
      </tp>
      <tp>
        <v>154528422.78999999</v>
        <stp/>
        <stp>EM_S_FA_PROFIT_TTM</stp>
        <stp>3</stp>
        <stp>002947.SZ</stp>
        <stp>2019-12-31</stp>
        <stp>1</stp>
        <tr r="J1383" s="3"/>
      </tp>
      <tp>
        <v>392734337.02999997</v>
        <stp/>
        <stp>EM_S_FA_PROFIT_TTM</stp>
        <stp>3</stp>
        <stp>002945.SZ</stp>
        <stp>2019-12-31</stp>
        <stp>1</stp>
        <tr r="J1381" s="3"/>
      </tp>
      <tp>
        <v>159057287.63999999</v>
        <stp/>
        <stp>EM_S_FA_PROFIT_TTM</stp>
        <stp>3</stp>
        <stp>002942.SZ</stp>
        <stp>2019-12-31</stp>
        <stp>1</stp>
        <tr r="J1379" s="3"/>
      </tp>
      <tp>
        <v>42087072.049999997</v>
        <stp/>
        <stp>EM_S_FA_PROFIT_TTM</stp>
        <stp>3</stp>
        <stp>002943.SZ</stp>
        <stp>2019-12-31</stp>
        <stp>1</stp>
        <tr r="J1380" s="3"/>
      </tp>
      <tp>
        <v>112283803.51000001</v>
        <stp/>
        <stp>EM_S_FA_PROFIT_TTM</stp>
        <stp>3</stp>
        <stp>002940.SZ</stp>
        <stp>2019-12-31</stp>
        <stp>1</stp>
        <tr r="J1377" s="3"/>
      </tp>
      <tp>
        <v>82516099.150000006</v>
        <stp/>
        <stp>EM_S_FA_PROFIT_TTM</stp>
        <stp>3</stp>
        <stp>002941.SZ</stp>
        <stp>2019-12-31</stp>
        <stp>1</stp>
        <tr r="J1378" s="3"/>
      </tp>
      <tp>
        <v>545590884.05999994</v>
        <stp/>
        <stp>EM_S_FA_PROFIT_TTM</stp>
        <stp>3</stp>
        <stp>000998.SZ</stp>
        <stp>2019-12-31</stp>
        <stp>1</stp>
        <tr r="J456" s="3"/>
      </tp>
      <tp>
        <v>2322083397.04</v>
        <stp/>
        <stp>EM_S_FA_PROFIT_TTM</stp>
        <stp>3</stp>
        <stp>000999.SZ</stp>
        <stp>2019-12-31</stp>
        <stp>1</stp>
        <tr r="J457" s="3"/>
      </tp>
      <tp>
        <v>11407598.699999999</v>
        <stp/>
        <stp>EM_S_FA_PROFIT_TTM</stp>
        <stp>3</stp>
        <stp>000996.SZ</stp>
        <stp>2019-12-31</stp>
        <stp>1</stp>
        <tr r="J454" s="3"/>
      </tp>
      <tp>
        <v>768860367.98000002</v>
        <stp/>
        <stp>EM_S_FA_PROFIT_TTM</stp>
        <stp>3</stp>
        <stp>000997.SZ</stp>
        <stp>2019-12-31</stp>
        <stp>1</stp>
        <tr r="J455" s="3"/>
      </tp>
      <tp>
        <v>-67551338.040000007</v>
        <stp/>
        <stp>EM_S_FA_PROFIT_TTM</stp>
        <stp>3</stp>
        <stp>000995.SZ</stp>
        <stp>2019-12-31</stp>
        <stp>1</stp>
        <tr r="J453" s="3"/>
      </tp>
      <tp>
        <v>-97583643.969999999</v>
        <stp/>
        <stp>EM_S_FA_PROFIT_TTM</stp>
        <stp>3</stp>
        <stp>000993.SZ</stp>
        <stp>2019-12-31</stp>
        <stp>1</stp>
        <tr r="J452" s="3"/>
      </tp>
      <tp>
        <v>519250392.24000001</v>
        <stp/>
        <stp>EM_S_FA_PROFIT_TTM</stp>
        <stp>3</stp>
        <stp>000990.SZ</stp>
        <stp>2019-12-31</stp>
        <stp>1</stp>
        <tr r="J451" s="3"/>
      </tp>
      <tp>
        <v>481574696.63</v>
        <stp/>
        <stp>EM_S_FA_PROFIT_TTM</stp>
        <stp>3</stp>
        <stp>000988.SZ</stp>
        <stp>2019-12-31</stp>
        <stp>1</stp>
        <tr r="J449" s="3"/>
      </tp>
      <tp>
        <v>176814696.06999999</v>
        <stp/>
        <stp>EM_S_FA_PROFIT_TTM</stp>
        <stp>3</stp>
        <stp>000989.SZ</stp>
        <stp>2019-12-31</stp>
        <stp>1</stp>
        <tr r="J450" s="3"/>
      </tp>
      <tp>
        <v>1918174464.9200001</v>
        <stp/>
        <stp>EM_S_FA_PROFIT_TTM</stp>
        <stp>3</stp>
        <stp>000987.SZ</stp>
        <stp>2019-12-31</stp>
        <stp>1</stp>
        <tr r="J448" s="3"/>
      </tp>
      <tp>
        <v>60586092.310000002</v>
        <stp/>
        <stp>EM_S_FA_PROFIT_TTM</stp>
        <stp>3</stp>
        <stp>000985.SZ</stp>
        <stp>2019-12-31</stp>
        <stp>1</stp>
        <tr r="J447" s="3"/>
      </tp>
      <tp>
        <v>-3154971152.4499998</v>
        <stp/>
        <stp>EM_S_FA_PROFIT_TTM</stp>
        <stp>3</stp>
        <stp>000982.SZ</stp>
        <stp>2019-12-31</stp>
        <stp>1</stp>
        <tr r="J445" s="3"/>
      </tp>
      <tp>
        <v>2323879039.1999998</v>
        <stp/>
        <stp>EM_S_FA_PROFIT_TTM</stp>
        <stp>3</stp>
        <stp>000983.SZ</stp>
        <stp>2019-12-31</stp>
        <stp>1</stp>
        <tr r="J446" s="3"/>
      </tp>
      <tp>
        <v>-373604692.60000002</v>
        <stp/>
        <stp>EM_S_FA_PROFIT_TTM</stp>
        <stp>3</stp>
        <stp>000980.SZ</stp>
        <stp>2019-12-31</stp>
        <stp>1</stp>
        <tr r="J443" s="3"/>
      </tp>
      <tp>
        <v>-2008821690.1099999</v>
        <stp/>
        <stp>EM_S_FA_PROFIT_TTM</stp>
        <stp>3</stp>
        <stp>000981.SZ</stp>
        <stp>2019-12-31</stp>
        <stp>1</stp>
        <tr r="J444" s="3"/>
      </tp>
      <tp>
        <v>-230042549.86000001</v>
        <stp/>
        <stp>EM_S_FA_PROFIT_TTM</stp>
        <stp>3</stp>
        <stp>600478.SH</stp>
        <stp>2019-12-31</stp>
        <stp>1</stp>
        <tr r="J2572" s="3"/>
      </tp>
      <tp>
        <v>323097107.27999997</v>
        <stp/>
        <stp>EM_S_FA_PROFIT_TTM</stp>
        <stp>3</stp>
        <stp>600479.SH</stp>
        <stp>2019-12-31</stp>
        <stp>1</stp>
        <tr r="J2573" s="3"/>
      </tp>
      <tp>
        <v>-11302887.039999999</v>
        <stp/>
        <stp>EM_S_FA_PROFIT_TTM</stp>
        <stp>3</stp>
        <stp>600476.SH</stp>
        <stp>2019-12-31</stp>
        <stp>1</stp>
        <tr r="J2570" s="3"/>
      </tp>
      <tp>
        <v>456961694.85000002</v>
        <stp/>
        <stp>EM_S_FA_PROFIT_TTM</stp>
        <stp>3</stp>
        <stp>600477.SH</stp>
        <stp>2019-12-31</stp>
        <stp>1</stp>
        <tr r="J2571" s="3"/>
      </tp>
      <tp>
        <v>47972571.93</v>
        <stp/>
        <stp>EM_S_FA_PROFIT_TTM</stp>
        <stp>3</stp>
        <stp>603477.SH</stp>
        <stp>2019-12-31</stp>
        <stp>1</stp>
        <tr r="J3416" s="3"/>
      </tp>
      <tp>
        <v>506908849.86000001</v>
        <stp/>
        <stp>EM_S_FA_PROFIT_TTM</stp>
        <stp>3</stp>
        <stp>600475.SH</stp>
        <stp>2019-12-31</stp>
        <stp>1</stp>
        <tr r="J2569" s="3"/>
      </tp>
      <tp>
        <v>-522483963.69999999</v>
        <stp/>
        <stp>EM_S_FA_PROFIT_TTM</stp>
        <stp>3</stp>
        <stp>600470.SH</stp>
        <stp>2019-12-31</stp>
        <stp>1</stp>
        <tr r="J2568" s="3"/>
      </tp>
      <tp>
        <v>47116960.939999998</v>
        <stp/>
        <stp>EM_S_FA_PROFIT_TTM</stp>
        <stp>3</stp>
        <stp>600468.SH</stp>
        <stp>2019-12-31</stp>
        <stp>1</stp>
        <tr r="J2566" s="3"/>
      </tp>
      <tp>
        <v>208374770.63</v>
        <stp/>
        <stp>EM_S_FA_PROFIT_TTM</stp>
        <stp>3</stp>
        <stp>600469.SH</stp>
        <stp>2019-12-31</stp>
        <stp>1</stp>
        <tr r="J2567" s="3"/>
      </tp>
      <tp>
        <v>3792708794.7600002</v>
        <stp/>
        <stp>EM_S_FA_PROFIT_TTM</stp>
        <stp>3</stp>
        <stp>600466.SH</stp>
        <stp>2019-12-31</stp>
        <stp>1</stp>
        <tr r="J2564" s="3"/>
      </tp>
      <tp>
        <v>245728119.97</v>
        <stp/>
        <stp>EM_S_FA_PROFIT_TTM</stp>
        <stp>3</stp>
        <stp>603466.SH</stp>
        <stp>2019-12-31</stp>
        <stp>1</stp>
        <tr r="J3415" s="3"/>
      </tp>
      <tp>
        <v>66678452.460000001</v>
        <stp/>
        <stp>EM_S_FA_PROFIT_TTM</stp>
        <stp>3</stp>
        <stp>600467.SH</stp>
        <stp>2019-12-31</stp>
        <stp>1</stp>
        <tr r="J2565" s="3"/>
      </tp>
      <tp>
        <v>-300249897.14999998</v>
        <stp/>
        <stp>EM_S_FA_PROFIT_TTM</stp>
        <stp>3</stp>
        <stp>600462.SH</stp>
        <stp>2019-12-31</stp>
        <stp>1</stp>
        <tr r="J2562" s="3"/>
      </tp>
      <tp>
        <v>-19226414.52</v>
        <stp/>
        <stp>EM_S_FA_PROFIT_TTM</stp>
        <stp>3</stp>
        <stp>600463.SH</stp>
        <stp>2019-12-31</stp>
        <stp>1</stp>
        <tr r="J2563" s="3"/>
      </tp>
      <tp>
        <v>-48305009.770000003</v>
        <stp/>
        <stp>EM_S_FA_PROFIT_TTM</stp>
        <stp>3</stp>
        <stp>600460.SH</stp>
        <stp>2019-12-31</stp>
        <stp>1</stp>
        <tr r="J2560" s="3"/>
      </tp>
      <tp>
        <v>530089517.56999999</v>
        <stp/>
        <stp>EM_S_FA_PROFIT_TTM</stp>
        <stp>3</stp>
        <stp>600461.SH</stp>
        <stp>2019-12-31</stp>
        <stp>1</stp>
        <tr r="J2561" s="3"/>
      </tp>
      <tp>
        <v>-519323171.19999999</v>
        <stp/>
        <stp>EM_S_FA_PROFIT_TTM</stp>
        <stp>3</stp>
        <stp>600458.SH</stp>
        <stp>2019-12-31</stp>
        <stp>1</stp>
        <tr r="J2558" s="3"/>
      </tp>
      <tp>
        <v>377174976.01999998</v>
        <stp/>
        <stp>EM_S_FA_PROFIT_TTM</stp>
        <stp>3</stp>
        <stp>603458.SH</stp>
        <stp>2019-12-31</stp>
        <stp>1</stp>
        <tr r="J3414" s="3"/>
      </tp>
      <tp>
        <v>220800880.94</v>
        <stp/>
        <stp>EM_S_FA_PROFIT_TTM</stp>
        <stp>3</stp>
        <stp>600459.SH</stp>
        <stp>2019-12-31</stp>
        <stp>1</stp>
        <tr r="J2559" s="3"/>
      </tp>
      <tp>
        <v>255551475.63</v>
        <stp/>
        <stp>EM_S_FA_PROFIT_TTM</stp>
        <stp>3</stp>
        <stp>600456.SH</stp>
        <stp>2019-12-31</stp>
        <stp>1</stp>
        <tr r="J2557" s="3"/>
      </tp>
      <tp>
        <v>197089590.93000001</v>
        <stp/>
        <stp>EM_S_FA_PROFIT_TTM</stp>
        <stp>3</stp>
        <stp>603456.SH</stp>
        <stp>2019-12-31</stp>
        <stp>1</stp>
        <tr r="J3413" s="3"/>
      </tp>
      <tp>
        <v>23717393.890000001</v>
        <stp/>
        <stp>EM_S_FA_PROFIT_TTM</stp>
        <stp>3</stp>
        <stp>600455.SH</stp>
        <stp>2019-12-31</stp>
        <stp>1</stp>
        <tr r="J2556" s="3"/>
      </tp>
      <tp>
        <v>452032500.56999999</v>
        <stp/>
        <stp>EM_S_FA_PROFIT_TTM</stp>
        <stp>3</stp>
        <stp>600452.SH</stp>
        <stp>2019-12-31</stp>
        <stp>1</stp>
        <tr r="J2555" s="3"/>
      </tp>
      <tp>
        <v>7239426.6699999999</v>
        <stp/>
        <stp>EM_S_FA_PROFIT_TTM</stp>
        <stp>3</stp>
        <stp>600448.SH</stp>
        <stp>2019-12-31</stp>
        <stp>1</stp>
        <tr r="J2553" s="3"/>
      </tp>
      <tp>
        <v>767091924.98000002</v>
        <stp/>
        <stp>EM_S_FA_PROFIT_TTM</stp>
        <stp>3</stp>
        <stp>600449.SH</stp>
        <stp>2019-12-31</stp>
        <stp>1</stp>
        <tr r="J2554" s="3"/>
      </tp>
      <tp>
        <v>-131655450.31</v>
        <stp/>
        <stp>EM_S_FA_PROFIT_TTM</stp>
        <stp>3</stp>
        <stp>600446.SH</stp>
        <stp>2019-12-31</stp>
        <stp>1</stp>
        <tr r="J2552" s="3"/>
      </tp>
      <tp>
        <v>39990444.75</v>
        <stp/>
        <stp>EM_S_FA_PROFIT_TTM</stp>
        <stp>3</stp>
        <stp>600444.SH</stp>
        <stp>2019-12-31</stp>
        <stp>1</stp>
        <tr r="J2551" s="3"/>
      </tp>
      <tp>
        <v>1141639665.0599999</v>
        <stp/>
        <stp>EM_S_FA_PROFIT_TTM</stp>
        <stp>3</stp>
        <stp>603444.SH</stp>
        <stp>2019-12-31</stp>
        <stp>1</stp>
        <tr r="J3412" s="3"/>
      </tp>
      <tp>
        <v>2635166842.04</v>
        <stp/>
        <stp>EM_S_FA_PROFIT_TTM</stp>
        <stp>3</stp>
        <stp>600438.SH</stp>
        <stp>2019-12-31</stp>
        <stp>1</stp>
        <tr r="J2549" s="3"/>
      </tp>
      <tp>
        <v>232710262.94</v>
        <stp/>
        <stp>EM_S_FA_PROFIT_TTM</stp>
        <stp>3</stp>
        <stp>600439.SH</stp>
        <stp>2019-12-31</stp>
        <stp>1</stp>
        <tr r="J2550" s="3"/>
      </tp>
      <tp>
        <v>1338998886.25</v>
        <stp/>
        <stp>EM_S_FA_PROFIT_TTM</stp>
        <stp>3</stp>
        <stp>600436.SH</stp>
        <stp>2019-12-31</stp>
        <stp>1</stp>
        <tr r="J2548" s="3"/>
      </tp>
      <tp>
        <v>128215012.38</v>
        <stp/>
        <stp>EM_S_FA_PROFIT_TTM</stp>
        <stp>3</stp>
        <stp>600435.SH</stp>
        <stp>2019-12-31</stp>
        <stp>1</stp>
        <tr r="J2547" s="3"/>
      </tp>
      <tp>
        <v>112107151.18000001</v>
        <stp/>
        <stp>EM_S_FA_PROFIT_TTM</stp>
        <stp>3</stp>
        <stp>600433.SH</stp>
        <stp>2019-12-31</stp>
        <stp>1</stp>
        <tr r="J2546" s="3"/>
      </tp>
      <tp>
        <v>103110955.54000001</v>
        <stp/>
        <stp>EM_S_FA_PROFIT_TTM</stp>
        <stp>3</stp>
        <stp>600428.SH</stp>
        <stp>2019-12-31</stp>
        <stp>1</stp>
        <tr r="J2544" s="3"/>
      </tp>
      <tp>
        <v>302328804.48000002</v>
        <stp/>
        <stp>EM_S_FA_PROFIT_TTM</stp>
        <stp>3</stp>
        <stp>600429.SH</stp>
        <stp>2019-12-31</stp>
        <stp>1</stp>
        <tr r="J2545" s="3"/>
      </tp>
      <tp>
        <v>142181163.86000001</v>
        <stp/>
        <stp>EM_S_FA_PROFIT_TTM</stp>
        <stp>3</stp>
        <stp>603429.SH</stp>
        <stp>2019-12-31</stp>
        <stp>1</stp>
        <tr r="J3411" s="3"/>
      </tp>
      <tp>
        <v>2397459961.6799998</v>
        <stp/>
        <stp>EM_S_FA_PROFIT_TTM</stp>
        <stp>3</stp>
        <stp>600426.SH</stp>
        <stp>2019-12-31</stp>
        <stp>1</stp>
        <tr r="J2543" s="3"/>
      </tp>
      <tp>
        <v>367474198.93000001</v>
        <stp/>
        <stp>EM_S_FA_PROFIT_TTM</stp>
        <stp>3</stp>
        <stp>600425.SH</stp>
        <stp>2019-12-31</stp>
        <stp>1</stp>
        <tr r="J2542" s="3"/>
      </tp>
      <tp>
        <v>438889654.50999999</v>
        <stp/>
        <stp>EM_S_FA_PROFIT_TTM</stp>
        <stp>3</stp>
        <stp>600422.SH</stp>
        <stp>2019-12-31</stp>
        <stp>1</stp>
        <tr r="J2540" s="3"/>
      </tp>
      <tp>
        <v>-28587202.57</v>
        <stp/>
        <stp>EM_S_FA_PROFIT_TTM</stp>
        <stp>3</stp>
        <stp>600423.SH</stp>
        <stp>2019-12-31</stp>
        <stp>1</stp>
        <tr r="J2541" s="3"/>
      </tp>
      <tp>
        <v>1047777598.3</v>
        <stp/>
        <stp>EM_S_FA_PROFIT_TTM</stp>
        <stp>3</stp>
        <stp>600420.SH</stp>
        <stp>2019-12-31</stp>
        <stp>1</stp>
        <tr r="J2538" s="3"/>
      </tp>
      <tp>
        <v>-11317506.66</v>
        <stp/>
        <stp>EM_S_FA_PROFIT_TTM</stp>
        <stp>3</stp>
        <stp>600421.SH</stp>
        <stp>2019-12-31</stp>
        <stp>1</stp>
        <tr r="J2539" s="3"/>
      </tp>
      <tp>
        <v>158899655.49000001</v>
        <stp/>
        <stp>EM_S_FA_PROFIT_TTM</stp>
        <stp>3</stp>
        <stp>603421.SH</stp>
        <stp>2019-12-31</stp>
        <stp>1</stp>
        <tr r="J3410" s="3"/>
      </tp>
      <tp>
        <v>-999116490.88</v>
        <stp/>
        <stp>EM_S_FA_PROFIT_TTM</stp>
        <stp>3</stp>
        <stp>600418.SH</stp>
        <stp>2019-12-31</stp>
        <stp>1</stp>
        <tr r="J2536" s="3"/>
      </tp>
      <tp>
        <v>130886951.04000001</v>
        <stp/>
        <stp>EM_S_FA_PROFIT_TTM</stp>
        <stp>3</stp>
        <stp>600419.SH</stp>
        <stp>2019-12-31</stp>
        <stp>1</stp>
        <tr r="J2537" s="3"/>
      </tp>
      <tp>
        <v>-2438472290.6700001</v>
        <stp/>
        <stp>EM_S_FA_PROFIT_TTM</stp>
        <stp>3</stp>
        <stp>600416.SH</stp>
        <stp>2019-12-31</stp>
        <stp>1</stp>
        <tr r="J2535" s="3"/>
      </tp>
      <tp>
        <v>159413758.19</v>
        <stp/>
        <stp>EM_S_FA_PROFIT_TTM</stp>
        <stp>3</stp>
        <stp>603416.SH</stp>
        <stp>2019-12-31</stp>
        <stp>1</stp>
        <tr r="J3409" s="3"/>
      </tp>
      <tp>
        <v>704372226.13999999</v>
        <stp/>
        <stp>EM_S_FA_PROFIT_TTM</stp>
        <stp>3</stp>
        <stp>600415.SH</stp>
        <stp>2019-12-31</stp>
        <stp>1</stp>
        <tr r="J2534" s="3"/>
      </tp>
      <tp>
        <v>-71764986.939999998</v>
        <stp/>
        <stp>EM_S_FA_PROFIT_TTM</stp>
        <stp>3</stp>
        <stp>600410.SH</stp>
        <stp>2019-12-31</stp>
        <stp>1</stp>
        <tr r="J2533" s="3"/>
      </tp>
      <tp>
        <v>404754862.38</v>
        <stp/>
        <stp>EM_S_FA_PROFIT_TTM</stp>
        <stp>3</stp>
        <stp>600408.SH</stp>
        <stp>2019-12-31</stp>
        <stp>1</stp>
        <tr r="J2531" s="3"/>
      </tp>
      <tp>
        <v>680290258.07000005</v>
        <stp/>
        <stp>EM_S_FA_PROFIT_TTM</stp>
        <stp>3</stp>
        <stp>600409.SH</stp>
        <stp>2019-12-31</stp>
        <stp>1</stp>
        <tr r="J2532" s="3"/>
      </tp>
      <tp>
        <v>4281167171.4899998</v>
        <stp/>
        <stp>EM_S_FA_PROFIT_TTM</stp>
        <stp>3</stp>
        <stp>600406.SH</stp>
        <stp>2019-12-31</stp>
        <stp>1</stp>
        <tr r="J2530" s="3"/>
      </tp>
      <tp>
        <v>-220757551.83000001</v>
        <stp/>
        <stp>EM_S_FA_PROFIT_TTM</stp>
        <stp>3</stp>
        <stp>600405.SH</stp>
        <stp>2019-12-31</stp>
        <stp>1</stp>
        <tr r="J2529" s="3"/>
      </tp>
      <tp>
        <v>65206309.689999998</v>
        <stp/>
        <stp>EM_S_FA_PROFIT_TTM</stp>
        <stp>3</stp>
        <stp>600403.SH</stp>
        <stp>2019-12-31</stp>
        <stp>1</stp>
        <tr r="J2528" s="3"/>
      </tp>
      <tp>
        <v>179675978.59999999</v>
        <stp/>
        <stp>EM_S_FA_PROFIT_TTM</stp>
        <stp>3</stp>
        <stp>600400.SH</stp>
        <stp>2019-12-31</stp>
        <stp>1</stp>
        <tr r="J2527" s="3"/>
      </tp>
      <tp>
        <v>873275027.72000003</v>
        <stp/>
        <stp>EM_S_FA_PROFIT_TTM</stp>
        <stp>3</stp>
        <stp>600498.SH</stp>
        <stp>2019-12-31</stp>
        <stp>1</stp>
        <tr r="J2589" s="3"/>
      </tp>
      <tp>
        <v>-568105529.55999994</v>
        <stp/>
        <stp>EM_S_FA_PROFIT_TTM</stp>
        <stp>3</stp>
        <stp>600499.SH</stp>
        <stp>2019-12-31</stp>
        <stp>1</stp>
        <tr r="J2590" s="3"/>
      </tp>
      <tp>
        <v>30741404.219999999</v>
        <stp/>
        <stp>EM_S_FA_PROFIT_TTM</stp>
        <stp>3</stp>
        <stp>603499.SH</stp>
        <stp>2019-12-31</stp>
        <stp>1</stp>
        <tr r="J3421" s="3"/>
      </tp>
      <tp>
        <v>340487566.94</v>
        <stp/>
        <stp>EM_S_FA_PROFIT_TTM</stp>
        <stp>3</stp>
        <stp>600496.SH</stp>
        <stp>2019-12-31</stp>
        <stp>1</stp>
        <tr r="J2587" s="3"/>
      </tp>
      <tp>
        <v>88301554.209999993</v>
        <stp/>
        <stp>EM_S_FA_PROFIT_TTM</stp>
        <stp>3</stp>
        <stp>603496.SH</stp>
        <stp>2019-12-31</stp>
        <stp>1</stp>
        <tr r="J3420" s="3"/>
      </tp>
      <tp>
        <v>594476671.88999999</v>
        <stp/>
        <stp>EM_S_FA_PROFIT_TTM</stp>
        <stp>3</stp>
        <stp>600497.SH</stp>
        <stp>2019-12-31</stp>
        <stp>1</stp>
        <tr r="J2588" s="3"/>
      </tp>
      <tp>
        <v>42761149.789999999</v>
        <stp/>
        <stp>EM_S_FA_PROFIT_TTM</stp>
        <stp>3</stp>
        <stp>600495.SH</stp>
        <stp>2019-12-31</stp>
        <stp>1</stp>
        <tr r="J2586" s="3"/>
      </tp>
      <tp>
        <v>14763638.470000001</v>
        <stp/>
        <stp>EM_S_FA_PROFIT_TTM</stp>
        <stp>3</stp>
        <stp>600493.SH</stp>
        <stp>2019-12-31</stp>
        <stp>1</stp>
        <tr r="J2585" s="3"/>
      </tp>
      <tp>
        <v>228257165.87</v>
        <stp/>
        <stp>EM_S_FA_PROFIT_TTM</stp>
        <stp>3</stp>
        <stp>600490.SH</stp>
        <stp>2019-12-31</stp>
        <stp>1</stp>
        <tr r="J2583" s="3"/>
      </tp>
      <tp>
        <v>984209184.57000005</v>
        <stp/>
        <stp>EM_S_FA_PROFIT_TTM</stp>
        <stp>3</stp>
        <stp>600491.SH</stp>
        <stp>2019-12-31</stp>
        <stp>1</stp>
        <tr r="J2584" s="3"/>
      </tp>
      <tp>
        <v>197263131.77000001</v>
        <stp/>
        <stp>EM_S_FA_PROFIT_TTM</stp>
        <stp>3</stp>
        <stp>600488.SH</stp>
        <stp>2019-12-31</stp>
        <stp>1</stp>
        <tr r="J2581" s="3"/>
      </tp>
      <tp>
        <v>81600490.189999998</v>
        <stp/>
        <stp>EM_S_FA_PROFIT_TTM</stp>
        <stp>3</stp>
        <stp>603488.SH</stp>
        <stp>2019-12-31</stp>
        <stp>1</stp>
        <tr r="J3418" s="3"/>
      </tp>
      <tp>
        <v>542136797.84000003</v>
        <stp/>
        <stp>EM_S_FA_PROFIT_TTM</stp>
        <stp>3</stp>
        <stp>600489.SH</stp>
        <stp>2019-12-31</stp>
        <stp>1</stp>
        <tr r="J2582" s="3"/>
      </tp>
      <tp>
        <v>309991367.25</v>
        <stp/>
        <stp>EM_S_FA_PROFIT_TTM</stp>
        <stp>3</stp>
        <stp>603489.SH</stp>
        <stp>2019-12-31</stp>
        <stp>1</stp>
        <tr r="J3419" s="3"/>
      </tp>
      <tp>
        <v>1040326035.86</v>
        <stp/>
        <stp>EM_S_FA_PROFIT_TTM</stp>
        <stp>3</stp>
        <stp>600486.SH</stp>
        <stp>2019-12-31</stp>
        <stp>1</stp>
        <tr r="J2579" s="3"/>
      </tp>
      <tp>
        <v>299148766.50999999</v>
        <stp/>
        <stp>EM_S_FA_PROFIT_TTM</stp>
        <stp>3</stp>
        <stp>603486.SH</stp>
        <stp>2019-12-31</stp>
        <stp>1</stp>
        <tr r="J3417" s="3"/>
      </tp>
      <tp>
        <v>1610431945.0799999</v>
        <stp/>
        <stp>EM_S_FA_PROFIT_TTM</stp>
        <stp>3</stp>
        <stp>600487.SH</stp>
        <stp>2019-12-31</stp>
        <stp>1</stp>
        <tr r="J2580" s="3"/>
      </tp>
      <tp>
        <v>-18169687405.43</v>
        <stp/>
        <stp>EM_S_FA_PROFIT_TTM</stp>
        <stp>3</stp>
        <stp>600485.SH</stp>
        <stp>2019-12-31</stp>
        <stp>1</stp>
        <tr r="J2578" s="3"/>
      </tp>
      <tp>
        <v>1139397445.8</v>
        <stp/>
        <stp>EM_S_FA_PROFIT_TTM</stp>
        <stp>3</stp>
        <stp>600482.SH</stp>
        <stp>2019-12-31</stp>
        <stp>1</stp>
        <tr r="J2576" s="3"/>
      </tp>
      <tp>
        <v>1375045922.4100001</v>
        <stp/>
        <stp>EM_S_FA_PROFIT_TTM</stp>
        <stp>3</stp>
        <stp>600483.SH</stp>
        <stp>2019-12-31</stp>
        <stp>1</stp>
        <tr r="J2577" s="3"/>
      </tp>
      <tp>
        <v>196135779.56999999</v>
        <stp/>
        <stp>EM_S_FA_PROFIT_TTM</stp>
        <stp>3</stp>
        <stp>600480.SH</stp>
        <stp>2019-12-31</stp>
        <stp>1</stp>
        <tr r="J2574" s="3"/>
      </tp>
      <tp>
        <v>231177007.72999999</v>
        <stp/>
        <stp>EM_S_FA_PROFIT_TTM</stp>
        <stp>3</stp>
        <stp>600481.SH</stp>
        <stp>2019-12-31</stp>
        <stp>1</stp>
        <tr r="J2575" s="3"/>
      </tp>
      <tp>
        <v>1058071588.51</v>
        <stp/>
        <stp>EM_S_FA_PROFIT_TTM</stp>
        <stp>3</stp>
        <stp>300408.SZ</stp>
        <stp>2019-12-31</stp>
        <stp>1</stp>
        <tr r="J1806" s="3"/>
      </tp>
      <tp>
        <v>172814098.22999999</v>
        <stp/>
        <stp>EM_S_FA_PROFIT_TTM</stp>
        <stp>3</stp>
        <stp>002438.SZ</stp>
        <stp>2019-12-31</stp>
        <stp>1</stp>
        <tr r="J897" s="3"/>
      </tp>
      <tp>
        <v>-5508204.4699999997</v>
        <stp/>
        <stp>EM_S_FA_PROFIT_TTM</stp>
        <stp>3</stp>
        <stp>300409.SZ</stp>
        <stp>2019-12-31</stp>
        <stp>1</stp>
        <tr r="J1807" s="3"/>
      </tp>
      <tp>
        <v>540492911.64999998</v>
        <stp/>
        <stp>EM_S_FA_PROFIT_TTM</stp>
        <stp>3</stp>
        <stp>002439.SZ</stp>
        <stp>2019-12-31</stp>
        <stp>1</stp>
        <tr r="J898" s="3"/>
      </tp>
      <tp>
        <v>323526070.00999999</v>
        <stp/>
        <stp>EM_S_FA_PROFIT_TTM</stp>
        <stp>3</stp>
        <stp>300406.SZ</stp>
        <stp>2019-12-31</stp>
        <stp>1</stp>
        <tr r="J1804" s="3"/>
      </tp>
      <tp>
        <v>296529813.47000003</v>
        <stp/>
        <stp>EM_S_FA_PROFIT_TTM</stp>
        <stp>3</stp>
        <stp>002436.SZ</stp>
        <stp>2019-12-31</stp>
        <stp>1</stp>
        <tr r="J895" s="3"/>
      </tp>
      <tp>
        <v>34497396.68</v>
        <stp/>
        <stp>EM_S_FA_PROFIT_TTM</stp>
        <stp>3</stp>
        <stp>300407.SZ</stp>
        <stp>2019-12-31</stp>
        <stp>1</stp>
        <tr r="J1805" s="3"/>
      </tp>
      <tp>
        <v>128209537.29000001</v>
        <stp/>
        <stp>EM_S_FA_PROFIT_TTM</stp>
        <stp>3</stp>
        <stp>002437.SZ</stp>
        <stp>2019-12-31</stp>
        <stp>1</stp>
        <tr r="J896" s="3"/>
      </tp>
      <tp>
        <v>10001320.279999999</v>
        <stp/>
        <stp>EM_S_FA_PROFIT_TTM</stp>
        <stp>3</stp>
        <stp>300404.SZ</stp>
        <stp>2019-12-31</stp>
        <stp>1</stp>
        <tr r="J1802" s="3"/>
      </tp>
      <tp>
        <v>327262596.89999998</v>
        <stp/>
        <stp>EM_S_FA_PROFIT_TTM</stp>
        <stp>3</stp>
        <stp>002434.SZ</stp>
        <stp>2019-12-31</stp>
        <stp>1</stp>
        <tr r="J893" s="3"/>
      </tp>
      <tp>
        <v>-102094688.75</v>
        <stp/>
        <stp>EM_S_FA_PROFIT_TTM</stp>
        <stp>3</stp>
        <stp>300405.SZ</stp>
        <stp>2019-12-31</stp>
        <stp>1</stp>
        <tr r="J1803" s="3"/>
      </tp>
      <tp>
        <v>375592922.67000002</v>
        <stp/>
        <stp>EM_S_FA_PROFIT_TTM</stp>
        <stp>3</stp>
        <stp>002435.SZ</stp>
        <stp>2019-12-31</stp>
        <stp>1</stp>
        <tr r="J894" s="3"/>
      </tp>
      <tp>
        <v>26695124.899999999</v>
        <stp/>
        <stp>EM_S_FA_PROFIT_TTM</stp>
        <stp>3</stp>
        <stp>300402.SZ</stp>
        <stp>2019-12-31</stp>
        <stp>1</stp>
        <tr r="J1800" s="3"/>
      </tp>
      <tp>
        <v>-15849338.92</v>
        <stp/>
        <stp>EM_S_FA_PROFIT_TTM</stp>
        <stp>3</stp>
        <stp>002432.SZ</stp>
        <stp>2019-12-31</stp>
        <stp>1</stp>
        <tr r="J891" s="3"/>
      </tp>
      <tp>
        <v>147298395.18000001</v>
        <stp/>
        <stp>EM_S_FA_PROFIT_TTM</stp>
        <stp>3</stp>
        <stp>300403.SZ</stp>
        <stp>2019-12-31</stp>
        <stp>1</stp>
        <tr r="J1801" s="3"/>
      </tp>
      <tp>
        <v>203217543.69999999</v>
        <stp/>
        <stp>EM_S_FA_PROFIT_TTM</stp>
        <stp>3</stp>
        <stp>002433.SZ</stp>
        <stp>2019-12-31</stp>
        <stp>1</stp>
        <tr r="J892" s="3"/>
      </tp>
      <tp>
        <v>10587442.26</v>
        <stp/>
        <stp>EM_S_FA_PROFIT_TTM</stp>
        <stp>3</stp>
        <stp>000430.SZ</stp>
        <stp>2019-12-31</stp>
        <stp>1</stp>
        <tr r="J98" s="3"/>
      </tp>
      <tp>
        <v>35773503.719999999</v>
        <stp/>
        <stp>EM_S_FA_PROFIT_TTM</stp>
        <stp>3</stp>
        <stp>300400.SZ</stp>
        <stp>2019-12-31</stp>
        <stp>1</stp>
        <tr r="J1798" s="3"/>
      </tp>
      <tp>
        <v>788614788.04999995</v>
        <stp/>
        <stp>EM_S_FA_PROFIT_TTM</stp>
        <stp>3</stp>
        <stp>002430.SZ</stp>
        <stp>2019-12-31</stp>
        <stp>1</stp>
        <tr r="J889" s="3"/>
      </tp>
      <tp>
        <v>391623440.06</v>
        <stp/>
        <stp>EM_S_FA_PROFIT_TTM</stp>
        <stp>3</stp>
        <stp>300401.SZ</stp>
        <stp>2019-12-31</stp>
        <stp>1</stp>
        <tr r="J1799" s="3"/>
      </tp>
      <tp>
        <v>-193044990.66999999</v>
        <stp/>
        <stp>EM_S_FA_PROFIT_TTM</stp>
        <stp>3</stp>
        <stp>002431.SZ</stp>
        <stp>2019-12-31</stp>
        <stp>1</stp>
        <tr r="J890" s="3"/>
      </tp>
      <tp>
        <v>-633976202.61000001</v>
        <stp/>
        <stp>EM_S_FA_PROFIT_TTM</stp>
        <stp>3</stp>
        <stp>000428.SZ</stp>
        <stp>2019-12-31</stp>
        <stp>1</stp>
        <tr r="J96" s="3"/>
      </tp>
      <tp>
        <v>1410305318.52</v>
        <stp/>
        <stp>EM_S_FA_PROFIT_TTM</stp>
        <stp>3</stp>
        <stp>300418.SZ</stp>
        <stp>2019-12-31</stp>
        <stp>1</stp>
        <tr r="J1816" s="3"/>
      </tp>
      <tp>
        <v>-9048566.4600000009</v>
        <stp/>
        <stp>EM_S_FA_PROFIT_TTM</stp>
        <stp>3</stp>
        <stp>002428.SZ</stp>
        <stp>2019-12-31</stp>
        <stp>1</stp>
        <tr r="J887" s="3"/>
      </tp>
      <tp>
        <v>1769462045.0799999</v>
        <stp/>
        <stp>EM_S_FA_PROFIT_TTM</stp>
        <stp>3</stp>
        <stp>000429.SZ</stp>
        <stp>2019-12-31</stp>
        <stp>1</stp>
        <tr r="J97" s="3"/>
      </tp>
      <tp>
        <v>-634340043.03999996</v>
        <stp/>
        <stp>EM_S_FA_PROFIT_TTM</stp>
        <stp>3</stp>
        <stp>300419.SZ</stp>
        <stp>2019-12-31</stp>
        <stp>1</stp>
        <tr r="J1817" s="3"/>
      </tp>
      <tp>
        <v>772480213.32000005</v>
        <stp/>
        <stp>EM_S_FA_PROFIT_TTM</stp>
        <stp>3</stp>
        <stp>002429.SZ</stp>
        <stp>2019-12-31</stp>
        <stp>1</stp>
        <tr r="J888" s="3"/>
      </tp>
      <tp>
        <v>-840651588.14999998</v>
        <stp/>
        <stp>EM_S_FA_PROFIT_TTM</stp>
        <stp>3</stp>
        <stp>000426.SZ</stp>
        <stp>2019-12-31</stp>
        <stp>1</stp>
        <tr r="J95" s="3"/>
      </tp>
      <tp>
        <v>93531969.310000002</v>
        <stp/>
        <stp>EM_S_FA_PROFIT_TTM</stp>
        <stp>3</stp>
        <stp>300416.SZ</stp>
        <stp>2019-12-31</stp>
        <stp>1</stp>
        <tr r="J1814" s="3"/>
      </tp>
      <tp>
        <v>-1410788468.45</v>
        <stp/>
        <stp>EM_S_FA_PROFIT_TTM</stp>
        <stp>3</stp>
        <stp>002426.SZ</stp>
        <stp>2019-12-31</stp>
        <stp>1</stp>
        <tr r="J885" s="3"/>
      </tp>
      <tp>
        <v>162366309.22</v>
        <stp/>
        <stp>EM_S_FA_PROFIT_TTM</stp>
        <stp>3</stp>
        <stp>300417.SZ</stp>
        <stp>2019-12-31</stp>
        <stp>1</stp>
        <tr r="J1815" s="3"/>
      </tp>
      <tp>
        <v>-1098395396.6700001</v>
        <stp/>
        <stp>EM_S_FA_PROFIT_TTM</stp>
        <stp>3</stp>
        <stp>002427.SZ</stp>
        <stp>2019-12-31</stp>
        <stp>1</stp>
        <tr r="J886" s="3"/>
      </tp>
      <tp>
        <v>62557179.159999996</v>
        <stp/>
        <stp>EM_S_FA_PROFIT_TTM</stp>
        <stp>3</stp>
        <stp>300414.SZ</stp>
        <stp>2019-12-31</stp>
        <stp>1</stp>
        <tr r="J1812" s="3"/>
      </tp>
      <tp>
        <v>488283118.06</v>
        <stp/>
        <stp>EM_S_FA_PROFIT_TTM</stp>
        <stp>3</stp>
        <stp>002424.SZ</stp>
        <stp>2019-12-31</stp>
        <stp>1</stp>
        <tr r="J883" s="3"/>
      </tp>
      <tp>
        <v>3577827057.6900001</v>
        <stp/>
        <stp>EM_S_FA_PROFIT_TTM</stp>
        <stp>3</stp>
        <stp>000425.SZ</stp>
        <stp>2019-12-31</stp>
        <stp>1</stp>
        <tr r="J94" s="3"/>
      </tp>
      <tp>
        <v>193298208.50999999</v>
        <stp/>
        <stp>EM_S_FA_PROFIT_TTM</stp>
        <stp>3</stp>
        <stp>300415.SZ</stp>
        <stp>2019-12-31</stp>
        <stp>1</stp>
        <tr r="J1813" s="3"/>
      </tp>
      <tp>
        <v>295283332.35000002</v>
        <stp/>
        <stp>EM_S_FA_PROFIT_TTM</stp>
        <stp>3</stp>
        <stp>002425.SZ</stp>
        <stp>2019-12-31</stp>
        <stp>1</stp>
        <tr r="J884" s="3"/>
      </tp>
      <tp>
        <v>21342805.170000002</v>
        <stp/>
        <stp>EM_S_FA_PROFIT_TTM</stp>
        <stp>3</stp>
        <stp>000422.SZ</stp>
        <stp>2019-12-31</stp>
        <stp>1</stp>
        <tr r="J92" s="3"/>
      </tp>
      <tp>
        <v>51900011.759999998</v>
        <stp/>
        <stp>EM_S_FA_PROFIT_TTM</stp>
        <stp>3</stp>
        <stp>300412.SZ</stp>
        <stp>2019-12-31</stp>
        <stp>1</stp>
        <tr r="J1810" s="3"/>
      </tp>
      <tp>
        <v>1171739467</v>
        <stp/>
        <stp>EM_S_FA_PROFIT_TTM</stp>
        <stp>3</stp>
        <stp>002422.SZ</stp>
        <stp>2019-12-31</stp>
        <stp>1</stp>
        <tr r="J881" s="3"/>
      </tp>
      <tp>
        <v>1068517870.97</v>
        <stp/>
        <stp>EM_S_FA_PROFIT_TTM</stp>
        <stp>3</stp>
        <stp>000423.SZ</stp>
        <stp>2019-12-31</stp>
        <stp>1</stp>
        <tr r="J93" s="3"/>
      </tp>
      <tp>
        <v>1024723786.9</v>
        <stp/>
        <stp>EM_S_FA_PROFIT_TTM</stp>
        <stp>3</stp>
        <stp>300413.SZ</stp>
        <stp>2019-12-31</stp>
        <stp>1</stp>
        <tr r="J1811" s="3"/>
      </tp>
      <tp>
        <v>-6239751.6799999997</v>
        <stp/>
        <stp>EM_S_FA_PROFIT_TTM</stp>
        <stp>3</stp>
        <stp>002423.SZ</stp>
        <stp>2019-12-31</stp>
        <stp>1</stp>
        <tr r="J882" s="3"/>
      </tp>
      <tp>
        <v>100775616.61</v>
        <stp/>
        <stp>EM_S_FA_PROFIT_TTM</stp>
        <stp>3</stp>
        <stp>000420.SZ</stp>
        <stp>2019-12-31</stp>
        <stp>1</stp>
        <tr r="J90" s="3"/>
      </tp>
      <tp>
        <v>-92263954.739999995</v>
        <stp/>
        <stp>EM_S_FA_PROFIT_TTM</stp>
        <stp>3</stp>
        <stp>300410.SZ</stp>
        <stp>2019-12-31</stp>
        <stp>1</stp>
        <tr r="J1808" s="3"/>
      </tp>
      <tp>
        <v>-382487786.86000001</v>
        <stp/>
        <stp>EM_S_FA_PROFIT_TTM</stp>
        <stp>3</stp>
        <stp>002420.SZ</stp>
        <stp>2019-12-31</stp>
        <stp>1</stp>
        <tr r="J879" s="3"/>
      </tp>
      <tp>
        <v>212614651.05000001</v>
        <stp/>
        <stp>EM_S_FA_PROFIT_TTM</stp>
        <stp>3</stp>
        <stp>000421.SZ</stp>
        <stp>2019-12-31</stp>
        <stp>1</stp>
        <tr r="J91" s="3"/>
      </tp>
      <tp>
        <v>-1676279374.4000001</v>
        <stp/>
        <stp>EM_S_FA_PROFIT_TTM</stp>
        <stp>3</stp>
        <stp>300411.SZ</stp>
        <stp>2019-12-31</stp>
        <stp>1</stp>
        <tr r="J1809" s="3"/>
      </tp>
      <tp>
        <v>181903883</v>
        <stp/>
        <stp>EM_S_FA_PROFIT_TTM</stp>
        <stp>3</stp>
        <stp>002421.SZ</stp>
        <stp>2019-12-31</stp>
        <stp>1</stp>
        <tr r="J880" s="3"/>
      </tp>
      <tp>
        <v>443892787.91000003</v>
        <stp/>
        <stp>EM_S_FA_PROFIT_TTM</stp>
        <stp>3</stp>
        <stp>300428.SZ</stp>
        <stp>2019-12-31</stp>
        <stp>1</stp>
        <tr r="J1826" s="3"/>
      </tp>
      <tp>
        <v>-1397884702.1800001</v>
        <stp/>
        <stp>EM_S_FA_PROFIT_TTM</stp>
        <stp>3</stp>
        <stp>002418.SZ</stp>
        <stp>2019-12-31</stp>
        <stp>1</stp>
        <tr r="J877" s="3"/>
      </tp>
      <tp>
        <v>195774403.00999999</v>
        <stp/>
        <stp>EM_S_FA_PROFIT_TTM</stp>
        <stp>3</stp>
        <stp>000419.SZ</stp>
        <stp>2019-12-31</stp>
        <stp>1</stp>
        <tr r="J89" s="3"/>
      </tp>
      <tp>
        <v>158350117.96000001</v>
        <stp/>
        <stp>EM_S_FA_PROFIT_TTM</stp>
        <stp>3</stp>
        <stp>300429.SZ</stp>
        <stp>2019-12-31</stp>
        <stp>1</stp>
        <tr r="J1827" s="3"/>
      </tp>
      <tp>
        <v>884700658.35000002</v>
        <stp/>
        <stp>EM_S_FA_PROFIT_TTM</stp>
        <stp>3</stp>
        <stp>002419.SZ</stp>
        <stp>2019-12-31</stp>
        <stp>1</stp>
        <tr r="J878" s="3"/>
      </tp>
      <tp>
        <v>36750080.759999998</v>
        <stp/>
        <stp>EM_S_FA_PROFIT_TTM</stp>
        <stp>3</stp>
        <stp>000416.SZ</stp>
        <stp>2019-12-31</stp>
        <stp>1</stp>
        <tr r="J87" s="3"/>
      </tp>
      <tp>
        <v>-1099703235.8699999</v>
        <stp/>
        <stp>EM_S_FA_PROFIT_TTM</stp>
        <stp>3</stp>
        <stp>300426.SZ</stp>
        <stp>2019-12-31</stp>
        <stp>1</stp>
        <tr r="J1824" s="3"/>
      </tp>
      <tp>
        <v>39153987.030000001</v>
        <stp/>
        <stp>EM_S_FA_PROFIT_TTM</stp>
        <stp>3</stp>
        <stp>002416.SZ</stp>
        <stp>2019-12-31</stp>
        <stp>1</stp>
        <tr r="J875" s="3"/>
      </tp>
      <tp>
        <v>340394004.44</v>
        <stp/>
        <stp>EM_S_FA_PROFIT_TTM</stp>
        <stp>3</stp>
        <stp>000417.SZ</stp>
        <stp>2019-12-31</stp>
        <stp>1</stp>
        <tr r="J88" s="3"/>
      </tp>
      <tp>
        <v>280506536.17000002</v>
        <stp/>
        <stp>EM_S_FA_PROFIT_TTM</stp>
        <stp>3</stp>
        <stp>300427.SZ</stp>
        <stp>2019-12-31</stp>
        <stp>1</stp>
        <tr r="J1825" s="3"/>
      </tp>
      <tp>
        <v>-367611.35</v>
        <stp/>
        <stp>EM_S_FA_PROFIT_TTM</stp>
        <stp>3</stp>
        <stp>002417.SZ</stp>
        <stp>2019-12-31</stp>
        <stp>1</stp>
        <tr r="J876" s="3"/>
      </tp>
      <tp>
        <v>57753205.369999997</v>
        <stp/>
        <stp>EM_S_FA_PROFIT_TTM</stp>
        <stp>3</stp>
        <stp>300424.SZ</stp>
        <stp>2019-12-31</stp>
        <stp>1</stp>
        <tr r="J1822" s="3"/>
      </tp>
      <tp>
        <v>269827398.88</v>
        <stp/>
        <stp>EM_S_FA_PROFIT_TTM</stp>
        <stp>3</stp>
        <stp>002414.SZ</stp>
        <stp>2019-12-31</stp>
        <stp>1</stp>
        <tr r="J873" s="3"/>
      </tp>
      <tp>
        <v>3351296000</v>
        <stp/>
        <stp>EM_S_FA_PROFIT_TTM</stp>
        <stp>3</stp>
        <stp>000415.SZ</stp>
        <stp>2019-12-31</stp>
        <stp>1</stp>
        <tr r="J86" s="3"/>
      </tp>
      <tp>
        <v>122235163.23</v>
        <stp/>
        <stp>EM_S_FA_PROFIT_TTM</stp>
        <stp>3</stp>
        <stp>300425.SZ</stp>
        <stp>2019-12-31</stp>
        <stp>1</stp>
        <tr r="J1823" s="3"/>
      </tp>
      <tp>
        <v>12128094587.15</v>
        <stp/>
        <stp>EM_S_FA_PROFIT_TTM</stp>
        <stp>3</stp>
        <stp>002415.SZ</stp>
        <stp>2019-12-31</stp>
        <stp>1</stp>
        <tr r="J874" s="3"/>
      </tp>
      <tp>
        <v>300146864.97000003</v>
        <stp/>
        <stp>EM_S_FA_PROFIT_TTM</stp>
        <stp>3</stp>
        <stp>300422.SZ</stp>
        <stp>2019-12-31</stp>
        <stp>1</stp>
        <tr r="J1820" s="3"/>
      </tp>
      <tp>
        <v>164481477.91999999</v>
        <stp/>
        <stp>EM_S_FA_PROFIT_TTM</stp>
        <stp>3</stp>
        <stp>002412.SZ</stp>
        <stp>2019-12-31</stp>
        <stp>1</stp>
        <tr r="J871" s="3"/>
      </tp>
      <tp>
        <v>2098950165.26</v>
        <stp/>
        <stp>EM_S_FA_PROFIT_TTM</stp>
        <stp>3</stp>
        <stp>000413.SZ</stp>
        <stp>2019-12-31</stp>
        <stp>1</stp>
        <tr r="J85" s="3"/>
      </tp>
      <tp>
        <v>551328151.40999997</v>
        <stp/>
        <stp>EM_S_FA_PROFIT_TTM</stp>
        <stp>3</stp>
        <stp>300423.SZ</stp>
        <stp>2019-12-31</stp>
        <stp>1</stp>
        <tr r="J1821" s="3"/>
      </tp>
      <tp>
        <v>135868965.65000001</v>
        <stp/>
        <stp>EM_S_FA_PROFIT_TTM</stp>
        <stp>3</stp>
        <stp>002413.SZ</stp>
        <stp>2019-12-31</stp>
        <stp>1</stp>
        <tr r="J872" s="3"/>
      </tp>
      <tp>
        <v>-3232334659.8099999</v>
        <stp/>
        <stp>EM_S_FA_PROFIT_TTM</stp>
        <stp>3</stp>
        <stp>000410.SZ</stp>
        <stp>2019-12-31</stp>
        <stp>1</stp>
        <tr r="J83" s="3"/>
      </tp>
      <tp>
        <v>161441690.71000001</v>
        <stp/>
        <stp>EM_S_FA_PROFIT_TTM</stp>
        <stp>3</stp>
        <stp>300420.SZ</stp>
        <stp>2019-12-31</stp>
        <stp>1</stp>
        <tr r="J1818" s="3"/>
      </tp>
      <tp>
        <v>317746904.25999999</v>
        <stp/>
        <stp>EM_S_FA_PROFIT_TTM</stp>
        <stp>3</stp>
        <stp>002410.SZ</stp>
        <stp>2019-12-31</stp>
        <stp>1</stp>
        <tr r="J869" s="3"/>
      </tp>
      <tp>
        <v>325830710.22000003</v>
        <stp/>
        <stp>EM_S_FA_PROFIT_TTM</stp>
        <stp>3</stp>
        <stp>000411.SZ</stp>
        <stp>2019-12-31</stp>
        <stp>1</stp>
        <tr r="J84" s="3"/>
      </tp>
      <tp>
        <v>57665780.979999997</v>
        <stp/>
        <stp>EM_S_FA_PROFIT_TTM</stp>
        <stp>3</stp>
        <stp>300421.SZ</stp>
        <stp>2019-12-31</stp>
        <stp>1</stp>
        <tr r="J1819" s="3"/>
      </tp>
      <tp>
        <v>324236300.10000002</v>
        <stp/>
        <stp>EM_S_FA_PROFIT_TTM</stp>
        <stp>3</stp>
        <stp>002411.SZ</stp>
        <stp>2019-12-31</stp>
        <stp>1</stp>
        <tr r="J870" s="3"/>
      </tp>
      <tp>
        <v>448956028.38</v>
        <stp/>
        <stp>EM_S_FA_PROFIT_TTM</stp>
        <stp>3</stp>
        <stp>000408.SZ</stp>
        <stp>2019-12-31</stp>
        <stp>1</stp>
        <tr r="J81" s="3"/>
      </tp>
      <tp>
        <v>287281766.25999999</v>
        <stp/>
        <stp>EM_S_FA_PROFIT_TTM</stp>
        <stp>3</stp>
        <stp>300438.SZ</stp>
        <stp>2019-12-31</stp>
        <stp>1</stp>
        <tr r="J1836" s="3"/>
      </tp>
      <tp>
        <v>690526408.5</v>
        <stp/>
        <stp>EM_S_FA_PROFIT_TTM</stp>
        <stp>3</stp>
        <stp>002408.SZ</stp>
        <stp>2019-12-31</stp>
        <stp>1</stp>
        <tr r="J867" s="3"/>
      </tp>
      <tp>
        <v>-482802025.67000002</v>
        <stp/>
        <stp>EM_S_FA_PROFIT_TTM</stp>
        <stp>3</stp>
        <stp>000409.SZ</stp>
        <stp>2019-12-31</stp>
        <stp>1</stp>
        <tr r="J82" s="3"/>
      </tp>
      <tp>
        <v>259609512.33000001</v>
        <stp/>
        <stp>EM_S_FA_PROFIT_TTM</stp>
        <stp>3</stp>
        <stp>300439.SZ</stp>
        <stp>2019-12-31</stp>
        <stp>1</stp>
        <tr r="J1837" s="3"/>
      </tp>
      <tp>
        <v>238249680.86000001</v>
        <stp/>
        <stp>EM_S_FA_PROFIT_TTM</stp>
        <stp>3</stp>
        <stp>002409.SZ</stp>
        <stp>2019-12-31</stp>
        <stp>1</stp>
        <tr r="J868" s="3"/>
      </tp>
      <tp>
        <v>26278836.32</v>
        <stp/>
        <stp>EM_S_FA_PROFIT_TTM</stp>
        <stp>3</stp>
        <stp>300436.SZ</stp>
        <stp>2019-12-31</stp>
        <stp>1</stp>
        <tr r="J1834" s="3"/>
      </tp>
      <tp>
        <v>280594213.55000001</v>
        <stp/>
        <stp>EM_S_FA_PROFIT_TTM</stp>
        <stp>3</stp>
        <stp>002406.SZ</stp>
        <stp>2019-12-31</stp>
        <stp>1</stp>
        <tr r="J865" s="3"/>
      </tp>
      <tp>
        <v>214067850.61000001</v>
        <stp/>
        <stp>EM_S_FA_PROFIT_TTM</stp>
        <stp>3</stp>
        <stp>000407.SZ</stp>
        <stp>2019-12-31</stp>
        <stp>1</stp>
        <tr r="J80" s="3"/>
      </tp>
      <tp>
        <v>240704491.34999999</v>
        <stp/>
        <stp>EM_S_FA_PROFIT_TTM</stp>
        <stp>3</stp>
        <stp>300437.SZ</stp>
        <stp>2019-12-31</stp>
        <stp>1</stp>
        <tr r="J1835" s="3"/>
      </tp>
      <tp>
        <v>43326378.299999997</v>
        <stp/>
        <stp>EM_S_FA_PROFIT_TTM</stp>
        <stp>3</stp>
        <stp>002407.SZ</stp>
        <stp>2019-12-31</stp>
        <stp>1</stp>
        <tr r="J866" s="3"/>
      </tp>
      <tp>
        <v>136097148.74000001</v>
        <stp/>
        <stp>EM_S_FA_PROFIT_TTM</stp>
        <stp>3</stp>
        <stp>000404.SZ</stp>
        <stp>2019-12-31</stp>
        <stp>1</stp>
        <tr r="J79" s="3"/>
      </tp>
      <tp>
        <v>156125956.68000001</v>
        <stp/>
        <stp>EM_S_FA_PROFIT_TTM</stp>
        <stp>3</stp>
        <stp>300434.SZ</stp>
        <stp>2019-12-31</stp>
        <stp>1</stp>
        <tr r="J1832" s="3"/>
      </tp>
      <tp>
        <v>171130217.15000001</v>
        <stp/>
        <stp>EM_S_FA_PROFIT_TTM</stp>
        <stp>3</stp>
        <stp>002404.SZ</stp>
        <stp>2019-12-31</stp>
        <stp>1</stp>
        <tr r="J863" s="3"/>
      </tp>
      <tp>
        <v>65848018.170000002</v>
        <stp/>
        <stp>EM_S_FA_PROFIT_TTM</stp>
        <stp>3</stp>
        <stp>300435.SZ</stp>
        <stp>2019-12-31</stp>
        <stp>1</stp>
        <tr r="J1833" s="3"/>
      </tp>
      <tp>
        <v>211520543.61000001</v>
        <stp/>
        <stp>EM_S_FA_PROFIT_TTM</stp>
        <stp>3</stp>
        <stp>002405.SZ</stp>
        <stp>2019-12-31</stp>
        <stp>1</stp>
        <tr r="J864" s="3"/>
      </tp>
      <tp>
        <v>4636337799.0200005</v>
        <stp/>
        <stp>EM_S_FA_PROFIT_TTM</stp>
        <stp>3</stp>
        <stp>000402.SZ</stp>
        <stp>2019-12-31</stp>
        <stp>1</stp>
        <tr r="J77" s="3"/>
      </tp>
      <tp>
        <v>-2237074661.3499999</v>
        <stp/>
        <stp>EM_S_FA_PROFIT_TTM</stp>
        <stp>3</stp>
        <stp>300432.SZ</stp>
        <stp>2019-12-31</stp>
        <stp>1</stp>
        <tr r="J1830" s="3"/>
      </tp>
      <tp>
        <v>294713023.94999999</v>
        <stp/>
        <stp>EM_S_FA_PROFIT_TTM</stp>
        <stp>3</stp>
        <stp>002402.SZ</stp>
        <stp>2019-12-31</stp>
        <stp>1</stp>
        <tr r="J861" s="3"/>
      </tp>
      <tp>
        <v>122643337.84999999</v>
        <stp/>
        <stp>EM_S_FA_PROFIT_TTM</stp>
        <stp>3</stp>
        <stp>000403.SZ</stp>
        <stp>2019-12-31</stp>
        <stp>1</stp>
        <tr r="J78" s="3"/>
      </tp>
      <tp>
        <v>688278034.78999996</v>
        <stp/>
        <stp>EM_S_FA_PROFIT_TTM</stp>
        <stp>3</stp>
        <stp>300433.SZ</stp>
        <stp>2019-12-31</stp>
        <stp>1</stp>
        <tr r="J1831" s="3"/>
      </tp>
      <tp>
        <v>134390924.02000001</v>
        <stp/>
        <stp>EM_S_FA_PROFIT_TTM</stp>
        <stp>3</stp>
        <stp>002403.SZ</stp>
        <stp>2019-12-31</stp>
        <stp>1</stp>
        <tr r="J862" s="3"/>
      </tp>
      <tp>
        <v>384862358.55000001</v>
        <stp/>
        <stp>EM_S_FA_PROFIT_TTM</stp>
        <stp>3</stp>
        <stp>000400.SZ</stp>
        <stp>2019-12-31</stp>
        <stp>1</stp>
        <tr r="J75" s="3"/>
      </tp>
      <tp>
        <v>97963038.120000005</v>
        <stp/>
        <stp>EM_S_FA_PROFIT_TTM</stp>
        <stp>3</stp>
        <stp>300430.SZ</stp>
        <stp>2019-12-31</stp>
        <stp>1</stp>
        <tr r="J1828" s="3"/>
      </tp>
      <tp>
        <v>208812742.49000001</v>
        <stp/>
        <stp>EM_S_FA_PROFIT_TTM</stp>
        <stp>3</stp>
        <stp>002400.SZ</stp>
        <stp>2019-12-31</stp>
        <stp>1</stp>
        <tr r="J859" s="3"/>
      </tp>
      <tp>
        <v>4009183085.6999998</v>
        <stp/>
        <stp>EM_S_FA_PROFIT_TTM</stp>
        <stp>3</stp>
        <stp>000401.SZ</stp>
        <stp>2019-12-31</stp>
        <stp>1</stp>
        <tr r="J76" s="3"/>
      </tp>
      <tp>
        <v>-2125027333.3599999</v>
        <stp/>
        <stp>EM_S_FA_PROFIT_TTM</stp>
        <stp>3</stp>
        <stp>300431.SZ</stp>
        <stp>2019-12-31</stp>
        <stp>1</stp>
        <tr r="J1829" s="3"/>
      </tp>
      <tp>
        <v>92983454.150000006</v>
        <stp/>
        <stp>EM_S_FA_PROFIT_TTM</stp>
        <stp>3</stp>
        <stp>002401.SZ</stp>
        <stp>2019-12-31</stp>
        <stp>1</stp>
        <tr r="J860" s="3"/>
      </tp>
      <tp>
        <v>158857357.88</v>
        <stp/>
        <stp>EM_S_FA_PROFIT_TTM</stp>
        <stp>3</stp>
        <stp>300448.SZ</stp>
        <stp>2019-12-31</stp>
        <stp>1</stp>
        <tr r="J1846" s="3"/>
      </tp>
      <tp>
        <v>688222078.41999996</v>
        <stp/>
        <stp>EM_S_FA_PROFIT_TTM</stp>
        <stp>3</stp>
        <stp>002478.SZ</stp>
        <stp>2019-12-31</stp>
        <stp>1</stp>
        <tr r="J936" s="3"/>
      </tp>
      <tp>
        <v>-7322804.3899999997</v>
        <stp/>
        <stp>EM_S_FA_PROFIT_TTM</stp>
        <stp>3</stp>
        <stp>300449.SZ</stp>
        <stp>2019-12-31</stp>
        <stp>1</stp>
        <tr r="J1847" s="3"/>
      </tp>
      <tp>
        <v>226573330.75</v>
        <stp/>
        <stp>EM_S_FA_PROFIT_TTM</stp>
        <stp>3</stp>
        <stp>002479.SZ</stp>
        <stp>2019-12-31</stp>
        <stp>1</stp>
        <tr r="J937" s="3"/>
      </tp>
      <tp>
        <v>109725700.09</v>
        <stp/>
        <stp>EM_S_FA_PROFIT_TTM</stp>
        <stp>3</stp>
        <stp>300446.SZ</stp>
        <stp>2019-12-31</stp>
        <stp>1</stp>
        <tr r="J1844" s="3"/>
      </tp>
      <tp>
        <v>-237877738.53</v>
        <stp/>
        <stp>EM_S_FA_PROFIT_TTM</stp>
        <stp>3</stp>
        <stp>002476.SZ</stp>
        <stp>2019-12-31</stp>
        <stp>1</stp>
        <tr r="J935" s="3"/>
      </tp>
      <tp>
        <v>-284197408.83999997</v>
        <stp/>
        <stp>EM_S_FA_PROFIT_TTM</stp>
        <stp>3</stp>
        <stp>300447.SZ</stp>
        <stp>2019-12-31</stp>
        <stp>1</stp>
        <tr r="J1845" s="3"/>
      </tp>
      <tp>
        <v>3416060.64</v>
        <stp/>
        <stp>EM_S_FA_PROFIT_TTM</stp>
        <stp>3</stp>
        <stp>300444.SZ</stp>
        <stp>2019-12-31</stp>
        <stp>1</stp>
        <tr r="J1842" s="3"/>
      </tp>
      <tp>
        <v>31194572.559999999</v>
        <stp/>
        <stp>EM_S_FA_PROFIT_TTM</stp>
        <stp>3</stp>
        <stp>002474.SZ</stp>
        <stp>2019-12-31</stp>
        <stp>1</stp>
        <tr r="J933" s="3"/>
      </tp>
      <tp>
        <v>81651334.810000002</v>
        <stp/>
        <stp>EM_S_FA_PROFIT_TTM</stp>
        <stp>3</stp>
        <stp>300445.SZ</stp>
        <stp>2019-12-31</stp>
        <stp>1</stp>
        <tr r="J1843" s="3"/>
      </tp>
      <tp>
        <v>4190959885.21</v>
        <stp/>
        <stp>EM_S_FA_PROFIT_TTM</stp>
        <stp>3</stp>
        <stp>002475.SZ</stp>
        <stp>2019-12-31</stp>
        <stp>1</stp>
        <tr r="J934" s="3"/>
      </tp>
      <tp>
        <v>-210633701.44</v>
        <stp/>
        <stp>EM_S_FA_PROFIT_TTM</stp>
        <stp>3</stp>
        <stp>300442.SZ</stp>
        <stp>2019-12-31</stp>
        <stp>1</stp>
        <tr r="J1840" s="3"/>
      </tp>
      <tp>
        <v>102912510.02</v>
        <stp/>
        <stp>EM_S_FA_PROFIT_TTM</stp>
        <stp>3</stp>
        <stp>002472.SZ</stp>
        <stp>2019-12-31</stp>
        <stp>1</stp>
        <tr r="J931" s="3"/>
      </tp>
      <tp>
        <v>173557429.47</v>
        <stp/>
        <stp>EM_S_FA_PROFIT_TTM</stp>
        <stp>3</stp>
        <stp>300443.SZ</stp>
        <stp>2019-12-31</stp>
        <stp>1</stp>
        <tr r="J1841" s="3"/>
      </tp>
      <tp>
        <v>-38889043.350000001</v>
        <stp/>
        <stp>EM_S_FA_PROFIT_TTM</stp>
        <stp>3</stp>
        <stp>002473.SZ</stp>
        <stp>2019-12-31</stp>
        <stp>1</stp>
        <tr r="J932" s="3"/>
      </tp>
      <tp>
        <v>111038726.02</v>
        <stp/>
        <stp>EM_S_FA_PROFIT_TTM</stp>
        <stp>3</stp>
        <stp>300440.SZ</stp>
        <stp>2019-12-31</stp>
        <stp>1</stp>
        <tr r="J1838" s="3"/>
      </tp>
      <tp>
        <v>-155125073.84999999</v>
        <stp/>
        <stp>EM_S_FA_PROFIT_TTM</stp>
        <stp>3</stp>
        <stp>002470.SZ</stp>
        <stp>2019-12-31</stp>
        <stp>1</stp>
        <tr r="J929" s="3"/>
      </tp>
      <tp>
        <v>118276147.04000001</v>
        <stp/>
        <stp>EM_S_FA_PROFIT_TTM</stp>
        <stp>3</stp>
        <stp>300441.SZ</stp>
        <stp>2019-12-31</stp>
        <stp>1</stp>
        <tr r="J1839" s="3"/>
      </tp>
      <tp>
        <v>-50712971.329999998</v>
        <stp/>
        <stp>EM_S_FA_PROFIT_TTM</stp>
        <stp>3</stp>
        <stp>002471.SZ</stp>
        <stp>2019-12-31</stp>
        <stp>1</stp>
        <tr r="J930" s="3"/>
      </tp>
      <tp>
        <v>116240030.3</v>
        <stp/>
        <stp>EM_S_FA_PROFIT_TTM</stp>
        <stp>3</stp>
        <stp>300458.SZ</stp>
        <stp>2019-12-31</stp>
        <stp>1</stp>
        <tr r="J1856" s="3"/>
      </tp>
      <tp>
        <v>1549308166.1400001</v>
        <stp/>
        <stp>EM_S_FA_PROFIT_TTM</stp>
        <stp>3</stp>
        <stp>002468.SZ</stp>
        <stp>2019-12-31</stp>
        <stp>1</stp>
        <tr r="J927" s="3"/>
      </tp>
      <tp>
        <v>741543756.69000006</v>
        <stp/>
        <stp>EM_S_FA_PROFIT_TTM</stp>
        <stp>3</stp>
        <stp>300459.SZ</stp>
        <stp>2019-12-31</stp>
        <stp>1</stp>
        <tr r="J1857" s="3"/>
      </tp>
      <tp>
        <v>50913611.039999999</v>
        <stp/>
        <stp>EM_S_FA_PROFIT_TTM</stp>
        <stp>3</stp>
        <stp>002469.SZ</stp>
        <stp>2019-12-31</stp>
        <stp>1</stp>
        <tr r="J928" s="3"/>
      </tp>
      <tp>
        <v>54716185.560000002</v>
        <stp/>
        <stp>EM_S_FA_PROFIT_TTM</stp>
        <stp>3</stp>
        <stp>300456.SZ</stp>
        <stp>2019-12-31</stp>
        <stp>1</stp>
        <tr r="J1854" s="3"/>
      </tp>
      <tp>
        <v>1320160841.51</v>
        <stp/>
        <stp>EM_S_FA_PROFIT_TTM</stp>
        <stp>3</stp>
        <stp>002466.SZ</stp>
        <stp>2019-12-31</stp>
        <stp>1</stp>
        <tr r="J925" s="3"/>
      </tp>
      <tp>
        <v>380232420.29000002</v>
        <stp/>
        <stp>EM_S_FA_PROFIT_TTM</stp>
        <stp>3</stp>
        <stp>300457.SZ</stp>
        <stp>2019-12-31</stp>
        <stp>1</stp>
        <tr r="J1855" s="3"/>
      </tp>
      <tp>
        <v>104449869.13</v>
        <stp/>
        <stp>EM_S_FA_PROFIT_TTM</stp>
        <stp>3</stp>
        <stp>002467.SZ</stp>
        <stp>2019-12-31</stp>
        <stp>1</stp>
        <tr r="J926" s="3"/>
      </tp>
      <tp>
        <v>603198186.59000003</v>
        <stp/>
        <stp>EM_S_FA_PROFIT_TTM</stp>
        <stp>3</stp>
        <stp>300454.SZ</stp>
        <stp>2019-12-31</stp>
        <stp>1</stp>
        <tr r="J1852" s="3"/>
      </tp>
      <tp>
        <v>63957354.890000001</v>
        <stp/>
        <stp>EM_S_FA_PROFIT_TTM</stp>
        <stp>3</stp>
        <stp>002464.SZ</stp>
        <stp>2019-12-31</stp>
        <stp>1</stp>
        <tr r="J923" s="3"/>
      </tp>
      <tp>
        <v>76534164.510000005</v>
        <stp/>
        <stp>EM_S_FA_PROFIT_TTM</stp>
        <stp>3</stp>
        <stp>300455.SZ</stp>
        <stp>2019-12-31</stp>
        <stp>1</stp>
        <tr r="J1853" s="3"/>
      </tp>
      <tp>
        <v>515753453.33999997</v>
        <stp/>
        <stp>EM_S_FA_PROFIT_TTM</stp>
        <stp>3</stp>
        <stp>002465.SZ</stp>
        <stp>2019-12-31</stp>
        <stp>1</stp>
        <tr r="J924" s="3"/>
      </tp>
      <tp>
        <v>87866937.5</v>
        <stp/>
        <stp>EM_S_FA_PROFIT_TTM</stp>
        <stp>3</stp>
        <stp>300452.SZ</stp>
        <stp>2019-12-31</stp>
        <stp>1</stp>
        <tr r="J1850" s="3"/>
      </tp>
      <tp>
        <v>630309575.75999999</v>
        <stp/>
        <stp>EM_S_FA_PROFIT_TTM</stp>
        <stp>3</stp>
        <stp>002462.SZ</stp>
        <stp>2019-12-31</stp>
        <stp>1</stp>
        <tr r="J921" s="3"/>
      </tp>
      <tp>
        <v>53391088.899999999</v>
        <stp/>
        <stp>EM_S_FA_PROFIT_TTM</stp>
        <stp>3</stp>
        <stp>300453.SZ</stp>
        <stp>2019-12-31</stp>
        <stp>1</stp>
        <tr r="J1851" s="3"/>
      </tp>
      <tp>
        <v>1038451749</v>
        <stp/>
        <stp>EM_S_FA_PROFIT_TTM</stp>
        <stp>3</stp>
        <stp>002463.SZ</stp>
        <stp>2019-12-31</stp>
        <stp>1</stp>
        <tr r="J922" s="3"/>
      </tp>
      <tp>
        <v>830713486.96000004</v>
        <stp/>
        <stp>EM_S_FA_PROFIT_TTM</stp>
        <stp>3</stp>
        <stp>300450.SZ</stp>
        <stp>2019-12-31</stp>
        <stp>1</stp>
        <tr r="J1848" s="3"/>
      </tp>
      <tp>
        <v>580014924.21000004</v>
        <stp/>
        <stp>EM_S_FA_PROFIT_TTM</stp>
        <stp>3</stp>
        <stp>002460.SZ</stp>
        <stp>2019-12-31</stp>
        <stp>1</stp>
        <tr r="J919" s="3"/>
      </tp>
      <tp>
        <v>294449673.64999998</v>
        <stp/>
        <stp>EM_S_FA_PROFIT_TTM</stp>
        <stp>3</stp>
        <stp>300451.SZ</stp>
        <stp>2019-12-31</stp>
        <stp>1</stp>
        <tr r="J1849" s="3"/>
      </tp>
      <tp>
        <v>518128410.95999998</v>
        <stp/>
        <stp>EM_S_FA_PROFIT_TTM</stp>
        <stp>3</stp>
        <stp>002461.SZ</stp>
        <stp>2019-12-31</stp>
        <stp>1</stp>
        <tr r="J920" s="3"/>
      </tp>
      <tp>
        <v>70556929.069999993</v>
        <stp/>
        <stp>EM_S_FA_PROFIT_TTM</stp>
        <stp>3</stp>
        <stp>300468.SZ</stp>
        <stp>2019-12-31</stp>
        <stp>1</stp>
        <tr r="J1866" s="3"/>
      </tp>
      <tp>
        <v>1697894252.4300001</v>
        <stp/>
        <stp>EM_S_FA_PROFIT_TTM</stp>
        <stp>3</stp>
        <stp>002458.SZ</stp>
        <stp>2019-12-31</stp>
        <stp>1</stp>
        <tr r="J917" s="3"/>
      </tp>
      <tp>
        <v>43762920.939999998</v>
        <stp/>
        <stp>EM_S_FA_PROFIT_TTM</stp>
        <stp>3</stp>
        <stp>300469.SZ</stp>
        <stp>2019-12-31</stp>
        <stp>1</stp>
        <tr r="J1867" s="3"/>
      </tp>
      <tp>
        <v>-48034192.659999996</v>
        <stp/>
        <stp>EM_S_FA_PROFIT_TTM</stp>
        <stp>3</stp>
        <stp>002459.SZ</stp>
        <stp>2019-12-31</stp>
        <stp>1</stp>
        <tr r="J918" s="3"/>
      </tp>
      <tp>
        <v>-214899178.47999999</v>
        <stp/>
        <stp>EM_S_FA_PROFIT_TTM</stp>
        <stp>3</stp>
        <stp>300466.SZ</stp>
        <stp>2019-12-31</stp>
        <stp>1</stp>
        <tr r="J1864" s="3"/>
      </tp>
      <tp>
        <v>-1718868369.3699999</v>
        <stp/>
        <stp>EM_S_FA_PROFIT_TTM</stp>
        <stp>3</stp>
        <stp>002456.SZ</stp>
        <stp>2019-12-31</stp>
        <stp>1</stp>
        <tr r="J915" s="3"/>
      </tp>
      <tp>
        <v>-834084963.23000002</v>
        <stp/>
        <stp>EM_S_FA_PROFIT_TTM</stp>
        <stp>3</stp>
        <stp>300467.SZ</stp>
        <stp>2019-12-31</stp>
        <stp>1</stp>
        <tr r="J1865" s="3"/>
      </tp>
      <tp>
        <v>144861436.61000001</v>
        <stp/>
        <stp>EM_S_FA_PROFIT_TTM</stp>
        <stp>3</stp>
        <stp>002457.SZ</stp>
        <stp>2019-12-31</stp>
        <stp>1</stp>
        <tr r="J916" s="3"/>
      </tp>
      <tp>
        <v>92058453.530000001</v>
        <stp/>
        <stp>EM_S_FA_PROFIT_TTM</stp>
        <stp>3</stp>
        <stp>300464.SZ</stp>
        <stp>2019-12-31</stp>
        <stp>1</stp>
        <tr r="J1862" s="3"/>
      </tp>
      <tp>
        <v>296848960.74000001</v>
        <stp/>
        <stp>EM_S_FA_PROFIT_TTM</stp>
        <stp>3</stp>
        <stp>002454.SZ</stp>
        <stp>2019-12-31</stp>
        <stp>1</stp>
        <tr r="J913" s="3"/>
      </tp>
      <tp>
        <v>140336742.11000001</v>
        <stp/>
        <stp>EM_S_FA_PROFIT_TTM</stp>
        <stp>3</stp>
        <stp>300465.SZ</stp>
        <stp>2019-12-31</stp>
        <stp>1</stp>
        <tr r="J1863" s="3"/>
      </tp>
      <tp>
        <v>83199850.980000004</v>
        <stp/>
        <stp>EM_S_FA_PROFIT_TTM</stp>
        <stp>3</stp>
        <stp>002455.SZ</stp>
        <stp>2019-12-31</stp>
        <stp>1</stp>
        <tr r="J914" s="3"/>
      </tp>
      <tp>
        <v>56363135.219999999</v>
        <stp/>
        <stp>EM_S_FA_PROFIT_TTM</stp>
        <stp>3</stp>
        <stp>300462.SZ</stp>
        <stp>2019-12-31</stp>
        <stp>1</stp>
        <tr r="J1860" s="3"/>
      </tp>
      <tp>
        <v>-117519392.42</v>
        <stp/>
        <stp>EM_S_FA_PROFIT_TTM</stp>
        <stp>3</stp>
        <stp>002452.SZ</stp>
        <stp>2019-12-31</stp>
        <stp>1</stp>
        <tr r="J911" s="3"/>
      </tp>
      <tp>
        <v>544057384.63999999</v>
        <stp/>
        <stp>EM_S_FA_PROFIT_TTM</stp>
        <stp>3</stp>
        <stp>300463.SZ</stp>
        <stp>2019-12-31</stp>
        <stp>1</stp>
        <tr r="J1861" s="3"/>
      </tp>
      <tp>
        <v>40607637.130000003</v>
        <stp/>
        <stp>EM_S_FA_PROFIT_TTM</stp>
        <stp>3</stp>
        <stp>002453.SZ</stp>
        <stp>2019-12-31</stp>
        <stp>1</stp>
        <tr r="J912" s="3"/>
      </tp>
      <tp>
        <v>-29544076.359999999</v>
        <stp/>
        <stp>EM_S_FA_PROFIT_TTM</stp>
        <stp>3</stp>
        <stp>300460.SZ</stp>
        <stp>2019-12-31</stp>
        <stp>1</stp>
        <tr r="J1858" s="3"/>
      </tp>
      <tp>
        <v>-2888757137.4400001</v>
        <stp/>
        <stp>EM_S_FA_PROFIT_TTM</stp>
        <stp>3</stp>
        <stp>002450.SZ</stp>
        <stp>2019-12-31</stp>
        <stp>1</stp>
        <tr r="J909" s="3"/>
      </tp>
      <tp>
        <v>-290778742.81</v>
        <stp/>
        <stp>EM_S_FA_PROFIT_TTM</stp>
        <stp>3</stp>
        <stp>300461.SZ</stp>
        <stp>2019-12-31</stp>
        <stp>1</stp>
        <tr r="J1859" s="3"/>
      </tp>
      <tp>
        <v>46160520.640000001</v>
        <stp/>
        <stp>EM_S_FA_PROFIT_TTM</stp>
        <stp>3</stp>
        <stp>002451.SZ</stp>
        <stp>2019-12-31</stp>
        <stp>1</stp>
        <tr r="J910" s="3"/>
      </tp>
      <tp>
        <v>-16955764.370000001</v>
        <stp/>
        <stp>EM_S_FA_PROFIT_TTM</stp>
        <stp>3</stp>
        <stp>300478.SZ</stp>
        <stp>2019-12-31</stp>
        <stp>1</stp>
        <tr r="J1876" s="3"/>
      </tp>
      <tp>
        <v>206487752</v>
        <stp/>
        <stp>EM_S_FA_PROFIT_TTM</stp>
        <stp>3</stp>
        <stp>002448.SZ</stp>
        <stp>2019-12-31</stp>
        <stp>1</stp>
        <tr r="J907" s="3"/>
      </tp>
      <tp>
        <v>29129058.829999998</v>
        <stp/>
        <stp>EM_S_FA_PROFIT_TTM</stp>
        <stp>3</stp>
        <stp>300479.SZ</stp>
        <stp>2019-12-31</stp>
        <stp>1</stp>
        <tr r="J1877" s="3"/>
      </tp>
      <tp>
        <v>367432644.02999997</v>
        <stp/>
        <stp>EM_S_FA_PROFIT_TTM</stp>
        <stp>3</stp>
        <stp>002449.SZ</stp>
        <stp>2019-12-31</stp>
        <stp>1</stp>
        <tr r="J908" s="3"/>
      </tp>
      <tp>
        <v>418990578.50999999</v>
        <stp/>
        <stp>EM_S_FA_PROFIT_TTM</stp>
        <stp>3</stp>
        <stp>300476.SZ</stp>
        <stp>2019-12-31</stp>
        <stp>1</stp>
        <tr r="J1874" s="3"/>
      </tp>
      <tp>
        <v>129488762.33</v>
        <stp/>
        <stp>EM_S_FA_PROFIT_TTM</stp>
        <stp>3</stp>
        <stp>002446.SZ</stp>
        <stp>2019-12-31</stp>
        <stp>1</stp>
        <tr r="J905" s="3"/>
      </tp>
      <tp>
        <v>16308895.33</v>
        <stp/>
        <stp>EM_S_FA_PROFIT_TTM</stp>
        <stp>3</stp>
        <stp>300477.SZ</stp>
        <stp>2019-12-31</stp>
        <stp>1</stp>
        <tr r="J1875" s="3"/>
      </tp>
      <tp>
        <v>-701405836.94000006</v>
        <stp/>
        <stp>EM_S_FA_PROFIT_TTM</stp>
        <stp>3</stp>
        <stp>002447.SZ</stp>
        <stp>2019-12-31</stp>
        <stp>1</stp>
        <tr r="J906" s="3"/>
      </tp>
      <tp>
        <v>166668441.72</v>
        <stp/>
        <stp>EM_S_FA_PROFIT_TTM</stp>
        <stp>3</stp>
        <stp>300474.SZ</stp>
        <stp>2019-12-31</stp>
        <stp>1</stp>
        <tr r="J1872" s="3"/>
      </tp>
      <tp>
        <v>902675118.35000002</v>
        <stp/>
        <stp>EM_S_FA_PROFIT_TTM</stp>
        <stp>3</stp>
        <stp>002444.SZ</stp>
        <stp>2019-12-31</stp>
        <stp>1</stp>
        <tr r="J903" s="3"/>
      </tp>
      <tp>
        <v>54288544.5</v>
        <stp/>
        <stp>EM_S_FA_PROFIT_TTM</stp>
        <stp>3</stp>
        <stp>300475.SZ</stp>
        <stp>2019-12-31</stp>
        <stp>1</stp>
        <tr r="J1873" s="3"/>
      </tp>
      <tp>
        <v>-2339452963.9899998</v>
        <stp/>
        <stp>EM_S_FA_PROFIT_TTM</stp>
        <stp>3</stp>
        <stp>002445.SZ</stp>
        <stp>2019-12-31</stp>
        <stp>1</stp>
        <tr r="J904" s="3"/>
      </tp>
      <tp>
        <v>77891610.760000005</v>
        <stp/>
        <stp>EM_S_FA_PROFIT_TTM</stp>
        <stp>3</stp>
        <stp>300472.SZ</stp>
        <stp>2019-12-31</stp>
        <stp>1</stp>
        <tr r="J1870" s="3"/>
      </tp>
      <tp>
        <v>58650757.869999997</v>
        <stp/>
        <stp>EM_S_FA_PROFIT_TTM</stp>
        <stp>3</stp>
        <stp>002442.SZ</stp>
        <stp>2019-12-31</stp>
        <stp>1</stp>
        <tr r="J901" s="3"/>
      </tp>
      <tp>
        <v>41952868.240000002</v>
        <stp/>
        <stp>EM_S_FA_PROFIT_TTM</stp>
        <stp>3</stp>
        <stp>300473.SZ</stp>
        <stp>2019-12-31</stp>
        <stp>1</stp>
        <tr r="J1871" s="3"/>
      </tp>
      <tp>
        <v>260899804.91999999</v>
        <stp/>
        <stp>EM_S_FA_PROFIT_TTM</stp>
        <stp>3</stp>
        <stp>002443.SZ</stp>
        <stp>2019-12-31</stp>
        <stp>1</stp>
        <tr r="J902" s="3"/>
      </tp>
      <tp>
        <v>205124616.86000001</v>
        <stp/>
        <stp>EM_S_FA_PROFIT_TTM</stp>
        <stp>3</stp>
        <stp>300470.SZ</stp>
        <stp>2019-12-31</stp>
        <stp>1</stp>
        <tr r="J1868" s="3"/>
      </tp>
      <tp>
        <v>1334467017.1400001</v>
        <stp/>
        <stp>EM_S_FA_PROFIT_TTM</stp>
        <stp>3</stp>
        <stp>002440.SZ</stp>
        <stp>2019-12-31</stp>
        <stp>1</stp>
        <tr r="J899" s="3"/>
      </tp>
      <tp>
        <v>-329161639.99000001</v>
        <stp/>
        <stp>EM_S_FA_PROFIT_TTM</stp>
        <stp>3</stp>
        <stp>300471.SZ</stp>
        <stp>2019-12-31</stp>
        <stp>1</stp>
        <tr r="J1869" s="3"/>
      </tp>
      <tp>
        <v>222147703.71000001</v>
        <stp/>
        <stp>EM_S_FA_PROFIT_TTM</stp>
        <stp>3</stp>
        <stp>002441.SZ</stp>
        <stp>2019-12-31</stp>
        <stp>1</stp>
        <tr r="J900" s="3"/>
      </tp>
      <tp>
        <v>63349270.850000001</v>
        <stp/>
        <stp>EM_S_FA_PROFIT_TTM</stp>
        <stp>3</stp>
        <stp>300488.SZ</stp>
        <stp>2019-12-31</stp>
        <stp>1</stp>
        <tr r="J1886" s="3"/>
      </tp>
      <tp>
        <v>-24925644.52</v>
        <stp/>
        <stp>EM_S_FA_PROFIT_TTM</stp>
        <stp>3</stp>
        <stp>300489.SZ</stp>
        <stp>2019-12-31</stp>
        <stp>1</stp>
        <tr r="J1887" s="3"/>
      </tp>
      <tp>
        <v>72424674.959999993</v>
        <stp/>
        <stp>EM_S_FA_PROFIT_TTM</stp>
        <stp>3</stp>
        <stp>300486.SZ</stp>
        <stp>2019-12-31</stp>
        <stp>1</stp>
        <tr r="J1884" s="3"/>
      </tp>
      <tp>
        <v>284923575.47000003</v>
        <stp/>
        <stp>EM_S_FA_PROFIT_TTM</stp>
        <stp>3</stp>
        <stp>300487.SZ</stp>
        <stp>2019-12-31</stp>
        <stp>1</stp>
        <tr r="J1885" s="3"/>
      </tp>
      <tp>
        <v>-68035085.280000001</v>
        <stp/>
        <stp>EM_S_FA_PROFIT_TTM</stp>
        <stp>3</stp>
        <stp>300484.SZ</stp>
        <stp>2019-12-31</stp>
        <stp>1</stp>
        <tr r="J1882" s="3"/>
      </tp>
      <tp>
        <v>199193915.22</v>
        <stp/>
        <stp>EM_S_FA_PROFIT_TTM</stp>
        <stp>3</stp>
        <stp>300485.SZ</stp>
        <stp>2019-12-31</stp>
        <stp>1</stp>
        <tr r="J1883" s="3"/>
      </tp>
      <tp>
        <v>413983504.32999998</v>
        <stp/>
        <stp>EM_S_FA_PROFIT_TTM</stp>
        <stp>3</stp>
        <stp>300482.SZ</stp>
        <stp>2019-12-31</stp>
        <stp>1</stp>
        <tr r="J1880" s="3"/>
      </tp>
      <tp>
        <v>268343608.72999999</v>
        <stp/>
        <stp>EM_S_FA_PROFIT_TTM</stp>
        <stp>3</stp>
        <stp>300483.SZ</stp>
        <stp>2019-12-31</stp>
        <stp>1</stp>
        <tr r="J1881" s="3"/>
      </tp>
      <tp>
        <v>49293407.799999997</v>
        <stp/>
        <stp>EM_S_FA_PROFIT_TTM</stp>
        <stp>3</stp>
        <stp>300480.SZ</stp>
        <stp>2019-12-31</stp>
        <stp>1</stp>
        <tr r="J1878" s="3"/>
      </tp>
      <tp>
        <v>135003396.62</v>
        <stp/>
        <stp>EM_S_FA_PROFIT_TTM</stp>
        <stp>3</stp>
        <stp>300481.SZ</stp>
        <stp>2019-12-31</stp>
        <stp>1</stp>
        <tr r="J1879" s="3"/>
      </tp>
      <tp>
        <v>7488636294.2700005</v>
        <stp/>
        <stp>EM_S_FA_PROFIT_TTM</stp>
        <stp>3</stp>
        <stp>300498.SZ</stp>
        <stp>2019-12-31</stp>
        <stp>1</stp>
        <tr r="J1896" s="3"/>
      </tp>
      <tp>
        <v>58142186.369999997</v>
        <stp/>
        <stp>EM_S_FA_PROFIT_TTM</stp>
        <stp>3</stp>
        <stp>300499.SZ</stp>
        <stp>2019-12-31</stp>
        <stp>1</stp>
        <tr r="J1897" s="3"/>
      </tp>
      <tp>
        <v>221849715.40000001</v>
        <stp/>
        <stp>EM_S_FA_PROFIT_TTM</stp>
        <stp>3</stp>
        <stp>300496.SZ</stp>
        <stp>2019-12-31</stp>
        <stp>1</stp>
        <tr r="J1894" s="3"/>
      </tp>
      <tp>
        <v>238678632.87</v>
        <stp/>
        <stp>EM_S_FA_PROFIT_TTM</stp>
        <stp>3</stp>
        <stp>300497.SZ</stp>
        <stp>2019-12-31</stp>
        <stp>1</stp>
        <tr r="J1895" s="3"/>
      </tp>
      <tp>
        <v>41901721.030000001</v>
        <stp/>
        <stp>EM_S_FA_PROFIT_TTM</stp>
        <stp>3</stp>
        <stp>300494.SZ</stp>
        <stp>2019-12-31</stp>
        <stp>1</stp>
        <tr r="J1892" s="3"/>
      </tp>
      <tp>
        <v>360139421.66000003</v>
        <stp/>
        <stp>EM_S_FA_PROFIT_TTM</stp>
        <stp>3</stp>
        <stp>300495.SZ</stp>
        <stp>2019-12-31</stp>
        <stp>1</stp>
        <tr r="J1893" s="3"/>
      </tp>
      <tp>
        <v>30359542.829999998</v>
        <stp/>
        <stp>EM_S_FA_PROFIT_TTM</stp>
        <stp>3</stp>
        <stp>300492.SZ</stp>
        <stp>2019-12-31</stp>
        <stp>1</stp>
        <tr r="J1890" s="3"/>
      </tp>
      <tp>
        <v>11001507.4</v>
        <stp/>
        <stp>EM_S_FA_PROFIT_TTM</stp>
        <stp>3</stp>
        <stp>300493.SZ</stp>
        <stp>2019-12-31</stp>
        <stp>1</stp>
        <tr r="J1891" s="3"/>
      </tp>
      <tp>
        <v>110118605.79000001</v>
        <stp/>
        <stp>EM_S_FA_PROFIT_TTM</stp>
        <stp>3</stp>
        <stp>300490.SZ</stp>
        <stp>2019-12-31</stp>
        <stp>1</stp>
        <tr r="J1888" s="3"/>
      </tp>
      <tp>
        <v>1725166.12</v>
        <stp/>
        <stp>EM_S_FA_PROFIT_TTM</stp>
        <stp>3</stp>
        <stp>300491.SZ</stp>
        <stp>2019-12-31</stp>
        <stp>1</stp>
        <tr r="J1889" s="3"/>
      </tp>
      <tp>
        <v>831290739.5</v>
        <stp/>
        <stp>EM_S_FA_PROFIT_TTM</stp>
        <stp>3</stp>
        <stp>000498.SZ</stp>
        <stp>2019-12-31</stp>
        <stp>1</stp>
        <tr r="J100" s="3"/>
      </tp>
      <tp>
        <v>442057432.25</v>
        <stp/>
        <stp>EM_S_FA_PROFIT_TTM</stp>
        <stp>3</stp>
        <stp>002498.SZ</stp>
        <stp>2019-12-31</stp>
        <stp>1</stp>
        <tr r="J956" s="3"/>
      </tp>
      <tp>
        <v>-600066155.36000001</v>
        <stp/>
        <stp>EM_S_FA_PROFIT_TTM</stp>
        <stp>3</stp>
        <stp>002499.SZ</stp>
        <stp>2019-12-31</stp>
        <stp>1</stp>
        <tr r="J957" s="3"/>
      </tp>
      <tp>
        <v>-524056107.04000002</v>
        <stp/>
        <stp>EM_S_FA_PROFIT_TTM</stp>
        <stp>3</stp>
        <stp>002496.SZ</stp>
        <stp>2019-12-31</stp>
        <stp>1</stp>
        <tr r="J954" s="3"/>
      </tp>
      <tp>
        <v>146406267.31999999</v>
        <stp/>
        <stp>EM_S_FA_PROFIT_TTM</stp>
        <stp>3</stp>
        <stp>002497.SZ</stp>
        <stp>2019-12-31</stp>
        <stp>1</stp>
        <tr r="J955" s="3"/>
      </tp>
      <tp>
        <v>12609649.710000001</v>
        <stp/>
        <stp>EM_S_FA_PROFIT_TTM</stp>
        <stp>3</stp>
        <stp>002494.SZ</stp>
        <stp>2019-12-31</stp>
        <stp>1</stp>
        <tr r="J952" s="3"/>
      </tp>
      <tp>
        <v>27913432.899999999</v>
        <stp/>
        <stp>EM_S_FA_PROFIT_TTM</stp>
        <stp>3</stp>
        <stp>002495.SZ</stp>
        <stp>2019-12-31</stp>
        <stp>1</stp>
        <tr r="J953" s="3"/>
      </tp>
      <tp>
        <v>42726018.390000001</v>
        <stp/>
        <stp>EM_S_FA_PROFIT_TTM</stp>
        <stp>3</stp>
        <stp>002492.SZ</stp>
        <stp>2019-12-31</stp>
        <stp>1</stp>
        <tr r="J950" s="3"/>
      </tp>
      <tp>
        <v>1987215961.6500001</v>
        <stp/>
        <stp>EM_S_FA_PROFIT_TTM</stp>
        <stp>3</stp>
        <stp>002493.SZ</stp>
        <stp>2019-12-31</stp>
        <stp>1</stp>
        <tr r="J951" s="3"/>
      </tp>
      <tp>
        <v>-8180333.1699999999</v>
        <stp/>
        <stp>EM_S_FA_PROFIT_TTM</stp>
        <stp>3</stp>
        <stp>002490.SZ</stp>
        <stp>2019-12-31</stp>
        <stp>1</stp>
        <tr r="J948" s="3"/>
      </tp>
      <tp>
        <v>203883239.21000001</v>
        <stp/>
        <stp>EM_S_FA_PROFIT_TTM</stp>
        <stp>3</stp>
        <stp>002491.SZ</stp>
        <stp>2019-12-31</stp>
        <stp>1</stp>
        <tr r="J949" s="3"/>
      </tp>
      <tp>
        <v>1165954975.6900001</v>
        <stp/>
        <stp>EM_S_FA_PROFIT_TTM</stp>
        <stp>3</stp>
        <stp>000488.SZ</stp>
        <stp>2019-12-31</stp>
        <stp>1</stp>
        <tr r="J99" s="3"/>
      </tp>
      <tp>
        <v>107688124.47</v>
        <stp/>
        <stp>EM_S_FA_PROFIT_TTM</stp>
        <stp>3</stp>
        <stp>002488.SZ</stp>
        <stp>2019-12-31</stp>
        <stp>1</stp>
        <tr r="J946" s="3"/>
      </tp>
      <tp>
        <v>356049526.47000003</v>
        <stp/>
        <stp>EM_S_FA_PROFIT_TTM</stp>
        <stp>3</stp>
        <stp>002489.SZ</stp>
        <stp>2019-12-31</stp>
        <stp>1</stp>
        <tr r="J947" s="3"/>
      </tp>
      <tp>
        <v>-11542362.810000001</v>
        <stp/>
        <stp>EM_S_FA_PROFIT_TTM</stp>
        <stp>3</stp>
        <stp>002486.SZ</stp>
        <stp>2019-12-31</stp>
        <stp>1</stp>
        <tr r="J944" s="3"/>
      </tp>
      <tp>
        <v>126897995.81</v>
        <stp/>
        <stp>EM_S_FA_PROFIT_TTM</stp>
        <stp>3</stp>
        <stp>002487.SZ</stp>
        <stp>2019-12-31</stp>
        <stp>1</stp>
        <tr r="J945" s="3"/>
      </tp>
      <tp>
        <v>265207665.49000001</v>
        <stp/>
        <stp>EM_S_FA_PROFIT_TTM</stp>
        <stp>3</stp>
        <stp>002484.SZ</stp>
        <stp>2019-12-31</stp>
        <stp>1</stp>
        <tr r="J942" s="3"/>
      </tp>
      <tp>
        <v>187237791.77000001</v>
        <stp/>
        <stp>EM_S_FA_PROFIT_TTM</stp>
        <stp>3</stp>
        <stp>002485.SZ</stp>
        <stp>2019-12-31</stp>
        <stp>1</stp>
        <tr r="J943" s="3"/>
      </tp>
      <tp>
        <v>177220342.81</v>
        <stp/>
        <stp>EM_S_FA_PROFIT_TTM</stp>
        <stp>3</stp>
        <stp>002482.SZ</stp>
        <stp>2019-12-31</stp>
        <stp>1</stp>
        <tr r="J940" s="3"/>
      </tp>
      <tp>
        <v>52157367.82</v>
        <stp/>
        <stp>EM_S_FA_PROFIT_TTM</stp>
        <stp>3</stp>
        <stp>002483.SZ</stp>
        <stp>2019-12-31</stp>
        <stp>1</stp>
        <tr r="J941" s="3"/>
      </tp>
      <tp>
        <v>-106373137.02</v>
        <stp/>
        <stp>EM_S_FA_PROFIT_TTM</stp>
        <stp>3</stp>
        <stp>002480.SZ</stp>
        <stp>2019-12-31</stp>
        <stp>1</stp>
        <tr r="J938" s="3"/>
      </tp>
      <tp>
        <v>189024145.72999999</v>
        <stp/>
        <stp>EM_S_FA_PROFIT_TTM</stp>
        <stp>3</stp>
        <stp>002481.SZ</stp>
        <stp>2019-12-31</stp>
        <stp>1</stp>
        <tr r="J939" s="3"/>
      </tp>
      <tp>
        <v>1595460808.6099999</v>
        <stp/>
        <stp>EM_S_FA_PROFIT_TTM</stp>
        <stp>3</stp>
        <stp>600578.SH</stp>
        <stp>2019-12-31</stp>
        <stp>1</stp>
        <tr r="J2658" s="3"/>
      </tp>
      <tp>
        <v>56635565.189999998</v>
        <stp/>
        <stp>EM_S_FA_PROFIT_TTM</stp>
        <stp>3</stp>
        <stp>603578.SH</stp>
        <stp>2019-12-31</stp>
        <stp>1</stp>
        <tr r="J3451" s="3"/>
      </tp>
      <tp>
        <v>162935029.09999999</v>
        <stp/>
        <stp>EM_S_FA_PROFIT_TTM</stp>
        <stp>3</stp>
        <stp>601579.SH</stp>
        <stp>2019-12-31</stp>
        <stp>1</stp>
        <tr r="J3103" s="3"/>
      </tp>
      <tp>
        <v>-85083776.829999998</v>
        <stp/>
        <stp>EM_S_FA_PROFIT_TTM</stp>
        <stp>3</stp>
        <stp>600579.SH</stp>
        <stp>2019-12-31</stp>
        <stp>1</stp>
        <tr r="J2659" s="3"/>
      </tp>
      <tp>
        <v>267067026.16</v>
        <stp/>
        <stp>EM_S_FA_PROFIT_TTM</stp>
        <stp>3</stp>
        <stp>603579.SH</stp>
        <stp>2019-12-31</stp>
        <stp>1</stp>
        <tr r="J3452" s="3"/>
      </tp>
      <tp>
        <v>-12143777.09</v>
        <stp/>
        <stp>EM_S_FA_PROFIT_TTM</stp>
        <stp>3</stp>
        <stp>600576.SH</stp>
        <stp>2019-12-31</stp>
        <stp>1</stp>
        <tr r="J2656" s="3"/>
      </tp>
      <tp>
        <v>5020324000</v>
        <stp/>
        <stp>EM_S_FA_PROFIT_TTM</stp>
        <stp>3</stp>
        <stp>601577.SH</stp>
        <stp>2019-12-31</stp>
        <stp>1</stp>
        <tr r="J3102" s="3"/>
      </tp>
      <tp>
        <v>459724561.14999998</v>
        <stp/>
        <stp>EM_S_FA_PROFIT_TTM</stp>
        <stp>3</stp>
        <stp>600577.SH</stp>
        <stp>2019-12-31</stp>
        <stp>1</stp>
        <tr r="J2657" s="3"/>
      </tp>
      <tp>
        <v>51133366.880000003</v>
        <stp/>
        <stp>EM_S_FA_PROFIT_TTM</stp>
        <stp>3</stp>
        <stp>603577.SH</stp>
        <stp>2019-12-31</stp>
        <stp>1</stp>
        <tr r="J3450" s="3"/>
      </tp>
      <tp>
        <v>714110841.92999995</v>
        <stp/>
        <stp>EM_S_FA_PROFIT_TTM</stp>
        <stp>3</stp>
        <stp>600575.SH</stp>
        <stp>2019-12-31</stp>
        <stp>1</stp>
        <tr r="J2655" s="3"/>
      </tp>
      <tp>
        <v>551332437.38</v>
        <stp/>
        <stp>EM_S_FA_PROFIT_TTM</stp>
        <stp>3</stp>
        <stp>600572.SH</stp>
        <stp>2019-12-31</stp>
        <stp>1</stp>
        <tr r="J2653" s="3"/>
      </tp>
      <tp>
        <v>21469938.359999999</v>
        <stp/>
        <stp>EM_S_FA_PROFIT_TTM</stp>
        <stp>3</stp>
        <stp>600573.SH</stp>
        <stp>2019-12-31</stp>
        <stp>1</stp>
        <tr r="J2654" s="3"/>
      </tp>
      <tp>
        <v>1103317385.24</v>
        <stp/>
        <stp>EM_S_FA_PROFIT_TTM</stp>
        <stp>3</stp>
        <stp>600570.SH</stp>
        <stp>2019-12-31</stp>
        <stp>1</stp>
        <tr r="J2651" s="3"/>
      </tp>
      <tp>
        <v>-667501.43000000005</v>
        <stp/>
        <stp>EM_S_FA_PROFIT_TTM</stp>
        <stp>3</stp>
        <stp>600571.SH</stp>
        <stp>2019-12-31</stp>
        <stp>1</stp>
        <tr r="J2652" s="3"/>
      </tp>
      <tp>
        <v>-1963894458.04</v>
        <stp/>
        <stp>EM_S_FA_PROFIT_TTM</stp>
        <stp>3</stp>
        <stp>600568.SH</stp>
        <stp>2019-12-31</stp>
        <stp>1</stp>
        <tr r="J2649" s="3"/>
      </tp>
      <tp>
        <v>905338598.95000005</v>
        <stp/>
        <stp>EM_S_FA_PROFIT_TTM</stp>
        <stp>3</stp>
        <stp>603568.SH</stp>
        <stp>2019-12-31</stp>
        <stp>1</stp>
        <tr r="J3448" s="3"/>
      </tp>
      <tp>
        <v>648805279.05999994</v>
        <stp/>
        <stp>EM_S_FA_PROFIT_TTM</stp>
        <stp>3</stp>
        <stp>600569.SH</stp>
        <stp>2019-12-31</stp>
        <stp>1</stp>
        <tr r="J2650" s="3"/>
      </tp>
      <tp>
        <v>286962087.49000001</v>
        <stp/>
        <stp>EM_S_FA_PROFIT_TTM</stp>
        <stp>3</stp>
        <stp>603569.SH</stp>
        <stp>2019-12-31</stp>
        <stp>1</stp>
        <tr r="J3449" s="3"/>
      </tp>
      <tp>
        <v>550439414.74000001</v>
        <stp/>
        <stp>EM_S_FA_PROFIT_TTM</stp>
        <stp>3</stp>
        <stp>601566.SH</stp>
        <stp>2019-12-31</stp>
        <stp>1</stp>
        <tr r="J3100" s="3"/>
      </tp>
      <tp>
        <v>1684657592.1700001</v>
        <stp/>
        <stp>EM_S_FA_PROFIT_TTM</stp>
        <stp>3</stp>
        <stp>600566.SH</stp>
        <stp>2019-12-31</stp>
        <stp>1</stp>
        <tr r="J2647" s="3"/>
      </tp>
      <tp>
        <v>111594879.52</v>
        <stp/>
        <stp>EM_S_FA_PROFIT_TTM</stp>
        <stp>3</stp>
        <stp>603566.SH</stp>
        <stp>2019-12-31</stp>
        <stp>1</stp>
        <tr r="J3446" s="3"/>
      </tp>
      <tp>
        <v>905050202.88</v>
        <stp/>
        <stp>EM_S_FA_PROFIT_TTM</stp>
        <stp>3</stp>
        <stp>601567.SH</stp>
        <stp>2019-12-31</stp>
        <stp>1</stp>
        <tr r="J3101" s="3"/>
      </tp>
      <tp>
        <v>2421563783.4499998</v>
        <stp/>
        <stp>EM_S_FA_PROFIT_TTM</stp>
        <stp>3</stp>
        <stp>600567.SH</stp>
        <stp>2019-12-31</stp>
        <stp>1</stp>
        <tr r="J2648" s="3"/>
      </tp>
      <tp>
        <v>430872071.48000002</v>
        <stp/>
        <stp>EM_S_FA_PROFIT_TTM</stp>
        <stp>3</stp>
        <stp>603567.SH</stp>
        <stp>2019-12-31</stp>
        <stp>1</stp>
        <tr r="J3447" s="3"/>
      </tp>
      <tp>
        <v>1319920586.8499999</v>
        <stp/>
        <stp>EM_S_FA_PROFIT_TTM</stp>
        <stp>3</stp>
        <stp>600565.SH</stp>
        <stp>2019-12-31</stp>
        <stp>1</stp>
        <tr r="J2646" s="3"/>
      </tp>
      <tp>
        <v>33258567.920000002</v>
        <stp/>
        <stp>EM_S_FA_PROFIT_TTM</stp>
        <stp>3</stp>
        <stp>600562.SH</stp>
        <stp>2019-12-31</stp>
        <stp>1</stp>
        <tr r="J2644" s="3"/>
      </tp>
      <tp>
        <v>441323170.88999999</v>
        <stp/>
        <stp>EM_S_FA_PROFIT_TTM</stp>
        <stp>3</stp>
        <stp>600563.SH</stp>
        <stp>2019-12-31</stp>
        <stp>1</stp>
        <tr r="J2645" s="3"/>
      </tp>
      <tp>
        <v>30862682.93</v>
        <stp/>
        <stp>EM_S_FA_PROFIT_TTM</stp>
        <stp>3</stp>
        <stp>600560.SH</stp>
        <stp>2019-12-31</stp>
        <stp>1</stp>
        <tr r="J2642" s="3"/>
      </tp>
      <tp>
        <v>38968341.43</v>
        <stp/>
        <stp>EM_S_FA_PROFIT_TTM</stp>
        <stp>3</stp>
        <stp>600561.SH</stp>
        <stp>2019-12-31</stp>
        <stp>1</stp>
        <tr r="J2643" s="3"/>
      </tp>
      <tp>
        <v>165928318.94999999</v>
        <stp/>
        <stp>EM_S_FA_PROFIT_TTM</stp>
        <stp>3</stp>
        <stp>601558.SH</stp>
        <stp>2019-12-31</stp>
        <stp>1</stp>
        <tr r="J3099" s="3"/>
      </tp>
      <tp>
        <v>38736088.240000002</v>
        <stp/>
        <stp>EM_S_FA_PROFIT_TTM</stp>
        <stp>3</stp>
        <stp>600558.SH</stp>
        <stp>2019-12-31</stp>
        <stp>1</stp>
        <tr r="J2640" s="3"/>
      </tp>
      <tp>
        <v>259723125.15000001</v>
        <stp/>
        <stp>EM_S_FA_PROFIT_TTM</stp>
        <stp>3</stp>
        <stp>603558.SH</stp>
        <stp>2019-12-31</stp>
        <stp>1</stp>
        <tr r="J3444" s="3"/>
      </tp>
      <tp>
        <v>377362380.49000001</v>
        <stp/>
        <stp>EM_S_FA_PROFIT_TTM</stp>
        <stp>3</stp>
        <stp>600559.SH</stp>
        <stp>2019-12-31</stp>
        <stp>1</stp>
        <tr r="J2641" s="3"/>
      </tp>
      <tp>
        <v>61347348.659999996</v>
        <stp/>
        <stp>EM_S_FA_PROFIT_TTM</stp>
        <stp>3</stp>
        <stp>603559.SH</stp>
        <stp>2019-12-31</stp>
        <stp>1</stp>
        <tr r="J3445" s="3"/>
      </tp>
      <tp>
        <v>-110243477.25</v>
        <stp/>
        <stp>EM_S_FA_PROFIT_TTM</stp>
        <stp>3</stp>
        <stp>600556.SH</stp>
        <stp>2019-12-31</stp>
        <stp>1</stp>
        <tr r="J2638" s="3"/>
      </tp>
      <tp>
        <v>423437077.38999999</v>
        <stp/>
        <stp>EM_S_FA_PROFIT_TTM</stp>
        <stp>3</stp>
        <stp>603556.SH</stp>
        <stp>2019-12-31</stp>
        <stp>1</stp>
        <tr r="J3442" s="3"/>
      </tp>
      <tp>
        <v>505176481.47000003</v>
        <stp/>
        <stp>EM_S_FA_PROFIT_TTM</stp>
        <stp>3</stp>
        <stp>600557.SH</stp>
        <stp>2019-12-31</stp>
        <stp>1</stp>
        <tr r="J2639" s="3"/>
      </tp>
      <tp>
        <v>183586367.19999999</v>
        <stp/>
        <stp>EM_S_FA_PROFIT_TTM</stp>
        <stp>3</stp>
        <stp>603557.SH</stp>
        <stp>2019-12-31</stp>
        <stp>1</stp>
        <tr r="J3443" s="3"/>
      </tp>
      <tp>
        <v>1076339264.1400001</v>
        <stp/>
        <stp>EM_S_FA_PROFIT_TTM</stp>
        <stp>3</stp>
        <stp>601555.SH</stp>
        <stp>2019-12-31</stp>
        <stp>1</stp>
        <tr r="J3098" s="3"/>
      </tp>
      <tp>
        <v>-237626872.56999999</v>
        <stp/>
        <stp>EM_S_FA_PROFIT_TTM</stp>
        <stp>3</stp>
        <stp>600555.SH</stp>
        <stp>2019-12-31</stp>
        <stp>1</stp>
        <tr r="J2637" s="3"/>
      </tp>
      <tp>
        <v>-888913205.49000001</v>
        <stp/>
        <stp>EM_S_FA_PROFIT_TTM</stp>
        <stp>3</stp>
        <stp>603555.SH</stp>
        <stp>2019-12-31</stp>
        <stp>1</stp>
        <tr r="J3441" s="3"/>
      </tp>
      <tp>
        <v>73366658.069999993</v>
        <stp/>
        <stp>EM_S_FA_PROFIT_TTM</stp>
        <stp>3</stp>
        <stp>600552.SH</stp>
        <stp>2019-12-31</stp>
        <stp>1</stp>
        <tr r="J2636" s="3"/>
      </tp>
      <tp>
        <v>-708549478.03999996</v>
        <stp/>
        <stp>EM_S_FA_PROFIT_TTM</stp>
        <stp>3</stp>
        <stp>600550.SH</stp>
        <stp>2019-12-31</stp>
        <stp>1</stp>
        <tr r="J2634" s="3"/>
      </tp>
      <tp>
        <v>316973479.02999997</v>
        <stp/>
        <stp>EM_S_FA_PROFIT_TTM</stp>
        <stp>3</stp>
        <stp>600551.SH</stp>
        <stp>2019-12-31</stp>
        <stp>1</stp>
        <tr r="J2635" s="3"/>
      </tp>
      <tp>
        <v>4262255410.7399998</v>
        <stp/>
        <stp>EM_S_FA_PROFIT_TTM</stp>
        <stp>3</stp>
        <stp>600548.SH</stp>
        <stp>2019-12-31</stp>
        <stp>1</stp>
        <tr r="J2632" s="3"/>
      </tp>
      <tp>
        <v>356558980.79000002</v>
        <stp/>
        <stp>EM_S_FA_PROFIT_TTM</stp>
        <stp>3</stp>
        <stp>600549.SH</stp>
        <stp>2019-12-31</stp>
        <stp>1</stp>
        <tr r="J2633" s="3"/>
      </tp>
      <tp>
        <v>1420665655.74</v>
        <stp/>
        <stp>EM_S_FA_PROFIT_TTM</stp>
        <stp>3</stp>
        <stp>600546.SH</stp>
        <stp>2019-12-31</stp>
        <stp>1</stp>
        <tr r="J2630" s="3"/>
      </tp>
      <tp>
        <v>1100386442.3299999</v>
        <stp/>
        <stp>EM_S_FA_PROFIT_TTM</stp>
        <stp>3</stp>
        <stp>600547.SH</stp>
        <stp>2019-12-31</stp>
        <stp>1</stp>
        <tr r="J2631" s="3"/>
      </tp>
      <tp>
        <v>752965000</v>
        <stp/>
        <stp>EM_S_FA_PROFIT_TTM</stp>
        <stp>3</stp>
        <stp>600545.SH</stp>
        <stp>2019-12-31</stp>
        <stp>1</stp>
        <tr r="J2629" s="3"/>
      </tp>
      <tp>
        <v>12372890.48</v>
        <stp/>
        <stp>EM_S_FA_PROFIT_TTM</stp>
        <stp>3</stp>
        <stp>600543.SH</stp>
        <stp>2019-12-31</stp>
        <stp>1</stp>
        <tr r="J2628" s="3"/>
      </tp>
      <tp>
        <v>3714262.17</v>
        <stp/>
        <stp>EM_S_FA_PROFIT_TTM</stp>
        <stp>3</stp>
        <stp>600540.SH</stp>
        <stp>2019-12-31</stp>
        <stp>1</stp>
        <tr r="J2627" s="3"/>
      </tp>
      <tp>
        <v>-21750823.609999999</v>
        <stp/>
        <stp>EM_S_FA_PROFIT_TTM</stp>
        <stp>3</stp>
        <stp>600538.SH</stp>
        <stp>2019-12-31</stp>
        <stp>1</stp>
        <tr r="J2625" s="3"/>
      </tp>
      <tp>
        <v>174138820.34999999</v>
        <stp/>
        <stp>EM_S_FA_PROFIT_TTM</stp>
        <stp>3</stp>
        <stp>603538.SH</stp>
        <stp>2019-12-31</stp>
        <stp>1</stp>
        <tr r="J3440" s="3"/>
      </tp>
      <tp>
        <v>10824003.35</v>
        <stp/>
        <stp>EM_S_FA_PROFIT_TTM</stp>
        <stp>3</stp>
        <stp>600539.SH</stp>
        <stp>2019-12-31</stp>
        <stp>1</stp>
        <tr r="J2626" s="3"/>
      </tp>
      <tp>
        <v>170162271.09999999</v>
        <stp/>
        <stp>EM_S_FA_PROFIT_TTM</stp>
        <stp>3</stp>
        <stp>600536.SH</stp>
        <stp>2019-12-31</stp>
        <stp>1</stp>
        <tr r="J2623" s="3"/>
      </tp>
      <tp>
        <v>-15958544.07</v>
        <stp/>
        <stp>EM_S_FA_PROFIT_TTM</stp>
        <stp>3</stp>
        <stp>603536.SH</stp>
        <stp>2019-12-31</stp>
        <stp>1</stp>
        <tr r="J3439" s="3"/>
      </tp>
      <tp>
        <v>-36545005.439999998</v>
        <stp/>
        <stp>EM_S_FA_PROFIT_TTM</stp>
        <stp>3</stp>
        <stp>600537.SH</stp>
        <stp>2019-12-31</stp>
        <stp>1</stp>
        <tr r="J2624" s="3"/>
      </tp>
      <tp>
        <v>1346359874.73</v>
        <stp/>
        <stp>EM_S_FA_PROFIT_TTM</stp>
        <stp>3</stp>
        <stp>600535.SH</stp>
        <stp>2019-12-31</stp>
        <stp>1</stp>
        <tr r="J2622" s="3"/>
      </tp>
      <tp>
        <v>143198352.00999999</v>
        <stp/>
        <stp>EM_S_FA_PROFIT_TTM</stp>
        <stp>3</stp>
        <stp>603535.SH</stp>
        <stp>2019-12-31</stp>
        <stp>1</stp>
        <tr r="J3438" s="3"/>
      </tp>
      <tp>
        <v>-97448756.010000005</v>
        <stp/>
        <stp>EM_S_FA_PROFIT_TTM</stp>
        <stp>3</stp>
        <stp>600532.SH</stp>
        <stp>2019-12-31</stp>
        <stp>1</stp>
        <tr r="J2620" s="3"/>
      </tp>
      <tp>
        <v>602268121</v>
        <stp/>
        <stp>EM_S_FA_PROFIT_TTM</stp>
        <stp>3</stp>
        <stp>600533.SH</stp>
        <stp>2019-12-31</stp>
        <stp>1</stp>
        <tr r="J2621" s="3"/>
      </tp>
      <tp>
        <v>115378186.23</v>
        <stp/>
        <stp>EM_S_FA_PROFIT_TTM</stp>
        <stp>3</stp>
        <stp>603533.SH</stp>
        <stp>2019-12-31</stp>
        <stp>1</stp>
        <tr r="J3437" s="3"/>
      </tp>
      <tp>
        <v>-509153136.66000003</v>
        <stp/>
        <stp>EM_S_FA_PROFIT_TTM</stp>
        <stp>3</stp>
        <stp>600530.SH</stp>
        <stp>2019-12-31</stp>
        <stp>1</stp>
        <tr r="J2618" s="3"/>
      </tp>
      <tp>
        <v>122693557.31999999</v>
        <stp/>
        <stp>EM_S_FA_PROFIT_TTM</stp>
        <stp>3</stp>
        <stp>603530.SH</stp>
        <stp>2019-12-31</stp>
        <stp>1</stp>
        <tr r="J3436" s="3"/>
      </tp>
      <tp>
        <v>178816748.72999999</v>
        <stp/>
        <stp>EM_S_FA_PROFIT_TTM</stp>
        <stp>3</stp>
        <stp>600531.SH</stp>
        <stp>2019-12-31</stp>
        <stp>1</stp>
        <tr r="J2619" s="3"/>
      </tp>
      <tp>
        <v>1691638618.52</v>
        <stp/>
        <stp>EM_S_FA_PROFIT_TTM</stp>
        <stp>3</stp>
        <stp>600528.SH</stp>
        <stp>2019-12-31</stp>
        <stp>1</stp>
        <tr r="J2616" s="3"/>
      </tp>
      <tp>
        <v>134240132.12</v>
        <stp/>
        <stp>EM_S_FA_PROFIT_TTM</stp>
        <stp>3</stp>
        <stp>603528.SH</stp>
        <stp>2019-12-31</stp>
        <stp>1</stp>
        <tr r="J3435" s="3"/>
      </tp>
      <tp>
        <v>436955359.99000001</v>
        <stp/>
        <stp>EM_S_FA_PROFIT_TTM</stp>
        <stp>3</stp>
        <stp>600529.SH</stp>
        <stp>2019-12-31</stp>
        <stp>1</stp>
        <tr r="J2617" s="3"/>
      </tp>
      <tp>
        <v>-402450013.01999998</v>
        <stp/>
        <stp>EM_S_FA_PROFIT_TTM</stp>
        <stp>3</stp>
        <stp>600526.SH</stp>
        <stp>2019-12-31</stp>
        <stp>1</stp>
        <tr r="J2614" s="3"/>
      </tp>
      <tp>
        <v>84810892.840000004</v>
        <stp/>
        <stp>EM_S_FA_PROFIT_TTM</stp>
        <stp>3</stp>
        <stp>600527.SH</stp>
        <stp>2019-12-31</stp>
        <stp>1</stp>
        <tr r="J2615" s="3"/>
      </tp>
      <tp>
        <v>90330955.780000001</v>
        <stp/>
        <stp>EM_S_FA_PROFIT_TTM</stp>
        <stp>3</stp>
        <stp>603527.SH</stp>
        <stp>2019-12-31</stp>
        <stp>1</stp>
        <tr r="J3434" s="3"/>
      </tp>
      <tp>
        <v>-1794293442.0899999</v>
        <stp/>
        <stp>EM_S_FA_PROFIT_TTM</stp>
        <stp>3</stp>
        <stp>600525.SH</stp>
        <stp>2019-12-31</stp>
        <stp>1</stp>
        <tr r="J2613" s="3"/>
      </tp>
      <tp>
        <v>1928172996.53</v>
        <stp/>
        <stp>EM_S_FA_PROFIT_TTM</stp>
        <stp>3</stp>
        <stp>600522.SH</stp>
        <stp>2019-12-31</stp>
        <stp>1</stp>
        <tr r="J2611" s="3"/>
      </tp>
      <tp>
        <v>97818259.819999993</v>
        <stp/>
        <stp>EM_S_FA_PROFIT_TTM</stp>
        <stp>3</stp>
        <stp>600523.SH</stp>
        <stp>2019-12-31</stp>
        <stp>1</stp>
        <tr r="J2612" s="3"/>
      </tp>
      <tp>
        <v>-18959365.050000001</v>
        <stp/>
        <stp>EM_S_FA_PROFIT_TTM</stp>
        <stp>3</stp>
        <stp>600520.SH</stp>
        <stp>2019-12-31</stp>
        <stp>1</stp>
        <tr r="J2609" s="3"/>
      </tp>
      <tp>
        <v>154852474.52000001</v>
        <stp/>
        <stp>EM_S_FA_PROFIT_TTM</stp>
        <stp>3</stp>
        <stp>603520.SH</stp>
        <stp>2019-12-31</stp>
        <stp>1</stp>
        <tr r="J3433" s="3"/>
      </tp>
      <tp>
        <v>397574348.54000002</v>
        <stp/>
        <stp>EM_S_FA_PROFIT_TTM</stp>
        <stp>3</stp>
        <stp>600521.SH</stp>
        <stp>2019-12-31</stp>
        <stp>1</stp>
        <tr r="J2610" s="3"/>
      </tp>
      <tp>
        <v>164970049.15000001</v>
        <stp/>
        <stp>EM_S_FA_PROFIT_TTM</stp>
        <stp>3</stp>
        <stp>601518.SH</stp>
        <stp>2019-12-31</stp>
        <stp>1</stp>
        <tr r="J3096" s="3"/>
      </tp>
      <tp>
        <v>480594814.02999997</v>
        <stp/>
        <stp>EM_S_FA_PROFIT_TTM</stp>
        <stp>3</stp>
        <stp>600518.SH</stp>
        <stp>2019-12-31</stp>
        <stp>1</stp>
        <tr r="J2607" s="3"/>
      </tp>
      <tp>
        <v>198644875.21000001</v>
        <stp/>
        <stp>EM_S_FA_PROFIT_TTM</stp>
        <stp>3</stp>
        <stp>603518.SH</stp>
        <stp>2019-12-31</stp>
        <stp>1</stp>
        <tr r="J3431" s="3"/>
      </tp>
      <tp>
        <v>61984738.210000001</v>
        <stp/>
        <stp>EM_S_FA_PROFIT_TTM</stp>
        <stp>3</stp>
        <stp>601519.SH</stp>
        <stp>2019-12-31</stp>
        <stp>1</stp>
        <tr r="J3097" s="3"/>
      </tp>
      <tp>
        <v>43670566134.099998</v>
        <stp/>
        <stp>EM_S_FA_PROFIT_TTM</stp>
        <stp>3</stp>
        <stp>600519.SH</stp>
        <stp>2019-12-31</stp>
        <stp>1</stp>
        <tr r="J2608" s="3"/>
      </tp>
      <tp>
        <v>144139264.52000001</v>
        <stp/>
        <stp>EM_S_FA_PROFIT_TTM</stp>
        <stp>3</stp>
        <stp>603519.SH</stp>
        <stp>2019-12-31</stp>
        <stp>1</stp>
        <tr r="J3432" s="3"/>
      </tp>
      <tp>
        <v>3104817480.4200001</v>
        <stp/>
        <stp>EM_S_FA_PROFIT_TTM</stp>
        <stp>3</stp>
        <stp>600516.SH</stp>
        <stp>2019-12-31</stp>
        <stp>1</stp>
        <tr r="J2605" s="3"/>
      </tp>
      <tp>
        <v>112751402.84</v>
        <stp/>
        <stp>EM_S_FA_PROFIT_TTM</stp>
        <stp>3</stp>
        <stp>603516.SH</stp>
        <stp>2019-12-31</stp>
        <stp>1</stp>
        <tr r="J3429" s="3"/>
      </tp>
      <tp>
        <v>192799758.83000001</v>
        <stp/>
        <stp>EM_S_FA_PROFIT_TTM</stp>
        <stp>3</stp>
        <stp>600517.SH</stp>
        <stp>2019-12-31</stp>
        <stp>1</stp>
        <tr r="J2606" s="3"/>
      </tp>
      <tp>
        <v>756770511.08000004</v>
        <stp/>
        <stp>EM_S_FA_PROFIT_TTM</stp>
        <stp>3</stp>
        <stp>603517.SH</stp>
        <stp>2019-12-31</stp>
        <stp>1</stp>
        <tr r="J3430" s="3"/>
      </tp>
      <tp>
        <v>758693395.27999997</v>
        <stp/>
        <stp>EM_S_FA_PROFIT_TTM</stp>
        <stp>3</stp>
        <stp>601515.SH</stp>
        <stp>2019-12-31</stp>
        <stp>1</stp>
        <tr r="J3095" s="3"/>
      </tp>
      <tp>
        <v>901652637.89999998</v>
        <stp/>
        <stp>EM_S_FA_PROFIT_TTM</stp>
        <stp>3</stp>
        <stp>600515.SH</stp>
        <stp>2019-12-31</stp>
        <stp>1</stp>
        <tr r="J2604" s="3"/>
      </tp>
      <tp>
        <v>931496081.69000006</v>
        <stp/>
        <stp>EM_S_FA_PROFIT_TTM</stp>
        <stp>3</stp>
        <stp>603515.SH</stp>
        <stp>2019-12-31</stp>
        <stp>1</stp>
        <tr r="J3428" s="3"/>
      </tp>
      <tp>
        <v>681918897.48000002</v>
        <stp/>
        <stp>EM_S_FA_PROFIT_TTM</stp>
        <stp>3</stp>
        <stp>600512.SH</stp>
        <stp>2019-12-31</stp>
        <stp>1</stp>
        <tr r="J2602" s="3"/>
      </tp>
      <tp>
        <v>80326045.989999995</v>
        <stp/>
        <stp>EM_S_FA_PROFIT_TTM</stp>
        <stp>3</stp>
        <stp>600513.SH</stp>
        <stp>2019-12-31</stp>
        <stp>1</stp>
        <tr r="J2603" s="3"/>
      </tp>
      <tp>
        <v>1794100499.6300001</v>
        <stp/>
        <stp>EM_S_FA_PROFIT_TTM</stp>
        <stp>3</stp>
        <stp>600510.SH</stp>
        <stp>2019-12-31</stp>
        <stp>1</stp>
        <tr r="J2600" s="3"/>
      </tp>
      <tp>
        <v>1764354206.52</v>
        <stp/>
        <stp>EM_S_FA_PROFIT_TTM</stp>
        <stp>3</stp>
        <stp>600511.SH</stp>
        <stp>2019-12-31</stp>
        <stp>1</stp>
        <tr r="J2601" s="3"/>
      </tp>
      <tp>
        <v>476328375.04000002</v>
        <stp/>
        <stp>EM_S_FA_PROFIT_TTM</stp>
        <stp>3</stp>
        <stp>600508.SH</stp>
        <stp>2019-12-31</stp>
        <stp>1</stp>
        <tr r="J2598" s="3"/>
      </tp>
      <tp>
        <v>808247126.33000004</v>
        <stp/>
        <stp>EM_S_FA_PROFIT_TTM</stp>
        <stp>3</stp>
        <stp>603508.SH</stp>
        <stp>2019-12-31</stp>
        <stp>1</stp>
        <tr r="J3427" s="3"/>
      </tp>
      <tp>
        <v>-219873600.65000001</v>
        <stp/>
        <stp>EM_S_FA_PROFIT_TTM</stp>
        <stp>3</stp>
        <stp>600509.SH</stp>
        <stp>2019-12-31</stp>
        <stp>1</stp>
        <tr r="J2599" s="3"/>
      </tp>
      <tp>
        <v>5058761.7699999996</v>
        <stp/>
        <stp>EM_S_FA_PROFIT_TTM</stp>
        <stp>3</stp>
        <stp>600506.SH</stp>
        <stp>2019-12-31</stp>
        <stp>1</stp>
        <tr r="J2596" s="3"/>
      </tp>
      <tp>
        <v>119585906.76000001</v>
        <stp/>
        <stp>EM_S_FA_PROFIT_TTM</stp>
        <stp>3</stp>
        <stp>603506.SH</stp>
        <stp>2019-12-31</stp>
        <stp>1</stp>
        <tr r="J3425" s="3"/>
      </tp>
      <tp>
        <v>1911703472.54</v>
        <stp/>
        <stp>EM_S_FA_PROFIT_TTM</stp>
        <stp>3</stp>
        <stp>600507.SH</stp>
        <stp>2019-12-31</stp>
        <stp>1</stp>
        <tr r="J2597" s="3"/>
      </tp>
      <tp>
        <v>2227297.5099999998</v>
        <stp/>
        <stp>EM_S_FA_PROFIT_TTM</stp>
        <stp>3</stp>
        <stp>603507.SH</stp>
        <stp>2019-12-31</stp>
        <stp>1</stp>
        <tr r="J3426" s="3"/>
      </tp>
      <tp>
        <v>67513059.200000003</v>
        <stp/>
        <stp>EM_S_FA_PROFIT_TTM</stp>
        <stp>3</stp>
        <stp>600505.SH</stp>
        <stp>2019-12-31</stp>
        <stp>1</stp>
        <tr r="J2595" s="3"/>
      </tp>
      <tp>
        <v>233939523.72999999</v>
        <stp/>
        <stp>EM_S_FA_PROFIT_TTM</stp>
        <stp>3</stp>
        <stp>603505.SH</stp>
        <stp>2019-12-31</stp>
        <stp>1</stp>
        <tr r="J3424" s="3"/>
      </tp>
      <tp>
        <v>985952620.21000004</v>
        <stp/>
        <stp>EM_S_FA_PROFIT_TTM</stp>
        <stp>3</stp>
        <stp>600502.SH</stp>
        <stp>2019-12-31</stp>
        <stp>1</stp>
        <tr r="J2593" s="3"/>
      </tp>
      <tp>
        <v>-74062499.489999995</v>
        <stp/>
        <stp>EM_S_FA_PROFIT_TTM</stp>
        <stp>3</stp>
        <stp>600503.SH</stp>
        <stp>2019-12-31</stp>
        <stp>1</stp>
        <tr r="J2594" s="3"/>
      </tp>
      <tp>
        <v>125045241.70999999</v>
        <stp/>
        <stp>EM_S_FA_PROFIT_TTM</stp>
        <stp>3</stp>
        <stp>601500.SH</stp>
        <stp>2019-12-31</stp>
        <stp>1</stp>
        <tr r="J3094" s="3"/>
      </tp>
      <tp>
        <v>1998374963.78</v>
        <stp/>
        <stp>EM_S_FA_PROFIT_TTM</stp>
        <stp>3</stp>
        <stp>600500.SH</stp>
        <stp>2019-12-31</stp>
        <stp>1</stp>
        <tr r="J2591" s="3"/>
      </tp>
      <tp>
        <v>100886634.34999999</v>
        <stp/>
        <stp>EM_S_FA_PROFIT_TTM</stp>
        <stp>3</stp>
        <stp>603500.SH</stp>
        <stp>2019-12-31</stp>
        <stp>1</stp>
        <tr r="J3422" s="3"/>
      </tp>
      <tp>
        <v>-169393477.99000001</v>
        <stp/>
        <stp>EM_S_FA_PROFIT_TTM</stp>
        <stp>3</stp>
        <stp>600501.SH</stp>
        <stp>2019-12-31</stp>
        <stp>1</stp>
        <tr r="J2592" s="3"/>
      </tp>
      <tp>
        <v>265551302.34999999</v>
        <stp/>
        <stp>EM_S_FA_PROFIT_TTM</stp>
        <stp>3</stp>
        <stp>603501.SH</stp>
        <stp>2019-12-31</stp>
        <stp>1</stp>
        <tr r="J3423" s="3"/>
      </tp>
      <tp>
        <v>3058249726.27</v>
        <stp/>
        <stp>EM_S_FA_PROFIT_TTM</stp>
        <stp>3</stp>
        <stp>601598.SH</stp>
        <stp>2019-12-31</stp>
        <stp>1</stp>
        <tr r="J3106" s="3"/>
      </tp>
      <tp>
        <v>906811569.66999996</v>
        <stp/>
        <stp>EM_S_FA_PROFIT_TTM</stp>
        <stp>3</stp>
        <stp>600598.SH</stp>
        <stp>2019-12-31</stp>
        <stp>1</stp>
        <tr r="J2677" s="3"/>
      </tp>
      <tp>
        <v>66474458.25</v>
        <stp/>
        <stp>EM_S_FA_PROFIT_TTM</stp>
        <stp>3</stp>
        <stp>603598.SH</stp>
        <stp>2019-12-31</stp>
        <stp>1</stp>
        <tr r="J3463" s="3"/>
      </tp>
      <tp>
        <v>96178664.469999999</v>
        <stp/>
        <stp>EM_S_FA_PROFIT_TTM</stp>
        <stp>3</stp>
        <stp>601599.SH</stp>
        <stp>2019-12-31</stp>
        <stp>1</stp>
        <tr r="J3107" s="3"/>
      </tp>
      <tp>
        <v>-55265425.619999997</v>
        <stp/>
        <stp>EM_S_FA_PROFIT_TTM</stp>
        <stp>3</stp>
        <stp>600599.SH</stp>
        <stp>2019-12-31</stp>
        <stp>1</stp>
        <tr r="J2678" s="3"/>
      </tp>
      <tp>
        <v>508216591.75999999</v>
        <stp/>
        <stp>EM_S_FA_PROFIT_TTM</stp>
        <stp>3</stp>
        <stp>603599.SH</stp>
        <stp>2019-12-31</stp>
        <stp>1</stp>
        <tr r="J3464" s="3"/>
      </tp>
      <tp>
        <v>542140765.48000002</v>
        <stp/>
        <stp>EM_S_FA_PROFIT_TTM</stp>
        <stp>3</stp>
        <stp>600596.SH</stp>
        <stp>2019-12-31</stp>
        <stp>1</stp>
        <tr r="J2675" s="3"/>
      </tp>
      <tp>
        <v>382707288.67000002</v>
        <stp/>
        <stp>EM_S_FA_PROFIT_TTM</stp>
        <stp>3</stp>
        <stp>603596.SH</stp>
        <stp>2019-12-31</stp>
        <stp>1</stp>
        <tr r="J3462" s="3"/>
      </tp>
      <tp>
        <v>613087831</v>
        <stp/>
        <stp>EM_S_FA_PROFIT_TTM</stp>
        <stp>3</stp>
        <stp>600597.SH</stp>
        <stp>2019-12-31</stp>
        <stp>1</stp>
        <tr r="J2676" s="3"/>
      </tp>
      <tp>
        <v>-749758477.33000004</v>
        <stp/>
        <stp>EM_S_FA_PROFIT_TTM</stp>
        <stp>3</stp>
        <stp>600594.SH</stp>
        <stp>2019-12-31</stp>
        <stp>1</stp>
        <tr r="J2673" s="3"/>
      </tp>
      <tp>
        <v>249320950.72999999</v>
        <stp/>
        <stp>EM_S_FA_PROFIT_TTM</stp>
        <stp>3</stp>
        <stp>601595.SH</stp>
        <stp>2019-12-31</stp>
        <stp>1</stp>
        <tr r="J3105" s="3"/>
      </tp>
      <tp>
        <v>-3884864116.3499999</v>
        <stp/>
        <stp>EM_S_FA_PROFIT_TTM</stp>
        <stp>3</stp>
        <stp>600595.SH</stp>
        <stp>2019-12-31</stp>
        <stp>1</stp>
        <tr r="J2674" s="3"/>
      </tp>
      <tp>
        <v>-162301425.30000001</v>
        <stp/>
        <stp>EM_S_FA_PROFIT_TTM</stp>
        <stp>3</stp>
        <stp>603595.SH</stp>
        <stp>2019-12-31</stp>
        <stp>1</stp>
        <tr r="J3461" s="3"/>
      </tp>
      <tp>
        <v>102293277.73999999</v>
        <stp/>
        <stp>EM_S_FA_PROFIT_TTM</stp>
        <stp>3</stp>
        <stp>600592.SH</stp>
        <stp>2019-12-31</stp>
        <stp>1</stp>
        <tr r="J2671" s="3"/>
      </tp>
      <tp>
        <v>32835780.789999999</v>
        <stp/>
        <stp>EM_S_FA_PROFIT_TTM</stp>
        <stp>3</stp>
        <stp>600593.SH</stp>
        <stp>2019-12-31</stp>
        <stp>1</stp>
        <tr r="J2672" s="3"/>
      </tp>
      <tp>
        <v>275784293.70999998</v>
        <stp/>
        <stp>EM_S_FA_PROFIT_TTM</stp>
        <stp>3</stp>
        <stp>600590.SH</stp>
        <stp>2019-12-31</stp>
        <stp>1</stp>
        <tr r="J2670" s="3"/>
      </tp>
      <tp>
        <v>310688073.80000001</v>
        <stp/>
        <stp>EM_S_FA_PROFIT_TTM</stp>
        <stp>3</stp>
        <stp>603590.SH</stp>
        <stp>2019-12-31</stp>
        <stp>1</stp>
        <tr r="J3460" s="3"/>
      </tp>
      <tp>
        <v>1868020571</v>
        <stp/>
        <stp>EM_S_FA_PROFIT_TTM</stp>
        <stp>3</stp>
        <stp>601588.SH</stp>
        <stp>2019-12-31</stp>
        <stp>1</stp>
        <tr r="J3104" s="3"/>
      </tp>
      <tp>
        <v>1067817172</v>
        <stp/>
        <stp>EM_S_FA_PROFIT_TTM</stp>
        <stp>3</stp>
        <stp>600588.SH</stp>
        <stp>2019-12-31</stp>
        <stp>1</stp>
        <tr r="J2668" s="3"/>
      </tp>
      <tp>
        <v>461185872.44999999</v>
        <stp/>
        <stp>EM_S_FA_PROFIT_TTM</stp>
        <stp>3</stp>
        <stp>603588.SH</stp>
        <stp>2019-12-31</stp>
        <stp>1</stp>
        <tr r="J3458" s="3"/>
      </tp>
      <tp>
        <v>343392308.24000001</v>
        <stp/>
        <stp>EM_S_FA_PROFIT_TTM</stp>
        <stp>3</stp>
        <stp>600589.SH</stp>
        <stp>2019-12-31</stp>
        <stp>1</stp>
        <tr r="J2669" s="3"/>
      </tp>
      <tp>
        <v>1686835226.4200001</v>
        <stp/>
        <stp>EM_S_FA_PROFIT_TTM</stp>
        <stp>3</stp>
        <stp>603589.SH</stp>
        <stp>2019-12-31</stp>
        <stp>1</stp>
        <tr r="J3459" s="3"/>
      </tp>
      <tp>
        <v>-33658211.289999999</v>
        <stp/>
        <stp>EM_S_FA_PROFIT_TTM</stp>
        <stp>3</stp>
        <stp>600586.SH</stp>
        <stp>2019-12-31</stp>
        <stp>1</stp>
        <tr r="J2666" s="3"/>
      </tp>
      <tp>
        <v>159859489.91999999</v>
        <stp/>
        <stp>EM_S_FA_PROFIT_TTM</stp>
        <stp>3</stp>
        <stp>603586.SH</stp>
        <stp>2019-12-31</stp>
        <stp>1</stp>
        <tr r="J3456" s="3"/>
      </tp>
      <tp>
        <v>702493588.67999995</v>
        <stp/>
        <stp>EM_S_FA_PROFIT_TTM</stp>
        <stp>3</stp>
        <stp>600587.SH</stp>
        <stp>2019-12-31</stp>
        <stp>1</stp>
        <tr r="J2667" s="3"/>
      </tp>
      <tp>
        <v>604036259.73000002</v>
        <stp/>
        <stp>EM_S_FA_PROFIT_TTM</stp>
        <stp>3</stp>
        <stp>603587.SH</stp>
        <stp>2019-12-31</stp>
        <stp>1</stp>
        <tr r="J3457" s="3"/>
      </tp>
      <tp>
        <v>-1139154947.8900001</v>
        <stp/>
        <stp>EM_S_FA_PROFIT_TTM</stp>
        <stp>3</stp>
        <stp>600584.SH</stp>
        <stp>2019-12-31</stp>
        <stp>1</stp>
        <tr r="J2664" s="3"/>
      </tp>
      <tp>
        <v>33725392527</v>
        <stp/>
        <stp>EM_S_FA_PROFIT_TTM</stp>
        <stp>3</stp>
        <stp>600585.SH</stp>
        <stp>2019-12-31</stp>
        <stp>1</stp>
        <tr r="J2665" s="3"/>
      </tp>
      <tp>
        <v>443922054.11000001</v>
        <stp/>
        <stp>EM_S_FA_PROFIT_TTM</stp>
        <stp>3</stp>
        <stp>603585.SH</stp>
        <stp>2019-12-31</stp>
        <stp>1</stp>
        <tr r="J3455" s="3"/>
      </tp>
      <tp>
        <v>1496497274.48</v>
        <stp/>
        <stp>EM_S_FA_PROFIT_TTM</stp>
        <stp>3</stp>
        <stp>600582.SH</stp>
        <stp>2019-12-31</stp>
        <stp>1</stp>
        <tr r="J2662" s="3"/>
      </tp>
      <tp>
        <v>-415118588.92000002</v>
        <stp/>
        <stp>EM_S_FA_PROFIT_TTM</stp>
        <stp>3</stp>
        <stp>600583.SH</stp>
        <stp>2019-12-31</stp>
        <stp>1</stp>
        <tr r="J2663" s="3"/>
      </tp>
      <tp>
        <v>319107983.76999998</v>
        <stp/>
        <stp>EM_S_FA_PROFIT_TTM</stp>
        <stp>3</stp>
        <stp>603583.SH</stp>
        <stp>2019-12-31</stp>
        <stp>1</stp>
        <tr r="J3454" s="3"/>
      </tp>
      <tp>
        <v>1046429917.83</v>
        <stp/>
        <stp>EM_S_FA_PROFIT_TTM</stp>
        <stp>3</stp>
        <stp>600580.SH</stp>
        <stp>2019-12-31</stp>
        <stp>1</stp>
        <tr r="J2660" s="3"/>
      </tp>
      <tp>
        <v>31260569.010000002</v>
        <stp/>
        <stp>EM_S_FA_PROFIT_TTM</stp>
        <stp>3</stp>
        <stp>603580.SH</stp>
        <stp>2019-12-31</stp>
        <stp>1</stp>
        <tr r="J3453" s="3"/>
      </tp>
      <tp>
        <v>363271006.26999998</v>
        <stp/>
        <stp>EM_S_FA_PROFIT_TTM</stp>
        <stp>3</stp>
        <stp>600581.SH</stp>
        <stp>2019-12-31</stp>
        <stp>1</stp>
        <tr r="J2661" s="3"/>
      </tp>
      <tp>
        <v>3542402561.4400001</v>
        <stp/>
        <stp>EM_S_FA_PROFIT_TTM</stp>
        <stp>3</stp>
        <stp>000538.SZ</stp>
        <stp>2019-12-31</stp>
        <stp>1</stp>
        <tr r="J131" s="3"/>
      </tp>
      <tp>
        <v>-2280016.1800000002</v>
        <stp/>
        <stp>EM_S_FA_PROFIT_TTM</stp>
        <stp>3</stp>
        <stp>300508.SZ</stp>
        <stp>2019-12-31</stp>
        <stp>1</stp>
        <tr r="J1906" s="3"/>
      </tp>
      <tp>
        <v>331777891.54000002</v>
        <stp/>
        <stp>EM_S_FA_PROFIT_TTM</stp>
        <stp>3</stp>
        <stp>002538.SZ</stp>
        <stp>2019-12-31</stp>
        <stp>1</stp>
        <tr r="J995" s="3"/>
      </tp>
      <tp>
        <v>1436602344</v>
        <stp/>
        <stp>EM_S_FA_PROFIT_TTM</stp>
        <stp>3</stp>
        <stp>000539.SZ</stp>
        <stp>2019-12-31</stp>
        <stp>1</stp>
        <tr r="J132" s="3"/>
      </tp>
      <tp>
        <v>58085457.380000003</v>
        <stp/>
        <stp>EM_S_FA_PROFIT_TTM</stp>
        <stp>3</stp>
        <stp>300509.SZ</stp>
        <stp>2019-12-31</stp>
        <stp>1</stp>
        <tr r="J1907" s="3"/>
      </tp>
      <tp>
        <v>217162090.28999999</v>
        <stp/>
        <stp>EM_S_FA_PROFIT_TTM</stp>
        <stp>3</stp>
        <stp>002539.SZ</stp>
        <stp>2019-12-31</stp>
        <stp>1</stp>
        <tr r="J996" s="3"/>
      </tp>
      <tp>
        <v>-6021099090.21</v>
        <stp/>
        <stp>EM_S_FA_PROFIT_TTM</stp>
        <stp>3</stp>
        <stp>000536.SZ</stp>
        <stp>2019-12-31</stp>
        <stp>1</stp>
        <tr r="J129" s="3"/>
      </tp>
      <tp>
        <v>369373115.87</v>
        <stp/>
        <stp>EM_S_FA_PROFIT_TTM</stp>
        <stp>3</stp>
        <stp>300506.SZ</stp>
        <stp>2019-12-31</stp>
        <stp>1</stp>
        <tr r="J1904" s="3"/>
      </tp>
      <tp>
        <v>118454524.87</v>
        <stp/>
        <stp>EM_S_FA_PROFIT_TTM</stp>
        <stp>3</stp>
        <stp>002536.SZ</stp>
        <stp>2019-12-31</stp>
        <stp>1</stp>
        <tr r="J993" s="3"/>
      </tp>
      <tp>
        <v>2655535143.2600002</v>
        <stp/>
        <stp>EM_S_FA_PROFIT_TTM</stp>
        <stp>3</stp>
        <stp>000537.SZ</stp>
        <stp>2019-12-31</stp>
        <stp>1</stp>
        <tr r="J130" s="3"/>
      </tp>
      <tp>
        <v>70391176.459999993</v>
        <stp/>
        <stp>EM_S_FA_PROFIT_TTM</stp>
        <stp>3</stp>
        <stp>300507.SZ</stp>
        <stp>2019-12-31</stp>
        <stp>1</stp>
        <tr r="J1905" s="3"/>
      </tp>
      <tp>
        <v>-177022774.5</v>
        <stp/>
        <stp>EM_S_FA_PROFIT_TTM</stp>
        <stp>3</stp>
        <stp>002537.SZ</stp>
        <stp>2019-12-31</stp>
        <stp>1</stp>
        <tr r="J994" s="3"/>
      </tp>
      <tp>
        <v>-4874454.34</v>
        <stp/>
        <stp>EM_S_FA_PROFIT_TTM</stp>
        <stp>3</stp>
        <stp>000534.SZ</stp>
        <stp>2019-12-31</stp>
        <stp>1</stp>
        <tr r="J128" s="3"/>
      </tp>
      <tp>
        <v>140173211.93000001</v>
        <stp/>
        <stp>EM_S_FA_PROFIT_TTM</stp>
        <stp>3</stp>
        <stp>300504.SZ</stp>
        <stp>2019-12-31</stp>
        <stp>1</stp>
        <tr r="J1902" s="3"/>
      </tp>
      <tp>
        <v>365508676.88999999</v>
        <stp/>
        <stp>EM_S_FA_PROFIT_TTM</stp>
        <stp>3</stp>
        <stp>002534.SZ</stp>
        <stp>2019-12-31</stp>
        <stp>1</stp>
        <tr r="J991" s="3"/>
      </tp>
      <tp>
        <v>77199127.700000003</v>
        <stp/>
        <stp>EM_S_FA_PROFIT_TTM</stp>
        <stp>3</stp>
        <stp>300505.SZ</stp>
        <stp>2019-12-31</stp>
        <stp>1</stp>
        <tr r="J1903" s="3"/>
      </tp>
      <tp>
        <v>-214561919.47999999</v>
        <stp/>
        <stp>EM_S_FA_PROFIT_TTM</stp>
        <stp>3</stp>
        <stp>002535.SZ</stp>
        <stp>2019-12-31</stp>
        <stp>1</stp>
        <tr r="J992" s="3"/>
      </tp>
      <tp>
        <v>71648766.659999996</v>
        <stp/>
        <stp>EM_S_FA_PROFIT_TTM</stp>
        <stp>3</stp>
        <stp>000532.SZ</stp>
        <stp>2019-12-31</stp>
        <stp>1</stp>
        <tr r="J126" s="3"/>
      </tp>
      <tp>
        <v>159398048.90000001</v>
        <stp/>
        <stp>EM_S_FA_PROFIT_TTM</stp>
        <stp>3</stp>
        <stp>300502.SZ</stp>
        <stp>2019-12-31</stp>
        <stp>1</stp>
        <tr r="J1900" s="3"/>
      </tp>
      <tp>
        <v>126954181.68000001</v>
        <stp/>
        <stp>EM_S_FA_PROFIT_TTM</stp>
        <stp>3</stp>
        <stp>002532.SZ</stp>
        <stp>2019-12-31</stp>
        <stp>1</stp>
        <tr r="J989" s="3"/>
      </tp>
      <tp>
        <v>-1220134266.47</v>
        <stp/>
        <stp>EM_S_FA_PROFIT_TTM</stp>
        <stp>3</stp>
        <stp>000533.SZ</stp>
        <stp>2019-12-31</stp>
        <stp>1</stp>
        <tr r="J127" s="3"/>
      </tp>
      <tp>
        <v>26854313.84</v>
        <stp/>
        <stp>EM_S_FA_PROFIT_TTM</stp>
        <stp>3</stp>
        <stp>300503.SZ</stp>
        <stp>2019-12-31</stp>
        <stp>1</stp>
        <tr r="J1901" s="3"/>
      </tp>
      <tp>
        <v>163893473.68000001</v>
        <stp/>
        <stp>EM_S_FA_PROFIT_TTM</stp>
        <stp>3</stp>
        <stp>002533.SZ</stp>
        <stp>2019-12-31</stp>
        <stp>1</stp>
        <tr r="J990" s="3"/>
      </tp>
      <tp>
        <v>140494108.00999999</v>
        <stp/>
        <stp>EM_S_FA_PROFIT_TTM</stp>
        <stp>3</stp>
        <stp>000530.SZ</stp>
        <stp>2019-12-31</stp>
        <stp>1</stp>
        <tr r="J124" s="3"/>
      </tp>
      <tp>
        <v>175909416.63</v>
        <stp/>
        <stp>EM_S_FA_PROFIT_TTM</stp>
        <stp>3</stp>
        <stp>300500.SZ</stp>
        <stp>2019-12-31</stp>
        <stp>1</stp>
        <tr r="J1898" s="3"/>
      </tp>
      <tp>
        <v>319524982.45999998</v>
        <stp/>
        <stp>EM_S_FA_PROFIT_TTM</stp>
        <stp>3</stp>
        <stp>002530.SZ</stp>
        <stp>2019-12-31</stp>
        <stp>1</stp>
        <tr r="J987" s="3"/>
      </tp>
      <tp>
        <v>362933503.83999997</v>
        <stp/>
        <stp>EM_S_FA_PROFIT_TTM</stp>
        <stp>3</stp>
        <stp>000531.SZ</stp>
        <stp>2019-12-31</stp>
        <stp>1</stp>
        <tr r="J125" s="3"/>
      </tp>
      <tp>
        <v>65313489.07</v>
        <stp/>
        <stp>EM_S_FA_PROFIT_TTM</stp>
        <stp>3</stp>
        <stp>300501.SZ</stp>
        <stp>2019-12-31</stp>
        <stp>1</stp>
        <tr r="J1899" s="3"/>
      </tp>
      <tp>
        <v>662472621.83000004</v>
        <stp/>
        <stp>EM_S_FA_PROFIT_TTM</stp>
        <stp>3</stp>
        <stp>002531.SZ</stp>
        <stp>2019-12-31</stp>
        <stp>1</stp>
        <tr r="J988" s="3"/>
      </tp>
      <tp>
        <v>1019652412.8099999</v>
        <stp/>
        <stp>EM_S_FA_PROFIT_TTM</stp>
        <stp>3</stp>
        <stp>000528.SZ</stp>
        <stp>2019-12-31</stp>
        <stp>1</stp>
        <tr r="J122" s="3"/>
      </tp>
      <tp>
        <v>45062641.270000003</v>
        <stp/>
        <stp>EM_S_FA_PROFIT_TTM</stp>
        <stp>3</stp>
        <stp>300518.SZ</stp>
        <stp>2019-12-31</stp>
        <stp>1</stp>
        <tr r="J1916" s="3"/>
      </tp>
      <tp>
        <v>94149714.420000002</v>
        <stp/>
        <stp>EM_S_FA_PROFIT_TTM</stp>
        <stp>3</stp>
        <stp>002528.SZ</stp>
        <stp>2019-12-31</stp>
        <stp>1</stp>
        <tr r="J985" s="3"/>
      </tp>
      <tp>
        <v>238244591.90000001</v>
        <stp/>
        <stp>EM_S_FA_PROFIT_TTM</stp>
        <stp>3</stp>
        <stp>000529.SZ</stp>
        <stp>2019-12-31</stp>
        <stp>1</stp>
        <tr r="J123" s="3"/>
      </tp>
      <tp>
        <v>91010490.620000005</v>
        <stp/>
        <stp>EM_S_FA_PROFIT_TTM</stp>
        <stp>3</stp>
        <stp>300519.SZ</stp>
        <stp>2019-12-31</stp>
        <stp>1</stp>
        <tr r="J1917" s="3"/>
      </tp>
      <tp>
        <v>-227756103.72999999</v>
        <stp/>
        <stp>EM_S_FA_PROFIT_TTM</stp>
        <stp>3</stp>
        <stp>002529.SZ</stp>
        <stp>2019-12-31</stp>
        <stp>1</stp>
        <tr r="J986" s="3"/>
      </tp>
      <tp>
        <v>6082275.7300000004</v>
        <stp/>
        <stp>EM_S_FA_PROFIT_TTM</stp>
        <stp>3</stp>
        <stp>000526.SZ</stp>
        <stp>2019-12-31</stp>
        <stp>1</stp>
        <tr r="J121" s="3"/>
      </tp>
      <tp>
        <v>46058819.619999997</v>
        <stp/>
        <stp>EM_S_FA_PROFIT_TTM</stp>
        <stp>3</stp>
        <stp>300516.SZ</stp>
        <stp>2019-12-31</stp>
        <stp>1</stp>
        <tr r="J1914" s="3"/>
      </tp>
      <tp>
        <v>208240614.21000001</v>
        <stp/>
        <stp>EM_S_FA_PROFIT_TTM</stp>
        <stp>3</stp>
        <stp>002526.SZ</stp>
        <stp>2019-12-31</stp>
        <stp>1</stp>
        <tr r="J983" s="3"/>
      </tp>
      <tp>
        <v>37328136.950000003</v>
        <stp/>
        <stp>EM_S_FA_PROFIT_TTM</stp>
        <stp>3</stp>
        <stp>300517.SZ</stp>
        <stp>2019-12-31</stp>
        <stp>1</stp>
        <tr r="J1915" s="3"/>
      </tp>
      <tp>
        <v>-303277192.62</v>
        <stp/>
        <stp>EM_S_FA_PROFIT_TTM</stp>
        <stp>3</stp>
        <stp>002527.SZ</stp>
        <stp>2019-12-31</stp>
        <stp>1</stp>
        <tr r="J984" s="3"/>
      </tp>
      <tp>
        <v>311709487.44</v>
        <stp/>
        <stp>EM_S_FA_PROFIT_TTM</stp>
        <stp>3</stp>
        <stp>000524.SZ</stp>
        <stp>2019-12-31</stp>
        <stp>1</stp>
        <tr r="J119" s="3"/>
      </tp>
      <tp>
        <v>49390165.049999997</v>
        <stp/>
        <stp>EM_S_FA_PROFIT_TTM</stp>
        <stp>3</stp>
        <stp>300514.SZ</stp>
        <stp>2019-12-31</stp>
        <stp>1</stp>
        <tr r="J1912" s="3"/>
      </tp>
      <tp>
        <v>131376803.36</v>
        <stp/>
        <stp>EM_S_FA_PROFIT_TTM</stp>
        <stp>3</stp>
        <stp>002524.SZ</stp>
        <stp>2019-12-31</stp>
        <stp>1</stp>
        <tr r="J982" s="3"/>
      </tp>
      <tp>
        <v>372507866.41000003</v>
        <stp/>
        <stp>EM_S_FA_PROFIT_TTM</stp>
        <stp>3</stp>
        <stp>000525.SZ</stp>
        <stp>2019-12-31</stp>
        <stp>1</stp>
        <tr r="J120" s="3"/>
      </tp>
      <tp>
        <v>40888675</v>
        <stp/>
        <stp>EM_S_FA_PROFIT_TTM</stp>
        <stp>3</stp>
        <stp>300515.SZ</stp>
        <stp>2019-12-31</stp>
        <stp>1</stp>
        <tr r="J1913" s="3"/>
      </tp>
      <tp>
        <v>136684444.72</v>
        <stp/>
        <stp>EM_S_FA_PROFIT_TTM</stp>
        <stp>3</stp>
        <stp>300512.SZ</stp>
        <stp>2019-12-31</stp>
        <stp>1</stp>
        <tr r="J1910" s="3"/>
      </tp>
      <tp>
        <v>-924607.34</v>
        <stp/>
        <stp>EM_S_FA_PROFIT_TTM</stp>
        <stp>3</stp>
        <stp>002522.SZ</stp>
        <stp>2019-12-31</stp>
        <stp>1</stp>
        <tr r="J980" s="3"/>
      </tp>
      <tp>
        <v>35747248.229999997</v>
        <stp/>
        <stp>EM_S_FA_PROFIT_TTM</stp>
        <stp>3</stp>
        <stp>000523.SZ</stp>
        <stp>2019-12-31</stp>
        <stp>1</stp>
        <tr r="J118" s="3"/>
      </tp>
      <tp>
        <v>124348109.63</v>
        <stp/>
        <stp>EM_S_FA_PROFIT_TTM</stp>
        <stp>3</stp>
        <stp>300513.SZ</stp>
        <stp>2019-12-31</stp>
        <stp>1</stp>
        <tr r="J1911" s="3"/>
      </tp>
      <tp>
        <v>86518733.019999996</v>
        <stp/>
        <stp>EM_S_FA_PROFIT_TTM</stp>
        <stp>3</stp>
        <stp>002523.SZ</stp>
        <stp>2019-12-31</stp>
        <stp>1</stp>
        <tr r="J981" s="3"/>
      </tp>
      <tp>
        <v>30894520.5</v>
        <stp/>
        <stp>EM_S_FA_PROFIT_TTM</stp>
        <stp>3</stp>
        <stp>000520.SZ</stp>
        <stp>2019-12-31</stp>
        <stp>1</stp>
        <tr r="J116" s="3"/>
      </tp>
      <tp>
        <v>108635385.97</v>
        <stp/>
        <stp>EM_S_FA_PROFIT_TTM</stp>
        <stp>3</stp>
        <stp>300510.SZ</stp>
        <stp>2019-12-31</stp>
        <stp>1</stp>
        <tr r="J1908" s="3"/>
      </tp>
      <tp>
        <v>183341914.19999999</v>
        <stp/>
        <stp>EM_S_FA_PROFIT_TTM</stp>
        <stp>3</stp>
        <stp>002520.SZ</stp>
        <stp>2019-12-31</stp>
        <stp>1</stp>
        <tr r="J978" s="3"/>
      </tp>
      <tp>
        <v>37808188.619999997</v>
        <stp/>
        <stp>EM_S_FA_PROFIT_TTM</stp>
        <stp>3</stp>
        <stp>000521.SZ</stp>
        <stp>2019-12-31</stp>
        <stp>1</stp>
        <tr r="J117" s="3"/>
      </tp>
      <tp>
        <v>106759989.83</v>
        <stp/>
        <stp>EM_S_FA_PROFIT_TTM</stp>
        <stp>3</stp>
        <stp>300511.SZ</stp>
        <stp>2019-12-31</stp>
        <stp>1</stp>
        <tr r="J1909" s="3"/>
      </tp>
      <tp>
        <v>97988529.120000005</v>
        <stp/>
        <stp>EM_S_FA_PROFIT_TTM</stp>
        <stp>3</stp>
        <stp>002521.SZ</stp>
        <stp>2019-12-31</stp>
        <stp>1</stp>
        <tr r="J979" s="3"/>
      </tp>
      <tp>
        <v>-9115627.2699999996</v>
        <stp/>
        <stp>EM_S_FA_PROFIT_TTM</stp>
        <stp>3</stp>
        <stp>000518.SZ</stp>
        <stp>2019-12-31</stp>
        <stp>1</stp>
        <tr r="J114" s="3"/>
      </tp>
      <tp>
        <v>-786159683.97000003</v>
        <stp/>
        <stp>EM_S_FA_PROFIT_TTM</stp>
        <stp>3</stp>
        <stp>300528.SZ</stp>
        <stp>2019-12-31</stp>
        <stp>1</stp>
        <tr r="J1925" s="3"/>
      </tp>
      <tp>
        <v>239213636.47999999</v>
        <stp/>
        <stp>EM_S_FA_PROFIT_TTM</stp>
        <stp>3</stp>
        <stp>002518.SZ</stp>
        <stp>2019-12-31</stp>
        <stp>1</stp>
        <tr r="J976" s="3"/>
      </tp>
      <tp>
        <v>369485472.25</v>
        <stp/>
        <stp>EM_S_FA_PROFIT_TTM</stp>
        <stp>3</stp>
        <stp>000519.SZ</stp>
        <stp>2019-12-31</stp>
        <stp>1</stp>
        <tr r="J115" s="3"/>
      </tp>
      <tp>
        <v>511965390.51999998</v>
        <stp/>
        <stp>EM_S_FA_PROFIT_TTM</stp>
        <stp>3</stp>
        <stp>300529.SZ</stp>
        <stp>2019-12-31</stp>
        <stp>1</stp>
        <tr r="J1926" s="3"/>
      </tp>
      <tp>
        <v>-1135653630.9300001</v>
        <stp/>
        <stp>EM_S_FA_PROFIT_TTM</stp>
        <stp>3</stp>
        <stp>002519.SZ</stp>
        <stp>2019-12-31</stp>
        <stp>1</stp>
        <tr r="J977" s="3"/>
      </tp>
      <tp>
        <v>-71912594.019999996</v>
        <stp/>
        <stp>EM_S_FA_PROFIT_TTM</stp>
        <stp>3</stp>
        <stp>000516.SZ</stp>
        <stp>2019-12-31</stp>
        <stp>1</stp>
        <tr r="J112" s="3"/>
      </tp>
      <tp>
        <v>22740841.989999998</v>
        <stp/>
        <stp>EM_S_FA_PROFIT_TTM</stp>
        <stp>3</stp>
        <stp>300526.SZ</stp>
        <stp>2019-12-31</stp>
        <stp>1</stp>
        <tr r="J1923" s="3"/>
      </tp>
      <tp>
        <v>150615358.41999999</v>
        <stp/>
        <stp>EM_S_FA_PROFIT_TTM</stp>
        <stp>3</stp>
        <stp>002516.SZ</stp>
        <stp>2019-12-31</stp>
        <stp>1</stp>
        <tr r="J974" s="3"/>
      </tp>
      <tp>
        <v>724202975.48000002</v>
        <stp/>
        <stp>EM_S_FA_PROFIT_TTM</stp>
        <stp>3</stp>
        <stp>000517.SZ</stp>
        <stp>2019-12-31</stp>
        <stp>1</stp>
        <tr r="J113" s="3"/>
      </tp>
      <tp>
        <v>194274812.90000001</v>
        <stp/>
        <stp>EM_S_FA_PROFIT_TTM</stp>
        <stp>3</stp>
        <stp>300527.SZ</stp>
        <stp>2019-12-31</stp>
        <stp>1</stp>
        <tr r="J1924" s="3"/>
      </tp>
      <tp>
        <v>-175078198.25</v>
        <stp/>
        <stp>EM_S_FA_PROFIT_TTM</stp>
        <stp>3</stp>
        <stp>002517.SZ</stp>
        <stp>2019-12-31</stp>
        <stp>1</stp>
        <tr r="J975" s="3"/>
      </tp>
      <tp>
        <v>31190560.359999999</v>
        <stp/>
        <stp>EM_S_FA_PROFIT_TTM</stp>
        <stp>3</stp>
        <stp>000514.SZ</stp>
        <stp>2019-12-31</stp>
        <stp>1</stp>
        <tr r="J111" s="3"/>
      </tp>
      <tp>
        <v>95284875.319999993</v>
        <stp/>
        <stp>EM_S_FA_PROFIT_TTM</stp>
        <stp>3</stp>
        <stp>002514.SZ</stp>
        <stp>2019-12-31</stp>
        <stp>1</stp>
        <tr r="J972" s="3"/>
      </tp>
      <tp>
        <v>99668668.939999998</v>
        <stp/>
        <stp>EM_S_FA_PROFIT_TTM</stp>
        <stp>3</stp>
        <stp>300525.SZ</stp>
        <stp>2019-12-31</stp>
        <stp>1</stp>
        <tr r="J1922" s="3"/>
      </tp>
      <tp>
        <v>-32913023.170000002</v>
        <stp/>
        <stp>EM_S_FA_PROFIT_TTM</stp>
        <stp>3</stp>
        <stp>002515.SZ</stp>
        <stp>2019-12-31</stp>
        <stp>1</stp>
        <tr r="J973" s="3"/>
      </tp>
      <tp>
        <v>71263589.939999998</v>
        <stp/>
        <stp>EM_S_FA_PROFIT_TTM</stp>
        <stp>3</stp>
        <stp>300522.SZ</stp>
        <stp>2019-12-31</stp>
        <stp>1</stp>
        <tr r="J1920" s="3"/>
      </tp>
      <tp>
        <v>-1107860257.73</v>
        <stp/>
        <stp>EM_S_FA_PROFIT_TTM</stp>
        <stp>3</stp>
        <stp>002512.SZ</stp>
        <stp>2019-12-31</stp>
        <stp>1</stp>
        <tr r="J970" s="3"/>
      </tp>
      <tp>
        <v>1328167779.52</v>
        <stp/>
        <stp>EM_S_FA_PROFIT_TTM</stp>
        <stp>3</stp>
        <stp>000513.SZ</stp>
        <stp>2019-12-31</stp>
        <stp>1</stp>
        <tr r="J110" s="3"/>
      </tp>
      <tp>
        <v>117616665.16</v>
        <stp/>
        <stp>EM_S_FA_PROFIT_TTM</stp>
        <stp>3</stp>
        <stp>300523.SZ</stp>
        <stp>2019-12-31</stp>
        <stp>1</stp>
        <tr r="J1921" s="3"/>
      </tp>
      <tp>
        <v>-812160286.79999995</v>
        <stp/>
        <stp>EM_S_FA_PROFIT_TTM</stp>
        <stp>3</stp>
        <stp>002513.SZ</stp>
        <stp>2019-12-31</stp>
        <stp>1</stp>
        <tr r="J971" s="3"/>
      </tp>
      <tp>
        <v>68280233.180000007</v>
        <stp/>
        <stp>EM_S_FA_PROFIT_TTM</stp>
        <stp>3</stp>
        <stp>000510.SZ</stp>
        <stp>2019-12-31</stp>
        <stp>1</stp>
        <tr r="J109" s="3"/>
      </tp>
      <tp>
        <v>85358872.840000004</v>
        <stp/>
        <stp>EM_S_FA_PROFIT_TTM</stp>
        <stp>3</stp>
        <stp>300520.SZ</stp>
        <stp>2019-12-31</stp>
        <stp>1</stp>
        <tr r="J1918" s="3"/>
      </tp>
      <tp>
        <v>204315752.86000001</v>
        <stp/>
        <stp>EM_S_FA_PROFIT_TTM</stp>
        <stp>3</stp>
        <stp>002510.SZ</stp>
        <stp>2019-12-31</stp>
        <stp>1</stp>
        <tr r="J968" s="3"/>
      </tp>
      <tp>
        <v>16965462.649999999</v>
        <stp/>
        <stp>EM_S_FA_PROFIT_TTM</stp>
        <stp>3</stp>
        <stp>300521.SZ</stp>
        <stp>2019-12-31</stp>
        <stp>1</stp>
        <tr r="J1919" s="3"/>
      </tp>
      <tp>
        <v>531991751.82999998</v>
        <stp/>
        <stp>EM_S_FA_PROFIT_TTM</stp>
        <stp>3</stp>
        <stp>002511.SZ</stp>
        <stp>2019-12-31</stp>
        <stp>1</stp>
        <tr r="J969" s="3"/>
      </tp>
      <tp>
        <v>33521315.699999999</v>
        <stp/>
        <stp>EM_S_FA_PROFIT_TTM</stp>
        <stp>3</stp>
        <stp>300538.SZ</stp>
        <stp>2019-12-31</stp>
        <stp>1</stp>
        <tr r="J1935" s="3"/>
      </tp>
      <tp>
        <v>1567576798.49</v>
        <stp/>
        <stp>EM_S_FA_PROFIT_TTM</stp>
        <stp>3</stp>
        <stp>002508.SZ</stp>
        <stp>2019-12-31</stp>
        <stp>1</stp>
        <tr r="J966" s="3"/>
      </tp>
      <tp>
        <v>-27332990.129999999</v>
        <stp/>
        <stp>EM_S_FA_PROFIT_TTM</stp>
        <stp>3</stp>
        <stp>000509.SZ</stp>
        <stp>2019-12-31</stp>
        <stp>1</stp>
        <tr r="J108" s="3"/>
      </tp>
      <tp>
        <v>4650255.3099999996</v>
        <stp/>
        <stp>EM_S_FA_PROFIT_TTM</stp>
        <stp>3</stp>
        <stp>300539.SZ</stp>
        <stp>2019-12-31</stp>
        <stp>1</stp>
        <tr r="J1936" s="3"/>
      </tp>
      <tp>
        <v>-866514271.03999996</v>
        <stp/>
        <stp>EM_S_FA_PROFIT_TTM</stp>
        <stp>3</stp>
        <stp>002509.SZ</stp>
        <stp>2019-12-31</stp>
        <stp>1</stp>
        <tr r="J967" s="3"/>
      </tp>
      <tp>
        <v>315970.81</v>
        <stp/>
        <stp>EM_S_FA_PROFIT_TTM</stp>
        <stp>3</stp>
        <stp>000506.SZ</stp>
        <stp>2019-12-31</stp>
        <stp>1</stp>
        <tr r="J106" s="3"/>
      </tp>
      <tp>
        <v>54420689.240000002</v>
        <stp/>
        <stp>EM_S_FA_PROFIT_TTM</stp>
        <stp>3</stp>
        <stp>300536.SZ</stp>
        <stp>2019-12-31</stp>
        <stp>1</stp>
        <tr r="J1933" s="3"/>
      </tp>
      <tp>
        <v>105769869.56</v>
        <stp/>
        <stp>EM_S_FA_PROFIT_TTM</stp>
        <stp>3</stp>
        <stp>002506.SZ</stp>
        <stp>2019-12-31</stp>
        <stp>1</stp>
        <tr r="J964" s="3"/>
      </tp>
      <tp>
        <v>193048796.81</v>
        <stp/>
        <stp>EM_S_FA_PROFIT_TTM</stp>
        <stp>3</stp>
        <stp>000507.SZ</stp>
        <stp>2019-12-31</stp>
        <stp>1</stp>
        <tr r="J107" s="3"/>
      </tp>
      <tp>
        <v>96406706.519999996</v>
        <stp/>
        <stp>EM_S_FA_PROFIT_TTM</stp>
        <stp>3</stp>
        <stp>300537.SZ</stp>
        <stp>2019-12-31</stp>
        <stp>1</stp>
        <tr r="J1934" s="3"/>
      </tp>
      <tp>
        <v>656532713.30999994</v>
        <stp/>
        <stp>EM_S_FA_PROFIT_TTM</stp>
        <stp>3</stp>
        <stp>002507.SZ</stp>
        <stp>2019-12-31</stp>
        <stp>1</stp>
        <tr r="J965" s="3"/>
      </tp>
      <tp>
        <v>-35163857.229999997</v>
        <stp/>
        <stp>EM_S_FA_PROFIT_TTM</stp>
        <stp>3</stp>
        <stp>000504.SZ</stp>
        <stp>2019-12-31</stp>
        <stp>1</stp>
        <tr r="J104" s="3"/>
      </tp>
      <tp>
        <v>8313764.6799999997</v>
        <stp/>
        <stp>EM_S_FA_PROFIT_TTM</stp>
        <stp>3</stp>
        <stp>300534.SZ</stp>
        <stp>2019-12-31</stp>
        <stp>1</stp>
        <tr r="J1931" s="3"/>
      </tp>
      <tp>
        <v>-105231478.95999999</v>
        <stp/>
        <stp>EM_S_FA_PROFIT_TTM</stp>
        <stp>3</stp>
        <stp>002504.SZ</stp>
        <stp>2019-12-31</stp>
        <stp>1</stp>
        <tr r="J962" s="3"/>
      </tp>
      <tp>
        <v>192045641.00999999</v>
        <stp/>
        <stp>EM_S_FA_PROFIT_TTM</stp>
        <stp>3</stp>
        <stp>000505.SZ</stp>
        <stp>2019-12-31</stp>
        <stp>1</stp>
        <tr r="J105" s="3"/>
      </tp>
      <tp>
        <v>34925118.619999997</v>
        <stp/>
        <stp>EM_S_FA_PROFIT_TTM</stp>
        <stp>3</stp>
        <stp>300535.SZ</stp>
        <stp>2019-12-31</stp>
        <stp>1</stp>
        <tr r="J1932" s="3"/>
      </tp>
      <tp>
        <v>-660752341.48000002</v>
        <stp/>
        <stp>EM_S_FA_PROFIT_TTM</stp>
        <stp>3</stp>
        <stp>002505.SZ</stp>
        <stp>2019-12-31</stp>
        <stp>1</stp>
        <tr r="J963" s="3"/>
      </tp>
      <tp>
        <v>33076069.23</v>
        <stp/>
        <stp>EM_S_FA_PROFIT_TTM</stp>
        <stp>3</stp>
        <stp>000502.SZ</stp>
        <stp>2019-12-31</stp>
        <stp>1</stp>
        <tr r="J102" s="3"/>
      </tp>
      <tp>
        <v>23019465.210000001</v>
        <stp/>
        <stp>EM_S_FA_PROFIT_TTM</stp>
        <stp>3</stp>
        <stp>300532.SZ</stp>
        <stp>2019-12-31</stp>
        <stp>1</stp>
        <tr r="J1929" s="3"/>
      </tp>
      <tp>
        <v>-1776448064.25</v>
        <stp/>
        <stp>EM_S_FA_PROFIT_TTM</stp>
        <stp>3</stp>
        <stp>002502.SZ</stp>
        <stp>2019-12-31</stp>
        <stp>1</stp>
        <tr r="J960" s="3"/>
      </tp>
      <tp>
        <v>-220333240.55000001</v>
        <stp/>
        <stp>EM_S_FA_PROFIT_TTM</stp>
        <stp>3</stp>
        <stp>000503.SZ</stp>
        <stp>2019-12-31</stp>
        <stp>1</stp>
        <tr r="J103" s="3"/>
      </tp>
      <tp>
        <v>136506901.53</v>
        <stp/>
        <stp>EM_S_FA_PROFIT_TTM</stp>
        <stp>3</stp>
        <stp>300533.SZ</stp>
        <stp>2019-12-31</stp>
        <stp>1</stp>
        <tr r="J1930" s="3"/>
      </tp>
      <tp>
        <v>126862350.33</v>
        <stp/>
        <stp>EM_S_FA_PROFIT_TTM</stp>
        <stp>3</stp>
        <stp>002503.SZ</stp>
        <stp>2019-12-31</stp>
        <stp>1</stp>
        <tr r="J961" s="3"/>
      </tp>
      <tp>
        <v>38375389.140000001</v>
        <stp/>
        <stp>EM_S_FA_PROFIT_TTM</stp>
        <stp>3</stp>
        <stp>300530.SZ</stp>
        <stp>2019-12-31</stp>
        <stp>1</stp>
        <tr r="J1927" s="3"/>
      </tp>
      <tp>
        <v>629423008</v>
        <stp/>
        <stp>EM_S_FA_PROFIT_TTM</stp>
        <stp>3</stp>
        <stp>002500.SZ</stp>
        <stp>2019-12-31</stp>
        <stp>1</stp>
        <tr r="J958" s="3"/>
      </tp>
      <tp>
        <v>1085297075.8499999</v>
        <stp/>
        <stp>EM_S_FA_PROFIT_TTM</stp>
        <stp>3</stp>
        <stp>000501.SZ</stp>
        <stp>2019-12-31</stp>
        <stp>1</stp>
        <tr r="J101" s="3"/>
      </tp>
      <tp>
        <v>105185147.04000001</v>
        <stp/>
        <stp>EM_S_FA_PROFIT_TTM</stp>
        <stp>3</stp>
        <stp>300531.SZ</stp>
        <stp>2019-12-31</stp>
        <stp>1</stp>
        <tr r="J1928" s="3"/>
      </tp>
      <tp>
        <v>-4297480537.8999996</v>
        <stp/>
        <stp>EM_S_FA_PROFIT_TTM</stp>
        <stp>3</stp>
        <stp>002501.SZ</stp>
        <stp>2019-12-31</stp>
        <stp>1</stp>
        <tr r="J959" s="3"/>
      </tp>
      <tp>
        <v>-34954393.200000003</v>
        <stp/>
        <stp>EM_S_FA_PROFIT_TTM</stp>
        <stp>3</stp>
        <stp>300548.SZ</stp>
        <stp>2019-12-31</stp>
        <stp>1</stp>
        <tr r="J1944" s="3"/>
      </tp>
      <tp>
        <v>47151537.880000003</v>
        <stp/>
        <stp>EM_S_FA_PROFIT_TTM</stp>
        <stp>3</stp>
        <stp>002578.SZ</stp>
        <stp>2019-12-31</stp>
        <stp>1</stp>
        <tr r="J1035" s="3"/>
      </tp>
      <tp>
        <v>30134583.109999999</v>
        <stp/>
        <stp>EM_S_FA_PROFIT_TTM</stp>
        <stp>3</stp>
        <stp>300549.SZ</stp>
        <stp>2019-12-31</stp>
        <stp>1</stp>
        <tr r="J1945" s="3"/>
      </tp>
      <tp>
        <v>145410301.77000001</v>
        <stp/>
        <stp>EM_S_FA_PROFIT_TTM</stp>
        <stp>3</stp>
        <stp>002579.SZ</stp>
        <stp>2019-12-31</stp>
        <stp>1</stp>
        <tr r="J1036" s="3"/>
      </tp>
      <tp>
        <v>237798377.69</v>
        <stp/>
        <stp>EM_S_FA_PROFIT_TTM</stp>
        <stp>3</stp>
        <stp>000576.SZ</stp>
        <stp>2019-12-31</stp>
        <stp>1</stp>
        <tr r="J162" s="3"/>
      </tp>
      <tp>
        <v>126669410.20999999</v>
        <stp/>
        <stp>EM_S_FA_PROFIT_TTM</stp>
        <stp>3</stp>
        <stp>300546.SZ</stp>
        <stp>2019-12-31</stp>
        <stp>1</stp>
        <tr r="J1942" s="3"/>
      </tp>
      <tp>
        <v>28130770.41</v>
        <stp/>
        <stp>EM_S_FA_PROFIT_TTM</stp>
        <stp>3</stp>
        <stp>002576.SZ</stp>
        <stp>2019-12-31</stp>
        <stp>1</stp>
        <tr r="J1033" s="3"/>
      </tp>
      <tp>
        <v>125265823.29000001</v>
        <stp/>
        <stp>EM_S_FA_PROFIT_TTM</stp>
        <stp>3</stp>
        <stp>300547.SZ</stp>
        <stp>2019-12-31</stp>
        <stp>1</stp>
        <tr r="J1943" s="3"/>
      </tp>
      <tp>
        <v>-13005146.710000001</v>
        <stp/>
        <stp>EM_S_FA_PROFIT_TTM</stp>
        <stp>3</stp>
        <stp>002577.SZ</stp>
        <stp>2019-12-31</stp>
        <stp>1</stp>
        <tr r="J1034" s="3"/>
      </tp>
      <tp>
        <v>97304539.590000004</v>
        <stp/>
        <stp>EM_S_FA_PROFIT_TTM</stp>
        <stp>3</stp>
        <stp>002574.SZ</stp>
        <stp>2019-12-31</stp>
        <stp>1</stp>
        <tr r="J1031" s="3"/>
      </tp>
      <tp>
        <v>71296730.159999996</v>
        <stp/>
        <stp>EM_S_FA_PROFIT_TTM</stp>
        <stp>3</stp>
        <stp>300545.SZ</stp>
        <stp>2019-12-31</stp>
        <stp>1</stp>
        <tr r="J1941" s="3"/>
      </tp>
      <tp>
        <v>-19230059.699999999</v>
        <stp/>
        <stp>EM_S_FA_PROFIT_TTM</stp>
        <stp>3</stp>
        <stp>002575.SZ</stp>
        <stp>2019-12-31</stp>
        <stp>1</stp>
        <tr r="J1032" s="3"/>
      </tp>
      <tp>
        <v>-1856923735.4100001</v>
        <stp/>
        <stp>EM_S_FA_PROFIT_TTM</stp>
        <stp>3</stp>
        <stp>000572.SZ</stp>
        <stp>2019-12-31</stp>
        <stp>1</stp>
        <tr r="J160" s="3"/>
      </tp>
      <tp>
        <v>58135191.859999999</v>
        <stp/>
        <stp>EM_S_FA_PROFIT_TTM</stp>
        <stp>3</stp>
        <stp>300542.SZ</stp>
        <stp>2019-12-31</stp>
        <stp>1</stp>
        <tr r="J1939" s="3"/>
      </tp>
      <tp>
        <v>1006586841.9400001</v>
        <stp/>
        <stp>EM_S_FA_PROFIT_TTM</stp>
        <stp>3</stp>
        <stp>002572.SZ</stp>
        <stp>2019-12-31</stp>
        <stp>1</stp>
        <tr r="J1029" s="3"/>
      </tp>
      <tp>
        <v>221344782.13999999</v>
        <stp/>
        <stp>EM_S_FA_PROFIT_TTM</stp>
        <stp>3</stp>
        <stp>000573.SZ</stp>
        <stp>2019-12-31</stp>
        <stp>1</stp>
        <tr r="J161" s="3"/>
      </tp>
      <tp>
        <v>87434461.420000002</v>
        <stp/>
        <stp>EM_S_FA_PROFIT_TTM</stp>
        <stp>3</stp>
        <stp>300543.SZ</stp>
        <stp>2019-12-31</stp>
        <stp>1</stp>
        <tr r="J1940" s="3"/>
      </tp>
      <tp>
        <v>371520243.94999999</v>
        <stp/>
        <stp>EM_S_FA_PROFIT_TTM</stp>
        <stp>3</stp>
        <stp>002573.SZ</stp>
        <stp>2019-12-31</stp>
        <stp>1</stp>
        <tr r="J1030" s="3"/>
      </tp>
      <tp>
        <v>58581110.280000001</v>
        <stp/>
        <stp>EM_S_FA_PROFIT_TTM</stp>
        <stp>3</stp>
        <stp>000570.SZ</stp>
        <stp>2019-12-31</stp>
        <stp>1</stp>
        <tr r="J158" s="3"/>
      </tp>
      <tp>
        <v>-110557262.38</v>
        <stp/>
        <stp>EM_S_FA_PROFIT_TTM</stp>
        <stp>3</stp>
        <stp>300540.SZ</stp>
        <stp>2019-12-31</stp>
        <stp>1</stp>
        <tr r="J1937" s="3"/>
      </tp>
      <tp>
        <v>-83259933.450000003</v>
        <stp/>
        <stp>EM_S_FA_PROFIT_TTM</stp>
        <stp>3</stp>
        <stp>002570.SZ</stp>
        <stp>2019-12-31</stp>
        <stp>1</stp>
        <tr r="J1027" s="3"/>
      </tp>
      <tp>
        <v>-1101569071.95</v>
        <stp/>
        <stp>EM_S_FA_PROFIT_TTM</stp>
        <stp>3</stp>
        <stp>000571.SZ</stp>
        <stp>2019-12-31</stp>
        <stp>1</stp>
        <tr r="J159" s="3"/>
      </tp>
      <tp>
        <v>68176166.609999999</v>
        <stp/>
        <stp>EM_S_FA_PROFIT_TTM</stp>
        <stp>3</stp>
        <stp>300541.SZ</stp>
        <stp>2019-12-31</stp>
        <stp>1</stp>
        <tr r="J1938" s="3"/>
      </tp>
      <tp>
        <v>-42393808.810000002</v>
        <stp/>
        <stp>EM_S_FA_PROFIT_TTM</stp>
        <stp>3</stp>
        <stp>002571.SZ</stp>
        <stp>2019-12-31</stp>
        <stp>1</stp>
        <tr r="J1028" s="3"/>
      </tp>
      <tp>
        <v>4508982779.6099997</v>
        <stp/>
        <stp>EM_S_FA_PROFIT_TTM</stp>
        <stp>3</stp>
        <stp>000568.SZ</stp>
        <stp>2019-12-31</stp>
        <stp>1</stp>
        <tr r="J157" s="3"/>
      </tp>
      <tp>
        <v>213390426.90000001</v>
        <stp/>
        <stp>EM_S_FA_PROFIT_TTM</stp>
        <stp>3</stp>
        <stp>300558.SZ</stp>
        <stp>2019-12-31</stp>
        <stp>1</stp>
        <tr r="J1954" s="3"/>
      </tp>
      <tp>
        <v>221760902.75</v>
        <stp/>
        <stp>EM_S_FA_PROFIT_TTM</stp>
        <stp>3</stp>
        <stp>002568.SZ</stp>
        <stp>2019-12-31</stp>
        <stp>1</stp>
        <tr r="J1025" s="3"/>
      </tp>
      <tp>
        <v>208278612.43000001</v>
        <stp/>
        <stp>EM_S_FA_PROFIT_TTM</stp>
        <stp>3</stp>
        <stp>300559.SZ</stp>
        <stp>2019-12-31</stp>
        <stp>1</stp>
        <tr r="J1955" s="3"/>
      </tp>
      <tp>
        <v>-227991392.22</v>
        <stp/>
        <stp>EM_S_FA_PROFIT_TTM</stp>
        <stp>3</stp>
        <stp>002569.SZ</stp>
        <stp>2019-12-31</stp>
        <stp>1</stp>
        <tr r="J1026" s="3"/>
      </tp>
      <tp>
        <v>-5002829.34</v>
        <stp/>
        <stp>EM_S_FA_PROFIT_TTM</stp>
        <stp>3</stp>
        <stp>000566.SZ</stp>
        <stp>2019-12-31</stp>
        <stp>1</stp>
        <tr r="J155" s="3"/>
      </tp>
      <tp>
        <v>29571745.539999999</v>
        <stp/>
        <stp>EM_S_FA_PROFIT_TTM</stp>
        <stp>3</stp>
        <stp>300556.SZ</stp>
        <stp>2019-12-31</stp>
        <stp>1</stp>
        <tr r="J1952" s="3"/>
      </tp>
      <tp>
        <v>84862287.920000002</v>
        <stp/>
        <stp>EM_S_FA_PROFIT_TTM</stp>
        <stp>3</stp>
        <stp>002566.SZ</stp>
        <stp>2019-12-31</stp>
        <stp>1</stp>
        <tr r="J1023" s="3"/>
      </tp>
      <tp>
        <v>197520054.91999999</v>
        <stp/>
        <stp>EM_S_FA_PROFIT_TTM</stp>
        <stp>3</stp>
        <stp>000567.SZ</stp>
        <stp>2019-12-31</stp>
        <stp>1</stp>
        <tr r="J156" s="3"/>
      </tp>
      <tp>
        <v>21126029.75</v>
        <stp/>
        <stp>EM_S_FA_PROFIT_TTM</stp>
        <stp>3</stp>
        <stp>300557.SZ</stp>
        <stp>2019-12-31</stp>
        <stp>1</stp>
        <tr r="J1953" s="3"/>
      </tp>
      <tp>
        <v>199102223.27000001</v>
        <stp/>
        <stp>EM_S_FA_PROFIT_TTM</stp>
        <stp>3</stp>
        <stp>002567.SZ</stp>
        <stp>2019-12-31</stp>
        <stp>1</stp>
        <tr r="J1024" s="3"/>
      </tp>
      <tp>
        <v>-125363712.90000001</v>
        <stp/>
        <stp>EM_S_FA_PROFIT_TTM</stp>
        <stp>3</stp>
        <stp>000564.SZ</stp>
        <stp>2019-12-31</stp>
        <stp>1</stp>
        <tr r="J153" s="3"/>
      </tp>
      <tp>
        <v>-14108137.220000001</v>
        <stp/>
        <stp>EM_S_FA_PROFIT_TTM</stp>
        <stp>3</stp>
        <stp>300554.SZ</stp>
        <stp>2019-12-31</stp>
        <stp>1</stp>
        <tr r="J1950" s="3"/>
      </tp>
      <tp>
        <v>117707589.97</v>
        <stp/>
        <stp>EM_S_FA_PROFIT_TTM</stp>
        <stp>3</stp>
        <stp>002564.SZ</stp>
        <stp>2019-12-31</stp>
        <stp>1</stp>
        <tr r="J1021" s="3"/>
      </tp>
      <tp>
        <v>64095603.57</v>
        <stp/>
        <stp>EM_S_FA_PROFIT_TTM</stp>
        <stp>3</stp>
        <stp>000565.SZ</stp>
        <stp>2019-12-31</stp>
        <stp>1</stp>
        <tr r="J154" s="3"/>
      </tp>
      <tp>
        <v>-722094.75</v>
        <stp/>
        <stp>EM_S_FA_PROFIT_TTM</stp>
        <stp>3</stp>
        <stp>300555.SZ</stp>
        <stp>2019-12-31</stp>
        <stp>1</stp>
        <tr r="J1951" s="3"/>
      </tp>
      <tp>
        <v>117978339.92</v>
        <stp/>
        <stp>EM_S_FA_PROFIT_TTM</stp>
        <stp>3</stp>
        <stp>002565.SZ</stp>
        <stp>2019-12-31</stp>
        <stp>1</stp>
        <tr r="J1022" s="3"/>
      </tp>
      <tp>
        <v>150728253.13999999</v>
        <stp/>
        <stp>EM_S_FA_PROFIT_TTM</stp>
        <stp>3</stp>
        <stp>300552.SZ</stp>
        <stp>2019-12-31</stp>
        <stp>1</stp>
        <tr r="J1948" s="3"/>
      </tp>
      <tp>
        <v>-34473299.240000002</v>
        <stp/>
        <stp>EM_S_FA_PROFIT_TTM</stp>
        <stp>3</stp>
        <stp>002562.SZ</stp>
        <stp>2019-12-31</stp>
        <stp>1</stp>
        <tr r="J1019" s="3"/>
      </tp>
      <tp>
        <v>542332079.59000003</v>
        <stp/>
        <stp>EM_S_FA_PROFIT_TTM</stp>
        <stp>3</stp>
        <stp>000563.SZ</stp>
        <stp>2019-12-31</stp>
        <stp>1</stp>
        <tr r="J152" s="3"/>
      </tp>
      <tp>
        <v>8396432.4399999995</v>
        <stp/>
        <stp>EM_S_FA_PROFIT_TTM</stp>
        <stp>3</stp>
        <stp>300553.SZ</stp>
        <stp>2019-12-31</stp>
        <stp>1</stp>
        <tr r="J1949" s="3"/>
      </tp>
      <tp>
        <v>1713114097.77</v>
        <stp/>
        <stp>EM_S_FA_PROFIT_TTM</stp>
        <stp>3</stp>
        <stp>002563.SZ</stp>
        <stp>2019-12-31</stp>
        <stp>1</stp>
        <tr r="J1020" s="3"/>
      </tp>
      <tp>
        <v>818074611.23000002</v>
        <stp/>
        <stp>EM_S_FA_PROFIT_TTM</stp>
        <stp>3</stp>
        <stp>000560.SZ</stp>
        <stp>2019-12-31</stp>
        <stp>1</stp>
        <tr r="J150" s="3"/>
      </tp>
      <tp>
        <v>50828128.43</v>
        <stp/>
        <stp>EM_S_FA_PROFIT_TTM</stp>
        <stp>3</stp>
        <stp>300550.SZ</stp>
        <stp>2019-12-31</stp>
        <stp>1</stp>
        <tr r="J1946" s="3"/>
      </tp>
      <tp>
        <v>26849679.940000001</v>
        <stp/>
        <stp>EM_S_FA_PROFIT_TTM</stp>
        <stp>3</stp>
        <stp>002560.SZ</stp>
        <stp>2019-12-31</stp>
        <stp>1</stp>
        <tr r="J1017" s="3"/>
      </tp>
      <tp>
        <v>92496994.359999999</v>
        <stp/>
        <stp>EM_S_FA_PROFIT_TTM</stp>
        <stp>3</stp>
        <stp>000561.SZ</stp>
        <stp>2019-12-31</stp>
        <stp>1</stp>
        <tr r="J151" s="3"/>
      </tp>
      <tp>
        <v>34829945.07</v>
        <stp/>
        <stp>EM_S_FA_PROFIT_TTM</stp>
        <stp>3</stp>
        <stp>300551.SZ</stp>
        <stp>2019-12-31</stp>
        <stp>1</stp>
        <tr r="J1947" s="3"/>
      </tp>
      <tp>
        <v>226972287.44</v>
        <stp/>
        <stp>EM_S_FA_PROFIT_TTM</stp>
        <stp>3</stp>
        <stp>002561.SZ</stp>
        <stp>2019-12-31</stp>
        <stp>1</stp>
        <tr r="J1018" s="3"/>
      </tp>
      <tp>
        <v>-137814048.16999999</v>
        <stp/>
        <stp>EM_S_FA_PROFIT_TTM</stp>
        <stp>3</stp>
        <stp>000558.SZ</stp>
        <stp>2019-12-31</stp>
        <stp>1</stp>
        <tr r="J148" s="3"/>
      </tp>
      <tp>
        <v>227449822.13999999</v>
        <stp/>
        <stp>EM_S_FA_PROFIT_TTM</stp>
        <stp>3</stp>
        <stp>300568.SZ</stp>
        <stp>2019-12-31</stp>
        <stp>1</stp>
        <tr r="J1964" s="3"/>
      </tp>
      <tp>
        <v>878956906.48000002</v>
        <stp/>
        <stp>EM_S_FA_PROFIT_TTM</stp>
        <stp>3</stp>
        <stp>002558.SZ</stp>
        <stp>2019-12-31</stp>
        <stp>1</stp>
        <tr r="J1015" s="3"/>
      </tp>
      <tp>
        <v>571010284.36000001</v>
        <stp/>
        <stp>EM_S_FA_PROFIT_TTM</stp>
        <stp>3</stp>
        <stp>000559.SZ</stp>
        <stp>2019-12-31</stp>
        <stp>1</stp>
        <tr r="J149" s="3"/>
      </tp>
      <tp>
        <v>207880166.27000001</v>
        <stp/>
        <stp>EM_S_FA_PROFIT_TTM</stp>
        <stp>3</stp>
        <stp>300569.SZ</stp>
        <stp>2019-12-31</stp>
        <stp>1</stp>
        <tr r="J1965" s="3"/>
      </tp>
      <tp>
        <v>120272175.90000001</v>
        <stp/>
        <stp>EM_S_FA_PROFIT_TTM</stp>
        <stp>3</stp>
        <stp>002559.SZ</stp>
        <stp>2019-12-31</stp>
        <stp>1</stp>
        <tr r="J1016" s="3"/>
      </tp>
      <tp>
        <v>46473203.509999998</v>
        <stp/>
        <stp>EM_S_FA_PROFIT_TTM</stp>
        <stp>3</stp>
        <stp>300566.SZ</stp>
        <stp>2019-12-31</stp>
        <stp>1</stp>
        <tr r="J1962" s="3"/>
      </tp>
      <tp>
        <v>114005573.06</v>
        <stp/>
        <stp>EM_S_FA_PROFIT_TTM</stp>
        <stp>3</stp>
        <stp>002556.SZ</stp>
        <stp>2019-12-31</stp>
        <stp>1</stp>
        <tr r="J1013" s="3"/>
      </tp>
      <tp>
        <v>75820121.109999999</v>
        <stp/>
        <stp>EM_S_FA_PROFIT_TTM</stp>
        <stp>3</stp>
        <stp>000557.SZ</stp>
        <stp>2019-12-31</stp>
        <stp>1</stp>
        <tr r="J147" s="3"/>
      </tp>
      <tp>
        <v>309050679.19999999</v>
        <stp/>
        <stp>EM_S_FA_PROFIT_TTM</stp>
        <stp>3</stp>
        <stp>300567.SZ</stp>
        <stp>2019-12-31</stp>
        <stp>1</stp>
        <tr r="J1963" s="3"/>
      </tp>
      <tp>
        <v>536025542.63999999</v>
        <stp/>
        <stp>EM_S_FA_PROFIT_TTM</stp>
        <stp>3</stp>
        <stp>002557.SZ</stp>
        <stp>2019-12-31</stp>
        <stp>1</stp>
        <tr r="J1014" s="3"/>
      </tp>
      <tp>
        <v>2513734.09</v>
        <stp/>
        <stp>EM_S_FA_PROFIT_TTM</stp>
        <stp>3</stp>
        <stp>000554.SZ</stp>
        <stp>2019-12-31</stp>
        <stp>1</stp>
        <tr r="J145" s="3"/>
      </tp>
      <tp>
        <v>133677626.48</v>
        <stp/>
        <stp>EM_S_FA_PROFIT_TTM</stp>
        <stp>3</stp>
        <stp>300564.SZ</stp>
        <stp>2019-12-31</stp>
        <stp>1</stp>
        <tr r="J1960" s="3"/>
      </tp>
      <tp>
        <v>-479871867.99000001</v>
        <stp/>
        <stp>EM_S_FA_PROFIT_TTM</stp>
        <stp>3</stp>
        <stp>002554.SZ</stp>
        <stp>2019-12-31</stp>
        <stp>1</stp>
        <tr r="J1011" s="3"/>
      </tp>
      <tp>
        <v>-64513732.32</v>
        <stp/>
        <stp>EM_S_FA_PROFIT_TTM</stp>
        <stp>3</stp>
        <stp>000555.SZ</stp>
        <stp>2019-12-31</stp>
        <stp>1</stp>
        <tr r="J146" s="3"/>
      </tp>
      <tp>
        <v>-52583293.770000003</v>
        <stp/>
        <stp>EM_S_FA_PROFIT_TTM</stp>
        <stp>3</stp>
        <stp>300565.SZ</stp>
        <stp>2019-12-31</stp>
        <stp>1</stp>
        <tr r="J1961" s="3"/>
      </tp>
      <tp>
        <v>1575646149.0899999</v>
        <stp/>
        <stp>EM_S_FA_PROFIT_TTM</stp>
        <stp>3</stp>
        <stp>002555.SZ</stp>
        <stp>2019-12-31</stp>
        <stp>1</stp>
        <tr r="J1012" s="3"/>
      </tp>
      <tp>
        <v>464151368.20999998</v>
        <stp/>
        <stp>EM_S_FA_PROFIT_TTM</stp>
        <stp>3</stp>
        <stp>000552.SZ</stp>
        <stp>2019-12-31</stp>
        <stp>1</stp>
        <tr r="J143" s="3"/>
      </tp>
      <tp>
        <v>30328096.68</v>
        <stp/>
        <stp>EM_S_FA_PROFIT_TTM</stp>
        <stp>3</stp>
        <stp>300562.SZ</stp>
        <stp>2019-12-31</stp>
        <stp>1</stp>
        <tr r="J1958" s="3"/>
      </tp>
      <tp>
        <v>59512268.109999999</v>
        <stp/>
        <stp>EM_S_FA_PROFIT_TTM</stp>
        <stp>3</stp>
        <stp>002552.SZ</stp>
        <stp>2019-12-31</stp>
        <stp>1</stp>
        <tr r="J1009" s="3"/>
      </tp>
      <tp>
        <v>587312000</v>
        <stp/>
        <stp>EM_S_FA_PROFIT_TTM</stp>
        <stp>3</stp>
        <stp>000553.SZ</stp>
        <stp>2019-12-31</stp>
        <stp>1</stp>
        <tr r="J144" s="3"/>
      </tp>
      <tp>
        <v>47874076.119999997</v>
        <stp/>
        <stp>EM_S_FA_PROFIT_TTM</stp>
        <stp>3</stp>
        <stp>300563.SZ</stp>
        <stp>2019-12-31</stp>
        <stp>1</stp>
        <tr r="J1959" s="3"/>
      </tp>
      <tp>
        <v>38272584.439999998</v>
        <stp/>
        <stp>EM_S_FA_PROFIT_TTM</stp>
        <stp>3</stp>
        <stp>002553.SZ</stp>
        <stp>2019-12-31</stp>
        <stp>1</stp>
        <tr r="J1010" s="3"/>
      </tp>
      <tp>
        <v>30719483</v>
        <stp/>
        <stp>EM_S_FA_PROFIT_TTM</stp>
        <stp>3</stp>
        <stp>000550.SZ</stp>
        <stp>2019-12-31</stp>
        <stp>1</stp>
        <tr r="J141" s="3"/>
      </tp>
      <tp>
        <v>67021828.009999998</v>
        <stp/>
        <stp>EM_S_FA_PROFIT_TTM</stp>
        <stp>3</stp>
        <stp>300560.SZ</stp>
        <stp>2019-12-31</stp>
        <stp>1</stp>
        <tr r="J1956" s="3"/>
      </tp>
      <tp>
        <v>216645818.56</v>
        <stp/>
        <stp>EM_S_FA_PROFIT_TTM</stp>
        <stp>3</stp>
        <stp>002550.SZ</stp>
        <stp>2019-12-31</stp>
        <stp>1</stp>
        <tr r="J1007" s="3"/>
      </tp>
      <tp>
        <v>163980746.56</v>
        <stp/>
        <stp>EM_S_FA_PROFIT_TTM</stp>
        <stp>3</stp>
        <stp>000551.SZ</stp>
        <stp>2019-12-31</stp>
        <stp>1</stp>
        <tr r="J142" s="3"/>
      </tp>
      <tp>
        <v>26772102.559999999</v>
        <stp/>
        <stp>EM_S_FA_PROFIT_TTM</stp>
        <stp>3</stp>
        <stp>300561.SZ</stp>
        <stp>2019-12-31</stp>
        <stp>1</stp>
        <tr r="J1957" s="3"/>
      </tp>
      <tp>
        <v>96765233.450000003</v>
        <stp/>
        <stp>EM_S_FA_PROFIT_TTM</stp>
        <stp>3</stp>
        <stp>002551.SZ</stp>
        <stp>2019-12-31</stp>
        <stp>1</stp>
        <tr r="J1008" s="3"/>
      </tp>
      <tp>
        <v>44956554.950000003</v>
        <stp/>
        <stp>EM_S_FA_PROFIT_TTM</stp>
        <stp>3</stp>
        <stp>000548.SZ</stp>
        <stp>2019-12-31</stp>
        <stp>1</stp>
        <tr r="J140" s="3"/>
      </tp>
      <tp>
        <v>51007988.43</v>
        <stp/>
        <stp>EM_S_FA_PROFIT_TTM</stp>
        <stp>3</stp>
        <stp>300578.SZ</stp>
        <stp>2019-12-31</stp>
        <stp>1</stp>
        <tr r="J1973" s="3"/>
      </tp>
      <tp>
        <v>-159051454.75</v>
        <stp/>
        <stp>EM_S_FA_PROFIT_TTM</stp>
        <stp>3</stp>
        <stp>002548.SZ</stp>
        <stp>2019-12-31</stp>
        <stp>1</stp>
        <tr r="J1005" s="3"/>
      </tp>
      <tp>
        <v>89595047.340000004</v>
        <stp/>
        <stp>EM_S_FA_PROFIT_TTM</stp>
        <stp>3</stp>
        <stp>300579.SZ</stp>
        <stp>2019-12-31</stp>
        <stp>1</stp>
        <tr r="J1974" s="3"/>
      </tp>
      <tp>
        <v>116454305.45</v>
        <stp/>
        <stp>EM_S_FA_PROFIT_TTM</stp>
        <stp>3</stp>
        <stp>002549.SZ</stp>
        <stp>2019-12-31</stp>
        <stp>1</stp>
        <tr r="J1006" s="3"/>
      </tp>
      <tp>
        <v>465203044.10000002</v>
        <stp/>
        <stp>EM_S_FA_PROFIT_TTM</stp>
        <stp>3</stp>
        <stp>000546.SZ</stp>
        <stp>2019-12-31</stp>
        <stp>1</stp>
        <tr r="J138" s="3"/>
      </tp>
      <tp>
        <v>37266139.829999998</v>
        <stp/>
        <stp>EM_S_FA_PROFIT_TTM</stp>
        <stp>3</stp>
        <stp>300576.SZ</stp>
        <stp>2019-12-31</stp>
        <stp>1</stp>
        <tr r="J1971" s="3"/>
      </tp>
      <tp>
        <v>159993243.13</v>
        <stp/>
        <stp>EM_S_FA_PROFIT_TTM</stp>
        <stp>3</stp>
        <stp>002546.SZ</stp>
        <stp>2019-12-31</stp>
        <stp>1</stp>
        <tr r="J1003" s="3"/>
      </tp>
      <tp>
        <v>595004770.66999996</v>
        <stp/>
        <stp>EM_S_FA_PROFIT_TTM</stp>
        <stp>3</stp>
        <stp>000547.SZ</stp>
        <stp>2019-12-31</stp>
        <stp>1</stp>
        <tr r="J139" s="3"/>
      </tp>
      <tp>
        <v>227534105.18000001</v>
        <stp/>
        <stp>EM_S_FA_PROFIT_TTM</stp>
        <stp>3</stp>
        <stp>300577.SZ</stp>
        <stp>2019-12-31</stp>
        <stp>1</stp>
        <tr r="J1972" s="3"/>
      </tp>
      <tp>
        <v>43995589.960000001</v>
        <stp/>
        <stp>EM_S_FA_PROFIT_TTM</stp>
        <stp>3</stp>
        <stp>002547.SZ</stp>
        <stp>2019-12-31</stp>
        <stp>1</stp>
        <tr r="J1004" s="3"/>
      </tp>
      <tp>
        <v>405664458.36000001</v>
        <stp/>
        <stp>EM_S_FA_PROFIT_TTM</stp>
        <stp>3</stp>
        <stp>000544.SZ</stp>
        <stp>2019-12-31</stp>
        <stp>1</stp>
        <tr r="J136" s="3"/>
      </tp>
      <tp>
        <v>36284228.240000002</v>
        <stp/>
        <stp>EM_S_FA_PROFIT_TTM</stp>
        <stp>3</stp>
        <stp>002544.SZ</stp>
        <stp>2019-12-31</stp>
        <stp>1</stp>
        <tr r="J1001" s="3"/>
      </tp>
      <tp>
        <v>73446514.359999999</v>
        <stp/>
        <stp>EM_S_FA_PROFIT_TTM</stp>
        <stp>3</stp>
        <stp>000545.SZ</stp>
        <stp>2019-12-31</stp>
        <stp>1</stp>
        <tr r="J137" s="3"/>
      </tp>
      <tp>
        <v>195279588.03999999</v>
        <stp/>
        <stp>EM_S_FA_PROFIT_TTM</stp>
        <stp>3</stp>
        <stp>300575.SZ</stp>
        <stp>2019-12-31</stp>
        <stp>1</stp>
        <tr r="J1970" s="3"/>
      </tp>
      <tp>
        <v>481217374.22000003</v>
        <stp/>
        <stp>EM_S_FA_PROFIT_TTM</stp>
        <stp>3</stp>
        <stp>002545.SZ</stp>
        <stp>2019-12-31</stp>
        <stp>1</stp>
        <tr r="J1002" s="3"/>
      </tp>
      <tp>
        <v>187901729.68000001</v>
        <stp/>
        <stp>EM_S_FA_PROFIT_TTM</stp>
        <stp>3</stp>
        <stp>300572.SZ</stp>
        <stp>2019-12-31</stp>
        <stp>1</stp>
        <tr r="J1968" s="3"/>
      </tp>
      <tp>
        <v>226301100.53999999</v>
        <stp/>
        <stp>EM_S_FA_PROFIT_TTM</stp>
        <stp>3</stp>
        <stp>002542.SZ</stp>
        <stp>2019-12-31</stp>
        <stp>1</stp>
        <tr r="J999" s="3"/>
      </tp>
      <tp>
        <v>1167603704.74</v>
        <stp/>
        <stp>EM_S_FA_PROFIT_TTM</stp>
        <stp>3</stp>
        <stp>000543.SZ</stp>
        <stp>2019-12-31</stp>
        <stp>1</stp>
        <tr r="J135" s="3"/>
      </tp>
      <tp>
        <v>22714345.120000001</v>
        <stp/>
        <stp>EM_S_FA_PROFIT_TTM</stp>
        <stp>3</stp>
        <stp>300573.SZ</stp>
        <stp>2019-12-31</stp>
        <stp>1</stp>
        <tr r="J1969" s="3"/>
      </tp>
      <tp>
        <v>572555650.94000006</v>
        <stp/>
        <stp>EM_S_FA_PROFIT_TTM</stp>
        <stp>3</stp>
        <stp>002543.SZ</stp>
        <stp>2019-12-31</stp>
        <stp>1</stp>
        <tr r="J1000" s="3"/>
      </tp>
      <tp>
        <v>1434627262.76</v>
        <stp/>
        <stp>EM_S_FA_PROFIT_TTM</stp>
        <stp>3</stp>
        <stp>000540.SZ</stp>
        <stp>2019-12-31</stp>
        <stp>1</stp>
        <tr r="J133" s="3"/>
      </tp>
      <tp>
        <v>191492205.97999999</v>
        <stp/>
        <stp>EM_S_FA_PROFIT_TTM</stp>
        <stp>3</stp>
        <stp>300570.SZ</stp>
        <stp>2019-12-31</stp>
        <stp>1</stp>
        <tr r="J1966" s="3"/>
      </tp>
      <tp>
        <v>315935334.43000001</v>
        <stp/>
        <stp>EM_S_FA_PROFIT_TTM</stp>
        <stp>3</stp>
        <stp>002540.SZ</stp>
        <stp>2019-12-31</stp>
        <stp>1</stp>
        <tr r="J997" s="3"/>
      </tp>
      <tp>
        <v>285299105.48000002</v>
        <stp/>
        <stp>EM_S_FA_PROFIT_TTM</stp>
        <stp>3</stp>
        <stp>000541.SZ</stp>
        <stp>2019-12-31</stp>
        <stp>1</stp>
        <tr r="J134" s="3"/>
      </tp>
      <tp>
        <v>303159441.52999997</v>
        <stp/>
        <stp>EM_S_FA_PROFIT_TTM</stp>
        <stp>3</stp>
        <stp>300571.SZ</stp>
        <stp>2019-12-31</stp>
        <stp>1</stp>
        <tr r="J1967" s="3"/>
      </tp>
      <tp>
        <v>421328920.88</v>
        <stp/>
        <stp>EM_S_FA_PROFIT_TTM</stp>
        <stp>3</stp>
        <stp>002541.SZ</stp>
        <stp>2019-12-31</stp>
        <stp>1</stp>
        <tr r="J998" s="3"/>
      </tp>
      <tp>
        <v>-13697920.48</v>
        <stp/>
        <stp>EM_S_FA_PROFIT_TTM</stp>
        <stp>3</stp>
        <stp>300588.SZ</stp>
        <stp>2019-12-31</stp>
        <stp>1</stp>
        <tr r="J1983" s="3"/>
      </tp>
      <tp>
        <v>33126517.510000002</v>
        <stp/>
        <stp>EM_S_FA_PROFIT_TTM</stp>
        <stp>3</stp>
        <stp>300589.SZ</stp>
        <stp>2019-12-31</stp>
        <stp>1</stp>
        <tr r="J1984" s="3"/>
      </tp>
      <tp>
        <v>122808116.43000001</v>
        <stp/>
        <stp>EM_S_FA_PROFIT_TTM</stp>
        <stp>3</stp>
        <stp>300586.SZ</stp>
        <stp>2019-12-31</stp>
        <stp>1</stp>
        <tr r="J1981" s="3"/>
      </tp>
      <tp>
        <v>105626714.53</v>
        <stp/>
        <stp>EM_S_FA_PROFIT_TTM</stp>
        <stp>3</stp>
        <stp>300587.SZ</stp>
        <stp>2019-12-31</stp>
        <stp>1</stp>
        <tr r="J1982" s="3"/>
      </tp>
      <tp>
        <v>98381575.170000002</v>
        <stp/>
        <stp>EM_S_FA_PROFIT_TTM</stp>
        <stp>3</stp>
        <stp>300584.SZ</stp>
        <stp>2019-12-31</stp>
        <stp>1</stp>
        <tr r="J1979" s="3"/>
      </tp>
      <tp>
        <v>32471549.010000002</v>
        <stp/>
        <stp>EM_S_FA_PROFIT_TTM</stp>
        <stp>3</stp>
        <stp>300585.SZ</stp>
        <stp>2019-12-31</stp>
        <stp>1</stp>
        <tr r="J1980" s="3"/>
      </tp>
      <tp>
        <v>82167383.450000003</v>
        <stp/>
        <stp>EM_S_FA_PROFIT_TTM</stp>
        <stp>3</stp>
        <stp>300582.SZ</stp>
        <stp>2019-12-31</stp>
        <stp>1</stp>
        <tr r="J1977" s="3"/>
      </tp>
      <tp>
        <v>108974292.18000001</v>
        <stp/>
        <stp>EM_S_FA_PROFIT_TTM</stp>
        <stp>3</stp>
        <stp>300583.SZ</stp>
        <stp>2019-12-31</stp>
        <stp>1</stp>
        <tr r="J1978" s="3"/>
      </tp>
      <tp>
        <v>165109373.41</v>
        <stp/>
        <stp>EM_S_FA_PROFIT_TTM</stp>
        <stp>3</stp>
        <stp>300580.SZ</stp>
        <stp>2019-12-31</stp>
        <stp>1</stp>
        <tr r="J1975" s="3"/>
      </tp>
      <tp>
        <v>60867876.880000003</v>
        <stp/>
        <stp>EM_S_FA_PROFIT_TTM</stp>
        <stp>3</stp>
        <stp>300581.SZ</stp>
        <stp>2019-12-31</stp>
        <stp>1</stp>
        <tr r="J1976" s="3"/>
      </tp>
      <tp>
        <v>8830596.8399999999</v>
        <stp/>
        <stp>EM_S_FA_PROFIT_TTM</stp>
        <stp>3</stp>
        <stp>300598.SZ</stp>
        <stp>2019-12-31</stp>
        <stp>1</stp>
        <tr r="J1993" s="3"/>
      </tp>
      <tp>
        <v>231174920.33000001</v>
        <stp/>
        <stp>EM_S_FA_PROFIT_TTM</stp>
        <stp>3</stp>
        <stp>300599.SZ</stp>
        <stp>2019-12-31</stp>
        <stp>1</stp>
        <tr r="J1994" s="3"/>
      </tp>
      <tp>
        <v>265160946.94999999</v>
        <stp/>
        <stp>EM_S_FA_PROFIT_TTM</stp>
        <stp>3</stp>
        <stp>300596.SZ</stp>
        <stp>2019-12-31</stp>
        <stp>1</stp>
        <tr r="J1991" s="3"/>
      </tp>
      <tp>
        <v>38244206.229999997</v>
        <stp/>
        <stp>EM_S_FA_PROFIT_TTM</stp>
        <stp>3</stp>
        <stp>300597.SZ</stp>
        <stp>2019-12-31</stp>
        <stp>1</stp>
        <tr r="J1992" s="3"/>
      </tp>
      <tp>
        <v>87131428.840000004</v>
        <stp/>
        <stp>EM_S_FA_PROFIT_TTM</stp>
        <stp>3</stp>
        <stp>300594.SZ</stp>
        <stp>2019-12-31</stp>
        <stp>1</stp>
        <tr r="J1989" s="3"/>
      </tp>
      <tp>
        <v>267220823.37</v>
        <stp/>
        <stp>EM_S_FA_PROFIT_TTM</stp>
        <stp>3</stp>
        <stp>300595.SZ</stp>
        <stp>2019-12-31</stp>
        <stp>1</stp>
        <tr r="J1990" s="3"/>
      </tp>
      <tp>
        <v>11080445.539999999</v>
        <stp/>
        <stp>EM_S_FA_PROFIT_TTM</stp>
        <stp>3</stp>
        <stp>300592.SZ</stp>
        <stp>2019-12-31</stp>
        <stp>1</stp>
        <tr r="J1987" s="3"/>
      </tp>
      <tp>
        <v>57587905.619999997</v>
        <stp/>
        <stp>EM_S_FA_PROFIT_TTM</stp>
        <stp>3</stp>
        <stp>300593.SZ</stp>
        <stp>2019-12-31</stp>
        <stp>1</stp>
        <tr r="J1988" s="3"/>
      </tp>
      <tp>
        <v>141392810.13</v>
        <stp/>
        <stp>EM_S_FA_PROFIT_TTM</stp>
        <stp>3</stp>
        <stp>300590.SZ</stp>
        <stp>2019-12-31</stp>
        <stp>1</stp>
        <tr r="J1985" s="3"/>
      </tp>
      <tp>
        <v>42104280.210000001</v>
        <stp/>
        <stp>EM_S_FA_PROFIT_TTM</stp>
        <stp>3</stp>
        <stp>300591.SZ</stp>
        <stp>2019-12-31</stp>
        <stp>1</stp>
        <tr r="J1986" s="3"/>
      </tp>
      <tp>
        <v>1091658734.52</v>
        <stp/>
        <stp>EM_S_FA_PROFIT_TTM</stp>
        <stp>3</stp>
        <stp>000598.SZ</stp>
        <stp>2019-12-31</stp>
        <stp>1</stp>
        <tr r="J177" s="3"/>
      </tp>
      <tp>
        <v>90518509.459999993</v>
        <stp/>
        <stp>EM_S_FA_PROFIT_TTM</stp>
        <stp>3</stp>
        <stp>002598.SZ</stp>
        <stp>2019-12-31</stp>
        <stp>1</stp>
        <tr r="J1055" s="3"/>
      </tp>
      <tp>
        <v>11925694.27</v>
        <stp/>
        <stp>EM_S_FA_PROFIT_TTM</stp>
        <stp>3</stp>
        <stp>000599.SZ</stp>
        <stp>2019-12-31</stp>
        <stp>1</stp>
        <tr r="J178" s="3"/>
      </tp>
      <tp>
        <v>133428957.81</v>
        <stp/>
        <stp>EM_S_FA_PROFIT_TTM</stp>
        <stp>3</stp>
        <stp>002599.SZ</stp>
        <stp>2019-12-31</stp>
        <stp>1</stp>
        <tr r="J1056" s="3"/>
      </tp>
      <tp>
        <v>2233244675.9899998</v>
        <stp/>
        <stp>EM_S_FA_PROFIT_TTM</stp>
        <stp>3</stp>
        <stp>000596.SZ</stp>
        <stp>2019-12-31</stp>
        <stp>1</stp>
        <tr r="J175" s="3"/>
      </tp>
      <tp>
        <v>70069158.700000003</v>
        <stp/>
        <stp>EM_S_FA_PROFIT_TTM</stp>
        <stp>3</stp>
        <stp>002596.SZ</stp>
        <stp>2019-12-31</stp>
        <stp>1</stp>
        <tr r="J1053" s="3"/>
      </tp>
      <tp>
        <v>221563256.11000001</v>
        <stp/>
        <stp>EM_S_FA_PROFIT_TTM</stp>
        <stp>3</stp>
        <stp>000597.SZ</stp>
        <stp>2019-12-31</stp>
        <stp>1</stp>
        <tr r="J176" s="3"/>
      </tp>
      <tp>
        <v>768183877.16999996</v>
        <stp/>
        <stp>EM_S_FA_PROFIT_TTM</stp>
        <stp>3</stp>
        <stp>002597.SZ</stp>
        <stp>2019-12-31</stp>
        <stp>1</stp>
        <tr r="J1054" s="3"/>
      </tp>
      <tp>
        <v>3304889000</v>
        <stp/>
        <stp>EM_S_FA_PROFIT_TTM</stp>
        <stp>3</stp>
        <stp>002594.SZ</stp>
        <stp>2019-12-31</stp>
        <stp>1</stp>
        <tr r="J1051" s="3"/>
      </tp>
      <tp>
        <v>-193943015.63999999</v>
        <stp/>
        <stp>EM_S_FA_PROFIT_TTM</stp>
        <stp>3</stp>
        <stp>000595.SZ</stp>
        <stp>2019-12-31</stp>
        <stp>1</stp>
        <tr r="J174" s="3"/>
      </tp>
      <tp>
        <v>813711235.27999997</v>
        <stp/>
        <stp>EM_S_FA_PROFIT_TTM</stp>
        <stp>3</stp>
        <stp>002595.SZ</stp>
        <stp>2019-12-31</stp>
        <stp>1</stp>
        <tr r="J1052" s="3"/>
      </tp>
      <tp>
        <v>-26650402.050000001</v>
        <stp/>
        <stp>EM_S_FA_PROFIT_TTM</stp>
        <stp>3</stp>
        <stp>000592.SZ</stp>
        <stp>2019-12-31</stp>
        <stp>1</stp>
        <tr r="J172" s="3"/>
      </tp>
      <tp>
        <v>48385.36</v>
        <stp/>
        <stp>EM_S_FA_PROFIT_TTM</stp>
        <stp>3</stp>
        <stp>002592.SZ</stp>
        <stp>2019-12-31</stp>
        <stp>1</stp>
        <tr r="J1049" s="3"/>
      </tp>
      <tp>
        <v>-179222066.75999999</v>
        <stp/>
        <stp>EM_S_FA_PROFIT_TTM</stp>
        <stp>3</stp>
        <stp>000593.SZ</stp>
        <stp>2019-12-31</stp>
        <stp>1</stp>
        <tr r="J173" s="3"/>
      </tp>
      <tp>
        <v>82739263.700000003</v>
        <stp/>
        <stp>EM_S_FA_PROFIT_TTM</stp>
        <stp>3</stp>
        <stp>002593.SZ</stp>
        <stp>2019-12-31</stp>
        <stp>1</stp>
        <tr r="J1050" s="3"/>
      </tp>
      <tp>
        <v>-9638715.6099999994</v>
        <stp/>
        <stp>EM_S_FA_PROFIT_TTM</stp>
        <stp>3</stp>
        <stp>000590.SZ</stp>
        <stp>2019-12-31</stp>
        <stp>1</stp>
        <tr r="J170" s="3"/>
      </tp>
      <tp>
        <v>-89447602.209999993</v>
        <stp/>
        <stp>EM_S_FA_PROFIT_TTM</stp>
        <stp>3</stp>
        <stp>002590.SZ</stp>
        <stp>2019-12-31</stp>
        <stp>1</stp>
        <tr r="J1047" s="3"/>
      </tp>
      <tp>
        <v>957158828.71000004</v>
        <stp/>
        <stp>EM_S_FA_PROFIT_TTM</stp>
        <stp>3</stp>
        <stp>000591.SZ</stp>
        <stp>2019-12-31</stp>
        <stp>1</stp>
        <tr r="J171" s="3"/>
      </tp>
      <tp>
        <v>90754452.290000007</v>
        <stp/>
        <stp>EM_S_FA_PROFIT_TTM</stp>
        <stp>3</stp>
        <stp>002591.SZ</stp>
        <stp>2019-12-31</stp>
        <stp>1</stp>
        <tr r="J1048" s="3"/>
      </tp>
      <tp>
        <v>105741850.27</v>
        <stp/>
        <stp>EM_S_FA_PROFIT_TTM</stp>
        <stp>3</stp>
        <stp>002588.SZ</stp>
        <stp>2019-12-31</stp>
        <stp>1</stp>
        <tr r="J1045" s="3"/>
      </tp>
      <tp>
        <v>153679924.56999999</v>
        <stp/>
        <stp>EM_S_FA_PROFIT_TTM</stp>
        <stp>3</stp>
        <stp>000589.SZ</stp>
        <stp>2019-12-31</stp>
        <stp>1</stp>
        <tr r="J169" s="3"/>
      </tp>
      <tp>
        <v>971625346.23000002</v>
        <stp/>
        <stp>EM_S_FA_PROFIT_TTM</stp>
        <stp>3</stp>
        <stp>002589.SZ</stp>
        <stp>2019-12-31</stp>
        <stp>1</stp>
        <tr r="J1046" s="3"/>
      </tp>
      <tp>
        <v>6551560.4800000004</v>
        <stp/>
        <stp>EM_S_FA_PROFIT_TTM</stp>
        <stp>3</stp>
        <stp>000586.SZ</stp>
        <stp>2019-12-31</stp>
        <stp>1</stp>
        <tr r="J167" s="3"/>
      </tp>
      <tp>
        <v>175712609.13</v>
        <stp/>
        <stp>EM_S_FA_PROFIT_TTM</stp>
        <stp>3</stp>
        <stp>002586.SZ</stp>
        <stp>2019-12-31</stp>
        <stp>1</stp>
        <tr r="J1043" s="3"/>
      </tp>
      <tp>
        <v>-5165138067.8100004</v>
        <stp/>
        <stp>EM_S_FA_PROFIT_TTM</stp>
        <stp>3</stp>
        <stp>000587.SZ</stp>
        <stp>2019-12-31</stp>
        <stp>1</stp>
        <tr r="J168" s="3"/>
      </tp>
      <tp>
        <v>215111082.49000001</v>
        <stp/>
        <stp>EM_S_FA_PROFIT_TTM</stp>
        <stp>3</stp>
        <stp>002587.SZ</stp>
        <stp>2019-12-31</stp>
        <stp>1</stp>
        <tr r="J1044" s="3"/>
      </tp>
      <tp>
        <v>74098244.719999999</v>
        <stp/>
        <stp>EM_S_FA_PROFIT_TTM</stp>
        <stp>3</stp>
        <stp>000584.SZ</stp>
        <stp>2019-12-31</stp>
        <stp>1</stp>
        <tr r="J165" s="3"/>
      </tp>
      <tp>
        <v>14776054.359999999</v>
        <stp/>
        <stp>EM_S_FA_PROFIT_TTM</stp>
        <stp>3</stp>
        <stp>002584.SZ</stp>
        <stp>2019-12-31</stp>
        <stp>1</stp>
        <tr r="J1041" s="3"/>
      </tp>
      <tp>
        <v>-629998.02</v>
        <stp/>
        <stp>EM_S_FA_PROFIT_TTM</stp>
        <stp>3</stp>
        <stp>000585.SZ</stp>
        <stp>2019-12-31</stp>
        <stp>1</stp>
        <tr r="J166" s="3"/>
      </tp>
      <tp>
        <v>192894435.05000001</v>
        <stp/>
        <stp>EM_S_FA_PROFIT_TTM</stp>
        <stp>3</stp>
        <stp>002585.SZ</stp>
        <stp>2019-12-31</stp>
        <stp>1</stp>
        <tr r="J1042" s="3"/>
      </tp>
      <tp>
        <v>935777249.17999995</v>
        <stp/>
        <stp>EM_S_FA_PROFIT_TTM</stp>
        <stp>3</stp>
        <stp>000582.SZ</stp>
        <stp>2019-12-31</stp>
        <stp>1</stp>
        <tr r="J164" s="3"/>
      </tp>
      <tp>
        <v>143025469.93000001</v>
        <stp/>
        <stp>EM_S_FA_PROFIT_TTM</stp>
        <stp>3</stp>
        <stp>002582.SZ</stp>
        <stp>2019-12-31</stp>
        <stp>1</stp>
        <tr r="J1039" s="3"/>
      </tp>
      <tp>
        <v>454200114.94</v>
        <stp/>
        <stp>EM_S_FA_PROFIT_TTM</stp>
        <stp>3</stp>
        <stp>002583.SZ</stp>
        <stp>2019-12-31</stp>
        <stp>1</stp>
        <tr r="J1040" s="3"/>
      </tp>
      <tp>
        <v>23509461.890000001</v>
        <stp/>
        <stp>EM_S_FA_PROFIT_TTM</stp>
        <stp>3</stp>
        <stp>002580.SZ</stp>
        <stp>2019-12-31</stp>
        <stp>1</stp>
        <tr r="J1037" s="3"/>
      </tp>
      <tp>
        <v>2121743201.1600001</v>
        <stp/>
        <stp>EM_S_FA_PROFIT_TTM</stp>
        <stp>3</stp>
        <stp>000581.SZ</stp>
        <stp>2019-12-31</stp>
        <stp>1</stp>
        <tr r="J163" s="3"/>
      </tp>
      <tp>
        <v>-46958428.270000003</v>
        <stp/>
        <stp>EM_S_FA_PROFIT_TTM</stp>
        <stp>3</stp>
        <stp>002581.SZ</stp>
        <stp>2019-12-31</stp>
        <stp>1</stp>
        <tr r="J1038" s="3"/>
      </tp>
      <tp>
        <v>400188409.26999998</v>
        <stp/>
        <stp>EM_S_FA_PROFIT_TTM</stp>
        <stp>3</stp>
        <stp>601678.SH</stp>
        <stp>2019-12-31</stp>
        <stp>1</stp>
        <tr r="J3125" s="3"/>
      </tp>
      <tp>
        <v>29392125.489999998</v>
        <stp/>
        <stp>EM_S_FA_PROFIT_TTM</stp>
        <stp>3</stp>
        <stp>600678.SH</stp>
        <stp>2019-12-31</stp>
        <stp>1</stp>
        <tr r="J2746" s="3"/>
      </tp>
      <tp>
        <v>378480565.64999998</v>
        <stp/>
        <stp>EM_S_FA_PROFIT_TTM</stp>
        <stp>3</stp>
        <stp>603678.SH</stp>
        <stp>2019-12-31</stp>
        <stp>1</stp>
        <tr r="J3510" s="3"/>
      </tp>
      <tp>
        <v>11416707.09</v>
        <stp/>
        <stp>EM_S_FA_PROFIT_TTM</stp>
        <stp>3</stp>
        <stp>600679.SH</stp>
        <stp>2019-12-31</stp>
        <stp>1</stp>
        <tr r="J2747" s="3"/>
      </tp>
      <tp>
        <v>103519987.68000001</v>
        <stp/>
        <stp>EM_S_FA_PROFIT_TTM</stp>
        <stp>3</stp>
        <stp>603679.SH</stp>
        <stp>2019-12-31</stp>
        <stp>1</stp>
        <tr r="J3511" s="3"/>
      </tp>
      <tp>
        <v>240688543.55000001</v>
        <stp/>
        <stp>EM_S_FA_PROFIT_TTM</stp>
        <stp>3</stp>
        <stp>600676.SH</stp>
        <stp>2019-12-31</stp>
        <stp>1</stp>
        <tr r="J2744" s="3"/>
      </tp>
      <tp>
        <v>53440701.560000002</v>
        <stp/>
        <stp>EM_S_FA_PROFIT_TTM</stp>
        <stp>3</stp>
        <stp>603676.SH</stp>
        <stp>2019-12-31</stp>
        <stp>1</stp>
        <tr r="J3508" s="3"/>
      </tp>
      <tp>
        <v>866383478.64999998</v>
        <stp/>
        <stp>EM_S_FA_PROFIT_TTM</stp>
        <stp>3</stp>
        <stp>601677.SH</stp>
        <stp>2019-12-31</stp>
        <stp>1</stp>
        <tr r="J3124" s="3"/>
      </tp>
      <tp>
        <v>-351410975.12</v>
        <stp/>
        <stp>EM_S_FA_PROFIT_TTM</stp>
        <stp>3</stp>
        <stp>600677.SH</stp>
        <stp>2019-12-31</stp>
        <stp>1</stp>
        <tr r="J2745" s="3"/>
      </tp>
      <tp>
        <v>81392635.340000004</v>
        <stp/>
        <stp>EM_S_FA_PROFIT_TTM</stp>
        <stp>3</stp>
        <stp>603677.SH</stp>
        <stp>2019-12-31</stp>
        <stp>1</stp>
        <tr r="J3509" s="3"/>
      </tp>
      <tp>
        <v>3466654781.6399999</v>
        <stp/>
        <stp>EM_S_FA_PROFIT_TTM</stp>
        <stp>3</stp>
        <stp>600674.SH</stp>
        <stp>2019-12-31</stp>
        <stp>1</stp>
        <tr r="J2742" s="3"/>
      </tp>
      <tp>
        <v>4583583083.0600004</v>
        <stp/>
        <stp>EM_S_FA_PROFIT_TTM</stp>
        <stp>3</stp>
        <stp>600675.SH</stp>
        <stp>2019-12-31</stp>
        <stp>1</stp>
        <tr r="J2743" s="3"/>
      </tp>
      <tp>
        <v>1764459445.52</v>
        <stp/>
        <stp>EM_S_FA_PROFIT_TTM</stp>
        <stp>3</stp>
        <stp>600673.SH</stp>
        <stp>2019-12-31</stp>
        <stp>1</stp>
        <tr r="J2741" s="3"/>
      </tp>
      <tp>
        <v>-11489130.619999999</v>
        <stp/>
        <stp>EM_S_FA_PROFIT_TTM</stp>
        <stp>3</stp>
        <stp>600671.SH</stp>
        <stp>2019-12-31</stp>
        <stp>1</stp>
        <tr r="J2740" s="3"/>
      </tp>
      <tp>
        <v>61577467000</v>
        <stp/>
        <stp>EM_S_FA_PROFIT_TTM</stp>
        <stp>3</stp>
        <stp>601668.SH</stp>
        <stp>2019-12-31</stp>
        <stp>1</stp>
        <tr r="J3122" s="3"/>
      </tp>
      <tp>
        <v>810332308.53999996</v>
        <stp/>
        <stp>EM_S_FA_PROFIT_TTM</stp>
        <stp>3</stp>
        <stp>600668.SH</stp>
        <stp>2019-12-31</stp>
        <stp>1</stp>
        <tr r="J2739" s="3"/>
      </tp>
      <tp>
        <v>85290124.569999993</v>
        <stp/>
        <stp>EM_S_FA_PROFIT_TTM</stp>
        <stp>3</stp>
        <stp>603668.SH</stp>
        <stp>2019-12-31</stp>
        <stp>1</stp>
        <tr r="J3506" s="3"/>
      </tp>
      <tp>
        <v>10718671702.49</v>
        <stp/>
        <stp>EM_S_FA_PROFIT_TTM</stp>
        <stp>3</stp>
        <stp>601669.SH</stp>
        <stp>2019-12-31</stp>
        <stp>1</stp>
        <tr r="J3123" s="3"/>
      </tp>
      <tp>
        <v>167281158.37</v>
        <stp/>
        <stp>EM_S_FA_PROFIT_TTM</stp>
        <stp>3</stp>
        <stp>603669.SH</stp>
        <stp>2019-12-31</stp>
        <stp>1</stp>
        <tr r="J3507" s="3"/>
      </tp>
      <tp>
        <v>1289318186.4200001</v>
        <stp/>
        <stp>EM_S_FA_PROFIT_TTM</stp>
        <stp>3</stp>
        <stp>601666.SH</stp>
        <stp>2019-12-31</stp>
        <stp>1</stp>
        <tr r="J3121" s="3"/>
      </tp>
      <tp>
        <v>-1762593876.1800001</v>
        <stp/>
        <stp>EM_S_FA_PROFIT_TTM</stp>
        <stp>3</stp>
        <stp>600666.SH</stp>
        <stp>2019-12-31</stp>
        <stp>1</stp>
        <tr r="J2737" s="3"/>
      </tp>
      <tp>
        <v>218273212.13999999</v>
        <stp/>
        <stp>EM_S_FA_PROFIT_TTM</stp>
        <stp>3</stp>
        <stp>603666.SH</stp>
        <stp>2019-12-31</stp>
        <stp>1</stp>
        <tr r="J3504" s="3"/>
      </tp>
      <tp>
        <v>749137171.49000001</v>
        <stp/>
        <stp>EM_S_FA_PROFIT_TTM</stp>
        <stp>3</stp>
        <stp>600667.SH</stp>
        <stp>2019-12-31</stp>
        <stp>1</stp>
        <tr r="J2738" s="3"/>
      </tp>
      <tp>
        <v>110030718.15000001</v>
        <stp/>
        <stp>EM_S_FA_PROFIT_TTM</stp>
        <stp>3</stp>
        <stp>603667.SH</stp>
        <stp>2019-12-31</stp>
        <stp>1</stp>
        <tr r="J3505" s="3"/>
      </tp>
      <tp>
        <v>174954080.06999999</v>
        <stp/>
        <stp>EM_S_FA_PROFIT_TTM</stp>
        <stp>3</stp>
        <stp>600664.SH</stp>
        <stp>2019-12-31</stp>
        <stp>1</stp>
        <tr r="J2735" s="3"/>
      </tp>
      <tp>
        <v>293588385.36000001</v>
        <stp/>
        <stp>EM_S_FA_PROFIT_TTM</stp>
        <stp>3</stp>
        <stp>600665.SH</stp>
        <stp>2019-12-31</stp>
        <stp>1</stp>
        <tr r="J2736" s="3"/>
      </tp>
      <tp>
        <v>78203638.579999998</v>
        <stp/>
        <stp>EM_S_FA_PROFIT_TTM</stp>
        <stp>3</stp>
        <stp>603665.SH</stp>
        <stp>2019-12-31</stp>
        <stp>1</stp>
        <tr r="J3503" s="3"/>
      </tp>
      <tp>
        <v>187690902.88999999</v>
        <stp/>
        <stp>EM_S_FA_PROFIT_TTM</stp>
        <stp>3</stp>
        <stp>600662.SH</stp>
        <stp>2019-12-31</stp>
        <stp>1</stp>
        <tr r="J2733" s="3"/>
      </tp>
      <tp>
        <v>172109412.36000001</v>
        <stp/>
        <stp>EM_S_FA_PROFIT_TTM</stp>
        <stp>3</stp>
        <stp>603662.SH</stp>
        <stp>2019-12-31</stp>
        <stp>1</stp>
        <tr r="J3501" s="3"/>
      </tp>
      <tp>
        <v>4622660313.5100002</v>
        <stp/>
        <stp>EM_S_FA_PROFIT_TTM</stp>
        <stp>3</stp>
        <stp>600663.SH</stp>
        <stp>2019-12-31</stp>
        <stp>1</stp>
        <tr r="J2734" s="3"/>
      </tp>
      <tp>
        <v>96405755.269999996</v>
        <stp/>
        <stp>EM_S_FA_PROFIT_TTM</stp>
        <stp>3</stp>
        <stp>603663.SH</stp>
        <stp>2019-12-31</stp>
        <stp>1</stp>
        <tr r="J3502" s="3"/>
      </tp>
      <tp>
        <v>3195527335</v>
        <stp/>
        <stp>EM_S_FA_PROFIT_TTM</stp>
        <stp>3</stp>
        <stp>600660.SH</stp>
        <stp>2019-12-31</stp>
        <stp>1</stp>
        <tr r="J2731" s="3"/>
      </tp>
      <tp>
        <v>204781583.09999999</v>
        <stp/>
        <stp>EM_S_FA_PROFIT_TTM</stp>
        <stp>3</stp>
        <stp>603660.SH</stp>
        <stp>2019-12-31</stp>
        <stp>1</stp>
        <tr r="J3499" s="3"/>
      </tp>
      <tp>
        <v>-333276974.5</v>
        <stp/>
        <stp>EM_S_FA_PROFIT_TTM</stp>
        <stp>3</stp>
        <stp>600661.SH</stp>
        <stp>2019-12-31</stp>
        <stp>1</stp>
        <tr r="J2732" s="3"/>
      </tp>
      <tp>
        <v>261985208.53999999</v>
        <stp/>
        <stp>EM_S_FA_PROFIT_TTM</stp>
        <stp>3</stp>
        <stp>603661.SH</stp>
        <stp>2019-12-31</stp>
        <stp>1</stp>
        <tr r="J3500" s="3"/>
      </tp>
      <tp>
        <v>237997186.63999999</v>
        <stp/>
        <stp>EM_S_FA_PROFIT_TTM</stp>
        <stp>3</stp>
        <stp>600658.SH</stp>
        <stp>2019-12-31</stp>
        <stp>1</stp>
        <tr r="J2730" s="3"/>
      </tp>
      <tp>
        <v>705531421.42999995</v>
        <stp/>
        <stp>EM_S_FA_PROFIT_TTM</stp>
        <stp>3</stp>
        <stp>603658.SH</stp>
        <stp>2019-12-31</stp>
        <stp>1</stp>
        <tr r="J3497" s="3"/>
      </tp>
      <tp>
        <v>641790435.11000001</v>
        <stp/>
        <stp>EM_S_FA_PROFIT_TTM</stp>
        <stp>3</stp>
        <stp>603659.SH</stp>
        <stp>2019-12-31</stp>
        <stp>1</stp>
        <tr r="J3498" s="3"/>
      </tp>
      <tp>
        <v>65082159.450000003</v>
        <stp/>
        <stp>EM_S_FA_PROFIT_TTM</stp>
        <stp>3</stp>
        <stp>603656.SH</stp>
        <stp>2019-12-31</stp>
        <stp>1</stp>
        <tr r="J3495" s="3"/>
      </tp>
      <tp>
        <v>2213251513.4699998</v>
        <stp/>
        <stp>EM_S_FA_PROFIT_TTM</stp>
        <stp>3</stp>
        <stp>600657.SH</stp>
        <stp>2019-12-31</stp>
        <stp>1</stp>
        <tr r="J2729" s="3"/>
      </tp>
      <tp>
        <v>102081712.37</v>
        <stp/>
        <stp>EM_S_FA_PROFIT_TTM</stp>
        <stp>3</stp>
        <stp>603657.SH</stp>
        <stp>2019-12-31</stp>
        <stp>1</stp>
        <tr r="J3496" s="3"/>
      </tp>
      <tp>
        <v>-2163387317.3800001</v>
        <stp/>
        <stp>EM_S_FA_PROFIT_TTM</stp>
        <stp>3</stp>
        <stp>600654.SH</stp>
        <stp>2019-12-31</stp>
        <stp>1</stp>
        <tr r="J2727" s="3"/>
      </tp>
      <tp>
        <v>3803916142.1799998</v>
        <stp/>
        <stp>EM_S_FA_PROFIT_TTM</stp>
        <stp>3</stp>
        <stp>600655.SH</stp>
        <stp>2019-12-31</stp>
        <stp>1</stp>
        <tr r="J2728" s="3"/>
      </tp>
      <tp>
        <v>20376784.010000002</v>
        <stp/>
        <stp>EM_S_FA_PROFIT_TTM</stp>
        <stp>3</stp>
        <stp>603655.SH</stp>
        <stp>2019-12-31</stp>
        <stp>1</stp>
        <tr r="J3494" s="3"/>
      </tp>
      <tp>
        <v>-921250527.91999996</v>
        <stp/>
        <stp>EM_S_FA_PROFIT_TTM</stp>
        <stp>3</stp>
        <stp>600652.SH</stp>
        <stp>2019-12-31</stp>
        <stp>1</stp>
        <tr r="J2725" s="3"/>
      </tp>
      <tp>
        <v>458903225.16000003</v>
        <stp/>
        <stp>EM_S_FA_PROFIT_TTM</stp>
        <stp>3</stp>
        <stp>600653.SH</stp>
        <stp>2019-12-31</stp>
        <stp>1</stp>
        <tr r="J2726" s="3"/>
      </tp>
      <tp>
        <v>319246296.47000003</v>
        <stp/>
        <stp>EM_S_FA_PROFIT_TTM</stp>
        <stp>3</stp>
        <stp>600650.SH</stp>
        <stp>2019-12-31</stp>
        <stp>1</stp>
        <tr r="J2723" s="3"/>
      </tp>
      <tp>
        <v>407922460.69999999</v>
        <stp/>
        <stp>EM_S_FA_PROFIT_TTM</stp>
        <stp>3</stp>
        <stp>603650.SH</stp>
        <stp>2019-12-31</stp>
        <stp>1</stp>
        <tr r="J3493" s="3"/>
      </tp>
      <tp>
        <v>-3237008394.48</v>
        <stp/>
        <stp>EM_S_FA_PROFIT_TTM</stp>
        <stp>3</stp>
        <stp>600651.SH</stp>
        <stp>2019-12-31</stp>
        <stp>1</stp>
        <tr r="J2724" s="3"/>
      </tp>
      <tp>
        <v>966591836.72000003</v>
        <stp/>
        <stp>EM_S_FA_PROFIT_TTM</stp>
        <stp>3</stp>
        <stp>600648.SH</stp>
        <stp>2019-12-31</stp>
        <stp>1</stp>
        <tr r="J2721" s="3"/>
      </tp>
      <tp>
        <v>105646586.05</v>
        <stp/>
        <stp>EM_S_FA_PROFIT_TTM</stp>
        <stp>3</stp>
        <stp>603648.SH</stp>
        <stp>2019-12-31</stp>
        <stp>1</stp>
        <tr r="J3492" s="3"/>
      </tp>
      <tp>
        <v>712162146.01999998</v>
        <stp/>
        <stp>EM_S_FA_PROFIT_TTM</stp>
        <stp>3</stp>
        <stp>600649.SH</stp>
        <stp>2019-12-31</stp>
        <stp>1</stp>
        <tr r="J2722" s="3"/>
      </tp>
      <tp>
        <v>-8826739.0399999991</v>
        <stp/>
        <stp>EM_S_FA_PROFIT_TTM</stp>
        <stp>3</stp>
        <stp>600647.SH</stp>
        <stp>2019-12-31</stp>
        <stp>1</stp>
        <tr r="J2720" s="3"/>
      </tp>
      <tp>
        <v>113628543.45</v>
        <stp/>
        <stp>EM_S_FA_PROFIT_TTM</stp>
        <stp>3</stp>
        <stp>600644.SH</stp>
        <stp>2019-12-31</stp>
        <stp>1</stp>
        <tr r="J2718" s="3"/>
      </tp>
      <tp>
        <v>-176408306.25</v>
        <stp/>
        <stp>EM_S_FA_PROFIT_TTM</stp>
        <stp>3</stp>
        <stp>600645.SH</stp>
        <stp>2019-12-31</stp>
        <stp>1</stp>
        <tr r="J2719" s="3"/>
      </tp>
      <tp>
        <v>2805327321.3600001</v>
        <stp/>
        <stp>EM_S_FA_PROFIT_TTM</stp>
        <stp>3</stp>
        <stp>600642.SH</stp>
        <stp>2019-12-31</stp>
        <stp>1</stp>
        <tr r="J2716" s="3"/>
      </tp>
      <tp>
        <v>1362898370.8900001</v>
        <stp/>
        <stp>EM_S_FA_PROFIT_TTM</stp>
        <stp>3</stp>
        <stp>600643.SH</stp>
        <stp>2019-12-31</stp>
        <stp>1</stp>
        <tr r="J2717" s="3"/>
      </tp>
      <tp>
        <v>180705292.81</v>
        <stp/>
        <stp>EM_S_FA_PROFIT_TTM</stp>
        <stp>3</stp>
        <stp>600640.SH</stp>
        <stp>2019-12-31</stp>
        <stp>1</stp>
        <tr r="J2714" s="3"/>
      </tp>
      <tp>
        <v>628180156.76999998</v>
        <stp/>
        <stp>EM_S_FA_PROFIT_TTM</stp>
        <stp>3</stp>
        <stp>600641.SH</stp>
        <stp>2019-12-31</stp>
        <stp>1</stp>
        <tr r="J2715" s="3"/>
      </tp>
      <tp>
        <v>492233858.57999998</v>
        <stp/>
        <stp>EM_S_FA_PROFIT_TTM</stp>
        <stp>3</stp>
        <stp>600638.SH</stp>
        <stp>2019-12-31</stp>
        <stp>1</stp>
        <tr r="J2712" s="3"/>
      </tp>
      <tp>
        <v>307911717.98000002</v>
        <stp/>
        <stp>EM_S_FA_PROFIT_TTM</stp>
        <stp>3</stp>
        <stp>603638.SH</stp>
        <stp>2019-12-31</stp>
        <stp>1</stp>
        <tr r="J3490" s="3"/>
      </tp>
      <tp>
        <v>997121071.75999999</v>
        <stp/>
        <stp>EM_S_FA_PROFIT_TTM</stp>
        <stp>3</stp>
        <stp>600639.SH</stp>
        <stp>2019-12-31</stp>
        <stp>1</stp>
        <tr r="J2713" s="3"/>
      </tp>
      <tp>
        <v>326935176.12</v>
        <stp/>
        <stp>EM_S_FA_PROFIT_TTM</stp>
        <stp>3</stp>
        <stp>603639.SH</stp>
        <stp>2019-12-31</stp>
        <stp>1</stp>
        <tr r="J3491" s="3"/>
      </tp>
      <tp>
        <v>1175420532.3</v>
        <stp/>
        <stp>EM_S_FA_PROFIT_TTM</stp>
        <stp>3</stp>
        <stp>601636.SH</stp>
        <stp>2019-12-31</stp>
        <stp>1</stp>
        <tr r="J3120" s="3"/>
      </tp>
      <tp>
        <v>21501995.859999999</v>
        <stp/>
        <stp>EM_S_FA_PROFIT_TTM</stp>
        <stp>3</stp>
        <stp>600636.SH</stp>
        <stp>2019-12-31</stp>
        <stp>1</stp>
        <tr r="J2710" s="3"/>
      </tp>
      <tp>
        <v>129488562.79000001</v>
        <stp/>
        <stp>EM_S_FA_PROFIT_TTM</stp>
        <stp>3</stp>
        <stp>603636.SH</stp>
        <stp>2019-12-31</stp>
        <stp>1</stp>
        <tr r="J3488" s="3"/>
      </tp>
      <tp>
        <v>1988373821.4400001</v>
        <stp/>
        <stp>EM_S_FA_PROFIT_TTM</stp>
        <stp>3</stp>
        <stp>600637.SH</stp>
        <stp>2019-12-31</stp>
        <stp>1</stp>
        <tr r="J2711" s="3"/>
      </tp>
      <tp>
        <v>52050034.030000001</v>
        <stp/>
        <stp>EM_S_FA_PROFIT_TTM</stp>
        <stp>3</stp>
        <stp>603637.SH</stp>
        <stp>2019-12-31</stp>
        <stp>1</stp>
        <tr r="J3489" s="3"/>
      </tp>
      <tp>
        <v>-5721792866.1800003</v>
        <stp/>
        <stp>EM_S_FA_PROFIT_TTM</stp>
        <stp>3</stp>
        <stp>600634.SH</stp>
        <stp>2019-12-31</stp>
        <stp>1</stp>
        <tr r="J2708" s="3"/>
      </tp>
      <tp>
        <v>481025527.18000001</v>
        <stp/>
        <stp>EM_S_FA_PROFIT_TTM</stp>
        <stp>3</stp>
        <stp>600635.SH</stp>
        <stp>2019-12-31</stp>
        <stp>1</stp>
        <tr r="J2709" s="3"/>
      </tp>
      <tp>
        <v>4240151400.5900002</v>
        <stp/>
        <stp>EM_S_FA_PROFIT_TTM</stp>
        <stp>3</stp>
        <stp>601633.SH</stp>
        <stp>2019-12-31</stp>
        <stp>1</stp>
        <tr r="J3119" s="3"/>
      </tp>
      <tp>
        <v>628174548.17999995</v>
        <stp/>
        <stp>EM_S_FA_PROFIT_TTM</stp>
        <stp>3</stp>
        <stp>600633.SH</stp>
        <stp>2019-12-31</stp>
        <stp>1</stp>
        <tr r="J2707" s="3"/>
      </tp>
      <tp>
        <v>42360182.420000002</v>
        <stp/>
        <stp>EM_S_FA_PROFIT_TTM</stp>
        <stp>3</stp>
        <stp>603633.SH</stp>
        <stp>2019-12-31</stp>
        <stp>1</stp>
        <tr r="J3487" s="3"/>
      </tp>
      <tp>
        <v>10452527.27</v>
        <stp/>
        <stp>EM_S_FA_PROFIT_TTM</stp>
        <stp>3</stp>
        <stp>600630.SH</stp>
        <stp>2019-12-31</stp>
        <stp>1</stp>
        <tr r="J2706" s="3"/>
      </tp>
      <tp>
        <v>54230491.060000002</v>
        <stp/>
        <stp>EM_S_FA_PROFIT_TTM</stp>
        <stp>3</stp>
        <stp>603630.SH</stp>
        <stp>2019-12-31</stp>
        <stp>1</stp>
        <tr r="J3486" s="3"/>
      </tp>
      <tp>
        <v>49886000000</v>
        <stp/>
        <stp>EM_S_FA_PROFIT_TTM</stp>
        <stp>3</stp>
        <stp>601628.SH</stp>
        <stp>2019-12-31</stp>
        <stp>1</stp>
        <tr r="J3118" s="3"/>
      </tp>
      <tp>
        <v>82854670.260000005</v>
        <stp/>
        <stp>EM_S_FA_PROFIT_TTM</stp>
        <stp>3</stp>
        <stp>600628.SH</stp>
        <stp>2019-12-31</stp>
        <stp>1</stp>
        <tr r="J2704" s="3"/>
      </tp>
      <tp>
        <v>20496807.710000001</v>
        <stp/>
        <stp>EM_S_FA_PROFIT_TTM</stp>
        <stp>3</stp>
        <stp>603628.SH</stp>
        <stp>2019-12-31</stp>
        <stp>1</stp>
        <tr r="J3484" s="3"/>
      </tp>
      <tp>
        <v>320120314.10000002</v>
        <stp/>
        <stp>EM_S_FA_PROFIT_TTM</stp>
        <stp>3</stp>
        <stp>600629.SH</stp>
        <stp>2019-12-31</stp>
        <stp>1</stp>
        <tr r="J2705" s="3"/>
      </tp>
      <tp>
        <v>74792033.189999998</v>
        <stp/>
        <stp>EM_S_FA_PROFIT_TTM</stp>
        <stp>3</stp>
        <stp>603629.SH</stp>
        <stp>2019-12-31</stp>
        <stp>1</stp>
        <tr r="J3485" s="3"/>
      </tp>
      <tp>
        <v>320824155.30000001</v>
        <stp/>
        <stp>EM_S_FA_PROFIT_TTM</stp>
        <stp>3</stp>
        <stp>600626.SH</stp>
        <stp>2019-12-31</stp>
        <stp>1</stp>
        <tr r="J2703" s="3"/>
      </tp>
      <tp>
        <v>-15293412.470000001</v>
        <stp/>
        <stp>EM_S_FA_PROFIT_TTM</stp>
        <stp>3</stp>
        <stp>603626.SH</stp>
        <stp>2019-12-31</stp>
        <stp>1</stp>
        <tr r="J3483" s="3"/>
      </tp>
      <tp>
        <v>58112109.82</v>
        <stp/>
        <stp>EM_S_FA_PROFIT_TTM</stp>
        <stp>3</stp>
        <stp>600624.SH</stp>
        <stp>2019-12-31</stp>
        <stp>1</stp>
        <tr r="J2702" s="3"/>
      </tp>
      <tp>
        <v>852192913.71000004</v>
        <stp/>
        <stp>EM_S_FA_PROFIT_TTM</stp>
        <stp>3</stp>
        <stp>600622.SH</stp>
        <stp>2019-12-31</stp>
        <stp>1</stp>
        <tr r="J2700" s="3"/>
      </tp>
      <tp>
        <v>690080649.00999999</v>
        <stp/>
        <stp>EM_S_FA_PROFIT_TTM</stp>
        <stp>3</stp>
        <stp>600623.SH</stp>
        <stp>2019-12-31</stp>
        <stp>1</stp>
        <tr r="J2701" s="3"/>
      </tp>
      <tp>
        <v>83570691.780000001</v>
        <stp/>
        <stp>EM_S_FA_PROFIT_TTM</stp>
        <stp>3</stp>
        <stp>600620.SH</stp>
        <stp>2019-12-31</stp>
        <stp>1</stp>
        <tr r="J2698" s="3"/>
      </tp>
      <tp>
        <v>15227561.41</v>
        <stp/>
        <stp>EM_S_FA_PROFIT_TTM</stp>
        <stp>3</stp>
        <stp>600621.SH</stp>
        <stp>2019-12-31</stp>
        <stp>1</stp>
        <tr r="J2699" s="3"/>
      </tp>
      <tp>
        <v>7987750000</v>
        <stp/>
        <stp>EM_S_FA_PROFIT_TTM</stp>
        <stp>3</stp>
        <stp>601618.SH</stp>
        <stp>2019-12-31</stp>
        <stp>1</stp>
        <tr r="J3116" s="3"/>
      </tp>
      <tp>
        <v>1009572757.54</v>
        <stp/>
        <stp>EM_S_FA_PROFIT_TTM</stp>
        <stp>3</stp>
        <stp>600618.SH</stp>
        <stp>2019-12-31</stp>
        <stp>1</stp>
        <tr r="J2696" s="3"/>
      </tp>
      <tp>
        <v>127535299.16</v>
        <stp/>
        <stp>EM_S_FA_PROFIT_TTM</stp>
        <stp>3</stp>
        <stp>603618.SH</stp>
        <stp>2019-12-31</stp>
        <stp>1</stp>
        <tr r="J3481" s="3"/>
      </tp>
      <tp>
        <v>257242183.34999999</v>
        <stp/>
        <stp>EM_S_FA_PROFIT_TTM</stp>
        <stp>3</stp>
        <stp>601619.SH</stp>
        <stp>2019-12-31</stp>
        <stp>1</stp>
        <tr r="J3117" s="3"/>
      </tp>
      <tp>
        <v>391211294.20999998</v>
        <stp/>
        <stp>EM_S_FA_PROFIT_TTM</stp>
        <stp>3</stp>
        <stp>600619.SH</stp>
        <stp>2019-12-31</stp>
        <stp>1</stp>
        <tr r="J2697" s="3"/>
      </tp>
      <tp>
        <v>-9439517.9000000004</v>
        <stp/>
        <stp>EM_S_FA_PROFIT_TTM</stp>
        <stp>3</stp>
        <stp>603619.SH</stp>
        <stp>2019-12-31</stp>
        <stp>1</stp>
        <tr r="J3482" s="3"/>
      </tp>
      <tp>
        <v>-25348830.719999999</v>
        <stp/>
        <stp>EM_S_FA_PROFIT_TTM</stp>
        <stp>3</stp>
        <stp>601616.SH</stp>
        <stp>2019-12-31</stp>
        <stp>1</stp>
        <tr r="J3115" s="3"/>
      </tp>
      <tp>
        <v>-79001246.959999993</v>
        <stp/>
        <stp>EM_S_FA_PROFIT_TTM</stp>
        <stp>3</stp>
        <stp>600616.SH</stp>
        <stp>2019-12-31</stp>
        <stp>1</stp>
        <tr r="J2694" s="3"/>
      </tp>
      <tp>
        <v>15960372.01</v>
        <stp/>
        <stp>EM_S_FA_PROFIT_TTM</stp>
        <stp>3</stp>
        <stp>603616.SH</stp>
        <stp>2019-12-31</stp>
        <stp>1</stp>
        <tr r="J3479" s="3"/>
      </tp>
      <tp>
        <v>-41780814.380000003</v>
        <stp/>
        <stp>EM_S_FA_PROFIT_TTM</stp>
        <stp>3</stp>
        <stp>600617.SH</stp>
        <stp>2019-12-31</stp>
        <stp>1</stp>
        <tr r="J2695" s="3"/>
      </tp>
      <tp>
        <v>67465066.700000003</v>
        <stp/>
        <stp>EM_S_FA_PROFIT_TTM</stp>
        <stp>3</stp>
        <stp>603617.SH</stp>
        <stp>2019-12-31</stp>
        <stp>1</stp>
        <tr r="J3480" s="3"/>
      </tp>
      <tp>
        <v>-4067528579.6999998</v>
        <stp/>
        <stp>EM_S_FA_PROFIT_TTM</stp>
        <stp>3</stp>
        <stp>600614.SH</stp>
        <stp>2019-12-31</stp>
        <stp>1</stp>
        <tr r="J2692" s="3"/>
      </tp>
      <tp>
        <v>663810562.69000006</v>
        <stp/>
        <stp>EM_S_FA_PROFIT_TTM</stp>
        <stp>3</stp>
        <stp>601615.SH</stp>
        <stp>2019-12-31</stp>
        <stp>1</stp>
        <tr r="J3114" s="3"/>
      </tp>
      <tp>
        <v>24253218.690000001</v>
        <stp/>
        <stp>EM_S_FA_PROFIT_TTM</stp>
        <stp>3</stp>
        <stp>600615.SH</stp>
        <stp>2019-12-31</stp>
        <stp>1</stp>
        <tr r="J2693" s="3"/>
      </tp>
      <tp>
        <v>70148522.769999996</v>
        <stp/>
        <stp>EM_S_FA_PROFIT_TTM</stp>
        <stp>3</stp>
        <stp>603615.SH</stp>
        <stp>2019-12-31</stp>
        <stp>1</stp>
        <tr r="J3478" s="3"/>
      </tp>
      <tp>
        <v>1798436611.6199999</v>
        <stp/>
        <stp>EM_S_FA_PROFIT_TTM</stp>
        <stp>3</stp>
        <stp>600612.SH</stp>
        <stp>2019-12-31</stp>
        <stp>1</stp>
        <tr r="J2690" s="3"/>
      </tp>
      <tp>
        <v>93201546.230000004</v>
        <stp/>
        <stp>EM_S_FA_PROFIT_TTM</stp>
        <stp>3</stp>
        <stp>603612.SH</stp>
        <stp>2019-12-31</stp>
        <stp>1</stp>
        <tr r="J3476" s="3"/>
      </tp>
      <tp>
        <v>121430521.73999999</v>
        <stp/>
        <stp>EM_S_FA_PROFIT_TTM</stp>
        <stp>3</stp>
        <stp>600613.SH</stp>
        <stp>2019-12-31</stp>
        <stp>1</stp>
        <tr r="J2691" s="3"/>
      </tp>
      <tp>
        <v>154554248.44</v>
        <stp/>
        <stp>EM_S_FA_PROFIT_TTM</stp>
        <stp>3</stp>
        <stp>603613.SH</stp>
        <stp>2019-12-31</stp>
        <stp>1</stp>
        <tr r="J3477" s="3"/>
      </tp>
      <tp>
        <v>-496790886</v>
        <stp/>
        <stp>EM_S_FA_PROFIT_TTM</stp>
        <stp>3</stp>
        <stp>600610.SH</stp>
        <stp>2019-12-31</stp>
        <stp>1</stp>
        <tr r="J2688" s="3"/>
      </tp>
      <tp>
        <v>333881996.38</v>
        <stp/>
        <stp>EM_S_FA_PROFIT_TTM</stp>
        <stp>3</stp>
        <stp>603610.SH</stp>
        <stp>2019-12-31</stp>
        <stp>1</stp>
        <tr r="J3474" s="3"/>
      </tp>
      <tp>
        <v>1467683681.49</v>
        <stp/>
        <stp>EM_S_FA_PROFIT_TTM</stp>
        <stp>3</stp>
        <stp>601611.SH</stp>
        <stp>2019-12-31</stp>
        <stp>1</stp>
        <tr r="J3113" s="3"/>
      </tp>
      <tp>
        <v>1071086440.09</v>
        <stp/>
        <stp>EM_S_FA_PROFIT_TTM</stp>
        <stp>3</stp>
        <stp>600611.SH</stp>
        <stp>2019-12-31</stp>
        <stp>1</stp>
        <tr r="J2689" s="3"/>
      </tp>
      <tp>
        <v>234028908.38999999</v>
        <stp/>
        <stp>EM_S_FA_PROFIT_TTM</stp>
        <stp>3</stp>
        <stp>603611.SH</stp>
        <stp>2019-12-31</stp>
        <stp>1</stp>
        <tr r="J3475" s="3"/>
      </tp>
      <tp>
        <v>156940487.91999999</v>
        <stp/>
        <stp>EM_S_FA_PROFIT_TTM</stp>
        <stp>3</stp>
        <stp>601608.SH</stp>
        <stp>2019-12-31</stp>
        <stp>1</stp>
        <tr r="J3112" s="3"/>
      </tp>
      <tp>
        <v>614160.81999999995</v>
        <stp/>
        <stp>EM_S_FA_PROFIT_TTM</stp>
        <stp>3</stp>
        <stp>600608.SH</stp>
        <stp>2019-12-31</stp>
        <stp>1</stp>
        <tr r="J2686" s="3"/>
      </tp>
      <tp>
        <v>228917630</v>
        <stp/>
        <stp>EM_S_FA_PROFIT_TTM</stp>
        <stp>3</stp>
        <stp>603608.SH</stp>
        <stp>2019-12-31</stp>
        <stp>1</stp>
        <tr r="J3472" s="3"/>
      </tp>
      <tp>
        <v>268876113.81999999</v>
        <stp/>
        <stp>EM_S_FA_PROFIT_TTM</stp>
        <stp>3</stp>
        <stp>600609.SH</stp>
        <stp>2019-12-31</stp>
        <stp>1</stp>
        <tr r="J2687" s="3"/>
      </tp>
      <tp>
        <v>1002596139.09</v>
        <stp/>
        <stp>EM_S_FA_PROFIT_TTM</stp>
        <stp>3</stp>
        <stp>603609.SH</stp>
        <stp>2019-12-31</stp>
        <stp>1</stp>
        <tr r="J3473" s="3"/>
      </tp>
      <tp>
        <v>61953629.049999997</v>
        <stp/>
        <stp>EM_S_FA_PROFIT_TTM</stp>
        <stp>3</stp>
        <stp>601606.SH</stp>
        <stp>2019-12-31</stp>
        <stp>1</stp>
        <tr r="J3110" s="3"/>
      </tp>
      <tp>
        <v>20243874849.060001</v>
        <stp/>
        <stp>EM_S_FA_PROFIT_TTM</stp>
        <stp>3</stp>
        <stp>600606.SH</stp>
        <stp>2019-12-31</stp>
        <stp>1</stp>
        <tr r="J2685" s="3"/>
      </tp>
      <tp>
        <v>358570972.66000003</v>
        <stp/>
        <stp>EM_S_FA_PROFIT_TTM</stp>
        <stp>3</stp>
        <stp>603606.SH</stp>
        <stp>2019-12-31</stp>
        <stp>1</stp>
        <tr r="J3470" s="3"/>
      </tp>
      <tp>
        <v>4543445317.1199999</v>
        <stp/>
        <stp>EM_S_FA_PROFIT_TTM</stp>
        <stp>3</stp>
        <stp>601607.SH</stp>
        <stp>2019-12-31</stp>
        <stp>1</stp>
        <tr r="J3111" s="3"/>
      </tp>
      <tp>
        <v>99519206.359999999</v>
        <stp/>
        <stp>EM_S_FA_PROFIT_TTM</stp>
        <stp>3</stp>
        <stp>603607.SH</stp>
        <stp>2019-12-31</stp>
        <stp>1</stp>
        <tr r="J3471" s="3"/>
      </tp>
      <tp>
        <v>271175287.35000002</v>
        <stp/>
        <stp>EM_S_FA_PROFIT_TTM</stp>
        <stp>3</stp>
        <stp>600604.SH</stp>
        <stp>2019-12-31</stp>
        <stp>1</stp>
        <tr r="J2683" s="3"/>
      </tp>
      <tp>
        <v>1929335.93</v>
        <stp/>
        <stp>EM_S_FA_PROFIT_TTM</stp>
        <stp>3</stp>
        <stp>600605.SH</stp>
        <stp>2019-12-31</stp>
        <stp>1</stp>
        <tr r="J2684" s="3"/>
      </tp>
      <tp>
        <v>338354031.22000003</v>
        <stp/>
        <stp>EM_S_FA_PROFIT_TTM</stp>
        <stp>3</stp>
        <stp>603605.SH</stp>
        <stp>2019-12-31</stp>
        <stp>1</stp>
        <tr r="J3469" s="3"/>
      </tp>
      <tp>
        <v>309536676.39999998</v>
        <stp/>
        <stp>EM_S_FA_PROFIT_TTM</stp>
        <stp>3</stp>
        <stp>600602.SH</stp>
        <stp>2019-12-31</stp>
        <stp>1</stp>
        <tr r="J2681" s="3"/>
      </tp>
      <tp>
        <v>35224405.130000003</v>
        <stp/>
        <stp>EM_S_FA_PROFIT_TTM</stp>
        <stp>3</stp>
        <stp>603602.SH</stp>
        <stp>2019-12-31</stp>
        <stp>1</stp>
        <tr r="J3467" s="3"/>
      </tp>
      <tp>
        <v>562456526.90999997</v>
        <stp/>
        <stp>EM_S_FA_PROFIT_TTM</stp>
        <stp>3</stp>
        <stp>600603.SH</stp>
        <stp>2019-12-31</stp>
        <stp>1</stp>
        <tr r="J2682" s="3"/>
      </tp>
      <tp>
        <v>-211164764.24000001</v>
        <stp/>
        <stp>EM_S_FA_PROFIT_TTM</stp>
        <stp>3</stp>
        <stp>603603.SH</stp>
        <stp>2019-12-31</stp>
        <stp>1</stp>
        <tr r="J3468" s="3"/>
      </tp>
      <tp>
        <v>765131000</v>
        <stp/>
        <stp>EM_S_FA_PROFIT_TTM</stp>
        <stp>3</stp>
        <stp>601600.SH</stp>
        <stp>2019-12-31</stp>
        <stp>1</stp>
        <tr r="J3108" s="3"/>
      </tp>
      <tp>
        <v>2037233882</v>
        <stp/>
        <stp>EM_S_FA_PROFIT_TTM</stp>
        <stp>3</stp>
        <stp>600600.SH</stp>
        <stp>2019-12-31</stp>
        <stp>1</stp>
        <tr r="J2679" s="3"/>
      </tp>
      <tp>
        <v>175298704.13</v>
        <stp/>
        <stp>EM_S_FA_PROFIT_TTM</stp>
        <stp>3</stp>
        <stp>603600.SH</stp>
        <stp>2019-12-31</stp>
        <stp>1</stp>
        <tr r="J3465" s="3"/>
      </tp>
      <tp>
        <v>28812000000</v>
        <stp/>
        <stp>EM_S_FA_PROFIT_TTM</stp>
        <stp>3</stp>
        <stp>601601.SH</stp>
        <stp>2019-12-31</stp>
        <stp>1</stp>
        <tr r="J3109" s="3"/>
      </tp>
      <tp>
        <v>-90243362.329999998</v>
        <stp/>
        <stp>EM_S_FA_PROFIT_TTM</stp>
        <stp>3</stp>
        <stp>600601.SH</stp>
        <stp>2019-12-31</stp>
        <stp>1</stp>
        <tr r="J2680" s="3"/>
      </tp>
      <tp>
        <v>171401220.91</v>
        <stp/>
        <stp>EM_S_FA_PROFIT_TTM</stp>
        <stp>3</stp>
        <stp>603601.SH</stp>
        <stp>2019-12-31</stp>
        <stp>1</stp>
        <tr r="J3466" s="3"/>
      </tp>
      <tp>
        <v>823406897.86000001</v>
        <stp/>
        <stp>EM_S_FA_PROFIT_TTM</stp>
        <stp>3</stp>
        <stp>601698.SH</stp>
        <stp>2019-12-31</stp>
        <stp>1</stp>
        <tr r="J3128" s="3"/>
      </tp>
      <tp>
        <v>-85466465.900000006</v>
        <stp/>
        <stp>EM_S_FA_PROFIT_TTM</stp>
        <stp>3</stp>
        <stp>600698.SH</stp>
        <stp>2019-12-31</stp>
        <stp>1</stp>
        <tr r="J2765" s="3"/>
      </tp>
      <tp>
        <v>147758923.49000001</v>
        <stp/>
        <stp>EM_S_FA_PROFIT_TTM</stp>
        <stp>3</stp>
        <stp>603698.SH</stp>
        <stp>2019-12-31</stp>
        <stp>1</stp>
        <tr r="J3524" s="3"/>
      </tp>
      <tp>
        <v>1978251703.6300001</v>
        <stp/>
        <stp>EM_S_FA_PROFIT_TTM</stp>
        <stp>3</stp>
        <stp>601699.SH</stp>
        <stp>2019-12-31</stp>
        <stp>1</stp>
        <tr r="J3129" s="3"/>
      </tp>
      <tp>
        <v>2101699635.8399999</v>
        <stp/>
        <stp>EM_S_FA_PROFIT_TTM</stp>
        <stp>3</stp>
        <stp>600699.SH</stp>
        <stp>2019-12-31</stp>
        <stp>1</stp>
        <tr r="J2766" s="3"/>
      </tp>
      <tp>
        <v>443882736.29000002</v>
        <stp/>
        <stp>EM_S_FA_PROFIT_TTM</stp>
        <stp>3</stp>
        <stp>603699.SH</stp>
        <stp>2019-12-31</stp>
        <stp>1</stp>
        <tr r="J3525" s="3"/>
      </tp>
      <tp>
        <v>11293520.140000001</v>
        <stp/>
        <stp>EM_S_FA_PROFIT_TTM</stp>
        <stp>3</stp>
        <stp>600696.SH</stp>
        <stp>2019-12-31</stp>
        <stp>1</stp>
        <tr r="J2763" s="3"/>
      </tp>
      <tp>
        <v>47318935.479999997</v>
        <stp/>
        <stp>EM_S_FA_PROFIT_TTM</stp>
        <stp>3</stp>
        <stp>603696.SH</stp>
        <stp>2019-12-31</stp>
        <stp>1</stp>
        <tr r="J3522" s="3"/>
      </tp>
      <tp>
        <v>632467083.21000004</v>
        <stp/>
        <stp>EM_S_FA_PROFIT_TTM</stp>
        <stp>3</stp>
        <stp>600697.SH</stp>
        <stp>2019-12-31</stp>
        <stp>1</stp>
        <tr r="J2764" s="3"/>
      </tp>
      <tp>
        <v>186034119.65000001</v>
        <stp/>
        <stp>EM_S_FA_PROFIT_TTM</stp>
        <stp>3</stp>
        <stp>603697.SH</stp>
        <stp>2019-12-31</stp>
        <stp>1</stp>
        <tr r="J3523" s="3"/>
      </tp>
      <tp>
        <v>1123667969.6800001</v>
        <stp/>
        <stp>EM_S_FA_PROFIT_TTM</stp>
        <stp>3</stp>
        <stp>600694.SH</stp>
        <stp>2019-12-31</stp>
        <stp>1</stp>
        <tr r="J2761" s="3"/>
      </tp>
      <tp>
        <v>104309816.15000001</v>
        <stp/>
        <stp>EM_S_FA_PROFIT_TTM</stp>
        <stp>3</stp>
        <stp>600695.SH</stp>
        <stp>2019-12-31</stp>
        <stp>1</stp>
        <tr r="J2762" s="3"/>
      </tp>
      <tp>
        <v>30738786.329999998</v>
        <stp/>
        <stp>EM_S_FA_PROFIT_TTM</stp>
        <stp>3</stp>
        <stp>600692.SH</stp>
        <stp>2019-12-31</stp>
        <stp>1</stp>
        <tr r="J2759" s="3"/>
      </tp>
      <tp>
        <v>438774791.38999999</v>
        <stp/>
        <stp>EM_S_FA_PROFIT_TTM</stp>
        <stp>3</stp>
        <stp>600693.SH</stp>
        <stp>2019-12-31</stp>
        <stp>1</stp>
        <tr r="J2760" s="3"/>
      </tp>
      <tp>
        <v>266587105.52000001</v>
        <stp/>
        <stp>EM_S_FA_PROFIT_TTM</stp>
        <stp>3</stp>
        <stp>603693.SH</stp>
        <stp>2019-12-31</stp>
        <stp>1</stp>
        <tr r="J3521" s="3"/>
      </tp>
      <tp>
        <v>13140391920.16</v>
        <stp/>
        <stp>EM_S_FA_PROFIT_TTM</stp>
        <stp>3</stp>
        <stp>600690.SH</stp>
        <stp>2019-12-31</stp>
        <stp>1</stp>
        <tr r="J2757" s="3"/>
      </tp>
      <tp>
        <v>77416663.579999998</v>
        <stp/>
        <stp>EM_S_FA_PROFIT_TTM</stp>
        <stp>3</stp>
        <stp>603690.SH</stp>
        <stp>2019-12-31</stp>
        <stp>1</stp>
        <tr r="J3520" s="3"/>
      </tp>
      <tp>
        <v>-305755598.24000001</v>
        <stp/>
        <stp>EM_S_FA_PROFIT_TTM</stp>
        <stp>3</stp>
        <stp>600691.SH</stp>
        <stp>2019-12-31</stp>
        <stp>1</stp>
        <tr r="J2758" s="3"/>
      </tp>
      <tp>
        <v>7056064092.3199997</v>
        <stp/>
        <stp>EM_S_FA_PROFIT_TTM</stp>
        <stp>3</stp>
        <stp>601688.SH</stp>
        <stp>2019-12-31</stp>
        <stp>1</stp>
        <tr r="J3126" s="3"/>
      </tp>
      <tp>
        <v>2324401000</v>
        <stp/>
        <stp>EM_S_FA_PROFIT_TTM</stp>
        <stp>3</stp>
        <stp>600688.SH</stp>
        <stp>2019-12-31</stp>
        <stp>1</stp>
        <tr r="J2755" s="3"/>
      </tp>
      <tp>
        <v>153301806.44</v>
        <stp/>
        <stp>EM_S_FA_PROFIT_TTM</stp>
        <stp>3</stp>
        <stp>603688.SH</stp>
        <stp>2019-12-31</stp>
        <stp>1</stp>
        <tr r="J3518" s="3"/>
      </tp>
      <tp>
        <v>478018157.04000002</v>
        <stp/>
        <stp>EM_S_FA_PROFIT_TTM</stp>
        <stp>3</stp>
        <stp>601689.SH</stp>
        <stp>2019-12-31</stp>
        <stp>1</stp>
        <tr r="J3127" s="3"/>
      </tp>
      <tp>
        <v>21770491.52</v>
        <stp/>
        <stp>EM_S_FA_PROFIT_TTM</stp>
        <stp>3</stp>
        <stp>600689.SH</stp>
        <stp>2019-12-31</stp>
        <stp>1</stp>
        <tr r="J2756" s="3"/>
      </tp>
      <tp>
        <v>211508742.16</v>
        <stp/>
        <stp>EM_S_FA_PROFIT_TTM</stp>
        <stp>3</stp>
        <stp>603689.SH</stp>
        <stp>2019-12-31</stp>
        <stp>1</stp>
        <tr r="J3519" s="3"/>
      </tp>
      <tp>
        <v>188627956</v>
        <stp/>
        <stp>EM_S_FA_PROFIT_TTM</stp>
        <stp>3</stp>
        <stp>600686.SH</stp>
        <stp>2019-12-31</stp>
        <stp>1</stp>
        <tr r="J2753" s="3"/>
      </tp>
      <tp>
        <v>259231909.40000001</v>
        <stp/>
        <stp>EM_S_FA_PROFIT_TTM</stp>
        <stp>3</stp>
        <stp>603686.SH</stp>
        <stp>2019-12-31</stp>
        <stp>1</stp>
        <tr r="J3516" s="3"/>
      </tp>
      <tp>
        <v>-1553440461.1199999</v>
        <stp/>
        <stp>EM_S_FA_PROFIT_TTM</stp>
        <stp>3</stp>
        <stp>600687.SH</stp>
        <stp>2019-12-31</stp>
        <stp>1</stp>
        <tr r="J2754" s="3"/>
      </tp>
      <tp>
        <v>130950021.27</v>
        <stp/>
        <stp>EM_S_FA_PROFIT_TTM</stp>
        <stp>3</stp>
        <stp>603687.SH</stp>
        <stp>2019-12-31</stp>
        <stp>1</stp>
        <tr r="J3517" s="3"/>
      </tp>
      <tp>
        <v>70579454.260000005</v>
        <stp/>
        <stp>EM_S_FA_PROFIT_TTM</stp>
        <stp>3</stp>
        <stp>600684.SH</stp>
        <stp>2019-12-31</stp>
        <stp>1</stp>
        <tr r="J2751" s="3"/>
      </tp>
      <tp>
        <v>-1647000186.03</v>
        <stp/>
        <stp>EM_S_FA_PROFIT_TTM</stp>
        <stp>3</stp>
        <stp>600685.SH</stp>
        <stp>2019-12-31</stp>
        <stp>1</stp>
        <tr r="J2752" s="3"/>
      </tp>
      <tp>
        <v>127398308.65000001</v>
        <stp/>
        <stp>EM_S_FA_PROFIT_TTM</stp>
        <stp>3</stp>
        <stp>603685.SH</stp>
        <stp>2019-12-31</stp>
        <stp>1</stp>
        <tr r="J3515" s="3"/>
      </tp>
      <tp>
        <v>1368875735.6099999</v>
        <stp/>
        <stp>EM_S_FA_PROFIT_TTM</stp>
        <stp>3</stp>
        <stp>600682.SH</stp>
        <stp>2019-12-31</stp>
        <stp>1</stp>
        <tr r="J2749" s="3"/>
      </tp>
      <tp>
        <v>856273201.24000001</v>
        <stp/>
        <stp>EM_S_FA_PROFIT_TTM</stp>
        <stp>3</stp>
        <stp>600683.SH</stp>
        <stp>2019-12-31</stp>
        <stp>1</stp>
        <tr r="J2750" s="3"/>
      </tp>
      <tp>
        <v>9068269.3599999994</v>
        <stp/>
        <stp>EM_S_FA_PROFIT_TTM</stp>
        <stp>3</stp>
        <stp>603683.SH</stp>
        <stp>2019-12-31</stp>
        <stp>1</stp>
        <tr r="J3514" s="3"/>
      </tp>
      <tp>
        <v>398171118.56999999</v>
        <stp/>
        <stp>EM_S_FA_PROFIT_TTM</stp>
        <stp>3</stp>
        <stp>603680.SH</stp>
        <stp>2019-12-31</stp>
        <stp>1</stp>
        <tr r="J3512" s="3"/>
      </tp>
      <tp>
        <v>952299032.25999999</v>
        <stp/>
        <stp>EM_S_FA_PROFIT_TTM</stp>
        <stp>3</stp>
        <stp>600681.SH</stp>
        <stp>2019-12-31</stp>
        <stp>1</stp>
        <tr r="J2748" s="3"/>
      </tp>
      <tp>
        <v>134078047</v>
        <stp/>
        <stp>EM_S_FA_PROFIT_TTM</stp>
        <stp>3</stp>
        <stp>603681.SH</stp>
        <stp>2019-12-31</stp>
        <stp>1</stp>
        <tr r="J3513" s="3"/>
      </tp>
      <tp>
        <v>-130767252.16</v>
        <stp/>
        <stp>EM_S_FA_PROFIT_TTM</stp>
        <stp>3</stp>
        <stp>000638.SZ</stp>
        <stp>2019-12-31</stp>
        <stp>1</stp>
        <tr r="J210" s="3"/>
      </tp>
      <tp>
        <v>85010131.480000004</v>
        <stp/>
        <stp>EM_S_FA_PROFIT_TTM</stp>
        <stp>3</stp>
        <stp>300608.SZ</stp>
        <stp>2019-12-31</stp>
        <stp>1</stp>
        <tr r="J2003" s="3"/>
      </tp>
      <tp>
        <v>-1320289909.1900001</v>
        <stp/>
        <stp>EM_S_FA_PROFIT_TTM</stp>
        <stp>3</stp>
        <stp>002638.SZ</stp>
        <stp>2019-12-31</stp>
        <stp>1</stp>
        <tr r="J1095" s="3"/>
      </tp>
      <tp>
        <v>537995052.89999998</v>
        <stp/>
        <stp>EM_S_FA_PROFIT_TTM</stp>
        <stp>3</stp>
        <stp>000639.SZ</stp>
        <stp>2019-12-31</stp>
        <stp>1</stp>
        <tr r="J211" s="3"/>
      </tp>
      <tp>
        <v>77194903.379999995</v>
        <stp/>
        <stp>EM_S_FA_PROFIT_TTM</stp>
        <stp>3</stp>
        <stp>300609.SZ</stp>
        <stp>2019-12-31</stp>
        <stp>1</stp>
        <tr r="J2004" s="3"/>
      </tp>
      <tp>
        <v>53240227.18</v>
        <stp/>
        <stp>EM_S_FA_PROFIT_TTM</stp>
        <stp>3</stp>
        <stp>002639.SZ</stp>
        <stp>2019-12-31</stp>
        <stp>1</stp>
        <tr r="J1096" s="3"/>
      </tp>
      <tp>
        <v>492685656.5</v>
        <stp/>
        <stp>EM_S_FA_PROFIT_TTM</stp>
        <stp>3</stp>
        <stp>000636.SZ</stp>
        <stp>2019-12-31</stp>
        <stp>1</stp>
        <tr r="J208" s="3"/>
      </tp>
      <tp>
        <v>55416660.140000001</v>
        <stp/>
        <stp>EM_S_FA_PROFIT_TTM</stp>
        <stp>3</stp>
        <stp>300606.SZ</stp>
        <stp>2019-12-31</stp>
        <stp>1</stp>
        <tr r="J2001" s="3"/>
      </tp>
      <tp>
        <v>195365977.19</v>
        <stp/>
        <stp>EM_S_FA_PROFIT_TTM</stp>
        <stp>3</stp>
        <stp>002636.SZ</stp>
        <stp>2019-12-31</stp>
        <stp>1</stp>
        <tr r="J1093" s="3"/>
      </tp>
      <tp>
        <v>114109990.68000001</v>
        <stp/>
        <stp>EM_S_FA_PROFIT_TTM</stp>
        <stp>3</stp>
        <stp>000637.SZ</stp>
        <stp>2019-12-31</stp>
        <stp>1</stp>
        <tr r="J209" s="3"/>
      </tp>
      <tp>
        <v>185163519.86000001</v>
        <stp/>
        <stp>EM_S_FA_PROFIT_TTM</stp>
        <stp>3</stp>
        <stp>300607.SZ</stp>
        <stp>2019-12-31</stp>
        <stp>1</stp>
        <tr r="J2002" s="3"/>
      </tp>
      <tp>
        <v>272867736.68000001</v>
        <stp/>
        <stp>EM_S_FA_PROFIT_TTM</stp>
        <stp>3</stp>
        <stp>002637.SZ</stp>
        <stp>2019-12-31</stp>
        <stp>1</stp>
        <tr r="J1094" s="3"/>
      </tp>
      <tp>
        <v>5558549.4500000002</v>
        <stp/>
        <stp>EM_S_FA_PROFIT_TTM</stp>
        <stp>3</stp>
        <stp>300604.SZ</stp>
        <stp>2019-12-31</stp>
        <stp>1</stp>
        <tr r="J1999" s="3"/>
      </tp>
      <tp>
        <v>15257104.369999999</v>
        <stp/>
        <stp>EM_S_FA_PROFIT_TTM</stp>
        <stp>3</stp>
        <stp>002634.SZ</stp>
        <stp>2019-12-31</stp>
        <stp>1</stp>
        <tr r="J1091" s="3"/>
      </tp>
      <tp>
        <v>2369461.81</v>
        <stp/>
        <stp>EM_S_FA_PROFIT_TTM</stp>
        <stp>3</stp>
        <stp>000635.SZ</stp>
        <stp>2019-12-31</stp>
        <stp>1</stp>
        <tr r="J207" s="3"/>
      </tp>
      <tp>
        <v>59270756.93</v>
        <stp/>
        <stp>EM_S_FA_PROFIT_TTM</stp>
        <stp>3</stp>
        <stp>300605.SZ</stp>
        <stp>2019-12-31</stp>
        <stp>1</stp>
        <tr r="J2000" s="3"/>
      </tp>
      <tp>
        <v>451997458.98000002</v>
        <stp/>
        <stp>EM_S_FA_PROFIT_TTM</stp>
        <stp>3</stp>
        <stp>002635.SZ</stp>
        <stp>2019-12-31</stp>
        <stp>1</stp>
        <tr r="J1092" s="3"/>
      </tp>
      <tp>
        <v>69010372.049999997</v>
        <stp/>
        <stp>EM_S_FA_PROFIT_TTM</stp>
        <stp>3</stp>
        <stp>000632.SZ</stp>
        <stp>2019-12-31</stp>
        <stp>1</stp>
        <tr r="J205" s="3"/>
      </tp>
      <tp>
        <v>312746038.76999998</v>
        <stp/>
        <stp>EM_S_FA_PROFIT_TTM</stp>
        <stp>3</stp>
        <stp>300602.SZ</stp>
        <stp>2019-12-31</stp>
        <stp>1</stp>
        <tr r="J1997" s="3"/>
      </tp>
      <tp>
        <v>224693871.28999999</v>
        <stp/>
        <stp>EM_S_FA_PROFIT_TTM</stp>
        <stp>3</stp>
        <stp>002632.SZ</stp>
        <stp>2019-12-31</stp>
        <stp>1</stp>
        <tr r="J1089" s="3"/>
      </tp>
      <tp>
        <v>1310728.25</v>
        <stp/>
        <stp>EM_S_FA_PROFIT_TTM</stp>
        <stp>3</stp>
        <stp>000633.SZ</stp>
        <stp>2019-12-31</stp>
        <stp>1</stp>
        <tr r="J206" s="3"/>
      </tp>
      <tp>
        <v>101278005.47</v>
        <stp/>
        <stp>EM_S_FA_PROFIT_TTM</stp>
        <stp>3</stp>
        <stp>300603.SZ</stp>
        <stp>2019-12-31</stp>
        <stp>1</stp>
        <tr r="J1998" s="3"/>
      </tp>
      <tp>
        <v>-5173858.83</v>
        <stp/>
        <stp>EM_S_FA_PROFIT_TTM</stp>
        <stp>3</stp>
        <stp>002633.SZ</stp>
        <stp>2019-12-31</stp>
        <stp>1</stp>
        <tr r="J1090" s="3"/>
      </tp>
      <tp>
        <v>994373919.82000005</v>
        <stp/>
        <stp>EM_S_FA_PROFIT_TTM</stp>
        <stp>3</stp>
        <stp>000630.SZ</stp>
        <stp>2019-12-31</stp>
        <stp>1</stp>
        <tr r="J203" s="3"/>
      </tp>
      <tp>
        <v>96003964.280000001</v>
        <stp/>
        <stp>EM_S_FA_PROFIT_TTM</stp>
        <stp>3</stp>
        <stp>300600.SZ</stp>
        <stp>2019-12-31</stp>
        <stp>1</stp>
        <tr r="J1995" s="3"/>
      </tp>
      <tp>
        <v>-219626886.66</v>
        <stp/>
        <stp>EM_S_FA_PROFIT_TTM</stp>
        <stp>3</stp>
        <stp>002630.SZ</stp>
        <stp>2019-12-31</stp>
        <stp>1</stp>
        <tr r="J1087" s="3"/>
      </tp>
      <tp>
        <v>823600543.27999997</v>
        <stp/>
        <stp>EM_S_FA_PROFIT_TTM</stp>
        <stp>3</stp>
        <stp>000631.SZ</stp>
        <stp>2019-12-31</stp>
        <stp>1</stp>
        <tr r="J204" s="3"/>
      </tp>
      <tp>
        <v>490331514.02999997</v>
        <stp/>
        <stp>EM_S_FA_PROFIT_TTM</stp>
        <stp>3</stp>
        <stp>300601.SZ</stp>
        <stp>2019-12-31</stp>
        <stp>1</stp>
        <tr r="J1996" s="3"/>
      </tp>
      <tp>
        <v>66130931.799999997</v>
        <stp/>
        <stp>EM_S_FA_PROFIT_TTM</stp>
        <stp>3</stp>
        <stp>002631.SZ</stp>
        <stp>2019-12-31</stp>
        <stp>1</stp>
        <tr r="J1088" s="3"/>
      </tp>
      <tp>
        <v>112819056.34</v>
        <stp/>
        <stp>EM_S_FA_PROFIT_TTM</stp>
        <stp>3</stp>
        <stp>000628.SZ</stp>
        <stp>2019-12-31</stp>
        <stp>1</stp>
        <tr r="J201" s="3"/>
      </tp>
      <tp>
        <v>-36229294.18</v>
        <stp/>
        <stp>EM_S_FA_PROFIT_TTM</stp>
        <stp>3</stp>
        <stp>300618.SZ</stp>
        <stp>2019-12-31</stp>
        <stp>1</stp>
        <tr r="J2012" s="3"/>
      </tp>
      <tp>
        <v>36442269.909999996</v>
        <stp/>
        <stp>EM_S_FA_PROFIT_TTM</stp>
        <stp>3</stp>
        <stp>002628.SZ</stp>
        <stp>2019-12-31</stp>
        <stp>1</stp>
        <tr r="J1085" s="3"/>
      </tp>
      <tp>
        <v>2490122352.96</v>
        <stp/>
        <stp>EM_S_FA_PROFIT_TTM</stp>
        <stp>3</stp>
        <stp>000629.SZ</stp>
        <stp>2019-12-31</stp>
        <stp>1</stp>
        <tr r="J202" s="3"/>
      </tp>
      <tp>
        <v>44513019.359999999</v>
        <stp/>
        <stp>EM_S_FA_PROFIT_TTM</stp>
        <stp>3</stp>
        <stp>300619.SZ</stp>
        <stp>2019-12-31</stp>
        <stp>1</stp>
        <tr r="J2013" s="3"/>
      </tp>
      <tp>
        <v>-608940315.98000002</v>
        <stp/>
        <stp>EM_S_FA_PROFIT_TTM</stp>
        <stp>3</stp>
        <stp>002629.SZ</stp>
        <stp>2019-12-31</stp>
        <stp>1</stp>
        <tr r="J1086" s="3"/>
      </tp>
      <tp>
        <v>143417218.90000001</v>
        <stp/>
        <stp>EM_S_FA_PROFIT_TTM</stp>
        <stp>3</stp>
        <stp>000626.SZ</stp>
        <stp>2019-12-31</stp>
        <stp>1</stp>
        <tr r="J199" s="3"/>
      </tp>
      <tp>
        <v>519435047.56</v>
        <stp/>
        <stp>EM_S_FA_PROFIT_TTM</stp>
        <stp>3</stp>
        <stp>300616.SZ</stp>
        <stp>2019-12-31</stp>
        <stp>1</stp>
        <tr r="J2010" s="3"/>
      </tp>
      <tp>
        <v>570054385.62</v>
        <stp/>
        <stp>EM_S_FA_PROFIT_TTM</stp>
        <stp>3</stp>
        <stp>002626.SZ</stp>
        <stp>2019-12-31</stp>
        <stp>1</stp>
        <tr r="J1083" s="3"/>
      </tp>
      <tp>
        <v>2474149785.46</v>
        <stp/>
        <stp>EM_S_FA_PROFIT_TTM</stp>
        <stp>3</stp>
        <stp>000627.SZ</stp>
        <stp>2019-12-31</stp>
        <stp>1</stp>
        <tr r="J200" s="3"/>
      </tp>
      <tp>
        <v>61469630.57</v>
        <stp/>
        <stp>EM_S_FA_PROFIT_TTM</stp>
        <stp>3</stp>
        <stp>300617.SZ</stp>
        <stp>2019-12-31</stp>
        <stp>1</stp>
        <tr r="J2011" s="3"/>
      </tp>
      <tp>
        <v>121442259.14</v>
        <stp/>
        <stp>EM_S_FA_PROFIT_TTM</stp>
        <stp>3</stp>
        <stp>002627.SZ</stp>
        <stp>2019-12-31</stp>
        <stp>1</stp>
        <tr r="J1084" s="3"/>
      </tp>
      <tp>
        <v>1847593169.7</v>
        <stp/>
        <stp>EM_S_FA_PROFIT_TTM</stp>
        <stp>3</stp>
        <stp>002624.SZ</stp>
        <stp>2019-12-31</stp>
        <stp>1</stp>
        <tr r="J1081" s="3"/>
      </tp>
      <tp>
        <v>-3114342636.0700002</v>
        <stp/>
        <stp>EM_S_FA_PROFIT_TTM</stp>
        <stp>3</stp>
        <stp>000625.SZ</stp>
        <stp>2019-12-31</stp>
        <stp>1</stp>
        <tr r="J198" s="3"/>
      </tp>
      <tp>
        <v>11236159.27</v>
        <stp/>
        <stp>EM_S_FA_PROFIT_TTM</stp>
        <stp>3</stp>
        <stp>300615.SZ</stp>
        <stp>2019-12-31</stp>
        <stp>1</stp>
        <tr r="J2009" s="3"/>
      </tp>
      <tp>
        <v>111991426.12</v>
        <stp/>
        <stp>EM_S_FA_PROFIT_TTM</stp>
        <stp>3</stp>
        <stp>002625.SZ</stp>
        <stp>2019-12-31</stp>
        <stp>1</stp>
        <tr r="J1082" s="3"/>
      </tp>
      <tp>
        <v>18411650.550000001</v>
        <stp/>
        <stp>EM_S_FA_PROFIT_TTM</stp>
        <stp>3</stp>
        <stp>000622.SZ</stp>
        <stp>2019-12-31</stp>
        <stp>1</stp>
        <tr r="J196" s="3"/>
      </tp>
      <tp>
        <v>2913308.73</v>
        <stp/>
        <stp>EM_S_FA_PROFIT_TTM</stp>
        <stp>3</stp>
        <stp>300612.SZ</stp>
        <stp>2019-12-31</stp>
        <stp>1</stp>
        <tr r="J2007" s="3"/>
      </tp>
      <tp>
        <v>-21418929.969999999</v>
        <stp/>
        <stp>EM_S_FA_PROFIT_TTM</stp>
        <stp>3</stp>
        <stp>002622.SZ</stp>
        <stp>2019-12-31</stp>
        <stp>1</stp>
        <tr r="J1079" s="3"/>
      </tp>
      <tp>
        <v>1188676103.9000001</v>
        <stp/>
        <stp>EM_S_FA_PROFIT_TTM</stp>
        <stp>3</stp>
        <stp>000623.SZ</stp>
        <stp>2019-12-31</stp>
        <stp>1</stp>
        <tr r="J197" s="3"/>
      </tp>
      <tp>
        <v>69713602.540000007</v>
        <stp/>
        <stp>EM_S_FA_PROFIT_TTM</stp>
        <stp>3</stp>
        <stp>300613.SZ</stp>
        <stp>2019-12-31</stp>
        <stp>1</stp>
        <tr r="J2008" s="3"/>
      </tp>
      <tp>
        <v>19852555.289999999</v>
        <stp/>
        <stp>EM_S_FA_PROFIT_TTM</stp>
        <stp>3</stp>
        <stp>002623.SZ</stp>
        <stp>2019-12-31</stp>
        <stp>1</stp>
        <tr r="J1080" s="3"/>
      </tp>
      <tp>
        <v>1071943222.34</v>
        <stp/>
        <stp>EM_S_FA_PROFIT_TTM</stp>
        <stp>3</stp>
        <stp>000620.SZ</stp>
        <stp>2019-12-31</stp>
        <stp>1</stp>
        <tr r="J195" s="3"/>
      </tp>
      <tp>
        <v>89184879.200000003</v>
        <stp/>
        <stp>EM_S_FA_PROFIT_TTM</stp>
        <stp>3</stp>
        <stp>300610.SZ</stp>
        <stp>2019-12-31</stp>
        <stp>1</stp>
        <tr r="J2005" s="3"/>
      </tp>
      <tp>
        <v>192590756.13</v>
        <stp/>
        <stp>EM_S_FA_PROFIT_TTM</stp>
        <stp>3</stp>
        <stp>002620.SZ</stp>
        <stp>2019-12-31</stp>
        <stp>1</stp>
        <tr r="J1077" s="3"/>
      </tp>
      <tp>
        <v>14313617.789999999</v>
        <stp/>
        <stp>EM_S_FA_PROFIT_TTM</stp>
        <stp>3</stp>
        <stp>300611.SZ</stp>
        <stp>2019-12-31</stp>
        <stp>1</stp>
        <tr r="J2006" s="3"/>
      </tp>
      <tp>
        <v>151933255.71000001</v>
        <stp/>
        <stp>EM_S_FA_PROFIT_TTM</stp>
        <stp>3</stp>
        <stp>002621.SZ</stp>
        <stp>2019-12-31</stp>
        <stp>1</stp>
        <tr r="J1078" s="3"/>
      </tp>
      <tp>
        <v>1170727045.97</v>
        <stp/>
        <stp>EM_S_FA_PROFIT_TTM</stp>
        <stp>3</stp>
        <stp>300628.SZ</stp>
        <stp>2019-12-31</stp>
        <stp>1</stp>
        <tr r="J2022" s="3"/>
      </tp>
      <tp>
        <v>23738734.329999998</v>
        <stp/>
        <stp>EM_S_FA_PROFIT_TTM</stp>
        <stp>3</stp>
        <stp>002618.SZ</stp>
        <stp>2019-12-31</stp>
        <stp>1</stp>
        <tr r="J1075" s="3"/>
      </tp>
      <tp>
        <v>20540882.710000001</v>
        <stp/>
        <stp>EM_S_FA_PROFIT_TTM</stp>
        <stp>3</stp>
        <stp>000619.SZ</stp>
        <stp>2019-12-31</stp>
        <stp>1</stp>
        <tr r="J194" s="3"/>
      </tp>
      <tp>
        <v>-16260548.34</v>
        <stp/>
        <stp>EM_S_FA_PROFIT_TTM</stp>
        <stp>3</stp>
        <stp>300629.SZ</stp>
        <stp>2019-12-31</stp>
        <stp>1</stp>
        <tr r="J2023" s="3"/>
      </tp>
      <tp>
        <v>560710017.66999996</v>
        <stp/>
        <stp>EM_S_FA_PROFIT_TTM</stp>
        <stp>3</stp>
        <stp>002619.SZ</stp>
        <stp>2019-12-31</stp>
        <stp>1</stp>
        <tr r="J1076" s="3"/>
      </tp>
      <tp>
        <v>13642231.77</v>
        <stp/>
        <stp>EM_S_FA_PROFIT_TTM</stp>
        <stp>3</stp>
        <stp>000616.SZ</stp>
        <stp>2019-12-31</stp>
        <stp>1</stp>
        <tr r="J192" s="3"/>
      </tp>
      <tp>
        <v>28158811.32</v>
        <stp/>
        <stp>EM_S_FA_PROFIT_TTM</stp>
        <stp>3</stp>
        <stp>300626.SZ</stp>
        <stp>2019-12-31</stp>
        <stp>1</stp>
        <tr r="J2020" s="3"/>
      </tp>
      <tp>
        <v>265146481.86000001</v>
        <stp/>
        <stp>EM_S_FA_PROFIT_TTM</stp>
        <stp>3</stp>
        <stp>002616.SZ</stp>
        <stp>2019-12-31</stp>
        <stp>1</stp>
        <tr r="J1073" s="3"/>
      </tp>
      <tp>
        <v>14506231218.67</v>
        <stp/>
        <stp>EM_S_FA_PROFIT_TTM</stp>
        <stp>3</stp>
        <stp>000617.SZ</stp>
        <stp>2019-12-31</stp>
        <stp>1</stp>
        <tr r="J193" s="3"/>
      </tp>
      <tp>
        <v>112208307.03</v>
        <stp/>
        <stp>EM_S_FA_PROFIT_TTM</stp>
        <stp>3</stp>
        <stp>300627.SZ</stp>
        <stp>2019-12-31</stp>
        <stp>1</stp>
        <tr r="J2021" s="3"/>
      </tp>
      <tp>
        <v>-882173507.59000003</v>
        <stp/>
        <stp>EM_S_FA_PROFIT_TTM</stp>
        <stp>3</stp>
        <stp>002617.SZ</stp>
        <stp>2019-12-31</stp>
        <stp>1</stp>
        <tr r="J1074" s="3"/>
      </tp>
      <tp>
        <v>90950109.400000006</v>
        <stp/>
        <stp>EM_S_FA_PROFIT_TTM</stp>
        <stp>3</stp>
        <stp>300624.SZ</stp>
        <stp>2019-12-31</stp>
        <stp>1</stp>
        <tr r="J2018" s="3"/>
      </tp>
      <tp>
        <v>335153696.12</v>
        <stp/>
        <stp>EM_S_FA_PROFIT_TTM</stp>
        <stp>3</stp>
        <stp>002614.SZ</stp>
        <stp>2019-12-31</stp>
        <stp>1</stp>
        <tr r="J1071" s="3"/>
      </tp>
      <tp>
        <v>131785310.62</v>
        <stp/>
        <stp>EM_S_FA_PROFIT_TTM</stp>
        <stp>3</stp>
        <stp>000615.SZ</stp>
        <stp>2019-12-31</stp>
        <stp>1</stp>
        <tr r="J191" s="3"/>
      </tp>
      <tp>
        <v>205229225.72999999</v>
        <stp/>
        <stp>EM_S_FA_PROFIT_TTM</stp>
        <stp>3</stp>
        <stp>300625.SZ</stp>
        <stp>2019-12-31</stp>
        <stp>1</stp>
        <tr r="J2019" s="3"/>
      </tp>
      <tp>
        <v>101682502.90000001</v>
        <stp/>
        <stp>EM_S_FA_PROFIT_TTM</stp>
        <stp>3</stp>
        <stp>002615.SZ</stp>
        <stp>2019-12-31</stp>
        <stp>1</stp>
        <tr r="J1072" s="3"/>
      </tp>
      <tp>
        <v>-271734905.54000002</v>
        <stp/>
        <stp>EM_S_FA_PROFIT_TTM</stp>
        <stp>3</stp>
        <stp>000612.SZ</stp>
        <stp>2019-12-31</stp>
        <stp>1</stp>
        <tr r="J189" s="3"/>
      </tp>
      <tp>
        <v>54886650.439999998</v>
        <stp/>
        <stp>EM_S_FA_PROFIT_TTM</stp>
        <stp>3</stp>
        <stp>300622.SZ</stp>
        <stp>2019-12-31</stp>
        <stp>1</stp>
        <tr r="J2016" s="3"/>
      </tp>
      <tp>
        <v>155117909.72</v>
        <stp/>
        <stp>EM_S_FA_PROFIT_TTM</stp>
        <stp>3</stp>
        <stp>002612.SZ</stp>
        <stp>2019-12-31</stp>
        <stp>1</stp>
        <tr r="J1069" s="3"/>
      </tp>
      <tp>
        <v>-340742.47</v>
        <stp/>
        <stp>EM_S_FA_PROFIT_TTM</stp>
        <stp>3</stp>
        <stp>000613.SZ</stp>
        <stp>2019-12-31</stp>
        <stp>1</stp>
        <tr r="J190" s="3"/>
      </tp>
      <tp>
        <v>168842321.06</v>
        <stp/>
        <stp>EM_S_FA_PROFIT_TTM</stp>
        <stp>3</stp>
        <stp>300623.SZ</stp>
        <stp>2019-12-31</stp>
        <stp>1</stp>
        <tr r="J2017" s="3"/>
      </tp>
      <tp>
        <v>-5322525.88</v>
        <stp/>
        <stp>EM_S_FA_PROFIT_TTM</stp>
        <stp>3</stp>
        <stp>002613.SZ</stp>
        <stp>2019-12-31</stp>
        <stp>1</stp>
        <tr r="J1070" s="3"/>
      </tp>
      <tp>
        <v>91178620.989999995</v>
        <stp/>
        <stp>EM_S_FA_PROFIT_TTM</stp>
        <stp>3</stp>
        <stp>000610.SZ</stp>
        <stp>2019-12-31</stp>
        <stp>1</stp>
        <tr r="J187" s="3"/>
      </tp>
      <tp>
        <v>61462089.869999997</v>
        <stp/>
        <stp>EM_S_FA_PROFIT_TTM</stp>
        <stp>3</stp>
        <stp>300620.SZ</stp>
        <stp>2019-12-31</stp>
        <stp>1</stp>
        <tr r="J2014" s="3"/>
      </tp>
      <tp>
        <v>56336692.850000001</v>
        <stp/>
        <stp>EM_S_FA_PROFIT_TTM</stp>
        <stp>3</stp>
        <stp>002610.SZ</stp>
        <stp>2019-12-31</stp>
        <stp>1</stp>
        <tr r="J1067" s="3"/>
      </tp>
      <tp>
        <v>-128784240.3</v>
        <stp/>
        <stp>EM_S_FA_PROFIT_TTM</stp>
        <stp>3</stp>
        <stp>000611.SZ</stp>
        <stp>2019-12-31</stp>
        <stp>1</stp>
        <tr r="J188" s="3"/>
      </tp>
      <tp>
        <v>70237719.510000005</v>
        <stp/>
        <stp>EM_S_FA_PROFIT_TTM</stp>
        <stp>3</stp>
        <stp>300621.SZ</stp>
        <stp>2019-12-31</stp>
        <stp>1</stp>
        <tr r="J2015" s="3"/>
      </tp>
      <tp>
        <v>-3821935005.6199999</v>
        <stp/>
        <stp>EM_S_FA_PROFIT_TTM</stp>
        <stp>3</stp>
        <stp>002611.SZ</stp>
        <stp>2019-12-31</stp>
        <stp>1</stp>
        <tr r="J1068" s="3"/>
      </tp>
      <tp>
        <v>54125000</v>
        <stp/>
        <stp>EM_S_FA_PROFIT_TTM</stp>
        <stp>3</stp>
        <stp>000608.SZ</stp>
        <stp>2019-12-31</stp>
        <stp>1</stp>
        <tr r="J185" s="3"/>
      </tp>
      <tp>
        <v>149543814.72999999</v>
        <stp/>
        <stp>EM_S_FA_PROFIT_TTM</stp>
        <stp>3</stp>
        <stp>300638.SZ</stp>
        <stp>2019-12-31</stp>
        <stp>1</stp>
        <tr r="J2032" s="3"/>
      </tp>
      <tp>
        <v>3772670211.9099998</v>
        <stp/>
        <stp>EM_S_FA_PROFIT_TTM</stp>
        <stp>3</stp>
        <stp>002608.SZ</stp>
        <stp>2019-12-31</stp>
        <stp>1</stp>
        <tr r="J1065" s="3"/>
      </tp>
      <tp>
        <v>-135709354.78</v>
        <stp/>
        <stp>EM_S_FA_PROFIT_TTM</stp>
        <stp>3</stp>
        <stp>000609.SZ</stp>
        <stp>2019-12-31</stp>
        <stp>1</stp>
        <tr r="J186" s="3"/>
      </tp>
      <tp>
        <v>130612507.87</v>
        <stp/>
        <stp>EM_S_FA_PROFIT_TTM</stp>
        <stp>3</stp>
        <stp>300639.SZ</stp>
        <stp>2019-12-31</stp>
        <stp>1</stp>
        <tr r="J2033" s="3"/>
      </tp>
      <tp>
        <v>116448531.43000001</v>
        <stp/>
        <stp>EM_S_FA_PROFIT_TTM</stp>
        <stp>3</stp>
        <stp>002609.SZ</stp>
        <stp>2019-12-31</stp>
        <stp>1</stp>
        <tr r="J1066" s="3"/>
      </tp>
      <tp>
        <v>-105715088.95</v>
        <stp/>
        <stp>EM_S_FA_PROFIT_TTM</stp>
        <stp>3</stp>
        <stp>000606.SZ</stp>
        <stp>2019-12-31</stp>
        <stp>1</stp>
        <tr r="J183" s="3"/>
      </tp>
      <tp>
        <v>40194859.259999998</v>
        <stp/>
        <stp>EM_S_FA_PROFIT_TTM</stp>
        <stp>3</stp>
        <stp>300636.SZ</stp>
        <stp>2019-12-31</stp>
        <stp>1</stp>
        <tr r="J2030" s="3"/>
      </tp>
      <tp>
        <v>31756984.079999998</v>
        <stp/>
        <stp>EM_S_FA_PROFIT_TTM</stp>
        <stp>3</stp>
        <stp>002606.SZ</stp>
        <stp>2019-12-31</stp>
        <stp>1</stp>
        <tr r="J1063" s="3"/>
      </tp>
      <tp>
        <v>160277059.5</v>
        <stp/>
        <stp>EM_S_FA_PROFIT_TTM</stp>
        <stp>3</stp>
        <stp>000607.SZ</stp>
        <stp>2019-12-31</stp>
        <stp>1</stp>
        <tr r="J184" s="3"/>
      </tp>
      <tp>
        <v>123744342.42</v>
        <stp/>
        <stp>EM_S_FA_PROFIT_TTM</stp>
        <stp>3</stp>
        <stp>300637.SZ</stp>
        <stp>2019-12-31</stp>
        <stp>1</stp>
        <tr r="J2031" s="3"/>
      </tp>
      <tp>
        <v>1570469736.25</v>
        <stp/>
        <stp>EM_S_FA_PROFIT_TTM</stp>
        <stp>3</stp>
        <stp>002607.SZ</stp>
        <stp>2019-12-31</stp>
        <stp>1</stp>
        <tr r="J1064" s="3"/>
      </tp>
      <tp>
        <v>171553122.15000001</v>
        <stp/>
        <stp>EM_S_FA_PROFIT_TTM</stp>
        <stp>3</stp>
        <stp>300634.SZ</stp>
        <stp>2019-12-31</stp>
        <stp>1</stp>
        <tr r="J2028" s="3"/>
      </tp>
      <tp>
        <v>-2876256047.4699998</v>
        <stp/>
        <stp>EM_S_FA_PROFIT_TTM</stp>
        <stp>3</stp>
        <stp>002604.SZ</stp>
        <stp>2019-12-31</stp>
        <stp>1</stp>
        <tr r="J1061" s="3"/>
      </tp>
      <tp>
        <v>88581360.590000004</v>
        <stp/>
        <stp>EM_S_FA_PROFIT_TTM</stp>
        <stp>3</stp>
        <stp>000605.SZ</stp>
        <stp>2019-12-31</stp>
        <stp>1</stp>
        <tr r="J182" s="3"/>
      </tp>
      <tp>
        <v>63845064.020000003</v>
        <stp/>
        <stp>EM_S_FA_PROFIT_TTM</stp>
        <stp>3</stp>
        <stp>300635.SZ</stp>
        <stp>2019-12-31</stp>
        <stp>1</stp>
        <tr r="J2029" s="3"/>
      </tp>
      <tp>
        <v>407300020.47000003</v>
        <stp/>
        <stp>EM_S_FA_PROFIT_TTM</stp>
        <stp>3</stp>
        <stp>002605.SZ</stp>
        <stp>2019-12-31</stp>
        <stp>1</stp>
        <tr r="J1062" s="3"/>
      </tp>
      <tp>
        <v>188836936.16</v>
        <stp/>
        <stp>EM_S_FA_PROFIT_TTM</stp>
        <stp>3</stp>
        <stp>300632.SZ</stp>
        <stp>2019-12-31</stp>
        <stp>1</stp>
        <tr r="J2026" s="3"/>
      </tp>
      <tp>
        <v>651301798.64999998</v>
        <stp/>
        <stp>EM_S_FA_PROFIT_TTM</stp>
        <stp>3</stp>
        <stp>002602.SZ</stp>
        <stp>2019-12-31</stp>
        <stp>1</stp>
        <tr r="J1059" s="3"/>
      </tp>
      <tp>
        <v>537496672.61000001</v>
        <stp/>
        <stp>EM_S_FA_PROFIT_TTM</stp>
        <stp>3</stp>
        <stp>000603.SZ</stp>
        <stp>2019-12-31</stp>
        <stp>1</stp>
        <tr r="J181" s="3"/>
      </tp>
      <tp>
        <v>145758711.18000001</v>
        <stp/>
        <stp>EM_S_FA_PROFIT_TTM</stp>
        <stp>3</stp>
        <stp>300633.SZ</stp>
        <stp>2019-12-31</stp>
        <stp>1</stp>
        <tr r="J2027" s="3"/>
      </tp>
      <tp>
        <v>606894147.28999996</v>
        <stp/>
        <stp>EM_S_FA_PROFIT_TTM</stp>
        <stp>3</stp>
        <stp>002603.SZ</stp>
        <stp>2019-12-31</stp>
        <stp>1</stp>
        <tr r="J1060" s="3"/>
      </tp>
      <tp>
        <v>865510437.32000005</v>
        <stp/>
        <stp>EM_S_FA_PROFIT_TTM</stp>
        <stp>3</stp>
        <stp>000600.SZ</stp>
        <stp>2019-12-31</stp>
        <stp>1</stp>
        <tr r="J179" s="3"/>
      </tp>
      <tp>
        <v>266299971.36000001</v>
        <stp/>
        <stp>EM_S_FA_PROFIT_TTM</stp>
        <stp>3</stp>
        <stp>300630.SZ</stp>
        <stp>2019-12-31</stp>
        <stp>1</stp>
        <tr r="J2024" s="3"/>
      </tp>
      <tp>
        <v>1726333651.46</v>
        <stp/>
        <stp>EM_S_FA_PROFIT_TTM</stp>
        <stp>3</stp>
        <stp>002600.SZ</stp>
        <stp>2019-12-31</stp>
        <stp>1</stp>
        <tr r="J1057" s="3"/>
      </tp>
      <tp>
        <v>532056550.81999999</v>
        <stp/>
        <stp>EM_S_FA_PROFIT_TTM</stp>
        <stp>3</stp>
        <stp>000601.SZ</stp>
        <stp>2019-12-31</stp>
        <stp>1</stp>
        <tr r="J180" s="3"/>
      </tp>
      <tp>
        <v>62012617.409999996</v>
        <stp/>
        <stp>EM_S_FA_PROFIT_TTM</stp>
        <stp>3</stp>
        <stp>300631.SZ</stp>
        <stp>2019-12-31</stp>
        <stp>1</stp>
        <tr r="J2025" s="3"/>
      </tp>
      <tp>
        <v>2396763743.5500002</v>
        <stp/>
        <stp>EM_S_FA_PROFIT_TTM</stp>
        <stp>3</stp>
        <stp>002601.SZ</stp>
        <stp>2019-12-31</stp>
        <stp>1</stp>
        <tr r="J1058" s="3"/>
      </tp>
      <tp>
        <v>-62327649.979999997</v>
        <stp/>
        <stp>EM_S_FA_PROFIT_TTM</stp>
        <stp>3</stp>
        <stp>000678.SZ</stp>
        <stp>2019-12-31</stp>
        <stp>1</stp>
        <tr r="J233" s="3"/>
      </tp>
      <tp>
        <v>4502435.13</v>
        <stp/>
        <stp>EM_S_FA_PROFIT_TTM</stp>
        <stp>3</stp>
        <stp>300648.SZ</stp>
        <stp>2019-12-31</stp>
        <stp>1</stp>
        <tr r="J2041" s="3"/>
      </tp>
      <tp>
        <v>184759988.40000001</v>
        <stp/>
        <stp>EM_S_FA_PROFIT_TTM</stp>
        <stp>3</stp>
        <stp>002678.SZ</stp>
        <stp>2019-12-31</stp>
        <stp>1</stp>
        <tr r="J1135" s="3"/>
      </tp>
      <tp>
        <v>-419101224.94999999</v>
        <stp/>
        <stp>EM_S_FA_PROFIT_TTM</stp>
        <stp>3</stp>
        <stp>000679.SZ</stp>
        <stp>2019-12-31</stp>
        <stp>1</stp>
        <tr r="J234" s="3"/>
      </tp>
      <tp>
        <v>62928345.399999999</v>
        <stp/>
        <stp>EM_S_FA_PROFIT_TTM</stp>
        <stp>3</stp>
        <stp>300649.SZ</stp>
        <stp>2019-12-31</stp>
        <stp>1</stp>
        <tr r="J2042" s="3"/>
      </tp>
      <tp>
        <v>43072333.060000002</v>
        <stp/>
        <stp>EM_S_FA_PROFIT_TTM</stp>
        <stp>3</stp>
        <stp>002679.SZ</stp>
        <stp>2019-12-31</stp>
        <stp>1</stp>
        <tr r="J1136" s="3"/>
      </tp>
      <tp>
        <v>559952427.98000002</v>
        <stp/>
        <stp>EM_S_FA_PROFIT_TTM</stp>
        <stp>3</stp>
        <stp>000676.SZ</stp>
        <stp>2019-12-31</stp>
        <stp>1</stp>
        <tr r="J231" s="3"/>
      </tp>
      <tp>
        <v>28474524.949999999</v>
        <stp/>
        <stp>EM_S_FA_PROFIT_TTM</stp>
        <stp>3</stp>
        <stp>002676.SZ</stp>
        <stp>2019-12-31</stp>
        <stp>1</stp>
        <tr r="J1133" s="3"/>
      </tp>
      <tp>
        <v>9416905.1999999993</v>
        <stp/>
        <stp>EM_S_FA_PROFIT_TTM</stp>
        <stp>3</stp>
        <stp>000677.SZ</stp>
        <stp>2019-12-31</stp>
        <stp>1</stp>
        <tr r="J232" s="3"/>
      </tp>
      <tp>
        <v>2816946.82</v>
        <stp/>
        <stp>EM_S_FA_PROFIT_TTM</stp>
        <stp>3</stp>
        <stp>300647.SZ</stp>
        <stp>2019-12-31</stp>
        <stp>1</stp>
        <tr r="J2040" s="3"/>
      </tp>
      <tp>
        <v>434708260.48000002</v>
        <stp/>
        <stp>EM_S_FA_PROFIT_TTM</stp>
        <stp>3</stp>
        <stp>002677.SZ</stp>
        <stp>2019-12-31</stp>
        <stp>1</stp>
        <tr r="J1134" s="3"/>
      </tp>
      <tp>
        <v>25225138.210000001</v>
        <stp/>
        <stp>EM_S_FA_PROFIT_TTM</stp>
        <stp>3</stp>
        <stp>300644.SZ</stp>
        <stp>2019-12-31</stp>
        <stp>1</stp>
        <tr r="J2038" s="3"/>
      </tp>
      <tp>
        <v>154698694.87</v>
        <stp/>
        <stp>EM_S_FA_PROFIT_TTM</stp>
        <stp>3</stp>
        <stp>002674.SZ</stp>
        <stp>2019-12-31</stp>
        <stp>1</stp>
        <tr r="J1131" s="3"/>
      </tp>
      <tp>
        <v>52366726.969999999</v>
        <stp/>
        <stp>EM_S_FA_PROFIT_TTM</stp>
        <stp>3</stp>
        <stp>300645.SZ</stp>
        <stp>2019-12-31</stp>
        <stp>1</stp>
        <tr r="J2039" s="3"/>
      </tp>
      <tp>
        <v>482740288.04000002</v>
        <stp/>
        <stp>EM_S_FA_PROFIT_TTM</stp>
        <stp>3</stp>
        <stp>002675.SZ</stp>
        <stp>2019-12-31</stp>
        <stp>1</stp>
        <tr r="J1132" s="3"/>
      </tp>
      <tp>
        <v>2133186010.4300001</v>
        <stp/>
        <stp>EM_S_FA_PROFIT_TTM</stp>
        <stp>3</stp>
        <stp>000672.SZ</stp>
        <stp>2019-12-31</stp>
        <stp>1</stp>
        <tr r="J229" s="3"/>
      </tp>
      <tp>
        <v>148824804.03999999</v>
        <stp/>
        <stp>EM_S_FA_PROFIT_TTM</stp>
        <stp>3</stp>
        <stp>300642.SZ</stp>
        <stp>2019-12-31</stp>
        <stp>1</stp>
        <tr r="J2036" s="3"/>
      </tp>
      <tp>
        <v>425627378.75999999</v>
        <stp/>
        <stp>EM_S_FA_PROFIT_TTM</stp>
        <stp>3</stp>
        <stp>002672.SZ</stp>
        <stp>2019-12-31</stp>
        <stp>1</stp>
        <tr r="J1129" s="3"/>
      </tp>
      <tp>
        <v>-1681264179.46</v>
        <stp/>
        <stp>EM_S_FA_PROFIT_TTM</stp>
        <stp>3</stp>
        <stp>000673.SZ</stp>
        <stp>2019-12-31</stp>
        <stp>1</stp>
        <tr r="J230" s="3"/>
      </tp>
      <tp>
        <v>23068283.82</v>
        <stp/>
        <stp>EM_S_FA_PROFIT_TTM</stp>
        <stp>3</stp>
        <stp>300643.SZ</stp>
        <stp>2019-12-31</stp>
        <stp>1</stp>
        <tr r="J2037" s="3"/>
      </tp>
      <tp>
        <v>385893664.22000003</v>
        <stp/>
        <stp>EM_S_FA_PROFIT_TTM</stp>
        <stp>3</stp>
        <stp>002673.SZ</stp>
        <stp>2019-12-31</stp>
        <stp>1</stp>
        <tr r="J1130" s="3"/>
      </tp>
      <tp>
        <v>-171116966.99000001</v>
        <stp/>
        <stp>EM_S_FA_PROFIT_TTM</stp>
        <stp>3</stp>
        <stp>000670.SZ</stp>
        <stp>2019-12-31</stp>
        <stp>1</stp>
        <tr r="J227" s="3"/>
      </tp>
      <tp>
        <v>54390018.840000004</v>
        <stp/>
        <stp>EM_S_FA_PROFIT_TTM</stp>
        <stp>3</stp>
        <stp>300640.SZ</stp>
        <stp>2019-12-31</stp>
        <stp>1</stp>
        <tr r="J2034" s="3"/>
      </tp>
      <tp>
        <v>-197662390.11000001</v>
        <stp/>
        <stp>EM_S_FA_PROFIT_TTM</stp>
        <stp>3</stp>
        <stp>002670.SZ</stp>
        <stp>2019-12-31</stp>
        <stp>1</stp>
        <tr r="J1127" s="3"/>
      </tp>
      <tp>
        <v>4786644727.8299999</v>
        <stp/>
        <stp>EM_S_FA_PROFIT_TTM</stp>
        <stp>3</stp>
        <stp>000671.SZ</stp>
        <stp>2019-12-31</stp>
        <stp>1</stp>
        <tr r="J228" s="3"/>
      </tp>
      <tp>
        <v>31077665.780000001</v>
        <stp/>
        <stp>EM_S_FA_PROFIT_TTM</stp>
        <stp>3</stp>
        <stp>300641.SZ</stp>
        <stp>2019-12-31</stp>
        <stp>1</stp>
        <tr r="J2035" s="3"/>
      </tp>
      <tp>
        <v>-120113226.87</v>
        <stp/>
        <stp>EM_S_FA_PROFIT_TTM</stp>
        <stp>3</stp>
        <stp>002671.SZ</stp>
        <stp>2019-12-31</stp>
        <stp>1</stp>
        <tr r="J1128" s="3"/>
      </tp>
      <tp>
        <v>80123331.019999996</v>
        <stp/>
        <stp>EM_S_FA_PROFIT_TTM</stp>
        <stp>3</stp>
        <stp>000668.SZ</stp>
        <stp>2019-12-31</stp>
        <stp>1</stp>
        <tr r="J225" s="3"/>
      </tp>
      <tp>
        <v>73357090.280000001</v>
        <stp/>
        <stp>EM_S_FA_PROFIT_TTM</stp>
        <stp>3</stp>
        <stp>300658.SZ</stp>
        <stp>2019-12-31</stp>
        <stp>1</stp>
        <tr r="J2051" s="3"/>
      </tp>
      <tp>
        <v>-1882564178.8199999</v>
        <stp/>
        <stp>EM_S_FA_PROFIT_TTM</stp>
        <stp>3</stp>
        <stp>002668.SZ</stp>
        <stp>2019-12-31</stp>
        <stp>1</stp>
        <tr r="J1125" s="3"/>
      </tp>
      <tp>
        <v>-2209240946.29</v>
        <stp/>
        <stp>EM_S_FA_PROFIT_TTM</stp>
        <stp>3</stp>
        <stp>000669.SZ</stp>
        <stp>2019-12-31</stp>
        <stp>1</stp>
        <tr r="J226" s="3"/>
      </tp>
      <tp>
        <v>59905060.520000003</v>
        <stp/>
        <stp>EM_S_FA_PROFIT_TTM</stp>
        <stp>3</stp>
        <stp>300659.SZ</stp>
        <stp>2019-12-31</stp>
        <stp>1</stp>
        <tr r="J2052" s="3"/>
      </tp>
      <tp>
        <v>109284039.03</v>
        <stp/>
        <stp>EM_S_FA_PROFIT_TTM</stp>
        <stp>3</stp>
        <stp>002669.SZ</stp>
        <stp>2019-12-31</stp>
        <stp>1</stp>
        <tr r="J1126" s="3"/>
      </tp>
      <tp>
        <v>1864618765.3199999</v>
        <stp/>
        <stp>EM_S_FA_PROFIT_TTM</stp>
        <stp>3</stp>
        <stp>000666.SZ</stp>
        <stp>2019-12-31</stp>
        <stp>1</stp>
        <tr r="J223" s="3"/>
      </tp>
      <tp>
        <v>36176063.560000002</v>
        <stp/>
        <stp>EM_S_FA_PROFIT_TTM</stp>
        <stp>3</stp>
        <stp>300656.SZ</stp>
        <stp>2019-12-31</stp>
        <stp>1</stp>
        <tr r="J2049" s="3"/>
      </tp>
      <tp>
        <v>173240940.52000001</v>
        <stp/>
        <stp>EM_S_FA_PROFIT_TTM</stp>
        <stp>3</stp>
        <stp>002666.SZ</stp>
        <stp>2019-12-31</stp>
        <stp>1</stp>
        <tr r="J1123" s="3"/>
      </tp>
      <tp>
        <v>-34212874.25</v>
        <stp/>
        <stp>EM_S_FA_PROFIT_TTM</stp>
        <stp>3</stp>
        <stp>000667.SZ</stp>
        <stp>2019-12-31</stp>
        <stp>1</stp>
        <tr r="J224" s="3"/>
      </tp>
      <tp>
        <v>157231111.90000001</v>
        <stp/>
        <stp>EM_S_FA_PROFIT_TTM</stp>
        <stp>3</stp>
        <stp>300657.SZ</stp>
        <stp>2019-12-31</stp>
        <stp>1</stp>
        <tr r="J2050" s="3"/>
      </tp>
      <tp>
        <v>15104384.720000001</v>
        <stp/>
        <stp>EM_S_FA_PROFIT_TTM</stp>
        <stp>3</stp>
        <stp>002667.SZ</stp>
        <stp>2019-12-31</stp>
        <stp>1</stp>
        <tr r="J1124" s="3"/>
      </tp>
      <tp>
        <v>29942988.120000001</v>
        <stp/>
        <stp>EM_S_FA_PROFIT_TTM</stp>
        <stp>3</stp>
        <stp>300654.SZ</stp>
        <stp>2019-12-31</stp>
        <stp>1</stp>
        <tr r="J2047" s="3"/>
      </tp>
      <tp>
        <v>305270075.86000001</v>
        <stp/>
        <stp>EM_S_FA_PROFIT_TTM</stp>
        <stp>3</stp>
        <stp>002664.SZ</stp>
        <stp>2019-12-31</stp>
        <stp>1</stp>
        <tr r="J1121" s="3"/>
      </tp>
      <tp>
        <v>156856611.03</v>
        <stp/>
        <stp>EM_S_FA_PROFIT_TTM</stp>
        <stp>3</stp>
        <stp>000665.SZ</stp>
        <stp>2019-12-31</stp>
        <stp>1</stp>
        <tr r="J222" s="3"/>
      </tp>
      <tp>
        <v>38678670.520000003</v>
        <stp/>
        <stp>EM_S_FA_PROFIT_TTM</stp>
        <stp>3</stp>
        <stp>300655.SZ</stp>
        <stp>2019-12-31</stp>
        <stp>1</stp>
        <tr r="J2048" s="3"/>
      </tp>
      <tp>
        <v>-715149135.84000003</v>
        <stp/>
        <stp>EM_S_FA_PROFIT_TTM</stp>
        <stp>3</stp>
        <stp>002665.SZ</stp>
        <stp>2019-12-31</stp>
        <stp>1</stp>
        <tr r="J1122" s="3"/>
      </tp>
      <tp>
        <v>85412453.310000002</v>
        <stp/>
        <stp>EM_S_FA_PROFIT_TTM</stp>
        <stp>3</stp>
        <stp>000662.SZ</stp>
        <stp>2019-12-31</stp>
        <stp>1</stp>
        <tr r="J220" s="3"/>
      </tp>
      <tp>
        <v>65413128.18</v>
        <stp/>
        <stp>EM_S_FA_PROFIT_TTM</stp>
        <stp>3</stp>
        <stp>300652.SZ</stp>
        <stp>2019-12-31</stp>
        <stp>1</stp>
        <tr r="J2045" s="3"/>
      </tp>
      <tp>
        <v>-971740586.74000001</v>
        <stp/>
        <stp>EM_S_FA_PROFIT_TTM</stp>
        <stp>3</stp>
        <stp>002662.SZ</stp>
        <stp>2019-12-31</stp>
        <stp>1</stp>
        <tr r="J1119" s="3"/>
      </tp>
      <tp>
        <v>-1310274656.1099999</v>
        <stp/>
        <stp>EM_S_FA_PROFIT_TTM</stp>
        <stp>3</stp>
        <stp>000663.SZ</stp>
        <stp>2019-12-31</stp>
        <stp>1</stp>
        <tr r="J221" s="3"/>
      </tp>
      <tp>
        <v>100275026.44</v>
        <stp/>
        <stp>EM_S_FA_PROFIT_TTM</stp>
        <stp>3</stp>
        <stp>300653.SZ</stp>
        <stp>2019-12-31</stp>
        <stp>1</stp>
        <tr r="J2046" s="3"/>
      </tp>
      <tp>
        <v>12367284.800000001</v>
        <stp/>
        <stp>EM_S_FA_PROFIT_TTM</stp>
        <stp>3</stp>
        <stp>002663.SZ</stp>
        <stp>2019-12-31</stp>
        <stp>1</stp>
        <tr r="J1120" s="3"/>
      </tp>
      <tp>
        <v>55142048.289999999</v>
        <stp/>
        <stp>EM_S_FA_PROFIT_TTM</stp>
        <stp>3</stp>
        <stp>300650.SZ</stp>
        <stp>2019-12-31</stp>
        <stp>1</stp>
        <tr r="J2043" s="3"/>
      </tp>
      <tp>
        <v>-230954552.34999999</v>
        <stp/>
        <stp>EM_S_FA_PROFIT_TTM</stp>
        <stp>3</stp>
        <stp>002660.SZ</stp>
        <stp>2019-12-31</stp>
        <stp>1</stp>
        <tr r="J1117" s="3"/>
      </tp>
      <tp>
        <v>2006507840.0999999</v>
        <stp/>
        <stp>EM_S_FA_PROFIT_TTM</stp>
        <stp>3</stp>
        <stp>000661.SZ</stp>
        <stp>2019-12-31</stp>
        <stp>1</stp>
        <tr r="J219" s="3"/>
      </tp>
      <tp>
        <v>35502989.380000003</v>
        <stp/>
        <stp>EM_S_FA_PROFIT_TTM</stp>
        <stp>3</stp>
        <stp>300651.SZ</stp>
        <stp>2019-12-31</stp>
        <stp>1</stp>
        <tr r="J2044" s="3"/>
      </tp>
      <tp>
        <v>154616435.81</v>
        <stp/>
        <stp>EM_S_FA_PROFIT_TTM</stp>
        <stp>3</stp>
        <stp>002661.SZ</stp>
        <stp>2019-12-31</stp>
        <stp>1</stp>
        <tr r="J1118" s="3"/>
      </tp>
      <tp>
        <v>87539002.640000001</v>
        <stp/>
        <stp>EM_S_FA_PROFIT_TTM</stp>
        <stp>3</stp>
        <stp>300668.SZ</stp>
        <stp>2019-12-31</stp>
        <stp>1</stp>
        <tr r="J2061" s="3"/>
      </tp>
      <tp>
        <v>134968021.09</v>
        <stp/>
        <stp>EM_S_FA_PROFIT_TTM</stp>
        <stp>3</stp>
        <stp>002658.SZ</stp>
        <stp>2019-12-31</stp>
        <stp>1</stp>
        <tr r="J1115" s="3"/>
      </tp>
      <tp>
        <v>-12747890.439999999</v>
        <stp/>
        <stp>EM_S_FA_PROFIT_TTM</stp>
        <stp>3</stp>
        <stp>000659.SZ</stp>
        <stp>2019-12-31</stp>
        <stp>1</stp>
        <tr r="J218" s="3"/>
      </tp>
      <tp>
        <v>48835983.960000001</v>
        <stp/>
        <stp>EM_S_FA_PROFIT_TTM</stp>
        <stp>3</stp>
        <stp>300669.SZ</stp>
        <stp>2019-12-31</stp>
        <stp>1</stp>
        <tr r="J2062" s="3"/>
      </tp>
      <tp>
        <v>-101965629.66</v>
        <stp/>
        <stp>EM_S_FA_PROFIT_TTM</stp>
        <stp>3</stp>
        <stp>002659.SZ</stp>
        <stp>2019-12-31</stp>
        <stp>1</stp>
        <tr r="J1116" s="3"/>
      </tp>
      <tp>
        <v>6274793903.1999998</v>
        <stp/>
        <stp>EM_S_FA_PROFIT_TTM</stp>
        <stp>3</stp>
        <stp>000656.SZ</stp>
        <stp>2019-12-31</stp>
        <stp>1</stp>
        <tr r="J216" s="3"/>
      </tp>
      <tp>
        <v>46097972.75</v>
        <stp/>
        <stp>EM_S_FA_PROFIT_TTM</stp>
        <stp>3</stp>
        <stp>300666.SZ</stp>
        <stp>2019-12-31</stp>
        <stp>1</stp>
        <tr r="J2059" s="3"/>
      </tp>
      <tp>
        <v>-66094190.439999998</v>
        <stp/>
        <stp>EM_S_FA_PROFIT_TTM</stp>
        <stp>3</stp>
        <stp>002656.SZ</stp>
        <stp>2019-12-31</stp>
        <stp>1</stp>
        <tr r="J1113" s="3"/>
      </tp>
      <tp>
        <v>202196699.66</v>
        <stp/>
        <stp>EM_S_FA_PROFIT_TTM</stp>
        <stp>3</stp>
        <stp>000657.SZ</stp>
        <stp>2019-12-31</stp>
        <stp>1</stp>
        <tr r="J217" s="3"/>
      </tp>
      <tp>
        <v>47602003.630000003</v>
        <stp/>
        <stp>EM_S_FA_PROFIT_TTM</stp>
        <stp>3</stp>
        <stp>300667.SZ</stp>
        <stp>2019-12-31</stp>
        <stp>1</stp>
        <tr r="J2060" s="3"/>
      </tp>
      <tp>
        <v>26670601.239999998</v>
        <stp/>
        <stp>EM_S_FA_PROFIT_TTM</stp>
        <stp>3</stp>
        <stp>002657.SZ</stp>
        <stp>2019-12-31</stp>
        <stp>1</stp>
        <tr r="J1114" s="3"/>
      </tp>
      <tp>
        <v>207644170.09</v>
        <stp/>
        <stp>EM_S_FA_PROFIT_TTM</stp>
        <stp>3</stp>
        <stp>300664.SZ</stp>
        <stp>2019-12-31</stp>
        <stp>1</stp>
        <tr r="J2057" s="3"/>
      </tp>
      <tp>
        <v>-1123493046.51</v>
        <stp/>
        <stp>EM_S_FA_PROFIT_TTM</stp>
        <stp>3</stp>
        <stp>002654.SZ</stp>
        <stp>2019-12-31</stp>
        <stp>1</stp>
        <tr r="J1111" s="3"/>
      </tp>
      <tp>
        <v>202584635.28999999</v>
        <stp/>
        <stp>EM_S_FA_PROFIT_TTM</stp>
        <stp>3</stp>
        <stp>000655.SZ</stp>
        <stp>2019-12-31</stp>
        <stp>1</stp>
        <tr r="J215" s="3"/>
      </tp>
      <tp>
        <v>20409092.059999999</v>
        <stp/>
        <stp>EM_S_FA_PROFIT_TTM</stp>
        <stp>3</stp>
        <stp>300665.SZ</stp>
        <stp>2019-12-31</stp>
        <stp>1</stp>
        <tr r="J2058" s="3"/>
      </tp>
      <tp>
        <v>33596099.390000001</v>
        <stp/>
        <stp>EM_S_FA_PROFIT_TTM</stp>
        <stp>3</stp>
        <stp>002655.SZ</stp>
        <stp>2019-12-31</stp>
        <stp>1</stp>
        <tr r="J1112" s="3"/>
      </tp>
      <tp>
        <v>421061850.12</v>
        <stp/>
        <stp>EM_S_FA_PROFIT_TTM</stp>
        <stp>3</stp>
        <stp>000652.SZ</stp>
        <stp>2019-12-31</stp>
        <stp>1</stp>
        <tr r="J214" s="3"/>
      </tp>
      <tp>
        <v>166697237.83000001</v>
        <stp/>
        <stp>EM_S_FA_PROFIT_TTM</stp>
        <stp>3</stp>
        <stp>300662.SZ</stp>
        <stp>2019-12-31</stp>
        <stp>1</stp>
        <tr r="J2055" s="3"/>
      </tp>
      <tp>
        <v>3727962.68</v>
        <stp/>
        <stp>EM_S_FA_PROFIT_TTM</stp>
        <stp>3</stp>
        <stp>002652.SZ</stp>
        <stp>2019-12-31</stp>
        <stp>1</stp>
        <tr r="J1109" s="3"/>
      </tp>
      <tp>
        <v>38913959.009999998</v>
        <stp/>
        <stp>EM_S_FA_PROFIT_TTM</stp>
        <stp>3</stp>
        <stp>300663.SZ</stp>
        <stp>2019-12-31</stp>
        <stp>1</stp>
        <tr r="J2056" s="3"/>
      </tp>
      <tp>
        <v>399124825.25</v>
        <stp/>
        <stp>EM_S_FA_PROFIT_TTM</stp>
        <stp>3</stp>
        <stp>002653.SZ</stp>
        <stp>2019-12-31</stp>
        <stp>1</stp>
        <tr r="J1110" s="3"/>
      </tp>
      <tp>
        <v>634615059.80999994</v>
        <stp/>
        <stp>EM_S_FA_PROFIT_TTM</stp>
        <stp>3</stp>
        <stp>000650.SZ</stp>
        <stp>2019-12-31</stp>
        <stp>1</stp>
        <tr r="J212" s="3"/>
      </tp>
      <tp>
        <v>227354283.55000001</v>
        <stp/>
        <stp>EM_S_FA_PROFIT_TTM</stp>
        <stp>3</stp>
        <stp>300660.SZ</stp>
        <stp>2019-12-31</stp>
        <stp>1</stp>
        <tr r="J2053" s="3"/>
      </tp>
      <tp>
        <v>116877021.11</v>
        <stp/>
        <stp>EM_S_FA_PROFIT_TTM</stp>
        <stp>3</stp>
        <stp>002650.SZ</stp>
        <stp>2019-12-31</stp>
        <stp>1</stp>
        <tr r="J1107" s="3"/>
      </tp>
      <tp>
        <v>27355691130.490002</v>
        <stp/>
        <stp>EM_S_FA_PROFIT_TTM</stp>
        <stp>3</stp>
        <stp>000651.SZ</stp>
        <stp>2019-12-31</stp>
        <stp>1</stp>
        <tr r="J213" s="3"/>
      </tp>
      <tp>
        <v>151042083.94999999</v>
        <stp/>
        <stp>EM_S_FA_PROFIT_TTM</stp>
        <stp>3</stp>
        <stp>300661.SZ</stp>
        <stp>2019-12-31</stp>
        <stp>1</stp>
        <tr r="J2054" s="3"/>
      </tp>
      <tp>
        <v>126089705.59</v>
        <stp/>
        <stp>EM_S_FA_PROFIT_TTM</stp>
        <stp>3</stp>
        <stp>002651.SZ</stp>
        <stp>2019-12-31</stp>
        <stp>1</stp>
        <tr r="J1108" s="3"/>
      </tp>
      <tp>
        <v>46213463.770000003</v>
        <stp/>
        <stp>EM_S_FA_PROFIT_TTM</stp>
        <stp>3</stp>
        <stp>300678.SZ</stp>
        <stp>2019-12-31</stp>
        <stp>1</stp>
        <tr r="J2071" s="3"/>
      </tp>
      <tp>
        <v>1234818143.28</v>
        <stp/>
        <stp>EM_S_FA_PROFIT_TTM</stp>
        <stp>3</stp>
        <stp>002648.SZ</stp>
        <stp>2019-12-31</stp>
        <stp>1</stp>
        <tr r="J1105" s="3"/>
      </tp>
      <tp>
        <v>175570410.13</v>
        <stp/>
        <stp>EM_S_FA_PROFIT_TTM</stp>
        <stp>3</stp>
        <stp>300679.SZ</stp>
        <stp>2019-12-31</stp>
        <stp>1</stp>
        <tr r="J2072" s="3"/>
      </tp>
      <tp>
        <v>260663337.66</v>
        <stp/>
        <stp>EM_S_FA_PROFIT_TTM</stp>
        <stp>3</stp>
        <stp>002649.SZ</stp>
        <stp>2019-12-31</stp>
        <stp>1</stp>
        <tr r="J1106" s="3"/>
      </tp>
      <tp>
        <v>340474637.81</v>
        <stp/>
        <stp>EM_S_FA_PROFIT_TTM</stp>
        <stp>3</stp>
        <stp>300676.SZ</stp>
        <stp>2019-12-31</stp>
        <stp>1</stp>
        <tr r="J2069" s="3"/>
      </tp>
      <tp>
        <v>36338859.770000003</v>
        <stp/>
        <stp>EM_S_FA_PROFIT_TTM</stp>
        <stp>3</stp>
        <stp>002646.SZ</stp>
        <stp>2019-12-31</stp>
        <stp>1</stp>
        <tr r="J1103" s="3"/>
      </tp>
      <tp>
        <v>176336932.94</v>
        <stp/>
        <stp>EM_S_FA_PROFIT_TTM</stp>
        <stp>3</stp>
        <stp>300677.SZ</stp>
        <stp>2019-12-31</stp>
        <stp>1</stp>
        <tr r="J2070" s="3"/>
      </tp>
      <tp>
        <v>79430648.849999994</v>
        <stp/>
        <stp>EM_S_FA_PROFIT_TTM</stp>
        <stp>3</stp>
        <stp>002647.SZ</stp>
        <stp>2019-12-31</stp>
        <stp>1</stp>
        <tr r="J1104" s="3"/>
      </tp>
      <tp>
        <v>202014986.81</v>
        <stp/>
        <stp>EM_S_FA_PROFIT_TTM</stp>
        <stp>3</stp>
        <stp>300674.SZ</stp>
        <stp>2019-12-31</stp>
        <stp>1</stp>
        <tr r="J2067" s="3"/>
      </tp>
      <tp>
        <v>90077816.569999993</v>
        <stp/>
        <stp>EM_S_FA_PROFIT_TTM</stp>
        <stp>3</stp>
        <stp>002644.SZ</stp>
        <stp>2019-12-31</stp>
        <stp>1</stp>
        <tr r="J1101" s="3"/>
      </tp>
      <tp>
        <v>4977037.07</v>
        <stp/>
        <stp>EM_S_FA_PROFIT_TTM</stp>
        <stp>3</stp>
        <stp>300675.SZ</stp>
        <stp>2019-12-31</stp>
        <stp>1</stp>
        <tr r="J2068" s="3"/>
      </tp>
      <tp>
        <v>189177268.75999999</v>
        <stp/>
        <stp>EM_S_FA_PROFIT_TTM</stp>
        <stp>3</stp>
        <stp>002645.SZ</stp>
        <stp>2019-12-31</stp>
        <stp>1</stp>
        <tr r="J1102" s="3"/>
      </tp>
      <tp>
        <v>100855366.67</v>
        <stp/>
        <stp>EM_S_FA_PROFIT_TTM</stp>
        <stp>3</stp>
        <stp>300672.SZ</stp>
        <stp>2019-12-31</stp>
        <stp>1</stp>
        <tr r="J2065" s="3"/>
      </tp>
      <tp>
        <v>-1345442216.55</v>
        <stp/>
        <stp>EM_S_FA_PROFIT_TTM</stp>
        <stp>3</stp>
        <stp>002642.SZ</stp>
        <stp>2019-12-31</stp>
        <stp>1</stp>
        <tr r="J1099" s="3"/>
      </tp>
      <tp>
        <v>72574556.349999994</v>
        <stp/>
        <stp>EM_S_FA_PROFIT_TTM</stp>
        <stp>3</stp>
        <stp>300673.SZ</stp>
        <stp>2019-12-31</stp>
        <stp>1</stp>
        <tr r="J2066" s="3"/>
      </tp>
      <tp>
        <v>528217677.87</v>
        <stp/>
        <stp>EM_S_FA_PROFIT_TTM</stp>
        <stp>3</stp>
        <stp>002643.SZ</stp>
        <stp>2019-12-31</stp>
        <stp>1</stp>
        <tr r="J1100" s="3"/>
      </tp>
      <tp>
        <v>37132695.560000002</v>
        <stp/>
        <stp>EM_S_FA_PROFIT_TTM</stp>
        <stp>3</stp>
        <stp>300670.SZ</stp>
        <stp>2019-12-31</stp>
        <stp>1</stp>
        <tr r="J2063" s="3"/>
      </tp>
      <tp>
        <v>472529344.14999998</v>
        <stp/>
        <stp>EM_S_FA_PROFIT_TTM</stp>
        <stp>3</stp>
        <stp>002640.SZ</stp>
        <stp>2019-12-31</stp>
        <stp>1</stp>
        <tr r="J1097" s="3"/>
      </tp>
      <tp>
        <v>28864478.370000001</v>
        <stp/>
        <stp>EM_S_FA_PROFIT_TTM</stp>
        <stp>3</stp>
        <stp>300671.SZ</stp>
        <stp>2019-12-31</stp>
        <stp>1</stp>
        <tr r="J2064" s="3"/>
      </tp>
      <tp>
        <v>409854367.45999998</v>
        <stp/>
        <stp>EM_S_FA_PROFIT_TTM</stp>
        <stp>3</stp>
        <stp>002641.SZ</stp>
        <stp>2019-12-31</stp>
        <stp>1</stp>
        <tr r="J1098" s="3"/>
      </tp>
      <tp>
        <v>516397.62</v>
        <stp/>
        <stp>EM_S_FA_PROFIT_TTM</stp>
        <stp>3</stp>
        <stp>300688.SZ</stp>
        <stp>2019-12-31</stp>
        <stp>1</stp>
        <tr r="J2081" s="3"/>
      </tp>
      <tp>
        <v>48773093.280000001</v>
        <stp/>
        <stp>EM_S_FA_PROFIT_TTM</stp>
        <stp>3</stp>
        <stp>300689.SZ</stp>
        <stp>2019-12-31</stp>
        <stp>1</stp>
        <tr r="J2082" s="3"/>
      </tp>
      <tp>
        <v>124831294.87</v>
        <stp/>
        <stp>EM_S_FA_PROFIT_TTM</stp>
        <stp>3</stp>
        <stp>300686.SZ</stp>
        <stp>2019-12-31</stp>
        <stp>1</stp>
        <tr r="J2079" s="3"/>
      </tp>
      <tp>
        <v>102627115.18000001</v>
        <stp/>
        <stp>EM_S_FA_PROFIT_TTM</stp>
        <stp>3</stp>
        <stp>300687.SZ</stp>
        <stp>2019-12-31</stp>
        <stp>1</stp>
        <tr r="J2080" s="3"/>
      </tp>
      <tp>
        <v>109616527.54000001</v>
        <stp/>
        <stp>EM_S_FA_PROFIT_TTM</stp>
        <stp>3</stp>
        <stp>300684.SZ</stp>
        <stp>2019-12-31</stp>
        <stp>1</stp>
        <tr r="J2077" s="3"/>
      </tp>
      <tp>
        <v>139721748.94999999</v>
        <stp/>
        <stp>EM_S_FA_PROFIT_TTM</stp>
        <stp>3</stp>
        <stp>300685.SZ</stp>
        <stp>2019-12-31</stp>
        <stp>1</stp>
        <tr r="J2078" s="3"/>
      </tp>
      <tp>
        <v>671929565.85000002</v>
        <stp/>
        <stp>EM_S_FA_PROFIT_TTM</stp>
        <stp>3</stp>
        <stp>300682.SZ</stp>
        <stp>2019-12-31</stp>
        <stp>1</stp>
        <tr r="J2075" s="3"/>
      </tp>
      <tp>
        <v>83824703.400000006</v>
        <stp/>
        <stp>EM_S_FA_PROFIT_TTM</stp>
        <stp>3</stp>
        <stp>300683.SZ</stp>
        <stp>2019-12-31</stp>
        <stp>1</stp>
        <tr r="J2076" s="3"/>
      </tp>
      <tp>
        <v>19221279.25</v>
        <stp/>
        <stp>EM_S_FA_PROFIT_TTM</stp>
        <stp>3</stp>
        <stp>300680.SZ</stp>
        <stp>2019-12-31</stp>
        <stp>1</stp>
        <tr r="J2073" s="3"/>
      </tp>
      <tp>
        <v>-52164799.350000001</v>
        <stp/>
        <stp>EM_S_FA_PROFIT_TTM</stp>
        <stp>3</stp>
        <stp>300681.SZ</stp>
        <stp>2019-12-31</stp>
        <stp>1</stp>
        <tr r="J2074" s="3"/>
      </tp>
      <tp>
        <v>4059528.53</v>
        <stp/>
        <stp>EM_S_FA_PROFIT_TTM</stp>
        <stp>3</stp>
        <stp>300698.SZ</stp>
        <stp>2019-12-31</stp>
        <stp>1</stp>
        <tr r="J2091" s="3"/>
      </tp>
      <tp>
        <v>510157746.89999998</v>
        <stp/>
        <stp>EM_S_FA_PROFIT_TTM</stp>
        <stp>3</stp>
        <stp>300699.SZ</stp>
        <stp>2019-12-31</stp>
        <stp>1</stp>
        <tr r="J2092" s="3"/>
      </tp>
      <tp>
        <v>65815515.280000001</v>
        <stp/>
        <stp>EM_S_FA_PROFIT_TTM</stp>
        <stp>3</stp>
        <stp>300696.SZ</stp>
        <stp>2019-12-31</stp>
        <stp>1</stp>
        <tr r="J2089" s="3"/>
      </tp>
      <tp>
        <v>127079485.83</v>
        <stp/>
        <stp>EM_S_FA_PROFIT_TTM</stp>
        <stp>3</stp>
        <stp>300697.SZ</stp>
        <stp>2019-12-31</stp>
        <stp>1</stp>
        <tr r="J2090" s="3"/>
      </tp>
      <tp>
        <v>89258104.590000004</v>
        <stp/>
        <stp>EM_S_FA_PROFIT_TTM</stp>
        <stp>3</stp>
        <stp>300694.SZ</stp>
        <stp>2019-12-31</stp>
        <stp>1</stp>
        <tr r="J2087" s="3"/>
      </tp>
      <tp>
        <v>199821404.11000001</v>
        <stp/>
        <stp>EM_S_FA_PROFIT_TTM</stp>
        <stp>3</stp>
        <stp>300695.SZ</stp>
        <stp>2019-12-31</stp>
        <stp>1</stp>
        <tr r="J2088" s="3"/>
      </tp>
      <tp>
        <v>83016764.629999995</v>
        <stp/>
        <stp>EM_S_FA_PROFIT_TTM</stp>
        <stp>3</stp>
        <stp>300692.SZ</stp>
        <stp>2019-12-31</stp>
        <stp>1</stp>
        <tr r="J2085" s="3"/>
      </tp>
      <tp>
        <v>44913407.259999998</v>
        <stp/>
        <stp>EM_S_FA_PROFIT_TTM</stp>
        <stp>3</stp>
        <stp>300693.SZ</stp>
        <stp>2019-12-31</stp>
        <stp>1</stp>
        <tr r="J2086" s="3"/>
      </tp>
      <tp>
        <v>130695679.31999999</v>
        <stp/>
        <stp>EM_S_FA_PROFIT_TTM</stp>
        <stp>3</stp>
        <stp>300690.SZ</stp>
        <stp>2019-12-31</stp>
        <stp>1</stp>
        <tr r="J2083" s="3"/>
      </tp>
      <tp>
        <v>63235094.100000001</v>
        <stp/>
        <stp>EM_S_FA_PROFIT_TTM</stp>
        <stp>3</stp>
        <stp>300691.SZ</stp>
        <stp>2019-12-31</stp>
        <stp>1</stp>
        <tr r="J2084" s="3"/>
      </tp>
      <tp>
        <v>-111865332.36</v>
        <stp/>
        <stp>EM_S_FA_PROFIT_TTM</stp>
        <stp>3</stp>
        <stp>000698.SZ</stp>
        <stp>2019-12-31</stp>
        <stp>1</stp>
        <tr r="J248" s="3"/>
      </tp>
      <tp>
        <v>309585204.92000002</v>
        <stp/>
        <stp>EM_S_FA_PROFIT_TTM</stp>
        <stp>3</stp>
        <stp>002698.SZ</stp>
        <stp>2019-12-31</stp>
        <stp>1</stp>
        <tr r="J1154" s="3"/>
      </tp>
      <tp>
        <v>-263899458.16999999</v>
        <stp/>
        <stp>EM_S_FA_PROFIT_TTM</stp>
        <stp>3</stp>
        <stp>002699.SZ</stp>
        <stp>2019-12-31</stp>
        <stp>1</stp>
        <tr r="J1155" s="3"/>
      </tp>
      <tp>
        <v>471130586.85000002</v>
        <stp/>
        <stp>EM_S_FA_PROFIT_TTM</stp>
        <stp>3</stp>
        <stp>001696.SZ</stp>
        <stp>2019-12-31</stp>
        <stp>1</stp>
        <tr r="J458" s="3"/>
      </tp>
      <tp>
        <v>1835669.07</v>
        <stp/>
        <stp>EM_S_FA_PROFIT_TTM</stp>
        <stp>3</stp>
        <stp>002696.SZ</stp>
        <stp>2019-12-31</stp>
        <stp>1</stp>
        <tr r="J1152" s="3"/>
      </tp>
      <tp>
        <v>166667406.63</v>
        <stp/>
        <stp>EM_S_FA_PROFIT_TTM</stp>
        <stp>3</stp>
        <stp>000697.SZ</stp>
        <stp>2019-12-31</stp>
        <stp>1</stp>
        <tr r="J247" s="3"/>
      </tp>
      <tp>
        <v>472311324.48000002</v>
        <stp/>
        <stp>EM_S_FA_PROFIT_TTM</stp>
        <stp>3</stp>
        <stp>002697.SZ</stp>
        <stp>2019-12-31</stp>
        <stp>1</stp>
        <tr r="J1153" s="3"/>
      </tp>
      <tp>
        <v>-152699763.16999999</v>
        <stp/>
        <stp>EM_S_FA_PROFIT_TTM</stp>
        <stp>3</stp>
        <stp>002694.SZ</stp>
        <stp>2019-12-31</stp>
        <stp>1</stp>
        <tr r="J1150" s="3"/>
      </tp>
      <tp>
        <v>24586744.670000002</v>
        <stp/>
        <stp>EM_S_FA_PROFIT_TTM</stp>
        <stp>3</stp>
        <stp>000695.SZ</stp>
        <stp>2019-12-31</stp>
        <stp>1</stp>
        <tr r="J246" s="3"/>
      </tp>
      <tp>
        <v>223989955.31999999</v>
        <stp/>
        <stp>EM_S_FA_PROFIT_TTM</stp>
        <stp>3</stp>
        <stp>002695.SZ</stp>
        <stp>2019-12-31</stp>
        <stp>1</stp>
        <tr r="J1151" s="3"/>
      </tp>
      <tp>
        <v>24391987.600000001</v>
        <stp/>
        <stp>EM_S_FA_PROFIT_TTM</stp>
        <stp>3</stp>
        <stp>000692.SZ</stp>
        <stp>2019-12-31</stp>
        <stp>1</stp>
        <tr r="J245" s="3"/>
      </tp>
      <tp>
        <v>-475983793.20999998</v>
        <stp/>
        <stp>EM_S_FA_PROFIT_TTM</stp>
        <stp>3</stp>
        <stp>002692.SZ</stp>
        <stp>2019-12-31</stp>
        <stp>1</stp>
        <tr r="J1148" s="3"/>
      </tp>
      <tp>
        <v>-77286369.599999994</v>
        <stp/>
        <stp>EM_S_FA_PROFIT_TTM</stp>
        <stp>3</stp>
        <stp>002693.SZ</stp>
        <stp>2019-12-31</stp>
        <stp>1</stp>
        <tr r="J1149" s="3"/>
      </tp>
      <tp>
        <v>323297579.19</v>
        <stp/>
        <stp>EM_S_FA_PROFIT_TTM</stp>
        <stp>3</stp>
        <stp>000690.SZ</stp>
        <stp>2019-12-31</stp>
        <stp>1</stp>
        <tr r="J243" s="3"/>
      </tp>
      <tp>
        <v>529342331.93000001</v>
        <stp/>
        <stp>EM_S_FA_PROFIT_TTM</stp>
        <stp>3</stp>
        <stp>002690.SZ</stp>
        <stp>2019-12-31</stp>
        <stp>1</stp>
        <tr r="J1146" s="3"/>
      </tp>
      <tp>
        <v>-7827245.2300000004</v>
        <stp/>
        <stp>EM_S_FA_PROFIT_TTM</stp>
        <stp>3</stp>
        <stp>000691.SZ</stp>
        <stp>2019-12-31</stp>
        <stp>1</stp>
        <tr r="J244" s="3"/>
      </tp>
      <tp>
        <v>16798256.140000001</v>
        <stp/>
        <stp>EM_S_FA_PROFIT_TTM</stp>
        <stp>3</stp>
        <stp>002691.SZ</stp>
        <stp>2019-12-31</stp>
        <stp>1</stp>
        <tr r="J1147" s="3"/>
      </tp>
      <tp>
        <v>289245656.06999999</v>
        <stp/>
        <stp>EM_S_FA_PROFIT_TTM</stp>
        <stp>3</stp>
        <stp>000688.SZ</stp>
        <stp>2019-12-31</stp>
        <stp>1</stp>
        <tr r="J242" s="3"/>
      </tp>
      <tp>
        <v>174578099.47</v>
        <stp/>
        <stp>EM_S_FA_PROFIT_TTM</stp>
        <stp>3</stp>
        <stp>002688.SZ</stp>
        <stp>2019-12-31</stp>
        <stp>1</stp>
        <tr r="J1144" s="3"/>
      </tp>
      <tp>
        <v>-27054215.940000001</v>
        <stp/>
        <stp>EM_S_FA_PROFIT_TTM</stp>
        <stp>3</stp>
        <stp>002689.SZ</stp>
        <stp>2019-12-31</stp>
        <stp>1</stp>
        <tr r="J1145" s="3"/>
      </tp>
      <tp>
        <v>915709587.00999999</v>
        <stp/>
        <stp>EM_S_FA_PROFIT_TTM</stp>
        <stp>3</stp>
        <stp>000686.SZ</stp>
        <stp>2019-12-31</stp>
        <stp>1</stp>
        <tr r="J240" s="3"/>
      </tp>
      <tp>
        <v>-61882655.880000003</v>
        <stp/>
        <stp>EM_S_FA_PROFIT_TTM</stp>
        <stp>3</stp>
        <stp>002686.SZ</stp>
        <stp>2019-12-31</stp>
        <stp>1</stp>
        <tr r="J1142" s="3"/>
      </tp>
      <tp>
        <v>-690652781.53999996</v>
        <stp/>
        <stp>EM_S_FA_PROFIT_TTM</stp>
        <stp>3</stp>
        <stp>000687.SZ</stp>
        <stp>2019-12-31</stp>
        <stp>1</stp>
        <tr r="J241" s="3"/>
      </tp>
      <tp>
        <v>134248516.09999999</v>
        <stp/>
        <stp>EM_S_FA_PROFIT_TTM</stp>
        <stp>3</stp>
        <stp>002687.SZ</stp>
        <stp>2019-12-31</stp>
        <stp>1</stp>
        <tr r="J1143" s="3"/>
      </tp>
      <tp>
        <v>-2977462863.4499998</v>
        <stp/>
        <stp>EM_S_FA_PROFIT_TTM</stp>
        <stp>3</stp>
        <stp>002684.SZ</stp>
        <stp>2019-12-31</stp>
        <stp>1</stp>
        <tr r="J1140" s="3"/>
      </tp>
      <tp>
        <v>868151973.76999998</v>
        <stp/>
        <stp>EM_S_FA_PROFIT_TTM</stp>
        <stp>3</stp>
        <stp>000685.SZ</stp>
        <stp>2019-12-31</stp>
        <stp>1</stp>
        <tr r="J239" s="3"/>
      </tp>
      <tp>
        <v>137180735.06</v>
        <stp/>
        <stp>EM_S_FA_PROFIT_TTM</stp>
        <stp>3</stp>
        <stp>002685.SZ</stp>
        <stp>2019-12-31</stp>
        <stp>1</stp>
        <tr r="J1141" s="3"/>
      </tp>
      <tp>
        <v>287864238.73000002</v>
        <stp/>
        <stp>EM_S_FA_PROFIT_TTM</stp>
        <stp>3</stp>
        <stp>000682.SZ</stp>
        <stp>2019-12-31</stp>
        <stp>1</stp>
        <tr r="J237" s="3"/>
      </tp>
      <tp>
        <v>195916903.24000001</v>
        <stp/>
        <stp>EM_S_FA_PROFIT_TTM</stp>
        <stp>3</stp>
        <stp>002682.SZ</stp>
        <stp>2019-12-31</stp>
        <stp>1</stp>
        <tr r="J1138" s="3"/>
      </tp>
      <tp>
        <v>1288418953.3499999</v>
        <stp/>
        <stp>EM_S_FA_PROFIT_TTM</stp>
        <stp>3</stp>
        <stp>000683.SZ</stp>
        <stp>2019-12-31</stp>
        <stp>1</stp>
        <tr r="J238" s="3"/>
      </tp>
      <tp>
        <v>341683546.36000001</v>
        <stp/>
        <stp>EM_S_FA_PROFIT_TTM</stp>
        <stp>3</stp>
        <stp>002683.SZ</stp>
        <stp>2019-12-31</stp>
        <stp>1</stp>
        <tr r="J1139" s="3"/>
      </tp>
      <tp>
        <v>91169676.349999994</v>
        <stp/>
        <stp>EM_S_FA_PROFIT_TTM</stp>
        <stp>3</stp>
        <stp>000680.SZ</stp>
        <stp>2019-12-31</stp>
        <stp>1</stp>
        <tr r="J235" s="3"/>
      </tp>
      <tp>
        <v>322602478.13999999</v>
        <stp/>
        <stp>EM_S_FA_PROFIT_TTM</stp>
        <stp>3</stp>
        <stp>000681.SZ</stp>
        <stp>2019-12-31</stp>
        <stp>1</stp>
        <tr r="J236" s="3"/>
      </tp>
      <tp>
        <v>-910049075.00999999</v>
        <stp/>
        <stp>EM_S_FA_PROFIT_TTM</stp>
        <stp>3</stp>
        <stp>002681.SZ</stp>
        <stp>2019-12-31</stp>
        <stp>1</stp>
        <tr r="J1137" s="3"/>
      </tp>
      <tp>
        <v>96308245.700000003</v>
        <stp/>
        <stp>EM_S_FA_PROFIT_TTM</stp>
        <stp>3</stp>
        <stp>600778.SH</stp>
        <stp>2019-12-31</stp>
        <stp>1</stp>
        <tr r="J2840" s="3"/>
      </tp>
      <tp>
        <v>-18746086.940000001</v>
        <stp/>
        <stp>EM_S_FA_PROFIT_TTM</stp>
        <stp>3</stp>
        <stp>603778.SH</stp>
        <stp>2019-12-31</stp>
        <stp>1</stp>
        <tr r="J3560" s="3"/>
      </tp>
      <tp>
        <v>755886982.73000002</v>
        <stp/>
        <stp>EM_S_FA_PROFIT_TTM</stp>
        <stp>3</stp>
        <stp>600779.SH</stp>
        <stp>2019-12-31</stp>
        <stp>1</stp>
        <tr r="J2841" s="3"/>
      </tp>
      <tp>
        <v>39380563.409999996</v>
        <stp/>
        <stp>EM_S_FA_PROFIT_TTM</stp>
        <stp>3</stp>
        <stp>603779.SH</stp>
        <stp>2019-12-31</stp>
        <stp>1</stp>
        <tr r="J3561" s="3"/>
      </tp>
      <tp>
        <v>107725475.02</v>
        <stp/>
        <stp>EM_S_FA_PROFIT_TTM</stp>
        <stp>3</stp>
        <stp>600776.SH</stp>
        <stp>2019-12-31</stp>
        <stp>1</stp>
        <tr r="J2838" s="3"/>
      </tp>
      <tp>
        <v>133881122</v>
        <stp/>
        <stp>EM_S_FA_PROFIT_TTM</stp>
        <stp>3</stp>
        <stp>603776.SH</stp>
        <stp>2019-12-31</stp>
        <stp>1</stp>
        <tr r="J3558" s="3"/>
      </tp>
      <tp>
        <v>-2525116151.8800001</v>
        <stp/>
        <stp>EM_S_FA_PROFIT_TTM</stp>
        <stp>3</stp>
        <stp>601777.SH</stp>
        <stp>2019-12-31</stp>
        <stp>1</stp>
        <tr r="J3135" s="3"/>
      </tp>
      <tp>
        <v>950510576.72000003</v>
        <stp/>
        <stp>EM_S_FA_PROFIT_TTM</stp>
        <stp>3</stp>
        <stp>600777.SH</stp>
        <stp>2019-12-31</stp>
        <stp>1</stp>
        <tr r="J2839" s="3"/>
      </tp>
      <tp>
        <v>11768451.449999999</v>
        <stp/>
        <stp>EM_S_FA_PROFIT_TTM</stp>
        <stp>3</stp>
        <stp>603777.SH</stp>
        <stp>2019-12-31</stp>
        <stp>1</stp>
        <tr r="J3559" s="3"/>
      </tp>
      <tp>
        <v>52171373.719999999</v>
        <stp/>
        <stp>EM_S_FA_PROFIT_TTM</stp>
        <stp>3</stp>
        <stp>600774.SH</stp>
        <stp>2019-12-31</stp>
        <stp>1</stp>
        <tr r="J2836" s="3"/>
      </tp>
      <tp>
        <v>184680567.50999999</v>
        <stp/>
        <stp>EM_S_FA_PROFIT_TTM</stp>
        <stp>3</stp>
        <stp>600775.SH</stp>
        <stp>2019-12-31</stp>
        <stp>1</stp>
        <tr r="J2837" s="3"/>
      </tp>
      <tp>
        <v>99459469.200000003</v>
        <stp/>
        <stp>EM_S_FA_PROFIT_TTM</stp>
        <stp>3</stp>
        <stp>600773.SH</stp>
        <stp>2019-12-31</stp>
        <stp>1</stp>
        <tr r="J2835" s="3"/>
      </tp>
      <tp>
        <v>37094541.859999999</v>
        <stp/>
        <stp>EM_S_FA_PROFIT_TTM</stp>
        <stp>3</stp>
        <stp>603773.SH</stp>
        <stp>2019-12-31</stp>
        <stp>1</stp>
        <tr r="J3557" s="3"/>
      </tp>
      <tp>
        <v>-15023261.560000001</v>
        <stp/>
        <stp>EM_S_FA_PROFIT_TTM</stp>
        <stp>3</stp>
        <stp>600770.SH</stp>
        <stp>2019-12-31</stp>
        <stp>1</stp>
        <tr r="J2833" s="3"/>
      </tp>
      <tp>
        <v>340604024.79000002</v>
        <stp/>
        <stp>EM_S_FA_PROFIT_TTM</stp>
        <stp>3</stp>
        <stp>600771.SH</stp>
        <stp>2019-12-31</stp>
        <stp>1</stp>
        <tr r="J2834" s="3"/>
      </tp>
      <tp>
        <v>89317448.159999996</v>
        <stp/>
        <stp>EM_S_FA_PROFIT_TTM</stp>
        <stp>3</stp>
        <stp>600768.SH</stp>
        <stp>2019-12-31</stp>
        <stp>1</stp>
        <tr r="J2831" s="3"/>
      </tp>
      <tp>
        <v>40323890.82</v>
        <stp/>
        <stp>EM_S_FA_PROFIT_TTM</stp>
        <stp>3</stp>
        <stp>603768.SH</stp>
        <stp>2019-12-31</stp>
        <stp>1</stp>
        <tr r="J3556" s="3"/>
      </tp>
      <tp>
        <v>4830420.33</v>
        <stp/>
        <stp>EM_S_FA_PROFIT_TTM</stp>
        <stp>3</stp>
        <stp>600769.SH</stp>
        <stp>2019-12-31</stp>
        <stp>1</stp>
        <tr r="J2832" s="3"/>
      </tp>
      <tp>
        <v>13982617000</v>
        <stp/>
        <stp>EM_S_FA_PROFIT_TTM</stp>
        <stp>3</stp>
        <stp>601766.SH</stp>
        <stp>2019-12-31</stp>
        <stp>1</stp>
        <tr r="J3134" s="3"/>
      </tp>
      <tp>
        <v>-2897767.36</v>
        <stp/>
        <stp>EM_S_FA_PROFIT_TTM</stp>
        <stp>3</stp>
        <stp>600766.SH</stp>
        <stp>2019-12-31</stp>
        <stp>1</stp>
        <tr r="J2829" s="3"/>
      </tp>
      <tp>
        <v>943642651.42999995</v>
        <stp/>
        <stp>EM_S_FA_PROFIT_TTM</stp>
        <stp>3</stp>
        <stp>603766.SH</stp>
        <stp>2019-12-31</stp>
        <stp>1</stp>
        <tr r="J3554" s="3"/>
      </tp>
      <tp>
        <v>2975524.54</v>
        <stp/>
        <stp>EM_S_FA_PROFIT_TTM</stp>
        <stp>3</stp>
        <stp>600767.SH</stp>
        <stp>2019-12-31</stp>
        <stp>1</stp>
        <tr r="J2830" s="3"/>
      </tp>
      <tp>
        <v>61155683.689999998</v>
        <stp/>
        <stp>EM_S_FA_PROFIT_TTM</stp>
        <stp>3</stp>
        <stp>603767.SH</stp>
        <stp>2019-12-31</stp>
        <stp>1</stp>
        <tr r="J3555" s="3"/>
      </tp>
      <tp>
        <v>65135544.640000001</v>
        <stp/>
        <stp>EM_S_FA_PROFIT_TTM</stp>
        <stp>3</stp>
        <stp>600764.SH</stp>
        <stp>2019-12-31</stp>
        <stp>1</stp>
        <tr r="J2827" s="3"/>
      </tp>
      <tp>
        <v>295344528.48000002</v>
        <stp/>
        <stp>EM_S_FA_PROFIT_TTM</stp>
        <stp>3</stp>
        <stp>600765.SH</stp>
        <stp>2019-12-31</stp>
        <stp>1</stp>
        <tr r="J2828" s="3"/>
      </tp>
      <tp>
        <v>504785833.74000001</v>
        <stp/>
        <stp>EM_S_FA_PROFIT_TTM</stp>
        <stp>3</stp>
        <stp>600763.SH</stp>
        <stp>2019-12-31</stp>
        <stp>1</stp>
        <tr r="J2826" s="3"/>
      </tp>
      <tp>
        <v>1053443316.09</v>
        <stp/>
        <stp>EM_S_FA_PROFIT_TTM</stp>
        <stp>3</stp>
        <stp>600760.SH</stp>
        <stp>2019-12-31</stp>
        <stp>1</stp>
        <tr r="J2824" s="3"/>
      </tp>
      <tp>
        <v>722521531.30999994</v>
        <stp/>
        <stp>EM_S_FA_PROFIT_TTM</stp>
        <stp>3</stp>
        <stp>600761.SH</stp>
        <stp>2019-12-31</stp>
        <stp>1</stp>
        <tr r="J2825" s="3"/>
      </tp>
      <tp>
        <v>118437744.84999999</v>
        <stp/>
        <stp>EM_S_FA_PROFIT_TTM</stp>
        <stp>3</stp>
        <stp>600758.SH</stp>
        <stp>2019-12-31</stp>
        <stp>1</stp>
        <tr r="J2822" s="3"/>
      </tp>
      <tp>
        <v>-123379445.64</v>
        <stp/>
        <stp>EM_S_FA_PROFIT_TTM</stp>
        <stp>3</stp>
        <stp>603758.SH</stp>
        <stp>2019-12-31</stp>
        <stp>1</stp>
        <tr r="J3553" s="3"/>
      </tp>
      <tp>
        <v>-1174842.49</v>
        <stp/>
        <stp>EM_S_FA_PROFIT_TTM</stp>
        <stp>3</stp>
        <stp>600759.SH</stp>
        <stp>2019-12-31</stp>
        <stp>1</stp>
        <tr r="J2823" s="3"/>
      </tp>
      <tp>
        <v>156403907.03999999</v>
        <stp/>
        <stp>EM_S_FA_PROFIT_TTM</stp>
        <stp>3</stp>
        <stp>600756.SH</stp>
        <stp>2019-12-31</stp>
        <stp>1</stp>
        <tr r="J2820" s="3"/>
      </tp>
      <tp>
        <v>757712561.13999999</v>
        <stp/>
        <stp>EM_S_FA_PROFIT_TTM</stp>
        <stp>3</stp>
        <stp>600757.SH</stp>
        <stp>2019-12-31</stp>
        <stp>1</stp>
        <tr r="J2821" s="3"/>
      </tp>
      <tp>
        <v>162875196.24000001</v>
        <stp/>
        <stp>EM_S_FA_PROFIT_TTM</stp>
        <stp>3</stp>
        <stp>603757.SH</stp>
        <stp>2019-12-31</stp>
        <stp>1</stp>
        <tr r="J3552" s="3"/>
      </tp>
      <tp>
        <v>1256276309.52</v>
        <stp/>
        <stp>EM_S_FA_PROFIT_TTM</stp>
        <stp>3</stp>
        <stp>600754.SH</stp>
        <stp>2019-12-31</stp>
        <stp>1</stp>
        <tr r="J2818" s="3"/>
      </tp>
      <tp>
        <v>2349692683.1999998</v>
        <stp/>
        <stp>EM_S_FA_PROFIT_TTM</stp>
        <stp>3</stp>
        <stp>600755.SH</stp>
        <stp>2019-12-31</stp>
        <stp>1</stp>
        <tr r="J2819" s="3"/>
      </tp>
      <tp>
        <v>80352154.439999998</v>
        <stp/>
        <stp>EM_S_FA_PROFIT_TTM</stp>
        <stp>3</stp>
        <stp>603755.SH</stp>
        <stp>2019-12-31</stp>
        <stp>1</stp>
        <tr r="J3551" s="3"/>
      </tp>
      <tp>
        <v>30969970.219999999</v>
        <stp/>
        <stp>EM_S_FA_PROFIT_TTM</stp>
        <stp>3</stp>
        <stp>600753.SH</stp>
        <stp>2019-12-31</stp>
        <stp>1</stp>
        <tr r="J2817" s="3"/>
      </tp>
      <tp>
        <v>509176886.62</v>
        <stp/>
        <stp>EM_S_FA_PROFIT_TTM</stp>
        <stp>3</stp>
        <stp>600750.SH</stp>
        <stp>2019-12-31</stp>
        <stp>1</stp>
        <tr r="J2815" s="3"/>
      </tp>
      <tp>
        <v>529753000</v>
        <stp/>
        <stp>EM_S_FA_PROFIT_TTM</stp>
        <stp>3</stp>
        <stp>600751.SH</stp>
        <stp>2019-12-31</stp>
        <stp>1</stp>
        <tr r="J2816" s="3"/>
      </tp>
      <tp>
        <v>1004824616.8200001</v>
        <stp/>
        <stp>EM_S_FA_PROFIT_TTM</stp>
        <stp>3</stp>
        <stp>600748.SH</stp>
        <stp>2019-12-31</stp>
        <stp>1</stp>
        <tr r="J2813" s="3"/>
      </tp>
      <tp>
        <v>25815249.829999998</v>
        <stp/>
        <stp>EM_S_FA_PROFIT_TTM</stp>
        <stp>3</stp>
        <stp>600749.SH</stp>
        <stp>2019-12-31</stp>
        <stp>1</stp>
        <tr r="J2814" s="3"/>
      </tp>
      <tp>
        <v>-2180857.56</v>
        <stp/>
        <stp>EM_S_FA_PROFIT_TTM</stp>
        <stp>3</stp>
        <stp>600746.SH</stp>
        <stp>2019-12-31</stp>
        <stp>1</stp>
        <tr r="J2811" s="3"/>
      </tp>
      <tp>
        <v>-1573517794.1300001</v>
        <stp/>
        <stp>EM_S_FA_PROFIT_TTM</stp>
        <stp>3</stp>
        <stp>600747.SH</stp>
        <stp>2019-12-31</stp>
        <stp>1</stp>
        <tr r="J2812" s="3"/>
      </tp>
      <tp>
        <v>-34767665.859999999</v>
        <stp/>
        <stp>EM_S_FA_PROFIT_TTM</stp>
        <stp>3</stp>
        <stp>600744.SH</stp>
        <stp>2019-12-31</stp>
        <stp>1</stp>
        <tr r="J2809" s="3"/>
      </tp>
      <tp>
        <v>751084851.35000002</v>
        <stp/>
        <stp>EM_S_FA_PROFIT_TTM</stp>
        <stp>3</stp>
        <stp>600745.SH</stp>
        <stp>2019-12-31</stp>
        <stp>1</stp>
        <tr r="J2810" s="3"/>
      </tp>
      <tp>
        <v>580649922.90999997</v>
        <stp/>
        <stp>EM_S_FA_PROFIT_TTM</stp>
        <stp>3</stp>
        <stp>600742.SH</stp>
        <stp>2019-12-31</stp>
        <stp>1</stp>
        <tr r="J2807" s="3"/>
      </tp>
      <tp>
        <v>684006669.63999999</v>
        <stp/>
        <stp>EM_S_FA_PROFIT_TTM</stp>
        <stp>3</stp>
        <stp>600743.SH</stp>
        <stp>2019-12-31</stp>
        <stp>1</stp>
        <tr r="J2808" s="3"/>
      </tp>
      <tp>
        <v>1081690335.7</v>
        <stp/>
        <stp>EM_S_FA_PROFIT_TTM</stp>
        <stp>3</stp>
        <stp>600740.SH</stp>
        <stp>2019-12-31</stp>
        <stp>1</stp>
        <tr r="J2805" s="3"/>
      </tp>
      <tp>
        <v>8542207507.0200005</v>
        <stp/>
        <stp>EM_S_FA_PROFIT_TTM</stp>
        <stp>3</stp>
        <stp>600741.SH</stp>
        <stp>2019-12-31</stp>
        <stp>1</stp>
        <tr r="J2806" s="3"/>
      </tp>
      <tp>
        <v>534981949.38</v>
        <stp/>
        <stp>EM_S_FA_PROFIT_TTM</stp>
        <stp>3</stp>
        <stp>600738.SH</stp>
        <stp>2019-12-31</stp>
        <stp>1</stp>
        <tr r="J2803" s="3"/>
      </tp>
      <tp>
        <v>2528872.42</v>
        <stp/>
        <stp>EM_S_FA_PROFIT_TTM</stp>
        <stp>3</stp>
        <stp>603738.SH</stp>
        <stp>2019-12-31</stp>
        <stp>1</stp>
        <tr r="J3549" s="3"/>
      </tp>
      <tp>
        <v>1208192598.3299999</v>
        <stp/>
        <stp>EM_S_FA_PROFIT_TTM</stp>
        <stp>3</stp>
        <stp>600739.SH</stp>
        <stp>2019-12-31</stp>
        <stp>1</stp>
        <tr r="J2804" s="3"/>
      </tp>
      <tp>
        <v>89323604.230000004</v>
        <stp/>
        <stp>EM_S_FA_PROFIT_TTM</stp>
        <stp>3</stp>
        <stp>603739.SH</stp>
        <stp>2019-12-31</stp>
        <stp>1</stp>
        <tr r="J3550" s="3"/>
      </tp>
      <tp>
        <v>943152002.11000001</v>
        <stp/>
        <stp>EM_S_FA_PROFIT_TTM</stp>
        <stp>3</stp>
        <stp>600736.SH</stp>
        <stp>2019-12-31</stp>
        <stp>1</stp>
        <tr r="J2801" s="3"/>
      </tp>
      <tp>
        <v>348735426.80000001</v>
        <stp/>
        <stp>EM_S_FA_PROFIT_TTM</stp>
        <stp>3</stp>
        <stp>600737.SH</stp>
        <stp>2019-12-31</stp>
        <stp>1</stp>
        <tr r="J2802" s="3"/>
      </tp>
      <tp>
        <v>378492450.81</v>
        <stp/>
        <stp>EM_S_FA_PROFIT_TTM</stp>
        <stp>3</stp>
        <stp>603737.SH</stp>
        <stp>2019-12-31</stp>
        <stp>1</stp>
        <tr r="J3548" s="3"/>
      </tp>
      <tp>
        <v>-670515940.34000003</v>
        <stp/>
        <stp>EM_S_FA_PROFIT_TTM</stp>
        <stp>3</stp>
        <stp>600734.SH</stp>
        <stp>2019-12-31</stp>
        <stp>1</stp>
        <tr r="J2799" s="3"/>
      </tp>
      <tp>
        <v>129489848.52</v>
        <stp/>
        <stp>EM_S_FA_PROFIT_TTM</stp>
        <stp>3</stp>
        <stp>600735.SH</stp>
        <stp>2019-12-31</stp>
        <stp>1</stp>
        <tr r="J2800" s="3"/>
      </tp>
      <tp>
        <v>261696769.72999999</v>
        <stp/>
        <stp>EM_S_FA_PROFIT_TTM</stp>
        <stp>3</stp>
        <stp>600732.SH</stp>
        <stp>2019-12-31</stp>
        <stp>1</stp>
        <tr r="J2797" s="3"/>
      </tp>
      <tp>
        <v>-259009869.84</v>
        <stp/>
        <stp>EM_S_FA_PROFIT_TTM</stp>
        <stp>3</stp>
        <stp>600733.SH</stp>
        <stp>2019-12-31</stp>
        <stp>1</stp>
        <tr r="J2798" s="3"/>
      </tp>
      <tp>
        <v>310109350.85000002</v>
        <stp/>
        <stp>EM_S_FA_PROFIT_TTM</stp>
        <stp>3</stp>
        <stp>603733.SH</stp>
        <stp>2019-12-31</stp>
        <stp>1</stp>
        <tr r="J3547" s="3"/>
      </tp>
      <tp>
        <v>4979287.5599999996</v>
        <stp/>
        <stp>EM_S_FA_PROFIT_TTM</stp>
        <stp>3</stp>
        <stp>600730.SH</stp>
        <stp>2019-12-31</stp>
        <stp>1</stp>
        <tr r="J2795" s="3"/>
      </tp>
      <tp>
        <v>594030390.49000001</v>
        <stp/>
        <stp>EM_S_FA_PROFIT_TTM</stp>
        <stp>3</stp>
        <stp>603730.SH</stp>
        <stp>2019-12-31</stp>
        <stp>1</stp>
        <tr r="J3546" s="3"/>
      </tp>
      <tp>
        <v>128001590.34999999</v>
        <stp/>
        <stp>EM_S_FA_PROFIT_TTM</stp>
        <stp>3</stp>
        <stp>600731.SH</stp>
        <stp>2019-12-31</stp>
        <stp>1</stp>
        <tr r="J2796" s="3"/>
      </tp>
      <tp>
        <v>748089268.27999997</v>
        <stp/>
        <stp>EM_S_FA_PROFIT_TTM</stp>
        <stp>3</stp>
        <stp>600728.SH</stp>
        <stp>2019-12-31</stp>
        <stp>1</stp>
        <tr r="J2793" s="3"/>
      </tp>
      <tp>
        <v>167937229.24000001</v>
        <stp/>
        <stp>EM_S_FA_PROFIT_TTM</stp>
        <stp>3</stp>
        <stp>603728.SH</stp>
        <stp>2019-12-31</stp>
        <stp>1</stp>
        <tr r="J3544" s="3"/>
      </tp>
      <tp>
        <v>992808103.48000002</v>
        <stp/>
        <stp>EM_S_FA_PROFIT_TTM</stp>
        <stp>3</stp>
        <stp>600729.SH</stp>
        <stp>2019-12-31</stp>
        <stp>1</stp>
        <tr r="J2794" s="3"/>
      </tp>
      <tp>
        <v>-44588806.969999999</v>
        <stp/>
        <stp>EM_S_FA_PROFIT_TTM</stp>
        <stp>3</stp>
        <stp>603729.SH</stp>
        <stp>2019-12-31</stp>
        <stp>1</stp>
        <tr r="J3545" s="3"/>
      </tp>
      <tp>
        <v>-533672289.12</v>
        <stp/>
        <stp>EM_S_FA_PROFIT_TTM</stp>
        <stp>3</stp>
        <stp>600726.SH</stp>
        <stp>2019-12-31</stp>
        <stp>1</stp>
        <tr r="J2791" s="3"/>
      </tp>
      <tp>
        <v>101637233.81</v>
        <stp/>
        <stp>EM_S_FA_PROFIT_TTM</stp>
        <stp>3</stp>
        <stp>603726.SH</stp>
        <stp>2019-12-31</stp>
        <stp>1</stp>
        <tr r="J3542" s="3"/>
      </tp>
      <tp>
        <v>5241753000</v>
        <stp/>
        <stp>EM_S_FA_PROFIT_TTM</stp>
        <stp>3</stp>
        <stp>601727.SH</stp>
        <stp>2019-12-31</stp>
        <stp>1</stp>
        <tr r="J3133" s="3"/>
      </tp>
      <tp>
        <v>209232670.65000001</v>
        <stp/>
        <stp>EM_S_FA_PROFIT_TTM</stp>
        <stp>3</stp>
        <stp>600727.SH</stp>
        <stp>2019-12-31</stp>
        <stp>1</stp>
        <tr r="J2792" s="3"/>
      </tp>
      <tp>
        <v>59895192.68</v>
        <stp/>
        <stp>EM_S_FA_PROFIT_TTM</stp>
        <stp>3</stp>
        <stp>603727.SH</stp>
        <stp>2019-12-31</stp>
        <stp>1</stp>
        <tr r="J3543" s="3"/>
      </tp>
      <tp>
        <v>1010748259.6</v>
        <stp/>
        <stp>EM_S_FA_PROFIT_TTM</stp>
        <stp>3</stp>
        <stp>600724.SH</stp>
        <stp>2019-12-31</stp>
        <stp>1</stp>
        <tr r="J2789" s="3"/>
      </tp>
      <tp>
        <v>8382582.5099999998</v>
        <stp/>
        <stp>EM_S_FA_PROFIT_TTM</stp>
        <stp>3</stp>
        <stp>600725.SH</stp>
        <stp>2019-12-31</stp>
        <stp>1</stp>
        <tr r="J2790" s="3"/>
      </tp>
      <tp>
        <v>10049203.58</v>
        <stp/>
        <stp>EM_S_FA_PROFIT_TTM</stp>
        <stp>3</stp>
        <stp>603725.SH</stp>
        <stp>2019-12-31</stp>
        <stp>1</stp>
        <tr r="J3541" s="3"/>
      </tp>
      <tp>
        <v>80369678.269999996</v>
        <stp/>
        <stp>EM_S_FA_PROFIT_TTM</stp>
        <stp>3</stp>
        <stp>600722.SH</stp>
        <stp>2019-12-31</stp>
        <stp>1</stp>
        <tr r="J2787" s="3"/>
      </tp>
      <tp>
        <v>32304755.940000001</v>
        <stp/>
        <stp>EM_S_FA_PROFIT_TTM</stp>
        <stp>3</stp>
        <stp>603722.SH</stp>
        <stp>2019-12-31</stp>
        <stp>1</stp>
        <tr r="J3540" s="3"/>
      </tp>
      <tp>
        <v>496778427.87</v>
        <stp/>
        <stp>EM_S_FA_PROFIT_TTM</stp>
        <stp>3</stp>
        <stp>600723.SH</stp>
        <stp>2019-12-31</stp>
        <stp>1</stp>
        <tr r="J2788" s="3"/>
      </tp>
      <tp>
        <v>1234760314.6400001</v>
        <stp/>
        <stp>EM_S_FA_PROFIT_TTM</stp>
        <stp>3</stp>
        <stp>600720.SH</stp>
        <stp>2019-12-31</stp>
        <stp>1</stp>
        <tr r="J2785" s="3"/>
      </tp>
      <tp>
        <v>-833513545.62</v>
        <stp/>
        <stp>EM_S_FA_PROFIT_TTM</stp>
        <stp>3</stp>
        <stp>600721.SH</stp>
        <stp>2019-12-31</stp>
        <stp>1</stp>
        <tr r="J2786" s="3"/>
      </tp>
      <tp>
        <v>-4979257.59</v>
        <stp/>
        <stp>EM_S_FA_PROFIT_TTM</stp>
        <stp>3</stp>
        <stp>603721.SH</stp>
        <stp>2019-12-31</stp>
        <stp>1</stp>
        <tr r="J3539" s="3"/>
      </tp>
      <tp>
        <v>-202465162.27000001</v>
        <stp/>
        <stp>EM_S_FA_PROFIT_TTM</stp>
        <stp>3</stp>
        <stp>601718.SH</stp>
        <stp>2019-12-31</stp>
        <stp>1</stp>
        <tr r="J3132" s="3"/>
      </tp>
      <tp>
        <v>-216418286</v>
        <stp/>
        <stp>EM_S_FA_PROFIT_TTM</stp>
        <stp>3</stp>
        <stp>600718.SH</stp>
        <stp>2019-12-31</stp>
        <stp>1</stp>
        <tr r="J2783" s="3"/>
      </tp>
      <tp>
        <v>-37611667.270000003</v>
        <stp/>
        <stp>EM_S_FA_PROFIT_TTM</stp>
        <stp>3</stp>
        <stp>603718.SH</stp>
        <stp>2019-12-31</stp>
        <stp>1</stp>
        <tr r="J3538" s="3"/>
      </tp>
      <tp>
        <v>13647107.720000001</v>
        <stp/>
        <stp>EM_S_FA_PROFIT_TTM</stp>
        <stp>3</stp>
        <stp>600719.SH</stp>
        <stp>2019-12-31</stp>
        <stp>1</stp>
        <tr r="J2784" s="3"/>
      </tp>
      <tp>
        <v>871747616.96000004</v>
        <stp/>
        <stp>EM_S_FA_PROFIT_TTM</stp>
        <stp>3</stp>
        <stp>600716.SH</stp>
        <stp>2019-12-31</stp>
        <stp>1</stp>
        <tr r="J2781" s="3"/>
      </tp>
      <tp>
        <v>149789633.71000001</v>
        <stp/>
        <stp>EM_S_FA_PROFIT_TTM</stp>
        <stp>3</stp>
        <stp>603716.SH</stp>
        <stp>2019-12-31</stp>
        <stp>1</stp>
        <tr r="J3536" s="3"/>
      </tp>
      <tp>
        <v>1283117605.99</v>
        <stp/>
        <stp>EM_S_FA_PROFIT_TTM</stp>
        <stp>3</stp>
        <stp>601717.SH</stp>
        <stp>2019-12-31</stp>
        <stp>1</stp>
        <tr r="J3131" s="3"/>
      </tp>
      <tp>
        <v>971477887.37</v>
        <stp/>
        <stp>EM_S_FA_PROFIT_TTM</stp>
        <stp>3</stp>
        <stp>600717.SH</stp>
        <stp>2019-12-31</stp>
        <stp>1</stp>
        <tr r="J2782" s="3"/>
      </tp>
      <tp>
        <v>77274408.540000007</v>
        <stp/>
        <stp>EM_S_FA_PROFIT_TTM</stp>
        <stp>3</stp>
        <stp>603717.SH</stp>
        <stp>2019-12-31</stp>
        <stp>1</stp>
        <tr r="J3537" s="3"/>
      </tp>
      <tp>
        <v>8477266.5299999993</v>
        <stp/>
        <stp>EM_S_FA_PROFIT_TTM</stp>
        <stp>3</stp>
        <stp>600714.SH</stp>
        <stp>2019-12-31</stp>
        <stp>1</stp>
        <tr r="J2779" s="3"/>
      </tp>
      <tp>
        <v>-686633958.25</v>
        <stp/>
        <stp>EM_S_FA_PROFIT_TTM</stp>
        <stp>3</stp>
        <stp>600715.SH</stp>
        <stp>2019-12-31</stp>
        <stp>1</stp>
        <tr r="J2780" s="3"/>
      </tp>
      <tp>
        <v>-1277165.21</v>
        <stp/>
        <stp>EM_S_FA_PROFIT_TTM</stp>
        <stp>3</stp>
        <stp>600712.SH</stp>
        <stp>2019-12-31</stp>
        <stp>1</stp>
        <tr r="J2777" s="3"/>
      </tp>
      <tp>
        <v>259888609.38</v>
        <stp/>
        <stp>EM_S_FA_PROFIT_TTM</stp>
        <stp>3</stp>
        <stp>603712.SH</stp>
        <stp>2019-12-31</stp>
        <stp>1</stp>
        <tr r="J3534" s="3"/>
      </tp>
      <tp>
        <v>445650458.08999997</v>
        <stp/>
        <stp>EM_S_FA_PROFIT_TTM</stp>
        <stp>3</stp>
        <stp>600713.SH</stp>
        <stp>2019-12-31</stp>
        <stp>1</stp>
        <tr r="J2778" s="3"/>
      </tp>
      <tp>
        <v>170895270.19</v>
        <stp/>
        <stp>EM_S_FA_PROFIT_TTM</stp>
        <stp>3</stp>
        <stp>603713.SH</stp>
        <stp>2019-12-31</stp>
        <stp>1</stp>
        <tr r="J3535" s="3"/>
      </tp>
      <tp>
        <v>1455213711.3299999</v>
        <stp/>
        <stp>EM_S_FA_PROFIT_TTM</stp>
        <stp>3</stp>
        <stp>600710.SH</stp>
        <stp>2019-12-31</stp>
        <stp>1</stp>
        <tr r="J2775" s="3"/>
      </tp>
      <tp>
        <v>193950813.02000001</v>
        <stp/>
        <stp>EM_S_FA_PROFIT_TTM</stp>
        <stp>3</stp>
        <stp>600711.SH</stp>
        <stp>2019-12-31</stp>
        <stp>1</stp>
        <tr r="J2776" s="3"/>
      </tp>
      <tp>
        <v>362924734.56999999</v>
        <stp/>
        <stp>EM_S_FA_PROFIT_TTM</stp>
        <stp>3</stp>
        <stp>603711.SH</stp>
        <stp>2019-12-31</stp>
        <stp>1</stp>
        <tr r="J3533" s="3"/>
      </tp>
      <tp>
        <v>936195143.26999998</v>
        <stp/>
        <stp>EM_S_FA_PROFIT_TTM</stp>
        <stp>3</stp>
        <stp>600708.SH</stp>
        <stp>2019-12-31</stp>
        <stp>1</stp>
        <tr r="J2774" s="3"/>
      </tp>
      <tp>
        <v>473692397.81</v>
        <stp/>
        <stp>EM_S_FA_PROFIT_TTM</stp>
        <stp>3</stp>
        <stp>603708.SH</stp>
        <stp>2019-12-31</stp>
        <stp>1</stp>
        <tr r="J3531" s="3"/>
      </tp>
      <tp>
        <v>82049447.950000003</v>
        <stp/>
        <stp>EM_S_FA_PROFIT_TTM</stp>
        <stp>3</stp>
        <stp>603709.SH</stp>
        <stp>2019-12-31</stp>
        <stp>1</stp>
        <tr r="J3532" s="3"/>
      </tp>
      <tp>
        <v>65634609.979999997</v>
        <stp/>
        <stp>EM_S_FA_PROFIT_TTM</stp>
        <stp>3</stp>
        <stp>600706.SH</stp>
        <stp>2019-12-31</stp>
        <stp>1</stp>
        <tr r="J2772" s="3"/>
      </tp>
      <tp>
        <v>104652717.12</v>
        <stp/>
        <stp>EM_S_FA_PROFIT_TTM</stp>
        <stp>3</stp>
        <stp>603706.SH</stp>
        <stp>2019-12-31</stp>
        <stp>1</stp>
        <tr r="J3529" s="3"/>
      </tp>
      <tp>
        <v>-377834268.75</v>
        <stp/>
        <stp>EM_S_FA_PROFIT_TTM</stp>
        <stp>3</stp>
        <stp>600707.SH</stp>
        <stp>2019-12-31</stp>
        <stp>1</stp>
        <tr r="J2773" s="3"/>
      </tp>
      <tp>
        <v>538623989.57000005</v>
        <stp/>
        <stp>EM_S_FA_PROFIT_TTM</stp>
        <stp>3</stp>
        <stp>603707.SH</stp>
        <stp>2019-12-31</stp>
        <stp>1</stp>
        <tr r="J3530" s="3"/>
      </tp>
      <tp>
        <v>3997911840.0599999</v>
        <stp/>
        <stp>EM_S_FA_PROFIT_TTM</stp>
        <stp>3</stp>
        <stp>600704.SH</stp>
        <stp>2019-12-31</stp>
        <stp>1</stp>
        <tr r="J2770" s="3"/>
      </tp>
      <tp>
        <v>4522271931.8699999</v>
        <stp/>
        <stp>EM_S_FA_PROFIT_TTM</stp>
        <stp>3</stp>
        <stp>600705.SH</stp>
        <stp>2019-12-31</stp>
        <stp>1</stp>
        <tr r="J2771" s="3"/>
      </tp>
      <tp>
        <v>403884310.37</v>
        <stp/>
        <stp>EM_S_FA_PROFIT_TTM</stp>
        <stp>3</stp>
        <stp>600702.SH</stp>
        <stp>2019-12-31</stp>
        <stp>1</stp>
        <tr r="J2768" s="3"/>
      </tp>
      <tp>
        <v>1388980629.46</v>
        <stp/>
        <stp>EM_S_FA_PROFIT_TTM</stp>
        <stp>3</stp>
        <stp>600703.SH</stp>
        <stp>2019-12-31</stp>
        <stp>1</stp>
        <tr r="J2769" s="3"/>
      </tp>
      <tp>
        <v>-62144500.030000001</v>
        <stp/>
        <stp>EM_S_FA_PROFIT_TTM</stp>
        <stp>3</stp>
        <stp>603703.SH</stp>
        <stp>2019-12-31</stp>
        <stp>1</stp>
        <tr r="J3528" s="3"/>
      </tp>
      <tp>
        <v>135024390.71000001</v>
        <stp/>
        <stp>EM_S_FA_PROFIT_TTM</stp>
        <stp>3</stp>
        <stp>601700.SH</stp>
        <stp>2019-12-31</stp>
        <stp>1</stp>
        <tr r="J3130" s="3"/>
      </tp>
      <tp>
        <v>168910323.94999999</v>
        <stp/>
        <stp>EM_S_FA_PROFIT_TTM</stp>
        <stp>3</stp>
        <stp>603700.SH</stp>
        <stp>2019-12-31</stp>
        <stp>1</stp>
        <tr r="J3526" s="3"/>
      </tp>
      <tp>
        <v>-3848387426.5900002</v>
        <stp/>
        <stp>EM_S_FA_PROFIT_TTM</stp>
        <stp>3</stp>
        <stp>600701.SH</stp>
        <stp>2019-12-31</stp>
        <stp>1</stp>
        <tr r="J2767" s="3"/>
      </tp>
      <tp>
        <v>54200374.939999998</v>
        <stp/>
        <stp>EM_S_FA_PROFIT_TTM</stp>
        <stp>3</stp>
        <stp>603701.SH</stp>
        <stp>2019-12-31</stp>
        <stp>1</stp>
        <tr r="J3527" s="3"/>
      </tp>
      <tp>
        <v>140408119.90000001</v>
        <stp/>
        <stp>EM_S_FA_PROFIT_TTM</stp>
        <stp>3</stp>
        <stp>601798.SH</stp>
        <stp>2019-12-31</stp>
        <stp>1</stp>
        <tr r="J3138" s="3"/>
      </tp>
      <tp>
        <v>414609247.01999998</v>
        <stp/>
        <stp>EM_S_FA_PROFIT_TTM</stp>
        <stp>3</stp>
        <stp>600798.SH</stp>
        <stp>2019-12-31</stp>
        <stp>1</stp>
        <tr r="J2858" s="3"/>
      </tp>
      <tp>
        <v>92585932.189999998</v>
        <stp/>
        <stp>EM_S_FA_PROFIT_TTM</stp>
        <stp>3</stp>
        <stp>603798.SH</stp>
        <stp>2019-12-31</stp>
        <stp>1</stp>
        <tr r="J3568" s="3"/>
      </tp>
      <tp>
        <v>700037562.74000001</v>
        <stp/>
        <stp>EM_S_FA_PROFIT_TTM</stp>
        <stp>3</stp>
        <stp>601799.SH</stp>
        <stp>2019-12-31</stp>
        <stp>1</stp>
        <tr r="J3139" s="3"/>
      </tp>
      <tp>
        <v>-287114679.44</v>
        <stp/>
        <stp>EM_S_FA_PROFIT_TTM</stp>
        <stp>3</stp>
        <stp>603799.SH</stp>
        <stp>2019-12-31</stp>
        <stp>1</stp>
        <tr r="J3569" s="3"/>
      </tp>
      <tp>
        <v>-30168640.109999999</v>
        <stp/>
        <stp>EM_S_FA_PROFIT_TTM</stp>
        <stp>3</stp>
        <stp>600796.SH</stp>
        <stp>2019-12-31</stp>
        <stp>1</stp>
        <tr r="J2856" s="3"/>
      </tp>
      <tp>
        <v>193236035.31</v>
        <stp/>
        <stp>EM_S_FA_PROFIT_TTM</stp>
        <stp>3</stp>
        <stp>600797.SH</stp>
        <stp>2019-12-31</stp>
        <stp>1</stp>
        <tr r="J2857" s="3"/>
      </tp>
      <tp>
        <v>144270350.56</v>
        <stp/>
        <stp>EM_S_FA_PROFIT_TTM</stp>
        <stp>3</stp>
        <stp>603797.SH</stp>
        <stp>2019-12-31</stp>
        <stp>1</stp>
        <tr r="J3567" s="3"/>
      </tp>
      <tp>
        <v>201063384.16999999</v>
        <stp/>
        <stp>EM_S_FA_PROFIT_TTM</stp>
        <stp>3</stp>
        <stp>600794.SH</stp>
        <stp>2019-12-31</stp>
        <stp>1</stp>
        <tr r="J2854" s="3"/>
      </tp>
      <tp>
        <v>2749588265.1900001</v>
        <stp/>
        <stp>EM_S_FA_PROFIT_TTM</stp>
        <stp>3</stp>
        <stp>600795.SH</stp>
        <stp>2019-12-31</stp>
        <stp>1</stp>
        <tr r="J2855" s="3"/>
      </tp>
      <tp>
        <v>326713722.58999997</v>
        <stp/>
        <stp>EM_S_FA_PROFIT_TTM</stp>
        <stp>3</stp>
        <stp>600792.SH</stp>
        <stp>2019-12-31</stp>
        <stp>1</stp>
        <tr r="J2852" s="3"/>
      </tp>
      <tp>
        <v>-26798400.489999998</v>
        <stp/>
        <stp>EM_S_FA_PROFIT_TTM</stp>
        <stp>3</stp>
        <stp>600793.SH</stp>
        <stp>2019-12-31</stp>
        <stp>1</stp>
        <tr r="J2853" s="3"/>
      </tp>
      <tp>
        <v>484069787.74000001</v>
        <stp/>
        <stp>EM_S_FA_PROFIT_TTM</stp>
        <stp>3</stp>
        <stp>600790.SH</stp>
        <stp>2019-12-31</stp>
        <stp>1</stp>
        <tr r="J2850" s="3"/>
      </tp>
      <tp>
        <v>133202627.52</v>
        <stp/>
        <stp>EM_S_FA_PROFIT_TTM</stp>
        <stp>3</stp>
        <stp>603790.SH</stp>
        <stp>2019-12-31</stp>
        <stp>1</stp>
        <tr r="J3566" s="3"/>
      </tp>
      <tp>
        <v>-35912815.909999996</v>
        <stp/>
        <stp>EM_S_FA_PROFIT_TTM</stp>
        <stp>3</stp>
        <stp>600791.SH</stp>
        <stp>2019-12-31</stp>
        <stp>1</stp>
        <tr r="J2851" s="3"/>
      </tp>
      <tp>
        <v>1329956153.1700001</v>
        <stp/>
        <stp>EM_S_FA_PROFIT_TTM</stp>
        <stp>3</stp>
        <stp>601788.SH</stp>
        <stp>2019-12-31</stp>
        <stp>1</stp>
        <tr r="J3136" s="3"/>
      </tp>
      <tp>
        <v>149238457.63999999</v>
        <stp/>
        <stp>EM_S_FA_PROFIT_TTM</stp>
        <stp>3</stp>
        <stp>603788.SH</stp>
        <stp>2019-12-31</stp>
        <stp>1</stp>
        <tr r="J3564" s="3"/>
      </tp>
      <tp>
        <v>227527542.69</v>
        <stp/>
        <stp>EM_S_FA_PROFIT_TTM</stp>
        <stp>3</stp>
        <stp>601789.SH</stp>
        <stp>2019-12-31</stp>
        <stp>1</stp>
        <tr r="J3137" s="3"/>
      </tp>
      <tp>
        <v>123603534.45999999</v>
        <stp/>
        <stp>EM_S_FA_PROFIT_TTM</stp>
        <stp>3</stp>
        <stp>600789.SH</stp>
        <stp>2019-12-31</stp>
        <stp>1</stp>
        <tr r="J2849" s="3"/>
      </tp>
      <tp>
        <v>-37583748.960000001</v>
        <stp/>
        <stp>EM_S_FA_PROFIT_TTM</stp>
        <stp>3</stp>
        <stp>603789.SH</stp>
        <stp>2019-12-31</stp>
        <stp>1</stp>
        <tr r="J3565" s="3"/>
      </tp>
      <tp>
        <v>542058436.49000001</v>
        <stp/>
        <stp>EM_S_FA_PROFIT_TTM</stp>
        <stp>3</stp>
        <stp>603786.SH</stp>
        <stp>2019-12-31</stp>
        <stp>1</stp>
        <tr r="J3562" s="3"/>
      </tp>
      <tp>
        <v>617485543.36000001</v>
        <stp/>
        <stp>EM_S_FA_PROFIT_TTM</stp>
        <stp>3</stp>
        <stp>600787.SH</stp>
        <stp>2019-12-31</stp>
        <stp>1</stp>
        <tr r="J2848" s="3"/>
      </tp>
      <tp>
        <v>91197578.219999999</v>
        <stp/>
        <stp>EM_S_FA_PROFIT_TTM</stp>
        <stp>3</stp>
        <stp>603787.SH</stp>
        <stp>2019-12-31</stp>
        <stp>1</stp>
        <tr r="J3563" s="3"/>
      </tp>
      <tp>
        <v>20065477.91</v>
        <stp/>
        <stp>EM_S_FA_PROFIT_TTM</stp>
        <stp>3</stp>
        <stp>600784.SH</stp>
        <stp>2019-12-31</stp>
        <stp>1</stp>
        <tr r="J2846" s="3"/>
      </tp>
      <tp>
        <v>119095586.98</v>
        <stp/>
        <stp>EM_S_FA_PROFIT_TTM</stp>
        <stp>3</stp>
        <stp>600785.SH</stp>
        <stp>2019-12-31</stp>
        <stp>1</stp>
        <tr r="J2847" s="3"/>
      </tp>
      <tp>
        <v>4616401825.5500002</v>
        <stp/>
        <stp>EM_S_FA_PROFIT_TTM</stp>
        <stp>3</stp>
        <stp>600782.SH</stp>
        <stp>2019-12-31</stp>
        <stp>1</stp>
        <tr r="J2844" s="3"/>
      </tp>
      <tp>
        <v>39545421.140000001</v>
        <stp/>
        <stp>EM_S_FA_PROFIT_TTM</stp>
        <stp>3</stp>
        <stp>600783.SH</stp>
        <stp>2019-12-31</stp>
        <stp>1</stp>
        <tr r="J2845" s="3"/>
      </tp>
      <tp>
        <v>291638845.94</v>
        <stp/>
        <stp>EM_S_FA_PROFIT_TTM</stp>
        <stp>3</stp>
        <stp>600780.SH</stp>
        <stp>2019-12-31</stp>
        <stp>1</stp>
        <tr r="J2842" s="3"/>
      </tp>
      <tp>
        <v>702610692.30999994</v>
        <stp/>
        <stp>EM_S_FA_PROFIT_TTM</stp>
        <stp>3</stp>
        <stp>600781.SH</stp>
        <stp>2019-12-31</stp>
        <stp>1</stp>
        <tr r="J2843" s="3"/>
      </tp>
      <tp>
        <v>276430378.93000001</v>
        <stp/>
        <stp>EM_S_FA_PROFIT_TTM</stp>
        <stp>3</stp>
        <stp>000738.SZ</stp>
        <stp>2019-12-31</stp>
        <stp>1</stp>
        <tr r="J281" s="3"/>
      </tp>
      <tp>
        <v>117347371.68000001</v>
        <stp/>
        <stp>EM_S_FA_PROFIT_TTM</stp>
        <stp>3</stp>
        <stp>300708.SZ</stp>
        <stp>2019-12-31</stp>
        <stp>1</stp>
        <tr r="J2100" s="3"/>
      </tp>
      <tp>
        <v>175545506.02000001</v>
        <stp/>
        <stp>EM_S_FA_PROFIT_TTM</stp>
        <stp>3</stp>
        <stp>002738.SZ</stp>
        <stp>2019-12-31</stp>
        <stp>1</stp>
        <tr r="J1191" s="3"/>
      </tp>
      <tp>
        <v>528776600.36000001</v>
        <stp/>
        <stp>EM_S_FA_PROFIT_TTM</stp>
        <stp>3</stp>
        <stp>000739.SZ</stp>
        <stp>2019-12-31</stp>
        <stp>1</stp>
        <tr r="J282" s="3"/>
      </tp>
      <tp>
        <v>121006637.62</v>
        <stp/>
        <stp>EM_S_FA_PROFIT_TTM</stp>
        <stp>3</stp>
        <stp>300709.SZ</stp>
        <stp>2019-12-31</stp>
        <stp>1</stp>
        <tr r="J2101" s="3"/>
      </tp>
      <tp>
        <v>151995497.56999999</v>
        <stp/>
        <stp>EM_S_FA_PROFIT_TTM</stp>
        <stp>3</stp>
        <stp>002739.SZ</stp>
        <stp>2019-12-31</stp>
        <stp>1</stp>
        <tr r="J1192" s="3"/>
      </tp>
      <tp>
        <v>803868443.92999995</v>
        <stp/>
        <stp>EM_S_FA_PROFIT_TTM</stp>
        <stp>3</stp>
        <stp>000736.SZ</stp>
        <stp>2019-12-31</stp>
        <stp>1</stp>
        <tr r="J279" s="3"/>
      </tp>
      <tp>
        <v>15343205.32</v>
        <stp/>
        <stp>EM_S_FA_PROFIT_TTM</stp>
        <stp>3</stp>
        <stp>300706.SZ</stp>
        <stp>2019-12-31</stp>
        <stp>1</stp>
        <tr r="J2098" s="3"/>
      </tp>
      <tp>
        <v>5229895415.1800003</v>
        <stp/>
        <stp>EM_S_FA_PROFIT_TTM</stp>
        <stp>3</stp>
        <stp>002736.SZ</stp>
        <stp>2019-12-31</stp>
        <stp>1</stp>
        <tr r="J1189" s="3"/>
      </tp>
      <tp>
        <v>432402751.33999997</v>
        <stp/>
        <stp>EM_S_FA_PROFIT_TTM</stp>
        <stp>3</stp>
        <stp>000737.SZ</stp>
        <stp>2019-12-31</stp>
        <stp>1</stp>
        <tr r="J280" s="3"/>
      </tp>
      <tp>
        <v>30306391.199999999</v>
        <stp/>
        <stp>EM_S_FA_PROFIT_TTM</stp>
        <stp>3</stp>
        <stp>300707.SZ</stp>
        <stp>2019-12-31</stp>
        <stp>1</stp>
        <tr r="J2099" s="3"/>
      </tp>
      <tp>
        <v>661220400.27999997</v>
        <stp/>
        <stp>EM_S_FA_PROFIT_TTM</stp>
        <stp>3</stp>
        <stp>002737.SZ</stp>
        <stp>2019-12-31</stp>
        <stp>1</stp>
        <tr r="J1190" s="3"/>
      </tp>
      <tp>
        <v>372953850.45999998</v>
        <stp/>
        <stp>EM_S_FA_PROFIT_TTM</stp>
        <stp>3</stp>
        <stp>002734.SZ</stp>
        <stp>2019-12-31</stp>
        <stp>1</stp>
        <tr r="J1187" s="3"/>
      </tp>
      <tp>
        <v>-43135603.950000003</v>
        <stp/>
        <stp>EM_S_FA_PROFIT_TTM</stp>
        <stp>3</stp>
        <stp>000735.SZ</stp>
        <stp>2019-12-31</stp>
        <stp>1</stp>
        <tr r="J278" s="3"/>
      </tp>
      <tp>
        <v>65421447.5</v>
        <stp/>
        <stp>EM_S_FA_PROFIT_TTM</stp>
        <stp>3</stp>
        <stp>300705.SZ</stp>
        <stp>2019-12-31</stp>
        <stp>1</stp>
        <tr r="J2097" s="3"/>
      </tp>
      <tp>
        <v>61974237.030000001</v>
        <stp/>
        <stp>EM_S_FA_PROFIT_TTM</stp>
        <stp>3</stp>
        <stp>002735.SZ</stp>
        <stp>2019-12-31</stp>
        <stp>1</stp>
        <tr r="J1188" s="3"/>
      </tp>
      <tp>
        <v>4075170414.8200002</v>
        <stp/>
        <stp>EM_S_FA_PROFIT_TTM</stp>
        <stp>3</stp>
        <stp>000732.SZ</stp>
        <stp>2019-12-31</stp>
        <stp>1</stp>
        <tr r="J276" s="3"/>
      </tp>
      <tp>
        <v>529132847.45999998</v>
        <stp/>
        <stp>EM_S_FA_PROFIT_TTM</stp>
        <stp>3</stp>
        <stp>300702.SZ</stp>
        <stp>2019-12-31</stp>
        <stp>1</stp>
        <tr r="J2095" s="3"/>
      </tp>
      <tp>
        <v>91874671.109999999</v>
        <stp/>
        <stp>EM_S_FA_PROFIT_TTM</stp>
        <stp>3</stp>
        <stp>002732.SZ</stp>
        <stp>2019-12-31</stp>
        <stp>1</stp>
        <tr r="J1185" s="3"/>
      </tp>
      <tp>
        <v>293180665.22000003</v>
        <stp/>
        <stp>EM_S_FA_PROFIT_TTM</stp>
        <stp>3</stp>
        <stp>000733.SZ</stp>
        <stp>2019-12-31</stp>
        <stp>1</stp>
        <tr r="J277" s="3"/>
      </tp>
      <tp>
        <v>113033660.66</v>
        <stp/>
        <stp>EM_S_FA_PROFIT_TTM</stp>
        <stp>3</stp>
        <stp>300703.SZ</stp>
        <stp>2019-12-31</stp>
        <stp>1</stp>
        <tr r="J2096" s="3"/>
      </tp>
      <tp>
        <v>173652303.49000001</v>
        <stp/>
        <stp>EM_S_FA_PROFIT_TTM</stp>
        <stp>3</stp>
        <stp>002733.SZ</stp>
        <stp>2019-12-31</stp>
        <stp>1</stp>
        <tr r="J1186" s="3"/>
      </tp>
      <tp>
        <v>-30376248.809999999</v>
        <stp/>
        <stp>EM_S_FA_PROFIT_TTM</stp>
        <stp>3</stp>
        <stp>300700.SZ</stp>
        <stp>2019-12-31</stp>
        <stp>1</stp>
        <tr r="J2093" s="3"/>
      </tp>
      <tp>
        <v>77377730.569999993</v>
        <stp/>
        <stp>EM_S_FA_PROFIT_TTM</stp>
        <stp>3</stp>
        <stp>002730.SZ</stp>
        <stp>2019-12-31</stp>
        <stp>1</stp>
        <tr r="J1183" s="3"/>
      </tp>
      <tp>
        <v>116400177.84</v>
        <stp/>
        <stp>EM_S_FA_PROFIT_TTM</stp>
        <stp>3</stp>
        <stp>000731.SZ</stp>
        <stp>2019-12-31</stp>
        <stp>1</stp>
        <tr r="J275" s="3"/>
      </tp>
      <tp>
        <v>75162462.620000005</v>
        <stp/>
        <stp>EM_S_FA_PROFIT_TTM</stp>
        <stp>3</stp>
        <stp>300701.SZ</stp>
        <stp>2019-12-31</stp>
        <stp>1</stp>
        <tr r="J2094" s="3"/>
      </tp>
      <tp>
        <v>18476422.859999999</v>
        <stp/>
        <stp>EM_S_FA_PROFIT_TTM</stp>
        <stp>3</stp>
        <stp>002731.SZ</stp>
        <stp>2019-12-31</stp>
        <stp>1</stp>
        <tr r="J1184" s="3"/>
      </tp>
      <tp>
        <v>1042342756.61</v>
        <stp/>
        <stp>EM_S_FA_PROFIT_TTM</stp>
        <stp>3</stp>
        <stp>000728.SZ</stp>
        <stp>2019-12-31</stp>
        <stp>1</stp>
        <tr r="J273" s="3"/>
      </tp>
      <tp>
        <v>133912374.79000001</v>
        <stp/>
        <stp>EM_S_FA_PROFIT_TTM</stp>
        <stp>3</stp>
        <stp>300718.SZ</stp>
        <stp>2019-12-31</stp>
        <stp>1</stp>
        <tr r="J2109" s="3"/>
      </tp>
      <tp>
        <v>168374962.96000001</v>
        <stp/>
        <stp>EM_S_FA_PROFIT_TTM</stp>
        <stp>3</stp>
        <stp>002728.SZ</stp>
        <stp>2019-12-31</stp>
        <stp>1</stp>
        <tr r="J1181" s="3"/>
      </tp>
      <tp>
        <v>257157048.24000001</v>
        <stp/>
        <stp>EM_S_FA_PROFIT_TTM</stp>
        <stp>3</stp>
        <stp>000729.SZ</stp>
        <stp>2019-12-31</stp>
        <stp>1</stp>
        <tr r="J274" s="3"/>
      </tp>
      <tp>
        <v>106333598.61</v>
        <stp/>
        <stp>EM_S_FA_PROFIT_TTM</stp>
        <stp>3</stp>
        <stp>300719.SZ</stp>
        <stp>2019-12-31</stp>
        <stp>1</stp>
        <tr r="J2110" s="3"/>
      </tp>
      <tp>
        <v>18828842.640000001</v>
        <stp/>
        <stp>EM_S_FA_PROFIT_TTM</stp>
        <stp>3</stp>
        <stp>002729.SZ</stp>
        <stp>2019-12-31</stp>
        <stp>1</stp>
        <tr r="J1182" s="3"/>
      </tp>
      <tp>
        <v>823090024.64999998</v>
        <stp/>
        <stp>EM_S_FA_PROFIT_TTM</stp>
        <stp>3</stp>
        <stp>000726.SZ</stp>
        <stp>2019-12-31</stp>
        <stp>1</stp>
        <tr r="J271" s="3"/>
      </tp>
      <tp>
        <v>35225326.5</v>
        <stp/>
        <stp>EM_S_FA_PROFIT_TTM</stp>
        <stp>3</stp>
        <stp>300716.SZ</stp>
        <stp>2019-12-31</stp>
        <stp>1</stp>
        <tr r="J2107" s="3"/>
      </tp>
      <tp>
        <v>254830832.22999999</v>
        <stp/>
        <stp>EM_S_FA_PROFIT_TTM</stp>
        <stp>3</stp>
        <stp>002726.SZ</stp>
        <stp>2019-12-31</stp>
        <stp>1</stp>
        <tr r="J1179" s="3"/>
      </tp>
      <tp>
        <v>-1986620151.1099999</v>
        <stp/>
        <stp>EM_S_FA_PROFIT_TTM</stp>
        <stp>3</stp>
        <stp>000727.SZ</stp>
        <stp>2019-12-31</stp>
        <stp>1</stp>
        <tr r="J272" s="3"/>
      </tp>
      <tp>
        <v>49020988.869999997</v>
        <stp/>
        <stp>EM_S_FA_PROFIT_TTM</stp>
        <stp>3</stp>
        <stp>300717.SZ</stp>
        <stp>2019-12-31</stp>
        <stp>1</stp>
        <tr r="J2108" s="3"/>
      </tp>
      <tp>
        <v>585743237.78999996</v>
        <stp/>
        <stp>EM_S_FA_PROFIT_TTM</stp>
        <stp>3</stp>
        <stp>002727.SZ</stp>
        <stp>2019-12-31</stp>
        <stp>1</stp>
        <tr r="J1180" s="3"/>
      </tp>
      <tp>
        <v>214069634.91999999</v>
        <stp/>
        <stp>EM_S_FA_PROFIT_TTM</stp>
        <stp>3</stp>
        <stp>002724.SZ</stp>
        <stp>2019-12-31</stp>
        <stp>1</stp>
        <tr r="J1177" s="3"/>
      </tp>
      <tp>
        <v>240865187</v>
        <stp/>
        <stp>EM_S_FA_PROFIT_TTM</stp>
        <stp>3</stp>
        <stp>000725.SZ</stp>
        <stp>2019-12-31</stp>
        <stp>1</stp>
        <tr r="J270" s="3"/>
      </tp>
      <tp>
        <v>95570108.129999995</v>
        <stp/>
        <stp>EM_S_FA_PROFIT_TTM</stp>
        <stp>3</stp>
        <stp>300715.SZ</stp>
        <stp>2019-12-31</stp>
        <stp>1</stp>
        <tr r="J2106" s="3"/>
      </tp>
      <tp>
        <v>58097742.170000002</v>
        <stp/>
        <stp>EM_S_FA_PROFIT_TTM</stp>
        <stp>3</stp>
        <stp>002725.SZ</stp>
        <stp>2019-12-31</stp>
        <stp>1</stp>
        <tr r="J1178" s="3"/>
      </tp>
      <tp>
        <v>140263503.47</v>
        <stp/>
        <stp>EM_S_FA_PROFIT_TTM</stp>
        <stp>3</stp>
        <stp>000722.SZ</stp>
        <stp>2019-12-31</stp>
        <stp>1</stp>
        <tr r="J268" s="3"/>
      </tp>
      <tp>
        <v>67003665.850000001</v>
        <stp/>
        <stp>EM_S_FA_PROFIT_TTM</stp>
        <stp>3</stp>
        <stp>300712.SZ</stp>
        <stp>2019-12-31</stp>
        <stp>1</stp>
        <tr r="J2104" s="3"/>
      </tp>
      <tp>
        <v>111936702.83</v>
        <stp/>
        <stp>EM_S_FA_PROFIT_TTM</stp>
        <stp>3</stp>
        <stp>002722.SZ</stp>
        <stp>2019-12-31</stp>
        <stp>1</stp>
        <tr r="J1175" s="3"/>
      </tp>
      <tp>
        <v>1661952653.26</v>
        <stp/>
        <stp>EM_S_FA_PROFIT_TTM</stp>
        <stp>3</stp>
        <stp>000723.SZ</stp>
        <stp>2019-12-31</stp>
        <stp>1</stp>
        <tr r="J269" s="3"/>
      </tp>
      <tp>
        <v>-27039772.02</v>
        <stp/>
        <stp>EM_S_FA_PROFIT_TTM</stp>
        <stp>3</stp>
        <stp>300713.SZ</stp>
        <stp>2019-12-31</stp>
        <stp>1</stp>
        <tr r="J2105" s="3"/>
      </tp>
      <tp>
        <v>-38490588.490000002</v>
        <stp/>
        <stp>EM_S_FA_PROFIT_TTM</stp>
        <stp>3</stp>
        <stp>002723.SZ</stp>
        <stp>2019-12-31</stp>
        <stp>1</stp>
        <tr r="J1176" s="3"/>
      </tp>
      <tp>
        <v>892774245.92999995</v>
        <stp/>
        <stp>EM_S_FA_PROFIT_TTM</stp>
        <stp>3</stp>
        <stp>000720.SZ</stp>
        <stp>2019-12-31</stp>
        <stp>1</stp>
        <tr r="J266" s="3"/>
      </tp>
      <tp>
        <v>27374718.59</v>
        <stp/>
        <stp>EM_S_FA_PROFIT_TTM</stp>
        <stp>3</stp>
        <stp>300710.SZ</stp>
        <stp>2019-12-31</stp>
        <stp>1</stp>
        <tr r="J2102" s="3"/>
      </tp>
      <tp>
        <v>-10918015.220000001</v>
        <stp/>
        <stp>EM_S_FA_PROFIT_TTM</stp>
        <stp>3</stp>
        <stp>000721.SZ</stp>
        <stp>2019-12-31</stp>
        <stp>1</stp>
        <tr r="J267" s="3"/>
      </tp>
      <tp>
        <v>-25827130.170000002</v>
        <stp/>
        <stp>EM_S_FA_PROFIT_TTM</stp>
        <stp>3</stp>
        <stp>300711.SZ</stp>
        <stp>2019-12-31</stp>
        <stp>1</stp>
        <tr r="J2103" s="3"/>
      </tp>
      <tp>
        <v>-13578426.99</v>
        <stp/>
        <stp>EM_S_FA_PROFIT_TTM</stp>
        <stp>3</stp>
        <stp>002721.SZ</stp>
        <stp>2019-12-31</stp>
        <stp>1</stp>
        <tr r="J1174" s="3"/>
      </tp>
      <tp>
        <v>1236837717.03</v>
        <stp/>
        <stp>EM_S_FA_PROFIT_TTM</stp>
        <stp>3</stp>
        <stp>000718.SZ</stp>
        <stp>2019-12-31</stp>
        <stp>1</stp>
        <tr r="J264" s="3"/>
      </tp>
      <tp>
        <v>55915421.350000001</v>
        <stp/>
        <stp>EM_S_FA_PROFIT_TTM</stp>
        <stp>3</stp>
        <stp>002718.SZ</stp>
        <stp>2019-12-31</stp>
        <stp>1</stp>
        <tr r="J1172" s="3"/>
      </tp>
      <tp>
        <v>773363537.88999999</v>
        <stp/>
        <stp>EM_S_FA_PROFIT_TTM</stp>
        <stp>3</stp>
        <stp>000719.SZ</stp>
        <stp>2019-12-31</stp>
        <stp>1</stp>
        <tr r="J265" s="3"/>
      </tp>
      <tp>
        <v>52738082.090000004</v>
        <stp/>
        <stp>EM_S_FA_PROFIT_TTM</stp>
        <stp>3</stp>
        <stp>300729.SZ</stp>
        <stp>2019-12-31</stp>
        <stp>1</stp>
        <tr r="J2119" s="3"/>
      </tp>
      <tp>
        <v>-162675300.03999999</v>
        <stp/>
        <stp>EM_S_FA_PROFIT_TTM</stp>
        <stp>3</stp>
        <stp>002719.SZ</stp>
        <stp>2019-12-31</stp>
        <stp>1</stp>
        <tr r="J1173" s="3"/>
      </tp>
      <tp>
        <v>1749786.97</v>
        <stp/>
        <stp>EM_S_FA_PROFIT_TTM</stp>
        <stp>3</stp>
        <stp>000716.SZ</stp>
        <stp>2019-12-31</stp>
        <stp>1</stp>
        <tr r="J262" s="3"/>
      </tp>
      <tp>
        <v>292218262.08999997</v>
        <stp/>
        <stp>EM_S_FA_PROFIT_TTM</stp>
        <stp>3</stp>
        <stp>300726.SZ</stp>
        <stp>2019-12-31</stp>
        <stp>1</stp>
        <tr r="J2117" s="3"/>
      </tp>
      <tp>
        <v>-1675622612.7</v>
        <stp/>
        <stp>EM_S_FA_PROFIT_TTM</stp>
        <stp>3</stp>
        <stp>002716.SZ</stp>
        <stp>2019-12-31</stp>
        <stp>1</stp>
        <tr r="J1170" s="3"/>
      </tp>
      <tp>
        <v>1838785638.3</v>
        <stp/>
        <stp>EM_S_FA_PROFIT_TTM</stp>
        <stp>3</stp>
        <stp>000717.SZ</stp>
        <stp>2019-12-31</stp>
        <stp>1</stp>
        <tr r="J263" s="3"/>
      </tp>
      <tp>
        <v>56022795.100000001</v>
        <stp/>
        <stp>EM_S_FA_PROFIT_TTM</stp>
        <stp>3</stp>
        <stp>300727.SZ</stp>
        <stp>2019-12-31</stp>
        <stp>1</stp>
        <tr r="J2118" s="3"/>
      </tp>
      <tp>
        <v>529409841.17000002</v>
        <stp/>
        <stp>EM_S_FA_PROFIT_TTM</stp>
        <stp>3</stp>
        <stp>002717.SZ</stp>
        <stp>2019-12-31</stp>
        <stp>1</stp>
        <tr r="J1171" s="3"/>
      </tp>
      <tp>
        <v>382326786.14999998</v>
        <stp/>
        <stp>EM_S_FA_PROFIT_TTM</stp>
        <stp>3</stp>
        <stp>300724.SZ</stp>
        <stp>2019-12-31</stp>
        <stp>1</stp>
        <tr r="J2115" s="3"/>
      </tp>
      <tp>
        <v>1632319112.73</v>
        <stp/>
        <stp>EM_S_FA_PROFIT_TTM</stp>
        <stp>3</stp>
        <stp>002714.SZ</stp>
        <stp>2019-12-31</stp>
        <stp>1</stp>
        <tr r="J1168" s="3"/>
      </tp>
      <tp>
        <v>146498962.25999999</v>
        <stp/>
        <stp>EM_S_FA_PROFIT_TTM</stp>
        <stp>3</stp>
        <stp>000715.SZ</stp>
        <stp>2019-12-31</stp>
        <stp>1</stp>
        <tr r="J261" s="3"/>
      </tp>
      <tp>
        <v>156779374.56</v>
        <stp/>
        <stp>EM_S_FA_PROFIT_TTM</stp>
        <stp>3</stp>
        <stp>300725.SZ</stp>
        <stp>2019-12-31</stp>
        <stp>1</stp>
        <tr r="J2116" s="3"/>
      </tp>
      <tp>
        <v>5476125.6799999997</v>
        <stp/>
        <stp>EM_S_FA_PROFIT_TTM</stp>
        <stp>3</stp>
        <stp>002715.SZ</stp>
        <stp>2019-12-31</stp>
        <stp>1</stp>
        <tr r="J1169" s="3"/>
      </tp>
      <tp>
        <v>95272794.739999995</v>
        <stp/>
        <stp>EM_S_FA_PROFIT_TTM</stp>
        <stp>3</stp>
        <stp>000712.SZ</stp>
        <stp>2019-12-31</stp>
        <stp>1</stp>
        <tr r="J259" s="3"/>
      </tp>
      <tp>
        <v>60704007.600000001</v>
        <stp/>
        <stp>EM_S_FA_PROFIT_TTM</stp>
        <stp>3</stp>
        <stp>300722.SZ</stp>
        <stp>2019-12-31</stp>
        <stp>1</stp>
        <tr r="J2113" s="3"/>
      </tp>
      <tp>
        <v>28898217.530000001</v>
        <stp/>
        <stp>EM_S_FA_PROFIT_TTM</stp>
        <stp>3</stp>
        <stp>002712.SZ</stp>
        <stp>2019-12-31</stp>
        <stp>1</stp>
        <tr r="J1166" s="3"/>
      </tp>
      <tp>
        <v>85809616.370000005</v>
        <stp/>
        <stp>EM_S_FA_PROFIT_TTM</stp>
        <stp>3</stp>
        <stp>000713.SZ</stp>
        <stp>2019-12-31</stp>
        <stp>1</stp>
        <tr r="J260" s="3"/>
      </tp>
      <tp>
        <v>242524905.46000001</v>
        <stp/>
        <stp>EM_S_FA_PROFIT_TTM</stp>
        <stp>3</stp>
        <stp>300723.SZ</stp>
        <stp>2019-12-31</stp>
        <stp>1</stp>
        <tr r="J2114" s="3"/>
      </tp>
      <tp>
        <v>72810100.260000005</v>
        <stp/>
        <stp>EM_S_FA_PROFIT_TTM</stp>
        <stp>3</stp>
        <stp>002713.SZ</stp>
        <stp>2019-12-31</stp>
        <stp>1</stp>
        <tr r="J1167" s="3"/>
      </tp>
      <tp>
        <v>332540548.70999998</v>
        <stp/>
        <stp>EM_S_FA_PROFIT_TTM</stp>
        <stp>3</stp>
        <stp>000710.SZ</stp>
        <stp>2019-12-31</stp>
        <stp>1</stp>
        <tr r="J257" s="3"/>
      </tp>
      <tp>
        <v>48280816.729999997</v>
        <stp/>
        <stp>EM_S_FA_PROFIT_TTM</stp>
        <stp>3</stp>
        <stp>300720.SZ</stp>
        <stp>2019-12-31</stp>
        <stp>1</stp>
        <tr r="J2111" s="3"/>
      </tp>
      <tp>
        <v>-4336493.04</v>
        <stp/>
        <stp>EM_S_FA_PROFIT_TTM</stp>
        <stp>3</stp>
        <stp>000711.SZ</stp>
        <stp>2019-12-31</stp>
        <stp>1</stp>
        <tr r="J258" s="3"/>
      </tp>
      <tp>
        <v>10899841.550000001</v>
        <stp/>
        <stp>EM_S_FA_PROFIT_TTM</stp>
        <stp>3</stp>
        <stp>300721.SZ</stp>
        <stp>2019-12-31</stp>
        <stp>1</stp>
        <tr r="J2112" s="3"/>
      </tp>
      <tp>
        <v>-4435882314.5100002</v>
        <stp/>
        <stp>EM_S_FA_PROFIT_TTM</stp>
        <stp>3</stp>
        <stp>002711.SZ</stp>
        <stp>2019-12-31</stp>
        <stp>1</stp>
        <tr r="J1165" s="3"/>
      </tp>
      <tp>
        <v>1649142444.3</v>
        <stp/>
        <stp>EM_S_FA_PROFIT_TTM</stp>
        <stp>3</stp>
        <stp>000708.SZ</stp>
        <stp>2019-12-31</stp>
        <stp>1</stp>
        <tr r="J255" s="3"/>
      </tp>
      <tp>
        <v>95308669.760000005</v>
        <stp/>
        <stp>EM_S_FA_PROFIT_TTM</stp>
        <stp>3</stp>
        <stp>300738.SZ</stp>
        <stp>2019-12-31</stp>
        <stp>1</stp>
        <tr r="J2127" s="3"/>
      </tp>
      <tp>
        <v>-108420328.06</v>
        <stp/>
        <stp>EM_S_FA_PROFIT_TTM</stp>
        <stp>3</stp>
        <stp>002708.SZ</stp>
        <stp>2019-12-31</stp>
        <stp>1</stp>
        <tr r="J1163" s="3"/>
      </tp>
      <tp>
        <v>2502843079.5799999</v>
        <stp/>
        <stp>EM_S_FA_PROFIT_TTM</stp>
        <stp>3</stp>
        <stp>000709.SZ</stp>
        <stp>2019-12-31</stp>
        <stp>1</stp>
        <tr r="J256" s="3"/>
      </tp>
      <tp>
        <v>128540725.98</v>
        <stp/>
        <stp>EM_S_FA_PROFIT_TTM</stp>
        <stp>3</stp>
        <stp>300739.SZ</stp>
        <stp>2019-12-31</stp>
        <stp>1</stp>
        <tr r="J2128" s="3"/>
      </tp>
      <tp>
        <v>56732552.259999998</v>
        <stp/>
        <stp>EM_S_FA_PROFIT_TTM</stp>
        <stp>3</stp>
        <stp>002709.SZ</stp>
        <stp>2019-12-31</stp>
        <stp>1</stp>
        <tr r="J1164" s="3"/>
      </tp>
      <tp>
        <v>-17591312.859999999</v>
        <stp/>
        <stp>EM_S_FA_PROFIT_TTM</stp>
        <stp>3</stp>
        <stp>300736.SZ</stp>
        <stp>2019-12-31</stp>
        <stp>1</stp>
        <tr r="J2125" s="3"/>
      </tp>
      <tp>
        <v>255242507.71000001</v>
        <stp/>
        <stp>EM_S_FA_PROFIT_TTM</stp>
        <stp>3</stp>
        <stp>002706.SZ</stp>
        <stp>2019-12-31</stp>
        <stp>1</stp>
        <tr r="J1161" s="3"/>
      </tp>
      <tp>
        <v>-42785292.450000003</v>
        <stp/>
        <stp>EM_S_FA_PROFIT_TTM</stp>
        <stp>3</stp>
        <stp>000707.SZ</stp>
        <stp>2019-12-31</stp>
        <stp>1</stp>
        <tr r="J254" s="3"/>
      </tp>
      <tp>
        <v>292956284.37</v>
        <stp/>
        <stp>EM_S_FA_PROFIT_TTM</stp>
        <stp>3</stp>
        <stp>300737.SZ</stp>
        <stp>2019-12-31</stp>
        <stp>1</stp>
        <tr r="J2126" s="3"/>
      </tp>
      <tp>
        <v>-66979161.32</v>
        <stp/>
        <stp>EM_S_FA_PROFIT_TTM</stp>
        <stp>3</stp>
        <stp>002707.SZ</stp>
        <stp>2019-12-31</stp>
        <stp>1</stp>
        <tr r="J1162" s="3"/>
      </tp>
      <tp>
        <v>83474955.090000004</v>
        <stp/>
        <stp>EM_S_FA_PROFIT_TTM</stp>
        <stp>3</stp>
        <stp>000705.SZ</stp>
        <stp>2019-12-31</stp>
        <stp>1</stp>
        <tr r="J253" s="3"/>
      </tp>
      <tp>
        <v>396516915.58999997</v>
        <stp/>
        <stp>EM_S_FA_PROFIT_TTM</stp>
        <stp>3</stp>
        <stp>300735.SZ</stp>
        <stp>2019-12-31</stp>
        <stp>1</stp>
        <tr r="J2124" s="3"/>
      </tp>
      <tp>
        <v>664790571.44000006</v>
        <stp/>
        <stp>EM_S_FA_PROFIT_TTM</stp>
        <stp>3</stp>
        <stp>002705.SZ</stp>
        <stp>2019-12-31</stp>
        <stp>1</stp>
        <tr r="J1160" s="3"/>
      </tp>
      <tp>
        <v>11449381.85</v>
        <stp/>
        <stp>EM_S_FA_PROFIT_TTM</stp>
        <stp>3</stp>
        <stp>000702.SZ</stp>
        <stp>2019-12-31</stp>
        <stp>1</stp>
        <tr r="J251" s="3"/>
      </tp>
      <tp>
        <v>280205247.86000001</v>
        <stp/>
        <stp>EM_S_FA_PROFIT_TTM</stp>
        <stp>3</stp>
        <stp>300732.SZ</stp>
        <stp>2019-12-31</stp>
        <stp>1</stp>
        <tr r="J2122" s="3"/>
      </tp>
      <tp>
        <v>20484809.530000001</v>
        <stp/>
        <stp>EM_S_FA_PROFIT_TTM</stp>
        <stp>3</stp>
        <stp>002702.SZ</stp>
        <stp>2019-12-31</stp>
        <stp>1</stp>
        <tr r="J1158" s="3"/>
      </tp>
      <tp>
        <v>2123170622.6900001</v>
        <stp/>
        <stp>EM_S_FA_PROFIT_TTM</stp>
        <stp>3</stp>
        <stp>000703.SZ</stp>
        <stp>2019-12-31</stp>
        <stp>1</stp>
        <tr r="J252" s="3"/>
      </tp>
      <tp>
        <v>23251175.27</v>
        <stp/>
        <stp>EM_S_FA_PROFIT_TTM</stp>
        <stp>3</stp>
        <stp>300733.SZ</stp>
        <stp>2019-12-31</stp>
        <stp>1</stp>
        <tr r="J2123" s="3"/>
      </tp>
      <tp>
        <v>-29397561.620000001</v>
        <stp/>
        <stp>EM_S_FA_PROFIT_TTM</stp>
        <stp>3</stp>
        <stp>002703.SZ</stp>
        <stp>2019-12-31</stp>
        <stp>1</stp>
        <tr r="J1159" s="3"/>
      </tp>
      <tp>
        <v>91431779.730000004</v>
        <stp/>
        <stp>EM_S_FA_PROFIT_TTM</stp>
        <stp>3</stp>
        <stp>000700.SZ</stp>
        <stp>2019-12-31</stp>
        <stp>1</stp>
        <tr r="J249" s="3"/>
      </tp>
      <tp>
        <v>32517700.399999999</v>
        <stp/>
        <stp>EM_S_FA_PROFIT_TTM</stp>
        <stp>3</stp>
        <stp>300730.SZ</stp>
        <stp>2019-12-31</stp>
        <stp>1</stp>
        <tr r="J2120" s="3"/>
      </tp>
      <tp>
        <v>80519454.010000005</v>
        <stp/>
        <stp>EM_S_FA_PROFIT_TTM</stp>
        <stp>3</stp>
        <stp>002700.SZ</stp>
        <stp>2019-12-31</stp>
        <stp>1</stp>
        <tr r="J1156" s="3"/>
      </tp>
      <tp>
        <v>-214725465.19</v>
        <stp/>
        <stp>EM_S_FA_PROFIT_TTM</stp>
        <stp>3</stp>
        <stp>000701.SZ</stp>
        <stp>2019-12-31</stp>
        <stp>1</stp>
        <tr r="J250" s="3"/>
      </tp>
      <tp>
        <v>44337446.329999998</v>
        <stp/>
        <stp>EM_S_FA_PROFIT_TTM</stp>
        <stp>3</stp>
        <stp>300731.SZ</stp>
        <stp>2019-12-31</stp>
        <stp>1</stp>
        <tr r="J2121" s="3"/>
      </tp>
      <tp>
        <v>221841176</v>
        <stp/>
        <stp>EM_S_FA_PROFIT_TTM</stp>
        <stp>3</stp>
        <stp>002701.SZ</stp>
        <stp>2019-12-31</stp>
        <stp>1</stp>
        <tr r="J1157" s="3"/>
      </tp>
      <tp>
        <v>1626864896.3599999</v>
        <stp/>
        <stp>EM_S_FA_PROFIT_TTM</stp>
        <stp>3</stp>
        <stp>000778.SZ</stp>
        <stp>2019-12-31</stp>
        <stp>1</stp>
        <tr r="J300" s="3"/>
      </tp>
      <tp>
        <v>139225591.28999999</v>
        <stp/>
        <stp>EM_S_FA_PROFIT_TTM</stp>
        <stp>3</stp>
        <stp>300748.SZ</stp>
        <stp>2019-12-31</stp>
        <stp>1</stp>
        <tr r="J2136" s="3"/>
      </tp>
      <tp>
        <v>11208541.18</v>
        <stp/>
        <stp>EM_S_FA_PROFIT_TTM</stp>
        <stp>3</stp>
        <stp>002778.SZ</stp>
        <stp>2019-12-31</stp>
        <stp>1</stp>
        <tr r="J1228" s="3"/>
      </tp>
      <tp>
        <v>282148440.31</v>
        <stp/>
        <stp>EM_S_FA_PROFIT_TTM</stp>
        <stp>3</stp>
        <stp>000779.SZ</stp>
        <stp>2019-12-31</stp>
        <stp>1</stp>
        <tr r="J301" s="3"/>
      </tp>
      <tp>
        <v>77921505.319999993</v>
        <stp/>
        <stp>EM_S_FA_PROFIT_TTM</stp>
        <stp>3</stp>
        <stp>300749.SZ</stp>
        <stp>2019-12-31</stp>
        <stp>1</stp>
        <tr r="J2137" s="3"/>
      </tp>
      <tp>
        <v>12311933.26</v>
        <stp/>
        <stp>EM_S_FA_PROFIT_TTM</stp>
        <stp>3</stp>
        <stp>002779.SZ</stp>
        <stp>2019-12-31</stp>
        <stp>1</stp>
        <tr r="J1229" s="3"/>
      </tp>
      <tp>
        <v>6381080334.1999998</v>
        <stp/>
        <stp>EM_S_FA_PROFIT_TTM</stp>
        <stp>3</stp>
        <stp>000776.SZ</stp>
        <stp>2019-12-31</stp>
        <stp>1</stp>
        <tr r="J298" s="3"/>
      </tp>
      <tp>
        <v>78134134.379999995</v>
        <stp/>
        <stp>EM_S_FA_PROFIT_TTM</stp>
        <stp>3</stp>
        <stp>300746.SZ</stp>
        <stp>2019-12-31</stp>
        <stp>1</stp>
        <tr r="J2134" s="3"/>
      </tp>
      <tp>
        <v>181062199.66</v>
        <stp/>
        <stp>EM_S_FA_PROFIT_TTM</stp>
        <stp>3</stp>
        <stp>002776.SZ</stp>
        <stp>2019-12-31</stp>
        <stp>1</stp>
        <tr r="J1226" s="3"/>
      </tp>
      <tp>
        <v>139694407.63999999</v>
        <stp/>
        <stp>EM_S_FA_PROFIT_TTM</stp>
        <stp>3</stp>
        <stp>000777.SZ</stp>
        <stp>2019-12-31</stp>
        <stp>1</stp>
        <tr r="J299" s="3"/>
      </tp>
      <tp>
        <v>362183223.01999998</v>
        <stp/>
        <stp>EM_S_FA_PROFIT_TTM</stp>
        <stp>3</stp>
        <stp>300747.SZ</stp>
        <stp>2019-12-31</stp>
        <stp>1</stp>
        <tr r="J2135" s="3"/>
      </tp>
      <tp>
        <v>156422677.81</v>
        <stp/>
        <stp>EM_S_FA_PROFIT_TTM</stp>
        <stp>3</stp>
        <stp>002777.SZ</stp>
        <stp>2019-12-31</stp>
        <stp>1</stp>
        <tr r="J1227" s="3"/>
      </tp>
      <tp>
        <v>44729198.740000002</v>
        <stp/>
        <stp>EM_S_FA_PROFIT_TTM</stp>
        <stp>3</stp>
        <stp>002774.SZ</stp>
        <stp>2019-12-31</stp>
        <stp>1</stp>
        <tr r="J1224" s="3"/>
      </tp>
      <tp>
        <v>48038224</v>
        <stp/>
        <stp>EM_S_FA_PROFIT_TTM</stp>
        <stp>3</stp>
        <stp>300745.SZ</stp>
        <stp>2019-12-31</stp>
        <stp>1</stp>
        <tr r="J2133" s="3"/>
      </tp>
      <tp>
        <v>252585991.28</v>
        <stp/>
        <stp>EM_S_FA_PROFIT_TTM</stp>
        <stp>3</stp>
        <stp>002775.SZ</stp>
        <stp>2019-12-31</stp>
        <stp>1</stp>
        <tr r="J1225" s="3"/>
      </tp>
      <tp>
        <v>-45763053.159999996</v>
        <stp/>
        <stp>EM_S_FA_PROFIT_TTM</stp>
        <stp>3</stp>
        <stp>300742.SZ</stp>
        <stp>2019-12-31</stp>
        <stp>1</stp>
        <tr r="J2131" s="3"/>
      </tp>
      <tp>
        <v>46112184.219999999</v>
        <stp/>
        <stp>EM_S_FA_PROFIT_TTM</stp>
        <stp>3</stp>
        <stp>002772.SZ</stp>
        <stp>2019-12-31</stp>
        <stp>1</stp>
        <tr r="J1222" s="3"/>
      </tp>
      <tp>
        <v>31174189.43</v>
        <stp/>
        <stp>EM_S_FA_PROFIT_TTM</stp>
        <stp>3</stp>
        <stp>300743.SZ</stp>
        <stp>2019-12-31</stp>
        <stp>1</stp>
        <tr r="J2132" s="3"/>
      </tp>
      <tp>
        <v>740756227.71000004</v>
        <stp/>
        <stp>EM_S_FA_PROFIT_TTM</stp>
        <stp>3</stp>
        <stp>002773.SZ</stp>
        <stp>2019-12-31</stp>
        <stp>1</stp>
        <tr r="J1223" s="3"/>
      </tp>
      <tp>
        <v>24666911.98</v>
        <stp/>
        <stp>EM_S_FA_PROFIT_TTM</stp>
        <stp>3</stp>
        <stp>300740.SZ</stp>
        <stp>2019-12-31</stp>
        <stp>1</stp>
        <tr r="J2129" s="3"/>
      </tp>
      <tp>
        <v>53761258.920000002</v>
        <stp/>
        <stp>EM_S_FA_PROFIT_TTM</stp>
        <stp>3</stp>
        <stp>002770.SZ</stp>
        <stp>2019-12-31</stp>
        <stp>1</stp>
        <tr r="J1220" s="3"/>
      </tp>
      <tp>
        <v>1244251665</v>
        <stp/>
        <stp>EM_S_FA_PROFIT_TTM</stp>
        <stp>3</stp>
        <stp>300741.SZ</stp>
        <stp>2019-12-31</stp>
        <stp>1</stp>
        <tr r="J2130" s="3"/>
      </tp>
      <tp>
        <v>29597346.329999998</v>
        <stp/>
        <stp>EM_S_FA_PROFIT_TTM</stp>
        <stp>3</stp>
        <stp>002771.SZ</stp>
        <stp>2019-12-31</stp>
        <stp>1</stp>
        <tr r="J1221" s="3"/>
      </tp>
      <tp>
        <v>678686119</v>
        <stp/>
        <stp>EM_S_FA_PROFIT_TTM</stp>
        <stp>3</stp>
        <stp>000768.SZ</stp>
        <stp>2019-12-31</stp>
        <stp>1</stp>
        <tr r="J297" s="3"/>
      </tp>
      <tp>
        <v>119756890.48</v>
        <stp/>
        <stp>EM_S_FA_PROFIT_TTM</stp>
        <stp>3</stp>
        <stp>300758.SZ</stp>
        <stp>2019-12-31</stp>
        <stp>1</stp>
        <tr r="J2145" s="3"/>
      </tp>
      <tp>
        <v>361560158.51999998</v>
        <stp/>
        <stp>EM_S_FA_PROFIT_TTM</stp>
        <stp>3</stp>
        <stp>002768.SZ</stp>
        <stp>2019-12-31</stp>
        <stp>1</stp>
        <tr r="J1218" s="3"/>
      </tp>
      <tp>
        <v>432086774.35000002</v>
        <stp/>
        <stp>EM_S_FA_PROFIT_TTM</stp>
        <stp>3</stp>
        <stp>300759.SZ</stp>
        <stp>2019-12-31</stp>
        <stp>1</stp>
        <tr r="J2146" s="3"/>
      </tp>
      <tp>
        <v>63571508.729999997</v>
        <stp/>
        <stp>EM_S_FA_PROFIT_TTM</stp>
        <stp>3</stp>
        <stp>002769.SZ</stp>
        <stp>2019-12-31</stp>
        <stp>1</stp>
        <tr r="J1219" s="3"/>
      </tp>
      <tp>
        <v>307839699.35000002</v>
        <stp/>
        <stp>EM_S_FA_PROFIT_TTM</stp>
        <stp>3</stp>
        <stp>000766.SZ</stp>
        <stp>2019-12-31</stp>
        <stp>1</stp>
        <tr r="J295" s="3"/>
      </tp>
      <tp>
        <v>80966828.459999993</v>
        <stp/>
        <stp>EM_S_FA_PROFIT_TTM</stp>
        <stp>3</stp>
        <stp>300756.SZ</stp>
        <stp>2019-12-31</stp>
        <stp>1</stp>
        <tr r="J2143" s="3"/>
      </tp>
      <tp>
        <v>-533429459.62</v>
        <stp/>
        <stp>EM_S_FA_PROFIT_TTM</stp>
        <stp>3</stp>
        <stp>002766.SZ</stp>
        <stp>2019-12-31</stp>
        <stp>1</stp>
        <tr r="J1216" s="3"/>
      </tp>
      <tp>
        <v>120600008.34999999</v>
        <stp/>
        <stp>EM_S_FA_PROFIT_TTM</stp>
        <stp>3</stp>
        <stp>000767.SZ</stp>
        <stp>2019-12-31</stp>
        <stp>1</stp>
        <tr r="J296" s="3"/>
      </tp>
      <tp>
        <v>89331639.629999995</v>
        <stp/>
        <stp>EM_S_FA_PROFIT_TTM</stp>
        <stp>3</stp>
        <stp>300757.SZ</stp>
        <stp>2019-12-31</stp>
        <stp>1</stp>
        <tr r="J2144" s="3"/>
      </tp>
      <tp>
        <v>22785372.84</v>
        <stp/>
        <stp>EM_S_FA_PROFIT_TTM</stp>
        <stp>3</stp>
        <stp>002767.SZ</stp>
        <stp>2019-12-31</stp>
        <stp>1</stp>
        <tr r="J1217" s="3"/>
      </tp>
      <tp>
        <v>321766237.64999998</v>
        <stp/>
        <stp>EM_S_FA_PROFIT_TTM</stp>
        <stp>3</stp>
        <stp>300755.SZ</stp>
        <stp>2019-12-31</stp>
        <stp>1</stp>
        <tr r="J2142" s="3"/>
      </tp>
      <tp>
        <v>-98181758.670000002</v>
        <stp/>
        <stp>EM_S_FA_PROFIT_TTM</stp>
        <stp>3</stp>
        <stp>002765.SZ</stp>
        <stp>2019-12-31</stp>
        <stp>1</stp>
        <tr r="J1215" s="3"/>
      </tp>
      <tp>
        <v>-170704786.40000001</v>
        <stp/>
        <stp>EM_S_FA_PROFIT_TTM</stp>
        <stp>3</stp>
        <stp>000762.SZ</stp>
        <stp>2019-12-31</stp>
        <stp>1</stp>
        <tr r="J294" s="3"/>
      </tp>
      <tp>
        <v>94668143.959999993</v>
        <stp/>
        <stp>EM_S_FA_PROFIT_TTM</stp>
        <stp>3</stp>
        <stp>300752.SZ</stp>
        <stp>2019-12-31</stp>
        <stp>1</stp>
        <tr r="J2140" s="3"/>
      </tp>
      <tp>
        <v>26652741.809999999</v>
        <stp/>
        <stp>EM_S_FA_PROFIT_TTM</stp>
        <stp>3</stp>
        <stp>002762.SZ</stp>
        <stp>2019-12-31</stp>
        <stp>1</stp>
        <tr r="J1213" s="3"/>
      </tp>
      <tp>
        <v>96583923.349999994</v>
        <stp/>
        <stp>EM_S_FA_PROFIT_TTM</stp>
        <stp>3</stp>
        <stp>300753.SZ</stp>
        <stp>2019-12-31</stp>
        <stp>1</stp>
        <tr r="J2141" s="3"/>
      </tp>
      <tp>
        <v>233501452.30000001</v>
        <stp/>
        <stp>EM_S_FA_PROFIT_TTM</stp>
        <stp>3</stp>
        <stp>002763.SZ</stp>
        <stp>2019-12-31</stp>
        <stp>1</stp>
        <tr r="J1214" s="3"/>
      </tp>
      <tp>
        <v>-1017631362.4299999</v>
        <stp/>
        <stp>EM_S_FA_PROFIT_TTM</stp>
        <stp>3</stp>
        <stp>000760.SZ</stp>
        <stp>2019-12-31</stp>
        <stp>1</stp>
        <tr r="J292" s="3"/>
      </tp>
      <tp>
        <v>4853877548.6300001</v>
        <stp/>
        <stp>EM_S_FA_PROFIT_TTM</stp>
        <stp>3</stp>
        <stp>300750.SZ</stp>
        <stp>2019-12-31</stp>
        <stp>1</stp>
        <tr r="J2138" s="3"/>
      </tp>
      <tp>
        <v>52778892.479999997</v>
        <stp/>
        <stp>EM_S_FA_PROFIT_TTM</stp>
        <stp>3</stp>
        <stp>002760.SZ</stp>
        <stp>2019-12-31</stp>
        <stp>1</stp>
        <tr r="J1211" s="3"/>
      </tp>
      <tp>
        <v>697919129.47000003</v>
        <stp/>
        <stp>EM_S_FA_PROFIT_TTM</stp>
        <stp>3</stp>
        <stp>000761.SZ</stp>
        <stp>2019-12-31</stp>
        <stp>1</stp>
        <tr r="J293" s="3"/>
      </tp>
      <tp>
        <v>213479177.53</v>
        <stp/>
        <stp>EM_S_FA_PROFIT_TTM</stp>
        <stp>3</stp>
        <stp>300751.SZ</stp>
        <stp>2019-12-31</stp>
        <stp>1</stp>
        <tr r="J2139" s="3"/>
      </tp>
      <tp>
        <v>-13994280.02</v>
        <stp/>
        <stp>EM_S_FA_PROFIT_TTM</stp>
        <stp>3</stp>
        <stp>002761.SZ</stp>
        <stp>2019-12-31</stp>
        <stp>1</stp>
        <tr r="J1212" s="3"/>
      </tp>
      <tp>
        <v>-10308293.24</v>
        <stp/>
        <stp>EM_S_FA_PROFIT_TTM</stp>
        <stp>3</stp>
        <stp>000758.SZ</stp>
        <stp>2019-12-31</stp>
        <stp>1</stp>
        <tr r="J290" s="3"/>
      </tp>
      <tp>
        <v>225912551.47</v>
        <stp/>
        <stp>EM_S_FA_PROFIT_TTM</stp>
        <stp>3</stp>
        <stp>300768.SZ</stp>
        <stp>2019-12-31</stp>
        <stp>1</stp>
        <tr r="J2154" s="3"/>
      </tp>
      <tp>
        <v>30987356.760000002</v>
        <stp/>
        <stp>EM_S_FA_PROFIT_TTM</stp>
        <stp>3</stp>
        <stp>002758.SZ</stp>
        <stp>2019-12-31</stp>
        <stp>1</stp>
        <tr r="J1209" s="3"/>
      </tp>
      <tp>
        <v>4760065.18</v>
        <stp/>
        <stp>EM_S_FA_PROFIT_TTM</stp>
        <stp>3</stp>
        <stp>000759.SZ</stp>
        <stp>2019-12-31</stp>
        <stp>1</stp>
        <tr r="J291" s="3"/>
      </tp>
      <tp>
        <v>100241361.68000001</v>
        <stp/>
        <stp>EM_S_FA_PROFIT_TTM</stp>
        <stp>3</stp>
        <stp>300769.SZ</stp>
        <stp>2019-12-31</stp>
        <stp>1</stp>
        <tr r="J2155" s="3"/>
      </tp>
      <tp>
        <v>413846055.51999998</v>
        <stp/>
        <stp>EM_S_FA_PROFIT_TTM</stp>
        <stp>3</stp>
        <stp>002759.SZ</stp>
        <stp>2019-12-31</stp>
        <stp>1</stp>
        <tr r="J1210" s="3"/>
      </tp>
      <tp>
        <v>318485590.80000001</v>
        <stp/>
        <stp>EM_S_FA_PROFIT_TTM</stp>
        <stp>3</stp>
        <stp>000756.SZ</stp>
        <stp>2019-12-31</stp>
        <stp>1</stp>
        <tr r="J288" s="3"/>
      </tp>
      <tp>
        <v>181015396.83000001</v>
        <stp/>
        <stp>EM_S_FA_PROFIT_TTM</stp>
        <stp>3</stp>
        <stp>300766.SZ</stp>
        <stp>2019-12-31</stp>
        <stp>1</stp>
        <tr r="J2152" s="3"/>
      </tp>
      <tp>
        <v>418033050.32999998</v>
        <stp/>
        <stp>EM_S_FA_PROFIT_TTM</stp>
        <stp>3</stp>
        <stp>002756.SZ</stp>
        <stp>2019-12-31</stp>
        <stp>1</stp>
        <tr r="J1207" s="3"/>
      </tp>
      <tp>
        <v>71389391.670000002</v>
        <stp/>
        <stp>EM_S_FA_PROFIT_TTM</stp>
        <stp>3</stp>
        <stp>000757.SZ</stp>
        <stp>2019-12-31</stp>
        <stp>1</stp>
        <tr r="J289" s="3"/>
      </tp>
      <tp>
        <v>93941273.290000007</v>
        <stp/>
        <stp>EM_S_FA_PROFIT_TTM</stp>
        <stp>3</stp>
        <stp>300767.SZ</stp>
        <stp>2019-12-31</stp>
        <stp>1</stp>
        <tr r="J2153" s="3"/>
      </tp>
      <tp>
        <v>195583730.63</v>
        <stp/>
        <stp>EM_S_FA_PROFIT_TTM</stp>
        <stp>3</stp>
        <stp>002757.SZ</stp>
        <stp>2019-12-31</stp>
        <stp>1</stp>
        <tr r="J1208" s="3"/>
      </tp>
      <tp>
        <v>261420624.21000001</v>
        <stp/>
        <stp>EM_S_FA_PROFIT_TTM</stp>
        <stp>3</stp>
        <stp>000755.SZ</stp>
        <stp>2019-12-31</stp>
        <stp>1</stp>
        <tr r="J287" s="3"/>
      </tp>
      <tp>
        <v>266805069.31</v>
        <stp/>
        <stp>EM_S_FA_PROFIT_TTM</stp>
        <stp>3</stp>
        <stp>300765.SZ</stp>
        <stp>2019-12-31</stp>
        <stp>1</stp>
        <tr r="J2151" s="3"/>
      </tp>
      <tp>
        <v>772068943.82000005</v>
        <stp/>
        <stp>EM_S_FA_PROFIT_TTM</stp>
        <stp>3</stp>
        <stp>002755.SZ</stp>
        <stp>2019-12-31</stp>
        <stp>1</stp>
        <tr r="J1206" s="3"/>
      </tp>
      <tp>
        <v>-439366058.87</v>
        <stp/>
        <stp>EM_S_FA_PROFIT_TTM</stp>
        <stp>3</stp>
        <stp>000752.SZ</stp>
        <stp>2019-12-31</stp>
        <stp>1</stp>
        <tr r="J285" s="3"/>
      </tp>
      <tp>
        <v>108174010.70999999</v>
        <stp/>
        <stp>EM_S_FA_PROFIT_TTM</stp>
        <stp>3</stp>
        <stp>300762.SZ</stp>
        <stp>2019-12-31</stp>
        <stp>1</stp>
        <tr r="J2149" s="3"/>
      </tp>
      <tp>
        <v>45363797.090000004</v>
        <stp/>
        <stp>EM_S_FA_PROFIT_TTM</stp>
        <stp>3</stp>
        <stp>002752.SZ</stp>
        <stp>2019-12-31</stp>
        <stp>1</stp>
        <tr r="J1204" s="3"/>
      </tp>
      <tp>
        <v>74752407.489999995</v>
        <stp/>
        <stp>EM_S_FA_PROFIT_TTM</stp>
        <stp>3</stp>
        <stp>000753.SZ</stp>
        <stp>2019-12-31</stp>
        <stp>1</stp>
        <tr r="J286" s="3"/>
      </tp>
      <tp>
        <v>109785230</v>
        <stp/>
        <stp>EM_S_FA_PROFIT_TTM</stp>
        <stp>3</stp>
        <stp>300763.SZ</stp>
        <stp>2019-12-31</stp>
        <stp>1</stp>
        <tr r="J2150" s="3"/>
      </tp>
      <tp>
        <v>117174554.94</v>
        <stp/>
        <stp>EM_S_FA_PROFIT_TTM</stp>
        <stp>3</stp>
        <stp>002753.SZ</stp>
        <stp>2019-12-31</stp>
        <stp>1</stp>
        <tr r="J1205" s="3"/>
      </tp>
      <tp>
        <v>571681663.15999997</v>
        <stp/>
        <stp>EM_S_FA_PROFIT_TTM</stp>
        <stp>3</stp>
        <stp>000750.SZ</stp>
        <stp>2019-12-31</stp>
        <stp>1</stp>
        <tr r="J283" s="3"/>
      </tp>
      <tp>
        <v>4497348716</v>
        <stp/>
        <stp>EM_S_FA_PROFIT_TTM</stp>
        <stp>3</stp>
        <stp>300760.SZ</stp>
        <stp>2019-12-31</stp>
        <stp>1</stp>
        <tr r="J2147" s="3"/>
      </tp>
      <tp>
        <v>289843.18</v>
        <stp/>
        <stp>EM_S_FA_PROFIT_TTM</stp>
        <stp>3</stp>
        <stp>002750.SZ</stp>
        <stp>2019-12-31</stp>
        <stp>1</stp>
        <tr r="J1202" s="3"/>
      </tp>
      <tp>
        <v>133658072.45</v>
        <stp/>
        <stp>EM_S_FA_PROFIT_TTM</stp>
        <stp>3</stp>
        <stp>000751.SZ</stp>
        <stp>2019-12-31</stp>
        <stp>1</stp>
        <tr r="J284" s="3"/>
      </tp>
      <tp>
        <v>1594141860.29</v>
        <stp/>
        <stp>EM_S_FA_PROFIT_TTM</stp>
        <stp>3</stp>
        <stp>300761.SZ</stp>
        <stp>2019-12-31</stp>
        <stp>1</stp>
        <tr r="J2148" s="3"/>
      </tp>
      <tp>
        <v>135966955.59</v>
        <stp/>
        <stp>EM_S_FA_PROFIT_TTM</stp>
        <stp>3</stp>
        <stp>002751.SZ</stp>
        <stp>2019-12-31</stp>
        <stp>1</stp>
        <tr r="J1203" s="3"/>
      </tp>
      <tp>
        <v>113203175</v>
        <stp/>
        <stp>EM_S_FA_PROFIT_TTM</stp>
        <stp>3</stp>
        <stp>300778.SZ</stp>
        <stp>2019-12-31</stp>
        <stp>1</stp>
        <tr r="J2163" s="3"/>
      </tp>
      <tp>
        <v>11207891.52</v>
        <stp/>
        <stp>EM_S_FA_PROFIT_TTM</stp>
        <stp>3</stp>
        <stp>002748.SZ</stp>
        <stp>2019-12-31</stp>
        <stp>1</stp>
        <tr r="J1200" s="3"/>
      </tp>
      <tp>
        <v>63277705.770000003</v>
        <stp/>
        <stp>EM_S_FA_PROFIT_TTM</stp>
        <stp>3</stp>
        <stp>300779.SZ</stp>
        <stp>2019-12-31</stp>
        <stp>1</stp>
        <tr r="J2164" s="3"/>
      </tp>
      <tp>
        <v>239120545.63</v>
        <stp/>
        <stp>EM_S_FA_PROFIT_TTM</stp>
        <stp>3</stp>
        <stp>002749.SZ</stp>
        <stp>2019-12-31</stp>
        <stp>1</stp>
        <tr r="J1201" s="3"/>
      </tp>
      <tp>
        <v>276719949.32999998</v>
        <stp/>
        <stp>EM_S_FA_PROFIT_TTM</stp>
        <stp>3</stp>
        <stp>300776.SZ</stp>
        <stp>2019-12-31</stp>
        <stp>1</stp>
        <tr r="J2161" s="3"/>
      </tp>
      <tp>
        <v>878723319.49000001</v>
        <stp/>
        <stp>EM_S_FA_PROFIT_TTM</stp>
        <stp>3</stp>
        <stp>002746.SZ</stp>
        <stp>2019-12-31</stp>
        <stp>1</stp>
        <tr r="J1198" s="3"/>
      </tp>
      <tp>
        <v>149454408.83000001</v>
        <stp/>
        <stp>EM_S_FA_PROFIT_TTM</stp>
        <stp>3</stp>
        <stp>300777.SZ</stp>
        <stp>2019-12-31</stp>
        <stp>1</stp>
        <tr r="J2162" s="3"/>
      </tp>
      <tp>
        <v>104612637.62</v>
        <stp/>
        <stp>EM_S_FA_PROFIT_TTM</stp>
        <stp>3</stp>
        <stp>002747.SZ</stp>
        <stp>2019-12-31</stp>
        <stp>1</stp>
        <tr r="J1199" s="3"/>
      </tp>
      <tp>
        <v>176170061.16</v>
        <stp/>
        <stp>EM_S_FA_PROFIT_TTM</stp>
        <stp>3</stp>
        <stp>300775.SZ</stp>
        <stp>2019-12-31</stp>
        <stp>1</stp>
        <tr r="J2160" s="3"/>
      </tp>
      <tp>
        <v>819930194.33000004</v>
        <stp/>
        <stp>EM_S_FA_PROFIT_TTM</stp>
        <stp>3</stp>
        <stp>002745.SZ</stp>
        <stp>2019-12-31</stp>
        <stp>1</stp>
        <tr r="J1197" s="3"/>
      </tp>
      <tp>
        <v>212267651.41</v>
        <stp/>
        <stp>EM_S_FA_PROFIT_TTM</stp>
        <stp>3</stp>
        <stp>300772.SZ</stp>
        <stp>2019-12-31</stp>
        <stp>1</stp>
        <tr r="J2158" s="3"/>
      </tp>
      <tp>
        <v>144194823.81999999</v>
        <stp/>
        <stp>EM_S_FA_PROFIT_TTM</stp>
        <stp>3</stp>
        <stp>002742.SZ</stp>
        <stp>2019-12-31</stp>
        <stp>1</stp>
        <tr r="J1195" s="3"/>
      </tp>
      <tp>
        <v>741659604.52999997</v>
        <stp/>
        <stp>EM_S_FA_PROFIT_TTM</stp>
        <stp>3</stp>
        <stp>300773.SZ</stp>
        <stp>2019-12-31</stp>
        <stp>1</stp>
        <tr r="J2159" s="3"/>
      </tp>
      <tp>
        <v>96730185.219999999</v>
        <stp/>
        <stp>EM_S_FA_PROFIT_TTM</stp>
        <stp>3</stp>
        <stp>002743.SZ</stp>
        <stp>2019-12-31</stp>
        <stp>1</stp>
        <tr r="J1196" s="3"/>
      </tp>
      <tp>
        <v>325549381.75999999</v>
        <stp/>
        <stp>EM_S_FA_PROFIT_TTM</stp>
        <stp>3</stp>
        <stp>300770.SZ</stp>
        <stp>2019-12-31</stp>
        <stp>1</stp>
        <tr r="J2156" s="3"/>
      </tp>
      <tp>
        <v>64653040.259999998</v>
        <stp/>
        <stp>EM_S_FA_PROFIT_TTM</stp>
        <stp>3</stp>
        <stp>002740.SZ</stp>
        <stp>2019-12-31</stp>
        <stp>1</stp>
        <tr r="J1193" s="3"/>
      </tp>
      <tp>
        <v>266868796.75</v>
        <stp/>
        <stp>EM_S_FA_PROFIT_TTM</stp>
        <stp>3</stp>
        <stp>300771.SZ</stp>
        <stp>2019-12-31</stp>
        <stp>1</stp>
        <tr r="J2157" s="3"/>
      </tp>
      <tp>
        <v>35736609.57</v>
        <stp/>
        <stp>EM_S_FA_PROFIT_TTM</stp>
        <stp>3</stp>
        <stp>002741.SZ</stp>
        <stp>2019-12-31</stp>
        <stp>1</stp>
        <tr r="J1194" s="3"/>
      </tp>
      <tp>
        <v>219441503.56999999</v>
        <stp/>
        <stp>EM_S_FA_PROFIT_TTM</stp>
        <stp>3</stp>
        <stp>300788.SZ</stp>
        <stp>2019-12-31</stp>
        <stp>1</stp>
        <tr r="J2172" s="3"/>
      </tp>
      <tp>
        <v>99449902.879999995</v>
        <stp/>
        <stp>EM_S_FA_PROFIT_TTM</stp>
        <stp>3</stp>
        <stp>300789.SZ</stp>
        <stp>2019-12-31</stp>
        <stp>1</stp>
        <tr r="J2173" s="3"/>
      </tp>
      <tp>
        <v>68805652.709999993</v>
        <stp/>
        <stp>EM_S_FA_PROFIT_TTM</stp>
        <stp>3</stp>
        <stp>300786.SZ</stp>
        <stp>2019-12-31</stp>
        <stp>1</stp>
        <tr r="J2170" s="3"/>
      </tp>
      <tp>
        <v>133706907.23999999</v>
        <stp/>
        <stp>EM_S_FA_PROFIT_TTM</stp>
        <stp>3</stp>
        <stp>300787.SZ</stp>
        <stp>2019-12-31</stp>
        <stp>1</stp>
        <tr r="J2171" s="3"/>
      </tp>
      <tp>
        <v>119349908.72</v>
        <stp/>
        <stp>EM_S_FA_PROFIT_TTM</stp>
        <stp>3</stp>
        <stp>300785.SZ</stp>
        <stp>2019-12-31</stp>
        <stp>1</stp>
        <tr r="J2169" s="3"/>
      </tp>
      <tp>
        <v>345338382.92000002</v>
        <stp/>
        <stp>EM_S_FA_PROFIT_TTM</stp>
        <stp>3</stp>
        <stp>300782.SZ</stp>
        <stp>2019-12-31</stp>
        <stp>1</stp>
        <tr r="J2167" s="3"/>
      </tp>
      <tp>
        <v>331710524.29000002</v>
        <stp/>
        <stp>EM_S_FA_PROFIT_TTM</stp>
        <stp>3</stp>
        <stp>300783.SZ</stp>
        <stp>2019-12-31</stp>
        <stp>1</stp>
        <tr r="J2168" s="3"/>
      </tp>
      <tp>
        <v>74801501.290000007</v>
        <stp/>
        <stp>EM_S_FA_PROFIT_TTM</stp>
        <stp>3</stp>
        <stp>300780.SZ</stp>
        <stp>2019-12-31</stp>
        <stp>1</stp>
        <tr r="J2165" s="3"/>
      </tp>
      <tp>
        <v>57201592.030000001</v>
        <stp/>
        <stp>EM_S_FA_PROFIT_TTM</stp>
        <stp>3</stp>
        <stp>300781.SZ</stp>
        <stp>2019-12-31</stp>
        <stp>1</stp>
        <tr r="J2166" s="3"/>
      </tp>
      <tp>
        <v>108017304.13</v>
        <stp/>
        <stp>EM_S_FA_PROFIT_TTM</stp>
        <stp>3</stp>
        <stp>300798.SZ</stp>
        <stp>2019-12-31</stp>
        <stp>1</stp>
        <tr r="J2181" s="3"/>
      </tp>
      <tp>
        <v>72432275.439999998</v>
        <stp/>
        <stp>EM_S_FA_PROFIT_TTM</stp>
        <stp>3</stp>
        <stp>300799.SZ</stp>
        <stp>2019-12-31</stp>
        <stp>1</stp>
        <tr r="J2182" s="3"/>
      </tp>
      <tp>
        <v>84089606.219999999</v>
        <stp/>
        <stp>EM_S_FA_PROFIT_TTM</stp>
        <stp>3</stp>
        <stp>300796.SZ</stp>
        <stp>2019-12-31</stp>
        <stp>1</stp>
        <tr r="J2179" s="3"/>
      </tp>
      <tp>
        <v>80977430.489999995</v>
        <stp/>
        <stp>EM_S_FA_PROFIT_TTM</stp>
        <stp>3</stp>
        <stp>300797.SZ</stp>
        <stp>2019-12-31</stp>
        <stp>1</stp>
        <tr r="J2180" s="3"/>
      </tp>
      <tp>
        <v>70460775.170000002</v>
        <stp/>
        <stp>EM_S_FA_PROFIT_TTM</stp>
        <stp>3</stp>
        <stp>300795.SZ</stp>
        <stp>2019-12-31</stp>
        <stp>1</stp>
        <tr r="J2178" s="3"/>
      </tp>
      <tp>
        <v>184461946.86000001</v>
        <stp/>
        <stp>EM_S_FA_PROFIT_TTM</stp>
        <stp>3</stp>
        <stp>300792.SZ</stp>
        <stp>2019-12-31</stp>
        <stp>1</stp>
        <tr r="J2176" s="3"/>
      </tp>
      <tp>
        <v>129183958.76000001</v>
        <stp/>
        <stp>EM_S_FA_PROFIT_TTM</stp>
        <stp>3</stp>
        <stp>300793.SZ</stp>
        <stp>2019-12-31</stp>
        <stp>1</stp>
        <tr r="J2177" s="3"/>
      </tp>
      <tp>
        <v>108733427.90000001</v>
        <stp/>
        <stp>EM_S_FA_PROFIT_TTM</stp>
        <stp>3</stp>
        <stp>300790.SZ</stp>
        <stp>2019-12-31</stp>
        <stp>1</stp>
        <tr r="J2174" s="3"/>
      </tp>
      <tp>
        <v>186422856.55000001</v>
        <stp/>
        <stp>EM_S_FA_PROFIT_TTM</stp>
        <stp>3</stp>
        <stp>300791.SZ</stp>
        <stp>2019-12-31</stp>
        <stp>1</stp>
        <tr r="J2175" s="3"/>
      </tp>
      <tp>
        <v>4685800.18</v>
        <stp/>
        <stp>EM_S_FA_PROFIT_TTM</stp>
        <stp>3</stp>
        <stp>000798.SZ</stp>
        <stp>2019-12-31</stp>
        <stp>1</stp>
        <tr r="J316" s="3"/>
      </tp>
      <tp>
        <v>529994154.68000001</v>
        <stp/>
        <stp>EM_S_FA_PROFIT_TTM</stp>
        <stp>3</stp>
        <stp>002798.SZ</stp>
        <stp>2019-12-31</stp>
        <stp>1</stp>
        <tr r="J1246" s="3"/>
      </tp>
      <tp>
        <v>245640424.58000001</v>
        <stp/>
        <stp>EM_S_FA_PROFIT_TTM</stp>
        <stp>3</stp>
        <stp>000799.SZ</stp>
        <stp>2019-12-31</stp>
        <stp>1</stp>
        <tr r="J317" s="3"/>
      </tp>
      <tp>
        <v>70317113.939999998</v>
        <stp/>
        <stp>EM_S_FA_PROFIT_TTM</stp>
        <stp>3</stp>
        <stp>002799.SZ</stp>
        <stp>2019-12-31</stp>
        <stp>1</stp>
        <tr r="J1247" s="3"/>
      </tp>
      <tp>
        <v>119436496.04000001</v>
        <stp/>
        <stp>EM_S_FA_PROFIT_TTM</stp>
        <stp>3</stp>
        <stp>000796.SZ</stp>
        <stp>2019-12-31</stp>
        <stp>1</stp>
        <tr r="J314" s="3"/>
      </tp>
      <tp>
        <v>134511873.38</v>
        <stp/>
        <stp>EM_S_FA_PROFIT_TTM</stp>
        <stp>3</stp>
        <stp>002796.SZ</stp>
        <stp>2019-12-31</stp>
        <stp>1</stp>
        <tr r="J1244" s="3"/>
      </tp>
      <tp>
        <v>380399897.44999999</v>
        <stp/>
        <stp>EM_S_FA_PROFIT_TTM</stp>
        <stp>3</stp>
        <stp>000797.SZ</stp>
        <stp>2019-12-31</stp>
        <stp>1</stp>
        <tr r="J315" s="3"/>
      </tp>
      <tp>
        <v>395761051.81</v>
        <stp/>
        <stp>EM_S_FA_PROFIT_TTM</stp>
        <stp>3</stp>
        <stp>002797.SZ</stp>
        <stp>2019-12-31</stp>
        <stp>1</stp>
        <tr r="J1245" s="3"/>
      </tp>
      <tp>
        <v>144327852.96000001</v>
        <stp/>
        <stp>EM_S_FA_PROFIT_TTM</stp>
        <stp>3</stp>
        <stp>000795.SZ</stp>
        <stp>2019-12-31</stp>
        <stp>1</stp>
        <tr r="J313" s="3"/>
      </tp>
      <tp>
        <v>77485887.590000004</v>
        <stp/>
        <stp>EM_S_FA_PROFIT_TTM</stp>
        <stp>3</stp>
        <stp>002795.SZ</stp>
        <stp>2019-12-31</stp>
        <stp>1</stp>
        <tr r="J1243" s="3"/>
      </tp>
      <tp>
        <v>-2978934238.8899999</v>
        <stp/>
        <stp>EM_S_FA_PROFIT_TTM</stp>
        <stp>3</stp>
        <stp>000792.SZ</stp>
        <stp>2019-12-31</stp>
        <stp>1</stp>
        <tr r="J311" s="3"/>
      </tp>
      <tp>
        <v>80460885.920000002</v>
        <stp/>
        <stp>EM_S_FA_PROFIT_TTM</stp>
        <stp>3</stp>
        <stp>002792.SZ</stp>
        <stp>2019-12-31</stp>
        <stp>1</stp>
        <tr r="J1241" s="3"/>
      </tp>
      <tp>
        <v>-4730590495.0600004</v>
        <stp/>
        <stp>EM_S_FA_PROFIT_TTM</stp>
        <stp>3</stp>
        <stp>000793.SZ</stp>
        <stp>2019-12-31</stp>
        <stp>1</stp>
        <tr r="J312" s="3"/>
      </tp>
      <tp>
        <v>73730239.019999996</v>
        <stp/>
        <stp>EM_S_FA_PROFIT_TTM</stp>
        <stp>3</stp>
        <stp>002793.SZ</stp>
        <stp>2019-12-31</stp>
        <stp>1</stp>
        <tr r="J1242" s="3"/>
      </tp>
      <tp>
        <v>68326182.159999996</v>
        <stp/>
        <stp>EM_S_FA_PROFIT_TTM</stp>
        <stp>3</stp>
        <stp>000790.SZ</stp>
        <stp>2019-12-31</stp>
        <stp>1</stp>
        <tr r="J309" s="3"/>
      </tp>
      <tp>
        <v>175240874.58000001</v>
        <stp/>
        <stp>EM_S_FA_PROFIT_TTM</stp>
        <stp>3</stp>
        <stp>002790.SZ</stp>
        <stp>2019-12-31</stp>
        <stp>1</stp>
        <tr r="J1239" s="3"/>
      </tp>
      <tp>
        <v>529476760.56</v>
        <stp/>
        <stp>EM_S_FA_PROFIT_TTM</stp>
        <stp>3</stp>
        <stp>000791.SZ</stp>
        <stp>2019-12-31</stp>
        <stp>1</stp>
        <tr r="J310" s="3"/>
      </tp>
      <tp>
        <v>318591664.31999999</v>
        <stp/>
        <stp>EM_S_FA_PROFIT_TTM</stp>
        <stp>3</stp>
        <stp>002791.SZ</stp>
        <stp>2019-12-31</stp>
        <stp>1</stp>
        <tr r="J1240" s="3"/>
      </tp>
      <tp>
        <v>50599700.700000003</v>
        <stp/>
        <stp>EM_S_FA_PROFIT_TTM</stp>
        <stp>3</stp>
        <stp>000788.SZ</stp>
        <stp>2019-12-31</stp>
        <stp>1</stp>
        <tr r="J307" s="3"/>
      </tp>
      <tp>
        <v>242921317.78</v>
        <stp/>
        <stp>EM_S_FA_PROFIT_TTM</stp>
        <stp>3</stp>
        <stp>002788.SZ</stp>
        <stp>2019-12-31</stp>
        <stp>1</stp>
        <tr r="J1237" s="3"/>
      </tp>
      <tp>
        <v>1810366319.0999999</v>
        <stp/>
        <stp>EM_S_FA_PROFIT_TTM</stp>
        <stp>3</stp>
        <stp>000789.SZ</stp>
        <stp>2019-12-31</stp>
        <stp>1</stp>
        <tr r="J308" s="3"/>
      </tp>
      <tp>
        <v>93272612.030000001</v>
        <stp/>
        <stp>EM_S_FA_PROFIT_TTM</stp>
        <stp>3</stp>
        <stp>002789.SZ</stp>
        <stp>2019-12-31</stp>
        <stp>1</stp>
        <tr r="J1238" s="3"/>
      </tp>
      <tp>
        <v>426242476.85000002</v>
        <stp/>
        <stp>EM_S_FA_PROFIT_TTM</stp>
        <stp>3</stp>
        <stp>000786.SZ</stp>
        <stp>2019-12-31</stp>
        <stp>1</stp>
        <tr r="J306" s="3"/>
      </tp>
      <tp>
        <v>-129999458.27</v>
        <stp/>
        <stp>EM_S_FA_PROFIT_TTM</stp>
        <stp>3</stp>
        <stp>002786.SZ</stp>
        <stp>2019-12-31</stp>
        <stp>1</stp>
        <tr r="J1235" s="3"/>
      </tp>
      <tp>
        <v>42469658.810000002</v>
        <stp/>
        <stp>EM_S_FA_PROFIT_TTM</stp>
        <stp>3</stp>
        <stp>002787.SZ</stp>
        <stp>2019-12-31</stp>
        <stp>1</stp>
        <tr r="J1236" s="3"/>
      </tp>
      <tp>
        <v>152341521.44999999</v>
        <stp/>
        <stp>EM_S_FA_PROFIT_TTM</stp>
        <stp>3</stp>
        <stp>000785.SZ</stp>
        <stp>2019-12-31</stp>
        <stp>1</stp>
        <tr r="J305" s="3"/>
      </tp>
      <tp>
        <v>5734225.5499999998</v>
        <stp/>
        <stp>EM_S_FA_PROFIT_TTM</stp>
        <stp>3</stp>
        <stp>002785.SZ</stp>
        <stp>2019-12-31</stp>
        <stp>1</stp>
        <tr r="J1234" s="3"/>
      </tp>
      <tp>
        <v>-40260454.990000002</v>
        <stp/>
        <stp>EM_S_FA_PROFIT_TTM</stp>
        <stp>3</stp>
        <stp>000782.SZ</stp>
        <stp>2019-12-31</stp>
        <stp>1</stp>
        <tr r="J303" s="3"/>
      </tp>
      <tp>
        <v>86551363.180000007</v>
        <stp/>
        <stp>EM_S_FA_PROFIT_TTM</stp>
        <stp>3</stp>
        <stp>002782.SZ</stp>
        <stp>2019-12-31</stp>
        <stp>1</stp>
        <tr r="J1232" s="3"/>
      </tp>
      <tp>
        <v>1061606940.74</v>
        <stp/>
        <stp>EM_S_FA_PROFIT_TTM</stp>
        <stp>3</stp>
        <stp>000783.SZ</stp>
        <stp>2019-12-31</stp>
        <stp>1</stp>
        <tr r="J304" s="3"/>
      </tp>
      <tp>
        <v>137449921.16</v>
        <stp/>
        <stp>EM_S_FA_PROFIT_TTM</stp>
        <stp>3</stp>
        <stp>002783.SZ</stp>
        <stp>2019-12-31</stp>
        <stp>1</stp>
        <tr r="J1233" s="3"/>
      </tp>
      <tp>
        <v>-371373641.25</v>
        <stp/>
        <stp>EM_S_FA_PROFIT_TTM</stp>
        <stp>3</stp>
        <stp>000780.SZ</stp>
        <stp>2019-12-31</stp>
        <stp>1</stp>
        <tr r="J302" s="3"/>
      </tp>
      <tp>
        <v>4113168.42</v>
        <stp/>
        <stp>EM_S_FA_PROFIT_TTM</stp>
        <stp>3</stp>
        <stp>002780.SZ</stp>
        <stp>2019-12-31</stp>
        <stp>1</stp>
        <tr r="J1230" s="3"/>
      </tp>
      <tp>
        <v>67293569.950000003</v>
        <stp/>
        <stp>EM_S_FA_PROFIT_TTM</stp>
        <stp>3</stp>
        <stp>002781.SZ</stp>
        <stp>2019-12-31</stp>
        <stp>1</stp>
        <tr r="J1231" s="3"/>
      </tp>
      <tp>
        <v>115046328.01000001</v>
        <stp/>
        <stp>EM_S_FA_PROFIT_TTM</stp>
        <stp>3</stp>
        <stp>600078.SH</stp>
        <stp>2019-12-31</stp>
        <stp>1</stp>
        <tr r="J2248" s="3"/>
      </tp>
      <tp>
        <v>42019654</v>
        <stp/>
        <stp>EM_S_FA_PROFIT_TTM</stp>
        <stp>3</stp>
        <stp>603078.SH</stp>
        <stp>2019-12-31</stp>
        <stp>1</stp>
        <tr r="J3246" s="3"/>
      </tp>
      <tp>
        <v>-1804587113.3599999</v>
        <stp/>
        <stp>EM_S_FA_PROFIT_TTM</stp>
        <stp>3</stp>
        <stp>600079.SH</stp>
        <stp>2019-12-31</stp>
        <stp>1</stp>
        <tr r="J2249" s="3"/>
      </tp>
      <tp>
        <v>32042635.059999999</v>
        <stp/>
        <stp>EM_S_FA_PROFIT_TTM</stp>
        <stp>3</stp>
        <stp>603079.SH</stp>
        <stp>2019-12-31</stp>
        <stp>1</stp>
        <tr r="J3247" s="3"/>
      </tp>
      <tp>
        <v>451075720.26999998</v>
        <stp/>
        <stp>EM_S_FA_PROFIT_TTM</stp>
        <stp>3</stp>
        <stp>600076.SH</stp>
        <stp>2019-12-31</stp>
        <stp>1</stp>
        <tr r="J2246" s="3"/>
      </tp>
      <tp>
        <v>33246884.43</v>
        <stp/>
        <stp>EM_S_FA_PROFIT_TTM</stp>
        <stp>3</stp>
        <stp>603076.SH</stp>
        <stp>2019-12-31</stp>
        <stp>1</stp>
        <tr r="J3244" s="3"/>
      </tp>
      <tp>
        <v>10548895000</v>
        <stp/>
        <stp>EM_S_FA_PROFIT_TTM</stp>
        <stp>3</stp>
        <stp>601077.SH</stp>
        <stp>2019-12-31</stp>
        <stp>1</stp>
        <tr r="J3024" s="3"/>
      </tp>
      <tp>
        <v>174909681.53999999</v>
        <stp/>
        <stp>EM_S_FA_PROFIT_TTM</stp>
        <stp>3</stp>
        <stp>600077.SH</stp>
        <stp>2019-12-31</stp>
        <stp>1</stp>
        <tr r="J2247" s="3"/>
      </tp>
      <tp>
        <v>330333966.31999999</v>
        <stp/>
        <stp>EM_S_FA_PROFIT_TTM</stp>
        <stp>3</stp>
        <stp>603077.SH</stp>
        <stp>2019-12-31</stp>
        <stp>1</stp>
        <tr r="J3245" s="3"/>
      </tp>
      <tp>
        <v>-1725421062.48</v>
        <stp/>
        <stp>EM_S_FA_PROFIT_TTM</stp>
        <stp>3</stp>
        <stp>600074.SH</stp>
        <stp>2019-12-31</stp>
        <stp>1</stp>
        <tr r="J2244" s="3"/>
      </tp>
      <tp>
        <v>205492469.91</v>
        <stp/>
        <stp>EM_S_FA_PROFIT_TTM</stp>
        <stp>3</stp>
        <stp>600075.SH</stp>
        <stp>2019-12-31</stp>
        <stp>1</stp>
        <tr r="J2245" s="3"/>
      </tp>
      <tp>
        <v>90856346.370000005</v>
        <stp/>
        <stp>EM_S_FA_PROFIT_TTM</stp>
        <stp>3</stp>
        <stp>600072.SH</stp>
        <stp>2019-12-31</stp>
        <stp>1</stp>
        <tr r="J2242" s="3"/>
      </tp>
      <tp>
        <v>499113984.30000001</v>
        <stp/>
        <stp>EM_S_FA_PROFIT_TTM</stp>
        <stp>3</stp>
        <stp>600073.SH</stp>
        <stp>2019-12-31</stp>
        <stp>1</stp>
        <tr r="J2243" s="3"/>
      </tp>
      <tp>
        <v>505270693.83999997</v>
        <stp/>
        <stp>EM_S_FA_PROFIT_TTM</stp>
        <stp>3</stp>
        <stp>600070.SH</stp>
        <stp>2019-12-31</stp>
        <stp>1</stp>
        <tr r="J2240" s="3"/>
      </tp>
      <tp>
        <v>-38915472.969999999</v>
        <stp/>
        <stp>EM_S_FA_PROFIT_TTM</stp>
        <stp>3</stp>
        <stp>600071.SH</stp>
        <stp>2019-12-31</stp>
        <stp>1</stp>
        <tr r="J2241" s="3"/>
      </tp>
      <tp>
        <v>136209788.97</v>
        <stp/>
        <stp>EM_S_FA_PROFIT_TTM</stp>
        <stp>3</stp>
        <stp>688066.SH</stp>
        <stp>2019-12-31</stp>
        <stp>1</stp>
        <tr r="J3706" s="3"/>
      </tp>
      <tp>
        <v>275643716.94999999</v>
        <stp/>
        <stp>EM_S_FA_PROFIT_TTM</stp>
        <stp>3</stp>
        <stp>601068.SH</stp>
        <stp>2019-12-31</stp>
        <stp>1</stp>
        <tr r="J3022" s="3"/>
      </tp>
      <tp>
        <v>6430275581.46</v>
        <stp/>
        <stp>EM_S_FA_PROFIT_TTM</stp>
        <stp>3</stp>
        <stp>600068.SH</stp>
        <stp>2019-12-31</stp>
        <stp>1</stp>
        <tr r="J2238" s="3"/>
      </tp>
      <tp>
        <v>214446973.94999999</v>
        <stp/>
        <stp>EM_S_FA_PROFIT_TTM</stp>
        <stp>3</stp>
        <stp>603068.SH</stp>
        <stp>2019-12-31</stp>
        <stp>1</stp>
        <tr r="J3242" s="3"/>
      </tp>
      <tp>
        <v>84745606.510000005</v>
        <stp/>
        <stp>EM_S_FA_PROFIT_TTM</stp>
        <stp>3</stp>
        <stp>601069.SH</stp>
        <stp>2019-12-31</stp>
        <stp>1</stp>
        <tr r="J3023" s="3"/>
      </tp>
      <tp>
        <v>-301690166.83999997</v>
        <stp/>
        <stp>EM_S_FA_PROFIT_TTM</stp>
        <stp>3</stp>
        <stp>600069.SH</stp>
        <stp>2019-12-31</stp>
        <stp>1</stp>
        <tr r="J2239" s="3"/>
      </tp>
      <tp>
        <v>41869346.130000003</v>
        <stp/>
        <stp>EM_S_FA_PROFIT_TTM</stp>
        <stp>3</stp>
        <stp>603069.SH</stp>
        <stp>2019-12-31</stp>
        <stp>1</stp>
        <tr r="J3243" s="3"/>
      </tp>
      <tp>
        <v>4752870963.9200001</v>
        <stp/>
        <stp>EM_S_FA_PROFIT_TTM</stp>
        <stp>3</stp>
        <stp>601066.SH</stp>
        <stp>2019-12-31</stp>
        <stp>1</stp>
        <tr r="J3021" s="3"/>
      </tp>
      <tp>
        <v>2460141354.9400001</v>
        <stp/>
        <stp>EM_S_FA_PROFIT_TTM</stp>
        <stp>3</stp>
        <stp>600066.SH</stp>
        <stp>2019-12-31</stp>
        <stp>1</stp>
        <tr r="J2236" s="3"/>
      </tp>
      <tp>
        <v>91849486.859999999</v>
        <stp/>
        <stp>EM_S_FA_PROFIT_TTM</stp>
        <stp>3</stp>
        <stp>603066.SH</stp>
        <stp>2019-12-31</stp>
        <stp>1</stp>
        <tr r="J3240" s="3"/>
      </tp>
      <tp>
        <v>753532514.82000005</v>
        <stp/>
        <stp>EM_S_FA_PROFIT_TTM</stp>
        <stp>3</stp>
        <stp>600067.SH</stp>
        <stp>2019-12-31</stp>
        <stp>1</stp>
        <tr r="J2237" s="3"/>
      </tp>
      <tp>
        <v>147267288.47999999</v>
        <stp/>
        <stp>EM_S_FA_PROFIT_TTM</stp>
        <stp>3</stp>
        <stp>603067.SH</stp>
        <stp>2019-12-31</stp>
        <stp>1</stp>
        <tr r="J3241" s="3"/>
      </tp>
      <tp>
        <v>1687123621.96</v>
        <stp/>
        <stp>EM_S_FA_PROFIT_TTM</stp>
        <stp>3</stp>
        <stp>600064.SH</stp>
        <stp>2019-12-31</stp>
        <stp>1</stp>
        <tr r="J2235" s="3"/>
      </tp>
      <tp>
        <v>1056195607.97</v>
        <stp/>
        <stp>EM_S_FA_PROFIT_TTM</stp>
        <stp>3</stp>
        <stp>600062.SH</stp>
        <stp>2019-12-31</stp>
        <stp>1</stp>
        <tr r="J2233" s="3"/>
      </tp>
      <tp>
        <v>293179144.56999999</v>
        <stp/>
        <stp>EM_S_FA_PROFIT_TTM</stp>
        <stp>3</stp>
        <stp>600063.SH</stp>
        <stp>2019-12-31</stp>
        <stp>1</stp>
        <tr r="J2234" s="3"/>
      </tp>
      <tp>
        <v>123766015.15000001</v>
        <stp/>
        <stp>EM_S_FA_PROFIT_TTM</stp>
        <stp>3</stp>
        <stp>603063.SH</stp>
        <stp>2019-12-31</stp>
        <stp>1</stp>
        <tr r="J3239" s="3"/>
      </tp>
      <tp>
        <v>42722270.609999999</v>
        <stp/>
        <stp>EM_S_FA_PROFIT_TTM</stp>
        <stp>3</stp>
        <stp>688068.SH</stp>
        <stp>2019-12-31</stp>
        <stp>1</stp>
        <tr r="J3707" s="3"/>
      </tp>
      <tp>
        <v>520209604.50999999</v>
        <stp/>
        <stp>EM_S_FA_PROFIT_TTM</stp>
        <stp>3</stp>
        <stp>600060.SH</stp>
        <stp>2019-12-31</stp>
        <stp>1</stp>
        <tr r="J2231" s="3"/>
      </tp>
      <tp>
        <v>190960225.15000001</v>
        <stp/>
        <stp>EM_S_FA_PROFIT_TTM</stp>
        <stp>3</stp>
        <stp>603060.SH</stp>
        <stp>2019-12-31</stp>
        <stp>1</stp>
        <tr r="J3238" s="3"/>
      </tp>
      <tp>
        <v>3529484618</v>
        <stp/>
        <stp>EM_S_FA_PROFIT_TTM</stp>
        <stp>3</stp>
        <stp>600061.SH</stp>
        <stp>2019-12-31</stp>
        <stp>1</stp>
        <tr r="J2232" s="3"/>
      </tp>
      <tp>
        <v>1078382885.3900001</v>
        <stp/>
        <stp>EM_S_FA_PROFIT_TTM</stp>
        <stp>3</stp>
        <stp>601058.SH</stp>
        <stp>2019-12-31</stp>
        <stp>1</stp>
        <tr r="J3020" s="3"/>
      </tp>
      <tp>
        <v>-277801507</v>
        <stp/>
        <stp>EM_S_FA_PROFIT_TTM</stp>
        <stp>3</stp>
        <stp>600058.SH</stp>
        <stp>2019-12-31</stp>
        <stp>1</stp>
        <tr r="J2229" s="3"/>
      </tp>
      <tp>
        <v>108879785.33</v>
        <stp/>
        <stp>EM_S_FA_PROFIT_TTM</stp>
        <stp>3</stp>
        <stp>603058.SH</stp>
        <stp>2019-12-31</stp>
        <stp>1</stp>
        <tr r="J3236" s="3"/>
      </tp>
      <tp>
        <v>177153423.68000001</v>
        <stp/>
        <stp>EM_S_FA_PROFIT_TTM</stp>
        <stp>3</stp>
        <stp>600059.SH</stp>
        <stp>2019-12-31</stp>
        <stp>1</stp>
        <tr r="J2230" s="3"/>
      </tp>
      <tp>
        <v>104674744.78</v>
        <stp/>
        <stp>EM_S_FA_PROFIT_TTM</stp>
        <stp>3</stp>
        <stp>603059.SH</stp>
        <stp>2019-12-31</stp>
        <stp>1</stp>
        <tr r="J3237" s="3"/>
      </tp>
      <tp>
        <v>1536711722.3699999</v>
        <stp/>
        <stp>EM_S_FA_PROFIT_TTM</stp>
        <stp>3</stp>
        <stp>600056.SH</stp>
        <stp>2019-12-31</stp>
        <stp>1</stp>
        <tr r="J2227" s="3"/>
      </tp>
      <tp>
        <v>352909777.38</v>
        <stp/>
        <stp>EM_S_FA_PROFIT_TTM</stp>
        <stp>3</stp>
        <stp>603056.SH</stp>
        <stp>2019-12-31</stp>
        <stp>1</stp>
        <tr r="J3235" s="3"/>
      </tp>
      <tp>
        <v>1448371372.6099999</v>
        <stp/>
        <stp>EM_S_FA_PROFIT_TTM</stp>
        <stp>3</stp>
        <stp>600057.SH</stp>
        <stp>2019-12-31</stp>
        <stp>1</stp>
        <tr r="J2228" s="3"/>
      </tp>
      <tp>
        <v>520369425.45999998</v>
        <stp/>
        <stp>EM_S_FA_PROFIT_TTM</stp>
        <stp>3</stp>
        <stp>600054.SH</stp>
        <stp>2019-12-31</stp>
        <stp>1</stp>
        <tr r="J2225" s="3"/>
      </tp>
      <tp>
        <v>155684219.16</v>
        <stp/>
        <stp>EM_S_FA_PROFIT_TTM</stp>
        <stp>3</stp>
        <stp>600055.SH</stp>
        <stp>2019-12-31</stp>
        <stp>1</stp>
        <tr r="J2226" s="3"/>
      </tp>
      <tp>
        <v>198880419.55000001</v>
        <stp/>
        <stp>EM_S_FA_PROFIT_TTM</stp>
        <stp>3</stp>
        <stp>603055.SH</stp>
        <stp>2019-12-31</stp>
        <stp>1</stp>
        <tr r="J3234" s="3"/>
      </tp>
      <tp>
        <v>1212188101.3699999</v>
        <stp/>
        <stp>EM_S_FA_PROFIT_TTM</stp>
        <stp>3</stp>
        <stp>600052.SH</stp>
        <stp>2019-12-31</stp>
        <stp>1</stp>
        <tr r="J2223" s="3"/>
      </tp>
      <tp>
        <v>554341683.23000002</v>
        <stp/>
        <stp>EM_S_FA_PROFIT_TTM</stp>
        <stp>3</stp>
        <stp>600053.SH</stp>
        <stp>2019-12-31</stp>
        <stp>1</stp>
        <tr r="J2224" s="3"/>
      </tp>
      <tp>
        <v>54235931.579999998</v>
        <stp/>
        <stp>EM_S_FA_PROFIT_TTM</stp>
        <stp>3</stp>
        <stp>688058.SH</stp>
        <stp>2019-12-31</stp>
        <stp>1</stp>
        <tr r="J3705" s="3"/>
      </tp>
      <tp>
        <v>11145194659</v>
        <stp/>
        <stp>EM_S_FA_PROFIT_TTM</stp>
        <stp>3</stp>
        <stp>600050.SH</stp>
        <stp>2019-12-31</stp>
        <stp>1</stp>
        <tr r="J2221" s="3"/>
      </tp>
      <tp>
        <v>87728164.969999999</v>
        <stp/>
        <stp>EM_S_FA_PROFIT_TTM</stp>
        <stp>3</stp>
        <stp>603050.SH</stp>
        <stp>2019-12-31</stp>
        <stp>1</stp>
        <tr r="J3233" s="3"/>
      </tp>
      <tp>
        <v>298226608.06999999</v>
        <stp/>
        <stp>EM_S_FA_PROFIT_TTM</stp>
        <stp>3</stp>
        <stp>600051.SH</stp>
        <stp>2019-12-31</stp>
        <stp>1</stp>
        <tr r="J2222" s="3"/>
      </tp>
      <tp>
        <v>30236760932.540001</v>
        <stp/>
        <stp>EM_S_FA_PROFIT_TTM</stp>
        <stp>3</stp>
        <stp>600048.SH</stp>
        <stp>2019-12-31</stp>
        <stp>1</stp>
        <tr r="J2220" s="3"/>
      </tp>
      <tp>
        <v>71382763.5</v>
        <stp/>
        <stp>EM_S_FA_PROFIT_TTM</stp>
        <stp>3</stp>
        <stp>603045.SH</stp>
        <stp>2019-12-31</stp>
        <stp>1</stp>
        <tr r="J3232" s="3"/>
      </tp>
      <tp>
        <v>-87933275.579999998</v>
        <stp/>
        <stp>EM_S_FA_PROFIT_TTM</stp>
        <stp>3</stp>
        <stp>603042.SH</stp>
        <stp>2019-12-31</stp>
        <stp>1</stp>
        <tr r="J3230" s="3"/>
      </tp>
      <tp>
        <v>409048008.02999997</v>
        <stp/>
        <stp>EM_S_FA_PROFIT_TTM</stp>
        <stp>3</stp>
        <stp>603043.SH</stp>
        <stp>2019-12-31</stp>
        <stp>1</stp>
        <tr r="J3231" s="3"/>
      </tp>
      <tp>
        <v>113811907.56999999</v>
        <stp/>
        <stp>EM_S_FA_PROFIT_TTM</stp>
        <stp>3</stp>
        <stp>603040.SH</stp>
        <stp>2019-12-31</stp>
        <stp>1</stp>
        <tr r="J3228" s="3"/>
      </tp>
      <tp>
        <v>65078710.140000001</v>
        <stp/>
        <stp>EM_S_FA_PROFIT_TTM</stp>
        <stp>3</stp>
        <stp>603041.SH</stp>
        <stp>2019-12-31</stp>
        <stp>1</stp>
        <tr r="J3229" s="3"/>
      </tp>
      <tp>
        <v>1805970779.1600001</v>
        <stp/>
        <stp>EM_S_FA_PROFIT_TTM</stp>
        <stp>3</stp>
        <stp>688036.SH</stp>
        <stp>2019-12-31</stp>
        <stp>1</stp>
        <tr r="J3704" s="3"/>
      </tp>
      <tp>
        <v>266566659.41</v>
        <stp/>
        <stp>EM_S_FA_PROFIT_TTM</stp>
        <stp>3</stp>
        <stp>688033.SH</stp>
        <stp>2019-12-31</stp>
        <stp>1</stp>
        <tr r="J3703" s="3"/>
      </tp>
      <tp>
        <v>134320195.13</v>
        <stp/>
        <stp>EM_S_FA_PROFIT_TTM</stp>
        <stp>3</stp>
        <stp>688030.SH</stp>
        <stp>2019-12-31</stp>
        <stp>1</stp>
        <tr r="J3702" s="3"/>
      </tp>
      <tp>
        <v>-875683667.47000003</v>
        <stp/>
        <stp>EM_S_FA_PROFIT_TTM</stp>
        <stp>3</stp>
        <stp>601038.SH</stp>
        <stp>2019-12-31</stp>
        <stp>1</stp>
        <tr r="J3019" s="3"/>
      </tp>
      <tp>
        <v>610367450.90999997</v>
        <stp/>
        <stp>EM_S_FA_PROFIT_TTM</stp>
        <stp>3</stp>
        <stp>600038.SH</stp>
        <stp>2019-12-31</stp>
        <stp>1</stp>
        <tr r="J2218" s="3"/>
      </tp>
      <tp>
        <v>89789139.519999996</v>
        <stp/>
        <stp>EM_S_FA_PROFIT_TTM</stp>
        <stp>3</stp>
        <stp>603038.SH</stp>
        <stp>2019-12-31</stp>
        <stp>1</stp>
        <tr r="J3226" s="3"/>
      </tp>
      <tp>
        <v>1490736414.98</v>
        <stp/>
        <stp>EM_S_FA_PROFIT_TTM</stp>
        <stp>3</stp>
        <stp>600039.SH</stp>
        <stp>2019-12-31</stp>
        <stp>1</stp>
        <tr r="J2219" s="3"/>
      </tp>
      <tp>
        <v>120174093.73</v>
        <stp/>
        <stp>EM_S_FA_PROFIT_TTM</stp>
        <stp>3</stp>
        <stp>603039.SH</stp>
        <stp>2019-12-31</stp>
        <stp>1</stp>
        <tr r="J3227" s="3"/>
      </tp>
      <tp>
        <v>91016000000</v>
        <stp/>
        <stp>EM_S_FA_PROFIT_TTM</stp>
        <stp>3</stp>
        <stp>600036.SH</stp>
        <stp>2019-12-31</stp>
        <stp>1</stp>
        <tr r="J2216" s="3"/>
      </tp>
      <tp>
        <v>61806126.439999998</v>
        <stp/>
        <stp>EM_S_FA_PROFIT_TTM</stp>
        <stp>3</stp>
        <stp>603036.SH</stp>
        <stp>2019-12-31</stp>
        <stp>1</stp>
        <tr r="J3224" s="3"/>
      </tp>
      <tp>
        <v>619965851.58000004</v>
        <stp/>
        <stp>EM_S_FA_PROFIT_TTM</stp>
        <stp>3</stp>
        <stp>600037.SH</stp>
        <stp>2019-12-31</stp>
        <stp>1</stp>
        <tr r="J2217" s="3"/>
      </tp>
      <tp>
        <v>98604148.700000003</v>
        <stp/>
        <stp>EM_S_FA_PROFIT_TTM</stp>
        <stp>3</stp>
        <stp>603037.SH</stp>
        <stp>2019-12-31</stp>
        <stp>1</stp>
        <tr r="J3225" s="3"/>
      </tp>
      <tp>
        <v>467514853.95999998</v>
        <stp/>
        <stp>EM_S_FA_PROFIT_TTM</stp>
        <stp>3</stp>
        <stp>600035.SH</stp>
        <stp>2019-12-31</stp>
        <stp>1</stp>
        <tr r="J2215" s="3"/>
      </tp>
      <tp>
        <v>224639896.99000001</v>
        <stp/>
        <stp>EM_S_FA_PROFIT_TTM</stp>
        <stp>3</stp>
        <stp>603035.SH</stp>
        <stp>2019-12-31</stp>
        <stp>1</stp>
        <tr r="J3223" s="3"/>
      </tp>
      <tp>
        <v>261717127.78</v>
        <stp/>
        <stp>EM_S_FA_PROFIT_TTM</stp>
        <stp>3</stp>
        <stp>603032.SH</stp>
        <stp>2019-12-31</stp>
        <stp>1</stp>
        <tr r="J3221" s="3"/>
      </tp>
      <tp>
        <v>1037075371.62</v>
        <stp/>
        <stp>EM_S_FA_PROFIT_TTM</stp>
        <stp>3</stp>
        <stp>600033.SH</stp>
        <stp>2019-12-31</stp>
        <stp>1</stp>
        <tr r="J2214" s="3"/>
      </tp>
      <tp>
        <v>183549655.05000001</v>
        <stp/>
        <stp>EM_S_FA_PROFIT_TTM</stp>
        <stp>3</stp>
        <stp>603033.SH</stp>
        <stp>2019-12-31</stp>
        <stp>1</stp>
        <tr r="J3222" s="3"/>
      </tp>
      <tp>
        <v>13046913921.65</v>
        <stp/>
        <stp>EM_S_FA_PROFIT_TTM</stp>
        <stp>3</stp>
        <stp>600030.SH</stp>
        <stp>2019-12-31</stp>
        <stp>1</stp>
        <tr r="J2212" s="3"/>
      </tp>
      <tp>
        <v>343406301.00999999</v>
        <stp/>
        <stp>EM_S_FA_PROFIT_TTM</stp>
        <stp>3</stp>
        <stp>603030.SH</stp>
        <stp>2019-12-31</stp>
        <stp>1</stp>
        <tr r="J3219" s="3"/>
      </tp>
      <tp>
        <v>10644615000</v>
        <stp/>
        <stp>EM_S_FA_PROFIT_TTM</stp>
        <stp>3</stp>
        <stp>600031.SH</stp>
        <stp>2019-12-31</stp>
        <stp>1</stp>
        <tr r="J2213" s="3"/>
      </tp>
      <tp>
        <v>7840564.1600000001</v>
        <stp/>
        <stp>EM_S_FA_PROFIT_TTM</stp>
        <stp>3</stp>
        <stp>603031.SH</stp>
        <stp>2019-12-31</stp>
        <stp>1</stp>
        <tr r="J3220" s="3"/>
      </tp>
      <tp>
        <v>80443314.900000006</v>
        <stp/>
        <stp>EM_S_FA_PROFIT_TTM</stp>
        <stp>3</stp>
        <stp>688025.SH</stp>
        <stp>2019-12-31</stp>
        <stp>1</stp>
        <tr r="J3699" s="3"/>
      </tp>
      <tp>
        <v>74767265.189999998</v>
        <stp/>
        <stp>EM_S_FA_PROFIT_TTM</stp>
        <stp>3</stp>
        <stp>688022.SH</stp>
        <stp>2019-12-31</stp>
        <stp>1</stp>
        <tr r="J3697" s="3"/>
      </tp>
      <tp>
        <v>89566250.200000003</v>
        <stp/>
        <stp>EM_S_FA_PROFIT_TTM</stp>
        <stp>3</stp>
        <stp>688023.SH</stp>
        <stp>2019-12-31</stp>
        <stp>1</stp>
        <tr r="J3698" s="3"/>
      </tp>
      <tp>
        <v>126130086.86</v>
        <stp/>
        <stp>EM_S_FA_PROFIT_TTM</stp>
        <stp>3</stp>
        <stp>688020.SH</stp>
        <stp>2019-12-31</stp>
        <stp>1</stp>
        <tr r="J3695" s="3"/>
      </tp>
      <tp>
        <v>-99008195.519999996</v>
        <stp/>
        <stp>EM_S_FA_PROFIT_TTM</stp>
        <stp>3</stp>
        <stp>601028.SH</stp>
        <stp>2019-12-31</stp>
        <stp>1</stp>
        <tr r="J3018" s="3"/>
      </tp>
      <tp>
        <v>58974000000</v>
        <stp/>
        <stp>EM_S_FA_PROFIT_TTM</stp>
        <stp>3</stp>
        <stp>600028.SH</stp>
        <stp>2019-12-31</stp>
        <stp>1</stp>
        <tr r="J2210" s="3"/>
      </tp>
      <tp>
        <v>12403364.710000001</v>
        <stp/>
        <stp>EM_S_FA_PROFIT_TTM</stp>
        <stp>3</stp>
        <stp>603028.SH</stp>
        <stp>2019-12-31</stp>
        <stp>1</stp>
        <tr r="J3217" s="3"/>
      </tp>
      <tp>
        <v>51729490.409999996</v>
        <stp/>
        <stp>EM_S_FA_PROFIT_TTM</stp>
        <stp>3</stp>
        <stp>688021.SH</stp>
        <stp>2019-12-31</stp>
        <stp>1</stp>
        <tr r="J3696" s="3"/>
      </tp>
      <tp>
        <v>3166000000</v>
        <stp/>
        <stp>EM_S_FA_PROFIT_TTM</stp>
        <stp>3</stp>
        <stp>600029.SH</stp>
        <stp>2019-12-31</stp>
        <stp>1</stp>
        <tr r="J2211" s="3"/>
      </tp>
      <tp>
        <v>27183231.719999999</v>
        <stp/>
        <stp>EM_S_FA_PROFIT_TTM</stp>
        <stp>3</stp>
        <stp>603029.SH</stp>
        <stp>2019-12-31</stp>
        <stp>1</stp>
        <tr r="J3218" s="3"/>
      </tp>
      <tp>
        <v>1223763127.79</v>
        <stp/>
        <stp>EM_S_FA_PROFIT_TTM</stp>
        <stp>3</stp>
        <stp>600026.SH</stp>
        <stp>2019-12-31</stp>
        <stp>1</stp>
        <tr r="J2208" s="3"/>
      </tp>
      <tp>
        <v>359540958.38999999</v>
        <stp/>
        <stp>EM_S_FA_PROFIT_TTM</stp>
        <stp>3</stp>
        <stp>603026.SH</stp>
        <stp>2019-12-31</stp>
        <stp>1</stp>
        <tr r="J3215" s="3"/>
      </tp>
      <tp>
        <v>3621186000</v>
        <stp/>
        <stp>EM_S_FA_PROFIT_TTM</stp>
        <stp>3</stp>
        <stp>600027.SH</stp>
        <stp>2019-12-31</stp>
        <stp>1</stp>
        <tr r="J2209" s="3"/>
      </tp>
      <tp>
        <v>202873873.84999999</v>
        <stp/>
        <stp>EM_S_FA_PROFIT_TTM</stp>
        <stp>3</stp>
        <stp>603027.SH</stp>
        <stp>2019-12-31</stp>
        <stp>1</stp>
        <tr r="J3216" s="3"/>
      </tp>
      <tp>
        <v>8748919653.0300007</v>
        <stp/>
        <stp>EM_S_FA_PROFIT_TTM</stp>
        <stp>3</stp>
        <stp>600025.SH</stp>
        <stp>2019-12-31</stp>
        <stp>1</stp>
        <tr r="J2207" s="3"/>
      </tp>
      <tp>
        <v>253217210.38999999</v>
        <stp/>
        <stp>EM_S_FA_PROFIT_TTM</stp>
        <stp>3</stp>
        <stp>603025.SH</stp>
        <stp>2019-12-31</stp>
        <stp>1</stp>
        <tr r="J3214" s="3"/>
      </tp>
      <tp>
        <v>481395835.26999998</v>
        <stp/>
        <stp>EM_S_FA_PROFIT_TTM</stp>
        <stp>3</stp>
        <stp>600022.SH</stp>
        <stp>2019-12-31</stp>
        <stp>1</stp>
        <tr r="J2205" s="3"/>
      </tp>
      <tp>
        <v>25072753.309999999</v>
        <stp/>
        <stp>EM_S_FA_PROFIT_TTM</stp>
        <stp>3</stp>
        <stp>603022.SH</stp>
        <stp>2019-12-31</stp>
        <stp>1</stp>
        <tr r="J3212" s="3"/>
      </tp>
      <tp>
        <v>4306448971.3900003</v>
        <stp/>
        <stp>EM_S_FA_PROFIT_TTM</stp>
        <stp>3</stp>
        <stp>600023.SH</stp>
        <stp>2019-12-31</stp>
        <stp>1</stp>
        <tr r="J2206" s="3"/>
      </tp>
      <tp>
        <v>49192303.950000003</v>
        <stp/>
        <stp>EM_S_FA_PROFIT_TTM</stp>
        <stp>3</stp>
        <stp>603023.SH</stp>
        <stp>2019-12-31</stp>
        <stp>1</stp>
        <tr r="J3213" s="3"/>
      </tp>
      <tp>
        <v>61578556.880000003</v>
        <stp/>
        <stp>EM_S_FA_PROFIT_TTM</stp>
        <stp>3</stp>
        <stp>688028.SH</stp>
        <stp>2019-12-31</stp>
        <stp>1</stp>
        <tr r="J3700" s="3"/>
      </tp>
      <tp>
        <v>97698611.459999993</v>
        <stp/>
        <stp>EM_S_FA_PROFIT_TTM</stp>
        <stp>3</stp>
        <stp>601020.SH</stp>
        <stp>2019-12-31</stp>
        <stp>1</stp>
        <tr r="J3016" s="3"/>
      </tp>
      <tp>
        <v>1191831881.77</v>
        <stp/>
        <stp>EM_S_FA_PROFIT_TTM</stp>
        <stp>3</stp>
        <stp>600020.SH</stp>
        <stp>2019-12-31</stp>
        <stp>1</stp>
        <tr r="J2203" s="3"/>
      </tp>
      <tp>
        <v>157924787.96000001</v>
        <stp/>
        <stp>EM_S_FA_PROFIT_TTM</stp>
        <stp>3</stp>
        <stp>603020.SH</stp>
        <stp>2019-12-31</stp>
        <stp>1</stp>
        <tr r="J3210" s="3"/>
      </tp>
      <tp>
        <v>267604183.24000001</v>
        <stp/>
        <stp>EM_S_FA_PROFIT_TTM</stp>
        <stp>3</stp>
        <stp>688029.SH</stp>
        <stp>2019-12-31</stp>
        <stp>1</stp>
        <tr r="J3701" s="3"/>
      </tp>
      <tp>
        <v>1808045441</v>
        <stp/>
        <stp>EM_S_FA_PROFIT_TTM</stp>
        <stp>3</stp>
        <stp>601021.SH</stp>
        <stp>2019-12-31</stp>
        <stp>1</stp>
        <tr r="J3017" s="3"/>
      </tp>
      <tp>
        <v>3838429267.6199999</v>
        <stp/>
        <stp>EM_S_FA_PROFIT_TTM</stp>
        <stp>3</stp>
        <stp>600021.SH</stp>
        <stp>2019-12-31</stp>
        <stp>1</stp>
        <tr r="J2204" s="3"/>
      </tp>
      <tp>
        <v>-17846429.260000002</v>
        <stp/>
        <stp>EM_S_FA_PROFIT_TTM</stp>
        <stp>3</stp>
        <stp>603021.SH</stp>
        <stp>2019-12-31</stp>
        <stp>1</stp>
        <tr r="J3211" s="3"/>
      </tp>
      <tp>
        <v>127095784.73999999</v>
        <stp/>
        <stp>EM_S_FA_PROFIT_TTM</stp>
        <stp>3</stp>
        <stp>688016.SH</stp>
        <stp>2019-12-31</stp>
        <stp>1</stp>
        <tr r="J3692" s="3"/>
      </tp>
      <tp>
        <v>98358989.540000007</v>
        <stp/>
        <stp>EM_S_FA_PROFIT_TTM</stp>
        <stp>3</stp>
        <stp>688015.SH</stp>
        <stp>2019-12-31</stp>
        <stp>1</stp>
        <tr r="J3691" s="3"/>
      </tp>
      <tp>
        <v>198636613.00999999</v>
        <stp/>
        <stp>EM_S_FA_PROFIT_TTM</stp>
        <stp>3</stp>
        <stp>688012.SH</stp>
        <stp>2019-12-31</stp>
        <stp>1</stp>
        <tr r="J3690" s="3"/>
      </tp>
      <tp>
        <v>86709650.739999995</v>
        <stp/>
        <stp>EM_S_FA_PROFIT_TTM</stp>
        <stp>3</stp>
        <stp>688010.SH</stp>
        <stp>2019-12-31</stp>
        <stp>1</stp>
        <tr r="J3688" s="3"/>
      </tp>
      <tp>
        <v>3794053000</v>
        <stp/>
        <stp>EM_S_FA_PROFIT_TTM</stp>
        <stp>3</stp>
        <stp>601018.SH</stp>
        <stp>2019-12-31</stp>
        <stp>1</stp>
        <tr r="J3014" s="3"/>
      </tp>
      <tp>
        <v>13053946473.25</v>
        <stp/>
        <stp>EM_S_FA_PROFIT_TTM</stp>
        <stp>3</stp>
        <stp>600018.SH</stp>
        <stp>2019-12-31</stp>
        <stp>1</stp>
        <tr r="J2201" s="3"/>
      </tp>
      <tp>
        <v>457840294.31</v>
        <stp/>
        <stp>EM_S_FA_PROFIT_TTM</stp>
        <stp>3</stp>
        <stp>603018.SH</stp>
        <stp>2019-12-31</stp>
        <stp>1</stp>
        <tr r="J3208" s="3"/>
      </tp>
      <tp>
        <v>56169985.340000004</v>
        <stp/>
        <stp>EM_S_FA_PROFIT_TTM</stp>
        <stp>3</stp>
        <stp>688011.SH</stp>
        <stp>2019-12-31</stp>
        <stp>1</stp>
        <tr r="J3689" s="3"/>
      </tp>
      <tp>
        <v>1453052037.6199999</v>
        <stp/>
        <stp>EM_S_FA_PROFIT_TTM</stp>
        <stp>3</stp>
        <stp>601019.SH</stp>
        <stp>2019-12-31</stp>
        <stp>1</stp>
        <tr r="J3015" s="3"/>
      </tp>
      <tp>
        <v>15714766228.040001</v>
        <stp/>
        <stp>EM_S_FA_PROFIT_TTM</stp>
        <stp>3</stp>
        <stp>600019.SH</stp>
        <stp>2019-12-31</stp>
        <stp>1</stp>
        <tr r="J2202" s="3"/>
      </tp>
      <tp>
        <v>559501760.42999995</v>
        <stp/>
        <stp>EM_S_FA_PROFIT_TTM</stp>
        <stp>3</stp>
        <stp>603019.SH</stp>
        <stp>2019-12-31</stp>
        <stp>1</stp>
        <tr r="J3209" s="3"/>
      </tp>
      <tp>
        <v>539615802.79999995</v>
        <stp/>
        <stp>EM_S_FA_PROFIT_TTM</stp>
        <stp>3</stp>
        <stp>601016.SH</stp>
        <stp>2019-12-31</stp>
        <stp>1</stp>
        <tr r="J3013" s="3"/>
      </tp>
      <tp>
        <v>53282000000</v>
        <stp/>
        <stp>EM_S_FA_PROFIT_TTM</stp>
        <stp>3</stp>
        <stp>600016.SH</stp>
        <stp>2019-12-31</stp>
        <stp>1</stp>
        <tr r="J2199" s="3"/>
      </tp>
      <tp>
        <v>63603978.810000002</v>
        <stp/>
        <stp>EM_S_FA_PROFIT_TTM</stp>
        <stp>3</stp>
        <stp>603016.SH</stp>
        <stp>2019-12-31</stp>
        <stp>1</stp>
        <tr r="J3206" s="3"/>
      </tp>
      <tp>
        <v>717730302.54999995</v>
        <stp/>
        <stp>EM_S_FA_PROFIT_TTM</stp>
        <stp>3</stp>
        <stp>600017.SH</stp>
        <stp>2019-12-31</stp>
        <stp>1</stp>
        <tr r="J2200" s="3"/>
      </tp>
      <tp>
        <v>196803823.09</v>
        <stp/>
        <stp>EM_S_FA_PROFIT_TTM</stp>
        <stp>3</stp>
        <stp>603017.SH</stp>
        <stp>2019-12-31</stp>
        <stp>1</stp>
        <tr r="J3207" s="3"/>
      </tp>
      <tp>
        <v>233119708.63</v>
        <stp/>
        <stp>EM_S_FA_PROFIT_TTM</stp>
        <stp>3</stp>
        <stp>601015.SH</stp>
        <stp>2019-12-31</stp>
        <stp>1</stp>
        <tr r="J3012" s="3"/>
      </tp>
      <tp>
        <v>21740000000</v>
        <stp/>
        <stp>EM_S_FA_PROFIT_TTM</stp>
        <stp>3</stp>
        <stp>600015.SH</stp>
        <stp>2019-12-31</stp>
        <stp>1</stp>
        <tr r="J2198" s="3"/>
      </tp>
      <tp>
        <v>12996596.01</v>
        <stp/>
        <stp>EM_S_FA_PROFIT_TTM</stp>
        <stp>3</stp>
        <stp>603015.SH</stp>
        <stp>2019-12-31</stp>
        <stp>1</stp>
        <tr r="J3205" s="3"/>
      </tp>
      <tp>
        <v>4565597291.96</v>
        <stp/>
        <stp>EM_S_FA_PROFIT_TTM</stp>
        <stp>3</stp>
        <stp>601012.SH</stp>
        <stp>2019-12-31</stp>
        <stp>1</stp>
        <tr r="J3011" s="3"/>
      </tp>
      <tp>
        <v>1092088281.8599999</v>
        <stp/>
        <stp>EM_S_FA_PROFIT_TTM</stp>
        <stp>3</stp>
        <stp>600012.SH</stp>
        <stp>2019-12-31</stp>
        <stp>1</stp>
        <tr r="J2197" s="3"/>
      </tp>
      <tp>
        <v>270142677.48000002</v>
        <stp/>
        <stp>EM_S_FA_PROFIT_TTM</stp>
        <stp>3</stp>
        <stp>603012.SH</stp>
        <stp>2019-12-31</stp>
        <stp>1</stp>
        <tr r="J3203" s="3"/>
      </tp>
      <tp>
        <v>419510267.83999997</v>
        <stp/>
        <stp>EM_S_FA_PROFIT_TTM</stp>
        <stp>3</stp>
        <stp>603013.SH</stp>
        <stp>2019-12-31</stp>
        <stp>1</stp>
        <tr r="J3204" s="3"/>
      </tp>
      <tp>
        <v>125419270.34</v>
        <stp/>
        <stp>EM_S_FA_PROFIT_TTM</stp>
        <stp>3</stp>
        <stp>688018.SH</stp>
        <stp>2019-12-31</stp>
        <stp>1</stp>
        <tr r="J3693" s="3"/>
      </tp>
      <tp>
        <v>289943665.94</v>
        <stp/>
        <stp>EM_S_FA_PROFIT_TTM</stp>
        <stp>3</stp>
        <stp>601010.SH</stp>
        <stp>2019-12-31</stp>
        <stp>1</stp>
        <tr r="J3009" s="3"/>
      </tp>
      <tp>
        <v>2212400072.4200001</v>
        <stp/>
        <stp>EM_S_FA_PROFIT_TTM</stp>
        <stp>3</stp>
        <stp>600010.SH</stp>
        <stp>2019-12-31</stp>
        <stp>1</stp>
        <tr r="J2195" s="3"/>
      </tp>
      <tp>
        <v>100606523.94</v>
        <stp/>
        <stp>EM_S_FA_PROFIT_TTM</stp>
        <stp>3</stp>
        <stp>603010.SH</stp>
        <stp>2019-12-31</stp>
        <stp>1</stp>
        <tr r="J3201" s="3"/>
      </tp>
      <tp>
        <v>59604916.210000001</v>
        <stp/>
        <stp>EM_S_FA_PROFIT_TTM</stp>
        <stp>3</stp>
        <stp>688019.SH</stp>
        <stp>2019-12-31</stp>
        <stp>1</stp>
        <tr r="J3694" s="3"/>
      </tp>
      <tp>
        <v>125432641.38</v>
        <stp/>
        <stp>EM_S_FA_PROFIT_TTM</stp>
        <stp>3</stp>
        <stp>601011.SH</stp>
        <stp>2019-12-31</stp>
        <stp>1</stp>
        <tr r="J3010" s="3"/>
      </tp>
      <tp>
        <v>6367479810</v>
        <stp/>
        <stp>EM_S_FA_PROFIT_TTM</stp>
        <stp>3</stp>
        <stp>600011.SH</stp>
        <stp>2019-12-31</stp>
        <stp>1</stp>
        <tr r="J2196" s="3"/>
      </tp>
      <tp>
        <v>29112129.940000001</v>
        <stp/>
        <stp>EM_S_FA_PROFIT_TTM</stp>
        <stp>3</stp>
        <stp>603011.SH</stp>
        <stp>2019-12-31</stp>
        <stp>1</stp>
        <tr r="J3202" s="3"/>
      </tp>
      <tp>
        <v>321969205.83999997</v>
        <stp/>
        <stp>EM_S_FA_PROFIT_TTM</stp>
        <stp>3</stp>
        <stp>688006.SH</stp>
        <stp>2019-12-31</stp>
        <stp>1</stp>
        <tr r="J3684" s="3"/>
      </tp>
      <tp>
        <v>235488920.06999999</v>
        <stp/>
        <stp>EM_S_FA_PROFIT_TTM</stp>
        <stp>3</stp>
        <stp>688007.SH</stp>
        <stp>2019-12-31</stp>
        <stp>1</stp>
        <tr r="J3685" s="3"/>
      </tp>
      <tp>
        <v>214361947.56999999</v>
        <stp/>
        <stp>EM_S_FA_PROFIT_TTM</stp>
        <stp>3</stp>
        <stp>688005.SH</stp>
        <stp>2019-12-31</stp>
        <stp>1</stp>
        <tr r="J3683" s="3"/>
      </tp>
      <tp>
        <v>184798094.72</v>
        <stp/>
        <stp>EM_S_FA_PROFIT_TTM</stp>
        <stp>3</stp>
        <stp>688002.SH</stp>
        <stp>2019-12-31</stp>
        <stp>1</stp>
        <tr r="J3681" s="3"/>
      </tp>
      <tp>
        <v>32336938.27</v>
        <stp/>
        <stp>EM_S_FA_PROFIT_TTM</stp>
        <stp>3</stp>
        <stp>688003.SH</stp>
        <stp>2019-12-31</stp>
        <stp>1</stp>
        <tr r="J3682" s="3"/>
      </tp>
      <tp>
        <v>18953777.399999999</v>
        <stp/>
        <stp>EM_S_FA_PROFIT_TTM</stp>
        <stp>3</stp>
        <stp>601008.SH</stp>
        <stp>2019-12-31</stp>
        <stp>1</stp>
        <tr r="J3007" s="3"/>
      </tp>
      <tp>
        <v>975951416.03999996</v>
        <stp/>
        <stp>EM_S_FA_PROFIT_TTM</stp>
        <stp>3</stp>
        <stp>600008.SH</stp>
        <stp>2019-12-31</stp>
        <stp>1</stp>
        <tr r="J2193" s="3"/>
      </tp>
      <tp>
        <v>-292144268.58999997</v>
        <stp/>
        <stp>EM_S_FA_PROFIT_TTM</stp>
        <stp>3</stp>
        <stp>603008.SH</stp>
        <stp>2019-12-31</stp>
        <stp>1</stp>
        <tr r="J3199" s="3"/>
      </tp>
      <tp>
        <v>192558027.25</v>
        <stp/>
        <stp>EM_S_FA_PROFIT_TTM</stp>
        <stp>3</stp>
        <stp>688001.SH</stp>
        <stp>2019-12-31</stp>
        <stp>1</stp>
        <tr r="J3680" s="3"/>
      </tp>
      <tp>
        <v>12508507000</v>
        <stp/>
        <stp>EM_S_FA_PROFIT_TTM</stp>
        <stp>3</stp>
        <stp>601009.SH</stp>
        <stp>2019-12-31</stp>
        <stp>1</stp>
        <tr r="J3008" s="3"/>
      </tp>
      <tp>
        <v>5314705652.1300001</v>
        <stp/>
        <stp>EM_S_FA_PROFIT_TTM</stp>
        <stp>3</stp>
        <stp>600009.SH</stp>
        <stp>2019-12-31</stp>
        <stp>1</stp>
        <tr r="J2194" s="3"/>
      </tp>
      <tp>
        <v>24429127.039999999</v>
        <stp/>
        <stp>EM_S_FA_PROFIT_TTM</stp>
        <stp>3</stp>
        <stp>603009.SH</stp>
        <stp>2019-12-31</stp>
        <stp>1</stp>
        <tr r="J3200" s="3"/>
      </tp>
      <tp>
        <v>15868364035</v>
        <stp/>
        <stp>EM_S_FA_PROFIT_TTM</stp>
        <stp>3</stp>
        <stp>601006.SH</stp>
        <stp>2019-12-31</stp>
        <stp>1</stp>
        <tr r="J3005" s="3"/>
      </tp>
      <tp>
        <v>456215399.29000002</v>
        <stp/>
        <stp>EM_S_FA_PROFIT_TTM</stp>
        <stp>3</stp>
        <stp>600006.SH</stp>
        <stp>2019-12-31</stp>
        <stp>1</stp>
        <tr r="J2191" s="3"/>
      </tp>
      <tp>
        <v>112217302.2</v>
        <stp/>
        <stp>EM_S_FA_PROFIT_TTM</stp>
        <stp>3</stp>
        <stp>603006.SH</stp>
        <stp>2019-12-31</stp>
        <stp>1</stp>
        <tr r="J3197" s="3"/>
      </tp>
      <tp>
        <v>120668223.51000001</v>
        <stp/>
        <stp>EM_S_FA_PROFIT_TTM</stp>
        <stp>3</stp>
        <stp>601007.SH</stp>
        <stp>2019-12-31</stp>
        <stp>1</stp>
        <tr r="J3006" s="3"/>
      </tp>
      <tp>
        <v>924660657</v>
        <stp/>
        <stp>EM_S_FA_PROFIT_TTM</stp>
        <stp>3</stp>
        <stp>600007.SH</stp>
        <stp>2019-12-31</stp>
        <stp>1</stp>
        <tr r="J2192" s="3"/>
      </tp>
      <tp>
        <v>82594387.420000002</v>
        <stp/>
        <stp>EM_S_FA_PROFIT_TTM</stp>
        <stp>3</stp>
        <stp>603007.SH</stp>
        <stp>2019-12-31</stp>
        <stp>1</stp>
        <tr r="J3198" s="3"/>
      </tp>
      <tp>
        <v>837099834.99000001</v>
        <stp/>
        <stp>EM_S_FA_PROFIT_TTM</stp>
        <stp>3</stp>
        <stp>600004.SH</stp>
        <stp>2019-12-31</stp>
        <stp>1</stp>
        <tr r="J2190" s="3"/>
      </tp>
      <tp>
        <v>1027917000</v>
        <stp/>
        <stp>EM_S_FA_PROFIT_TTM</stp>
        <stp>3</stp>
        <stp>601005.SH</stp>
        <stp>2019-12-31</stp>
        <stp>1</stp>
        <tr r="J3004" s="3"/>
      </tp>
      <tp>
        <v>92637337.230000004</v>
        <stp/>
        <stp>EM_S_FA_PROFIT_TTM</stp>
        <stp>3</stp>
        <stp>603005.SH</stp>
        <stp>2019-12-31</stp>
        <stp>1</stp>
        <tr r="J3196" s="3"/>
      </tp>
      <tp>
        <v>187240860.12</v>
        <stp/>
        <stp>EM_S_FA_PROFIT_TTM</stp>
        <stp>3</stp>
        <stp>601002.SH</stp>
        <stp>2019-12-31</stp>
        <stp>1</stp>
        <tr r="J3002" s="3"/>
      </tp>
      <tp>
        <v>46891825.780000001</v>
        <stp/>
        <stp>EM_S_FA_PROFIT_TTM</stp>
        <stp>3</stp>
        <stp>603002.SH</stp>
        <stp>2019-12-31</stp>
        <stp>1</stp>
        <tr r="J3194" s="3"/>
      </tp>
      <tp>
        <v>2838999679.9299998</v>
        <stp/>
        <stp>EM_S_FA_PROFIT_TTM</stp>
        <stp>3</stp>
        <stp>601003.SH</stp>
        <stp>2019-12-31</stp>
        <stp>1</stp>
        <tr r="J3003" s="3"/>
      </tp>
      <tp>
        <v>-10129848.210000001</v>
        <stp/>
        <stp>EM_S_FA_PROFIT_TTM</stp>
        <stp>3</stp>
        <stp>603003.SH</stp>
        <stp>2019-12-31</stp>
        <stp>1</stp>
        <tr r="J3195" s="3"/>
      </tp>
      <tp>
        <v>917068541.33000004</v>
        <stp/>
        <stp>EM_S_FA_PROFIT_TTM</stp>
        <stp>3</stp>
        <stp>688008.SH</stp>
        <stp>2019-12-31</stp>
        <stp>1</stp>
        <tr r="J3686" s="3"/>
      </tp>
      <tp>
        <v>1685548965.9300001</v>
        <stp/>
        <stp>EM_S_FA_PROFIT_TTM</stp>
        <stp>3</stp>
        <stp>601000.SH</stp>
        <stp>2019-12-31</stp>
        <stp>1</stp>
        <tr r="J3000" s="3"/>
      </tp>
      <tp>
        <v>61715000000</v>
        <stp/>
        <stp>EM_S_FA_PROFIT_TTM</stp>
        <stp>3</stp>
        <stp>600000.SH</stp>
        <stp>2019-12-31</stp>
        <stp>1</stp>
        <tr r="J2189" s="3"/>
      </tp>
      <tp>
        <v>297450213.91000003</v>
        <stp/>
        <stp>EM_S_FA_PROFIT_TTM</stp>
        <stp>3</stp>
        <stp>603000.SH</stp>
        <stp>2019-12-31</stp>
        <stp>1</stp>
        <tr r="J3192" s="3"/>
      </tp>
      <tp>
        <v>4112733813.23</v>
        <stp/>
        <stp>EM_S_FA_PROFIT_TTM</stp>
        <stp>3</stp>
        <stp>688009.SH</stp>
        <stp>2019-12-31</stp>
        <stp>1</stp>
        <tr r="J3687" s="3"/>
      </tp>
      <tp>
        <v>1140460843.6600001</v>
        <stp/>
        <stp>EM_S_FA_PROFIT_TTM</stp>
        <stp>3</stp>
        <stp>601001.SH</stp>
        <stp>2019-12-31</stp>
        <stp>1</stp>
        <tr r="J3001" s="3"/>
      </tp>
      <tp>
        <v>69069249.200000003</v>
        <stp/>
        <stp>EM_S_FA_PROFIT_TTM</stp>
        <stp>3</stp>
        <stp>603001.SH</stp>
        <stp>2019-12-31</stp>
        <stp>1</stp>
        <tr r="J3193" s="3"/>
      </tp>
      <tp>
        <v>1406597329.1700001</v>
        <stp/>
        <stp>EM_S_FA_PROFIT_TTM</stp>
        <stp>3</stp>
        <stp>601098.SH</stp>
        <stp>2019-12-31</stp>
        <stp>1</stp>
        <tr r="J3027" s="3"/>
      </tp>
      <tp>
        <v>857330062.49000001</v>
        <stp/>
        <stp>EM_S_FA_PROFIT_TTM</stp>
        <stp>3</stp>
        <stp>600098.SH</stp>
        <stp>2019-12-31</stp>
        <stp>1</stp>
        <tr r="J2266" s="3"/>
      </tp>
      <tp>
        <v>255719969.56999999</v>
        <stp/>
        <stp>EM_S_FA_PROFIT_TTM</stp>
        <stp>3</stp>
        <stp>603098.SH</stp>
        <stp>2019-12-31</stp>
        <stp>1</stp>
        <tr r="J3258" s="3"/>
      </tp>
      <tp>
        <v>-717838418.76999998</v>
        <stp/>
        <stp>EM_S_FA_PROFIT_TTM</stp>
        <stp>3</stp>
        <stp>601099.SH</stp>
        <stp>2019-12-31</stp>
        <stp>1</stp>
        <tr r="J3028" s="3"/>
      </tp>
      <tp>
        <v>3210899.64</v>
        <stp/>
        <stp>EM_S_FA_PROFIT_TTM</stp>
        <stp>3</stp>
        <stp>600099.SH</stp>
        <stp>2019-12-31</stp>
        <stp>1</stp>
        <tr r="J2267" s="3"/>
      </tp>
      <tp>
        <v>72708521.959999993</v>
        <stp/>
        <stp>EM_S_FA_PROFIT_TTM</stp>
        <stp>3</stp>
        <stp>603099.SH</stp>
        <stp>2019-12-31</stp>
        <stp>1</stp>
        <tr r="J3259" s="3"/>
      </tp>
      <tp>
        <v>297996526.47000003</v>
        <stp/>
        <stp>EM_S_FA_PROFIT_TTM</stp>
        <stp>3</stp>
        <stp>600096.SH</stp>
        <stp>2019-12-31</stp>
        <stp>1</stp>
        <tr r="J2264" s="3"/>
      </tp>
      <tp>
        <v>256998931.25999999</v>
        <stp/>
        <stp>EM_S_FA_PROFIT_TTM</stp>
        <stp>3</stp>
        <stp>603096.SH</stp>
        <stp>2019-12-31</stp>
        <stp>1</stp>
        <tr r="J3257" s="3"/>
      </tp>
      <tp>
        <v>132726709.39</v>
        <stp/>
        <stp>EM_S_FA_PROFIT_TTM</stp>
        <stp>3</stp>
        <stp>600097.SH</stp>
        <stp>2019-12-31</stp>
        <stp>1</stp>
        <tr r="J2265" s="3"/>
      </tp>
      <tp>
        <v>1341657129.53</v>
        <stp/>
        <stp>EM_S_FA_PROFIT_TTM</stp>
        <stp>3</stp>
        <stp>600094.SH</stp>
        <stp>2019-12-31</stp>
        <stp>1</stp>
        <tr r="J2262" s="3"/>
      </tp>
      <tp>
        <v>33763393.579999998</v>
        <stp/>
        <stp>EM_S_FA_PROFIT_TTM</stp>
        <stp>3</stp>
        <stp>600095.SH</stp>
        <stp>2019-12-31</stp>
        <stp>1</stp>
        <tr r="J2263" s="3"/>
      </tp>
      <tp>
        <v>932397304.77999997</v>
        <stp/>
        <stp>EM_S_FA_PROFIT_TTM</stp>
        <stp>3</stp>
        <stp>600093.SH</stp>
        <stp>2019-12-31</stp>
        <stp>1</stp>
        <tr r="J2261" s="3"/>
      </tp>
      <tp>
        <v>133671715.79000001</v>
        <stp/>
        <stp>EM_S_FA_PROFIT_TTM</stp>
        <stp>3</stp>
        <stp>603093.SH</stp>
        <stp>2019-12-31</stp>
        <stp>1</stp>
        <tr r="J3256" s="3"/>
      </tp>
      <tp>
        <v>83100431.060000002</v>
        <stp/>
        <stp>EM_S_FA_PROFIT_TTM</stp>
        <stp>3</stp>
        <stp>688098.SH</stp>
        <stp>2019-12-31</stp>
        <stp>1</stp>
        <tr r="J3709" s="3"/>
      </tp>
      <tp>
        <v>575852875.49000001</v>
        <stp/>
        <stp>EM_S_FA_PROFIT_TTM</stp>
        <stp>3</stp>
        <stp>600090.SH</stp>
        <stp>2019-12-31</stp>
        <stp>1</stp>
        <tr r="J2259" s="3"/>
      </tp>
      <tp>
        <v>34463342.93</v>
        <stp/>
        <stp>EM_S_FA_PROFIT_TTM</stp>
        <stp>3</stp>
        <stp>603090.SH</stp>
        <stp>2019-12-31</stp>
        <stp>1</stp>
        <tr r="J3255" s="3"/>
      </tp>
      <tp>
        <v>231703600.58000001</v>
        <stp/>
        <stp>EM_S_FA_PROFIT_TTM</stp>
        <stp>3</stp>
        <stp>688099.SH</stp>
        <stp>2019-12-31</stp>
        <stp>1</stp>
        <tr r="J3710" s="3"/>
      </tp>
      <tp>
        <v>13568033.24</v>
        <stp/>
        <stp>EM_S_FA_PROFIT_TTM</stp>
        <stp>3</stp>
        <stp>600091.SH</stp>
        <stp>2019-12-31</stp>
        <stp>1</stp>
        <tr r="J2260" s="3"/>
      </tp>
      <tp>
        <v>54719000000</v>
        <stp/>
        <stp>EM_S_FA_PROFIT_TTM</stp>
        <stp>3</stp>
        <stp>601088.SH</stp>
        <stp>2019-12-31</stp>
        <stp>1</stp>
        <tr r="J3026" s="3"/>
      </tp>
      <tp>
        <v>122364880.90000001</v>
        <stp/>
        <stp>EM_S_FA_PROFIT_TTM</stp>
        <stp>3</stp>
        <stp>600088.SH</stp>
        <stp>2019-12-31</stp>
        <stp>1</stp>
        <tr r="J2257" s="3"/>
      </tp>
      <tp>
        <v>47774083.280000001</v>
        <stp/>
        <stp>EM_S_FA_PROFIT_TTM</stp>
        <stp>3</stp>
        <stp>603088.SH</stp>
        <stp>2019-12-31</stp>
        <stp>1</stp>
        <tr r="J3253" s="3"/>
      </tp>
      <tp>
        <v>2130236228.3599999</v>
        <stp/>
        <stp>EM_S_FA_PROFIT_TTM</stp>
        <stp>3</stp>
        <stp>600089.SH</stp>
        <stp>2019-12-31</stp>
        <stp>1</stp>
        <tr r="J2258" s="3"/>
      </tp>
      <tp>
        <v>142789224.63999999</v>
        <stp/>
        <stp>EM_S_FA_PROFIT_TTM</stp>
        <stp>3</stp>
        <stp>603089.SH</stp>
        <stp>2019-12-31</stp>
        <stp>1</stp>
        <tr r="J3254" s="3"/>
      </tp>
      <tp>
        <v>123088948.92</v>
        <stp/>
        <stp>EM_S_FA_PROFIT_TTM</stp>
        <stp>3</stp>
        <stp>601086.SH</stp>
        <stp>2019-12-31</stp>
        <stp>1</stp>
        <tr r="J3025" s="3"/>
      </tp>
      <tp>
        <v>-2155847212</v>
        <stp/>
        <stp>EM_S_FA_PROFIT_TTM</stp>
        <stp>3</stp>
        <stp>600086.SH</stp>
        <stp>2019-12-31</stp>
        <stp>1</stp>
        <tr r="J2256" s="3"/>
      </tp>
      <tp>
        <v>222263329.59</v>
        <stp/>
        <stp>EM_S_FA_PROFIT_TTM</stp>
        <stp>3</stp>
        <stp>603086.SH</stp>
        <stp>2019-12-31</stp>
        <stp>1</stp>
        <tr r="J3252" s="3"/>
      </tp>
      <tp>
        <v>-70696754.120000005</v>
        <stp/>
        <stp>EM_S_FA_PROFIT_TTM</stp>
        <stp>3</stp>
        <stp>600084.SH</stp>
        <stp>2019-12-31</stp>
        <stp>1</stp>
        <tr r="J2254" s="3"/>
      </tp>
      <tp>
        <v>1761995988.2</v>
        <stp/>
        <stp>EM_S_FA_PROFIT_TTM</stp>
        <stp>3</stp>
        <stp>600085.SH</stp>
        <stp>2019-12-31</stp>
        <stp>1</stp>
        <tr r="J2255" s="3"/>
      </tp>
      <tp>
        <v>21185428.239999998</v>
        <stp/>
        <stp>EM_S_FA_PROFIT_TTM</stp>
        <stp>3</stp>
        <stp>603085.SH</stp>
        <stp>2019-12-31</stp>
        <stp>1</stp>
        <tr r="J3251" s="3"/>
      </tp>
      <tp>
        <v>30653603.710000001</v>
        <stp/>
        <stp>EM_S_FA_PROFIT_TTM</stp>
        <stp>3</stp>
        <stp>600082.SH</stp>
        <stp>2019-12-31</stp>
        <stp>1</stp>
        <tr r="J2252" s="3"/>
      </tp>
      <tp>
        <v>-46479794.270000003</v>
        <stp/>
        <stp>EM_S_FA_PROFIT_TTM</stp>
        <stp>3</stp>
        <stp>600083.SH</stp>
        <stp>2019-12-31</stp>
        <stp>1</stp>
        <tr r="J2253" s="3"/>
      </tp>
      <tp>
        <v>11181670.970000001</v>
        <stp/>
        <stp>EM_S_FA_PROFIT_TTM</stp>
        <stp>3</stp>
        <stp>603083.SH</stp>
        <stp>2019-12-31</stp>
        <stp>1</stp>
        <tr r="J3250" s="3"/>
      </tp>
      <tp>
        <v>180808790.69</v>
        <stp/>
        <stp>EM_S_FA_PROFIT_TTM</stp>
        <stp>3</stp>
        <stp>688088.SH</stp>
        <stp>2019-12-31</stp>
        <stp>1</stp>
        <tr r="J3708" s="3"/>
      </tp>
      <tp>
        <v>44467278.789999999</v>
        <stp/>
        <stp>EM_S_FA_PROFIT_TTM</stp>
        <stp>3</stp>
        <stp>600080.SH</stp>
        <stp>2019-12-31</stp>
        <stp>1</stp>
        <tr r="J2250" s="3"/>
      </tp>
      <tp>
        <v>67205162.890000001</v>
        <stp/>
        <stp>EM_S_FA_PROFIT_TTM</stp>
        <stp>3</stp>
        <stp>603080.SH</stp>
        <stp>2019-12-31</stp>
        <stp>1</stp>
        <tr r="J3248" s="3"/>
      </tp>
      <tp>
        <v>273939733.06</v>
        <stp/>
        <stp>EM_S_FA_PROFIT_TTM</stp>
        <stp>3</stp>
        <stp>600081.SH</stp>
        <stp>2019-12-31</stp>
        <stp>1</stp>
        <tr r="J2251" s="3"/>
      </tp>
      <tp>
        <v>257093641.25999999</v>
        <stp/>
        <stp>EM_S_FA_PROFIT_TTM</stp>
        <stp>3</stp>
        <stp>603081.SH</stp>
        <stp>2019-12-31</stp>
        <stp>1</stp>
        <tr r="J3249" s="3"/>
      </tp>
      <tp>
        <v>-2570647102.29</v>
        <stp/>
        <stp>EM_S_FA_PROFIT_TTM</stp>
        <stp>3</stp>
        <stp>000038.SZ</stp>
        <stp>2019-12-31</stp>
        <stp>1</stp>
        <tr r="J33" s="3"/>
      </tp>
      <tp>
        <v>-631928764.13999999</v>
        <stp/>
        <stp>EM_S_FA_PROFIT_TTM</stp>
        <stp>3</stp>
        <stp>300008.SZ</stp>
        <stp>2019-12-31</stp>
        <stp>1</stp>
        <tr r="J1410" s="3"/>
      </tp>
      <tp>
        <v>530667493.07999998</v>
        <stp/>
        <stp>EM_S_FA_PROFIT_TTM</stp>
        <stp>3</stp>
        <stp>002038.SZ</stp>
        <stp>2019-12-31</stp>
        <stp>1</stp>
        <tr r="J499" s="3"/>
      </tp>
      <tp>
        <v>2437123000</v>
        <stp/>
        <stp>EM_S_FA_PROFIT_TTM</stp>
        <stp>3</stp>
        <stp>000039.SZ</stp>
        <stp>2019-12-31</stp>
        <stp>1</stp>
        <tr r="J34" s="3"/>
      </tp>
      <tp>
        <v>286120847.05000001</v>
        <stp/>
        <stp>EM_S_FA_PROFIT_TTM</stp>
        <stp>3</stp>
        <stp>300009.SZ</stp>
        <stp>2019-12-31</stp>
        <stp>1</stp>
        <tr r="J1411" s="3"/>
      </tp>
      <tp>
        <v>536924560.72000003</v>
        <stp/>
        <stp>EM_S_FA_PROFIT_TTM</stp>
        <stp>3</stp>
        <stp>002039.SZ</stp>
        <stp>2019-12-31</stp>
        <stp>1</stp>
        <tr r="J500" s="3"/>
      </tp>
      <tp>
        <v>904723079.76999998</v>
        <stp/>
        <stp>EM_S_FA_PROFIT_TTM</stp>
        <stp>3</stp>
        <stp>000036.SZ</stp>
        <stp>2019-12-31</stp>
        <stp>1</stp>
        <tr r="J31" s="3"/>
      </tp>
      <tp>
        <v>69996290.010000005</v>
        <stp/>
        <stp>EM_S_FA_PROFIT_TTM</stp>
        <stp>3</stp>
        <stp>300006.SZ</stp>
        <stp>2019-12-31</stp>
        <stp>1</stp>
        <tr r="J1408" s="3"/>
      </tp>
      <tp>
        <v>267660289.71000001</v>
        <stp/>
        <stp>EM_S_FA_PROFIT_TTM</stp>
        <stp>3</stp>
        <stp>002036.SZ</stp>
        <stp>2019-12-31</stp>
        <stp>1</stp>
        <tr r="J497" s="3"/>
      </tp>
      <tp>
        <v>-17811586.079999998</v>
        <stp/>
        <stp>EM_S_FA_PROFIT_TTM</stp>
        <stp>3</stp>
        <stp>000037.SZ</stp>
        <stp>2019-12-31</stp>
        <stp>1</stp>
        <tr r="J32" s="3"/>
      </tp>
      <tp>
        <v>145805193.93000001</v>
        <stp/>
        <stp>EM_S_FA_PROFIT_TTM</stp>
        <stp>3</stp>
        <stp>300007.SZ</stp>
        <stp>2019-12-31</stp>
        <stp>1</stp>
        <tr r="J1409" s="3"/>
      </tp>
      <tp>
        <v>165363129.41999999</v>
        <stp/>
        <stp>EM_S_FA_PROFIT_TTM</stp>
        <stp>3</stp>
        <stp>002037.SZ</stp>
        <stp>2019-12-31</stp>
        <stp>1</stp>
        <tr r="J498" s="3"/>
      </tp>
      <tp>
        <v>678683463.28999996</v>
        <stp/>
        <stp>EM_S_FA_PROFIT_TTM</stp>
        <stp>3</stp>
        <stp>000034.SZ</stp>
        <stp>2019-12-31</stp>
        <stp>1</stp>
        <tr r="J29" s="3"/>
      </tp>
      <tp>
        <v>-1014684497.83</v>
        <stp/>
        <stp>EM_S_FA_PROFIT_TTM</stp>
        <stp>3</stp>
        <stp>300004.SZ</stp>
        <stp>2019-12-31</stp>
        <stp>1</stp>
        <tr r="J1406" s="3"/>
      </tp>
      <tp>
        <v>399175749.38</v>
        <stp/>
        <stp>EM_S_FA_PROFIT_TTM</stp>
        <stp>3</stp>
        <stp>002034.SZ</stp>
        <stp>2019-12-31</stp>
        <stp>1</stp>
        <tr r="J495" s="3"/>
      </tp>
      <tp>
        <v>524750043.16000003</v>
        <stp/>
        <stp>EM_S_FA_PROFIT_TTM</stp>
        <stp>3</stp>
        <stp>000035.SZ</stp>
        <stp>2019-12-31</stp>
        <stp>1</stp>
        <tr r="J30" s="3"/>
      </tp>
      <tp>
        <v>-147397506.12</v>
        <stp/>
        <stp>EM_S_FA_PROFIT_TTM</stp>
        <stp>3</stp>
        <stp>300005.SZ</stp>
        <stp>2019-12-31</stp>
        <stp>1</stp>
        <tr r="J1407" s="3"/>
      </tp>
      <tp>
        <v>765945315.5</v>
        <stp/>
        <stp>EM_S_FA_PROFIT_TTM</stp>
        <stp>3</stp>
        <stp>002035.SZ</stp>
        <stp>2019-12-31</stp>
        <stp>1</stp>
        <tr r="J496" s="3"/>
      </tp>
      <tp>
        <v>112795108.08</v>
        <stp/>
        <stp>EM_S_FA_PROFIT_TTM</stp>
        <stp>3</stp>
        <stp>000032.SZ</stp>
        <stp>2019-12-31</stp>
        <stp>1</stp>
        <tr r="J28" s="3"/>
      </tp>
      <tp>
        <v>-54750665.700000003</v>
        <stp/>
        <stp>EM_S_FA_PROFIT_TTM</stp>
        <stp>3</stp>
        <stp>300002.SZ</stp>
        <stp>2019-12-31</stp>
        <stp>1</stp>
        <tr r="J1404" s="3"/>
      </tp>
      <tp>
        <v>1810278726.5999999</v>
        <stp/>
        <stp>EM_S_FA_PROFIT_TTM</stp>
        <stp>3</stp>
        <stp>002032.SZ</stp>
        <stp>2019-12-31</stp>
        <stp>1</stp>
        <tr r="J493" s="3"/>
      </tp>
      <tp>
        <v>1695436148.0899999</v>
        <stp/>
        <stp>EM_S_FA_PROFIT_TTM</stp>
        <stp>3</stp>
        <stp>300003.SZ</stp>
        <stp>2019-12-31</stp>
        <stp>1</stp>
        <tr r="J1405" s="3"/>
      </tp>
      <tp>
        <v>206701895.72</v>
        <stp/>
        <stp>EM_S_FA_PROFIT_TTM</stp>
        <stp>3</stp>
        <stp>002033.SZ</stp>
        <stp>2019-12-31</stp>
        <stp>1</stp>
        <tr r="J494" s="3"/>
      </tp>
      <tp>
        <v>824905015.67999995</v>
        <stp/>
        <stp>EM_S_FA_PROFIT_TTM</stp>
        <stp>3</stp>
        <stp>000030.SZ</stp>
        <stp>2019-12-31</stp>
        <stp>1</stp>
        <tr r="J26" s="3"/>
      </tp>
      <tp>
        <v>72675514.439999998</v>
        <stp/>
        <stp>EM_S_FA_PROFIT_TTM</stp>
        <stp>3</stp>
        <stp>002030.SZ</stp>
        <stp>2019-12-31</stp>
        <stp>1</stp>
        <tr r="J491" s="3"/>
      </tp>
      <tp>
        <v>2855069656.0500002</v>
        <stp/>
        <stp>EM_S_FA_PROFIT_TTM</stp>
        <stp>3</stp>
        <stp>000031.SZ</stp>
        <stp>2019-12-31</stp>
        <stp>1</stp>
        <tr r="J27" s="3"/>
      </tp>
      <tp>
        <v>181720328.90000001</v>
        <stp/>
        <stp>EM_S_FA_PROFIT_TTM</stp>
        <stp>3</stp>
        <stp>300001.SZ</stp>
        <stp>2019-12-31</stp>
        <stp>1</stp>
        <tr r="J1403" s="3"/>
      </tp>
      <tp>
        <v>189982326.09999999</v>
        <stp/>
        <stp>EM_S_FA_PROFIT_TTM</stp>
        <stp>3</stp>
        <stp>002031.SZ</stp>
        <stp>2019-12-31</stp>
        <stp>1</stp>
        <tr r="J492" s="3"/>
      </tp>
      <tp>
        <v>1465360514.74</v>
        <stp/>
        <stp>EM_S_FA_PROFIT_TTM</stp>
        <stp>3</stp>
        <stp>000028.SZ</stp>
        <stp>2019-12-31</stp>
        <stp>1</stp>
        <tr r="J24" s="3"/>
      </tp>
      <tp>
        <v>-432776391.32999998</v>
        <stp/>
        <stp>EM_S_FA_PROFIT_TTM</stp>
        <stp>3</stp>
        <stp>300018.SZ</stp>
        <stp>2019-12-31</stp>
        <stp>1</stp>
        <tr r="J1420" s="3"/>
      </tp>
      <tp>
        <v>472742137.83999997</v>
        <stp/>
        <stp>EM_S_FA_PROFIT_TTM</stp>
        <stp>3</stp>
        <stp>002028.SZ</stp>
        <stp>2019-12-31</stp>
        <stp>1</stp>
        <tr r="J489" s="3"/>
      </tp>
      <tp>
        <v>565484161.90999997</v>
        <stp/>
        <stp>EM_S_FA_PROFIT_TTM</stp>
        <stp>3</stp>
        <stp>000029.SZ</stp>
        <stp>2019-12-31</stp>
        <stp>1</stp>
        <tr r="J25" s="3"/>
      </tp>
      <tp>
        <v>127814369.89</v>
        <stp/>
        <stp>EM_S_FA_PROFIT_TTM</stp>
        <stp>3</stp>
        <stp>300019.SZ</stp>
        <stp>2019-12-31</stp>
        <stp>1</stp>
        <tr r="J1421" s="3"/>
      </tp>
      <tp>
        <v>347744179.66000003</v>
        <stp/>
        <stp>EM_S_FA_PROFIT_TTM</stp>
        <stp>3</stp>
        <stp>002029.SZ</stp>
        <stp>2019-12-31</stp>
        <stp>1</stp>
        <tr r="J490" s="3"/>
      </tp>
      <tp>
        <v>199904766.40000001</v>
        <stp/>
        <stp>EM_S_FA_PROFIT_TTM</stp>
        <stp>3</stp>
        <stp>000026.SZ</stp>
        <stp>2019-12-31</stp>
        <stp>1</stp>
        <tr r="J22" s="3"/>
      </tp>
      <tp>
        <v>188581055.61000001</v>
        <stp/>
        <stp>EM_S_FA_PROFIT_TTM</stp>
        <stp>3</stp>
        <stp>300016.SZ</stp>
        <stp>2019-12-31</stp>
        <stp>1</stp>
        <tr r="J1418" s="3"/>
      </tp>
      <tp>
        <v>109183515.12</v>
        <stp/>
        <stp>EM_S_FA_PROFIT_TTM</stp>
        <stp>3</stp>
        <stp>002026.SZ</stp>
        <stp>2019-12-31</stp>
        <stp>1</stp>
        <tr r="J487" s="3"/>
      </tp>
      <tp>
        <v>1982805739.1700001</v>
        <stp/>
        <stp>EM_S_FA_PROFIT_TTM</stp>
        <stp>3</stp>
        <stp>000027.SZ</stp>
        <stp>2019-12-31</stp>
        <stp>1</stp>
        <tr r="J23" s="3"/>
      </tp>
      <tp>
        <v>964658829.85000002</v>
        <stp/>
        <stp>EM_S_FA_PROFIT_TTM</stp>
        <stp>3</stp>
        <stp>300017.SZ</stp>
        <stp>2019-12-31</stp>
        <stp>1</stp>
        <tr r="J1419" s="3"/>
      </tp>
      <tp>
        <v>2337436747.5999999</v>
        <stp/>
        <stp>EM_S_FA_PROFIT_TTM</stp>
        <stp>3</stp>
        <stp>002027.SZ</stp>
        <stp>2019-12-31</stp>
        <stp>1</stp>
        <tr r="J488" s="3"/>
      </tp>
      <tp>
        <v>1371710244.28</v>
        <stp/>
        <stp>EM_S_FA_PROFIT_TTM</stp>
        <stp>3</stp>
        <stp>300014.SZ</stp>
        <stp>2019-12-31</stp>
        <stp>1</stp>
        <tr r="J1416" s="3"/>
      </tp>
      <tp>
        <v>18741778000</v>
        <stp/>
        <stp>EM_S_FA_PROFIT_TTM</stp>
        <stp>3</stp>
        <stp>002024.SZ</stp>
        <stp>2019-12-31</stp>
        <stp>1</stp>
        <tr r="J485" s="3"/>
      </tp>
      <tp>
        <v>116007862.62</v>
        <stp/>
        <stp>EM_S_FA_PROFIT_TTM</stp>
        <stp>3</stp>
        <stp>000025.SZ</stp>
        <stp>2019-12-31</stp>
        <stp>1</stp>
        <tr r="J21" s="3"/>
      </tp>
      <tp>
        <v>1417597684.8499999</v>
        <stp/>
        <stp>EM_S_FA_PROFIT_TTM</stp>
        <stp>3</stp>
        <stp>300015.SZ</stp>
        <stp>2019-12-31</stp>
        <stp>1</stp>
        <tr r="J1417" s="3"/>
      </tp>
      <tp>
        <v>451760293.77999997</v>
        <stp/>
        <stp>EM_S_FA_PROFIT_TTM</stp>
        <stp>3</stp>
        <stp>002025.SZ</stp>
        <stp>2019-12-31</stp>
        <stp>1</stp>
        <tr r="J486" s="3"/>
      </tp>
      <tp>
        <v>479639620.43000001</v>
        <stp/>
        <stp>EM_S_FA_PROFIT_TTM</stp>
        <stp>3</stp>
        <stp>300012.SZ</stp>
        <stp>2019-12-31</stp>
        <stp>1</stp>
        <tr r="J1414" s="3"/>
      </tp>
      <tp>
        <v>287509107.48000002</v>
        <stp/>
        <stp>EM_S_FA_PROFIT_TTM</stp>
        <stp>3</stp>
        <stp>002022.SZ</stp>
        <stp>2019-12-31</stp>
        <stp>1</stp>
        <tr r="J483" s="3"/>
      </tp>
      <tp>
        <v>106366346.87</v>
        <stp/>
        <stp>EM_S_FA_PROFIT_TTM</stp>
        <stp>3</stp>
        <stp>000023.SZ</stp>
        <stp>2019-12-31</stp>
        <stp>1</stp>
        <tr r="J20" s="3"/>
      </tp>
      <tp>
        <v>49949054.369999997</v>
        <stp/>
        <stp>EM_S_FA_PROFIT_TTM</stp>
        <stp>3</stp>
        <stp>300013.SZ</stp>
        <stp>2019-12-31</stp>
        <stp>1</stp>
        <tr r="J1415" s="3"/>
      </tp>
      <tp>
        <v>43573415.43</v>
        <stp/>
        <stp>EM_S_FA_PROFIT_TTM</stp>
        <stp>3</stp>
        <stp>002023.SZ</stp>
        <stp>2019-12-31</stp>
        <stp>1</stp>
        <tr r="J484" s="3"/>
      </tp>
      <tp>
        <v>6174221.3600000003</v>
        <stp/>
        <stp>EM_S_FA_PROFIT_TTM</stp>
        <stp>3</stp>
        <stp>000020.SZ</stp>
        <stp>2019-12-31</stp>
        <stp>1</stp>
        <tr r="J18" s="3"/>
      </tp>
      <tp>
        <v>-1368856991.51</v>
        <stp/>
        <stp>EM_S_FA_PROFIT_TTM</stp>
        <stp>3</stp>
        <stp>300010.SZ</stp>
        <stp>2019-12-31</stp>
        <stp>1</stp>
        <tr r="J1412" s="3"/>
      </tp>
      <tp>
        <v>520994682.5</v>
        <stp/>
        <stp>EM_S_FA_PROFIT_TTM</stp>
        <stp>3</stp>
        <stp>002020.SZ</stp>
        <stp>2019-12-31</stp>
        <stp>1</stp>
        <tr r="J481" s="3"/>
      </tp>
      <tp>
        <v>448576758.56999999</v>
        <stp/>
        <stp>EM_S_FA_PROFIT_TTM</stp>
        <stp>3</stp>
        <stp>000021.SZ</stp>
        <stp>2019-12-31</stp>
        <stp>1</stp>
        <tr r="J19" s="3"/>
      </tp>
      <tp>
        <v>-575976648.13999999</v>
        <stp/>
        <stp>EM_S_FA_PROFIT_TTM</stp>
        <stp>3</stp>
        <stp>300011.SZ</stp>
        <stp>2019-12-31</stp>
        <stp>1</stp>
        <tr r="J1413" s="3"/>
      </tp>
      <tp>
        <v>-308564824</v>
        <stp/>
        <stp>EM_S_FA_PROFIT_TTM</stp>
        <stp>3</stp>
        <stp>002021.SZ</stp>
        <stp>2019-12-31</stp>
        <stp>1</stp>
        <tr r="J482" s="3"/>
      </tp>
      <tp>
        <v>-3271730119.5100002</v>
        <stp/>
        <stp>EM_S_FA_PROFIT_TTM</stp>
        <stp>3</stp>
        <stp>000018.SZ</stp>
        <stp>2019-12-31</stp>
        <stp>1</stp>
        <tr r="J16" s="3"/>
      </tp>
      <tp>
        <v>-79947145.090000004</v>
        <stp/>
        <stp>EM_S_FA_PROFIT_TTM</stp>
        <stp>3</stp>
        <stp>300028.SZ</stp>
        <stp>2019-12-31</stp>
        <stp>1</stp>
        <tr r="J1430" s="3"/>
      </tp>
      <tp>
        <v>366678283.47000003</v>
        <stp/>
        <stp>EM_S_FA_PROFIT_TTM</stp>
        <stp>3</stp>
        <stp>000019.SZ</stp>
        <stp>2019-12-31</stp>
        <stp>1</stp>
        <tr r="J17" s="3"/>
      </tp>
      <tp>
        <v>-149081200.97</v>
        <stp/>
        <stp>EM_S_FA_PROFIT_TTM</stp>
        <stp>3</stp>
        <stp>300029.SZ</stp>
        <stp>2019-12-31</stp>
        <stp>1</stp>
        <tr r="J1431" s="3"/>
      </tp>
      <tp>
        <v>732498489.88999999</v>
        <stp/>
        <stp>EM_S_FA_PROFIT_TTM</stp>
        <stp>3</stp>
        <stp>002019.SZ</stp>
        <stp>2019-12-31</stp>
        <stp>1</stp>
        <tr r="J480" s="3"/>
      </tp>
      <tp>
        <v>720423519.86000001</v>
        <stp/>
        <stp>EM_S_FA_PROFIT_TTM</stp>
        <stp>3</stp>
        <stp>000016.SZ</stp>
        <stp>2019-12-31</stp>
        <stp>1</stp>
        <tr r="J14" s="3"/>
      </tp>
      <tp>
        <v>271319949.70999998</v>
        <stp/>
        <stp>EM_S_FA_PROFIT_TTM</stp>
        <stp>3</stp>
        <stp>300026.SZ</stp>
        <stp>2019-12-31</stp>
        <stp>1</stp>
        <tr r="J1428" s="3"/>
      </tp>
      <tp>
        <v>971880037.80999994</v>
        <stp/>
        <stp>EM_S_FA_PROFIT_TTM</stp>
        <stp>3</stp>
        <stp>002016.SZ</stp>
        <stp>2019-12-31</stp>
        <stp>1</stp>
        <tr r="J478" s="3"/>
      </tp>
      <tp>
        <v>-3157383.03</v>
        <stp/>
        <stp>EM_S_FA_PROFIT_TTM</stp>
        <stp>3</stp>
        <stp>000017.SZ</stp>
        <stp>2019-12-31</stp>
        <stp>1</stp>
        <tr r="J15" s="3"/>
      </tp>
      <tp>
        <v>-2111669355.1900001</v>
        <stp/>
        <stp>EM_S_FA_PROFIT_TTM</stp>
        <stp>3</stp>
        <stp>300027.SZ</stp>
        <stp>2019-12-31</stp>
        <stp>1</stp>
        <tr r="J1429" s="3"/>
      </tp>
      <tp>
        <v>39856964.969999999</v>
        <stp/>
        <stp>EM_S_FA_PROFIT_TTM</stp>
        <stp>3</stp>
        <stp>002017.SZ</stp>
        <stp>2019-12-31</stp>
        <stp>1</stp>
        <tr r="J479" s="3"/>
      </tp>
      <tp>
        <v>138831269.53</v>
        <stp/>
        <stp>EM_S_FA_PROFIT_TTM</stp>
        <stp>3</stp>
        <stp>000014.SZ</stp>
        <stp>2019-12-31</stp>
        <stp>1</stp>
        <tr r="J13" s="3"/>
      </tp>
      <tp>
        <v>402828147.31999999</v>
        <stp/>
        <stp>EM_S_FA_PROFIT_TTM</stp>
        <stp>3</stp>
        <stp>300024.SZ</stp>
        <stp>2019-12-31</stp>
        <stp>1</stp>
        <tr r="J1426" s="3"/>
      </tp>
      <tp>
        <v>265238435.22999999</v>
        <stp/>
        <stp>EM_S_FA_PROFIT_TTM</stp>
        <stp>3</stp>
        <stp>002014.SZ</stp>
        <stp>2019-12-31</stp>
        <stp>1</stp>
        <tr r="J476" s="3"/>
      </tp>
      <tp>
        <v>49880578.380000003</v>
        <stp/>
        <stp>EM_S_FA_PROFIT_TTM</stp>
        <stp>3</stp>
        <stp>300025.SZ</stp>
        <stp>2019-12-31</stp>
        <stp>1</stp>
        <tr r="J1427" s="3"/>
      </tp>
      <tp>
        <v>291873594.69999999</v>
        <stp/>
        <stp>EM_S_FA_PROFIT_TTM</stp>
        <stp>3</stp>
        <stp>002015.SZ</stp>
        <stp>2019-12-31</stp>
        <stp>1</stp>
        <tr r="J477" s="3"/>
      </tp>
      <tp>
        <v>548378220</v>
        <stp/>
        <stp>EM_S_FA_PROFIT_TTM</stp>
        <stp>3</stp>
        <stp>000012.SZ</stp>
        <stp>2019-12-31</stp>
        <stp>1</stp>
        <tr r="J12" s="3"/>
      </tp>
      <tp>
        <v>-33478785.969999999</v>
        <stp/>
        <stp>EM_S_FA_PROFIT_TTM</stp>
        <stp>3</stp>
        <stp>300022.SZ</stp>
        <stp>2019-12-31</stp>
        <stp>1</stp>
        <tr r="J1424" s="3"/>
      </tp>
      <tp>
        <v>62426037.039999999</v>
        <stp/>
        <stp>EM_S_FA_PROFIT_TTM</stp>
        <stp>3</stp>
        <stp>002012.SZ</stp>
        <stp>2019-12-31</stp>
        <stp>1</stp>
        <tr r="J474" s="3"/>
      </tp>
      <tp>
        <v>-794991198.50999999</v>
        <stp/>
        <stp>EM_S_FA_PROFIT_TTM</stp>
        <stp>3</stp>
        <stp>300023.SZ</stp>
        <stp>2019-12-31</stp>
        <stp>1</stp>
        <tr r="J1425" s="3"/>
      </tp>
      <tp>
        <v>952709691.44000006</v>
        <stp/>
        <stp>EM_S_FA_PROFIT_TTM</stp>
        <stp>3</stp>
        <stp>002013.SZ</stp>
        <stp>2019-12-31</stp>
        <stp>1</stp>
        <tr r="J475" s="3"/>
      </tp>
      <tp>
        <v>-426572643.31</v>
        <stp/>
        <stp>EM_S_FA_PROFIT_TTM</stp>
        <stp>3</stp>
        <stp>000010.SZ</stp>
        <stp>2019-12-31</stp>
        <stp>1</stp>
        <tr r="J10" s="3"/>
      </tp>
      <tp>
        <v>147101036.78999999</v>
        <stp/>
        <stp>EM_S_FA_PROFIT_TTM</stp>
        <stp>3</stp>
        <stp>300020.SZ</stp>
        <stp>2019-12-31</stp>
        <stp>1</stp>
        <tr r="J1422" s="3"/>
      </tp>
      <tp>
        <v>1312978889.8299999</v>
        <stp/>
        <stp>EM_S_FA_PROFIT_TTM</stp>
        <stp>3</stp>
        <stp>002010.SZ</stp>
        <stp>2019-12-31</stp>
        <stp>1</stp>
        <tr r="J472" s="3"/>
      </tp>
      <tp>
        <v>494625572.67000002</v>
        <stp/>
        <stp>EM_S_FA_PROFIT_TTM</stp>
        <stp>3</stp>
        <stp>000011.SZ</stp>
        <stp>2019-12-31</stp>
        <stp>1</stp>
        <tr r="J11" s="3"/>
      </tp>
      <tp>
        <v>139676314.74000001</v>
        <stp/>
        <stp>EM_S_FA_PROFIT_TTM</stp>
        <stp>3</stp>
        <stp>300021.SZ</stp>
        <stp>2019-12-31</stp>
        <stp>1</stp>
        <tr r="J1423" s="3"/>
      </tp>
      <tp>
        <v>-1856032218.73</v>
        <stp/>
        <stp>EM_S_FA_PROFIT_TTM</stp>
        <stp>3</stp>
        <stp>002011.SZ</stp>
        <stp>2019-12-31</stp>
        <stp>1</stp>
        <tr r="J473" s="3"/>
      </tp>
      <tp>
        <v>367467408.63</v>
        <stp/>
        <stp>EM_S_FA_PROFIT_TTM</stp>
        <stp>3</stp>
        <stp>000008.SZ</stp>
        <stp>2019-12-31</stp>
        <stp>1</stp>
        <tr r="J8" s="3"/>
      </tp>
      <tp>
        <v>582003545.49000001</v>
        <stp/>
        <stp>EM_S_FA_PROFIT_TTM</stp>
        <stp>3</stp>
        <stp>300038.SZ</stp>
        <stp>2019-12-31</stp>
        <stp>1</stp>
        <tr r="J1440" s="3"/>
      </tp>
      <tp>
        <v>653411308.50999999</v>
        <stp/>
        <stp>EM_S_FA_PROFIT_TTM</stp>
        <stp>3</stp>
        <stp>002008.SZ</stp>
        <stp>2019-12-31</stp>
        <stp>1</stp>
        <tr r="J470" s="3"/>
      </tp>
      <tp>
        <v>979945436.00999999</v>
        <stp/>
        <stp>EM_S_FA_PROFIT_TTM</stp>
        <stp>3</stp>
        <stp>000009.SZ</stp>
        <stp>2019-12-31</stp>
        <stp>1</stp>
        <tr r="J9" s="3"/>
      </tp>
      <tp>
        <v>196658450.80000001</v>
        <stp/>
        <stp>EM_S_FA_PROFIT_TTM</stp>
        <stp>3</stp>
        <stp>300039.SZ</stp>
        <stp>2019-12-31</stp>
        <stp>1</stp>
        <tr r="J1441" s="3"/>
      </tp>
      <tp>
        <v>62230997.009999998</v>
        <stp/>
        <stp>EM_S_FA_PROFIT_TTM</stp>
        <stp>3</stp>
        <stp>002009.SZ</stp>
        <stp>2019-12-31</stp>
        <stp>1</stp>
        <tr r="J471" s="3"/>
      </tp>
      <tp>
        <v>839443814.08000004</v>
        <stp/>
        <stp>EM_S_FA_PROFIT_TTM</stp>
        <stp>3</stp>
        <stp>000006.SZ</stp>
        <stp>2019-12-31</stp>
        <stp>1</stp>
        <tr r="J6" s="3"/>
      </tp>
      <tp>
        <v>178474484.78</v>
        <stp/>
        <stp>EM_S_FA_PROFIT_TTM</stp>
        <stp>3</stp>
        <stp>300036.SZ</stp>
        <stp>2019-12-31</stp>
        <stp>1</stp>
        <tr r="J1438" s="3"/>
      </tp>
      <tp>
        <v>-91045915</v>
        <stp/>
        <stp>EM_S_FA_PROFIT_TTM</stp>
        <stp>3</stp>
        <stp>002006.SZ</stp>
        <stp>2019-12-31</stp>
        <stp>1</stp>
        <tr r="J468" s="3"/>
      </tp>
      <tp>
        <v>-196849203.81999999</v>
        <stp/>
        <stp>EM_S_FA_PROFIT_TTM</stp>
        <stp>3</stp>
        <stp>000007.SZ</stp>
        <stp>2019-12-31</stp>
        <stp>1</stp>
        <tr r="J7" s="3"/>
      </tp>
      <tp>
        <v>358176124.49000001</v>
        <stp/>
        <stp>EM_S_FA_PROFIT_TTM</stp>
        <stp>3</stp>
        <stp>300037.SZ</stp>
        <stp>2019-12-31</stp>
        <stp>1</stp>
        <tr r="J1439" s="3"/>
      </tp>
      <tp>
        <v>1462073819.29</v>
        <stp/>
        <stp>EM_S_FA_PROFIT_TTM</stp>
        <stp>3</stp>
        <stp>002007.SZ</stp>
        <stp>2019-12-31</stp>
        <stp>1</stp>
        <tr r="J469" s="3"/>
      </tp>
      <tp>
        <v>-27351851.699999999</v>
        <stp/>
        <stp>EM_S_FA_PROFIT_TTM</stp>
        <stp>3</stp>
        <stp>000004.SZ</stp>
        <stp>2019-12-31</stp>
        <stp>1</stp>
        <tr r="J4" s="3"/>
      </tp>
      <tp>
        <v>204772811.72</v>
        <stp/>
        <stp>EM_S_FA_PROFIT_TTM</stp>
        <stp>3</stp>
        <stp>300034.SZ</stp>
        <stp>2019-12-31</stp>
        <stp>1</stp>
        <tr r="J1436" s="3"/>
      </tp>
      <tp>
        <v>805764662.76999998</v>
        <stp/>
        <stp>EM_S_FA_PROFIT_TTM</stp>
        <stp>3</stp>
        <stp>002004.SZ</stp>
        <stp>2019-12-31</stp>
        <stp>1</stp>
        <tr r="J466" s="3"/>
      </tp>
      <tp>
        <v>195552735.30000001</v>
        <stp/>
        <stp>EM_S_FA_PROFIT_TTM</stp>
        <stp>3</stp>
        <stp>000005.SZ</stp>
        <stp>2019-12-31</stp>
        <stp>1</stp>
        <tr r="J5" s="3"/>
      </tp>
      <tp>
        <v>179872832.53999999</v>
        <stp/>
        <stp>EM_S_FA_PROFIT_TTM</stp>
        <stp>3</stp>
        <stp>300035.SZ</stp>
        <stp>2019-12-31</stp>
        <stp>1</stp>
        <tr r="J1437" s="3"/>
      </tp>
      <tp>
        <v>-4247656670.4400001</v>
        <stp/>
        <stp>EM_S_FA_PROFIT_TTM</stp>
        <stp>3</stp>
        <stp>002005.SZ</stp>
        <stp>2019-12-31</stp>
        <stp>1</stp>
        <tr r="J467" s="3"/>
      </tp>
      <tp>
        <v>56064913349.709999</v>
        <stp/>
        <stp>EM_S_FA_PROFIT_TTM</stp>
        <stp>3</stp>
        <stp>000002.SZ</stp>
        <stp>2019-12-31</stp>
        <stp>1</stp>
        <tr r="J3" s="3"/>
      </tp>
      <tp>
        <v>-925581628.19000006</v>
        <stp/>
        <stp>EM_S_FA_PROFIT_TTM</stp>
        <stp>3</stp>
        <stp>300032.SZ</stp>
        <stp>2019-12-31</stp>
        <stp>1</stp>
        <tr r="J1434" s="3"/>
      </tp>
      <tp>
        <v>434611351.10000002</v>
        <stp/>
        <stp>EM_S_FA_PROFIT_TTM</stp>
        <stp>3</stp>
        <stp>002002.SZ</stp>
        <stp>2019-12-31</stp>
        <stp>1</stp>
        <tr r="J464" s="3"/>
      </tp>
      <tp>
        <v>773754430.02999997</v>
        <stp/>
        <stp>EM_S_FA_PROFIT_TTM</stp>
        <stp>3</stp>
        <stp>300033.SZ</stp>
        <stp>2019-12-31</stp>
        <stp>1</stp>
        <tr r="J1435" s="3"/>
      </tp>
      <tp>
        <v>306870780.95999998</v>
        <stp/>
        <stp>EM_S_FA_PROFIT_TTM</stp>
        <stp>3</stp>
        <stp>002003.SZ</stp>
        <stp>2019-12-31</stp>
        <stp>1</stp>
        <tr r="J465" s="3"/>
      </tp>
      <tp>
        <v>-131510442.59999999</v>
        <stp/>
        <stp>EM_S_FA_PROFIT_TTM</stp>
        <stp>3</stp>
        <stp>300030.SZ</stp>
        <stp>2019-12-31</stp>
        <stp>1</stp>
        <tr r="J1432" s="3"/>
      </tp>
      <tp>
        <v>27983000000</v>
        <stp/>
        <stp>EM_S_FA_PROFIT_TTM</stp>
        <stp>3</stp>
        <stp>000001.SZ</stp>
        <stp>2019-12-31</stp>
        <stp>1</stp>
        <tr r="J2" s="3"/>
      </tp>
      <tp>
        <v>272689259.44</v>
        <stp/>
        <stp>EM_S_FA_PROFIT_TTM</stp>
        <stp>3</stp>
        <stp>300031.SZ</stp>
        <stp>2019-12-31</stp>
        <stp>1</stp>
        <tr r="J1433" s="3"/>
      </tp>
      <tp>
        <v>2256414875.3699999</v>
        <stp/>
        <stp>EM_S_FA_PROFIT_TTM</stp>
        <stp>3</stp>
        <stp>002001.SZ</stp>
        <stp>2019-12-31</stp>
        <stp>1</stp>
        <tr r="J463" s="3"/>
      </tp>
      <tp>
        <v>733447585.83000004</v>
        <stp/>
        <stp>EM_S_FA_PROFIT_TTM</stp>
        <stp>3</stp>
        <stp>000078.SZ</stp>
        <stp>2019-12-31</stp>
        <stp>1</stp>
        <tr r="J56" s="3"/>
      </tp>
      <tp>
        <v>-287485734.75999999</v>
        <stp/>
        <stp>EM_S_FA_PROFIT_TTM</stp>
        <stp>3</stp>
        <stp>300048.SZ</stp>
        <stp>2019-12-31</stp>
        <stp>1</stp>
        <tr r="J1450" s="3"/>
      </tp>
      <tp>
        <v>1935406590.53</v>
        <stp/>
        <stp>EM_S_FA_PROFIT_TTM</stp>
        <stp>3</stp>
        <stp>002078.SZ</stp>
        <stp>2019-12-31</stp>
        <stp>1</stp>
        <tr r="J538" s="3"/>
      </tp>
      <tp>
        <v>10055854.029999999</v>
        <stp/>
        <stp>EM_S_FA_PROFIT_TTM</stp>
        <stp>3</stp>
        <stp>300049.SZ</stp>
        <stp>2019-12-31</stp>
        <stp>1</stp>
        <tr r="J1451" s="3"/>
      </tp>
      <tp>
        <v>156154454.28999999</v>
        <stp/>
        <stp>EM_S_FA_PROFIT_TTM</stp>
        <stp>3</stp>
        <stp>002079.SZ</stp>
        <stp>2019-12-31</stp>
        <stp>1</stp>
        <tr r="J539" s="3"/>
      </tp>
      <tp>
        <v>83784664.609999999</v>
        <stp/>
        <stp>EM_S_FA_PROFIT_TTM</stp>
        <stp>3</stp>
        <stp>300046.SZ</stp>
        <stp>2019-12-31</stp>
        <stp>1</stp>
        <tr r="J1448" s="3"/>
      </tp>
      <tp>
        <v>-1083306930.47</v>
        <stp/>
        <stp>EM_S_FA_PROFIT_TTM</stp>
        <stp>3</stp>
        <stp>002076.SZ</stp>
        <stp>2019-12-31</stp>
        <stp>1</stp>
        <tr r="J536" s="3"/>
      </tp>
      <tp>
        <v>260084068.84</v>
        <stp/>
        <stp>EM_S_FA_PROFIT_TTM</stp>
        <stp>3</stp>
        <stp>300047.SZ</stp>
        <stp>2019-12-31</stp>
        <stp>1</stp>
        <tr r="J1449" s="3"/>
      </tp>
      <tp>
        <v>-750373782.48000002</v>
        <stp/>
        <stp>EM_S_FA_PROFIT_TTM</stp>
        <stp>3</stp>
        <stp>002077.SZ</stp>
        <stp>2019-12-31</stp>
        <stp>1</stp>
        <tr r="J537" s="3"/>
      </tp>
      <tp>
        <v>71991176.969999999</v>
        <stp/>
        <stp>EM_S_FA_PROFIT_TTM</stp>
        <stp>3</stp>
        <stp>300044.SZ</stp>
        <stp>2019-12-31</stp>
        <stp>1</stp>
        <tr r="J1446" s="3"/>
      </tp>
      <tp>
        <v>499522075.54000002</v>
        <stp/>
        <stp>EM_S_FA_PROFIT_TTM</stp>
        <stp>3</stp>
        <stp>002074.SZ</stp>
        <stp>2019-12-31</stp>
        <stp>1</stp>
        <tr r="J534" s="3"/>
      </tp>
      <tp>
        <v>111738521.01000001</v>
        <stp/>
        <stp>EM_S_FA_PROFIT_TTM</stp>
        <stp>3</stp>
        <stp>300045.SZ</stp>
        <stp>2019-12-31</stp>
        <stp>1</stp>
        <tr r="J1447" s="3"/>
      </tp>
      <tp>
        <v>1043584881.96</v>
        <stp/>
        <stp>EM_S_FA_PROFIT_TTM</stp>
        <stp>3</stp>
        <stp>002075.SZ</stp>
        <stp>2019-12-31</stp>
        <stp>1</stp>
        <tr r="J535" s="3"/>
      </tp>
      <tp>
        <v>72769425.25</v>
        <stp/>
        <stp>EM_S_FA_PROFIT_TTM</stp>
        <stp>3</stp>
        <stp>300042.SZ</stp>
        <stp>2019-12-31</stp>
        <stp>1</stp>
        <tr r="J1444" s="3"/>
      </tp>
      <tp>
        <v>-252467037.91999999</v>
        <stp/>
        <stp>EM_S_FA_PROFIT_TTM</stp>
        <stp>3</stp>
        <stp>002072.SZ</stp>
        <stp>2019-12-31</stp>
        <stp>1</stp>
        <tr r="J532" s="3"/>
      </tp>
      <tp>
        <v>367156183.00999999</v>
        <stp/>
        <stp>EM_S_FA_PROFIT_TTM</stp>
        <stp>3</stp>
        <stp>300043.SZ</stp>
        <stp>2019-12-31</stp>
        <stp>1</stp>
        <tr r="J1445" s="3"/>
      </tp>
      <tp>
        <v>-361364190.31</v>
        <stp/>
        <stp>EM_S_FA_PROFIT_TTM</stp>
        <stp>3</stp>
        <stp>002073.SZ</stp>
        <stp>2019-12-31</stp>
        <stp>1</stp>
        <tr r="J533" s="3"/>
      </tp>
      <tp>
        <v>231959798.12</v>
        <stp/>
        <stp>EM_S_FA_PROFIT_TTM</stp>
        <stp>3</stp>
        <stp>000070.SZ</stp>
        <stp>2019-12-31</stp>
        <stp>1</stp>
        <tr r="J55" s="3"/>
      </tp>
      <tp>
        <v>36756399.369999997</v>
        <stp/>
        <stp>EM_S_FA_PROFIT_TTM</stp>
        <stp>3</stp>
        <stp>300040.SZ</stp>
        <stp>2019-12-31</stp>
        <stp>1</stp>
        <tr r="J1442" s="3"/>
      </tp>
      <tp>
        <v>155335298.41</v>
        <stp/>
        <stp>EM_S_FA_PROFIT_TTM</stp>
        <stp>3</stp>
        <stp>300041.SZ</stp>
        <stp>2019-12-31</stp>
        <stp>1</stp>
        <tr r="J1443" s="3"/>
      </tp>
      <tp>
        <v>-553015330.07000005</v>
        <stp/>
        <stp>EM_S_FA_PROFIT_TTM</stp>
        <stp>3</stp>
        <stp>002071.SZ</stp>
        <stp>2019-12-31</stp>
        <stp>1</stp>
        <tr r="J531" s="3"/>
      </tp>
      <tp>
        <v>-164276464.33000001</v>
        <stp/>
        <stp>EM_S_FA_PROFIT_TTM</stp>
        <stp>3</stp>
        <stp>000068.SZ</stp>
        <stp>2019-12-31</stp>
        <stp>1</stp>
        <tr r="J53" s="3"/>
      </tp>
      <tp>
        <v>617631316.90999997</v>
        <stp/>
        <stp>EM_S_FA_PROFIT_TTM</stp>
        <stp>3</stp>
        <stp>300058.SZ</stp>
        <stp>2019-12-31</stp>
        <stp>1</stp>
        <tr r="J1460" s="3"/>
      </tp>
      <tp>
        <v>-192443998.15000001</v>
        <stp/>
        <stp>EM_S_FA_PROFIT_TTM</stp>
        <stp>3</stp>
        <stp>002068.SZ</stp>
        <stp>2019-12-31</stp>
        <stp>1</stp>
        <tr r="J529" s="3"/>
      </tp>
      <tp>
        <v>12736715230.35</v>
        <stp/>
        <stp>EM_S_FA_PROFIT_TTM</stp>
        <stp>3</stp>
        <stp>000069.SZ</stp>
        <stp>2019-12-31</stp>
        <stp>1</stp>
        <tr r="J54" s="3"/>
      </tp>
      <tp>
        <v>1552347431.26</v>
        <stp/>
        <stp>EM_S_FA_PROFIT_TTM</stp>
        <stp>3</stp>
        <stp>300059.SZ</stp>
        <stp>2019-12-31</stp>
        <stp>1</stp>
        <tr r="J1461" s="3"/>
      </tp>
      <tp>
        <v>-17691657.460000001</v>
        <stp/>
        <stp>EM_S_FA_PROFIT_TTM</stp>
        <stp>3</stp>
        <stp>002069.SZ</stp>
        <stp>2019-12-31</stp>
        <stp>1</stp>
        <tr r="J530" s="3"/>
      </tp>
      <tp>
        <v>1018385227.5</v>
        <stp/>
        <stp>EM_S_FA_PROFIT_TTM</stp>
        <stp>3</stp>
        <stp>000066.SZ</stp>
        <stp>2019-12-31</stp>
        <stp>1</stp>
        <tr r="J52" s="3"/>
      </tp>
      <tp>
        <v>-469823770.56999999</v>
        <stp/>
        <stp>EM_S_FA_PROFIT_TTM</stp>
        <stp>3</stp>
        <stp>300056.SZ</stp>
        <stp>2019-12-31</stp>
        <stp>1</stp>
        <tr r="J1458" s="3"/>
      </tp>
      <tp>
        <v>84554269.459999993</v>
        <stp/>
        <stp>EM_S_FA_PROFIT_TTM</stp>
        <stp>3</stp>
        <stp>002066.SZ</stp>
        <stp>2019-12-31</stp>
        <stp>1</stp>
        <tr r="J527" s="3"/>
      </tp>
      <tp>
        <v>121994550.20999999</v>
        <stp/>
        <stp>EM_S_FA_PROFIT_TTM</stp>
        <stp>3</stp>
        <stp>300057.SZ</stp>
        <stp>2019-12-31</stp>
        <stp>1</stp>
        <tr r="J1459" s="3"/>
      </tp>
      <tp>
        <v>138153571.28</v>
        <stp/>
        <stp>EM_S_FA_PROFIT_TTM</stp>
        <stp>3</stp>
        <stp>002067.SZ</stp>
        <stp>2019-12-31</stp>
        <stp>1</stp>
        <tr r="J528" s="3"/>
      </tp>
      <tp>
        <v>226587347.78</v>
        <stp/>
        <stp>EM_S_FA_PROFIT_TTM</stp>
        <stp>3</stp>
        <stp>300054.SZ</stp>
        <stp>2019-12-31</stp>
        <stp>1</stp>
        <tr r="J1456" s="3"/>
      </tp>
      <tp>
        <v>443482975.18000001</v>
        <stp/>
        <stp>EM_S_FA_PROFIT_TTM</stp>
        <stp>3</stp>
        <stp>002064.SZ</stp>
        <stp>2019-12-31</stp>
        <stp>1</stp>
        <tr r="J525" s="3"/>
      </tp>
      <tp>
        <v>666657146.39999998</v>
        <stp/>
        <stp>EM_S_FA_PROFIT_TTM</stp>
        <stp>3</stp>
        <stp>000065.SZ</stp>
        <stp>2019-12-31</stp>
        <stp>1</stp>
        <tr r="J51" s="3"/>
      </tp>
      <tp>
        <v>-162947363.63999999</v>
        <stp/>
        <stp>EM_S_FA_PROFIT_TTM</stp>
        <stp>3</stp>
        <stp>300055.SZ</stp>
        <stp>2019-12-31</stp>
        <stp>1</stp>
        <tr r="J1457" s="3"/>
      </tp>
      <tp>
        <v>890712832.34000003</v>
        <stp/>
        <stp>EM_S_FA_PROFIT_TTM</stp>
        <stp>3</stp>
        <stp>002065.SZ</stp>
        <stp>2019-12-31</stp>
        <stp>1</stp>
        <tr r="J526" s="3"/>
      </tp>
      <tp>
        <v>748055778.88999999</v>
        <stp/>
        <stp>EM_S_FA_PROFIT_TTM</stp>
        <stp>3</stp>
        <stp>000062.SZ</stp>
        <stp>2019-12-31</stp>
        <stp>1</stp>
        <tr r="J49" s="3"/>
      </tp>
      <tp>
        <v>71961545.219999999</v>
        <stp/>
        <stp>EM_S_FA_PROFIT_TTM</stp>
        <stp>3</stp>
        <stp>300052.SZ</stp>
        <stp>2019-12-31</stp>
        <stp>1</stp>
        <tr r="J1454" s="3"/>
      </tp>
      <tp>
        <v>235467785.74000001</v>
        <stp/>
        <stp>EM_S_FA_PROFIT_TTM</stp>
        <stp>3</stp>
        <stp>002062.SZ</stp>
        <stp>2019-12-31</stp>
        <stp>1</stp>
        <tr r="J523" s="3"/>
      </tp>
      <tp>
        <v>5181015000</v>
        <stp/>
        <stp>EM_S_FA_PROFIT_TTM</stp>
        <stp>3</stp>
        <stp>000063.SZ</stp>
        <stp>2019-12-31</stp>
        <stp>1</stp>
        <tr r="J50" s="3"/>
      </tp>
      <tp>
        <v>79123349.030000001</v>
        <stp/>
        <stp>EM_S_FA_PROFIT_TTM</stp>
        <stp>3</stp>
        <stp>300053.SZ</stp>
        <stp>2019-12-31</stp>
        <stp>1</stp>
        <tr r="J1455" s="3"/>
      </tp>
      <tp>
        <v>183812228.40000001</v>
        <stp/>
        <stp>EM_S_FA_PROFIT_TTM</stp>
        <stp>3</stp>
        <stp>002063.SZ</stp>
        <stp>2019-12-31</stp>
        <stp>1</stp>
        <tr r="J524" s="3"/>
      </tp>
      <tp>
        <v>774527003.88999999</v>
        <stp/>
        <stp>EM_S_FA_PROFIT_TTM</stp>
        <stp>3</stp>
        <stp>000060.SZ</stp>
        <stp>2019-12-31</stp>
        <stp>1</stp>
        <tr r="J47" s="3"/>
      </tp>
      <tp>
        <v>47021837.579999998</v>
        <stp/>
        <stp>EM_S_FA_PROFIT_TTM</stp>
        <stp>3</stp>
        <stp>300050.SZ</stp>
        <stp>2019-12-31</stp>
        <stp>1</stp>
        <tr r="J1452" s="3"/>
      </tp>
      <tp>
        <v>241185881.12</v>
        <stp/>
        <stp>EM_S_FA_PROFIT_TTM</stp>
        <stp>3</stp>
        <stp>002060.SZ</stp>
        <stp>2019-12-31</stp>
        <stp>1</stp>
        <tr r="J521" s="3"/>
      </tp>
      <tp>
        <v>246985034.81999999</v>
        <stp/>
        <stp>EM_S_FA_PROFIT_TTM</stp>
        <stp>3</stp>
        <stp>000061.SZ</stp>
        <stp>2019-12-31</stp>
        <stp>1</stp>
        <tr r="J48" s="3"/>
      </tp>
      <tp>
        <v>-363479415.25</v>
        <stp/>
        <stp>EM_S_FA_PROFIT_TTM</stp>
        <stp>3</stp>
        <stp>300051.SZ</stp>
        <stp>2019-12-31</stp>
        <stp>1</stp>
        <tr r="J1453" s="3"/>
      </tp>
      <tp>
        <v>741862664.98000002</v>
        <stp/>
        <stp>EM_S_FA_PROFIT_TTM</stp>
        <stp>3</stp>
        <stp>002061.SZ</stp>
        <stp>2019-12-31</stp>
        <stp>1</stp>
        <tr r="J522" s="3"/>
      </tp>
      <tp>
        <v>-25236262.02</v>
        <stp/>
        <stp>EM_S_FA_PROFIT_TTM</stp>
        <stp>3</stp>
        <stp>000058.SZ</stp>
        <stp>2019-12-31</stp>
        <stp>1</stp>
        <tr r="J45" s="3"/>
      </tp>
      <tp>
        <v>9688424.7899999991</v>
        <stp/>
        <stp>EM_S_FA_PROFIT_TTM</stp>
        <stp>3</stp>
        <stp>300068.SZ</stp>
        <stp>2019-12-31</stp>
        <stp>1</stp>
        <tr r="J1469" s="3"/>
      </tp>
      <tp>
        <v>-2748961.8</v>
        <stp/>
        <stp>EM_S_FA_PROFIT_TTM</stp>
        <stp>3</stp>
        <stp>002058.SZ</stp>
        <stp>2019-12-31</stp>
        <stp>1</stp>
        <tr r="J519" s="3"/>
      </tp>
      <tp>
        <v>999970221.42999995</v>
        <stp/>
        <stp>EM_S_FA_PROFIT_TTM</stp>
        <stp>3</stp>
        <stp>000059.SZ</stp>
        <stp>2019-12-31</stp>
        <stp>1</stp>
        <tr r="J46" s="3"/>
      </tp>
      <tp>
        <v>-158365840.44999999</v>
        <stp/>
        <stp>EM_S_FA_PROFIT_TTM</stp>
        <stp>3</stp>
        <stp>300069.SZ</stp>
        <stp>2019-12-31</stp>
        <stp>1</stp>
        <tr r="J1470" s="3"/>
      </tp>
      <tp>
        <v>458010273.20999998</v>
        <stp/>
        <stp>EM_S_FA_PROFIT_TTM</stp>
        <stp>3</stp>
        <stp>002059.SZ</stp>
        <stp>2019-12-31</stp>
        <stp>1</stp>
        <tr r="J520" s="3"/>
      </tp>
      <tp>
        <v>111841640.8</v>
        <stp/>
        <stp>EM_S_FA_PROFIT_TTM</stp>
        <stp>3</stp>
        <stp>000056.SZ</stp>
        <stp>2019-12-31</stp>
        <stp>1</stp>
        <tr r="J44" s="3"/>
      </tp>
      <tp>
        <v>140325112.43000001</v>
        <stp/>
        <stp>EM_S_FA_PROFIT_TTM</stp>
        <stp>3</stp>
        <stp>300066.SZ</stp>
        <stp>2019-12-31</stp>
        <stp>1</stp>
        <tr r="J1467" s="3"/>
      </tp>
      <tp>
        <v>659546718.88</v>
        <stp/>
        <stp>EM_S_FA_PROFIT_TTM</stp>
        <stp>3</stp>
        <stp>002056.SZ</stp>
        <stp>2019-12-31</stp>
        <stp>1</stp>
        <tr r="J517" s="3"/>
      </tp>
      <tp>
        <v>159766748.12</v>
        <stp/>
        <stp>EM_S_FA_PROFIT_TTM</stp>
        <stp>3</stp>
        <stp>300067.SZ</stp>
        <stp>2019-12-31</stp>
        <stp>1</stp>
        <tr r="J1468" s="3"/>
      </tp>
      <tp>
        <v>120412263.48</v>
        <stp/>
        <stp>EM_S_FA_PROFIT_TTM</stp>
        <stp>3</stp>
        <stp>002057.SZ</stp>
        <stp>2019-12-31</stp>
        <stp>1</stp>
        <tr r="J518" s="3"/>
      </tp>
      <tp>
        <v>-30164693.870000001</v>
        <stp/>
        <stp>EM_S_FA_PROFIT_TTM</stp>
        <stp>3</stp>
        <stp>300064.SZ</stp>
        <stp>2019-12-31</stp>
        <stp>1</stp>
        <tr r="J1465" s="3"/>
      </tp>
      <tp>
        <v>132449968.76000001</v>
        <stp/>
        <stp>EM_S_FA_PROFIT_TTM</stp>
        <stp>3</stp>
        <stp>002054.SZ</stp>
        <stp>2019-12-31</stp>
        <stp>1</stp>
        <tr r="J515" s="3"/>
      </tp>
      <tp>
        <v>2080763628.05</v>
        <stp/>
        <stp>EM_S_FA_PROFIT_TTM</stp>
        <stp>3</stp>
        <stp>000055.SZ</stp>
        <stp>2019-12-31</stp>
        <stp>1</stp>
        <tr r="J43" s="3"/>
      </tp>
      <tp>
        <v>114123231.73</v>
        <stp/>
        <stp>EM_S_FA_PROFIT_TTM</stp>
        <stp>3</stp>
        <stp>300065.SZ</stp>
        <stp>2019-12-31</stp>
        <stp>1</stp>
        <tr r="J1466" s="3"/>
      </tp>
      <tp>
        <v>188303147.28</v>
        <stp/>
        <stp>EM_S_FA_PROFIT_TTM</stp>
        <stp>3</stp>
        <stp>002055.SZ</stp>
        <stp>2019-12-31</stp>
        <stp>1</stp>
        <tr r="J516" s="3"/>
      </tp>
      <tp>
        <v>37902567.380000003</v>
        <stp/>
        <stp>EM_S_FA_PROFIT_TTM</stp>
        <stp>3</stp>
        <stp>300062.SZ</stp>
        <stp>2019-12-31</stp>
        <stp>1</stp>
        <tr r="J1463" s="3"/>
      </tp>
      <tp>
        <v>-290871618.48000002</v>
        <stp/>
        <stp>EM_S_FA_PROFIT_TTM</stp>
        <stp>3</stp>
        <stp>002052.SZ</stp>
        <stp>2019-12-31</stp>
        <stp>1</stp>
        <tr r="J513" s="3"/>
      </tp>
      <tp>
        <v>-932410653.40999997</v>
        <stp/>
        <stp>EM_S_FA_PROFIT_TTM</stp>
        <stp>3</stp>
        <stp>300063.SZ</stp>
        <stp>2019-12-31</stp>
        <stp>1</stp>
        <tr r="J1464" s="3"/>
      </tp>
      <tp>
        <v>199953536.16999999</v>
        <stp/>
        <stp>EM_S_FA_PROFIT_TTM</stp>
        <stp>3</stp>
        <stp>002053.SZ</stp>
        <stp>2019-12-31</stp>
        <stp>1</stp>
        <tr r="J514" s="3"/>
      </tp>
      <tp>
        <v>742615556.45000005</v>
        <stp/>
        <stp>EM_S_FA_PROFIT_TTM</stp>
        <stp>3</stp>
        <stp>000050.SZ</stp>
        <stp>2019-12-31</stp>
        <stp>1</stp>
        <tr r="J42" s="3"/>
      </tp>
      <tp>
        <v>1330023530.23</v>
        <stp/>
        <stp>EM_S_FA_PROFIT_TTM</stp>
        <stp>3</stp>
        <stp>002050.SZ</stp>
        <stp>2019-12-31</stp>
        <stp>1</stp>
        <tr r="J511" s="3"/>
      </tp>
      <tp>
        <v>-985407202.65999997</v>
        <stp/>
        <stp>EM_S_FA_PROFIT_TTM</stp>
        <stp>3</stp>
        <stp>300061.SZ</stp>
        <stp>2019-12-31</stp>
        <stp>1</stp>
        <tr r="J1462" s="3"/>
      </tp>
      <tp>
        <v>921076681.13</v>
        <stp/>
        <stp>EM_S_FA_PROFIT_TTM</stp>
        <stp>3</stp>
        <stp>002051.SZ</stp>
        <stp>2019-12-31</stp>
        <stp>1</stp>
        <tr r="J512" s="3"/>
      </tp>
      <tp>
        <v>816708676.72000003</v>
        <stp/>
        <stp>EM_S_FA_PROFIT_TTM</stp>
        <stp>3</stp>
        <stp>000048.SZ</stp>
        <stp>2019-12-31</stp>
        <stp>1</stp>
        <tr r="J40" s="3"/>
      </tp>
      <tp>
        <v>153400770.21000001</v>
        <stp/>
        <stp>EM_S_FA_PROFIT_TTM</stp>
        <stp>3</stp>
        <stp>300078.SZ</stp>
        <stp>2019-12-31</stp>
        <stp>1</stp>
        <tr r="J1479" s="3"/>
      </tp>
      <tp>
        <v>1173215525.49</v>
        <stp/>
        <stp>EM_S_FA_PROFIT_TTM</stp>
        <stp>3</stp>
        <stp>002048.SZ</stp>
        <stp>2019-12-31</stp>
        <stp>1</stp>
        <tr r="J509" s="3"/>
      </tp>
      <tp>
        <v>624330632.07000005</v>
        <stp/>
        <stp>EM_S_FA_PROFIT_TTM</stp>
        <stp>3</stp>
        <stp>000049.SZ</stp>
        <stp>2019-12-31</stp>
        <stp>1</stp>
        <tr r="J41" s="3"/>
      </tp>
      <tp>
        <v>59555956.329999998</v>
        <stp/>
        <stp>EM_S_FA_PROFIT_TTM</stp>
        <stp>3</stp>
        <stp>300079.SZ</stp>
        <stp>2019-12-31</stp>
        <stp>1</stp>
        <tr r="J1480" s="3"/>
      </tp>
      <tp>
        <v>423915704.33999997</v>
        <stp/>
        <stp>EM_S_FA_PROFIT_TTM</stp>
        <stp>3</stp>
        <stp>002049.SZ</stp>
        <stp>2019-12-31</stp>
        <stp>1</stp>
        <tr r="J510" s="3"/>
      </tp>
      <tp>
        <v>1892500039.0999999</v>
        <stp/>
        <stp>EM_S_FA_PROFIT_TTM</stp>
        <stp>3</stp>
        <stp>000046.SZ</stp>
        <stp>2019-12-31</stp>
        <stp>1</stp>
        <tr r="J39" s="3"/>
      </tp>
      <tp>
        <v>3718261.99</v>
        <stp/>
        <stp>EM_S_FA_PROFIT_TTM</stp>
        <stp>3</stp>
        <stp>300076.SZ</stp>
        <stp>2019-12-31</stp>
        <stp>1</stp>
        <tr r="J1477" s="3"/>
      </tp>
      <tp>
        <v>41359296.25</v>
        <stp/>
        <stp>EM_S_FA_PROFIT_TTM</stp>
        <stp>3</stp>
        <stp>002046.SZ</stp>
        <stp>2019-12-31</stp>
        <stp>1</stp>
        <tr r="J507" s="3"/>
      </tp>
      <tp>
        <v>-1513288460.8900001</v>
        <stp/>
        <stp>EM_S_FA_PROFIT_TTM</stp>
        <stp>3</stp>
        <stp>300077.SZ</stp>
        <stp>2019-12-31</stp>
        <stp>1</stp>
        <tr r="J1478" s="3"/>
      </tp>
      <tp>
        <v>258265918.53999999</v>
        <stp/>
        <stp>EM_S_FA_PROFIT_TTM</stp>
        <stp>3</stp>
        <stp>002047.SZ</stp>
        <stp>2019-12-31</stp>
        <stp>1</stp>
        <tr r="J508" s="3"/>
      </tp>
      <tp>
        <v>22463729.920000002</v>
        <stp/>
        <stp>EM_S_FA_PROFIT_TTM</stp>
        <stp>3</stp>
        <stp>300074.SZ</stp>
        <stp>2019-12-31</stp>
        <stp>1</stp>
        <tr r="J1475" s="3"/>
      </tp>
      <tp>
        <v>923742967.32000005</v>
        <stp/>
        <stp>EM_S_FA_PROFIT_TTM</stp>
        <stp>3</stp>
        <stp>002044.SZ</stp>
        <stp>2019-12-31</stp>
        <stp>1</stp>
        <tr r="J505" s="3"/>
      </tp>
      <tp>
        <v>-63214559.780000001</v>
        <stp/>
        <stp>EM_S_FA_PROFIT_TTM</stp>
        <stp>3</stp>
        <stp>000045.SZ</stp>
        <stp>2019-12-31</stp>
        <stp>1</stp>
        <tr r="J38" s="3"/>
      </tp>
      <tp>
        <v>118431478.73</v>
        <stp/>
        <stp>EM_S_FA_PROFIT_TTM</stp>
        <stp>3</stp>
        <stp>300075.SZ</stp>
        <stp>2019-12-31</stp>
        <stp>1</stp>
        <tr r="J1476" s="3"/>
      </tp>
      <tp>
        <v>149714913</v>
        <stp/>
        <stp>EM_S_FA_PROFIT_TTM</stp>
        <stp>3</stp>
        <stp>002045.SZ</stp>
        <stp>2019-12-31</stp>
        <stp>1</stp>
        <tr r="J506" s="3"/>
      </tp>
      <tp>
        <v>458549203.82999998</v>
        <stp/>
        <stp>EM_S_FA_PROFIT_TTM</stp>
        <stp>3</stp>
        <stp>000042.SZ</stp>
        <stp>2019-12-31</stp>
        <stp>1</stp>
        <tr r="J36" s="3"/>
      </tp>
      <tp>
        <v>-675730245.11000001</v>
        <stp/>
        <stp>EM_S_FA_PROFIT_TTM</stp>
        <stp>3</stp>
        <stp>300072.SZ</stp>
        <stp>2019-12-31</stp>
        <stp>1</stp>
        <tr r="J1473" s="3"/>
      </tp>
      <tp>
        <v>415799264.37</v>
        <stp/>
        <stp>EM_S_FA_PROFIT_TTM</stp>
        <stp>3</stp>
        <stp>002042.SZ</stp>
        <stp>2019-12-31</stp>
        <stp>1</stp>
        <tr r="J503" s="3"/>
      </tp>
      <tp>
        <v>136644878.97999999</v>
        <stp/>
        <stp>EM_S_FA_PROFIT_TTM</stp>
        <stp>3</stp>
        <stp>000043.SZ</stp>
        <stp>2019-12-31</stp>
        <stp>1</stp>
        <tr r="J37" s="3"/>
      </tp>
      <tp>
        <v>330500380.68000001</v>
        <stp/>
        <stp>EM_S_FA_PROFIT_TTM</stp>
        <stp>3</stp>
        <stp>300073.SZ</stp>
        <stp>2019-12-31</stp>
        <stp>1</stp>
        <tr r="J1474" s="3"/>
      </tp>
      <tp>
        <v>317849654.69999999</v>
        <stp/>
        <stp>EM_S_FA_PROFIT_TTM</stp>
        <stp>3</stp>
        <stp>002043.SZ</stp>
        <stp>2019-12-31</stp>
        <stp>1</stp>
        <tr r="J504" s="3"/>
      </tp>
      <tp>
        <v>-211917189.44</v>
        <stp/>
        <stp>EM_S_FA_PROFIT_TTM</stp>
        <stp>3</stp>
        <stp>000040.SZ</stp>
        <stp>2019-12-31</stp>
        <stp>1</stp>
        <tr r="J35" s="3"/>
      </tp>
      <tp>
        <v>1070622296.45</v>
        <stp/>
        <stp>EM_S_FA_PROFIT_TTM</stp>
        <stp>3</stp>
        <stp>300070.SZ</stp>
        <stp>2019-12-31</stp>
        <stp>1</stp>
        <tr r="J1471" s="3"/>
      </tp>
      <tp>
        <v>165162932.65000001</v>
        <stp/>
        <stp>EM_S_FA_PROFIT_TTM</stp>
        <stp>3</stp>
        <stp>002040.SZ</stp>
        <stp>2019-12-31</stp>
        <stp>1</stp>
        <tr r="J501" s="3"/>
      </tp>
      <tp>
        <v>-859653926.37</v>
        <stp/>
        <stp>EM_S_FA_PROFIT_TTM</stp>
        <stp>3</stp>
        <stp>300071.SZ</stp>
        <stp>2019-12-31</stp>
        <stp>1</stp>
        <tr r="J1472" s="3"/>
      </tp>
      <tp>
        <v>-60552664.219999999</v>
        <stp/>
        <stp>EM_S_FA_PROFIT_TTM</stp>
        <stp>3</stp>
        <stp>002041.SZ</stp>
        <stp>2019-12-31</stp>
        <stp>1</stp>
        <tr r="J502" s="3"/>
      </tp>
      <tp>
        <v>827735656.25999999</v>
        <stp/>
        <stp>EM_S_FA_PROFIT_TTM</stp>
        <stp>3</stp>
        <stp>300088.SZ</stp>
        <stp>2019-12-31</stp>
        <stp>1</stp>
        <tr r="J1489" s="3"/>
      </tp>
      <tp>
        <v>66718235.810000002</v>
        <stp/>
        <stp>EM_S_FA_PROFIT_TTM</stp>
        <stp>3</stp>
        <stp>300089.SZ</stp>
        <stp>2019-12-31</stp>
        <stp>1</stp>
        <tr r="J1490" s="3"/>
      </tp>
      <tp>
        <v>-20450228.949999999</v>
        <stp/>
        <stp>EM_S_FA_PROFIT_TTM</stp>
        <stp>3</stp>
        <stp>300086.SZ</stp>
        <stp>2019-12-31</stp>
        <stp>1</stp>
        <tr r="J1487" s="3"/>
      </tp>
      <tp>
        <v>104612524.55</v>
        <stp/>
        <stp>EM_S_FA_PROFIT_TTM</stp>
        <stp>3</stp>
        <stp>300087.SZ</stp>
        <stp>2019-12-31</stp>
        <stp>1</stp>
        <tr r="J1488" s="3"/>
      </tp>
      <tp>
        <v>44501428.719999999</v>
        <stp/>
        <stp>EM_S_FA_PROFIT_TTM</stp>
        <stp>3</stp>
        <stp>300084.SZ</stp>
        <stp>2019-12-31</stp>
        <stp>1</stp>
        <tr r="J1485" s="3"/>
      </tp>
      <tp>
        <v>18478385.449999999</v>
        <stp/>
        <stp>EM_S_FA_PROFIT_TTM</stp>
        <stp>3</stp>
        <stp>300085.SZ</stp>
        <stp>2019-12-31</stp>
        <stp>1</stp>
        <tr r="J1486" s="3"/>
      </tp>
      <tp>
        <v>332921747.89999998</v>
        <stp/>
        <stp>EM_S_FA_PROFIT_TTM</stp>
        <stp>3</stp>
        <stp>300082.SZ</stp>
        <stp>2019-12-31</stp>
        <stp>1</stp>
        <tr r="J1483" s="3"/>
      </tp>
      <tp>
        <v>-2851491685.79</v>
        <stp/>
        <stp>EM_S_FA_PROFIT_TTM</stp>
        <stp>3</stp>
        <stp>300083.SZ</stp>
        <stp>2019-12-31</stp>
        <stp>1</stp>
        <tr r="J1484" s="3"/>
      </tp>
      <tp>
        <v>-1150832116.02</v>
        <stp/>
        <stp>EM_S_FA_PROFIT_TTM</stp>
        <stp>3</stp>
        <stp>300080.SZ</stp>
        <stp>2019-12-31</stp>
        <stp>1</stp>
        <tr r="J1481" s="3"/>
      </tp>
      <tp>
        <v>96729041.189999998</v>
        <stp/>
        <stp>EM_S_FA_PROFIT_TTM</stp>
        <stp>3</stp>
        <stp>300081.SZ</stp>
        <stp>2019-12-31</stp>
        <stp>1</stp>
        <tr r="J1482" s="3"/>
      </tp>
      <tp>
        <v>217527506.87</v>
        <stp/>
        <stp>EM_S_FA_PROFIT_TTM</stp>
        <stp>3</stp>
        <stp>300098.SZ</stp>
        <stp>2019-12-31</stp>
        <stp>1</stp>
        <tr r="J1499" s="3"/>
      </tp>
      <tp>
        <v>72579834.219999999</v>
        <stp/>
        <stp>EM_S_FA_PROFIT_TTM</stp>
        <stp>3</stp>
        <stp>300099.SZ</stp>
        <stp>2019-12-31</stp>
        <stp>1</stp>
        <tr r="J1500" s="3"/>
      </tp>
      <tp>
        <v>64176784.130000003</v>
        <stp/>
        <stp>EM_S_FA_PROFIT_TTM</stp>
        <stp>3</stp>
        <stp>300096.SZ</stp>
        <stp>2019-12-31</stp>
        <stp>1</stp>
        <tr r="J1497" s="3"/>
      </tp>
      <tp>
        <v>-110724077.36</v>
        <stp/>
        <stp>EM_S_FA_PROFIT_TTM</stp>
        <stp>3</stp>
        <stp>300097.SZ</stp>
        <stp>2019-12-31</stp>
        <stp>1</stp>
        <tr r="J1498" s="3"/>
      </tp>
      <tp>
        <v>19171664.289999999</v>
        <stp/>
        <stp>EM_S_FA_PROFIT_TTM</stp>
        <stp>3</stp>
        <stp>300094.SZ</stp>
        <stp>2019-12-31</stp>
        <stp>1</stp>
        <tr r="J1495" s="3"/>
      </tp>
      <tp>
        <v>-77818747.620000005</v>
        <stp/>
        <stp>EM_S_FA_PROFIT_TTM</stp>
        <stp>3</stp>
        <stp>300095.SZ</stp>
        <stp>2019-12-31</stp>
        <stp>1</stp>
        <tr r="J1496" s="3"/>
      </tp>
      <tp>
        <v>38830049.469999999</v>
        <stp/>
        <stp>EM_S_FA_PROFIT_TTM</stp>
        <stp>3</stp>
        <stp>300092.SZ</stp>
        <stp>2019-12-31</stp>
        <stp>1</stp>
        <tr r="J1493" s="3"/>
      </tp>
      <tp>
        <v>13711626.35</v>
        <stp/>
        <stp>EM_S_FA_PROFIT_TTM</stp>
        <stp>3</stp>
        <stp>300093.SZ</stp>
        <stp>2019-12-31</stp>
        <stp>1</stp>
        <tr r="J1494" s="3"/>
      </tp>
      <tp>
        <v>-3460612178.8800001</v>
        <stp/>
        <stp>EM_S_FA_PROFIT_TTM</stp>
        <stp>3</stp>
        <stp>300090.SZ</stp>
        <stp>2019-12-31</stp>
        <stp>1</stp>
        <tr r="J1491" s="3"/>
      </tp>
      <tp>
        <v>71278028.219999999</v>
        <stp/>
        <stp>EM_S_FA_PROFIT_TTM</stp>
        <stp>3</stp>
        <stp>300091.SZ</stp>
        <stp>2019-12-31</stp>
        <stp>1</stp>
        <tr r="J1492" s="3"/>
      </tp>
      <tp>
        <v>-650979386.88</v>
        <stp/>
        <stp>EM_S_FA_PROFIT_TTM</stp>
        <stp>3</stp>
        <stp>002098.SZ</stp>
        <stp>2019-12-31</stp>
        <stp>1</stp>
        <tr r="J558" s="3"/>
      </tp>
      <tp>
        <v>219401822.31999999</v>
        <stp/>
        <stp>EM_S_FA_PROFIT_TTM</stp>
        <stp>3</stp>
        <stp>000099.SZ</stp>
        <stp>2019-12-31</stp>
        <stp>1</stp>
        <tr r="J61" s="3"/>
      </tp>
      <tp>
        <v>812075831.20000005</v>
        <stp/>
        <stp>EM_S_FA_PROFIT_TTM</stp>
        <stp>3</stp>
        <stp>002099.SZ</stp>
        <stp>2019-12-31</stp>
        <stp>1</stp>
        <tr r="J559" s="3"/>
      </tp>
      <tp>
        <v>121553714.59999999</v>
        <stp/>
        <stp>EM_S_FA_PROFIT_TTM</stp>
        <stp>3</stp>
        <stp>000096.SZ</stp>
        <stp>2019-12-31</stp>
        <stp>1</stp>
        <tr r="J60" s="3"/>
      </tp>
      <tp>
        <v>26269339.149999999</v>
        <stp/>
        <stp>EM_S_FA_PROFIT_TTM</stp>
        <stp>3</stp>
        <stp>002096.SZ</stp>
        <stp>2019-12-31</stp>
        <stp>1</stp>
        <tr r="J556" s="3"/>
      </tp>
      <tp>
        <v>475812640.88999999</v>
        <stp/>
        <stp>EM_S_FA_PROFIT_TTM</stp>
        <stp>3</stp>
        <stp>002097.SZ</stp>
        <stp>2019-12-31</stp>
        <stp>1</stp>
        <tr r="J557" s="3"/>
      </tp>
      <tp>
        <v>279549964.19</v>
        <stp/>
        <stp>EM_S_FA_PROFIT_TTM</stp>
        <stp>3</stp>
        <stp>002094.SZ</stp>
        <stp>2019-12-31</stp>
        <stp>1</stp>
        <tr r="J554" s="3"/>
      </tp>
      <tp>
        <v>39386972.210000001</v>
        <stp/>
        <stp>EM_S_FA_PROFIT_TTM</stp>
        <stp>3</stp>
        <stp>002095.SZ</stp>
        <stp>2019-12-31</stp>
        <stp>1</stp>
        <tr r="J555" s="3"/>
      </tp>
      <tp>
        <v>825997059.10000002</v>
        <stp/>
        <stp>EM_S_FA_PROFIT_TTM</stp>
        <stp>3</stp>
        <stp>002092.SZ</stp>
        <stp>2019-12-31</stp>
        <stp>1</stp>
        <tr r="J552" s="3"/>
      </tp>
      <tp>
        <v>80633796.950000003</v>
        <stp/>
        <stp>EM_S_FA_PROFIT_TTM</stp>
        <stp>3</stp>
        <stp>002093.SZ</stp>
        <stp>2019-12-31</stp>
        <stp>1</stp>
        <tr r="J553" s="3"/>
      </tp>
      <tp>
        <v>846117789.63999999</v>
        <stp/>
        <stp>EM_S_FA_PROFIT_TTM</stp>
        <stp>3</stp>
        <stp>000090.SZ</stp>
        <stp>2019-12-31</stp>
        <stp>1</stp>
        <tr r="J59" s="3"/>
      </tp>
      <tp>
        <v>105257936.87</v>
        <stp/>
        <stp>EM_S_FA_PROFIT_TTM</stp>
        <stp>3</stp>
        <stp>002090.SZ</stp>
        <stp>2019-12-31</stp>
        <stp>1</stp>
        <tr r="J550" s="3"/>
      </tp>
      <tp>
        <v>1545763721.98</v>
        <stp/>
        <stp>EM_S_FA_PROFIT_TTM</stp>
        <stp>3</stp>
        <stp>002091.SZ</stp>
        <stp>2019-12-31</stp>
        <stp>1</stp>
        <tr r="J551" s="3"/>
      </tp>
      <tp>
        <v>468816599.13999999</v>
        <stp/>
        <stp>EM_S_FA_PROFIT_TTM</stp>
        <stp>3</stp>
        <stp>000088.SZ</stp>
        <stp>2019-12-31</stp>
        <stp>1</stp>
        <tr r="J57" s="3"/>
      </tp>
      <tp>
        <v>317505156.89999998</v>
        <stp/>
        <stp>EM_S_FA_PROFIT_TTM</stp>
        <stp>3</stp>
        <stp>002088.SZ</stp>
        <stp>2019-12-31</stp>
        <stp>1</stp>
        <tr r="J548" s="3"/>
      </tp>
      <tp>
        <v>583302523.89999998</v>
        <stp/>
        <stp>EM_S_FA_PROFIT_TTM</stp>
        <stp>3</stp>
        <stp>000089.SZ</stp>
        <stp>2019-12-31</stp>
        <stp>1</stp>
        <tr r="J58" s="3"/>
      </tp>
      <tp>
        <v>-1087570437.04</v>
        <stp/>
        <stp>EM_S_FA_PROFIT_TTM</stp>
        <stp>3</stp>
        <stp>002089.SZ</stp>
        <stp>2019-12-31</stp>
        <stp>1</stp>
        <tr r="J549" s="3"/>
      </tp>
      <tp>
        <v>-854699325.40999997</v>
        <stp/>
        <stp>EM_S_FA_PROFIT_TTM</stp>
        <stp>3</stp>
        <stp>002086.SZ</stp>
        <stp>2019-12-31</stp>
        <stp>1</stp>
        <tr r="J546" s="3"/>
      </tp>
      <tp>
        <v>267067119.31999999</v>
        <stp/>
        <stp>EM_S_FA_PROFIT_TTM</stp>
        <stp>3</stp>
        <stp>002087.SZ</stp>
        <stp>2019-12-31</stp>
        <stp>1</stp>
        <tr r="J547" s="3"/>
      </tp>
      <tp>
        <v>116463286.38</v>
        <stp/>
        <stp>EM_S_FA_PROFIT_TTM</stp>
        <stp>3</stp>
        <stp>002084.SZ</stp>
        <stp>2019-12-31</stp>
        <stp>1</stp>
        <tr r="J544" s="3"/>
      </tp>
      <tp>
        <v>798996491.27999997</v>
        <stp/>
        <stp>EM_S_FA_PROFIT_TTM</stp>
        <stp>3</stp>
        <stp>002085.SZ</stp>
        <stp>2019-12-31</stp>
        <stp>1</stp>
        <tr r="J545" s="3"/>
      </tp>
      <tp>
        <v>155114601.21000001</v>
        <stp/>
        <stp>EM_S_FA_PROFIT_TTM</stp>
        <stp>3</stp>
        <stp>002082.SZ</stp>
        <stp>2019-12-31</stp>
        <stp>1</stp>
        <tr r="J542" s="3"/>
      </tp>
      <tp>
        <v>479710149.02999997</v>
        <stp/>
        <stp>EM_S_FA_PROFIT_TTM</stp>
        <stp>3</stp>
        <stp>002083.SZ</stp>
        <stp>2019-12-31</stp>
        <stp>1</stp>
        <tr r="J543" s="3"/>
      </tp>
      <tp>
        <v>1256417348.3699999</v>
        <stp/>
        <stp>EM_S_FA_PROFIT_TTM</stp>
        <stp>3</stp>
        <stp>002080.SZ</stp>
        <stp>2019-12-31</stp>
        <stp>1</stp>
        <tr r="J540" s="3"/>
      </tp>
      <tp>
        <v>2323386461.79</v>
        <stp/>
        <stp>EM_S_FA_PROFIT_TTM</stp>
        <stp>3</stp>
        <stp>002081.SZ</stp>
        <stp>2019-12-31</stp>
        <stp>1</stp>
        <tr r="J541" s="3"/>
      </tp>
      <tp>
        <v>-52424289.909999996</v>
        <stp/>
        <stp>EM_S_FA_PROFIT_TTM</stp>
        <stp>3</stp>
        <stp>600178.SH</stp>
        <stp>2019-12-31</stp>
        <stp>1</stp>
        <tr r="J2336" s="3"/>
      </tp>
      <tp>
        <v>-138777155.34</v>
        <stp/>
        <stp>EM_S_FA_PROFIT_TTM</stp>
        <stp>3</stp>
        <stp>603178.SH</stp>
        <stp>2019-12-31</stp>
        <stp>1</stp>
        <tr r="J3296" s="3"/>
      </tp>
      <tp>
        <v>598924622.47000003</v>
        <stp/>
        <stp>EM_S_FA_PROFIT_TTM</stp>
        <stp>3</stp>
        <stp>601179.SH</stp>
        <stp>2019-12-31</stp>
        <stp>1</stp>
        <tr r="J3053" s="3"/>
      </tp>
      <tp>
        <v>-955883370.19000006</v>
        <stp/>
        <stp>EM_S_FA_PROFIT_TTM</stp>
        <stp>3</stp>
        <stp>600179.SH</stp>
        <stp>2019-12-31</stp>
        <stp>1</stp>
        <tr r="J2337" s="3"/>
      </tp>
      <tp>
        <v>183210408.31</v>
        <stp/>
        <stp>EM_S_FA_PROFIT_TTM</stp>
        <stp>3</stp>
        <stp>603179.SH</stp>
        <stp>2019-12-31</stp>
        <stp>1</stp>
        <tr r="J3297" s="3"/>
      </tp>
      <tp>
        <v>2017651404.6500001</v>
        <stp/>
        <stp>EM_S_FA_PROFIT_TTM</stp>
        <stp>3</stp>
        <stp>600176.SH</stp>
        <stp>2019-12-31</stp>
        <stp>1</stp>
        <tr r="J2334" s="3"/>
      </tp>
      <tp>
        <v>30904177.649999999</v>
        <stp/>
        <stp>EM_S_FA_PROFIT_TTM</stp>
        <stp>3</stp>
        <stp>601177.SH</stp>
        <stp>2019-12-31</stp>
        <stp>1</stp>
        <tr r="J3052" s="3"/>
      </tp>
      <tp>
        <v>4410553779.4899998</v>
        <stp/>
        <stp>EM_S_FA_PROFIT_TTM</stp>
        <stp>3</stp>
        <stp>600177.SH</stp>
        <stp>2019-12-31</stp>
        <stp>1</stp>
        <tr r="J2335" s="3"/>
      </tp>
      <tp>
        <v>949994.45</v>
        <stp/>
        <stp>EM_S_FA_PROFIT_TTM</stp>
        <stp>3</stp>
        <stp>603177.SH</stp>
        <stp>2019-12-31</stp>
        <stp>1</stp>
        <tr r="J3295" s="3"/>
      </tp>
      <tp>
        <v>-1591526292.8399999</v>
        <stp/>
        <stp>EM_S_FA_PROFIT_TTM</stp>
        <stp>3</stp>
        <stp>600175.SH</stp>
        <stp>2019-12-31</stp>
        <stp>1</stp>
        <tr r="J2333" s="3"/>
      </tp>
      <tp>
        <v>-288571192.80000001</v>
        <stp/>
        <stp>EM_S_FA_PROFIT_TTM</stp>
        <stp>3</stp>
        <stp>600172.SH</stp>
        <stp>2019-12-31</stp>
        <stp>1</stp>
        <tr r="J2331" s="3"/>
      </tp>
      <tp>
        <v>614830211.78999996</v>
        <stp/>
        <stp>EM_S_FA_PROFIT_TTM</stp>
        <stp>3</stp>
        <stp>600173.SH</stp>
        <stp>2019-12-31</stp>
        <stp>1</stp>
        <tr r="J2332" s="3"/>
      </tp>
      <tp>
        <v>4451977078.5299997</v>
        <stp/>
        <stp>EM_S_FA_PROFIT_TTM</stp>
        <stp>3</stp>
        <stp>600170.SH</stp>
        <stp>2019-12-31</stp>
        <stp>1</stp>
        <tr r="J2329" s="3"/>
      </tp>
      <tp>
        <v>175752991.02000001</v>
        <stp/>
        <stp>EM_S_FA_PROFIT_TTM</stp>
        <stp>3</stp>
        <stp>600171.SH</stp>
        <stp>2019-12-31</stp>
        <stp>1</stp>
        <tr r="J2330" s="3"/>
      </tp>
      <tp>
        <v>95602473.989999995</v>
        <stp/>
        <stp>EM_S_FA_PROFIT_TTM</stp>
        <stp>3</stp>
        <stp>688166.SH</stp>
        <stp>2019-12-31</stp>
        <stp>1</stp>
        <tr r="J3719" s="3"/>
      </tp>
      <tp>
        <v>-1681170517</v>
        <stp/>
        <stp>EM_S_FA_PROFIT_TTM</stp>
        <stp>3</stp>
        <stp>601168.SH</stp>
        <stp>2019-12-31</stp>
        <stp>1</stp>
        <tr r="J3050" s="3"/>
      </tp>
      <tp>
        <v>305187236.83999997</v>
        <stp/>
        <stp>EM_S_FA_PROFIT_TTM</stp>
        <stp>3</stp>
        <stp>600168.SH</stp>
        <stp>2019-12-31</stp>
        <stp>1</stp>
        <tr r="J2327" s="3"/>
      </tp>
      <tp>
        <v>-165242108.99000001</v>
        <stp/>
        <stp>EM_S_FA_PROFIT_TTM</stp>
        <stp>3</stp>
        <stp>603168.SH</stp>
        <stp>2019-12-31</stp>
        <stp>1</stp>
        <tr r="J3293" s="3"/>
      </tp>
      <tp>
        <v>21657000000</v>
        <stp/>
        <stp>EM_S_FA_PROFIT_TTM</stp>
        <stp>3</stp>
        <stp>601169.SH</stp>
        <stp>2019-12-31</stp>
        <stp>1</stp>
        <tr r="J3051" s="3"/>
      </tp>
      <tp>
        <v>50913093.649999999</v>
        <stp/>
        <stp>EM_S_FA_PROFIT_TTM</stp>
        <stp>3</stp>
        <stp>600169.SH</stp>
        <stp>2019-12-31</stp>
        <stp>1</stp>
        <tr r="J2328" s="3"/>
      </tp>
      <tp>
        <v>-1269969701.1700001</v>
        <stp/>
        <stp>EM_S_FA_PROFIT_TTM</stp>
        <stp>3</stp>
        <stp>603169.SH</stp>
        <stp>2019-12-31</stp>
        <stp>1</stp>
        <tr r="J3294" s="3"/>
      </tp>
      <tp>
        <v>65643000000</v>
        <stp/>
        <stp>EM_S_FA_PROFIT_TTM</stp>
        <stp>3</stp>
        <stp>601166.SH</stp>
        <stp>2019-12-31</stp>
        <stp>1</stp>
        <tr r="J3049" s="3"/>
      </tp>
      <tp>
        <v>-1685189651.75</v>
        <stp/>
        <stp>EM_S_FA_PROFIT_TTM</stp>
        <stp>3</stp>
        <stp>600166.SH</stp>
        <stp>2019-12-31</stp>
        <stp>1</stp>
        <tr r="J2325" s="3"/>
      </tp>
      <tp>
        <v>119855595.51000001</v>
        <stp/>
        <stp>EM_S_FA_PROFIT_TTM</stp>
        <stp>3</stp>
        <stp>603166.SH</stp>
        <stp>2019-12-31</stp>
        <stp>1</stp>
        <tr r="J3291" s="3"/>
      </tp>
      <tp>
        <v>1538122185.3299999</v>
        <stp/>
        <stp>EM_S_FA_PROFIT_TTM</stp>
        <stp>3</stp>
        <stp>600167.SH</stp>
        <stp>2019-12-31</stp>
        <stp>1</stp>
        <tr r="J2326" s="3"/>
      </tp>
      <tp>
        <v>437810791.54000002</v>
        <stp/>
        <stp>EM_S_FA_PROFIT_TTM</stp>
        <stp>3</stp>
        <stp>603167.SH</stp>
        <stp>2019-12-31</stp>
        <stp>1</stp>
        <tr r="J3292" s="3"/>
      </tp>
      <tp>
        <v>-26759624.800000001</v>
        <stp/>
        <stp>EM_S_FA_PROFIT_TTM</stp>
        <stp>3</stp>
        <stp>600165.SH</stp>
        <stp>2019-12-31</stp>
        <stp>1</stp>
        <tr r="J2324" s="3"/>
      </tp>
      <tp>
        <v>252684151.44999999</v>
        <stp/>
        <stp>EM_S_FA_PROFIT_TTM</stp>
        <stp>3</stp>
        <stp>603165.SH</stp>
        <stp>2019-12-31</stp>
        <stp>1</stp>
        <tr r="J3290" s="3"/>
      </tp>
      <tp>
        <v>348205045.41000003</v>
        <stp/>
        <stp>EM_S_FA_PROFIT_TTM</stp>
        <stp>3</stp>
        <stp>601162.SH</stp>
        <stp>2019-12-31</stp>
        <stp>1</stp>
        <tr r="J3047" s="3"/>
      </tp>
      <tp>
        <v>415981095.19</v>
        <stp/>
        <stp>EM_S_FA_PROFIT_TTM</stp>
        <stp>3</stp>
        <stp>600162.SH</stp>
        <stp>2019-12-31</stp>
        <stp>1</stp>
        <tr r="J2322" s="3"/>
      </tp>
      <tp>
        <v>771379347.25999999</v>
        <stp/>
        <stp>EM_S_FA_PROFIT_TTM</stp>
        <stp>3</stp>
        <stp>601163.SH</stp>
        <stp>2019-12-31</stp>
        <stp>1</stp>
        <tr r="J3048" s="3"/>
      </tp>
      <tp>
        <v>131181501.11</v>
        <stp/>
        <stp>EM_S_FA_PROFIT_TTM</stp>
        <stp>3</stp>
        <stp>600163.SH</stp>
        <stp>2019-12-31</stp>
        <stp>1</stp>
        <tr r="J2323" s="3"/>
      </tp>
      <tp>
        <v>72423052.909999996</v>
        <stp/>
        <stp>EM_S_FA_PROFIT_TTM</stp>
        <stp>3</stp>
        <stp>688168.SH</stp>
        <stp>2019-12-31</stp>
        <stp>1</stp>
        <tr r="J3720" s="3"/>
      </tp>
      <tp>
        <v>1419621066.72</v>
        <stp/>
        <stp>EM_S_FA_PROFIT_TTM</stp>
        <stp>3</stp>
        <stp>600160.SH</stp>
        <stp>2019-12-31</stp>
        <stp>1</stp>
        <tr r="J2320" s="3"/>
      </tp>
      <tp>
        <v>2136074354.0899999</v>
        <stp/>
        <stp>EM_S_FA_PROFIT_TTM</stp>
        <stp>3</stp>
        <stp>603160.SH</stp>
        <stp>2019-12-31</stp>
        <stp>1</stp>
        <tr r="J3288" s="3"/>
      </tp>
      <tp>
        <v>852308670.76999998</v>
        <stp/>
        <stp>EM_S_FA_PROFIT_TTM</stp>
        <stp>3</stp>
        <stp>600161.SH</stp>
        <stp>2019-12-31</stp>
        <stp>1</stp>
        <tr r="J2321" s="3"/>
      </tp>
      <tp>
        <v>104785076.76000001</v>
        <stp/>
        <stp>EM_S_FA_PROFIT_TTM</stp>
        <stp>3</stp>
        <stp>603161.SH</stp>
        <stp>2019-12-31</stp>
        <stp>1</stp>
        <tr r="J3289" s="3"/>
      </tp>
      <tp>
        <v>1440658961.4200001</v>
        <stp/>
        <stp>EM_S_FA_PROFIT_TTM</stp>
        <stp>3</stp>
        <stp>601158.SH</stp>
        <stp>2019-12-31</stp>
        <stp>1</stp>
        <tr r="J3046" s="3"/>
      </tp>
      <tp>
        <v>69218789.469999999</v>
        <stp/>
        <stp>EM_S_FA_PROFIT_TTM</stp>
        <stp>3</stp>
        <stp>600158.SH</stp>
        <stp>2019-12-31</stp>
        <stp>1</stp>
        <tr r="J2318" s="3"/>
      </tp>
      <tp>
        <v>123479686.44</v>
        <stp/>
        <stp>EM_S_FA_PROFIT_TTM</stp>
        <stp>3</stp>
        <stp>603158.SH</stp>
        <stp>2019-12-31</stp>
        <stp>1</stp>
        <tr r="J3286" s="3"/>
      </tp>
      <tp>
        <v>129284543.47</v>
        <stp/>
        <stp>EM_S_FA_PROFIT_TTM</stp>
        <stp>3</stp>
        <stp>600159.SH</stp>
        <stp>2019-12-31</stp>
        <stp>1</stp>
        <tr r="J2319" s="3"/>
      </tp>
      <tp>
        <v>24838850.73</v>
        <stp/>
        <stp>EM_S_FA_PROFIT_TTM</stp>
        <stp>3</stp>
        <stp>603159.SH</stp>
        <stp>2019-12-31</stp>
        <stp>1</stp>
        <tr r="J3287" s="3"/>
      </tp>
      <tp>
        <v>10115981.02</v>
        <stp/>
        <stp>EM_S_FA_PROFIT_TTM</stp>
        <stp>3</stp>
        <stp>600156.SH</stp>
        <stp>2019-12-31</stp>
        <stp>1</stp>
        <tr r="J2316" s="3"/>
      </tp>
      <tp>
        <v>2826727347.27</v>
        <stp/>
        <stp>EM_S_FA_PROFIT_TTM</stp>
        <stp>3</stp>
        <stp>603156.SH</stp>
        <stp>2019-12-31</stp>
        <stp>1</stp>
        <tr r="J3284" s="3"/>
      </tp>
      <tp>
        <v>287909599.60000002</v>
        <stp/>
        <stp>EM_S_FA_PROFIT_TTM</stp>
        <stp>3</stp>
        <stp>600157.SH</stp>
        <stp>2019-12-31</stp>
        <stp>1</stp>
        <tr r="J2317" s="3"/>
      </tp>
      <tp>
        <v>-1319547000</v>
        <stp/>
        <stp>EM_S_FA_PROFIT_TTM</stp>
        <stp>3</stp>
        <stp>603157.SH</stp>
        <stp>2019-12-31</stp>
        <stp>1</stp>
        <tr r="J3285" s="3"/>
      </tp>
      <tp>
        <v>12260010050</v>
        <stp/>
        <stp>EM_S_FA_PROFIT_TTM</stp>
        <stp>3</stp>
        <stp>601155.SH</stp>
        <stp>2019-12-31</stp>
        <stp>1</stp>
        <tr r="J3045" s="3"/>
      </tp>
      <tp>
        <v>232829178.13</v>
        <stp/>
        <stp>EM_S_FA_PROFIT_TTM</stp>
        <stp>3</stp>
        <stp>600155.SH</stp>
        <stp>2019-12-31</stp>
        <stp>1</stp>
        <tr r="J2315" s="3"/>
      </tp>
      <tp>
        <v>-86729968.260000005</v>
        <stp/>
        <stp>EM_S_FA_PROFIT_TTM</stp>
        <stp>3</stp>
        <stp>600152.SH</stp>
        <stp>2019-12-31</stp>
        <stp>1</stp>
        <tr r="J2313" s="3"/>
      </tp>
      <tp>
        <v>7726577380.8500004</v>
        <stp/>
        <stp>EM_S_FA_PROFIT_TTM</stp>
        <stp>3</stp>
        <stp>600153.SH</stp>
        <stp>2019-12-31</stp>
        <stp>1</stp>
        <tr r="J2314" s="3"/>
      </tp>
      <tp>
        <v>359202329.16000003</v>
        <stp/>
        <stp>EM_S_FA_PROFIT_TTM</stp>
        <stp>3</stp>
        <stp>600150.SH</stp>
        <stp>2019-12-31</stp>
        <stp>1</stp>
        <tr r="J2311" s="3"/>
      </tp>
      <tp>
        <v>152141714.91999999</v>
        <stp/>
        <stp>EM_S_FA_PROFIT_TTM</stp>
        <stp>3</stp>
        <stp>600151.SH</stp>
        <stp>2019-12-31</stp>
        <stp>1</stp>
        <tr r="J2312" s="3"/>
      </tp>
      <tp>
        <v>58849615.82</v>
        <stp/>
        <stp>EM_S_FA_PROFIT_TTM</stp>
        <stp>3</stp>
        <stp>600148.SH</stp>
        <stp>2019-12-31</stp>
        <stp>1</stp>
        <tr r="J2309" s="3"/>
      </tp>
      <tp>
        <v>17934274.579999998</v>
        <stp/>
        <stp>EM_S_FA_PROFIT_TTM</stp>
        <stp>3</stp>
        <stp>600149.SH</stp>
        <stp>2019-12-31</stp>
        <stp>1</stp>
        <tr r="J2310" s="3"/>
      </tp>
      <tp>
        <v>-2072341692.1600001</v>
        <stp/>
        <stp>EM_S_FA_PROFIT_TTM</stp>
        <stp>3</stp>
        <stp>600146.SH</stp>
        <stp>2019-12-31</stp>
        <stp>1</stp>
        <tr r="J2308" s="3"/>
      </tp>
      <tp>
        <v>-37910730.82</v>
        <stp/>
        <stp>EM_S_FA_PROFIT_TTM</stp>
        <stp>3</stp>
        <stp>600145.SH</stp>
        <stp>2019-12-31</stp>
        <stp>1</stp>
        <tr r="J2307" s="3"/>
      </tp>
      <tp>
        <v>919302256.09000003</v>
        <stp/>
        <stp>EM_S_FA_PROFIT_TTM</stp>
        <stp>3</stp>
        <stp>600143.SH</stp>
        <stp>2019-12-31</stp>
        <stp>1</stp>
        <tr r="J2306" s="3"/>
      </tp>
      <tp>
        <v>437067320.36000001</v>
        <stp/>
        <stp>EM_S_FA_PROFIT_TTM</stp>
        <stp>3</stp>
        <stp>600141.SH</stp>
        <stp>2019-12-31</stp>
        <stp>1</stp>
        <tr r="J2305" s="3"/>
      </tp>
      <tp>
        <v>17333694000</v>
        <stp/>
        <stp>EM_S_FA_PROFIT_TTM</stp>
        <stp>3</stp>
        <stp>601138.SH</stp>
        <stp>2019-12-31</stp>
        <stp>1</stp>
        <tr r="J3043" s="3"/>
      </tp>
      <tp>
        <v>915270535.52999997</v>
        <stp/>
        <stp>EM_S_FA_PROFIT_TTM</stp>
        <stp>3</stp>
        <stp>600138.SH</stp>
        <stp>2019-12-31</stp>
        <stp>1</stp>
        <tr r="J2303" s="3"/>
      </tp>
      <tp>
        <v>43930085.119999997</v>
        <stp/>
        <stp>EM_S_FA_PROFIT_TTM</stp>
        <stp>3</stp>
        <stp>603138.SH</stp>
        <stp>2019-12-31</stp>
        <stp>1</stp>
        <tr r="J3282" s="3"/>
      </tp>
      <tp>
        <v>1152629521.1400001</v>
        <stp/>
        <stp>EM_S_FA_PROFIT_TTM</stp>
        <stp>3</stp>
        <stp>601139.SH</stp>
        <stp>2019-12-31</stp>
        <stp>1</stp>
        <tr r="J3044" s="3"/>
      </tp>
      <tp>
        <v>7418606.9000000004</v>
        <stp/>
        <stp>EM_S_FA_PROFIT_TTM</stp>
        <stp>3</stp>
        <stp>600139.SH</stp>
        <stp>2019-12-31</stp>
        <stp>1</stp>
        <tr r="J2304" s="3"/>
      </tp>
      <tp>
        <v>58179645.82</v>
        <stp/>
        <stp>EM_S_FA_PROFIT_TTM</stp>
        <stp>3</stp>
        <stp>603139.SH</stp>
        <stp>2019-12-31</stp>
        <stp>1</stp>
        <tr r="J3283" s="3"/>
      </tp>
      <tp>
        <v>468205357.54000002</v>
        <stp/>
        <stp>EM_S_FA_PROFIT_TTM</stp>
        <stp>3</stp>
        <stp>600136.SH</stp>
        <stp>2019-12-31</stp>
        <stp>1</stp>
        <tr r="J2301" s="3"/>
      </tp>
      <tp>
        <v>140592957.83000001</v>
        <stp/>
        <stp>EM_S_FA_PROFIT_TTM</stp>
        <stp>3</stp>
        <stp>603136.SH</stp>
        <stp>2019-12-31</stp>
        <stp>1</stp>
        <tr r="J3281" s="3"/>
      </tp>
      <tp>
        <v>428018614.31</v>
        <stp/>
        <stp>EM_S_FA_PROFIT_TTM</stp>
        <stp>3</stp>
        <stp>601137.SH</stp>
        <stp>2019-12-31</stp>
        <stp>1</stp>
        <tr r="J3042" s="3"/>
      </tp>
      <tp>
        <v>24365288.789999999</v>
        <stp/>
        <stp>EM_S_FA_PROFIT_TTM</stp>
        <stp>3</stp>
        <stp>600137.SH</stp>
        <stp>2019-12-31</stp>
        <stp>1</stp>
        <tr r="J2302" s="3"/>
      </tp>
      <tp>
        <v>35779912.460000001</v>
        <stp/>
        <stp>EM_S_FA_PROFIT_TTM</stp>
        <stp>3</stp>
        <stp>600135.SH</stp>
        <stp>2019-12-31</stp>
        <stp>1</stp>
        <tr r="J2300" s="3"/>
      </tp>
      <tp>
        <v>659221735.71000004</v>
        <stp/>
        <stp>EM_S_FA_PROFIT_TTM</stp>
        <stp>3</stp>
        <stp>600132.SH</stp>
        <stp>2019-12-31</stp>
        <stp>1</stp>
        <tr r="J2298" s="3"/>
      </tp>
      <tp>
        <v>360581871.95999998</v>
        <stp/>
        <stp>EM_S_FA_PROFIT_TTM</stp>
        <stp>3</stp>
        <stp>600133.SH</stp>
        <stp>2019-12-31</stp>
        <stp>1</stp>
        <tr r="J2299" s="3"/>
      </tp>
      <tp>
        <v>-11468306.25</v>
        <stp/>
        <stp>EM_S_FA_PROFIT_TTM</stp>
        <stp>3</stp>
        <stp>603133.SH</stp>
        <stp>2019-12-31</stp>
        <stp>1</stp>
        <tr r="J3280" s="3"/>
      </tp>
      <tp>
        <v>73691736.200000003</v>
        <stp/>
        <stp>EM_S_FA_PROFIT_TTM</stp>
        <stp>3</stp>
        <stp>688138.SH</stp>
        <stp>2019-12-31</stp>
        <stp>1</stp>
        <tr r="J3717" s="3"/>
      </tp>
      <tp>
        <v>12020925.369999999</v>
        <stp/>
        <stp>EM_S_FA_PROFIT_TTM</stp>
        <stp>3</stp>
        <stp>600130.SH</stp>
        <stp>2019-12-31</stp>
        <stp>1</stp>
        <tr r="J2296" s="3"/>
      </tp>
      <tp>
        <v>173674108.61000001</v>
        <stp/>
        <stp>EM_S_FA_PROFIT_TTM</stp>
        <stp>3</stp>
        <stp>688139.SH</stp>
        <stp>2019-12-31</stp>
        <stp>1</stp>
        <tr r="J3718" s="3"/>
      </tp>
      <tp>
        <v>113495674.72</v>
        <stp/>
        <stp>EM_S_FA_PROFIT_TTM</stp>
        <stp>3</stp>
        <stp>600131.SH</stp>
        <stp>2019-12-31</stp>
        <stp>1</stp>
        <tr r="J2297" s="3"/>
      </tp>
      <tp>
        <v>67016036.399999999</v>
        <stp/>
        <stp>EM_S_FA_PROFIT_TTM</stp>
        <stp>3</stp>
        <stp>603131.SH</stp>
        <stp>2019-12-31</stp>
        <stp>1</stp>
        <tr r="J3279" s="3"/>
      </tp>
      <tp>
        <v>145078135.62</v>
        <stp/>
        <stp>EM_S_FA_PROFIT_TTM</stp>
        <stp>3</stp>
        <stp>688122.SH</stp>
        <stp>2019-12-31</stp>
        <stp>1</stp>
        <tr r="J3715" s="3"/>
      </tp>
      <tp>
        <v>1844506000</v>
        <stp/>
        <stp>EM_S_FA_PROFIT_TTM</stp>
        <stp>3</stp>
        <stp>601128.SH</stp>
        <stp>2019-12-31</stp>
        <stp>1</stp>
        <tr r="J3041" s="3"/>
      </tp>
      <tp>
        <v>-35951749.189999998</v>
        <stp/>
        <stp>EM_S_FA_PROFIT_TTM</stp>
        <stp>3</stp>
        <stp>600128.SH</stp>
        <stp>2019-12-31</stp>
        <stp>1</stp>
        <tr r="J2294" s="3"/>
      </tp>
      <tp>
        <v>336829752.44999999</v>
        <stp/>
        <stp>EM_S_FA_PROFIT_TTM</stp>
        <stp>3</stp>
        <stp>603128.SH</stp>
        <stp>2019-12-31</stp>
        <stp>1</stp>
        <tr r="J3277" s="3"/>
      </tp>
      <tp>
        <v>18478474.629999999</v>
        <stp/>
        <stp>EM_S_FA_PROFIT_TTM</stp>
        <stp>3</stp>
        <stp>600129.SH</stp>
        <stp>2019-12-31</stp>
        <stp>1</stp>
        <tr r="J2295" s="3"/>
      </tp>
      <tp>
        <v>158688054.30000001</v>
        <stp/>
        <stp>EM_S_FA_PROFIT_TTM</stp>
        <stp>3</stp>
        <stp>603129.SH</stp>
        <stp>2019-12-31</stp>
        <stp>1</stp>
        <tr r="J3278" s="3"/>
      </tp>
      <tp>
        <v>171344100.84</v>
        <stp/>
        <stp>EM_S_FA_PROFIT_TTM</stp>
        <stp>3</stp>
        <stp>601126.SH</stp>
        <stp>2019-12-31</stp>
        <stp>1</stp>
        <tr r="J3039" s="3"/>
      </tp>
      <tp>
        <v>1180451022.1400001</v>
        <stp/>
        <stp>EM_S_FA_PROFIT_TTM</stp>
        <stp>3</stp>
        <stp>600126.SH</stp>
        <stp>2019-12-31</stp>
        <stp>1</stp>
        <tr r="J2292" s="3"/>
      </tp>
      <tp>
        <v>120905873.28</v>
        <stp/>
        <stp>EM_S_FA_PROFIT_TTM</stp>
        <stp>3</stp>
        <stp>603126.SH</stp>
        <stp>2019-12-31</stp>
        <stp>1</stp>
        <tr r="J3275" s="3"/>
      </tp>
      <tp>
        <v>-265964128.80000001</v>
        <stp/>
        <stp>EM_S_FA_PROFIT_TTM</stp>
        <stp>3</stp>
        <stp>601127.SH</stp>
        <stp>2019-12-31</stp>
        <stp>1</stp>
        <tr r="J3040" s="3"/>
      </tp>
      <tp>
        <v>11436831.02</v>
        <stp/>
        <stp>EM_S_FA_PROFIT_TTM</stp>
        <stp>3</stp>
        <stp>600127.SH</stp>
        <stp>2019-12-31</stp>
        <stp>1</stp>
        <tr r="J2293" s="3"/>
      </tp>
      <tp>
        <v>126963414.55</v>
        <stp/>
        <stp>EM_S_FA_PROFIT_TTM</stp>
        <stp>3</stp>
        <stp>603127.SH</stp>
        <stp>2019-12-31</stp>
        <stp>1</stp>
        <tr r="J3276" s="3"/>
      </tp>
      <tp>
        <v>489291334.17000002</v>
        <stp/>
        <stp>EM_S_FA_PROFIT_TTM</stp>
        <stp>3</stp>
        <stp>600125.SH</stp>
        <stp>2019-12-31</stp>
        <stp>1</stp>
        <tr r="J2291" s="3"/>
      </tp>
      <tp>
        <v>-2342646481.7199998</v>
        <stp/>
        <stp>EM_S_FA_PROFIT_TTM</stp>
        <stp>3</stp>
        <stp>600122.SH</stp>
        <stp>2019-12-31</stp>
        <stp>1</stp>
        <tr r="J2289" s="3"/>
      </tp>
      <tp>
        <v>687063849.25999999</v>
        <stp/>
        <stp>EM_S_FA_PROFIT_TTM</stp>
        <stp>3</stp>
        <stp>600123.SH</stp>
        <stp>2019-12-31</stp>
        <stp>1</stp>
        <tr r="J2290" s="3"/>
      </tp>
      <tp>
        <v>216453947.05000001</v>
        <stp/>
        <stp>EM_S_FA_PROFIT_TTM</stp>
        <stp>3</stp>
        <stp>603123.SH</stp>
        <stp>2019-12-31</stp>
        <stp>1</stp>
        <tr r="J3274" s="3"/>
      </tp>
      <tp>
        <v>256325630.56999999</v>
        <stp/>
        <stp>EM_S_FA_PROFIT_TTM</stp>
        <stp>3</stp>
        <stp>688128.SH</stp>
        <stp>2019-12-31</stp>
        <stp>1</stp>
        <tr r="J3716" s="3"/>
      </tp>
      <tp>
        <v>903702462.54999995</v>
        <stp/>
        <stp>EM_S_FA_PROFIT_TTM</stp>
        <stp>3</stp>
        <stp>600120.SH</stp>
        <stp>2019-12-31</stp>
        <stp>1</stp>
        <tr r="J2287" s="3"/>
      </tp>
      <tp>
        <v>94958877.819999993</v>
        <stp/>
        <stp>EM_S_FA_PROFIT_TTM</stp>
        <stp>3</stp>
        <stp>600121.SH</stp>
        <stp>2019-12-31</stp>
        <stp>1</stp>
        <tr r="J2288" s="3"/>
      </tp>
      <tp>
        <v>93495713.629999995</v>
        <stp/>
        <stp>EM_S_FA_PROFIT_TTM</stp>
        <stp>3</stp>
        <stp>603121.SH</stp>
        <stp>2019-12-31</stp>
        <stp>1</stp>
        <tr r="J3273" s="3"/>
      </tp>
      <tp>
        <v>112572788.41</v>
        <stp/>
        <stp>EM_S_FA_PROFIT_TTM</stp>
        <stp>3</stp>
        <stp>688116.SH</stp>
        <stp>2019-12-31</stp>
        <stp>1</stp>
        <tr r="J3714" s="3"/>
      </tp>
      <tp>
        <v>-151457062.75</v>
        <stp/>
        <stp>EM_S_FA_PROFIT_TTM</stp>
        <stp>3</stp>
        <stp>601118.SH</stp>
        <stp>2019-12-31</stp>
        <stp>1</stp>
        <tr r="J3038" s="3"/>
      </tp>
      <tp>
        <v>483339994.88</v>
        <stp/>
        <stp>EM_S_FA_PROFIT_TTM</stp>
        <stp>3</stp>
        <stp>600118.SH</stp>
        <stp>2019-12-31</stp>
        <stp>1</stp>
        <tr r="J2285" s="3"/>
      </tp>
      <tp>
        <v>334308629.45999998</v>
        <stp/>
        <stp>EM_S_FA_PROFIT_TTM</stp>
        <stp>3</stp>
        <stp>603118.SH</stp>
        <stp>2019-12-31</stp>
        <stp>1</stp>
        <tr r="J3272" s="3"/>
      </tp>
      <tp>
        <v>305408394.81999999</v>
        <stp/>
        <stp>EM_S_FA_PROFIT_TTM</stp>
        <stp>3</stp>
        <stp>688111.SH</stp>
        <stp>2019-12-31</stp>
        <stp>1</stp>
        <tr r="J3713" s="3"/>
      </tp>
      <tp>
        <v>-455081613.85000002</v>
        <stp/>
        <stp>EM_S_FA_PROFIT_TTM</stp>
        <stp>3</stp>
        <stp>600119.SH</stp>
        <stp>2019-12-31</stp>
        <stp>1</stp>
        <tr r="J2286" s="3"/>
      </tp>
      <tp>
        <v>168308244.91</v>
        <stp/>
        <stp>EM_S_FA_PROFIT_TTM</stp>
        <stp>3</stp>
        <stp>601116.SH</stp>
        <stp>2019-12-31</stp>
        <stp>1</stp>
        <tr r="J3036" s="3"/>
      </tp>
      <tp>
        <v>197353144.72999999</v>
        <stp/>
        <stp>EM_S_FA_PROFIT_TTM</stp>
        <stp>3</stp>
        <stp>600116.SH</stp>
        <stp>2019-12-31</stp>
        <stp>1</stp>
        <tr r="J2283" s="3"/>
      </tp>
      <tp>
        <v>74608832.019999996</v>
        <stp/>
        <stp>EM_S_FA_PROFIT_TTM</stp>
        <stp>3</stp>
        <stp>603116.SH</stp>
        <stp>2019-12-31</stp>
        <stp>1</stp>
        <tr r="J3270" s="3"/>
      </tp>
      <tp>
        <v>2884128462.1700001</v>
        <stp/>
        <stp>EM_S_FA_PROFIT_TTM</stp>
        <stp>3</stp>
        <stp>601117.SH</stp>
        <stp>2019-12-31</stp>
        <stp>1</stp>
        <tr r="J3037" s="3"/>
      </tp>
      <tp>
        <v>-1405754470.48</v>
        <stp/>
        <stp>EM_S_FA_PROFIT_TTM</stp>
        <stp>3</stp>
        <stp>600117.SH</stp>
        <stp>2019-12-31</stp>
        <stp>1</stp>
        <tr r="J2284" s="3"/>
      </tp>
      <tp>
        <v>107344813.62</v>
        <stp/>
        <stp>EM_S_FA_PROFIT_TTM</stp>
        <stp>3</stp>
        <stp>603117.SH</stp>
        <stp>2019-12-31</stp>
        <stp>1</stp>
        <tr r="J3271" s="3"/>
      </tp>
      <tp>
        <v>173287063.96000001</v>
        <stp/>
        <stp>EM_S_FA_PROFIT_TTM</stp>
        <stp>3</stp>
        <stp>600114.SH</stp>
        <stp>2019-12-31</stp>
        <stp>1</stp>
        <tr r="J2281" s="3"/>
      </tp>
      <tp>
        <v>2784000000</v>
        <stp/>
        <stp>EM_S_FA_PROFIT_TTM</stp>
        <stp>3</stp>
        <stp>600115.SH</stp>
        <stp>2019-12-31</stp>
        <stp>1</stp>
        <tr r="J2282" s="3"/>
      </tp>
      <tp>
        <v>141605763.38999999</v>
        <stp/>
        <stp>EM_S_FA_PROFIT_TTM</stp>
        <stp>3</stp>
        <stp>603115.SH</stp>
        <stp>2019-12-31</stp>
        <stp>1</stp>
        <tr r="J3269" s="3"/>
      </tp>
      <tp>
        <v>-137507063.03</v>
        <stp/>
        <stp>EM_S_FA_PROFIT_TTM</stp>
        <stp>3</stp>
        <stp>600112.SH</stp>
        <stp>2019-12-31</stp>
        <stp>1</stp>
        <tr r="J2279" s="3"/>
      </tp>
      <tp>
        <v>302831649.27999997</v>
        <stp/>
        <stp>EM_S_FA_PROFIT_TTM</stp>
        <stp>3</stp>
        <stp>601113.SH</stp>
        <stp>2019-12-31</stp>
        <stp>1</stp>
        <tr r="J3035" s="3"/>
      </tp>
      <tp>
        <v>138202931.75999999</v>
        <stp/>
        <stp>EM_S_FA_PROFIT_TTM</stp>
        <stp>3</stp>
        <stp>600113.SH</stp>
        <stp>2019-12-31</stp>
        <stp>1</stp>
        <tr r="J2280" s="3"/>
      </tp>
      <tp>
        <v>940605146.79999995</v>
        <stp/>
        <stp>EM_S_FA_PROFIT_TTM</stp>
        <stp>3</stp>
        <stp>603113.SH</stp>
        <stp>2019-12-31</stp>
        <stp>1</stp>
        <tr r="J3268" s="3"/>
      </tp>
      <tp>
        <v>118291048.62</v>
        <stp/>
        <stp>EM_S_FA_PROFIT_TTM</stp>
        <stp>3</stp>
        <stp>600110.SH</stp>
        <stp>2019-12-31</stp>
        <stp>1</stp>
        <tr r="J2277" s="3"/>
      </tp>
      <tp>
        <v>44609030.729999997</v>
        <stp/>
        <stp>EM_S_FA_PROFIT_TTM</stp>
        <stp>3</stp>
        <stp>603110.SH</stp>
        <stp>2019-12-31</stp>
        <stp>1</stp>
        <tr r="J3266" s="3"/>
      </tp>
      <tp>
        <v>8177687000</v>
        <stp/>
        <stp>EM_S_FA_PROFIT_TTM</stp>
        <stp>3</stp>
        <stp>601111.SH</stp>
        <stp>2019-12-31</stp>
        <stp>1</stp>
        <tr r="J3034" s="3"/>
      </tp>
      <tp>
        <v>603203814.52999997</v>
        <stp/>
        <stp>EM_S_FA_PROFIT_TTM</stp>
        <stp>3</stp>
        <stp>600111.SH</stp>
        <stp>2019-12-31</stp>
        <stp>1</stp>
        <tr r="J2278" s="3"/>
      </tp>
      <tp>
        <v>-2399419145.3899999</v>
        <stp/>
        <stp>EM_S_FA_PROFIT_TTM</stp>
        <stp>3</stp>
        <stp>603111.SH</stp>
        <stp>2019-12-31</stp>
        <stp>1</stp>
        <tr r="J3267" s="3"/>
      </tp>
      <tp>
        <v>1145365267.45</v>
        <stp/>
        <stp>EM_S_FA_PROFIT_TTM</stp>
        <stp>3</stp>
        <stp>601108.SH</stp>
        <stp>2019-12-31</stp>
        <stp>1</stp>
        <tr r="J3033" s="3"/>
      </tp>
      <tp>
        <v>71783485.159999996</v>
        <stp/>
        <stp>EM_S_FA_PROFIT_TTM</stp>
        <stp>3</stp>
        <stp>600108.SH</stp>
        <stp>2019-12-31</stp>
        <stp>1</stp>
        <tr r="J2275" s="3"/>
      </tp>
      <tp>
        <v>515624885.08999997</v>
        <stp/>
        <stp>EM_S_FA_PROFIT_TTM</stp>
        <stp>3</stp>
        <stp>603108.SH</stp>
        <stp>2019-12-31</stp>
        <stp>1</stp>
        <tr r="J3265" s="3"/>
      </tp>
      <tp>
        <v>272646951.56</v>
        <stp/>
        <stp>EM_S_FA_PROFIT_TTM</stp>
        <stp>3</stp>
        <stp>688101.SH</stp>
        <stp>2019-12-31</stp>
        <stp>1</stp>
        <tr r="J3711" s="3"/>
      </tp>
      <tp>
        <v>1170904085.5</v>
        <stp/>
        <stp>EM_S_FA_PROFIT_TTM</stp>
        <stp>3</stp>
        <stp>600109.SH</stp>
        <stp>2019-12-31</stp>
        <stp>1</stp>
        <tr r="J2276" s="3"/>
      </tp>
      <tp>
        <v>67566619.180000007</v>
        <stp/>
        <stp>EM_S_FA_PROFIT_TTM</stp>
        <stp>3</stp>
        <stp>601106.SH</stp>
        <stp>2019-12-31</stp>
        <stp>1</stp>
        <tr r="J3031" s="3"/>
      </tp>
      <tp>
        <v>239993512.03</v>
        <stp/>
        <stp>EM_S_FA_PROFIT_TTM</stp>
        <stp>3</stp>
        <stp>600106.SH</stp>
        <stp>2019-12-31</stp>
        <stp>1</stp>
        <tr r="J2273" s="3"/>
      </tp>
      <tp>
        <v>2997520.34</v>
        <stp/>
        <stp>EM_S_FA_PROFIT_TTM</stp>
        <stp>3</stp>
        <stp>603106.SH</stp>
        <stp>2019-12-31</stp>
        <stp>1</stp>
        <tr r="J3264" s="3"/>
      </tp>
      <tp>
        <v>1112424006.8599999</v>
        <stp/>
        <stp>EM_S_FA_PROFIT_TTM</stp>
        <stp>3</stp>
        <stp>601107.SH</stp>
        <stp>2019-12-31</stp>
        <stp>1</stp>
        <tr r="J3032" s="3"/>
      </tp>
      <tp>
        <v>52249850.090000004</v>
        <stp/>
        <stp>EM_S_FA_PROFIT_TTM</stp>
        <stp>3</stp>
        <stp>600107.SH</stp>
        <stp>2019-12-31</stp>
        <stp>1</stp>
        <tr r="J2274" s="3"/>
      </tp>
      <tp>
        <v>38082999267.809998</v>
        <stp/>
        <stp>EM_S_FA_PROFIT_TTM</stp>
        <stp>3</stp>
        <stp>600104.SH</stp>
        <stp>2019-12-31</stp>
        <stp>1</stp>
        <tr r="J2271" s="3"/>
      </tp>
      <tp>
        <v>164586382.13</v>
        <stp/>
        <stp>EM_S_FA_PROFIT_TTM</stp>
        <stp>3</stp>
        <stp>600105.SH</stp>
        <stp>2019-12-31</stp>
        <stp>1</stp>
        <tr r="J2272" s="3"/>
      </tp>
      <tp>
        <v>39361785.43</v>
        <stp/>
        <stp>EM_S_FA_PROFIT_TTM</stp>
        <stp>3</stp>
        <stp>603105.SH</stp>
        <stp>2019-12-31</stp>
        <stp>1</stp>
        <tr r="J3263" s="3"/>
      </tp>
      <tp>
        <v>108899490.06999999</v>
        <stp/>
        <stp>EM_S_FA_PROFIT_TTM</stp>
        <stp>3</stp>
        <stp>600103.SH</stp>
        <stp>2019-12-31</stp>
        <stp>1</stp>
        <tr r="J2270" s="3"/>
      </tp>
      <tp>
        <v>258009752.69999999</v>
        <stp/>
        <stp>EM_S_FA_PROFIT_TTM</stp>
        <stp>3</stp>
        <stp>603103.SH</stp>
        <stp>2019-12-31</stp>
        <stp>1</stp>
        <tr r="J3262" s="3"/>
      </tp>
      <tp>
        <v>91032331.950000003</v>
        <stp/>
        <stp>EM_S_FA_PROFIT_TTM</stp>
        <stp>3</stp>
        <stp>688108.SH</stp>
        <stp>2019-12-31</stp>
        <stp>1</stp>
        <tr r="J3712" s="3"/>
      </tp>
      <tp>
        <v>1034802754.9400001</v>
        <stp/>
        <stp>EM_S_FA_PROFIT_TTM</stp>
        <stp>3</stp>
        <stp>601100.SH</stp>
        <stp>2019-12-31</stp>
        <stp>1</stp>
        <tr r="J3029" s="3"/>
      </tp>
      <tp>
        <v>-2358738989.3600001</v>
        <stp/>
        <stp>EM_S_FA_PROFIT_TTM</stp>
        <stp>3</stp>
        <stp>600100.SH</stp>
        <stp>2019-12-31</stp>
        <stp>1</stp>
        <tr r="J2268" s="3"/>
      </tp>
      <tp>
        <v>376140634.33999997</v>
        <stp/>
        <stp>EM_S_FA_PROFIT_TTM</stp>
        <stp>3</stp>
        <stp>603100.SH</stp>
        <stp>2019-12-31</stp>
        <stp>1</stp>
        <tr r="J3260" s="3"/>
      </tp>
      <tp>
        <v>573867300.23000002</v>
        <stp/>
        <stp>EM_S_FA_PROFIT_TTM</stp>
        <stp>3</stp>
        <stp>601101.SH</stp>
        <stp>2019-12-31</stp>
        <stp>1</stp>
        <tr r="J3030" s="3"/>
      </tp>
      <tp>
        <v>92511872.840000004</v>
        <stp/>
        <stp>EM_S_FA_PROFIT_TTM</stp>
        <stp>3</stp>
        <stp>600101.SH</stp>
        <stp>2019-12-31</stp>
        <stp>1</stp>
        <tr r="J2269" s="3"/>
      </tp>
      <tp>
        <v>8432942.6600000001</v>
        <stp/>
        <stp>EM_S_FA_PROFIT_TTM</stp>
        <stp>3</stp>
        <stp>603101.SH</stp>
        <stp>2019-12-31</stp>
        <stp>1</stp>
        <tr r="J3261" s="3"/>
      </tp>
      <tp>
        <v>205861190.46000001</v>
        <stp/>
        <stp>EM_S_FA_PROFIT_TTM</stp>
        <stp>3</stp>
        <stp>688196.SH</stp>
        <stp>2019-12-31</stp>
        <stp>1</stp>
        <tr r="J3722" s="3"/>
      </tp>
      <tp>
        <v>1337809863.3599999</v>
        <stp/>
        <stp>EM_S_FA_PROFIT_TTM</stp>
        <stp>3</stp>
        <stp>601198.SH</stp>
        <stp>2019-12-31</stp>
        <stp>1</stp>
        <tr r="J3056" s="3"/>
      </tp>
      <tp>
        <v>-268251664.28999999</v>
        <stp/>
        <stp>EM_S_FA_PROFIT_TTM</stp>
        <stp>3</stp>
        <stp>600198.SH</stp>
        <stp>2019-12-31</stp>
        <stp>1</stp>
        <tr r="J2354" s="3"/>
      </tp>
      <tp>
        <v>881638058.35000002</v>
        <stp/>
        <stp>EM_S_FA_PROFIT_TTM</stp>
        <stp>3</stp>
        <stp>603198.SH</stp>
        <stp>2019-12-31</stp>
        <stp>1</stp>
        <tr r="J3309" s="3"/>
      </tp>
      <tp>
        <v>229632971.74000001</v>
        <stp/>
        <stp>EM_S_FA_PROFIT_TTM</stp>
        <stp>3</stp>
        <stp>601199.SH</stp>
        <stp>2019-12-31</stp>
        <stp>1</stp>
        <tr r="J3057" s="3"/>
      </tp>
      <tp>
        <v>29417730.34</v>
        <stp/>
        <stp>EM_S_FA_PROFIT_TTM</stp>
        <stp>3</stp>
        <stp>600199.SH</stp>
        <stp>2019-12-31</stp>
        <stp>1</stp>
        <tr r="J2355" s="3"/>
      </tp>
      <tp>
        <v>119050643.36</v>
        <stp/>
        <stp>EM_S_FA_PROFIT_TTM</stp>
        <stp>3</stp>
        <stp>603199.SH</stp>
        <stp>2019-12-31</stp>
        <stp>1</stp>
        <tr r="J3310" s="3"/>
      </tp>
      <tp>
        <v>3136442600.9000001</v>
        <stp/>
        <stp>EM_S_FA_PROFIT_TTM</stp>
        <stp>3</stp>
        <stp>600196.SH</stp>
        <stp>2019-12-31</stp>
        <stp>1</stp>
        <tr r="J2352" s="3"/>
      </tp>
      <tp>
        <v>3600068.55</v>
        <stp/>
        <stp>EM_S_FA_PROFIT_TTM</stp>
        <stp>3</stp>
        <stp>603196.SH</stp>
        <stp>2019-12-31</stp>
        <stp>1</stp>
        <tr r="J3307" s="3"/>
      </tp>
      <tp>
        <v>448108776.89999998</v>
        <stp/>
        <stp>EM_S_FA_PROFIT_TTM</stp>
        <stp>3</stp>
        <stp>600197.SH</stp>
        <stp>2019-12-31</stp>
        <stp>1</stp>
        <tr r="J2353" s="3"/>
      </tp>
      <tp>
        <v>150191085.46000001</v>
        <stp/>
        <stp>EM_S_FA_PROFIT_TTM</stp>
        <stp>3</stp>
        <stp>603197.SH</stp>
        <stp>2019-12-31</stp>
        <stp>1</stp>
        <tr r="J3308" s="3"/>
      </tp>
      <tp>
        <v>375525289.51999998</v>
        <stp/>
        <stp>EM_S_FA_PROFIT_TTM</stp>
        <stp>3</stp>
        <stp>600195.SH</stp>
        <stp>2019-12-31</stp>
        <stp>1</stp>
        <tr r="J2351" s="3"/>
      </tp>
      <tp>
        <v>14328944.15</v>
        <stp/>
        <stp>EM_S_FA_PROFIT_TTM</stp>
        <stp>3</stp>
        <stp>600192.SH</stp>
        <stp>2019-12-31</stp>
        <stp>1</stp>
        <tr r="J2349" s="3"/>
      </tp>
      <tp>
        <v>125760536.18000001</v>
        <stp/>
        <stp>EM_S_FA_PROFIT_TTM</stp>
        <stp>3</stp>
        <stp>603192.SH</stp>
        <stp>2019-12-31</stp>
        <stp>1</stp>
        <tr r="J3306" s="3"/>
      </tp>
      <tp>
        <v>34080185.189999998</v>
        <stp/>
        <stp>EM_S_FA_PROFIT_TTM</stp>
        <stp>3</stp>
        <stp>600193.SH</stp>
        <stp>2019-12-31</stp>
        <stp>1</stp>
        <tr r="J2350" s="3"/>
      </tp>
      <tp>
        <v>280776157.16000003</v>
        <stp/>
        <stp>EM_S_FA_PROFIT_TTM</stp>
        <stp>3</stp>
        <stp>600190.SH</stp>
        <stp>2019-12-31</stp>
        <stp>1</stp>
        <tr r="J2347" s="3"/>
      </tp>
      <tp>
        <v>283289967.63999999</v>
        <stp/>
        <stp>EM_S_FA_PROFIT_TTM</stp>
        <stp>3</stp>
        <stp>688199.SH</stp>
        <stp>2019-12-31</stp>
        <stp>1</stp>
        <tr r="J3723" s="3"/>
      </tp>
      <tp>
        <v>3240418.43</v>
        <stp/>
        <stp>EM_S_FA_PROFIT_TTM</stp>
        <stp>3</stp>
        <stp>600191.SH</stp>
        <stp>2019-12-31</stp>
        <stp>1</stp>
        <tr r="J2348" s="3"/>
      </tp>
      <tp>
        <v>363577124.36000001</v>
        <stp/>
        <stp>EM_S_FA_PROFIT_TTM</stp>
        <stp>3</stp>
        <stp>601188.SH</stp>
        <stp>2019-12-31</stp>
        <stp>1</stp>
        <tr r="J3055" s="3"/>
      </tp>
      <tp>
        <v>12142119000</v>
        <stp/>
        <stp>EM_S_FA_PROFIT_TTM</stp>
        <stp>3</stp>
        <stp>600188.SH</stp>
        <stp>2019-12-31</stp>
        <stp>1</stp>
        <tr r="J2345" s="3"/>
      </tp>
      <tp>
        <v>-149889986.13</v>
        <stp/>
        <stp>EM_S_FA_PROFIT_TTM</stp>
        <stp>3</stp>
        <stp>603188.SH</stp>
        <stp>2019-12-31</stp>
        <stp>1</stp>
        <tr r="J3304" s="3"/>
      </tp>
      <tp>
        <v>88229384.659999996</v>
        <stp/>
        <stp>EM_S_FA_PROFIT_TTM</stp>
        <stp>3</stp>
        <stp>600189.SH</stp>
        <stp>2019-12-31</stp>
        <stp>1</stp>
        <tr r="J2346" s="3"/>
      </tp>
      <tp>
        <v>25878632.309999999</v>
        <stp/>
        <stp>EM_S_FA_PROFIT_TTM</stp>
        <stp>3</stp>
        <stp>603189.SH</stp>
        <stp>2019-12-31</stp>
        <stp>1</stp>
        <tr r="J3305" s="3"/>
      </tp>
      <tp>
        <v>22067800000</v>
        <stp/>
        <stp>EM_S_FA_PROFIT_TTM</stp>
        <stp>3</stp>
        <stp>601186.SH</stp>
        <stp>2019-12-31</stp>
        <stp>1</stp>
        <tr r="J3054" s="3"/>
      </tp>
      <tp>
        <v>-186550241.15000001</v>
        <stp/>
        <stp>EM_S_FA_PROFIT_TTM</stp>
        <stp>3</stp>
        <stp>600186.SH</stp>
        <stp>2019-12-31</stp>
        <stp>1</stp>
        <tr r="J2343" s="3"/>
      </tp>
      <tp>
        <v>96146393.390000001</v>
        <stp/>
        <stp>EM_S_FA_PROFIT_TTM</stp>
        <stp>3</stp>
        <stp>603186.SH</stp>
        <stp>2019-12-31</stp>
        <stp>1</stp>
        <tr r="J3302" s="3"/>
      </tp>
      <tp>
        <v>23999318.25</v>
        <stp/>
        <stp>EM_S_FA_PROFIT_TTM</stp>
        <stp>3</stp>
        <stp>600187.SH</stp>
        <stp>2019-12-31</stp>
        <stp>1</stp>
        <tr r="J2344" s="3"/>
      </tp>
      <tp>
        <v>195512137.30000001</v>
        <stp/>
        <stp>EM_S_FA_PROFIT_TTM</stp>
        <stp>3</stp>
        <stp>603187.SH</stp>
        <stp>2019-12-31</stp>
        <stp>1</stp>
        <tr r="J3303" s="3"/>
      </tp>
      <tp>
        <v>59344368.200000003</v>
        <stp/>
        <stp>EM_S_FA_PROFIT_TTM</stp>
        <stp>3</stp>
        <stp>600184.SH</stp>
        <stp>2019-12-31</stp>
        <stp>1</stp>
        <tr r="J2341" s="3"/>
      </tp>
      <tp>
        <v>625644380.12</v>
        <stp/>
        <stp>EM_S_FA_PROFIT_TTM</stp>
        <stp>3</stp>
        <stp>600185.SH</stp>
        <stp>2019-12-31</stp>
        <stp>1</stp>
        <tr r="J2342" s="3"/>
      </tp>
      <tp>
        <v>179551483.18000001</v>
        <stp/>
        <stp>EM_S_FA_PROFIT_TTM</stp>
        <stp>3</stp>
        <stp>603185.SH</stp>
        <stp>2019-12-31</stp>
        <stp>1</stp>
        <tr r="J3301" s="3"/>
      </tp>
      <tp>
        <v>185824475.47</v>
        <stp/>
        <stp>EM_S_FA_PROFIT_TTM</stp>
        <stp>3</stp>
        <stp>600182.SH</stp>
        <stp>2019-12-31</stp>
        <stp>1</stp>
        <tr r="J2339" s="3"/>
      </tp>
      <tp>
        <v>1329279462.6099999</v>
        <stp/>
        <stp>EM_S_FA_PROFIT_TTM</stp>
        <stp>3</stp>
        <stp>600183.SH</stp>
        <stp>2019-12-31</stp>
        <stp>1</stp>
        <tr r="J2340" s="3"/>
      </tp>
      <tp>
        <v>66222343.859999999</v>
        <stp/>
        <stp>EM_S_FA_PROFIT_TTM</stp>
        <stp>3</stp>
        <stp>603183.SH</stp>
        <stp>2019-12-31</stp>
        <stp>1</stp>
        <tr r="J3300" s="3"/>
      </tp>
      <tp>
        <v>212242087.34999999</v>
        <stp/>
        <stp>EM_S_FA_PROFIT_TTM</stp>
        <stp>3</stp>
        <stp>688188.SH</stp>
        <stp>2019-12-31</stp>
        <stp>1</stp>
        <tr r="J3721" s="3"/>
      </tp>
      <tp>
        <v>460474803.73000002</v>
        <stp/>
        <stp>EM_S_FA_PROFIT_TTM</stp>
        <stp>3</stp>
        <stp>600180.SH</stp>
        <stp>2019-12-31</stp>
        <stp>1</stp>
        <tr r="J2338" s="3"/>
      </tp>
      <tp>
        <v>222682712.59</v>
        <stp/>
        <stp>EM_S_FA_PROFIT_TTM</stp>
        <stp>3</stp>
        <stp>603180.SH</stp>
        <stp>2019-12-31</stp>
        <stp>1</stp>
        <tr r="J3298" s="3"/>
      </tp>
      <tp>
        <v>244858763.61000001</v>
        <stp/>
        <stp>EM_S_FA_PROFIT_TTM</stp>
        <stp>3</stp>
        <stp>603181.SH</stp>
        <stp>2019-12-31</stp>
        <stp>1</stp>
        <tr r="J3299" s="3"/>
      </tp>
      <tp>
        <v>127708869.52</v>
        <stp/>
        <stp>EM_S_FA_PROFIT_TTM</stp>
        <stp>3</stp>
        <stp>300108.SZ</stp>
        <stp>2019-12-31</stp>
        <stp>1</stp>
        <tr r="J1509" s="3"/>
      </tp>
      <tp>
        <v>419025591.77999997</v>
        <stp/>
        <stp>EM_S_FA_PROFIT_TTM</stp>
        <stp>3</stp>
        <stp>002138.SZ</stp>
        <stp>2019-12-31</stp>
        <stp>1</stp>
        <tr r="J598" s="3"/>
      </tp>
      <tp>
        <v>118899700.89</v>
        <stp/>
        <stp>EM_S_FA_PROFIT_TTM</stp>
        <stp>3</stp>
        <stp>300109.SZ</stp>
        <stp>2019-12-31</stp>
        <stp>1</stp>
        <tr r="J1510" s="3"/>
      </tp>
      <tp>
        <v>311585706.12</v>
        <stp/>
        <stp>EM_S_FA_PROFIT_TTM</stp>
        <stp>3</stp>
        <stp>002139.SZ</stp>
        <stp>2019-12-31</stp>
        <stp>1</stp>
        <tr r="J599" s="3"/>
      </tp>
      <tp>
        <v>-7870056.8899999997</v>
        <stp/>
        <stp>EM_S_FA_PROFIT_TTM</stp>
        <stp>3</stp>
        <stp>300106.SZ</stp>
        <stp>2019-12-31</stp>
        <stp>1</stp>
        <tr r="J1507" s="3"/>
      </tp>
      <tp>
        <v>17079272.59</v>
        <stp/>
        <stp>EM_S_FA_PROFIT_TTM</stp>
        <stp>3</stp>
        <stp>002136.SZ</stp>
        <stp>2019-12-31</stp>
        <stp>1</stp>
        <tr r="J596" s="3"/>
      </tp>
      <tp>
        <v>444558707.82999998</v>
        <stp/>
        <stp>EM_S_FA_PROFIT_TTM</stp>
        <stp>3</stp>
        <stp>300107.SZ</stp>
        <stp>2019-12-31</stp>
        <stp>1</stp>
        <tr r="J1508" s="3"/>
      </tp>
      <tp>
        <v>-305420634.69999999</v>
        <stp/>
        <stp>EM_S_FA_PROFIT_TTM</stp>
        <stp>3</stp>
        <stp>002137.SZ</stp>
        <stp>2019-12-31</stp>
        <stp>1</stp>
        <tr r="J597" s="3"/>
      </tp>
      <tp>
        <v>-14106724745.809999</v>
        <stp/>
        <stp>EM_S_FA_PROFIT_TTM</stp>
        <stp>3</stp>
        <stp>300104.SZ</stp>
        <stp>2019-12-31</stp>
        <stp>1</stp>
        <tr r="J1505" s="3"/>
      </tp>
      <tp>
        <v>-39718144.640000001</v>
        <stp/>
        <stp>EM_S_FA_PROFIT_TTM</stp>
        <stp>3</stp>
        <stp>002134.SZ</stp>
        <stp>2019-12-31</stp>
        <stp>1</stp>
        <tr r="J594" s="3"/>
      </tp>
      <tp>
        <v>-2599191.33</v>
        <stp/>
        <stp>EM_S_FA_PROFIT_TTM</stp>
        <stp>3</stp>
        <stp>300105.SZ</stp>
        <stp>2019-12-31</stp>
        <stp>1</stp>
        <tr r="J1506" s="3"/>
      </tp>
      <tp>
        <v>260674424.63</v>
        <stp/>
        <stp>EM_S_FA_PROFIT_TTM</stp>
        <stp>3</stp>
        <stp>002135.SZ</stp>
        <stp>2019-12-31</stp>
        <stp>1</stp>
        <tr r="J595" s="3"/>
      </tp>
      <tp>
        <v>-22140907.93</v>
        <stp/>
        <stp>EM_S_FA_PROFIT_TTM</stp>
        <stp>3</stp>
        <stp>300102.SZ</stp>
        <stp>2019-12-31</stp>
        <stp>1</stp>
        <tr r="J1503" s="3"/>
      </tp>
      <tp>
        <v>-73499310.519999996</v>
        <stp/>
        <stp>EM_S_FA_PROFIT_TTM</stp>
        <stp>3</stp>
        <stp>002132.SZ</stp>
        <stp>2019-12-31</stp>
        <stp>1</stp>
        <tr r="J592" s="3"/>
      </tp>
      <tp>
        <v>48084046.840000004</v>
        <stp/>
        <stp>EM_S_FA_PROFIT_TTM</stp>
        <stp>3</stp>
        <stp>300103.SZ</stp>
        <stp>2019-12-31</stp>
        <stp>1</stp>
        <tr r="J1504" s="3"/>
      </tp>
      <tp>
        <v>450833829.82999998</v>
        <stp/>
        <stp>EM_S_FA_PROFIT_TTM</stp>
        <stp>3</stp>
        <stp>002133.SZ</stp>
        <stp>2019-12-31</stp>
        <stp>1</stp>
        <tr r="J593" s="3"/>
      </tp>
      <tp>
        <v>-296892907.48000002</v>
        <stp/>
        <stp>EM_S_FA_PROFIT_TTM</stp>
        <stp>3</stp>
        <stp>300100.SZ</stp>
        <stp>2019-12-31</stp>
        <stp>1</stp>
        <tr r="J1501" s="3"/>
      </tp>
      <tp>
        <v>100641744.31999999</v>
        <stp/>
        <stp>EM_S_FA_PROFIT_TTM</stp>
        <stp>3</stp>
        <stp>002130.SZ</stp>
        <stp>2019-12-31</stp>
        <stp>1</stp>
        <tr r="J590" s="3"/>
      </tp>
      <tp>
        <v>-5835469.7000000002</v>
        <stp/>
        <stp>EM_S_FA_PROFIT_TTM</stp>
        <stp>3</stp>
        <stp>300101.SZ</stp>
        <stp>2019-12-31</stp>
        <stp>1</stp>
        <tr r="J1502" s="3"/>
      </tp>
      <tp>
        <v>-1787669737.3599999</v>
        <stp/>
        <stp>EM_S_FA_PROFIT_TTM</stp>
        <stp>3</stp>
        <stp>002131.SZ</stp>
        <stp>2019-12-31</stp>
        <stp>1</stp>
        <tr r="J591" s="3"/>
      </tp>
      <tp>
        <v>802054634.75</v>
        <stp/>
        <stp>EM_S_FA_PROFIT_TTM</stp>
        <stp>3</stp>
        <stp>300118.SZ</stp>
        <stp>2019-12-31</stp>
        <stp>1</stp>
        <tr r="J1519" s="3"/>
      </tp>
      <tp>
        <v>2411132189.7800002</v>
        <stp/>
        <stp>EM_S_FA_PROFIT_TTM</stp>
        <stp>3</stp>
        <stp>002128.SZ</stp>
        <stp>2019-12-31</stp>
        <stp>1</stp>
        <tr r="J588" s="3"/>
      </tp>
      <tp>
        <v>190230502.21000001</v>
        <stp/>
        <stp>EM_S_FA_PROFIT_TTM</stp>
        <stp>3</stp>
        <stp>300119.SZ</stp>
        <stp>2019-12-31</stp>
        <stp>1</stp>
        <tr r="J1520" s="3"/>
      </tp>
      <tp>
        <v>1227515769.9100001</v>
        <stp/>
        <stp>EM_S_FA_PROFIT_TTM</stp>
        <stp>3</stp>
        <stp>002129.SZ</stp>
        <stp>2019-12-31</stp>
        <stp>1</stp>
        <tr r="J589" s="3"/>
      </tp>
      <tp>
        <v>-3633690372.8600001</v>
        <stp/>
        <stp>EM_S_FA_PROFIT_TTM</stp>
        <stp>3</stp>
        <stp>300116.SZ</stp>
        <stp>2019-12-31</stp>
        <stp>1</stp>
        <tr r="J1517" s="3"/>
      </tp>
      <tp>
        <v>355878267.52999997</v>
        <stp/>
        <stp>EM_S_FA_PROFIT_TTM</stp>
        <stp>3</stp>
        <stp>002126.SZ</stp>
        <stp>2019-12-31</stp>
        <stp>1</stp>
        <tr r="J586" s="3"/>
      </tp>
      <tp>
        <v>360807644.00999999</v>
        <stp/>
        <stp>EM_S_FA_PROFIT_TTM</stp>
        <stp>3</stp>
        <stp>300117.SZ</stp>
        <stp>2019-12-31</stp>
        <stp>1</stp>
        <tr r="J1518" s="3"/>
      </tp>
      <tp>
        <v>1039120158.3</v>
        <stp/>
        <stp>EM_S_FA_PROFIT_TTM</stp>
        <stp>3</stp>
        <stp>002127.SZ</stp>
        <stp>2019-12-31</stp>
        <stp>1</stp>
        <tr r="J587" s="3"/>
      </tp>
      <tp>
        <v>214057568.09999999</v>
        <stp/>
        <stp>EM_S_FA_PROFIT_TTM</stp>
        <stp>3</stp>
        <stp>300114.SZ</stp>
        <stp>2019-12-31</stp>
        <stp>1</stp>
        <tr r="J1515" s="3"/>
      </tp>
      <tp>
        <v>-680242386.58000004</v>
        <stp/>
        <stp>EM_S_FA_PROFIT_TTM</stp>
        <stp>3</stp>
        <stp>002124.SZ</stp>
        <stp>2019-12-31</stp>
        <stp>1</stp>
        <tr r="J584" s="3"/>
      </tp>
      <tp>
        <v>77332040.189999998</v>
        <stp/>
        <stp>EM_S_FA_PROFIT_TTM</stp>
        <stp>3</stp>
        <stp>300115.SZ</stp>
        <stp>2019-12-31</stp>
        <stp>1</stp>
        <tr r="J1516" s="3"/>
      </tp>
      <tp>
        <v>82824919.989999995</v>
        <stp/>
        <stp>EM_S_FA_PROFIT_TTM</stp>
        <stp>3</stp>
        <stp>002125.SZ</stp>
        <stp>2019-12-31</stp>
        <stp>1</stp>
        <tr r="J585" s="3"/>
      </tp>
      <tp>
        <v>62922204.700000003</v>
        <stp/>
        <stp>EM_S_FA_PROFIT_TTM</stp>
        <stp>3</stp>
        <stp>300112.SZ</stp>
        <stp>2019-12-31</stp>
        <stp>1</stp>
        <tr r="J1513" s="3"/>
      </tp>
      <tp>
        <v>-989760453.74000001</v>
        <stp/>
        <stp>EM_S_FA_PROFIT_TTM</stp>
        <stp>3</stp>
        <stp>002122.SZ</stp>
        <stp>2019-12-31</stp>
        <stp>1</stp>
        <tr r="J582" s="3"/>
      </tp>
      <tp>
        <v>293144374.95999998</v>
        <stp/>
        <stp>EM_S_FA_PROFIT_TTM</stp>
        <stp>3</stp>
        <stp>300113.SZ</stp>
        <stp>2019-12-31</stp>
        <stp>1</stp>
        <tr r="J1514" s="3"/>
      </tp>
      <tp>
        <v>115851589.45999999</v>
        <stp/>
        <stp>EM_S_FA_PROFIT_TTM</stp>
        <stp>3</stp>
        <stp>002123.SZ</stp>
        <stp>2019-12-31</stp>
        <stp>1</stp>
        <tr r="J583" s="3"/>
      </tp>
      <tp>
        <v>40126212</v>
        <stp/>
        <stp>EM_S_FA_PROFIT_TTM</stp>
        <stp>3</stp>
        <stp>300110.SZ</stp>
        <stp>2019-12-31</stp>
        <stp>1</stp>
        <tr r="J1511" s="3"/>
      </tp>
      <tp>
        <v>2581504544.1500001</v>
        <stp/>
        <stp>EM_S_FA_PROFIT_TTM</stp>
        <stp>3</stp>
        <stp>002120.SZ</stp>
        <stp>2019-12-31</stp>
        <stp>1</stp>
        <tr r="J580" s="3"/>
      </tp>
      <tp>
        <v>-916733704.05999994</v>
        <stp/>
        <stp>EM_S_FA_PROFIT_TTM</stp>
        <stp>3</stp>
        <stp>300111.SZ</stp>
        <stp>2019-12-31</stp>
        <stp>1</stp>
        <tr r="J1512" s="3"/>
      </tp>
      <tp>
        <v>-1431578686.99</v>
        <stp/>
        <stp>EM_S_FA_PROFIT_TTM</stp>
        <stp>3</stp>
        <stp>002121.SZ</stp>
        <stp>2019-12-31</stp>
        <stp>1</stp>
        <tr r="J581" s="3"/>
      </tp>
      <tp>
        <v>-841088967.12</v>
        <stp/>
        <stp>EM_S_FA_PROFIT_TTM</stp>
        <stp>3</stp>
        <stp>300128.SZ</stp>
        <stp>2019-12-31</stp>
        <stp>1</stp>
        <tr r="J1529" s="3"/>
      </tp>
      <tp>
        <v>-81947280.980000004</v>
        <stp/>
        <stp>EM_S_FA_PROFIT_TTM</stp>
        <stp>3</stp>
        <stp>002118.SZ</stp>
        <stp>2019-12-31</stp>
        <stp>1</stp>
        <tr r="J578" s="3"/>
      </tp>
      <tp>
        <v>122399834.81999999</v>
        <stp/>
        <stp>EM_S_FA_PROFIT_TTM</stp>
        <stp>3</stp>
        <stp>300129.SZ</stp>
        <stp>2019-12-31</stp>
        <stp>1</stp>
        <tr r="J1530" s="3"/>
      </tp>
      <tp>
        <v>95329123.489999995</v>
        <stp/>
        <stp>EM_S_FA_PROFIT_TTM</stp>
        <stp>3</stp>
        <stp>002119.SZ</stp>
        <stp>2019-12-31</stp>
        <stp>1</stp>
        <tr r="J579" s="3"/>
      </tp>
      <tp>
        <v>-16416541.060000001</v>
        <stp/>
        <stp>EM_S_FA_PROFIT_TTM</stp>
        <stp>3</stp>
        <stp>300126.SZ</stp>
        <stp>2019-12-31</stp>
        <stp>1</stp>
        <tr r="J1527" s="3"/>
      </tp>
      <tp>
        <v>225857504.38</v>
        <stp/>
        <stp>EM_S_FA_PROFIT_TTM</stp>
        <stp>3</stp>
        <stp>002116.SZ</stp>
        <stp>2019-12-31</stp>
        <stp>1</stp>
        <tr r="J576" s="3"/>
      </tp>
      <tp>
        <v>144069455.81999999</v>
        <stp/>
        <stp>EM_S_FA_PROFIT_TTM</stp>
        <stp>3</stp>
        <stp>300127.SZ</stp>
        <stp>2019-12-31</stp>
        <stp>1</stp>
        <tr r="J1528" s="3"/>
      </tp>
      <tp>
        <v>268900421.85000002</v>
        <stp/>
        <stp>EM_S_FA_PROFIT_TTM</stp>
        <stp>3</stp>
        <stp>002117.SZ</stp>
        <stp>2019-12-31</stp>
        <stp>1</stp>
        <tr r="J577" s="3"/>
      </tp>
      <tp>
        <v>1092264217.23</v>
        <stp/>
        <stp>EM_S_FA_PROFIT_TTM</stp>
        <stp>3</stp>
        <stp>300124.SZ</stp>
        <stp>2019-12-31</stp>
        <stp>1</stp>
        <tr r="J1525" s="3"/>
      </tp>
      <tp>
        <v>-115244736.89</v>
        <stp/>
        <stp>EM_S_FA_PROFIT_TTM</stp>
        <stp>3</stp>
        <stp>002114.SZ</stp>
        <stp>2019-12-31</stp>
        <stp>1</stp>
        <tr r="J574" s="3"/>
      </tp>
      <tp>
        <v>16033106.369999999</v>
        <stp/>
        <stp>EM_S_FA_PROFIT_TTM</stp>
        <stp>3</stp>
        <stp>300125.SZ</stp>
        <stp>2019-12-31</stp>
        <stp>1</stp>
        <tr r="J1526" s="3"/>
      </tp>
      <tp>
        <v>224156284.11000001</v>
        <stp/>
        <stp>EM_S_FA_PROFIT_TTM</stp>
        <stp>3</stp>
        <stp>002115.SZ</stp>
        <stp>2019-12-31</stp>
        <stp>1</stp>
        <tr r="J575" s="3"/>
      </tp>
      <tp>
        <v>2127718835.6900001</v>
        <stp/>
        <stp>EM_S_FA_PROFIT_TTM</stp>
        <stp>3</stp>
        <stp>300122.SZ</stp>
        <stp>2019-12-31</stp>
        <stp>1</stp>
        <tr r="J1523" s="3"/>
      </tp>
      <tp>
        <v>56400179.090000004</v>
        <stp/>
        <stp>EM_S_FA_PROFIT_TTM</stp>
        <stp>3</stp>
        <stp>002112.SZ</stp>
        <stp>2019-12-31</stp>
        <stp>1</stp>
        <tr r="J572" s="3"/>
      </tp>
      <tp>
        <v>208895018.77000001</v>
        <stp/>
        <stp>EM_S_FA_PROFIT_TTM</stp>
        <stp>3</stp>
        <stp>300123.SZ</stp>
        <stp>2019-12-31</stp>
        <stp>1</stp>
        <tr r="J1524" s="3"/>
      </tp>
      <tp>
        <v>16092947.9</v>
        <stp/>
        <stp>EM_S_FA_PROFIT_TTM</stp>
        <stp>3</stp>
        <stp>002113.SZ</stp>
        <stp>2019-12-31</stp>
        <stp>1</stp>
        <tr r="J573" s="3"/>
      </tp>
      <tp>
        <v>122231384.65000001</v>
        <stp/>
        <stp>EM_S_FA_PROFIT_TTM</stp>
        <stp>3</stp>
        <stp>300120.SZ</stp>
        <stp>2019-12-31</stp>
        <stp>1</stp>
        <tr r="J1521" s="3"/>
      </tp>
      <tp>
        <v>4163646692.9200001</v>
        <stp/>
        <stp>EM_S_FA_PROFIT_TTM</stp>
        <stp>3</stp>
        <stp>002110.SZ</stp>
        <stp>2019-12-31</stp>
        <stp>1</stp>
        <tr r="J570" s="3"/>
      </tp>
      <tp>
        <v>189327822.52000001</v>
        <stp/>
        <stp>EM_S_FA_PROFIT_TTM</stp>
        <stp>3</stp>
        <stp>300121.SZ</stp>
        <stp>2019-12-31</stp>
        <stp>1</stp>
        <tr r="J1522" s="3"/>
      </tp>
      <tp>
        <v>328522212.31</v>
        <stp/>
        <stp>EM_S_FA_PROFIT_TTM</stp>
        <stp>3</stp>
        <stp>002111.SZ</stp>
        <stp>2019-12-31</stp>
        <stp>1</stp>
        <tr r="J571" s="3"/>
      </tp>
      <tp>
        <v>161147002.81999999</v>
        <stp/>
        <stp>EM_S_FA_PROFIT_TTM</stp>
        <stp>3</stp>
        <stp>300138.SZ</stp>
        <stp>2019-12-31</stp>
        <stp>1</stp>
        <tr r="J1539" s="3"/>
      </tp>
      <tp>
        <v>149023394.61000001</v>
        <stp/>
        <stp>EM_S_FA_PROFIT_TTM</stp>
        <stp>3</stp>
        <stp>002108.SZ</stp>
        <stp>2019-12-31</stp>
        <stp>1</stp>
        <tr r="J568" s="3"/>
      </tp>
      <tp>
        <v>-62577266.75</v>
        <stp/>
        <stp>EM_S_FA_PROFIT_TTM</stp>
        <stp>3</stp>
        <stp>300139.SZ</stp>
        <stp>2019-12-31</stp>
        <stp>1</stp>
        <tr r="J1540" s="3"/>
      </tp>
      <tp>
        <v>157538775.18000001</v>
        <stp/>
        <stp>EM_S_FA_PROFIT_TTM</stp>
        <stp>3</stp>
        <stp>002109.SZ</stp>
        <stp>2019-12-31</stp>
        <stp>1</stp>
        <tr r="J569" s="3"/>
      </tp>
      <tp>
        <v>961753869.69000006</v>
        <stp/>
        <stp>EM_S_FA_PROFIT_TTM</stp>
        <stp>3</stp>
        <stp>300136.SZ</stp>
        <stp>2019-12-31</stp>
        <stp>1</stp>
        <tr r="J1537" s="3"/>
      </tp>
      <tp>
        <v>281910720.20999998</v>
        <stp/>
        <stp>EM_S_FA_PROFIT_TTM</stp>
        <stp>3</stp>
        <stp>002106.SZ</stp>
        <stp>2019-12-31</stp>
        <stp>1</stp>
        <tr r="J566" s="3"/>
      </tp>
      <tp>
        <v>292724377.36000001</v>
        <stp/>
        <stp>EM_S_FA_PROFIT_TTM</stp>
        <stp>3</stp>
        <stp>300137.SZ</stp>
        <stp>2019-12-31</stp>
        <stp>1</stp>
        <tr r="J1538" s="3"/>
      </tp>
      <tp>
        <v>39275215.149999999</v>
        <stp/>
        <stp>EM_S_FA_PROFIT_TTM</stp>
        <stp>3</stp>
        <stp>002107.SZ</stp>
        <stp>2019-12-31</stp>
        <stp>1</stp>
        <tr r="J567" s="3"/>
      </tp>
      <tp>
        <v>122406206.22</v>
        <stp/>
        <stp>EM_S_FA_PROFIT_TTM</stp>
        <stp>3</stp>
        <stp>300134.SZ</stp>
        <stp>2019-12-31</stp>
        <stp>1</stp>
        <tr r="J1535" s="3"/>
      </tp>
      <tp>
        <v>95659100.480000004</v>
        <stp/>
        <stp>EM_S_FA_PROFIT_TTM</stp>
        <stp>3</stp>
        <stp>002104.SZ</stp>
        <stp>2019-12-31</stp>
        <stp>1</stp>
        <tr r="J564" s="3"/>
      </tp>
      <tp>
        <v>38799089.07</v>
        <stp/>
        <stp>EM_S_FA_PROFIT_TTM</stp>
        <stp>3</stp>
        <stp>300135.SZ</stp>
        <stp>2019-12-31</stp>
        <stp>1</stp>
        <tr r="J1536" s="3"/>
      </tp>
      <tp>
        <v>39240517.990000002</v>
        <stp/>
        <stp>EM_S_FA_PROFIT_TTM</stp>
        <stp>3</stp>
        <stp>002105.SZ</stp>
        <stp>2019-12-31</stp>
        <stp>1</stp>
        <tr r="J565" s="3"/>
      </tp>
      <tp>
        <v>479661352.94</v>
        <stp/>
        <stp>EM_S_FA_PROFIT_TTM</stp>
        <stp>3</stp>
        <stp>300132.SZ</stp>
        <stp>2019-12-31</stp>
        <stp>1</stp>
        <tr r="J1533" s="3"/>
      </tp>
      <tp>
        <v>-2512883790.9499998</v>
        <stp/>
        <stp>EM_S_FA_PROFIT_TTM</stp>
        <stp>3</stp>
        <stp>002102.SZ</stp>
        <stp>2019-12-31</stp>
        <stp>1</stp>
        <tr r="J562" s="3"/>
      </tp>
      <tp>
        <v>-124040085.86</v>
        <stp/>
        <stp>EM_S_FA_PROFIT_TTM</stp>
        <stp>3</stp>
        <stp>300133.SZ</stp>
        <stp>2019-12-31</stp>
        <stp>1</stp>
        <tr r="J1534" s="3"/>
      </tp>
      <tp>
        <v>-717062626.96000004</v>
        <stp/>
        <stp>EM_S_FA_PROFIT_TTM</stp>
        <stp>3</stp>
        <stp>002103.SZ</stp>
        <stp>2019-12-31</stp>
        <stp>1</stp>
        <tr r="J563" s="3"/>
      </tp>
      <tp>
        <v>4676658205</v>
        <stp/>
        <stp>EM_S_FA_PROFIT_TTM</stp>
        <stp>3</stp>
        <stp>000100.SZ</stp>
        <stp>2019-12-31</stp>
        <stp>1</stp>
        <tr r="J62" s="3"/>
      </tp>
      <tp>
        <v>433648731.77999997</v>
        <stp/>
        <stp>EM_S_FA_PROFIT_TTM</stp>
        <stp>3</stp>
        <stp>300130.SZ</stp>
        <stp>2019-12-31</stp>
        <stp>1</stp>
        <tr r="J1531" s="3"/>
      </tp>
      <tp>
        <v>282545710.06999999</v>
        <stp/>
        <stp>EM_S_FA_PROFIT_TTM</stp>
        <stp>3</stp>
        <stp>002100.SZ</stp>
        <stp>2019-12-31</stp>
        <stp>1</stp>
        <tr r="J560" s="3"/>
      </tp>
      <tp>
        <v>192925436.81</v>
        <stp/>
        <stp>EM_S_FA_PROFIT_TTM</stp>
        <stp>3</stp>
        <stp>300131.SZ</stp>
        <stp>2019-12-31</stp>
        <stp>1</stp>
        <tr r="J1532" s="3"/>
      </tp>
      <tp>
        <v>340565846.74000001</v>
        <stp/>
        <stp>EM_S_FA_PROFIT_TTM</stp>
        <stp>3</stp>
        <stp>002101.SZ</stp>
        <stp>2019-12-31</stp>
        <stp>1</stp>
        <tr r="J561" s="3"/>
      </tp>
      <tp>
        <v>-1152670267.5899999</v>
        <stp/>
        <stp>EM_S_FA_PROFIT_TTM</stp>
        <stp>3</stp>
        <stp>300148.SZ</stp>
        <stp>2019-12-31</stp>
        <stp>1</stp>
        <tr r="J1549" s="3"/>
      </tp>
      <tp>
        <v>-334727016.22000003</v>
        <stp/>
        <stp>EM_S_FA_PROFIT_TTM</stp>
        <stp>3</stp>
        <stp>002178.SZ</stp>
        <stp>2019-12-31</stp>
        <stp>1</stp>
        <tr r="J638" s="3"/>
      </tp>
      <tp>
        <v>127618344.54000001</v>
        <stp/>
        <stp>EM_S_FA_PROFIT_TTM</stp>
        <stp>3</stp>
        <stp>300149.SZ</stp>
        <stp>2019-12-31</stp>
        <stp>1</stp>
        <tr r="J1550" s="3"/>
      </tp>
      <tp>
        <v>1172201734.4300001</v>
        <stp/>
        <stp>EM_S_FA_PROFIT_TTM</stp>
        <stp>3</stp>
        <stp>002179.SZ</stp>
        <stp>2019-12-31</stp>
        <stp>1</stp>
        <tr r="J639" s="3"/>
      </tp>
      <tp>
        <v>1054470187.96</v>
        <stp/>
        <stp>EM_S_FA_PROFIT_TTM</stp>
        <stp>3</stp>
        <stp>300146.SZ</stp>
        <stp>2019-12-31</stp>
        <stp>1</stp>
        <tr r="J1547" s="3"/>
      </tp>
      <tp>
        <v>-1971182193.26</v>
        <stp/>
        <stp>EM_S_FA_PROFIT_TTM</stp>
        <stp>3</stp>
        <stp>002176.SZ</stp>
        <stp>2019-12-31</stp>
        <stp>1</stp>
        <tr r="J636" s="3"/>
      </tp>
      <tp>
        <v>107773042.69</v>
        <stp/>
        <stp>EM_S_FA_PROFIT_TTM</stp>
        <stp>3</stp>
        <stp>300147.SZ</stp>
        <stp>2019-12-31</stp>
        <stp>1</stp>
        <tr r="J1548" s="3"/>
      </tp>
      <tp>
        <v>-36954200.82</v>
        <stp/>
        <stp>EM_S_FA_PROFIT_TTM</stp>
        <stp>3</stp>
        <stp>002177.SZ</stp>
        <stp>2019-12-31</stp>
        <stp>1</stp>
        <tr r="J637" s="3"/>
      </tp>
      <tp>
        <v>1438099753.51</v>
        <stp/>
        <stp>EM_S_FA_PROFIT_TTM</stp>
        <stp>3</stp>
        <stp>300144.SZ</stp>
        <stp>2019-12-31</stp>
        <stp>1</stp>
        <tr r="J1545" s="3"/>
      </tp>
      <tp>
        <v>1032160887.66</v>
        <stp/>
        <stp>EM_S_FA_PROFIT_TTM</stp>
        <stp>3</stp>
        <stp>002174.SZ</stp>
        <stp>2019-12-31</stp>
        <stp>1</stp>
        <tr r="J634" s="3"/>
      </tp>
      <tp>
        <v>279260708.88</v>
        <stp/>
        <stp>EM_S_FA_PROFIT_TTM</stp>
        <stp>3</stp>
        <stp>300145.SZ</stp>
        <stp>2019-12-31</stp>
        <stp>1</stp>
        <tr r="J1546" s="3"/>
      </tp>
      <tp>
        <v>-462602687.93000001</v>
        <stp/>
        <stp>EM_S_FA_PROFIT_TTM</stp>
        <stp>3</stp>
        <stp>002175.SZ</stp>
        <stp>2019-12-31</stp>
        <stp>1</stp>
        <tr r="J635" s="3"/>
      </tp>
      <tp>
        <v>1114331162.21</v>
        <stp/>
        <stp>EM_S_FA_PROFIT_TTM</stp>
        <stp>3</stp>
        <stp>300142.SZ</stp>
        <stp>2019-12-31</stp>
        <stp>1</stp>
        <tr r="J1543" s="3"/>
      </tp>
      <tp>
        <v>-481247777.22000003</v>
        <stp/>
        <stp>EM_S_FA_PROFIT_TTM</stp>
        <stp>3</stp>
        <stp>002172.SZ</stp>
        <stp>2019-12-31</stp>
        <stp>1</stp>
        <tr r="J632" s="3"/>
      </tp>
      <tp>
        <v>29884366.440000001</v>
        <stp/>
        <stp>EM_S_FA_PROFIT_TTM</stp>
        <stp>3</stp>
        <stp>300143.SZ</stp>
        <stp>2019-12-31</stp>
        <stp>1</stp>
        <tr r="J1544" s="3"/>
      </tp>
      <tp>
        <v>-153465053.75999999</v>
        <stp/>
        <stp>EM_S_FA_PROFIT_TTM</stp>
        <stp>3</stp>
        <stp>002173.SZ</stp>
        <stp>2019-12-31</stp>
        <stp>1</stp>
        <tr r="J633" s="3"/>
      </tp>
      <tp>
        <v>138449480.63999999</v>
        <stp/>
        <stp>EM_S_FA_PROFIT_TTM</stp>
        <stp>3</stp>
        <stp>300140.SZ</stp>
        <stp>2019-12-31</stp>
        <stp>1</stp>
        <tr r="J1541" s="3"/>
      </tp>
      <tp>
        <v>10776893.35</v>
        <stp/>
        <stp>EM_S_FA_PROFIT_TTM</stp>
        <stp>3</stp>
        <stp>002170.SZ</stp>
        <stp>2019-12-31</stp>
        <stp>1</stp>
        <tr r="J630" s="3"/>
      </tp>
      <tp>
        <v>11056599.380000001</v>
        <stp/>
        <stp>EM_S_FA_PROFIT_TTM</stp>
        <stp>3</stp>
        <stp>300141.SZ</stp>
        <stp>2019-12-31</stp>
        <stp>1</stp>
        <tr r="J1542" s="3"/>
      </tp>
      <tp>
        <v>464345294.13999999</v>
        <stp/>
        <stp>EM_S_FA_PROFIT_TTM</stp>
        <stp>3</stp>
        <stp>002171.SZ</stp>
        <stp>2019-12-31</stp>
        <stp>1</stp>
        <tr r="J631" s="3"/>
      </tp>
      <tp>
        <v>-72566036.129999995</v>
        <stp/>
        <stp>EM_S_FA_PROFIT_TTM</stp>
        <stp>3</stp>
        <stp>300158.SZ</stp>
        <stp>2019-12-31</stp>
        <stp>1</stp>
        <tr r="J1559" s="3"/>
      </tp>
      <tp>
        <v>160087714.34999999</v>
        <stp/>
        <stp>EM_S_FA_PROFIT_TTM</stp>
        <stp>3</stp>
        <stp>002168.SZ</stp>
        <stp>2019-12-31</stp>
        <stp>1</stp>
        <tr r="J628" s="3"/>
      </tp>
      <tp>
        <v>80768391.680000007</v>
        <stp/>
        <stp>EM_S_FA_PROFIT_TTM</stp>
        <stp>3</stp>
        <stp>300159.SZ</stp>
        <stp>2019-12-31</stp>
        <stp>1</stp>
        <tr r="J1560" s="3"/>
      </tp>
      <tp>
        <v>37157758.899999999</v>
        <stp/>
        <stp>EM_S_FA_PROFIT_TTM</stp>
        <stp>3</stp>
        <stp>002169.SZ</stp>
        <stp>2019-12-31</stp>
        <stp>1</stp>
        <tr r="J629" s="3"/>
      </tp>
      <tp>
        <v>5674095733.8100004</v>
        <stp/>
        <stp>EM_S_FA_PROFIT_TTM</stp>
        <stp>3</stp>
        <stp>000166.SZ</stp>
        <stp>2019-12-31</stp>
        <stp>1</stp>
        <tr r="J71" s="3"/>
      </tp>
      <tp>
        <v>-2226342262.3699999</v>
        <stp/>
        <stp>EM_S_FA_PROFIT_TTM</stp>
        <stp>3</stp>
        <stp>300156.SZ</stp>
        <stp>2019-12-31</stp>
        <stp>1</stp>
        <tr r="J1557" s="3"/>
      </tp>
      <tp>
        <v>67113521.159999996</v>
        <stp/>
        <stp>EM_S_FA_PROFIT_TTM</stp>
        <stp>3</stp>
        <stp>002166.SZ</stp>
        <stp>2019-12-31</stp>
        <stp>1</stp>
        <tr r="J626" s="3"/>
      </tp>
      <tp>
        <v>-18311608.629999999</v>
        <stp/>
        <stp>EM_S_FA_PROFIT_TTM</stp>
        <stp>3</stp>
        <stp>300157.SZ</stp>
        <stp>2019-12-31</stp>
        <stp>1</stp>
        <tr r="J1558" s="3"/>
      </tp>
      <tp>
        <v>1387595.44</v>
        <stp/>
        <stp>EM_S_FA_PROFIT_TTM</stp>
        <stp>3</stp>
        <stp>002167.SZ</stp>
        <stp>2019-12-31</stp>
        <stp>1</stp>
        <tr r="J627" s="3"/>
      </tp>
      <tp>
        <v>112371538.22</v>
        <stp/>
        <stp>EM_S_FA_PROFIT_TTM</stp>
        <stp>3</stp>
        <stp>300154.SZ</stp>
        <stp>2019-12-31</stp>
        <stp>1</stp>
        <tr r="J1555" s="3"/>
      </tp>
      <tp>
        <v>476025449.73000002</v>
        <stp/>
        <stp>EM_S_FA_PROFIT_TTM</stp>
        <stp>3</stp>
        <stp>002164.SZ</stp>
        <stp>2019-12-31</stp>
        <stp>1</stp>
        <tr r="J624" s="3"/>
      </tp>
      <tp>
        <v>51061807.240000002</v>
        <stp/>
        <stp>EM_S_FA_PROFIT_TTM</stp>
        <stp>3</stp>
        <stp>300155.SZ</stp>
        <stp>2019-12-31</stp>
        <stp>1</stp>
        <tr r="J1556" s="3"/>
      </tp>
      <tp>
        <v>72575750.829999998</v>
        <stp/>
        <stp>EM_S_FA_PROFIT_TTM</stp>
        <stp>3</stp>
        <stp>002165.SZ</stp>
        <stp>2019-12-31</stp>
        <stp>1</stp>
        <tr r="J625" s="3"/>
      </tp>
      <tp>
        <v>-139628516.90000001</v>
        <stp/>
        <stp>EM_S_FA_PROFIT_TTM</stp>
        <stp>3</stp>
        <stp>300152.SZ</stp>
        <stp>2019-12-31</stp>
        <stp>1</stp>
        <tr r="J1553" s="3"/>
      </tp>
      <tp>
        <v>36856024.189999998</v>
        <stp/>
        <stp>EM_S_FA_PROFIT_TTM</stp>
        <stp>3</stp>
        <stp>002162.SZ</stp>
        <stp>2019-12-31</stp>
        <stp>1</stp>
        <tr r="J622" s="3"/>
      </tp>
      <tp>
        <v>401771.15</v>
        <stp/>
        <stp>EM_S_FA_PROFIT_TTM</stp>
        <stp>3</stp>
        <stp>300153.SZ</stp>
        <stp>2019-12-31</stp>
        <stp>1</stp>
        <tr r="J1554" s="3"/>
      </tp>
      <tp>
        <v>92392814.129999995</v>
        <stp/>
        <stp>EM_S_FA_PROFIT_TTM</stp>
        <stp>3</stp>
        <stp>002163.SZ</stp>
        <stp>2019-12-31</stp>
        <stp>1</stp>
        <tr r="J623" s="3"/>
      </tp>
      <tp>
        <v>-1238285.05</v>
        <stp/>
        <stp>EM_S_FA_PROFIT_TTM</stp>
        <stp>3</stp>
        <stp>300150.SZ</stp>
        <stp>2019-12-31</stp>
        <stp>1</stp>
        <tr r="J1551" s="3"/>
      </tp>
      <tp>
        <v>-446370965.49000001</v>
        <stp/>
        <stp>EM_S_FA_PROFIT_TTM</stp>
        <stp>3</stp>
        <stp>002160.SZ</stp>
        <stp>2019-12-31</stp>
        <stp>1</stp>
        <tr r="J620" s="3"/>
      </tp>
      <tp>
        <v>63393517.5</v>
        <stp/>
        <stp>EM_S_FA_PROFIT_TTM</stp>
        <stp>3</stp>
        <stp>300151.SZ</stp>
        <stp>2019-12-31</stp>
        <stp>1</stp>
        <tr r="J1552" s="3"/>
      </tp>
      <tp>
        <v>662904971.39999998</v>
        <stp/>
        <stp>EM_S_FA_PROFIT_TTM</stp>
        <stp>3</stp>
        <stp>002161.SZ</stp>
        <stp>2019-12-31</stp>
        <stp>1</stp>
        <tr r="J621" s="3"/>
      </tp>
      <tp>
        <v>180506882.27000001</v>
        <stp/>
        <stp>EM_S_FA_PROFIT_TTM</stp>
        <stp>3</stp>
        <stp>000158.SZ</stp>
        <stp>2019-12-31</stp>
        <stp>1</stp>
        <tr r="J69" s="3"/>
      </tp>
      <tp>
        <v>118532682.86</v>
        <stp/>
        <stp>EM_S_FA_PROFIT_TTM</stp>
        <stp>3</stp>
        <stp>300168.SZ</stp>
        <stp>2019-12-31</stp>
        <stp>1</stp>
        <tr r="J1569" s="3"/>
      </tp>
      <tp>
        <v>213317455.78999999</v>
        <stp/>
        <stp>EM_S_FA_PROFIT_TTM</stp>
        <stp>3</stp>
        <stp>002158.SZ</stp>
        <stp>2019-12-31</stp>
        <stp>1</stp>
        <tr r="J618" s="3"/>
      </tp>
      <tp>
        <v>12335709.640000001</v>
        <stp/>
        <stp>EM_S_FA_PROFIT_TTM</stp>
        <stp>3</stp>
        <stp>000159.SZ</stp>
        <stp>2019-12-31</stp>
        <stp>1</stp>
        <tr r="J70" s="3"/>
      </tp>
      <tp>
        <v>19901945.780000001</v>
        <stp/>
        <stp>EM_S_FA_PROFIT_TTM</stp>
        <stp>3</stp>
        <stp>300169.SZ</stp>
        <stp>2019-12-31</stp>
        <stp>1</stp>
        <tr r="J1570" s="3"/>
      </tp>
      <tp>
        <v>4852340.74</v>
        <stp/>
        <stp>EM_S_FA_PROFIT_TTM</stp>
        <stp>3</stp>
        <stp>002159.SZ</stp>
        <stp>2019-12-31</stp>
        <stp>1</stp>
        <tr r="J619" s="3"/>
      </tp>
      <tp>
        <v>667547177.14999998</v>
        <stp/>
        <stp>EM_S_FA_PROFIT_TTM</stp>
        <stp>3</stp>
        <stp>000156.SZ</stp>
        <stp>2019-12-31</stp>
        <stp>1</stp>
        <tr r="J67" s="3"/>
      </tp>
      <tp>
        <v>523143918.87</v>
        <stp/>
        <stp>EM_S_FA_PROFIT_TTM</stp>
        <stp>3</stp>
        <stp>300166.SZ</stp>
        <stp>2019-12-31</stp>
        <stp>1</stp>
        <tr r="J1567" s="3"/>
      </tp>
      <tp>
        <v>-42061719</v>
        <stp/>
        <stp>EM_S_FA_PROFIT_TTM</stp>
        <stp>3</stp>
        <stp>002156.SZ</stp>
        <stp>2019-12-31</stp>
        <stp>1</stp>
        <tr r="J616" s="3"/>
      </tp>
      <tp>
        <v>4129573177.3299999</v>
        <stp/>
        <stp>EM_S_FA_PROFIT_TTM</stp>
        <stp>3</stp>
        <stp>000157.SZ</stp>
        <stp>2019-12-31</stp>
        <stp>1</stp>
        <tr r="J68" s="3"/>
      </tp>
      <tp>
        <v>-129597313.47</v>
        <stp/>
        <stp>EM_S_FA_PROFIT_TTM</stp>
        <stp>3</stp>
        <stp>300167.SZ</stp>
        <stp>2019-12-31</stp>
        <stp>1</stp>
        <tr r="J1568" s="3"/>
      </tp>
      <tp>
        <v>258946408.12</v>
        <stp/>
        <stp>EM_S_FA_PROFIT_TTM</stp>
        <stp>3</stp>
        <stp>002157.SZ</stp>
        <stp>2019-12-31</stp>
        <stp>1</stp>
        <tr r="J617" s="3"/>
      </tp>
      <tp>
        <v>94520247.909999996</v>
        <stp/>
        <stp>EM_S_FA_PROFIT_TTM</stp>
        <stp>3</stp>
        <stp>300164.SZ</stp>
        <stp>2019-12-31</stp>
        <stp>1</stp>
        <tr r="J1565" s="3"/>
      </tp>
      <tp>
        <v>141184308.00999999</v>
        <stp/>
        <stp>EM_S_FA_PROFIT_TTM</stp>
        <stp>3</stp>
        <stp>002154.SZ</stp>
        <stp>2019-12-31</stp>
        <stp>1</stp>
        <tr r="J614" s="3"/>
      </tp>
      <tp>
        <v>678552608.53999996</v>
        <stp/>
        <stp>EM_S_FA_PROFIT_TTM</stp>
        <stp>3</stp>
        <stp>000155.SZ</stp>
        <stp>2019-12-31</stp>
        <stp>1</stp>
        <tr r="J66" s="3"/>
      </tp>
      <tp>
        <v>24952965.719999999</v>
        <stp/>
        <stp>EM_S_FA_PROFIT_TTM</stp>
        <stp>3</stp>
        <stp>300165.SZ</stp>
        <stp>2019-12-31</stp>
        <stp>1</stp>
        <tr r="J1566" s="3"/>
      </tp>
      <tp>
        <v>187084184.30000001</v>
        <stp/>
        <stp>EM_S_FA_PROFIT_TTM</stp>
        <stp>3</stp>
        <stp>002155.SZ</stp>
        <stp>2019-12-31</stp>
        <stp>1</stp>
        <tr r="J615" s="3"/>
      </tp>
      <tp>
        <v>-7545588.9800000004</v>
        <stp/>
        <stp>EM_S_FA_PROFIT_TTM</stp>
        <stp>3</stp>
        <stp>300162.SZ</stp>
        <stp>2019-12-31</stp>
        <stp>1</stp>
        <tr r="J1563" s="3"/>
      </tp>
      <tp>
        <v>865090252.30999994</v>
        <stp/>
        <stp>EM_S_FA_PROFIT_TTM</stp>
        <stp>3</stp>
        <stp>002152.SZ</stp>
        <stp>2019-12-31</stp>
        <stp>1</stp>
        <tr r="J612" s="3"/>
      </tp>
      <tp>
        <v>79194908.689999998</v>
        <stp/>
        <stp>EM_S_FA_PROFIT_TTM</stp>
        <stp>3</stp>
        <stp>000153.SZ</stp>
        <stp>2019-12-31</stp>
        <stp>1</stp>
        <tr r="J65" s="3"/>
      </tp>
      <tp>
        <v>-21301190.18</v>
        <stp/>
        <stp>EM_S_FA_PROFIT_TTM</stp>
        <stp>3</stp>
        <stp>300163.SZ</stp>
        <stp>2019-12-31</stp>
        <stp>1</stp>
        <tr r="J1564" s="3"/>
      </tp>
      <tp>
        <v>571029175.60000002</v>
        <stp/>
        <stp>EM_S_FA_PROFIT_TTM</stp>
        <stp>3</stp>
        <stp>002153.SZ</stp>
        <stp>2019-12-31</stp>
        <stp>1</stp>
        <tr r="J613" s="3"/>
      </tp>
      <tp>
        <v>-18232846.879999999</v>
        <stp/>
        <stp>EM_S_FA_PROFIT_TTM</stp>
        <stp>3</stp>
        <stp>000150.SZ</stp>
        <stp>2019-12-31</stp>
        <stp>1</stp>
        <tr r="J63" s="3"/>
      </tp>
      <tp>
        <v>-209503472.03</v>
        <stp/>
        <stp>EM_S_FA_PROFIT_TTM</stp>
        <stp>3</stp>
        <stp>300160.SZ</stp>
        <stp>2019-12-31</stp>
        <stp>1</stp>
        <tr r="J1561" s="3"/>
      </tp>
      <tp>
        <v>168143651.86000001</v>
        <stp/>
        <stp>EM_S_FA_PROFIT_TTM</stp>
        <stp>3</stp>
        <stp>002150.SZ</stp>
        <stp>2019-12-31</stp>
        <stp>1</stp>
        <tr r="J610" s="3"/>
      </tp>
      <tp>
        <v>19856300.530000001</v>
        <stp/>
        <stp>EM_S_FA_PROFIT_TTM</stp>
        <stp>3</stp>
        <stp>000151.SZ</stp>
        <stp>2019-12-31</stp>
        <stp>1</stp>
        <tr r="J64" s="3"/>
      </tp>
      <tp>
        <v>43259613.579999998</v>
        <stp/>
        <stp>EM_S_FA_PROFIT_TTM</stp>
        <stp>3</stp>
        <stp>300161.SZ</stp>
        <stp>2019-12-31</stp>
        <stp>1</stp>
        <tr r="J1562" s="3"/>
      </tp>
      <tp>
        <v>69130676.480000004</v>
        <stp/>
        <stp>EM_S_FA_PROFIT_TTM</stp>
        <stp>3</stp>
        <stp>002151.SZ</stp>
        <stp>2019-12-31</stp>
        <stp>1</stp>
        <tr r="J611" s="3"/>
      </tp>
      <tp>
        <v>-338706972.88</v>
        <stp/>
        <stp>EM_S_FA_PROFIT_TTM</stp>
        <stp>3</stp>
        <stp>300178.SZ</stp>
        <stp>2019-12-31</stp>
        <stp>1</stp>
        <tr r="J1579" s="3"/>
      </tp>
      <tp>
        <v>9317201.4800000004</v>
        <stp/>
        <stp>EM_S_FA_PROFIT_TTM</stp>
        <stp>3</stp>
        <stp>002148.SZ</stp>
        <stp>2019-12-31</stp>
        <stp>1</stp>
        <tr r="J608" s="3"/>
      </tp>
      <tp>
        <v>96534054.650000006</v>
        <stp/>
        <stp>EM_S_FA_PROFIT_TTM</stp>
        <stp>3</stp>
        <stp>300179.SZ</stp>
        <stp>2019-12-31</stp>
        <stp>1</stp>
        <tr r="J1580" s="3"/>
      </tp>
      <tp>
        <v>122471219.72</v>
        <stp/>
        <stp>EM_S_FA_PROFIT_TTM</stp>
        <stp>3</stp>
        <stp>002149.SZ</stp>
        <stp>2019-12-31</stp>
        <stp>1</stp>
        <tr r="J609" s="3"/>
      </tp>
      <tp>
        <v>-271719861.95999998</v>
        <stp/>
        <stp>EM_S_FA_PROFIT_TTM</stp>
        <stp>3</stp>
        <stp>300176.SZ</stp>
        <stp>2019-12-31</stp>
        <stp>1</stp>
        <tr r="J1577" s="3"/>
      </tp>
      <tp>
        <v>8911646243.6700001</v>
        <stp/>
        <stp>EM_S_FA_PROFIT_TTM</stp>
        <stp>3</stp>
        <stp>002146.SZ</stp>
        <stp>2019-12-31</stp>
        <stp>1</stp>
        <tr r="J606" s="3"/>
      </tp>
      <tp>
        <v>116486181.27</v>
        <stp/>
        <stp>EM_S_FA_PROFIT_TTM</stp>
        <stp>3</stp>
        <stp>300177.SZ</stp>
        <stp>2019-12-31</stp>
        <stp>1</stp>
        <tr r="J1578" s="3"/>
      </tp>
      <tp>
        <v>-609634260.75999999</v>
        <stp/>
        <stp>EM_S_FA_PROFIT_TTM</stp>
        <stp>3</stp>
        <stp>002147.SZ</stp>
        <stp>2019-12-31</stp>
        <stp>1</stp>
        <tr r="J607" s="3"/>
      </tp>
      <tp>
        <v>89035820.519999996</v>
        <stp/>
        <stp>EM_S_FA_PROFIT_TTM</stp>
        <stp>3</stp>
        <stp>300174.SZ</stp>
        <stp>2019-12-31</stp>
        <stp>1</stp>
        <tr r="J1575" s="3"/>
      </tp>
      <tp>
        <v>89656321.700000003</v>
        <stp/>
        <stp>EM_S_FA_PROFIT_TTM</stp>
        <stp>3</stp>
        <stp>002144.SZ</stp>
        <stp>2019-12-31</stp>
        <stp>1</stp>
        <tr r="J604" s="3"/>
      </tp>
      <tp>
        <v>34103259.409999996</v>
        <stp/>
        <stp>EM_S_FA_PROFIT_TTM</stp>
        <stp>3</stp>
        <stp>300175.SZ</stp>
        <stp>2019-12-31</stp>
        <stp>1</stp>
        <tr r="J1576" s="3"/>
      </tp>
      <tp>
        <v>418045735.55000001</v>
        <stp/>
        <stp>EM_S_FA_PROFIT_TTM</stp>
        <stp>3</stp>
        <stp>002145.SZ</stp>
        <stp>2019-12-31</stp>
        <stp>1</stp>
        <tr r="J605" s="3"/>
      </tp>
      <tp>
        <v>130529998.59</v>
        <stp/>
        <stp>EM_S_FA_PROFIT_TTM</stp>
        <stp>3</stp>
        <stp>300172.SZ</stp>
        <stp>2019-12-31</stp>
        <stp>1</stp>
        <tr r="J1573" s="3"/>
      </tp>
      <tp>
        <v>13044115000</v>
        <stp/>
        <stp>EM_S_FA_PROFIT_TTM</stp>
        <stp>3</stp>
        <stp>002142.SZ</stp>
        <stp>2019-12-31</stp>
        <stp>1</stp>
        <tr r="J602" s="3"/>
      </tp>
      <tp>
        <v>-857021551.87</v>
        <stp/>
        <stp>EM_S_FA_PROFIT_TTM</stp>
        <stp>3</stp>
        <stp>300173.SZ</stp>
        <stp>2019-12-31</stp>
        <stp>1</stp>
        <tr r="J1574" s="3"/>
      </tp>
      <tp>
        <v>-1261634287.79</v>
        <stp/>
        <stp>EM_S_FA_PROFIT_TTM</stp>
        <stp>3</stp>
        <stp>002143.SZ</stp>
        <stp>2019-12-31</stp>
        <stp>1</stp>
        <tr r="J603" s="3"/>
      </tp>
      <tp>
        <v>221047600.56</v>
        <stp/>
        <stp>EM_S_FA_PROFIT_TTM</stp>
        <stp>3</stp>
        <stp>300170.SZ</stp>
        <stp>2019-12-31</stp>
        <stp>1</stp>
        <tr r="J1571" s="3"/>
      </tp>
      <tp>
        <v>158401558.90000001</v>
        <stp/>
        <stp>EM_S_FA_PROFIT_TTM</stp>
        <stp>3</stp>
        <stp>002140.SZ</stp>
        <stp>2019-12-31</stp>
        <stp>1</stp>
        <tr r="J600" s="3"/>
      </tp>
      <tp>
        <v>74545912.340000004</v>
        <stp/>
        <stp>EM_S_FA_PROFIT_TTM</stp>
        <stp>3</stp>
        <stp>300171.SZ</stp>
        <stp>2019-12-31</stp>
        <stp>1</stp>
        <tr r="J1572" s="3"/>
      </tp>
      <tp>
        <v>-11661404.380000001</v>
        <stp/>
        <stp>EM_S_FA_PROFIT_TTM</stp>
        <stp>3</stp>
        <stp>002141.SZ</stp>
        <stp>2019-12-31</stp>
        <stp>1</stp>
        <tr r="J601" s="3"/>
      </tp>
      <tp>
        <v>215891533.58000001</v>
        <stp/>
        <stp>EM_S_FA_PROFIT_TTM</stp>
        <stp>3</stp>
        <stp>300188.SZ</stp>
        <stp>2019-12-31</stp>
        <stp>1</stp>
        <tr r="J1588" s="3"/>
      </tp>
      <tp>
        <v>-104765957.72</v>
        <stp/>
        <stp>EM_S_FA_PROFIT_TTM</stp>
        <stp>3</stp>
        <stp>300189.SZ</stp>
        <stp>2019-12-31</stp>
        <stp>1</stp>
        <tr r="J1589" s="3"/>
      </tp>
      <tp>
        <v>-160980204.06999999</v>
        <stp/>
        <stp>EM_S_FA_PROFIT_TTM</stp>
        <stp>3</stp>
        <stp>300187.SZ</stp>
        <stp>2019-12-31</stp>
        <stp>1</stp>
        <tr r="J1587" s="3"/>
      </tp>
      <tp>
        <v>289008489.33999997</v>
        <stp/>
        <stp>EM_S_FA_PROFIT_TTM</stp>
        <stp>3</stp>
        <stp>300184.SZ</stp>
        <stp>2019-12-31</stp>
        <stp>1</stp>
        <tr r="J1585" s="3"/>
      </tp>
      <tp>
        <v>254329173.22999999</v>
        <stp/>
        <stp>EM_S_FA_PROFIT_TTM</stp>
        <stp>3</stp>
        <stp>300185.SZ</stp>
        <stp>2019-12-31</stp>
        <stp>1</stp>
        <tr r="J1586" s="3"/>
      </tp>
      <tp>
        <v>-396828884.63</v>
        <stp/>
        <stp>EM_S_FA_PROFIT_TTM</stp>
        <stp>3</stp>
        <stp>300182.SZ</stp>
        <stp>2019-12-31</stp>
        <stp>1</stp>
        <tr r="J1583" s="3"/>
      </tp>
      <tp>
        <v>173212557.03999999</v>
        <stp/>
        <stp>EM_S_FA_PROFIT_TTM</stp>
        <stp>3</stp>
        <stp>300183.SZ</stp>
        <stp>2019-12-31</stp>
        <stp>1</stp>
        <tr r="J1584" s="3"/>
      </tp>
      <tp>
        <v>122706445.68000001</v>
        <stp/>
        <stp>EM_S_FA_PROFIT_TTM</stp>
        <stp>3</stp>
        <stp>300180.SZ</stp>
        <stp>2019-12-31</stp>
        <stp>1</stp>
        <tr r="J1581" s="3"/>
      </tp>
      <tp>
        <v>30374064.140000001</v>
        <stp/>
        <stp>EM_S_FA_PROFIT_TTM</stp>
        <stp>3</stp>
        <stp>300181.SZ</stp>
        <stp>2019-12-31</stp>
        <stp>1</stp>
        <tr r="J1582" s="3"/>
      </tp>
      <tp>
        <v>-45942664.579999998</v>
        <stp/>
        <stp>EM_S_FA_PROFIT_TTM</stp>
        <stp>3</stp>
        <stp>300198.SZ</stp>
        <stp>2019-12-31</stp>
        <stp>1</stp>
        <tr r="J1598" s="3"/>
      </tp>
      <tp>
        <v>-714407123.30999994</v>
        <stp/>
        <stp>EM_S_FA_PROFIT_TTM</stp>
        <stp>3</stp>
        <stp>300199.SZ</stp>
        <stp>2019-12-31</stp>
        <stp>1</stp>
        <tr r="J1599" s="3"/>
      </tp>
      <tp>
        <v>303514732.30000001</v>
        <stp/>
        <stp>EM_S_FA_PROFIT_TTM</stp>
        <stp>3</stp>
        <stp>300196.SZ</stp>
        <stp>2019-12-31</stp>
        <stp>1</stp>
        <tr r="J1596" s="3"/>
      </tp>
      <tp>
        <v>-50027261.689999998</v>
        <stp/>
        <stp>EM_S_FA_PROFIT_TTM</stp>
        <stp>3</stp>
        <stp>300197.SZ</stp>
        <stp>2019-12-31</stp>
        <stp>1</stp>
        <tr r="J1597" s="3"/>
      </tp>
      <tp>
        <v>-363249803.56999999</v>
        <stp/>
        <stp>EM_S_FA_PROFIT_TTM</stp>
        <stp>3</stp>
        <stp>300194.SZ</stp>
        <stp>2019-12-31</stp>
        <stp>1</stp>
        <tr r="J1594" s="3"/>
      </tp>
      <tp>
        <v>23350673.530000001</v>
        <stp/>
        <stp>EM_S_FA_PROFIT_TTM</stp>
        <stp>3</stp>
        <stp>300195.SZ</stp>
        <stp>2019-12-31</stp>
        <stp>1</stp>
        <tr r="J1595" s="3"/>
      </tp>
      <tp>
        <v>151401384.61000001</v>
        <stp/>
        <stp>EM_S_FA_PROFIT_TTM</stp>
        <stp>3</stp>
        <stp>300192.SZ</stp>
        <stp>2019-12-31</stp>
        <stp>1</stp>
        <tr r="J1592" s="3"/>
      </tp>
      <tp>
        <v>227799972.11000001</v>
        <stp/>
        <stp>EM_S_FA_PROFIT_TTM</stp>
        <stp>3</stp>
        <stp>300193.SZ</stp>
        <stp>2019-12-31</stp>
        <stp>1</stp>
        <tr r="J1593" s="3"/>
      </tp>
      <tp>
        <v>307203491.13</v>
        <stp/>
        <stp>EM_S_FA_PROFIT_TTM</stp>
        <stp>3</stp>
        <stp>300190.SZ</stp>
        <stp>2019-12-31</stp>
        <stp>1</stp>
        <tr r="J1590" s="3"/>
      </tp>
      <tp>
        <v>66034286.859999999</v>
        <stp/>
        <stp>EM_S_FA_PROFIT_TTM</stp>
        <stp>3</stp>
        <stp>300191.SZ</stp>
        <stp>2019-12-31</stp>
        <stp>1</stp>
        <tr r="J1591" s="3"/>
      </tp>
      <tp>
        <v>39572529.590000004</v>
        <stp/>
        <stp>EM_S_FA_PROFIT_TTM</stp>
        <stp>3</stp>
        <stp>002198.SZ</stp>
        <stp>2019-12-31</stp>
        <stp>1</stp>
        <tr r="J658" s="3"/>
      </tp>
      <tp>
        <v>-41925036.759999998</v>
        <stp/>
        <stp>EM_S_FA_PROFIT_TTM</stp>
        <stp>3</stp>
        <stp>002199.SZ</stp>
        <stp>2019-12-31</stp>
        <stp>1</stp>
        <tr r="J659" s="3"/>
      </tp>
      <tp>
        <v>-484825710.83999997</v>
        <stp/>
        <stp>EM_S_FA_PROFIT_TTM</stp>
        <stp>3</stp>
        <stp>002196.SZ</stp>
        <stp>2019-12-31</stp>
        <stp>1</stp>
        <tr r="J656" s="3"/>
      </tp>
      <tp>
        <v>-270050597.62</v>
        <stp/>
        <stp>EM_S_FA_PROFIT_TTM</stp>
        <stp>3</stp>
        <stp>002197.SZ</stp>
        <stp>2019-12-31</stp>
        <stp>1</stp>
        <tr r="J657" s="3"/>
      </tp>
      <tp>
        <v>359354029.22000003</v>
        <stp/>
        <stp>EM_S_FA_PROFIT_TTM</stp>
        <stp>3</stp>
        <stp>002194.SZ</stp>
        <stp>2019-12-31</stp>
        <stp>1</stp>
        <tr r="J654" s="3"/>
      </tp>
      <tp>
        <v>1091331302.5599999</v>
        <stp/>
        <stp>EM_S_FA_PROFIT_TTM</stp>
        <stp>3</stp>
        <stp>002195.SZ</stp>
        <stp>2019-12-31</stp>
        <stp>1</stp>
        <tr r="J655" s="3"/>
      </tp>
      <tp>
        <v>-45030483.369999997</v>
        <stp/>
        <stp>EM_S_FA_PROFIT_TTM</stp>
        <stp>3</stp>
        <stp>002192.SZ</stp>
        <stp>2019-12-31</stp>
        <stp>1</stp>
        <tr r="J652" s="3"/>
      </tp>
      <tp>
        <v>114779778.04000001</v>
        <stp/>
        <stp>EM_S_FA_PROFIT_TTM</stp>
        <stp>3</stp>
        <stp>002193.SZ</stp>
        <stp>2019-12-31</stp>
        <stp>1</stp>
        <tr r="J653" s="3"/>
      </tp>
      <tp>
        <v>299204378.88</v>
        <stp/>
        <stp>EM_S_FA_PROFIT_TTM</stp>
        <stp>3</stp>
        <stp>002190.SZ</stp>
        <stp>2019-12-31</stp>
        <stp>1</stp>
        <tr r="J650" s="3"/>
      </tp>
      <tp>
        <v>942930340.12</v>
        <stp/>
        <stp>EM_S_FA_PROFIT_TTM</stp>
        <stp>3</stp>
        <stp>002191.SZ</stp>
        <stp>2019-12-31</stp>
        <stp>1</stp>
        <tr r="J651" s="3"/>
      </tp>
      <tp>
        <v>-178664728.27000001</v>
        <stp/>
        <stp>EM_S_FA_PROFIT_TTM</stp>
        <stp>3</stp>
        <stp>002188.SZ</stp>
        <stp>2019-12-31</stp>
        <stp>1</stp>
        <tr r="J648" s="3"/>
      </tp>
      <tp>
        <v>170808324.43000001</v>
        <stp/>
        <stp>EM_S_FA_PROFIT_TTM</stp>
        <stp>3</stp>
        <stp>002189.SZ</stp>
        <stp>2019-12-31</stp>
        <stp>1</stp>
        <tr r="J649" s="3"/>
      </tp>
      <tp>
        <v>-5952475.7999999998</v>
        <stp/>
        <stp>EM_S_FA_PROFIT_TTM</stp>
        <stp>3</stp>
        <stp>002186.SZ</stp>
        <stp>2019-12-31</stp>
        <stp>1</stp>
        <tr r="J646" s="3"/>
      </tp>
      <tp>
        <v>206045516.44999999</v>
        <stp/>
        <stp>EM_S_FA_PROFIT_TTM</stp>
        <stp>3</stp>
        <stp>002187.SZ</stp>
        <stp>2019-12-31</stp>
        <stp>1</stp>
        <tr r="J647" s="3"/>
      </tp>
      <tp>
        <v>-91624744</v>
        <stp/>
        <stp>EM_S_FA_PROFIT_TTM</stp>
        <stp>3</stp>
        <stp>002184.SZ</stp>
        <stp>2019-12-31</stp>
        <stp>1</stp>
        <tr r="J644" s="3"/>
      </tp>
      <tp>
        <v>254650913.19</v>
        <stp/>
        <stp>EM_S_FA_PROFIT_TTM</stp>
        <stp>3</stp>
        <stp>002185.SZ</stp>
        <stp>2019-12-31</stp>
        <stp>1</stp>
        <tr r="J645" s="3"/>
      </tp>
      <tp>
        <v>596356575.75999999</v>
        <stp/>
        <stp>EM_S_FA_PROFIT_TTM</stp>
        <stp>3</stp>
        <stp>002182.SZ</stp>
        <stp>2019-12-31</stp>
        <stp>1</stp>
        <tr r="J642" s="3"/>
      </tp>
      <tp>
        <v>-171637537</v>
        <stp/>
        <stp>EM_S_FA_PROFIT_TTM</stp>
        <stp>3</stp>
        <stp>002183.SZ</stp>
        <stp>2019-12-31</stp>
        <stp>1</stp>
        <tr r="J643" s="3"/>
      </tp>
      <tp>
        <v>1708691702.05</v>
        <stp/>
        <stp>EM_S_FA_PROFIT_TTM</stp>
        <stp>3</stp>
        <stp>002180.SZ</stp>
        <stp>2019-12-31</stp>
        <stp>1</stp>
        <tr r="J640" s="3"/>
      </tp>
      <tp>
        <v>130167239.27</v>
        <stp/>
        <stp>EM_S_FA_PROFIT_TTM</stp>
        <stp>3</stp>
        <stp>002181.SZ</stp>
        <stp>2019-12-31</stp>
        <stp>1</stp>
        <tr r="J641" s="3"/>
      </tp>
      <tp>
        <v>210685499.84</v>
        <stp/>
        <stp>EM_S_FA_PROFIT_TTM</stp>
        <stp>3</stp>
        <stp>600278.SH</stp>
        <stp>2019-12-31</stp>
        <stp>1</stp>
        <tr r="J2422" s="3"/>
      </tp>
      <tp>
        <v>171688855.33000001</v>
        <stp/>
        <stp>EM_S_FA_PROFIT_TTM</stp>
        <stp>3</stp>
        <stp>603278.SH</stp>
        <stp>2019-12-31</stp>
        <stp>1</stp>
        <tr r="J3339" s="3"/>
      </tp>
      <tp>
        <v>215782966.31999999</v>
        <stp/>
        <stp>EM_S_FA_PROFIT_TTM</stp>
        <stp>3</stp>
        <stp>600279.SH</stp>
        <stp>2019-12-31</stp>
        <stp>1</stp>
        <tr r="J2423" s="3"/>
      </tp>
      <tp>
        <v>314271096.75999999</v>
        <stp/>
        <stp>EM_S_FA_PROFIT_TTM</stp>
        <stp>3</stp>
        <stp>603279.SH</stp>
        <stp>2019-12-31</stp>
        <stp>1</stp>
        <tr r="J3340" s="3"/>
      </tp>
      <tp>
        <v>4841375794.5699997</v>
        <stp/>
        <stp>EM_S_FA_PROFIT_TTM</stp>
        <stp>3</stp>
        <stp>600276.SH</stp>
        <stp>2019-12-31</stp>
        <stp>1</stp>
        <tr r="J2420" s="3"/>
      </tp>
      <tp>
        <v>1065780926.99</v>
        <stp/>
        <stp>EM_S_FA_PROFIT_TTM</stp>
        <stp>3</stp>
        <stp>600277.SH</stp>
        <stp>2019-12-31</stp>
        <stp>1</stp>
        <tr r="J2421" s="3"/>
      </tp>
      <tp>
        <v>281035807.06</v>
        <stp/>
        <stp>EM_S_FA_PROFIT_TTM</stp>
        <stp>3</stp>
        <stp>603277.SH</stp>
        <stp>2019-12-31</stp>
        <stp>1</stp>
        <tr r="J3338" s="3"/>
      </tp>
      <tp>
        <v>-4979045.71</v>
        <stp/>
        <stp>EM_S_FA_PROFIT_TTM</stp>
        <stp>3</stp>
        <stp>600275.SH</stp>
        <stp>2019-12-31</stp>
        <stp>1</stp>
        <tr r="J2419" s="3"/>
      </tp>
      <tp>
        <v>22408225.75</v>
        <stp/>
        <stp>EM_S_FA_PROFIT_TTM</stp>
        <stp>3</stp>
        <stp>600272.SH</stp>
        <stp>2019-12-31</stp>
        <stp>1</stp>
        <tr r="J2417" s="3"/>
      </tp>
      <tp>
        <v>1191421464.8</v>
        <stp/>
        <stp>EM_S_FA_PROFIT_TTM</stp>
        <stp>3</stp>
        <stp>600273.SH</stp>
        <stp>2019-12-31</stp>
        <stp>1</stp>
        <tr r="J2418" s="3"/>
      </tp>
      <tp>
        <v>2937776156.7399998</v>
        <stp/>
        <stp>EM_S_FA_PROFIT_TTM</stp>
        <stp>3</stp>
        <stp>600271.SH</stp>
        <stp>2019-12-31</stp>
        <stp>1</stp>
        <tr r="J2416" s="3"/>
      </tp>
      <tp>
        <v>119896105.23</v>
        <stp/>
        <stp>EM_S_FA_PROFIT_TTM</stp>
        <stp>3</stp>
        <stp>600268.SH</stp>
        <stp>2019-12-31</stp>
        <stp>1</stp>
        <tr r="J2414" s="3"/>
      </tp>
      <tp>
        <v>47447920.560000002</v>
        <stp/>
        <stp>EM_S_FA_PROFIT_TTM</stp>
        <stp>3</stp>
        <stp>603268.SH</stp>
        <stp>2019-12-31</stp>
        <stp>1</stp>
        <tr r="J3336" s="3"/>
      </tp>
      <tp>
        <v>1306563611.7</v>
        <stp/>
        <stp>EM_S_FA_PROFIT_TTM</stp>
        <stp>3</stp>
        <stp>600269.SH</stp>
        <stp>2019-12-31</stp>
        <stp>1</stp>
        <tr r="J2415" s="3"/>
      </tp>
      <tp>
        <v>34244640.07</v>
        <stp/>
        <stp>EM_S_FA_PROFIT_TTM</stp>
        <stp>3</stp>
        <stp>603269.SH</stp>
        <stp>2019-12-31</stp>
        <stp>1</stp>
        <tr r="J3337" s="3"/>
      </tp>
      <tp>
        <v>2668283556.1599998</v>
        <stp/>
        <stp>EM_S_FA_PROFIT_TTM</stp>
        <stp>3</stp>
        <stp>600266.SH</stp>
        <stp>2019-12-31</stp>
        <stp>1</stp>
        <tr r="J2412" s="3"/>
      </tp>
      <tp>
        <v>64514421.789999999</v>
        <stp/>
        <stp>EM_S_FA_PROFIT_TTM</stp>
        <stp>3</stp>
        <stp>603266.SH</stp>
        <stp>2019-12-31</stp>
        <stp>1</stp>
        <tr r="J3334" s="3"/>
      </tp>
      <tp>
        <v>965369903.49000001</v>
        <stp/>
        <stp>EM_S_FA_PROFIT_TTM</stp>
        <stp>3</stp>
        <stp>600267.SH</stp>
        <stp>2019-12-31</stp>
        <stp>1</stp>
        <tr r="J2413" s="3"/>
      </tp>
      <tp>
        <v>260980182.40000001</v>
        <stp/>
        <stp>EM_S_FA_PROFIT_TTM</stp>
        <stp>3</stp>
        <stp>603267.SH</stp>
        <stp>2019-12-31</stp>
        <stp>1</stp>
        <tr r="J3335" s="3"/>
      </tp>
      <tp>
        <v>20427360.82</v>
        <stp/>
        <stp>EM_S_FA_PROFIT_TTM</stp>
        <stp>3</stp>
        <stp>600265.SH</stp>
        <stp>2019-12-31</stp>
        <stp>1</stp>
        <tr r="J2411" s="3"/>
      </tp>
      <tp>
        <v>86919568.310000002</v>
        <stp/>
        <stp>EM_S_FA_PROFIT_TTM</stp>
        <stp>3</stp>
        <stp>600262.SH</stp>
        <stp>2019-12-31</stp>
        <stp>1</stp>
        <tr r="J2410" s="3"/>
      </tp>
      <tp>
        <v>1008298190.5</v>
        <stp/>
        <stp>EM_S_FA_PROFIT_TTM</stp>
        <stp>3</stp>
        <stp>600260.SH</stp>
        <stp>2019-12-31</stp>
        <stp>1</stp>
        <tr r="J2408" s="3"/>
      </tp>
      <tp>
        <v>1429498941.4000001</v>
        <stp/>
        <stp>EM_S_FA_PROFIT_TTM</stp>
        <stp>3</stp>
        <stp>603260.SH</stp>
        <stp>2019-12-31</stp>
        <stp>1</stp>
        <tr r="J3333" s="3"/>
      </tp>
      <tp>
        <v>634321347.49000001</v>
        <stp/>
        <stp>EM_S_FA_PROFIT_TTM</stp>
        <stp>3</stp>
        <stp>600261.SH</stp>
        <stp>2019-12-31</stp>
        <stp>1</stp>
        <tr r="J2409" s="3"/>
      </tp>
      <tp>
        <v>-8010414616</v>
        <stp/>
        <stp>EM_S_FA_PROFIT_TTM</stp>
        <stp>3</stp>
        <stp>601258.SH</stp>
        <stp>2019-12-31</stp>
        <stp>1</stp>
        <tr r="J3073" s="3"/>
      </tp>
      <tp>
        <v>806497073.25999999</v>
        <stp/>
        <stp>EM_S_FA_PROFIT_TTM</stp>
        <stp>3</stp>
        <stp>600258.SH</stp>
        <stp>2019-12-31</stp>
        <stp>1</stp>
        <tr r="J2406" s="3"/>
      </tp>
      <tp>
        <v>178585585.61000001</v>
        <stp/>
        <stp>EM_S_FA_PROFIT_TTM</stp>
        <stp>3</stp>
        <stp>603258.SH</stp>
        <stp>2019-12-31</stp>
        <stp>1</stp>
        <tr r="J3331" s="3"/>
      </tp>
      <tp>
        <v>-85117534.900000006</v>
        <stp/>
        <stp>EM_S_FA_PROFIT_TTM</stp>
        <stp>3</stp>
        <stp>600259.SH</stp>
        <stp>2019-12-31</stp>
        <stp>1</stp>
        <tr r="J2407" s="3"/>
      </tp>
      <tp>
        <v>2172936766.9499998</v>
        <stp/>
        <stp>EM_S_FA_PROFIT_TTM</stp>
        <stp>3</stp>
        <stp>603259.SH</stp>
        <stp>2019-12-31</stp>
        <stp>1</stp>
        <tr r="J3332" s="3"/>
      </tp>
      <tp>
        <v>1428032733.7</v>
        <stp/>
        <stp>EM_S_FA_PROFIT_TTM</stp>
        <stp>3</stp>
        <stp>600256.SH</stp>
        <stp>2019-12-31</stp>
        <stp>1</stp>
        <tr r="J2404" s="3"/>
      </tp>
      <tp>
        <v>117615604.41</v>
        <stp/>
        <stp>EM_S_FA_PROFIT_TTM</stp>
        <stp>3</stp>
        <stp>603256.SH</stp>
        <stp>2019-12-31</stp>
        <stp>1</stp>
        <tr r="J3330" s="3"/>
      </tp>
      <tp>
        <v>-4232428.4800000004</v>
        <stp/>
        <stp>EM_S_FA_PROFIT_TTM</stp>
        <stp>3</stp>
        <stp>600257.SH</stp>
        <stp>2019-12-31</stp>
        <stp>1</stp>
        <tr r="J2405" s="3"/>
      </tp>
      <tp>
        <v>-1337614506.8499999</v>
        <stp/>
        <stp>EM_S_FA_PROFIT_TTM</stp>
        <stp>3</stp>
        <stp>600255.SH</stp>
        <stp>2019-12-31</stp>
        <stp>1</stp>
        <tr r="J2403" s="3"/>
      </tp>
      <tp>
        <v>712920880.78999996</v>
        <stp/>
        <stp>EM_S_FA_PROFIT_TTM</stp>
        <stp>3</stp>
        <stp>600252.SH</stp>
        <stp>2019-12-31</stp>
        <stp>1</stp>
        <tr r="J2402" s="3"/>
      </tp>
      <tp>
        <v>188235247.96000001</v>
        <stp/>
        <stp>EM_S_FA_PROFIT_TTM</stp>
        <stp>3</stp>
        <stp>600250.SH</stp>
        <stp>2019-12-31</stp>
        <stp>1</stp>
        <tr r="J2400" s="3"/>
      </tp>
      <tp>
        <v>100172247.06</v>
        <stp/>
        <stp>EM_S_FA_PROFIT_TTM</stp>
        <stp>3</stp>
        <stp>600251.SH</stp>
        <stp>2019-12-31</stp>
        <stp>1</stp>
        <tr r="J2401" s="3"/>
      </tp>
      <tp>
        <v>355793100.45999998</v>
        <stp/>
        <stp>EM_S_FA_PROFIT_TTM</stp>
        <stp>3</stp>
        <stp>600248.SH</stp>
        <stp>2019-12-31</stp>
        <stp>1</stp>
        <tr r="J2398" s="3"/>
      </tp>
      <tp>
        <v>4593307.2699999996</v>
        <stp/>
        <stp>EM_S_FA_PROFIT_TTM</stp>
        <stp>3</stp>
        <stp>600249.SH</stp>
        <stp>2019-12-31</stp>
        <stp>1</stp>
        <tr r="J2399" s="3"/>
      </tp>
      <tp>
        <v>260626921.77000001</v>
        <stp/>
        <stp>EM_S_FA_PROFIT_TTM</stp>
        <stp>3</stp>
        <stp>600246.SH</stp>
        <stp>2019-12-31</stp>
        <stp>1</stp>
        <tr r="J2396" s="3"/>
      </tp>
      <tp>
        <v>-39795915.829999998</v>
        <stp/>
        <stp>EM_S_FA_PROFIT_TTM</stp>
        <stp>3</stp>
        <stp>600247.SH</stp>
        <stp>2019-12-31</stp>
        <stp>1</stp>
        <tr r="J2397" s="3"/>
      </tp>
      <tp>
        <v>78449429.189999998</v>
        <stp/>
        <stp>EM_S_FA_PROFIT_TTM</stp>
        <stp>3</stp>
        <stp>600242.SH</stp>
        <stp>2019-12-31</stp>
        <stp>1</stp>
        <tr r="J2394" s="3"/>
      </tp>
      <tp>
        <v>-231433982.18000001</v>
        <stp/>
        <stp>EM_S_FA_PROFIT_TTM</stp>
        <stp>3</stp>
        <stp>600243.SH</stp>
        <stp>2019-12-31</stp>
        <stp>1</stp>
        <tr r="J2395" s="3"/>
      </tp>
      <tp>
        <v>-11379674595.43</v>
        <stp/>
        <stp>EM_S_FA_PROFIT_TTM</stp>
        <stp>3</stp>
        <stp>600240.SH</stp>
        <stp>2019-12-31</stp>
        <stp>1</stp>
        <tr r="J2392" s="3"/>
      </tp>
      <tp>
        <v>-168907642.03</v>
        <stp/>
        <stp>EM_S_FA_PROFIT_TTM</stp>
        <stp>3</stp>
        <stp>600241.SH</stp>
        <stp>2019-12-31</stp>
        <stp>1</stp>
        <tr r="J2393" s="3"/>
      </tp>
      <tp>
        <v>7472840876</v>
        <stp/>
        <stp>EM_S_FA_PROFIT_TTM</stp>
        <stp>3</stp>
        <stp>601238.SH</stp>
        <stp>2019-12-31</stp>
        <stp>1</stp>
        <tr r="J3072" s="3"/>
      </tp>
      <tp>
        <v>72907389.969999999</v>
        <stp/>
        <stp>EM_S_FA_PROFIT_TTM</stp>
        <stp>3</stp>
        <stp>600238.SH</stp>
        <stp>2019-12-31</stp>
        <stp>1</stp>
        <tr r="J2390" s="3"/>
      </tp>
      <tp>
        <v>107068852.63</v>
        <stp/>
        <stp>EM_S_FA_PROFIT_TTM</stp>
        <stp>3</stp>
        <stp>603238.SH</stp>
        <stp>2019-12-31</stp>
        <stp>1</stp>
        <tr r="J3328" s="3"/>
      </tp>
      <tp>
        <v>-1094975746.8299999</v>
        <stp/>
        <stp>EM_S_FA_PROFIT_TTM</stp>
        <stp>3</stp>
        <stp>600239.SH</stp>
        <stp>2019-12-31</stp>
        <stp>1</stp>
        <tr r="J2391" s="3"/>
      </tp>
      <tp>
        <v>70747537.510000005</v>
        <stp/>
        <stp>EM_S_FA_PROFIT_TTM</stp>
        <stp>3</stp>
        <stp>603239.SH</stp>
        <stp>2019-12-31</stp>
        <stp>1</stp>
        <tr r="J3329" s="3"/>
      </tp>
      <tp>
        <v>687747953.32000005</v>
        <stp/>
        <stp>EM_S_FA_PROFIT_TTM</stp>
        <stp>3</stp>
        <stp>601236.SH</stp>
        <stp>2019-12-31</stp>
        <stp>1</stp>
        <tr r="J3071" s="3"/>
      </tp>
      <tp>
        <v>2657454225.1599998</v>
        <stp/>
        <stp>EM_S_FA_PROFIT_TTM</stp>
        <stp>3</stp>
        <stp>600236.SH</stp>
        <stp>2019-12-31</stp>
        <stp>1</stp>
        <tr r="J2388" s="3"/>
      </tp>
      <tp>
        <v>163583374.69</v>
        <stp/>
        <stp>EM_S_FA_PROFIT_TTM</stp>
        <stp>3</stp>
        <stp>603236.SH</stp>
        <stp>2019-12-31</stp>
        <stp>1</stp>
        <tr r="J3327" s="3"/>
      </tp>
      <tp>
        <v>-16688300.49</v>
        <stp/>
        <stp>EM_S_FA_PROFIT_TTM</stp>
        <stp>3</stp>
        <stp>600237.SH</stp>
        <stp>2019-12-31</stp>
        <stp>1</stp>
        <tr r="J2389" s="3"/>
      </tp>
      <tp>
        <v>-2307657.63</v>
        <stp/>
        <stp>EM_S_FA_PROFIT_TTM</stp>
        <stp>3</stp>
        <stp>600234.SH</stp>
        <stp>2019-12-31</stp>
        <stp>1</stp>
        <tr r="J2386" s="3"/>
      </tp>
      <tp>
        <v>-2497299.46</v>
        <stp/>
        <stp>EM_S_FA_PROFIT_TTM</stp>
        <stp>3</stp>
        <stp>600235.SH</stp>
        <stp>2019-12-31</stp>
        <stp>1</stp>
        <tr r="J2387" s="3"/>
      </tp>
      <tp>
        <v>38686866.399999999</v>
        <stp/>
        <stp>EM_S_FA_PROFIT_TTM</stp>
        <stp>3</stp>
        <stp>600232.SH</stp>
        <stp>2019-12-31</stp>
        <stp>1</stp>
        <tr r="J2384" s="3"/>
      </tp>
      <tp>
        <v>54820007.700000003</v>
        <stp/>
        <stp>EM_S_FA_PROFIT_TTM</stp>
        <stp>3</stp>
        <stp>603232.SH</stp>
        <stp>2019-12-31</stp>
        <stp>1</stp>
        <tr r="J3325" s="3"/>
      </tp>
      <tp>
        <v>2080609253.3900001</v>
        <stp/>
        <stp>EM_S_FA_PROFIT_TTM</stp>
        <stp>3</stp>
        <stp>601233.SH</stp>
        <stp>2019-12-31</stp>
        <stp>1</stp>
        <tr r="J3070" s="3"/>
      </tp>
      <tp>
        <v>2048343602.51</v>
        <stp/>
        <stp>EM_S_FA_PROFIT_TTM</stp>
        <stp>3</stp>
        <stp>600233.SH</stp>
        <stp>2019-12-31</stp>
        <stp>1</stp>
        <tr r="J2385" s="3"/>
      </tp>
      <tp>
        <v>667774769.96000004</v>
        <stp/>
        <stp>EM_S_FA_PROFIT_TTM</stp>
        <stp>3</stp>
        <stp>603233.SH</stp>
        <stp>2019-12-31</stp>
        <stp>1</stp>
        <tr r="J3326" s="3"/>
      </tp>
      <tp>
        <v>-36140625.649999999</v>
        <stp/>
        <stp>EM_S_FA_PROFIT_TTM</stp>
        <stp>3</stp>
        <stp>600230.SH</stp>
        <stp>2019-12-31</stp>
        <stp>1</stp>
        <tr r="J2382" s="3"/>
      </tp>
      <tp>
        <v>1263272214.0599999</v>
        <stp/>
        <stp>EM_S_FA_PROFIT_TTM</stp>
        <stp>3</stp>
        <stp>601231.SH</stp>
        <stp>2019-12-31</stp>
        <stp>1</stp>
        <tr r="J3069" s="3"/>
      </tp>
      <tp>
        <v>342306498.48000002</v>
        <stp/>
        <stp>EM_S_FA_PROFIT_TTM</stp>
        <stp>3</stp>
        <stp>600231.SH</stp>
        <stp>2019-12-31</stp>
        <stp>1</stp>
        <tr r="J2383" s="3"/>
      </tp>
      <tp>
        <v>932932681.44000006</v>
        <stp/>
        <stp>EM_S_FA_PROFIT_TTM</stp>
        <stp>3</stp>
        <stp>601228.SH</stp>
        <stp>2019-12-31</stp>
        <stp>1</stp>
        <tr r="J3067" s="3"/>
      </tp>
      <tp>
        <v>1332249.08</v>
        <stp/>
        <stp>EM_S_FA_PROFIT_TTM</stp>
        <stp>3</stp>
        <stp>600228.SH</stp>
        <stp>2019-12-31</stp>
        <stp>1</stp>
        <tr r="J2380" s="3"/>
      </tp>
      <tp>
        <v>753934903.69000006</v>
        <stp/>
        <stp>EM_S_FA_PROFIT_TTM</stp>
        <stp>3</stp>
        <stp>603228.SH</stp>
        <stp>2019-12-31</stp>
        <stp>1</stp>
        <tr r="J3323" s="3"/>
      </tp>
      <tp>
        <v>20156229000</v>
        <stp/>
        <stp>EM_S_FA_PROFIT_TTM</stp>
        <stp>3</stp>
        <stp>601229.SH</stp>
        <stp>2019-12-31</stp>
        <stp>1</stp>
        <tr r="J3068" s="3"/>
      </tp>
      <tp>
        <v>417360573.99000001</v>
        <stp/>
        <stp>EM_S_FA_PROFIT_TTM</stp>
        <stp>3</stp>
        <stp>600229.SH</stp>
        <stp>2019-12-31</stp>
        <stp>1</stp>
        <tr r="J2381" s="3"/>
      </tp>
      <tp>
        <v>61804830.740000002</v>
        <stp/>
        <stp>EM_S_FA_PROFIT_TTM</stp>
        <stp>3</stp>
        <stp>603229.SH</stp>
        <stp>2019-12-31</stp>
        <stp>1</stp>
        <tr r="J3324" s="3"/>
      </tp>
      <tp>
        <v>68460604.659999996</v>
        <stp/>
        <stp>EM_S_FA_PROFIT_TTM</stp>
        <stp>3</stp>
        <stp>601226.SH</stp>
        <stp>2019-12-31</stp>
        <stp>1</stp>
        <tr r="J3066" s="3"/>
      </tp>
      <tp>
        <v>140767530.66999999</v>
        <stp/>
        <stp>EM_S_FA_PROFIT_TTM</stp>
        <stp>3</stp>
        <stp>600226.SH</stp>
        <stp>2019-12-31</stp>
        <stp>1</stp>
        <tr r="J2378" s="3"/>
      </tp>
      <tp>
        <v>100889002.40000001</v>
        <stp/>
        <stp>EM_S_FA_PROFIT_TTM</stp>
        <stp>3</stp>
        <stp>603226.SH</stp>
        <stp>2019-12-31</stp>
        <stp>1</stp>
        <tr r="J3321" s="3"/>
      </tp>
      <tp>
        <v>-1665860796.6600001</v>
        <stp/>
        <stp>EM_S_FA_PROFIT_TTM</stp>
        <stp>3</stp>
        <stp>600227.SH</stp>
        <stp>2019-12-31</stp>
        <stp>1</stp>
        <tr r="J2379" s="3"/>
      </tp>
      <tp>
        <v>124483374.33</v>
        <stp/>
        <stp>EM_S_FA_PROFIT_TTM</stp>
        <stp>3</stp>
        <stp>603227.SH</stp>
        <stp>2019-12-31</stp>
        <stp>1</stp>
        <tr r="J3322" s="3"/>
      </tp>
      <tp>
        <v>15848846796.93</v>
        <stp/>
        <stp>EM_S_FA_PROFIT_TTM</stp>
        <stp>3</stp>
        <stp>601225.SH</stp>
        <stp>2019-12-31</stp>
        <stp>1</stp>
        <tr r="J3065" s="3"/>
      </tp>
      <tp>
        <v>-364841077.29000002</v>
        <stp/>
        <stp>EM_S_FA_PROFIT_TTM</stp>
        <stp>3</stp>
        <stp>600225.SH</stp>
        <stp>2019-12-31</stp>
        <stp>1</stp>
        <tr r="J2377" s="3"/>
      </tp>
      <tp>
        <v>1072721725.5</v>
        <stp/>
        <stp>EM_S_FA_PROFIT_TTM</stp>
        <stp>3</stp>
        <stp>603225.SH</stp>
        <stp>2019-12-31</stp>
        <stp>1</stp>
        <tr r="J3320" s="3"/>
      </tp>
      <tp>
        <v>800818605.22000003</v>
        <stp/>
        <stp>EM_S_FA_PROFIT_TTM</stp>
        <stp>3</stp>
        <stp>601222.SH</stp>
        <stp>2019-12-31</stp>
        <stp>1</stp>
        <tr r="J3064" s="3"/>
      </tp>
      <tp>
        <v>-88433839.310000002</v>
        <stp/>
        <stp>EM_S_FA_PROFIT_TTM</stp>
        <stp>3</stp>
        <stp>600222.SH</stp>
        <stp>2019-12-31</stp>
        <stp>1</stp>
        <tr r="J2375" s="3"/>
      </tp>
      <tp>
        <v>43517354.799999997</v>
        <stp/>
        <stp>EM_S_FA_PROFIT_TTM</stp>
        <stp>3</stp>
        <stp>603222.SH</stp>
        <stp>2019-12-31</stp>
        <stp>1</stp>
        <tr r="J3318" s="3"/>
      </tp>
      <tp>
        <v>279002670.75999999</v>
        <stp/>
        <stp>EM_S_FA_PROFIT_TTM</stp>
        <stp>3</stp>
        <stp>600223.SH</stp>
        <stp>2019-12-31</stp>
        <stp>1</stp>
        <tr r="J2376" s="3"/>
      </tp>
      <tp>
        <v>-1325.63</v>
        <stp/>
        <stp>EM_S_FA_PROFIT_TTM</stp>
        <stp>3</stp>
        <stp>603223.SH</stp>
        <stp>2019-12-31</stp>
        <stp>1</stp>
        <tr r="J3319" s="3"/>
      </tp>
      <tp>
        <v>153533748.81999999</v>
        <stp/>
        <stp>EM_S_FA_PROFIT_TTM</stp>
        <stp>3</stp>
        <stp>600220.SH</stp>
        <stp>2019-12-31</stp>
        <stp>1</stp>
        <tr r="J2373" s="3"/>
      </tp>
      <tp>
        <v>151270969.91999999</v>
        <stp/>
        <stp>EM_S_FA_PROFIT_TTM</stp>
        <stp>3</stp>
        <stp>603220.SH</stp>
        <stp>2019-12-31</stp>
        <stp>1</stp>
        <tr r="J3317" s="3"/>
      </tp>
      <tp>
        <v>-3710348000</v>
        <stp/>
        <stp>EM_S_FA_PROFIT_TTM</stp>
        <stp>3</stp>
        <stp>600221.SH</stp>
        <stp>2019-12-31</stp>
        <stp>1</stp>
        <tr r="J2374" s="3"/>
      </tp>
      <tp>
        <v>57674870.289999999</v>
        <stp/>
        <stp>EM_S_FA_PROFIT_TTM</stp>
        <stp>3</stp>
        <stp>601218.SH</stp>
        <stp>2019-12-31</stp>
        <stp>1</stp>
        <tr r="J3063" s="3"/>
      </tp>
      <tp>
        <v>66893648.880000003</v>
        <stp/>
        <stp>EM_S_FA_PROFIT_TTM</stp>
        <stp>3</stp>
        <stp>600218.SH</stp>
        <stp>2019-12-31</stp>
        <stp>1</stp>
        <tr r="J2371" s="3"/>
      </tp>
      <tp>
        <v>425972554.56</v>
        <stp/>
        <stp>EM_S_FA_PROFIT_TTM</stp>
        <stp>3</stp>
        <stp>603218.SH</stp>
        <stp>2019-12-31</stp>
        <stp>1</stp>
        <tr r="J3316" s="3"/>
      </tp>
      <tp>
        <v>1405922529.1900001</v>
        <stp/>
        <stp>EM_S_FA_PROFIT_TTM</stp>
        <stp>3</stp>
        <stp>600219.SH</stp>
        <stp>2019-12-31</stp>
        <stp>1</stp>
        <tr r="J2372" s="3"/>
      </tp>
      <tp>
        <v>2341088668.1999998</v>
        <stp/>
        <stp>EM_S_FA_PROFIT_TTM</stp>
        <stp>3</stp>
        <stp>601216.SH</stp>
        <stp>2019-12-31</stp>
        <stp>1</stp>
        <tr r="J3062" s="3"/>
      </tp>
      <tp>
        <v>174499921.58000001</v>
        <stp/>
        <stp>EM_S_FA_PROFIT_TTM</stp>
        <stp>3</stp>
        <stp>600216.SH</stp>
        <stp>2019-12-31</stp>
        <stp>1</stp>
        <tr r="J2369" s="3"/>
      </tp>
      <tp>
        <v>403333065.50999999</v>
        <stp/>
        <stp>EM_S_FA_PROFIT_TTM</stp>
        <stp>3</stp>
        <stp>600217.SH</stp>
        <stp>2019-12-31</stp>
        <stp>1</stp>
        <tr r="J2370" s="3"/>
      </tp>
      <tp>
        <v>162002609.28999999</v>
        <stp/>
        <stp>EM_S_FA_PROFIT_TTM</stp>
        <stp>3</stp>
        <stp>603217.SH</stp>
        <stp>2019-12-31</stp>
        <stp>1</stp>
        <tr r="J3315" s="3"/>
      </tp>
      <tp>
        <v>153536855.09</v>
        <stp/>
        <stp>EM_S_FA_PROFIT_TTM</stp>
        <stp>3</stp>
        <stp>603214.SH</stp>
        <stp>2019-12-31</stp>
        <stp>1</stp>
        <tr r="J3314" s="3"/>
      </tp>
      <tp>
        <v>89343141.599999994</v>
        <stp/>
        <stp>EM_S_FA_PROFIT_TTM</stp>
        <stp>3</stp>
        <stp>600215.SH</stp>
        <stp>2019-12-31</stp>
        <stp>1</stp>
        <tr r="J2368" s="3"/>
      </tp>
      <tp>
        <v>401066050.94999999</v>
        <stp/>
        <stp>EM_S_FA_PROFIT_TTM</stp>
        <stp>3</stp>
        <stp>601212.SH</stp>
        <stp>2019-12-31</stp>
        <stp>1</stp>
        <tr r="J3061" s="3"/>
      </tp>
      <tp>
        <v>-373406472.38999999</v>
        <stp/>
        <stp>EM_S_FA_PROFIT_TTM</stp>
        <stp>3</stp>
        <stp>600212.SH</stp>
        <stp>2019-12-31</stp>
        <stp>1</stp>
        <tr r="J2366" s="3"/>
      </tp>
      <tp>
        <v>7935613.7800000003</v>
        <stp/>
        <stp>EM_S_FA_PROFIT_TTM</stp>
        <stp>3</stp>
        <stp>600213.SH</stp>
        <stp>2019-12-31</stp>
        <stp>1</stp>
        <tr r="J2367" s="3"/>
      </tp>
      <tp>
        <v>464292897.75999999</v>
        <stp/>
        <stp>EM_S_FA_PROFIT_TTM</stp>
        <stp>3</stp>
        <stp>600210.SH</stp>
        <stp>2019-12-31</stp>
        <stp>1</stp>
        <tr r="J2364" s="3"/>
      </tp>
      <tp>
        <v>8250033045</v>
        <stp/>
        <stp>EM_S_FA_PROFIT_TTM</stp>
        <stp>3</stp>
        <stp>601211.SH</stp>
        <stp>2019-12-31</stp>
        <stp>1</stp>
        <tr r="J3060" s="3"/>
      </tp>
      <tp>
        <v>227875299.09999999</v>
        <stp/>
        <stp>EM_S_FA_PROFIT_TTM</stp>
        <stp>3</stp>
        <stp>600211.SH</stp>
        <stp>2019-12-31</stp>
        <stp>1</stp>
        <tr r="J2365" s="3"/>
      </tp>
      <tp>
        <v>65574729.030000001</v>
        <stp/>
        <stp>EM_S_FA_PROFIT_TTM</stp>
        <stp>3</stp>
        <stp>688202.SH</stp>
        <stp>2019-12-31</stp>
        <stp>1</stp>
        <tr r="J3724" s="3"/>
      </tp>
      <tp>
        <v>44772774.240000002</v>
        <stp/>
        <stp>EM_S_FA_PROFIT_TTM</stp>
        <stp>3</stp>
        <stp>601208.SH</stp>
        <stp>2019-12-31</stp>
        <stp>1</stp>
        <tr r="J3059" s="3"/>
      </tp>
      <tp>
        <v>3357906596.3000002</v>
        <stp/>
        <stp>EM_S_FA_PROFIT_TTM</stp>
        <stp>3</stp>
        <stp>600208.SH</stp>
        <stp>2019-12-31</stp>
        <stp>1</stp>
        <tr r="J2362" s="3"/>
      </tp>
      <tp>
        <v>225341496.16999999</v>
        <stp/>
        <stp>EM_S_FA_PROFIT_TTM</stp>
        <stp>3</stp>
        <stp>603208.SH</stp>
        <stp>2019-12-31</stp>
        <stp>1</stp>
        <tr r="J3313" s="3"/>
      </tp>
      <tp>
        <v>7698175.4900000002</v>
        <stp/>
        <stp>EM_S_FA_PROFIT_TTM</stp>
        <stp>3</stp>
        <stp>600209.SH</stp>
        <stp>2019-12-31</stp>
        <stp>1</stp>
        <tr r="J2363" s="3"/>
      </tp>
      <tp>
        <v>91289811.700000003</v>
        <stp/>
        <stp>EM_S_FA_PROFIT_TTM</stp>
        <stp>3</stp>
        <stp>600206.SH</stp>
        <stp>2019-12-31</stp>
        <stp>1</stp>
        <tr r="J2360" s="3"/>
      </tp>
      <tp>
        <v>-273034360.69999999</v>
        <stp/>
        <stp>EM_S_FA_PROFIT_TTM</stp>
        <stp>3</stp>
        <stp>600207.SH</stp>
        <stp>2019-12-31</stp>
        <stp>1</stp>
        <tr r="J2361" s="3"/>
      </tp>
      <tp>
        <v>50478016.590000004</v>
        <stp/>
        <stp>EM_S_FA_PROFIT_TTM</stp>
        <stp>3</stp>
        <stp>600202.SH</stp>
        <stp>2019-12-31</stp>
        <stp>1</stp>
        <tr r="J2358" s="3"/>
      </tp>
      <tp>
        <v>52686114.539999999</v>
        <stp/>
        <stp>EM_S_FA_PROFIT_TTM</stp>
        <stp>3</stp>
        <stp>600203.SH</stp>
        <stp>2019-12-31</stp>
        <stp>1</stp>
        <tr r="J2359" s="3"/>
      </tp>
      <tp>
        <v>169543853.5</v>
        <stp/>
        <stp>EM_S_FA_PROFIT_TTM</stp>
        <stp>3</stp>
        <stp>603203.SH</stp>
        <stp>2019-12-31</stp>
        <stp>1</stp>
        <tr r="J3312" s="3"/>
      </tp>
      <tp>
        <v>618197662.69000006</v>
        <stp/>
        <stp>EM_S_FA_PROFIT_TTM</stp>
        <stp>3</stp>
        <stp>601200.SH</stp>
        <stp>2019-12-31</stp>
        <stp>1</stp>
        <tr r="J3058" s="3"/>
      </tp>
      <tp>
        <v>-346074907.57999998</v>
        <stp/>
        <stp>EM_S_FA_PROFIT_TTM</stp>
        <stp>3</stp>
        <stp>600200.SH</stp>
        <stp>2019-12-31</stp>
        <stp>1</stp>
        <tr r="J2356" s="3"/>
      </tp>
      <tp>
        <v>72150932.349999994</v>
        <stp/>
        <stp>EM_S_FA_PROFIT_TTM</stp>
        <stp>3</stp>
        <stp>603200.SH</stp>
        <stp>2019-12-31</stp>
        <stp>1</stp>
        <tr r="J3311" s="3"/>
      </tp>
      <tp>
        <v>323160671.29000002</v>
        <stp/>
        <stp>EM_S_FA_PROFIT_TTM</stp>
        <stp>3</stp>
        <stp>600201.SH</stp>
        <stp>2019-12-31</stp>
        <stp>1</stp>
        <tr r="J2357" s="3"/>
      </tp>
      <tp>
        <v>4005388523</v>
        <stp/>
        <stp>EM_S_FA_PROFIT_TTM</stp>
        <stp>3</stp>
        <stp>601298.SH</stp>
        <stp>2019-12-31</stp>
        <stp>1</stp>
        <tr r="J3075" s="3"/>
      </tp>
      <tp>
        <v>889715078.95000005</v>
        <stp/>
        <stp>EM_S_FA_PROFIT_TTM</stp>
        <stp>3</stp>
        <stp>600298.SH</stp>
        <stp>2019-12-31</stp>
        <stp>1</stp>
        <tr r="J2439" s="3"/>
      </tp>
      <tp>
        <v>670975125.33000004</v>
        <stp/>
        <stp>EM_S_FA_PROFIT_TTM</stp>
        <stp>3</stp>
        <stp>603298.SH</stp>
        <stp>2019-12-31</stp>
        <stp>1</stp>
        <tr r="J3346" s="3"/>
      </tp>
      <tp>
        <v>1321513499</v>
        <stp/>
        <stp>EM_S_FA_PROFIT_TTM</stp>
        <stp>3</stp>
        <stp>600299.SH</stp>
        <stp>2019-12-31</stp>
        <stp>1</stp>
        <tr r="J2440" s="3"/>
      </tp>
      <tp>
        <v>194308189.13</v>
        <stp/>
        <stp>EM_S_FA_PROFIT_TTM</stp>
        <stp>3</stp>
        <stp>603299.SH</stp>
        <stp>2019-12-31</stp>
        <stp>1</stp>
        <tr r="J3347" s="3"/>
      </tp>
      <tp>
        <v>3069948036.3499999</v>
        <stp/>
        <stp>EM_S_FA_PROFIT_TTM</stp>
        <stp>3</stp>
        <stp>600297.SH</stp>
        <stp>2019-12-31</stp>
        <stp>1</stp>
        <tr r="J2438" s="3"/>
      </tp>
      <tp>
        <v>129416554.03</v>
        <stp/>
        <stp>EM_S_FA_PROFIT_TTM</stp>
        <stp>3</stp>
        <stp>603297.SH</stp>
        <stp>2019-12-31</stp>
        <stp>1</stp>
        <tr r="J3345" s="3"/>
      </tp>
      <tp>
        <v>1757401153.3099999</v>
        <stp/>
        <stp>EM_S_FA_PROFIT_TTM</stp>
        <stp>3</stp>
        <stp>600295.SH</stp>
        <stp>2019-12-31</stp>
        <stp>1</stp>
        <tr r="J2437" s="3"/>
      </tp>
      <tp>
        <v>138234348.21000001</v>
        <stp/>
        <stp>EM_S_FA_PROFIT_TTM</stp>
        <stp>3</stp>
        <stp>600292.SH</stp>
        <stp>2019-12-31</stp>
        <stp>1</stp>
        <tr r="J2435" s="3"/>
      </tp>
      <tp>
        <v>23466114.870000001</v>
        <stp/>
        <stp>EM_S_FA_PROFIT_TTM</stp>
        <stp>3</stp>
        <stp>600293.SH</stp>
        <stp>2019-12-31</stp>
        <stp>1</stp>
        <tr r="J2436" s="3"/>
      </tp>
      <tp>
        <v>-84687398.120000005</v>
        <stp/>
        <stp>EM_S_FA_PROFIT_TTM</stp>
        <stp>3</stp>
        <stp>600290.SH</stp>
        <stp>2019-12-31</stp>
        <stp>1</stp>
        <tr r="J2433" s="3"/>
      </tp>
      <tp>
        <v>135375316.99000001</v>
        <stp/>
        <stp>EM_S_FA_PROFIT_TTM</stp>
        <stp>3</stp>
        <stp>688299.SH</stp>
        <stp>2019-12-31</stp>
        <stp>1</stp>
        <tr r="J3726" s="3"/>
      </tp>
      <tp>
        <v>-2640115252.4400001</v>
        <stp/>
        <stp>EM_S_FA_PROFIT_TTM</stp>
        <stp>3</stp>
        <stp>600291.SH</stp>
        <stp>2019-12-31</stp>
        <stp>1</stp>
        <tr r="J2434" s="3"/>
      </tp>
      <tp>
        <v>212618000000</v>
        <stp/>
        <stp>EM_S_FA_PROFIT_TTM</stp>
        <stp>3</stp>
        <stp>601288.SH</stp>
        <stp>2019-12-31</stp>
        <stp>1</stp>
        <tr r="J3074" s="3"/>
      </tp>
      <tp>
        <v>102669804.70999999</v>
        <stp/>
        <stp>EM_S_FA_PROFIT_TTM</stp>
        <stp>3</stp>
        <stp>600288.SH</stp>
        <stp>2019-12-31</stp>
        <stp>1</stp>
        <tr r="J2431" s="3"/>
      </tp>
      <tp>
        <v>5071392468.2299995</v>
        <stp/>
        <stp>EM_S_FA_PROFIT_TTM</stp>
        <stp>3</stp>
        <stp>603288.SH</stp>
        <stp>2019-12-31</stp>
        <stp>1</stp>
        <tr r="J3343" s="3"/>
      </tp>
      <tp>
        <v>-1187323414.22</v>
        <stp/>
        <stp>EM_S_FA_PROFIT_TTM</stp>
        <stp>3</stp>
        <stp>600289.SH</stp>
        <stp>2019-12-31</stp>
        <stp>1</stp>
        <tr r="J2432" s="3"/>
      </tp>
      <tp>
        <v>119671353.14</v>
        <stp/>
        <stp>EM_S_FA_PROFIT_TTM</stp>
        <stp>3</stp>
        <stp>603289.SH</stp>
        <stp>2019-12-31</stp>
        <stp>1</stp>
        <tr r="J3344" s="3"/>
      </tp>
      <tp>
        <v>22305504.73</v>
        <stp/>
        <stp>EM_S_FA_PROFIT_TTM</stp>
        <stp>3</stp>
        <stp>603286.SH</stp>
        <stp>2019-12-31</stp>
        <stp>1</stp>
        <tr r="J3342" s="3"/>
      </tp>
      <tp>
        <v>216703869.78</v>
        <stp/>
        <stp>EM_S_FA_PROFIT_TTM</stp>
        <stp>3</stp>
        <stp>600287.SH</stp>
        <stp>2019-12-31</stp>
        <stp>1</stp>
        <tr r="J2430" s="3"/>
      </tp>
      <tp>
        <v>495902774.66000003</v>
        <stp/>
        <stp>EM_S_FA_PROFIT_TTM</stp>
        <stp>3</stp>
        <stp>600284.SH</stp>
        <stp>2019-12-31</stp>
        <stp>1</stp>
        <tr r="J2428" s="3"/>
      </tp>
      <tp>
        <v>291388078.81999999</v>
        <stp/>
        <stp>EM_S_FA_PROFIT_TTM</stp>
        <stp>3</stp>
        <stp>600285.SH</stp>
        <stp>2019-12-31</stp>
        <stp>1</stp>
        <tr r="J2429" s="3"/>
      </tp>
      <tp>
        <v>3513494707.0799999</v>
        <stp/>
        <stp>EM_S_FA_PROFIT_TTM</stp>
        <stp>3</stp>
        <stp>600282.SH</stp>
        <stp>2019-12-31</stp>
        <stp>1</stp>
        <tr r="J2426" s="3"/>
      </tp>
      <tp>
        <v>19257506.629999999</v>
        <stp/>
        <stp>EM_S_FA_PROFIT_TTM</stp>
        <stp>3</stp>
        <stp>600283.SH</stp>
        <stp>2019-12-31</stp>
        <stp>1</stp>
        <tr r="J2427" s="3"/>
      </tp>
      <tp>
        <v>137302158.21000001</v>
        <stp/>
        <stp>EM_S_FA_PROFIT_TTM</stp>
        <stp>3</stp>
        <stp>603283.SH</stp>
        <stp>2019-12-31</stp>
        <stp>1</stp>
        <tr r="J3341" s="3"/>
      </tp>
      <tp>
        <v>64973967.43</v>
        <stp/>
        <stp>EM_S_FA_PROFIT_TTM</stp>
        <stp>3</stp>
        <stp>688288.SH</stp>
        <stp>2019-12-31</stp>
        <stp>1</stp>
        <tr r="J3725" s="3"/>
      </tp>
      <tp>
        <v>-480834432.24000001</v>
        <stp/>
        <stp>EM_S_FA_PROFIT_TTM</stp>
        <stp>3</stp>
        <stp>600280.SH</stp>
        <stp>2019-12-31</stp>
        <stp>1</stp>
        <tr r="J2424" s="3"/>
      </tp>
      <tp>
        <v>-116434449.25</v>
        <stp/>
        <stp>EM_S_FA_PROFIT_TTM</stp>
        <stp>3</stp>
        <stp>600281.SH</stp>
        <stp>2019-12-31</stp>
        <stp>1</stp>
        <tr r="J2425" s="3"/>
      </tp>
      <tp>
        <v>-140150359.19</v>
        <stp/>
        <stp>EM_S_FA_PROFIT_TTM</stp>
        <stp>3</stp>
        <stp>300208.SZ</stp>
        <stp>2019-12-31</stp>
        <stp>1</stp>
        <tr r="J1608" s="3"/>
      </tp>
      <tp>
        <v>212532825.69999999</v>
        <stp/>
        <stp>EM_S_FA_PROFIT_TTM</stp>
        <stp>3</stp>
        <stp>002238.SZ</stp>
        <stp>2019-12-31</stp>
        <stp>1</stp>
        <tr r="J698" s="3"/>
      </tp>
      <tp>
        <v>200950607.99000001</v>
        <stp/>
        <stp>EM_S_FA_PROFIT_TTM</stp>
        <stp>3</stp>
        <stp>300209.SZ</stp>
        <stp>2019-12-31</stp>
        <stp>1</stp>
        <tr r="J1609" s="3"/>
      </tp>
      <tp>
        <v>-365717187.48000002</v>
        <stp/>
        <stp>EM_S_FA_PROFIT_TTM</stp>
        <stp>3</stp>
        <stp>002239.SZ</stp>
        <stp>2019-12-31</stp>
        <stp>1</stp>
        <tr r="J699" s="3"/>
      </tp>
      <tp>
        <v>112208362.48999999</v>
        <stp/>
        <stp>EM_S_FA_PROFIT_TTM</stp>
        <stp>3</stp>
        <stp>300206.SZ</stp>
        <stp>2019-12-31</stp>
        <stp>1</stp>
        <tr r="J1606" s="3"/>
      </tp>
      <tp>
        <v>2848933624.0999999</v>
        <stp/>
        <stp>EM_S_FA_PROFIT_TTM</stp>
        <stp>3</stp>
        <stp>002236.SZ</stp>
        <stp>2019-12-31</stp>
        <stp>1</stp>
        <tr r="J696" s="3"/>
      </tp>
      <tp>
        <v>775437767.99000001</v>
        <stp/>
        <stp>EM_S_FA_PROFIT_TTM</stp>
        <stp>3</stp>
        <stp>300207.SZ</stp>
        <stp>2019-12-31</stp>
        <stp>1</stp>
        <tr r="J1607" s="3"/>
      </tp>
      <tp>
        <v>304048764.49000001</v>
        <stp/>
        <stp>EM_S_FA_PROFIT_TTM</stp>
        <stp>3</stp>
        <stp>002237.SZ</stp>
        <stp>2019-12-31</stp>
        <stp>1</stp>
        <tr r="J697" s="3"/>
      </tp>
      <tp>
        <v>56311701.060000002</v>
        <stp/>
        <stp>EM_S_FA_PROFIT_TTM</stp>
        <stp>3</stp>
        <stp>300204.SZ</stp>
        <stp>2019-12-31</stp>
        <stp>1</stp>
        <tr r="J1604" s="3"/>
      </tp>
      <tp>
        <v>1493400522.77</v>
        <stp/>
        <stp>EM_S_FA_PROFIT_TTM</stp>
        <stp>3</stp>
        <stp>002234.SZ</stp>
        <stp>2019-12-31</stp>
        <stp>1</stp>
        <tr r="J694" s="3"/>
      </tp>
      <tp>
        <v>198261294.08000001</v>
        <stp/>
        <stp>EM_S_FA_PROFIT_TTM</stp>
        <stp>3</stp>
        <stp>300205.SZ</stp>
        <stp>2019-12-31</stp>
        <stp>1</stp>
        <tr r="J1605" s="3"/>
      </tp>
      <tp>
        <v>96365770.930000007</v>
        <stp/>
        <stp>EM_S_FA_PROFIT_TTM</stp>
        <stp>3</stp>
        <stp>002235.SZ</stp>
        <stp>2019-12-31</stp>
        <stp>1</stp>
        <tr r="J695" s="3"/>
      </tp>
      <tp>
        <v>-128013391.5</v>
        <stp/>
        <stp>EM_S_FA_PROFIT_TTM</stp>
        <stp>3</stp>
        <stp>300202.SZ</stp>
        <stp>2019-12-31</stp>
        <stp>1</stp>
        <tr r="J1602" s="3"/>
      </tp>
      <tp>
        <v>77685106.439999998</v>
        <stp/>
        <stp>EM_S_FA_PROFIT_TTM</stp>
        <stp>3</stp>
        <stp>002232.SZ</stp>
        <stp>2019-12-31</stp>
        <stp>1</stp>
        <tr r="J692" s="3"/>
      </tp>
      <tp>
        <v>557140971.46000004</v>
        <stp/>
        <stp>EM_S_FA_PROFIT_TTM</stp>
        <stp>3</stp>
        <stp>300203.SZ</stp>
        <stp>2019-12-31</stp>
        <stp>1</stp>
        <tr r="J1603" s="3"/>
      </tp>
      <tp>
        <v>1528839185.47</v>
        <stp/>
        <stp>EM_S_FA_PROFIT_TTM</stp>
        <stp>3</stp>
        <stp>002233.SZ</stp>
        <stp>2019-12-31</stp>
        <stp>1</stp>
        <tr r="J693" s="3"/>
      </tp>
      <tp>
        <v>156877015.28999999</v>
        <stp/>
        <stp>EM_S_FA_PROFIT_TTM</stp>
        <stp>3</stp>
        <stp>300200.SZ</stp>
        <stp>2019-12-31</stp>
        <stp>1</stp>
        <tr r="J1600" s="3"/>
      </tp>
      <tp>
        <v>853840365.40999997</v>
        <stp/>
        <stp>EM_S_FA_PROFIT_TTM</stp>
        <stp>3</stp>
        <stp>002230.SZ</stp>
        <stp>2019-12-31</stp>
        <stp>1</stp>
        <tr r="J690" s="3"/>
      </tp>
      <tp>
        <v>64159958.009999998</v>
        <stp/>
        <stp>EM_S_FA_PROFIT_TTM</stp>
        <stp>3</stp>
        <stp>300201.SZ</stp>
        <stp>2019-12-31</stp>
        <stp>1</stp>
        <tr r="J1601" s="3"/>
      </tp>
      <tp>
        <v>-127759061.19</v>
        <stp/>
        <stp>EM_S_FA_PROFIT_TTM</stp>
        <stp>3</stp>
        <stp>002231.SZ</stp>
        <stp>2019-12-31</stp>
        <stp>1</stp>
        <tr r="J691" s="3"/>
      </tp>
      <tp>
        <v>71583159.459999993</v>
        <stp/>
        <stp>EM_S_FA_PROFIT_TTM</stp>
        <stp>3</stp>
        <stp>300218.SZ</stp>
        <stp>2019-12-31</stp>
        <stp>1</stp>
        <tr r="J1618" s="3"/>
      </tp>
      <tp>
        <v>275111310.82999998</v>
        <stp/>
        <stp>EM_S_FA_PROFIT_TTM</stp>
        <stp>3</stp>
        <stp>002228.SZ</stp>
        <stp>2019-12-31</stp>
        <stp>1</stp>
        <tr r="J688" s="3"/>
      </tp>
      <tp>
        <v>-903624999.79999995</v>
        <stp/>
        <stp>EM_S_FA_PROFIT_TTM</stp>
        <stp>3</stp>
        <stp>300219.SZ</stp>
        <stp>2019-12-31</stp>
        <stp>1</stp>
        <tr r="J1619" s="3"/>
      </tp>
      <tp>
        <v>23896323.440000001</v>
        <stp/>
        <stp>EM_S_FA_PROFIT_TTM</stp>
        <stp>3</stp>
        <stp>002229.SZ</stp>
        <stp>2019-12-31</stp>
        <stp>1</stp>
        <tr r="J689" s="3"/>
      </tp>
      <tp>
        <v>-2564252306.54</v>
        <stp/>
        <stp>EM_S_FA_PROFIT_TTM</stp>
        <stp>3</stp>
        <stp>300216.SZ</stp>
        <stp>2019-12-31</stp>
        <stp>1</stp>
        <tr r="J1616" s="3"/>
      </tp>
      <tp>
        <v>472200632.54000002</v>
        <stp/>
        <stp>EM_S_FA_PROFIT_TTM</stp>
        <stp>3</stp>
        <stp>002226.SZ</stp>
        <stp>2019-12-31</stp>
        <stp>1</stp>
        <tr r="J686" s="3"/>
      </tp>
      <tp>
        <v>67230425.439999998</v>
        <stp/>
        <stp>EM_S_FA_PROFIT_TTM</stp>
        <stp>3</stp>
        <stp>300217.SZ</stp>
        <stp>2019-12-31</stp>
        <stp>1</stp>
        <tr r="J1617" s="3"/>
      </tp>
      <tp>
        <v>13859646.970000001</v>
        <stp/>
        <stp>EM_S_FA_PROFIT_TTM</stp>
        <stp>3</stp>
        <stp>002227.SZ</stp>
        <stp>2019-12-31</stp>
        <stp>1</stp>
        <tr r="J687" s="3"/>
      </tp>
      <tp>
        <v>134343986.38999999</v>
        <stp/>
        <stp>EM_S_FA_PROFIT_TTM</stp>
        <stp>3</stp>
        <stp>300214.SZ</stp>
        <stp>2019-12-31</stp>
        <stp>1</stp>
        <tr r="J1614" s="3"/>
      </tp>
      <tp>
        <v>87808836.609999999</v>
        <stp/>
        <stp>EM_S_FA_PROFIT_TTM</stp>
        <stp>3</stp>
        <stp>002224.SZ</stp>
        <stp>2019-12-31</stp>
        <stp>1</stp>
        <tr r="J684" s="3"/>
      </tp>
      <tp>
        <v>153664531.97999999</v>
        <stp/>
        <stp>EM_S_FA_PROFIT_TTM</stp>
        <stp>3</stp>
        <stp>300215.SZ</stp>
        <stp>2019-12-31</stp>
        <stp>1</stp>
        <tr r="J1615" s="3"/>
      </tp>
      <tp>
        <v>274866314.61000001</v>
        <stp/>
        <stp>EM_S_FA_PROFIT_TTM</stp>
        <stp>3</stp>
        <stp>002225.SZ</stp>
        <stp>2019-12-31</stp>
        <stp>1</stp>
        <tr r="J685" s="3"/>
      </tp>
      <tp>
        <v>433151876.74000001</v>
        <stp/>
        <stp>EM_S_FA_PROFIT_TTM</stp>
        <stp>3</stp>
        <stp>300212.SZ</stp>
        <stp>2019-12-31</stp>
        <stp>1</stp>
        <tr r="J1612" s="3"/>
      </tp>
      <tp>
        <v>133559996.44</v>
        <stp/>
        <stp>EM_S_FA_PROFIT_TTM</stp>
        <stp>3</stp>
        <stp>002222.SZ</stp>
        <stp>2019-12-31</stp>
        <stp>1</stp>
        <tr r="J682" s="3"/>
      </tp>
      <tp>
        <v>149711888.03999999</v>
        <stp/>
        <stp>EM_S_FA_PROFIT_TTM</stp>
        <stp>3</stp>
        <stp>300213.SZ</stp>
        <stp>2019-12-31</stp>
        <stp>1</stp>
        <tr r="J1613" s="3"/>
      </tp>
      <tp>
        <v>821870348.38</v>
        <stp/>
        <stp>EM_S_FA_PROFIT_TTM</stp>
        <stp>3</stp>
        <stp>002223.SZ</stp>
        <stp>2019-12-31</stp>
        <stp>1</stp>
        <tr r="J683" s="3"/>
      </tp>
      <tp>
        <v>-180628295.90000001</v>
        <stp/>
        <stp>EM_S_FA_PROFIT_TTM</stp>
        <stp>3</stp>
        <stp>300210.SZ</stp>
        <stp>2019-12-31</stp>
        <stp>1</stp>
        <tr r="J1610" s="3"/>
      </tp>
      <tp>
        <v>-640551122.88999999</v>
        <stp/>
        <stp>EM_S_FA_PROFIT_TTM</stp>
        <stp>3</stp>
        <stp>002220.SZ</stp>
        <stp>2019-12-31</stp>
        <stp>1</stp>
        <tr r="J680" s="3"/>
      </tp>
      <tp>
        <v>5640762.8300000001</v>
        <stp/>
        <stp>EM_S_FA_PROFIT_TTM</stp>
        <stp>3</stp>
        <stp>300211.SZ</stp>
        <stp>2019-12-31</stp>
        <stp>1</stp>
        <tr r="J1611" s="3"/>
      </tp>
      <tp>
        <v>1159147805.23</v>
        <stp/>
        <stp>EM_S_FA_PROFIT_TTM</stp>
        <stp>3</stp>
        <stp>002221.SZ</stp>
        <stp>2019-12-31</stp>
        <stp>1</stp>
        <tr r="J681" s="3"/>
      </tp>
      <tp>
        <v>59800566.130000003</v>
        <stp/>
        <stp>EM_S_FA_PROFIT_TTM</stp>
        <stp>3</stp>
        <stp>300228.SZ</stp>
        <stp>2019-12-31</stp>
        <stp>1</stp>
        <tr r="J1628" s="3"/>
      </tp>
      <tp>
        <v>89312812.129999995</v>
        <stp/>
        <stp>EM_S_FA_PROFIT_TTM</stp>
        <stp>3</stp>
        <stp>002218.SZ</stp>
        <stp>2019-12-31</stp>
        <stp>1</stp>
        <tr r="J678" s="3"/>
      </tp>
      <tp>
        <v>88050796.859999999</v>
        <stp/>
        <stp>EM_S_FA_PROFIT_TTM</stp>
        <stp>3</stp>
        <stp>300229.SZ</stp>
        <stp>2019-12-31</stp>
        <stp>1</stp>
        <tr r="J1629" s="3"/>
      </tp>
      <tp>
        <v>-1191157845.5599999</v>
        <stp/>
        <stp>EM_S_FA_PROFIT_TTM</stp>
        <stp>3</stp>
        <stp>002219.SZ</stp>
        <stp>2019-12-31</stp>
        <stp>1</stp>
        <tr r="J679" s="3"/>
      </tp>
      <tp>
        <v>294903542.02999997</v>
        <stp/>
        <stp>EM_S_FA_PROFIT_TTM</stp>
        <stp>3</stp>
        <stp>300226.SZ</stp>
        <stp>2019-12-31</stp>
        <stp>1</stp>
        <tr r="J1626" s="3"/>
      </tp>
      <tp>
        <v>128500435.13</v>
        <stp/>
        <stp>EM_S_FA_PROFIT_TTM</stp>
        <stp>3</stp>
        <stp>002216.SZ</stp>
        <stp>2019-12-31</stp>
        <stp>1</stp>
        <tr r="J676" s="3"/>
      </tp>
      <tp>
        <v>72075527.980000004</v>
        <stp/>
        <stp>EM_S_FA_PROFIT_TTM</stp>
        <stp>3</stp>
        <stp>300227.SZ</stp>
        <stp>2019-12-31</stp>
        <stp>1</stp>
        <tr r="J1627" s="3"/>
      </tp>
      <tp>
        <v>769629406.5</v>
        <stp/>
        <stp>EM_S_FA_PROFIT_TTM</stp>
        <stp>3</stp>
        <stp>002217.SZ</stp>
        <stp>2019-12-31</stp>
        <stp>1</stp>
        <tr r="J677" s="3"/>
      </tp>
      <tp>
        <v>-60134188.82</v>
        <stp/>
        <stp>EM_S_FA_PROFIT_TTM</stp>
        <stp>3</stp>
        <stp>300224.SZ</stp>
        <stp>2019-12-31</stp>
        <stp>1</stp>
        <tr r="J1624" s="3"/>
      </tp>
      <tp>
        <v>114326309.39</v>
        <stp/>
        <stp>EM_S_FA_PROFIT_TTM</stp>
        <stp>3</stp>
        <stp>002214.SZ</stp>
        <stp>2019-12-31</stp>
        <stp>1</stp>
        <tr r="J674" s="3"/>
      </tp>
      <tp>
        <v>26973948.289999999</v>
        <stp/>
        <stp>EM_S_FA_PROFIT_TTM</stp>
        <stp>3</stp>
        <stp>300225.SZ</stp>
        <stp>2019-12-31</stp>
        <stp>1</stp>
        <tr r="J1625" s="3"/>
      </tp>
      <tp>
        <v>311349522.19999999</v>
        <stp/>
        <stp>EM_S_FA_PROFIT_TTM</stp>
        <stp>3</stp>
        <stp>002215.SZ</stp>
        <stp>2019-12-31</stp>
        <stp>1</stp>
        <tr r="J675" s="3"/>
      </tp>
      <tp>
        <v>198214366.47</v>
        <stp/>
        <stp>EM_S_FA_PROFIT_TTM</stp>
        <stp>3</stp>
        <stp>300222.SZ</stp>
        <stp>2019-12-31</stp>
        <stp>1</stp>
        <tr r="J1622" s="3"/>
      </tp>
      <tp>
        <v>352563693.51999998</v>
        <stp/>
        <stp>EM_S_FA_PROFIT_TTM</stp>
        <stp>3</stp>
        <stp>002212.SZ</stp>
        <stp>2019-12-31</stp>
        <stp>1</stp>
        <tr r="J672" s="3"/>
      </tp>
      <tp>
        <v>57639805.789999999</v>
        <stp/>
        <stp>EM_S_FA_PROFIT_TTM</stp>
        <stp>3</stp>
        <stp>300223.SZ</stp>
        <stp>2019-12-31</stp>
        <stp>1</stp>
        <tr r="J1623" s="3"/>
      </tp>
      <tp>
        <v>-5059266.32</v>
        <stp/>
        <stp>EM_S_FA_PROFIT_TTM</stp>
        <stp>3</stp>
        <stp>002213.SZ</stp>
        <stp>2019-12-31</stp>
        <stp>1</stp>
        <tr r="J673" s="3"/>
      </tp>
      <tp>
        <v>14476968.189999999</v>
        <stp/>
        <stp>EM_S_FA_PROFIT_TTM</stp>
        <stp>3</stp>
        <stp>300220.SZ</stp>
        <stp>2019-12-31</stp>
        <stp>1</stp>
        <tr r="J1620" s="3"/>
      </tp>
      <tp>
        <v>-3109404842.9899998</v>
        <stp/>
        <stp>EM_S_FA_PROFIT_TTM</stp>
        <stp>3</stp>
        <stp>002210.SZ</stp>
        <stp>2019-12-31</stp>
        <stp>1</stp>
        <tr r="J670" s="3"/>
      </tp>
      <tp>
        <v>-804999920.62</v>
        <stp/>
        <stp>EM_S_FA_PROFIT_TTM</stp>
        <stp>3</stp>
        <stp>300221.SZ</stp>
        <stp>2019-12-31</stp>
        <stp>1</stp>
        <tr r="J1621" s="3"/>
      </tp>
      <tp>
        <v>-3300983.28</v>
        <stp/>
        <stp>EM_S_FA_PROFIT_TTM</stp>
        <stp>3</stp>
        <stp>002211.SZ</stp>
        <stp>2019-12-31</stp>
        <stp>1</stp>
        <tr r="J671" s="3"/>
      </tp>
      <tp>
        <v>21117440.120000001</v>
        <stp/>
        <stp>EM_S_FA_PROFIT_TTM</stp>
        <stp>3</stp>
        <stp>300238.SZ</stp>
        <stp>2019-12-31</stp>
        <stp>1</stp>
        <tr r="J1638" s="3"/>
      </tp>
      <tp>
        <v>285450070.47000003</v>
        <stp/>
        <stp>EM_S_FA_PROFIT_TTM</stp>
        <stp>3</stp>
        <stp>002208.SZ</stp>
        <stp>2019-12-31</stp>
        <stp>1</stp>
        <tr r="J668" s="3"/>
      </tp>
      <tp>
        <v>37064549.859999999</v>
        <stp/>
        <stp>EM_S_FA_PROFIT_TTM</stp>
        <stp>3</stp>
        <stp>300239.SZ</stp>
        <stp>2019-12-31</stp>
        <stp>1</stp>
        <tr r="J1639" s="3"/>
      </tp>
      <tp>
        <v>-18302364.890000001</v>
        <stp/>
        <stp>EM_S_FA_PROFIT_TTM</stp>
        <stp>3</stp>
        <stp>002209.SZ</stp>
        <stp>2019-12-31</stp>
        <stp>1</stp>
        <tr r="J669" s="3"/>
      </tp>
      <tp>
        <v>299320277.32999998</v>
        <stp/>
        <stp>EM_S_FA_PROFIT_TTM</stp>
        <stp>3</stp>
        <stp>300236.SZ</stp>
        <stp>2019-12-31</stp>
        <stp>1</stp>
        <tr r="J1636" s="3"/>
      </tp>
      <tp>
        <v>307485450.00999999</v>
        <stp/>
        <stp>EM_S_FA_PROFIT_TTM</stp>
        <stp>3</stp>
        <stp>002206.SZ</stp>
        <stp>2019-12-31</stp>
        <stp>1</stp>
        <tr r="J666" s="3"/>
      </tp>
      <tp>
        <v>119921724.66</v>
        <stp/>
        <stp>EM_S_FA_PROFIT_TTM</stp>
        <stp>3</stp>
        <stp>300237.SZ</stp>
        <stp>2019-12-31</stp>
        <stp>1</stp>
        <tr r="J1637" s="3"/>
      </tp>
      <tp>
        <v>-323841308.89999998</v>
        <stp/>
        <stp>EM_S_FA_PROFIT_TTM</stp>
        <stp>3</stp>
        <stp>002207.SZ</stp>
        <stp>2019-12-31</stp>
        <stp>1</stp>
        <tr r="J667" s="3"/>
      </tp>
      <tp>
        <v>19209915.440000001</v>
        <stp/>
        <stp>EM_S_FA_PROFIT_TTM</stp>
        <stp>3</stp>
        <stp>300234.SZ</stp>
        <stp>2019-12-31</stp>
        <stp>1</stp>
        <tr r="J1634" s="3"/>
      </tp>
      <tp>
        <v>177598123.08000001</v>
        <stp/>
        <stp>EM_S_FA_PROFIT_TTM</stp>
        <stp>3</stp>
        <stp>002204.SZ</stp>
        <stp>2019-12-31</stp>
        <stp>1</stp>
        <tr r="J664" s="3"/>
      </tp>
      <tp>
        <v>30629990.27</v>
        <stp/>
        <stp>EM_S_FA_PROFIT_TTM</stp>
        <stp>3</stp>
        <stp>300235.SZ</stp>
        <stp>2019-12-31</stp>
        <stp>1</stp>
        <tr r="J1635" s="3"/>
      </tp>
      <tp>
        <v>12727938.52</v>
        <stp/>
        <stp>EM_S_FA_PROFIT_TTM</stp>
        <stp>3</stp>
        <stp>002205.SZ</stp>
        <stp>2019-12-31</stp>
        <stp>1</stp>
        <tr r="J665" s="3"/>
      </tp>
      <tp>
        <v>500445188.76999998</v>
        <stp/>
        <stp>EM_S_FA_PROFIT_TTM</stp>
        <stp>3</stp>
        <stp>300232.SZ</stp>
        <stp>2019-12-31</stp>
        <stp>1</stp>
        <tr r="J1632" s="3"/>
      </tp>
      <tp>
        <v>2391043247.8000002</v>
        <stp/>
        <stp>EM_S_FA_PROFIT_TTM</stp>
        <stp>3</stp>
        <stp>002202.SZ</stp>
        <stp>2019-12-31</stp>
        <stp>1</stp>
        <tr r="J662" s="3"/>
      </tp>
      <tp>
        <v>479004860.86000001</v>
        <stp/>
        <stp>EM_S_FA_PROFIT_TTM</stp>
        <stp>3</stp>
        <stp>300233.SZ</stp>
        <stp>2019-12-31</stp>
        <stp>1</stp>
        <tr r="J1633" s="3"/>
      </tp>
      <tp>
        <v>1056445172.3200001</v>
        <stp/>
        <stp>EM_S_FA_PROFIT_TTM</stp>
        <stp>3</stp>
        <stp>002203.SZ</stp>
        <stp>2019-12-31</stp>
        <stp>1</stp>
        <tr r="J663" s="3"/>
      </tp>
      <tp>
        <v>280411733.58999997</v>
        <stp/>
        <stp>EM_S_FA_PROFIT_TTM</stp>
        <stp>3</stp>
        <stp>300230.SZ</stp>
        <stp>2019-12-31</stp>
        <stp>1</stp>
        <tr r="J1630" s="3"/>
      </tp>
      <tp>
        <v>61203729.329999998</v>
        <stp/>
        <stp>EM_S_FA_PROFIT_TTM</stp>
        <stp>3</stp>
        <stp>002200.SZ</stp>
        <stp>2019-12-31</stp>
        <stp>1</stp>
        <tr r="J660" s="3"/>
      </tp>
      <tp>
        <v>127828037.26000001</v>
        <stp/>
        <stp>EM_S_FA_PROFIT_TTM</stp>
        <stp>3</stp>
        <stp>300231.SZ</stp>
        <stp>2019-12-31</stp>
        <stp>1</stp>
        <tr r="J1631" s="3"/>
      </tp>
      <tp>
        <v>16279930.630000001</v>
        <stp/>
        <stp>EM_S_FA_PROFIT_TTM</stp>
        <stp>3</stp>
        <stp>002201.SZ</stp>
        <stp>2019-12-31</stp>
        <stp>1</stp>
        <tr r="J661" s="3"/>
      </tp>
      <tp>
        <v>130401163.18000001</v>
        <stp/>
        <stp>EM_S_FA_PROFIT_TTM</stp>
        <stp>3</stp>
        <stp>300248.SZ</stp>
        <stp>2019-12-31</stp>
        <stp>1</stp>
        <tr r="J1648" s="3"/>
      </tp>
      <tp>
        <v>50217103.07</v>
        <stp/>
        <stp>EM_S_FA_PROFIT_TTM</stp>
        <stp>3</stp>
        <stp>002278.SZ</stp>
        <stp>2019-12-31</stp>
        <stp>1</stp>
        <tr r="J737" s="3"/>
      </tp>
      <tp>
        <v>-84765.62</v>
        <stp/>
        <stp>EM_S_FA_PROFIT_TTM</stp>
        <stp>3</stp>
        <stp>300249.SZ</stp>
        <stp>2019-12-31</stp>
        <stp>1</stp>
        <tr r="J1649" s="3"/>
      </tp>
      <tp>
        <v>-1005935154.49</v>
        <stp/>
        <stp>EM_S_FA_PROFIT_TTM</stp>
        <stp>3</stp>
        <stp>002279.SZ</stp>
        <stp>2019-12-31</stp>
        <stp>1</stp>
        <tr r="J738" s="3"/>
      </tp>
      <tp>
        <v>81289998.420000002</v>
        <stp/>
        <stp>EM_S_FA_PROFIT_TTM</stp>
        <stp>3</stp>
        <stp>300246.SZ</stp>
        <stp>2019-12-31</stp>
        <stp>1</stp>
        <tr r="J1646" s="3"/>
      </tp>
      <tp>
        <v>229572780.06999999</v>
        <stp/>
        <stp>EM_S_FA_PROFIT_TTM</stp>
        <stp>3</stp>
        <stp>002276.SZ</stp>
        <stp>2019-12-31</stp>
        <stp>1</stp>
        <tr r="J735" s="3"/>
      </tp>
      <tp>
        <v>-851625221.98000002</v>
        <stp/>
        <stp>EM_S_FA_PROFIT_TTM</stp>
        <stp>3</stp>
        <stp>300247.SZ</stp>
        <stp>2019-12-31</stp>
        <stp>1</stp>
        <tr r="J1647" s="3"/>
      </tp>
      <tp>
        <v>147815402.22</v>
        <stp/>
        <stp>EM_S_FA_PROFIT_TTM</stp>
        <stp>3</stp>
        <stp>002277.SZ</stp>
        <stp>2019-12-31</stp>
        <stp>1</stp>
        <tr r="J736" s="3"/>
      </tp>
      <tp>
        <v>681382745.24000001</v>
        <stp/>
        <stp>EM_S_FA_PROFIT_TTM</stp>
        <stp>3</stp>
        <stp>300244.SZ</stp>
        <stp>2019-12-31</stp>
        <stp>1</stp>
        <tr r="J1644" s="3"/>
      </tp>
      <tp>
        <v>270122383.99000001</v>
        <stp/>
        <stp>EM_S_FA_PROFIT_TTM</stp>
        <stp>3</stp>
        <stp>002274.SZ</stp>
        <stp>2019-12-31</stp>
        <stp>1</stp>
        <tr r="J733" s="3"/>
      </tp>
      <tp>
        <v>37928726.060000002</v>
        <stp/>
        <stp>EM_S_FA_PROFIT_TTM</stp>
        <stp>3</stp>
        <stp>300245.SZ</stp>
        <stp>2019-12-31</stp>
        <stp>1</stp>
        <tr r="J1645" s="3"/>
      </tp>
      <tp>
        <v>377139978.82999998</v>
        <stp/>
        <stp>EM_S_FA_PROFIT_TTM</stp>
        <stp>3</stp>
        <stp>002275.SZ</stp>
        <stp>2019-12-31</stp>
        <stp>1</stp>
        <tr r="J734" s="3"/>
      </tp>
      <tp>
        <v>-1252841512.1600001</v>
        <stp/>
        <stp>EM_S_FA_PROFIT_TTM</stp>
        <stp>3</stp>
        <stp>300242.SZ</stp>
        <stp>2019-12-31</stp>
        <stp>1</stp>
        <tr r="J1642" s="3"/>
      </tp>
      <tp>
        <v>11981229.869999999</v>
        <stp/>
        <stp>EM_S_FA_PROFIT_TTM</stp>
        <stp>3</stp>
        <stp>002272.SZ</stp>
        <stp>2019-12-31</stp>
        <stp>1</stp>
        <tr r="J731" s="3"/>
      </tp>
      <tp>
        <v>66939836.130000003</v>
        <stp/>
        <stp>EM_S_FA_PROFIT_TTM</stp>
        <stp>3</stp>
        <stp>300243.SZ</stp>
        <stp>2019-12-31</stp>
        <stp>1</stp>
        <tr r="J1643" s="3"/>
      </tp>
      <tp>
        <v>432193677.30000001</v>
        <stp/>
        <stp>EM_S_FA_PROFIT_TTM</stp>
        <stp>3</stp>
        <stp>002273.SZ</stp>
        <stp>2019-12-31</stp>
        <stp>1</stp>
        <tr r="J732" s="3"/>
      </tp>
      <tp>
        <v>12533723.77</v>
        <stp/>
        <stp>EM_S_FA_PROFIT_TTM</stp>
        <stp>3</stp>
        <stp>300240.SZ</stp>
        <stp>2019-12-31</stp>
        <stp>1</stp>
        <tr r="J1640" s="3"/>
      </tp>
      <tp>
        <v>205486717.06</v>
        <stp/>
        <stp>EM_S_FA_PROFIT_TTM</stp>
        <stp>3</stp>
        <stp>002270.SZ</stp>
        <stp>2019-12-31</stp>
        <stp>1</stp>
        <tr r="J729" s="3"/>
      </tp>
      <tp>
        <v>19578243.359999999</v>
        <stp/>
        <stp>EM_S_FA_PROFIT_TTM</stp>
        <stp>3</stp>
        <stp>300241.SZ</stp>
        <stp>2019-12-31</stp>
        <stp>1</stp>
        <tr r="J1641" s="3"/>
      </tp>
      <tp>
        <v>1971904213.5699999</v>
        <stp/>
        <stp>EM_S_FA_PROFIT_TTM</stp>
        <stp>3</stp>
        <stp>002271.SZ</stp>
        <stp>2019-12-31</stp>
        <stp>1</stp>
        <tr r="J730" s="3"/>
      </tp>
      <tp>
        <v>195618283.09999999</v>
        <stp/>
        <stp>EM_S_FA_PROFIT_TTM</stp>
        <stp>3</stp>
        <stp>300258.SZ</stp>
        <stp>2019-12-31</stp>
        <stp>1</stp>
        <tr r="J1658" s="3"/>
      </tp>
      <tp>
        <v>135072389.36000001</v>
        <stp/>
        <stp>EM_S_FA_PROFIT_TTM</stp>
        <stp>3</stp>
        <stp>002268.SZ</stp>
        <stp>2019-12-31</stp>
        <stp>1</stp>
        <tr r="J727" s="3"/>
      </tp>
      <tp>
        <v>220006633.72</v>
        <stp/>
        <stp>EM_S_FA_PROFIT_TTM</stp>
        <stp>3</stp>
        <stp>300259.SZ</stp>
        <stp>2019-12-31</stp>
        <stp>1</stp>
        <tr r="J1659" s="3"/>
      </tp>
      <tp>
        <v>-237570923</v>
        <stp/>
        <stp>EM_S_FA_PROFIT_TTM</stp>
        <stp>3</stp>
        <stp>002269.SZ</stp>
        <stp>2019-12-31</stp>
        <stp>1</stp>
        <tr r="J728" s="3"/>
      </tp>
      <tp>
        <v>-1798508809.5899999</v>
        <stp/>
        <stp>EM_S_FA_PROFIT_TTM</stp>
        <stp>3</stp>
        <stp>300256.SZ</stp>
        <stp>2019-12-31</stp>
        <stp>1</stp>
        <tr r="J1656" s="3"/>
      </tp>
      <tp>
        <v>109067652.13</v>
        <stp/>
        <stp>EM_S_FA_PROFIT_TTM</stp>
        <stp>3</stp>
        <stp>002266.SZ</stp>
        <stp>2019-12-31</stp>
        <stp>1</stp>
        <tr r="J725" s="3"/>
      </tp>
      <tp>
        <v>121987819.34</v>
        <stp/>
        <stp>EM_S_FA_PROFIT_TTM</stp>
        <stp>3</stp>
        <stp>300257.SZ</stp>
        <stp>2019-12-31</stp>
        <stp>1</stp>
        <tr r="J1657" s="3"/>
      </tp>
      <tp>
        <v>307882741.07999998</v>
        <stp/>
        <stp>EM_S_FA_PROFIT_TTM</stp>
        <stp>3</stp>
        <stp>002267.SZ</stp>
        <stp>2019-12-31</stp>
        <stp>1</stp>
        <tr r="J726" s="3"/>
      </tp>
      <tp>
        <v>28943189.890000001</v>
        <stp/>
        <stp>EM_S_FA_PROFIT_TTM</stp>
        <stp>3</stp>
        <stp>300254.SZ</stp>
        <stp>2019-12-31</stp>
        <stp>1</stp>
        <tr r="J1654" s="3"/>
      </tp>
      <tp>
        <v>-217105414.94</v>
        <stp/>
        <stp>EM_S_FA_PROFIT_TTM</stp>
        <stp>3</stp>
        <stp>002264.SZ</stp>
        <stp>2019-12-31</stp>
        <stp>1</stp>
        <tr r="J723" s="3"/>
      </tp>
      <tp>
        <v>163241362.88999999</v>
        <stp/>
        <stp>EM_S_FA_PROFIT_TTM</stp>
        <stp>3</stp>
        <stp>300255.SZ</stp>
        <stp>2019-12-31</stp>
        <stp>1</stp>
        <tr r="J1655" s="3"/>
      </tp>
      <tp>
        <v>-92275343.650000006</v>
        <stp/>
        <stp>EM_S_FA_PROFIT_TTM</stp>
        <stp>3</stp>
        <stp>002265.SZ</stp>
        <stp>2019-12-31</stp>
        <stp>1</stp>
        <tr r="J724" s="3"/>
      </tp>
      <tp>
        <v>61744219.539999999</v>
        <stp/>
        <stp>EM_S_FA_PROFIT_TTM</stp>
        <stp>3</stp>
        <stp>300252.SZ</stp>
        <stp>2019-12-31</stp>
        <stp>1</stp>
        <tr r="J1652" s="3"/>
      </tp>
      <tp>
        <v>616944928.38</v>
        <stp/>
        <stp>EM_S_FA_PROFIT_TTM</stp>
        <stp>3</stp>
        <stp>002262.SZ</stp>
        <stp>2019-12-31</stp>
        <stp>1</stp>
        <tr r="J721" s="3"/>
      </tp>
      <tp>
        <v>377199311.79000002</v>
        <stp/>
        <stp>EM_S_FA_PROFIT_TTM</stp>
        <stp>3</stp>
        <stp>300253.SZ</stp>
        <stp>2019-12-31</stp>
        <stp>1</stp>
        <tr r="J1653" s="3"/>
      </tp>
      <tp>
        <v>63409439.810000002</v>
        <stp/>
        <stp>EM_S_FA_PROFIT_TTM</stp>
        <stp>3</stp>
        <stp>002263.SZ</stp>
        <stp>2019-12-31</stp>
        <stp>1</stp>
        <tr r="J722" s="3"/>
      </tp>
      <tp>
        <v>-317737842.69999999</v>
        <stp/>
        <stp>EM_S_FA_PROFIT_TTM</stp>
        <stp>3</stp>
        <stp>300250.SZ</stp>
        <stp>2019-12-31</stp>
        <stp>1</stp>
        <tr r="J1650" s="3"/>
      </tp>
      <tp>
        <v>-99397248.480000004</v>
        <stp/>
        <stp>EM_S_FA_PROFIT_TTM</stp>
        <stp>3</stp>
        <stp>002260.SZ</stp>
        <stp>2019-12-31</stp>
        <stp>1</stp>
        <tr r="J719" s="3"/>
      </tp>
      <tp>
        <v>190488901.88999999</v>
        <stp/>
        <stp>EM_S_FA_PROFIT_TTM</stp>
        <stp>3</stp>
        <stp>300251.SZ</stp>
        <stp>2019-12-31</stp>
        <stp>1</stp>
        <tr r="J1651" s="3"/>
      </tp>
      <tp>
        <v>-1354326148.51</v>
        <stp/>
        <stp>EM_S_FA_PROFIT_TTM</stp>
        <stp>3</stp>
        <stp>002261.SZ</stp>
        <stp>2019-12-31</stp>
        <stp>1</stp>
        <tr r="J720" s="3"/>
      </tp>
      <tp>
        <v>-45271181.960000001</v>
        <stp/>
        <stp>EM_S_FA_PROFIT_TTM</stp>
        <stp>3</stp>
        <stp>300268.SZ</stp>
        <stp>2019-12-31</stp>
        <stp>1</stp>
        <tr r="J1668" s="3"/>
      </tp>
      <tp>
        <v>468679695.95999998</v>
        <stp/>
        <stp>EM_S_FA_PROFIT_TTM</stp>
        <stp>3</stp>
        <stp>002258.SZ</stp>
        <stp>2019-12-31</stp>
        <stp>1</stp>
        <tr r="J717" s="3"/>
      </tp>
      <tp>
        <v>-3061346799.6199999</v>
        <stp/>
        <stp>EM_S_FA_PROFIT_TTM</stp>
        <stp>3</stp>
        <stp>300269.SZ</stp>
        <stp>2019-12-31</stp>
        <stp>1</stp>
        <tr r="J1669" s="3"/>
      </tp>
      <tp>
        <v>-256275867.16</v>
        <stp/>
        <stp>EM_S_FA_PROFIT_TTM</stp>
        <stp>3</stp>
        <stp>002259.SZ</stp>
        <stp>2019-12-31</stp>
        <stp>1</stp>
        <tr r="J718" s="3"/>
      </tp>
      <tp>
        <v>-1354879098.9000001</v>
        <stp/>
        <stp>EM_S_FA_PROFIT_TTM</stp>
        <stp>3</stp>
        <stp>300266.SZ</stp>
        <stp>2019-12-31</stp>
        <stp>1</stp>
        <tr r="J1666" s="3"/>
      </tp>
      <tp>
        <v>-328957739.74000001</v>
        <stp/>
        <stp>EM_S_FA_PROFIT_TTM</stp>
        <stp>3</stp>
        <stp>002256.SZ</stp>
        <stp>2019-12-31</stp>
        <stp>1</stp>
        <tr r="J716" s="3"/>
      </tp>
      <tp>
        <v>79074665.359999999</v>
        <stp/>
        <stp>EM_S_FA_PROFIT_TTM</stp>
        <stp>3</stp>
        <stp>300267.SZ</stp>
        <stp>2019-12-31</stp>
        <stp>1</stp>
        <tr r="J1667" s="3"/>
      </tp>
      <tp>
        <v>-21598254.649999999</v>
        <stp/>
        <stp>EM_S_FA_PROFIT_TTM</stp>
        <stp>3</stp>
        <stp>300264.SZ</stp>
        <stp>2019-12-31</stp>
        <stp>1</stp>
        <tr r="J1664" s="3"/>
      </tp>
      <tp>
        <v>157348921.31999999</v>
        <stp/>
        <stp>EM_S_FA_PROFIT_TTM</stp>
        <stp>3</stp>
        <stp>002254.SZ</stp>
        <stp>2019-12-31</stp>
        <stp>1</stp>
        <tr r="J714" s="3"/>
      </tp>
      <tp>
        <v>43115365.219999999</v>
        <stp/>
        <stp>EM_S_FA_PROFIT_TTM</stp>
        <stp>3</stp>
        <stp>300265.SZ</stp>
        <stp>2019-12-31</stp>
        <stp>1</stp>
        <tr r="J1665" s="3"/>
      </tp>
      <tp>
        <v>-241711329.49000001</v>
        <stp/>
        <stp>EM_S_FA_PROFIT_TTM</stp>
        <stp>3</stp>
        <stp>002255.SZ</stp>
        <stp>2019-12-31</stp>
        <stp>1</stp>
        <tr r="J715" s="3"/>
      </tp>
      <tp>
        <v>78407497.989999995</v>
        <stp/>
        <stp>EM_S_FA_PROFIT_TTM</stp>
        <stp>3</stp>
        <stp>300262.SZ</stp>
        <stp>2019-12-31</stp>
        <stp>1</stp>
        <tr r="J1662" s="3"/>
      </tp>
      <tp>
        <v>376842109.10000002</v>
        <stp/>
        <stp>EM_S_FA_PROFIT_TTM</stp>
        <stp>3</stp>
        <stp>002252.SZ</stp>
        <stp>2019-12-31</stp>
        <stp>1</stp>
        <tr r="J712" s="3"/>
      </tp>
      <tp>
        <v>206303031.38</v>
        <stp/>
        <stp>EM_S_FA_PROFIT_TTM</stp>
        <stp>3</stp>
        <stp>300263.SZ</stp>
        <stp>2019-12-31</stp>
        <stp>1</stp>
        <tr r="J1663" s="3"/>
      </tp>
      <tp>
        <v>48252400.689999998</v>
        <stp/>
        <stp>EM_S_FA_PROFIT_TTM</stp>
        <stp>3</stp>
        <stp>002253.SZ</stp>
        <stp>2019-12-31</stp>
        <stp>1</stp>
        <tr r="J713" s="3"/>
      </tp>
      <tp>
        <v>53039964.189999998</v>
        <stp/>
        <stp>EM_S_FA_PROFIT_TTM</stp>
        <stp>3</stp>
        <stp>300260.SZ</stp>
        <stp>2019-12-31</stp>
        <stp>1</stp>
        <tr r="J1660" s="3"/>
      </tp>
      <tp>
        <v>391169075.06</v>
        <stp/>
        <stp>EM_S_FA_PROFIT_TTM</stp>
        <stp>3</stp>
        <stp>002250.SZ</stp>
        <stp>2019-12-31</stp>
        <stp>1</stp>
        <tr r="J710" s="3"/>
      </tp>
      <tp>
        <v>118086529.23999999</v>
        <stp/>
        <stp>EM_S_FA_PROFIT_TTM</stp>
        <stp>3</stp>
        <stp>300261.SZ</stp>
        <stp>2019-12-31</stp>
        <stp>1</stp>
        <tr r="J1661" s="3"/>
      </tp>
      <tp>
        <v>167085718.19</v>
        <stp/>
        <stp>EM_S_FA_PROFIT_TTM</stp>
        <stp>3</stp>
        <stp>002251.SZ</stp>
        <stp>2019-12-31</stp>
        <stp>1</stp>
        <tr r="J711" s="3"/>
      </tp>
      <tp>
        <v>-650396908.13999999</v>
        <stp/>
        <stp>EM_S_FA_PROFIT_TTM</stp>
        <stp>3</stp>
        <stp>300278.SZ</stp>
        <stp>2019-12-31</stp>
        <stp>1</stp>
        <tr r="J1678" s="3"/>
      </tp>
      <tp>
        <v>-414831018.95999998</v>
        <stp/>
        <stp>EM_S_FA_PROFIT_TTM</stp>
        <stp>3</stp>
        <stp>002248.SZ</stp>
        <stp>2019-12-31</stp>
        <stp>1</stp>
        <tr r="J708" s="3"/>
      </tp>
      <tp>
        <v>-756642205.16999996</v>
        <stp/>
        <stp>EM_S_FA_PROFIT_TTM</stp>
        <stp>3</stp>
        <stp>300279.SZ</stp>
        <stp>2019-12-31</stp>
        <stp>1</stp>
        <tr r="J1679" s="3"/>
      </tp>
      <tp>
        <v>-2297981519.25</v>
        <stp/>
        <stp>EM_S_FA_PROFIT_TTM</stp>
        <stp>3</stp>
        <stp>002249.SZ</stp>
        <stp>2019-12-31</stp>
        <stp>1</stp>
        <tr r="J709" s="3"/>
      </tp>
      <tp>
        <v>233315905.25999999</v>
        <stp/>
        <stp>EM_S_FA_PROFIT_TTM</stp>
        <stp>3</stp>
        <stp>300276.SZ</stp>
        <stp>2019-12-31</stp>
        <stp>1</stp>
        <tr r="J1676" s="3"/>
      </tp>
      <tp>
        <v>155324487.97</v>
        <stp/>
        <stp>EM_S_FA_PROFIT_TTM</stp>
        <stp>3</stp>
        <stp>002246.SZ</stp>
        <stp>2019-12-31</stp>
        <stp>1</stp>
        <tr r="J706" s="3"/>
      </tp>
      <tp>
        <v>29417940.199999999</v>
        <stp/>
        <stp>EM_S_FA_PROFIT_TTM</stp>
        <stp>3</stp>
        <stp>300277.SZ</stp>
        <stp>2019-12-31</stp>
        <stp>1</stp>
        <tr r="J1677" s="3"/>
      </tp>
      <tp>
        <v>-3258611887.4099998</v>
        <stp/>
        <stp>EM_S_FA_PROFIT_TTM</stp>
        <stp>3</stp>
        <stp>002247.SZ</stp>
        <stp>2019-12-31</stp>
        <stp>1</stp>
        <tr r="J707" s="3"/>
      </tp>
      <tp>
        <v>777835816.59000003</v>
        <stp/>
        <stp>EM_S_FA_PROFIT_TTM</stp>
        <stp>3</stp>
        <stp>300274.SZ</stp>
        <stp>2019-12-31</stp>
        <stp>1</stp>
        <tr r="J1674" s="3"/>
      </tp>
      <tp>
        <v>3286486242.8800001</v>
        <stp/>
        <stp>EM_S_FA_PROFIT_TTM</stp>
        <stp>3</stp>
        <stp>002244.SZ</stp>
        <stp>2019-12-31</stp>
        <stp>1</stp>
        <tr r="J704" s="3"/>
      </tp>
      <tp>
        <v>-54005440.619999997</v>
        <stp/>
        <stp>EM_S_FA_PROFIT_TTM</stp>
        <stp>3</stp>
        <stp>300275.SZ</stp>
        <stp>2019-12-31</stp>
        <stp>1</stp>
        <tr r="J1675" s="3"/>
      </tp>
      <tp>
        <v>176994459.53</v>
        <stp/>
        <stp>EM_S_FA_PROFIT_TTM</stp>
        <stp>3</stp>
        <stp>002245.SZ</stp>
        <stp>2019-12-31</stp>
        <stp>1</stp>
        <tr r="J705" s="3"/>
      </tp>
      <tp>
        <v>105403887.14</v>
        <stp/>
        <stp>EM_S_FA_PROFIT_TTM</stp>
        <stp>3</stp>
        <stp>300272.SZ</stp>
        <stp>2019-12-31</stp>
        <stp>1</stp>
        <tr r="J1672" s="3"/>
      </tp>
      <tp>
        <v>783888692.12</v>
        <stp/>
        <stp>EM_S_FA_PROFIT_TTM</stp>
        <stp>3</stp>
        <stp>002242.SZ</stp>
        <stp>2019-12-31</stp>
        <stp>1</stp>
        <tr r="J702" s="3"/>
      </tp>
      <tp>
        <v>97690391.049999997</v>
        <stp/>
        <stp>EM_S_FA_PROFIT_TTM</stp>
        <stp>3</stp>
        <stp>300273.SZ</stp>
        <stp>2019-12-31</stp>
        <stp>1</stp>
        <tr r="J1673" s="3"/>
      </tp>
      <tp>
        <v>126546310.68000001</v>
        <stp/>
        <stp>EM_S_FA_PROFIT_TTM</stp>
        <stp>3</stp>
        <stp>002243.SZ</stp>
        <stp>2019-12-31</stp>
        <stp>1</stp>
        <tr r="J703" s="3"/>
      </tp>
      <tp>
        <v>-19586281.34</v>
        <stp/>
        <stp>EM_S_FA_PROFIT_TTM</stp>
        <stp>3</stp>
        <stp>300270.SZ</stp>
        <stp>2019-12-31</stp>
        <stp>1</stp>
        <tr r="J1670" s="3"/>
      </tp>
      <tp>
        <v>117909285.84</v>
        <stp/>
        <stp>EM_S_FA_PROFIT_TTM</stp>
        <stp>3</stp>
        <stp>002240.SZ</stp>
        <stp>2019-12-31</stp>
        <stp>1</stp>
        <tr r="J700" s="3"/>
      </tp>
      <tp>
        <v>523953178.29000002</v>
        <stp/>
        <stp>EM_S_FA_PROFIT_TTM</stp>
        <stp>3</stp>
        <stp>300271.SZ</stp>
        <stp>2019-12-31</stp>
        <stp>1</stp>
        <tr r="J1671" s="3"/>
      </tp>
      <tp>
        <v>985945567.48000002</v>
        <stp/>
        <stp>EM_S_FA_PROFIT_TTM</stp>
        <stp>3</stp>
        <stp>002241.SZ</stp>
        <stp>2019-12-31</stp>
        <stp>1</stp>
        <tr r="J701" s="3"/>
      </tp>
      <tp>
        <v>91311268.959999993</v>
        <stp/>
        <stp>EM_S_FA_PROFIT_TTM</stp>
        <stp>3</stp>
        <stp>300288.SZ</stp>
        <stp>2019-12-31</stp>
        <stp>1</stp>
        <tr r="J1688" s="3"/>
      </tp>
      <tp>
        <v>3474497.49</v>
        <stp/>
        <stp>EM_S_FA_PROFIT_TTM</stp>
        <stp>3</stp>
        <stp>300289.SZ</stp>
        <stp>2019-12-31</stp>
        <stp>1</stp>
        <tr r="J1689" s="3"/>
      </tp>
      <tp>
        <v>111559817.93000001</v>
        <stp/>
        <stp>EM_S_FA_PROFIT_TTM</stp>
        <stp>3</stp>
        <stp>300286.SZ</stp>
        <stp>2019-12-31</stp>
        <stp>1</stp>
        <tr r="J1686" s="3"/>
      </tp>
      <tp>
        <v>-2146994008.96</v>
        <stp/>
        <stp>EM_S_FA_PROFIT_TTM</stp>
        <stp>3</stp>
        <stp>300287.SZ</stp>
        <stp>2019-12-31</stp>
        <stp>1</stp>
        <tr r="J1687" s="3"/>
      </tp>
      <tp>
        <v>689987842.95000005</v>
        <stp/>
        <stp>EM_S_FA_PROFIT_TTM</stp>
        <stp>3</stp>
        <stp>300284.SZ</stp>
        <stp>2019-12-31</stp>
        <stp>1</stp>
        <tr r="J1684" s="3"/>
      </tp>
      <tp>
        <v>539731958.54999995</v>
        <stp/>
        <stp>EM_S_FA_PROFIT_TTM</stp>
        <stp>3</stp>
        <stp>300285.SZ</stp>
        <stp>2019-12-31</stp>
        <stp>1</stp>
        <tr r="J1685" s="3"/>
      </tp>
      <tp>
        <v>101862176.56</v>
        <stp/>
        <stp>EM_S_FA_PROFIT_TTM</stp>
        <stp>3</stp>
        <stp>300282.SZ</stp>
        <stp>2019-12-31</stp>
        <stp>1</stp>
        <tr r="J1682" s="3"/>
      </tp>
      <tp>
        <v>17369953.530000001</v>
        <stp/>
        <stp>EM_S_FA_PROFIT_TTM</stp>
        <stp>3</stp>
        <stp>300283.SZ</stp>
        <stp>2019-12-31</stp>
        <stp>1</stp>
        <tr r="J1683" s="3"/>
      </tp>
      <tp>
        <v>147652037.59</v>
        <stp/>
        <stp>EM_S_FA_PROFIT_TTM</stp>
        <stp>3</stp>
        <stp>300280.SZ</stp>
        <stp>2019-12-31</stp>
        <stp>1</stp>
        <tr r="J1680" s="3"/>
      </tp>
      <tp>
        <v>-7246271.3499999996</v>
        <stp/>
        <stp>EM_S_FA_PROFIT_TTM</stp>
        <stp>3</stp>
        <stp>300281.SZ</stp>
        <stp>2019-12-31</stp>
        <stp>1</stp>
        <tr r="J1681" s="3"/>
      </tp>
      <tp>
        <v>285654550.35000002</v>
        <stp/>
        <stp>EM_S_FA_PROFIT_TTM</stp>
        <stp>3</stp>
        <stp>300298.SZ</stp>
        <stp>2019-12-31</stp>
        <stp>1</stp>
        <tr r="J1698" s="3"/>
      </tp>
      <tp>
        <v>46677251.490000002</v>
        <stp/>
        <stp>EM_S_FA_PROFIT_TTM</stp>
        <stp>3</stp>
        <stp>300299.SZ</stp>
        <stp>2019-12-31</stp>
        <stp>1</stp>
        <tr r="J1699" s="3"/>
      </tp>
      <tp>
        <v>1118420442.8900001</v>
        <stp/>
        <stp>EM_S_FA_PROFIT_TTM</stp>
        <stp>3</stp>
        <stp>300296.SZ</stp>
        <stp>2019-12-31</stp>
        <stp>1</stp>
        <tr r="J1696" s="3"/>
      </tp>
      <tp>
        <v>375895316.72000003</v>
        <stp/>
        <stp>EM_S_FA_PROFIT_TTM</stp>
        <stp>3</stp>
        <stp>300297.SZ</stp>
        <stp>2019-12-31</stp>
        <stp>1</stp>
        <tr r="J1697" s="3"/>
      </tp>
      <tp>
        <v>517850253.48000002</v>
        <stp/>
        <stp>EM_S_FA_PROFIT_TTM</stp>
        <stp>3</stp>
        <stp>300294.SZ</stp>
        <stp>2019-12-31</stp>
        <stp>1</stp>
        <tr r="J1694" s="3"/>
      </tp>
      <tp>
        <v>93285289.109999999</v>
        <stp/>
        <stp>EM_S_FA_PROFIT_TTM</stp>
        <stp>3</stp>
        <stp>300295.SZ</stp>
        <stp>2019-12-31</stp>
        <stp>1</stp>
        <tr r="J1695" s="3"/>
      </tp>
      <tp>
        <v>-1179453461.8399999</v>
        <stp/>
        <stp>EM_S_FA_PROFIT_TTM</stp>
        <stp>3</stp>
        <stp>300292.SZ</stp>
        <stp>2019-12-31</stp>
        <stp>1</stp>
        <tr r="J1692" s="3"/>
      </tp>
      <tp>
        <v>21632014.550000001</v>
        <stp/>
        <stp>EM_S_FA_PROFIT_TTM</stp>
        <stp>3</stp>
        <stp>300293.SZ</stp>
        <stp>2019-12-31</stp>
        <stp>1</stp>
        <tr r="J1693" s="3"/>
      </tp>
      <tp>
        <v>24477752.390000001</v>
        <stp/>
        <stp>EM_S_FA_PROFIT_TTM</stp>
        <stp>3</stp>
        <stp>300290.SZ</stp>
        <stp>2019-12-31</stp>
        <stp>1</stp>
        <tr r="J1690" s="3"/>
      </tp>
      <tp>
        <v>-2980160529.27</v>
        <stp/>
        <stp>EM_S_FA_PROFIT_TTM</stp>
        <stp>3</stp>
        <stp>300291.SZ</stp>
        <stp>2019-12-31</stp>
        <stp>1</stp>
        <tr r="J1691" s="3"/>
      </tp>
      <tp>
        <v>205274364.63999999</v>
        <stp/>
        <stp>EM_S_FA_PROFIT_TTM</stp>
        <stp>3</stp>
        <stp>002298.SZ</stp>
        <stp>2019-12-31</stp>
        <stp>1</stp>
        <tr r="J757" s="3"/>
      </tp>
      <tp>
        <v>3465155009.98</v>
        <stp/>
        <stp>EM_S_FA_PROFIT_TTM</stp>
        <stp>3</stp>
        <stp>002299.SZ</stp>
        <stp>2019-12-31</stp>
        <stp>1</stp>
        <tr r="J758" s="3"/>
      </tp>
      <tp>
        <v>48365216.979999997</v>
        <stp/>
        <stp>EM_S_FA_PROFIT_TTM</stp>
        <stp>3</stp>
        <stp>002296.SZ</stp>
        <stp>2019-12-31</stp>
        <stp>1</stp>
        <tr r="J755" s="3"/>
      </tp>
      <tp>
        <v>2969343.45</v>
        <stp/>
        <stp>EM_S_FA_PROFIT_TTM</stp>
        <stp>3</stp>
        <stp>002297.SZ</stp>
        <stp>2019-12-31</stp>
        <stp>1</stp>
        <tr r="J756" s="3"/>
      </tp>
      <tp>
        <v>997773585.24000001</v>
        <stp/>
        <stp>EM_S_FA_PROFIT_TTM</stp>
        <stp>3</stp>
        <stp>002294.SZ</stp>
        <stp>2019-12-31</stp>
        <stp>1</stp>
        <tr r="J753" s="3"/>
      </tp>
      <tp>
        <v>53882795.630000003</v>
        <stp/>
        <stp>EM_S_FA_PROFIT_TTM</stp>
        <stp>3</stp>
        <stp>002295.SZ</stp>
        <stp>2019-12-31</stp>
        <stp>1</stp>
        <tr r="J754" s="3"/>
      </tp>
      <tp>
        <v>-1643536717.22</v>
        <stp/>
        <stp>EM_S_FA_PROFIT_TTM</stp>
        <stp>3</stp>
        <stp>002292.SZ</stp>
        <stp>2019-12-31</stp>
        <stp>1</stp>
        <tr r="J751" s="3"/>
      </tp>
      <tp>
        <v>526649347.80000001</v>
        <stp/>
        <stp>EM_S_FA_PROFIT_TTM</stp>
        <stp>3</stp>
        <stp>002293.SZ</stp>
        <stp>2019-12-31</stp>
        <stp>1</stp>
        <tr r="J752" s="3"/>
      </tp>
      <tp>
        <v>-369785712.39999998</v>
        <stp/>
        <stp>EM_S_FA_PROFIT_TTM</stp>
        <stp>3</stp>
        <stp>002290.SZ</stp>
        <stp>2019-12-31</stp>
        <stp>1</stp>
        <tr r="J749" s="3"/>
      </tp>
      <tp>
        <v>107060389.14</v>
        <stp/>
        <stp>EM_S_FA_PROFIT_TTM</stp>
        <stp>3</stp>
        <stp>002291.SZ</stp>
        <stp>2019-12-31</stp>
        <stp>1</stp>
        <tr r="J750" s="3"/>
      </tp>
      <tp>
        <v>18918656.84</v>
        <stp/>
        <stp>EM_S_FA_PROFIT_TTM</stp>
        <stp>3</stp>
        <stp>002288.SZ</stp>
        <stp>2019-12-31</stp>
        <stp>1</stp>
        <tr r="J747" s="3"/>
      </tp>
      <tp>
        <v>-138003358.61000001</v>
        <stp/>
        <stp>EM_S_FA_PROFIT_TTM</stp>
        <stp>3</stp>
        <stp>002289.SZ</stp>
        <stp>2019-12-31</stp>
        <stp>1</stp>
        <tr r="J748" s="3"/>
      </tp>
      <tp>
        <v>38907009.469999999</v>
        <stp/>
        <stp>EM_S_FA_PROFIT_TTM</stp>
        <stp>3</stp>
        <stp>002286.SZ</stp>
        <stp>2019-12-31</stp>
        <stp>1</stp>
        <tr r="J745" s="3"/>
      </tp>
      <tp>
        <v>347045521.82999998</v>
        <stp/>
        <stp>EM_S_FA_PROFIT_TTM</stp>
        <stp>3</stp>
        <stp>002287.SZ</stp>
        <stp>2019-12-31</stp>
        <stp>1</stp>
        <tr r="J746" s="3"/>
      </tp>
      <tp>
        <v>-99241085.530000001</v>
        <stp/>
        <stp>EM_S_FA_PROFIT_TTM</stp>
        <stp>3</stp>
        <stp>002284.SZ</stp>
        <stp>2019-12-31</stp>
        <stp>1</stp>
        <tr r="J743" s="3"/>
      </tp>
      <tp>
        <v>124852938.97</v>
        <stp/>
        <stp>EM_S_FA_PROFIT_TTM</stp>
        <stp>3</stp>
        <stp>002285.SZ</stp>
        <stp>2019-12-31</stp>
        <stp>1</stp>
        <tr r="J744" s="3"/>
      </tp>
      <tp>
        <v>74827074.379999995</v>
        <stp/>
        <stp>EM_S_FA_PROFIT_TTM</stp>
        <stp>3</stp>
        <stp>002282.SZ</stp>
        <stp>2019-12-31</stp>
        <stp>1</stp>
        <tr r="J741" s="3"/>
      </tp>
      <tp>
        <v>362279308.91000003</v>
        <stp/>
        <stp>EM_S_FA_PROFIT_TTM</stp>
        <stp>3</stp>
        <stp>002283.SZ</stp>
        <stp>2019-12-31</stp>
        <stp>1</stp>
        <tr r="J742" s="3"/>
      </tp>
      <tp>
        <v>-1050379051.92</v>
        <stp/>
        <stp>EM_S_FA_PROFIT_TTM</stp>
        <stp>3</stp>
        <stp>002280.SZ</stp>
        <stp>2019-12-31</stp>
        <stp>1</stp>
        <tr r="J739" s="3"/>
      </tp>
      <tp>
        <v>300050871.73000002</v>
        <stp/>
        <stp>EM_S_FA_PROFIT_TTM</stp>
        <stp>3</stp>
        <stp>002281.SZ</stp>
        <stp>2019-12-31</stp>
        <stp>1</stp>
        <tr r="J740" s="3"/>
      </tp>
      <tp>
        <v>536537577.07999998</v>
        <stp/>
        <stp>EM_S_FA_PROFIT_TTM</stp>
        <stp>3</stp>
        <stp>600378.SH</stp>
        <stp>2019-12-31</stp>
        <stp>1</stp>
        <tr r="J2507" s="3"/>
      </tp>
      <tp>
        <v>86670944.810000002</v>
        <stp/>
        <stp>EM_S_FA_PROFIT_TTM</stp>
        <stp>3</stp>
        <stp>603378.SH</stp>
        <stp>2019-12-31</stp>
        <stp>1</stp>
        <tr r="J3395" s="3"/>
      </tp>
      <tp>
        <v>40043735.68</v>
        <stp/>
        <stp>EM_S_FA_PROFIT_TTM</stp>
        <stp>3</stp>
        <stp>600379.SH</stp>
        <stp>2019-12-31</stp>
        <stp>1</stp>
        <tr r="J2508" s="3"/>
      </tp>
      <tp>
        <v>855152351.00999999</v>
        <stp/>
        <stp>EM_S_FA_PROFIT_TTM</stp>
        <stp>3</stp>
        <stp>603379.SH</stp>
        <stp>2019-12-31</stp>
        <stp>1</stp>
        <tr r="J3396" s="3"/>
      </tp>
      <tp>
        <v>6565758089.8199997</v>
        <stp/>
        <stp>EM_S_FA_PROFIT_TTM</stp>
        <stp>3</stp>
        <stp>600376.SH</stp>
        <stp>2019-12-31</stp>
        <stp>1</stp>
        <tr r="J2505" s="3"/>
      </tp>
      <tp>
        <v>1571371398.6900001</v>
        <stp/>
        <stp>EM_S_FA_PROFIT_TTM</stp>
        <stp>3</stp>
        <stp>601377.SH</stp>
        <stp>2019-12-31</stp>
        <stp>1</stp>
        <tr r="J3090" s="3"/>
      </tp>
      <tp>
        <v>4385148484</v>
        <stp/>
        <stp>EM_S_FA_PROFIT_TTM</stp>
        <stp>3</stp>
        <stp>600377.SH</stp>
        <stp>2019-12-31</stp>
        <stp>1</stp>
        <tr r="J2506" s="3"/>
      </tp>
      <tp>
        <v>222195194.18000001</v>
        <stp/>
        <stp>EM_S_FA_PROFIT_TTM</stp>
        <stp>3</stp>
        <stp>603377.SH</stp>
        <stp>2019-12-31</stp>
        <stp>1</stp>
        <tr r="J3394" s="3"/>
      </tp>
      <tp>
        <v>242431047.13</v>
        <stp/>
        <stp>EM_S_FA_PROFIT_TTM</stp>
        <stp>3</stp>
        <stp>601375.SH</stp>
        <stp>2019-12-31</stp>
        <stp>1</stp>
        <tr r="J3089" s="3"/>
      </tp>
      <tp>
        <v>56095221.630000003</v>
        <stp/>
        <stp>EM_S_FA_PROFIT_TTM</stp>
        <stp>3</stp>
        <stp>600375.SH</stp>
        <stp>2019-12-31</stp>
        <stp>1</stp>
        <tr r="J2504" s="3"/>
      </tp>
      <tp>
        <v>515107694.76999998</v>
        <stp/>
        <stp>EM_S_FA_PROFIT_TTM</stp>
        <stp>3</stp>
        <stp>600372.SH</stp>
        <stp>2019-12-31</stp>
        <stp>1</stp>
        <tr r="J2502" s="3"/>
      </tp>
      <tp>
        <v>1696368506.1500001</v>
        <stp/>
        <stp>EM_S_FA_PROFIT_TTM</stp>
        <stp>3</stp>
        <stp>600373.SH</stp>
        <stp>2019-12-31</stp>
        <stp>1</stp>
        <tr r="J2503" s="3"/>
      </tp>
      <tp>
        <v>77937180</v>
        <stp/>
        <stp>EM_S_FA_PROFIT_TTM</stp>
        <stp>3</stp>
        <stp>600370.SH</stp>
        <stp>2019-12-31</stp>
        <stp>1</stp>
        <tr r="J2500" s="3"/>
      </tp>
      <tp>
        <v>70653082.459999993</v>
        <stp/>
        <stp>EM_S_FA_PROFIT_TTM</stp>
        <stp>3</stp>
        <stp>600371.SH</stp>
        <stp>2019-12-31</stp>
        <stp>1</stp>
        <tr r="J2501" s="3"/>
      </tp>
      <tp>
        <v>423494130.25999999</v>
        <stp/>
        <stp>EM_S_FA_PROFIT_TTM</stp>
        <stp>3</stp>
        <stp>688366.SH</stp>
        <stp>2019-12-31</stp>
        <stp>1</stp>
        <tr r="J3731" s="3"/>
      </tp>
      <tp>
        <v>520586554.13</v>
        <stp/>
        <stp>EM_S_FA_PROFIT_TTM</stp>
        <stp>3</stp>
        <stp>688363.SH</stp>
        <stp>2019-12-31</stp>
        <stp>1</stp>
        <tr r="J3730" s="3"/>
      </tp>
      <tp>
        <v>260864419.09</v>
        <stp/>
        <stp>EM_S_FA_PROFIT_TTM</stp>
        <stp>3</stp>
        <stp>601368.SH</stp>
        <stp>2019-12-31</stp>
        <stp>1</stp>
        <tr r="J3087" s="3"/>
      </tp>
      <tp>
        <v>968432678.97000003</v>
        <stp/>
        <stp>EM_S_FA_PROFIT_TTM</stp>
        <stp>3</stp>
        <stp>600368.SH</stp>
        <stp>2019-12-31</stp>
        <stp>1</stp>
        <tr r="J2498" s="3"/>
      </tp>
      <tp>
        <v>760035885.98000002</v>
        <stp/>
        <stp>EM_S_FA_PROFIT_TTM</stp>
        <stp>3</stp>
        <stp>603368.SH</stp>
        <stp>2019-12-31</stp>
        <stp>1</stp>
        <tr r="J3392" s="3"/>
      </tp>
      <tp>
        <v>508260745.61000001</v>
        <stp/>
        <stp>EM_S_FA_PROFIT_TTM</stp>
        <stp>3</stp>
        <stp>601369.SH</stp>
        <stp>2019-12-31</stp>
        <stp>1</stp>
        <tr r="J3088" s="3"/>
      </tp>
      <tp>
        <v>570960010.12</v>
        <stp/>
        <stp>EM_S_FA_PROFIT_TTM</stp>
        <stp>3</stp>
        <stp>600369.SH</stp>
        <stp>2019-12-31</stp>
        <stp>1</stp>
        <tr r="J2499" s="3"/>
      </tp>
      <tp>
        <v>1415745069.05</v>
        <stp/>
        <stp>EM_S_FA_PROFIT_TTM</stp>
        <stp>3</stp>
        <stp>603369.SH</stp>
        <stp>2019-12-31</stp>
        <stp>1</stp>
        <tr r="J3393" s="3"/>
      </tp>
      <tp>
        <v>120322722.79000001</v>
        <stp/>
        <stp>EM_S_FA_PROFIT_TTM</stp>
        <stp>3</stp>
        <stp>601366.SH</stp>
        <stp>2019-12-31</stp>
        <stp>1</stp>
        <tr r="J3086" s="3"/>
      </tp>
      <tp>
        <v>69083784.640000001</v>
        <stp/>
        <stp>EM_S_FA_PROFIT_TTM</stp>
        <stp>3</stp>
        <stp>600366.SH</stp>
        <stp>2019-12-31</stp>
        <stp>1</stp>
        <tr r="J2496" s="3"/>
      </tp>
      <tp>
        <v>-412976975.29000002</v>
        <stp/>
        <stp>EM_S_FA_PROFIT_TTM</stp>
        <stp>3</stp>
        <stp>603366.SH</stp>
        <stp>2019-12-31</stp>
        <stp>1</stp>
        <tr r="J3390" s="3"/>
      </tp>
      <tp>
        <v>84525033.769999996</v>
        <stp/>
        <stp>EM_S_FA_PROFIT_TTM</stp>
        <stp>3</stp>
        <stp>600367.SH</stp>
        <stp>2019-12-31</stp>
        <stp>1</stp>
        <tr r="J2497" s="3"/>
      </tp>
      <tp>
        <v>539529161.38</v>
        <stp/>
        <stp>EM_S_FA_PROFIT_TTM</stp>
        <stp>3</stp>
        <stp>603367.SH</stp>
        <stp>2019-12-31</stp>
        <stp>1</stp>
        <tr r="J3391" s="3"/>
      </tp>
      <tp>
        <v>32804123.510000002</v>
        <stp/>
        <stp>EM_S_FA_PROFIT_TTM</stp>
        <stp>3</stp>
        <stp>600365.SH</stp>
        <stp>2019-12-31</stp>
        <stp>1</stp>
        <tr r="J2495" s="3"/>
      </tp>
      <tp>
        <v>318999262.38999999</v>
        <stp/>
        <stp>EM_S_FA_PROFIT_TTM</stp>
        <stp>3</stp>
        <stp>603365.SH</stp>
        <stp>2019-12-31</stp>
        <stp>1</stp>
        <tr r="J3389" s="3"/>
      </tp>
      <tp>
        <v>2420818292</v>
        <stp/>
        <stp>EM_S_FA_PROFIT_TTM</stp>
        <stp>3</stp>
        <stp>600362.SH</stp>
        <stp>2019-12-31</stp>
        <stp>1</stp>
        <tr r="J2493" s="3"/>
      </tp>
      <tp>
        <v>234784880.19</v>
        <stp/>
        <stp>EM_S_FA_PROFIT_TTM</stp>
        <stp>3</stp>
        <stp>600363.SH</stp>
        <stp>2019-12-31</stp>
        <stp>1</stp>
        <tr r="J2494" s="3"/>
      </tp>
      <tp>
        <v>73295650.680000007</v>
        <stp/>
        <stp>EM_S_FA_PROFIT_TTM</stp>
        <stp>3</stp>
        <stp>603363.SH</stp>
        <stp>2019-12-31</stp>
        <stp>1</stp>
        <tr r="J3388" s="3"/>
      </tp>
      <tp>
        <v>83619568.090000004</v>
        <stp/>
        <stp>EM_S_FA_PROFIT_TTM</stp>
        <stp>3</stp>
        <stp>688368.SH</stp>
        <stp>2019-12-31</stp>
        <stp>1</stp>
        <tr r="J3732" s="3"/>
      </tp>
      <tp>
        <v>6166482000</v>
        <stp/>
        <stp>EM_S_FA_PROFIT_TTM</stp>
        <stp>3</stp>
        <stp>601360.SH</stp>
        <stp>2019-12-31</stp>
        <stp>1</stp>
        <tr r="J3085" s="3"/>
      </tp>
      <tp>
        <v>79462206.560000002</v>
        <stp/>
        <stp>EM_S_FA_PROFIT_TTM</stp>
        <stp>3</stp>
        <stp>600360.SH</stp>
        <stp>2019-12-31</stp>
        <stp>1</stp>
        <tr r="J2491" s="3"/>
      </tp>
      <tp>
        <v>270776558.38</v>
        <stp/>
        <stp>EM_S_FA_PROFIT_TTM</stp>
        <stp>3</stp>
        <stp>603360.SH</stp>
        <stp>2019-12-31</stp>
        <stp>1</stp>
        <tr r="J3387" s="3"/>
      </tp>
      <tp>
        <v>98362347.900000006</v>
        <stp/>
        <stp>EM_S_FA_PROFIT_TTM</stp>
        <stp>3</stp>
        <stp>688369.SH</stp>
        <stp>2019-12-31</stp>
        <stp>1</stp>
        <tr r="J3733" s="3"/>
      </tp>
      <tp>
        <v>77434647.239999995</v>
        <stp/>
        <stp>EM_S_FA_PROFIT_TTM</stp>
        <stp>3</stp>
        <stp>600361.SH</stp>
        <stp>2019-12-31</stp>
        <stp>1</stp>
        <tr r="J2492" s="3"/>
      </tp>
      <tp>
        <v>-41724005.960000001</v>
        <stp/>
        <stp>EM_S_FA_PROFIT_TTM</stp>
        <stp>3</stp>
        <stp>600358.SH</stp>
        <stp>2019-12-31</stp>
        <stp>1</stp>
        <tr r="J2489" s="3"/>
      </tp>
      <tp>
        <v>195906717.34999999</v>
        <stp/>
        <stp>EM_S_FA_PROFIT_TTM</stp>
        <stp>3</stp>
        <stp>603358.SH</stp>
        <stp>2019-12-31</stp>
        <stp>1</stp>
        <tr r="J3385" s="3"/>
      </tp>
      <tp>
        <v>-193310714.11000001</v>
        <stp/>
        <stp>EM_S_FA_PROFIT_TTM</stp>
        <stp>3</stp>
        <stp>600359.SH</stp>
        <stp>2019-12-31</stp>
        <stp>1</stp>
        <tr r="J2490" s="3"/>
      </tp>
      <tp>
        <v>338821630.42000002</v>
        <stp/>
        <stp>EM_S_FA_PROFIT_TTM</stp>
        <stp>3</stp>
        <stp>603359.SH</stp>
        <stp>2019-12-31</stp>
        <stp>1</stp>
        <tr r="J3386" s="3"/>
      </tp>
      <tp>
        <v>89186068.599999994</v>
        <stp/>
        <stp>EM_S_FA_PROFIT_TTM</stp>
        <stp>3</stp>
        <stp>600356.SH</stp>
        <stp>2019-12-31</stp>
        <stp>1</stp>
        <tr r="J2488" s="3"/>
      </tp>
      <tp>
        <v>73186854.540000007</v>
        <stp/>
        <stp>EM_S_FA_PROFIT_TTM</stp>
        <stp>3</stp>
        <stp>603356.SH</stp>
        <stp>2019-12-31</stp>
        <stp>1</stp>
        <tr r="J3383" s="3"/>
      </tp>
      <tp>
        <v>369720500.48000002</v>
        <stp/>
        <stp>EM_S_FA_PROFIT_TTM</stp>
        <stp>3</stp>
        <stp>603357.SH</stp>
        <stp>2019-12-31</stp>
        <stp>1</stp>
        <tr r="J3384" s="3"/>
      </tp>
      <tp>
        <v>-249865406.88</v>
        <stp/>
        <stp>EM_S_FA_PROFIT_TTM</stp>
        <stp>3</stp>
        <stp>600354.SH</stp>
        <stp>2019-12-31</stp>
        <stp>1</stp>
        <tr r="J2486" s="3"/>
      </tp>
      <tp>
        <v>-13416864.92</v>
        <stp/>
        <stp>EM_S_FA_PROFIT_TTM</stp>
        <stp>3</stp>
        <stp>600355.SH</stp>
        <stp>2019-12-31</stp>
        <stp>1</stp>
        <tr r="J2487" s="3"/>
      </tp>
      <tp>
        <v>467530154.23000002</v>
        <stp/>
        <stp>EM_S_FA_PROFIT_TTM</stp>
        <stp>3</stp>
        <stp>603355.SH</stp>
        <stp>2019-12-31</stp>
        <stp>1</stp>
        <tr r="J3382" s="3"/>
      </tp>
      <tp>
        <v>4834983976.5600004</v>
        <stp/>
        <stp>EM_S_FA_PROFIT_TTM</stp>
        <stp>3</stp>
        <stp>600352.SH</stp>
        <stp>2019-12-31</stp>
        <stp>1</stp>
        <tr r="J2484" s="3"/>
      </tp>
      <tp>
        <v>77912062.390000001</v>
        <stp/>
        <stp>EM_S_FA_PROFIT_TTM</stp>
        <stp>3</stp>
        <stp>600353.SH</stp>
        <stp>2019-12-31</stp>
        <stp>1</stp>
        <tr r="J2485" s="3"/>
      </tp>
      <tp>
        <v>2200629633.0500002</v>
        <stp/>
        <stp>EM_S_FA_PROFIT_TTM</stp>
        <stp>3</stp>
        <stp>600350.SH</stp>
        <stp>2019-12-31</stp>
        <stp>1</stp>
        <tr r="J2482" s="3"/>
      </tp>
      <tp>
        <v>292121877.63999999</v>
        <stp/>
        <stp>EM_S_FA_PROFIT_TTM</stp>
        <stp>3</stp>
        <stp>600351.SH</stp>
        <stp>2019-12-31</stp>
        <stp>1</stp>
        <tr r="J2483" s="3"/>
      </tp>
      <tp>
        <v>138088678.84999999</v>
        <stp/>
        <stp>EM_S_FA_PROFIT_TTM</stp>
        <stp>3</stp>
        <stp>603351.SH</stp>
        <stp>2019-12-31</stp>
        <stp>1</stp>
        <tr r="J3381" s="3"/>
      </tp>
      <tp>
        <v>2223072534.9099998</v>
        <stp/>
        <stp>EM_S_FA_PROFIT_TTM</stp>
        <stp>3</stp>
        <stp>600348.SH</stp>
        <stp>2019-12-31</stp>
        <stp>1</stp>
        <tr r="J2481" s="3"/>
      </tp>
      <tp>
        <v>67434434.599999994</v>
        <stp/>
        <stp>EM_S_FA_PROFIT_TTM</stp>
        <stp>3</stp>
        <stp>603348.SH</stp>
        <stp>2019-12-31</stp>
        <stp>1</stp>
        <tr r="J3380" s="3"/>
      </tp>
      <tp>
        <v>6494527235.2200003</v>
        <stp/>
        <stp>EM_S_FA_PROFIT_TTM</stp>
        <stp>3</stp>
        <stp>600346.SH</stp>
        <stp>2019-12-31</stp>
        <stp>1</stp>
        <tr r="J2480" s="3"/>
      </tp>
      <tp>
        <v>119663307.2</v>
        <stp/>
        <stp>EM_S_FA_PROFIT_TTM</stp>
        <stp>3</stp>
        <stp>600345.SH</stp>
        <stp>2019-12-31</stp>
        <stp>1</stp>
        <tr r="J2479" s="3"/>
      </tp>
      <tp>
        <v>311995850.89999998</v>
        <stp/>
        <stp>EM_S_FA_PROFIT_TTM</stp>
        <stp>3</stp>
        <stp>603345.SH</stp>
        <stp>2019-12-31</stp>
        <stp>1</stp>
        <tr r="J3379" s="3"/>
      </tp>
      <tp>
        <v>45880472.560000002</v>
        <stp/>
        <stp>EM_S_FA_PROFIT_TTM</stp>
        <stp>3</stp>
        <stp>600343.SH</stp>
        <stp>2019-12-31</stp>
        <stp>1</stp>
        <tr r="J2478" s="3"/>
      </tp>
      <tp>
        <v>13744932499.610001</v>
        <stp/>
        <stp>EM_S_FA_PROFIT_TTM</stp>
        <stp>3</stp>
        <stp>600340.SH</stp>
        <stp>2019-12-31</stp>
        <stp>1</stp>
        <tr r="J2477" s="3"/>
      </tp>
      <tp>
        <v>74180958.469999999</v>
        <stp/>
        <stp>EM_S_FA_PROFIT_TTM</stp>
        <stp>3</stp>
        <stp>688333.SH</stp>
        <stp>2019-12-31</stp>
        <stp>1</stp>
        <tr r="J3729" s="3"/>
      </tp>
      <tp>
        <v>652129292.14999998</v>
        <stp/>
        <stp>EM_S_FA_PROFIT_TTM</stp>
        <stp>3</stp>
        <stp>600338.SH</stp>
        <stp>2019-12-31</stp>
        <stp>1</stp>
        <tr r="J2475" s="3"/>
      </tp>
      <tp>
        <v>528069200.67000002</v>
        <stp/>
        <stp>EM_S_FA_PROFIT_TTM</stp>
        <stp>3</stp>
        <stp>603338.SH</stp>
        <stp>2019-12-31</stp>
        <stp>1</stp>
        <tr r="J3377" s="3"/>
      </tp>
      <tp>
        <v>268849184.05000001</v>
        <stp/>
        <stp>EM_S_FA_PROFIT_TTM</stp>
        <stp>3</stp>
        <stp>601339.SH</stp>
        <stp>2019-12-31</stp>
        <stp>1</stp>
        <tr r="J3084" s="3"/>
      </tp>
      <tp>
        <v>845987757.95000005</v>
        <stp/>
        <stp>EM_S_FA_PROFIT_TTM</stp>
        <stp>3</stp>
        <stp>600339.SH</stp>
        <stp>2019-12-31</stp>
        <stp>1</stp>
        <tr r="J2476" s="3"/>
      </tp>
      <tp>
        <v>131105578.54000001</v>
        <stp/>
        <stp>EM_S_FA_PROFIT_TTM</stp>
        <stp>3</stp>
        <stp>603339.SH</stp>
        <stp>2019-12-31</stp>
        <stp>1</stp>
        <tr r="J3378" s="3"/>
      </tp>
      <tp>
        <v>13224000000</v>
        <stp/>
        <stp>EM_S_FA_PROFIT_TTM</stp>
        <stp>3</stp>
        <stp>601336.SH</stp>
        <stp>2019-12-31</stp>
        <stp>1</stp>
        <tr r="J3083" s="3"/>
      </tp>
      <tp>
        <v>114001992.78</v>
        <stp/>
        <stp>EM_S_FA_PROFIT_TTM</stp>
        <stp>3</stp>
        <stp>600336.SH</stp>
        <stp>2019-12-31</stp>
        <stp>1</stp>
        <tr r="J2473" s="3"/>
      </tp>
      <tp>
        <v>72760242.709999993</v>
        <stp/>
        <stp>EM_S_FA_PROFIT_TTM</stp>
        <stp>3</stp>
        <stp>603336.SH</stp>
        <stp>2019-12-31</stp>
        <stp>1</stp>
        <tr r="J3375" s="3"/>
      </tp>
      <tp>
        <v>465168052.17000002</v>
        <stp/>
        <stp>EM_S_FA_PROFIT_TTM</stp>
        <stp>3</stp>
        <stp>600337.SH</stp>
        <stp>2019-12-31</stp>
        <stp>1</stp>
        <tr r="J2474" s="3"/>
      </tp>
      <tp>
        <v>340472298.79000002</v>
        <stp/>
        <stp>EM_S_FA_PROFIT_TTM</stp>
        <stp>3</stp>
        <stp>603337.SH</stp>
        <stp>2019-12-31</stp>
        <stp>1</stp>
        <tr r="J3376" s="3"/>
      </tp>
      <tp>
        <v>420836587.13999999</v>
        <stp/>
        <stp>EM_S_FA_PROFIT_TTM</stp>
        <stp>3</stp>
        <stp>600335.SH</stp>
        <stp>2019-12-31</stp>
        <stp>1</stp>
        <tr r="J2472" s="3"/>
      </tp>
      <tp>
        <v>9436196.1300000008</v>
        <stp/>
        <stp>EM_S_FA_PROFIT_TTM</stp>
        <stp>3</stp>
        <stp>603335.SH</stp>
        <stp>2019-12-31</stp>
        <stp>1</stp>
        <tr r="J3374" s="3"/>
      </tp>
      <tp>
        <v>3404520198.5300002</v>
        <stp/>
        <stp>EM_S_FA_PROFIT_TTM</stp>
        <stp>3</stp>
        <stp>600332.SH</stp>
        <stp>2019-12-31</stp>
        <stp>1</stp>
        <tr r="J2470" s="3"/>
      </tp>
      <tp>
        <v>150973077.13999999</v>
        <stp/>
        <stp>EM_S_FA_PROFIT_TTM</stp>
        <stp>3</stp>
        <stp>603332.SH</stp>
        <stp>2019-12-31</stp>
        <stp>1</stp>
        <tr r="J3372" s="3"/>
      </tp>
      <tp>
        <v>693724431</v>
        <stp/>
        <stp>EM_S_FA_PROFIT_TTM</stp>
        <stp>3</stp>
        <stp>601333.SH</stp>
        <stp>2019-12-31</stp>
        <stp>1</stp>
        <tr r="J3082" s="3"/>
      </tp>
      <tp>
        <v>-27764386.98</v>
        <stp/>
        <stp>EM_S_FA_PROFIT_TTM</stp>
        <stp>3</stp>
        <stp>600333.SH</stp>
        <stp>2019-12-31</stp>
        <stp>1</stp>
        <tr r="J2471" s="3"/>
      </tp>
      <tp>
        <v>99345255.609999999</v>
        <stp/>
        <stp>EM_S_FA_PROFIT_TTM</stp>
        <stp>3</stp>
        <stp>603333.SH</stp>
        <stp>2019-12-31</stp>
        <stp>1</stp>
        <tr r="J3373" s="3"/>
      </tp>
      <tp>
        <v>327350508.00999999</v>
        <stp/>
        <stp>EM_S_FA_PROFIT_TTM</stp>
        <stp>3</stp>
        <stp>601330.SH</stp>
        <stp>2019-12-31</stp>
        <stp>1</stp>
        <tr r="J3081" s="3"/>
      </tp>
      <tp>
        <v>200468271.66</v>
        <stp/>
        <stp>EM_S_FA_PROFIT_TTM</stp>
        <stp>3</stp>
        <stp>600330.SH</stp>
        <stp>2019-12-31</stp>
        <stp>1</stp>
        <tr r="J2468" s="3"/>
      </tp>
      <tp>
        <v>21646985.620000001</v>
        <stp/>
        <stp>EM_S_FA_PROFIT_TTM</stp>
        <stp>3</stp>
        <stp>603330.SH</stp>
        <stp>2019-12-31</stp>
        <stp>1</stp>
        <tr r="J3370" s="3"/>
      </tp>
      <tp>
        <v>-2705761668.8099999</v>
        <stp/>
        <stp>EM_S_FA_PROFIT_TTM</stp>
        <stp>3</stp>
        <stp>600331.SH</stp>
        <stp>2019-12-31</stp>
        <stp>1</stp>
        <tr r="J2469" s="3"/>
      </tp>
      <tp>
        <v>75183399.409999996</v>
        <stp/>
        <stp>EM_S_FA_PROFIT_TTM</stp>
        <stp>3</stp>
        <stp>603331.SH</stp>
        <stp>2019-12-31</stp>
        <stp>1</stp>
        <tr r="J3371" s="3"/>
      </tp>
      <tp>
        <v>77218000000</v>
        <stp/>
        <stp>EM_S_FA_PROFIT_TTM</stp>
        <stp>3</stp>
        <stp>601328.SH</stp>
        <stp>2019-12-31</stp>
        <stp>1</stp>
        <tr r="J3080" s="3"/>
      </tp>
      <tp>
        <v>525460092.89999998</v>
        <stp/>
        <stp>EM_S_FA_PROFIT_TTM</stp>
        <stp>3</stp>
        <stp>600328.SH</stp>
        <stp>2019-12-31</stp>
        <stp>1</stp>
        <tr r="J2466" s="3"/>
      </tp>
      <tp>
        <v>616902062.97000003</v>
        <stp/>
        <stp>EM_S_FA_PROFIT_TTM</stp>
        <stp>3</stp>
        <stp>603328.SH</stp>
        <stp>2019-12-31</stp>
        <stp>1</stp>
        <tr r="J3368" s="3"/>
      </tp>
      <tp>
        <v>36944971.710000001</v>
        <stp/>
        <stp>EM_S_FA_PROFIT_TTM</stp>
        <stp>3</stp>
        <stp>688321.SH</stp>
        <stp>2019-12-31</stp>
        <stp>1</stp>
        <tr r="J3728" s="3"/>
      </tp>
      <tp>
        <v>617699755.83000004</v>
        <stp/>
        <stp>EM_S_FA_PROFIT_TTM</stp>
        <stp>3</stp>
        <stp>600329.SH</stp>
        <stp>2019-12-31</stp>
        <stp>1</stp>
        <tr r="J2467" s="3"/>
      </tp>
      <tp>
        <v>-23886823.949999999</v>
        <stp/>
        <stp>EM_S_FA_PROFIT_TTM</stp>
        <stp>3</stp>
        <stp>603329.SH</stp>
        <stp>2019-12-31</stp>
        <stp>1</stp>
        <tr r="J3369" s="3"/>
      </tp>
      <tp>
        <v>654578598.60000002</v>
        <stp/>
        <stp>EM_S_FA_PROFIT_TTM</stp>
        <stp>3</stp>
        <stp>601326.SH</stp>
        <stp>2019-12-31</stp>
        <stp>1</stp>
        <tr r="J3079" s="3"/>
      </tp>
      <tp>
        <v>935882026.88</v>
        <stp/>
        <stp>EM_S_FA_PROFIT_TTM</stp>
        <stp>3</stp>
        <stp>600326.SH</stp>
        <stp>2019-12-31</stp>
        <stp>1</stp>
        <tr r="J2464" s="3"/>
      </tp>
      <tp>
        <v>133295761.29000001</v>
        <stp/>
        <stp>EM_S_FA_PROFIT_TTM</stp>
        <stp>3</stp>
        <stp>603326.SH</stp>
        <stp>2019-12-31</stp>
        <stp>1</stp>
        <tr r="J3366" s="3"/>
      </tp>
      <tp>
        <v>301694937.92000002</v>
        <stp/>
        <stp>EM_S_FA_PROFIT_TTM</stp>
        <stp>3</stp>
        <stp>600327.SH</stp>
        <stp>2019-12-31</stp>
        <stp>1</stp>
        <tr r="J2465" s="3"/>
      </tp>
      <tp>
        <v>246911920.68000001</v>
        <stp/>
        <stp>EM_S_FA_PROFIT_TTM</stp>
        <stp>3</stp>
        <stp>603327.SH</stp>
        <stp>2019-12-31</stp>
        <stp>1</stp>
        <tr r="J3367" s="3"/>
      </tp>
      <tp>
        <v>2998882454.9499998</v>
        <stp/>
        <stp>EM_S_FA_PROFIT_TTM</stp>
        <stp>3</stp>
        <stp>600325.SH</stp>
        <stp>2019-12-31</stp>
        <stp>1</stp>
        <tr r="J2463" s="3"/>
      </tp>
      <tp>
        <v>244589756.09999999</v>
        <stp/>
        <stp>EM_S_FA_PROFIT_TTM</stp>
        <stp>3</stp>
        <stp>600322.SH</stp>
        <stp>2019-12-31</stp>
        <stp>1</stp>
        <tr r="J2461" s="3"/>
      </tp>
      <tp>
        <v>-6981999.9699999997</v>
        <stp/>
        <stp>EM_S_FA_PROFIT_TTM</stp>
        <stp>3</stp>
        <stp>603322.SH</stp>
        <stp>2019-12-31</stp>
        <stp>1</stp>
        <tr r="J3364" s="3"/>
      </tp>
      <tp>
        <v>858267776.25999999</v>
        <stp/>
        <stp>EM_S_FA_PROFIT_TTM</stp>
        <stp>3</stp>
        <stp>600323.SH</stp>
        <stp>2019-12-31</stp>
        <stp>1</stp>
        <tr r="J2462" s="3"/>
      </tp>
      <tp>
        <v>915673000</v>
        <stp/>
        <stp>EM_S_FA_PROFIT_TTM</stp>
        <stp>3</stp>
        <stp>603323.SH</stp>
        <stp>2019-12-31</stp>
        <stp>1</stp>
        <tr r="J3365" s="3"/>
      </tp>
      <tp>
        <v>412999565</v>
        <stp/>
        <stp>EM_S_FA_PROFIT_TTM</stp>
        <stp>3</stp>
        <stp>600320.SH</stp>
        <stp>2019-12-31</stp>
        <stp>1</stp>
        <tr r="J2459" s="3"/>
      </tp>
      <tp>
        <v>40867619.759999998</v>
        <stp/>
        <stp>EM_S_FA_PROFIT_TTM</stp>
        <stp>3</stp>
        <stp>603320.SH</stp>
        <stp>2019-12-31</stp>
        <stp>1</stp>
        <tr r="J3362" s="3"/>
      </tp>
      <tp>
        <v>30014263.48</v>
        <stp/>
        <stp>EM_S_FA_PROFIT_TTM</stp>
        <stp>3</stp>
        <stp>600321.SH</stp>
        <stp>2019-12-31</stp>
        <stp>1</stp>
        <tr r="J2460" s="3"/>
      </tp>
      <tp>
        <v>34998761.189999998</v>
        <stp/>
        <stp>EM_S_FA_PROFIT_TTM</stp>
        <stp>3</stp>
        <stp>603321.SH</stp>
        <stp>2019-12-31</stp>
        <stp>1</stp>
        <tr r="J3363" s="3"/>
      </tp>
      <tp>
        <v>172711000000</v>
        <stp/>
        <stp>EM_S_FA_PROFIT_TTM</stp>
        <stp>3</stp>
        <stp>601318.SH</stp>
        <stp>2019-12-31</stp>
        <stp>1</stp>
        <tr r="J3077" s="3"/>
      </tp>
      <tp>
        <v>151418378.19999999</v>
        <stp/>
        <stp>EM_S_FA_PROFIT_TTM</stp>
        <stp>3</stp>
        <stp>600318.SH</stp>
        <stp>2019-12-31</stp>
        <stp>1</stp>
        <tr r="J2457" s="3"/>
      </tp>
      <tp>
        <v>-72549126.069999993</v>
        <stp/>
        <stp>EM_S_FA_PROFIT_TTM</stp>
        <stp>3</stp>
        <stp>603318.SH</stp>
        <stp>2019-12-31</stp>
        <stp>1</stp>
        <tr r="J3360" s="3"/>
      </tp>
      <tp>
        <v>32208000000</v>
        <stp/>
        <stp>EM_S_FA_PROFIT_TTM</stp>
        <stp>3</stp>
        <stp>601319.SH</stp>
        <stp>2019-12-31</stp>
        <stp>1</stp>
        <tr r="J3078" s="3"/>
      </tp>
      <tp>
        <v>12151396.76</v>
        <stp/>
        <stp>EM_S_FA_PROFIT_TTM</stp>
        <stp>3</stp>
        <stp>600319.SH</stp>
        <stp>2019-12-31</stp>
        <stp>1</stp>
        <tr r="J2458" s="3"/>
      </tp>
      <tp>
        <v>101197530.33</v>
        <stp/>
        <stp>EM_S_FA_PROFIT_TTM</stp>
        <stp>3</stp>
        <stp>603319.SH</stp>
        <stp>2019-12-31</stp>
        <stp>1</stp>
        <tr r="J3361" s="3"/>
      </tp>
      <tp>
        <v>144850871.81</v>
        <stp/>
        <stp>EM_S_FA_PROFIT_TTM</stp>
        <stp>3</stp>
        <stp>600316.SH</stp>
        <stp>2019-12-31</stp>
        <stp>1</stp>
        <tr r="J2455" s="3"/>
      </tp>
      <tp>
        <v>36997701.609999999</v>
        <stp/>
        <stp>EM_S_FA_PROFIT_TTM</stp>
        <stp>3</stp>
        <stp>603316.SH</stp>
        <stp>2019-12-31</stp>
        <stp>1</stp>
        <tr r="J3358" s="3"/>
      </tp>
      <tp>
        <v>1313768831.4400001</v>
        <stp/>
        <stp>EM_S_FA_PROFIT_TTM</stp>
        <stp>3</stp>
        <stp>600317.SH</stp>
        <stp>2019-12-31</stp>
        <stp>1</stp>
        <tr r="J2456" s="3"/>
      </tp>
      <tp>
        <v>298569567.48000002</v>
        <stp/>
        <stp>EM_S_FA_PROFIT_TTM</stp>
        <stp>3</stp>
        <stp>603317.SH</stp>
        <stp>2019-12-31</stp>
        <stp>1</stp>
        <tr r="J3359" s="3"/>
      </tp>
      <tp>
        <v>627012845.22000003</v>
        <stp/>
        <stp>EM_S_FA_PROFIT_TTM</stp>
        <stp>3</stp>
        <stp>600315.SH</stp>
        <stp>2019-12-31</stp>
        <stp>1</stp>
        <tr r="J2454" s="3"/>
      </tp>
      <tp>
        <v>50169763.060000002</v>
        <stp/>
        <stp>EM_S_FA_PROFIT_TTM</stp>
        <stp>3</stp>
        <stp>603315.SH</stp>
        <stp>2019-12-31</stp>
        <stp>1</stp>
        <tr r="J3357" s="3"/>
      </tp>
      <tp>
        <v>385960048.52999997</v>
        <stp/>
        <stp>EM_S_FA_PROFIT_TTM</stp>
        <stp>3</stp>
        <stp>600312.SH</stp>
        <stp>2019-12-31</stp>
        <stp>1</stp>
        <tr r="J2452" s="3"/>
      </tp>
      <tp>
        <v>34311182.780000001</v>
        <stp/>
        <stp>EM_S_FA_PROFIT_TTM</stp>
        <stp>3</stp>
        <stp>600313.SH</stp>
        <stp>2019-12-31</stp>
        <stp>1</stp>
        <tr r="J2453" s="3"/>
      </tp>
      <tp>
        <v>353825059.22000003</v>
        <stp/>
        <stp>EM_S_FA_PROFIT_TTM</stp>
        <stp>3</stp>
        <stp>603313.SH</stp>
        <stp>2019-12-31</stp>
        <stp>1</stp>
        <tr r="J3356" s="3"/>
      </tp>
      <tp>
        <v>277291174.80000001</v>
        <stp/>
        <stp>EM_S_FA_PROFIT_TTM</stp>
        <stp>3</stp>
        <stp>600310.SH</stp>
        <stp>2019-12-31</stp>
        <stp>1</stp>
        <tr r="J2450" s="3"/>
      </tp>
      <tp>
        <v>614879889.46000004</v>
        <stp/>
        <stp>EM_S_FA_PROFIT_TTM</stp>
        <stp>3</stp>
        <stp>601311.SH</stp>
        <stp>2019-12-31</stp>
        <stp>1</stp>
        <tr r="J3076" s="3"/>
      </tp>
      <tp>
        <v>-96722575.459999993</v>
        <stp/>
        <stp>EM_S_FA_PROFIT_TTM</stp>
        <stp>3</stp>
        <stp>600311.SH</stp>
        <stp>2019-12-31</stp>
        <stp>1</stp>
        <tr r="J2451" s="3"/>
      </tp>
      <tp>
        <v>68363814.75</v>
        <stp/>
        <stp>EM_S_FA_PROFIT_TTM</stp>
        <stp>3</stp>
        <stp>603311.SH</stp>
        <stp>2019-12-31</stp>
        <stp>1</stp>
        <tr r="J3355" s="3"/>
      </tp>
      <tp>
        <v>69256546.659999996</v>
        <stp/>
        <stp>EM_S_FA_PROFIT_TTM</stp>
        <stp>3</stp>
        <stp>688300.SH</stp>
        <stp>2019-12-31</stp>
        <stp>1</stp>
        <tr r="J3727" s="3"/>
      </tp>
      <tp>
        <v>530317305.39999998</v>
        <stp/>
        <stp>EM_S_FA_PROFIT_TTM</stp>
        <stp>3</stp>
        <stp>600308.SH</stp>
        <stp>2019-12-31</stp>
        <stp>1</stp>
        <tr r="J2448" s="3"/>
      </tp>
      <tp>
        <v>102913410.33</v>
        <stp/>
        <stp>EM_S_FA_PROFIT_TTM</stp>
        <stp>3</stp>
        <stp>603308.SH</stp>
        <stp>2019-12-31</stp>
        <stp>1</stp>
        <tr r="J3353" s="3"/>
      </tp>
      <tp>
        <v>7172999036.6400003</v>
        <stp/>
        <stp>EM_S_FA_PROFIT_TTM</stp>
        <stp>3</stp>
        <stp>600309.SH</stp>
        <stp>2019-12-31</stp>
        <stp>1</stp>
        <tr r="J2449" s="3"/>
      </tp>
      <tp>
        <v>125045244.09</v>
        <stp/>
        <stp>EM_S_FA_PROFIT_TTM</stp>
        <stp>3</stp>
        <stp>603309.SH</stp>
        <stp>2019-12-31</stp>
        <stp>1</stp>
        <tr r="J3354" s="3"/>
      </tp>
      <tp>
        <v>-119027030.73</v>
        <stp/>
        <stp>EM_S_FA_PROFIT_TTM</stp>
        <stp>3</stp>
        <stp>600306.SH</stp>
        <stp>2019-12-31</stp>
        <stp>1</stp>
        <tr r="J2446" s="3"/>
      </tp>
      <tp>
        <v>221638706.97999999</v>
        <stp/>
        <stp>EM_S_FA_PROFIT_TTM</stp>
        <stp>3</stp>
        <stp>603306.SH</stp>
        <stp>2019-12-31</stp>
        <stp>1</stp>
        <tr r="J3352" s="3"/>
      </tp>
      <tp>
        <v>1281379827.01</v>
        <stp/>
        <stp>EM_S_FA_PROFIT_TTM</stp>
        <stp>3</stp>
        <stp>600307.SH</stp>
        <stp>2019-12-31</stp>
        <stp>1</stp>
        <tr r="J2447" s="3"/>
      </tp>
      <tp>
        <v>327408324.68000001</v>
        <stp/>
        <stp>EM_S_FA_PROFIT_TTM</stp>
        <stp>3</stp>
        <stp>600305.SH</stp>
        <stp>2019-12-31</stp>
        <stp>1</stp>
        <tr r="J2445" s="3"/>
      </tp>
      <tp>
        <v>199849960.44</v>
        <stp/>
        <stp>EM_S_FA_PROFIT_TTM</stp>
        <stp>3</stp>
        <stp>603305.SH</stp>
        <stp>2019-12-31</stp>
        <stp>1</stp>
        <tr r="J3351" s="3"/>
      </tp>
      <tp>
        <v>-10359181.41</v>
        <stp/>
        <stp>EM_S_FA_PROFIT_TTM</stp>
        <stp>3</stp>
        <stp>600302.SH</stp>
        <stp>2019-12-31</stp>
        <stp>1</stp>
        <tr r="J2443" s="3"/>
      </tp>
      <tp>
        <v>-188692035.50999999</v>
        <stp/>
        <stp>EM_S_FA_PROFIT_TTM</stp>
        <stp>3</stp>
        <stp>600303.SH</stp>
        <stp>2019-12-31</stp>
        <stp>1</stp>
        <tr r="J2444" s="3"/>
      </tp>
      <tp>
        <v>278594642</v>
        <stp/>
        <stp>EM_S_FA_PROFIT_TTM</stp>
        <stp>3</stp>
        <stp>603303.SH</stp>
        <stp>2019-12-31</stp>
        <stp>1</stp>
        <tr r="J3350" s="3"/>
      </tp>
      <tp>
        <v>17649323.59</v>
        <stp/>
        <stp>EM_S_FA_PROFIT_TTM</stp>
        <stp>3</stp>
        <stp>600300.SH</stp>
        <stp>2019-12-31</stp>
        <stp>1</stp>
        <tr r="J2441" s="3"/>
      </tp>
      <tp>
        <v>318638316.23000002</v>
        <stp/>
        <stp>EM_S_FA_PROFIT_TTM</stp>
        <stp>3</stp>
        <stp>603300.SH</stp>
        <stp>2019-12-31</stp>
        <stp>1</stp>
        <tr r="J3348" s="3"/>
      </tp>
      <tp>
        <v>12206752.359999999</v>
        <stp/>
        <stp>EM_S_FA_PROFIT_TTM</stp>
        <stp>3</stp>
        <stp>600301.SH</stp>
        <stp>2019-12-31</stp>
        <stp>1</stp>
        <tr r="J2442" s="3"/>
      </tp>
      <tp>
        <v>148634962.66999999</v>
        <stp/>
        <stp>EM_S_FA_PROFIT_TTM</stp>
        <stp>3</stp>
        <stp>603301.SH</stp>
        <stp>2019-12-31</stp>
        <stp>1</stp>
        <tr r="J3349" s="3"/>
      </tp>
      <tp>
        <v>311291000000</v>
        <stp/>
        <stp>EM_S_FA_PROFIT_TTM</stp>
        <stp>3</stp>
        <stp>601398.SH</stp>
        <stp>2019-12-31</stp>
        <stp>1</stp>
        <tr r="J3093" s="3"/>
      </tp>
      <tp>
        <v>3421504282.71</v>
        <stp/>
        <stp>EM_S_FA_PROFIT_TTM</stp>
        <stp>3</stp>
        <stp>600398.SH</stp>
        <stp>2019-12-31</stp>
        <stp>1</stp>
        <tr r="J2525" s="3"/>
      </tp>
      <tp>
        <v>72977920.819999993</v>
        <stp/>
        <stp>EM_S_FA_PROFIT_TTM</stp>
        <stp>3</stp>
        <stp>603398.SH</stp>
        <stp>2019-12-31</stp>
        <stp>1</stp>
        <tr r="J3407" s="3"/>
      </tp>
      <tp>
        <v>2907391157.3800001</v>
        <stp/>
        <stp>EM_S_FA_PROFIT_TTM</stp>
        <stp>3</stp>
        <stp>600399.SH</stp>
        <stp>2019-12-31</stp>
        <stp>1</stp>
        <tr r="J2526" s="3"/>
      </tp>
      <tp>
        <v>-67607244.75</v>
        <stp/>
        <stp>EM_S_FA_PROFIT_TTM</stp>
        <stp>3</stp>
        <stp>603399.SH</stp>
        <stp>2019-12-31</stp>
        <stp>1</stp>
        <tr r="J3408" s="3"/>
      </tp>
      <tp>
        <v>-486625835.27999997</v>
        <stp/>
        <stp>EM_S_FA_PROFIT_TTM</stp>
        <stp>3</stp>
        <stp>600396.SH</stp>
        <stp>2019-12-31</stp>
        <stp>1</stp>
        <tr r="J2523" s="3"/>
      </tp>
      <tp>
        <v>80658222.370000005</v>
        <stp/>
        <stp>EM_S_FA_PROFIT_TTM</stp>
        <stp>3</stp>
        <stp>603396.SH</stp>
        <stp>2019-12-31</stp>
        <stp>1</stp>
        <tr r="J3406" s="3"/>
      </tp>
      <tp>
        <v>-109540040.5</v>
        <stp/>
        <stp>EM_S_FA_PROFIT_TTM</stp>
        <stp>3</stp>
        <stp>600397.SH</stp>
        <stp>2019-12-31</stp>
        <stp>1</stp>
        <tr r="J2524" s="3"/>
      </tp>
      <tp>
        <v>1113453893.8800001</v>
        <stp/>
        <stp>EM_S_FA_PROFIT_TTM</stp>
        <stp>3</stp>
        <stp>600395.SH</stp>
        <stp>2019-12-31</stp>
        <stp>1</stp>
        <tr r="J2522" s="3"/>
      </tp>
      <tp>
        <v>210952463.30000001</v>
        <stp/>
        <stp>EM_S_FA_PROFIT_TTM</stp>
        <stp>3</stp>
        <stp>600392.SH</stp>
        <stp>2019-12-31</stp>
        <stp>1</stp>
        <tr r="J2520" s="3"/>
      </tp>
      <tp>
        <v>-20076054.09</v>
        <stp/>
        <stp>EM_S_FA_PROFIT_TTM</stp>
        <stp>3</stp>
        <stp>600393.SH</stp>
        <stp>2019-12-31</stp>
        <stp>1</stp>
        <tr r="J2521" s="3"/>
      </tp>
      <tp>
        <v>818582032.92999995</v>
        <stp/>
        <stp>EM_S_FA_PROFIT_TTM</stp>
        <stp>3</stp>
        <stp>603393.SH</stp>
        <stp>2019-12-31</stp>
        <stp>1</stp>
        <tr r="J3405" s="3"/>
      </tp>
      <tp>
        <v>20958701000</v>
        <stp/>
        <stp>EM_S_FA_PROFIT_TTM</stp>
        <stp>3</stp>
        <stp>601390.SH</stp>
        <stp>2019-12-31</stp>
        <stp>1</stp>
        <tr r="J3092" s="3"/>
      </tp>
      <tp>
        <v>3777742258.0900002</v>
        <stp/>
        <stp>EM_S_FA_PROFIT_TTM</stp>
        <stp>3</stp>
        <stp>600390.SH</stp>
        <stp>2019-12-31</stp>
        <stp>1</stp>
        <tr r="J2518" s="3"/>
      </tp>
      <tp>
        <v>171574101.13</v>
        <stp/>
        <stp>EM_S_FA_PROFIT_TTM</stp>
        <stp>3</stp>
        <stp>603390.SH</stp>
        <stp>2019-12-31</stp>
        <stp>1</stp>
        <tr r="J3404" s="3"/>
      </tp>
      <tp>
        <v>-231759806.59</v>
        <stp/>
        <stp>EM_S_FA_PROFIT_TTM</stp>
        <stp>3</stp>
        <stp>600391.SH</stp>
        <stp>2019-12-31</stp>
        <stp>1</stp>
        <tr r="J2519" s="3"/>
      </tp>
      <tp>
        <v>66574345.789999999</v>
        <stp/>
        <stp>EM_S_FA_PROFIT_TTM</stp>
        <stp>3</stp>
        <stp>601388.SH</stp>
        <stp>2019-12-31</stp>
        <stp>1</stp>
        <tr r="J3091" s="3"/>
      </tp>
      <tp>
        <v>837079361.63</v>
        <stp/>
        <stp>EM_S_FA_PROFIT_TTM</stp>
        <stp>3</stp>
        <stp>600388.SH</stp>
        <stp>2019-12-31</stp>
        <stp>1</stp>
        <tr r="J2516" s="3"/>
      </tp>
      <tp>
        <v>144175512.47</v>
        <stp/>
        <stp>EM_S_FA_PROFIT_TTM</stp>
        <stp>3</stp>
        <stp>603388.SH</stp>
        <stp>2019-12-31</stp>
        <stp>1</stp>
        <tr r="J3402" s="3"/>
      </tp>
      <tp>
        <v>385268099.91000003</v>
        <stp/>
        <stp>EM_S_FA_PROFIT_TTM</stp>
        <stp>3</stp>
        <stp>600389.SH</stp>
        <stp>2019-12-31</stp>
        <stp>1</stp>
        <tr r="J2517" s="3"/>
      </tp>
      <tp>
        <v>-114956076.59999999</v>
        <stp/>
        <stp>EM_S_FA_PROFIT_TTM</stp>
        <stp>3</stp>
        <stp>603389.SH</stp>
        <stp>2019-12-31</stp>
        <stp>1</stp>
        <tr r="J3403" s="3"/>
      </tp>
      <tp>
        <v>118574281.48999999</v>
        <stp/>
        <stp>EM_S_FA_PROFIT_TTM</stp>
        <stp>3</stp>
        <stp>600386.SH</stp>
        <stp>2019-12-31</stp>
        <stp>1</stp>
        <tr r="J2514" s="3"/>
      </tp>
      <tp>
        <v>25485178.859999999</v>
        <stp/>
        <stp>EM_S_FA_PROFIT_TTM</stp>
        <stp>3</stp>
        <stp>603386.SH</stp>
        <stp>2019-12-31</stp>
        <stp>1</stp>
        <tr r="J3400" s="3"/>
      </tp>
      <tp>
        <v>410331092.72000003</v>
        <stp/>
        <stp>EM_S_FA_PROFIT_TTM</stp>
        <stp>3</stp>
        <stp>600387.SH</stp>
        <stp>2019-12-31</stp>
        <stp>1</stp>
        <tr r="J2515" s="3"/>
      </tp>
      <tp>
        <v>275041241.97000003</v>
        <stp/>
        <stp>EM_S_FA_PROFIT_TTM</stp>
        <stp>3</stp>
        <stp>603387.SH</stp>
        <stp>2019-12-31</stp>
        <stp>1</stp>
        <tr r="J3401" s="3"/>
      </tp>
      <tp>
        <v>-11527159.6</v>
        <stp/>
        <stp>EM_S_FA_PROFIT_TTM</stp>
        <stp>3</stp>
        <stp>600385.SH</stp>
        <stp>2019-12-31</stp>
        <stp>1</stp>
        <tr r="J2513" s="3"/>
      </tp>
      <tp>
        <v>281448263.04000002</v>
        <stp/>
        <stp>EM_S_FA_PROFIT_TTM</stp>
        <stp>3</stp>
        <stp>603385.SH</stp>
        <stp>2019-12-31</stp>
        <stp>1</stp>
        <tr r="J3399" s="3"/>
      </tp>
      <tp>
        <v>669849817.27999997</v>
        <stp/>
        <stp>EM_S_FA_PROFIT_TTM</stp>
        <stp>3</stp>
        <stp>600382.SH</stp>
        <stp>2019-12-31</stp>
        <stp>1</stp>
        <tr r="J2511" s="3"/>
      </tp>
      <tp>
        <v>12701670049.25</v>
        <stp/>
        <stp>EM_S_FA_PROFIT_TTM</stp>
        <stp>3</stp>
        <stp>600383.SH</stp>
        <stp>2019-12-31</stp>
        <stp>1</stp>
        <tr r="J2512" s="3"/>
      </tp>
      <tp>
        <v>121744840.16</v>
        <stp/>
        <stp>EM_S_FA_PROFIT_TTM</stp>
        <stp>3</stp>
        <stp>603383.SH</stp>
        <stp>2019-12-31</stp>
        <stp>1</stp>
        <tr r="J3398" s="3"/>
      </tp>
      <tp>
        <v>338419068.38999999</v>
        <stp/>
        <stp>EM_S_FA_PROFIT_TTM</stp>
        <stp>3</stp>
        <stp>688388.SH</stp>
        <stp>2019-12-31</stp>
        <stp>1</stp>
        <tr r="J3734" s="3"/>
      </tp>
      <tp>
        <v>1710778728.72</v>
        <stp/>
        <stp>EM_S_FA_PROFIT_TTM</stp>
        <stp>3</stp>
        <stp>600380.SH</stp>
        <stp>2019-12-31</stp>
        <stp>1</stp>
        <tr r="J2509" s="3"/>
      </tp>
      <tp>
        <v>108739584.06999999</v>
        <stp/>
        <stp>EM_S_FA_PROFIT_TTM</stp>
        <stp>3</stp>
        <stp>603380.SH</stp>
        <stp>2019-12-31</stp>
        <stp>1</stp>
        <tr r="J3397" s="3"/>
      </tp>
      <tp>
        <v>102389606.52</v>
        <stp/>
        <stp>EM_S_FA_PROFIT_TTM</stp>
        <stp>3</stp>
        <stp>688389.SH</stp>
        <stp>2019-12-31</stp>
        <stp>1</stp>
        <tr r="J3735" s="3"/>
      </tp>
      <tp>
        <v>-24569789.370000001</v>
        <stp/>
        <stp>EM_S_FA_PROFIT_TTM</stp>
        <stp>3</stp>
        <stp>600381.SH</stp>
        <stp>2019-12-31</stp>
        <stp>1</stp>
        <tr r="J2510" s="3"/>
      </tp>
      <tp>
        <v>12907531827.83</v>
        <stp/>
        <stp>EM_S_FA_PROFIT_TTM</stp>
        <stp>3</stp>
        <stp>000338.SZ</stp>
        <stp>2019-12-31</stp>
        <stp>1</stp>
        <tr r="J74" s="3"/>
      </tp>
      <tp>
        <v>499526810.31</v>
        <stp/>
        <stp>EM_S_FA_PROFIT_TTM</stp>
        <stp>3</stp>
        <stp>300308.SZ</stp>
        <stp>2019-12-31</stp>
        <stp>1</stp>
        <tr r="J1708" s="3"/>
      </tp>
      <tp>
        <v>41725322.909999996</v>
        <stp/>
        <stp>EM_S_FA_PROFIT_TTM</stp>
        <stp>3</stp>
        <stp>002338.SZ</stp>
        <stp>2019-12-31</stp>
        <stp>1</stp>
        <tr r="J797" s="3"/>
      </tp>
      <tp>
        <v>113074067.88</v>
        <stp/>
        <stp>EM_S_FA_PROFIT_TTM</stp>
        <stp>3</stp>
        <stp>300309.SZ</stp>
        <stp>2019-12-31</stp>
        <stp>1</stp>
        <tr r="J1709" s="3"/>
      </tp>
      <tp>
        <v>34521346.090000004</v>
        <stp/>
        <stp>EM_S_FA_PROFIT_TTM</stp>
        <stp>3</stp>
        <stp>002339.SZ</stp>
        <stp>2019-12-31</stp>
        <stp>1</stp>
        <tr r="J798" s="3"/>
      </tp>
      <tp>
        <v>-356721956.79000002</v>
        <stp/>
        <stp>EM_S_FA_PROFIT_TTM</stp>
        <stp>3</stp>
        <stp>300306.SZ</stp>
        <stp>2019-12-31</stp>
        <stp>1</stp>
        <tr r="J1706" s="3"/>
      </tp>
      <tp>
        <v>-478031061.75999999</v>
        <stp/>
        <stp>EM_S_FA_PROFIT_TTM</stp>
        <stp>3</stp>
        <stp>002336.SZ</stp>
        <stp>2019-12-31</stp>
        <stp>1</stp>
        <tr r="J795" s="3"/>
      </tp>
      <tp>
        <v>29641691.73</v>
        <stp/>
        <stp>EM_S_FA_PROFIT_TTM</stp>
        <stp>3</stp>
        <stp>300307.SZ</stp>
        <stp>2019-12-31</stp>
        <stp>1</stp>
        <tr r="J1707" s="3"/>
      </tp>
      <tp>
        <v>17198476.039999999</v>
        <stp/>
        <stp>EM_S_FA_PROFIT_TTM</stp>
        <stp>3</stp>
        <stp>002337.SZ</stp>
        <stp>2019-12-31</stp>
        <stp>1</stp>
        <tr r="J796" s="3"/>
      </tp>
      <tp>
        <v>130371777.92</v>
        <stp/>
        <stp>EM_S_FA_PROFIT_TTM</stp>
        <stp>3</stp>
        <stp>300304.SZ</stp>
        <stp>2019-12-31</stp>
        <stp>1</stp>
        <tr r="J1704" s="3"/>
      </tp>
      <tp>
        <v>-77461052.790000007</v>
        <stp/>
        <stp>EM_S_FA_PROFIT_TTM</stp>
        <stp>3</stp>
        <stp>002334.SZ</stp>
        <stp>2019-12-31</stp>
        <stp>1</stp>
        <tr r="J793" s="3"/>
      </tp>
      <tp>
        <v>95640363.069999993</v>
        <stp/>
        <stp>EM_S_FA_PROFIT_TTM</stp>
        <stp>3</stp>
        <stp>300305.SZ</stp>
        <stp>2019-12-31</stp>
        <stp>1</stp>
        <tr r="J1705" s="3"/>
      </tp>
      <tp>
        <v>108200004.95999999</v>
        <stp/>
        <stp>EM_S_FA_PROFIT_TTM</stp>
        <stp>3</stp>
        <stp>002335.SZ</stp>
        <stp>2019-12-31</stp>
        <stp>1</stp>
        <tr r="J794" s="3"/>
      </tp>
      <tp>
        <v>-768101.43</v>
        <stp/>
        <stp>EM_S_FA_PROFIT_TTM</stp>
        <stp>3</stp>
        <stp>300302.SZ</stp>
        <stp>2019-12-31</stp>
        <stp>1</stp>
        <tr r="J1702" s="3"/>
      </tp>
      <tp>
        <v>441678351.17000002</v>
        <stp/>
        <stp>EM_S_FA_PROFIT_TTM</stp>
        <stp>3</stp>
        <stp>002332.SZ</stp>
        <stp>2019-12-31</stp>
        <stp>1</stp>
        <tr r="J791" s="3"/>
      </tp>
      <tp>
        <v>24920392000</v>
        <stp/>
        <stp>EM_S_FA_PROFIT_TTM</stp>
        <stp>3</stp>
        <stp>000333.SZ</stp>
        <stp>2019-12-31</stp>
        <stp>1</stp>
        <tr r="J73" s="3"/>
      </tp>
      <tp>
        <v>270232010.35000002</v>
        <stp/>
        <stp>EM_S_FA_PROFIT_TTM</stp>
        <stp>3</stp>
        <stp>300303.SZ</stp>
        <stp>2019-12-31</stp>
        <stp>1</stp>
        <tr r="J1703" s="3"/>
      </tp>
      <tp>
        <v>-56296749.32</v>
        <stp/>
        <stp>EM_S_FA_PROFIT_TTM</stp>
        <stp>3</stp>
        <stp>002333.SZ</stp>
        <stp>2019-12-31</stp>
        <stp>1</stp>
        <tr r="J792" s="3"/>
      </tp>
      <tp>
        <v>107624391.56</v>
        <stp/>
        <stp>EM_S_FA_PROFIT_TTM</stp>
        <stp>3</stp>
        <stp>300300.SZ</stp>
        <stp>2019-12-31</stp>
        <stp>1</stp>
        <tr r="J1700" s="3"/>
      </tp>
      <tp>
        <v>9879966.1999999993</v>
        <stp/>
        <stp>EM_S_FA_PROFIT_TTM</stp>
        <stp>3</stp>
        <stp>002330.SZ</stp>
        <stp>2019-12-31</stp>
        <stp>1</stp>
        <tr r="J789" s="3"/>
      </tp>
      <tp>
        <v>-90701618.540000007</v>
        <stp/>
        <stp>EM_S_FA_PROFIT_TTM</stp>
        <stp>3</stp>
        <stp>300301.SZ</stp>
        <stp>2019-12-31</stp>
        <stp>1</stp>
        <tr r="J1701" s="3"/>
      </tp>
      <tp>
        <v>106480989.09</v>
        <stp/>
        <stp>EM_S_FA_PROFIT_TTM</stp>
        <stp>3</stp>
        <stp>002331.SZ</stp>
        <stp>2019-12-31</stp>
        <stp>1</stp>
        <tr r="J790" s="3"/>
      </tp>
      <tp>
        <v>57414388.140000001</v>
        <stp/>
        <stp>EM_S_FA_PROFIT_TTM</stp>
        <stp>3</stp>
        <stp>300318.SZ</stp>
        <stp>2019-12-31</stp>
        <stp>1</stp>
        <tr r="J1718" s="3"/>
      </tp>
      <tp>
        <v>180794182.31999999</v>
        <stp/>
        <stp>EM_S_FA_PROFIT_TTM</stp>
        <stp>3</stp>
        <stp>002328.SZ</stp>
        <stp>2019-12-31</stp>
        <stp>1</stp>
        <tr r="J787" s="3"/>
      </tp>
      <tp>
        <v>123916741.73999999</v>
        <stp/>
        <stp>EM_S_FA_PROFIT_TTM</stp>
        <stp>3</stp>
        <stp>300319.SZ</stp>
        <stp>2019-12-31</stp>
        <stp>1</stp>
        <tr r="J1719" s="3"/>
      </tp>
      <tp>
        <v>-520413843.83999997</v>
        <stp/>
        <stp>EM_S_FA_PROFIT_TTM</stp>
        <stp>3</stp>
        <stp>002329.SZ</stp>
        <stp>2019-12-31</stp>
        <stp>1</stp>
        <tr r="J788" s="3"/>
      </tp>
      <tp>
        <v>596938501.07000005</v>
        <stp/>
        <stp>EM_S_FA_PROFIT_TTM</stp>
        <stp>3</stp>
        <stp>300316.SZ</stp>
        <stp>2019-12-31</stp>
        <stp>1</stp>
        <tr r="J1716" s="3"/>
      </tp>
      <tp>
        <v>350143296.47000003</v>
        <stp/>
        <stp>EM_S_FA_PROFIT_TTM</stp>
        <stp>3</stp>
        <stp>002326.SZ</stp>
        <stp>2019-12-31</stp>
        <stp>1</stp>
        <tr r="J785" s="3"/>
      </tp>
      <tp>
        <v>-2066991920.5799999</v>
        <stp/>
        <stp>EM_S_FA_PROFIT_TTM</stp>
        <stp>3</stp>
        <stp>300317.SZ</stp>
        <stp>2019-12-31</stp>
        <stp>1</stp>
        <tr r="J1717" s="3"/>
      </tp>
      <tp>
        <v>498502863.44</v>
        <stp/>
        <stp>EM_S_FA_PROFIT_TTM</stp>
        <stp>3</stp>
        <stp>002327.SZ</stp>
        <stp>2019-12-31</stp>
        <stp>1</stp>
        <tr r="J786" s="3"/>
      </tp>
      <tp>
        <v>31650555.960000001</v>
        <stp/>
        <stp>EM_S_FA_PROFIT_TTM</stp>
        <stp>3</stp>
        <stp>300314.SZ</stp>
        <stp>2019-12-31</stp>
        <stp>1</stp>
        <tr r="J1714" s="3"/>
      </tp>
      <tp>
        <v>86171637.909999996</v>
        <stp/>
        <stp>EM_S_FA_PROFIT_TTM</stp>
        <stp>3</stp>
        <stp>002324.SZ</stp>
        <stp>2019-12-31</stp>
        <stp>1</stp>
        <tr r="J783" s="3"/>
      </tp>
      <tp>
        <v>-3317705527.6999998</v>
        <stp/>
        <stp>EM_S_FA_PROFIT_TTM</stp>
        <stp>3</stp>
        <stp>300315.SZ</stp>
        <stp>2019-12-31</stp>
        <stp>1</stp>
        <tr r="J1715" s="3"/>
      </tp>
      <tp>
        <v>-417183801.25999999</v>
        <stp/>
        <stp>EM_S_FA_PROFIT_TTM</stp>
        <stp>3</stp>
        <stp>002325.SZ</stp>
        <stp>2019-12-31</stp>
        <stp>1</stp>
        <tr r="J784" s="3"/>
      </tp>
      <tp>
        <v>-439908226.25999999</v>
        <stp/>
        <stp>EM_S_FA_PROFIT_TTM</stp>
        <stp>3</stp>
        <stp>300312.SZ</stp>
        <stp>2019-12-31</stp>
        <stp>1</stp>
        <tr r="J1712" s="3"/>
      </tp>
      <tp>
        <v>265213269.24000001</v>
        <stp/>
        <stp>EM_S_FA_PROFIT_TTM</stp>
        <stp>3</stp>
        <stp>002322.SZ</stp>
        <stp>2019-12-31</stp>
        <stp>1</stp>
        <tr r="J781" s="3"/>
      </tp>
      <tp>
        <v>-50073876.030000001</v>
        <stp/>
        <stp>EM_S_FA_PROFIT_TTM</stp>
        <stp>3</stp>
        <stp>300313.SZ</stp>
        <stp>2019-12-31</stp>
        <stp>1</stp>
        <tr r="J1713" s="3"/>
      </tp>
      <tp>
        <v>-491912887.30000001</v>
        <stp/>
        <stp>EM_S_FA_PROFIT_TTM</stp>
        <stp>3</stp>
        <stp>002323.SZ</stp>
        <stp>2019-12-31</stp>
        <stp>1</stp>
        <tr r="J782" s="3"/>
      </tp>
      <tp>
        <v>-1384891175.3800001</v>
        <stp/>
        <stp>EM_S_FA_PROFIT_TTM</stp>
        <stp>3</stp>
        <stp>300310.SZ</stp>
        <stp>2019-12-31</stp>
        <stp>1</stp>
        <tr r="J1710" s="3"/>
      </tp>
      <tp>
        <v>174372844.93000001</v>
        <stp/>
        <stp>EM_S_FA_PROFIT_TTM</stp>
        <stp>3</stp>
        <stp>002320.SZ</stp>
        <stp>2019-12-31</stp>
        <stp>1</stp>
        <tr r="J779" s="3"/>
      </tp>
      <tp>
        <v>79906465.760000005</v>
        <stp/>
        <stp>EM_S_FA_PROFIT_TTM</stp>
        <stp>3</stp>
        <stp>300311.SZ</stp>
        <stp>2019-12-31</stp>
        <stp>1</stp>
        <tr r="J1711" s="3"/>
      </tp>
      <tp>
        <v>139376621.71000001</v>
        <stp/>
        <stp>EM_S_FA_PROFIT_TTM</stp>
        <stp>3</stp>
        <stp>002321.SZ</stp>
        <stp>2019-12-31</stp>
        <stp>1</stp>
        <tr r="J780" s="3"/>
      </tp>
      <tp>
        <v>40812198.990000002</v>
        <stp/>
        <stp>EM_S_FA_PROFIT_TTM</stp>
        <stp>3</stp>
        <stp>300328.SZ</stp>
        <stp>2019-12-31</stp>
        <stp>1</stp>
        <tr r="J1728" s="3"/>
      </tp>
      <tp>
        <v>487079602.56999999</v>
        <stp/>
        <stp>EM_S_FA_PROFIT_TTM</stp>
        <stp>3</stp>
        <stp>002318.SZ</stp>
        <stp>2019-12-31</stp>
        <stp>1</stp>
        <tr r="J777" s="3"/>
      </tp>
      <tp>
        <v>51690120.210000001</v>
        <stp/>
        <stp>EM_S_FA_PROFIT_TTM</stp>
        <stp>3</stp>
        <stp>300329.SZ</stp>
        <stp>2019-12-31</stp>
        <stp>1</stp>
        <tr r="J1729" s="3"/>
      </tp>
      <tp>
        <v>-50559308.259999998</v>
        <stp/>
        <stp>EM_S_FA_PROFIT_TTM</stp>
        <stp>3</stp>
        <stp>002319.SZ</stp>
        <stp>2019-12-31</stp>
        <stp>1</stp>
        <tr r="J778" s="3"/>
      </tp>
      <tp>
        <v>524727033.69</v>
        <stp/>
        <stp>EM_S_FA_PROFIT_TTM</stp>
        <stp>3</stp>
        <stp>300326.SZ</stp>
        <stp>2019-12-31</stp>
        <stp>1</stp>
        <tr r="J1726" s="3"/>
      </tp>
      <tp>
        <v>277826100.27999997</v>
        <stp/>
        <stp>EM_S_FA_PROFIT_TTM</stp>
        <stp>3</stp>
        <stp>002316.SZ</stp>
        <stp>2019-12-31</stp>
        <stp>1</stp>
        <tr r="J775" s="3"/>
      </tp>
      <tp>
        <v>167273804.36000001</v>
        <stp/>
        <stp>EM_S_FA_PROFIT_TTM</stp>
        <stp>3</stp>
        <stp>300327.SZ</stp>
        <stp>2019-12-31</stp>
        <stp>1</stp>
        <tr r="J1727" s="3"/>
      </tp>
      <tp>
        <v>451361631.38999999</v>
        <stp/>
        <stp>EM_S_FA_PROFIT_TTM</stp>
        <stp>3</stp>
        <stp>002317.SZ</stp>
        <stp>2019-12-31</stp>
        <stp>1</stp>
        <tr r="J776" s="3"/>
      </tp>
      <tp>
        <v>-60279370.310000002</v>
        <stp/>
        <stp>EM_S_FA_PROFIT_TTM</stp>
        <stp>3</stp>
        <stp>300324.SZ</stp>
        <stp>2019-12-31</stp>
        <stp>1</stp>
        <tr r="J1724" s="3"/>
      </tp>
      <tp>
        <v>451060541.43000001</v>
        <stp/>
        <stp>EM_S_FA_PROFIT_TTM</stp>
        <stp>3</stp>
        <stp>002314.SZ</stp>
        <stp>2019-12-31</stp>
        <stp>1</stp>
        <tr r="J773" s="3"/>
      </tp>
      <tp>
        <v>-146157046.03999999</v>
        <stp/>
        <stp>EM_S_FA_PROFIT_TTM</stp>
        <stp>3</stp>
        <stp>300325.SZ</stp>
        <stp>2019-12-31</stp>
        <stp>1</stp>
        <tr r="J1725" s="3"/>
      </tp>
      <tp>
        <v>148945325.61000001</v>
        <stp/>
        <stp>EM_S_FA_PROFIT_TTM</stp>
        <stp>3</stp>
        <stp>002315.SZ</stp>
        <stp>2019-12-31</stp>
        <stp>1</stp>
        <tr r="J774" s="3"/>
      </tp>
      <tp>
        <v>119176210.25</v>
        <stp/>
        <stp>EM_S_FA_PROFIT_TTM</stp>
        <stp>3</stp>
        <stp>300322.SZ</stp>
        <stp>2019-12-31</stp>
        <stp>1</stp>
        <tr r="J1722" s="3"/>
      </tp>
      <tp>
        <v>-160678917.77000001</v>
        <stp/>
        <stp>EM_S_FA_PROFIT_TTM</stp>
        <stp>3</stp>
        <stp>002312.SZ</stp>
        <stp>2019-12-31</stp>
        <stp>1</stp>
        <tr r="J771" s="3"/>
      </tp>
      <tp>
        <v>-967454160.94000006</v>
        <stp/>
        <stp>EM_S_FA_PROFIT_TTM</stp>
        <stp>3</stp>
        <stp>300323.SZ</stp>
        <stp>2019-12-31</stp>
        <stp>1</stp>
        <tr r="J1723" s="3"/>
      </tp>
      <tp>
        <v>35550067.350000001</v>
        <stp/>
        <stp>EM_S_FA_PROFIT_TTM</stp>
        <stp>3</stp>
        <stp>002313.SZ</stp>
        <stp>2019-12-31</stp>
        <stp>1</stp>
        <tr r="J772" s="3"/>
      </tp>
      <tp>
        <v>204867622.28999999</v>
        <stp/>
        <stp>EM_S_FA_PROFIT_TTM</stp>
        <stp>3</stp>
        <stp>300320.SZ</stp>
        <stp>2019-12-31</stp>
        <stp>1</stp>
        <tr r="J1720" s="3"/>
      </tp>
      <tp>
        <v>-277438170.37</v>
        <stp/>
        <stp>EM_S_FA_PROFIT_TTM</stp>
        <stp>3</stp>
        <stp>002310.SZ</stp>
        <stp>2019-12-31</stp>
        <stp>1</stp>
        <tr r="J769" s="3"/>
      </tp>
      <tp>
        <v>36888750.799999997</v>
        <stp/>
        <stp>EM_S_FA_PROFIT_TTM</stp>
        <stp>3</stp>
        <stp>300321.SZ</stp>
        <stp>2019-12-31</stp>
        <stp>1</stp>
        <tr r="J1721" s="3"/>
      </tp>
      <tp>
        <v>1677964476.72</v>
        <stp/>
        <stp>EM_S_FA_PROFIT_TTM</stp>
        <stp>3</stp>
        <stp>002311.SZ</stp>
        <stp>2019-12-31</stp>
        <stp>1</stp>
        <tr r="J770" s="3"/>
      </tp>
      <tp>
        <v>59216838.859999999</v>
        <stp/>
        <stp>EM_S_FA_PROFIT_TTM</stp>
        <stp>3</stp>
        <stp>300338.SZ</stp>
        <stp>2019-12-31</stp>
        <stp>1</stp>
        <tr r="J1738" s="3"/>
      </tp>
      <tp>
        <v>113616298.68000001</v>
        <stp/>
        <stp>EM_S_FA_PROFIT_TTM</stp>
        <stp>3</stp>
        <stp>002308.SZ</stp>
        <stp>2019-12-31</stp>
        <stp>1</stp>
        <tr r="J767" s="3"/>
      </tp>
      <tp>
        <v>294624406.50999999</v>
        <stp/>
        <stp>EM_S_FA_PROFIT_TTM</stp>
        <stp>3</stp>
        <stp>300339.SZ</stp>
        <stp>2019-12-31</stp>
        <stp>1</stp>
        <tr r="J1739" s="3"/>
      </tp>
      <tp>
        <v>-219601762.16999999</v>
        <stp/>
        <stp>EM_S_FA_PROFIT_TTM</stp>
        <stp>3</stp>
        <stp>002309.SZ</stp>
        <stp>2019-12-31</stp>
        <stp>1</stp>
        <tr r="J768" s="3"/>
      </tp>
      <tp>
        <v>-110658562.89</v>
        <stp/>
        <stp>EM_S_FA_PROFIT_TTM</stp>
        <stp>3</stp>
        <stp>300336.SZ</stp>
        <stp>2019-12-31</stp>
        <stp>1</stp>
        <tr r="J1736" s="3"/>
      </tp>
      <tp>
        <v>6391352.8200000003</v>
        <stp/>
        <stp>EM_S_FA_PROFIT_TTM</stp>
        <stp>3</stp>
        <stp>002306.SZ</stp>
        <stp>2019-12-31</stp>
        <stp>1</stp>
        <tr r="J765" s="3"/>
      </tp>
      <tp>
        <v>-160746069.38</v>
        <stp/>
        <stp>EM_S_FA_PROFIT_TTM</stp>
        <stp>3</stp>
        <stp>300337.SZ</stp>
        <stp>2019-12-31</stp>
        <stp>1</stp>
        <tr r="J1737" s="3"/>
      </tp>
      <tp>
        <v>61247737.18</v>
        <stp/>
        <stp>EM_S_FA_PROFIT_TTM</stp>
        <stp>3</stp>
        <stp>002307.SZ</stp>
        <stp>2019-12-31</stp>
        <stp>1</stp>
        <tr r="J766" s="3"/>
      </tp>
      <tp>
        <v>-94231812.939999998</v>
        <stp/>
        <stp>EM_S_FA_PROFIT_TTM</stp>
        <stp>3</stp>
        <stp>300334.SZ</stp>
        <stp>2019-12-31</stp>
        <stp>1</stp>
        <tr r="J1734" s="3"/>
      </tp>
      <tp>
        <v>8228086886.4899998</v>
        <stp/>
        <stp>EM_S_FA_PROFIT_TTM</stp>
        <stp>3</stp>
        <stp>002304.SZ</stp>
        <stp>2019-12-31</stp>
        <stp>1</stp>
        <tr r="J763" s="3"/>
      </tp>
      <tp>
        <v>149301578.41</v>
        <stp/>
        <stp>EM_S_FA_PROFIT_TTM</stp>
        <stp>3</stp>
        <stp>300335.SZ</stp>
        <stp>2019-12-31</stp>
        <stp>1</stp>
        <tr r="J1735" s="3"/>
      </tp>
      <tp>
        <v>181207294.86000001</v>
        <stp/>
        <stp>EM_S_FA_PROFIT_TTM</stp>
        <stp>3</stp>
        <stp>002305.SZ</stp>
        <stp>2019-12-31</stp>
        <stp>1</stp>
        <tr r="J764" s="3"/>
      </tp>
      <tp>
        <v>46613644.020000003</v>
        <stp/>
        <stp>EM_S_FA_PROFIT_TTM</stp>
        <stp>3</stp>
        <stp>300332.SZ</stp>
        <stp>2019-12-31</stp>
        <stp>1</stp>
        <tr r="J1732" s="3"/>
      </tp>
      <tp>
        <v>756410495.37</v>
        <stp/>
        <stp>EM_S_FA_PROFIT_TTM</stp>
        <stp>3</stp>
        <stp>002302.SZ</stp>
        <stp>2019-12-31</stp>
        <stp>1</stp>
        <tr r="J761" s="3"/>
      </tp>
      <tp>
        <v>29606363.789999999</v>
        <stp/>
        <stp>EM_S_FA_PROFIT_TTM</stp>
        <stp>3</stp>
        <stp>300333.SZ</stp>
        <stp>2019-12-31</stp>
        <stp>1</stp>
        <tr r="J1733" s="3"/>
      </tp>
      <tp>
        <v>400927924.04000002</v>
        <stp/>
        <stp>EM_S_FA_PROFIT_TTM</stp>
        <stp>3</stp>
        <stp>002303.SZ</stp>
        <stp>2019-12-31</stp>
        <stp>1</stp>
        <tr r="J762" s="3"/>
      </tp>
      <tp>
        <v>-1134553.1399999999</v>
        <stp/>
        <stp>EM_S_FA_PROFIT_TTM</stp>
        <stp>3</stp>
        <stp>300330.SZ</stp>
        <stp>2019-12-31</stp>
        <stp>1</stp>
        <tr r="J1730" s="3"/>
      </tp>
      <tp>
        <v>172189116.02000001</v>
        <stp/>
        <stp>EM_S_FA_PROFIT_TTM</stp>
        <stp>3</stp>
        <stp>002300.SZ</stp>
        <stp>2019-12-31</stp>
        <stp>1</stp>
        <tr r="J759" s="3"/>
      </tp>
      <tp>
        <v>1253359574.3499999</v>
        <stp/>
        <stp>EM_S_FA_PROFIT_TTM</stp>
        <stp>3</stp>
        <stp>000301.SZ</stp>
        <stp>2019-12-31</stp>
        <stp>1</stp>
        <tr r="J72" s="3"/>
      </tp>
      <tp>
        <v>56860974.299999997</v>
        <stp/>
        <stp>EM_S_FA_PROFIT_TTM</stp>
        <stp>3</stp>
        <stp>300331.SZ</stp>
        <stp>2019-12-31</stp>
        <stp>1</stp>
        <tr r="J1731" s="3"/>
      </tp>
      <tp>
        <v>235800504.90000001</v>
        <stp/>
        <stp>EM_S_FA_PROFIT_TTM</stp>
        <stp>3</stp>
        <stp>002301.SZ</stp>
        <stp>2019-12-31</stp>
        <stp>1</stp>
        <tr r="J760" s="3"/>
      </tp>
      <tp>
        <v>51784197.409999996</v>
        <stp/>
        <stp>EM_S_FA_PROFIT_TTM</stp>
        <stp>3</stp>
        <stp>300348.SZ</stp>
        <stp>2019-12-31</stp>
        <stp>1</stp>
        <tr r="J1748" s="3"/>
      </tp>
      <tp>
        <v>-95029787.180000007</v>
        <stp/>
        <stp>EM_S_FA_PROFIT_TTM</stp>
        <stp>3</stp>
        <stp>002378.SZ</stp>
        <stp>2019-12-31</stp>
        <stp>1</stp>
        <tr r="J837" s="3"/>
      </tp>
      <tp>
        <v>451257698.52999997</v>
        <stp/>
        <stp>EM_S_FA_PROFIT_TTM</stp>
        <stp>3</stp>
        <stp>300349.SZ</stp>
        <stp>2019-12-31</stp>
        <stp>1</stp>
        <tr r="J1749" s="3"/>
      </tp>
      <tp>
        <v>319681704.92000002</v>
        <stp/>
        <stp>EM_S_FA_PROFIT_TTM</stp>
        <stp>3</stp>
        <stp>002379.SZ</stp>
        <stp>2019-12-31</stp>
        <stp>1</stp>
        <tr r="J838" s="3"/>
      </tp>
      <tp>
        <v>52314400.719999999</v>
        <stp/>
        <stp>EM_S_FA_PROFIT_TTM</stp>
        <stp>3</stp>
        <stp>300346.SZ</stp>
        <stp>2019-12-31</stp>
        <stp>1</stp>
        <tr r="J1746" s="3"/>
      </tp>
      <tp>
        <v>392846293.31999999</v>
        <stp/>
        <stp>EM_S_FA_PROFIT_TTM</stp>
        <stp>3</stp>
        <stp>002376.SZ</stp>
        <stp>2019-12-31</stp>
        <stp>1</stp>
        <tr r="J835" s="3"/>
      </tp>
      <tp>
        <v>741806145.41999996</v>
        <stp/>
        <stp>EM_S_FA_PROFIT_TTM</stp>
        <stp>3</stp>
        <stp>300347.SZ</stp>
        <stp>2019-12-31</stp>
        <stp>1</stp>
        <tr r="J1747" s="3"/>
      </tp>
      <tp>
        <v>316180040.49000001</v>
        <stp/>
        <stp>EM_S_FA_PROFIT_TTM</stp>
        <stp>3</stp>
        <stp>002377.SZ</stp>
        <stp>2019-12-31</stp>
        <stp>1</stp>
        <tr r="J836" s="3"/>
      </tp>
      <tp>
        <v>-1964152.52</v>
        <stp/>
        <stp>EM_S_FA_PROFIT_TTM</stp>
        <stp>3</stp>
        <stp>300344.SZ</stp>
        <stp>2019-12-31</stp>
        <stp>1</stp>
        <tr r="J1744" s="3"/>
      </tp>
      <tp>
        <v>-774570289.88</v>
        <stp/>
        <stp>EM_S_FA_PROFIT_TTM</stp>
        <stp>3</stp>
        <stp>002374.SZ</stp>
        <stp>2019-12-31</stp>
        <stp>1</stp>
        <tr r="J833" s="3"/>
      </tp>
      <tp>
        <v>-192672590.94999999</v>
        <stp/>
        <stp>EM_S_FA_PROFIT_TTM</stp>
        <stp>3</stp>
        <stp>300345.SZ</stp>
        <stp>2019-12-31</stp>
        <stp>1</stp>
        <tr r="J1745" s="3"/>
      </tp>
      <tp>
        <v>363876508.10000002</v>
        <stp/>
        <stp>EM_S_FA_PROFIT_TTM</stp>
        <stp>3</stp>
        <stp>002375.SZ</stp>
        <stp>2019-12-31</stp>
        <stp>1</stp>
        <tr r="J834" s="3"/>
      </tp>
      <tp>
        <v>105540992.8</v>
        <stp/>
        <stp>EM_S_FA_PROFIT_TTM</stp>
        <stp>3</stp>
        <stp>300342.SZ</stp>
        <stp>2019-12-31</stp>
        <stp>1</stp>
        <tr r="J1742" s="3"/>
      </tp>
      <tp>
        <v>1017906827.97</v>
        <stp/>
        <stp>EM_S_FA_PROFIT_TTM</stp>
        <stp>3</stp>
        <stp>002372.SZ</stp>
        <stp>2019-12-31</stp>
        <stp>1</stp>
        <tr r="J831" s="3"/>
      </tp>
      <tp>
        <v>-1976055521.3099999</v>
        <stp/>
        <stp>EM_S_FA_PROFIT_TTM</stp>
        <stp>3</stp>
        <stp>300343.SZ</stp>
        <stp>2019-12-31</stp>
        <stp>1</stp>
        <tr r="J1743" s="3"/>
      </tp>
      <tp>
        <v>938311933.30999994</v>
        <stp/>
        <stp>EM_S_FA_PROFIT_TTM</stp>
        <stp>3</stp>
        <stp>002373.SZ</stp>
        <stp>2019-12-31</stp>
        <stp>1</stp>
        <tr r="J832" s="3"/>
      </tp>
      <tp>
        <v>22627177.440000001</v>
        <stp/>
        <stp>EM_S_FA_PROFIT_TTM</stp>
        <stp>3</stp>
        <stp>300340.SZ</stp>
        <stp>2019-12-31</stp>
        <stp>1</stp>
        <tr r="J1740" s="3"/>
      </tp>
      <tp>
        <v>48204155.909999996</v>
        <stp/>
        <stp>EM_S_FA_PROFIT_TTM</stp>
        <stp>3</stp>
        <stp>002370.SZ</stp>
        <stp>2019-12-31</stp>
        <stp>1</stp>
        <tr r="J829" s="3"/>
      </tp>
      <tp>
        <v>159080903.02000001</v>
        <stp/>
        <stp>EM_S_FA_PROFIT_TTM</stp>
        <stp>3</stp>
        <stp>300341.SZ</stp>
        <stp>2019-12-31</stp>
        <stp>1</stp>
        <tr r="J1741" s="3"/>
      </tp>
      <tp>
        <v>347332161.68000001</v>
        <stp/>
        <stp>EM_S_FA_PROFIT_TTM</stp>
        <stp>3</stp>
        <stp>002371.SZ</stp>
        <stp>2019-12-31</stp>
        <stp>1</stp>
        <tr r="J830" s="3"/>
      </tp>
      <tp>
        <v>-791443.24</v>
        <stp/>
        <stp>EM_S_FA_PROFIT_TTM</stp>
        <stp>3</stp>
        <stp>300358.SZ</stp>
        <stp>2019-12-31</stp>
        <stp>1</stp>
        <tr r="J1758" s="3"/>
      </tp>
      <tp>
        <v>321518581.31999999</v>
        <stp/>
        <stp>EM_S_FA_PROFIT_TTM</stp>
        <stp>3</stp>
        <stp>002368.SZ</stp>
        <stp>2019-12-31</stp>
        <stp>1</stp>
        <tr r="J827" s="3"/>
      </tp>
      <tp>
        <v>-668216184.26999998</v>
        <stp/>
        <stp>EM_S_FA_PROFIT_TTM</stp>
        <stp>3</stp>
        <stp>300359.SZ</stp>
        <stp>2019-12-31</stp>
        <stp>1</stp>
        <tr r="J1759" s="3"/>
      </tp>
      <tp>
        <v>-105321907.01000001</v>
        <stp/>
        <stp>EM_S_FA_PROFIT_TTM</stp>
        <stp>3</stp>
        <stp>002369.SZ</stp>
        <stp>2019-12-31</stp>
        <stp>1</stp>
        <tr r="J828" s="3"/>
      </tp>
      <tp>
        <v>5953955.0300000003</v>
        <stp/>
        <stp>EM_S_FA_PROFIT_TTM</stp>
        <stp>3</stp>
        <stp>300356.SZ</stp>
        <stp>2019-12-31</stp>
        <stp>1</stp>
        <tr r="J1756" s="3"/>
      </tp>
      <tp>
        <v>125032485.45999999</v>
        <stp/>
        <stp>EM_S_FA_PROFIT_TTM</stp>
        <stp>3</stp>
        <stp>002366.SZ</stp>
        <stp>2019-12-31</stp>
        <stp>1</stp>
        <tr r="J825" s="3"/>
      </tp>
      <tp>
        <v>285556026.79000002</v>
        <stp/>
        <stp>EM_S_FA_PROFIT_TTM</stp>
        <stp>3</stp>
        <stp>300357.SZ</stp>
        <stp>2019-12-31</stp>
        <stp>1</stp>
        <tr r="J1757" s="3"/>
      </tp>
      <tp>
        <v>153677610.53999999</v>
        <stp/>
        <stp>EM_S_FA_PROFIT_TTM</stp>
        <stp>3</stp>
        <stp>002367.SZ</stp>
        <stp>2019-12-31</stp>
        <stp>1</stp>
        <tr r="J826" s="3"/>
      </tp>
      <tp>
        <v>20464924.710000001</v>
        <stp/>
        <stp>EM_S_FA_PROFIT_TTM</stp>
        <stp>3</stp>
        <stp>300354.SZ</stp>
        <stp>2019-12-31</stp>
        <stp>1</stp>
        <tr r="J1754" s="3"/>
      </tp>
      <tp>
        <v>45752694.340000004</v>
        <stp/>
        <stp>EM_S_FA_PROFIT_TTM</stp>
        <stp>3</stp>
        <stp>002364.SZ</stp>
        <stp>2019-12-31</stp>
        <stp>1</stp>
        <tr r="J823" s="3"/>
      </tp>
      <tp>
        <v>20992151.84</v>
        <stp/>
        <stp>EM_S_FA_PROFIT_TTM</stp>
        <stp>3</stp>
        <stp>300355.SZ</stp>
        <stp>2019-12-31</stp>
        <stp>1</stp>
        <tr r="J1755" s="3"/>
      </tp>
      <tp>
        <v>111372154.12</v>
        <stp/>
        <stp>EM_S_FA_PROFIT_TTM</stp>
        <stp>3</stp>
        <stp>002365.SZ</stp>
        <stp>2019-12-31</stp>
        <stp>1</stp>
        <tr r="J824" s="3"/>
      </tp>
      <tp>
        <v>120888385.33</v>
        <stp/>
        <stp>EM_S_FA_PROFIT_TTM</stp>
        <stp>3</stp>
        <stp>300352.SZ</stp>
        <stp>2019-12-31</stp>
        <stp>1</stp>
        <tr r="J1752" s="3"/>
      </tp>
      <tp>
        <v>14077760.32</v>
        <stp/>
        <stp>EM_S_FA_PROFIT_TTM</stp>
        <stp>3</stp>
        <stp>002362.SZ</stp>
        <stp>2019-12-31</stp>
        <stp>1</stp>
        <tr r="J821" s="3"/>
      </tp>
      <tp>
        <v>158680760.44</v>
        <stp/>
        <stp>EM_S_FA_PROFIT_TTM</stp>
        <stp>3</stp>
        <stp>300353.SZ</stp>
        <stp>2019-12-31</stp>
        <stp>1</stp>
        <tr r="J1753" s="3"/>
      </tp>
      <tp>
        <v>72216105.540000007</v>
        <stp/>
        <stp>EM_S_FA_PROFIT_TTM</stp>
        <stp>3</stp>
        <stp>002363.SZ</stp>
        <stp>2019-12-31</stp>
        <stp>1</stp>
        <tr r="J822" s="3"/>
      </tp>
      <tp>
        <v>-622005856.37</v>
        <stp/>
        <stp>EM_S_FA_PROFIT_TTM</stp>
        <stp>3</stp>
        <stp>300350.SZ</stp>
        <stp>2019-12-31</stp>
        <stp>1</stp>
        <tr r="J1750" s="3"/>
      </tp>
      <tp>
        <v>153559564.87</v>
        <stp/>
        <stp>EM_S_FA_PROFIT_TTM</stp>
        <stp>3</stp>
        <stp>002360.SZ</stp>
        <stp>2019-12-31</stp>
        <stp>1</stp>
        <tr r="J819" s="3"/>
      </tp>
      <tp>
        <v>-516001929.92000002</v>
        <stp/>
        <stp>EM_S_FA_PROFIT_TTM</stp>
        <stp>3</stp>
        <stp>300351.SZ</stp>
        <stp>2019-12-31</stp>
        <stp>1</stp>
        <tr r="J1751" s="3"/>
      </tp>
      <tp>
        <v>109301929.86</v>
        <stp/>
        <stp>EM_S_FA_PROFIT_TTM</stp>
        <stp>3</stp>
        <stp>002361.SZ</stp>
        <stp>2019-12-31</stp>
        <stp>1</stp>
        <tr r="J820" s="3"/>
      </tp>
      <tp>
        <v>29352592.25</v>
        <stp/>
        <stp>EM_S_FA_PROFIT_TTM</stp>
        <stp>3</stp>
        <stp>300368.SZ</stp>
        <stp>2019-12-31</stp>
        <stp>1</stp>
        <tr r="J1767" s="3"/>
      </tp>
      <tp>
        <v>-71089715.590000004</v>
        <stp/>
        <stp>EM_S_FA_PROFIT_TTM</stp>
        <stp>3</stp>
        <stp>002358.SZ</stp>
        <stp>2019-12-31</stp>
        <stp>1</stp>
        <tr r="J817" s="3"/>
      </tp>
      <tp>
        <v>210097177.75999999</v>
        <stp/>
        <stp>EM_S_FA_PROFIT_TTM</stp>
        <stp>3</stp>
        <stp>300369.SZ</stp>
        <stp>2019-12-31</stp>
        <stp>1</stp>
        <tr r="J1768" s="3"/>
      </tp>
      <tp>
        <v>-2363138150.0300002</v>
        <stp/>
        <stp>EM_S_FA_PROFIT_TTM</stp>
        <stp>3</stp>
        <stp>002359.SZ</stp>
        <stp>2019-12-31</stp>
        <stp>1</stp>
        <tr r="J818" s="3"/>
      </tp>
      <tp>
        <v>-425136675.06999999</v>
        <stp/>
        <stp>EM_S_FA_PROFIT_TTM</stp>
        <stp>3</stp>
        <stp>300366.SZ</stp>
        <stp>2019-12-31</stp>
        <stp>1</stp>
        <tr r="J1765" s="3"/>
      </tp>
      <tp>
        <v>-2393577921.9899998</v>
        <stp/>
        <stp>EM_S_FA_PROFIT_TTM</stp>
        <stp>3</stp>
        <stp>002356.SZ</stp>
        <stp>2019-12-31</stp>
        <stp>1</stp>
        <tr r="J815" s="3"/>
      </tp>
      <tp>
        <v>-141837609.84999999</v>
        <stp/>
        <stp>EM_S_FA_PROFIT_TTM</stp>
        <stp>3</stp>
        <stp>300367.SZ</stp>
        <stp>2019-12-31</stp>
        <stp>1</stp>
        <tr r="J1766" s="3"/>
      </tp>
      <tp>
        <v>94797826.780000001</v>
        <stp/>
        <stp>EM_S_FA_PROFIT_TTM</stp>
        <stp>3</stp>
        <stp>002357.SZ</stp>
        <stp>2019-12-31</stp>
        <stp>1</stp>
        <tr r="J816" s="3"/>
      </tp>
      <tp>
        <v>-1733292956.7</v>
        <stp/>
        <stp>EM_S_FA_PROFIT_TTM</stp>
        <stp>3</stp>
        <stp>300364.SZ</stp>
        <stp>2019-12-31</stp>
        <stp>1</stp>
        <tr r="J1763" s="3"/>
      </tp>
      <tp>
        <v>-7710748338.1800003</v>
        <stp/>
        <stp>EM_S_FA_PROFIT_TTM</stp>
        <stp>3</stp>
        <stp>002354.SZ</stp>
        <stp>2019-12-31</stp>
        <stp>1</stp>
        <tr r="J813" s="3"/>
      </tp>
      <tp>
        <v>291476236.52999997</v>
        <stp/>
        <stp>EM_S_FA_PROFIT_TTM</stp>
        <stp>3</stp>
        <stp>300365.SZ</stp>
        <stp>2019-12-31</stp>
        <stp>1</stp>
        <tr r="J1764" s="3"/>
      </tp>
      <tp>
        <v>-301354102.93000001</v>
        <stp/>
        <stp>EM_S_FA_PROFIT_TTM</stp>
        <stp>3</stp>
        <stp>002355.SZ</stp>
        <stp>2019-12-31</stp>
        <stp>1</stp>
        <tr r="J814" s="3"/>
      </tp>
      <tp>
        <v>-2456924543</v>
        <stp/>
        <stp>EM_S_FA_PROFIT_TTM</stp>
        <stp>3</stp>
        <stp>300362.SZ</stp>
        <stp>2019-12-31</stp>
        <stp>1</stp>
        <tr r="J1761" s="3"/>
      </tp>
      <tp>
        <v>5726386589.4799995</v>
        <stp/>
        <stp>EM_S_FA_PROFIT_TTM</stp>
        <stp>3</stp>
        <stp>002352.SZ</stp>
        <stp>2019-12-31</stp>
        <stp>1</stp>
        <tr r="J811" s="3"/>
      </tp>
      <tp>
        <v>161557581.16999999</v>
        <stp/>
        <stp>EM_S_FA_PROFIT_TTM</stp>
        <stp>3</stp>
        <stp>300363.SZ</stp>
        <stp>2019-12-31</stp>
        <stp>1</stp>
        <tr r="J1762" s="3"/>
      </tp>
      <tp>
        <v>1179331493.27</v>
        <stp/>
        <stp>EM_S_FA_PROFIT_TTM</stp>
        <stp>3</stp>
        <stp>002353.SZ</stp>
        <stp>2019-12-31</stp>
        <stp>1</stp>
        <tr r="J812" s="3"/>
      </tp>
      <tp>
        <v>158354361.83000001</v>
        <stp/>
        <stp>EM_S_FA_PROFIT_TTM</stp>
        <stp>3</stp>
        <stp>300360.SZ</stp>
        <stp>2019-12-31</stp>
        <stp>1</stp>
        <tr r="J1760" s="3"/>
      </tp>
      <tp>
        <v>98738362.939999998</v>
        <stp/>
        <stp>EM_S_FA_PROFIT_TTM</stp>
        <stp>3</stp>
        <stp>002350.SZ</stp>
        <stp>2019-12-31</stp>
        <stp>1</stp>
        <tr r="J809" s="3"/>
      </tp>
      <tp>
        <v>73238952.150000006</v>
        <stp/>
        <stp>EM_S_FA_PROFIT_TTM</stp>
        <stp>3</stp>
        <stp>002351.SZ</stp>
        <stp>2019-12-31</stp>
        <stp>1</stp>
        <tr r="J810" s="3"/>
      </tp>
      <tp>
        <v>86453384.640000001</v>
        <stp/>
        <stp>EM_S_FA_PROFIT_TTM</stp>
        <stp>3</stp>
        <stp>300378.SZ</stp>
        <stp>2019-12-31</stp>
        <stp>1</stp>
        <tr r="J1776" s="3"/>
      </tp>
      <tp>
        <v>23571582.199999999</v>
        <stp/>
        <stp>EM_S_FA_PROFIT_TTM</stp>
        <stp>3</stp>
        <stp>002348.SZ</stp>
        <stp>2019-12-31</stp>
        <stp>1</stp>
        <tr r="J807" s="3"/>
      </tp>
      <tp>
        <v>148117237.13999999</v>
        <stp/>
        <stp>EM_S_FA_PROFIT_TTM</stp>
        <stp>3</stp>
        <stp>300379.SZ</stp>
        <stp>2019-12-31</stp>
        <stp>1</stp>
        <tr r="J1777" s="3"/>
      </tp>
      <tp>
        <v>-121595990.03</v>
        <stp/>
        <stp>EM_S_FA_PROFIT_TTM</stp>
        <stp>3</stp>
        <stp>002349.SZ</stp>
        <stp>2019-12-31</stp>
        <stp>1</stp>
        <tr r="J808" s="3"/>
      </tp>
      <tp>
        <v>441531667.60000002</v>
        <stp/>
        <stp>EM_S_FA_PROFIT_TTM</stp>
        <stp>3</stp>
        <stp>300376.SZ</stp>
        <stp>2019-12-31</stp>
        <stp>1</stp>
        <tr r="J1774" s="3"/>
      </tp>
      <tp>
        <v>80486713.769999996</v>
        <stp/>
        <stp>EM_S_FA_PROFIT_TTM</stp>
        <stp>3</stp>
        <stp>002346.SZ</stp>
        <stp>2019-12-31</stp>
        <stp>1</stp>
        <tr r="J805" s="3"/>
      </tp>
      <tp>
        <v>185840532.28999999</v>
        <stp/>
        <stp>EM_S_FA_PROFIT_TTM</stp>
        <stp>3</stp>
        <stp>300377.SZ</stp>
        <stp>2019-12-31</stp>
        <stp>1</stp>
        <tr r="J1775" s="3"/>
      </tp>
      <tp>
        <v>29402816.149999999</v>
        <stp/>
        <stp>EM_S_FA_PROFIT_TTM</stp>
        <stp>3</stp>
        <stp>002347.SZ</stp>
        <stp>2019-12-31</stp>
        <stp>1</stp>
        <tr r="J806" s="3"/>
      </tp>
      <tp>
        <v>67117447.230000004</v>
        <stp/>
        <stp>EM_S_FA_PROFIT_TTM</stp>
        <stp>3</stp>
        <stp>300374.SZ</stp>
        <stp>2019-12-31</stp>
        <stp>1</stp>
        <tr r="J1772" s="3"/>
      </tp>
      <tp>
        <v>304786561.48000002</v>
        <stp/>
        <stp>EM_S_FA_PROFIT_TTM</stp>
        <stp>3</stp>
        <stp>002344.SZ</stp>
        <stp>2019-12-31</stp>
        <stp>1</stp>
        <tr r="J803" s="3"/>
      </tp>
      <tp>
        <v>120089677.89</v>
        <stp/>
        <stp>EM_S_FA_PROFIT_TTM</stp>
        <stp>3</stp>
        <stp>300375.SZ</stp>
        <stp>2019-12-31</stp>
        <stp>1</stp>
        <tr r="J1773" s="3"/>
      </tp>
      <tp>
        <v>41150548.670000002</v>
        <stp/>
        <stp>EM_S_FA_PROFIT_TTM</stp>
        <stp>3</stp>
        <stp>002345.SZ</stp>
        <stp>2019-12-31</stp>
        <stp>1</stp>
        <tr r="J804" s="3"/>
      </tp>
      <tp>
        <v>19471173.329999998</v>
        <stp/>
        <stp>EM_S_FA_PROFIT_TTM</stp>
        <stp>3</stp>
        <stp>002342.SZ</stp>
        <stp>2019-12-31</stp>
        <stp>1</stp>
        <tr r="J801" s="3"/>
      </tp>
      <tp>
        <v>97834428.790000007</v>
        <stp/>
        <stp>EM_S_FA_PROFIT_TTM</stp>
        <stp>3</stp>
        <stp>300373.SZ</stp>
        <stp>2019-12-31</stp>
        <stp>1</stp>
        <tr r="J1771" s="3"/>
      </tp>
      <tp>
        <v>-1268277766.8800001</v>
        <stp/>
        <stp>EM_S_FA_PROFIT_TTM</stp>
        <stp>3</stp>
        <stp>002343.SZ</stp>
        <stp>2019-12-31</stp>
        <stp>1</stp>
        <tr r="J802" s="3"/>
      </tp>
      <tp>
        <v>-572362620.67999995</v>
        <stp/>
        <stp>EM_S_FA_PROFIT_TTM</stp>
        <stp>3</stp>
        <stp>300370.SZ</stp>
        <stp>2019-12-31</stp>
        <stp>1</stp>
        <tr r="J1769" s="3"/>
      </tp>
      <tp>
        <v>848479427.12</v>
        <stp/>
        <stp>EM_S_FA_PROFIT_TTM</stp>
        <stp>3</stp>
        <stp>002340.SZ</stp>
        <stp>2019-12-31</stp>
        <stp>1</stp>
        <tr r="J799" s="3"/>
      </tp>
      <tp>
        <v>96700969.019999996</v>
        <stp/>
        <stp>EM_S_FA_PROFIT_TTM</stp>
        <stp>3</stp>
        <stp>300371.SZ</stp>
        <stp>2019-12-31</stp>
        <stp>1</stp>
        <tr r="J1770" s="3"/>
      </tp>
      <tp>
        <v>23431090.289999999</v>
        <stp/>
        <stp>EM_S_FA_PROFIT_TTM</stp>
        <stp>3</stp>
        <stp>002341.SZ</stp>
        <stp>2019-12-31</stp>
        <stp>1</stp>
        <tr r="J800" s="3"/>
      </tp>
      <tp>
        <v>336428954.30000001</v>
        <stp/>
        <stp>EM_S_FA_PROFIT_TTM</stp>
        <stp>3</stp>
        <stp>300388.SZ</stp>
        <stp>2019-12-31</stp>
        <stp>1</stp>
        <tr r="J1786" s="3"/>
      </tp>
      <tp>
        <v>181274822.56999999</v>
        <stp/>
        <stp>EM_S_FA_PROFIT_TTM</stp>
        <stp>3</stp>
        <stp>300389.SZ</stp>
        <stp>2019-12-31</stp>
        <stp>1</stp>
        <tr r="J1787" s="3"/>
      </tp>
      <tp>
        <v>87206623.030000001</v>
        <stp/>
        <stp>EM_S_FA_PROFIT_TTM</stp>
        <stp>3</stp>
        <stp>300386.SZ</stp>
        <stp>2019-12-31</stp>
        <stp>1</stp>
        <tr r="J1784" s="3"/>
      </tp>
      <tp>
        <v>63336222.5</v>
        <stp/>
        <stp>EM_S_FA_PROFIT_TTM</stp>
        <stp>3</stp>
        <stp>300387.SZ</stp>
        <stp>2019-12-31</stp>
        <stp>1</stp>
        <tr r="J1785" s="3"/>
      </tp>
      <tp>
        <v>156912724.13999999</v>
        <stp/>
        <stp>EM_S_FA_PROFIT_TTM</stp>
        <stp>3</stp>
        <stp>300384.SZ</stp>
        <stp>2019-12-31</stp>
        <stp>1</stp>
        <tr r="J1782" s="3"/>
      </tp>
      <tp>
        <v>68846404.120000005</v>
        <stp/>
        <stp>EM_S_FA_PROFIT_TTM</stp>
        <stp>3</stp>
        <stp>300385.SZ</stp>
        <stp>2019-12-31</stp>
        <stp>1</stp>
        <tr r="J1783" s="3"/>
      </tp>
      <tp>
        <v>137287445.47</v>
        <stp/>
        <stp>EM_S_FA_PROFIT_TTM</stp>
        <stp>3</stp>
        <stp>300382.SZ</stp>
        <stp>2019-12-31</stp>
        <stp>1</stp>
        <tr r="J1780" s="3"/>
      </tp>
      <tp>
        <v>773124904.09000003</v>
        <stp/>
        <stp>EM_S_FA_PROFIT_TTM</stp>
        <stp>3</stp>
        <stp>300383.SZ</stp>
        <stp>2019-12-31</stp>
        <stp>1</stp>
        <tr r="J1781" s="3"/>
      </tp>
      <tp>
        <v>30165797.940000001</v>
        <stp/>
        <stp>EM_S_FA_PROFIT_TTM</stp>
        <stp>3</stp>
        <stp>300380.SZ</stp>
        <stp>2019-12-31</stp>
        <stp>1</stp>
        <tr r="J1778" s="3"/>
      </tp>
      <tp>
        <v>161564920.5</v>
        <stp/>
        <stp>EM_S_FA_PROFIT_TTM</stp>
        <stp>3</stp>
        <stp>300381.SZ</stp>
        <stp>2019-12-31</stp>
        <stp>1</stp>
        <tr r="J1779" s="3"/>
      </tp>
      <tp>
        <v>220560058.34999999</v>
        <stp/>
        <stp>EM_S_FA_PROFIT_TTM</stp>
        <stp>3</stp>
        <stp>300398.SZ</stp>
        <stp>2019-12-31</stp>
        <stp>1</stp>
        <tr r="J1796" s="3"/>
      </tp>
      <tp>
        <v>29372173.120000001</v>
        <stp/>
        <stp>EM_S_FA_PROFIT_TTM</stp>
        <stp>3</stp>
        <stp>300399.SZ</stp>
        <stp>2019-12-31</stp>
        <stp>1</stp>
        <tr r="J1797" s="3"/>
      </tp>
      <tp>
        <v>267454601.50999999</v>
        <stp/>
        <stp>EM_S_FA_PROFIT_TTM</stp>
        <stp>3</stp>
        <stp>300396.SZ</stp>
        <stp>2019-12-31</stp>
        <stp>1</stp>
        <tr r="J1794" s="3"/>
      </tp>
      <tp>
        <v>-6042194.2999999998</v>
        <stp/>
        <stp>EM_S_FA_PROFIT_TTM</stp>
        <stp>3</stp>
        <stp>300397.SZ</stp>
        <stp>2019-12-31</stp>
        <stp>1</stp>
        <tr r="J1795" s="3"/>
      </tp>
      <tp>
        <v>171306257.47999999</v>
        <stp/>
        <stp>EM_S_FA_PROFIT_TTM</stp>
        <stp>3</stp>
        <stp>300394.SZ</stp>
        <stp>2019-12-31</stp>
        <stp>1</stp>
        <tr r="J1792" s="3"/>
      </tp>
      <tp>
        <v>185868575.80000001</v>
        <stp/>
        <stp>EM_S_FA_PROFIT_TTM</stp>
        <stp>3</stp>
        <stp>300395.SZ</stp>
        <stp>2019-12-31</stp>
        <stp>1</stp>
        <tr r="J1793" s="3"/>
      </tp>
      <tp>
        <v>94422748.269999996</v>
        <stp/>
        <stp>EM_S_FA_PROFIT_TTM</stp>
        <stp>3</stp>
        <stp>300392.SZ</stp>
        <stp>2019-12-31</stp>
        <stp>1</stp>
        <tr r="J1790" s="3"/>
      </tp>
      <tp>
        <v>232853507.81999999</v>
        <stp/>
        <stp>EM_S_FA_PROFIT_TTM</stp>
        <stp>3</stp>
        <stp>300393.SZ</stp>
        <stp>2019-12-31</stp>
        <stp>1</stp>
        <tr r="J1791" s="3"/>
      </tp>
      <tp>
        <v>65306119.729999997</v>
        <stp/>
        <stp>EM_S_FA_PROFIT_TTM</stp>
        <stp>3</stp>
        <stp>300390.SZ</stp>
        <stp>2019-12-31</stp>
        <stp>1</stp>
        <tr r="J1788" s="3"/>
      </tp>
      <tp>
        <v>19460549.75</v>
        <stp/>
        <stp>EM_S_FA_PROFIT_TTM</stp>
        <stp>3</stp>
        <stp>300391.SZ</stp>
        <stp>2019-12-31</stp>
        <stp>1</stp>
        <tr r="J1789" s="3"/>
      </tp>
      <tp>
        <v>369015622.79000002</v>
        <stp/>
        <stp>EM_S_FA_PROFIT_TTM</stp>
        <stp>3</stp>
        <stp>002398.SZ</stp>
        <stp>2019-12-31</stp>
        <stp>1</stp>
        <tr r="J857" s="3"/>
      </tp>
      <tp>
        <v>819818856.75</v>
        <stp/>
        <stp>EM_S_FA_PROFIT_TTM</stp>
        <stp>3</stp>
        <stp>002399.SZ</stp>
        <stp>2019-12-31</stp>
        <stp>1</stp>
        <tr r="J858" s="3"/>
      </tp>
      <tp>
        <v>903183958.83000004</v>
        <stp/>
        <stp>EM_S_FA_PROFIT_TTM</stp>
        <stp>3</stp>
        <stp>002396.SZ</stp>
        <stp>2019-12-31</stp>
        <stp>1</stp>
        <tr r="J855" s="3"/>
      </tp>
      <tp>
        <v>84130244.129999995</v>
        <stp/>
        <stp>EM_S_FA_PROFIT_TTM</stp>
        <stp>3</stp>
        <stp>002397.SZ</stp>
        <stp>2019-12-31</stp>
        <stp>1</stp>
        <tr r="J856" s="3"/>
      </tp>
      <tp>
        <v>381121258.39999998</v>
        <stp/>
        <stp>EM_S_FA_PROFIT_TTM</stp>
        <stp>3</stp>
        <stp>002394.SZ</stp>
        <stp>2019-12-31</stp>
        <stp>1</stp>
        <tr r="J853" s="3"/>
      </tp>
      <tp>
        <v>29751779.27</v>
        <stp/>
        <stp>EM_S_FA_PROFIT_TTM</stp>
        <stp>3</stp>
        <stp>002395.SZ</stp>
        <stp>2019-12-31</stp>
        <stp>1</stp>
        <tr r="J854" s="3"/>
      </tp>
      <tp>
        <v>404225941.82999998</v>
        <stp/>
        <stp>EM_S_FA_PROFIT_TTM</stp>
        <stp>3</stp>
        <stp>002392.SZ</stp>
        <stp>2019-12-31</stp>
        <stp>1</stp>
        <tr r="J851" s="3"/>
      </tp>
      <tp>
        <v>214785491.31</v>
        <stp/>
        <stp>EM_S_FA_PROFIT_TTM</stp>
        <stp>3</stp>
        <stp>002393.SZ</stp>
        <stp>2019-12-31</stp>
        <stp>1</stp>
        <tr r="J852" s="3"/>
      </tp>
      <tp>
        <v>-1350126668.3099999</v>
        <stp/>
        <stp>EM_S_FA_PROFIT_TTM</stp>
        <stp>3</stp>
        <stp>002390.SZ</stp>
        <stp>2019-12-31</stp>
        <stp>1</stp>
        <tr r="J849" s="3"/>
      </tp>
      <tp>
        <v>353816561.95999998</v>
        <stp/>
        <stp>EM_S_FA_PROFIT_TTM</stp>
        <stp>3</stp>
        <stp>002391.SZ</stp>
        <stp>2019-12-31</stp>
        <stp>1</stp>
        <tr r="J850" s="3"/>
      </tp>
      <tp>
        <v>30935555.129999999</v>
        <stp/>
        <stp>EM_S_FA_PROFIT_TTM</stp>
        <stp>3</stp>
        <stp>002388.SZ</stp>
        <stp>2019-12-31</stp>
        <stp>1</stp>
        <tr r="J847" s="3"/>
      </tp>
      <tp>
        <v>270852658.63</v>
        <stp/>
        <stp>EM_S_FA_PROFIT_TTM</stp>
        <stp>3</stp>
        <stp>002389.SZ</stp>
        <stp>2019-12-31</stp>
        <stp>1</stp>
        <tr r="J848" s="3"/>
      </tp>
      <tp>
        <v>44960357.770000003</v>
        <stp/>
        <stp>EM_S_FA_PROFIT_TTM</stp>
        <stp>3</stp>
        <stp>002386.SZ</stp>
        <stp>2019-12-31</stp>
        <stp>1</stp>
        <tr r="J845" s="3"/>
      </tp>
      <tp>
        <v>168659299.65000001</v>
        <stp/>
        <stp>EM_S_FA_PROFIT_TTM</stp>
        <stp>3</stp>
        <stp>002387.SZ</stp>
        <stp>2019-12-31</stp>
        <stp>1</stp>
        <tr r="J846" s="3"/>
      </tp>
      <tp>
        <v>1020072265.12</v>
        <stp/>
        <stp>EM_S_FA_PROFIT_TTM</stp>
        <stp>3</stp>
        <stp>002384.SZ</stp>
        <stp>2019-12-31</stp>
        <stp>1</stp>
        <tr r="J843" s="3"/>
      </tp>
      <tp>
        <v>389633803.20999998</v>
        <stp/>
        <stp>EM_S_FA_PROFIT_TTM</stp>
        <stp>3</stp>
        <stp>002385.SZ</stp>
        <stp>2019-12-31</stp>
        <stp>1</stp>
        <tr r="J844" s="3"/>
      </tp>
      <tp>
        <v>484873401.39999998</v>
        <stp/>
        <stp>EM_S_FA_PROFIT_TTM</stp>
        <stp>3</stp>
        <stp>002382.SZ</stp>
        <stp>2019-12-31</stp>
        <stp>1</stp>
        <tr r="J841" s="3"/>
      </tp>
      <tp>
        <v>-121794870.90000001</v>
        <stp/>
        <stp>EM_S_FA_PROFIT_TTM</stp>
        <stp>3</stp>
        <stp>002383.SZ</stp>
        <stp>2019-12-31</stp>
        <stp>1</stp>
        <tr r="J842" s="3"/>
      </tp>
      <tp>
        <v>127972907.22</v>
        <stp/>
        <stp>EM_S_FA_PROFIT_TTM</stp>
        <stp>3</stp>
        <stp>002380.SZ</stp>
        <stp>2019-12-31</stp>
        <stp>1</stp>
        <tr r="J839" s="3"/>
      </tp>
      <tp>
        <v>220265827.84999999</v>
        <stp/>
        <stp>EM_S_FA_PROFIT_TTM</stp>
        <stp>3</stp>
        <stp>002381.SZ</stp>
        <stp>2019-12-31</stp>
        <stp>1</stp>
        <tr r="J840" s="3"/>
      </tp>
      <tp>
        <v>12420814741.83</v>
        <stp/>
        <stp>EM_S_STM07_BS</stp>
        <stp>4</stp>
        <stp>000999.SZ</stp>
        <stp>140</stp>
        <stp>2019-09-30</stp>
        <stp>1</stp>
        <tr r="L457" s="3"/>
        <tr r="L457" s="3"/>
      </tp>
      <tp>
        <v>6204684959.3999996</v>
        <stp/>
        <stp>EM_S_STM07_BS</stp>
        <stp>4</stp>
        <stp>000998.SZ</stp>
        <stp>140</stp>
        <stp>2019-09-30</stp>
        <stp>1</stp>
        <tr r="L456" s="3"/>
        <tr r="L456" s="3"/>
      </tp>
      <tp>
        <v>5676204937.2700005</v>
        <stp/>
        <stp>EM_S_STM07_BS</stp>
        <stp>4</stp>
        <stp>000997.SZ</stp>
        <stp>140</stp>
        <stp>2019-09-30</stp>
        <stp>1</stp>
        <tr r="L455" s="3"/>
        <tr r="L455" s="3"/>
      </tp>
      <tp>
        <v>553478266.28999996</v>
        <stp/>
        <stp>EM_S_STM07_BS</stp>
        <stp>4</stp>
        <stp>000996.SZ</stp>
        <stp>140</stp>
        <stp>2019-09-30</stp>
        <stp>1</stp>
        <tr r="L454" s="3"/>
        <tr r="L454" s="3"/>
      </tp>
      <tp>
        <v>-251825563.06999999</v>
        <stp/>
        <stp>EM_S_STM07_BS</stp>
        <stp>4</stp>
        <stp>000995.SZ</stp>
        <stp>140</stp>
        <stp>2019-09-30</stp>
        <stp>1</stp>
        <tr r="L453" s="3"/>
        <tr r="L453" s="3"/>
      </tp>
      <tp>
        <v>2110722609.1800001</v>
        <stp/>
        <stp>EM_S_STM07_BS</stp>
        <stp>4</stp>
        <stp>000993.SZ</stp>
        <stp>140</stp>
        <stp>2019-09-30</stp>
        <stp>1</stp>
        <tr r="L452" s="3"/>
        <tr r="L452" s="3"/>
      </tp>
      <tp>
        <v>16412873826.629999</v>
        <stp/>
        <stp>EM_S_STM07_BS</stp>
        <stp>4</stp>
        <stp>000990.SZ</stp>
        <stp>140</stp>
        <stp>2019-09-30</stp>
        <stp>1</stp>
        <tr r="L451" s="3"/>
        <tr r="L451" s="3"/>
      </tp>
      <tp>
        <v>3986751300.0599999</v>
        <stp/>
        <stp>EM_S_STM07_BS</stp>
        <stp>4</stp>
        <stp>000989.SZ</stp>
        <stp>140</stp>
        <stp>2019-09-30</stp>
        <stp>1</stp>
        <tr r="L450" s="3"/>
        <tr r="L450" s="3"/>
      </tp>
      <tp>
        <v>6085904033.9300003</v>
        <stp/>
        <stp>EM_S_STM07_BS</stp>
        <stp>4</stp>
        <stp>000988.SZ</stp>
        <stp>140</stp>
        <stp>2019-09-30</stp>
        <stp>1</stp>
        <tr r="L449" s="3"/>
        <tr r="L449" s="3"/>
      </tp>
      <tp>
        <v>17239640487.779999</v>
        <stp/>
        <stp>EM_S_STM07_BS</stp>
        <stp>4</stp>
        <stp>000987.SZ</stp>
        <stp>140</stp>
        <stp>2019-09-30</stp>
        <stp>1</stp>
        <tr r="L448" s="3"/>
        <tr r="L448" s="3"/>
      </tp>
      <tp>
        <v>584008978.26999998</v>
        <stp/>
        <stp>EM_S_STM07_BS</stp>
        <stp>4</stp>
        <stp>000985.SZ</stp>
        <stp>140</stp>
        <stp>2019-09-30</stp>
        <stp>1</stp>
        <tr r="L447" s="3"/>
        <tr r="L447" s="3"/>
      </tp>
      <tp>
        <v>21154210765.32</v>
        <stp/>
        <stp>EM_S_STM07_BS</stp>
        <stp>4</stp>
        <stp>000983.SZ</stp>
        <stp>140</stp>
        <stp>2019-09-30</stp>
        <stp>1</stp>
        <tr r="L446" s="3"/>
        <tr r="L446" s="3"/>
      </tp>
      <tp>
        <v>-1749628582.79</v>
        <stp/>
        <stp>EM_S_STM07_BS</stp>
        <stp>4</stp>
        <stp>000982.SZ</stp>
        <stp>140</stp>
        <stp>2019-09-30</stp>
        <stp>1</stp>
        <tr r="L445" s="3"/>
        <tr r="L445" s="3"/>
      </tp>
      <tp>
        <v>13100315559.719999</v>
        <stp/>
        <stp>EM_S_STM07_BS</stp>
        <stp>4</stp>
        <stp>000981.SZ</stp>
        <stp>140</stp>
        <stp>2019-09-30</stp>
        <stp>1</stp>
        <tr r="L444" s="3"/>
        <tr r="L444" s="3"/>
      </tp>
      <tp>
        <v>16810337595.299999</v>
        <stp/>
        <stp>EM_S_STM07_BS</stp>
        <stp>4</stp>
        <stp>000980.SZ</stp>
        <stp>140</stp>
        <stp>2019-09-30</stp>
        <stp>1</stp>
        <tr r="L443" s="3"/>
        <tr r="L443" s="3"/>
      </tp>
      <tp>
        <v>746434106.35000002</v>
        <stp/>
        <stp>EM_S_STM07_BS</stp>
        <stp>4</stp>
        <stp>000939.SZ</stp>
        <stp>140</stp>
        <stp>2019-09-30</stp>
        <stp>1</stp>
        <tr r="L415" s="3"/>
        <tr r="L415" s="3"/>
      </tp>
      <tp>
        <v>16673346994.5</v>
        <stp/>
        <stp>EM_S_STM07_BS</stp>
        <stp>4</stp>
        <stp>002939.SZ</stp>
        <stp>140</stp>
        <stp>2019-09-30</stp>
        <stp>1</stp>
        <tr r="L1376" s="3"/>
        <tr r="L1376" s="3"/>
      </tp>
      <tp>
        <v>27596464764.459999</v>
        <stp/>
        <stp>EM_S_STM07_BS</stp>
        <stp>4</stp>
        <stp>000938.SZ</stp>
        <stp>140</stp>
        <stp>2019-09-30</stp>
        <stp>1</stp>
        <tr r="L414" s="3"/>
        <tr r="L414" s="3"/>
      </tp>
      <tp>
        <v>18558073408.400002</v>
        <stp/>
        <stp>EM_S_STM07_BS</stp>
        <stp>4</stp>
        <stp>002938.SZ</stp>
        <stp>140</stp>
        <stp>2019-09-30</stp>
        <stp>1</stp>
        <tr r="L1375" s="3"/>
        <tr r="L1375" s="3"/>
      </tp>
      <tp>
        <v>20922370132.740002</v>
        <stp/>
        <stp>EM_S_STM07_BS</stp>
        <stp>4</stp>
        <stp>000937.SZ</stp>
        <stp>140</stp>
        <stp>2019-09-30</stp>
        <stp>1</stp>
        <tr r="L413" s="3"/>
        <tr r="L413" s="3"/>
      </tp>
      <tp>
        <v>886470924.05999994</v>
        <stp/>
        <stp>EM_S_STM07_BS</stp>
        <stp>4</stp>
        <stp>002937.SZ</stp>
        <stp>140</stp>
        <stp>2019-09-30</stp>
        <stp>1</stp>
        <tr r="L1374" s="3"/>
        <tr r="L1374" s="3"/>
      </tp>
      <tp>
        <v>5048023700.9799995</v>
        <stp/>
        <stp>EM_S_STM07_BS</stp>
        <stp>4</stp>
        <stp>000936.SZ</stp>
        <stp>140</stp>
        <stp>2019-09-30</stp>
        <stp>1</stp>
        <tr r="L412" s="3"/>
        <tr r="L412" s="3"/>
      </tp>
      <tp>
        <v>39386604000</v>
        <stp/>
        <stp>EM_S_STM07_BS</stp>
        <stp>4</stp>
        <stp>002936.SZ</stp>
        <stp>140</stp>
        <stp>2019-09-30</stp>
        <stp>1</stp>
        <tr r="L1373" s="3"/>
        <tr r="L1373" s="3"/>
      </tp>
      <tp>
        <v>4043283171.3800001</v>
        <stp/>
        <stp>EM_S_STM07_BS</stp>
        <stp>4</stp>
        <stp>000935.SZ</stp>
        <stp>140</stp>
        <stp>2019-09-30</stp>
        <stp>1</stp>
        <tr r="L411" s="3"/>
        <tr r="L411" s="3"/>
      </tp>
      <tp>
        <v>1190708873.74</v>
        <stp/>
        <stp>EM_S_STM07_BS</stp>
        <stp>4</stp>
        <stp>002935.SZ</stp>
        <stp>140</stp>
        <stp>2019-09-30</stp>
        <stp>1</stp>
        <tr r="L1372" s="3"/>
        <tr r="L1372" s="3"/>
      </tp>
      <tp>
        <v>8530058903.5299997</v>
        <stp/>
        <stp>EM_S_STM07_BS</stp>
        <stp>4</stp>
        <stp>000933.SZ</stp>
        <stp>140</stp>
        <stp>2019-09-30</stp>
        <stp>1</stp>
        <tr r="L410" s="3"/>
        <tr r="L410" s="3"/>
      </tp>
      <tp>
        <v>1480816318.27</v>
        <stp/>
        <stp>EM_S_STM07_BS</stp>
        <stp>4</stp>
        <stp>002933.SZ</stp>
        <stp>140</stp>
        <stp>2019-09-30</stp>
        <stp>1</stp>
        <tr r="L1371" s="3"/>
        <tr r="L1371" s="3"/>
      </tp>
      <tp>
        <v>20792443570.779999</v>
        <stp/>
        <stp>EM_S_STM07_BS</stp>
        <stp>4</stp>
        <stp>000932.SZ</stp>
        <stp>140</stp>
        <stp>2019-09-30</stp>
        <stp>1</stp>
        <tr r="L409" s="3"/>
        <tr r="L409" s="3"/>
      </tp>
      <tp>
        <v>612962043.09000003</v>
        <stp/>
        <stp>EM_S_STM07_BS</stp>
        <stp>4</stp>
        <stp>002932.SZ</stp>
        <stp>140</stp>
        <stp>2019-09-30</stp>
        <stp>1</stp>
        <tr r="L1370" s="3"/>
        <tr r="L1370" s="3"/>
      </tp>
      <tp>
        <v>1676945793.3499999</v>
        <stp/>
        <stp>EM_S_STM07_BS</stp>
        <stp>4</stp>
        <stp>000931.SZ</stp>
        <stp>140</stp>
        <stp>2019-09-30</stp>
        <stp>1</stp>
        <tr r="L408" s="3"/>
        <tr r="L408" s="3"/>
      </tp>
      <tp>
        <v>524021502.79000002</v>
        <stp/>
        <stp>EM_S_STM07_BS</stp>
        <stp>4</stp>
        <stp>002931.SZ</stp>
        <stp>140</stp>
        <stp>2019-09-30</stp>
        <stp>1</stp>
        <tr r="L1369" s="3"/>
        <tr r="L1369" s="3"/>
      </tp>
      <tp>
        <v>9644928679.9699993</v>
        <stp/>
        <stp>EM_S_STM07_BS</stp>
        <stp>4</stp>
        <stp>000930.SZ</stp>
        <stp>140</stp>
        <stp>2019-09-30</stp>
        <stp>1</stp>
        <tr r="L407" s="3"/>
        <tr r="L407" s="3"/>
      </tp>
      <tp>
        <v>1820589995.5899999</v>
        <stp/>
        <stp>EM_S_STM07_BS</stp>
        <stp>4</stp>
        <stp>002930.SZ</stp>
        <stp>140</stp>
        <stp>2019-09-30</stp>
        <stp>1</stp>
        <tr r="L1368" s="3"/>
        <tr r="L1368" s="3"/>
      </tp>
      <tp>
        <v>682275135.71000004</v>
        <stp/>
        <stp>EM_S_STM07_BS</stp>
        <stp>4</stp>
        <stp>000929.SZ</stp>
        <stp>140</stp>
        <stp>2019-09-30</stp>
        <stp>1</stp>
        <tr r="L406" s="3"/>
        <tr r="L406" s="3"/>
      </tp>
      <tp>
        <v>2755836029.1199999</v>
        <stp/>
        <stp>EM_S_STM07_BS</stp>
        <stp>4</stp>
        <stp>002929.SZ</stp>
        <stp>140</stp>
        <stp>2019-09-30</stp>
        <stp>1</stp>
        <tr r="L1367" s="3"/>
        <tr r="L1367" s="3"/>
      </tp>
      <tp>
        <v>4686035836.9399996</v>
        <stp/>
        <stp>EM_S_STM07_BS</stp>
        <stp>4</stp>
        <stp>000928.SZ</stp>
        <stp>140</stp>
        <stp>2019-09-30</stp>
        <stp>1</stp>
        <tr r="L405" s="3"/>
        <tr r="L405" s="3"/>
      </tp>
      <tp>
        <v>2437946218.6999998</v>
        <stp/>
        <stp>EM_S_STM07_BS</stp>
        <stp>4</stp>
        <stp>002928.SZ</stp>
        <stp>140</stp>
        <stp>2019-09-30</stp>
        <stp>1</stp>
        <tr r="L1366" s="3"/>
        <tr r="L1366" s="3"/>
      </tp>
      <tp>
        <v>-606801263.21000004</v>
        <stp/>
        <stp>EM_S_STM07_BS</stp>
        <stp>4</stp>
        <stp>000927.SZ</stp>
        <stp>140</stp>
        <stp>2019-09-30</stp>
        <stp>1</stp>
        <tr r="L404" s="3"/>
        <tr r="L404" s="3"/>
      </tp>
      <tp>
        <v>771852161.09000003</v>
        <stp/>
        <stp>EM_S_STM07_BS</stp>
        <stp>4</stp>
        <stp>002927.SZ</stp>
        <stp>140</stp>
        <stp>2019-09-30</stp>
        <stp>1</stp>
        <tr r="L1365" s="3"/>
        <tr r="L1365" s="3"/>
      </tp>
      <tp>
        <v>11206959258.540001</v>
        <stp/>
        <stp>EM_S_STM07_BS</stp>
        <stp>4</stp>
        <stp>000926.SZ</stp>
        <stp>140</stp>
        <stp>2019-09-30</stp>
        <stp>1</stp>
        <tr r="L403" s="3"/>
        <tr r="L403" s="3"/>
      </tp>
      <tp>
        <v>19365672889.369999</v>
        <stp/>
        <stp>EM_S_STM07_BS</stp>
        <stp>4</stp>
        <stp>002926.SZ</stp>
        <stp>140</stp>
        <stp>2019-09-30</stp>
        <stp>1</stp>
        <tr r="L1364" s="3"/>
        <tr r="L1364" s="3"/>
      </tp>
      <tp>
        <v>2376620334.7800002</v>
        <stp/>
        <stp>EM_S_STM07_BS</stp>
        <stp>4</stp>
        <stp>000925.SZ</stp>
        <stp>140</stp>
        <stp>2019-09-30</stp>
        <stp>1</stp>
        <tr r="L402" s="3"/>
        <tr r="L402" s="3"/>
      </tp>
      <tp>
        <v>3826682900.1300001</v>
        <stp/>
        <stp>EM_S_STM07_BS</stp>
        <stp>4</stp>
        <stp>002925.SZ</stp>
        <stp>140</stp>
        <stp>2019-09-30</stp>
        <stp>1</stp>
        <tr r="L1363" s="3"/>
        <tr r="L1363" s="3"/>
      </tp>
      <tp>
        <v>6866743626.5699997</v>
        <stp/>
        <stp>EM_S_STM07_BS</stp>
        <stp>4</stp>
        <stp>000923.SZ</stp>
        <stp>140</stp>
        <stp>2019-09-30</stp>
        <stp>1</stp>
        <tr r="L401" s="3"/>
        <tr r="L401" s="3"/>
      </tp>
      <tp>
        <v>911891140.52999997</v>
        <stp/>
        <stp>EM_S_STM07_BS</stp>
        <stp>4</stp>
        <stp>002923.SZ</stp>
        <stp>140</stp>
        <stp>2019-09-30</stp>
        <stp>1</stp>
        <tr r="L1362" s="3"/>
        <tr r="L1362" s="3"/>
      </tp>
      <tp>
        <v>2108407568.3900001</v>
        <stp/>
        <stp>EM_S_STM07_BS</stp>
        <stp>4</stp>
        <stp>000922.SZ</stp>
        <stp>140</stp>
        <stp>2019-09-30</stp>
        <stp>1</stp>
        <tr r="L400" s="3"/>
        <tr r="L400" s="3"/>
      </tp>
      <tp>
        <v>913079203.44000006</v>
        <stp/>
        <stp>EM_S_STM07_BS</stp>
        <stp>4</stp>
        <stp>002922.SZ</stp>
        <stp>140</stp>
        <stp>2019-09-30</stp>
        <stp>1</stp>
        <tr r="L1361" s="3"/>
        <tr r="L1361" s="3"/>
      </tp>
      <tp>
        <v>8281039107.9899998</v>
        <stp/>
        <stp>EM_S_STM07_BS</stp>
        <stp>4</stp>
        <stp>000921.SZ</stp>
        <stp>140</stp>
        <stp>2019-09-30</stp>
        <stp>1</stp>
        <tr r="L399" s="3"/>
        <tr r="L399" s="3"/>
      </tp>
      <tp>
        <v>677116675.08000004</v>
        <stp/>
        <stp>EM_S_STM07_BS</stp>
        <stp>4</stp>
        <stp>002921.SZ</stp>
        <stp>140</stp>
        <stp>2019-09-30</stp>
        <stp>1</stp>
        <tr r="L1360" s="3"/>
        <tr r="L1360" s="3"/>
      </tp>
      <tp>
        <v>1103374854.0999999</v>
        <stp/>
        <stp>EM_S_STM07_BS</stp>
        <stp>4</stp>
        <stp>000920.SZ</stp>
        <stp>140</stp>
        <stp>2019-09-30</stp>
        <stp>1</stp>
        <tr r="L398" s="3"/>
        <tr r="L398" s="3"/>
      </tp>
      <tp>
        <v>4008005109.1700001</v>
        <stp/>
        <stp>EM_S_STM07_BS</stp>
        <stp>4</stp>
        <stp>002920.SZ</stp>
        <stp>140</stp>
        <stp>2019-09-30</stp>
        <stp>1</stp>
        <tr r="L1359" s="3"/>
        <tr r="L1359" s="3"/>
      </tp>
      <tp>
        <v>2966421511.6399999</v>
        <stp/>
        <stp>EM_S_STM07_BS</stp>
        <stp>4</stp>
        <stp>000919.SZ</stp>
        <stp>140</stp>
        <stp>2019-09-30</stp>
        <stp>1</stp>
        <tr r="L397" s="3"/>
        <tr r="L397" s="3"/>
      </tp>
      <tp>
        <v>563507764.74000001</v>
        <stp/>
        <stp>EM_S_STM07_BS</stp>
        <stp>4</stp>
        <stp>002919.SZ</stp>
        <stp>140</stp>
        <stp>2019-09-30</stp>
        <stp>1</stp>
        <tr r="L1358" s="3"/>
        <tr r="L1358" s="3"/>
      </tp>
      <tp>
        <v>3016456126.98</v>
        <stp/>
        <stp>EM_S_STM07_BS</stp>
        <stp>4</stp>
        <stp>000918.SZ</stp>
        <stp>140</stp>
        <stp>2019-09-30</stp>
        <stp>1</stp>
        <tr r="L396" s="3"/>
        <tr r="L396" s="3"/>
      </tp>
      <tp>
        <v>2775214333.7399998</v>
        <stp/>
        <stp>EM_S_STM07_BS</stp>
        <stp>4</stp>
        <stp>002918.SZ</stp>
        <stp>140</stp>
        <stp>2019-09-30</stp>
        <stp>1</stp>
        <tr r="L1357" s="3"/>
        <tr r="L1357" s="3"/>
      </tp>
      <tp>
        <v>10459452388.26</v>
        <stp/>
        <stp>EM_S_STM07_BS</stp>
        <stp>4</stp>
        <stp>000917.SZ</stp>
        <stp>140</stp>
        <stp>2019-09-30</stp>
        <stp>1</stp>
        <tr r="L395" s="3"/>
        <tr r="L395" s="3"/>
      </tp>
      <tp>
        <v>693263889.02999997</v>
        <stp/>
        <stp>EM_S_STM07_BS</stp>
        <stp>4</stp>
        <stp>002917.SZ</stp>
        <stp>140</stp>
        <stp>2019-09-30</stp>
        <stp>1</stp>
        <tr r="L1356" s="3"/>
        <tr r="L1356" s="3"/>
      </tp>
      <tp>
        <v>4411607131.4099998</v>
        <stp/>
        <stp>EM_S_STM07_BS</stp>
        <stp>4</stp>
        <stp>002916.SZ</stp>
        <stp>140</stp>
        <stp>2019-09-30</stp>
        <stp>1</stp>
        <tr r="L1355" s="3"/>
        <tr r="L1355" s="3"/>
      </tp>
      <tp>
        <v>1681852311.4000001</v>
        <stp/>
        <stp>EM_S_STM07_BS</stp>
        <stp>4</stp>
        <stp>000915.SZ</stp>
        <stp>140</stp>
        <stp>2019-09-30</stp>
        <stp>1</stp>
        <tr r="L394" s="3"/>
        <tr r="L394" s="3"/>
      </tp>
      <tp>
        <v>898870875.86000001</v>
        <stp/>
        <stp>EM_S_STM07_BS</stp>
        <stp>4</stp>
        <stp>002915.SZ</stp>
        <stp>140</stp>
        <stp>2019-09-30</stp>
        <stp>1</stp>
        <tr r="L1354" s="3"/>
        <tr r="L1354" s="3"/>
      </tp>
      <tp>
        <v>2795299696.5799999</v>
        <stp/>
        <stp>EM_S_STM07_BS</stp>
        <stp>4</stp>
        <stp>000913.SZ</stp>
        <stp>140</stp>
        <stp>2019-09-30</stp>
        <stp>1</stp>
        <tr r="L393" s="3"/>
        <tr r="L393" s="3"/>
      </tp>
      <tp>
        <v>2348474298.8000002</v>
        <stp/>
        <stp>EM_S_STM07_BS</stp>
        <stp>4</stp>
        <stp>002913.SZ</stp>
        <stp>140</stp>
        <stp>2019-09-30</stp>
        <stp>1</stp>
        <tr r="L1353" s="3"/>
        <tr r="L1353" s="3"/>
      </tp>
      <tp>
        <v>4961116330.6899996</v>
        <stp/>
        <stp>EM_S_STM07_BS</stp>
        <stp>4</stp>
        <stp>000912.SZ</stp>
        <stp>140</stp>
        <stp>2019-09-30</stp>
        <stp>1</stp>
        <tr r="L392" s="3"/>
        <tr r="L392" s="3"/>
      </tp>
      <tp>
        <v>1400705074.6500001</v>
        <stp/>
        <stp>EM_S_STM07_BS</stp>
        <stp>4</stp>
        <stp>002912.SZ</stp>
        <stp>140</stp>
        <stp>2019-09-30</stp>
        <stp>1</stp>
        <tr r="L1352" s="3"/>
        <tr r="L1352" s="3"/>
      </tp>
      <tp>
        <v>-500470129.74000001</v>
        <stp/>
        <stp>EM_S_STM07_BS</stp>
        <stp>4</stp>
        <stp>000911.SZ</stp>
        <stp>140</stp>
        <stp>2019-09-30</stp>
        <stp>1</stp>
        <tr r="L391" s="3"/>
        <tr r="L391" s="3"/>
      </tp>
      <tp>
        <v>2705057423.1199999</v>
        <stp/>
        <stp>EM_S_STM07_BS</stp>
        <stp>4</stp>
        <stp>002911.SZ</stp>
        <stp>140</stp>
        <stp>2019-09-30</stp>
        <stp>1</stp>
        <tr r="L1351" s="3"/>
        <tr r="L1351" s="3"/>
      </tp>
      <tp>
        <v>4736235132.4899998</v>
        <stp/>
        <stp>EM_S_STM07_BS</stp>
        <stp>4</stp>
        <stp>000910.SZ</stp>
        <stp>140</stp>
        <stp>2019-09-30</stp>
        <stp>1</stp>
        <tr r="L390" s="3"/>
        <tr r="L390" s="3"/>
      </tp>
      <tp>
        <v>1212056944.7</v>
        <stp/>
        <stp>EM_S_STM07_BS</stp>
        <stp>4</stp>
        <stp>002910.SZ</stp>
        <stp>140</stp>
        <stp>2019-09-30</stp>
        <stp>1</stp>
        <tr r="L1350" s="3"/>
        <tr r="L1350" s="3"/>
      </tp>
      <tp>
        <v>1064895730.83</v>
        <stp/>
        <stp>EM_S_STM07_BS</stp>
        <stp>4</stp>
        <stp>000909.SZ</stp>
        <stp>140</stp>
        <stp>2019-09-30</stp>
        <stp>1</stp>
        <tr r="L389" s="3"/>
        <tr r="L389" s="3"/>
      </tp>
      <tp>
        <v>486053994.72000003</v>
        <stp/>
        <stp>EM_S_STM07_BS</stp>
        <stp>4</stp>
        <stp>002909.SZ</stp>
        <stp>140</stp>
        <stp>2019-09-30</stp>
        <stp>1</stp>
        <tr r="L1349" s="3"/>
        <tr r="L1349" s="3"/>
      </tp>
      <tp>
        <v>2328291023.3800001</v>
        <stp/>
        <stp>EM_S_STM07_BS</stp>
        <stp>4</stp>
        <stp>000908.SZ</stp>
        <stp>140</stp>
        <stp>2019-09-30</stp>
        <stp>1</stp>
        <tr r="L388" s="3"/>
        <tr r="L388" s="3"/>
      </tp>
      <tp>
        <v>684472062.32000005</v>
        <stp/>
        <stp>EM_S_STM07_BS</stp>
        <stp>4</stp>
        <stp>002908.SZ</stp>
        <stp>140</stp>
        <stp>2019-09-30</stp>
        <stp>1</stp>
        <tr r="L1348" s="3"/>
        <tr r="L1348" s="3"/>
      </tp>
      <tp>
        <v>1035989538.22</v>
        <stp/>
        <stp>EM_S_STM07_BS</stp>
        <stp>4</stp>
        <stp>002907.SZ</stp>
        <stp>140</stp>
        <stp>2019-09-30</stp>
        <stp>1</stp>
        <tr r="L1347" s="3"/>
        <tr r="L1347" s="3"/>
      </tp>
      <tp>
        <v>3103443942.2399998</v>
        <stp/>
        <stp>EM_S_STM07_BS</stp>
        <stp>4</stp>
        <stp>000906.SZ</stp>
        <stp>140</stp>
        <stp>2019-09-30</stp>
        <stp>1</stp>
        <tr r="L387" s="3"/>
        <tr r="L387" s="3"/>
      </tp>
      <tp>
        <v>3437639073.8499999</v>
        <stp/>
        <stp>EM_S_STM07_BS</stp>
        <stp>4</stp>
        <stp>002906.SZ</stp>
        <stp>140</stp>
        <stp>2019-09-30</stp>
        <stp>1</stp>
        <tr r="L1346" s="3"/>
        <tr r="L1346" s="3"/>
      </tp>
      <tp>
        <v>2767010641.0100002</v>
        <stp/>
        <stp>EM_S_STM07_BS</stp>
        <stp>4</stp>
        <stp>000905.SZ</stp>
        <stp>140</stp>
        <stp>2019-09-30</stp>
        <stp>1</stp>
        <tr r="L386" s="3"/>
        <tr r="L386" s="3"/>
      </tp>
      <tp>
        <v>1972441508.1400001</v>
        <stp/>
        <stp>EM_S_STM07_BS</stp>
        <stp>4</stp>
        <stp>002905.SZ</stp>
        <stp>140</stp>
        <stp>2019-09-30</stp>
        <stp>1</stp>
        <tr r="L1345" s="3"/>
        <tr r="L1345" s="3"/>
      </tp>
      <tp>
        <v>5536885072.3299999</v>
        <stp/>
        <stp>EM_S_STM07_BS</stp>
        <stp>4</stp>
        <stp>000903.SZ</stp>
        <stp>140</stp>
        <stp>2019-09-30</stp>
        <stp>1</stp>
        <tr r="L385" s="3"/>
        <tr r="L385" s="3"/>
      </tp>
      <tp>
        <v>592905240.57000005</v>
        <stp/>
        <stp>EM_S_STM07_BS</stp>
        <stp>4</stp>
        <stp>002903.SZ</stp>
        <stp>140</stp>
        <stp>2019-09-30</stp>
        <stp>1</stp>
        <tr r="L1344" s="3"/>
        <tr r="L1344" s="3"/>
      </tp>
      <tp>
        <v>6555862190.75</v>
        <stp/>
        <stp>EM_S_STM07_BS</stp>
        <stp>4</stp>
        <stp>000902.SZ</stp>
        <stp>140</stp>
        <stp>2019-09-30</stp>
        <stp>1</stp>
        <tr r="L384" s="3"/>
        <tr r="L384" s="3"/>
      </tp>
      <tp>
        <v>1064197071.35</v>
        <stp/>
        <stp>EM_S_STM07_BS</stp>
        <stp>4</stp>
        <stp>002902.SZ</stp>
        <stp>140</stp>
        <stp>2019-09-30</stp>
        <stp>1</stp>
        <tr r="L1343" s="3"/>
        <tr r="L1343" s="3"/>
      </tp>
      <tp>
        <v>4013770336.7399998</v>
        <stp/>
        <stp>EM_S_STM07_BS</stp>
        <stp>4</stp>
        <stp>000901.SZ</stp>
        <stp>140</stp>
        <stp>2019-09-30</stp>
        <stp>1</stp>
        <tr r="L383" s="3"/>
        <tr r="L383" s="3"/>
      </tp>
      <tp>
        <v>1592431618.55</v>
        <stp/>
        <stp>EM_S_STM07_BS</stp>
        <stp>4</stp>
        <stp>002901.SZ</stp>
        <stp>140</stp>
        <stp>2019-09-30</stp>
        <stp>1</stp>
        <tr r="L1342" s="3"/>
        <tr r="L1342" s="3"/>
      </tp>
      <tp>
        <v>9916631918.3600006</v>
        <stp/>
        <stp>EM_S_STM07_BS</stp>
        <stp>4</stp>
        <stp>000900.SZ</stp>
        <stp>140</stp>
        <stp>2019-09-30</stp>
        <stp>1</stp>
        <tr r="L382" s="3"/>
        <tr r="L382" s="3"/>
      </tp>
      <tp>
        <v>1812802655.3199999</v>
        <stp/>
        <stp>EM_S_STM07_BS</stp>
        <stp>4</stp>
        <stp>002900.SZ</stp>
        <stp>140</stp>
        <stp>2019-09-30</stp>
        <stp>1</stp>
        <tr r="L1341" s="3"/>
        <tr r="L1341" s="3"/>
      </tp>
      <tp>
        <v>76243942259.110001</v>
        <stp/>
        <stp>EM_S_STM07_BS</stp>
        <stp>4</stp>
        <stp>001979.SZ</stp>
        <stp>140</stp>
        <stp>2019-09-30</stp>
        <stp>1</stp>
        <tr r="L462" s="3"/>
        <tr r="L462" s="3"/>
      </tp>
      <tp>
        <v>1593228749.0899999</v>
        <stp/>
        <stp>EM_S_STM07_BS</stp>
        <stp>4</stp>
        <stp>000978.SZ</stp>
        <stp>140</stp>
        <stp>2019-09-30</stp>
        <stp>1</stp>
        <tr r="L442" s="3"/>
        <tr r="L442" s="3"/>
      </tp>
      <tp>
        <v>9570351448.5900002</v>
        <stp/>
        <stp>EM_S_STM07_BS</stp>
        <stp>4</stp>
        <stp>000977.SZ</stp>
        <stp>140</stp>
        <stp>2019-09-30</stp>
        <stp>1</stp>
        <tr r="L441" s="3"/>
        <tr r="L441" s="3"/>
      </tp>
      <tp>
        <v>4363682902.8400002</v>
        <stp/>
        <stp>EM_S_STM07_BS</stp>
        <stp>4</stp>
        <stp>000976.SZ</stp>
        <stp>140</stp>
        <stp>2019-09-30</stp>
        <stp>1</stp>
        <tr r="L440" s="3"/>
        <tr r="L440" s="3"/>
      </tp>
      <tp>
        <v>8805033135.8299999</v>
        <stp/>
        <stp>EM_S_STM07_BS</stp>
        <stp>4</stp>
        <stp>000975.SZ</stp>
        <stp>140</stp>
        <stp>2019-09-30</stp>
        <stp>1</stp>
        <tr r="L439" s="3"/>
        <tr r="L439" s="3"/>
      </tp>
      <tp>
        <v>2397009700.4000001</v>
        <stp/>
        <stp>EM_S_STM07_BS</stp>
        <stp>4</stp>
        <stp>000973.SZ</stp>
        <stp>140</stp>
        <stp>2019-09-30</stp>
        <stp>1</stp>
        <tr r="L438" s="3"/>
        <tr r="L438" s="3"/>
      </tp>
      <tp>
        <v>461349122.51999998</v>
        <stp/>
        <stp>EM_S_STM07_BS</stp>
        <stp>4</stp>
        <stp>000972.SZ</stp>
        <stp>140</stp>
        <stp>2019-09-30</stp>
        <stp>1</stp>
        <tr r="L437" s="3"/>
        <tr r="L437" s="3"/>
      </tp>
      <tp>
        <v>1865502129.3099999</v>
        <stp/>
        <stp>EM_S_STM07_BS</stp>
        <stp>4</stp>
        <stp>000971.SZ</stp>
        <stp>140</stp>
        <stp>2019-09-30</stp>
        <stp>1</stp>
        <tr r="L436" s="3"/>
        <tr r="L436" s="3"/>
      </tp>
      <tp>
        <v>4530546654.0900002</v>
        <stp/>
        <stp>EM_S_STM07_BS</stp>
        <stp>4</stp>
        <stp>000970.SZ</stp>
        <stp>140</stp>
        <stp>2019-09-30</stp>
        <stp>1</stp>
        <tr r="L435" s="3"/>
        <tr r="L435" s="3"/>
      </tp>
      <tp>
        <v>4381377311.3900003</v>
        <stp/>
        <stp>EM_S_STM07_BS</stp>
        <stp>4</stp>
        <stp>000969.SZ</stp>
        <stp>140</stp>
        <stp>2019-09-30</stp>
        <stp>1</stp>
        <tr r="L434" s="3"/>
        <tr r="L434" s="3"/>
      </tp>
      <tp>
        <v>4349206542.46</v>
        <stp/>
        <stp>EM_S_STM07_BS</stp>
        <stp>4</stp>
        <stp>000968.SZ</stp>
        <stp>140</stp>
        <stp>2019-09-30</stp>
        <stp>1</stp>
        <tr r="L433" s="3"/>
        <tr r="L433" s="3"/>
      </tp>
      <tp>
        <v>15114848695.1</v>
        <stp/>
        <stp>EM_S_STM07_BS</stp>
        <stp>4</stp>
        <stp>000967.SZ</stp>
        <stp>140</stp>
        <stp>2019-09-30</stp>
        <stp>1</stp>
        <tr r="L432" s="3"/>
        <tr r="L432" s="3"/>
      </tp>
      <tp>
        <v>857632196.19000006</v>
        <stp/>
        <stp>EM_S_STM07_BS</stp>
        <stp>4</stp>
        <stp>002967.SZ</stp>
        <stp>140</stp>
        <stp>2019-09-30</stp>
        <stp>1</stp>
        <tr r="L1401" s="3"/>
        <tr r="L1401" s="3"/>
      </tp>
      <tp>
        <v>3974758841.0500002</v>
        <stp/>
        <stp>EM_S_STM07_BS</stp>
        <stp>4</stp>
        <stp>000966.SZ</stp>
        <stp>140</stp>
        <stp>2019-09-30</stp>
        <stp>1</stp>
        <tr r="L431" s="3"/>
        <tr r="L431" s="3"/>
      </tp>
      <tp>
        <v>27375347185</v>
        <stp/>
        <stp>EM_S_STM07_BS</stp>
        <stp>4</stp>
        <stp>002966.SZ</stp>
        <stp>140</stp>
        <stp>2019-09-30</stp>
        <stp>1</stp>
        <tr r="L1400" s="3"/>
        <tr r="L1400" s="3"/>
      </tp>
      <tp>
        <v>48264003310.959999</v>
        <stp/>
        <stp>EM_S_STM07_BS</stp>
        <stp>4</stp>
        <stp>001965.SZ</stp>
        <stp>140</stp>
        <stp>2019-09-30</stp>
        <stp>1</stp>
        <tr r="L461" s="3"/>
        <tr r="L461" s="3"/>
      </tp>
      <tp>
        <v>5089655738</v>
        <stp/>
        <stp>EM_S_STM07_BS</stp>
        <stp>4</stp>
        <stp>000965.SZ</stp>
        <stp>140</stp>
        <stp>2019-09-30</stp>
        <stp>1</stp>
        <tr r="L430" s="3"/>
        <tr r="L430" s="3"/>
      </tp>
      <tp>
        <v>896453221.11000001</v>
        <stp/>
        <stp>EM_S_STM07_BS</stp>
        <stp>4</stp>
        <stp>002965.SZ</stp>
        <stp>140</stp>
        <stp>2019-09-30</stp>
        <stp>1</stp>
        <tr r="L1399" s="3"/>
        <tr r="L1399" s="3"/>
      </tp>
      <tp>
        <v>11661608297.700001</v>
        <stp/>
        <stp>EM_S_STM07_BS</stp>
        <stp>4</stp>
        <stp>000963.SZ</stp>
        <stp>140</stp>
        <stp>2019-09-30</stp>
        <stp>1</stp>
        <tr r="L429" s="3"/>
        <tr r="L429" s="3"/>
      </tp>
      <tp>
        <v>827757004.90999997</v>
        <stp/>
        <stp>EM_S_STM07_BS</stp>
        <stp>4</stp>
        <stp>002963.SZ</stp>
        <stp>140</stp>
        <stp>2019-09-30</stp>
        <stp>1</stp>
        <tr r="L1398" s="3"/>
        <tr r="L1398" s="3"/>
      </tp>
      <tp>
        <v>1146567344.97</v>
        <stp/>
        <stp>EM_S_STM07_BS</stp>
        <stp>4</stp>
        <stp>000962.SZ</stp>
        <stp>140</stp>
        <stp>2019-09-30</stp>
        <stp>1</stp>
        <tr r="L428" s="3"/>
        <tr r="L428" s="3"/>
      </tp>
      <tp>
        <v>1594909949.45</v>
        <stp/>
        <stp>EM_S_STM07_BS</stp>
        <stp>4</stp>
        <stp>002962.SZ</stp>
        <stp>140</stp>
        <stp>2019-09-30</stp>
        <stp>1</stp>
        <tr r="L1397" s="3"/>
        <tr r="L1397" s="3"/>
      </tp>
      <tp>
        <v>19713988881.150002</v>
        <stp/>
        <stp>EM_S_STM07_BS</stp>
        <stp>4</stp>
        <stp>000961.SZ</stp>
        <stp>140</stp>
        <stp>2019-09-30</stp>
        <stp>1</stp>
        <tr r="L427" s="3"/>
        <tr r="L427" s="3"/>
      </tp>
      <tp>
        <v>1680292048.4200001</v>
        <stp/>
        <stp>EM_S_STM07_BS</stp>
        <stp>4</stp>
        <stp>002961.SZ</stp>
        <stp>140</stp>
        <stp>2019-09-30</stp>
        <stp>1</stp>
        <tr r="L1396" s="3"/>
        <tr r="L1396" s="3"/>
      </tp>
      <tp>
        <v>12421982688.41</v>
        <stp/>
        <stp>EM_S_STM07_BS</stp>
        <stp>4</stp>
        <stp>000960.SZ</stp>
        <stp>140</stp>
        <stp>2019-09-30</stp>
        <stp>1</stp>
        <tr r="L426" s="3"/>
        <tr r="L426" s="3"/>
      </tp>
      <tp>
        <v>2688155030.25</v>
        <stp/>
        <stp>EM_S_STM07_BS</stp>
        <stp>4</stp>
        <stp>002960.SZ</stp>
        <stp>140</stp>
        <stp>2019-09-30</stp>
        <stp>1</stp>
        <tr r="L1395" s="3"/>
        <tr r="L1395" s="3"/>
      </tp>
      <tp>
        <v>27065183305.189999</v>
        <stp/>
        <stp>EM_S_STM07_BS</stp>
        <stp>4</stp>
        <stp>000959.SZ</stp>
        <stp>140</stp>
        <stp>2019-09-30</stp>
        <stp>1</stp>
        <tr r="L425" s="3"/>
        <tr r="L425" s="3"/>
      </tp>
      <tp>
        <v>1564127940.6400001</v>
        <stp/>
        <stp>EM_S_STM07_BS</stp>
        <stp>4</stp>
        <stp>002959.SZ</stp>
        <stp>140</stp>
        <stp>2019-09-30</stp>
        <stp>1</stp>
        <tr r="L1394" s="3"/>
        <tr r="L1394" s="3"/>
      </tp>
      <tp>
        <v>2822610841.2600002</v>
        <stp/>
        <stp>EM_S_STM07_BS</stp>
        <stp>4</stp>
        <stp>000958.SZ</stp>
        <stp>140</stp>
        <stp>2019-09-30</stp>
        <stp>1</stp>
        <tr r="L424" s="3"/>
        <tr r="L424" s="3"/>
      </tp>
      <tp>
        <v>23805949000</v>
        <stp/>
        <stp>EM_S_STM07_BS</stp>
        <stp>4</stp>
        <stp>002958.SZ</stp>
        <stp>140</stp>
        <stp>2019-09-30</stp>
        <stp>1</stp>
        <tr r="L1393" s="3"/>
        <tr r="L1393" s="3"/>
      </tp>
      <tp>
        <v>2760082414.75</v>
        <stp/>
        <stp>EM_S_STM07_BS</stp>
        <stp>4</stp>
        <stp>000957.SZ</stp>
        <stp>140</stp>
        <stp>2019-09-30</stp>
        <stp>1</stp>
        <tr r="L423" s="3"/>
        <tr r="L423" s="3"/>
      </tp>
      <tp>
        <v>2280639056.1999998</v>
        <stp/>
        <stp>EM_S_STM07_BS</stp>
        <stp>4</stp>
        <stp>002957.SZ</stp>
        <stp>140</stp>
        <stp>2019-09-30</stp>
        <stp>1</stp>
        <tr r="L1392" s="3"/>
        <tr r="L1392" s="3"/>
      </tp>
      <tp>
        <v>1305010574.1199999</v>
        <stp/>
        <stp>EM_S_STM07_BS</stp>
        <stp>4</stp>
        <stp>002956.SZ</stp>
        <stp>140</stp>
        <stp>2019-09-30</stp>
        <stp>1</stp>
        <tr r="L1391" s="3"/>
        <tr r="L1391" s="3"/>
      </tp>
      <tp>
        <v>600412445.01999998</v>
        <stp/>
        <stp>EM_S_STM07_BS</stp>
        <stp>4</stp>
        <stp>000955.SZ</stp>
        <stp>140</stp>
        <stp>2019-09-30</stp>
        <stp>1</stp>
        <tr r="L422" s="3"/>
        <tr r="L422" s="3"/>
      </tp>
      <tp>
        <v>2846504489.5900002</v>
        <stp/>
        <stp>EM_S_STM07_BS</stp>
        <stp>4</stp>
        <stp>002955.SZ</stp>
        <stp>140</stp>
        <stp>2019-09-30</stp>
        <stp>1</stp>
        <tr r="L1390" s="3"/>
        <tr r="L1390" s="3"/>
      </tp>
      <tp>
        <v>-298372210.44999999</v>
        <stp/>
        <stp>EM_S_STM07_BS</stp>
        <stp>4</stp>
        <stp>000953.SZ</stp>
        <stp>140</stp>
        <stp>2019-09-30</stp>
        <stp>1</stp>
        <tr r="L421" s="3"/>
        <tr r="L421" s="3"/>
      </tp>
      <tp>
        <v>917799300.11000001</v>
        <stp/>
        <stp>EM_S_STM07_BS</stp>
        <stp>4</stp>
        <stp>002953.SZ</stp>
        <stp>140</stp>
        <stp>2019-09-30</stp>
        <stp>1</stp>
        <tr r="L1389" s="3"/>
        <tr r="L1389" s="3"/>
      </tp>
      <tp>
        <v>977627540.27999997</v>
        <stp/>
        <stp>EM_S_STM07_BS</stp>
        <stp>4</stp>
        <stp>000952.SZ</stp>
        <stp>140</stp>
        <stp>2019-09-30</stp>
        <stp>1</stp>
        <tr r="L420" s="3"/>
        <tr r="L420" s="3"/>
      </tp>
      <tp>
        <v>773956538.95000005</v>
        <stp/>
        <stp>EM_S_STM07_BS</stp>
        <stp>4</stp>
        <stp>002952.SZ</stp>
        <stp>140</stp>
        <stp>2019-09-30</stp>
        <stp>1</stp>
        <tr r="L1388" s="3"/>
        <tr r="L1388" s="3"/>
      </tp>
      <tp>
        <v>6583955500.9799995</v>
        <stp/>
        <stp>EM_S_STM07_BS</stp>
        <stp>4</stp>
        <stp>000951.SZ</stp>
        <stp>140</stp>
        <stp>2019-09-30</stp>
        <stp>1</stp>
        <tr r="L419" s="3"/>
        <tr r="L419" s="3"/>
      </tp>
      <tp>
        <v>1255733434.48</v>
        <stp/>
        <stp>EM_S_STM07_BS</stp>
        <stp>4</stp>
        <stp>002951.SZ</stp>
        <stp>140</stp>
        <stp>2019-09-30</stp>
        <stp>1</stp>
        <tr r="L1387" s="3"/>
        <tr r="L1387" s="3"/>
      </tp>
      <tp>
        <v>8034579333.1899996</v>
        <stp/>
        <stp>EM_S_STM07_BS</stp>
        <stp>4</stp>
        <stp>000950.SZ</stp>
        <stp>140</stp>
        <stp>2019-09-30</stp>
        <stp>1</stp>
        <tr r="L418" s="3"/>
        <tr r="L418" s="3"/>
      </tp>
      <tp>
        <v>1953274362.8499999</v>
        <stp/>
        <stp>EM_S_STM07_BS</stp>
        <stp>4</stp>
        <stp>002950.SZ</stp>
        <stp>140</stp>
        <stp>2019-09-30</stp>
        <stp>1</stp>
        <tr r="L1386" s="3"/>
        <tr r="L1386" s="3"/>
      </tp>
      <tp>
        <v>3755013752.3699999</v>
        <stp/>
        <stp>EM_S_STM07_BS</stp>
        <stp>4</stp>
        <stp>000949.SZ</stp>
        <stp>140</stp>
        <stp>2019-09-30</stp>
        <stp>1</stp>
        <tr r="L417" s="3"/>
        <tr r="L417" s="3"/>
      </tp>
      <tp>
        <v>1101257418.46</v>
        <stp/>
        <stp>EM_S_STM07_BS</stp>
        <stp>4</stp>
        <stp>002949.SZ</stp>
        <stp>140</stp>
        <stp>2019-09-30</stp>
        <stp>1</stp>
        <tr r="L1385" s="3"/>
        <tr r="L1385" s="3"/>
      </tp>
      <tp>
        <v>1483130057.3299999</v>
        <stp/>
        <stp>EM_S_STM07_BS</stp>
        <stp>4</stp>
        <stp>000948.SZ</stp>
        <stp>140</stp>
        <stp>2019-09-30</stp>
        <stp>1</stp>
        <tr r="L416" s="3"/>
        <tr r="L416" s="3"/>
      </tp>
      <tp>
        <v>29585078000</v>
        <stp/>
        <stp>EM_S_STM07_BS</stp>
        <stp>4</stp>
        <stp>002948.SZ</stp>
        <stp>140</stp>
        <stp>2019-09-30</stp>
        <stp>1</stp>
        <tr r="L1384" s="3"/>
        <tr r="L1384" s="3"/>
      </tp>
      <tp>
        <v>1165201129.96</v>
        <stp/>
        <stp>EM_S_STM07_BS</stp>
        <stp>4</stp>
        <stp>002947.SZ</stp>
        <stp>140</stp>
        <stp>2019-09-30</stp>
        <stp>1</stp>
        <tr r="L1383" s="3"/>
        <tr r="L1383" s="3"/>
      </tp>
      <tp>
        <v>1893547029</v>
        <stp/>
        <stp>EM_S_STM07_BS</stp>
        <stp>4</stp>
        <stp>002946.SZ</stp>
        <stp>140</stp>
        <stp>2019-09-30</stp>
        <stp>1</stp>
        <tr r="L1382" s="3"/>
        <tr r="L1382" s="3"/>
      </tp>
      <tp>
        <v>5202385197.1199999</v>
        <stp/>
        <stp>EM_S_STM07_BS</stp>
        <stp>4</stp>
        <stp>002945.SZ</stp>
        <stp>140</stp>
        <stp>2019-09-30</stp>
        <stp>1</stp>
        <tr r="L1381" s="3"/>
        <tr r="L1381" s="3"/>
      </tp>
      <tp>
        <v>791333147.63</v>
        <stp/>
        <stp>EM_S_STM07_BS</stp>
        <stp>4</stp>
        <stp>002943.SZ</stp>
        <stp>140</stp>
        <stp>2019-09-30</stp>
        <stp>1</stp>
        <tr r="L1380" s="3"/>
        <tr r="L1380" s="3"/>
      </tp>
      <tp>
        <v>906216533.83000004</v>
        <stp/>
        <stp>EM_S_STM07_BS</stp>
        <stp>4</stp>
        <stp>002942.SZ</stp>
        <stp>140</stp>
        <stp>2019-09-30</stp>
        <stp>1</stp>
        <tr r="L1379" s="3"/>
        <tr r="L1379" s="3"/>
      </tp>
      <tp>
        <v>2250180298.3000002</v>
        <stp/>
        <stp>EM_S_STM07_BS</stp>
        <stp>4</stp>
        <stp>002941.SZ</stp>
        <stp>140</stp>
        <stp>2019-09-30</stp>
        <stp>1</stp>
        <tr r="L1378" s="3"/>
        <tr r="L1378" s="3"/>
      </tp>
      <tp>
        <v>943414554.97000003</v>
        <stp/>
        <stp>EM_S_STM07_BS</stp>
        <stp>4</stp>
        <stp>002940.SZ</stp>
        <stp>140</stp>
        <stp>2019-09-30</stp>
        <stp>1</stp>
        <tr r="L1377" s="3"/>
        <tr r="L1377" s="3"/>
      </tp>
      <tp>
        <v>2227280527.4200001</v>
        <stp/>
        <stp>EM_S_STM07_BS</stp>
        <stp>4</stp>
        <stp>601999.SH</stp>
        <stp>140</stp>
        <stp>2019-09-30</stp>
        <stp>1</stp>
        <tr r="L3191" s="3"/>
        <tr r="L3191" s="3"/>
      </tp>
      <tp>
        <v>83417362580.080002</v>
        <stp/>
        <stp>EM_S_STM07_BS</stp>
        <stp>4</stp>
        <stp>600999.SH</stp>
        <stp>140</stp>
        <stp>2019-09-30</stp>
        <stp>1</stp>
        <tr r="L2999" s="3"/>
        <tr r="L2999" s="3"/>
      </tp>
      <tp>
        <v>1716991357.2</v>
        <stp/>
        <stp>EM_S_STM07_BS</stp>
        <stp>4</stp>
        <stp>603999.SH</stp>
        <stp>140</stp>
        <stp>2019-09-30</stp>
        <stp>1</stp>
        <tr r="L3679" s="3"/>
        <tr r="L3679" s="3"/>
      </tp>
      <tp>
        <v>470808000000</v>
        <stp/>
        <stp>EM_S_STM07_BS</stp>
        <stp>4</stp>
        <stp>601998.SH</stp>
        <stp>140</stp>
        <stp>2019-09-30</stp>
        <stp>1</stp>
        <tr r="L3190" s="3"/>
        <tr r="L3190" s="3"/>
      </tp>
      <tp>
        <v>17854134941.209999</v>
        <stp/>
        <stp>EM_S_STM07_BS</stp>
        <stp>4</stp>
        <stp>600998.SH</stp>
        <stp>140</stp>
        <stp>2019-09-30</stp>
        <stp>1</stp>
        <tr r="L2998" s="3"/>
        <tr r="L2998" s="3"/>
      </tp>
      <tp>
        <v>1118188378.7</v>
        <stp/>
        <stp>EM_S_STM07_BS</stp>
        <stp>4</stp>
        <stp>603998.SH</stp>
        <stp>140</stp>
        <stp>2019-09-30</stp>
        <stp>1</stp>
        <tr r="L3678" s="3"/>
        <tr r="L3678" s="3"/>
      </tp>
      <tp>
        <v>37739009000</v>
        <stp/>
        <stp>EM_S_STM07_BS</stp>
        <stp>4</stp>
        <stp>601997.SH</stp>
        <stp>140</stp>
        <stp>2019-09-30</stp>
        <stp>1</stp>
        <tr r="L3189" s="3"/>
        <tr r="L3189" s="3"/>
      </tp>
      <tp>
        <v>11201727390.48</v>
        <stp/>
        <stp>EM_S_STM07_BS</stp>
        <stp>4</stp>
        <stp>600997.SH</stp>
        <stp>140</stp>
        <stp>2019-09-30</stp>
        <stp>1</stp>
        <tr r="L2997" s="3"/>
        <tr r="L2997" s="3"/>
      </tp>
      <tp>
        <v>1883546808.1099999</v>
        <stp/>
        <stp>EM_S_STM07_BS</stp>
        <stp>4</stp>
        <stp>603997.SH</stp>
        <stp>140</stp>
        <stp>2019-09-30</stp>
        <stp>1</stp>
        <tr r="L3677" s="3"/>
        <tr r="L3677" s="3"/>
      </tp>
      <tp>
        <v>2697520598.46</v>
        <stp/>
        <stp>EM_S_STM07_BS</stp>
        <stp>4</stp>
        <stp>601996.SH</stp>
        <stp>140</stp>
        <stp>2019-09-30</stp>
        <stp>1</stp>
        <tr r="L3188" s="3"/>
        <tr r="L3188" s="3"/>
      </tp>
      <tp>
        <v>4673803905.9799995</v>
        <stp/>
        <stp>EM_S_STM07_BS</stp>
        <stp>4</stp>
        <stp>600996.SH</stp>
        <stp>140</stp>
        <stp>2019-09-30</stp>
        <stp>1</stp>
        <tr r="L2996" s="3"/>
        <tr r="L2996" s="3"/>
      </tp>
      <tp>
        <v>1201806747.1199999</v>
        <stp/>
        <stp>EM_S_STM07_BS</stp>
        <stp>4</stp>
        <stp>603996.SH</stp>
        <stp>140</stp>
        <stp>2019-09-30</stp>
        <stp>1</stp>
        <tr r="L3676" s="3"/>
        <tr r="L3676" s="3"/>
      </tp>
      <tp>
        <v>2236575359.6599998</v>
        <stp/>
        <stp>EM_S_STM07_BS</stp>
        <stp>4</stp>
        <stp>600995.SH</stp>
        <stp>140</stp>
        <stp>2019-09-30</stp>
        <stp>1</stp>
        <tr r="L2995" s="3"/>
        <tr r="L2995" s="3"/>
      </tp>
      <tp>
        <v>2495121940.5</v>
        <stp/>
        <stp>EM_S_STM07_BS</stp>
        <stp>4</stp>
        <stp>600993.SH</stp>
        <stp>140</stp>
        <stp>2019-09-30</stp>
        <stp>1</stp>
        <tr r="L2994" s="3"/>
        <tr r="L2994" s="3"/>
      </tp>
      <tp>
        <v>40212225639.919998</v>
        <stp/>
        <stp>EM_S_STM07_BS</stp>
        <stp>4</stp>
        <stp>603993.SH</stp>
        <stp>140</stp>
        <stp>2019-09-30</stp>
        <stp>1</stp>
        <tr r="L3675" s="3"/>
        <tr r="L3675" s="3"/>
      </tp>
      <tp>
        <v>60584667129.339996</v>
        <stp/>
        <stp>EM_S_STM07_BS</stp>
        <stp>4</stp>
        <stp>601992.SH</stp>
        <stp>140</stp>
        <stp>2019-09-30</stp>
        <stp>1</stp>
        <tr r="L3187" s="3"/>
        <tr r="L3187" s="3"/>
      </tp>
      <tp>
        <v>1404469122.51</v>
        <stp/>
        <stp>EM_S_STM07_BS</stp>
        <stp>4</stp>
        <stp>600992.SH</stp>
        <stp>140</stp>
        <stp>2019-09-30</stp>
        <stp>1</stp>
        <tr r="L2993" s="3"/>
        <tr r="L2993" s="3"/>
      </tp>
      <tp>
        <v>1738529961.0599999</v>
        <stp/>
        <stp>EM_S_STM07_BS</stp>
        <stp>4</stp>
        <stp>603992.SH</stp>
        <stp>140</stp>
        <stp>2019-09-30</stp>
        <stp>1</stp>
        <tr r="L3674" s="3"/>
        <tr r="L3674" s="3"/>
      </tp>
      <tp>
        <v>63702785000</v>
        <stp/>
        <stp>EM_S_STM07_BS</stp>
        <stp>4</stp>
        <stp>601991.SH</stp>
        <stp>140</stp>
        <stp>2019-09-30</stp>
        <stp>1</stp>
        <tr r="L3186" s="3"/>
        <tr r="L3186" s="3"/>
      </tp>
      <tp>
        <v>470870029.86000001</v>
        <stp/>
        <stp>EM_S_STM07_BS</stp>
        <stp>4</stp>
        <stp>603991.SH</stp>
        <stp>140</stp>
        <stp>2019-09-30</stp>
        <stp>1</stp>
        <tr r="L3673" s="3"/>
        <tr r="L3673" s="3"/>
      </tp>
      <tp>
        <v>11006902957.49</v>
        <stp/>
        <stp>EM_S_STM07_BS</stp>
        <stp>4</stp>
        <stp>601990.SH</stp>
        <stp>140</stp>
        <stp>2019-09-30</stp>
        <stp>1</stp>
        <tr r="L3185" s="3"/>
        <tr r="L3185" s="3"/>
      </tp>
      <tp>
        <v>2290321802.1300001</v>
        <stp/>
        <stp>EM_S_STM07_BS</stp>
        <stp>4</stp>
        <stp>600990.SH</stp>
        <stp>140</stp>
        <stp>2019-09-30</stp>
        <stp>1</stp>
        <tr r="L2992" s="3"/>
        <tr r="L2992" s="3"/>
      </tp>
      <tp>
        <v>466414350.12</v>
        <stp/>
        <stp>EM_S_STM07_BS</stp>
        <stp>4</stp>
        <stp>603990.SH</stp>
        <stp>140</stp>
        <stp>2019-09-30</stp>
        <stp>1</stp>
        <tr r="L3672" s="3"/>
        <tr r="L3672" s="3"/>
      </tp>
      <tp>
        <v>84262988980.399994</v>
        <stp/>
        <stp>EM_S_STM07_BS</stp>
        <stp>4</stp>
        <stp>601989.SH</stp>
        <stp>140</stp>
        <stp>2019-09-30</stp>
        <stp>1</stp>
        <tr r="L3184" s="3"/>
        <tr r="L3184" s="3"/>
      </tp>
      <tp>
        <v>22454726258.139999</v>
        <stp/>
        <stp>EM_S_STM07_BS</stp>
        <stp>4</stp>
        <stp>600989.SH</stp>
        <stp>140</stp>
        <stp>2019-09-30</stp>
        <stp>1</stp>
        <tr r="L2991" s="3"/>
        <tr r="L2991" s="3"/>
      </tp>
      <tp>
        <v>2160942271.4200001</v>
        <stp/>
        <stp>EM_S_STM07_BS</stp>
        <stp>4</stp>
        <stp>603989.SH</stp>
        <stp>140</stp>
        <stp>2019-09-30</stp>
        <stp>1</stp>
        <tr r="L3671" s="3"/>
        <tr r="L3671" s="3"/>
      </tp>
      <tp>
        <v>1866315000000</v>
        <stp/>
        <stp>EM_S_STM07_BS</stp>
        <stp>4</stp>
        <stp>601988.SH</stp>
        <stp>140</stp>
        <stp>2019-09-30</stp>
        <stp>1</stp>
        <tr r="L3183" s="3"/>
        <tr r="L3183" s="3"/>
      </tp>
      <tp>
        <v>2700826616.6199999</v>
        <stp/>
        <stp>EM_S_STM07_BS</stp>
        <stp>4</stp>
        <stp>600988.SH</stp>
        <stp>140</stp>
        <stp>2019-09-30</stp>
        <stp>1</stp>
        <tr r="L2990" s="3"/>
        <tr r="L2990" s="3"/>
      </tp>
      <tp>
        <v>635258093.80999994</v>
        <stp/>
        <stp>EM_S_STM07_BS</stp>
        <stp>4</stp>
        <stp>603988.SH</stp>
        <stp>140</stp>
        <stp>2019-09-30</stp>
        <stp>1</stp>
        <tr r="L3670" s="3"/>
        <tr r="L3670" s="3"/>
      </tp>
      <tp>
        <v>4583409197.5799999</v>
        <stp/>
        <stp>EM_S_STM07_BS</stp>
        <stp>4</stp>
        <stp>600987.SH</stp>
        <stp>140</stp>
        <stp>2019-09-30</stp>
        <stp>1</stp>
        <tr r="L2989" s="3"/>
        <tr r="L2989" s="3"/>
      </tp>
      <tp>
        <v>1384367856.05</v>
        <stp/>
        <stp>EM_S_STM07_BS</stp>
        <stp>4</stp>
        <stp>603987.SH</stp>
        <stp>140</stp>
        <stp>2019-09-30</stp>
        <stp>1</stp>
        <tr r="L3669" s="3"/>
        <tr r="L3669" s="3"/>
      </tp>
      <tp>
        <v>6179539575.3999996</v>
        <stp/>
        <stp>EM_S_STM07_BS</stp>
        <stp>4</stp>
        <stp>600986.SH</stp>
        <stp>140</stp>
        <stp>2019-09-30</stp>
        <stp>1</stp>
        <tr r="L2988" s="3"/>
        <tr r="L2988" s="3"/>
      </tp>
      <tp>
        <v>4955682046.4799995</v>
        <stp/>
        <stp>EM_S_STM07_BS</stp>
        <stp>4</stp>
        <stp>603986.SH</stp>
        <stp>140</stp>
        <stp>2019-09-30</stp>
        <stp>1</stp>
        <tr r="L3668" s="3"/>
        <tr r="L3668" s="3"/>
      </tp>
      <tp>
        <v>49175248140.989998</v>
        <stp/>
        <stp>EM_S_STM07_BS</stp>
        <stp>4</stp>
        <stp>601985.SH</stp>
        <stp>140</stp>
        <stp>2019-09-30</stp>
        <stp>1</stp>
        <tr r="L3182" s="3"/>
        <tr r="L3182" s="3"/>
      </tp>
      <tp>
        <v>18318279774.98</v>
        <stp/>
        <stp>EM_S_STM07_BS</stp>
        <stp>4</stp>
        <stp>600985.SH</stp>
        <stp>140</stp>
        <stp>2019-09-30</stp>
        <stp>1</stp>
        <tr r="L2987" s="3"/>
        <tr r="L2987" s="3"/>
      </tp>
      <tp>
        <v>1169484681.77</v>
        <stp/>
        <stp>EM_S_STM07_BS</stp>
        <stp>4</stp>
        <stp>603985.SH</stp>
        <stp>140</stp>
        <stp>2019-09-30</stp>
        <stp>1</stp>
        <tr r="L3667" s="3"/>
        <tr r="L3667" s="3"/>
      </tp>
      <tp>
        <v>3752675172.73</v>
        <stp/>
        <stp>EM_S_STM07_BS</stp>
        <stp>4</stp>
        <stp>600984.SH</stp>
        <stp>140</stp>
        <stp>2019-09-30</stp>
        <stp>1</stp>
        <tr r="L2986" s="3"/>
        <tr r="L2986" s="3"/>
      </tp>
      <tp>
        <v>4008178324.8000002</v>
        <stp/>
        <stp>EM_S_STM07_BS</stp>
        <stp>4</stp>
        <stp>600983.SH</stp>
        <stp>140</stp>
        <stp>2019-09-30</stp>
        <stp>1</stp>
        <tr r="L2985" s="3"/>
        <tr r="L2985" s="3"/>
      </tp>
      <tp>
        <v>2513969956.48</v>
        <stp/>
        <stp>EM_S_STM07_BS</stp>
        <stp>4</stp>
        <stp>603983.SH</stp>
        <stp>140</stp>
        <stp>2019-09-30</stp>
        <stp>1</stp>
        <tr r="L3666" s="3"/>
        <tr r="L3666" s="3"/>
      </tp>
      <tp>
        <v>3309512641.0999999</v>
        <stp/>
        <stp>EM_S_STM07_BS</stp>
        <stp>4</stp>
        <stp>600982.SH</stp>
        <stp>140</stp>
        <stp>2019-09-30</stp>
        <stp>1</stp>
        <tr r="L2984" s="3"/>
        <tr r="L2984" s="3"/>
      </tp>
      <tp>
        <v>1419546285.6400001</v>
        <stp/>
        <stp>EM_S_STM07_BS</stp>
        <stp>4</stp>
        <stp>603982.SH</stp>
        <stp>140</stp>
        <stp>2019-09-30</stp>
        <stp>1</stp>
        <tr r="L3665" s="3"/>
        <tr r="L3665" s="3"/>
      </tp>
      <tp>
        <v>5151604450.4200001</v>
        <stp/>
        <stp>EM_S_STM07_BS</stp>
        <stp>4</stp>
        <stp>600981.SH</stp>
        <stp>140</stp>
        <stp>2019-09-30</stp>
        <stp>1</stp>
        <tr r="L2983" s="3"/>
        <tr r="L2983" s="3"/>
      </tp>
      <tp>
        <v>606738960.57000005</v>
        <stp/>
        <stp>EM_S_STM07_BS</stp>
        <stp>4</stp>
        <stp>600980.SH</stp>
        <stp>140</stp>
        <stp>2019-09-30</stp>
        <stp>1</stp>
        <tr r="L2982" s="3"/>
        <tr r="L2982" s="3"/>
      </tp>
      <tp>
        <v>4528721720.2200003</v>
        <stp/>
        <stp>EM_S_STM07_BS</stp>
        <stp>4</stp>
        <stp>603980.SH</stp>
        <stp>140</stp>
        <stp>2019-09-30</stp>
        <stp>1</stp>
        <tr r="L3664" s="3"/>
        <tr r="L3664" s="3"/>
      </tp>
      <tp>
        <v>3830278849.1700001</v>
        <stp/>
        <stp>EM_S_STM07_BS</stp>
        <stp>4</stp>
        <stp>600979.SH</stp>
        <stp>140</stp>
        <stp>2019-09-30</stp>
        <stp>1</stp>
        <tr r="L2981" s="3"/>
        <tr r="L2981" s="3"/>
      </tp>
      <tp>
        <v>4209172987.8600001</v>
        <stp/>
        <stp>EM_S_STM07_BS</stp>
        <stp>4</stp>
        <stp>603979.SH</stp>
        <stp>140</stp>
        <stp>2019-09-30</stp>
        <stp>1</stp>
        <tr r="L3663" s="3"/>
        <tr r="L3663" s="3"/>
      </tp>
      <tp>
        <v>8521760680.3999996</v>
        <stp/>
        <stp>EM_S_STM07_BS</stp>
        <stp>4</stp>
        <stp>600978.SH</stp>
        <stp>140</stp>
        <stp>2019-09-30</stp>
        <stp>1</stp>
        <tr r="L2980" s="3"/>
        <tr r="L2980" s="3"/>
      </tp>
      <tp>
        <v>1487817265.4000001</v>
        <stp/>
        <stp>EM_S_STM07_BS</stp>
        <stp>4</stp>
        <stp>603978.SH</stp>
        <stp>140</stp>
        <stp>2019-09-30</stp>
        <stp>1</stp>
        <tr r="L3662" s="3"/>
        <tr r="L3662" s="3"/>
      </tp>
      <tp>
        <v>11805733920.15</v>
        <stp/>
        <stp>EM_S_STM07_BS</stp>
        <stp>4</stp>
        <stp>600977.SH</stp>
        <stp>140</stp>
        <stp>2019-09-30</stp>
        <stp>1</stp>
        <tr r="L2979" s="3"/>
        <tr r="L2979" s="3"/>
      </tp>
      <tp>
        <v>1915583000.1400001</v>
        <stp/>
        <stp>EM_S_STM07_BS</stp>
        <stp>4</stp>
        <stp>603977.SH</stp>
        <stp>140</stp>
        <stp>2019-09-30</stp>
        <stp>1</stp>
        <tr r="L3661" s="3"/>
        <tr r="L3661" s="3"/>
      </tp>
      <tp>
        <v>1183776932.4000001</v>
        <stp/>
        <stp>EM_S_STM07_BS</stp>
        <stp>4</stp>
        <stp>600976.SH</stp>
        <stp>140</stp>
        <stp>2019-09-30</stp>
        <stp>1</stp>
        <tr r="L2978" s="3"/>
        <tr r="L2978" s="3"/>
      </tp>
      <tp>
        <v>1022012037.8200001</v>
        <stp/>
        <stp>EM_S_STM07_BS</stp>
        <stp>4</stp>
        <stp>603976.SH</stp>
        <stp>140</stp>
        <stp>2019-09-30</stp>
        <stp>1</stp>
        <tr r="L3660" s="3"/>
        <tr r="L3660" s="3"/>
      </tp>
      <tp>
        <v>4356209494.2600002</v>
        <stp/>
        <stp>EM_S_STM07_BS</stp>
        <stp>4</stp>
        <stp>601975.SH</stp>
        <stp>140</stp>
        <stp>2019-09-30</stp>
        <stp>1</stp>
        <tr r="L3181" s="3"/>
        <tr r="L3181" s="3"/>
      </tp>
      <tp>
        <v>1060564497.6799999</v>
        <stp/>
        <stp>EM_S_STM07_BS</stp>
        <stp>4</stp>
        <stp>600975.SH</stp>
        <stp>140</stp>
        <stp>2019-09-30</stp>
        <stp>1</stp>
        <tr r="L2977" s="3"/>
        <tr r="L2977" s="3"/>
      </tp>
      <tp>
        <v>3814487496.25</v>
        <stp/>
        <stp>EM_S_STM07_BS</stp>
        <stp>4</stp>
        <stp>600973.SH</stp>
        <stp>140</stp>
        <stp>2019-09-30</stp>
        <stp>1</stp>
        <tr r="L2976" s="3"/>
        <tr r="L2976" s="3"/>
      </tp>
      <tp>
        <v>8193884121.3900003</v>
        <stp/>
        <stp>EM_S_STM07_BS</stp>
        <stp>4</stp>
        <stp>600971.SH</stp>
        <stp>140</stp>
        <stp>2019-09-30</stp>
        <stp>1</stp>
        <tr r="L2975" s="3"/>
        <tr r="L2975" s="3"/>
      </tp>
      <tp>
        <v>9758070457.4500008</v>
        <stp/>
        <stp>EM_S_STM07_BS</stp>
        <stp>4</stp>
        <stp>600970.SH</stp>
        <stp>140</stp>
        <stp>2019-09-30</stp>
        <stp>1</stp>
        <tr r="L2974" s="3"/>
        <tr r="L2974" s="3"/>
      </tp>
      <tp>
        <v>933448644.10000002</v>
        <stp/>
        <stp>EM_S_STM07_BS</stp>
        <stp>4</stp>
        <stp>603970.SH</stp>
        <stp>140</stp>
        <stp>2019-09-30</stp>
        <stp>1</stp>
        <tr r="L3659" s="3"/>
        <tr r="L3659" s="3"/>
      </tp>
      <tp>
        <v>3890254610</v>
        <stp/>
        <stp>EM_S_STM07_BS</stp>
        <stp>4</stp>
        <stp>601969.SH</stp>
        <stp>140</stp>
        <stp>2019-09-30</stp>
        <stp>1</stp>
        <tr r="L3180" s="3"/>
        <tr r="L3180" s="3"/>
      </tp>
      <tp>
        <v>3517421193.0300002</v>
        <stp/>
        <stp>EM_S_STM07_BS</stp>
        <stp>4</stp>
        <stp>600969.SH</stp>
        <stp>140</stp>
        <stp>2019-09-30</stp>
        <stp>1</stp>
        <tr r="L2973" s="3"/>
        <tr r="L2973" s="3"/>
      </tp>
      <tp>
        <v>1778776030.97</v>
        <stp/>
        <stp>EM_S_STM07_BS</stp>
        <stp>4</stp>
        <stp>603969.SH</stp>
        <stp>140</stp>
        <stp>2019-09-30</stp>
        <stp>1</stp>
        <tr r="L3658" s="3"/>
        <tr r="L3658" s="3"/>
      </tp>
      <tp>
        <v>2265489790.77</v>
        <stp/>
        <stp>EM_S_STM07_BS</stp>
        <stp>4</stp>
        <stp>601968.SH</stp>
        <stp>140</stp>
        <stp>2019-09-30</stp>
        <stp>1</stp>
        <tr r="L3179" s="3"/>
        <tr r="L3179" s="3"/>
      </tp>
      <tp>
        <v>18187898445.740002</v>
        <stp/>
        <stp>EM_S_STM07_BS</stp>
        <stp>4</stp>
        <stp>600968.SH</stp>
        <stp>140</stp>
        <stp>2019-09-30</stp>
        <stp>1</stp>
        <tr r="L2972" s="3"/>
        <tr r="L2972" s="3"/>
      </tp>
      <tp>
        <v>1504425822.54</v>
        <stp/>
        <stp>EM_S_STM07_BS</stp>
        <stp>4</stp>
        <stp>603968.SH</stp>
        <stp>140</stp>
        <stp>2019-09-30</stp>
        <stp>1</stp>
        <tr r="L3657" s="3"/>
        <tr r="L3657" s="3"/>
      </tp>
      <tp>
        <v>8835251361.8600006</v>
        <stp/>
        <stp>EM_S_STM07_BS</stp>
        <stp>4</stp>
        <stp>600967.SH</stp>
        <stp>140</stp>
        <stp>2019-09-30</stp>
        <stp>1</stp>
        <tr r="L2971" s="3"/>
        <tr r="L2971" s="3"/>
      </tp>
      <tp>
        <v>1852415889.03</v>
        <stp/>
        <stp>EM_S_STM07_BS</stp>
        <stp>4</stp>
        <stp>603967.SH</stp>
        <stp>140</stp>
        <stp>2019-09-30</stp>
        <stp>1</stp>
        <tr r="L3656" s="3"/>
        <tr r="L3656" s="3"/>
      </tp>
      <tp>
        <v>10575164997</v>
        <stp/>
        <stp>EM_S_STM07_BS</stp>
        <stp>4</stp>
        <stp>601966.SH</stp>
        <stp>140</stp>
        <stp>2019-09-30</stp>
        <stp>1</stp>
        <tr r="L3178" s="3"/>
        <tr r="L3178" s="3"/>
      </tp>
      <tp>
        <v>5276131813.0699997</v>
        <stp/>
        <stp>EM_S_STM07_BS</stp>
        <stp>4</stp>
        <stp>600966.SH</stp>
        <stp>140</stp>
        <stp>2019-09-30</stp>
        <stp>1</stp>
        <tr r="L2970" s="3"/>
        <tr r="L2970" s="3"/>
      </tp>
      <tp>
        <v>962820389.98000002</v>
        <stp/>
        <stp>EM_S_STM07_BS</stp>
        <stp>4</stp>
        <stp>603966.SH</stp>
        <stp>140</stp>
        <stp>2019-09-30</stp>
        <stp>1</stp>
        <tr r="L3655" s="3"/>
        <tr r="L3655" s="3"/>
      </tp>
      <tp>
        <v>4511194600.4499998</v>
        <stp/>
        <stp>EM_S_STM07_BS</stp>
        <stp>4</stp>
        <stp>601965.SH</stp>
        <stp>140</stp>
        <stp>2019-09-30</stp>
        <stp>1</stp>
        <tr r="L3177" s="3"/>
        <tr r="L3177" s="3"/>
      </tp>
      <tp>
        <v>2020438815.8900001</v>
        <stp/>
        <stp>EM_S_STM07_BS</stp>
        <stp>4</stp>
        <stp>600965.SH</stp>
        <stp>140</stp>
        <stp>2019-09-30</stp>
        <stp>1</stp>
        <tr r="L2969" s="3"/>
        <tr r="L2969" s="3"/>
      </tp>
      <tp>
        <v>8103230648.75</v>
        <stp/>
        <stp>EM_S_STM07_BS</stp>
        <stp>4</stp>
        <stp>600963.SH</stp>
        <stp>140</stp>
        <stp>2019-09-30</stp>
        <stp>1</stp>
        <tr r="L2968" s="3"/>
        <tr r="L2968" s="3"/>
      </tp>
      <tp>
        <v>468837240.32999998</v>
        <stp/>
        <stp>EM_S_STM07_BS</stp>
        <stp>4</stp>
        <stp>603963.SH</stp>
        <stp>140</stp>
        <stp>2019-09-30</stp>
        <stp>1</stp>
        <tr r="L3654" s="3"/>
        <tr r="L3654" s="3"/>
      </tp>
      <tp>
        <v>842377833.37</v>
        <stp/>
        <stp>EM_S_STM07_BS</stp>
        <stp>4</stp>
        <stp>600962.SH</stp>
        <stp>140</stp>
        <stp>2019-09-30</stp>
        <stp>1</stp>
        <tr r="L2967" s="3"/>
        <tr r="L2967" s="3"/>
      </tp>
      <tp>
        <v>54906569.450000003</v>
        <stp/>
        <stp>EM_S_STM07_BS</stp>
        <stp>4</stp>
        <stp>600961.SH</stp>
        <stp>140</stp>
        <stp>2019-09-30</stp>
        <stp>1</stp>
        <tr r="L2966" s="3"/>
        <tr r="L2966" s="3"/>
      </tp>
      <tp>
        <v>4696561313.8000002</v>
        <stp/>
        <stp>EM_S_STM07_BS</stp>
        <stp>4</stp>
        <stp>600960.SH</stp>
        <stp>140</stp>
        <stp>2019-09-30</stp>
        <stp>1</stp>
        <tr r="L2965" s="3"/>
        <tr r="L2965" s="3"/>
      </tp>
      <tp>
        <v>545677561.42999995</v>
        <stp/>
        <stp>EM_S_STM07_BS</stp>
        <stp>4</stp>
        <stp>603960.SH</stp>
        <stp>140</stp>
        <stp>2019-09-30</stp>
        <stp>1</stp>
        <tr r="L3653" s="3"/>
        <tr r="L3653" s="3"/>
      </tp>
      <tp>
        <v>21702294563.610001</v>
        <stp/>
        <stp>EM_S_STM07_BS</stp>
        <stp>4</stp>
        <stp>600959.SH</stp>
        <stp>140</stp>
        <stp>2019-09-30</stp>
        <stp>1</stp>
        <tr r="L2964" s="3"/>
        <tr r="L2964" s="3"/>
      </tp>
      <tp>
        <v>1141168114.9000001</v>
        <stp/>
        <stp>EM_S_STM07_BS</stp>
        <stp>4</stp>
        <stp>603959.SH</stp>
        <stp>140</stp>
        <stp>2019-09-30</stp>
        <stp>1</stp>
        <tr r="L3652" s="3"/>
        <tr r="L3652" s="3"/>
      </tp>
      <tp>
        <v>13191828082.059999</v>
        <stp/>
        <stp>EM_S_STM07_BS</stp>
        <stp>4</stp>
        <stp>601958.SH</stp>
        <stp>140</stp>
        <stp>2019-09-30</stp>
        <stp>1</stp>
        <tr r="L3176" s="3"/>
        <tr r="L3176" s="3"/>
      </tp>
      <tp>
        <v>53267863724.440002</v>
        <stp/>
        <stp>EM_S_STM07_BS</stp>
        <stp>4</stp>
        <stp>600958.SH</stp>
        <stp>140</stp>
        <stp>2019-09-30</stp>
        <stp>1</stp>
        <tr r="L2963" s="3"/>
        <tr r="L2963" s="3"/>
      </tp>
      <tp>
        <v>1014302511.73</v>
        <stp/>
        <stp>EM_S_STM07_BS</stp>
        <stp>4</stp>
        <stp>603958.SH</stp>
        <stp>140</stp>
        <stp>2019-09-30</stp>
        <stp>1</stp>
        <tr r="L3651" s="3"/>
        <tr r="L3651" s="3"/>
      </tp>
      <tp>
        <v>1072729258.1</v>
        <stp/>
        <stp>EM_S_STM07_BS</stp>
        <stp>4</stp>
        <stp>603956.SH</stp>
        <stp>140</stp>
        <stp>2019-09-30</stp>
        <stp>1</stp>
        <tr r="L3650" s="3"/>
        <tr r="L3650" s="3"/>
      </tp>
      <tp>
        <v>1190225697.6800001</v>
        <stp/>
        <stp>EM_S_STM07_BS</stp>
        <stp>4</stp>
        <stp>603955.SH</stp>
        <stp>140</stp>
        <stp>2019-09-30</stp>
        <stp>1</stp>
        <tr r="L3649" s="3"/>
        <tr r="L3649" s="3"/>
      </tp>
      <tp>
        <v>5705554732.0100002</v>
        <stp/>
        <stp>EM_S_STM07_BS</stp>
        <stp>4</stp>
        <stp>601952.SH</stp>
        <stp>140</stp>
        <stp>2019-09-30</stp>
        <stp>1</stp>
        <tr r="L3175" s="3"/>
        <tr r="L3175" s="3"/>
      </tp>
      <tp>
        <v>6321452750.96</v>
        <stp/>
        <stp>EM_S_STM07_BS</stp>
        <stp>4</stp>
        <stp>601949.SH</stp>
        <stp>140</stp>
        <stp>2019-09-30</stp>
        <stp>1</stp>
        <tr r="L3174" s="3"/>
        <tr r="L3174" s="3"/>
      </tp>
      <tp>
        <v>2136034000000</v>
        <stp/>
        <stp>EM_S_STM07_BS</stp>
        <stp>4</stp>
        <stp>601939.SH</stp>
        <stp>140</stp>
        <stp>2019-09-30</stp>
        <stp>1</stp>
        <tr r="L3173" s="3"/>
        <tr r="L3173" s="3"/>
      </tp>
      <tp>
        <v>7680504859.0299997</v>
        <stp/>
        <stp>EM_S_STM07_BS</stp>
        <stp>4</stp>
        <stp>600939.SH</stp>
        <stp>140</stp>
        <stp>2019-09-30</stp>
        <stp>1</stp>
        <tr r="L2962" s="3"/>
        <tr r="L2962" s="3"/>
      </tp>
      <tp>
        <v>4434468601.3500004</v>
        <stp/>
        <stp>EM_S_STM07_BS</stp>
        <stp>4</stp>
        <stp>603939.SH</stp>
        <stp>140</stp>
        <stp>2019-09-30</stp>
        <stp>1</stp>
        <tr r="L3648" s="3"/>
        <tr r="L3648" s="3"/>
      </tp>
      <tp>
        <v>1126647376.73</v>
        <stp/>
        <stp>EM_S_STM07_BS</stp>
        <stp>4</stp>
        <stp>603938.SH</stp>
        <stp>140</stp>
        <stp>2019-09-30</stp>
        <stp>1</stp>
        <tr r="L3647" s="3"/>
        <tr r="L3647" s="3"/>
      </tp>
      <tp>
        <v>1394475385.49</v>
        <stp/>
        <stp>EM_S_STM07_BS</stp>
        <stp>4</stp>
        <stp>603937.SH</stp>
        <stp>140</stp>
        <stp>2019-09-30</stp>
        <stp>1</stp>
        <tr r="L3646" s="3"/>
        <tr r="L3646" s="3"/>
      </tp>
      <tp>
        <v>3699666957.6799998</v>
        <stp/>
        <stp>EM_S_STM07_BS</stp>
        <stp>4</stp>
        <stp>600936.SH</stp>
        <stp>140</stp>
        <stp>2019-09-30</stp>
        <stp>1</stp>
        <tr r="L2961" s="3"/>
        <tr r="L2961" s="3"/>
      </tp>
      <tp>
        <v>2399777307.21</v>
        <stp/>
        <stp>EM_S_STM07_BS</stp>
        <stp>4</stp>
        <stp>603936.SH</stp>
        <stp>140</stp>
        <stp>2019-09-30</stp>
        <stp>1</stp>
        <tr r="L3645" s="3"/>
        <tr r="L3645" s="3"/>
      </tp>
      <tp>
        <v>20505663322.419998</v>
        <stp/>
        <stp>EM_S_STM07_BS</stp>
        <stp>4</stp>
        <stp>601933.SH</stp>
        <stp>140</stp>
        <stp>2019-09-30</stp>
        <stp>1</stp>
        <tr r="L3172" s="3"/>
        <tr r="L3172" s="3"/>
      </tp>
      <tp>
        <v>3934325492.0700002</v>
        <stp/>
        <stp>EM_S_STM07_BS</stp>
        <stp>4</stp>
        <stp>600933.SH</stp>
        <stp>140</stp>
        <stp>2019-09-30</stp>
        <stp>1</stp>
        <tr r="L2960" s="3"/>
        <tr r="L2960" s="3"/>
      </tp>
      <tp>
        <v>1048551763.74</v>
        <stp/>
        <stp>EM_S_STM07_BS</stp>
        <stp>4</stp>
        <stp>603933.SH</stp>
        <stp>140</stp>
        <stp>2019-09-30</stp>
        <stp>1</stp>
        <tr r="L3644" s="3"/>
        <tr r="L3644" s="3"/>
      </tp>
      <tp>
        <v>7054997187.4300003</v>
        <stp/>
        <stp>EM_S_STM07_BS</stp>
        <stp>4</stp>
        <stp>601929.SH</stp>
        <stp>140</stp>
        <stp>2019-09-30</stp>
        <stp>1</stp>
        <tr r="L3171" s="3"/>
        <tr r="L3171" s="3"/>
      </tp>
      <tp>
        <v>2452265894.3000002</v>
        <stp/>
        <stp>EM_S_STM07_BS</stp>
        <stp>4</stp>
        <stp>600929.SH</stp>
        <stp>140</stp>
        <stp>2019-09-30</stp>
        <stp>1</stp>
        <tr r="L2959" s="3"/>
        <tr r="L2959" s="3"/>
      </tp>
      <tp>
        <v>1134189672.9300001</v>
        <stp/>
        <stp>EM_S_STM07_BS</stp>
        <stp>4</stp>
        <stp>603929.SH</stp>
        <stp>140</stp>
        <stp>2019-09-30</stp>
        <stp>1</stp>
        <tr r="L3643" s="3"/>
        <tr r="L3643" s="3"/>
      </tp>
      <tp>
        <v>13720564156.309999</v>
        <stp/>
        <stp>EM_S_STM07_BS</stp>
        <stp>4</stp>
        <stp>601928.SH</stp>
        <stp>140</stp>
        <stp>2019-09-30</stp>
        <stp>1</stp>
        <tr r="L3170" s="3"/>
        <tr r="L3170" s="3"/>
      </tp>
      <tp>
        <v>23154590000</v>
        <stp/>
        <stp>EM_S_STM07_BS</stp>
        <stp>4</stp>
        <stp>600928.SH</stp>
        <stp>140</stp>
        <stp>2019-09-30</stp>
        <stp>1</stp>
        <tr r="L2958" s="3"/>
        <tr r="L2958" s="3"/>
      </tp>
      <tp>
        <v>1284070364.8900001</v>
        <stp/>
        <stp>EM_S_STM07_BS</stp>
        <stp>4</stp>
        <stp>603928.SH</stp>
        <stp>140</stp>
        <stp>2019-09-30</stp>
        <stp>1</stp>
        <tr r="L3642" s="3"/>
        <tr r="L3642" s="3"/>
      </tp>
      <tp>
        <v>1800356549.8299999</v>
        <stp/>
        <stp>EM_S_STM07_BS</stp>
        <stp>4</stp>
        <stp>603927.SH</stp>
        <stp>140</stp>
        <stp>2019-09-30</stp>
        <stp>1</stp>
        <tr r="L3641" s="3"/>
        <tr r="L3641" s="3"/>
      </tp>
      <tp>
        <v>61494191000</v>
        <stp/>
        <stp>EM_S_STM07_BS</stp>
        <stp>4</stp>
        <stp>600926.SH</stp>
        <stp>140</stp>
        <stp>2019-09-30</stp>
        <stp>1</stp>
        <tr r="L2957" s="3"/>
        <tr r="L2957" s="3"/>
      </tp>
      <tp>
        <v>1087961828.5</v>
        <stp/>
        <stp>EM_S_STM07_BS</stp>
        <stp>4</stp>
        <stp>603926.SH</stp>
        <stp>140</stp>
        <stp>2019-09-30</stp>
        <stp>1</stp>
        <tr r="L3640" s="3"/>
        <tr r="L3640" s="3"/>
      </tp>
      <tp>
        <v>1081200060.5799999</v>
        <stp/>
        <stp>EM_S_STM07_BS</stp>
        <stp>4</stp>
        <stp>603922.SH</stp>
        <stp>140</stp>
        <stp>2019-09-30</stp>
        <stp>1</stp>
        <tr r="L3639" s="3"/>
        <tr r="L3639" s="3"/>
      </tp>
      <tp>
        <v>2450687172.6500001</v>
        <stp/>
        <stp>EM_S_STM07_BS</stp>
        <stp>4</stp>
        <stp>603920.SH</stp>
        <stp>140</stp>
        <stp>2019-09-30</stp>
        <stp>1</stp>
        <tr r="L3638" s="3"/>
        <tr r="L3638" s="3"/>
      </tp>
      <tp>
        <v>30804576027.860001</v>
        <stp/>
        <stp>EM_S_STM07_BS</stp>
        <stp>4</stp>
        <stp>601919.SH</stp>
        <stp>140</stp>
        <stp>2019-09-30</stp>
        <stp>1</stp>
        <tr r="L3169" s="3"/>
        <tr r="L3169" s="3"/>
      </tp>
      <tp>
        <v>131018900000</v>
        <stp/>
        <stp>EM_S_STM07_BS</stp>
        <stp>4</stp>
        <stp>600919.SH</stp>
        <stp>140</stp>
        <stp>2019-09-30</stp>
        <stp>1</stp>
        <tr r="L2956" s="3"/>
        <tr r="L2956" s="3"/>
      </tp>
      <tp>
        <v>2433274325.3299999</v>
        <stp/>
        <stp>EM_S_STM07_BS</stp>
        <stp>4</stp>
        <stp>603919.SH</stp>
        <stp>140</stp>
        <stp>2019-09-30</stp>
        <stp>1</stp>
        <tr r="L3637" s="3"/>
        <tr r="L3637" s="3"/>
      </tp>
      <tp>
        <v>7343776666.2399998</v>
        <stp/>
        <stp>EM_S_STM07_BS</stp>
        <stp>4</stp>
        <stp>601918.SH</stp>
        <stp>140</stp>
        <stp>2019-09-30</stp>
        <stp>1</stp>
        <tr r="L3168" s="3"/>
        <tr r="L3168" s="3"/>
      </tp>
      <tp>
        <v>599855045.90999997</v>
        <stp/>
        <stp>EM_S_STM07_BS</stp>
        <stp>4</stp>
        <stp>603918.SH</stp>
        <stp>140</stp>
        <stp>2019-09-30</stp>
        <stp>1</stp>
        <tr r="L3636" s="3"/>
        <tr r="L3636" s="3"/>
      </tp>
      <tp>
        <v>4121580819.5999999</v>
        <stp/>
        <stp>EM_S_STM07_BS</stp>
        <stp>4</stp>
        <stp>600917.SH</stp>
        <stp>140</stp>
        <stp>2019-09-30</stp>
        <stp>1</stp>
        <tr r="L2955" s="3"/>
        <tr r="L2955" s="3"/>
      </tp>
      <tp>
        <v>952012370.91999996</v>
        <stp/>
        <stp>EM_S_STM07_BS</stp>
        <stp>4</stp>
        <stp>603917.SH</stp>
        <stp>140</stp>
        <stp>2019-09-30</stp>
        <stp>1</stp>
        <tr r="L3635" s="3"/>
        <tr r="L3635" s="3"/>
      </tp>
      <tp>
        <v>112445863000</v>
        <stp/>
        <stp>EM_S_STM07_BS</stp>
        <stp>4</stp>
        <stp>601916.SH</stp>
        <stp>140</stp>
        <stp>2019-09-30</stp>
        <stp>1</stp>
        <tr r="L3167" s="3"/>
        <tr r="L3167" s="3"/>
      </tp>
      <tp>
        <v>2284715385.5500002</v>
        <stp/>
        <stp>EM_S_STM07_BS</stp>
        <stp>4</stp>
        <stp>603916.SH</stp>
        <stp>140</stp>
        <stp>2019-09-30</stp>
        <stp>1</stp>
        <tr r="L3634" s="3"/>
        <tr r="L3634" s="3"/>
      </tp>
      <tp>
        <v>2160401228.21</v>
        <stp/>
        <stp>EM_S_STM07_BS</stp>
        <stp>4</stp>
        <stp>603915.SH</stp>
        <stp>140</stp>
        <stp>2019-09-30</stp>
        <stp>1</stp>
        <tr r="L3633" s="3"/>
        <tr r="L3633" s="3"/>
      </tp>
      <tp>
        <v>767454431.70000005</v>
        <stp/>
        <stp>EM_S_STM07_BS</stp>
        <stp>4</stp>
        <stp>603912.SH</stp>
        <stp>140</stp>
        <stp>2019-09-30</stp>
        <stp>1</stp>
        <tr r="L3632" s="3"/>
        <tr r="L3632" s="3"/>
      </tp>
      <tp>
        <v>13026434956.49</v>
        <stp/>
        <stp>EM_S_STM07_BS</stp>
        <stp>4</stp>
        <stp>600909.SH</stp>
        <stp>140</stp>
        <stp>2019-09-30</stp>
        <stp>1</stp>
        <tr r="L2954" s="3"/>
        <tr r="L2954" s="3"/>
      </tp>
      <tp>
        <v>741196778.76999998</v>
        <stp/>
        <stp>EM_S_STM07_BS</stp>
        <stp>4</stp>
        <stp>603909.SH</stp>
        <stp>140</stp>
        <stp>2019-09-30</stp>
        <stp>1</stp>
        <tr r="L3631" s="3"/>
        <tr r="L3631" s="3"/>
      </tp>
      <tp>
        <v>6923440916.4499998</v>
        <stp/>
        <stp>EM_S_STM07_BS</stp>
        <stp>4</stp>
        <stp>601908.SH</stp>
        <stp>140</stp>
        <stp>2019-09-30</stp>
        <stp>1</stp>
        <tr r="L3166" s="3"/>
        <tr r="L3166" s="3"/>
      </tp>
      <tp>
        <v>11317752000</v>
        <stp/>
        <stp>EM_S_STM07_BS</stp>
        <stp>4</stp>
        <stp>600908.SH</stp>
        <stp>140</stp>
        <stp>2019-09-30</stp>
        <stp>1</stp>
        <tr r="L2953" s="3"/>
        <tr r="L2953" s="3"/>
      </tp>
      <tp>
        <v>445662260.33999997</v>
        <stp/>
        <stp>EM_S_STM07_BS</stp>
        <stp>4</stp>
        <stp>603908.SH</stp>
        <stp>140</stp>
        <stp>2019-09-30</stp>
        <stp>1</stp>
        <tr r="L3630" s="3"/>
        <tr r="L3630" s="3"/>
      </tp>
      <tp>
        <v>1319984332.0999999</v>
        <stp/>
        <stp>EM_S_STM07_BS</stp>
        <stp>4</stp>
        <stp>603906.SH</stp>
        <stp>140</stp>
        <stp>2019-09-30</stp>
        <stp>1</stp>
        <tr r="L3629" s="3"/>
        <tr r="L3629" s="3"/>
      </tp>
      <tp>
        <v>2672671501.5500002</v>
        <stp/>
        <stp>EM_S_STM07_BS</stp>
        <stp>4</stp>
        <stp>600903.SH</stp>
        <stp>140</stp>
        <stp>2019-09-30</stp>
        <stp>1</stp>
        <tr r="L2952" s="3"/>
        <tr r="L2952" s="3"/>
      </tp>
      <tp>
        <v>872463806.00999999</v>
        <stp/>
        <stp>EM_S_STM07_BS</stp>
        <stp>4</stp>
        <stp>603903.SH</stp>
        <stp>140</stp>
        <stp>2019-09-30</stp>
        <stp>1</stp>
        <tr r="L3628" s="3"/>
        <tr r="L3628" s="3"/>
      </tp>
      <tp>
        <v>38656680163.199997</v>
        <stp/>
        <stp>EM_S_STM07_BS</stp>
        <stp>4</stp>
        <stp>601901.SH</stp>
        <stp>140</stp>
        <stp>2019-09-30</stp>
        <stp>1</stp>
        <tr r="L3165" s="3"/>
        <tr r="L3165" s="3"/>
      </tp>
      <tp>
        <v>11620519195.93</v>
        <stp/>
        <stp>EM_S_STM07_BS</stp>
        <stp>4</stp>
        <stp>600901.SH</stp>
        <stp>140</stp>
        <stp>2019-09-30</stp>
        <stp>1</stp>
        <tr r="L2951" s="3"/>
        <tr r="L2951" s="3"/>
      </tp>
      <tp>
        <v>1319386732.3599999</v>
        <stp/>
        <stp>EM_S_STM07_BS</stp>
        <stp>4</stp>
        <stp>603901.SH</stp>
        <stp>140</stp>
        <stp>2019-09-30</stp>
        <stp>1</stp>
        <tr r="L3627" s="3"/>
        <tr r="L3627" s="3"/>
      </tp>
      <tp>
        <v>5884548237.71</v>
        <stp/>
        <stp>EM_S_STM07_BS</stp>
        <stp>4</stp>
        <stp>601900.SH</stp>
        <stp>140</stp>
        <stp>2019-09-30</stp>
        <stp>1</stp>
        <tr r="L3164" s="3"/>
        <tr r="L3164" s="3"/>
      </tp>
      <tp>
        <v>145177080203.64999</v>
        <stp/>
        <stp>EM_S_STM07_BS</stp>
        <stp>4</stp>
        <stp>600900.SH</stp>
        <stp>140</stp>
        <stp>2019-09-30</stp>
        <stp>1</stp>
        <tr r="L2950" s="3"/>
        <tr r="L2950" s="3"/>
      </tp>
      <tp>
        <v>2340381485.1999998</v>
        <stp/>
        <stp>EM_S_STM07_BS</stp>
        <stp>4</stp>
        <stp>603900.SH</stp>
        <stp>140</stp>
        <stp>2019-09-30</stp>
        <stp>1</stp>
        <tr r="L3626" s="3"/>
        <tr r="L3626" s="3"/>
      </tp>
      <tp>
        <v>4821567917.1099997</v>
        <stp/>
        <stp>EM_S_STM07_BS</stp>
        <stp>4</stp>
        <stp>000899.SZ</stp>
        <stp>140</stp>
        <stp>2019-09-30</stp>
        <stp>1</stp>
        <tr r="L381" s="3"/>
        <tr r="L381" s="3"/>
      </tp>
      <tp>
        <v>1035612523.46</v>
        <stp/>
        <stp>EM_S_STM07_BS</stp>
        <stp>4</stp>
        <stp>002899.SZ</stp>
        <stp>140</stp>
        <stp>2019-09-30</stp>
        <stp>1</stp>
        <tr r="L1340" s="3"/>
        <tr r="L1340" s="3"/>
      </tp>
      <tp>
        <v>52064000000</v>
        <stp/>
        <stp>EM_S_STM07_BS</stp>
        <stp>4</stp>
        <stp>000898.SZ</stp>
        <stp>140</stp>
        <stp>2019-09-30</stp>
        <stp>1</stp>
        <tr r="L380" s="3"/>
        <tr r="L380" s="3"/>
      </tp>
      <tp>
        <v>650437203</v>
        <stp/>
        <stp>EM_S_STM07_BS</stp>
        <stp>4</stp>
        <stp>002898.SZ</stp>
        <stp>140</stp>
        <stp>2019-09-30</stp>
        <stp>1</stp>
        <tr r="L1339" s="3"/>
        <tr r="L1339" s="3"/>
      </tp>
      <tp>
        <v>1016627374.38</v>
        <stp/>
        <stp>EM_S_STM07_BS</stp>
        <stp>4</stp>
        <stp>000897.SZ</stp>
        <stp>140</stp>
        <stp>2019-09-30</stp>
        <stp>1</stp>
        <tr r="L379" s="3"/>
        <tr r="L379" s="3"/>
      </tp>
      <tp>
        <v>1154692349.4000001</v>
        <stp/>
        <stp>EM_S_STM07_BS</stp>
        <stp>4</stp>
        <stp>002897.SZ</stp>
        <stp>140</stp>
        <stp>2019-09-30</stp>
        <stp>1</stp>
        <tr r="L1338" s="3"/>
        <tr r="L1338" s="3"/>
      </tp>
      <tp>
        <v>5893584334.3100004</v>
        <stp/>
        <stp>EM_S_STM07_BS</stp>
        <stp>4</stp>
        <stp>001896.SZ</stp>
        <stp>140</stp>
        <stp>2019-09-30</stp>
        <stp>1</stp>
        <tr r="L460" s="3"/>
        <tr r="L460" s="3"/>
      </tp>
      <tp>
        <v>612736379.78999996</v>
        <stp/>
        <stp>EM_S_STM07_BS</stp>
        <stp>4</stp>
        <stp>002896.SZ</stp>
        <stp>140</stp>
        <stp>2019-09-30</stp>
        <stp>1</stp>
        <tr r="L1337" s="3"/>
        <tr r="L1337" s="3"/>
      </tp>
      <tp>
        <v>15189732278.73</v>
        <stp/>
        <stp>EM_S_STM07_BS</stp>
        <stp>4</stp>
        <stp>000895.SZ</stp>
        <stp>140</stp>
        <stp>2019-09-30</stp>
        <stp>1</stp>
        <tr r="L378" s="3"/>
        <tr r="L378" s="3"/>
      </tp>
      <tp>
        <v>1950321851.27</v>
        <stp/>
        <stp>EM_S_STM07_BS</stp>
        <stp>4</stp>
        <stp>002895.SZ</stp>
        <stp>140</stp>
        <stp>2019-09-30</stp>
        <stp>1</stp>
        <tr r="L1336" s="3"/>
        <tr r="L1336" s="3"/>
      </tp>
      <tp>
        <v>3646107789.8400002</v>
        <stp/>
        <stp>EM_S_STM07_BS</stp>
        <stp>4</stp>
        <stp>000893.SZ</stp>
        <stp>140</stp>
        <stp>2019-09-30</stp>
        <stp>1</stp>
        <tr r="L377" s="3"/>
        <tr r="L377" s="3"/>
      </tp>
      <tp>
        <v>620895284.87</v>
        <stp/>
        <stp>EM_S_STM07_BS</stp>
        <stp>4</stp>
        <stp>002893.SZ</stp>
        <stp>140</stp>
        <stp>2019-09-30</stp>
        <stp>1</stp>
        <tr r="L1335" s="3"/>
        <tr r="L1335" s="3"/>
      </tp>
      <tp>
        <v>3452192003.8499999</v>
        <stp/>
        <stp>EM_S_STM07_BS</stp>
        <stp>4</stp>
        <stp>000892.SZ</stp>
        <stp>140</stp>
        <stp>2019-09-30</stp>
        <stp>1</stp>
        <tr r="L376" s="3"/>
        <tr r="L376" s="3"/>
      </tp>
      <tp>
        <v>665030248.71000004</v>
        <stp/>
        <stp>EM_S_STM07_BS</stp>
        <stp>4</stp>
        <stp>002892.SZ</stp>
        <stp>140</stp>
        <stp>2019-09-30</stp>
        <stp>1</stp>
        <tr r="L1334" s="3"/>
        <tr r="L1334" s="3"/>
      </tp>
      <tp>
        <v>832881043.48000002</v>
        <stp/>
        <stp>EM_S_STM07_BS</stp>
        <stp>4</stp>
        <stp>002891.SZ</stp>
        <stp>140</stp>
        <stp>2019-09-30</stp>
        <stp>1</stp>
        <tr r="L1333" s="3"/>
        <tr r="L1333" s="3"/>
      </tp>
      <tp>
        <v>531131722.64999998</v>
        <stp/>
        <stp>EM_S_STM07_BS</stp>
        <stp>4</stp>
        <stp>000890.SZ</stp>
        <stp>140</stp>
        <stp>2019-09-30</stp>
        <stp>1</stp>
        <tr r="L375" s="3"/>
        <tr r="L375" s="3"/>
      </tp>
      <tp>
        <v>536225704.57999998</v>
        <stp/>
        <stp>EM_S_STM07_BS</stp>
        <stp>4</stp>
        <stp>002890.SZ</stp>
        <stp>140</stp>
        <stp>2019-09-30</stp>
        <stp>1</stp>
        <tr r="L1332" s="3"/>
        <tr r="L1332" s="3"/>
      </tp>
      <tp>
        <v>3673765571.1900001</v>
        <stp/>
        <stp>EM_S_STM07_BS</stp>
        <stp>4</stp>
        <stp>000889.SZ</stp>
        <stp>140</stp>
        <stp>2019-09-30</stp>
        <stp>1</stp>
        <tr r="L374" s="3"/>
        <tr r="L374" s="3"/>
      </tp>
      <tp>
        <v>1542250867.1500001</v>
        <stp/>
        <stp>EM_S_STM07_BS</stp>
        <stp>4</stp>
        <stp>002889.SZ</stp>
        <stp>140</stp>
        <stp>2019-09-30</stp>
        <stp>1</stp>
        <tr r="L1331" s="3"/>
        <tr r="L1331" s="3"/>
      </tp>
      <tp>
        <v>2495062365.54</v>
        <stp/>
        <stp>EM_S_STM07_BS</stp>
        <stp>4</stp>
        <stp>000888.SZ</stp>
        <stp>140</stp>
        <stp>2019-09-30</stp>
        <stp>1</stp>
        <tr r="L373" s="3"/>
        <tr r="L373" s="3"/>
      </tp>
      <tp>
        <v>411559709.26999998</v>
        <stp/>
        <stp>EM_S_STM07_BS</stp>
        <stp>4</stp>
        <stp>002888.SZ</stp>
        <stp>140</stp>
        <stp>2019-09-30</stp>
        <stp>1</stp>
        <tr r="L1330" s="3"/>
        <tr r="L1330" s="3"/>
      </tp>
      <tp>
        <v>8789481351.1800003</v>
        <stp/>
        <stp>EM_S_STM07_BS</stp>
        <stp>4</stp>
        <stp>000887.SZ</stp>
        <stp>140</stp>
        <stp>2019-09-30</stp>
        <stp>1</stp>
        <tr r="L372" s="3"/>
        <tr r="L372" s="3"/>
      </tp>
      <tp>
        <v>1852747817.0599999</v>
        <stp/>
        <stp>EM_S_STM07_BS</stp>
        <stp>4</stp>
        <stp>002887.SZ</stp>
        <stp>140</stp>
        <stp>2019-09-30</stp>
        <stp>1</stp>
        <tr r="L1329" s="3"/>
        <tr r="L1329" s="3"/>
      </tp>
      <tp>
        <v>2779910051.29</v>
        <stp/>
        <stp>EM_S_STM07_BS</stp>
        <stp>4</stp>
        <stp>000886.SZ</stp>
        <stp>140</stp>
        <stp>2019-09-30</stp>
        <stp>1</stp>
        <tr r="L371" s="3"/>
        <tr r="L371" s="3"/>
      </tp>
      <tp>
        <v>671803075.91999996</v>
        <stp/>
        <stp>EM_S_STM07_BS</stp>
        <stp>4</stp>
        <stp>002886.SZ</stp>
        <stp>140</stp>
        <stp>2019-09-30</stp>
        <stp>1</stp>
        <tr r="L1328" s="3"/>
        <tr r="L1328" s="3"/>
      </tp>
      <tp>
        <v>2927936775.5999999</v>
        <stp/>
        <stp>EM_S_STM07_BS</stp>
        <stp>4</stp>
        <stp>000885.SZ</stp>
        <stp>140</stp>
        <stp>2019-09-30</stp>
        <stp>1</stp>
        <tr r="L370" s="3"/>
        <tr r="L370" s="3"/>
      </tp>
      <tp>
        <v>777369871.50999999</v>
        <stp/>
        <stp>EM_S_STM07_BS</stp>
        <stp>4</stp>
        <stp>002885.SZ</stp>
        <stp>140</stp>
        <stp>2019-09-30</stp>
        <stp>1</stp>
        <tr r="L1327" s="3"/>
        <tr r="L1327" s="3"/>
      </tp>
      <tp>
        <v>1312518249.49</v>
        <stp/>
        <stp>EM_S_STM07_BS</stp>
        <stp>4</stp>
        <stp>002884.SZ</stp>
        <stp>140</stp>
        <stp>2019-09-30</stp>
        <stp>1</stp>
        <tr r="L1326" s="3"/>
        <tr r="L1326" s="3"/>
      </tp>
      <tp>
        <v>27295644311.18</v>
        <stp/>
        <stp>EM_S_STM07_BS</stp>
        <stp>4</stp>
        <stp>000883.SZ</stp>
        <stp>140</stp>
        <stp>2019-09-30</stp>
        <stp>1</stp>
        <tr r="L369" s="3"/>
        <tr r="L369" s="3"/>
      </tp>
      <tp>
        <v>465650431.77999997</v>
        <stp/>
        <stp>EM_S_STM07_BS</stp>
        <stp>4</stp>
        <stp>002883.SZ</stp>
        <stp>140</stp>
        <stp>2019-09-30</stp>
        <stp>1</stp>
        <tr r="L1325" s="3"/>
        <tr r="L1325" s="3"/>
      </tp>
      <tp>
        <v>8083579418.0600004</v>
        <stp/>
        <stp>EM_S_STM07_BS</stp>
        <stp>4</stp>
        <stp>000882.SZ</stp>
        <stp>140</stp>
        <stp>2019-09-30</stp>
        <stp>1</stp>
        <tr r="L368" s="3"/>
        <tr r="L368" s="3"/>
      </tp>
      <tp>
        <v>1795195015.6099999</v>
        <stp/>
        <stp>EM_S_STM07_BS</stp>
        <stp>4</stp>
        <stp>002882.SZ</stp>
        <stp>140</stp>
        <stp>2019-09-30</stp>
        <stp>1</stp>
        <tr r="L1324" s="3"/>
        <tr r="L1324" s="3"/>
      </tp>
      <tp>
        <v>5722896680.1400003</v>
        <stp/>
        <stp>EM_S_STM07_BS</stp>
        <stp>4</stp>
        <stp>000881.SZ</stp>
        <stp>140</stp>
        <stp>2019-09-30</stp>
        <stp>1</stp>
        <tr r="L367" s="3"/>
        <tr r="L367" s="3"/>
      </tp>
      <tp>
        <v>540054263.57000005</v>
        <stp/>
        <stp>EM_S_STM07_BS</stp>
        <stp>4</stp>
        <stp>002881.SZ</stp>
        <stp>140</stp>
        <stp>2019-09-30</stp>
        <stp>1</stp>
        <tr r="L1323" s="3"/>
        <tr r="L1323" s="3"/>
      </tp>
      <tp>
        <v>1429945770.5799999</v>
        <stp/>
        <stp>EM_S_STM07_BS</stp>
        <stp>4</stp>
        <stp>000880.SZ</stp>
        <stp>140</stp>
        <stp>2019-09-30</stp>
        <stp>1</stp>
        <tr r="L366" s="3"/>
        <tr r="L366" s="3"/>
      </tp>
      <tp>
        <v>1382788768.6099999</v>
        <stp/>
        <stp>EM_S_STM07_BS</stp>
        <stp>4</stp>
        <stp>002880.SZ</stp>
        <stp>140</stp>
        <stp>2019-09-30</stp>
        <stp>1</stp>
        <tr r="L1322" s="3"/>
        <tr r="L1322" s="3"/>
      </tp>
      <tp>
        <v>9112424172.5</v>
        <stp/>
        <stp>EM_S_STM07_BS</stp>
        <stp>4</stp>
        <stp>000839.SZ</stp>
        <stp>140</stp>
        <stp>2019-09-30</stp>
        <stp>1</stp>
        <tr r="L348" s="3"/>
        <tr r="L348" s="3"/>
      </tp>
      <tp>
        <v>10323017893.48</v>
        <stp/>
        <stp>EM_S_STM07_BS</stp>
        <stp>4</stp>
        <stp>002839.SZ</stp>
        <stp>140</stp>
        <stp>2019-09-30</stp>
        <stp>1</stp>
        <tr r="L1284" s="3"/>
        <tr r="L1284" s="3"/>
      </tp>
      <tp>
        <v>1882300529.05</v>
        <stp/>
        <stp>EM_S_STM07_BS</stp>
        <stp>4</stp>
        <stp>000838.SZ</stp>
        <stp>140</stp>
        <stp>2019-09-30</stp>
        <stp>1</stp>
        <tr r="L347" s="3"/>
        <tr r="L347" s="3"/>
      </tp>
      <tp>
        <v>1046497367.73</v>
        <stp/>
        <stp>EM_S_STM07_BS</stp>
        <stp>4</stp>
        <stp>002838.SZ</stp>
        <stp>140</stp>
        <stp>2019-09-30</stp>
        <stp>1</stp>
        <tr r="L1283" s="3"/>
        <tr r="L1283" s="3"/>
      </tp>
      <tp>
        <v>2551186338.4699998</v>
        <stp/>
        <stp>EM_S_STM07_BS</stp>
        <stp>4</stp>
        <stp>000837.SZ</stp>
        <stp>140</stp>
        <stp>2019-09-30</stp>
        <stp>1</stp>
        <tr r="L346" s="3"/>
        <tr r="L346" s="3"/>
      </tp>
      <tp>
        <v>1185222263.46</v>
        <stp/>
        <stp>EM_S_STM07_BS</stp>
        <stp>4</stp>
        <stp>002837.SZ</stp>
        <stp>140</stp>
        <stp>2019-09-30</stp>
        <stp>1</stp>
        <tr r="L1282" s="3"/>
        <tr r="L1282" s="3"/>
      </tp>
      <tp>
        <v>1252778017.54</v>
        <stp/>
        <stp>EM_S_STM07_BS</stp>
        <stp>4</stp>
        <stp>000836.SZ</stp>
        <stp>140</stp>
        <stp>2019-09-30</stp>
        <stp>1</stp>
        <tr r="L345" s="3"/>
        <tr r="L345" s="3"/>
      </tp>
      <tp>
        <v>754948285.14999998</v>
        <stp/>
        <stp>EM_S_STM07_BS</stp>
        <stp>4</stp>
        <stp>300806.SZ</stp>
        <stp>140</stp>
        <stp>2019-09-30</stp>
        <stp>1</stp>
        <tr r="L2188" s="3"/>
        <tr r="L2188" s="3"/>
      </tp>
      <tp>
        <v>383230752.08999997</v>
        <stp/>
        <stp>EM_S_STM07_BS</stp>
        <stp>4</stp>
        <stp>002836.SZ</stp>
        <stp>140</stp>
        <stp>2019-09-30</stp>
        <stp>1</stp>
        <tr r="L1281" s="3"/>
        <tr r="L1281" s="3"/>
      </tp>
      <tp>
        <v>-18756316.59</v>
        <stp/>
        <stp>EM_S_STM07_BS</stp>
        <stp>4</stp>
        <stp>000835.SZ</stp>
        <stp>140</stp>
        <stp>2019-09-30</stp>
        <stp>1</stp>
        <tr r="L344" s="3"/>
        <tr r="L344" s="3"/>
      </tp>
      <tp>
        <v>1137707464</v>
        <stp/>
        <stp>EM_S_STM07_BS</stp>
        <stp>4</stp>
        <stp>300805.SZ</stp>
        <stp>140</stp>
        <stp>2019-09-30</stp>
        <stp>1</stp>
        <tr r="L2187" s="3"/>
        <tr r="L2187" s="3"/>
      </tp>
      <tp>
        <v>680582334.16999996</v>
        <stp/>
        <stp>EM_S_STM07_BS</stp>
        <stp>4</stp>
        <stp>002835.SZ</stp>
        <stp>140</stp>
        <stp>2019-09-30</stp>
        <stp>1</stp>
        <tr r="L1280" s="3"/>
        <tr r="L1280" s="3"/>
      </tp>
      <tp>
        <v>2771424792.1799998</v>
        <stp/>
        <stp>EM_S_STM07_BS</stp>
        <stp>4</stp>
        <stp>000833.SZ</stp>
        <stp>140</stp>
        <stp>2019-09-30</stp>
        <stp>1</stp>
        <tr r="L343" s="3"/>
        <tr r="L343" s="3"/>
      </tp>
      <tp>
        <v>795031767</v>
        <stp/>
        <stp>EM_S_STM07_BS</stp>
        <stp>4</stp>
        <stp>300803.SZ</stp>
        <stp>140</stp>
        <stp>2019-09-30</stp>
        <stp>1</stp>
        <tr r="L2186" s="3"/>
        <tr r="L2186" s="3"/>
      </tp>
      <tp>
        <v>1357892273.75</v>
        <stp/>
        <stp>EM_S_STM07_BS</stp>
        <stp>4</stp>
        <stp>002833.SZ</stp>
        <stp>140</stp>
        <stp>2019-09-30</stp>
        <stp>1</stp>
        <tr r="L1279" s="3"/>
        <tr r="L1279" s="3"/>
      </tp>
      <tp>
        <v>428378764.70999998</v>
        <stp/>
        <stp>EM_S_STM07_BS</stp>
        <stp>4</stp>
        <stp>300802.SZ</stp>
        <stp>140</stp>
        <stp>2019-09-30</stp>
        <stp>1</stp>
        <tr r="L2185" s="3"/>
        <tr r="L2185" s="3"/>
      </tp>
      <tp>
        <v>1862160534.0899999</v>
        <stp/>
        <stp>EM_S_STM07_BS</stp>
        <stp>4</stp>
        <stp>002832.SZ</stp>
        <stp>140</stp>
        <stp>2019-09-30</stp>
        <stp>1</stp>
        <tr r="L1278" s="3"/>
        <tr r="L1278" s="3"/>
      </tp>
      <tp>
        <v>2187213855.3499999</v>
        <stp/>
        <stp>EM_S_STM07_BS</stp>
        <stp>4</stp>
        <stp>000831.SZ</stp>
        <stp>140</stp>
        <stp>2019-09-30</stp>
        <stp>1</stp>
        <tr r="L342" s="3"/>
        <tr r="L342" s="3"/>
      </tp>
      <tp>
        <v>854396898.80999994</v>
        <stp/>
        <stp>EM_S_STM07_BS</stp>
        <stp>4</stp>
        <stp>300801.SZ</stp>
        <stp>140</stp>
        <stp>2019-09-30</stp>
        <stp>1</stp>
        <tr r="L2184" s="3"/>
        <tr r="L2184" s="3"/>
      </tp>
      <tp>
        <v>5995541541.96</v>
        <stp/>
        <stp>EM_S_STM07_BS</stp>
        <stp>4</stp>
        <stp>002831.SZ</stp>
        <stp>140</stp>
        <stp>2019-09-30</stp>
        <stp>1</stp>
        <tr r="L1277" s="3"/>
        <tr r="L1277" s="3"/>
      </tp>
      <tp>
        <v>10366306660.27</v>
        <stp/>
        <stp>EM_S_STM07_BS</stp>
        <stp>4</stp>
        <stp>000830.SZ</stp>
        <stp>140</stp>
        <stp>2019-09-30</stp>
        <stp>1</stp>
        <tr r="L341" s="3"/>
        <tr r="L341" s="3"/>
      </tp>
      <tp>
        <v>693785576.12</v>
        <stp/>
        <stp>EM_S_STM07_BS</stp>
        <stp>4</stp>
        <stp>300800.SZ</stp>
        <stp>140</stp>
        <stp>2019-09-30</stp>
        <stp>1</stp>
        <tr r="L2183" s="3"/>
        <tr r="L2183" s="3"/>
      </tp>
      <tp>
        <v>618126545.26999998</v>
        <stp/>
        <stp>EM_S_STM07_BS</stp>
        <stp>4</stp>
        <stp>002830.SZ</stp>
        <stp>140</stp>
        <stp>2019-09-30</stp>
        <stp>1</stp>
        <tr r="L1276" s="3"/>
        <tr r="L1276" s="3"/>
      </tp>
      <tp>
        <v>2522071637.1500001</v>
        <stp/>
        <stp>EM_S_STM07_BS</stp>
        <stp>4</stp>
        <stp>000829.SZ</stp>
        <stp>140</stp>
        <stp>2019-09-30</stp>
        <stp>1</stp>
        <tr r="L340" s="3"/>
        <tr r="L340" s="3"/>
      </tp>
      <tp>
        <v>857851803.59000003</v>
        <stp/>
        <stp>EM_S_STM07_BS</stp>
        <stp>4</stp>
        <stp>002829.SZ</stp>
        <stp>140</stp>
        <stp>2019-09-30</stp>
        <stp>1</stp>
        <tr r="L1275" s="3"/>
        <tr r="L1275" s="3"/>
      </tp>
      <tp>
        <v>6971302960.9700003</v>
        <stp/>
        <stp>EM_S_STM07_BS</stp>
        <stp>4</stp>
        <stp>000828.SZ</stp>
        <stp>140</stp>
        <stp>2019-09-30</stp>
        <stp>1</stp>
        <tr r="L339" s="3"/>
        <tr r="L339" s="3"/>
      </tp>
      <tp>
        <v>965376187.64999998</v>
        <stp/>
        <stp>EM_S_STM07_BS</stp>
        <stp>4</stp>
        <stp>002828.SZ</stp>
        <stp>140</stp>
        <stp>2019-09-30</stp>
        <stp>1</stp>
        <tr r="L1274" s="3"/>
        <tr r="L1274" s="3"/>
      </tp>
      <tp>
        <v>754943506.71000004</v>
        <stp/>
        <stp>EM_S_STM07_BS</stp>
        <stp>4</stp>
        <stp>002827.SZ</stp>
        <stp>140</stp>
        <stp>2019-09-30</stp>
        <stp>1</stp>
        <tr r="L1273" s="3"/>
        <tr r="L1273" s="3"/>
      </tp>
      <tp>
        <v>15245725919.77</v>
        <stp/>
        <stp>EM_S_STM07_BS</stp>
        <stp>4</stp>
        <stp>000826.SZ</stp>
        <stp>140</stp>
        <stp>2019-09-30</stp>
        <stp>1</stp>
        <tr r="L338" s="3"/>
        <tr r="L338" s="3"/>
      </tp>
      <tp>
        <v>624663705.16999996</v>
        <stp/>
        <stp>EM_S_STM07_BS</stp>
        <stp>4</stp>
        <stp>002826.SZ</stp>
        <stp>140</stp>
        <stp>2019-09-30</stp>
        <stp>1</stp>
        <tr r="L1272" s="3"/>
        <tr r="L1272" s="3"/>
      </tp>
      <tp>
        <v>31681872937.849998</v>
        <stp/>
        <stp>EM_S_STM07_BS</stp>
        <stp>4</stp>
        <stp>000825.SZ</stp>
        <stp>140</stp>
        <stp>2019-09-30</stp>
        <stp>1</stp>
        <tr r="L337" s="3"/>
        <tr r="L337" s="3"/>
      </tp>
      <tp>
        <v>711266056.96000004</v>
        <stp/>
        <stp>EM_S_STM07_BS</stp>
        <stp>4</stp>
        <stp>002825.SZ</stp>
        <stp>140</stp>
        <stp>2019-09-30</stp>
        <stp>1</stp>
        <tr r="L1271" s="3"/>
        <tr r="L1271" s="3"/>
      </tp>
      <tp>
        <v>768110444.75</v>
        <stp/>
        <stp>EM_S_STM07_BS</stp>
        <stp>4</stp>
        <stp>002824.SZ</stp>
        <stp>140</stp>
        <stp>2019-09-30</stp>
        <stp>1</stp>
        <tr r="L1270" s="3"/>
        <tr r="L1270" s="3"/>
      </tp>
      <tp>
        <v>3460487211.5500002</v>
        <stp/>
        <stp>EM_S_STM07_BS</stp>
        <stp>4</stp>
        <stp>000823.SZ</stp>
        <stp>140</stp>
        <stp>2019-09-30</stp>
        <stp>1</stp>
        <tr r="L336" s="3"/>
        <tr r="L336" s="3"/>
      </tp>
      <tp>
        <v>1292904568.2</v>
        <stp/>
        <stp>EM_S_STM07_BS</stp>
        <stp>4</stp>
        <stp>002823.SZ</stp>
        <stp>140</stp>
        <stp>2019-09-30</stp>
        <stp>1</stp>
        <tr r="L1269" s="3"/>
        <tr r="L1269" s="3"/>
      </tp>
      <tp>
        <v>3441218980.9499998</v>
        <stp/>
        <stp>EM_S_STM07_BS</stp>
        <stp>4</stp>
        <stp>000822.SZ</stp>
        <stp>140</stp>
        <stp>2019-09-30</stp>
        <stp>1</stp>
        <tr r="L335" s="3"/>
        <tr r="L335" s="3"/>
      </tp>
      <tp>
        <v>2465051276.8899999</v>
        <stp/>
        <stp>EM_S_STM07_BS</stp>
        <stp>4</stp>
        <stp>002822.SZ</stp>
        <stp>140</stp>
        <stp>2019-09-30</stp>
        <stp>1</stp>
        <tr r="L1268" s="3"/>
        <tr r="L1268" s="3"/>
      </tp>
      <tp>
        <v>2910033398.5999999</v>
        <stp/>
        <stp>EM_S_STM07_BS</stp>
        <stp>4</stp>
        <stp>000821.SZ</stp>
        <stp>140</stp>
        <stp>2019-09-30</stp>
        <stp>1</stp>
        <tr r="L334" s="3"/>
        <tr r="L334" s="3"/>
      </tp>
      <tp>
        <v>2855121165.3400002</v>
        <stp/>
        <stp>EM_S_STM07_BS</stp>
        <stp>4</stp>
        <stp>002821.SZ</stp>
        <stp>140</stp>
        <stp>2019-09-30</stp>
        <stp>1</stp>
        <tr r="L1267" s="3"/>
        <tr r="L1267" s="3"/>
      </tp>
      <tp>
        <v>46714576.200000003</v>
        <stp/>
        <stp>EM_S_STM07_BS</stp>
        <stp>4</stp>
        <stp>000820.SZ</stp>
        <stp>140</stp>
        <stp>2019-09-30</stp>
        <stp>1</stp>
        <tr r="L333" s="3"/>
        <tr r="L333" s="3"/>
      </tp>
      <tp>
        <v>1062415338.15</v>
        <stp/>
        <stp>EM_S_STM07_BS</stp>
        <stp>4</stp>
        <stp>002820.SZ</stp>
        <stp>140</stp>
        <stp>2019-09-30</stp>
        <stp>1</stp>
        <tr r="L1266" s="3"/>
        <tr r="L1266" s="3"/>
      </tp>
      <tp>
        <v>800463810.19000006</v>
        <stp/>
        <stp>EM_S_STM07_BS</stp>
        <stp>4</stp>
        <stp>000819.SZ</stp>
        <stp>140</stp>
        <stp>2019-09-30</stp>
        <stp>1</stp>
        <tr r="L332" s="3"/>
        <tr r="L332" s="3"/>
      </tp>
      <tp>
        <v>508925318.00999999</v>
        <stp/>
        <stp>EM_S_STM07_BS</stp>
        <stp>4</stp>
        <stp>002819.SZ</stp>
        <stp>140</stp>
        <stp>2019-09-30</stp>
        <stp>1</stp>
        <tr r="L1265" s="3"/>
        <tr r="L1265" s="3"/>
      </tp>
      <tp>
        <v>2570102806.0999999</v>
        <stp/>
        <stp>EM_S_STM07_BS</stp>
        <stp>4</stp>
        <stp>000818.SZ</stp>
        <stp>140</stp>
        <stp>2019-09-30</stp>
        <stp>1</stp>
        <tr r="L331" s="3"/>
        <tr r="L331" s="3"/>
      </tp>
      <tp>
        <v>4762057178.5299997</v>
        <stp/>
        <stp>EM_S_STM07_BS</stp>
        <stp>4</stp>
        <stp>002818.SZ</stp>
        <stp>140</stp>
        <stp>2019-09-30</stp>
        <stp>1</stp>
        <tr r="L1264" s="3"/>
        <tr r="L1264" s="3"/>
      </tp>
      <tp>
        <v>716565628.28999996</v>
        <stp/>
        <stp>EM_S_STM07_BS</stp>
        <stp>4</stp>
        <stp>002817.SZ</stp>
        <stp>140</stp>
        <stp>2019-09-30</stp>
        <stp>1</stp>
        <tr r="L1263" s="3"/>
        <tr r="L1263" s="3"/>
      </tp>
      <tp>
        <v>2979529645.2800002</v>
        <stp/>
        <stp>EM_S_STM07_BS</stp>
        <stp>4</stp>
        <stp>000816.SZ</stp>
        <stp>140</stp>
        <stp>2019-09-30</stp>
        <stp>1</stp>
        <tr r="L330" s="3"/>
        <tr r="L330" s="3"/>
      </tp>
      <tp>
        <v>88768180698.149994</v>
        <stp/>
        <stp>EM_S_STM07_BS</stp>
        <stp>4</stp>
        <stp>003816.SZ</stp>
        <stp>140</stp>
        <stp>2019-09-30</stp>
        <stp>1</stp>
        <tr r="L1402" s="3"/>
        <tr r="L1402" s="3"/>
      </tp>
      <tp>
        <v>504576828.56999999</v>
        <stp/>
        <stp>EM_S_STM07_BS</stp>
        <stp>4</stp>
        <stp>002816.SZ</stp>
        <stp>140</stp>
        <stp>2019-09-30</stp>
        <stp>1</stp>
        <tr r="L1262" s="3"/>
        <tr r="L1262" s="3"/>
      </tp>
      <tp>
        <v>2054118760.8900001</v>
        <stp/>
        <stp>EM_S_STM07_BS</stp>
        <stp>4</stp>
        <stp>000815.SZ</stp>
        <stp>140</stp>
        <stp>2019-09-30</stp>
        <stp>1</stp>
        <tr r="L329" s="3"/>
        <tr r="L329" s="3"/>
      </tp>
      <tp>
        <v>3549453528.4499998</v>
        <stp/>
        <stp>EM_S_STM07_BS</stp>
        <stp>4</stp>
        <stp>002815.SZ</stp>
        <stp>140</stp>
        <stp>2019-09-30</stp>
        <stp>1</stp>
        <tr r="L1261" s="3"/>
        <tr r="L1261" s="3"/>
      </tp>
      <tp>
        <v>5614172586.6999998</v>
        <stp/>
        <stp>EM_S_STM07_BS</stp>
        <stp>4</stp>
        <stp>000813.SZ</stp>
        <stp>140</stp>
        <stp>2019-09-30</stp>
        <stp>1</stp>
        <tr r="L328" s="3"/>
        <tr r="L328" s="3"/>
      </tp>
      <tp>
        <v>588957974.37</v>
        <stp/>
        <stp>EM_S_STM07_BS</stp>
        <stp>4</stp>
        <stp>002813.SZ</stp>
        <stp>140</stp>
        <stp>2019-09-30</stp>
        <stp>1</stp>
        <tr r="L1260" s="3"/>
        <tr r="L1260" s="3"/>
      </tp>
      <tp>
        <v>1385927377.1099999</v>
        <stp/>
        <stp>EM_S_STM07_BS</stp>
        <stp>4</stp>
        <stp>000812.SZ</stp>
        <stp>140</stp>
        <stp>2019-09-30</stp>
        <stp>1</stp>
        <tr r="L327" s="3"/>
        <tr r="L327" s="3"/>
      </tp>
      <tp>
        <v>4305191804.0600004</v>
        <stp/>
        <stp>EM_S_STM07_BS</stp>
        <stp>4</stp>
        <stp>002812.SZ</stp>
        <stp>140</stp>
        <stp>2019-09-30</stp>
        <stp>1</stp>
        <tr r="L1259" s="3"/>
        <tr r="L1259" s="3"/>
      </tp>
      <tp>
        <v>3516363206.4899998</v>
        <stp/>
        <stp>EM_S_STM07_BS</stp>
        <stp>4</stp>
        <stp>000811.SZ</stp>
        <stp>140</stp>
        <stp>2019-09-30</stp>
        <stp>1</stp>
        <tr r="L326" s="3"/>
        <tr r="L326" s="3"/>
      </tp>
      <tp>
        <v>1585248149.5799999</v>
        <stp/>
        <stp>EM_S_STM07_BS</stp>
        <stp>4</stp>
        <stp>002811.SZ</stp>
        <stp>140</stp>
        <stp>2019-09-30</stp>
        <stp>1</stp>
        <tr r="L1258" s="3"/>
        <tr r="L1258" s="3"/>
      </tp>
      <tp>
        <v>3569026470.4299998</v>
        <stp/>
        <stp>EM_S_STM07_BS</stp>
        <stp>4</stp>
        <stp>000810.SZ</stp>
        <stp>140</stp>
        <stp>2019-09-30</stp>
        <stp>1</stp>
        <tr r="L325" s="3"/>
        <tr r="L325" s="3"/>
      </tp>
      <tp>
        <v>877498256.29999995</v>
        <stp/>
        <stp>EM_S_STM07_BS</stp>
        <stp>4</stp>
        <stp>002810.SZ</stp>
        <stp>140</stp>
        <stp>2019-09-30</stp>
        <stp>1</stp>
        <tr r="L1257" s="3"/>
        <tr r="L1257" s="3"/>
      </tp>
      <tp>
        <v>3150816588.1999998</v>
        <stp/>
        <stp>EM_S_STM07_BS</stp>
        <stp>4</stp>
        <stp>000809.SZ</stp>
        <stp>140</stp>
        <stp>2019-09-30</stp>
        <stp>1</stp>
        <tr r="L324" s="3"/>
        <tr r="L324" s="3"/>
      </tp>
      <tp>
        <v>1113724301.6199999</v>
        <stp/>
        <stp>EM_S_STM07_BS</stp>
        <stp>4</stp>
        <stp>002809.SZ</stp>
        <stp>140</stp>
        <stp>2019-09-30</stp>
        <stp>1</stp>
        <tr r="L1256" s="3"/>
        <tr r="L1256" s="3"/>
      </tp>
      <tp>
        <v>572523700.23000002</v>
        <stp/>
        <stp>EM_S_STM07_BS</stp>
        <stp>4</stp>
        <stp>002808.SZ</stp>
        <stp>140</stp>
        <stp>2019-09-30</stp>
        <stp>1</stp>
        <tr r="L1255" s="3"/>
        <tr r="L1255" s="3"/>
      </tp>
      <tp>
        <v>8581587069.4300003</v>
        <stp/>
        <stp>EM_S_STM07_BS</stp>
        <stp>4</stp>
        <stp>000807.SZ</stp>
        <stp>140</stp>
        <stp>2019-09-30</stp>
        <stp>1</stp>
        <tr r="L323" s="3"/>
        <tr r="L323" s="3"/>
      </tp>
      <tp>
        <v>11335517000</v>
        <stp/>
        <stp>EM_S_STM07_BS</stp>
        <stp>4</stp>
        <stp>002807.SZ</stp>
        <stp>140</stp>
        <stp>2019-09-30</stp>
        <stp>1</stp>
        <tr r="L1254" s="3"/>
        <tr r="L1254" s="3"/>
      </tp>
      <tp>
        <v>1278270835.1600001</v>
        <stp/>
        <stp>EM_S_STM07_BS</stp>
        <stp>4</stp>
        <stp>000806.SZ</stp>
        <stp>140</stp>
        <stp>2019-09-30</stp>
        <stp>1</stp>
        <tr r="L322" s="3"/>
        <tr r="L322" s="3"/>
      </tp>
      <tp>
        <v>1259342208.1099999</v>
        <stp/>
        <stp>EM_S_STM07_BS</stp>
        <stp>4</stp>
        <stp>002806.SZ</stp>
        <stp>140</stp>
        <stp>2019-09-30</stp>
        <stp>1</stp>
        <tr r="L1253" s="3"/>
        <tr r="L1253" s="3"/>
      </tp>
      <tp>
        <v>594981586.58000004</v>
        <stp/>
        <stp>EM_S_STM07_BS</stp>
        <stp>4</stp>
        <stp>002805.SZ</stp>
        <stp>140</stp>
        <stp>2019-09-30</stp>
        <stp>1</stp>
        <tr r="L1252" s="3"/>
        <tr r="L1252" s="3"/>
      </tp>
      <tp>
        <v>23190189.109999999</v>
        <stp/>
        <stp>EM_S_STM07_BS</stp>
        <stp>4</stp>
        <stp>000803.SZ</stp>
        <stp>140</stp>
        <stp>2019-09-30</stp>
        <stp>1</stp>
        <tr r="L321" s="3"/>
        <tr r="L321" s="3"/>
      </tp>
      <tp>
        <v>1330341688.1700001</v>
        <stp/>
        <stp>EM_S_STM07_BS</stp>
        <stp>4</stp>
        <stp>002803.SZ</stp>
        <stp>140</stp>
        <stp>2019-09-30</stp>
        <stp>1</stp>
        <tr r="L1251" s="3"/>
        <tr r="L1251" s="3"/>
      </tp>
      <tp>
        <v>5162558211.5500002</v>
        <stp/>
        <stp>EM_S_STM07_BS</stp>
        <stp>4</stp>
        <stp>000802.SZ</stp>
        <stp>140</stp>
        <stp>2019-09-30</stp>
        <stp>1</stp>
        <tr r="L320" s="3"/>
        <tr r="L320" s="3"/>
      </tp>
      <tp>
        <v>544673967.03999996</v>
        <stp/>
        <stp>EM_S_STM07_BS</stp>
        <stp>4</stp>
        <stp>002802.SZ</stp>
        <stp>140</stp>
        <stp>2019-09-30</stp>
        <stp>1</stp>
        <tr r="L1250" s="3"/>
        <tr r="L1250" s="3"/>
      </tp>
      <tp>
        <v>2379407092.98</v>
        <stp/>
        <stp>EM_S_STM07_BS</stp>
        <stp>4</stp>
        <stp>000801.SZ</stp>
        <stp>140</stp>
        <stp>2019-09-30</stp>
        <stp>1</stp>
        <tr r="L319" s="3"/>
        <tr r="L319" s="3"/>
      </tp>
      <tp>
        <v>973987287.73000002</v>
        <stp/>
        <stp>EM_S_STM07_BS</stp>
        <stp>4</stp>
        <stp>002801.SZ</stp>
        <stp>140</stp>
        <stp>2019-09-30</stp>
        <stp>1</stp>
        <tr r="L1249" s="3"/>
        <tr r="L1249" s="3"/>
      </tp>
      <tp>
        <v>7735023192.3000002</v>
        <stp/>
        <stp>EM_S_STM07_BS</stp>
        <stp>4</stp>
        <stp>000800.SZ</stp>
        <stp>140</stp>
        <stp>2019-09-30</stp>
        <stp>1</stp>
        <tr r="L318" s="3"/>
        <tr r="L318" s="3"/>
      </tp>
      <tp>
        <v>467094270.06999999</v>
        <stp/>
        <stp>EM_S_STM07_BS</stp>
        <stp>4</stp>
        <stp>002800.SZ</stp>
        <stp>140</stp>
        <stp>2019-09-30</stp>
        <stp>1</stp>
        <tr r="L1248" s="3"/>
        <tr r="L1248" s="3"/>
      </tp>
      <tp>
        <v>1463658035.0899999</v>
        <stp/>
        <stp>EM_S_STM07_BS</stp>
        <stp>4</stp>
        <stp>002879.SZ</stp>
        <stp>140</stp>
        <stp>2019-09-30</stp>
        <stp>1</stp>
        <tr r="L1321" s="3"/>
        <tr r="L1321" s="3"/>
      </tp>
      <tp>
        <v>8346225992.1099997</v>
        <stp/>
        <stp>EM_S_STM07_BS</stp>
        <stp>4</stp>
        <stp>000878.SZ</stp>
        <stp>140</stp>
        <stp>2019-09-30</stp>
        <stp>1</stp>
        <tr r="L365" s="3"/>
        <tr r="L365" s="3"/>
      </tp>
      <tp>
        <v>654359899.47000003</v>
        <stp/>
        <stp>EM_S_STM07_BS</stp>
        <stp>4</stp>
        <stp>002878.SZ</stp>
        <stp>140</stp>
        <stp>2019-09-30</stp>
        <stp>1</stp>
        <tr r="L1320" s="3"/>
        <tr r="L1320" s="3"/>
      </tp>
      <tp>
        <v>9193188834.1200008</v>
        <stp/>
        <stp>EM_S_STM07_BS</stp>
        <stp>4</stp>
        <stp>000877.SZ</stp>
        <stp>140</stp>
        <stp>2019-09-30</stp>
        <stp>1</stp>
        <tr r="L364" s="3"/>
        <tr r="L364" s="3"/>
      </tp>
      <tp>
        <v>731007114.20000005</v>
        <stp/>
        <stp>EM_S_STM07_BS</stp>
        <stp>4</stp>
        <stp>002877.SZ</stp>
        <stp>140</stp>
        <stp>2019-09-30</stp>
        <stp>1</stp>
        <tr r="L1319" s="3"/>
        <tr r="L1319" s="3"/>
      </tp>
      <tp>
        <v>24073411691.380001</v>
        <stp/>
        <stp>EM_S_STM07_BS</stp>
        <stp>4</stp>
        <stp>000876.SZ</stp>
        <stp>140</stp>
        <stp>2019-09-30</stp>
        <stp>1</stp>
        <tr r="L363" s="3"/>
        <tr r="L363" s="3"/>
      </tp>
      <tp>
        <v>901980028.09000003</v>
        <stp/>
        <stp>EM_S_STM07_BS</stp>
        <stp>4</stp>
        <stp>002876.SZ</stp>
        <stp>140</stp>
        <stp>2019-09-30</stp>
        <stp>1</stp>
        <tr r="L1318" s="3"/>
        <tr r="L1318" s="3"/>
      </tp>
      <tp>
        <v>7569457452.6499996</v>
        <stp/>
        <stp>EM_S_STM07_BS</stp>
        <stp>4</stp>
        <stp>000875.SZ</stp>
        <stp>140</stp>
        <stp>2019-09-30</stp>
        <stp>1</stp>
        <tr r="L362" s="3"/>
        <tr r="L362" s="3"/>
      </tp>
      <tp>
        <v>880256330.23000002</v>
        <stp/>
        <stp>EM_S_STM07_BS</stp>
        <stp>4</stp>
        <stp>002875.SZ</stp>
        <stp>140</stp>
        <stp>2019-09-30</stp>
        <stp>1</stp>
        <tr r="L1317" s="3"/>
        <tr r="L1317" s="3"/>
      </tp>
      <tp>
        <v>713006176.00999999</v>
        <stp/>
        <stp>EM_S_STM07_BS</stp>
        <stp>4</stp>
        <stp>002873.SZ</stp>
        <stp>140</stp>
        <stp>2019-09-30</stp>
        <stp>1</stp>
        <tr r="L1316" s="3"/>
        <tr r="L1316" s="3"/>
      </tp>
      <tp>
        <v>33006062129.650002</v>
        <stp/>
        <stp>EM_S_STM07_BS</stp>
        <stp>4</stp>
        <stp>001872.SZ</stp>
        <stp>140</stp>
        <stp>2019-09-30</stp>
        <stp>1</stp>
        <tr r="L459" s="3"/>
        <tr r="L459" s="3"/>
      </tp>
      <tp>
        <v>3126435667.6399999</v>
        <stp/>
        <stp>EM_S_STM07_BS</stp>
        <stp>4</stp>
        <stp>002872.SZ</stp>
        <stp>140</stp>
        <stp>2019-09-30</stp>
        <stp>1</stp>
        <tr r="L1315" s="3"/>
        <tr r="L1315" s="3"/>
      </tp>
      <tp>
        <v>636731282.42999995</v>
        <stp/>
        <stp>EM_S_STM07_BS</stp>
        <stp>4</stp>
        <stp>002871.SZ</stp>
        <stp>140</stp>
        <stp>2019-09-30</stp>
        <stp>1</stp>
        <tr r="L1314" s="3"/>
        <tr r="L1314" s="3"/>
      </tp>
      <tp>
        <v>852106092.82000005</v>
        <stp/>
        <stp>EM_S_STM07_BS</stp>
        <stp>4</stp>
        <stp>002870.SZ</stp>
        <stp>140</stp>
        <stp>2019-09-30</stp>
        <stp>1</stp>
        <tr r="L1313" s="3"/>
        <tr r="L1313" s="3"/>
      </tp>
      <tp>
        <v>9900902802</v>
        <stp/>
        <stp>EM_S_STM07_BS</stp>
        <stp>4</stp>
        <stp>000869.SZ</stp>
        <stp>140</stp>
        <stp>2019-09-30</stp>
        <stp>1</stp>
        <tr r="L361" s="3"/>
        <tr r="L361" s="3"/>
      </tp>
      <tp>
        <v>1393196065.5999999</v>
        <stp/>
        <stp>EM_S_STM07_BS</stp>
        <stp>4</stp>
        <stp>002869.SZ</stp>
        <stp>140</stp>
        <stp>2019-09-30</stp>
        <stp>1</stp>
        <tr r="L1312" s="3"/>
        <tr r="L1312" s="3"/>
      </tp>
      <tp>
        <v>526841720.35000002</v>
        <stp/>
        <stp>EM_S_STM07_BS</stp>
        <stp>4</stp>
        <stp>000868.SZ</stp>
        <stp>140</stp>
        <stp>2019-09-30</stp>
        <stp>1</stp>
        <tr r="L360" s="3"/>
        <tr r="L360" s="3"/>
      </tp>
      <tp>
        <v>745623404.97000003</v>
        <stp/>
        <stp>EM_S_STM07_BS</stp>
        <stp>4</stp>
        <stp>002868.SZ</stp>
        <stp>140</stp>
        <stp>2019-09-30</stp>
        <stp>1</stp>
        <tr r="L1311" s="3"/>
        <tr r="L1311" s="3"/>
      </tp>
      <tp>
        <v>4431703607.2399998</v>
        <stp/>
        <stp>EM_S_STM07_BS</stp>
        <stp>4</stp>
        <stp>002867.SZ</stp>
        <stp>140</stp>
        <stp>2019-09-30</stp>
        <stp>1</stp>
        <tr r="L1310" s="3"/>
        <tr r="L1310" s="3"/>
      </tp>
      <tp>
        <v>1031686813.84</v>
        <stp/>
        <stp>EM_S_STM07_BS</stp>
        <stp>4</stp>
        <stp>002866.SZ</stp>
        <stp>140</stp>
        <stp>2019-09-30</stp>
        <stp>1</stp>
        <tr r="L1309" s="3"/>
        <tr r="L1309" s="3"/>
      </tp>
      <tp>
        <v>874126101.13</v>
        <stp/>
        <stp>EM_S_STM07_BS</stp>
        <stp>4</stp>
        <stp>002865.SZ</stp>
        <stp>140</stp>
        <stp>2019-09-30</stp>
        <stp>1</stp>
        <tr r="L1308" s="3"/>
        <tr r="L1308" s="3"/>
      </tp>
      <tp>
        <v>660984360.58000004</v>
        <stp/>
        <stp>EM_S_STM07_BS</stp>
        <stp>4</stp>
        <stp>002864.SZ</stp>
        <stp>140</stp>
        <stp>2019-09-30</stp>
        <stp>1</stp>
        <tr r="L1307" s="3"/>
        <tr r="L1307" s="3"/>
      </tp>
      <tp>
        <v>5914496060.8400002</v>
        <stp/>
        <stp>EM_S_STM07_BS</stp>
        <stp>4</stp>
        <stp>000863.SZ</stp>
        <stp>140</stp>
        <stp>2019-09-30</stp>
        <stp>1</stp>
        <tr r="L359" s="3"/>
        <tr r="L359" s="3"/>
      </tp>
      <tp>
        <v>1093202051.79</v>
        <stp/>
        <stp>EM_S_STM07_BS</stp>
        <stp>4</stp>
        <stp>002863.SZ</stp>
        <stp>140</stp>
        <stp>2019-09-30</stp>
        <stp>1</stp>
        <tr r="L1306" s="3"/>
        <tr r="L1306" s="3"/>
      </tp>
      <tp>
        <v>2621101883.02</v>
        <stp/>
        <stp>EM_S_STM07_BS</stp>
        <stp>4</stp>
        <stp>000862.SZ</stp>
        <stp>140</stp>
        <stp>2019-09-30</stp>
        <stp>1</stp>
        <tr r="L358" s="3"/>
        <tr r="L358" s="3"/>
      </tp>
      <tp>
        <v>581612281.92999995</v>
        <stp/>
        <stp>EM_S_STM07_BS</stp>
        <stp>4</stp>
        <stp>002862.SZ</stp>
        <stp>140</stp>
        <stp>2019-09-30</stp>
        <stp>1</stp>
        <tr r="L1305" s="3"/>
        <tr r="L1305" s="3"/>
      </tp>
      <tp>
        <v>3686674717.71</v>
        <stp/>
        <stp>EM_S_STM07_BS</stp>
        <stp>4</stp>
        <stp>000861.SZ</stp>
        <stp>140</stp>
        <stp>2019-09-30</stp>
        <stp>1</stp>
        <tr r="L357" s="3"/>
        <tr r="L357" s="3"/>
      </tp>
      <tp>
        <v>1032557398.49</v>
        <stp/>
        <stp>EM_S_STM07_BS</stp>
        <stp>4</stp>
        <stp>002861.SZ</stp>
        <stp>140</stp>
        <stp>2019-09-30</stp>
        <stp>1</stp>
        <tr r="L1304" s="3"/>
        <tr r="L1304" s="3"/>
      </tp>
      <tp>
        <v>7288200660.04</v>
        <stp/>
        <stp>EM_S_STM07_BS</stp>
        <stp>4</stp>
        <stp>000860.SZ</stp>
        <stp>140</stp>
        <stp>2019-09-30</stp>
        <stp>1</stp>
        <tr r="L356" s="3"/>
        <tr r="L356" s="3"/>
      </tp>
      <tp>
        <v>818986522.38</v>
        <stp/>
        <stp>EM_S_STM07_BS</stp>
        <stp>4</stp>
        <stp>002860.SZ</stp>
        <stp>140</stp>
        <stp>2019-09-30</stp>
        <stp>1</stp>
        <tr r="L1303" s="3"/>
        <tr r="L1303" s="3"/>
      </tp>
      <tp>
        <v>1630925550.1600001</v>
        <stp/>
        <stp>EM_S_STM07_BS</stp>
        <stp>4</stp>
        <stp>000859.SZ</stp>
        <stp>140</stp>
        <stp>2019-09-30</stp>
        <stp>1</stp>
        <tr r="L355" s="3"/>
        <tr r="L355" s="3"/>
      </tp>
      <tp>
        <v>1582630799.6900001</v>
        <stp/>
        <stp>EM_S_STM07_BS</stp>
        <stp>4</stp>
        <stp>002859.SZ</stp>
        <stp>140</stp>
        <stp>2019-09-30</stp>
        <stp>1</stp>
        <tr r="L1302" s="3"/>
        <tr r="L1302" s="3"/>
      </tp>
      <tp>
        <v>69432083787.669998</v>
        <stp/>
        <stp>EM_S_STM07_BS</stp>
        <stp>4</stp>
        <stp>000858.SZ</stp>
        <stp>140</stp>
        <stp>2019-09-30</stp>
        <stp>1</stp>
        <tr r="L354" s="3"/>
        <tr r="L354" s="3"/>
      </tp>
      <tp>
        <v>435070903.36000001</v>
        <stp/>
        <stp>EM_S_STM07_BS</stp>
        <stp>4</stp>
        <stp>002858.SZ</stp>
        <stp>140</stp>
        <stp>2019-09-30</stp>
        <stp>1</stp>
        <tr r="L1301" s="3"/>
        <tr r="L1301" s="3"/>
      </tp>
      <tp>
        <v>465023631.05000001</v>
        <stp/>
        <stp>EM_S_STM07_BS</stp>
        <stp>4</stp>
        <stp>002857.SZ</stp>
        <stp>140</stp>
        <stp>2019-09-30</stp>
        <stp>1</stp>
        <tr r="L1300" s="3"/>
        <tr r="L1300" s="3"/>
      </tp>
      <tp>
        <v>323265569.64999998</v>
        <stp/>
        <stp>EM_S_STM07_BS</stp>
        <stp>4</stp>
        <stp>000856.SZ</stp>
        <stp>140</stp>
        <stp>2019-09-30</stp>
        <stp>1</stp>
        <tr r="L353" s="3"/>
        <tr r="L353" s="3"/>
      </tp>
      <tp>
        <v>681959100.17999995</v>
        <stp/>
        <stp>EM_S_STM07_BS</stp>
        <stp>4</stp>
        <stp>002856.SZ</stp>
        <stp>140</stp>
        <stp>2019-09-30</stp>
        <stp>1</stp>
        <tr r="L1299" s="3"/>
        <tr r="L1299" s="3"/>
      </tp>
      <tp>
        <v>1271113293.3099999</v>
        <stp/>
        <stp>EM_S_STM07_BS</stp>
        <stp>4</stp>
        <stp>002855.SZ</stp>
        <stp>140</stp>
        <stp>2019-09-30</stp>
        <stp>1</stp>
        <tr r="L1298" s="3"/>
        <tr r="L1298" s="3"/>
      </tp>
      <tp>
        <v>1122380060.5899999</v>
        <stp/>
        <stp>EM_S_STM07_BS</stp>
        <stp>4</stp>
        <stp>002853.SZ</stp>
        <stp>140</stp>
        <stp>2019-09-30</stp>
        <stp>1</stp>
        <tr r="L1297" s="3"/>
        <tr r="L1297" s="3"/>
      </tp>
      <tp>
        <v>1815500821.9200001</v>
        <stp/>
        <stp>EM_S_STM07_BS</stp>
        <stp>4</stp>
        <stp>000852.SZ</stp>
        <stp>140</stp>
        <stp>2019-09-30</stp>
        <stp>1</stp>
        <tr r="L352" s="3"/>
        <tr r="L352" s="3"/>
      </tp>
      <tp>
        <v>2024040336.8299999</v>
        <stp/>
        <stp>EM_S_STM07_BS</stp>
        <stp>4</stp>
        <stp>002852.SZ</stp>
        <stp>140</stp>
        <stp>2019-09-30</stp>
        <stp>1</stp>
        <tr r="L1296" s="3"/>
        <tr r="L1296" s="3"/>
      </tp>
      <tp>
        <v>3361339169.9099998</v>
        <stp/>
        <stp>EM_S_STM07_BS</stp>
        <stp>4</stp>
        <stp>000851.SZ</stp>
        <stp>140</stp>
        <stp>2019-09-30</stp>
        <stp>1</stp>
        <tr r="L351" s="3"/>
        <tr r="L351" s="3"/>
      </tp>
      <tp>
        <v>1887908147.2</v>
        <stp/>
        <stp>EM_S_STM07_BS</stp>
        <stp>4</stp>
        <stp>002851.SZ</stp>
        <stp>140</stp>
        <stp>2019-09-30</stp>
        <stp>1</stp>
        <tr r="L1295" s="3"/>
        <tr r="L1295" s="3"/>
      </tp>
      <tp>
        <v>4339742724.9200001</v>
        <stp/>
        <stp>EM_S_STM07_BS</stp>
        <stp>4</stp>
        <stp>000850.SZ</stp>
        <stp>140</stp>
        <stp>2019-09-30</stp>
        <stp>1</stp>
        <tr r="L350" s="3"/>
        <tr r="L350" s="3"/>
      </tp>
      <tp>
        <v>2399889904.5900002</v>
        <stp/>
        <stp>EM_S_STM07_BS</stp>
        <stp>4</stp>
        <stp>002850.SZ</stp>
        <stp>140</stp>
        <stp>2019-09-30</stp>
        <stp>1</stp>
        <tr r="L1294" s="3"/>
        <tr r="L1294" s="3"/>
      </tp>
      <tp>
        <v>661831627.92999995</v>
        <stp/>
        <stp>EM_S_STM07_BS</stp>
        <stp>4</stp>
        <stp>002849.SZ</stp>
        <stp>140</stp>
        <stp>2019-09-30</stp>
        <stp>1</stp>
        <tr r="L1293" s="3"/>
        <tr r="L1293" s="3"/>
      </tp>
      <tp>
        <v>1893545544.6099999</v>
        <stp/>
        <stp>EM_S_STM07_BS</stp>
        <stp>4</stp>
        <stp>000848.SZ</stp>
        <stp>140</stp>
        <stp>2019-09-30</stp>
        <stp>1</stp>
        <tr r="L349" s="3"/>
        <tr r="L349" s="3"/>
      </tp>
      <tp>
        <v>638700449.71000004</v>
        <stp/>
        <stp>EM_S_STM07_BS</stp>
        <stp>4</stp>
        <stp>002848.SZ</stp>
        <stp>140</stp>
        <stp>2019-09-30</stp>
        <stp>1</stp>
        <tr r="L1292" s="3"/>
        <tr r="L1292" s="3"/>
      </tp>
      <tp>
        <v>783713782.30999994</v>
        <stp/>
        <stp>EM_S_STM07_BS</stp>
        <stp>4</stp>
        <stp>002847.SZ</stp>
        <stp>140</stp>
        <stp>2019-09-30</stp>
        <stp>1</stp>
        <tr r="L1291" s="3"/>
        <tr r="L1291" s="3"/>
      </tp>
      <tp>
        <v>635602459.12</v>
        <stp/>
        <stp>EM_S_STM07_BS</stp>
        <stp>4</stp>
        <stp>002846.SZ</stp>
        <stp>140</stp>
        <stp>2019-09-30</stp>
        <stp>1</stp>
        <tr r="L1290" s="3"/>
        <tr r="L1290" s="3"/>
      </tp>
      <tp>
        <v>1221757256.9300001</v>
        <stp/>
        <stp>EM_S_STM07_BS</stp>
        <stp>4</stp>
        <stp>002845.SZ</stp>
        <stp>140</stp>
        <stp>2019-09-30</stp>
        <stp>1</stp>
        <tr r="L1289" s="3"/>
        <tr r="L1289" s="3"/>
      </tp>
      <tp>
        <v>578571893.63999999</v>
        <stp/>
        <stp>EM_S_STM07_BS</stp>
        <stp>4</stp>
        <stp>002843.SZ</stp>
        <stp>140</stp>
        <stp>2019-09-30</stp>
        <stp>1</stp>
        <tr r="L1288" s="3"/>
        <tr r="L1288" s="3"/>
      </tp>
      <tp>
        <v>916284541.79999995</v>
        <stp/>
        <stp>EM_S_STM07_BS</stp>
        <stp>4</stp>
        <stp>002842.SZ</stp>
        <stp>140</stp>
        <stp>2019-09-30</stp>
        <stp>1</stp>
        <tr r="L1287" s="3"/>
        <tr r="L1287" s="3"/>
      </tp>
      <tp>
        <v>4678568496.4099998</v>
        <stp/>
        <stp>EM_S_STM07_BS</stp>
        <stp>4</stp>
        <stp>002841.SZ</stp>
        <stp>140</stp>
        <stp>2019-09-30</stp>
        <stp>1</stp>
        <tr r="L1286" s="3"/>
        <tr r="L1286" s="3"/>
      </tp>
      <tp>
        <v>1426451793.99</v>
        <stp/>
        <stp>EM_S_STM07_BS</stp>
        <stp>4</stp>
        <stp>002840.SZ</stp>
        <stp>140</stp>
        <stp>2019-09-30</stp>
        <stp>1</stp>
        <tr r="L1285" s="3"/>
        <tr r="L1285" s="3"/>
      </tp>
      <tp>
        <v>41643166604</v>
        <stp/>
        <stp>EM_S_STM07_BS</stp>
        <stp>4</stp>
        <stp>601899.SH</stp>
        <stp>140</stp>
        <stp>2019-09-30</stp>
        <stp>1</stp>
        <tr r="L3163" s="3"/>
        <tr r="L3163" s="3"/>
      </tp>
      <tp>
        <v>3936736399.0300002</v>
        <stp/>
        <stp>EM_S_STM07_BS</stp>
        <stp>4</stp>
        <stp>603899.SH</stp>
        <stp>140</stp>
        <stp>2019-09-30</stp>
        <stp>1</stp>
        <tr r="L3625" s="3"/>
        <tr r="L3625" s="3"/>
      </tp>
      <tp>
        <v>97621224000</v>
        <stp/>
        <stp>EM_S_STM07_BS</stp>
        <stp>4</stp>
        <stp>601898.SH</stp>
        <stp>140</stp>
        <stp>2019-09-30</stp>
        <stp>1</stp>
        <tr r="L3162" s="3"/>
        <tr r="L3162" s="3"/>
      </tp>
      <tp>
        <v>-133434741.37</v>
        <stp/>
        <stp>EM_S_STM07_BS</stp>
        <stp>4</stp>
        <stp>600898.SH</stp>
        <stp>140</stp>
        <stp>2019-09-30</stp>
        <stp>1</stp>
        <tr r="L2949" s="3"/>
        <tr r="L2949" s="3"/>
      </tp>
      <tp>
        <v>2522986587.1300001</v>
        <stp/>
        <stp>EM_S_STM07_BS</stp>
        <stp>4</stp>
        <stp>603898.SH</stp>
        <stp>140</stp>
        <stp>2019-09-30</stp>
        <stp>1</stp>
        <tr r="L3624" s="3"/>
        <tr r="L3624" s="3"/>
      </tp>
      <tp>
        <v>3617190232.4099998</v>
        <stp/>
        <stp>EM_S_STM07_BS</stp>
        <stp>4</stp>
        <stp>600897.SH</stp>
        <stp>140</stp>
        <stp>2019-09-30</stp>
        <stp>1</stp>
        <tr r="L2948" s="3"/>
        <tr r="L2948" s="3"/>
      </tp>
      <tp>
        <v>1880315583.3900001</v>
        <stp/>
        <stp>EM_S_STM07_BS</stp>
        <stp>4</stp>
        <stp>603897.SH</stp>
        <stp>140</stp>
        <stp>2019-09-30</stp>
        <stp>1</stp>
        <tr r="L3623" s="3"/>
        <tr r="L3623" s="3"/>
      </tp>
      <tp>
        <v>1621372319.6900001</v>
        <stp/>
        <stp>EM_S_STM07_BS</stp>
        <stp>4</stp>
        <stp>600896.SH</stp>
        <stp>140</stp>
        <stp>2019-09-30</stp>
        <stp>1</stp>
        <tr r="L2947" s="3"/>
        <tr r="L2947" s="3"/>
      </tp>
      <tp>
        <v>1073497736.84</v>
        <stp/>
        <stp>EM_S_STM07_BS</stp>
        <stp>4</stp>
        <stp>603896.SH</stp>
        <stp>140</stp>
        <stp>2019-09-30</stp>
        <stp>1</stp>
        <tr r="L3622" s="3"/>
        <tr r="L3622" s="3"/>
      </tp>
      <tp>
        <v>9192825975.5599995</v>
        <stp/>
        <stp>EM_S_STM07_BS</stp>
        <stp>4</stp>
        <stp>600895.SH</stp>
        <stp>140</stp>
        <stp>2019-09-30</stp>
        <stp>1</stp>
        <tr r="L2946" s="3"/>
        <tr r="L2946" s="3"/>
      </tp>
      <tp>
        <v>653535454.88999999</v>
        <stp/>
        <stp>EM_S_STM07_BS</stp>
        <stp>4</stp>
        <stp>603895.SH</stp>
        <stp>140</stp>
        <stp>2019-09-30</stp>
        <stp>1</stp>
        <tr r="L3621" s="3"/>
        <tr r="L3621" s="3"/>
      </tp>
      <tp>
        <v>7631980701.6599998</v>
        <stp/>
        <stp>EM_S_STM07_BS</stp>
        <stp>4</stp>
        <stp>600894.SH</stp>
        <stp>140</stp>
        <stp>2019-09-30</stp>
        <stp>1</stp>
        <tr r="L2945" s="3"/>
        <tr r="L2945" s="3"/>
      </tp>
      <tp>
        <v>28440791045.919998</v>
        <stp/>
        <stp>EM_S_STM07_BS</stp>
        <stp>4</stp>
        <stp>600893.SH</stp>
        <stp>140</stp>
        <stp>2019-09-30</stp>
        <stp>1</stp>
        <tr r="L2944" s="3"/>
        <tr r="L2944" s="3"/>
      </tp>
      <tp>
        <v>825497931.05999994</v>
        <stp/>
        <stp>EM_S_STM07_BS</stp>
        <stp>4</stp>
        <stp>600892.SH</stp>
        <stp>140</stp>
        <stp>2019-09-30</stp>
        <stp>1</stp>
        <tr r="L2943" s="3"/>
        <tr r="L2943" s="3"/>
      </tp>
      <tp>
        <v>-1242091343.79</v>
        <stp/>
        <stp>EM_S_STM07_BS</stp>
        <stp>4</stp>
        <stp>600891.SH</stp>
        <stp>140</stp>
        <stp>2019-09-30</stp>
        <stp>1</stp>
        <tr r="L2942" s="3"/>
        <tr r="L2942" s="3"/>
      </tp>
      <tp>
        <v>2975357162.27</v>
        <stp/>
        <stp>EM_S_STM07_BS</stp>
        <stp>4</stp>
        <stp>601890.SH</stp>
        <stp>140</stp>
        <stp>2019-09-30</stp>
        <stp>1</stp>
        <tr r="L3161" s="3"/>
        <tr r="L3161" s="3"/>
      </tp>
      <tp>
        <v>230149713.77000001</v>
        <stp/>
        <stp>EM_S_STM07_BS</stp>
        <stp>4</stp>
        <stp>600890.SH</stp>
        <stp>140</stp>
        <stp>2019-09-30</stp>
        <stp>1</stp>
        <tr r="L2941" s="3"/>
        <tr r="L2941" s="3"/>
      </tp>
      <tp>
        <v>1476914735.72</v>
        <stp/>
        <stp>EM_S_STM07_BS</stp>
        <stp>4</stp>
        <stp>603890.SH</stp>
        <stp>140</stp>
        <stp>2019-09-30</stp>
        <stp>1</stp>
        <tr r="L3620" s="3"/>
        <tr r="L3620" s="3"/>
      </tp>
      <tp>
        <v>1490150062.75</v>
        <stp/>
        <stp>EM_S_STM07_BS</stp>
        <stp>4</stp>
        <stp>600889.SH</stp>
        <stp>140</stp>
        <stp>2019-09-30</stp>
        <stp>1</stp>
        <tr r="L2940" s="3"/>
        <tr r="L2940" s="3"/>
      </tp>
      <tp>
        <v>2368831666.4899998</v>
        <stp/>
        <stp>EM_S_STM07_BS</stp>
        <stp>4</stp>
        <stp>603889.SH</stp>
        <stp>140</stp>
        <stp>2019-09-30</stp>
        <stp>1</stp>
        <tr r="L3619" s="3"/>
        <tr r="L3619" s="3"/>
      </tp>
      <tp>
        <v>19477876551.07</v>
        <stp/>
        <stp>EM_S_STM07_BS</stp>
        <stp>4</stp>
        <stp>601888.SH</stp>
        <stp>140</stp>
        <stp>2019-09-30</stp>
        <stp>1</stp>
        <tr r="L3160" s="3"/>
        <tr r="L3160" s="3"/>
      </tp>
      <tp>
        <v>4462033648.6599998</v>
        <stp/>
        <stp>EM_S_STM07_BS</stp>
        <stp>4</stp>
        <stp>600888.SH</stp>
        <stp>140</stp>
        <stp>2019-09-30</stp>
        <stp>1</stp>
        <tr r="L2939" s="3"/>
        <tr r="L2939" s="3"/>
      </tp>
      <tp>
        <v>2825417111.8899999</v>
        <stp/>
        <stp>EM_S_STM07_BS</stp>
        <stp>4</stp>
        <stp>603888.SH</stp>
        <stp>140</stp>
        <stp>2019-09-30</stp>
        <stp>1</stp>
        <tr r="L3618" s="3"/>
        <tr r="L3618" s="3"/>
      </tp>
      <tp>
        <v>24352276356.09</v>
        <stp/>
        <stp>EM_S_STM07_BS</stp>
        <stp>4</stp>
        <stp>600887.SH</stp>
        <stp>140</stp>
        <stp>2019-09-30</stp>
        <stp>1</stp>
        <tr r="L2938" s="3"/>
        <tr r="L2938" s="3"/>
      </tp>
      <tp>
        <v>3067143601.8499999</v>
        <stp/>
        <stp>EM_S_STM07_BS</stp>
        <stp>4</stp>
        <stp>603887.SH</stp>
        <stp>140</stp>
        <stp>2019-09-30</stp>
        <stp>1</stp>
        <tr r="L3617" s="3"/>
        <tr r="L3617" s="3"/>
      </tp>
      <tp>
        <v>8122412970.0900002</v>
        <stp/>
        <stp>EM_S_STM07_BS</stp>
        <stp>4</stp>
        <stp>601886.SH</stp>
        <stp>140</stp>
        <stp>2019-09-30</stp>
        <stp>1</stp>
        <tr r="L3159" s="3"/>
        <tr r="L3159" s="3"/>
      </tp>
      <tp>
        <v>40077296538.260002</v>
        <stp/>
        <stp>EM_S_STM07_BS</stp>
        <stp>4</stp>
        <stp>600886.SH</stp>
        <stp>140</stp>
        <stp>2019-09-30</stp>
        <stp>1</stp>
        <tr r="L2937" s="3"/>
        <tr r="L2937" s="3"/>
      </tp>
      <tp>
        <v>1518060665.8699999</v>
        <stp/>
        <stp>EM_S_STM07_BS</stp>
        <stp>4</stp>
        <stp>603886.SH</stp>
        <stp>140</stp>
        <stp>2019-09-30</stp>
        <stp>1</stp>
        <tr r="L3616" s="3"/>
        <tr r="L3616" s="3"/>
      </tp>
      <tp>
        <v>4775799922.2200003</v>
        <stp/>
        <stp>EM_S_STM07_BS</stp>
        <stp>4</stp>
        <stp>600885.SH</stp>
        <stp>140</stp>
        <stp>2019-09-30</stp>
        <stp>1</stp>
        <tr r="L2936" s="3"/>
        <tr r="L2936" s="3"/>
      </tp>
      <tp>
        <v>12505536326.879999</v>
        <stp/>
        <stp>EM_S_STM07_BS</stp>
        <stp>4</stp>
        <stp>603885.SH</stp>
        <stp>140</stp>
        <stp>2019-09-30</stp>
        <stp>1</stp>
        <tr r="L3615" s="3"/>
        <tr r="L3615" s="3"/>
      </tp>
      <tp>
        <v>11517813902.690001</v>
        <stp/>
        <stp>EM_S_STM07_BS</stp>
        <stp>4</stp>
        <stp>600884.SH</stp>
        <stp>140</stp>
        <stp>2019-09-30</stp>
        <stp>1</stp>
        <tr r="L2935" s="3"/>
        <tr r="L2935" s="3"/>
      </tp>
      <tp>
        <v>663030409.83000004</v>
        <stp/>
        <stp>EM_S_STM07_BS</stp>
        <stp>4</stp>
        <stp>600883.SH</stp>
        <stp>140</stp>
        <stp>2019-09-30</stp>
        <stp>1</stp>
        <tr r="L2934" s="3"/>
        <tr r="L2934" s="3"/>
      </tp>
      <tp>
        <v>3366544783</v>
        <stp/>
        <stp>EM_S_STM07_BS</stp>
        <stp>4</stp>
        <stp>603883.SH</stp>
        <stp>140</stp>
        <stp>2019-09-30</stp>
        <stp>1</stp>
        <tr r="L3614" s="3"/>
        <tr r="L3614" s="3"/>
      </tp>
      <tp>
        <v>1259356171.7</v>
        <stp/>
        <stp>EM_S_STM07_BS</stp>
        <stp>4</stp>
        <stp>601882.SH</stp>
        <stp>140</stp>
        <stp>2019-09-30</stp>
        <stp>1</stp>
        <tr r="L3158" s="3"/>
        <tr r="L3158" s="3"/>
      </tp>
      <tp>
        <v>1250673432.9200001</v>
        <stp/>
        <stp>EM_S_STM07_BS</stp>
        <stp>4</stp>
        <stp>600882.SH</stp>
        <stp>140</stp>
        <stp>2019-09-30</stp>
        <stp>1</stp>
        <tr r="L2933" s="3"/>
        <tr r="L2933" s="3"/>
      </tp>
      <tp>
        <v>2188307537.4000001</v>
        <stp/>
        <stp>EM_S_STM07_BS</stp>
        <stp>4</stp>
        <stp>603882.SH</stp>
        <stp>140</stp>
        <stp>2019-09-30</stp>
        <stp>1</stp>
        <tr r="L3613" s="3"/>
        <tr r="L3613" s="3"/>
      </tp>
      <tp>
        <v>69493569601.490005</v>
        <stp/>
        <stp>EM_S_STM07_BS</stp>
        <stp>4</stp>
        <stp>601881.SH</stp>
        <stp>140</stp>
        <stp>2019-09-30</stp>
        <stp>1</stp>
        <tr r="L3157" s="3"/>
        <tr r="L3157" s="3"/>
      </tp>
      <tp>
        <v>14564426178.889999</v>
        <stp/>
        <stp>EM_S_STM07_BS</stp>
        <stp>4</stp>
        <stp>600881.SH</stp>
        <stp>140</stp>
        <stp>2019-09-30</stp>
        <stp>1</stp>
        <tr r="L2932" s="3"/>
        <tr r="L2932" s="3"/>
      </tp>
      <tp>
        <v>1081041499.4000001</v>
        <stp/>
        <stp>EM_S_STM07_BS</stp>
        <stp>4</stp>
        <stp>603881.SH</stp>
        <stp>140</stp>
        <stp>2019-09-30</stp>
        <stp>1</stp>
        <tr r="L3612" s="3"/>
        <tr r="L3612" s="3"/>
      </tp>
      <tp>
        <v>18607659896.5</v>
        <stp/>
        <stp>EM_S_STM07_BS</stp>
        <stp>4</stp>
        <stp>601880.SH</stp>
        <stp>140</stp>
        <stp>2019-09-30</stp>
        <stp>1</stp>
        <tr r="L3156" s="3"/>
        <tr r="L3156" s="3"/>
      </tp>
      <tp>
        <v>2854088097</v>
        <stp/>
        <stp>EM_S_STM07_BS</stp>
        <stp>4</stp>
        <stp>600880.SH</stp>
        <stp>140</stp>
        <stp>2019-09-30</stp>
        <stp>1</stp>
        <tr r="L2931" s="3"/>
        <tr r="L2931" s="3"/>
      </tp>
      <tp>
        <v>569135749.54999995</v>
        <stp/>
        <stp>EM_S_STM07_BS</stp>
        <stp>4</stp>
        <stp>603880.SH</stp>
        <stp>140</stp>
        <stp>2019-09-30</stp>
        <stp>1</stp>
        <tr r="L3611" s="3"/>
        <tr r="L3611" s="3"/>
      </tp>
      <tp>
        <v>12253647078.440001</v>
        <stp/>
        <stp>EM_S_STM07_BS</stp>
        <stp>4</stp>
        <stp>600879.SH</stp>
        <stp>140</stp>
        <stp>2019-09-30</stp>
        <stp>1</stp>
        <tr r="L2930" s="3"/>
        <tr r="L2930" s="3"/>
      </tp>
      <tp>
        <v>520816010.47000003</v>
        <stp/>
        <stp>EM_S_STM07_BS</stp>
        <stp>4</stp>
        <stp>603879.SH</stp>
        <stp>140</stp>
        <stp>2019-09-30</stp>
        <stp>1</stp>
        <tr r="L3610" s="3"/>
        <tr r="L3610" s="3"/>
      </tp>
      <tp>
        <v>14678373068.450001</v>
        <stp/>
        <stp>EM_S_STM07_BS</stp>
        <stp>4</stp>
        <stp>601878.SH</stp>
        <stp>140</stp>
        <stp>2019-09-30</stp>
        <stp>1</stp>
        <tr r="L3155" s="3"/>
        <tr r="L3155" s="3"/>
      </tp>
      <tp>
        <v>2297039813.9699998</v>
        <stp/>
        <stp>EM_S_STM07_BS</stp>
        <stp>4</stp>
        <stp>603878.SH</stp>
        <stp>140</stp>
        <stp>2019-09-30</stp>
        <stp>1</stp>
        <tr r="L3609" s="3"/>
        <tr r="L3609" s="3"/>
      </tp>
      <tp>
        <v>23326810488.57</v>
        <stp/>
        <stp>EM_S_STM07_BS</stp>
        <stp>4</stp>
        <stp>601877.SH</stp>
        <stp>140</stp>
        <stp>2019-09-30</stp>
        <stp>1</stp>
        <tr r="L3154" s="3"/>
        <tr r="L3154" s="3"/>
      </tp>
      <tp>
        <v>230213122.06</v>
        <stp/>
        <stp>EM_S_STM07_BS</stp>
        <stp>4</stp>
        <stp>600877.SH</stp>
        <stp>140</stp>
        <stp>2019-09-30</stp>
        <stp>1</stp>
        <tr r="L2929" s="3"/>
        <tr r="L2929" s="3"/>
      </tp>
      <tp>
        <v>3169639469.2800002</v>
        <stp/>
        <stp>EM_S_STM07_BS</stp>
        <stp>4</stp>
        <stp>603877.SH</stp>
        <stp>140</stp>
        <stp>2019-09-30</stp>
        <stp>1</stp>
        <tr r="L3608" s="3"/>
        <tr r="L3608" s="3"/>
      </tp>
      <tp>
        <v>1291616616.4400001</v>
        <stp/>
        <stp>EM_S_STM07_BS</stp>
        <stp>4</stp>
        <stp>600876.SH</stp>
        <stp>140</stp>
        <stp>2019-09-30</stp>
        <stp>1</stp>
        <tr r="L2928" s="3"/>
        <tr r="L2928" s="3"/>
      </tp>
      <tp>
        <v>3757430648.3299999</v>
        <stp/>
        <stp>EM_S_STM07_BS</stp>
        <stp>4</stp>
        <stp>603876.SH</stp>
        <stp>140</stp>
        <stp>2019-09-30</stp>
        <stp>1</stp>
        <tr r="L3607" s="3"/>
        <tr r="L3607" s="3"/>
      </tp>
      <tp>
        <v>29305855020.709999</v>
        <stp/>
        <stp>EM_S_STM07_BS</stp>
        <stp>4</stp>
        <stp>600875.SH</stp>
        <stp>140</stp>
        <stp>2019-09-30</stp>
        <stp>1</stp>
        <tr r="L2927" s="3"/>
        <tr r="L2927" s="3"/>
      </tp>
      <tp>
        <v>6054585000</v>
        <stp/>
        <stp>EM_S_STM07_BS</stp>
        <stp>4</stp>
        <stp>600874.SH</stp>
        <stp>140</stp>
        <stp>2019-09-30</stp>
        <stp>1</stp>
        <tr r="L2926" s="3"/>
        <tr r="L2926" s="3"/>
      </tp>
      <tp>
        <v>8883065552.1200008</v>
        <stp/>
        <stp>EM_S_STM07_BS</stp>
        <stp>4</stp>
        <stp>600873.SH</stp>
        <stp>140</stp>
        <stp>2019-09-30</stp>
        <stp>1</stp>
        <tr r="L2925" s="3"/>
        <tr r="L2925" s="3"/>
      </tp>
      <tp>
        <v>21186696924.950001</v>
        <stp/>
        <stp>EM_S_STM07_BS</stp>
        <stp>4</stp>
        <stp>601872.SH</stp>
        <stp>140</stp>
        <stp>2019-09-30</stp>
        <stp>1</stp>
        <tr r="L3153" s="3"/>
        <tr r="L3153" s="3"/>
      </tp>
      <tp>
        <v>3776614050.0300002</v>
        <stp/>
        <stp>EM_S_STM07_BS</stp>
        <stp>4</stp>
        <stp>600872.SH</stp>
        <stp>140</stp>
        <stp>2019-09-30</stp>
        <stp>1</stp>
        <tr r="L2924" s="3"/>
        <tr r="L2924" s="3"/>
      </tp>
      <tp>
        <v>6922291000</v>
        <stp/>
        <stp>EM_S_STM07_BS</stp>
        <stp>4</stp>
        <stp>600871.SH</stp>
        <stp>140</stp>
        <stp>2019-09-30</stp>
        <stp>1</stp>
        <tr r="L2923" s="3"/>
        <tr r="L2923" s="3"/>
      </tp>
      <tp>
        <v>1800684137.6199999</v>
        <stp/>
        <stp>EM_S_STM07_BS</stp>
        <stp>4</stp>
        <stp>603871.SH</stp>
        <stp>140</stp>
        <stp>2019-09-30</stp>
        <stp>1</stp>
        <tr r="L3606" s="3"/>
        <tr r="L3606" s="3"/>
      </tp>
      <tp>
        <v>7889893.2300000004</v>
        <stp/>
        <stp>EM_S_STM07_BS</stp>
        <stp>4</stp>
        <stp>600870.SH</stp>
        <stp>140</stp>
        <stp>2019-09-30</stp>
        <stp>1</stp>
        <tr r="L2922" s="3"/>
        <tr r="L2922" s="3"/>
      </tp>
      <tp>
        <v>8647752224</v>
        <stp/>
        <stp>EM_S_STM07_BS</stp>
        <stp>4</stp>
        <stp>601869.SH</stp>
        <stp>140</stp>
        <stp>2019-09-30</stp>
        <stp>1</stp>
        <tr r="L3152" s="3"/>
        <tr r="L3152" s="3"/>
      </tp>
      <tp>
        <v>5175013193.79</v>
        <stp/>
        <stp>EM_S_STM07_BS</stp>
        <stp>4</stp>
        <stp>600869.SH</stp>
        <stp>140</stp>
        <stp>2019-09-30</stp>
        <stp>1</stp>
        <tr r="L2921" s="3"/>
        <tr r="L2921" s="3"/>
      </tp>
      <tp>
        <v>3886254876.1999998</v>
        <stp/>
        <stp>EM_S_STM07_BS</stp>
        <stp>4</stp>
        <stp>603869.SH</stp>
        <stp>140</stp>
        <stp>2019-09-30</stp>
        <stp>1</stp>
        <tr r="L3605" s="3"/>
        <tr r="L3605" s="3"/>
      </tp>
      <tp>
        <v>2334738674.7399998</v>
        <stp/>
        <stp>EM_S_STM07_BS</stp>
        <stp>4</stp>
        <stp>600868.SH</stp>
        <stp>140</stp>
        <stp>2019-09-30</stp>
        <stp>1</stp>
        <tr r="L2920" s="3"/>
        <tr r="L2920" s="3"/>
      </tp>
      <tp>
        <v>2474205020.9200001</v>
        <stp/>
        <stp>EM_S_STM07_BS</stp>
        <stp>4</stp>
        <stp>603868.SH</stp>
        <stp>140</stp>
        <stp>2019-09-30</stp>
        <stp>1</stp>
        <tr r="L3604" s="3"/>
        <tr r="L3604" s="3"/>
      </tp>
      <tp>
        <v>5005618505.9099998</v>
        <stp/>
        <stp>EM_S_STM07_BS</stp>
        <stp>4</stp>
        <stp>600867.SH</stp>
        <stp>140</stp>
        <stp>2019-09-30</stp>
        <stp>1</stp>
        <tr r="L2919" s="3"/>
        <tr r="L2919" s="3"/>
      </tp>
      <tp>
        <v>1341183450.0999999</v>
        <stp/>
        <stp>EM_S_STM07_BS</stp>
        <stp>4</stp>
        <stp>603867.SH</stp>
        <stp>140</stp>
        <stp>2019-09-30</stp>
        <stp>1</stp>
        <tr r="L3603" s="3"/>
        <tr r="L3603" s="3"/>
      </tp>
      <tp>
        <v>23742435625.509998</v>
        <stp/>
        <stp>EM_S_STM07_BS</stp>
        <stp>4</stp>
        <stp>601866.SH</stp>
        <stp>140</stp>
        <stp>2019-09-30</stp>
        <stp>1</stp>
        <tr r="L3151" s="3"/>
        <tr r="L3151" s="3"/>
      </tp>
      <tp>
        <v>1492636458.4100001</v>
        <stp/>
        <stp>EM_S_STM07_BS</stp>
        <stp>4</stp>
        <stp>600866.SH</stp>
        <stp>140</stp>
        <stp>2019-09-30</stp>
        <stp>1</stp>
        <tr r="L2918" s="3"/>
        <tr r="L2918" s="3"/>
      </tp>
      <tp>
        <v>3606537693.79</v>
        <stp/>
        <stp>EM_S_STM07_BS</stp>
        <stp>4</stp>
        <stp>603866.SH</stp>
        <stp>140</stp>
        <stp>2019-09-30</stp>
        <stp>1</stp>
        <tr r="L3602" s="3"/>
        <tr r="L3602" s="3"/>
      </tp>
      <tp>
        <v>4361344897.8199997</v>
        <stp/>
        <stp>EM_S_STM07_BS</stp>
        <stp>4</stp>
        <stp>601865.SH</stp>
        <stp>140</stp>
        <stp>2019-09-30</stp>
        <stp>1</stp>
        <tr r="L3150" s="3"/>
        <tr r="L3150" s="3"/>
      </tp>
      <tp>
        <v>1820699558.3199999</v>
        <stp/>
        <stp>EM_S_STM07_BS</stp>
        <stp>4</stp>
        <stp>600865.SH</stp>
        <stp>140</stp>
        <stp>2019-09-30</stp>
        <stp>1</stp>
        <tr r="L2917" s="3"/>
        <tr r="L2917" s="3"/>
      </tp>
      <tp>
        <v>13413976315.209999</v>
        <stp/>
        <stp>EM_S_STM07_BS</stp>
        <stp>4</stp>
        <stp>600864.SH</stp>
        <stp>140</stp>
        <stp>2019-09-30</stp>
        <stp>1</stp>
        <tr r="L2916" s="3"/>
        <tr r="L2916" s="3"/>
      </tp>
      <tp>
        <v>13930058241.35</v>
        <stp/>
        <stp>EM_S_STM07_BS</stp>
        <stp>4</stp>
        <stp>600863.SH</stp>
        <stp>140</stp>
        <stp>2019-09-30</stp>
        <stp>1</stp>
        <tr r="L2915" s="3"/>
        <tr r="L2915" s="3"/>
      </tp>
      <tp>
        <v>1091859600.9100001</v>
        <stp/>
        <stp>EM_S_STM07_BS</stp>
        <stp>4</stp>
        <stp>603863.SH</stp>
        <stp>140</stp>
        <stp>2019-09-30</stp>
        <stp>1</stp>
        <tr r="L3601" s="3"/>
        <tr r="L3601" s="3"/>
      </tp>
      <tp>
        <v>3975768208.1999998</v>
        <stp/>
        <stp>EM_S_STM07_BS</stp>
        <stp>4</stp>
        <stp>600862.SH</stp>
        <stp>140</stp>
        <stp>2019-09-30</stp>
        <stp>1</stp>
        <tr r="L2914" s="3"/>
        <tr r="L2914" s="3"/>
      </tp>
      <tp>
        <v>2343855277.8699999</v>
        <stp/>
        <stp>EM_S_STM07_BS</stp>
        <stp>4</stp>
        <stp>600861.SH</stp>
        <stp>140</stp>
        <stp>2019-09-30</stp>
        <stp>1</stp>
        <tr r="L2913" s="3"/>
        <tr r="L2913" s="3"/>
      </tp>
      <tp>
        <v>2332349119.1700001</v>
        <stp/>
        <stp>EM_S_STM07_BS</stp>
        <stp>4</stp>
        <stp>603861.SH</stp>
        <stp>140</stp>
        <stp>2019-09-30</stp>
        <stp>1</stp>
        <tr r="L3600" s="3"/>
        <tr r="L3600" s="3"/>
      </tp>
      <tp>
        <v>13376497000</v>
        <stp/>
        <stp>EM_S_STM07_BS</stp>
        <stp>4</stp>
        <stp>601860.SH</stp>
        <stp>140</stp>
        <stp>2019-09-30</stp>
        <stp>1</stp>
        <tr r="L3149" s="3"/>
        <tr r="L3149" s="3"/>
      </tp>
      <tp>
        <v>402836835.07999998</v>
        <stp/>
        <stp>EM_S_STM07_BS</stp>
        <stp>4</stp>
        <stp>600860.SH</stp>
        <stp>140</stp>
        <stp>2019-09-30</stp>
        <stp>1</stp>
        <tr r="L2912" s="3"/>
        <tr r="L2912" s="3"/>
      </tp>
      <tp>
        <v>603061598.84000003</v>
        <stp/>
        <stp>EM_S_STM07_BS</stp>
        <stp>4</stp>
        <stp>603860.SH</stp>
        <stp>140</stp>
        <stp>2019-09-30</stp>
        <stp>1</stp>
        <tr r="L3599" s="3"/>
        <tr r="L3599" s="3"/>
      </tp>
      <tp>
        <v>11283356293.52</v>
        <stp/>
        <stp>EM_S_STM07_BS</stp>
        <stp>4</stp>
        <stp>600859.SH</stp>
        <stp>140</stp>
        <stp>2019-09-30</stp>
        <stp>1</stp>
        <tr r="L2911" s="3"/>
        <tr r="L2911" s="3"/>
      </tp>
      <tp>
        <v>971171538.32000005</v>
        <stp/>
        <stp>EM_S_STM07_BS</stp>
        <stp>4</stp>
        <stp>603859.SH</stp>
        <stp>140</stp>
        <stp>2019-09-30</stp>
        <stp>1</stp>
        <tr r="L3598" s="3"/>
        <tr r="L3598" s="3"/>
      </tp>
      <tp>
        <v>3674213483.2399998</v>
        <stp/>
        <stp>EM_S_STM07_BS</stp>
        <stp>4</stp>
        <stp>601858.SH</stp>
        <stp>140</stp>
        <stp>2019-09-30</stp>
        <stp>1</stp>
        <tr r="L3148" s="3"/>
        <tr r="L3148" s="3"/>
      </tp>
      <tp>
        <v>3081960213.9099998</v>
        <stp/>
        <stp>EM_S_STM07_BS</stp>
        <stp>4</stp>
        <stp>600858.SH</stp>
        <stp>140</stp>
        <stp>2019-09-30</stp>
        <stp>1</stp>
        <tr r="L2910" s="3"/>
        <tr r="L2910" s="3"/>
      </tp>
      <tp>
        <v>13041314879.540001</v>
        <stp/>
        <stp>EM_S_STM07_BS</stp>
        <stp>4</stp>
        <stp>603858.SH</stp>
        <stp>140</stp>
        <stp>2019-09-30</stp>
        <stp>1</stp>
        <tr r="L3597" s="3"/>
        <tr r="L3597" s="3"/>
      </tp>
      <tp>
        <v>1225538000000</v>
        <stp/>
        <stp>EM_S_STM07_BS</stp>
        <stp>4</stp>
        <stp>601857.SH</stp>
        <stp>140</stp>
        <stp>2019-09-30</stp>
        <stp>1</stp>
        <tr r="L3147" s="3"/>
        <tr r="L3147" s="3"/>
      </tp>
      <tp>
        <v>490628303.70999998</v>
        <stp/>
        <stp>EM_S_STM07_BS</stp>
        <stp>4</stp>
        <stp>600857.SH</stp>
        <stp>140</stp>
        <stp>2019-09-30</stp>
        <stp>1</stp>
        <tr r="L2909" s="3"/>
        <tr r="L2909" s="3"/>
      </tp>
      <tp>
        <v>3675344598.4400001</v>
        <stp/>
        <stp>EM_S_STM07_BS</stp>
        <stp>4</stp>
        <stp>600856.SH</stp>
        <stp>140</stp>
        <stp>2019-09-30</stp>
        <stp>1</stp>
        <tr r="L2908" s="3"/>
        <tr r="L2908" s="3"/>
      </tp>
      <tp>
        <v>1648495857.96</v>
        <stp/>
        <stp>EM_S_STM07_BS</stp>
        <stp>4</stp>
        <stp>603856.SH</stp>
        <stp>140</stp>
        <stp>2019-09-30</stp>
        <stp>1</stp>
        <tr r="L3596" s="3"/>
        <tr r="L3596" s="3"/>
      </tp>
      <tp>
        <v>1157344932.8699999</v>
        <stp/>
        <stp>EM_S_STM07_BS</stp>
        <stp>4</stp>
        <stp>600855.SH</stp>
        <stp>140</stp>
        <stp>2019-09-30</stp>
        <stp>1</stp>
        <tr r="L2907" s="3"/>
        <tr r="L2907" s="3"/>
      </tp>
      <tp>
        <v>1510491853.5799999</v>
        <stp/>
        <stp>EM_S_STM07_BS</stp>
        <stp>4</stp>
        <stp>603855.SH</stp>
        <stp>140</stp>
        <stp>2019-09-30</stp>
        <stp>1</stp>
        <tr r="L3595" s="3"/>
        <tr r="L3595" s="3"/>
      </tp>
      <tp>
        <v>2005245440.1300001</v>
        <stp/>
        <stp>EM_S_STM07_BS</stp>
        <stp>4</stp>
        <stp>600854.SH</stp>
        <stp>140</stp>
        <stp>2019-09-30</stp>
        <stp>1</stp>
        <tr r="L2906" s="3"/>
        <tr r="L2906" s="3"/>
      </tp>
      <tp>
        <v>1677885246.71</v>
        <stp/>
        <stp>EM_S_STM07_BS</stp>
        <stp>4</stp>
        <stp>600853.SH</stp>
        <stp>140</stp>
        <stp>2019-09-30</stp>
        <stp>1</stp>
        <tr r="L2905" s="3"/>
        <tr r="L2905" s="3"/>
      </tp>
      <tp>
        <v>3817559622.4699998</v>
        <stp/>
        <stp>EM_S_STM07_BS</stp>
        <stp>4</stp>
        <stp>600851.SH</stp>
        <stp>140</stp>
        <stp>2019-09-30</stp>
        <stp>1</stp>
        <tr r="L2904" s="3"/>
        <tr r="L2904" s="3"/>
      </tp>
      <tp>
        <v>2493486159.4499998</v>
        <stp/>
        <stp>EM_S_STM07_BS</stp>
        <stp>4</stp>
        <stp>600850.SH</stp>
        <stp>140</stp>
        <stp>2019-09-30</stp>
        <stp>1</stp>
        <tr r="L2903" s="3"/>
        <tr r="L2903" s="3"/>
      </tp>
      <tp>
        <v>8759494378.7800007</v>
        <stp/>
        <stp>EM_S_STM07_BS</stp>
        <stp>4</stp>
        <stp>600848.SH</stp>
        <stp>140</stp>
        <stp>2019-09-30</stp>
        <stp>1</stp>
        <tr r="L2902" s="3"/>
        <tr r="L2902" s="3"/>
      </tp>
      <tp>
        <v>1361842083.22</v>
        <stp/>
        <stp>EM_S_STM07_BS</stp>
        <stp>4</stp>
        <stp>603848.SH</stp>
        <stp>140</stp>
        <stp>2019-09-30</stp>
        <stp>1</stp>
        <tr r="L3594" s="3"/>
        <tr r="L3594" s="3"/>
      </tp>
      <tp>
        <v>682595125.74000001</v>
        <stp/>
        <stp>EM_S_STM07_BS</stp>
        <stp>4</stp>
        <stp>600847.SH</stp>
        <stp>140</stp>
        <stp>2019-09-30</stp>
        <stp>1</stp>
        <tr r="L2901" s="3"/>
        <tr r="L2901" s="3"/>
      </tp>
      <tp>
        <v>2506815558.5700002</v>
        <stp/>
        <stp>EM_S_STM07_BS</stp>
        <stp>4</stp>
        <stp>600846.SH</stp>
        <stp>140</stp>
        <stp>2019-09-30</stp>
        <stp>1</stp>
        <tr r="L2900" s="3"/>
        <tr r="L2900" s="3"/>
      </tp>
      <tp>
        <v>6791735676.3199997</v>
        <stp/>
        <stp>EM_S_STM07_BS</stp>
        <stp>4</stp>
        <stp>600845.SH</stp>
        <stp>140</stp>
        <stp>2019-09-30</stp>
        <stp>1</stp>
        <tr r="L2899" s="3"/>
        <tr r="L2899" s="3"/>
      </tp>
      <tp>
        <v>1899645848.8900001</v>
        <stp/>
        <stp>EM_S_STM07_BS</stp>
        <stp>4</stp>
        <stp>600844.SH</stp>
        <stp>140</stp>
        <stp>2019-09-30</stp>
        <stp>1</stp>
        <tr r="L2898" s="3"/>
        <tr r="L2898" s="3"/>
      </tp>
      <tp>
        <v>2334585421.6300001</v>
        <stp/>
        <stp>EM_S_STM07_BS</stp>
        <stp>4</stp>
        <stp>600843.SH</stp>
        <stp>140</stp>
        <stp>2019-09-30</stp>
        <stp>1</stp>
        <tr r="L2897" s="3"/>
        <tr r="L2897" s="3"/>
      </tp>
      <tp>
        <v>1377161266.47</v>
        <stp/>
        <stp>EM_S_STM07_BS</stp>
        <stp>4</stp>
        <stp>603843.SH</stp>
        <stp>140</stp>
        <stp>2019-09-30</stp>
        <stp>1</stp>
        <tr r="L3593" s="3"/>
        <tr r="L3593" s="3"/>
      </tp>
      <tp>
        <v>3778633605.5900002</v>
        <stp/>
        <stp>EM_S_STM07_BS</stp>
        <stp>4</stp>
        <stp>600841.SH</stp>
        <stp>140</stp>
        <stp>2019-09-30</stp>
        <stp>1</stp>
        <tr r="L2896" s="3"/>
        <tr r="L2896" s="3"/>
      </tp>
      <tp>
        <v>12940097448.23</v>
        <stp/>
        <stp>EM_S_STM07_BS</stp>
        <stp>4</stp>
        <stp>600839.SH</stp>
        <stp>140</stp>
        <stp>2019-09-30</stp>
        <stp>1</stp>
        <tr r="L2895" s="3"/>
        <tr r="L2895" s="3"/>
      </tp>
      <tp>
        <v>2805462479.4400001</v>
        <stp/>
        <stp>EM_S_STM07_BS</stp>
        <stp>4</stp>
        <stp>603839.SH</stp>
        <stp>140</stp>
        <stp>2019-09-30</stp>
        <stp>1</stp>
        <tr r="L3592" s="3"/>
        <tr r="L3592" s="3"/>
      </tp>
      <tp>
        <v>33954274000</v>
        <stp/>
        <stp>EM_S_STM07_BS</stp>
        <stp>4</stp>
        <stp>601838.SH</stp>
        <stp>140</stp>
        <stp>2019-09-30</stp>
        <stp>1</stp>
        <tr r="L3146" s="3"/>
        <tr r="L3146" s="3"/>
      </tp>
      <tp>
        <v>1295247375.8499999</v>
        <stp/>
        <stp>EM_S_STM07_BS</stp>
        <stp>4</stp>
        <stp>600838.SH</stp>
        <stp>140</stp>
        <stp>2019-09-30</stp>
        <stp>1</stp>
        <tr r="L2894" s="3"/>
        <tr r="L2894" s="3"/>
      </tp>
      <tp>
        <v>757072806.65999997</v>
        <stp/>
        <stp>EM_S_STM07_BS</stp>
        <stp>4</stp>
        <stp>603838.SH</stp>
        <stp>140</stp>
        <stp>2019-09-30</stp>
        <stp>1</stp>
        <tr r="L3591" s="3"/>
        <tr r="L3591" s="3"/>
      </tp>
      <tp>
        <v>124038767746.7</v>
        <stp/>
        <stp>EM_S_STM07_BS</stp>
        <stp>4</stp>
        <stp>600837.SH</stp>
        <stp>140</stp>
        <stp>2019-09-30</stp>
        <stp>1</stp>
        <tr r="L2893" s="3"/>
        <tr r="L2893" s="3"/>
      </tp>
      <tp>
        <v>817878103.97000003</v>
        <stp/>
        <stp>EM_S_STM07_BS</stp>
        <stp>4</stp>
        <stp>600836.SH</stp>
        <stp>140</stp>
        <stp>2019-09-30</stp>
        <stp>1</stp>
        <tr r="L2892" s="3"/>
        <tr r="L2892" s="3"/>
      </tp>
      <tp>
        <v>11213794059.389999</v>
        <stp/>
        <stp>EM_S_STM07_BS</stp>
        <stp>4</stp>
        <stp>600835.SH</stp>
        <stp>140</stp>
        <stp>2019-09-30</stp>
        <stp>1</stp>
        <tr r="L2891" s="3"/>
        <tr r="L2891" s="3"/>
      </tp>
      <tp>
        <v>1525064580.74</v>
        <stp/>
        <stp>EM_S_STM07_BS</stp>
        <stp>4</stp>
        <stp>600834.SH</stp>
        <stp>140</stp>
        <stp>2019-09-30</stp>
        <stp>1</stp>
        <tr r="L2890" s="3"/>
        <tr r="L2890" s="3"/>
      </tp>
      <tp>
        <v>705203464.53999996</v>
        <stp/>
        <stp>EM_S_STM07_BS</stp>
        <stp>4</stp>
        <stp>600833.SH</stp>
        <stp>140</stp>
        <stp>2019-09-30</stp>
        <stp>1</stp>
        <tr r="L2889" s="3"/>
        <tr r="L2889" s="3"/>
      </tp>
      <tp>
        <v>9038424725.4500008</v>
        <stp/>
        <stp>EM_S_STM07_BS</stp>
        <stp>4</stp>
        <stp>603833.SH</stp>
        <stp>140</stp>
        <stp>2019-09-30</stp>
        <stp>1</stp>
        <tr r="L3590" s="3"/>
        <tr r="L3590" s="3"/>
      </tp>
      <tp>
        <v>3845820918.48</v>
        <stp/>
        <stp>EM_S_STM07_BS</stp>
        <stp>4</stp>
        <stp>600831.SH</stp>
        <stp>140</stp>
        <stp>2019-09-30</stp>
        <stp>1</stp>
        <tr r="L2888" s="3"/>
        <tr r="L2888" s="3"/>
      </tp>
      <tp>
        <v>2080634672.4400001</v>
        <stp/>
        <stp>EM_S_STM07_BS</stp>
        <stp>4</stp>
        <stp>600830.SH</stp>
        <stp>140</stp>
        <stp>2019-09-30</stp>
        <stp>1</stp>
        <tr r="L2887" s="3"/>
        <tr r="L2887" s="3"/>
      </tp>
      <tp>
        <v>1789342682.8900001</v>
        <stp/>
        <stp>EM_S_STM07_BS</stp>
        <stp>4</stp>
        <stp>600829.SH</stp>
        <stp>140</stp>
        <stp>2019-09-30</stp>
        <stp>1</stp>
        <tr r="L2886" s="3"/>
        <tr r="L2886" s="3"/>
      </tp>
      <tp>
        <v>659214916.96000004</v>
        <stp/>
        <stp>EM_S_STM07_BS</stp>
        <stp>4</stp>
        <stp>603829.SH</stp>
        <stp>140</stp>
        <stp>2019-09-30</stp>
        <stp>1</stp>
        <tr r="L3589" s="3"/>
        <tr r="L3589" s="3"/>
      </tp>
      <tp>
        <v>44560992051.449997</v>
        <stp/>
        <stp>EM_S_STM07_BS</stp>
        <stp>4</stp>
        <stp>601828.SH</stp>
        <stp>140</stp>
        <stp>2019-09-30</stp>
        <stp>1</stp>
        <tr r="L3145" s="3"/>
        <tr r="L3145" s="3"/>
      </tp>
      <tp>
        <v>6428647433.3500004</v>
        <stp/>
        <stp>EM_S_STM07_BS</stp>
        <stp>4</stp>
        <stp>600828.SH</stp>
        <stp>140</stp>
        <stp>2019-09-30</stp>
        <stp>1</stp>
        <tr r="L2885" s="3"/>
        <tr r="L2885" s="3"/>
      </tp>
      <tp>
        <v>1151908262.0999999</v>
        <stp/>
        <stp>EM_S_STM07_BS</stp>
        <stp>4</stp>
        <stp>603828.SH</stp>
        <stp>140</stp>
        <stp>2019-09-30</stp>
        <stp>1</stp>
        <tr r="L3588" s="3"/>
        <tr r="L3588" s="3"/>
      </tp>
      <tp>
        <v>17797533692.98</v>
        <stp/>
        <stp>EM_S_STM07_BS</stp>
        <stp>4</stp>
        <stp>600827.SH</stp>
        <stp>140</stp>
        <stp>2019-09-30</stp>
        <stp>1</stp>
        <tr r="L2884" s="3"/>
        <tr r="L2884" s="3"/>
      </tp>
      <tp>
        <v>3422039674.9400001</v>
        <stp/>
        <stp>EM_S_STM07_BS</stp>
        <stp>4</stp>
        <stp>600826.SH</stp>
        <stp>140</stp>
        <stp>2019-09-30</stp>
        <stp>1</stp>
        <tr r="L2883" s="3"/>
        <tr r="L2883" s="3"/>
      </tp>
      <tp>
        <v>1370102076.71</v>
        <stp/>
        <stp>EM_S_STM07_BS</stp>
        <stp>4</stp>
        <stp>603826.SH</stp>
        <stp>140</stp>
        <stp>2019-09-30</stp>
        <stp>1</stp>
        <tr r="L3587" s="3"/>
        <tr r="L3587" s="3"/>
      </tp>
      <tp>
        <v>2540552992.73</v>
        <stp/>
        <stp>EM_S_STM07_BS</stp>
        <stp>4</stp>
        <stp>600825.SH</stp>
        <stp>140</stp>
        <stp>2019-09-30</stp>
        <stp>1</stp>
        <tr r="L2882" s="3"/>
        <tr r="L2882" s="3"/>
      </tp>
      <tp>
        <v>1547151063.8199999</v>
        <stp/>
        <stp>EM_S_STM07_BS</stp>
        <stp>4</stp>
        <stp>603825.SH</stp>
        <stp>140</stp>
        <stp>2019-09-30</stp>
        <stp>1</stp>
        <tr r="L3586" s="3"/>
        <tr r="L3586" s="3"/>
      </tp>
      <tp>
        <v>2461144864.02</v>
        <stp/>
        <stp>EM_S_STM07_BS</stp>
        <stp>4</stp>
        <stp>600824.SH</stp>
        <stp>140</stp>
        <stp>2019-09-30</stp>
        <stp>1</stp>
        <tr r="L2881" s="3"/>
        <tr r="L2881" s="3"/>
      </tp>
      <tp>
        <v>24246902853.619999</v>
        <stp/>
        <stp>EM_S_STM07_BS</stp>
        <stp>4</stp>
        <stp>600823.SH</stp>
        <stp>140</stp>
        <stp>2019-09-30</stp>
        <stp>1</stp>
        <tr r="L2880" s="3"/>
        <tr r="L2880" s="3"/>
      </tp>
      <tp>
        <v>1535092727.49</v>
        <stp/>
        <stp>EM_S_STM07_BS</stp>
        <stp>4</stp>
        <stp>603823.SH</stp>
        <stp>140</stp>
        <stp>2019-09-30</stp>
        <stp>1</stp>
        <tr r="L3585" s="3"/>
        <tr r="L3585" s="3"/>
      </tp>
      <tp>
        <v>652756238.50999999</v>
        <stp/>
        <stp>EM_S_STM07_BS</stp>
        <stp>4</stp>
        <stp>600822.SH</stp>
        <stp>140</stp>
        <stp>2019-09-30</stp>
        <stp>1</stp>
        <tr r="L2879" s="3"/>
        <tr r="L2879" s="3"/>
      </tp>
      <tp>
        <v>778162129.30999994</v>
        <stp/>
        <stp>EM_S_STM07_BS</stp>
        <stp>4</stp>
        <stp>603822.SH</stp>
        <stp>140</stp>
        <stp>2019-09-30</stp>
        <stp>1</stp>
        <tr r="L3584" s="3"/>
        <tr r="L3584" s="3"/>
      </tp>
      <tp>
        <v>102448125.03</v>
        <stp/>
        <stp>EM_S_STM07_BS</stp>
        <stp>4</stp>
        <stp>600821.SH</stp>
        <stp>140</stp>
        <stp>2019-09-30</stp>
        <stp>1</stp>
        <tr r="L2878" s="3"/>
        <tr r="L2878" s="3"/>
      </tp>
      <tp>
        <v>21429963254.060001</v>
        <stp/>
        <stp>EM_S_STM07_BS</stp>
        <stp>4</stp>
        <stp>600820.SH</stp>
        <stp>140</stp>
        <stp>2019-09-30</stp>
        <stp>1</stp>
        <tr r="L2877" s="3"/>
        <tr r="L2877" s="3"/>
      </tp>
      <tp>
        <v>3218451136.6100001</v>
        <stp/>
        <stp>EM_S_STM07_BS</stp>
        <stp>4</stp>
        <stp>600819.SH</stp>
        <stp>140</stp>
        <stp>2019-09-30</stp>
        <stp>1</stp>
        <tr r="L2876" s="3"/>
        <tr r="L2876" s="3"/>
      </tp>
      <tp>
        <v>779487442.25999999</v>
        <stp/>
        <stp>EM_S_STM07_BS</stp>
        <stp>4</stp>
        <stp>603819.SH</stp>
        <stp>140</stp>
        <stp>2019-09-30</stp>
        <stp>1</stp>
        <tr r="L3583" s="3"/>
        <tr r="L3583" s="3"/>
      </tp>
      <tp>
        <v>379268000000</v>
        <stp/>
        <stp>EM_S_STM07_BS</stp>
        <stp>4</stp>
        <stp>601818.SH</stp>
        <stp>140</stp>
        <stp>2019-09-30</stp>
        <stp>1</stp>
        <tr r="L3144" s="3"/>
        <tr r="L3144" s="3"/>
      </tp>
      <tp>
        <v>594779976.75999999</v>
        <stp/>
        <stp>EM_S_STM07_BS</stp>
        <stp>4</stp>
        <stp>600818.SH</stp>
        <stp>140</stp>
        <stp>2019-09-30</stp>
        <stp>1</stp>
        <tr r="L2875" s="3"/>
        <tr r="L2875" s="3"/>
      </tp>
      <tp>
        <v>1498921534.9200001</v>
        <stp/>
        <stp>EM_S_STM07_BS</stp>
        <stp>4</stp>
        <stp>603818.SH</stp>
        <stp>140</stp>
        <stp>2019-09-30</stp>
        <stp>1</stp>
        <tr r="L3582" s="3"/>
        <tr r="L3582" s="3"/>
      </tp>
      <tp>
        <v>101680948.31999999</v>
        <stp/>
        <stp>EM_S_STM07_BS</stp>
        <stp>4</stp>
        <stp>600817.SH</stp>
        <stp>140</stp>
        <stp>2019-09-30</stp>
        <stp>1</stp>
        <tr r="L2874" s="3"/>
        <tr r="L2874" s="3"/>
      </tp>
      <tp>
        <v>1647379827.45</v>
        <stp/>
        <stp>EM_S_STM07_BS</stp>
        <stp>4</stp>
        <stp>603817.SH</stp>
        <stp>140</stp>
        <stp>2019-09-30</stp>
        <stp>1</stp>
        <tr r="L3581" s="3"/>
        <tr r="L3581" s="3"/>
      </tp>
      <tp>
        <v>12150205471.27</v>
        <stp/>
        <stp>EM_S_STM07_BS</stp>
        <stp>4</stp>
        <stp>600816.SH</stp>
        <stp>140</stp>
        <stp>2019-09-30</stp>
        <stp>1</stp>
        <tr r="L2873" s="3"/>
        <tr r="L2873" s="3"/>
      </tp>
      <tp>
        <v>5427512196.4700003</v>
        <stp/>
        <stp>EM_S_STM07_BS</stp>
        <stp>4</stp>
        <stp>603816.SH</stp>
        <stp>140</stp>
        <stp>2019-09-30</stp>
        <stp>1</stp>
        <tr r="L3580" s="3"/>
        <tr r="L3580" s="3"/>
      </tp>
      <tp>
        <v>-711145822.80999994</v>
        <stp/>
        <stp>EM_S_STM07_BS</stp>
        <stp>4</stp>
        <stp>600815.SH</stp>
        <stp>140</stp>
        <stp>2019-09-30</stp>
        <stp>1</stp>
        <tr r="L2872" s="3"/>
        <tr r="L2872" s="3"/>
      </tp>
      <tp>
        <v>828524336.63</v>
        <stp/>
        <stp>EM_S_STM07_BS</stp>
        <stp>4</stp>
        <stp>603815.SH</stp>
        <stp>140</stp>
        <stp>2019-09-30</stp>
        <stp>1</stp>
        <tr r="L3579" s="3"/>
        <tr r="L3579" s="3"/>
      </tp>
      <tp>
        <v>2476505925</v>
        <stp/>
        <stp>EM_S_STM07_BS</stp>
        <stp>4</stp>
        <stp>600814.SH</stp>
        <stp>140</stp>
        <stp>2019-09-30</stp>
        <stp>1</stp>
        <tr r="L2871" s="3"/>
        <tr r="L2871" s="3"/>
      </tp>
      <tp>
        <v>654887944.72000003</v>
        <stp/>
        <stp>EM_S_STM07_BS</stp>
        <stp>4</stp>
        <stp>603813.SH</stp>
        <stp>140</stp>
        <stp>2019-09-30</stp>
        <stp>1</stp>
        <tr r="L3578" s="3"/>
        <tr r="L3578" s="3"/>
      </tp>
      <tp>
        <v>5497118374.5799999</v>
        <stp/>
        <stp>EM_S_STM07_BS</stp>
        <stp>4</stp>
        <stp>600812.SH</stp>
        <stp>140</stp>
        <stp>2019-09-30</stp>
        <stp>1</stp>
        <tr r="L2870" s="3"/>
        <tr r="L2870" s="3"/>
      </tp>
      <tp>
        <v>8735869720.0599995</v>
        <stp/>
        <stp>EM_S_STM07_BS</stp>
        <stp>4</stp>
        <stp>601811.SH</stp>
        <stp>140</stp>
        <stp>2019-09-30</stp>
        <stp>1</stp>
        <tr r="L3143" s="3"/>
        <tr r="L3143" s="3"/>
      </tp>
      <tp>
        <v>20996249708.119999</v>
        <stp/>
        <stp>EM_S_STM07_BS</stp>
        <stp>4</stp>
        <stp>600811.SH</stp>
        <stp>140</stp>
        <stp>2019-09-30</stp>
        <stp>1</stp>
        <tr r="L2869" s="3"/>
        <tr r="L2869" s="3"/>
      </tp>
      <tp>
        <v>724405666.77999997</v>
        <stp/>
        <stp>EM_S_STM07_BS</stp>
        <stp>4</stp>
        <stp>603811.SH</stp>
        <stp>140</stp>
        <stp>2019-09-30</stp>
        <stp>1</stp>
        <tr r="L3577" s="3"/>
        <tr r="L3577" s="3"/>
      </tp>
      <tp>
        <v>3356616688.3400002</v>
        <stp/>
        <stp>EM_S_STM07_BS</stp>
        <stp>4</stp>
        <stp>600810.SH</stp>
        <stp>140</stp>
        <stp>2019-09-30</stp>
        <stp>1</stp>
        <tr r="L2868" s="3"/>
        <tr r="L2868" s="3"/>
      </tp>
      <tp>
        <v>1112931763.9300001</v>
        <stp/>
        <stp>EM_S_STM07_BS</stp>
        <stp>4</stp>
        <stp>603810.SH</stp>
        <stp>140</stp>
        <stp>2019-09-30</stp>
        <stp>1</stp>
        <tr r="L3576" s="3"/>
        <tr r="L3576" s="3"/>
      </tp>
      <tp>
        <v>7252964446</v>
        <stp/>
        <stp>EM_S_STM07_BS</stp>
        <stp>4</stp>
        <stp>600809.SH</stp>
        <stp>140</stp>
        <stp>2019-09-30</stp>
        <stp>1</stp>
        <tr r="L2867" s="3"/>
        <tr r="L2867" s="3"/>
      </tp>
      <tp>
        <v>1551440081.5799999</v>
        <stp/>
        <stp>EM_S_STM07_BS</stp>
        <stp>4</stp>
        <stp>603809.SH</stp>
        <stp>140</stp>
        <stp>2019-09-30</stp>
        <stp>1</stp>
        <tr r="L3575" s="3"/>
        <tr r="L3575" s="3"/>
      </tp>
      <tp>
        <v>36414614565</v>
        <stp/>
        <stp>EM_S_STM07_BS</stp>
        <stp>4</stp>
        <stp>601808.SH</stp>
        <stp>140</stp>
        <stp>2019-09-30</stp>
        <stp>1</stp>
        <tr r="L3142" s="3"/>
        <tr r="L3142" s="3"/>
      </tp>
      <tp>
        <v>27267530658</v>
        <stp/>
        <stp>EM_S_STM07_BS</stp>
        <stp>4</stp>
        <stp>600808.SH</stp>
        <stp>140</stp>
        <stp>2019-09-30</stp>
        <stp>1</stp>
        <tr r="L2866" s="3"/>
        <tr r="L2866" s="3"/>
      </tp>
      <tp>
        <v>2333667376.9299998</v>
        <stp/>
        <stp>EM_S_STM07_BS</stp>
        <stp>4</stp>
        <stp>603808.SH</stp>
        <stp>140</stp>
        <stp>2019-09-30</stp>
        <stp>1</stp>
        <tr r="L3574" s="3"/>
        <tr r="L3574" s="3"/>
      </tp>
      <tp>
        <v>1228806957.2</v>
        <stp/>
        <stp>EM_S_STM07_BS</stp>
        <stp>4</stp>
        <stp>600807.SH</stp>
        <stp>140</stp>
        <stp>2019-09-30</stp>
        <stp>1</stp>
        <tr r="L2865" s="3"/>
        <tr r="L2865" s="3"/>
      </tp>
      <tp>
        <v>5949919543.7200003</v>
        <stp/>
        <stp>EM_S_STM07_BS</stp>
        <stp>4</stp>
        <stp>603806.SH</stp>
        <stp>140</stp>
        <stp>2019-09-30</stp>
        <stp>1</stp>
        <tr r="L3573" s="3"/>
        <tr r="L3573" s="3"/>
      </tp>
      <tp>
        <v>6250385038.9099998</v>
        <stp/>
        <stp>EM_S_STM07_BS</stp>
        <stp>4</stp>
        <stp>600805.SH</stp>
        <stp>140</stp>
        <stp>2019-09-30</stp>
        <stp>1</stp>
        <tr r="L2864" s="3"/>
        <tr r="L2864" s="3"/>
      </tp>
      <tp>
        <v>6951037691.79</v>
        <stp/>
        <stp>EM_S_STM07_BS</stp>
        <stp>4</stp>
        <stp>600804.SH</stp>
        <stp>140</stp>
        <stp>2019-09-30</stp>
        <stp>1</stp>
        <tr r="L2863" s="3"/>
        <tr r="L2863" s="3"/>
      </tp>
      <tp>
        <v>9304622141.4799995</v>
        <stp/>
        <stp>EM_S_STM07_BS</stp>
        <stp>4</stp>
        <stp>600803.SH</stp>
        <stp>140</stp>
        <stp>2019-09-30</stp>
        <stp>1</stp>
        <tr r="L2862" s="3"/>
        <tr r="L2862" s="3"/>
      </tp>
      <tp>
        <v>2535609859.73</v>
        <stp/>
        <stp>EM_S_STM07_BS</stp>
        <stp>4</stp>
        <stp>603803.SH</stp>
        <stp>140</stp>
        <stp>2019-09-30</stp>
        <stp>1</stp>
        <tr r="L3572" s="3"/>
        <tr r="L3572" s="3"/>
      </tp>
      <tp>
        <v>1164047149.03</v>
        <stp/>
        <stp>EM_S_STM07_BS</stp>
        <stp>4</stp>
        <stp>600802.SH</stp>
        <stp>140</stp>
        <stp>2019-09-30</stp>
        <stp>1</stp>
        <tr r="L2861" s="3"/>
        <tr r="L2861" s="3"/>
      </tp>
      <tp>
        <v>10222009647.620001</v>
        <stp/>
        <stp>EM_S_STM07_BS</stp>
        <stp>4</stp>
        <stp>601801.SH</stp>
        <stp>140</stp>
        <stp>2019-09-30</stp>
        <stp>1</stp>
        <tr r="L3141" s="3"/>
        <tr r="L3141" s="3"/>
      </tp>
      <tp>
        <v>19845055084</v>
        <stp/>
        <stp>EM_S_STM07_BS</stp>
        <stp>4</stp>
        <stp>600801.SH</stp>
        <stp>140</stp>
        <stp>2019-09-30</stp>
        <stp>1</stp>
        <tr r="L2860" s="3"/>
        <tr r="L2860" s="3"/>
      </tp>
      <tp>
        <v>1834501875.3599999</v>
        <stp/>
        <stp>EM_S_STM07_BS</stp>
        <stp>4</stp>
        <stp>603801.SH</stp>
        <stp>140</stp>
        <stp>2019-09-30</stp>
        <stp>1</stp>
        <tr r="L3571" s="3"/>
        <tr r="L3571" s="3"/>
      </tp>
      <tp>
        <v>213309652795</v>
        <stp/>
        <stp>EM_S_STM07_BS</stp>
        <stp>4</stp>
        <stp>601800.SH</stp>
        <stp>140</stp>
        <stp>2019-09-30</stp>
        <stp>1</stp>
        <tr r="L3140" s="3"/>
        <tr r="L3140" s="3"/>
      </tp>
      <tp>
        <v>123152300.98999999</v>
        <stp/>
        <stp>EM_S_STM07_BS</stp>
        <stp>4</stp>
        <stp>600800.SH</stp>
        <stp>140</stp>
        <stp>2019-09-30</stp>
        <stp>1</stp>
        <tr r="L2859" s="3"/>
        <tr r="L2859" s="3"/>
      </tp>
      <tp>
        <v>1009090122.97</v>
        <stp/>
        <stp>EM_S_STM07_BS</stp>
        <stp>4</stp>
        <stp>603800.SH</stp>
        <stp>140</stp>
        <stp>2019-09-30</stp>
        <stp>1</stp>
        <tr r="L3570" s="3"/>
        <tr r="L3570" s="3"/>
      </tp>
      <tp>
        <v>1357412244.7</v>
        <stp/>
        <stp>EM_S_STM07_BS</stp>
        <stp>4</stp>
        <stp>300389.SZ</stp>
        <stp>140</stp>
        <stp>2019-09-30</stp>
        <stp>1</stp>
        <tr r="L1787" s="3"/>
        <tr r="L1787" s="3"/>
      </tp>
      <tp>
        <v>3396320803.79</v>
        <stp/>
        <stp>EM_S_STM07_BS</stp>
        <stp>4</stp>
        <stp>300388.SZ</stp>
        <stp>140</stp>
        <stp>2019-09-30</stp>
        <stp>1</stp>
        <tr r="L1786" s="3"/>
        <tr r="L1786" s="3"/>
      </tp>
      <tp>
        <v>1175269359.8099999</v>
        <stp/>
        <stp>EM_S_STM07_BS</stp>
        <stp>4</stp>
        <stp>300387.SZ</stp>
        <stp>140</stp>
        <stp>2019-09-30</stp>
        <stp>1</stp>
        <tr r="L1785" s="3"/>
        <tr r="L1785" s="3"/>
      </tp>
      <tp>
        <v>1763201633.9000001</v>
        <stp/>
        <stp>EM_S_STM07_BS</stp>
        <stp>4</stp>
        <stp>300386.SZ</stp>
        <stp>140</stp>
        <stp>2019-09-30</stp>
        <stp>1</stp>
        <tr r="L1784" s="3"/>
        <tr r="L1784" s="3"/>
      </tp>
      <tp>
        <v>1212055596.78</v>
        <stp/>
        <stp>EM_S_STM07_BS</stp>
        <stp>4</stp>
        <stp>300385.SZ</stp>
        <stp>140</stp>
        <stp>2019-09-30</stp>
        <stp>1</stp>
        <tr r="L1783" s="3"/>
        <tr r="L1783" s="3"/>
      </tp>
      <tp>
        <v>1804532429.95</v>
        <stp/>
        <stp>EM_S_STM07_BS</stp>
        <stp>4</stp>
        <stp>300384.SZ</stp>
        <stp>140</stp>
        <stp>2019-09-30</stp>
        <stp>1</stp>
        <tr r="L1782" s="3"/>
        <tr r="L1782" s="3"/>
      </tp>
      <tp>
        <v>8129565326.8500004</v>
        <stp/>
        <stp>EM_S_STM07_BS</stp>
        <stp>4</stp>
        <stp>300383.SZ</stp>
        <stp>140</stp>
        <stp>2019-09-30</stp>
        <stp>1</stp>
        <tr r="L1781" s="3"/>
        <tr r="L1781" s="3"/>
      </tp>
      <tp>
        <v>996904120.49000001</v>
        <stp/>
        <stp>EM_S_STM07_BS</stp>
        <stp>4</stp>
        <stp>300382.SZ</stp>
        <stp>140</stp>
        <stp>2019-09-30</stp>
        <stp>1</stp>
        <tr r="L1780" s="3"/>
        <tr r="L1780" s="3"/>
      </tp>
      <tp>
        <v>2355240949.6599998</v>
        <stp/>
        <stp>EM_S_STM07_BS</stp>
        <stp>4</stp>
        <stp>300381.SZ</stp>
        <stp>140</stp>
        <stp>2019-09-30</stp>
        <stp>1</stp>
        <tr r="L1779" s="3"/>
        <tr r="L1779" s="3"/>
      </tp>
      <tp>
        <v>433613262.63999999</v>
        <stp/>
        <stp>EM_S_STM07_BS</stp>
        <stp>4</stp>
        <stp>300380.SZ</stp>
        <stp>140</stp>
        <stp>2019-09-30</stp>
        <stp>1</stp>
        <tr r="L1778" s="3"/>
        <tr r="L1778" s="3"/>
      </tp>
      <tp>
        <v>425763239.19999999</v>
        <stp/>
        <stp>EM_S_STM07_BS</stp>
        <stp>4</stp>
        <stp>300399.SZ</stp>
        <stp>140</stp>
        <stp>2019-09-30</stp>
        <stp>1</stp>
        <tr r="L1797" s="3"/>
        <tr r="L1797" s="3"/>
      </tp>
      <tp>
        <v>2328980051.4899998</v>
        <stp/>
        <stp>EM_S_STM07_BS</stp>
        <stp>4</stp>
        <stp>300398.SZ</stp>
        <stp>140</stp>
        <stp>2019-09-30</stp>
        <stp>1</stp>
        <tr r="L1796" s="3"/>
        <tr r="L1796" s="3"/>
      </tp>
      <tp>
        <v>1103963715.97</v>
        <stp/>
        <stp>EM_S_STM07_BS</stp>
        <stp>4</stp>
        <stp>300397.SZ</stp>
        <stp>140</stp>
        <stp>2019-09-30</stp>
        <stp>1</stp>
        <tr r="L1795" s="3"/>
        <tr r="L1795" s="3"/>
      </tp>
      <tp>
        <v>1482843278.05</v>
        <stp/>
        <stp>EM_S_STM07_BS</stp>
        <stp>4</stp>
        <stp>300396.SZ</stp>
        <stp>140</stp>
        <stp>2019-09-30</stp>
        <stp>1</stp>
        <tr r="L1794" s="3"/>
        <tr r="L1794" s="3"/>
      </tp>
      <tp>
        <v>1831440537.49</v>
        <stp/>
        <stp>EM_S_STM07_BS</stp>
        <stp>4</stp>
        <stp>300395.SZ</stp>
        <stp>140</stp>
        <stp>2019-09-30</stp>
        <stp>1</stp>
        <tr r="L1793" s="3"/>
        <tr r="L1793" s="3"/>
      </tp>
      <tp>
        <v>1130605471.0999999</v>
        <stp/>
        <stp>EM_S_STM07_BS</stp>
        <stp>4</stp>
        <stp>300394.SZ</stp>
        <stp>140</stp>
        <stp>2019-09-30</stp>
        <stp>1</stp>
        <tr r="L1792" s="3"/>
        <tr r="L1792" s="3"/>
      </tp>
      <tp>
        <v>2817689250.6799998</v>
        <stp/>
        <stp>EM_S_STM07_BS</stp>
        <stp>4</stp>
        <stp>300393.SZ</stp>
        <stp>140</stp>
        <stp>2019-09-30</stp>
        <stp>1</stp>
        <tr r="L1791" s="3"/>
        <tr r="L1791" s="3"/>
      </tp>
      <tp>
        <v>502569950.91000003</v>
        <stp/>
        <stp>EM_S_STM07_BS</stp>
        <stp>4</stp>
        <stp>300392.SZ</stp>
        <stp>140</stp>
        <stp>2019-09-30</stp>
        <stp>1</stp>
        <tr r="L1790" s="3"/>
        <tr r="L1790" s="3"/>
      </tp>
      <tp>
        <v>1459688818.0899999</v>
        <stp/>
        <stp>EM_S_STM07_BS</stp>
        <stp>4</stp>
        <stp>300391.SZ</stp>
        <stp>140</stp>
        <stp>2019-09-30</stp>
        <stp>1</stp>
        <tr r="L1789" s="3"/>
        <tr r="L1789" s="3"/>
      </tp>
      <tp>
        <v>869400295.02999997</v>
        <stp/>
        <stp>EM_S_STM07_BS</stp>
        <stp>4</stp>
        <stp>300390.SZ</stp>
        <stp>140</stp>
        <stp>2019-09-30</stp>
        <stp>1</stp>
        <tr r="L1788" s="3"/>
        <tr r="L1788" s="3"/>
      </tp>
      <tp>
        <v>6834565368.9399996</v>
        <stp/>
        <stp>EM_S_STM07_BS</stp>
        <stp>4</stp>
        <stp>002399.SZ</stp>
        <stp>140</stp>
        <stp>2019-09-30</stp>
        <stp>1</stp>
        <tr r="L858" s="3"/>
        <tr r="L858" s="3"/>
      </tp>
      <tp>
        <v>2746603621.3400002</v>
        <stp/>
        <stp>EM_S_STM07_BS</stp>
        <stp>4</stp>
        <stp>002398.SZ</stp>
        <stp>140</stp>
        <stp>2019-09-30</stp>
        <stp>1</stp>
        <tr r="L857" s="3"/>
        <tr r="L857" s="3"/>
      </tp>
      <tp>
        <v>1928714963.6600001</v>
        <stp/>
        <stp>EM_S_STM07_BS</stp>
        <stp>4</stp>
        <stp>002397.SZ</stp>
        <stp>140</stp>
        <stp>2019-09-30</stp>
        <stp>1</stp>
        <tr r="L856" s="3"/>
        <tr r="L856" s="3"/>
      </tp>
      <tp>
        <v>4095898724.1999998</v>
        <stp/>
        <stp>EM_S_STM07_BS</stp>
        <stp>4</stp>
        <stp>002396.SZ</stp>
        <stp>140</stp>
        <stp>2019-09-30</stp>
        <stp>1</stp>
        <tr r="L855" s="3"/>
        <tr r="L855" s="3"/>
      </tp>
      <tp>
        <v>846285580.19000006</v>
        <stp/>
        <stp>EM_S_STM07_BS</stp>
        <stp>4</stp>
        <stp>002395.SZ</stp>
        <stp>140</stp>
        <stp>2019-09-30</stp>
        <stp>1</stp>
        <tr r="L854" s="3"/>
        <tr r="L854" s="3"/>
      </tp>
      <tp>
        <v>3264597948.5999999</v>
        <stp/>
        <stp>EM_S_STM07_BS</stp>
        <stp>4</stp>
        <stp>002394.SZ</stp>
        <stp>140</stp>
        <stp>2019-09-30</stp>
        <stp>1</stp>
        <tr r="L853" s="3"/>
        <tr r="L853" s="3"/>
      </tp>
      <tp>
        <v>4652912215.1800003</v>
        <stp/>
        <stp>EM_S_STM07_BS</stp>
        <stp>4</stp>
        <stp>002393.SZ</stp>
        <stp>140</stp>
        <stp>2019-09-30</stp>
        <stp>1</stp>
        <tr r="L852" s="3"/>
        <tr r="L852" s="3"/>
      </tp>
      <tp>
        <v>3701847403.9699998</v>
        <stp/>
        <stp>EM_S_STM07_BS</stp>
        <stp>4</stp>
        <stp>002392.SZ</stp>
        <stp>140</stp>
        <stp>2019-09-30</stp>
        <stp>1</stp>
        <tr r="L851" s="3"/>
        <tr r="L851" s="3"/>
      </tp>
      <tp>
        <v>3338920364.79</v>
        <stp/>
        <stp>EM_S_STM07_BS</stp>
        <stp>4</stp>
        <stp>002391.SZ</stp>
        <stp>140</stp>
        <stp>2019-09-30</stp>
        <stp>1</stp>
        <tr r="L850" s="3"/>
        <tr r="L850" s="3"/>
      </tp>
      <tp>
        <v>4881211593.79</v>
        <stp/>
        <stp>EM_S_STM07_BS</stp>
        <stp>4</stp>
        <stp>002390.SZ</stp>
        <stp>140</stp>
        <stp>2019-09-30</stp>
        <stp>1</stp>
        <tr r="L849" s="3"/>
        <tr r="L849" s="3"/>
      </tp>
      <tp>
        <v>6282434947.3999996</v>
        <stp/>
        <stp>EM_S_STM07_BS</stp>
        <stp>4</stp>
        <stp>002389.SZ</stp>
        <stp>140</stp>
        <stp>2019-09-30</stp>
        <stp>1</stp>
        <tr r="L848" s="3"/>
        <tr r="L848" s="3"/>
      </tp>
      <tp>
        <v>1170728605.3699999</v>
        <stp/>
        <stp>EM_S_STM07_BS</stp>
        <stp>4</stp>
        <stp>002388.SZ</stp>
        <stp>140</stp>
        <stp>2019-09-30</stp>
        <stp>1</stp>
        <tr r="L847" s="3"/>
        <tr r="L847" s="3"/>
      </tp>
      <tp>
        <v>14848156041.66</v>
        <stp/>
        <stp>EM_S_STM07_BS</stp>
        <stp>4</stp>
        <stp>002387.SZ</stp>
        <stp>140</stp>
        <stp>2019-09-30</stp>
        <stp>1</stp>
        <tr r="L846" s="3"/>
        <tr r="L846" s="3"/>
      </tp>
      <tp>
        <v>4973116637.8100004</v>
        <stp/>
        <stp>EM_S_STM07_BS</stp>
        <stp>4</stp>
        <stp>002386.SZ</stp>
        <stp>140</stp>
        <stp>2019-09-30</stp>
        <stp>1</stp>
        <tr r="L845" s="3"/>
        <tr r="L845" s="3"/>
      </tp>
      <tp>
        <v>10095777102</v>
        <stp/>
        <stp>EM_S_STM07_BS</stp>
        <stp>4</stp>
        <stp>002385.SZ</stp>
        <stp>140</stp>
        <stp>2019-09-30</stp>
        <stp>1</stp>
        <tr r="L844" s="3"/>
        <tr r="L844" s="3"/>
      </tp>
      <tp>
        <v>9113769863.2399998</v>
        <stp/>
        <stp>EM_S_STM07_BS</stp>
        <stp>4</stp>
        <stp>002384.SZ</stp>
        <stp>140</stp>
        <stp>2019-09-30</stp>
        <stp>1</stp>
        <tr r="L843" s="3"/>
        <tr r="L843" s="3"/>
      </tp>
      <tp>
        <v>3838146526.3699999</v>
        <stp/>
        <stp>EM_S_STM07_BS</stp>
        <stp>4</stp>
        <stp>002383.SZ</stp>
        <stp>140</stp>
        <stp>2019-09-30</stp>
        <stp>1</stp>
        <tr r="L842" s="3"/>
        <tr r="L842" s="3"/>
      </tp>
      <tp>
        <v>8364846849.5299997</v>
        <stp/>
        <stp>EM_S_STM07_BS</stp>
        <stp>4</stp>
        <stp>002382.SZ</stp>
        <stp>140</stp>
        <stp>2019-09-30</stp>
        <stp>1</stp>
        <tr r="L841" s="3"/>
        <tr r="L841" s="3"/>
      </tp>
      <tp>
        <v>1714641169.1600001</v>
        <stp/>
        <stp>EM_S_STM07_BS</stp>
        <stp>4</stp>
        <stp>002381.SZ</stp>
        <stp>140</stp>
        <stp>2019-09-30</stp>
        <stp>1</stp>
        <tr r="L840" s="3"/>
        <tr r="L840" s="3"/>
      </tp>
      <tp>
        <v>2167266711.0300002</v>
        <stp/>
        <stp>EM_S_STM07_BS</stp>
        <stp>4</stp>
        <stp>002380.SZ</stp>
        <stp>140</stp>
        <stp>2019-09-30</stp>
        <stp>1</stp>
        <tr r="L839" s="3"/>
        <tr r="L839" s="3"/>
      </tp>
      <tp>
        <v>2087514877.51</v>
        <stp/>
        <stp>EM_S_STM07_BS</stp>
        <stp>4</stp>
        <stp>300309.SZ</stp>
        <stp>140</stp>
        <stp>2019-09-30</stp>
        <stp>1</stp>
        <tr r="L1709" s="3"/>
        <tr r="L1709" s="3"/>
      </tp>
      <tp>
        <v>1720034259.1700001</v>
        <stp/>
        <stp>EM_S_STM07_BS</stp>
        <stp>4</stp>
        <stp>002339.SZ</stp>
        <stp>140</stp>
        <stp>2019-09-30</stp>
        <stp>1</stp>
        <tr r="L798" s="3"/>
        <tr r="L798" s="3"/>
      </tp>
      <tp>
        <v>42877114285.209999</v>
        <stp/>
        <stp>EM_S_STM07_BS</stp>
        <stp>4</stp>
        <stp>000338.SZ</stp>
        <stp>140</stp>
        <stp>2019-09-30</stp>
        <stp>1</stp>
        <tr r="L74" s="3"/>
        <tr r="L74" s="3"/>
      </tp>
      <tp>
        <v>6737261453.3900003</v>
        <stp/>
        <stp>EM_S_STM07_BS</stp>
        <stp>4</stp>
        <stp>300308.SZ</stp>
        <stp>140</stp>
        <stp>2019-09-30</stp>
        <stp>1</stp>
        <tr r="L1708" s="3"/>
        <tr r="L1708" s="3"/>
      </tp>
      <tp>
        <v>831281420.69000006</v>
        <stp/>
        <stp>EM_S_STM07_BS</stp>
        <stp>4</stp>
        <stp>002338.SZ</stp>
        <stp>140</stp>
        <stp>2019-09-30</stp>
        <stp>1</stp>
        <tr r="L797" s="3"/>
        <tr r="L797" s="3"/>
      </tp>
      <tp>
        <v>4085831420.4499998</v>
        <stp/>
        <stp>EM_S_STM07_BS</stp>
        <stp>4</stp>
        <stp>300307.SZ</stp>
        <stp>140</stp>
        <stp>2019-09-30</stp>
        <stp>1</stp>
        <tr r="L1707" s="3"/>
        <tr r="L1707" s="3"/>
      </tp>
      <tp>
        <v>1203860451.78</v>
        <stp/>
        <stp>EM_S_STM07_BS</stp>
        <stp>4</stp>
        <stp>002337.SZ</stp>
        <stp>140</stp>
        <stp>2019-09-30</stp>
        <stp>1</stp>
        <tr r="L796" s="3"/>
        <tr r="L796" s="3"/>
      </tp>
      <tp>
        <v>1429188827.2</v>
        <stp/>
        <stp>EM_S_STM07_BS</stp>
        <stp>4</stp>
        <stp>300306.SZ</stp>
        <stp>140</stp>
        <stp>2019-09-30</stp>
        <stp>1</stp>
        <tr r="L1706" s="3"/>
        <tr r="L1706" s="3"/>
      </tp>
      <tp>
        <v>1306509847.0899999</v>
        <stp/>
        <stp>EM_S_STM07_BS</stp>
        <stp>4</stp>
        <stp>002336.SZ</stp>
        <stp>140</stp>
        <stp>2019-09-30</stp>
        <stp>1</stp>
        <tr r="L795" s="3"/>
        <tr r="L795" s="3"/>
      </tp>
      <tp>
        <v>1482745706.6600001</v>
        <stp/>
        <stp>EM_S_STM07_BS</stp>
        <stp>4</stp>
        <stp>300305.SZ</stp>
        <stp>140</stp>
        <stp>2019-09-30</stp>
        <stp>1</stp>
        <tr r="L1705" s="3"/>
        <tr r="L1705" s="3"/>
      </tp>
      <tp>
        <v>3148683233.5799999</v>
        <stp/>
        <stp>EM_S_STM07_BS</stp>
        <stp>4</stp>
        <stp>002335.SZ</stp>
        <stp>140</stp>
        <stp>2019-09-30</stp>
        <stp>1</stp>
        <tr r="L794" s="3"/>
        <tr r="L794" s="3"/>
      </tp>
      <tp>
        <v>1939964665.28</v>
        <stp/>
        <stp>EM_S_STM07_BS</stp>
        <stp>4</stp>
        <stp>300304.SZ</stp>
        <stp>140</stp>
        <stp>2019-09-30</stp>
        <stp>1</stp>
        <tr r="L1704" s="3"/>
        <tr r="L1704" s="3"/>
      </tp>
      <tp>
        <v>1844764068.76</v>
        <stp/>
        <stp>EM_S_STM07_BS</stp>
        <stp>4</stp>
        <stp>002334.SZ</stp>
        <stp>140</stp>
        <stp>2019-09-30</stp>
        <stp>1</stp>
        <tr r="L793" s="3"/>
        <tr r="L793" s="3"/>
      </tp>
      <tp>
        <v>98241158000</v>
        <stp/>
        <stp>EM_S_STM07_BS</stp>
        <stp>4</stp>
        <stp>000333.SZ</stp>
        <stp>140</stp>
        <stp>2019-09-30</stp>
        <stp>1</stp>
        <tr r="L73" s="3"/>
        <tr r="L73" s="3"/>
      </tp>
      <tp>
        <v>2128151386.5899999</v>
        <stp/>
        <stp>EM_S_STM07_BS</stp>
        <stp>4</stp>
        <stp>300303.SZ</stp>
        <stp>140</stp>
        <stp>2019-09-30</stp>
        <stp>1</stp>
        <tr r="L1703" s="3"/>
        <tr r="L1703" s="3"/>
      </tp>
      <tp>
        <v>1255702505.3299999</v>
        <stp/>
        <stp>EM_S_STM07_BS</stp>
        <stp>4</stp>
        <stp>002333.SZ</stp>
        <stp>140</stp>
        <stp>2019-09-30</stp>
        <stp>1</stp>
        <tr r="L792" s="3"/>
        <tr r="L792" s="3"/>
      </tp>
      <tp>
        <v>1164042242.3099999</v>
        <stp/>
        <stp>EM_S_STM07_BS</stp>
        <stp>4</stp>
        <stp>300302.SZ</stp>
        <stp>140</stp>
        <stp>2019-09-30</stp>
        <stp>1</stp>
        <tr r="L1702" s="3"/>
        <tr r="L1702" s="3"/>
      </tp>
      <tp>
        <v>2826441545.4899998</v>
        <stp/>
        <stp>EM_S_STM07_BS</stp>
        <stp>4</stp>
        <stp>002332.SZ</stp>
        <stp>140</stp>
        <stp>2019-09-30</stp>
        <stp>1</stp>
        <tr r="L791" s="3"/>
        <tr r="L791" s="3"/>
      </tp>
      <tp>
        <v>1669172535.1400001</v>
        <stp/>
        <stp>EM_S_STM07_BS</stp>
        <stp>4</stp>
        <stp>300301.SZ</stp>
        <stp>140</stp>
        <stp>2019-09-30</stp>
        <stp>1</stp>
        <tr r="L1701" s="3"/>
        <tr r="L1701" s="3"/>
      </tp>
      <tp>
        <v>2092584572.4400001</v>
        <stp/>
        <stp>EM_S_STM07_BS</stp>
        <stp>4</stp>
        <stp>002331.SZ</stp>
        <stp>140</stp>
        <stp>2019-09-30</stp>
        <stp>1</stp>
        <tr r="L790" s="3"/>
        <tr r="L790" s="3"/>
      </tp>
      <tp>
        <v>2494742154.1500001</v>
        <stp/>
        <stp>EM_S_STM07_BS</stp>
        <stp>4</stp>
        <stp>300300.SZ</stp>
        <stp>140</stp>
        <stp>2019-09-30</stp>
        <stp>1</stp>
        <tr r="L1700" s="3"/>
        <tr r="L1700" s="3"/>
      </tp>
      <tp>
        <v>1337720186.8099999</v>
        <stp/>
        <stp>EM_S_STM07_BS</stp>
        <stp>4</stp>
        <stp>002330.SZ</stp>
        <stp>140</stp>
        <stp>2019-09-30</stp>
        <stp>1</stp>
        <tr r="L789" s="3"/>
        <tr r="L789" s="3"/>
      </tp>
      <tp>
        <v>2092556260.3599999</v>
        <stp/>
        <stp>EM_S_STM07_BS</stp>
        <stp>4</stp>
        <stp>300319.SZ</stp>
        <stp>140</stp>
        <stp>2019-09-30</stp>
        <stp>1</stp>
        <tr r="L1719" s="3"/>
        <tr r="L1719" s="3"/>
      </tp>
      <tp>
        <v>2151926082.6599998</v>
        <stp/>
        <stp>EM_S_STM07_BS</stp>
        <stp>4</stp>
        <stp>002329.SZ</stp>
        <stp>140</stp>
        <stp>2019-09-30</stp>
        <stp>1</stp>
        <tr r="L788" s="3"/>
        <tr r="L788" s="3"/>
      </tp>
      <tp>
        <v>1019953617.76</v>
        <stp/>
        <stp>EM_S_STM07_BS</stp>
        <stp>4</stp>
        <stp>300318.SZ</stp>
        <stp>140</stp>
        <stp>2019-09-30</stp>
        <stp>1</stp>
        <tr r="L1718" s="3"/>
        <tr r="L1718" s="3"/>
      </tp>
      <tp>
        <v>2529935738.3000002</v>
        <stp/>
        <stp>EM_S_STM07_BS</stp>
        <stp>4</stp>
        <stp>002328.SZ</stp>
        <stp>140</stp>
        <stp>2019-09-30</stp>
        <stp>1</stp>
        <tr r="L787" s="3"/>
        <tr r="L787" s="3"/>
      </tp>
      <tp>
        <v>2924145464.4899998</v>
        <stp/>
        <stp>EM_S_STM07_BS</stp>
        <stp>4</stp>
        <stp>300317.SZ</stp>
        <stp>140</stp>
        <stp>2019-09-30</stp>
        <stp>1</stp>
        <tr r="L1717" s="3"/>
        <tr r="L1717" s="3"/>
      </tp>
      <tp>
        <v>3252810536.27</v>
        <stp/>
        <stp>EM_S_STM07_BS</stp>
        <stp>4</stp>
        <stp>002327.SZ</stp>
        <stp>140</stp>
        <stp>2019-09-30</stp>
        <stp>1</stp>
        <tr r="L786" s="3"/>
        <tr r="L786" s="3"/>
      </tp>
      <tp>
        <v>4381655889.6800003</v>
        <stp/>
        <stp>EM_S_STM07_BS</stp>
        <stp>4</stp>
        <stp>300316.SZ</stp>
        <stp>140</stp>
        <stp>2019-09-30</stp>
        <stp>1</stp>
        <tr r="L1716" s="3"/>
        <tr r="L1716" s="3"/>
      </tp>
      <tp>
        <v>3208627447.2199998</v>
        <stp/>
        <stp>EM_S_STM07_BS</stp>
        <stp>4</stp>
        <stp>002326.SZ</stp>
        <stp>140</stp>
        <stp>2019-09-30</stp>
        <stp>1</stp>
        <tr r="L785" s="3"/>
        <tr r="L785" s="3"/>
      </tp>
      <tp>
        <v>5635958359.2399998</v>
        <stp/>
        <stp>EM_S_STM07_BS</stp>
        <stp>4</stp>
        <stp>300315.SZ</stp>
        <stp>140</stp>
        <stp>2019-09-30</stp>
        <stp>1</stp>
        <tr r="L1715" s="3"/>
        <tr r="L1715" s="3"/>
      </tp>
      <tp>
        <v>3301754437.5700002</v>
        <stp/>
        <stp>EM_S_STM07_BS</stp>
        <stp>4</stp>
        <stp>002325.SZ</stp>
        <stp>140</stp>
        <stp>2019-09-30</stp>
        <stp>1</stp>
        <tr r="L784" s="3"/>
        <tr r="L784" s="3"/>
      </tp>
      <tp>
        <v>807137061.97000003</v>
        <stp/>
        <stp>EM_S_STM07_BS</stp>
        <stp>4</stp>
        <stp>300314.SZ</stp>
        <stp>140</stp>
        <stp>2019-09-30</stp>
        <stp>1</stp>
        <tr r="L1714" s="3"/>
        <tr r="L1714" s="3"/>
      </tp>
      <tp>
        <v>2375624509.6399999</v>
        <stp/>
        <stp>EM_S_STM07_BS</stp>
        <stp>4</stp>
        <stp>002324.SZ</stp>
        <stp>140</stp>
        <stp>2019-09-30</stp>
        <stp>1</stp>
        <tr r="L783" s="3"/>
        <tr r="L783" s="3"/>
      </tp>
      <tp>
        <v>180134295.41999999</v>
        <stp/>
        <stp>EM_S_STM07_BS</stp>
        <stp>4</stp>
        <stp>300313.SZ</stp>
        <stp>140</stp>
        <stp>2019-09-30</stp>
        <stp>1</stp>
        <tr r="L1713" s="3"/>
        <tr r="L1713" s="3"/>
      </tp>
      <tp>
        <v>366813355.87</v>
        <stp/>
        <stp>EM_S_STM07_BS</stp>
        <stp>4</stp>
        <stp>002323.SZ</stp>
        <stp>140</stp>
        <stp>2019-09-30</stp>
        <stp>1</stp>
        <tr r="L782" s="3"/>
        <tr r="L782" s="3"/>
      </tp>
      <tp>
        <v>196516716.75</v>
        <stp/>
        <stp>EM_S_STM07_BS</stp>
        <stp>4</stp>
        <stp>300312.SZ</stp>
        <stp>140</stp>
        <stp>2019-09-30</stp>
        <stp>1</stp>
        <tr r="L1712" s="3"/>
        <tr r="L1712" s="3"/>
      </tp>
      <tp>
        <v>2819099126.7600002</v>
        <stp/>
        <stp>EM_S_STM07_BS</stp>
        <stp>4</stp>
        <stp>002322.SZ</stp>
        <stp>140</stp>
        <stp>2019-09-30</stp>
        <stp>1</stp>
        <tr r="L781" s="3"/>
        <tr r="L781" s="3"/>
      </tp>
      <tp>
        <v>1490853543.1199999</v>
        <stp/>
        <stp>EM_S_STM07_BS</stp>
        <stp>4</stp>
        <stp>300311.SZ</stp>
        <stp>140</stp>
        <stp>2019-09-30</stp>
        <stp>1</stp>
        <tr r="L1711" s="3"/>
        <tr r="L1711" s="3"/>
      </tp>
      <tp>
        <v>2637422109.1900001</v>
        <stp/>
        <stp>EM_S_STM07_BS</stp>
        <stp>4</stp>
        <stp>002321.SZ</stp>
        <stp>140</stp>
        <stp>2019-09-30</stp>
        <stp>1</stp>
        <tr r="L780" s="3"/>
        <tr r="L780" s="3"/>
      </tp>
      <tp>
        <v>1592222698.3299999</v>
        <stp/>
        <stp>EM_S_STM07_BS</stp>
        <stp>4</stp>
        <stp>300310.SZ</stp>
        <stp>140</stp>
        <stp>2019-09-30</stp>
        <stp>1</stp>
        <tr r="L1710" s="3"/>
        <tr r="L1710" s="3"/>
      </tp>
      <tp>
        <v>3710064129.0799999</v>
        <stp/>
        <stp>EM_S_STM07_BS</stp>
        <stp>4</stp>
        <stp>002320.SZ</stp>
        <stp>140</stp>
        <stp>2019-09-30</stp>
        <stp>1</stp>
        <tr r="L779" s="3"/>
        <tr r="L779" s="3"/>
      </tp>
      <tp>
        <v>942547338.25999999</v>
        <stp/>
        <stp>EM_S_STM07_BS</stp>
        <stp>4</stp>
        <stp>300329.SZ</stp>
        <stp>140</stp>
        <stp>2019-09-30</stp>
        <stp>1</stp>
        <tr r="L1729" s="3"/>
        <tr r="L1729" s="3"/>
      </tp>
      <tp>
        <v>418379134.11000001</v>
        <stp/>
        <stp>EM_S_STM07_BS</stp>
        <stp>4</stp>
        <stp>002319.SZ</stp>
        <stp>140</stp>
        <stp>2019-09-30</stp>
        <stp>1</stp>
        <tr r="L778" s="3"/>
        <tr r="L778" s="3"/>
      </tp>
      <tp>
        <v>1264838140.99</v>
        <stp/>
        <stp>EM_S_STM07_BS</stp>
        <stp>4</stp>
        <stp>300328.SZ</stp>
        <stp>140</stp>
        <stp>2019-09-30</stp>
        <stp>1</stp>
        <tr r="L1728" s="3"/>
        <tr r="L1728" s="3"/>
      </tp>
      <tp>
        <v>3307611078.5500002</v>
        <stp/>
        <stp>EM_S_STM07_BS</stp>
        <stp>4</stp>
        <stp>002318.SZ</stp>
        <stp>140</stp>
        <stp>2019-09-30</stp>
        <stp>1</stp>
        <tr r="L777" s="3"/>
        <tr r="L777" s="3"/>
      </tp>
      <tp>
        <v>888198613.19000006</v>
        <stp/>
        <stp>EM_S_STM07_BS</stp>
        <stp>4</stp>
        <stp>300327.SZ</stp>
        <stp>140</stp>
        <stp>2019-09-30</stp>
        <stp>1</stp>
        <tr r="L1727" s="3"/>
        <tr r="L1727" s="3"/>
      </tp>
      <tp>
        <v>4097116644.21</v>
        <stp/>
        <stp>EM_S_STM07_BS</stp>
        <stp>4</stp>
        <stp>002317.SZ</stp>
        <stp>140</stp>
        <stp>2019-09-30</stp>
        <stp>1</stp>
        <tr r="L776" s="3"/>
        <tr r="L776" s="3"/>
      </tp>
      <tp>
        <v>2630421692.4099998</v>
        <stp/>
        <stp>EM_S_STM07_BS</stp>
        <stp>4</stp>
        <stp>300326.SZ</stp>
        <stp>140</stp>
        <stp>2019-09-30</stp>
        <stp>1</stp>
        <tr r="L1726" s="3"/>
        <tr r="L1726" s="3"/>
      </tp>
      <tp>
        <v>913352522.33000004</v>
        <stp/>
        <stp>EM_S_STM07_BS</stp>
        <stp>4</stp>
        <stp>002316.SZ</stp>
        <stp>140</stp>
        <stp>2019-09-30</stp>
        <stp>1</stp>
        <tr r="L775" s="3"/>
        <tr r="L775" s="3"/>
      </tp>
      <tp>
        <v>1352967855.52</v>
        <stp/>
        <stp>EM_S_STM07_BS</stp>
        <stp>4</stp>
        <stp>300325.SZ</stp>
        <stp>140</stp>
        <stp>2019-09-30</stp>
        <stp>1</stp>
        <tr r="L1725" s="3"/>
        <tr r="L1725" s="3"/>
      </tp>
      <tp>
        <v>2018603864.99</v>
        <stp/>
        <stp>EM_S_STM07_BS</stp>
        <stp>4</stp>
        <stp>002315.SZ</stp>
        <stp>140</stp>
        <stp>2019-09-30</stp>
        <stp>1</stp>
        <tr r="L774" s="3"/>
        <tr r="L774" s="3"/>
      </tp>
      <tp>
        <v>5164752377.1400003</v>
        <stp/>
        <stp>EM_S_STM07_BS</stp>
        <stp>4</stp>
        <stp>300324.SZ</stp>
        <stp>140</stp>
        <stp>2019-09-30</stp>
        <stp>1</stp>
        <tr r="L1724" s="3"/>
        <tr r="L1724" s="3"/>
      </tp>
      <tp>
        <v>8159025702.1999998</v>
        <stp/>
        <stp>EM_S_STM07_BS</stp>
        <stp>4</stp>
        <stp>002314.SZ</stp>
        <stp>140</stp>
        <stp>2019-09-30</stp>
        <stp>1</stp>
        <tr r="L773" s="3"/>
        <tr r="L773" s="3"/>
      </tp>
      <tp>
        <v>5164963992.7299995</v>
        <stp/>
        <stp>EM_S_STM07_BS</stp>
        <stp>4</stp>
        <stp>300323.SZ</stp>
        <stp>140</stp>
        <stp>2019-09-30</stp>
        <stp>1</stp>
        <tr r="L1723" s="3"/>
        <tr r="L1723" s="3"/>
      </tp>
      <tp>
        <v>2104450892.4400001</v>
        <stp/>
        <stp>EM_S_STM07_BS</stp>
        <stp>4</stp>
        <stp>002313.SZ</stp>
        <stp>140</stp>
        <stp>2019-09-30</stp>
        <stp>1</stp>
        <tr r="L772" s="3"/>
        <tr r="L772" s="3"/>
      </tp>
      <tp>
        <v>667624348.52999997</v>
        <stp/>
        <stp>EM_S_STM07_BS</stp>
        <stp>4</stp>
        <stp>300322.SZ</stp>
        <stp>140</stp>
        <stp>2019-09-30</stp>
        <stp>1</stp>
        <tr r="L1722" s="3"/>
        <tr r="L1722" s="3"/>
      </tp>
      <tp>
        <v>3119525719.2600002</v>
        <stp/>
        <stp>EM_S_STM07_BS</stp>
        <stp>4</stp>
        <stp>002312.SZ</stp>
        <stp>140</stp>
        <stp>2019-09-30</stp>
        <stp>1</stp>
        <tr r="L771" s="3"/>
        <tr r="L771" s="3"/>
      </tp>
      <tp>
        <v>637107994.36000001</v>
        <stp/>
        <stp>EM_S_STM07_BS</stp>
        <stp>4</stp>
        <stp>300321.SZ</stp>
        <stp>140</stp>
        <stp>2019-09-30</stp>
        <stp>1</stp>
        <tr r="L1721" s="3"/>
        <tr r="L1721" s="3"/>
      </tp>
      <tp>
        <v>8865460910.5599995</v>
        <stp/>
        <stp>EM_S_STM07_BS</stp>
        <stp>4</stp>
        <stp>002311.SZ</stp>
        <stp>140</stp>
        <stp>2019-09-30</stp>
        <stp>1</stp>
        <tr r="L770" s="3"/>
        <tr r="L770" s="3"/>
      </tp>
      <tp>
        <v>1619098004.23</v>
        <stp/>
        <stp>EM_S_STM07_BS</stp>
        <stp>4</stp>
        <stp>300320.SZ</stp>
        <stp>140</stp>
        <stp>2019-09-30</stp>
        <stp>1</stp>
        <tr r="L1720" s="3"/>
        <tr r="L1720" s="3"/>
      </tp>
      <tp>
        <v>11634110755.719999</v>
        <stp/>
        <stp>EM_S_STM07_BS</stp>
        <stp>4</stp>
        <stp>002310.SZ</stp>
        <stp>140</stp>
        <stp>2019-09-30</stp>
        <stp>1</stp>
        <tr r="L769" s="3"/>
        <tr r="L769" s="3"/>
      </tp>
      <tp>
        <v>4781661632.4099998</v>
        <stp/>
        <stp>EM_S_STM07_BS</stp>
        <stp>4</stp>
        <stp>300339.SZ</stp>
        <stp>140</stp>
        <stp>2019-09-30</stp>
        <stp>1</stp>
        <tr r="L1739" s="3"/>
        <tr r="L1739" s="3"/>
      </tp>
      <tp>
        <v>8642337315.6299992</v>
        <stp/>
        <stp>EM_S_STM07_BS</stp>
        <stp>4</stp>
        <stp>002309.SZ</stp>
        <stp>140</stp>
        <stp>2019-09-30</stp>
        <stp>1</stp>
        <tr r="L768" s="3"/>
        <tr r="L768" s="3"/>
      </tp>
      <tp>
        <v>2131646754.1600001</v>
        <stp/>
        <stp>EM_S_STM07_BS</stp>
        <stp>4</stp>
        <stp>300338.SZ</stp>
        <stp>140</stp>
        <stp>2019-09-30</stp>
        <stp>1</stp>
        <tr r="L1738" s="3"/>
        <tr r="L1738" s="3"/>
      </tp>
      <tp>
        <v>3630846729.29</v>
        <stp/>
        <stp>EM_S_STM07_BS</stp>
        <stp>4</stp>
        <stp>002308.SZ</stp>
        <stp>140</stp>
        <stp>2019-09-30</stp>
        <stp>1</stp>
        <tr r="L767" s="3"/>
        <tr r="L767" s="3"/>
      </tp>
      <tp>
        <v>1392014174.3499999</v>
        <stp/>
        <stp>EM_S_STM07_BS</stp>
        <stp>4</stp>
        <stp>300337.SZ</stp>
        <stp>140</stp>
        <stp>2019-09-30</stp>
        <stp>1</stp>
        <tr r="L1737" s="3"/>
        <tr r="L1737" s="3"/>
      </tp>
      <tp>
        <v>1843103628</v>
        <stp/>
        <stp>EM_S_STM07_BS</stp>
        <stp>4</stp>
        <stp>002307.SZ</stp>
        <stp>140</stp>
        <stp>2019-09-30</stp>
        <stp>1</stp>
        <tr r="L766" s="3"/>
        <tr r="L766" s="3"/>
      </tp>
      <tp>
        <v>3112327695.0300002</v>
        <stp/>
        <stp>EM_S_STM07_BS</stp>
        <stp>4</stp>
        <stp>300336.SZ</stp>
        <stp>140</stp>
        <stp>2019-09-30</stp>
        <stp>1</stp>
        <tr r="L1736" s="3"/>
        <tr r="L1736" s="3"/>
      </tp>
      <tp>
        <v>6755347.71</v>
        <stp/>
        <stp>EM_S_STM07_BS</stp>
        <stp>4</stp>
        <stp>002306.SZ</stp>
        <stp>140</stp>
        <stp>2019-09-30</stp>
        <stp>1</stp>
        <tr r="L765" s="3"/>
        <tr r="L765" s="3"/>
      </tp>
      <tp>
        <v>1558497979.21</v>
        <stp/>
        <stp>EM_S_STM07_BS</stp>
        <stp>4</stp>
        <stp>300335.SZ</stp>
        <stp>140</stp>
        <stp>2019-09-30</stp>
        <stp>1</stp>
        <tr r="L1735" s="3"/>
        <tr r="L1735" s="3"/>
      </tp>
      <tp>
        <v>4466681443.79</v>
        <stp/>
        <stp>EM_S_STM07_BS</stp>
        <stp>4</stp>
        <stp>002305.SZ</stp>
        <stp>140</stp>
        <stp>2019-09-30</stp>
        <stp>1</stp>
        <tr r="L764" s="3"/>
        <tr r="L764" s="3"/>
      </tp>
      <tp>
        <v>1563112617.73</v>
        <stp/>
        <stp>EM_S_STM07_BS</stp>
        <stp>4</stp>
        <stp>300334.SZ</stp>
        <stp>140</stp>
        <stp>2019-09-30</stp>
        <stp>1</stp>
        <tr r="L1734" s="3"/>
        <tr r="L1734" s="3"/>
      </tp>
      <tp>
        <v>36274625078.980003</v>
        <stp/>
        <stp>EM_S_STM07_BS</stp>
        <stp>4</stp>
        <stp>002304.SZ</stp>
        <stp>140</stp>
        <stp>2019-09-30</stp>
        <stp>1</stp>
        <tr r="L763" s="3"/>
        <tr r="L763" s="3"/>
      </tp>
      <tp>
        <v>819151721.23000002</v>
        <stp/>
        <stp>EM_S_STM07_BS</stp>
        <stp>4</stp>
        <stp>300333.SZ</stp>
        <stp>140</stp>
        <stp>2019-09-30</stp>
        <stp>1</stp>
        <tr r="L1733" s="3"/>
        <tr r="L1733" s="3"/>
      </tp>
      <tp>
        <v>5004511939.2600002</v>
        <stp/>
        <stp>EM_S_STM07_BS</stp>
        <stp>4</stp>
        <stp>002303.SZ</stp>
        <stp>140</stp>
        <stp>2019-09-30</stp>
        <stp>1</stp>
        <tr r="L762" s="3"/>
        <tr r="L762" s="3"/>
      </tp>
      <tp>
        <v>3501138931.1999998</v>
        <stp/>
        <stp>EM_S_STM07_BS</stp>
        <stp>4</stp>
        <stp>300332.SZ</stp>
        <stp>140</stp>
        <stp>2019-09-30</stp>
        <stp>1</stp>
        <tr r="L1732" s="3"/>
        <tr r="L1732" s="3"/>
      </tp>
      <tp>
        <v>7115200059.8199997</v>
        <stp/>
        <stp>EM_S_STM07_BS</stp>
        <stp>4</stp>
        <stp>002302.SZ</stp>
        <stp>140</stp>
        <stp>2019-09-30</stp>
        <stp>1</stp>
        <tr r="L761" s="3"/>
        <tr r="L761" s="3"/>
      </tp>
      <tp>
        <v>13466546080.450001</v>
        <stp/>
        <stp>EM_S_STM07_BS</stp>
        <stp>4</stp>
        <stp>000301.SZ</stp>
        <stp>140</stp>
        <stp>2019-09-30</stp>
        <stp>1</stp>
        <tr r="L72" s="3"/>
        <tr r="L72" s="3"/>
      </tp>
      <tp>
        <v>1476877366.3</v>
        <stp/>
        <stp>EM_S_STM07_BS</stp>
        <stp>4</stp>
        <stp>300331.SZ</stp>
        <stp>140</stp>
        <stp>2019-09-30</stp>
        <stp>1</stp>
        <tr r="L1731" s="3"/>
        <tr r="L1731" s="3"/>
      </tp>
      <tp>
        <v>3436807008.23</v>
        <stp/>
        <stp>EM_S_STM07_BS</stp>
        <stp>4</stp>
        <stp>002301.SZ</stp>
        <stp>140</stp>
        <stp>2019-09-30</stp>
        <stp>1</stp>
        <tr r="L760" s="3"/>
        <tr r="L760" s="3"/>
      </tp>
      <tp>
        <v>369674787.95999998</v>
        <stp/>
        <stp>EM_S_STM07_BS</stp>
        <stp>4</stp>
        <stp>300330.SZ</stp>
        <stp>140</stp>
        <stp>2019-09-30</stp>
        <stp>1</stp>
        <tr r="L1730" s="3"/>
        <tr r="L1730" s="3"/>
      </tp>
      <tp>
        <v>1406283038.73</v>
        <stp/>
        <stp>EM_S_STM07_BS</stp>
        <stp>4</stp>
        <stp>002300.SZ</stp>
        <stp>140</stp>
        <stp>2019-09-30</stp>
        <stp>1</stp>
        <tr r="L759" s="3"/>
        <tr r="L759" s="3"/>
      </tp>
      <tp>
        <v>3580169960.6300001</v>
        <stp/>
        <stp>EM_S_STM07_BS</stp>
        <stp>4</stp>
        <stp>300349.SZ</stp>
        <stp>140</stp>
        <stp>2019-09-30</stp>
        <stp>1</stp>
        <tr r="L1749" s="3"/>
        <tr r="L1749" s="3"/>
      </tp>
      <tp>
        <v>1579272690.6800001</v>
        <stp/>
        <stp>EM_S_STM07_BS</stp>
        <stp>4</stp>
        <stp>002379.SZ</stp>
        <stp>140</stp>
        <stp>2019-09-30</stp>
        <stp>1</stp>
        <tr r="L838" s="3"/>
        <tr r="L838" s="3"/>
      </tp>
      <tp>
        <v>1352042127.6500001</v>
        <stp/>
        <stp>EM_S_STM07_BS</stp>
        <stp>4</stp>
        <stp>300348.SZ</stp>
        <stp>140</stp>
        <stp>2019-09-30</stp>
        <stp>1</stp>
        <tr r="L1748" s="3"/>
        <tr r="L1748" s="3"/>
      </tp>
      <tp>
        <v>1858952732</v>
        <stp/>
        <stp>EM_S_STM07_BS</stp>
        <stp>4</stp>
        <stp>002378.SZ</stp>
        <stp>140</stp>
        <stp>2019-09-30</stp>
        <stp>1</stp>
        <tr r="L837" s="3"/>
        <tr r="L837" s="3"/>
      </tp>
      <tp>
        <v>3864271705.48</v>
        <stp/>
        <stp>EM_S_STM07_BS</stp>
        <stp>4</stp>
        <stp>300347.SZ</stp>
        <stp>140</stp>
        <stp>2019-09-30</stp>
        <stp>1</stp>
        <tr r="L1747" s="3"/>
        <tr r="L1747" s="3"/>
      </tp>
      <tp>
        <v>5308816811.1999998</v>
        <stp/>
        <stp>EM_S_STM07_BS</stp>
        <stp>4</stp>
        <stp>002377.SZ</stp>
        <stp>140</stp>
        <stp>2019-09-30</stp>
        <stp>1</stp>
        <tr r="L836" s="3"/>
        <tr r="L836" s="3"/>
      </tp>
      <tp>
        <v>1212414961.51</v>
        <stp/>
        <stp>EM_S_STM07_BS</stp>
        <stp>4</stp>
        <stp>300346.SZ</stp>
        <stp>140</stp>
        <stp>2019-09-30</stp>
        <stp>1</stp>
        <tr r="L1746" s="3"/>
        <tr r="L1746" s="3"/>
      </tp>
      <tp>
        <v>3284752626.3899999</v>
        <stp/>
        <stp>EM_S_STM07_BS</stp>
        <stp>4</stp>
        <stp>002376.SZ</stp>
        <stp>140</stp>
        <stp>2019-09-30</stp>
        <stp>1</stp>
        <tr r="L835" s="3"/>
        <tr r="L835" s="3"/>
      </tp>
      <tp>
        <v>491405804.45999998</v>
        <stp/>
        <stp>EM_S_STM07_BS</stp>
        <stp>4</stp>
        <stp>300345.SZ</stp>
        <stp>140</stp>
        <stp>2019-09-30</stp>
        <stp>1</stp>
        <tr r="L1745" s="3"/>
        <tr r="L1745" s="3"/>
      </tp>
      <tp>
        <v>7917127923.7799997</v>
        <stp/>
        <stp>EM_S_STM07_BS</stp>
        <stp>4</stp>
        <stp>002375.SZ</stp>
        <stp>140</stp>
        <stp>2019-09-30</stp>
        <stp>1</stp>
        <tr r="L834" s="3"/>
        <tr r="L834" s="3"/>
      </tp>
      <tp>
        <v>597307356.45000005</v>
        <stp/>
        <stp>EM_S_STM07_BS</stp>
        <stp>4</stp>
        <stp>300344.SZ</stp>
        <stp>140</stp>
        <stp>2019-09-30</stp>
        <stp>1</stp>
        <tr r="L1744" s="3"/>
        <tr r="L1744" s="3"/>
      </tp>
      <tp>
        <v>2428050428.3800001</v>
        <stp/>
        <stp>EM_S_STM07_BS</stp>
        <stp>4</stp>
        <stp>002374.SZ</stp>
        <stp>140</stp>
        <stp>2019-09-30</stp>
        <stp>1</stp>
        <tr r="L833" s="3"/>
        <tr r="L833" s="3"/>
      </tp>
      <tp>
        <v>2471832293.0500002</v>
        <stp/>
        <stp>EM_S_STM07_BS</stp>
        <stp>4</stp>
        <stp>300343.SZ</stp>
        <stp>140</stp>
        <stp>2019-09-30</stp>
        <stp>1</stp>
        <tr r="L1743" s="3"/>
        <tr r="L1743" s="3"/>
      </tp>
      <tp>
        <v>8537511352.7200003</v>
        <stp/>
        <stp>EM_S_STM07_BS</stp>
        <stp>4</stp>
        <stp>002373.SZ</stp>
        <stp>140</stp>
        <stp>2019-09-30</stp>
        <stp>1</stp>
        <tr r="L832" s="3"/>
        <tr r="L832" s="3"/>
      </tp>
      <tp>
        <v>1371682606.1400001</v>
        <stp/>
        <stp>EM_S_STM07_BS</stp>
        <stp>4</stp>
        <stp>300342.SZ</stp>
        <stp>140</stp>
        <stp>2019-09-30</stp>
        <stp>1</stp>
        <tr r="L1742" s="3"/>
        <tr r="L1742" s="3"/>
      </tp>
      <tp>
        <v>3596040566.3000002</v>
        <stp/>
        <stp>EM_S_STM07_BS</stp>
        <stp>4</stp>
        <stp>002372.SZ</stp>
        <stp>140</stp>
        <stp>2019-09-30</stp>
        <stp>1</stp>
        <tr r="L831" s="3"/>
        <tr r="L831" s="3"/>
      </tp>
      <tp>
        <v>949116913.32000005</v>
        <stp/>
        <stp>EM_S_STM07_BS</stp>
        <stp>4</stp>
        <stp>300341.SZ</stp>
        <stp>140</stp>
        <stp>2019-09-30</stp>
        <stp>1</stp>
        <tr r="L1741" s="3"/>
        <tr r="L1741" s="3"/>
      </tp>
      <tp>
        <v>3743373518.6999998</v>
        <stp/>
        <stp>EM_S_STM07_BS</stp>
        <stp>4</stp>
        <stp>002371.SZ</stp>
        <stp>140</stp>
        <stp>2019-09-30</stp>
        <stp>1</stp>
        <tr r="L830" s="3"/>
        <tr r="L830" s="3"/>
      </tp>
      <tp>
        <v>1445435694.51</v>
        <stp/>
        <stp>EM_S_STM07_BS</stp>
        <stp>4</stp>
        <stp>300340.SZ</stp>
        <stp>140</stp>
        <stp>2019-09-30</stp>
        <stp>1</stp>
        <tr r="L1740" s="3"/>
        <tr r="L1740" s="3"/>
      </tp>
      <tp>
        <v>2697224192.5</v>
        <stp/>
        <stp>EM_S_STM07_BS</stp>
        <stp>4</stp>
        <stp>002370.SZ</stp>
        <stp>140</stp>
        <stp>2019-09-30</stp>
        <stp>1</stp>
        <tr r="L829" s="3"/>
        <tr r="L829" s="3"/>
      </tp>
      <tp>
        <v>1336062478.77</v>
        <stp/>
        <stp>EM_S_STM07_BS</stp>
        <stp>4</stp>
        <stp>300359.SZ</stp>
        <stp>140</stp>
        <stp>2019-09-30</stp>
        <stp>1</stp>
        <tr r="L1759" s="3"/>
        <tr r="L1759" s="3"/>
      </tp>
      <tp>
        <v>1983731489.8099999</v>
        <stp/>
        <stp>EM_S_STM07_BS</stp>
        <stp>4</stp>
        <stp>002369.SZ</stp>
        <stp>140</stp>
        <stp>2019-09-30</stp>
        <stp>1</stp>
        <tr r="L828" s="3"/>
        <tr r="L828" s="3"/>
      </tp>
      <tp>
        <v>2363687289.7399998</v>
        <stp/>
        <stp>EM_S_STM07_BS</stp>
        <stp>4</stp>
        <stp>300358.SZ</stp>
        <stp>140</stp>
        <stp>2019-09-30</stp>
        <stp>1</stp>
        <tr r="L1758" s="3"/>
        <tr r="L1758" s="3"/>
      </tp>
      <tp>
        <v>2841699454.9000001</v>
        <stp/>
        <stp>EM_S_STM07_BS</stp>
        <stp>4</stp>
        <stp>002368.SZ</stp>
        <stp>140</stp>
        <stp>2019-09-30</stp>
        <stp>1</stp>
        <tr r="L827" s="3"/>
        <tr r="L827" s="3"/>
      </tp>
      <tp>
        <v>1219153365.5</v>
        <stp/>
        <stp>EM_S_STM07_BS</stp>
        <stp>4</stp>
        <stp>300357.SZ</stp>
        <stp>140</stp>
        <stp>2019-09-30</stp>
        <stp>1</stp>
        <tr r="L1757" s="3"/>
        <tr r="L1757" s="3"/>
      </tp>
      <tp>
        <v>2925769942.73</v>
        <stp/>
        <stp>EM_S_STM07_BS</stp>
        <stp>4</stp>
        <stp>002367.SZ</stp>
        <stp>140</stp>
        <stp>2019-09-30</stp>
        <stp>1</stp>
        <tr r="L826" s="3"/>
        <tr r="L826" s="3"/>
      </tp>
      <tp>
        <v>1057113856.16</v>
        <stp/>
        <stp>EM_S_STM07_BS</stp>
        <stp>4</stp>
        <stp>300356.SZ</stp>
        <stp>140</stp>
        <stp>2019-09-30</stp>
        <stp>1</stp>
        <tr r="L1756" s="3"/>
        <tr r="L1756" s="3"/>
      </tp>
      <tp>
        <v>3085171090.0599999</v>
        <stp/>
        <stp>EM_S_STM07_BS</stp>
        <stp>4</stp>
        <stp>002366.SZ</stp>
        <stp>140</stp>
        <stp>2019-09-30</stp>
        <stp>1</stp>
        <tr r="L825" s="3"/>
        <tr r="L825" s="3"/>
      </tp>
      <tp>
        <v>3760909492.7800002</v>
        <stp/>
        <stp>EM_S_STM07_BS</stp>
        <stp>4</stp>
        <stp>300355.SZ</stp>
        <stp>140</stp>
        <stp>2019-09-30</stp>
        <stp>1</stp>
        <tr r="L1755" s="3"/>
        <tr r="L1755" s="3"/>
      </tp>
      <tp>
        <v>1607804968.8599999</v>
        <stp/>
        <stp>EM_S_STM07_BS</stp>
        <stp>4</stp>
        <stp>002365.SZ</stp>
        <stp>140</stp>
        <stp>2019-09-30</stp>
        <stp>1</stp>
        <tr r="L824" s="3"/>
        <tr r="L824" s="3"/>
      </tp>
      <tp>
        <v>358937611.14999998</v>
        <stp/>
        <stp>EM_S_STM07_BS</stp>
        <stp>4</stp>
        <stp>300354.SZ</stp>
        <stp>140</stp>
        <stp>2019-09-30</stp>
        <stp>1</stp>
        <tr r="L1754" s="3"/>
        <tr r="L1754" s="3"/>
      </tp>
      <tp>
        <v>2121163738.1099999</v>
        <stp/>
        <stp>EM_S_STM07_BS</stp>
        <stp>4</stp>
        <stp>002364.SZ</stp>
        <stp>140</stp>
        <stp>2019-09-30</stp>
        <stp>1</stp>
        <tr r="L823" s="3"/>
        <tr r="L823" s="3"/>
      </tp>
      <tp>
        <v>2348772850.2800002</v>
        <stp/>
        <stp>EM_S_STM07_BS</stp>
        <stp>4</stp>
        <stp>300353.SZ</stp>
        <stp>140</stp>
        <stp>2019-09-30</stp>
        <stp>1</stp>
        <tr r="L1753" s="3"/>
        <tr r="L1753" s="3"/>
      </tp>
      <tp>
        <v>2365673907.1500001</v>
        <stp/>
        <stp>EM_S_STM07_BS</stp>
        <stp>4</stp>
        <stp>002363.SZ</stp>
        <stp>140</stp>
        <stp>2019-09-30</stp>
        <stp>1</stp>
        <tr r="L822" s="3"/>
        <tr r="L822" s="3"/>
      </tp>
      <tp>
        <v>2336394669.3499999</v>
        <stp/>
        <stp>EM_S_STM07_BS</stp>
        <stp>4</stp>
        <stp>300352.SZ</stp>
        <stp>140</stp>
        <stp>2019-09-30</stp>
        <stp>1</stp>
        <tr r="L1752" s="3"/>
        <tr r="L1752" s="3"/>
      </tp>
      <tp>
        <v>895479087.00999999</v>
        <stp/>
        <stp>EM_S_STM07_BS</stp>
        <stp>4</stp>
        <stp>002362.SZ</stp>
        <stp>140</stp>
        <stp>2019-09-30</stp>
        <stp>1</stp>
        <tr r="L821" s="3"/>
        <tr r="L821" s="3"/>
      </tp>
      <tp>
        <v>2402789263.6999998</v>
        <stp/>
        <stp>EM_S_STM07_BS</stp>
        <stp>4</stp>
        <stp>300351.SZ</stp>
        <stp>140</stp>
        <stp>2019-09-30</stp>
        <stp>1</stp>
        <tr r="L1751" s="3"/>
        <tr r="L1751" s="3"/>
      </tp>
      <tp>
        <v>1792142057.28</v>
        <stp/>
        <stp>EM_S_STM07_BS</stp>
        <stp>4</stp>
        <stp>002361.SZ</stp>
        <stp>140</stp>
        <stp>2019-09-30</stp>
        <stp>1</stp>
        <tr r="L820" s="3"/>
        <tr r="L820" s="3"/>
      </tp>
      <tp>
        <v>996189574.11000001</v>
        <stp/>
        <stp>EM_S_STM07_BS</stp>
        <stp>4</stp>
        <stp>300350.SZ</stp>
        <stp>140</stp>
        <stp>2019-09-30</stp>
        <stp>1</stp>
        <tr r="L1750" s="3"/>
        <tr r="L1750" s="3"/>
      </tp>
      <tp>
        <v>1054512863.73</v>
        <stp/>
        <stp>EM_S_STM07_BS</stp>
        <stp>4</stp>
        <stp>002360.SZ</stp>
        <stp>140</stp>
        <stp>2019-09-30</stp>
        <stp>1</stp>
        <tr r="L819" s="3"/>
        <tr r="L819" s="3"/>
      </tp>
      <tp>
        <v>3113814893.0900002</v>
        <stp/>
        <stp>EM_S_STM07_BS</stp>
        <stp>4</stp>
        <stp>300369.SZ</stp>
        <stp>140</stp>
        <stp>2019-09-30</stp>
        <stp>1</stp>
        <tr r="L1768" s="3"/>
        <tr r="L1768" s="3"/>
      </tp>
      <tp>
        <v>4262696023.3899999</v>
        <stp/>
        <stp>EM_S_STM07_BS</stp>
        <stp>4</stp>
        <stp>002359.SZ</stp>
        <stp>140</stp>
        <stp>2019-09-30</stp>
        <stp>1</stp>
        <tr r="L818" s="3"/>
        <tr r="L818" s="3"/>
      </tp>
      <tp>
        <v>855220183.40999997</v>
        <stp/>
        <stp>EM_S_STM07_BS</stp>
        <stp>4</stp>
        <stp>300368.SZ</stp>
        <stp>140</stp>
        <stp>2019-09-30</stp>
        <stp>1</stp>
        <tr r="L1767" s="3"/>
        <tr r="L1767" s="3"/>
      </tp>
      <tp>
        <v>5008897137.1999998</v>
        <stp/>
        <stp>EM_S_STM07_BS</stp>
        <stp>4</stp>
        <stp>002358.SZ</stp>
        <stp>140</stp>
        <stp>2019-09-30</stp>
        <stp>1</stp>
        <tr r="L817" s="3"/>
        <tr r="L817" s="3"/>
      </tp>
      <tp>
        <v>3712254029.4899998</v>
        <stp/>
        <stp>EM_S_STM07_BS</stp>
        <stp>4</stp>
        <stp>300367.SZ</stp>
        <stp>140</stp>
        <stp>2019-09-30</stp>
        <stp>1</stp>
        <tr r="L1766" s="3"/>
        <tr r="L1766" s="3"/>
      </tp>
      <tp>
        <v>1175171948.5599999</v>
        <stp/>
        <stp>EM_S_STM07_BS</stp>
        <stp>4</stp>
        <stp>002357.SZ</stp>
        <stp>140</stp>
        <stp>2019-09-30</stp>
        <stp>1</stp>
        <tr r="L816" s="3"/>
        <tr r="L816" s="3"/>
      </tp>
      <tp>
        <v>2440155207.1100001</v>
        <stp/>
        <stp>EM_S_STM07_BS</stp>
        <stp>4</stp>
        <stp>300366.SZ</stp>
        <stp>140</stp>
        <stp>2019-09-30</stp>
        <stp>1</stp>
        <tr r="L1765" s="3"/>
        <tr r="L1765" s="3"/>
      </tp>
      <tp>
        <v>-262937210.53</v>
        <stp/>
        <stp>EM_S_STM07_BS</stp>
        <stp>4</stp>
        <stp>002356.SZ</stp>
        <stp>140</stp>
        <stp>2019-09-30</stp>
        <stp>1</stp>
        <tr r="L815" s="3"/>
        <tr r="L815" s="3"/>
      </tp>
      <tp>
        <v>1940917348.3299999</v>
        <stp/>
        <stp>EM_S_STM07_BS</stp>
        <stp>4</stp>
        <stp>300365.SZ</stp>
        <stp>140</stp>
        <stp>2019-09-30</stp>
        <stp>1</stp>
        <tr r="L1764" s="3"/>
        <tr r="L1764" s="3"/>
      </tp>
      <tp>
        <v>2811410828.0599999</v>
        <stp/>
        <stp>EM_S_STM07_BS</stp>
        <stp>4</stp>
        <stp>002355.SZ</stp>
        <stp>140</stp>
        <stp>2019-09-30</stp>
        <stp>1</stp>
        <tr r="L814" s="3"/>
        <tr r="L814" s="3"/>
      </tp>
      <tp>
        <v>2007360412.1800001</v>
        <stp/>
        <stp>EM_S_STM07_BS</stp>
        <stp>4</stp>
        <stp>300364.SZ</stp>
        <stp>140</stp>
        <stp>2019-09-30</stp>
        <stp>1</stp>
        <tr r="L1763" s="3"/>
        <tr r="L1763" s="3"/>
      </tp>
      <tp>
        <v>1590660163.46</v>
        <stp/>
        <stp>EM_S_STM07_BS</stp>
        <stp>4</stp>
        <stp>002354.SZ</stp>
        <stp>140</stp>
        <stp>2019-09-30</stp>
        <stp>1</stp>
        <tr r="L813" s="3"/>
        <tr r="L813" s="3"/>
      </tp>
      <tp>
        <v>3001601922.29</v>
        <stp/>
        <stp>EM_S_STM07_BS</stp>
        <stp>4</stp>
        <stp>300363.SZ</stp>
        <stp>140</stp>
        <stp>2019-09-30</stp>
        <stp>1</stp>
        <tr r="L1762" s="3"/>
        <tr r="L1762" s="3"/>
      </tp>
      <tp>
        <v>9279865386.4699993</v>
        <stp/>
        <stp>EM_S_STM07_BS</stp>
        <stp>4</stp>
        <stp>002353.SZ</stp>
        <stp>140</stp>
        <stp>2019-09-30</stp>
        <stp>1</stp>
        <tr r="L812" s="3"/>
        <tr r="L812" s="3"/>
      </tp>
      <tp>
        <v>-807600623.73000002</v>
        <stp/>
        <stp>EM_S_STM07_BS</stp>
        <stp>4</stp>
        <stp>300362.SZ</stp>
        <stp>140</stp>
        <stp>2019-09-30</stp>
        <stp>1</stp>
        <tr r="L1761" s="3"/>
        <tr r="L1761" s="3"/>
      </tp>
      <tp>
        <v>39727485488.900002</v>
        <stp/>
        <stp>EM_S_STM07_BS</stp>
        <stp>4</stp>
        <stp>002352.SZ</stp>
        <stp>140</stp>
        <stp>2019-09-30</stp>
        <stp>1</stp>
        <tr r="L811" s="3"/>
        <tr r="L811" s="3"/>
      </tp>
      <tp>
        <v>1829038379.1500001</v>
        <stp/>
        <stp>EM_S_STM07_BS</stp>
        <stp>4</stp>
        <stp>002351.SZ</stp>
        <stp>140</stp>
        <stp>2019-09-30</stp>
        <stp>1</stp>
        <tr r="L810" s="3"/>
        <tr r="L810" s="3"/>
      </tp>
      <tp>
        <v>2148069711.5500002</v>
        <stp/>
        <stp>EM_S_STM07_BS</stp>
        <stp>4</stp>
        <stp>300360.SZ</stp>
        <stp>140</stp>
        <stp>2019-09-30</stp>
        <stp>1</stp>
        <tr r="L1760" s="3"/>
        <tr r="L1760" s="3"/>
      </tp>
      <tp>
        <v>1755471943.97</v>
        <stp/>
        <stp>EM_S_STM07_BS</stp>
        <stp>4</stp>
        <stp>002350.SZ</stp>
        <stp>140</stp>
        <stp>2019-09-30</stp>
        <stp>1</stp>
        <tr r="L809" s="3"/>
        <tr r="L809" s="3"/>
      </tp>
      <tp>
        <v>1532019185.6099999</v>
        <stp/>
        <stp>EM_S_STM07_BS</stp>
        <stp>4</stp>
        <stp>300379.SZ</stp>
        <stp>140</stp>
        <stp>2019-09-30</stp>
        <stp>1</stp>
        <tr r="L1777" s="3"/>
        <tr r="L1777" s="3"/>
      </tp>
      <tp>
        <v>2030623913.1900001</v>
        <stp/>
        <stp>EM_S_STM07_BS</stp>
        <stp>4</stp>
        <stp>002349.SZ</stp>
        <stp>140</stp>
        <stp>2019-09-30</stp>
        <stp>1</stp>
        <tr r="L808" s="3"/>
        <tr r="L808" s="3"/>
      </tp>
      <tp>
        <v>1346994738.24</v>
        <stp/>
        <stp>EM_S_STM07_BS</stp>
        <stp>4</stp>
        <stp>300378.SZ</stp>
        <stp>140</stp>
        <stp>2019-09-30</stp>
        <stp>1</stp>
        <tr r="L1776" s="3"/>
        <tr r="L1776" s="3"/>
      </tp>
      <tp>
        <v>1311355562.1500001</v>
        <stp/>
        <stp>EM_S_STM07_BS</stp>
        <stp>4</stp>
        <stp>002348.SZ</stp>
        <stp>140</stp>
        <stp>2019-09-30</stp>
        <stp>1</stp>
        <tr r="L807" s="3"/>
        <tr r="L807" s="3"/>
      </tp>
      <tp>
        <v>2769295917.5799999</v>
        <stp/>
        <stp>EM_S_STM07_BS</stp>
        <stp>4</stp>
        <stp>300377.SZ</stp>
        <stp>140</stp>
        <stp>2019-09-30</stp>
        <stp>1</stp>
        <tr r="L1775" s="3"/>
        <tr r="L1775" s="3"/>
      </tp>
      <tp>
        <v>1146543420.77</v>
        <stp/>
        <stp>EM_S_STM07_BS</stp>
        <stp>4</stp>
        <stp>002347.SZ</stp>
        <stp>140</stp>
        <stp>2019-09-30</stp>
        <stp>1</stp>
        <tr r="L806" s="3"/>
        <tr r="L806" s="3"/>
      </tp>
      <tp>
        <v>5191382045.7399998</v>
        <stp/>
        <stp>EM_S_STM07_BS</stp>
        <stp>4</stp>
        <stp>300376.SZ</stp>
        <stp>140</stp>
        <stp>2019-09-30</stp>
        <stp>1</stp>
        <tr r="L1774" s="3"/>
        <tr r="L1774" s="3"/>
      </tp>
      <tp>
        <v>2092444105.3800001</v>
        <stp/>
        <stp>EM_S_STM07_BS</stp>
        <stp>4</stp>
        <stp>002346.SZ</stp>
        <stp>140</stp>
        <stp>2019-09-30</stp>
        <stp>1</stp>
        <tr r="L805" s="3"/>
        <tr r="L805" s="3"/>
      </tp>
      <tp>
        <v>2125471310.8199999</v>
        <stp/>
        <stp>EM_S_STM07_BS</stp>
        <stp>4</stp>
        <stp>300375.SZ</stp>
        <stp>140</stp>
        <stp>2019-09-30</stp>
        <stp>1</stp>
        <tr r="L1773" s="3"/>
        <tr r="L1773" s="3"/>
      </tp>
      <tp>
        <v>3504935056.04</v>
        <stp/>
        <stp>EM_S_STM07_BS</stp>
        <stp>4</stp>
        <stp>002345.SZ</stp>
        <stp>140</stp>
        <stp>2019-09-30</stp>
        <stp>1</stp>
        <tr r="L804" s="3"/>
        <tr r="L804" s="3"/>
      </tp>
      <tp>
        <v>1510102190.1099999</v>
        <stp/>
        <stp>EM_S_STM07_BS</stp>
        <stp>4</stp>
        <stp>300374.SZ</stp>
        <stp>140</stp>
        <stp>2019-09-30</stp>
        <stp>1</stp>
        <tr r="L1772" s="3"/>
        <tr r="L1772" s="3"/>
      </tp>
      <tp>
        <v>7693457604.8000002</v>
        <stp/>
        <stp>EM_S_STM07_BS</stp>
        <stp>4</stp>
        <stp>002344.SZ</stp>
        <stp>140</stp>
        <stp>2019-09-30</stp>
        <stp>1</stp>
        <tr r="L803" s="3"/>
        <tr r="L803" s="3"/>
      </tp>
      <tp>
        <v>2449744881.54</v>
        <stp/>
        <stp>EM_S_STM07_BS</stp>
        <stp>4</stp>
        <stp>300373.SZ</stp>
        <stp>140</stp>
        <stp>2019-09-30</stp>
        <stp>1</stp>
        <tr r="L1771" s="3"/>
        <tr r="L1771" s="3"/>
      </tp>
      <tp>
        <v>1565682440.6199999</v>
        <stp/>
        <stp>EM_S_STM07_BS</stp>
        <stp>4</stp>
        <stp>002343.SZ</stp>
        <stp>140</stp>
        <stp>2019-09-30</stp>
        <stp>1</stp>
        <tr r="L802" s="3"/>
        <tr r="L802" s="3"/>
      </tp>
      <tp>
        <v>2429782948.6199999</v>
        <stp/>
        <stp>EM_S_STM07_BS</stp>
        <stp>4</stp>
        <stp>002342.SZ</stp>
        <stp>140</stp>
        <stp>2019-09-30</stp>
        <stp>1</stp>
        <tr r="L801" s="3"/>
        <tr r="L801" s="3"/>
      </tp>
      <tp>
        <v>678387820.61000001</v>
        <stp/>
        <stp>EM_S_STM07_BS</stp>
        <stp>4</stp>
        <stp>300371.SZ</stp>
        <stp>140</stp>
        <stp>2019-09-30</stp>
        <stp>1</stp>
        <tr r="L1770" s="3"/>
        <tr r="L1770" s="3"/>
      </tp>
      <tp>
        <v>5158005158.1800003</v>
        <stp/>
        <stp>EM_S_STM07_BS</stp>
        <stp>4</stp>
        <stp>002341.SZ</stp>
        <stp>140</stp>
        <stp>2019-09-30</stp>
        <stp>1</stp>
        <tr r="L800" s="3"/>
        <tr r="L800" s="3"/>
      </tp>
      <tp>
        <v>856883376.62</v>
        <stp/>
        <stp>EM_S_STM07_BS</stp>
        <stp>4</stp>
        <stp>300370.SZ</stp>
        <stp>140</stp>
        <stp>2019-09-30</stp>
        <stp>1</stp>
        <tr r="L1769" s="3"/>
        <tr r="L1769" s="3"/>
      </tp>
      <tp>
        <v>10320604459.540001</v>
        <stp/>
        <stp>EM_S_STM07_BS</stp>
        <stp>4</stp>
        <stp>002340.SZ</stp>
        <stp>140</stp>
        <stp>2019-09-30</stp>
        <stp>1</stp>
        <tr r="L799" s="3"/>
        <tr r="L799" s="3"/>
      </tp>
      <tp>
        <v>4348800537.3800001</v>
        <stp/>
        <stp>EM_S_STM07_BS</stp>
        <stp>4</stp>
        <stp>600399.SH</stp>
        <stp>140</stp>
        <stp>2019-09-30</stp>
        <stp>1</stp>
        <tr r="L2526" s="3"/>
        <tr r="L2526" s="3"/>
      </tp>
      <tp>
        <v>2352463859.2800002</v>
        <stp/>
        <stp>EM_S_STM07_BS</stp>
        <stp>4</stp>
        <stp>603399.SH</stp>
        <stp>140</stp>
        <stp>2019-09-30</stp>
        <stp>1</stp>
        <tr r="L3408" s="3"/>
        <tr r="L3408" s="3"/>
      </tp>
      <tp>
        <v>2654896000000</v>
        <stp/>
        <stp>EM_S_STM07_BS</stp>
        <stp>4</stp>
        <stp>601398.SH</stp>
        <stp>140</stp>
        <stp>2019-09-30</stp>
        <stp>1</stp>
        <tr r="L3093" s="3"/>
        <tr r="L3093" s="3"/>
      </tp>
      <tp>
        <v>13192697893.610001</v>
        <stp/>
        <stp>EM_S_STM07_BS</stp>
        <stp>4</stp>
        <stp>600398.SH</stp>
        <stp>140</stp>
        <stp>2019-09-30</stp>
        <stp>1</stp>
        <tr r="L2525" s="3"/>
        <tr r="L2525" s="3"/>
      </tp>
      <tp>
        <v>726114838.79999995</v>
        <stp/>
        <stp>EM_S_STM07_BS</stp>
        <stp>4</stp>
        <stp>603398.SH</stp>
        <stp>140</stp>
        <stp>2019-09-30</stp>
        <stp>1</stp>
        <tr r="L3407" s="3"/>
        <tr r="L3407" s="3"/>
      </tp>
      <tp>
        <v>760933563.53999996</v>
        <stp/>
        <stp>EM_S_STM07_BS</stp>
        <stp>4</stp>
        <stp>600397.SH</stp>
        <stp>140</stp>
        <stp>2019-09-30</stp>
        <stp>1</stp>
        <tr r="L2524" s="3"/>
        <tr r="L2524" s="3"/>
      </tp>
      <tp>
        <v>1920642318.73</v>
        <stp/>
        <stp>EM_S_STM07_BS</stp>
        <stp>4</stp>
        <stp>600396.SH</stp>
        <stp>140</stp>
        <stp>2019-09-30</stp>
        <stp>1</stp>
        <tr r="L2523" s="3"/>
        <tr r="L2523" s="3"/>
      </tp>
      <tp>
        <v>916271511.41999996</v>
        <stp/>
        <stp>EM_S_STM07_BS</stp>
        <stp>4</stp>
        <stp>603396.SH</stp>
        <stp>140</stp>
        <stp>2019-09-30</stp>
        <stp>1</stp>
        <tr r="L3406" s="3"/>
        <tr r="L3406" s="3"/>
      </tp>
      <tp>
        <v>7085845455.3900003</v>
        <stp/>
        <stp>EM_S_STM07_BS</stp>
        <stp>4</stp>
        <stp>600395.SH</stp>
        <stp>140</stp>
        <stp>2019-09-30</stp>
        <stp>1</stp>
        <tr r="L2522" s="3"/>
        <tr r="L2522" s="3"/>
      </tp>
      <tp>
        <v>6294991028.04</v>
        <stp/>
        <stp>EM_S_STM07_BS</stp>
        <stp>4</stp>
        <stp>600393.SH</stp>
        <stp>140</stp>
        <stp>2019-09-30</stp>
        <stp>1</stp>
        <tr r="L2521" s="3"/>
        <tr r="L2521" s="3"/>
      </tp>
      <tp>
        <v>2385838209.5900002</v>
        <stp/>
        <stp>EM_S_STM07_BS</stp>
        <stp>4</stp>
        <stp>603393.SH</stp>
        <stp>140</stp>
        <stp>2019-09-30</stp>
        <stp>1</stp>
        <tr r="L3405" s="3"/>
        <tr r="L3405" s="3"/>
      </tp>
      <tp>
        <v>5434206080.5500002</v>
        <stp/>
        <stp>EM_S_STM07_BS</stp>
        <stp>4</stp>
        <stp>600392.SH</stp>
        <stp>140</stp>
        <stp>2019-09-30</stp>
        <stp>1</stp>
        <tr r="L2520" s="3"/>
        <tr r="L2520" s="3"/>
      </tp>
      <tp>
        <v>1421594410.0999999</v>
        <stp/>
        <stp>EM_S_STM07_BS</stp>
        <stp>4</stp>
        <stp>600391.SH</stp>
        <stp>140</stp>
        <stp>2019-09-30</stp>
        <stp>1</stp>
        <tr r="L2519" s="3"/>
        <tr r="L2519" s="3"/>
      </tp>
      <tp>
        <v>210621220000</v>
        <stp/>
        <stp>EM_S_STM07_BS</stp>
        <stp>4</stp>
        <stp>601390.SH</stp>
        <stp>140</stp>
        <stp>2019-09-30</stp>
        <stp>1</stp>
        <tr r="L3092" s="3"/>
        <tr r="L3092" s="3"/>
      </tp>
      <tp>
        <v>34406022168.910004</v>
        <stp/>
        <stp>EM_S_STM07_BS</stp>
        <stp>4</stp>
        <stp>600390.SH</stp>
        <stp>140</stp>
        <stp>2019-09-30</stp>
        <stp>1</stp>
        <tr r="L2518" s="3"/>
        <tr r="L2518" s="3"/>
      </tp>
      <tp>
        <v>864784825.82000005</v>
        <stp/>
        <stp>EM_S_STM07_BS</stp>
        <stp>4</stp>
        <stp>603390.SH</stp>
        <stp>140</stp>
        <stp>2019-09-30</stp>
        <stp>1</stp>
        <tr r="L3404" s="3"/>
        <tr r="L3404" s="3"/>
      </tp>
      <tp>
        <v>1970827578.8199999</v>
        <stp/>
        <stp>EM_S_STM07_BS</stp>
        <stp>4</stp>
        <stp>600389.SH</stp>
        <stp>140</stp>
        <stp>2019-09-30</stp>
        <stp>1</stp>
        <tr r="L2517" s="3"/>
        <tr r="L2517" s="3"/>
      </tp>
      <tp>
        <v>737770988.76999998</v>
        <stp/>
        <stp>EM_S_STM07_BS</stp>
        <stp>4</stp>
        <stp>603389.SH</stp>
        <stp>140</stp>
        <stp>2019-09-30</stp>
        <stp>1</stp>
        <tr r="L3403" s="3"/>
        <tr r="L3403" s="3"/>
      </tp>
      <tp>
        <v>2655845280.3200002</v>
        <stp/>
        <stp>EM_S_STM07_BS</stp>
        <stp>4</stp>
        <stp>601388.SH</stp>
        <stp>140</stp>
        <stp>2019-09-30</stp>
        <stp>1</stp>
        <tr r="L3091" s="3"/>
        <tr r="L3091" s="3"/>
      </tp>
      <tp>
        <v>5492258943.3299999</v>
        <stp/>
        <stp>EM_S_STM07_BS</stp>
        <stp>4</stp>
        <stp>600388.SH</stp>
        <stp>140</stp>
        <stp>2019-09-30</stp>
        <stp>1</stp>
        <tr r="L2516" s="3"/>
        <tr r="L2516" s="3"/>
      </tp>
      <tp>
        <v>983129520.58000004</v>
        <stp/>
        <stp>EM_S_STM07_BS</stp>
        <stp>4</stp>
        <stp>603388.SH</stp>
        <stp>140</stp>
        <stp>2019-09-30</stp>
        <stp>1</stp>
        <tr r="L3402" s="3"/>
        <tr r="L3402" s="3"/>
      </tp>
      <tp>
        <v>3032586352.4200001</v>
        <stp/>
        <stp>EM_S_STM07_BS</stp>
        <stp>4</stp>
        <stp>600387.SH</stp>
        <stp>140</stp>
        <stp>2019-09-30</stp>
        <stp>1</stp>
        <tr r="L2515" s="3"/>
        <tr r="L2515" s="3"/>
      </tp>
      <tp>
        <v>1483789396.5699999</v>
        <stp/>
        <stp>EM_S_STM07_BS</stp>
        <stp>4</stp>
        <stp>603387.SH</stp>
        <stp>140</stp>
        <stp>2019-09-30</stp>
        <stp>1</stp>
        <tr r="L3401" s="3"/>
        <tr r="L3401" s="3"/>
      </tp>
      <tp>
        <v>1753586220.1400001</v>
        <stp/>
        <stp>EM_S_STM07_BS</stp>
        <stp>4</stp>
        <stp>600386.SH</stp>
        <stp>140</stp>
        <stp>2019-09-30</stp>
        <stp>1</stp>
        <tr r="L2514" s="3"/>
        <tr r="L2514" s="3"/>
      </tp>
      <tp>
        <v>1003976913.6799999</v>
        <stp/>
        <stp>EM_S_STM07_BS</stp>
        <stp>4</stp>
        <stp>603386.SH</stp>
        <stp>140</stp>
        <stp>2019-09-30</stp>
        <stp>1</stp>
        <tr r="L3400" s="3"/>
        <tr r="L3400" s="3"/>
      </tp>
      <tp>
        <v>55095096.119999997</v>
        <stp/>
        <stp>EM_S_STM07_BS</stp>
        <stp>4</stp>
        <stp>600385.SH</stp>
        <stp>140</stp>
        <stp>2019-09-30</stp>
        <stp>1</stp>
        <tr r="L2513" s="3"/>
        <tr r="L2513" s="3"/>
      </tp>
      <tp>
        <v>3279275026.6700001</v>
        <stp/>
        <stp>EM_S_STM07_BS</stp>
        <stp>4</stp>
        <stp>603385.SH</stp>
        <stp>140</stp>
        <stp>2019-09-30</stp>
        <stp>1</stp>
        <tr r="L3399" s="3"/>
        <tr r="L3399" s="3"/>
      </tp>
      <tp>
        <v>49108141316.68</v>
        <stp/>
        <stp>EM_S_STM07_BS</stp>
        <stp>4</stp>
        <stp>600383.SH</stp>
        <stp>140</stp>
        <stp>2019-09-30</stp>
        <stp>1</stp>
        <tr r="L2512" s="3"/>
        <tr r="L2512" s="3"/>
      </tp>
      <tp>
        <v>1044113279.95</v>
        <stp/>
        <stp>EM_S_STM07_BS</stp>
        <stp>4</stp>
        <stp>603383.SH</stp>
        <stp>140</stp>
        <stp>2019-09-30</stp>
        <stp>1</stp>
        <tr r="L3398" s="3"/>
        <tr r="L3398" s="3"/>
      </tp>
      <tp>
        <v>5760367069.6000004</v>
        <stp/>
        <stp>EM_S_STM07_BS</stp>
        <stp>4</stp>
        <stp>600382.SH</stp>
        <stp>140</stp>
        <stp>2019-09-30</stp>
        <stp>1</stp>
        <tr r="L2511" s="3"/>
        <tr r="L2511" s="3"/>
      </tp>
      <tp>
        <v>674493749.67999995</v>
        <stp/>
        <stp>EM_S_STM07_BS</stp>
        <stp>4</stp>
        <stp>688389.SH</stp>
        <stp>140</stp>
        <stp>2019-09-30</stp>
        <stp>1</stp>
        <tr r="L3735" s="3"/>
        <tr r="L3735" s="3"/>
      </tp>
      <tp>
        <v>2354424806.7800002</v>
        <stp/>
        <stp>EM_S_STM07_BS</stp>
        <stp>4</stp>
        <stp>600381.SH</stp>
        <stp>140</stp>
        <stp>2019-09-30</stp>
        <stp>1</stp>
        <tr r="L2510" s="3"/>
        <tr r="L2510" s="3"/>
      </tp>
      <tp>
        <v>2462151783.4200001</v>
        <stp/>
        <stp>EM_S_STM07_BS</stp>
        <stp>4</stp>
        <stp>688388.SH</stp>
        <stp>140</stp>
        <stp>2019-09-30</stp>
        <stp>1</stp>
        <tr r="L3734" s="3"/>
        <tr r="L3734" s="3"/>
      </tp>
      <tp>
        <v>10311373660.15</v>
        <stp/>
        <stp>EM_S_STM07_BS</stp>
        <stp>4</stp>
        <stp>600380.SH</stp>
        <stp>140</stp>
        <stp>2019-09-30</stp>
        <stp>1</stp>
        <tr r="L2509" s="3"/>
        <tr r="L2509" s="3"/>
      </tp>
      <tp>
        <v>807821835.11000001</v>
        <stp/>
        <stp>EM_S_STM07_BS</stp>
        <stp>4</stp>
        <stp>603380.SH</stp>
        <stp>140</stp>
        <stp>2019-09-30</stp>
        <stp>1</stp>
        <tr r="L3397" s="3"/>
        <tr r="L3397" s="3"/>
      </tp>
      <tp>
        <v>540695888.37</v>
        <stp/>
        <stp>EM_S_STM07_BS</stp>
        <stp>4</stp>
        <stp>600379.SH</stp>
        <stp>140</stp>
        <stp>2019-09-30</stp>
        <stp>1</stp>
        <tr r="L2508" s="3"/>
        <tr r="L2508" s="3"/>
      </tp>
      <tp>
        <v>4924077445.2600002</v>
        <stp/>
        <stp>EM_S_STM07_BS</stp>
        <stp>4</stp>
        <stp>603379.SH</stp>
        <stp>140</stp>
        <stp>2019-09-30</stp>
        <stp>1</stp>
        <tr r="L3396" s="3"/>
        <tr r="L3396" s="3"/>
      </tp>
      <tp>
        <v>5870641926.0799999</v>
        <stp/>
        <stp>EM_S_STM07_BS</stp>
        <stp>4</stp>
        <stp>600378.SH</stp>
        <stp>140</stp>
        <stp>2019-09-30</stp>
        <stp>1</stp>
        <tr r="L2507" s="3"/>
        <tr r="L2507" s="3"/>
      </tp>
      <tp>
        <v>1339184872.8699999</v>
        <stp/>
        <stp>EM_S_STM07_BS</stp>
        <stp>4</stp>
        <stp>603378.SH</stp>
        <stp>140</stp>
        <stp>2019-09-30</stp>
        <stp>1</stp>
        <tr r="L3395" s="3"/>
        <tr r="L3395" s="3"/>
      </tp>
      <tp>
        <v>34406977729.82</v>
        <stp/>
        <stp>EM_S_STM07_BS</stp>
        <stp>4</stp>
        <stp>601377.SH</stp>
        <stp>140</stp>
        <stp>2019-09-30</stp>
        <stp>1</stp>
        <tr r="L3090" s="3"/>
        <tr r="L3090" s="3"/>
      </tp>
      <tp>
        <v>27670923793</v>
        <stp/>
        <stp>EM_S_STM07_BS</stp>
        <stp>4</stp>
        <stp>600377.SH</stp>
        <stp>140</stp>
        <stp>2019-09-30</stp>
        <stp>1</stp>
        <tr r="L2506" s="3"/>
        <tr r="L2506" s="3"/>
      </tp>
      <tp>
        <v>1710963013.71</v>
        <stp/>
        <stp>EM_S_STM07_BS</stp>
        <stp>4</stp>
        <stp>603377.SH</stp>
        <stp>140</stp>
        <stp>2019-09-30</stp>
        <stp>1</stp>
        <tr r="L3394" s="3"/>
        <tr r="L3394" s="3"/>
      </tp>
      <tp>
        <v>29005772539.380001</v>
        <stp/>
        <stp>EM_S_STM07_BS</stp>
        <stp>4</stp>
        <stp>600376.SH</stp>
        <stp>140</stp>
        <stp>2019-09-30</stp>
        <stp>1</stp>
        <tr r="L2505" s="3"/>
        <tr r="L2505" s="3"/>
      </tp>
      <tp>
        <v>9994899404.4200001</v>
        <stp/>
        <stp>EM_S_STM07_BS</stp>
        <stp>4</stp>
        <stp>601375.SH</stp>
        <stp>140</stp>
        <stp>2019-09-30</stp>
        <stp>1</stp>
        <tr r="L3089" s="3"/>
        <tr r="L3089" s="3"/>
      </tp>
      <tp>
        <v>2820689545.1599998</v>
        <stp/>
        <stp>EM_S_STM07_BS</stp>
        <stp>4</stp>
        <stp>600375.SH</stp>
        <stp>140</stp>
        <stp>2019-09-30</stp>
        <stp>1</stp>
        <tr r="L2504" s="3"/>
        <tr r="L2504" s="3"/>
      </tp>
      <tp>
        <v>13639422272.93</v>
        <stp/>
        <stp>EM_S_STM07_BS</stp>
        <stp>4</stp>
        <stp>600373.SH</stp>
        <stp>140</stp>
        <stp>2019-09-30</stp>
        <stp>1</stp>
        <tr r="L2503" s="3"/>
        <tr r="L2503" s="3"/>
      </tp>
      <tp>
        <v>7748017694.8999996</v>
        <stp/>
        <stp>EM_S_STM07_BS</stp>
        <stp>4</stp>
        <stp>600372.SH</stp>
        <stp>140</stp>
        <stp>2019-09-30</stp>
        <stp>1</stp>
        <tr r="L2502" s="3"/>
        <tr r="L2502" s="3"/>
      </tp>
      <tp>
        <v>475604845.00999999</v>
        <stp/>
        <stp>EM_S_STM07_BS</stp>
        <stp>4</stp>
        <stp>600371.SH</stp>
        <stp>140</stp>
        <stp>2019-09-30</stp>
        <stp>1</stp>
        <tr r="L2501" s="3"/>
        <tr r="L2501" s="3"/>
      </tp>
      <tp>
        <v>1335593308.1400001</v>
        <stp/>
        <stp>EM_S_STM07_BS</stp>
        <stp>4</stp>
        <stp>600370.SH</stp>
        <stp>140</stp>
        <stp>2019-09-30</stp>
        <stp>1</stp>
        <tr r="L2500" s="3"/>
        <tr r="L2500" s="3"/>
      </tp>
      <tp>
        <v>3794243207.96</v>
        <stp/>
        <stp>EM_S_STM07_BS</stp>
        <stp>4</stp>
        <stp>688366.SH</stp>
        <stp>140</stp>
        <stp>2019-09-30</stp>
        <stp>1</stp>
        <tr r="L3731" s="3"/>
        <tr r="L3731" s="3"/>
      </tp>
      <tp>
        <v>2139204320.7</v>
        <stp/>
        <stp>EM_S_STM07_BS</stp>
        <stp>4</stp>
        <stp>688363.SH</stp>
        <stp>140</stp>
        <stp>2019-09-30</stp>
        <stp>1</stp>
        <tr r="L3730" s="3"/>
        <tr r="L3730" s="3"/>
      </tp>
      <tp>
        <v>6685267032.9399996</v>
        <stp/>
        <stp>EM_S_STM07_BS</stp>
        <stp>4</stp>
        <stp>601369.SH</stp>
        <stp>140</stp>
        <stp>2019-09-30</stp>
        <stp>1</stp>
        <tr r="L3088" s="3"/>
        <tr r="L3088" s="3"/>
      </tp>
      <tp>
        <v>19171348586.860001</v>
        <stp/>
        <stp>EM_S_STM07_BS</stp>
        <stp>4</stp>
        <stp>600369.SH</stp>
        <stp>140</stp>
        <stp>2019-09-30</stp>
        <stp>1</stp>
        <tr r="L2499" s="3"/>
        <tr r="L2499" s="3"/>
      </tp>
      <tp>
        <v>6974507576.6400003</v>
        <stp/>
        <stp>EM_S_STM07_BS</stp>
        <stp>4</stp>
        <stp>603369.SH</stp>
        <stp>140</stp>
        <stp>2019-09-30</stp>
        <stp>1</stp>
        <tr r="L3393" s="3"/>
        <tr r="L3393" s="3"/>
      </tp>
      <tp>
        <v>4136878698.8200002</v>
        <stp/>
        <stp>EM_S_STM07_BS</stp>
        <stp>4</stp>
        <stp>601368.SH</stp>
        <stp>140</stp>
        <stp>2019-09-30</stp>
        <stp>1</stp>
        <tr r="L3087" s="3"/>
        <tr r="L3087" s="3"/>
      </tp>
      <tp>
        <v>4298883038.5500002</v>
        <stp/>
        <stp>EM_S_STM07_BS</stp>
        <stp>4</stp>
        <stp>600368.SH</stp>
        <stp>140</stp>
        <stp>2019-09-30</stp>
        <stp>1</stp>
        <tr r="L2498" s="3"/>
        <tr r="L2498" s="3"/>
      </tp>
      <tp>
        <v>4204172726.1500001</v>
        <stp/>
        <stp>EM_S_STM07_BS</stp>
        <stp>4</stp>
        <stp>603368.SH</stp>
        <stp>140</stp>
        <stp>2019-09-30</stp>
        <stp>1</stp>
        <tr r="L3392" s="3"/>
        <tr r="L3392" s="3"/>
      </tp>
      <tp>
        <v>1329215446.1700001</v>
        <stp/>
        <stp>EM_S_STM07_BS</stp>
        <stp>4</stp>
        <stp>600367.SH</stp>
        <stp>140</stp>
        <stp>2019-09-30</stp>
        <stp>1</stp>
        <tr r="L2497" s="3"/>
        <tr r="L2497" s="3"/>
      </tp>
      <tp>
        <v>4446809052.0200005</v>
        <stp/>
        <stp>EM_S_STM07_BS</stp>
        <stp>4</stp>
        <stp>603367.SH</stp>
        <stp>140</stp>
        <stp>2019-09-30</stp>
        <stp>1</stp>
        <tr r="L3391" s="3"/>
        <tr r="L3391" s="3"/>
      </tp>
      <tp>
        <v>4612604362.54</v>
        <stp/>
        <stp>EM_S_STM07_BS</stp>
        <stp>4</stp>
        <stp>601366.SH</stp>
        <stp>140</stp>
        <stp>2019-09-30</stp>
        <stp>1</stp>
        <tr r="L3086" s="3"/>
        <tr r="L3086" s="3"/>
      </tp>
      <tp>
        <v>4257457623.8400002</v>
        <stp/>
        <stp>EM_S_STM07_BS</stp>
        <stp>4</stp>
        <stp>600366.SH</stp>
        <stp>140</stp>
        <stp>2019-09-30</stp>
        <stp>1</stp>
        <tr r="L2496" s="3"/>
        <tr r="L2496" s="3"/>
      </tp>
      <tp>
        <v>3106652750.48</v>
        <stp/>
        <stp>EM_S_STM07_BS</stp>
        <stp>4</stp>
        <stp>603366.SH</stp>
        <stp>140</stp>
        <stp>2019-09-30</stp>
        <stp>1</stp>
        <tr r="L3390" s="3"/>
        <tr r="L3390" s="3"/>
      </tp>
      <tp>
        <v>696485155.99000001</v>
        <stp/>
        <stp>EM_S_STM07_BS</stp>
        <stp>4</stp>
        <stp>600365.SH</stp>
        <stp>140</stp>
        <stp>2019-09-30</stp>
        <stp>1</stp>
        <tr r="L2495" s="3"/>
        <tr r="L2495" s="3"/>
      </tp>
      <tp>
        <v>2198142373.1999998</v>
        <stp/>
        <stp>EM_S_STM07_BS</stp>
        <stp>4</stp>
        <stp>603365.SH</stp>
        <stp>140</stp>
        <stp>2019-09-30</stp>
        <stp>1</stp>
        <tr r="L3389" s="3"/>
        <tr r="L3389" s="3"/>
      </tp>
      <tp>
        <v>2577384923.0500002</v>
        <stp/>
        <stp>EM_S_STM07_BS</stp>
        <stp>4</stp>
        <stp>600363.SH</stp>
        <stp>140</stp>
        <stp>2019-09-30</stp>
        <stp>1</stp>
        <tr r="L2494" s="3"/>
        <tr r="L2494" s="3"/>
      </tp>
      <tp>
        <v>837652057.97000003</v>
        <stp/>
        <stp>EM_S_STM07_BS</stp>
        <stp>4</stp>
        <stp>603363.SH</stp>
        <stp>140</stp>
        <stp>2019-09-30</stp>
        <stp>1</stp>
        <tr r="L3388" s="3"/>
        <tr r="L3388" s="3"/>
      </tp>
      <tp>
        <v>51326411939</v>
        <stp/>
        <stp>EM_S_STM07_BS</stp>
        <stp>4</stp>
        <stp>600362.SH</stp>
        <stp>140</stp>
        <stp>2019-09-30</stp>
        <stp>1</stp>
        <tr r="L2493" s="3"/>
        <tr r="L2493" s="3"/>
      </tp>
      <tp>
        <v>349066319.30000001</v>
        <stp/>
        <stp>EM_S_STM07_BS</stp>
        <stp>4</stp>
        <stp>688369.SH</stp>
        <stp>140</stp>
        <stp>2019-09-30</stp>
        <stp>1</stp>
        <tr r="L3733" s="3"/>
        <tr r="L3733" s="3"/>
      </tp>
      <tp>
        <v>2731425048</v>
        <stp/>
        <stp>EM_S_STM07_BS</stp>
        <stp>4</stp>
        <stp>600361.SH</stp>
        <stp>140</stp>
        <stp>2019-09-30</stp>
        <stp>1</stp>
        <tr r="L2492" s="3"/>
        <tr r="L2492" s="3"/>
      </tp>
      <tp>
        <v>321548318.50999999</v>
        <stp/>
        <stp>EM_S_STM07_BS</stp>
        <stp>4</stp>
        <stp>688368.SH</stp>
        <stp>140</stp>
        <stp>2019-09-30</stp>
        <stp>1</stp>
        <tr r="L3732" s="3"/>
        <tr r="L3732" s="3"/>
      </tp>
      <tp>
        <v>27858592000</v>
        <stp/>
        <stp>EM_S_STM07_BS</stp>
        <stp>4</stp>
        <stp>601360.SH</stp>
        <stp>140</stp>
        <stp>2019-09-30</stp>
        <stp>1</stp>
        <tr r="L3085" s="3"/>
        <tr r="L3085" s="3"/>
      </tp>
      <tp>
        <v>3072043454.4299998</v>
        <stp/>
        <stp>EM_S_STM07_BS</stp>
        <stp>4</stp>
        <stp>600360.SH</stp>
        <stp>140</stp>
        <stp>2019-09-30</stp>
        <stp>1</stp>
        <tr r="L2491" s="3"/>
        <tr r="L2491" s="3"/>
      </tp>
      <tp>
        <v>960710181.79999995</v>
        <stp/>
        <stp>EM_S_STM07_BS</stp>
        <stp>4</stp>
        <stp>603360.SH</stp>
        <stp>140</stp>
        <stp>2019-09-30</stp>
        <stp>1</stp>
        <tr r="L3387" s="3"/>
        <tr r="L3387" s="3"/>
      </tp>
      <tp>
        <v>436740907.91000003</v>
        <stp/>
        <stp>EM_S_STM07_BS</stp>
        <stp>4</stp>
        <stp>600359.SH</stp>
        <stp>140</stp>
        <stp>2019-09-30</stp>
        <stp>1</stp>
        <tr r="L2490" s="3"/>
        <tr r="L2490" s="3"/>
      </tp>
      <tp>
        <v>2812092137.29</v>
        <stp/>
        <stp>EM_S_STM07_BS</stp>
        <stp>4</stp>
        <stp>603359.SH</stp>
        <stp>140</stp>
        <stp>2019-09-30</stp>
        <stp>1</stp>
        <tr r="L3386" s="3"/>
        <tr r="L3386" s="3"/>
      </tp>
      <tp>
        <v>450824017.98000002</v>
        <stp/>
        <stp>EM_S_STM07_BS</stp>
        <stp>4</stp>
        <stp>600358.SH</stp>
        <stp>140</stp>
        <stp>2019-09-30</stp>
        <stp>1</stp>
        <tr r="L2489" s="3"/>
        <tr r="L2489" s="3"/>
      </tp>
      <tp>
        <v>2612796125.6300001</v>
        <stp/>
        <stp>EM_S_STM07_BS</stp>
        <stp>4</stp>
        <stp>603358.SH</stp>
        <stp>140</stp>
        <stp>2019-09-30</stp>
        <stp>1</stp>
        <tr r="L3385" s="3"/>
        <tr r="L3385" s="3"/>
      </tp>
      <tp>
        <v>2301551928.1100001</v>
        <stp/>
        <stp>EM_S_STM07_BS</stp>
        <stp>4</stp>
        <stp>603357.SH</stp>
        <stp>140</stp>
        <stp>2019-09-30</stp>
        <stp>1</stp>
        <tr r="L3384" s="3"/>
        <tr r="L3384" s="3"/>
      </tp>
      <tp>
        <v>2168176935.1799998</v>
        <stp/>
        <stp>EM_S_STM07_BS</stp>
        <stp>4</stp>
        <stp>600356.SH</stp>
        <stp>140</stp>
        <stp>2019-09-30</stp>
        <stp>1</stp>
        <tr r="L2488" s="3"/>
        <tr r="L2488" s="3"/>
      </tp>
      <tp>
        <v>726622508.73000002</v>
        <stp/>
        <stp>EM_S_STM07_BS</stp>
        <stp>4</stp>
        <stp>603356.SH</stp>
        <stp>140</stp>
        <stp>2019-09-30</stp>
        <stp>1</stp>
        <tr r="L3383" s="3"/>
        <tr r="L3383" s="3"/>
      </tp>
      <tp>
        <v>341287048.91000003</v>
        <stp/>
        <stp>EM_S_STM07_BS</stp>
        <stp>4</stp>
        <stp>600355.SH</stp>
        <stp>140</stp>
        <stp>2019-09-30</stp>
        <stp>1</stp>
        <tr r="L2487" s="3"/>
        <tr r="L2487" s="3"/>
      </tp>
      <tp>
        <v>3080791115.3899999</v>
        <stp/>
        <stp>EM_S_STM07_BS</stp>
        <stp>4</stp>
        <stp>603355.SH</stp>
        <stp>140</stp>
        <stp>2019-09-30</stp>
        <stp>1</stp>
        <tr r="L3382" s="3"/>
        <tr r="L3382" s="3"/>
      </tp>
      <tp>
        <v>589128250.20000005</v>
        <stp/>
        <stp>EM_S_STM07_BS</stp>
        <stp>4</stp>
        <stp>600354.SH</stp>
        <stp>140</stp>
        <stp>2019-09-30</stp>
        <stp>1</stp>
        <tr r="L2486" s="3"/>
        <tr r="L2486" s="3"/>
      </tp>
      <tp>
        <v>1108872429.8699999</v>
        <stp/>
        <stp>EM_S_STM07_BS</stp>
        <stp>4</stp>
        <stp>600353.SH</stp>
        <stp>140</stp>
        <stp>2019-09-30</stp>
        <stp>1</stp>
        <tr r="L2485" s="3"/>
        <tr r="L2485" s="3"/>
      </tp>
      <tp>
        <v>23618601513.91</v>
        <stp/>
        <stp>EM_S_STM07_BS</stp>
        <stp>4</stp>
        <stp>600352.SH</stp>
        <stp>140</stp>
        <stp>2019-09-30</stp>
        <stp>1</stp>
        <tr r="L2484" s="3"/>
        <tr r="L2484" s="3"/>
      </tp>
      <tp>
        <v>2904503182.21</v>
        <stp/>
        <stp>EM_S_STM07_BS</stp>
        <stp>4</stp>
        <stp>600351.SH</stp>
        <stp>140</stp>
        <stp>2019-09-30</stp>
        <stp>1</stp>
        <tr r="L2483" s="3"/>
        <tr r="L2483" s="3"/>
      </tp>
      <tp>
        <v>1223483240.1800001</v>
        <stp/>
        <stp>EM_S_STM07_BS</stp>
        <stp>4</stp>
        <stp>603351.SH</stp>
        <stp>140</stp>
        <stp>2019-09-30</stp>
        <stp>1</stp>
        <tr r="L3381" s="3"/>
        <tr r="L3381" s="3"/>
      </tp>
      <tp>
        <v>28361437220.939999</v>
        <stp/>
        <stp>EM_S_STM07_BS</stp>
        <stp>4</stp>
        <stp>600350.SH</stp>
        <stp>140</stp>
        <stp>2019-09-30</stp>
        <stp>1</stp>
        <tr r="L2482" s="3"/>
        <tr r="L2482" s="3"/>
      </tp>
      <tp>
        <v>22560083178.939999</v>
        <stp/>
        <stp>EM_S_STM07_BS</stp>
        <stp>4</stp>
        <stp>600348.SH</stp>
        <stp>140</stp>
        <stp>2019-09-30</stp>
        <stp>1</stp>
        <tr r="L2481" s="3"/>
        <tr r="L2481" s="3"/>
      </tp>
      <tp>
        <v>2228917502.8800001</v>
        <stp/>
        <stp>EM_S_STM07_BS</stp>
        <stp>4</stp>
        <stp>603348.SH</stp>
        <stp>140</stp>
        <stp>2019-09-30</stp>
        <stp>1</stp>
        <tr r="L3380" s="3"/>
        <tr r="L3380" s="3"/>
      </tp>
      <tp>
        <v>32282362745.380001</v>
        <stp/>
        <stp>EM_S_STM07_BS</stp>
        <stp>4</stp>
        <stp>600346.SH</stp>
        <stp>140</stp>
        <stp>2019-09-30</stp>
        <stp>1</stp>
        <tr r="L2480" s="3"/>
        <tr r="L2480" s="3"/>
      </tp>
      <tp>
        <v>1933079161.3900001</v>
        <stp/>
        <stp>EM_S_STM07_BS</stp>
        <stp>4</stp>
        <stp>600345.SH</stp>
        <stp>140</stp>
        <stp>2019-09-30</stp>
        <stp>1</stp>
        <tr r="L2479" s="3"/>
        <tr r="L2479" s="3"/>
      </tp>
      <tp>
        <v>2588110940.25</v>
        <stp/>
        <stp>EM_S_STM07_BS</stp>
        <stp>4</stp>
        <stp>603345.SH</stp>
        <stp>140</stp>
        <stp>2019-09-30</stp>
        <stp>1</stp>
        <tr r="L3379" s="3"/>
        <tr r="L3379" s="3"/>
      </tp>
      <tp>
        <v>2198527505.4899998</v>
        <stp/>
        <stp>EM_S_STM07_BS</stp>
        <stp>4</stp>
        <stp>600343.SH</stp>
        <stp>140</stp>
        <stp>2019-09-30</stp>
        <stp>1</stp>
        <tr r="L2478" s="3"/>
        <tr r="L2478" s="3"/>
      </tp>
      <tp>
        <v>47663509371.110001</v>
        <stp/>
        <stp>EM_S_STM07_BS</stp>
        <stp>4</stp>
        <stp>600340.SH</stp>
        <stp>140</stp>
        <stp>2019-09-30</stp>
        <stp>1</stp>
        <tr r="L2477" s="3"/>
        <tr r="L2477" s="3"/>
      </tp>
      <tp>
        <v>1021075346.83</v>
        <stp/>
        <stp>EM_S_STM07_BS</stp>
        <stp>4</stp>
        <stp>688333.SH</stp>
        <stp>140</stp>
        <stp>2019-09-30</stp>
        <stp>1</stp>
        <tr r="L3729" s="3"/>
        <tr r="L3729" s="3"/>
      </tp>
      <tp>
        <v>8009086014.9700003</v>
        <stp/>
        <stp>EM_S_STM07_BS</stp>
        <stp>4</stp>
        <stp>601339.SH</stp>
        <stp>140</stp>
        <stp>2019-09-30</stp>
        <stp>1</stp>
        <tr r="L3084" s="3"/>
        <tr r="L3084" s="3"/>
      </tp>
      <tp>
        <v>23352915892.790001</v>
        <stp/>
        <stp>EM_S_STM07_BS</stp>
        <stp>4</stp>
        <stp>600339.SH</stp>
        <stp>140</stp>
        <stp>2019-09-30</stp>
        <stp>1</stp>
        <tr r="L2476" s="3"/>
        <tr r="L2476" s="3"/>
      </tp>
      <tp>
        <v>1718714546.26</v>
        <stp/>
        <stp>EM_S_STM07_BS</stp>
        <stp>4</stp>
        <stp>603339.SH</stp>
        <stp>140</stp>
        <stp>2019-09-30</stp>
        <stp>1</stp>
        <tr r="L3378" s="3"/>
        <tr r="L3378" s="3"/>
      </tp>
      <tp>
        <v>2677950119.9400001</v>
        <stp/>
        <stp>EM_S_STM07_BS</stp>
        <stp>4</stp>
        <stp>600338.SH</stp>
        <stp>140</stp>
        <stp>2019-09-30</stp>
        <stp>1</stp>
        <tr r="L2475" s="3"/>
        <tr r="L2475" s="3"/>
      </tp>
      <tp>
        <v>2956690489.6500001</v>
        <stp/>
        <stp>EM_S_STM07_BS</stp>
        <stp>4</stp>
        <stp>603338.SH</stp>
        <stp>140</stp>
        <stp>2019-09-30</stp>
        <stp>1</stp>
        <tr r="L3377" s="3"/>
        <tr r="L3377" s="3"/>
      </tp>
      <tp>
        <v>4520460397.0500002</v>
        <stp/>
        <stp>EM_S_STM07_BS</stp>
        <stp>4</stp>
        <stp>600337.SH</stp>
        <stp>140</stp>
        <stp>2019-09-30</stp>
        <stp>1</stp>
        <tr r="L2474" s="3"/>
        <tr r="L2474" s="3"/>
      </tp>
      <tp>
        <v>2597746748.8299999</v>
        <stp/>
        <stp>EM_S_STM07_BS</stp>
        <stp>4</stp>
        <stp>603337.SH</stp>
        <stp>140</stp>
        <stp>2019-09-30</stp>
        <stp>1</stp>
        <tr r="L3376" s="3"/>
        <tr r="L3376" s="3"/>
      </tp>
      <tp>
        <v>79798000000</v>
        <stp/>
        <stp>EM_S_STM07_BS</stp>
        <stp>4</stp>
        <stp>601336.SH</stp>
        <stp>140</stp>
        <stp>2019-09-30</stp>
        <stp>1</stp>
        <tr r="L3083" s="3"/>
        <tr r="L3083" s="3"/>
      </tp>
      <tp>
        <v>1911516005.5999999</v>
        <stp/>
        <stp>EM_S_STM07_BS</stp>
        <stp>4</stp>
        <stp>600336.SH</stp>
        <stp>140</stp>
        <stp>2019-09-30</stp>
        <stp>1</stp>
        <tr r="L2473" s="3"/>
        <tr r="L2473" s="3"/>
      </tp>
      <tp>
        <v>858050350.28999996</v>
        <stp/>
        <stp>EM_S_STM07_BS</stp>
        <stp>4</stp>
        <stp>603336.SH</stp>
        <stp>140</stp>
        <stp>2019-09-30</stp>
        <stp>1</stp>
        <tr r="L3375" s="3"/>
        <tr r="L3375" s="3"/>
      </tp>
      <tp>
        <v>10110489142.389999</v>
        <stp/>
        <stp>EM_S_STM07_BS</stp>
        <stp>4</stp>
        <stp>600335.SH</stp>
        <stp>140</stp>
        <stp>2019-09-30</stp>
        <stp>1</stp>
        <tr r="L2472" s="3"/>
        <tr r="L2472" s="3"/>
      </tp>
      <tp>
        <v>568034834.69000006</v>
        <stp/>
        <stp>EM_S_STM07_BS</stp>
        <stp>4</stp>
        <stp>603335.SH</stp>
        <stp>140</stp>
        <stp>2019-09-30</stp>
        <stp>1</stp>
        <tr r="L3374" s="3"/>
        <tr r="L3374" s="3"/>
      </tp>
      <tp>
        <v>29302095613</v>
        <stp/>
        <stp>EM_S_STM07_BS</stp>
        <stp>4</stp>
        <stp>601333.SH</stp>
        <stp>140</stp>
        <stp>2019-09-30</stp>
        <stp>1</stp>
        <tr r="L3082" s="3"/>
        <tr r="L3082" s="3"/>
      </tp>
      <tp>
        <v>2005106978.23</v>
        <stp/>
        <stp>EM_S_STM07_BS</stp>
        <stp>4</stp>
        <stp>600333.SH</stp>
        <stp>140</stp>
        <stp>2019-09-30</stp>
        <stp>1</stp>
        <tr r="L2471" s="3"/>
        <tr r="L2471" s="3"/>
      </tp>
      <tp>
        <v>1495016812.3800001</v>
        <stp/>
        <stp>EM_S_STM07_BS</stp>
        <stp>4</stp>
        <stp>603333.SH</stp>
        <stp>140</stp>
        <stp>2019-09-30</stp>
        <stp>1</stp>
        <tr r="L3373" s="3"/>
        <tr r="L3373" s="3"/>
      </tp>
      <tp>
        <v>24156590108.18</v>
        <stp/>
        <stp>EM_S_STM07_BS</stp>
        <stp>4</stp>
        <stp>600332.SH</stp>
        <stp>140</stp>
        <stp>2019-09-30</stp>
        <stp>1</stp>
        <tr r="L2470" s="3"/>
        <tr r="L2470" s="3"/>
      </tp>
      <tp>
        <v>1333149338.22</v>
        <stp/>
        <stp>EM_S_STM07_BS</stp>
        <stp>4</stp>
        <stp>603332.SH</stp>
        <stp>140</stp>
        <stp>2019-09-30</stp>
        <stp>1</stp>
        <tr r="L3372" s="3"/>
        <tr r="L3372" s="3"/>
      </tp>
      <tp>
        <v>2282081540.21</v>
        <stp/>
        <stp>EM_S_STM07_BS</stp>
        <stp>4</stp>
        <stp>600331.SH</stp>
        <stp>140</stp>
        <stp>2019-09-30</stp>
        <stp>1</stp>
        <tr r="L2469" s="3"/>
        <tr r="L2469" s="3"/>
      </tp>
      <tp>
        <v>751057503.77999997</v>
        <stp/>
        <stp>EM_S_STM07_BS</stp>
        <stp>4</stp>
        <stp>603331.SH</stp>
        <stp>140</stp>
        <stp>2019-09-30</stp>
        <stp>1</stp>
        <tr r="L3371" s="3"/>
        <tr r="L3371" s="3"/>
      </tp>
      <tp>
        <v>3202753521.4699998</v>
        <stp/>
        <stp>EM_S_STM07_BS</stp>
        <stp>4</stp>
        <stp>601330.SH</stp>
        <stp>140</stp>
        <stp>2019-09-30</stp>
        <stp>1</stp>
        <tr r="L3081" s="3"/>
        <tr r="L3081" s="3"/>
      </tp>
      <tp>
        <v>4025455715.9499998</v>
        <stp/>
        <stp>EM_S_STM07_BS</stp>
        <stp>4</stp>
        <stp>600330.SH</stp>
        <stp>140</stp>
        <stp>2019-09-30</stp>
        <stp>1</stp>
        <tr r="L2468" s="3"/>
        <tr r="L2468" s="3"/>
      </tp>
      <tp>
        <v>607577501.48000002</v>
        <stp/>
        <stp>EM_S_STM07_BS</stp>
        <stp>4</stp>
        <stp>603330.SH</stp>
        <stp>140</stp>
        <stp>2019-09-30</stp>
        <stp>1</stp>
        <tr r="L3370" s="3"/>
        <tr r="L3370" s="3"/>
      </tp>
      <tp>
        <v>1447734984.6900001</v>
        <stp/>
        <stp>EM_S_STM07_BS</stp>
        <stp>4</stp>
        <stp>688321.SH</stp>
        <stp>140</stp>
        <stp>2019-09-30</stp>
        <stp>1</stp>
        <tr r="L3728" s="3"/>
        <tr r="L3728" s="3"/>
      </tp>
      <tp>
        <v>5204215584.1700001</v>
        <stp/>
        <stp>EM_S_STM07_BS</stp>
        <stp>4</stp>
        <stp>600329.SH</stp>
        <stp>140</stp>
        <stp>2019-09-30</stp>
        <stp>1</stp>
        <tr r="L2467" s="3"/>
        <tr r="L2467" s="3"/>
      </tp>
      <tp>
        <v>680626814.38999999</v>
        <stp/>
        <stp>EM_S_STM07_BS</stp>
        <stp>4</stp>
        <stp>603329.SH</stp>
        <stp>140</stp>
        <stp>2019-09-30</stp>
        <stp>1</stp>
        <tr r="L3369" s="3"/>
        <tr r="L3369" s="3"/>
      </tp>
      <tp>
        <v>775337000000</v>
        <stp/>
        <stp>EM_S_STM07_BS</stp>
        <stp>4</stp>
        <stp>601328.SH</stp>
        <stp>140</stp>
        <stp>2019-09-30</stp>
        <stp>1</stp>
        <tr r="L3080" s="3"/>
        <tr r="L3080" s="3"/>
      </tp>
      <tp>
        <v>2621733066</v>
        <stp/>
        <stp>EM_S_STM07_BS</stp>
        <stp>4</stp>
        <stp>600328.SH</stp>
        <stp>140</stp>
        <stp>2019-09-30</stp>
        <stp>1</stp>
        <tr r="L2466" s="3"/>
        <tr r="L2466" s="3"/>
      </tp>
      <tp>
        <v>3489253468.9000001</v>
        <stp/>
        <stp>EM_S_STM07_BS</stp>
        <stp>4</stp>
        <stp>603328.SH</stp>
        <stp>140</stp>
        <stp>2019-09-30</stp>
        <stp>1</stp>
        <tr r="L3368" s="3"/>
        <tr r="L3368" s="3"/>
      </tp>
      <tp>
        <v>2812042113.4200001</v>
        <stp/>
        <stp>EM_S_STM07_BS</stp>
        <stp>4</stp>
        <stp>600327.SH</stp>
        <stp>140</stp>
        <stp>2019-09-30</stp>
        <stp>1</stp>
        <tr r="L2465" s="3"/>
        <tr r="L2465" s="3"/>
      </tp>
      <tp>
        <v>1220159866.4400001</v>
        <stp/>
        <stp>EM_S_STM07_BS</stp>
        <stp>4</stp>
        <stp>603327.SH</stp>
        <stp>140</stp>
        <stp>2019-09-30</stp>
        <stp>1</stp>
        <tr r="L3367" s="3"/>
        <tr r="L3367" s="3"/>
      </tp>
      <tp>
        <v>14371906554.08</v>
        <stp/>
        <stp>EM_S_STM07_BS</stp>
        <stp>4</stp>
        <stp>601326.SH</stp>
        <stp>140</stp>
        <stp>2019-09-30</stp>
        <stp>1</stp>
        <tr r="L3079" s="3"/>
        <tr r="L3079" s="3"/>
      </tp>
      <tp>
        <v>3405723118.0500002</v>
        <stp/>
        <stp>EM_S_STM07_BS</stp>
        <stp>4</stp>
        <stp>600326.SH</stp>
        <stp>140</stp>
        <stp>2019-09-30</stp>
        <stp>1</stp>
        <tr r="L2464" s="3"/>
        <tr r="L2464" s="3"/>
      </tp>
      <tp>
        <v>893750738.66999996</v>
        <stp/>
        <stp>EM_S_STM07_BS</stp>
        <stp>4</stp>
        <stp>603326.SH</stp>
        <stp>140</stp>
        <stp>2019-09-30</stp>
        <stp>1</stp>
        <tr r="L3366" s="3"/>
        <tr r="L3366" s="3"/>
      </tp>
      <tp>
        <v>18576920943.130001</v>
        <stp/>
        <stp>EM_S_STM07_BS</stp>
        <stp>4</stp>
        <stp>600325.SH</stp>
        <stp>140</stp>
        <stp>2019-09-30</stp>
        <stp>1</stp>
        <tr r="L2463" s="3"/>
        <tr r="L2463" s="3"/>
      </tp>
      <tp>
        <v>6415132242.1000004</v>
        <stp/>
        <stp>EM_S_STM07_BS</stp>
        <stp>4</stp>
        <stp>600323.SH</stp>
        <stp>140</stp>
        <stp>2019-09-30</stp>
        <stp>1</stp>
        <tr r="L2462" s="3"/>
        <tr r="L2462" s="3"/>
      </tp>
      <tp>
        <v>11360131000</v>
        <stp/>
        <stp>EM_S_STM07_BS</stp>
        <stp>4</stp>
        <stp>603323.SH</stp>
        <stp>140</stp>
        <stp>2019-09-30</stp>
        <stp>1</stp>
        <tr r="L3365" s="3"/>
        <tr r="L3365" s="3"/>
      </tp>
      <tp>
        <v>4733846792.2799997</v>
        <stp/>
        <stp>EM_S_STM07_BS</stp>
        <stp>4</stp>
        <stp>600322.SH</stp>
        <stp>140</stp>
        <stp>2019-09-30</stp>
        <stp>1</stp>
        <tr r="L2461" s="3"/>
        <tr r="L2461" s="3"/>
      </tp>
      <tp>
        <v>429796339.12</v>
        <stp/>
        <stp>EM_S_STM07_BS</stp>
        <stp>4</stp>
        <stp>603322.SH</stp>
        <stp>140</stp>
        <stp>2019-09-30</stp>
        <stp>1</stp>
        <tr r="L3364" s="3"/>
        <tr r="L3364" s="3"/>
      </tp>
      <tp>
        <v>2702430539.8000002</v>
        <stp/>
        <stp>EM_S_STM07_BS</stp>
        <stp>4</stp>
        <stp>600321.SH</stp>
        <stp>140</stp>
        <stp>2019-09-30</stp>
        <stp>1</stp>
        <tr r="L2460" s="3"/>
        <tr r="L2460" s="3"/>
      </tp>
      <tp>
        <v>1043071426.03</v>
        <stp/>
        <stp>EM_S_STM07_BS</stp>
        <stp>4</stp>
        <stp>603321.SH</stp>
        <stp>140</stp>
        <stp>2019-09-30</stp>
        <stp>1</stp>
        <tr r="L3363" s="3"/>
        <tr r="L3363" s="3"/>
      </tp>
      <tp>
        <v>15114546290</v>
        <stp/>
        <stp>EM_S_STM07_BS</stp>
        <stp>4</stp>
        <stp>600320.SH</stp>
        <stp>140</stp>
        <stp>2019-09-30</stp>
        <stp>1</stp>
        <tr r="L2459" s="3"/>
        <tr r="L2459" s="3"/>
      </tp>
      <tp>
        <v>640956542.80999994</v>
        <stp/>
        <stp>EM_S_STM07_BS</stp>
        <stp>4</stp>
        <stp>603320.SH</stp>
        <stp>140</stp>
        <stp>2019-09-30</stp>
        <stp>1</stp>
        <tr r="L3362" s="3"/>
        <tr r="L3362" s="3"/>
      </tp>
      <tp>
        <v>179295000000</v>
        <stp/>
        <stp>EM_S_STM07_BS</stp>
        <stp>4</stp>
        <stp>601319.SH</stp>
        <stp>140</stp>
        <stp>2019-09-30</stp>
        <stp>1</stp>
        <tr r="L3078" s="3"/>
        <tr r="L3078" s="3"/>
      </tp>
      <tp>
        <v>56165509.890000001</v>
        <stp/>
        <stp>EM_S_STM07_BS</stp>
        <stp>4</stp>
        <stp>600319.SH</stp>
        <stp>140</stp>
        <stp>2019-09-30</stp>
        <stp>1</stp>
        <tr r="L2458" s="3"/>
        <tr r="L2458" s="3"/>
      </tp>
      <tp>
        <v>773472810.57000005</v>
        <stp/>
        <stp>EM_S_STM07_BS</stp>
        <stp>4</stp>
        <stp>603319.SH</stp>
        <stp>140</stp>
        <stp>2019-09-30</stp>
        <stp>1</stp>
        <tr r="L3361" s="3"/>
        <tr r="L3361" s="3"/>
      </tp>
      <tp>
        <v>641197000000</v>
        <stp/>
        <stp>EM_S_STM07_BS</stp>
        <stp>4</stp>
        <stp>601318.SH</stp>
        <stp>140</stp>
        <stp>2019-09-30</stp>
        <stp>1</stp>
        <tr r="L3077" s="3"/>
        <tr r="L3077" s="3"/>
      </tp>
      <tp>
        <v>1278888424.73</v>
        <stp/>
        <stp>EM_S_STM07_BS</stp>
        <stp>4</stp>
        <stp>600318.SH</stp>
        <stp>140</stp>
        <stp>2019-09-30</stp>
        <stp>1</stp>
        <tr r="L2457" s="3"/>
        <tr r="L2457" s="3"/>
      </tp>
      <tp>
        <v>958112277.5</v>
        <stp/>
        <stp>EM_S_STM07_BS</stp>
        <stp>4</stp>
        <stp>603318.SH</stp>
        <stp>140</stp>
        <stp>2019-09-30</stp>
        <stp>1</stp>
        <tr r="L3360" s="3"/>
        <tr r="L3360" s="3"/>
      </tp>
      <tp>
        <v>12174300065.99</v>
        <stp/>
        <stp>EM_S_STM07_BS</stp>
        <stp>4</stp>
        <stp>600317.SH</stp>
        <stp>140</stp>
        <stp>2019-09-30</stp>
        <stp>1</stp>
        <tr r="L2456" s="3"/>
        <tr r="L2456" s="3"/>
      </tp>
      <tp>
        <v>1740429983.97</v>
        <stp/>
        <stp>EM_S_STM07_BS</stp>
        <stp>4</stp>
        <stp>603317.SH</stp>
        <stp>140</stp>
        <stp>2019-09-30</stp>
        <stp>1</stp>
        <tr r="L3359" s="3"/>
        <tr r="L3359" s="3"/>
      </tp>
      <tp>
        <v>4804358317.3900003</v>
        <stp/>
        <stp>EM_S_STM07_BS</stp>
        <stp>4</stp>
        <stp>600316.SH</stp>
        <stp>140</stp>
        <stp>2019-09-30</stp>
        <stp>1</stp>
        <tr r="L2455" s="3"/>
        <tr r="L2455" s="3"/>
      </tp>
      <tp>
        <v>854082217.14999998</v>
        <stp/>
        <stp>EM_S_STM07_BS</stp>
        <stp>4</stp>
        <stp>603316.SH</stp>
        <stp>140</stp>
        <stp>2019-09-30</stp>
        <stp>1</stp>
        <tr r="L3358" s="3"/>
        <tr r="L3358" s="3"/>
      </tp>
      <tp>
        <v>6212135666.9899998</v>
        <stp/>
        <stp>EM_S_STM07_BS</stp>
        <stp>4</stp>
        <stp>600315.SH</stp>
        <stp>140</stp>
        <stp>2019-09-30</stp>
        <stp>1</stp>
        <tr r="L2454" s="3"/>
        <tr r="L2454" s="3"/>
      </tp>
      <tp>
        <v>1283624900.4100001</v>
        <stp/>
        <stp>EM_S_STM07_BS</stp>
        <stp>4</stp>
        <stp>603315.SH</stp>
        <stp>140</stp>
        <stp>2019-09-30</stp>
        <stp>1</stp>
        <tr r="L3357" s="3"/>
        <tr r="L3357" s="3"/>
      </tp>
      <tp>
        <v>1411257747.6500001</v>
        <stp/>
        <stp>EM_S_STM07_BS</stp>
        <stp>4</stp>
        <stp>600313.SH</stp>
        <stp>140</stp>
        <stp>2019-09-30</stp>
        <stp>1</stp>
        <tr r="L2453" s="3"/>
        <tr r="L2453" s="3"/>
      </tp>
      <tp>
        <v>2111511545.73</v>
        <stp/>
        <stp>EM_S_STM07_BS</stp>
        <stp>4</stp>
        <stp>603313.SH</stp>
        <stp>140</stp>
        <stp>2019-09-30</stp>
        <stp>1</stp>
        <tr r="L3356" s="3"/>
        <tr r="L3356" s="3"/>
      </tp>
      <tp>
        <v>8955638937.3700008</v>
        <stp/>
        <stp>EM_S_STM07_BS</stp>
        <stp>4</stp>
        <stp>600312.SH</stp>
        <stp>140</stp>
        <stp>2019-09-30</stp>
        <stp>1</stp>
        <tr r="L2452" s="3"/>
        <tr r="L2452" s="3"/>
      </tp>
      <tp>
        <v>6330681700.6599998</v>
        <stp/>
        <stp>EM_S_STM07_BS</stp>
        <stp>4</stp>
        <stp>601311.SH</stp>
        <stp>140</stp>
        <stp>2019-09-30</stp>
        <stp>1</stp>
        <tr r="L3076" s="3"/>
        <tr r="L3076" s="3"/>
      </tp>
      <tp>
        <v>676393528.92999995</v>
        <stp/>
        <stp>EM_S_STM07_BS</stp>
        <stp>4</stp>
        <stp>600311.SH</stp>
        <stp>140</stp>
        <stp>2019-09-30</stp>
        <stp>1</stp>
        <tr r="L2451" s="3"/>
        <tr r="L2451" s="3"/>
      </tp>
      <tp>
        <v>806768006.53999996</v>
        <stp/>
        <stp>EM_S_STM07_BS</stp>
        <stp>4</stp>
        <stp>603311.SH</stp>
        <stp>140</stp>
        <stp>2019-09-30</stp>
        <stp>1</stp>
        <tr r="L3355" s="3"/>
        <tr r="L3355" s="3"/>
      </tp>
      <tp>
        <v>2035079702.1700001</v>
        <stp/>
        <stp>EM_S_STM07_BS</stp>
        <stp>4</stp>
        <stp>600310.SH</stp>
        <stp>140</stp>
        <stp>2019-09-30</stp>
        <stp>1</stp>
        <tr r="L2450" s="3"/>
        <tr r="L2450" s="3"/>
      </tp>
      <tp>
        <v>40341465629.5</v>
        <stp/>
        <stp>EM_S_STM07_BS</stp>
        <stp>4</stp>
        <stp>600309.SH</stp>
        <stp>140</stp>
        <stp>2019-09-30</stp>
        <stp>1</stp>
        <tr r="L2449" s="3"/>
        <tr r="L2449" s="3"/>
      </tp>
      <tp>
        <v>1011694098.02</v>
        <stp/>
        <stp>EM_S_STM07_BS</stp>
        <stp>4</stp>
        <stp>603309.SH</stp>
        <stp>140</stp>
        <stp>2019-09-30</stp>
        <stp>1</stp>
        <tr r="L3354" s="3"/>
        <tr r="L3354" s="3"/>
      </tp>
      <tp>
        <v>357482918.80000001</v>
        <stp/>
        <stp>EM_S_STM07_BS</stp>
        <stp>4</stp>
        <stp>688300.SH</stp>
        <stp>140</stp>
        <stp>2019-09-30</stp>
        <stp>1</stp>
        <tr r="L3727" s="3"/>
        <tr r="L3727" s="3"/>
      </tp>
      <tp>
        <v>7976031152.1499996</v>
        <stp/>
        <stp>EM_S_STM07_BS</stp>
        <stp>4</stp>
        <stp>600308.SH</stp>
        <stp>140</stp>
        <stp>2019-09-30</stp>
        <stp>1</stp>
        <tr r="L2448" s="3"/>
        <tr r="L2448" s="3"/>
      </tp>
      <tp>
        <v>2963587037.5599999</v>
        <stp/>
        <stp>EM_S_STM07_BS</stp>
        <stp>4</stp>
        <stp>603308.SH</stp>
        <stp>140</stp>
        <stp>2019-09-30</stp>
        <stp>1</stp>
        <tr r="L3353" s="3"/>
        <tr r="L3353" s="3"/>
      </tp>
      <tp>
        <v>11836218081.799999</v>
        <stp/>
        <stp>EM_S_STM07_BS</stp>
        <stp>4</stp>
        <stp>600307.SH</stp>
        <stp>140</stp>
        <stp>2019-09-30</stp>
        <stp>1</stp>
        <tr r="L2447" s="3"/>
        <tr r="L2447" s="3"/>
      </tp>
      <tp>
        <v>-56142017.329999998</v>
        <stp/>
        <stp>EM_S_STM07_BS</stp>
        <stp>4</stp>
        <stp>600306.SH</stp>
        <stp>140</stp>
        <stp>2019-09-30</stp>
        <stp>1</stp>
        <tr r="L2446" s="3"/>
        <tr r="L2446" s="3"/>
      </tp>
      <tp>
        <v>2332755816.0799999</v>
        <stp/>
        <stp>EM_S_STM07_BS</stp>
        <stp>4</stp>
        <stp>603306.SH</stp>
        <stp>140</stp>
        <stp>2019-09-30</stp>
        <stp>1</stp>
        <tr r="L3352" s="3"/>
        <tr r="L3352" s="3"/>
      </tp>
      <tp>
        <v>2191411828.4200001</v>
        <stp/>
        <stp>EM_S_STM07_BS</stp>
        <stp>4</stp>
        <stp>600305.SH</stp>
        <stp>140</stp>
        <stp>2019-09-30</stp>
        <stp>1</stp>
        <tr r="L2445" s="3"/>
        <tr r="L2445" s="3"/>
      </tp>
      <tp>
        <v>1481052568.3399999</v>
        <stp/>
        <stp>EM_S_STM07_BS</stp>
        <stp>4</stp>
        <stp>603305.SH</stp>
        <stp>140</stp>
        <stp>2019-09-30</stp>
        <stp>1</stp>
        <tr r="L3351" s="3"/>
        <tr r="L3351" s="3"/>
      </tp>
      <tp>
        <v>2786494864.8499999</v>
        <stp/>
        <stp>EM_S_STM07_BS</stp>
        <stp>4</stp>
        <stp>600303.SH</stp>
        <stp>140</stp>
        <stp>2019-09-30</stp>
        <stp>1</stp>
        <tr r="L2444" s="3"/>
        <tr r="L2444" s="3"/>
      </tp>
      <tp>
        <v>2584813061.9299998</v>
        <stp/>
        <stp>EM_S_STM07_BS</stp>
        <stp>4</stp>
        <stp>603303.SH</stp>
        <stp>140</stp>
        <stp>2019-09-30</stp>
        <stp>1</stp>
        <tr r="L3350" s="3"/>
        <tr r="L3350" s="3"/>
      </tp>
      <tp>
        <v>1165851021.49</v>
        <stp/>
        <stp>EM_S_STM07_BS</stp>
        <stp>4</stp>
        <stp>600302.SH</stp>
        <stp>140</stp>
        <stp>2019-09-30</stp>
        <stp>1</stp>
        <tr r="L2443" s="3"/>
        <tr r="L2443" s="3"/>
      </tp>
      <tp>
        <v>311019269.24000001</v>
        <stp/>
        <stp>EM_S_STM07_BS</stp>
        <stp>4</stp>
        <stp>600301.SH</stp>
        <stp>140</stp>
        <stp>2019-09-30</stp>
        <stp>1</stp>
        <tr r="L2442" s="3"/>
        <tr r="L2442" s="3"/>
      </tp>
      <tp>
        <v>1186347351.9200001</v>
        <stp/>
        <stp>EM_S_STM07_BS</stp>
        <stp>4</stp>
        <stp>603301.SH</stp>
        <stp>140</stp>
        <stp>2019-09-30</stp>
        <stp>1</stp>
        <tr r="L3349" s="3"/>
        <tr r="L3349" s="3"/>
      </tp>
      <tp>
        <v>2672438184.23</v>
        <stp/>
        <stp>EM_S_STM07_BS</stp>
        <stp>4</stp>
        <stp>600300.SH</stp>
        <stp>140</stp>
        <stp>2019-09-30</stp>
        <stp>1</stp>
        <tr r="L2441" s="3"/>
        <tr r="L2441" s="3"/>
      </tp>
      <tp>
        <v>1719755862.3900001</v>
        <stp/>
        <stp>EM_S_STM07_BS</stp>
        <stp>4</stp>
        <stp>603300.SH</stp>
        <stp>140</stp>
        <stp>2019-09-30</stp>
        <stp>1</stp>
        <tr r="L3348" s="3"/>
        <tr r="L3348" s="3"/>
      </tp>
      <tp>
        <v>1321259763.8599999</v>
        <stp/>
        <stp>EM_S_STM07_BS</stp>
        <stp>4</stp>
        <stp>300289.SZ</stp>
        <stp>140</stp>
        <stp>2019-09-30</stp>
        <stp>1</stp>
        <tr r="L1689" s="3"/>
        <tr r="L1689" s="3"/>
      </tp>
      <tp>
        <v>1367617790.28</v>
        <stp/>
        <stp>EM_S_STM07_BS</stp>
        <stp>4</stp>
        <stp>300288.SZ</stp>
        <stp>140</stp>
        <stp>2019-09-30</stp>
        <stp>1</stp>
        <tr r="L1688" s="3"/>
        <tr r="L1688" s="3"/>
      </tp>
      <tp>
        <v>3836982602.25</v>
        <stp/>
        <stp>EM_S_STM07_BS</stp>
        <stp>4</stp>
        <stp>300287.SZ</stp>
        <stp>140</stp>
        <stp>2019-09-30</stp>
        <stp>1</stp>
        <tr r="L1687" s="3"/>
        <tr r="L1687" s="3"/>
      </tp>
      <tp>
        <v>782897782.55999994</v>
        <stp/>
        <stp>EM_S_STM07_BS</stp>
        <stp>4</stp>
        <stp>300286.SZ</stp>
        <stp>140</stp>
        <stp>2019-09-30</stp>
        <stp>1</stp>
        <tr r="L1686" s="3"/>
        <tr r="L1686" s="3"/>
      </tp>
      <tp>
        <v>3510405743.6700001</v>
        <stp/>
        <stp>EM_S_STM07_BS</stp>
        <stp>4</stp>
        <stp>300285.SZ</stp>
        <stp>140</stp>
        <stp>2019-09-30</stp>
        <stp>1</stp>
        <tr r="L1685" s="3"/>
        <tr r="L1685" s="3"/>
      </tp>
      <tp>
        <v>4522949193.8000002</v>
        <stp/>
        <stp>EM_S_STM07_BS</stp>
        <stp>4</stp>
        <stp>300284.SZ</stp>
        <stp>140</stp>
        <stp>2019-09-30</stp>
        <stp>1</stp>
        <tr r="L1684" s="3"/>
        <tr r="L1684" s="3"/>
      </tp>
      <tp>
        <v>597081878.96000004</v>
        <stp/>
        <stp>EM_S_STM07_BS</stp>
        <stp>4</stp>
        <stp>300283.SZ</stp>
        <stp>140</stp>
        <stp>2019-09-30</stp>
        <stp>1</stp>
        <tr r="L1683" s="3"/>
        <tr r="L1683" s="3"/>
      </tp>
      <tp>
        <v>2538780598.21</v>
        <stp/>
        <stp>EM_S_STM07_BS</stp>
        <stp>4</stp>
        <stp>300282.SZ</stp>
        <stp>140</stp>
        <stp>2019-09-30</stp>
        <stp>1</stp>
        <tr r="L1682" s="3"/>
        <tr r="L1682" s="3"/>
      </tp>
      <tp>
        <v>1210408459.6300001</v>
        <stp/>
        <stp>EM_S_STM07_BS</stp>
        <stp>4</stp>
        <stp>300281.SZ</stp>
        <stp>140</stp>
        <stp>2019-09-30</stp>
        <stp>1</stp>
        <tr r="L1681" s="3"/>
        <tr r="L1681" s="3"/>
      </tp>
      <tp>
        <v>1711377312.46</v>
        <stp/>
        <stp>EM_S_STM07_BS</stp>
        <stp>4</stp>
        <stp>300280.SZ</stp>
        <stp>140</stp>
        <stp>2019-09-30</stp>
        <stp>1</stp>
        <tr r="L1680" s="3"/>
        <tr r="L1680" s="3"/>
      </tp>
      <tp>
        <v>1092377976.29</v>
        <stp/>
        <stp>EM_S_STM07_BS</stp>
        <stp>4</stp>
        <stp>300299.SZ</stp>
        <stp>140</stp>
        <stp>2019-09-30</stp>
        <stp>1</stp>
        <tr r="L1699" s="3"/>
        <tr r="L1699" s="3"/>
      </tp>
      <tp>
        <v>2663021382.8499999</v>
        <stp/>
        <stp>EM_S_STM07_BS</stp>
        <stp>4</stp>
        <stp>300298.SZ</stp>
        <stp>140</stp>
        <stp>2019-09-30</stp>
        <stp>1</stp>
        <tr r="L1698" s="3"/>
        <tr r="L1698" s="3"/>
      </tp>
      <tp>
        <v>4943651983.2600002</v>
        <stp/>
        <stp>EM_S_STM07_BS</stp>
        <stp>4</stp>
        <stp>300297.SZ</stp>
        <stp>140</stp>
        <stp>2019-09-30</stp>
        <stp>1</stp>
        <tr r="L1697" s="3"/>
        <tr r="L1697" s="3"/>
      </tp>
      <tp>
        <v>8337551250.46</v>
        <stp/>
        <stp>EM_S_STM07_BS</stp>
        <stp>4</stp>
        <stp>300296.SZ</stp>
        <stp>140</stp>
        <stp>2019-09-30</stp>
        <stp>1</stp>
        <tr r="L1696" s="3"/>
        <tr r="L1696" s="3"/>
      </tp>
      <tp>
        <v>1222992237.78</v>
        <stp/>
        <stp>EM_S_STM07_BS</stp>
        <stp>4</stp>
        <stp>300295.SZ</stp>
        <stp>140</stp>
        <stp>2019-09-30</stp>
        <stp>1</stp>
        <tr r="L1695" s="3"/>
        <tr r="L1695" s="3"/>
      </tp>
      <tp>
        <v>3804011749.27</v>
        <stp/>
        <stp>EM_S_STM07_BS</stp>
        <stp>4</stp>
        <stp>300294.SZ</stp>
        <stp>140</stp>
        <stp>2019-09-30</stp>
        <stp>1</stp>
        <tr r="L1694" s="3"/>
        <tr r="L1694" s="3"/>
      </tp>
      <tp>
        <v>775864623.46000004</v>
        <stp/>
        <stp>EM_S_STM07_BS</stp>
        <stp>4</stp>
        <stp>300293.SZ</stp>
        <stp>140</stp>
        <stp>2019-09-30</stp>
        <stp>1</stp>
        <tr r="L1693" s="3"/>
        <tr r="L1693" s="3"/>
      </tp>
      <tp>
        <v>1608073715.77</v>
        <stp/>
        <stp>EM_S_STM07_BS</stp>
        <stp>4</stp>
        <stp>300292.SZ</stp>
        <stp>140</stp>
        <stp>2019-09-30</stp>
        <stp>1</stp>
        <tr r="L1692" s="3"/>
        <tr r="L1692" s="3"/>
      </tp>
      <tp>
        <v>3072194257.3499999</v>
        <stp/>
        <stp>EM_S_STM07_BS</stp>
        <stp>4</stp>
        <stp>300291.SZ</stp>
        <stp>140</stp>
        <stp>2019-09-30</stp>
        <stp>1</stp>
        <tr r="L1691" s="3"/>
        <tr r="L1691" s="3"/>
      </tp>
      <tp>
        <v>1067859353.89</v>
        <stp/>
        <stp>EM_S_STM07_BS</stp>
        <stp>4</stp>
        <stp>300290.SZ</stp>
        <stp>140</stp>
        <stp>2019-09-30</stp>
        <stp>1</stp>
        <tr r="L1690" s="3"/>
        <tr r="L1690" s="3"/>
      </tp>
      <tp>
        <v>9169766010.4799995</v>
        <stp/>
        <stp>EM_S_STM07_BS</stp>
        <stp>4</stp>
        <stp>002299.SZ</stp>
        <stp>140</stp>
        <stp>2019-09-30</stp>
        <stp>1</stp>
        <tr r="L758" s="3"/>
        <tr r="L758" s="3"/>
      </tp>
      <tp>
        <v>4332358060.9700003</v>
        <stp/>
        <stp>EM_S_STM07_BS</stp>
        <stp>4</stp>
        <stp>002298.SZ</stp>
        <stp>140</stp>
        <stp>2019-09-30</stp>
        <stp>1</stp>
        <tr r="L757" s="3"/>
        <tr r="L757" s="3"/>
      </tp>
      <tp>
        <v>1528006802.3800001</v>
        <stp/>
        <stp>EM_S_STM07_BS</stp>
        <stp>4</stp>
        <stp>002297.SZ</stp>
        <stp>140</stp>
        <stp>2019-09-30</stp>
        <stp>1</stp>
        <tr r="L756" s="3"/>
        <tr r="L756" s="3"/>
      </tp>
      <tp>
        <v>1488065334.1700001</v>
        <stp/>
        <stp>EM_S_STM07_BS</stp>
        <stp>4</stp>
        <stp>002296.SZ</stp>
        <stp>140</stp>
        <stp>2019-09-30</stp>
        <stp>1</stp>
        <tr r="L755" s="3"/>
        <tr r="L755" s="3"/>
      </tp>
      <tp>
        <v>1185570751.49</v>
        <stp/>
        <stp>EM_S_STM07_BS</stp>
        <stp>4</stp>
        <stp>002295.SZ</stp>
        <stp>140</stp>
        <stp>2019-09-30</stp>
        <stp>1</stp>
        <tr r="L754" s="3"/>
        <tr r="L754" s="3"/>
      </tp>
      <tp>
        <v>6544291494</v>
        <stp/>
        <stp>EM_S_STM07_BS</stp>
        <stp>4</stp>
        <stp>002294.SZ</stp>
        <stp>140</stp>
        <stp>2019-09-30</stp>
        <stp>1</stp>
        <tr r="L753" s="3"/>
        <tr r="L753" s="3"/>
      </tp>
      <tp>
        <v>3871404733.3600001</v>
        <stp/>
        <stp>EM_S_STM07_BS</stp>
        <stp>4</stp>
        <stp>002293.SZ</stp>
        <stp>140</stp>
        <stp>2019-09-30</stp>
        <stp>1</stp>
        <tr r="L752" s="3"/>
        <tr r="L752" s="3"/>
      </tp>
      <tp>
        <v>4033632434.6399999</v>
        <stp/>
        <stp>EM_S_STM07_BS</stp>
        <stp>4</stp>
        <stp>002292.SZ</stp>
        <stp>140</stp>
        <stp>2019-09-30</stp>
        <stp>1</stp>
        <tr r="L751" s="3"/>
        <tr r="L751" s="3"/>
      </tp>
      <tp>
        <v>2956492291.21</v>
        <stp/>
        <stp>EM_S_STM07_BS</stp>
        <stp>4</stp>
        <stp>002291.SZ</stp>
        <stp>140</stp>
        <stp>2019-09-30</stp>
        <stp>1</stp>
        <tr r="L750" s="3"/>
        <tr r="L750" s="3"/>
      </tp>
      <tp>
        <v>887167345.37</v>
        <stp/>
        <stp>EM_S_STM07_BS</stp>
        <stp>4</stp>
        <stp>002290.SZ</stp>
        <stp>140</stp>
        <stp>2019-09-30</stp>
        <stp>1</stp>
        <tr r="L749" s="3"/>
        <tr r="L749" s="3"/>
      </tp>
      <tp>
        <v>265675179.43000001</v>
        <stp/>
        <stp>EM_S_STM07_BS</stp>
        <stp>4</stp>
        <stp>002289.SZ</stp>
        <stp>140</stp>
        <stp>2019-09-30</stp>
        <stp>1</stp>
        <tr r="L748" s="3"/>
        <tr r="L748" s="3"/>
      </tp>
      <tp>
        <v>1578492267.48</v>
        <stp/>
        <stp>EM_S_STM07_BS</stp>
        <stp>4</stp>
        <stp>002288.SZ</stp>
        <stp>140</stp>
        <stp>2019-09-30</stp>
        <stp>1</stp>
        <tr r="L747" s="3"/>
        <tr r="L747" s="3"/>
      </tp>
      <tp>
        <v>2151827727.3800001</v>
        <stp/>
        <stp>EM_S_STM07_BS</stp>
        <stp>4</stp>
        <stp>002287.SZ</stp>
        <stp>140</stp>
        <stp>2019-09-30</stp>
        <stp>1</stp>
        <tr r="L746" s="3"/>
        <tr r="L746" s="3"/>
      </tp>
      <tp>
        <v>1572545886.3199999</v>
        <stp/>
        <stp>EM_S_STM07_BS</stp>
        <stp>4</stp>
        <stp>002286.SZ</stp>
        <stp>140</stp>
        <stp>2019-09-30</stp>
        <stp>1</stp>
        <tr r="L745" s="3"/>
        <tr r="L745" s="3"/>
      </tp>
      <tp>
        <v>5352048732.8199997</v>
        <stp/>
        <stp>EM_S_STM07_BS</stp>
        <stp>4</stp>
        <stp>002285.SZ</stp>
        <stp>140</stp>
        <stp>2019-09-30</stp>
        <stp>1</stp>
        <tr r="L744" s="3"/>
        <tr r="L744" s="3"/>
      </tp>
      <tp>
        <v>2713361313.54</v>
        <stp/>
        <stp>EM_S_STM07_BS</stp>
        <stp>4</stp>
        <stp>002284.SZ</stp>
        <stp>140</stp>
        <stp>2019-09-30</stp>
        <stp>1</stp>
        <tr r="L743" s="3"/>
        <tr r="L743" s="3"/>
      </tp>
      <tp>
        <v>4463913405.4499998</v>
        <stp/>
        <stp>EM_S_STM07_BS</stp>
        <stp>4</stp>
        <stp>002283.SZ</stp>
        <stp>140</stp>
        <stp>2019-09-30</stp>
        <stp>1</stp>
        <tr r="L742" s="3"/>
        <tr r="L742" s="3"/>
      </tp>
      <tp>
        <v>2207899694.0500002</v>
        <stp/>
        <stp>EM_S_STM07_BS</stp>
        <stp>4</stp>
        <stp>002282.SZ</stp>
        <stp>140</stp>
        <stp>2019-09-30</stp>
        <stp>1</stp>
        <tr r="L741" s="3"/>
        <tr r="L741" s="3"/>
      </tp>
      <tp>
        <v>4403697785.8500004</v>
        <stp/>
        <stp>EM_S_STM07_BS</stp>
        <stp>4</stp>
        <stp>002281.SZ</stp>
        <stp>140</stp>
        <stp>2019-09-30</stp>
        <stp>1</stp>
        <tr r="L740" s="3"/>
        <tr r="L740" s="3"/>
      </tp>
      <tp>
        <v>5294363826.1300001</v>
        <stp/>
        <stp>EM_S_STM07_BS</stp>
        <stp>4</stp>
        <stp>002280.SZ</stp>
        <stp>140</stp>
        <stp>2019-09-30</stp>
        <stp>1</stp>
        <tr r="L739" s="3"/>
        <tr r="L739" s="3"/>
      </tp>
      <tp>
        <v>4095475382.6300001</v>
        <stp/>
        <stp>EM_S_STM07_BS</stp>
        <stp>4</stp>
        <stp>300209.SZ</stp>
        <stp>140</stp>
        <stp>2019-09-30</stp>
        <stp>1</stp>
        <tr r="L1609" s="3"/>
        <tr r="L1609" s="3"/>
      </tp>
      <tp>
        <v>5207409454.2600002</v>
        <stp/>
        <stp>EM_S_STM07_BS</stp>
        <stp>4</stp>
        <stp>002239.SZ</stp>
        <stp>140</stp>
        <stp>2019-09-30</stp>
        <stp>1</stp>
        <tr r="L699" s="3"/>
        <tr r="L699" s="3"/>
      </tp>
      <tp>
        <v>2068655721.05</v>
        <stp/>
        <stp>EM_S_STM07_BS</stp>
        <stp>4</stp>
        <stp>300208.SZ</stp>
        <stp>140</stp>
        <stp>2019-09-30</stp>
        <stp>1</stp>
        <tr r="L1608" s="3"/>
        <tr r="L1608" s="3"/>
      </tp>
      <tp>
        <v>2624766571.29</v>
        <stp/>
        <stp>EM_S_STM07_BS</stp>
        <stp>4</stp>
        <stp>002238.SZ</stp>
        <stp>140</stp>
        <stp>2019-09-30</stp>
        <stp>1</stp>
        <tr r="L698" s="3"/>
        <tr r="L698" s="3"/>
      </tp>
      <tp>
        <v>5515614485.5500002</v>
        <stp/>
        <stp>EM_S_STM07_BS</stp>
        <stp>4</stp>
        <stp>300207.SZ</stp>
        <stp>140</stp>
        <stp>2019-09-30</stp>
        <stp>1</stp>
        <tr r="L1607" s="3"/>
        <tr r="L1607" s="3"/>
      </tp>
      <tp>
        <v>4593953968.5500002</v>
        <stp/>
        <stp>EM_S_STM07_BS</stp>
        <stp>4</stp>
        <stp>002237.SZ</stp>
        <stp>140</stp>
        <stp>2019-09-30</stp>
        <stp>1</stp>
        <tr r="L697" s="3"/>
        <tr r="L697" s="3"/>
      </tp>
      <tp>
        <v>1284104211.01</v>
        <stp/>
        <stp>EM_S_STM07_BS</stp>
        <stp>4</stp>
        <stp>300206.SZ</stp>
        <stp>140</stp>
        <stp>2019-09-30</stp>
        <stp>1</stp>
        <tr r="L1606" s="3"/>
        <tr r="L1606" s="3"/>
      </tp>
      <tp>
        <v>14130311182.99</v>
        <stp/>
        <stp>EM_S_STM07_BS</stp>
        <stp>4</stp>
        <stp>002236.SZ</stp>
        <stp>140</stp>
        <stp>2019-09-30</stp>
        <stp>1</stp>
        <tr r="L696" s="3"/>
        <tr r="L696" s="3"/>
      </tp>
      <tp>
        <v>1418823183.6600001</v>
        <stp/>
        <stp>EM_S_STM07_BS</stp>
        <stp>4</stp>
        <stp>300205.SZ</stp>
        <stp>140</stp>
        <stp>2019-09-30</stp>
        <stp>1</stp>
        <tr r="L1605" s="3"/>
        <tr r="L1605" s="3"/>
      </tp>
      <tp>
        <v>2096012733.9200001</v>
        <stp/>
        <stp>EM_S_STM07_BS</stp>
        <stp>4</stp>
        <stp>002235.SZ</stp>
        <stp>140</stp>
        <stp>2019-09-30</stp>
        <stp>1</stp>
        <tr r="L695" s="3"/>
        <tr r="L695" s="3"/>
      </tp>
      <tp>
        <v>1629710092.99</v>
        <stp/>
        <stp>EM_S_STM07_BS</stp>
        <stp>4</stp>
        <stp>300204.SZ</stp>
        <stp>140</stp>
        <stp>2019-09-30</stp>
        <stp>1</stp>
        <tr r="L1604" s="3"/>
        <tr r="L1604" s="3"/>
      </tp>
      <tp>
        <v>2379239015.0100002</v>
        <stp/>
        <stp>EM_S_STM07_BS</stp>
        <stp>4</stp>
        <stp>002234.SZ</stp>
        <stp>140</stp>
        <stp>2019-09-30</stp>
        <stp>1</stp>
        <tr r="L694" s="3"/>
        <tr r="L694" s="3"/>
      </tp>
      <tp>
        <v>4212962432.3499999</v>
        <stp/>
        <stp>EM_S_STM07_BS</stp>
        <stp>4</stp>
        <stp>300203.SZ</stp>
        <stp>140</stp>
        <stp>2019-09-30</stp>
        <stp>1</stp>
        <tr r="L1603" s="3"/>
        <tr r="L1603" s="3"/>
      </tp>
      <tp>
        <v>9134247103.5900002</v>
        <stp/>
        <stp>EM_S_STM07_BS</stp>
        <stp>4</stp>
        <stp>002233.SZ</stp>
        <stp>140</stp>
        <stp>2019-09-30</stp>
        <stp>1</stp>
        <tr r="L693" s="3"/>
        <tr r="L693" s="3"/>
      </tp>
      <tp>
        <v>1647904118.6300001</v>
        <stp/>
        <stp>EM_S_STM07_BS</stp>
        <stp>4</stp>
        <stp>300202.SZ</stp>
        <stp>140</stp>
        <stp>2019-09-30</stp>
        <stp>1</stp>
        <tr r="L1602" s="3"/>
        <tr r="L1602" s="3"/>
      </tp>
      <tp>
        <v>1133191250.23</v>
        <stp/>
        <stp>EM_S_STM07_BS</stp>
        <stp>4</stp>
        <stp>002232.SZ</stp>
        <stp>140</stp>
        <stp>2019-09-30</stp>
        <stp>1</stp>
        <tr r="L692" s="3"/>
        <tr r="L692" s="3"/>
      </tp>
      <tp>
        <v>1609229630.1600001</v>
        <stp/>
        <stp>EM_S_STM07_BS</stp>
        <stp>4</stp>
        <stp>300201.SZ</stp>
        <stp>140</stp>
        <stp>2019-09-30</stp>
        <stp>1</stp>
        <tr r="L1601" s="3"/>
        <tr r="L1601" s="3"/>
      </tp>
      <tp>
        <v>549222833.41999996</v>
        <stp/>
        <stp>EM_S_STM07_BS</stp>
        <stp>4</stp>
        <stp>002231.SZ</stp>
        <stp>140</stp>
        <stp>2019-09-30</stp>
        <stp>1</stp>
        <tr r="L691" s="3"/>
        <tr r="L691" s="3"/>
      </tp>
      <tp>
        <v>1607154163.9200001</v>
        <stp/>
        <stp>EM_S_STM07_BS</stp>
        <stp>4</stp>
        <stp>300200.SZ</stp>
        <stp>140</stp>
        <stp>2019-09-30</stp>
        <stp>1</stp>
        <tr r="L1600" s="3"/>
        <tr r="L1600" s="3"/>
      </tp>
      <tp>
        <v>11207198741.66</v>
        <stp/>
        <stp>EM_S_STM07_BS</stp>
        <stp>4</stp>
        <stp>002230.SZ</stp>
        <stp>140</stp>
        <stp>2019-09-30</stp>
        <stp>1</stp>
        <tr r="L690" s="3"/>
        <tr r="L690" s="3"/>
      </tp>
      <tp>
        <v>1893022957.03</v>
        <stp/>
        <stp>EM_S_STM07_BS</stp>
        <stp>4</stp>
        <stp>300219.SZ</stp>
        <stp>140</stp>
        <stp>2019-09-30</stp>
        <stp>1</stp>
        <tr r="L1619" s="3"/>
        <tr r="L1619" s="3"/>
      </tp>
      <tp>
        <v>1667538366.25</v>
        <stp/>
        <stp>EM_S_STM07_BS</stp>
        <stp>4</stp>
        <stp>002229.SZ</stp>
        <stp>140</stp>
        <stp>2019-09-30</stp>
        <stp>1</stp>
        <tr r="L689" s="3"/>
        <tr r="L689" s="3"/>
      </tp>
      <tp>
        <v>1033877544.76</v>
        <stp/>
        <stp>EM_S_STM07_BS</stp>
        <stp>4</stp>
        <stp>300218.SZ</stp>
        <stp>140</stp>
        <stp>2019-09-30</stp>
        <stp>1</stp>
        <tr r="L1618" s="3"/>
        <tr r="L1618" s="3"/>
      </tp>
      <tp>
        <v>2953502763.2199998</v>
        <stp/>
        <stp>EM_S_STM07_BS</stp>
        <stp>4</stp>
        <stp>002228.SZ</stp>
        <stp>140</stp>
        <stp>2019-09-30</stp>
        <stp>1</stp>
        <tr r="L688" s="3"/>
        <tr r="L688" s="3"/>
      </tp>
      <tp>
        <v>2048971502.5599999</v>
        <stp/>
        <stp>EM_S_STM07_BS</stp>
        <stp>4</stp>
        <stp>300217.SZ</stp>
        <stp>140</stp>
        <stp>2019-09-30</stp>
        <stp>1</stp>
        <tr r="L1617" s="3"/>
        <tr r="L1617" s="3"/>
      </tp>
      <tp>
        <v>800740760.75999999</v>
        <stp/>
        <stp>EM_S_STM07_BS</stp>
        <stp>4</stp>
        <stp>002227.SZ</stp>
        <stp>140</stp>
        <stp>2019-09-30</stp>
        <stp>1</stp>
        <tr r="L687" s="3"/>
        <tr r="L687" s="3"/>
      </tp>
      <tp>
        <v>-2268146782.5999999</v>
        <stp/>
        <stp>EM_S_STM07_BS</stp>
        <stp>4</stp>
        <stp>300216.SZ</stp>
        <stp>140</stp>
        <stp>2019-09-30</stp>
        <stp>1</stp>
        <tr r="L1616" s="3"/>
        <tr r="L1616" s="3"/>
      </tp>
      <tp>
        <v>5954226866.04</v>
        <stp/>
        <stp>EM_S_STM07_BS</stp>
        <stp>4</stp>
        <stp>002226.SZ</stp>
        <stp>140</stp>
        <stp>2019-09-30</stp>
        <stp>1</stp>
        <tr r="L686" s="3"/>
        <tr r="L686" s="3"/>
      </tp>
      <tp>
        <v>2054064003</v>
        <stp/>
        <stp>EM_S_STM07_BS</stp>
        <stp>4</stp>
        <stp>300215.SZ</stp>
        <stp>140</stp>
        <stp>2019-09-30</stp>
        <stp>1</stp>
        <tr r="L1615" s="3"/>
        <tr r="L1615" s="3"/>
      </tp>
      <tp>
        <v>2786804994.79</v>
        <stp/>
        <stp>EM_S_STM07_BS</stp>
        <stp>4</stp>
        <stp>002225.SZ</stp>
        <stp>140</stp>
        <stp>2019-09-30</stp>
        <stp>1</stp>
        <tr r="L685" s="3"/>
        <tr r="L685" s="3"/>
      </tp>
      <tp>
        <v>1698398416.73</v>
        <stp/>
        <stp>EM_S_STM07_BS</stp>
        <stp>4</stp>
        <stp>300214.SZ</stp>
        <stp>140</stp>
        <stp>2019-09-30</stp>
        <stp>1</stp>
        <tr r="L1614" s="3"/>
        <tr r="L1614" s="3"/>
      </tp>
      <tp>
        <v>2251893852.3299999</v>
        <stp/>
        <stp>EM_S_STM07_BS</stp>
        <stp>4</stp>
        <stp>002224.SZ</stp>
        <stp>140</stp>
        <stp>2019-09-30</stp>
        <stp>1</stp>
        <tr r="L684" s="3"/>
        <tr r="L684" s="3"/>
      </tp>
      <tp>
        <v>2036458518.6500001</v>
        <stp/>
        <stp>EM_S_STM07_BS</stp>
        <stp>4</stp>
        <stp>300213.SZ</stp>
        <stp>140</stp>
        <stp>2019-09-30</stp>
        <stp>1</stp>
        <tr r="L1613" s="3"/>
        <tr r="L1613" s="3"/>
      </tp>
      <tp>
        <v>6060165955.4700003</v>
        <stp/>
        <stp>EM_S_STM07_BS</stp>
        <stp>4</stp>
        <stp>002223.SZ</stp>
        <stp>140</stp>
        <stp>2019-09-30</stp>
        <stp>1</stp>
        <tr r="L683" s="3"/>
        <tr r="L683" s="3"/>
      </tp>
      <tp>
        <v>3138107747.0999999</v>
        <stp/>
        <stp>EM_S_STM07_BS</stp>
        <stp>4</stp>
        <stp>300212.SZ</stp>
        <stp>140</stp>
        <stp>2019-09-30</stp>
        <stp>1</stp>
        <tr r="L1612" s="3"/>
        <tr r="L1612" s="3"/>
      </tp>
      <tp>
        <v>945423311.62</v>
        <stp/>
        <stp>EM_S_STM07_BS</stp>
        <stp>4</stp>
        <stp>002222.SZ</stp>
        <stp>140</stp>
        <stp>2019-09-30</stp>
        <stp>1</stp>
        <tr r="L682" s="3"/>
        <tr r="L682" s="3"/>
      </tp>
      <tp>
        <v>476015383.93000001</v>
        <stp/>
        <stp>EM_S_STM07_BS</stp>
        <stp>4</stp>
        <stp>300211.SZ</stp>
        <stp>140</stp>
        <stp>2019-09-30</stp>
        <stp>1</stp>
        <tr r="L1611" s="3"/>
        <tr r="L1611" s="3"/>
      </tp>
      <tp>
        <v>9210686931.75</v>
        <stp/>
        <stp>EM_S_STM07_BS</stp>
        <stp>4</stp>
        <stp>002221.SZ</stp>
        <stp>140</stp>
        <stp>2019-09-30</stp>
        <stp>1</stp>
        <tr r="L681" s="3"/>
        <tr r="L681" s="3"/>
      </tp>
      <tp>
        <v>1134268640.46</v>
        <stp/>
        <stp>EM_S_STM07_BS</stp>
        <stp>4</stp>
        <stp>300210.SZ</stp>
        <stp>140</stp>
        <stp>2019-09-30</stp>
        <stp>1</stp>
        <tr r="L1610" s="3"/>
        <tr r="L1610" s="3"/>
      </tp>
      <tp>
        <v>2142708370.1800001</v>
        <stp/>
        <stp>EM_S_STM07_BS</stp>
        <stp>4</stp>
        <stp>002220.SZ</stp>
        <stp>140</stp>
        <stp>2019-09-30</stp>
        <stp>1</stp>
        <tr r="L680" s="3"/>
        <tr r="L680" s="3"/>
      </tp>
      <tp>
        <v>1940751445.3800001</v>
        <stp/>
        <stp>EM_S_STM07_BS</stp>
        <stp>4</stp>
        <stp>300229.SZ</stp>
        <stp>140</stp>
        <stp>2019-09-30</stp>
        <stp>1</stp>
        <tr r="L1629" s="3"/>
        <tr r="L1629" s="3"/>
      </tp>
      <tp>
        <v>2548823863.8000002</v>
        <stp/>
        <stp>EM_S_STM07_BS</stp>
        <stp>4</stp>
        <stp>002219.SZ</stp>
        <stp>140</stp>
        <stp>2019-09-30</stp>
        <stp>1</stp>
        <tr r="L679" s="3"/>
        <tr r="L679" s="3"/>
      </tp>
      <tp>
        <v>1799861947.9100001</v>
        <stp/>
        <stp>EM_S_STM07_BS</stp>
        <stp>4</stp>
        <stp>300228.SZ</stp>
        <stp>140</stp>
        <stp>2019-09-30</stp>
        <stp>1</stp>
        <tr r="L1628" s="3"/>
        <tr r="L1628" s="3"/>
      </tp>
      <tp>
        <v>2952842058.5700002</v>
        <stp/>
        <stp>EM_S_STM07_BS</stp>
        <stp>4</stp>
        <stp>002218.SZ</stp>
        <stp>140</stp>
        <stp>2019-09-30</stp>
        <stp>1</stp>
        <tr r="L678" s="3"/>
        <tr r="L678" s="3"/>
      </tp>
      <tp>
        <v>1075622038.8299999</v>
        <stp/>
        <stp>EM_S_STM07_BS</stp>
        <stp>4</stp>
        <stp>300227.SZ</stp>
        <stp>140</stp>
        <stp>2019-09-30</stp>
        <stp>1</stp>
        <tr r="L1627" s="3"/>
        <tr r="L1627" s="3"/>
      </tp>
      <tp>
        <v>11919453998.4</v>
        <stp/>
        <stp>EM_S_STM07_BS</stp>
        <stp>4</stp>
        <stp>002217.SZ</stp>
        <stp>140</stp>
        <stp>2019-09-30</stp>
        <stp>1</stp>
        <tr r="L677" s="3"/>
        <tr r="L677" s="3"/>
      </tp>
      <tp>
        <v>1101245666.3</v>
        <stp/>
        <stp>EM_S_STM07_BS</stp>
        <stp>4</stp>
        <stp>300226.SZ</stp>
        <stp>140</stp>
        <stp>2019-09-30</stp>
        <stp>1</stp>
        <tr r="L1626" s="3"/>
        <tr r="L1626" s="3"/>
      </tp>
      <tp>
        <v>2135452107.1700001</v>
        <stp/>
        <stp>EM_S_STM07_BS</stp>
        <stp>4</stp>
        <stp>002216.SZ</stp>
        <stp>140</stp>
        <stp>2019-09-30</stp>
        <stp>1</stp>
        <tr r="L676" s="3"/>
        <tr r="L676" s="3"/>
      </tp>
      <tp>
        <v>905961985.96000004</v>
        <stp/>
        <stp>EM_S_STM07_BS</stp>
        <stp>4</stp>
        <stp>300225.SZ</stp>
        <stp>140</stp>
        <stp>2019-09-30</stp>
        <stp>1</stp>
        <tr r="L1625" s="3"/>
        <tr r="L1625" s="3"/>
      </tp>
      <tp>
        <v>2291079618.27</v>
        <stp/>
        <stp>EM_S_STM07_BS</stp>
        <stp>4</stp>
        <stp>002215.SZ</stp>
        <stp>140</stp>
        <stp>2019-09-30</stp>
        <stp>1</stp>
        <tr r="L675" s="3"/>
        <tr r="L675" s="3"/>
      </tp>
      <tp>
        <v>2656675222.1599998</v>
        <stp/>
        <stp>EM_S_STM07_BS</stp>
        <stp>4</stp>
        <stp>300224.SZ</stp>
        <stp>140</stp>
        <stp>2019-09-30</stp>
        <stp>1</stp>
        <tr r="L1624" s="3"/>
        <tr r="L1624" s="3"/>
      </tp>
      <tp>
        <v>1116688609.6600001</v>
        <stp/>
        <stp>EM_S_STM07_BS</stp>
        <stp>4</stp>
        <stp>002214.SZ</stp>
        <stp>140</stp>
        <stp>2019-09-30</stp>
        <stp>1</stp>
        <tr r="L674" s="3"/>
        <tr r="L674" s="3"/>
      </tp>
      <tp>
        <v>1241023486.26</v>
        <stp/>
        <stp>EM_S_STM07_BS</stp>
        <stp>4</stp>
        <stp>300223.SZ</stp>
        <stp>140</stp>
        <stp>2019-09-30</stp>
        <stp>1</stp>
        <tr r="L1623" s="3"/>
        <tr r="L1623" s="3"/>
      </tp>
      <tp>
        <v>362961707.35000002</v>
        <stp/>
        <stp>EM_S_STM07_BS</stp>
        <stp>4</stp>
        <stp>002213.SZ</stp>
        <stp>140</stp>
        <stp>2019-09-30</stp>
        <stp>1</stp>
        <tr r="L673" s="3"/>
        <tr r="L673" s="3"/>
      </tp>
      <tp>
        <v>4553189567.4200001</v>
        <stp/>
        <stp>EM_S_STM07_BS</stp>
        <stp>4</stp>
        <stp>300222.SZ</stp>
        <stp>140</stp>
        <stp>2019-09-30</stp>
        <stp>1</stp>
        <tr r="L1622" s="3"/>
        <tr r="L1622" s="3"/>
      </tp>
      <tp>
        <v>8404469495.3000002</v>
        <stp/>
        <stp>EM_S_STM07_BS</stp>
        <stp>4</stp>
        <stp>002212.SZ</stp>
        <stp>140</stp>
        <stp>2019-09-30</stp>
        <stp>1</stp>
        <tr r="L672" s="3"/>
        <tr r="L672" s="3"/>
      </tp>
      <tp>
        <v>1025681040.62</v>
        <stp/>
        <stp>EM_S_STM07_BS</stp>
        <stp>4</stp>
        <stp>300221.SZ</stp>
        <stp>140</stp>
        <stp>2019-09-30</stp>
        <stp>1</stp>
        <tr r="L1621" s="3"/>
        <tr r="L1621" s="3"/>
      </tp>
      <tp>
        <v>794621305.99000001</v>
        <stp/>
        <stp>EM_S_STM07_BS</stp>
        <stp>4</stp>
        <stp>002211.SZ</stp>
        <stp>140</stp>
        <stp>2019-09-30</stp>
        <stp>1</stp>
        <tr r="L671" s="3"/>
        <tr r="L671" s="3"/>
      </tp>
      <tp>
        <v>265940279.46000001</v>
        <stp/>
        <stp>EM_S_STM07_BS</stp>
        <stp>4</stp>
        <stp>300220.SZ</stp>
        <stp>140</stp>
        <stp>2019-09-30</stp>
        <stp>1</stp>
        <tr r="L1620" s="3"/>
        <tr r="L1620" s="3"/>
      </tp>
      <tp>
        <v>1450152257.74</v>
        <stp/>
        <stp>EM_S_STM07_BS</stp>
        <stp>4</stp>
        <stp>002210.SZ</stp>
        <stp>140</stp>
        <stp>2019-09-30</stp>
        <stp>1</stp>
        <tr r="L670" s="3"/>
        <tr r="L670" s="3"/>
      </tp>
      <tp>
        <v>982713675.24000001</v>
        <stp/>
        <stp>EM_S_STM07_BS</stp>
        <stp>4</stp>
        <stp>300239.SZ</stp>
        <stp>140</stp>
        <stp>2019-09-30</stp>
        <stp>1</stp>
        <tr r="L1639" s="3"/>
        <tr r="L1639" s="3"/>
      </tp>
      <tp>
        <v>612544637.75999999</v>
        <stp/>
        <stp>EM_S_STM07_BS</stp>
        <stp>4</stp>
        <stp>002209.SZ</stp>
        <stp>140</stp>
        <stp>2019-09-30</stp>
        <stp>1</stp>
        <tr r="L669" s="3"/>
        <tr r="L669" s="3"/>
      </tp>
      <tp>
        <v>1163369892.26</v>
        <stp/>
        <stp>EM_S_STM07_BS</stp>
        <stp>4</stp>
        <stp>300238.SZ</stp>
        <stp>140</stp>
        <stp>2019-09-30</stp>
        <stp>1</stp>
        <tr r="L1638" s="3"/>
        <tr r="L1638" s="3"/>
      </tp>
      <tp>
        <v>1921748538.55</v>
        <stp/>
        <stp>EM_S_STM07_BS</stp>
        <stp>4</stp>
        <stp>002208.SZ</stp>
        <stp>140</stp>
        <stp>2019-09-30</stp>
        <stp>1</stp>
        <tr r="L668" s="3"/>
        <tr r="L668" s="3"/>
      </tp>
      <tp>
        <v>3596410708.5900002</v>
        <stp/>
        <stp>EM_S_STM07_BS</stp>
        <stp>4</stp>
        <stp>300237.SZ</stp>
        <stp>140</stp>
        <stp>2019-09-30</stp>
        <stp>1</stp>
        <tr r="L1637" s="3"/>
        <tr r="L1637" s="3"/>
      </tp>
      <tp>
        <v>12491619.699999999</v>
        <stp/>
        <stp>EM_S_STM07_BS</stp>
        <stp>4</stp>
        <stp>002207.SZ</stp>
        <stp>140</stp>
        <stp>2019-09-30</stp>
        <stp>1</stp>
        <tr r="L667" s="3"/>
        <tr r="L667" s="3"/>
      </tp>
      <tp>
        <v>1574491504.1400001</v>
        <stp/>
        <stp>EM_S_STM07_BS</stp>
        <stp>4</stp>
        <stp>300236.SZ</stp>
        <stp>140</stp>
        <stp>2019-09-30</stp>
        <stp>1</stp>
        <tr r="L1636" s="3"/>
        <tr r="L1636" s="3"/>
      </tp>
      <tp>
        <v>2731106190.6700001</v>
        <stp/>
        <stp>EM_S_STM07_BS</stp>
        <stp>4</stp>
        <stp>002206.SZ</stp>
        <stp>140</stp>
        <stp>2019-09-30</stp>
        <stp>1</stp>
        <tr r="L666" s="3"/>
        <tr r="L666" s="3"/>
      </tp>
      <tp>
        <v>633819842.03999996</v>
        <stp/>
        <stp>EM_S_STM07_BS</stp>
        <stp>4</stp>
        <stp>300235.SZ</stp>
        <stp>140</stp>
        <stp>2019-09-30</stp>
        <stp>1</stp>
        <tr r="L1635" s="3"/>
        <tr r="L1635" s="3"/>
      </tp>
      <tp>
        <v>937091526.40999997</v>
        <stp/>
        <stp>EM_S_STM07_BS</stp>
        <stp>4</stp>
        <stp>002205.SZ</stp>
        <stp>140</stp>
        <stp>2019-09-30</stp>
        <stp>1</stp>
        <tr r="L665" s="3"/>
        <tr r="L665" s="3"/>
      </tp>
      <tp>
        <v>923783633.08000004</v>
        <stp/>
        <stp>EM_S_STM07_BS</stp>
        <stp>4</stp>
        <stp>300234.SZ</stp>
        <stp>140</stp>
        <stp>2019-09-30</stp>
        <stp>1</stp>
        <tr r="L1634" s="3"/>
        <tr r="L1634" s="3"/>
      </tp>
      <tp>
        <v>6653598450.8699999</v>
        <stp/>
        <stp>EM_S_STM07_BS</stp>
        <stp>4</stp>
        <stp>002204.SZ</stp>
        <stp>140</stp>
        <stp>2019-09-30</stp>
        <stp>1</stp>
        <tr r="L664" s="3"/>
        <tr r="L664" s="3"/>
      </tp>
      <tp>
        <v>4265720758.0100002</v>
        <stp/>
        <stp>EM_S_STM07_BS</stp>
        <stp>4</stp>
        <stp>300233.SZ</stp>
        <stp>140</stp>
        <stp>2019-09-30</stp>
        <stp>1</stp>
        <tr r="L1633" s="3"/>
        <tr r="L1633" s="3"/>
      </tp>
      <tp>
        <v>8465088910.3800001</v>
        <stp/>
        <stp>EM_S_STM07_BS</stp>
        <stp>4</stp>
        <stp>002203.SZ</stp>
        <stp>140</stp>
        <stp>2019-09-30</stp>
        <stp>1</stp>
        <tr r="L663" s="3"/>
        <tr r="L663" s="3"/>
      </tp>
      <tp>
        <v>2813927150.5599999</v>
        <stp/>
        <stp>EM_S_STM07_BS</stp>
        <stp>4</stp>
        <stp>300232.SZ</stp>
        <stp>140</stp>
        <stp>2019-09-30</stp>
        <stp>1</stp>
        <tr r="L1632" s="3"/>
        <tr r="L1632" s="3"/>
      </tp>
      <tp>
        <v>29824525974.880001</v>
        <stp/>
        <stp>EM_S_STM07_BS</stp>
        <stp>4</stp>
        <stp>002202.SZ</stp>
        <stp>140</stp>
        <stp>2019-09-30</stp>
        <stp>1</stp>
        <tr r="L662" s="3"/>
        <tr r="L662" s="3"/>
      </tp>
      <tp>
        <v>1223681296.3399999</v>
        <stp/>
        <stp>EM_S_STM07_BS</stp>
        <stp>4</stp>
        <stp>300231.SZ</stp>
        <stp>140</stp>
        <stp>2019-09-30</stp>
        <stp>1</stp>
        <tr r="L1631" s="3"/>
        <tr r="L1631" s="3"/>
      </tp>
      <tp>
        <v>903834683.01999998</v>
        <stp/>
        <stp>EM_S_STM07_BS</stp>
        <stp>4</stp>
        <stp>002201.SZ</stp>
        <stp>140</stp>
        <stp>2019-09-30</stp>
        <stp>1</stp>
        <tr r="L661" s="3"/>
        <tr r="L661" s="3"/>
      </tp>
      <tp>
        <v>3149621845.6799998</v>
        <stp/>
        <stp>EM_S_STM07_BS</stp>
        <stp>4</stp>
        <stp>300230.SZ</stp>
        <stp>140</stp>
        <stp>2019-09-30</stp>
        <stp>1</stp>
        <tr r="L1630" s="3"/>
        <tr r="L1630" s="3"/>
      </tp>
      <tp>
        <v>186537930.56</v>
        <stp/>
        <stp>EM_S_STM07_BS</stp>
        <stp>4</stp>
        <stp>002200.SZ</stp>
        <stp>140</stp>
        <stp>2019-09-30</stp>
        <stp>1</stp>
        <tr r="L660" s="3"/>
        <tr r="L660" s="3"/>
      </tp>
      <tp>
        <v>804777778.63</v>
        <stp/>
        <stp>EM_S_STM07_BS</stp>
        <stp>4</stp>
        <stp>300249.SZ</stp>
        <stp>140</stp>
        <stp>2019-09-30</stp>
        <stp>1</stp>
        <tr r="L1649" s="3"/>
        <tr r="L1649" s="3"/>
      </tp>
      <tp>
        <v>1111168901.99</v>
        <stp/>
        <stp>EM_S_STM07_BS</stp>
        <stp>4</stp>
        <stp>002279.SZ</stp>
        <stp>140</stp>
        <stp>2019-09-30</stp>
        <stp>1</stp>
        <tr r="L738" s="3"/>
        <tr r="L738" s="3"/>
      </tp>
      <tp>
        <v>1555298534.29</v>
        <stp/>
        <stp>EM_S_STM07_BS</stp>
        <stp>4</stp>
        <stp>300248.SZ</stp>
        <stp>140</stp>
        <stp>2019-09-30</stp>
        <stp>1</stp>
        <tr r="L1648" s="3"/>
        <tr r="L1648" s="3"/>
      </tp>
      <tp>
        <v>1120538393.8399999</v>
        <stp/>
        <stp>EM_S_STM07_BS</stp>
        <stp>4</stp>
        <stp>002278.SZ</stp>
        <stp>140</stp>
        <stp>2019-09-30</stp>
        <stp>1</stp>
        <tr r="L737" s="3"/>
        <tr r="L737" s="3"/>
      </tp>
      <tp>
        <v>1573409412.74</v>
        <stp/>
        <stp>EM_S_STM07_BS</stp>
        <stp>4</stp>
        <stp>300247.SZ</stp>
        <stp>140</stp>
        <stp>2019-09-30</stp>
        <stp>1</stp>
        <tr r="L1647" s="3"/>
        <tr r="L1647" s="3"/>
      </tp>
      <tp>
        <v>6829157914.3100004</v>
        <stp/>
        <stp>EM_S_STM07_BS</stp>
        <stp>4</stp>
        <stp>002277.SZ</stp>
        <stp>140</stp>
        <stp>2019-09-30</stp>
        <stp>1</stp>
        <tr r="L736" s="3"/>
        <tr r="L736" s="3"/>
      </tp>
      <tp>
        <v>538452678.90999997</v>
        <stp/>
        <stp>EM_S_STM07_BS</stp>
        <stp>4</stp>
        <stp>300246.SZ</stp>
        <stp>140</stp>
        <stp>2019-09-30</stp>
        <stp>1</stp>
        <tr r="L1646" s="3"/>
        <tr r="L1646" s="3"/>
      </tp>
      <tp>
        <v>4166914453.0799999</v>
        <stp/>
        <stp>EM_S_STM07_BS</stp>
        <stp>4</stp>
        <stp>002276.SZ</stp>
        <stp>140</stp>
        <stp>2019-09-30</stp>
        <stp>1</stp>
        <tr r="L735" s="3"/>
        <tr r="L735" s="3"/>
      </tp>
      <tp>
        <v>1420553296.25</v>
        <stp/>
        <stp>EM_S_STM07_BS</stp>
        <stp>4</stp>
        <stp>300245.SZ</stp>
        <stp>140</stp>
        <stp>2019-09-30</stp>
        <stp>1</stp>
        <tr r="L1645" s="3"/>
        <tr r="L1645" s="3"/>
      </tp>
      <tp>
        <v>2753950255.4299998</v>
        <stp/>
        <stp>EM_S_STM07_BS</stp>
        <stp>4</stp>
        <stp>002275.SZ</stp>
        <stp>140</stp>
        <stp>2019-09-30</stp>
        <stp>1</stp>
        <tr r="L734" s="3"/>
        <tr r="L734" s="3"/>
      </tp>
      <tp>
        <v>3995645406.04</v>
        <stp/>
        <stp>EM_S_STM07_BS</stp>
        <stp>4</stp>
        <stp>300244.SZ</stp>
        <stp>140</stp>
        <stp>2019-09-30</stp>
        <stp>1</stp>
        <tr r="L1644" s="3"/>
        <tr r="L1644" s="3"/>
      </tp>
      <tp>
        <v>2801335165.8800001</v>
        <stp/>
        <stp>EM_S_STM07_BS</stp>
        <stp>4</stp>
        <stp>002274.SZ</stp>
        <stp>140</stp>
        <stp>2019-09-30</stp>
        <stp>1</stp>
        <tr r="L733" s="3"/>
        <tr r="L733" s="3"/>
      </tp>
      <tp>
        <v>656518477.25999999</v>
        <stp/>
        <stp>EM_S_STM07_BS</stp>
        <stp>4</stp>
        <stp>300243.SZ</stp>
        <stp>140</stp>
        <stp>2019-09-30</stp>
        <stp>1</stp>
        <tr r="L1643" s="3"/>
        <tr r="L1643" s="3"/>
      </tp>
      <tp>
        <v>4192853198.73</v>
        <stp/>
        <stp>EM_S_STM07_BS</stp>
        <stp>4</stp>
        <stp>002273.SZ</stp>
        <stp>140</stp>
        <stp>2019-09-30</stp>
        <stp>1</stp>
        <tr r="L732" s="3"/>
        <tr r="L732" s="3"/>
      </tp>
      <tp>
        <v>1050789923.05</v>
        <stp/>
        <stp>EM_S_STM07_BS</stp>
        <stp>4</stp>
        <stp>300242.SZ</stp>
        <stp>140</stp>
        <stp>2019-09-30</stp>
        <stp>1</stp>
        <tr r="L1642" s="3"/>
        <tr r="L1642" s="3"/>
      </tp>
      <tp>
        <v>1289370347.1600001</v>
        <stp/>
        <stp>EM_S_STM07_BS</stp>
        <stp>4</stp>
        <stp>002272.SZ</stp>
        <stp>140</stp>
        <stp>2019-09-30</stp>
        <stp>1</stp>
        <tr r="L731" s="3"/>
        <tr r="L731" s="3"/>
      </tp>
      <tp>
        <v>1353515948.77</v>
        <stp/>
        <stp>EM_S_STM07_BS</stp>
        <stp>4</stp>
        <stp>300241.SZ</stp>
        <stp>140</stp>
        <stp>2019-09-30</stp>
        <stp>1</stp>
        <tr r="L1641" s="3"/>
        <tr r="L1641" s="3"/>
      </tp>
      <tp>
        <v>9205980860.6200008</v>
        <stp/>
        <stp>EM_S_STM07_BS</stp>
        <stp>4</stp>
        <stp>002271.SZ</stp>
        <stp>140</stp>
        <stp>2019-09-30</stp>
        <stp>1</stp>
        <tr r="L730" s="3"/>
        <tr r="L730" s="3"/>
      </tp>
      <tp>
        <v>1100862715.9300001</v>
        <stp/>
        <stp>EM_S_STM07_BS</stp>
        <stp>4</stp>
        <stp>300240.SZ</stp>
        <stp>140</stp>
        <stp>2019-09-30</stp>
        <stp>1</stp>
        <tr r="L1640" s="3"/>
        <tr r="L1640" s="3"/>
      </tp>
      <tp>
        <v>2337045770.5599999</v>
        <stp/>
        <stp>EM_S_STM07_BS</stp>
        <stp>4</stp>
        <stp>002270.SZ</stp>
        <stp>140</stp>
        <stp>2019-09-30</stp>
        <stp>1</stp>
        <tr r="L729" s="3"/>
        <tr r="L729" s="3"/>
      </tp>
      <tp>
        <v>2079417385.3</v>
        <stp/>
        <stp>EM_S_STM07_BS</stp>
        <stp>4</stp>
        <stp>300259.SZ</stp>
        <stp>140</stp>
        <stp>2019-09-30</stp>
        <stp>1</stp>
        <tr r="L1659" s="3"/>
        <tr r="L1659" s="3"/>
      </tp>
      <tp>
        <v>2636367959</v>
        <stp/>
        <stp>EM_S_STM07_BS</stp>
        <stp>4</stp>
        <stp>002269.SZ</stp>
        <stp>140</stp>
        <stp>2019-09-30</stp>
        <stp>1</stp>
        <tr r="L728" s="3"/>
        <tr r="L728" s="3"/>
      </tp>
      <tp>
        <v>1986411788.5799999</v>
        <stp/>
        <stp>EM_S_STM07_BS</stp>
        <stp>4</stp>
        <stp>300258.SZ</stp>
        <stp>140</stp>
        <stp>2019-09-30</stp>
        <stp>1</stp>
        <tr r="L1658" s="3"/>
        <tr r="L1658" s="3"/>
      </tp>
      <tp>
        <v>4330706233.1899996</v>
        <stp/>
        <stp>EM_S_STM07_BS</stp>
        <stp>4</stp>
        <stp>002268.SZ</stp>
        <stp>140</stp>
        <stp>2019-09-30</stp>
        <stp>1</stp>
        <tr r="L727" s="3"/>
        <tr r="L727" s="3"/>
      </tp>
      <tp>
        <v>3549693957.7199998</v>
        <stp/>
        <stp>EM_S_STM07_BS</stp>
        <stp>4</stp>
        <stp>300257.SZ</stp>
        <stp>140</stp>
        <stp>2019-09-30</stp>
        <stp>1</stp>
        <tr r="L1657" s="3"/>
        <tr r="L1657" s="3"/>
      </tp>
      <tp>
        <v>5831640189.5</v>
        <stp/>
        <stp>EM_S_STM07_BS</stp>
        <stp>4</stp>
        <stp>002267.SZ</stp>
        <stp>140</stp>
        <stp>2019-09-30</stp>
        <stp>1</stp>
        <tr r="L726" s="3"/>
        <tr r="L726" s="3"/>
      </tp>
      <tp>
        <v>1694694576.4100001</v>
        <stp/>
        <stp>EM_S_STM07_BS</stp>
        <stp>4</stp>
        <stp>300256.SZ</stp>
        <stp>140</stp>
        <stp>2019-09-30</stp>
        <stp>1</stp>
        <tr r="L1656" s="3"/>
        <tr r="L1656" s="3"/>
      </tp>
      <tp>
        <v>3341307157.6399999</v>
        <stp/>
        <stp>EM_S_STM07_BS</stp>
        <stp>4</stp>
        <stp>002266.SZ</stp>
        <stp>140</stp>
        <stp>2019-09-30</stp>
        <stp>1</stp>
        <tr r="L725" s="3"/>
        <tr r="L725" s="3"/>
      </tp>
      <tp>
        <v>2682130246.5500002</v>
        <stp/>
        <stp>EM_S_STM07_BS</stp>
        <stp>4</stp>
        <stp>300255.SZ</stp>
        <stp>140</stp>
        <stp>2019-09-30</stp>
        <stp>1</stp>
        <tr r="L1655" s="3"/>
        <tr r="L1655" s="3"/>
      </tp>
      <tp>
        <v>881433473.76999998</v>
        <stp/>
        <stp>EM_S_STM07_BS</stp>
        <stp>4</stp>
        <stp>002265.SZ</stp>
        <stp>140</stp>
        <stp>2019-09-30</stp>
        <stp>1</stp>
        <tr r="L724" s="3"/>
        <tr r="L724" s="3"/>
      </tp>
      <tp>
        <v>838528534.87</v>
        <stp/>
        <stp>EM_S_STM07_BS</stp>
        <stp>4</stp>
        <stp>300254.SZ</stp>
        <stp>140</stp>
        <stp>2019-09-30</stp>
        <stp>1</stp>
        <tr r="L1654" s="3"/>
        <tr r="L1654" s="3"/>
      </tp>
      <tp>
        <v>1444909897.51</v>
        <stp/>
        <stp>EM_S_STM07_BS</stp>
        <stp>4</stp>
        <stp>002264.SZ</stp>
        <stp>140</stp>
        <stp>2019-09-30</stp>
        <stp>1</stp>
        <tr r="L723" s="3"/>
        <tr r="L723" s="3"/>
      </tp>
      <tp>
        <v>3523081102.9899998</v>
        <stp/>
        <stp>EM_S_STM07_BS</stp>
        <stp>4</stp>
        <stp>300253.SZ</stp>
        <stp>140</stp>
        <stp>2019-09-30</stp>
        <stp>1</stp>
        <tr r="L1653" s="3"/>
        <tr r="L1653" s="3"/>
      </tp>
      <tp>
        <v>2213993790.3200002</v>
        <stp/>
        <stp>EM_S_STM07_BS</stp>
        <stp>4</stp>
        <stp>002263.SZ</stp>
        <stp>140</stp>
        <stp>2019-09-30</stp>
        <stp>1</stp>
        <tr r="L722" s="3"/>
        <tr r="L722" s="3"/>
      </tp>
      <tp>
        <v>2404124426.54</v>
        <stp/>
        <stp>EM_S_STM07_BS</stp>
        <stp>4</stp>
        <stp>300252.SZ</stp>
        <stp>140</stp>
        <stp>2019-09-30</stp>
        <stp>1</stp>
        <tr r="L1652" s="3"/>
        <tr r="L1652" s="3"/>
      </tp>
      <tp>
        <v>3472143441.73</v>
        <stp/>
        <stp>EM_S_STM07_BS</stp>
        <stp>4</stp>
        <stp>002262.SZ</stp>
        <stp>140</stp>
        <stp>2019-09-30</stp>
        <stp>1</stp>
        <tr r="L721" s="3"/>
        <tr r="L721" s="3"/>
      </tp>
      <tp>
        <v>9363561292.7600002</v>
        <stp/>
        <stp>EM_S_STM07_BS</stp>
        <stp>4</stp>
        <stp>300251.SZ</stp>
        <stp>140</stp>
        <stp>2019-09-30</stp>
        <stp>1</stp>
        <tr r="L1651" s="3"/>
        <tr r="L1651" s="3"/>
      </tp>
      <tp>
        <v>2551811246.23</v>
        <stp/>
        <stp>EM_S_STM07_BS</stp>
        <stp>4</stp>
        <stp>002261.SZ</stp>
        <stp>140</stp>
        <stp>2019-09-30</stp>
        <stp>1</stp>
        <tr r="L720" s="3"/>
        <tr r="L720" s="3"/>
      </tp>
      <tp>
        <v>1023135344.37</v>
        <stp/>
        <stp>EM_S_STM07_BS</stp>
        <stp>4</stp>
        <stp>300250.SZ</stp>
        <stp>140</stp>
        <stp>2019-09-30</stp>
        <stp>1</stp>
        <tr r="L1650" s="3"/>
        <tr r="L1650" s="3"/>
      </tp>
      <tp>
        <v>-340824715.44999999</v>
        <stp/>
        <stp>EM_S_STM07_BS</stp>
        <stp>4</stp>
        <stp>002260.SZ</stp>
        <stp>140</stp>
        <stp>2019-09-30</stp>
        <stp>1</stp>
        <tr r="L719" s="3"/>
        <tr r="L719" s="3"/>
      </tp>
      <tp>
        <v>2011472425.9100001</v>
        <stp/>
        <stp>EM_S_STM07_BS</stp>
        <stp>4</stp>
        <stp>300269.SZ</stp>
        <stp>140</stp>
        <stp>2019-09-30</stp>
        <stp>1</stp>
        <tr r="L1669" s="3"/>
        <tr r="L1669" s="3"/>
      </tp>
      <tp>
        <v>1414570927.8599999</v>
        <stp/>
        <stp>EM_S_STM07_BS</stp>
        <stp>4</stp>
        <stp>002259.SZ</stp>
        <stp>140</stp>
        <stp>2019-09-30</stp>
        <stp>1</stp>
        <tr r="L718" s="3"/>
        <tr r="L718" s="3"/>
      </tp>
      <tp>
        <v>154806663.80000001</v>
        <stp/>
        <stp>EM_S_STM07_BS</stp>
        <stp>4</stp>
        <stp>300268.SZ</stp>
        <stp>140</stp>
        <stp>2019-09-30</stp>
        <stp>1</stp>
        <tr r="L1668" s="3"/>
        <tr r="L1668" s="3"/>
      </tp>
      <tp>
        <v>3280416269.8899999</v>
        <stp/>
        <stp>EM_S_STM07_BS</stp>
        <stp>4</stp>
        <stp>002258.SZ</stp>
        <stp>140</stp>
        <stp>2019-09-30</stp>
        <stp>1</stp>
        <tr r="L717" s="3"/>
        <tr r="L717" s="3"/>
      </tp>
      <tp>
        <v>5780911536.4300003</v>
        <stp/>
        <stp>EM_S_STM07_BS</stp>
        <stp>4</stp>
        <stp>300267.SZ</stp>
        <stp>140</stp>
        <stp>2019-09-30</stp>
        <stp>1</stp>
        <tr r="L1667" s="3"/>
        <tr r="L1667" s="3"/>
      </tp>
      <tp>
        <v>2530480424.1500001</v>
        <stp/>
        <stp>EM_S_STM07_BS</stp>
        <stp>4</stp>
        <stp>300266.SZ</stp>
        <stp>140</stp>
        <stp>2019-09-30</stp>
        <stp>1</stp>
        <tr r="L1666" s="3"/>
        <tr r="L1666" s="3"/>
      </tp>
      <tp>
        <v>1903685831.3900001</v>
        <stp/>
        <stp>EM_S_STM07_BS</stp>
        <stp>4</stp>
        <stp>002256.SZ</stp>
        <stp>140</stp>
        <stp>2019-09-30</stp>
        <stp>1</stp>
        <tr r="L716" s="3"/>
        <tr r="L716" s="3"/>
      </tp>
      <tp>
        <v>1024933827.92</v>
        <stp/>
        <stp>EM_S_STM07_BS</stp>
        <stp>4</stp>
        <stp>300265.SZ</stp>
        <stp>140</stp>
        <stp>2019-09-30</stp>
        <stp>1</stp>
        <tr r="L1665" s="3"/>
        <tr r="L1665" s="3"/>
      </tp>
      <tp>
        <v>3815932976.29</v>
        <stp/>
        <stp>EM_S_STM07_BS</stp>
        <stp>4</stp>
        <stp>002255.SZ</stp>
        <stp>140</stp>
        <stp>2019-09-30</stp>
        <stp>1</stp>
        <tr r="L715" s="3"/>
        <tr r="L715" s="3"/>
      </tp>
      <tp>
        <v>518115036.81999999</v>
        <stp/>
        <stp>EM_S_STM07_BS</stp>
        <stp>4</stp>
        <stp>300264.SZ</stp>
        <stp>140</stp>
        <stp>2019-09-30</stp>
        <stp>1</stp>
        <tr r="L1664" s="3"/>
        <tr r="L1664" s="3"/>
      </tp>
      <tp>
        <v>2279102577.77</v>
        <stp/>
        <stp>EM_S_STM07_BS</stp>
        <stp>4</stp>
        <stp>002254.SZ</stp>
        <stp>140</stp>
        <stp>2019-09-30</stp>
        <stp>1</stp>
        <tr r="L714" s="3"/>
        <tr r="L714" s="3"/>
      </tp>
      <tp>
        <v>2695727083.2199998</v>
        <stp/>
        <stp>EM_S_STM07_BS</stp>
        <stp>4</stp>
        <stp>300263.SZ</stp>
        <stp>140</stp>
        <stp>2019-09-30</stp>
        <stp>1</stp>
        <tr r="L1663" s="3"/>
        <tr r="L1663" s="3"/>
      </tp>
      <tp>
        <v>1355425696.71</v>
        <stp/>
        <stp>EM_S_STM07_BS</stp>
        <stp>4</stp>
        <stp>002253.SZ</stp>
        <stp>140</stp>
        <stp>2019-09-30</stp>
        <stp>1</stp>
        <tr r="L713" s="3"/>
        <tr r="L713" s="3"/>
      </tp>
      <tp>
        <v>2405302950.5</v>
        <stp/>
        <stp>EM_S_STM07_BS</stp>
        <stp>4</stp>
        <stp>300262.SZ</stp>
        <stp>140</stp>
        <stp>2019-09-30</stp>
        <stp>1</stp>
        <tr r="L1662" s="3"/>
        <tr r="L1662" s="3"/>
      </tp>
      <tp>
        <v>11469455712.23</v>
        <stp/>
        <stp>EM_S_STM07_BS</stp>
        <stp>4</stp>
        <stp>002252.SZ</stp>
        <stp>140</stp>
        <stp>2019-09-30</stp>
        <stp>1</stp>
        <tr r="L712" s="3"/>
        <tr r="L712" s="3"/>
      </tp>
      <tp>
        <v>1928800273.77</v>
        <stp/>
        <stp>EM_S_STM07_BS</stp>
        <stp>4</stp>
        <stp>300261.SZ</stp>
        <stp>140</stp>
        <stp>2019-09-30</stp>
        <stp>1</stp>
        <tr r="L1661" s="3"/>
        <tr r="L1661" s="3"/>
      </tp>
      <tp>
        <v>7615683286.5900002</v>
        <stp/>
        <stp>EM_S_STM07_BS</stp>
        <stp>4</stp>
        <stp>002251.SZ</stp>
        <stp>140</stp>
        <stp>2019-09-30</stp>
        <stp>1</stp>
        <tr r="L711" s="3"/>
        <tr r="L711" s="3"/>
      </tp>
      <tp>
        <v>756782142.36000001</v>
        <stp/>
        <stp>EM_S_STM07_BS</stp>
        <stp>4</stp>
        <stp>300260.SZ</stp>
        <stp>140</stp>
        <stp>2019-09-30</stp>
        <stp>1</stp>
        <tr r="L1660" s="3"/>
        <tr r="L1660" s="3"/>
      </tp>
      <tp>
        <v>5990131741.8800001</v>
        <stp/>
        <stp>EM_S_STM07_BS</stp>
        <stp>4</stp>
        <stp>002250.SZ</stp>
        <stp>140</stp>
        <stp>2019-09-30</stp>
        <stp>1</stp>
        <tr r="L710" s="3"/>
        <tr r="L710" s="3"/>
      </tp>
      <tp>
        <v>940753132.28999996</v>
        <stp/>
        <stp>EM_S_STM07_BS</stp>
        <stp>4</stp>
        <stp>300279.SZ</stp>
        <stp>140</stp>
        <stp>2019-09-30</stp>
        <stp>1</stp>
        <tr r="L1679" s="3"/>
        <tr r="L1679" s="3"/>
      </tp>
      <tp>
        <v>6972365930.6400003</v>
        <stp/>
        <stp>EM_S_STM07_BS</stp>
        <stp>4</stp>
        <stp>002249.SZ</stp>
        <stp>140</stp>
        <stp>2019-09-30</stp>
        <stp>1</stp>
        <tr r="L709" s="3"/>
        <tr r="L709" s="3"/>
      </tp>
      <tp>
        <v>1034874994.38</v>
        <stp/>
        <stp>EM_S_STM07_BS</stp>
        <stp>4</stp>
        <stp>300278.SZ</stp>
        <stp>140</stp>
        <stp>2019-09-30</stp>
        <stp>1</stp>
        <tr r="L1678" s="3"/>
        <tr r="L1678" s="3"/>
      </tp>
      <tp>
        <v>113734500.95999999</v>
        <stp/>
        <stp>EM_S_STM07_BS</stp>
        <stp>4</stp>
        <stp>002248.SZ</stp>
        <stp>140</stp>
        <stp>2019-09-30</stp>
        <stp>1</stp>
        <tr r="L708" s="3"/>
        <tr r="L708" s="3"/>
      </tp>
      <tp>
        <v>467989311.72000003</v>
        <stp/>
        <stp>EM_S_STM07_BS</stp>
        <stp>4</stp>
        <stp>300277.SZ</stp>
        <stp>140</stp>
        <stp>2019-09-30</stp>
        <stp>1</stp>
        <tr r="L1677" s="3"/>
        <tr r="L1677" s="3"/>
      </tp>
      <tp>
        <v>2016784982.48</v>
        <stp/>
        <stp>EM_S_STM07_BS</stp>
        <stp>4</stp>
        <stp>002247.SZ</stp>
        <stp>140</stp>
        <stp>2019-09-30</stp>
        <stp>1</stp>
        <tr r="L707" s="3"/>
        <tr r="L707" s="3"/>
      </tp>
      <tp>
        <v>3693828232.1999998</v>
        <stp/>
        <stp>EM_S_STM07_BS</stp>
        <stp>4</stp>
        <stp>300276.SZ</stp>
        <stp>140</stp>
        <stp>2019-09-30</stp>
        <stp>1</stp>
        <tr r="L1676" s="3"/>
        <tr r="L1676" s="3"/>
      </tp>
      <tp>
        <v>2489342978.54</v>
        <stp/>
        <stp>EM_S_STM07_BS</stp>
        <stp>4</stp>
        <stp>002246.SZ</stp>
        <stp>140</stp>
        <stp>2019-09-30</stp>
        <stp>1</stp>
        <tr r="L706" s="3"/>
        <tr r="L706" s="3"/>
      </tp>
      <tp>
        <v>519459192.70999998</v>
        <stp/>
        <stp>EM_S_STM07_BS</stp>
        <stp>4</stp>
        <stp>300275.SZ</stp>
        <stp>140</stp>
        <stp>2019-09-30</stp>
        <stp>1</stp>
        <tr r="L1675" s="3"/>
        <tr r="L1675" s="3"/>
      </tp>
      <tp>
        <v>2078674451.54</v>
        <stp/>
        <stp>EM_S_STM07_BS</stp>
        <stp>4</stp>
        <stp>002245.SZ</stp>
        <stp>140</stp>
        <stp>2019-09-30</stp>
        <stp>1</stp>
        <tr r="L705" s="3"/>
        <tr r="L705" s="3"/>
      </tp>
      <tp>
        <v>8289913107.8100004</v>
        <stp/>
        <stp>EM_S_STM07_BS</stp>
        <stp>4</stp>
        <stp>300274.SZ</stp>
        <stp>140</stp>
        <stp>2019-09-30</stp>
        <stp>1</stp>
        <tr r="L1674" s="3"/>
        <tr r="L1674" s="3"/>
      </tp>
      <tp>
        <v>15915706202.440001</v>
        <stp/>
        <stp>EM_S_STM07_BS</stp>
        <stp>4</stp>
        <stp>002244.SZ</stp>
        <stp>140</stp>
        <stp>2019-09-30</stp>
        <stp>1</stp>
        <tr r="L704" s="3"/>
        <tr r="L704" s="3"/>
      </tp>
      <tp>
        <v>2568006296.9200001</v>
        <stp/>
        <stp>EM_S_STM07_BS</stp>
        <stp>4</stp>
        <stp>300273.SZ</stp>
        <stp>140</stp>
        <stp>2019-09-30</stp>
        <stp>1</stp>
        <tr r="L1673" s="3"/>
        <tr r="L1673" s="3"/>
      </tp>
      <tp>
        <v>1626303945.53</v>
        <stp/>
        <stp>EM_S_STM07_BS</stp>
        <stp>4</stp>
        <stp>002243.SZ</stp>
        <stp>140</stp>
        <stp>2019-09-30</stp>
        <stp>1</stp>
        <tr r="L703" s="3"/>
        <tr r="L703" s="3"/>
      </tp>
      <tp>
        <v>1181719612.54</v>
        <stp/>
        <stp>EM_S_STM07_BS</stp>
        <stp>4</stp>
        <stp>300272.SZ</stp>
        <stp>140</stp>
        <stp>2019-09-30</stp>
        <stp>1</stp>
        <tr r="L1672" s="3"/>
        <tr r="L1672" s="3"/>
      </tp>
      <tp>
        <v>3530015847.75</v>
        <stp/>
        <stp>EM_S_STM07_BS</stp>
        <stp>4</stp>
        <stp>002242.SZ</stp>
        <stp>140</stp>
        <stp>2019-09-30</stp>
        <stp>1</stp>
        <tr r="L702" s="3"/>
        <tr r="L702" s="3"/>
      </tp>
      <tp>
        <v>5655085234.1899996</v>
        <stp/>
        <stp>EM_S_STM07_BS</stp>
        <stp>4</stp>
        <stp>300271.SZ</stp>
        <stp>140</stp>
        <stp>2019-09-30</stp>
        <stp>1</stp>
        <tr r="L1671" s="3"/>
        <tr r="L1671" s="3"/>
      </tp>
      <tp>
        <v>15907361883.07</v>
        <stp/>
        <stp>EM_S_STM07_BS</stp>
        <stp>4</stp>
        <stp>002241.SZ</stp>
        <stp>140</stp>
        <stp>2019-09-30</stp>
        <stp>1</stp>
        <tr r="L701" s="3"/>
        <tr r="L701" s="3"/>
      </tp>
      <tp>
        <v>1034265422.28</v>
        <stp/>
        <stp>EM_S_STM07_BS</stp>
        <stp>4</stp>
        <stp>300270.SZ</stp>
        <stp>140</stp>
        <stp>2019-09-30</stp>
        <stp>1</stp>
        <tr r="L1670" s="3"/>
        <tr r="L1670" s="3"/>
      </tp>
      <tp>
        <v>2242331485.9200001</v>
        <stp/>
        <stp>EM_S_STM07_BS</stp>
        <stp>4</stp>
        <stp>002240.SZ</stp>
        <stp>140</stp>
        <stp>2019-09-30</stp>
        <stp>1</stp>
        <tr r="L700" s="3"/>
        <tr r="L700" s="3"/>
      </tp>
      <tp>
        <v>13829588302</v>
        <stp/>
        <stp>EM_S_STM07_BS</stp>
        <stp>4</stp>
        <stp>600299.SH</stp>
        <stp>140</stp>
        <stp>2019-09-30</stp>
        <stp>1</stp>
        <tr r="L2440" s="3"/>
        <tr r="L2440" s="3"/>
      </tp>
      <tp>
        <v>3896464328.6999998</v>
        <stp/>
        <stp>EM_S_STM07_BS</stp>
        <stp>4</stp>
        <stp>603299.SH</stp>
        <stp>140</stp>
        <stp>2019-09-30</stp>
        <stp>1</stp>
        <tr r="L3347" s="3"/>
        <tr r="L3347" s="3"/>
      </tp>
      <tp>
        <v>29539258663</v>
        <stp/>
        <stp>EM_S_STM07_BS</stp>
        <stp>4</stp>
        <stp>601298.SH</stp>
        <stp>140</stp>
        <stp>2019-09-30</stp>
        <stp>1</stp>
        <tr r="L3075" s="3"/>
        <tr r="L3075" s="3"/>
      </tp>
      <tp>
        <v>4800188527.3900003</v>
        <stp/>
        <stp>EM_S_STM07_BS</stp>
        <stp>4</stp>
        <stp>600298.SH</stp>
        <stp>140</stp>
        <stp>2019-09-30</stp>
        <stp>1</stp>
        <tr r="L2439" s="3"/>
        <tr r="L2439" s="3"/>
      </tp>
      <tp>
        <v>4149444592.4099998</v>
        <stp/>
        <stp>EM_S_STM07_BS</stp>
        <stp>4</stp>
        <stp>603298.SH</stp>
        <stp>140</stp>
        <stp>2019-09-30</stp>
        <stp>1</stp>
        <tr r="L3346" s="3"/>
        <tr r="L3346" s="3"/>
      </tp>
      <tp>
        <v>37765071800.790001</v>
        <stp/>
        <stp>EM_S_STM07_BS</stp>
        <stp>4</stp>
        <stp>600297.SH</stp>
        <stp>140</stp>
        <stp>2019-09-30</stp>
        <stp>1</stp>
        <tr r="L2438" s="3"/>
        <tr r="L2438" s="3"/>
      </tp>
      <tp>
        <v>1090155668.8699999</v>
        <stp/>
        <stp>EM_S_STM07_BS</stp>
        <stp>4</stp>
        <stp>603297.SH</stp>
        <stp>140</stp>
        <stp>2019-09-30</stp>
        <stp>1</stp>
        <tr r="L3345" s="3"/>
        <tr r="L3345" s="3"/>
      </tp>
      <tp>
        <v>11781127648.700001</v>
        <stp/>
        <stp>EM_S_STM07_BS</stp>
        <stp>4</stp>
        <stp>600295.SH</stp>
        <stp>140</stp>
        <stp>2019-09-30</stp>
        <stp>1</stp>
        <tr r="L2437" s="3"/>
        <tr r="L2437" s="3"/>
      </tp>
      <tp>
        <v>3925959531.5999999</v>
        <stp/>
        <stp>EM_S_STM07_BS</stp>
        <stp>4</stp>
        <stp>600293.SH</stp>
        <stp>140</stp>
        <stp>2019-09-30</stp>
        <stp>1</stp>
        <tr r="L2436" s="3"/>
        <tr r="L2436" s="3"/>
      </tp>
      <tp>
        <v>4998323124.8199997</v>
        <stp/>
        <stp>EM_S_STM07_BS</stp>
        <stp>4</stp>
        <stp>600292.SH</stp>
        <stp>140</stp>
        <stp>2019-09-30</stp>
        <stp>1</stp>
        <tr r="L2435" s="3"/>
        <tr r="L2435" s="3"/>
      </tp>
      <tp>
        <v>709981357.10000002</v>
        <stp/>
        <stp>EM_S_STM07_BS</stp>
        <stp>4</stp>
        <stp>688299.SH</stp>
        <stp>140</stp>
        <stp>2019-09-30</stp>
        <stp>1</stp>
        <tr r="L3726" s="3"/>
        <tr r="L3726" s="3"/>
      </tp>
      <tp>
        <v>10880967810.68</v>
        <stp/>
        <stp>EM_S_STM07_BS</stp>
        <stp>4</stp>
        <stp>600291.SH</stp>
        <stp>140</stp>
        <stp>2019-09-30</stp>
        <stp>1</stp>
        <tr r="L2434" s="3"/>
        <tr r="L2434" s="3"/>
      </tp>
      <tp>
        <v>4080964405.4899998</v>
        <stp/>
        <stp>EM_S_STM07_BS</stp>
        <stp>4</stp>
        <stp>600290.SH</stp>
        <stp>140</stp>
        <stp>2019-09-30</stp>
        <stp>1</stp>
        <tr r="L2433" s="3"/>
        <tr r="L2433" s="3"/>
      </tp>
      <tp>
        <v>-940524021.42999995</v>
        <stp/>
        <stp>EM_S_STM07_BS</stp>
        <stp>4</stp>
        <stp>600289.SH</stp>
        <stp>140</stp>
        <stp>2019-09-30</stp>
        <stp>1</stp>
        <tr r="L2432" s="3"/>
        <tr r="L2432" s="3"/>
      </tp>
      <tp>
        <v>1001122375.11</v>
        <stp/>
        <stp>EM_S_STM07_BS</stp>
        <stp>4</stp>
        <stp>603289.SH</stp>
        <stp>140</stp>
        <stp>2019-09-30</stp>
        <stp>1</stp>
        <tr r="L3344" s="3"/>
        <tr r="L3344" s="3"/>
      </tp>
      <tp>
        <v>1917649000000</v>
        <stp/>
        <stp>EM_S_STM07_BS</stp>
        <stp>4</stp>
        <stp>601288.SH</stp>
        <stp>140</stp>
        <stp>2019-09-30</stp>
        <stp>1</stp>
        <tr r="L3074" s="3"/>
        <tr r="L3074" s="3"/>
      </tp>
      <tp>
        <v>1583324786.7</v>
        <stp/>
        <stp>EM_S_STM07_BS</stp>
        <stp>4</stp>
        <stp>600288.SH</stp>
        <stp>140</stp>
        <stp>2019-09-30</stp>
        <stp>1</stp>
        <tr r="L2431" s="3"/>
        <tr r="L2431" s="3"/>
      </tp>
      <tp>
        <v>15063905959.41</v>
        <stp/>
        <stp>EM_S_STM07_BS</stp>
        <stp>4</stp>
        <stp>603288.SH</stp>
        <stp>140</stp>
        <stp>2019-09-30</stp>
        <stp>1</stp>
        <tr r="L3343" s="3"/>
        <tr r="L3343" s="3"/>
      </tp>
      <tp>
        <v>2145671133.9400001</v>
        <stp/>
        <stp>EM_S_STM07_BS</stp>
        <stp>4</stp>
        <stp>600287.SH</stp>
        <stp>140</stp>
        <stp>2019-09-30</stp>
        <stp>1</stp>
        <tr r="L2430" s="3"/>
        <tr r="L2430" s="3"/>
      </tp>
      <tp>
        <v>443288051.74000001</v>
        <stp/>
        <stp>EM_S_STM07_BS</stp>
        <stp>4</stp>
        <stp>603286.SH</stp>
        <stp>140</stp>
        <stp>2019-09-30</stp>
        <stp>1</stp>
        <tr r="L3342" s="3"/>
        <tr r="L3342" s="3"/>
      </tp>
      <tp>
        <v>2217641994.52</v>
        <stp/>
        <stp>EM_S_STM07_BS</stp>
        <stp>4</stp>
        <stp>600285.SH</stp>
        <stp>140</stp>
        <stp>2019-09-30</stp>
        <stp>1</stp>
        <tr r="L2429" s="3"/>
        <tr r="L2429" s="3"/>
      </tp>
      <tp>
        <v>5969454578.3299999</v>
        <stp/>
        <stp>EM_S_STM07_BS</stp>
        <stp>4</stp>
        <stp>600284.SH</stp>
        <stp>140</stp>
        <stp>2019-09-30</stp>
        <stp>1</stp>
        <tr r="L2428" s="3"/>
        <tr r="L2428" s="3"/>
      </tp>
      <tp>
        <v>1828130574.3499999</v>
        <stp/>
        <stp>EM_S_STM07_BS</stp>
        <stp>4</stp>
        <stp>600283.SH</stp>
        <stp>140</stp>
        <stp>2019-09-30</stp>
        <stp>1</stp>
        <tr r="L2427" s="3"/>
        <tr r="L2427" s="3"/>
      </tp>
      <tp>
        <v>937927310.67999995</v>
        <stp/>
        <stp>EM_S_STM07_BS</stp>
        <stp>4</stp>
        <stp>603283.SH</stp>
        <stp>140</stp>
        <stp>2019-09-30</stp>
        <stp>1</stp>
        <tr r="L3341" s="3"/>
        <tr r="L3341" s="3"/>
      </tp>
      <tp>
        <v>16514338760.75</v>
        <stp/>
        <stp>EM_S_STM07_BS</stp>
        <stp>4</stp>
        <stp>600282.SH</stp>
        <stp>140</stp>
        <stp>2019-09-30</stp>
        <stp>1</stp>
        <tr r="L2426" s="3"/>
        <tr r="L2426" s="3"/>
      </tp>
      <tp>
        <v>404377525.16000003</v>
        <stp/>
        <stp>EM_S_STM07_BS</stp>
        <stp>4</stp>
        <stp>600281.SH</stp>
        <stp>140</stp>
        <stp>2019-09-30</stp>
        <stp>1</stp>
        <tr r="L2425" s="3"/>
        <tr r="L2425" s="3"/>
      </tp>
      <tp>
        <v>274958093.98000002</v>
        <stp/>
        <stp>EM_S_STM07_BS</stp>
        <stp>4</stp>
        <stp>688288.SH</stp>
        <stp>140</stp>
        <stp>2019-09-30</stp>
        <stp>1</stp>
        <tr r="L3725" s="3"/>
        <tr r="L3725" s="3"/>
      </tp>
      <tp>
        <v>1374620448.6099999</v>
        <stp/>
        <stp>EM_S_STM07_BS</stp>
        <stp>4</stp>
        <stp>600280.SH</stp>
        <stp>140</stp>
        <stp>2019-09-30</stp>
        <stp>1</stp>
        <tr r="L2424" s="3"/>
        <tr r="L2424" s="3"/>
      </tp>
      <tp>
        <v>3682243223.9699998</v>
        <stp/>
        <stp>EM_S_STM07_BS</stp>
        <stp>4</stp>
        <stp>600279.SH</stp>
        <stp>140</stp>
        <stp>2019-09-30</stp>
        <stp>1</stp>
        <tr r="L2423" s="3"/>
        <tr r="L2423" s="3"/>
      </tp>
      <tp>
        <v>2548076385.9400001</v>
        <stp/>
        <stp>EM_S_STM07_BS</stp>
        <stp>4</stp>
        <stp>603279.SH</stp>
        <stp>140</stp>
        <stp>2019-09-30</stp>
        <stp>1</stp>
        <tr r="L3340" s="3"/>
        <tr r="L3340" s="3"/>
      </tp>
      <tp>
        <v>3975322161.6399999</v>
        <stp/>
        <stp>EM_S_STM07_BS</stp>
        <stp>4</stp>
        <stp>600278.SH</stp>
        <stp>140</stp>
        <stp>2019-09-30</stp>
        <stp>1</stp>
        <tr r="L2422" s="3"/>
        <tr r="L2422" s="3"/>
      </tp>
      <tp>
        <v>1690942917.8599999</v>
        <stp/>
        <stp>EM_S_STM07_BS</stp>
        <stp>4</stp>
        <stp>603278.SH</stp>
        <stp>140</stp>
        <stp>2019-09-30</stp>
        <stp>1</stp>
        <tr r="L3339" s="3"/>
        <tr r="L3339" s="3"/>
      </tp>
      <tp>
        <v>15250504012.049999</v>
        <stp/>
        <stp>EM_S_STM07_BS</stp>
        <stp>4</stp>
        <stp>600277.SH</stp>
        <stp>140</stp>
        <stp>2019-09-30</stp>
        <stp>1</stp>
        <tr r="L2421" s="3"/>
        <tr r="L2421" s="3"/>
      </tp>
      <tp>
        <v>1937890894.4100001</v>
        <stp/>
        <stp>EM_S_STM07_BS</stp>
        <stp>4</stp>
        <stp>603277.SH</stp>
        <stp>140</stp>
        <stp>2019-09-30</stp>
        <stp>1</stp>
        <tr r="L3338" s="3"/>
        <tr r="L3338" s="3"/>
      </tp>
      <tp>
        <v>23153223795.639999</v>
        <stp/>
        <stp>EM_S_STM07_BS</stp>
        <stp>4</stp>
        <stp>600276.SH</stp>
        <stp>140</stp>
        <stp>2019-09-30</stp>
        <stp>1</stp>
        <tr r="L2420" s="3"/>
        <tr r="L2420" s="3"/>
      </tp>
      <tp>
        <v>135066823.81999999</v>
        <stp/>
        <stp>EM_S_STM07_BS</stp>
        <stp>4</stp>
        <stp>600275.SH</stp>
        <stp>140</stp>
        <stp>2019-09-30</stp>
        <stp>1</stp>
        <tr r="L2419" s="3"/>
        <tr r="L2419" s="3"/>
      </tp>
      <tp>
        <v>6907155681.3400002</v>
        <stp/>
        <stp>EM_S_STM07_BS</stp>
        <stp>4</stp>
        <stp>600273.SH</stp>
        <stp>140</stp>
        <stp>2019-09-30</stp>
        <stp>1</stp>
        <tr r="L2418" s="3"/>
        <tr r="L2418" s="3"/>
      </tp>
      <tp>
        <v>512991246.88999999</v>
        <stp/>
        <stp>EM_S_STM07_BS</stp>
        <stp>4</stp>
        <stp>600272.SH</stp>
        <stp>140</stp>
        <stp>2019-09-30</stp>
        <stp>1</stp>
        <tr r="L2417" s="3"/>
        <tr r="L2417" s="3"/>
      </tp>
      <tp>
        <v>11565998988.549999</v>
        <stp/>
        <stp>EM_S_STM07_BS</stp>
        <stp>4</stp>
        <stp>600271.SH</stp>
        <stp>140</stp>
        <stp>2019-09-30</stp>
        <stp>1</stp>
        <tr r="L2416" s="3"/>
        <tr r="L2416" s="3"/>
      </tp>
      <tp>
        <v>15615202799.68</v>
        <stp/>
        <stp>EM_S_STM07_BS</stp>
        <stp>4</stp>
        <stp>600269.SH</stp>
        <stp>140</stp>
        <stp>2019-09-30</stp>
        <stp>1</stp>
        <tr r="L2415" s="3"/>
        <tr r="L2415" s="3"/>
      </tp>
      <tp>
        <v>660913007.37</v>
        <stp/>
        <stp>EM_S_STM07_BS</stp>
        <stp>4</stp>
        <stp>603269.SH</stp>
        <stp>140</stp>
        <stp>2019-09-30</stp>
        <stp>1</stp>
        <tr r="L3337" s="3"/>
        <tr r="L3337" s="3"/>
      </tp>
      <tp>
        <v>2238537431.8400002</v>
        <stp/>
        <stp>EM_S_STM07_BS</stp>
        <stp>4</stp>
        <stp>600268.SH</stp>
        <stp>140</stp>
        <stp>2019-09-30</stp>
        <stp>1</stp>
        <tr r="L2414" s="3"/>
        <tr r="L2414" s="3"/>
      </tp>
      <tp>
        <v>642541598.37</v>
        <stp/>
        <stp>EM_S_STM07_BS</stp>
        <stp>4</stp>
        <stp>603268.SH</stp>
        <stp>140</stp>
        <stp>2019-09-30</stp>
        <stp>1</stp>
        <tr r="L3336" s="3"/>
        <tr r="L3336" s="3"/>
      </tp>
      <tp>
        <v>7438353404.9200001</v>
        <stp/>
        <stp>EM_S_STM07_BS</stp>
        <stp>4</stp>
        <stp>600267.SH</stp>
        <stp>140</stp>
        <stp>2019-09-30</stp>
        <stp>1</stp>
        <tr r="L2413" s="3"/>
        <tr r="L2413" s="3"/>
      </tp>
      <tp>
        <v>2031454162.5999999</v>
        <stp/>
        <stp>EM_S_STM07_BS</stp>
        <stp>4</stp>
        <stp>603267.SH</stp>
        <stp>140</stp>
        <stp>2019-09-30</stp>
        <stp>1</stp>
        <tr r="L3335" s="3"/>
        <tr r="L3335" s="3"/>
      </tp>
      <tp>
        <v>24776201100.549999</v>
        <stp/>
        <stp>EM_S_STM07_BS</stp>
        <stp>4</stp>
        <stp>600266.SH</stp>
        <stp>140</stp>
        <stp>2019-09-30</stp>
        <stp>1</stp>
        <tr r="L2412" s="3"/>
        <tr r="L2412" s="3"/>
      </tp>
      <tp>
        <v>879292764.25</v>
        <stp/>
        <stp>EM_S_STM07_BS</stp>
        <stp>4</stp>
        <stp>603266.SH</stp>
        <stp>140</stp>
        <stp>2019-09-30</stp>
        <stp>1</stp>
        <tr r="L3334" s="3"/>
        <tr r="L3334" s="3"/>
      </tp>
      <tp>
        <v>29275218.890000001</v>
        <stp/>
        <stp>EM_S_STM07_BS</stp>
        <stp>4</stp>
        <stp>600265.SH</stp>
        <stp>140</stp>
        <stp>2019-09-30</stp>
        <stp>1</stp>
        <tr r="L2411" s="3"/>
        <tr r="L2411" s="3"/>
      </tp>
      <tp>
        <v>1163262281.8099999</v>
        <stp/>
        <stp>EM_S_STM07_BS</stp>
        <stp>4</stp>
        <stp>600262.SH</stp>
        <stp>140</stp>
        <stp>2019-09-30</stp>
        <stp>1</stp>
        <tr r="L2410" s="3"/>
        <tr r="L2410" s="3"/>
      </tp>
      <tp>
        <v>3812386125.25</v>
        <stp/>
        <stp>EM_S_STM07_BS</stp>
        <stp>4</stp>
        <stp>600261.SH</stp>
        <stp>140</stp>
        <stp>2019-09-30</stp>
        <stp>1</stp>
        <tr r="L2409" s="3"/>
        <tr r="L2409" s="3"/>
      </tp>
      <tp>
        <v>6395756199.75</v>
        <stp/>
        <stp>EM_S_STM07_BS</stp>
        <stp>4</stp>
        <stp>600260.SH</stp>
        <stp>140</stp>
        <stp>2019-09-30</stp>
        <stp>1</stp>
        <tr r="L2408" s="3"/>
        <tr r="L2408" s="3"/>
      </tp>
      <tp>
        <v>8251468289.7700005</v>
        <stp/>
        <stp>EM_S_STM07_BS</stp>
        <stp>4</stp>
        <stp>603260.SH</stp>
        <stp>140</stp>
        <stp>2019-09-30</stp>
        <stp>1</stp>
        <tr r="L3333" s="3"/>
        <tr r="L3333" s="3"/>
      </tp>
      <tp>
        <v>1750736146.7</v>
        <stp/>
        <stp>EM_S_STM07_BS</stp>
        <stp>4</stp>
        <stp>600259.SH</stp>
        <stp>140</stp>
        <stp>2019-09-30</stp>
        <stp>1</stp>
        <tr r="L2407" s="3"/>
        <tr r="L2407" s="3"/>
      </tp>
      <tp>
        <v>17219160719.52</v>
        <stp/>
        <stp>EM_S_STM07_BS</stp>
        <stp>4</stp>
        <stp>603259.SH</stp>
        <stp>140</stp>
        <stp>2019-09-30</stp>
        <stp>1</stp>
        <tr r="L3332" s="3"/>
        <tr r="L3332" s="3"/>
      </tp>
      <tp>
        <v>4427040433</v>
        <stp/>
        <stp>EM_S_STM07_BS</stp>
        <stp>4</stp>
        <stp>601258.SH</stp>
        <stp>140</stp>
        <stp>2019-09-30</stp>
        <stp>1</stp>
        <tr r="L3073" s="3"/>
        <tr r="L3073" s="3"/>
      </tp>
      <tp>
        <v>8774944042.4899998</v>
        <stp/>
        <stp>EM_S_STM07_BS</stp>
        <stp>4</stp>
        <stp>600258.SH</stp>
        <stp>140</stp>
        <stp>2019-09-30</stp>
        <stp>1</stp>
        <tr r="L2406" s="3"/>
        <tr r="L2406" s="3"/>
      </tp>
      <tp>
        <v>1814288190.22</v>
        <stp/>
        <stp>EM_S_STM07_BS</stp>
        <stp>4</stp>
        <stp>603258.SH</stp>
        <stp>140</stp>
        <stp>2019-09-30</stp>
        <stp>1</stp>
        <tr r="L3331" s="3"/>
        <tr r="L3331" s="3"/>
      </tp>
      <tp>
        <v>1306771159.3699999</v>
        <stp/>
        <stp>EM_S_STM07_BS</stp>
        <stp>4</stp>
        <stp>600257.SH</stp>
        <stp>140</stp>
        <stp>2019-09-30</stp>
        <stp>1</stp>
        <tr r="L2405" s="3"/>
        <tr r="L2405" s="3"/>
      </tp>
      <tp>
        <v>15572669329.190001</v>
        <stp/>
        <stp>EM_S_STM07_BS</stp>
        <stp>4</stp>
        <stp>600256.SH</stp>
        <stp>140</stp>
        <stp>2019-09-30</stp>
        <stp>1</stp>
        <tr r="L2404" s="3"/>
        <tr r="L2404" s="3"/>
      </tp>
      <tp>
        <v>1402190671.99</v>
        <stp/>
        <stp>EM_S_STM07_BS</stp>
        <stp>4</stp>
        <stp>603256.SH</stp>
        <stp>140</stp>
        <stp>2019-09-30</stp>
        <stp>1</stp>
        <tr r="L3330" s="3"/>
        <tr r="L3330" s="3"/>
      </tp>
      <tp>
        <v>2158549392.29</v>
        <stp/>
        <stp>EM_S_STM07_BS</stp>
        <stp>4</stp>
        <stp>600255.SH</stp>
        <stp>140</stp>
        <stp>2019-09-30</stp>
        <stp>1</stp>
        <tr r="L2403" s="3"/>
        <tr r="L2403" s="3"/>
      </tp>
      <tp>
        <v>6244684258.1700001</v>
        <stp/>
        <stp>EM_S_STM07_BS</stp>
        <stp>4</stp>
        <stp>600252.SH</stp>
        <stp>140</stp>
        <stp>2019-09-30</stp>
        <stp>1</stp>
        <tr r="L2402" s="3"/>
        <tr r="L2402" s="3"/>
      </tp>
      <tp>
        <v>2132453511.6800001</v>
        <stp/>
        <stp>EM_S_STM07_BS</stp>
        <stp>4</stp>
        <stp>600251.SH</stp>
        <stp>140</stp>
        <stp>2019-09-30</stp>
        <stp>1</stp>
        <tr r="L2401" s="3"/>
        <tr r="L2401" s="3"/>
      </tp>
      <tp>
        <v>620960614.64999998</v>
        <stp/>
        <stp>EM_S_STM07_BS</stp>
        <stp>4</stp>
        <stp>600250.SH</stp>
        <stp>140</stp>
        <stp>2019-09-30</stp>
        <stp>1</stp>
        <tr r="L2400" s="3"/>
        <tr r="L2400" s="3"/>
      </tp>
      <tp>
        <v>1804276899.53</v>
        <stp/>
        <stp>EM_S_STM07_BS</stp>
        <stp>4</stp>
        <stp>600249.SH</stp>
        <stp>140</stp>
        <stp>2019-09-30</stp>
        <stp>1</stp>
        <tr r="L2399" s="3"/>
        <tr r="L2399" s="3"/>
      </tp>
      <tp>
        <v>2869709103.02</v>
        <stp/>
        <stp>EM_S_STM07_BS</stp>
        <stp>4</stp>
        <stp>600248.SH</stp>
        <stp>140</stp>
        <stp>2019-09-30</stp>
        <stp>1</stp>
        <tr r="L2398" s="3"/>
        <tr r="L2398" s="3"/>
      </tp>
      <tp>
        <v>-22490991.16</v>
        <stp/>
        <stp>EM_S_STM07_BS</stp>
        <stp>4</stp>
        <stp>600247.SH</stp>
        <stp>140</stp>
        <stp>2019-09-30</stp>
        <stp>1</stp>
        <tr r="L2397" s="3"/>
        <tr r="L2397" s="3"/>
      </tp>
      <tp>
        <v>7348477586.0299997</v>
        <stp/>
        <stp>EM_S_STM07_BS</stp>
        <stp>4</stp>
        <stp>600246.SH</stp>
        <stp>140</stp>
        <stp>2019-09-30</stp>
        <stp>1</stp>
        <tr r="L2396" s="3"/>
        <tr r="L2396" s="3"/>
      </tp>
      <tp>
        <v>1457295521.5799999</v>
        <stp/>
        <stp>EM_S_STM07_BS</stp>
        <stp>4</stp>
        <stp>600243.SH</stp>
        <stp>140</stp>
        <stp>2019-09-30</stp>
        <stp>1</stp>
        <tr r="L2395" s="3"/>
        <tr r="L2395" s="3"/>
      </tp>
      <tp>
        <v>2131555118.05</v>
        <stp/>
        <stp>EM_S_STM07_BS</stp>
        <stp>4</stp>
        <stp>600242.SH</stp>
        <stp>140</stp>
        <stp>2019-09-30</stp>
        <stp>1</stp>
        <tr r="L2394" s="3"/>
        <tr r="L2394" s="3"/>
      </tp>
      <tp>
        <v>1255027125.95</v>
        <stp/>
        <stp>EM_S_STM07_BS</stp>
        <stp>4</stp>
        <stp>600241.SH</stp>
        <stp>140</stp>
        <stp>2019-09-30</stp>
        <stp>1</stp>
        <tr r="L2393" s="3"/>
        <tr r="L2393" s="3"/>
      </tp>
      <tp>
        <v>-4820195442.1400003</v>
        <stp/>
        <stp>EM_S_STM07_BS</stp>
        <stp>4</stp>
        <stp>600240.SH</stp>
        <stp>140</stp>
        <stp>2019-09-30</stp>
        <stp>1</stp>
        <tr r="L2392" s="3"/>
        <tr r="L2392" s="3"/>
      </tp>
      <tp>
        <v>4417837514.46</v>
        <stp/>
        <stp>EM_S_STM07_BS</stp>
        <stp>4</stp>
        <stp>600239.SH</stp>
        <stp>140</stp>
        <stp>2019-09-30</stp>
        <stp>1</stp>
        <tr r="L2391" s="3"/>
        <tr r="L2391" s="3"/>
      </tp>
      <tp>
        <v>961586809.14999998</v>
        <stp/>
        <stp>EM_S_STM07_BS</stp>
        <stp>4</stp>
        <stp>603239.SH</stp>
        <stp>140</stp>
        <stp>2019-09-30</stp>
        <stp>1</stp>
        <tr r="L3329" s="3"/>
        <tr r="L3329" s="3"/>
      </tp>
      <tp>
        <v>79513247019</v>
        <stp/>
        <stp>EM_S_STM07_BS</stp>
        <stp>4</stp>
        <stp>601238.SH</stp>
        <stp>140</stp>
        <stp>2019-09-30</stp>
        <stp>1</stp>
        <tr r="L3072" s="3"/>
        <tr r="L3072" s="3"/>
      </tp>
      <tp>
        <v>668320402.94000006</v>
        <stp/>
        <stp>EM_S_STM07_BS</stp>
        <stp>4</stp>
        <stp>600238.SH</stp>
        <stp>140</stp>
        <stp>2019-09-30</stp>
        <stp>1</stp>
        <tr r="L2390" s="3"/>
        <tr r="L2390" s="3"/>
      </tp>
      <tp>
        <v>871989442.29999995</v>
        <stp/>
        <stp>EM_S_STM07_BS</stp>
        <stp>4</stp>
        <stp>603238.SH</stp>
        <stp>140</stp>
        <stp>2019-09-30</stp>
        <stp>1</stp>
        <tr r="L3328" s="3"/>
        <tr r="L3328" s="3"/>
      </tp>
      <tp>
        <v>1224228683.8699999</v>
        <stp/>
        <stp>EM_S_STM07_BS</stp>
        <stp>4</stp>
        <stp>600237.SH</stp>
        <stp>140</stp>
        <stp>2019-09-30</stp>
        <stp>1</stp>
        <tr r="L2389" s="3"/>
        <tr r="L2389" s="3"/>
      </tp>
      <tp>
        <v>13070689444.190001</v>
        <stp/>
        <stp>EM_S_STM07_BS</stp>
        <stp>4</stp>
        <stp>601236.SH</stp>
        <stp>140</stp>
        <stp>2019-09-30</stp>
        <stp>1</stp>
        <tr r="L3071" s="3"/>
        <tr r="L3071" s="3"/>
      </tp>
      <tp>
        <v>14527450260.51</v>
        <stp/>
        <stp>EM_S_STM07_BS</stp>
        <stp>4</stp>
        <stp>600236.SH</stp>
        <stp>140</stp>
        <stp>2019-09-30</stp>
        <stp>1</stp>
        <tr r="L2388" s="3"/>
        <tr r="L2388" s="3"/>
      </tp>
      <tp>
        <v>1657997747.7</v>
        <stp/>
        <stp>EM_S_STM07_BS</stp>
        <stp>4</stp>
        <stp>603236.SH</stp>
        <stp>140</stp>
        <stp>2019-09-30</stp>
        <stp>1</stp>
        <tr r="L3327" s="3"/>
        <tr r="L3327" s="3"/>
      </tp>
      <tp>
        <v>1291699935.8199999</v>
        <stp/>
        <stp>EM_S_STM07_BS</stp>
        <stp>4</stp>
        <stp>600235.SH</stp>
        <stp>140</stp>
        <stp>2019-09-30</stp>
        <stp>1</stp>
        <tr r="L2387" s="3"/>
        <tr r="L2387" s="3"/>
      </tp>
      <tp>
        <v>62998493.469999999</v>
        <stp/>
        <stp>EM_S_STM07_BS</stp>
        <stp>4</stp>
        <stp>600234.SH</stp>
        <stp>140</stp>
        <stp>2019-09-30</stp>
        <stp>1</stp>
        <tr r="L2386" s="3"/>
        <tr r="L2386" s="3"/>
      </tp>
      <tp>
        <v>18570302335.07</v>
        <stp/>
        <stp>EM_S_STM07_BS</stp>
        <stp>4</stp>
        <stp>601233.SH</stp>
        <stp>140</stp>
        <stp>2019-09-30</stp>
        <stp>1</stp>
        <tr r="L3070" s="3"/>
        <tr r="L3070" s="3"/>
      </tp>
      <tp>
        <v>12604952890.18</v>
        <stp/>
        <stp>EM_S_STM07_BS</stp>
        <stp>4</stp>
        <stp>600233.SH</stp>
        <stp>140</stp>
        <stp>2019-09-30</stp>
        <stp>1</stp>
        <tr r="L2385" s="3"/>
        <tr r="L2385" s="3"/>
      </tp>
      <tp>
        <v>3512829678.4200001</v>
        <stp/>
        <stp>EM_S_STM07_BS</stp>
        <stp>4</stp>
        <stp>603233.SH</stp>
        <stp>140</stp>
        <stp>2019-09-30</stp>
        <stp>1</stp>
        <tr r="L3326" s="3"/>
        <tr r="L3326" s="3"/>
      </tp>
      <tp>
        <v>1107882380.6700001</v>
        <stp/>
        <stp>EM_S_STM07_BS</stp>
        <stp>4</stp>
        <stp>600232.SH</stp>
        <stp>140</stp>
        <stp>2019-09-30</stp>
        <stp>1</stp>
        <tr r="L2384" s="3"/>
        <tr r="L2384" s="3"/>
      </tp>
      <tp>
        <v>592357727.73000002</v>
        <stp/>
        <stp>EM_S_STM07_BS</stp>
        <stp>4</stp>
        <stp>603232.SH</stp>
        <stp>140</stp>
        <stp>2019-09-30</stp>
        <stp>1</stp>
        <tr r="L3325" s="3"/>
        <tr r="L3325" s="3"/>
      </tp>
      <tp>
        <v>9804977378.4599991</v>
        <stp/>
        <stp>EM_S_STM07_BS</stp>
        <stp>4</stp>
        <stp>601231.SH</stp>
        <stp>140</stp>
        <stp>2019-09-30</stp>
        <stp>1</stp>
        <tr r="L3069" s="3"/>
        <tr r="L3069" s="3"/>
      </tp>
      <tp>
        <v>7731768645.4200001</v>
        <stp/>
        <stp>EM_S_STM07_BS</stp>
        <stp>4</stp>
        <stp>600231.SH</stp>
        <stp>140</stp>
        <stp>2019-09-30</stp>
        <stp>1</stp>
        <tr r="L2383" s="3"/>
        <tr r="L2383" s="3"/>
      </tp>
      <tp>
        <v>3543169616.0700002</v>
        <stp/>
        <stp>EM_S_STM07_BS</stp>
        <stp>4</stp>
        <stp>600230.SH</stp>
        <stp>140</stp>
        <stp>2019-09-30</stp>
        <stp>1</stp>
        <tr r="L2382" s="3"/>
        <tr r="L2382" s="3"/>
      </tp>
      <tp>
        <v>173284271000</v>
        <stp/>
        <stp>EM_S_STM07_BS</stp>
        <stp>4</stp>
        <stp>601229.SH</stp>
        <stp>140</stp>
        <stp>2019-09-30</stp>
        <stp>1</stp>
        <tr r="L3068" s="3"/>
        <tr r="L3068" s="3"/>
      </tp>
      <tp>
        <v>2680736045.5999999</v>
        <stp/>
        <stp>EM_S_STM07_BS</stp>
        <stp>4</stp>
        <stp>600229.SH</stp>
        <stp>140</stp>
        <stp>2019-09-30</stp>
        <stp>1</stp>
        <tr r="L2381" s="3"/>
        <tr r="L2381" s="3"/>
      </tp>
      <tp>
        <v>639079330.84000003</v>
        <stp/>
        <stp>EM_S_STM07_BS</stp>
        <stp>4</stp>
        <stp>603229.SH</stp>
        <stp>140</stp>
        <stp>2019-09-30</stp>
        <stp>1</stp>
        <tr r="L3324" s="3"/>
        <tr r="L3324" s="3"/>
      </tp>
      <tp>
        <v>13111467823.549999</v>
        <stp/>
        <stp>EM_S_STM07_BS</stp>
        <stp>4</stp>
        <stp>601228.SH</stp>
        <stp>140</stp>
        <stp>2019-09-30</stp>
        <stp>1</stp>
        <tr r="L3067" s="3"/>
        <tr r="L3067" s="3"/>
      </tp>
      <tp>
        <v>57898956.789999999</v>
        <stp/>
        <stp>EM_S_STM07_BS</stp>
        <stp>4</stp>
        <stp>600228.SH</stp>
        <stp>140</stp>
        <stp>2019-09-30</stp>
        <stp>1</stp>
        <tr r="L2380" s="3"/>
        <tr r="L2380" s="3"/>
      </tp>
      <tp>
        <v>5199358144.6300001</v>
        <stp/>
        <stp>EM_S_STM07_BS</stp>
        <stp>4</stp>
        <stp>603228.SH</stp>
        <stp>140</stp>
        <stp>2019-09-30</stp>
        <stp>1</stp>
        <tr r="L3323" s="3"/>
        <tr r="L3323" s="3"/>
      </tp>
      <tp>
        <v>3184545978.4200001</v>
        <stp/>
        <stp>EM_S_STM07_BS</stp>
        <stp>4</stp>
        <stp>600227.SH</stp>
        <stp>140</stp>
        <stp>2019-09-30</stp>
        <stp>1</stp>
        <tr r="L2379" s="3"/>
        <tr r="L2379" s="3"/>
      </tp>
      <tp>
        <v>1256273796.26</v>
        <stp/>
        <stp>EM_S_STM07_BS</stp>
        <stp>4</stp>
        <stp>603227.SH</stp>
        <stp>140</stp>
        <stp>2019-09-30</stp>
        <stp>1</stp>
        <tr r="L3322" s="3"/>
        <tr r="L3322" s="3"/>
      </tp>
      <tp>
        <v>3599635793.8400002</v>
        <stp/>
        <stp>EM_S_STM07_BS</stp>
        <stp>4</stp>
        <stp>601226.SH</stp>
        <stp>140</stp>
        <stp>2019-09-30</stp>
        <stp>1</stp>
        <tr r="L3066" s="3"/>
        <tr r="L3066" s="3"/>
      </tp>
      <tp>
        <v>4435406031.9799995</v>
        <stp/>
        <stp>EM_S_STM07_BS</stp>
        <stp>4</stp>
        <stp>600226.SH</stp>
        <stp>140</stp>
        <stp>2019-09-30</stp>
        <stp>1</stp>
        <tr r="L2378" s="3"/>
        <tr r="L2378" s="3"/>
      </tp>
      <tp>
        <v>874715463.42999995</v>
        <stp/>
        <stp>EM_S_STM07_BS</stp>
        <stp>4</stp>
        <stp>603226.SH</stp>
        <stp>140</stp>
        <stp>2019-09-30</stp>
        <stp>1</stp>
        <tr r="L3321" s="3"/>
        <tr r="L3321" s="3"/>
      </tp>
      <tp>
        <v>56391762999.489998</v>
        <stp/>
        <stp>EM_S_STM07_BS</stp>
        <stp>4</stp>
        <stp>601225.SH</stp>
        <stp>140</stp>
        <stp>2019-09-30</stp>
        <stp>1</stp>
        <tr r="L3065" s="3"/>
        <tr r="L3065" s="3"/>
      </tp>
      <tp>
        <v>968309311.50999999</v>
        <stp/>
        <stp>EM_S_STM07_BS</stp>
        <stp>4</stp>
        <stp>600225.SH</stp>
        <stp>140</stp>
        <stp>2019-09-30</stp>
        <stp>1</stp>
        <tr r="L2377" s="3"/>
        <tr r="L2377" s="3"/>
      </tp>
      <tp>
        <v>9225150771.2700005</v>
        <stp/>
        <stp>EM_S_STM07_BS</stp>
        <stp>4</stp>
        <stp>603225.SH</stp>
        <stp>140</stp>
        <stp>2019-09-30</stp>
        <stp>1</stp>
        <tr r="L3320" s="3"/>
        <tr r="L3320" s="3"/>
      </tp>
      <tp>
        <v>2577658484.5999999</v>
        <stp/>
        <stp>EM_S_STM07_BS</stp>
        <stp>4</stp>
        <stp>600223.SH</stp>
        <stp>140</stp>
        <stp>2019-09-30</stp>
        <stp>1</stp>
        <tr r="L2376" s="3"/>
        <tr r="L2376" s="3"/>
      </tp>
      <tp>
        <v>1023836029.42</v>
        <stp/>
        <stp>EM_S_STM07_BS</stp>
        <stp>4</stp>
        <stp>603223.SH</stp>
        <stp>140</stp>
        <stp>2019-09-30</stp>
        <stp>1</stp>
        <tr r="L3319" s="3"/>
        <tr r="L3319" s="3"/>
      </tp>
      <tp>
        <v>10312109014.66</v>
        <stp/>
        <stp>EM_S_STM07_BS</stp>
        <stp>4</stp>
        <stp>601222.SH</stp>
        <stp>140</stp>
        <stp>2019-09-30</stp>
        <stp>1</stp>
        <tr r="L3064" s="3"/>
        <tr r="L3064" s="3"/>
      </tp>
      <tp>
        <v>1306464424.8599999</v>
        <stp/>
        <stp>EM_S_STM07_BS</stp>
        <stp>4</stp>
        <stp>600222.SH</stp>
        <stp>140</stp>
        <stp>2019-09-30</stp>
        <stp>1</stp>
        <tr r="L2375" s="3"/>
        <tr r="L2375" s="3"/>
      </tp>
      <tp>
        <v>843862727.37</v>
        <stp/>
        <stp>EM_S_STM07_BS</stp>
        <stp>4</stp>
        <stp>603222.SH</stp>
        <stp>140</stp>
        <stp>2019-09-30</stp>
        <stp>1</stp>
        <tr r="L3318" s="3"/>
        <tr r="L3318" s="3"/>
      </tp>
      <tp>
        <v>53590415000</v>
        <stp/>
        <stp>EM_S_STM07_BS</stp>
        <stp>4</stp>
        <stp>600221.SH</stp>
        <stp>140</stp>
        <stp>2019-09-30</stp>
        <stp>1</stp>
        <tr r="L2374" s="3"/>
        <tr r="L2374" s="3"/>
      </tp>
      <tp>
        <v>2225841417.3600001</v>
        <stp/>
        <stp>EM_S_STM07_BS</stp>
        <stp>4</stp>
        <stp>600220.SH</stp>
        <stp>140</stp>
        <stp>2019-09-30</stp>
        <stp>1</stp>
        <tr r="L2373" s="3"/>
        <tr r="L2373" s="3"/>
      </tp>
      <tp>
        <v>1541383628.6600001</v>
        <stp/>
        <stp>EM_S_STM07_BS</stp>
        <stp>4</stp>
        <stp>603220.SH</stp>
        <stp>140</stp>
        <stp>2019-09-30</stp>
        <stp>1</stp>
        <tr r="L3317" s="3"/>
        <tr r="L3317" s="3"/>
      </tp>
      <tp>
        <v>38978220554.949997</v>
        <stp/>
        <stp>EM_S_STM07_BS</stp>
        <stp>4</stp>
        <stp>600219.SH</stp>
        <stp>140</stp>
        <stp>2019-09-30</stp>
        <stp>1</stp>
        <tr r="L2372" s="3"/>
        <tr r="L2372" s="3"/>
      </tp>
      <tp>
        <v>2468181378.25</v>
        <stp/>
        <stp>EM_S_STM07_BS</stp>
        <stp>4</stp>
        <stp>601218.SH</stp>
        <stp>140</stp>
        <stp>2019-09-30</stp>
        <stp>1</stp>
        <tr r="L3063" s="3"/>
        <tr r="L3063" s="3"/>
      </tp>
      <tp>
        <v>2008687676.8800001</v>
        <stp/>
        <stp>EM_S_STM07_BS</stp>
        <stp>4</stp>
        <stp>600218.SH</stp>
        <stp>140</stp>
        <stp>2019-09-30</stp>
        <stp>1</stp>
        <tr r="L2371" s="3"/>
        <tr r="L2371" s="3"/>
      </tp>
      <tp>
        <v>3215922689.8099999</v>
        <stp/>
        <stp>EM_S_STM07_BS</stp>
        <stp>4</stp>
        <stp>603218.SH</stp>
        <stp>140</stp>
        <stp>2019-09-30</stp>
        <stp>1</stp>
        <tr r="L3316" s="3"/>
        <tr r="L3316" s="3"/>
      </tp>
      <tp>
        <v>1728727763.05</v>
        <stp/>
        <stp>EM_S_STM07_BS</stp>
        <stp>4</stp>
        <stp>600217.SH</stp>
        <stp>140</stp>
        <stp>2019-09-30</stp>
        <stp>1</stp>
        <tr r="L2370" s="3"/>
        <tr r="L2370" s="3"/>
      </tp>
      <tp>
        <v>2141601934.53</v>
        <stp/>
        <stp>EM_S_STM07_BS</stp>
        <stp>4</stp>
        <stp>603217.SH</stp>
        <stp>140</stp>
        <stp>2019-09-30</stp>
        <stp>1</stp>
        <tr r="L3315" s="3"/>
        <tr r="L3315" s="3"/>
      </tp>
      <tp>
        <v>18495502012.009998</v>
        <stp/>
        <stp>EM_S_STM07_BS</stp>
        <stp>4</stp>
        <stp>601216.SH</stp>
        <stp>140</stp>
        <stp>2019-09-30</stp>
        <stp>1</stp>
        <tr r="L3062" s="3"/>
        <tr r="L3062" s="3"/>
      </tp>
      <tp>
        <v>7817819240.6099997</v>
        <stp/>
        <stp>EM_S_STM07_BS</stp>
        <stp>4</stp>
        <stp>600216.SH</stp>
        <stp>140</stp>
        <stp>2019-09-30</stp>
        <stp>1</stp>
        <tr r="L2369" s="3"/>
        <tr r="L2369" s="3"/>
      </tp>
      <tp>
        <v>2560330969.8699999</v>
        <stp/>
        <stp>EM_S_STM07_BS</stp>
        <stp>4</stp>
        <stp>600215.SH</stp>
        <stp>140</stp>
        <stp>2019-09-30</stp>
        <stp>1</stp>
        <tr r="L2368" s="3"/>
        <tr r="L2368" s="3"/>
      </tp>
      <tp>
        <v>947607714.48000002</v>
        <stp/>
        <stp>EM_S_STM07_BS</stp>
        <stp>4</stp>
        <stp>603214.SH</stp>
        <stp>140</stp>
        <stp>2019-09-30</stp>
        <stp>1</stp>
        <tr r="L3314" s="3"/>
        <tr r="L3314" s="3"/>
      </tp>
      <tp>
        <v>202040277.93000001</v>
        <stp/>
        <stp>EM_S_STM07_BS</stp>
        <stp>4</stp>
        <stp>600213.SH</stp>
        <stp>140</stp>
        <stp>2019-09-30</stp>
        <stp>1</stp>
        <tr r="L2367" s="3"/>
        <tr r="L2367" s="3"/>
      </tp>
      <tp>
        <v>12049932367.860001</v>
        <stp/>
        <stp>EM_S_STM07_BS</stp>
        <stp>4</stp>
        <stp>601212.SH</stp>
        <stp>140</stp>
        <stp>2019-09-30</stp>
        <stp>1</stp>
        <tr r="L3061" s="3"/>
        <tr r="L3061" s="3"/>
      </tp>
      <tp>
        <v>355067286.49000001</v>
        <stp/>
        <stp>EM_S_STM07_BS</stp>
        <stp>4</stp>
        <stp>600212.SH</stp>
        <stp>140</stp>
        <stp>2019-09-30</stp>
        <stp>1</stp>
        <tr r="L2366" s="3"/>
        <tr r="L2366" s="3"/>
      </tp>
      <tp>
        <v>135218552607</v>
        <stp/>
        <stp>EM_S_STM07_BS</stp>
        <stp>4</stp>
        <stp>601211.SH</stp>
        <stp>140</stp>
        <stp>2019-09-30</stp>
        <stp>1</stp>
        <tr r="L3060" s="3"/>
        <tr r="L3060" s="3"/>
      </tp>
      <tp>
        <v>2383955277.9299998</v>
        <stp/>
        <stp>EM_S_STM07_BS</stp>
        <stp>4</stp>
        <stp>600211.SH</stp>
        <stp>140</stp>
        <stp>2019-09-30</stp>
        <stp>1</stp>
        <tr r="L2365" s="3"/>
        <tr r="L2365" s="3"/>
      </tp>
      <tp>
        <v>4647649510.6300001</v>
        <stp/>
        <stp>EM_S_STM07_BS</stp>
        <stp>4</stp>
        <stp>600210.SH</stp>
        <stp>140</stp>
        <stp>2019-09-30</stp>
        <stp>1</stp>
        <tr r="L2364" s="3"/>
        <tr r="L2364" s="3"/>
      </tp>
      <tp>
        <v>394419099.81</v>
        <stp/>
        <stp>EM_S_STM07_BS</stp>
        <stp>4</stp>
        <stp>688202.SH</stp>
        <stp>140</stp>
        <stp>2019-09-30</stp>
        <stp>1</stp>
        <tr r="L3724" s="3"/>
        <tr r="L3724" s="3"/>
      </tp>
      <tp>
        <v>581843600.35000002</v>
        <stp/>
        <stp>EM_S_STM07_BS</stp>
        <stp>4</stp>
        <stp>600209.SH</stp>
        <stp>140</stp>
        <stp>2019-09-30</stp>
        <stp>1</stp>
        <tr r="L2363" s="3"/>
        <tr r="L2363" s="3"/>
      </tp>
      <tp>
        <v>2305034748.6100001</v>
        <stp/>
        <stp>EM_S_STM07_BS</stp>
        <stp>4</stp>
        <stp>601208.SH</stp>
        <stp>140</stp>
        <stp>2019-09-30</stp>
        <stp>1</stp>
        <tr r="L3059" s="3"/>
        <tr r="L3059" s="3"/>
      </tp>
      <tp>
        <v>35351799601.970001</v>
        <stp/>
        <stp>EM_S_STM07_BS</stp>
        <stp>4</stp>
        <stp>600208.SH</stp>
        <stp>140</stp>
        <stp>2019-09-30</stp>
        <stp>1</stp>
        <tr r="L2362" s="3"/>
        <tr r="L2362" s="3"/>
      </tp>
      <tp>
        <v>1230477295.5699999</v>
        <stp/>
        <stp>EM_S_STM07_BS</stp>
        <stp>4</stp>
        <stp>603208.SH</stp>
        <stp>140</stp>
        <stp>2019-09-30</stp>
        <stp>1</stp>
        <tr r="L3313" s="3"/>
        <tr r="L3313" s="3"/>
      </tp>
      <tp>
        <v>1600012818.3599999</v>
        <stp/>
        <stp>EM_S_STM07_BS</stp>
        <stp>4</stp>
        <stp>600207.SH</stp>
        <stp>140</stp>
        <stp>2019-09-30</stp>
        <stp>1</stp>
        <tr r="L2361" s="3"/>
        <tr r="L2361" s="3"/>
      </tp>
      <tp>
        <v>3026562449.0900002</v>
        <stp/>
        <stp>EM_S_STM07_BS</stp>
        <stp>4</stp>
        <stp>600206.SH</stp>
        <stp>140</stp>
        <stp>2019-09-30</stp>
        <stp>1</stp>
        <tr r="L2360" s="3"/>
        <tr r="L2360" s="3"/>
      </tp>
      <tp>
        <v>2087679567.04</v>
        <stp/>
        <stp>EM_S_STM07_BS</stp>
        <stp>4</stp>
        <stp>600203.SH</stp>
        <stp>140</stp>
        <stp>2019-09-30</stp>
        <stp>1</stp>
        <tr r="L2359" s="3"/>
        <tr r="L2359" s="3"/>
      </tp>
      <tp>
        <v>930564744.08000004</v>
        <stp/>
        <stp>EM_S_STM07_BS</stp>
        <stp>4</stp>
        <stp>603203.SH</stp>
        <stp>140</stp>
        <stp>2019-09-30</stp>
        <stp>1</stp>
        <tr r="L3312" s="3"/>
        <tr r="L3312" s="3"/>
      </tp>
      <tp>
        <v>656798705.51999998</v>
        <stp/>
        <stp>EM_S_STM07_BS</stp>
        <stp>4</stp>
        <stp>600202.SH</stp>
        <stp>140</stp>
        <stp>2019-09-30</stp>
        <stp>1</stp>
        <tr r="L2358" s="3"/>
        <tr r="L2358" s="3"/>
      </tp>
      <tp>
        <v>4791781001.5600004</v>
        <stp/>
        <stp>EM_S_STM07_BS</stp>
        <stp>4</stp>
        <stp>600201.SH</stp>
        <stp>140</stp>
        <stp>2019-09-30</stp>
        <stp>1</stp>
        <tr r="L2357" s="3"/>
        <tr r="L2357" s="3"/>
      </tp>
      <tp>
        <v>6644395114.46</v>
        <stp/>
        <stp>EM_S_STM07_BS</stp>
        <stp>4</stp>
        <stp>601200.SH</stp>
        <stp>140</stp>
        <stp>2019-09-30</stp>
        <stp>1</stp>
        <tr r="L3058" s="3"/>
        <tr r="L3058" s="3"/>
      </tp>
      <tp>
        <v>2392421329.5300002</v>
        <stp/>
        <stp>EM_S_STM07_BS</stp>
        <stp>4</stp>
        <stp>600200.SH</stp>
        <stp>140</stp>
        <stp>2019-09-30</stp>
        <stp>1</stp>
        <tr r="L2356" s="3"/>
        <tr r="L2356" s="3"/>
      </tp>
      <tp>
        <v>789550381.84000003</v>
        <stp/>
        <stp>EM_S_STM07_BS</stp>
        <stp>4</stp>
        <stp>603200.SH</stp>
        <stp>140</stp>
        <stp>2019-09-30</stp>
        <stp>1</stp>
        <tr r="L3311" s="3"/>
        <tr r="L3311" s="3"/>
      </tp>
      <tp>
        <v>1310427191.05</v>
        <stp/>
        <stp>EM_S_STM07_BS</stp>
        <stp>4</stp>
        <stp>300189.SZ</stp>
        <stp>140</stp>
        <stp>2019-09-30</stp>
        <stp>1</stp>
        <tr r="L1589" s="3"/>
        <tr r="L1589" s="3"/>
      </tp>
      <tp>
        <v>2539690610.9299998</v>
        <stp/>
        <stp>EM_S_STM07_BS</stp>
        <stp>4</stp>
        <stp>300188.SZ</stp>
        <stp>140</stp>
        <stp>2019-09-30</stp>
        <stp>1</stp>
        <tr r="L1588" s="3"/>
        <tr r="L1588" s="3"/>
      </tp>
      <tp>
        <v>1472248580.6099999</v>
        <stp/>
        <stp>EM_S_STM07_BS</stp>
        <stp>4</stp>
        <stp>300187.SZ</stp>
        <stp>140</stp>
        <stp>2019-09-30</stp>
        <stp>1</stp>
        <tr r="L1587" s="3"/>
        <tr r="L1587" s="3"/>
      </tp>
      <tp>
        <v>5260841370.1000004</v>
        <stp/>
        <stp>EM_S_STM07_BS</stp>
        <stp>4</stp>
        <stp>300185.SZ</stp>
        <stp>140</stp>
        <stp>2019-09-30</stp>
        <stp>1</stp>
        <tr r="L1586" s="3"/>
        <tr r="L1586" s="3"/>
      </tp>
      <tp>
        <v>4745548036.1700001</v>
        <stp/>
        <stp>EM_S_STM07_BS</stp>
        <stp>4</stp>
        <stp>300184.SZ</stp>
        <stp>140</stp>
        <stp>2019-09-30</stp>
        <stp>1</stp>
        <tr r="L1585" s="3"/>
        <tr r="L1585" s="3"/>
      </tp>
      <tp>
        <v>2837952345.3099999</v>
        <stp/>
        <stp>EM_S_STM07_BS</stp>
        <stp>4</stp>
        <stp>300183.SZ</stp>
        <stp>140</stp>
        <stp>2019-09-30</stp>
        <stp>1</stp>
        <tr r="L1584" s="3"/>
        <tr r="L1584" s="3"/>
      </tp>
      <tp>
        <v>10119907339.690001</v>
        <stp/>
        <stp>EM_S_STM07_BS</stp>
        <stp>4</stp>
        <stp>300182.SZ</stp>
        <stp>140</stp>
        <stp>2019-09-30</stp>
        <stp>1</stp>
        <tr r="L1583" s="3"/>
        <tr r="L1583" s="3"/>
      </tp>
      <tp>
        <v>1325956157.2</v>
        <stp/>
        <stp>EM_S_STM07_BS</stp>
        <stp>4</stp>
        <stp>300181.SZ</stp>
        <stp>140</stp>
        <stp>2019-09-30</stp>
        <stp>1</stp>
        <tr r="L1582" s="3"/>
        <tr r="L1582" s="3"/>
      </tp>
      <tp>
        <v>5193663580.6700001</v>
        <stp/>
        <stp>EM_S_STM07_BS</stp>
        <stp>4</stp>
        <stp>300180.SZ</stp>
        <stp>140</stp>
        <stp>2019-09-30</stp>
        <stp>1</stp>
        <tr r="L1581" s="3"/>
        <tr r="L1581" s="3"/>
      </tp>
      <tp>
        <v>3057185409.46</v>
        <stp/>
        <stp>EM_S_STM07_BS</stp>
        <stp>4</stp>
        <stp>300199.SZ</stp>
        <stp>140</stp>
        <stp>2019-09-30</stp>
        <stp>1</stp>
        <tr r="L1599" s="3"/>
        <tr r="L1599" s="3"/>
      </tp>
      <tp>
        <v>1526138812.9000001</v>
        <stp/>
        <stp>EM_S_STM07_BS</stp>
        <stp>4</stp>
        <stp>300198.SZ</stp>
        <stp>140</stp>
        <stp>2019-09-30</stp>
        <stp>1</stp>
        <tr r="L1598" s="3"/>
        <tr r="L1598" s="3"/>
      </tp>
      <tp>
        <v>6460715113.3500004</v>
        <stp/>
        <stp>EM_S_STM07_BS</stp>
        <stp>4</stp>
        <stp>300197.SZ</stp>
        <stp>140</stp>
        <stp>2019-09-30</stp>
        <stp>1</stp>
        <tr r="L1597" s="3"/>
        <tr r="L1597" s="3"/>
      </tp>
      <tp>
        <v>2623756510.8499999</v>
        <stp/>
        <stp>EM_S_STM07_BS</stp>
        <stp>4</stp>
        <stp>300196.SZ</stp>
        <stp>140</stp>
        <stp>2019-09-30</stp>
        <stp>1</stp>
        <tr r="L1596" s="3"/>
        <tr r="L1596" s="3"/>
      </tp>
      <tp>
        <v>3598890003.3899999</v>
        <stp/>
        <stp>EM_S_STM07_BS</stp>
        <stp>4</stp>
        <stp>300195.SZ</stp>
        <stp>140</stp>
        <stp>2019-09-30</stp>
        <stp>1</stp>
        <tr r="L1595" s="3"/>
        <tr r="L1595" s="3"/>
      </tp>
      <tp>
        <v>3922375122.1500001</v>
        <stp/>
        <stp>EM_S_STM07_BS</stp>
        <stp>4</stp>
        <stp>300194.SZ</stp>
        <stp>140</stp>
        <stp>2019-09-30</stp>
        <stp>1</stp>
        <tr r="L1594" s="3"/>
        <tr r="L1594" s="3"/>
      </tp>
      <tp>
        <v>2285434089.0700002</v>
        <stp/>
        <stp>EM_S_STM07_BS</stp>
        <stp>4</stp>
        <stp>300193.SZ</stp>
        <stp>140</stp>
        <stp>2019-09-30</stp>
        <stp>1</stp>
        <tr r="L1593" s="3"/>
        <tr r="L1593" s="3"/>
      </tp>
      <tp>
        <v>803484723.25</v>
        <stp/>
        <stp>EM_S_STM07_BS</stp>
        <stp>4</stp>
        <stp>300192.SZ</stp>
        <stp>140</stp>
        <stp>2019-09-30</stp>
        <stp>1</stp>
        <tr r="L1592" s="3"/>
        <tr r="L1592" s="3"/>
      </tp>
      <tp>
        <v>1183634038.8</v>
        <stp/>
        <stp>EM_S_STM07_BS</stp>
        <stp>4</stp>
        <stp>300191.SZ</stp>
        <stp>140</stp>
        <stp>2019-09-30</stp>
        <stp>1</stp>
        <tr r="L1591" s="3"/>
        <tr r="L1591" s="3"/>
      </tp>
      <tp>
        <v>3805907144.04</v>
        <stp/>
        <stp>EM_S_STM07_BS</stp>
        <stp>4</stp>
        <stp>300190.SZ</stp>
        <stp>140</stp>
        <stp>2019-09-30</stp>
        <stp>1</stp>
        <tr r="L1590" s="3"/>
        <tr r="L1590" s="3"/>
      </tp>
      <tp>
        <v>400177296.58999997</v>
        <stp/>
        <stp>EM_S_STM07_BS</stp>
        <stp>4</stp>
        <stp>002199.SZ</stp>
        <stp>140</stp>
        <stp>2019-09-30</stp>
        <stp>1</stp>
        <tr r="L659" s="3"/>
        <tr r="L659" s="3"/>
      </tp>
      <tp>
        <v>806071658.63</v>
        <stp/>
        <stp>EM_S_STM07_BS</stp>
        <stp>4</stp>
        <stp>002198.SZ</stp>
        <stp>140</stp>
        <stp>2019-09-30</stp>
        <stp>1</stp>
        <tr r="L658" s="3"/>
        <tr r="L658" s="3"/>
      </tp>
      <tp>
        <v>2394050195.1599998</v>
        <stp/>
        <stp>EM_S_STM07_BS</stp>
        <stp>4</stp>
        <stp>002197.SZ</stp>
        <stp>140</stp>
        <stp>2019-09-30</stp>
        <stp>1</stp>
        <tr r="L657" s="3"/>
        <tr r="L657" s="3"/>
      </tp>
      <tp>
        <v>2111632459.5999999</v>
        <stp/>
        <stp>EM_S_STM07_BS</stp>
        <stp>4</stp>
        <stp>002196.SZ</stp>
        <stp>140</stp>
        <stp>2019-09-30</stp>
        <stp>1</stp>
        <tr r="L656" s="3"/>
        <tr r="L656" s="3"/>
      </tp>
      <tp>
        <v>9993012599.7800007</v>
        <stp/>
        <stp>EM_S_STM07_BS</stp>
        <stp>4</stp>
        <stp>002195.SZ</stp>
        <stp>140</stp>
        <stp>2019-09-30</stp>
        <stp>1</stp>
        <tr r="L655" s="3"/>
        <tr r="L655" s="3"/>
      </tp>
      <tp>
        <v>1722390690.5999999</v>
        <stp/>
        <stp>EM_S_STM07_BS</stp>
        <stp>4</stp>
        <stp>002194.SZ</stp>
        <stp>140</stp>
        <stp>2019-09-30</stp>
        <stp>1</stp>
        <tr r="L654" s="3"/>
        <tr r="L654" s="3"/>
      </tp>
      <tp>
        <v>2663339861.2600002</v>
        <stp/>
        <stp>EM_S_STM07_BS</stp>
        <stp>4</stp>
        <stp>002193.SZ</stp>
        <stp>140</stp>
        <stp>2019-09-30</stp>
        <stp>1</stp>
        <tr r="L653" s="3"/>
        <tr r="L653" s="3"/>
      </tp>
      <tp>
        <v>717783784.46000004</v>
        <stp/>
        <stp>EM_S_STM07_BS</stp>
        <stp>4</stp>
        <stp>002192.SZ</stp>
        <stp>140</stp>
        <stp>2019-09-30</stp>
        <stp>1</stp>
        <tr r="L652" s="3"/>
        <tr r="L652" s="3"/>
      </tp>
      <tp>
        <v>6714521248.5</v>
        <stp/>
        <stp>EM_S_STM07_BS</stp>
        <stp>4</stp>
        <stp>002191.SZ</stp>
        <stp>140</stp>
        <stp>2019-09-30</stp>
        <stp>1</stp>
        <tr r="L651" s="3"/>
        <tr r="L651" s="3"/>
      </tp>
      <tp>
        <v>2417624207.6399999</v>
        <stp/>
        <stp>EM_S_STM07_BS</stp>
        <stp>4</stp>
        <stp>002190.SZ</stp>
        <stp>140</stp>
        <stp>2019-09-30</stp>
        <stp>1</stp>
        <tr r="L650" s="3"/>
        <tr r="L650" s="3"/>
      </tp>
      <tp>
        <v>1328087192.96</v>
        <stp/>
        <stp>EM_S_STM07_BS</stp>
        <stp>4</stp>
        <stp>002189.SZ</stp>
        <stp>140</stp>
        <stp>2019-09-30</stp>
        <stp>1</stp>
        <tr r="L649" s="3"/>
        <tr r="L649" s="3"/>
      </tp>
      <tp>
        <v>-665585202.03999996</v>
        <stp/>
        <stp>EM_S_STM07_BS</stp>
        <stp>4</stp>
        <stp>002188.SZ</stp>
        <stp>140</stp>
        <stp>2019-09-30</stp>
        <stp>1</stp>
        <tr r="L648" s="3"/>
        <tr r="L648" s="3"/>
      </tp>
      <tp>
        <v>2798241662.8000002</v>
        <stp/>
        <stp>EM_S_STM07_BS</stp>
        <stp>4</stp>
        <stp>002187.SZ</stp>
        <stp>140</stp>
        <stp>2019-09-30</stp>
        <stp>1</stp>
        <tr r="L647" s="3"/>
        <tr r="L647" s="3"/>
      </tp>
      <tp>
        <v>1499777310.8199999</v>
        <stp/>
        <stp>EM_S_STM07_BS</stp>
        <stp>4</stp>
        <stp>002186.SZ</stp>
        <stp>140</stp>
        <stp>2019-09-30</stp>
        <stp>1</stp>
        <tr r="L646" s="3"/>
        <tr r="L646" s="3"/>
      </tp>
      <tp>
        <v>7633758761.1499996</v>
        <stp/>
        <stp>EM_S_STM07_BS</stp>
        <stp>4</stp>
        <stp>002185.SZ</stp>
        <stp>140</stp>
        <stp>2019-09-30</stp>
        <stp>1</stp>
        <tr r="L645" s="3"/>
        <tr r="L645" s="3"/>
      </tp>
      <tp>
        <v>936253781.91999996</v>
        <stp/>
        <stp>EM_S_STM07_BS</stp>
        <stp>4</stp>
        <stp>002184.SZ</stp>
        <stp>140</stp>
        <stp>2019-09-30</stp>
        <stp>1</stp>
        <tr r="L644" s="3"/>
        <tr r="L644" s="3"/>
      </tp>
      <tp>
        <v>6010389107</v>
        <stp/>
        <stp>EM_S_STM07_BS</stp>
        <stp>4</stp>
        <stp>002183.SZ</stp>
        <stp>140</stp>
        <stp>2019-09-30</stp>
        <stp>1</stp>
        <tr r="L643" s="3"/>
        <tr r="L643" s="3"/>
      </tp>
      <tp>
        <v>2279686225.75</v>
        <stp/>
        <stp>EM_S_STM07_BS</stp>
        <stp>4</stp>
        <stp>002182.SZ</stp>
        <stp>140</stp>
        <stp>2019-09-30</stp>
        <stp>1</stp>
        <tr r="L642" s="3"/>
        <tr r="L642" s="3"/>
      </tp>
      <tp>
        <v>4055343693.9099998</v>
        <stp/>
        <stp>EM_S_STM07_BS</stp>
        <stp>4</stp>
        <stp>002181.SZ</stp>
        <stp>140</stp>
        <stp>2019-09-30</stp>
        <stp>1</stp>
        <tr r="L641" s="3"/>
        <tr r="L641" s="3"/>
      </tp>
      <tp>
        <v>5583998595.6300001</v>
        <stp/>
        <stp>EM_S_STM07_BS</stp>
        <stp>4</stp>
        <stp>002180.SZ</stp>
        <stp>140</stp>
        <stp>2019-09-30</stp>
        <stp>1</stp>
        <tr r="L640" s="3"/>
        <tr r="L640" s="3"/>
      </tp>
      <tp>
        <v>3028739832.2800002</v>
        <stp/>
        <stp>EM_S_STM07_BS</stp>
        <stp>4</stp>
        <stp>300109.SZ</stp>
        <stp>140</stp>
        <stp>2019-09-30</stp>
        <stp>1</stp>
        <tr r="L1510" s="3"/>
        <tr r="L1510" s="3"/>
      </tp>
      <tp>
        <v>2454782483.5700002</v>
        <stp/>
        <stp>EM_S_STM07_BS</stp>
        <stp>4</stp>
        <stp>002139.SZ</stp>
        <stp>140</stp>
        <stp>2019-09-30</stp>
        <stp>1</stp>
        <tr r="L599" s="3"/>
        <tr r="L599" s="3"/>
      </tp>
      <tp>
        <v>2219953844.1799998</v>
        <stp/>
        <stp>EM_S_STM07_BS</stp>
        <stp>4</stp>
        <stp>300108.SZ</stp>
        <stp>140</stp>
        <stp>2019-09-30</stp>
        <stp>1</stp>
        <tr r="L1509" s="3"/>
        <tr r="L1509" s="3"/>
      </tp>
      <tp>
        <v>4313086614.6099997</v>
        <stp/>
        <stp>EM_S_STM07_BS</stp>
        <stp>4</stp>
        <stp>002138.SZ</stp>
        <stp>140</stp>
        <stp>2019-09-30</stp>
        <stp>1</stp>
        <tr r="L598" s="3"/>
        <tr r="L598" s="3"/>
      </tp>
      <tp>
        <v>1711121743.79</v>
        <stp/>
        <stp>EM_S_STM07_BS</stp>
        <stp>4</stp>
        <stp>300107.SZ</stp>
        <stp>140</stp>
        <stp>2019-09-30</stp>
        <stp>1</stp>
        <tr r="L1508" s="3"/>
        <tr r="L1508" s="3"/>
      </tp>
      <tp>
        <v>1477042667.8699999</v>
        <stp/>
        <stp>EM_S_STM07_BS</stp>
        <stp>4</stp>
        <stp>002137.SZ</stp>
        <stp>140</stp>
        <stp>2019-09-30</stp>
        <stp>1</stp>
        <tr r="L597" s="3"/>
        <tr r="L597" s="3"/>
      </tp>
      <tp>
        <v>637520035.63999999</v>
        <stp/>
        <stp>EM_S_STM07_BS</stp>
        <stp>4</stp>
        <stp>300106.SZ</stp>
        <stp>140</stp>
        <stp>2019-09-30</stp>
        <stp>1</stp>
        <tr r="L1507" s="3"/>
        <tr r="L1507" s="3"/>
      </tp>
      <tp>
        <v>710440378.48000002</v>
        <stp/>
        <stp>EM_S_STM07_BS</stp>
        <stp>4</stp>
        <stp>002136.SZ</stp>
        <stp>140</stp>
        <stp>2019-09-30</stp>
        <stp>1</stp>
        <tr r="L596" s="3"/>
        <tr r="L596" s="3"/>
      </tp>
      <tp>
        <v>1926101916.1900001</v>
        <stp/>
        <stp>EM_S_STM07_BS</stp>
        <stp>4</stp>
        <stp>300105.SZ</stp>
        <stp>140</stp>
        <stp>2019-09-30</stp>
        <stp>1</stp>
        <tr r="L1506" s="3"/>
        <tr r="L1506" s="3"/>
      </tp>
      <tp>
        <v>4250938647.4099998</v>
        <stp/>
        <stp>EM_S_STM07_BS</stp>
        <stp>4</stp>
        <stp>002135.SZ</stp>
        <stp>140</stp>
        <stp>2019-09-30</stp>
        <stp>1</stp>
        <tr r="L595" s="3"/>
        <tr r="L595" s="3"/>
      </tp>
      <tp>
        <v>-13239841096.77</v>
        <stp/>
        <stp>EM_S_STM07_BS</stp>
        <stp>4</stp>
        <stp>300104.SZ</stp>
        <stp>140</stp>
        <stp>2019-09-30</stp>
        <stp>1</stp>
        <tr r="L1505" s="3"/>
        <tr r="L1505" s="3"/>
      </tp>
      <tp>
        <v>384870073.05000001</v>
        <stp/>
        <stp>EM_S_STM07_BS</stp>
        <stp>4</stp>
        <stp>002134.SZ</stp>
        <stp>140</stp>
        <stp>2019-09-30</stp>
        <stp>1</stp>
        <tr r="L594" s="3"/>
        <tr r="L594" s="3"/>
      </tp>
      <tp>
        <v>950185823.59000003</v>
        <stp/>
        <stp>EM_S_STM07_BS</stp>
        <stp>4</stp>
        <stp>300103.SZ</stp>
        <stp>140</stp>
        <stp>2019-09-30</stp>
        <stp>1</stp>
        <tr r="L1504" s="3"/>
        <tr r="L1504" s="3"/>
      </tp>
      <tp>
        <v>3385005218.79</v>
        <stp/>
        <stp>EM_S_STM07_BS</stp>
        <stp>4</stp>
        <stp>002133.SZ</stp>
        <stp>140</stp>
        <stp>2019-09-30</stp>
        <stp>1</stp>
        <tr r="L593" s="3"/>
        <tr r="L593" s="3"/>
      </tp>
      <tp>
        <v>2826722877.4099998</v>
        <stp/>
        <stp>EM_S_STM07_BS</stp>
        <stp>4</stp>
        <stp>300102.SZ</stp>
        <stp>140</stp>
        <stp>2019-09-30</stp>
        <stp>1</stp>
        <tr r="L1503" s="3"/>
        <tr r="L1503" s="3"/>
      </tp>
      <tp>
        <v>2809604155.3899999</v>
        <stp/>
        <stp>EM_S_STM07_BS</stp>
        <stp>4</stp>
        <stp>002132.SZ</stp>
        <stp>140</stp>
        <stp>2019-09-30</stp>
        <stp>1</stp>
        <tr r="L592" s="3"/>
        <tr r="L592" s="3"/>
      </tp>
      <tp>
        <v>927887702.38999999</v>
        <stp/>
        <stp>EM_S_STM07_BS</stp>
        <stp>4</stp>
        <stp>300101.SZ</stp>
        <stp>140</stp>
        <stp>2019-09-30</stp>
        <stp>1</stp>
        <tr r="L1502" s="3"/>
        <tr r="L1502" s="3"/>
      </tp>
      <tp>
        <v>8088890369.75</v>
        <stp/>
        <stp>EM_S_STM07_BS</stp>
        <stp>4</stp>
        <stp>002131.SZ</stp>
        <stp>140</stp>
        <stp>2019-09-30</stp>
        <stp>1</stp>
        <tr r="L591" s="3"/>
        <tr r="L591" s="3"/>
      </tp>
      <tp>
        <v>2740797254.1100001</v>
        <stp/>
        <stp>EM_S_STM07_BS</stp>
        <stp>4</stp>
        <stp>300100.SZ</stp>
        <stp>140</stp>
        <stp>2019-09-30</stp>
        <stp>1</stp>
        <tr r="L1501" s="3"/>
        <tr r="L1501" s="3"/>
      </tp>
      <tp>
        <v>2834649514.3499999</v>
        <stp/>
        <stp>EM_S_STM07_BS</stp>
        <stp>4</stp>
        <stp>002130.SZ</stp>
        <stp>140</stp>
        <stp>2019-09-30</stp>
        <stp>1</stp>
        <tr r="L590" s="3"/>
        <tr r="L590" s="3"/>
      </tp>
      <tp>
        <v>1999457986.9400001</v>
        <stp/>
        <stp>EM_S_STM07_BS</stp>
        <stp>4</stp>
        <stp>300119.SZ</stp>
        <stp>140</stp>
        <stp>2019-09-30</stp>
        <stp>1</stp>
        <tr r="L1520" s="3"/>
        <tr r="L1520" s="3"/>
      </tp>
      <tp>
        <v>13893097865.59</v>
        <stp/>
        <stp>EM_S_STM07_BS</stp>
        <stp>4</stp>
        <stp>002129.SZ</stp>
        <stp>140</stp>
        <stp>2019-09-30</stp>
        <stp>1</stp>
        <tr r="L589" s="3"/>
        <tr r="L589" s="3"/>
      </tp>
      <tp>
        <v>8031605871.1800003</v>
        <stp/>
        <stp>EM_S_STM07_BS</stp>
        <stp>4</stp>
        <stp>300118.SZ</stp>
        <stp>140</stp>
        <stp>2019-09-30</stp>
        <stp>1</stp>
        <tr r="L1519" s="3"/>
        <tr r="L1519" s="3"/>
      </tp>
      <tp>
        <v>15792437557.57</v>
        <stp/>
        <stp>EM_S_STM07_BS</stp>
        <stp>4</stp>
        <stp>002128.SZ</stp>
        <stp>140</stp>
        <stp>2019-09-30</stp>
        <stp>1</stp>
        <tr r="L588" s="3"/>
        <tr r="L588" s="3"/>
      </tp>
      <tp>
        <v>1727664110.78</v>
        <stp/>
        <stp>EM_S_STM07_BS</stp>
        <stp>4</stp>
        <stp>300117.SZ</stp>
        <stp>140</stp>
        <stp>2019-09-30</stp>
        <stp>1</stp>
        <tr r="L1518" s="3"/>
        <tr r="L1518" s="3"/>
      </tp>
      <tp>
        <v>4250711552.1900001</v>
        <stp/>
        <stp>EM_S_STM07_BS</stp>
        <stp>4</stp>
        <stp>002127.SZ</stp>
        <stp>140</stp>
        <stp>2019-09-30</stp>
        <stp>1</stp>
        <tr r="L587" s="3"/>
        <tr r="L587" s="3"/>
      </tp>
      <tp>
        <v>-2419339030.5300002</v>
        <stp/>
        <stp>EM_S_STM07_BS</stp>
        <stp>4</stp>
        <stp>300116.SZ</stp>
        <stp>140</stp>
        <stp>2019-09-30</stp>
        <stp>1</stp>
        <tr r="L1517" s="3"/>
        <tr r="L1517" s="3"/>
      </tp>
      <tp>
        <v>3730671447.1100001</v>
        <stp/>
        <stp>EM_S_STM07_BS</stp>
        <stp>4</stp>
        <stp>002126.SZ</stp>
        <stp>140</stp>
        <stp>2019-09-30</stp>
        <stp>1</stp>
        <tr r="L586" s="3"/>
        <tr r="L586" s="3"/>
      </tp>
      <tp>
        <v>4400674561.9399996</v>
        <stp/>
        <stp>EM_S_STM07_BS</stp>
        <stp>4</stp>
        <stp>300115.SZ</stp>
        <stp>140</stp>
        <stp>2019-09-30</stp>
        <stp>1</stp>
        <tr r="L1516" s="3"/>
        <tr r="L1516" s="3"/>
      </tp>
      <tp>
        <v>1207625266.27</v>
        <stp/>
        <stp>EM_S_STM07_BS</stp>
        <stp>4</stp>
        <stp>002125.SZ</stp>
        <stp>140</stp>
        <stp>2019-09-30</stp>
        <stp>1</stp>
        <tr r="L585" s="3"/>
        <tr r="L585" s="3"/>
      </tp>
      <tp>
        <v>1583290400.29</v>
        <stp/>
        <stp>EM_S_STM07_BS</stp>
        <stp>4</stp>
        <stp>300114.SZ</stp>
        <stp>140</stp>
        <stp>2019-09-30</stp>
        <stp>1</stp>
        <tr r="L1515" s="3"/>
        <tr r="L1515" s="3"/>
      </tp>
      <tp>
        <v>2393164133.6599998</v>
        <stp/>
        <stp>EM_S_STM07_BS</stp>
        <stp>4</stp>
        <stp>002124.SZ</stp>
        <stp>140</stp>
        <stp>2019-09-30</stp>
        <stp>1</stp>
        <tr r="L584" s="3"/>
        <tr r="L584" s="3"/>
      </tp>
      <tp>
        <v>2751030341.8000002</v>
        <stp/>
        <stp>EM_S_STM07_BS</stp>
        <stp>4</stp>
        <stp>300113.SZ</stp>
        <stp>140</stp>
        <stp>2019-09-30</stp>
        <stp>1</stp>
        <tr r="L1514" s="3"/>
        <tr r="L1514" s="3"/>
      </tp>
      <tp>
        <v>4664468054.1899996</v>
        <stp/>
        <stp>EM_S_STM07_BS</stp>
        <stp>4</stp>
        <stp>002123.SZ</stp>
        <stp>140</stp>
        <stp>2019-09-30</stp>
        <stp>1</stp>
        <tr r="L583" s="3"/>
        <tr r="L583" s="3"/>
      </tp>
      <tp>
        <v>979137604.36000001</v>
        <stp/>
        <stp>EM_S_STM07_BS</stp>
        <stp>4</stp>
        <stp>300112.SZ</stp>
        <stp>140</stp>
        <stp>2019-09-30</stp>
        <stp>1</stp>
        <tr r="L1513" s="3"/>
        <tr r="L1513" s="3"/>
      </tp>
      <tp>
        <v>2689338581.2399998</v>
        <stp/>
        <stp>EM_S_STM07_BS</stp>
        <stp>4</stp>
        <stp>002122.SZ</stp>
        <stp>140</stp>
        <stp>2019-09-30</stp>
        <stp>1</stp>
        <tr r="L582" s="3"/>
        <tr r="L582" s="3"/>
      </tp>
      <tp>
        <v>29710067.93</v>
        <stp/>
        <stp>EM_S_STM07_BS</stp>
        <stp>4</stp>
        <stp>300111.SZ</stp>
        <stp>140</stp>
        <stp>2019-09-30</stp>
        <stp>1</stp>
        <tr r="L1512" s="3"/>
        <tr r="L1512" s="3"/>
      </tp>
      <tp>
        <v>3301953077.8699999</v>
        <stp/>
        <stp>EM_S_STM07_BS</stp>
        <stp>4</stp>
        <stp>002121.SZ</stp>
        <stp>140</stp>
        <stp>2019-09-30</stp>
        <stp>1</stp>
        <tr r="L581" s="3"/>
        <tr r="L581" s="3"/>
      </tp>
      <tp>
        <v>2170328717.1100001</v>
        <stp/>
        <stp>EM_S_STM07_BS</stp>
        <stp>4</stp>
        <stp>300110.SZ</stp>
        <stp>140</stp>
        <stp>2019-09-30</stp>
        <stp>1</stp>
        <tr r="L1511" s="3"/>
        <tr r="L1511" s="3"/>
      </tp>
      <tp>
        <v>12761527195.200001</v>
        <stp/>
        <stp>EM_S_STM07_BS</stp>
        <stp>4</stp>
        <stp>002120.SZ</stp>
        <stp>140</stp>
        <stp>2019-09-30</stp>
        <stp>1</stp>
        <tr r="L580" s="3"/>
        <tr r="L580" s="3"/>
      </tp>
      <tp>
        <v>2296957324.6100001</v>
        <stp/>
        <stp>EM_S_STM07_BS</stp>
        <stp>4</stp>
        <stp>300129.SZ</stp>
        <stp>140</stp>
        <stp>2019-09-30</stp>
        <stp>1</stp>
        <tr r="L1530" s="3"/>
        <tr r="L1530" s="3"/>
      </tp>
      <tp>
        <v>879191983.42999995</v>
        <stp/>
        <stp>EM_S_STM07_BS</stp>
        <stp>4</stp>
        <stp>002119.SZ</stp>
        <stp>140</stp>
        <stp>2019-09-30</stp>
        <stp>1</stp>
        <tr r="L579" s="3"/>
        <tr r="L579" s="3"/>
      </tp>
      <tp>
        <v>1204399553.52</v>
        <stp/>
        <stp>EM_S_STM07_BS</stp>
        <stp>4</stp>
        <stp>300128.SZ</stp>
        <stp>140</stp>
        <stp>2019-09-30</stp>
        <stp>1</stp>
        <tr r="L1529" s="3"/>
        <tr r="L1529" s="3"/>
      </tp>
      <tp>
        <v>4388062295.1099997</v>
        <stp/>
        <stp>EM_S_STM07_BS</stp>
        <stp>4</stp>
        <stp>002118.SZ</stp>
        <stp>140</stp>
        <stp>2019-09-30</stp>
        <stp>1</stp>
        <tr r="L578" s="3"/>
        <tr r="L578" s="3"/>
      </tp>
      <tp>
        <v>1222037813.1900001</v>
        <stp/>
        <stp>EM_S_STM07_BS</stp>
        <stp>4</stp>
        <stp>300127.SZ</stp>
        <stp>140</stp>
        <stp>2019-09-30</stp>
        <stp>1</stp>
        <tr r="L1528" s="3"/>
        <tr r="L1528" s="3"/>
      </tp>
      <tp>
        <v>1577871554.3699999</v>
        <stp/>
        <stp>EM_S_STM07_BS</stp>
        <stp>4</stp>
        <stp>002117.SZ</stp>
        <stp>140</stp>
        <stp>2019-09-30</stp>
        <stp>1</stp>
        <tr r="L577" s="3"/>
        <tr r="L577" s="3"/>
      </tp>
      <tp>
        <v>969791944.26999998</v>
        <stp/>
        <stp>EM_S_STM07_BS</stp>
        <stp>4</stp>
        <stp>300126.SZ</stp>
        <stp>140</stp>
        <stp>2019-09-30</stp>
        <stp>1</stp>
        <tr r="L1527" s="3"/>
        <tr r="L1527" s="3"/>
      </tp>
      <tp>
        <v>1491034805.6600001</v>
        <stp/>
        <stp>EM_S_STM07_BS</stp>
        <stp>4</stp>
        <stp>002116.SZ</stp>
        <stp>140</stp>
        <stp>2019-09-30</stp>
        <stp>1</stp>
        <tr r="L576" s="3"/>
        <tr r="L576" s="3"/>
      </tp>
      <tp>
        <v>765782756.28999996</v>
        <stp/>
        <stp>EM_S_STM07_BS</stp>
        <stp>4</stp>
        <stp>300125.SZ</stp>
        <stp>140</stp>
        <stp>2019-09-30</stp>
        <stp>1</stp>
        <tr r="L1526" s="3"/>
        <tr r="L1526" s="3"/>
      </tp>
      <tp>
        <v>2489052703.5500002</v>
        <stp/>
        <stp>EM_S_STM07_BS</stp>
        <stp>4</stp>
        <stp>002115.SZ</stp>
        <stp>140</stp>
        <stp>2019-09-30</stp>
        <stp>1</stp>
        <tr r="L575" s="3"/>
        <tr r="L575" s="3"/>
      </tp>
      <tp>
        <v>6741978890.54</v>
        <stp/>
        <stp>EM_S_STM07_BS</stp>
        <stp>4</stp>
        <stp>300124.SZ</stp>
        <stp>140</stp>
        <stp>2019-09-30</stp>
        <stp>1</stp>
        <tr r="L1525" s="3"/>
        <tr r="L1525" s="3"/>
      </tp>
      <tp>
        <v>1544169619.23</v>
        <stp/>
        <stp>EM_S_STM07_BS</stp>
        <stp>4</stp>
        <stp>002114.SZ</stp>
        <stp>140</stp>
        <stp>2019-09-30</stp>
        <stp>1</stp>
        <tr r="L574" s="3"/>
        <tr r="L574" s="3"/>
      </tp>
      <tp>
        <v>4848825081.2299995</v>
        <stp/>
        <stp>EM_S_STM07_BS</stp>
        <stp>4</stp>
        <stp>300123.SZ</stp>
        <stp>140</stp>
        <stp>2019-09-30</stp>
        <stp>1</stp>
        <tr r="L1524" s="3"/>
        <tr r="L1524" s="3"/>
      </tp>
      <tp>
        <v>2410758873.2600002</v>
        <stp/>
        <stp>EM_S_STM07_BS</stp>
        <stp>4</stp>
        <stp>002113.SZ</stp>
        <stp>140</stp>
        <stp>2019-09-30</stp>
        <stp>1</stp>
        <tr r="L573" s="3"/>
        <tr r="L573" s="3"/>
      </tp>
      <tp>
        <v>5143839416.4399996</v>
        <stp/>
        <stp>EM_S_STM07_BS</stp>
        <stp>4</stp>
        <stp>300122.SZ</stp>
        <stp>140</stp>
        <stp>2019-09-30</stp>
        <stp>1</stp>
        <tr r="L1523" s="3"/>
        <tr r="L1523" s="3"/>
      </tp>
      <tp>
        <v>389702009.68000001</v>
        <stp/>
        <stp>EM_S_STM07_BS</stp>
        <stp>4</stp>
        <stp>002112.SZ</stp>
        <stp>140</stp>
        <stp>2019-09-30</stp>
        <stp>1</stp>
        <tr r="L572" s="3"/>
        <tr r="L572" s="3"/>
      </tp>
      <tp>
        <v>1643526873.1700001</v>
        <stp/>
        <stp>EM_S_STM07_BS</stp>
        <stp>4</stp>
        <stp>300121.SZ</stp>
        <stp>140</stp>
        <stp>2019-09-30</stp>
        <stp>1</stp>
        <tr r="L1522" s="3"/>
        <tr r="L1522" s="3"/>
      </tp>
      <tp>
        <v>2842412953.0700002</v>
        <stp/>
        <stp>EM_S_STM07_BS</stp>
        <stp>4</stp>
        <stp>002111.SZ</stp>
        <stp>140</stp>
        <stp>2019-09-30</stp>
        <stp>1</stp>
        <tr r="L571" s="3"/>
        <tr r="L571" s="3"/>
      </tp>
      <tp>
        <v>2394459578.5700002</v>
        <stp/>
        <stp>EM_S_STM07_BS</stp>
        <stp>4</stp>
        <stp>300120.SZ</stp>
        <stp>140</stp>
        <stp>2019-09-30</stp>
        <stp>1</stp>
        <tr r="L1521" s="3"/>
        <tr r="L1521" s="3"/>
      </tp>
      <tp>
        <v>17872726747.669998</v>
        <stp/>
        <stp>EM_S_STM07_BS</stp>
        <stp>4</stp>
        <stp>002110.SZ</stp>
        <stp>140</stp>
        <stp>2019-09-30</stp>
        <stp>1</stp>
        <tr r="L570" s="3"/>
        <tr r="L570" s="3"/>
      </tp>
      <tp>
        <v>1111588296.1400001</v>
        <stp/>
        <stp>EM_S_STM07_BS</stp>
        <stp>4</stp>
        <stp>300139.SZ</stp>
        <stp>140</stp>
        <stp>2019-09-30</stp>
        <stp>1</stp>
        <tr r="L1540" s="3"/>
        <tr r="L1540" s="3"/>
      </tp>
      <tp>
        <v>3694577989.29</v>
        <stp/>
        <stp>EM_S_STM07_BS</stp>
        <stp>4</stp>
        <stp>002109.SZ</stp>
        <stp>140</stp>
        <stp>2019-09-30</stp>
        <stp>1</stp>
        <tr r="L569" s="3"/>
        <tr r="L569" s="3"/>
      </tp>
      <tp>
        <v>1849518644.3499999</v>
        <stp/>
        <stp>EM_S_STM07_BS</stp>
        <stp>4</stp>
        <stp>300138.SZ</stp>
        <stp>140</stp>
        <stp>2019-09-30</stp>
        <stp>1</stp>
        <tr r="L1539" s="3"/>
        <tr r="L1539" s="3"/>
      </tp>
      <tp>
        <v>3267749425.3600001</v>
        <stp/>
        <stp>EM_S_STM07_BS</stp>
        <stp>4</stp>
        <stp>002108.SZ</stp>
        <stp>140</stp>
        <stp>2019-09-30</stp>
        <stp>1</stp>
        <tr r="L568" s="3"/>
        <tr r="L568" s="3"/>
      </tp>
      <tp>
        <v>1974819479.47</v>
        <stp/>
        <stp>EM_S_STM07_BS</stp>
        <stp>4</stp>
        <stp>300137.SZ</stp>
        <stp>140</stp>
        <stp>2019-09-30</stp>
        <stp>1</stp>
        <tr r="L1538" s="3"/>
        <tr r="L1538" s="3"/>
      </tp>
      <tp>
        <v>627916977.45000005</v>
        <stp/>
        <stp>EM_S_STM07_BS</stp>
        <stp>4</stp>
        <stp>002107.SZ</stp>
        <stp>140</stp>
        <stp>2019-09-30</stp>
        <stp>1</stp>
        <tr r="L567" s="3"/>
        <tr r="L567" s="3"/>
      </tp>
      <tp>
        <v>4505007530.5600004</v>
        <stp/>
        <stp>EM_S_STM07_BS</stp>
        <stp>4</stp>
        <stp>300136.SZ</stp>
        <stp>140</stp>
        <stp>2019-09-30</stp>
        <stp>1</stp>
        <tr r="L1537" s="3"/>
        <tr r="L1537" s="3"/>
      </tp>
      <tp>
        <v>4001718415.0599999</v>
        <stp/>
        <stp>EM_S_STM07_BS</stp>
        <stp>4</stp>
        <stp>002106.SZ</stp>
        <stp>140</stp>
        <stp>2019-09-30</stp>
        <stp>1</stp>
        <tr r="L566" s="3"/>
        <tr r="L566" s="3"/>
      </tp>
      <tp>
        <v>1260902126.8199999</v>
        <stp/>
        <stp>EM_S_STM07_BS</stp>
        <stp>4</stp>
        <stp>300135.SZ</stp>
        <stp>140</stp>
        <stp>2019-09-30</stp>
        <stp>1</stp>
        <tr r="L1536" s="3"/>
        <tr r="L1536" s="3"/>
      </tp>
      <tp>
        <v>562093459.78999996</v>
        <stp/>
        <stp>EM_S_STM07_BS</stp>
        <stp>4</stp>
        <stp>002105.SZ</stp>
        <stp>140</stp>
        <stp>2019-09-30</stp>
        <stp>1</stp>
        <tr r="L565" s="3"/>
        <tr r="L565" s="3"/>
      </tp>
      <tp>
        <v>5398274121.79</v>
        <stp/>
        <stp>EM_S_STM07_BS</stp>
        <stp>4</stp>
        <stp>300134.SZ</stp>
        <stp>140</stp>
        <stp>2019-09-30</stp>
        <stp>1</stp>
        <tr r="L1535" s="3"/>
        <tr r="L1535" s="3"/>
      </tp>
      <tp>
        <v>1907334709.96</v>
        <stp/>
        <stp>EM_S_STM07_BS</stp>
        <stp>4</stp>
        <stp>002104.SZ</stp>
        <stp>140</stp>
        <stp>2019-09-30</stp>
        <stp>1</stp>
        <tr r="L564" s="3"/>
        <tr r="L564" s="3"/>
      </tp>
      <tp>
        <v>6947220718.9499998</v>
        <stp/>
        <stp>EM_S_STM07_BS</stp>
        <stp>4</stp>
        <stp>300133.SZ</stp>
        <stp>140</stp>
        <stp>2019-09-30</stp>
        <stp>1</stp>
        <tr r="L1534" s="3"/>
        <tr r="L1534" s="3"/>
      </tp>
      <tp>
        <v>1037726629.29</v>
        <stp/>
        <stp>EM_S_STM07_BS</stp>
        <stp>4</stp>
        <stp>002103.SZ</stp>
        <stp>140</stp>
        <stp>2019-09-30</stp>
        <stp>1</stp>
        <tr r="L563" s="3"/>
        <tr r="L563" s="3"/>
      </tp>
      <tp>
        <v>2912555839.6799998</v>
        <stp/>
        <stp>EM_S_STM07_BS</stp>
        <stp>4</stp>
        <stp>300132.SZ</stp>
        <stp>140</stp>
        <stp>2019-09-30</stp>
        <stp>1</stp>
        <tr r="L1533" s="3"/>
        <tr r="L1533" s="3"/>
      </tp>
      <tp>
        <v>3104376389.9400001</v>
        <stp/>
        <stp>EM_S_STM07_BS</stp>
        <stp>4</stp>
        <stp>002102.SZ</stp>
        <stp>140</stp>
        <stp>2019-09-30</stp>
        <stp>1</stp>
        <tr r="L562" s="3"/>
        <tr r="L562" s="3"/>
      </tp>
      <tp>
        <v>1828856461.77</v>
        <stp/>
        <stp>EM_S_STM07_BS</stp>
        <stp>4</stp>
        <stp>300131.SZ</stp>
        <stp>140</stp>
        <stp>2019-09-30</stp>
        <stp>1</stp>
        <tr r="L1532" s="3"/>
        <tr r="L1532" s="3"/>
      </tp>
      <tp>
        <v>4636013315</v>
        <stp/>
        <stp>EM_S_STM07_BS</stp>
        <stp>4</stp>
        <stp>002101.SZ</stp>
        <stp>140</stp>
        <stp>2019-09-30</stp>
        <stp>1</stp>
        <tr r="L561" s="3"/>
        <tr r="L561" s="3"/>
      </tp>
      <tp>
        <v>30402435279</v>
        <stp/>
        <stp>EM_S_STM07_BS</stp>
        <stp>4</stp>
        <stp>000100.SZ</stp>
        <stp>140</stp>
        <stp>2019-09-30</stp>
        <stp>1</stp>
        <tr r="L62" s="3"/>
        <tr r="L62" s="3"/>
      </tp>
      <tp>
        <v>2459767448.6500001</v>
        <stp/>
        <stp>EM_S_STM07_BS</stp>
        <stp>4</stp>
        <stp>300130.SZ</stp>
        <stp>140</stp>
        <stp>2019-09-30</stp>
        <stp>1</stp>
        <tr r="L1531" s="3"/>
        <tr r="L1531" s="3"/>
      </tp>
      <tp>
        <v>3813220565.27</v>
        <stp/>
        <stp>EM_S_STM07_BS</stp>
        <stp>4</stp>
        <stp>002100.SZ</stp>
        <stp>140</stp>
        <stp>2019-09-30</stp>
        <stp>1</stp>
        <tr r="L560" s="3"/>
        <tr r="L560" s="3"/>
      </tp>
      <tp>
        <v>2237019891.9000001</v>
        <stp/>
        <stp>EM_S_STM07_BS</stp>
        <stp>4</stp>
        <stp>300149.SZ</stp>
        <stp>140</stp>
        <stp>2019-09-30</stp>
        <stp>1</stp>
        <tr r="L1550" s="3"/>
        <tr r="L1550" s="3"/>
      </tp>
      <tp>
        <v>7360174432.46</v>
        <stp/>
        <stp>EM_S_STM07_BS</stp>
        <stp>4</stp>
        <stp>002179.SZ</stp>
        <stp>140</stp>
        <stp>2019-09-30</stp>
        <stp>1</stp>
        <tr r="L639" s="3"/>
        <tr r="L639" s="3"/>
      </tp>
      <tp>
        <v>3353929641.6999998</v>
        <stp/>
        <stp>EM_S_STM07_BS</stp>
        <stp>4</stp>
        <stp>300148.SZ</stp>
        <stp>140</stp>
        <stp>2019-09-30</stp>
        <stp>1</stp>
        <tr r="L1549" s="3"/>
        <tr r="L1549" s="3"/>
      </tp>
      <tp>
        <v>824954824.82000005</v>
        <stp/>
        <stp>EM_S_STM07_BS</stp>
        <stp>4</stp>
        <stp>002178.SZ</stp>
        <stp>140</stp>
        <stp>2019-09-30</stp>
        <stp>1</stp>
        <tr r="L638" s="3"/>
        <tr r="L638" s="3"/>
      </tp>
      <tp>
        <v>3501602125.8499999</v>
        <stp/>
        <stp>EM_S_STM07_BS</stp>
        <stp>4</stp>
        <stp>300147.SZ</stp>
        <stp>140</stp>
        <stp>2019-09-30</stp>
        <stp>1</stp>
        <tr r="L1548" s="3"/>
        <tr r="L1548" s="3"/>
      </tp>
      <tp>
        <v>1644914392.1400001</v>
        <stp/>
        <stp>EM_S_STM07_BS</stp>
        <stp>4</stp>
        <stp>002177.SZ</stp>
        <stp>140</stp>
        <stp>2019-09-30</stp>
        <stp>1</stp>
        <tr r="L637" s="3"/>
        <tr r="L637" s="3"/>
      </tp>
      <tp>
        <v>7382323728.54</v>
        <stp/>
        <stp>EM_S_STM07_BS</stp>
        <stp>4</stp>
        <stp>300146.SZ</stp>
        <stp>140</stp>
        <stp>2019-09-30</stp>
        <stp>1</stp>
        <tr r="L1547" s="3"/>
        <tr r="L1547" s="3"/>
      </tp>
      <tp>
        <v>3514061341.4899998</v>
        <stp/>
        <stp>EM_S_STM07_BS</stp>
        <stp>4</stp>
        <stp>002176.SZ</stp>
        <stp>140</stp>
        <stp>2019-09-30</stp>
        <stp>1</stp>
        <tr r="L636" s="3"/>
        <tr r="L636" s="3"/>
      </tp>
      <tp>
        <v>5135149527.4799995</v>
        <stp/>
        <stp>EM_S_STM07_BS</stp>
        <stp>4</stp>
        <stp>300145.SZ</stp>
        <stp>140</stp>
        <stp>2019-09-30</stp>
        <stp>1</stp>
        <tr r="L1546" s="3"/>
        <tr r="L1546" s="3"/>
      </tp>
      <tp>
        <v>496007082.57999998</v>
        <stp/>
        <stp>EM_S_STM07_BS</stp>
        <stp>4</stp>
        <stp>002175.SZ</stp>
        <stp>140</stp>
        <stp>2019-09-30</stp>
        <stp>1</stp>
        <tr r="L635" s="3"/>
        <tr r="L635" s="3"/>
      </tp>
      <tp>
        <v>9924268418.3199997</v>
        <stp/>
        <stp>EM_S_STM07_BS</stp>
        <stp>4</stp>
        <stp>300144.SZ</stp>
        <stp>140</stp>
        <stp>2019-09-30</stp>
        <stp>1</stp>
        <tr r="L1545" s="3"/>
        <tr r="L1545" s="3"/>
      </tp>
      <tp>
        <v>5467102870.1199999</v>
        <stp/>
        <stp>EM_S_STM07_BS</stp>
        <stp>4</stp>
        <stp>002174.SZ</stp>
        <stp>140</stp>
        <stp>2019-09-30</stp>
        <stp>1</stp>
        <tr r="L634" s="3"/>
        <tr r="L634" s="3"/>
      </tp>
      <tp>
        <v>2081348116.5699999</v>
        <stp/>
        <stp>EM_S_STM07_BS</stp>
        <stp>4</stp>
        <stp>300143.SZ</stp>
        <stp>140</stp>
        <stp>2019-09-30</stp>
        <stp>1</stp>
        <tr r="L1544" s="3"/>
        <tr r="L1544" s="3"/>
      </tp>
      <tp>
        <v>3555056297.2399998</v>
        <stp/>
        <stp>EM_S_STM07_BS</stp>
        <stp>4</stp>
        <stp>002173.SZ</stp>
        <stp>140</stp>
        <stp>2019-09-30</stp>
        <stp>1</stp>
        <tr r="L633" s="3"/>
        <tr r="L633" s="3"/>
      </tp>
      <tp>
        <v>4825097305.8699999</v>
        <stp/>
        <stp>EM_S_STM07_BS</stp>
        <stp>4</stp>
        <stp>300142.SZ</stp>
        <stp>140</stp>
        <stp>2019-09-30</stp>
        <stp>1</stp>
        <tr r="L1543" s="3"/>
        <tr r="L1543" s="3"/>
      </tp>
      <tp>
        <v>1543932362.47</v>
        <stp/>
        <stp>EM_S_STM07_BS</stp>
        <stp>4</stp>
        <stp>002172.SZ</stp>
        <stp>140</stp>
        <stp>2019-09-30</stp>
        <stp>1</stp>
        <tr r="L632" s="3"/>
        <tr r="L632" s="3"/>
      </tp>
      <tp>
        <v>713477281.20000005</v>
        <stp/>
        <stp>EM_S_STM07_BS</stp>
        <stp>4</stp>
        <stp>300141.SZ</stp>
        <stp>140</stp>
        <stp>2019-09-30</stp>
        <stp>1</stp>
        <tr r="L1542" s="3"/>
        <tr r="L1542" s="3"/>
      </tp>
      <tp>
        <v>5585651183.5900002</v>
        <stp/>
        <stp>EM_S_STM07_BS</stp>
        <stp>4</stp>
        <stp>002171.SZ</stp>
        <stp>140</stp>
        <stp>2019-09-30</stp>
        <stp>1</stp>
        <tr r="L631" s="3"/>
        <tr r="L631" s="3"/>
      </tp>
      <tp>
        <v>2328444097.8200002</v>
        <stp/>
        <stp>EM_S_STM07_BS</stp>
        <stp>4</stp>
        <stp>300140.SZ</stp>
        <stp>140</stp>
        <stp>2019-09-30</stp>
        <stp>1</stp>
        <tr r="L1541" s="3"/>
        <tr r="L1541" s="3"/>
      </tp>
      <tp>
        <v>1897411127.79</v>
        <stp/>
        <stp>EM_S_STM07_BS</stp>
        <stp>4</stp>
        <stp>002170.SZ</stp>
        <stp>140</stp>
        <stp>2019-09-30</stp>
        <stp>1</stp>
        <tr r="L630" s="3"/>
        <tr r="L630" s="3"/>
      </tp>
      <tp>
        <v>6733858850.71</v>
        <stp/>
        <stp>EM_S_STM07_BS</stp>
        <stp>4</stp>
        <stp>300159.SZ</stp>
        <stp>140</stp>
        <stp>2019-09-30</stp>
        <stp>1</stp>
        <tr r="L1560" s="3"/>
        <tr r="L1560" s="3"/>
      </tp>
      <tp>
        <v>2709584001.52</v>
        <stp/>
        <stp>EM_S_STM07_BS</stp>
        <stp>4</stp>
        <stp>002169.SZ</stp>
        <stp>140</stp>
        <stp>2019-09-30</stp>
        <stp>1</stp>
        <tr r="L629" s="3"/>
        <tr r="L629" s="3"/>
      </tp>
      <tp>
        <v>5498876389.4700003</v>
        <stp/>
        <stp>EM_S_STM07_BS</stp>
        <stp>4</stp>
        <stp>300158.SZ</stp>
        <stp>140</stp>
        <stp>2019-09-30</stp>
        <stp>1</stp>
        <tr r="L1559" s="3"/>
        <tr r="L1559" s="3"/>
      </tp>
      <tp>
        <v>1895685973.8699999</v>
        <stp/>
        <stp>EM_S_STM07_BS</stp>
        <stp>4</stp>
        <stp>002168.SZ</stp>
        <stp>140</stp>
        <stp>2019-09-30</stp>
        <stp>1</stp>
        <tr r="L628" s="3"/>
        <tr r="L628" s="3"/>
      </tp>
      <tp>
        <v>3594287456.9299998</v>
        <stp/>
        <stp>EM_S_STM07_BS</stp>
        <stp>4</stp>
        <stp>300157.SZ</stp>
        <stp>140</stp>
        <stp>2019-09-30</stp>
        <stp>1</stp>
        <tr r="L1558" s="3"/>
        <tr r="L1558" s="3"/>
      </tp>
      <tp>
        <v>1049412050.1</v>
        <stp/>
        <stp>EM_S_STM07_BS</stp>
        <stp>4</stp>
        <stp>002167.SZ</stp>
        <stp>140</stp>
        <stp>2019-09-30</stp>
        <stp>1</stp>
        <tr r="L627" s="3"/>
        <tr r="L627" s="3"/>
      </tp>
      <tp>
        <v>82038123073.220001</v>
        <stp/>
        <stp>EM_S_STM07_BS</stp>
        <stp>4</stp>
        <stp>000166.SZ</stp>
        <stp>140</stp>
        <stp>2019-09-30</stp>
        <stp>1</stp>
        <tr r="L71" s="3"/>
        <tr r="L71" s="3"/>
      </tp>
      <tp>
        <v>306335842.83999997</v>
        <stp/>
        <stp>EM_S_STM07_BS</stp>
        <stp>4</stp>
        <stp>300156.SZ</stp>
        <stp>140</stp>
        <stp>2019-09-30</stp>
        <stp>1</stp>
        <tr r="L1557" s="3"/>
        <tr r="L1557" s="3"/>
      </tp>
      <tp>
        <v>1619871243.8499999</v>
        <stp/>
        <stp>EM_S_STM07_BS</stp>
        <stp>4</stp>
        <stp>002166.SZ</stp>
        <stp>140</stp>
        <stp>2019-09-30</stp>
        <stp>1</stp>
        <tr r="L626" s="3"/>
        <tr r="L626" s="3"/>
      </tp>
      <tp>
        <v>1211688000.96</v>
        <stp/>
        <stp>EM_S_STM07_BS</stp>
        <stp>4</stp>
        <stp>300155.SZ</stp>
        <stp>140</stp>
        <stp>2019-09-30</stp>
        <stp>1</stp>
        <tr r="L1556" s="3"/>
        <tr r="L1556" s="3"/>
      </tp>
      <tp>
        <v>1542931078.0899999</v>
        <stp/>
        <stp>EM_S_STM07_BS</stp>
        <stp>4</stp>
        <stp>002165.SZ</stp>
        <stp>140</stp>
        <stp>2019-09-30</stp>
        <stp>1</stp>
        <tr r="L625" s="3"/>
        <tr r="L625" s="3"/>
      </tp>
      <tp>
        <v>1641176476.74</v>
        <stp/>
        <stp>EM_S_STM07_BS</stp>
        <stp>4</stp>
        <stp>300154.SZ</stp>
        <stp>140</stp>
        <stp>2019-09-30</stp>
        <stp>1</stp>
        <tr r="L1555" s="3"/>
        <tr r="L1555" s="3"/>
      </tp>
      <tp>
        <v>662765806.52999997</v>
        <stp/>
        <stp>EM_S_STM07_BS</stp>
        <stp>4</stp>
        <stp>002164.SZ</stp>
        <stp>140</stp>
        <stp>2019-09-30</stp>
        <stp>1</stp>
        <tr r="L624" s="3"/>
        <tr r="L624" s="3"/>
      </tp>
      <tp>
        <v>943578818.57000005</v>
        <stp/>
        <stp>EM_S_STM07_BS</stp>
        <stp>4</stp>
        <stp>300153.SZ</stp>
        <stp>140</stp>
        <stp>2019-09-30</stp>
        <stp>1</stp>
        <tr r="L1554" s="3"/>
        <tr r="L1554" s="3"/>
      </tp>
      <tp>
        <v>684885560.91999996</v>
        <stp/>
        <stp>EM_S_STM07_BS</stp>
        <stp>4</stp>
        <stp>002163.SZ</stp>
        <stp>140</stp>
        <stp>2019-09-30</stp>
        <stp>1</stp>
        <tr r="L623" s="3"/>
        <tr r="L623" s="3"/>
      </tp>
      <tp>
        <v>794475531.63999999</v>
        <stp/>
        <stp>EM_S_STM07_BS</stp>
        <stp>4</stp>
        <stp>300152.SZ</stp>
        <stp>140</stp>
        <stp>2019-09-30</stp>
        <stp>1</stp>
        <tr r="L1553" s="3"/>
        <tr r="L1553" s="3"/>
      </tp>
      <tp>
        <v>974102207.62</v>
        <stp/>
        <stp>EM_S_STM07_BS</stp>
        <stp>4</stp>
        <stp>002162.SZ</stp>
        <stp>140</stp>
        <stp>2019-09-30</stp>
        <stp>1</stp>
        <tr r="L622" s="3"/>
        <tr r="L622" s="3"/>
      </tp>
      <tp>
        <v>900295496.70000005</v>
        <stp/>
        <stp>EM_S_STM07_BS</stp>
        <stp>4</stp>
        <stp>300151.SZ</stp>
        <stp>140</stp>
        <stp>2019-09-30</stp>
        <stp>1</stp>
        <tr r="L1552" s="3"/>
        <tr r="L1552" s="3"/>
      </tp>
      <tp>
        <v>2069299185.6700001</v>
        <stp/>
        <stp>EM_S_STM07_BS</stp>
        <stp>4</stp>
        <stp>002161.SZ</stp>
        <stp>140</stp>
        <stp>2019-09-30</stp>
        <stp>1</stp>
        <tr r="L621" s="3"/>
        <tr r="L621" s="3"/>
      </tp>
      <tp>
        <v>1930952884.8399999</v>
        <stp/>
        <stp>EM_S_STM07_BS</stp>
        <stp>4</stp>
        <stp>300150.SZ</stp>
        <stp>140</stp>
        <stp>2019-09-30</stp>
        <stp>1</stp>
        <tr r="L1551" s="3"/>
        <tr r="L1551" s="3"/>
      </tp>
      <tp>
        <v>3014918940.73</v>
        <stp/>
        <stp>EM_S_STM07_BS</stp>
        <stp>4</stp>
        <stp>002160.SZ</stp>
        <stp>140</stp>
        <stp>2019-09-30</stp>
        <stp>1</stp>
        <tr r="L620" s="3"/>
        <tr r="L620" s="3"/>
      </tp>
      <tp>
        <v>2141644001.75</v>
        <stp/>
        <stp>EM_S_STM07_BS</stp>
        <stp>4</stp>
        <stp>000159.SZ</stp>
        <stp>140</stp>
        <stp>2019-09-30</stp>
        <stp>1</stp>
        <tr r="L70" s="3"/>
        <tr r="L70" s="3"/>
      </tp>
      <tp>
        <v>1205017059.8</v>
        <stp/>
        <stp>EM_S_STM07_BS</stp>
        <stp>4</stp>
        <stp>300169.SZ</stp>
        <stp>140</stp>
        <stp>2019-09-30</stp>
        <stp>1</stp>
        <tr r="L1570" s="3"/>
        <tr r="L1570" s="3"/>
      </tp>
      <tp>
        <v>1115191193.1600001</v>
        <stp/>
        <stp>EM_S_STM07_BS</stp>
        <stp>4</stp>
        <stp>002159.SZ</stp>
        <stp>140</stp>
        <stp>2019-09-30</stp>
        <stp>1</stp>
        <tr r="L619" s="3"/>
        <tr r="L619" s="3"/>
      </tp>
      <tp>
        <v>5912752977.4899998</v>
        <stp/>
        <stp>EM_S_STM07_BS</stp>
        <stp>4</stp>
        <stp>000158.SZ</stp>
        <stp>140</stp>
        <stp>2019-09-30</stp>
        <stp>1</stp>
        <tr r="L69" s="3"/>
        <tr r="L69" s="3"/>
      </tp>
      <tp>
        <v>3909135802.0999999</v>
        <stp/>
        <stp>EM_S_STM07_BS</stp>
        <stp>4</stp>
        <stp>300168.SZ</stp>
        <stp>140</stp>
        <stp>2019-09-30</stp>
        <stp>1</stp>
        <tr r="L1569" s="3"/>
        <tr r="L1569" s="3"/>
      </tp>
      <tp>
        <v>1953738684.7</v>
        <stp/>
        <stp>EM_S_STM07_BS</stp>
        <stp>4</stp>
        <stp>002158.SZ</stp>
        <stp>140</stp>
        <stp>2019-09-30</stp>
        <stp>1</stp>
        <tr r="L618" s="3"/>
        <tr r="L618" s="3"/>
      </tp>
      <tp>
        <v>37845921526.809998</v>
        <stp/>
        <stp>EM_S_STM07_BS</stp>
        <stp>4</stp>
        <stp>000157.SZ</stp>
        <stp>140</stp>
        <stp>2019-09-30</stp>
        <stp>1</stp>
        <tr r="L68" s="3"/>
        <tr r="L68" s="3"/>
      </tp>
      <tp>
        <v>549477557.15999997</v>
        <stp/>
        <stp>EM_S_STM07_BS</stp>
        <stp>4</stp>
        <stp>300167.SZ</stp>
        <stp>140</stp>
        <stp>2019-09-30</stp>
        <stp>1</stp>
        <tr r="L1568" s="3"/>
        <tr r="L1568" s="3"/>
      </tp>
      <tp>
        <v>7552521924.0799999</v>
        <stp/>
        <stp>EM_S_STM07_BS</stp>
        <stp>4</stp>
        <stp>002157.SZ</stp>
        <stp>140</stp>
        <stp>2019-09-30</stp>
        <stp>1</stp>
        <tr r="L617" s="3"/>
        <tr r="L617" s="3"/>
      </tp>
      <tp>
        <v>10868590335.450001</v>
        <stp/>
        <stp>EM_S_STM07_BS</stp>
        <stp>4</stp>
        <stp>000156.SZ</stp>
        <stp>140</stp>
        <stp>2019-09-30</stp>
        <stp>1</stp>
        <tr r="L67" s="3"/>
        <tr r="L67" s="3"/>
      </tp>
      <tp>
        <v>5197122546.4700003</v>
        <stp/>
        <stp>EM_S_STM07_BS</stp>
        <stp>4</stp>
        <stp>300166.SZ</stp>
        <stp>140</stp>
        <stp>2019-09-30</stp>
        <stp>1</stp>
        <tr r="L1567" s="3"/>
        <tr r="L1567" s="3"/>
      </tp>
      <tp>
        <v>6081296138.5</v>
        <stp/>
        <stp>EM_S_STM07_BS</stp>
        <stp>4</stp>
        <stp>002156.SZ</stp>
        <stp>140</stp>
        <stp>2019-09-30</stp>
        <stp>1</stp>
        <tr r="L616" s="3"/>
        <tr r="L616" s="3"/>
      </tp>
      <tp>
        <v>3532236498.8800001</v>
        <stp/>
        <stp>EM_S_STM07_BS</stp>
        <stp>4</stp>
        <stp>000155.SZ</stp>
        <stp>140</stp>
        <stp>2019-09-30</stp>
        <stp>1</stp>
        <tr r="L66" s="3"/>
        <tr r="L66" s="3"/>
      </tp>
      <tp>
        <v>1606445455.74</v>
        <stp/>
        <stp>EM_S_STM07_BS</stp>
        <stp>4</stp>
        <stp>300165.SZ</stp>
        <stp>140</stp>
        <stp>2019-09-30</stp>
        <stp>1</stp>
        <tr r="L1566" s="3"/>
        <tr r="L1566" s="3"/>
      </tp>
      <tp>
        <v>4914681867.6800003</v>
        <stp/>
        <stp>EM_S_STM07_BS</stp>
        <stp>4</stp>
        <stp>002155.SZ</stp>
        <stp>140</stp>
        <stp>2019-09-30</stp>
        <stp>1</stp>
        <tr r="L615" s="3"/>
        <tr r="L615" s="3"/>
      </tp>
      <tp>
        <v>1789998220.3199999</v>
        <stp/>
        <stp>EM_S_STM07_BS</stp>
        <stp>4</stp>
        <stp>300164.SZ</stp>
        <stp>140</stp>
        <stp>2019-09-30</stp>
        <stp>1</stp>
        <tr r="L1565" s="3"/>
        <tr r="L1565" s="3"/>
      </tp>
      <tp>
        <v>2771343320.6100001</v>
        <stp/>
        <stp>EM_S_STM07_BS</stp>
        <stp>4</stp>
        <stp>002154.SZ</stp>
        <stp>140</stp>
        <stp>2019-09-30</stp>
        <stp>1</stp>
        <tr r="L614" s="3"/>
        <tr r="L614" s="3"/>
      </tp>
      <tp>
        <v>1318592538.6900001</v>
        <stp/>
        <stp>EM_S_STM07_BS</stp>
        <stp>4</stp>
        <stp>000153.SZ</stp>
        <stp>140</stp>
        <stp>2019-09-30</stp>
        <stp>1</stp>
        <tr r="L65" s="3"/>
        <tr r="L65" s="3"/>
      </tp>
      <tp>
        <v>565132415.99000001</v>
        <stp/>
        <stp>EM_S_STM07_BS</stp>
        <stp>4</stp>
        <stp>300163.SZ</stp>
        <stp>140</stp>
        <stp>2019-09-30</stp>
        <stp>1</stp>
        <tr r="L1564" s="3"/>
        <tr r="L1564" s="3"/>
      </tp>
      <tp>
        <v>8563630891.3400002</v>
        <stp/>
        <stp>EM_S_STM07_BS</stp>
        <stp>4</stp>
        <stp>002153.SZ</stp>
        <stp>140</stp>
        <stp>2019-09-30</stp>
        <stp>1</stp>
        <tr r="L613" s="3"/>
        <tr r="L613" s="3"/>
      </tp>
      <tp>
        <v>938924373.53999996</v>
        <stp/>
        <stp>EM_S_STM07_BS</stp>
        <stp>4</stp>
        <stp>300162.SZ</stp>
        <stp>140</stp>
        <stp>2019-09-30</stp>
        <stp>1</stp>
        <tr r="L1563" s="3"/>
        <tr r="L1563" s="3"/>
      </tp>
      <tp>
        <v>8924897327.2399998</v>
        <stp/>
        <stp>EM_S_STM07_BS</stp>
        <stp>4</stp>
        <stp>002152.SZ</stp>
        <stp>140</stp>
        <stp>2019-09-30</stp>
        <stp>1</stp>
        <tr r="L612" s="3"/>
        <tr r="L612" s="3"/>
      </tp>
      <tp>
        <v>947264623.91999996</v>
        <stp/>
        <stp>EM_S_STM07_BS</stp>
        <stp>4</stp>
        <stp>000151.SZ</stp>
        <stp>140</stp>
        <stp>2019-09-30</stp>
        <stp>1</stp>
        <tr r="L64" s="3"/>
        <tr r="L64" s="3"/>
      </tp>
      <tp>
        <v>1099860232.6900001</v>
        <stp/>
        <stp>EM_S_STM07_BS</stp>
        <stp>4</stp>
        <stp>300161.SZ</stp>
        <stp>140</stp>
        <stp>2019-09-30</stp>
        <stp>1</stp>
        <tr r="L1562" s="3"/>
        <tr r="L1562" s="3"/>
      </tp>
      <tp>
        <v>3911141293.3400002</v>
        <stp/>
        <stp>EM_S_STM07_BS</stp>
        <stp>4</stp>
        <stp>002151.SZ</stp>
        <stp>140</stp>
        <stp>2019-09-30</stp>
        <stp>1</stp>
        <tr r="L611" s="3"/>
        <tr r="L611" s="3"/>
      </tp>
      <tp>
        <v>2417803118.4400001</v>
        <stp/>
        <stp>EM_S_STM07_BS</stp>
        <stp>4</stp>
        <stp>000150.SZ</stp>
        <stp>140</stp>
        <stp>2019-09-30</stp>
        <stp>1</stp>
        <tr r="L63" s="3"/>
        <tr r="L63" s="3"/>
      </tp>
      <tp>
        <v>983302442.38999999</v>
        <stp/>
        <stp>EM_S_STM07_BS</stp>
        <stp>4</stp>
        <stp>300160.SZ</stp>
        <stp>140</stp>
        <stp>2019-09-30</stp>
        <stp>1</stp>
        <tr r="L1561" s="3"/>
        <tr r="L1561" s="3"/>
      </tp>
      <tp>
        <v>1266929169.47</v>
        <stp/>
        <stp>EM_S_STM07_BS</stp>
        <stp>4</stp>
        <stp>002150.SZ</stp>
        <stp>140</stp>
        <stp>2019-09-30</stp>
        <stp>1</stp>
        <tr r="L610" s="3"/>
        <tr r="L610" s="3"/>
      </tp>
      <tp>
        <v>884089748.63</v>
        <stp/>
        <stp>EM_S_STM07_BS</stp>
        <stp>4</stp>
        <stp>300179.SZ</stp>
        <stp>140</stp>
        <stp>2019-09-30</stp>
        <stp>1</stp>
        <tr r="L1580" s="3"/>
        <tr r="L1580" s="3"/>
      </tp>
      <tp>
        <v>1798890203.3599999</v>
        <stp/>
        <stp>EM_S_STM07_BS</stp>
        <stp>4</stp>
        <stp>002149.SZ</stp>
        <stp>140</stp>
        <stp>2019-09-30</stp>
        <stp>1</stp>
        <tr r="L609" s="3"/>
        <tr r="L609" s="3"/>
      </tp>
      <tp>
        <v>2698862787.3899999</v>
        <stp/>
        <stp>EM_S_STM07_BS</stp>
        <stp>4</stp>
        <stp>300178.SZ</stp>
        <stp>140</stp>
        <stp>2019-09-30</stp>
        <stp>1</stp>
        <tr r="L1579" s="3"/>
        <tr r="L1579" s="3"/>
      </tp>
      <tp>
        <v>1145517144.48</v>
        <stp/>
        <stp>EM_S_STM07_BS</stp>
        <stp>4</stp>
        <stp>002148.SZ</stp>
        <stp>140</stp>
        <stp>2019-09-30</stp>
        <stp>1</stp>
        <tr r="L608" s="3"/>
        <tr r="L608" s="3"/>
      </tp>
      <tp>
        <v>1907928532.6900001</v>
        <stp/>
        <stp>EM_S_STM07_BS</stp>
        <stp>4</stp>
        <stp>300177.SZ</stp>
        <stp>140</stp>
        <stp>2019-09-30</stp>
        <stp>1</stp>
        <tr r="L1578" s="3"/>
        <tr r="L1578" s="3"/>
      </tp>
      <tp>
        <v>7551709929.54</v>
        <stp/>
        <stp>EM_S_STM07_BS</stp>
        <stp>4</stp>
        <stp>002147.SZ</stp>
        <stp>140</stp>
        <stp>2019-09-30</stp>
        <stp>1</stp>
        <tr r="L607" s="3"/>
        <tr r="L607" s="3"/>
      </tp>
      <tp>
        <v>1094678895.95</v>
        <stp/>
        <stp>EM_S_STM07_BS</stp>
        <stp>4</stp>
        <stp>300176.SZ</stp>
        <stp>140</stp>
        <stp>2019-09-30</stp>
        <stp>1</stp>
        <tr r="L1577" s="3"/>
        <tr r="L1577" s="3"/>
      </tp>
      <tp>
        <v>36679921716.019997</v>
        <stp/>
        <stp>EM_S_STM07_BS</stp>
        <stp>4</stp>
        <stp>002146.SZ</stp>
        <stp>140</stp>
        <stp>2019-09-30</stp>
        <stp>1</stp>
        <tr r="L606" s="3"/>
        <tr r="L606" s="3"/>
      </tp>
      <tp>
        <v>829802373.65999997</v>
        <stp/>
        <stp>EM_S_STM07_BS</stp>
        <stp>4</stp>
        <stp>300175.SZ</stp>
        <stp>140</stp>
        <stp>2019-09-30</stp>
        <stp>1</stp>
        <tr r="L1576" s="3"/>
        <tr r="L1576" s="3"/>
      </tp>
      <tp>
        <v>3384952000.96</v>
        <stp/>
        <stp>EM_S_STM07_BS</stp>
        <stp>4</stp>
        <stp>002145.SZ</stp>
        <stp>140</stp>
        <stp>2019-09-30</stp>
        <stp>1</stp>
        <tr r="L605" s="3"/>
        <tr r="L605" s="3"/>
      </tp>
      <tp>
        <v>697929102.61000001</v>
        <stp/>
        <stp>EM_S_STM07_BS</stp>
        <stp>4</stp>
        <stp>300174.SZ</stp>
        <stp>140</stp>
        <stp>2019-09-30</stp>
        <stp>1</stp>
        <tr r="L1575" s="3"/>
        <tr r="L1575" s="3"/>
      </tp>
      <tp>
        <v>1711327338.22</v>
        <stp/>
        <stp>EM_S_STM07_BS</stp>
        <stp>4</stp>
        <stp>002144.SZ</stp>
        <stp>140</stp>
        <stp>2019-09-30</stp>
        <stp>1</stp>
        <tr r="L604" s="3"/>
        <tr r="L604" s="3"/>
      </tp>
      <tp>
        <v>848446555.22000003</v>
        <stp/>
        <stp>EM_S_STM07_BS</stp>
        <stp>4</stp>
        <stp>300173.SZ</stp>
        <stp>140</stp>
        <stp>2019-09-30</stp>
        <stp>1</stp>
        <tr r="L1574" s="3"/>
        <tr r="L1574" s="3"/>
      </tp>
      <tp>
        <v>1077908151.8</v>
        <stp/>
        <stp>EM_S_STM07_BS</stp>
        <stp>4</stp>
        <stp>002143.SZ</stp>
        <stp>140</stp>
        <stp>2019-09-30</stp>
        <stp>1</stp>
        <tr r="L603" s="3"/>
        <tr r="L603" s="3"/>
      </tp>
      <tp>
        <v>1429943325.9300001</v>
        <stp/>
        <stp>EM_S_STM07_BS</stp>
        <stp>4</stp>
        <stp>300172.SZ</stp>
        <stp>140</stp>
        <stp>2019-09-30</stp>
        <stp>1</stp>
        <tr r="L1573" s="3"/>
        <tr r="L1573" s="3"/>
      </tp>
      <tp>
        <v>97367656000</v>
        <stp/>
        <stp>EM_S_STM07_BS</stp>
        <stp>4</stp>
        <stp>002142.SZ</stp>
        <stp>140</stp>
        <stp>2019-09-30</stp>
        <stp>1</stp>
        <tr r="L602" s="3"/>
        <tr r="L602" s="3"/>
      </tp>
      <tp>
        <v>3061286439.79</v>
        <stp/>
        <stp>EM_S_STM07_BS</stp>
        <stp>4</stp>
        <stp>300171.SZ</stp>
        <stp>140</stp>
        <stp>2019-09-30</stp>
        <stp>1</stp>
        <tr r="L1572" s="3"/>
        <tr r="L1572" s="3"/>
      </tp>
      <tp>
        <v>1421534017.1600001</v>
        <stp/>
        <stp>EM_S_STM07_BS</stp>
        <stp>4</stp>
        <stp>002141.SZ</stp>
        <stp>140</stp>
        <stp>2019-09-30</stp>
        <stp>1</stp>
        <tr r="L601" s="3"/>
        <tr r="L601" s="3"/>
      </tp>
      <tp>
        <v>3119294666.52</v>
        <stp/>
        <stp>EM_S_STM07_BS</stp>
        <stp>4</stp>
        <stp>300170.SZ</stp>
        <stp>140</stp>
        <stp>2019-09-30</stp>
        <stp>1</stp>
        <tr r="L1571" s="3"/>
        <tr r="L1571" s="3"/>
      </tp>
      <tp>
        <v>2187720731.9499998</v>
        <stp/>
        <stp>EM_S_STM07_BS</stp>
        <stp>4</stp>
        <stp>002140.SZ</stp>
        <stp>140</stp>
        <stp>2019-09-30</stp>
        <stp>1</stp>
        <tr r="L600" s="3"/>
        <tr r="L600" s="3"/>
      </tp>
      <tp>
        <v>825000177.34000003</v>
        <stp/>
        <stp>EM_S_STM07_BS</stp>
        <stp>4</stp>
        <stp>688196.SH</stp>
        <stp>140</stp>
        <stp>2019-09-30</stp>
        <stp>1</stp>
        <tr r="L3722" s="3"/>
        <tr r="L3722" s="3"/>
      </tp>
      <tp>
        <v>2847353910.1300001</v>
        <stp/>
        <stp>EM_S_STM07_BS</stp>
        <stp>4</stp>
        <stp>601199.SH</stp>
        <stp>140</stp>
        <stp>2019-09-30</stp>
        <stp>1</stp>
        <tr r="L3057" s="3"/>
        <tr r="L3057" s="3"/>
      </tp>
      <tp>
        <v>2928974858.8099999</v>
        <stp/>
        <stp>EM_S_STM07_BS</stp>
        <stp>4</stp>
        <stp>600199.SH</stp>
        <stp>140</stp>
        <stp>2019-09-30</stp>
        <stp>1</stp>
        <tr r="L2355" s="3"/>
        <tr r="L2355" s="3"/>
      </tp>
      <tp>
        <v>1189453325.6600001</v>
        <stp/>
        <stp>EM_S_STM07_BS</stp>
        <stp>4</stp>
        <stp>603199.SH</stp>
        <stp>140</stp>
        <stp>2019-09-30</stp>
        <stp>1</stp>
        <tr r="L3310" s="3"/>
        <tr r="L3310" s="3"/>
      </tp>
      <tp>
        <v>20205512517.599998</v>
        <stp/>
        <stp>EM_S_STM07_BS</stp>
        <stp>4</stp>
        <stp>601198.SH</stp>
        <stp>140</stp>
        <stp>2019-09-30</stp>
        <stp>1</stp>
        <tr r="L3056" s="3"/>
        <tr r="L3056" s="3"/>
      </tp>
      <tp>
        <v>-353018603.02999997</v>
        <stp/>
        <stp>EM_S_STM07_BS</stp>
        <stp>4</stp>
        <stp>600198.SH</stp>
        <stp>140</stp>
        <stp>2019-09-30</stp>
        <stp>1</stp>
        <tr r="L2354" s="3"/>
        <tr r="L2354" s="3"/>
      </tp>
      <tp>
        <v>4415631770.4099998</v>
        <stp/>
        <stp>EM_S_STM07_BS</stp>
        <stp>4</stp>
        <stp>603198.SH</stp>
        <stp>140</stp>
        <stp>2019-09-30</stp>
        <stp>1</stp>
        <tr r="L3309" s="3"/>
        <tr r="L3309" s="3"/>
      </tp>
      <tp>
        <v>2702813706</v>
        <stp/>
        <stp>EM_S_STM07_BS</stp>
        <stp>4</stp>
        <stp>600197.SH</stp>
        <stp>140</stp>
        <stp>2019-09-30</stp>
        <stp>1</stp>
        <tr r="L2353" s="3"/>
        <tr r="L2353" s="3"/>
      </tp>
      <tp>
        <v>1041074465.74</v>
        <stp/>
        <stp>EM_S_STM07_BS</stp>
        <stp>4</stp>
        <stp>603197.SH</stp>
        <stp>140</stp>
        <stp>2019-09-30</stp>
        <stp>1</stp>
        <tr r="L3308" s="3"/>
        <tr r="L3308" s="3"/>
      </tp>
      <tp>
        <v>30633746877.27</v>
        <stp/>
        <stp>EM_S_STM07_BS</stp>
        <stp>4</stp>
        <stp>600196.SH</stp>
        <stp>140</stp>
        <stp>2019-09-30</stp>
        <stp>1</stp>
        <tr r="L2352" s="3"/>
        <tr r="L2352" s="3"/>
      </tp>
      <tp>
        <v>920320271.78999996</v>
        <stp/>
        <stp>EM_S_STM07_BS</stp>
        <stp>4</stp>
        <stp>603196.SH</stp>
        <stp>140</stp>
        <stp>2019-09-30</stp>
        <stp>1</stp>
        <tr r="L3307" s="3"/>
        <tr r="L3307" s="3"/>
      </tp>
      <tp>
        <v>4138552783.6100001</v>
        <stp/>
        <stp>EM_S_STM07_BS</stp>
        <stp>4</stp>
        <stp>600195.SH</stp>
        <stp>140</stp>
        <stp>2019-09-30</stp>
        <stp>1</stp>
        <tr r="L2351" s="3"/>
        <tr r="L2351" s="3"/>
      </tp>
      <tp>
        <v>243217338.25</v>
        <stp/>
        <stp>EM_S_STM07_BS</stp>
        <stp>4</stp>
        <stp>600193.SH</stp>
        <stp>140</stp>
        <stp>2019-09-30</stp>
        <stp>1</stp>
        <tr r="L2350" s="3"/>
        <tr r="L2350" s="3"/>
      </tp>
      <tp>
        <v>1937533284.1800001</v>
        <stp/>
        <stp>EM_S_STM07_BS</stp>
        <stp>4</stp>
        <stp>600192.SH</stp>
        <stp>140</stp>
        <stp>2019-09-30</stp>
        <stp>1</stp>
        <tr r="L2349" s="3"/>
        <tr r="L2349" s="3"/>
      </tp>
      <tp>
        <v>1178495641.74</v>
        <stp/>
        <stp>EM_S_STM07_BS</stp>
        <stp>4</stp>
        <stp>603192.SH</stp>
        <stp>140</stp>
        <stp>2019-09-30</stp>
        <stp>1</stp>
        <tr r="L3306" s="3"/>
        <tr r="L3306" s="3"/>
      </tp>
      <tp>
        <v>942392378.87</v>
        <stp/>
        <stp>EM_S_STM07_BS</stp>
        <stp>4</stp>
        <stp>688199.SH</stp>
        <stp>140</stp>
        <stp>2019-09-30</stp>
        <stp>1</stp>
        <tr r="L3723" s="3"/>
        <tr r="L3723" s="3"/>
      </tp>
      <tp>
        <v>1887472919.3399999</v>
        <stp/>
        <stp>EM_S_STM07_BS</stp>
        <stp>4</stp>
        <stp>600191.SH</stp>
        <stp>140</stp>
        <stp>2019-09-30</stp>
        <stp>1</stp>
        <tr r="L2348" s="3"/>
        <tr r="L2348" s="3"/>
      </tp>
      <tp>
        <v>6330005114.6499996</v>
        <stp/>
        <stp>EM_S_STM07_BS</stp>
        <stp>4</stp>
        <stp>600190.SH</stp>
        <stp>140</stp>
        <stp>2019-09-30</stp>
        <stp>1</stp>
        <tr r="L2347" s="3"/>
        <tr r="L2347" s="3"/>
      </tp>
      <tp>
        <v>3029613443.9099998</v>
        <stp/>
        <stp>EM_S_STM07_BS</stp>
        <stp>4</stp>
        <stp>600189.SH</stp>
        <stp>140</stp>
        <stp>2019-09-30</stp>
        <stp>1</stp>
        <tr r="L2346" s="3"/>
        <tr r="L2346" s="3"/>
      </tp>
      <tp>
        <v>799687458.23000002</v>
        <stp/>
        <stp>EM_S_STM07_BS</stp>
        <stp>4</stp>
        <stp>603189.SH</stp>
        <stp>140</stp>
        <stp>2019-09-30</stp>
        <stp>1</stp>
        <tr r="L3305" s="3"/>
        <tr r="L3305" s="3"/>
      </tp>
      <tp>
        <v>4413509207.2399998</v>
        <stp/>
        <stp>EM_S_STM07_BS</stp>
        <stp>4</stp>
        <stp>601188.SH</stp>
        <stp>140</stp>
        <stp>2019-09-30</stp>
        <stp>1</stp>
        <tr r="L3055" s="3"/>
        <tr r="L3055" s="3"/>
      </tp>
      <tp>
        <v>66509894000</v>
        <stp/>
        <stp>EM_S_STM07_BS</stp>
        <stp>4</stp>
        <stp>600188.SH</stp>
        <stp>140</stp>
        <stp>2019-09-30</stp>
        <stp>1</stp>
        <tr r="L2345" s="3"/>
        <tr r="L2345" s="3"/>
      </tp>
      <tp>
        <v>3172904379.6700001</v>
        <stp/>
        <stp>EM_S_STM07_BS</stp>
        <stp>4</stp>
        <stp>603188.SH</stp>
        <stp>140</stp>
        <stp>2019-09-30</stp>
        <stp>1</stp>
        <tr r="L3304" s="3"/>
        <tr r="L3304" s="3"/>
      </tp>
      <tp>
        <v>3410698489.5500002</v>
        <stp/>
        <stp>EM_S_STM07_BS</stp>
        <stp>4</stp>
        <stp>600187.SH</stp>
        <stp>140</stp>
        <stp>2019-09-30</stp>
        <stp>1</stp>
        <tr r="L2344" s="3"/>
        <tr r="L2344" s="3"/>
      </tp>
      <tp>
        <v>1439859925.8</v>
        <stp/>
        <stp>EM_S_STM07_BS</stp>
        <stp>4</stp>
        <stp>603187.SH</stp>
        <stp>140</stp>
        <stp>2019-09-30</stp>
        <stp>1</stp>
        <tr r="L3303" s="3"/>
        <tr r="L3303" s="3"/>
      </tp>
      <tp>
        <v>183619877000</v>
        <stp/>
        <stp>EM_S_STM07_BS</stp>
        <stp>4</stp>
        <stp>601186.SH</stp>
        <stp>140</stp>
        <stp>2019-09-30</stp>
        <stp>1</stp>
        <tr r="L3054" s="3"/>
        <tr r="L3054" s="3"/>
      </tp>
      <tp>
        <v>-205235657.88</v>
        <stp/>
        <stp>EM_S_STM07_BS</stp>
        <stp>4</stp>
        <stp>600186.SH</stp>
        <stp>140</stp>
        <stp>2019-09-30</stp>
        <stp>1</stp>
        <tr r="L2343" s="3"/>
        <tr r="L2343" s="3"/>
      </tp>
      <tp>
        <v>718805564.95000005</v>
        <stp/>
        <stp>EM_S_STM07_BS</stp>
        <stp>4</stp>
        <stp>603186.SH</stp>
        <stp>140</stp>
        <stp>2019-09-30</stp>
        <stp>1</stp>
        <tr r="L3302" s="3"/>
        <tr r="L3302" s="3"/>
      </tp>
      <tp>
        <v>7924759817.2700005</v>
        <stp/>
        <stp>EM_S_STM07_BS</stp>
        <stp>4</stp>
        <stp>600185.SH</stp>
        <stp>140</stp>
        <stp>2019-09-30</stp>
        <stp>1</stp>
        <tr r="L2342" s="3"/>
        <tr r="L2342" s="3"/>
      </tp>
      <tp>
        <v>1674072158.96</v>
        <stp/>
        <stp>EM_S_STM07_BS</stp>
        <stp>4</stp>
        <stp>603185.SH</stp>
        <stp>140</stp>
        <stp>2019-09-30</stp>
        <stp>1</stp>
        <tr r="L3301" s="3"/>
        <tr r="L3301" s="3"/>
      </tp>
      <tp>
        <v>2349311670.4400001</v>
        <stp/>
        <stp>EM_S_STM07_BS</stp>
        <stp>4</stp>
        <stp>600184.SH</stp>
        <stp>140</stp>
        <stp>2019-09-30</stp>
        <stp>1</stp>
        <tr r="L2341" s="3"/>
        <tr r="L2341" s="3"/>
      </tp>
      <tp>
        <v>8318192679.2399998</v>
        <stp/>
        <stp>EM_S_STM07_BS</stp>
        <stp>4</stp>
        <stp>600183.SH</stp>
        <stp>140</stp>
        <stp>2019-09-30</stp>
        <stp>1</stp>
        <tr r="L2340" s="3"/>
        <tr r="L2340" s="3"/>
      </tp>
      <tp>
        <v>728859793.09000003</v>
        <stp/>
        <stp>EM_S_STM07_BS</stp>
        <stp>4</stp>
        <stp>603183.SH</stp>
        <stp>140</stp>
        <stp>2019-09-30</stp>
        <stp>1</stp>
        <tr r="L3300" s="3"/>
        <tr r="L3300" s="3"/>
      </tp>
      <tp>
        <v>962278267.39999998</v>
        <stp/>
        <stp>EM_S_STM07_BS</stp>
        <stp>4</stp>
        <stp>600182.SH</stp>
        <stp>140</stp>
        <stp>2019-09-30</stp>
        <stp>1</stp>
        <tr r="L2339" s="3"/>
        <tr r="L2339" s="3"/>
      </tp>
      <tp>
        <v>1524332047.6400001</v>
        <stp/>
        <stp>EM_S_STM07_BS</stp>
        <stp>4</stp>
        <stp>603181.SH</stp>
        <stp>140</stp>
        <stp>2019-09-30</stp>
        <stp>1</stp>
        <tr r="L3299" s="3"/>
        <tr r="L3299" s="3"/>
      </tp>
      <tp>
        <v>2092852621.0999999</v>
        <stp/>
        <stp>EM_S_STM07_BS</stp>
        <stp>4</stp>
        <stp>688188.SH</stp>
        <stp>140</stp>
        <stp>2019-09-30</stp>
        <stp>1</stp>
        <tr r="L3721" s="3"/>
        <tr r="L3721" s="3"/>
      </tp>
      <tp>
        <v>6047445818.5900002</v>
        <stp/>
        <stp>EM_S_STM07_BS</stp>
        <stp>4</stp>
        <stp>600180.SH</stp>
        <stp>140</stp>
        <stp>2019-09-30</stp>
        <stp>1</stp>
        <tr r="L2338" s="3"/>
        <tr r="L2338" s="3"/>
      </tp>
      <tp>
        <v>1043825476</v>
        <stp/>
        <stp>EM_S_STM07_BS</stp>
        <stp>4</stp>
        <stp>603180.SH</stp>
        <stp>140</stp>
        <stp>2019-09-30</stp>
        <stp>1</stp>
        <tr r="L3298" s="3"/>
        <tr r="L3298" s="3"/>
      </tp>
      <tp>
        <v>19720817570.310001</v>
        <stp/>
        <stp>EM_S_STM07_BS</stp>
        <stp>4</stp>
        <stp>601179.SH</stp>
        <stp>140</stp>
        <stp>2019-09-30</stp>
        <stp>1</stp>
        <tr r="L3053" s="3"/>
        <tr r="L3053" s="3"/>
      </tp>
      <tp>
        <v>2453478396.4000001</v>
        <stp/>
        <stp>EM_S_STM07_BS</stp>
        <stp>4</stp>
        <stp>600179.SH</stp>
        <stp>140</stp>
        <stp>2019-09-30</stp>
        <stp>1</stp>
        <tr r="L2337" s="3"/>
        <tr r="L2337" s="3"/>
      </tp>
      <tp>
        <v>1604951160.4400001</v>
        <stp/>
        <stp>EM_S_STM07_BS</stp>
        <stp>4</stp>
        <stp>603179.SH</stp>
        <stp>140</stp>
        <stp>2019-09-30</stp>
        <stp>1</stp>
        <tr r="L3297" s="3"/>
        <tr r="L3297" s="3"/>
      </tp>
      <tp>
        <v>1880419170.6600001</v>
        <stp/>
        <stp>EM_S_STM07_BS</stp>
        <stp>4</stp>
        <stp>600178.SH</stp>
        <stp>140</stp>
        <stp>2019-09-30</stp>
        <stp>1</stp>
        <tr r="L2336" s="3"/>
        <tr r="L2336" s="3"/>
      </tp>
      <tp>
        <v>736022376.16999996</v>
        <stp/>
        <stp>EM_S_STM07_BS</stp>
        <stp>4</stp>
        <stp>603178.SH</stp>
        <stp>140</stp>
        <stp>2019-09-30</stp>
        <stp>1</stp>
        <tr r="L3296" s="3"/>
        <tr r="L3296" s="3"/>
      </tp>
      <tp>
        <v>1642901840.7</v>
        <stp/>
        <stp>EM_S_STM07_BS</stp>
        <stp>4</stp>
        <stp>601177.SH</stp>
        <stp>140</stp>
        <stp>2019-09-30</stp>
        <stp>1</stp>
        <tr r="L3052" s="3"/>
        <tr r="L3052" s="3"/>
      </tp>
      <tp>
        <v>26960142845.02</v>
        <stp/>
        <stp>EM_S_STM07_BS</stp>
        <stp>4</stp>
        <stp>600177.SH</stp>
        <stp>140</stp>
        <stp>2019-09-30</stp>
        <stp>1</stp>
        <tr r="L2335" s="3"/>
        <tr r="L2335" s="3"/>
      </tp>
      <tp>
        <v>519064124.93000001</v>
        <stp/>
        <stp>EM_S_STM07_BS</stp>
        <stp>4</stp>
        <stp>603177.SH</stp>
        <stp>140</stp>
        <stp>2019-09-30</stp>
        <stp>1</stp>
        <tr r="L3295" s="3"/>
        <tr r="L3295" s="3"/>
      </tp>
      <tp>
        <v>15109786101.42</v>
        <stp/>
        <stp>EM_S_STM07_BS</stp>
        <stp>4</stp>
        <stp>600176.SH</stp>
        <stp>140</stp>
        <stp>2019-09-30</stp>
        <stp>1</stp>
        <tr r="L2334" s="3"/>
        <tr r="L2334" s="3"/>
      </tp>
      <tp>
        <v>9635010223.2999992</v>
        <stp/>
        <stp>EM_S_STM07_BS</stp>
        <stp>4</stp>
        <stp>600175.SH</stp>
        <stp>140</stp>
        <stp>2019-09-30</stp>
        <stp>1</stp>
        <tr r="L2333" s="3"/>
        <tr r="L2333" s="3"/>
      </tp>
      <tp>
        <v>2579368906.6599998</v>
        <stp/>
        <stp>EM_S_STM07_BS</stp>
        <stp>4</stp>
        <stp>600173.SH</stp>
        <stp>140</stp>
        <stp>2019-09-30</stp>
        <stp>1</stp>
        <tr r="L2332" s="3"/>
        <tr r="L2332" s="3"/>
      </tp>
      <tp>
        <v>4498321763.3500004</v>
        <stp/>
        <stp>EM_S_STM07_BS</stp>
        <stp>4</stp>
        <stp>600172.SH</stp>
        <stp>140</stp>
        <stp>2019-09-30</stp>
        <stp>1</stp>
        <tr r="L2331" s="3"/>
        <tr r="L2331" s="3"/>
      </tp>
      <tp>
        <v>2941728770.9699998</v>
        <stp/>
        <stp>EM_S_STM07_BS</stp>
        <stp>4</stp>
        <stp>600171.SH</stp>
        <stp>140</stp>
        <stp>2019-09-30</stp>
        <stp>1</stp>
        <tr r="L2330" s="3"/>
        <tr r="L2330" s="3"/>
      </tp>
      <tp>
        <v>32404292663.32</v>
        <stp/>
        <stp>EM_S_STM07_BS</stp>
        <stp>4</stp>
        <stp>600170.SH</stp>
        <stp>140</stp>
        <stp>2019-09-30</stp>
        <stp>1</stp>
        <tr r="L2329" s="3"/>
        <tr r="L2329" s="3"/>
      </tp>
      <tp>
        <v>833550438.08000004</v>
        <stp/>
        <stp>EM_S_STM07_BS</stp>
        <stp>4</stp>
        <stp>688166.SH</stp>
        <stp>140</stp>
        <stp>2019-09-30</stp>
        <stp>1</stp>
        <tr r="L3719" s="3"/>
        <tr r="L3719" s="3"/>
      </tp>
      <tp>
        <v>203521000000</v>
        <stp/>
        <stp>EM_S_STM07_BS</stp>
        <stp>4</stp>
        <stp>601169.SH</stp>
        <stp>140</stp>
        <stp>2019-09-30</stp>
        <stp>1</stp>
        <tr r="L3051" s="3"/>
        <tr r="L3051" s="3"/>
      </tp>
      <tp>
        <v>4186118204.9200001</v>
        <stp/>
        <stp>EM_S_STM07_BS</stp>
        <stp>4</stp>
        <stp>600169.SH</stp>
        <stp>140</stp>
        <stp>2019-09-30</stp>
        <stp>1</stp>
        <tr r="L2328" s="3"/>
        <tr r="L2328" s="3"/>
      </tp>
      <tp>
        <v>1825575619.7</v>
        <stp/>
        <stp>EM_S_STM07_BS</stp>
        <stp>4</stp>
        <stp>603169.SH</stp>
        <stp>140</stp>
        <stp>2019-09-30</stp>
        <stp>1</stp>
        <tr r="L3294" s="3"/>
        <tr r="L3294" s="3"/>
      </tp>
      <tp>
        <v>9776022768</v>
        <stp/>
        <stp>EM_S_STM07_BS</stp>
        <stp>4</stp>
        <stp>601168.SH</stp>
        <stp>140</stp>
        <stp>2019-09-30</stp>
        <stp>1</stp>
        <tr r="L3050" s="3"/>
        <tr r="L3050" s="3"/>
      </tp>
      <tp>
        <v>5179868244.2200003</v>
        <stp/>
        <stp>EM_S_STM07_BS</stp>
        <stp>4</stp>
        <stp>600168.SH</stp>
        <stp>140</stp>
        <stp>2019-09-30</stp>
        <stp>1</stp>
        <tr r="L2327" s="3"/>
        <tr r="L2327" s="3"/>
      </tp>
      <tp>
        <v>1520335268.6300001</v>
        <stp/>
        <stp>EM_S_STM07_BS</stp>
        <stp>4</stp>
        <stp>603168.SH</stp>
        <stp>140</stp>
        <stp>2019-09-30</stp>
        <stp>1</stp>
        <tr r="L3293" s="3"/>
        <tr r="L3293" s="3"/>
      </tp>
      <tp>
        <v>6734662789.6700001</v>
        <stp/>
        <stp>EM_S_STM07_BS</stp>
        <stp>4</stp>
        <stp>600167.SH</stp>
        <stp>140</stp>
        <stp>2019-09-30</stp>
        <stp>1</stp>
        <tr r="L2326" s="3"/>
        <tr r="L2326" s="3"/>
      </tp>
      <tp>
        <v>3317020922.0599999</v>
        <stp/>
        <stp>EM_S_STM07_BS</stp>
        <stp>4</stp>
        <stp>603167.SH</stp>
        <stp>140</stp>
        <stp>2019-09-30</stp>
        <stp>1</stp>
        <tr r="L3292" s="3"/>
        <tr r="L3292" s="3"/>
      </tp>
      <tp>
        <v>530615000000</v>
        <stp/>
        <stp>EM_S_STM07_BS</stp>
        <stp>4</stp>
        <stp>601166.SH</stp>
        <stp>140</stp>
        <stp>2019-09-30</stp>
        <stp>1</stp>
        <tr r="L3049" s="3"/>
        <tr r="L3049" s="3"/>
      </tp>
      <tp>
        <v>15143072501.27</v>
        <stp/>
        <stp>EM_S_STM07_BS</stp>
        <stp>4</stp>
        <stp>600166.SH</stp>
        <stp>140</stp>
        <stp>2019-09-30</stp>
        <stp>1</stp>
        <tr r="L2325" s="3"/>
        <tr r="L2325" s="3"/>
      </tp>
      <tp>
        <v>2108534758.9000001</v>
        <stp/>
        <stp>EM_S_STM07_BS</stp>
        <stp>4</stp>
        <stp>603166.SH</stp>
        <stp>140</stp>
        <stp>2019-09-30</stp>
        <stp>1</stp>
        <tr r="L3291" s="3"/>
        <tr r="L3291" s="3"/>
      </tp>
      <tp>
        <v>913442796.09000003</v>
        <stp/>
        <stp>EM_S_STM07_BS</stp>
        <stp>4</stp>
        <stp>600165.SH</stp>
        <stp>140</stp>
        <stp>2019-09-30</stp>
        <stp>1</stp>
        <tr r="L2324" s="3"/>
        <tr r="L2324" s="3"/>
      </tp>
      <tp>
        <v>1427611712.21</v>
        <stp/>
        <stp>EM_S_STM07_BS</stp>
        <stp>4</stp>
        <stp>603165.SH</stp>
        <stp>140</stp>
        <stp>2019-09-30</stp>
        <stp>1</stp>
        <tr r="L3290" s="3"/>
        <tr r="L3290" s="3"/>
      </tp>
      <tp>
        <v>9826826048.25</v>
        <stp/>
        <stp>EM_S_STM07_BS</stp>
        <stp>4</stp>
        <stp>601163.SH</stp>
        <stp>140</stp>
        <stp>2019-09-30</stp>
        <stp>1</stp>
        <tr r="L3048" s="3"/>
        <tr r="L3048" s="3"/>
      </tp>
      <tp>
        <v>1937807616.95</v>
        <stp/>
        <stp>EM_S_STM07_BS</stp>
        <stp>4</stp>
        <stp>600163.SH</stp>
        <stp>140</stp>
        <stp>2019-09-30</stp>
        <stp>1</stp>
        <tr r="L2323" s="3"/>
        <tr r="L2323" s="3"/>
      </tp>
      <tp>
        <v>12056878755.34</v>
        <stp/>
        <stp>EM_S_STM07_BS</stp>
        <stp>4</stp>
        <stp>601162.SH</stp>
        <stp>140</stp>
        <stp>2019-09-30</stp>
        <stp>1</stp>
        <tr r="L3047" s="3"/>
        <tr r="L3047" s="3"/>
      </tp>
      <tp>
        <v>5128581299.4700003</v>
        <stp/>
        <stp>EM_S_STM07_BS</stp>
        <stp>4</stp>
        <stp>600162.SH</stp>
        <stp>140</stp>
        <stp>2019-09-30</stp>
        <stp>1</stp>
        <tr r="L2322" s="3"/>
        <tr r="L2322" s="3"/>
      </tp>
      <tp>
        <v>3794627091.5500002</v>
        <stp/>
        <stp>EM_S_STM07_BS</stp>
        <stp>4</stp>
        <stp>600161.SH</stp>
        <stp>140</stp>
        <stp>2019-09-30</stp>
        <stp>1</stp>
        <tr r="L2321" s="3"/>
        <tr r="L2321" s="3"/>
      </tp>
      <tp>
        <v>1278029070.79</v>
        <stp/>
        <stp>EM_S_STM07_BS</stp>
        <stp>4</stp>
        <stp>603161.SH</stp>
        <stp>140</stp>
        <stp>2019-09-30</stp>
        <stp>1</stp>
        <tr r="L3289" s="3"/>
        <tr r="L3289" s="3"/>
      </tp>
      <tp>
        <v>947910277.35000002</v>
        <stp/>
        <stp>EM_S_STM07_BS</stp>
        <stp>4</stp>
        <stp>688168.SH</stp>
        <stp>140</stp>
        <stp>2019-09-30</stp>
        <stp>1</stp>
        <tr r="L3720" s="3"/>
        <tr r="L3720" s="3"/>
      </tp>
      <tp>
        <v>12985444066.76</v>
        <stp/>
        <stp>EM_S_STM07_BS</stp>
        <stp>4</stp>
        <stp>600160.SH</stp>
        <stp>140</stp>
        <stp>2019-09-30</stp>
        <stp>1</stp>
        <tr r="L2320" s="3"/>
        <tr r="L2320" s="3"/>
      </tp>
      <tp>
        <v>5720179287</v>
        <stp/>
        <stp>EM_S_STM07_BS</stp>
        <stp>4</stp>
        <stp>603160.SH</stp>
        <stp>140</stp>
        <stp>2019-09-30</stp>
        <stp>1</stp>
        <tr r="L3288" s="3"/>
        <tr r="L3288" s="3"/>
      </tp>
      <tp>
        <v>2259186826.4200001</v>
        <stp/>
        <stp>EM_S_STM07_BS</stp>
        <stp>4</stp>
        <stp>600159.SH</stp>
        <stp>140</stp>
        <stp>2019-09-30</stp>
        <stp>1</stp>
        <tr r="L2319" s="3"/>
        <tr r="L2319" s="3"/>
      </tp>
      <tp>
        <v>420192138.97000003</v>
        <stp/>
        <stp>EM_S_STM07_BS</stp>
        <stp>4</stp>
        <stp>603159.SH</stp>
        <stp>140</stp>
        <stp>2019-09-30</stp>
        <stp>1</stp>
        <tr r="L3287" s="3"/>
        <tr r="L3287" s="3"/>
      </tp>
      <tp>
        <v>14747532429.65</v>
        <stp/>
        <stp>EM_S_STM07_BS</stp>
        <stp>4</stp>
        <stp>601158.SH</stp>
        <stp>140</stp>
        <stp>2019-09-30</stp>
        <stp>1</stp>
        <tr r="L3046" s="3"/>
        <tr r="L3046" s="3"/>
      </tp>
      <tp>
        <v>1705677060.6300001</v>
        <stp/>
        <stp>EM_S_STM07_BS</stp>
        <stp>4</stp>
        <stp>600158.SH</stp>
        <stp>140</stp>
        <stp>2019-09-30</stp>
        <stp>1</stp>
        <tr r="L2318" s="3"/>
        <tr r="L2318" s="3"/>
      </tp>
      <tp>
        <v>1017573223.03</v>
        <stp/>
        <stp>EM_S_STM07_BS</stp>
        <stp>4</stp>
        <stp>603158.SH</stp>
        <stp>140</stp>
        <stp>2019-09-30</stp>
        <stp>1</stp>
        <tr r="L3286" s="3"/>
        <tr r="L3286" s="3"/>
      </tp>
      <tp>
        <v>23944565618.82</v>
        <stp/>
        <stp>EM_S_STM07_BS</stp>
        <stp>4</stp>
        <stp>600157.SH</stp>
        <stp>140</stp>
        <stp>2019-09-30</stp>
        <stp>1</stp>
        <tr r="L2317" s="3"/>
        <tr r="L2317" s="3"/>
      </tp>
      <tp>
        <v>2659825000</v>
        <stp/>
        <stp>EM_S_STM07_BS</stp>
        <stp>4</stp>
        <stp>603157.SH</stp>
        <stp>140</stp>
        <stp>2019-09-30</stp>
        <stp>1</stp>
        <tr r="L3285" s="3"/>
        <tr r="L3285" s="3"/>
      </tp>
      <tp>
        <v>718927570.75</v>
        <stp/>
        <stp>EM_S_STM07_BS</stp>
        <stp>4</stp>
        <stp>600156.SH</stp>
        <stp>140</stp>
        <stp>2019-09-30</stp>
        <stp>1</stp>
        <tr r="L2316" s="3"/>
        <tr r="L2316" s="3"/>
      </tp>
      <tp>
        <v>11458225786.809999</v>
        <stp/>
        <stp>EM_S_STM07_BS</stp>
        <stp>4</stp>
        <stp>603156.SH</stp>
        <stp>140</stp>
        <stp>2019-09-30</stp>
        <stp>1</stp>
        <tr r="L3284" s="3"/>
        <tr r="L3284" s="3"/>
      </tp>
      <tp>
        <v>30344871141</v>
        <stp/>
        <stp>EM_S_STM07_BS</stp>
        <stp>4</stp>
        <stp>601155.SH</stp>
        <stp>140</stp>
        <stp>2019-09-30</stp>
        <stp>1</stp>
        <tr r="L3045" s="3"/>
        <tr r="L3045" s="3"/>
      </tp>
      <tp>
        <v>15094046003.59</v>
        <stp/>
        <stp>EM_S_STM07_BS</stp>
        <stp>4</stp>
        <stp>600155.SH</stp>
        <stp>140</stp>
        <stp>2019-09-30</stp>
        <stp>1</stp>
        <tr r="L2315" s="3"/>
        <tr r="L2315" s="3"/>
      </tp>
      <tp>
        <v>27978403613.130001</v>
        <stp/>
        <stp>EM_S_STM07_BS</stp>
        <stp>4</stp>
        <stp>600153.SH</stp>
        <stp>140</stp>
        <stp>2019-09-30</stp>
        <stp>1</stp>
        <tr r="L2314" s="3"/>
        <tr r="L2314" s="3"/>
      </tp>
      <tp>
        <v>1383548419.1400001</v>
        <stp/>
        <stp>EM_S_STM07_BS</stp>
        <stp>4</stp>
        <stp>600152.SH</stp>
        <stp>140</stp>
        <stp>2019-09-30</stp>
        <stp>1</stp>
        <tr r="L2313" s="3"/>
        <tr r="L2313" s="3"/>
      </tp>
      <tp>
        <v>5897100423.3999996</v>
        <stp/>
        <stp>EM_S_STM07_BS</stp>
        <stp>4</stp>
        <stp>600151.SH</stp>
        <stp>140</stp>
        <stp>2019-09-30</stp>
        <stp>1</stp>
        <tr r="L2312" s="3"/>
        <tr r="L2312" s="3"/>
      </tp>
      <tp>
        <v>15072054605.74</v>
        <stp/>
        <stp>EM_S_STM07_BS</stp>
        <stp>4</stp>
        <stp>600150.SH</stp>
        <stp>140</stp>
        <stp>2019-09-30</stp>
        <stp>1</stp>
        <tr r="L2311" s="3"/>
        <tr r="L2311" s="3"/>
      </tp>
      <tp>
        <v>202016308.31999999</v>
        <stp/>
        <stp>EM_S_STM07_BS</stp>
        <stp>4</stp>
        <stp>600149.SH</stp>
        <stp>140</stp>
        <stp>2019-09-30</stp>
        <stp>1</stp>
        <tr r="L2310" s="3"/>
        <tr r="L2310" s="3"/>
      </tp>
      <tp>
        <v>440419743.14999998</v>
        <stp/>
        <stp>EM_S_STM07_BS</stp>
        <stp>4</stp>
        <stp>600148.SH</stp>
        <stp>140</stp>
        <stp>2019-09-30</stp>
        <stp>1</stp>
        <tr r="L2309" s="3"/>
        <tr r="L2309" s="3"/>
      </tp>
      <tp>
        <v>907936485.71000004</v>
        <stp/>
        <stp>EM_S_STM07_BS</stp>
        <stp>4</stp>
        <stp>600146.SH</stp>
        <stp>140</stp>
        <stp>2019-09-30</stp>
        <stp>1</stp>
        <tr r="L2308" s="3"/>
        <tr r="L2308" s="3"/>
      </tp>
      <tp>
        <v>630276222.54999995</v>
        <stp/>
        <stp>EM_S_STM07_BS</stp>
        <stp>4</stp>
        <stp>600145.SH</stp>
        <stp>140</stp>
        <stp>2019-09-30</stp>
        <stp>1</stp>
        <tr r="L2307" s="3"/>
        <tr r="L2307" s="3"/>
      </tp>
      <tp>
        <v>10230855990.370001</v>
        <stp/>
        <stp>EM_S_STM07_BS</stp>
        <stp>4</stp>
        <stp>600143.SH</stp>
        <stp>140</stp>
        <stp>2019-09-30</stp>
        <stp>1</stp>
        <tr r="L2306" s="3"/>
        <tr r="L2306" s="3"/>
      </tp>
      <tp>
        <v>7998516840.1099997</v>
        <stp/>
        <stp>EM_S_STM07_BS</stp>
        <stp>4</stp>
        <stp>600141.SH</stp>
        <stp>140</stp>
        <stp>2019-09-30</stp>
        <stp>1</stp>
        <tr r="L2305" s="3"/>
        <tr r="L2305" s="3"/>
      </tp>
      <tp>
        <v>11065090672.76</v>
        <stp/>
        <stp>EM_S_STM07_BS</stp>
        <stp>4</stp>
        <stp>601139.SH</stp>
        <stp>140</stp>
        <stp>2019-09-30</stp>
        <stp>1</stp>
        <tr r="L3044" s="3"/>
        <tr r="L3044" s="3"/>
      </tp>
      <tp>
        <v>390370348.41000003</v>
        <stp/>
        <stp>EM_S_STM07_BS</stp>
        <stp>4</stp>
        <stp>600139.SH</stp>
        <stp>140</stp>
        <stp>2019-09-30</stp>
        <stp>1</stp>
        <tr r="L2304" s="3"/>
        <tr r="L2304" s="3"/>
      </tp>
      <tp>
        <v>967516782.90999997</v>
        <stp/>
        <stp>EM_S_STM07_BS</stp>
        <stp>4</stp>
        <stp>603139.SH</stp>
        <stp>140</stp>
        <stp>2019-09-30</stp>
        <stp>1</stp>
        <tr r="L3283" s="3"/>
        <tr r="L3283" s="3"/>
      </tp>
      <tp>
        <v>80616980000</v>
        <stp/>
        <stp>EM_S_STM07_BS</stp>
        <stp>4</stp>
        <stp>601138.SH</stp>
        <stp>140</stp>
        <stp>2019-09-30</stp>
        <stp>1</stp>
        <tr r="L3043" s="3"/>
        <tr r="L3043" s="3"/>
      </tp>
      <tp>
        <v>6565790517.5699997</v>
        <stp/>
        <stp>EM_S_STM07_BS</stp>
        <stp>4</stp>
        <stp>600138.SH</stp>
        <stp>140</stp>
        <stp>2019-09-30</stp>
        <stp>1</stp>
        <tr r="L2303" s="3"/>
        <tr r="L2303" s="3"/>
      </tp>
      <tp>
        <v>454770789</v>
        <stp/>
        <stp>EM_S_STM07_BS</stp>
        <stp>4</stp>
        <stp>603138.SH</stp>
        <stp>140</stp>
        <stp>2019-09-30</stp>
        <stp>1</stp>
        <tr r="L3282" s="3"/>
        <tr r="L3282" s="3"/>
      </tp>
      <tp>
        <v>3656935012.8400002</v>
        <stp/>
        <stp>EM_S_STM07_BS</stp>
        <stp>4</stp>
        <stp>601137.SH</stp>
        <stp>140</stp>
        <stp>2019-09-30</stp>
        <stp>1</stp>
        <tr r="L3042" s="3"/>
        <tr r="L3042" s="3"/>
      </tp>
      <tp>
        <v>505345967.56</v>
        <stp/>
        <stp>EM_S_STM07_BS</stp>
        <stp>4</stp>
        <stp>600137.SH</stp>
        <stp>140</stp>
        <stp>2019-09-30</stp>
        <stp>1</stp>
        <tr r="L2302" s="3"/>
        <tr r="L2302" s="3"/>
      </tp>
      <tp>
        <v>4057210891.46</v>
        <stp/>
        <stp>EM_S_STM07_BS</stp>
        <stp>4</stp>
        <stp>600136.SH</stp>
        <stp>140</stp>
        <stp>2019-09-30</stp>
        <stp>1</stp>
        <tr r="L2301" s="3"/>
        <tr r="L2301" s="3"/>
      </tp>
      <tp>
        <v>892826810.45000005</v>
        <stp/>
        <stp>EM_S_STM07_BS</stp>
        <stp>4</stp>
        <stp>603136.SH</stp>
        <stp>140</stp>
        <stp>2019-09-30</stp>
        <stp>1</stp>
        <tr r="L3281" s="3"/>
        <tr r="L3281" s="3"/>
      </tp>
      <tp>
        <v>2026393415.96</v>
        <stp/>
        <stp>EM_S_STM07_BS</stp>
        <stp>4</stp>
        <stp>600135.SH</stp>
        <stp>140</stp>
        <stp>2019-09-30</stp>
        <stp>1</stp>
        <tr r="L2300" s="3"/>
        <tr r="L2300" s="3"/>
      </tp>
      <tp>
        <v>4544595995.8699999</v>
        <stp/>
        <stp>EM_S_STM07_BS</stp>
        <stp>4</stp>
        <stp>600133.SH</stp>
        <stp>140</stp>
        <stp>2019-09-30</stp>
        <stp>1</stp>
        <tr r="L2299" s="3"/>
        <tr r="L2299" s="3"/>
      </tp>
      <tp>
        <v>906501059.72000003</v>
        <stp/>
        <stp>EM_S_STM07_BS</stp>
        <stp>4</stp>
        <stp>603133.SH</stp>
        <stp>140</stp>
        <stp>2019-09-30</stp>
        <stp>1</stp>
        <tr r="L3280" s="3"/>
        <tr r="L3280" s="3"/>
      </tp>
      <tp>
        <v>1351714152.75</v>
        <stp/>
        <stp>EM_S_STM07_BS</stp>
        <stp>4</stp>
        <stp>600132.SH</stp>
        <stp>140</stp>
        <stp>2019-09-30</stp>
        <stp>1</stp>
        <tr r="L2298" s="3"/>
        <tr r="L2298" s="3"/>
      </tp>
      <tp>
        <v>1245555451.04</v>
        <stp/>
        <stp>EM_S_STM07_BS</stp>
        <stp>4</stp>
        <stp>688139.SH</stp>
        <stp>140</stp>
        <stp>2019-09-30</stp>
        <stp>1</stp>
        <tr r="L3718" s="3"/>
        <tr r="L3718" s="3"/>
      </tp>
      <tp>
        <v>1312424904.25</v>
        <stp/>
        <stp>EM_S_STM07_BS</stp>
        <stp>4</stp>
        <stp>600131.SH</stp>
        <stp>140</stp>
        <stp>2019-09-30</stp>
        <stp>1</stp>
        <tr r="L2297" s="3"/>
        <tr r="L2297" s="3"/>
      </tp>
      <tp>
        <v>1169387609.98</v>
        <stp/>
        <stp>EM_S_STM07_BS</stp>
        <stp>4</stp>
        <stp>603131.SH</stp>
        <stp>140</stp>
        <stp>2019-09-30</stp>
        <stp>1</stp>
        <tr r="L3279" s="3"/>
        <tr r="L3279" s="3"/>
      </tp>
      <tp>
        <v>586001705.55999994</v>
        <stp/>
        <stp>EM_S_STM07_BS</stp>
        <stp>4</stp>
        <stp>688138.SH</stp>
        <stp>140</stp>
        <stp>2019-09-30</stp>
        <stp>1</stp>
        <tr r="L3717" s="3"/>
        <tr r="L3717" s="3"/>
      </tp>
      <tp>
        <v>889469261.83000004</v>
        <stp/>
        <stp>EM_S_STM07_BS</stp>
        <stp>4</stp>
        <stp>600130.SH</stp>
        <stp>140</stp>
        <stp>2019-09-30</stp>
        <stp>1</stp>
        <tr r="L2296" s="3"/>
        <tr r="L2296" s="3"/>
      </tp>
      <tp>
        <v>2523747253.6999998</v>
        <stp/>
        <stp>EM_S_STM07_BS</stp>
        <stp>4</stp>
        <stp>688122.SH</stp>
        <stp>140</stp>
        <stp>2019-09-30</stp>
        <stp>1</stp>
        <tr r="L3715" s="3"/>
        <tr r="L3715" s="3"/>
      </tp>
      <tp>
        <v>3366293467.9499998</v>
        <stp/>
        <stp>EM_S_STM07_BS</stp>
        <stp>4</stp>
        <stp>600129.SH</stp>
        <stp>140</stp>
        <stp>2019-09-30</stp>
        <stp>1</stp>
        <tr r="L2295" s="3"/>
        <tr r="L2295" s="3"/>
      </tp>
      <tp>
        <v>991960189.01999998</v>
        <stp/>
        <stp>EM_S_STM07_BS</stp>
        <stp>4</stp>
        <stp>603129.SH</stp>
        <stp>140</stp>
        <stp>2019-09-30</stp>
        <stp>1</stp>
        <tr r="L3278" s="3"/>
        <tr r="L3278" s="3"/>
      </tp>
      <tp>
        <v>16195174000</v>
        <stp/>
        <stp>EM_S_STM07_BS</stp>
        <stp>4</stp>
        <stp>601128.SH</stp>
        <stp>140</stp>
        <stp>2019-09-30</stp>
        <stp>1</stp>
        <tr r="L3041" s="3"/>
        <tr r="L3041" s="3"/>
      </tp>
      <tp>
        <v>1539068086.01</v>
        <stp/>
        <stp>EM_S_STM07_BS</stp>
        <stp>4</stp>
        <stp>600128.SH</stp>
        <stp>140</stp>
        <stp>2019-09-30</stp>
        <stp>1</stp>
        <tr r="L2294" s="3"/>
        <tr r="L2294" s="3"/>
      </tp>
      <tp>
        <v>4022963471.3000002</v>
        <stp/>
        <stp>EM_S_STM07_BS</stp>
        <stp>4</stp>
        <stp>603128.SH</stp>
        <stp>140</stp>
        <stp>2019-09-30</stp>
        <stp>1</stp>
        <tr r="L3277" s="3"/>
        <tr r="L3277" s="3"/>
      </tp>
      <tp>
        <v>5189324249.5100002</v>
        <stp/>
        <stp>EM_S_STM07_BS</stp>
        <stp>4</stp>
        <stp>601127.SH</stp>
        <stp>140</stp>
        <stp>2019-09-30</stp>
        <stp>1</stp>
        <tr r="L3040" s="3"/>
        <tr r="L3040" s="3"/>
      </tp>
      <tp>
        <v>756241053.07000005</v>
        <stp/>
        <stp>EM_S_STM07_BS</stp>
        <stp>4</stp>
        <stp>600127.SH</stp>
        <stp>140</stp>
        <stp>2019-09-30</stp>
        <stp>1</stp>
        <tr r="L2293" s="3"/>
        <tr r="L2293" s="3"/>
      </tp>
      <tp>
        <v>714249443.22000003</v>
        <stp/>
        <stp>EM_S_STM07_BS</stp>
        <stp>4</stp>
        <stp>603127.SH</stp>
        <stp>140</stp>
        <stp>2019-09-30</stp>
        <stp>1</stp>
        <tr r="L3276" s="3"/>
        <tr r="L3276" s="3"/>
      </tp>
      <tp>
        <v>3848753222.75</v>
        <stp/>
        <stp>EM_S_STM07_BS</stp>
        <stp>4</stp>
        <stp>601126.SH</stp>
        <stp>140</stp>
        <stp>2019-09-30</stp>
        <stp>1</stp>
        <tr r="L3039" s="3"/>
        <tr r="L3039" s="3"/>
      </tp>
      <tp>
        <v>19389317721.080002</v>
        <stp/>
        <stp>EM_S_STM07_BS</stp>
        <stp>4</stp>
        <stp>600126.SH</stp>
        <stp>140</stp>
        <stp>2019-09-30</stp>
        <stp>1</stp>
        <tr r="L2292" s="3"/>
        <tr r="L2292" s="3"/>
      </tp>
      <tp>
        <v>1691762556.6500001</v>
        <stp/>
        <stp>EM_S_STM07_BS</stp>
        <stp>4</stp>
        <stp>603126.SH</stp>
        <stp>140</stp>
        <stp>2019-09-30</stp>
        <stp>1</stp>
        <tr r="L3275" s="3"/>
        <tr r="L3275" s="3"/>
      </tp>
      <tp>
        <v>5905128560.4399996</v>
        <stp/>
        <stp>EM_S_STM07_BS</stp>
        <stp>4</stp>
        <stp>600125.SH</stp>
        <stp>140</stp>
        <stp>2019-09-30</stp>
        <stp>1</stp>
        <tr r="L2291" s="3"/>
        <tr r="L2291" s="3"/>
      </tp>
      <tp>
        <v>10750176982.370001</v>
        <stp/>
        <stp>EM_S_STM07_BS</stp>
        <stp>4</stp>
        <stp>600123.SH</stp>
        <stp>140</stp>
        <stp>2019-09-30</stp>
        <stp>1</stp>
        <tr r="L2290" s="3"/>
        <tr r="L2290" s="3"/>
      </tp>
      <tp>
        <v>3203817843.8200002</v>
        <stp/>
        <stp>EM_S_STM07_BS</stp>
        <stp>4</stp>
        <stp>603123.SH</stp>
        <stp>140</stp>
        <stp>2019-09-30</stp>
        <stp>1</stp>
        <tr r="L3274" s="3"/>
        <tr r="L3274" s="3"/>
      </tp>
      <tp>
        <v>5809123177.8400002</v>
        <stp/>
        <stp>EM_S_STM07_BS</stp>
        <stp>4</stp>
        <stp>600122.SH</stp>
        <stp>140</stp>
        <stp>2019-09-30</stp>
        <stp>1</stp>
        <tr r="L2289" s="3"/>
        <tr r="L2289" s="3"/>
      </tp>
      <tp>
        <v>3427312382.2600002</v>
        <stp/>
        <stp>EM_S_STM07_BS</stp>
        <stp>4</stp>
        <stp>600121.SH</stp>
        <stp>140</stp>
        <stp>2019-09-30</stp>
        <stp>1</stp>
        <tr r="L2288" s="3"/>
        <tr r="L2288" s="3"/>
      </tp>
      <tp>
        <v>1085672836.5599999</v>
        <stp/>
        <stp>EM_S_STM07_BS</stp>
        <stp>4</stp>
        <stp>603121.SH</stp>
        <stp>140</stp>
        <stp>2019-09-30</stp>
        <stp>1</stp>
        <tr r="L3273" s="3"/>
        <tr r="L3273" s="3"/>
      </tp>
      <tp>
        <v>1158763081.3499999</v>
        <stp/>
        <stp>EM_S_STM07_BS</stp>
        <stp>4</stp>
        <stp>688128.SH</stp>
        <stp>140</stp>
        <stp>2019-09-30</stp>
        <stp>1</stp>
        <tr r="L3716" s="3"/>
        <tr r="L3716" s="3"/>
      </tp>
      <tp>
        <v>10826071959.309999</v>
        <stp/>
        <stp>EM_S_STM07_BS</stp>
        <stp>4</stp>
        <stp>600120.SH</stp>
        <stp>140</stp>
        <stp>2019-09-30</stp>
        <stp>1</stp>
        <tr r="L2287" s="3"/>
        <tr r="L2287" s="3"/>
      </tp>
      <tp>
        <v>1557965839.8900001</v>
        <stp/>
        <stp>EM_S_STM07_BS</stp>
        <stp>4</stp>
        <stp>688116.SH</stp>
        <stp>140</stp>
        <stp>2019-09-30</stp>
        <stp>1</stp>
        <tr r="L3714" s="3"/>
        <tr r="L3714" s="3"/>
      </tp>
      <tp>
        <v>1410537599.1700001</v>
        <stp/>
        <stp>EM_S_STM07_BS</stp>
        <stp>4</stp>
        <stp>688111.SH</stp>
        <stp>140</stp>
        <stp>2019-09-30</stp>
        <stp>1</stp>
        <tr r="L3713" s="3"/>
        <tr r="L3713" s="3"/>
      </tp>
      <tp>
        <v>85257602.150000006</v>
        <stp/>
        <stp>EM_S_STM07_BS</stp>
        <stp>4</stp>
        <stp>600119.SH</stp>
        <stp>140</stp>
        <stp>2019-09-30</stp>
        <stp>1</stp>
        <tr r="L2286" s="3"/>
        <tr r="L2286" s="3"/>
      </tp>
      <tp>
        <v>9699853463.6800003</v>
        <stp/>
        <stp>EM_S_STM07_BS</stp>
        <stp>4</stp>
        <stp>601118.SH</stp>
        <stp>140</stp>
        <stp>2019-09-30</stp>
        <stp>1</stp>
        <tr r="L3038" s="3"/>
        <tr r="L3038" s="3"/>
      </tp>
      <tp>
        <v>5591346316.1499996</v>
        <stp/>
        <stp>EM_S_STM07_BS</stp>
        <stp>4</stp>
        <stp>600118.SH</stp>
        <stp>140</stp>
        <stp>2019-09-30</stp>
        <stp>1</stp>
        <tr r="L2285" s="3"/>
        <tr r="L2285" s="3"/>
      </tp>
      <tp>
        <v>4394288923.7399998</v>
        <stp/>
        <stp>EM_S_STM07_BS</stp>
        <stp>4</stp>
        <stp>603118.SH</stp>
        <stp>140</stp>
        <stp>2019-09-30</stp>
        <stp>1</stp>
        <tr r="L3272" s="3"/>
        <tr r="L3272" s="3"/>
      </tp>
      <tp>
        <v>34652471942.32</v>
        <stp/>
        <stp>EM_S_STM07_BS</stp>
        <stp>4</stp>
        <stp>601117.SH</stp>
        <stp>140</stp>
        <stp>2019-09-30</stp>
        <stp>1</stp>
        <tr r="L3037" s="3"/>
        <tr r="L3037" s="3"/>
      </tp>
      <tp>
        <v>1191691158.8099999</v>
        <stp/>
        <stp>EM_S_STM07_BS</stp>
        <stp>4</stp>
        <stp>600117.SH</stp>
        <stp>140</stp>
        <stp>2019-09-30</stp>
        <stp>1</stp>
        <tr r="L2284" s="3"/>
        <tr r="L2284" s="3"/>
      </tp>
      <tp>
        <v>2264010781.4400001</v>
        <stp/>
        <stp>EM_S_STM07_BS</stp>
        <stp>4</stp>
        <stp>603117.SH</stp>
        <stp>140</stp>
        <stp>2019-09-30</stp>
        <stp>1</stp>
        <tr r="L3271" s="3"/>
        <tr r="L3271" s="3"/>
      </tp>
      <tp>
        <v>3143787462.2399998</v>
        <stp/>
        <stp>EM_S_STM07_BS</stp>
        <stp>4</stp>
        <stp>601116.SH</stp>
        <stp>140</stp>
        <stp>2019-09-30</stp>
        <stp>1</stp>
        <tr r="L3036" s="3"/>
        <tr r="L3036" s="3"/>
      </tp>
      <tp>
        <v>2927133494.2399998</v>
        <stp/>
        <stp>EM_S_STM07_BS</stp>
        <stp>4</stp>
        <stp>600116.SH</stp>
        <stp>140</stp>
        <stp>2019-09-30</stp>
        <stp>1</stp>
        <tr r="L2283" s="3"/>
        <tr r="L2283" s="3"/>
      </tp>
      <tp>
        <v>3423699406.04</v>
        <stp/>
        <stp>EM_S_STM07_BS</stp>
        <stp>4</stp>
        <stp>603116.SH</stp>
        <stp>140</stp>
        <stp>2019-09-30</stp>
        <stp>1</stp>
        <tr r="L3270" s="3"/>
        <tr r="L3270" s="3"/>
      </tp>
      <tp>
        <v>67966000000</v>
        <stp/>
        <stp>EM_S_STM07_BS</stp>
        <stp>4</stp>
        <stp>600115.SH</stp>
        <stp>140</stp>
        <stp>2019-09-30</stp>
        <stp>1</stp>
        <tr r="L2282" s="3"/>
        <tr r="L2282" s="3"/>
      </tp>
      <tp>
        <v>1249557248.3099999</v>
        <stp/>
        <stp>EM_S_STM07_BS</stp>
        <stp>4</stp>
        <stp>603115.SH</stp>
        <stp>140</stp>
        <stp>2019-09-30</stp>
        <stp>1</stp>
        <tr r="L3269" s="3"/>
        <tr r="L3269" s="3"/>
      </tp>
      <tp>
        <v>2432947272.8899999</v>
        <stp/>
        <stp>EM_S_STM07_BS</stp>
        <stp>4</stp>
        <stp>600114.SH</stp>
        <stp>140</stp>
        <stp>2019-09-30</stp>
        <stp>1</stp>
        <tr r="L2281" s="3"/>
        <tr r="L2281" s="3"/>
      </tp>
      <tp>
        <v>6025260164.3000002</v>
        <stp/>
        <stp>EM_S_STM07_BS</stp>
        <stp>4</stp>
        <stp>601113.SH</stp>
        <stp>140</stp>
        <stp>2019-09-30</stp>
        <stp>1</stp>
        <tr r="L3035" s="3"/>
        <tr r="L3035" s="3"/>
      </tp>
      <tp>
        <v>1449349694.02</v>
        <stp/>
        <stp>EM_S_STM07_BS</stp>
        <stp>4</stp>
        <stp>600113.SH</stp>
        <stp>140</stp>
        <stp>2019-09-30</stp>
        <stp>1</stp>
        <tr r="L2280" s="3"/>
        <tr r="L2280" s="3"/>
      </tp>
      <tp>
        <v>5457852501.3100004</v>
        <stp/>
        <stp>EM_S_STM07_BS</stp>
        <stp>4</stp>
        <stp>603113.SH</stp>
        <stp>140</stp>
        <stp>2019-09-30</stp>
        <stp>1</stp>
        <tr r="L3268" s="3"/>
        <tr r="L3268" s="3"/>
      </tp>
      <tp>
        <v>1110316763.1400001</v>
        <stp/>
        <stp>EM_S_STM07_BS</stp>
        <stp>4</stp>
        <stp>600112.SH</stp>
        <stp>140</stp>
        <stp>2019-09-30</stp>
        <stp>1</stp>
        <tr r="L2279" s="3"/>
        <tr r="L2279" s="3"/>
      </tp>
      <tp>
        <v>93849422000</v>
        <stp/>
        <stp>EM_S_STM07_BS</stp>
        <stp>4</stp>
        <stp>601111.SH</stp>
        <stp>140</stp>
        <stp>2019-09-30</stp>
        <stp>1</stp>
        <tr r="L3034" s="3"/>
        <tr r="L3034" s="3"/>
      </tp>
      <tp>
        <v>9538585778.8400002</v>
        <stp/>
        <stp>EM_S_STM07_BS</stp>
        <stp>4</stp>
        <stp>600111.SH</stp>
        <stp>140</stp>
        <stp>2019-09-30</stp>
        <stp>1</stp>
        <tr r="L2278" s="3"/>
        <tr r="L2278" s="3"/>
      </tp>
      <tp>
        <v>1915457136.1099999</v>
        <stp/>
        <stp>EM_S_STM07_BS</stp>
        <stp>4</stp>
        <stp>603111.SH</stp>
        <stp>140</stp>
        <stp>2019-09-30</stp>
        <stp>1</stp>
        <tr r="L3267" s="3"/>
        <tr r="L3267" s="3"/>
      </tp>
      <tp>
        <v>2202353713.46</v>
        <stp/>
        <stp>EM_S_STM07_BS</stp>
        <stp>4</stp>
        <stp>600110.SH</stp>
        <stp>140</stp>
        <stp>2019-09-30</stp>
        <stp>1</stp>
        <tr r="L2277" s="3"/>
        <tr r="L2277" s="3"/>
      </tp>
      <tp>
        <v>639409580</v>
        <stp/>
        <stp>EM_S_STM07_BS</stp>
        <stp>4</stp>
        <stp>603110.SH</stp>
        <stp>140</stp>
        <stp>2019-09-30</stp>
        <stp>1</stp>
        <tr r="L3266" s="3"/>
        <tr r="L3266" s="3"/>
      </tp>
      <tp>
        <v>1646024619.96</v>
        <stp/>
        <stp>EM_S_STM07_BS</stp>
        <stp>4</stp>
        <stp>688101.SH</stp>
        <stp>140</stp>
        <stp>2019-09-30</stp>
        <stp>1</stp>
        <tr r="L3711" s="3"/>
        <tr r="L3711" s="3"/>
      </tp>
      <tp>
        <v>20318250596.91</v>
        <stp/>
        <stp>EM_S_STM07_BS</stp>
        <stp>4</stp>
        <stp>600109.SH</stp>
        <stp>140</stp>
        <stp>2019-09-30</stp>
        <stp>1</stp>
        <tr r="L2276" s="3"/>
        <tr r="L2276" s="3"/>
      </tp>
      <tp>
        <v>20463100354.860001</v>
        <stp/>
        <stp>EM_S_STM07_BS</stp>
        <stp>4</stp>
        <stp>601108.SH</stp>
        <stp>140</stp>
        <stp>2019-09-30</stp>
        <stp>1</stp>
        <tr r="L3033" s="3"/>
        <tr r="L3033" s="3"/>
      </tp>
      <tp>
        <v>4835208916.3400002</v>
        <stp/>
        <stp>EM_S_STM07_BS</stp>
        <stp>4</stp>
        <stp>600108.SH</stp>
        <stp>140</stp>
        <stp>2019-09-30</stp>
        <stp>1</stp>
        <tr r="L2275" s="3"/>
        <tr r="L2275" s="3"/>
      </tp>
      <tp>
        <v>2742557940.6100001</v>
        <stp/>
        <stp>EM_S_STM07_BS</stp>
        <stp>4</stp>
        <stp>603108.SH</stp>
        <stp>140</stp>
        <stp>2019-09-30</stp>
        <stp>1</stp>
        <tr r="L3265" s="3"/>
        <tr r="L3265" s="3"/>
      </tp>
      <tp>
        <v>15312209503.700001</v>
        <stp/>
        <stp>EM_S_STM07_BS</stp>
        <stp>4</stp>
        <stp>601107.SH</stp>
        <stp>140</stp>
        <stp>2019-09-30</stp>
        <stp>1</stp>
        <tr r="L3032" s="3"/>
        <tr r="L3032" s="3"/>
      </tp>
      <tp>
        <v>609329248.92999995</v>
        <stp/>
        <stp>EM_S_STM07_BS</stp>
        <stp>4</stp>
        <stp>600107.SH</stp>
        <stp>140</stp>
        <stp>2019-09-30</stp>
        <stp>1</stp>
        <tr r="L2274" s="3"/>
        <tr r="L2274" s="3"/>
      </tp>
      <tp>
        <v>10986806231.23</v>
        <stp/>
        <stp>EM_S_STM07_BS</stp>
        <stp>4</stp>
        <stp>601106.SH</stp>
        <stp>140</stp>
        <stp>2019-09-30</stp>
        <stp>1</stp>
        <tr r="L3031" s="3"/>
        <tr r="L3031" s="3"/>
      </tp>
      <tp>
        <v>3691479301.7800002</v>
        <stp/>
        <stp>EM_S_STM07_BS</stp>
        <stp>4</stp>
        <stp>600106.SH</stp>
        <stp>140</stp>
        <stp>2019-09-30</stp>
        <stp>1</stp>
        <tr r="L2273" s="3"/>
        <tr r="L2273" s="3"/>
      </tp>
      <tp>
        <v>1609462429.22</v>
        <stp/>
        <stp>EM_S_STM07_BS</stp>
        <stp>4</stp>
        <stp>603106.SH</stp>
        <stp>140</stp>
        <stp>2019-09-30</stp>
        <stp>1</stp>
        <tr r="L3264" s="3"/>
        <tr r="L3264" s="3"/>
      </tp>
      <tp>
        <v>2773155835.9299998</v>
        <stp/>
        <stp>EM_S_STM07_BS</stp>
        <stp>4</stp>
        <stp>600105.SH</stp>
        <stp>140</stp>
        <stp>2019-09-30</stp>
        <stp>1</stp>
        <tr r="L2272" s="3"/>
        <tr r="L2272" s="3"/>
      </tp>
      <tp>
        <v>1454349459.6800001</v>
        <stp/>
        <stp>EM_S_STM07_BS</stp>
        <stp>4</stp>
        <stp>603105.SH</stp>
        <stp>140</stp>
        <stp>2019-09-30</stp>
        <stp>1</stp>
        <tr r="L3263" s="3"/>
        <tr r="L3263" s="3"/>
      </tp>
      <tp>
        <v>244604736472.01001</v>
        <stp/>
        <stp>EM_S_STM07_BS</stp>
        <stp>4</stp>
        <stp>600104.SH</stp>
        <stp>140</stp>
        <stp>2019-09-30</stp>
        <stp>1</stp>
        <tr r="L2271" s="3"/>
        <tr r="L2271" s="3"/>
      </tp>
      <tp>
        <v>3567374404.54</v>
        <stp/>
        <stp>EM_S_STM07_BS</stp>
        <stp>4</stp>
        <stp>600103.SH</stp>
        <stp>140</stp>
        <stp>2019-09-30</stp>
        <stp>1</stp>
        <tr r="L2270" s="3"/>
        <tr r="L2270" s="3"/>
      </tp>
      <tp>
        <v>2338220703.5</v>
        <stp/>
        <stp>EM_S_STM07_BS</stp>
        <stp>4</stp>
        <stp>603103.SH</stp>
        <stp>140</stp>
        <stp>2019-09-30</stp>
        <stp>1</stp>
        <tr r="L3262" s="3"/>
        <tr r="L3262" s="3"/>
      </tp>
      <tp>
        <v>8525134499.5</v>
        <stp/>
        <stp>EM_S_STM07_BS</stp>
        <stp>4</stp>
        <stp>601101.SH</stp>
        <stp>140</stp>
        <stp>2019-09-30</stp>
        <stp>1</stp>
        <tr r="L3030" s="3"/>
        <tr r="L3030" s="3"/>
      </tp>
      <tp>
        <v>2319182244.9499998</v>
        <stp/>
        <stp>EM_S_STM07_BS</stp>
        <stp>4</stp>
        <stp>600101.SH</stp>
        <stp>140</stp>
        <stp>2019-09-30</stp>
        <stp>1</stp>
        <tr r="L2269" s="3"/>
        <tr r="L2269" s="3"/>
      </tp>
      <tp>
        <v>1374514101.3099999</v>
        <stp/>
        <stp>EM_S_STM07_BS</stp>
        <stp>4</stp>
        <stp>603101.SH</stp>
        <stp>140</stp>
        <stp>2019-09-30</stp>
        <stp>1</stp>
        <tr r="L3261" s="3"/>
        <tr r="L3261" s="3"/>
      </tp>
      <tp>
        <v>767764678.36000001</v>
        <stp/>
        <stp>EM_S_STM07_BS</stp>
        <stp>4</stp>
        <stp>688108.SH</stp>
        <stp>140</stp>
        <stp>2019-09-30</stp>
        <stp>1</stp>
        <tr r="L3712" s="3"/>
        <tr r="L3712" s="3"/>
      </tp>
      <tp>
        <v>5194371380.5799999</v>
        <stp/>
        <stp>EM_S_STM07_BS</stp>
        <stp>4</stp>
        <stp>601100.SH</stp>
        <stp>140</stp>
        <stp>2019-09-30</stp>
        <stp>1</stp>
        <tr r="L3029" s="3"/>
        <tr r="L3029" s="3"/>
      </tp>
      <tp>
        <v>16588580986.83</v>
        <stp/>
        <stp>EM_S_STM07_BS</stp>
        <stp>4</stp>
        <stp>600100.SH</stp>
        <stp>140</stp>
        <stp>2019-09-30</stp>
        <stp>1</stp>
        <tr r="L2268" s="3"/>
        <tr r="L2268" s="3"/>
      </tp>
      <tp>
        <v>2338037162.7600002</v>
        <stp/>
        <stp>EM_S_STM07_BS</stp>
        <stp>4</stp>
        <stp>603100.SH</stp>
        <stp>140</stp>
        <stp>2019-09-30</stp>
        <stp>1</stp>
        <tr r="L3260" s="3"/>
        <tr r="L3260" s="3"/>
      </tp>
      <tp>
        <v>2257926810.6599998</v>
        <stp/>
        <stp>EM_S_STM07_BS</stp>
        <stp>4</stp>
        <stp>300089.SZ</stp>
        <stp>140</stp>
        <stp>2019-09-30</stp>
        <stp>1</stp>
        <tr r="L1490" s="3"/>
        <tr r="L1490" s="3"/>
      </tp>
      <tp>
        <v>5532937520.8400002</v>
        <stp/>
        <stp>EM_S_STM07_BS</stp>
        <stp>4</stp>
        <stp>300088.SZ</stp>
        <stp>140</stp>
        <stp>2019-09-30</stp>
        <stp>1</stp>
        <tr r="L1489" s="3"/>
        <tr r="L1489" s="3"/>
      </tp>
      <tp>
        <v>701495202.82000005</v>
        <stp/>
        <stp>EM_S_STM07_BS</stp>
        <stp>4</stp>
        <stp>300087.SZ</stp>
        <stp>140</stp>
        <stp>2019-09-30</stp>
        <stp>1</stp>
        <tr r="L1488" s="3"/>
        <tr r="L1488" s="3"/>
      </tp>
      <tp>
        <v>1544885591.7</v>
        <stp/>
        <stp>EM_S_STM07_BS</stp>
        <stp>4</stp>
        <stp>300086.SZ</stp>
        <stp>140</stp>
        <stp>2019-09-30</stp>
        <stp>1</stp>
        <tr r="L1487" s="3"/>
        <tr r="L1487" s="3"/>
      </tp>
      <tp>
        <v>1353202483.53</v>
        <stp/>
        <stp>EM_S_STM07_BS</stp>
        <stp>4</stp>
        <stp>300085.SZ</stp>
        <stp>140</stp>
        <stp>2019-09-30</stp>
        <stp>1</stp>
        <tr r="L1486" s="3"/>
        <tr r="L1486" s="3"/>
      </tp>
      <tp>
        <v>1837348596.05</v>
        <stp/>
        <stp>EM_S_STM07_BS</stp>
        <stp>4</stp>
        <stp>300084.SZ</stp>
        <stp>140</stp>
        <stp>2019-09-30</stp>
        <stp>1</stp>
        <tr r="L1485" s="3"/>
        <tr r="L1485" s="3"/>
      </tp>
      <tp>
        <v>2675829992.48</v>
        <stp/>
        <stp>EM_S_STM07_BS</stp>
        <stp>4</stp>
        <stp>300083.SZ</stp>
        <stp>140</stp>
        <stp>2019-09-30</stp>
        <stp>1</stp>
        <tr r="L1484" s="3"/>
        <tr r="L1484" s="3"/>
      </tp>
      <tp>
        <v>3107305239.4899998</v>
        <stp/>
        <stp>EM_S_STM07_BS</stp>
        <stp>4</stp>
        <stp>300082.SZ</stp>
        <stp>140</stp>
        <stp>2019-09-30</stp>
        <stp>1</stp>
        <tr r="L1483" s="3"/>
        <tr r="L1483" s="3"/>
      </tp>
      <tp>
        <v>2657994302.4699998</v>
        <stp/>
        <stp>EM_S_STM07_BS</stp>
        <stp>4</stp>
        <stp>300081.SZ</stp>
        <stp>140</stp>
        <stp>2019-09-30</stp>
        <stp>1</stp>
        <tr r="L1482" s="3"/>
        <tr r="L1482" s="3"/>
      </tp>
      <tp>
        <v>4993847041.3299999</v>
        <stp/>
        <stp>EM_S_STM07_BS</stp>
        <stp>4</stp>
        <stp>300080.SZ</stp>
        <stp>140</stp>
        <stp>2019-09-30</stp>
        <stp>1</stp>
        <tr r="L1481" s="3"/>
        <tr r="L1481" s="3"/>
      </tp>
      <tp>
        <v>1707381459.95</v>
        <stp/>
        <stp>EM_S_STM07_BS</stp>
        <stp>4</stp>
        <stp>300099.SZ</stp>
        <stp>140</stp>
        <stp>2019-09-30</stp>
        <stp>1</stp>
        <tr r="L1500" s="3"/>
        <tr r="L1500" s="3"/>
      </tp>
      <tp>
        <v>5725766204.7799997</v>
        <stp/>
        <stp>EM_S_STM07_BS</stp>
        <stp>4</stp>
        <stp>300098.SZ</stp>
        <stp>140</stp>
        <stp>2019-09-30</stp>
        <stp>1</stp>
        <tr r="L1499" s="3"/>
        <tr r="L1499" s="3"/>
      </tp>
      <tp>
        <v>1851503192.74</v>
        <stp/>
        <stp>EM_S_STM07_BS</stp>
        <stp>4</stp>
        <stp>300097.SZ</stp>
        <stp>140</stp>
        <stp>2019-09-30</stp>
        <stp>1</stp>
        <tr r="L1498" s="3"/>
        <tr r="L1498" s="3"/>
      </tp>
      <tp>
        <v>743728021.34000003</v>
        <stp/>
        <stp>EM_S_STM07_BS</stp>
        <stp>4</stp>
        <stp>300096.SZ</stp>
        <stp>140</stp>
        <stp>2019-09-30</stp>
        <stp>1</stp>
        <tr r="L1497" s="3"/>
        <tr r="L1497" s="3"/>
      </tp>
      <tp>
        <v>1195294737.9000001</v>
        <stp/>
        <stp>EM_S_STM07_BS</stp>
        <stp>4</stp>
        <stp>300095.SZ</stp>
        <stp>140</stp>
        <stp>2019-09-30</stp>
        <stp>1</stp>
        <tr r="L1496" s="3"/>
        <tr r="L1496" s="3"/>
      </tp>
      <tp>
        <v>2791913359.4000001</v>
        <stp/>
        <stp>EM_S_STM07_BS</stp>
        <stp>4</stp>
        <stp>300094.SZ</stp>
        <stp>140</stp>
        <stp>2019-09-30</stp>
        <stp>1</stp>
        <tr r="L1495" s="3"/>
        <tr r="L1495" s="3"/>
      </tp>
      <tp>
        <v>730835255.48000002</v>
        <stp/>
        <stp>EM_S_STM07_BS</stp>
        <stp>4</stp>
        <stp>300093.SZ</stp>
        <stp>140</stp>
        <stp>2019-09-30</stp>
        <stp>1</stp>
        <tr r="L1494" s="3"/>
        <tr r="L1494" s="3"/>
      </tp>
      <tp>
        <v>585066211.30999994</v>
        <stp/>
        <stp>EM_S_STM07_BS</stp>
        <stp>4</stp>
        <stp>300092.SZ</stp>
        <stp>140</stp>
        <stp>2019-09-30</stp>
        <stp>1</stp>
        <tr r="L1493" s="3"/>
        <tr r="L1493" s="3"/>
      </tp>
      <tp>
        <v>2595838462.27</v>
        <stp/>
        <stp>EM_S_STM07_BS</stp>
        <stp>4</stp>
        <stp>300091.SZ</stp>
        <stp>140</stp>
        <stp>2019-09-30</stp>
        <stp>1</stp>
        <tr r="L1492" s="3"/>
        <tr r="L1492" s="3"/>
      </tp>
      <tp>
        <v>-398741191.19</v>
        <stp/>
        <stp>EM_S_STM07_BS</stp>
        <stp>4</stp>
        <stp>300090.SZ</stp>
        <stp>140</stp>
        <stp>2019-09-30</stp>
        <stp>1</stp>
        <tr r="L1491" s="3"/>
        <tr r="L1491" s="3"/>
      </tp>
      <tp>
        <v>3217882695.3899999</v>
        <stp/>
        <stp>EM_S_STM07_BS</stp>
        <stp>4</stp>
        <stp>000099.SZ</stp>
        <stp>140</stp>
        <stp>2019-09-30</stp>
        <stp>1</stp>
        <tr r="L61" s="3"/>
        <tr r="L61" s="3"/>
      </tp>
      <tp>
        <v>5645056950.2399998</v>
        <stp/>
        <stp>EM_S_STM07_BS</stp>
        <stp>4</stp>
        <stp>002099.SZ</stp>
        <stp>140</stp>
        <stp>2019-09-30</stp>
        <stp>1</stp>
        <tr r="L559" s="3"/>
        <tr r="L559" s="3"/>
      </tp>
      <tp>
        <v>630557215.12</v>
        <stp/>
        <stp>EM_S_STM07_BS</stp>
        <stp>4</stp>
        <stp>002098.SZ</stp>
        <stp>140</stp>
        <stp>2019-09-30</stp>
        <stp>1</stp>
        <tr r="L558" s="3"/>
        <tr r="L558" s="3"/>
      </tp>
      <tp>
        <v>5203900264.6300001</v>
        <stp/>
        <stp>EM_S_STM07_BS</stp>
        <stp>4</stp>
        <stp>002097.SZ</stp>
        <stp>140</stp>
        <stp>2019-09-30</stp>
        <stp>1</stp>
        <tr r="L557" s="3"/>
        <tr r="L557" s="3"/>
      </tp>
      <tp>
        <v>2572870728.9400001</v>
        <stp/>
        <stp>EM_S_STM07_BS</stp>
        <stp>4</stp>
        <stp>000096.SZ</stp>
        <stp>140</stp>
        <stp>2019-09-30</stp>
        <stp>1</stp>
        <tr r="L60" s="3"/>
        <tr r="L60" s="3"/>
      </tp>
      <tp>
        <v>2016939663.55</v>
        <stp/>
        <stp>EM_S_STM07_BS</stp>
        <stp>4</stp>
        <stp>002096.SZ</stp>
        <stp>140</stp>
        <stp>2019-09-30</stp>
        <stp>1</stp>
        <tr r="L556" s="3"/>
        <tr r="L556" s="3"/>
      </tp>
      <tp>
        <v>868376073.70000005</v>
        <stp/>
        <stp>EM_S_STM07_BS</stp>
        <stp>4</stp>
        <stp>002095.SZ</stp>
        <stp>140</stp>
        <stp>2019-09-30</stp>
        <stp>1</stp>
        <tr r="L555" s="3"/>
        <tr r="L555" s="3"/>
      </tp>
      <tp>
        <v>3181138359.46</v>
        <stp/>
        <stp>EM_S_STM07_BS</stp>
        <stp>4</stp>
        <stp>002094.SZ</stp>
        <stp>140</stp>
        <stp>2019-09-30</stp>
        <stp>1</stp>
        <tr r="L554" s="3"/>
        <tr r="L554" s="3"/>
      </tp>
      <tp>
        <v>3313233191.1199999</v>
        <stp/>
        <stp>EM_S_STM07_BS</stp>
        <stp>4</stp>
        <stp>002093.SZ</stp>
        <stp>140</stp>
        <stp>2019-09-30</stp>
        <stp>1</stp>
        <tr r="L553" s="3"/>
        <tr r="L553" s="3"/>
      </tp>
      <tp>
        <v>18950252000.68</v>
        <stp/>
        <stp>EM_S_STM07_BS</stp>
        <stp>4</stp>
        <stp>002092.SZ</stp>
        <stp>140</stp>
        <stp>2019-09-30</stp>
        <stp>1</stp>
        <tr r="L552" s="3"/>
        <tr r="L552" s="3"/>
      </tp>
      <tp>
        <v>8283195238.7299995</v>
        <stp/>
        <stp>EM_S_STM07_BS</stp>
        <stp>4</stp>
        <stp>002091.SZ</stp>
        <stp>140</stp>
        <stp>2019-09-30</stp>
        <stp>1</stp>
        <tr r="L551" s="3"/>
        <tr r="L551" s="3"/>
      </tp>
      <tp>
        <v>8742406081.5699997</v>
        <stp/>
        <stp>EM_S_STM07_BS</stp>
        <stp>4</stp>
        <stp>000090.SZ</stp>
        <stp>140</stp>
        <stp>2019-09-30</stp>
        <stp>1</stp>
        <tr r="L59" s="3"/>
        <tr r="L59" s="3"/>
      </tp>
      <tp>
        <v>1304710196.0999999</v>
        <stp/>
        <stp>EM_S_STM07_BS</stp>
        <stp>4</stp>
        <stp>002090.SZ</stp>
        <stp>140</stp>
        <stp>2019-09-30</stp>
        <stp>1</stp>
        <tr r="L550" s="3"/>
        <tr r="L550" s="3"/>
      </tp>
      <tp>
        <v>11949647149.950001</v>
        <stp/>
        <stp>EM_S_STM07_BS</stp>
        <stp>4</stp>
        <stp>000089.SZ</stp>
        <stp>140</stp>
        <stp>2019-09-30</stp>
        <stp>1</stp>
        <tr r="L58" s="3"/>
        <tr r="L58" s="3"/>
      </tp>
      <tp>
        <v>759047065.13999999</v>
        <stp/>
        <stp>EM_S_STM07_BS</stp>
        <stp>4</stp>
        <stp>002089.SZ</stp>
        <stp>140</stp>
        <stp>2019-09-30</stp>
        <stp>1</stp>
        <tr r="L549" s="3"/>
        <tr r="L549" s="3"/>
      </tp>
      <tp>
        <v>6967741261.3699999</v>
        <stp/>
        <stp>EM_S_STM07_BS</stp>
        <stp>4</stp>
        <stp>000088.SZ</stp>
        <stp>140</stp>
        <stp>2019-09-30</stp>
        <stp>1</stp>
        <tr r="L57" s="3"/>
        <tr r="L57" s="3"/>
      </tp>
      <tp>
        <v>2074106705.24</v>
        <stp/>
        <stp>EM_S_STM07_BS</stp>
        <stp>4</stp>
        <stp>002088.SZ</stp>
        <stp>140</stp>
        <stp>2019-09-30</stp>
        <stp>1</stp>
        <tr r="L548" s="3"/>
        <tr r="L548" s="3"/>
      </tp>
      <tp>
        <v>4054013493.0599999</v>
        <stp/>
        <stp>EM_S_STM07_BS</stp>
        <stp>4</stp>
        <stp>002087.SZ</stp>
        <stp>140</stp>
        <stp>2019-09-30</stp>
        <stp>1</stp>
        <tr r="L547" s="3"/>
        <tr r="L547" s="3"/>
      </tp>
      <tp>
        <v>2786903347.4699998</v>
        <stp/>
        <stp>EM_S_STM07_BS</stp>
        <stp>4</stp>
        <stp>002086.SZ</stp>
        <stp>140</stp>
        <stp>2019-09-30</stp>
        <stp>1</stp>
        <tr r="L546" s="3"/>
        <tr r="L546" s="3"/>
      </tp>
      <tp>
        <v>6068491193.8599997</v>
        <stp/>
        <stp>EM_S_STM07_BS</stp>
        <stp>4</stp>
        <stp>002085.SZ</stp>
        <stp>140</stp>
        <stp>2019-09-30</stp>
        <stp>1</stp>
        <tr r="L545" s="3"/>
        <tr r="L545" s="3"/>
      </tp>
      <tp>
        <v>1573004232.3199999</v>
        <stp/>
        <stp>EM_S_STM07_BS</stp>
        <stp>4</stp>
        <stp>002084.SZ</stp>
        <stp>140</stp>
        <stp>2019-09-30</stp>
        <stp>1</stp>
        <tr r="L544" s="3"/>
        <tr r="L544" s="3"/>
      </tp>
      <tp>
        <v>3618968197.75</v>
        <stp/>
        <stp>EM_S_STM07_BS</stp>
        <stp>4</stp>
        <stp>002083.SZ</stp>
        <stp>140</stp>
        <stp>2019-09-30</stp>
        <stp>1</stp>
        <tr r="L543" s="3"/>
        <tr r="L543" s="3"/>
      </tp>
      <tp>
        <v>1564602781.3399999</v>
        <stp/>
        <stp>EM_S_STM07_BS</stp>
        <stp>4</stp>
        <stp>002082.SZ</stp>
        <stp>140</stp>
        <stp>2019-09-30</stp>
        <stp>1</stp>
        <tr r="L542" s="3"/>
        <tr r="L542" s="3"/>
      </tp>
      <tp>
        <v>14526257855.379999</v>
        <stp/>
        <stp>EM_S_STM07_BS</stp>
        <stp>4</stp>
        <stp>002081.SZ</stp>
        <stp>140</stp>
        <stp>2019-09-30</stp>
        <stp>1</stp>
        <tr r="L541" s="3"/>
        <tr r="L541" s="3"/>
      </tp>
      <tp>
        <v>11383932707.860001</v>
        <stp/>
        <stp>EM_S_STM07_BS</stp>
        <stp>4</stp>
        <stp>002080.SZ</stp>
        <stp>140</stp>
        <stp>2019-09-30</stp>
        <stp>1</stp>
        <tr r="L540" s="3"/>
        <tr r="L540" s="3"/>
      </tp>
      <tp>
        <v>38204195000</v>
        <stp/>
        <stp>EM_S_STM07_BS</stp>
        <stp>4</stp>
        <stp>000039.SZ</stp>
        <stp>140</stp>
        <stp>2019-09-30</stp>
        <stp>1</stp>
        <tr r="L34" s="3"/>
        <tr r="L34" s="3"/>
      </tp>
      <tp>
        <v>2764283235.2399998</v>
        <stp/>
        <stp>EM_S_STM07_BS</stp>
        <stp>4</stp>
        <stp>300009.SZ</stp>
        <stp>140</stp>
        <stp>2019-09-30</stp>
        <stp>1</stp>
        <tr r="L1411" s="3"/>
        <tr r="L1411" s="3"/>
      </tp>
      <tp>
        <v>2830469709.6900001</v>
        <stp/>
        <stp>EM_S_STM07_BS</stp>
        <stp>4</stp>
        <stp>002039.SZ</stp>
        <stp>140</stp>
        <stp>2019-09-30</stp>
        <stp>1</stp>
        <tr r="L500" s="3"/>
        <tr r="L500" s="3"/>
      </tp>
      <tp>
        <v>2834669455.9699998</v>
        <stp/>
        <stp>EM_S_STM07_BS</stp>
        <stp>4</stp>
        <stp>000038.SZ</stp>
        <stp>140</stp>
        <stp>2019-09-30</stp>
        <stp>1</stp>
        <tr r="L33" s="3"/>
        <tr r="L33" s="3"/>
      </tp>
      <tp>
        <v>677936642.63999999</v>
        <stp/>
        <stp>EM_S_STM07_BS</stp>
        <stp>4</stp>
        <stp>300008.SZ</stp>
        <stp>140</stp>
        <stp>2019-09-30</stp>
        <stp>1</stp>
        <tr r="L1410" s="3"/>
        <tr r="L1410" s="3"/>
      </tp>
      <tp>
        <v>4786682080.9700003</v>
        <stp/>
        <stp>EM_S_STM07_BS</stp>
        <stp>4</stp>
        <stp>002038.SZ</stp>
        <stp>140</stp>
        <stp>2019-09-30</stp>
        <stp>1</stp>
        <tr r="L499" s="3"/>
        <tr r="L499" s="3"/>
      </tp>
      <tp>
        <v>1986395333.79</v>
        <stp/>
        <stp>EM_S_STM07_BS</stp>
        <stp>4</stp>
        <stp>000037.SZ</stp>
        <stp>140</stp>
        <stp>2019-09-30</stp>
        <stp>1</stp>
        <tr r="L32" s="3"/>
        <tr r="L32" s="3"/>
      </tp>
      <tp>
        <v>1570559440.8</v>
        <stp/>
        <stp>EM_S_STM07_BS</stp>
        <stp>4</stp>
        <stp>300007.SZ</stp>
        <stp>140</stp>
        <stp>2019-09-30</stp>
        <stp>1</stp>
        <tr r="L1409" s="3"/>
        <tr r="L1409" s="3"/>
      </tp>
      <tp>
        <v>3323639990.8800001</v>
        <stp/>
        <stp>EM_S_STM07_BS</stp>
        <stp>4</stp>
        <stp>002037.SZ</stp>
        <stp>140</stp>
        <stp>2019-09-30</stp>
        <stp>1</stp>
        <tr r="L498" s="3"/>
        <tr r="L498" s="3"/>
      </tp>
      <tp>
        <v>4738726673.5799999</v>
        <stp/>
        <stp>EM_S_STM07_BS</stp>
        <stp>4</stp>
        <stp>000036.SZ</stp>
        <stp>140</stp>
        <stp>2019-09-30</stp>
        <stp>1</stp>
        <tr r="L31" s="3"/>
        <tr r="L31" s="3"/>
      </tp>
      <tp>
        <v>1730808558.8</v>
        <stp/>
        <stp>EM_S_STM07_BS</stp>
        <stp>4</stp>
        <stp>300006.SZ</stp>
        <stp>140</stp>
        <stp>2019-09-30</stp>
        <stp>1</stp>
        <tr r="L1408" s="3"/>
        <tr r="L1408" s="3"/>
      </tp>
      <tp>
        <v>2251343298.8200002</v>
        <stp/>
        <stp>EM_S_STM07_BS</stp>
        <stp>4</stp>
        <stp>002036.SZ</stp>
        <stp>140</stp>
        <stp>2019-09-30</stp>
        <stp>1</stp>
        <tr r="L497" s="3"/>
        <tr r="L497" s="3"/>
      </tp>
      <tp>
        <v>9937508591.4500008</v>
        <stp/>
        <stp>EM_S_STM07_BS</stp>
        <stp>4</stp>
        <stp>000035.SZ</stp>
        <stp>140</stp>
        <stp>2019-09-30</stp>
        <stp>1</stp>
        <tr r="L30" s="3"/>
        <tr r="L30" s="3"/>
      </tp>
      <tp>
        <v>2424161663.8699999</v>
        <stp/>
        <stp>EM_S_STM07_BS</stp>
        <stp>4</stp>
        <stp>300005.SZ</stp>
        <stp>140</stp>
        <stp>2019-09-30</stp>
        <stp>1</stp>
        <tr r="L1407" s="3"/>
        <tr r="L1407" s="3"/>
      </tp>
      <tp>
        <v>2776802821.3099999</v>
        <stp/>
        <stp>EM_S_STM07_BS</stp>
        <stp>4</stp>
        <stp>002035.SZ</stp>
        <stp>140</stp>
        <stp>2019-09-30</stp>
        <stp>1</stp>
        <tr r="L496" s="3"/>
        <tr r="L496" s="3"/>
      </tp>
      <tp>
        <v>4194776484.1399999</v>
        <stp/>
        <stp>EM_S_STM07_BS</stp>
        <stp>4</stp>
        <stp>000034.SZ</stp>
        <stp>140</stp>
        <stp>2019-09-30</stp>
        <stp>1</stp>
        <tr r="L29" s="3"/>
        <tr r="L29" s="3"/>
      </tp>
      <tp>
        <v>1998848771.1199999</v>
        <stp/>
        <stp>EM_S_STM07_BS</stp>
        <stp>4</stp>
        <stp>300004.SZ</stp>
        <stp>140</stp>
        <stp>2019-09-30</stp>
        <stp>1</stp>
        <tr r="L1406" s="3"/>
        <tr r="L1406" s="3"/>
      </tp>
      <tp>
        <v>3987105829.4400001</v>
        <stp/>
        <stp>EM_S_STM07_BS</stp>
        <stp>4</stp>
        <stp>002034.SZ</stp>
        <stp>140</stp>
        <stp>2019-09-30</stp>
        <stp>1</stp>
        <tr r="L495" s="3"/>
        <tr r="L495" s="3"/>
      </tp>
      <tp>
        <v>7462077312.71</v>
        <stp/>
        <stp>EM_S_STM07_BS</stp>
        <stp>4</stp>
        <stp>300003.SZ</stp>
        <stp>140</stp>
        <stp>2019-09-30</stp>
        <stp>1</stp>
        <tr r="L1405" s="3"/>
        <tr r="L1405" s="3"/>
      </tp>
      <tp>
        <v>2536376095.3899999</v>
        <stp/>
        <stp>EM_S_STM07_BS</stp>
        <stp>4</stp>
        <stp>002033.SZ</stp>
        <stp>140</stp>
        <stp>2019-09-30</stp>
        <stp>1</stp>
        <tr r="L494" s="3"/>
        <tr r="L494" s="3"/>
      </tp>
      <tp>
        <v>1420410076.8</v>
        <stp/>
        <stp>EM_S_STM07_BS</stp>
        <stp>4</stp>
        <stp>000032.SZ</stp>
        <stp>140</stp>
        <stp>2019-09-30</stp>
        <stp>1</stp>
        <tr r="L28" s="3"/>
        <tr r="L28" s="3"/>
      </tp>
      <tp>
        <v>4927455116.79</v>
        <stp/>
        <stp>EM_S_STM07_BS</stp>
        <stp>4</stp>
        <stp>300002.SZ</stp>
        <stp>140</stp>
        <stp>2019-09-30</stp>
        <stp>1</stp>
        <tr r="L1404" s="3"/>
        <tr r="L1404" s="3"/>
      </tp>
      <tp>
        <v>6368031490.8599997</v>
        <stp/>
        <stp>EM_S_STM07_BS</stp>
        <stp>4</stp>
        <stp>002032.SZ</stp>
        <stp>140</stp>
        <stp>2019-09-30</stp>
        <stp>1</stp>
        <tr r="L493" s="3"/>
        <tr r="L493" s="3"/>
      </tp>
      <tp>
        <v>17250263469.209999</v>
        <stp/>
        <stp>EM_S_STM07_BS</stp>
        <stp>4</stp>
        <stp>000031.SZ</stp>
        <stp>140</stp>
        <stp>2019-09-30</stp>
        <stp>1</stp>
        <tr r="L27" s="3"/>
        <tr r="L27" s="3"/>
      </tp>
      <tp>
        <v>3235071006.54</v>
        <stp/>
        <stp>EM_S_STM07_BS</stp>
        <stp>4</stp>
        <stp>300001.SZ</stp>
        <stp>140</stp>
        <stp>2019-09-30</stp>
        <stp>1</stp>
        <tr r="L1403" s="3"/>
        <tr r="L1403" s="3"/>
      </tp>
      <tp>
        <v>3143065219.4499998</v>
        <stp/>
        <stp>EM_S_STM07_BS</stp>
        <stp>4</stp>
        <stp>002031.SZ</stp>
        <stp>140</stp>
        <stp>2019-09-30</stp>
        <stp>1</stp>
        <tr r="L492" s="3"/>
        <tr r="L492" s="3"/>
      </tp>
      <tp>
        <v>6396038254.3800001</v>
        <stp/>
        <stp>EM_S_STM07_BS</stp>
        <stp>4</stp>
        <stp>000030.SZ</stp>
        <stp>140</stp>
        <stp>2019-09-30</stp>
        <stp>1</stp>
        <tr r="L26" s="3"/>
        <tr r="L26" s="3"/>
      </tp>
      <tp>
        <v>2349007975.9400001</v>
        <stp/>
        <stp>EM_S_STM07_BS</stp>
        <stp>4</stp>
        <stp>002030.SZ</stp>
        <stp>140</stp>
        <stp>2019-09-30</stp>
        <stp>1</stp>
        <tr r="L491" s="3"/>
        <tr r="L491" s="3"/>
      </tp>
      <tp>
        <v>3567776133.5300002</v>
        <stp/>
        <stp>EM_S_STM07_BS</stp>
        <stp>4</stp>
        <stp>000029.SZ</stp>
        <stp>140</stp>
        <stp>2019-09-30</stp>
        <stp>1</stp>
        <tr r="L25" s="3"/>
        <tr r="L25" s="3"/>
      </tp>
      <tp>
        <v>841923586.01999998</v>
        <stp/>
        <stp>EM_S_STM07_BS</stp>
        <stp>4</stp>
        <stp>300019.SZ</stp>
        <stp>140</stp>
        <stp>2019-09-30</stp>
        <stp>1</stp>
        <tr r="L1421" s="3"/>
        <tr r="L1421" s="3"/>
      </tp>
      <tp>
        <v>5857714374.1000004</v>
        <stp/>
        <stp>EM_S_STM07_BS</stp>
        <stp>4</stp>
        <stp>002029.SZ</stp>
        <stp>140</stp>
        <stp>2019-09-30</stp>
        <stp>1</stp>
        <tr r="L490" s="3"/>
        <tr r="L490" s="3"/>
      </tp>
      <tp>
        <v>12451750624</v>
        <stp/>
        <stp>EM_S_STM07_BS</stp>
        <stp>4</stp>
        <stp>000028.SZ</stp>
        <stp>140</stp>
        <stp>2019-09-30</stp>
        <stp>1</stp>
        <tr r="L24" s="3"/>
        <tr r="L24" s="3"/>
      </tp>
      <tp>
        <v>1021199801.4299999</v>
        <stp/>
        <stp>EM_S_STM07_BS</stp>
        <stp>4</stp>
        <stp>300018.SZ</stp>
        <stp>140</stp>
        <stp>2019-09-30</stp>
        <stp>1</stp>
        <tr r="L1420" s="3"/>
        <tr r="L1420" s="3"/>
      </tp>
      <tp>
        <v>4911409583.2600002</v>
        <stp/>
        <stp>EM_S_STM07_BS</stp>
        <stp>4</stp>
        <stp>002028.SZ</stp>
        <stp>140</stp>
        <stp>2019-09-30</stp>
        <stp>1</stp>
        <tr r="L489" s="3"/>
        <tr r="L489" s="3"/>
      </tp>
      <tp>
        <v>29959875489.080002</v>
        <stp/>
        <stp>EM_S_STM07_BS</stp>
        <stp>4</stp>
        <stp>000027.SZ</stp>
        <stp>140</stp>
        <stp>2019-09-30</stp>
        <stp>1</stp>
        <tr r="L23" s="3"/>
        <tr r="L23" s="3"/>
      </tp>
      <tp>
        <v>9410582514.0100002</v>
        <stp/>
        <stp>EM_S_STM07_BS</stp>
        <stp>4</stp>
        <stp>300017.SZ</stp>
        <stp>140</stp>
        <stp>2019-09-30</stp>
        <stp>1</stp>
        <tr r="L1419" s="3"/>
        <tr r="L1419" s="3"/>
      </tp>
      <tp>
        <v>13471460459.459999</v>
        <stp/>
        <stp>EM_S_STM07_BS</stp>
        <stp>4</stp>
        <stp>002027.SZ</stp>
        <stp>140</stp>
        <stp>2019-09-30</stp>
        <stp>1</stp>
        <tr r="L488" s="3"/>
        <tr r="L488" s="3"/>
      </tp>
      <tp>
        <v>2628844794.4899998</v>
        <stp/>
        <stp>EM_S_STM07_BS</stp>
        <stp>4</stp>
        <stp>000026.SZ</stp>
        <stp>140</stp>
        <stp>2019-09-30</stp>
        <stp>1</stp>
        <tr r="L22" s="3"/>
        <tr r="L22" s="3"/>
      </tp>
      <tp>
        <v>1272635871.5799999</v>
        <stp/>
        <stp>EM_S_STM07_BS</stp>
        <stp>4</stp>
        <stp>300016.SZ</stp>
        <stp>140</stp>
        <stp>2019-09-30</stp>
        <stp>1</stp>
        <tr r="L1418" s="3"/>
        <tr r="L1418" s="3"/>
      </tp>
      <tp>
        <v>2552016696.4099998</v>
        <stp/>
        <stp>EM_S_STM07_BS</stp>
        <stp>4</stp>
        <stp>002026.SZ</stp>
        <stp>140</stp>
        <stp>2019-09-30</stp>
        <stp>1</stp>
        <tr r="L487" s="3"/>
        <tr r="L487" s="3"/>
      </tp>
      <tp>
        <v>1114250727.1800001</v>
        <stp/>
        <stp>EM_S_STM07_BS</stp>
        <stp>4</stp>
        <stp>000025.SZ</stp>
        <stp>140</stp>
        <stp>2019-09-30</stp>
        <stp>1</stp>
        <tr r="L21" s="3"/>
        <tr r="L21" s="3"/>
      </tp>
      <tp>
        <v>6445702734.6300001</v>
        <stp/>
        <stp>EM_S_STM07_BS</stp>
        <stp>4</stp>
        <stp>300015.SZ</stp>
        <stp>140</stp>
        <stp>2019-09-30</stp>
        <stp>1</stp>
        <tr r="L1417" s="3"/>
        <tr r="L1417" s="3"/>
      </tp>
      <tp>
        <v>2930250505.9499998</v>
        <stp/>
        <stp>EM_S_STM07_BS</stp>
        <stp>4</stp>
        <stp>002025.SZ</stp>
        <stp>140</stp>
        <stp>2019-09-30</stp>
        <stp>1</stp>
        <tr r="L486" s="3"/>
        <tr r="L486" s="3"/>
      </tp>
      <tp>
        <v>7189850192.2799997</v>
        <stp/>
        <stp>EM_S_STM07_BS</stp>
        <stp>4</stp>
        <stp>300014.SZ</stp>
        <stp>140</stp>
        <stp>2019-09-30</stp>
        <stp>1</stp>
        <tr r="L1416" s="3"/>
        <tr r="L1416" s="3"/>
      </tp>
      <tp>
        <v>90941769000</v>
        <stp/>
        <stp>EM_S_STM07_BS</stp>
        <stp>4</stp>
        <stp>002024.SZ</stp>
        <stp>140</stp>
        <stp>2019-09-30</stp>
        <stp>1</stp>
        <tr r="L485" s="3"/>
        <tr r="L485" s="3"/>
      </tp>
      <tp>
        <v>477458773.05000001</v>
        <stp/>
        <stp>EM_S_STM07_BS</stp>
        <stp>4</stp>
        <stp>000023.SZ</stp>
        <stp>140</stp>
        <stp>2019-09-30</stp>
        <stp>1</stp>
        <tr r="L20" s="3"/>
        <tr r="L20" s="3"/>
      </tp>
      <tp>
        <v>1434412743.73</v>
        <stp/>
        <stp>EM_S_STM07_BS</stp>
        <stp>4</stp>
        <stp>300013.SZ</stp>
        <stp>140</stp>
        <stp>2019-09-30</stp>
        <stp>1</stp>
        <tr r="L1415" s="3"/>
        <tr r="L1415" s="3"/>
      </tp>
      <tp>
        <v>3551030726.3800001</v>
        <stp/>
        <stp>EM_S_STM07_BS</stp>
        <stp>4</stp>
        <stp>002023.SZ</stp>
        <stp>140</stp>
        <stp>2019-09-30</stp>
        <stp>1</stp>
        <tr r="L484" s="3"/>
        <tr r="L484" s="3"/>
      </tp>
      <tp>
        <v>3026664980.6199999</v>
        <stp/>
        <stp>EM_S_STM07_BS</stp>
        <stp>4</stp>
        <stp>300012.SZ</stp>
        <stp>140</stp>
        <stp>2019-09-30</stp>
        <stp>1</stp>
        <tr r="L1414" s="3"/>
        <tr r="L1414" s="3"/>
      </tp>
      <tp>
        <v>2337771630.0700002</v>
        <stp/>
        <stp>EM_S_STM07_BS</stp>
        <stp>4</stp>
        <stp>002022.SZ</stp>
        <stp>140</stp>
        <stp>2019-09-30</stp>
        <stp>1</stp>
        <tr r="L483" s="3"/>
        <tr r="L483" s="3"/>
      </tp>
      <tp>
        <v>6461622647.79</v>
        <stp/>
        <stp>EM_S_STM07_BS</stp>
        <stp>4</stp>
        <stp>000021.SZ</stp>
        <stp>140</stp>
        <stp>2019-09-30</stp>
        <stp>1</stp>
        <tr r="L19" s="3"/>
        <tr r="L19" s="3"/>
      </tp>
      <tp>
        <v>1934076697.1300001</v>
        <stp/>
        <stp>EM_S_STM07_BS</stp>
        <stp>4</stp>
        <stp>300011.SZ</stp>
        <stp>140</stp>
        <stp>2019-09-30</stp>
        <stp>1</stp>
        <tr r="L1413" s="3"/>
        <tr r="L1413" s="3"/>
      </tp>
      <tp>
        <v>651624827.83000004</v>
        <stp/>
        <stp>EM_S_STM07_BS</stp>
        <stp>4</stp>
        <stp>002021.SZ</stp>
        <stp>140</stp>
        <stp>2019-09-30</stp>
        <stp>1</stp>
        <tr r="L482" s="3"/>
        <tr r="L482" s="3"/>
      </tp>
      <tp>
        <v>327344694.45999998</v>
        <stp/>
        <stp>EM_S_STM07_BS</stp>
        <stp>4</stp>
        <stp>000020.SZ</stp>
        <stp>140</stp>
        <stp>2019-09-30</stp>
        <stp>1</stp>
        <tr r="L18" s="3"/>
        <tr r="L18" s="3"/>
      </tp>
      <tp>
        <v>3360703164.2800002</v>
        <stp/>
        <stp>EM_S_STM07_BS</stp>
        <stp>4</stp>
        <stp>300010.SZ</stp>
        <stp>140</stp>
        <stp>2019-09-30</stp>
        <stp>1</stp>
        <tr r="L1412" s="3"/>
        <tr r="L1412" s="3"/>
      </tp>
      <tp>
        <v>3720840594.98</v>
        <stp/>
        <stp>EM_S_STM07_BS</stp>
        <stp>4</stp>
        <stp>002020.SZ</stp>
        <stp>140</stp>
        <stp>2019-09-30</stp>
        <stp>1</stp>
        <tr r="L481" s="3"/>
        <tr r="L481" s="3"/>
      </tp>
      <tp>
        <v>4386674480.5299997</v>
        <stp/>
        <stp>EM_S_STM07_BS</stp>
        <stp>4</stp>
        <stp>000019.SZ</stp>
        <stp>140</stp>
        <stp>2019-09-30</stp>
        <stp>1</stp>
        <tr r="L17" s="3"/>
        <tr r="L17" s="3"/>
      </tp>
      <tp>
        <v>82931310.709999993</v>
        <stp/>
        <stp>EM_S_STM07_BS</stp>
        <stp>4</stp>
        <stp>300029.SZ</stp>
        <stp>140</stp>
        <stp>2019-09-30</stp>
        <stp>1</stp>
        <tr r="L1431" s="3"/>
        <tr r="L1431" s="3"/>
      </tp>
      <tp>
        <v>7283631274.1400003</v>
        <stp/>
        <stp>EM_S_STM07_BS</stp>
        <stp>4</stp>
        <stp>002019.SZ</stp>
        <stp>140</stp>
        <stp>2019-09-30</stp>
        <stp>1</stp>
        <tr r="L480" s="3"/>
        <tr r="L480" s="3"/>
      </tp>
      <tp>
        <v>-1297416656.3499999</v>
        <stp/>
        <stp>EM_S_STM07_BS</stp>
        <stp>4</stp>
        <stp>000018.SZ</stp>
        <stp>140</stp>
        <stp>2019-09-30</stp>
        <stp>1</stp>
        <tr r="L16" s="3"/>
        <tr r="L16" s="3"/>
      </tp>
      <tp>
        <v>129590862.25</v>
        <stp/>
        <stp>EM_S_STM07_BS</stp>
        <stp>4</stp>
        <stp>300028.SZ</stp>
        <stp>140</stp>
        <stp>2019-09-30</stp>
        <stp>1</stp>
        <tr r="L1430" s="3"/>
        <tr r="L1430" s="3"/>
      </tp>
      <tp>
        <v>14547505.529999999</v>
        <stp/>
        <stp>EM_S_STM07_BS</stp>
        <stp>4</stp>
        <stp>000017.SZ</stp>
        <stp>140</stp>
        <stp>2019-09-30</stp>
        <stp>1</stp>
        <tr r="L15" s="3"/>
        <tr r="L15" s="3"/>
      </tp>
      <tp>
        <v>7972330353.8100004</v>
        <stp/>
        <stp>EM_S_STM07_BS</stp>
        <stp>4</stp>
        <stp>300027.SZ</stp>
        <stp>140</stp>
        <stp>2019-09-30</stp>
        <stp>1</stp>
        <tr r="L1429" s="3"/>
        <tr r="L1429" s="3"/>
      </tp>
      <tp>
        <v>1385556609.1099999</v>
        <stp/>
        <stp>EM_S_STM07_BS</stp>
        <stp>4</stp>
        <stp>002017.SZ</stp>
        <stp>140</stp>
        <stp>2019-09-30</stp>
        <stp>1</stp>
        <tr r="L479" s="3"/>
        <tr r="L479" s="3"/>
      </tp>
      <tp>
        <v>8334866038.71</v>
        <stp/>
        <stp>EM_S_STM07_BS</stp>
        <stp>4</stp>
        <stp>000016.SZ</stp>
        <stp>140</stp>
        <stp>2019-09-30</stp>
        <stp>1</stp>
        <tr r="L14" s="3"/>
        <tr r="L14" s="3"/>
      </tp>
      <tp>
        <v>6915189207.4399996</v>
        <stp/>
        <stp>EM_S_STM07_BS</stp>
        <stp>4</stp>
        <stp>300026.SZ</stp>
        <stp>140</stp>
        <stp>2019-09-30</stp>
        <stp>1</stp>
        <tr r="L1428" s="3"/>
        <tr r="L1428" s="3"/>
      </tp>
      <tp>
        <v>3037321228.0599999</v>
        <stp/>
        <stp>EM_S_STM07_BS</stp>
        <stp>4</stp>
        <stp>002016.SZ</stp>
        <stp>140</stp>
        <stp>2019-09-30</stp>
        <stp>1</stp>
        <tr r="L478" s="3"/>
        <tr r="L478" s="3"/>
      </tp>
      <tp>
        <v>764224639.83000004</v>
        <stp/>
        <stp>EM_S_STM07_BS</stp>
        <stp>4</stp>
        <stp>300025.SZ</stp>
        <stp>140</stp>
        <stp>2019-09-30</stp>
        <stp>1</stp>
        <tr r="L1427" s="3"/>
        <tr r="L1427" s="3"/>
      </tp>
      <tp>
        <v>4706286557.21</v>
        <stp/>
        <stp>EM_S_STM07_BS</stp>
        <stp>4</stp>
        <stp>002015.SZ</stp>
        <stp>140</stp>
        <stp>2019-09-30</stp>
        <stp>1</stp>
        <tr r="L477" s="3"/>
        <tr r="L477" s="3"/>
      </tp>
      <tp>
        <v>860256773.53999996</v>
        <stp/>
        <stp>EM_S_STM07_BS</stp>
        <stp>4</stp>
        <stp>000014.SZ</stp>
        <stp>140</stp>
        <stp>2019-09-30</stp>
        <stp>1</stp>
        <tr r="L13" s="3"/>
        <tr r="L13" s="3"/>
      </tp>
      <tp>
        <v>6427777765.9700003</v>
        <stp/>
        <stp>EM_S_STM07_BS</stp>
        <stp>4</stp>
        <stp>300024.SZ</stp>
        <stp>140</stp>
        <stp>2019-09-30</stp>
        <stp>1</stp>
        <tr r="L1426" s="3"/>
        <tr r="L1426" s="3"/>
      </tp>
      <tp>
        <v>1773861975.73</v>
        <stp/>
        <stp>EM_S_STM07_BS</stp>
        <stp>4</stp>
        <stp>002014.SZ</stp>
        <stp>140</stp>
        <stp>2019-09-30</stp>
        <stp>1</stp>
        <tr r="L476" s="3"/>
        <tr r="L476" s="3"/>
      </tp>
      <tp>
        <v>310420888.60000002</v>
        <stp/>
        <stp>EM_S_STM07_BS</stp>
        <stp>4</stp>
        <stp>300023.SZ</stp>
        <stp>140</stp>
        <stp>2019-09-30</stp>
        <stp>1</stp>
        <tr r="L1425" s="3"/>
        <tr r="L1425" s="3"/>
      </tp>
      <tp>
        <v>9610341234.2600002</v>
        <stp/>
        <stp>EM_S_STM07_BS</stp>
        <stp>4</stp>
        <stp>002013.SZ</stp>
        <stp>140</stp>
        <stp>2019-09-30</stp>
        <stp>1</stp>
        <tr r="L475" s="3"/>
        <tr r="L475" s="3"/>
      </tp>
      <tp>
        <v>9546827355</v>
        <stp/>
        <stp>EM_S_STM07_BS</stp>
        <stp>4</stp>
        <stp>000012.SZ</stp>
        <stp>140</stp>
        <stp>2019-09-30</stp>
        <stp>1</stp>
        <tr r="L12" s="3"/>
        <tr r="L12" s="3"/>
      </tp>
      <tp>
        <v>164116994.28999999</v>
        <stp/>
        <stp>EM_S_STM07_BS</stp>
        <stp>4</stp>
        <stp>300022.SZ</stp>
        <stp>140</stp>
        <stp>2019-09-30</stp>
        <stp>1</stp>
        <tr r="L1424" s="3"/>
        <tr r="L1424" s="3"/>
      </tp>
      <tp>
        <v>1271447197.97</v>
        <stp/>
        <stp>EM_S_STM07_BS</stp>
        <stp>4</stp>
        <stp>002012.SZ</stp>
        <stp>140</stp>
        <stp>2019-09-30</stp>
        <stp>1</stp>
        <tr r="L474" s="3"/>
        <tr r="L474" s="3"/>
      </tp>
      <tp>
        <v>3261058125.0500002</v>
        <stp/>
        <stp>EM_S_STM07_BS</stp>
        <stp>4</stp>
        <stp>000011.SZ</stp>
        <stp>140</stp>
        <stp>2019-09-30</stp>
        <stp>1</stp>
        <tr r="L11" s="3"/>
        <tr r="L11" s="3"/>
      </tp>
      <tp>
        <v>1447698914.4300001</v>
        <stp/>
        <stp>EM_S_STM07_BS</stp>
        <stp>4</stp>
        <stp>300021.SZ</stp>
        <stp>140</stp>
        <stp>2019-09-30</stp>
        <stp>1</stp>
        <tr r="L1423" s="3"/>
        <tr r="L1423" s="3"/>
      </tp>
      <tp>
        <v>2742464131.9200001</v>
        <stp/>
        <stp>EM_S_STM07_BS</stp>
        <stp>4</stp>
        <stp>002011.SZ</stp>
        <stp>140</stp>
        <stp>2019-09-30</stp>
        <stp>1</stp>
        <tr r="L473" s="3"/>
        <tr r="L473" s="3"/>
      </tp>
      <tp>
        <v>441316646.17000002</v>
        <stp/>
        <stp>EM_S_STM07_BS</stp>
        <stp>4</stp>
        <stp>000010.SZ</stp>
        <stp>140</stp>
        <stp>2019-09-30</stp>
        <stp>1</stp>
        <tr r="L10" s="3"/>
        <tr r="L10" s="3"/>
      </tp>
      <tp>
        <v>3320860592.8899999</v>
        <stp/>
        <stp>EM_S_STM07_BS</stp>
        <stp>4</stp>
        <stp>300020.SZ</stp>
        <stp>140</stp>
        <stp>2019-09-30</stp>
        <stp>1</stp>
        <tr r="L1422" s="3"/>
        <tr r="L1422" s="3"/>
      </tp>
      <tp>
        <v>13095596207.030001</v>
        <stp/>
        <stp>EM_S_STM07_BS</stp>
        <stp>4</stp>
        <stp>002010.SZ</stp>
        <stp>140</stp>
        <stp>2019-09-30</stp>
        <stp>1</stp>
        <tr r="L472" s="3"/>
        <tr r="L472" s="3"/>
      </tp>
      <tp>
        <v>5388966574.1499996</v>
        <stp/>
        <stp>EM_S_STM07_BS</stp>
        <stp>4</stp>
        <stp>000009.SZ</stp>
        <stp>140</stp>
        <stp>2019-09-30</stp>
        <stp>1</stp>
        <tr r="L9" s="3"/>
        <tr r="L9" s="3"/>
      </tp>
      <tp>
        <v>2532326770.0100002</v>
        <stp/>
        <stp>EM_S_STM07_BS</stp>
        <stp>4</stp>
        <stp>300039.SZ</stp>
        <stp>140</stp>
        <stp>2019-09-30</stp>
        <stp>1</stp>
        <tr r="L1441" s="3"/>
        <tr r="L1441" s="3"/>
      </tp>
      <tp>
        <v>2026102843.9000001</v>
        <stp/>
        <stp>EM_S_STM07_BS</stp>
        <stp>4</stp>
        <stp>002009.SZ</stp>
        <stp>140</stp>
        <stp>2019-09-30</stp>
        <stp>1</stp>
        <tr r="L471" s="3"/>
        <tr r="L471" s="3"/>
      </tp>
      <tp>
        <v>7206090304.8699999</v>
        <stp/>
        <stp>EM_S_STM07_BS</stp>
        <stp>4</stp>
        <stp>000008.SZ</stp>
        <stp>140</stp>
        <stp>2019-09-30</stp>
        <stp>1</stp>
        <tr r="L8" s="3"/>
        <tr r="L8" s="3"/>
      </tp>
      <tp>
        <v>10992933606.74</v>
        <stp/>
        <stp>EM_S_STM07_BS</stp>
        <stp>4</stp>
        <stp>300038.SZ</stp>
        <stp>140</stp>
        <stp>2019-09-30</stp>
        <stp>1</stp>
        <tr r="L1440" s="3"/>
        <tr r="L1440" s="3"/>
      </tp>
      <tp>
        <v>8727997180.8799992</v>
        <stp/>
        <stp>EM_S_STM07_BS</stp>
        <stp>4</stp>
        <stp>002008.SZ</stp>
        <stp>140</stp>
        <stp>2019-09-30</stp>
        <stp>1</stp>
        <tr r="L470" s="3"/>
        <tr r="L470" s="3"/>
      </tp>
      <tp>
        <v>181402186.84999999</v>
        <stp/>
        <stp>EM_S_STM07_BS</stp>
        <stp>4</stp>
        <stp>000007.SZ</stp>
        <stp>140</stp>
        <stp>2019-09-30</stp>
        <stp>1</stp>
        <tr r="L7" s="3"/>
        <tr r="L7" s="3"/>
      </tp>
      <tp>
        <v>3042087728.1599998</v>
        <stp/>
        <stp>EM_S_STM07_BS</stp>
        <stp>4</stp>
        <stp>300037.SZ</stp>
        <stp>140</stp>
        <stp>2019-09-30</stp>
        <stp>1</stp>
        <tr r="L1439" s="3"/>
        <tr r="L1439" s="3"/>
      </tp>
      <tp>
        <v>6222838280.4700003</v>
        <stp/>
        <stp>EM_S_STM07_BS</stp>
        <stp>4</stp>
        <stp>002007.SZ</stp>
        <stp>140</stp>
        <stp>2019-09-30</stp>
        <stp>1</stp>
        <tr r="L469" s="3"/>
        <tr r="L469" s="3"/>
      </tp>
      <tp>
        <v>6386256241.25</v>
        <stp/>
        <stp>EM_S_STM07_BS</stp>
        <stp>4</stp>
        <stp>000006.SZ</stp>
        <stp>140</stp>
        <stp>2019-09-30</stp>
        <stp>1</stp>
        <tr r="L6" s="3"/>
        <tr r="L6" s="3"/>
      </tp>
      <tp>
        <v>2036123819.1099999</v>
        <stp/>
        <stp>EM_S_STM07_BS</stp>
        <stp>4</stp>
        <stp>300036.SZ</stp>
        <stp>140</stp>
        <stp>2019-09-30</stp>
        <stp>1</stp>
        <tr r="L1438" s="3"/>
        <tr r="L1438" s="3"/>
      </tp>
      <tp>
        <v>960764468</v>
        <stp/>
        <stp>EM_S_STM07_BS</stp>
        <stp>4</stp>
        <stp>002006.SZ</stp>
        <stp>140</stp>
        <stp>2019-09-30</stp>
        <stp>1</stp>
        <tr r="L468" s="3"/>
        <tr r="L468" s="3"/>
      </tp>
      <tp>
        <v>1536729339.1800001</v>
        <stp/>
        <stp>EM_S_STM07_BS</stp>
        <stp>4</stp>
        <stp>000005.SZ</stp>
        <stp>140</stp>
        <stp>2019-09-30</stp>
        <stp>1</stp>
        <tr r="L5" s="3"/>
        <tr r="L5" s="3"/>
      </tp>
      <tp>
        <v>1368738130.5899999</v>
        <stp/>
        <stp>EM_S_STM07_BS</stp>
        <stp>4</stp>
        <stp>300035.SZ</stp>
        <stp>140</stp>
        <stp>2019-09-30</stp>
        <stp>1</stp>
        <tr r="L1437" s="3"/>
        <tr r="L1437" s="3"/>
      </tp>
      <tp>
        <v>2107964317.2</v>
        <stp/>
        <stp>EM_S_STM07_BS</stp>
        <stp>4</stp>
        <stp>002005.SZ</stp>
        <stp>140</stp>
        <stp>2019-09-30</stp>
        <stp>1</stp>
        <tr r="L467" s="3"/>
        <tr r="L467" s="3"/>
      </tp>
      <tp>
        <v>99294631.209999993</v>
        <stp/>
        <stp>EM_S_STM07_BS</stp>
        <stp>4</stp>
        <stp>000004.SZ</stp>
        <stp>140</stp>
        <stp>2019-09-30</stp>
        <stp>1</stp>
        <tr r="L4" s="3"/>
        <tr r="L4" s="3"/>
      </tp>
      <tp>
        <v>2089744236.0899999</v>
        <stp/>
        <stp>EM_S_STM07_BS</stp>
        <stp>4</stp>
        <stp>300034.SZ</stp>
        <stp>140</stp>
        <stp>2019-09-30</stp>
        <stp>1</stp>
        <tr r="L1436" s="3"/>
        <tr r="L1436" s="3"/>
      </tp>
      <tp>
        <v>9127322766.1100006</v>
        <stp/>
        <stp>EM_S_STM07_BS</stp>
        <stp>4</stp>
        <stp>002004.SZ</stp>
        <stp>140</stp>
        <stp>2019-09-30</stp>
        <stp>1</stp>
        <tr r="L466" s="3"/>
        <tr r="L466" s="3"/>
      </tp>
      <tp>
        <v>3553241074.7399998</v>
        <stp/>
        <stp>EM_S_STM07_BS</stp>
        <stp>4</stp>
        <stp>300033.SZ</stp>
        <stp>140</stp>
        <stp>2019-09-30</stp>
        <stp>1</stp>
        <tr r="L1435" s="3"/>
        <tr r="L1435" s="3"/>
      </tp>
      <tp>
        <v>2407780470.3299999</v>
        <stp/>
        <stp>EM_S_STM07_BS</stp>
        <stp>4</stp>
        <stp>002003.SZ</stp>
        <stp>140</stp>
        <stp>2019-09-30</stp>
        <stp>1</stp>
        <tr r="L465" s="3"/>
        <tr r="L465" s="3"/>
      </tp>
      <tp>
        <v>167273827178.07001</v>
        <stp/>
        <stp>EM_S_STM07_BS</stp>
        <stp>4</stp>
        <stp>000002.SZ</stp>
        <stp>140</stp>
        <stp>2019-09-30</stp>
        <stp>1</stp>
        <tr r="L3" s="3"/>
        <tr r="L3" s="3"/>
      </tp>
      <tp>
        <v>1380574801.1400001</v>
        <stp/>
        <stp>EM_S_STM07_BS</stp>
        <stp>4</stp>
        <stp>300032.SZ</stp>
        <stp>140</stp>
        <stp>2019-09-30</stp>
        <stp>1</stp>
        <tr r="L1434" s="3"/>
        <tr r="L1434" s="3"/>
      </tp>
      <tp>
        <v>6554801231.96</v>
        <stp/>
        <stp>EM_S_STM07_BS</stp>
        <stp>4</stp>
        <stp>002002.SZ</stp>
        <stp>140</stp>
        <stp>2019-09-30</stp>
        <stp>1</stp>
        <tr r="L464" s="3"/>
        <tr r="L464" s="3"/>
      </tp>
      <tp>
        <v>288073000000</v>
        <stp/>
        <stp>EM_S_STM07_BS</stp>
        <stp>4</stp>
        <stp>000001.SZ</stp>
        <stp>140</stp>
        <stp>2019-09-30</stp>
        <stp>1</stp>
        <tr r="L2" s="3"/>
        <tr r="L2" s="3"/>
      </tp>
      <tp>
        <v>2542325473.8800001</v>
        <stp/>
        <stp>EM_S_STM07_BS</stp>
        <stp>4</stp>
        <stp>300031.SZ</stp>
        <stp>140</stp>
        <stp>2019-09-30</stp>
        <stp>1</stp>
        <tr r="L1433" s="3"/>
        <tr r="L1433" s="3"/>
      </tp>
      <tp>
        <v>16393545462.43</v>
        <stp/>
        <stp>EM_S_STM07_BS</stp>
        <stp>4</stp>
        <stp>002001.SZ</stp>
        <stp>140</stp>
        <stp>2019-09-30</stp>
        <stp>1</stp>
        <tr r="L463" s="3"/>
        <tr r="L463" s="3"/>
      </tp>
      <tp>
        <v>834062594.46000004</v>
        <stp/>
        <stp>EM_S_STM07_BS</stp>
        <stp>4</stp>
        <stp>300030.SZ</stp>
        <stp>140</stp>
        <stp>2019-09-30</stp>
        <stp>1</stp>
        <tr r="L1432" s="3"/>
        <tr r="L1432" s="3"/>
      </tp>
      <tp>
        <v>1351906339.51</v>
        <stp/>
        <stp>EM_S_STM07_BS</stp>
        <stp>4</stp>
        <stp>300049.SZ</stp>
        <stp>140</stp>
        <stp>2019-09-30</stp>
        <stp>1</stp>
        <tr r="L1451" s="3"/>
        <tr r="L1451" s="3"/>
      </tp>
      <tp>
        <v>1679532286.5899999</v>
        <stp/>
        <stp>EM_S_STM07_BS</stp>
        <stp>4</stp>
        <stp>002079.SZ</stp>
        <stp>140</stp>
        <stp>2019-09-30</stp>
        <stp>1</stp>
        <tr r="L539" s="3"/>
        <tr r="L539" s="3"/>
      </tp>
      <tp>
        <v>6376851042.5500002</v>
        <stp/>
        <stp>EM_S_STM07_BS</stp>
        <stp>4</stp>
        <stp>000078.SZ</stp>
        <stp>140</stp>
        <stp>2019-09-30</stp>
        <stp>1</stp>
        <tr r="L56" s="3"/>
        <tr r="L56" s="3"/>
      </tp>
      <tp>
        <v>2257303267.8499999</v>
        <stp/>
        <stp>EM_S_STM07_BS</stp>
        <stp>4</stp>
        <stp>300048.SZ</stp>
        <stp>140</stp>
        <stp>2019-09-30</stp>
        <stp>1</stp>
        <tr r="L1450" s="3"/>
        <tr r="L1450" s="3"/>
      </tp>
      <tp>
        <v>13957463385.540001</v>
        <stp/>
        <stp>EM_S_STM07_BS</stp>
        <stp>4</stp>
        <stp>002078.SZ</stp>
        <stp>140</stp>
        <stp>2019-09-30</stp>
        <stp>1</stp>
        <tr r="L538" s="3"/>
        <tr r="L538" s="3"/>
      </tp>
      <tp>
        <v>3083242441.6799998</v>
        <stp/>
        <stp>EM_S_STM07_BS</stp>
        <stp>4</stp>
        <stp>300047.SZ</stp>
        <stp>140</stp>
        <stp>2019-09-30</stp>
        <stp>1</stp>
        <tr r="L1449" s="3"/>
        <tr r="L1449" s="3"/>
      </tp>
      <tp>
        <v>2999338102.98</v>
        <stp/>
        <stp>EM_S_STM07_BS</stp>
        <stp>4</stp>
        <stp>002077.SZ</stp>
        <stp>140</stp>
        <stp>2019-09-30</stp>
        <stp>1</stp>
        <tr r="L537" s="3"/>
        <tr r="L537" s="3"/>
      </tp>
      <tp>
        <v>904569047.49000001</v>
        <stp/>
        <stp>EM_S_STM07_BS</stp>
        <stp>4</stp>
        <stp>300046.SZ</stp>
        <stp>140</stp>
        <stp>2019-09-30</stp>
        <stp>1</stp>
        <tr r="L1448" s="3"/>
        <tr r="L1448" s="3"/>
      </tp>
      <tp>
        <v>219863567.46000001</v>
        <stp/>
        <stp>EM_S_STM07_BS</stp>
        <stp>4</stp>
        <stp>002076.SZ</stp>
        <stp>140</stp>
        <stp>2019-09-30</stp>
        <stp>1</stp>
        <tr r="L536" s="3"/>
        <tr r="L536" s="3"/>
      </tp>
      <tp>
        <v>1896749834.6199999</v>
        <stp/>
        <stp>EM_S_STM07_BS</stp>
        <stp>4</stp>
        <stp>300045.SZ</stp>
        <stp>140</stp>
        <stp>2019-09-30</stp>
        <stp>1</stp>
        <tr r="L1447" s="3"/>
        <tr r="L1447" s="3"/>
      </tp>
      <tp>
        <v>4804790592.9499998</v>
        <stp/>
        <stp>EM_S_STM07_BS</stp>
        <stp>4</stp>
        <stp>002075.SZ</stp>
        <stp>140</stp>
        <stp>2019-09-30</stp>
        <stp>1</stp>
        <tr r="L535" s="3"/>
        <tr r="L535" s="3"/>
      </tp>
      <tp>
        <v>2436556066.8800001</v>
        <stp/>
        <stp>EM_S_STM07_BS</stp>
        <stp>4</stp>
        <stp>300044.SZ</stp>
        <stp>140</stp>
        <stp>2019-09-30</stp>
        <stp>1</stp>
        <tr r="L1446" s="3"/>
        <tr r="L1446" s="3"/>
      </tp>
      <tp>
        <v>8973336060.0900002</v>
        <stp/>
        <stp>EM_S_STM07_BS</stp>
        <stp>4</stp>
        <stp>002074.SZ</stp>
        <stp>140</stp>
        <stp>2019-09-30</stp>
        <stp>1</stp>
        <tr r="L534" s="3"/>
        <tr r="L534" s="3"/>
      </tp>
      <tp>
        <v>3080352900.1900001</v>
        <stp/>
        <stp>EM_S_STM07_BS</stp>
        <stp>4</stp>
        <stp>300043.SZ</stp>
        <stp>140</stp>
        <stp>2019-09-30</stp>
        <stp>1</stp>
        <tr r="L1445" s="3"/>
        <tr r="L1445" s="3"/>
      </tp>
      <tp>
        <v>4324260356.9200001</v>
        <stp/>
        <stp>EM_S_STM07_BS</stp>
        <stp>4</stp>
        <stp>002073.SZ</stp>
        <stp>140</stp>
        <stp>2019-09-30</stp>
        <stp>1</stp>
        <tr r="L533" s="3"/>
        <tr r="L533" s="3"/>
      </tp>
      <tp>
        <v>981549434.87</v>
        <stp/>
        <stp>EM_S_STM07_BS</stp>
        <stp>4</stp>
        <stp>300042.SZ</stp>
        <stp>140</stp>
        <stp>2019-09-30</stp>
        <stp>1</stp>
        <tr r="L1444" s="3"/>
        <tr r="L1444" s="3"/>
      </tp>
      <tp>
        <v>-208328030.09999999</v>
        <stp/>
        <stp>EM_S_STM07_BS</stp>
        <stp>4</stp>
        <stp>002072.SZ</stp>
        <stp>140</stp>
        <stp>2019-09-30</stp>
        <stp>1</stp>
        <tr r="L532" s="3"/>
        <tr r="L532" s="3"/>
      </tp>
      <tp>
        <v>1665648656.6900001</v>
        <stp/>
        <stp>EM_S_STM07_BS</stp>
        <stp>4</stp>
        <stp>300041.SZ</stp>
        <stp>140</stp>
        <stp>2019-09-30</stp>
        <stp>1</stp>
        <tr r="L1443" s="3"/>
        <tr r="L1443" s="3"/>
      </tp>
      <tp>
        <v>196989639.52000001</v>
        <stp/>
        <stp>EM_S_STM07_BS</stp>
        <stp>4</stp>
        <stp>002071.SZ</stp>
        <stp>140</stp>
        <stp>2019-09-30</stp>
        <stp>1</stp>
        <tr r="L531" s="3"/>
        <tr r="L531" s="3"/>
      </tp>
      <tp>
        <v>2678198778.1399999</v>
        <stp/>
        <stp>EM_S_STM07_BS</stp>
        <stp>4</stp>
        <stp>000070.SZ</stp>
        <stp>140</stp>
        <stp>2019-09-30</stp>
        <stp>1</stp>
        <tr r="L55" s="3"/>
        <tr r="L55" s="3"/>
      </tp>
      <tp>
        <v>2026109156.7</v>
        <stp/>
        <stp>EM_S_STM07_BS</stp>
        <stp>4</stp>
        <stp>300040.SZ</stp>
        <stp>140</stp>
        <stp>2019-09-30</stp>
        <stp>1</stp>
        <tr r="L1442" s="3"/>
        <tr r="L1442" s="3"/>
      </tp>
      <tp>
        <v>62332462860.32</v>
        <stp/>
        <stp>EM_S_STM07_BS</stp>
        <stp>4</stp>
        <stp>000069.SZ</stp>
        <stp>140</stp>
        <stp>2019-09-30</stp>
        <stp>1</stp>
        <tr r="L54" s="3"/>
        <tr r="L54" s="3"/>
      </tp>
      <tp>
        <v>20777008491.75</v>
        <stp/>
        <stp>EM_S_STM07_BS</stp>
        <stp>4</stp>
        <stp>300059.SZ</stp>
        <stp>140</stp>
        <stp>2019-09-30</stp>
        <stp>1</stp>
        <tr r="L1461" s="3"/>
        <tr r="L1461" s="3"/>
      </tp>
      <tp>
        <v>355533073.58999997</v>
        <stp/>
        <stp>EM_S_STM07_BS</stp>
        <stp>4</stp>
        <stp>002069.SZ</stp>
        <stp>140</stp>
        <stp>2019-09-30</stp>
        <stp>1</stp>
        <tr r="L530" s="3"/>
        <tr r="L530" s="3"/>
      </tp>
      <tp>
        <v>450972648.95999998</v>
        <stp/>
        <stp>EM_S_STM07_BS</stp>
        <stp>4</stp>
        <stp>000068.SZ</stp>
        <stp>140</stp>
        <stp>2019-09-30</stp>
        <stp>1</stp>
        <tr r="L53" s="3"/>
        <tr r="L53" s="3"/>
      </tp>
      <tp>
        <v>8708205806.75</v>
        <stp/>
        <stp>EM_S_STM07_BS</stp>
        <stp>4</stp>
        <stp>300058.SZ</stp>
        <stp>140</stp>
        <stp>2019-09-30</stp>
        <stp>1</stp>
        <tr r="L1460" s="3"/>
        <tr r="L1460" s="3"/>
      </tp>
      <tp>
        <v>3031617513.48</v>
        <stp/>
        <stp>EM_S_STM07_BS</stp>
        <stp>4</stp>
        <stp>002068.SZ</stp>
        <stp>140</stp>
        <stp>2019-09-30</stp>
        <stp>1</stp>
        <tr r="L529" s="3"/>
        <tr r="L529" s="3"/>
      </tp>
      <tp>
        <v>3306384810.6199999</v>
        <stp/>
        <stp>EM_S_STM07_BS</stp>
        <stp>4</stp>
        <stp>300057.SZ</stp>
        <stp>140</stp>
        <stp>2019-09-30</stp>
        <stp>1</stp>
        <tr r="L1459" s="3"/>
        <tr r="L1459" s="3"/>
      </tp>
      <tp>
        <v>4340382234.5200005</v>
        <stp/>
        <stp>EM_S_STM07_BS</stp>
        <stp>4</stp>
        <stp>002067.SZ</stp>
        <stp>140</stp>
        <stp>2019-09-30</stp>
        <stp>1</stp>
        <tr r="L528" s="3"/>
        <tr r="L528" s="3"/>
      </tp>
      <tp>
        <v>6258082317.6599998</v>
        <stp/>
        <stp>EM_S_STM07_BS</stp>
        <stp>4</stp>
        <stp>000066.SZ</stp>
        <stp>140</stp>
        <stp>2019-09-30</stp>
        <stp>1</stp>
        <tr r="L52" s="3"/>
        <tr r="L52" s="3"/>
      </tp>
      <tp>
        <v>875655216.88999999</v>
        <stp/>
        <stp>EM_S_STM07_BS</stp>
        <stp>4</stp>
        <stp>300056.SZ</stp>
        <stp>140</stp>
        <stp>2019-09-30</stp>
        <stp>1</stp>
        <tr r="L1458" s="3"/>
        <tr r="L1458" s="3"/>
      </tp>
      <tp>
        <v>436213473.73000002</v>
        <stp/>
        <stp>EM_S_STM07_BS</stp>
        <stp>4</stp>
        <stp>002066.SZ</stp>
        <stp>140</stp>
        <stp>2019-09-30</stp>
        <stp>1</stp>
        <tr r="L527" s="3"/>
        <tr r="L527" s="3"/>
      </tp>
      <tp>
        <v>4612740390.1000004</v>
        <stp/>
        <stp>EM_S_STM07_BS</stp>
        <stp>4</stp>
        <stp>000065.SZ</stp>
        <stp>140</stp>
        <stp>2019-09-30</stp>
        <stp>1</stp>
        <tr r="L51" s="3"/>
        <tr r="L51" s="3"/>
      </tp>
      <tp>
        <v>5791405451.1300001</v>
        <stp/>
        <stp>EM_S_STM07_BS</stp>
        <stp>4</stp>
        <stp>300055.SZ</stp>
        <stp>140</stp>
        <stp>2019-09-30</stp>
        <stp>1</stp>
        <tr r="L1457" s="3"/>
        <tr r="L1457" s="3"/>
      </tp>
      <tp>
        <v>9610911158.5300007</v>
        <stp/>
        <stp>EM_S_STM07_BS</stp>
        <stp>4</stp>
        <stp>002065.SZ</stp>
        <stp>140</stp>
        <stp>2019-09-30</stp>
        <stp>1</stp>
        <tr r="L526" s="3"/>
        <tr r="L526" s="3"/>
      </tp>
      <tp>
        <v>3764721659.5999999</v>
        <stp/>
        <stp>EM_S_STM07_BS</stp>
        <stp>4</stp>
        <stp>300054.SZ</stp>
        <stp>140</stp>
        <stp>2019-09-30</stp>
        <stp>1</stp>
        <tr r="L1456" s="3"/>
        <tr r="L1456" s="3"/>
      </tp>
      <tp>
        <v>4107894901.75</v>
        <stp/>
        <stp>EM_S_STM07_BS</stp>
        <stp>4</stp>
        <stp>002064.SZ</stp>
        <stp>140</stp>
        <stp>2019-09-30</stp>
        <stp>1</stp>
        <tr r="L525" s="3"/>
        <tr r="L525" s="3"/>
      </tp>
      <tp>
        <v>27766072000</v>
        <stp/>
        <stp>EM_S_STM07_BS</stp>
        <stp>4</stp>
        <stp>000063.SZ</stp>
        <stp>140</stp>
        <stp>2019-09-30</stp>
        <stp>1</stp>
        <tr r="L50" s="3"/>
        <tr r="L50" s="3"/>
      </tp>
      <tp>
        <v>3245242035.4499998</v>
        <stp/>
        <stp>EM_S_STM07_BS</stp>
        <stp>4</stp>
        <stp>300053.SZ</stp>
        <stp>140</stp>
        <stp>2019-09-30</stp>
        <stp>1</stp>
        <tr r="L1455" s="3"/>
        <tr r="L1455" s="3"/>
      </tp>
      <tp>
        <v>2344603595</v>
        <stp/>
        <stp>EM_S_STM07_BS</stp>
        <stp>4</stp>
        <stp>002063.SZ</stp>
        <stp>140</stp>
        <stp>2019-09-30</stp>
        <stp>1</stp>
        <tr r="L524" s="3"/>
        <tr r="L524" s="3"/>
      </tp>
      <tp>
        <v>5036129051.1499996</v>
        <stp/>
        <stp>EM_S_STM07_BS</stp>
        <stp>4</stp>
        <stp>000062.SZ</stp>
        <stp>140</stp>
        <stp>2019-09-30</stp>
        <stp>1</stp>
        <tr r="L49" s="3"/>
        <tr r="L49" s="3"/>
      </tp>
      <tp>
        <v>849680905.13</v>
        <stp/>
        <stp>EM_S_STM07_BS</stp>
        <stp>4</stp>
        <stp>300052.SZ</stp>
        <stp>140</stp>
        <stp>2019-09-30</stp>
        <stp>1</stp>
        <tr r="L1454" s="3"/>
        <tr r="L1454" s="3"/>
      </tp>
      <tp>
        <v>3118613928.04</v>
        <stp/>
        <stp>EM_S_STM07_BS</stp>
        <stp>4</stp>
        <stp>002062.SZ</stp>
        <stp>140</stp>
        <stp>2019-09-30</stp>
        <stp>1</stp>
        <tr r="L523" s="3"/>
        <tr r="L523" s="3"/>
      </tp>
      <tp>
        <v>5048234330.4799995</v>
        <stp/>
        <stp>EM_S_STM07_BS</stp>
        <stp>4</stp>
        <stp>000061.SZ</stp>
        <stp>140</stp>
        <stp>2019-09-30</stp>
        <stp>1</stp>
        <tr r="L48" s="3"/>
        <tr r="L48" s="3"/>
      </tp>
      <tp>
        <v>592409911.30999994</v>
        <stp/>
        <stp>EM_S_STM07_BS</stp>
        <stp>4</stp>
        <stp>300051.SZ</stp>
        <stp>140</stp>
        <stp>2019-09-30</stp>
        <stp>1</stp>
        <tr r="L1453" s="3"/>
        <tr r="L1453" s="3"/>
      </tp>
      <tp>
        <v>7426026930.79</v>
        <stp/>
        <stp>EM_S_STM07_BS</stp>
        <stp>4</stp>
        <stp>002061.SZ</stp>
        <stp>140</stp>
        <stp>2019-09-30</stp>
        <stp>1</stp>
        <tr r="L522" s="3"/>
        <tr r="L522" s="3"/>
      </tp>
      <tp>
        <v>10729259848.74</v>
        <stp/>
        <stp>EM_S_STM07_BS</stp>
        <stp>4</stp>
        <stp>000060.SZ</stp>
        <stp>140</stp>
        <stp>2019-09-30</stp>
        <stp>1</stp>
        <tr r="L47" s="3"/>
        <tr r="L47" s="3"/>
      </tp>
      <tp>
        <v>2881874256.0599999</v>
        <stp/>
        <stp>EM_S_STM07_BS</stp>
        <stp>4</stp>
        <stp>300050.SZ</stp>
        <stp>140</stp>
        <stp>2019-09-30</stp>
        <stp>1</stp>
        <tr r="L1452" s="3"/>
        <tr r="L1452" s="3"/>
      </tp>
      <tp>
        <v>3134798135.9099998</v>
        <stp/>
        <stp>EM_S_STM07_BS</stp>
        <stp>4</stp>
        <stp>002060.SZ</stp>
        <stp>140</stp>
        <stp>2019-09-30</stp>
        <stp>1</stp>
        <tr r="L521" s="3"/>
        <tr r="L521" s="3"/>
      </tp>
      <tp>
        <v>13716385742.48</v>
        <stp/>
        <stp>EM_S_STM07_BS</stp>
        <stp>4</stp>
        <stp>000059.SZ</stp>
        <stp>140</stp>
        <stp>2019-09-30</stp>
        <stp>1</stp>
        <tr r="L46" s="3"/>
        <tr r="L46" s="3"/>
      </tp>
      <tp>
        <v>347085696.48000002</v>
        <stp/>
        <stp>EM_S_STM07_BS</stp>
        <stp>4</stp>
        <stp>300069.SZ</stp>
        <stp>140</stp>
        <stp>2019-09-30</stp>
        <stp>1</stp>
        <tr r="L1470" s="3"/>
        <tr r="L1470" s="3"/>
      </tp>
      <tp>
        <v>2333359234.48</v>
        <stp/>
        <stp>EM_S_STM07_BS</stp>
        <stp>4</stp>
        <stp>002059.SZ</stp>
        <stp>140</stp>
        <stp>2019-09-30</stp>
        <stp>1</stp>
        <tr r="L520" s="3"/>
        <tr r="L520" s="3"/>
      </tp>
      <tp>
        <v>1926003299.1700001</v>
        <stp/>
        <stp>EM_S_STM07_BS</stp>
        <stp>4</stp>
        <stp>000058.SZ</stp>
        <stp>140</stp>
        <stp>2019-09-30</stp>
        <stp>1</stp>
        <tr r="L45" s="3"/>
        <tr r="L45" s="3"/>
      </tp>
      <tp>
        <v>6427753086.8000002</v>
        <stp/>
        <stp>EM_S_STM07_BS</stp>
        <stp>4</stp>
        <stp>300068.SZ</stp>
        <stp>140</stp>
        <stp>2019-09-30</stp>
        <stp>1</stp>
        <tr r="L1469" s="3"/>
        <tr r="L1469" s="3"/>
      </tp>
      <tp>
        <v>183183183.44</v>
        <stp/>
        <stp>EM_S_STM07_BS</stp>
        <stp>4</stp>
        <stp>002058.SZ</stp>
        <stp>140</stp>
        <stp>2019-09-30</stp>
        <stp>1</stp>
        <tr r="L519" s="3"/>
        <tr r="L519" s="3"/>
      </tp>
      <tp>
        <v>1660382370.21</v>
        <stp/>
        <stp>EM_S_STM07_BS</stp>
        <stp>4</stp>
        <stp>300067.SZ</stp>
        <stp>140</stp>
        <stp>2019-09-30</stp>
        <stp>1</stp>
        <tr r="L1468" s="3"/>
        <tr r="L1468" s="3"/>
      </tp>
      <tp>
        <v>1399429216.3299999</v>
        <stp/>
        <stp>EM_S_STM07_BS</stp>
        <stp>4</stp>
        <stp>002057.SZ</stp>
        <stp>140</stp>
        <stp>2019-09-30</stp>
        <stp>1</stp>
        <tr r="L518" s="3"/>
        <tr r="L518" s="3"/>
      </tp>
      <tp>
        <v>5449661566.3900003</v>
        <stp/>
        <stp>EM_S_STM07_BS</stp>
        <stp>4</stp>
        <stp>000056.SZ</stp>
        <stp>140</stp>
        <stp>2019-09-30</stp>
        <stp>1</stp>
        <tr r="L44" s="3"/>
        <tr r="L44" s="3"/>
      </tp>
      <tp>
        <v>1695639039.8800001</v>
        <stp/>
        <stp>EM_S_STM07_BS</stp>
        <stp>4</stp>
        <stp>300066.SZ</stp>
        <stp>140</stp>
        <stp>2019-09-30</stp>
        <stp>1</stp>
        <tr r="L1467" s="3"/>
        <tr r="L1467" s="3"/>
      </tp>
      <tp>
        <v>5125658431.2600002</v>
        <stp/>
        <stp>EM_S_STM07_BS</stp>
        <stp>4</stp>
        <stp>002056.SZ</stp>
        <stp>140</stp>
        <stp>2019-09-30</stp>
        <stp>1</stp>
        <tr r="L517" s="3"/>
        <tr r="L517" s="3"/>
      </tp>
      <tp>
        <v>5051483434.6000004</v>
        <stp/>
        <stp>EM_S_STM07_BS</stp>
        <stp>4</stp>
        <stp>000055.SZ</stp>
        <stp>140</stp>
        <stp>2019-09-30</stp>
        <stp>1</stp>
        <tr r="L43" s="3"/>
        <tr r="L43" s="3"/>
      </tp>
      <tp>
        <v>1773620578.9200001</v>
        <stp/>
        <stp>EM_S_STM07_BS</stp>
        <stp>4</stp>
        <stp>300065.SZ</stp>
        <stp>140</stp>
        <stp>2019-09-30</stp>
        <stp>1</stp>
        <tr r="L1466" s="3"/>
        <tr r="L1466" s="3"/>
      </tp>
      <tp>
        <v>2748198998.3400002</v>
        <stp/>
        <stp>EM_S_STM07_BS</stp>
        <stp>4</stp>
        <stp>002055.SZ</stp>
        <stp>140</stp>
        <stp>2019-09-30</stp>
        <stp>1</stp>
        <tr r="L516" s="3"/>
        <tr r="L516" s="3"/>
      </tp>
      <tp>
        <v>6988237874.0600004</v>
        <stp/>
        <stp>EM_S_STM07_BS</stp>
        <stp>4</stp>
        <stp>300064.SZ</stp>
        <stp>140</stp>
        <stp>2019-09-30</stp>
        <stp>1</stp>
        <tr r="L1465" s="3"/>
        <tr r="L1465" s="3"/>
      </tp>
      <tp>
        <v>1876613304.1500001</v>
        <stp/>
        <stp>EM_S_STM07_BS</stp>
        <stp>4</stp>
        <stp>002054.SZ</stp>
        <stp>140</stp>
        <stp>2019-09-30</stp>
        <stp>1</stp>
        <tr r="L515" s="3"/>
        <tr r="L515" s="3"/>
      </tp>
      <tp>
        <v>1070670363.9299999</v>
        <stp/>
        <stp>EM_S_STM07_BS</stp>
        <stp>4</stp>
        <stp>300063.SZ</stp>
        <stp>140</stp>
        <stp>2019-09-30</stp>
        <stp>1</stp>
        <tr r="L1464" s="3"/>
        <tr r="L1464" s="3"/>
      </tp>
      <tp>
        <v>3901966923.4699998</v>
        <stp/>
        <stp>EM_S_STM07_BS</stp>
        <stp>4</stp>
        <stp>002053.SZ</stp>
        <stp>140</stp>
        <stp>2019-09-30</stp>
        <stp>1</stp>
        <tr r="L514" s="3"/>
        <tr r="L514" s="3"/>
      </tp>
      <tp>
        <v>802886117.03999996</v>
        <stp/>
        <stp>EM_S_STM07_BS</stp>
        <stp>4</stp>
        <stp>300062.SZ</stp>
        <stp>140</stp>
        <stp>2019-09-30</stp>
        <stp>1</stp>
        <tr r="L1463" s="3"/>
        <tr r="L1463" s="3"/>
      </tp>
      <tp>
        <v>569343005.82000005</v>
        <stp/>
        <stp>EM_S_STM07_BS</stp>
        <stp>4</stp>
        <stp>002052.SZ</stp>
        <stp>140</stp>
        <stp>2019-09-30</stp>
        <stp>1</stp>
        <tr r="L513" s="3"/>
        <tr r="L513" s="3"/>
      </tp>
      <tp>
        <v>2267152203.8099999</v>
        <stp/>
        <stp>EM_S_STM07_BS</stp>
        <stp>4</stp>
        <stp>300061.SZ</stp>
        <stp>140</stp>
        <stp>2019-09-30</stp>
        <stp>1</stp>
        <tr r="L1462" s="3"/>
        <tr r="L1462" s="3"/>
      </tp>
      <tp>
        <v>10359811225.75</v>
        <stp/>
        <stp>EM_S_STM07_BS</stp>
        <stp>4</stp>
        <stp>002051.SZ</stp>
        <stp>140</stp>
        <stp>2019-09-30</stp>
        <stp>1</stp>
        <tr r="L512" s="3"/>
        <tr r="L512" s="3"/>
      </tp>
      <tp>
        <v>26926256241.869999</v>
        <stp/>
        <stp>EM_S_STM07_BS</stp>
        <stp>4</stp>
        <stp>000050.SZ</stp>
        <stp>140</stp>
        <stp>2019-09-30</stp>
        <stp>1</stp>
        <tr r="L42" s="3"/>
        <tr r="L42" s="3"/>
      </tp>
      <tp>
        <v>8974765763.0799999</v>
        <stp/>
        <stp>EM_S_STM07_BS</stp>
        <stp>4</stp>
        <stp>002050.SZ</stp>
        <stp>140</stp>
        <stp>2019-09-30</stp>
        <stp>1</stp>
        <tr r="L511" s="3"/>
        <tr r="L511" s="3"/>
      </tp>
      <tp>
        <v>2059765174.8</v>
        <stp/>
        <stp>EM_S_STM07_BS</stp>
        <stp>4</stp>
        <stp>000049.SZ</stp>
        <stp>140</stp>
        <stp>2019-09-30</stp>
        <stp>1</stp>
        <tr r="L41" s="3"/>
        <tr r="L41" s="3"/>
      </tp>
      <tp>
        <v>3837418980.5599999</v>
        <stp/>
        <stp>EM_S_STM07_BS</stp>
        <stp>4</stp>
        <stp>300079.SZ</stp>
        <stp>140</stp>
        <stp>2019-09-30</stp>
        <stp>1</stp>
        <tr r="L1480" s="3"/>
        <tr r="L1480" s="3"/>
      </tp>
      <tp>
        <v>4149801164.8400002</v>
        <stp/>
        <stp>EM_S_STM07_BS</stp>
        <stp>4</stp>
        <stp>002049.SZ</stp>
        <stp>140</stp>
        <stp>2019-09-30</stp>
        <stp>1</stp>
        <tr r="L510" s="3"/>
        <tr r="L510" s="3"/>
      </tp>
      <tp>
        <v>1333596354.71</v>
        <stp/>
        <stp>EM_S_STM07_BS</stp>
        <stp>4</stp>
        <stp>000048.SZ</stp>
        <stp>140</stp>
        <stp>2019-09-30</stp>
        <stp>1</stp>
        <tr r="L40" s="3"/>
        <tr r="L40" s="3"/>
      </tp>
      <tp>
        <v>2285223381.6900001</v>
        <stp/>
        <stp>EM_S_STM07_BS</stp>
        <stp>4</stp>
        <stp>300078.SZ</stp>
        <stp>140</stp>
        <stp>2019-09-30</stp>
        <stp>1</stp>
        <tr r="L1479" s="3"/>
        <tr r="L1479" s="3"/>
      </tp>
      <tp>
        <v>8867049589.9300003</v>
        <stp/>
        <stp>EM_S_STM07_BS</stp>
        <stp>4</stp>
        <stp>002048.SZ</stp>
        <stp>140</stp>
        <stp>2019-09-30</stp>
        <stp>1</stp>
        <tr r="L509" s="3"/>
        <tr r="L509" s="3"/>
      </tp>
      <tp>
        <v>1358708364.96</v>
        <stp/>
        <stp>EM_S_STM07_BS</stp>
        <stp>4</stp>
        <stp>300077.SZ</stp>
        <stp>140</stp>
        <stp>2019-09-30</stp>
        <stp>1</stp>
        <tr r="L1478" s="3"/>
        <tr r="L1478" s="3"/>
      </tp>
      <tp>
        <v>4177354952.54</v>
        <stp/>
        <stp>EM_S_STM07_BS</stp>
        <stp>4</stp>
        <stp>002047.SZ</stp>
        <stp>140</stp>
        <stp>2019-09-30</stp>
        <stp>1</stp>
        <tr r="L508" s="3"/>
        <tr r="L508" s="3"/>
      </tp>
      <tp>
        <v>22896939550.189999</v>
        <stp/>
        <stp>EM_S_STM07_BS</stp>
        <stp>4</stp>
        <stp>000046.SZ</stp>
        <stp>140</stp>
        <stp>2019-09-30</stp>
        <stp>1</stp>
        <tr r="L39" s="3"/>
        <tr r="L39" s="3"/>
      </tp>
      <tp>
        <v>1019029928.4400001</v>
        <stp/>
        <stp>EM_S_STM07_BS</stp>
        <stp>4</stp>
        <stp>300076.SZ</stp>
        <stp>140</stp>
        <stp>2019-09-30</stp>
        <stp>1</stp>
        <tr r="L1477" s="3"/>
        <tr r="L1477" s="3"/>
      </tp>
      <tp>
        <v>2689984922.7800002</v>
        <stp/>
        <stp>EM_S_STM07_BS</stp>
        <stp>4</stp>
        <stp>002046.SZ</stp>
        <stp>140</stp>
        <stp>2019-09-30</stp>
        <stp>1</stp>
        <tr r="L507" s="3"/>
        <tr r="L507" s="3"/>
      </tp>
      <tp>
        <v>2589873744.4099998</v>
        <stp/>
        <stp>EM_S_STM07_BS</stp>
        <stp>4</stp>
        <stp>000045.SZ</stp>
        <stp>140</stp>
        <stp>2019-09-30</stp>
        <stp>1</stp>
        <tr r="L38" s="3"/>
        <tr r="L38" s="3"/>
      </tp>
      <tp>
        <v>2318874981.04</v>
        <stp/>
        <stp>EM_S_STM07_BS</stp>
        <stp>4</stp>
        <stp>300075.SZ</stp>
        <stp>140</stp>
        <stp>2019-09-30</stp>
        <stp>1</stp>
        <tr r="L1476" s="3"/>
        <tr r="L1476" s="3"/>
      </tp>
      <tp>
        <v>1933341188</v>
        <stp/>
        <stp>EM_S_STM07_BS</stp>
        <stp>4</stp>
        <stp>002045.SZ</stp>
        <stp>140</stp>
        <stp>2019-09-30</stp>
        <stp>1</stp>
        <tr r="L506" s="3"/>
        <tr r="L506" s="3"/>
      </tp>
      <tp>
        <v>1213101188.76</v>
        <stp/>
        <stp>EM_S_STM07_BS</stp>
        <stp>4</stp>
        <stp>300074.SZ</stp>
        <stp>140</stp>
        <stp>2019-09-30</stp>
        <stp>1</stp>
        <tr r="L1475" s="3"/>
        <tr r="L1475" s="3"/>
      </tp>
      <tp>
        <v>6480659157.0799999</v>
        <stp/>
        <stp>EM_S_STM07_BS</stp>
        <stp>4</stp>
        <stp>002044.SZ</stp>
        <stp>140</stp>
        <stp>2019-09-30</stp>
        <stp>1</stp>
        <tr r="L505" s="3"/>
        <tr r="L505" s="3"/>
      </tp>
      <tp>
        <v>4776913030.3500004</v>
        <stp/>
        <stp>EM_S_STM07_BS</stp>
        <stp>4</stp>
        <stp>000043.SZ</stp>
        <stp>140</stp>
        <stp>2019-09-30</stp>
        <stp>1</stp>
        <tr r="L37" s="3"/>
        <tr r="L37" s="3"/>
      </tp>
      <tp>
        <v>3460013251.3600001</v>
        <stp/>
        <stp>EM_S_STM07_BS</stp>
        <stp>4</stp>
        <stp>300073.SZ</stp>
        <stp>140</stp>
        <stp>2019-09-30</stp>
        <stp>1</stp>
        <tr r="L1474" s="3"/>
        <tr r="L1474" s="3"/>
      </tp>
      <tp>
        <v>1674819386.0599999</v>
        <stp/>
        <stp>EM_S_STM07_BS</stp>
        <stp>4</stp>
        <stp>002043.SZ</stp>
        <stp>140</stp>
        <stp>2019-09-30</stp>
        <stp>1</stp>
        <tr r="L504" s="3"/>
        <tr r="L504" s="3"/>
      </tp>
      <tp>
        <v>7608909478.8999996</v>
        <stp/>
        <stp>EM_S_STM07_BS</stp>
        <stp>4</stp>
        <stp>000042.SZ</stp>
        <stp>140</stp>
        <stp>2019-09-30</stp>
        <stp>1</stp>
        <tr r="L36" s="3"/>
        <tr r="L36" s="3"/>
      </tp>
      <tp>
        <v>9582645896.8299999</v>
        <stp/>
        <stp>EM_S_STM07_BS</stp>
        <stp>4</stp>
        <stp>300072.SZ</stp>
        <stp>140</stp>
        <stp>2019-09-30</stp>
        <stp>1</stp>
        <tr r="L1473" s="3"/>
        <tr r="L1473" s="3"/>
      </tp>
      <tp>
        <v>6333969007.3100004</v>
        <stp/>
        <stp>EM_S_STM07_BS</stp>
        <stp>4</stp>
        <stp>002042.SZ</stp>
        <stp>140</stp>
        <stp>2019-09-30</stp>
        <stp>1</stp>
        <tr r="L503" s="3"/>
        <tr r="L503" s="3"/>
      </tp>
      <tp>
        <v>72324009.629999995</v>
        <stp/>
        <stp>EM_S_STM07_BS</stp>
        <stp>4</stp>
        <stp>300071.SZ</stp>
        <stp>140</stp>
        <stp>2019-09-30</stp>
        <stp>1</stp>
        <tr r="L1472" s="3"/>
        <tr r="L1472" s="3"/>
      </tp>
      <tp>
        <v>2804168661.5799999</v>
        <stp/>
        <stp>EM_S_STM07_BS</stp>
        <stp>4</stp>
        <stp>002041.SZ</stp>
        <stp>140</stp>
        <stp>2019-09-30</stp>
        <stp>1</stp>
        <tr r="L502" s="3"/>
        <tr r="L502" s="3"/>
      </tp>
      <tp>
        <v>14457963029.23</v>
        <stp/>
        <stp>EM_S_STM07_BS</stp>
        <stp>4</stp>
        <stp>000040.SZ</stp>
        <stp>140</stp>
        <stp>2019-09-30</stp>
        <stp>1</stp>
        <tr r="L35" s="3"/>
        <tr r="L35" s="3"/>
      </tp>
      <tp>
        <v>19088870628.34</v>
        <stp/>
        <stp>EM_S_STM07_BS</stp>
        <stp>4</stp>
        <stp>300070.SZ</stp>
        <stp>140</stp>
        <stp>2019-09-30</stp>
        <stp>1</stp>
        <tr r="L1471" s="3"/>
        <tr r="L1471" s="3"/>
      </tp>
      <tp>
        <v>2652510897.04</v>
        <stp/>
        <stp>EM_S_STM07_BS</stp>
        <stp>4</stp>
        <stp>002040.SZ</stp>
        <stp>140</stp>
        <stp>2019-09-30</stp>
        <stp>1</stp>
        <tr r="L501" s="3"/>
        <tr r="L501" s="3"/>
      </tp>
      <tp>
        <v>10236723783.940001</v>
        <stp/>
        <stp>EM_S_STM07_BS</stp>
        <stp>4</stp>
        <stp>601099.SH</stp>
        <stp>140</stp>
        <stp>2019-09-30</stp>
        <stp>1</stp>
        <tr r="L3028" s="3"/>
        <tr r="L3028" s="3"/>
      </tp>
      <tp>
        <v>474017467.35000002</v>
        <stp/>
        <stp>EM_S_STM07_BS</stp>
        <stp>4</stp>
        <stp>600099.SH</stp>
        <stp>140</stp>
        <stp>2019-09-30</stp>
        <stp>1</stp>
        <tr r="L2267" s="3"/>
        <tr r="L2267" s="3"/>
      </tp>
      <tp>
        <v>1088841021.6700001</v>
        <stp/>
        <stp>EM_S_STM07_BS</stp>
        <stp>4</stp>
        <stp>603099.SH</stp>
        <stp>140</stp>
        <stp>2019-09-30</stp>
        <stp>1</stp>
        <tr r="L3259" s="3"/>
        <tr r="L3259" s="3"/>
      </tp>
      <tp>
        <v>13306911850.379999</v>
        <stp/>
        <stp>EM_S_STM07_BS</stp>
        <stp>4</stp>
        <stp>601098.SH</stp>
        <stp>140</stp>
        <stp>2019-09-30</stp>
        <stp>1</stp>
        <tr r="L3027" s="3"/>
        <tr r="L3027" s="3"/>
      </tp>
      <tp>
        <v>16858702673.35</v>
        <stp/>
        <stp>EM_S_STM07_BS</stp>
        <stp>4</stp>
        <stp>600098.SH</stp>
        <stp>140</stp>
        <stp>2019-09-30</stp>
        <stp>1</stp>
        <tr r="L2266" s="3"/>
        <tr r="L2266" s="3"/>
      </tp>
      <tp>
        <v>2004839108.22</v>
        <stp/>
        <stp>EM_S_STM07_BS</stp>
        <stp>4</stp>
        <stp>603098.SH</stp>
        <stp>140</stp>
        <stp>2019-09-30</stp>
        <stp>1</stp>
        <tr r="L3258" s="3"/>
        <tr r="L3258" s="3"/>
      </tp>
      <tp>
        <v>1710610467.45</v>
        <stp/>
        <stp>EM_S_STM07_BS</stp>
        <stp>4</stp>
        <stp>600097.SH</stp>
        <stp>140</stp>
        <stp>2019-09-30</stp>
        <stp>1</stp>
        <tr r="L2265" s="3"/>
        <tr r="L2265" s="3"/>
      </tp>
      <tp>
        <v>4805578570.9899998</v>
        <stp/>
        <stp>EM_S_STM07_BS</stp>
        <stp>4</stp>
        <stp>600096.SH</stp>
        <stp>140</stp>
        <stp>2019-09-30</stp>
        <stp>1</stp>
        <tr r="L2264" s="3"/>
        <tr r="L2264" s="3"/>
      </tp>
      <tp>
        <v>1878245240.8800001</v>
        <stp/>
        <stp>EM_S_STM07_BS</stp>
        <stp>4</stp>
        <stp>603096.SH</stp>
        <stp>140</stp>
        <stp>2019-09-30</stp>
        <stp>1</stp>
        <tr r="L3257" s="3"/>
        <tr r="L3257" s="3"/>
      </tp>
      <tp>
        <v>845110741.75</v>
        <stp/>
        <stp>EM_S_STM07_BS</stp>
        <stp>4</stp>
        <stp>600095.SH</stp>
        <stp>140</stp>
        <stp>2019-09-30</stp>
        <stp>1</stp>
        <tr r="L2263" s="3"/>
        <tr r="L2263" s="3"/>
      </tp>
      <tp>
        <v>12614324036.040001</v>
        <stp/>
        <stp>EM_S_STM07_BS</stp>
        <stp>4</stp>
        <stp>600094.SH</stp>
        <stp>140</stp>
        <stp>2019-09-30</stp>
        <stp>1</stp>
        <tr r="L2262" s="3"/>
        <tr r="L2262" s="3"/>
      </tp>
      <tp>
        <v>7858636556.8000002</v>
        <stp/>
        <stp>EM_S_STM07_BS</stp>
        <stp>4</stp>
        <stp>600093.SH</stp>
        <stp>140</stp>
        <stp>2019-09-30</stp>
        <stp>1</stp>
        <tr r="L2261" s="3"/>
        <tr r="L2261" s="3"/>
      </tp>
      <tp>
        <v>2437005379.29</v>
        <stp/>
        <stp>EM_S_STM07_BS</stp>
        <stp>4</stp>
        <stp>603093.SH</stp>
        <stp>140</stp>
        <stp>2019-09-30</stp>
        <stp>1</stp>
        <tr r="L3256" s="3"/>
        <tr r="L3256" s="3"/>
      </tp>
      <tp>
        <v>2772180784.4200001</v>
        <stp/>
        <stp>EM_S_STM07_BS</stp>
        <stp>4</stp>
        <stp>688099.SH</stp>
        <stp>140</stp>
        <stp>2019-09-30</stp>
        <stp>1</stp>
        <tr r="L3710" s="3"/>
        <tr r="L3710" s="3"/>
      </tp>
      <tp>
        <v>903204732.63999999</v>
        <stp/>
        <stp>EM_S_STM07_BS</stp>
        <stp>4</stp>
        <stp>600091.SH</stp>
        <stp>140</stp>
        <stp>2019-09-30</stp>
        <stp>1</stp>
        <tr r="L2260" s="3"/>
        <tr r="L2260" s="3"/>
      </tp>
      <tp>
        <v>880295417.11000001</v>
        <stp/>
        <stp>EM_S_STM07_BS</stp>
        <stp>4</stp>
        <stp>688098.SH</stp>
        <stp>140</stp>
        <stp>2019-09-30</stp>
        <stp>1</stp>
        <tr r="L3709" s="3"/>
        <tr r="L3709" s="3"/>
      </tp>
      <tp>
        <v>6471748807.7200003</v>
        <stp/>
        <stp>EM_S_STM07_BS</stp>
        <stp>4</stp>
        <stp>600090.SH</stp>
        <stp>140</stp>
        <stp>2019-09-30</stp>
        <stp>1</stp>
        <tr r="L2259" s="3"/>
        <tr r="L2259" s="3"/>
      </tp>
      <tp>
        <v>496080174.22000003</v>
        <stp/>
        <stp>EM_S_STM07_BS</stp>
        <stp>4</stp>
        <stp>603090.SH</stp>
        <stp>140</stp>
        <stp>2019-09-30</stp>
        <stp>1</stp>
        <tr r="L3255" s="3"/>
        <tr r="L3255" s="3"/>
      </tp>
      <tp>
        <v>34759886089.760002</v>
        <stp/>
        <stp>EM_S_STM07_BS</stp>
        <stp>4</stp>
        <stp>600089.SH</stp>
        <stp>140</stp>
        <stp>2019-09-30</stp>
        <stp>1</stp>
        <tr r="L2258" s="3"/>
        <tr r="L2258" s="3"/>
      </tp>
      <tp>
        <v>823647069.74000001</v>
        <stp/>
        <stp>EM_S_STM07_BS</stp>
        <stp>4</stp>
        <stp>603089.SH</stp>
        <stp>140</stp>
        <stp>2019-09-30</stp>
        <stp>1</stp>
        <tr r="L3254" s="3"/>
        <tr r="L3254" s="3"/>
      </tp>
      <tp>
        <v>346911000000</v>
        <stp/>
        <stp>EM_S_STM07_BS</stp>
        <stp>4</stp>
        <stp>601088.SH</stp>
        <stp>140</stp>
        <stp>2019-09-30</stp>
        <stp>1</stp>
        <tr r="L3026" s="3"/>
        <tr r="L3026" s="3"/>
      </tp>
      <tp>
        <v>1221687985.0699999</v>
        <stp/>
        <stp>EM_S_STM07_BS</stp>
        <stp>4</stp>
        <stp>600088.SH</stp>
        <stp>140</stp>
        <stp>2019-09-30</stp>
        <stp>1</stp>
        <tr r="L2257" s="3"/>
        <tr r="L2257" s="3"/>
      </tp>
      <tp>
        <v>522733464.00999999</v>
        <stp/>
        <stp>EM_S_STM07_BS</stp>
        <stp>4</stp>
        <stp>603088.SH</stp>
        <stp>140</stp>
        <stp>2019-09-30</stp>
        <stp>1</stp>
        <tr r="L3253" s="3"/>
        <tr r="L3253" s="3"/>
      </tp>
      <tp>
        <v>1782516421.45</v>
        <stp/>
        <stp>EM_S_STM07_BS</stp>
        <stp>4</stp>
        <stp>601086.SH</stp>
        <stp>140</stp>
        <stp>2019-09-30</stp>
        <stp>1</stp>
        <tr r="L3025" s="3"/>
        <tr r="L3025" s="3"/>
      </tp>
      <tp>
        <v>1660272647.8599999</v>
        <stp/>
        <stp>EM_S_STM07_BS</stp>
        <stp>4</stp>
        <stp>600086.SH</stp>
        <stp>140</stp>
        <stp>2019-09-30</stp>
        <stp>1</stp>
        <tr r="L2256" s="3"/>
        <tr r="L2256" s="3"/>
      </tp>
      <tp>
        <v>1510195710.1500001</v>
        <stp/>
        <stp>EM_S_STM07_BS</stp>
        <stp>4</stp>
        <stp>603086.SH</stp>
        <stp>140</stp>
        <stp>2019-09-30</stp>
        <stp>1</stp>
        <tr r="L3252" s="3"/>
        <tr r="L3252" s="3"/>
      </tp>
      <tp>
        <v>9793675614.1200008</v>
        <stp/>
        <stp>EM_S_STM07_BS</stp>
        <stp>4</stp>
        <stp>600085.SH</stp>
        <stp>140</stp>
        <stp>2019-09-30</stp>
        <stp>1</stp>
        <tr r="L2255" s="3"/>
        <tr r="L2255" s="3"/>
      </tp>
      <tp>
        <v>1009265061.9</v>
        <stp/>
        <stp>EM_S_STM07_BS</stp>
        <stp>4</stp>
        <stp>603085.SH</stp>
        <stp>140</stp>
        <stp>2019-09-30</stp>
        <stp>1</stp>
        <tr r="L3251" s="3"/>
        <tr r="L3251" s="3"/>
      </tp>
      <tp>
        <v>2187953189.8899999</v>
        <stp/>
        <stp>EM_S_STM07_BS</stp>
        <stp>4</stp>
        <stp>600084.SH</stp>
        <stp>140</stp>
        <stp>2019-09-30</stp>
        <stp>1</stp>
        <tr r="L2254" s="3"/>
        <tr r="L2254" s="3"/>
      </tp>
      <tp>
        <v>20375236.309999999</v>
        <stp/>
        <stp>EM_S_STM07_BS</stp>
        <stp>4</stp>
        <stp>600083.SH</stp>
        <stp>140</stp>
        <stp>2019-09-30</stp>
        <stp>1</stp>
        <tr r="L2253" s="3"/>
        <tr r="L2253" s="3"/>
      </tp>
      <tp>
        <v>1108013263.0599999</v>
        <stp/>
        <stp>EM_S_STM07_BS</stp>
        <stp>4</stp>
        <stp>603083.SH</stp>
        <stp>140</stp>
        <stp>2019-09-30</stp>
        <stp>1</stp>
        <tr r="L3250" s="3"/>
        <tr r="L3250" s="3"/>
      </tp>
      <tp>
        <v>1712940638.28</v>
        <stp/>
        <stp>EM_S_STM07_BS</stp>
        <stp>4</stp>
        <stp>600082.SH</stp>
        <stp>140</stp>
        <stp>2019-09-30</stp>
        <stp>1</stp>
        <tr r="L2252" s="3"/>
        <tr r="L2252" s="3"/>
      </tp>
      <tp>
        <v>1352055832.8199999</v>
        <stp/>
        <stp>EM_S_STM07_BS</stp>
        <stp>4</stp>
        <stp>600081.SH</stp>
        <stp>140</stp>
        <stp>2019-09-30</stp>
        <stp>1</stp>
        <tr r="L2251" s="3"/>
        <tr r="L2251" s="3"/>
      </tp>
      <tp>
        <v>1967970221.5799999</v>
        <stp/>
        <stp>EM_S_STM07_BS</stp>
        <stp>4</stp>
        <stp>603081.SH</stp>
        <stp>140</stp>
        <stp>2019-09-30</stp>
        <stp>1</stp>
        <tr r="L3249" s="3"/>
        <tr r="L3249" s="3"/>
      </tp>
      <tp>
        <v>2431711474.4299998</v>
        <stp/>
        <stp>EM_S_STM07_BS</stp>
        <stp>4</stp>
        <stp>688088.SH</stp>
        <stp>140</stp>
        <stp>2019-09-30</stp>
        <stp>1</stp>
        <tr r="L3708" s="3"/>
        <tr r="L3708" s="3"/>
      </tp>
      <tp>
        <v>1798311976.0799999</v>
        <stp/>
        <stp>EM_S_STM07_BS</stp>
        <stp>4</stp>
        <stp>600080.SH</stp>
        <stp>140</stp>
        <stp>2019-09-30</stp>
        <stp>1</stp>
        <tr r="L2250" s="3"/>
        <tr r="L2250" s="3"/>
      </tp>
      <tp>
        <v>1087512548.54</v>
        <stp/>
        <stp>EM_S_STM07_BS</stp>
        <stp>4</stp>
        <stp>603080.SH</stp>
        <stp>140</stp>
        <stp>2019-09-30</stp>
        <stp>1</stp>
        <tr r="L3248" s="3"/>
        <tr r="L3248" s="3"/>
      </tp>
      <tp>
        <v>10263315108.93</v>
        <stp/>
        <stp>EM_S_STM07_BS</stp>
        <stp>4</stp>
        <stp>600079.SH</stp>
        <stp>140</stp>
        <stp>2019-09-30</stp>
        <stp>1</stp>
        <tr r="L2249" s="3"/>
        <tr r="L2249" s="3"/>
      </tp>
      <tp>
        <v>881438073.72000003</v>
        <stp/>
        <stp>EM_S_STM07_BS</stp>
        <stp>4</stp>
        <stp>603079.SH</stp>
        <stp>140</stp>
        <stp>2019-09-30</stp>
        <stp>1</stp>
        <tr r="L3247" s="3"/>
        <tr r="L3247" s="3"/>
      </tp>
      <tp>
        <v>1742748812.3</v>
        <stp/>
        <stp>EM_S_STM07_BS</stp>
        <stp>4</stp>
        <stp>600078.SH</stp>
        <stp>140</stp>
        <stp>2019-09-30</stp>
        <stp>1</stp>
        <tr r="L2248" s="3"/>
        <tr r="L2248" s="3"/>
      </tp>
      <tp>
        <v>789884932.39999998</v>
        <stp/>
        <stp>EM_S_STM07_BS</stp>
        <stp>4</stp>
        <stp>603078.SH</stp>
        <stp>140</stp>
        <stp>2019-09-30</stp>
        <stp>1</stp>
        <tr r="L3246" s="3"/>
        <tr r="L3246" s="3"/>
      </tp>
      <tp>
        <v>76842606000</v>
        <stp/>
        <stp>EM_S_STM07_BS</stp>
        <stp>4</stp>
        <stp>601077.SH</stp>
        <stp>140</stp>
        <stp>2019-09-30</stp>
        <stp>1</stp>
        <tr r="L3024" s="3"/>
        <tr r="L3024" s="3"/>
      </tp>
      <tp>
        <v>4012182749.79</v>
        <stp/>
        <stp>EM_S_STM07_BS</stp>
        <stp>4</stp>
        <stp>600077.SH</stp>
        <stp>140</stp>
        <stp>2019-09-30</stp>
        <stp>1</stp>
        <tr r="L2247" s="3"/>
        <tr r="L2247" s="3"/>
      </tp>
      <tp>
        <v>11187747638.459999</v>
        <stp/>
        <stp>EM_S_STM07_BS</stp>
        <stp>4</stp>
        <stp>603077.SH</stp>
        <stp>140</stp>
        <stp>2019-09-30</stp>
        <stp>1</stp>
        <tr r="L3245" s="3"/>
        <tr r="L3245" s="3"/>
      </tp>
      <tp>
        <v>4070465614.8699999</v>
        <stp/>
        <stp>EM_S_STM07_BS</stp>
        <stp>4</stp>
        <stp>600076.SH</stp>
        <stp>140</stp>
        <stp>2019-09-30</stp>
        <stp>1</stp>
        <tr r="L2246" s="3"/>
        <tr r="L2246" s="3"/>
      </tp>
      <tp>
        <v>828985920.13</v>
        <stp/>
        <stp>EM_S_STM07_BS</stp>
        <stp>4</stp>
        <stp>603076.SH</stp>
        <stp>140</stp>
        <stp>2019-09-30</stp>
        <stp>1</stp>
        <tr r="L3244" s="3"/>
        <tr r="L3244" s="3"/>
      </tp>
      <tp>
        <v>4760229739.9899998</v>
        <stp/>
        <stp>EM_S_STM07_BS</stp>
        <stp>4</stp>
        <stp>600075.SH</stp>
        <stp>140</stp>
        <stp>2019-09-30</stp>
        <stp>1</stp>
        <tr r="L2245" s="3"/>
        <tr r="L2245" s="3"/>
      </tp>
      <tp>
        <v>-5358605870.8800001</v>
        <stp/>
        <stp>EM_S_STM07_BS</stp>
        <stp>4</stp>
        <stp>600074.SH</stp>
        <stp>140</stp>
        <stp>2019-09-30</stp>
        <stp>1</stp>
        <tr r="L2244" s="3"/>
        <tr r="L2244" s="3"/>
      </tp>
      <tp>
        <v>3970323526.7399998</v>
        <stp/>
        <stp>EM_S_STM07_BS</stp>
        <stp>4</stp>
        <stp>600073.SH</stp>
        <stp>140</stp>
        <stp>2019-09-30</stp>
        <stp>1</stp>
        <tr r="L2243" s="3"/>
        <tr r="L2243" s="3"/>
      </tp>
      <tp>
        <v>3816532925.7399998</v>
        <stp/>
        <stp>EM_S_STM07_BS</stp>
        <stp>4</stp>
        <stp>600072.SH</stp>
        <stp>140</stp>
        <stp>2019-09-30</stp>
        <stp>1</stp>
        <tr r="L2242" s="3"/>
        <tr r="L2242" s="3"/>
      </tp>
      <tp>
        <v>781959017.37</v>
        <stp/>
        <stp>EM_S_STM07_BS</stp>
        <stp>4</stp>
        <stp>600071.SH</stp>
        <stp>140</stp>
        <stp>2019-09-30</stp>
        <stp>1</stp>
        <tr r="L2241" s="3"/>
        <tr r="L2241" s="3"/>
      </tp>
      <tp>
        <v>2722159317.7399998</v>
        <stp/>
        <stp>EM_S_STM07_BS</stp>
        <stp>4</stp>
        <stp>600070.SH</stp>
        <stp>140</stp>
        <stp>2019-09-30</stp>
        <stp>1</stp>
        <tr r="L2240" s="3"/>
        <tr r="L2240" s="3"/>
      </tp>
      <tp>
        <v>1122556474.1800001</v>
        <stp/>
        <stp>EM_S_STM07_BS</stp>
        <stp>4</stp>
        <stp>688066.SH</stp>
        <stp>140</stp>
        <stp>2019-09-30</stp>
        <stp>1</stp>
        <tr r="L3706" s="3"/>
        <tr r="L3706" s="3"/>
      </tp>
      <tp>
        <v>1714756735.02</v>
        <stp/>
        <stp>EM_S_STM07_BS</stp>
        <stp>4</stp>
        <stp>601069.SH</stp>
        <stp>140</stp>
        <stp>2019-09-30</stp>
        <stp>1</stp>
        <tr r="L3023" s="3"/>
        <tr r="L3023" s="3"/>
      </tp>
      <tp>
        <v>1837323171.3699999</v>
        <stp/>
        <stp>EM_S_STM07_BS</stp>
        <stp>4</stp>
        <stp>600069.SH</stp>
        <stp>140</stp>
        <stp>2019-09-30</stp>
        <stp>1</stp>
        <tr r="L2239" s="3"/>
        <tr r="L2239" s="3"/>
      </tp>
      <tp>
        <v>1126890037.1800001</v>
        <stp/>
        <stp>EM_S_STM07_BS</stp>
        <stp>4</stp>
        <stp>603069.SH</stp>
        <stp>140</stp>
        <stp>2019-09-30</stp>
        <stp>1</stp>
        <tr r="L3243" s="3"/>
        <tr r="L3243" s="3"/>
      </tp>
      <tp>
        <v>9394121787.2099991</v>
        <stp/>
        <stp>EM_S_STM07_BS</stp>
        <stp>4</stp>
        <stp>601068.SH</stp>
        <stp>140</stp>
        <stp>2019-09-30</stp>
        <stp>1</stp>
        <tr r="L3022" s="3"/>
        <tr r="L3022" s="3"/>
      </tp>
      <tp>
        <v>45465871785.690002</v>
        <stp/>
        <stp>EM_S_STM07_BS</stp>
        <stp>4</stp>
        <stp>600068.SH</stp>
        <stp>140</stp>
        <stp>2019-09-30</stp>
        <stp>1</stp>
        <tr r="L2238" s="3"/>
        <tr r="L2238" s="3"/>
      </tp>
      <tp>
        <v>1175605165.22</v>
        <stp/>
        <stp>EM_S_STM07_BS</stp>
        <stp>4</stp>
        <stp>603068.SH</stp>
        <stp>140</stp>
        <stp>2019-09-30</stp>
        <stp>1</stp>
        <tr r="L3242" s="3"/>
        <tr r="L3242" s="3"/>
      </tp>
      <tp>
        <v>7462261063.75</v>
        <stp/>
        <stp>EM_S_STM07_BS</stp>
        <stp>4</stp>
        <stp>600067.SH</stp>
        <stp>140</stp>
        <stp>2019-09-30</stp>
        <stp>1</stp>
        <tr r="L2237" s="3"/>
        <tr r="L2237" s="3"/>
      </tp>
      <tp>
        <v>1327129958.29</v>
        <stp/>
        <stp>EM_S_STM07_BS</stp>
        <stp>4</stp>
        <stp>603067.SH</stp>
        <stp>140</stp>
        <stp>2019-09-30</stp>
        <stp>1</stp>
        <tr r="L3241" s="3"/>
        <tr r="L3241" s="3"/>
      </tp>
      <tp>
        <v>55316588767.739998</v>
        <stp/>
        <stp>EM_S_STM07_BS</stp>
        <stp>4</stp>
        <stp>601066.SH</stp>
        <stp>140</stp>
        <stp>2019-09-30</stp>
        <stp>1</stp>
        <tr r="L3021" s="3"/>
        <tr r="L3021" s="3"/>
      </tp>
      <tp>
        <v>16897096038.67</v>
        <stp/>
        <stp>EM_S_STM07_BS</stp>
        <stp>4</stp>
        <stp>600066.SH</stp>
        <stp>140</stp>
        <stp>2019-09-30</stp>
        <stp>1</stp>
        <tr r="L2236" s="3"/>
        <tr r="L2236" s="3"/>
      </tp>
      <tp>
        <v>981854564.34000003</v>
        <stp/>
        <stp>EM_S_STM07_BS</stp>
        <stp>4</stp>
        <stp>603066.SH</stp>
        <stp>140</stp>
        <stp>2019-09-30</stp>
        <stp>1</stp>
        <tr r="L3240" s="3"/>
        <tr r="L3240" s="3"/>
      </tp>
      <tp>
        <v>11508418089.59</v>
        <stp/>
        <stp>EM_S_STM07_BS</stp>
        <stp>4</stp>
        <stp>600064.SH</stp>
        <stp>140</stp>
        <stp>2019-09-30</stp>
        <stp>1</stp>
        <tr r="L2235" s="3"/>
        <tr r="L2235" s="3"/>
      </tp>
      <tp>
        <v>4985978370.3699999</v>
        <stp/>
        <stp>EM_S_STM07_BS</stp>
        <stp>4</stp>
        <stp>600063.SH</stp>
        <stp>140</stp>
        <stp>2019-09-30</stp>
        <stp>1</stp>
        <tr r="L2234" s="3"/>
        <tr r="L2234" s="3"/>
      </tp>
      <tp>
        <v>2491742286.4899998</v>
        <stp/>
        <stp>EM_S_STM07_BS</stp>
        <stp>4</stp>
        <stp>603063.SH</stp>
        <stp>140</stp>
        <stp>2019-09-30</stp>
        <stp>1</stp>
        <tr r="L3239" s="3"/>
        <tr r="L3239" s="3"/>
      </tp>
      <tp>
        <v>8467747343.5</v>
        <stp/>
        <stp>EM_S_STM07_BS</stp>
        <stp>4</stp>
        <stp>600062.SH</stp>
        <stp>140</stp>
        <stp>2019-09-30</stp>
        <stp>1</stp>
        <tr r="L2233" s="3"/>
        <tr r="L2233" s="3"/>
      </tp>
      <tp>
        <v>38716580073.93</v>
        <stp/>
        <stp>EM_S_STM07_BS</stp>
        <stp>4</stp>
        <stp>600061.SH</stp>
        <stp>140</stp>
        <stp>2019-09-30</stp>
        <stp>1</stp>
        <tr r="L2232" s="3"/>
        <tr r="L2232" s="3"/>
      </tp>
      <tp>
        <v>624645266.48000002</v>
        <stp/>
        <stp>EM_S_STM07_BS</stp>
        <stp>4</stp>
        <stp>688068.SH</stp>
        <stp>140</stp>
        <stp>2019-09-30</stp>
        <stp>1</stp>
        <tr r="L3707" s="3"/>
        <tr r="L3707" s="3"/>
      </tp>
      <tp>
        <v>14251448495.75</v>
        <stp/>
        <stp>EM_S_STM07_BS</stp>
        <stp>4</stp>
        <stp>600060.SH</stp>
        <stp>140</stp>
        <stp>2019-09-30</stp>
        <stp>1</stp>
        <tr r="L2231" s="3"/>
        <tr r="L2231" s="3"/>
      </tp>
      <tp>
        <v>1245191219.5999999</v>
        <stp/>
        <stp>EM_S_STM07_BS</stp>
        <stp>4</stp>
        <stp>603060.SH</stp>
        <stp>140</stp>
        <stp>2019-09-30</stp>
        <stp>1</stp>
        <tr r="L3238" s="3"/>
        <tr r="L3238" s="3"/>
      </tp>
      <tp>
        <v>4108464664.0799999</v>
        <stp/>
        <stp>EM_S_STM07_BS</stp>
        <stp>4</stp>
        <stp>600059.SH</stp>
        <stp>140</stp>
        <stp>2019-09-30</stp>
        <stp>1</stp>
        <tr r="L2230" s="3"/>
        <tr r="L2230" s="3"/>
      </tp>
      <tp>
        <v>949969373.60000002</v>
        <stp/>
        <stp>EM_S_STM07_BS</stp>
        <stp>4</stp>
        <stp>603059.SH</stp>
        <stp>140</stp>
        <stp>2019-09-30</stp>
        <stp>1</stp>
        <tr r="L3237" s="3"/>
        <tr r="L3237" s="3"/>
      </tp>
      <tp>
        <v>6953716364.9200001</v>
        <stp/>
        <stp>EM_S_STM07_BS</stp>
        <stp>4</stp>
        <stp>601058.SH</stp>
        <stp>140</stp>
        <stp>2019-09-30</stp>
        <stp>1</stp>
        <tr r="L3020" s="3"/>
        <tr r="L3020" s="3"/>
      </tp>
      <tp>
        <v>6649563990.79</v>
        <stp/>
        <stp>EM_S_STM07_BS</stp>
        <stp>4</stp>
        <stp>600058.SH</stp>
        <stp>140</stp>
        <stp>2019-09-30</stp>
        <stp>1</stp>
        <tr r="L2229" s="3"/>
        <tr r="L2229" s="3"/>
      </tp>
      <tp>
        <v>971440970.38999999</v>
        <stp/>
        <stp>EM_S_STM07_BS</stp>
        <stp>4</stp>
        <stp>603058.SH</stp>
        <stp>140</stp>
        <stp>2019-09-30</stp>
        <stp>1</stp>
        <tr r="L3236" s="3"/>
        <tr r="L3236" s="3"/>
      </tp>
      <tp>
        <v>12822739728.23</v>
        <stp/>
        <stp>EM_S_STM07_BS</stp>
        <stp>4</stp>
        <stp>600057.SH</stp>
        <stp>140</stp>
        <stp>2019-09-30</stp>
        <stp>1</stp>
        <tr r="L2228" s="3"/>
        <tr r="L2228" s="3"/>
      </tp>
      <tp>
        <v>8957066433.3799992</v>
        <stp/>
        <stp>EM_S_STM07_BS</stp>
        <stp>4</stp>
        <stp>600056.SH</stp>
        <stp>140</stp>
        <stp>2019-09-30</stp>
        <stp>1</stp>
        <tr r="L2227" s="3"/>
        <tr r="L2227" s="3"/>
      </tp>
      <tp>
        <v>3891728680.8899999</v>
        <stp/>
        <stp>EM_S_STM07_BS</stp>
        <stp>4</stp>
        <stp>603056.SH</stp>
        <stp>140</stp>
        <stp>2019-09-30</stp>
        <stp>1</stp>
        <tr r="L3235" s="3"/>
        <tr r="L3235" s="3"/>
      </tp>
      <tp>
        <v>1997932972.4400001</v>
        <stp/>
        <stp>EM_S_STM07_BS</stp>
        <stp>4</stp>
        <stp>600055.SH</stp>
        <stp>140</stp>
        <stp>2019-09-30</stp>
        <stp>1</stp>
        <tr r="L2226" s="3"/>
        <tr r="L2226" s="3"/>
      </tp>
      <tp>
        <v>2650831539.71</v>
        <stp/>
        <stp>EM_S_STM07_BS</stp>
        <stp>4</stp>
        <stp>603055.SH</stp>
        <stp>140</stp>
        <stp>2019-09-30</stp>
        <stp>1</stp>
        <tr r="L3234" s="3"/>
        <tr r="L3234" s="3"/>
      </tp>
      <tp>
        <v>4337849606.2700005</v>
        <stp/>
        <stp>EM_S_STM07_BS</stp>
        <stp>4</stp>
        <stp>600054.SH</stp>
        <stp>140</stp>
        <stp>2019-09-30</stp>
        <stp>1</stp>
        <tr r="L2225" s="3"/>
        <tr r="L2225" s="3"/>
      </tp>
      <tp>
        <v>2062751307.98</v>
        <stp/>
        <stp>EM_S_STM07_BS</stp>
        <stp>4</stp>
        <stp>600053.SH</stp>
        <stp>140</stp>
        <stp>2019-09-30</stp>
        <stp>1</stp>
        <tr r="L2224" s="3"/>
        <tr r="L2224" s="3"/>
      </tp>
      <tp>
        <v>3583376930.0999999</v>
        <stp/>
        <stp>EM_S_STM07_BS</stp>
        <stp>4</stp>
        <stp>600052.SH</stp>
        <stp>140</stp>
        <stp>2019-09-30</stp>
        <stp>1</stp>
        <tr r="L2223" s="3"/>
        <tr r="L2223" s="3"/>
      </tp>
      <tp>
        <v>2393694242.1100001</v>
        <stp/>
        <stp>EM_S_STM07_BS</stp>
        <stp>4</stp>
        <stp>600051.SH</stp>
        <stp>140</stp>
        <stp>2019-09-30</stp>
        <stp>1</stp>
        <tr r="L2222" s="3"/>
        <tr r="L2222" s="3"/>
      </tp>
      <tp>
        <v>189134444.41999999</v>
        <stp/>
        <stp>EM_S_STM07_BS</stp>
        <stp>4</stp>
        <stp>688058.SH</stp>
        <stp>140</stp>
        <stp>2019-09-30</stp>
        <stp>1</stp>
        <tr r="L3705" s="3"/>
        <tr r="L3705" s="3"/>
      </tp>
      <tp>
        <v>142837416854</v>
        <stp/>
        <stp>EM_S_STM07_BS</stp>
        <stp>4</stp>
        <stp>600050.SH</stp>
        <stp>140</stp>
        <stp>2019-09-30</stp>
        <stp>1</stp>
        <tr r="L2221" s="3"/>
        <tr r="L2221" s="3"/>
      </tp>
      <tp>
        <v>1074211311.3499999</v>
        <stp/>
        <stp>EM_S_STM07_BS</stp>
        <stp>4</stp>
        <stp>603050.SH</stp>
        <stp>140</stp>
        <stp>2019-09-30</stp>
        <stp>1</stp>
        <tr r="L3233" s="3"/>
        <tr r="L3233" s="3"/>
      </tp>
      <tp>
        <v>128467477928.58</v>
        <stp/>
        <stp>EM_S_STM07_BS</stp>
        <stp>4</stp>
        <stp>600048.SH</stp>
        <stp>140</stp>
        <stp>2019-09-30</stp>
        <stp>1</stp>
        <tr r="L2220" s="3"/>
        <tr r="L2220" s="3"/>
      </tp>
      <tp>
        <v>802292256.27999997</v>
        <stp/>
        <stp>EM_S_STM07_BS</stp>
        <stp>4</stp>
        <stp>603045.SH</stp>
        <stp>140</stp>
        <stp>2019-09-30</stp>
        <stp>1</stp>
        <tr r="L3232" s="3"/>
        <tr r="L3232" s="3"/>
      </tp>
      <tp>
        <v>2121551920.8099999</v>
        <stp/>
        <stp>EM_S_STM07_BS</stp>
        <stp>4</stp>
        <stp>603043.SH</stp>
        <stp>140</stp>
        <stp>2019-09-30</stp>
        <stp>1</stp>
        <tr r="L3231" s="3"/>
        <tr r="L3231" s="3"/>
      </tp>
      <tp>
        <v>781594418.25</v>
        <stp/>
        <stp>EM_S_STM07_BS</stp>
        <stp>4</stp>
        <stp>603042.SH</stp>
        <stp>140</stp>
        <stp>2019-09-30</stp>
        <stp>1</stp>
        <tr r="L3230" s="3"/>
        <tr r="L3230" s="3"/>
      </tp>
      <tp>
        <v>778582985.37</v>
        <stp/>
        <stp>EM_S_STM07_BS</stp>
        <stp>4</stp>
        <stp>603041.SH</stp>
        <stp>140</stp>
        <stp>2019-09-30</stp>
        <stp>1</stp>
        <tr r="L3229" s="3"/>
        <tr r="L3229" s="3"/>
      </tp>
      <tp>
        <v>748329974.80999994</v>
        <stp/>
        <stp>EM_S_STM07_BS</stp>
        <stp>4</stp>
        <stp>603040.SH</stp>
        <stp>140</stp>
        <stp>2019-09-30</stp>
        <stp>1</stp>
        <tr r="L3228" s="3"/>
        <tr r="L3228" s="3"/>
      </tp>
      <tp>
        <v>7743200168.8900003</v>
        <stp/>
        <stp>EM_S_STM07_BS</stp>
        <stp>4</stp>
        <stp>688036.SH</stp>
        <stp>140</stp>
        <stp>2019-09-30</stp>
        <stp>1</stp>
        <tr r="L3704" s="3"/>
        <tr r="L3704" s="3"/>
      </tp>
      <tp>
        <v>2283612307.4499998</v>
        <stp/>
        <stp>EM_S_STM07_BS</stp>
        <stp>4</stp>
        <stp>688033.SH</stp>
        <stp>140</stp>
        <stp>2019-09-30</stp>
        <stp>1</stp>
        <tr r="L3703" s="3"/>
        <tr r="L3703" s="3"/>
      </tp>
      <tp>
        <v>14646296712.5</v>
        <stp/>
        <stp>EM_S_STM07_BS</stp>
        <stp>4</stp>
        <stp>600039.SH</stp>
        <stp>140</stp>
        <stp>2019-09-30</stp>
        <stp>1</stp>
        <tr r="L2219" s="3"/>
        <tr r="L2219" s="3"/>
      </tp>
      <tp>
        <v>797804464.16999996</v>
        <stp/>
        <stp>EM_S_STM07_BS</stp>
        <stp>4</stp>
        <stp>603039.SH</stp>
        <stp>140</stp>
        <stp>2019-09-30</stp>
        <stp>1</stp>
        <tr r="L3227" s="3"/>
        <tr r="L3227" s="3"/>
      </tp>
      <tp>
        <v>1306143481.3199999</v>
        <stp/>
        <stp>EM_S_STM07_BS</stp>
        <stp>4</stp>
        <stp>688030.SH</stp>
        <stp>140</stp>
        <stp>2019-09-30</stp>
        <stp>1</stp>
        <tr r="L3702" s="3"/>
        <tr r="L3702" s="3"/>
      </tp>
      <tp>
        <v>4077587444.4699998</v>
        <stp/>
        <stp>EM_S_STM07_BS</stp>
        <stp>4</stp>
        <stp>601038.SH</stp>
        <stp>140</stp>
        <stp>2019-09-30</stp>
        <stp>1</stp>
        <tr r="L3019" s="3"/>
        <tr r="L3019" s="3"/>
      </tp>
      <tp>
        <v>7991929320.7700005</v>
        <stp/>
        <stp>EM_S_STM07_BS</stp>
        <stp>4</stp>
        <stp>600038.SH</stp>
        <stp>140</stp>
        <stp>2019-09-30</stp>
        <stp>1</stp>
        <tr r="L2218" s="3"/>
        <tr r="L2218" s="3"/>
      </tp>
      <tp>
        <v>1048595043.1799999</v>
        <stp/>
        <stp>EM_S_STM07_BS</stp>
        <stp>4</stp>
        <stp>603038.SH</stp>
        <stp>140</stp>
        <stp>2019-09-30</stp>
        <stp>1</stp>
        <tr r="L3226" s="3"/>
        <tr r="L3226" s="3"/>
      </tp>
      <tp>
        <v>13315515343.530001</v>
        <stp/>
        <stp>EM_S_STM07_BS</stp>
        <stp>4</stp>
        <stp>600037.SH</stp>
        <stp>140</stp>
        <stp>2019-09-30</stp>
        <stp>1</stp>
        <tr r="L2217" s="3"/>
        <tr r="L2217" s="3"/>
      </tp>
      <tp>
        <v>834530247.97000003</v>
        <stp/>
        <stp>EM_S_STM07_BS</stp>
        <stp>4</stp>
        <stp>603037.SH</stp>
        <stp>140</stp>
        <stp>2019-09-30</stp>
        <stp>1</stp>
        <tr r="L3225" s="3"/>
        <tr r="L3225" s="3"/>
      </tp>
      <tp>
        <v>596425000000</v>
        <stp/>
        <stp>EM_S_STM07_BS</stp>
        <stp>4</stp>
        <stp>600036.SH</stp>
        <stp>140</stp>
        <stp>2019-09-30</stp>
        <stp>1</stp>
        <tr r="L2216" s="3"/>
        <tr r="L2216" s="3"/>
      </tp>
      <tp>
        <v>1038885387.42</v>
        <stp/>
        <stp>EM_S_STM07_BS</stp>
        <stp>4</stp>
        <stp>603036.SH</stp>
        <stp>140</stp>
        <stp>2019-09-30</stp>
        <stp>1</stp>
        <tr r="L3224" s="3"/>
        <tr r="L3224" s="3"/>
      </tp>
      <tp>
        <v>6433354600.1899996</v>
        <stp/>
        <stp>EM_S_STM07_BS</stp>
        <stp>4</stp>
        <stp>600035.SH</stp>
        <stp>140</stp>
        <stp>2019-09-30</stp>
        <stp>1</stp>
        <tr r="L2215" s="3"/>
        <tr r="L2215" s="3"/>
      </tp>
      <tp>
        <v>2611235367.8099999</v>
        <stp/>
        <stp>EM_S_STM07_BS</stp>
        <stp>4</stp>
        <stp>603035.SH</stp>
        <stp>140</stp>
        <stp>2019-09-30</stp>
        <stp>1</stp>
        <tr r="L3223" s="3"/>
        <tr r="L3223" s="3"/>
      </tp>
      <tp>
        <v>9567786737.7199993</v>
        <stp/>
        <stp>EM_S_STM07_BS</stp>
        <stp>4</stp>
        <stp>600033.SH</stp>
        <stp>140</stp>
        <stp>2019-09-30</stp>
        <stp>1</stp>
        <tr r="L2214" s="3"/>
        <tr r="L2214" s="3"/>
      </tp>
      <tp>
        <v>2807908227.8200002</v>
        <stp/>
        <stp>EM_S_STM07_BS</stp>
        <stp>4</stp>
        <stp>603033.SH</stp>
        <stp>140</stp>
        <stp>2019-09-30</stp>
        <stp>1</stp>
        <tr r="L3222" s="3"/>
        <tr r="L3222" s="3"/>
      </tp>
      <tp>
        <v>683341490.65999997</v>
        <stp/>
        <stp>EM_S_STM07_BS</stp>
        <stp>4</stp>
        <stp>603032.SH</stp>
        <stp>140</stp>
        <stp>2019-09-30</stp>
        <stp>1</stp>
        <tr r="L3221" s="3"/>
        <tr r="L3221" s="3"/>
      </tp>
      <tp>
        <v>42334313000</v>
        <stp/>
        <stp>EM_S_STM07_BS</stp>
        <stp>4</stp>
        <stp>600031.SH</stp>
        <stp>140</stp>
        <stp>2019-09-30</stp>
        <stp>1</stp>
        <tr r="L2213" s="3"/>
        <tr r="L2213" s="3"/>
      </tp>
      <tp>
        <v>614458885.86000001</v>
        <stp/>
        <stp>EM_S_STM07_BS</stp>
        <stp>4</stp>
        <stp>603031.SH</stp>
        <stp>140</stp>
        <stp>2019-09-30</stp>
        <stp>1</stp>
        <tr r="L3220" s="3"/>
        <tr r="L3220" s="3"/>
      </tp>
      <tp>
        <v>160081742792.14999</v>
        <stp/>
        <stp>EM_S_STM07_BS</stp>
        <stp>4</stp>
        <stp>600030.SH</stp>
        <stp>140</stp>
        <stp>2019-09-30</stp>
        <stp>1</stp>
        <tr r="L2212" s="3"/>
        <tr r="L2212" s="3"/>
      </tp>
      <tp>
        <v>2105584503.5799999</v>
        <stp/>
        <stp>EM_S_STM07_BS</stp>
        <stp>4</stp>
        <stp>603030.SH</stp>
        <stp>140</stp>
        <stp>2019-09-30</stp>
        <stp>1</stp>
        <tr r="L3219" s="3"/>
        <tr r="L3219" s="3"/>
      </tp>
      <tp>
        <v>646869436.48000002</v>
        <stp/>
        <stp>EM_S_STM07_BS</stp>
        <stp>4</stp>
        <stp>688025.SH</stp>
        <stp>140</stp>
        <stp>2019-09-30</stp>
        <stp>1</stp>
        <tr r="L3699" s="3"/>
        <tr r="L3699" s="3"/>
      </tp>
      <tp>
        <v>465069409.98000002</v>
        <stp/>
        <stp>EM_S_STM07_BS</stp>
        <stp>4</stp>
        <stp>688023.SH</stp>
        <stp>140</stp>
        <stp>2019-09-30</stp>
        <stp>1</stp>
        <tr r="L3698" s="3"/>
        <tr r="L3698" s="3"/>
      </tp>
      <tp>
        <v>838635723.08000004</v>
        <stp/>
        <stp>EM_S_STM07_BS</stp>
        <stp>4</stp>
        <stp>688022.SH</stp>
        <stp>140</stp>
        <stp>2019-09-30</stp>
        <stp>1</stp>
        <tr r="L3697" s="3"/>
        <tr r="L3697" s="3"/>
      </tp>
      <tp>
        <v>361618724.00999999</v>
        <stp/>
        <stp>EM_S_STM07_BS</stp>
        <stp>4</stp>
        <stp>688021.SH</stp>
        <stp>140</stp>
        <stp>2019-09-30</stp>
        <stp>1</stp>
        <tr r="L3696" s="3"/>
        <tr r="L3696" s="3"/>
      </tp>
      <tp>
        <v>65315000000</v>
        <stp/>
        <stp>EM_S_STM07_BS</stp>
        <stp>4</stp>
        <stp>600029.SH</stp>
        <stp>140</stp>
        <stp>2019-09-30</stp>
        <stp>1</stp>
        <tr r="L2211" s="3"/>
        <tr r="L2211" s="3"/>
      </tp>
      <tp>
        <v>711870843.88</v>
        <stp/>
        <stp>EM_S_STM07_BS</stp>
        <stp>4</stp>
        <stp>603029.SH</stp>
        <stp>140</stp>
        <stp>2019-09-30</stp>
        <stp>1</stp>
        <tr r="L3218" s="3"/>
        <tr r="L3218" s="3"/>
      </tp>
      <tp>
        <v>1499031651.5899999</v>
        <stp/>
        <stp>EM_S_STM07_BS</stp>
        <stp>4</stp>
        <stp>688020.SH</stp>
        <stp>140</stp>
        <stp>2019-09-30</stp>
        <stp>1</stp>
        <tr r="L3695" s="3"/>
        <tr r="L3695" s="3"/>
      </tp>
      <tp>
        <v>2034438515.53</v>
        <stp/>
        <stp>EM_S_STM07_BS</stp>
        <stp>4</stp>
        <stp>601028.SH</stp>
        <stp>140</stp>
        <stp>2019-09-30</stp>
        <stp>1</stp>
        <tr r="L3018" s="3"/>
        <tr r="L3018" s="3"/>
      </tp>
      <tp>
        <v>725893000000</v>
        <stp/>
        <stp>EM_S_STM07_BS</stp>
        <stp>4</stp>
        <stp>600028.SH</stp>
        <stp>140</stp>
        <stp>2019-09-30</stp>
        <stp>1</stp>
        <tr r="L2210" s="3"/>
        <tr r="L2210" s="3"/>
      </tp>
      <tp>
        <v>703029333.67999995</v>
        <stp/>
        <stp>EM_S_STM07_BS</stp>
        <stp>4</stp>
        <stp>603028.SH</stp>
        <stp>140</stp>
        <stp>2019-09-30</stp>
        <stp>1</stp>
        <tr r="L3217" s="3"/>
        <tr r="L3217" s="3"/>
      </tp>
      <tp>
        <v>58501070000</v>
        <stp/>
        <stp>EM_S_STM07_BS</stp>
        <stp>4</stp>
        <stp>600027.SH</stp>
        <stp>140</stp>
        <stp>2019-09-30</stp>
        <stp>1</stp>
        <tr r="L2209" s="3"/>
        <tr r="L2209" s="3"/>
      </tp>
      <tp>
        <v>1516087976.46</v>
        <stp/>
        <stp>EM_S_STM07_BS</stp>
        <stp>4</stp>
        <stp>603027.SH</stp>
        <stp>140</stp>
        <stp>2019-09-30</stp>
        <stp>1</stp>
        <tr r="L3216" s="3"/>
        <tr r="L3216" s="3"/>
      </tp>
      <tp>
        <v>28336047080.150002</v>
        <stp/>
        <stp>EM_S_STM07_BS</stp>
        <stp>4</stp>
        <stp>600026.SH</stp>
        <stp>140</stp>
        <stp>2019-09-30</stp>
        <stp>1</stp>
        <tr r="L2208" s="3"/>
        <tr r="L2208" s="3"/>
      </tp>
      <tp>
        <v>1804530891.49</v>
        <stp/>
        <stp>EM_S_STM07_BS</stp>
        <stp>4</stp>
        <stp>603026.SH</stp>
        <stp>140</stp>
        <stp>2019-09-30</stp>
        <stp>1</stp>
        <tr r="L3215" s="3"/>
        <tr r="L3215" s="3"/>
      </tp>
      <tp>
        <v>50412967666.239998</v>
        <stp/>
        <stp>EM_S_STM07_BS</stp>
        <stp>4</stp>
        <stp>600025.SH</stp>
        <stp>140</stp>
        <stp>2019-09-30</stp>
        <stp>1</stp>
        <tr r="L2207" s="3"/>
        <tr r="L2207" s="3"/>
      </tp>
      <tp>
        <v>1750842883.72</v>
        <stp/>
        <stp>EM_S_STM07_BS</stp>
        <stp>4</stp>
        <stp>603025.SH</stp>
        <stp>140</stp>
        <stp>2019-09-30</stp>
        <stp>1</stp>
        <tr r="L3214" s="3"/>
        <tr r="L3214" s="3"/>
      </tp>
      <tp>
        <v>63070540073.32</v>
        <stp/>
        <stp>EM_S_STM07_BS</stp>
        <stp>4</stp>
        <stp>600023.SH</stp>
        <stp>140</stp>
        <stp>2019-09-30</stp>
        <stp>1</stp>
        <tr r="L2206" s="3"/>
        <tr r="L2206" s="3"/>
      </tp>
      <tp>
        <v>700570042.94000006</v>
        <stp/>
        <stp>EM_S_STM07_BS</stp>
        <stp>4</stp>
        <stp>603023.SH</stp>
        <stp>140</stp>
        <stp>2019-09-30</stp>
        <stp>1</stp>
        <tr r="L3213" s="3"/>
        <tr r="L3213" s="3"/>
      </tp>
      <tp>
        <v>20670714515.099998</v>
        <stp/>
        <stp>EM_S_STM07_BS</stp>
        <stp>4</stp>
        <stp>600022.SH</stp>
        <stp>140</stp>
        <stp>2019-09-30</stp>
        <stp>1</stp>
        <tr r="L2205" s="3"/>
        <tr r="L2205" s="3"/>
      </tp>
      <tp>
        <v>634116280.27999997</v>
        <stp/>
        <stp>EM_S_STM07_BS</stp>
        <stp>4</stp>
        <stp>603022.SH</stp>
        <stp>140</stp>
        <stp>2019-09-30</stp>
        <stp>1</stp>
        <tr r="L3212" s="3"/>
        <tr r="L3212" s="3"/>
      </tp>
      <tp>
        <v>2398672862.4200001</v>
        <stp/>
        <stp>EM_S_STM07_BS</stp>
        <stp>4</stp>
        <stp>688029.SH</stp>
        <stp>140</stp>
        <stp>2019-09-30</stp>
        <stp>1</stp>
        <tr r="L3701" s="3"/>
        <tr r="L3701" s="3"/>
      </tp>
      <tp>
        <v>14859473636</v>
        <stp/>
        <stp>EM_S_STM07_BS</stp>
        <stp>4</stp>
        <stp>601021.SH</stp>
        <stp>140</stp>
        <stp>2019-09-30</stp>
        <stp>1</stp>
        <tr r="L3017" s="3"/>
        <tr r="L3017" s="3"/>
      </tp>
      <tp>
        <v>15768035752.99</v>
        <stp/>
        <stp>EM_S_STM07_BS</stp>
        <stp>4</stp>
        <stp>600021.SH</stp>
        <stp>140</stp>
        <stp>2019-09-30</stp>
        <stp>1</stp>
        <tr r="L2204" s="3"/>
        <tr r="L2204" s="3"/>
      </tp>
      <tp>
        <v>1312195852.9000001</v>
        <stp/>
        <stp>EM_S_STM07_BS</stp>
        <stp>4</stp>
        <stp>603021.SH</stp>
        <stp>140</stp>
        <stp>2019-09-30</stp>
        <stp>1</stp>
        <tr r="L3211" s="3"/>
        <tr r="L3211" s="3"/>
      </tp>
      <tp>
        <v>849519688.39999998</v>
        <stp/>
        <stp>EM_S_STM07_BS</stp>
        <stp>4</stp>
        <stp>688028.SH</stp>
        <stp>140</stp>
        <stp>2019-09-30</stp>
        <stp>1</stp>
        <tr r="L3700" s="3"/>
        <tr r="L3700" s="3"/>
      </tp>
      <tp>
        <v>2140346580.8900001</v>
        <stp/>
        <stp>EM_S_STM07_BS</stp>
        <stp>4</stp>
        <stp>601020.SH</stp>
        <stp>140</stp>
        <stp>2019-09-30</stp>
        <stp>1</stp>
        <tr r="L3016" s="3"/>
        <tr r="L3016" s="3"/>
      </tp>
      <tp>
        <v>11238499516.34</v>
        <stp/>
        <stp>EM_S_STM07_BS</stp>
        <stp>4</stp>
        <stp>600020.SH</stp>
        <stp>140</stp>
        <stp>2019-09-30</stp>
        <stp>1</stp>
        <tr r="L2203" s="3"/>
        <tr r="L2203" s="3"/>
      </tp>
      <tp>
        <v>2075617997.3199999</v>
        <stp/>
        <stp>EM_S_STM07_BS</stp>
        <stp>4</stp>
        <stp>603020.SH</stp>
        <stp>140</stp>
        <stp>2019-09-30</stp>
        <stp>1</stp>
        <tr r="L3210" s="3"/>
        <tr r="L3210" s="3"/>
      </tp>
      <tp>
        <v>1036677188.05</v>
        <stp/>
        <stp>EM_S_STM07_BS</stp>
        <stp>4</stp>
        <stp>688016.SH</stp>
        <stp>140</stp>
        <stp>2019-09-30</stp>
        <stp>1</stp>
        <tr r="L3692" s="3"/>
        <tr r="L3692" s="3"/>
      </tp>
      <tp>
        <v>1004723311.0700001</v>
        <stp/>
        <stp>EM_S_STM07_BS</stp>
        <stp>4</stp>
        <stp>688015.SH</stp>
        <stp>140</stp>
        <stp>2019-09-30</stp>
        <stp>1</stp>
        <tr r="L3691" s="3"/>
        <tr r="L3691" s="3"/>
      </tp>
      <tp>
        <v>3691651607.0300002</v>
        <stp/>
        <stp>EM_S_STM07_BS</stp>
        <stp>4</stp>
        <stp>688012.SH</stp>
        <stp>140</stp>
        <stp>2019-09-30</stp>
        <stp>1</stp>
        <tr r="L3690" s="3"/>
        <tr r="L3690" s="3"/>
      </tp>
      <tp>
        <v>1177747341.24</v>
        <stp/>
        <stp>EM_S_STM07_BS</stp>
        <stp>4</stp>
        <stp>688011.SH</stp>
        <stp>140</stp>
        <stp>2019-09-30</stp>
        <stp>1</stp>
        <tr r="L3689" s="3"/>
        <tr r="L3689" s="3"/>
      </tp>
      <tp>
        <v>10144524787.459999</v>
        <stp/>
        <stp>EM_S_STM07_BS</stp>
        <stp>4</stp>
        <stp>601019.SH</stp>
        <stp>140</stp>
        <stp>2019-09-30</stp>
        <stp>1</stp>
        <tr r="L3015" s="3"/>
        <tr r="L3015" s="3"/>
      </tp>
      <tp>
        <v>174639422363.59</v>
        <stp/>
        <stp>EM_S_STM07_BS</stp>
        <stp>4</stp>
        <stp>600019.SH</stp>
        <stp>140</stp>
        <stp>2019-09-30</stp>
        <stp>1</stp>
        <tr r="L2202" s="3"/>
        <tr r="L2202" s="3"/>
      </tp>
      <tp>
        <v>3989486110.3000002</v>
        <stp/>
        <stp>EM_S_STM07_BS</stp>
        <stp>4</stp>
        <stp>603019.SH</stp>
        <stp>140</stp>
        <stp>2019-09-30</stp>
        <stp>1</stp>
        <tr r="L3209" s="3"/>
        <tr r="L3209" s="3"/>
      </tp>
      <tp>
        <v>1742727652.6300001</v>
        <stp/>
        <stp>EM_S_STM07_BS</stp>
        <stp>4</stp>
        <stp>688010.SH</stp>
        <stp>140</stp>
        <stp>2019-09-30</stp>
        <stp>1</stp>
        <tr r="L3688" s="3"/>
        <tr r="L3688" s="3"/>
      </tp>
      <tp>
        <v>40082042000</v>
        <stp/>
        <stp>EM_S_STM07_BS</stp>
        <stp>4</stp>
        <stp>601018.SH</stp>
        <stp>140</stp>
        <stp>2019-09-30</stp>
        <stp>1</stp>
        <tr r="L3014" s="3"/>
        <tr r="L3014" s="3"/>
      </tp>
      <tp>
        <v>80493562450.580002</v>
        <stp/>
        <stp>EM_S_STM07_BS</stp>
        <stp>4</stp>
        <stp>600018.SH</stp>
        <stp>140</stp>
        <stp>2019-09-30</stp>
        <stp>1</stp>
        <tr r="L2201" s="3"/>
        <tr r="L2201" s="3"/>
      </tp>
      <tp>
        <v>2642801027.5500002</v>
        <stp/>
        <stp>EM_S_STM07_BS</stp>
        <stp>4</stp>
        <stp>603018.SH</stp>
        <stp>140</stp>
        <stp>2019-09-30</stp>
        <stp>1</stp>
        <tr r="L3208" s="3"/>
        <tr r="L3208" s="3"/>
      </tp>
      <tp>
        <v>11698590731.879999</v>
        <stp/>
        <stp>EM_S_STM07_BS</stp>
        <stp>4</stp>
        <stp>600017.SH</stp>
        <stp>140</stp>
        <stp>2019-09-30</stp>
        <stp>1</stp>
        <tr r="L2200" s="3"/>
        <tr r="L2200" s="3"/>
      </tp>
      <tp>
        <v>1796545934.96</v>
        <stp/>
        <stp>EM_S_STM07_BS</stp>
        <stp>4</stp>
        <stp>603017.SH</stp>
        <stp>140</stp>
        <stp>2019-09-30</stp>
        <stp>1</stp>
        <tr r="L3207" s="3"/>
        <tr r="L3207" s="3"/>
      </tp>
      <tp>
        <v>7167538927.96</v>
        <stp/>
        <stp>EM_S_STM07_BS</stp>
        <stp>4</stp>
        <stp>601016.SH</stp>
        <stp>140</stp>
        <stp>2019-09-30</stp>
        <stp>1</stp>
        <tr r="L3013" s="3"/>
        <tr r="L3013" s="3"/>
      </tp>
      <tp>
        <v>491441000000</v>
        <stp/>
        <stp>EM_S_STM07_BS</stp>
        <stp>4</stp>
        <stp>600016.SH</stp>
        <stp>140</stp>
        <stp>2019-09-30</stp>
        <stp>1</stp>
        <tr r="L2199" s="3"/>
        <tr r="L2199" s="3"/>
      </tp>
      <tp>
        <v>818116756.34000003</v>
        <stp/>
        <stp>EM_S_STM07_BS</stp>
        <stp>4</stp>
        <stp>603016.SH</stp>
        <stp>140</stp>
        <stp>2019-09-30</stp>
        <stp>1</stp>
        <tr r="L3206" s="3"/>
        <tr r="L3206" s="3"/>
      </tp>
      <tp>
        <v>5621695774.04</v>
        <stp/>
        <stp>EM_S_STM07_BS</stp>
        <stp>4</stp>
        <stp>601015.SH</stp>
        <stp>140</stp>
        <stp>2019-09-30</stp>
        <stp>1</stp>
        <tr r="L3012" s="3"/>
        <tr r="L3012" s="3"/>
      </tp>
      <tp>
        <v>261375000000</v>
        <stp/>
        <stp>EM_S_STM07_BS</stp>
        <stp>4</stp>
        <stp>600015.SH</stp>
        <stp>140</stp>
        <stp>2019-09-30</stp>
        <stp>1</stp>
        <tr r="L2198" s="3"/>
        <tr r="L2198" s="3"/>
      </tp>
      <tp>
        <v>1194557511.4300001</v>
        <stp/>
        <stp>EM_S_STM07_BS</stp>
        <stp>4</stp>
        <stp>603015.SH</stp>
        <stp>140</stp>
        <stp>2019-09-30</stp>
        <stp>1</stp>
        <tr r="L3205" s="3"/>
        <tr r="L3205" s="3"/>
      </tp>
      <tp>
        <v>3147133520.1300001</v>
        <stp/>
        <stp>EM_S_STM07_BS</stp>
        <stp>4</stp>
        <stp>603013.SH</stp>
        <stp>140</stp>
        <stp>2019-09-30</stp>
        <stp>1</stp>
        <tr r="L3204" s="3"/>
        <tr r="L3204" s="3"/>
      </tp>
      <tp>
        <v>25792945494.880001</v>
        <stp/>
        <stp>EM_S_STM07_BS</stp>
        <stp>4</stp>
        <stp>601012.SH</stp>
        <stp>140</stp>
        <stp>2019-09-30</stp>
        <stp>1</stp>
        <tr r="L3011" s="3"/>
        <tr r="L3011" s="3"/>
      </tp>
      <tp>
        <v>10500884245.709999</v>
        <stp/>
        <stp>EM_S_STM07_BS</stp>
        <stp>4</stp>
        <stp>600012.SH</stp>
        <stp>140</stp>
        <stp>2019-09-30</stp>
        <stp>1</stp>
        <tr r="L2197" s="3"/>
        <tr r="L2197" s="3"/>
      </tp>
      <tp>
        <v>2512542736.5100002</v>
        <stp/>
        <stp>EM_S_STM07_BS</stp>
        <stp>4</stp>
        <stp>603012.SH</stp>
        <stp>140</stp>
        <stp>2019-09-30</stp>
        <stp>1</stp>
        <tr r="L3203" s="3"/>
        <tr r="L3203" s="3"/>
      </tp>
      <tp>
        <v>867958034.38999999</v>
        <stp/>
        <stp>EM_S_STM07_BS</stp>
        <stp>4</stp>
        <stp>688019.SH</stp>
        <stp>140</stp>
        <stp>2019-09-30</stp>
        <stp>1</stp>
        <tr r="L3694" s="3"/>
        <tr r="L3694" s="3"/>
      </tp>
      <tp>
        <v>6168365521.04</v>
        <stp/>
        <stp>EM_S_STM07_BS</stp>
        <stp>4</stp>
        <stp>601011.SH</stp>
        <stp>140</stp>
        <stp>2019-09-30</stp>
        <stp>1</stp>
        <tr r="L3010" s="3"/>
        <tr r="L3010" s="3"/>
      </tp>
      <tp>
        <v>90415225678</v>
        <stp/>
        <stp>EM_S_STM07_BS</stp>
        <stp>4</stp>
        <stp>600011.SH</stp>
        <stp>140</stp>
        <stp>2019-09-30</stp>
        <stp>1</stp>
        <tr r="L2196" s="3"/>
        <tr r="L2196" s="3"/>
      </tp>
      <tp>
        <v>1654618270.96</v>
        <stp/>
        <stp>EM_S_STM07_BS</stp>
        <stp>4</stp>
        <stp>603011.SH</stp>
        <stp>140</stp>
        <stp>2019-09-30</stp>
        <stp>1</stp>
        <tr r="L3202" s="3"/>
        <tr r="L3202" s="3"/>
      </tp>
      <tp>
        <v>1547557277.45</v>
        <stp/>
        <stp>EM_S_STM07_BS</stp>
        <stp>4</stp>
        <stp>688018.SH</stp>
        <stp>140</stp>
        <stp>2019-09-30</stp>
        <stp>1</stp>
        <tr r="L3693" s="3"/>
        <tr r="L3693" s="3"/>
      </tp>
      <tp>
        <v>4680171934.7299995</v>
        <stp/>
        <stp>EM_S_STM07_BS</stp>
        <stp>4</stp>
        <stp>601010.SH</stp>
        <stp>140</stp>
        <stp>2019-09-30</stp>
        <stp>1</stp>
        <tr r="L3009" s="3"/>
        <tr r="L3009" s="3"/>
      </tp>
      <tp>
        <v>53779845064.870003</v>
        <stp/>
        <stp>EM_S_STM07_BS</stp>
        <stp>4</stp>
        <stp>600010.SH</stp>
        <stp>140</stp>
        <stp>2019-09-30</stp>
        <stp>1</stp>
        <tr r="L2195" s="3"/>
        <tr r="L2195" s="3"/>
      </tp>
      <tp>
        <v>1248092817.27</v>
        <stp/>
        <stp>EM_S_STM07_BS</stp>
        <stp>4</stp>
        <stp>603010.SH</stp>
        <stp>140</stp>
        <stp>2019-09-30</stp>
        <stp>1</stp>
        <tr r="L3201" s="3"/>
        <tr r="L3201" s="3"/>
      </tp>
      <tp>
        <v>1907845083.6600001</v>
        <stp/>
        <stp>EM_S_STM07_BS</stp>
        <stp>4</stp>
        <stp>688007.SH</stp>
        <stp>140</stp>
        <stp>2019-09-30</stp>
        <stp>1</stp>
        <tr r="L3685" s="3"/>
        <tr r="L3685" s="3"/>
      </tp>
      <tp>
        <v>2217660574.5100002</v>
        <stp/>
        <stp>EM_S_STM07_BS</stp>
        <stp>4</stp>
        <stp>688006.SH</stp>
        <stp>140</stp>
        <stp>2019-09-30</stp>
        <stp>1</stp>
        <tr r="L3684" s="3"/>
        <tr r="L3684" s="3"/>
      </tp>
      <tp>
        <v>4383231345.7200003</v>
        <stp/>
        <stp>EM_S_STM07_BS</stp>
        <stp>4</stp>
        <stp>688005.SH</stp>
        <stp>140</stp>
        <stp>2019-09-30</stp>
        <stp>1</stp>
        <tr r="L3683" s="3"/>
        <tr r="L3683" s="3"/>
      </tp>
      <tp>
        <v>1567991463.8399999</v>
        <stp/>
        <stp>EM_S_STM07_BS</stp>
        <stp>4</stp>
        <stp>688003.SH</stp>
        <stp>140</stp>
        <stp>2019-09-30</stp>
        <stp>1</stp>
        <tr r="L3682" s="3"/>
        <tr r="L3682" s="3"/>
      </tp>
      <tp>
        <v>2241075972.8400002</v>
        <stp/>
        <stp>EM_S_STM07_BS</stp>
        <stp>4</stp>
        <stp>688002.SH</stp>
        <stp>140</stp>
        <stp>2019-09-30</stp>
        <stp>1</stp>
        <tr r="L3681" s="3"/>
        <tr r="L3681" s="3"/>
      </tp>
      <tp>
        <v>1901941996.1300001</v>
        <stp/>
        <stp>EM_S_STM07_BS</stp>
        <stp>4</stp>
        <stp>688001.SH</stp>
        <stp>140</stp>
        <stp>2019-09-30</stp>
        <stp>1</stp>
        <tr r="L3680" s="3"/>
        <tr r="L3680" s="3"/>
      </tp>
      <tp>
        <v>84463642000</v>
        <stp/>
        <stp>EM_S_STM07_BS</stp>
        <stp>4</stp>
        <stp>601009.SH</stp>
        <stp>140</stp>
        <stp>2019-09-30</stp>
        <stp>1</stp>
        <tr r="L3008" s="3"/>
        <tr r="L3008" s="3"/>
      </tp>
      <tp>
        <v>30968734075.889999</v>
        <stp/>
        <stp>EM_S_STM07_BS</stp>
        <stp>4</stp>
        <stp>600009.SH</stp>
        <stp>140</stp>
        <stp>2019-09-30</stp>
        <stp>1</stp>
        <tr r="L2194" s="3"/>
        <tr r="L2194" s="3"/>
      </tp>
      <tp>
        <v>1739326117.3</v>
        <stp/>
        <stp>EM_S_STM07_BS</stp>
        <stp>4</stp>
        <stp>603009.SH</stp>
        <stp>140</stp>
        <stp>2019-09-30</stp>
        <stp>1</stp>
        <tr r="L3200" s="3"/>
        <tr r="L3200" s="3"/>
      </tp>
      <tp>
        <v>3166519819.3200002</v>
        <stp/>
        <stp>EM_S_STM07_BS</stp>
        <stp>4</stp>
        <stp>601008.SH</stp>
        <stp>140</stp>
        <stp>2019-09-30</stp>
        <stp>1</stp>
        <tr r="L3007" s="3"/>
        <tr r="L3007" s="3"/>
      </tp>
      <tp>
        <v>17313597186.23</v>
        <stp/>
        <stp>EM_S_STM07_BS</stp>
        <stp>4</stp>
        <stp>600008.SH</stp>
        <stp>140</stp>
        <stp>2019-09-30</stp>
        <stp>1</stp>
        <tr r="L2193" s="3"/>
        <tr r="L2193" s="3"/>
      </tp>
      <tp>
        <v>2583437670.5900002</v>
        <stp/>
        <stp>EM_S_STM07_BS</stp>
        <stp>4</stp>
        <stp>603008.SH</stp>
        <stp>140</stp>
        <stp>2019-09-30</stp>
        <stp>1</stp>
        <tr r="L3199" s="3"/>
        <tr r="L3199" s="3"/>
      </tp>
      <tp>
        <v>1471937583.8</v>
        <stp/>
        <stp>EM_S_STM07_BS</stp>
        <stp>4</stp>
        <stp>601007.SH</stp>
        <stp>140</stp>
        <stp>2019-09-30</stp>
        <stp>1</stp>
        <tr r="L3006" s="3"/>
        <tr r="L3006" s="3"/>
      </tp>
      <tp>
        <v>7336366737</v>
        <stp/>
        <stp>EM_S_STM07_BS</stp>
        <stp>4</stp>
        <stp>600007.SH</stp>
        <stp>140</stp>
        <stp>2019-09-30</stp>
        <stp>1</stp>
        <tr r="L2192" s="3"/>
        <tr r="L2192" s="3"/>
      </tp>
      <tp>
        <v>1141683434.3499999</v>
        <stp/>
        <stp>EM_S_STM07_BS</stp>
        <stp>4</stp>
        <stp>603007.SH</stp>
        <stp>140</stp>
        <stp>2019-09-30</stp>
        <stp>1</stp>
        <tr r="L3198" s="3"/>
        <tr r="L3198" s="3"/>
      </tp>
      <tp>
        <v>111406933095</v>
        <stp/>
        <stp>EM_S_STM07_BS</stp>
        <stp>4</stp>
        <stp>601006.SH</stp>
        <stp>140</stp>
        <stp>2019-09-30</stp>
        <stp>1</stp>
        <tr r="L3005" s="3"/>
        <tr r="L3005" s="3"/>
      </tp>
      <tp>
        <v>7307252174.0500002</v>
        <stp/>
        <stp>EM_S_STM07_BS</stp>
        <stp>4</stp>
        <stp>600006.SH</stp>
        <stp>140</stp>
        <stp>2019-09-30</stp>
        <stp>1</stp>
        <tr r="L2191" s="3"/>
        <tr r="L2191" s="3"/>
      </tp>
      <tp>
        <v>1103059924.1300001</v>
        <stp/>
        <stp>EM_S_STM07_BS</stp>
        <stp>4</stp>
        <stp>603006.SH</stp>
        <stp>140</stp>
        <stp>2019-09-30</stp>
        <stp>1</stp>
        <tr r="L3197" s="3"/>
        <tr r="L3197" s="3"/>
      </tp>
      <tp>
        <v>19198756000</v>
        <stp/>
        <stp>EM_S_STM07_BS</stp>
        <stp>4</stp>
        <stp>601005.SH</stp>
        <stp>140</stp>
        <stp>2019-09-30</stp>
        <stp>1</stp>
        <tr r="L3004" s="3"/>
        <tr r="L3004" s="3"/>
      </tp>
      <tp>
        <v>1924266833.6300001</v>
        <stp/>
        <stp>EM_S_STM07_BS</stp>
        <stp>4</stp>
        <stp>603005.SH</stp>
        <stp>140</stp>
        <stp>2019-09-30</stp>
        <stp>1</stp>
        <tr r="L3196" s="3"/>
        <tr r="L3196" s="3"/>
      </tp>
      <tp>
        <v>15844571140.959999</v>
        <stp/>
        <stp>EM_S_STM07_BS</stp>
        <stp>4</stp>
        <stp>600004.SH</stp>
        <stp>140</stp>
        <stp>2019-09-30</stp>
        <stp>1</stp>
        <tr r="L2190" s="3"/>
        <tr r="L2190" s="3"/>
      </tp>
      <tp>
        <v>10478108467.790001</v>
        <stp/>
        <stp>EM_S_STM07_BS</stp>
        <stp>4</stp>
        <stp>601003.SH</stp>
        <stp>140</stp>
        <stp>2019-09-30</stp>
        <stp>1</stp>
        <tr r="L3003" s="3"/>
        <tr r="L3003" s="3"/>
      </tp>
      <tp>
        <v>3867032176.5700002</v>
        <stp/>
        <stp>EM_S_STM07_BS</stp>
        <stp>4</stp>
        <stp>603003.SH</stp>
        <stp>140</stp>
        <stp>2019-09-30</stp>
        <stp>1</stp>
        <tr r="L3195" s="3"/>
        <tr r="L3195" s="3"/>
      </tp>
      <tp>
        <v>2704302205.1900001</v>
        <stp/>
        <stp>EM_S_STM07_BS</stp>
        <stp>4</stp>
        <stp>601002.SH</stp>
        <stp>140</stp>
        <stp>2019-09-30</stp>
        <stp>1</stp>
        <tr r="L3002" s="3"/>
        <tr r="L3002" s="3"/>
      </tp>
      <tp>
        <v>1130046240.3199999</v>
        <stp/>
        <stp>EM_S_STM07_BS</stp>
        <stp>4</stp>
        <stp>603002.SH</stp>
        <stp>140</stp>
        <stp>2019-09-30</stp>
        <stp>1</stp>
        <tr r="L3194" s="3"/>
        <tr r="L3194" s="3"/>
      </tp>
      <tp>
        <v>40855628046.940002</v>
        <stp/>
        <stp>EM_S_STM07_BS</stp>
        <stp>4</stp>
        <stp>688009.SH</stp>
        <stp>140</stp>
        <stp>2019-09-30</stp>
        <stp>1</stp>
        <tr r="L3687" s="3"/>
        <tr r="L3687" s="3"/>
      </tp>
      <tp>
        <v>6428691309.7600002</v>
        <stp/>
        <stp>EM_S_STM07_BS</stp>
        <stp>4</stp>
        <stp>601001.SH</stp>
        <stp>140</stp>
        <stp>2019-09-30</stp>
        <stp>1</stp>
        <tr r="L3001" s="3"/>
        <tr r="L3001" s="3"/>
      </tp>
      <tp>
        <v>3859831857.71</v>
        <stp/>
        <stp>EM_S_STM07_BS</stp>
        <stp>4</stp>
        <stp>603001.SH</stp>
        <stp>140</stp>
        <stp>2019-09-30</stp>
        <stp>1</stp>
        <tr r="L3193" s="3"/>
        <tr r="L3193" s="3"/>
      </tp>
      <tp>
        <v>7162801049.9099998</v>
        <stp/>
        <stp>EM_S_STM07_BS</stp>
        <stp>4</stp>
        <stp>688008.SH</stp>
        <stp>140</stp>
        <stp>2019-09-30</stp>
        <stp>1</stp>
        <tr r="L3686" s="3"/>
        <tr r="L3686" s="3"/>
      </tp>
      <tp>
        <v>16611152599.82</v>
        <stp/>
        <stp>EM_S_STM07_BS</stp>
        <stp>4</stp>
        <stp>601000.SH</stp>
        <stp>140</stp>
        <stp>2019-09-30</stp>
        <stp>1</stp>
        <tr r="L3000" s="3"/>
        <tr r="L3000" s="3"/>
      </tp>
      <tp>
        <v>540079000000</v>
        <stp/>
        <stp>EM_S_STM07_BS</stp>
        <stp>4</stp>
        <stp>600000.SH</stp>
        <stp>140</stp>
        <stp>2019-09-30</stp>
        <stp>1</stp>
        <tr r="L2189" s="3"/>
        <tr r="L2189" s="3"/>
      </tp>
      <tp>
        <v>2950147970.96</v>
        <stp/>
        <stp>EM_S_STM07_BS</stp>
        <stp>4</stp>
        <stp>603000.SH</stp>
        <stp>140</stp>
        <stp>2019-09-30</stp>
        <stp>1</stp>
        <tr r="L3192" s="3"/>
        <tr r="L3192" s="3"/>
      </tp>
      <tp>
        <v>666129143.88</v>
        <stp/>
        <stp>EM_S_STM07_BS</stp>
        <stp>4</stp>
        <stp>300789.SZ</stp>
        <stp>140</stp>
        <stp>2019-09-30</stp>
        <stp>1</stp>
        <tr r="L2173" s="3"/>
        <tr r="L2173" s="3"/>
      </tp>
      <tp>
        <v>1628409280.98</v>
        <stp/>
        <stp>EM_S_STM07_BS</stp>
        <stp>4</stp>
        <stp>300788.SZ</stp>
        <stp>140</stp>
        <stp>2019-09-30</stp>
        <stp>1</stp>
        <tr r="L2172" s="3"/>
        <tr r="L2172" s="3"/>
      </tp>
      <tp>
        <v>1102732117.9100001</v>
        <stp/>
        <stp>EM_S_STM07_BS</stp>
        <stp>4</stp>
        <stp>300787.SZ</stp>
        <stp>140</stp>
        <stp>2019-09-30</stp>
        <stp>1</stp>
        <tr r="L2171" s="3"/>
        <tr r="L2171" s="3"/>
      </tp>
      <tp>
        <v>747372815.11000001</v>
        <stp/>
        <stp>EM_S_STM07_BS</stp>
        <stp>4</stp>
        <stp>300786.SZ</stp>
        <stp>140</stp>
        <stp>2019-09-30</stp>
        <stp>1</stp>
        <tr r="L2170" s="3"/>
        <tr r="L2170" s="3"/>
      </tp>
      <tp>
        <v>693540342.25</v>
        <stp/>
        <stp>EM_S_STM07_BS</stp>
        <stp>4</stp>
        <stp>300785.SZ</stp>
        <stp>140</stp>
        <stp>2019-09-30</stp>
        <stp>1</stp>
        <tr r="L2169" s="3"/>
        <tr r="L2169" s="3"/>
      </tp>
      <tp>
        <v>1952210081.78</v>
        <stp/>
        <stp>EM_S_STM07_BS</stp>
        <stp>4</stp>
        <stp>300783.SZ</stp>
        <stp>140</stp>
        <stp>2019-09-30</stp>
        <stp>1</stp>
        <tr r="L2168" s="3"/>
        <tr r="L2168" s="3"/>
      </tp>
      <tp>
        <v>1529193985.47</v>
        <stp/>
        <stp>EM_S_STM07_BS</stp>
        <stp>4</stp>
        <stp>300782.SZ</stp>
        <stp>140</stp>
        <stp>2019-09-30</stp>
        <stp>1</stp>
        <tr r="L2167" s="3"/>
        <tr r="L2167" s="3"/>
      </tp>
      <tp>
        <v>604630698.44000006</v>
        <stp/>
        <stp>EM_S_STM07_BS</stp>
        <stp>4</stp>
        <stp>300781.SZ</stp>
        <stp>140</stp>
        <stp>2019-09-30</stp>
        <stp>1</stp>
        <tr r="L2166" s="3"/>
        <tr r="L2166" s="3"/>
      </tp>
      <tp>
        <v>962112210.15999997</v>
        <stp/>
        <stp>EM_S_STM07_BS</stp>
        <stp>4</stp>
        <stp>300780.SZ</stp>
        <stp>140</stp>
        <stp>2019-09-30</stp>
        <stp>1</stp>
        <tr r="L2165" s="3"/>
        <tr r="L2165" s="3"/>
      </tp>
      <tp>
        <v>238775427.36000001</v>
        <stp/>
        <stp>EM_S_STM07_BS</stp>
        <stp>4</stp>
        <stp>300799.SZ</stp>
        <stp>140</stp>
        <stp>2019-09-30</stp>
        <stp>1</stp>
        <tr r="L2182" s="3"/>
        <tr r="L2182" s="3"/>
      </tp>
      <tp>
        <v>1018148996.39</v>
        <stp/>
        <stp>EM_S_STM07_BS</stp>
        <stp>4</stp>
        <stp>300798.SZ</stp>
        <stp>140</stp>
        <stp>2019-09-30</stp>
        <stp>1</stp>
        <tr r="L2181" s="3"/>
        <tr r="L2181" s="3"/>
      </tp>
      <tp>
        <v>452865068.41000003</v>
        <stp/>
        <stp>EM_S_STM07_BS</stp>
        <stp>4</stp>
        <stp>300797.SZ</stp>
        <stp>140</stp>
        <stp>2019-09-30</stp>
        <stp>1</stp>
        <tr r="L2180" s="3"/>
        <tr r="L2180" s="3"/>
      </tp>
      <tp>
        <v>593492789.95000005</v>
        <stp/>
        <stp>EM_S_STM07_BS</stp>
        <stp>4</stp>
        <stp>300796.SZ</stp>
        <stp>140</stp>
        <stp>2019-09-30</stp>
        <stp>1</stp>
        <tr r="L2179" s="3"/>
        <tr r="L2179" s="3"/>
      </tp>
      <tp>
        <v>260273934.13</v>
        <stp/>
        <stp>EM_S_STM07_BS</stp>
        <stp>4</stp>
        <stp>300795.SZ</stp>
        <stp>140</stp>
        <stp>2019-09-30</stp>
        <stp>1</stp>
        <tr r="L2178" s="3"/>
        <tr r="L2178" s="3"/>
      </tp>
      <tp>
        <v>663357763.71000004</v>
        <stp/>
        <stp>EM_S_STM07_BS</stp>
        <stp>4</stp>
        <stp>300793.SZ</stp>
        <stp>140</stp>
        <stp>2019-09-30</stp>
        <stp>1</stp>
        <tr r="L2177" s="3"/>
        <tr r="L2177" s="3"/>
      </tp>
      <tp>
        <v>1155530202.71</v>
        <stp/>
        <stp>EM_S_STM07_BS</stp>
        <stp>4</stp>
        <stp>300792.SZ</stp>
        <stp>140</stp>
        <stp>2019-09-30</stp>
        <stp>1</stp>
        <tr r="L2176" s="3"/>
        <tr r="L2176" s="3"/>
      </tp>
      <tp>
        <v>1924748226.95</v>
        <stp/>
        <stp>EM_S_STM07_BS</stp>
        <stp>4</stp>
        <stp>300791.SZ</stp>
        <stp>140</stp>
        <stp>2019-09-30</stp>
        <stp>1</stp>
        <tr r="L2175" s="3"/>
        <tr r="L2175" s="3"/>
      </tp>
      <tp>
        <v>1158961907.9400001</v>
        <stp/>
        <stp>EM_S_STM07_BS</stp>
        <stp>4</stp>
        <stp>300790.SZ</stp>
        <stp>140</stp>
        <stp>2019-09-30</stp>
        <stp>1</stp>
        <tr r="L2174" s="3"/>
        <tr r="L2174" s="3"/>
      </tp>
      <tp>
        <v>2314939459.3800001</v>
        <stp/>
        <stp>EM_S_STM07_BS</stp>
        <stp>4</stp>
        <stp>000799.SZ</stp>
        <stp>140</stp>
        <stp>2019-09-30</stp>
        <stp>1</stp>
        <tr r="L317" s="3"/>
        <tr r="L317" s="3"/>
      </tp>
      <tp>
        <v>582124891.33000004</v>
        <stp/>
        <stp>EM_S_STM07_BS</stp>
        <stp>4</stp>
        <stp>002799.SZ</stp>
        <stp>140</stp>
        <stp>2019-09-30</stp>
        <stp>1</stp>
        <tr r="L1247" s="3"/>
        <tr r="L1247" s="3"/>
      </tp>
      <tp>
        <v>752299305.51999998</v>
        <stp/>
        <stp>EM_S_STM07_BS</stp>
        <stp>4</stp>
        <stp>000798.SZ</stp>
        <stp>140</stp>
        <stp>2019-09-30</stp>
        <stp>1</stp>
        <tr r="L316" s="3"/>
        <tr r="L316" s="3"/>
      </tp>
      <tp>
        <v>3480201289.0799999</v>
        <stp/>
        <stp>EM_S_STM07_BS</stp>
        <stp>4</stp>
        <stp>002798.SZ</stp>
        <stp>140</stp>
        <stp>2019-09-30</stp>
        <stp>1</stp>
        <tr r="L1246" s="3"/>
        <tr r="L1246" s="3"/>
      </tp>
      <tp>
        <v>5705894683.6000004</v>
        <stp/>
        <stp>EM_S_STM07_BS</stp>
        <stp>4</stp>
        <stp>000797.SZ</stp>
        <stp>140</stp>
        <stp>2019-09-30</stp>
        <stp>1</stp>
        <tr r="L315" s="3"/>
        <tr r="L315" s="3"/>
      </tp>
      <tp>
        <v>8871026792.3199997</v>
        <stp/>
        <stp>EM_S_STM07_BS</stp>
        <stp>4</stp>
        <stp>002797.SZ</stp>
        <stp>140</stp>
        <stp>2019-09-30</stp>
        <stp>1</stp>
        <tr r="L1245" s="3"/>
        <tr r="L1245" s="3"/>
      </tp>
      <tp>
        <v>2432044029.3099999</v>
        <stp/>
        <stp>EM_S_STM07_BS</stp>
        <stp>4</stp>
        <stp>000796.SZ</stp>
        <stp>140</stp>
        <stp>2019-09-30</stp>
        <stp>1</stp>
        <tr r="L314" s="3"/>
        <tr r="L314" s="3"/>
      </tp>
      <tp>
        <v>1506480149.74</v>
        <stp/>
        <stp>EM_S_STM07_BS</stp>
        <stp>4</stp>
        <stp>002796.SZ</stp>
        <stp>140</stp>
        <stp>2019-09-30</stp>
        <stp>1</stp>
        <tr r="L1244" s="3"/>
        <tr r="L1244" s="3"/>
      </tp>
      <tp>
        <v>2225203707.7199998</v>
        <stp/>
        <stp>EM_S_STM07_BS</stp>
        <stp>4</stp>
        <stp>000795.SZ</stp>
        <stp>140</stp>
        <stp>2019-09-30</stp>
        <stp>1</stp>
        <tr r="L313" s="3"/>
        <tr r="L313" s="3"/>
      </tp>
      <tp>
        <v>605030925.75</v>
        <stp/>
        <stp>EM_S_STM07_BS</stp>
        <stp>4</stp>
        <stp>002795.SZ</stp>
        <stp>140</stp>
        <stp>2019-09-30</stp>
        <stp>1</stp>
        <tr r="L1243" s="3"/>
        <tr r="L1243" s="3"/>
      </tp>
      <tp>
        <v>4887566630.0500002</v>
        <stp/>
        <stp>EM_S_STM07_BS</stp>
        <stp>4</stp>
        <stp>000793.SZ</stp>
        <stp>140</stp>
        <stp>2019-09-30</stp>
        <stp>1</stp>
        <tr r="L312" s="3"/>
        <tr r="L312" s="3"/>
      </tp>
      <tp>
        <v>995005872.02999997</v>
        <stp/>
        <stp>EM_S_STM07_BS</stp>
        <stp>4</stp>
        <stp>002793.SZ</stp>
        <stp>140</stp>
        <stp>2019-09-30</stp>
        <stp>1</stp>
        <tr r="L1242" s="3"/>
        <tr r="L1242" s="3"/>
      </tp>
      <tp>
        <v>16106343119.15</v>
        <stp/>
        <stp>EM_S_STM07_BS</stp>
        <stp>4</stp>
        <stp>000792.SZ</stp>
        <stp>140</stp>
        <stp>2019-09-30</stp>
        <stp>1</stp>
        <tr r="L311" s="3"/>
        <tr r="L311" s="3"/>
      </tp>
      <tp>
        <v>2025664728.1600001</v>
        <stp/>
        <stp>EM_S_STM07_BS</stp>
        <stp>4</stp>
        <stp>002792.SZ</stp>
        <stp>140</stp>
        <stp>2019-09-30</stp>
        <stp>1</stp>
        <tr r="L1241" s="3"/>
        <tr r="L1241" s="3"/>
      </tp>
      <tp>
        <v>6467070196.2600002</v>
        <stp/>
        <stp>EM_S_STM07_BS</stp>
        <stp>4</stp>
        <stp>000791.SZ</stp>
        <stp>140</stp>
        <stp>2019-09-30</stp>
        <stp>1</stp>
        <tr r="L310" s="3"/>
        <tr r="L310" s="3"/>
      </tp>
      <tp>
        <v>2895302553.9000001</v>
        <stp/>
        <stp>EM_S_STM07_BS</stp>
        <stp>4</stp>
        <stp>002791.SZ</stp>
        <stp>140</stp>
        <stp>2019-09-30</stp>
        <stp>1</stp>
        <tr r="L1240" s="3"/>
        <tr r="L1240" s="3"/>
      </tp>
      <tp>
        <v>871732568.17999995</v>
        <stp/>
        <stp>EM_S_STM07_BS</stp>
        <stp>4</stp>
        <stp>000790.SZ</stp>
        <stp>140</stp>
        <stp>2019-09-30</stp>
        <stp>1</stp>
        <tr r="L309" s="3"/>
        <tr r="L309" s="3"/>
      </tp>
      <tp>
        <v>1585673021.0699999</v>
        <stp/>
        <stp>EM_S_STM07_BS</stp>
        <stp>4</stp>
        <stp>002790.SZ</stp>
        <stp>140</stp>
        <stp>2019-09-30</stp>
        <stp>1</stp>
        <tr r="L1239" s="3"/>
        <tr r="L1239" s="3"/>
      </tp>
      <tp>
        <v>4422268704.7399998</v>
        <stp/>
        <stp>EM_S_STM07_BS</stp>
        <stp>4</stp>
        <stp>000789.SZ</stp>
        <stp>140</stp>
        <stp>2019-09-30</stp>
        <stp>1</stp>
        <tr r="L308" s="3"/>
        <tr r="L308" s="3"/>
      </tp>
      <tp>
        <v>1320007658.5</v>
        <stp/>
        <stp>EM_S_STM07_BS</stp>
        <stp>4</stp>
        <stp>002789.SZ</stp>
        <stp>140</stp>
        <stp>2019-09-30</stp>
        <stp>1</stp>
        <tr r="L1238" s="3"/>
        <tr r="L1238" s="3"/>
      </tp>
      <tp>
        <v>1245676509.52</v>
        <stp/>
        <stp>EM_S_STM07_BS</stp>
        <stp>4</stp>
        <stp>000788.SZ</stp>
        <stp>140</stp>
        <stp>2019-09-30</stp>
        <stp>1</stp>
        <tr r="L307" s="3"/>
        <tr r="L307" s="3"/>
      </tp>
      <tp>
        <v>1744231884.6500001</v>
        <stp/>
        <stp>EM_S_STM07_BS</stp>
        <stp>4</stp>
        <stp>002788.SZ</stp>
        <stp>140</stp>
        <stp>2019-09-30</stp>
        <stp>1</stp>
        <tr r="L1237" s="3"/>
        <tr r="L1237" s="3"/>
      </tp>
      <tp>
        <v>1507999286.72</v>
        <stp/>
        <stp>EM_S_STM07_BS</stp>
        <stp>4</stp>
        <stp>002787.SZ</stp>
        <stp>140</stp>
        <stp>2019-09-30</stp>
        <stp>1</stp>
        <tr r="L1236" s="3"/>
        <tr r="L1236" s="3"/>
      </tp>
      <tp>
        <v>13500330646.65</v>
        <stp/>
        <stp>EM_S_STM07_BS</stp>
        <stp>4</stp>
        <stp>000786.SZ</stp>
        <stp>140</stp>
        <stp>2019-09-30</stp>
        <stp>1</stp>
        <tr r="L306" s="3"/>
        <tr r="L306" s="3"/>
      </tp>
      <tp>
        <v>982628538.34000003</v>
        <stp/>
        <stp>EM_S_STM07_BS</stp>
        <stp>4</stp>
        <stp>002786.SZ</stp>
        <stp>140</stp>
        <stp>2019-09-30</stp>
        <stp>1</stp>
        <tr r="L1235" s="3"/>
        <tr r="L1235" s="3"/>
      </tp>
      <tp>
        <v>1330831800.05</v>
        <stp/>
        <stp>EM_S_STM07_BS</stp>
        <stp>4</stp>
        <stp>000785.SZ</stp>
        <stp>140</stp>
        <stp>2019-09-30</stp>
        <stp>1</stp>
        <tr r="L305" s="3"/>
        <tr r="L305" s="3"/>
      </tp>
      <tp>
        <v>660415310</v>
        <stp/>
        <stp>EM_S_STM07_BS</stp>
        <stp>4</stp>
        <stp>002785.SZ</stp>
        <stp>140</stp>
        <stp>2019-09-30</stp>
        <stp>1</stp>
        <tr r="L1234" s="3"/>
        <tr r="L1234" s="3"/>
      </tp>
      <tp>
        <v>27794118141.529999</v>
        <stp/>
        <stp>EM_S_STM07_BS</stp>
        <stp>4</stp>
        <stp>000783.SZ</stp>
        <stp>140</stp>
        <stp>2019-09-30</stp>
        <stp>1</stp>
        <tr r="L304" s="3"/>
        <tr r="L304" s="3"/>
      </tp>
      <tp>
        <v>1718853081.23</v>
        <stp/>
        <stp>EM_S_STM07_BS</stp>
        <stp>4</stp>
        <stp>002783.SZ</stp>
        <stp>140</stp>
        <stp>2019-09-30</stp>
        <stp>1</stp>
        <tr r="L1233" s="3"/>
        <tr r="L1233" s="3"/>
      </tp>
      <tp>
        <v>1388361634.01</v>
        <stp/>
        <stp>EM_S_STM07_BS</stp>
        <stp>4</stp>
        <stp>000782.SZ</stp>
        <stp>140</stp>
        <stp>2019-09-30</stp>
        <stp>1</stp>
        <tr r="L303" s="3"/>
        <tr r="L303" s="3"/>
      </tp>
      <tp>
        <v>867700419.46000004</v>
        <stp/>
        <stp>EM_S_STM07_BS</stp>
        <stp>4</stp>
        <stp>002782.SZ</stp>
        <stp>140</stp>
        <stp>2019-09-30</stp>
        <stp>1</stp>
        <tr r="L1232" s="3"/>
        <tr r="L1232" s="3"/>
      </tp>
      <tp>
        <v>1965628973.01</v>
        <stp/>
        <stp>EM_S_STM07_BS</stp>
        <stp>4</stp>
        <stp>002781.SZ</stp>
        <stp>140</stp>
        <stp>2019-09-30</stp>
        <stp>1</stp>
        <tr r="L1231" s="3"/>
        <tr r="L1231" s="3"/>
      </tp>
      <tp>
        <v>3820392093.1999998</v>
        <stp/>
        <stp>EM_S_STM07_BS</stp>
        <stp>4</stp>
        <stp>000780.SZ</stp>
        <stp>140</stp>
        <stp>2019-09-30</stp>
        <stp>1</stp>
        <tr r="L302" s="3"/>
        <tr r="L302" s="3"/>
      </tp>
      <tp>
        <v>638014878.30999994</v>
        <stp/>
        <stp>EM_S_STM07_BS</stp>
        <stp>4</stp>
        <stp>002780.SZ</stp>
        <stp>140</stp>
        <stp>2019-09-30</stp>
        <stp>1</stp>
        <tr r="L1230" s="3"/>
        <tr r="L1230" s="3"/>
      </tp>
      <tp>
        <v>3646128131.1799998</v>
        <stp/>
        <stp>EM_S_STM07_BS</stp>
        <stp>4</stp>
        <stp>000739.SZ</stp>
        <stp>140</stp>
        <stp>2019-09-30</stp>
        <stp>1</stp>
        <tr r="L282" s="3"/>
        <tr r="L282" s="3"/>
      </tp>
      <tp>
        <v>1378704665.29</v>
        <stp/>
        <stp>EM_S_STM07_BS</stp>
        <stp>4</stp>
        <stp>300709.SZ</stp>
        <stp>140</stp>
        <stp>2019-09-30</stp>
        <stp>1</stp>
        <tr r="L2101" s="3"/>
        <tr r="L2101" s="3"/>
      </tp>
      <tp>
        <v>19517360597.400002</v>
        <stp/>
        <stp>EM_S_STM07_BS</stp>
        <stp>4</stp>
        <stp>002739.SZ</stp>
        <stp>140</stp>
        <stp>2019-09-30</stp>
        <stp>1</stp>
        <tr r="L1192" s="3"/>
        <tr r="L1192" s="3"/>
      </tp>
      <tp>
        <v>5572887756.3699999</v>
        <stp/>
        <stp>EM_S_STM07_BS</stp>
        <stp>4</stp>
        <stp>000738.SZ</stp>
        <stp>140</stp>
        <stp>2019-09-30</stp>
        <stp>1</stp>
        <tr r="L281" s="3"/>
        <tr r="L281" s="3"/>
      </tp>
      <tp>
        <v>746714111.99000001</v>
        <stp/>
        <stp>EM_S_STM07_BS</stp>
        <stp>4</stp>
        <stp>300708.SZ</stp>
        <stp>140</stp>
        <stp>2019-09-30</stp>
        <stp>1</stp>
        <tr r="L2100" s="3"/>
        <tr r="L2100" s="3"/>
      </tp>
      <tp>
        <v>2673354761.3099999</v>
        <stp/>
        <stp>EM_S_STM07_BS</stp>
        <stp>4</stp>
        <stp>002738.SZ</stp>
        <stp>140</stp>
        <stp>2019-09-30</stp>
        <stp>1</stp>
        <tr r="L1191" s="3"/>
        <tr r="L1191" s="3"/>
      </tp>
      <tp>
        <v>383112964.06</v>
        <stp/>
        <stp>EM_S_STM07_BS</stp>
        <stp>4</stp>
        <stp>000737.SZ</stp>
        <stp>140</stp>
        <stp>2019-09-30</stp>
        <stp>1</stp>
        <tr r="L280" s="3"/>
        <tr r="L280" s="3"/>
      </tp>
      <tp>
        <v>639712341.22000003</v>
        <stp/>
        <stp>EM_S_STM07_BS</stp>
        <stp>4</stp>
        <stp>300707.SZ</stp>
        <stp>140</stp>
        <stp>2019-09-30</stp>
        <stp>1</stp>
        <tr r="L2099" s="3"/>
        <tr r="L2099" s="3"/>
      </tp>
      <tp>
        <v>3061624195.5900002</v>
        <stp/>
        <stp>EM_S_STM07_BS</stp>
        <stp>4</stp>
        <stp>002737.SZ</stp>
        <stp>140</stp>
        <stp>2019-09-30</stp>
        <stp>1</stp>
        <tr r="L1190" s="3"/>
        <tr r="L1190" s="3"/>
      </tp>
      <tp>
        <v>2358011928.3400002</v>
        <stp/>
        <stp>EM_S_STM07_BS</stp>
        <stp>4</stp>
        <stp>000736.SZ</stp>
        <stp>140</stp>
        <stp>2019-09-30</stp>
        <stp>1</stp>
        <tr r="L279" s="3"/>
        <tr r="L279" s="3"/>
      </tp>
      <tp>
        <v>441494943.47000003</v>
        <stp/>
        <stp>EM_S_STM07_BS</stp>
        <stp>4</stp>
        <stp>300706.SZ</stp>
        <stp>140</stp>
        <stp>2019-09-30</stp>
        <stp>1</stp>
        <tr r="L2098" s="3"/>
        <tr r="L2098" s="3"/>
      </tp>
      <tp>
        <v>54903394797.480003</v>
        <stp/>
        <stp>EM_S_STM07_BS</stp>
        <stp>4</stp>
        <stp>002736.SZ</stp>
        <stp>140</stp>
        <stp>2019-09-30</stp>
        <stp>1</stp>
        <tr r="L1189" s="3"/>
        <tr r="L1189" s="3"/>
      </tp>
      <tp>
        <v>3907506241.8699999</v>
        <stp/>
        <stp>EM_S_STM07_BS</stp>
        <stp>4</stp>
        <stp>000735.SZ</stp>
        <stp>140</stp>
        <stp>2019-09-30</stp>
        <stp>1</stp>
        <tr r="L278" s="3"/>
        <tr r="L278" s="3"/>
      </tp>
      <tp>
        <v>744986457.11000001</v>
        <stp/>
        <stp>EM_S_STM07_BS</stp>
        <stp>4</stp>
        <stp>300705.SZ</stp>
        <stp>140</stp>
        <stp>2019-09-30</stp>
        <stp>1</stp>
        <tr r="L2097" s="3"/>
        <tr r="L2097" s="3"/>
      </tp>
      <tp>
        <v>625365531.62</v>
        <stp/>
        <stp>EM_S_STM07_BS</stp>
        <stp>4</stp>
        <stp>002735.SZ</stp>
        <stp>140</stp>
        <stp>2019-09-30</stp>
        <stp>1</stp>
        <tr r="L1188" s="3"/>
        <tr r="L1188" s="3"/>
      </tp>
      <tp>
        <v>2021948536.6800001</v>
        <stp/>
        <stp>EM_S_STM07_BS</stp>
        <stp>4</stp>
        <stp>002734.SZ</stp>
        <stp>140</stp>
        <stp>2019-09-30</stp>
        <stp>1</stp>
        <tr r="L1187" s="3"/>
        <tr r="L1187" s="3"/>
      </tp>
      <tp>
        <v>5374657437.8299999</v>
        <stp/>
        <stp>EM_S_STM07_BS</stp>
        <stp>4</stp>
        <stp>000733.SZ</stp>
        <stp>140</stp>
        <stp>2019-09-30</stp>
        <stp>1</stp>
        <tr r="L277" s="3"/>
        <tr r="L277" s="3"/>
      </tp>
      <tp>
        <v>700113059.91999996</v>
        <stp/>
        <stp>EM_S_STM07_BS</stp>
        <stp>4</stp>
        <stp>300703.SZ</stp>
        <stp>140</stp>
        <stp>2019-09-30</stp>
        <stp>1</stp>
        <tr r="L2096" s="3"/>
        <tr r="L2096" s="3"/>
      </tp>
      <tp>
        <v>2476498999.79</v>
        <stp/>
        <stp>EM_S_STM07_BS</stp>
        <stp>4</stp>
        <stp>002733.SZ</stp>
        <stp>140</stp>
        <stp>2019-09-30</stp>
        <stp>1</stp>
        <tr r="L1186" s="3"/>
        <tr r="L1186" s="3"/>
      </tp>
      <tp>
        <v>22007466173</v>
        <stp/>
        <stp>EM_S_STM07_BS</stp>
        <stp>4</stp>
        <stp>000732.SZ</stp>
        <stp>140</stp>
        <stp>2019-09-30</stp>
        <stp>1</stp>
        <tr r="L276" s="3"/>
        <tr r="L276" s="3"/>
      </tp>
      <tp>
        <v>1888060010.8299999</v>
        <stp/>
        <stp>EM_S_STM07_BS</stp>
        <stp>4</stp>
        <stp>300702.SZ</stp>
        <stp>140</stp>
        <stp>2019-09-30</stp>
        <stp>1</stp>
        <tr r="L2095" s="3"/>
        <tr r="L2095" s="3"/>
      </tp>
      <tp>
        <v>992039785.63999999</v>
        <stp/>
        <stp>EM_S_STM07_BS</stp>
        <stp>4</stp>
        <stp>002732.SZ</stp>
        <stp>140</stp>
        <stp>2019-09-30</stp>
        <stp>1</stp>
        <tr r="L1185" s="3"/>
        <tr r="L1185" s="3"/>
      </tp>
      <tp>
        <v>2826153082.5599999</v>
        <stp/>
        <stp>EM_S_STM07_BS</stp>
        <stp>4</stp>
        <stp>000731.SZ</stp>
        <stp>140</stp>
        <stp>2019-09-30</stp>
        <stp>1</stp>
        <tr r="L275" s="3"/>
        <tr r="L275" s="3"/>
      </tp>
      <tp>
        <v>514459555.85000002</v>
        <stp/>
        <stp>EM_S_STM07_BS</stp>
        <stp>4</stp>
        <stp>300701.SZ</stp>
        <stp>140</stp>
        <stp>2019-09-30</stp>
        <stp>1</stp>
        <tr r="L2094" s="3"/>
        <tr r="L2094" s="3"/>
      </tp>
      <tp>
        <v>1215631686.99</v>
        <stp/>
        <stp>EM_S_STM07_BS</stp>
        <stp>4</stp>
        <stp>002731.SZ</stp>
        <stp>140</stp>
        <stp>2019-09-30</stp>
        <stp>1</stp>
        <tr r="L1184" s="3"/>
        <tr r="L1184" s="3"/>
      </tp>
      <tp>
        <v>562141688.44000006</v>
        <stp/>
        <stp>EM_S_STM07_BS</stp>
        <stp>4</stp>
        <stp>300700.SZ</stp>
        <stp>140</stp>
        <stp>2019-09-30</stp>
        <stp>1</stp>
        <tr r="L2093" s="3"/>
        <tr r="L2093" s="3"/>
      </tp>
      <tp>
        <v>985439150.80999994</v>
        <stp/>
        <stp>EM_S_STM07_BS</stp>
        <stp>4</stp>
        <stp>002730.SZ</stp>
        <stp>140</stp>
        <stp>2019-09-30</stp>
        <stp>1</stp>
        <tr r="L1183" s="3"/>
        <tr r="L1183" s="3"/>
      </tp>
      <tp>
        <v>13552778989.969999</v>
        <stp/>
        <stp>EM_S_STM07_BS</stp>
        <stp>4</stp>
        <stp>000729.SZ</stp>
        <stp>140</stp>
        <stp>2019-09-30</stp>
        <stp>1</stp>
        <tr r="L274" s="3"/>
        <tr r="L274" s="3"/>
      </tp>
      <tp>
        <v>936474570.60000002</v>
        <stp/>
        <stp>EM_S_STM07_BS</stp>
        <stp>4</stp>
        <stp>300719.SZ</stp>
        <stp>140</stp>
        <stp>2019-09-30</stp>
        <stp>1</stp>
        <tr r="L2110" s="3"/>
        <tr r="L2110" s="3"/>
      </tp>
      <tp>
        <v>444527476.62</v>
        <stp/>
        <stp>EM_S_STM07_BS</stp>
        <stp>4</stp>
        <stp>002729.SZ</stp>
        <stp>140</stp>
        <stp>2019-09-30</stp>
        <stp>1</stp>
        <tr r="L1182" s="3"/>
        <tr r="L1182" s="3"/>
      </tp>
      <tp>
        <v>24902917655.84</v>
        <stp/>
        <stp>EM_S_STM07_BS</stp>
        <stp>4</stp>
        <stp>000728.SZ</stp>
        <stp>140</stp>
        <stp>2019-09-30</stp>
        <stp>1</stp>
        <tr r="L273" s="3"/>
        <tr r="L273" s="3"/>
      </tp>
      <tp>
        <v>1145010131.1300001</v>
        <stp/>
        <stp>EM_S_STM07_BS</stp>
        <stp>4</stp>
        <stp>300718.SZ</stp>
        <stp>140</stp>
        <stp>2019-09-30</stp>
        <stp>1</stp>
        <tr r="L2109" s="3"/>
        <tr r="L2109" s="3"/>
      </tp>
      <tp>
        <v>1115436315.6700001</v>
        <stp/>
        <stp>EM_S_STM07_BS</stp>
        <stp>4</stp>
        <stp>002728.SZ</stp>
        <stp>140</stp>
        <stp>2019-09-30</stp>
        <stp>1</stp>
        <tr r="L1181" s="3"/>
        <tr r="L1181" s="3"/>
      </tp>
      <tp>
        <v>7994211580.5900002</v>
        <stp/>
        <stp>EM_S_STM07_BS</stp>
        <stp>4</stp>
        <stp>000727.SZ</stp>
        <stp>140</stp>
        <stp>2019-09-30</stp>
        <stp>1</stp>
        <tr r="L272" s="3"/>
        <tr r="L272" s="3"/>
      </tp>
      <tp>
        <v>571151879.36000001</v>
        <stp/>
        <stp>EM_S_STM07_BS</stp>
        <stp>4</stp>
        <stp>300717.SZ</stp>
        <stp>140</stp>
        <stp>2019-09-30</stp>
        <stp>1</stp>
        <tr r="L2108" s="3"/>
        <tr r="L2108" s="3"/>
      </tp>
      <tp>
        <v>4462517829.5</v>
        <stp/>
        <stp>EM_S_STM07_BS</stp>
        <stp>4</stp>
        <stp>002727.SZ</stp>
        <stp>140</stp>
        <stp>2019-09-30</stp>
        <stp>1</stp>
        <tr r="L1180" s="3"/>
        <tr r="L1180" s="3"/>
      </tp>
      <tp>
        <v>7351503162.46</v>
        <stp/>
        <stp>EM_S_STM07_BS</stp>
        <stp>4</stp>
        <stp>000726.SZ</stp>
        <stp>140</stp>
        <stp>2019-09-30</stp>
        <stp>1</stp>
        <tr r="L271" s="3"/>
        <tr r="L271" s="3"/>
      </tp>
      <tp>
        <v>846761444.97000003</v>
        <stp/>
        <stp>EM_S_STM07_BS</stp>
        <stp>4</stp>
        <stp>300716.SZ</stp>
        <stp>140</stp>
        <stp>2019-09-30</stp>
        <stp>1</stp>
        <tr r="L2107" s="3"/>
        <tr r="L2107" s="3"/>
      </tp>
      <tp>
        <v>2227743310.23</v>
        <stp/>
        <stp>EM_S_STM07_BS</stp>
        <stp>4</stp>
        <stp>002726.SZ</stp>
        <stp>140</stp>
        <stp>2019-09-30</stp>
        <stp>1</stp>
        <tr r="L1179" s="3"/>
        <tr r="L1179" s="3"/>
      </tp>
      <tp>
        <v>86762736301</v>
        <stp/>
        <stp>EM_S_STM07_BS</stp>
        <stp>4</stp>
        <stp>000725.SZ</stp>
        <stp>140</stp>
        <stp>2019-09-30</stp>
        <stp>1</stp>
        <tr r="L270" s="3"/>
        <tr r="L270" s="3"/>
      </tp>
      <tp>
        <v>500580299.80000001</v>
        <stp/>
        <stp>EM_S_STM07_BS</stp>
        <stp>4</stp>
        <stp>300715.SZ</stp>
        <stp>140</stp>
        <stp>2019-09-30</stp>
        <stp>1</stp>
        <tr r="L2106" s="3"/>
        <tr r="L2106" s="3"/>
      </tp>
      <tp>
        <v>968066651.07000005</v>
        <stp/>
        <stp>EM_S_STM07_BS</stp>
        <stp>4</stp>
        <stp>002725.SZ</stp>
        <stp>140</stp>
        <stp>2019-09-30</stp>
        <stp>1</stp>
        <tr r="L1178" s="3"/>
        <tr r="L1178" s="3"/>
      </tp>
      <tp>
        <v>1930519977.8699999</v>
        <stp/>
        <stp>EM_S_STM07_BS</stp>
        <stp>4</stp>
        <stp>002724.SZ</stp>
        <stp>140</stp>
        <stp>2019-09-30</stp>
        <stp>1</stp>
        <tr r="L1177" s="3"/>
        <tr r="L1177" s="3"/>
      </tp>
      <tp>
        <v>8010774803.9499998</v>
        <stp/>
        <stp>EM_S_STM07_BS</stp>
        <stp>4</stp>
        <stp>000723.SZ</stp>
        <stp>140</stp>
        <stp>2019-09-30</stp>
        <stp>1</stp>
        <tr r="L269" s="3"/>
        <tr r="L269" s="3"/>
      </tp>
      <tp>
        <v>722824203.71000004</v>
        <stp/>
        <stp>EM_S_STM07_BS</stp>
        <stp>4</stp>
        <stp>300713.SZ</stp>
        <stp>140</stp>
        <stp>2019-09-30</stp>
        <stp>1</stp>
        <tr r="L2105" s="3"/>
        <tr r="L2105" s="3"/>
      </tp>
      <tp>
        <v>623260047.21000004</v>
        <stp/>
        <stp>EM_S_STM07_BS</stp>
        <stp>4</stp>
        <stp>002723.SZ</stp>
        <stp>140</stp>
        <stp>2019-09-30</stp>
        <stp>1</stp>
        <tr r="L1176" s="3"/>
        <tr r="L1176" s="3"/>
      </tp>
      <tp>
        <v>2969330243.2399998</v>
        <stp/>
        <stp>EM_S_STM07_BS</stp>
        <stp>4</stp>
        <stp>000722.SZ</stp>
        <stp>140</stp>
        <stp>2019-09-30</stp>
        <stp>1</stp>
        <tr r="L268" s="3"/>
        <tr r="L268" s="3"/>
      </tp>
      <tp>
        <v>966668872.41999996</v>
        <stp/>
        <stp>EM_S_STM07_BS</stp>
        <stp>4</stp>
        <stp>300712.SZ</stp>
        <stp>140</stp>
        <stp>2019-09-30</stp>
        <stp>1</stp>
        <tr r="L2104" s="3"/>
        <tr r="L2104" s="3"/>
      </tp>
      <tp>
        <v>1885760714.46</v>
        <stp/>
        <stp>EM_S_STM07_BS</stp>
        <stp>4</stp>
        <stp>002722.SZ</stp>
        <stp>140</stp>
        <stp>2019-09-30</stp>
        <stp>1</stp>
        <tr r="L1175" s="3"/>
        <tr r="L1175" s="3"/>
      </tp>
      <tp>
        <v>640921262.16999996</v>
        <stp/>
        <stp>EM_S_STM07_BS</stp>
        <stp>4</stp>
        <stp>000721.SZ</stp>
        <stp>140</stp>
        <stp>2019-09-30</stp>
        <stp>1</stp>
        <tr r="L267" s="3"/>
        <tr r="L267" s="3"/>
      </tp>
      <tp>
        <v>532581228.76999998</v>
        <stp/>
        <stp>EM_S_STM07_BS</stp>
        <stp>4</stp>
        <stp>300711.SZ</stp>
        <stp>140</stp>
        <stp>2019-09-30</stp>
        <stp>1</stp>
        <tr r="L2103" s="3"/>
        <tr r="L2103" s="3"/>
      </tp>
      <tp>
        <v>4671502826.9200001</v>
        <stp/>
        <stp>EM_S_STM07_BS</stp>
        <stp>4</stp>
        <stp>002721.SZ</stp>
        <stp>140</stp>
        <stp>2019-09-30</stp>
        <stp>1</stp>
        <tr r="L1174" s="3"/>
        <tr r="L1174" s="3"/>
      </tp>
      <tp>
        <v>2404061474.5100002</v>
        <stp/>
        <stp>EM_S_STM07_BS</stp>
        <stp>4</stp>
        <stp>000720.SZ</stp>
        <stp>140</stp>
        <stp>2019-09-30</stp>
        <stp>1</stp>
        <tr r="L266" s="3"/>
        <tr r="L266" s="3"/>
      </tp>
      <tp>
        <v>593871675.49000001</v>
        <stp/>
        <stp>EM_S_STM07_BS</stp>
        <stp>4</stp>
        <stp>300710.SZ</stp>
        <stp>140</stp>
        <stp>2019-09-30</stp>
        <stp>1</stp>
        <tr r="L2102" s="3"/>
        <tr r="L2102" s="3"/>
      </tp>
      <tp>
        <v>7980209350.9499998</v>
        <stp/>
        <stp>EM_S_STM07_BS</stp>
        <stp>4</stp>
        <stp>000719.SZ</stp>
        <stp>140</stp>
        <stp>2019-09-30</stp>
        <stp>1</stp>
        <tr r="L265" s="3"/>
        <tr r="L265" s="3"/>
      </tp>
      <tp>
        <v>770313284.62</v>
        <stp/>
        <stp>EM_S_STM07_BS</stp>
        <stp>4</stp>
        <stp>300729.SZ</stp>
        <stp>140</stp>
        <stp>2019-09-30</stp>
        <stp>1</stp>
        <tr r="L2119" s="3"/>
        <tr r="L2119" s="3"/>
      </tp>
      <tp>
        <v>907417325.86000001</v>
        <stp/>
        <stp>EM_S_STM07_BS</stp>
        <stp>4</stp>
        <stp>002719.SZ</stp>
        <stp>140</stp>
        <stp>2019-09-30</stp>
        <stp>1</stp>
        <tr r="L1173" s="3"/>
        <tr r="L1173" s="3"/>
      </tp>
      <tp>
        <v>7790503525.3100004</v>
        <stp/>
        <stp>EM_S_STM07_BS</stp>
        <stp>4</stp>
        <stp>000718.SZ</stp>
        <stp>140</stp>
        <stp>2019-09-30</stp>
        <stp>1</stp>
        <tr r="L264" s="3"/>
        <tr r="L264" s="3"/>
      </tp>
      <tp>
        <v>1211262698.78</v>
        <stp/>
        <stp>EM_S_STM07_BS</stp>
        <stp>4</stp>
        <stp>002718.SZ</stp>
        <stp>140</stp>
        <stp>2019-09-30</stp>
        <stp>1</stp>
        <tr r="L1172" s="3"/>
        <tr r="L1172" s="3"/>
      </tp>
      <tp>
        <v>7466944691.8500004</v>
        <stp/>
        <stp>EM_S_STM07_BS</stp>
        <stp>4</stp>
        <stp>000717.SZ</stp>
        <stp>140</stp>
        <stp>2019-09-30</stp>
        <stp>1</stp>
        <tr r="L263" s="3"/>
        <tr r="L263" s="3"/>
      </tp>
      <tp>
        <v>555304055.85000002</v>
        <stp/>
        <stp>EM_S_STM07_BS</stp>
        <stp>4</stp>
        <stp>300727.SZ</stp>
        <stp>140</stp>
        <stp>2019-09-30</stp>
        <stp>1</stp>
        <tr r="L2118" s="3"/>
        <tr r="L2118" s="3"/>
      </tp>
      <tp>
        <v>4749884686.6700001</v>
        <stp/>
        <stp>EM_S_STM07_BS</stp>
        <stp>4</stp>
        <stp>002717.SZ</stp>
        <stp>140</stp>
        <stp>2019-09-30</stp>
        <stp>1</stp>
        <tr r="L1171" s="3"/>
        <tr r="L1171" s="3"/>
      </tp>
      <tp>
        <v>2750060893.54</v>
        <stp/>
        <stp>EM_S_STM07_BS</stp>
        <stp>4</stp>
        <stp>000716.SZ</stp>
        <stp>140</stp>
        <stp>2019-09-30</stp>
        <stp>1</stp>
        <tr r="L262" s="3"/>
        <tr r="L262" s="3"/>
      </tp>
      <tp>
        <v>1698253488.78</v>
        <stp/>
        <stp>EM_S_STM07_BS</stp>
        <stp>4</stp>
        <stp>300726.SZ</stp>
        <stp>140</stp>
        <stp>2019-09-30</stp>
        <stp>1</stp>
        <tr r="L2117" s="3"/>
        <tr r="L2117" s="3"/>
      </tp>
      <tp>
        <v>2129119654.7</v>
        <stp/>
        <stp>EM_S_STM07_BS</stp>
        <stp>4</stp>
        <stp>002716.SZ</stp>
        <stp>140</stp>
        <stp>2019-09-30</stp>
        <stp>1</stp>
        <tr r="L1170" s="3"/>
        <tr r="L1170" s="3"/>
      </tp>
      <tp>
        <v>1442509537.6800001</v>
        <stp/>
        <stp>EM_S_STM07_BS</stp>
        <stp>4</stp>
        <stp>000715.SZ</stp>
        <stp>140</stp>
        <stp>2019-09-30</stp>
        <stp>1</stp>
        <tr r="L261" s="3"/>
        <tr r="L261" s="3"/>
      </tp>
      <tp>
        <v>694358549.40999997</v>
        <stp/>
        <stp>EM_S_STM07_BS</stp>
        <stp>4</stp>
        <stp>300725.SZ</stp>
        <stp>140</stp>
        <stp>2019-09-30</stp>
        <stp>1</stp>
        <tr r="L2116" s="3"/>
        <tr r="L2116" s="3"/>
      </tp>
      <tp>
        <v>492269629.58999997</v>
        <stp/>
        <stp>EM_S_STM07_BS</stp>
        <stp>4</stp>
        <stp>002715.SZ</stp>
        <stp>140</stp>
        <stp>2019-09-30</stp>
        <stp>1</stp>
        <tr r="L1169" s="3"/>
        <tr r="L1169" s="3"/>
      </tp>
      <tp>
        <v>2510693489.8899999</v>
        <stp/>
        <stp>EM_S_STM07_BS</stp>
        <stp>4</stp>
        <stp>300724.SZ</stp>
        <stp>140</stp>
        <stp>2019-09-30</stp>
        <stp>1</stp>
        <tr r="L2115" s="3"/>
        <tr r="L2115" s="3"/>
      </tp>
      <tp>
        <v>18549347934.110001</v>
        <stp/>
        <stp>EM_S_STM07_BS</stp>
        <stp>4</stp>
        <stp>002714.SZ</stp>
        <stp>140</stp>
        <stp>2019-09-30</stp>
        <stp>1</stp>
        <tr r="L1168" s="3"/>
        <tr r="L1168" s="3"/>
      </tp>
      <tp>
        <v>1572576715.79</v>
        <stp/>
        <stp>EM_S_STM07_BS</stp>
        <stp>4</stp>
        <stp>000713.SZ</stp>
        <stp>140</stp>
        <stp>2019-09-30</stp>
        <stp>1</stp>
        <tr r="L260" s="3"/>
        <tr r="L260" s="3"/>
      </tp>
      <tp>
        <v>1383958070.9400001</v>
        <stp/>
        <stp>EM_S_STM07_BS</stp>
        <stp>4</stp>
        <stp>300723.SZ</stp>
        <stp>140</stp>
        <stp>2019-09-30</stp>
        <stp>1</stp>
        <tr r="L2114" s="3"/>
        <tr r="L2114" s="3"/>
      </tp>
      <tp>
        <v>843666509.26999998</v>
        <stp/>
        <stp>EM_S_STM07_BS</stp>
        <stp>4</stp>
        <stp>002713.SZ</stp>
        <stp>140</stp>
        <stp>2019-09-30</stp>
        <stp>1</stp>
        <tr r="L1167" s="3"/>
        <tr r="L1167" s="3"/>
      </tp>
      <tp>
        <v>3399690299.9699998</v>
        <stp/>
        <stp>EM_S_STM07_BS</stp>
        <stp>4</stp>
        <stp>000712.SZ</stp>
        <stp>140</stp>
        <stp>2019-09-30</stp>
        <stp>1</stp>
        <tr r="L259" s="3"/>
        <tr r="L259" s="3"/>
      </tp>
      <tp>
        <v>429723288.56</v>
        <stp/>
        <stp>EM_S_STM07_BS</stp>
        <stp>4</stp>
        <stp>300722.SZ</stp>
        <stp>140</stp>
        <stp>2019-09-30</stp>
        <stp>1</stp>
        <tr r="L2113" s="3"/>
        <tr r="L2113" s="3"/>
      </tp>
      <tp>
        <v>3243569746.0500002</v>
        <stp/>
        <stp>EM_S_STM07_BS</stp>
        <stp>4</stp>
        <stp>002712.SZ</stp>
        <stp>140</stp>
        <stp>2019-09-30</stp>
        <stp>1</stp>
        <tr r="L1166" s="3"/>
        <tr r="L1166" s="3"/>
      </tp>
      <tp>
        <v>5248327883.5</v>
        <stp/>
        <stp>EM_S_STM07_BS</stp>
        <stp>4</stp>
        <stp>000711.SZ</stp>
        <stp>140</stp>
        <stp>2019-09-30</stp>
        <stp>1</stp>
        <tr r="L258" s="3"/>
        <tr r="L258" s="3"/>
      </tp>
      <tp>
        <v>853471008.42999995</v>
        <stp/>
        <stp>EM_S_STM07_BS</stp>
        <stp>4</stp>
        <stp>300721.SZ</stp>
        <stp>140</stp>
        <stp>2019-09-30</stp>
        <stp>1</stp>
        <tr r="L2112" s="3"/>
        <tr r="L2112" s="3"/>
      </tp>
      <tp>
        <v>-2604061291.3699999</v>
        <stp/>
        <stp>EM_S_STM07_BS</stp>
        <stp>4</stp>
        <stp>002711.SZ</stp>
        <stp>140</stp>
        <stp>2019-09-30</stp>
        <stp>1</stp>
        <tr r="L1165" s="3"/>
        <tr r="L1165" s="3"/>
      </tp>
      <tp>
        <v>2189980285.23</v>
        <stp/>
        <stp>EM_S_STM07_BS</stp>
        <stp>4</stp>
        <stp>000710.SZ</stp>
        <stp>140</stp>
        <stp>2019-09-30</stp>
        <stp>1</stp>
        <tr r="L257" s="3"/>
        <tr r="L257" s="3"/>
      </tp>
      <tp>
        <v>467075073.50999999</v>
        <stp/>
        <stp>EM_S_STM07_BS</stp>
        <stp>4</stp>
        <stp>300720.SZ</stp>
        <stp>140</stp>
        <stp>2019-09-30</stp>
        <stp>1</stp>
        <tr r="L2111" s="3"/>
        <tr r="L2111" s="3"/>
      </tp>
      <tp>
        <v>55836960014.080002</v>
        <stp/>
        <stp>EM_S_STM07_BS</stp>
        <stp>4</stp>
        <stp>000709.SZ</stp>
        <stp>140</stp>
        <stp>2019-09-30</stp>
        <stp>1</stp>
        <tr r="L256" s="3"/>
        <tr r="L256" s="3"/>
      </tp>
      <tp>
        <v>1293483754.73</v>
        <stp/>
        <stp>EM_S_STM07_BS</stp>
        <stp>4</stp>
        <stp>300739.SZ</stp>
        <stp>140</stp>
        <stp>2019-09-30</stp>
        <stp>1</stp>
        <tr r="L2128" s="3"/>
        <tr r="L2128" s="3"/>
      </tp>
      <tp>
        <v>2875748648.4699998</v>
        <stp/>
        <stp>EM_S_STM07_BS</stp>
        <stp>4</stp>
        <stp>002709.SZ</stp>
        <stp>140</stp>
        <stp>2019-09-30</stp>
        <stp>1</stp>
        <tr r="L1164" s="3"/>
        <tr r="L1164" s="3"/>
      </tp>
      <tp>
        <v>24587792587.900002</v>
        <stp/>
        <stp>EM_S_STM07_BS</stp>
        <stp>4</stp>
        <stp>000708.SZ</stp>
        <stp>140</stp>
        <stp>2019-09-30</stp>
        <stp>1</stp>
        <tr r="L255" s="3"/>
        <tr r="L255" s="3"/>
      </tp>
      <tp>
        <v>660682582.59000003</v>
        <stp/>
        <stp>EM_S_STM07_BS</stp>
        <stp>4</stp>
        <stp>300738.SZ</stp>
        <stp>140</stp>
        <stp>2019-09-30</stp>
        <stp>1</stp>
        <tr r="L2127" s="3"/>
        <tr r="L2127" s="3"/>
      </tp>
      <tp>
        <v>1414910036.28</v>
        <stp/>
        <stp>EM_S_STM07_BS</stp>
        <stp>4</stp>
        <stp>002708.SZ</stp>
        <stp>140</stp>
        <stp>2019-09-30</stp>
        <stp>1</stp>
        <tr r="L1163" s="3"/>
        <tr r="L1163" s="3"/>
      </tp>
      <tp>
        <v>163997531.94999999</v>
        <stp/>
        <stp>EM_S_STM07_BS</stp>
        <stp>4</stp>
        <stp>000707.SZ</stp>
        <stp>140</stp>
        <stp>2019-09-30</stp>
        <stp>1</stp>
        <tr r="L254" s="3"/>
        <tr r="L254" s="3"/>
      </tp>
      <tp>
        <v>3114288099.5300002</v>
        <stp/>
        <stp>EM_S_STM07_BS</stp>
        <stp>4</stp>
        <stp>300737.SZ</stp>
        <stp>140</stp>
        <stp>2019-09-30</stp>
        <stp>1</stp>
        <tr r="L2126" s="3"/>
        <tr r="L2126" s="3"/>
      </tp>
      <tp>
        <v>2446461673.4299998</v>
        <stp/>
        <stp>EM_S_STM07_BS</stp>
        <stp>4</stp>
        <stp>002707.SZ</stp>
        <stp>140</stp>
        <stp>2019-09-30</stp>
        <stp>1</stp>
        <tr r="L1162" s="3"/>
        <tr r="L1162" s="3"/>
      </tp>
      <tp>
        <v>341260426.10000002</v>
        <stp/>
        <stp>EM_S_STM07_BS</stp>
        <stp>4</stp>
        <stp>300736.SZ</stp>
        <stp>140</stp>
        <stp>2019-09-30</stp>
        <stp>1</stp>
        <tr r="L2125" s="3"/>
        <tr r="L2125" s="3"/>
      </tp>
      <tp>
        <v>1783876042.72</v>
        <stp/>
        <stp>EM_S_STM07_BS</stp>
        <stp>4</stp>
        <stp>002706.SZ</stp>
        <stp>140</stp>
        <stp>2019-09-30</stp>
        <stp>1</stp>
        <tr r="L1161" s="3"/>
        <tr r="L1161" s="3"/>
      </tp>
      <tp>
        <v>1488162313.52</v>
        <stp/>
        <stp>EM_S_STM07_BS</stp>
        <stp>4</stp>
        <stp>000705.SZ</stp>
        <stp>140</stp>
        <stp>2019-09-30</stp>
        <stp>1</stp>
        <tr r="L253" s="3"/>
        <tr r="L253" s="3"/>
      </tp>
      <tp>
        <v>2015967041.04</v>
        <stp/>
        <stp>EM_S_STM07_BS</stp>
        <stp>4</stp>
        <stp>300735.SZ</stp>
        <stp>140</stp>
        <stp>2019-09-30</stp>
        <stp>1</stp>
        <tr r="L2124" s="3"/>
        <tr r="L2124" s="3"/>
      </tp>
      <tp>
        <v>4130716319.6100001</v>
        <stp/>
        <stp>EM_S_STM07_BS</stp>
        <stp>4</stp>
        <stp>002705.SZ</stp>
        <stp>140</stp>
        <stp>2019-09-30</stp>
        <stp>1</stp>
        <tr r="L1160" s="3"/>
        <tr r="L1160" s="3"/>
      </tp>
      <tp>
        <v>22263463081.959999</v>
        <stp/>
        <stp>EM_S_STM07_BS</stp>
        <stp>4</stp>
        <stp>000703.SZ</stp>
        <stp>140</stp>
        <stp>2019-09-30</stp>
        <stp>1</stp>
        <tr r="L252" s="3"/>
        <tr r="L252" s="3"/>
      </tp>
      <tp>
        <v>1134425813.1300001</v>
        <stp/>
        <stp>EM_S_STM07_BS</stp>
        <stp>4</stp>
        <stp>300733.SZ</stp>
        <stp>140</stp>
        <stp>2019-09-30</stp>
        <stp>1</stp>
        <tr r="L2123" s="3"/>
        <tr r="L2123" s="3"/>
      </tp>
      <tp>
        <v>1443757138.8699999</v>
        <stp/>
        <stp>EM_S_STM07_BS</stp>
        <stp>4</stp>
        <stp>002703.SZ</stp>
        <stp>140</stp>
        <stp>2019-09-30</stp>
        <stp>1</stp>
        <tr r="L1159" s="3"/>
        <tr r="L1159" s="3"/>
      </tp>
      <tp>
        <v>526754983.18000001</v>
        <stp/>
        <stp>EM_S_STM07_BS</stp>
        <stp>4</stp>
        <stp>000702.SZ</stp>
        <stp>140</stp>
        <stp>2019-09-30</stp>
        <stp>1</stp>
        <tr r="L251" s="3"/>
        <tr r="L251" s="3"/>
      </tp>
      <tp>
        <v>2205020669.8600001</v>
        <stp/>
        <stp>EM_S_STM07_BS</stp>
        <stp>4</stp>
        <stp>300732.SZ</stp>
        <stp>140</stp>
        <stp>2019-09-30</stp>
        <stp>1</stp>
        <tr r="L2122" s="3"/>
        <tr r="L2122" s="3"/>
      </tp>
      <tp>
        <v>791999377.58000004</v>
        <stp/>
        <stp>EM_S_STM07_BS</stp>
        <stp>4</stp>
        <stp>002702.SZ</stp>
        <stp>140</stp>
        <stp>2019-09-30</stp>
        <stp>1</stp>
        <tr r="L1158" s="3"/>
        <tr r="L1158" s="3"/>
      </tp>
      <tp>
        <v>4189387072.8099999</v>
        <stp/>
        <stp>EM_S_STM07_BS</stp>
        <stp>4</stp>
        <stp>000701.SZ</stp>
        <stp>140</stp>
        <stp>2019-09-30</stp>
        <stp>1</stp>
        <tr r="L250" s="3"/>
        <tr r="L250" s="3"/>
      </tp>
      <tp>
        <v>552530787.38999999</v>
        <stp/>
        <stp>EM_S_STM07_BS</stp>
        <stp>4</stp>
        <stp>300731.SZ</stp>
        <stp>140</stp>
        <stp>2019-09-30</stp>
        <stp>1</stp>
        <tr r="L2121" s="3"/>
        <tr r="L2121" s="3"/>
      </tp>
      <tp>
        <v>5820442637</v>
        <stp/>
        <stp>EM_S_STM07_BS</stp>
        <stp>4</stp>
        <stp>002701.SZ</stp>
        <stp>140</stp>
        <stp>2019-09-30</stp>
        <stp>1</stp>
        <tr r="L1157" s="3"/>
        <tr r="L1157" s="3"/>
      </tp>
      <tp>
        <v>2346609955.8299999</v>
        <stp/>
        <stp>EM_S_STM07_BS</stp>
        <stp>4</stp>
        <stp>000700.SZ</stp>
        <stp>140</stp>
        <stp>2019-09-30</stp>
        <stp>1</stp>
        <tr r="L249" s="3"/>
        <tr r="L249" s="3"/>
      </tp>
      <tp>
        <v>395614077.07999998</v>
        <stp/>
        <stp>EM_S_STM07_BS</stp>
        <stp>4</stp>
        <stp>300730.SZ</stp>
        <stp>140</stp>
        <stp>2019-09-30</stp>
        <stp>1</stp>
        <tr r="L2120" s="3"/>
        <tr r="L2120" s="3"/>
      </tp>
      <tp>
        <v>1062430438.9</v>
        <stp/>
        <stp>EM_S_STM07_BS</stp>
        <stp>4</stp>
        <stp>002700.SZ</stp>
        <stp>140</stp>
        <stp>2019-09-30</stp>
        <stp>1</stp>
        <tr r="L1156" s="3"/>
        <tr r="L1156" s="3"/>
      </tp>
      <tp>
        <v>1752260370.8299999</v>
        <stp/>
        <stp>EM_S_STM07_BS</stp>
        <stp>4</stp>
        <stp>000779.SZ</stp>
        <stp>140</stp>
        <stp>2019-09-30</stp>
        <stp>1</stp>
        <tr r="L301" s="3"/>
        <tr r="L301" s="3"/>
      </tp>
      <tp>
        <v>767480549.19000006</v>
        <stp/>
        <stp>EM_S_STM07_BS</stp>
        <stp>4</stp>
        <stp>300749.SZ</stp>
        <stp>140</stp>
        <stp>2019-09-30</stp>
        <stp>1</stp>
        <tr r="L2137" s="3"/>
        <tr r="L2137" s="3"/>
      </tp>
      <tp>
        <v>647033569.60000002</v>
        <stp/>
        <stp>EM_S_STM07_BS</stp>
        <stp>4</stp>
        <stp>002779.SZ</stp>
        <stp>140</stp>
        <stp>2019-09-30</stp>
        <stp>1</stp>
        <tr r="L1229" s="3"/>
        <tr r="L1229" s="3"/>
      </tp>
      <tp>
        <v>21069168665.299999</v>
        <stp/>
        <stp>EM_S_STM07_BS</stp>
        <stp>4</stp>
        <stp>000778.SZ</stp>
        <stp>140</stp>
        <stp>2019-09-30</stp>
        <stp>1</stp>
        <tr r="L300" s="3"/>
        <tr r="L300" s="3"/>
      </tp>
      <tp>
        <v>1169465932.98</v>
        <stp/>
        <stp>EM_S_STM07_BS</stp>
        <stp>4</stp>
        <stp>300748.SZ</stp>
        <stp>140</stp>
        <stp>2019-09-30</stp>
        <stp>1</stp>
        <tr r="L2136" s="3"/>
        <tr r="L2136" s="3"/>
      </tp>
      <tp>
        <v>639828057.75</v>
        <stp/>
        <stp>EM_S_STM07_BS</stp>
        <stp>4</stp>
        <stp>002778.SZ</stp>
        <stp>140</stp>
        <stp>2019-09-30</stp>
        <stp>1</stp>
        <tr r="L1228" s="3"/>
        <tr r="L1228" s="3"/>
      </tp>
      <tp>
        <v>1420470555.29</v>
        <stp/>
        <stp>EM_S_STM07_BS</stp>
        <stp>4</stp>
        <stp>000777.SZ</stp>
        <stp>140</stp>
        <stp>2019-09-30</stp>
        <stp>1</stp>
        <tr r="L299" s="3"/>
        <tr r="L299" s="3"/>
      </tp>
      <tp>
        <v>2250460544.2399998</v>
        <stp/>
        <stp>EM_S_STM07_BS</stp>
        <stp>4</stp>
        <stp>300747.SZ</stp>
        <stp>140</stp>
        <stp>2019-09-30</stp>
        <stp>1</stp>
        <tr r="L2135" s="3"/>
        <tr r="L2135" s="3"/>
      </tp>
      <tp>
        <v>1060545570.49</v>
        <stp/>
        <stp>EM_S_STM07_BS</stp>
        <stp>4</stp>
        <stp>002777.SZ</stp>
        <stp>140</stp>
        <stp>2019-09-30</stp>
        <stp>1</stp>
        <tr r="L1227" s="3"/>
        <tr r="L1227" s="3"/>
      </tp>
      <tp>
        <v>91421666349.279999</v>
        <stp/>
        <stp>EM_S_STM07_BS</stp>
        <stp>4</stp>
        <stp>000776.SZ</stp>
        <stp>140</stp>
        <stp>2019-09-30</stp>
        <stp>1</stp>
        <tr r="L298" s="3"/>
        <tr r="L298" s="3"/>
      </tp>
      <tp>
        <v>1149906413.8599999</v>
        <stp/>
        <stp>EM_S_STM07_BS</stp>
        <stp>4</stp>
        <stp>300746.SZ</stp>
        <stp>140</stp>
        <stp>2019-09-30</stp>
        <stp>1</stp>
        <tr r="L2134" s="3"/>
        <tr r="L2134" s="3"/>
      </tp>
      <tp>
        <v>2390819546.4200001</v>
        <stp/>
        <stp>EM_S_STM07_BS</stp>
        <stp>4</stp>
        <stp>002776.SZ</stp>
        <stp>140</stp>
        <stp>2019-09-30</stp>
        <stp>1</stp>
        <tr r="L1226" s="3"/>
        <tr r="L1226" s="3"/>
      </tp>
      <tp>
        <v>1103020186.9000001</v>
        <stp/>
        <stp>EM_S_STM07_BS</stp>
        <stp>4</stp>
        <stp>300745.SZ</stp>
        <stp>140</stp>
        <stp>2019-09-30</stp>
        <stp>1</stp>
        <tr r="L2133" s="3"/>
        <tr r="L2133" s="3"/>
      </tp>
      <tp>
        <v>2502712969.3200002</v>
        <stp/>
        <stp>EM_S_STM07_BS</stp>
        <stp>4</stp>
        <stp>002775.SZ</stp>
        <stp>140</stp>
        <stp>2019-09-30</stp>
        <stp>1</stp>
        <tr r="L1225" s="3"/>
        <tr r="L1225" s="3"/>
      </tp>
      <tp>
        <v>1057204594.36</v>
        <stp/>
        <stp>EM_S_STM07_BS</stp>
        <stp>4</stp>
        <stp>002774.SZ</stp>
        <stp>140</stp>
        <stp>2019-09-30</stp>
        <stp>1</stp>
        <tr r="L1224" s="3"/>
        <tr r="L1224" s="3"/>
      </tp>
      <tp>
        <v>390148910.93000001</v>
        <stp/>
        <stp>EM_S_STM07_BS</stp>
        <stp>4</stp>
        <stp>300743.SZ</stp>
        <stp>140</stp>
        <stp>2019-09-30</stp>
        <stp>1</stp>
        <tr r="L2132" s="3"/>
        <tr r="L2132" s="3"/>
      </tp>
      <tp>
        <v>4455365018.21</v>
        <stp/>
        <stp>EM_S_STM07_BS</stp>
        <stp>4</stp>
        <stp>002773.SZ</stp>
        <stp>140</stp>
        <stp>2019-09-30</stp>
        <stp>1</stp>
        <tr r="L1223" s="3"/>
        <tr r="L1223" s="3"/>
      </tp>
      <tp>
        <v>1054942430.67</v>
        <stp/>
        <stp>EM_S_STM07_BS</stp>
        <stp>4</stp>
        <stp>300742.SZ</stp>
        <stp>140</stp>
        <stp>2019-09-30</stp>
        <stp>1</stp>
        <tr r="L2131" s="3"/>
        <tr r="L2131" s="3"/>
      </tp>
      <tp>
        <v>2614923766.48</v>
        <stp/>
        <stp>EM_S_STM07_BS</stp>
        <stp>4</stp>
        <stp>002772.SZ</stp>
        <stp>140</stp>
        <stp>2019-09-30</stp>
        <stp>1</stp>
        <tr r="L1222" s="3"/>
        <tr r="L1222" s="3"/>
      </tp>
      <tp>
        <v>7372618179</v>
        <stp/>
        <stp>EM_S_STM07_BS</stp>
        <stp>4</stp>
        <stp>300741.SZ</stp>
        <stp>140</stp>
        <stp>2019-09-30</stp>
        <stp>1</stp>
        <tr r="L2130" s="3"/>
        <tr r="L2130" s="3"/>
      </tp>
      <tp>
        <v>676884715.24000001</v>
        <stp/>
        <stp>EM_S_STM07_BS</stp>
        <stp>4</stp>
        <stp>002771.SZ</stp>
        <stp>140</stp>
        <stp>2019-09-30</stp>
        <stp>1</stp>
        <tr r="L1221" s="3"/>
        <tr r="L1221" s="3"/>
      </tp>
      <tp>
        <v>1205606409.53</v>
        <stp/>
        <stp>EM_S_STM07_BS</stp>
        <stp>4</stp>
        <stp>300740.SZ</stp>
        <stp>140</stp>
        <stp>2019-09-30</stp>
        <stp>1</stp>
        <tr r="L2129" s="3"/>
        <tr r="L2129" s="3"/>
      </tp>
      <tp>
        <v>1784735349.4000001</v>
        <stp/>
        <stp>EM_S_STM07_BS</stp>
        <stp>4</stp>
        <stp>002770.SZ</stp>
        <stp>140</stp>
        <stp>2019-09-30</stp>
        <stp>1</stp>
        <tr r="L1220" s="3"/>
        <tr r="L1220" s="3"/>
      </tp>
      <tp>
        <v>2994548675.8899999</v>
        <stp/>
        <stp>EM_S_STM07_BS</stp>
        <stp>4</stp>
        <stp>300759.SZ</stp>
        <stp>140</stp>
        <stp>2019-09-30</stp>
        <stp>1</stp>
        <tr r="L2146" s="3"/>
        <tr r="L2146" s="3"/>
      </tp>
      <tp>
        <v>1378158041.8599999</v>
        <stp/>
        <stp>EM_S_STM07_BS</stp>
        <stp>4</stp>
        <stp>002769.SZ</stp>
        <stp>140</stp>
        <stp>2019-09-30</stp>
        <stp>1</stp>
        <tr r="L1219" s="3"/>
        <tr r="L1219" s="3"/>
      </tp>
      <tp>
        <v>16351882659.98</v>
        <stp/>
        <stp>EM_S_STM07_BS</stp>
        <stp>4</stp>
        <stp>000768.SZ</stp>
        <stp>140</stp>
        <stp>2019-09-30</stp>
        <stp>1</stp>
        <tr r="L297" s="3"/>
        <tr r="L297" s="3"/>
      </tp>
      <tp>
        <v>1116364010.75</v>
        <stp/>
        <stp>EM_S_STM07_BS</stp>
        <stp>4</stp>
        <stp>300758.SZ</stp>
        <stp>140</stp>
        <stp>2019-09-30</stp>
        <stp>1</stp>
        <tr r="L2145" s="3"/>
        <tr r="L2145" s="3"/>
      </tp>
      <tp>
        <v>2240030977.1500001</v>
        <stp/>
        <stp>EM_S_STM07_BS</stp>
        <stp>4</stp>
        <stp>002768.SZ</stp>
        <stp>140</stp>
        <stp>2019-09-30</stp>
        <stp>1</stp>
        <tr r="L1218" s="3"/>
        <tr r="L1218" s="3"/>
      </tp>
      <tp>
        <v>7603435370.6700001</v>
        <stp/>
        <stp>EM_S_STM07_BS</stp>
        <stp>4</stp>
        <stp>000767.SZ</stp>
        <stp>140</stp>
        <stp>2019-09-30</stp>
        <stp>1</stp>
        <tr r="L296" s="3"/>
        <tr r="L296" s="3"/>
      </tp>
      <tp>
        <v>705554505.89999998</v>
        <stp/>
        <stp>EM_S_STM07_BS</stp>
        <stp>4</stp>
        <stp>300757.SZ</stp>
        <stp>140</stp>
        <stp>2019-09-30</stp>
        <stp>1</stp>
        <tr r="L2144" s="3"/>
        <tr r="L2144" s="3"/>
      </tp>
      <tp>
        <v>727500761.32000005</v>
        <stp/>
        <stp>EM_S_STM07_BS</stp>
        <stp>4</stp>
        <stp>002767.SZ</stp>
        <stp>140</stp>
        <stp>2019-09-30</stp>
        <stp>1</stp>
        <tr r="L1217" s="3"/>
        <tr r="L1217" s="3"/>
      </tp>
      <tp>
        <v>4869943889.8299999</v>
        <stp/>
        <stp>EM_S_STM07_BS</stp>
        <stp>4</stp>
        <stp>000766.SZ</stp>
        <stp>140</stp>
        <stp>2019-09-30</stp>
        <stp>1</stp>
        <tr r="L295" s="3"/>
        <tr r="L295" s="3"/>
      </tp>
      <tp>
        <v>1020784483.1</v>
        <stp/>
        <stp>EM_S_STM07_BS</stp>
        <stp>4</stp>
        <stp>300756.SZ</stp>
        <stp>140</stp>
        <stp>2019-09-30</stp>
        <stp>1</stp>
        <tr r="L2143" s="3"/>
        <tr r="L2143" s="3"/>
      </tp>
      <tp>
        <v>1163673498.51</v>
        <stp/>
        <stp>EM_S_STM07_BS</stp>
        <stp>4</stp>
        <stp>002766.SZ</stp>
        <stp>140</stp>
        <stp>2019-09-30</stp>
        <stp>1</stp>
        <tr r="L1216" s="3"/>
        <tr r="L1216" s="3"/>
      </tp>
      <tp>
        <v>2478998421.6799998</v>
        <stp/>
        <stp>EM_S_STM07_BS</stp>
        <stp>4</stp>
        <stp>300755.SZ</stp>
        <stp>140</stp>
        <stp>2019-09-30</stp>
        <stp>1</stp>
        <tr r="L2142" s="3"/>
        <tr r="L2142" s="3"/>
      </tp>
      <tp>
        <v>1602506134.96</v>
        <stp/>
        <stp>EM_S_STM07_BS</stp>
        <stp>4</stp>
        <stp>002765.SZ</stp>
        <stp>140</stp>
        <stp>2019-09-30</stp>
        <stp>1</stp>
        <tr r="L1215" s="3"/>
        <tr r="L1215" s="3"/>
      </tp>
      <tp>
        <v>647905659.88999999</v>
        <stp/>
        <stp>EM_S_STM07_BS</stp>
        <stp>4</stp>
        <stp>300753.SZ</stp>
        <stp>140</stp>
        <stp>2019-09-30</stp>
        <stp>1</stp>
        <tr r="L2141" s="3"/>
        <tr r="L2141" s="3"/>
      </tp>
      <tp>
        <v>1873221568.51</v>
        <stp/>
        <stp>EM_S_STM07_BS</stp>
        <stp>4</stp>
        <stp>002763.SZ</stp>
        <stp>140</stp>
        <stp>2019-09-30</stp>
        <stp>1</stp>
        <tr r="L1214" s="3"/>
        <tr r="L1214" s="3"/>
      </tp>
      <tp>
        <v>1955487639.29</v>
        <stp/>
        <stp>EM_S_STM07_BS</stp>
        <stp>4</stp>
        <stp>000762.SZ</stp>
        <stp>140</stp>
        <stp>2019-09-30</stp>
        <stp>1</stp>
        <tr r="L294" s="3"/>
        <tr r="L294" s="3"/>
      </tp>
      <tp>
        <v>796327376.29999995</v>
        <stp/>
        <stp>EM_S_STM07_BS</stp>
        <stp>4</stp>
        <stp>300752.SZ</stp>
        <stp>140</stp>
        <stp>2019-09-30</stp>
        <stp>1</stp>
        <tr r="L2140" s="3"/>
        <tr r="L2140" s="3"/>
      </tp>
      <tp>
        <v>995795926.86000001</v>
        <stp/>
        <stp>EM_S_STM07_BS</stp>
        <stp>4</stp>
        <stp>002762.SZ</stp>
        <stp>140</stp>
        <stp>2019-09-30</stp>
        <stp>1</stp>
        <tr r="L1213" s="3"/>
        <tr r="L1213" s="3"/>
      </tp>
      <tp>
        <v>19439854342.599998</v>
        <stp/>
        <stp>EM_S_STM07_BS</stp>
        <stp>4</stp>
        <stp>000761.SZ</stp>
        <stp>140</stp>
        <stp>2019-09-30</stp>
        <stp>1</stp>
        <tr r="L293" s="3"/>
        <tr r="L293" s="3"/>
      </tp>
      <tp>
        <v>1288325584.1400001</v>
        <stp/>
        <stp>EM_S_STM07_BS</stp>
        <stp>4</stp>
        <stp>300751.SZ</stp>
        <stp>140</stp>
        <stp>2019-09-30</stp>
        <stp>1</stp>
        <tr r="L2139" s="3"/>
        <tr r="L2139" s="3"/>
      </tp>
      <tp>
        <v>687401246.46000004</v>
        <stp/>
        <stp>EM_S_STM07_BS</stp>
        <stp>4</stp>
        <stp>002761.SZ</stp>
        <stp>140</stp>
        <stp>2019-09-30</stp>
        <stp>1</stp>
        <tr r="L1212" s="3"/>
        <tr r="L1212" s="3"/>
      </tp>
      <tp>
        <v>486490814.85000002</v>
        <stp/>
        <stp>EM_S_STM07_BS</stp>
        <stp>4</stp>
        <stp>000760.SZ</stp>
        <stp>140</stp>
        <stp>2019-09-30</stp>
        <stp>1</stp>
        <tr r="L292" s="3"/>
        <tr r="L292" s="3"/>
      </tp>
      <tp>
        <v>36943913517.459999</v>
        <stp/>
        <stp>EM_S_STM07_BS</stp>
        <stp>4</stp>
        <stp>300750.SZ</stp>
        <stp>140</stp>
        <stp>2019-09-30</stp>
        <stp>1</stp>
        <tr r="L2138" s="3"/>
        <tr r="L2138" s="3"/>
      </tp>
      <tp>
        <v>553249212.89999998</v>
        <stp/>
        <stp>EM_S_STM07_BS</stp>
        <stp>4</stp>
        <stp>002760.SZ</stp>
        <stp>140</stp>
        <stp>2019-09-30</stp>
        <stp>1</stp>
        <tr r="L1211" s="3"/>
        <tr r="L1211" s="3"/>
      </tp>
      <tp>
        <v>3395569275.0500002</v>
        <stp/>
        <stp>EM_S_STM07_BS</stp>
        <stp>4</stp>
        <stp>000759.SZ</stp>
        <stp>140</stp>
        <stp>2019-09-30</stp>
        <stp>1</stp>
        <tr r="L291" s="3"/>
        <tr r="L291" s="3"/>
      </tp>
      <tp>
        <v>954722829.63</v>
        <stp/>
        <stp>EM_S_STM07_BS</stp>
        <stp>4</stp>
        <stp>300769.SZ</stp>
        <stp>140</stp>
        <stp>2019-09-30</stp>
        <stp>1</stp>
        <tr r="L2155" s="3"/>
        <tr r="L2155" s="3"/>
      </tp>
      <tp>
        <v>3041421587.1399999</v>
        <stp/>
        <stp>EM_S_STM07_BS</stp>
        <stp>4</stp>
        <stp>002759.SZ</stp>
        <stp>140</stp>
        <stp>2019-09-30</stp>
        <stp>1</stp>
        <tr r="L1210" s="3"/>
        <tr r="L1210" s="3"/>
      </tp>
      <tp>
        <v>5192119827.0900002</v>
        <stp/>
        <stp>EM_S_STM07_BS</stp>
        <stp>4</stp>
        <stp>000758.SZ</stp>
        <stp>140</stp>
        <stp>2019-09-30</stp>
        <stp>1</stp>
        <tr r="L290" s="3"/>
        <tr r="L290" s="3"/>
      </tp>
      <tp>
        <v>1603650057.8099999</v>
        <stp/>
        <stp>EM_S_STM07_BS</stp>
        <stp>4</stp>
        <stp>300768.SZ</stp>
        <stp>140</stp>
        <stp>2019-09-30</stp>
        <stp>1</stp>
        <tr r="L2154" s="3"/>
        <tr r="L2154" s="3"/>
      </tp>
      <tp>
        <v>668300379.67999995</v>
        <stp/>
        <stp>EM_S_STM07_BS</stp>
        <stp>4</stp>
        <stp>002758.SZ</stp>
        <stp>140</stp>
        <stp>2019-09-30</stp>
        <stp>1</stp>
        <tr r="L1209" s="3"/>
        <tr r="L1209" s="3"/>
      </tp>
      <tp>
        <v>1391112946.3399999</v>
        <stp/>
        <stp>EM_S_STM07_BS</stp>
        <stp>4</stp>
        <stp>000757.SZ</stp>
        <stp>140</stp>
        <stp>2019-09-30</stp>
        <stp>1</stp>
        <tr r="L289" s="3"/>
        <tr r="L289" s="3"/>
      </tp>
      <tp>
        <v>943945628.51999998</v>
        <stp/>
        <stp>EM_S_STM07_BS</stp>
        <stp>4</stp>
        <stp>300767.SZ</stp>
        <stp>140</stp>
        <stp>2019-09-30</stp>
        <stp>1</stp>
        <tr r="L2153" s="3"/>
        <tr r="L2153" s="3"/>
      </tp>
      <tp>
        <v>1743985893.1700001</v>
        <stp/>
        <stp>EM_S_STM07_BS</stp>
        <stp>4</stp>
        <stp>002757.SZ</stp>
        <stp>140</stp>
        <stp>2019-09-30</stp>
        <stp>1</stp>
        <tr r="L1208" s="3"/>
        <tr r="L1208" s="3"/>
      </tp>
      <tp>
        <v>2893341218.1300001</v>
        <stp/>
        <stp>EM_S_STM07_BS</stp>
        <stp>4</stp>
        <stp>000756.SZ</stp>
        <stp>140</stp>
        <stp>2019-09-30</stp>
        <stp>1</stp>
        <tr r="L288" s="3"/>
        <tr r="L288" s="3"/>
      </tp>
      <tp>
        <v>1697732541.96</v>
        <stp/>
        <stp>EM_S_STM07_BS</stp>
        <stp>4</stp>
        <stp>300766.SZ</stp>
        <stp>140</stp>
        <stp>2019-09-30</stp>
        <stp>1</stp>
        <tr r="L2152" s="3"/>
        <tr r="L2152" s="3"/>
      </tp>
      <tp>
        <v>3410851381.7199998</v>
        <stp/>
        <stp>EM_S_STM07_BS</stp>
        <stp>4</stp>
        <stp>002756.SZ</stp>
        <stp>140</stp>
        <stp>2019-09-30</stp>
        <stp>1</stp>
        <tr r="L1207" s="3"/>
        <tr r="L1207" s="3"/>
      </tp>
      <tp>
        <v>1176883768.1900001</v>
        <stp/>
        <stp>EM_S_STM07_BS</stp>
        <stp>4</stp>
        <stp>000755.SZ</stp>
        <stp>140</stp>
        <stp>2019-09-30</stp>
        <stp>1</stp>
        <tr r="L287" s="3"/>
        <tr r="L287" s="3"/>
      </tp>
      <tp>
        <v>2346407324.3499999</v>
        <stp/>
        <stp>EM_S_STM07_BS</stp>
        <stp>4</stp>
        <stp>300765.SZ</stp>
        <stp>140</stp>
        <stp>2019-09-30</stp>
        <stp>1</stp>
        <tr r="L2151" s="3"/>
        <tr r="L2151" s="3"/>
      </tp>
      <tp>
        <v>2319100094.5999999</v>
        <stp/>
        <stp>EM_S_STM07_BS</stp>
        <stp>4</stp>
        <stp>002755.SZ</stp>
        <stp>140</stp>
        <stp>2019-09-30</stp>
        <stp>1</stp>
        <tr r="L1206" s="3"/>
        <tr r="L1206" s="3"/>
      </tp>
      <tp>
        <v>2278883183.9299998</v>
        <stp/>
        <stp>EM_S_STM07_BS</stp>
        <stp>4</stp>
        <stp>000753.SZ</stp>
        <stp>140</stp>
        <stp>2019-09-30</stp>
        <stp>1</stp>
        <tr r="L286" s="3"/>
        <tr r="L286" s="3"/>
      </tp>
      <tp>
        <v>815322041.57000005</v>
        <stp/>
        <stp>EM_S_STM07_BS</stp>
        <stp>4</stp>
        <stp>300763.SZ</stp>
        <stp>140</stp>
        <stp>2019-09-30</stp>
        <stp>1</stp>
        <tr r="L2150" s="3"/>
        <tr r="L2150" s="3"/>
      </tp>
      <tp>
        <v>1458970936.95</v>
        <stp/>
        <stp>EM_S_STM07_BS</stp>
        <stp>4</stp>
        <stp>002753.SZ</stp>
        <stp>140</stp>
        <stp>2019-09-30</stp>
        <stp>1</stp>
        <tr r="L1205" s="3"/>
        <tr r="L1205" s="3"/>
      </tp>
      <tp>
        <v>319727618.44</v>
        <stp/>
        <stp>EM_S_STM07_BS</stp>
        <stp>4</stp>
        <stp>000752.SZ</stp>
        <stp>140</stp>
        <stp>2019-09-30</stp>
        <stp>1</stp>
        <tr r="L285" s="3"/>
        <tr r="L285" s="3"/>
      </tp>
      <tp>
        <v>1144271718.23</v>
        <stp/>
        <stp>EM_S_STM07_BS</stp>
        <stp>4</stp>
        <stp>300762.SZ</stp>
        <stp>140</stp>
        <stp>2019-09-30</stp>
        <stp>1</stp>
        <tr r="L2149" s="3"/>
        <tr r="L2149" s="3"/>
      </tp>
      <tp>
        <v>1821912053.6099999</v>
        <stp/>
        <stp>EM_S_STM07_BS</stp>
        <stp>4</stp>
        <stp>002752.SZ</stp>
        <stp>140</stp>
        <stp>2019-09-30</stp>
        <stp>1</stp>
        <tr r="L1204" s="3"/>
        <tr r="L1204" s="3"/>
      </tp>
      <tp>
        <v>2563914979.5799999</v>
        <stp/>
        <stp>EM_S_STM07_BS</stp>
        <stp>4</stp>
        <stp>000751.SZ</stp>
        <stp>140</stp>
        <stp>2019-09-30</stp>
        <stp>1</stp>
        <tr r="L284" s="3"/>
        <tr r="L284" s="3"/>
      </tp>
      <tp>
        <v>6084407120.3500004</v>
        <stp/>
        <stp>EM_S_STM07_BS</stp>
        <stp>4</stp>
        <stp>300761.SZ</stp>
        <stp>140</stp>
        <stp>2019-09-30</stp>
        <stp>1</stp>
        <tr r="L2148" s="3"/>
        <tr r="L2148" s="3"/>
      </tp>
      <tp>
        <v>1046773916.5700001</v>
        <stp/>
        <stp>EM_S_STM07_BS</stp>
        <stp>4</stp>
        <stp>002751.SZ</stp>
        <stp>140</stp>
        <stp>2019-09-30</stp>
        <stp>1</stp>
        <tr r="L1203" s="3"/>
        <tr r="L1203" s="3"/>
      </tp>
      <tp>
        <v>14081629073.969999</v>
        <stp/>
        <stp>EM_S_STM07_BS</stp>
        <stp>4</stp>
        <stp>000750.SZ</stp>
        <stp>140</stp>
        <stp>2019-09-30</stp>
        <stp>1</stp>
        <tr r="L283" s="3"/>
        <tr r="L283" s="3"/>
      </tp>
      <tp>
        <v>17605039685</v>
        <stp/>
        <stp>EM_S_STM07_BS</stp>
        <stp>4</stp>
        <stp>300760.SZ</stp>
        <stp>140</stp>
        <stp>2019-09-30</stp>
        <stp>1</stp>
        <tr r="L2147" s="3"/>
        <tr r="L2147" s="3"/>
      </tp>
      <tp>
        <v>649201248.92999995</v>
        <stp/>
        <stp>EM_S_STM07_BS</stp>
        <stp>4</stp>
        <stp>002750.SZ</stp>
        <stp>140</stp>
        <stp>2019-09-30</stp>
        <stp>1</stp>
        <tr r="L1202" s="3"/>
        <tr r="L1202" s="3"/>
      </tp>
      <tp>
        <v>645821927.48000002</v>
        <stp/>
        <stp>EM_S_STM07_BS</stp>
        <stp>4</stp>
        <stp>300779.SZ</stp>
        <stp>140</stp>
        <stp>2019-09-30</stp>
        <stp>1</stp>
        <tr r="L2164" s="3"/>
        <tr r="L2164" s="3"/>
      </tp>
      <tp>
        <v>1092859090.76</v>
        <stp/>
        <stp>EM_S_STM07_BS</stp>
        <stp>4</stp>
        <stp>002749.SZ</stp>
        <stp>140</stp>
        <stp>2019-09-30</stp>
        <stp>1</stp>
        <tr r="L1201" s="3"/>
        <tr r="L1201" s="3"/>
      </tp>
      <tp>
        <v>892022750.60000002</v>
        <stp/>
        <stp>EM_S_STM07_BS</stp>
        <stp>4</stp>
        <stp>300778.SZ</stp>
        <stp>140</stp>
        <stp>2019-09-30</stp>
        <stp>1</stp>
        <tr r="L2163" s="3"/>
        <tr r="L2163" s="3"/>
      </tp>
      <tp>
        <v>1129607516.01</v>
        <stp/>
        <stp>EM_S_STM07_BS</stp>
        <stp>4</stp>
        <stp>002748.SZ</stp>
        <stp>140</stp>
        <stp>2019-09-30</stp>
        <stp>1</stp>
        <tr r="L1200" s="3"/>
        <tr r="L1200" s="3"/>
      </tp>
      <tp>
        <v>917655901.19000006</v>
        <stp/>
        <stp>EM_S_STM07_BS</stp>
        <stp>4</stp>
        <stp>300777.SZ</stp>
        <stp>140</stp>
        <stp>2019-09-30</stp>
        <stp>1</stp>
        <tr r="L2162" s="3"/>
        <tr r="L2162" s="3"/>
      </tp>
      <tp>
        <v>1566073527.3099999</v>
        <stp/>
        <stp>EM_S_STM07_BS</stp>
        <stp>4</stp>
        <stp>002747.SZ</stp>
        <stp>140</stp>
        <stp>2019-09-30</stp>
        <stp>1</stp>
        <tr r="L1199" s="3"/>
        <tr r="L1199" s="3"/>
      </tp>
      <tp>
        <v>1378231999.5799999</v>
        <stp/>
        <stp>EM_S_STM07_BS</stp>
        <stp>4</stp>
        <stp>300776.SZ</stp>
        <stp>140</stp>
        <stp>2019-09-30</stp>
        <stp>1</stp>
        <tr r="L2161" s="3"/>
        <tr r="L2161" s="3"/>
      </tp>
      <tp>
        <v>2940088515.0900002</v>
        <stp/>
        <stp>EM_S_STM07_BS</stp>
        <stp>4</stp>
        <stp>002746.SZ</stp>
        <stp>140</stp>
        <stp>2019-09-30</stp>
        <stp>1</stp>
        <tr r="L1198" s="3"/>
        <tr r="L1198" s="3"/>
      </tp>
      <tp>
        <v>1758625702.3</v>
        <stp/>
        <stp>EM_S_STM07_BS</stp>
        <stp>4</stp>
        <stp>300775.SZ</stp>
        <stp>140</stp>
        <stp>2019-09-30</stp>
        <stp>1</stp>
        <tr r="L2160" s="3"/>
        <tr r="L2160" s="3"/>
      </tp>
      <tp>
        <v>9982245241.7600002</v>
        <stp/>
        <stp>EM_S_STM07_BS</stp>
        <stp>4</stp>
        <stp>002745.SZ</stp>
        <stp>140</stp>
        <stp>2019-09-30</stp>
        <stp>1</stp>
        <tr r="L1197" s="3"/>
        <tr r="L1197" s="3"/>
      </tp>
      <tp>
        <v>4763560089.1599998</v>
        <stp/>
        <stp>EM_S_STM07_BS</stp>
        <stp>4</stp>
        <stp>300773.SZ</stp>
        <stp>140</stp>
        <stp>2019-09-30</stp>
        <stp>1</stp>
        <tr r="L2159" s="3"/>
        <tr r="L2159" s="3"/>
      </tp>
      <tp>
        <v>2112040115.8</v>
        <stp/>
        <stp>EM_S_STM07_BS</stp>
        <stp>4</stp>
        <stp>002743.SZ</stp>
        <stp>140</stp>
        <stp>2019-09-30</stp>
        <stp>1</stp>
        <tr r="L1196" s="3"/>
        <tr r="L1196" s="3"/>
      </tp>
      <tp>
        <v>1444081954.1099999</v>
        <stp/>
        <stp>EM_S_STM07_BS</stp>
        <stp>4</stp>
        <stp>300772.SZ</stp>
        <stp>140</stp>
        <stp>2019-09-30</stp>
        <stp>1</stp>
        <tr r="L2158" s="3"/>
        <tr r="L2158" s="3"/>
      </tp>
      <tp>
        <v>1545622536.6300001</v>
        <stp/>
        <stp>EM_S_STM07_BS</stp>
        <stp>4</stp>
        <stp>002742.SZ</stp>
        <stp>140</stp>
        <stp>2019-09-30</stp>
        <stp>1</stp>
        <tr r="L1195" s="3"/>
        <tr r="L1195" s="3"/>
      </tp>
      <tp>
        <v>1522163519.75</v>
        <stp/>
        <stp>EM_S_STM07_BS</stp>
        <stp>4</stp>
        <stp>300771.SZ</stp>
        <stp>140</stp>
        <stp>2019-09-30</stp>
        <stp>1</stp>
        <tr r="L2157" s="3"/>
        <tr r="L2157" s="3"/>
      </tp>
      <tp>
        <v>1271457270.3900001</v>
        <stp/>
        <stp>EM_S_STM07_BS</stp>
        <stp>4</stp>
        <stp>002741.SZ</stp>
        <stp>140</stp>
        <stp>2019-09-30</stp>
        <stp>1</stp>
        <tr r="L1194" s="3"/>
        <tr r="L1194" s="3"/>
      </tp>
      <tp>
        <v>2064074861.6600001</v>
        <stp/>
        <stp>EM_S_STM07_BS</stp>
        <stp>4</stp>
        <stp>300770.SZ</stp>
        <stp>140</stp>
        <stp>2019-09-30</stp>
        <stp>1</stp>
        <tr r="L2156" s="3"/>
        <tr r="L2156" s="3"/>
      </tp>
      <tp>
        <v>2829964918.5999999</v>
        <stp/>
        <stp>EM_S_STM07_BS</stp>
        <stp>4</stp>
        <stp>002740.SZ</stp>
        <stp>140</stp>
        <stp>2019-09-30</stp>
        <stp>1</stp>
        <tr r="L1193" s="3"/>
        <tr r="L1193" s="3"/>
      </tp>
      <tp>
        <v>4627211476.4799995</v>
        <stp/>
        <stp>EM_S_STM07_BS</stp>
        <stp>4</stp>
        <stp>601799.SH</stp>
        <stp>140</stp>
        <stp>2019-09-30</stp>
        <stp>1</stp>
        <tr r="L3139" s="3"/>
        <tr r="L3139" s="3"/>
      </tp>
      <tp>
        <v>7744122627.5799999</v>
        <stp/>
        <stp>EM_S_STM07_BS</stp>
        <stp>4</stp>
        <stp>603799.SH</stp>
        <stp>140</stp>
        <stp>2019-09-30</stp>
        <stp>1</stp>
        <tr r="L3569" s="3"/>
        <tr r="L3569" s="3"/>
      </tp>
      <tp>
        <v>1795564504.02</v>
        <stp/>
        <stp>EM_S_STM07_BS</stp>
        <stp>4</stp>
        <stp>601798.SH</stp>
        <stp>140</stp>
        <stp>2019-09-30</stp>
        <stp>1</stp>
        <tr r="L3138" s="3"/>
        <tr r="L3138" s="3"/>
      </tp>
      <tp>
        <v>3556560351.3499999</v>
        <stp/>
        <stp>EM_S_STM07_BS</stp>
        <stp>4</stp>
        <stp>600798.SH</stp>
        <stp>140</stp>
        <stp>2019-09-30</stp>
        <stp>1</stp>
        <tr r="L2858" s="3"/>
        <tr r="L2858" s="3"/>
      </tp>
      <tp>
        <v>925098536.02999997</v>
        <stp/>
        <stp>EM_S_STM07_BS</stp>
        <stp>4</stp>
        <stp>603798.SH</stp>
        <stp>140</stp>
        <stp>2019-09-30</stp>
        <stp>1</stp>
        <tr r="L3568" s="3"/>
        <tr r="L3568" s="3"/>
      </tp>
      <tp>
        <v>4492729122.8999996</v>
        <stp/>
        <stp>EM_S_STM07_BS</stp>
        <stp>4</stp>
        <stp>600797.SH</stp>
        <stp>140</stp>
        <stp>2019-09-30</stp>
        <stp>1</stp>
        <tr r="L2857" s="3"/>
        <tr r="L2857" s="3"/>
      </tp>
      <tp>
        <v>1355652808.29</v>
        <stp/>
        <stp>EM_S_STM07_BS</stp>
        <stp>4</stp>
        <stp>603797.SH</stp>
        <stp>140</stp>
        <stp>2019-09-30</stp>
        <stp>1</stp>
        <tr r="L3567" s="3"/>
        <tr r="L3567" s="3"/>
      </tp>
      <tp>
        <v>567247403.70000005</v>
        <stp/>
        <stp>EM_S_STM07_BS</stp>
        <stp>4</stp>
        <stp>600796.SH</stp>
        <stp>140</stp>
        <stp>2019-09-30</stp>
        <stp>1</stp>
        <tr r="L2856" s="3"/>
        <tr r="L2856" s="3"/>
      </tp>
      <tp>
        <v>55978800680.639999</v>
        <stp/>
        <stp>EM_S_STM07_BS</stp>
        <stp>4</stp>
        <stp>600795.SH</stp>
        <stp>140</stp>
        <stp>2019-09-30</stp>
        <stp>1</stp>
        <tr r="L2855" s="3"/>
        <tr r="L2855" s="3"/>
      </tp>
      <tp>
        <v>1973373309.25</v>
        <stp/>
        <stp>EM_S_STM07_BS</stp>
        <stp>4</stp>
        <stp>600794.SH</stp>
        <stp>140</stp>
        <stp>2019-09-30</stp>
        <stp>1</stp>
        <tr r="L2854" s="3"/>
        <tr r="L2854" s="3"/>
      </tp>
      <tp>
        <v>696126209.84000003</v>
        <stp/>
        <stp>EM_S_STM07_BS</stp>
        <stp>4</stp>
        <stp>600793.SH</stp>
        <stp>140</stp>
        <stp>2019-09-30</stp>
        <stp>1</stp>
        <tr r="L2853" s="3"/>
        <tr r="L2853" s="3"/>
      </tp>
      <tp>
        <v>3332717741.04</v>
        <stp/>
        <stp>EM_S_STM07_BS</stp>
        <stp>4</stp>
        <stp>600792.SH</stp>
        <stp>140</stp>
        <stp>2019-09-30</stp>
        <stp>1</stp>
        <tr r="L2852" s="3"/>
        <tr r="L2852" s="3"/>
      </tp>
      <tp>
        <v>1708196404.9300001</v>
        <stp/>
        <stp>EM_S_STM07_BS</stp>
        <stp>4</stp>
        <stp>600791.SH</stp>
        <stp>140</stp>
        <stp>2019-09-30</stp>
        <stp>1</stp>
        <tr r="L2851" s="3"/>
        <tr r="L2851" s="3"/>
      </tp>
      <tp>
        <v>5373485355.9399996</v>
        <stp/>
        <stp>EM_S_STM07_BS</stp>
        <stp>4</stp>
        <stp>600790.SH</stp>
        <stp>140</stp>
        <stp>2019-09-30</stp>
        <stp>1</stp>
        <tr r="L2850" s="3"/>
        <tr r="L2850" s="3"/>
      </tp>
      <tp>
        <v>1113333117.47</v>
        <stp/>
        <stp>EM_S_STM07_BS</stp>
        <stp>4</stp>
        <stp>603790.SH</stp>
        <stp>140</stp>
        <stp>2019-09-30</stp>
        <stp>1</stp>
        <tr r="L3566" s="3"/>
        <tr r="L3566" s="3"/>
      </tp>
      <tp>
        <v>2814175995.2600002</v>
        <stp/>
        <stp>EM_S_STM07_BS</stp>
        <stp>4</stp>
        <stp>601789.SH</stp>
        <stp>140</stp>
        <stp>2019-09-30</stp>
        <stp>1</stp>
        <tr r="L3137" s="3"/>
        <tr r="L3137" s="3"/>
      </tp>
      <tp>
        <v>3007496254.4299998</v>
        <stp/>
        <stp>EM_S_STM07_BS</stp>
        <stp>4</stp>
        <stp>600789.SH</stp>
        <stp>140</stp>
        <stp>2019-09-30</stp>
        <stp>1</stp>
        <tr r="L2849" s="3"/>
        <tr r="L2849" s="3"/>
      </tp>
      <tp>
        <v>1047741012.24</v>
        <stp/>
        <stp>EM_S_STM07_BS</stp>
        <stp>4</stp>
        <stp>603789.SH</stp>
        <stp>140</stp>
        <stp>2019-09-30</stp>
        <stp>1</stp>
        <tr r="L3565" s="3"/>
        <tr r="L3565" s="3"/>
      </tp>
      <tp>
        <v>49221204098.260002</v>
        <stp/>
        <stp>EM_S_STM07_BS</stp>
        <stp>4</stp>
        <stp>601788.SH</stp>
        <stp>140</stp>
        <stp>2019-09-30</stp>
        <stp>1</stp>
        <tr r="L3136" s="3"/>
        <tr r="L3136" s="3"/>
      </tp>
      <tp>
        <v>1842012299.29</v>
        <stp/>
        <stp>EM_S_STM07_BS</stp>
        <stp>4</stp>
        <stp>603788.SH</stp>
        <stp>140</stp>
        <stp>2019-09-30</stp>
        <stp>1</stp>
        <tr r="L3564" s="3"/>
        <tr r="L3564" s="3"/>
      </tp>
      <tp>
        <v>11157370632.83</v>
        <stp/>
        <stp>EM_S_STM07_BS</stp>
        <stp>4</stp>
        <stp>600787.SH</stp>
        <stp>140</stp>
        <stp>2019-09-30</stp>
        <stp>1</stp>
        <tr r="L2848" s="3"/>
        <tr r="L2848" s="3"/>
      </tp>
      <tp>
        <v>983525547.76999998</v>
        <stp/>
        <stp>EM_S_STM07_BS</stp>
        <stp>4</stp>
        <stp>603787.SH</stp>
        <stp>140</stp>
        <stp>2019-09-30</stp>
        <stp>1</stp>
        <tr r="L3563" s="3"/>
        <tr r="L3563" s="3"/>
      </tp>
      <tp>
        <v>2054265961.95</v>
        <stp/>
        <stp>EM_S_STM07_BS</stp>
        <stp>4</stp>
        <stp>603786.SH</stp>
        <stp>140</stp>
        <stp>2019-09-30</stp>
        <stp>1</stp>
        <tr r="L3562" s="3"/>
        <tr r="L3562" s="3"/>
      </tp>
      <tp>
        <v>2296011858.2199998</v>
        <stp/>
        <stp>EM_S_STM07_BS</stp>
        <stp>4</stp>
        <stp>600785.SH</stp>
        <stp>140</stp>
        <stp>2019-09-30</stp>
        <stp>1</stp>
        <tr r="L2847" s="3"/>
        <tr r="L2847" s="3"/>
      </tp>
      <tp>
        <v>1526733573.02</v>
        <stp/>
        <stp>EM_S_STM07_BS</stp>
        <stp>4</stp>
        <stp>600784.SH</stp>
        <stp>140</stp>
        <stp>2019-09-30</stp>
        <stp>1</stp>
        <tr r="L2846" s="3"/>
        <tr r="L2846" s="3"/>
      </tp>
      <tp>
        <v>3515421453.4499998</v>
        <stp/>
        <stp>EM_S_STM07_BS</stp>
        <stp>4</stp>
        <stp>600783.SH</stp>
        <stp>140</stp>
        <stp>2019-09-30</stp>
        <stp>1</stp>
        <tr r="L2845" s="3"/>
        <tr r="L2845" s="3"/>
      </tp>
      <tp>
        <v>20989839670.810001</v>
        <stp/>
        <stp>EM_S_STM07_BS</stp>
        <stp>4</stp>
        <stp>600782.SH</stp>
        <stp>140</stp>
        <stp>2019-09-30</stp>
        <stp>1</stp>
        <tr r="L2844" s="3"/>
        <tr r="L2844" s="3"/>
      </tp>
      <tp>
        <v>5877729258.1099997</v>
        <stp/>
        <stp>EM_S_STM07_BS</stp>
        <stp>4</stp>
        <stp>600781.SH</stp>
        <stp>140</stp>
        <stp>2019-09-30</stp>
        <stp>1</stp>
        <tr r="L2843" s="3"/>
        <tr r="L2843" s="3"/>
      </tp>
      <tp>
        <v>5340875765.8599997</v>
        <stp/>
        <stp>EM_S_STM07_BS</stp>
        <stp>4</stp>
        <stp>600780.SH</stp>
        <stp>140</stp>
        <stp>2019-09-30</stp>
        <stp>1</stp>
        <tr r="L2842" s="3"/>
        <tr r="L2842" s="3"/>
      </tp>
      <tp>
        <v>1930495272.78</v>
        <stp/>
        <stp>EM_S_STM07_BS</stp>
        <stp>4</stp>
        <stp>600779.SH</stp>
        <stp>140</stp>
        <stp>2019-09-30</stp>
        <stp>1</stp>
        <tr r="L2841" s="3"/>
        <tr r="L2841" s="3"/>
      </tp>
      <tp>
        <v>1400065576.5699999</v>
        <stp/>
        <stp>EM_S_STM07_BS</stp>
        <stp>4</stp>
        <stp>603779.SH</stp>
        <stp>140</stp>
        <stp>2019-09-30</stp>
        <stp>1</stp>
        <tr r="L3561" s="3"/>
        <tr r="L3561" s="3"/>
      </tp>
      <tp>
        <v>895020771.25</v>
        <stp/>
        <stp>EM_S_STM07_BS</stp>
        <stp>4</stp>
        <stp>600778.SH</stp>
        <stp>140</stp>
        <stp>2019-09-30</stp>
        <stp>1</stp>
        <tr r="L2840" s="3"/>
        <tr r="L2840" s="3"/>
      </tp>
      <tp>
        <v>1017039770.0700001</v>
        <stp/>
        <stp>EM_S_STM07_BS</stp>
        <stp>4</stp>
        <stp>603778.SH</stp>
        <stp>140</stp>
        <stp>2019-09-30</stp>
        <stp>1</stp>
        <tr r="L3560" s="3"/>
        <tr r="L3560" s="3"/>
      </tp>
      <tp>
        <v>4828459748.8400002</v>
        <stp/>
        <stp>EM_S_STM07_BS</stp>
        <stp>4</stp>
        <stp>601777.SH</stp>
        <stp>140</stp>
        <stp>2019-09-30</stp>
        <stp>1</stp>
        <tr r="L3135" s="3"/>
        <tr r="L3135" s="3"/>
      </tp>
      <tp>
        <v>16300174699.639999</v>
        <stp/>
        <stp>EM_S_STM07_BS</stp>
        <stp>4</stp>
        <stp>600777.SH</stp>
        <stp>140</stp>
        <stp>2019-09-30</stp>
        <stp>1</stp>
        <tr r="L2839" s="3"/>
        <tr r="L2839" s="3"/>
      </tp>
      <tp>
        <v>1785537538.22</v>
        <stp/>
        <stp>EM_S_STM07_BS</stp>
        <stp>4</stp>
        <stp>603777.SH</stp>
        <stp>140</stp>
        <stp>2019-09-30</stp>
        <stp>1</stp>
        <tr r="L3559" s="3"/>
        <tr r="L3559" s="3"/>
      </tp>
      <tp>
        <v>3052212994.4000001</v>
        <stp/>
        <stp>EM_S_STM07_BS</stp>
        <stp>4</stp>
        <stp>600776.SH</stp>
        <stp>140</stp>
        <stp>2019-09-30</stp>
        <stp>1</stp>
        <tr r="L2838" s="3"/>
        <tr r="L2838" s="3"/>
      </tp>
      <tp>
        <v>2424112784.73</v>
        <stp/>
        <stp>EM_S_STM07_BS</stp>
        <stp>4</stp>
        <stp>603776.SH</stp>
        <stp>140</stp>
        <stp>2019-09-30</stp>
        <stp>1</stp>
        <tr r="L3558" s="3"/>
        <tr r="L3558" s="3"/>
      </tp>
      <tp>
        <v>3442545499.5100002</v>
        <stp/>
        <stp>EM_S_STM07_BS</stp>
        <stp>4</stp>
        <stp>600775.SH</stp>
        <stp>140</stp>
        <stp>2019-09-30</stp>
        <stp>1</stp>
        <tr r="L2837" s="3"/>
        <tr r="L2837" s="3"/>
      </tp>
      <tp>
        <v>618315214.11000001</v>
        <stp/>
        <stp>EM_S_STM07_BS</stp>
        <stp>4</stp>
        <stp>600774.SH</stp>
        <stp>140</stp>
        <stp>2019-09-30</stp>
        <stp>1</stp>
        <tr r="L2836" s="3"/>
        <tr r="L2836" s="3"/>
      </tp>
      <tp>
        <v>3366350953.6700001</v>
        <stp/>
        <stp>EM_S_STM07_BS</stp>
        <stp>4</stp>
        <stp>600773.SH</stp>
        <stp>140</stp>
        <stp>2019-09-30</stp>
        <stp>1</stp>
        <tr r="L2835" s="3"/>
        <tr r="L2835" s="3"/>
      </tp>
      <tp>
        <v>1613827777.3099999</v>
        <stp/>
        <stp>EM_S_STM07_BS</stp>
        <stp>4</stp>
        <stp>603773.SH</stp>
        <stp>140</stp>
        <stp>2019-09-30</stp>
        <stp>1</stp>
        <tr r="L3557" s="3"/>
        <tr r="L3557" s="3"/>
      </tp>
      <tp>
        <v>2430381064.1100001</v>
        <stp/>
        <stp>EM_S_STM07_BS</stp>
        <stp>4</stp>
        <stp>600771.SH</stp>
        <stp>140</stp>
        <stp>2019-09-30</stp>
        <stp>1</stp>
        <tr r="L2834" s="3"/>
        <tr r="L2834" s="3"/>
      </tp>
      <tp>
        <v>3472732951.0700002</v>
        <stp/>
        <stp>EM_S_STM07_BS</stp>
        <stp>4</stp>
        <stp>600770.SH</stp>
        <stp>140</stp>
        <stp>2019-09-30</stp>
        <stp>1</stp>
        <tr r="L2833" s="3"/>
        <tr r="L2833" s="3"/>
      </tp>
      <tp>
        <v>56261533.090000004</v>
        <stp/>
        <stp>EM_S_STM07_BS</stp>
        <stp>4</stp>
        <stp>600769.SH</stp>
        <stp>140</stp>
        <stp>2019-09-30</stp>
        <stp>1</stp>
        <tr r="L2832" s="3"/>
        <tr r="L2832" s="3"/>
      </tp>
      <tp>
        <v>229294854.66</v>
        <stp/>
        <stp>EM_S_STM07_BS</stp>
        <stp>4</stp>
        <stp>600768.SH</stp>
        <stp>140</stp>
        <stp>2019-09-30</stp>
        <stp>1</stp>
        <tr r="L2831" s="3"/>
        <tr r="L2831" s="3"/>
      </tp>
      <tp>
        <v>1704394711.8800001</v>
        <stp/>
        <stp>EM_S_STM07_BS</stp>
        <stp>4</stp>
        <stp>603768.SH</stp>
        <stp>140</stp>
        <stp>2019-09-30</stp>
        <stp>1</stp>
        <tr r="L3556" s="3"/>
        <tr r="L3556" s="3"/>
      </tp>
      <tp>
        <v>257471713.31999999</v>
        <stp/>
        <stp>EM_S_STM07_BS</stp>
        <stp>4</stp>
        <stp>600767.SH</stp>
        <stp>140</stp>
        <stp>2019-09-30</stp>
        <stp>1</stp>
        <tr r="L2830" s="3"/>
        <tr r="L2830" s="3"/>
      </tp>
      <tp>
        <v>1422615118.1800001</v>
        <stp/>
        <stp>EM_S_STM07_BS</stp>
        <stp>4</stp>
        <stp>603767.SH</stp>
        <stp>140</stp>
        <stp>2019-09-30</stp>
        <stp>1</stp>
        <tr r="L3555" s="3"/>
        <tr r="L3555" s="3"/>
      </tp>
      <tp>
        <v>132480558000</v>
        <stp/>
        <stp>EM_S_STM07_BS</stp>
        <stp>4</stp>
        <stp>601766.SH</stp>
        <stp>140</stp>
        <stp>2019-09-30</stp>
        <stp>1</stp>
        <tr r="L3134" s="3"/>
        <tr r="L3134" s="3"/>
      </tp>
      <tp>
        <v>51790676.659999996</v>
        <stp/>
        <stp>EM_S_STM07_BS</stp>
        <stp>4</stp>
        <stp>600766.SH</stp>
        <stp>140</stp>
        <stp>2019-09-30</stp>
        <stp>1</stp>
        <tr r="L2829" s="3"/>
        <tr r="L2829" s="3"/>
      </tp>
      <tp>
        <v>7010394996.9799995</v>
        <stp/>
        <stp>EM_S_STM07_BS</stp>
        <stp>4</stp>
        <stp>603766.SH</stp>
        <stp>140</stp>
        <stp>2019-09-30</stp>
        <stp>1</stp>
        <tr r="L3554" s="3"/>
        <tr r="L3554" s="3"/>
      </tp>
      <tp>
        <v>4786642229.9399996</v>
        <stp/>
        <stp>EM_S_STM07_BS</stp>
        <stp>4</stp>
        <stp>600765.SH</stp>
        <stp>140</stp>
        <stp>2019-09-30</stp>
        <stp>1</stp>
        <tr r="L2828" s="3"/>
        <tr r="L2828" s="3"/>
      </tp>
      <tp>
        <v>1087501737.72</v>
        <stp/>
        <stp>EM_S_STM07_BS</stp>
        <stp>4</stp>
        <stp>600764.SH</stp>
        <stp>140</stp>
        <stp>2019-09-30</stp>
        <stp>1</stp>
        <tr r="L2827" s="3"/>
        <tr r="L2827" s="3"/>
      </tp>
      <tp>
        <v>1730793900.96</v>
        <stp/>
        <stp>EM_S_STM07_BS</stp>
        <stp>4</stp>
        <stp>600763.SH</stp>
        <stp>140</stp>
        <stp>2019-09-30</stp>
        <stp>1</stp>
        <tr r="L2826" s="3"/>
        <tr r="L2826" s="3"/>
      </tp>
      <tp>
        <v>4806707623.3599997</v>
        <stp/>
        <stp>EM_S_STM07_BS</stp>
        <stp>4</stp>
        <stp>600761.SH</stp>
        <stp>140</stp>
        <stp>2019-09-30</stp>
        <stp>1</stp>
        <tr r="L2825" s="3"/>
        <tr r="L2825" s="3"/>
      </tp>
      <tp>
        <v>8512607305.79</v>
        <stp/>
        <stp>EM_S_STM07_BS</stp>
        <stp>4</stp>
        <stp>600760.SH</stp>
        <stp>140</stp>
        <stp>2019-09-30</stp>
        <stp>1</stp>
        <tr r="L2824" s="3"/>
        <tr r="L2824" s="3"/>
      </tp>
      <tp>
        <v>5367747063.3900003</v>
        <stp/>
        <stp>EM_S_STM07_BS</stp>
        <stp>4</stp>
        <stp>600759.SH</stp>
        <stp>140</stp>
        <stp>2019-09-30</stp>
        <stp>1</stp>
        <tr r="L2823" s="3"/>
        <tr r="L2823" s="3"/>
      </tp>
      <tp>
        <v>5509508627.5799999</v>
        <stp/>
        <stp>EM_S_STM07_BS</stp>
        <stp>4</stp>
        <stp>600758.SH</stp>
        <stp>140</stp>
        <stp>2019-09-30</stp>
        <stp>1</stp>
        <tr r="L2822" s="3"/>
        <tr r="L2822" s="3"/>
      </tp>
      <tp>
        <v>2263097834.6700001</v>
        <stp/>
        <stp>EM_S_STM07_BS</stp>
        <stp>4</stp>
        <stp>603758.SH</stp>
        <stp>140</stp>
        <stp>2019-09-30</stp>
        <stp>1</stp>
        <tr r="L3553" s="3"/>
        <tr r="L3553" s="3"/>
      </tp>
      <tp>
        <v>7147227585.0799999</v>
        <stp/>
        <stp>EM_S_STM07_BS</stp>
        <stp>4</stp>
        <stp>600757.SH</stp>
        <stp>140</stp>
        <stp>2019-09-30</stp>
        <stp>1</stp>
        <tr r="L2821" s="3"/>
        <tr r="L2821" s="3"/>
      </tp>
      <tp>
        <v>1090882950.6600001</v>
        <stp/>
        <stp>EM_S_STM07_BS</stp>
        <stp>4</stp>
        <stp>603757.SH</stp>
        <stp>140</stp>
        <stp>2019-09-30</stp>
        <stp>1</stp>
        <tr r="L3552" s="3"/>
        <tr r="L3552" s="3"/>
      </tp>
      <tp>
        <v>2351959454.8499999</v>
        <stp/>
        <stp>EM_S_STM07_BS</stp>
        <stp>4</stp>
        <stp>600756.SH</stp>
        <stp>140</stp>
        <stp>2019-09-30</stp>
        <stp>1</stp>
        <tr r="L2820" s="3"/>
        <tr r="L2820" s="3"/>
      </tp>
      <tp>
        <v>24284113611.419998</v>
        <stp/>
        <stp>EM_S_STM07_BS</stp>
        <stp>4</stp>
        <stp>600755.SH</stp>
        <stp>140</stp>
        <stp>2019-09-30</stp>
        <stp>1</stp>
        <tr r="L2819" s="3"/>
        <tr r="L2819" s="3"/>
      </tp>
      <tp>
        <v>552287260.16999996</v>
        <stp/>
        <stp>EM_S_STM07_BS</stp>
        <stp>4</stp>
        <stp>603755.SH</stp>
        <stp>140</stp>
        <stp>2019-09-30</stp>
        <stp>1</stp>
        <tr r="L3551" s="3"/>
        <tr r="L3551" s="3"/>
      </tp>
      <tp>
        <v>13013135866.440001</v>
        <stp/>
        <stp>EM_S_STM07_BS</stp>
        <stp>4</stp>
        <stp>600754.SH</stp>
        <stp>140</stp>
        <stp>2019-09-30</stp>
        <stp>1</stp>
        <tr r="L2818" s="3"/>
        <tr r="L2818" s="3"/>
      </tp>
      <tp>
        <v>196347607.86000001</v>
        <stp/>
        <stp>EM_S_STM07_BS</stp>
        <stp>4</stp>
        <stp>600753.SH</stp>
        <stp>140</stp>
        <stp>2019-09-30</stp>
        <stp>1</stp>
        <tr r="L2817" s="3"/>
        <tr r="L2817" s="3"/>
      </tp>
      <tp>
        <v>13755969000</v>
        <stp/>
        <stp>EM_S_STM07_BS</stp>
        <stp>4</stp>
        <stp>600751.SH</stp>
        <stp>140</stp>
        <stp>2019-09-30</stp>
        <stp>1</stp>
        <tr r="L2816" s="3"/>
        <tr r="L2816" s="3"/>
      </tp>
      <tp>
        <v>3516156638.5700002</v>
        <stp/>
        <stp>EM_S_STM07_BS</stp>
        <stp>4</stp>
        <stp>600750.SH</stp>
        <stp>140</stp>
        <stp>2019-09-30</stp>
        <stp>1</stp>
        <tr r="L2815" s="3"/>
        <tr r="L2815" s="3"/>
      </tp>
      <tp>
        <v>1080275336.46</v>
        <stp/>
        <stp>EM_S_STM07_BS</stp>
        <stp>4</stp>
        <stp>600749.SH</stp>
        <stp>140</stp>
        <stp>2019-09-30</stp>
        <stp>1</stp>
        <tr r="L2814" s="3"/>
        <tr r="L2814" s="3"/>
      </tp>
      <tp>
        <v>10367493255.74</v>
        <stp/>
        <stp>EM_S_STM07_BS</stp>
        <stp>4</stp>
        <stp>600748.SH</stp>
        <stp>140</stp>
        <stp>2019-09-30</stp>
        <stp>1</stp>
        <tr r="L2813" s="3"/>
        <tr r="L2813" s="3"/>
      </tp>
      <tp>
        <v>416991935.44</v>
        <stp/>
        <stp>EM_S_STM07_BS</stp>
        <stp>4</stp>
        <stp>600747.SH</stp>
        <stp>140</stp>
        <stp>2019-09-30</stp>
        <stp>1</stp>
        <tr r="L2812" s="3"/>
        <tr r="L2812" s="3"/>
      </tp>
      <tp>
        <v>502113911.57999998</v>
        <stp/>
        <stp>EM_S_STM07_BS</stp>
        <stp>4</stp>
        <stp>600746.SH</stp>
        <stp>140</stp>
        <stp>2019-09-30</stp>
        <stp>1</stp>
        <tr r="L2811" s="3"/>
        <tr r="L2811" s="3"/>
      </tp>
      <tp>
        <v>4111821152.5300002</v>
        <stp/>
        <stp>EM_S_STM07_BS</stp>
        <stp>4</stp>
        <stp>600745.SH</stp>
        <stp>140</stp>
        <stp>2019-09-30</stp>
        <stp>1</stp>
        <tr r="L2810" s="3"/>
        <tr r="L2810" s="3"/>
      </tp>
      <tp>
        <v>2957874906.6599998</v>
        <stp/>
        <stp>EM_S_STM07_BS</stp>
        <stp>4</stp>
        <stp>600744.SH</stp>
        <stp>140</stp>
        <stp>2019-09-30</stp>
        <stp>1</stp>
        <tr r="L2809" s="3"/>
        <tr r="L2809" s="3"/>
      </tp>
      <tp>
        <v>7854271879.25</v>
        <stp/>
        <stp>EM_S_STM07_BS</stp>
        <stp>4</stp>
        <stp>600743.SH</stp>
        <stp>140</stp>
        <stp>2019-09-30</stp>
        <stp>1</stp>
        <tr r="L2808" s="3"/>
        <tr r="L2808" s="3"/>
      </tp>
      <tp>
        <v>4912547015.6300001</v>
        <stp/>
        <stp>EM_S_STM07_BS</stp>
        <stp>4</stp>
        <stp>600742.SH</stp>
        <stp>140</stp>
        <stp>2019-09-30</stp>
        <stp>1</stp>
        <tr r="L2807" s="3"/>
        <tr r="L2807" s="3"/>
      </tp>
      <tp>
        <v>48109929962.440002</v>
        <stp/>
        <stp>EM_S_STM07_BS</stp>
        <stp>4</stp>
        <stp>600741.SH</stp>
        <stp>140</stp>
        <stp>2019-09-30</stp>
        <stp>1</stp>
        <tr r="L2806" s="3"/>
        <tr r="L2806" s="3"/>
      </tp>
      <tp>
        <v>10570688280.68</v>
        <stp/>
        <stp>EM_S_STM07_BS</stp>
        <stp>4</stp>
        <stp>600740.SH</stp>
        <stp>140</stp>
        <stp>2019-09-30</stp>
        <stp>1</stp>
        <tr r="L2805" s="3"/>
        <tr r="L2805" s="3"/>
      </tp>
      <tp>
        <v>21510853895.720001</v>
        <stp/>
        <stp>EM_S_STM07_BS</stp>
        <stp>4</stp>
        <stp>600739.SH</stp>
        <stp>140</stp>
        <stp>2019-09-30</stp>
        <stp>1</stp>
        <tr r="L2804" s="3"/>
        <tr r="L2804" s="3"/>
      </tp>
      <tp>
        <v>934468460.13999999</v>
        <stp/>
        <stp>EM_S_STM07_BS</stp>
        <stp>4</stp>
        <stp>603739.SH</stp>
        <stp>140</stp>
        <stp>2019-09-30</stp>
        <stp>1</stp>
        <tr r="L3550" s="3"/>
        <tr r="L3550" s="3"/>
      </tp>
      <tp>
        <v>1815957388.01</v>
        <stp/>
        <stp>EM_S_STM07_BS</stp>
        <stp>4</stp>
        <stp>600738.SH</stp>
        <stp>140</stp>
        <stp>2019-09-30</stp>
        <stp>1</stp>
        <tr r="L2803" s="3"/>
        <tr r="L2803" s="3"/>
      </tp>
      <tp>
        <v>735147693.12</v>
        <stp/>
        <stp>EM_S_STM07_BS</stp>
        <stp>4</stp>
        <stp>603738.SH</stp>
        <stp>140</stp>
        <stp>2019-09-30</stp>
        <stp>1</stp>
        <tr r="L3549" s="3"/>
        <tr r="L3549" s="3"/>
      </tp>
      <tp>
        <v>7974947362.8400002</v>
        <stp/>
        <stp>EM_S_STM07_BS</stp>
        <stp>4</stp>
        <stp>600737.SH</stp>
        <stp>140</stp>
        <stp>2019-09-30</stp>
        <stp>1</stp>
        <tr r="L2802" s="3"/>
        <tr r="L2802" s="3"/>
      </tp>
      <tp>
        <v>1547667940.5899999</v>
        <stp/>
        <stp>EM_S_STM07_BS</stp>
        <stp>4</stp>
        <stp>603737.SH</stp>
        <stp>140</stp>
        <stp>2019-09-30</stp>
        <stp>1</stp>
        <tr r="L3548" s="3"/>
        <tr r="L3548" s="3"/>
      </tp>
      <tp>
        <v>8683206785.4799995</v>
        <stp/>
        <stp>EM_S_STM07_BS</stp>
        <stp>4</stp>
        <stp>600736.SH</stp>
        <stp>140</stp>
        <stp>2019-09-30</stp>
        <stp>1</stp>
        <tr r="L2801" s="3"/>
        <tr r="L2801" s="3"/>
      </tp>
      <tp>
        <v>946138572.17999995</v>
        <stp/>
        <stp>EM_S_STM07_BS</stp>
        <stp>4</stp>
        <stp>600735.SH</stp>
        <stp>140</stp>
        <stp>2019-09-30</stp>
        <stp>1</stp>
        <tr r="L2800" s="3"/>
        <tr r="L2800" s="3"/>
      </tp>
      <tp>
        <v>2318811958.5100002</v>
        <stp/>
        <stp>EM_S_STM07_BS</stp>
        <stp>4</stp>
        <stp>600734.SH</stp>
        <stp>140</stp>
        <stp>2019-09-30</stp>
        <stp>1</stp>
        <tr r="L2799" s="3"/>
        <tr r="L2799" s="3"/>
      </tp>
      <tp>
        <v>17024576681.26</v>
        <stp/>
        <stp>EM_S_STM07_BS</stp>
        <stp>4</stp>
        <stp>600733.SH</stp>
        <stp>140</stp>
        <stp>2019-09-30</stp>
        <stp>1</stp>
        <tr r="L2798" s="3"/>
        <tr r="L2798" s="3"/>
      </tp>
      <tp>
        <v>3440087874.3000002</v>
        <stp/>
        <stp>EM_S_STM07_BS</stp>
        <stp>4</stp>
        <stp>603733.SH</stp>
        <stp>140</stp>
        <stp>2019-09-30</stp>
        <stp>1</stp>
        <tr r="L3547" s="3"/>
        <tr r="L3547" s="3"/>
      </tp>
      <tp>
        <v>1988823386.54</v>
        <stp/>
        <stp>EM_S_STM07_BS</stp>
        <stp>4</stp>
        <stp>600732.SH</stp>
        <stp>140</stp>
        <stp>2019-09-30</stp>
        <stp>1</stp>
        <tr r="L2797" s="3"/>
        <tr r="L2797" s="3"/>
      </tp>
      <tp>
        <v>1148586719.8800001</v>
        <stp/>
        <stp>EM_S_STM07_BS</stp>
        <stp>4</stp>
        <stp>600731.SH</stp>
        <stp>140</stp>
        <stp>2019-09-30</stp>
        <stp>1</stp>
        <tr r="L2796" s="3"/>
        <tr r="L2796" s="3"/>
      </tp>
      <tp>
        <v>1963485965.1900001</v>
        <stp/>
        <stp>EM_S_STM07_BS</stp>
        <stp>4</stp>
        <stp>600730.SH</stp>
        <stp>140</stp>
        <stp>2019-09-30</stp>
        <stp>1</stp>
        <tr r="L2795" s="3"/>
        <tr r="L2795" s="3"/>
      </tp>
      <tp>
        <v>3627052342.4299998</v>
        <stp/>
        <stp>EM_S_STM07_BS</stp>
        <stp>4</stp>
        <stp>603730.SH</stp>
        <stp>140</stp>
        <stp>2019-09-30</stp>
        <stp>1</stp>
        <tr r="L3546" s="3"/>
        <tr r="L3546" s="3"/>
      </tp>
      <tp>
        <v>6203690940.1999998</v>
        <stp/>
        <stp>EM_S_STM07_BS</stp>
        <stp>4</stp>
        <stp>600729.SH</stp>
        <stp>140</stp>
        <stp>2019-09-30</stp>
        <stp>1</stp>
        <tr r="L2794" s="3"/>
        <tr r="L2794" s="3"/>
      </tp>
      <tp>
        <v>821799122.25</v>
        <stp/>
        <stp>EM_S_STM07_BS</stp>
        <stp>4</stp>
        <stp>603729.SH</stp>
        <stp>140</stp>
        <stp>2019-09-30</stp>
        <stp>1</stp>
        <tr r="L3545" s="3"/>
        <tr r="L3545" s="3"/>
      </tp>
      <tp>
        <v>4777251554.1400003</v>
        <stp/>
        <stp>EM_S_STM07_BS</stp>
        <stp>4</stp>
        <stp>600728.SH</stp>
        <stp>140</stp>
        <stp>2019-09-30</stp>
        <stp>1</stp>
        <tr r="L2793" s="3"/>
        <tr r="L2793" s="3"/>
      </tp>
      <tp>
        <v>1966131554.3800001</v>
        <stp/>
        <stp>EM_S_STM07_BS</stp>
        <stp>4</stp>
        <stp>603728.SH</stp>
        <stp>140</stp>
        <stp>2019-09-30</stp>
        <stp>1</stp>
        <tr r="L3544" s="3"/>
        <tr r="L3544" s="3"/>
      </tp>
      <tp>
        <v>61617815000</v>
        <stp/>
        <stp>EM_S_STM07_BS</stp>
        <stp>4</stp>
        <stp>601727.SH</stp>
        <stp>140</stp>
        <stp>2019-09-30</stp>
        <stp>1</stp>
        <tr r="L3133" s="3"/>
        <tr r="L3133" s="3"/>
      </tp>
      <tp>
        <v>1400421795.5799999</v>
        <stp/>
        <stp>EM_S_STM07_BS</stp>
        <stp>4</stp>
        <stp>600727.SH</stp>
        <stp>140</stp>
        <stp>2019-09-30</stp>
        <stp>1</stp>
        <tr r="L2792" s="3"/>
        <tr r="L2792" s="3"/>
      </tp>
      <tp>
        <v>2322609529.0100002</v>
        <stp/>
        <stp>EM_S_STM07_BS</stp>
        <stp>4</stp>
        <stp>603727.SH</stp>
        <stp>140</stp>
        <stp>2019-09-30</stp>
        <stp>1</stp>
        <tr r="L3543" s="3"/>
        <tr r="L3543" s="3"/>
      </tp>
      <tp>
        <v>1376828127.79</v>
        <stp/>
        <stp>EM_S_STM07_BS</stp>
        <stp>4</stp>
        <stp>600726.SH</stp>
        <stp>140</stp>
        <stp>2019-09-30</stp>
        <stp>1</stp>
        <tr r="L2791" s="3"/>
        <tr r="L2791" s="3"/>
      </tp>
      <tp>
        <v>894525995.64999998</v>
        <stp/>
        <stp>EM_S_STM07_BS</stp>
        <stp>4</stp>
        <stp>603726.SH</stp>
        <stp>140</stp>
        <stp>2019-09-30</stp>
        <stp>1</stp>
        <tr r="L3542" s="3"/>
        <tr r="L3542" s="3"/>
      </tp>
      <tp>
        <v>299513263.26999998</v>
        <stp/>
        <stp>EM_S_STM07_BS</stp>
        <stp>4</stp>
        <stp>600725.SH</stp>
        <stp>140</stp>
        <stp>2019-09-30</stp>
        <stp>1</stp>
        <tr r="L2790" s="3"/>
        <tr r="L2790" s="3"/>
      </tp>
      <tp>
        <v>803078828.13</v>
        <stp/>
        <stp>EM_S_STM07_BS</stp>
        <stp>4</stp>
        <stp>603725.SH</stp>
        <stp>140</stp>
        <stp>2019-09-30</stp>
        <stp>1</stp>
        <tr r="L3541" s="3"/>
        <tr r="L3541" s="3"/>
      </tp>
      <tp>
        <v>2823513251.1599998</v>
        <stp/>
        <stp>EM_S_STM07_BS</stp>
        <stp>4</stp>
        <stp>600724.SH</stp>
        <stp>140</stp>
        <stp>2019-09-30</stp>
        <stp>1</stp>
        <tr r="L2789" s="3"/>
        <tr r="L2789" s="3"/>
      </tp>
      <tp>
        <v>4169264625.3699999</v>
        <stp/>
        <stp>EM_S_STM07_BS</stp>
        <stp>4</stp>
        <stp>600723.SH</stp>
        <stp>140</stp>
        <stp>2019-09-30</stp>
        <stp>1</stp>
        <tr r="L2788" s="3"/>
        <tr r="L2788" s="3"/>
      </tp>
      <tp>
        <v>999830014</v>
        <stp/>
        <stp>EM_S_STM07_BS</stp>
        <stp>4</stp>
        <stp>600722.SH</stp>
        <stp>140</stp>
        <stp>2019-09-30</stp>
        <stp>1</stp>
        <tr r="L2787" s="3"/>
        <tr r="L2787" s="3"/>
      </tp>
      <tp>
        <v>532353850.56999999</v>
        <stp/>
        <stp>EM_S_STM07_BS</stp>
        <stp>4</stp>
        <stp>603722.SH</stp>
        <stp>140</stp>
        <stp>2019-09-30</stp>
        <stp>1</stp>
        <tr r="L3540" s="3"/>
        <tr r="L3540" s="3"/>
      </tp>
      <tp>
        <v>971284442.41999996</v>
        <stp/>
        <stp>EM_S_STM07_BS</stp>
        <stp>4</stp>
        <stp>600721.SH</stp>
        <stp>140</stp>
        <stp>2019-09-30</stp>
        <stp>1</stp>
        <tr r="L2786" s="3"/>
        <tr r="L2786" s="3"/>
      </tp>
      <tp>
        <v>512716718.81</v>
        <stp/>
        <stp>EM_S_STM07_BS</stp>
        <stp>4</stp>
        <stp>603721.SH</stp>
        <stp>140</stp>
        <stp>2019-09-30</stp>
        <stp>1</stp>
        <tr r="L3539" s="3"/>
        <tr r="L3539" s="3"/>
      </tp>
      <tp>
        <v>6608888539.7399998</v>
        <stp/>
        <stp>EM_S_STM07_BS</stp>
        <stp>4</stp>
        <stp>600720.SH</stp>
        <stp>140</stp>
        <stp>2019-09-30</stp>
        <stp>1</stp>
        <tr r="L2785" s="3"/>
        <tr r="L2785" s="3"/>
      </tp>
      <tp>
        <v>703333610.12</v>
        <stp/>
        <stp>EM_S_STM07_BS</stp>
        <stp>4</stp>
        <stp>600719.SH</stp>
        <stp>140</stp>
        <stp>2019-09-30</stp>
        <stp>1</stp>
        <tr r="L2784" s="3"/>
        <tr r="L2784" s="3"/>
      </tp>
      <tp>
        <v>17966068600</v>
        <stp/>
        <stp>EM_S_STM07_BS</stp>
        <stp>4</stp>
        <stp>601718.SH</stp>
        <stp>140</stp>
        <stp>2019-09-30</stp>
        <stp>1</stp>
        <tr r="L3132" s="3"/>
        <tr r="L3132" s="3"/>
      </tp>
      <tp>
        <v>8707510190</v>
        <stp/>
        <stp>EM_S_STM07_BS</stp>
        <stp>4</stp>
        <stp>600718.SH</stp>
        <stp>140</stp>
        <stp>2019-09-30</stp>
        <stp>1</stp>
        <tr r="L2783" s="3"/>
        <tr r="L2783" s="3"/>
      </tp>
      <tp>
        <v>1072403789.6900001</v>
        <stp/>
        <stp>EM_S_STM07_BS</stp>
        <stp>4</stp>
        <stp>603718.SH</stp>
        <stp>140</stp>
        <stp>2019-09-30</stp>
        <stp>1</stp>
        <tr r="L3538" s="3"/>
        <tr r="L3538" s="3"/>
      </tp>
      <tp>
        <v>12244399133.52</v>
        <stp/>
        <stp>EM_S_STM07_BS</stp>
        <stp>4</stp>
        <stp>601717.SH</stp>
        <stp>140</stp>
        <stp>2019-09-30</stp>
        <stp>1</stp>
        <tr r="L3131" s="3"/>
        <tr r="L3131" s="3"/>
      </tp>
      <tp>
        <v>16499595888.799999</v>
        <stp/>
        <stp>EM_S_STM07_BS</stp>
        <stp>4</stp>
        <stp>600717.SH</stp>
        <stp>140</stp>
        <stp>2019-09-30</stp>
        <stp>1</stp>
        <tr r="L2782" s="3"/>
        <tr r="L2782" s="3"/>
      </tp>
      <tp>
        <v>1389288588.8499999</v>
        <stp/>
        <stp>EM_S_STM07_BS</stp>
        <stp>4</stp>
        <stp>603717.SH</stp>
        <stp>140</stp>
        <stp>2019-09-30</stp>
        <stp>1</stp>
        <tr r="L3537" s="3"/>
        <tr r="L3537" s="3"/>
      </tp>
      <tp>
        <v>4986292478.6000004</v>
        <stp/>
        <stp>EM_S_STM07_BS</stp>
        <stp>4</stp>
        <stp>600716.SH</stp>
        <stp>140</stp>
        <stp>2019-09-30</stp>
        <stp>1</stp>
        <tr r="L2781" s="3"/>
        <tr r="L2781" s="3"/>
      </tp>
      <tp>
        <v>1582452335.8199999</v>
        <stp/>
        <stp>EM_S_STM07_BS</stp>
        <stp>4</stp>
        <stp>603716.SH</stp>
        <stp>140</stp>
        <stp>2019-09-30</stp>
        <stp>1</stp>
        <tr r="L3536" s="3"/>
        <tr r="L3536" s="3"/>
      </tp>
      <tp>
        <v>6405606382.1400003</v>
        <stp/>
        <stp>EM_S_STM07_BS</stp>
        <stp>4</stp>
        <stp>600715.SH</stp>
        <stp>140</stp>
        <stp>2019-09-30</stp>
        <stp>1</stp>
        <tr r="L2780" s="3"/>
        <tr r="L2780" s="3"/>
      </tp>
      <tp>
        <v>626537880.55999994</v>
        <stp/>
        <stp>EM_S_STM07_BS</stp>
        <stp>4</stp>
        <stp>600714.SH</stp>
        <stp>140</stp>
        <stp>2019-09-30</stp>
        <stp>1</stp>
        <tr r="L2779" s="3"/>
        <tr r="L2779" s="3"/>
      </tp>
      <tp>
        <v>3890242287.0900002</v>
        <stp/>
        <stp>EM_S_STM07_BS</stp>
        <stp>4</stp>
        <stp>600713.SH</stp>
        <stp>140</stp>
        <stp>2019-09-30</stp>
        <stp>1</stp>
        <tr r="L2778" s="3"/>
        <tr r="L2778" s="3"/>
      </tp>
      <tp>
        <v>1380261996.3800001</v>
        <stp/>
        <stp>EM_S_STM07_BS</stp>
        <stp>4</stp>
        <stp>603713.SH</stp>
        <stp>140</stp>
        <stp>2019-09-30</stp>
        <stp>1</stp>
        <tr r="L3535" s="3"/>
        <tr r="L3535" s="3"/>
      </tp>
      <tp>
        <v>1025169179.59</v>
        <stp/>
        <stp>EM_S_STM07_BS</stp>
        <stp>4</stp>
        <stp>600712.SH</stp>
        <stp>140</stp>
        <stp>2019-09-30</stp>
        <stp>1</stp>
        <tr r="L2777" s="3"/>
        <tr r="L2777" s="3"/>
      </tp>
      <tp>
        <v>2326142879.1399999</v>
        <stp/>
        <stp>EM_S_STM07_BS</stp>
        <stp>4</stp>
        <stp>603712.SH</stp>
        <stp>140</stp>
        <stp>2019-09-30</stp>
        <stp>1</stp>
        <tr r="L3534" s="3"/>
        <tr r="L3534" s="3"/>
      </tp>
      <tp>
        <v>8895868424.6399994</v>
        <stp/>
        <stp>EM_S_STM07_BS</stp>
        <stp>4</stp>
        <stp>600711.SH</stp>
        <stp>140</stp>
        <stp>2019-09-30</stp>
        <stp>1</stp>
        <tr r="L2776" s="3"/>
        <tr r="L2776" s="3"/>
      </tp>
      <tp>
        <v>2319746096</v>
        <stp/>
        <stp>EM_S_STM07_BS</stp>
        <stp>4</stp>
        <stp>603711.SH</stp>
        <stp>140</stp>
        <stp>2019-09-30</stp>
        <stp>1</stp>
        <tr r="L3533" s="3"/>
        <tr r="L3533" s="3"/>
      </tp>
      <tp>
        <v>4671412304.9099998</v>
        <stp/>
        <stp>EM_S_STM07_BS</stp>
        <stp>4</stp>
        <stp>600710.SH</stp>
        <stp>140</stp>
        <stp>2019-09-30</stp>
        <stp>1</stp>
        <tr r="L2775" s="3"/>
        <tr r="L2775" s="3"/>
      </tp>
      <tp>
        <v>627327463.09000003</v>
        <stp/>
        <stp>EM_S_STM07_BS</stp>
        <stp>4</stp>
        <stp>603709.SH</stp>
        <stp>140</stp>
        <stp>2019-09-30</stp>
        <stp>1</stp>
        <tr r="L3532" s="3"/>
        <tr r="L3532" s="3"/>
      </tp>
      <tp>
        <v>13785483737.139999</v>
        <stp/>
        <stp>EM_S_STM07_BS</stp>
        <stp>4</stp>
        <stp>600708.SH</stp>
        <stp>140</stp>
        <stp>2019-09-30</stp>
        <stp>1</stp>
        <tr r="L2774" s="3"/>
        <tr r="L2774" s="3"/>
      </tp>
      <tp>
        <v>2811317650.6300001</v>
        <stp/>
        <stp>EM_S_STM07_BS</stp>
        <stp>4</stp>
        <stp>603708.SH</stp>
        <stp>140</stp>
        <stp>2019-09-30</stp>
        <stp>1</stp>
        <tr r="L3531" s="3"/>
        <tr r="L3531" s="3"/>
      </tp>
      <tp>
        <v>19719786708.549999</v>
        <stp/>
        <stp>EM_S_STM07_BS</stp>
        <stp>4</stp>
        <stp>600707.SH</stp>
        <stp>140</stp>
        <stp>2019-09-30</stp>
        <stp>1</stp>
        <tr r="L2773" s="3"/>
        <tr r="L2773" s="3"/>
      </tp>
      <tp>
        <v>2803999685.9299998</v>
        <stp/>
        <stp>EM_S_STM07_BS</stp>
        <stp>4</stp>
        <stp>603707.SH</stp>
        <stp>140</stp>
        <stp>2019-09-30</stp>
        <stp>1</stp>
        <tr r="L3530" s="3"/>
        <tr r="L3530" s="3"/>
      </tp>
      <tp>
        <v>1119054016.6199999</v>
        <stp/>
        <stp>EM_S_STM07_BS</stp>
        <stp>4</stp>
        <stp>600706.SH</stp>
        <stp>140</stp>
        <stp>2019-09-30</stp>
        <stp>1</stp>
        <tr r="L2772" s="3"/>
        <tr r="L2772" s="3"/>
      </tp>
      <tp>
        <v>1126329834.6600001</v>
        <stp/>
        <stp>EM_S_STM07_BS</stp>
        <stp>4</stp>
        <stp>603706.SH</stp>
        <stp>140</stp>
        <stp>2019-09-30</stp>
        <stp>1</stp>
        <tr r="L3529" s="3"/>
        <tr r="L3529" s="3"/>
      </tp>
      <tp>
        <v>28782579275.529999</v>
        <stp/>
        <stp>EM_S_STM07_BS</stp>
        <stp>4</stp>
        <stp>600705.SH</stp>
        <stp>140</stp>
        <stp>2019-09-30</stp>
        <stp>1</stp>
        <tr r="L2771" s="3"/>
        <tr r="L2771" s="3"/>
      </tp>
      <tp>
        <v>25152264780.16</v>
        <stp/>
        <stp>EM_S_STM07_BS</stp>
        <stp>4</stp>
        <stp>600704.SH</stp>
        <stp>140</stp>
        <stp>2019-09-30</stp>
        <stp>1</stp>
        <tr r="L2770" s="3"/>
        <tr r="L2770" s="3"/>
      </tp>
      <tp>
        <v>21602908206.380001</v>
        <stp/>
        <stp>EM_S_STM07_BS</stp>
        <stp>4</stp>
        <stp>600703.SH</stp>
        <stp>140</stp>
        <stp>2019-09-30</stp>
        <stp>1</stp>
        <tr r="L2769" s="3"/>
        <tr r="L2769" s="3"/>
      </tp>
      <tp>
        <v>439902160.02999997</v>
        <stp/>
        <stp>EM_S_STM07_BS</stp>
        <stp>4</stp>
        <stp>603703.SH</stp>
        <stp>140</stp>
        <stp>2019-09-30</stp>
        <stp>1</stp>
        <tr r="L3528" s="3"/>
        <tr r="L3528" s="3"/>
      </tp>
      <tp>
        <v>2820588185.0799999</v>
        <stp/>
        <stp>EM_S_STM07_BS</stp>
        <stp>4</stp>
        <stp>600702.SH</stp>
        <stp>140</stp>
        <stp>2019-09-30</stp>
        <stp>1</stp>
        <tr r="L2768" s="3"/>
        <tr r="L2768" s="3"/>
      </tp>
      <tp>
        <v>-538022180.04999995</v>
        <stp/>
        <stp>EM_S_STM07_BS</stp>
        <stp>4</stp>
        <stp>600701.SH</stp>
        <stp>140</stp>
        <stp>2019-09-30</stp>
        <stp>1</stp>
        <tr r="L2767" s="3"/>
        <tr r="L2767" s="3"/>
      </tp>
      <tp>
        <v>688697872.16999996</v>
        <stp/>
        <stp>EM_S_STM07_BS</stp>
        <stp>4</stp>
        <stp>603701.SH</stp>
        <stp>140</stp>
        <stp>2019-09-30</stp>
        <stp>1</stp>
        <tr r="L3527" s="3"/>
        <tr r="L3527" s="3"/>
      </tp>
      <tp>
        <v>2789563723.1100001</v>
        <stp/>
        <stp>EM_S_STM07_BS</stp>
        <stp>4</stp>
        <stp>601700.SH</stp>
        <stp>140</stp>
        <stp>2019-09-30</stp>
        <stp>1</stp>
        <tr r="L3130" s="3"/>
        <tr r="L3130" s="3"/>
      </tp>
      <tp>
        <v>1165693985.9300001</v>
        <stp/>
        <stp>EM_S_STM07_BS</stp>
        <stp>4</stp>
        <stp>603700.SH</stp>
        <stp>140</stp>
        <stp>2019-09-30</stp>
        <stp>1</stp>
        <tr r="L3526" s="3"/>
        <tr r="L3526" s="3"/>
      </tp>
      <tp>
        <v>584277479.45000005</v>
        <stp/>
        <stp>EM_S_STM07_BS</stp>
        <stp>4</stp>
        <stp>300689.SZ</stp>
        <stp>140</stp>
        <stp>2019-09-30</stp>
        <stp>1</stp>
        <tr r="L2082" s="3"/>
        <tr r="L2082" s="3"/>
      </tp>
      <tp>
        <v>380578375.79000002</v>
        <stp/>
        <stp>EM_S_STM07_BS</stp>
        <stp>4</stp>
        <stp>300688.SZ</stp>
        <stp>140</stp>
        <stp>2019-09-30</stp>
        <stp>1</stp>
        <tr r="L2081" s="3"/>
        <tr r="L2081" s="3"/>
      </tp>
      <tp>
        <v>819950904.76999998</v>
        <stp/>
        <stp>EM_S_STM07_BS</stp>
        <stp>4</stp>
        <stp>300687.SZ</stp>
        <stp>140</stp>
        <stp>2019-09-30</stp>
        <stp>1</stp>
        <tr r="L2080" s="3"/>
        <tr r="L2080" s="3"/>
      </tp>
      <tp>
        <v>736664433.07000005</v>
        <stp/>
        <stp>EM_S_STM07_BS</stp>
        <stp>4</stp>
        <stp>300686.SZ</stp>
        <stp>140</stp>
        <stp>2019-09-30</stp>
        <stp>1</stp>
        <tr r="L2079" s="3"/>
        <tr r="L2079" s="3"/>
      </tp>
      <tp>
        <v>861996983.80999994</v>
        <stp/>
        <stp>EM_S_STM07_BS</stp>
        <stp>4</stp>
        <stp>300685.SZ</stp>
        <stp>140</stp>
        <stp>2019-09-30</stp>
        <stp>1</stp>
        <tr r="L2078" s="3"/>
        <tr r="L2078" s="3"/>
      </tp>
      <tp>
        <v>732413434.65999997</v>
        <stp/>
        <stp>EM_S_STM07_BS</stp>
        <stp>4</stp>
        <stp>300684.SZ</stp>
        <stp>140</stp>
        <stp>2019-09-30</stp>
        <stp>1</stp>
        <tr r="L2077" s="3"/>
        <tr r="L2077" s="3"/>
      </tp>
      <tp>
        <v>1758337841.03</v>
        <stp/>
        <stp>EM_S_STM07_BS</stp>
        <stp>4</stp>
        <stp>300683.SZ</stp>
        <stp>140</stp>
        <stp>2019-09-30</stp>
        <stp>1</stp>
        <tr r="L2076" s="3"/>
        <tr r="L2076" s="3"/>
      </tp>
      <tp>
        <v>4044660282.79</v>
        <stp/>
        <stp>EM_S_STM07_BS</stp>
        <stp>4</stp>
        <stp>300682.SZ</stp>
        <stp>140</stp>
        <stp>2019-09-30</stp>
        <stp>1</stp>
        <tr r="L2075" s="3"/>
        <tr r="L2075" s="3"/>
      </tp>
      <tp>
        <v>591833210.30999994</v>
        <stp/>
        <stp>EM_S_STM07_BS</stp>
        <stp>4</stp>
        <stp>300681.SZ</stp>
        <stp>140</stp>
        <stp>2019-09-30</stp>
        <stp>1</stp>
        <tr r="L2074" s="3"/>
        <tr r="L2074" s="3"/>
      </tp>
      <tp>
        <v>537380630.89999998</v>
        <stp/>
        <stp>EM_S_STM07_BS</stp>
        <stp>4</stp>
        <stp>300680.SZ</stp>
        <stp>140</stp>
        <stp>2019-09-30</stp>
        <stp>1</stp>
        <tr r="L2073" s="3"/>
        <tr r="L2073" s="3"/>
      </tp>
      <tp>
        <v>3146183120.9299998</v>
        <stp/>
        <stp>EM_S_STM07_BS</stp>
        <stp>4</stp>
        <stp>300699.SZ</stp>
        <stp>140</stp>
        <stp>2019-09-30</stp>
        <stp>1</stp>
        <tr r="L2092" s="3"/>
        <tr r="L2092" s="3"/>
      </tp>
      <tp>
        <v>385116924.05000001</v>
        <stp/>
        <stp>EM_S_STM07_BS</stp>
        <stp>4</stp>
        <stp>300698.SZ</stp>
        <stp>140</stp>
        <stp>2019-09-30</stp>
        <stp>1</stp>
        <tr r="L2091" s="3"/>
        <tr r="L2091" s="3"/>
      </tp>
      <tp>
        <v>822025189.80999994</v>
        <stp/>
        <stp>EM_S_STM07_BS</stp>
        <stp>4</stp>
        <stp>300697.SZ</stp>
        <stp>140</stp>
        <stp>2019-09-30</stp>
        <stp>1</stp>
        <tr r="L2090" s="3"/>
        <tr r="L2090" s="3"/>
      </tp>
      <tp>
        <v>806384468.73000002</v>
        <stp/>
        <stp>EM_S_STM07_BS</stp>
        <stp>4</stp>
        <stp>300696.SZ</stp>
        <stp>140</stp>
        <stp>2019-09-30</stp>
        <stp>1</stp>
        <tr r="L2089" s="3"/>
        <tr r="L2089" s="3"/>
      </tp>
      <tp>
        <v>1799141345.5999999</v>
        <stp/>
        <stp>EM_S_STM07_BS</stp>
        <stp>4</stp>
        <stp>300695.SZ</stp>
        <stp>140</stp>
        <stp>2019-09-30</stp>
        <stp>1</stp>
        <tr r="L2088" s="3"/>
        <tr r="L2088" s="3"/>
      </tp>
      <tp>
        <v>1204322169.54</v>
        <stp/>
        <stp>EM_S_STM07_BS</stp>
        <stp>4</stp>
        <stp>300694.SZ</stp>
        <stp>140</stp>
        <stp>2019-09-30</stp>
        <stp>1</stp>
        <tr r="L2087" s="3"/>
        <tr r="L2087" s="3"/>
      </tp>
      <tp>
        <v>640121785.41999996</v>
        <stp/>
        <stp>EM_S_STM07_BS</stp>
        <stp>4</stp>
        <stp>300693.SZ</stp>
        <stp>140</stp>
        <stp>2019-09-30</stp>
        <stp>1</stp>
        <tr r="L2086" s="3"/>
        <tr r="L2086" s="3"/>
      </tp>
      <tp>
        <v>840743895.38999999</v>
        <stp/>
        <stp>EM_S_STM07_BS</stp>
        <stp>4</stp>
        <stp>300692.SZ</stp>
        <stp>140</stp>
        <stp>2019-09-30</stp>
        <stp>1</stp>
        <tr r="L2085" s="3"/>
        <tr r="L2085" s="3"/>
      </tp>
      <tp>
        <v>881470093.84000003</v>
        <stp/>
        <stp>EM_S_STM07_BS</stp>
        <stp>4</stp>
        <stp>300691.SZ</stp>
        <stp>140</stp>
        <stp>2019-09-30</stp>
        <stp>1</stp>
        <tr r="L2084" s="3"/>
        <tr r="L2084" s="3"/>
      </tp>
      <tp>
        <v>985573027.32000005</v>
        <stp/>
        <stp>EM_S_STM07_BS</stp>
        <stp>4</stp>
        <stp>300690.SZ</stp>
        <stp>140</stp>
        <stp>2019-09-30</stp>
        <stp>1</stp>
        <tr r="L2083" s="3"/>
        <tr r="L2083" s="3"/>
      </tp>
      <tp>
        <v>3126121514.1100001</v>
        <stp/>
        <stp>EM_S_STM07_BS</stp>
        <stp>4</stp>
        <stp>002699.SZ</stp>
        <stp>140</stp>
        <stp>2019-09-30</stp>
        <stp>1</stp>
        <tr r="L1155" s="3"/>
        <tr r="L1155" s="3"/>
      </tp>
      <tp>
        <v>4332507224.3699999</v>
        <stp/>
        <stp>EM_S_STM07_BS</stp>
        <stp>4</stp>
        <stp>000698.SZ</stp>
        <stp>140</stp>
        <stp>2019-09-30</stp>
        <stp>1</stp>
        <tr r="L248" s="3"/>
        <tr r="L248" s="3"/>
      </tp>
      <tp>
        <v>2220713288.8499999</v>
        <stp/>
        <stp>EM_S_STM07_BS</stp>
        <stp>4</stp>
        <stp>002698.SZ</stp>
        <stp>140</stp>
        <stp>2019-09-30</stp>
        <stp>1</stp>
        <tr r="L1154" s="3"/>
        <tr r="L1154" s="3"/>
      </tp>
      <tp>
        <v>2993169340.0900002</v>
        <stp/>
        <stp>EM_S_STM07_BS</stp>
        <stp>4</stp>
        <stp>000697.SZ</stp>
        <stp>140</stp>
        <stp>2019-09-30</stp>
        <stp>1</stp>
        <tr r="L247" s="3"/>
        <tr r="L247" s="3"/>
      </tp>
      <tp>
        <v>2946999972.5999999</v>
        <stp/>
        <stp>EM_S_STM07_BS</stp>
        <stp>4</stp>
        <stp>002697.SZ</stp>
        <stp>140</stp>
        <stp>2019-09-30</stp>
        <stp>1</stp>
        <tr r="L1153" s="3"/>
        <tr r="L1153" s="3"/>
      </tp>
      <tp>
        <v>4173996207.6799998</v>
        <stp/>
        <stp>EM_S_STM07_BS</stp>
        <stp>4</stp>
        <stp>001696.SZ</stp>
        <stp>140</stp>
        <stp>2019-09-30</stp>
        <stp>1</stp>
        <tr r="L458" s="3"/>
        <tr r="L458" s="3"/>
      </tp>
      <tp>
        <v>1985160972.23</v>
        <stp/>
        <stp>EM_S_STM07_BS</stp>
        <stp>4</stp>
        <stp>002696.SZ</stp>
        <stp>140</stp>
        <stp>2019-09-30</stp>
        <stp>1</stp>
        <tr r="L1152" s="3"/>
        <tr r="L1152" s="3"/>
      </tp>
      <tp>
        <v>370388635.25</v>
        <stp/>
        <stp>EM_S_STM07_BS</stp>
        <stp>4</stp>
        <stp>000695.SZ</stp>
        <stp>140</stp>
        <stp>2019-09-30</stp>
        <stp>1</stp>
        <tr r="L246" s="3"/>
        <tr r="L246" s="3"/>
      </tp>
      <tp>
        <v>2083517679.5999999</v>
        <stp/>
        <stp>EM_S_STM07_BS</stp>
        <stp>4</stp>
        <stp>002695.SZ</stp>
        <stp>140</stp>
        <stp>2019-09-30</stp>
        <stp>1</stp>
        <tr r="L1151" s="3"/>
        <tr r="L1151" s="3"/>
      </tp>
      <tp>
        <v>981035356.05999994</v>
        <stp/>
        <stp>EM_S_STM07_BS</stp>
        <stp>4</stp>
        <stp>002694.SZ</stp>
        <stp>140</stp>
        <stp>2019-09-30</stp>
        <stp>1</stp>
        <tr r="L1150" s="3"/>
        <tr r="L1150" s="3"/>
      </tp>
      <tp>
        <v>500244376.75</v>
        <stp/>
        <stp>EM_S_STM07_BS</stp>
        <stp>4</stp>
        <stp>002693.SZ</stp>
        <stp>140</stp>
        <stp>2019-09-30</stp>
        <stp>1</stp>
        <tr r="L1149" s="3"/>
        <tr r="L1149" s="3"/>
      </tp>
      <tp>
        <v>1108430074.02</v>
        <stp/>
        <stp>EM_S_STM07_BS</stp>
        <stp>4</stp>
        <stp>000692.SZ</stp>
        <stp>140</stp>
        <stp>2019-09-30</stp>
        <stp>1</stp>
        <tr r="L245" s="3"/>
        <tr r="L245" s="3"/>
      </tp>
      <tp>
        <v>1051326772.71</v>
        <stp/>
        <stp>EM_S_STM07_BS</stp>
        <stp>4</stp>
        <stp>002692.SZ</stp>
        <stp>140</stp>
        <stp>2019-09-30</stp>
        <stp>1</stp>
        <tr r="L1148" s="3"/>
        <tr r="L1148" s="3"/>
      </tp>
      <tp>
        <v>78875836.049999997</v>
        <stp/>
        <stp>EM_S_STM07_BS</stp>
        <stp>4</stp>
        <stp>000691.SZ</stp>
        <stp>140</stp>
        <stp>2019-09-30</stp>
        <stp>1</stp>
        <tr r="L244" s="3"/>
        <tr r="L244" s="3"/>
      </tp>
      <tp>
        <v>889552410.25</v>
        <stp/>
        <stp>EM_S_STM07_BS</stp>
        <stp>4</stp>
        <stp>002691.SZ</stp>
        <stp>140</stp>
        <stp>2019-09-30</stp>
        <stp>1</stp>
        <tr r="L1147" s="3"/>
        <tr r="L1147" s="3"/>
      </tp>
      <tp>
        <v>9104154075.2800007</v>
        <stp/>
        <stp>EM_S_STM07_BS</stp>
        <stp>4</stp>
        <stp>000690.SZ</stp>
        <stp>140</stp>
        <stp>2019-09-30</stp>
        <stp>1</stp>
        <tr r="L243" s="3"/>
        <tr r="L243" s="3"/>
      </tp>
      <tp>
        <v>2239801973.96</v>
        <stp/>
        <stp>EM_S_STM07_BS</stp>
        <stp>4</stp>
        <stp>002690.SZ</stp>
        <stp>140</stp>
        <stp>2019-09-30</stp>
        <stp>1</stp>
        <tr r="L1146" s="3"/>
        <tr r="L1146" s="3"/>
      </tp>
      <tp>
        <v>1321980923.6199999</v>
        <stp/>
        <stp>EM_S_STM07_BS</stp>
        <stp>4</stp>
        <stp>002689.SZ</stp>
        <stp>140</stp>
        <stp>2019-09-30</stp>
        <stp>1</stp>
        <tr r="L1145" s="3"/>
        <tr r="L1145" s="3"/>
      </tp>
      <tp>
        <v>2182179110.04</v>
        <stp/>
        <stp>EM_S_STM07_BS</stp>
        <stp>4</stp>
        <stp>000688.SZ</stp>
        <stp>140</stp>
        <stp>2019-09-30</stp>
        <stp>1</stp>
        <tr r="L242" s="3"/>
        <tr r="L242" s="3"/>
      </tp>
      <tp>
        <v>1668496684.4300001</v>
        <stp/>
        <stp>EM_S_STM07_BS</stp>
        <stp>4</stp>
        <stp>002688.SZ</stp>
        <stp>140</stp>
        <stp>2019-09-30</stp>
        <stp>1</stp>
        <tr r="L1144" s="3"/>
        <tr r="L1144" s="3"/>
      </tp>
      <tp>
        <v>858358978.36000001</v>
        <stp/>
        <stp>EM_S_STM07_BS</stp>
        <stp>4</stp>
        <stp>000687.SZ</stp>
        <stp>140</stp>
        <stp>2019-09-30</stp>
        <stp>1</stp>
        <tr r="L241" s="3"/>
        <tr r="L241" s="3"/>
      </tp>
      <tp>
        <v>1066647661.88</v>
        <stp/>
        <stp>EM_S_STM07_BS</stp>
        <stp>4</stp>
        <stp>002687.SZ</stp>
        <stp>140</stp>
        <stp>2019-09-30</stp>
        <stp>1</stp>
        <tr r="L1143" s="3"/>
        <tr r="L1143" s="3"/>
      </tp>
      <tp>
        <v>15501308165.309999</v>
        <stp/>
        <stp>EM_S_STM07_BS</stp>
        <stp>4</stp>
        <stp>000686.SZ</stp>
        <stp>140</stp>
        <stp>2019-09-30</stp>
        <stp>1</stp>
        <tr r="L240" s="3"/>
        <tr r="L240" s="3"/>
      </tp>
      <tp>
        <v>1519219734.4100001</v>
        <stp/>
        <stp>EM_S_STM07_BS</stp>
        <stp>4</stp>
        <stp>002686.SZ</stp>
        <stp>140</stp>
        <stp>2019-09-30</stp>
        <stp>1</stp>
        <tr r="L1142" s="3"/>
        <tr r="L1142" s="3"/>
      </tp>
      <tp>
        <v>12947326078.75</v>
        <stp/>
        <stp>EM_S_STM07_BS</stp>
        <stp>4</stp>
        <stp>000685.SZ</stp>
        <stp>140</stp>
        <stp>2019-09-30</stp>
        <stp>1</stp>
        <tr r="L239" s="3"/>
        <tr r="L239" s="3"/>
      </tp>
      <tp>
        <v>4749937233.3100004</v>
        <stp/>
        <stp>EM_S_STM07_BS</stp>
        <stp>4</stp>
        <stp>002685.SZ</stp>
        <stp>140</stp>
        <stp>2019-09-30</stp>
        <stp>1</stp>
        <tr r="L1141" s="3"/>
        <tr r="L1141" s="3"/>
      </tp>
      <tp>
        <v>-796584064.04999995</v>
        <stp/>
        <stp>EM_S_STM07_BS</stp>
        <stp>4</stp>
        <stp>002684.SZ</stp>
        <stp>140</stp>
        <stp>2019-09-30</stp>
        <stp>1</stp>
        <tr r="L1140" s="3"/>
        <tr r="L1140" s="3"/>
      </tp>
      <tp>
        <v>10099837343.41</v>
        <stp/>
        <stp>EM_S_STM07_BS</stp>
        <stp>4</stp>
        <stp>000683.SZ</stp>
        <stp>140</stp>
        <stp>2019-09-30</stp>
        <stp>1</stp>
        <tr r="L238" s="3"/>
        <tr r="L238" s="3"/>
      </tp>
      <tp>
        <v>3184861213.0100002</v>
        <stp/>
        <stp>EM_S_STM07_BS</stp>
        <stp>4</stp>
        <stp>002683.SZ</stp>
        <stp>140</stp>
        <stp>2019-09-30</stp>
        <stp>1</stp>
        <tr r="L1139" s="3"/>
        <tr r="L1139" s="3"/>
      </tp>
      <tp>
        <v>3198926079.0799999</v>
        <stp/>
        <stp>EM_S_STM07_BS</stp>
        <stp>4</stp>
        <stp>000682.SZ</stp>
        <stp>140</stp>
        <stp>2019-09-30</stp>
        <stp>1</stp>
        <tr r="L237" s="3"/>
        <tr r="L237" s="3"/>
      </tp>
      <tp>
        <v>2837931457.0900002</v>
        <stp/>
        <stp>EM_S_STM07_BS</stp>
        <stp>4</stp>
        <stp>002682.SZ</stp>
        <stp>140</stp>
        <stp>2019-09-30</stp>
        <stp>1</stp>
        <tr r="L1138" s="3"/>
        <tr r="L1138" s="3"/>
      </tp>
      <tp>
        <v>3082223545.4200001</v>
        <stp/>
        <stp>EM_S_STM07_BS</stp>
        <stp>4</stp>
        <stp>000681.SZ</stp>
        <stp>140</stp>
        <stp>2019-09-30</stp>
        <stp>1</stp>
        <tr r="L236" s="3"/>
        <tr r="L236" s="3"/>
      </tp>
      <tp>
        <v>5358780810.0799999</v>
        <stp/>
        <stp>EM_S_STM07_BS</stp>
        <stp>4</stp>
        <stp>002681.SZ</stp>
        <stp>140</stp>
        <stp>2019-09-30</stp>
        <stp>1</stp>
        <tr r="L1137" s="3"/>
        <tr r="L1137" s="3"/>
      </tp>
      <tp>
        <v>3432844223.2600002</v>
        <stp/>
        <stp>EM_S_STM07_BS</stp>
        <stp>4</stp>
        <stp>000680.SZ</stp>
        <stp>140</stp>
        <stp>2019-09-30</stp>
        <stp>1</stp>
        <tr r="L235" s="3"/>
        <tr r="L235" s="3"/>
      </tp>
      <tp>
        <v>4730101991.6300001</v>
        <stp/>
        <stp>EM_S_STM07_BS</stp>
        <stp>4</stp>
        <stp>000639.SZ</stp>
        <stp>140</stp>
        <stp>2019-09-30</stp>
        <stp>1</stp>
        <tr r="L211" s="3"/>
        <tr r="L211" s="3"/>
      </tp>
      <tp>
        <v>537930670.17999995</v>
        <stp/>
        <stp>EM_S_STM07_BS</stp>
        <stp>4</stp>
        <stp>300609.SZ</stp>
        <stp>140</stp>
        <stp>2019-09-30</stp>
        <stp>1</stp>
        <tr r="L2004" s="3"/>
        <tr r="L2004" s="3"/>
      </tp>
      <tp>
        <v>2301179449.5999999</v>
        <stp/>
        <stp>EM_S_STM07_BS</stp>
        <stp>4</stp>
        <stp>002639.SZ</stp>
        <stp>140</stp>
        <stp>2019-09-30</stp>
        <stp>1</stp>
        <tr r="L1096" s="3"/>
        <tr r="L1096" s="3"/>
      </tp>
      <tp>
        <v>139593032.12</v>
        <stp/>
        <stp>EM_S_STM07_BS</stp>
        <stp>4</stp>
        <stp>000638.SZ</stp>
        <stp>140</stp>
        <stp>2019-09-30</stp>
        <stp>1</stp>
        <tr r="L210" s="3"/>
        <tr r="L210" s="3"/>
      </tp>
      <tp>
        <v>690511330.34000003</v>
        <stp/>
        <stp>EM_S_STM07_BS</stp>
        <stp>4</stp>
        <stp>300608.SZ</stp>
        <stp>140</stp>
        <stp>2019-09-30</stp>
        <stp>1</stp>
        <tr r="L2003" s="3"/>
        <tr r="L2003" s="3"/>
      </tp>
      <tp>
        <v>3936366833.21</v>
        <stp/>
        <stp>EM_S_STM07_BS</stp>
        <stp>4</stp>
        <stp>002638.SZ</stp>
        <stp>140</stp>
        <stp>2019-09-30</stp>
        <stp>1</stp>
        <tr r="L1095" s="3"/>
        <tr r="L1095" s="3"/>
      </tp>
      <tp>
        <v>919157914.61000001</v>
        <stp/>
        <stp>EM_S_STM07_BS</stp>
        <stp>4</stp>
        <stp>000637.SZ</stp>
        <stp>140</stp>
        <stp>2019-09-30</stp>
        <stp>1</stp>
        <tr r="L209" s="3"/>
        <tr r="L209" s="3"/>
      </tp>
      <tp>
        <v>1018441350.97</v>
        <stp/>
        <stp>EM_S_STM07_BS</stp>
        <stp>4</stp>
        <stp>300607.SZ</stp>
        <stp>140</stp>
        <stp>2019-09-30</stp>
        <stp>1</stp>
        <tr r="L2002" s="3"/>
        <tr r="L2002" s="3"/>
      </tp>
      <tp>
        <v>2566202103.77</v>
        <stp/>
        <stp>EM_S_STM07_BS</stp>
        <stp>4</stp>
        <stp>002637.SZ</stp>
        <stp>140</stp>
        <stp>2019-09-30</stp>
        <stp>1</stp>
        <tr r="L1094" s="3"/>
        <tr r="L1094" s="3"/>
      </tp>
      <tp>
        <v>5542872127.21</v>
        <stp/>
        <stp>EM_S_STM07_BS</stp>
        <stp>4</stp>
        <stp>000636.SZ</stp>
        <stp>140</stp>
        <stp>2019-09-30</stp>
        <stp>1</stp>
        <tr r="L208" s="3"/>
        <tr r="L208" s="3"/>
      </tp>
      <tp>
        <v>543456238.35000002</v>
        <stp/>
        <stp>EM_S_STM07_BS</stp>
        <stp>4</stp>
        <stp>300606.SZ</stp>
        <stp>140</stp>
        <stp>2019-09-30</stp>
        <stp>1</stp>
        <tr r="L2001" s="3"/>
        <tr r="L2001" s="3"/>
      </tp>
      <tp>
        <v>2645166837.3800001</v>
        <stp/>
        <stp>EM_S_STM07_BS</stp>
        <stp>4</stp>
        <stp>002636.SZ</stp>
        <stp>140</stp>
        <stp>2019-09-30</stp>
        <stp>1</stp>
        <tr r="L1093" s="3"/>
        <tr r="L1093" s="3"/>
      </tp>
      <tp>
        <v>2684761208</v>
        <stp/>
        <stp>EM_S_STM07_BS</stp>
        <stp>4</stp>
        <stp>000635.SZ</stp>
        <stp>140</stp>
        <stp>2019-09-30</stp>
        <stp>1</stp>
        <tr r="L207" s="3"/>
        <tr r="L207" s="3"/>
      </tp>
      <tp>
        <v>526905066.60000002</v>
        <stp/>
        <stp>EM_S_STM07_BS</stp>
        <stp>4</stp>
        <stp>300605.SZ</stp>
        <stp>140</stp>
        <stp>2019-09-30</stp>
        <stp>1</stp>
        <tr r="L2000" s="3"/>
        <tr r="L2000" s="3"/>
      </tp>
      <tp>
        <v>6674660157.5299997</v>
        <stp/>
        <stp>EM_S_STM07_BS</stp>
        <stp>4</stp>
        <stp>002635.SZ</stp>
        <stp>140</stp>
        <stp>2019-09-30</stp>
        <stp>1</stp>
        <tr r="L1092" s="3"/>
        <tr r="L1092" s="3"/>
      </tp>
      <tp>
        <v>964714337.35000002</v>
        <stp/>
        <stp>EM_S_STM07_BS</stp>
        <stp>4</stp>
        <stp>300604.SZ</stp>
        <stp>140</stp>
        <stp>2019-09-30</stp>
        <stp>1</stp>
        <tr r="L1999" s="3"/>
        <tr r="L1999" s="3"/>
      </tp>
      <tp>
        <v>669937267.25</v>
        <stp/>
        <stp>EM_S_STM07_BS</stp>
        <stp>4</stp>
        <stp>002634.SZ</stp>
        <stp>140</stp>
        <stp>2019-09-30</stp>
        <stp>1</stp>
        <tr r="L1091" s="3"/>
        <tr r="L1091" s="3"/>
      </tp>
      <tp>
        <v>154958139.33000001</v>
        <stp/>
        <stp>EM_S_STM07_BS</stp>
        <stp>4</stp>
        <stp>000633.SZ</stp>
        <stp>140</stp>
        <stp>2019-09-30</stp>
        <stp>1</stp>
        <tr r="L206" s="3"/>
        <tr r="L206" s="3"/>
      </tp>
      <tp>
        <v>2376061508.9699998</v>
        <stp/>
        <stp>EM_S_STM07_BS</stp>
        <stp>4</stp>
        <stp>300603.SZ</stp>
        <stp>140</stp>
        <stp>2019-09-30</stp>
        <stp>1</stp>
        <tr r="L1998" s="3"/>
        <tr r="L1998" s="3"/>
      </tp>
      <tp>
        <v>514417738.70999998</v>
        <stp/>
        <stp>EM_S_STM07_BS</stp>
        <stp>4</stp>
        <stp>002633.SZ</stp>
        <stp>140</stp>
        <stp>2019-09-30</stp>
        <stp>1</stp>
        <tr r="L1090" s="3"/>
        <tr r="L1090" s="3"/>
      </tp>
      <tp>
        <v>1324627643.04</v>
        <stp/>
        <stp>EM_S_STM07_BS</stp>
        <stp>4</stp>
        <stp>000632.SZ</stp>
        <stp>140</stp>
        <stp>2019-09-30</stp>
        <stp>1</stp>
        <tr r="L205" s="3"/>
        <tr r="L205" s="3"/>
      </tp>
      <tp>
        <v>1425306554.8699999</v>
        <stp/>
        <stp>EM_S_STM07_BS</stp>
        <stp>4</stp>
        <stp>300602.SZ</stp>
        <stp>140</stp>
        <stp>2019-09-30</stp>
        <stp>1</stp>
        <tr r="L1997" s="3"/>
        <tr r="L1997" s="3"/>
      </tp>
      <tp>
        <v>1946891373.75</v>
        <stp/>
        <stp>EM_S_STM07_BS</stp>
        <stp>4</stp>
        <stp>002632.SZ</stp>
        <stp>140</stp>
        <stp>2019-09-30</stp>
        <stp>1</stp>
        <tr r="L1089" s="3"/>
        <tr r="L1089" s="3"/>
      </tp>
      <tp>
        <v>6441509189.3299999</v>
        <stp/>
        <stp>EM_S_STM07_BS</stp>
        <stp>4</stp>
        <stp>000631.SZ</stp>
        <stp>140</stp>
        <stp>2019-09-30</stp>
        <stp>1</stp>
        <tr r="L204" s="3"/>
        <tr r="L204" s="3"/>
      </tp>
      <tp>
        <v>2448034480.1999998</v>
        <stp/>
        <stp>EM_S_STM07_BS</stp>
        <stp>4</stp>
        <stp>300601.SZ</stp>
        <stp>140</stp>
        <stp>2019-09-30</stp>
        <stp>1</stp>
        <tr r="L1996" s="3"/>
        <tr r="L1996" s="3"/>
      </tp>
      <tp>
        <v>1830547098.53</v>
        <stp/>
        <stp>EM_S_STM07_BS</stp>
        <stp>4</stp>
        <stp>002631.SZ</stp>
        <stp>140</stp>
        <stp>2019-09-30</stp>
        <stp>1</stp>
        <tr r="L1088" s="3"/>
        <tr r="L1088" s="3"/>
      </tp>
      <tp>
        <v>18154755544.419998</v>
        <stp/>
        <stp>EM_S_STM07_BS</stp>
        <stp>4</stp>
        <stp>000630.SZ</stp>
        <stp>140</stp>
        <stp>2019-09-30</stp>
        <stp>1</stp>
        <tr r="L203" s="3"/>
        <tr r="L203" s="3"/>
      </tp>
      <tp>
        <v>1143780239.6400001</v>
        <stp/>
        <stp>EM_S_STM07_BS</stp>
        <stp>4</stp>
        <stp>300600.SZ</stp>
        <stp>140</stp>
        <stp>2019-09-30</stp>
        <stp>1</stp>
        <tr r="L1995" s="3"/>
        <tr r="L1995" s="3"/>
      </tp>
      <tp>
        <v>3188867126.6599998</v>
        <stp/>
        <stp>EM_S_STM07_BS</stp>
        <stp>4</stp>
        <stp>002630.SZ</stp>
        <stp>140</stp>
        <stp>2019-09-30</stp>
        <stp>1</stp>
        <tr r="L1087" s="3"/>
        <tr r="L1087" s="3"/>
      </tp>
      <tp>
        <v>9451401876.2399998</v>
        <stp/>
        <stp>EM_S_STM07_BS</stp>
        <stp>4</stp>
        <stp>000629.SZ</stp>
        <stp>140</stp>
        <stp>2019-09-30</stp>
        <stp>1</stp>
        <tr r="L202" s="3"/>
        <tr r="L202" s="3"/>
      </tp>
      <tp>
        <v>490310395.47000003</v>
        <stp/>
        <stp>EM_S_STM07_BS</stp>
        <stp>4</stp>
        <stp>300619.SZ</stp>
        <stp>140</stp>
        <stp>2019-09-30</stp>
        <stp>1</stp>
        <tr r="L2013" s="3"/>
        <tr r="L2013" s="3"/>
      </tp>
      <tp>
        <v>13931023.07</v>
        <stp/>
        <stp>EM_S_STM07_BS</stp>
        <stp>4</stp>
        <stp>002629.SZ</stp>
        <stp>140</stp>
        <stp>2019-09-30</stp>
        <stp>1</stp>
        <tr r="L1086" s="3"/>
        <tr r="L1086" s="3"/>
      </tp>
      <tp>
        <v>928620336.98000002</v>
        <stp/>
        <stp>EM_S_STM07_BS</stp>
        <stp>4</stp>
        <stp>000628.SZ</stp>
        <stp>140</stp>
        <stp>2019-09-30</stp>
        <stp>1</stp>
        <tr r="L201" s="3"/>
        <tr r="L201" s="3"/>
      </tp>
      <tp>
        <v>1731294182.4000001</v>
        <stp/>
        <stp>EM_S_STM07_BS</stp>
        <stp>4</stp>
        <stp>300618.SZ</stp>
        <stp>140</stp>
        <stp>2019-09-30</stp>
        <stp>1</stp>
        <tr r="L2012" s="3"/>
        <tr r="L2012" s="3"/>
      </tp>
      <tp>
        <v>2742223707.5700002</v>
        <stp/>
        <stp>EM_S_STM07_BS</stp>
        <stp>4</stp>
        <stp>002628.SZ</stp>
        <stp>140</stp>
        <stp>2019-09-30</stp>
        <stp>1</stp>
        <tr r="L1085" s="3"/>
        <tr r="L1085" s="3"/>
      </tp>
      <tp>
        <v>20328797695.48</v>
        <stp/>
        <stp>EM_S_STM07_BS</stp>
        <stp>4</stp>
        <stp>000627.SZ</stp>
        <stp>140</stp>
        <stp>2019-09-30</stp>
        <stp>1</stp>
        <tr r="L200" s="3"/>
        <tr r="L200" s="3"/>
      </tp>
      <tp>
        <v>801326043.33000004</v>
        <stp/>
        <stp>EM_S_STM07_BS</stp>
        <stp>4</stp>
        <stp>300617.SZ</stp>
        <stp>140</stp>
        <stp>2019-09-30</stp>
        <stp>1</stp>
        <tr r="L2011" s="3"/>
        <tr r="L2011" s="3"/>
      </tp>
      <tp>
        <v>2196626296.9299998</v>
        <stp/>
        <stp>EM_S_STM07_BS</stp>
        <stp>4</stp>
        <stp>002627.SZ</stp>
        <stp>140</stp>
        <stp>2019-09-30</stp>
        <stp>1</stp>
        <tr r="L1084" s="3"/>
        <tr r="L1084" s="3"/>
      </tp>
      <tp>
        <v>2656999958.4200001</v>
        <stp/>
        <stp>EM_S_STM07_BS</stp>
        <stp>4</stp>
        <stp>000626.SZ</stp>
        <stp>140</stp>
        <stp>2019-09-30</stp>
        <stp>1</stp>
        <tr r="L199" s="3"/>
        <tr r="L199" s="3"/>
      </tp>
      <tp>
        <v>3319600987.9400001</v>
        <stp/>
        <stp>EM_S_STM07_BS</stp>
        <stp>4</stp>
        <stp>300616.SZ</stp>
        <stp>140</stp>
        <stp>2019-09-30</stp>
        <stp>1</stp>
        <tr r="L2010" s="3"/>
        <tr r="L2010" s="3"/>
      </tp>
      <tp>
        <v>3023537190.2399998</v>
        <stp/>
        <stp>EM_S_STM07_BS</stp>
        <stp>4</stp>
        <stp>002626.SZ</stp>
        <stp>140</stp>
        <stp>2019-09-30</stp>
        <stp>1</stp>
        <tr r="L1083" s="3"/>
        <tr r="L1083" s="3"/>
      </tp>
      <tp>
        <v>43567997650.660004</v>
        <stp/>
        <stp>EM_S_STM07_BS</stp>
        <stp>4</stp>
        <stp>000625.SZ</stp>
        <stp>140</stp>
        <stp>2019-09-30</stp>
        <stp>1</stp>
        <tr r="L198" s="3"/>
        <tr r="L198" s="3"/>
      </tp>
      <tp>
        <v>474572881.19</v>
        <stp/>
        <stp>EM_S_STM07_BS</stp>
        <stp>4</stp>
        <stp>300615.SZ</stp>
        <stp>140</stp>
        <stp>2019-09-30</stp>
        <stp>1</stp>
        <tr r="L2009" s="3"/>
        <tr r="L2009" s="3"/>
      </tp>
      <tp>
        <v>7671002450.54</v>
        <stp/>
        <stp>EM_S_STM07_BS</stp>
        <stp>4</stp>
        <stp>002625.SZ</stp>
        <stp>140</stp>
        <stp>2019-09-30</stp>
        <stp>1</stp>
        <tr r="L1082" s="3"/>
        <tr r="L1082" s="3"/>
      </tp>
      <tp>
        <v>9537829977.8400002</v>
        <stp/>
        <stp>EM_S_STM07_BS</stp>
        <stp>4</stp>
        <stp>002624.SZ</stp>
        <stp>140</stp>
        <stp>2019-09-30</stp>
        <stp>1</stp>
        <tr r="L1081" s="3"/>
        <tr r="L1081" s="3"/>
      </tp>
      <tp>
        <v>22103288371.860001</v>
        <stp/>
        <stp>EM_S_STM07_BS</stp>
        <stp>4</stp>
        <stp>000623.SZ</stp>
        <stp>140</stp>
        <stp>2019-09-30</stp>
        <stp>1</stp>
        <tr r="L197" s="3"/>
        <tr r="L197" s="3"/>
      </tp>
      <tp>
        <v>1130614780.98</v>
        <stp/>
        <stp>EM_S_STM07_BS</stp>
        <stp>4</stp>
        <stp>300613.SZ</stp>
        <stp>140</stp>
        <stp>2019-09-30</stp>
        <stp>1</stp>
        <tr r="L2008" s="3"/>
        <tr r="L2008" s="3"/>
      </tp>
      <tp>
        <v>2222038470.1399999</v>
        <stp/>
        <stp>EM_S_STM07_BS</stp>
        <stp>4</stp>
        <stp>002623.SZ</stp>
        <stp>140</stp>
        <stp>2019-09-30</stp>
        <stp>1</stp>
        <tr r="L1080" s="3"/>
        <tr r="L1080" s="3"/>
      </tp>
      <tp>
        <v>206000782.94</v>
        <stp/>
        <stp>EM_S_STM07_BS</stp>
        <stp>4</stp>
        <stp>000622.SZ</stp>
        <stp>140</stp>
        <stp>2019-09-30</stp>
        <stp>1</stp>
        <tr r="L196" s="3"/>
        <tr r="L196" s="3"/>
      </tp>
      <tp>
        <v>403146687.06</v>
        <stp/>
        <stp>EM_S_STM07_BS</stp>
        <stp>4</stp>
        <stp>300612.SZ</stp>
        <stp>140</stp>
        <stp>2019-09-30</stp>
        <stp>1</stp>
        <tr r="L2007" s="3"/>
        <tr r="L2007" s="3"/>
      </tp>
      <tp>
        <v>1289758693.98</v>
        <stp/>
        <stp>EM_S_STM07_BS</stp>
        <stp>4</stp>
        <stp>002622.SZ</stp>
        <stp>140</stp>
        <stp>2019-09-30</stp>
        <stp>1</stp>
        <tr r="L1079" s="3"/>
        <tr r="L1079" s="3"/>
      </tp>
      <tp>
        <v>670595270.25</v>
        <stp/>
        <stp>EM_S_STM07_BS</stp>
        <stp>4</stp>
        <stp>300611.SZ</stp>
        <stp>140</stp>
        <stp>2019-09-30</stp>
        <stp>1</stp>
        <tr r="L2006" s="3"/>
        <tr r="L2006" s="3"/>
      </tp>
      <tp>
        <v>1289210600.72</v>
        <stp/>
        <stp>EM_S_STM07_BS</stp>
        <stp>4</stp>
        <stp>002621.SZ</stp>
        <stp>140</stp>
        <stp>2019-09-30</stp>
        <stp>1</stp>
        <tr r="L1078" s="3"/>
        <tr r="L1078" s="3"/>
      </tp>
      <tp>
        <v>7294216253.1400003</v>
        <stp/>
        <stp>EM_S_STM07_BS</stp>
        <stp>4</stp>
        <stp>000620.SZ</stp>
        <stp>140</stp>
        <stp>2019-09-30</stp>
        <stp>1</stp>
        <tr r="L195" s="3"/>
        <tr r="L195" s="3"/>
      </tp>
      <tp>
        <v>812943122.69000006</v>
        <stp/>
        <stp>EM_S_STM07_BS</stp>
        <stp>4</stp>
        <stp>300610.SZ</stp>
        <stp>140</stp>
        <stp>2019-09-30</stp>
        <stp>1</stp>
        <tr r="L2005" s="3"/>
        <tr r="L2005" s="3"/>
      </tp>
      <tp>
        <v>2300230984.71</v>
        <stp/>
        <stp>EM_S_STM07_BS</stp>
        <stp>4</stp>
        <stp>002620.SZ</stp>
        <stp>140</stp>
        <stp>2019-09-30</stp>
        <stp>1</stp>
        <tr r="L1077" s="3"/>
        <tr r="L1077" s="3"/>
      </tp>
      <tp>
        <v>2472714758.73</v>
        <stp/>
        <stp>EM_S_STM07_BS</stp>
        <stp>4</stp>
        <stp>000619.SZ</stp>
        <stp>140</stp>
        <stp>2019-09-30</stp>
        <stp>1</stp>
        <tr r="L194" s="3"/>
        <tr r="L194" s="3"/>
      </tp>
      <tp>
        <v>662716208.60000002</v>
        <stp/>
        <stp>EM_S_STM07_BS</stp>
        <stp>4</stp>
        <stp>300629.SZ</stp>
        <stp>140</stp>
        <stp>2019-09-30</stp>
        <stp>1</stp>
        <tr r="L2023" s="3"/>
        <tr r="L2023" s="3"/>
      </tp>
      <tp>
        <v>6669054226.25</v>
        <stp/>
        <stp>EM_S_STM07_BS</stp>
        <stp>4</stp>
        <stp>002619.SZ</stp>
        <stp>140</stp>
        <stp>2019-09-30</stp>
        <stp>1</stp>
        <tr r="L1076" s="3"/>
        <tr r="L1076" s="3"/>
      </tp>
      <tp>
        <v>4122604605.6900001</v>
        <stp/>
        <stp>EM_S_STM07_BS</stp>
        <stp>4</stp>
        <stp>300628.SZ</stp>
        <stp>140</stp>
        <stp>2019-09-30</stp>
        <stp>1</stp>
        <tr r="L2022" s="3"/>
        <tr r="L2022" s="3"/>
      </tp>
      <tp>
        <v>1742091782.6400001</v>
        <stp/>
        <stp>EM_S_STM07_BS</stp>
        <stp>4</stp>
        <stp>002618.SZ</stp>
        <stp>140</stp>
        <stp>2019-09-30</stp>
        <stp>1</stp>
        <tr r="L1075" s="3"/>
        <tr r="L1075" s="3"/>
      </tp>
      <tp>
        <v>82150092981.880005</v>
        <stp/>
        <stp>EM_S_STM07_BS</stp>
        <stp>4</stp>
        <stp>000617.SZ</stp>
        <stp>140</stp>
        <stp>2019-09-30</stp>
        <stp>1</stp>
        <tr r="L193" s="3"/>
        <tr r="L193" s="3"/>
      </tp>
      <tp>
        <v>922009745.42999995</v>
        <stp/>
        <stp>EM_S_STM07_BS</stp>
        <stp>4</stp>
        <stp>300627.SZ</stp>
        <stp>140</stp>
        <stp>2019-09-30</stp>
        <stp>1</stp>
        <tr r="L2021" s="3"/>
        <tr r="L2021" s="3"/>
      </tp>
      <tp>
        <v>3069734919.5799999</v>
        <stp/>
        <stp>EM_S_STM07_BS</stp>
        <stp>4</stp>
        <stp>002617.SZ</stp>
        <stp>140</stp>
        <stp>2019-09-30</stp>
        <stp>1</stp>
        <tr r="L1074" s="3"/>
        <tr r="L1074" s="3"/>
      </tp>
      <tp>
        <v>4336195199.0100002</v>
        <stp/>
        <stp>EM_S_STM07_BS</stp>
        <stp>4</stp>
        <stp>000616.SZ</stp>
        <stp>140</stp>
        <stp>2019-09-30</stp>
        <stp>1</stp>
        <tr r="L192" s="3"/>
        <tr r="L192" s="3"/>
      </tp>
      <tp>
        <v>537536586.38999999</v>
        <stp/>
        <stp>EM_S_STM07_BS</stp>
        <stp>4</stp>
        <stp>300626.SZ</stp>
        <stp>140</stp>
        <stp>2019-09-30</stp>
        <stp>1</stp>
        <tr r="L2020" s="3"/>
        <tr r="L2020" s="3"/>
      </tp>
      <tp>
        <v>2305673135.6599998</v>
        <stp/>
        <stp>EM_S_STM07_BS</stp>
        <stp>4</stp>
        <stp>002616.SZ</stp>
        <stp>140</stp>
        <stp>2019-09-30</stp>
        <stp>1</stp>
        <tr r="L1073" s="3"/>
        <tr r="L1073" s="3"/>
      </tp>
      <tp>
        <v>1779886701.95</v>
        <stp/>
        <stp>EM_S_STM07_BS</stp>
        <stp>4</stp>
        <stp>000615.SZ</stp>
        <stp>140</stp>
        <stp>2019-09-30</stp>
        <stp>1</stp>
        <tr r="L191" s="3"/>
        <tr r="L191" s="3"/>
      </tp>
      <tp>
        <v>2154779138.6799998</v>
        <stp/>
        <stp>EM_S_STM07_BS</stp>
        <stp>4</stp>
        <stp>300625.SZ</stp>
        <stp>140</stp>
        <stp>2019-09-30</stp>
        <stp>1</stp>
        <tr r="L2019" s="3"/>
        <tr r="L2019" s="3"/>
      </tp>
      <tp>
        <v>926478625.37</v>
        <stp/>
        <stp>EM_S_STM07_BS</stp>
        <stp>4</stp>
        <stp>002615.SZ</stp>
        <stp>140</stp>
        <stp>2019-09-30</stp>
        <stp>1</stp>
        <tr r="L1072" s="3"/>
        <tr r="L1072" s="3"/>
      </tp>
      <tp>
        <v>718979982.64999998</v>
        <stp/>
        <stp>EM_S_STM07_BS</stp>
        <stp>4</stp>
        <stp>300624.SZ</stp>
        <stp>140</stp>
        <stp>2019-09-30</stp>
        <stp>1</stp>
        <tr r="L2018" s="3"/>
        <tr r="L2018" s="3"/>
      </tp>
      <tp>
        <v>3256572776.3600001</v>
        <stp/>
        <stp>EM_S_STM07_BS</stp>
        <stp>4</stp>
        <stp>002614.SZ</stp>
        <stp>140</stp>
        <stp>2019-09-30</stp>
        <stp>1</stp>
        <tr r="L1071" s="3"/>
        <tr r="L1071" s="3"/>
      </tp>
      <tp>
        <v>77389787.109999999</v>
        <stp/>
        <stp>EM_S_STM07_BS</stp>
        <stp>4</stp>
        <stp>000613.SZ</stp>
        <stp>140</stp>
        <stp>2019-09-30</stp>
        <stp>1</stp>
        <tr r="L190" s="3"/>
        <tr r="L190" s="3"/>
      </tp>
      <tp>
        <v>1453100339.24</v>
        <stp/>
        <stp>EM_S_STM07_BS</stp>
        <stp>4</stp>
        <stp>300623.SZ</stp>
        <stp>140</stp>
        <stp>2019-09-30</stp>
        <stp>1</stp>
        <tr r="L2017" s="3"/>
        <tr r="L2017" s="3"/>
      </tp>
      <tp>
        <v>1490258490.1199999</v>
        <stp/>
        <stp>EM_S_STM07_BS</stp>
        <stp>4</stp>
        <stp>002613.SZ</stp>
        <stp>140</stp>
        <stp>2019-09-30</stp>
        <stp>1</stp>
        <tr r="L1070" s="3"/>
        <tr r="L1070" s="3"/>
      </tp>
      <tp>
        <v>4257601870.9899998</v>
        <stp/>
        <stp>EM_S_STM07_BS</stp>
        <stp>4</stp>
        <stp>000612.SZ</stp>
        <stp>140</stp>
        <stp>2019-09-30</stp>
        <stp>1</stp>
        <tr r="L189" s="3"/>
        <tr r="L189" s="3"/>
      </tp>
      <tp>
        <v>514170123.37</v>
        <stp/>
        <stp>EM_S_STM07_BS</stp>
        <stp>4</stp>
        <stp>300622.SZ</stp>
        <stp>140</stp>
        <stp>2019-09-30</stp>
        <stp>1</stp>
        <tr r="L2016" s="3"/>
        <tr r="L2016" s="3"/>
      </tp>
      <tp>
        <v>3070918369.1500001</v>
        <stp/>
        <stp>EM_S_STM07_BS</stp>
        <stp>4</stp>
        <stp>002612.SZ</stp>
        <stp>140</stp>
        <stp>2019-09-30</stp>
        <stp>1</stp>
        <tr r="L1069" s="3"/>
        <tr r="L1069" s="3"/>
      </tp>
      <tp>
        <v>382291831.75</v>
        <stp/>
        <stp>EM_S_STM07_BS</stp>
        <stp>4</stp>
        <stp>000611.SZ</stp>
        <stp>140</stp>
        <stp>2019-09-30</stp>
        <stp>1</stp>
        <tr r="L188" s="3"/>
        <tr r="L188" s="3"/>
      </tp>
      <tp>
        <v>936785913.91999996</v>
        <stp/>
        <stp>EM_S_STM07_BS</stp>
        <stp>4</stp>
        <stp>300621.SZ</stp>
        <stp>140</stp>
        <stp>2019-09-30</stp>
        <stp>1</stp>
        <tr r="L2015" s="3"/>
        <tr r="L2015" s="3"/>
      </tp>
      <tp>
        <v>4375145818.3100004</v>
        <stp/>
        <stp>EM_S_STM07_BS</stp>
        <stp>4</stp>
        <stp>002611.SZ</stp>
        <stp>140</stp>
        <stp>2019-09-30</stp>
        <stp>1</stp>
        <tr r="L1068" s="3"/>
        <tr r="L1068" s="3"/>
      </tp>
      <tp>
        <v>868240834.12</v>
        <stp/>
        <stp>EM_S_STM07_BS</stp>
        <stp>4</stp>
        <stp>000610.SZ</stp>
        <stp>140</stp>
        <stp>2019-09-30</stp>
        <stp>1</stp>
        <tr r="L187" s="3"/>
        <tr r="L187" s="3"/>
      </tp>
      <tp>
        <v>622778732.38999999</v>
        <stp/>
        <stp>EM_S_STM07_BS</stp>
        <stp>4</stp>
        <stp>300620.SZ</stp>
        <stp>140</stp>
        <stp>2019-09-30</stp>
        <stp>1</stp>
        <tr r="L2014" s="3"/>
        <tr r="L2014" s="3"/>
      </tp>
      <tp>
        <v>5942523105.6700001</v>
        <stp/>
        <stp>EM_S_STM07_BS</stp>
        <stp>4</stp>
        <stp>002610.SZ</stp>
        <stp>140</stp>
        <stp>2019-09-30</stp>
        <stp>1</stp>
        <tr r="L1067" s="3"/>
        <tr r="L1067" s="3"/>
      </tp>
      <tp>
        <v>1436966636.3299999</v>
        <stp/>
        <stp>EM_S_STM07_BS</stp>
        <stp>4</stp>
        <stp>000609.SZ</stp>
        <stp>140</stp>
        <stp>2019-09-30</stp>
        <stp>1</stp>
        <tr r="L186" s="3"/>
        <tr r="L186" s="3"/>
      </tp>
      <tp>
        <v>1037914062.91</v>
        <stp/>
        <stp>EM_S_STM07_BS</stp>
        <stp>4</stp>
        <stp>300639.SZ</stp>
        <stp>140</stp>
        <stp>2019-09-30</stp>
        <stp>1</stp>
        <tr r="L2033" s="3"/>
        <tr r="L2033" s="3"/>
      </tp>
      <tp>
        <v>1966269554.6900001</v>
        <stp/>
        <stp>EM_S_STM07_BS</stp>
        <stp>4</stp>
        <stp>002609.SZ</stp>
        <stp>140</stp>
        <stp>2019-09-30</stp>
        <stp>1</stp>
        <tr r="L1066" s="3"/>
        <tr r="L1066" s="3"/>
      </tp>
      <tp>
        <v>2922095000</v>
        <stp/>
        <stp>EM_S_STM07_BS</stp>
        <stp>4</stp>
        <stp>000608.SZ</stp>
        <stp>140</stp>
        <stp>2019-09-30</stp>
        <stp>1</stp>
        <tr r="L185" s="3"/>
        <tr r="L185" s="3"/>
      </tp>
      <tp>
        <v>552864424.89999998</v>
        <stp/>
        <stp>EM_S_STM07_BS</stp>
        <stp>4</stp>
        <stp>300638.SZ</stp>
        <stp>140</stp>
        <stp>2019-09-30</stp>
        <stp>1</stp>
        <tr r="L2032" s="3"/>
        <tr r="L2032" s="3"/>
      </tp>
      <tp>
        <v>26524299498.689999</v>
        <stp/>
        <stp>EM_S_STM07_BS</stp>
        <stp>4</stp>
        <stp>002608.SZ</stp>
        <stp>140</stp>
        <stp>2019-09-30</stp>
        <stp>1</stp>
        <tr r="L1065" s="3"/>
        <tr r="L1065" s="3"/>
      </tp>
      <tp>
        <v>1725869296.6600001</v>
        <stp/>
        <stp>EM_S_STM07_BS</stp>
        <stp>4</stp>
        <stp>000607.SZ</stp>
        <stp>140</stp>
        <stp>2019-09-30</stp>
        <stp>1</stp>
        <tr r="L184" s="3"/>
        <tr r="L184" s="3"/>
      </tp>
      <tp>
        <v>761104805.42999995</v>
        <stp/>
        <stp>EM_S_STM07_BS</stp>
        <stp>4</stp>
        <stp>300637.SZ</stp>
        <stp>140</stp>
        <stp>2019-09-30</stp>
        <stp>1</stp>
        <tr r="L2031" s="3"/>
        <tr r="L2031" s="3"/>
      </tp>
      <tp>
        <v>2534910337.0999999</v>
        <stp/>
        <stp>EM_S_STM07_BS</stp>
        <stp>4</stp>
        <stp>002607.SZ</stp>
        <stp>140</stp>
        <stp>2019-09-30</stp>
        <stp>1</stp>
        <tr r="L1064" s="3"/>
        <tr r="L1064" s="3"/>
      </tp>
      <tp>
        <v>2899539746.0300002</v>
        <stp/>
        <stp>EM_S_STM07_BS</stp>
        <stp>4</stp>
        <stp>000606.SZ</stp>
        <stp>140</stp>
        <stp>2019-09-30</stp>
        <stp>1</stp>
        <tr r="L183" s="3"/>
        <tr r="L183" s="3"/>
      </tp>
      <tp>
        <v>698844253.25</v>
        <stp/>
        <stp>EM_S_STM07_BS</stp>
        <stp>4</stp>
        <stp>300636.SZ</stp>
        <stp>140</stp>
        <stp>2019-09-30</stp>
        <stp>1</stp>
        <tr r="L2030" s="3"/>
        <tr r="L2030" s="3"/>
      </tp>
      <tp>
        <v>919577442.86000001</v>
        <stp/>
        <stp>EM_S_STM07_BS</stp>
        <stp>4</stp>
        <stp>002606.SZ</stp>
        <stp>140</stp>
        <stp>2019-09-30</stp>
        <stp>1</stp>
        <tr r="L1063" s="3"/>
        <tr r="L1063" s="3"/>
      </tp>
      <tp>
        <v>2106423916.8</v>
        <stp/>
        <stp>EM_S_STM07_BS</stp>
        <stp>4</stp>
        <stp>000605.SZ</stp>
        <stp>140</stp>
        <stp>2019-09-30</stp>
        <stp>1</stp>
        <tr r="L182" s="3"/>
        <tr r="L182" s="3"/>
      </tp>
      <tp>
        <v>629508628.16999996</v>
        <stp/>
        <stp>EM_S_STM07_BS</stp>
        <stp>4</stp>
        <stp>300635.SZ</stp>
        <stp>140</stp>
        <stp>2019-09-30</stp>
        <stp>1</stp>
        <tr r="L2029" s="3"/>
        <tr r="L2029" s="3"/>
      </tp>
      <tp>
        <v>1439596623</v>
        <stp/>
        <stp>EM_S_STM07_BS</stp>
        <stp>4</stp>
        <stp>002605.SZ</stp>
        <stp>140</stp>
        <stp>2019-09-30</stp>
        <stp>1</stp>
        <tr r="L1062" s="3"/>
        <tr r="L1062" s="3"/>
      </tp>
      <tp>
        <v>1290671920.8</v>
        <stp/>
        <stp>EM_S_STM07_BS</stp>
        <stp>4</stp>
        <stp>300634.SZ</stp>
        <stp>140</stp>
        <stp>2019-09-30</stp>
        <stp>1</stp>
        <tr r="L2028" s="3"/>
        <tr r="L2028" s="3"/>
      </tp>
      <tp>
        <v>-3549131496.8000002</v>
        <stp/>
        <stp>EM_S_STM07_BS</stp>
        <stp>4</stp>
        <stp>002604.SZ</stp>
        <stp>140</stp>
        <stp>2019-09-30</stp>
        <stp>1</stp>
        <tr r="L1061" s="3"/>
        <tr r="L1061" s="3"/>
      </tp>
      <tp>
        <v>2156574086.25</v>
        <stp/>
        <stp>EM_S_STM07_BS</stp>
        <stp>4</stp>
        <stp>000603.SZ</stp>
        <stp>140</stp>
        <stp>2019-09-30</stp>
        <stp>1</stp>
        <tr r="L181" s="3"/>
        <tr r="L181" s="3"/>
      </tp>
      <tp>
        <v>1365269517.79</v>
        <stp/>
        <stp>EM_S_STM07_BS</stp>
        <stp>4</stp>
        <stp>300633.SZ</stp>
        <stp>140</stp>
        <stp>2019-09-30</stp>
        <stp>1</stp>
        <tr r="L2027" s="3"/>
        <tr r="L2027" s="3"/>
      </tp>
      <tp>
        <v>7913668086.96</v>
        <stp/>
        <stp>EM_S_STM07_BS</stp>
        <stp>4</stp>
        <stp>002603.SZ</stp>
        <stp>140</stp>
        <stp>2019-09-30</stp>
        <stp>1</stp>
        <tr r="L1060" s="3"/>
        <tr r="L1060" s="3"/>
      </tp>
      <tp>
        <v>754917615.27999997</v>
        <stp/>
        <stp>EM_S_STM07_BS</stp>
        <stp>4</stp>
        <stp>300632.SZ</stp>
        <stp>140</stp>
        <stp>2019-09-30</stp>
        <stp>1</stp>
        <tr r="L2026" s="3"/>
        <tr r="L2026" s="3"/>
      </tp>
      <tp>
        <v>23927400113.84</v>
        <stp/>
        <stp>EM_S_STM07_BS</stp>
        <stp>4</stp>
        <stp>002602.SZ</stp>
        <stp>140</stp>
        <stp>2019-09-30</stp>
        <stp>1</stp>
        <tr r="L1059" s="3"/>
        <tr r="L1059" s="3"/>
      </tp>
      <tp>
        <v>4835027999.3699999</v>
        <stp/>
        <stp>EM_S_STM07_BS</stp>
        <stp>4</stp>
        <stp>000601.SZ</stp>
        <stp>140</stp>
        <stp>2019-09-30</stp>
        <stp>1</stp>
        <tr r="L180" s="3"/>
        <tr r="L180" s="3"/>
      </tp>
      <tp>
        <v>649271929.51999998</v>
        <stp/>
        <stp>EM_S_STM07_BS</stp>
        <stp>4</stp>
        <stp>300631.SZ</stp>
        <stp>140</stp>
        <stp>2019-09-30</stp>
        <stp>1</stp>
        <tr r="L2025" s="3"/>
        <tr r="L2025" s="3"/>
      </tp>
      <tp>
        <v>13612860873.93</v>
        <stp/>
        <stp>EM_S_STM07_BS</stp>
        <stp>4</stp>
        <stp>002601.SZ</stp>
        <stp>140</stp>
        <stp>2019-09-30</stp>
        <stp>1</stp>
        <tr r="L1058" s="3"/>
        <tr r="L1058" s="3"/>
      </tp>
      <tp>
        <v>11263531358.74</v>
        <stp/>
        <stp>EM_S_STM07_BS</stp>
        <stp>4</stp>
        <stp>000600.SZ</stp>
        <stp>140</stp>
        <stp>2019-09-30</stp>
        <stp>1</stp>
        <tr r="L179" s="3"/>
        <tr r="L179" s="3"/>
      </tp>
      <tp>
        <v>1050697301.9400001</v>
        <stp/>
        <stp>EM_S_STM07_BS</stp>
        <stp>4</stp>
        <stp>300630.SZ</stp>
        <stp>140</stp>
        <stp>2019-09-30</stp>
        <stp>1</stp>
        <tr r="L2024" s="3"/>
        <tr r="L2024" s="3"/>
      </tp>
      <tp>
        <v>12041186894.530001</v>
        <stp/>
        <stp>EM_S_STM07_BS</stp>
        <stp>4</stp>
        <stp>002600.SZ</stp>
        <stp>140</stp>
        <stp>2019-09-30</stp>
        <stp>1</stp>
        <tr r="L1057" s="3"/>
        <tr r="L1057" s="3"/>
      </tp>
      <tp>
        <v>794288104.5</v>
        <stp/>
        <stp>EM_S_STM07_BS</stp>
        <stp>4</stp>
        <stp>000679.SZ</stp>
        <stp>140</stp>
        <stp>2019-09-30</stp>
        <stp>1</stp>
        <tr r="L234" s="3"/>
        <tr r="L234" s="3"/>
      </tp>
      <tp>
        <v>385335385.81</v>
        <stp/>
        <stp>EM_S_STM07_BS</stp>
        <stp>4</stp>
        <stp>300649.SZ</stp>
        <stp>140</stp>
        <stp>2019-09-30</stp>
        <stp>1</stp>
        <tr r="L2042" s="3"/>
        <tr r="L2042" s="3"/>
      </tp>
      <tp>
        <v>755678119.10000002</v>
        <stp/>
        <stp>EM_S_STM07_BS</stp>
        <stp>4</stp>
        <stp>002679.SZ</stp>
        <stp>140</stp>
        <stp>2019-09-30</stp>
        <stp>1</stp>
        <tr r="L1136" s="3"/>
        <tr r="L1136" s="3"/>
      </tp>
      <tp>
        <v>1155253057.52</v>
        <stp/>
        <stp>EM_S_STM07_BS</stp>
        <stp>4</stp>
        <stp>000678.SZ</stp>
        <stp>140</stp>
        <stp>2019-09-30</stp>
        <stp>1</stp>
        <tr r="L233" s="3"/>
        <tr r="L233" s="3"/>
      </tp>
      <tp>
        <v>534701916.75</v>
        <stp/>
        <stp>EM_S_STM07_BS</stp>
        <stp>4</stp>
        <stp>300648.SZ</stp>
        <stp>140</stp>
        <stp>2019-09-30</stp>
        <stp>1</stp>
        <tr r="L2041" s="3"/>
        <tr r="L2041" s="3"/>
      </tp>
      <tp>
        <v>3353428554.98</v>
        <stp/>
        <stp>EM_S_STM07_BS</stp>
        <stp>4</stp>
        <stp>002678.SZ</stp>
        <stp>140</stp>
        <stp>2019-09-30</stp>
        <stp>1</stp>
        <tr r="L1135" s="3"/>
        <tr r="L1135" s="3"/>
      </tp>
      <tp>
        <v>278497484.72000003</v>
        <stp/>
        <stp>EM_S_STM07_BS</stp>
        <stp>4</stp>
        <stp>000677.SZ</stp>
        <stp>140</stp>
        <stp>2019-09-30</stp>
        <stp>1</stp>
        <tr r="L232" s="3"/>
        <tr r="L232" s="3"/>
      </tp>
      <tp>
        <v>597885911.61000001</v>
        <stp/>
        <stp>EM_S_STM07_BS</stp>
        <stp>4</stp>
        <stp>300647.SZ</stp>
        <stp>140</stp>
        <stp>2019-09-30</stp>
        <stp>1</stp>
        <tr r="L2040" s="3"/>
        <tr r="L2040" s="3"/>
      </tp>
      <tp>
        <v>1353998684.0699999</v>
        <stp/>
        <stp>EM_S_STM07_BS</stp>
        <stp>4</stp>
        <stp>002677.SZ</stp>
        <stp>140</stp>
        <stp>2019-09-30</stp>
        <stp>1</stp>
        <tr r="L1134" s="3"/>
        <tr r="L1134" s="3"/>
      </tp>
      <tp>
        <v>6477416353.0299997</v>
        <stp/>
        <stp>EM_S_STM07_BS</stp>
        <stp>4</stp>
        <stp>000676.SZ</stp>
        <stp>140</stp>
        <stp>2019-09-30</stp>
        <stp>1</stp>
        <tr r="L231" s="3"/>
        <tr r="L231" s="3"/>
      </tp>
      <tp>
        <v>1045665425.62</v>
        <stp/>
        <stp>EM_S_STM07_BS</stp>
        <stp>4</stp>
        <stp>002676.SZ</stp>
        <stp>140</stp>
        <stp>2019-09-30</stp>
        <stp>1</stp>
        <tr r="L1133" s="3"/>
        <tr r="L1133" s="3"/>
      </tp>
      <tp>
        <v>581665399.58000004</v>
        <stp/>
        <stp>EM_S_STM07_BS</stp>
        <stp>4</stp>
        <stp>300645.SZ</stp>
        <stp>140</stp>
        <stp>2019-09-30</stp>
        <stp>1</stp>
        <tr r="L2039" s="3"/>
        <tr r="L2039" s="3"/>
      </tp>
      <tp>
        <v>4447641004.3900003</v>
        <stp/>
        <stp>EM_S_STM07_BS</stp>
        <stp>4</stp>
        <stp>002675.SZ</stp>
        <stp>140</stp>
        <stp>2019-09-30</stp>
        <stp>1</stp>
        <tr r="L1132" s="3"/>
        <tr r="L1132" s="3"/>
      </tp>
      <tp>
        <v>694296645.73000002</v>
        <stp/>
        <stp>EM_S_STM07_BS</stp>
        <stp>4</stp>
        <stp>300644.SZ</stp>
        <stp>140</stp>
        <stp>2019-09-30</stp>
        <stp>1</stp>
        <tr r="L2038" s="3"/>
        <tr r="L2038" s="3"/>
      </tp>
      <tp>
        <v>2228849898.5</v>
        <stp/>
        <stp>EM_S_STM07_BS</stp>
        <stp>4</stp>
        <stp>002674.SZ</stp>
        <stp>140</stp>
        <stp>2019-09-30</stp>
        <stp>1</stp>
        <tr r="L1131" s="3"/>
        <tr r="L1131" s="3"/>
      </tp>
      <tp>
        <v>534199528.81</v>
        <stp/>
        <stp>EM_S_STM07_BS</stp>
        <stp>4</stp>
        <stp>000673.SZ</stp>
        <stp>140</stp>
        <stp>2019-09-30</stp>
        <stp>1</stp>
        <tr r="L230" s="3"/>
        <tr r="L230" s="3"/>
      </tp>
      <tp>
        <v>429862126.5</v>
        <stp/>
        <stp>EM_S_STM07_BS</stp>
        <stp>4</stp>
        <stp>300643.SZ</stp>
        <stp>140</stp>
        <stp>2019-09-30</stp>
        <stp>1</stp>
        <tr r="L2037" s="3"/>
        <tr r="L2037" s="3"/>
      </tp>
      <tp>
        <v>17651960815</v>
        <stp/>
        <stp>EM_S_STM07_BS</stp>
        <stp>4</stp>
        <stp>002673.SZ</stp>
        <stp>140</stp>
        <stp>2019-09-30</stp>
        <stp>1</stp>
        <tr r="L1130" s="3"/>
        <tr r="L1130" s="3"/>
      </tp>
      <tp>
        <v>4599292811.7299995</v>
        <stp/>
        <stp>EM_S_STM07_BS</stp>
        <stp>4</stp>
        <stp>000672.SZ</stp>
        <stp>140</stp>
        <stp>2019-09-30</stp>
        <stp>1</stp>
        <tr r="L229" s="3"/>
        <tr r="L229" s="3"/>
      </tp>
      <tp>
        <v>1107323411.5599999</v>
        <stp/>
        <stp>EM_S_STM07_BS</stp>
        <stp>4</stp>
        <stp>300642.SZ</stp>
        <stp>140</stp>
        <stp>2019-09-30</stp>
        <stp>1</stp>
        <tr r="L2036" s="3"/>
        <tr r="L2036" s="3"/>
      </tp>
      <tp>
        <v>4249956637.3299999</v>
        <stp/>
        <stp>EM_S_STM07_BS</stp>
        <stp>4</stp>
        <stp>002672.SZ</stp>
        <stp>140</stp>
        <stp>2019-09-30</stp>
        <stp>1</stp>
        <tr r="L1129" s="3"/>
        <tr r="L1129" s="3"/>
      </tp>
      <tp>
        <v>24807308925.98</v>
        <stp/>
        <stp>EM_S_STM07_BS</stp>
        <stp>4</stp>
        <stp>000671.SZ</stp>
        <stp>140</stp>
        <stp>2019-09-30</stp>
        <stp>1</stp>
        <tr r="L228" s="3"/>
        <tr r="L228" s="3"/>
      </tp>
      <tp>
        <v>1321198882.1600001</v>
        <stp/>
        <stp>EM_S_STM07_BS</stp>
        <stp>4</stp>
        <stp>300641.SZ</stp>
        <stp>140</stp>
        <stp>2019-09-30</stp>
        <stp>1</stp>
        <tr r="L2035" s="3"/>
        <tr r="L2035" s="3"/>
      </tp>
      <tp>
        <v>2001555873.51</v>
        <stp/>
        <stp>EM_S_STM07_BS</stp>
        <stp>4</stp>
        <stp>002671.SZ</stp>
        <stp>140</stp>
        <stp>2019-09-30</stp>
        <stp>1</stp>
        <tr r="L1128" s="3"/>
        <tr r="L1128" s="3"/>
      </tp>
      <tp>
        <v>149639887.05000001</v>
        <stp/>
        <stp>EM_S_STM07_BS</stp>
        <stp>4</stp>
        <stp>000670.SZ</stp>
        <stp>140</stp>
        <stp>2019-09-30</stp>
        <stp>1</stp>
        <tr r="L227" s="3"/>
        <tr r="L227" s="3"/>
      </tp>
      <tp>
        <v>322865600.98000002</v>
        <stp/>
        <stp>EM_S_STM07_BS</stp>
        <stp>4</stp>
        <stp>300640.SZ</stp>
        <stp>140</stp>
        <stp>2019-09-30</stp>
        <stp>1</stp>
        <tr r="L2034" s="3"/>
        <tr r="L2034" s="3"/>
      </tp>
      <tp>
        <v>11591459001.950001</v>
        <stp/>
        <stp>EM_S_STM07_BS</stp>
        <stp>4</stp>
        <stp>002670.SZ</stp>
        <stp>140</stp>
        <stp>2019-09-30</stp>
        <stp>1</stp>
        <tr r="L1127" s="3"/>
        <tr r="L1127" s="3"/>
      </tp>
      <tp>
        <v>2282369418.27</v>
        <stp/>
        <stp>EM_S_STM07_BS</stp>
        <stp>4</stp>
        <stp>000669.SZ</stp>
        <stp>140</stp>
        <stp>2019-09-30</stp>
        <stp>1</stp>
        <tr r="L226" s="3"/>
        <tr r="L226" s="3"/>
      </tp>
      <tp>
        <v>458734365.49000001</v>
        <stp/>
        <stp>EM_S_STM07_BS</stp>
        <stp>4</stp>
        <stp>300659.SZ</stp>
        <stp>140</stp>
        <stp>2019-09-30</stp>
        <stp>1</stp>
        <tr r="L2052" s="3"/>
        <tr r="L2052" s="3"/>
      </tp>
      <tp>
        <v>2082909851.8199999</v>
        <stp/>
        <stp>EM_S_STM07_BS</stp>
        <stp>4</stp>
        <stp>002669.SZ</stp>
        <stp>140</stp>
        <stp>2019-09-30</stp>
        <stp>1</stp>
        <tr r="L1126" s="3"/>
        <tr r="L1126" s="3"/>
      </tp>
      <tp>
        <v>964794833.92999995</v>
        <stp/>
        <stp>EM_S_STM07_BS</stp>
        <stp>4</stp>
        <stp>000668.SZ</stp>
        <stp>140</stp>
        <stp>2019-09-30</stp>
        <stp>1</stp>
        <tr r="L225" s="3"/>
        <tr r="L225" s="3"/>
      </tp>
      <tp>
        <v>819728117.50999999</v>
        <stp/>
        <stp>EM_S_STM07_BS</stp>
        <stp>4</stp>
        <stp>300658.SZ</stp>
        <stp>140</stp>
        <stp>2019-09-30</stp>
        <stp>1</stp>
        <tr r="L2051" s="3"/>
        <tr r="L2051" s="3"/>
      </tp>
      <tp>
        <v>2646502568.1199999</v>
        <stp/>
        <stp>EM_S_STM07_BS</stp>
        <stp>4</stp>
        <stp>002668.SZ</stp>
        <stp>140</stp>
        <stp>2019-09-30</stp>
        <stp>1</stp>
        <tr r="L1125" s="3"/>
        <tr r="L1125" s="3"/>
      </tp>
      <tp>
        <v>7098177671.3000002</v>
        <stp/>
        <stp>EM_S_STM07_BS</stp>
        <stp>4</stp>
        <stp>000667.SZ</stp>
        <stp>140</stp>
        <stp>2019-09-30</stp>
        <stp>1</stp>
        <tr r="L224" s="3"/>
        <tr r="L224" s="3"/>
      </tp>
      <tp>
        <v>1413515127.99</v>
        <stp/>
        <stp>EM_S_STM07_BS</stp>
        <stp>4</stp>
        <stp>300657.SZ</stp>
        <stp>140</stp>
        <stp>2019-09-30</stp>
        <stp>1</stp>
        <tr r="L2050" s="3"/>
        <tr r="L2050" s="3"/>
      </tp>
      <tp>
        <v>788722849.97000003</v>
        <stp/>
        <stp>EM_S_STM07_BS</stp>
        <stp>4</stp>
        <stp>002667.SZ</stp>
        <stp>140</stp>
        <stp>2019-09-30</stp>
        <stp>1</stp>
        <tr r="L1124" s="3"/>
        <tr r="L1124" s="3"/>
      </tp>
      <tp>
        <v>8668436033.0699997</v>
        <stp/>
        <stp>EM_S_STM07_BS</stp>
        <stp>4</stp>
        <stp>000666.SZ</stp>
        <stp>140</stp>
        <stp>2019-09-30</stp>
        <stp>1</stp>
        <tr r="L223" s="3"/>
        <tr r="L223" s="3"/>
      </tp>
      <tp>
        <v>468418674.39999998</v>
        <stp/>
        <stp>EM_S_STM07_BS</stp>
        <stp>4</stp>
        <stp>300656.SZ</stp>
        <stp>140</stp>
        <stp>2019-09-30</stp>
        <stp>1</stp>
        <tr r="L2049" s="3"/>
        <tr r="L2049" s="3"/>
      </tp>
      <tp>
        <v>2897766677.1999998</v>
        <stp/>
        <stp>EM_S_STM07_BS</stp>
        <stp>4</stp>
        <stp>002666.SZ</stp>
        <stp>140</stp>
        <stp>2019-09-30</stp>
        <stp>1</stp>
        <tr r="L1123" s="3"/>
        <tr r="L1123" s="3"/>
      </tp>
      <tp>
        <v>6827600771.3400002</v>
        <stp/>
        <stp>EM_S_STM07_BS</stp>
        <stp>4</stp>
        <stp>000665.SZ</stp>
        <stp>140</stp>
        <stp>2019-09-30</stp>
        <stp>1</stp>
        <tr r="L222" s="3"/>
        <tr r="L222" s="3"/>
      </tp>
      <tp>
        <v>559428685.38999999</v>
        <stp/>
        <stp>EM_S_STM07_BS</stp>
        <stp>4</stp>
        <stp>300655.SZ</stp>
        <stp>140</stp>
        <stp>2019-09-30</stp>
        <stp>1</stp>
        <tr r="L2048" s="3"/>
        <tr r="L2048" s="3"/>
      </tp>
      <tp>
        <v>6726245814.1199999</v>
        <stp/>
        <stp>EM_S_STM07_BS</stp>
        <stp>4</stp>
        <stp>002665.SZ</stp>
        <stp>140</stp>
        <stp>2019-09-30</stp>
        <stp>1</stp>
        <tr r="L1122" s="3"/>
        <tr r="L1122" s="3"/>
      </tp>
      <tp>
        <v>469947244.38</v>
        <stp/>
        <stp>EM_S_STM07_BS</stp>
        <stp>4</stp>
        <stp>300654.SZ</stp>
        <stp>140</stp>
        <stp>2019-09-30</stp>
        <stp>1</stp>
        <tr r="L2047" s="3"/>
        <tr r="L2047" s="3"/>
      </tp>
      <tp>
        <v>2352956037.4000001</v>
        <stp/>
        <stp>EM_S_STM07_BS</stp>
        <stp>4</stp>
        <stp>002664.SZ</stp>
        <stp>140</stp>
        <stp>2019-09-30</stp>
        <stp>1</stp>
        <tr r="L1121" s="3"/>
        <tr r="L1121" s="3"/>
      </tp>
      <tp>
        <v>773155919.38999999</v>
        <stp/>
        <stp>EM_S_STM07_BS</stp>
        <stp>4</stp>
        <stp>000663.SZ</stp>
        <stp>140</stp>
        <stp>2019-09-30</stp>
        <stp>1</stp>
        <tr r="L221" s="3"/>
        <tr r="L221" s="3"/>
      </tp>
      <tp>
        <v>560610330.72000003</v>
        <stp/>
        <stp>EM_S_STM07_BS</stp>
        <stp>4</stp>
        <stp>300653.SZ</stp>
        <stp>140</stp>
        <stp>2019-09-30</stp>
        <stp>1</stp>
        <tr r="L2046" s="3"/>
        <tr r="L2046" s="3"/>
      </tp>
      <tp>
        <v>5221451614.3800001</v>
        <stp/>
        <stp>EM_S_STM07_BS</stp>
        <stp>4</stp>
        <stp>002663.SZ</stp>
        <stp>140</stp>
        <stp>2019-09-30</stp>
        <stp>1</stp>
        <tr r="L1120" s="3"/>
        <tr r="L1120" s="3"/>
      </tp>
      <tp>
        <v>5729507392.7399998</v>
        <stp/>
        <stp>EM_S_STM07_BS</stp>
        <stp>4</stp>
        <stp>000662.SZ</stp>
        <stp>140</stp>
        <stp>2019-09-30</stp>
        <stp>1</stp>
        <tr r="L220" s="3"/>
        <tr r="L220" s="3"/>
      </tp>
      <tp>
        <v>760037308.10000002</v>
        <stp/>
        <stp>EM_S_STM07_BS</stp>
        <stp>4</stp>
        <stp>300652.SZ</stp>
        <stp>140</stp>
        <stp>2019-09-30</stp>
        <stp>1</stp>
        <tr r="L2045" s="3"/>
        <tr r="L2045" s="3"/>
      </tp>
      <tp>
        <v>4947026456.1700001</v>
        <stp/>
        <stp>EM_S_STM07_BS</stp>
        <stp>4</stp>
        <stp>002662.SZ</stp>
        <stp>140</stp>
        <stp>2019-09-30</stp>
        <stp>1</stp>
        <tr r="L1119" s="3"/>
        <tr r="L1119" s="3"/>
      </tp>
      <tp>
        <v>6413489313.8100004</v>
        <stp/>
        <stp>EM_S_STM07_BS</stp>
        <stp>4</stp>
        <stp>000661.SZ</stp>
        <stp>140</stp>
        <stp>2019-09-30</stp>
        <stp>1</stp>
        <tr r="L219" s="3"/>
        <tr r="L219" s="3"/>
      </tp>
      <tp>
        <v>653920199.11000001</v>
        <stp/>
        <stp>EM_S_STM07_BS</stp>
        <stp>4</stp>
        <stp>300651.SZ</stp>
        <stp>140</stp>
        <stp>2019-09-30</stp>
        <stp>1</stp>
        <tr r="L2044" s="3"/>
        <tr r="L2044" s="3"/>
      </tp>
      <tp>
        <v>2226749006.4000001</v>
        <stp/>
        <stp>EM_S_STM07_BS</stp>
        <stp>4</stp>
        <stp>002661.SZ</stp>
        <stp>140</stp>
        <stp>2019-09-30</stp>
        <stp>1</stp>
        <tr r="L1118" s="3"/>
        <tr r="L1118" s="3"/>
      </tp>
      <tp>
        <v>515643236.44999999</v>
        <stp/>
        <stp>EM_S_STM07_BS</stp>
        <stp>4</stp>
        <stp>300650.SZ</stp>
        <stp>140</stp>
        <stp>2019-09-30</stp>
        <stp>1</stp>
        <tr r="L2043" s="3"/>
        <tr r="L2043" s="3"/>
      </tp>
      <tp>
        <v>606288376.76999998</v>
        <stp/>
        <stp>EM_S_STM07_BS</stp>
        <stp>4</stp>
        <stp>002660.SZ</stp>
        <stp>140</stp>
        <stp>2019-09-30</stp>
        <stp>1</stp>
        <tr r="L1117" s="3"/>
        <tr r="L1117" s="3"/>
      </tp>
      <tp>
        <v>681787460.52999997</v>
        <stp/>
        <stp>EM_S_STM07_BS</stp>
        <stp>4</stp>
        <stp>000659.SZ</stp>
        <stp>140</stp>
        <stp>2019-09-30</stp>
        <stp>1</stp>
        <tr r="L218" s="3"/>
        <tr r="L218" s="3"/>
      </tp>
      <tp>
        <v>498006434.54000002</v>
        <stp/>
        <stp>EM_S_STM07_BS</stp>
        <stp>4</stp>
        <stp>300669.SZ</stp>
        <stp>140</stp>
        <stp>2019-09-30</stp>
        <stp>1</stp>
        <tr r="L2062" s="3"/>
        <tr r="L2062" s="3"/>
      </tp>
      <tp>
        <v>2029148433.1900001</v>
        <stp/>
        <stp>EM_S_STM07_BS</stp>
        <stp>4</stp>
        <stp>002659.SZ</stp>
        <stp>140</stp>
        <stp>2019-09-30</stp>
        <stp>1</stp>
        <tr r="L1116" s="3"/>
        <tr r="L1116" s="3"/>
      </tp>
      <tp>
        <v>486590927.23000002</v>
        <stp/>
        <stp>EM_S_STM07_BS</stp>
        <stp>4</stp>
        <stp>300668.SZ</stp>
        <stp>140</stp>
        <stp>2019-09-30</stp>
        <stp>1</stp>
        <tr r="L2061" s="3"/>
        <tr r="L2061" s="3"/>
      </tp>
      <tp>
        <v>2091409738.6199999</v>
        <stp/>
        <stp>EM_S_STM07_BS</stp>
        <stp>4</stp>
        <stp>002658.SZ</stp>
        <stp>140</stp>
        <stp>2019-09-30</stp>
        <stp>1</stp>
        <tr r="L1115" s="3"/>
        <tr r="L1115" s="3"/>
      </tp>
      <tp>
        <v>3290553895.8200002</v>
        <stp/>
        <stp>EM_S_STM07_BS</stp>
        <stp>4</stp>
        <stp>000657.SZ</stp>
        <stp>140</stp>
        <stp>2019-09-30</stp>
        <stp>1</stp>
        <tr r="L217" s="3"/>
        <tr r="L217" s="3"/>
      </tp>
      <tp>
        <v>412977447.44</v>
        <stp/>
        <stp>EM_S_STM07_BS</stp>
        <stp>4</stp>
        <stp>300667.SZ</stp>
        <stp>140</stp>
        <stp>2019-09-30</stp>
        <stp>1</stp>
        <tr r="L2060" s="3"/>
        <tr r="L2060" s="3"/>
      </tp>
      <tp>
        <v>2624454445.3000002</v>
        <stp/>
        <stp>EM_S_STM07_BS</stp>
        <stp>4</stp>
        <stp>002657.SZ</stp>
        <stp>140</stp>
        <stp>2019-09-30</stp>
        <stp>1</stp>
        <tr r="L1114" s="3"/>
        <tr r="L1114" s="3"/>
      </tp>
      <tp>
        <v>24591203757.32</v>
        <stp/>
        <stp>EM_S_STM07_BS</stp>
        <stp>4</stp>
        <stp>000656.SZ</stp>
        <stp>140</stp>
        <stp>2019-09-30</stp>
        <stp>1</stp>
        <tr r="L216" s="3"/>
        <tr r="L216" s="3"/>
      </tp>
      <tp>
        <v>645255158.79999995</v>
        <stp/>
        <stp>EM_S_STM07_BS</stp>
        <stp>4</stp>
        <stp>300666.SZ</stp>
        <stp>140</stp>
        <stp>2019-09-30</stp>
        <stp>1</stp>
        <tr r="L2059" s="3"/>
        <tr r="L2059" s="3"/>
      </tp>
      <tp>
        <v>2331739185.46</v>
        <stp/>
        <stp>EM_S_STM07_BS</stp>
        <stp>4</stp>
        <stp>002656.SZ</stp>
        <stp>140</stp>
        <stp>2019-09-30</stp>
        <stp>1</stp>
        <tr r="L1113" s="3"/>
        <tr r="L1113" s="3"/>
      </tp>
      <tp>
        <v>2572711272.8200002</v>
        <stp/>
        <stp>EM_S_STM07_BS</stp>
        <stp>4</stp>
        <stp>000655.SZ</stp>
        <stp>140</stp>
        <stp>2019-09-30</stp>
        <stp>1</stp>
        <tr r="L215" s="3"/>
        <tr r="L215" s="3"/>
      </tp>
      <tp>
        <v>442899166.35000002</v>
        <stp/>
        <stp>EM_S_STM07_BS</stp>
        <stp>4</stp>
        <stp>300665.SZ</stp>
        <stp>140</stp>
        <stp>2019-09-30</stp>
        <stp>1</stp>
        <tr r="L2058" s="3"/>
        <tr r="L2058" s="3"/>
      </tp>
      <tp>
        <v>505085348.20999998</v>
        <stp/>
        <stp>EM_S_STM07_BS</stp>
        <stp>4</stp>
        <stp>002655.SZ</stp>
        <stp>140</stp>
        <stp>2019-09-30</stp>
        <stp>1</stp>
        <tr r="L1112" s="3"/>
        <tr r="L1112" s="3"/>
      </tp>
      <tp>
        <v>3220006753.3600001</v>
        <stp/>
        <stp>EM_S_STM07_BS</stp>
        <stp>4</stp>
        <stp>300664.SZ</stp>
        <stp>140</stp>
        <stp>2019-09-30</stp>
        <stp>1</stp>
        <tr r="L2057" s="3"/>
        <tr r="L2057" s="3"/>
      </tp>
      <tp>
        <v>2153426464.5300002</v>
        <stp/>
        <stp>EM_S_STM07_BS</stp>
        <stp>4</stp>
        <stp>002654.SZ</stp>
        <stp>140</stp>
        <stp>2019-09-30</stp>
        <stp>1</stp>
        <tr r="L1111" s="3"/>
        <tr r="L1111" s="3"/>
      </tp>
      <tp>
        <v>656722532.13</v>
        <stp/>
        <stp>EM_S_STM07_BS</stp>
        <stp>4</stp>
        <stp>300663.SZ</stp>
        <stp>140</stp>
        <stp>2019-09-30</stp>
        <stp>1</stp>
        <tr r="L2056" s="3"/>
        <tr r="L2056" s="3"/>
      </tp>
      <tp>
        <v>2234153231.6500001</v>
        <stp/>
        <stp>EM_S_STM07_BS</stp>
        <stp>4</stp>
        <stp>002653.SZ</stp>
        <stp>140</stp>
        <stp>2019-09-30</stp>
        <stp>1</stp>
        <tr r="L1110" s="3"/>
        <tr r="L1110" s="3"/>
      </tp>
      <tp>
        <v>4505514455.3000002</v>
        <stp/>
        <stp>EM_S_STM07_BS</stp>
        <stp>4</stp>
        <stp>000652.SZ</stp>
        <stp>140</stp>
        <stp>2019-09-30</stp>
        <stp>1</stp>
        <tr r="L214" s="3"/>
        <tr r="L214" s="3"/>
      </tp>
      <tp>
        <v>820816127.79999995</v>
        <stp/>
        <stp>EM_S_STM07_BS</stp>
        <stp>4</stp>
        <stp>300662.SZ</stp>
        <stp>140</stp>
        <stp>2019-09-30</stp>
        <stp>1</stp>
        <tr r="L2055" s="3"/>
        <tr r="L2055" s="3"/>
      </tp>
      <tp>
        <v>761498470.83000004</v>
        <stp/>
        <stp>EM_S_STM07_BS</stp>
        <stp>4</stp>
        <stp>002652.SZ</stp>
        <stp>140</stp>
        <stp>2019-09-30</stp>
        <stp>1</stp>
        <tr r="L1109" s="3"/>
        <tr r="L1109" s="3"/>
      </tp>
      <tp>
        <v>100792352579.34</v>
        <stp/>
        <stp>EM_S_STM07_BS</stp>
        <stp>4</stp>
        <stp>000651.SZ</stp>
        <stp>140</stp>
        <stp>2019-09-30</stp>
        <stp>1</stp>
        <tr r="L213" s="3"/>
        <tr r="L213" s="3"/>
      </tp>
      <tp>
        <v>1002892034.9400001</v>
        <stp/>
        <stp>EM_S_STM07_BS</stp>
        <stp>4</stp>
        <stp>300661.SZ</stp>
        <stp>140</stp>
        <stp>2019-09-30</stp>
        <stp>1</stp>
        <tr r="L2054" s="3"/>
        <tr r="L2054" s="3"/>
      </tp>
      <tp>
        <v>2128026744.4000001</v>
        <stp/>
        <stp>EM_S_STM07_BS</stp>
        <stp>4</stp>
        <stp>002651.SZ</stp>
        <stp>140</stp>
        <stp>2019-09-30</stp>
        <stp>1</stp>
        <tr r="L1108" s="3"/>
        <tr r="L1108" s="3"/>
      </tp>
      <tp>
        <v>3706495129.9200001</v>
        <stp/>
        <stp>EM_S_STM07_BS</stp>
        <stp>4</stp>
        <stp>000650.SZ</stp>
        <stp>140</stp>
        <stp>2019-09-30</stp>
        <stp>1</stp>
        <tr r="L212" s="3"/>
        <tr r="L212" s="3"/>
      </tp>
      <tp>
        <v>2245479489.25</v>
        <stp/>
        <stp>EM_S_STM07_BS</stp>
        <stp>4</stp>
        <stp>300660.SZ</stp>
        <stp>140</stp>
        <stp>2019-09-30</stp>
        <stp>1</stp>
        <tr r="L2053" s="3"/>
        <tr r="L2053" s="3"/>
      </tp>
      <tp>
        <v>2279333943.75</v>
        <stp/>
        <stp>EM_S_STM07_BS</stp>
        <stp>4</stp>
        <stp>002650.SZ</stp>
        <stp>140</stp>
        <stp>2019-09-30</stp>
        <stp>1</stp>
        <tr r="L1107" s="3"/>
        <tr r="L1107" s="3"/>
      </tp>
      <tp>
        <v>3461244268.73</v>
        <stp/>
        <stp>EM_S_STM07_BS</stp>
        <stp>4</stp>
        <stp>300679.SZ</stp>
        <stp>140</stp>
        <stp>2019-09-30</stp>
        <stp>1</stp>
        <tr r="L2072" s="3"/>
        <tr r="L2072" s="3"/>
      </tp>
      <tp>
        <v>2715155073.1500001</v>
        <stp/>
        <stp>EM_S_STM07_BS</stp>
        <stp>4</stp>
        <stp>002649.SZ</stp>
        <stp>140</stp>
        <stp>2019-09-30</stp>
        <stp>1</stp>
        <tr r="L1106" s="3"/>
        <tr r="L1106" s="3"/>
      </tp>
      <tp>
        <v>569910900.40999997</v>
        <stp/>
        <stp>EM_S_STM07_BS</stp>
        <stp>4</stp>
        <stp>300678.SZ</stp>
        <stp>140</stp>
        <stp>2019-09-30</stp>
        <stp>1</stp>
        <tr r="L2071" s="3"/>
        <tr r="L2071" s="3"/>
      </tp>
      <tp>
        <v>8897127666.0799999</v>
        <stp/>
        <stp>EM_S_STM07_BS</stp>
        <stp>4</stp>
        <stp>002648.SZ</stp>
        <stp>140</stp>
        <stp>2019-09-30</stp>
        <stp>1</stp>
        <tr r="L1105" s="3"/>
        <tr r="L1105" s="3"/>
      </tp>
      <tp>
        <v>1418476518.0899999</v>
        <stp/>
        <stp>EM_S_STM07_BS</stp>
        <stp>4</stp>
        <stp>300677.SZ</stp>
        <stp>140</stp>
        <stp>2019-09-30</stp>
        <stp>1</stp>
        <tr r="L2070" s="3"/>
        <tr r="L2070" s="3"/>
      </tp>
      <tp>
        <v>1006813149.51</v>
        <stp/>
        <stp>EM_S_STM07_BS</stp>
        <stp>4</stp>
        <stp>002647.SZ</stp>
        <stp>140</stp>
        <stp>2019-09-30</stp>
        <stp>1</stp>
        <tr r="L1104" s="3"/>
        <tr r="L1104" s="3"/>
      </tp>
      <tp>
        <v>4460785911.3500004</v>
        <stp/>
        <stp>EM_S_STM07_BS</stp>
        <stp>4</stp>
        <stp>300676.SZ</stp>
        <stp>140</stp>
        <stp>2019-09-30</stp>
        <stp>1</stp>
        <tr r="L2069" s="3"/>
        <tr r="L2069" s="3"/>
      </tp>
      <tp>
        <v>2363376407.0100002</v>
        <stp/>
        <stp>EM_S_STM07_BS</stp>
        <stp>4</stp>
        <stp>002646.SZ</stp>
        <stp>140</stp>
        <stp>2019-09-30</stp>
        <stp>1</stp>
        <tr r="L1103" s="3"/>
        <tr r="L1103" s="3"/>
      </tp>
      <tp>
        <v>407964032.07999998</v>
        <stp/>
        <stp>EM_S_STM07_BS</stp>
        <stp>4</stp>
        <stp>300675.SZ</stp>
        <stp>140</stp>
        <stp>2019-09-30</stp>
        <stp>1</stp>
        <tr r="L2068" s="3"/>
        <tr r="L2068" s="3"/>
      </tp>
      <tp>
        <v>1924516716.8599999</v>
        <stp/>
        <stp>EM_S_STM07_BS</stp>
        <stp>4</stp>
        <stp>002645.SZ</stp>
        <stp>140</stp>
        <stp>2019-09-30</stp>
        <stp>1</stp>
        <tr r="L1102" s="3"/>
        <tr r="L1102" s="3"/>
      </tp>
      <tp>
        <v>1667668602.0899999</v>
        <stp/>
        <stp>EM_S_STM07_BS</stp>
        <stp>4</stp>
        <stp>300674.SZ</stp>
        <stp>140</stp>
        <stp>2019-09-30</stp>
        <stp>1</stp>
        <tr r="L2067" s="3"/>
        <tr r="L2067" s="3"/>
      </tp>
      <tp>
        <v>1508136321.71</v>
        <stp/>
        <stp>EM_S_STM07_BS</stp>
        <stp>4</stp>
        <stp>002644.SZ</stp>
        <stp>140</stp>
        <stp>2019-09-30</stp>
        <stp>1</stp>
        <tr r="L1101" s="3"/>
        <tr r="L1101" s="3"/>
      </tp>
      <tp>
        <v>984405347.50999999</v>
        <stp/>
        <stp>EM_S_STM07_BS</stp>
        <stp>4</stp>
        <stp>300673.SZ</stp>
        <stp>140</stp>
        <stp>2019-09-30</stp>
        <stp>1</stp>
        <tr r="L2066" s="3"/>
        <tr r="L2066" s="3"/>
      </tp>
      <tp>
        <v>4694449789.46</v>
        <stp/>
        <stp>EM_S_STM07_BS</stp>
        <stp>4</stp>
        <stp>002643.SZ</stp>
        <stp>140</stp>
        <stp>2019-09-30</stp>
        <stp>1</stp>
        <tr r="L1100" s="3"/>
        <tr r="L1100" s="3"/>
      </tp>
      <tp>
        <v>1068480011.59</v>
        <stp/>
        <stp>EM_S_STM07_BS</stp>
        <stp>4</stp>
        <stp>300672.SZ</stp>
        <stp>140</stp>
        <stp>2019-09-30</stp>
        <stp>1</stp>
        <tr r="L2065" s="3"/>
        <tr r="L2065" s="3"/>
      </tp>
      <tp>
        <v>2818136901.3400002</v>
        <stp/>
        <stp>EM_S_STM07_BS</stp>
        <stp>4</stp>
        <stp>002642.SZ</stp>
        <stp>140</stp>
        <stp>2019-09-30</stp>
        <stp>1</stp>
        <tr r="L1099" s="3"/>
        <tr r="L1099" s="3"/>
      </tp>
      <tp>
        <v>579812966.88</v>
        <stp/>
        <stp>EM_S_STM07_BS</stp>
        <stp>4</stp>
        <stp>300671.SZ</stp>
        <stp>140</stp>
        <stp>2019-09-30</stp>
        <stp>1</stp>
        <tr r="L2064" s="3"/>
        <tr r="L2064" s="3"/>
      </tp>
      <tp>
        <v>3204843804.27</v>
        <stp/>
        <stp>EM_S_STM07_BS</stp>
        <stp>4</stp>
        <stp>002641.SZ</stp>
        <stp>140</stp>
        <stp>2019-09-30</stp>
        <stp>1</stp>
        <tr r="L1098" s="3"/>
        <tr r="L1098" s="3"/>
      </tp>
      <tp>
        <v>611811919.98000002</v>
        <stp/>
        <stp>EM_S_STM07_BS</stp>
        <stp>4</stp>
        <stp>300670.SZ</stp>
        <stp>140</stp>
        <stp>2019-09-30</stp>
        <stp>1</stp>
        <tr r="L2063" s="3"/>
        <tr r="L2063" s="3"/>
      </tp>
      <tp>
        <v>8046027189.46</v>
        <stp/>
        <stp>EM_S_STM07_BS</stp>
        <stp>4</stp>
        <stp>002640.SZ</stp>
        <stp>140</stp>
        <stp>2019-09-30</stp>
        <stp>1</stp>
        <tr r="L1097" s="3"/>
        <tr r="L1097" s="3"/>
      </tp>
      <tp>
        <v>26178208729.049999</v>
        <stp/>
        <stp>EM_S_STM07_BS</stp>
        <stp>4</stp>
        <stp>601699.SH</stp>
        <stp>140</stp>
        <stp>2019-09-30</stp>
        <stp>1</stp>
        <tr r="L3129" s="3"/>
        <tr r="L3129" s="3"/>
      </tp>
      <tp>
        <v>13103238821.6</v>
        <stp/>
        <stp>EM_S_STM07_BS</stp>
        <stp>4</stp>
        <stp>600699.SH</stp>
        <stp>140</stp>
        <stp>2019-09-30</stp>
        <stp>1</stp>
        <tr r="L2766" s="3"/>
        <tr r="L2766" s="3"/>
      </tp>
      <tp>
        <v>2533613379.52</v>
        <stp/>
        <stp>EM_S_STM07_BS</stp>
        <stp>4</stp>
        <stp>603699.SH</stp>
        <stp>140</stp>
        <stp>2019-09-30</stp>
        <stp>1</stp>
        <tr r="L3525" s="3"/>
        <tr r="L3525" s="3"/>
      </tp>
      <tp>
        <v>11203306344.360001</v>
        <stp/>
        <stp>EM_S_STM07_BS</stp>
        <stp>4</stp>
        <stp>601698.SH</stp>
        <stp>140</stp>
        <stp>2019-09-30</stp>
        <stp>1</stp>
        <tr r="L3128" s="3"/>
        <tr r="L3128" s="3"/>
      </tp>
      <tp>
        <v>489641778.50999999</v>
        <stp/>
        <stp>EM_S_STM07_BS</stp>
        <stp>4</stp>
        <stp>600698.SH</stp>
        <stp>140</stp>
        <stp>2019-09-30</stp>
        <stp>1</stp>
        <tr r="L2765" s="3"/>
        <tr r="L2765" s="3"/>
      </tp>
      <tp>
        <v>2761911830.8699999</v>
        <stp/>
        <stp>EM_S_STM07_BS</stp>
        <stp>4</stp>
        <stp>603698.SH</stp>
        <stp>140</stp>
        <stp>2019-09-30</stp>
        <stp>1</stp>
        <tr r="L3524" s="3"/>
        <tr r="L3524" s="3"/>
      </tp>
      <tp>
        <v>3210728144.73</v>
        <stp/>
        <stp>EM_S_STM07_BS</stp>
        <stp>4</stp>
        <stp>600697.SH</stp>
        <stp>140</stp>
        <stp>2019-09-30</stp>
        <stp>1</stp>
        <tr r="L2764" s="3"/>
        <tr r="L2764" s="3"/>
      </tp>
      <tp>
        <v>1537719737.99</v>
        <stp/>
        <stp>EM_S_STM07_BS</stp>
        <stp>4</stp>
        <stp>603697.SH</stp>
        <stp>140</stp>
        <stp>2019-09-30</stp>
        <stp>1</stp>
        <tr r="L3523" s="3"/>
        <tr r="L3523" s="3"/>
      </tp>
      <tp>
        <v>254657777.11000001</v>
        <stp/>
        <stp>EM_S_STM07_BS</stp>
        <stp>4</stp>
        <stp>600696.SH</stp>
        <stp>140</stp>
        <stp>2019-09-30</stp>
        <stp>1</stp>
        <tr r="L2763" s="3"/>
        <tr r="L2763" s="3"/>
      </tp>
      <tp>
        <v>587696219.77999997</v>
        <stp/>
        <stp>EM_S_STM07_BS</stp>
        <stp>4</stp>
        <stp>603696.SH</stp>
        <stp>140</stp>
        <stp>2019-09-30</stp>
        <stp>1</stp>
        <tr r="L3522" s="3"/>
        <tr r="L3522" s="3"/>
      </tp>
      <tp>
        <v>729318182.73000002</v>
        <stp/>
        <stp>EM_S_STM07_BS</stp>
        <stp>4</stp>
        <stp>600695.SH</stp>
        <stp>140</stp>
        <stp>2019-09-30</stp>
        <stp>1</stp>
        <tr r="L2762" s="3"/>
        <tr r="L2762" s="3"/>
      </tp>
      <tp>
        <v>8915824327.9500008</v>
        <stp/>
        <stp>EM_S_STM07_BS</stp>
        <stp>4</stp>
        <stp>600694.SH</stp>
        <stp>140</stp>
        <stp>2019-09-30</stp>
        <stp>1</stp>
        <tr r="L2761" s="3"/>
        <tr r="L2761" s="3"/>
      </tp>
      <tp>
        <v>2407103137.3200002</v>
        <stp/>
        <stp>EM_S_STM07_BS</stp>
        <stp>4</stp>
        <stp>600693.SH</stp>
        <stp>140</stp>
        <stp>2019-09-30</stp>
        <stp>1</stp>
        <tr r="L2760" s="3"/>
        <tr r="L2760" s="3"/>
      </tp>
      <tp>
        <v>4530978690.3900003</v>
        <stp/>
        <stp>EM_S_STM07_BS</stp>
        <stp>4</stp>
        <stp>603693.SH</stp>
        <stp>140</stp>
        <stp>2019-09-30</stp>
        <stp>1</stp>
        <tr r="L3521" s="3"/>
        <tr r="L3521" s="3"/>
      </tp>
      <tp>
        <v>798961716.38999999</v>
        <stp/>
        <stp>EM_S_STM07_BS</stp>
        <stp>4</stp>
        <stp>600692.SH</stp>
        <stp>140</stp>
        <stp>2019-09-30</stp>
        <stp>1</stp>
        <tr r="L2759" s="3"/>
        <tr r="L2759" s="3"/>
      </tp>
      <tp>
        <v>5766620331.6899996</v>
        <stp/>
        <stp>EM_S_STM07_BS</stp>
        <stp>4</stp>
        <stp>600691.SH</stp>
        <stp>140</stp>
        <stp>2019-09-30</stp>
        <stp>1</stp>
        <tr r="L2758" s="3"/>
        <tr r="L2758" s="3"/>
      </tp>
      <tp>
        <v>44881019057.589996</v>
        <stp/>
        <stp>EM_S_STM07_BS</stp>
        <stp>4</stp>
        <stp>600690.SH</stp>
        <stp>140</stp>
        <stp>2019-09-30</stp>
        <stp>1</stp>
        <tr r="L2757" s="3"/>
        <tr r="L2757" s="3"/>
      </tp>
      <tp>
        <v>1360446048.0899999</v>
        <stp/>
        <stp>EM_S_STM07_BS</stp>
        <stp>4</stp>
        <stp>603690.SH</stp>
        <stp>140</stp>
        <stp>2019-09-30</stp>
        <stp>1</stp>
        <tr r="L3520" s="3"/>
        <tr r="L3520" s="3"/>
      </tp>
      <tp>
        <v>7255586990.3199997</v>
        <stp/>
        <stp>EM_S_STM07_BS</stp>
        <stp>4</stp>
        <stp>601689.SH</stp>
        <stp>140</stp>
        <stp>2019-09-30</stp>
        <stp>1</stp>
        <tr r="L3127" s="3"/>
        <tr r="L3127" s="3"/>
      </tp>
      <tp>
        <v>468977687.94</v>
        <stp/>
        <stp>EM_S_STM07_BS</stp>
        <stp>4</stp>
        <stp>600689.SH</stp>
        <stp>140</stp>
        <stp>2019-09-30</stp>
        <stp>1</stp>
        <tr r="L2756" s="3"/>
        <tr r="L2756" s="3"/>
      </tp>
      <tp>
        <v>2142697587.0799999</v>
        <stp/>
        <stp>EM_S_STM07_BS</stp>
        <stp>4</stp>
        <stp>603689.SH</stp>
        <stp>140</stp>
        <stp>2019-09-30</stp>
        <stp>1</stp>
        <tr r="L3519" s="3"/>
        <tr r="L3519" s="3"/>
      </tp>
      <tp>
        <v>119946230962.16</v>
        <stp/>
        <stp>EM_S_STM07_BS</stp>
        <stp>4</stp>
        <stp>601688.SH</stp>
        <stp>140</stp>
        <stp>2019-09-30</stp>
        <stp>1</stp>
        <tr r="L3126" s="3"/>
        <tr r="L3126" s="3"/>
      </tp>
      <tp>
        <v>29332367000</v>
        <stp/>
        <stp>EM_S_STM07_BS</stp>
        <stp>4</stp>
        <stp>600688.SH</stp>
        <stp>140</stp>
        <stp>2019-09-30</stp>
        <stp>1</stp>
        <tr r="L2755" s="3"/>
        <tr r="L2755" s="3"/>
      </tp>
      <tp>
        <v>1431663782.9000001</v>
        <stp/>
        <stp>EM_S_STM07_BS</stp>
        <stp>4</stp>
        <stp>603688.SH</stp>
        <stp>140</stp>
        <stp>2019-09-30</stp>
        <stp>1</stp>
        <tr r="L3518" s="3"/>
        <tr r="L3518" s="3"/>
      </tp>
      <tp>
        <v>4544584050.21</v>
        <stp/>
        <stp>EM_S_STM07_BS</stp>
        <stp>4</stp>
        <stp>600687.SH</stp>
        <stp>140</stp>
        <stp>2019-09-30</stp>
        <stp>1</stp>
        <tr r="L2754" s="3"/>
        <tr r="L2754" s="3"/>
      </tp>
      <tp>
        <v>1428392730.5899999</v>
        <stp/>
        <stp>EM_S_STM07_BS</stp>
        <stp>4</stp>
        <stp>603687.SH</stp>
        <stp>140</stp>
        <stp>2019-09-30</stp>
        <stp>1</stp>
        <tr r="L3517" s="3"/>
        <tr r="L3517" s="3"/>
      </tp>
      <tp>
        <v>4348485957.8199997</v>
        <stp/>
        <stp>EM_S_STM07_BS</stp>
        <stp>4</stp>
        <stp>600686.SH</stp>
        <stp>140</stp>
        <stp>2019-09-30</stp>
        <stp>1</stp>
        <tr r="L2753" s="3"/>
        <tr r="L2753" s="3"/>
      </tp>
      <tp>
        <v>2429100522.8899999</v>
        <stp/>
        <stp>EM_S_STM07_BS</stp>
        <stp>4</stp>
        <stp>603686.SH</stp>
        <stp>140</stp>
        <stp>2019-09-30</stp>
        <stp>1</stp>
        <tr r="L3516" s="3"/>
        <tr r="L3516" s="3"/>
      </tp>
      <tp>
        <v>9657947546.4599991</v>
        <stp/>
        <stp>EM_S_STM07_BS</stp>
        <stp>4</stp>
        <stp>600685.SH</stp>
        <stp>140</stp>
        <stp>2019-09-30</stp>
        <stp>1</stp>
        <tr r="L2752" s="3"/>
        <tr r="L2752" s="3"/>
      </tp>
      <tp>
        <v>1024194491.11</v>
        <stp/>
        <stp>EM_S_STM07_BS</stp>
        <stp>4</stp>
        <stp>603685.SH</stp>
        <stp>140</stp>
        <stp>2019-09-30</stp>
        <stp>1</stp>
        <tr r="L3515" s="3"/>
        <tr r="L3515" s="3"/>
      </tp>
      <tp>
        <v>3116389093.1399999</v>
        <stp/>
        <stp>EM_S_STM07_BS</stp>
        <stp>4</stp>
        <stp>600684.SH</stp>
        <stp>140</stp>
        <stp>2019-09-30</stp>
        <stp>1</stp>
        <tr r="L2751" s="3"/>
        <tr r="L2751" s="3"/>
      </tp>
      <tp>
        <v>2638249833.02</v>
        <stp/>
        <stp>EM_S_STM07_BS</stp>
        <stp>4</stp>
        <stp>600683.SH</stp>
        <stp>140</stp>
        <stp>2019-09-30</stp>
        <stp>1</stp>
        <tr r="L2750" s="3"/>
        <tr r="L2750" s="3"/>
      </tp>
      <tp>
        <v>790415952.21000004</v>
        <stp/>
        <stp>EM_S_STM07_BS</stp>
        <stp>4</stp>
        <stp>603683.SH</stp>
        <stp>140</stp>
        <stp>2019-09-30</stp>
        <stp>1</stp>
        <tr r="L3514" s="3"/>
        <tr r="L3514" s="3"/>
      </tp>
      <tp>
        <v>15376734575.4</v>
        <stp/>
        <stp>EM_S_STM07_BS</stp>
        <stp>4</stp>
        <stp>600682.SH</stp>
        <stp>140</stp>
        <stp>2019-09-30</stp>
        <stp>1</stp>
        <tr r="L2749" s="3"/>
        <tr r="L2749" s="3"/>
      </tp>
      <tp>
        <v>4480509468.75</v>
        <stp/>
        <stp>EM_S_STM07_BS</stp>
        <stp>4</stp>
        <stp>600681.SH</stp>
        <stp>140</stp>
        <stp>2019-09-30</stp>
        <stp>1</stp>
        <tr r="L2748" s="3"/>
        <tr r="L2748" s="3"/>
      </tp>
      <tp>
        <v>1324740825.3800001</v>
        <stp/>
        <stp>EM_S_STM07_BS</stp>
        <stp>4</stp>
        <stp>603681.SH</stp>
        <stp>140</stp>
        <stp>2019-09-30</stp>
        <stp>1</stp>
        <tr r="L3513" s="3"/>
        <tr r="L3513" s="3"/>
      </tp>
      <tp>
        <v>4038453314.6900001</v>
        <stp/>
        <stp>EM_S_STM07_BS</stp>
        <stp>4</stp>
        <stp>603680.SH</stp>
        <stp>140</stp>
        <stp>2019-09-30</stp>
        <stp>1</stp>
        <tr r="L3512" s="3"/>
        <tr r="L3512" s="3"/>
      </tp>
      <tp>
        <v>1377960441.98</v>
        <stp/>
        <stp>EM_S_STM07_BS</stp>
        <stp>4</stp>
        <stp>600679.SH</stp>
        <stp>140</stp>
        <stp>2019-09-30</stp>
        <stp>1</stp>
        <tr r="L2747" s="3"/>
        <tr r="L2747" s="3"/>
      </tp>
      <tp>
        <v>663840876.78999996</v>
        <stp/>
        <stp>EM_S_STM07_BS</stp>
        <stp>4</stp>
        <stp>603679.SH</stp>
        <stp>140</stp>
        <stp>2019-09-30</stp>
        <stp>1</stp>
        <tr r="L3511" s="3"/>
        <tr r="L3511" s="3"/>
      </tp>
      <tp>
        <v>6249353133.6099997</v>
        <stp/>
        <stp>EM_S_STM07_BS</stp>
        <stp>4</stp>
        <stp>601678.SH</stp>
        <stp>140</stp>
        <stp>2019-09-30</stp>
        <stp>1</stp>
        <tr r="L3125" s="3"/>
        <tr r="L3125" s="3"/>
      </tp>
      <tp>
        <v>103710430.56999999</v>
        <stp/>
        <stp>EM_S_STM07_BS</stp>
        <stp>4</stp>
        <stp>600678.SH</stp>
        <stp>140</stp>
        <stp>2019-09-30</stp>
        <stp>1</stp>
        <tr r="L2746" s="3"/>
        <tr r="L2746" s="3"/>
      </tp>
      <tp>
        <v>3039488709.79</v>
        <stp/>
        <stp>EM_S_STM07_BS</stp>
        <stp>4</stp>
        <stp>603678.SH</stp>
        <stp>140</stp>
        <stp>2019-09-30</stp>
        <stp>1</stp>
        <tr r="L3510" s="3"/>
        <tr r="L3510" s="3"/>
      </tp>
      <tp>
        <v>7030267071.8999996</v>
        <stp/>
        <stp>EM_S_STM07_BS</stp>
        <stp>4</stp>
        <stp>601677.SH</stp>
        <stp>140</stp>
        <stp>2019-09-30</stp>
        <stp>1</stp>
        <tr r="L3124" s="3"/>
        <tr r="L3124" s="3"/>
      </tp>
      <tp>
        <v>3125246709.7600002</v>
        <stp/>
        <stp>EM_S_STM07_BS</stp>
        <stp>4</stp>
        <stp>600677.SH</stp>
        <stp>140</stp>
        <stp>2019-09-30</stp>
        <stp>1</stp>
        <tr r="L2745" s="3"/>
        <tr r="L2745" s="3"/>
      </tp>
      <tp>
        <v>1060301399.3200001</v>
        <stp/>
        <stp>EM_S_STM07_BS</stp>
        <stp>4</stp>
        <stp>603677.SH</stp>
        <stp>140</stp>
        <stp>2019-09-30</stp>
        <stp>1</stp>
        <tr r="L3509" s="3"/>
        <tr r="L3509" s="3"/>
      </tp>
      <tp>
        <v>5808999807.2799997</v>
        <stp/>
        <stp>EM_S_STM07_BS</stp>
        <stp>4</stp>
        <stp>600676.SH</stp>
        <stp>140</stp>
        <stp>2019-09-30</stp>
        <stp>1</stp>
        <tr r="L2744" s="3"/>
        <tr r="L2744" s="3"/>
      </tp>
      <tp>
        <v>918772366.01999998</v>
        <stp/>
        <stp>EM_S_STM07_BS</stp>
        <stp>4</stp>
        <stp>603676.SH</stp>
        <stp>140</stp>
        <stp>2019-09-30</stp>
        <stp>1</stp>
        <tr r="L3508" s="3"/>
        <tr r="L3508" s="3"/>
      </tp>
      <tp>
        <v>14704851149.459999</v>
        <stp/>
        <stp>EM_S_STM07_BS</stp>
        <stp>4</stp>
        <stp>600675.SH</stp>
        <stp>140</stp>
        <stp>2019-09-30</stp>
        <stp>1</stp>
        <tr r="L2743" s="3"/>
        <tr r="L2743" s="3"/>
      </tp>
      <tp>
        <v>26142271411.849998</v>
        <stp/>
        <stp>EM_S_STM07_BS</stp>
        <stp>4</stp>
        <stp>600674.SH</stp>
        <stp>140</stp>
        <stp>2019-09-30</stp>
        <stp>1</stp>
        <tr r="L2742" s="3"/>
        <tr r="L2742" s="3"/>
      </tp>
      <tp>
        <v>6830762467.7299995</v>
        <stp/>
        <stp>EM_S_STM07_BS</stp>
        <stp>4</stp>
        <stp>600673.SH</stp>
        <stp>140</stp>
        <stp>2019-09-30</stp>
        <stp>1</stp>
        <tr r="L2741" s="3"/>
        <tr r="L2741" s="3"/>
      </tp>
      <tp>
        <v>59906810.609999999</v>
        <stp/>
        <stp>EM_S_STM07_BS</stp>
        <stp>4</stp>
        <stp>600671.SH</stp>
        <stp>140</stp>
        <stp>2019-09-30</stp>
        <stp>1</stp>
        <tr r="L2740" s="3"/>
        <tr r="L2740" s="3"/>
      </tp>
      <tp>
        <v>89603931959.009995</v>
        <stp/>
        <stp>EM_S_STM07_BS</stp>
        <stp>4</stp>
        <stp>601669.SH</stp>
        <stp>140</stp>
        <stp>2019-09-30</stp>
        <stp>1</stp>
        <tr r="L3123" s="3"/>
        <tr r="L3123" s="3"/>
      </tp>
      <tp>
        <v>1262955117.1800001</v>
        <stp/>
        <stp>EM_S_STM07_BS</stp>
        <stp>4</stp>
        <stp>603669.SH</stp>
        <stp>140</stp>
        <stp>2019-09-30</stp>
        <stp>1</stp>
        <tr r="L3507" s="3"/>
        <tr r="L3507" s="3"/>
      </tp>
      <tp>
        <v>264734151000</v>
        <stp/>
        <stp>EM_S_STM07_BS</stp>
        <stp>4</stp>
        <stp>601668.SH</stp>
        <stp>140</stp>
        <stp>2019-09-30</stp>
        <stp>1</stp>
        <tr r="L3122" s="3"/>
        <tr r="L3122" s="3"/>
      </tp>
      <tp>
        <v>3641224280.4099998</v>
        <stp/>
        <stp>EM_S_STM07_BS</stp>
        <stp>4</stp>
        <stp>600668.SH</stp>
        <stp>140</stp>
        <stp>2019-09-30</stp>
        <stp>1</stp>
        <tr r="L2739" s="3"/>
        <tr r="L2739" s="3"/>
      </tp>
      <tp>
        <v>1191294932.47</v>
        <stp/>
        <stp>EM_S_STM07_BS</stp>
        <stp>4</stp>
        <stp>603668.SH</stp>
        <stp>140</stp>
        <stp>2019-09-30</stp>
        <stp>1</stp>
        <tr r="L3506" s="3"/>
        <tr r="L3506" s="3"/>
      </tp>
      <tp>
        <v>6669357856.8400002</v>
        <stp/>
        <stp>EM_S_STM07_BS</stp>
        <stp>4</stp>
        <stp>600667.SH</stp>
        <stp>140</stp>
        <stp>2019-09-30</stp>
        <stp>1</stp>
        <tr r="L2738" s="3"/>
        <tr r="L2738" s="3"/>
      </tp>
      <tp>
        <v>1719097233.1700001</v>
        <stp/>
        <stp>EM_S_STM07_BS</stp>
        <stp>4</stp>
        <stp>603667.SH</stp>
        <stp>140</stp>
        <stp>2019-09-30</stp>
        <stp>1</stp>
        <tr r="L3505" s="3"/>
        <tr r="L3505" s="3"/>
      </tp>
      <tp>
        <v>13901826403.370001</v>
        <stp/>
        <stp>EM_S_STM07_BS</stp>
        <stp>4</stp>
        <stp>601666.SH</stp>
        <stp>140</stp>
        <stp>2019-09-30</stp>
        <stp>1</stp>
        <tr r="L3121" s="3"/>
        <tr r="L3121" s="3"/>
      </tp>
      <tp>
        <v>648568651.46000004</v>
        <stp/>
        <stp>EM_S_STM07_BS</stp>
        <stp>4</stp>
        <stp>600666.SH</stp>
        <stp>140</stp>
        <stp>2019-09-30</stp>
        <stp>1</stp>
        <tr r="L2737" s="3"/>
        <tr r="L2737" s="3"/>
      </tp>
      <tp>
        <v>1084143218.8299999</v>
        <stp/>
        <stp>EM_S_STM07_BS</stp>
        <stp>4</stp>
        <stp>603666.SH</stp>
        <stp>140</stp>
        <stp>2019-09-30</stp>
        <stp>1</stp>
        <tr r="L3504" s="3"/>
        <tr r="L3504" s="3"/>
      </tp>
      <tp>
        <v>3508689798.9299998</v>
        <stp/>
        <stp>EM_S_STM07_BS</stp>
        <stp>4</stp>
        <stp>600665.SH</stp>
        <stp>140</stp>
        <stp>2019-09-30</stp>
        <stp>1</stp>
        <tr r="L2736" s="3"/>
        <tr r="L2736" s="3"/>
      </tp>
      <tp>
        <v>1046076841.15</v>
        <stp/>
        <stp>EM_S_STM07_BS</stp>
        <stp>4</stp>
        <stp>603665.SH</stp>
        <stp>140</stp>
        <stp>2019-09-30</stp>
        <stp>1</stp>
        <tr r="L3503" s="3"/>
        <tr r="L3503" s="3"/>
      </tp>
      <tp>
        <v>5213181990.7799997</v>
        <stp/>
        <stp>EM_S_STM07_BS</stp>
        <stp>4</stp>
        <stp>600664.SH</stp>
        <stp>140</stp>
        <stp>2019-09-30</stp>
        <stp>1</stp>
        <tr r="L2735" s="3"/>
        <tr r="L2735" s="3"/>
      </tp>
      <tp>
        <v>16937015875.870001</v>
        <stp/>
        <stp>EM_S_STM07_BS</stp>
        <stp>4</stp>
        <stp>600663.SH</stp>
        <stp>140</stp>
        <stp>2019-09-30</stp>
        <stp>1</stp>
        <tr r="L2734" s="3"/>
        <tr r="L2734" s="3"/>
      </tp>
      <tp>
        <v>512821975.42000002</v>
        <stp/>
        <stp>EM_S_STM07_BS</stp>
        <stp>4</stp>
        <stp>603663.SH</stp>
        <stp>140</stp>
        <stp>2019-09-30</stp>
        <stp>1</stp>
        <tr r="L3502" s="3"/>
        <tr r="L3502" s="3"/>
      </tp>
      <tp>
        <v>3365806794.52</v>
        <stp/>
        <stp>EM_S_STM07_BS</stp>
        <stp>4</stp>
        <stp>600662.SH</stp>
        <stp>140</stp>
        <stp>2019-09-30</stp>
        <stp>1</stp>
        <tr r="L2733" s="3"/>
        <tr r="L2733" s="3"/>
      </tp>
      <tp>
        <v>1699284344.9100001</v>
        <stp/>
        <stp>EM_S_STM07_BS</stp>
        <stp>4</stp>
        <stp>603662.SH</stp>
        <stp>140</stp>
        <stp>2019-09-30</stp>
        <stp>1</stp>
        <tr r="L3501" s="3"/>
        <tr r="L3501" s="3"/>
      </tp>
      <tp>
        <v>1074077180.98</v>
        <stp/>
        <stp>EM_S_STM07_BS</stp>
        <stp>4</stp>
        <stp>600661.SH</stp>
        <stp>140</stp>
        <stp>2019-09-30</stp>
        <stp>1</stp>
        <tr r="L2732" s="3"/>
        <tr r="L2732" s="3"/>
      </tp>
      <tp>
        <v>2452746719.6500001</v>
        <stp/>
        <stp>EM_S_STM07_BS</stp>
        <stp>4</stp>
        <stp>603661.SH</stp>
        <stp>140</stp>
        <stp>2019-09-30</stp>
        <stp>1</stp>
        <tr r="L3500" s="3"/>
        <tr r="L3500" s="3"/>
      </tp>
      <tp>
        <v>20891357026</v>
        <stp/>
        <stp>EM_S_STM07_BS</stp>
        <stp>4</stp>
        <stp>600660.SH</stp>
        <stp>140</stp>
        <stp>2019-09-30</stp>
        <stp>1</stp>
        <tr r="L2731" s="3"/>
        <tr r="L2731" s="3"/>
      </tp>
      <tp>
        <v>1776112168.3399999</v>
        <stp/>
        <stp>EM_S_STM07_BS</stp>
        <stp>4</stp>
        <stp>603660.SH</stp>
        <stp>140</stp>
        <stp>2019-09-30</stp>
        <stp>1</stp>
        <tr r="L3499" s="3"/>
        <tr r="L3499" s="3"/>
      </tp>
      <tp>
        <v>3201409700.6599998</v>
        <stp/>
        <stp>EM_S_STM07_BS</stp>
        <stp>4</stp>
        <stp>603659.SH</stp>
        <stp>140</stp>
        <stp>2019-09-30</stp>
        <stp>1</stp>
        <tr r="L3498" s="3"/>
        <tr r="L3498" s="3"/>
      </tp>
      <tp>
        <v>6232229611.0600004</v>
        <stp/>
        <stp>EM_S_STM07_BS</stp>
        <stp>4</stp>
        <stp>600658.SH</stp>
        <stp>140</stp>
        <stp>2019-09-30</stp>
        <stp>1</stp>
        <tr r="L2730" s="3"/>
        <tr r="L2730" s="3"/>
      </tp>
      <tp>
        <v>2320664405.9000001</v>
        <stp/>
        <stp>EM_S_STM07_BS</stp>
        <stp>4</stp>
        <stp>603658.SH</stp>
        <stp>140</stp>
        <stp>2019-09-30</stp>
        <stp>1</stp>
        <tr r="L3497" s="3"/>
        <tr r="L3497" s="3"/>
      </tp>
      <tp>
        <v>20168431870.27</v>
        <stp/>
        <stp>EM_S_STM07_BS</stp>
        <stp>4</stp>
        <stp>600657.SH</stp>
        <stp>140</stp>
        <stp>2019-09-30</stp>
        <stp>1</stp>
        <tr r="L2729" s="3"/>
        <tr r="L2729" s="3"/>
      </tp>
      <tp>
        <v>841902943.04999995</v>
        <stp/>
        <stp>EM_S_STM07_BS</stp>
        <stp>4</stp>
        <stp>603657.SH</stp>
        <stp>140</stp>
        <stp>2019-09-30</stp>
        <stp>1</stp>
        <tr r="L3496" s="3"/>
        <tr r="L3496" s="3"/>
      </tp>
      <tp>
        <v>917618982.25999999</v>
        <stp/>
        <stp>EM_S_STM07_BS</stp>
        <stp>4</stp>
        <stp>603656.SH</stp>
        <stp>140</stp>
        <stp>2019-09-30</stp>
        <stp>1</stp>
        <tr r="L3495" s="3"/>
        <tr r="L3495" s="3"/>
      </tp>
      <tp>
        <v>29538769157.18</v>
        <stp/>
        <stp>EM_S_STM07_BS</stp>
        <stp>4</stp>
        <stp>600655.SH</stp>
        <stp>140</stp>
        <stp>2019-09-30</stp>
        <stp>1</stp>
        <tr r="L2728" s="3"/>
        <tr r="L2728" s="3"/>
      </tp>
      <tp>
        <v>483823435.29000002</v>
        <stp/>
        <stp>EM_S_STM07_BS</stp>
        <stp>4</stp>
        <stp>603655.SH</stp>
        <stp>140</stp>
        <stp>2019-09-30</stp>
        <stp>1</stp>
        <tr r="L3494" s="3"/>
        <tr r="L3494" s="3"/>
      </tp>
      <tp>
        <v>-96947183.879999995</v>
        <stp/>
        <stp>EM_S_STM07_BS</stp>
        <stp>4</stp>
        <stp>600654.SH</stp>
        <stp>140</stp>
        <stp>2019-09-30</stp>
        <stp>1</stp>
        <tr r="L2727" s="3"/>
        <tr r="L2727" s="3"/>
      </tp>
      <tp>
        <v>2125154442.01</v>
        <stp/>
        <stp>EM_S_STM07_BS</stp>
        <stp>4</stp>
        <stp>600653.SH</stp>
        <stp>140</stp>
        <stp>2019-09-30</stp>
        <stp>1</stp>
        <tr r="L2726" s="3"/>
        <tr r="L2726" s="3"/>
      </tp>
      <tp>
        <v>1689025468.1900001</v>
        <stp/>
        <stp>EM_S_STM07_BS</stp>
        <stp>4</stp>
        <stp>600652.SH</stp>
        <stp>140</stp>
        <stp>2019-09-30</stp>
        <stp>1</stp>
        <tr r="L2725" s="3"/>
        <tr r="L2725" s="3"/>
      </tp>
      <tp>
        <v>-641333141.39999998</v>
        <stp/>
        <stp>EM_S_STM07_BS</stp>
        <stp>4</stp>
        <stp>600651.SH</stp>
        <stp>140</stp>
        <stp>2019-09-30</stp>
        <stp>1</stp>
        <tr r="L2724" s="3"/>
        <tr r="L2724" s="3"/>
      </tp>
      <tp>
        <v>3406843386.4299998</v>
        <stp/>
        <stp>EM_S_STM07_BS</stp>
        <stp>4</stp>
        <stp>600650.SH</stp>
        <stp>140</stp>
        <stp>2019-09-30</stp>
        <stp>1</stp>
        <tr r="L2723" s="3"/>
        <tr r="L2723" s="3"/>
      </tp>
      <tp>
        <v>2256472572.04</v>
        <stp/>
        <stp>EM_S_STM07_BS</stp>
        <stp>4</stp>
        <stp>603650.SH</stp>
        <stp>140</stp>
        <stp>2019-09-30</stp>
        <stp>1</stp>
        <tr r="L3493" s="3"/>
        <tr r="L3493" s="3"/>
      </tp>
      <tp>
        <v>19187948363.779999</v>
        <stp/>
        <stp>EM_S_STM07_BS</stp>
        <stp>4</stp>
        <stp>600649.SH</stp>
        <stp>140</stp>
        <stp>2019-09-30</stp>
        <stp>1</stp>
        <tr r="L2722" s="3"/>
        <tr r="L2722" s="3"/>
      </tp>
      <tp>
        <v>10679620749.09</v>
        <stp/>
        <stp>EM_S_STM07_BS</stp>
        <stp>4</stp>
        <stp>600648.SH</stp>
        <stp>140</stp>
        <stp>2019-09-30</stp>
        <stp>1</stp>
        <tr r="L2721" s="3"/>
        <tr r="L2721" s="3"/>
      </tp>
      <tp>
        <v>1666604478.1800001</v>
        <stp/>
        <stp>EM_S_STM07_BS</stp>
        <stp>4</stp>
        <stp>603648.SH</stp>
        <stp>140</stp>
        <stp>2019-09-30</stp>
        <stp>1</stp>
        <tr r="L3492" s="3"/>
        <tr r="L3492" s="3"/>
      </tp>
      <tp>
        <v>289230793.79000002</v>
        <stp/>
        <stp>EM_S_STM07_BS</stp>
        <stp>4</stp>
        <stp>600647.SH</stp>
        <stp>140</stp>
        <stp>2019-09-30</stp>
        <stp>1</stp>
        <tr r="L2720" s="3"/>
        <tr r="L2720" s="3"/>
      </tp>
      <tp>
        <v>3350953261.27</v>
        <stp/>
        <stp>EM_S_STM07_BS</stp>
        <stp>4</stp>
        <stp>600645.SH</stp>
        <stp>140</stp>
        <stp>2019-09-30</stp>
        <stp>1</stp>
        <tr r="L2719" s="3"/>
        <tr r="L2719" s="3"/>
      </tp>
      <tp>
        <v>1523338204.1900001</v>
        <stp/>
        <stp>EM_S_STM07_BS</stp>
        <stp>4</stp>
        <stp>600644.SH</stp>
        <stp>140</stp>
        <stp>2019-09-30</stp>
        <stp>1</stp>
        <tr r="L2718" s="3"/>
        <tr r="L2718" s="3"/>
      </tp>
      <tp>
        <v>10494205773.25</v>
        <stp/>
        <stp>EM_S_STM07_BS</stp>
        <stp>4</stp>
        <stp>600643.SH</stp>
        <stp>140</stp>
        <stp>2019-09-30</stp>
        <stp>1</stp>
        <tr r="L2717" s="3"/>
        <tr r="L2717" s="3"/>
      </tp>
      <tp>
        <v>29006284028.099998</v>
        <stp/>
        <stp>EM_S_STM07_BS</stp>
        <stp>4</stp>
        <stp>600642.SH</stp>
        <stp>140</stp>
        <stp>2019-09-30</stp>
        <stp>1</stp>
        <tr r="L2716" s="3"/>
        <tr r="L2716" s="3"/>
      </tp>
      <tp>
        <v>6264757728.4300003</v>
        <stp/>
        <stp>EM_S_STM07_BS</stp>
        <stp>4</stp>
        <stp>600641.SH</stp>
        <stp>140</stp>
        <stp>2019-09-30</stp>
        <stp>1</stp>
        <tr r="L2715" s="3"/>
        <tr r="L2715" s="3"/>
      </tp>
      <tp>
        <v>4484871446.6899996</v>
        <stp/>
        <stp>EM_S_STM07_BS</stp>
        <stp>4</stp>
        <stp>600640.SH</stp>
        <stp>140</stp>
        <stp>2019-09-30</stp>
        <stp>1</stp>
        <tr r="L2714" s="3"/>
        <tr r="L2714" s="3"/>
      </tp>
      <tp>
        <v>9367614085.6599998</v>
        <stp/>
        <stp>EM_S_STM07_BS</stp>
        <stp>4</stp>
        <stp>600639.SH</stp>
        <stp>140</stp>
        <stp>2019-09-30</stp>
        <stp>1</stp>
        <tr r="L2713" s="3"/>
        <tr r="L2713" s="3"/>
      </tp>
      <tp>
        <v>2200672849.7199998</v>
        <stp/>
        <stp>EM_S_STM07_BS</stp>
        <stp>4</stp>
        <stp>603639.SH</stp>
        <stp>140</stp>
        <stp>2019-09-30</stp>
        <stp>1</stp>
        <tr r="L3491" s="3"/>
        <tr r="L3491" s="3"/>
      </tp>
      <tp>
        <v>4456014684.8699999</v>
        <stp/>
        <stp>EM_S_STM07_BS</stp>
        <stp>4</stp>
        <stp>600638.SH</stp>
        <stp>140</stp>
        <stp>2019-09-30</stp>
        <stp>1</stp>
        <tr r="L2712" s="3"/>
        <tr r="L2712" s="3"/>
      </tp>
      <tp>
        <v>1229112824.25</v>
        <stp/>
        <stp>EM_S_STM07_BS</stp>
        <stp>4</stp>
        <stp>603638.SH</stp>
        <stp>140</stp>
        <stp>2019-09-30</stp>
        <stp>1</stp>
        <tr r="L3490" s="3"/>
        <tr r="L3490" s="3"/>
      </tp>
      <tp>
        <v>28553228197.040001</v>
        <stp/>
        <stp>EM_S_STM07_BS</stp>
        <stp>4</stp>
        <stp>600637.SH</stp>
        <stp>140</stp>
        <stp>2019-09-30</stp>
        <stp>1</stp>
        <tr r="L2711" s="3"/>
        <tr r="L2711" s="3"/>
      </tp>
      <tp>
        <v>755708927.80999994</v>
        <stp/>
        <stp>EM_S_STM07_BS</stp>
        <stp>4</stp>
        <stp>603637.SH</stp>
        <stp>140</stp>
        <stp>2019-09-30</stp>
        <stp>1</stp>
        <tr r="L3489" s="3"/>
        <tr r="L3489" s="3"/>
      </tp>
      <tp>
        <v>7787257957.3999996</v>
        <stp/>
        <stp>EM_S_STM07_BS</stp>
        <stp>4</stp>
        <stp>601636.SH</stp>
        <stp>140</stp>
        <stp>2019-09-30</stp>
        <stp>1</stp>
        <tr r="L3120" s="3"/>
        <tr r="L3120" s="3"/>
      </tp>
      <tp>
        <v>2923157726.1100001</v>
        <stp/>
        <stp>EM_S_STM07_BS</stp>
        <stp>4</stp>
        <stp>600636.SH</stp>
        <stp>140</stp>
        <stp>2019-09-30</stp>
        <stp>1</stp>
        <tr r="L2710" s="3"/>
        <tr r="L2710" s="3"/>
      </tp>
      <tp>
        <v>1933890277.9400001</v>
        <stp/>
        <stp>EM_S_STM07_BS</stp>
        <stp>4</stp>
        <stp>603636.SH</stp>
        <stp>140</stp>
        <stp>2019-09-30</stp>
        <stp>1</stp>
        <tr r="L3488" s="3"/>
        <tr r="L3488" s="3"/>
      </tp>
      <tp>
        <v>7901210186.8599997</v>
        <stp/>
        <stp>EM_S_STM07_BS</stp>
        <stp>4</stp>
        <stp>600635.SH</stp>
        <stp>140</stp>
        <stp>2019-09-30</stp>
        <stp>1</stp>
        <tr r="L2709" s="3"/>
        <tr r="L2709" s="3"/>
      </tp>
      <tp>
        <v>-4200275855.6500001</v>
        <stp/>
        <stp>EM_S_STM07_BS</stp>
        <stp>4</stp>
        <stp>600634.SH</stp>
        <stp>140</stp>
        <stp>2019-09-30</stp>
        <stp>1</stp>
        <tr r="L2708" s="3"/>
        <tr r="L2708" s="3"/>
      </tp>
      <tp>
        <v>52991605598.150002</v>
        <stp/>
        <stp>EM_S_STM07_BS</stp>
        <stp>4</stp>
        <stp>601633.SH</stp>
        <stp>140</stp>
        <stp>2019-09-30</stp>
        <stp>1</stp>
        <tr r="L3119" s="3"/>
        <tr r="L3119" s="3"/>
      </tp>
      <tp>
        <v>7925753960.54</v>
        <stp/>
        <stp>EM_S_STM07_BS</stp>
        <stp>4</stp>
        <stp>600633.SH</stp>
        <stp>140</stp>
        <stp>2019-09-30</stp>
        <stp>1</stp>
        <tr r="L2707" s="3"/>
        <tr r="L2707" s="3"/>
      </tp>
      <tp>
        <v>754275312.48000002</v>
        <stp/>
        <stp>EM_S_STM07_BS</stp>
        <stp>4</stp>
        <stp>603633.SH</stp>
        <stp>140</stp>
        <stp>2019-09-30</stp>
        <stp>1</stp>
        <tr r="L3487" s="3"/>
        <tr r="L3487" s="3"/>
      </tp>
      <tp>
        <v>1830130498.4200001</v>
        <stp/>
        <stp>EM_S_STM07_BS</stp>
        <stp>4</stp>
        <stp>600630.SH</stp>
        <stp>140</stp>
        <stp>2019-09-30</stp>
        <stp>1</stp>
        <tr r="L2706" s="3"/>
        <tr r="L2706" s="3"/>
      </tp>
      <tp>
        <v>1735076125.3199999</v>
        <stp/>
        <stp>EM_S_STM07_BS</stp>
        <stp>4</stp>
        <stp>603630.SH</stp>
        <stp>140</stp>
        <stp>2019-09-30</stp>
        <stp>1</stp>
        <tr r="L3486" s="3"/>
        <tr r="L3486" s="3"/>
      </tp>
      <tp>
        <v>2868959069.8400002</v>
        <stp/>
        <stp>EM_S_STM07_BS</stp>
        <stp>4</stp>
        <stp>600629.SH</stp>
        <stp>140</stp>
        <stp>2019-09-30</stp>
        <stp>1</stp>
        <tr r="L2705" s="3"/>
        <tr r="L2705" s="3"/>
      </tp>
      <tp>
        <v>968999821.85000002</v>
        <stp/>
        <stp>EM_S_STM07_BS</stp>
        <stp>4</stp>
        <stp>603629.SH</stp>
        <stp>140</stp>
        <stp>2019-09-30</stp>
        <stp>1</stp>
        <tr r="L3485" s="3"/>
        <tr r="L3485" s="3"/>
      </tp>
      <tp>
        <v>388754000000</v>
        <stp/>
        <stp>EM_S_STM07_BS</stp>
        <stp>4</stp>
        <stp>601628.SH</stp>
        <stp>140</stp>
        <stp>2019-09-30</stp>
        <stp>1</stp>
        <tr r="L3118" s="3"/>
        <tr r="L3118" s="3"/>
      </tp>
      <tp>
        <v>4405034999.2600002</v>
        <stp/>
        <stp>EM_S_STM07_BS</stp>
        <stp>4</stp>
        <stp>600628.SH</stp>
        <stp>140</stp>
        <stp>2019-09-30</stp>
        <stp>1</stp>
        <tr r="L2704" s="3"/>
        <tr r="L2704" s="3"/>
      </tp>
      <tp>
        <v>956200433.20000005</v>
        <stp/>
        <stp>EM_S_STM07_BS</stp>
        <stp>4</stp>
        <stp>603628.SH</stp>
        <stp>140</stp>
        <stp>2019-09-30</stp>
        <stp>1</stp>
        <tr r="L3484" s="3"/>
        <tr r="L3484" s="3"/>
      </tp>
      <tp>
        <v>3666722192.1100001</v>
        <stp/>
        <stp>EM_S_STM07_BS</stp>
        <stp>4</stp>
        <stp>600626.SH</stp>
        <stp>140</stp>
        <stp>2019-09-30</stp>
        <stp>1</stp>
        <tr r="L2703" s="3"/>
        <tr r="L2703" s="3"/>
      </tp>
      <tp>
        <v>1692069791.28</v>
        <stp/>
        <stp>EM_S_STM07_BS</stp>
        <stp>4</stp>
        <stp>603626.SH</stp>
        <stp>140</stp>
        <stp>2019-09-30</stp>
        <stp>1</stp>
        <tr r="L3483" s="3"/>
        <tr r="L3483" s="3"/>
      </tp>
      <tp>
        <v>1174392417.49</v>
        <stp/>
        <stp>EM_S_STM07_BS</stp>
        <stp>4</stp>
        <stp>600624.SH</stp>
        <stp>140</stp>
        <stp>2019-09-30</stp>
        <stp>1</stp>
        <tr r="L2702" s="3"/>
        <tr r="L2702" s="3"/>
      </tp>
      <tp>
        <v>18229215818.990002</v>
        <stp/>
        <stp>EM_S_STM07_BS</stp>
        <stp>4</stp>
        <stp>600623.SH</stp>
        <stp>140</stp>
        <stp>2019-09-30</stp>
        <stp>1</stp>
        <tr r="L2701" s="3"/>
        <tr r="L2701" s="3"/>
      </tp>
      <tp>
        <v>6239421305.3299999</v>
        <stp/>
        <stp>EM_S_STM07_BS</stp>
        <stp>4</stp>
        <stp>600622.SH</stp>
        <stp>140</stp>
        <stp>2019-09-30</stp>
        <stp>1</stp>
        <tr r="L2700" s="3"/>
        <tr r="L2700" s="3"/>
      </tp>
      <tp>
        <v>6232465726.1700001</v>
        <stp/>
        <stp>EM_S_STM07_BS</stp>
        <stp>4</stp>
        <stp>600621.SH</stp>
        <stp>140</stp>
        <stp>2019-09-30</stp>
        <stp>1</stp>
        <tr r="L2699" s="3"/>
        <tr r="L2699" s="3"/>
      </tp>
      <tp>
        <v>2546282450.4299998</v>
        <stp/>
        <stp>EM_S_STM07_BS</stp>
        <stp>4</stp>
        <stp>600620.SH</stp>
        <stp>140</stp>
        <stp>2019-09-30</stp>
        <stp>1</stp>
        <tr r="L2698" s="3"/>
        <tr r="L2698" s="3"/>
      </tp>
      <tp>
        <v>2796302450.23</v>
        <stp/>
        <stp>EM_S_STM07_BS</stp>
        <stp>4</stp>
        <stp>601619.SH</stp>
        <stp>140</stp>
        <stp>2019-09-30</stp>
        <stp>1</stp>
        <tr r="L3117" s="3"/>
        <tr r="L3117" s="3"/>
      </tp>
      <tp>
        <v>4408690421.1999998</v>
        <stp/>
        <stp>EM_S_STM07_BS</stp>
        <stp>4</stp>
        <stp>600619.SH</stp>
        <stp>140</stp>
        <stp>2019-09-30</stp>
        <stp>1</stp>
        <tr r="L2697" s="3"/>
        <tr r="L2697" s="3"/>
      </tp>
      <tp>
        <v>2393878083.3299999</v>
        <stp/>
        <stp>EM_S_STM07_BS</stp>
        <stp>4</stp>
        <stp>603619.SH</stp>
        <stp>140</stp>
        <stp>2019-09-30</stp>
        <stp>1</stp>
        <tr r="L3482" s="3"/>
        <tr r="L3482" s="3"/>
      </tp>
      <tp>
        <v>94231648000</v>
        <stp/>
        <stp>EM_S_STM07_BS</stp>
        <stp>4</stp>
        <stp>601618.SH</stp>
        <stp>140</stp>
        <stp>2019-09-30</stp>
        <stp>1</stp>
        <tr r="L3116" s="3"/>
        <tr r="L3116" s="3"/>
      </tp>
      <tp>
        <v>4479089119.2799997</v>
        <stp/>
        <stp>EM_S_STM07_BS</stp>
        <stp>4</stp>
        <stp>600618.SH</stp>
        <stp>140</stp>
        <stp>2019-09-30</stp>
        <stp>1</stp>
        <tr r="L2696" s="3"/>
        <tr r="L2696" s="3"/>
      </tp>
      <tp>
        <v>2610092154.5599999</v>
        <stp/>
        <stp>EM_S_STM07_BS</stp>
        <stp>4</stp>
        <stp>603618.SH</stp>
        <stp>140</stp>
        <stp>2019-09-30</stp>
        <stp>1</stp>
        <tr r="L3481" s="3"/>
        <tr r="L3481" s="3"/>
      </tp>
      <tp>
        <v>3781405408.6399999</v>
        <stp/>
        <stp>EM_S_STM07_BS</stp>
        <stp>4</stp>
        <stp>600617.SH</stp>
        <stp>140</stp>
        <stp>2019-09-30</stp>
        <stp>1</stp>
        <tr r="L2695" s="3"/>
        <tr r="L2695" s="3"/>
      </tp>
      <tp>
        <v>569741092.35000002</v>
        <stp/>
        <stp>EM_S_STM07_BS</stp>
        <stp>4</stp>
        <stp>603617.SH</stp>
        <stp>140</stp>
        <stp>2019-09-30</stp>
        <stp>1</stp>
        <tr r="L3480" s="3"/>
        <tr r="L3480" s="3"/>
      </tp>
      <tp>
        <v>2468587843.3200002</v>
        <stp/>
        <stp>EM_S_STM07_BS</stp>
        <stp>4</stp>
        <stp>601616.SH</stp>
        <stp>140</stp>
        <stp>2019-09-30</stp>
        <stp>1</stp>
        <tr r="L3115" s="3"/>
        <tr r="L3115" s="3"/>
      </tp>
      <tp>
        <v>1949613832.49</v>
        <stp/>
        <stp>EM_S_STM07_BS</stp>
        <stp>4</stp>
        <stp>600616.SH</stp>
        <stp>140</stp>
        <stp>2019-09-30</stp>
        <stp>1</stp>
        <tr r="L2694" s="3"/>
        <tr r="L2694" s="3"/>
      </tp>
      <tp>
        <v>785714410.78999996</v>
        <stp/>
        <stp>EM_S_STM07_BS</stp>
        <stp>4</stp>
        <stp>603616.SH</stp>
        <stp>140</stp>
        <stp>2019-09-30</stp>
        <stp>1</stp>
        <tr r="L3479" s="3"/>
        <tr r="L3479" s="3"/>
      </tp>
      <tp>
        <v>6130108714.9300003</v>
        <stp/>
        <stp>EM_S_STM07_BS</stp>
        <stp>4</stp>
        <stp>601615.SH</stp>
        <stp>140</stp>
        <stp>2019-09-30</stp>
        <stp>1</stp>
        <tr r="L3114" s="3"/>
        <tr r="L3114" s="3"/>
      </tp>
      <tp>
        <v>630314783.99000001</v>
        <stp/>
        <stp>EM_S_STM07_BS</stp>
        <stp>4</stp>
        <stp>600615.SH</stp>
        <stp>140</stp>
        <stp>2019-09-30</stp>
        <stp>1</stp>
        <tr r="L2693" s="3"/>
        <tr r="L2693" s="3"/>
      </tp>
      <tp>
        <v>1362694139.6099999</v>
        <stp/>
        <stp>EM_S_STM07_BS</stp>
        <stp>4</stp>
        <stp>603615.SH</stp>
        <stp>140</stp>
        <stp>2019-09-30</stp>
        <stp>1</stp>
        <tr r="L3478" s="3"/>
        <tr r="L3478" s="3"/>
      </tp>
      <tp>
        <v>1002701515.16</v>
        <stp/>
        <stp>EM_S_STM07_BS</stp>
        <stp>4</stp>
        <stp>600614.SH</stp>
        <stp>140</stp>
        <stp>2019-09-30</stp>
        <stp>1</stp>
        <tr r="L2692" s="3"/>
        <tr r="L2692" s="3"/>
      </tp>
      <tp>
        <v>2619350541.73</v>
        <stp/>
        <stp>EM_S_STM07_BS</stp>
        <stp>4</stp>
        <stp>600613.SH</stp>
        <stp>140</stp>
        <stp>2019-09-30</stp>
        <stp>1</stp>
        <tr r="L2691" s="3"/>
        <tr r="L2691" s="3"/>
      </tp>
      <tp>
        <v>1023271512.47</v>
        <stp/>
        <stp>EM_S_STM07_BS</stp>
        <stp>4</stp>
        <stp>603613.SH</stp>
        <stp>140</stp>
        <stp>2019-09-30</stp>
        <stp>1</stp>
        <tr r="L3477" s="3"/>
        <tr r="L3477" s="3"/>
      </tp>
      <tp>
        <v>6778664243.5699997</v>
        <stp/>
        <stp>EM_S_STM07_BS</stp>
        <stp>4</stp>
        <stp>600612.SH</stp>
        <stp>140</stp>
        <stp>2019-09-30</stp>
        <stp>1</stp>
        <tr r="L2690" s="3"/>
        <tr r="L2690" s="3"/>
      </tp>
      <tp>
        <v>2484949316.7399998</v>
        <stp/>
        <stp>EM_S_STM07_BS</stp>
        <stp>4</stp>
        <stp>603612.SH</stp>
        <stp>140</stp>
        <stp>2019-09-30</stp>
        <stp>1</stp>
        <tr r="L3476" s="3"/>
        <tr r="L3476" s="3"/>
      </tp>
      <tp>
        <v>15125823255.02</v>
        <stp/>
        <stp>EM_S_STM07_BS</stp>
        <stp>4</stp>
        <stp>601611.SH</stp>
        <stp>140</stp>
        <stp>2019-09-30</stp>
        <stp>1</stp>
        <tr r="L3113" s="3"/>
        <tr r="L3113" s="3"/>
      </tp>
      <tp>
        <v>9128579095.8799992</v>
        <stp/>
        <stp>EM_S_STM07_BS</stp>
        <stp>4</stp>
        <stp>600611.SH</stp>
        <stp>140</stp>
        <stp>2019-09-30</stp>
        <stp>1</stp>
        <tr r="L2689" s="3"/>
        <tr r="L2689" s="3"/>
      </tp>
      <tp>
        <v>1632817000.22</v>
        <stp/>
        <stp>EM_S_STM07_BS</stp>
        <stp>4</stp>
        <stp>603611.SH</stp>
        <stp>140</stp>
        <stp>2019-09-30</stp>
        <stp>1</stp>
        <tr r="L3475" s="3"/>
        <tr r="L3475" s="3"/>
      </tp>
      <tp>
        <v>-483475634.87</v>
        <stp/>
        <stp>EM_S_STM07_BS</stp>
        <stp>4</stp>
        <stp>600610.SH</stp>
        <stp>140</stp>
        <stp>2019-09-30</stp>
        <stp>1</stp>
        <tr r="L2688" s="3"/>
        <tr r="L2688" s="3"/>
      </tp>
      <tp>
        <v>1126155122.53</v>
        <stp/>
        <stp>EM_S_STM07_BS</stp>
        <stp>4</stp>
        <stp>603610.SH</stp>
        <stp>140</stp>
        <stp>2019-09-30</stp>
        <stp>1</stp>
        <tr r="L3474" s="3"/>
        <tr r="L3474" s="3"/>
      </tp>
      <tp>
        <v>417880233.39999998</v>
        <stp/>
        <stp>EM_S_STM07_BS</stp>
        <stp>4</stp>
        <stp>600609.SH</stp>
        <stp>140</stp>
        <stp>2019-09-30</stp>
        <stp>1</stp>
        <tr r="L2687" s="3"/>
        <tr r="L2687" s="3"/>
      </tp>
      <tp>
        <v>5205327776.9099998</v>
        <stp/>
        <stp>EM_S_STM07_BS</stp>
        <stp>4</stp>
        <stp>603609.SH</stp>
        <stp>140</stp>
        <stp>2019-09-30</stp>
        <stp>1</stp>
        <tr r="L3473" s="3"/>
        <tr r="L3473" s="3"/>
      </tp>
      <tp>
        <v>7242216853.2200003</v>
        <stp/>
        <stp>EM_S_STM07_BS</stp>
        <stp>4</stp>
        <stp>601608.SH</stp>
        <stp>140</stp>
        <stp>2019-09-30</stp>
        <stp>1</stp>
        <tr r="L3112" s="3"/>
        <tr r="L3112" s="3"/>
      </tp>
      <tp>
        <v>57426397.619999997</v>
        <stp/>
        <stp>EM_S_STM07_BS</stp>
        <stp>4</stp>
        <stp>600608.SH</stp>
        <stp>140</stp>
        <stp>2019-09-30</stp>
        <stp>1</stp>
        <tr r="L2686" s="3"/>
        <tr r="L2686" s="3"/>
      </tp>
      <tp>
        <v>2120436437</v>
        <stp/>
        <stp>EM_S_STM07_BS</stp>
        <stp>4</stp>
        <stp>603608.SH</stp>
        <stp>140</stp>
        <stp>2019-09-30</stp>
        <stp>1</stp>
        <tr r="L3472" s="3"/>
        <tr r="L3472" s="3"/>
      </tp>
      <tp>
        <v>40927773528.290001</v>
        <stp/>
        <stp>EM_S_STM07_BS</stp>
        <stp>4</stp>
        <stp>601607.SH</stp>
        <stp>140</stp>
        <stp>2019-09-30</stp>
        <stp>1</stp>
        <tr r="L3111" s="3"/>
        <tr r="L3111" s="3"/>
      </tp>
      <tp>
        <v>796852875.92999995</v>
        <stp/>
        <stp>EM_S_STM07_BS</stp>
        <stp>4</stp>
        <stp>603607.SH</stp>
        <stp>140</stp>
        <stp>2019-09-30</stp>
        <stp>1</stp>
        <tr r="L3471" s="3"/>
        <tr r="L3471" s="3"/>
      </tp>
      <tp>
        <v>2188257135.1399999</v>
        <stp/>
        <stp>EM_S_STM07_BS</stp>
        <stp>4</stp>
        <stp>601606.SH</stp>
        <stp>140</stp>
        <stp>2019-09-30</stp>
        <stp>1</stp>
        <tr r="L3110" s="3"/>
        <tr r="L3110" s="3"/>
      </tp>
      <tp>
        <v>77253409031.169998</v>
        <stp/>
        <stp>EM_S_STM07_BS</stp>
        <stp>4</stp>
        <stp>600606.SH</stp>
        <stp>140</stp>
        <stp>2019-09-30</stp>
        <stp>1</stp>
        <tr r="L2685" s="3"/>
        <tr r="L2685" s="3"/>
      </tp>
      <tp>
        <v>1979675082.3099999</v>
        <stp/>
        <stp>EM_S_STM07_BS</stp>
        <stp>4</stp>
        <stp>603606.SH</stp>
        <stp>140</stp>
        <stp>2019-09-30</stp>
        <stp>1</stp>
        <tr r="L3470" s="3"/>
        <tr r="L3470" s="3"/>
      </tp>
      <tp>
        <v>693268849.22000003</v>
        <stp/>
        <stp>EM_S_STM07_BS</stp>
        <stp>4</stp>
        <stp>600605.SH</stp>
        <stp>140</stp>
        <stp>2019-09-30</stp>
        <stp>1</stp>
        <tr r="L2684" s="3"/>
        <tr r="L2684" s="3"/>
      </tp>
      <tp>
        <v>1865143491.4400001</v>
        <stp/>
        <stp>EM_S_STM07_BS</stp>
        <stp>4</stp>
        <stp>603605.SH</stp>
        <stp>140</stp>
        <stp>2019-09-30</stp>
        <stp>1</stp>
        <tr r="L3469" s="3"/>
        <tr r="L3469" s="3"/>
      </tp>
      <tp>
        <v>6089479376.3199997</v>
        <stp/>
        <stp>EM_S_STM07_BS</stp>
        <stp>4</stp>
        <stp>600604.SH</stp>
        <stp>140</stp>
        <stp>2019-09-30</stp>
        <stp>1</stp>
        <tr r="L2683" s="3"/>
        <tr r="L2683" s="3"/>
      </tp>
      <tp>
        <v>6042077939.8400002</v>
        <stp/>
        <stp>EM_S_STM07_BS</stp>
        <stp>4</stp>
        <stp>600603.SH</stp>
        <stp>140</stp>
        <stp>2019-09-30</stp>
        <stp>1</stp>
        <tr r="L2682" s="3"/>
        <tr r="L2682" s="3"/>
      </tp>
      <tp>
        <v>1440463163.96</v>
        <stp/>
        <stp>EM_S_STM07_BS</stp>
        <stp>4</stp>
        <stp>603603.SH</stp>
        <stp>140</stp>
        <stp>2019-09-30</stp>
        <stp>1</stp>
        <tr r="L3468" s="3"/>
        <tr r="L3468" s="3"/>
      </tp>
      <tp>
        <v>4101986057.2600002</v>
        <stp/>
        <stp>EM_S_STM07_BS</stp>
        <stp>4</stp>
        <stp>600602.SH</stp>
        <stp>140</stp>
        <stp>2019-09-30</stp>
        <stp>1</stp>
        <tr r="L2681" s="3"/>
        <tr r="L2681" s="3"/>
      </tp>
      <tp>
        <v>689218090.63999999</v>
        <stp/>
        <stp>EM_S_STM07_BS</stp>
        <stp>4</stp>
        <stp>603602.SH</stp>
        <stp>140</stp>
        <stp>2019-09-30</stp>
        <stp>1</stp>
        <tr r="L3467" s="3"/>
        <tr r="L3467" s="3"/>
      </tp>
      <tp>
        <v>170233000000</v>
        <stp/>
        <stp>EM_S_STM07_BS</stp>
        <stp>4</stp>
        <stp>601601.SH</stp>
        <stp>140</stp>
        <stp>2019-09-30</stp>
        <stp>1</stp>
        <tr r="L3109" s="3"/>
        <tr r="L3109" s="3"/>
      </tp>
      <tp>
        <v>2834003503.98</v>
        <stp/>
        <stp>EM_S_STM07_BS</stp>
        <stp>4</stp>
        <stp>600601.SH</stp>
        <stp>140</stp>
        <stp>2019-09-30</stp>
        <stp>1</stp>
        <tr r="L2680" s="3"/>
        <tr r="L2680" s="3"/>
      </tp>
      <tp>
        <v>1384757063.5599999</v>
        <stp/>
        <stp>EM_S_STM07_BS</stp>
        <stp>4</stp>
        <stp>603601.SH</stp>
        <stp>140</stp>
        <stp>2019-09-30</stp>
        <stp>1</stp>
        <tr r="L3466" s="3"/>
        <tr r="L3466" s="3"/>
      </tp>
      <tp>
        <v>53134610000</v>
        <stp/>
        <stp>EM_S_STM07_BS</stp>
        <stp>4</stp>
        <stp>601600.SH</stp>
        <stp>140</stp>
        <stp>2019-09-30</stp>
        <stp>1</stp>
        <tr r="L3108" s="3"/>
        <tr r="L3108" s="3"/>
      </tp>
      <tp>
        <v>19903675667</v>
        <stp/>
        <stp>EM_S_STM07_BS</stp>
        <stp>4</stp>
        <stp>600600.SH</stp>
        <stp>140</stp>
        <stp>2019-09-30</stp>
        <stp>1</stp>
        <tr r="L2679" s="3"/>
        <tr r="L2679" s="3"/>
      </tp>
      <tp>
        <v>1190086516.01</v>
        <stp/>
        <stp>EM_S_STM07_BS</stp>
        <stp>4</stp>
        <stp>603600.SH</stp>
        <stp>140</stp>
        <stp>2019-09-30</stp>
        <stp>1</stp>
        <tr r="L3465" s="3"/>
        <tr r="L3465" s="3"/>
      </tp>
      <tp>
        <v>347576480.95999998</v>
        <stp/>
        <stp>EM_S_STM07_BS</stp>
        <stp>4</stp>
        <stp>300589.SZ</stp>
        <stp>140</stp>
        <stp>2019-09-30</stp>
        <stp>1</stp>
        <tr r="L1984" s="3"/>
        <tr r="L1984" s="3"/>
      </tp>
      <tp>
        <v>372930246.88</v>
        <stp/>
        <stp>EM_S_STM07_BS</stp>
        <stp>4</stp>
        <stp>300588.SZ</stp>
        <stp>140</stp>
        <stp>2019-09-30</stp>
        <stp>1</stp>
        <tr r="L1983" s="3"/>
        <tr r="L1983" s="3"/>
      </tp>
      <tp>
        <v>970446418.04999995</v>
        <stp/>
        <stp>EM_S_STM07_BS</stp>
        <stp>4</stp>
        <stp>300587.SZ</stp>
        <stp>140</stp>
        <stp>2019-09-30</stp>
        <stp>1</stp>
        <tr r="L1982" s="3"/>
        <tr r="L1982" s="3"/>
      </tp>
      <tp>
        <v>688545384.64999998</v>
        <stp/>
        <stp>EM_S_STM07_BS</stp>
        <stp>4</stp>
        <stp>300586.SZ</stp>
        <stp>140</stp>
        <stp>2019-09-30</stp>
        <stp>1</stp>
        <tr r="L1981" s="3"/>
        <tr r="L1981" s="3"/>
      </tp>
      <tp>
        <v>485580419.23000002</v>
        <stp/>
        <stp>EM_S_STM07_BS</stp>
        <stp>4</stp>
        <stp>300585.SZ</stp>
        <stp>140</stp>
        <stp>2019-09-30</stp>
        <stp>1</stp>
        <tr r="L1980" s="3"/>
        <tr r="L1980" s="3"/>
      </tp>
      <tp>
        <v>634477776.62</v>
        <stp/>
        <stp>EM_S_STM07_BS</stp>
        <stp>4</stp>
        <stp>300584.SZ</stp>
        <stp>140</stp>
        <stp>2019-09-30</stp>
        <stp>1</stp>
        <tr r="L1979" s="3"/>
        <tr r="L1979" s="3"/>
      </tp>
      <tp>
        <v>1865677819.54</v>
        <stp/>
        <stp>EM_S_STM07_BS</stp>
        <stp>4</stp>
        <stp>300583.SZ</stp>
        <stp>140</stp>
        <stp>2019-09-30</stp>
        <stp>1</stp>
        <tr r="L1978" s="3"/>
        <tr r="L1978" s="3"/>
      </tp>
      <tp>
        <v>1032298854.76</v>
        <stp/>
        <stp>EM_S_STM07_BS</stp>
        <stp>4</stp>
        <stp>300582.SZ</stp>
        <stp>140</stp>
        <stp>2019-09-30</stp>
        <stp>1</stp>
        <tr r="L1977" s="3"/>
        <tr r="L1977" s="3"/>
      </tp>
      <tp>
        <v>642307050.94000006</v>
        <stp/>
        <stp>EM_S_STM07_BS</stp>
        <stp>4</stp>
        <stp>300581.SZ</stp>
        <stp>140</stp>
        <stp>2019-09-30</stp>
        <stp>1</stp>
        <tr r="L1976" s="3"/>
        <tr r="L1976" s="3"/>
      </tp>
      <tp>
        <v>1469245471.9300001</v>
        <stp/>
        <stp>EM_S_STM07_BS</stp>
        <stp>4</stp>
        <stp>300580.SZ</stp>
        <stp>140</stp>
        <stp>2019-09-30</stp>
        <stp>1</stp>
        <tr r="L1975" s="3"/>
        <tr r="L1975" s="3"/>
      </tp>
      <tp>
        <v>1543151709.53</v>
        <stp/>
        <stp>EM_S_STM07_BS</stp>
        <stp>4</stp>
        <stp>300599.SZ</stp>
        <stp>140</stp>
        <stp>2019-09-30</stp>
        <stp>1</stp>
        <tr r="L1994" s="3"/>
        <tr r="L1994" s="3"/>
      </tp>
      <tp>
        <v>464682363.48000002</v>
        <stp/>
        <stp>EM_S_STM07_BS</stp>
        <stp>4</stp>
        <stp>300598.SZ</stp>
        <stp>140</stp>
        <stp>2019-09-30</stp>
        <stp>1</stp>
        <tr r="L1993" s="3"/>
        <tr r="L1993" s="3"/>
      </tp>
      <tp>
        <v>785265337.10000002</v>
        <stp/>
        <stp>EM_S_STM07_BS</stp>
        <stp>4</stp>
        <stp>300597.SZ</stp>
        <stp>140</stp>
        <stp>2019-09-30</stp>
        <stp>1</stp>
        <tr r="L1992" s="3"/>
        <tr r="L1992" s="3"/>
      </tp>
      <tp>
        <v>1867285319.0699999</v>
        <stp/>
        <stp>EM_S_STM07_BS</stp>
        <stp>4</stp>
        <stp>300596.SZ</stp>
        <stp>140</stp>
        <stp>2019-09-30</stp>
        <stp>1</stp>
        <tr r="L1991" s="3"/>
        <tr r="L1991" s="3"/>
      </tp>
      <tp>
        <v>1247068397.54</v>
        <stp/>
        <stp>EM_S_STM07_BS</stp>
        <stp>4</stp>
        <stp>300595.SZ</stp>
        <stp>140</stp>
        <stp>2019-09-30</stp>
        <stp>1</stp>
        <tr r="L1990" s="3"/>
        <tr r="L1990" s="3"/>
      </tp>
      <tp>
        <v>794273798.63999999</v>
        <stp/>
        <stp>EM_S_STM07_BS</stp>
        <stp>4</stp>
        <stp>300594.SZ</stp>
        <stp>140</stp>
        <stp>2019-09-30</stp>
        <stp>1</stp>
        <tr r="L1989" s="3"/>
        <tr r="L1989" s="3"/>
      </tp>
      <tp>
        <v>642007131.45000005</v>
        <stp/>
        <stp>EM_S_STM07_BS</stp>
        <stp>4</stp>
        <stp>300593.SZ</stp>
        <stp>140</stp>
        <stp>2019-09-30</stp>
        <stp>1</stp>
        <tr r="L1988" s="3"/>
        <tr r="L1988" s="3"/>
      </tp>
      <tp>
        <v>519494250.80000001</v>
        <stp/>
        <stp>EM_S_STM07_BS</stp>
        <stp>4</stp>
        <stp>300592.SZ</stp>
        <stp>140</stp>
        <stp>2019-09-30</stp>
        <stp>1</stp>
        <tr r="L1987" s="3"/>
        <tr r="L1987" s="3"/>
      </tp>
      <tp>
        <v>504949598.35000002</v>
        <stp/>
        <stp>EM_S_STM07_BS</stp>
        <stp>4</stp>
        <stp>300591.SZ</stp>
        <stp>140</stp>
        <stp>2019-09-30</stp>
        <stp>1</stp>
        <tr r="L1986" s="3"/>
        <tr r="L1986" s="3"/>
      </tp>
      <tp>
        <v>928983031.07000005</v>
        <stp/>
        <stp>EM_S_STM07_BS</stp>
        <stp>4</stp>
        <stp>300590.SZ</stp>
        <stp>140</stp>
        <stp>2019-09-30</stp>
        <stp>1</stp>
        <tr r="L1985" s="3"/>
        <tr r="L1985" s="3"/>
      </tp>
      <tp>
        <v>3699614334.27</v>
        <stp/>
        <stp>EM_S_STM07_BS</stp>
        <stp>4</stp>
        <stp>000599.SZ</stp>
        <stp>140</stp>
        <stp>2019-09-30</stp>
        <stp>1</stp>
        <tr r="L178" s="3"/>
        <tr r="L178" s="3"/>
      </tp>
      <tp>
        <v>1680937480.45</v>
        <stp/>
        <stp>EM_S_STM07_BS</stp>
        <stp>4</stp>
        <stp>002599.SZ</stp>
        <stp>140</stp>
        <stp>2019-09-30</stp>
        <stp>1</stp>
        <tr r="L1056" s="3"/>
        <tr r="L1056" s="3"/>
      </tp>
      <tp>
        <v>11100656830.76</v>
        <stp/>
        <stp>EM_S_STM07_BS</stp>
        <stp>4</stp>
        <stp>000598.SZ</stp>
        <stp>140</stp>
        <stp>2019-09-30</stp>
        <stp>1</stp>
        <tr r="L177" s="3"/>
        <tr r="L177" s="3"/>
      </tp>
      <tp>
        <v>847434051.54999995</v>
        <stp/>
        <stp>EM_S_STM07_BS</stp>
        <stp>4</stp>
        <stp>002598.SZ</stp>
        <stp>140</stp>
        <stp>2019-09-30</stp>
        <stp>1</stp>
        <tr r="L1055" s="3"/>
        <tr r="L1055" s="3"/>
      </tp>
      <tp>
        <v>3728142184.1799998</v>
        <stp/>
        <stp>EM_S_STM07_BS</stp>
        <stp>4</stp>
        <stp>000597.SZ</stp>
        <stp>140</stp>
        <stp>2019-09-30</stp>
        <stp>1</stp>
        <tr r="L176" s="3"/>
        <tr r="L176" s="3"/>
      </tp>
      <tp>
        <v>4187059856.6999998</v>
        <stp/>
        <stp>EM_S_STM07_BS</stp>
        <stp>4</stp>
        <stp>002597.SZ</stp>
        <stp>140</stp>
        <stp>2019-09-30</stp>
        <stp>1</stp>
        <tr r="L1054" s="3"/>
        <tr r="L1054" s="3"/>
      </tp>
      <tp>
        <v>8588195185.21</v>
        <stp/>
        <stp>EM_S_STM07_BS</stp>
        <stp>4</stp>
        <stp>000596.SZ</stp>
        <stp>140</stp>
        <stp>2019-09-30</stp>
        <stp>1</stp>
        <tr r="L175" s="3"/>
        <tr r="L175" s="3"/>
      </tp>
      <tp>
        <v>3608178959.4299998</v>
        <stp/>
        <stp>EM_S_STM07_BS</stp>
        <stp>4</stp>
        <stp>002596.SZ</stp>
        <stp>140</stp>
        <stp>2019-09-30</stp>
        <stp>1</stp>
        <tr r="L1053" s="3"/>
        <tr r="L1053" s="3"/>
      </tp>
      <tp>
        <v>538850786.46000004</v>
        <stp/>
        <stp>EM_S_STM07_BS</stp>
        <stp>4</stp>
        <stp>000595.SZ</stp>
        <stp>140</stp>
        <stp>2019-09-30</stp>
        <stp>1</stp>
        <tr r="L174" s="3"/>
        <tr r="L174" s="3"/>
      </tp>
      <tp>
        <v>4726438973.6400003</v>
        <stp/>
        <stp>EM_S_STM07_BS</stp>
        <stp>4</stp>
        <stp>002595.SZ</stp>
        <stp>140</stp>
        <stp>2019-09-30</stp>
        <stp>1</stp>
        <tr r="L1052" s="3"/>
        <tr r="L1052" s="3"/>
      </tp>
      <tp>
        <v>56821602000</v>
        <stp/>
        <stp>EM_S_STM07_BS</stp>
        <stp>4</stp>
        <stp>002594.SZ</stp>
        <stp>140</stp>
        <stp>2019-09-30</stp>
        <stp>1</stp>
        <tr r="L1051" s="3"/>
        <tr r="L1051" s="3"/>
      </tp>
      <tp>
        <v>945279791.71000004</v>
        <stp/>
        <stp>EM_S_STM07_BS</stp>
        <stp>4</stp>
        <stp>000593.SZ</stp>
        <stp>140</stp>
        <stp>2019-09-30</stp>
        <stp>1</stp>
        <tr r="L173" s="3"/>
        <tr r="L173" s="3"/>
      </tp>
      <tp>
        <v>1895873789.76</v>
        <stp/>
        <stp>EM_S_STM07_BS</stp>
        <stp>4</stp>
        <stp>002593.SZ</stp>
        <stp>140</stp>
        <stp>2019-09-30</stp>
        <stp>1</stp>
        <tr r="L1050" s="3"/>
        <tr r="L1050" s="3"/>
      </tp>
      <tp>
        <v>3246900497.0700002</v>
        <stp/>
        <stp>EM_S_STM07_BS</stp>
        <stp>4</stp>
        <stp>000592.SZ</stp>
        <stp>140</stp>
        <stp>2019-09-30</stp>
        <stp>1</stp>
        <tr r="L172" s="3"/>
        <tr r="L172" s="3"/>
      </tp>
      <tp>
        <v>1851316199</v>
        <stp/>
        <stp>EM_S_STM07_BS</stp>
        <stp>4</stp>
        <stp>002592.SZ</stp>
        <stp>140</stp>
        <stp>2019-09-30</stp>
        <stp>1</stp>
        <tr r="L1049" s="3"/>
        <tr r="L1049" s="3"/>
      </tp>
      <tp>
        <v>13238362028.190001</v>
        <stp/>
        <stp>EM_S_STM07_BS</stp>
        <stp>4</stp>
        <stp>000591.SZ</stp>
        <stp>140</stp>
        <stp>2019-09-30</stp>
        <stp>1</stp>
        <tr r="L171" s="3"/>
        <tr r="L171" s="3"/>
      </tp>
      <tp>
        <v>1271798331.46</v>
        <stp/>
        <stp>EM_S_STM07_BS</stp>
        <stp>4</stp>
        <stp>002591.SZ</stp>
        <stp>140</stp>
        <stp>2019-09-30</stp>
        <stp>1</stp>
        <tr r="L1048" s="3"/>
        <tr r="L1048" s="3"/>
      </tp>
      <tp>
        <v>597051833.07000005</v>
        <stp/>
        <stp>EM_S_STM07_BS</stp>
        <stp>4</stp>
        <stp>000590.SZ</stp>
        <stp>140</stp>
        <stp>2019-09-30</stp>
        <stp>1</stp>
        <tr r="L170" s="3"/>
        <tr r="L170" s="3"/>
      </tp>
      <tp>
        <v>1807000698.6400001</v>
        <stp/>
        <stp>EM_S_STM07_BS</stp>
        <stp>4</stp>
        <stp>002590.SZ</stp>
        <stp>140</stp>
        <stp>2019-09-30</stp>
        <stp>1</stp>
        <tr r="L1047" s="3"/>
        <tr r="L1047" s="3"/>
      </tp>
      <tp>
        <v>3542341615.8099999</v>
        <stp/>
        <stp>EM_S_STM07_BS</stp>
        <stp>4</stp>
        <stp>000589.SZ</stp>
        <stp>140</stp>
        <stp>2019-09-30</stp>
        <stp>1</stp>
        <tr r="L169" s="3"/>
        <tr r="L169" s="3"/>
      </tp>
      <tp>
        <v>8872218875.5699997</v>
        <stp/>
        <stp>EM_S_STM07_BS</stp>
        <stp>4</stp>
        <stp>002589.SZ</stp>
        <stp>140</stp>
        <stp>2019-09-30</stp>
        <stp>1</stp>
        <tr r="L1046" s="3"/>
        <tr r="L1046" s="3"/>
      </tp>
      <tp>
        <v>4390079964.9799995</v>
        <stp/>
        <stp>EM_S_STM07_BS</stp>
        <stp>4</stp>
        <stp>002588.SZ</stp>
        <stp>140</stp>
        <stp>2019-09-30</stp>
        <stp>1</stp>
        <tr r="L1045" s="3"/>
        <tr r="L1045" s="3"/>
      </tp>
      <tp>
        <v>4429801722.7600002</v>
        <stp/>
        <stp>EM_S_STM07_BS</stp>
        <stp>4</stp>
        <stp>000587.SZ</stp>
        <stp>140</stp>
        <stp>2019-09-30</stp>
        <stp>1</stp>
        <tr r="L168" s="3"/>
        <tr r="L168" s="3"/>
      </tp>
      <tp>
        <v>1336982569.8699999</v>
        <stp/>
        <stp>EM_S_STM07_BS</stp>
        <stp>4</stp>
        <stp>002587.SZ</stp>
        <stp>140</stp>
        <stp>2019-09-30</stp>
        <stp>1</stp>
        <tr r="L1044" s="3"/>
        <tr r="L1044" s="3"/>
      </tp>
      <tp>
        <v>242365381.56999999</v>
        <stp/>
        <stp>EM_S_STM07_BS</stp>
        <stp>4</stp>
        <stp>000586.SZ</stp>
        <stp>140</stp>
        <stp>2019-09-30</stp>
        <stp>1</stp>
        <tr r="L167" s="3"/>
        <tr r="L167" s="3"/>
      </tp>
      <tp>
        <v>5270902287.0100002</v>
        <stp/>
        <stp>EM_S_STM07_BS</stp>
        <stp>4</stp>
        <stp>002586.SZ</stp>
        <stp>140</stp>
        <stp>2019-09-30</stp>
        <stp>1</stp>
        <tr r="L1043" s="3"/>
        <tr r="L1043" s="3"/>
      </tp>
      <tp>
        <v>13047018.699999999</v>
        <stp/>
        <stp>EM_S_STM07_BS</stp>
        <stp>4</stp>
        <stp>000585.SZ</stp>
        <stp>140</stp>
        <stp>2019-09-30</stp>
        <stp>1</stp>
        <tr r="L166" s="3"/>
        <tr r="L166" s="3"/>
      </tp>
      <tp>
        <v>7603230891.3900003</v>
        <stp/>
        <stp>EM_S_STM07_BS</stp>
        <stp>4</stp>
        <stp>002585.SZ</stp>
        <stp>140</stp>
        <stp>2019-09-30</stp>
        <stp>1</stp>
        <tr r="L1042" s="3"/>
        <tr r="L1042" s="3"/>
      </tp>
      <tp>
        <v>1739638857.75</v>
        <stp/>
        <stp>EM_S_STM07_BS</stp>
        <stp>4</stp>
        <stp>000584.SZ</stp>
        <stp>140</stp>
        <stp>2019-09-30</stp>
        <stp>1</stp>
        <tr r="L165" s="3"/>
        <tr r="L165" s="3"/>
      </tp>
      <tp>
        <v>1891140518.7</v>
        <stp/>
        <stp>EM_S_STM07_BS</stp>
        <stp>4</stp>
        <stp>002584.SZ</stp>
        <stp>140</stp>
        <stp>2019-09-30</stp>
        <stp>1</stp>
        <tr r="L1041" s="3"/>
        <tr r="L1041" s="3"/>
      </tp>
      <tp>
        <v>6170288963.5299997</v>
        <stp/>
        <stp>EM_S_STM07_BS</stp>
        <stp>4</stp>
        <stp>002583.SZ</stp>
        <stp>140</stp>
        <stp>2019-09-30</stp>
        <stp>1</stp>
        <tr r="L1040" s="3"/>
        <tr r="L1040" s="3"/>
      </tp>
      <tp>
        <v>9595375436.7600002</v>
        <stp/>
        <stp>EM_S_STM07_BS</stp>
        <stp>4</stp>
        <stp>000582.SZ</stp>
        <stp>140</stp>
        <stp>2019-09-30</stp>
        <stp>1</stp>
        <tr r="L164" s="3"/>
        <tr r="L164" s="3"/>
      </tp>
      <tp>
        <v>3340085756.0700002</v>
        <stp/>
        <stp>EM_S_STM07_BS</stp>
        <stp>4</stp>
        <stp>002582.SZ</stp>
        <stp>140</stp>
        <stp>2019-09-30</stp>
        <stp>1</stp>
        <tr r="L1039" s="3"/>
        <tr r="L1039" s="3"/>
      </tp>
      <tp>
        <v>16445855352.299999</v>
        <stp/>
        <stp>EM_S_STM07_BS</stp>
        <stp>4</stp>
        <stp>000581.SZ</stp>
        <stp>140</stp>
        <stp>2019-09-30</stp>
        <stp>1</stp>
        <tr r="L163" s="3"/>
        <tr r="L163" s="3"/>
      </tp>
      <tp>
        <v>2811423523.0900002</v>
        <stp/>
        <stp>EM_S_STM07_BS</stp>
        <stp>4</stp>
        <stp>002581.SZ</stp>
        <stp>140</stp>
        <stp>2019-09-30</stp>
        <stp>1</stp>
        <tr r="L1038" s="3"/>
        <tr r="L1038" s="3"/>
      </tp>
      <tp>
        <v>1206833923.73</v>
        <stp/>
        <stp>EM_S_STM07_BS</stp>
        <stp>4</stp>
        <stp>002580.SZ</stp>
        <stp>140</stp>
        <stp>2019-09-30</stp>
        <stp>1</stp>
        <tr r="L1037" s="3"/>
        <tr r="L1037" s="3"/>
      </tp>
      <tp>
        <v>25285860007</v>
        <stp/>
        <stp>EM_S_STM07_BS</stp>
        <stp>4</stp>
        <stp>000539.SZ</stp>
        <stp>140</stp>
        <stp>2019-09-30</stp>
        <stp>1</stp>
        <tr r="L132" s="3"/>
        <tr r="L132" s="3"/>
      </tp>
      <tp>
        <v>597944265.82000005</v>
        <stp/>
        <stp>EM_S_STM07_BS</stp>
        <stp>4</stp>
        <stp>300509.SZ</stp>
        <stp>140</stp>
        <stp>2019-09-30</stp>
        <stp>1</stp>
        <tr r="L1907" s="3"/>
        <tr r="L1907" s="3"/>
      </tp>
      <tp>
        <v>3198478771.6999998</v>
        <stp/>
        <stp>EM_S_STM07_BS</stp>
        <stp>4</stp>
        <stp>002539.SZ</stp>
        <stp>140</stp>
        <stp>2019-09-30</stp>
        <stp>1</stp>
        <tr r="L996" s="3"/>
        <tr r="L996" s="3"/>
      </tp>
      <tp>
        <v>37415361128.650002</v>
        <stp/>
        <stp>EM_S_STM07_BS</stp>
        <stp>4</stp>
        <stp>000538.SZ</stp>
        <stp>140</stp>
        <stp>2019-09-30</stp>
        <stp>1</stp>
        <tr r="L131" s="3"/>
        <tr r="L131" s="3"/>
      </tp>
      <tp>
        <v>498666202.58999997</v>
        <stp/>
        <stp>EM_S_STM07_BS</stp>
        <stp>4</stp>
        <stp>300508.SZ</stp>
        <stp>140</stp>
        <stp>2019-09-30</stp>
        <stp>1</stp>
        <tr r="L1906" s="3"/>
        <tr r="L1906" s="3"/>
      </tp>
      <tp>
        <v>3799968782.0599999</v>
        <stp/>
        <stp>EM_S_STM07_BS</stp>
        <stp>4</stp>
        <stp>002538.SZ</stp>
        <stp>140</stp>
        <stp>2019-09-30</stp>
        <stp>1</stp>
        <tr r="L995" s="3"/>
        <tr r="L995" s="3"/>
      </tp>
      <tp>
        <v>12902065318.360001</v>
        <stp/>
        <stp>EM_S_STM07_BS</stp>
        <stp>4</stp>
        <stp>000537.SZ</stp>
        <stp>140</stp>
        <stp>2019-09-30</stp>
        <stp>1</stp>
        <tr r="L130" s="3"/>
        <tr r="L130" s="3"/>
      </tp>
      <tp>
        <v>985074643.45000005</v>
        <stp/>
        <stp>EM_S_STM07_BS</stp>
        <stp>4</stp>
        <stp>300507.SZ</stp>
        <stp>140</stp>
        <stp>2019-09-30</stp>
        <stp>1</stp>
        <tr r="L1905" s="3"/>
        <tr r="L1905" s="3"/>
      </tp>
      <tp>
        <v>6257917334.3000002</v>
        <stp/>
        <stp>EM_S_STM07_BS</stp>
        <stp>4</stp>
        <stp>002537.SZ</stp>
        <stp>140</stp>
        <stp>2019-09-30</stp>
        <stp>1</stp>
        <tr r="L994" s="3"/>
        <tr r="L994" s="3"/>
      </tp>
      <tp>
        <v>5973879153.4799995</v>
        <stp/>
        <stp>EM_S_STM07_BS</stp>
        <stp>4</stp>
        <stp>000536.SZ</stp>
        <stp>140</stp>
        <stp>2019-09-30</stp>
        <stp>1</stp>
        <tr r="L129" s="3"/>
        <tr r="L129" s="3"/>
      </tp>
      <tp>
        <v>2123448399.47</v>
        <stp/>
        <stp>EM_S_STM07_BS</stp>
        <stp>4</stp>
        <stp>300506.SZ</stp>
        <stp>140</stp>
        <stp>2019-09-30</stp>
        <stp>1</stp>
        <tr r="L1904" s="3"/>
        <tr r="L1904" s="3"/>
      </tp>
      <tp>
        <v>2092435880.5699999</v>
        <stp/>
        <stp>EM_S_STM07_BS</stp>
        <stp>4</stp>
        <stp>002536.SZ</stp>
        <stp>140</stp>
        <stp>2019-09-30</stp>
        <stp>1</stp>
        <tr r="L993" s="3"/>
        <tr r="L993" s="3"/>
      </tp>
      <tp>
        <v>908713160.76999998</v>
        <stp/>
        <stp>EM_S_STM07_BS</stp>
        <stp>4</stp>
        <stp>300505.SZ</stp>
        <stp>140</stp>
        <stp>2019-09-30</stp>
        <stp>1</stp>
        <tr r="L1903" s="3"/>
        <tr r="L1903" s="3"/>
      </tp>
      <tp>
        <v>2776510476.3099999</v>
        <stp/>
        <stp>EM_S_STM07_BS</stp>
        <stp>4</stp>
        <stp>002535.SZ</stp>
        <stp>140</stp>
        <stp>2019-09-30</stp>
        <stp>1</stp>
        <tr r="L992" s="3"/>
        <tr r="L992" s="3"/>
      </tp>
      <tp>
        <v>1037883402.14</v>
        <stp/>
        <stp>EM_S_STM07_BS</stp>
        <stp>4</stp>
        <stp>000534.SZ</stp>
        <stp>140</stp>
        <stp>2019-09-30</stp>
        <stp>1</stp>
        <tr r="L128" s="3"/>
        <tr r="L128" s="3"/>
      </tp>
      <tp>
        <v>1821642429.3499999</v>
        <stp/>
        <stp>EM_S_STM07_BS</stp>
        <stp>4</stp>
        <stp>300504.SZ</stp>
        <stp>140</stp>
        <stp>2019-09-30</stp>
        <stp>1</stp>
        <tr r="L1902" s="3"/>
        <tr r="L1902" s="3"/>
      </tp>
      <tp>
        <v>3239070037.9299998</v>
        <stp/>
        <stp>EM_S_STM07_BS</stp>
        <stp>4</stp>
        <stp>002534.SZ</stp>
        <stp>140</stp>
        <stp>2019-09-30</stp>
        <stp>1</stp>
        <tr r="L991" s="3"/>
        <tr r="L991" s="3"/>
      </tp>
      <tp>
        <v>607882656.36000001</v>
        <stp/>
        <stp>EM_S_STM07_BS</stp>
        <stp>4</stp>
        <stp>000533.SZ</stp>
        <stp>140</stp>
        <stp>2019-09-30</stp>
        <stp>1</stp>
        <tr r="L127" s="3"/>
        <tr r="L127" s="3"/>
      </tp>
      <tp>
        <v>1058743223.34</v>
        <stp/>
        <stp>EM_S_STM07_BS</stp>
        <stp>4</stp>
        <stp>300503.SZ</stp>
        <stp>140</stp>
        <stp>2019-09-30</stp>
        <stp>1</stp>
        <tr r="L1901" s="3"/>
        <tr r="L1901" s="3"/>
      </tp>
      <tp>
        <v>2413249068.3600001</v>
        <stp/>
        <stp>EM_S_STM07_BS</stp>
        <stp>4</stp>
        <stp>002533.SZ</stp>
        <stp>140</stp>
        <stp>2019-09-30</stp>
        <stp>1</stp>
        <tr r="L990" s="3"/>
        <tr r="L990" s="3"/>
      </tp>
      <tp>
        <v>803228130.12</v>
        <stp/>
        <stp>EM_S_STM07_BS</stp>
        <stp>4</stp>
        <stp>000532.SZ</stp>
        <stp>140</stp>
        <stp>2019-09-30</stp>
        <stp>1</stp>
        <tr r="L126" s="3"/>
        <tr r="L126" s="3"/>
      </tp>
      <tp>
        <v>1245294348.22</v>
        <stp/>
        <stp>EM_S_STM07_BS</stp>
        <stp>4</stp>
        <stp>300502.SZ</stp>
        <stp>140</stp>
        <stp>2019-09-30</stp>
        <stp>1</stp>
        <tr r="L1900" s="3"/>
        <tr r="L1900" s="3"/>
      </tp>
      <tp>
        <v>1383549294.22</v>
        <stp/>
        <stp>EM_S_STM07_BS</stp>
        <stp>4</stp>
        <stp>002532.SZ</stp>
        <stp>140</stp>
        <stp>2019-09-30</stp>
        <stp>1</stp>
        <tr r="L989" s="3"/>
        <tr r="L989" s="3"/>
      </tp>
      <tp>
        <v>4027552575</v>
        <stp/>
        <stp>EM_S_STM07_BS</stp>
        <stp>4</stp>
        <stp>000531.SZ</stp>
        <stp>140</stp>
        <stp>2019-09-30</stp>
        <stp>1</stp>
        <tr r="L125" s="3"/>
        <tr r="L125" s="3"/>
      </tp>
      <tp>
        <v>678268469.17999995</v>
        <stp/>
        <stp>EM_S_STM07_BS</stp>
        <stp>4</stp>
        <stp>300501.SZ</stp>
        <stp>140</stp>
        <stp>2019-09-30</stp>
        <stp>1</stp>
        <tr r="L1899" s="3"/>
        <tr r="L1899" s="3"/>
      </tp>
      <tp>
        <v>5653250682.3400002</v>
        <stp/>
        <stp>EM_S_STM07_BS</stp>
        <stp>4</stp>
        <stp>002531.SZ</stp>
        <stp>140</stp>
        <stp>2019-09-30</stp>
        <stp>1</stp>
        <tr r="L988" s="3"/>
        <tr r="L988" s="3"/>
      </tp>
      <tp>
        <v>3415027201.23</v>
        <stp/>
        <stp>EM_S_STM07_BS</stp>
        <stp>4</stp>
        <stp>000530.SZ</stp>
        <stp>140</stp>
        <stp>2019-09-30</stp>
        <stp>1</stp>
        <tr r="L124" s="3"/>
        <tr r="L124" s="3"/>
      </tp>
      <tp>
        <v>1379550120.8900001</v>
        <stp/>
        <stp>EM_S_STM07_BS</stp>
        <stp>4</stp>
        <stp>300500.SZ</stp>
        <stp>140</stp>
        <stp>2019-09-30</stp>
        <stp>1</stp>
        <tr r="L1898" s="3"/>
        <tr r="L1898" s="3"/>
      </tp>
      <tp>
        <v>4347350057.71</v>
        <stp/>
        <stp>EM_S_STM07_BS</stp>
        <stp>4</stp>
        <stp>002530.SZ</stp>
        <stp>140</stp>
        <stp>2019-09-30</stp>
        <stp>1</stp>
        <tr r="L987" s="3"/>
        <tr r="L987" s="3"/>
      </tp>
      <tp>
        <v>1599328016.49</v>
        <stp/>
        <stp>EM_S_STM07_BS</stp>
        <stp>4</stp>
        <stp>000529.SZ</stp>
        <stp>140</stp>
        <stp>2019-09-30</stp>
        <stp>1</stp>
        <tr r="L123" s="3"/>
        <tr r="L123" s="3"/>
      </tp>
      <tp>
        <v>774433941.02999997</v>
        <stp/>
        <stp>EM_S_STM07_BS</stp>
        <stp>4</stp>
        <stp>300519.SZ</stp>
        <stp>140</stp>
        <stp>2019-09-30</stp>
        <stp>1</stp>
        <tr r="L1917" s="3"/>
        <tr r="L1917" s="3"/>
      </tp>
      <tp>
        <v>1351795090.6199999</v>
        <stp/>
        <stp>EM_S_STM07_BS</stp>
        <stp>4</stp>
        <stp>002529.SZ</stp>
        <stp>140</stp>
        <stp>2019-09-30</stp>
        <stp>1</stp>
        <tr r="L986" s="3"/>
        <tr r="L986" s="3"/>
      </tp>
      <tp>
        <v>10137288809.33</v>
        <stp/>
        <stp>EM_S_STM07_BS</stp>
        <stp>4</stp>
        <stp>000528.SZ</stp>
        <stp>140</stp>
        <stp>2019-09-30</stp>
        <stp>1</stp>
        <tr r="L122" s="3"/>
        <tr r="L122" s="3"/>
      </tp>
      <tp>
        <v>1112171824.8099999</v>
        <stp/>
        <stp>EM_S_STM07_BS</stp>
        <stp>4</stp>
        <stp>300518.SZ</stp>
        <stp>140</stp>
        <stp>2019-09-30</stp>
        <stp>1</stp>
        <tr r="L1916" s="3"/>
        <tr r="L1916" s="3"/>
      </tp>
      <tp>
        <v>3730794048.48</v>
        <stp/>
        <stp>EM_S_STM07_BS</stp>
        <stp>4</stp>
        <stp>002528.SZ</stp>
        <stp>140</stp>
        <stp>2019-09-30</stp>
        <stp>1</stp>
        <tr r="L985" s="3"/>
        <tr r="L985" s="3"/>
      </tp>
      <tp>
        <v>705760186.88</v>
        <stp/>
        <stp>EM_S_STM07_BS</stp>
        <stp>4</stp>
        <stp>300517.SZ</stp>
        <stp>140</stp>
        <stp>2019-09-30</stp>
        <stp>1</stp>
        <tr r="L1915" s="3"/>
        <tr r="L1915" s="3"/>
      </tp>
      <tp>
        <v>2666107422.0700002</v>
        <stp/>
        <stp>EM_S_STM07_BS</stp>
        <stp>4</stp>
        <stp>002527.SZ</stp>
        <stp>140</stp>
        <stp>2019-09-30</stp>
        <stp>1</stp>
        <tr r="L984" s="3"/>
        <tr r="L984" s="3"/>
      </tp>
      <tp>
        <v>144582522.52000001</v>
        <stp/>
        <stp>EM_S_STM07_BS</stp>
        <stp>4</stp>
        <stp>000526.SZ</stp>
        <stp>140</stp>
        <stp>2019-09-30</stp>
        <stp>1</stp>
        <tr r="L121" s="3"/>
        <tr r="L121" s="3"/>
      </tp>
      <tp>
        <v>1045730057.83</v>
        <stp/>
        <stp>EM_S_STM07_BS</stp>
        <stp>4</stp>
        <stp>300516.SZ</stp>
        <stp>140</stp>
        <stp>2019-09-30</stp>
        <stp>1</stp>
        <tr r="L1914" s="3"/>
        <tr r="L1914" s="3"/>
      </tp>
      <tp>
        <v>2610489251.5599999</v>
        <stp/>
        <stp>EM_S_STM07_BS</stp>
        <stp>4</stp>
        <stp>002526.SZ</stp>
        <stp>140</stp>
        <stp>2019-09-30</stp>
        <stp>1</stp>
        <tr r="L983" s="3"/>
        <tr r="L983" s="3"/>
      </tp>
      <tp>
        <v>4845185014.4799995</v>
        <stp/>
        <stp>EM_S_STM07_BS</stp>
        <stp>4</stp>
        <stp>000525.SZ</stp>
        <stp>140</stp>
        <stp>2019-09-30</stp>
        <stp>1</stp>
        <tr r="L120" s="3"/>
        <tr r="L120" s="3"/>
      </tp>
      <tp>
        <v>492039639.41000003</v>
        <stp/>
        <stp>EM_S_STM07_BS</stp>
        <stp>4</stp>
        <stp>300515.SZ</stp>
        <stp>140</stp>
        <stp>2019-09-30</stp>
        <stp>1</stp>
        <tr r="L1913" s="3"/>
        <tr r="L1913" s="3"/>
      </tp>
      <tp>
        <v>2645456176.7399998</v>
        <stp/>
        <stp>EM_S_STM07_BS</stp>
        <stp>4</stp>
        <stp>000524.SZ</stp>
        <stp>140</stp>
        <stp>2019-09-30</stp>
        <stp>1</stp>
        <tr r="L119" s="3"/>
        <tr r="L119" s="3"/>
      </tp>
      <tp>
        <v>539536962.86000001</v>
        <stp/>
        <stp>EM_S_STM07_BS</stp>
        <stp>4</stp>
        <stp>300514.SZ</stp>
        <stp>140</stp>
        <stp>2019-09-30</stp>
        <stp>1</stp>
        <tr r="L1912" s="3"/>
        <tr r="L1912" s="3"/>
      </tp>
      <tp>
        <v>935228468.02999997</v>
        <stp/>
        <stp>EM_S_STM07_BS</stp>
        <stp>4</stp>
        <stp>002524.SZ</stp>
        <stp>140</stp>
        <stp>2019-09-30</stp>
        <stp>1</stp>
        <tr r="L982" s="3"/>
        <tr r="L982" s="3"/>
      </tp>
      <tp>
        <v>1952489543.3599999</v>
        <stp/>
        <stp>EM_S_STM07_BS</stp>
        <stp>4</stp>
        <stp>000523.SZ</stp>
        <stp>140</stp>
        <stp>2019-09-30</stp>
        <stp>1</stp>
        <tr r="L118" s="3"/>
        <tr r="L118" s="3"/>
      </tp>
      <tp>
        <v>2393422594.5900002</v>
        <stp/>
        <stp>EM_S_STM07_BS</stp>
        <stp>4</stp>
        <stp>300513.SZ</stp>
        <stp>140</stp>
        <stp>2019-09-30</stp>
        <stp>1</stp>
        <tr r="L1911" s="3"/>
        <tr r="L1911" s="3"/>
      </tp>
      <tp>
        <v>2078901818.0699999</v>
        <stp/>
        <stp>EM_S_STM07_BS</stp>
        <stp>4</stp>
        <stp>002523.SZ</stp>
        <stp>140</stp>
        <stp>2019-09-30</stp>
        <stp>1</stp>
        <tr r="L981" s="3"/>
        <tr r="L981" s="3"/>
      </tp>
      <tp>
        <v>1390095964.75</v>
        <stp/>
        <stp>EM_S_STM07_BS</stp>
        <stp>4</stp>
        <stp>300512.SZ</stp>
        <stp>140</stp>
        <stp>2019-09-30</stp>
        <stp>1</stp>
        <tr r="L1910" s="3"/>
        <tr r="L1910" s="3"/>
      </tp>
      <tp>
        <v>1828317280.3499999</v>
        <stp/>
        <stp>EM_S_STM07_BS</stp>
        <stp>4</stp>
        <stp>002522.SZ</stp>
        <stp>140</stp>
        <stp>2019-09-30</stp>
        <stp>1</stp>
        <tr r="L980" s="3"/>
        <tr r="L980" s="3"/>
      </tp>
      <tp>
        <v>5028249585.2700005</v>
        <stp/>
        <stp>EM_S_STM07_BS</stp>
        <stp>4</stp>
        <stp>000521.SZ</stp>
        <stp>140</stp>
        <stp>2019-09-30</stp>
        <stp>1</stp>
        <tr r="L117" s="3"/>
        <tr r="L117" s="3"/>
      </tp>
      <tp>
        <v>1630704806.4300001</v>
        <stp/>
        <stp>EM_S_STM07_BS</stp>
        <stp>4</stp>
        <stp>300511.SZ</stp>
        <stp>140</stp>
        <stp>2019-09-30</stp>
        <stp>1</stp>
        <tr r="L1909" s="3"/>
        <tr r="L1909" s="3"/>
      </tp>
      <tp>
        <v>3442973970.4899998</v>
        <stp/>
        <stp>EM_S_STM07_BS</stp>
        <stp>4</stp>
        <stp>002521.SZ</stp>
        <stp>140</stp>
        <stp>2019-09-30</stp>
        <stp>1</stp>
        <tr r="L979" s="3"/>
        <tr r="L979" s="3"/>
      </tp>
      <tp>
        <v>406338116.32999998</v>
        <stp/>
        <stp>EM_S_STM07_BS</stp>
        <stp>4</stp>
        <stp>000520.SZ</stp>
        <stp>140</stp>
        <stp>2019-09-30</stp>
        <stp>1</stp>
        <tr r="L116" s="3"/>
        <tr r="L116" s="3"/>
      </tp>
      <tp>
        <v>4164498160.0799999</v>
        <stp/>
        <stp>EM_S_STM07_BS</stp>
        <stp>4</stp>
        <stp>300510.SZ</stp>
        <stp>140</stp>
        <stp>2019-09-30</stp>
        <stp>1</stp>
        <tr r="L1908" s="3"/>
        <tr r="L1908" s="3"/>
      </tp>
      <tp>
        <v>2767731004.5999999</v>
        <stp/>
        <stp>EM_S_STM07_BS</stp>
        <stp>4</stp>
        <stp>002520.SZ</stp>
        <stp>140</stp>
        <stp>2019-09-30</stp>
        <stp>1</stp>
        <tr r="L978" s="3"/>
        <tr r="L978" s="3"/>
      </tp>
      <tp>
        <v>8092982220.0600004</v>
        <stp/>
        <stp>EM_S_STM07_BS</stp>
        <stp>4</stp>
        <stp>000519.SZ</stp>
        <stp>140</stp>
        <stp>2019-09-30</stp>
        <stp>1</stp>
        <tr r="L115" s="3"/>
        <tr r="L115" s="3"/>
      </tp>
      <tp>
        <v>1973891126.49</v>
        <stp/>
        <stp>EM_S_STM07_BS</stp>
        <stp>4</stp>
        <stp>300529.SZ</stp>
        <stp>140</stp>
        <stp>2019-09-30</stp>
        <stp>1</stp>
        <tr r="L1926" s="3"/>
        <tr r="L1926" s="3"/>
      </tp>
      <tp>
        <v>2542475993.3499999</v>
        <stp/>
        <stp>EM_S_STM07_BS</stp>
        <stp>4</stp>
        <stp>002519.SZ</stp>
        <stp>140</stp>
        <stp>2019-09-30</stp>
        <stp>1</stp>
        <tr r="L977" s="3"/>
        <tr r="L977" s="3"/>
      </tp>
      <tp>
        <v>608673967.40999997</v>
        <stp/>
        <stp>EM_S_STM07_BS</stp>
        <stp>4</stp>
        <stp>000518.SZ</stp>
        <stp>140</stp>
        <stp>2019-09-30</stp>
        <stp>1</stp>
        <tr r="L114" s="3"/>
        <tr r="L114" s="3"/>
      </tp>
      <tp>
        <v>1321874879.97</v>
        <stp/>
        <stp>EM_S_STM07_BS</stp>
        <stp>4</stp>
        <stp>300528.SZ</stp>
        <stp>140</stp>
        <stp>2019-09-30</stp>
        <stp>1</stp>
        <tr r="L1925" s="3"/>
        <tr r="L1925" s="3"/>
      </tp>
      <tp>
        <v>2532543144.7199998</v>
        <stp/>
        <stp>EM_S_STM07_BS</stp>
        <stp>4</stp>
        <stp>002518.SZ</stp>
        <stp>140</stp>
        <stp>2019-09-30</stp>
        <stp>1</stp>
        <tr r="L976" s="3"/>
        <tr r="L976" s="3"/>
      </tp>
      <tp>
        <v>5498731351.04</v>
        <stp/>
        <stp>EM_S_STM07_BS</stp>
        <stp>4</stp>
        <stp>000517.SZ</stp>
        <stp>140</stp>
        <stp>2019-09-30</stp>
        <stp>1</stp>
        <tr r="L113" s="3"/>
        <tr r="L113" s="3"/>
      </tp>
      <tp>
        <v>2074412155.0599999</v>
        <stp/>
        <stp>EM_S_STM07_BS</stp>
        <stp>4</stp>
        <stp>300527.SZ</stp>
        <stp>140</stp>
        <stp>2019-09-30</stp>
        <stp>1</stp>
        <tr r="L1924" s="3"/>
        <tr r="L1924" s="3"/>
      </tp>
      <tp>
        <v>4920674496.5200005</v>
        <stp/>
        <stp>EM_S_STM07_BS</stp>
        <stp>4</stp>
        <stp>002517.SZ</stp>
        <stp>140</stp>
        <stp>2019-09-30</stp>
        <stp>1</stp>
        <tr r="L975" s="3"/>
        <tr r="L975" s="3"/>
      </tp>
      <tp>
        <v>5341006739.5799999</v>
        <stp/>
        <stp>EM_S_STM07_BS</stp>
        <stp>4</stp>
        <stp>000516.SZ</stp>
        <stp>140</stp>
        <stp>2019-09-30</stp>
        <stp>1</stp>
        <tr r="L112" s="3"/>
        <tr r="L112" s="3"/>
      </tp>
      <tp>
        <v>564477054.78999996</v>
        <stp/>
        <stp>EM_S_STM07_BS</stp>
        <stp>4</stp>
        <stp>300526.SZ</stp>
        <stp>140</stp>
        <stp>2019-09-30</stp>
        <stp>1</stp>
        <tr r="L1923" s="3"/>
        <tr r="L1923" s="3"/>
      </tp>
      <tp>
        <v>3553579556.6500001</v>
        <stp/>
        <stp>EM_S_STM07_BS</stp>
        <stp>4</stp>
        <stp>002516.SZ</stp>
        <stp>140</stp>
        <stp>2019-09-30</stp>
        <stp>1</stp>
        <tr r="L974" s="3"/>
        <tr r="L974" s="3"/>
      </tp>
      <tp>
        <v>1063356319.8099999</v>
        <stp/>
        <stp>EM_S_STM07_BS</stp>
        <stp>4</stp>
        <stp>300525.SZ</stp>
        <stp>140</stp>
        <stp>2019-09-30</stp>
        <stp>1</stp>
        <tr r="L1922" s="3"/>
        <tr r="L1922" s="3"/>
      </tp>
      <tp>
        <v>1327682842.5999999</v>
        <stp/>
        <stp>EM_S_STM07_BS</stp>
        <stp>4</stp>
        <stp>002515.SZ</stp>
        <stp>140</stp>
        <stp>2019-09-30</stp>
        <stp>1</stp>
        <tr r="L973" s="3"/>
        <tr r="L973" s="3"/>
      </tp>
      <tp>
        <v>3003987650.1500001</v>
        <stp/>
        <stp>EM_S_STM07_BS</stp>
        <stp>4</stp>
        <stp>000514.SZ</stp>
        <stp>140</stp>
        <stp>2019-09-30</stp>
        <stp>1</stp>
        <tr r="L111" s="3"/>
        <tr r="L111" s="3"/>
      </tp>
      <tp>
        <v>1023024170.5599999</v>
        <stp/>
        <stp>EM_S_STM07_BS</stp>
        <stp>4</stp>
        <stp>002514.SZ</stp>
        <stp>140</stp>
        <stp>2019-09-30</stp>
        <stp>1</stp>
        <tr r="L972" s="3"/>
        <tr r="L972" s="3"/>
      </tp>
      <tp>
        <v>10860270470.02</v>
        <stp/>
        <stp>EM_S_STM07_BS</stp>
        <stp>4</stp>
        <stp>000513.SZ</stp>
        <stp>140</stp>
        <stp>2019-09-30</stp>
        <stp>1</stp>
        <tr r="L110" s="3"/>
        <tr r="L110" s="3"/>
      </tp>
      <tp>
        <v>1427080623.0699999</v>
        <stp/>
        <stp>EM_S_STM07_BS</stp>
        <stp>4</stp>
        <stp>300523.SZ</stp>
        <stp>140</stp>
        <stp>2019-09-30</stp>
        <stp>1</stp>
        <tr r="L1921" s="3"/>
        <tr r="L1921" s="3"/>
      </tp>
      <tp>
        <v>1682957894.4400001</v>
        <stp/>
        <stp>EM_S_STM07_BS</stp>
        <stp>4</stp>
        <stp>002513.SZ</stp>
        <stp>140</stp>
        <stp>2019-09-30</stp>
        <stp>1</stp>
        <tr r="L971" s="3"/>
        <tr r="L971" s="3"/>
      </tp>
      <tp>
        <v>634723753.87</v>
        <stp/>
        <stp>EM_S_STM07_BS</stp>
        <stp>4</stp>
        <stp>300522.SZ</stp>
        <stp>140</stp>
        <stp>2019-09-30</stp>
        <stp>1</stp>
        <tr r="L1920" s="3"/>
        <tr r="L1920" s="3"/>
      </tp>
      <tp>
        <v>1453861546.27</v>
        <stp/>
        <stp>EM_S_STM07_BS</stp>
        <stp>4</stp>
        <stp>002512.SZ</stp>
        <stp>140</stp>
        <stp>2019-09-30</stp>
        <stp>1</stp>
        <tr r="L970" s="3"/>
        <tr r="L970" s="3"/>
      </tp>
      <tp>
        <v>518541908.31</v>
        <stp/>
        <stp>EM_S_STM07_BS</stp>
        <stp>4</stp>
        <stp>300521.SZ</stp>
        <stp>140</stp>
        <stp>2019-09-30</stp>
        <stp>1</stp>
        <tr r="L1919" s="3"/>
        <tr r="L1919" s="3"/>
      </tp>
      <tp>
        <v>3821591907.8099999</v>
        <stp/>
        <stp>EM_S_STM07_BS</stp>
        <stp>4</stp>
        <stp>002511.SZ</stp>
        <stp>140</stp>
        <stp>2019-09-30</stp>
        <stp>1</stp>
        <tr r="L969" s="3"/>
        <tr r="L969" s="3"/>
      </tp>
      <tp>
        <v>979023644.98000002</v>
        <stp/>
        <stp>EM_S_STM07_BS</stp>
        <stp>4</stp>
        <stp>000510.SZ</stp>
        <stp>140</stp>
        <stp>2019-09-30</stp>
        <stp>1</stp>
        <tr r="L109" s="3"/>
        <tr r="L109" s="3"/>
      </tp>
      <tp>
        <v>1338921850.53</v>
        <stp/>
        <stp>EM_S_STM07_BS</stp>
        <stp>4</stp>
        <stp>300520.SZ</stp>
        <stp>140</stp>
        <stp>2019-09-30</stp>
        <stp>1</stp>
        <tr r="L1918" s="3"/>
        <tr r="L1918" s="3"/>
      </tp>
      <tp>
        <v>2683555765.02</v>
        <stp/>
        <stp>EM_S_STM07_BS</stp>
        <stp>4</stp>
        <stp>002510.SZ</stp>
        <stp>140</stp>
        <stp>2019-09-30</stp>
        <stp>1</stp>
        <tr r="L968" s="3"/>
        <tr r="L968" s="3"/>
      </tp>
      <tp>
        <v>43122397.159999996</v>
        <stp/>
        <stp>EM_S_STM07_BS</stp>
        <stp>4</stp>
        <stp>000509.SZ</stp>
        <stp>140</stp>
        <stp>2019-09-30</stp>
        <stp>1</stp>
        <tr r="L108" s="3"/>
        <tr r="L108" s="3"/>
      </tp>
      <tp>
        <v>486035922.73000002</v>
        <stp/>
        <stp>EM_S_STM07_BS</stp>
        <stp>4</stp>
        <stp>300539.SZ</stp>
        <stp>140</stp>
        <stp>2019-09-30</stp>
        <stp>1</stp>
        <tr r="L1936" s="3"/>
        <tr r="L1936" s="3"/>
      </tp>
      <tp>
        <v>4384213956.0100002</v>
        <stp/>
        <stp>EM_S_STM07_BS</stp>
        <stp>4</stp>
        <stp>002509.SZ</stp>
        <stp>140</stp>
        <stp>2019-09-30</stp>
        <stp>1</stp>
        <tr r="L967" s="3"/>
        <tr r="L967" s="3"/>
      </tp>
      <tp>
        <v>441494693.72000003</v>
        <stp/>
        <stp>EM_S_STM07_BS</stp>
        <stp>4</stp>
        <stp>300538.SZ</stp>
        <stp>140</stp>
        <stp>2019-09-30</stp>
        <stp>1</stp>
        <tr r="L1935" s="3"/>
        <tr r="L1935" s="3"/>
      </tp>
      <tp>
        <v>6375359070.29</v>
        <stp/>
        <stp>EM_S_STM07_BS</stp>
        <stp>4</stp>
        <stp>002508.SZ</stp>
        <stp>140</stp>
        <stp>2019-09-30</stp>
        <stp>1</stp>
        <tr r="L966" s="3"/>
        <tr r="L966" s="3"/>
      </tp>
      <tp>
        <v>5269964761.4300003</v>
        <stp/>
        <stp>EM_S_STM07_BS</stp>
        <stp>4</stp>
        <stp>000507.SZ</stp>
        <stp>140</stp>
        <stp>2019-09-30</stp>
        <stp>1</stp>
        <tr r="L107" s="3"/>
        <tr r="L107" s="3"/>
      </tp>
      <tp>
        <v>1331090707.27</v>
        <stp/>
        <stp>EM_S_STM07_BS</stp>
        <stp>4</stp>
        <stp>300537.SZ</stp>
        <stp>140</stp>
        <stp>2019-09-30</stp>
        <stp>1</stp>
        <tr r="L1934" s="3"/>
        <tr r="L1934" s="3"/>
      </tp>
      <tp>
        <v>2783982205.54</v>
        <stp/>
        <stp>EM_S_STM07_BS</stp>
        <stp>4</stp>
        <stp>002507.SZ</stp>
        <stp>140</stp>
        <stp>2019-09-30</stp>
        <stp>1</stp>
        <tr r="L965" s="3"/>
        <tr r="L965" s="3"/>
      </tp>
      <tp>
        <v>1041128037.13</v>
        <stp/>
        <stp>EM_S_STM07_BS</stp>
        <stp>4</stp>
        <stp>000506.SZ</stp>
        <stp>140</stp>
        <stp>2019-09-30</stp>
        <stp>1</stp>
        <tr r="L106" s="3"/>
        <tr r="L106" s="3"/>
      </tp>
      <tp>
        <v>604299515.21000004</v>
        <stp/>
        <stp>EM_S_STM07_BS</stp>
        <stp>4</stp>
        <stp>300536.SZ</stp>
        <stp>140</stp>
        <stp>2019-09-30</stp>
        <stp>1</stp>
        <tr r="L1933" s="3"/>
        <tr r="L1933" s="3"/>
      </tp>
      <tp>
        <v>4312561366.7799997</v>
        <stp/>
        <stp>EM_S_STM07_BS</stp>
        <stp>4</stp>
        <stp>002506.SZ</stp>
        <stp>140</stp>
        <stp>2019-09-30</stp>
        <stp>1</stp>
        <tr r="L964" s="3"/>
        <tr r="L964" s="3"/>
      </tp>
      <tp>
        <v>2358063029.9000001</v>
        <stp/>
        <stp>EM_S_STM07_BS</stp>
        <stp>4</stp>
        <stp>000505.SZ</stp>
        <stp>140</stp>
        <stp>2019-09-30</stp>
        <stp>1</stp>
        <tr r="L105" s="3"/>
        <tr r="L105" s="3"/>
      </tp>
      <tp>
        <v>739231580.96000004</v>
        <stp/>
        <stp>EM_S_STM07_BS</stp>
        <stp>4</stp>
        <stp>300535.SZ</stp>
        <stp>140</stp>
        <stp>2019-09-30</stp>
        <stp>1</stp>
        <tr r="L1932" s="3"/>
        <tr r="L1932" s="3"/>
      </tp>
      <tp>
        <v>4563445351.0799999</v>
        <stp/>
        <stp>EM_S_STM07_BS</stp>
        <stp>4</stp>
        <stp>002505.SZ</stp>
        <stp>140</stp>
        <stp>2019-09-30</stp>
        <stp>1</stp>
        <tr r="L963" s="3"/>
        <tr r="L963" s="3"/>
      </tp>
      <tp>
        <v>-30449741</v>
        <stp/>
        <stp>EM_S_STM07_BS</stp>
        <stp>4</stp>
        <stp>000504.SZ</stp>
        <stp>140</stp>
        <stp>2019-09-30</stp>
        <stp>1</stp>
        <tr r="L104" s="3"/>
        <tr r="L104" s="3"/>
      </tp>
      <tp>
        <v>723241006.59000003</v>
        <stp/>
        <stp>EM_S_STM07_BS</stp>
        <stp>4</stp>
        <stp>300534.SZ</stp>
        <stp>140</stp>
        <stp>2019-09-30</stp>
        <stp>1</stp>
        <tr r="L1931" s="3"/>
        <tr r="L1931" s="3"/>
      </tp>
      <tp>
        <v>858877929.74000001</v>
        <stp/>
        <stp>EM_S_STM07_BS</stp>
        <stp>4</stp>
        <stp>002504.SZ</stp>
        <stp>140</stp>
        <stp>2019-09-30</stp>
        <stp>1</stp>
        <tr r="L962" s="3"/>
        <tr r="L962" s="3"/>
      </tp>
      <tp>
        <v>1060826174.04</v>
        <stp/>
        <stp>EM_S_STM07_BS</stp>
        <stp>4</stp>
        <stp>000503.SZ</stp>
        <stp>140</stp>
        <stp>2019-09-30</stp>
        <stp>1</stp>
        <tr r="L103" s="3"/>
        <tr r="L103" s="3"/>
      </tp>
      <tp>
        <v>1646448871.3800001</v>
        <stp/>
        <stp>EM_S_STM07_BS</stp>
        <stp>4</stp>
        <stp>300533.SZ</stp>
        <stp>140</stp>
        <stp>2019-09-30</stp>
        <stp>1</stp>
        <tr r="L1930" s="3"/>
        <tr r="L1930" s="3"/>
      </tp>
      <tp>
        <v>5561759617.9799995</v>
        <stp/>
        <stp>EM_S_STM07_BS</stp>
        <stp>4</stp>
        <stp>002503.SZ</stp>
        <stp>140</stp>
        <stp>2019-09-30</stp>
        <stp>1</stp>
        <tr r="L961" s="3"/>
        <tr r="L961" s="3"/>
      </tp>
      <tp>
        <v>204666619.59999999</v>
        <stp/>
        <stp>EM_S_STM07_BS</stp>
        <stp>4</stp>
        <stp>000502.SZ</stp>
        <stp>140</stp>
        <stp>2019-09-30</stp>
        <stp>1</stp>
        <tr r="L102" s="3"/>
        <tr r="L102" s="3"/>
      </tp>
      <tp>
        <v>758716002.69000006</v>
        <stp/>
        <stp>EM_S_STM07_BS</stp>
        <stp>4</stp>
        <stp>300532.SZ</stp>
        <stp>140</stp>
        <stp>2019-09-30</stp>
        <stp>1</stp>
        <tr r="L1929" s="3"/>
        <tr r="L1929" s="3"/>
      </tp>
      <tp>
        <v>1669627195.6800001</v>
        <stp/>
        <stp>EM_S_STM07_BS</stp>
        <stp>4</stp>
        <stp>002502.SZ</stp>
        <stp>140</stp>
        <stp>2019-09-30</stp>
        <stp>1</stp>
        <tr r="L960" s="3"/>
        <tr r="L960" s="3"/>
      </tp>
      <tp>
        <v>9045259487.6700001</v>
        <stp/>
        <stp>EM_S_STM07_BS</stp>
        <stp>4</stp>
        <stp>000501.SZ</stp>
        <stp>140</stp>
        <stp>2019-09-30</stp>
        <stp>1</stp>
        <tr r="L101" s="3"/>
        <tr r="L101" s="3"/>
      </tp>
      <tp>
        <v>775379959.94000006</v>
        <stp/>
        <stp>EM_S_STM07_BS</stp>
        <stp>4</stp>
        <stp>300531.SZ</stp>
        <stp>140</stp>
        <stp>2019-09-30</stp>
        <stp>1</stp>
        <tr r="L1928" s="3"/>
        <tr r="L1928" s="3"/>
      </tp>
      <tp>
        <v>2768783467.9699998</v>
        <stp/>
        <stp>EM_S_STM07_BS</stp>
        <stp>4</stp>
        <stp>002501.SZ</stp>
        <stp>140</stp>
        <stp>2019-09-30</stp>
        <stp>1</stp>
        <tr r="L959" s="3"/>
        <tr r="L959" s="3"/>
      </tp>
      <tp>
        <v>518488405.25999999</v>
        <stp/>
        <stp>EM_S_STM07_BS</stp>
        <stp>4</stp>
        <stp>300530.SZ</stp>
        <stp>140</stp>
        <stp>2019-09-30</stp>
        <stp>1</stp>
        <tr r="L1927" s="3"/>
        <tr r="L1927" s="3"/>
      </tp>
      <tp>
        <v>12672268546</v>
        <stp/>
        <stp>EM_S_STM07_BS</stp>
        <stp>4</stp>
        <stp>002500.SZ</stp>
        <stp>140</stp>
        <stp>2019-09-30</stp>
        <stp>1</stp>
        <tr r="L958" s="3"/>
        <tr r="L958" s="3"/>
      </tp>
      <tp>
        <v>504875932.13999999</v>
        <stp/>
        <stp>EM_S_STM07_BS</stp>
        <stp>4</stp>
        <stp>300549.SZ</stp>
        <stp>140</stp>
        <stp>2019-09-30</stp>
        <stp>1</stp>
        <tr r="L1945" s="3"/>
        <tr r="L1945" s="3"/>
      </tp>
      <tp>
        <v>1102201845.9000001</v>
        <stp/>
        <stp>EM_S_STM07_BS</stp>
        <stp>4</stp>
        <stp>002579.SZ</stp>
        <stp>140</stp>
        <stp>2019-09-30</stp>
        <stp>1</stp>
        <tr r="L1036" s="3"/>
        <tr r="L1036" s="3"/>
      </tp>
      <tp>
        <v>616115091.63999999</v>
        <stp/>
        <stp>EM_S_STM07_BS</stp>
        <stp>4</stp>
        <stp>300548.SZ</stp>
        <stp>140</stp>
        <stp>2019-09-30</stp>
        <stp>1</stp>
        <tr r="L1944" s="3"/>
        <tr r="L1944" s="3"/>
      </tp>
      <tp>
        <v>1409915318.1900001</v>
        <stp/>
        <stp>EM_S_STM07_BS</stp>
        <stp>4</stp>
        <stp>002578.SZ</stp>
        <stp>140</stp>
        <stp>2019-09-30</stp>
        <stp>1</stp>
        <tr r="L1035" s="3"/>
        <tr r="L1035" s="3"/>
      </tp>
      <tp>
        <v>805257566.36000001</v>
        <stp/>
        <stp>EM_S_STM07_BS</stp>
        <stp>4</stp>
        <stp>300547.SZ</stp>
        <stp>140</stp>
        <stp>2019-09-30</stp>
        <stp>1</stp>
        <tr r="L1943" s="3"/>
        <tr r="L1943" s="3"/>
      </tp>
      <tp>
        <v>1172942148.8699999</v>
        <stp/>
        <stp>EM_S_STM07_BS</stp>
        <stp>4</stp>
        <stp>002577.SZ</stp>
        <stp>140</stp>
        <stp>2019-09-30</stp>
        <stp>1</stp>
        <tr r="L1034" s="3"/>
        <tr r="L1034" s="3"/>
      </tp>
      <tp>
        <v>1110496533.4400001</v>
        <stp/>
        <stp>EM_S_STM07_BS</stp>
        <stp>4</stp>
        <stp>000576.SZ</stp>
        <stp>140</stp>
        <stp>2019-09-30</stp>
        <stp>1</stp>
        <tr r="L162" s="3"/>
        <tr r="L162" s="3"/>
      </tp>
      <tp>
        <v>807379364.35000002</v>
        <stp/>
        <stp>EM_S_STM07_BS</stp>
        <stp>4</stp>
        <stp>300546.SZ</stp>
        <stp>140</stp>
        <stp>2019-09-30</stp>
        <stp>1</stp>
        <tr r="L1942" s="3"/>
        <tr r="L1942" s="3"/>
      </tp>
      <tp>
        <v>889775190.82000005</v>
        <stp/>
        <stp>EM_S_STM07_BS</stp>
        <stp>4</stp>
        <stp>002576.SZ</stp>
        <stp>140</stp>
        <stp>2019-09-30</stp>
        <stp>1</stp>
        <tr r="L1033" s="3"/>
        <tr r="L1033" s="3"/>
      </tp>
      <tp>
        <v>642777715.83000004</v>
        <stp/>
        <stp>EM_S_STM07_BS</stp>
        <stp>4</stp>
        <stp>300545.SZ</stp>
        <stp>140</stp>
        <stp>2019-09-30</stp>
        <stp>1</stp>
        <tr r="L1941" s="3"/>
        <tr r="L1941" s="3"/>
      </tp>
      <tp>
        <v>877933791.79999995</v>
        <stp/>
        <stp>EM_S_STM07_BS</stp>
        <stp>4</stp>
        <stp>002575.SZ</stp>
        <stp>140</stp>
        <stp>2019-09-30</stp>
        <stp>1</stp>
        <tr r="L1032" s="3"/>
        <tr r="L1032" s="3"/>
      </tp>
      <tp>
        <v>3263615764.73</v>
        <stp/>
        <stp>EM_S_STM07_BS</stp>
        <stp>4</stp>
        <stp>002574.SZ</stp>
        <stp>140</stp>
        <stp>2019-09-30</stp>
        <stp>1</stp>
        <tr r="L1031" s="3"/>
        <tr r="L1031" s="3"/>
      </tp>
      <tp>
        <v>1795333692.6900001</v>
        <stp/>
        <stp>EM_S_STM07_BS</stp>
        <stp>4</stp>
        <stp>000573.SZ</stp>
        <stp>140</stp>
        <stp>2019-09-30</stp>
        <stp>1</stp>
        <tr r="L161" s="3"/>
        <tr r="L161" s="3"/>
      </tp>
      <tp>
        <v>729588355.53999996</v>
        <stp/>
        <stp>EM_S_STM07_BS</stp>
        <stp>4</stp>
        <stp>300543.SZ</stp>
        <stp>140</stp>
        <stp>2019-09-30</stp>
        <stp>1</stp>
        <tr r="L1940" s="3"/>
        <tr r="L1940" s="3"/>
      </tp>
      <tp>
        <v>4870787050.2700005</v>
        <stp/>
        <stp>EM_S_STM07_BS</stp>
        <stp>4</stp>
        <stp>002573.SZ</stp>
        <stp>140</stp>
        <stp>2019-09-30</stp>
        <stp>1</stp>
        <tr r="L1030" s="3"/>
        <tr r="L1030" s="3"/>
      </tp>
      <tp>
        <v>4671238861.9499998</v>
        <stp/>
        <stp>EM_S_STM07_BS</stp>
        <stp>4</stp>
        <stp>000572.SZ</stp>
        <stp>140</stp>
        <stp>2019-09-30</stp>
        <stp>1</stp>
        <tr r="L160" s="3"/>
        <tr r="L160" s="3"/>
      </tp>
      <tp>
        <v>640544872.03999996</v>
        <stp/>
        <stp>EM_S_STM07_BS</stp>
        <stp>4</stp>
        <stp>300542.SZ</stp>
        <stp>140</stp>
        <stp>2019-09-30</stp>
        <stp>1</stp>
        <tr r="L1939" s="3"/>
        <tr r="L1939" s="3"/>
      </tp>
      <tp>
        <v>5082291536.8900003</v>
        <stp/>
        <stp>EM_S_STM07_BS</stp>
        <stp>4</stp>
        <stp>002572.SZ</stp>
        <stp>140</stp>
        <stp>2019-09-30</stp>
        <stp>1</stp>
        <tr r="L1029" s="3"/>
        <tr r="L1029" s="3"/>
      </tp>
      <tp>
        <v>1210914652.71</v>
        <stp/>
        <stp>EM_S_STM07_BS</stp>
        <stp>4</stp>
        <stp>000571.SZ</stp>
        <stp>140</stp>
        <stp>2019-09-30</stp>
        <stp>1</stp>
        <tr r="L159" s="3"/>
        <tr r="L159" s="3"/>
      </tp>
      <tp>
        <v>822224193.36000001</v>
        <stp/>
        <stp>EM_S_STM07_BS</stp>
        <stp>4</stp>
        <stp>300541.SZ</stp>
        <stp>140</stp>
        <stp>2019-09-30</stp>
        <stp>1</stp>
        <tr r="L1938" s="3"/>
        <tr r="L1938" s="3"/>
      </tp>
      <tp>
        <v>1459619810.71</v>
        <stp/>
        <stp>EM_S_STM07_BS</stp>
        <stp>4</stp>
        <stp>002571.SZ</stp>
        <stp>140</stp>
        <stp>2019-09-30</stp>
        <stp>1</stp>
        <tr r="L1028" s="3"/>
        <tr r="L1028" s="3"/>
      </tp>
      <tp>
        <v>2080307118.49</v>
        <stp/>
        <stp>EM_S_STM07_BS</stp>
        <stp>4</stp>
        <stp>000570.SZ</stp>
        <stp>140</stp>
        <stp>2019-09-30</stp>
        <stp>1</stp>
        <tr r="L158" s="3"/>
        <tr r="L158" s="3"/>
      </tp>
      <tp>
        <v>560460337.92999995</v>
        <stp/>
        <stp>EM_S_STM07_BS</stp>
        <stp>4</stp>
        <stp>300540.SZ</stp>
        <stp>140</stp>
        <stp>2019-09-30</stp>
        <stp>1</stp>
        <tr r="L1937" s="3"/>
        <tr r="L1937" s="3"/>
      </tp>
      <tp>
        <v>1684541453.79</v>
        <stp/>
        <stp>EM_S_STM07_BS</stp>
        <stp>4</stp>
        <stp>002570.SZ</stp>
        <stp>140</stp>
        <stp>2019-09-30</stp>
        <stp>1</stp>
        <tr r="L1027" s="3"/>
        <tr r="L1027" s="3"/>
      </tp>
      <tp>
        <v>908198631.95000005</v>
        <stp/>
        <stp>EM_S_STM07_BS</stp>
        <stp>4</stp>
        <stp>300559.SZ</stp>
        <stp>140</stp>
        <stp>2019-09-30</stp>
        <stp>1</stp>
        <tr r="L1955" s="3"/>
        <tr r="L1955" s="3"/>
      </tp>
      <tp>
        <v>258516694.52000001</v>
        <stp/>
        <stp>EM_S_STM07_BS</stp>
        <stp>4</stp>
        <stp>002569.SZ</stp>
        <stp>140</stp>
        <stp>2019-09-30</stp>
        <stp>1</stp>
        <tr r="L1026" s="3"/>
        <tr r="L1026" s="3"/>
      </tp>
      <tp>
        <v>18559653091.720001</v>
        <stp/>
        <stp>EM_S_STM07_BS</stp>
        <stp>4</stp>
        <stp>000568.SZ</stp>
        <stp>140</stp>
        <stp>2019-09-30</stp>
        <stp>1</stp>
        <tr r="L157" s="3"/>
        <tr r="L157" s="3"/>
      </tp>
      <tp>
        <v>2370700750.1700001</v>
        <stp/>
        <stp>EM_S_STM07_BS</stp>
        <stp>4</stp>
        <stp>300558.SZ</stp>
        <stp>140</stp>
        <stp>2019-09-30</stp>
        <stp>1</stp>
        <tr r="L1954" s="3"/>
        <tr r="L1954" s="3"/>
      </tp>
      <tp>
        <v>1929351267.1500001</v>
        <stp/>
        <stp>EM_S_STM07_BS</stp>
        <stp>4</stp>
        <stp>002568.SZ</stp>
        <stp>140</stp>
        <stp>2019-09-30</stp>
        <stp>1</stp>
        <tr r="L1025" s="3"/>
        <tr r="L1025" s="3"/>
      </tp>
      <tp>
        <v>4273157453.9200001</v>
        <stp/>
        <stp>EM_S_STM07_BS</stp>
        <stp>4</stp>
        <stp>000567.SZ</stp>
        <stp>140</stp>
        <stp>2019-09-30</stp>
        <stp>1</stp>
        <tr r="L156" s="3"/>
        <tr r="L156" s="3"/>
      </tp>
      <tp>
        <v>450134233.69</v>
        <stp/>
        <stp>EM_S_STM07_BS</stp>
        <stp>4</stp>
        <stp>300557.SZ</stp>
        <stp>140</stp>
        <stp>2019-09-30</stp>
        <stp>1</stp>
        <tr r="L1953" s="3"/>
        <tr r="L1953" s="3"/>
      </tp>
      <tp>
        <v>3454096409.2399998</v>
        <stp/>
        <stp>EM_S_STM07_BS</stp>
        <stp>4</stp>
        <stp>002567.SZ</stp>
        <stp>140</stp>
        <stp>2019-09-30</stp>
        <stp>1</stp>
        <tr r="L1024" s="3"/>
        <tr r="L1024" s="3"/>
      </tp>
      <tp>
        <v>4781171770.8000002</v>
        <stp/>
        <stp>EM_S_STM07_BS</stp>
        <stp>4</stp>
        <stp>000566.SZ</stp>
        <stp>140</stp>
        <stp>2019-09-30</stp>
        <stp>1</stp>
        <tr r="L155" s="3"/>
        <tr r="L155" s="3"/>
      </tp>
      <tp>
        <v>498308913.69999999</v>
        <stp/>
        <stp>EM_S_STM07_BS</stp>
        <stp>4</stp>
        <stp>300556.SZ</stp>
        <stp>140</stp>
        <stp>2019-09-30</stp>
        <stp>1</stp>
        <tr r="L1952" s="3"/>
        <tr r="L1952" s="3"/>
      </tp>
      <tp>
        <v>1910919807.75</v>
        <stp/>
        <stp>EM_S_STM07_BS</stp>
        <stp>4</stp>
        <stp>002566.SZ</stp>
        <stp>140</stp>
        <stp>2019-09-30</stp>
        <stp>1</stp>
        <tr r="L1023" s="3"/>
        <tr r="L1023" s="3"/>
      </tp>
      <tp>
        <v>1132915189.6300001</v>
        <stp/>
        <stp>EM_S_STM07_BS</stp>
        <stp>4</stp>
        <stp>000565.SZ</stp>
        <stp>140</stp>
        <stp>2019-09-30</stp>
        <stp>1</stp>
        <tr r="L154" s="3"/>
        <tr r="L154" s="3"/>
      </tp>
      <tp>
        <v>637106500.88</v>
        <stp/>
        <stp>EM_S_STM07_BS</stp>
        <stp>4</stp>
        <stp>300555.SZ</stp>
        <stp>140</stp>
        <stp>2019-09-30</stp>
        <stp>1</stp>
        <tr r="L1951" s="3"/>
        <tr r="L1951" s="3"/>
      </tp>
      <tp>
        <v>2164772310.96</v>
        <stp/>
        <stp>EM_S_STM07_BS</stp>
        <stp>4</stp>
        <stp>002565.SZ</stp>
        <stp>140</stp>
        <stp>2019-09-30</stp>
        <stp>1</stp>
        <tr r="L1022" s="3"/>
        <tr r="L1022" s="3"/>
      </tp>
      <tp>
        <v>31100777323.07</v>
        <stp/>
        <stp>EM_S_STM07_BS</stp>
        <stp>4</stp>
        <stp>000564.SZ</stp>
        <stp>140</stp>
        <stp>2019-09-30</stp>
        <stp>1</stp>
        <tr r="L153" s="3"/>
        <tr r="L153" s="3"/>
      </tp>
      <tp>
        <v>502769400.54000002</v>
        <stp/>
        <stp>EM_S_STM07_BS</stp>
        <stp>4</stp>
        <stp>300554.SZ</stp>
        <stp>140</stp>
        <stp>2019-09-30</stp>
        <stp>1</stp>
        <tr r="L1950" s="3"/>
        <tr r="L1950" s="3"/>
      </tp>
      <tp>
        <v>3733111531.96</v>
        <stp/>
        <stp>EM_S_STM07_BS</stp>
        <stp>4</stp>
        <stp>002564.SZ</stp>
        <stp>140</stp>
        <stp>2019-09-30</stp>
        <stp>1</stp>
        <tr r="L1021" s="3"/>
        <tr r="L1021" s="3"/>
      </tp>
      <tp>
        <v>10757488422.25</v>
        <stp/>
        <stp>EM_S_STM07_BS</stp>
        <stp>4</stp>
        <stp>000563.SZ</stp>
        <stp>140</stp>
        <stp>2019-09-30</stp>
        <stp>1</stp>
        <tr r="L152" s="3"/>
        <tr r="L152" s="3"/>
      </tp>
      <tp>
        <v>332351662.27999997</v>
        <stp/>
        <stp>EM_S_STM07_BS</stp>
        <stp>4</stp>
        <stp>300553.SZ</stp>
        <stp>140</stp>
        <stp>2019-09-30</stp>
        <stp>1</stp>
        <tr r="L1949" s="3"/>
        <tr r="L1949" s="3"/>
      </tp>
      <tp>
        <v>11558435450.23</v>
        <stp/>
        <stp>EM_S_STM07_BS</stp>
        <stp>4</stp>
        <stp>002563.SZ</stp>
        <stp>140</stp>
        <stp>2019-09-30</stp>
        <stp>1</stp>
        <tr r="L1020" s="3"/>
        <tr r="L1020" s="3"/>
      </tp>
      <tp>
        <v>893187644.35000002</v>
        <stp/>
        <stp>EM_S_STM07_BS</stp>
        <stp>4</stp>
        <stp>300552.SZ</stp>
        <stp>140</stp>
        <stp>2019-09-30</stp>
        <stp>1</stp>
        <tr r="L1948" s="3"/>
        <tr r="L1948" s="3"/>
      </tp>
      <tp>
        <v>2292552005.48</v>
        <stp/>
        <stp>EM_S_STM07_BS</stp>
        <stp>4</stp>
        <stp>002562.SZ</stp>
        <stp>140</stp>
        <stp>2019-09-30</stp>
        <stp>1</stp>
        <tr r="L1019" s="3"/>
        <tr r="L1019" s="3"/>
      </tp>
      <tp>
        <v>1378508202.23</v>
        <stp/>
        <stp>EM_S_STM07_BS</stp>
        <stp>4</stp>
        <stp>000561.SZ</stp>
        <stp>140</stp>
        <stp>2019-09-30</stp>
        <stp>1</stp>
        <tr r="L151" s="3"/>
        <tr r="L151" s="3"/>
      </tp>
      <tp>
        <v>549981198</v>
        <stp/>
        <stp>EM_S_STM07_BS</stp>
        <stp>4</stp>
        <stp>300551.SZ</stp>
        <stp>140</stp>
        <stp>2019-09-30</stp>
        <stp>1</stp>
        <tr r="L1947" s="3"/>
        <tr r="L1947" s="3"/>
      </tp>
      <tp>
        <v>2232265006.1900001</v>
        <stp/>
        <stp>EM_S_STM07_BS</stp>
        <stp>4</stp>
        <stp>002561.SZ</stp>
        <stp>140</stp>
        <stp>2019-09-30</stp>
        <stp>1</stp>
        <tr r="L1018" s="3"/>
        <tr r="L1018" s="3"/>
      </tp>
      <tp>
        <v>9887430237.6800003</v>
        <stp/>
        <stp>EM_S_STM07_BS</stp>
        <stp>4</stp>
        <stp>000560.SZ</stp>
        <stp>140</stp>
        <stp>2019-09-30</stp>
        <stp>1</stp>
        <tr r="L150" s="3"/>
        <tr r="L150" s="3"/>
      </tp>
      <tp>
        <v>605249330.48000002</v>
        <stp/>
        <stp>EM_S_STM07_BS</stp>
        <stp>4</stp>
        <stp>300550.SZ</stp>
        <stp>140</stp>
        <stp>2019-09-30</stp>
        <stp>1</stp>
        <tr r="L1946" s="3"/>
        <tr r="L1946" s="3"/>
      </tp>
      <tp>
        <v>1628816575.6600001</v>
        <stp/>
        <stp>EM_S_STM07_BS</stp>
        <stp>4</stp>
        <stp>002560.SZ</stp>
        <stp>140</stp>
        <stp>2019-09-30</stp>
        <stp>1</stp>
        <tr r="L1017" s="3"/>
        <tr r="L1017" s="3"/>
      </tp>
      <tp>
        <v>5078818750.3000002</v>
        <stp/>
        <stp>EM_S_STM07_BS</stp>
        <stp>4</stp>
        <stp>000559.SZ</stp>
        <stp>140</stp>
        <stp>2019-09-30</stp>
        <stp>1</stp>
        <tr r="L149" s="3"/>
        <tr r="L149" s="3"/>
      </tp>
      <tp>
        <v>1907777113.49</v>
        <stp/>
        <stp>EM_S_STM07_BS</stp>
        <stp>4</stp>
        <stp>300569.SZ</stp>
        <stp>140</stp>
        <stp>2019-09-30</stp>
        <stp>1</stp>
        <tr r="L1965" s="3"/>
        <tr r="L1965" s="3"/>
      </tp>
      <tp>
        <v>1590675792.0599999</v>
        <stp/>
        <stp>EM_S_STM07_BS</stp>
        <stp>4</stp>
        <stp>002559.SZ</stp>
        <stp>140</stp>
        <stp>2019-09-30</stp>
        <stp>1</stp>
        <tr r="L1016" s="3"/>
        <tr r="L1016" s="3"/>
      </tp>
      <tp>
        <v>1206671055.73</v>
        <stp/>
        <stp>EM_S_STM07_BS</stp>
        <stp>4</stp>
        <stp>000558.SZ</stp>
        <stp>140</stp>
        <stp>2019-09-30</stp>
        <stp>1</stp>
        <tr r="L148" s="3"/>
        <tr r="L148" s="3"/>
      </tp>
      <tp>
        <v>2529159953.3800001</v>
        <stp/>
        <stp>EM_S_STM07_BS</stp>
        <stp>4</stp>
        <stp>300568.SZ</stp>
        <stp>140</stp>
        <stp>2019-09-30</stp>
        <stp>1</stp>
        <tr r="L1964" s="3"/>
        <tr r="L1964" s="3"/>
      </tp>
      <tp>
        <v>8153042590.4499998</v>
        <stp/>
        <stp>EM_S_STM07_BS</stp>
        <stp>4</stp>
        <stp>002558.SZ</stp>
        <stp>140</stp>
        <stp>2019-09-30</stp>
        <stp>1</stp>
        <tr r="L1015" s="3"/>
        <tr r="L1015" s="3"/>
      </tp>
      <tp>
        <v>4939875779.8599997</v>
        <stp/>
        <stp>EM_S_STM07_BS</stp>
        <stp>4</stp>
        <stp>000557.SZ</stp>
        <stp>140</stp>
        <stp>2019-09-30</stp>
        <stp>1</stp>
        <tr r="L147" s="3"/>
        <tr r="L147" s="3"/>
      </tp>
      <tp>
        <v>1393533753</v>
        <stp/>
        <stp>EM_S_STM07_BS</stp>
        <stp>4</stp>
        <stp>300567.SZ</stp>
        <stp>140</stp>
        <stp>2019-09-30</stp>
        <stp>1</stp>
        <tr r="L1963" s="3"/>
        <tr r="L1963" s="3"/>
      </tp>
      <tp>
        <v>3452807718.79</v>
        <stp/>
        <stp>EM_S_STM07_BS</stp>
        <stp>4</stp>
        <stp>002557.SZ</stp>
        <stp>140</stp>
        <stp>2019-09-30</stp>
        <stp>1</stp>
        <tr r="L1014" s="3"/>
        <tr r="L1014" s="3"/>
      </tp>
      <tp>
        <v>662219295.13999999</v>
        <stp/>
        <stp>EM_S_STM07_BS</stp>
        <stp>4</stp>
        <stp>300566.SZ</stp>
        <stp>140</stp>
        <stp>2019-09-30</stp>
        <stp>1</stp>
        <tr r="L1962" s="3"/>
        <tr r="L1962" s="3"/>
      </tp>
      <tp>
        <v>2377657907.5700002</v>
        <stp/>
        <stp>EM_S_STM07_BS</stp>
        <stp>4</stp>
        <stp>002556.SZ</stp>
        <stp>140</stp>
        <stp>2019-09-30</stp>
        <stp>1</stp>
        <tr r="L1013" s="3"/>
        <tr r="L1013" s="3"/>
      </tp>
      <tp>
        <v>5039130284.1300001</v>
        <stp/>
        <stp>EM_S_STM07_BS</stp>
        <stp>4</stp>
        <stp>000555.SZ</stp>
        <stp>140</stp>
        <stp>2019-09-30</stp>
        <stp>1</stp>
        <tr r="L146" s="3"/>
        <tr r="L146" s="3"/>
      </tp>
      <tp>
        <v>702114434.37</v>
        <stp/>
        <stp>EM_S_STM07_BS</stp>
        <stp>4</stp>
        <stp>300565.SZ</stp>
        <stp>140</stp>
        <stp>2019-09-30</stp>
        <stp>1</stp>
        <tr r="L1961" s="3"/>
        <tr r="L1961" s="3"/>
      </tp>
      <tp>
        <v>6522352170.1300001</v>
        <stp/>
        <stp>EM_S_STM07_BS</stp>
        <stp>4</stp>
        <stp>002555.SZ</stp>
        <stp>140</stp>
        <stp>2019-09-30</stp>
        <stp>1</stp>
        <tr r="L1012" s="3"/>
        <tr r="L1012" s="3"/>
      </tp>
      <tp>
        <v>902061507.84000003</v>
        <stp/>
        <stp>EM_S_STM07_BS</stp>
        <stp>4</stp>
        <stp>000554.SZ</stp>
        <stp>140</stp>
        <stp>2019-09-30</stp>
        <stp>1</stp>
        <tr r="L145" s="3"/>
        <tr r="L145" s="3"/>
      </tp>
      <tp>
        <v>481986477.91000003</v>
        <stp/>
        <stp>EM_S_STM07_BS</stp>
        <stp>4</stp>
        <stp>300564.SZ</stp>
        <stp>140</stp>
        <stp>2019-09-30</stp>
        <stp>1</stp>
        <tr r="L1960" s="3"/>
        <tr r="L1960" s="3"/>
      </tp>
      <tp>
        <v>1737282834.5999999</v>
        <stp/>
        <stp>EM_S_STM07_BS</stp>
        <stp>4</stp>
        <stp>002554.SZ</stp>
        <stp>140</stp>
        <stp>2019-09-30</stp>
        <stp>1</stp>
        <tr r="L1011" s="3"/>
        <tr r="L1011" s="3"/>
      </tp>
      <tp>
        <v>23222179000</v>
        <stp/>
        <stp>EM_S_STM07_BS</stp>
        <stp>4</stp>
        <stp>000553.SZ</stp>
        <stp>140</stp>
        <stp>2019-09-30</stp>
        <stp>1</stp>
        <tr r="L144" s="3"/>
        <tr r="L144" s="3"/>
      </tp>
      <tp>
        <v>512014430.29000002</v>
        <stp/>
        <stp>EM_S_STM07_BS</stp>
        <stp>4</stp>
        <stp>300563.SZ</stp>
        <stp>140</stp>
        <stp>2019-09-30</stp>
        <stp>1</stp>
        <tr r="L1959" s="3"/>
        <tr r="L1959" s="3"/>
      </tp>
      <tp>
        <v>696274121.80999994</v>
        <stp/>
        <stp>EM_S_STM07_BS</stp>
        <stp>4</stp>
        <stp>002553.SZ</stp>
        <stp>140</stp>
        <stp>2019-09-30</stp>
        <stp>1</stp>
        <tr r="L1010" s="3"/>
        <tr r="L1010" s="3"/>
      </tp>
      <tp>
        <v>7608605680.6499996</v>
        <stp/>
        <stp>EM_S_STM07_BS</stp>
        <stp>4</stp>
        <stp>000552.SZ</stp>
        <stp>140</stp>
        <stp>2019-09-30</stp>
        <stp>1</stp>
        <tr r="L143" s="3"/>
        <tr r="L143" s="3"/>
      </tp>
      <tp>
        <v>555122705.88999999</v>
        <stp/>
        <stp>EM_S_STM07_BS</stp>
        <stp>4</stp>
        <stp>300562.SZ</stp>
        <stp>140</stp>
        <stp>2019-09-30</stp>
        <stp>1</stp>
        <tr r="L1958" s="3"/>
        <tr r="L1958" s="3"/>
      </tp>
      <tp>
        <v>662504735.84000003</v>
        <stp/>
        <stp>EM_S_STM07_BS</stp>
        <stp>4</stp>
        <stp>002552.SZ</stp>
        <stp>140</stp>
        <stp>2019-09-30</stp>
        <stp>1</stp>
        <tr r="L1009" s="3"/>
        <tr r="L1009" s="3"/>
      </tp>
      <tp>
        <v>1723015333.21</v>
        <stp/>
        <stp>EM_S_STM07_BS</stp>
        <stp>4</stp>
        <stp>000551.SZ</stp>
        <stp>140</stp>
        <stp>2019-09-30</stp>
        <stp>1</stp>
        <tr r="L142" s="3"/>
        <tr r="L142" s="3"/>
      </tp>
      <tp>
        <v>670338510.51999998</v>
        <stp/>
        <stp>EM_S_STM07_BS</stp>
        <stp>4</stp>
        <stp>300561.SZ</stp>
        <stp>140</stp>
        <stp>2019-09-30</stp>
        <stp>1</stp>
        <tr r="L1957" s="3"/>
        <tr r="L1957" s="3"/>
      </tp>
      <tp>
        <v>2348811035.4299998</v>
        <stp/>
        <stp>EM_S_STM07_BS</stp>
        <stp>4</stp>
        <stp>002551.SZ</stp>
        <stp>140</stp>
        <stp>2019-09-30</stp>
        <stp>1</stp>
        <tr r="L1008" s="3"/>
        <tr r="L1008" s="3"/>
      </tp>
      <tp>
        <v>10507642202</v>
        <stp/>
        <stp>EM_S_STM07_BS</stp>
        <stp>4</stp>
        <stp>000550.SZ</stp>
        <stp>140</stp>
        <stp>2019-09-30</stp>
        <stp>1</stp>
        <tr r="L141" s="3"/>
        <tr r="L141" s="3"/>
      </tp>
      <tp>
        <v>558988045.37</v>
        <stp/>
        <stp>EM_S_STM07_BS</stp>
        <stp>4</stp>
        <stp>300560.SZ</stp>
        <stp>140</stp>
        <stp>2019-09-30</stp>
        <stp>1</stp>
        <tr r="L1956" s="3"/>
        <tr r="L1956" s="3"/>
      </tp>
      <tp>
        <v>2288552683.0300002</v>
        <stp/>
        <stp>EM_S_STM07_BS</stp>
        <stp>4</stp>
        <stp>002550.SZ</stp>
        <stp>140</stp>
        <stp>2019-09-30</stp>
        <stp>1</stp>
        <tr r="L1007" s="3"/>
        <tr r="L1007" s="3"/>
      </tp>
      <tp>
        <v>622704737.52999997</v>
        <stp/>
        <stp>EM_S_STM07_BS</stp>
        <stp>4</stp>
        <stp>300579.SZ</stp>
        <stp>140</stp>
        <stp>2019-09-30</stp>
        <stp>1</stp>
        <tr r="L1974" s="3"/>
        <tr r="L1974" s="3"/>
      </tp>
      <tp>
        <v>971747696.10000002</v>
        <stp/>
        <stp>EM_S_STM07_BS</stp>
        <stp>4</stp>
        <stp>002549.SZ</stp>
        <stp>140</stp>
        <stp>2019-09-30</stp>
        <stp>1</stp>
        <tr r="L1006" s="3"/>
        <tr r="L1006" s="3"/>
      </tp>
      <tp>
        <v>1692277557.9400001</v>
        <stp/>
        <stp>EM_S_STM07_BS</stp>
        <stp>4</stp>
        <stp>000548.SZ</stp>
        <stp>140</stp>
        <stp>2019-09-30</stp>
        <stp>1</stp>
        <tr r="L140" s="3"/>
        <tr r="L140" s="3"/>
      </tp>
      <tp>
        <v>1017979263.74</v>
        <stp/>
        <stp>EM_S_STM07_BS</stp>
        <stp>4</stp>
        <stp>300578.SZ</stp>
        <stp>140</stp>
        <stp>2019-09-30</stp>
        <stp>1</stp>
        <tr r="L1973" s="3"/>
        <tr r="L1973" s="3"/>
      </tp>
      <tp>
        <v>1716760500.75</v>
        <stp/>
        <stp>EM_S_STM07_BS</stp>
        <stp>4</stp>
        <stp>002548.SZ</stp>
        <stp>140</stp>
        <stp>2019-09-30</stp>
        <stp>1</stp>
        <tr r="L1005" s="3"/>
        <tr r="L1005" s="3"/>
      </tp>
      <tp>
        <v>7451835600.8999996</v>
        <stp/>
        <stp>EM_S_STM07_BS</stp>
        <stp>4</stp>
        <stp>000547.SZ</stp>
        <stp>140</stp>
        <stp>2019-09-30</stp>
        <stp>1</stp>
        <tr r="L139" s="3"/>
        <tr r="L139" s="3"/>
      </tp>
      <tp>
        <v>777993546.67999995</v>
        <stp/>
        <stp>EM_S_STM07_BS</stp>
        <stp>4</stp>
        <stp>300577.SZ</stp>
        <stp>140</stp>
        <stp>2019-09-30</stp>
        <stp>1</stp>
        <tr r="L1972" s="3"/>
        <tr r="L1972" s="3"/>
      </tp>
      <tp>
        <v>2507588241.2600002</v>
        <stp/>
        <stp>EM_S_STM07_BS</stp>
        <stp>4</stp>
        <stp>002547.SZ</stp>
        <stp>140</stp>
        <stp>2019-09-30</stp>
        <stp>1</stp>
        <tr r="L1004" s="3"/>
        <tr r="L1004" s="3"/>
      </tp>
      <tp>
        <v>4055038491.4699998</v>
        <stp/>
        <stp>EM_S_STM07_BS</stp>
        <stp>4</stp>
        <stp>000546.SZ</stp>
        <stp>140</stp>
        <stp>2019-09-30</stp>
        <stp>1</stp>
        <tr r="L138" s="3"/>
        <tr r="L138" s="3"/>
      </tp>
      <tp>
        <v>451962513.17000002</v>
        <stp/>
        <stp>EM_S_STM07_BS</stp>
        <stp>4</stp>
        <stp>300576.SZ</stp>
        <stp>140</stp>
        <stp>2019-09-30</stp>
        <stp>1</stp>
        <tr r="L1971" s="3"/>
        <tr r="L1971" s="3"/>
      </tp>
      <tp>
        <v>2913662452.4299998</v>
        <stp/>
        <stp>EM_S_STM07_BS</stp>
        <stp>4</stp>
        <stp>002546.SZ</stp>
        <stp>140</stp>
        <stp>2019-09-30</stp>
        <stp>1</stp>
        <tr r="L1003" s="3"/>
        <tr r="L1003" s="3"/>
      </tp>
      <tp>
        <v>2106634306.4300001</v>
        <stp/>
        <stp>EM_S_STM07_BS</stp>
        <stp>4</stp>
        <stp>000545.SZ</stp>
        <stp>140</stp>
        <stp>2019-09-30</stp>
        <stp>1</stp>
        <tr r="L137" s="3"/>
        <tr r="L137" s="3"/>
      </tp>
      <tp>
        <v>1261113909.25</v>
        <stp/>
        <stp>EM_S_STM07_BS</stp>
        <stp>4</stp>
        <stp>300575.SZ</stp>
        <stp>140</stp>
        <stp>2019-09-30</stp>
        <stp>1</stp>
        <tr r="L1970" s="3"/>
        <tr r="L1970" s="3"/>
      </tp>
      <tp>
        <v>7651062182.3599997</v>
        <stp/>
        <stp>EM_S_STM07_BS</stp>
        <stp>4</stp>
        <stp>002545.SZ</stp>
        <stp>140</stp>
        <stp>2019-09-30</stp>
        <stp>1</stp>
        <tr r="L1002" s="3"/>
        <tr r="L1002" s="3"/>
      </tp>
      <tp>
        <v>5785560009.6099997</v>
        <stp/>
        <stp>EM_S_STM07_BS</stp>
        <stp>4</stp>
        <stp>000544.SZ</stp>
        <stp>140</stp>
        <stp>2019-09-30</stp>
        <stp>1</stp>
        <tr r="L136" s="3"/>
        <tr r="L136" s="3"/>
      </tp>
      <tp>
        <v>2102235905.24</v>
        <stp/>
        <stp>EM_S_STM07_BS</stp>
        <stp>4</stp>
        <stp>002544.SZ</stp>
        <stp>140</stp>
        <stp>2019-09-30</stp>
        <stp>1</stp>
        <tr r="L1001" s="3"/>
        <tr r="L1001" s="3"/>
      </tp>
      <tp>
        <v>13096907966.02</v>
        <stp/>
        <stp>EM_S_STM07_BS</stp>
        <stp>4</stp>
        <stp>000543.SZ</stp>
        <stp>140</stp>
        <stp>2019-09-30</stp>
        <stp>1</stp>
        <tr r="L135" s="3"/>
        <tr r="L135" s="3"/>
      </tp>
      <tp>
        <v>558942061.48000002</v>
        <stp/>
        <stp>EM_S_STM07_BS</stp>
        <stp>4</stp>
        <stp>300573.SZ</stp>
        <stp>140</stp>
        <stp>2019-09-30</stp>
        <stp>1</stp>
        <tr r="L1969" s="3"/>
        <tr r="L1969" s="3"/>
      </tp>
      <tp>
        <v>3479570125.1999998</v>
        <stp/>
        <stp>EM_S_STM07_BS</stp>
        <stp>4</stp>
        <stp>002543.SZ</stp>
        <stp>140</stp>
        <stp>2019-09-30</stp>
        <stp>1</stp>
        <tr r="L1000" s="3"/>
        <tr r="L1000" s="3"/>
      </tp>
      <tp>
        <v>811250924.49000001</v>
        <stp/>
        <stp>EM_S_STM07_BS</stp>
        <stp>4</stp>
        <stp>300572.SZ</stp>
        <stp>140</stp>
        <stp>2019-09-30</stp>
        <stp>1</stp>
        <tr r="L1968" s="3"/>
        <tr r="L1968" s="3"/>
      </tp>
      <tp>
        <v>4020390463.96</v>
        <stp/>
        <stp>EM_S_STM07_BS</stp>
        <stp>4</stp>
        <stp>002542.SZ</stp>
        <stp>140</stp>
        <stp>2019-09-30</stp>
        <stp>1</stp>
        <tr r="L999" s="3"/>
        <tr r="L999" s="3"/>
      </tp>
      <tp>
        <v>4372149231.1700001</v>
        <stp/>
        <stp>EM_S_STM07_BS</stp>
        <stp>4</stp>
        <stp>000541.SZ</stp>
        <stp>140</stp>
        <stp>2019-09-30</stp>
        <stp>1</stp>
        <tr r="L134" s="3"/>
        <tr r="L134" s="3"/>
      </tp>
      <tp>
        <v>636755275.75999999</v>
        <stp/>
        <stp>EM_S_STM07_BS</stp>
        <stp>4</stp>
        <stp>300571.SZ</stp>
        <stp>140</stp>
        <stp>2019-09-30</stp>
        <stp>1</stp>
        <tr r="L1967" s="3"/>
        <tr r="L1967" s="3"/>
      </tp>
      <tp>
        <v>4716968013.6999998</v>
        <stp/>
        <stp>EM_S_STM07_BS</stp>
        <stp>4</stp>
        <stp>002541.SZ</stp>
        <stp>140</stp>
        <stp>2019-09-30</stp>
        <stp>1</stp>
        <tr r="L998" s="3"/>
        <tr r="L998" s="3"/>
      </tp>
      <tp>
        <v>18095129169.040001</v>
        <stp/>
        <stp>EM_S_STM07_BS</stp>
        <stp>4</stp>
        <stp>000540.SZ</stp>
        <stp>140</stp>
        <stp>2019-09-30</stp>
        <stp>1</stp>
        <tr r="L133" s="3"/>
        <tr r="L133" s="3"/>
      </tp>
      <tp>
        <v>1282672534.21</v>
        <stp/>
        <stp>EM_S_STM07_BS</stp>
        <stp>4</stp>
        <stp>300570.SZ</stp>
        <stp>140</stp>
        <stp>2019-09-30</stp>
        <stp>1</stp>
        <tr r="L1966" s="3"/>
        <tr r="L1966" s="3"/>
      </tp>
      <tp>
        <v>4489911676.5500002</v>
        <stp/>
        <stp>EM_S_STM07_BS</stp>
        <stp>4</stp>
        <stp>002540.SZ</stp>
        <stp>140</stp>
        <stp>2019-09-30</stp>
        <stp>1</stp>
        <tr r="L997" s="3"/>
        <tr r="L997" s="3"/>
      </tp>
      <tp>
        <v>2621862656.25</v>
        <stp/>
        <stp>EM_S_STM07_BS</stp>
        <stp>4</stp>
        <stp>601599.SH</stp>
        <stp>140</stp>
        <stp>2019-09-30</stp>
        <stp>1</stp>
        <tr r="L3107" s="3"/>
        <tr r="L3107" s="3"/>
      </tp>
      <tp>
        <v>653307778.14999998</v>
        <stp/>
        <stp>EM_S_STM07_BS</stp>
        <stp>4</stp>
        <stp>600599.SH</stp>
        <stp>140</stp>
        <stp>2019-09-30</stp>
        <stp>1</stp>
        <tr r="L2678" s="3"/>
        <tr r="L2678" s="3"/>
      </tp>
      <tp>
        <v>4991963246.6599998</v>
        <stp/>
        <stp>EM_S_STM07_BS</stp>
        <stp>4</stp>
        <stp>603599.SH</stp>
        <stp>140</stp>
        <stp>2019-09-30</stp>
        <stp>1</stp>
        <tr r="L3464" s="3"/>
        <tr r="L3464" s="3"/>
      </tp>
      <tp>
        <v>27742697946.82</v>
        <stp/>
        <stp>EM_S_STM07_BS</stp>
        <stp>4</stp>
        <stp>601598.SH</stp>
        <stp>140</stp>
        <stp>2019-09-30</stp>
        <stp>1</stp>
        <tr r="L3106" s="3"/>
        <tr r="L3106" s="3"/>
      </tp>
      <tp>
        <v>6772233652.8699999</v>
        <stp/>
        <stp>EM_S_STM07_BS</stp>
        <stp>4</stp>
        <stp>600598.SH</stp>
        <stp>140</stp>
        <stp>2019-09-30</stp>
        <stp>1</stp>
        <tr r="L2677" s="3"/>
        <tr r="L2677" s="3"/>
      </tp>
      <tp>
        <v>627553225.72000003</v>
        <stp/>
        <stp>EM_S_STM07_BS</stp>
        <stp>4</stp>
        <stp>603598.SH</stp>
        <stp>140</stp>
        <stp>2019-09-30</stp>
        <stp>1</stp>
        <tr r="L3463" s="3"/>
        <tr r="L3463" s="3"/>
      </tp>
      <tp>
        <v>5486039213</v>
        <stp/>
        <stp>EM_S_STM07_BS</stp>
        <stp>4</stp>
        <stp>600597.SH</stp>
        <stp>140</stp>
        <stp>2019-09-30</stp>
        <stp>1</stp>
        <tr r="L2676" s="3"/>
        <tr r="L2676" s="3"/>
      </tp>
      <tp>
        <v>5727421016.0100002</v>
        <stp/>
        <stp>EM_S_STM07_BS</stp>
        <stp>4</stp>
        <stp>600596.SH</stp>
        <stp>140</stp>
        <stp>2019-09-30</stp>
        <stp>1</stp>
        <tr r="L2675" s="3"/>
        <tr r="L2675" s="3"/>
      </tp>
      <tp>
        <v>2147005752.3199999</v>
        <stp/>
        <stp>EM_S_STM07_BS</stp>
        <stp>4</stp>
        <stp>603596.SH</stp>
        <stp>140</stp>
        <stp>2019-09-30</stp>
        <stp>1</stp>
        <tr r="L3462" s="3"/>
        <tr r="L3462" s="3"/>
      </tp>
      <tp>
        <v>2356529950.8800001</v>
        <stp/>
        <stp>EM_S_STM07_BS</stp>
        <stp>4</stp>
        <stp>601595.SH</stp>
        <stp>140</stp>
        <stp>2019-09-30</stp>
        <stp>1</stp>
        <tr r="L3105" s="3"/>
        <tr r="L3105" s="3"/>
      </tp>
      <tp>
        <v>3098211498.1100001</v>
        <stp/>
        <stp>EM_S_STM07_BS</stp>
        <stp>4</stp>
        <stp>600595.SH</stp>
        <stp>140</stp>
        <stp>2019-09-30</stp>
        <stp>1</stp>
        <tr r="L2674" s="3"/>
        <tr r="L2674" s="3"/>
      </tp>
      <tp>
        <v>699559624.01999998</v>
        <stp/>
        <stp>EM_S_STM07_BS</stp>
        <stp>4</stp>
        <stp>603595.SH</stp>
        <stp>140</stp>
        <stp>2019-09-30</stp>
        <stp>1</stp>
        <tr r="L3461" s="3"/>
        <tr r="L3461" s="3"/>
      </tp>
      <tp>
        <v>3662711702.8499999</v>
        <stp/>
        <stp>EM_S_STM07_BS</stp>
        <stp>4</stp>
        <stp>600594.SH</stp>
        <stp>140</stp>
        <stp>2019-09-30</stp>
        <stp>1</stp>
        <tr r="L2673" s="3"/>
        <tr r="L2673" s="3"/>
      </tp>
      <tp>
        <v>581476007.75</v>
        <stp/>
        <stp>EM_S_STM07_BS</stp>
        <stp>4</stp>
        <stp>600593.SH</stp>
        <stp>140</stp>
        <stp>2019-09-30</stp>
        <stp>1</stp>
        <tr r="L2672" s="3"/>
        <tr r="L2672" s="3"/>
      </tp>
      <tp>
        <v>1903767626.7</v>
        <stp/>
        <stp>EM_S_STM07_BS</stp>
        <stp>4</stp>
        <stp>600592.SH</stp>
        <stp>140</stp>
        <stp>2019-09-30</stp>
        <stp>1</stp>
        <tr r="L2671" s="3"/>
        <tr r="L2671" s="3"/>
      </tp>
      <tp>
        <v>4156669641.0300002</v>
        <stp/>
        <stp>EM_S_STM07_BS</stp>
        <stp>4</stp>
        <stp>600590.SH</stp>
        <stp>140</stp>
        <stp>2019-09-30</stp>
        <stp>1</stp>
        <tr r="L2670" s="3"/>
        <tr r="L2670" s="3"/>
      </tp>
      <tp>
        <v>2664440816.25</v>
        <stp/>
        <stp>EM_S_STM07_BS</stp>
        <stp>4</stp>
        <stp>603590.SH</stp>
        <stp>140</stp>
        <stp>2019-09-30</stp>
        <stp>1</stp>
        <tr r="L3460" s="3"/>
        <tr r="L3460" s="3"/>
      </tp>
      <tp>
        <v>3485219134.8000002</v>
        <stp/>
        <stp>EM_S_STM07_BS</stp>
        <stp>4</stp>
        <stp>600589.SH</stp>
        <stp>140</stp>
        <stp>2019-09-30</stp>
        <stp>1</stp>
        <tr r="L2669" s="3"/>
        <tr r="L2669" s="3"/>
      </tp>
      <tp>
        <v>6562942348.1000004</v>
        <stp/>
        <stp>EM_S_STM07_BS</stp>
        <stp>4</stp>
        <stp>603589.SH</stp>
        <stp>140</stp>
        <stp>2019-09-30</stp>
        <stp>1</stp>
        <tr r="L3459" s="3"/>
        <tr r="L3459" s="3"/>
      </tp>
      <tp>
        <v>17016105452</v>
        <stp/>
        <stp>EM_S_STM07_BS</stp>
        <stp>4</stp>
        <stp>601588.SH</stp>
        <stp>140</stp>
        <stp>2019-09-30</stp>
        <stp>1</stp>
        <tr r="L3104" s="3"/>
        <tr r="L3104" s="3"/>
      </tp>
      <tp>
        <v>6233334527</v>
        <stp/>
        <stp>EM_S_STM07_BS</stp>
        <stp>4</stp>
        <stp>600588.SH</stp>
        <stp>140</stp>
        <stp>2019-09-30</stp>
        <stp>1</stp>
        <tr r="L2668" s="3"/>
        <tr r="L2668" s="3"/>
      </tp>
      <tp>
        <v>3082658219.8899999</v>
        <stp/>
        <stp>EM_S_STM07_BS</stp>
        <stp>4</stp>
        <stp>603588.SH</stp>
        <stp>140</stp>
        <stp>2019-09-30</stp>
        <stp>1</stp>
        <tr r="L3458" s="3"/>
        <tr r="L3458" s="3"/>
      </tp>
      <tp>
        <v>4149697856.1599998</v>
        <stp/>
        <stp>EM_S_STM07_BS</stp>
        <stp>4</stp>
        <stp>600587.SH</stp>
        <stp>140</stp>
        <stp>2019-09-30</stp>
        <stp>1</stp>
        <tr r="L2667" s="3"/>
        <tr r="L2667" s="3"/>
      </tp>
      <tp>
        <v>3164047941.9499998</v>
        <stp/>
        <stp>EM_S_STM07_BS</stp>
        <stp>4</stp>
        <stp>603587.SH</stp>
        <stp>140</stp>
        <stp>2019-09-30</stp>
        <stp>1</stp>
        <tr r="L3457" s="3"/>
        <tr r="L3457" s="3"/>
      </tp>
      <tp>
        <v>4187029372.23</v>
        <stp/>
        <stp>EM_S_STM07_BS</stp>
        <stp>4</stp>
        <stp>600586.SH</stp>
        <stp>140</stp>
        <stp>2019-09-30</stp>
        <stp>1</stp>
        <tr r="L2666" s="3"/>
        <tr r="L2666" s="3"/>
      </tp>
      <tp>
        <v>2131454743.98</v>
        <stp/>
        <stp>EM_S_STM07_BS</stp>
        <stp>4</stp>
        <stp>603586.SH</stp>
        <stp>140</stp>
        <stp>2019-09-30</stp>
        <stp>1</stp>
        <tr r="L3456" s="3"/>
        <tr r="L3456" s="3"/>
      </tp>
      <tp>
        <v>127609387722</v>
        <stp/>
        <stp>EM_S_STM07_BS</stp>
        <stp>4</stp>
        <stp>600585.SH</stp>
        <stp>140</stp>
        <stp>2019-09-30</stp>
        <stp>1</stp>
        <tr r="L2665" s="3"/>
        <tr r="L2665" s="3"/>
      </tp>
      <tp>
        <v>1899098943.46</v>
        <stp/>
        <stp>EM_S_STM07_BS</stp>
        <stp>4</stp>
        <stp>603585.SH</stp>
        <stp>140</stp>
        <stp>2019-09-30</stp>
        <stp>1</stp>
        <tr r="L3455" s="3"/>
        <tr r="L3455" s="3"/>
      </tp>
      <tp>
        <v>12309208830.32</v>
        <stp/>
        <stp>EM_S_STM07_BS</stp>
        <stp>4</stp>
        <stp>600584.SH</stp>
        <stp>140</stp>
        <stp>2019-09-30</stp>
        <stp>1</stp>
        <tr r="L2664" s="3"/>
        <tr r="L2664" s="3"/>
      </tp>
      <tp>
        <v>22038271288.279999</v>
        <stp/>
        <stp>EM_S_STM07_BS</stp>
        <stp>4</stp>
        <stp>600583.SH</stp>
        <stp>140</stp>
        <stp>2019-09-30</stp>
        <stp>1</stp>
        <tr r="L2663" s="3"/>
        <tr r="L2663" s="3"/>
      </tp>
      <tp>
        <v>1745857234.8900001</v>
        <stp/>
        <stp>EM_S_STM07_BS</stp>
        <stp>4</stp>
        <stp>603583.SH</stp>
        <stp>140</stp>
        <stp>2019-09-30</stp>
        <stp>1</stp>
        <tr r="L3454" s="3"/>
        <tr r="L3454" s="3"/>
      </tp>
      <tp>
        <v>16370199684.16</v>
        <stp/>
        <stp>EM_S_STM07_BS</stp>
        <stp>4</stp>
        <stp>600582.SH</stp>
        <stp>140</stp>
        <stp>2019-09-30</stp>
        <stp>1</stp>
        <tr r="L2662" s="3"/>
        <tr r="L2662" s="3"/>
      </tp>
      <tp>
        <v>4284267680.8000002</v>
        <stp/>
        <stp>EM_S_STM07_BS</stp>
        <stp>4</stp>
        <stp>600581.SH</stp>
        <stp>140</stp>
        <stp>2019-09-30</stp>
        <stp>1</stp>
        <tr r="L2661" s="3"/>
        <tr r="L2661" s="3"/>
      </tp>
      <tp>
        <v>6676648095.1899996</v>
        <stp/>
        <stp>EM_S_STM07_BS</stp>
        <stp>4</stp>
        <stp>600580.SH</stp>
        <stp>140</stp>
        <stp>2019-09-30</stp>
        <stp>1</stp>
        <tr r="L2660" s="3"/>
        <tr r="L2660" s="3"/>
      </tp>
      <tp>
        <v>410156896.63</v>
        <stp/>
        <stp>EM_S_STM07_BS</stp>
        <stp>4</stp>
        <stp>603580.SH</stp>
        <stp>140</stp>
        <stp>2019-09-30</stp>
        <stp>1</stp>
        <tr r="L3453" s="3"/>
        <tr r="L3453" s="3"/>
      </tp>
      <tp>
        <v>3162197117.5700002</v>
        <stp/>
        <stp>EM_S_STM07_BS</stp>
        <stp>4</stp>
        <stp>601579.SH</stp>
        <stp>140</stp>
        <stp>2019-09-30</stp>
        <stp>1</stp>
        <tr r="L3103" s="3"/>
        <tr r="L3103" s="3"/>
      </tp>
      <tp>
        <v>5510437217.6999998</v>
        <stp/>
        <stp>EM_S_STM07_BS</stp>
        <stp>4</stp>
        <stp>600579.SH</stp>
        <stp>140</stp>
        <stp>2019-09-30</stp>
        <stp>1</stp>
        <tr r="L2659" s="3"/>
        <tr r="L2659" s="3"/>
      </tp>
      <tp>
        <v>1563445500.02</v>
        <stp/>
        <stp>EM_S_STM07_BS</stp>
        <stp>4</stp>
        <stp>603579.SH</stp>
        <stp>140</stp>
        <stp>2019-09-30</stp>
        <stp>1</stp>
        <tr r="L3452" s="3"/>
        <tr r="L3452" s="3"/>
      </tp>
      <tp>
        <v>23343290657.34</v>
        <stp/>
        <stp>EM_S_STM07_BS</stp>
        <stp>4</stp>
        <stp>600578.SH</stp>
        <stp>140</stp>
        <stp>2019-09-30</stp>
        <stp>1</stp>
        <tr r="L2658" s="3"/>
        <tr r="L2658" s="3"/>
      </tp>
      <tp>
        <v>609621629.40999997</v>
        <stp/>
        <stp>EM_S_STM07_BS</stp>
        <stp>4</stp>
        <stp>603578.SH</stp>
        <stp>140</stp>
        <stp>2019-09-30</stp>
        <stp>1</stp>
        <tr r="L3451" s="3"/>
        <tr r="L3451" s="3"/>
      </tp>
      <tp>
        <v>33675427000</v>
        <stp/>
        <stp>EM_S_STM07_BS</stp>
        <stp>4</stp>
        <stp>601577.SH</stp>
        <stp>140</stp>
        <stp>2019-09-30</stp>
        <stp>1</stp>
        <tr r="L3102" s="3"/>
        <tr r="L3102" s="3"/>
      </tp>
      <tp>
        <v>3422937212.9400001</v>
        <stp/>
        <stp>EM_S_STM07_BS</stp>
        <stp>4</stp>
        <stp>600577.SH</stp>
        <stp>140</stp>
        <stp>2019-09-30</stp>
        <stp>1</stp>
        <tr r="L2657" s="3"/>
        <tr r="L2657" s="3"/>
      </tp>
      <tp>
        <v>1227540038.8199999</v>
        <stp/>
        <stp>EM_S_STM07_BS</stp>
        <stp>4</stp>
        <stp>603577.SH</stp>
        <stp>140</stp>
        <stp>2019-09-30</stp>
        <stp>1</stp>
        <tr r="L3450" s="3"/>
        <tr r="L3450" s="3"/>
      </tp>
      <tp>
        <v>1925286122.8800001</v>
        <stp/>
        <stp>EM_S_STM07_BS</stp>
        <stp>4</stp>
        <stp>600576.SH</stp>
        <stp>140</stp>
        <stp>2019-09-30</stp>
        <stp>1</stp>
        <tr r="L2656" s="3"/>
        <tr r="L2656" s="3"/>
      </tp>
      <tp>
        <v>9264594440.8600006</v>
        <stp/>
        <stp>EM_S_STM07_BS</stp>
        <stp>4</stp>
        <stp>600575.SH</stp>
        <stp>140</stp>
        <stp>2019-09-30</stp>
        <stp>1</stp>
        <tr r="L2655" s="3"/>
        <tr r="L2655" s="3"/>
      </tp>
      <tp>
        <v>1145725092.73</v>
        <stp/>
        <stp>EM_S_STM07_BS</stp>
        <stp>4</stp>
        <stp>600573.SH</stp>
        <stp>140</stp>
        <stp>2019-09-30</stp>
        <stp>1</stp>
        <tr r="L2654" s="3"/>
        <tr r="L2654" s="3"/>
      </tp>
      <tp>
        <v>5428484200.0500002</v>
        <stp/>
        <stp>EM_S_STM07_BS</stp>
        <stp>4</stp>
        <stp>600572.SH</stp>
        <stp>140</stp>
        <stp>2019-09-30</stp>
        <stp>1</stp>
        <tr r="L2653" s="3"/>
        <tr r="L2653" s="3"/>
      </tp>
      <tp>
        <v>948871242.22000003</v>
        <stp/>
        <stp>EM_S_STM07_BS</stp>
        <stp>4</stp>
        <stp>600571.SH</stp>
        <stp>140</stp>
        <stp>2019-09-30</stp>
        <stp>1</stp>
        <tr r="L2652" s="3"/>
        <tr r="L2652" s="3"/>
      </tp>
      <tp>
        <v>3810186887.2199998</v>
        <stp/>
        <stp>EM_S_STM07_BS</stp>
        <stp>4</stp>
        <stp>600570.SH</stp>
        <stp>140</stp>
        <stp>2019-09-30</stp>
        <stp>1</stp>
        <tr r="L2651" s="3"/>
        <tr r="L2651" s="3"/>
      </tp>
      <tp>
        <v>10006269446.91</v>
        <stp/>
        <stp>EM_S_STM07_BS</stp>
        <stp>4</stp>
        <stp>600569.SH</stp>
        <stp>140</stp>
        <stp>2019-09-30</stp>
        <stp>1</stp>
        <tr r="L2650" s="3"/>
        <tr r="L2650" s="3"/>
      </tp>
      <tp>
        <v>2620801626.77</v>
        <stp/>
        <stp>EM_S_STM07_BS</stp>
        <stp>4</stp>
        <stp>603569.SH</stp>
        <stp>140</stp>
        <stp>2019-09-30</stp>
        <stp>1</stp>
        <tr r="L3449" s="3"/>
        <tr r="L3449" s="3"/>
      </tp>
      <tp>
        <v>4026605015.4899998</v>
        <stp/>
        <stp>EM_S_STM07_BS</stp>
        <stp>4</stp>
        <stp>600568.SH</stp>
        <stp>140</stp>
        <stp>2019-09-30</stp>
        <stp>1</stp>
        <tr r="L2649" s="3"/>
        <tr r="L2649" s="3"/>
      </tp>
      <tp>
        <v>3810489811.3200002</v>
        <stp/>
        <stp>EM_S_STM07_BS</stp>
        <stp>4</stp>
        <stp>603568.SH</stp>
        <stp>140</stp>
        <stp>2019-09-30</stp>
        <stp>1</stp>
        <tr r="L3448" s="3"/>
        <tr r="L3448" s="3"/>
      </tp>
      <tp>
        <v>7797645637.7700005</v>
        <stp/>
        <stp>EM_S_STM07_BS</stp>
        <stp>4</stp>
        <stp>601567.SH</stp>
        <stp>140</stp>
        <stp>2019-09-30</stp>
        <stp>1</stp>
        <tr r="L3101" s="3"/>
        <tr r="L3101" s="3"/>
      </tp>
      <tp>
        <v>14181846418.530001</v>
        <stp/>
        <stp>EM_S_STM07_BS</stp>
        <stp>4</stp>
        <stp>600567.SH</stp>
        <stp>140</stp>
        <stp>2019-09-30</stp>
        <stp>1</stp>
        <tr r="L2648" s="3"/>
        <tr r="L2648" s="3"/>
      </tp>
      <tp>
        <v>5171692917.5600004</v>
        <stp/>
        <stp>EM_S_STM07_BS</stp>
        <stp>4</stp>
        <stp>603567.SH</stp>
        <stp>140</stp>
        <stp>2019-09-30</stp>
        <stp>1</stp>
        <tr r="L3447" s="3"/>
        <tr r="L3447" s="3"/>
      </tp>
      <tp>
        <v>4291275476.0900002</v>
        <stp/>
        <stp>EM_S_STM07_BS</stp>
        <stp>4</stp>
        <stp>601566.SH</stp>
        <stp>140</stp>
        <stp>2019-09-30</stp>
        <stp>1</stp>
        <tr r="L3100" s="3"/>
        <tr r="L3100" s="3"/>
      </tp>
      <tp>
        <v>5801630787.1899996</v>
        <stp/>
        <stp>EM_S_STM07_BS</stp>
        <stp>4</stp>
        <stp>600566.SH</stp>
        <stp>140</stp>
        <stp>2019-09-30</stp>
        <stp>1</stp>
        <tr r="L2647" s="3"/>
        <tr r="L2647" s="3"/>
      </tp>
      <tp>
        <v>1634190951.29</v>
        <stp/>
        <stp>EM_S_STM07_BS</stp>
        <stp>4</stp>
        <stp>603566.SH</stp>
        <stp>140</stp>
        <stp>2019-09-30</stp>
        <stp>1</stp>
        <tr r="L3446" s="3"/>
        <tr r="L3446" s="3"/>
      </tp>
      <tp>
        <v>8173079218.6499996</v>
        <stp/>
        <stp>EM_S_STM07_BS</stp>
        <stp>4</stp>
        <stp>600565.SH</stp>
        <stp>140</stp>
        <stp>2019-09-30</stp>
        <stp>1</stp>
        <tr r="L2646" s="3"/>
        <tr r="L2646" s="3"/>
      </tp>
      <tp>
        <v>2467700532.79</v>
        <stp/>
        <stp>EM_S_STM07_BS</stp>
        <stp>4</stp>
        <stp>600563.SH</stp>
        <stp>140</stp>
        <stp>2019-09-30</stp>
        <stp>1</stp>
        <tr r="L2645" s="3"/>
        <tr r="L2645" s="3"/>
      </tp>
      <tp>
        <v>1789102130.4200001</v>
        <stp/>
        <stp>EM_S_STM07_BS</stp>
        <stp>4</stp>
        <stp>600562.SH</stp>
        <stp>140</stp>
        <stp>2019-09-30</stp>
        <stp>1</stp>
        <tr r="L2644" s="3"/>
        <tr r="L2644" s="3"/>
      </tp>
      <tp>
        <v>1420875068.6500001</v>
        <stp/>
        <stp>EM_S_STM07_BS</stp>
        <stp>4</stp>
        <stp>600561.SH</stp>
        <stp>140</stp>
        <stp>2019-09-30</stp>
        <stp>1</stp>
        <tr r="L2643" s="3"/>
        <tr r="L2643" s="3"/>
      </tp>
      <tp>
        <v>775917671.99000001</v>
        <stp/>
        <stp>EM_S_STM07_BS</stp>
        <stp>4</stp>
        <stp>600560.SH</stp>
        <stp>140</stp>
        <stp>2019-09-30</stp>
        <stp>1</stp>
        <tr r="L2642" s="3"/>
        <tr r="L2642" s="3"/>
      </tp>
      <tp>
        <v>3155929349.46</v>
        <stp/>
        <stp>EM_S_STM07_BS</stp>
        <stp>4</stp>
        <stp>600559.SH</stp>
        <stp>140</stp>
        <stp>2019-09-30</stp>
        <stp>1</stp>
        <tr r="L2641" s="3"/>
        <tr r="L2641" s="3"/>
      </tp>
      <tp>
        <v>891138912.51999998</v>
        <stp/>
        <stp>EM_S_STM07_BS</stp>
        <stp>4</stp>
        <stp>603559.SH</stp>
        <stp>140</stp>
        <stp>2019-09-30</stp>
        <stp>1</stp>
        <tr r="L3445" s="3"/>
        <tr r="L3445" s="3"/>
      </tp>
      <tp>
        <v>1461927636.97</v>
        <stp/>
        <stp>EM_S_STM07_BS</stp>
        <stp>4</stp>
        <stp>601558.SH</stp>
        <stp>140</stp>
        <stp>2019-09-30</stp>
        <stp>1</stp>
        <tr r="L3099" s="3"/>
        <tr r="L3099" s="3"/>
      </tp>
      <tp>
        <v>1937391456.3099999</v>
        <stp/>
        <stp>EM_S_STM07_BS</stp>
        <stp>4</stp>
        <stp>600558.SH</stp>
        <stp>140</stp>
        <stp>2019-09-30</stp>
        <stp>1</stp>
        <tr r="L2640" s="3"/>
        <tr r="L2640" s="3"/>
      </tp>
      <tp>
        <v>3017401447.8299999</v>
        <stp/>
        <stp>EM_S_STM07_BS</stp>
        <stp>4</stp>
        <stp>603558.SH</stp>
        <stp>140</stp>
        <stp>2019-09-30</stp>
        <stp>1</stp>
        <tr r="L3444" s="3"/>
        <tr r="L3444" s="3"/>
      </tp>
      <tp>
        <v>3811039098.1599998</v>
        <stp/>
        <stp>EM_S_STM07_BS</stp>
        <stp>4</stp>
        <stp>600557.SH</stp>
        <stp>140</stp>
        <stp>2019-09-30</stp>
        <stp>1</stp>
        <tr r="L2639" s="3"/>
        <tr r="L2639" s="3"/>
      </tp>
      <tp>
        <v>1686495509.6300001</v>
        <stp/>
        <stp>EM_S_STM07_BS</stp>
        <stp>4</stp>
        <stp>603557.SH</stp>
        <stp>140</stp>
        <stp>2019-09-30</stp>
        <stp>1</stp>
        <tr r="L3443" s="3"/>
        <tr r="L3443" s="3"/>
      </tp>
      <tp>
        <v>-44753911.600000001</v>
        <stp/>
        <stp>EM_S_STM07_BS</stp>
        <stp>4</stp>
        <stp>600556.SH</stp>
        <stp>140</stp>
        <stp>2019-09-30</stp>
        <stp>1</stp>
        <tr r="L2638" s="3"/>
        <tr r="L2638" s="3"/>
      </tp>
      <tp>
        <v>5087854374.9200001</v>
        <stp/>
        <stp>EM_S_STM07_BS</stp>
        <stp>4</stp>
        <stp>603556.SH</stp>
        <stp>140</stp>
        <stp>2019-09-30</stp>
        <stp>1</stp>
        <tr r="L3442" s="3"/>
        <tr r="L3442" s="3"/>
      </tp>
      <tp>
        <v>20719757503.610001</v>
        <stp/>
        <stp>EM_S_STM07_BS</stp>
        <stp>4</stp>
        <stp>601555.SH</stp>
        <stp>140</stp>
        <stp>2019-09-30</stp>
        <stp>1</stp>
        <tr r="L3098" s="3"/>
        <tr r="L3098" s="3"/>
      </tp>
      <tp>
        <v>1332464354.6199999</v>
        <stp/>
        <stp>EM_S_STM07_BS</stp>
        <stp>4</stp>
        <stp>600555.SH</stp>
        <stp>140</stp>
        <stp>2019-09-30</stp>
        <stp>1</stp>
        <tr r="L2637" s="3"/>
        <tr r="L2637" s="3"/>
      </tp>
      <tp>
        <v>1532810167.25</v>
        <stp/>
        <stp>EM_S_STM07_BS</stp>
        <stp>4</stp>
        <stp>603555.SH</stp>
        <stp>140</stp>
        <stp>2019-09-30</stp>
        <stp>1</stp>
        <tr r="L3441" s="3"/>
        <tr r="L3441" s="3"/>
      </tp>
      <tp>
        <v>2479037035.2199998</v>
        <stp/>
        <stp>EM_S_STM07_BS</stp>
        <stp>4</stp>
        <stp>600552.SH</stp>
        <stp>140</stp>
        <stp>2019-09-30</stp>
        <stp>1</stp>
        <tr r="L2636" s="3"/>
        <tr r="L2636" s="3"/>
      </tp>
      <tp>
        <v>4562389294.3699999</v>
        <stp/>
        <stp>EM_S_STM07_BS</stp>
        <stp>4</stp>
        <stp>600551.SH</stp>
        <stp>140</stp>
        <stp>2019-09-30</stp>
        <stp>1</stp>
        <tr r="L2635" s="3"/>
        <tr r="L2635" s="3"/>
      </tp>
      <tp>
        <v>707566422.73000002</v>
        <stp/>
        <stp>EM_S_STM07_BS</stp>
        <stp>4</stp>
        <stp>600550.SH</stp>
        <stp>140</stp>
        <stp>2019-09-30</stp>
        <stp>1</stp>
        <tr r="L2634" s="3"/>
        <tr r="L2634" s="3"/>
      </tp>
      <tp>
        <v>7244031110.9300003</v>
        <stp/>
        <stp>EM_S_STM07_BS</stp>
        <stp>4</stp>
        <stp>600549.SH</stp>
        <stp>140</stp>
        <stp>2019-09-30</stp>
        <stp>1</stp>
        <tr r="L2633" s="3"/>
        <tr r="L2633" s="3"/>
      </tp>
      <tp>
        <v>17995803951.34</v>
        <stp/>
        <stp>EM_S_STM07_BS</stp>
        <stp>4</stp>
        <stp>600548.SH</stp>
        <stp>140</stp>
        <stp>2019-09-30</stp>
        <stp>1</stp>
        <tr r="L2632" s="3"/>
        <tr r="L2632" s="3"/>
      </tp>
      <tp>
        <v>22223280702.52</v>
        <stp/>
        <stp>EM_S_STM07_BS</stp>
        <stp>4</stp>
        <stp>600547.SH</stp>
        <stp>140</stp>
        <stp>2019-09-30</stp>
        <stp>1</stp>
        <tr r="L2631" s="3"/>
        <tr r="L2631" s="3"/>
      </tp>
      <tp>
        <v>8408090638.2399998</v>
        <stp/>
        <stp>EM_S_STM07_BS</stp>
        <stp>4</stp>
        <stp>600546.SH</stp>
        <stp>140</stp>
        <stp>2019-09-30</stp>
        <stp>1</stp>
        <tr r="L2630" s="3"/>
        <tr r="L2630" s="3"/>
      </tp>
      <tp>
        <v>4799823000</v>
        <stp/>
        <stp>EM_S_STM07_BS</stp>
        <stp>4</stp>
        <stp>600545.SH</stp>
        <stp>140</stp>
        <stp>2019-09-30</stp>
        <stp>1</stp>
        <tr r="L2629" s="3"/>
        <tr r="L2629" s="3"/>
      </tp>
      <tp>
        <v>1166385085.22</v>
        <stp/>
        <stp>EM_S_STM07_BS</stp>
        <stp>4</stp>
        <stp>600543.SH</stp>
        <stp>140</stp>
        <stp>2019-09-30</stp>
        <stp>1</stp>
        <tr r="L2628" s="3"/>
        <tr r="L2628" s="3"/>
      </tp>
      <tp>
        <v>626867230.25999999</v>
        <stp/>
        <stp>EM_S_STM07_BS</stp>
        <stp>4</stp>
        <stp>600540.SH</stp>
        <stp>140</stp>
        <stp>2019-09-30</stp>
        <stp>1</stp>
        <tr r="L2627" s="3"/>
        <tr r="L2627" s="3"/>
      </tp>
      <tp>
        <v>436908695.94</v>
        <stp/>
        <stp>EM_S_STM07_BS</stp>
        <stp>4</stp>
        <stp>600539.SH</stp>
        <stp>140</stp>
        <stp>2019-09-30</stp>
        <stp>1</stp>
        <tr r="L2626" s="3"/>
        <tr r="L2626" s="3"/>
      </tp>
      <tp>
        <v>631431448.70000005</v>
        <stp/>
        <stp>EM_S_STM07_BS</stp>
        <stp>4</stp>
        <stp>600538.SH</stp>
        <stp>140</stp>
        <stp>2019-09-30</stp>
        <stp>1</stp>
        <tr r="L2625" s="3"/>
        <tr r="L2625" s="3"/>
      </tp>
      <tp>
        <v>1299665106.1199999</v>
        <stp/>
        <stp>EM_S_STM07_BS</stp>
        <stp>4</stp>
        <stp>603538.SH</stp>
        <stp>140</stp>
        <stp>2019-09-30</stp>
        <stp>1</stp>
        <tr r="L3440" s="3"/>
        <tr r="L3440" s="3"/>
      </tp>
      <tp>
        <v>3587233539.73</v>
        <stp/>
        <stp>EM_S_STM07_BS</stp>
        <stp>4</stp>
        <stp>600537.SH</stp>
        <stp>140</stp>
        <stp>2019-09-30</stp>
        <stp>1</stp>
        <tr r="L2624" s="3"/>
        <tr r="L2624" s="3"/>
      </tp>
      <tp>
        <v>1925675384.51</v>
        <stp/>
        <stp>EM_S_STM07_BS</stp>
        <stp>4</stp>
        <stp>600536.SH</stp>
        <stp>140</stp>
        <stp>2019-09-30</stp>
        <stp>1</stp>
        <tr r="L2623" s="3"/>
        <tr r="L2623" s="3"/>
      </tp>
      <tp>
        <v>599050125.33000004</v>
        <stp/>
        <stp>EM_S_STM07_BS</stp>
        <stp>4</stp>
        <stp>603536.SH</stp>
        <stp>140</stp>
        <stp>2019-09-30</stp>
        <stp>1</stp>
        <tr r="L3439" s="3"/>
        <tr r="L3439" s="3"/>
      </tp>
      <tp>
        <v>11120540115.59</v>
        <stp/>
        <stp>EM_S_STM07_BS</stp>
        <stp>4</stp>
        <stp>600535.SH</stp>
        <stp>140</stp>
        <stp>2019-09-30</stp>
        <stp>1</stp>
        <tr r="L2622" s="3"/>
        <tr r="L2622" s="3"/>
      </tp>
      <tp>
        <v>1575111443.3900001</v>
        <stp/>
        <stp>EM_S_STM07_BS</stp>
        <stp>4</stp>
        <stp>603535.SH</stp>
        <stp>140</stp>
        <stp>2019-09-30</stp>
        <stp>1</stp>
        <tr r="L3438" s="3"/>
        <tr r="L3438" s="3"/>
      </tp>
      <tp>
        <v>4037525120.0900002</v>
        <stp/>
        <stp>EM_S_STM07_BS</stp>
        <stp>4</stp>
        <stp>600533.SH</stp>
        <stp>140</stp>
        <stp>2019-09-30</stp>
        <stp>1</stp>
        <tr r="L2621" s="3"/>
        <tr r="L2621" s="3"/>
      </tp>
      <tp>
        <v>1187763182.3399999</v>
        <stp/>
        <stp>EM_S_STM07_BS</stp>
        <stp>4</stp>
        <stp>603533.SH</stp>
        <stp>140</stp>
        <stp>2019-09-30</stp>
        <stp>1</stp>
        <tr r="L3437" s="3"/>
        <tr r="L3437" s="3"/>
      </tp>
      <tp>
        <v>1679563833.1199999</v>
        <stp/>
        <stp>EM_S_STM07_BS</stp>
        <stp>4</stp>
        <stp>600532.SH</stp>
        <stp>140</stp>
        <stp>2019-09-30</stp>
        <stp>1</stp>
        <tr r="L2620" s="3"/>
        <tr r="L2620" s="3"/>
      </tp>
      <tp>
        <v>3318292969.48</v>
        <stp/>
        <stp>EM_S_STM07_BS</stp>
        <stp>4</stp>
        <stp>600531.SH</stp>
        <stp>140</stp>
        <stp>2019-09-30</stp>
        <stp>1</stp>
        <tr r="L2619" s="3"/>
        <tr r="L2619" s="3"/>
      </tp>
      <tp>
        <v>1003486253.73</v>
        <stp/>
        <stp>EM_S_STM07_BS</stp>
        <stp>4</stp>
        <stp>600530.SH</stp>
        <stp>140</stp>
        <stp>2019-09-30</stp>
        <stp>1</stp>
        <tr r="L2618" s="3"/>
        <tr r="L2618" s="3"/>
      </tp>
      <tp>
        <v>1027693218.77</v>
        <stp/>
        <stp>EM_S_STM07_BS</stp>
        <stp>4</stp>
        <stp>603530.SH</stp>
        <stp>140</stp>
        <stp>2019-09-30</stp>
        <stp>1</stp>
        <tr r="L3436" s="3"/>
        <tr r="L3436" s="3"/>
      </tp>
      <tp>
        <v>3746982918.23</v>
        <stp/>
        <stp>EM_S_STM07_BS</stp>
        <stp>4</stp>
        <stp>600529.SH</stp>
        <stp>140</stp>
        <stp>2019-09-30</stp>
        <stp>1</stp>
        <tr r="L2617" s="3"/>
        <tr r="L2617" s="3"/>
      </tp>
      <tp>
        <v>16767263942.690001</v>
        <stp/>
        <stp>EM_S_STM07_BS</stp>
        <stp>4</stp>
        <stp>600528.SH</stp>
        <stp>140</stp>
        <stp>2019-09-30</stp>
        <stp>1</stp>
        <tr r="L2616" s="3"/>
        <tr r="L2616" s="3"/>
      </tp>
      <tp>
        <v>1554367235.74</v>
        <stp/>
        <stp>EM_S_STM07_BS</stp>
        <stp>4</stp>
        <stp>603528.SH</stp>
        <stp>140</stp>
        <stp>2019-09-30</stp>
        <stp>1</stp>
        <tr r="L3435" s="3"/>
        <tr r="L3435" s="3"/>
      </tp>
      <tp>
        <v>2333790288.5300002</v>
        <stp/>
        <stp>EM_S_STM07_BS</stp>
        <stp>4</stp>
        <stp>600527.SH</stp>
        <stp>140</stp>
        <stp>2019-09-30</stp>
        <stp>1</stp>
        <tr r="L2615" s="3"/>
        <tr r="L2615" s="3"/>
      </tp>
      <tp>
        <v>900737986.39999998</v>
        <stp/>
        <stp>EM_S_STM07_BS</stp>
        <stp>4</stp>
        <stp>603527.SH</stp>
        <stp>140</stp>
        <stp>2019-09-30</stp>
        <stp>1</stp>
        <tr r="L3434" s="3"/>
        <tr r="L3434" s="3"/>
      </tp>
      <tp>
        <v>1956399632.9300001</v>
        <stp/>
        <stp>EM_S_STM07_BS</stp>
        <stp>4</stp>
        <stp>600526.SH</stp>
        <stp>140</stp>
        <stp>2019-09-30</stp>
        <stp>1</stp>
        <tr r="L2614" s="3"/>
        <tr r="L2614" s="3"/>
      </tp>
      <tp>
        <v>4629362625.4700003</v>
        <stp/>
        <stp>EM_S_STM07_BS</stp>
        <stp>4</stp>
        <stp>600525.SH</stp>
        <stp>140</stp>
        <stp>2019-09-30</stp>
        <stp>1</stp>
        <tr r="L2613" s="3"/>
        <tr r="L2613" s="3"/>
      </tp>
      <tp>
        <v>2306011073.5799999</v>
        <stp/>
        <stp>EM_S_STM07_BS</stp>
        <stp>4</stp>
        <stp>600523.SH</stp>
        <stp>140</stp>
        <stp>2019-09-30</stp>
        <stp>1</stp>
        <tr r="L2612" s="3"/>
        <tr r="L2612" s="3"/>
      </tp>
      <tp>
        <v>20516122482.580002</v>
        <stp/>
        <stp>EM_S_STM07_BS</stp>
        <stp>4</stp>
        <stp>600522.SH</stp>
        <stp>140</stp>
        <stp>2019-09-30</stp>
        <stp>1</stp>
        <tr r="L2611" s="3"/>
        <tr r="L2611" s="3"/>
      </tp>
      <tp>
        <v>5556205568.6899996</v>
        <stp/>
        <stp>EM_S_STM07_BS</stp>
        <stp>4</stp>
        <stp>600521.SH</stp>
        <stp>140</stp>
        <stp>2019-09-30</stp>
        <stp>1</stp>
        <tr r="L2610" s="3"/>
        <tr r="L2610" s="3"/>
      </tp>
      <tp>
        <v>408613802.56</v>
        <stp/>
        <stp>EM_S_STM07_BS</stp>
        <stp>4</stp>
        <stp>600520.SH</stp>
        <stp>140</stp>
        <stp>2019-09-30</stp>
        <stp>1</stp>
        <tr r="L2609" s="3"/>
        <tr r="L2609" s="3"/>
      </tp>
      <tp>
        <v>986414929.58000004</v>
        <stp/>
        <stp>EM_S_STM07_BS</stp>
        <stp>4</stp>
        <stp>603520.SH</stp>
        <stp>140</stp>
        <stp>2019-09-30</stp>
        <stp>1</stp>
        <tr r="L3433" s="3"/>
        <tr r="L3433" s="3"/>
      </tp>
      <tp>
        <v>1365982421.8099999</v>
        <stp/>
        <stp>EM_S_STM07_BS</stp>
        <stp>4</stp>
        <stp>601519.SH</stp>
        <stp>140</stp>
        <stp>2019-09-30</stp>
        <stp>1</stp>
        <tr r="L3097" s="3"/>
        <tr r="L3097" s="3"/>
      </tp>
      <tp>
        <v>125258216613.35001</v>
        <stp/>
        <stp>EM_S_STM07_BS</stp>
        <stp>4</stp>
        <stp>600519.SH</stp>
        <stp>140</stp>
        <stp>2019-09-30</stp>
        <stp>1</stp>
        <tr r="L2608" s="3"/>
        <tr r="L2608" s="3"/>
      </tp>
      <tp>
        <v>715239708.91999996</v>
        <stp/>
        <stp>EM_S_STM07_BS</stp>
        <stp>4</stp>
        <stp>603519.SH</stp>
        <stp>140</stp>
        <stp>2019-09-30</stp>
        <stp>1</stp>
        <tr r="L3432" s="3"/>
        <tr r="L3432" s="3"/>
      </tp>
      <tp>
        <v>3609066937.5900002</v>
        <stp/>
        <stp>EM_S_STM07_BS</stp>
        <stp>4</stp>
        <stp>601518.SH</stp>
        <stp>140</stp>
        <stp>2019-09-30</stp>
        <stp>1</stp>
        <tr r="L3096" s="3"/>
        <tr r="L3096" s="3"/>
      </tp>
      <tp>
        <v>27924083923.299999</v>
        <stp/>
        <stp>EM_S_STM07_BS</stp>
        <stp>4</stp>
        <stp>600518.SH</stp>
        <stp>140</stp>
        <stp>2019-09-30</stp>
        <stp>1</stp>
        <tr r="L2607" s="3"/>
        <tr r="L2607" s="3"/>
      </tp>
      <tp>
        <v>2557049186.9699998</v>
        <stp/>
        <stp>EM_S_STM07_BS</stp>
        <stp>4</stp>
        <stp>603518.SH</stp>
        <stp>140</stp>
        <stp>2019-09-30</stp>
        <stp>1</stp>
        <tr r="L3431" s="3"/>
        <tr r="L3431" s="3"/>
      </tp>
      <tp>
        <v>3447500846.8200002</v>
        <stp/>
        <stp>EM_S_STM07_BS</stp>
        <stp>4</stp>
        <stp>600517.SH</stp>
        <stp>140</stp>
        <stp>2019-09-30</stp>
        <stp>1</stp>
        <tr r="L2606" s="3"/>
        <tr r="L2606" s="3"/>
      </tp>
      <tp>
        <v>3698490166.04</v>
        <stp/>
        <stp>EM_S_STM07_BS</stp>
        <stp>4</stp>
        <stp>603517.SH</stp>
        <stp>140</stp>
        <stp>2019-09-30</stp>
        <stp>1</stp>
        <tr r="L3430" s="3"/>
        <tr r="L3430" s="3"/>
      </tp>
      <tp>
        <v>14902187144.68</v>
        <stp/>
        <stp>EM_S_STM07_BS</stp>
        <stp>4</stp>
        <stp>600516.SH</stp>
        <stp>140</stp>
        <stp>2019-09-30</stp>
        <stp>1</stp>
        <tr r="L2605" s="3"/>
        <tr r="L2605" s="3"/>
      </tp>
      <tp>
        <v>813775661.24000001</v>
        <stp/>
        <stp>EM_S_STM07_BS</stp>
        <stp>4</stp>
        <stp>603516.SH</stp>
        <stp>140</stp>
        <stp>2019-09-30</stp>
        <stp>1</stp>
        <tr r="L3429" s="3"/>
        <tr r="L3429" s="3"/>
      </tp>
      <tp>
        <v>4097464157.3699999</v>
        <stp/>
        <stp>EM_S_STM07_BS</stp>
        <stp>4</stp>
        <stp>601515.SH</stp>
        <stp>140</stp>
        <stp>2019-09-30</stp>
        <stp>1</stp>
        <tr r="L3095" s="3"/>
        <tr r="L3095" s="3"/>
      </tp>
      <tp>
        <v>31007184782.02</v>
        <stp/>
        <stp>EM_S_STM07_BS</stp>
        <stp>4</stp>
        <stp>600515.SH</stp>
        <stp>140</stp>
        <stp>2019-09-30</stp>
        <stp>1</stp>
        <tr r="L2604" s="3"/>
        <tr r="L2604" s="3"/>
      </tp>
      <tp>
        <v>4764301410.1800003</v>
        <stp/>
        <stp>EM_S_STM07_BS</stp>
        <stp>4</stp>
        <stp>603515.SH</stp>
        <stp>140</stp>
        <stp>2019-09-30</stp>
        <stp>1</stp>
        <tr r="L3428" s="3"/>
        <tr r="L3428" s="3"/>
      </tp>
      <tp>
        <v>981655001.15999997</v>
        <stp/>
        <stp>EM_S_STM07_BS</stp>
        <stp>4</stp>
        <stp>600513.SH</stp>
        <stp>140</stp>
        <stp>2019-09-30</stp>
        <stp>1</stp>
        <tr r="L2603" s="3"/>
        <tr r="L2603" s="3"/>
      </tp>
      <tp>
        <v>4733403836.6700001</v>
        <stp/>
        <stp>EM_S_STM07_BS</stp>
        <stp>4</stp>
        <stp>600512.SH</stp>
        <stp>140</stp>
        <stp>2019-09-30</stp>
        <stp>1</stp>
        <tr r="L2602" s="3"/>
        <tr r="L2602" s="3"/>
      </tp>
      <tp>
        <v>10000623286.48</v>
        <stp/>
        <stp>EM_S_STM07_BS</stp>
        <stp>4</stp>
        <stp>600511.SH</stp>
        <stp>140</stp>
        <stp>2019-09-30</stp>
        <stp>1</stp>
        <tr r="L2601" s="3"/>
        <tr r="L2601" s="3"/>
      </tp>
      <tp>
        <v>8255633092.3100004</v>
        <stp/>
        <stp>EM_S_STM07_BS</stp>
        <stp>4</stp>
        <stp>600510.SH</stp>
        <stp>140</stp>
        <stp>2019-09-30</stp>
        <stp>1</stp>
        <tr r="L2600" s="3"/>
        <tr r="L2600" s="3"/>
      </tp>
      <tp>
        <v>6293962915.3299999</v>
        <stp/>
        <stp>EM_S_STM07_BS</stp>
        <stp>4</stp>
        <stp>600509.SH</stp>
        <stp>140</stp>
        <stp>2019-09-30</stp>
        <stp>1</stp>
        <tr r="L2599" s="3"/>
        <tr r="L2599" s="3"/>
      </tp>
      <tp>
        <v>9964868579.8899994</v>
        <stp/>
        <stp>EM_S_STM07_BS</stp>
        <stp>4</stp>
        <stp>600508.SH</stp>
        <stp>140</stp>
        <stp>2019-09-30</stp>
        <stp>1</stp>
        <tr r="L2598" s="3"/>
        <tr r="L2598" s="3"/>
      </tp>
      <tp>
        <v>4313129428.1899996</v>
        <stp/>
        <stp>EM_S_STM07_BS</stp>
        <stp>4</stp>
        <stp>603508.SH</stp>
        <stp>140</stp>
        <stp>2019-09-30</stp>
        <stp>1</stp>
        <tr r="L3427" s="3"/>
        <tr r="L3427" s="3"/>
      </tp>
      <tp>
        <v>6145190399.1199999</v>
        <stp/>
        <stp>EM_S_STM07_BS</stp>
        <stp>4</stp>
        <stp>600507.SH</stp>
        <stp>140</stp>
        <stp>2019-09-30</stp>
        <stp>1</stp>
        <tr r="L2597" s="3"/>
        <tr r="L2597" s="3"/>
      </tp>
      <tp>
        <v>1381445819.5999999</v>
        <stp/>
        <stp>EM_S_STM07_BS</stp>
        <stp>4</stp>
        <stp>603507.SH</stp>
        <stp>140</stp>
        <stp>2019-09-30</stp>
        <stp>1</stp>
        <tr r="L3426" s="3"/>
        <tr r="L3426" s="3"/>
      </tp>
      <tp>
        <v>278044536.07999998</v>
        <stp/>
        <stp>EM_S_STM07_BS</stp>
        <stp>4</stp>
        <stp>600506.SH</stp>
        <stp>140</stp>
        <stp>2019-09-30</stp>
        <stp>1</stp>
        <tr r="L2596" s="3"/>
        <tr r="L2596" s="3"/>
      </tp>
      <tp>
        <v>694839855.75</v>
        <stp/>
        <stp>EM_S_STM07_BS</stp>
        <stp>4</stp>
        <stp>603506.SH</stp>
        <stp>140</stp>
        <stp>2019-09-30</stp>
        <stp>1</stp>
        <tr r="L3425" s="3"/>
        <tr r="L3425" s="3"/>
      </tp>
      <tp>
        <v>1178753048.71</v>
        <stp/>
        <stp>EM_S_STM07_BS</stp>
        <stp>4</stp>
        <stp>600505.SH</stp>
        <stp>140</stp>
        <stp>2019-09-30</stp>
        <stp>1</stp>
        <tr r="L2595" s="3"/>
        <tr r="L2595" s="3"/>
      </tp>
      <tp>
        <v>963420066.16999996</v>
        <stp/>
        <stp>EM_S_STM07_BS</stp>
        <stp>4</stp>
        <stp>603505.SH</stp>
        <stp>140</stp>
        <stp>2019-09-30</stp>
        <stp>1</stp>
        <tr r="L3424" s="3"/>
        <tr r="L3424" s="3"/>
      </tp>
      <tp>
        <v>3741146275.8400002</v>
        <stp/>
        <stp>EM_S_STM07_BS</stp>
        <stp>4</stp>
        <stp>600503.SH</stp>
        <stp>140</stp>
        <stp>2019-09-30</stp>
        <stp>1</stp>
        <tr r="L2594" s="3"/>
        <tr r="L2594" s="3"/>
      </tp>
      <tp>
        <v>9064100773.6200008</v>
        <stp/>
        <stp>EM_S_STM07_BS</stp>
        <stp>4</stp>
        <stp>600502.SH</stp>
        <stp>140</stp>
        <stp>2019-09-30</stp>
        <stp>1</stp>
        <tr r="L2593" s="3"/>
        <tr r="L2593" s="3"/>
      </tp>
      <tp>
        <v>1954693887.3499999</v>
        <stp/>
        <stp>EM_S_STM07_BS</stp>
        <stp>4</stp>
        <stp>600501.SH</stp>
        <stp>140</stp>
        <stp>2019-09-30</stp>
        <stp>1</stp>
        <tr r="L2592" s="3"/>
        <tr r="L2592" s="3"/>
      </tp>
      <tp>
        <v>7640110653.3299999</v>
        <stp/>
        <stp>EM_S_STM07_BS</stp>
        <stp>4</stp>
        <stp>603501.SH</stp>
        <stp>140</stp>
        <stp>2019-09-30</stp>
        <stp>1</stp>
        <tr r="L3423" s="3"/>
        <tr r="L3423" s="3"/>
      </tp>
      <tp>
        <v>3644780970.1199999</v>
        <stp/>
        <stp>EM_S_STM07_BS</stp>
        <stp>4</stp>
        <stp>601500.SH</stp>
        <stp>140</stp>
        <stp>2019-09-30</stp>
        <stp>1</stp>
        <tr r="L3094" s="3"/>
        <tr r="L3094" s="3"/>
      </tp>
      <tp>
        <v>11555789239.41</v>
        <stp/>
        <stp>EM_S_STM07_BS</stp>
        <stp>4</stp>
        <stp>600500.SH</stp>
        <stp>140</stp>
        <stp>2019-09-30</stp>
        <stp>1</stp>
        <tr r="L2591" s="3"/>
        <tr r="L2591" s="3"/>
      </tp>
      <tp>
        <v>872311249.26999998</v>
        <stp/>
        <stp>EM_S_STM07_BS</stp>
        <stp>4</stp>
        <stp>603500.SH</stp>
        <stp>140</stp>
        <stp>2019-09-30</stp>
        <stp>1</stp>
        <tr r="L3422" s="3"/>
        <tr r="L3422" s="3"/>
      </tp>
      <tp>
        <v>441303681.44999999</v>
        <stp/>
        <stp>EM_S_STM07_BS</stp>
        <stp>4</stp>
        <stp>300489.SZ</stp>
        <stp>140</stp>
        <stp>2019-09-30</stp>
        <stp>1</stp>
        <tr r="L1887" s="3"/>
        <tr r="L1887" s="3"/>
      </tp>
      <tp>
        <v>979360213.54999995</v>
        <stp/>
        <stp>EM_S_STM07_BS</stp>
        <stp>4</stp>
        <stp>300488.SZ</stp>
        <stp>140</stp>
        <stp>2019-09-30</stp>
        <stp>1</stp>
        <tr r="L1886" s="3"/>
        <tr r="L1886" s="3"/>
      </tp>
      <tp>
        <v>1226389157.9300001</v>
        <stp/>
        <stp>EM_S_STM07_BS</stp>
        <stp>4</stp>
        <stp>300487.SZ</stp>
        <stp>140</stp>
        <stp>2019-09-30</stp>
        <stp>1</stp>
        <tr r="L1885" s="3"/>
        <tr r="L1885" s="3"/>
      </tp>
      <tp>
        <v>1359278887.1300001</v>
        <stp/>
        <stp>EM_S_STM07_BS</stp>
        <stp>4</stp>
        <stp>300486.SZ</stp>
        <stp>140</stp>
        <stp>2019-09-30</stp>
        <stp>1</stp>
        <tr r="L1884" s="3"/>
        <tr r="L1884" s="3"/>
      </tp>
      <tp>
        <v>2656108473.48</v>
        <stp/>
        <stp>EM_S_STM07_BS</stp>
        <stp>4</stp>
        <stp>300485.SZ</stp>
        <stp>140</stp>
        <stp>2019-09-30</stp>
        <stp>1</stp>
        <tr r="L1883" s="3"/>
        <tr r="L1883" s="3"/>
      </tp>
      <tp>
        <v>620058547.05999994</v>
        <stp/>
        <stp>EM_S_STM07_BS</stp>
        <stp>4</stp>
        <stp>300484.SZ</stp>
        <stp>140</stp>
        <stp>2019-09-30</stp>
        <stp>1</stp>
        <tr r="L1882" s="3"/>
        <tr r="L1882" s="3"/>
      </tp>
      <tp>
        <v>1500395446.8</v>
        <stp/>
        <stp>EM_S_STM07_BS</stp>
        <stp>4</stp>
        <stp>300483.SZ</stp>
        <stp>140</stp>
        <stp>2019-09-30</stp>
        <stp>1</stp>
        <tr r="L1881" s="3"/>
        <tr r="L1881" s="3"/>
      </tp>
      <tp>
        <v>2116331752.28</v>
        <stp/>
        <stp>EM_S_STM07_BS</stp>
        <stp>4</stp>
        <stp>300482.SZ</stp>
        <stp>140</stp>
        <stp>2019-09-30</stp>
        <stp>1</stp>
        <tr r="L1880" s="3"/>
        <tr r="L1880" s="3"/>
      </tp>
      <tp>
        <v>829040380.78999996</v>
        <stp/>
        <stp>EM_S_STM07_BS</stp>
        <stp>4</stp>
        <stp>300481.SZ</stp>
        <stp>140</stp>
        <stp>2019-09-30</stp>
        <stp>1</stp>
        <tr r="L1879" s="3"/>
        <tr r="L1879" s="3"/>
      </tp>
      <tp>
        <v>716170668.49000001</v>
        <stp/>
        <stp>EM_S_STM07_BS</stp>
        <stp>4</stp>
        <stp>300480.SZ</stp>
        <stp>140</stp>
        <stp>2019-09-30</stp>
        <stp>1</stp>
        <tr r="L1878" s="3"/>
        <tr r="L1878" s="3"/>
      </tp>
      <tp>
        <v>718673092.27999997</v>
        <stp/>
        <stp>EM_S_STM07_BS</stp>
        <stp>4</stp>
        <stp>300499.SZ</stp>
        <stp>140</stp>
        <stp>2019-09-30</stp>
        <stp>1</stp>
        <tr r="L1897" s="3"/>
        <tr r="L1897" s="3"/>
      </tp>
      <tp>
        <v>37188954703.169998</v>
        <stp/>
        <stp>EM_S_STM07_BS</stp>
        <stp>4</stp>
        <stp>300498.SZ</stp>
        <stp>140</stp>
        <stp>2019-09-30</stp>
        <stp>1</stp>
        <tr r="L1896" s="3"/>
        <tr r="L1896" s="3"/>
      </tp>
      <tp>
        <v>1370730672.99</v>
        <stp/>
        <stp>EM_S_STM07_BS</stp>
        <stp>4</stp>
        <stp>300497.SZ</stp>
        <stp>140</stp>
        <stp>2019-09-30</stp>
        <stp>1</stp>
        <tr r="L1895" s="3"/>
        <tr r="L1895" s="3"/>
      </tp>
      <tp>
        <v>1703767684.8800001</v>
        <stp/>
        <stp>EM_S_STM07_BS</stp>
        <stp>4</stp>
        <stp>300496.SZ</stp>
        <stp>140</stp>
        <stp>2019-09-30</stp>
        <stp>1</stp>
        <tr r="L1894" s="3"/>
        <tr r="L1894" s="3"/>
      </tp>
      <tp>
        <v>4285083155.8099999</v>
        <stp/>
        <stp>EM_S_STM07_BS</stp>
        <stp>4</stp>
        <stp>300495.SZ</stp>
        <stp>140</stp>
        <stp>2019-09-30</stp>
        <stp>1</stp>
        <tr r="L1893" s="3"/>
        <tr r="L1893" s="3"/>
      </tp>
      <tp>
        <v>1006657557.01</v>
        <stp/>
        <stp>EM_S_STM07_BS</stp>
        <stp>4</stp>
        <stp>300494.SZ</stp>
        <stp>140</stp>
        <stp>2019-09-30</stp>
        <stp>1</stp>
        <tr r="L1892" s="3"/>
        <tr r="L1892" s="3"/>
      </tp>
      <tp>
        <v>743012907.57000005</v>
        <stp/>
        <stp>EM_S_STM07_BS</stp>
        <stp>4</stp>
        <stp>300493.SZ</stp>
        <stp>140</stp>
        <stp>2019-09-30</stp>
        <stp>1</stp>
        <tr r="L1891" s="3"/>
        <tr r="L1891" s="3"/>
      </tp>
      <tp>
        <v>287964761.49000001</v>
        <stp/>
        <stp>EM_S_STM07_BS</stp>
        <stp>4</stp>
        <stp>300492.SZ</stp>
        <stp>140</stp>
        <stp>2019-09-30</stp>
        <stp>1</stp>
        <tr r="L1890" s="3"/>
        <tr r="L1890" s="3"/>
      </tp>
      <tp>
        <v>665740568.5</v>
        <stp/>
        <stp>EM_S_STM07_BS</stp>
        <stp>4</stp>
        <stp>300491.SZ</stp>
        <stp>140</stp>
        <stp>2019-09-30</stp>
        <stp>1</stp>
        <tr r="L1889" s="3"/>
        <tr r="L1889" s="3"/>
      </tp>
      <tp>
        <v>1718404595.6500001</v>
        <stp/>
        <stp>EM_S_STM07_BS</stp>
        <stp>4</stp>
        <stp>300490.SZ</stp>
        <stp>140</stp>
        <stp>2019-09-30</stp>
        <stp>1</stp>
        <tr r="L1888" s="3"/>
        <tr r="L1888" s="3"/>
      </tp>
      <tp>
        <v>161501755.03999999</v>
        <stp/>
        <stp>EM_S_STM07_BS</stp>
        <stp>4</stp>
        <stp>002499.SZ</stp>
        <stp>140</stp>
        <stp>2019-09-30</stp>
        <stp>1</stp>
        <tr r="L957" s="3"/>
        <tr r="L957" s="3"/>
      </tp>
      <tp>
        <v>5302026295.6899996</v>
        <stp/>
        <stp>EM_S_STM07_BS</stp>
        <stp>4</stp>
        <stp>000498.SZ</stp>
        <stp>140</stp>
        <stp>2019-09-30</stp>
        <stp>1</stp>
        <tr r="L100" s="3"/>
        <tr r="L100" s="3"/>
      </tp>
      <tp>
        <v>4930814984.5900002</v>
        <stp/>
        <stp>EM_S_STM07_BS</stp>
        <stp>4</stp>
        <stp>002498.SZ</stp>
        <stp>140</stp>
        <stp>2019-09-30</stp>
        <stp>1</stp>
        <tr r="L956" s="3"/>
        <tr r="L956" s="3"/>
      </tp>
      <tp>
        <v>2897433346.0500002</v>
        <stp/>
        <stp>EM_S_STM07_BS</stp>
        <stp>4</stp>
        <stp>002497.SZ</stp>
        <stp>140</stp>
        <stp>2019-09-30</stp>
        <stp>1</stp>
        <tr r="L955" s="3"/>
        <tr r="L955" s="3"/>
      </tp>
      <tp>
        <v>2964791687.6300001</v>
        <stp/>
        <stp>EM_S_STM07_BS</stp>
        <stp>4</stp>
        <stp>002496.SZ</stp>
        <stp>140</stp>
        <stp>2019-09-30</stp>
        <stp>1</stp>
        <tr r="L954" s="3"/>
        <tr r="L954" s="3"/>
      </tp>
      <tp>
        <v>1185364753.4300001</v>
        <stp/>
        <stp>EM_S_STM07_BS</stp>
        <stp>4</stp>
        <stp>002495.SZ</stp>
        <stp>140</stp>
        <stp>2019-09-30</stp>
        <stp>1</stp>
        <tr r="L953" s="3"/>
        <tr r="L953" s="3"/>
      </tp>
      <tp>
        <v>1888567269.1300001</v>
        <stp/>
        <stp>EM_S_STM07_BS</stp>
        <stp>4</stp>
        <stp>002494.SZ</stp>
        <stp>140</stp>
        <stp>2019-09-30</stp>
        <stp>1</stp>
        <tr r="L952" s="3"/>
        <tr r="L952" s="3"/>
      </tp>
      <tp>
        <v>22205481731.66</v>
        <stp/>
        <stp>EM_S_STM07_BS</stp>
        <stp>4</stp>
        <stp>002493.SZ</stp>
        <stp>140</stp>
        <stp>2019-09-30</stp>
        <stp>1</stp>
        <tr r="L951" s="3"/>
        <tr r="L951" s="3"/>
      </tp>
      <tp>
        <v>1267128754.9400001</v>
        <stp/>
        <stp>EM_S_STM07_BS</stp>
        <stp>4</stp>
        <stp>002492.SZ</stp>
        <stp>140</stp>
        <stp>2019-09-30</stp>
        <stp>1</stp>
        <tr r="L950" s="3"/>
        <tr r="L950" s="3"/>
      </tp>
      <tp>
        <v>5121361847.3400002</v>
        <stp/>
        <stp>EM_S_STM07_BS</stp>
        <stp>4</stp>
        <stp>002491.SZ</stp>
        <stp>140</stp>
        <stp>2019-09-30</stp>
        <stp>1</stp>
        <tr r="L949" s="3"/>
        <tr r="L949" s="3"/>
      </tp>
      <tp>
        <v>1910430019.47</v>
        <stp/>
        <stp>EM_S_STM07_BS</stp>
        <stp>4</stp>
        <stp>002490.SZ</stp>
        <stp>140</stp>
        <stp>2019-09-30</stp>
        <stp>1</stp>
        <tr r="L948" s="3"/>
        <tr r="L948" s="3"/>
      </tp>
      <tp>
        <v>3345210597.8499999</v>
        <stp/>
        <stp>EM_S_STM07_BS</stp>
        <stp>4</stp>
        <stp>002489.SZ</stp>
        <stp>140</stp>
        <stp>2019-09-30</stp>
        <stp>1</stp>
        <tr r="L947" s="3"/>
        <tr r="L947" s="3"/>
      </tp>
      <tp>
        <v>24484857440.77</v>
        <stp/>
        <stp>EM_S_STM07_BS</stp>
        <stp>4</stp>
        <stp>000488.SZ</stp>
        <stp>140</stp>
        <stp>2019-09-30</stp>
        <stp>1</stp>
        <tr r="L99" s="3"/>
        <tr r="L99" s="3"/>
      </tp>
      <tp>
        <v>4009391392.6599998</v>
        <stp/>
        <stp>EM_S_STM07_BS</stp>
        <stp>4</stp>
        <stp>002488.SZ</stp>
        <stp>140</stp>
        <stp>2019-09-30</stp>
        <stp>1</stp>
        <tr r="L946" s="3"/>
        <tr r="L946" s="3"/>
      </tp>
      <tp>
        <v>1940000756.8900001</v>
        <stp/>
        <stp>EM_S_STM07_BS</stp>
        <stp>4</stp>
        <stp>002487.SZ</stp>
        <stp>140</stp>
        <stp>2019-09-30</stp>
        <stp>1</stp>
        <tr r="L945" s="3"/>
        <tr r="L945" s="3"/>
      </tp>
      <tp>
        <v>921257999.78999996</v>
        <stp/>
        <stp>EM_S_STM07_BS</stp>
        <stp>4</stp>
        <stp>002486.SZ</stp>
        <stp>140</stp>
        <stp>2019-09-30</stp>
        <stp>1</stp>
        <tr r="L944" s="3"/>
        <tr r="L944" s="3"/>
      </tp>
      <tp>
        <v>2304282836.6399999</v>
        <stp/>
        <stp>EM_S_STM07_BS</stp>
        <stp>4</stp>
        <stp>002485.SZ</stp>
        <stp>140</stp>
        <stp>2019-09-30</stp>
        <stp>1</stp>
        <tr r="L943" s="3"/>
        <tr r="L943" s="3"/>
      </tp>
      <tp>
        <v>3375979123.5599999</v>
        <stp/>
        <stp>EM_S_STM07_BS</stp>
        <stp>4</stp>
        <stp>002484.SZ</stp>
        <stp>140</stp>
        <stp>2019-09-30</stp>
        <stp>1</stp>
        <tr r="L942" s="3"/>
        <tr r="L942" s="3"/>
      </tp>
      <tp>
        <v>2544116623.5999999</v>
        <stp/>
        <stp>EM_S_STM07_BS</stp>
        <stp>4</stp>
        <stp>002483.SZ</stp>
        <stp>140</stp>
        <stp>2019-09-30</stp>
        <stp>1</stp>
        <tr r="L941" s="3"/>
        <tr r="L941" s="3"/>
      </tp>
      <tp>
        <v>7179891650.0799999</v>
        <stp/>
        <stp>EM_S_STM07_BS</stp>
        <stp>4</stp>
        <stp>002482.SZ</stp>
        <stp>140</stp>
        <stp>2019-09-30</stp>
        <stp>1</stp>
        <tr r="L940" s="3"/>
        <tr r="L940" s="3"/>
      </tp>
      <tp>
        <v>2731400969.0700002</v>
        <stp/>
        <stp>EM_S_STM07_BS</stp>
        <stp>4</stp>
        <stp>002481.SZ</stp>
        <stp>140</stp>
        <stp>2019-09-30</stp>
        <stp>1</stp>
        <tr r="L939" s="3"/>
        <tr r="L939" s="3"/>
      </tp>
      <tp>
        <v>2224778711.7399998</v>
        <stp/>
        <stp>EM_S_STM07_BS</stp>
        <stp>4</stp>
        <stp>002480.SZ</stp>
        <stp>140</stp>
        <stp>2019-09-30</stp>
        <stp>1</stp>
        <tr r="L938" s="3"/>
        <tr r="L938" s="3"/>
      </tp>
      <tp>
        <v>2408752172.8000002</v>
        <stp/>
        <stp>EM_S_STM07_BS</stp>
        <stp>4</stp>
        <stp>300409.SZ</stp>
        <stp>140</stp>
        <stp>2019-09-30</stp>
        <stp>1</stp>
        <tr r="L1807" s="3"/>
        <tr r="L1807" s="3"/>
      </tp>
      <tp>
        <v>3770169176.3499999</v>
        <stp/>
        <stp>EM_S_STM07_BS</stp>
        <stp>4</stp>
        <stp>002439.SZ</stp>
        <stp>140</stp>
        <stp>2019-09-30</stp>
        <stp>1</stp>
        <tr r="L898" s="3"/>
        <tr r="L898" s="3"/>
      </tp>
      <tp>
        <v>7301350594.04</v>
        <stp/>
        <stp>EM_S_STM07_BS</stp>
        <stp>4</stp>
        <stp>300408.SZ</stp>
        <stp>140</stp>
        <stp>2019-09-30</stp>
        <stp>1</stp>
        <tr r="L1806" s="3"/>
        <tr r="L1806" s="3"/>
      </tp>
      <tp>
        <v>1929217647.51</v>
        <stp/>
        <stp>EM_S_STM07_BS</stp>
        <stp>4</stp>
        <stp>002438.SZ</stp>
        <stp>140</stp>
        <stp>2019-09-30</stp>
        <stp>1</stp>
        <tr r="L897" s="3"/>
        <tr r="L897" s="3"/>
      </tp>
      <tp>
        <v>1294204299.3399999</v>
        <stp/>
        <stp>EM_S_STM07_BS</stp>
        <stp>4</stp>
        <stp>300407.SZ</stp>
        <stp>140</stp>
        <stp>2019-09-30</stp>
        <stp>1</stp>
        <tr r="L1805" s="3"/>
        <tr r="L1805" s="3"/>
      </tp>
      <tp>
        <v>4620610869.9499998</v>
        <stp/>
        <stp>EM_S_STM07_BS</stp>
        <stp>4</stp>
        <stp>002437.SZ</stp>
        <stp>140</stp>
        <stp>2019-09-30</stp>
        <stp>1</stp>
        <tr r="L896" s="3"/>
        <tr r="L896" s="3"/>
      </tp>
      <tp>
        <v>1852142658.1400001</v>
        <stp/>
        <stp>EM_S_STM07_BS</stp>
        <stp>4</stp>
        <stp>300406.SZ</stp>
        <stp>140</stp>
        <stp>2019-09-30</stp>
        <stp>1</stp>
        <tr r="L1804" s="3"/>
        <tr r="L1804" s="3"/>
      </tp>
      <tp>
        <v>2691479492.0500002</v>
        <stp/>
        <stp>EM_S_STM07_BS</stp>
        <stp>4</stp>
        <stp>002436.SZ</stp>
        <stp>140</stp>
        <stp>2019-09-30</stp>
        <stp>1</stp>
        <tr r="L895" s="3"/>
        <tr r="L895" s="3"/>
      </tp>
      <tp>
        <v>848755111.57000005</v>
        <stp/>
        <stp>EM_S_STM07_BS</stp>
        <stp>4</stp>
        <stp>300405.SZ</stp>
        <stp>140</stp>
        <stp>2019-09-30</stp>
        <stp>1</stp>
        <tr r="L1803" s="3"/>
        <tr r="L1803" s="3"/>
      </tp>
      <tp>
        <v>5456299217.9099998</v>
        <stp/>
        <stp>EM_S_STM07_BS</stp>
        <stp>4</stp>
        <stp>002435.SZ</stp>
        <stp>140</stp>
        <stp>2019-09-30</stp>
        <stp>1</stp>
        <tr r="L894" s="3"/>
        <tr r="L894" s="3"/>
      </tp>
      <tp>
        <v>418596137.55000001</v>
        <stp/>
        <stp>EM_S_STM07_BS</stp>
        <stp>4</stp>
        <stp>300404.SZ</stp>
        <stp>140</stp>
        <stp>2019-09-30</stp>
        <stp>1</stp>
        <tr r="L1802" s="3"/>
        <tr r="L1802" s="3"/>
      </tp>
      <tp>
        <v>6116164570.5600004</v>
        <stp/>
        <stp>EM_S_STM07_BS</stp>
        <stp>4</stp>
        <stp>002434.SZ</stp>
        <stp>140</stp>
        <stp>2019-09-30</stp>
        <stp>1</stp>
        <tr r="L893" s="3"/>
        <tr r="L893" s="3"/>
      </tp>
      <tp>
        <v>1322089536.9100001</v>
        <stp/>
        <stp>EM_S_STM07_BS</stp>
        <stp>4</stp>
        <stp>300403.SZ</stp>
        <stp>140</stp>
        <stp>2019-09-30</stp>
        <stp>1</stp>
        <tr r="L1801" s="3"/>
        <tr r="L1801" s="3"/>
      </tp>
      <tp>
        <v>5213890238.3999996</v>
        <stp/>
        <stp>EM_S_STM07_BS</stp>
        <stp>4</stp>
        <stp>002433.SZ</stp>
        <stp>140</stp>
        <stp>2019-09-30</stp>
        <stp>1</stp>
        <tr r="L892" s="3"/>
        <tr r="L892" s="3"/>
      </tp>
      <tp>
        <v>628226761.02999997</v>
        <stp/>
        <stp>EM_S_STM07_BS</stp>
        <stp>4</stp>
        <stp>300402.SZ</stp>
        <stp>140</stp>
        <stp>2019-09-30</stp>
        <stp>1</stp>
        <tr r="L1800" s="3"/>
        <tr r="L1800" s="3"/>
      </tp>
      <tp>
        <v>1501085831.1900001</v>
        <stp/>
        <stp>EM_S_STM07_BS</stp>
        <stp>4</stp>
        <stp>002432.SZ</stp>
        <stp>140</stp>
        <stp>2019-09-30</stp>
        <stp>1</stp>
        <tr r="L891" s="3"/>
        <tr r="L891" s="3"/>
      </tp>
      <tp>
        <v>1708286694.8900001</v>
        <stp/>
        <stp>EM_S_STM07_BS</stp>
        <stp>4</stp>
        <stp>300401.SZ</stp>
        <stp>140</stp>
        <stp>2019-09-30</stp>
        <stp>1</stp>
        <tr r="L1799" s="3"/>
        <tr r="L1799" s="3"/>
      </tp>
      <tp>
        <v>5358695035.3400002</v>
        <stp/>
        <stp>EM_S_STM07_BS</stp>
        <stp>4</stp>
        <stp>002431.SZ</stp>
        <stp>140</stp>
        <stp>2019-09-30</stp>
        <stp>1</stp>
        <tr r="L890" s="3"/>
        <tr r="L890" s="3"/>
      </tp>
      <tp>
        <v>1621852337.76</v>
        <stp/>
        <stp>EM_S_STM07_BS</stp>
        <stp>4</stp>
        <stp>000430.SZ</stp>
        <stp>140</stp>
        <stp>2019-09-30</stp>
        <stp>1</stp>
        <tr r="L98" s="3"/>
        <tr r="L98" s="3"/>
      </tp>
      <tp>
        <v>540238166.61000001</v>
        <stp/>
        <stp>EM_S_STM07_BS</stp>
        <stp>4</stp>
        <stp>300400.SZ</stp>
        <stp>140</stp>
        <stp>2019-09-30</stp>
        <stp>1</stp>
        <tr r="L1798" s="3"/>
        <tr r="L1798" s="3"/>
      </tp>
      <tp>
        <v>5678111170.29</v>
        <stp/>
        <stp>EM_S_STM07_BS</stp>
        <stp>4</stp>
        <stp>002430.SZ</stp>
        <stp>140</stp>
        <stp>2019-09-30</stp>
        <stp>1</stp>
        <tr r="L889" s="3"/>
        <tr r="L889" s="3"/>
      </tp>
      <tp>
        <v>9588602867.9400005</v>
        <stp/>
        <stp>EM_S_STM07_BS</stp>
        <stp>4</stp>
        <stp>000429.SZ</stp>
        <stp>140</stp>
        <stp>2019-09-30</stp>
        <stp>1</stp>
        <tr r="L97" s="3"/>
        <tr r="L97" s="3"/>
      </tp>
      <tp>
        <v>867896986.61000001</v>
        <stp/>
        <stp>EM_S_STM07_BS</stp>
        <stp>4</stp>
        <stp>300419.SZ</stp>
        <stp>140</stp>
        <stp>2019-09-30</stp>
        <stp>1</stp>
        <tr r="L1817" s="3"/>
        <tr r="L1817" s="3"/>
      </tp>
      <tp>
        <v>9312724765.4200001</v>
        <stp/>
        <stp>EM_S_STM07_BS</stp>
        <stp>4</stp>
        <stp>002429.SZ</stp>
        <stp>140</stp>
        <stp>2019-09-30</stp>
        <stp>1</stp>
        <tr r="L888" s="3"/>
        <tr r="L888" s="3"/>
      </tp>
      <tp>
        <v>2350345366.5700002</v>
        <stp/>
        <stp>EM_S_STM07_BS</stp>
        <stp>4</stp>
        <stp>000428.SZ</stp>
        <stp>140</stp>
        <stp>2019-09-30</stp>
        <stp>1</stp>
        <tr r="L96" s="3"/>
        <tr r="L96" s="3"/>
      </tp>
      <tp>
        <v>4438875838.5799999</v>
        <stp/>
        <stp>EM_S_STM07_BS</stp>
        <stp>4</stp>
        <stp>300418.SZ</stp>
        <stp>140</stp>
        <stp>2019-09-30</stp>
        <stp>1</stp>
        <tr r="L1816" s="3"/>
        <tr r="L1816" s="3"/>
      </tp>
      <tp>
        <v>1477636559.6400001</v>
        <stp/>
        <stp>EM_S_STM07_BS</stp>
        <stp>4</stp>
        <stp>002428.SZ</stp>
        <stp>140</stp>
        <stp>2019-09-30</stp>
        <stp>1</stp>
        <tr r="L887" s="3"/>
        <tr r="L887" s="3"/>
      </tp>
      <tp>
        <v>449611795.73000002</v>
        <stp/>
        <stp>EM_S_STM07_BS</stp>
        <stp>4</stp>
        <stp>300417.SZ</stp>
        <stp>140</stp>
        <stp>2019-09-30</stp>
        <stp>1</stp>
        <tr r="L1815" s="3"/>
        <tr r="L1815" s="3"/>
      </tp>
      <tp>
        <v>708000260.37</v>
        <stp/>
        <stp>EM_S_STM07_BS</stp>
        <stp>4</stp>
        <stp>002427.SZ</stp>
        <stp>140</stp>
        <stp>2019-09-30</stp>
        <stp>1</stp>
        <tr r="L886" s="3"/>
        <tr r="L886" s="3"/>
      </tp>
      <tp>
        <v>5157548986.75</v>
        <stp/>
        <stp>EM_S_STM07_BS</stp>
        <stp>4</stp>
        <stp>000426.SZ</stp>
        <stp>140</stp>
        <stp>2019-09-30</stp>
        <stp>1</stp>
        <tr r="L95" s="3"/>
        <tr r="L95" s="3"/>
      </tp>
      <tp>
        <v>776182230.32000005</v>
        <stp/>
        <stp>EM_S_STM07_BS</stp>
        <stp>4</stp>
        <stp>300416.SZ</stp>
        <stp>140</stp>
        <stp>2019-09-30</stp>
        <stp>1</stp>
        <tr r="L1814" s="3"/>
        <tr r="L1814" s="3"/>
      </tp>
      <tp>
        <v>7546571573.1199999</v>
        <stp/>
        <stp>EM_S_STM07_BS</stp>
        <stp>4</stp>
        <stp>002426.SZ</stp>
        <stp>140</stp>
        <stp>2019-09-30</stp>
        <stp>1</stp>
        <tr r="L885" s="3"/>
        <tr r="L885" s="3"/>
      </tp>
      <tp>
        <v>32528542686.919998</v>
        <stp/>
        <stp>EM_S_STM07_BS</stp>
        <stp>4</stp>
        <stp>000425.SZ</stp>
        <stp>140</stp>
        <stp>2019-09-30</stp>
        <stp>1</stp>
        <tr r="L94" s="3"/>
        <tr r="L94" s="3"/>
      </tp>
      <tp>
        <v>1262707892.0699999</v>
        <stp/>
        <stp>EM_S_STM07_BS</stp>
        <stp>4</stp>
        <stp>300415.SZ</stp>
        <stp>140</stp>
        <stp>2019-09-30</stp>
        <stp>1</stp>
        <tr r="L1813" s="3"/>
        <tr r="L1813" s="3"/>
      </tp>
      <tp>
        <v>4074066394.0300002</v>
        <stp/>
        <stp>EM_S_STM07_BS</stp>
        <stp>4</stp>
        <stp>002425.SZ</stp>
        <stp>140</stp>
        <stp>2019-09-30</stp>
        <stp>1</stp>
        <tr r="L884" s="3"/>
        <tr r="L884" s="3"/>
      </tp>
      <tp>
        <v>874722092.07000005</v>
        <stp/>
        <stp>EM_S_STM07_BS</stp>
        <stp>4</stp>
        <stp>300414.SZ</stp>
        <stp>140</stp>
        <stp>2019-09-30</stp>
        <stp>1</stp>
        <tr r="L1812" s="3"/>
        <tr r="L1812" s="3"/>
      </tp>
      <tp>
        <v>4059156165.8000002</v>
        <stp/>
        <stp>EM_S_STM07_BS</stp>
        <stp>4</stp>
        <stp>002424.SZ</stp>
        <stp>140</stp>
        <stp>2019-09-30</stp>
        <stp>1</stp>
        <tr r="L883" s="3"/>
        <tr r="L883" s="3"/>
      </tp>
      <tp>
        <v>10627829723.02</v>
        <stp/>
        <stp>EM_S_STM07_BS</stp>
        <stp>4</stp>
        <stp>000423.SZ</stp>
        <stp>140</stp>
        <stp>2019-09-30</stp>
        <stp>1</stp>
        <tr r="L93" s="3"/>
        <tr r="L93" s="3"/>
      </tp>
      <tp>
        <v>8602155830.9599991</v>
        <stp/>
        <stp>EM_S_STM07_BS</stp>
        <stp>4</stp>
        <stp>300413.SZ</stp>
        <stp>140</stp>
        <stp>2019-09-30</stp>
        <stp>1</stp>
        <tr r="L1811" s="3"/>
        <tr r="L1811" s="3"/>
      </tp>
      <tp>
        <v>16256196801.370001</v>
        <stp/>
        <stp>EM_S_STM07_BS</stp>
        <stp>4</stp>
        <stp>002423.SZ</stp>
        <stp>140</stp>
        <stp>2019-09-30</stp>
        <stp>1</stp>
        <tr r="L882" s="3"/>
        <tr r="L882" s="3"/>
      </tp>
      <tp>
        <v>1116214774.4000001</v>
        <stp/>
        <stp>EM_S_STM07_BS</stp>
        <stp>4</stp>
        <stp>000422.SZ</stp>
        <stp>140</stp>
        <stp>2019-09-30</stp>
        <stp>1</stp>
        <tr r="L92" s="3"/>
        <tr r="L92" s="3"/>
      </tp>
      <tp>
        <v>788976219.67999995</v>
        <stp/>
        <stp>EM_S_STM07_BS</stp>
        <stp>4</stp>
        <stp>300412.SZ</stp>
        <stp>140</stp>
        <stp>2019-09-30</stp>
        <stp>1</stp>
        <tr r="L1810" s="3"/>
        <tr r="L1810" s="3"/>
      </tp>
      <tp>
        <v>13399194388</v>
        <stp/>
        <stp>EM_S_STM07_BS</stp>
        <stp>4</stp>
        <stp>002422.SZ</stp>
        <stp>140</stp>
        <stp>2019-09-30</stp>
        <stp>1</stp>
        <tr r="L881" s="3"/>
        <tr r="L881" s="3"/>
      </tp>
      <tp>
        <v>2587198963.8699999</v>
        <stp/>
        <stp>EM_S_STM07_BS</stp>
        <stp>4</stp>
        <stp>000421.SZ</stp>
        <stp>140</stp>
        <stp>2019-09-30</stp>
        <stp>1</stp>
        <tr r="L91" s="3"/>
        <tr r="L91" s="3"/>
      </tp>
      <tp>
        <v>1613539870.1600001</v>
        <stp/>
        <stp>EM_S_STM07_BS</stp>
        <stp>4</stp>
        <stp>300411.SZ</stp>
        <stp>140</stp>
        <stp>2019-09-30</stp>
        <stp>1</stp>
        <tr r="L1809" s="3"/>
        <tr r="L1809" s="3"/>
      </tp>
      <tp>
        <v>3319027869.9299998</v>
        <stp/>
        <stp>EM_S_STM07_BS</stp>
        <stp>4</stp>
        <stp>002421.SZ</stp>
        <stp>140</stp>
        <stp>2019-09-30</stp>
        <stp>1</stp>
        <tr r="L880" s="3"/>
        <tr r="L880" s="3"/>
      </tp>
      <tp>
        <v>3001017496.0799999</v>
        <stp/>
        <stp>EM_S_STM07_BS</stp>
        <stp>4</stp>
        <stp>000420.SZ</stp>
        <stp>140</stp>
        <stp>2019-09-30</stp>
        <stp>1</stp>
        <tr r="L90" s="3"/>
        <tr r="L90" s="3"/>
      </tp>
      <tp>
        <v>1900585425.3800001</v>
        <stp/>
        <stp>EM_S_STM07_BS</stp>
        <stp>4</stp>
        <stp>300410.SZ</stp>
        <stp>140</stp>
        <stp>2019-09-30</stp>
        <stp>1</stp>
        <tr r="L1808" s="3"/>
        <tr r="L1808" s="3"/>
      </tp>
      <tp>
        <v>380342556.99000001</v>
        <stp/>
        <stp>EM_S_STM07_BS</stp>
        <stp>4</stp>
        <stp>002420.SZ</stp>
        <stp>140</stp>
        <stp>2019-09-30</stp>
        <stp>1</stp>
        <tr r="L879" s="3"/>
        <tr r="L879" s="3"/>
      </tp>
      <tp>
        <v>2824451810.4400001</v>
        <stp/>
        <stp>EM_S_STM07_BS</stp>
        <stp>4</stp>
        <stp>000419.SZ</stp>
        <stp>140</stp>
        <stp>2019-09-30</stp>
        <stp>1</stp>
        <tr r="L89" s="3"/>
        <tr r="L89" s="3"/>
      </tp>
      <tp>
        <v>1648816878.0699999</v>
        <stp/>
        <stp>EM_S_STM07_BS</stp>
        <stp>4</stp>
        <stp>300429.SZ</stp>
        <stp>140</stp>
        <stp>2019-09-30</stp>
        <stp>1</stp>
        <tr r="L1827" s="3"/>
        <tr r="L1827" s="3"/>
      </tp>
      <tp>
        <v>6739498020.8900003</v>
        <stp/>
        <stp>EM_S_STM07_BS</stp>
        <stp>4</stp>
        <stp>002419.SZ</stp>
        <stp>140</stp>
        <stp>2019-09-30</stp>
        <stp>1</stp>
        <tr r="L878" s="3"/>
        <tr r="L878" s="3"/>
      </tp>
      <tp>
        <v>3719791465.0599999</v>
        <stp/>
        <stp>EM_S_STM07_BS</stp>
        <stp>4</stp>
        <stp>300428.SZ</stp>
        <stp>140</stp>
        <stp>2019-09-30</stp>
        <stp>1</stp>
        <tr r="L1826" s="3"/>
        <tr r="L1826" s="3"/>
      </tp>
      <tp>
        <v>991343568.92999995</v>
        <stp/>
        <stp>EM_S_STM07_BS</stp>
        <stp>4</stp>
        <stp>002418.SZ</stp>
        <stp>140</stp>
        <stp>2019-09-30</stp>
        <stp>1</stp>
        <tr r="L877" s="3"/>
        <tr r="L877" s="3"/>
      </tp>
      <tp>
        <v>4009542516.3699999</v>
        <stp/>
        <stp>EM_S_STM07_BS</stp>
        <stp>4</stp>
        <stp>000417.SZ</stp>
        <stp>140</stp>
        <stp>2019-09-30</stp>
        <stp>1</stp>
        <tr r="L88" s="3"/>
        <tr r="L88" s="3"/>
      </tp>
      <tp>
        <v>2128676918.6800001</v>
        <stp/>
        <stp>EM_S_STM07_BS</stp>
        <stp>4</stp>
        <stp>300427.SZ</stp>
        <stp>140</stp>
        <stp>2019-09-30</stp>
        <stp>1</stp>
        <tr r="L1825" s="3"/>
        <tr r="L1825" s="3"/>
      </tp>
      <tp>
        <v>227401250.81999999</v>
        <stp/>
        <stp>EM_S_STM07_BS</stp>
        <stp>4</stp>
        <stp>002417.SZ</stp>
        <stp>140</stp>
        <stp>2019-09-30</stp>
        <stp>1</stp>
        <tr r="L876" s="3"/>
        <tr r="L876" s="3"/>
      </tp>
      <tp>
        <v>885028582.74000001</v>
        <stp/>
        <stp>EM_S_STM07_BS</stp>
        <stp>4</stp>
        <stp>000416.SZ</stp>
        <stp>140</stp>
        <stp>2019-09-30</stp>
        <stp>1</stp>
        <tr r="L87" s="3"/>
        <tr r="L87" s="3"/>
      </tp>
      <tp>
        <v>219584036.52000001</v>
        <stp/>
        <stp>EM_S_STM07_BS</stp>
        <stp>4</stp>
        <stp>300426.SZ</stp>
        <stp>140</stp>
        <stp>2019-09-30</stp>
        <stp>1</stp>
        <tr r="L1824" s="3"/>
        <tr r="L1824" s="3"/>
      </tp>
      <tp>
        <v>4907185618.3599997</v>
        <stp/>
        <stp>EM_S_STM07_BS</stp>
        <stp>4</stp>
        <stp>002416.SZ</stp>
        <stp>140</stp>
        <stp>2019-09-30</stp>
        <stp>1</stp>
        <tr r="L875" s="3"/>
        <tr r="L875" s="3"/>
      </tp>
      <tp>
        <v>38434624000</v>
        <stp/>
        <stp>EM_S_STM07_BS</stp>
        <stp>4</stp>
        <stp>000415.SZ</stp>
        <stp>140</stp>
        <stp>2019-09-30</stp>
        <stp>1</stp>
        <tr r="L86" s="3"/>
        <tr r="L86" s="3"/>
      </tp>
      <tp>
        <v>1606436119.6199999</v>
        <stp/>
        <stp>EM_S_STM07_BS</stp>
        <stp>4</stp>
        <stp>300425.SZ</stp>
        <stp>140</stp>
        <stp>2019-09-30</stp>
        <stp>1</stp>
        <tr r="L1823" s="3"/>
        <tr r="L1823" s="3"/>
      </tp>
      <tp>
        <v>40439398048.739998</v>
        <stp/>
        <stp>EM_S_STM07_BS</stp>
        <stp>4</stp>
        <stp>002415.SZ</stp>
        <stp>140</stp>
        <stp>2019-09-30</stp>
        <stp>1</stp>
        <tr r="L874" s="3"/>
        <tr r="L874" s="3"/>
      </tp>
      <tp>
        <v>1010702037.1</v>
        <stp/>
        <stp>EM_S_STM07_BS</stp>
        <stp>4</stp>
        <stp>300424.SZ</stp>
        <stp>140</stp>
        <stp>2019-09-30</stp>
        <stp>1</stp>
        <tr r="L1822" s="3"/>
        <tr r="L1822" s="3"/>
      </tp>
      <tp>
        <v>3586078214.8899999</v>
        <stp/>
        <stp>EM_S_STM07_BS</stp>
        <stp>4</stp>
        <stp>002414.SZ</stp>
        <stp>140</stp>
        <stp>2019-09-30</stp>
        <stp>1</stp>
        <tr r="L873" s="3"/>
        <tr r="L873" s="3"/>
      </tp>
      <tp>
        <v>33282397733.049999</v>
        <stp/>
        <stp>EM_S_STM07_BS</stp>
        <stp>4</stp>
        <stp>000413.SZ</stp>
        <stp>140</stp>
        <stp>2019-09-30</stp>
        <stp>1</stp>
        <tr r="L85" s="3"/>
        <tr r="L85" s="3"/>
      </tp>
      <tp>
        <v>3301757867.3400002</v>
        <stp/>
        <stp>EM_S_STM07_BS</stp>
        <stp>4</stp>
        <stp>300423.SZ</stp>
        <stp>140</stp>
        <stp>2019-09-30</stp>
        <stp>1</stp>
        <tr r="L1821" s="3"/>
        <tr r="L1821" s="3"/>
      </tp>
      <tp>
        <v>3517142343.1500001</v>
        <stp/>
        <stp>EM_S_STM07_BS</stp>
        <stp>4</stp>
        <stp>002413.SZ</stp>
        <stp>140</stp>
        <stp>2019-09-30</stp>
        <stp>1</stp>
        <tr r="L872" s="3"/>
        <tr r="L872" s="3"/>
      </tp>
      <tp>
        <v>1750159708.0599999</v>
        <stp/>
        <stp>EM_S_STM07_BS</stp>
        <stp>4</stp>
        <stp>300422.SZ</stp>
        <stp>140</stp>
        <stp>2019-09-30</stp>
        <stp>1</stp>
        <tr r="L1820" s="3"/>
        <tr r="L1820" s="3"/>
      </tp>
      <tp>
        <v>1471158142.8499999</v>
        <stp/>
        <stp>EM_S_STM07_BS</stp>
        <stp>4</stp>
        <stp>002412.SZ</stp>
        <stp>140</stp>
        <stp>2019-09-30</stp>
        <stp>1</stp>
        <tr r="L871" s="3"/>
        <tr r="L871" s="3"/>
      </tp>
      <tp>
        <v>1489131873.8800001</v>
        <stp/>
        <stp>EM_S_STM07_BS</stp>
        <stp>4</stp>
        <stp>000411.SZ</stp>
        <stp>140</stp>
        <stp>2019-09-30</stp>
        <stp>1</stp>
        <tr r="L84" s="3"/>
        <tr r="L84" s="3"/>
      </tp>
      <tp>
        <v>1120291007.73</v>
        <stp/>
        <stp>EM_S_STM07_BS</stp>
        <stp>4</stp>
        <stp>300421.SZ</stp>
        <stp>140</stp>
        <stp>2019-09-30</stp>
        <stp>1</stp>
        <tr r="L1819" s="3"/>
        <tr r="L1819" s="3"/>
      </tp>
      <tp>
        <v>9974158782.1100006</v>
        <stp/>
        <stp>EM_S_STM07_BS</stp>
        <stp>4</stp>
        <stp>002411.SZ</stp>
        <stp>140</stp>
        <stp>2019-09-30</stp>
        <stp>1</stp>
        <tr r="L870" s="3"/>
        <tr r="L870" s="3"/>
      </tp>
      <tp>
        <v>-2610363823.96</v>
        <stp/>
        <stp>EM_S_STM07_BS</stp>
        <stp>4</stp>
        <stp>000410.SZ</stp>
        <stp>140</stp>
        <stp>2019-09-30</stp>
        <stp>1</stp>
        <tr r="L83" s="3"/>
        <tr r="L83" s="3"/>
      </tp>
      <tp>
        <v>1642391687.27</v>
        <stp/>
        <stp>EM_S_STM07_BS</stp>
        <stp>4</stp>
        <stp>300420.SZ</stp>
        <stp>140</stp>
        <stp>2019-09-30</stp>
        <stp>1</stp>
        <tr r="L1818" s="3"/>
        <tr r="L1818" s="3"/>
      </tp>
      <tp>
        <v>3117627170.2199998</v>
        <stp/>
        <stp>EM_S_STM07_BS</stp>
        <stp>4</stp>
        <stp>002410.SZ</stp>
        <stp>140</stp>
        <stp>2019-09-30</stp>
        <stp>1</stp>
        <tr r="L869" s="3"/>
        <tr r="L869" s="3"/>
      </tp>
      <tp>
        <v>729982836.90999997</v>
        <stp/>
        <stp>EM_S_STM07_BS</stp>
        <stp>4</stp>
        <stp>000409.SZ</stp>
        <stp>140</stp>
        <stp>2019-09-30</stp>
        <stp>1</stp>
        <tr r="L82" s="3"/>
        <tr r="L82" s="3"/>
      </tp>
      <tp>
        <v>2064844476.8299999</v>
        <stp/>
        <stp>EM_S_STM07_BS</stp>
        <stp>4</stp>
        <stp>300439.SZ</stp>
        <stp>140</stp>
        <stp>2019-09-30</stp>
        <stp>1</stp>
        <tr r="L1837" s="3"/>
        <tr r="L1837" s="3"/>
      </tp>
      <tp>
        <v>4335851139.2299995</v>
        <stp/>
        <stp>EM_S_STM07_BS</stp>
        <stp>4</stp>
        <stp>002409.SZ</stp>
        <stp>140</stp>
        <stp>2019-09-30</stp>
        <stp>1</stp>
        <tr r="L868" s="3"/>
        <tr r="L868" s="3"/>
      </tp>
      <tp>
        <v>7801712173.5600004</v>
        <stp/>
        <stp>EM_S_STM07_BS</stp>
        <stp>4</stp>
        <stp>000408.SZ</stp>
        <stp>140</stp>
        <stp>2019-09-30</stp>
        <stp>1</stp>
        <tr r="L81" s="3"/>
        <tr r="L81" s="3"/>
      </tp>
      <tp>
        <v>2452485482.2399998</v>
        <stp/>
        <stp>EM_S_STM07_BS</stp>
        <stp>4</stp>
        <stp>300438.SZ</stp>
        <stp>140</stp>
        <stp>2019-09-30</stp>
        <stp>1</stp>
        <tr r="L1836" s="3"/>
        <tr r="L1836" s="3"/>
      </tp>
      <tp>
        <v>7596821188.5500002</v>
        <stp/>
        <stp>EM_S_STM07_BS</stp>
        <stp>4</stp>
        <stp>002408.SZ</stp>
        <stp>140</stp>
        <stp>2019-09-30</stp>
        <stp>1</stp>
        <tr r="L867" s="3"/>
        <tr r="L867" s="3"/>
      </tp>
      <tp>
        <v>2407228981.6599998</v>
        <stp/>
        <stp>EM_S_STM07_BS</stp>
        <stp>4</stp>
        <stp>000407.SZ</stp>
        <stp>140</stp>
        <stp>2019-09-30</stp>
        <stp>1</stp>
        <tr r="L80" s="3"/>
        <tr r="L80" s="3"/>
      </tp>
      <tp>
        <v>1606119866.6199999</v>
        <stp/>
        <stp>EM_S_STM07_BS</stp>
        <stp>4</stp>
        <stp>300437.SZ</stp>
        <stp>140</stp>
        <stp>2019-09-30</stp>
        <stp>1</stp>
        <tr r="L1835" s="3"/>
        <tr r="L1835" s="3"/>
      </tp>
      <tp>
        <v>3429162894.6799998</v>
        <stp/>
        <stp>EM_S_STM07_BS</stp>
        <stp>4</stp>
        <stp>002407.SZ</stp>
        <stp>140</stp>
        <stp>2019-09-30</stp>
        <stp>1</stp>
        <tr r="L866" s="3"/>
        <tr r="L866" s="3"/>
      </tp>
      <tp>
        <v>569619879.92999995</v>
        <stp/>
        <stp>EM_S_STM07_BS</stp>
        <stp>4</stp>
        <stp>300436.SZ</stp>
        <stp>140</stp>
        <stp>2019-09-30</stp>
        <stp>1</stp>
        <tr r="L1834" s="3"/>
        <tr r="L1834" s="3"/>
      </tp>
      <tp>
        <v>2813547587.4200001</v>
        <stp/>
        <stp>EM_S_STM07_BS</stp>
        <stp>4</stp>
        <stp>002406.SZ</stp>
        <stp>140</stp>
        <stp>2019-09-30</stp>
        <stp>1</stp>
        <tr r="L865" s="3"/>
        <tr r="L865" s="3"/>
      </tp>
      <tp>
        <v>872153932.33000004</v>
        <stp/>
        <stp>EM_S_STM07_BS</stp>
        <stp>4</stp>
        <stp>300435.SZ</stp>
        <stp>140</stp>
        <stp>2019-09-30</stp>
        <stp>1</stp>
        <tr r="L1833" s="3"/>
        <tr r="L1833" s="3"/>
      </tp>
      <tp>
        <v>7366060213.3800001</v>
        <stp/>
        <stp>EM_S_STM07_BS</stp>
        <stp>4</stp>
        <stp>002405.SZ</stp>
        <stp>140</stp>
        <stp>2019-09-30</stp>
        <stp>1</stp>
        <tr r="L864" s="3"/>
        <tr r="L864" s="3"/>
      </tp>
      <tp>
        <v>3255268811.0999999</v>
        <stp/>
        <stp>EM_S_STM07_BS</stp>
        <stp>4</stp>
        <stp>000404.SZ</stp>
        <stp>140</stp>
        <stp>2019-09-30</stp>
        <stp>1</stp>
        <tr r="L79" s="3"/>
        <tr r="L79" s="3"/>
      </tp>
      <tp>
        <v>2679606682.8800001</v>
        <stp/>
        <stp>EM_S_STM07_BS</stp>
        <stp>4</stp>
        <stp>300434.SZ</stp>
        <stp>140</stp>
        <stp>2019-09-30</stp>
        <stp>1</stp>
        <tr r="L1832" s="3"/>
        <tr r="L1832" s="3"/>
      </tp>
      <tp>
        <v>1734043565.6099999</v>
        <stp/>
        <stp>EM_S_STM07_BS</stp>
        <stp>4</stp>
        <stp>002404.SZ</stp>
        <stp>140</stp>
        <stp>2019-09-30</stp>
        <stp>1</stp>
        <tr r="L863" s="3"/>
        <tr r="L863" s="3"/>
      </tp>
      <tp>
        <v>765054536.28999996</v>
        <stp/>
        <stp>EM_S_STM07_BS</stp>
        <stp>4</stp>
        <stp>000403.SZ</stp>
        <stp>140</stp>
        <stp>2019-09-30</stp>
        <stp>1</stp>
        <tr r="L78" s="3"/>
        <tr r="L78" s="3"/>
      </tp>
      <tp>
        <v>18043449776.380001</v>
        <stp/>
        <stp>EM_S_STM07_BS</stp>
        <stp>4</stp>
        <stp>300433.SZ</stp>
        <stp>140</stp>
        <stp>2019-09-30</stp>
        <stp>1</stp>
        <tr r="L1831" s="3"/>
        <tr r="L1831" s="3"/>
      </tp>
      <tp>
        <v>2132471579.8800001</v>
        <stp/>
        <stp>EM_S_STM07_BS</stp>
        <stp>4</stp>
        <stp>002403.SZ</stp>
        <stp>140</stp>
        <stp>2019-09-30</stp>
        <stp>1</stp>
        <tr r="L862" s="3"/>
        <tr r="L862" s="3"/>
      </tp>
      <tp>
        <v>32441194846.889999</v>
        <stp/>
        <stp>EM_S_STM07_BS</stp>
        <stp>4</stp>
        <stp>000402.SZ</stp>
        <stp>140</stp>
        <stp>2019-09-30</stp>
        <stp>1</stp>
        <tr r="L77" s="3"/>
        <tr r="L77" s="3"/>
      </tp>
      <tp>
        <v>1448353939.97</v>
        <stp/>
        <stp>EM_S_STM07_BS</stp>
        <stp>4</stp>
        <stp>300432.SZ</stp>
        <stp>140</stp>
        <stp>2019-09-30</stp>
        <stp>1</stp>
        <tr r="L1830" s="3"/>
        <tr r="L1830" s="3"/>
      </tp>
      <tp>
        <v>1871573147.1099999</v>
        <stp/>
        <stp>EM_S_STM07_BS</stp>
        <stp>4</stp>
        <stp>002402.SZ</stp>
        <stp>140</stp>
        <stp>2019-09-30</stp>
        <stp>1</stp>
        <tr r="L861" s="3"/>
        <tr r="L861" s="3"/>
      </tp>
      <tp>
        <v>15790374178.34</v>
        <stp/>
        <stp>EM_S_STM07_BS</stp>
        <stp>4</stp>
        <stp>000401.SZ</stp>
        <stp>140</stp>
        <stp>2019-09-30</stp>
        <stp>1</stp>
        <tr r="L76" s="3"/>
        <tr r="L76" s="3"/>
      </tp>
      <tp>
        <v>-633449919.59000003</v>
        <stp/>
        <stp>EM_S_STM07_BS</stp>
        <stp>4</stp>
        <stp>300431.SZ</stp>
        <stp>140</stp>
        <stp>2019-09-30</stp>
        <stp>1</stp>
        <tr r="L1829" s="3"/>
        <tr r="L1829" s="3"/>
      </tp>
      <tp>
        <v>931650835.71000004</v>
        <stp/>
        <stp>EM_S_STM07_BS</stp>
        <stp>4</stp>
        <stp>002401.SZ</stp>
        <stp>140</stp>
        <stp>2019-09-30</stp>
        <stp>1</stp>
        <tr r="L860" s="3"/>
        <tr r="L860" s="3"/>
      </tp>
      <tp>
        <v>7969421068.4799995</v>
        <stp/>
        <stp>EM_S_STM07_BS</stp>
        <stp>4</stp>
        <stp>000400.SZ</stp>
        <stp>140</stp>
        <stp>2019-09-30</stp>
        <stp>1</stp>
        <tr r="L75" s="3"/>
        <tr r="L75" s="3"/>
      </tp>
      <tp>
        <v>1678744396.6099999</v>
        <stp/>
        <stp>EM_S_STM07_BS</stp>
        <stp>4</stp>
        <stp>300430.SZ</stp>
        <stp>140</stp>
        <stp>2019-09-30</stp>
        <stp>1</stp>
        <tr r="L1828" s="3"/>
        <tr r="L1828" s="3"/>
      </tp>
      <tp>
        <v>5298654538.3100004</v>
        <stp/>
        <stp>EM_S_STM07_BS</stp>
        <stp>4</stp>
        <stp>002400.SZ</stp>
        <stp>140</stp>
        <stp>2019-09-30</stp>
        <stp>1</stp>
        <tr r="L859" s="3"/>
        <tr r="L859" s="3"/>
      </tp>
      <tp>
        <v>1424424975.47</v>
        <stp/>
        <stp>EM_S_STM07_BS</stp>
        <stp>4</stp>
        <stp>300449.SZ</stp>
        <stp>140</stp>
        <stp>2019-09-30</stp>
        <stp>1</stp>
        <tr r="L1847" s="3"/>
        <tr r="L1847" s="3"/>
      </tp>
      <tp>
        <v>3865247600.2600002</v>
        <stp/>
        <stp>EM_S_STM07_BS</stp>
        <stp>4</stp>
        <stp>002479.SZ</stp>
        <stp>140</stp>
        <stp>2019-09-30</stp>
        <stp>1</stp>
        <tr r="L937" s="3"/>
        <tr r="L937" s="3"/>
      </tp>
      <tp>
        <v>1292927705.9000001</v>
        <stp/>
        <stp>EM_S_STM07_BS</stp>
        <stp>4</stp>
        <stp>300448.SZ</stp>
        <stp>140</stp>
        <stp>2019-09-30</stp>
        <stp>1</stp>
        <tr r="L1846" s="3"/>
        <tr r="L1846" s="3"/>
      </tp>
      <tp>
        <v>4371666539.9300003</v>
        <stp/>
        <stp>EM_S_STM07_BS</stp>
        <stp>4</stp>
        <stp>002478.SZ</stp>
        <stp>140</stp>
        <stp>2019-09-30</stp>
        <stp>1</stp>
        <tr r="L936" s="3"/>
        <tr r="L936" s="3"/>
      </tp>
      <tp>
        <v>1045403244</v>
        <stp/>
        <stp>EM_S_STM07_BS</stp>
        <stp>4</stp>
        <stp>300447.SZ</stp>
        <stp>140</stp>
        <stp>2019-09-30</stp>
        <stp>1</stp>
        <tr r="L1845" s="3"/>
        <tr r="L1845" s="3"/>
      </tp>
      <tp>
        <v>658757720.53999996</v>
        <stp/>
        <stp>EM_S_STM07_BS</stp>
        <stp>4</stp>
        <stp>300446.SZ</stp>
        <stp>140</stp>
        <stp>2019-09-30</stp>
        <stp>1</stp>
        <tr r="L1844" s="3"/>
        <tr r="L1844" s="3"/>
      </tp>
      <tp>
        <v>718196780.66999996</v>
        <stp/>
        <stp>EM_S_STM07_BS</stp>
        <stp>4</stp>
        <stp>002476.SZ</stp>
        <stp>140</stp>
        <stp>2019-09-30</stp>
        <stp>1</stp>
        <tr r="L935" s="3"/>
        <tr r="L935" s="3"/>
      </tp>
      <tp>
        <v>563948530.63999999</v>
        <stp/>
        <stp>EM_S_STM07_BS</stp>
        <stp>4</stp>
        <stp>300445.SZ</stp>
        <stp>140</stp>
        <stp>2019-09-30</stp>
        <stp>1</stp>
        <tr r="L1843" s="3"/>
        <tr r="L1843" s="3"/>
      </tp>
      <tp>
        <v>18306901396.77</v>
        <stp/>
        <stp>EM_S_STM07_BS</stp>
        <stp>4</stp>
        <stp>002475.SZ</stp>
        <stp>140</stp>
        <stp>2019-09-30</stp>
        <stp>1</stp>
        <tr r="L934" s="3"/>
        <tr r="L934" s="3"/>
      </tp>
      <tp>
        <v>1505247783.9300001</v>
        <stp/>
        <stp>EM_S_STM07_BS</stp>
        <stp>4</stp>
        <stp>300444.SZ</stp>
        <stp>140</stp>
        <stp>2019-09-30</stp>
        <stp>1</stp>
        <tr r="L1842" s="3"/>
        <tr r="L1842" s="3"/>
      </tp>
      <tp>
        <v>1477413182.73</v>
        <stp/>
        <stp>EM_S_STM07_BS</stp>
        <stp>4</stp>
        <stp>002474.SZ</stp>
        <stp>140</stp>
        <stp>2019-09-30</stp>
        <stp>1</stp>
        <tr r="L933" s="3"/>
        <tr r="L933" s="3"/>
      </tp>
      <tp>
        <v>1853493492.0699999</v>
        <stp/>
        <stp>EM_S_STM07_BS</stp>
        <stp>4</stp>
        <stp>300443.SZ</stp>
        <stp>140</stp>
        <stp>2019-09-30</stp>
        <stp>1</stp>
        <tr r="L1841" s="3"/>
        <tr r="L1841" s="3"/>
      </tp>
      <tp>
        <v>253967720.53999999</v>
        <stp/>
        <stp>EM_S_STM07_BS</stp>
        <stp>4</stp>
        <stp>002473.SZ</stp>
        <stp>140</stp>
        <stp>2019-09-30</stp>
        <stp>1</stp>
        <tr r="L932" s="3"/>
        <tr r="L932" s="3"/>
      </tp>
      <tp>
        <v>745803613.01999998</v>
        <stp/>
        <stp>EM_S_STM07_BS</stp>
        <stp>4</stp>
        <stp>300442.SZ</stp>
        <stp>140</stp>
        <stp>2019-09-30</stp>
        <stp>1</stp>
        <tr r="L1840" s="3"/>
        <tr r="L1840" s="3"/>
      </tp>
      <tp>
        <v>3664961716.6100001</v>
        <stp/>
        <stp>EM_S_STM07_BS</stp>
        <stp>4</stp>
        <stp>002472.SZ</stp>
        <stp>140</stp>
        <stp>2019-09-30</stp>
        <stp>1</stp>
        <tr r="L931" s="3"/>
        <tr r="L931" s="3"/>
      </tp>
      <tp>
        <v>1612494292.45</v>
        <stp/>
        <stp>EM_S_STM07_BS</stp>
        <stp>4</stp>
        <stp>300441.SZ</stp>
        <stp>140</stp>
        <stp>2019-09-30</stp>
        <stp>1</stp>
        <tr r="L1839" s="3"/>
        <tr r="L1839" s="3"/>
      </tp>
      <tp>
        <v>1836979220.6099999</v>
        <stp/>
        <stp>EM_S_STM07_BS</stp>
        <stp>4</stp>
        <stp>002471.SZ</stp>
        <stp>140</stp>
        <stp>2019-09-30</stp>
        <stp>1</stp>
        <tr r="L930" s="3"/>
        <tr r="L930" s="3"/>
      </tp>
      <tp>
        <v>1217598506.0999999</v>
        <stp/>
        <stp>EM_S_STM07_BS</stp>
        <stp>4</stp>
        <stp>300440.SZ</stp>
        <stp>140</stp>
        <stp>2019-09-30</stp>
        <stp>1</stp>
        <tr r="L1838" s="3"/>
        <tr r="L1838" s="3"/>
      </tp>
      <tp>
        <v>10944337631.93</v>
        <stp/>
        <stp>EM_S_STM07_BS</stp>
        <stp>4</stp>
        <stp>002470.SZ</stp>
        <stp>140</stp>
        <stp>2019-09-30</stp>
        <stp>1</stp>
        <tr r="L929" s="3"/>
        <tr r="L929" s="3"/>
      </tp>
      <tp>
        <v>7124052293.6599998</v>
        <stp/>
        <stp>EM_S_STM07_BS</stp>
        <stp>4</stp>
        <stp>300459.SZ</stp>
        <stp>140</stp>
        <stp>2019-09-30</stp>
        <stp>1</stp>
        <tr r="L1857" s="3"/>
        <tr r="L1857" s="3"/>
      </tp>
      <tp>
        <v>1192084017.1500001</v>
        <stp/>
        <stp>EM_S_STM07_BS</stp>
        <stp>4</stp>
        <stp>002469.SZ</stp>
        <stp>140</stp>
        <stp>2019-09-30</stp>
        <stp>1</stp>
        <tr r="L928" s="3"/>
        <tr r="L928" s="3"/>
      </tp>
      <tp>
        <v>2191200543.0900002</v>
        <stp/>
        <stp>EM_S_STM07_BS</stp>
        <stp>4</stp>
        <stp>300458.SZ</stp>
        <stp>140</stp>
        <stp>2019-09-30</stp>
        <stp>1</stp>
        <tr r="L1856" s="3"/>
        <tr r="L1856" s="3"/>
      </tp>
      <tp>
        <v>8832133522.6100006</v>
        <stp/>
        <stp>EM_S_STM07_BS</stp>
        <stp>4</stp>
        <stp>002468.SZ</stp>
        <stp>140</stp>
        <stp>2019-09-30</stp>
        <stp>1</stp>
        <tr r="L927" s="3"/>
        <tr r="L927" s="3"/>
      </tp>
      <tp>
        <v>3194675317.5599999</v>
        <stp/>
        <stp>EM_S_STM07_BS</stp>
        <stp>4</stp>
        <stp>300457.SZ</stp>
        <stp>140</stp>
        <stp>2019-09-30</stp>
        <stp>1</stp>
        <tr r="L1855" s="3"/>
        <tr r="L1855" s="3"/>
      </tp>
      <tp>
        <v>2001155481.6800001</v>
        <stp/>
        <stp>EM_S_STM07_BS</stp>
        <stp>4</stp>
        <stp>002467.SZ</stp>
        <stp>140</stp>
        <stp>2019-09-30</stp>
        <stp>1</stp>
        <tr r="L926" s="3"/>
        <tr r="L926" s="3"/>
      </tp>
      <tp>
        <v>2701691517.3099999</v>
        <stp/>
        <stp>EM_S_STM07_BS</stp>
        <stp>4</stp>
        <stp>300456.SZ</stp>
        <stp>140</stp>
        <stp>2019-09-30</stp>
        <stp>1</stp>
        <tr r="L1854" s="3"/>
        <tr r="L1854" s="3"/>
      </tp>
      <tp>
        <v>10163495374.440001</v>
        <stp/>
        <stp>EM_S_STM07_BS</stp>
        <stp>4</stp>
        <stp>002466.SZ</stp>
        <stp>140</stp>
        <stp>2019-09-30</stp>
        <stp>1</stp>
        <tr r="L925" s="3"/>
        <tr r="L925" s="3"/>
      </tp>
      <tp>
        <v>765478113.33000004</v>
        <stp/>
        <stp>EM_S_STM07_BS</stp>
        <stp>4</stp>
        <stp>300455.SZ</stp>
        <stp>140</stp>
        <stp>2019-09-30</stp>
        <stp>1</stp>
        <tr r="L1853" s="3"/>
        <tr r="L1853" s="3"/>
      </tp>
      <tp>
        <v>8450529025.8699999</v>
        <stp/>
        <stp>EM_S_STM07_BS</stp>
        <stp>4</stp>
        <stp>002465.SZ</stp>
        <stp>140</stp>
        <stp>2019-09-30</stp>
        <stp>1</stp>
        <tr r="L924" s="3"/>
        <tr r="L924" s="3"/>
      </tp>
      <tp>
        <v>3755032835.1799998</v>
        <stp/>
        <stp>EM_S_STM07_BS</stp>
        <stp>4</stp>
        <stp>300454.SZ</stp>
        <stp>140</stp>
        <stp>2019-09-30</stp>
        <stp>1</stp>
        <tr r="L1852" s="3"/>
        <tr r="L1852" s="3"/>
      </tp>
      <tp>
        <v>1545346298.27</v>
        <stp/>
        <stp>EM_S_STM07_BS</stp>
        <stp>4</stp>
        <stp>002464.SZ</stp>
        <stp>140</stp>
        <stp>2019-09-30</stp>
        <stp>1</stp>
        <tr r="L923" s="3"/>
        <tr r="L923" s="3"/>
      </tp>
      <tp>
        <v>638556598.66999996</v>
        <stp/>
        <stp>EM_S_STM07_BS</stp>
        <stp>4</stp>
        <stp>300453.SZ</stp>
        <stp>140</stp>
        <stp>2019-09-30</stp>
        <stp>1</stp>
        <tr r="L1851" s="3"/>
        <tr r="L1851" s="3"/>
      </tp>
      <tp>
        <v>4771803409</v>
        <stp/>
        <stp>EM_S_STM07_BS</stp>
        <stp>4</stp>
        <stp>002463.SZ</stp>
        <stp>140</stp>
        <stp>2019-09-30</stp>
        <stp>1</stp>
        <tr r="L922" s="3"/>
        <tr r="L922" s="3"/>
      </tp>
      <tp>
        <v>507452418.51999998</v>
        <stp/>
        <stp>EM_S_STM07_BS</stp>
        <stp>4</stp>
        <stp>300452.SZ</stp>
        <stp>140</stp>
        <stp>2019-09-30</stp>
        <stp>1</stp>
        <tr r="L1850" s="3"/>
        <tr r="L1850" s="3"/>
      </tp>
      <tp>
        <v>3340584942.8299999</v>
        <stp/>
        <stp>EM_S_STM07_BS</stp>
        <stp>4</stp>
        <stp>002462.SZ</stp>
        <stp>140</stp>
        <stp>2019-09-30</stp>
        <stp>1</stp>
        <tr r="L921" s="3"/>
        <tr r="L921" s="3"/>
      </tp>
      <tp>
        <v>2492681214.8299999</v>
        <stp/>
        <stp>EM_S_STM07_BS</stp>
        <stp>4</stp>
        <stp>300451.SZ</stp>
        <stp>140</stp>
        <stp>2019-09-30</stp>
        <stp>1</stp>
        <tr r="L1849" s="3"/>
        <tr r="L1849" s="3"/>
      </tp>
      <tp>
        <v>8452724904.0299997</v>
        <stp/>
        <stp>EM_S_STM07_BS</stp>
        <stp>4</stp>
        <stp>002461.SZ</stp>
        <stp>140</stp>
        <stp>2019-09-30</stp>
        <stp>1</stp>
        <tr r="L920" s="3"/>
        <tr r="L920" s="3"/>
      </tp>
      <tp>
        <v>3848173040.3699999</v>
        <stp/>
        <stp>EM_S_STM07_BS</stp>
        <stp>4</stp>
        <stp>300450.SZ</stp>
        <stp>140</stp>
        <stp>2019-09-30</stp>
        <stp>1</stp>
        <tr r="L1848" s="3"/>
        <tr r="L1848" s="3"/>
      </tp>
      <tp>
        <v>8117522202.7200003</v>
        <stp/>
        <stp>EM_S_STM07_BS</stp>
        <stp>4</stp>
        <stp>002460.SZ</stp>
        <stp>140</stp>
        <stp>2019-09-30</stp>
        <stp>1</stp>
        <tr r="L919" s="3"/>
        <tr r="L919" s="3"/>
      </tp>
      <tp>
        <v>468882507.06</v>
        <stp/>
        <stp>EM_S_STM07_BS</stp>
        <stp>4</stp>
        <stp>300469.SZ</stp>
        <stp>140</stp>
        <stp>2019-09-30</stp>
        <stp>1</stp>
        <tr r="L1867" s="3"/>
        <tr r="L1867" s="3"/>
      </tp>
      <tp>
        <v>1231755483.79</v>
        <stp/>
        <stp>EM_S_STM07_BS</stp>
        <stp>4</stp>
        <stp>002459.SZ</stp>
        <stp>140</stp>
        <stp>2019-09-30</stp>
        <stp>1</stp>
        <tr r="L918" s="3"/>
        <tr r="L918" s="3"/>
      </tp>
      <tp>
        <v>1085828726.9400001</v>
        <stp/>
        <stp>EM_S_STM07_BS</stp>
        <stp>4</stp>
        <stp>300468.SZ</stp>
        <stp>140</stp>
        <stp>2019-09-30</stp>
        <stp>1</stp>
        <tr r="L1866" s="3"/>
        <tr r="L1866" s="3"/>
      </tp>
      <tp>
        <v>2877731093.8299999</v>
        <stp/>
        <stp>EM_S_STM07_BS</stp>
        <stp>4</stp>
        <stp>002458.SZ</stp>
        <stp>140</stp>
        <stp>2019-09-30</stp>
        <stp>1</stp>
        <tr r="L917" s="3"/>
        <tr r="L917" s="3"/>
      </tp>
      <tp>
        <v>2343733838.4200001</v>
        <stp/>
        <stp>EM_S_STM07_BS</stp>
        <stp>4</stp>
        <stp>300467.SZ</stp>
        <stp>140</stp>
        <stp>2019-09-30</stp>
        <stp>1</stp>
        <tr r="L1865" s="3"/>
        <tr r="L1865" s="3"/>
      </tp>
      <tp>
        <v>1859451318.6600001</v>
        <stp/>
        <stp>EM_S_STM07_BS</stp>
        <stp>4</stp>
        <stp>002457.SZ</stp>
        <stp>140</stp>
        <stp>2019-09-30</stp>
        <stp>1</stp>
        <tr r="L916" s="3"/>
        <tr r="L916" s="3"/>
      </tp>
      <tp>
        <v>1126406333.54</v>
        <stp/>
        <stp>EM_S_STM07_BS</stp>
        <stp>4</stp>
        <stp>300466.SZ</stp>
        <stp>140</stp>
        <stp>2019-09-30</stp>
        <stp>1</stp>
        <tr r="L1864" s="3"/>
        <tr r="L1864" s="3"/>
      </tp>
      <tp>
        <v>8740020362.8500004</v>
        <stp/>
        <stp>EM_S_STM07_BS</stp>
        <stp>4</stp>
        <stp>002456.SZ</stp>
        <stp>140</stp>
        <stp>2019-09-30</stp>
        <stp>1</stp>
        <tr r="L915" s="3"/>
        <tr r="L915" s="3"/>
      </tp>
      <tp>
        <v>1233087931.4000001</v>
        <stp/>
        <stp>EM_S_STM07_BS</stp>
        <stp>4</stp>
        <stp>300465.SZ</stp>
        <stp>140</stp>
        <stp>2019-09-30</stp>
        <stp>1</stp>
        <tr r="L1863" s="3"/>
        <tr r="L1863" s="3"/>
      </tp>
      <tp>
        <v>1330270531.23</v>
        <stp/>
        <stp>EM_S_STM07_BS</stp>
        <stp>4</stp>
        <stp>002455.SZ</stp>
        <stp>140</stp>
        <stp>2019-09-30</stp>
        <stp>1</stp>
        <tr r="L914" s="3"/>
        <tr r="L914" s="3"/>
      </tp>
      <tp>
        <v>1741937833.8099999</v>
        <stp/>
        <stp>EM_S_STM07_BS</stp>
        <stp>4</stp>
        <stp>300464.SZ</stp>
        <stp>140</stp>
        <stp>2019-09-30</stp>
        <stp>1</stp>
        <tr r="L1862" s="3"/>
        <tr r="L1862" s="3"/>
      </tp>
      <tp>
        <v>3433281812.02</v>
        <stp/>
        <stp>EM_S_STM07_BS</stp>
        <stp>4</stp>
        <stp>002454.SZ</stp>
        <stp>140</stp>
        <stp>2019-09-30</stp>
        <stp>1</stp>
        <tr r="L913" s="3"/>
        <tr r="L913" s="3"/>
      </tp>
      <tp>
        <v>3005107391.5700002</v>
        <stp/>
        <stp>EM_S_STM07_BS</stp>
        <stp>4</stp>
        <stp>300463.SZ</stp>
        <stp>140</stp>
        <stp>2019-09-30</stp>
        <stp>1</stp>
        <tr r="L1861" s="3"/>
        <tr r="L1861" s="3"/>
      </tp>
      <tp>
        <v>921658430.98000002</v>
        <stp/>
        <stp>EM_S_STM07_BS</stp>
        <stp>4</stp>
        <stp>002453.SZ</stp>
        <stp>140</stp>
        <stp>2019-09-30</stp>
        <stp>1</stp>
        <tr r="L912" s="3"/>
        <tr r="L912" s="3"/>
      </tp>
      <tp>
        <v>664748513.00999999</v>
        <stp/>
        <stp>EM_S_STM07_BS</stp>
        <stp>4</stp>
        <stp>300462.SZ</stp>
        <stp>140</stp>
        <stp>2019-09-30</stp>
        <stp>1</stp>
        <tr r="L1860" s="3"/>
        <tr r="L1860" s="3"/>
      </tp>
      <tp>
        <v>1205570171.23</v>
        <stp/>
        <stp>EM_S_STM07_BS</stp>
        <stp>4</stp>
        <stp>002452.SZ</stp>
        <stp>140</stp>
        <stp>2019-09-30</stp>
        <stp>1</stp>
        <tr r="L911" s="3"/>
        <tr r="L911" s="3"/>
      </tp>
      <tp>
        <v>160765575.90000001</v>
        <stp/>
        <stp>EM_S_STM07_BS</stp>
        <stp>4</stp>
        <stp>300461.SZ</stp>
        <stp>140</stp>
        <stp>2019-09-30</stp>
        <stp>1</stp>
        <tr r="L1859" s="3"/>
        <tr r="L1859" s="3"/>
      </tp>
      <tp>
        <v>704626808.08000004</v>
        <stp/>
        <stp>EM_S_STM07_BS</stp>
        <stp>4</stp>
        <stp>002451.SZ</stp>
        <stp>140</stp>
        <stp>2019-09-30</stp>
        <stp>1</stp>
        <tr r="L910" s="3"/>
        <tr r="L910" s="3"/>
      </tp>
      <tp>
        <v>659463459.12</v>
        <stp/>
        <stp>EM_S_STM07_BS</stp>
        <stp>4</stp>
        <stp>300460.SZ</stp>
        <stp>140</stp>
        <stp>2019-09-30</stp>
        <stp>1</stp>
        <tr r="L1858" s="3"/>
        <tr r="L1858" s="3"/>
      </tp>
      <tp>
        <v>17174177602.540001</v>
        <stp/>
        <stp>EM_S_STM07_BS</stp>
        <stp>4</stp>
        <stp>002450.SZ</stp>
        <stp>140</stp>
        <stp>2019-09-30</stp>
        <stp>1</stp>
        <tr r="L909" s="3"/>
        <tr r="L909" s="3"/>
      </tp>
      <tp>
        <v>612622705.08000004</v>
        <stp/>
        <stp>EM_S_STM07_BS</stp>
        <stp>4</stp>
        <stp>300479.SZ</stp>
        <stp>140</stp>
        <stp>2019-09-30</stp>
        <stp>1</stp>
        <tr r="L1877" s="3"/>
        <tr r="L1877" s="3"/>
      </tp>
      <tp>
        <v>3579328345.6599998</v>
        <stp/>
        <stp>EM_S_STM07_BS</stp>
        <stp>4</stp>
        <stp>002449.SZ</stp>
        <stp>140</stp>
        <stp>2019-09-30</stp>
        <stp>1</stp>
        <tr r="L908" s="3"/>
        <tr r="L908" s="3"/>
      </tp>
      <tp>
        <v>535053845.44999999</v>
        <stp/>
        <stp>EM_S_STM07_BS</stp>
        <stp>4</stp>
        <stp>300478.SZ</stp>
        <stp>140</stp>
        <stp>2019-09-30</stp>
        <stp>1</stp>
        <tr r="L1876" s="3"/>
        <tr r="L1876" s="3"/>
      </tp>
      <tp>
        <v>2685382246.1500001</v>
        <stp/>
        <stp>EM_S_STM07_BS</stp>
        <stp>4</stp>
        <stp>002448.SZ</stp>
        <stp>140</stp>
        <stp>2019-09-30</stp>
        <stp>1</stp>
        <tr r="L907" s="3"/>
        <tr r="L907" s="3"/>
      </tp>
      <tp>
        <v>1977301238.4000001</v>
        <stp/>
        <stp>EM_S_STM07_BS</stp>
        <stp>4</stp>
        <stp>300477.SZ</stp>
        <stp>140</stp>
        <stp>2019-09-30</stp>
        <stp>1</stp>
        <tr r="L1875" s="3"/>
        <tr r="L1875" s="3"/>
      </tp>
      <tp>
        <v>1604379283.8499999</v>
        <stp/>
        <stp>EM_S_STM07_BS</stp>
        <stp>4</stp>
        <stp>002447.SZ</stp>
        <stp>140</stp>
        <stp>2019-09-30</stp>
        <stp>1</stp>
        <tr r="L906" s="3"/>
        <tr r="L906" s="3"/>
      </tp>
      <tp>
        <v>3202899206.8299999</v>
        <stp/>
        <stp>EM_S_STM07_BS</stp>
        <stp>4</stp>
        <stp>300476.SZ</stp>
        <stp>140</stp>
        <stp>2019-09-30</stp>
        <stp>1</stp>
        <tr r="L1874" s="3"/>
        <tr r="L1874" s="3"/>
      </tp>
      <tp>
        <v>3678530887.4899998</v>
        <stp/>
        <stp>EM_S_STM07_BS</stp>
        <stp>4</stp>
        <stp>002446.SZ</stp>
        <stp>140</stp>
        <stp>2019-09-30</stp>
        <stp>1</stp>
        <tr r="L905" s="3"/>
        <tr r="L905" s="3"/>
      </tp>
      <tp>
        <v>1272562565.73</v>
        <stp/>
        <stp>EM_S_STM07_BS</stp>
        <stp>4</stp>
        <stp>300475.SZ</stp>
        <stp>140</stp>
        <stp>2019-09-30</stp>
        <stp>1</stp>
        <tr r="L1873" s="3"/>
        <tr r="L1873" s="3"/>
      </tp>
      <tp>
        <v>1707445883.0699999</v>
        <stp/>
        <stp>EM_S_STM07_BS</stp>
        <stp>4</stp>
        <stp>002445.SZ</stp>
        <stp>140</stp>
        <stp>2019-09-30</stp>
        <stp>1</stp>
        <tr r="L904" s="3"/>
        <tr r="L904" s="3"/>
      </tp>
      <tp>
        <v>2309491291.1399999</v>
        <stp/>
        <stp>EM_S_STM07_BS</stp>
        <stp>4</stp>
        <stp>300474.SZ</stp>
        <stp>140</stp>
        <stp>2019-09-30</stp>
        <stp>1</stp>
        <tr r="L1872" s="3"/>
        <tr r="L1872" s="3"/>
      </tp>
      <tp>
        <v>7401523978.8800001</v>
        <stp/>
        <stp>EM_S_STM07_BS</stp>
        <stp>4</stp>
        <stp>002444.SZ</stp>
        <stp>140</stp>
        <stp>2019-09-30</stp>
        <stp>1</stp>
        <tr r="L903" s="3"/>
        <tr r="L903" s="3"/>
      </tp>
      <tp>
        <v>2021638061.8800001</v>
        <stp/>
        <stp>EM_S_STM07_BS</stp>
        <stp>4</stp>
        <stp>300473.SZ</stp>
        <stp>140</stp>
        <stp>2019-09-30</stp>
        <stp>1</stp>
        <tr r="L1871" s="3"/>
        <tr r="L1871" s="3"/>
      </tp>
      <tp>
        <v>2324303640.96</v>
        <stp/>
        <stp>EM_S_STM07_BS</stp>
        <stp>4</stp>
        <stp>002443.SZ</stp>
        <stp>140</stp>
        <stp>2019-09-30</stp>
        <stp>1</stp>
        <tr r="L902" s="3"/>
        <tr r="L902" s="3"/>
      </tp>
      <tp>
        <v>1145561877.3800001</v>
        <stp/>
        <stp>EM_S_STM07_BS</stp>
        <stp>4</stp>
        <stp>300472.SZ</stp>
        <stp>140</stp>
        <stp>2019-09-30</stp>
        <stp>1</stp>
        <tr r="L1870" s="3"/>
        <tr r="L1870" s="3"/>
      </tp>
      <tp>
        <v>1241951824</v>
        <stp/>
        <stp>EM_S_STM07_BS</stp>
        <stp>4</stp>
        <stp>002442.SZ</stp>
        <stp>140</stp>
        <stp>2019-09-30</stp>
        <stp>1</stp>
        <tr r="L901" s="3"/>
        <tr r="L901" s="3"/>
      </tp>
      <tp>
        <v>1205479673.48</v>
        <stp/>
        <stp>EM_S_STM07_BS</stp>
        <stp>4</stp>
        <stp>300471.SZ</stp>
        <stp>140</stp>
        <stp>2019-09-30</stp>
        <stp>1</stp>
        <tr r="L1869" s="3"/>
        <tr r="L1869" s="3"/>
      </tp>
      <tp>
        <v>3832758567.71</v>
        <stp/>
        <stp>EM_S_STM07_BS</stp>
        <stp>4</stp>
        <stp>002441.SZ</stp>
        <stp>140</stp>
        <stp>2019-09-30</stp>
        <stp>1</stp>
        <tr r="L900" s="3"/>
        <tr r="L900" s="3"/>
      </tp>
      <tp>
        <v>1265349960.47</v>
        <stp/>
        <stp>EM_S_STM07_BS</stp>
        <stp>4</stp>
        <stp>300470.SZ</stp>
        <stp>140</stp>
        <stp>2019-09-30</stp>
        <stp>1</stp>
        <tr r="L1868" s="3"/>
        <tr r="L1868" s="3"/>
      </tp>
      <tp>
        <v>8482254432.5799999</v>
        <stp/>
        <stp>EM_S_STM07_BS</stp>
        <stp>4</stp>
        <stp>002440.SZ</stp>
        <stp>140</stp>
        <stp>2019-09-30</stp>
        <stp>1</stp>
        <tr r="L899" s="3"/>
        <tr r="L899" s="3"/>
      </tp>
      <tp>
        <v>4787685915.3699999</v>
        <stp/>
        <stp>EM_S_STM07_BS</stp>
        <stp>4</stp>
        <stp>600499.SH</stp>
        <stp>140</stp>
        <stp>2019-09-30</stp>
        <stp>1</stp>
        <tr r="L2590" s="3"/>
        <tr r="L2590" s="3"/>
      </tp>
      <tp>
        <v>544234035.28999996</v>
        <stp/>
        <stp>EM_S_STM07_BS</stp>
        <stp>4</stp>
        <stp>603499.SH</stp>
        <stp>140</stp>
        <stp>2019-09-30</stp>
        <stp>1</stp>
        <tr r="L3421" s="3"/>
        <tr r="L3421" s="3"/>
      </tp>
      <tp>
        <v>10254983807.25</v>
        <stp/>
        <stp>EM_S_STM07_BS</stp>
        <stp>4</stp>
        <stp>600498.SH</stp>
        <stp>140</stp>
        <stp>2019-09-30</stp>
        <stp>1</stp>
        <tr r="L2589" s="3"/>
        <tr r="L2589" s="3"/>
      </tp>
      <tp>
        <v>14925173400.639999</v>
        <stp/>
        <stp>EM_S_STM07_BS</stp>
        <stp>4</stp>
        <stp>600497.SH</stp>
        <stp>140</stp>
        <stp>2019-09-30</stp>
        <stp>1</stp>
        <tr r="L2588" s="3"/>
        <tr r="L2588" s="3"/>
      </tp>
      <tp>
        <v>5158831487.4799995</v>
        <stp/>
        <stp>EM_S_STM07_BS</stp>
        <stp>4</stp>
        <stp>600496.SH</stp>
        <stp>140</stp>
        <stp>2019-09-30</stp>
        <stp>1</stp>
        <tr r="L2587" s="3"/>
        <tr r="L2587" s="3"/>
      </tp>
      <tp>
        <v>813042643.83000004</v>
        <stp/>
        <stp>EM_S_STM07_BS</stp>
        <stp>4</stp>
        <stp>603496.SH</stp>
        <stp>140</stp>
        <stp>2019-09-30</stp>
        <stp>1</stp>
        <tr r="L3420" s="3"/>
        <tr r="L3420" s="3"/>
      </tp>
      <tp>
        <v>3177906794.6500001</v>
        <stp/>
        <stp>EM_S_STM07_BS</stp>
        <stp>4</stp>
        <stp>600495.SH</stp>
        <stp>140</stp>
        <stp>2019-09-30</stp>
        <stp>1</stp>
        <tr r="L2586" s="3"/>
        <tr r="L2586" s="3"/>
      </tp>
      <tp>
        <v>739753070</v>
        <stp/>
        <stp>EM_S_STM07_BS</stp>
        <stp>4</stp>
        <stp>600493.SH</stp>
        <stp>140</stp>
        <stp>2019-09-30</stp>
        <stp>1</stp>
        <tr r="L2585" s="3"/>
        <tr r="L2585" s="3"/>
      </tp>
      <tp>
        <v>10249542731</v>
        <stp/>
        <stp>EM_S_STM07_BS</stp>
        <stp>4</stp>
        <stp>600491.SH</stp>
        <stp>140</stp>
        <stp>2019-09-30</stp>
        <stp>1</stp>
        <tr r="L2584" s="3"/>
        <tr r="L2584" s="3"/>
      </tp>
      <tp>
        <v>6524402057.3900003</v>
        <stp/>
        <stp>EM_S_STM07_BS</stp>
        <stp>4</stp>
        <stp>600490.SH</stp>
        <stp>140</stp>
        <stp>2019-09-30</stp>
        <stp>1</stp>
        <tr r="L2583" s="3"/>
        <tr r="L2583" s="3"/>
      </tp>
      <tp>
        <v>13690733034.01</v>
        <stp/>
        <stp>EM_S_STM07_BS</stp>
        <stp>4</stp>
        <stp>600489.SH</stp>
        <stp>140</stp>
        <stp>2019-09-30</stp>
        <stp>1</stp>
        <tr r="L2582" s="3"/>
        <tr r="L2582" s="3"/>
      </tp>
      <tp>
        <v>660218270.08000004</v>
        <stp/>
        <stp>EM_S_STM07_BS</stp>
        <stp>4</stp>
        <stp>603489.SH</stp>
        <stp>140</stp>
        <stp>2019-09-30</stp>
        <stp>1</stp>
        <tr r="L3419" s="3"/>
        <tr r="L3419" s="3"/>
      </tp>
      <tp>
        <v>2781521559.6599998</v>
        <stp/>
        <stp>EM_S_STM07_BS</stp>
        <stp>4</stp>
        <stp>600488.SH</stp>
        <stp>140</stp>
        <stp>2019-09-30</stp>
        <stp>1</stp>
        <tr r="L2581" s="3"/>
        <tr r="L2581" s="3"/>
      </tp>
      <tp>
        <v>856767082.36000001</v>
        <stp/>
        <stp>EM_S_STM07_BS</stp>
        <stp>4</stp>
        <stp>603488.SH</stp>
        <stp>140</stp>
        <stp>2019-09-30</stp>
        <stp>1</stp>
        <tr r="L3418" s="3"/>
        <tr r="L3418" s="3"/>
      </tp>
      <tp>
        <v>13437472465.040001</v>
        <stp/>
        <stp>EM_S_STM07_BS</stp>
        <stp>4</stp>
        <stp>600487.SH</stp>
        <stp>140</stp>
        <stp>2019-09-30</stp>
        <stp>1</stp>
        <tr r="L2580" s="3"/>
        <tr r="L2580" s="3"/>
      </tp>
      <tp>
        <v>5019082476.1599998</v>
        <stp/>
        <stp>EM_S_STM07_BS</stp>
        <stp>4</stp>
        <stp>600486.SH</stp>
        <stp>140</stp>
        <stp>2019-09-30</stp>
        <stp>1</stp>
        <tr r="L2579" s="3"/>
        <tr r="L2579" s="3"/>
      </tp>
      <tp>
        <v>2457831254.8800001</v>
        <stp/>
        <stp>EM_S_STM07_BS</stp>
        <stp>4</stp>
        <stp>603486.SH</stp>
        <stp>140</stp>
        <stp>2019-09-30</stp>
        <stp>1</stp>
        <tr r="L3417" s="3"/>
        <tr r="L3417" s="3"/>
      </tp>
      <tp>
        <v>-8715775422.5100002</v>
        <stp/>
        <stp>EM_S_STM07_BS</stp>
        <stp>4</stp>
        <stp>600485.SH</stp>
        <stp>140</stp>
        <stp>2019-09-30</stp>
        <stp>1</stp>
        <tr r="L2578" s="3"/>
        <tr r="L2578" s="3"/>
      </tp>
      <tp>
        <v>12396752584.4</v>
        <stp/>
        <stp>EM_S_STM07_BS</stp>
        <stp>4</stp>
        <stp>600483.SH</stp>
        <stp>140</stp>
        <stp>2019-09-30</stp>
        <stp>1</stp>
        <tr r="L2577" s="3"/>
        <tr r="L2577" s="3"/>
      </tp>
      <tp>
        <v>26167394791.689999</v>
        <stp/>
        <stp>EM_S_STM07_BS</stp>
        <stp>4</stp>
        <stp>600482.SH</stp>
        <stp>140</stp>
        <stp>2019-09-30</stp>
        <stp>1</stp>
        <tr r="L2576" s="3"/>
        <tr r="L2576" s="3"/>
      </tp>
      <tp>
        <v>2205712300.9200001</v>
        <stp/>
        <stp>EM_S_STM07_BS</stp>
        <stp>4</stp>
        <stp>600481.SH</stp>
        <stp>140</stp>
        <stp>2019-09-30</stp>
        <stp>1</stp>
        <tr r="L2575" s="3"/>
        <tr r="L2575" s="3"/>
      </tp>
      <tp>
        <v>4594369995.0299997</v>
        <stp/>
        <stp>EM_S_STM07_BS</stp>
        <stp>4</stp>
        <stp>600480.SH</stp>
        <stp>140</stp>
        <stp>2019-09-30</stp>
        <stp>1</stp>
        <tr r="L2574" s="3"/>
        <tr r="L2574" s="3"/>
      </tp>
      <tp>
        <v>2044362605.23</v>
        <stp/>
        <stp>EM_S_STM07_BS</stp>
        <stp>4</stp>
        <stp>600479.SH</stp>
        <stp>140</stp>
        <stp>2019-09-30</stp>
        <stp>1</stp>
        <tr r="L2573" s="3"/>
        <tr r="L2573" s="3"/>
      </tp>
      <tp>
        <v>2673599770.8499999</v>
        <stp/>
        <stp>EM_S_STM07_BS</stp>
        <stp>4</stp>
        <stp>600478.SH</stp>
        <stp>140</stp>
        <stp>2019-09-30</stp>
        <stp>1</stp>
        <tr r="L2572" s="3"/>
        <tr r="L2572" s="3"/>
      </tp>
      <tp>
        <v>3345626122.0999999</v>
        <stp/>
        <stp>EM_S_STM07_BS</stp>
        <stp>4</stp>
        <stp>600477.SH</stp>
        <stp>140</stp>
        <stp>2019-09-30</stp>
        <stp>1</stp>
        <tr r="L2571" s="3"/>
        <tr r="L2571" s="3"/>
      </tp>
      <tp>
        <v>848555959.48000002</v>
        <stp/>
        <stp>EM_S_STM07_BS</stp>
        <stp>4</stp>
        <stp>603477.SH</stp>
        <stp>140</stp>
        <stp>2019-09-30</stp>
        <stp>1</stp>
        <tr r="L3416" s="3"/>
        <tr r="L3416" s="3"/>
      </tp>
      <tp>
        <v>207817065.65000001</v>
        <stp/>
        <stp>EM_S_STM07_BS</stp>
        <stp>4</stp>
        <stp>600476.SH</stp>
        <stp>140</stp>
        <stp>2019-09-30</stp>
        <stp>1</stp>
        <tr r="L2570" s="3"/>
        <tr r="L2570" s="3"/>
      </tp>
      <tp>
        <v>4982473625.9099998</v>
        <stp/>
        <stp>EM_S_STM07_BS</stp>
        <stp>4</stp>
        <stp>600475.SH</stp>
        <stp>140</stp>
        <stp>2019-09-30</stp>
        <stp>1</stp>
        <tr r="L2569" s="3"/>
        <tr r="L2569" s="3"/>
      </tp>
      <tp>
        <v>1450207974.2</v>
        <stp/>
        <stp>EM_S_STM07_BS</stp>
        <stp>4</stp>
        <stp>600470.SH</stp>
        <stp>140</stp>
        <stp>2019-09-30</stp>
        <stp>1</stp>
        <tr r="L2568" s="3"/>
        <tr r="L2568" s="3"/>
      </tp>
      <tp>
        <v>2205761330.1900001</v>
        <stp/>
        <stp>EM_S_STM07_BS</stp>
        <stp>4</stp>
        <stp>600469.SH</stp>
        <stp>140</stp>
        <stp>2019-09-30</stp>
        <stp>1</stp>
        <tr r="L2567" s="3"/>
        <tr r="L2567" s="3"/>
      </tp>
      <tp>
        <v>1664190039.79</v>
        <stp/>
        <stp>EM_S_STM07_BS</stp>
        <stp>4</stp>
        <stp>600468.SH</stp>
        <stp>140</stp>
        <stp>2019-09-30</stp>
        <stp>1</stp>
        <tr r="L2566" s="3"/>
        <tr r="L2566" s="3"/>
      </tp>
      <tp>
        <v>3077207005.46</v>
        <stp/>
        <stp>EM_S_STM07_BS</stp>
        <stp>4</stp>
        <stp>600467.SH</stp>
        <stp>140</stp>
        <stp>2019-09-30</stp>
        <stp>1</stp>
        <tr r="L2565" s="3"/>
        <tr r="L2565" s="3"/>
      </tp>
      <tp>
        <v>17349119075.43</v>
        <stp/>
        <stp>EM_S_STM07_BS</stp>
        <stp>4</stp>
        <stp>600466.SH</stp>
        <stp>140</stp>
        <stp>2019-09-30</stp>
        <stp>1</stp>
        <tr r="L2564" s="3"/>
        <tr r="L2564" s="3"/>
      </tp>
      <tp>
        <v>1611075442.6800001</v>
        <stp/>
        <stp>EM_S_STM07_BS</stp>
        <stp>4</stp>
        <stp>603466.SH</stp>
        <stp>140</stp>
        <stp>2019-09-30</stp>
        <stp>1</stp>
        <tr r="L3415" s="3"/>
        <tr r="L3415" s="3"/>
      </tp>
      <tp>
        <v>1375633211.71</v>
        <stp/>
        <stp>EM_S_STM07_BS</stp>
        <stp>4</stp>
        <stp>600463.SH</stp>
        <stp>140</stp>
        <stp>2019-09-30</stp>
        <stp>1</stp>
        <tr r="L2563" s="3"/>
        <tr r="L2563" s="3"/>
      </tp>
      <tp>
        <v>-12958781.800000001</v>
        <stp/>
        <stp>EM_S_STM07_BS</stp>
        <stp>4</stp>
        <stp>600462.SH</stp>
        <stp>140</stp>
        <stp>2019-09-30</stp>
        <stp>1</stp>
        <tr r="L2562" s="3"/>
        <tr r="L2562" s="3"/>
      </tp>
      <tp>
        <v>3748889494.2800002</v>
        <stp/>
        <stp>EM_S_STM07_BS</stp>
        <stp>4</stp>
        <stp>600461.SH</stp>
        <stp>140</stp>
        <stp>2019-09-30</stp>
        <stp>1</stp>
        <tr r="L2561" s="3"/>
        <tr r="L2561" s="3"/>
      </tp>
      <tp>
        <v>3426283020.77</v>
        <stp/>
        <stp>EM_S_STM07_BS</stp>
        <stp>4</stp>
        <stp>600460.SH</stp>
        <stp>140</stp>
        <stp>2019-09-30</stp>
        <stp>1</stp>
        <tr r="L2560" s="3"/>
        <tr r="L2560" s="3"/>
      </tp>
      <tp>
        <v>3145371723.8800001</v>
        <stp/>
        <stp>EM_S_STM07_BS</stp>
        <stp>4</stp>
        <stp>600459.SH</stp>
        <stp>140</stp>
        <stp>2019-09-30</stp>
        <stp>1</stp>
        <tr r="L2559" s="3"/>
        <tr r="L2559" s="3"/>
      </tp>
      <tp>
        <v>4687627382.0299997</v>
        <stp/>
        <stp>EM_S_STM07_BS</stp>
        <stp>4</stp>
        <stp>600458.SH</stp>
        <stp>140</stp>
        <stp>2019-09-30</stp>
        <stp>1</stp>
        <tr r="L2558" s="3"/>
        <tr r="L2558" s="3"/>
      </tp>
      <tp>
        <v>2422851313.4099998</v>
        <stp/>
        <stp>EM_S_STM07_BS</stp>
        <stp>4</stp>
        <stp>603458.SH</stp>
        <stp>140</stp>
        <stp>2019-09-30</stp>
        <stp>1</stp>
        <tr r="L3414" s="3"/>
        <tr r="L3414" s="3"/>
      </tp>
      <tp>
        <v>3671720904.77</v>
        <stp/>
        <stp>EM_S_STM07_BS</stp>
        <stp>4</stp>
        <stp>600456.SH</stp>
        <stp>140</stp>
        <stp>2019-09-30</stp>
        <stp>1</stp>
        <tr r="L2557" s="3"/>
        <tr r="L2557" s="3"/>
      </tp>
      <tp>
        <v>2752625998.6100001</v>
        <stp/>
        <stp>EM_S_STM07_BS</stp>
        <stp>4</stp>
        <stp>603456.SH</stp>
        <stp>140</stp>
        <stp>2019-09-30</stp>
        <stp>1</stp>
        <tr r="L3413" s="3"/>
        <tr r="L3413" s="3"/>
      </tp>
      <tp>
        <v>150005886.19999999</v>
        <stp/>
        <stp>EM_S_STM07_BS</stp>
        <stp>4</stp>
        <stp>600455.SH</stp>
        <stp>140</stp>
        <stp>2019-09-30</stp>
        <stp>1</stp>
        <tr r="L2556" s="3"/>
        <tr r="L2556" s="3"/>
      </tp>
      <tp>
        <v>1731632678.8399999</v>
        <stp/>
        <stp>EM_S_STM07_BS</stp>
        <stp>4</stp>
        <stp>600452.SH</stp>
        <stp>140</stp>
        <stp>2019-09-30</stp>
        <stp>1</stp>
        <tr r="L2555" s="3"/>
        <tr r="L2555" s="3"/>
      </tp>
      <tp>
        <v>5428852310.4200001</v>
        <stp/>
        <stp>EM_S_STM07_BS</stp>
        <stp>4</stp>
        <stp>600449.SH</stp>
        <stp>140</stp>
        <stp>2019-09-30</stp>
        <stp>1</stp>
        <tr r="L2554" s="3"/>
        <tr r="L2554" s="3"/>
      </tp>
      <tp>
        <v>1484099251.8199999</v>
        <stp/>
        <stp>EM_S_STM07_BS</stp>
        <stp>4</stp>
        <stp>600448.SH</stp>
        <stp>140</stp>
        <stp>2019-09-30</stp>
        <stp>1</stp>
        <tr r="L2553" s="3"/>
        <tr r="L2553" s="3"/>
      </tp>
      <tp>
        <v>1760352989.28</v>
        <stp/>
        <stp>EM_S_STM07_BS</stp>
        <stp>4</stp>
        <stp>600446.SH</stp>
        <stp>140</stp>
        <stp>2019-09-30</stp>
        <stp>1</stp>
        <tr r="L2552" s="3"/>
        <tr r="L2552" s="3"/>
      </tp>
      <tp>
        <v>565319281.79999995</v>
        <stp/>
        <stp>EM_S_STM07_BS</stp>
        <stp>4</stp>
        <stp>600444.SH</stp>
        <stp>140</stp>
        <stp>2019-09-30</stp>
        <stp>1</stp>
        <tr r="L2551" s="3"/>
        <tr r="L2551" s="3"/>
      </tp>
      <tp>
        <v>2929078431.7399998</v>
        <stp/>
        <stp>EM_S_STM07_BS</stp>
        <stp>4</stp>
        <stp>603444.SH</stp>
        <stp>140</stp>
        <stp>2019-09-30</stp>
        <stp>1</stp>
        <tr r="L3412" s="3"/>
        <tr r="L3412" s="3"/>
      </tp>
      <tp>
        <v>2814597535.73</v>
        <stp/>
        <stp>EM_S_STM07_BS</stp>
        <stp>4</stp>
        <stp>600439.SH</stp>
        <stp>140</stp>
        <stp>2019-09-30</stp>
        <stp>1</stp>
        <tr r="L2550" s="3"/>
        <tr r="L2550" s="3"/>
      </tp>
      <tp>
        <v>17207041212.810001</v>
        <stp/>
        <stp>EM_S_STM07_BS</stp>
        <stp>4</stp>
        <stp>600438.SH</stp>
        <stp>140</stp>
        <stp>2019-09-30</stp>
        <stp>1</stp>
        <tr r="L2549" s="3"/>
        <tr r="L2549" s="3"/>
      </tp>
      <tp>
        <v>6279078500.1800003</v>
        <stp/>
        <stp>EM_S_STM07_BS</stp>
        <stp>4</stp>
        <stp>600436.SH</stp>
        <stp>140</stp>
        <stp>2019-09-30</stp>
        <stp>1</stp>
        <tr r="L2548" s="3"/>
        <tr r="L2548" s="3"/>
      </tp>
      <tp>
        <v>2129924428.5599999</v>
        <stp/>
        <stp>EM_S_STM07_BS</stp>
        <stp>4</stp>
        <stp>600435.SH</stp>
        <stp>140</stp>
        <stp>2019-09-30</stp>
        <stp>1</stp>
        <tr r="L2547" s="3"/>
        <tr r="L2547" s="3"/>
      </tp>
      <tp>
        <v>2628921917.6300001</v>
        <stp/>
        <stp>EM_S_STM07_BS</stp>
        <stp>4</stp>
        <stp>600433.SH</stp>
        <stp>140</stp>
        <stp>2019-09-30</stp>
        <stp>1</stp>
        <tr r="L2546" s="3"/>
        <tr r="L2546" s="3"/>
      </tp>
      <tp>
        <v>5141262341.8999996</v>
        <stp/>
        <stp>EM_S_STM07_BS</stp>
        <stp>4</stp>
        <stp>600429.SH</stp>
        <stp>140</stp>
        <stp>2019-09-30</stp>
        <stp>1</stp>
        <tr r="L2545" s="3"/>
        <tr r="L2545" s="3"/>
      </tp>
      <tp>
        <v>1072639737.02</v>
        <stp/>
        <stp>EM_S_STM07_BS</stp>
        <stp>4</stp>
        <stp>603429.SH</stp>
        <stp>140</stp>
        <stp>2019-09-30</stp>
        <stp>1</stp>
        <tr r="L3411" s="3"/>
        <tr r="L3411" s="3"/>
      </tp>
      <tp>
        <v>9821213306.8199997</v>
        <stp/>
        <stp>EM_S_STM07_BS</stp>
        <stp>4</stp>
        <stp>600428.SH</stp>
        <stp>140</stp>
        <stp>2019-09-30</stp>
        <stp>1</stp>
        <tr r="L2544" s="3"/>
        <tr r="L2544" s="3"/>
      </tp>
      <tp>
        <v>13675054135.559999</v>
        <stp/>
        <stp>EM_S_STM07_BS</stp>
        <stp>4</stp>
        <stp>600426.SH</stp>
        <stp>140</stp>
        <stp>2019-09-30</stp>
        <stp>1</stp>
        <tr r="L2543" s="3"/>
        <tr r="L2543" s="3"/>
      </tp>
      <tp>
        <v>4670426964.75</v>
        <stp/>
        <stp>EM_S_STM07_BS</stp>
        <stp>4</stp>
        <stp>600425.SH</stp>
        <stp>140</stp>
        <stp>2019-09-30</stp>
        <stp>1</stp>
        <tr r="L2542" s="3"/>
        <tr r="L2542" s="3"/>
      </tp>
      <tp>
        <v>1703789483.29</v>
        <stp/>
        <stp>EM_S_STM07_BS</stp>
        <stp>4</stp>
        <stp>600423.SH</stp>
        <stp>140</stp>
        <stp>2019-09-30</stp>
        <stp>1</stp>
        <tr r="L2541" s="3"/>
        <tr r="L2541" s="3"/>
      </tp>
      <tp>
        <v>4096448608.6100001</v>
        <stp/>
        <stp>EM_S_STM07_BS</stp>
        <stp>4</stp>
        <stp>600422.SH</stp>
        <stp>140</stp>
        <stp>2019-09-30</stp>
        <stp>1</stp>
        <tr r="L2540" s="3"/>
        <tr r="L2540" s="3"/>
      </tp>
      <tp>
        <v>-3184730.47</v>
        <stp/>
        <stp>EM_S_STM07_BS</stp>
        <stp>4</stp>
        <stp>600421.SH</stp>
        <stp>140</stp>
        <stp>2019-09-30</stp>
        <stp>1</stp>
        <tr r="L2539" s="3"/>
        <tr r="L2539" s="3"/>
      </tp>
      <tp>
        <v>2981239550.4099998</v>
        <stp/>
        <stp>EM_S_STM07_BS</stp>
        <stp>4</stp>
        <stp>603421.SH</stp>
        <stp>140</stp>
        <stp>2019-09-30</stp>
        <stp>1</stp>
        <tr r="L3410" s="3"/>
        <tr r="L3410" s="3"/>
      </tp>
      <tp>
        <v>7535813889.79</v>
        <stp/>
        <stp>EM_S_STM07_BS</stp>
        <stp>4</stp>
        <stp>600420.SH</stp>
        <stp>140</stp>
        <stp>2019-09-30</stp>
        <stp>1</stp>
        <tr r="L2538" s="3"/>
        <tr r="L2538" s="3"/>
      </tp>
      <tp>
        <v>1004500440.95</v>
        <stp/>
        <stp>EM_S_STM07_BS</stp>
        <stp>4</stp>
        <stp>600419.SH</stp>
        <stp>140</stp>
        <stp>2019-09-30</stp>
        <stp>1</stp>
        <tr r="L2537" s="3"/>
        <tr r="L2537" s="3"/>
      </tp>
      <tp>
        <v>12990555088.860001</v>
        <stp/>
        <stp>EM_S_STM07_BS</stp>
        <stp>4</stp>
        <stp>600418.SH</stp>
        <stp>140</stp>
        <stp>2019-09-30</stp>
        <stp>1</stp>
        <tr r="L2536" s="3"/>
        <tr r="L2536" s="3"/>
      </tp>
      <tp>
        <v>3390508534.3499999</v>
        <stp/>
        <stp>EM_S_STM07_BS</stp>
        <stp>4</stp>
        <stp>600416.SH</stp>
        <stp>140</stp>
        <stp>2019-09-30</stp>
        <stp>1</stp>
        <tr r="L2535" s="3"/>
        <tr r="L2535" s="3"/>
      </tp>
      <tp>
        <v>1154682012.1300001</v>
        <stp/>
        <stp>EM_S_STM07_BS</stp>
        <stp>4</stp>
        <stp>603416.SH</stp>
        <stp>140</stp>
        <stp>2019-09-30</stp>
        <stp>1</stp>
        <tr r="L3409" s="3"/>
        <tr r="L3409" s="3"/>
      </tp>
      <tp>
        <v>12581643014.59</v>
        <stp/>
        <stp>EM_S_STM07_BS</stp>
        <stp>4</stp>
        <stp>600415.SH</stp>
        <stp>140</stp>
        <stp>2019-09-30</stp>
        <stp>1</stp>
        <tr r="L2534" s="3"/>
        <tr r="L2534" s="3"/>
      </tp>
      <tp>
        <v>4993785434.1099997</v>
        <stp/>
        <stp>EM_S_STM07_BS</stp>
        <stp>4</stp>
        <stp>600410.SH</stp>
        <stp>140</stp>
        <stp>2019-09-30</stp>
        <stp>1</stp>
        <tr r="L2533" s="3"/>
        <tr r="L2533" s="3"/>
      </tp>
      <tp>
        <v>11111511289.15</v>
        <stp/>
        <stp>EM_S_STM07_BS</stp>
        <stp>4</stp>
        <stp>600409.SH</stp>
        <stp>140</stp>
        <stp>2019-09-30</stp>
        <stp>1</stp>
        <tr r="L2532" s="3"/>
        <tr r="L2532" s="3"/>
      </tp>
      <tp>
        <v>1646691813.5</v>
        <stp/>
        <stp>EM_S_STM07_BS</stp>
        <stp>4</stp>
        <stp>600408.SH</stp>
        <stp>140</stp>
        <stp>2019-09-30</stp>
        <stp>1</stp>
        <tr r="L2531" s="3"/>
        <tr r="L2531" s="3"/>
      </tp>
      <tp>
        <v>28300876726.490002</v>
        <stp/>
        <stp>EM_S_STM07_BS</stp>
        <stp>4</stp>
        <stp>600406.SH</stp>
        <stp>140</stp>
        <stp>2019-09-30</stp>
        <stp>1</stp>
        <tr r="L2530" s="3"/>
        <tr r="L2530" s="3"/>
      </tp>
      <tp>
        <v>1055344273.15</v>
        <stp/>
        <stp>EM_S_STM07_BS</stp>
        <stp>4</stp>
        <stp>600405.SH</stp>
        <stp>140</stp>
        <stp>2019-09-30</stp>
        <stp>1</stp>
        <tr r="L2529" s="3"/>
        <tr r="L2529" s="3"/>
      </tp>
      <tp>
        <v>8552641684.0600004</v>
        <stp/>
        <stp>EM_S_STM07_BS</stp>
        <stp>4</stp>
        <stp>600403.SH</stp>
        <stp>140</stp>
        <stp>2019-09-30</stp>
        <stp>1</stp>
        <tr r="L2528" s="3"/>
        <tr r="L2528" s="3"/>
      </tp>
      <tp>
        <v>4147201666.3000002</v>
        <stp/>
        <stp>EM_S_STM07_BS</stp>
        <stp>4</stp>
        <stp>600400.SH</stp>
        <stp>140</stp>
        <stp>2019-09-30</stp>
        <stp>1</stp>
        <tr r="L2527" s="3"/>
        <tr r="L2527" s="3"/>
      </tp>
      <tp t="s">
        <v>钢铁</v>
        <stp/>
        <stp>EM_S_INFO_INDUSTRY_EM2016</stp>
        <stp>2</stp>
        <stp>603878.SH</stp>
        <stp>1</stp>
        <tr r="G3609" s="3"/>
      </tp>
      <tp t="s">
        <v>有色金属</v>
        <stp/>
        <stp>EM_S_INFO_INDUSTRY_EM2016</stp>
        <stp>2</stp>
        <stp>603978.SH</stp>
        <stp>1</stp>
        <tr r="G3662" s="3"/>
      </tp>
      <tp t="s">
        <v>家电</v>
        <stp/>
        <stp>EM_S_INFO_INDUSTRY_EM2016</stp>
        <stp>2</stp>
        <stp>603578.SH</stp>
        <stp>1</stp>
        <tr r="G3451" s="3"/>
      </tp>
      <tp t="s">
        <v>电子设备</v>
        <stp/>
        <stp>EM_S_INFO_INDUSTRY_EM2016</stp>
        <stp>2</stp>
        <stp>603678.SH</stp>
        <stp>1</stp>
        <tr r="G3510" s="3"/>
      </tp>
      <tp t="s">
        <v>建筑</v>
        <stp/>
        <stp>EM_S_INFO_INDUSTRY_EM2016</stp>
        <stp>2</stp>
        <stp>603778.SH</stp>
        <stp>1</stp>
        <tr r="G3560" s="3"/>
      </tp>
      <tp t="s">
        <v>电子设备</v>
        <stp/>
        <stp>EM_S_INFO_INDUSTRY_EM2016</stp>
        <stp>2</stp>
        <stp>603078.SH</stp>
        <stp>1</stp>
        <tr r="G3246" s="3"/>
      </tp>
      <tp t="s">
        <v>交运设备</v>
        <stp/>
        <stp>EM_S_INFO_INDUSTRY_EM2016</stp>
        <stp>2</stp>
        <stp>603178.SH</stp>
        <stp>1</stp>
        <tr r="G3296" s="3"/>
      </tp>
      <tp t="s">
        <v>机械设备</v>
        <stp/>
        <stp>EM_S_INFO_INDUSTRY_EM2016</stp>
        <stp>2</stp>
        <stp>603278.SH</stp>
        <stp>1</stp>
        <tr r="G3339" s="3"/>
      </tp>
      <tp t="s">
        <v>基础化工</v>
        <stp/>
        <stp>EM_S_INFO_INDUSTRY_EM2016</stp>
        <stp>2</stp>
        <stp>603378.SH</stp>
        <stp>1</stp>
        <tr r="G3395" s="3"/>
      </tp>
      <tp t="s">
        <v>金融</v>
        <stp/>
        <stp>EM_S_INFO_INDUSTRY_EM2016</stp>
        <stp>2</stp>
        <stp>601878.SH</stp>
        <stp>1</stp>
        <tr r="G3155" s="3"/>
      </tp>
      <tp t="s">
        <v>基础化工</v>
        <stp/>
        <stp>EM_S_INFO_INDUSTRY_EM2016</stp>
        <stp>2</stp>
        <stp>601678.SH</stp>
        <stp>1</stp>
        <tr r="G3125" s="3"/>
      </tp>
      <tp t="s">
        <v>轻工制造</v>
        <stp/>
        <stp>EM_S_INFO_INDUSTRY_EM2016</stp>
        <stp>2</stp>
        <stp>600978.SH</stp>
        <stp>1</stp>
        <tr r="G2980" s="3"/>
      </tp>
      <tp t="s">
        <v>有色金属</v>
        <stp/>
        <stp>EM_S_INFO_INDUSTRY_EM2016</stp>
        <stp>2</stp>
        <stp>600478.SH</stp>
        <stp>1</stp>
        <tr r="G2572" s="3"/>
      </tp>
      <tp t="s">
        <v>公用事业</v>
        <stp/>
        <stp>EM_S_INFO_INDUSTRY_EM2016</stp>
        <stp>2</stp>
        <stp>600578.SH</stp>
        <stp>1</stp>
        <tr r="G2658" s="3"/>
      </tp>
      <tp t="s">
        <v>建材</v>
        <stp/>
        <stp>EM_S_INFO_INDUSTRY_EM2016</stp>
        <stp>2</stp>
        <stp>600678.SH</stp>
        <stp>1</stp>
        <tr r="G2746" s="3"/>
      </tp>
      <tp t="s">
        <v>商贸零售</v>
        <stp/>
        <stp>EM_S_INFO_INDUSTRY_EM2016</stp>
        <stp>2</stp>
        <stp>600778.SH</stp>
        <stp>1</stp>
        <tr r="G2840" s="3"/>
      </tp>
      <tp t="s">
        <v>基础化工</v>
        <stp/>
        <stp>EM_S_INFO_INDUSTRY_EM2016</stp>
        <stp>2</stp>
        <stp>600078.SH</stp>
        <stp>1</stp>
        <tr r="G2248" s="3"/>
      </tp>
      <tp t="s">
        <v>交运设备</v>
        <stp/>
        <stp>EM_S_INFO_INDUSTRY_EM2016</stp>
        <stp>2</stp>
        <stp>600178.SH</stp>
        <stp>1</stp>
        <tr r="G2336" s="3"/>
      </tp>
      <tp t="s">
        <v>商贸零售</v>
        <stp/>
        <stp>EM_S_INFO_INDUSTRY_EM2016</stp>
        <stp>2</stp>
        <stp>600278.SH</stp>
        <stp>1</stp>
        <tr r="G2422" s="3"/>
      </tp>
      <tp t="s">
        <v>基础化工</v>
        <stp/>
        <stp>EM_S_INFO_INDUSTRY_EM2016</stp>
        <stp>2</stp>
        <stp>600378.SH</stp>
        <stp>1</stp>
        <tr r="G2507" s="3"/>
      </tp>
      <tp t="s">
        <v>基础化工</v>
        <stp/>
        <stp>EM_S_INFO_INDUSTRY_EM2016</stp>
        <stp>2</stp>
        <stp>603879.SH</stp>
        <stp>1</stp>
        <tr r="G3610" s="3"/>
      </tp>
      <tp t="s">
        <v>建筑</v>
        <stp/>
        <stp>EM_S_INFO_INDUSTRY_EM2016</stp>
        <stp>2</stp>
        <stp>603979.SH</stp>
        <stp>1</stp>
        <tr r="G3663" s="3"/>
      </tp>
      <tp t="s">
        <v>家电</v>
        <stp/>
        <stp>EM_S_INFO_INDUSTRY_EM2016</stp>
        <stp>2</stp>
        <stp>603579.SH</stp>
        <stp>1</stp>
        <tr r="G3452" s="3"/>
      </tp>
      <tp t="s">
        <v>家电</v>
        <stp/>
        <stp>EM_S_INFO_INDUSTRY_EM2016</stp>
        <stp>2</stp>
        <stp>603679.SH</stp>
        <stp>1</stp>
        <tr r="G3511" s="3"/>
      </tp>
      <tp t="s">
        <v>食品饮料</v>
        <stp/>
        <stp>EM_S_INFO_INDUSTRY_EM2016</stp>
        <stp>2</stp>
        <stp>603779.SH</stp>
        <stp>1</stp>
        <tr r="G3561" s="3"/>
      </tp>
      <tp t="s">
        <v>医药生物</v>
        <stp/>
        <stp>EM_S_INFO_INDUSTRY_EM2016</stp>
        <stp>2</stp>
        <stp>603079.SH</stp>
        <stp>1</stp>
        <tr r="G3247" s="3"/>
      </tp>
      <tp t="s">
        <v>交运设备</v>
        <stp/>
        <stp>EM_S_INFO_INDUSTRY_EM2016</stp>
        <stp>2</stp>
        <stp>603179.SH</stp>
        <stp>1</stp>
        <tr r="G3297" s="3"/>
      </tp>
      <tp t="s">
        <v>机械设备</v>
        <stp/>
        <stp>EM_S_INFO_INDUSTRY_EM2016</stp>
        <stp>2</stp>
        <stp>603279.SH</stp>
        <stp>1</stp>
        <tr r="G3340" s="3"/>
      </tp>
      <tp t="s">
        <v>基础化工</v>
        <stp/>
        <stp>EM_S_INFO_INDUSTRY_EM2016</stp>
        <stp>2</stp>
        <stp>603379.SH</stp>
        <stp>1</stp>
        <tr r="G3396" s="3"/>
      </tp>
      <tp t="s">
        <v>食品饮料</v>
        <stp/>
        <stp>EM_S_INFO_INDUSTRY_EM2016</stp>
        <stp>2</stp>
        <stp>601579.SH</stp>
        <stp>1</stp>
        <tr r="G3103" s="3"/>
      </tp>
      <tp t="s">
        <v>电气设备</v>
        <stp/>
        <stp>EM_S_INFO_INDUSTRY_EM2016</stp>
        <stp>2</stp>
        <stp>601179.SH</stp>
        <stp>1</stp>
        <tr r="G3053" s="3"/>
      </tp>
      <tp t="s">
        <v>国防与装备</v>
        <stp/>
        <stp>EM_S_INFO_INDUSTRY_EM2016</stp>
        <stp>2</stp>
        <stp>600879.SH</stp>
        <stp>1</stp>
        <tr r="G2930" s="3"/>
      </tp>
      <tp t="s">
        <v>公用事业</v>
        <stp/>
        <stp>EM_S_INFO_INDUSTRY_EM2016</stp>
        <stp>2</stp>
        <stp>600979.SH</stp>
        <stp>1</stp>
        <tr r="G2981" s="3"/>
      </tp>
      <tp t="s">
        <v>医药生物</v>
        <stp/>
        <stp>EM_S_INFO_INDUSTRY_EM2016</stp>
        <stp>2</stp>
        <stp>600479.SH</stp>
        <stp>1</stp>
        <tr r="G2573" s="3"/>
      </tp>
      <tp t="s">
        <v>机械设备</v>
        <stp/>
        <stp>EM_S_INFO_INDUSTRY_EM2016</stp>
        <stp>2</stp>
        <stp>600579.SH</stp>
        <stp>1</stp>
        <tr r="G2659" s="3"/>
      </tp>
      <tp t="s">
        <v>轻工制造</v>
        <stp/>
        <stp>EM_S_INFO_INDUSTRY_EM2016</stp>
        <stp>2</stp>
        <stp>600679.SH</stp>
        <stp>1</stp>
        <tr r="G2747" s="3"/>
      </tp>
      <tp t="s">
        <v>食品饮料</v>
        <stp/>
        <stp>EM_S_INFO_INDUSTRY_EM2016</stp>
        <stp>2</stp>
        <stp>600779.SH</stp>
        <stp>1</stp>
        <tr r="G2841" s="3"/>
      </tp>
      <tp t="s">
        <v>医药生物</v>
        <stp/>
        <stp>EM_S_INFO_INDUSTRY_EM2016</stp>
        <stp>2</stp>
        <stp>600079.SH</stp>
        <stp>1</stp>
        <tr r="G2249" s="3"/>
      </tp>
      <tp t="s">
        <v>交通运输</v>
        <stp/>
        <stp>EM_S_INFO_INDUSTRY_EM2016</stp>
        <stp>2</stp>
        <stp>600179.SH</stp>
        <stp>1</stp>
        <tr r="G2337" s="3"/>
      </tp>
      <tp t="s">
        <v>交通运输</v>
        <stp/>
        <stp>EM_S_INFO_INDUSTRY_EM2016</stp>
        <stp>2</stp>
        <stp>600279.SH</stp>
        <stp>1</stp>
        <tr r="G2423" s="3"/>
      </tp>
      <tp t="s">
        <v>电气设备</v>
        <stp/>
        <stp>EM_S_INFO_INDUSTRY_EM2016</stp>
        <stp>2</stp>
        <stp>600379.SH</stp>
        <stp>1</stp>
        <tr r="G2508" s="3"/>
      </tp>
      <tp t="s">
        <v>有色金属</v>
        <stp/>
        <stp>EM_S_INFO_INDUSTRY_EM2016</stp>
        <stp>2</stp>
        <stp>603876.SH</stp>
        <stp>1</stp>
        <tr r="G3607" s="3"/>
      </tp>
      <tp t="s">
        <v>医药生物</v>
        <stp/>
        <stp>EM_S_INFO_INDUSTRY_EM2016</stp>
        <stp>2</stp>
        <stp>603976.SH</stp>
        <stp>1</stp>
        <tr r="G3660" s="3"/>
      </tp>
      <tp t="s">
        <v>医药生物</v>
        <stp/>
        <stp>EM_S_INFO_INDUSTRY_EM2016</stp>
        <stp>2</stp>
        <stp>603676.SH</stp>
        <stp>1</stp>
        <tr r="G3508" s="3"/>
      </tp>
      <tp t="s">
        <v>交运设备</v>
        <stp/>
        <stp>EM_S_INFO_INDUSTRY_EM2016</stp>
        <stp>2</stp>
        <stp>603776.SH</stp>
        <stp>1</stp>
        <tr r="G3558" s="3"/>
      </tp>
      <tp t="s">
        <v>机械设备</v>
        <stp/>
        <stp>EM_S_INFO_INDUSTRY_EM2016</stp>
        <stp>2</stp>
        <stp>603076.SH</stp>
        <stp>1</stp>
        <tr r="G3244" s="3"/>
      </tp>
      <tp t="s">
        <v>建材</v>
        <stp/>
        <stp>EM_S_INFO_INDUSTRY_EM2016</stp>
        <stp>2</stp>
        <stp>600876.SH</stp>
        <stp>1</stp>
        <tr r="G2928" s="3"/>
      </tp>
      <tp t="s">
        <v>医药生物</v>
        <stp/>
        <stp>EM_S_INFO_INDUSTRY_EM2016</stp>
        <stp>2</stp>
        <stp>600976.SH</stp>
        <stp>1</stp>
        <tr r="G2978" s="3"/>
      </tp>
      <tp t="s">
        <v>信息技术</v>
        <stp/>
        <stp>EM_S_INFO_INDUSTRY_EM2016</stp>
        <stp>2</stp>
        <stp>600476.SH</stp>
        <stp>1</stp>
        <tr r="G2570" s="3"/>
      </tp>
      <tp t="s">
        <v>文化传媒</v>
        <stp/>
        <stp>EM_S_INFO_INDUSTRY_EM2016</stp>
        <stp>2</stp>
        <stp>600576.SH</stp>
        <stp>1</stp>
        <tr r="G2656" s="3"/>
      </tp>
      <tp t="s">
        <v>交运设备</v>
        <stp/>
        <stp>EM_S_INFO_INDUSTRY_EM2016</stp>
        <stp>2</stp>
        <stp>600676.SH</stp>
        <stp>1</stp>
        <tr r="G2744" s="3"/>
      </tp>
      <tp t="s">
        <v>信息技术</v>
        <stp/>
        <stp>EM_S_INFO_INDUSTRY_EM2016</stp>
        <stp>2</stp>
        <stp>600776.SH</stp>
        <stp>1</stp>
        <tr r="G2838" s="3"/>
      </tp>
      <tp t="s">
        <v>农林牧渔</v>
        <stp/>
        <stp>EM_S_INFO_INDUSTRY_EM2016</stp>
        <stp>2</stp>
        <stp>600076.SH</stp>
        <stp>1</stp>
        <tr r="G2246" s="3"/>
      </tp>
      <tp t="s">
        <v>基础化工</v>
        <stp/>
        <stp>EM_S_INFO_INDUSTRY_EM2016</stp>
        <stp>2</stp>
        <stp>600176.SH</stp>
        <stp>1</stp>
        <tr r="G2334" s="3"/>
      </tp>
      <tp t="s">
        <v>医药生物</v>
        <stp/>
        <stp>EM_S_INFO_INDUSTRY_EM2016</stp>
        <stp>2</stp>
        <stp>600276.SH</stp>
        <stp>1</stp>
        <tr r="G2420" s="3"/>
      </tp>
      <tp t="s">
        <v>房地产</v>
        <stp/>
        <stp>EM_S_INFO_INDUSTRY_EM2016</stp>
        <stp>2</stp>
        <stp>600376.SH</stp>
        <stp>1</stp>
        <tr r="G2505" s="3"/>
      </tp>
      <tp t="s">
        <v>纺织服装</v>
        <stp/>
        <stp>EM_S_INFO_INDUSTRY_EM2016</stp>
        <stp>2</stp>
        <stp>603877.SH</stp>
        <stp>1</stp>
        <tr r="G3608" s="3"/>
      </tp>
      <tp t="s">
        <v>基础化工</v>
        <stp/>
        <stp>EM_S_INFO_INDUSTRY_EM2016</stp>
        <stp>2</stp>
        <stp>603977.SH</stp>
        <stp>1</stp>
        <tr r="G3661" s="3"/>
      </tp>
      <tp t="s">
        <v>纺织服装</v>
        <stp/>
        <stp>EM_S_INFO_INDUSTRY_EM2016</stp>
        <stp>2</stp>
        <stp>603477.SH</stp>
        <stp>1</stp>
        <tr r="G3416" s="3"/>
      </tp>
      <tp t="s">
        <v>电气设备</v>
        <stp/>
        <stp>EM_S_INFO_INDUSTRY_EM2016</stp>
        <stp>2</stp>
        <stp>603577.SH</stp>
        <stp>1</stp>
        <tr r="G3450" s="3"/>
      </tp>
      <tp t="s">
        <v>家电</v>
        <stp/>
        <stp>EM_S_INFO_INDUSTRY_EM2016</stp>
        <stp>2</stp>
        <stp>603677.SH</stp>
        <stp>1</stp>
        <tr r="G3509" s="3"/>
      </tp>
      <tp t="s">
        <v>食品饮料</v>
        <stp/>
        <stp>EM_S_INFO_INDUSTRY_EM2016</stp>
        <stp>2</stp>
        <stp>603777.SH</stp>
        <stp>1</stp>
        <tr r="G3559" s="3"/>
      </tp>
      <tp t="s">
        <v>基础化工</v>
        <stp/>
        <stp>EM_S_INFO_INDUSTRY_EM2016</stp>
        <stp>2</stp>
        <stp>603077.SH</stp>
        <stp>1</stp>
        <tr r="G3245" s="3"/>
      </tp>
      <tp t="s">
        <v>公用事业</v>
        <stp/>
        <stp>EM_S_INFO_INDUSTRY_EM2016</stp>
        <stp>2</stp>
        <stp>603177.SH</stp>
        <stp>1</stp>
        <tr r="G3295" s="3"/>
      </tp>
      <tp t="s">
        <v>机械设备</v>
        <stp/>
        <stp>EM_S_INFO_INDUSTRY_EM2016</stp>
        <stp>2</stp>
        <stp>603277.SH</stp>
        <stp>1</stp>
        <tr r="G3338" s="3"/>
      </tp>
      <tp t="s">
        <v>交运设备</v>
        <stp/>
        <stp>EM_S_INFO_INDUSTRY_EM2016</stp>
        <stp>2</stp>
        <stp>603377.SH</stp>
        <stp>1</stp>
        <tr r="G3394" s="3"/>
      </tp>
      <tp t="s">
        <v>电气设备</v>
        <stp/>
        <stp>EM_S_INFO_INDUSTRY_EM2016</stp>
        <stp>2</stp>
        <stp>601877.SH</stp>
        <stp>1</stp>
        <tr r="G3154" s="3"/>
      </tp>
      <tp t="s">
        <v>金融</v>
        <stp/>
        <stp>EM_S_INFO_INDUSTRY_EM2016</stp>
        <stp>2</stp>
        <stp>601577.SH</stp>
        <stp>1</stp>
        <tr r="G3102" s="3"/>
      </tp>
      <tp t="s">
        <v>有色金属</v>
        <stp/>
        <stp>EM_S_INFO_INDUSTRY_EM2016</stp>
        <stp>2</stp>
        <stp>601677.SH</stp>
        <stp>1</stp>
        <tr r="G3124" s="3"/>
      </tp>
      <tp t="s">
        <v>交运设备</v>
        <stp/>
        <stp>EM_S_INFO_INDUSTRY_EM2016</stp>
        <stp>2</stp>
        <stp>601777.SH</stp>
        <stp>1</stp>
        <tr r="G3135" s="3"/>
      </tp>
      <tp t="s">
        <v>金融</v>
        <stp/>
        <stp>EM_S_INFO_INDUSTRY_EM2016</stp>
        <stp>2</stp>
        <stp>601077.SH</stp>
        <stp>1</stp>
        <tr r="G3024" s="3"/>
      </tp>
      <tp t="s">
        <v>机械设备</v>
        <stp/>
        <stp>EM_S_INFO_INDUSTRY_EM2016</stp>
        <stp>2</stp>
        <stp>601177.SH</stp>
        <stp>1</stp>
        <tr r="G3052" s="3"/>
      </tp>
      <tp t="s">
        <v>金融</v>
        <stp/>
        <stp>EM_S_INFO_INDUSTRY_EM2016</stp>
        <stp>2</stp>
        <stp>601377.SH</stp>
        <stp>1</stp>
        <tr r="G3090" s="3"/>
      </tp>
      <tp t="s">
        <v>有色金属</v>
        <stp/>
        <stp>EM_S_INFO_INDUSTRY_EM2016</stp>
        <stp>2</stp>
        <stp>600877.SH</stp>
        <stp>1</stp>
        <tr r="G2929" s="3"/>
      </tp>
      <tp t="s">
        <v>文化传媒</v>
        <stp/>
        <stp>EM_S_INFO_INDUSTRY_EM2016</stp>
        <stp>2</stp>
        <stp>600977.SH</stp>
        <stp>1</stp>
        <tr r="G2979" s="3"/>
      </tp>
      <tp t="s">
        <v>建筑</v>
        <stp/>
        <stp>EM_S_INFO_INDUSTRY_EM2016</stp>
        <stp>2</stp>
        <stp>600477.SH</stp>
        <stp>1</stp>
        <tr r="G2571" s="3"/>
      </tp>
      <tp t="s">
        <v>机械设备</v>
        <stp/>
        <stp>EM_S_INFO_INDUSTRY_EM2016</stp>
        <stp>2</stp>
        <stp>600577.SH</stp>
        <stp>1</stp>
        <tr r="G2657" s="3"/>
      </tp>
      <tp t="s">
        <v>信息技术</v>
        <stp/>
        <stp>EM_S_INFO_INDUSTRY_EM2016</stp>
        <stp>2</stp>
        <stp>600677.SH</stp>
        <stp>1</stp>
        <tr r="G2745" s="3"/>
      </tp>
      <tp t="s">
        <v>化石能源</v>
        <stp/>
        <stp>EM_S_INFO_INDUSTRY_EM2016</stp>
        <stp>2</stp>
        <stp>600777.SH</stp>
        <stp>1</stp>
        <tr r="G2839" s="3"/>
      </tp>
      <tp t="s">
        <v>房地产</v>
        <stp/>
        <stp>EM_S_INFO_INDUSTRY_EM2016</stp>
        <stp>2</stp>
        <stp>600077.SH</stp>
        <stp>1</stp>
        <tr r="G2247" s="3"/>
      </tp>
      <tp t="s">
        <v>纺织服装</v>
        <stp/>
        <stp>EM_S_INFO_INDUSTRY_EM2016</stp>
        <stp>2</stp>
        <stp>600177.SH</stp>
        <stp>1</stp>
        <tr r="G2335" s="3"/>
      </tp>
      <tp t="s">
        <v>基础化工</v>
        <stp/>
        <stp>EM_S_INFO_INDUSTRY_EM2016</stp>
        <stp>2</stp>
        <stp>600277.SH</stp>
        <stp>1</stp>
        <tr r="G2421" s="3"/>
      </tp>
      <tp t="s">
        <v>交通运输</v>
        <stp/>
        <stp>EM_S_INFO_INDUSTRY_EM2016</stp>
        <stp>2</stp>
        <stp>600377.SH</stp>
        <stp>1</stp>
        <tr r="G2506" s="3"/>
      </tp>
      <tp t="s">
        <v>公用事业</v>
        <stp/>
        <stp>EM_S_INFO_INDUSTRY_EM2016</stp>
        <stp>2</stp>
        <stp>600874.SH</stp>
        <stp>1</stp>
        <tr r="G2926" s="3"/>
      </tp>
      <tp t="s">
        <v>公用事业</v>
        <stp/>
        <stp>EM_S_INFO_INDUSTRY_EM2016</stp>
        <stp>2</stp>
        <stp>600674.SH</stp>
        <stp>1</stp>
        <tr r="G2742" s="3"/>
      </tp>
      <tp t="s">
        <v>商贸零售</v>
        <stp/>
        <stp>EM_S_INFO_INDUSTRY_EM2016</stp>
        <stp>2</stp>
        <stp>600774.SH</stp>
        <stp>1</stp>
        <tr r="G2836" s="3"/>
      </tp>
      <tp t="s">
        <v>电子设备</v>
        <stp/>
        <stp>EM_S_INFO_INDUSTRY_EM2016</stp>
        <stp>2</stp>
        <stp>600074.SH</stp>
        <stp>1</stp>
        <tr r="G2244" s="3"/>
      </tp>
      <tp t="s">
        <v>交通运输</v>
        <stp/>
        <stp>EM_S_INFO_INDUSTRY_EM2016</stp>
        <stp>2</stp>
        <stp>601975.SH</stp>
        <stp>1</stp>
        <tr r="G3181" s="3"/>
      </tp>
      <tp t="s">
        <v>金融</v>
        <stp/>
        <stp>EM_S_INFO_INDUSTRY_EM2016</stp>
        <stp>2</stp>
        <stp>601375.SH</stp>
        <stp>1</stp>
        <tr r="G3089" s="3"/>
      </tp>
      <tp t="s">
        <v>电气设备</v>
        <stp/>
        <stp>EM_S_INFO_INDUSTRY_EM2016</stp>
        <stp>2</stp>
        <stp>600875.SH</stp>
        <stp>1</stp>
        <tr r="G2927" s="3"/>
      </tp>
      <tp t="s">
        <v>农林牧渔</v>
        <stp/>
        <stp>EM_S_INFO_INDUSTRY_EM2016</stp>
        <stp>2</stp>
        <stp>600975.SH</stp>
        <stp>1</stp>
        <tr r="G2977" s="3"/>
      </tp>
      <tp t="s">
        <v>电气设备</v>
        <stp/>
        <stp>EM_S_INFO_INDUSTRY_EM2016</stp>
        <stp>2</stp>
        <stp>600475.SH</stp>
        <stp>1</stp>
        <tr r="G2569" s="3"/>
      </tp>
      <tp t="s">
        <v>化石能源</v>
        <stp/>
        <stp>EM_S_INFO_INDUSTRY_EM2016</stp>
        <stp>2</stp>
        <stp>600575.SH</stp>
        <stp>1</stp>
        <tr r="G2655" s="3"/>
      </tp>
      <tp t="s">
        <v>房地产</v>
        <stp/>
        <stp>EM_S_INFO_INDUSTRY_EM2016</stp>
        <stp>2</stp>
        <stp>600675.SH</stp>
        <stp>1</stp>
        <tr r="G2743" s="3"/>
      </tp>
      <tp t="s">
        <v>信息技术</v>
        <stp/>
        <stp>EM_S_INFO_INDUSTRY_EM2016</stp>
        <stp>2</stp>
        <stp>600775.SH</stp>
        <stp>1</stp>
        <tr r="G2837" s="3"/>
      </tp>
      <tp t="s">
        <v>基础化工</v>
        <stp/>
        <stp>EM_S_INFO_INDUSTRY_EM2016</stp>
        <stp>2</stp>
        <stp>600075.SH</stp>
        <stp>1</stp>
        <tr r="G2245" s="3"/>
      </tp>
      <tp t="s">
        <v>综合</v>
        <stp/>
        <stp>EM_S_INFO_INDUSTRY_EM2016</stp>
        <stp>2</stp>
        <stp>600175.SH</stp>
        <stp>1</stp>
        <tr r="G2333" s="3"/>
      </tp>
      <tp t="s">
        <v>农林牧渔</v>
        <stp/>
        <stp>EM_S_INFO_INDUSTRY_EM2016</stp>
        <stp>2</stp>
        <stp>600275.SH</stp>
        <stp>1</stp>
        <tr r="G2419" s="3"/>
      </tp>
      <tp t="s">
        <v>交运设备</v>
        <stp/>
        <stp>EM_S_INFO_INDUSTRY_EM2016</stp>
        <stp>2</stp>
        <stp>600375.SH</stp>
        <stp>1</stp>
        <tr r="G2504" s="3"/>
      </tp>
      <tp t="s">
        <v>交通运输</v>
        <stp/>
        <stp>EM_S_INFO_INDUSTRY_EM2016</stp>
        <stp>2</stp>
        <stp>601872.SH</stp>
        <stp>1</stp>
        <tr r="G3153" s="3"/>
      </tp>
      <tp t="s">
        <v>食品饮料</v>
        <stp/>
        <stp>EM_S_INFO_INDUSTRY_EM2016</stp>
        <stp>2</stp>
        <stp>600872.SH</stp>
        <stp>1</stp>
        <tr r="G2924" s="3"/>
      </tp>
      <tp t="s">
        <v>医药生物</v>
        <stp/>
        <stp>EM_S_INFO_INDUSTRY_EM2016</stp>
        <stp>2</stp>
        <stp>600572.SH</stp>
        <stp>1</stp>
        <tr r="G2653" s="3"/>
      </tp>
      <tp t="s">
        <v>建筑</v>
        <stp/>
        <stp>EM_S_INFO_INDUSTRY_EM2016</stp>
        <stp>2</stp>
        <stp>600072.SH</stp>
        <stp>1</stp>
        <tr r="G2242" s="3"/>
      </tp>
      <tp t="s">
        <v>有色金属</v>
        <stp/>
        <stp>EM_S_INFO_INDUSTRY_EM2016</stp>
        <stp>2</stp>
        <stp>600172.SH</stp>
        <stp>1</stp>
        <tr r="G2331" s="3"/>
      </tp>
      <tp t="s">
        <v>医药生物</v>
        <stp/>
        <stp>EM_S_INFO_INDUSTRY_EM2016</stp>
        <stp>2</stp>
        <stp>600272.SH</stp>
        <stp>1</stp>
        <tr r="G2417" s="3"/>
      </tp>
      <tp t="s">
        <v>国防与装备</v>
        <stp/>
        <stp>EM_S_INFO_INDUSTRY_EM2016</stp>
        <stp>2</stp>
        <stp>600372.SH</stp>
        <stp>1</stp>
        <tr r="G2502" s="3"/>
      </tp>
      <tp t="s">
        <v>电子设备</v>
        <stp/>
        <stp>EM_S_INFO_INDUSTRY_EM2016</stp>
        <stp>2</stp>
        <stp>603773.SH</stp>
        <stp>1</stp>
        <tr r="G3557" s="3"/>
      </tp>
      <tp t="s">
        <v>农林牧渔</v>
        <stp/>
        <stp>EM_S_INFO_INDUSTRY_EM2016</stp>
        <stp>2</stp>
        <stp>600873.SH</stp>
        <stp>1</stp>
        <tr r="G2925" s="3"/>
      </tp>
      <tp t="s">
        <v>电气设备</v>
        <stp/>
        <stp>EM_S_INFO_INDUSTRY_EM2016</stp>
        <stp>2</stp>
        <stp>600973.SH</stp>
        <stp>1</stp>
        <tr r="G2976" s="3"/>
      </tp>
      <tp t="s">
        <v>食品饮料</v>
        <stp/>
        <stp>EM_S_INFO_INDUSTRY_EM2016</stp>
        <stp>2</stp>
        <stp>600573.SH</stp>
        <stp>1</stp>
        <tr r="G2654" s="3"/>
      </tp>
      <tp t="s">
        <v>综合</v>
        <stp/>
        <stp>EM_S_INFO_INDUSTRY_EM2016</stp>
        <stp>2</stp>
        <stp>600673.SH</stp>
        <stp>1</stp>
        <tr r="G2741" s="3"/>
      </tp>
      <tp t="s">
        <v>房地产</v>
        <stp/>
        <stp>EM_S_INFO_INDUSTRY_EM2016</stp>
        <stp>2</stp>
        <stp>600773.SH</stp>
        <stp>1</stp>
        <tr r="G2835" s="3"/>
      </tp>
      <tp t="s">
        <v>食品饮料</v>
        <stp/>
        <stp>EM_S_INFO_INDUSTRY_EM2016</stp>
        <stp>2</stp>
        <stp>600073.SH</stp>
        <stp>1</stp>
        <tr r="G2243" s="3"/>
      </tp>
      <tp t="s">
        <v>房地产</v>
        <stp/>
        <stp>EM_S_INFO_INDUSTRY_EM2016</stp>
        <stp>2</stp>
        <stp>600173.SH</stp>
        <stp>1</stp>
        <tr r="G2332" s="3"/>
      </tp>
      <tp t="s">
        <v>基础化工</v>
        <stp/>
        <stp>EM_S_INFO_INDUSTRY_EM2016</stp>
        <stp>2</stp>
        <stp>600273.SH</stp>
        <stp>1</stp>
        <tr r="G2418" s="3"/>
      </tp>
      <tp t="s">
        <v>文化传媒</v>
        <stp/>
        <stp>EM_S_INFO_INDUSTRY_EM2016</stp>
        <stp>2</stp>
        <stp>600373.SH</stp>
        <stp>1</stp>
        <tr r="G2503" s="3"/>
      </tp>
      <tp t="s">
        <v>基础化工</v>
        <stp/>
        <stp>EM_S_INFO_INDUSTRY_EM2016</stp>
        <stp>2</stp>
        <stp>603970.SH</stp>
        <stp>1</stp>
        <tr r="G3659" s="3"/>
      </tp>
      <tp t="s">
        <v>商贸零售</v>
        <stp/>
        <stp>EM_S_INFO_INDUSTRY_EM2016</stp>
        <stp>2</stp>
        <stp>600870.SH</stp>
        <stp>1</stp>
        <tr r="G2922" s="3"/>
      </tp>
      <tp t="s">
        <v>建筑</v>
        <stp/>
        <stp>EM_S_INFO_INDUSTRY_EM2016</stp>
        <stp>2</stp>
        <stp>600970.SH</stp>
        <stp>1</stp>
        <tr r="G2974" s="3"/>
      </tp>
      <tp t="s">
        <v>基础化工</v>
        <stp/>
        <stp>EM_S_INFO_INDUSTRY_EM2016</stp>
        <stp>2</stp>
        <stp>600470.SH</stp>
        <stp>1</stp>
        <tr r="G2568" s="3"/>
      </tp>
      <tp t="s">
        <v>信息技术</v>
        <stp/>
        <stp>EM_S_INFO_INDUSTRY_EM2016</stp>
        <stp>2</stp>
        <stp>600570.SH</stp>
        <stp>1</stp>
        <tr r="G2651" s="3"/>
      </tp>
      <tp t="s">
        <v>综合</v>
        <stp/>
        <stp>EM_S_INFO_INDUSTRY_EM2016</stp>
        <stp>2</stp>
        <stp>600770.SH</stp>
        <stp>1</stp>
        <tr r="G2833" s="3"/>
      </tp>
      <tp t="s">
        <v>纺织服装</v>
        <stp/>
        <stp>EM_S_INFO_INDUSTRY_EM2016</stp>
        <stp>2</stp>
        <stp>600070.SH</stp>
        <stp>1</stp>
        <tr r="G2240" s="3"/>
      </tp>
      <tp t="s">
        <v>建筑</v>
        <stp/>
        <stp>EM_S_INFO_INDUSTRY_EM2016</stp>
        <stp>2</stp>
        <stp>600170.SH</stp>
        <stp>1</stp>
        <tr r="G2329" s="3"/>
      </tp>
      <tp t="s">
        <v>纺织服装</v>
        <stp/>
        <stp>EM_S_INFO_INDUSTRY_EM2016</stp>
        <stp>2</stp>
        <stp>600370.SH</stp>
        <stp>1</stp>
        <tr r="G2500" s="3"/>
      </tp>
      <tp t="s">
        <v>交通运输</v>
        <stp/>
        <stp>EM_S_INFO_INDUSTRY_EM2016</stp>
        <stp>2</stp>
        <stp>603871.SH</stp>
        <stp>1</stp>
        <tr r="G3606" s="3"/>
      </tp>
      <tp t="s">
        <v>化石能源</v>
        <stp/>
        <stp>EM_S_INFO_INDUSTRY_EM2016</stp>
        <stp>2</stp>
        <stp>600871.SH</stp>
        <stp>1</stp>
        <tr r="G2923" s="3"/>
      </tp>
      <tp t="s">
        <v>化石能源</v>
        <stp/>
        <stp>EM_S_INFO_INDUSTRY_EM2016</stp>
        <stp>2</stp>
        <stp>600971.SH</stp>
        <stp>1</stp>
        <tr r="G2975" s="3"/>
      </tp>
      <tp t="s">
        <v>信息技术</v>
        <stp/>
        <stp>EM_S_INFO_INDUSTRY_EM2016</stp>
        <stp>2</stp>
        <stp>600571.SH</stp>
        <stp>1</stp>
        <tr r="G2652" s="3"/>
      </tp>
      <tp t="s">
        <v>医药生物</v>
        <stp/>
        <stp>EM_S_INFO_INDUSTRY_EM2016</stp>
        <stp>2</stp>
        <stp>600671.SH</stp>
        <stp>1</stp>
        <tr r="G2740" s="3"/>
      </tp>
      <tp t="s">
        <v>医药生物</v>
        <stp/>
        <stp>EM_S_INFO_INDUSTRY_EM2016</stp>
        <stp>2</stp>
        <stp>600771.SH</stp>
        <stp>1</stp>
        <tr r="G2834" s="3"/>
      </tp>
      <tp t="s">
        <v>电子设备</v>
        <stp/>
        <stp>EM_S_INFO_INDUSTRY_EM2016</stp>
        <stp>2</stp>
        <stp>600071.SH</stp>
        <stp>1</stp>
        <tr r="G2241" s="3"/>
      </tp>
      <tp t="s">
        <v>电子设备</v>
        <stp/>
        <stp>EM_S_INFO_INDUSTRY_EM2016</stp>
        <stp>2</stp>
        <stp>600171.SH</stp>
        <stp>1</stp>
        <tr r="G2330" s="3"/>
      </tp>
      <tp t="s">
        <v>信息技术</v>
        <stp/>
        <stp>EM_S_INFO_INDUSTRY_EM2016</stp>
        <stp>2</stp>
        <stp>600271.SH</stp>
        <stp>1</stp>
        <tr r="G2416" s="3"/>
      </tp>
      <tp t="s">
        <v>农林牧渔</v>
        <stp/>
        <stp>EM_S_INFO_INDUSTRY_EM2016</stp>
        <stp>2</stp>
        <stp>600371.SH</stp>
        <stp>1</stp>
        <tr r="G2501" s="3"/>
      </tp>
      <tp t="s">
        <v>信息技术</v>
        <stp/>
        <stp>EM_S_INFO_INDUSTRY_EM2016</stp>
        <stp>2</stp>
        <stp>688066.SH</stp>
        <stp>1</stp>
        <tr r="G3706" s="3"/>
      </tp>
      <tp t="s">
        <v>医药生物</v>
        <stp/>
        <stp>EM_S_INFO_INDUSTRY_EM2016</stp>
        <stp>2</stp>
        <stp>688166.SH</stp>
        <stp>1</stp>
        <tr r="G3719" s="3"/>
      </tp>
      <tp t="s">
        <v>医药生物</v>
        <stp/>
        <stp>EM_S_INFO_INDUSTRY_EM2016</stp>
        <stp>2</stp>
        <stp>688366.SH</stp>
        <stp>1</stp>
        <tr r="G3731" s="3"/>
      </tp>
      <tp t="s">
        <v>医药生物</v>
        <stp/>
        <stp>EM_S_INFO_INDUSTRY_EM2016</stp>
        <stp>2</stp>
        <stp>688363.SH</stp>
        <stp>1</stp>
        <tr r="G3730" s="3"/>
      </tp>
      <tp t="s">
        <v>家电</v>
        <stp/>
        <stp>EM_S_INFO_INDUSTRY_EM2016</stp>
        <stp>2</stp>
        <stp>603868.SH</stp>
        <stp>1</stp>
        <tr r="G3604" s="3"/>
      </tp>
      <tp t="s">
        <v>基础化工</v>
        <stp/>
        <stp>EM_S_INFO_INDUSTRY_EM2016</stp>
        <stp>2</stp>
        <stp>603968.SH</stp>
        <stp>1</stp>
        <tr r="G3657" s="3"/>
      </tp>
      <tp t="s">
        <v>公用事业</v>
        <stp/>
        <stp>EM_S_INFO_INDUSTRY_EM2016</stp>
        <stp>2</stp>
        <stp>603568.SH</stp>
        <stp>1</stp>
        <tr r="G3448" s="3"/>
      </tp>
      <tp t="s">
        <v>农林牧渔</v>
        <stp/>
        <stp>EM_S_INFO_INDUSTRY_EM2016</stp>
        <stp>2</stp>
        <stp>603668.SH</stp>
        <stp>1</stp>
        <tr r="G3506" s="3"/>
      </tp>
      <tp t="s">
        <v>交运设备</v>
        <stp/>
        <stp>EM_S_INFO_INDUSTRY_EM2016</stp>
        <stp>2</stp>
        <stp>603768.SH</stp>
        <stp>1</stp>
        <tr r="G3556" s="3"/>
      </tp>
      <tp t="s">
        <v>电子设备</v>
        <stp/>
        <stp>EM_S_INFO_INDUSTRY_EM2016</stp>
        <stp>2</stp>
        <stp>603068.SH</stp>
        <stp>1</stp>
        <tr r="G3242" s="3"/>
      </tp>
      <tp t="s">
        <v>医药生物</v>
        <stp/>
        <stp>EM_S_INFO_INDUSTRY_EM2016</stp>
        <stp>2</stp>
        <stp>603168.SH</stp>
        <stp>1</stp>
        <tr r="G3293" s="3"/>
      </tp>
      <tp t="s">
        <v>建材</v>
        <stp/>
        <stp>EM_S_INFO_INDUSTRY_EM2016</stp>
        <stp>2</stp>
        <stp>603268.SH</stp>
        <stp>1</stp>
        <tr r="G3336" s="3"/>
      </tp>
      <tp t="s">
        <v>医药生物</v>
        <stp/>
        <stp>EM_S_INFO_INDUSTRY_EM2016</stp>
        <stp>2</stp>
        <stp>603368.SH</stp>
        <stp>1</stp>
        <tr r="G3392" s="3"/>
      </tp>
      <tp t="s">
        <v>轻工制造</v>
        <stp/>
        <stp>EM_S_INFO_INDUSTRY_EM2016</stp>
        <stp>2</stp>
        <stp>601968.SH</stp>
        <stp>1</stp>
        <tr r="G3179" s="3"/>
      </tp>
      <tp t="s">
        <v>建筑</v>
        <stp/>
        <stp>EM_S_INFO_INDUSTRY_EM2016</stp>
        <stp>2</stp>
        <stp>601668.SH</stp>
        <stp>1</stp>
        <tr r="G3122" s="3"/>
      </tp>
      <tp t="s">
        <v>建筑</v>
        <stp/>
        <stp>EM_S_INFO_INDUSTRY_EM2016</stp>
        <stp>2</stp>
        <stp>601068.SH</stp>
        <stp>1</stp>
        <tr r="G3022" s="3"/>
      </tp>
      <tp t="s">
        <v>有色金属</v>
        <stp/>
        <stp>EM_S_INFO_INDUSTRY_EM2016</stp>
        <stp>2</stp>
        <stp>601168.SH</stp>
        <stp>1</stp>
        <tr r="G3050" s="3"/>
      </tp>
      <tp t="s">
        <v>公用事业</v>
        <stp/>
        <stp>EM_S_INFO_INDUSTRY_EM2016</stp>
        <stp>2</stp>
        <stp>601368.SH</stp>
        <stp>1</stp>
        <tr r="G3087" s="3"/>
      </tp>
      <tp t="s">
        <v>公用事业</v>
        <stp/>
        <stp>EM_S_INFO_INDUSTRY_EM2016</stp>
        <stp>2</stp>
        <stp>600868.SH</stp>
        <stp>1</stp>
        <tr r="G2920" s="3"/>
      </tp>
      <tp t="s">
        <v>化石能源</v>
        <stp/>
        <stp>EM_S_INFO_INDUSTRY_EM2016</stp>
        <stp>2</stp>
        <stp>600968.SH</stp>
        <stp>1</stp>
        <tr r="G2972" s="3"/>
      </tp>
      <tp t="s">
        <v>电气设备</v>
        <stp/>
        <stp>EM_S_INFO_INDUSTRY_EM2016</stp>
        <stp>2</stp>
        <stp>600468.SH</stp>
        <stp>1</stp>
        <tr r="G2566" s="3"/>
      </tp>
      <tp t="s">
        <v>医药生物</v>
        <stp/>
        <stp>EM_S_INFO_INDUSTRY_EM2016</stp>
        <stp>2</stp>
        <stp>600568.SH</stp>
        <stp>1</stp>
        <tr r="G2649" s="3"/>
      </tp>
      <tp t="s">
        <v>建材</v>
        <stp/>
        <stp>EM_S_INFO_INDUSTRY_EM2016</stp>
        <stp>2</stp>
        <stp>600668.SH</stp>
        <stp>1</stp>
        <tr r="G2739" s="3"/>
      </tp>
      <tp t="s">
        <v>有色金属</v>
        <stp/>
        <stp>EM_S_INFO_INDUSTRY_EM2016</stp>
        <stp>2</stp>
        <stp>600768.SH</stp>
        <stp>1</stp>
        <tr r="G2831" s="3"/>
      </tp>
      <tp t="s">
        <v>建筑</v>
        <stp/>
        <stp>EM_S_INFO_INDUSTRY_EM2016</stp>
        <stp>2</stp>
        <stp>600068.SH</stp>
        <stp>1</stp>
        <tr r="G2238" s="3"/>
      </tp>
      <tp t="s">
        <v>公用事业</v>
        <stp/>
        <stp>EM_S_INFO_INDUSTRY_EM2016</stp>
        <stp>2</stp>
        <stp>600168.SH</stp>
        <stp>1</stp>
        <tr r="G2327" s="3"/>
      </tp>
      <tp t="s">
        <v>电气设备</v>
        <stp/>
        <stp>EM_S_INFO_INDUSTRY_EM2016</stp>
        <stp>2</stp>
        <stp>600268.SH</stp>
        <stp>1</stp>
        <tr r="G2414" s="3"/>
      </tp>
      <tp t="s">
        <v>交通运输</v>
        <stp/>
        <stp>EM_S_INFO_INDUSTRY_EM2016</stp>
        <stp>2</stp>
        <stp>600368.SH</stp>
        <stp>1</stp>
        <tr r="G2498" s="3"/>
      </tp>
      <tp t="s">
        <v>信息技术</v>
        <stp/>
        <stp>EM_S_INFO_INDUSTRY_EM2016</stp>
        <stp>2</stp>
        <stp>603869.SH</stp>
        <stp>1</stp>
        <tr r="G3605" s="3"/>
      </tp>
      <tp t="s">
        <v>机械设备</v>
        <stp/>
        <stp>EM_S_INFO_INDUSTRY_EM2016</stp>
        <stp>2</stp>
        <stp>603969.SH</stp>
        <stp>1</stp>
        <tr r="G3658" s="3"/>
      </tp>
      <tp t="s">
        <v>交通运输</v>
        <stp/>
        <stp>EM_S_INFO_INDUSTRY_EM2016</stp>
        <stp>2</stp>
        <stp>603569.SH</stp>
        <stp>1</stp>
        <tr r="G3449" s="3"/>
      </tp>
      <tp t="s">
        <v>医药生物</v>
        <stp/>
        <stp>EM_S_INFO_INDUSTRY_EM2016</stp>
        <stp>2</stp>
        <stp>603669.SH</stp>
        <stp>1</stp>
        <tr r="G3507" s="3"/>
      </tp>
      <tp t="s">
        <v>交通运输</v>
        <stp/>
        <stp>EM_S_INFO_INDUSTRY_EM2016</stp>
        <stp>2</stp>
        <stp>603069.SH</stp>
        <stp>1</stp>
        <tr r="G3243" s="3"/>
      </tp>
      <tp t="s">
        <v>机械设备</v>
        <stp/>
        <stp>EM_S_INFO_INDUSTRY_EM2016</stp>
        <stp>2</stp>
        <stp>603169.SH</stp>
        <stp>1</stp>
        <tr r="G3294" s="3"/>
      </tp>
      <tp t="s">
        <v>机械设备</v>
        <stp/>
        <stp>EM_S_INFO_INDUSTRY_EM2016</stp>
        <stp>2</stp>
        <stp>603269.SH</stp>
        <stp>1</stp>
        <tr r="G3337" s="3"/>
      </tp>
      <tp t="s">
        <v>食品饮料</v>
        <stp/>
        <stp>EM_S_INFO_INDUSTRY_EM2016</stp>
        <stp>2</stp>
        <stp>603369.SH</stp>
        <stp>1</stp>
        <tr r="G3393" s="3"/>
      </tp>
      <tp t="s">
        <v>信息技术</v>
        <stp/>
        <stp>EM_S_INFO_INDUSTRY_EM2016</stp>
        <stp>2</stp>
        <stp>601869.SH</stp>
        <stp>1</stp>
        <tr r="G3152" s="3"/>
      </tp>
      <tp t="s">
        <v>钢铁</v>
        <stp/>
        <stp>EM_S_INFO_INDUSTRY_EM2016</stp>
        <stp>2</stp>
        <stp>601969.SH</stp>
        <stp>1</stp>
        <tr r="G3180" s="3"/>
      </tp>
      <tp t="s">
        <v>建筑</v>
        <stp/>
        <stp>EM_S_INFO_INDUSTRY_EM2016</stp>
        <stp>2</stp>
        <stp>601669.SH</stp>
        <stp>1</stp>
        <tr r="G3123" s="3"/>
      </tp>
      <tp t="s">
        <v>有色金属</v>
        <stp/>
        <stp>EM_S_INFO_INDUSTRY_EM2016</stp>
        <stp>2</stp>
        <stp>601069.SH</stp>
        <stp>1</stp>
        <tr r="G3023" s="3"/>
      </tp>
      <tp t="s">
        <v>金融</v>
        <stp/>
        <stp>EM_S_INFO_INDUSTRY_EM2016</stp>
        <stp>2</stp>
        <stp>601169.SH</stp>
        <stp>1</stp>
        <tr r="G3051" s="3"/>
      </tp>
      <tp t="s">
        <v>机械设备</v>
        <stp/>
        <stp>EM_S_INFO_INDUSTRY_EM2016</stp>
        <stp>2</stp>
        <stp>601369.SH</stp>
        <stp>1</stp>
        <tr r="G3088" s="3"/>
      </tp>
      <tp t="s">
        <v>电气设备</v>
        <stp/>
        <stp>EM_S_INFO_INDUSTRY_EM2016</stp>
        <stp>2</stp>
        <stp>600869.SH</stp>
        <stp>1</stp>
        <tr r="G2921" s="3"/>
      </tp>
      <tp t="s">
        <v>公用事业</v>
        <stp/>
        <stp>EM_S_INFO_INDUSTRY_EM2016</stp>
        <stp>2</stp>
        <stp>600969.SH</stp>
        <stp>1</stp>
        <tr r="G2973" s="3"/>
      </tp>
      <tp t="s">
        <v>基础化工</v>
        <stp/>
        <stp>EM_S_INFO_INDUSTRY_EM2016</stp>
        <stp>2</stp>
        <stp>600469.SH</stp>
        <stp>1</stp>
        <tr r="G2567" s="3"/>
      </tp>
      <tp t="s">
        <v>钢铁</v>
        <stp/>
        <stp>EM_S_INFO_INDUSTRY_EM2016</stp>
        <stp>2</stp>
        <stp>600569.SH</stp>
        <stp>1</stp>
        <tr r="G2650" s="3"/>
      </tp>
      <tp t="s">
        <v>建筑</v>
        <stp/>
        <stp>EM_S_INFO_INDUSTRY_EM2016</stp>
        <stp>2</stp>
        <stp>600769.SH</stp>
        <stp>1</stp>
        <tr r="G2832" s="3"/>
      </tp>
      <tp t="s">
        <v>轻工制造</v>
        <stp/>
        <stp>EM_S_INFO_INDUSTRY_EM2016</stp>
        <stp>2</stp>
        <stp>600069.SH</stp>
        <stp>1</stp>
        <tr r="G2239" s="3"/>
      </tp>
      <tp t="s">
        <v>机械设备</v>
        <stp/>
        <stp>EM_S_INFO_INDUSTRY_EM2016</stp>
        <stp>2</stp>
        <stp>600169.SH</stp>
        <stp>1</stp>
        <tr r="G2328" s="3"/>
      </tp>
      <tp t="s">
        <v>交通运输</v>
        <stp/>
        <stp>EM_S_INFO_INDUSTRY_EM2016</stp>
        <stp>2</stp>
        <stp>600269.SH</stp>
        <stp>1</stp>
        <tr r="G2415" s="3"/>
      </tp>
      <tp t="s">
        <v>金融</v>
        <stp/>
        <stp>EM_S_INFO_INDUSTRY_EM2016</stp>
        <stp>2</stp>
        <stp>600369.SH</stp>
        <stp>1</stp>
        <tr r="G2499" s="3"/>
      </tp>
      <tp t="s">
        <v>食品饮料</v>
        <stp/>
        <stp>EM_S_INFO_INDUSTRY_EM2016</stp>
        <stp>2</stp>
        <stp>603866.SH</stp>
        <stp>1</stp>
        <tr r="G3602" s="3"/>
      </tp>
      <tp t="s">
        <v>机械设备</v>
        <stp/>
        <stp>EM_S_INFO_INDUSTRY_EM2016</stp>
        <stp>2</stp>
        <stp>603966.SH</stp>
        <stp>1</stp>
        <tr r="G3655" s="3"/>
      </tp>
      <tp t="s">
        <v>休闲、生活及专业服务</v>
        <stp/>
        <stp>EM_S_INFO_INDUSTRY_EM2016</stp>
        <stp>2</stp>
        <stp>603466.SH</stp>
        <stp>1</stp>
        <tr r="G3415" s="3"/>
      </tp>
      <tp t="s">
        <v>农林牧渔</v>
        <stp/>
        <stp>EM_S_INFO_INDUSTRY_EM2016</stp>
        <stp>2</stp>
        <stp>603566.SH</stp>
        <stp>1</stp>
        <tr r="G3446" s="3"/>
      </tp>
      <tp t="s">
        <v>机械设备</v>
        <stp/>
        <stp>EM_S_INFO_INDUSTRY_EM2016</stp>
        <stp>2</stp>
        <stp>603666.SH</stp>
        <stp>1</stp>
        <tr r="G3504" s="3"/>
      </tp>
      <tp t="s">
        <v>交运设备</v>
        <stp/>
        <stp>EM_S_INFO_INDUSTRY_EM2016</stp>
        <stp>2</stp>
        <stp>603766.SH</stp>
        <stp>1</stp>
        <tr r="G3554" s="3"/>
      </tp>
      <tp t="s">
        <v>机械设备</v>
        <stp/>
        <stp>EM_S_INFO_INDUSTRY_EM2016</stp>
        <stp>2</stp>
        <stp>603066.SH</stp>
        <stp>1</stp>
        <tr r="G3240" s="3"/>
      </tp>
      <tp t="s">
        <v>交运设备</v>
        <stp/>
        <stp>EM_S_INFO_INDUSTRY_EM2016</stp>
        <stp>2</stp>
        <stp>603166.SH</stp>
        <stp>1</stp>
        <tr r="G3291" s="3"/>
      </tp>
      <tp t="s">
        <v>基础化工</v>
        <stp/>
        <stp>EM_S_INFO_INDUSTRY_EM2016</stp>
        <stp>2</stp>
        <stp>603266.SH</stp>
        <stp>1</stp>
        <tr r="G3334" s="3"/>
      </tp>
      <tp t="s">
        <v>家电</v>
        <stp/>
        <stp>EM_S_INFO_INDUSTRY_EM2016</stp>
        <stp>2</stp>
        <stp>603366.SH</stp>
        <stp>1</stp>
        <tr r="G3390" s="3"/>
      </tp>
      <tp t="s">
        <v>交通运输</v>
        <stp/>
        <stp>EM_S_INFO_INDUSTRY_EM2016</stp>
        <stp>2</stp>
        <stp>601866.SH</stp>
        <stp>1</stp>
        <tr r="G3151" s="3"/>
      </tp>
      <tp t="s">
        <v>基础化工</v>
        <stp/>
        <stp>EM_S_INFO_INDUSTRY_EM2016</stp>
        <stp>2</stp>
        <stp>601966.SH</stp>
        <stp>1</stp>
        <tr r="G3178" s="3"/>
      </tp>
      <tp t="s">
        <v>纺织服装</v>
        <stp/>
        <stp>EM_S_INFO_INDUSTRY_EM2016</stp>
        <stp>2</stp>
        <stp>601566.SH</stp>
        <stp>1</stp>
        <tr r="G3100" s="3"/>
      </tp>
      <tp t="s">
        <v>化石能源</v>
        <stp/>
        <stp>EM_S_INFO_INDUSTRY_EM2016</stp>
        <stp>2</stp>
        <stp>601666.SH</stp>
        <stp>1</stp>
        <tr r="G3121" s="3"/>
      </tp>
      <tp t="s">
        <v>交运设备</v>
        <stp/>
        <stp>EM_S_INFO_INDUSTRY_EM2016</stp>
        <stp>2</stp>
        <stp>601766.SH</stp>
        <stp>1</stp>
        <tr r="G3134" s="3"/>
      </tp>
      <tp t="s">
        <v>金融</v>
        <stp/>
        <stp>EM_S_INFO_INDUSTRY_EM2016</stp>
        <stp>2</stp>
        <stp>601066.SH</stp>
        <stp>1</stp>
        <tr r="G3021" s="3"/>
      </tp>
      <tp t="s">
        <v>金融</v>
        <stp/>
        <stp>EM_S_INFO_INDUSTRY_EM2016</stp>
        <stp>2</stp>
        <stp>601166.SH</stp>
        <stp>1</stp>
        <tr r="G3049" s="3"/>
      </tp>
      <tp t="s">
        <v>商贸零售</v>
        <stp/>
        <stp>EM_S_INFO_INDUSTRY_EM2016</stp>
        <stp>2</stp>
        <stp>601366.SH</stp>
        <stp>1</stp>
        <tr r="G3086" s="3"/>
      </tp>
      <tp t="s">
        <v>食品饮料</v>
        <stp/>
        <stp>EM_S_INFO_INDUSTRY_EM2016</stp>
        <stp>2</stp>
        <stp>600866.SH</stp>
        <stp>1</stp>
        <tr r="G2918" s="3"/>
      </tp>
      <tp t="s">
        <v>轻工制造</v>
        <stp/>
        <stp>EM_S_INFO_INDUSTRY_EM2016</stp>
        <stp>2</stp>
        <stp>600966.SH</stp>
        <stp>1</stp>
        <tr r="G2970" s="3"/>
      </tp>
      <tp t="s">
        <v>房地产</v>
        <stp/>
        <stp>EM_S_INFO_INDUSTRY_EM2016</stp>
        <stp>2</stp>
        <stp>600466.SH</stp>
        <stp>1</stp>
        <tr r="G2564" s="3"/>
      </tp>
      <tp t="s">
        <v>医药生物</v>
        <stp/>
        <stp>EM_S_INFO_INDUSTRY_EM2016</stp>
        <stp>2</stp>
        <stp>600566.SH</stp>
        <stp>1</stp>
        <tr r="G2647" s="3"/>
      </tp>
      <tp t="s">
        <v>机械设备</v>
        <stp/>
        <stp>EM_S_INFO_INDUSTRY_EM2016</stp>
        <stp>2</stp>
        <stp>600666.SH</stp>
        <stp>1</stp>
        <tr r="G2737" s="3"/>
      </tp>
      <tp t="s">
        <v>有色金属</v>
        <stp/>
        <stp>EM_S_INFO_INDUSTRY_EM2016</stp>
        <stp>2</stp>
        <stp>600766.SH</stp>
        <stp>1</stp>
        <tr r="G2829" s="3"/>
      </tp>
      <tp t="s">
        <v>交运设备</v>
        <stp/>
        <stp>EM_S_INFO_INDUSTRY_EM2016</stp>
        <stp>2</stp>
        <stp>600066.SH</stp>
        <stp>1</stp>
        <tr r="G2236" s="3"/>
      </tp>
      <tp t="s">
        <v>交运设备</v>
        <stp/>
        <stp>EM_S_INFO_INDUSTRY_EM2016</stp>
        <stp>2</stp>
        <stp>600166.SH</stp>
        <stp>1</stp>
        <tr r="G2325" s="3"/>
      </tp>
      <tp t="s">
        <v>房地产</v>
        <stp/>
        <stp>EM_S_INFO_INDUSTRY_EM2016</stp>
        <stp>2</stp>
        <stp>600266.SH</stp>
        <stp>1</stp>
        <tr r="G2412" s="3"/>
      </tp>
      <tp t="s">
        <v>有色金属</v>
        <stp/>
        <stp>EM_S_INFO_INDUSTRY_EM2016</stp>
        <stp>2</stp>
        <stp>600366.SH</stp>
        <stp>1</stp>
        <tr r="G2496" s="3"/>
      </tp>
      <tp t="s">
        <v>基础化工</v>
        <stp/>
        <stp>EM_S_INFO_INDUSTRY_EM2016</stp>
        <stp>2</stp>
        <stp>603867.SH</stp>
        <stp>1</stp>
        <tr r="G3603" s="3"/>
      </tp>
      <tp t="s">
        <v>交通运输</v>
        <stp/>
        <stp>EM_S_INFO_INDUSTRY_EM2016</stp>
        <stp>2</stp>
        <stp>603967.SH</stp>
        <stp>1</stp>
        <tr r="G3656" s="3"/>
      </tp>
      <tp t="s">
        <v>医药生物</v>
        <stp/>
        <stp>EM_S_INFO_INDUSTRY_EM2016</stp>
        <stp>2</stp>
        <stp>603567.SH</stp>
        <stp>1</stp>
        <tr r="G3447" s="3"/>
      </tp>
      <tp t="s">
        <v>机械设备</v>
        <stp/>
        <stp>EM_S_INFO_INDUSTRY_EM2016</stp>
        <stp>2</stp>
        <stp>603667.SH</stp>
        <stp>1</stp>
        <tr r="G3505" s="3"/>
      </tp>
      <tp t="s">
        <v>交运设备</v>
        <stp/>
        <stp>EM_S_INFO_INDUSTRY_EM2016</stp>
        <stp>2</stp>
        <stp>603767.SH</stp>
        <stp>1</stp>
        <tr r="G3555" s="3"/>
      </tp>
      <tp t="s">
        <v>基础化工</v>
        <stp/>
        <stp>EM_S_INFO_INDUSTRY_EM2016</stp>
        <stp>2</stp>
        <stp>603067.SH</stp>
        <stp>1</stp>
        <tr r="G3241" s="3"/>
      </tp>
      <tp t="s">
        <v>交通运输</v>
        <stp/>
        <stp>EM_S_INFO_INDUSTRY_EM2016</stp>
        <stp>2</stp>
        <stp>603167.SH</stp>
        <stp>1</stp>
        <tr r="G3292" s="3"/>
      </tp>
      <tp t="s">
        <v>电子设备</v>
        <stp/>
        <stp>EM_S_INFO_INDUSTRY_EM2016</stp>
        <stp>2</stp>
        <stp>603267.SH</stp>
        <stp>1</stp>
        <tr r="G3335" s="3"/>
      </tp>
      <tp t="s">
        <v>医药生物</v>
        <stp/>
        <stp>EM_S_INFO_INDUSTRY_EM2016</stp>
        <stp>2</stp>
        <stp>603367.SH</stp>
        <stp>1</stp>
        <tr r="G3391" s="3"/>
      </tp>
      <tp t="s">
        <v>电气设备</v>
        <stp/>
        <stp>EM_S_INFO_INDUSTRY_EM2016</stp>
        <stp>2</stp>
        <stp>601567.SH</stp>
        <stp>1</stp>
        <tr r="G3101" s="3"/>
      </tp>
      <tp t="s">
        <v>医药生物</v>
        <stp/>
        <stp>EM_S_INFO_INDUSTRY_EM2016</stp>
        <stp>2</stp>
        <stp>600867.SH</stp>
        <stp>1</stp>
        <tr r="G2919" s="3"/>
      </tp>
      <tp t="s">
        <v>国防与装备</v>
        <stp/>
        <stp>EM_S_INFO_INDUSTRY_EM2016</stp>
        <stp>2</stp>
        <stp>600967.SH</stp>
        <stp>1</stp>
        <tr r="G2971" s="3"/>
      </tp>
      <tp t="s">
        <v>农林牧渔</v>
        <stp/>
        <stp>EM_S_INFO_INDUSTRY_EM2016</stp>
        <stp>2</stp>
        <stp>600467.SH</stp>
        <stp>1</stp>
        <tr r="G2565" s="3"/>
      </tp>
      <tp t="s">
        <v>轻工制造</v>
        <stp/>
        <stp>EM_S_INFO_INDUSTRY_EM2016</stp>
        <stp>2</stp>
        <stp>600567.SH</stp>
        <stp>1</stp>
        <tr r="G2648" s="3"/>
      </tp>
      <tp t="s">
        <v>建筑</v>
        <stp/>
        <stp>EM_S_INFO_INDUSTRY_EM2016</stp>
        <stp>2</stp>
        <stp>600667.SH</stp>
        <stp>1</stp>
        <tr r="G2738" s="3"/>
      </tp>
      <tp t="s">
        <v>医药生物</v>
        <stp/>
        <stp>EM_S_INFO_INDUSTRY_EM2016</stp>
        <stp>2</stp>
        <stp>600767.SH</stp>
        <stp>1</stp>
        <tr r="G2830" s="3"/>
      </tp>
      <tp t="s">
        <v>房地产</v>
        <stp/>
        <stp>EM_S_INFO_INDUSTRY_EM2016</stp>
        <stp>2</stp>
        <stp>600067.SH</stp>
        <stp>1</stp>
        <tr r="G2237" s="3"/>
      </tp>
      <tp t="s">
        <v>公用事业</v>
        <stp/>
        <stp>EM_S_INFO_INDUSTRY_EM2016</stp>
        <stp>2</stp>
        <stp>600167.SH</stp>
        <stp>1</stp>
        <tr r="G2326" s="3"/>
      </tp>
      <tp t="s">
        <v>医药生物</v>
        <stp/>
        <stp>EM_S_INFO_INDUSTRY_EM2016</stp>
        <stp>2</stp>
        <stp>600267.SH</stp>
        <stp>1</stp>
        <tr r="G2413" s="3"/>
      </tp>
      <tp t="s">
        <v>基础化工</v>
        <stp/>
        <stp>EM_S_INFO_INDUSTRY_EM2016</stp>
        <stp>2</stp>
        <stp>600367.SH</stp>
        <stp>1</stp>
        <tr r="G2497" s="3"/>
      </tp>
      <tp t="s">
        <v>金融</v>
        <stp/>
        <stp>EM_S_INFO_INDUSTRY_EM2016</stp>
        <stp>2</stp>
        <stp>600864.SH</stp>
        <stp>1</stp>
        <tr r="G2916" s="3"/>
      </tp>
      <tp t="s">
        <v>医药生物</v>
        <stp/>
        <stp>EM_S_INFO_INDUSTRY_EM2016</stp>
        <stp>2</stp>
        <stp>600664.SH</stp>
        <stp>1</stp>
        <tr r="G2735" s="3"/>
      </tp>
      <tp t="s">
        <v>国防与装备</v>
        <stp/>
        <stp>EM_S_INFO_INDUSTRY_EM2016</stp>
        <stp>2</stp>
        <stp>600764.SH</stp>
        <stp>1</stp>
        <tr r="G2827" s="3"/>
      </tp>
      <tp t="s">
        <v>房地产</v>
        <stp/>
        <stp>EM_S_INFO_INDUSTRY_EM2016</stp>
        <stp>2</stp>
        <stp>600064.SH</stp>
        <stp>1</stp>
        <tr r="G2235" s="3"/>
      </tp>
      <tp t="s">
        <v>纺织服装</v>
        <stp/>
        <stp>EM_S_INFO_INDUSTRY_EM2016</stp>
        <stp>2</stp>
        <stp>603665.SH</stp>
        <stp>1</stp>
        <tr r="G3503" s="3"/>
      </tp>
      <tp t="s">
        <v>轻工制造</v>
        <stp/>
        <stp>EM_S_INFO_INDUSTRY_EM2016</stp>
        <stp>2</stp>
        <stp>603165.SH</stp>
        <stp>1</stp>
        <tr r="G3290" s="3"/>
      </tp>
      <tp t="s">
        <v>纺织服装</v>
        <stp/>
        <stp>EM_S_INFO_INDUSTRY_EM2016</stp>
        <stp>2</stp>
        <stp>603365.SH</stp>
        <stp>1</stp>
        <tr r="G3389" s="3"/>
      </tp>
      <tp t="s">
        <v>建材</v>
        <stp/>
        <stp>EM_S_INFO_INDUSTRY_EM2016</stp>
        <stp>2</stp>
        <stp>601865.SH</stp>
        <stp>1</stp>
        <tr r="G3150" s="3"/>
      </tp>
      <tp t="s">
        <v>交运设备</v>
        <stp/>
        <stp>EM_S_INFO_INDUSTRY_EM2016</stp>
        <stp>2</stp>
        <stp>601965.SH</stp>
        <stp>1</stp>
        <tr r="G3177" s="3"/>
      </tp>
      <tp t="s">
        <v>商贸零售</v>
        <stp/>
        <stp>EM_S_INFO_INDUSTRY_EM2016</stp>
        <stp>2</stp>
        <stp>600865.SH</stp>
        <stp>1</stp>
        <tr r="G2917" s="3"/>
      </tp>
      <tp t="s">
        <v>农林牧渔</v>
        <stp/>
        <stp>EM_S_INFO_INDUSTRY_EM2016</stp>
        <stp>2</stp>
        <stp>600965.SH</stp>
        <stp>1</stp>
        <tr r="G2969" s="3"/>
      </tp>
      <tp t="s">
        <v>房地产</v>
        <stp/>
        <stp>EM_S_INFO_INDUSTRY_EM2016</stp>
        <stp>2</stp>
        <stp>600565.SH</stp>
        <stp>1</stp>
        <tr r="G2646" s="3"/>
      </tp>
      <tp t="s">
        <v>房地产</v>
        <stp/>
        <stp>EM_S_INFO_INDUSTRY_EM2016</stp>
        <stp>2</stp>
        <stp>600665.SH</stp>
        <stp>1</stp>
        <tr r="G2736" s="3"/>
      </tp>
      <tp t="s">
        <v>机械设备</v>
        <stp/>
        <stp>EM_S_INFO_INDUSTRY_EM2016</stp>
        <stp>2</stp>
        <stp>600765.SH</stp>
        <stp>1</stp>
        <tr r="G2828" s="3"/>
      </tp>
      <tp t="s">
        <v>医药生物</v>
        <stp/>
        <stp>EM_S_INFO_INDUSTRY_EM2016</stp>
        <stp>2</stp>
        <stp>600165.SH</stp>
        <stp>1</stp>
        <tr r="G2324" s="3"/>
      </tp>
      <tp t="s">
        <v>农林牧渔</v>
        <stp/>
        <stp>EM_S_INFO_INDUSTRY_EM2016</stp>
        <stp>2</stp>
        <stp>600265.SH</stp>
        <stp>1</stp>
        <tr r="G2411" s="3"/>
      </tp>
      <tp t="s">
        <v>食品饮料</v>
        <stp/>
        <stp>EM_S_INFO_INDUSTRY_EM2016</stp>
        <stp>2</stp>
        <stp>600365.SH</stp>
        <stp>1</stp>
        <tr r="G2495" s="3"/>
      </tp>
      <tp t="s">
        <v>机械设备</v>
        <stp/>
        <stp>EM_S_INFO_INDUSTRY_EM2016</stp>
        <stp>2</stp>
        <stp>603662.SH</stp>
        <stp>1</stp>
        <tr r="G3501" s="3"/>
      </tp>
      <tp t="s">
        <v>金融</v>
        <stp/>
        <stp>EM_S_INFO_INDUSTRY_EM2016</stp>
        <stp>2</stp>
        <stp>601162.SH</stp>
        <stp>1</stp>
        <tr r="G3047" s="3"/>
      </tp>
      <tp t="s">
        <v>国防与装备</v>
        <stp/>
        <stp>EM_S_INFO_INDUSTRY_EM2016</stp>
        <stp>2</stp>
        <stp>600862.SH</stp>
        <stp>1</stp>
        <tr r="G2914" s="3"/>
      </tp>
      <tp t="s">
        <v>食品饮料</v>
        <stp/>
        <stp>EM_S_INFO_INDUSTRY_EM2016</stp>
        <stp>2</stp>
        <stp>600962.SH</stp>
        <stp>1</stp>
        <tr r="G2967" s="3"/>
      </tp>
      <tp t="s">
        <v>电子设备</v>
        <stp/>
        <stp>EM_S_INFO_INDUSTRY_EM2016</stp>
        <stp>2</stp>
        <stp>600462.SH</stp>
        <stp>1</stp>
        <tr r="G2562" s="3"/>
      </tp>
      <tp t="s">
        <v>电子设备</v>
        <stp/>
        <stp>EM_S_INFO_INDUSTRY_EM2016</stp>
        <stp>2</stp>
        <stp>600562.SH</stp>
        <stp>1</stp>
        <tr r="G2644" s="3"/>
      </tp>
      <tp t="s">
        <v>交通运输</v>
        <stp/>
        <stp>EM_S_INFO_INDUSTRY_EM2016</stp>
        <stp>2</stp>
        <stp>600662.SH</stp>
        <stp>1</stp>
        <tr r="G2733" s="3"/>
      </tp>
      <tp t="s">
        <v>医药生物</v>
        <stp/>
        <stp>EM_S_INFO_INDUSTRY_EM2016</stp>
        <stp>2</stp>
        <stp>600062.SH</stp>
        <stp>1</stp>
        <tr r="G2233" s="3"/>
      </tp>
      <tp t="s">
        <v>房地产</v>
        <stp/>
        <stp>EM_S_INFO_INDUSTRY_EM2016</stp>
        <stp>2</stp>
        <stp>600162.SH</stp>
        <stp>1</stp>
        <tr r="G2322" s="3"/>
      </tp>
      <tp t="s">
        <v>交运设备</v>
        <stp/>
        <stp>EM_S_INFO_INDUSTRY_EM2016</stp>
        <stp>2</stp>
        <stp>600262.SH</stp>
        <stp>1</stp>
        <tr r="G2410" s="3"/>
      </tp>
      <tp t="s">
        <v>有色金属</v>
        <stp/>
        <stp>EM_S_INFO_INDUSTRY_EM2016</stp>
        <stp>2</stp>
        <stp>600362.SH</stp>
        <stp>1</stp>
        <tr r="G2493" s="3"/>
      </tp>
      <tp t="s">
        <v>轻工制造</v>
        <stp/>
        <stp>EM_S_INFO_INDUSTRY_EM2016</stp>
        <stp>2</stp>
        <stp>603863.SH</stp>
        <stp>1</stp>
        <tr r="G3601" s="3"/>
      </tp>
      <tp t="s">
        <v>医药生物</v>
        <stp/>
        <stp>EM_S_INFO_INDUSTRY_EM2016</stp>
        <stp>2</stp>
        <stp>603963.SH</stp>
        <stp>1</stp>
        <tr r="G3654" s="3"/>
      </tp>
      <tp t="s">
        <v>有色金属</v>
        <stp/>
        <stp>EM_S_INFO_INDUSTRY_EM2016</stp>
        <stp>2</stp>
        <stp>603663.SH</stp>
        <stp>1</stp>
        <tr r="G3502" s="3"/>
      </tp>
      <tp t="s">
        <v>电气设备</v>
        <stp/>
        <stp>EM_S_INFO_INDUSTRY_EM2016</stp>
        <stp>2</stp>
        <stp>603063.SH</stp>
        <stp>1</stp>
        <tr r="G3239" s="3"/>
      </tp>
      <tp t="s">
        <v>农林牧渔</v>
        <stp/>
        <stp>EM_S_INFO_INDUSTRY_EM2016</stp>
        <stp>2</stp>
        <stp>603363.SH</stp>
        <stp>1</stp>
        <tr r="G3388" s="3"/>
      </tp>
      <tp t="s">
        <v>基础化工</v>
        <stp/>
        <stp>EM_S_INFO_INDUSTRY_EM2016</stp>
        <stp>2</stp>
        <stp>601163.SH</stp>
        <stp>1</stp>
        <tr r="G3048" s="3"/>
      </tp>
      <tp t="s">
        <v>公用事业</v>
        <stp/>
        <stp>EM_S_INFO_INDUSTRY_EM2016</stp>
        <stp>2</stp>
        <stp>600863.SH</stp>
        <stp>1</stp>
        <tr r="G2915" s="3"/>
      </tp>
      <tp t="s">
        <v>轻工制造</v>
        <stp/>
        <stp>EM_S_INFO_INDUSTRY_EM2016</stp>
        <stp>2</stp>
        <stp>600963.SH</stp>
        <stp>1</stp>
        <tr r="G2968" s="3"/>
      </tp>
      <tp t="s">
        <v>房地产</v>
        <stp/>
        <stp>EM_S_INFO_INDUSTRY_EM2016</stp>
        <stp>2</stp>
        <stp>600463.SH</stp>
        <stp>1</stp>
        <tr r="G2563" s="3"/>
      </tp>
      <tp t="s">
        <v>电子设备</v>
        <stp/>
        <stp>EM_S_INFO_INDUSTRY_EM2016</stp>
        <stp>2</stp>
        <stp>600563.SH</stp>
        <stp>1</stp>
        <tr r="G2645" s="3"/>
      </tp>
      <tp t="s">
        <v>房地产</v>
        <stp/>
        <stp>EM_S_INFO_INDUSTRY_EM2016</stp>
        <stp>2</stp>
        <stp>600663.SH</stp>
        <stp>1</stp>
        <tr r="G2734" s="3"/>
      </tp>
      <tp t="s">
        <v>医药生物</v>
        <stp/>
        <stp>EM_S_INFO_INDUSTRY_EM2016</stp>
        <stp>2</stp>
        <stp>600763.SH</stp>
        <stp>1</stp>
        <tr r="G2826" s="3"/>
      </tp>
      <tp t="s">
        <v>基础化工</v>
        <stp/>
        <stp>EM_S_INFO_INDUSTRY_EM2016</stp>
        <stp>2</stp>
        <stp>600063.SH</stp>
        <stp>1</stp>
        <tr r="G2234" s="3"/>
      </tp>
      <tp t="s">
        <v>公用事业</v>
        <stp/>
        <stp>EM_S_INFO_INDUSTRY_EM2016</stp>
        <stp>2</stp>
        <stp>600163.SH</stp>
        <stp>1</stp>
        <tr r="G2323" s="3"/>
      </tp>
      <tp t="s">
        <v>电子设备</v>
        <stp/>
        <stp>EM_S_INFO_INDUSTRY_EM2016</stp>
        <stp>2</stp>
        <stp>600363.SH</stp>
        <stp>1</stp>
        <tr r="G2494" s="3"/>
      </tp>
      <tp t="s">
        <v>休闲、生活及专业服务</v>
        <stp/>
        <stp>EM_S_INFO_INDUSTRY_EM2016</stp>
        <stp>2</stp>
        <stp>603860.SH</stp>
        <stp>1</stp>
        <tr r="G3599" s="3"/>
      </tp>
      <tp t="s">
        <v>机械设备</v>
        <stp/>
        <stp>EM_S_INFO_INDUSTRY_EM2016</stp>
        <stp>2</stp>
        <stp>603960.SH</stp>
        <stp>1</stp>
        <tr r="G3653" s="3"/>
      </tp>
      <tp t="s">
        <v>信息技术</v>
        <stp/>
        <stp>EM_S_INFO_INDUSTRY_EM2016</stp>
        <stp>2</stp>
        <stp>603660.SH</stp>
        <stp>1</stp>
        <tr r="G3499" s="3"/>
      </tp>
      <tp t="s">
        <v>休闲、生活及专业服务</v>
        <stp/>
        <stp>EM_S_INFO_INDUSTRY_EM2016</stp>
        <stp>2</stp>
        <stp>603060.SH</stp>
        <stp>1</stp>
        <tr r="G3238" s="3"/>
      </tp>
      <tp t="s">
        <v>电子设备</v>
        <stp/>
        <stp>EM_S_INFO_INDUSTRY_EM2016</stp>
        <stp>2</stp>
        <stp>603160.SH</stp>
        <stp>1</stp>
        <tr r="G3288" s="3"/>
      </tp>
      <tp t="s">
        <v>有色金属</v>
        <stp/>
        <stp>EM_S_INFO_INDUSTRY_EM2016</stp>
        <stp>2</stp>
        <stp>603260.SH</stp>
        <stp>1</stp>
        <tr r="G3333" s="3"/>
      </tp>
      <tp t="s">
        <v>基础化工</v>
        <stp/>
        <stp>EM_S_INFO_INDUSTRY_EM2016</stp>
        <stp>2</stp>
        <stp>603360.SH</stp>
        <stp>1</stp>
        <tr r="G3387" s="3"/>
      </tp>
      <tp t="s">
        <v>金融</v>
        <stp/>
        <stp>EM_S_INFO_INDUSTRY_EM2016</stp>
        <stp>2</stp>
        <stp>601860.SH</stp>
        <stp>1</stp>
        <tr r="G3149" s="3"/>
      </tp>
      <tp t="s">
        <v>信息技术</v>
        <stp/>
        <stp>EM_S_INFO_INDUSTRY_EM2016</stp>
        <stp>2</stp>
        <stp>601360.SH</stp>
        <stp>1</stp>
        <tr r="G3085" s="3"/>
      </tp>
      <tp t="s">
        <v>机械设备</v>
        <stp/>
        <stp>EM_S_INFO_INDUSTRY_EM2016</stp>
        <stp>2</stp>
        <stp>600860.SH</stp>
        <stp>1</stp>
        <tr r="G2912" s="3"/>
      </tp>
      <tp t="s">
        <v>交运设备</v>
        <stp/>
        <stp>EM_S_INFO_INDUSTRY_EM2016</stp>
        <stp>2</stp>
        <stp>600960.SH</stp>
        <stp>1</stp>
        <tr r="G2965" s="3"/>
      </tp>
      <tp t="s">
        <v>电子设备</v>
        <stp/>
        <stp>EM_S_INFO_INDUSTRY_EM2016</stp>
        <stp>2</stp>
        <stp>600460.SH</stp>
        <stp>1</stp>
        <tr r="G2560" s="3"/>
      </tp>
      <tp t="s">
        <v>机械设备</v>
        <stp/>
        <stp>EM_S_INFO_INDUSTRY_EM2016</stp>
        <stp>2</stp>
        <stp>600560.SH</stp>
        <stp>1</stp>
        <tr r="G2642" s="3"/>
      </tp>
      <tp t="s">
        <v>交运设备</v>
        <stp/>
        <stp>EM_S_INFO_INDUSTRY_EM2016</stp>
        <stp>2</stp>
        <stp>600660.SH</stp>
        <stp>1</stp>
        <tr r="G2731" s="3"/>
      </tp>
      <tp t="s">
        <v>国防与装备</v>
        <stp/>
        <stp>EM_S_INFO_INDUSTRY_EM2016</stp>
        <stp>2</stp>
        <stp>600760.SH</stp>
        <stp>1</stp>
        <tr r="G2824" s="3"/>
      </tp>
      <tp t="s">
        <v>家电</v>
        <stp/>
        <stp>EM_S_INFO_INDUSTRY_EM2016</stp>
        <stp>2</stp>
        <stp>600060.SH</stp>
        <stp>1</stp>
        <tr r="G2231" s="3"/>
      </tp>
      <tp t="s">
        <v>基础化工</v>
        <stp/>
        <stp>EM_S_INFO_INDUSTRY_EM2016</stp>
        <stp>2</stp>
        <stp>600160.SH</stp>
        <stp>1</stp>
        <tr r="G2320" s="3"/>
      </tp>
      <tp t="s">
        <v>信息技术</v>
        <stp/>
        <stp>EM_S_INFO_INDUSTRY_EM2016</stp>
        <stp>2</stp>
        <stp>600260.SH</stp>
        <stp>1</stp>
        <tr r="G2408" s="3"/>
      </tp>
      <tp t="s">
        <v>电子设备</v>
        <stp/>
        <stp>EM_S_INFO_INDUSTRY_EM2016</stp>
        <stp>2</stp>
        <stp>600360.SH</stp>
        <stp>1</stp>
        <tr r="G2491" s="3"/>
      </tp>
      <tp t="s">
        <v>医药生物</v>
        <stp/>
        <stp>EM_S_INFO_INDUSTRY_EM2016</stp>
        <stp>2</stp>
        <stp>688068.SH</stp>
        <stp>1</stp>
        <tr r="G3707" s="3"/>
      </tp>
      <tp t="s">
        <v>信息技术</v>
        <stp/>
        <stp>EM_S_INFO_INDUSTRY_EM2016</stp>
        <stp>2</stp>
        <stp>688168.SH</stp>
        <stp>1</stp>
        <tr r="G3720" s="3"/>
      </tp>
      <tp t="s">
        <v>电气设备</v>
        <stp/>
        <stp>EM_S_INFO_INDUSTRY_EM2016</stp>
        <stp>2</stp>
        <stp>688368.SH</stp>
        <stp>1</stp>
        <tr r="G3732" s="3"/>
      </tp>
      <tp t="s">
        <v>电气设备</v>
        <stp/>
        <stp>EM_S_INFO_INDUSTRY_EM2016</stp>
        <stp>2</stp>
        <stp>603861.SH</stp>
        <stp>1</stp>
        <tr r="G3600" s="3"/>
      </tp>
      <tp t="s">
        <v>轻工制造</v>
        <stp/>
        <stp>EM_S_INFO_INDUSTRY_EM2016</stp>
        <stp>2</stp>
        <stp>603661.SH</stp>
        <stp>1</stp>
        <tr r="G3500" s="3"/>
      </tp>
      <tp t="s">
        <v>交运设备</v>
        <stp/>
        <stp>EM_S_INFO_INDUSTRY_EM2016</stp>
        <stp>2</stp>
        <stp>603161.SH</stp>
        <stp>1</stp>
        <tr r="G3289" s="3"/>
      </tp>
      <tp t="s">
        <v>商贸零售</v>
        <stp/>
        <stp>EM_S_INFO_INDUSTRY_EM2016</stp>
        <stp>2</stp>
        <stp>600861.SH</stp>
        <stp>1</stp>
        <tr r="G2913" s="3"/>
      </tp>
      <tp t="s">
        <v>有色金属</v>
        <stp/>
        <stp>EM_S_INFO_INDUSTRY_EM2016</stp>
        <stp>2</stp>
        <stp>600961.SH</stp>
        <stp>1</stp>
        <tr r="G2966" s="3"/>
      </tp>
      <tp t="s">
        <v>公用事业</v>
        <stp/>
        <stp>EM_S_INFO_INDUSTRY_EM2016</stp>
        <stp>2</stp>
        <stp>600461.SH</stp>
        <stp>1</stp>
        <tr r="G2561" s="3"/>
      </tp>
      <tp t="s">
        <v>交通运输</v>
        <stp/>
        <stp>EM_S_INFO_INDUSTRY_EM2016</stp>
        <stp>2</stp>
        <stp>600561.SH</stp>
        <stp>1</stp>
        <tr r="G2643" s="3"/>
      </tp>
      <tp t="s">
        <v>文化传媒</v>
        <stp/>
        <stp>EM_S_INFO_INDUSTRY_EM2016</stp>
        <stp>2</stp>
        <stp>600661.SH</stp>
        <stp>1</stp>
        <tr r="G2732" s="3"/>
      </tp>
      <tp t="s">
        <v>机械设备</v>
        <stp/>
        <stp>EM_S_INFO_INDUSTRY_EM2016</stp>
        <stp>2</stp>
        <stp>600761.SH</stp>
        <stp>1</stp>
        <tr r="G2825" s="3"/>
      </tp>
      <tp t="s">
        <v>金融</v>
        <stp/>
        <stp>EM_S_INFO_INDUSTRY_EM2016</stp>
        <stp>2</stp>
        <stp>600061.SH</stp>
        <stp>1</stp>
        <tr r="G2232" s="3"/>
      </tp>
      <tp t="s">
        <v>医药生物</v>
        <stp/>
        <stp>EM_S_INFO_INDUSTRY_EM2016</stp>
        <stp>2</stp>
        <stp>600161.SH</stp>
        <stp>1</stp>
        <tr r="G2321" s="3"/>
      </tp>
      <tp t="s">
        <v>家电</v>
        <stp/>
        <stp>EM_S_INFO_INDUSTRY_EM2016</stp>
        <stp>2</stp>
        <stp>600261.SH</stp>
        <stp>1</stp>
        <tr r="G2409" s="3"/>
      </tp>
      <tp t="s">
        <v>商贸零售</v>
        <stp/>
        <stp>EM_S_INFO_INDUSTRY_EM2016</stp>
        <stp>2</stp>
        <stp>600361.SH</stp>
        <stp>1</stp>
        <tr r="G2492" s="3"/>
      </tp>
      <tp t="s">
        <v>信息技术</v>
        <stp/>
        <stp>EM_S_INFO_INDUSTRY_EM2016</stp>
        <stp>2</stp>
        <stp>688369.SH</stp>
        <stp>1</stp>
        <tr r="G3733" s="3"/>
      </tp>
      <tp t="s">
        <v>医药生物</v>
        <stp/>
        <stp>EM_S_INFO_INDUSTRY_EM2016</stp>
        <stp>2</stp>
        <stp>603858.SH</stp>
        <stp>1</stp>
        <tr r="G3597" s="3"/>
      </tp>
      <tp t="s">
        <v>纺织服装</v>
        <stp/>
        <stp>EM_S_INFO_INDUSTRY_EM2016</stp>
        <stp>2</stp>
        <stp>603958.SH</stp>
        <stp>1</stp>
        <tr r="G3651" s="3"/>
      </tp>
      <tp t="s">
        <v>休闲、生活及专业服务</v>
        <stp/>
        <stp>EM_S_INFO_INDUSTRY_EM2016</stp>
        <stp>2</stp>
        <stp>603458.SH</stp>
        <stp>1</stp>
        <tr r="G3414" s="3"/>
      </tp>
      <tp t="s">
        <v>纺织服装</v>
        <stp/>
        <stp>EM_S_INFO_INDUSTRY_EM2016</stp>
        <stp>2</stp>
        <stp>603558.SH</stp>
        <stp>1</stp>
        <tr r="G3444" s="3"/>
      </tp>
      <tp t="s">
        <v>医药生物</v>
        <stp/>
        <stp>EM_S_INFO_INDUSTRY_EM2016</stp>
        <stp>2</stp>
        <stp>603658.SH</stp>
        <stp>1</stp>
        <tr r="G3497" s="3"/>
      </tp>
      <tp t="s">
        <v>交运设备</v>
        <stp/>
        <stp>EM_S_INFO_INDUSTRY_EM2016</stp>
        <stp>2</stp>
        <stp>603758.SH</stp>
        <stp>1</stp>
        <tr r="G3553" s="3"/>
      </tp>
      <tp t="s">
        <v>轻工制造</v>
        <stp/>
        <stp>EM_S_INFO_INDUSTRY_EM2016</stp>
        <stp>2</stp>
        <stp>603058.SH</stp>
        <stp>1</stp>
        <tr r="G3236" s="3"/>
      </tp>
      <tp t="s">
        <v>交运设备</v>
        <stp/>
        <stp>EM_S_INFO_INDUSTRY_EM2016</stp>
        <stp>2</stp>
        <stp>603158.SH</stp>
        <stp>1</stp>
        <tr r="G3286" s="3"/>
      </tp>
      <tp t="s">
        <v>互联网</v>
        <stp/>
        <stp>EM_S_INFO_INDUSTRY_EM2016</stp>
        <stp>2</stp>
        <stp>603258.SH</stp>
        <stp>1</stp>
        <tr r="G3331" s="3"/>
      </tp>
      <tp t="s">
        <v>交运设备</v>
        <stp/>
        <stp>EM_S_INFO_INDUSTRY_EM2016</stp>
        <stp>2</stp>
        <stp>603358.SH</stp>
        <stp>1</stp>
        <tr r="G3385" s="3"/>
      </tp>
      <tp t="s">
        <v>文化传媒</v>
        <stp/>
        <stp>EM_S_INFO_INDUSTRY_EM2016</stp>
        <stp>2</stp>
        <stp>601858.SH</stp>
        <stp>1</stp>
        <tr r="G3148" s="3"/>
      </tp>
      <tp t="s">
        <v>有色金属</v>
        <stp/>
        <stp>EM_S_INFO_INDUSTRY_EM2016</stp>
        <stp>2</stp>
        <stp>601958.SH</stp>
        <stp>1</stp>
        <tr r="G3176" s="3"/>
      </tp>
      <tp t="s">
        <v>电气设备</v>
        <stp/>
        <stp>EM_S_INFO_INDUSTRY_EM2016</stp>
        <stp>2</stp>
        <stp>601558.SH</stp>
        <stp>1</stp>
        <tr r="G3099" s="3"/>
      </tp>
      <tp t="s">
        <v>基础化工</v>
        <stp/>
        <stp>EM_S_INFO_INDUSTRY_EM2016</stp>
        <stp>2</stp>
        <stp>601058.SH</stp>
        <stp>1</stp>
        <tr r="G3020" s="3"/>
      </tp>
      <tp t="s">
        <v>公用事业</v>
        <stp/>
        <stp>EM_S_INFO_INDUSTRY_EM2016</stp>
        <stp>2</stp>
        <stp>601158.SH</stp>
        <stp>1</stp>
        <tr r="G3046" s="3"/>
      </tp>
      <tp t="s">
        <v>交运设备</v>
        <stp/>
        <stp>EM_S_INFO_INDUSTRY_EM2016</stp>
        <stp>2</stp>
        <stp>601258.SH</stp>
        <stp>1</stp>
        <tr r="G3073" s="3"/>
      </tp>
      <tp t="s">
        <v>商贸零售</v>
        <stp/>
        <stp>EM_S_INFO_INDUSTRY_EM2016</stp>
        <stp>2</stp>
        <stp>600858.SH</stp>
        <stp>1</stp>
        <tr r="G2910" s="3"/>
      </tp>
      <tp t="s">
        <v>金融</v>
        <stp/>
        <stp>EM_S_INFO_INDUSTRY_EM2016</stp>
        <stp>2</stp>
        <stp>600958.SH</stp>
        <stp>1</stp>
        <tr r="G2963" s="3"/>
      </tp>
      <tp t="s">
        <v>交运设备</v>
        <stp/>
        <stp>EM_S_INFO_INDUSTRY_EM2016</stp>
        <stp>2</stp>
        <stp>600458.SH</stp>
        <stp>1</stp>
        <tr r="G2558" s="3"/>
      </tp>
      <tp t="s">
        <v>机械设备</v>
        <stp/>
        <stp>EM_S_INFO_INDUSTRY_EM2016</stp>
        <stp>2</stp>
        <stp>600558.SH</stp>
        <stp>1</stp>
        <tr r="G2640" s="3"/>
      </tp>
      <tp t="s">
        <v>房地产</v>
        <stp/>
        <stp>EM_S_INFO_INDUSTRY_EM2016</stp>
        <stp>2</stp>
        <stp>600658.SH</stp>
        <stp>1</stp>
        <tr r="G2730" s="3"/>
      </tp>
      <tp t="s">
        <v>化石能源</v>
        <stp/>
        <stp>EM_S_INFO_INDUSTRY_EM2016</stp>
        <stp>2</stp>
        <stp>600758.SH</stp>
        <stp>1</stp>
        <tr r="G2822" s="3"/>
      </tp>
      <tp t="s">
        <v>商贸零售</v>
        <stp/>
        <stp>EM_S_INFO_INDUSTRY_EM2016</stp>
        <stp>2</stp>
        <stp>600058.SH</stp>
        <stp>1</stp>
        <tr r="G2229" s="3"/>
      </tp>
      <tp t="s">
        <v>房地产</v>
        <stp/>
        <stp>EM_S_INFO_INDUSTRY_EM2016</stp>
        <stp>2</stp>
        <stp>600158.SH</stp>
        <stp>1</stp>
        <tr r="G2318" s="3"/>
      </tp>
      <tp t="s">
        <v>休闲、生活及专业服务</v>
        <stp/>
        <stp>EM_S_INFO_INDUSTRY_EM2016</stp>
        <stp>2</stp>
        <stp>600258.SH</stp>
        <stp>1</stp>
        <tr r="G2406" s="3"/>
      </tp>
      <tp t="s">
        <v>文化传媒</v>
        <stp/>
        <stp>EM_S_INFO_INDUSTRY_EM2016</stp>
        <stp>2</stp>
        <stp>600358.SH</stp>
        <stp>1</stp>
        <tr r="G2489" s="3"/>
      </tp>
      <tp t="s">
        <v>电气设备</v>
        <stp/>
        <stp>EM_S_INFO_INDUSTRY_EM2016</stp>
        <stp>2</stp>
        <stp>603859.SH</stp>
        <stp>1</stp>
        <tr r="G3598" s="3"/>
      </tp>
      <tp t="s">
        <v>建筑</v>
        <stp/>
        <stp>EM_S_INFO_INDUSTRY_EM2016</stp>
        <stp>2</stp>
        <stp>603959.SH</stp>
        <stp>1</stp>
        <tr r="G3652" s="3"/>
      </tp>
      <tp t="s">
        <v>信息技术</v>
        <stp/>
        <stp>EM_S_INFO_INDUSTRY_EM2016</stp>
        <stp>2</stp>
        <stp>603559.SH</stp>
        <stp>1</stp>
        <tr r="G3445" s="3"/>
      </tp>
      <tp t="s">
        <v>有色金属</v>
        <stp/>
        <stp>EM_S_INFO_INDUSTRY_EM2016</stp>
        <stp>2</stp>
        <stp>603659.SH</stp>
        <stp>1</stp>
        <tr r="G3498" s="3"/>
      </tp>
      <tp t="s">
        <v>轻工制造</v>
        <stp/>
        <stp>EM_S_INFO_INDUSTRY_EM2016</stp>
        <stp>2</stp>
        <stp>603059.SH</stp>
        <stp>1</stp>
        <tr r="G3237" s="3"/>
      </tp>
      <tp t="s">
        <v>机械设备</v>
        <stp/>
        <stp>EM_S_INFO_INDUSTRY_EM2016</stp>
        <stp>2</stp>
        <stp>603159.SH</stp>
        <stp>1</stp>
        <tr r="G3287" s="3"/>
      </tp>
      <tp t="s">
        <v>医药生物</v>
        <stp/>
        <stp>EM_S_INFO_INDUSTRY_EM2016</stp>
        <stp>2</stp>
        <stp>603259.SH</stp>
        <stp>1</stp>
        <tr r="G3332" s="3"/>
      </tp>
      <tp t="s">
        <v>建筑</v>
        <stp/>
        <stp>EM_S_INFO_INDUSTRY_EM2016</stp>
        <stp>2</stp>
        <stp>603359.SH</stp>
        <stp>1</stp>
        <tr r="G3386" s="3"/>
      </tp>
      <tp t="s">
        <v>商贸零售</v>
        <stp/>
        <stp>EM_S_INFO_INDUSTRY_EM2016</stp>
        <stp>2</stp>
        <stp>600859.SH</stp>
        <stp>1</stp>
        <tr r="G2911" s="3"/>
      </tp>
      <tp t="s">
        <v>文化传媒</v>
        <stp/>
        <stp>EM_S_INFO_INDUSTRY_EM2016</stp>
        <stp>2</stp>
        <stp>600959.SH</stp>
        <stp>1</stp>
        <tr r="G2964" s="3"/>
      </tp>
      <tp t="s">
        <v>有色金属</v>
        <stp/>
        <stp>EM_S_INFO_INDUSTRY_EM2016</stp>
        <stp>2</stp>
        <stp>600459.SH</stp>
        <stp>1</stp>
        <tr r="G2559" s="3"/>
      </tp>
      <tp t="s">
        <v>食品饮料</v>
        <stp/>
        <stp>EM_S_INFO_INDUSTRY_EM2016</stp>
        <stp>2</stp>
        <stp>600559.SH</stp>
        <stp>1</stp>
        <tr r="G2641" s="3"/>
      </tp>
      <tp t="s">
        <v>化石能源</v>
        <stp/>
        <stp>EM_S_INFO_INDUSTRY_EM2016</stp>
        <stp>2</stp>
        <stp>600759.SH</stp>
        <stp>1</stp>
        <tr r="G2823" s="3"/>
      </tp>
      <tp t="s">
        <v>食品饮料</v>
        <stp/>
        <stp>EM_S_INFO_INDUSTRY_EM2016</stp>
        <stp>2</stp>
        <stp>600059.SH</stp>
        <stp>1</stp>
        <tr r="G2230" s="3"/>
      </tp>
      <tp t="s">
        <v>房地产</v>
        <stp/>
        <stp>EM_S_INFO_INDUSTRY_EM2016</stp>
        <stp>2</stp>
        <stp>600159.SH</stp>
        <stp>1</stp>
        <tr r="G2319" s="3"/>
      </tp>
      <tp t="s">
        <v>有色金属</v>
        <stp/>
        <stp>EM_S_INFO_INDUSTRY_EM2016</stp>
        <stp>2</stp>
        <stp>600259.SH</stp>
        <stp>1</stp>
        <tr r="G2407" s="3"/>
      </tp>
      <tp t="s">
        <v>农林牧渔</v>
        <stp/>
        <stp>EM_S_INFO_INDUSTRY_EM2016</stp>
        <stp>2</stp>
        <stp>600359.SH</stp>
        <stp>1</stp>
        <tr r="G2490" s="3"/>
      </tp>
      <tp t="s">
        <v>建材</v>
        <stp/>
        <stp>EM_S_INFO_INDUSTRY_EM2016</stp>
        <stp>2</stp>
        <stp>603856.SH</stp>
        <stp>1</stp>
        <tr r="G3596" s="3"/>
      </tp>
      <tp t="s">
        <v>机械设备</v>
        <stp/>
        <stp>EM_S_INFO_INDUSTRY_EM2016</stp>
        <stp>2</stp>
        <stp>603956.SH</stp>
        <stp>1</stp>
        <tr r="G3650" s="3"/>
      </tp>
      <tp t="s">
        <v>医药生物</v>
        <stp/>
        <stp>EM_S_INFO_INDUSTRY_EM2016</stp>
        <stp>2</stp>
        <stp>603456.SH</stp>
        <stp>1</stp>
        <tr r="G3413" s="3"/>
      </tp>
      <tp t="s">
        <v>机械设备</v>
        <stp/>
        <stp>EM_S_INFO_INDUSTRY_EM2016</stp>
        <stp>2</stp>
        <stp>603556.SH</stp>
        <stp>1</stp>
        <tr r="G3442" s="3"/>
      </tp>
      <tp t="s">
        <v>机械设备</v>
        <stp/>
        <stp>EM_S_INFO_INDUSTRY_EM2016</stp>
        <stp>2</stp>
        <stp>603656.SH</stp>
        <stp>1</stp>
        <tr r="G3495" s="3"/>
      </tp>
      <tp t="s">
        <v>交通运输</v>
        <stp/>
        <stp>EM_S_INFO_INDUSTRY_EM2016</stp>
        <stp>2</stp>
        <stp>603056.SH</stp>
        <stp>1</stp>
        <tr r="G3235" s="3"/>
      </tp>
      <tp t="s">
        <v>食品饮料</v>
        <stp/>
        <stp>EM_S_INFO_INDUSTRY_EM2016</stp>
        <stp>2</stp>
        <stp>603156.SH</stp>
        <stp>1</stp>
        <tr r="G3284" s="3"/>
      </tp>
      <tp t="s">
        <v>基础化工</v>
        <stp/>
        <stp>EM_S_INFO_INDUSTRY_EM2016</stp>
        <stp>2</stp>
        <stp>603256.SH</stp>
        <stp>1</stp>
        <tr r="G3330" s="3"/>
      </tp>
      <tp t="s">
        <v>机械设备</v>
        <stp/>
        <stp>EM_S_INFO_INDUSTRY_EM2016</stp>
        <stp>2</stp>
        <stp>603356.SH</stp>
        <stp>1</stp>
        <tr r="G3383" s="3"/>
      </tp>
      <tp t="s">
        <v>公用事业</v>
        <stp/>
        <stp>EM_S_INFO_INDUSTRY_EM2016</stp>
        <stp>2</stp>
        <stp>600856.SH</stp>
        <stp>1</stp>
        <tr r="G2908" s="3"/>
      </tp>
      <tp t="s">
        <v>有色金属</v>
        <stp/>
        <stp>EM_S_INFO_INDUSTRY_EM2016</stp>
        <stp>2</stp>
        <stp>600456.SH</stp>
        <stp>1</stp>
        <tr r="G2557" s="3"/>
      </tp>
      <tp t="s">
        <v>综合</v>
        <stp/>
        <stp>EM_S_INFO_INDUSTRY_EM2016</stp>
        <stp>2</stp>
        <stp>600556.SH</stp>
        <stp>1</stp>
        <tr r="G2638" s="3"/>
      </tp>
      <tp t="s">
        <v>信息技术</v>
        <stp/>
        <stp>EM_S_INFO_INDUSTRY_EM2016</stp>
        <stp>2</stp>
        <stp>600756.SH</stp>
        <stp>1</stp>
        <tr r="G2820" s="3"/>
      </tp>
      <tp t="s">
        <v>医药生物</v>
        <stp/>
        <stp>EM_S_INFO_INDUSTRY_EM2016</stp>
        <stp>2</stp>
        <stp>600056.SH</stp>
        <stp>1</stp>
        <tr r="G2227" s="3"/>
      </tp>
      <tp t="s">
        <v>纺织服装</v>
        <stp/>
        <stp>EM_S_INFO_INDUSTRY_EM2016</stp>
        <stp>2</stp>
        <stp>600156.SH</stp>
        <stp>1</stp>
        <tr r="G2316" s="3"/>
      </tp>
      <tp t="s">
        <v>化石能源</v>
        <stp/>
        <stp>EM_S_INFO_INDUSTRY_EM2016</stp>
        <stp>2</stp>
        <stp>600256.SH</stp>
        <stp>1</stp>
        <tr r="G2404" s="3"/>
      </tp>
      <tp t="s">
        <v>轻工制造</v>
        <stp/>
        <stp>EM_S_INFO_INDUSTRY_EM2016</stp>
        <stp>2</stp>
        <stp>600356.SH</stp>
        <stp>1</stp>
        <tr r="G2488" s="3"/>
      </tp>
      <tp t="s">
        <v>纺织服装</v>
        <stp/>
        <stp>EM_S_INFO_INDUSTRY_EM2016</stp>
        <stp>2</stp>
        <stp>603557.SH</stp>
        <stp>1</stp>
        <tr r="G3443" s="3"/>
      </tp>
      <tp t="s">
        <v>基础化工</v>
        <stp/>
        <stp>EM_S_INFO_INDUSTRY_EM2016</stp>
        <stp>2</stp>
        <stp>603657.SH</stp>
        <stp>1</stp>
        <tr r="G3496" s="3"/>
      </tp>
      <tp t="s">
        <v>机械设备</v>
        <stp/>
        <stp>EM_S_INFO_INDUSTRY_EM2016</stp>
        <stp>2</stp>
        <stp>603757.SH</stp>
        <stp>1</stp>
        <tr r="G3552" s="3"/>
      </tp>
      <tp t="s">
        <v>纺织服装</v>
        <stp/>
        <stp>EM_S_INFO_INDUSTRY_EM2016</stp>
        <stp>2</stp>
        <stp>603157.SH</stp>
        <stp>1</stp>
        <tr r="G3285" s="3"/>
      </tp>
      <tp t="s">
        <v>休闲、生活及专业服务</v>
        <stp/>
        <stp>EM_S_INFO_INDUSTRY_EM2016</stp>
        <stp>2</stp>
        <stp>603357.SH</stp>
        <stp>1</stp>
        <tr r="G3384" s="3"/>
      </tp>
      <tp t="s">
        <v>化石能源</v>
        <stp/>
        <stp>EM_S_INFO_INDUSTRY_EM2016</stp>
        <stp>2</stp>
        <stp>601857.SH</stp>
        <stp>1</stp>
        <tr r="G3147" s="3"/>
      </tp>
      <tp t="s">
        <v>商贸零售</v>
        <stp/>
        <stp>EM_S_INFO_INDUSTRY_EM2016</stp>
        <stp>2</stp>
        <stp>600857.SH</stp>
        <stp>1</stp>
        <tr r="G2909" s="3"/>
      </tp>
      <tp t="s">
        <v>医药生物</v>
        <stp/>
        <stp>EM_S_INFO_INDUSTRY_EM2016</stp>
        <stp>2</stp>
        <stp>600557.SH</stp>
        <stp>1</stp>
        <tr r="G2639" s="3"/>
      </tp>
      <tp t="s">
        <v>房地产</v>
        <stp/>
        <stp>EM_S_INFO_INDUSTRY_EM2016</stp>
        <stp>2</stp>
        <stp>600657.SH</stp>
        <stp>1</stp>
        <tr r="G2729" s="3"/>
      </tp>
      <tp t="s">
        <v>文化传媒</v>
        <stp/>
        <stp>EM_S_INFO_INDUSTRY_EM2016</stp>
        <stp>2</stp>
        <stp>600757.SH</stp>
        <stp>1</stp>
        <tr r="G2821" s="3"/>
      </tp>
      <tp t="s">
        <v>交通运输</v>
        <stp/>
        <stp>EM_S_INFO_INDUSTRY_EM2016</stp>
        <stp>2</stp>
        <stp>600057.SH</stp>
        <stp>1</stp>
        <tr r="G2228" s="3"/>
      </tp>
      <tp t="s">
        <v>化石能源</v>
        <stp/>
        <stp>EM_S_INFO_INDUSTRY_EM2016</stp>
        <stp>2</stp>
        <stp>600157.SH</stp>
        <stp>1</stp>
        <tr r="G2317" s="3"/>
      </tp>
      <tp t="s">
        <v>农林牧渔</v>
        <stp/>
        <stp>EM_S_INFO_INDUSTRY_EM2016</stp>
        <stp>2</stp>
        <stp>600257.SH</stp>
        <stp>1</stp>
        <tr r="G2405" s="3"/>
      </tp>
      <tp t="s">
        <v>家电</v>
        <stp/>
        <stp>EM_S_INFO_INDUSTRY_EM2016</stp>
        <stp>2</stp>
        <stp>600854.SH</stp>
        <stp>1</stp>
        <tr r="G2906" s="3"/>
      </tp>
      <tp t="s">
        <v>信息技术</v>
        <stp/>
        <stp>EM_S_INFO_INDUSTRY_EM2016</stp>
        <stp>2</stp>
        <stp>600654.SH</stp>
        <stp>1</stp>
        <tr r="G2727" s="3"/>
      </tp>
      <tp t="s">
        <v>休闲、生活及专业服务</v>
        <stp/>
        <stp>EM_S_INFO_INDUSTRY_EM2016</stp>
        <stp>2</stp>
        <stp>600754.SH</stp>
        <stp>1</stp>
        <tr r="G2818" s="3"/>
      </tp>
      <tp t="s">
        <v>休闲、生活及专业服务</v>
        <stp/>
        <stp>EM_S_INFO_INDUSTRY_EM2016</stp>
        <stp>2</stp>
        <stp>600054.SH</stp>
        <stp>1</stp>
        <tr r="G2225" s="3"/>
      </tp>
      <tp t="s">
        <v>农林牧渔</v>
        <stp/>
        <stp>EM_S_INFO_INDUSTRY_EM2016</stp>
        <stp>2</stp>
        <stp>600354.SH</stp>
        <stp>1</stp>
        <tr r="G2486" s="3"/>
      </tp>
      <tp t="s">
        <v>机械设备</v>
        <stp/>
        <stp>EM_S_INFO_INDUSTRY_EM2016</stp>
        <stp>2</stp>
        <stp>603855.SH</stp>
        <stp>1</stp>
        <tr r="G3595" s="3"/>
      </tp>
      <tp t="s">
        <v>建筑</v>
        <stp/>
        <stp>EM_S_INFO_INDUSTRY_EM2016</stp>
        <stp>2</stp>
        <stp>603955.SH</stp>
        <stp>1</stp>
        <tr r="G3649" s="3"/>
      </tp>
      <tp t="s">
        <v>纺织服装</v>
        <stp/>
        <stp>EM_S_INFO_INDUSTRY_EM2016</stp>
        <stp>2</stp>
        <stp>603555.SH</stp>
        <stp>1</stp>
        <tr r="G3441" s="3"/>
      </tp>
      <tp t="s">
        <v>交运设备</v>
        <stp/>
        <stp>EM_S_INFO_INDUSTRY_EM2016</stp>
        <stp>2</stp>
        <stp>603655.SH</stp>
        <stp>1</stp>
        <tr r="G3494" s="3"/>
      </tp>
      <tp t="s">
        <v>食品饮料</v>
        <stp/>
        <stp>EM_S_INFO_INDUSTRY_EM2016</stp>
        <stp>2</stp>
        <stp>603755.SH</stp>
        <stp>1</stp>
        <tr r="G3551" s="3"/>
      </tp>
      <tp t="s">
        <v>基础化工</v>
        <stp/>
        <stp>EM_S_INFO_INDUSTRY_EM2016</stp>
        <stp>2</stp>
        <stp>603055.SH</stp>
        <stp>1</stp>
        <tr r="G3234" s="3"/>
      </tp>
      <tp t="s">
        <v>家电</v>
        <stp/>
        <stp>EM_S_INFO_INDUSTRY_EM2016</stp>
        <stp>2</stp>
        <stp>603355.SH</stp>
        <stp>1</stp>
        <tr r="G3382" s="3"/>
      </tp>
      <tp t="s">
        <v>金融</v>
        <stp/>
        <stp>EM_S_INFO_INDUSTRY_EM2016</stp>
        <stp>2</stp>
        <stp>601555.SH</stp>
        <stp>1</stp>
        <tr r="G3098" s="3"/>
      </tp>
      <tp t="s">
        <v>房地产</v>
        <stp/>
        <stp>EM_S_INFO_INDUSTRY_EM2016</stp>
        <stp>2</stp>
        <stp>601155.SH</stp>
        <stp>1</stp>
        <tr r="G3045" s="3"/>
      </tp>
      <tp t="s">
        <v>信息技术</v>
        <stp/>
        <stp>EM_S_INFO_INDUSTRY_EM2016</stp>
        <stp>2</stp>
        <stp>600855.SH</stp>
        <stp>1</stp>
        <tr r="G2907" s="3"/>
      </tp>
      <tp t="s">
        <v>信息技术</v>
        <stp/>
        <stp>EM_S_INFO_INDUSTRY_EM2016</stp>
        <stp>2</stp>
        <stp>600455.SH</stp>
        <stp>1</stp>
        <tr r="G2556" s="3"/>
      </tp>
      <tp t="s">
        <v>休闲、生活及专业服务</v>
        <stp/>
        <stp>EM_S_INFO_INDUSTRY_EM2016</stp>
        <stp>2</stp>
        <stp>600555.SH</stp>
        <stp>1</stp>
        <tr r="G2637" s="3"/>
      </tp>
      <tp t="s">
        <v>商贸零售</v>
        <stp/>
        <stp>EM_S_INFO_INDUSTRY_EM2016</stp>
        <stp>2</stp>
        <stp>600655.SH</stp>
        <stp>1</stp>
        <tr r="G2728" s="3"/>
      </tp>
      <tp t="s">
        <v>商贸零售</v>
        <stp/>
        <stp>EM_S_INFO_INDUSTRY_EM2016</stp>
        <stp>2</stp>
        <stp>600755.SH</stp>
        <stp>1</stp>
        <tr r="G2819" s="3"/>
      </tp>
      <tp t="s">
        <v>医药生物</v>
        <stp/>
        <stp>EM_S_INFO_INDUSTRY_EM2016</stp>
        <stp>2</stp>
        <stp>600055.SH</stp>
        <stp>1</stp>
        <tr r="G2226" s="3"/>
      </tp>
      <tp t="s">
        <v>金融</v>
        <stp/>
        <stp>EM_S_INFO_INDUSTRY_EM2016</stp>
        <stp>2</stp>
        <stp>600155.SH</stp>
        <stp>1</stp>
        <tr r="G2315" s="3"/>
      </tp>
      <tp t="s">
        <v>有色金属</v>
        <stp/>
        <stp>EM_S_INFO_INDUSTRY_EM2016</stp>
        <stp>2</stp>
        <stp>600255.SH</stp>
        <stp>1</stp>
        <tr r="G2403" s="3"/>
      </tp>
      <tp t="s">
        <v>信息技术</v>
        <stp/>
        <stp>EM_S_INFO_INDUSTRY_EM2016</stp>
        <stp>2</stp>
        <stp>600355.SH</stp>
        <stp>1</stp>
        <tr r="G2487" s="3"/>
      </tp>
      <tp t="s">
        <v>农林牧渔</v>
        <stp/>
        <stp>EM_S_INFO_INDUSTRY_EM2016</stp>
        <stp>2</stp>
        <stp>601952.SH</stp>
        <stp>1</stp>
        <tr r="G3175" s="3"/>
      </tp>
      <tp t="s">
        <v>公用事业</v>
        <stp/>
        <stp>EM_S_INFO_INDUSTRY_EM2016</stp>
        <stp>2</stp>
        <stp>600452.SH</stp>
        <stp>1</stp>
        <tr r="G2555" s="3"/>
      </tp>
      <tp t="s">
        <v>电子设备</v>
        <stp/>
        <stp>EM_S_INFO_INDUSTRY_EM2016</stp>
        <stp>2</stp>
        <stp>600552.SH</stp>
        <stp>1</stp>
        <tr r="G2636" s="3"/>
      </tp>
      <tp t="s">
        <v>互联网</v>
        <stp/>
        <stp>EM_S_INFO_INDUSTRY_EM2016</stp>
        <stp>2</stp>
        <stp>600652.SH</stp>
        <stp>1</stp>
        <tr r="G2725" s="3"/>
      </tp>
      <tp t="s">
        <v>房地产</v>
        <stp/>
        <stp>EM_S_INFO_INDUSTRY_EM2016</stp>
        <stp>2</stp>
        <stp>600052.SH</stp>
        <stp>1</stp>
        <tr r="G2223" s="3"/>
      </tp>
      <tp t="s">
        <v>电气设备</v>
        <stp/>
        <stp>EM_S_INFO_INDUSTRY_EM2016</stp>
        <stp>2</stp>
        <stp>600152.SH</stp>
        <stp>1</stp>
        <tr r="G2313" s="3"/>
      </tp>
      <tp t="s">
        <v>医药生物</v>
        <stp/>
        <stp>EM_S_INFO_INDUSTRY_EM2016</stp>
        <stp>2</stp>
        <stp>600252.SH</stp>
        <stp>1</stp>
        <tr r="G2402" s="3"/>
      </tp>
      <tp t="s">
        <v>基础化工</v>
        <stp/>
        <stp>EM_S_INFO_INDUSTRY_EM2016</stp>
        <stp>2</stp>
        <stp>600352.SH</stp>
        <stp>1</stp>
        <tr r="G2484" s="3"/>
      </tp>
      <tp t="s">
        <v>建筑</v>
        <stp/>
        <stp>EM_S_INFO_INDUSTRY_EM2016</stp>
        <stp>2</stp>
        <stp>600853.SH</stp>
        <stp>1</stp>
        <tr r="G2905" s="3"/>
      </tp>
      <tp t="s">
        <v>交运设备</v>
        <stp/>
        <stp>EM_S_INFO_INDUSTRY_EM2016</stp>
        <stp>2</stp>
        <stp>600653.SH</stp>
        <stp>1</stp>
        <tr r="G2726" s="3"/>
      </tp>
      <tp t="s">
        <v>商贸零售</v>
        <stp/>
        <stp>EM_S_INFO_INDUSTRY_EM2016</stp>
        <stp>2</stp>
        <stp>600753.SH</stp>
        <stp>1</stp>
        <tr r="G2817" s="3"/>
      </tp>
      <tp t="s">
        <v>金融</v>
        <stp/>
        <stp>EM_S_INFO_INDUSTRY_EM2016</stp>
        <stp>2</stp>
        <stp>600053.SH</stp>
        <stp>1</stp>
        <tr r="G2224" s="3"/>
      </tp>
      <tp t="s">
        <v>交通运输</v>
        <stp/>
        <stp>EM_S_INFO_INDUSTRY_EM2016</stp>
        <stp>2</stp>
        <stp>600153.SH</stp>
        <stp>1</stp>
        <tr r="G2314" s="3"/>
      </tp>
      <tp t="s">
        <v>电子设备</v>
        <stp/>
        <stp>EM_S_INFO_INDUSTRY_EM2016</stp>
        <stp>2</stp>
        <stp>600353.SH</stp>
        <stp>1</stp>
        <tr r="G2485" s="3"/>
      </tp>
      <tp t="s">
        <v>基础化工</v>
        <stp/>
        <stp>EM_S_INFO_INDUSTRY_EM2016</stp>
        <stp>2</stp>
        <stp>603650.SH</stp>
        <stp>1</stp>
        <tr r="G3493" s="3"/>
      </tp>
      <tp t="s">
        <v>电气设备</v>
        <stp/>
        <stp>EM_S_INFO_INDUSTRY_EM2016</stp>
        <stp>2</stp>
        <stp>603050.SH</stp>
        <stp>1</stp>
        <tr r="G3233" s="3"/>
      </tp>
      <tp t="s">
        <v>信息技术</v>
        <stp/>
        <stp>EM_S_INFO_INDUSTRY_EM2016</stp>
        <stp>2</stp>
        <stp>600850.SH</stp>
        <stp>1</stp>
        <tr r="G2903" s="3"/>
      </tp>
      <tp t="s">
        <v>电气设备</v>
        <stp/>
        <stp>EM_S_INFO_INDUSTRY_EM2016</stp>
        <stp>2</stp>
        <stp>600550.SH</stp>
        <stp>1</stp>
        <tr r="G2634" s="3"/>
      </tp>
      <tp t="s">
        <v>交通运输</v>
        <stp/>
        <stp>EM_S_INFO_INDUSTRY_EM2016</stp>
        <stp>2</stp>
        <stp>600650.SH</stp>
        <stp>1</stp>
        <tr r="G2723" s="3"/>
      </tp>
      <tp t="s">
        <v>医药生物</v>
        <stp/>
        <stp>EM_S_INFO_INDUSTRY_EM2016</stp>
        <stp>2</stp>
        <stp>600750.SH</stp>
        <stp>1</stp>
        <tr r="G2815" s="3"/>
      </tp>
      <tp t="s">
        <v>信息技术</v>
        <stp/>
        <stp>EM_S_INFO_INDUSTRY_EM2016</stp>
        <stp>2</stp>
        <stp>600050.SH</stp>
        <stp>1</stp>
        <tr r="G2221" s="3"/>
      </tp>
      <tp t="s">
        <v>国防与装备</v>
        <stp/>
        <stp>EM_S_INFO_INDUSTRY_EM2016</stp>
        <stp>2</stp>
        <stp>600150.SH</stp>
        <stp>1</stp>
        <tr r="G2311" s="3"/>
      </tp>
      <tp t="s">
        <v>商贸零售</v>
        <stp/>
        <stp>EM_S_INFO_INDUSTRY_EM2016</stp>
        <stp>2</stp>
        <stp>600250.SH</stp>
        <stp>1</stp>
        <tr r="G2400" s="3"/>
      </tp>
      <tp t="s">
        <v>交通运输</v>
        <stp/>
        <stp>EM_S_INFO_INDUSTRY_EM2016</stp>
        <stp>2</stp>
        <stp>600350.SH</stp>
        <stp>1</stp>
        <tr r="G2482" s="3"/>
      </tp>
      <tp t="s">
        <v>信息技术</v>
        <stp/>
        <stp>EM_S_INFO_INDUSTRY_EM2016</stp>
        <stp>2</stp>
        <stp>688058.SH</stp>
        <stp>1</stp>
        <tr r="G3705" s="3"/>
      </tp>
      <tp t="s">
        <v>医药生物</v>
        <stp/>
        <stp>EM_S_INFO_INDUSTRY_EM2016</stp>
        <stp>2</stp>
        <stp>603351.SH</stp>
        <stp>1</stp>
        <tr r="G3381" s="3"/>
      </tp>
      <tp t="s">
        <v>医药生物</v>
        <stp/>
        <stp>EM_S_INFO_INDUSTRY_EM2016</stp>
        <stp>2</stp>
        <stp>600851.SH</stp>
        <stp>1</stp>
        <tr r="G2904" s="3"/>
      </tp>
      <tp t="s">
        <v>文化传媒</v>
        <stp/>
        <stp>EM_S_INFO_INDUSTRY_EM2016</stp>
        <stp>2</stp>
        <stp>600551.SH</stp>
        <stp>1</stp>
        <tr r="G2635" s="3"/>
      </tp>
      <tp t="s">
        <v>家电</v>
        <stp/>
        <stp>EM_S_INFO_INDUSTRY_EM2016</stp>
        <stp>2</stp>
        <stp>600651.SH</stp>
        <stp>1</stp>
        <tr r="G2724" s="3"/>
      </tp>
      <tp t="s">
        <v>互联网</v>
        <stp/>
        <stp>EM_S_INFO_INDUSTRY_EM2016</stp>
        <stp>2</stp>
        <stp>600751.SH</stp>
        <stp>1</stp>
        <tr r="G2816" s="3"/>
      </tp>
      <tp t="s">
        <v>综合</v>
        <stp/>
        <stp>EM_S_INFO_INDUSTRY_EM2016</stp>
        <stp>2</stp>
        <stp>600051.SH</stp>
        <stp>1</stp>
        <tr r="G2222" s="3"/>
      </tp>
      <tp t="s">
        <v>电气设备</v>
        <stp/>
        <stp>EM_S_INFO_INDUSTRY_EM2016</stp>
        <stp>2</stp>
        <stp>600151.SH</stp>
        <stp>1</stp>
        <tr r="G2312" s="3"/>
      </tp>
      <tp t="s">
        <v>农林牧渔</v>
        <stp/>
        <stp>EM_S_INFO_INDUSTRY_EM2016</stp>
        <stp>2</stp>
        <stp>600251.SH</stp>
        <stp>1</stp>
        <tr r="G2401" s="3"/>
      </tp>
      <tp t="s">
        <v>医药生物</v>
        <stp/>
        <stp>EM_S_INFO_INDUSTRY_EM2016</stp>
        <stp>2</stp>
        <stp>600351.SH</stp>
        <stp>1</stp>
        <tr r="G2483" s="3"/>
      </tp>
      <tp t="s">
        <v>轻工制造</v>
        <stp/>
        <stp>EM_S_INFO_INDUSTRY_EM2016</stp>
        <stp>2</stp>
        <stp>603848.SH</stp>
        <stp>1</stp>
        <tr r="G3594" s="3"/>
      </tp>
      <tp t="s">
        <v>交通运输</v>
        <stp/>
        <stp>EM_S_INFO_INDUSTRY_EM2016</stp>
        <stp>2</stp>
        <stp>603648.SH</stp>
        <stp>1</stp>
        <tr r="G3492" s="3"/>
      </tp>
      <tp t="s">
        <v>交运设备</v>
        <stp/>
        <stp>EM_S_INFO_INDUSTRY_EM2016</stp>
        <stp>2</stp>
        <stp>603348.SH</stp>
        <stp>1</stp>
        <tr r="G3380" s="3"/>
      </tp>
      <tp t="s">
        <v>房地产</v>
        <stp/>
        <stp>EM_S_INFO_INDUSTRY_EM2016</stp>
        <stp>2</stp>
        <stp>600848.SH</stp>
        <stp>1</stp>
        <tr r="G2902" s="3"/>
      </tp>
      <tp t="s">
        <v>纺织服装</v>
        <stp/>
        <stp>EM_S_INFO_INDUSTRY_EM2016</stp>
        <stp>2</stp>
        <stp>600448.SH</stp>
        <stp>1</stp>
        <tr r="G2553" s="3"/>
      </tp>
      <tp t="s">
        <v>交通运输</v>
        <stp/>
        <stp>EM_S_INFO_INDUSTRY_EM2016</stp>
        <stp>2</stp>
        <stp>600548.SH</stp>
        <stp>1</stp>
        <tr r="G2632" s="3"/>
      </tp>
      <tp t="s">
        <v>房地产</v>
        <stp/>
        <stp>EM_S_INFO_INDUSTRY_EM2016</stp>
        <stp>2</stp>
        <stp>600648.SH</stp>
        <stp>1</stp>
        <tr r="G2721" s="3"/>
      </tp>
      <tp t="s">
        <v>房地产</v>
        <stp/>
        <stp>EM_S_INFO_INDUSTRY_EM2016</stp>
        <stp>2</stp>
        <stp>600748.SH</stp>
        <stp>1</stp>
        <tr r="G2813" s="3"/>
      </tp>
      <tp t="s">
        <v>房地产</v>
        <stp/>
        <stp>EM_S_INFO_INDUSTRY_EM2016</stp>
        <stp>2</stp>
        <stp>600048.SH</stp>
        <stp>1</stp>
        <tr r="G2220" s="3"/>
      </tp>
      <tp t="s">
        <v>交运设备</v>
        <stp/>
        <stp>EM_S_INFO_INDUSTRY_EM2016</stp>
        <stp>2</stp>
        <stp>600148.SH</stp>
        <stp>1</stp>
        <tr r="G2309" s="3"/>
      </tp>
      <tp t="s">
        <v>建筑</v>
        <stp/>
        <stp>EM_S_INFO_INDUSTRY_EM2016</stp>
        <stp>2</stp>
        <stp>600248.SH</stp>
        <stp>1</stp>
        <tr r="G2398" s="3"/>
      </tp>
      <tp t="s">
        <v>化石能源</v>
        <stp/>
        <stp>EM_S_INFO_INDUSTRY_EM2016</stp>
        <stp>2</stp>
        <stp>600348.SH</stp>
        <stp>1</stp>
        <tr r="G2481" s="3"/>
      </tp>
      <tp t="s">
        <v>文化传媒</v>
        <stp/>
        <stp>EM_S_INFO_INDUSTRY_EM2016</stp>
        <stp>2</stp>
        <stp>601949.SH</stp>
        <stp>1</stp>
        <tr r="G3174" s="3"/>
      </tp>
      <tp t="s">
        <v>建材</v>
        <stp/>
        <stp>EM_S_INFO_INDUSTRY_EM2016</stp>
        <stp>2</stp>
        <stp>600449.SH</stp>
        <stp>1</stp>
        <tr r="G2554" s="3"/>
      </tp>
      <tp t="s">
        <v>有色金属</v>
        <stp/>
        <stp>EM_S_INFO_INDUSTRY_EM2016</stp>
        <stp>2</stp>
        <stp>600549.SH</stp>
        <stp>1</stp>
        <tr r="G2633" s="3"/>
      </tp>
      <tp t="s">
        <v>房地产</v>
        <stp/>
        <stp>EM_S_INFO_INDUSTRY_EM2016</stp>
        <stp>2</stp>
        <stp>600649.SH</stp>
        <stp>1</stp>
        <tr r="G2722" s="3"/>
      </tp>
      <tp t="s">
        <v>休闲、生活及专业服务</v>
        <stp/>
        <stp>EM_S_INFO_INDUSTRY_EM2016</stp>
        <stp>2</stp>
        <stp>600749.SH</stp>
        <stp>1</stp>
        <tr r="G2814" s="3"/>
      </tp>
      <tp t="s">
        <v>商贸零售</v>
        <stp/>
        <stp>EM_S_INFO_INDUSTRY_EM2016</stp>
        <stp>2</stp>
        <stp>600149.SH</stp>
        <stp>1</stp>
        <tr r="G2310" s="3"/>
      </tp>
      <tp t="s">
        <v>基础化工</v>
        <stp/>
        <stp>EM_S_INFO_INDUSTRY_EM2016</stp>
        <stp>2</stp>
        <stp>600249.SH</stp>
        <stp>1</stp>
        <tr r="G2399" s="3"/>
      </tp>
      <tp t="s">
        <v>建筑</v>
        <stp/>
        <stp>EM_S_INFO_INDUSTRY_EM2016</stp>
        <stp>2</stp>
        <stp>600846.SH</stp>
        <stp>1</stp>
        <tr r="G2900" s="3"/>
      </tp>
      <tp t="s">
        <v>信息技术</v>
        <stp/>
        <stp>EM_S_INFO_INDUSTRY_EM2016</stp>
        <stp>2</stp>
        <stp>600446.SH</stp>
        <stp>1</stp>
        <tr r="G2552" s="3"/>
      </tp>
      <tp t="s">
        <v>化石能源</v>
        <stp/>
        <stp>EM_S_INFO_INDUSTRY_EM2016</stp>
        <stp>2</stp>
        <stp>600546.SH</stp>
        <stp>1</stp>
        <tr r="G2630" s="3"/>
      </tp>
      <tp t="s">
        <v>基础化工</v>
        <stp/>
        <stp>EM_S_INFO_INDUSTRY_EM2016</stp>
        <stp>2</stp>
        <stp>600746.SH</stp>
        <stp>1</stp>
        <tr r="G2811" s="3"/>
      </tp>
      <tp t="s">
        <v>纺织服装</v>
        <stp/>
        <stp>EM_S_INFO_INDUSTRY_EM2016</stp>
        <stp>2</stp>
        <stp>600146.SH</stp>
        <stp>1</stp>
        <tr r="G2308" s="3"/>
      </tp>
      <tp t="s">
        <v>房地产</v>
        <stp/>
        <stp>EM_S_INFO_INDUSTRY_EM2016</stp>
        <stp>2</stp>
        <stp>600246.SH</stp>
        <stp>1</stp>
        <tr r="G2396" s="3"/>
      </tp>
      <tp t="s">
        <v>基础化工</v>
        <stp/>
        <stp>EM_S_INFO_INDUSTRY_EM2016</stp>
        <stp>2</stp>
        <stp>600346.SH</stp>
        <stp>1</stp>
        <tr r="G2480" s="3"/>
      </tp>
      <tp t="s">
        <v>电气设备</v>
        <stp/>
        <stp>EM_S_INFO_INDUSTRY_EM2016</stp>
        <stp>2</stp>
        <stp>600847.SH</stp>
        <stp>1</stp>
        <tr r="G2901" s="3"/>
      </tp>
      <tp t="s">
        <v>有色金属</v>
        <stp/>
        <stp>EM_S_INFO_INDUSTRY_EM2016</stp>
        <stp>2</stp>
        <stp>600547.SH</stp>
        <stp>1</stp>
        <tr r="G2631" s="3"/>
      </tp>
      <tp t="s">
        <v>房地产</v>
        <stp/>
        <stp>EM_S_INFO_INDUSTRY_EM2016</stp>
        <stp>2</stp>
        <stp>600647.SH</stp>
        <stp>1</stp>
        <tr r="G2720" s="3"/>
      </tp>
      <tp t="s">
        <v>基础化工</v>
        <stp/>
        <stp>EM_S_INFO_INDUSTRY_EM2016</stp>
        <stp>2</stp>
        <stp>600747.SH</stp>
        <stp>1</stp>
        <tr r="G2812" s="3"/>
      </tp>
      <tp t="s">
        <v>商贸零售</v>
        <stp/>
        <stp>EM_S_INFO_INDUSTRY_EM2016</stp>
        <stp>2</stp>
        <stp>600247.SH</stp>
        <stp>1</stp>
        <tr r="G2397" s="3"/>
      </tp>
      <tp t="s">
        <v>互联网</v>
        <stp/>
        <stp>EM_S_INFO_INDUSTRY_EM2016</stp>
        <stp>2</stp>
        <stp>603444.SH</stp>
        <stp>1</stp>
        <tr r="G3412" s="3"/>
      </tp>
      <tp t="s">
        <v>基础化工</v>
        <stp/>
        <stp>EM_S_INFO_INDUSTRY_EM2016</stp>
        <stp>2</stp>
        <stp>600844.SH</stp>
        <stp>1</stp>
        <tr r="G2898" s="3"/>
      </tp>
      <tp t="s">
        <v>机械设备</v>
        <stp/>
        <stp>EM_S_INFO_INDUSTRY_EM2016</stp>
        <stp>2</stp>
        <stp>600444.SH</stp>
        <stp>1</stp>
        <tr r="G2551" s="3"/>
      </tp>
      <tp t="s">
        <v>公用事业</v>
        <stp/>
        <stp>EM_S_INFO_INDUSTRY_EM2016</stp>
        <stp>2</stp>
        <stp>600644.SH</stp>
        <stp>1</stp>
        <tr r="G2718" s="3"/>
      </tp>
      <tp t="s">
        <v>公用事业</v>
        <stp/>
        <stp>EM_S_INFO_INDUSTRY_EM2016</stp>
        <stp>2</stp>
        <stp>600744.SH</stp>
        <stp>1</stp>
        <tr r="G2809" s="3"/>
      </tp>
      <tp t="s">
        <v>电气设备</v>
        <stp/>
        <stp>EM_S_INFO_INDUSTRY_EM2016</stp>
        <stp>2</stp>
        <stp>603045.SH</stp>
        <stp>1</stp>
        <tr r="G3232" s="3"/>
      </tp>
      <tp t="s">
        <v>食品饮料</v>
        <stp/>
        <stp>EM_S_INFO_INDUSTRY_EM2016</stp>
        <stp>2</stp>
        <stp>603345.SH</stp>
        <stp>1</stp>
        <tr r="G3379" s="3"/>
      </tp>
      <tp t="s">
        <v>信息技术</v>
        <stp/>
        <stp>EM_S_INFO_INDUSTRY_EM2016</stp>
        <stp>2</stp>
        <stp>600845.SH</stp>
        <stp>1</stp>
        <tr r="G2899" s="3"/>
      </tp>
      <tp t="s">
        <v>机械设备</v>
        <stp/>
        <stp>EM_S_INFO_INDUSTRY_EM2016</stp>
        <stp>2</stp>
        <stp>600545.SH</stp>
        <stp>1</stp>
        <tr r="G2629" s="3"/>
      </tp>
      <tp t="s">
        <v>医药生物</v>
        <stp/>
        <stp>EM_S_INFO_INDUSTRY_EM2016</stp>
        <stp>2</stp>
        <stp>600645.SH</stp>
        <stp>1</stp>
        <tr r="G2719" s="3"/>
      </tp>
      <tp t="s">
        <v>电子设备</v>
        <stp/>
        <stp>EM_S_INFO_INDUSTRY_EM2016</stp>
        <stp>2</stp>
        <stp>600745.SH</stp>
        <stp>1</stp>
        <tr r="G2810" s="3"/>
      </tp>
      <tp t="s">
        <v>商贸零售</v>
        <stp/>
        <stp>EM_S_INFO_INDUSTRY_EM2016</stp>
        <stp>2</stp>
        <stp>600145.SH</stp>
        <stp>1</stp>
        <tr r="G2307" s="3"/>
      </tp>
      <tp t="s">
        <v>信息技术</v>
        <stp/>
        <stp>EM_S_INFO_INDUSTRY_EM2016</stp>
        <stp>2</stp>
        <stp>600345.SH</stp>
        <stp>1</stp>
        <tr r="G2479" s="3"/>
      </tp>
      <tp t="s">
        <v>信息技术</v>
        <stp/>
        <stp>EM_S_INFO_INDUSTRY_EM2016</stp>
        <stp>2</stp>
        <stp>603042.SH</stp>
        <stp>1</stp>
        <tr r="G3230" s="3"/>
      </tp>
      <tp t="s">
        <v>化石能源</v>
        <stp/>
        <stp>EM_S_INFO_INDUSTRY_EM2016</stp>
        <stp>2</stp>
        <stp>600642.SH</stp>
        <stp>1</stp>
        <tr r="G2716" s="3"/>
      </tp>
      <tp t="s">
        <v>交运设备</v>
        <stp/>
        <stp>EM_S_INFO_INDUSTRY_EM2016</stp>
        <stp>2</stp>
        <stp>600742.SH</stp>
        <stp>1</stp>
        <tr r="G2807" s="3"/>
      </tp>
      <tp t="s">
        <v>互联网</v>
        <stp/>
        <stp>EM_S_INFO_INDUSTRY_EM2016</stp>
        <stp>2</stp>
        <stp>600242.SH</stp>
        <stp>1</stp>
        <tr r="G2394" s="3"/>
      </tp>
      <tp t="s">
        <v>建筑</v>
        <stp/>
        <stp>EM_S_INFO_INDUSTRY_EM2016</stp>
        <stp>2</stp>
        <stp>603843.SH</stp>
        <stp>1</stp>
        <tr r="G3593" s="3"/>
      </tp>
      <tp t="s">
        <v>食品饮料</v>
        <stp/>
        <stp>EM_S_INFO_INDUSTRY_EM2016</stp>
        <stp>2</stp>
        <stp>603043.SH</stp>
        <stp>1</stp>
        <tr r="G3231" s="3"/>
      </tp>
      <tp t="s">
        <v>机械设备</v>
        <stp/>
        <stp>EM_S_INFO_INDUSTRY_EM2016</stp>
        <stp>2</stp>
        <stp>600843.SH</stp>
        <stp>1</stp>
        <tr r="G2897" s="3"/>
      </tp>
      <tp t="s">
        <v>食品饮料</v>
        <stp/>
        <stp>EM_S_INFO_INDUSTRY_EM2016</stp>
        <stp>2</stp>
        <stp>600543.SH</stp>
        <stp>1</stp>
        <tr r="G2628" s="3"/>
      </tp>
      <tp t="s">
        <v>金融</v>
        <stp/>
        <stp>EM_S_INFO_INDUSTRY_EM2016</stp>
        <stp>2</stp>
        <stp>600643.SH</stp>
        <stp>1</stp>
        <tr r="G2717" s="3"/>
      </tp>
      <tp t="s">
        <v>房地产</v>
        <stp/>
        <stp>EM_S_INFO_INDUSTRY_EM2016</stp>
        <stp>2</stp>
        <stp>600743.SH</stp>
        <stp>1</stp>
        <tr r="G2808" s="3"/>
      </tp>
      <tp t="s">
        <v>基础化工</v>
        <stp/>
        <stp>EM_S_INFO_INDUSTRY_EM2016</stp>
        <stp>2</stp>
        <stp>600143.SH</stp>
        <stp>1</stp>
        <tr r="G2306" s="3"/>
      </tp>
      <tp t="s">
        <v>机械设备</v>
        <stp/>
        <stp>EM_S_INFO_INDUSTRY_EM2016</stp>
        <stp>2</stp>
        <stp>600243.SH</stp>
        <stp>1</stp>
        <tr r="G2395" s="3"/>
      </tp>
      <tp t="s">
        <v>国防与装备</v>
        <stp/>
        <stp>EM_S_INFO_INDUSTRY_EM2016</stp>
        <stp>2</stp>
        <stp>600343.SH</stp>
        <stp>1</stp>
        <tr r="G2478" s="3"/>
      </tp>
      <tp t="s">
        <v>交运设备</v>
        <stp/>
        <stp>EM_S_INFO_INDUSTRY_EM2016</stp>
        <stp>2</stp>
        <stp>603040.SH</stp>
        <stp>1</stp>
        <tr r="G3228" s="3"/>
      </tp>
      <tp t="s">
        <v>农林牧渔</v>
        <stp/>
        <stp>EM_S_INFO_INDUSTRY_EM2016</stp>
        <stp>2</stp>
        <stp>600540.SH</stp>
        <stp>1</stp>
        <tr r="G2627" s="3"/>
      </tp>
      <tp t="s">
        <v>互联网</v>
        <stp/>
        <stp>EM_S_INFO_INDUSTRY_EM2016</stp>
        <stp>2</stp>
        <stp>600640.SH</stp>
        <stp>1</stp>
        <tr r="G2714" s="3"/>
      </tp>
      <tp t="s">
        <v>化石能源</v>
        <stp/>
        <stp>EM_S_INFO_INDUSTRY_EM2016</stp>
        <stp>2</stp>
        <stp>600740.SH</stp>
        <stp>1</stp>
        <tr r="G2805" s="3"/>
      </tp>
      <tp t="s">
        <v>房地产</v>
        <stp/>
        <stp>EM_S_INFO_INDUSTRY_EM2016</stp>
        <stp>2</stp>
        <stp>600240.SH</stp>
        <stp>1</stp>
        <tr r="G2392" s="3"/>
      </tp>
      <tp t="s">
        <v>房地产</v>
        <stp/>
        <stp>EM_S_INFO_INDUSTRY_EM2016</stp>
        <stp>2</stp>
        <stp>600340.SH</stp>
        <stp>1</stp>
        <tr r="G2477" s="3"/>
      </tp>
      <tp t="s">
        <v>基础化工</v>
        <stp/>
        <stp>EM_S_INFO_INDUSTRY_EM2016</stp>
        <stp>2</stp>
        <stp>603041.SH</stp>
        <stp>1</stp>
        <tr r="G3229" s="3"/>
      </tp>
      <tp t="s">
        <v>机械设备</v>
        <stp/>
        <stp>EM_S_INFO_INDUSTRY_EM2016</stp>
        <stp>2</stp>
        <stp>600841.SH</stp>
        <stp>1</stp>
        <tr r="G2896" s="3"/>
      </tp>
      <tp t="s">
        <v>房地产</v>
        <stp/>
        <stp>EM_S_INFO_INDUSTRY_EM2016</stp>
        <stp>2</stp>
        <stp>600641.SH</stp>
        <stp>1</stp>
        <tr r="G2715" s="3"/>
      </tp>
      <tp t="s">
        <v>交运设备</v>
        <stp/>
        <stp>EM_S_INFO_INDUSTRY_EM2016</stp>
        <stp>2</stp>
        <stp>600741.SH</stp>
        <stp>1</stp>
        <tr r="G2806" s="3"/>
      </tp>
      <tp t="s">
        <v>基础化工</v>
        <stp/>
        <stp>EM_S_INFO_INDUSTRY_EM2016</stp>
        <stp>2</stp>
        <stp>600141.SH</stp>
        <stp>1</stp>
        <tr r="G2305" s="3"/>
      </tp>
      <tp t="s">
        <v>电气设备</v>
        <stp/>
        <stp>EM_S_INFO_INDUSTRY_EM2016</stp>
        <stp>2</stp>
        <stp>600241.SH</stp>
        <stp>1</stp>
        <tr r="G2393" s="3"/>
      </tp>
      <tp t="s">
        <v>电子设备</v>
        <stp/>
        <stp>EM_S_INFO_INDUSTRY_EM2016</stp>
        <stp>2</stp>
        <stp>688036.SH</stp>
        <stp>1</stp>
        <tr r="G3704" s="3"/>
      </tp>
      <tp t="s">
        <v>交运设备</v>
        <stp/>
        <stp>EM_S_INFO_INDUSTRY_EM2016</stp>
        <stp>2</stp>
        <stp>688033.SH</stp>
        <stp>1</stp>
        <tr r="G3703" s="3"/>
      </tp>
      <tp t="s">
        <v>电子设备</v>
        <stp/>
        <stp>EM_S_INFO_INDUSTRY_EM2016</stp>
        <stp>2</stp>
        <stp>688333.SH</stp>
        <stp>1</stp>
        <tr r="G3729" s="3"/>
      </tp>
      <tp t="s">
        <v>建材</v>
        <stp/>
        <stp>EM_S_INFO_INDUSTRY_EM2016</stp>
        <stp>2</stp>
        <stp>603838.SH</stp>
        <stp>1</stp>
        <tr r="G3591" s="3"/>
      </tp>
      <tp t="s">
        <v>基础化工</v>
        <stp/>
        <stp>EM_S_INFO_INDUSTRY_EM2016</stp>
        <stp>2</stp>
        <stp>603938.SH</stp>
        <stp>1</stp>
        <tr r="G3647" s="3"/>
      </tp>
      <tp t="s">
        <v>医药生物</v>
        <stp/>
        <stp>EM_S_INFO_INDUSTRY_EM2016</stp>
        <stp>2</stp>
        <stp>603538.SH</stp>
        <stp>1</stp>
        <tr r="G3440" s="3"/>
      </tp>
      <tp t="s">
        <v>机械设备</v>
        <stp/>
        <stp>EM_S_INFO_INDUSTRY_EM2016</stp>
        <stp>2</stp>
        <stp>603638.SH</stp>
        <stp>1</stp>
        <tr r="G3490" s="3"/>
      </tp>
      <tp t="s">
        <v>电子设备</v>
        <stp/>
        <stp>EM_S_INFO_INDUSTRY_EM2016</stp>
        <stp>2</stp>
        <stp>603738.SH</stp>
        <stp>1</stp>
        <tr r="G3549" s="3"/>
      </tp>
      <tp t="s">
        <v>建筑</v>
        <stp/>
        <stp>EM_S_INFO_INDUSTRY_EM2016</stp>
        <stp>2</stp>
        <stp>603038.SH</stp>
        <stp>1</stp>
        <tr r="G3226" s="3"/>
      </tp>
      <tp t="s">
        <v>信息技术</v>
        <stp/>
        <stp>EM_S_INFO_INDUSTRY_EM2016</stp>
        <stp>2</stp>
        <stp>603138.SH</stp>
        <stp>1</stp>
        <tr r="G3282" s="3"/>
      </tp>
      <tp t="s">
        <v>纺织服装</v>
        <stp/>
        <stp>EM_S_INFO_INDUSTRY_EM2016</stp>
        <stp>2</stp>
        <stp>603238.SH</stp>
        <stp>1</stp>
        <tr r="G3328" s="3"/>
      </tp>
      <tp t="s">
        <v>机械设备</v>
        <stp/>
        <stp>EM_S_INFO_INDUSTRY_EM2016</stp>
        <stp>2</stp>
        <stp>603338.SH</stp>
        <stp>1</stp>
        <tr r="G3377" s="3"/>
      </tp>
      <tp t="s">
        <v>金融</v>
        <stp/>
        <stp>EM_S_INFO_INDUSTRY_EM2016</stp>
        <stp>2</stp>
        <stp>601838.SH</stp>
        <stp>1</stp>
        <tr r="G3146" s="3"/>
      </tp>
      <tp t="s">
        <v>机械设备</v>
        <stp/>
        <stp>EM_S_INFO_INDUSTRY_EM2016</stp>
        <stp>2</stp>
        <stp>601038.SH</stp>
        <stp>1</stp>
        <tr r="G3019" s="3"/>
      </tp>
      <tp t="s">
        <v>信息技术</v>
        <stp/>
        <stp>EM_S_INFO_INDUSTRY_EM2016</stp>
        <stp>2</stp>
        <stp>601138.SH</stp>
        <stp>1</stp>
        <tr r="G3043" s="3"/>
      </tp>
      <tp t="s">
        <v>交运设备</v>
        <stp/>
        <stp>EM_S_INFO_INDUSTRY_EM2016</stp>
        <stp>2</stp>
        <stp>601238.SH</stp>
        <stp>1</stp>
        <tr r="G3072" s="3"/>
      </tp>
      <tp t="s">
        <v>商贸零售</v>
        <stp/>
        <stp>EM_S_INFO_INDUSTRY_EM2016</stp>
        <stp>2</stp>
        <stp>600838.SH</stp>
        <stp>1</stp>
        <tr r="G2894" s="3"/>
      </tp>
      <tp t="s">
        <v>农林牧渔</v>
        <stp/>
        <stp>EM_S_INFO_INDUSTRY_EM2016</stp>
        <stp>2</stp>
        <stp>600438.SH</stp>
        <stp>1</stp>
        <tr r="G2549" s="3"/>
      </tp>
      <tp t="s">
        <v>医药生物</v>
        <stp/>
        <stp>EM_S_INFO_INDUSTRY_EM2016</stp>
        <stp>2</stp>
        <stp>600538.SH</stp>
        <stp>1</stp>
        <tr r="G2625" s="3"/>
      </tp>
      <tp t="s">
        <v>房地产</v>
        <stp/>
        <stp>EM_S_INFO_INDUSTRY_EM2016</stp>
        <stp>2</stp>
        <stp>600638.SH</stp>
        <stp>1</stp>
        <tr r="G2712" s="3"/>
      </tp>
      <tp t="s">
        <v>商贸零售</v>
        <stp/>
        <stp>EM_S_INFO_INDUSTRY_EM2016</stp>
        <stp>2</stp>
        <stp>600738.SH</stp>
        <stp>1</stp>
        <tr r="G2803" s="3"/>
      </tp>
      <tp t="s">
        <v>国防与装备</v>
        <stp/>
        <stp>EM_S_INFO_INDUSTRY_EM2016</stp>
        <stp>2</stp>
        <stp>600038.SH</stp>
        <stp>1</stp>
        <tr r="G2218" s="3"/>
      </tp>
      <tp t="s">
        <v>休闲、生活及专业服务</v>
        <stp/>
        <stp>EM_S_INFO_INDUSTRY_EM2016</stp>
        <stp>2</stp>
        <stp>600138.SH</stp>
        <stp>1</stp>
        <tr r="G2303" s="3"/>
      </tp>
      <tp t="s">
        <v>食品饮料</v>
        <stp/>
        <stp>EM_S_INFO_INDUSTRY_EM2016</stp>
        <stp>2</stp>
        <stp>600238.SH</stp>
        <stp>1</stp>
        <tr r="G2390" s="3"/>
      </tp>
      <tp t="s">
        <v>有色金属</v>
        <stp/>
        <stp>EM_S_INFO_INDUSTRY_EM2016</stp>
        <stp>2</stp>
        <stp>600338.SH</stp>
        <stp>1</stp>
        <tr r="G2475" s="3"/>
      </tp>
      <tp t="s">
        <v>信息技术</v>
        <stp/>
        <stp>EM_S_INFO_INDUSTRY_EM2016</stp>
        <stp>2</stp>
        <stp>688030.SH</stp>
        <stp>1</stp>
        <tr r="G3702" s="3"/>
      </tp>
      <tp t="s">
        <v>纺织服装</v>
        <stp/>
        <stp>EM_S_INFO_INDUSTRY_EM2016</stp>
        <stp>2</stp>
        <stp>603839.SH</stp>
        <stp>1</stp>
        <tr r="G3592" s="3"/>
      </tp>
      <tp t="s">
        <v>医药生物</v>
        <stp/>
        <stp>EM_S_INFO_INDUSTRY_EM2016</stp>
        <stp>2</stp>
        <stp>603939.SH</stp>
        <stp>1</stp>
        <tr r="G3648" s="3"/>
      </tp>
      <tp t="s">
        <v>基础化工</v>
        <stp/>
        <stp>EM_S_INFO_INDUSTRY_EM2016</stp>
        <stp>2</stp>
        <stp>603639.SH</stp>
        <stp>1</stp>
        <tr r="G3491" s="3"/>
      </tp>
      <tp t="s">
        <v>农林牧渔</v>
        <stp/>
        <stp>EM_S_INFO_INDUSTRY_EM2016</stp>
        <stp>2</stp>
        <stp>603739.SH</stp>
        <stp>1</stp>
        <tr r="G3550" s="3"/>
      </tp>
      <tp t="s">
        <v>信息技术</v>
        <stp/>
        <stp>EM_S_INFO_INDUSTRY_EM2016</stp>
        <stp>2</stp>
        <stp>603039.SH</stp>
        <stp>1</stp>
        <tr r="G3227" s="3"/>
      </tp>
      <tp t="s">
        <v>医药生物</v>
        <stp/>
        <stp>EM_S_INFO_INDUSTRY_EM2016</stp>
        <stp>2</stp>
        <stp>603139.SH</stp>
        <stp>1</stp>
        <tr r="G3283" s="3"/>
      </tp>
      <tp t="s">
        <v>交运设备</v>
        <stp/>
        <stp>EM_S_INFO_INDUSTRY_EM2016</stp>
        <stp>2</stp>
        <stp>603239.SH</stp>
        <stp>1</stp>
        <tr r="G3329" s="3"/>
      </tp>
      <tp t="s">
        <v>机械设备</v>
        <stp/>
        <stp>EM_S_INFO_INDUSTRY_EM2016</stp>
        <stp>2</stp>
        <stp>603339.SH</stp>
        <stp>1</stp>
        <tr r="G3378" s="3"/>
      </tp>
      <tp t="s">
        <v>金融</v>
        <stp/>
        <stp>EM_S_INFO_INDUSTRY_EM2016</stp>
        <stp>2</stp>
        <stp>601939.SH</stp>
        <stp>1</stp>
        <tr r="G3173" s="3"/>
      </tp>
      <tp t="s">
        <v>公用事业</v>
        <stp/>
        <stp>EM_S_INFO_INDUSTRY_EM2016</stp>
        <stp>2</stp>
        <stp>601139.SH</stp>
        <stp>1</stp>
        <tr r="G3044" s="3"/>
      </tp>
      <tp t="s">
        <v>纺织服装</v>
        <stp/>
        <stp>EM_S_INFO_INDUSTRY_EM2016</stp>
        <stp>2</stp>
        <stp>601339.SH</stp>
        <stp>1</stp>
        <tr r="G3084" s="3"/>
      </tp>
      <tp t="s">
        <v>家电</v>
        <stp/>
        <stp>EM_S_INFO_INDUSTRY_EM2016</stp>
        <stp>2</stp>
        <stp>600839.SH</stp>
        <stp>1</stp>
        <tr r="G2895" s="3"/>
      </tp>
      <tp t="s">
        <v>建筑</v>
        <stp/>
        <stp>EM_S_INFO_INDUSTRY_EM2016</stp>
        <stp>2</stp>
        <stp>600939.SH</stp>
        <stp>1</stp>
        <tr r="G2962" s="3"/>
      </tp>
      <tp t="s">
        <v>轻工制造</v>
        <stp/>
        <stp>EM_S_INFO_INDUSTRY_EM2016</stp>
        <stp>2</stp>
        <stp>600439.SH</stp>
        <stp>1</stp>
        <tr r="G2550" s="3"/>
      </tp>
      <tp t="s">
        <v>家电</v>
        <stp/>
        <stp>EM_S_INFO_INDUSTRY_EM2016</stp>
        <stp>2</stp>
        <stp>600539.SH</stp>
        <stp>1</stp>
        <tr r="G2626" s="3"/>
      </tp>
      <tp t="s">
        <v>房地产</v>
        <stp/>
        <stp>EM_S_INFO_INDUSTRY_EM2016</stp>
        <stp>2</stp>
        <stp>600639.SH</stp>
        <stp>1</stp>
        <tr r="G2713" s="3"/>
      </tp>
      <tp t="s">
        <v>商贸零售</v>
        <stp/>
        <stp>EM_S_INFO_INDUSTRY_EM2016</stp>
        <stp>2</stp>
        <stp>600739.SH</stp>
        <stp>1</stp>
        <tr r="G2804" s="3"/>
      </tp>
      <tp t="s">
        <v>建筑</v>
        <stp/>
        <stp>EM_S_INFO_INDUSTRY_EM2016</stp>
        <stp>2</stp>
        <stp>600039.SH</stp>
        <stp>1</stp>
        <tr r="G2219" s="3"/>
      </tp>
      <tp t="s">
        <v>金融</v>
        <stp/>
        <stp>EM_S_INFO_INDUSTRY_EM2016</stp>
        <stp>2</stp>
        <stp>600139.SH</stp>
        <stp>1</stp>
        <tr r="G2304" s="3"/>
      </tp>
      <tp t="s">
        <v>房地产</v>
        <stp/>
        <stp>EM_S_INFO_INDUSTRY_EM2016</stp>
        <stp>2</stp>
        <stp>600239.SH</stp>
        <stp>1</stp>
        <tr r="G2391" s="3"/>
      </tp>
      <tp t="s">
        <v>化石能源</v>
        <stp/>
        <stp>EM_S_INFO_INDUSTRY_EM2016</stp>
        <stp>2</stp>
        <stp>600339.SH</stp>
        <stp>1</stp>
        <tr r="G2476" s="3"/>
      </tp>
      <tp t="s">
        <v>电子设备</v>
        <stp/>
        <stp>EM_S_INFO_INDUSTRY_EM2016</stp>
        <stp>2</stp>
        <stp>603936.SH</stp>
        <stp>1</stp>
        <tr r="G3645" s="3"/>
      </tp>
      <tp t="s">
        <v>食品饮料</v>
        <stp/>
        <stp>EM_S_INFO_INDUSTRY_EM2016</stp>
        <stp>2</stp>
        <stp>603536.SH</stp>
        <stp>1</stp>
        <tr r="G3439" s="3"/>
      </tp>
      <tp t="s">
        <v>信息技术</v>
        <stp/>
        <stp>EM_S_INFO_INDUSTRY_EM2016</stp>
        <stp>2</stp>
        <stp>603636.SH</stp>
        <stp>1</stp>
        <tr r="G3488" s="3"/>
      </tp>
      <tp t="s">
        <v>机械设备</v>
        <stp/>
        <stp>EM_S_INFO_INDUSTRY_EM2016</stp>
        <stp>2</stp>
        <stp>603036.SH</stp>
        <stp>1</stp>
        <tr r="G3224" s="3"/>
      </tp>
      <tp t="s">
        <v>休闲、生活及专业服务</v>
        <stp/>
        <stp>EM_S_INFO_INDUSTRY_EM2016</stp>
        <stp>2</stp>
        <stp>603136.SH</stp>
        <stp>1</stp>
        <tr r="G3281" s="3"/>
      </tp>
      <tp t="s">
        <v>信息技术</v>
        <stp/>
        <stp>EM_S_INFO_INDUSTRY_EM2016</stp>
        <stp>2</stp>
        <stp>603236.SH</stp>
        <stp>1</stp>
        <tr r="G3327" s="3"/>
      </tp>
      <tp t="s">
        <v>农林牧渔</v>
        <stp/>
        <stp>EM_S_INFO_INDUSTRY_EM2016</stp>
        <stp>2</stp>
        <stp>603336.SH</stp>
        <stp>1</stp>
        <tr r="G3375" s="3"/>
      </tp>
      <tp t="s">
        <v>建材</v>
        <stp/>
        <stp>EM_S_INFO_INDUSTRY_EM2016</stp>
        <stp>2</stp>
        <stp>601636.SH</stp>
        <stp>1</stp>
        <tr r="G3120" s="3"/>
      </tp>
      <tp t="s">
        <v>金融</v>
        <stp/>
        <stp>EM_S_INFO_INDUSTRY_EM2016</stp>
        <stp>2</stp>
        <stp>601236.SH</stp>
        <stp>1</stp>
        <tr r="G3071" s="3"/>
      </tp>
      <tp t="s">
        <v>金融</v>
        <stp/>
        <stp>EM_S_INFO_INDUSTRY_EM2016</stp>
        <stp>2</stp>
        <stp>601336.SH</stp>
        <stp>1</stp>
        <tr r="G3083" s="3"/>
      </tp>
      <tp t="s">
        <v>轻工制造</v>
        <stp/>
        <stp>EM_S_INFO_INDUSTRY_EM2016</stp>
        <stp>2</stp>
        <stp>600836.SH</stp>
        <stp>1</stp>
        <tr r="G2892" s="3"/>
      </tp>
      <tp t="s">
        <v>文化传媒</v>
        <stp/>
        <stp>EM_S_INFO_INDUSTRY_EM2016</stp>
        <stp>2</stp>
        <stp>600936.SH</stp>
        <stp>1</stp>
        <tr r="G2961" s="3"/>
      </tp>
      <tp t="s">
        <v>医药生物</v>
        <stp/>
        <stp>EM_S_INFO_INDUSTRY_EM2016</stp>
        <stp>2</stp>
        <stp>600436.SH</stp>
        <stp>1</stp>
        <tr r="G2548" s="3"/>
      </tp>
      <tp t="s">
        <v>信息技术</v>
        <stp/>
        <stp>EM_S_INFO_INDUSTRY_EM2016</stp>
        <stp>2</stp>
        <stp>600536.SH</stp>
        <stp>1</stp>
        <tr r="G2623" s="3"/>
      </tp>
      <tp t="s">
        <v>基础化工</v>
        <stp/>
        <stp>EM_S_INFO_INDUSTRY_EM2016</stp>
        <stp>2</stp>
        <stp>600636.SH</stp>
        <stp>1</stp>
        <tr r="G2710" s="3"/>
      </tp>
      <tp t="s">
        <v>房地产</v>
        <stp/>
        <stp>EM_S_INFO_INDUSTRY_EM2016</stp>
        <stp>2</stp>
        <stp>600736.SH</stp>
        <stp>1</stp>
        <tr r="G2801" s="3"/>
      </tp>
      <tp t="s">
        <v>金融</v>
        <stp/>
        <stp>EM_S_INFO_INDUSTRY_EM2016</stp>
        <stp>2</stp>
        <stp>600036.SH</stp>
        <stp>1</stp>
        <tr r="G2216" s="3"/>
      </tp>
      <tp t="s">
        <v>文化传媒</v>
        <stp/>
        <stp>EM_S_INFO_INDUSTRY_EM2016</stp>
        <stp>2</stp>
        <stp>600136.SH</stp>
        <stp>1</stp>
        <tr r="G2301" s="3"/>
      </tp>
      <tp t="s">
        <v>公用事业</v>
        <stp/>
        <stp>EM_S_INFO_INDUSTRY_EM2016</stp>
        <stp>2</stp>
        <stp>600236.SH</stp>
        <stp>1</stp>
        <tr r="G2388" s="3"/>
      </tp>
      <tp t="s">
        <v>家电</v>
        <stp/>
        <stp>EM_S_INFO_INDUSTRY_EM2016</stp>
        <stp>2</stp>
        <stp>600336.SH</stp>
        <stp>1</stp>
        <tr r="G2473" s="3"/>
      </tp>
      <tp t="s">
        <v>建材</v>
        <stp/>
        <stp>EM_S_INFO_INDUSTRY_EM2016</stp>
        <stp>2</stp>
        <stp>603937.SH</stp>
        <stp>1</stp>
        <tr r="G3646" s="3"/>
      </tp>
      <tp t="s">
        <v>建筑</v>
        <stp/>
        <stp>EM_S_INFO_INDUSTRY_EM2016</stp>
        <stp>2</stp>
        <stp>603637.SH</stp>
        <stp>1</stp>
        <tr r="G3489" s="3"/>
      </tp>
      <tp t="s">
        <v>基础化工</v>
        <stp/>
        <stp>EM_S_INFO_INDUSTRY_EM2016</stp>
        <stp>2</stp>
        <stp>603737.SH</stp>
        <stp>1</stp>
        <tr r="G3548" s="3"/>
      </tp>
      <tp t="s">
        <v>交运设备</v>
        <stp/>
        <stp>EM_S_INFO_INDUSTRY_EM2016</stp>
        <stp>2</stp>
        <stp>603037.SH</stp>
        <stp>1</stp>
        <tr r="G3225" s="3"/>
      </tp>
      <tp t="s">
        <v>机械设备</v>
        <stp/>
        <stp>EM_S_INFO_INDUSTRY_EM2016</stp>
        <stp>2</stp>
        <stp>603337.SH</stp>
        <stp>1</stp>
        <tr r="G3376" s="3"/>
      </tp>
      <tp t="s">
        <v>有色金属</v>
        <stp/>
        <stp>EM_S_INFO_INDUSTRY_EM2016</stp>
        <stp>2</stp>
        <stp>601137.SH</stp>
        <stp>1</stp>
        <tr r="G3042" s="3"/>
      </tp>
      <tp t="s">
        <v>金融</v>
        <stp/>
        <stp>EM_S_INFO_INDUSTRY_EM2016</stp>
        <stp>2</stp>
        <stp>600837.SH</stp>
        <stp>1</stp>
        <tr r="G2893" s="3"/>
      </tp>
      <tp t="s">
        <v>电气设备</v>
        <stp/>
        <stp>EM_S_INFO_INDUSTRY_EM2016</stp>
        <stp>2</stp>
        <stp>600537.SH</stp>
        <stp>1</stp>
        <tr r="G2624" s="3"/>
      </tp>
      <tp t="s">
        <v>文化传媒</v>
        <stp/>
        <stp>EM_S_INFO_INDUSTRY_EM2016</stp>
        <stp>2</stp>
        <stp>600637.SH</stp>
        <stp>1</stp>
        <tr r="G2711" s="3"/>
      </tp>
      <tp t="s">
        <v>农林牧渔</v>
        <stp/>
        <stp>EM_S_INFO_INDUSTRY_EM2016</stp>
        <stp>2</stp>
        <stp>600737.SH</stp>
        <stp>1</stp>
        <tr r="G2802" s="3"/>
      </tp>
      <tp t="s">
        <v>文化传媒</v>
        <stp/>
        <stp>EM_S_INFO_INDUSTRY_EM2016</stp>
        <stp>2</stp>
        <stp>600037.SH</stp>
        <stp>1</stp>
        <tr r="G2217" s="3"/>
      </tp>
      <tp t="s">
        <v>纺织服装</v>
        <stp/>
        <stp>EM_S_INFO_INDUSTRY_EM2016</stp>
        <stp>2</stp>
        <stp>600137.SH</stp>
        <stp>1</stp>
        <tr r="G2302" s="3"/>
      </tp>
      <tp t="s">
        <v>电子设备</v>
        <stp/>
        <stp>EM_S_INFO_INDUSTRY_EM2016</stp>
        <stp>2</stp>
        <stp>600237.SH</stp>
        <stp>1</stp>
        <tr r="G2389" s="3"/>
      </tp>
      <tp t="s">
        <v>轻工制造</v>
        <stp/>
        <stp>EM_S_INFO_INDUSTRY_EM2016</stp>
        <stp>2</stp>
        <stp>600337.SH</stp>
        <stp>1</stp>
        <tr r="G2474" s="3"/>
      </tp>
      <tp t="s">
        <v>交通运输</v>
        <stp/>
        <stp>EM_S_INFO_INDUSTRY_EM2016</stp>
        <stp>2</stp>
        <stp>600834.SH</stp>
        <stp>1</stp>
        <tr r="G2890" s="3"/>
      </tp>
      <tp t="s">
        <v>互联网</v>
        <stp/>
        <stp>EM_S_INFO_INDUSTRY_EM2016</stp>
        <stp>2</stp>
        <stp>600634.SH</stp>
        <stp>1</stp>
        <tr r="G2708" s="3"/>
      </tp>
      <tp t="s">
        <v>电子设备</v>
        <stp/>
        <stp>EM_S_INFO_INDUSTRY_EM2016</stp>
        <stp>2</stp>
        <stp>600734.SH</stp>
        <stp>1</stp>
        <tr r="G2799" s="3"/>
      </tp>
      <tp t="s">
        <v>房地产</v>
        <stp/>
        <stp>EM_S_INFO_INDUSTRY_EM2016</stp>
        <stp>2</stp>
        <stp>600234.SH</stp>
        <stp>1</stp>
        <tr r="G2386" s="3"/>
      </tp>
      <tp t="s">
        <v>交通运输</v>
        <stp/>
        <stp>EM_S_INFO_INDUSTRY_EM2016</stp>
        <stp>2</stp>
        <stp>603535.SH</stp>
        <stp>1</stp>
        <tr r="G3438" s="3"/>
      </tp>
      <tp t="s">
        <v>交运设备</v>
        <stp/>
        <stp>EM_S_INFO_INDUSTRY_EM2016</stp>
        <stp>2</stp>
        <stp>603035.SH</stp>
        <stp>1</stp>
        <tr r="G3223" s="3"/>
      </tp>
      <tp t="s">
        <v>交运设备</v>
        <stp/>
        <stp>EM_S_INFO_INDUSTRY_EM2016</stp>
        <stp>2</stp>
        <stp>603335.SH</stp>
        <stp>1</stp>
        <tr r="G3374" s="3"/>
      </tp>
      <tp t="s">
        <v>机械设备</v>
        <stp/>
        <stp>EM_S_INFO_INDUSTRY_EM2016</stp>
        <stp>2</stp>
        <stp>600835.SH</stp>
        <stp>1</stp>
        <tr r="G2891" s="3"/>
      </tp>
      <tp t="s">
        <v>国防与装备</v>
        <stp/>
        <stp>EM_S_INFO_INDUSTRY_EM2016</stp>
        <stp>2</stp>
        <stp>600435.SH</stp>
        <stp>1</stp>
        <tr r="G2547" s="3"/>
      </tp>
      <tp t="s">
        <v>医药生物</v>
        <stp/>
        <stp>EM_S_INFO_INDUSTRY_EM2016</stp>
        <stp>2</stp>
        <stp>600535.SH</stp>
        <stp>1</stp>
        <tr r="G2622" s="3"/>
      </tp>
      <tp t="s">
        <v>公用事业</v>
        <stp/>
        <stp>EM_S_INFO_INDUSTRY_EM2016</stp>
        <stp>2</stp>
        <stp>600635.SH</stp>
        <stp>1</stp>
        <tr r="G2709" s="3"/>
      </tp>
      <tp t="s">
        <v>轻工制造</v>
        <stp/>
        <stp>EM_S_INFO_INDUSTRY_EM2016</stp>
        <stp>2</stp>
        <stp>600735.SH</stp>
        <stp>1</stp>
        <tr r="G2800" s="3"/>
      </tp>
      <tp t="s">
        <v>交通运输</v>
        <stp/>
        <stp>EM_S_INFO_INDUSTRY_EM2016</stp>
        <stp>2</stp>
        <stp>600035.SH</stp>
        <stp>1</stp>
        <tr r="G2215" s="3"/>
      </tp>
      <tp t="s">
        <v>基础化工</v>
        <stp/>
        <stp>EM_S_INFO_INDUSTRY_EM2016</stp>
        <stp>2</stp>
        <stp>600135.SH</stp>
        <stp>1</stp>
        <tr r="G2300" s="3"/>
      </tp>
      <tp t="s">
        <v>轻工制造</v>
        <stp/>
        <stp>EM_S_INFO_INDUSTRY_EM2016</stp>
        <stp>2</stp>
        <stp>600235.SH</stp>
        <stp>1</stp>
        <tr r="G2387" s="3"/>
      </tp>
      <tp t="s">
        <v>交运设备</v>
        <stp/>
        <stp>EM_S_INFO_INDUSTRY_EM2016</stp>
        <stp>2</stp>
        <stp>600335.SH</stp>
        <stp>1</stp>
        <tr r="G2472" s="3"/>
      </tp>
      <tp t="s">
        <v>交通运输</v>
        <stp/>
        <stp>EM_S_INFO_INDUSTRY_EM2016</stp>
        <stp>2</stp>
        <stp>603032.SH</stp>
        <stp>1</stp>
        <tr r="G3221" s="3"/>
      </tp>
      <tp t="s">
        <v>信息技术</v>
        <stp/>
        <stp>EM_S_INFO_INDUSTRY_EM2016</stp>
        <stp>2</stp>
        <stp>603232.SH</stp>
        <stp>1</stp>
        <tr r="G3325" s="3"/>
      </tp>
      <tp t="s">
        <v>基础化工</v>
        <stp/>
        <stp>EM_S_INFO_INDUSTRY_EM2016</stp>
        <stp>2</stp>
        <stp>603332.SH</stp>
        <stp>1</stp>
        <tr r="G3372" s="3"/>
      </tp>
      <tp t="s">
        <v>化石能源</v>
        <stp/>
        <stp>EM_S_INFO_INDUSTRY_EM2016</stp>
        <stp>2</stp>
        <stp>600532.SH</stp>
        <stp>1</stp>
        <tr r="G2620" s="3"/>
      </tp>
      <tp t="s">
        <v>房地产</v>
        <stp/>
        <stp>EM_S_INFO_INDUSTRY_EM2016</stp>
        <stp>2</stp>
        <stp>600732.SH</stp>
        <stp>1</stp>
        <tr r="G2797" s="3"/>
      </tp>
      <tp t="s">
        <v>食品饮料</v>
        <stp/>
        <stp>EM_S_INFO_INDUSTRY_EM2016</stp>
        <stp>2</stp>
        <stp>600132.SH</stp>
        <stp>1</stp>
        <tr r="G2298" s="3"/>
      </tp>
      <tp t="s">
        <v>纺织服装</v>
        <stp/>
        <stp>EM_S_INFO_INDUSTRY_EM2016</stp>
        <stp>2</stp>
        <stp>600232.SH</stp>
        <stp>1</stp>
        <tr r="G2384" s="3"/>
      </tp>
      <tp t="s">
        <v>医药生物</v>
        <stp/>
        <stp>EM_S_INFO_INDUSTRY_EM2016</stp>
        <stp>2</stp>
        <stp>600332.SH</stp>
        <stp>1</stp>
        <tr r="G2470" s="3"/>
      </tp>
      <tp t="s">
        <v>轻工制造</v>
        <stp/>
        <stp>EM_S_INFO_INDUSTRY_EM2016</stp>
        <stp>2</stp>
        <stp>603833.SH</stp>
        <stp>1</stp>
        <tr r="G3590" s="3"/>
      </tp>
      <tp t="s">
        <v>电子设备</v>
        <stp/>
        <stp>EM_S_INFO_INDUSTRY_EM2016</stp>
        <stp>2</stp>
        <stp>603933.SH</stp>
        <stp>1</stp>
        <tr r="G3644" s="3"/>
      </tp>
      <tp t="s">
        <v>互联网</v>
        <stp/>
        <stp>EM_S_INFO_INDUSTRY_EM2016</stp>
        <stp>2</stp>
        <stp>603533.SH</stp>
        <stp>1</stp>
        <tr r="G3437" s="3"/>
      </tp>
      <tp t="s">
        <v>交运设备</v>
        <stp/>
        <stp>EM_S_INFO_INDUSTRY_EM2016</stp>
        <stp>2</stp>
        <stp>603633.SH</stp>
        <stp>1</stp>
        <tr r="G3487" s="3"/>
      </tp>
      <tp t="s">
        <v>轻工制造</v>
        <stp/>
        <stp>EM_S_INFO_INDUSTRY_EM2016</stp>
        <stp>2</stp>
        <stp>603733.SH</stp>
        <stp>1</stp>
        <tr r="G3547" s="3"/>
      </tp>
      <tp t="s">
        <v>基础化工</v>
        <stp/>
        <stp>EM_S_INFO_INDUSTRY_EM2016</stp>
        <stp>2</stp>
        <stp>603033.SH</stp>
        <stp>1</stp>
        <tr r="G3222" s="3"/>
      </tp>
      <tp t="s">
        <v>有色金属</v>
        <stp/>
        <stp>EM_S_INFO_INDUSTRY_EM2016</stp>
        <stp>2</stp>
        <stp>603133.SH</stp>
        <stp>1</stp>
        <tr r="G3280" s="3"/>
      </tp>
      <tp t="s">
        <v>医药生物</v>
        <stp/>
        <stp>EM_S_INFO_INDUSTRY_EM2016</stp>
        <stp>2</stp>
        <stp>603233.SH</stp>
        <stp>1</stp>
        <tr r="G3326" s="3"/>
      </tp>
      <tp t="s">
        <v>电气设备</v>
        <stp/>
        <stp>EM_S_INFO_INDUSTRY_EM2016</stp>
        <stp>2</stp>
        <stp>603333.SH</stp>
        <stp>1</stp>
        <tr r="G3373" s="3"/>
      </tp>
      <tp t="s">
        <v>商贸零售</v>
        <stp/>
        <stp>EM_S_INFO_INDUSTRY_EM2016</stp>
        <stp>2</stp>
        <stp>601933.SH</stp>
        <stp>1</stp>
        <tr r="G3172" s="3"/>
      </tp>
      <tp t="s">
        <v>交运设备</v>
        <stp/>
        <stp>EM_S_INFO_INDUSTRY_EM2016</stp>
        <stp>2</stp>
        <stp>601633.SH</stp>
        <stp>1</stp>
        <tr r="G3119" s="3"/>
      </tp>
      <tp t="s">
        <v>基础化工</v>
        <stp/>
        <stp>EM_S_INFO_INDUSTRY_EM2016</stp>
        <stp>2</stp>
        <stp>601233.SH</stp>
        <stp>1</stp>
        <tr r="G3070" s="3"/>
      </tp>
      <tp t="s">
        <v>交通运输</v>
        <stp/>
        <stp>EM_S_INFO_INDUSTRY_EM2016</stp>
        <stp>2</stp>
        <stp>601333.SH</stp>
        <stp>1</stp>
        <tr r="G3082" s="3"/>
      </tp>
      <tp t="s">
        <v>医药生物</v>
        <stp/>
        <stp>EM_S_INFO_INDUSTRY_EM2016</stp>
        <stp>2</stp>
        <stp>600833.SH</stp>
        <stp>1</stp>
        <tr r="G2889" s="3"/>
      </tp>
      <tp t="s">
        <v>交运设备</v>
        <stp/>
        <stp>EM_S_INFO_INDUSTRY_EM2016</stp>
        <stp>2</stp>
        <stp>600933.SH</stp>
        <stp>1</stp>
        <tr r="G2960" s="3"/>
      </tp>
      <tp t="s">
        <v>轻工制造</v>
        <stp/>
        <stp>EM_S_INFO_INDUSTRY_EM2016</stp>
        <stp>2</stp>
        <stp>600433.SH</stp>
        <stp>1</stp>
        <tr r="G2546" s="3"/>
      </tp>
      <tp t="s">
        <v>房地产</v>
        <stp/>
        <stp>EM_S_INFO_INDUSTRY_EM2016</stp>
        <stp>2</stp>
        <stp>600533.SH</stp>
        <stp>1</stp>
        <tr r="G2621" s="3"/>
      </tp>
      <tp t="s">
        <v>互联网</v>
        <stp/>
        <stp>EM_S_INFO_INDUSTRY_EM2016</stp>
        <stp>2</stp>
        <stp>600633.SH</stp>
        <stp>1</stp>
        <tr r="G2707" s="3"/>
      </tp>
      <tp t="s">
        <v>交运设备</v>
        <stp/>
        <stp>EM_S_INFO_INDUSTRY_EM2016</stp>
        <stp>2</stp>
        <stp>600733.SH</stp>
        <stp>1</stp>
        <tr r="G2798" s="3"/>
      </tp>
      <tp t="s">
        <v>交通运输</v>
        <stp/>
        <stp>EM_S_INFO_INDUSTRY_EM2016</stp>
        <stp>2</stp>
        <stp>600033.SH</stp>
        <stp>1</stp>
        <tr r="G2214" s="3"/>
      </tp>
      <tp t="s">
        <v>建筑</v>
        <stp/>
        <stp>EM_S_INFO_INDUSTRY_EM2016</stp>
        <stp>2</stp>
        <stp>600133.SH</stp>
        <stp>1</stp>
        <tr r="G2299" s="3"/>
      </tp>
      <tp t="s">
        <v>交通运输</v>
        <stp/>
        <stp>EM_S_INFO_INDUSTRY_EM2016</stp>
        <stp>2</stp>
        <stp>600233.SH</stp>
        <stp>1</stp>
        <tr r="G2385" s="3"/>
      </tp>
      <tp t="s">
        <v>公用事业</v>
        <stp/>
        <stp>EM_S_INFO_INDUSTRY_EM2016</stp>
        <stp>2</stp>
        <stp>600333.SH</stp>
        <stp>1</stp>
        <tr r="G2471" s="3"/>
      </tp>
      <tp t="s">
        <v>电气设备</v>
        <stp/>
        <stp>EM_S_INFO_INDUSTRY_EM2016</stp>
        <stp>2</stp>
        <stp>603530.SH</stp>
        <stp>1</stp>
        <tr r="G3436" s="3"/>
      </tp>
      <tp t="s">
        <v>基础化工</v>
        <stp/>
        <stp>EM_S_INFO_INDUSTRY_EM2016</stp>
        <stp>2</stp>
        <stp>603630.SH</stp>
        <stp>1</stp>
        <tr r="G3486" s="3"/>
      </tp>
      <tp t="s">
        <v>交运设备</v>
        <stp/>
        <stp>EM_S_INFO_INDUSTRY_EM2016</stp>
        <stp>2</stp>
        <stp>603730.SH</stp>
        <stp>1</stp>
        <tr r="G3546" s="3"/>
      </tp>
      <tp t="s">
        <v>建筑</v>
        <stp/>
        <stp>EM_S_INFO_INDUSTRY_EM2016</stp>
        <stp>2</stp>
        <stp>603030.SH</stp>
        <stp>1</stp>
        <tr r="G3219" s="3"/>
      </tp>
      <tp t="s">
        <v>基础化工</v>
        <stp/>
        <stp>EM_S_INFO_INDUSTRY_EM2016</stp>
        <stp>2</stp>
        <stp>603330.SH</stp>
        <stp>1</stp>
        <tr r="G3370" s="3"/>
      </tp>
      <tp t="s">
        <v>公用事业</v>
        <stp/>
        <stp>EM_S_INFO_INDUSTRY_EM2016</stp>
        <stp>2</stp>
        <stp>601330.SH</stp>
        <stp>1</stp>
        <tr r="G3081" s="3"/>
      </tp>
      <tp t="s">
        <v>商贸零售</v>
        <stp/>
        <stp>EM_S_INFO_INDUSTRY_EM2016</stp>
        <stp>2</stp>
        <stp>600830.SH</stp>
        <stp>1</stp>
        <tr r="G2887" s="3"/>
      </tp>
      <tp t="s">
        <v>医药生物</v>
        <stp/>
        <stp>EM_S_INFO_INDUSTRY_EM2016</stp>
        <stp>2</stp>
        <stp>600530.SH</stp>
        <stp>1</stp>
        <tr r="G2618" s="3"/>
      </tp>
      <tp t="s">
        <v>纺织服装</v>
        <stp/>
        <stp>EM_S_INFO_INDUSTRY_EM2016</stp>
        <stp>2</stp>
        <stp>600630.SH</stp>
        <stp>1</stp>
        <tr r="G2706" s="3"/>
      </tp>
      <tp t="s">
        <v>文化传媒</v>
        <stp/>
        <stp>EM_S_INFO_INDUSTRY_EM2016</stp>
        <stp>2</stp>
        <stp>600730.SH</stp>
        <stp>1</stp>
        <tr r="G2795" s="3"/>
      </tp>
      <tp t="s">
        <v>金融</v>
        <stp/>
        <stp>EM_S_INFO_INDUSTRY_EM2016</stp>
        <stp>2</stp>
        <stp>600030.SH</stp>
        <stp>1</stp>
        <tr r="G2212" s="3"/>
      </tp>
      <tp t="s">
        <v>信息技术</v>
        <stp/>
        <stp>EM_S_INFO_INDUSTRY_EM2016</stp>
        <stp>2</stp>
        <stp>600130.SH</stp>
        <stp>1</stp>
        <tr r="G2296" s="3"/>
      </tp>
      <tp t="s">
        <v>基础化工</v>
        <stp/>
        <stp>EM_S_INFO_INDUSTRY_EM2016</stp>
        <stp>2</stp>
        <stp>600230.SH</stp>
        <stp>1</stp>
        <tr r="G2382" s="3"/>
      </tp>
      <tp t="s">
        <v>有色金属</v>
        <stp/>
        <stp>EM_S_INFO_INDUSTRY_EM2016</stp>
        <stp>2</stp>
        <stp>600330.SH</stp>
        <stp>1</stp>
        <tr r="G2468" s="3"/>
      </tp>
      <tp t="s">
        <v>电子设备</v>
        <stp/>
        <stp>EM_S_INFO_INDUSTRY_EM2016</stp>
        <stp>2</stp>
        <stp>688138.SH</stp>
        <stp>1</stp>
        <tr r="G3717" s="3"/>
      </tp>
      <tp t="s">
        <v>商贸零售</v>
        <stp/>
        <stp>EM_S_INFO_INDUSTRY_EM2016</stp>
        <stp>2</stp>
        <stp>603031.SH</stp>
        <stp>1</stp>
        <tr r="G3220" s="3"/>
      </tp>
      <tp t="s">
        <v>机械设备</v>
        <stp/>
        <stp>EM_S_INFO_INDUSTRY_EM2016</stp>
        <stp>2</stp>
        <stp>603131.SH</stp>
        <stp>1</stp>
        <tr r="G3279" s="3"/>
      </tp>
      <tp t="s">
        <v>机械设备</v>
        <stp/>
        <stp>EM_S_INFO_INDUSTRY_EM2016</stp>
        <stp>2</stp>
        <stp>603331.SH</stp>
        <stp>1</stp>
        <tr r="G3371" s="3"/>
      </tp>
      <tp t="s">
        <v>电子设备</v>
        <stp/>
        <stp>EM_S_INFO_INDUSTRY_EM2016</stp>
        <stp>2</stp>
        <stp>601231.SH</stp>
        <stp>1</stp>
        <tr r="G3069" s="3"/>
      </tp>
      <tp t="s">
        <v>文化传媒</v>
        <stp/>
        <stp>EM_S_INFO_INDUSTRY_EM2016</stp>
        <stp>2</stp>
        <stp>600831.SH</stp>
        <stp>1</stp>
        <tr r="G2888" s="3"/>
      </tp>
      <tp t="s">
        <v>有色金属</v>
        <stp/>
        <stp>EM_S_INFO_INDUSTRY_EM2016</stp>
        <stp>2</stp>
        <stp>600531.SH</stp>
        <stp>1</stp>
        <tr r="G2619" s="3"/>
      </tp>
      <tp t="s">
        <v>基础化工</v>
        <stp/>
        <stp>EM_S_INFO_INDUSTRY_EM2016</stp>
        <stp>2</stp>
        <stp>600731.SH</stp>
        <stp>1</stp>
        <tr r="G2796" s="3"/>
      </tp>
      <tp t="s">
        <v>机械设备</v>
        <stp/>
        <stp>EM_S_INFO_INDUSTRY_EM2016</stp>
        <stp>2</stp>
        <stp>600031.SH</stp>
        <stp>1</stp>
        <tr r="G2213" s="3"/>
      </tp>
      <tp t="s">
        <v>公用事业</v>
        <stp/>
        <stp>EM_S_INFO_INDUSTRY_EM2016</stp>
        <stp>2</stp>
        <stp>600131.SH</stp>
        <stp>1</stp>
        <tr r="G2297" s="3"/>
      </tp>
      <tp t="s">
        <v>钢铁</v>
        <stp/>
        <stp>EM_S_INFO_INDUSTRY_EM2016</stp>
        <stp>2</stp>
        <stp>600231.SH</stp>
        <stp>1</stp>
        <tr r="G2383" s="3"/>
      </tp>
      <tp t="s">
        <v>有色金属</v>
        <stp/>
        <stp>EM_S_INFO_INDUSTRY_EM2016</stp>
        <stp>2</stp>
        <stp>600331.SH</stp>
        <stp>1</stp>
        <tr r="G2469" s="3"/>
      </tp>
      <tp t="s">
        <v>医药生物</v>
        <stp/>
        <stp>EM_S_INFO_INDUSTRY_EM2016</stp>
        <stp>2</stp>
        <stp>688139.SH</stp>
        <stp>1</stp>
        <tr r="G3718" s="3"/>
      </tp>
      <tp t="s">
        <v>电子设备</v>
        <stp/>
        <stp>EM_S_INFO_INDUSTRY_EM2016</stp>
        <stp>2</stp>
        <stp>688025.SH</stp>
        <stp>1</stp>
        <tr r="G3699" s="3"/>
      </tp>
      <tp t="s">
        <v>机械设备</v>
        <stp/>
        <stp>EM_S_INFO_INDUSTRY_EM2016</stp>
        <stp>2</stp>
        <stp>688022.SH</stp>
        <stp>1</stp>
        <tr r="G3697" s="3"/>
      </tp>
      <tp t="s">
        <v>有色金属</v>
        <stp/>
        <stp>EM_S_INFO_INDUSTRY_EM2016</stp>
        <stp>2</stp>
        <stp>688122.SH</stp>
        <stp>1</stp>
        <tr r="G3715" s="3"/>
      </tp>
      <tp t="s">
        <v>信息技术</v>
        <stp/>
        <stp>EM_S_INFO_INDUSTRY_EM2016</stp>
        <stp>2</stp>
        <stp>688023.SH</stp>
        <stp>1</stp>
        <tr r="G3698" s="3"/>
      </tp>
      <tp t="s">
        <v>建筑</v>
        <stp/>
        <stp>EM_S_INFO_INDUSTRY_EM2016</stp>
        <stp>2</stp>
        <stp>603828.SH</stp>
        <stp>1</stp>
        <tr r="G3588" s="3"/>
      </tp>
      <tp t="s">
        <v>基础化工</v>
        <stp/>
        <stp>EM_S_INFO_INDUSTRY_EM2016</stp>
        <stp>2</stp>
        <stp>603928.SH</stp>
        <stp>1</stp>
        <tr r="G3642" s="3"/>
      </tp>
      <tp t="s">
        <v>信息技术</v>
        <stp/>
        <stp>EM_S_INFO_INDUSTRY_EM2016</stp>
        <stp>2</stp>
        <stp>603528.SH</stp>
        <stp>1</stp>
        <tr r="G3435" s="3"/>
      </tp>
      <tp t="s">
        <v>电气设备</v>
        <stp/>
        <stp>EM_S_INFO_INDUSTRY_EM2016</stp>
        <stp>2</stp>
        <stp>603628.SH</stp>
        <stp>1</stp>
        <tr r="G3484" s="3"/>
      </tp>
      <tp t="s">
        <v>电气设备</v>
        <stp/>
        <stp>EM_S_INFO_INDUSTRY_EM2016</stp>
        <stp>2</stp>
        <stp>603728.SH</stp>
        <stp>1</stp>
        <tr r="G3544" s="3"/>
      </tp>
      <tp t="s">
        <v>建筑</v>
        <stp/>
        <stp>EM_S_INFO_INDUSTRY_EM2016</stp>
        <stp>2</stp>
        <stp>603028.SH</stp>
        <stp>1</stp>
        <tr r="G3217" s="3"/>
      </tp>
      <tp t="s">
        <v>交通运输</v>
        <stp/>
        <stp>EM_S_INFO_INDUSTRY_EM2016</stp>
        <stp>2</stp>
        <stp>603128.SH</stp>
        <stp>1</stp>
        <tr r="G3277" s="3"/>
      </tp>
      <tp t="s">
        <v>电子设备</v>
        <stp/>
        <stp>EM_S_INFO_INDUSTRY_EM2016</stp>
        <stp>2</stp>
        <stp>603228.SH</stp>
        <stp>1</stp>
        <tr r="G3323" s="3"/>
      </tp>
      <tp t="s">
        <v>电子设备</v>
        <stp/>
        <stp>EM_S_INFO_INDUSTRY_EM2016</stp>
        <stp>2</stp>
        <stp>603328.SH</stp>
        <stp>1</stp>
        <tr r="G3368" s="3"/>
      </tp>
      <tp t="s">
        <v>商贸零售</v>
        <stp/>
        <stp>EM_S_INFO_INDUSTRY_EM2016</stp>
        <stp>2</stp>
        <stp>601828.SH</stp>
        <stp>1</stp>
        <tr r="G3145" s="3"/>
      </tp>
      <tp t="s">
        <v>文化传媒</v>
        <stp/>
        <stp>EM_S_INFO_INDUSTRY_EM2016</stp>
        <stp>2</stp>
        <stp>601928.SH</stp>
        <stp>1</stp>
        <tr r="G3170" s="3"/>
      </tp>
      <tp t="s">
        <v>金融</v>
        <stp/>
        <stp>EM_S_INFO_INDUSTRY_EM2016</stp>
        <stp>2</stp>
        <stp>601628.SH</stp>
        <stp>1</stp>
        <tr r="G3118" s="3"/>
      </tp>
      <tp t="s">
        <v>机械设备</v>
        <stp/>
        <stp>EM_S_INFO_INDUSTRY_EM2016</stp>
        <stp>2</stp>
        <stp>601028.SH</stp>
        <stp>1</stp>
        <tr r="G3018" s="3"/>
      </tp>
      <tp t="s">
        <v>金融</v>
        <stp/>
        <stp>EM_S_INFO_INDUSTRY_EM2016</stp>
        <stp>2</stp>
        <stp>601128.SH</stp>
        <stp>1</stp>
        <tr r="G3041" s="3"/>
      </tp>
      <tp t="s">
        <v>交通运输</v>
        <stp/>
        <stp>EM_S_INFO_INDUSTRY_EM2016</stp>
        <stp>2</stp>
        <stp>601228.SH</stp>
        <stp>1</stp>
        <tr r="G3067" s="3"/>
      </tp>
      <tp t="s">
        <v>金融</v>
        <stp/>
        <stp>EM_S_INFO_INDUSTRY_EM2016</stp>
        <stp>2</stp>
        <stp>601328.SH</stp>
        <stp>1</stp>
        <tr r="G3080" s="3"/>
      </tp>
      <tp t="s">
        <v>商贸零售</v>
        <stp/>
        <stp>EM_S_INFO_INDUSTRY_EM2016</stp>
        <stp>2</stp>
        <stp>600828.SH</stp>
        <stp>1</stp>
        <tr r="G2885" s="3"/>
      </tp>
      <tp t="s">
        <v>金融</v>
        <stp/>
        <stp>EM_S_INFO_INDUSTRY_EM2016</stp>
        <stp>2</stp>
        <stp>600928.SH</stp>
        <stp>1</stp>
        <tr r="G2958" s="3"/>
      </tp>
      <tp t="s">
        <v>交通运输</v>
        <stp/>
        <stp>EM_S_INFO_INDUSTRY_EM2016</stp>
        <stp>2</stp>
        <stp>600428.SH</stp>
        <stp>1</stp>
        <tr r="G2544" s="3"/>
      </tp>
      <tp t="s">
        <v>建筑</v>
        <stp/>
        <stp>EM_S_INFO_INDUSTRY_EM2016</stp>
        <stp>2</stp>
        <stp>600528.SH</stp>
        <stp>1</stp>
        <tr r="G2616" s="3"/>
      </tp>
      <tp t="s">
        <v>商贸零售</v>
        <stp/>
        <stp>EM_S_INFO_INDUSTRY_EM2016</stp>
        <stp>2</stp>
        <stp>600628.SH</stp>
        <stp>1</stp>
        <tr r="G2704" s="3"/>
      </tp>
      <tp t="s">
        <v>信息技术</v>
        <stp/>
        <stp>EM_S_INFO_INDUSTRY_EM2016</stp>
        <stp>2</stp>
        <stp>600728.SH</stp>
        <stp>1</stp>
        <tr r="G2793" s="3"/>
      </tp>
      <tp t="s">
        <v>化石能源</v>
        <stp/>
        <stp>EM_S_INFO_INDUSTRY_EM2016</stp>
        <stp>2</stp>
        <stp>600028.SH</stp>
        <stp>1</stp>
        <tr r="G2210" s="3"/>
      </tp>
      <tp t="s">
        <v>综合</v>
        <stp/>
        <stp>EM_S_INFO_INDUSTRY_EM2016</stp>
        <stp>2</stp>
        <stp>600128.SH</stp>
        <stp>1</stp>
        <tr r="G2294" s="3"/>
      </tp>
      <tp t="s">
        <v>基础化工</v>
        <stp/>
        <stp>EM_S_INFO_INDUSTRY_EM2016</stp>
        <stp>2</stp>
        <stp>600228.SH</stp>
        <stp>1</stp>
        <tr r="G2380" s="3"/>
      </tp>
      <tp t="s">
        <v>基础化工</v>
        <stp/>
        <stp>EM_S_INFO_INDUSTRY_EM2016</stp>
        <stp>2</stp>
        <stp>600328.SH</stp>
        <stp>1</stp>
        <tr r="G2466" s="3"/>
      </tp>
      <tp t="s">
        <v>电子设备</v>
        <stp/>
        <stp>EM_S_INFO_INDUSTRY_EM2016</stp>
        <stp>2</stp>
        <stp>688020.SH</stp>
        <stp>1</stp>
        <tr r="G3695" s="3"/>
      </tp>
      <tp t="s">
        <v>电气设备</v>
        <stp/>
        <stp>EM_S_INFO_INDUSTRY_EM2016</stp>
        <stp>2</stp>
        <stp>603829.SH</stp>
        <stp>1</stp>
        <tr r="G3589" s="3"/>
      </tp>
      <tp t="s">
        <v>建筑</v>
        <stp/>
        <stp>EM_S_INFO_INDUSTRY_EM2016</stp>
        <stp>2</stp>
        <stp>603929.SH</stp>
        <stp>1</stp>
        <tr r="G3643" s="3"/>
      </tp>
      <tp t="s">
        <v>轻工制造</v>
        <stp/>
        <stp>EM_S_INFO_INDUSTRY_EM2016</stp>
        <stp>2</stp>
        <stp>603429.SH</stp>
        <stp>1</stp>
        <tr r="G3411" s="3"/>
      </tp>
      <tp t="s">
        <v>电子设备</v>
        <stp/>
        <stp>EM_S_INFO_INDUSTRY_EM2016</stp>
        <stp>2</stp>
        <stp>603629.SH</stp>
        <stp>1</stp>
        <tr r="G3485" s="3"/>
      </tp>
      <tp t="s">
        <v>文化传媒</v>
        <stp/>
        <stp>EM_S_INFO_INDUSTRY_EM2016</stp>
        <stp>2</stp>
        <stp>603729.SH</stp>
        <stp>1</stp>
        <tr r="G3545" s="3"/>
      </tp>
      <tp t="s">
        <v>机械设备</v>
        <stp/>
        <stp>EM_S_INFO_INDUSTRY_EM2016</stp>
        <stp>2</stp>
        <stp>603029.SH</stp>
        <stp>1</stp>
        <tr r="G3218" s="3"/>
      </tp>
      <tp t="s">
        <v>交运设备</v>
        <stp/>
        <stp>EM_S_INFO_INDUSTRY_EM2016</stp>
        <stp>2</stp>
        <stp>603129.SH</stp>
        <stp>1</stp>
        <tr r="G3278" s="3"/>
      </tp>
      <tp t="s">
        <v>医药生物</v>
        <stp/>
        <stp>EM_S_INFO_INDUSTRY_EM2016</stp>
        <stp>2</stp>
        <stp>603229.SH</stp>
        <stp>1</stp>
        <tr r="G3324" s="3"/>
      </tp>
      <tp t="s">
        <v>交通运输</v>
        <stp/>
        <stp>EM_S_INFO_INDUSTRY_EM2016</stp>
        <stp>2</stp>
        <stp>603329.SH</stp>
        <stp>1</stp>
        <tr r="G3369" s="3"/>
      </tp>
      <tp t="s">
        <v>文化传媒</v>
        <stp/>
        <stp>EM_S_INFO_INDUSTRY_EM2016</stp>
        <stp>2</stp>
        <stp>601929.SH</stp>
        <stp>1</stp>
        <tr r="G3171" s="3"/>
      </tp>
      <tp t="s">
        <v>金融</v>
        <stp/>
        <stp>EM_S_INFO_INDUSTRY_EM2016</stp>
        <stp>2</stp>
        <stp>601229.SH</stp>
        <stp>1</stp>
        <tr r="G3068" s="3"/>
      </tp>
      <tp t="s">
        <v>医药生物</v>
        <stp/>
        <stp>EM_S_INFO_INDUSTRY_EM2016</stp>
        <stp>2</stp>
        <stp>600829.SH</stp>
        <stp>1</stp>
        <tr r="G2886" s="3"/>
      </tp>
      <tp t="s">
        <v>食品饮料</v>
        <stp/>
        <stp>EM_S_INFO_INDUSTRY_EM2016</stp>
        <stp>2</stp>
        <stp>600929.SH</stp>
        <stp>1</stp>
        <tr r="G2959" s="3"/>
      </tp>
      <tp t="s">
        <v>食品饮料</v>
        <stp/>
        <stp>EM_S_INFO_INDUSTRY_EM2016</stp>
        <stp>2</stp>
        <stp>600429.SH</stp>
        <stp>1</stp>
        <tr r="G2545" s="3"/>
      </tp>
      <tp t="s">
        <v>医药生物</v>
        <stp/>
        <stp>EM_S_INFO_INDUSTRY_EM2016</stp>
        <stp>2</stp>
        <stp>600529.SH</stp>
        <stp>1</stp>
        <tr r="G2617" s="3"/>
      </tp>
      <tp t="s">
        <v>建筑</v>
        <stp/>
        <stp>EM_S_INFO_INDUSTRY_EM2016</stp>
        <stp>2</stp>
        <stp>600629.SH</stp>
        <stp>1</stp>
        <tr r="G2705" s="3"/>
      </tp>
      <tp t="s">
        <v>商贸零售</v>
        <stp/>
        <stp>EM_S_INFO_INDUSTRY_EM2016</stp>
        <stp>2</stp>
        <stp>600729.SH</stp>
        <stp>1</stp>
        <tr r="G2794" s="3"/>
      </tp>
      <tp t="s">
        <v>交通运输</v>
        <stp/>
        <stp>EM_S_INFO_INDUSTRY_EM2016</stp>
        <stp>2</stp>
        <stp>600029.SH</stp>
        <stp>1</stp>
        <tr r="G2211" s="3"/>
      </tp>
      <tp t="s">
        <v>医药生物</v>
        <stp/>
        <stp>EM_S_INFO_INDUSTRY_EM2016</stp>
        <stp>2</stp>
        <stp>600129.SH</stp>
        <stp>1</stp>
        <tr r="G2295" s="3"/>
      </tp>
      <tp t="s">
        <v>文化传媒</v>
        <stp/>
        <stp>EM_S_INFO_INDUSTRY_EM2016</stp>
        <stp>2</stp>
        <stp>600229.SH</stp>
        <stp>1</stp>
        <tr r="G2381" s="3"/>
      </tp>
      <tp t="s">
        <v>医药生物</v>
        <stp/>
        <stp>EM_S_INFO_INDUSTRY_EM2016</stp>
        <stp>2</stp>
        <stp>600329.SH</stp>
        <stp>1</stp>
        <tr r="G2467" s="3"/>
      </tp>
      <tp t="s">
        <v>机械设备</v>
        <stp/>
        <stp>EM_S_INFO_INDUSTRY_EM2016</stp>
        <stp>2</stp>
        <stp>688021.SH</stp>
        <stp>1</stp>
        <tr r="G3696" s="3"/>
      </tp>
      <tp t="s">
        <v>医药生物</v>
        <stp/>
        <stp>EM_S_INFO_INDUSTRY_EM2016</stp>
        <stp>2</stp>
        <stp>688321.SH</stp>
        <stp>1</stp>
        <tr r="G3728" s="3"/>
      </tp>
      <tp t="s">
        <v>有色金属</v>
        <stp/>
        <stp>EM_S_INFO_INDUSTRY_EM2016</stp>
        <stp>2</stp>
        <stp>603826.SH</stp>
        <stp>1</stp>
        <tr r="G3587" s="3"/>
      </tp>
      <tp t="s">
        <v>交运设备</v>
        <stp/>
        <stp>EM_S_INFO_INDUSTRY_EM2016</stp>
        <stp>2</stp>
        <stp>603926.SH</stp>
        <stp>1</stp>
        <tr r="G3640" s="3"/>
      </tp>
      <tp t="s">
        <v>机械设备</v>
        <stp/>
        <stp>EM_S_INFO_INDUSTRY_EM2016</stp>
        <stp>2</stp>
        <stp>603626.SH</stp>
        <stp>1</stp>
        <tr r="G3483" s="3"/>
      </tp>
      <tp t="s">
        <v>机械设备</v>
        <stp/>
        <stp>EM_S_INFO_INDUSTRY_EM2016</stp>
        <stp>2</stp>
        <stp>603726.SH</stp>
        <stp>1</stp>
        <tr r="G3542" s="3"/>
      </tp>
      <tp t="s">
        <v>基础化工</v>
        <stp/>
        <stp>EM_S_INFO_INDUSTRY_EM2016</stp>
        <stp>2</stp>
        <stp>603026.SH</stp>
        <stp>1</stp>
        <tr r="G3215" s="3"/>
      </tp>
      <tp t="s">
        <v>机械设备</v>
        <stp/>
        <stp>EM_S_INFO_INDUSTRY_EM2016</stp>
        <stp>2</stp>
        <stp>603126.SH</stp>
        <stp>1</stp>
        <tr r="G3275" s="3"/>
      </tp>
      <tp t="s">
        <v>轻工制造</v>
        <stp/>
        <stp>EM_S_INFO_INDUSTRY_EM2016</stp>
        <stp>2</stp>
        <stp>603226.SH</stp>
        <stp>1</stp>
        <tr r="G3321" s="3"/>
      </tp>
      <tp t="s">
        <v>轻工制造</v>
        <stp/>
        <stp>EM_S_INFO_INDUSTRY_EM2016</stp>
        <stp>2</stp>
        <stp>603326.SH</stp>
        <stp>1</stp>
        <tr r="G3366" s="3"/>
      </tp>
      <tp t="s">
        <v>电气设备</v>
        <stp/>
        <stp>EM_S_INFO_INDUSTRY_EM2016</stp>
        <stp>2</stp>
        <stp>601126.SH</stp>
        <stp>1</stp>
        <tr r="G3039" s="3"/>
      </tp>
      <tp t="s">
        <v>建筑</v>
        <stp/>
        <stp>EM_S_INFO_INDUSTRY_EM2016</stp>
        <stp>2</stp>
        <stp>601226.SH</stp>
        <stp>1</stp>
        <tr r="G3066" s="3"/>
      </tp>
      <tp t="s">
        <v>交通运输</v>
        <stp/>
        <stp>EM_S_INFO_INDUSTRY_EM2016</stp>
        <stp>2</stp>
        <stp>601326.SH</stp>
        <stp>1</stp>
        <tr r="G3079" s="3"/>
      </tp>
      <tp t="s">
        <v>商贸零售</v>
        <stp/>
        <stp>EM_S_INFO_INDUSTRY_EM2016</stp>
        <stp>2</stp>
        <stp>600826.SH</stp>
        <stp>1</stp>
        <tr r="G2883" s="3"/>
      </tp>
      <tp t="s">
        <v>金融</v>
        <stp/>
        <stp>EM_S_INFO_INDUSTRY_EM2016</stp>
        <stp>2</stp>
        <stp>600926.SH</stp>
        <stp>1</stp>
        <tr r="G2957" s="3"/>
      </tp>
      <tp t="s">
        <v>基础化工</v>
        <stp/>
        <stp>EM_S_INFO_INDUSTRY_EM2016</stp>
        <stp>2</stp>
        <stp>600426.SH</stp>
        <stp>1</stp>
        <tr r="G2543" s="3"/>
      </tp>
      <tp t="s">
        <v>机械设备</v>
        <stp/>
        <stp>EM_S_INFO_INDUSTRY_EM2016</stp>
        <stp>2</stp>
        <stp>600526.SH</stp>
        <stp>1</stp>
        <tr r="G2614" s="3"/>
      </tp>
      <tp t="s">
        <v>交运设备</v>
        <stp/>
        <stp>EM_S_INFO_INDUSTRY_EM2016</stp>
        <stp>2</stp>
        <stp>600626.SH</stp>
        <stp>1</stp>
        <tr r="G2703" s="3"/>
      </tp>
      <tp t="s">
        <v>公用事业</v>
        <stp/>
        <stp>EM_S_INFO_INDUSTRY_EM2016</stp>
        <stp>2</stp>
        <stp>600726.SH</stp>
        <stp>1</stp>
        <tr r="G2791" s="3"/>
      </tp>
      <tp t="s">
        <v>交通运输</v>
        <stp/>
        <stp>EM_S_INFO_INDUSTRY_EM2016</stp>
        <stp>2</stp>
        <stp>600026.SH</stp>
        <stp>1</stp>
        <tr r="G2208" s="3"/>
      </tp>
      <tp t="s">
        <v>钢铁</v>
        <stp/>
        <stp>EM_S_INFO_INDUSTRY_EM2016</stp>
        <stp>2</stp>
        <stp>600126.SH</stp>
        <stp>1</stp>
        <tr r="G2292" s="3"/>
      </tp>
      <tp t="s">
        <v>基础化工</v>
        <stp/>
        <stp>EM_S_INFO_INDUSTRY_EM2016</stp>
        <stp>2</stp>
        <stp>600226.SH</stp>
        <stp>1</stp>
        <tr r="G2378" s="3"/>
      </tp>
      <tp t="s">
        <v>建材</v>
        <stp/>
        <stp>EM_S_INFO_INDUSTRY_EM2016</stp>
        <stp>2</stp>
        <stp>600326.SH</stp>
        <stp>1</stp>
        <tr r="G2464" s="3"/>
      </tp>
      <tp t="s">
        <v>信息技术</v>
        <stp/>
        <stp>EM_S_INFO_INDUSTRY_EM2016</stp>
        <stp>2</stp>
        <stp>603927.SH</stp>
        <stp>1</stp>
        <tr r="G3641" s="3"/>
      </tp>
      <tp t="s">
        <v>有色金属</v>
        <stp/>
        <stp>EM_S_INFO_INDUSTRY_EM2016</stp>
        <stp>2</stp>
        <stp>603527.SH</stp>
        <stp>1</stp>
        <tr r="G3434" s="3"/>
      </tp>
      <tp t="s">
        <v>化石能源</v>
        <stp/>
        <stp>EM_S_INFO_INDUSTRY_EM2016</stp>
        <stp>2</stp>
        <stp>603727.SH</stp>
        <stp>1</stp>
        <tr r="G3543" s="3"/>
      </tp>
      <tp t="s">
        <v>食品饮料</v>
        <stp/>
        <stp>EM_S_INFO_INDUSTRY_EM2016</stp>
        <stp>2</stp>
        <stp>603027.SH</stp>
        <stp>1</stp>
        <tr r="G3216" s="3"/>
      </tp>
      <tp t="s">
        <v>医药生物</v>
        <stp/>
        <stp>EM_S_INFO_INDUSTRY_EM2016</stp>
        <stp>2</stp>
        <stp>603127.SH</stp>
        <stp>1</stp>
        <tr r="G3276" s="3"/>
      </tp>
      <tp t="s">
        <v>基础化工</v>
        <stp/>
        <stp>EM_S_INFO_INDUSTRY_EM2016</stp>
        <stp>2</stp>
        <stp>603227.SH</stp>
        <stp>1</stp>
        <tr r="G3322" s="3"/>
      </tp>
      <tp t="s">
        <v>电子设备</v>
        <stp/>
        <stp>EM_S_INFO_INDUSTRY_EM2016</stp>
        <stp>2</stp>
        <stp>603327.SH</stp>
        <stp>1</stp>
        <tr r="G3367" s="3"/>
      </tp>
      <tp t="s">
        <v>电气设备</v>
        <stp/>
        <stp>EM_S_INFO_INDUSTRY_EM2016</stp>
        <stp>2</stp>
        <stp>601727.SH</stp>
        <stp>1</stp>
        <tr r="G3133" s="3"/>
      </tp>
      <tp t="s">
        <v>交运设备</v>
        <stp/>
        <stp>EM_S_INFO_INDUSTRY_EM2016</stp>
        <stp>2</stp>
        <stp>601127.SH</stp>
        <stp>1</stp>
        <tr r="G3040" s="3"/>
      </tp>
      <tp t="s">
        <v>商贸零售</v>
        <stp/>
        <stp>EM_S_INFO_INDUSTRY_EM2016</stp>
        <stp>2</stp>
        <stp>600827.SH</stp>
        <stp>1</stp>
        <tr r="G2884" s="3"/>
      </tp>
      <tp t="s">
        <v>基础化工</v>
        <stp/>
        <stp>EM_S_INFO_INDUSTRY_EM2016</stp>
        <stp>2</stp>
        <stp>600527.SH</stp>
        <stp>1</stp>
        <tr r="G2615" s="3"/>
      </tp>
      <tp t="s">
        <v>基础化工</v>
        <stp/>
        <stp>EM_S_INFO_INDUSTRY_EM2016</stp>
        <stp>2</stp>
        <stp>600727.SH</stp>
        <stp>1</stp>
        <tr r="G2792" s="3"/>
      </tp>
      <tp t="s">
        <v>公用事业</v>
        <stp/>
        <stp>EM_S_INFO_INDUSTRY_EM2016</stp>
        <stp>2</stp>
        <stp>600027.SH</stp>
        <stp>1</stp>
        <tr r="G2209" s="3"/>
      </tp>
      <tp t="s">
        <v>农林牧渔</v>
        <stp/>
        <stp>EM_S_INFO_INDUSTRY_EM2016</stp>
        <stp>2</stp>
        <stp>600127.SH</stp>
        <stp>1</stp>
        <tr r="G2293" s="3"/>
      </tp>
      <tp t="s">
        <v>医药生物</v>
        <stp/>
        <stp>EM_S_INFO_INDUSTRY_EM2016</stp>
        <stp>2</stp>
        <stp>600227.SH</stp>
        <stp>1</stp>
        <tr r="G2379" s="3"/>
      </tp>
      <tp t="s">
        <v>交运设备</v>
        <stp/>
        <stp>EM_S_INFO_INDUSTRY_EM2016</stp>
        <stp>2</stp>
        <stp>600327.SH</stp>
        <stp>1</stp>
        <tr r="G2465" s="3"/>
      </tp>
      <tp t="s">
        <v>纺织服装</v>
        <stp/>
        <stp>EM_S_INFO_INDUSTRY_EM2016</stp>
        <stp>2</stp>
        <stp>600824.SH</stp>
        <stp>1</stp>
        <tr r="G2881" s="3"/>
      </tp>
      <tp t="s">
        <v>医药生物</v>
        <stp/>
        <stp>EM_S_INFO_INDUSTRY_EM2016</stp>
        <stp>2</stp>
        <stp>600624.SH</stp>
        <stp>1</stp>
        <tr r="G2702" s="3"/>
      </tp>
      <tp t="s">
        <v>房地产</v>
        <stp/>
        <stp>EM_S_INFO_INDUSTRY_EM2016</stp>
        <stp>2</stp>
        <stp>600724.SH</stp>
        <stp>1</stp>
        <tr r="G2789" s="3"/>
      </tp>
      <tp t="s">
        <v>文化传媒</v>
        <stp/>
        <stp>EM_S_INFO_INDUSTRY_EM2016</stp>
        <stp>2</stp>
        <stp>603825.SH</stp>
        <stp>1</stp>
        <tr r="G3586" s="3"/>
      </tp>
      <tp t="s">
        <v>基础化工</v>
        <stp/>
        <stp>EM_S_INFO_INDUSTRY_EM2016</stp>
        <stp>2</stp>
        <stp>603725.SH</stp>
        <stp>1</stp>
        <tr r="G3541" s="3"/>
      </tp>
      <tp t="s">
        <v>电子设备</v>
        <stp/>
        <stp>EM_S_INFO_INDUSTRY_EM2016</stp>
        <stp>2</stp>
        <stp>603025.SH</stp>
        <stp>1</stp>
        <tr r="G3214" s="3"/>
      </tp>
      <tp t="s">
        <v>基础化工</v>
        <stp/>
        <stp>EM_S_INFO_INDUSTRY_EM2016</stp>
        <stp>2</stp>
        <stp>603225.SH</stp>
        <stp>1</stp>
        <tr r="G3320" s="3"/>
      </tp>
      <tp t="s">
        <v>化石能源</v>
        <stp/>
        <stp>EM_S_INFO_INDUSTRY_EM2016</stp>
        <stp>2</stp>
        <stp>601225.SH</stp>
        <stp>1</stp>
        <tr r="G3065" s="3"/>
      </tp>
      <tp t="s">
        <v>文化传媒</v>
        <stp/>
        <stp>EM_S_INFO_INDUSTRY_EM2016</stp>
        <stp>2</stp>
        <stp>600825.SH</stp>
        <stp>1</stp>
        <tr r="G2882" s="3"/>
      </tp>
      <tp t="s">
        <v>建材</v>
        <stp/>
        <stp>EM_S_INFO_INDUSTRY_EM2016</stp>
        <stp>2</stp>
        <stp>600425.SH</stp>
        <stp>1</stp>
        <tr r="G2542" s="3"/>
      </tp>
      <tp t="s">
        <v>有色金属</v>
        <stp/>
        <stp>EM_S_INFO_INDUSTRY_EM2016</stp>
        <stp>2</stp>
        <stp>600525.SH</stp>
        <stp>1</stp>
        <tr r="G2613" s="3"/>
      </tp>
      <tp t="s">
        <v>化石能源</v>
        <stp/>
        <stp>EM_S_INFO_INDUSTRY_EM2016</stp>
        <stp>2</stp>
        <stp>600725.SH</stp>
        <stp>1</stp>
        <tr r="G2790" s="3"/>
      </tp>
      <tp t="s">
        <v>公用事业</v>
        <stp/>
        <stp>EM_S_INFO_INDUSTRY_EM2016</stp>
        <stp>2</stp>
        <stp>600025.SH</stp>
        <stp>1</stp>
        <tr r="G2207" s="3"/>
      </tp>
      <tp t="s">
        <v>交通运输</v>
        <stp/>
        <stp>EM_S_INFO_INDUSTRY_EM2016</stp>
        <stp>2</stp>
        <stp>600125.SH</stp>
        <stp>1</stp>
        <tr r="G2291" s="3"/>
      </tp>
      <tp t="s">
        <v>房地产</v>
        <stp/>
        <stp>EM_S_INFO_INDUSTRY_EM2016</stp>
        <stp>2</stp>
        <stp>600225.SH</stp>
        <stp>1</stp>
        <tr r="G2377" s="3"/>
      </tp>
      <tp t="s">
        <v>房地产</v>
        <stp/>
        <stp>EM_S_INFO_INDUSTRY_EM2016</stp>
        <stp>2</stp>
        <stp>600325.SH</stp>
        <stp>1</stp>
        <tr r="G2463" s="3"/>
      </tp>
      <tp t="s">
        <v>基础化工</v>
        <stp/>
        <stp>EM_S_INFO_INDUSTRY_EM2016</stp>
        <stp>2</stp>
        <stp>603822.SH</stp>
        <stp>1</stp>
        <tr r="G3584" s="3"/>
      </tp>
      <tp t="s">
        <v>交运设备</v>
        <stp/>
        <stp>EM_S_INFO_INDUSTRY_EM2016</stp>
        <stp>2</stp>
        <stp>603922.SH</stp>
        <stp>1</stp>
        <tr r="G3639" s="3"/>
      </tp>
      <tp t="s">
        <v>基础化工</v>
        <stp/>
        <stp>EM_S_INFO_INDUSTRY_EM2016</stp>
        <stp>2</stp>
        <stp>603722.SH</stp>
        <stp>1</stp>
        <tr r="G3540" s="3"/>
      </tp>
      <tp t="s">
        <v>轻工制造</v>
        <stp/>
        <stp>EM_S_INFO_INDUSTRY_EM2016</stp>
        <stp>2</stp>
        <stp>603022.SH</stp>
        <stp>1</stp>
        <tr r="G3212" s="3"/>
      </tp>
      <tp t="s">
        <v>医药生物</v>
        <stp/>
        <stp>EM_S_INFO_INDUSTRY_EM2016</stp>
        <stp>2</stp>
        <stp>603222.SH</stp>
        <stp>1</stp>
        <tr r="G3318" s="3"/>
      </tp>
      <tp t="s">
        <v>信息技术</v>
        <stp/>
        <stp>EM_S_INFO_INDUSTRY_EM2016</stp>
        <stp>2</stp>
        <stp>603322.SH</stp>
        <stp>1</stp>
        <tr r="G3364" s="3"/>
      </tp>
      <tp t="s">
        <v>电气设备</v>
        <stp/>
        <stp>EM_S_INFO_INDUSTRY_EM2016</stp>
        <stp>2</stp>
        <stp>601222.SH</stp>
        <stp>1</stp>
        <tr r="G3064" s="3"/>
      </tp>
      <tp t="s">
        <v>商贸零售</v>
        <stp/>
        <stp>EM_S_INFO_INDUSTRY_EM2016</stp>
        <stp>2</stp>
        <stp>600822.SH</stp>
        <stp>1</stp>
        <tr r="G2879" s="3"/>
      </tp>
      <tp t="s">
        <v>医药生物</v>
        <stp/>
        <stp>EM_S_INFO_INDUSTRY_EM2016</stp>
        <stp>2</stp>
        <stp>600422.SH</stp>
        <stp>1</stp>
        <tr r="G2540" s="3"/>
      </tp>
      <tp t="s">
        <v>信息技术</v>
        <stp/>
        <stp>EM_S_INFO_INDUSTRY_EM2016</stp>
        <stp>2</stp>
        <stp>600522.SH</stp>
        <stp>1</stp>
        <tr r="G2611" s="3"/>
      </tp>
      <tp t="s">
        <v>房地产</v>
        <stp/>
        <stp>EM_S_INFO_INDUSTRY_EM2016</stp>
        <stp>2</stp>
        <stp>600622.SH</stp>
        <stp>1</stp>
        <tr r="G2700" s="3"/>
      </tp>
      <tp t="s">
        <v>基础化工</v>
        <stp/>
        <stp>EM_S_INFO_INDUSTRY_EM2016</stp>
        <stp>2</stp>
        <stp>600722.SH</stp>
        <stp>1</stp>
        <tr r="G2787" s="3"/>
      </tp>
      <tp t="s">
        <v>钢铁</v>
        <stp/>
        <stp>EM_S_INFO_INDUSTRY_EM2016</stp>
        <stp>2</stp>
        <stp>600022.SH</stp>
        <stp>1</stp>
        <tr r="G2205" s="3"/>
      </tp>
      <tp t="s">
        <v>商贸零售</v>
        <stp/>
        <stp>EM_S_INFO_INDUSTRY_EM2016</stp>
        <stp>2</stp>
        <stp>600122.SH</stp>
        <stp>1</stp>
        <tr r="G2289" s="3"/>
      </tp>
      <tp t="s">
        <v>医药生物</v>
        <stp/>
        <stp>EM_S_INFO_INDUSTRY_EM2016</stp>
        <stp>2</stp>
        <stp>600222.SH</stp>
        <stp>1</stp>
        <tr r="G2375" s="3"/>
      </tp>
      <tp t="s">
        <v>房地产</v>
        <stp/>
        <stp>EM_S_INFO_INDUSTRY_EM2016</stp>
        <stp>2</stp>
        <stp>600322.SH</stp>
        <stp>1</stp>
        <tr r="G2461" s="3"/>
      </tp>
      <tp t="s">
        <v>基础化工</v>
        <stp/>
        <stp>EM_S_INFO_INDUSTRY_EM2016</stp>
        <stp>2</stp>
        <stp>603823.SH</stp>
        <stp>1</stp>
        <tr r="G3585" s="3"/>
      </tp>
      <tp t="s">
        <v>交运设备</v>
        <stp/>
        <stp>EM_S_INFO_INDUSTRY_EM2016</stp>
        <stp>2</stp>
        <stp>603023.SH</stp>
        <stp>1</stp>
        <tr r="G3213" s="3"/>
      </tp>
      <tp t="s">
        <v>商贸零售</v>
        <stp/>
        <stp>EM_S_INFO_INDUSTRY_EM2016</stp>
        <stp>2</stp>
        <stp>603123.SH</stp>
        <stp>1</stp>
        <tr r="G3274" s="3"/>
      </tp>
      <tp t="s">
        <v>交通运输</v>
        <stp/>
        <stp>EM_S_INFO_INDUSTRY_EM2016</stp>
        <stp>2</stp>
        <stp>603223.SH</stp>
        <stp>1</stp>
        <tr r="G3319" s="3"/>
      </tp>
      <tp t="s">
        <v>金融</v>
        <stp/>
        <stp>EM_S_INFO_INDUSTRY_EM2016</stp>
        <stp>2</stp>
        <stp>603323.SH</stp>
        <stp>1</stp>
        <tr r="G3365" s="3"/>
      </tp>
      <tp t="s">
        <v>房地产</v>
        <stp/>
        <stp>EM_S_INFO_INDUSTRY_EM2016</stp>
        <stp>2</stp>
        <stp>600823.SH</stp>
        <stp>1</stp>
        <tr r="G2880" s="3"/>
      </tp>
      <tp t="s">
        <v>基础化工</v>
        <stp/>
        <stp>EM_S_INFO_INDUSTRY_EM2016</stp>
        <stp>2</stp>
        <stp>600423.SH</stp>
        <stp>1</stp>
        <tr r="G2541" s="3"/>
      </tp>
      <tp t="s">
        <v>交运设备</v>
        <stp/>
        <stp>EM_S_INFO_INDUSTRY_EM2016</stp>
        <stp>2</stp>
        <stp>600523.SH</stp>
        <stp>1</stp>
        <tr r="G2612" s="3"/>
      </tp>
      <tp t="s">
        <v>基础化工</v>
        <stp/>
        <stp>EM_S_INFO_INDUSTRY_EM2016</stp>
        <stp>2</stp>
        <stp>600623.SH</stp>
        <stp>1</stp>
        <tr r="G2701" s="3"/>
      </tp>
      <tp t="s">
        <v>商贸零售</v>
        <stp/>
        <stp>EM_S_INFO_INDUSTRY_EM2016</stp>
        <stp>2</stp>
        <stp>600723.SH</stp>
        <stp>1</stp>
        <tr r="G2788" s="3"/>
      </tp>
      <tp t="s">
        <v>公用事业</v>
        <stp/>
        <stp>EM_S_INFO_INDUSTRY_EM2016</stp>
        <stp>2</stp>
        <stp>600023.SH</stp>
        <stp>1</stp>
        <tr r="G2206" s="3"/>
      </tp>
      <tp t="s">
        <v>化石能源</v>
        <stp/>
        <stp>EM_S_INFO_INDUSTRY_EM2016</stp>
        <stp>2</stp>
        <stp>600123.SH</stp>
        <stp>1</stp>
        <tr r="G2290" s="3"/>
      </tp>
      <tp t="s">
        <v>房地产</v>
        <stp/>
        <stp>EM_S_INFO_INDUSTRY_EM2016</stp>
        <stp>2</stp>
        <stp>600223.SH</stp>
        <stp>1</stp>
        <tr r="G2376" s="3"/>
      </tp>
      <tp t="s">
        <v>公用事业</v>
        <stp/>
        <stp>EM_S_INFO_INDUSTRY_EM2016</stp>
        <stp>2</stp>
        <stp>600323.SH</stp>
        <stp>1</stp>
        <tr r="G2462" s="3"/>
      </tp>
      <tp t="s">
        <v>电子设备</v>
        <stp/>
        <stp>EM_S_INFO_INDUSTRY_EM2016</stp>
        <stp>2</stp>
        <stp>603920.SH</stp>
        <stp>1</stp>
        <tr r="G3638" s="3"/>
      </tp>
      <tp t="s">
        <v>医药生物</v>
        <stp/>
        <stp>EM_S_INFO_INDUSTRY_EM2016</stp>
        <stp>2</stp>
        <stp>603520.SH</stp>
        <stp>1</stp>
        <tr r="G3433" s="3"/>
      </tp>
      <tp t="s">
        <v>食品饮料</v>
        <stp/>
        <stp>EM_S_INFO_INDUSTRY_EM2016</stp>
        <stp>2</stp>
        <stp>603020.SH</stp>
        <stp>1</stp>
        <tr r="G3210" s="3"/>
      </tp>
      <tp t="s">
        <v>信息技术</v>
        <stp/>
        <stp>EM_S_INFO_INDUSTRY_EM2016</stp>
        <stp>2</stp>
        <stp>603220.SH</stp>
        <stp>1</stp>
        <tr r="G3317" s="3"/>
      </tp>
      <tp t="s">
        <v>电气设备</v>
        <stp/>
        <stp>EM_S_INFO_INDUSTRY_EM2016</stp>
        <stp>2</stp>
        <stp>603320.SH</stp>
        <stp>1</stp>
        <tr r="G3362" s="3"/>
      </tp>
      <tp t="s">
        <v>有色金属</v>
        <stp/>
        <stp>EM_S_INFO_INDUSTRY_EM2016</stp>
        <stp>2</stp>
        <stp>601020.SH</stp>
        <stp>1</stp>
        <tr r="G3016" s="3"/>
      </tp>
      <tp t="s">
        <v>建筑</v>
        <stp/>
        <stp>EM_S_INFO_INDUSTRY_EM2016</stp>
        <stp>2</stp>
        <stp>600820.SH</stp>
        <stp>1</stp>
        <tr r="G2877" s="3"/>
      </tp>
      <tp t="s">
        <v>医药生物</v>
        <stp/>
        <stp>EM_S_INFO_INDUSTRY_EM2016</stp>
        <stp>2</stp>
        <stp>600420.SH</stp>
        <stp>1</stp>
        <tr r="G2538" s="3"/>
      </tp>
      <tp t="s">
        <v>机械设备</v>
        <stp/>
        <stp>EM_S_INFO_INDUSTRY_EM2016</stp>
        <stp>2</stp>
        <stp>600520.SH</stp>
        <stp>1</stp>
        <tr r="G2609" s="3"/>
      </tp>
      <tp t="s">
        <v>交通运输</v>
        <stp/>
        <stp>EM_S_INFO_INDUSTRY_EM2016</stp>
        <stp>2</stp>
        <stp>600620.SH</stp>
        <stp>1</stp>
        <tr r="G2698" s="3"/>
      </tp>
      <tp t="s">
        <v>建材</v>
        <stp/>
        <stp>EM_S_INFO_INDUSTRY_EM2016</stp>
        <stp>2</stp>
        <stp>600720.SH</stp>
        <stp>1</stp>
        <tr r="G2785" s="3"/>
      </tp>
      <tp t="s">
        <v>交通运输</v>
        <stp/>
        <stp>EM_S_INFO_INDUSTRY_EM2016</stp>
        <stp>2</stp>
        <stp>600020.SH</stp>
        <stp>1</stp>
        <tr r="G2203" s="3"/>
      </tp>
      <tp t="s">
        <v>金融</v>
        <stp/>
        <stp>EM_S_INFO_INDUSTRY_EM2016</stp>
        <stp>2</stp>
        <stp>600120.SH</stp>
        <stp>1</stp>
        <tr r="G2287" s="3"/>
      </tp>
      <tp t="s">
        <v>纺织服装</v>
        <stp/>
        <stp>EM_S_INFO_INDUSTRY_EM2016</stp>
        <stp>2</stp>
        <stp>600220.SH</stp>
        <stp>1</stp>
        <tr r="G2373" s="3"/>
      </tp>
      <tp t="s">
        <v>机械设备</v>
        <stp/>
        <stp>EM_S_INFO_INDUSTRY_EM2016</stp>
        <stp>2</stp>
        <stp>600320.SH</stp>
        <stp>1</stp>
        <tr r="G2459" s="3"/>
      </tp>
      <tp t="s">
        <v>有色金属</v>
        <stp/>
        <stp>EM_S_INFO_INDUSTRY_EM2016</stp>
        <stp>2</stp>
        <stp>688028.SH</stp>
        <stp>1</stp>
        <tr r="G3700" s="3"/>
      </tp>
      <tp t="s">
        <v>机械设备</v>
        <stp/>
        <stp>EM_S_INFO_INDUSTRY_EM2016</stp>
        <stp>2</stp>
        <stp>688128.SH</stp>
        <stp>1</stp>
        <tr r="G3716" s="3"/>
      </tp>
      <tp t="s">
        <v>信息技术</v>
        <stp/>
        <stp>EM_S_INFO_INDUSTRY_EM2016</stp>
        <stp>2</stp>
        <stp>603421.SH</stp>
        <stp>1</stp>
        <tr r="G3410" s="3"/>
      </tp>
      <tp t="s">
        <v>文化传媒</v>
        <stp/>
        <stp>EM_S_INFO_INDUSTRY_EM2016</stp>
        <stp>2</stp>
        <stp>603721.SH</stp>
        <stp>1</stp>
        <tr r="G3539" s="3"/>
      </tp>
      <tp t="s">
        <v>建材</v>
        <stp/>
        <stp>EM_S_INFO_INDUSTRY_EM2016</stp>
        <stp>2</stp>
        <stp>603021.SH</stp>
        <stp>1</stp>
        <tr r="G3211" s="3"/>
      </tp>
      <tp t="s">
        <v>交运设备</v>
        <stp/>
        <stp>EM_S_INFO_INDUSTRY_EM2016</stp>
        <stp>2</stp>
        <stp>603121.SH</stp>
        <stp>1</stp>
        <tr r="G3273" s="3"/>
      </tp>
      <tp t="s">
        <v>机械设备</v>
        <stp/>
        <stp>EM_S_INFO_INDUSTRY_EM2016</stp>
        <stp>2</stp>
        <stp>603321.SH</stp>
        <stp>1</stp>
        <tr r="G3363" s="3"/>
      </tp>
      <tp t="s">
        <v>交通运输</v>
        <stp/>
        <stp>EM_S_INFO_INDUSTRY_EM2016</stp>
        <stp>2</stp>
        <stp>601021.SH</stp>
        <stp>1</stp>
        <tr r="G3017" s="3"/>
      </tp>
      <tp t="s">
        <v>商贸零售</v>
        <stp/>
        <stp>EM_S_INFO_INDUSTRY_EM2016</stp>
        <stp>2</stp>
        <stp>600821.SH</stp>
        <stp>1</stp>
        <tr r="G2878" s="3"/>
      </tp>
      <tp t="s">
        <v>休闲、生活及专业服务</v>
        <stp/>
        <stp>EM_S_INFO_INDUSTRY_EM2016</stp>
        <stp>2</stp>
        <stp>600421.SH</stp>
        <stp>1</stp>
        <tr r="G2539" s="3"/>
      </tp>
      <tp t="s">
        <v>医药生物</v>
        <stp/>
        <stp>EM_S_INFO_INDUSTRY_EM2016</stp>
        <stp>2</stp>
        <stp>600521.SH</stp>
        <stp>1</stp>
        <tr r="G2610" s="3"/>
      </tp>
      <tp t="s">
        <v>金融</v>
        <stp/>
        <stp>EM_S_INFO_INDUSTRY_EM2016</stp>
        <stp>2</stp>
        <stp>600621.SH</stp>
        <stp>1</stp>
        <tr r="G2699" s="3"/>
      </tp>
      <tp t="s">
        <v>医药生物</v>
        <stp/>
        <stp>EM_S_INFO_INDUSTRY_EM2016</stp>
        <stp>2</stp>
        <stp>600721.SH</stp>
        <stp>1</stp>
        <tr r="G2786" s="3"/>
      </tp>
      <tp t="s">
        <v>公用事业</v>
        <stp/>
        <stp>EM_S_INFO_INDUSTRY_EM2016</stp>
        <stp>2</stp>
        <stp>600021.SH</stp>
        <stp>1</stp>
        <tr r="G2204" s="3"/>
      </tp>
      <tp t="s">
        <v>化石能源</v>
        <stp/>
        <stp>EM_S_INFO_INDUSTRY_EM2016</stp>
        <stp>2</stp>
        <stp>600121.SH</stp>
        <stp>1</stp>
        <tr r="G2288" s="3"/>
      </tp>
      <tp t="s">
        <v>交通运输</v>
        <stp/>
        <stp>EM_S_INFO_INDUSTRY_EM2016</stp>
        <stp>2</stp>
        <stp>600221.SH</stp>
        <stp>1</stp>
        <tr r="G2374" s="3"/>
      </tp>
      <tp t="s">
        <v>建材</v>
        <stp/>
        <stp>EM_S_INFO_INDUSTRY_EM2016</stp>
        <stp>2</stp>
        <stp>600321.SH</stp>
        <stp>1</stp>
        <tr r="G2460" s="3"/>
      </tp>
      <tp t="s">
        <v>医药生物</v>
        <stp/>
        <stp>EM_S_INFO_INDUSTRY_EM2016</stp>
        <stp>2</stp>
        <stp>688029.SH</stp>
        <stp>1</stp>
        <tr r="G3701" s="3"/>
      </tp>
      <tp t="s">
        <v>医药生物</v>
        <stp/>
        <stp>EM_S_INFO_INDUSTRY_EM2016</stp>
        <stp>2</stp>
        <stp>688016.SH</stp>
        <stp>1</stp>
        <tr r="G3692" s="3"/>
      </tp>
      <tp t="s">
        <v>基础化工</v>
        <stp/>
        <stp>EM_S_INFO_INDUSTRY_EM2016</stp>
        <stp>2</stp>
        <stp>688116.SH</stp>
        <stp>1</stp>
        <tr r="G3714" s="3"/>
      </tp>
      <tp t="s">
        <v>交运设备</v>
        <stp/>
        <stp>EM_S_INFO_INDUSTRY_EM2016</stp>
        <stp>2</stp>
        <stp>688015.SH</stp>
        <stp>1</stp>
        <tr r="G3691" s="3"/>
      </tp>
      <tp t="s">
        <v>电子设备</v>
        <stp/>
        <stp>EM_S_INFO_INDUSTRY_EM2016</stp>
        <stp>2</stp>
        <stp>688012.SH</stp>
        <stp>1</stp>
        <tr r="G3690" s="3"/>
      </tp>
      <tp t="s">
        <v>轻工制造</v>
        <stp/>
        <stp>EM_S_INFO_INDUSTRY_EM2016</stp>
        <stp>2</stp>
        <stp>603818.SH</stp>
        <stp>1</stp>
        <tr r="G3582" s="3"/>
      </tp>
      <tp t="s">
        <v>信息技术</v>
        <stp/>
        <stp>EM_S_INFO_INDUSTRY_EM2016</stp>
        <stp>2</stp>
        <stp>603918.SH</stp>
        <stp>1</stp>
        <tr r="G3636" s="3"/>
      </tp>
      <tp t="s">
        <v>纺织服装</v>
        <stp/>
        <stp>EM_S_INFO_INDUSTRY_EM2016</stp>
        <stp>2</stp>
        <stp>603518.SH</stp>
        <stp>1</stp>
        <tr r="G3431" s="3"/>
      </tp>
      <tp t="s">
        <v>电气设备</v>
        <stp/>
        <stp>EM_S_INFO_INDUSTRY_EM2016</stp>
        <stp>2</stp>
        <stp>603618.SH</stp>
        <stp>1</stp>
        <tr r="G3481" s="3"/>
      </tp>
      <tp t="s">
        <v>农林牧渔</v>
        <stp/>
        <stp>EM_S_INFO_INDUSTRY_EM2016</stp>
        <stp>2</stp>
        <stp>603718.SH</stp>
        <stp>1</stp>
        <tr r="G3538" s="3"/>
      </tp>
      <tp t="s">
        <v>休闲、生活及专业服务</v>
        <stp/>
        <stp>EM_S_INFO_INDUSTRY_EM2016</stp>
        <stp>2</stp>
        <stp>603018.SH</stp>
        <stp>1</stp>
        <tr r="G3208" s="3"/>
      </tp>
      <tp t="s">
        <v>信息技术</v>
        <stp/>
        <stp>EM_S_INFO_INDUSTRY_EM2016</stp>
        <stp>2</stp>
        <stp>603118.SH</stp>
        <stp>1</stp>
        <tr r="G3272" s="3"/>
      </tp>
      <tp t="s">
        <v>电气设备</v>
        <stp/>
        <stp>EM_S_INFO_INDUSTRY_EM2016</stp>
        <stp>2</stp>
        <stp>603218.SH</stp>
        <stp>1</stp>
        <tr r="G3316" s="3"/>
      </tp>
      <tp t="s">
        <v>机械设备</v>
        <stp/>
        <stp>EM_S_INFO_INDUSTRY_EM2016</stp>
        <stp>2</stp>
        <stp>603318.SH</stp>
        <stp>1</stp>
        <tr r="G3360" s="3"/>
      </tp>
      <tp t="s">
        <v>金融</v>
        <stp/>
        <stp>EM_S_INFO_INDUSTRY_EM2016</stp>
        <stp>2</stp>
        <stp>601818.SH</stp>
        <stp>1</stp>
        <tr r="G3144" s="3"/>
      </tp>
      <tp t="s">
        <v>化石能源</v>
        <stp/>
        <stp>EM_S_INFO_INDUSTRY_EM2016</stp>
        <stp>2</stp>
        <stp>601918.SH</stp>
        <stp>1</stp>
        <tr r="G3168" s="3"/>
      </tp>
      <tp t="s">
        <v>交通运输</v>
        <stp/>
        <stp>EM_S_INFO_INDUSTRY_EM2016</stp>
        <stp>2</stp>
        <stp>601518.SH</stp>
        <stp>1</stp>
        <tr r="G3096" s="3"/>
      </tp>
      <tp t="s">
        <v>建筑</v>
        <stp/>
        <stp>EM_S_INFO_INDUSTRY_EM2016</stp>
        <stp>2</stp>
        <stp>601618.SH</stp>
        <stp>1</stp>
        <tr r="G3116" s="3"/>
      </tp>
      <tp t="s">
        <v>纺织服装</v>
        <stp/>
        <stp>EM_S_INFO_INDUSTRY_EM2016</stp>
        <stp>2</stp>
        <stp>601718.SH</stp>
        <stp>1</stp>
        <tr r="G3132" s="3"/>
      </tp>
      <tp t="s">
        <v>交通运输</v>
        <stp/>
        <stp>EM_S_INFO_INDUSTRY_EM2016</stp>
        <stp>2</stp>
        <stp>601018.SH</stp>
        <stp>1</stp>
        <tr r="G3014" s="3"/>
      </tp>
      <tp t="s">
        <v>农林牧渔</v>
        <stp/>
        <stp>EM_S_INFO_INDUSTRY_EM2016</stp>
        <stp>2</stp>
        <stp>601118.SH</stp>
        <stp>1</stp>
        <tr r="G3038" s="3"/>
      </tp>
      <tp t="s">
        <v>电气设备</v>
        <stp/>
        <stp>EM_S_INFO_INDUSTRY_EM2016</stp>
        <stp>2</stp>
        <stp>601218.SH</stp>
        <stp>1</stp>
        <tr r="G3063" s="3"/>
      </tp>
      <tp t="s">
        <v>金融</v>
        <stp/>
        <stp>EM_S_INFO_INDUSTRY_EM2016</stp>
        <stp>2</stp>
        <stp>601318.SH</stp>
        <stp>1</stp>
        <tr r="G3077" s="3"/>
      </tp>
      <tp t="s">
        <v>轻工制造</v>
        <stp/>
        <stp>EM_S_INFO_INDUSTRY_EM2016</stp>
        <stp>2</stp>
        <stp>600818.SH</stp>
        <stp>1</stp>
        <tr r="G2875" s="3"/>
      </tp>
      <tp t="s">
        <v>交运设备</v>
        <stp/>
        <stp>EM_S_INFO_INDUSTRY_EM2016</stp>
        <stp>2</stp>
        <stp>600418.SH</stp>
        <stp>1</stp>
        <tr r="G2536" s="3"/>
      </tp>
      <tp t="s">
        <v>医药生物</v>
        <stp/>
        <stp>EM_S_INFO_INDUSTRY_EM2016</stp>
        <stp>2</stp>
        <stp>600518.SH</stp>
        <stp>1</stp>
        <tr r="G2607" s="3"/>
      </tp>
      <tp t="s">
        <v>基础化工</v>
        <stp/>
        <stp>EM_S_INFO_INDUSTRY_EM2016</stp>
        <stp>2</stp>
        <stp>600618.SH</stp>
        <stp>1</stp>
        <tr r="G2696" s="3"/>
      </tp>
      <tp t="s">
        <v>信息技术</v>
        <stp/>
        <stp>EM_S_INFO_INDUSTRY_EM2016</stp>
        <stp>2</stp>
        <stp>600718.SH</stp>
        <stp>1</stp>
        <tr r="G2783" s="3"/>
      </tp>
      <tp t="s">
        <v>交通运输</v>
        <stp/>
        <stp>EM_S_INFO_INDUSTRY_EM2016</stp>
        <stp>2</stp>
        <stp>600018.SH</stp>
        <stp>1</stp>
        <tr r="G2201" s="3"/>
      </tp>
      <tp t="s">
        <v>信息技术</v>
        <stp/>
        <stp>EM_S_INFO_INDUSTRY_EM2016</stp>
        <stp>2</stp>
        <stp>600118.SH</stp>
        <stp>1</stp>
        <tr r="G2285" s="3"/>
      </tp>
      <tp t="s">
        <v>机械设备</v>
        <stp/>
        <stp>EM_S_INFO_INDUSTRY_EM2016</stp>
        <stp>2</stp>
        <stp>600218.SH</stp>
        <stp>1</stp>
        <tr r="G2371" s="3"/>
      </tp>
      <tp t="s">
        <v>金融</v>
        <stp/>
        <stp>EM_S_INFO_INDUSTRY_EM2016</stp>
        <stp>2</stp>
        <stp>600318.SH</stp>
        <stp>1</stp>
        <tr r="G2457" s="3"/>
      </tp>
      <tp t="s">
        <v>电子设备</v>
        <stp/>
        <stp>EM_S_INFO_INDUSTRY_EM2016</stp>
        <stp>2</stp>
        <stp>688010.SH</stp>
        <stp>1</stp>
        <tr r="G3688" s="3"/>
      </tp>
      <tp t="s">
        <v>电气设备</v>
        <stp/>
        <stp>EM_S_INFO_INDUSTRY_EM2016</stp>
        <stp>2</stp>
        <stp>603819.SH</stp>
        <stp>1</stp>
        <tr r="G3583" s="3"/>
      </tp>
      <tp t="s">
        <v>食品饮料</v>
        <stp/>
        <stp>EM_S_INFO_INDUSTRY_EM2016</stp>
        <stp>2</stp>
        <stp>603919.SH</stp>
        <stp>1</stp>
        <tr r="G3637" s="3"/>
      </tp>
      <tp t="s">
        <v>基础化工</v>
        <stp/>
        <stp>EM_S_INFO_INDUSTRY_EM2016</stp>
        <stp>2</stp>
        <stp>603519.SH</stp>
        <stp>1</stp>
        <tr r="G3432" s="3"/>
      </tp>
      <tp t="s">
        <v>化石能源</v>
        <stp/>
        <stp>EM_S_INFO_INDUSTRY_EM2016</stp>
        <stp>2</stp>
        <stp>603619.SH</stp>
        <stp>1</stp>
        <tr r="G3482" s="3"/>
      </tp>
      <tp t="s">
        <v>信息技术</v>
        <stp/>
        <stp>EM_S_INFO_INDUSTRY_EM2016</stp>
        <stp>2</stp>
        <stp>603019.SH</stp>
        <stp>1</stp>
        <tr r="G3209" s="3"/>
      </tp>
      <tp t="s">
        <v>交运设备</v>
        <stp/>
        <stp>EM_S_INFO_INDUSTRY_EM2016</stp>
        <stp>2</stp>
        <stp>603319.SH</stp>
        <stp>1</stp>
        <tr r="G3361" s="3"/>
      </tp>
      <tp t="s">
        <v>交通运输</v>
        <stp/>
        <stp>EM_S_INFO_INDUSTRY_EM2016</stp>
        <stp>2</stp>
        <stp>601919.SH</stp>
        <stp>1</stp>
        <tr r="G3169" s="3"/>
      </tp>
      <tp t="s">
        <v>信息技术</v>
        <stp/>
        <stp>EM_S_INFO_INDUSTRY_EM2016</stp>
        <stp>2</stp>
        <stp>601519.SH</stp>
        <stp>1</stp>
        <tr r="G3097" s="3"/>
      </tp>
      <tp t="s">
        <v>公用事业</v>
        <stp/>
        <stp>EM_S_INFO_INDUSTRY_EM2016</stp>
        <stp>2</stp>
        <stp>601619.SH</stp>
        <stp>1</stp>
        <tr r="G3117" s="3"/>
      </tp>
      <tp t="s">
        <v>文化传媒</v>
        <stp/>
        <stp>EM_S_INFO_INDUSTRY_EM2016</stp>
        <stp>2</stp>
        <stp>601019.SH</stp>
        <stp>1</stp>
        <tr r="G3015" s="3"/>
      </tp>
      <tp t="s">
        <v>金融</v>
        <stp/>
        <stp>EM_S_INFO_INDUSTRY_EM2016</stp>
        <stp>2</stp>
        <stp>601319.SH</stp>
        <stp>1</stp>
        <tr r="G3078" s="3"/>
      </tp>
      <tp t="s">
        <v>建材</v>
        <stp/>
        <stp>EM_S_INFO_INDUSTRY_EM2016</stp>
        <stp>2</stp>
        <stp>600819.SH</stp>
        <stp>1</stp>
        <tr r="G2876" s="3"/>
      </tp>
      <tp t="s">
        <v>金融</v>
        <stp/>
        <stp>EM_S_INFO_INDUSTRY_EM2016</stp>
        <stp>2</stp>
        <stp>600919.SH</stp>
        <stp>1</stp>
        <tr r="G2956" s="3"/>
      </tp>
      <tp t="s">
        <v>食品饮料</v>
        <stp/>
        <stp>EM_S_INFO_INDUSTRY_EM2016</stp>
        <stp>2</stp>
        <stp>600419.SH</stp>
        <stp>1</stp>
        <tr r="G2537" s="3"/>
      </tp>
      <tp t="s">
        <v>食品饮料</v>
        <stp/>
        <stp>EM_S_INFO_INDUSTRY_EM2016</stp>
        <stp>2</stp>
        <stp>600519.SH</stp>
        <stp>1</stp>
        <tr r="G2608" s="3"/>
      </tp>
      <tp t="s">
        <v>机械设备</v>
        <stp/>
        <stp>EM_S_INFO_INDUSTRY_EM2016</stp>
        <stp>2</stp>
        <stp>600619.SH</stp>
        <stp>1</stp>
        <tr r="G2697" s="3"/>
      </tp>
      <tp t="s">
        <v>公用事业</v>
        <stp/>
        <stp>EM_S_INFO_INDUSTRY_EM2016</stp>
        <stp>2</stp>
        <stp>600719.SH</stp>
        <stp>1</stp>
        <tr r="G2784" s="3"/>
      </tp>
      <tp t="s">
        <v>钢铁</v>
        <stp/>
        <stp>EM_S_INFO_INDUSTRY_EM2016</stp>
        <stp>2</stp>
        <stp>600019.SH</stp>
        <stp>1</stp>
        <tr r="G2202" s="3"/>
      </tp>
      <tp t="s">
        <v>交通运输</v>
        <stp/>
        <stp>EM_S_INFO_INDUSTRY_EM2016</stp>
        <stp>2</stp>
        <stp>600119.SH</stp>
        <stp>1</stp>
        <tr r="G2286" s="3"/>
      </tp>
      <tp t="s">
        <v>有色金属</v>
        <stp/>
        <stp>EM_S_INFO_INDUSTRY_EM2016</stp>
        <stp>2</stp>
        <stp>600219.SH</stp>
        <stp>1</stp>
        <tr r="G2372" s="3"/>
      </tp>
      <tp t="s">
        <v>基础化工</v>
        <stp/>
        <stp>EM_S_INFO_INDUSTRY_EM2016</stp>
        <stp>2</stp>
        <stp>600319.SH</stp>
        <stp>1</stp>
        <tr r="G2458" s="3"/>
      </tp>
      <tp t="s">
        <v>电子设备</v>
        <stp/>
        <stp>EM_S_INFO_INDUSTRY_EM2016</stp>
        <stp>2</stp>
        <stp>688011.SH</stp>
        <stp>1</stp>
        <tr r="G3689" s="3"/>
      </tp>
      <tp t="s">
        <v>信息技术</v>
        <stp/>
        <stp>EM_S_INFO_INDUSTRY_EM2016</stp>
        <stp>2</stp>
        <stp>688111.SH</stp>
        <stp>1</stp>
        <tr r="G3713" s="3"/>
      </tp>
      <tp t="s">
        <v>轻工制造</v>
        <stp/>
        <stp>EM_S_INFO_INDUSTRY_EM2016</stp>
        <stp>2</stp>
        <stp>603816.SH</stp>
        <stp>1</stp>
        <tr r="G3580" s="3"/>
      </tp>
      <tp t="s">
        <v>基础化工</v>
        <stp/>
        <stp>EM_S_INFO_INDUSTRY_EM2016</stp>
        <stp>2</stp>
        <stp>603916.SH</stp>
        <stp>1</stp>
        <tr r="G3634" s="3"/>
      </tp>
      <tp t="s">
        <v>电气设备</v>
        <stp/>
        <stp>EM_S_INFO_INDUSTRY_EM2016</stp>
        <stp>2</stp>
        <stp>603416.SH</stp>
        <stp>1</stp>
        <tr r="G3409" s="3"/>
      </tp>
      <tp t="s">
        <v>信息技术</v>
        <stp/>
        <stp>EM_S_INFO_INDUSTRY_EM2016</stp>
        <stp>2</stp>
        <stp>603516.SH</stp>
        <stp>1</stp>
        <tr r="G3429" s="3"/>
      </tp>
      <tp t="s">
        <v>建材</v>
        <stp/>
        <stp>EM_S_INFO_INDUSTRY_EM2016</stp>
        <stp>2</stp>
        <stp>603616.SH</stp>
        <stp>1</stp>
        <tr r="G3479" s="3"/>
      </tp>
      <tp t="s">
        <v>医药生物</v>
        <stp/>
        <stp>EM_S_INFO_INDUSTRY_EM2016</stp>
        <stp>2</stp>
        <stp>603716.SH</stp>
        <stp>1</stp>
        <tr r="G3536" s="3"/>
      </tp>
      <tp t="s">
        <v>电气设备</v>
        <stp/>
        <stp>EM_S_INFO_INDUSTRY_EM2016</stp>
        <stp>2</stp>
        <stp>603016.SH</stp>
        <stp>1</stp>
        <tr r="G3206" s="3"/>
      </tp>
      <tp t="s">
        <v>纺织服装</v>
        <stp/>
        <stp>EM_S_INFO_INDUSTRY_EM2016</stp>
        <stp>2</stp>
        <stp>603116.SH</stp>
        <stp>1</stp>
        <tr r="G3270" s="3"/>
      </tp>
      <tp t="s">
        <v>建筑</v>
        <stp/>
        <stp>EM_S_INFO_INDUSTRY_EM2016</stp>
        <stp>2</stp>
        <stp>603316.SH</stp>
        <stp>1</stp>
        <tr r="G3358" s="3"/>
      </tp>
      <tp t="s">
        <v>金融</v>
        <stp/>
        <stp>EM_S_INFO_INDUSTRY_EM2016</stp>
        <stp>2</stp>
        <stp>601916.SH</stp>
        <stp>1</stp>
        <tr r="G3167" s="3"/>
      </tp>
      <tp t="s">
        <v>电气设备</v>
        <stp/>
        <stp>EM_S_INFO_INDUSTRY_EM2016</stp>
        <stp>2</stp>
        <stp>601616.SH</stp>
        <stp>1</stp>
        <tr r="G3115" s="3"/>
      </tp>
      <tp t="s">
        <v>公用事业</v>
        <stp/>
        <stp>EM_S_INFO_INDUSTRY_EM2016</stp>
        <stp>2</stp>
        <stp>601016.SH</stp>
        <stp>1</stp>
        <tr r="G3013" s="3"/>
      </tp>
      <tp t="s">
        <v>商贸零售</v>
        <stp/>
        <stp>EM_S_INFO_INDUSTRY_EM2016</stp>
        <stp>2</stp>
        <stp>601116.SH</stp>
        <stp>1</stp>
        <tr r="G3036" s="3"/>
      </tp>
      <tp t="s">
        <v>基础化工</v>
        <stp/>
        <stp>EM_S_INFO_INDUSTRY_EM2016</stp>
        <stp>2</stp>
        <stp>601216.SH</stp>
        <stp>1</stp>
        <tr r="G3062" s="3"/>
      </tp>
      <tp t="s">
        <v>金融</v>
        <stp/>
        <stp>EM_S_INFO_INDUSTRY_EM2016</stp>
        <stp>2</stp>
        <stp>600816.SH</stp>
        <stp>1</stp>
        <tr r="G2873" s="3"/>
      </tp>
      <tp t="s">
        <v>商贸零售</v>
        <stp/>
        <stp>EM_S_INFO_INDUSTRY_EM2016</stp>
        <stp>2</stp>
        <stp>600416.SH</stp>
        <stp>1</stp>
        <tr r="G2535" s="3"/>
      </tp>
      <tp t="s">
        <v>有色金属</v>
        <stp/>
        <stp>EM_S_INFO_INDUSTRY_EM2016</stp>
        <stp>2</stp>
        <stp>600516.SH</stp>
        <stp>1</stp>
        <tr r="G2605" s="3"/>
      </tp>
      <tp t="s">
        <v>食品饮料</v>
        <stp/>
        <stp>EM_S_INFO_INDUSTRY_EM2016</stp>
        <stp>2</stp>
        <stp>600616.SH</stp>
        <stp>1</stp>
        <tr r="G2694" s="3"/>
      </tp>
      <tp t="s">
        <v>房地产</v>
        <stp/>
        <stp>EM_S_INFO_INDUSTRY_EM2016</stp>
        <stp>2</stp>
        <stp>600716.SH</stp>
        <stp>1</stp>
        <tr r="G2781" s="3"/>
      </tp>
      <tp t="s">
        <v>金融</v>
        <stp/>
        <stp>EM_S_INFO_INDUSTRY_EM2016</stp>
        <stp>2</stp>
        <stp>600016.SH</stp>
        <stp>1</stp>
        <tr r="G2199" s="3"/>
      </tp>
      <tp t="s">
        <v>公用事业</v>
        <stp/>
        <stp>EM_S_INFO_INDUSTRY_EM2016</stp>
        <stp>2</stp>
        <stp>600116.SH</stp>
        <stp>1</stp>
        <tr r="G2283" s="3"/>
      </tp>
      <tp t="s">
        <v>医药生物</v>
        <stp/>
        <stp>EM_S_INFO_INDUSTRY_EM2016</stp>
        <stp>2</stp>
        <stp>600216.SH</stp>
        <stp>1</stp>
        <tr r="G2369" s="3"/>
      </tp>
      <tp t="s">
        <v>国防与装备</v>
        <stp/>
        <stp>EM_S_INFO_INDUSTRY_EM2016</stp>
        <stp>2</stp>
        <stp>600316.SH</stp>
        <stp>1</stp>
        <tr r="G2455" s="3"/>
      </tp>
      <tp t="s">
        <v>公用事业</v>
        <stp/>
        <stp>EM_S_INFO_INDUSTRY_EM2016</stp>
        <stp>2</stp>
        <stp>603817.SH</stp>
        <stp>1</stp>
        <tr r="G3581" s="3"/>
      </tp>
      <tp t="s">
        <v>交运设备</v>
        <stp/>
        <stp>EM_S_INFO_INDUSTRY_EM2016</stp>
        <stp>2</stp>
        <stp>603917.SH</stp>
        <stp>1</stp>
        <tr r="G3635" s="3"/>
      </tp>
      <tp t="s">
        <v>食品饮料</v>
        <stp/>
        <stp>EM_S_INFO_INDUSTRY_EM2016</stp>
        <stp>2</stp>
        <stp>603517.SH</stp>
        <stp>1</stp>
        <tr r="G3430" s="3"/>
      </tp>
      <tp t="s">
        <v>机械设备</v>
        <stp/>
        <stp>EM_S_INFO_INDUSTRY_EM2016</stp>
        <stp>2</stp>
        <stp>603617.SH</stp>
        <stp>1</stp>
        <tr r="G3480" s="3"/>
      </tp>
      <tp t="s">
        <v>建筑</v>
        <stp/>
        <stp>EM_S_INFO_INDUSTRY_EM2016</stp>
        <stp>2</stp>
        <stp>603717.SH</stp>
        <stp>1</stp>
        <tr r="G3537" s="3"/>
      </tp>
      <tp t="s">
        <v>建筑</v>
        <stp/>
        <stp>EM_S_INFO_INDUSTRY_EM2016</stp>
        <stp>2</stp>
        <stp>603017.SH</stp>
        <stp>1</stp>
        <tr r="G3207" s="3"/>
      </tp>
      <tp t="s">
        <v>交通运输</v>
        <stp/>
        <stp>EM_S_INFO_INDUSTRY_EM2016</stp>
        <stp>2</stp>
        <stp>603117.SH</stp>
        <stp>1</stp>
        <tr r="G3271" s="3"/>
      </tp>
      <tp t="s">
        <v>基础化工</v>
        <stp/>
        <stp>EM_S_INFO_INDUSTRY_EM2016</stp>
        <stp>2</stp>
        <stp>603217.SH</stp>
        <stp>1</stp>
        <tr r="G3315" s="3"/>
      </tp>
      <tp t="s">
        <v>食品饮料</v>
        <stp/>
        <stp>EM_S_INFO_INDUSTRY_EM2016</stp>
        <stp>2</stp>
        <stp>603317.SH</stp>
        <stp>1</stp>
        <tr r="G3359" s="3"/>
      </tp>
      <tp t="s">
        <v>交运设备</v>
        <stp/>
        <stp>EM_S_INFO_INDUSTRY_EM2016</stp>
        <stp>2</stp>
        <stp>601717.SH</stp>
        <stp>1</stp>
        <tr r="G3131" s="3"/>
      </tp>
      <tp t="s">
        <v>建筑</v>
        <stp/>
        <stp>EM_S_INFO_INDUSTRY_EM2016</stp>
        <stp>2</stp>
        <stp>601117.SH</stp>
        <stp>1</stp>
        <tr r="G3037" s="3"/>
      </tp>
      <tp t="s">
        <v>商贸零售</v>
        <stp/>
        <stp>EM_S_INFO_INDUSTRY_EM2016</stp>
        <stp>2</stp>
        <stp>600817.SH</stp>
        <stp>1</stp>
        <tr r="G2874" s="3"/>
      </tp>
      <tp t="s">
        <v>公用事业</v>
        <stp/>
        <stp>EM_S_INFO_INDUSTRY_EM2016</stp>
        <stp>2</stp>
        <stp>600917.SH</stp>
        <stp>1</stp>
        <tr r="G2955" s="3"/>
      </tp>
      <tp t="s">
        <v>电气设备</v>
        <stp/>
        <stp>EM_S_INFO_INDUSTRY_EM2016</stp>
        <stp>2</stp>
        <stp>600517.SH</stp>
        <stp>1</stp>
        <tr r="G2606" s="3"/>
      </tp>
      <tp t="s">
        <v>公用事业</v>
        <stp/>
        <stp>EM_S_INFO_INDUSTRY_EM2016</stp>
        <stp>2</stp>
        <stp>600617.SH</stp>
        <stp>1</stp>
        <tr r="G2695" s="3"/>
      </tp>
      <tp t="s">
        <v>交通运输</v>
        <stp/>
        <stp>EM_S_INFO_INDUSTRY_EM2016</stp>
        <stp>2</stp>
        <stp>600717.SH</stp>
        <stp>1</stp>
        <tr r="G2782" s="3"/>
      </tp>
      <tp t="s">
        <v>交通运输</v>
        <stp/>
        <stp>EM_S_INFO_INDUSTRY_EM2016</stp>
        <stp>2</stp>
        <stp>600017.SH</stp>
        <stp>1</stp>
        <tr r="G2200" s="3"/>
      </tp>
      <tp t="s">
        <v>钢铁</v>
        <stp/>
        <stp>EM_S_INFO_INDUSTRY_EM2016</stp>
        <stp>2</stp>
        <stp>600117.SH</stp>
        <stp>1</stp>
        <tr r="G2284" s="3"/>
      </tp>
      <tp t="s">
        <v>公用事业</v>
        <stp/>
        <stp>EM_S_INFO_INDUSTRY_EM2016</stp>
        <stp>2</stp>
        <stp>600217.SH</stp>
        <stp>1</stp>
        <tr r="G2370" s="3"/>
      </tp>
      <tp t="s">
        <v>交通运输</v>
        <stp/>
        <stp>EM_S_INFO_INDUSTRY_EM2016</stp>
        <stp>2</stp>
        <stp>600317.SH</stp>
        <stp>1</stp>
        <tr r="G2456" s="3"/>
      </tp>
      <tp t="s">
        <v>商贸零售</v>
        <stp/>
        <stp>EM_S_INFO_INDUSTRY_EM2016</stp>
        <stp>2</stp>
        <stp>603214.SH</stp>
        <stp>1</stp>
        <tr r="G3314" s="3"/>
      </tp>
      <tp t="s">
        <v>商贸零售</v>
        <stp/>
        <stp>EM_S_INFO_INDUSTRY_EM2016</stp>
        <stp>2</stp>
        <stp>600814.SH</stp>
        <stp>1</stp>
        <tr r="G2871" s="3"/>
      </tp>
      <tp t="s">
        <v>有色金属</v>
        <stp/>
        <stp>EM_S_INFO_INDUSTRY_EM2016</stp>
        <stp>2</stp>
        <stp>600614.SH</stp>
        <stp>1</stp>
        <tr r="G2692" s="3"/>
      </tp>
      <tp t="s">
        <v>基础化工</v>
        <stp/>
        <stp>EM_S_INFO_INDUSTRY_EM2016</stp>
        <stp>2</stp>
        <stp>600714.SH</stp>
        <stp>1</stp>
        <tr r="G2779" s="3"/>
      </tp>
      <tp t="s">
        <v>机械设备</v>
        <stp/>
        <stp>EM_S_INFO_INDUSTRY_EM2016</stp>
        <stp>2</stp>
        <stp>600114.SH</stp>
        <stp>1</stp>
        <tr r="G2281" s="3"/>
      </tp>
      <tp t="s">
        <v>建筑</v>
        <stp/>
        <stp>EM_S_INFO_INDUSTRY_EM2016</stp>
        <stp>2</stp>
        <stp>603815.SH</stp>
        <stp>1</stp>
        <tr r="G3579" s="3"/>
      </tp>
      <tp t="s">
        <v>机械设备</v>
        <stp/>
        <stp>EM_S_INFO_INDUSTRY_EM2016</stp>
        <stp>2</stp>
        <stp>603915.SH</stp>
        <stp>1</stp>
        <tr r="G3633" s="3"/>
      </tp>
      <tp t="s">
        <v>家电</v>
        <stp/>
        <stp>EM_S_INFO_INDUSTRY_EM2016</stp>
        <stp>2</stp>
        <stp>603515.SH</stp>
        <stp>1</stp>
        <tr r="G3428" s="3"/>
      </tp>
      <tp t="s">
        <v>基础化工</v>
        <stp/>
        <stp>EM_S_INFO_INDUSTRY_EM2016</stp>
        <stp>2</stp>
        <stp>603615.SH</stp>
        <stp>1</stp>
        <tr r="G3478" s="3"/>
      </tp>
      <tp t="s">
        <v>机械设备</v>
        <stp/>
        <stp>EM_S_INFO_INDUSTRY_EM2016</stp>
        <stp>2</stp>
        <stp>603015.SH</stp>
        <stp>1</stp>
        <tr r="G3205" s="3"/>
      </tp>
      <tp t="s">
        <v>有色金属</v>
        <stp/>
        <stp>EM_S_INFO_INDUSTRY_EM2016</stp>
        <stp>2</stp>
        <stp>603115.SH</stp>
        <stp>1</stp>
        <tr r="G3269" s="3"/>
      </tp>
      <tp t="s">
        <v>机械设备</v>
        <stp/>
        <stp>EM_S_INFO_INDUSTRY_EM2016</stp>
        <stp>2</stp>
        <stp>603315.SH</stp>
        <stp>1</stp>
        <tr r="G3357" s="3"/>
      </tp>
      <tp t="s">
        <v>轻工制造</v>
        <stp/>
        <stp>EM_S_INFO_INDUSTRY_EM2016</stp>
        <stp>2</stp>
        <stp>601515.SH</stp>
        <stp>1</stp>
        <tr r="G3095" s="3"/>
      </tp>
      <tp t="s">
        <v>电气设备</v>
        <stp/>
        <stp>EM_S_INFO_INDUSTRY_EM2016</stp>
        <stp>2</stp>
        <stp>601615.SH</stp>
        <stp>1</stp>
        <tr r="G3114" s="3"/>
      </tp>
      <tp t="s">
        <v>化石能源</v>
        <stp/>
        <stp>EM_S_INFO_INDUSTRY_EM2016</stp>
        <stp>2</stp>
        <stp>601015.SH</stp>
        <stp>1</stp>
        <tr r="G3012" s="3"/>
      </tp>
      <tp t="s">
        <v>机械设备</v>
        <stp/>
        <stp>EM_S_INFO_INDUSTRY_EM2016</stp>
        <stp>2</stp>
        <stp>600815.SH</stp>
        <stp>1</stp>
        <tr r="G2872" s="3"/>
      </tp>
      <tp t="s">
        <v>房地产</v>
        <stp/>
        <stp>EM_S_INFO_INDUSTRY_EM2016</stp>
        <stp>2</stp>
        <stp>600415.SH</stp>
        <stp>1</stp>
        <tr r="G2534" s="3"/>
      </tp>
      <tp t="s">
        <v>房地产</v>
        <stp/>
        <stp>EM_S_INFO_INDUSTRY_EM2016</stp>
        <stp>2</stp>
        <stp>600515.SH</stp>
        <stp>1</stp>
        <tr r="G2604" s="3"/>
      </tp>
      <tp t="s">
        <v>机械设备</v>
        <stp/>
        <stp>EM_S_INFO_INDUSTRY_EM2016</stp>
        <stp>2</stp>
        <stp>600615.SH</stp>
        <stp>1</stp>
        <tr r="G2693" s="3"/>
      </tp>
      <tp t="s">
        <v>文化传媒</v>
        <stp/>
        <stp>EM_S_INFO_INDUSTRY_EM2016</stp>
        <stp>2</stp>
        <stp>600715.SH</stp>
        <stp>1</stp>
        <tr r="G2780" s="3"/>
      </tp>
      <tp t="s">
        <v>金融</v>
        <stp/>
        <stp>EM_S_INFO_INDUSTRY_EM2016</stp>
        <stp>2</stp>
        <stp>600015.SH</stp>
        <stp>1</stp>
        <tr r="G2198" s="3"/>
      </tp>
      <tp t="s">
        <v>交通运输</v>
        <stp/>
        <stp>EM_S_INFO_INDUSTRY_EM2016</stp>
        <stp>2</stp>
        <stp>600115.SH</stp>
        <stp>1</stp>
        <tr r="G2282" s="3"/>
      </tp>
      <tp t="s">
        <v>房地产</v>
        <stp/>
        <stp>EM_S_INFO_INDUSTRY_EM2016</stp>
        <stp>2</stp>
        <stp>600215.SH</stp>
        <stp>1</stp>
        <tr r="G2368" s="3"/>
      </tp>
      <tp t="s">
        <v>基础化工</v>
        <stp/>
        <stp>EM_S_INFO_INDUSTRY_EM2016</stp>
        <stp>2</stp>
        <stp>600315.SH</stp>
        <stp>1</stp>
        <tr r="G2454" s="3"/>
      </tp>
      <tp t="s">
        <v>机械设备</v>
        <stp/>
        <stp>EM_S_INFO_INDUSTRY_EM2016</stp>
        <stp>2</stp>
        <stp>603912.SH</stp>
        <stp>1</stp>
        <tr r="G3632" s="3"/>
      </tp>
      <tp t="s">
        <v>有色金属</v>
        <stp/>
        <stp>EM_S_INFO_INDUSTRY_EM2016</stp>
        <stp>2</stp>
        <stp>603612.SH</stp>
        <stp>1</stp>
        <tr r="G3476" s="3"/>
      </tp>
      <tp t="s">
        <v>信息技术</v>
        <stp/>
        <stp>EM_S_INFO_INDUSTRY_EM2016</stp>
        <stp>2</stp>
        <stp>603712.SH</stp>
        <stp>1</stp>
        <tr r="G3534" s="3"/>
      </tp>
      <tp t="s">
        <v>机械设备</v>
        <stp/>
        <stp>EM_S_INFO_INDUSTRY_EM2016</stp>
        <stp>2</stp>
        <stp>603012.SH</stp>
        <stp>1</stp>
        <tr r="G3203" s="3"/>
      </tp>
      <tp t="s">
        <v>电气设备</v>
        <stp/>
        <stp>EM_S_INFO_INDUSTRY_EM2016</stp>
        <stp>2</stp>
        <stp>601012.SH</stp>
        <stp>1</stp>
        <tr r="G3011" s="3"/>
      </tp>
      <tp t="s">
        <v>有色金属</v>
        <stp/>
        <stp>EM_S_INFO_INDUSTRY_EM2016</stp>
        <stp>2</stp>
        <stp>601212.SH</stp>
        <stp>1</stp>
        <tr r="G3061" s="3"/>
      </tp>
      <tp t="s">
        <v>医药生物</v>
        <stp/>
        <stp>EM_S_INFO_INDUSTRY_EM2016</stp>
        <stp>2</stp>
        <stp>600812.SH</stp>
        <stp>1</stp>
        <tr r="G2870" s="3"/>
      </tp>
      <tp t="s">
        <v>建筑</v>
        <stp/>
        <stp>EM_S_INFO_INDUSTRY_EM2016</stp>
        <stp>2</stp>
        <stp>600512.SH</stp>
        <stp>1</stp>
        <tr r="G2602" s="3"/>
      </tp>
      <tp t="s">
        <v>轻工制造</v>
        <stp/>
        <stp>EM_S_INFO_INDUSTRY_EM2016</stp>
        <stp>2</stp>
        <stp>600612.SH</stp>
        <stp>1</stp>
        <tr r="G2690" s="3"/>
      </tp>
      <tp t="s">
        <v>商贸零售</v>
        <stp/>
        <stp>EM_S_INFO_INDUSTRY_EM2016</stp>
        <stp>2</stp>
        <stp>600712.SH</stp>
        <stp>1</stp>
        <tr r="G2777" s="3"/>
      </tp>
      <tp t="s">
        <v>交通运输</v>
        <stp/>
        <stp>EM_S_INFO_INDUSTRY_EM2016</stp>
        <stp>2</stp>
        <stp>600012.SH</stp>
        <stp>1</stp>
        <tr r="G2197" s="3"/>
      </tp>
      <tp t="s">
        <v>电气设备</v>
        <stp/>
        <stp>EM_S_INFO_INDUSTRY_EM2016</stp>
        <stp>2</stp>
        <stp>600112.SH</stp>
        <stp>1</stp>
        <tr r="G2279" s="3"/>
      </tp>
      <tp t="s">
        <v>公用事业</v>
        <stp/>
        <stp>EM_S_INFO_INDUSTRY_EM2016</stp>
        <stp>2</stp>
        <stp>600212.SH</stp>
        <stp>1</stp>
        <tr r="G2366" s="3"/>
      </tp>
      <tp t="s">
        <v>电气设备</v>
        <stp/>
        <stp>EM_S_INFO_INDUSTRY_EM2016</stp>
        <stp>2</stp>
        <stp>600312.SH</stp>
        <stp>1</stp>
        <tr r="G2452" s="3"/>
      </tp>
      <tp t="s">
        <v>交通运输</v>
        <stp/>
        <stp>EM_S_INFO_INDUSTRY_EM2016</stp>
        <stp>2</stp>
        <stp>603813.SH</stp>
        <stp>1</stp>
        <tr r="G3578" s="3"/>
      </tp>
      <tp t="s">
        <v>互联网</v>
        <stp/>
        <stp>EM_S_INFO_INDUSTRY_EM2016</stp>
        <stp>2</stp>
        <stp>603613.SH</stp>
        <stp>1</stp>
        <tr r="G3477" s="3"/>
      </tp>
      <tp t="s">
        <v>交通运输</v>
        <stp/>
        <stp>EM_S_INFO_INDUSTRY_EM2016</stp>
        <stp>2</stp>
        <stp>603713.SH</stp>
        <stp>1</stp>
        <tr r="G3535" s="3"/>
      </tp>
      <tp t="s">
        <v>交运设备</v>
        <stp/>
        <stp>EM_S_INFO_INDUSTRY_EM2016</stp>
        <stp>2</stp>
        <stp>603013.SH</stp>
        <stp>1</stp>
        <tr r="G3204" s="3"/>
      </tp>
      <tp t="s">
        <v>化石能源</v>
        <stp/>
        <stp>EM_S_INFO_INDUSTRY_EM2016</stp>
        <stp>2</stp>
        <stp>603113.SH</stp>
        <stp>1</stp>
        <tr r="G3268" s="3"/>
      </tp>
      <tp t="s">
        <v>轻工制造</v>
        <stp/>
        <stp>EM_S_INFO_INDUSTRY_EM2016</stp>
        <stp>2</stp>
        <stp>603313.SH</stp>
        <stp>1</stp>
        <tr r="G3356" s="3"/>
      </tp>
      <tp t="s">
        <v>基础化工</v>
        <stp/>
        <stp>EM_S_INFO_INDUSTRY_EM2016</stp>
        <stp>2</stp>
        <stp>601113.SH</stp>
        <stp>1</stp>
        <tr r="G3035" s="3"/>
      </tp>
      <tp t="s">
        <v>医药生物</v>
        <stp/>
        <stp>EM_S_INFO_INDUSTRY_EM2016</stp>
        <stp>2</stp>
        <stp>600513.SH</stp>
        <stp>1</stp>
        <tr r="G2603" s="3"/>
      </tp>
      <tp t="s">
        <v>医药生物</v>
        <stp/>
        <stp>EM_S_INFO_INDUSTRY_EM2016</stp>
        <stp>2</stp>
        <stp>600613.SH</stp>
        <stp>1</stp>
        <tr r="G2691" s="3"/>
      </tp>
      <tp t="s">
        <v>医药生物</v>
        <stp/>
        <stp>EM_S_INFO_INDUSTRY_EM2016</stp>
        <stp>2</stp>
        <stp>600713.SH</stp>
        <stp>1</stp>
        <tr r="G2778" s="3"/>
      </tp>
      <tp t="s">
        <v>商贸零售</v>
        <stp/>
        <stp>EM_S_INFO_INDUSTRY_EM2016</stp>
        <stp>2</stp>
        <stp>600113.SH</stp>
        <stp>1</stp>
        <tr r="G2280" s="3"/>
      </tp>
      <tp t="s">
        <v>交运设备</v>
        <stp/>
        <stp>EM_S_INFO_INDUSTRY_EM2016</stp>
        <stp>2</stp>
        <stp>600213.SH</stp>
        <stp>1</stp>
        <tr r="G2367" s="3"/>
      </tp>
      <tp t="s">
        <v>基础化工</v>
        <stp/>
        <stp>EM_S_INFO_INDUSTRY_EM2016</stp>
        <stp>2</stp>
        <stp>600313.SH</stp>
        <stp>1</stp>
        <tr r="G2453" s="3"/>
      </tp>
      <tp t="s">
        <v>基础化工</v>
        <stp/>
        <stp>EM_S_INFO_INDUSTRY_EM2016</stp>
        <stp>2</stp>
        <stp>603810.SH</stp>
        <stp>1</stp>
        <tr r="G3576" s="3"/>
      </tp>
      <tp t="s">
        <v>轻工制造</v>
        <stp/>
        <stp>EM_S_INFO_INDUSTRY_EM2016</stp>
        <stp>2</stp>
        <stp>603610.SH</stp>
        <stp>1</stp>
        <tr r="G3474" s="3"/>
      </tp>
      <tp t="s">
        <v>基础化工</v>
        <stp/>
        <stp>EM_S_INFO_INDUSTRY_EM2016</stp>
        <stp>2</stp>
        <stp>603010.SH</stp>
        <stp>1</stp>
        <tr r="G3201" s="3"/>
      </tp>
      <tp t="s">
        <v>基础化工</v>
        <stp/>
        <stp>EM_S_INFO_INDUSTRY_EM2016</stp>
        <stp>2</stp>
        <stp>603110.SH</stp>
        <stp>1</stp>
        <tr r="G3266" s="3"/>
      </tp>
      <tp t="s">
        <v>商贸零售</v>
        <stp/>
        <stp>EM_S_INFO_INDUSTRY_EM2016</stp>
        <stp>2</stp>
        <stp>601010.SH</stp>
        <stp>1</stp>
        <tr r="G3009" s="3"/>
      </tp>
      <tp t="s">
        <v>基础化工</v>
        <stp/>
        <stp>EM_S_INFO_INDUSTRY_EM2016</stp>
        <stp>2</stp>
        <stp>600810.SH</stp>
        <stp>1</stp>
        <tr r="G2868" s="3"/>
      </tp>
      <tp t="s">
        <v>信息技术</v>
        <stp/>
        <stp>EM_S_INFO_INDUSTRY_EM2016</stp>
        <stp>2</stp>
        <stp>600410.SH</stp>
        <stp>1</stp>
        <tr r="G2533" s="3"/>
      </tp>
      <tp t="s">
        <v>房地产</v>
        <stp/>
        <stp>EM_S_INFO_INDUSTRY_EM2016</stp>
        <stp>2</stp>
        <stp>600510.SH</stp>
        <stp>1</stp>
        <tr r="G2600" s="3"/>
      </tp>
      <tp t="s">
        <v>建筑</v>
        <stp/>
        <stp>EM_S_INFO_INDUSTRY_EM2016</stp>
        <stp>2</stp>
        <stp>600610.SH</stp>
        <stp>1</stp>
        <tr r="G2688" s="3"/>
      </tp>
      <tp t="s">
        <v>商贸零售</v>
        <stp/>
        <stp>EM_S_INFO_INDUSTRY_EM2016</stp>
        <stp>2</stp>
        <stp>600710.SH</stp>
        <stp>1</stp>
        <tr r="G2775" s="3"/>
      </tp>
      <tp t="s">
        <v>钢铁</v>
        <stp/>
        <stp>EM_S_INFO_INDUSTRY_EM2016</stp>
        <stp>2</stp>
        <stp>600010.SH</stp>
        <stp>1</stp>
        <tr r="G2195" s="3"/>
      </tp>
      <tp t="s">
        <v>电气设备</v>
        <stp/>
        <stp>EM_S_INFO_INDUSTRY_EM2016</stp>
        <stp>2</stp>
        <stp>600110.SH</stp>
        <stp>1</stp>
        <tr r="G2277" s="3"/>
      </tp>
      <tp t="s">
        <v>轻工制造</v>
        <stp/>
        <stp>EM_S_INFO_INDUSTRY_EM2016</stp>
        <stp>2</stp>
        <stp>600210.SH</stp>
        <stp>1</stp>
        <tr r="G2364" s="3"/>
      </tp>
      <tp t="s">
        <v>公用事业</v>
        <stp/>
        <stp>EM_S_INFO_INDUSTRY_EM2016</stp>
        <stp>2</stp>
        <stp>600310.SH</stp>
        <stp>1</stp>
        <tr r="G2450" s="3"/>
      </tp>
      <tp t="s">
        <v>电子设备</v>
        <stp/>
        <stp>EM_S_INFO_INDUSTRY_EM2016</stp>
        <stp>2</stp>
        <stp>688018.SH</stp>
        <stp>1</stp>
        <tr r="G3693" s="3"/>
      </tp>
      <tp t="s">
        <v>医药生物</v>
        <stp/>
        <stp>EM_S_INFO_INDUSTRY_EM2016</stp>
        <stp>2</stp>
        <stp>603811.SH</stp>
        <stp>1</stp>
        <tr r="G3577" s="3"/>
      </tp>
      <tp t="s">
        <v>机械设备</v>
        <stp/>
        <stp>EM_S_INFO_INDUSTRY_EM2016</stp>
        <stp>2</stp>
        <stp>603611.SH</stp>
        <stp>1</stp>
        <tr r="G3475" s="3"/>
      </tp>
      <tp t="s">
        <v>食品饮料</v>
        <stp/>
        <stp>EM_S_INFO_INDUSTRY_EM2016</stp>
        <stp>2</stp>
        <stp>603711.SH</stp>
        <stp>1</stp>
        <tr r="G3533" s="3"/>
      </tp>
      <tp t="s">
        <v>机械设备</v>
        <stp/>
        <stp>EM_S_INFO_INDUSTRY_EM2016</stp>
        <stp>2</stp>
        <stp>603011.SH</stp>
        <stp>1</stp>
        <tr r="G3202" s="3"/>
      </tp>
      <tp t="s">
        <v>交运设备</v>
        <stp/>
        <stp>EM_S_INFO_INDUSTRY_EM2016</stp>
        <stp>2</stp>
        <stp>603111.SH</stp>
        <stp>1</stp>
        <tr r="G3267" s="3"/>
      </tp>
      <tp t="s">
        <v>机械设备</v>
        <stp/>
        <stp>EM_S_INFO_INDUSTRY_EM2016</stp>
        <stp>2</stp>
        <stp>603311.SH</stp>
        <stp>1</stp>
        <tr r="G3355" s="3"/>
      </tp>
      <tp t="s">
        <v>轻工制造</v>
        <stp/>
        <stp>EM_S_INFO_INDUSTRY_EM2016</stp>
        <stp>2</stp>
        <stp>601811.SH</stp>
        <stp>1</stp>
        <tr r="G3143" s="3"/>
      </tp>
      <tp t="s">
        <v>建筑</v>
        <stp/>
        <stp>EM_S_INFO_INDUSTRY_EM2016</stp>
        <stp>2</stp>
        <stp>601611.SH</stp>
        <stp>1</stp>
        <tr r="G3113" s="3"/>
      </tp>
      <tp t="s">
        <v>化石能源</v>
        <stp/>
        <stp>EM_S_INFO_INDUSTRY_EM2016</stp>
        <stp>2</stp>
        <stp>601011.SH</stp>
        <stp>1</stp>
        <tr r="G3010" s="3"/>
      </tp>
      <tp t="s">
        <v>交通运输</v>
        <stp/>
        <stp>EM_S_INFO_INDUSTRY_EM2016</stp>
        <stp>2</stp>
        <stp>601111.SH</stp>
        <stp>1</stp>
        <tr r="G3034" s="3"/>
      </tp>
      <tp t="s">
        <v>金融</v>
        <stp/>
        <stp>EM_S_INFO_INDUSTRY_EM2016</stp>
        <stp>2</stp>
        <stp>601211.SH</stp>
        <stp>1</stp>
        <tr r="G3060" s="3"/>
      </tp>
      <tp t="s">
        <v>交运设备</v>
        <stp/>
        <stp>EM_S_INFO_INDUSTRY_EM2016</stp>
        <stp>2</stp>
        <stp>601311.SH</stp>
        <stp>1</stp>
        <tr r="G3076" s="3"/>
      </tp>
      <tp t="s">
        <v>农林牧渔</v>
        <stp/>
        <stp>EM_S_INFO_INDUSTRY_EM2016</stp>
        <stp>2</stp>
        <stp>600811.SH</stp>
        <stp>1</stp>
        <tr r="G2869" s="3"/>
      </tp>
      <tp t="s">
        <v>医药生物</v>
        <stp/>
        <stp>EM_S_INFO_INDUSTRY_EM2016</stp>
        <stp>2</stp>
        <stp>600511.SH</stp>
        <stp>1</stp>
        <tr r="G2601" s="3"/>
      </tp>
      <tp t="s">
        <v>交通运输</v>
        <stp/>
        <stp>EM_S_INFO_INDUSTRY_EM2016</stp>
        <stp>2</stp>
        <stp>600611.SH</stp>
        <stp>1</stp>
        <tr r="G2689" s="3"/>
      </tp>
      <tp t="s">
        <v>有色金属</v>
        <stp/>
        <stp>EM_S_INFO_INDUSTRY_EM2016</stp>
        <stp>2</stp>
        <stp>600711.SH</stp>
        <stp>1</stp>
        <tr r="G2776" s="3"/>
      </tp>
      <tp t="s">
        <v>公用事业</v>
        <stp/>
        <stp>EM_S_INFO_INDUSTRY_EM2016</stp>
        <stp>2</stp>
        <stp>600011.SH</stp>
        <stp>1</stp>
        <tr r="G2196" s="3"/>
      </tp>
      <tp t="s">
        <v>有色金属</v>
        <stp/>
        <stp>EM_S_INFO_INDUSTRY_EM2016</stp>
        <stp>2</stp>
        <stp>600111.SH</stp>
        <stp>1</stp>
        <tr r="G2278" s="3"/>
      </tp>
      <tp t="s">
        <v>医药生物</v>
        <stp/>
        <stp>EM_S_INFO_INDUSTRY_EM2016</stp>
        <stp>2</stp>
        <stp>600211.SH</stp>
        <stp>1</stp>
        <tr r="G2365" s="3"/>
      </tp>
      <tp t="s">
        <v>有色金属</v>
        <stp/>
        <stp>EM_S_INFO_INDUSTRY_EM2016</stp>
        <stp>2</stp>
        <stp>600311.SH</stp>
        <stp>1</stp>
        <tr r="G2451" s="3"/>
      </tp>
      <tp t="s">
        <v>电子设备</v>
        <stp/>
        <stp>EM_S_INFO_INDUSTRY_EM2016</stp>
        <stp>2</stp>
        <stp>688019.SH</stp>
        <stp>1</stp>
        <tr r="G3694" s="3"/>
      </tp>
      <tp t="s">
        <v>机械设备</v>
        <stp/>
        <stp>EM_S_INFO_INDUSTRY_EM2016</stp>
        <stp>2</stp>
        <stp>688006.SH</stp>
        <stp>1</stp>
        <tr r="G3684" s="3"/>
      </tp>
      <tp t="s">
        <v>家电</v>
        <stp/>
        <stp>EM_S_INFO_INDUSTRY_EM2016</stp>
        <stp>2</stp>
        <stp>688007.SH</stp>
        <stp>1</stp>
        <tr r="G3685" s="3"/>
      </tp>
      <tp t="s">
        <v>有色金属</v>
        <stp/>
        <stp>EM_S_INFO_INDUSTRY_EM2016</stp>
        <stp>2</stp>
        <stp>688005.SH</stp>
        <stp>1</stp>
        <tr r="G3683" s="3"/>
      </tp>
      <tp t="s">
        <v>电子设备</v>
        <stp/>
        <stp>EM_S_INFO_INDUSTRY_EM2016</stp>
        <stp>2</stp>
        <stp>688002.SH</stp>
        <stp>1</stp>
        <tr r="G3681" s="3"/>
      </tp>
      <tp t="s">
        <v>医药生物</v>
        <stp/>
        <stp>EM_S_INFO_INDUSTRY_EM2016</stp>
        <stp>2</stp>
        <stp>688202.SH</stp>
        <stp>1</stp>
        <tr r="G3724" s="3"/>
      </tp>
      <tp t="s">
        <v>机械设备</v>
        <stp/>
        <stp>EM_S_INFO_INDUSTRY_EM2016</stp>
        <stp>2</stp>
        <stp>688003.SH</stp>
        <stp>1</stp>
        <tr r="G3682" s="3"/>
      </tp>
      <tp t="s">
        <v>纺织服装</v>
        <stp/>
        <stp>EM_S_INFO_INDUSTRY_EM2016</stp>
        <stp>2</stp>
        <stp>603808.SH</stp>
        <stp>1</stp>
        <tr r="G3574" s="3"/>
      </tp>
      <tp t="s">
        <v>纺织服装</v>
        <stp/>
        <stp>EM_S_INFO_INDUSTRY_EM2016</stp>
        <stp>2</stp>
        <stp>603908.SH</stp>
        <stp>1</stp>
        <tr r="G3630" s="3"/>
      </tp>
      <tp t="s">
        <v>信息技术</v>
        <stp/>
        <stp>EM_S_INFO_INDUSTRY_EM2016</stp>
        <stp>2</stp>
        <stp>603508.SH</stp>
        <stp>1</stp>
        <tr r="G3427" s="3"/>
      </tp>
      <tp t="s">
        <v>纺织服装</v>
        <stp/>
        <stp>EM_S_INFO_INDUSTRY_EM2016</stp>
        <stp>2</stp>
        <stp>603608.SH</stp>
        <stp>1</stp>
        <tr r="G3472" s="3"/>
      </tp>
      <tp t="s">
        <v>商贸零售</v>
        <stp/>
        <stp>EM_S_INFO_INDUSTRY_EM2016</stp>
        <stp>2</stp>
        <stp>603708.SH</stp>
        <stp>1</stp>
        <tr r="G3531" s="3"/>
      </tp>
      <tp t="s">
        <v>轻工制造</v>
        <stp/>
        <stp>EM_S_INFO_INDUSTRY_EM2016</stp>
        <stp>2</stp>
        <stp>603008.SH</stp>
        <stp>1</stp>
        <tr r="G3199" s="3"/>
      </tp>
      <tp t="s">
        <v>医药生物</v>
        <stp/>
        <stp>EM_S_INFO_INDUSTRY_EM2016</stp>
        <stp>2</stp>
        <stp>603108.SH</stp>
        <stp>1</stp>
        <tr r="G3265" s="3"/>
      </tp>
      <tp t="s">
        <v>轻工制造</v>
        <stp/>
        <stp>EM_S_INFO_INDUSTRY_EM2016</stp>
        <stp>2</stp>
        <stp>603208.SH</stp>
        <stp>1</stp>
        <tr r="G3313" s="3"/>
      </tp>
      <tp t="s">
        <v>机械设备</v>
        <stp/>
        <stp>EM_S_INFO_INDUSTRY_EM2016</stp>
        <stp>2</stp>
        <stp>603308.SH</stp>
        <stp>1</stp>
        <tr r="G3353" s="3"/>
      </tp>
      <tp t="s">
        <v>化石能源</v>
        <stp/>
        <stp>EM_S_INFO_INDUSTRY_EM2016</stp>
        <stp>2</stp>
        <stp>601808.SH</stp>
        <stp>1</stp>
        <tr r="G3142" s="3"/>
      </tp>
      <tp t="s">
        <v>公用事业</v>
        <stp/>
        <stp>EM_S_INFO_INDUSTRY_EM2016</stp>
        <stp>2</stp>
        <stp>601908.SH</stp>
        <stp>1</stp>
        <tr r="G3166" s="3"/>
      </tp>
      <tp t="s">
        <v>机械设备</v>
        <stp/>
        <stp>EM_S_INFO_INDUSTRY_EM2016</stp>
        <stp>2</stp>
        <stp>601608.SH</stp>
        <stp>1</stp>
        <tr r="G3112" s="3"/>
      </tp>
      <tp t="s">
        <v>交通运输</v>
        <stp/>
        <stp>EM_S_INFO_INDUSTRY_EM2016</stp>
        <stp>2</stp>
        <stp>601008.SH</stp>
        <stp>1</stp>
        <tr r="G3007" s="3"/>
      </tp>
      <tp t="s">
        <v>金融</v>
        <stp/>
        <stp>EM_S_INFO_INDUSTRY_EM2016</stp>
        <stp>2</stp>
        <stp>601108.SH</stp>
        <stp>1</stp>
        <tr r="G3033" s="3"/>
      </tp>
      <tp t="s">
        <v>基础化工</v>
        <stp/>
        <stp>EM_S_INFO_INDUSTRY_EM2016</stp>
        <stp>2</stp>
        <stp>601208.SH</stp>
        <stp>1</stp>
        <tr r="G3059" s="3"/>
      </tp>
      <tp t="s">
        <v>钢铁</v>
        <stp/>
        <stp>EM_S_INFO_INDUSTRY_EM2016</stp>
        <stp>2</stp>
        <stp>600808.SH</stp>
        <stp>1</stp>
        <tr r="G2866" s="3"/>
      </tp>
      <tp t="s">
        <v>金融</v>
        <stp/>
        <stp>EM_S_INFO_INDUSTRY_EM2016</stp>
        <stp>2</stp>
        <stp>600908.SH</stp>
        <stp>1</stp>
        <tr r="G2953" s="3"/>
      </tp>
      <tp t="s">
        <v>化石能源</v>
        <stp/>
        <stp>EM_S_INFO_INDUSTRY_EM2016</stp>
        <stp>2</stp>
        <stp>600408.SH</stp>
        <stp>1</stp>
        <tr r="G2531" s="3"/>
      </tp>
      <tp t="s">
        <v>化石能源</v>
        <stp/>
        <stp>EM_S_INFO_INDUSTRY_EM2016</stp>
        <stp>2</stp>
        <stp>600508.SH</stp>
        <stp>1</stp>
        <tr r="G2598" s="3"/>
      </tp>
      <tp t="s">
        <v>钢铁</v>
        <stp/>
        <stp>EM_S_INFO_INDUSTRY_EM2016</stp>
        <stp>2</stp>
        <stp>600608.SH</stp>
        <stp>1</stp>
        <tr r="G2686" s="3"/>
      </tp>
      <tp t="s">
        <v>房地产</v>
        <stp/>
        <stp>EM_S_INFO_INDUSTRY_EM2016</stp>
        <stp>2</stp>
        <stp>600708.SH</stp>
        <stp>1</stp>
        <tr r="G2774" s="3"/>
      </tp>
      <tp t="s">
        <v>公用事业</v>
        <stp/>
        <stp>EM_S_INFO_INDUSTRY_EM2016</stp>
        <stp>2</stp>
        <stp>600008.SH</stp>
        <stp>1</stp>
        <tr r="G2193" s="3"/>
      </tp>
      <tp t="s">
        <v>农林牧渔</v>
        <stp/>
        <stp>EM_S_INFO_INDUSTRY_EM2016</stp>
        <stp>2</stp>
        <stp>600108.SH</stp>
        <stp>1</stp>
        <tr r="G2275" s="3"/>
      </tp>
      <tp t="s">
        <v>房地产</v>
        <stp/>
        <stp>EM_S_INFO_INDUSTRY_EM2016</stp>
        <stp>2</stp>
        <stp>600208.SH</stp>
        <stp>1</stp>
        <tr r="G2362" s="3"/>
      </tp>
      <tp t="s">
        <v>轻工制造</v>
        <stp/>
        <stp>EM_S_INFO_INDUSTRY_EM2016</stp>
        <stp>2</stp>
        <stp>600308.SH</stp>
        <stp>1</stp>
        <tr r="G2448" s="3"/>
      </tp>
      <tp t="s">
        <v>有色金属</v>
        <stp/>
        <stp>EM_S_INFO_INDUSTRY_EM2016</stp>
        <stp>2</stp>
        <stp>688300.SH</stp>
        <stp>1</stp>
        <tr r="G3727" s="3"/>
      </tp>
      <tp t="s">
        <v>交运设备</v>
        <stp/>
        <stp>EM_S_INFO_INDUSTRY_EM2016</stp>
        <stp>2</stp>
        <stp>603809.SH</stp>
        <stp>1</stp>
        <tr r="G3575" s="3"/>
      </tp>
      <tp t="s">
        <v>休闲、生活及专业服务</v>
        <stp/>
        <stp>EM_S_INFO_INDUSTRY_EM2016</stp>
        <stp>2</stp>
        <stp>603909.SH</stp>
        <stp>1</stp>
        <tr r="G3631" s="3"/>
      </tp>
      <tp t="s">
        <v>农林牧渔</v>
        <stp/>
        <stp>EM_S_INFO_INDUSTRY_EM2016</stp>
        <stp>2</stp>
        <stp>603609.SH</stp>
        <stp>1</stp>
        <tr r="G3473" s="3"/>
      </tp>
      <tp t="s">
        <v>轻工制造</v>
        <stp/>
        <stp>EM_S_INFO_INDUSTRY_EM2016</stp>
        <stp>2</stp>
        <stp>603709.SH</stp>
        <stp>1</stp>
        <tr r="G3532" s="3"/>
      </tp>
      <tp t="s">
        <v>交运设备</v>
        <stp/>
        <stp>EM_S_INFO_INDUSTRY_EM2016</stp>
        <stp>2</stp>
        <stp>603009.SH</stp>
        <stp>1</stp>
        <tr r="G3200" s="3"/>
      </tp>
      <tp t="s">
        <v>医药生物</v>
        <stp/>
        <stp>EM_S_INFO_INDUSTRY_EM2016</stp>
        <stp>2</stp>
        <stp>603309.SH</stp>
        <stp>1</stp>
        <tr r="G3354" s="3"/>
      </tp>
      <tp t="s">
        <v>金融</v>
        <stp/>
        <stp>EM_S_INFO_INDUSTRY_EM2016</stp>
        <stp>2</stp>
        <stp>601009.SH</stp>
        <stp>1</stp>
        <tr r="G3008" s="3"/>
      </tp>
      <tp t="s">
        <v>食品饮料</v>
        <stp/>
        <stp>EM_S_INFO_INDUSTRY_EM2016</stp>
        <stp>2</stp>
        <stp>600809.SH</stp>
        <stp>1</stp>
        <tr r="G2867" s="3"/>
      </tp>
      <tp t="s">
        <v>金融</v>
        <stp/>
        <stp>EM_S_INFO_INDUSTRY_EM2016</stp>
        <stp>2</stp>
        <stp>600909.SH</stp>
        <stp>1</stp>
        <tr r="G2954" s="3"/>
      </tp>
      <tp t="s">
        <v>基础化工</v>
        <stp/>
        <stp>EM_S_INFO_INDUSTRY_EM2016</stp>
        <stp>2</stp>
        <stp>600409.SH</stp>
        <stp>1</stp>
        <tr r="G2532" s="3"/>
      </tp>
      <tp t="s">
        <v>公用事业</v>
        <stp/>
        <stp>EM_S_INFO_INDUSTRY_EM2016</stp>
        <stp>2</stp>
        <stp>600509.SH</stp>
        <stp>1</stp>
        <tr r="G2599" s="3"/>
      </tp>
      <tp t="s">
        <v>交运设备</v>
        <stp/>
        <stp>EM_S_INFO_INDUSTRY_EM2016</stp>
        <stp>2</stp>
        <stp>600609.SH</stp>
        <stp>1</stp>
        <tr r="G2687" s="3"/>
      </tp>
      <tp t="s">
        <v>交通运输</v>
        <stp/>
        <stp>EM_S_INFO_INDUSTRY_EM2016</stp>
        <stp>2</stp>
        <stp>600009.SH</stp>
        <stp>1</stp>
        <tr r="G2194" s="3"/>
      </tp>
      <tp t="s">
        <v>金融</v>
        <stp/>
        <stp>EM_S_INFO_INDUSTRY_EM2016</stp>
        <stp>2</stp>
        <stp>600109.SH</stp>
        <stp>1</stp>
        <tr r="G2276" s="3"/>
      </tp>
      <tp t="s">
        <v>休闲、生活及专业服务</v>
        <stp/>
        <stp>EM_S_INFO_INDUSTRY_EM2016</stp>
        <stp>2</stp>
        <stp>600209.SH</stp>
        <stp>1</stp>
        <tr r="G2363" s="3"/>
      </tp>
      <tp t="s">
        <v>基础化工</v>
        <stp/>
        <stp>EM_S_INFO_INDUSTRY_EM2016</stp>
        <stp>2</stp>
        <stp>600309.SH</stp>
        <stp>1</stp>
        <tr r="G2449" s="3"/>
      </tp>
      <tp t="s">
        <v>机械设备</v>
        <stp/>
        <stp>EM_S_INFO_INDUSTRY_EM2016</stp>
        <stp>2</stp>
        <stp>688001.SH</stp>
        <stp>1</stp>
        <tr r="G3680" s="3"/>
      </tp>
      <tp t="s">
        <v>公用事业</v>
        <stp/>
        <stp>EM_S_INFO_INDUSTRY_EM2016</stp>
        <stp>2</stp>
        <stp>688101.SH</stp>
        <stp>1</stp>
        <tr r="G3711" s="3"/>
      </tp>
      <tp t="s">
        <v>电气设备</v>
        <stp/>
        <stp>EM_S_INFO_INDUSTRY_EM2016</stp>
        <stp>2</stp>
        <stp>603806.SH</stp>
        <stp>1</stp>
        <tr r="G3573" s="3"/>
      </tp>
      <tp t="s">
        <v>基础化工</v>
        <stp/>
        <stp>EM_S_INFO_INDUSTRY_EM2016</stp>
        <stp>2</stp>
        <stp>603906.SH</stp>
        <stp>1</stp>
        <tr r="G3629" s="3"/>
      </tp>
      <tp t="s">
        <v>房地产</v>
        <stp/>
        <stp>EM_S_INFO_INDUSTRY_EM2016</stp>
        <stp>2</stp>
        <stp>603506.SH</stp>
        <stp>1</stp>
        <tr r="G3425" s="3"/>
      </tp>
      <tp t="s">
        <v>电气设备</v>
        <stp/>
        <stp>EM_S_INFO_INDUSTRY_EM2016</stp>
        <stp>2</stp>
        <stp>603606.SH</stp>
        <stp>1</stp>
        <tr r="G3470" s="3"/>
      </tp>
      <tp t="s">
        <v>公用事业</v>
        <stp/>
        <stp>EM_S_INFO_INDUSTRY_EM2016</stp>
        <stp>2</stp>
        <stp>603706.SH</stp>
        <stp>1</stp>
        <tr r="G3529" s="3"/>
      </tp>
      <tp t="s">
        <v>交运设备</v>
        <stp/>
        <stp>EM_S_INFO_INDUSTRY_EM2016</stp>
        <stp>2</stp>
        <stp>603006.SH</stp>
        <stp>1</stp>
        <tr r="G3197" s="3"/>
      </tp>
      <tp t="s">
        <v>金融</v>
        <stp/>
        <stp>EM_S_INFO_INDUSTRY_EM2016</stp>
        <stp>2</stp>
        <stp>603106.SH</stp>
        <stp>1</stp>
        <tr r="G3264" s="3"/>
      </tp>
      <tp t="s">
        <v>交运设备</v>
        <stp/>
        <stp>EM_S_INFO_INDUSTRY_EM2016</stp>
        <stp>2</stp>
        <stp>603306.SH</stp>
        <stp>1</stp>
        <tr r="G3352" s="3"/>
      </tp>
      <tp t="s">
        <v>国防与装备</v>
        <stp/>
        <stp>EM_S_INFO_INDUSTRY_EM2016</stp>
        <stp>2</stp>
        <stp>601606.SH</stp>
        <stp>1</stp>
        <tr r="G3110" s="3"/>
      </tp>
      <tp t="s">
        <v>交通运输</v>
        <stp/>
        <stp>EM_S_INFO_INDUSTRY_EM2016</stp>
        <stp>2</stp>
        <stp>601006.SH</stp>
        <stp>1</stp>
        <tr r="G3005" s="3"/>
      </tp>
      <tp t="s">
        <v>机械设备</v>
        <stp/>
        <stp>EM_S_INFO_INDUSTRY_EM2016</stp>
        <stp>2</stp>
        <stp>601106.SH</stp>
        <stp>1</stp>
        <tr r="G3031" s="3"/>
      </tp>
      <tp t="s">
        <v>电气设备</v>
        <stp/>
        <stp>EM_S_INFO_INDUSTRY_EM2016</stp>
        <stp>2</stp>
        <stp>600406.SH</stp>
        <stp>1</stp>
        <tr r="G2530" s="3"/>
      </tp>
      <tp t="s">
        <v>农林牧渔</v>
        <stp/>
        <stp>EM_S_INFO_INDUSTRY_EM2016</stp>
        <stp>2</stp>
        <stp>600506.SH</stp>
        <stp>1</stp>
        <tr r="G2596" s="3"/>
      </tp>
      <tp t="s">
        <v>房地产</v>
        <stp/>
        <stp>EM_S_INFO_INDUSTRY_EM2016</stp>
        <stp>2</stp>
        <stp>600606.SH</stp>
        <stp>1</stp>
        <tr r="G2685" s="3"/>
      </tp>
      <tp t="s">
        <v>休闲、生活及专业服务</v>
        <stp/>
        <stp>EM_S_INFO_INDUSTRY_EM2016</stp>
        <stp>2</stp>
        <stp>600706.SH</stp>
        <stp>1</stp>
        <tr r="G2772" s="3"/>
      </tp>
      <tp t="s">
        <v>交运设备</v>
        <stp/>
        <stp>EM_S_INFO_INDUSTRY_EM2016</stp>
        <stp>2</stp>
        <stp>600006.SH</stp>
        <stp>1</stp>
        <tr r="G2191" s="3"/>
      </tp>
      <tp t="s">
        <v>交通运输</v>
        <stp/>
        <stp>EM_S_INFO_INDUSTRY_EM2016</stp>
        <stp>2</stp>
        <stp>600106.SH</stp>
        <stp>1</stp>
        <tr r="G2273" s="3"/>
      </tp>
      <tp t="s">
        <v>有色金属</v>
        <stp/>
        <stp>EM_S_INFO_INDUSTRY_EM2016</stp>
        <stp>2</stp>
        <stp>600206.SH</stp>
        <stp>1</stp>
        <tr r="G2360" s="3"/>
      </tp>
      <tp t="s">
        <v>商贸零售</v>
        <stp/>
        <stp>EM_S_INFO_INDUSTRY_EM2016</stp>
        <stp>2</stp>
        <stp>600306.SH</stp>
        <stp>1</stp>
        <tr r="G2446" s="3"/>
      </tp>
      <tp t="s">
        <v>机械设备</v>
        <stp/>
        <stp>EM_S_INFO_INDUSTRY_EM2016</stp>
        <stp>2</stp>
        <stp>603507.SH</stp>
        <stp>1</stp>
        <tr r="G3426" s="3"/>
      </tp>
      <tp t="s">
        <v>轻工制造</v>
        <stp/>
        <stp>EM_S_INFO_INDUSTRY_EM2016</stp>
        <stp>2</stp>
        <stp>603607.SH</stp>
        <stp>1</stp>
        <tr r="G3471" s="3"/>
      </tp>
      <tp t="s">
        <v>医药生物</v>
        <stp/>
        <stp>EM_S_INFO_INDUSTRY_EM2016</stp>
        <stp>2</stp>
        <stp>603707.SH</stp>
        <stp>1</stp>
        <tr r="G3530" s="3"/>
      </tp>
      <tp t="s">
        <v>建筑</v>
        <stp/>
        <stp>EM_S_INFO_INDUSTRY_EM2016</stp>
        <stp>2</stp>
        <stp>603007.SH</stp>
        <stp>1</stp>
        <tr r="G3198" s="3"/>
      </tp>
      <tp t="s">
        <v>医药生物</v>
        <stp/>
        <stp>EM_S_INFO_INDUSTRY_EM2016</stp>
        <stp>2</stp>
        <stp>601607.SH</stp>
        <stp>1</stp>
        <tr r="G3111" s="3"/>
      </tp>
      <tp t="s">
        <v>休闲、生活及专业服务</v>
        <stp/>
        <stp>EM_S_INFO_INDUSTRY_EM2016</stp>
        <stp>2</stp>
        <stp>601007.SH</stp>
        <stp>1</stp>
        <tr r="G3006" s="3"/>
      </tp>
      <tp t="s">
        <v>交通运输</v>
        <stp/>
        <stp>EM_S_INFO_INDUSTRY_EM2016</stp>
        <stp>2</stp>
        <stp>601107.SH</stp>
        <stp>1</stp>
        <tr r="G3032" s="3"/>
      </tp>
      <tp t="s">
        <v>有色金属</v>
        <stp/>
        <stp>EM_S_INFO_INDUSTRY_EM2016</stp>
        <stp>2</stp>
        <stp>600807.SH</stp>
        <stp>1</stp>
        <tr r="G2865" s="3"/>
      </tp>
      <tp t="s">
        <v>钢铁</v>
        <stp/>
        <stp>EM_S_INFO_INDUSTRY_EM2016</stp>
        <stp>2</stp>
        <stp>600507.SH</stp>
        <stp>1</stp>
        <tr r="G2597" s="3"/>
      </tp>
      <tp t="s">
        <v>电子设备</v>
        <stp/>
        <stp>EM_S_INFO_INDUSTRY_EM2016</stp>
        <stp>2</stp>
        <stp>600707.SH</stp>
        <stp>1</stp>
        <tr r="G2773" s="3"/>
      </tp>
      <tp t="s">
        <v>房地产</v>
        <stp/>
        <stp>EM_S_INFO_INDUSTRY_EM2016</stp>
        <stp>2</stp>
        <stp>600007.SH</stp>
        <stp>1</stp>
        <tr r="G2192" s="3"/>
      </tp>
      <tp t="s">
        <v>纺织服装</v>
        <stp/>
        <stp>EM_S_INFO_INDUSTRY_EM2016</stp>
        <stp>2</stp>
        <stp>600107.SH</stp>
        <stp>1</stp>
        <tr r="G2274" s="3"/>
      </tp>
      <tp t="s">
        <v>综合</v>
        <stp/>
        <stp>EM_S_INFO_INDUSTRY_EM2016</stp>
        <stp>2</stp>
        <stp>600207.SH</stp>
        <stp>1</stp>
        <tr r="G2361" s="3"/>
      </tp>
      <tp t="s">
        <v>钢铁</v>
        <stp/>
        <stp>EM_S_INFO_INDUSTRY_EM2016</stp>
        <stp>2</stp>
        <stp>600307.SH</stp>
        <stp>1</stp>
        <tr r="G2447" s="3"/>
      </tp>
      <tp t="s">
        <v>信息技术</v>
        <stp/>
        <stp>EM_S_INFO_INDUSTRY_EM2016</stp>
        <stp>2</stp>
        <stp>600804.SH</stp>
        <stp>1</stp>
        <tr r="G2863" s="3"/>
      </tp>
      <tp t="s">
        <v>房地产</v>
        <stp/>
        <stp>EM_S_INFO_INDUSTRY_EM2016</stp>
        <stp>2</stp>
        <stp>600604.SH</stp>
        <stp>1</stp>
        <tr r="G2683" s="3"/>
      </tp>
      <tp t="s">
        <v>交通运输</v>
        <stp/>
        <stp>EM_S_INFO_INDUSTRY_EM2016</stp>
        <stp>2</stp>
        <stp>600704.SH</stp>
        <stp>1</stp>
        <tr r="G2770" s="3"/>
      </tp>
      <tp t="s">
        <v>交通运输</v>
        <stp/>
        <stp>EM_S_INFO_INDUSTRY_EM2016</stp>
        <stp>2</stp>
        <stp>600004.SH</stp>
        <stp>1</stp>
        <tr r="G2190" s="3"/>
      </tp>
      <tp t="s">
        <v>交运设备</v>
        <stp/>
        <stp>EM_S_INFO_INDUSTRY_EM2016</stp>
        <stp>2</stp>
        <stp>600104.SH</stp>
        <stp>1</stp>
        <tr r="G2271" s="3"/>
      </tp>
      <tp t="s">
        <v>有色金属</v>
        <stp/>
        <stp>EM_S_INFO_INDUSTRY_EM2016</stp>
        <stp>2</stp>
        <stp>603505.SH</stp>
        <stp>1</stp>
        <tr r="G3424" s="3"/>
      </tp>
      <tp t="s">
        <v>基础化工</v>
        <stp/>
        <stp>EM_S_INFO_INDUSTRY_EM2016</stp>
        <stp>2</stp>
        <stp>603605.SH</stp>
        <stp>1</stp>
        <tr r="G3469" s="3"/>
      </tp>
      <tp t="s">
        <v>电子设备</v>
        <stp/>
        <stp>EM_S_INFO_INDUSTRY_EM2016</stp>
        <stp>2</stp>
        <stp>603005.SH</stp>
        <stp>1</stp>
        <tr r="G3196" s="3"/>
      </tp>
      <tp t="s">
        <v>电气设备</v>
        <stp/>
        <stp>EM_S_INFO_INDUSTRY_EM2016</stp>
        <stp>2</stp>
        <stp>603105.SH</stp>
        <stp>1</stp>
        <tr r="G3263" s="3"/>
      </tp>
      <tp t="s">
        <v>交运设备</v>
        <stp/>
        <stp>EM_S_INFO_INDUSTRY_EM2016</stp>
        <stp>2</stp>
        <stp>603305.SH</stp>
        <stp>1</stp>
        <tr r="G3351" s="3"/>
      </tp>
      <tp t="s">
        <v>钢铁</v>
        <stp/>
        <stp>EM_S_INFO_INDUSTRY_EM2016</stp>
        <stp>2</stp>
        <stp>601005.SH</stp>
        <stp>1</stp>
        <tr r="G3004" s="3"/>
      </tp>
      <tp t="s">
        <v>综合</v>
        <stp/>
        <stp>EM_S_INFO_INDUSTRY_EM2016</stp>
        <stp>2</stp>
        <stp>600805.SH</stp>
        <stp>1</stp>
        <tr r="G2864" s="3"/>
      </tp>
      <tp t="s">
        <v>电气设备</v>
        <stp/>
        <stp>EM_S_INFO_INDUSTRY_EM2016</stp>
        <stp>2</stp>
        <stp>600405.SH</stp>
        <stp>1</stp>
        <tr r="G2529" s="3"/>
      </tp>
      <tp t="s">
        <v>公用事业</v>
        <stp/>
        <stp>EM_S_INFO_INDUSTRY_EM2016</stp>
        <stp>2</stp>
        <stp>600505.SH</stp>
        <stp>1</stp>
        <tr r="G2595" s="3"/>
      </tp>
      <tp t="s">
        <v>商贸零售</v>
        <stp/>
        <stp>EM_S_INFO_INDUSTRY_EM2016</stp>
        <stp>2</stp>
        <stp>600605.SH</stp>
        <stp>1</stp>
        <tr r="G2684" s="3"/>
      </tp>
      <tp t="s">
        <v>金融</v>
        <stp/>
        <stp>EM_S_INFO_INDUSTRY_EM2016</stp>
        <stp>2</stp>
        <stp>600705.SH</stp>
        <stp>1</stp>
        <tr r="G2771" s="3"/>
      </tp>
      <tp t="s">
        <v>信息技术</v>
        <stp/>
        <stp>EM_S_INFO_INDUSTRY_EM2016</stp>
        <stp>2</stp>
        <stp>600105.SH</stp>
        <stp>1</stp>
        <tr r="G2272" s="3"/>
      </tp>
      <tp t="s">
        <v>食品饮料</v>
        <stp/>
        <stp>EM_S_INFO_INDUSTRY_EM2016</stp>
        <stp>2</stp>
        <stp>600305.SH</stp>
        <stp>1</stp>
        <tr r="G2445" s="3"/>
      </tp>
      <tp t="s">
        <v>信息技术</v>
        <stp/>
        <stp>EM_S_INFO_INDUSTRY_EM2016</stp>
        <stp>2</stp>
        <stp>603602.SH</stp>
        <stp>1</stp>
        <tr r="G3467" s="3"/>
      </tp>
      <tp t="s">
        <v>电子设备</v>
        <stp/>
        <stp>EM_S_INFO_INDUSTRY_EM2016</stp>
        <stp>2</stp>
        <stp>603002.SH</stp>
        <stp>1</stp>
        <tr r="G3194" s="3"/>
      </tp>
      <tp t="s">
        <v>机械设备</v>
        <stp/>
        <stp>EM_S_INFO_INDUSTRY_EM2016</stp>
        <stp>2</stp>
        <stp>601002.SH</stp>
        <stp>1</stp>
        <tr r="G3002" s="3"/>
      </tp>
      <tp t="s">
        <v>建材</v>
        <stp/>
        <stp>EM_S_INFO_INDUSTRY_EM2016</stp>
        <stp>2</stp>
        <stp>600802.SH</stp>
        <stp>1</stp>
        <tr r="G2861" s="3"/>
      </tp>
      <tp t="s">
        <v>建筑</v>
        <stp/>
        <stp>EM_S_INFO_INDUSTRY_EM2016</stp>
        <stp>2</stp>
        <stp>600502.SH</stp>
        <stp>1</stp>
        <tr r="G2593" s="3"/>
      </tp>
      <tp t="s">
        <v>信息技术</v>
        <stp/>
        <stp>EM_S_INFO_INDUSTRY_EM2016</stp>
        <stp>2</stp>
        <stp>600602.SH</stp>
        <stp>1</stp>
        <tr r="G2681" s="3"/>
      </tp>
      <tp t="s">
        <v>食品饮料</v>
        <stp/>
        <stp>EM_S_INFO_INDUSTRY_EM2016</stp>
        <stp>2</stp>
        <stp>600702.SH</stp>
        <stp>1</stp>
        <tr r="G2768" s="3"/>
      </tp>
      <tp t="s">
        <v>机械设备</v>
        <stp/>
        <stp>EM_S_INFO_INDUSTRY_EM2016</stp>
        <stp>2</stp>
        <stp>600202.SH</stp>
        <stp>1</stp>
        <tr r="G2358" s="3"/>
      </tp>
      <tp t="s">
        <v>机械设备</v>
        <stp/>
        <stp>EM_S_INFO_INDUSTRY_EM2016</stp>
        <stp>2</stp>
        <stp>600302.SH</stp>
        <stp>1</stp>
        <tr r="G2443" s="3"/>
      </tp>
      <tp t="s">
        <v>信息技术</v>
        <stp/>
        <stp>EM_S_INFO_INDUSTRY_EM2016</stp>
        <stp>2</stp>
        <stp>603803.SH</stp>
        <stp>1</stp>
        <tr r="G3572" s="3"/>
      </tp>
      <tp t="s">
        <v>公用事业</v>
        <stp/>
        <stp>EM_S_INFO_INDUSTRY_EM2016</stp>
        <stp>2</stp>
        <stp>603903.SH</stp>
        <stp>1</stp>
        <tr r="G3628" s="3"/>
      </tp>
      <tp t="s">
        <v>公用事业</v>
        <stp/>
        <stp>EM_S_INFO_INDUSTRY_EM2016</stp>
        <stp>2</stp>
        <stp>603603.SH</stp>
        <stp>1</stp>
        <tr r="G3468" s="3"/>
      </tp>
      <tp t="s">
        <v>电气设备</v>
        <stp/>
        <stp>EM_S_INFO_INDUSTRY_EM2016</stp>
        <stp>2</stp>
        <stp>603703.SH</stp>
        <stp>1</stp>
        <tr r="G3528" s="3"/>
      </tp>
      <tp t="s">
        <v>机械设备</v>
        <stp/>
        <stp>EM_S_INFO_INDUSTRY_EM2016</stp>
        <stp>2</stp>
        <stp>603003.SH</stp>
        <stp>1</stp>
        <tr r="G3195" s="3"/>
      </tp>
      <tp t="s">
        <v>文化传媒</v>
        <stp/>
        <stp>EM_S_INFO_INDUSTRY_EM2016</stp>
        <stp>2</stp>
        <stp>603103.SH</stp>
        <stp>1</stp>
        <tr r="G3262" s="3"/>
      </tp>
      <tp t="s">
        <v>机械设备</v>
        <stp/>
        <stp>EM_S_INFO_INDUSTRY_EM2016</stp>
        <stp>2</stp>
        <stp>603203.SH</stp>
        <stp>1</stp>
        <tr r="G3312" s="3"/>
      </tp>
      <tp t="s">
        <v>电子设备</v>
        <stp/>
        <stp>EM_S_INFO_INDUSTRY_EM2016</stp>
        <stp>2</stp>
        <stp>603303.SH</stp>
        <stp>1</stp>
        <tr r="G3350" s="3"/>
      </tp>
      <tp t="s">
        <v>钢铁</v>
        <stp/>
        <stp>EM_S_INFO_INDUSTRY_EM2016</stp>
        <stp>2</stp>
        <stp>601003.SH</stp>
        <stp>1</stp>
        <tr r="G3003" s="3"/>
      </tp>
      <tp t="s">
        <v>公用事业</v>
        <stp/>
        <stp>EM_S_INFO_INDUSTRY_EM2016</stp>
        <stp>2</stp>
        <stp>600803.SH</stp>
        <stp>1</stp>
        <tr r="G2862" s="3"/>
      </tp>
      <tp t="s">
        <v>公用事业</v>
        <stp/>
        <stp>EM_S_INFO_INDUSTRY_EM2016</stp>
        <stp>2</stp>
        <stp>600903.SH</stp>
        <stp>1</stp>
        <tr r="G2952" s="3"/>
      </tp>
      <tp t="s">
        <v>化石能源</v>
        <stp/>
        <stp>EM_S_INFO_INDUSTRY_EM2016</stp>
        <stp>2</stp>
        <stp>600403.SH</stp>
        <stp>1</stp>
        <tr r="G2528" s="3"/>
      </tp>
      <tp t="s">
        <v>房地产</v>
        <stp/>
        <stp>EM_S_INFO_INDUSTRY_EM2016</stp>
        <stp>2</stp>
        <stp>600503.SH</stp>
        <stp>1</stp>
        <tr r="G2594" s="3"/>
      </tp>
      <tp t="s">
        <v>房地产</v>
        <stp/>
        <stp>EM_S_INFO_INDUSTRY_EM2016</stp>
        <stp>2</stp>
        <stp>600603.SH</stp>
        <stp>1</stp>
        <tr r="G2682" s="3"/>
      </tp>
      <tp t="s">
        <v>电子设备</v>
        <stp/>
        <stp>EM_S_INFO_INDUSTRY_EM2016</stp>
        <stp>2</stp>
        <stp>600703.SH</stp>
        <stp>1</stp>
        <tr r="G2769" s="3"/>
      </tp>
      <tp t="s">
        <v>轻工制造</v>
        <stp/>
        <stp>EM_S_INFO_INDUSTRY_EM2016</stp>
        <stp>2</stp>
        <stp>600103.SH</stp>
        <stp>1</stp>
        <tr r="G2270" s="3"/>
      </tp>
      <tp t="s">
        <v>电子设备</v>
        <stp/>
        <stp>EM_S_INFO_INDUSTRY_EM2016</stp>
        <stp>2</stp>
        <stp>600203.SH</stp>
        <stp>1</stp>
        <tr r="G2359" s="3"/>
      </tp>
      <tp t="s">
        <v>交运设备</v>
        <stp/>
        <stp>EM_S_INFO_INDUSTRY_EM2016</stp>
        <stp>2</stp>
        <stp>600303.SH</stp>
        <stp>1</stp>
        <tr r="G2444" s="3"/>
      </tp>
      <tp t="s">
        <v>化石能源</v>
        <stp/>
        <stp>EM_S_INFO_INDUSTRY_EM2016</stp>
        <stp>2</stp>
        <stp>603800.SH</stp>
        <stp>1</stp>
        <tr r="G3570" s="3"/>
      </tp>
      <tp t="s">
        <v>轻工制造</v>
        <stp/>
        <stp>EM_S_INFO_INDUSTRY_EM2016</stp>
        <stp>2</stp>
        <stp>603900.SH</stp>
        <stp>1</stp>
        <tr r="G3626" s="3"/>
      </tp>
      <tp t="s">
        <v>交运设备</v>
        <stp/>
        <stp>EM_S_INFO_INDUSTRY_EM2016</stp>
        <stp>2</stp>
        <stp>603500.SH</stp>
        <stp>1</stp>
        <tr r="G3422" s="3"/>
      </tp>
      <tp t="s">
        <v>轻工制造</v>
        <stp/>
        <stp>EM_S_INFO_INDUSTRY_EM2016</stp>
        <stp>2</stp>
        <stp>603600.SH</stp>
        <stp>1</stp>
        <tr r="G3465" s="3"/>
      </tp>
      <tp t="s">
        <v>机械设备</v>
        <stp/>
        <stp>EM_S_INFO_INDUSTRY_EM2016</stp>
        <stp>2</stp>
        <stp>603700.SH</stp>
        <stp>1</stp>
        <tr r="G3526" s="3"/>
      </tp>
      <tp t="s">
        <v>互联网</v>
        <stp/>
        <stp>EM_S_INFO_INDUSTRY_EM2016</stp>
        <stp>2</stp>
        <stp>603000.SH</stp>
        <stp>1</stp>
        <tr r="G3192" s="3"/>
      </tp>
      <tp t="s">
        <v>电气设备</v>
        <stp/>
        <stp>EM_S_INFO_INDUSTRY_EM2016</stp>
        <stp>2</stp>
        <stp>603100.SH</stp>
        <stp>1</stp>
        <tr r="G3260" s="3"/>
      </tp>
      <tp t="s">
        <v>公用事业</v>
        <stp/>
        <stp>EM_S_INFO_INDUSTRY_EM2016</stp>
        <stp>2</stp>
        <stp>603200.SH</stp>
        <stp>1</stp>
        <tr r="G3311" s="3"/>
      </tp>
      <tp t="s">
        <v>机械设备</v>
        <stp/>
        <stp>EM_S_INFO_INDUSTRY_EM2016</stp>
        <stp>2</stp>
        <stp>603300.SH</stp>
        <stp>1</stp>
        <tr r="G3348" s="3"/>
      </tp>
      <tp t="s">
        <v>建筑</v>
        <stp/>
        <stp>EM_S_INFO_INDUSTRY_EM2016</stp>
        <stp>2</stp>
        <stp>601800.SH</stp>
        <stp>1</stp>
        <tr r="G3140" s="3"/>
      </tp>
      <tp t="s">
        <v>文化传媒</v>
        <stp/>
        <stp>EM_S_INFO_INDUSTRY_EM2016</stp>
        <stp>2</stp>
        <stp>601900.SH</stp>
        <stp>1</stp>
        <tr r="G3164" s="3"/>
      </tp>
      <tp t="s">
        <v>基础化工</v>
        <stp/>
        <stp>EM_S_INFO_INDUSTRY_EM2016</stp>
        <stp>2</stp>
        <stp>601500.SH</stp>
        <stp>1</stp>
        <tr r="G3094" s="3"/>
      </tp>
      <tp t="s">
        <v>有色金属</v>
        <stp/>
        <stp>EM_S_INFO_INDUSTRY_EM2016</stp>
        <stp>2</stp>
        <stp>601600.SH</stp>
        <stp>1</stp>
        <tr r="G3108" s="3"/>
      </tp>
      <tp t="s">
        <v>电气设备</v>
        <stp/>
        <stp>EM_S_INFO_INDUSTRY_EM2016</stp>
        <stp>2</stp>
        <stp>601700.SH</stp>
        <stp>1</stp>
        <tr r="G3130" s="3"/>
      </tp>
      <tp t="s">
        <v>交通运输</v>
        <stp/>
        <stp>EM_S_INFO_INDUSTRY_EM2016</stp>
        <stp>2</stp>
        <stp>601000.SH</stp>
        <stp>1</stp>
        <tr r="G3000" s="3"/>
      </tp>
      <tp t="s">
        <v>机械设备</v>
        <stp/>
        <stp>EM_S_INFO_INDUSTRY_EM2016</stp>
        <stp>2</stp>
        <stp>601100.SH</stp>
        <stp>1</stp>
        <tr r="G3029" s="3"/>
      </tp>
      <tp t="s">
        <v>公用事业</v>
        <stp/>
        <stp>EM_S_INFO_INDUSTRY_EM2016</stp>
        <stp>2</stp>
        <stp>601200.SH</stp>
        <stp>1</stp>
        <tr r="G3058" s="3"/>
      </tp>
      <tp t="s">
        <v>电子设备</v>
        <stp/>
        <stp>EM_S_INFO_INDUSTRY_EM2016</stp>
        <stp>2</stp>
        <stp>600800.SH</stp>
        <stp>1</stp>
        <tr r="G2859" s="3"/>
      </tp>
      <tp t="s">
        <v>公用事业</v>
        <stp/>
        <stp>EM_S_INFO_INDUSTRY_EM2016</stp>
        <stp>2</stp>
        <stp>600900.SH</stp>
        <stp>1</stp>
        <tr r="G2950" s="3"/>
      </tp>
      <tp t="s">
        <v>纺织服装</v>
        <stp/>
        <stp>EM_S_INFO_INDUSTRY_EM2016</stp>
        <stp>2</stp>
        <stp>600400.SH</stp>
        <stp>1</stp>
        <tr r="G2527" s="3"/>
      </tp>
      <tp t="s">
        <v>基础化工</v>
        <stp/>
        <stp>EM_S_INFO_INDUSTRY_EM2016</stp>
        <stp>2</stp>
        <stp>600500.SH</stp>
        <stp>1</stp>
        <tr r="G2591" s="3"/>
      </tp>
      <tp t="s">
        <v>食品饮料</v>
        <stp/>
        <stp>EM_S_INFO_INDUSTRY_EM2016</stp>
        <stp>2</stp>
        <stp>600600.SH</stp>
        <stp>1</stp>
        <tr r="G2679" s="3"/>
      </tp>
      <tp t="s">
        <v>金融</v>
        <stp/>
        <stp>EM_S_INFO_INDUSTRY_EM2016</stp>
        <stp>2</stp>
        <stp>600000.SH</stp>
        <stp>1</stp>
        <tr r="G2189" s="3"/>
      </tp>
      <tp t="s">
        <v>信息技术</v>
        <stp/>
        <stp>EM_S_INFO_INDUSTRY_EM2016</stp>
        <stp>2</stp>
        <stp>600100.SH</stp>
        <stp>1</stp>
        <tr r="G2268" s="3"/>
      </tp>
      <tp t="s">
        <v>医药生物</v>
        <stp/>
        <stp>EM_S_INFO_INDUSTRY_EM2016</stp>
        <stp>2</stp>
        <stp>600200.SH</stp>
        <stp>1</stp>
        <tr r="G2356" s="3"/>
      </tp>
      <tp t="s">
        <v>食品饮料</v>
        <stp/>
        <stp>EM_S_INFO_INDUSTRY_EM2016</stp>
        <stp>2</stp>
        <stp>600300.SH</stp>
        <stp>1</stp>
        <tr r="G2441" s="3"/>
      </tp>
      <tp t="s">
        <v>电子设备</v>
        <stp/>
        <stp>EM_S_INFO_INDUSTRY_EM2016</stp>
        <stp>2</stp>
        <stp>688008.SH</stp>
        <stp>1</stp>
        <tr r="G3686" s="3"/>
      </tp>
      <tp t="s">
        <v>医药生物</v>
        <stp/>
        <stp>EM_S_INFO_INDUSTRY_EM2016</stp>
        <stp>2</stp>
        <stp>688108.SH</stp>
        <stp>1</stp>
        <tr r="G3712" s="3"/>
      </tp>
      <tp t="s">
        <v>轻工制造</v>
        <stp/>
        <stp>EM_S_INFO_INDUSTRY_EM2016</stp>
        <stp>2</stp>
        <stp>603801.SH</stp>
        <stp>1</stp>
        <tr r="G3571" s="3"/>
      </tp>
      <tp t="s">
        <v>机械设备</v>
        <stp/>
        <stp>EM_S_INFO_INDUSTRY_EM2016</stp>
        <stp>2</stp>
        <stp>603901.SH</stp>
        <stp>1</stp>
        <tr r="G3627" s="3"/>
      </tp>
      <tp t="s">
        <v>电子设备</v>
        <stp/>
        <stp>EM_S_INFO_INDUSTRY_EM2016</stp>
        <stp>2</stp>
        <stp>603501.SH</stp>
        <stp>1</stp>
        <tr r="G3423" s="3"/>
      </tp>
      <tp t="s">
        <v>基础化工</v>
        <stp/>
        <stp>EM_S_INFO_INDUSTRY_EM2016</stp>
        <stp>2</stp>
        <stp>603601.SH</stp>
        <stp>1</stp>
        <tr r="G3466" s="3"/>
      </tp>
      <tp t="s">
        <v>交运设备</v>
        <stp/>
        <stp>EM_S_INFO_INDUSTRY_EM2016</stp>
        <stp>2</stp>
        <stp>603701.SH</stp>
        <stp>1</stp>
        <tr r="G3527" s="3"/>
      </tp>
      <tp t="s">
        <v>纺织服装</v>
        <stp/>
        <stp>EM_S_INFO_INDUSTRY_EM2016</stp>
        <stp>2</stp>
        <stp>603001.SH</stp>
        <stp>1</stp>
        <tr r="G3193" s="3"/>
      </tp>
      <tp t="s">
        <v>商贸零售</v>
        <stp/>
        <stp>EM_S_INFO_INDUSTRY_EM2016</stp>
        <stp>2</stp>
        <stp>603101.SH</stp>
        <stp>1</stp>
        <tr r="G3261" s="3"/>
      </tp>
      <tp t="s">
        <v>医药生物</v>
        <stp/>
        <stp>EM_S_INFO_INDUSTRY_EM2016</stp>
        <stp>2</stp>
        <stp>603301.SH</stp>
        <stp>1</stp>
        <tr r="G3349" s="3"/>
      </tp>
      <tp t="s">
        <v>文化传媒</v>
        <stp/>
        <stp>EM_S_INFO_INDUSTRY_EM2016</stp>
        <stp>2</stp>
        <stp>601801.SH</stp>
        <stp>1</stp>
        <tr r="G3141" s="3"/>
      </tp>
      <tp t="s">
        <v>金融</v>
        <stp/>
        <stp>EM_S_INFO_INDUSTRY_EM2016</stp>
        <stp>2</stp>
        <stp>601901.SH</stp>
        <stp>1</stp>
        <tr r="G3165" s="3"/>
      </tp>
      <tp t="s">
        <v>金融</v>
        <stp/>
        <stp>EM_S_INFO_INDUSTRY_EM2016</stp>
        <stp>2</stp>
        <stp>601601.SH</stp>
        <stp>1</stp>
        <tr r="G3109" s="3"/>
      </tp>
      <tp t="s">
        <v>化石能源</v>
        <stp/>
        <stp>EM_S_INFO_INDUSTRY_EM2016</stp>
        <stp>2</stp>
        <stp>601001.SH</stp>
        <stp>1</stp>
        <tr r="G3001" s="3"/>
      </tp>
      <tp t="s">
        <v>化石能源</v>
        <stp/>
        <stp>EM_S_INFO_INDUSTRY_EM2016</stp>
        <stp>2</stp>
        <stp>601101.SH</stp>
        <stp>1</stp>
        <tr r="G3030" s="3"/>
      </tp>
      <tp t="s">
        <v>建材</v>
        <stp/>
        <stp>EM_S_INFO_INDUSTRY_EM2016</stp>
        <stp>2</stp>
        <stp>600801.SH</stp>
        <stp>1</stp>
        <tr r="G2860" s="3"/>
      </tp>
      <tp t="s">
        <v>金融</v>
        <stp/>
        <stp>EM_S_INFO_INDUSTRY_EM2016</stp>
        <stp>2</stp>
        <stp>600901.SH</stp>
        <stp>1</stp>
        <tr r="G2951" s="3"/>
      </tp>
      <tp t="s">
        <v>机械设备</v>
        <stp/>
        <stp>EM_S_INFO_INDUSTRY_EM2016</stp>
        <stp>2</stp>
        <stp>600501.SH</stp>
        <stp>1</stp>
        <tr r="G2592" s="3"/>
      </tp>
      <tp t="s">
        <v>信息技术</v>
        <stp/>
        <stp>EM_S_INFO_INDUSTRY_EM2016</stp>
        <stp>2</stp>
        <stp>600601.SH</stp>
        <stp>1</stp>
        <tr r="G2680" s="3"/>
      </tp>
      <tp t="s">
        <v>信息技术</v>
        <stp/>
        <stp>EM_S_INFO_INDUSTRY_EM2016</stp>
        <stp>2</stp>
        <stp>600701.SH</stp>
        <stp>1</stp>
        <tr r="G2767" s="3"/>
      </tp>
      <tp t="s">
        <v>公用事业</v>
        <stp/>
        <stp>EM_S_INFO_INDUSTRY_EM2016</stp>
        <stp>2</stp>
        <stp>600101.SH</stp>
        <stp>1</stp>
        <tr r="G2269" s="3"/>
      </tp>
      <tp t="s">
        <v>农林牧渔</v>
        <stp/>
        <stp>EM_S_INFO_INDUSTRY_EM2016</stp>
        <stp>2</stp>
        <stp>600201.SH</stp>
        <stp>1</stp>
        <tr r="G2357" s="3"/>
      </tp>
      <tp t="s">
        <v>商贸零售</v>
        <stp/>
        <stp>EM_S_INFO_INDUSTRY_EM2016</stp>
        <stp>2</stp>
        <stp>600301.SH</stp>
        <stp>1</stp>
        <tr r="G2442" s="3"/>
      </tp>
      <tp t="s">
        <v>信息技术</v>
        <stp/>
        <stp>EM_S_INFO_INDUSTRY_EM2016</stp>
        <stp>2</stp>
        <stp>688009.SH</stp>
        <stp>1</stp>
        <tr r="G3687" s="3"/>
      </tp>
      <tp t="s">
        <v>基础化工</v>
        <stp/>
        <stp>EM_S_INFO_INDUSTRY_EM2016</stp>
        <stp>2</stp>
        <stp>688196.SH</stp>
        <stp>1</stp>
        <tr r="G3722" s="3"/>
      </tp>
      <tp t="s">
        <v>轻工制造</v>
        <stp/>
        <stp>EM_S_INFO_INDUSTRY_EM2016</stp>
        <stp>2</stp>
        <stp>603898.SH</stp>
        <stp>1</stp>
        <tr r="G3624" s="3"/>
      </tp>
      <tp t="s">
        <v>医药生物</v>
        <stp/>
        <stp>EM_S_INFO_INDUSTRY_EM2016</stp>
        <stp>2</stp>
        <stp>603998.SH</stp>
        <stp>1</stp>
        <tr r="G3678" s="3"/>
      </tp>
      <tp t="s">
        <v>文化传媒</v>
        <stp/>
        <stp>EM_S_INFO_INDUSTRY_EM2016</stp>
        <stp>2</stp>
        <stp>603598.SH</stp>
        <stp>1</stp>
        <tr r="G3463" s="3"/>
      </tp>
      <tp t="s">
        <v>建筑</v>
        <stp/>
        <stp>EM_S_INFO_INDUSTRY_EM2016</stp>
        <stp>2</stp>
        <stp>603698.SH</stp>
        <stp>1</stp>
        <tr r="G3524" s="3"/>
      </tp>
      <tp t="s">
        <v>化石能源</v>
        <stp/>
        <stp>EM_S_INFO_INDUSTRY_EM2016</stp>
        <stp>2</stp>
        <stp>603798.SH</stp>
        <stp>1</stp>
        <tr r="G3568" s="3"/>
      </tp>
      <tp t="s">
        <v>建筑</v>
        <stp/>
        <stp>EM_S_INFO_INDUSTRY_EM2016</stp>
        <stp>2</stp>
        <stp>603098.SH</stp>
        <stp>1</stp>
        <tr r="G3258" s="3"/>
      </tp>
      <tp t="s">
        <v>食品饮料</v>
        <stp/>
        <stp>EM_S_INFO_INDUSTRY_EM2016</stp>
        <stp>2</stp>
        <stp>603198.SH</stp>
        <stp>1</stp>
        <tr r="G3309" s="3"/>
      </tp>
      <tp t="s">
        <v>机械设备</v>
        <stp/>
        <stp>EM_S_INFO_INDUSTRY_EM2016</stp>
        <stp>2</stp>
        <stp>603298.SH</stp>
        <stp>1</stp>
        <tr r="G3346" s="3"/>
      </tp>
      <tp t="s">
        <v>轻工制造</v>
        <stp/>
        <stp>EM_S_INFO_INDUSTRY_EM2016</stp>
        <stp>2</stp>
        <stp>603398.SH</stp>
        <stp>1</stp>
        <tr r="G3407" s="3"/>
      </tp>
      <tp t="s">
        <v>化石能源</v>
        <stp/>
        <stp>EM_S_INFO_INDUSTRY_EM2016</stp>
        <stp>2</stp>
        <stp>601898.SH</stp>
        <stp>1</stp>
        <tr r="G3162" s="3"/>
      </tp>
      <tp t="s">
        <v>金融</v>
        <stp/>
        <stp>EM_S_INFO_INDUSTRY_EM2016</stp>
        <stp>2</stp>
        <stp>601998.SH</stp>
        <stp>1</stp>
        <tr r="G3190" s="3"/>
      </tp>
      <tp t="s">
        <v>交通运输</v>
        <stp/>
        <stp>EM_S_INFO_INDUSTRY_EM2016</stp>
        <stp>2</stp>
        <stp>601598.SH</stp>
        <stp>1</stp>
        <tr r="G3106" s="3"/>
      </tp>
      <tp t="s">
        <v>信息技术</v>
        <stp/>
        <stp>EM_S_INFO_INDUSTRY_EM2016</stp>
        <stp>2</stp>
        <stp>601698.SH</stp>
        <stp>1</stp>
        <tr r="G3128" s="3"/>
      </tp>
      <tp t="s">
        <v>机械设备</v>
        <stp/>
        <stp>EM_S_INFO_INDUSTRY_EM2016</stp>
        <stp>2</stp>
        <stp>601798.SH</stp>
        <stp>1</stp>
        <tr r="G3138" s="3"/>
      </tp>
      <tp t="s">
        <v>文化传媒</v>
        <stp/>
        <stp>EM_S_INFO_INDUSTRY_EM2016</stp>
        <stp>2</stp>
        <stp>601098.SH</stp>
        <stp>1</stp>
        <tr r="G3027" s="3"/>
      </tp>
      <tp t="s">
        <v>金融</v>
        <stp/>
        <stp>EM_S_INFO_INDUSTRY_EM2016</stp>
        <stp>2</stp>
        <stp>601198.SH</stp>
        <stp>1</stp>
        <tr r="G3056" s="3"/>
      </tp>
      <tp t="s">
        <v>交通运输</v>
        <stp/>
        <stp>EM_S_INFO_INDUSTRY_EM2016</stp>
        <stp>2</stp>
        <stp>601298.SH</stp>
        <stp>1</stp>
        <tr r="G3075" s="3"/>
      </tp>
      <tp t="s">
        <v>金融</v>
        <stp/>
        <stp>EM_S_INFO_INDUSTRY_EM2016</stp>
        <stp>2</stp>
        <stp>601398.SH</stp>
        <stp>1</stp>
        <tr r="G3093" s="3"/>
      </tp>
      <tp t="s">
        <v>电子设备</v>
        <stp/>
        <stp>EM_S_INFO_INDUSTRY_EM2016</stp>
        <stp>2</stp>
        <stp>600898.SH</stp>
        <stp>1</stp>
        <tr r="G2949" s="3"/>
      </tp>
      <tp t="s">
        <v>医药生物</v>
        <stp/>
        <stp>EM_S_INFO_INDUSTRY_EM2016</stp>
        <stp>2</stp>
        <stp>600998.SH</stp>
        <stp>1</stp>
        <tr r="G2998" s="3"/>
      </tp>
      <tp t="s">
        <v>信息技术</v>
        <stp/>
        <stp>EM_S_INFO_INDUSTRY_EM2016</stp>
        <stp>2</stp>
        <stp>600498.SH</stp>
        <stp>1</stp>
        <tr r="G2589" s="3"/>
      </tp>
      <tp t="s">
        <v>农林牧渔</v>
        <stp/>
        <stp>EM_S_INFO_INDUSTRY_EM2016</stp>
        <stp>2</stp>
        <stp>600598.SH</stp>
        <stp>1</stp>
        <tr r="G2677" s="3"/>
      </tp>
      <tp t="s">
        <v>交运设备</v>
        <stp/>
        <stp>EM_S_INFO_INDUSTRY_EM2016</stp>
        <stp>2</stp>
        <stp>600698.SH</stp>
        <stp>1</stp>
        <tr r="G2765" s="3"/>
      </tp>
      <tp t="s">
        <v>交通运输</v>
        <stp/>
        <stp>EM_S_INFO_INDUSTRY_EM2016</stp>
        <stp>2</stp>
        <stp>600798.SH</stp>
        <stp>1</stp>
        <tr r="G2858" s="3"/>
      </tp>
      <tp t="s">
        <v>公用事业</v>
        <stp/>
        <stp>EM_S_INFO_INDUSTRY_EM2016</stp>
        <stp>2</stp>
        <stp>600098.SH</stp>
        <stp>1</stp>
        <tr r="G2266" s="3"/>
      </tp>
      <tp t="s">
        <v>信息技术</v>
        <stp/>
        <stp>EM_S_INFO_INDUSTRY_EM2016</stp>
        <stp>2</stp>
        <stp>600198.SH</stp>
        <stp>1</stp>
        <tr r="G2354" s="3"/>
      </tp>
      <tp t="s">
        <v>食品饮料</v>
        <stp/>
        <stp>EM_S_INFO_INDUSTRY_EM2016</stp>
        <stp>2</stp>
        <stp>600298.SH</stp>
        <stp>1</stp>
        <tr r="G2439" s="3"/>
      </tp>
      <tp t="s">
        <v>纺织服装</v>
        <stp/>
        <stp>EM_S_INFO_INDUSTRY_EM2016</stp>
        <stp>2</stp>
        <stp>600398.SH</stp>
        <stp>1</stp>
        <tr r="G2525" s="3"/>
      </tp>
      <tp t="s">
        <v>轻工制造</v>
        <stp/>
        <stp>EM_S_INFO_INDUSTRY_EM2016</stp>
        <stp>2</stp>
        <stp>603899.SH</stp>
        <stp>1</stp>
        <tr r="G3625" s="3"/>
      </tp>
      <tp t="s">
        <v>文化传媒</v>
        <stp/>
        <stp>EM_S_INFO_INDUSTRY_EM2016</stp>
        <stp>2</stp>
        <stp>603999.SH</stp>
        <stp>1</stp>
        <tr r="G3679" s="3"/>
      </tp>
      <tp t="s">
        <v>轻工制造</v>
        <stp/>
        <stp>EM_S_INFO_INDUSTRY_EM2016</stp>
        <stp>2</stp>
        <stp>603499.SH</stp>
        <stp>1</stp>
        <tr r="G3421" s="3"/>
      </tp>
      <tp t="s">
        <v>基础化工</v>
        <stp/>
        <stp>EM_S_INFO_INDUSTRY_EM2016</stp>
        <stp>2</stp>
        <stp>603599.SH</stp>
        <stp>1</stp>
        <tr r="G3464" s="3"/>
      </tp>
      <tp t="s">
        <v>机械设备</v>
        <stp/>
        <stp>EM_S_INFO_INDUSTRY_EM2016</stp>
        <stp>2</stp>
        <stp>603699.SH</stp>
        <stp>1</stp>
        <tr r="G3525" s="3"/>
      </tp>
      <tp t="s">
        <v>有色金属</v>
        <stp/>
        <stp>EM_S_INFO_INDUSTRY_EM2016</stp>
        <stp>2</stp>
        <stp>603799.SH</stp>
        <stp>1</stp>
        <tr r="G3569" s="3"/>
      </tp>
      <tp t="s">
        <v>休闲、生活及专业服务</v>
        <stp/>
        <stp>EM_S_INFO_INDUSTRY_EM2016</stp>
        <stp>2</stp>
        <stp>603099.SH</stp>
        <stp>1</stp>
        <tr r="G3259" s="3"/>
      </tp>
      <tp t="s">
        <v>休闲、生活及专业服务</v>
        <stp/>
        <stp>EM_S_INFO_INDUSTRY_EM2016</stp>
        <stp>2</stp>
        <stp>603199.SH</stp>
        <stp>1</stp>
        <tr r="G3310" s="3"/>
      </tp>
      <tp t="s">
        <v>食品饮料</v>
        <stp/>
        <stp>EM_S_INFO_INDUSTRY_EM2016</stp>
        <stp>2</stp>
        <stp>603299.SH</stp>
        <stp>1</stp>
        <tr r="G3347" s="3"/>
      </tp>
      <tp t="s">
        <v>有色金属</v>
        <stp/>
        <stp>EM_S_INFO_INDUSTRY_EM2016</stp>
        <stp>2</stp>
        <stp>603399.SH</stp>
        <stp>1</stp>
        <tr r="G3408" s="3"/>
      </tp>
      <tp t="s">
        <v>有色金属</v>
        <stp/>
        <stp>EM_S_INFO_INDUSTRY_EM2016</stp>
        <stp>2</stp>
        <stp>601899.SH</stp>
        <stp>1</stp>
        <tr r="G3163" s="3"/>
      </tp>
      <tp t="s">
        <v>文化传媒</v>
        <stp/>
        <stp>EM_S_INFO_INDUSTRY_EM2016</stp>
        <stp>2</stp>
        <stp>601999.SH</stp>
        <stp>1</stp>
        <tr r="G3191" s="3"/>
      </tp>
      <tp t="s">
        <v>纺织服装</v>
        <stp/>
        <stp>EM_S_INFO_INDUSTRY_EM2016</stp>
        <stp>2</stp>
        <stp>601599.SH</stp>
        <stp>1</stp>
        <tr r="G3107" s="3"/>
      </tp>
      <tp t="s">
        <v>化石能源</v>
        <stp/>
        <stp>EM_S_INFO_INDUSTRY_EM2016</stp>
        <stp>2</stp>
        <stp>601699.SH</stp>
        <stp>1</stp>
        <tr r="G3129" s="3"/>
      </tp>
      <tp t="s">
        <v>交运设备</v>
        <stp/>
        <stp>EM_S_INFO_INDUSTRY_EM2016</stp>
        <stp>2</stp>
        <stp>601799.SH</stp>
        <stp>1</stp>
        <tr r="G3139" s="3"/>
      </tp>
      <tp t="s">
        <v>金融</v>
        <stp/>
        <stp>EM_S_INFO_INDUSTRY_EM2016</stp>
        <stp>2</stp>
        <stp>601099.SH</stp>
        <stp>1</stp>
        <tr r="G3028" s="3"/>
      </tp>
      <tp t="s">
        <v>公用事业</v>
        <stp/>
        <stp>EM_S_INFO_INDUSTRY_EM2016</stp>
        <stp>2</stp>
        <stp>601199.SH</stp>
        <stp>1</stp>
        <tr r="G3057" s="3"/>
      </tp>
      <tp t="s">
        <v>金融</v>
        <stp/>
        <stp>EM_S_INFO_INDUSTRY_EM2016</stp>
        <stp>2</stp>
        <stp>600999.SH</stp>
        <stp>1</stp>
        <tr r="G2999" s="3"/>
      </tp>
      <tp t="s">
        <v>机械设备</v>
        <stp/>
        <stp>EM_S_INFO_INDUSTRY_EM2016</stp>
        <stp>2</stp>
        <stp>600499.SH</stp>
        <stp>1</stp>
        <tr r="G2590" s="3"/>
      </tp>
      <tp t="s">
        <v>互联网</v>
        <stp/>
        <stp>EM_S_INFO_INDUSTRY_EM2016</stp>
        <stp>2</stp>
        <stp>600599.SH</stp>
        <stp>1</stp>
        <tr r="G2678" s="3"/>
      </tp>
      <tp t="s">
        <v>交运设备</v>
        <stp/>
        <stp>EM_S_INFO_INDUSTRY_EM2016</stp>
        <stp>2</stp>
        <stp>600699.SH</stp>
        <stp>1</stp>
        <tr r="G2766" s="3"/>
      </tp>
      <tp t="s">
        <v>机械设备</v>
        <stp/>
        <stp>EM_S_INFO_INDUSTRY_EM2016</stp>
        <stp>2</stp>
        <stp>600099.SH</stp>
        <stp>1</stp>
        <tr r="G2267" s="3"/>
      </tp>
      <tp t="s">
        <v>食品饮料</v>
        <stp/>
        <stp>EM_S_INFO_INDUSTRY_EM2016</stp>
        <stp>2</stp>
        <stp>600199.SH</stp>
        <stp>1</stp>
        <tr r="G2355" s="3"/>
      </tp>
      <tp t="s">
        <v>基础化工</v>
        <stp/>
        <stp>EM_S_INFO_INDUSTRY_EM2016</stp>
        <stp>2</stp>
        <stp>600299.SH</stp>
        <stp>1</stp>
        <tr r="G2440" s="3"/>
      </tp>
      <tp t="s">
        <v>钢铁</v>
        <stp/>
        <stp>EM_S_INFO_INDUSTRY_EM2016</stp>
        <stp>2</stp>
        <stp>600399.SH</stp>
        <stp>1</stp>
        <tr r="G2526" s="3"/>
      </tp>
      <tp t="s">
        <v>医药生物</v>
        <stp/>
        <stp>EM_S_INFO_INDUSTRY_EM2016</stp>
        <stp>2</stp>
        <stp>603896.SH</stp>
        <stp>1</stp>
        <tr r="G3622" s="3"/>
      </tp>
      <tp t="s">
        <v>电子设备</v>
        <stp/>
        <stp>EM_S_INFO_INDUSTRY_EM2016</stp>
        <stp>2</stp>
        <stp>603996.SH</stp>
        <stp>1</stp>
        <tr r="G3676" s="3"/>
      </tp>
      <tp t="s">
        <v>信息技术</v>
        <stp/>
        <stp>EM_S_INFO_INDUSTRY_EM2016</stp>
        <stp>2</stp>
        <stp>603496.SH</stp>
        <stp>1</stp>
        <tr r="G3420" s="3"/>
      </tp>
      <tp t="s">
        <v>交运设备</v>
        <stp/>
        <stp>EM_S_INFO_INDUSTRY_EM2016</stp>
        <stp>2</stp>
        <stp>603596.SH</stp>
        <stp>1</stp>
        <tr r="G3462" s="3"/>
      </tp>
      <tp t="s">
        <v>食品饮料</v>
        <stp/>
        <stp>EM_S_INFO_INDUSTRY_EM2016</stp>
        <stp>2</stp>
        <stp>603696.SH</stp>
        <stp>1</stp>
        <tr r="G3522" s="3"/>
      </tp>
      <tp t="s">
        <v>文化传媒</v>
        <stp/>
        <stp>EM_S_INFO_INDUSTRY_EM2016</stp>
        <stp>2</stp>
        <stp>603096.SH</stp>
        <stp>1</stp>
        <tr r="G3257" s="3"/>
      </tp>
      <tp t="s">
        <v>纺织服装</v>
        <stp/>
        <stp>EM_S_INFO_INDUSTRY_EM2016</stp>
        <stp>2</stp>
        <stp>603196.SH</stp>
        <stp>1</stp>
        <tr r="G3307" s="3"/>
      </tp>
      <tp t="s">
        <v>电气设备</v>
        <stp/>
        <stp>EM_S_INFO_INDUSTRY_EM2016</stp>
        <stp>2</stp>
        <stp>603396.SH</stp>
        <stp>1</stp>
        <tr r="G3406" s="3"/>
      </tp>
      <tp t="s">
        <v>农林牧渔</v>
        <stp/>
        <stp>EM_S_INFO_INDUSTRY_EM2016</stp>
        <stp>2</stp>
        <stp>601996.SH</stp>
        <stp>1</stp>
        <tr r="G3188" s="3"/>
      </tp>
      <tp t="s">
        <v>医药生物</v>
        <stp/>
        <stp>EM_S_INFO_INDUSTRY_EM2016</stp>
        <stp>2</stp>
        <stp>600896.SH</stp>
        <stp>1</stp>
        <tr r="G2947" s="3"/>
      </tp>
      <tp t="s">
        <v>文化传媒</v>
        <stp/>
        <stp>EM_S_INFO_INDUSTRY_EM2016</stp>
        <stp>2</stp>
        <stp>600996.SH</stp>
        <stp>1</stp>
        <tr r="G2996" s="3"/>
      </tp>
      <tp t="s">
        <v>建筑</v>
        <stp/>
        <stp>EM_S_INFO_INDUSTRY_EM2016</stp>
        <stp>2</stp>
        <stp>600496.SH</stp>
        <stp>1</stp>
        <tr r="G2587" s="3"/>
      </tp>
      <tp t="s">
        <v>基础化工</v>
        <stp/>
        <stp>EM_S_INFO_INDUSTRY_EM2016</stp>
        <stp>2</stp>
        <stp>600596.SH</stp>
        <stp>1</stp>
        <tr r="G2675" s="3"/>
      </tp>
      <tp t="s">
        <v>金融</v>
        <stp/>
        <stp>EM_S_INFO_INDUSTRY_EM2016</stp>
        <stp>2</stp>
        <stp>600696.SH</stp>
        <stp>1</stp>
        <tr r="G2763" s="3"/>
      </tp>
      <tp t="s">
        <v>基础化工</v>
        <stp/>
        <stp>EM_S_INFO_INDUSTRY_EM2016</stp>
        <stp>2</stp>
        <stp>600796.SH</stp>
        <stp>1</stp>
        <tr r="G2856" s="3"/>
      </tp>
      <tp t="s">
        <v>基础化工</v>
        <stp/>
        <stp>EM_S_INFO_INDUSTRY_EM2016</stp>
        <stp>2</stp>
        <stp>600096.SH</stp>
        <stp>1</stp>
        <tr r="G2264" s="3"/>
      </tp>
      <tp t="s">
        <v>医药生物</v>
        <stp/>
        <stp>EM_S_INFO_INDUSTRY_EM2016</stp>
        <stp>2</stp>
        <stp>600196.SH</stp>
        <stp>1</stp>
        <tr r="G2352" s="3"/>
      </tp>
      <tp t="s">
        <v>公用事业</v>
        <stp/>
        <stp>EM_S_INFO_INDUSTRY_EM2016</stp>
        <stp>2</stp>
        <stp>600396.SH</stp>
        <stp>1</stp>
        <tr r="G2523" s="3"/>
      </tp>
      <tp t="s">
        <v>电气设备</v>
        <stp/>
        <stp>EM_S_INFO_INDUSTRY_EM2016</stp>
        <stp>2</stp>
        <stp>603897.SH</stp>
        <stp>1</stp>
        <tr r="G3623" s="3"/>
      </tp>
      <tp t="s">
        <v>交运设备</v>
        <stp/>
        <stp>EM_S_INFO_INDUSTRY_EM2016</stp>
        <stp>2</stp>
        <stp>603997.SH</stp>
        <stp>1</stp>
        <tr r="G3677" s="3"/>
      </tp>
      <tp t="s">
        <v>食品饮料</v>
        <stp/>
        <stp>EM_S_INFO_INDUSTRY_EM2016</stp>
        <stp>2</stp>
        <stp>603697.SH</stp>
        <stp>1</stp>
        <tr r="G3523" s="3"/>
      </tp>
      <tp t="s">
        <v>公用事业</v>
        <stp/>
        <stp>EM_S_INFO_INDUSTRY_EM2016</stp>
        <stp>2</stp>
        <stp>603797.SH</stp>
        <stp>1</stp>
        <tr r="G3567" s="3"/>
      </tp>
      <tp t="s">
        <v>交运设备</v>
        <stp/>
        <stp>EM_S_INFO_INDUSTRY_EM2016</stp>
        <stp>2</stp>
        <stp>603197.SH</stp>
        <stp>1</stp>
        <tr r="G3308" s="3"/>
      </tp>
      <tp t="s">
        <v>电子设备</v>
        <stp/>
        <stp>EM_S_INFO_INDUSTRY_EM2016</stp>
        <stp>2</stp>
        <stp>603297.SH</stp>
        <stp>1</stp>
        <tr r="G3345" s="3"/>
      </tp>
      <tp t="s">
        <v>金融</v>
        <stp/>
        <stp>EM_S_INFO_INDUSTRY_EM2016</stp>
        <stp>2</stp>
        <stp>601997.SH</stp>
        <stp>1</stp>
        <tr r="G3189" s="3"/>
      </tp>
      <tp t="s">
        <v>交通运输</v>
        <stp/>
        <stp>EM_S_INFO_INDUSTRY_EM2016</stp>
        <stp>2</stp>
        <stp>600897.SH</stp>
        <stp>1</stp>
        <tr r="G2948" s="3"/>
      </tp>
      <tp t="s">
        <v>化石能源</v>
        <stp/>
        <stp>EM_S_INFO_INDUSTRY_EM2016</stp>
        <stp>2</stp>
        <stp>600997.SH</stp>
        <stp>1</stp>
        <tr r="G2997" s="3"/>
      </tp>
      <tp t="s">
        <v>有色金属</v>
        <stp/>
        <stp>EM_S_INFO_INDUSTRY_EM2016</stp>
        <stp>2</stp>
        <stp>600497.SH</stp>
        <stp>1</stp>
        <tr r="G2588" s="3"/>
      </tp>
      <tp t="s">
        <v>食品饮料</v>
        <stp/>
        <stp>EM_S_INFO_INDUSTRY_EM2016</stp>
        <stp>2</stp>
        <stp>600597.SH</stp>
        <stp>1</stp>
        <tr r="G2676" s="3"/>
      </tp>
      <tp t="s">
        <v>商贸零售</v>
        <stp/>
        <stp>EM_S_INFO_INDUSTRY_EM2016</stp>
        <stp>2</stp>
        <stp>600697.SH</stp>
        <stp>1</stp>
        <tr r="G2764" s="3"/>
      </tp>
      <tp t="s">
        <v>信息技术</v>
        <stp/>
        <stp>EM_S_INFO_INDUSTRY_EM2016</stp>
        <stp>2</stp>
        <stp>600797.SH</stp>
        <stp>1</stp>
        <tr r="G2857" s="3"/>
      </tp>
      <tp t="s">
        <v>农林牧渔</v>
        <stp/>
        <stp>EM_S_INFO_INDUSTRY_EM2016</stp>
        <stp>2</stp>
        <stp>600097.SH</stp>
        <stp>1</stp>
        <tr r="G2265" s="3"/>
      </tp>
      <tp t="s">
        <v>食品饮料</v>
        <stp/>
        <stp>EM_S_INFO_INDUSTRY_EM2016</stp>
        <stp>2</stp>
        <stp>600197.SH</stp>
        <stp>1</stp>
        <tr r="G2353" s="3"/>
      </tp>
      <tp t="s">
        <v>交运设备</v>
        <stp/>
        <stp>EM_S_INFO_INDUSTRY_EM2016</stp>
        <stp>2</stp>
        <stp>600297.SH</stp>
        <stp>1</stp>
        <tr r="G2438" s="3"/>
      </tp>
      <tp t="s">
        <v>化石能源</v>
        <stp/>
        <stp>EM_S_INFO_INDUSTRY_EM2016</stp>
        <stp>2</stp>
        <stp>600397.SH</stp>
        <stp>1</stp>
        <tr r="G2524" s="3"/>
      </tp>
      <tp t="s">
        <v>机械设备</v>
        <stp/>
        <stp>EM_S_INFO_INDUSTRY_EM2016</stp>
        <stp>2</stp>
        <stp>600894.SH</stp>
        <stp>1</stp>
        <tr r="G2945" s="3"/>
      </tp>
      <tp t="s">
        <v>医药生物</v>
        <stp/>
        <stp>EM_S_INFO_INDUSTRY_EM2016</stp>
        <stp>2</stp>
        <stp>600594.SH</stp>
        <stp>1</stp>
        <tr r="G2673" s="3"/>
      </tp>
      <tp t="s">
        <v>商贸零售</v>
        <stp/>
        <stp>EM_S_INFO_INDUSTRY_EM2016</stp>
        <stp>2</stp>
        <stp>600694.SH</stp>
        <stp>1</stp>
        <tr r="G2761" s="3"/>
      </tp>
      <tp t="s">
        <v>交通运输</v>
        <stp/>
        <stp>EM_S_INFO_INDUSTRY_EM2016</stp>
        <stp>2</stp>
        <stp>600794.SH</stp>
        <stp>1</stp>
        <tr r="G2854" s="3"/>
      </tp>
      <tp t="s">
        <v>房地产</v>
        <stp/>
        <stp>EM_S_INFO_INDUSTRY_EM2016</stp>
        <stp>2</stp>
        <stp>600094.SH</stp>
        <stp>1</stp>
        <tr r="G2262" s="3"/>
      </tp>
      <tp t="s">
        <v>机械设备</v>
        <stp/>
        <stp>EM_S_INFO_INDUSTRY_EM2016</stp>
        <stp>2</stp>
        <stp>603895.SH</stp>
        <stp>1</stp>
        <tr r="G3621" s="3"/>
      </tp>
      <tp t="s">
        <v>电子设备</v>
        <stp/>
        <stp>EM_S_INFO_INDUSTRY_EM2016</stp>
        <stp>2</stp>
        <stp>603595.SH</stp>
        <stp>1</stp>
        <tr r="G3461" s="3"/>
      </tp>
      <tp t="s">
        <v>文化传媒</v>
        <stp/>
        <stp>EM_S_INFO_INDUSTRY_EM2016</stp>
        <stp>2</stp>
        <stp>601595.SH</stp>
        <stp>1</stp>
        <tr r="G3105" s="3"/>
      </tp>
      <tp t="s">
        <v>房地产</v>
        <stp/>
        <stp>EM_S_INFO_INDUSTRY_EM2016</stp>
        <stp>2</stp>
        <stp>600895.SH</stp>
        <stp>1</stp>
        <tr r="G2946" s="3"/>
      </tp>
      <tp t="s">
        <v>公用事业</v>
        <stp/>
        <stp>EM_S_INFO_INDUSTRY_EM2016</stp>
        <stp>2</stp>
        <stp>600995.SH</stp>
        <stp>1</stp>
        <tr r="G2995" s="3"/>
      </tp>
      <tp t="s">
        <v>交运设备</v>
        <stp/>
        <stp>EM_S_INFO_INDUSTRY_EM2016</stp>
        <stp>2</stp>
        <stp>600495.SH</stp>
        <stp>1</stp>
        <tr r="G2586" s="3"/>
      </tp>
      <tp t="s">
        <v>有色金属</v>
        <stp/>
        <stp>EM_S_INFO_INDUSTRY_EM2016</stp>
        <stp>2</stp>
        <stp>600595.SH</stp>
        <stp>1</stp>
        <tr r="G2674" s="3"/>
      </tp>
      <tp t="s">
        <v>互联网</v>
        <stp/>
        <stp>EM_S_INFO_INDUSTRY_EM2016</stp>
        <stp>2</stp>
        <stp>600695.SH</stp>
        <stp>1</stp>
        <tr r="G2762" s="3"/>
      </tp>
      <tp t="s">
        <v>公用事业</v>
        <stp/>
        <stp>EM_S_INFO_INDUSTRY_EM2016</stp>
        <stp>2</stp>
        <stp>600795.SH</stp>
        <stp>1</stp>
        <tr r="G2855" s="3"/>
      </tp>
      <tp t="s">
        <v>房地产</v>
        <stp/>
        <stp>EM_S_INFO_INDUSTRY_EM2016</stp>
        <stp>2</stp>
        <stp>600095.SH</stp>
        <stp>1</stp>
        <tr r="G2263" s="3"/>
      </tp>
      <tp t="s">
        <v>农林牧渔</v>
        <stp/>
        <stp>EM_S_INFO_INDUSTRY_EM2016</stp>
        <stp>2</stp>
        <stp>600195.SH</stp>
        <stp>1</stp>
        <tr r="G2351" s="3"/>
      </tp>
      <tp t="s">
        <v>钢铁</v>
        <stp/>
        <stp>EM_S_INFO_INDUSTRY_EM2016</stp>
        <stp>2</stp>
        <stp>600295.SH</stp>
        <stp>1</stp>
        <tr r="G2437" s="3"/>
      </tp>
      <tp t="s">
        <v>化石能源</v>
        <stp/>
        <stp>EM_S_INFO_INDUSTRY_EM2016</stp>
        <stp>2</stp>
        <stp>600395.SH</stp>
        <stp>1</stp>
        <tr r="G2522" s="3"/>
      </tp>
      <tp t="s">
        <v>轻工制造</v>
        <stp/>
        <stp>EM_S_INFO_INDUSTRY_EM2016</stp>
        <stp>2</stp>
        <stp>603992.SH</stp>
        <stp>1</stp>
        <tr r="G3674" s="3"/>
      </tp>
      <tp t="s">
        <v>基础化工</v>
        <stp/>
        <stp>EM_S_INFO_INDUSTRY_EM2016</stp>
        <stp>2</stp>
        <stp>603192.SH</stp>
        <stp>1</stp>
        <tr r="G3306" s="3"/>
      </tp>
      <tp t="s">
        <v>建材</v>
        <stp/>
        <stp>EM_S_INFO_INDUSTRY_EM2016</stp>
        <stp>2</stp>
        <stp>601992.SH</stp>
        <stp>1</stp>
        <tr r="G3187" s="3"/>
      </tp>
      <tp t="s">
        <v>互联网</v>
        <stp/>
        <stp>EM_S_INFO_INDUSTRY_EM2016</stp>
        <stp>2</stp>
        <stp>600892.SH</stp>
        <stp>1</stp>
        <tr r="G2943" s="3"/>
      </tp>
      <tp t="s">
        <v>机械设备</v>
        <stp/>
        <stp>EM_S_INFO_INDUSTRY_EM2016</stp>
        <stp>2</stp>
        <stp>600992.SH</stp>
        <stp>1</stp>
        <tr r="G2993" s="3"/>
      </tp>
      <tp t="s">
        <v>机械设备</v>
        <stp/>
        <stp>EM_S_INFO_INDUSTRY_EM2016</stp>
        <stp>2</stp>
        <stp>600592.SH</stp>
        <stp>1</stp>
        <tr r="G2671" s="3"/>
      </tp>
      <tp t="s">
        <v>房地产</v>
        <stp/>
        <stp>EM_S_INFO_INDUSTRY_EM2016</stp>
        <stp>2</stp>
        <stp>600692.SH</stp>
        <stp>1</stp>
        <tr r="G2759" s="3"/>
      </tp>
      <tp t="s">
        <v>化石能源</v>
        <stp/>
        <stp>EM_S_INFO_INDUSTRY_EM2016</stp>
        <stp>2</stp>
        <stp>600792.SH</stp>
        <stp>1</stp>
        <tr r="G2852" s="3"/>
      </tp>
      <tp t="s">
        <v>电气设备</v>
        <stp/>
        <stp>EM_S_INFO_INDUSTRY_EM2016</stp>
        <stp>2</stp>
        <stp>600192.SH</stp>
        <stp>1</stp>
        <tr r="G2349" s="3"/>
      </tp>
      <tp t="s">
        <v>公用事业</v>
        <stp/>
        <stp>EM_S_INFO_INDUSTRY_EM2016</stp>
        <stp>2</stp>
        <stp>600292.SH</stp>
        <stp>1</stp>
        <tr r="G2435" s="3"/>
      </tp>
      <tp t="s">
        <v>有色金属</v>
        <stp/>
        <stp>EM_S_INFO_INDUSTRY_EM2016</stp>
        <stp>2</stp>
        <stp>600392.SH</stp>
        <stp>1</stp>
        <tr r="G2520" s="3"/>
      </tp>
      <tp t="s">
        <v>有色金属</v>
        <stp/>
        <stp>EM_S_INFO_INDUSTRY_EM2016</stp>
        <stp>2</stp>
        <stp>603993.SH</stp>
        <stp>1</stp>
        <tr r="G3675" s="3"/>
      </tp>
      <tp t="s">
        <v>公用事业</v>
        <stp/>
        <stp>EM_S_INFO_INDUSTRY_EM2016</stp>
        <stp>2</stp>
        <stp>603693.SH</stp>
        <stp>1</stp>
        <tr r="G3521" s="3"/>
      </tp>
      <tp t="s">
        <v>金融</v>
        <stp/>
        <stp>EM_S_INFO_INDUSTRY_EM2016</stp>
        <stp>2</stp>
        <stp>603093.SH</stp>
        <stp>1</stp>
        <tr r="G3256" s="3"/>
      </tp>
      <tp t="s">
        <v>公用事业</v>
        <stp/>
        <stp>EM_S_INFO_INDUSTRY_EM2016</stp>
        <stp>2</stp>
        <stp>603393.SH</stp>
        <stp>1</stp>
        <tr r="G3405" s="3"/>
      </tp>
      <tp t="s">
        <v>国防与装备</v>
        <stp/>
        <stp>EM_S_INFO_INDUSTRY_EM2016</stp>
        <stp>2</stp>
        <stp>600893.SH</stp>
        <stp>1</stp>
        <tr r="G2944" s="3"/>
      </tp>
      <tp t="s">
        <v>医药生物</v>
        <stp/>
        <stp>EM_S_INFO_INDUSTRY_EM2016</stp>
        <stp>2</stp>
        <stp>600993.SH</stp>
        <stp>1</stp>
        <tr r="G2994" s="3"/>
      </tp>
      <tp t="s">
        <v>纺织服装</v>
        <stp/>
        <stp>EM_S_INFO_INDUSTRY_EM2016</stp>
        <stp>2</stp>
        <stp>600493.SH</stp>
        <stp>1</stp>
        <tr r="G2585" s="3"/>
      </tp>
      <tp t="s">
        <v>休闲、生活及专业服务</v>
        <stp/>
        <stp>EM_S_INFO_INDUSTRY_EM2016</stp>
        <stp>2</stp>
        <stp>600593.SH</stp>
        <stp>1</stp>
        <tr r="G2672" s="3"/>
      </tp>
      <tp t="s">
        <v>商贸零售</v>
        <stp/>
        <stp>EM_S_INFO_INDUSTRY_EM2016</stp>
        <stp>2</stp>
        <stp>600693.SH</stp>
        <stp>1</stp>
        <tr r="G2760" s="3"/>
      </tp>
      <tp t="s">
        <v>轻工制造</v>
        <stp/>
        <stp>EM_S_INFO_INDUSTRY_EM2016</stp>
        <stp>2</stp>
        <stp>600793.SH</stp>
        <stp>1</stp>
        <tr r="G2853" s="3"/>
      </tp>
      <tp t="s">
        <v>金融</v>
        <stp/>
        <stp>EM_S_INFO_INDUSTRY_EM2016</stp>
        <stp>2</stp>
        <stp>600093.SH</stp>
        <stp>1</stp>
        <tr r="G2261" s="3"/>
      </tp>
      <tp t="s">
        <v>综合</v>
        <stp/>
        <stp>EM_S_INFO_INDUSTRY_EM2016</stp>
        <stp>2</stp>
        <stp>600193.SH</stp>
        <stp>1</stp>
        <tr r="G2350" s="3"/>
      </tp>
      <tp t="s">
        <v>信息技术</v>
        <stp/>
        <stp>EM_S_INFO_INDUSTRY_EM2016</stp>
        <stp>2</stp>
        <stp>600293.SH</stp>
        <stp>1</stp>
        <tr r="G2436" s="3"/>
      </tp>
      <tp t="s">
        <v>房地产</v>
        <stp/>
        <stp>EM_S_INFO_INDUSTRY_EM2016</stp>
        <stp>2</stp>
        <stp>600393.SH</stp>
        <stp>1</stp>
        <tr r="G2521" s="3"/>
      </tp>
      <tp t="s">
        <v>电子设备</v>
        <stp/>
        <stp>EM_S_INFO_INDUSTRY_EM2016</stp>
        <stp>2</stp>
        <stp>603890.SH</stp>
        <stp>1</stp>
        <tr r="G3620" s="3"/>
      </tp>
      <tp t="s">
        <v>信息技术</v>
        <stp/>
        <stp>EM_S_INFO_INDUSTRY_EM2016</stp>
        <stp>2</stp>
        <stp>603990.SH</stp>
        <stp>1</stp>
        <tr r="G3672" s="3"/>
      </tp>
      <tp t="s">
        <v>医药生物</v>
        <stp/>
        <stp>EM_S_INFO_INDUSTRY_EM2016</stp>
        <stp>2</stp>
        <stp>603590.SH</stp>
        <stp>1</stp>
        <tr r="G3460" s="3"/>
      </tp>
      <tp t="s">
        <v>机械设备</v>
        <stp/>
        <stp>EM_S_INFO_INDUSTRY_EM2016</stp>
        <stp>2</stp>
        <stp>603690.SH</stp>
        <stp>1</stp>
        <tr r="G3520" s="3"/>
      </tp>
      <tp t="s">
        <v>基础化工</v>
        <stp/>
        <stp>EM_S_INFO_INDUSTRY_EM2016</stp>
        <stp>2</stp>
        <stp>603790.SH</stp>
        <stp>1</stp>
        <tr r="G3566" s="3"/>
      </tp>
      <tp t="s">
        <v>机械设备</v>
        <stp/>
        <stp>EM_S_INFO_INDUSTRY_EM2016</stp>
        <stp>2</stp>
        <stp>603090.SH</stp>
        <stp>1</stp>
        <tr r="G3255" s="3"/>
      </tp>
      <tp t="s">
        <v>交运设备</v>
        <stp/>
        <stp>EM_S_INFO_INDUSTRY_EM2016</stp>
        <stp>2</stp>
        <stp>603390.SH</stp>
        <stp>1</stp>
        <tr r="G3404" s="3"/>
      </tp>
      <tp t="s">
        <v>国防与装备</v>
        <stp/>
        <stp>EM_S_INFO_INDUSTRY_EM2016</stp>
        <stp>2</stp>
        <stp>601890.SH</stp>
        <stp>1</stp>
        <tr r="G3161" s="3"/>
      </tp>
      <tp t="s">
        <v>金融</v>
        <stp/>
        <stp>EM_S_INFO_INDUSTRY_EM2016</stp>
        <stp>2</stp>
        <stp>601990.SH</stp>
        <stp>1</stp>
        <tr r="G3185" s="3"/>
      </tp>
      <tp t="s">
        <v>建筑</v>
        <stp/>
        <stp>EM_S_INFO_INDUSTRY_EM2016</stp>
        <stp>2</stp>
        <stp>601390.SH</stp>
        <stp>1</stp>
        <tr r="G3092" s="3"/>
      </tp>
      <tp t="s">
        <v>房地产</v>
        <stp/>
        <stp>EM_S_INFO_INDUSTRY_EM2016</stp>
        <stp>2</stp>
        <stp>600890.SH</stp>
        <stp>1</stp>
        <tr r="G2941" s="3"/>
      </tp>
      <tp t="s">
        <v>国防与装备</v>
        <stp/>
        <stp>EM_S_INFO_INDUSTRY_EM2016</stp>
        <stp>2</stp>
        <stp>600990.SH</stp>
        <stp>1</stp>
        <tr r="G2992" s="3"/>
      </tp>
      <tp t="s">
        <v>有色金属</v>
        <stp/>
        <stp>EM_S_INFO_INDUSTRY_EM2016</stp>
        <stp>2</stp>
        <stp>600490.SH</stp>
        <stp>1</stp>
        <tr r="G2583" s="3"/>
      </tp>
      <tp t="s">
        <v>电气设备</v>
        <stp/>
        <stp>EM_S_INFO_INDUSTRY_EM2016</stp>
        <stp>2</stp>
        <stp>600590.SH</stp>
        <stp>1</stp>
        <tr r="G2670" s="3"/>
      </tp>
      <tp t="s">
        <v>家电</v>
        <stp/>
        <stp>EM_S_INFO_INDUSTRY_EM2016</stp>
        <stp>2</stp>
        <stp>600690.SH</stp>
        <stp>1</stp>
        <tr r="G2757" s="3"/>
      </tp>
      <tp t="s">
        <v>商贸零售</v>
        <stp/>
        <stp>EM_S_INFO_INDUSTRY_EM2016</stp>
        <stp>2</stp>
        <stp>600790.SH</stp>
        <stp>1</stp>
        <tr r="G2850" s="3"/>
      </tp>
      <tp t="s">
        <v>医药生物</v>
        <stp/>
        <stp>EM_S_INFO_INDUSTRY_EM2016</stp>
        <stp>2</stp>
        <stp>600090.SH</stp>
        <stp>1</stp>
        <tr r="G2259" s="3"/>
      </tp>
      <tp t="s">
        <v>交通运输</v>
        <stp/>
        <stp>EM_S_INFO_INDUSTRY_EM2016</stp>
        <stp>2</stp>
        <stp>600190.SH</stp>
        <stp>1</stp>
        <tr r="G2347" s="3"/>
      </tp>
      <tp t="s">
        <v>电气设备</v>
        <stp/>
        <stp>EM_S_INFO_INDUSTRY_EM2016</stp>
        <stp>2</stp>
        <stp>600290.SH</stp>
        <stp>1</stp>
        <tr r="G2433" s="3"/>
      </tp>
      <tp t="s">
        <v>金融</v>
        <stp/>
        <stp>EM_S_INFO_INDUSTRY_EM2016</stp>
        <stp>2</stp>
        <stp>600390.SH</stp>
        <stp>1</stp>
        <tr r="G2518" s="3"/>
      </tp>
      <tp t="s">
        <v>农林牧渔</v>
        <stp/>
        <stp>EM_S_INFO_INDUSTRY_EM2016</stp>
        <stp>2</stp>
        <stp>688098.SH</stp>
        <stp>1</stp>
        <tr r="G3709" s="3"/>
      </tp>
      <tp t="s">
        <v>基础化工</v>
        <stp/>
        <stp>EM_S_INFO_INDUSTRY_EM2016</stp>
        <stp>2</stp>
        <stp>603991.SH</stp>
        <stp>1</stp>
        <tr r="G3673" s="3"/>
      </tp>
      <tp t="s">
        <v>公用事业</v>
        <stp/>
        <stp>EM_S_INFO_INDUSTRY_EM2016</stp>
        <stp>2</stp>
        <stp>601991.SH</stp>
        <stp>1</stp>
        <tr r="G3186" s="3"/>
      </tp>
      <tp t="s">
        <v>轻工制造</v>
        <stp/>
        <stp>EM_S_INFO_INDUSTRY_EM2016</stp>
        <stp>2</stp>
        <stp>600891.SH</stp>
        <stp>1</stp>
        <tr r="G2942" s="3"/>
      </tp>
      <tp t="s">
        <v>建筑</v>
        <stp/>
        <stp>EM_S_INFO_INDUSTRY_EM2016</stp>
        <stp>2</stp>
        <stp>600491.SH</stp>
        <stp>1</stp>
        <tr r="G2584" s="3"/>
      </tp>
      <tp t="s">
        <v>基础化工</v>
        <stp/>
        <stp>EM_S_INFO_INDUSTRY_EM2016</stp>
        <stp>2</stp>
        <stp>600691.SH</stp>
        <stp>1</stp>
        <tr r="G2758" s="3"/>
      </tp>
      <tp t="s">
        <v>房地产</v>
        <stp/>
        <stp>EM_S_INFO_INDUSTRY_EM2016</stp>
        <stp>2</stp>
        <stp>600791.SH</stp>
        <stp>1</stp>
        <tr r="G2851" s="3"/>
      </tp>
      <tp t="s">
        <v>基础化工</v>
        <stp/>
        <stp>EM_S_INFO_INDUSTRY_EM2016</stp>
        <stp>2</stp>
        <stp>600091.SH</stp>
        <stp>1</stp>
        <tr r="G2260" s="3"/>
      </tp>
      <tp t="s">
        <v>农林牧渔</v>
        <stp/>
        <stp>EM_S_INFO_INDUSTRY_EM2016</stp>
        <stp>2</stp>
        <stp>600191.SH</stp>
        <stp>1</stp>
        <tr r="G2348" s="3"/>
      </tp>
      <tp t="s">
        <v>金融</v>
        <stp/>
        <stp>EM_S_INFO_INDUSTRY_EM2016</stp>
        <stp>2</stp>
        <stp>600291.SH</stp>
        <stp>1</stp>
        <tr r="G2434" s="3"/>
      </tp>
      <tp t="s">
        <v>国防与装备</v>
        <stp/>
        <stp>EM_S_INFO_INDUSTRY_EM2016</stp>
        <stp>2</stp>
        <stp>600391.SH</stp>
        <stp>1</stp>
        <tr r="G2519" s="3"/>
      </tp>
      <tp t="s">
        <v>电子设备</v>
        <stp/>
        <stp>EM_S_INFO_INDUSTRY_EM2016</stp>
        <stp>2</stp>
        <stp>688099.SH</stp>
        <stp>1</stp>
        <tr r="G3710" s="3"/>
      </tp>
      <tp t="s">
        <v>基础化工</v>
        <stp/>
        <stp>EM_S_INFO_INDUSTRY_EM2016</stp>
        <stp>2</stp>
        <stp>688199.SH</stp>
        <stp>1</stp>
        <tr r="G3723" s="3"/>
      </tp>
      <tp t="s">
        <v>电子设备</v>
        <stp/>
        <stp>EM_S_INFO_INDUSTRY_EM2016</stp>
        <stp>2</stp>
        <stp>688299.SH</stp>
        <stp>1</stp>
        <tr r="G3726" s="3"/>
      </tp>
      <tp t="s">
        <v>互联网</v>
        <stp/>
        <stp>EM_S_INFO_INDUSTRY_EM2016</stp>
        <stp>2</stp>
        <stp>603888.SH</stp>
        <stp>1</stp>
        <tr r="G3618" s="3"/>
      </tp>
      <tp t="s">
        <v>电气设备</v>
        <stp/>
        <stp>EM_S_INFO_INDUSTRY_EM2016</stp>
        <stp>2</stp>
        <stp>603988.SH</stp>
        <stp>1</stp>
        <tr r="G3670" s="3"/>
      </tp>
      <tp t="s">
        <v>电气设备</v>
        <stp/>
        <stp>EM_S_INFO_INDUSTRY_EM2016</stp>
        <stp>2</stp>
        <stp>603488.SH</stp>
        <stp>1</stp>
        <tr r="G3418" s="3"/>
      </tp>
      <tp t="s">
        <v>公用事业</v>
        <stp/>
        <stp>EM_S_INFO_INDUSTRY_EM2016</stp>
        <stp>2</stp>
        <stp>603588.SH</stp>
        <stp>1</stp>
        <tr r="G3458" s="3"/>
      </tp>
      <tp t="s">
        <v>有色金属</v>
        <stp/>
        <stp>EM_S_INFO_INDUSTRY_EM2016</stp>
        <stp>2</stp>
        <stp>603688.SH</stp>
        <stp>1</stp>
        <tr r="G3518" s="3"/>
      </tp>
      <tp t="s">
        <v>交运设备</v>
        <stp/>
        <stp>EM_S_INFO_INDUSTRY_EM2016</stp>
        <stp>2</stp>
        <stp>603788.SH</stp>
        <stp>1</stp>
        <tr r="G3564" s="3"/>
      </tp>
      <tp t="s">
        <v>机械设备</v>
        <stp/>
        <stp>EM_S_INFO_INDUSTRY_EM2016</stp>
        <stp>2</stp>
        <stp>603088.SH</stp>
        <stp>1</stp>
        <tr r="G3253" s="3"/>
      </tp>
      <tp t="s">
        <v>基础化工</v>
        <stp/>
        <stp>EM_S_INFO_INDUSTRY_EM2016</stp>
        <stp>2</stp>
        <stp>603188.SH</stp>
        <stp>1</stp>
        <tr r="G3304" s="3"/>
      </tp>
      <tp t="s">
        <v>食品饮料</v>
        <stp/>
        <stp>EM_S_INFO_INDUSTRY_EM2016</stp>
        <stp>2</stp>
        <stp>603288.SH</stp>
        <stp>1</stp>
        <tr r="G3343" s="3"/>
      </tp>
      <tp t="s">
        <v>建筑</v>
        <stp/>
        <stp>EM_S_INFO_INDUSTRY_EM2016</stp>
        <stp>2</stp>
        <stp>603388.SH</stp>
        <stp>1</stp>
        <tr r="G3402" s="3"/>
      </tp>
      <tp t="s">
        <v>休闲、生活及专业服务</v>
        <stp/>
        <stp>EM_S_INFO_INDUSTRY_EM2016</stp>
        <stp>2</stp>
        <stp>601888.SH</stp>
        <stp>1</stp>
        <tr r="G3160" s="3"/>
      </tp>
      <tp t="s">
        <v>金融</v>
        <stp/>
        <stp>EM_S_INFO_INDUSTRY_EM2016</stp>
        <stp>2</stp>
        <stp>601988.SH</stp>
        <stp>1</stp>
        <tr r="G3183" s="3"/>
      </tp>
      <tp t="s">
        <v>房地产</v>
        <stp/>
        <stp>EM_S_INFO_INDUSTRY_EM2016</stp>
        <stp>2</stp>
        <stp>601588.SH</stp>
        <stp>1</stp>
        <tr r="G3104" s="3"/>
      </tp>
      <tp t="s">
        <v>金融</v>
        <stp/>
        <stp>EM_S_INFO_INDUSTRY_EM2016</stp>
        <stp>2</stp>
        <stp>601688.SH</stp>
        <stp>1</stp>
        <tr r="G3126" s="3"/>
      </tp>
      <tp t="s">
        <v>金融</v>
        <stp/>
        <stp>EM_S_INFO_INDUSTRY_EM2016</stp>
        <stp>2</stp>
        <stp>601788.SH</stp>
        <stp>1</stp>
        <tr r="G3136" s="3"/>
      </tp>
      <tp t="s">
        <v>化石能源</v>
        <stp/>
        <stp>EM_S_INFO_INDUSTRY_EM2016</stp>
        <stp>2</stp>
        <stp>601088.SH</stp>
        <stp>1</stp>
        <tr r="G3026" s="3"/>
      </tp>
      <tp t="s">
        <v>交通运输</v>
        <stp/>
        <stp>EM_S_INFO_INDUSTRY_EM2016</stp>
        <stp>2</stp>
        <stp>601188.SH</stp>
        <stp>1</stp>
        <tr r="G3055" s="3"/>
      </tp>
      <tp t="s">
        <v>金融</v>
        <stp/>
        <stp>EM_S_INFO_INDUSTRY_EM2016</stp>
        <stp>2</stp>
        <stp>601288.SH</stp>
        <stp>1</stp>
        <tr r="G3074" s="3"/>
      </tp>
      <tp t="s">
        <v>有色金属</v>
        <stp/>
        <stp>EM_S_INFO_INDUSTRY_EM2016</stp>
        <stp>2</stp>
        <stp>601388.SH</stp>
        <stp>1</stp>
        <tr r="G3091" s="3"/>
      </tp>
      <tp t="s">
        <v>有色金属</v>
        <stp/>
        <stp>EM_S_INFO_INDUSTRY_EM2016</stp>
        <stp>2</stp>
        <stp>600888.SH</stp>
        <stp>1</stp>
        <tr r="G2939" s="3"/>
      </tp>
      <tp t="s">
        <v>有色金属</v>
        <stp/>
        <stp>EM_S_INFO_INDUSTRY_EM2016</stp>
        <stp>2</stp>
        <stp>600988.SH</stp>
        <stp>1</stp>
        <tr r="G2990" s="3"/>
      </tp>
      <tp t="s">
        <v>医药生物</v>
        <stp/>
        <stp>EM_S_INFO_INDUSTRY_EM2016</stp>
        <stp>2</stp>
        <stp>600488.SH</stp>
        <stp>1</stp>
        <tr r="G2581" s="3"/>
      </tp>
      <tp t="s">
        <v>信息技术</v>
        <stp/>
        <stp>EM_S_INFO_INDUSTRY_EM2016</stp>
        <stp>2</stp>
        <stp>600588.SH</stp>
        <stp>1</stp>
        <tr r="G2668" s="3"/>
      </tp>
      <tp t="s">
        <v>化石能源</v>
        <stp/>
        <stp>EM_S_INFO_INDUSTRY_EM2016</stp>
        <stp>2</stp>
        <stp>600688.SH</stp>
        <stp>1</stp>
        <tr r="G2755" s="3"/>
      </tp>
      <tp t="s">
        <v>文化传媒</v>
        <stp/>
        <stp>EM_S_INFO_INDUSTRY_EM2016</stp>
        <stp>2</stp>
        <stp>600088.SH</stp>
        <stp>1</stp>
        <tr r="G2257" s="3"/>
      </tp>
      <tp t="s">
        <v>化石能源</v>
        <stp/>
        <stp>EM_S_INFO_INDUSTRY_EM2016</stp>
        <stp>2</stp>
        <stp>600188.SH</stp>
        <stp>1</stp>
        <tr r="G2345" s="3"/>
      </tp>
      <tp t="s">
        <v>电子设备</v>
        <stp/>
        <stp>EM_S_INFO_INDUSTRY_EM2016</stp>
        <stp>2</stp>
        <stp>600288.SH</stp>
        <stp>1</stp>
        <tr r="G2431" s="3"/>
      </tp>
      <tp t="s">
        <v>机械设备</v>
        <stp/>
        <stp>EM_S_INFO_INDUSTRY_EM2016</stp>
        <stp>2</stp>
        <stp>600388.SH</stp>
        <stp>1</stp>
        <tr r="G2516" s="3"/>
      </tp>
      <tp t="s">
        <v>纺织服装</v>
        <stp/>
        <stp>EM_S_INFO_INDUSTRY_EM2016</stp>
        <stp>2</stp>
        <stp>603889.SH</stp>
        <stp>1</stp>
        <tr r="G3619" s="3"/>
      </tp>
      <tp t="s">
        <v>电子设备</v>
        <stp/>
        <stp>EM_S_INFO_INDUSTRY_EM2016</stp>
        <stp>2</stp>
        <stp>603989.SH</stp>
        <stp>1</stp>
        <tr r="G3671" s="3"/>
      </tp>
      <tp t="s">
        <v>电气设备</v>
        <stp/>
        <stp>EM_S_INFO_INDUSTRY_EM2016</stp>
        <stp>2</stp>
        <stp>603489.SH</stp>
        <stp>1</stp>
        <tr r="G3419" s="3"/>
      </tp>
      <tp t="s">
        <v>食品饮料</v>
        <stp/>
        <stp>EM_S_INFO_INDUSTRY_EM2016</stp>
        <stp>2</stp>
        <stp>603589.SH</stp>
        <stp>1</stp>
        <tr r="G3459" s="3"/>
      </tp>
      <tp t="s">
        <v>公用事业</v>
        <stp/>
        <stp>EM_S_INFO_INDUSTRY_EM2016</stp>
        <stp>2</stp>
        <stp>603689.SH</stp>
        <stp>1</stp>
        <tr r="G3519" s="3"/>
      </tp>
      <tp t="s">
        <v>机械设备</v>
        <stp/>
        <stp>EM_S_INFO_INDUSTRY_EM2016</stp>
        <stp>2</stp>
        <stp>603789.SH</stp>
        <stp>1</stp>
        <tr r="G3565" s="3"/>
      </tp>
      <tp t="s">
        <v>交运设备</v>
        <stp/>
        <stp>EM_S_INFO_INDUSTRY_EM2016</stp>
        <stp>2</stp>
        <stp>603089.SH</stp>
        <stp>1</stp>
        <tr r="G3254" s="3"/>
      </tp>
      <tp t="s">
        <v>信息技术</v>
        <stp/>
        <stp>EM_S_INFO_INDUSTRY_EM2016</stp>
        <stp>2</stp>
        <stp>603189.SH</stp>
        <stp>1</stp>
        <tr r="G3305" s="3"/>
      </tp>
      <tp t="s">
        <v>机械设备</v>
        <stp/>
        <stp>EM_S_INFO_INDUSTRY_EM2016</stp>
        <stp>2</stp>
        <stp>603289.SH</stp>
        <stp>1</stp>
        <tr r="G3344" s="3"/>
      </tp>
      <tp t="s">
        <v>轻工制造</v>
        <stp/>
        <stp>EM_S_INFO_INDUSTRY_EM2016</stp>
        <stp>2</stp>
        <stp>603389.SH</stp>
        <stp>1</stp>
        <tr r="G3403" s="3"/>
      </tp>
      <tp t="s">
        <v>国防与装备</v>
        <stp/>
        <stp>EM_S_INFO_INDUSTRY_EM2016</stp>
        <stp>2</stp>
        <stp>601989.SH</stp>
        <stp>1</stp>
        <tr r="G3184" s="3"/>
      </tp>
      <tp t="s">
        <v>交运设备</v>
        <stp/>
        <stp>EM_S_INFO_INDUSTRY_EM2016</stp>
        <stp>2</stp>
        <stp>601689.SH</stp>
        <stp>1</stp>
        <tr r="G3127" s="3"/>
      </tp>
      <tp t="s">
        <v>建筑</v>
        <stp/>
        <stp>EM_S_INFO_INDUSTRY_EM2016</stp>
        <stp>2</stp>
        <stp>601789.SH</stp>
        <stp>1</stp>
        <tr r="G3137" s="3"/>
      </tp>
      <tp t="s">
        <v>基础化工</v>
        <stp/>
        <stp>EM_S_INFO_INDUSTRY_EM2016</stp>
        <stp>2</stp>
        <stp>600889.SH</stp>
        <stp>1</stp>
        <tr r="G2940" s="3"/>
      </tp>
      <tp t="s">
        <v>化石能源</v>
        <stp/>
        <stp>EM_S_INFO_INDUSTRY_EM2016</stp>
        <stp>2</stp>
        <stp>600989.SH</stp>
        <stp>1</stp>
        <tr r="G2991" s="3"/>
      </tp>
      <tp t="s">
        <v>有色金属</v>
        <stp/>
        <stp>EM_S_INFO_INDUSTRY_EM2016</stp>
        <stp>2</stp>
        <stp>600489.SH</stp>
        <stp>1</stp>
        <tr r="G2582" s="3"/>
      </tp>
      <tp t="s">
        <v>基础化工</v>
        <stp/>
        <stp>EM_S_INFO_INDUSTRY_EM2016</stp>
        <stp>2</stp>
        <stp>600589.SH</stp>
        <stp>1</stp>
        <tr r="G2669" s="3"/>
      </tp>
      <tp t="s">
        <v>纺织服装</v>
        <stp/>
        <stp>EM_S_INFO_INDUSTRY_EM2016</stp>
        <stp>2</stp>
        <stp>600689.SH</stp>
        <stp>1</stp>
        <tr r="G2756" s="3"/>
      </tp>
      <tp t="s">
        <v>医药生物</v>
        <stp/>
        <stp>EM_S_INFO_INDUSTRY_EM2016</stp>
        <stp>2</stp>
        <stp>600789.SH</stp>
        <stp>1</stp>
        <tr r="G2849" s="3"/>
      </tp>
      <tp t="s">
        <v>电气设备</v>
        <stp/>
        <stp>EM_S_INFO_INDUSTRY_EM2016</stp>
        <stp>2</stp>
        <stp>600089.SH</stp>
        <stp>1</stp>
        <tr r="G2258" s="3"/>
      </tp>
      <tp t="s">
        <v>食品饮料</v>
        <stp/>
        <stp>EM_S_INFO_INDUSTRY_EM2016</stp>
        <stp>2</stp>
        <stp>600189.SH</stp>
        <stp>1</stp>
        <tr r="G2346" s="3"/>
      </tp>
      <tp t="s">
        <v>信息技术</v>
        <stp/>
        <stp>EM_S_INFO_INDUSTRY_EM2016</stp>
        <stp>2</stp>
        <stp>600289.SH</stp>
        <stp>1</stp>
        <tr r="G2432" s="3"/>
      </tp>
      <tp t="s">
        <v>基础化工</v>
        <stp/>
        <stp>EM_S_INFO_INDUSTRY_EM2016</stp>
        <stp>2</stp>
        <stp>600389.SH</stp>
        <stp>1</stp>
        <tr r="G2517" s="3"/>
      </tp>
      <tp t="s">
        <v>食品饮料</v>
        <stp/>
        <stp>EM_S_INFO_INDUSTRY_EM2016</stp>
        <stp>2</stp>
        <stp>603886.SH</stp>
        <stp>1</stp>
        <tr r="G3616" s="3"/>
      </tp>
      <tp t="s">
        <v>电子设备</v>
        <stp/>
        <stp>EM_S_INFO_INDUSTRY_EM2016</stp>
        <stp>2</stp>
        <stp>603986.SH</stp>
        <stp>1</stp>
        <tr r="G3668" s="3"/>
      </tp>
      <tp t="s">
        <v>机械设备</v>
        <stp/>
        <stp>EM_S_INFO_INDUSTRY_EM2016</stp>
        <stp>2</stp>
        <stp>603486.SH</stp>
        <stp>1</stp>
        <tr r="G3417" s="3"/>
      </tp>
      <tp t="s">
        <v>交运设备</v>
        <stp/>
        <stp>EM_S_INFO_INDUSTRY_EM2016</stp>
        <stp>2</stp>
        <stp>603586.SH</stp>
        <stp>1</stp>
        <tr r="G3456" s="3"/>
      </tp>
      <tp t="s">
        <v>机械设备</v>
        <stp/>
        <stp>EM_S_INFO_INDUSTRY_EM2016</stp>
        <stp>2</stp>
        <stp>603686.SH</stp>
        <stp>1</stp>
        <tr r="G3516" s="3"/>
      </tp>
      <tp t="s">
        <v>交运设备</v>
        <stp/>
        <stp>EM_S_INFO_INDUSTRY_EM2016</stp>
        <stp>2</stp>
        <stp>603786.SH</stp>
        <stp>1</stp>
        <tr r="G3562" s="3"/>
      </tp>
      <tp t="s">
        <v>基础化工</v>
        <stp/>
        <stp>EM_S_INFO_INDUSTRY_EM2016</stp>
        <stp>2</stp>
        <stp>603086.SH</stp>
        <stp>1</stp>
        <tr r="G3252" s="3"/>
      </tp>
      <tp t="s">
        <v>电子设备</v>
        <stp/>
        <stp>EM_S_INFO_INDUSTRY_EM2016</stp>
        <stp>2</stp>
        <stp>603186.SH</stp>
        <stp>1</stp>
        <tr r="G3302" s="3"/>
      </tp>
      <tp t="s">
        <v>交运设备</v>
        <stp/>
        <stp>EM_S_INFO_INDUSTRY_EM2016</stp>
        <stp>2</stp>
        <stp>603286.SH</stp>
        <stp>1</stp>
        <tr r="G3342" s="3"/>
      </tp>
      <tp t="s">
        <v>电子设备</v>
        <stp/>
        <stp>EM_S_INFO_INDUSTRY_EM2016</stp>
        <stp>2</stp>
        <stp>603386.SH</stp>
        <stp>1</stp>
        <tr r="G3400" s="3"/>
      </tp>
      <tp t="s">
        <v>建筑</v>
        <stp/>
        <stp>EM_S_INFO_INDUSTRY_EM2016</stp>
        <stp>2</stp>
        <stp>601886.SH</stp>
        <stp>1</stp>
        <tr r="G3159" s="3"/>
      </tp>
      <tp t="s">
        <v>商贸零售</v>
        <stp/>
        <stp>EM_S_INFO_INDUSTRY_EM2016</stp>
        <stp>2</stp>
        <stp>601086.SH</stp>
        <stp>1</stp>
        <tr r="G3025" s="3"/>
      </tp>
      <tp t="s">
        <v>建筑</v>
        <stp/>
        <stp>EM_S_INFO_INDUSTRY_EM2016</stp>
        <stp>2</stp>
        <stp>601186.SH</stp>
        <stp>1</stp>
        <tr r="G3054" s="3"/>
      </tp>
      <tp t="s">
        <v>公用事业</v>
        <stp/>
        <stp>EM_S_INFO_INDUSTRY_EM2016</stp>
        <stp>2</stp>
        <stp>600886.SH</stp>
        <stp>1</stp>
        <tr r="G2937" s="3"/>
      </tp>
      <tp t="s">
        <v>互联网</v>
        <stp/>
        <stp>EM_S_INFO_INDUSTRY_EM2016</stp>
        <stp>2</stp>
        <stp>600986.SH</stp>
        <stp>1</stp>
        <tr r="G2988" s="3"/>
      </tp>
      <tp t="s">
        <v>基础化工</v>
        <stp/>
        <stp>EM_S_INFO_INDUSTRY_EM2016</stp>
        <stp>2</stp>
        <stp>600486.SH</stp>
        <stp>1</stp>
        <tr r="G2579" s="3"/>
      </tp>
      <tp t="s">
        <v>建材</v>
        <stp/>
        <stp>EM_S_INFO_INDUSTRY_EM2016</stp>
        <stp>2</stp>
        <stp>600586.SH</stp>
        <stp>1</stp>
        <tr r="G2666" s="3"/>
      </tp>
      <tp t="s">
        <v>交运设备</v>
        <stp/>
        <stp>EM_S_INFO_INDUSTRY_EM2016</stp>
        <stp>2</stp>
        <stp>600686.SH</stp>
        <stp>1</stp>
        <tr r="G2753" s="3"/>
      </tp>
      <tp t="s">
        <v>轻工制造</v>
        <stp/>
        <stp>EM_S_INFO_INDUSTRY_EM2016</stp>
        <stp>2</stp>
        <stp>600086.SH</stp>
        <stp>1</stp>
        <tr r="G2256" s="3"/>
      </tp>
      <tp t="s">
        <v>食品饮料</v>
        <stp/>
        <stp>EM_S_INFO_INDUSTRY_EM2016</stp>
        <stp>2</stp>
        <stp>600186.SH</stp>
        <stp>1</stp>
        <tr r="G2343" s="3"/>
      </tp>
      <tp t="s">
        <v>交运设备</v>
        <stp/>
        <stp>EM_S_INFO_INDUSTRY_EM2016</stp>
        <stp>2</stp>
        <stp>600386.SH</stp>
        <stp>1</stp>
        <tr r="G2514" s="3"/>
      </tp>
      <tp t="s">
        <v>建筑</v>
        <stp/>
        <stp>EM_S_INFO_INDUSTRY_EM2016</stp>
        <stp>2</stp>
        <stp>603887.SH</stp>
        <stp>1</stp>
        <tr r="G3617" s="3"/>
      </tp>
      <tp t="s">
        <v>医药生物</v>
        <stp/>
        <stp>EM_S_INFO_INDUSTRY_EM2016</stp>
        <stp>2</stp>
        <stp>603987.SH</stp>
        <stp>1</stp>
        <tr r="G3669" s="3"/>
      </tp>
      <tp t="s">
        <v>纺织服装</v>
        <stp/>
        <stp>EM_S_INFO_INDUSTRY_EM2016</stp>
        <stp>2</stp>
        <stp>603587.SH</stp>
        <stp>1</stp>
        <tr r="G3457" s="3"/>
      </tp>
      <tp t="s">
        <v>轻工制造</v>
        <stp/>
        <stp>EM_S_INFO_INDUSTRY_EM2016</stp>
        <stp>2</stp>
        <stp>603687.SH</stp>
        <stp>1</stp>
        <tr r="G3517" s="3"/>
      </tp>
      <tp t="s">
        <v>交运设备</v>
        <stp/>
        <stp>EM_S_INFO_INDUSTRY_EM2016</stp>
        <stp>2</stp>
        <stp>603787.SH</stp>
        <stp>1</stp>
        <tr r="G3563" s="3"/>
      </tp>
      <tp t="s">
        <v>机械设备</v>
        <stp/>
        <stp>EM_S_INFO_INDUSTRY_EM2016</stp>
        <stp>2</stp>
        <stp>603187.SH</stp>
        <stp>1</stp>
        <tr r="G3303" s="3"/>
      </tp>
      <tp t="s">
        <v>医药生物</v>
        <stp/>
        <stp>EM_S_INFO_INDUSTRY_EM2016</stp>
        <stp>2</stp>
        <stp>603387.SH</stp>
        <stp>1</stp>
        <tr r="G3401" s="3"/>
      </tp>
      <tp t="s">
        <v>食品饮料</v>
        <stp/>
        <stp>EM_S_INFO_INDUSTRY_EM2016</stp>
        <stp>2</stp>
        <stp>600887.SH</stp>
        <stp>1</stp>
        <tr r="G2938" s="3"/>
      </tp>
      <tp t="s">
        <v>纺织服装</v>
        <stp/>
        <stp>EM_S_INFO_INDUSTRY_EM2016</stp>
        <stp>2</stp>
        <stp>600987.SH</stp>
        <stp>1</stp>
        <tr r="G2989" s="3"/>
      </tp>
      <tp t="s">
        <v>信息技术</v>
        <stp/>
        <stp>EM_S_INFO_INDUSTRY_EM2016</stp>
        <stp>2</stp>
        <stp>600487.SH</stp>
        <stp>1</stp>
        <tr r="G2580" s="3"/>
      </tp>
      <tp t="s">
        <v>医药生物</v>
        <stp/>
        <stp>EM_S_INFO_INDUSTRY_EM2016</stp>
        <stp>2</stp>
        <stp>600587.SH</stp>
        <stp>1</stp>
        <tr r="G2667" s="3"/>
      </tp>
      <tp t="s">
        <v>有色金属</v>
        <stp/>
        <stp>EM_S_INFO_INDUSTRY_EM2016</stp>
        <stp>2</stp>
        <stp>600687.SH</stp>
        <stp>1</stp>
        <tr r="G2754" s="3"/>
      </tp>
      <tp t="s">
        <v>交通运输</v>
        <stp/>
        <stp>EM_S_INFO_INDUSTRY_EM2016</stp>
        <stp>2</stp>
        <stp>600787.SH</stp>
        <stp>1</stp>
        <tr r="G2848" s="3"/>
      </tp>
      <tp t="s">
        <v>公用事业</v>
        <stp/>
        <stp>EM_S_INFO_INDUSTRY_EM2016</stp>
        <stp>2</stp>
        <stp>600187.SH</stp>
        <stp>1</stp>
        <tr r="G2344" s="3"/>
      </tp>
      <tp t="s">
        <v>商贸零售</v>
        <stp/>
        <stp>EM_S_INFO_INDUSTRY_EM2016</stp>
        <stp>2</stp>
        <stp>600287.SH</stp>
        <stp>1</stp>
        <tr r="G2430" s="3"/>
      </tp>
      <tp t="s">
        <v>化石能源</v>
        <stp/>
        <stp>EM_S_INFO_INDUSTRY_EM2016</stp>
        <stp>2</stp>
        <stp>600387.SH</stp>
        <stp>1</stp>
        <tr r="G2515" s="3"/>
      </tp>
      <tp t="s">
        <v>有色金属</v>
        <stp/>
        <stp>EM_S_INFO_INDUSTRY_EM2016</stp>
        <stp>2</stp>
        <stp>600884.SH</stp>
        <stp>1</stp>
        <tr r="G2935" s="3"/>
      </tp>
      <tp t="s">
        <v>机械设备</v>
        <stp/>
        <stp>EM_S_INFO_INDUSTRY_EM2016</stp>
        <stp>2</stp>
        <stp>600984.SH</stp>
        <stp>1</stp>
        <tr r="G2986" s="3"/>
      </tp>
      <tp t="s">
        <v>电子设备</v>
        <stp/>
        <stp>EM_S_INFO_INDUSTRY_EM2016</stp>
        <stp>2</stp>
        <stp>600584.SH</stp>
        <stp>1</stp>
        <tr r="G2664" s="3"/>
      </tp>
      <tp t="s">
        <v>房地产</v>
        <stp/>
        <stp>EM_S_INFO_INDUSTRY_EM2016</stp>
        <stp>2</stp>
        <stp>600684.SH</stp>
        <stp>1</stp>
        <tr r="G2751" s="3"/>
      </tp>
      <tp t="s">
        <v>综合</v>
        <stp/>
        <stp>EM_S_INFO_INDUSTRY_EM2016</stp>
        <stp>2</stp>
        <stp>600784.SH</stp>
        <stp>1</stp>
        <tr r="G2846" s="3"/>
      </tp>
      <tp t="s">
        <v>食品饮料</v>
        <stp/>
        <stp>EM_S_INFO_INDUSTRY_EM2016</stp>
        <stp>2</stp>
        <stp>600084.SH</stp>
        <stp>1</stp>
        <tr r="G2254" s="3"/>
      </tp>
      <tp t="s">
        <v>国防与装备</v>
        <stp/>
        <stp>EM_S_INFO_INDUSTRY_EM2016</stp>
        <stp>2</stp>
        <stp>600184.SH</stp>
        <stp>1</stp>
        <tr r="G2341" s="3"/>
      </tp>
      <tp t="s">
        <v>建筑</v>
        <stp/>
        <stp>EM_S_INFO_INDUSTRY_EM2016</stp>
        <stp>2</stp>
        <stp>600284.SH</stp>
        <stp>1</stp>
        <tr r="G2428" s="3"/>
      </tp>
      <tp t="s">
        <v>交通运输</v>
        <stp/>
        <stp>EM_S_INFO_INDUSTRY_EM2016</stp>
        <stp>2</stp>
        <stp>603885.SH</stp>
        <stp>1</stp>
        <tr r="G3615" s="3"/>
      </tp>
      <tp t="s">
        <v>机械设备</v>
        <stp/>
        <stp>EM_S_INFO_INDUSTRY_EM2016</stp>
        <stp>2</stp>
        <stp>603985.SH</stp>
        <stp>1</stp>
        <tr r="G3667" s="3"/>
      </tp>
      <tp t="s">
        <v>基础化工</v>
        <stp/>
        <stp>EM_S_INFO_INDUSTRY_EM2016</stp>
        <stp>2</stp>
        <stp>603585.SH</stp>
        <stp>1</stp>
        <tr r="G3455" s="3"/>
      </tp>
      <tp t="s">
        <v>家电</v>
        <stp/>
        <stp>EM_S_INFO_INDUSTRY_EM2016</stp>
        <stp>2</stp>
        <stp>603685.SH</stp>
        <stp>1</stp>
        <tr r="G3515" s="3"/>
      </tp>
      <tp t="s">
        <v>交运设备</v>
        <stp/>
        <stp>EM_S_INFO_INDUSTRY_EM2016</stp>
        <stp>2</stp>
        <stp>603085.SH</stp>
        <stp>1</stp>
        <tr r="G3251" s="3"/>
      </tp>
      <tp t="s">
        <v>机械设备</v>
        <stp/>
        <stp>EM_S_INFO_INDUSTRY_EM2016</stp>
        <stp>2</stp>
        <stp>603185.SH</stp>
        <stp>1</stp>
        <tr r="G3301" s="3"/>
      </tp>
      <tp t="s">
        <v>轻工制造</v>
        <stp/>
        <stp>EM_S_INFO_INDUSTRY_EM2016</stp>
        <stp>2</stp>
        <stp>603385.SH</stp>
        <stp>1</stp>
        <tr r="G3399" s="3"/>
      </tp>
      <tp t="s">
        <v>公用事业</v>
        <stp/>
        <stp>EM_S_INFO_INDUSTRY_EM2016</stp>
        <stp>2</stp>
        <stp>601985.SH</stp>
        <stp>1</stp>
        <tr r="G3182" s="3"/>
      </tp>
      <tp t="s">
        <v>电气设备</v>
        <stp/>
        <stp>EM_S_INFO_INDUSTRY_EM2016</stp>
        <stp>2</stp>
        <stp>600885.SH</stp>
        <stp>1</stp>
        <tr r="G2936" s="3"/>
      </tp>
      <tp t="s">
        <v>化石能源</v>
        <stp/>
        <stp>EM_S_INFO_INDUSTRY_EM2016</stp>
        <stp>2</stp>
        <stp>600985.SH</stp>
        <stp>1</stp>
        <tr r="G2987" s="3"/>
      </tp>
      <tp t="s">
        <v>医药生物</v>
        <stp/>
        <stp>EM_S_INFO_INDUSTRY_EM2016</stp>
        <stp>2</stp>
        <stp>600485.SH</stp>
        <stp>1</stp>
        <tr r="G2578" s="3"/>
      </tp>
      <tp t="s">
        <v>建材</v>
        <stp/>
        <stp>EM_S_INFO_INDUSTRY_EM2016</stp>
        <stp>2</stp>
        <stp>600585.SH</stp>
        <stp>1</stp>
        <tr r="G2665" s="3"/>
      </tp>
      <tp t="s">
        <v>国防与装备</v>
        <stp/>
        <stp>EM_S_INFO_INDUSTRY_EM2016</stp>
        <stp>2</stp>
        <stp>600685.SH</stp>
        <stp>1</stp>
        <tr r="G2752" s="3"/>
      </tp>
      <tp t="s">
        <v>商贸零售</v>
        <stp/>
        <stp>EM_S_INFO_INDUSTRY_EM2016</stp>
        <stp>2</stp>
        <stp>600785.SH</stp>
        <stp>1</stp>
        <tr r="G2847" s="3"/>
      </tp>
      <tp t="s">
        <v>医药生物</v>
        <stp/>
        <stp>EM_S_INFO_INDUSTRY_EM2016</stp>
        <stp>2</stp>
        <stp>600085.SH</stp>
        <stp>1</stp>
        <tr r="G2255" s="3"/>
      </tp>
      <tp t="s">
        <v>房地产</v>
        <stp/>
        <stp>EM_S_INFO_INDUSTRY_EM2016</stp>
        <stp>2</stp>
        <stp>600185.SH</stp>
        <stp>1</stp>
        <tr r="G2342" s="3"/>
      </tp>
      <tp t="s">
        <v>医药生物</v>
        <stp/>
        <stp>EM_S_INFO_INDUSTRY_EM2016</stp>
        <stp>2</stp>
        <stp>600285.SH</stp>
        <stp>1</stp>
        <tr r="G2429" s="3"/>
      </tp>
      <tp t="s">
        <v>轻工制造</v>
        <stp/>
        <stp>EM_S_INFO_INDUSTRY_EM2016</stp>
        <stp>2</stp>
        <stp>600385.SH</stp>
        <stp>1</stp>
        <tr r="G2513" s="3"/>
      </tp>
      <tp t="s">
        <v>医药生物</v>
        <stp/>
        <stp>EM_S_INFO_INDUSTRY_EM2016</stp>
        <stp>2</stp>
        <stp>603882.SH</stp>
        <stp>1</stp>
        <tr r="G3613" s="3"/>
      </tp>
      <tp t="s">
        <v>交运设备</v>
        <stp/>
        <stp>EM_S_INFO_INDUSTRY_EM2016</stp>
        <stp>2</stp>
        <stp>603982.SH</stp>
        <stp>1</stp>
        <tr r="G3665" s="3"/>
      </tp>
      <tp t="s">
        <v>机械设备</v>
        <stp/>
        <stp>EM_S_INFO_INDUSTRY_EM2016</stp>
        <stp>2</stp>
        <stp>601882.SH</stp>
        <stp>1</stp>
        <tr r="G3158" s="3"/>
      </tp>
      <tp t="s">
        <v>食品饮料</v>
        <stp/>
        <stp>EM_S_INFO_INDUSTRY_EM2016</stp>
        <stp>2</stp>
        <stp>600882.SH</stp>
        <stp>1</stp>
        <tr r="G2933" s="3"/>
      </tp>
      <tp t="s">
        <v>公用事业</v>
        <stp/>
        <stp>EM_S_INFO_INDUSTRY_EM2016</stp>
        <stp>2</stp>
        <stp>600982.SH</stp>
        <stp>1</stp>
        <tr r="G2984" s="3"/>
      </tp>
      <tp t="s">
        <v>国防与装备</v>
        <stp/>
        <stp>EM_S_INFO_INDUSTRY_EM2016</stp>
        <stp>2</stp>
        <stp>600482.SH</stp>
        <stp>1</stp>
        <tr r="G2576" s="3"/>
      </tp>
      <tp t="s">
        <v>机械设备</v>
        <stp/>
        <stp>EM_S_INFO_INDUSTRY_EM2016</stp>
        <stp>2</stp>
        <stp>600582.SH</stp>
        <stp>1</stp>
        <tr r="G2662" s="3"/>
      </tp>
      <tp t="s">
        <v>商贸零售</v>
        <stp/>
        <stp>EM_S_INFO_INDUSTRY_EM2016</stp>
        <stp>2</stp>
        <stp>600682.SH</stp>
        <stp>1</stp>
        <tr r="G2749" s="3"/>
      </tp>
      <tp t="s">
        <v>钢铁</v>
        <stp/>
        <stp>EM_S_INFO_INDUSTRY_EM2016</stp>
        <stp>2</stp>
        <stp>600782.SH</stp>
        <stp>1</stp>
        <tr r="G2844" s="3"/>
      </tp>
      <tp t="s">
        <v>房地产</v>
        <stp/>
        <stp>EM_S_INFO_INDUSTRY_EM2016</stp>
        <stp>2</stp>
        <stp>600082.SH</stp>
        <stp>1</stp>
        <tr r="G2252" s="3"/>
      </tp>
      <tp t="s">
        <v>基础化工</v>
        <stp/>
        <stp>EM_S_INFO_INDUSTRY_EM2016</stp>
        <stp>2</stp>
        <stp>600182.SH</stp>
        <stp>1</stp>
        <tr r="G2339" s="3"/>
      </tp>
      <tp t="s">
        <v>钢铁</v>
        <stp/>
        <stp>EM_S_INFO_INDUSTRY_EM2016</stp>
        <stp>2</stp>
        <stp>600282.SH</stp>
        <stp>1</stp>
        <tr r="G2426" s="3"/>
      </tp>
      <tp t="s">
        <v>房地产</v>
        <stp/>
        <stp>EM_S_INFO_INDUSTRY_EM2016</stp>
        <stp>2</stp>
        <stp>600382.SH</stp>
        <stp>1</stp>
        <tr r="G2511" s="3"/>
      </tp>
      <tp t="s">
        <v>医药生物</v>
        <stp/>
        <stp>EM_S_INFO_INDUSTRY_EM2016</stp>
        <stp>2</stp>
        <stp>603883.SH</stp>
        <stp>1</stp>
        <tr r="G3614" s="3"/>
      </tp>
      <tp t="s">
        <v>基础化工</v>
        <stp/>
        <stp>EM_S_INFO_INDUSTRY_EM2016</stp>
        <stp>2</stp>
        <stp>603983.SH</stp>
        <stp>1</stp>
        <tr r="G3666" s="3"/>
      </tp>
      <tp t="s">
        <v>电气设备</v>
        <stp/>
        <stp>EM_S_INFO_INDUSTRY_EM2016</stp>
        <stp>2</stp>
        <stp>603583.SH</stp>
        <stp>1</stp>
        <tr r="G3454" s="3"/>
      </tp>
      <tp t="s">
        <v>基础化工</v>
        <stp/>
        <stp>EM_S_INFO_INDUSTRY_EM2016</stp>
        <stp>2</stp>
        <stp>603683.SH</stp>
        <stp>1</stp>
        <tr r="G3514" s="3"/>
      </tp>
      <tp t="s">
        <v>信息技术</v>
        <stp/>
        <stp>EM_S_INFO_INDUSTRY_EM2016</stp>
        <stp>2</stp>
        <stp>603083.SH</stp>
        <stp>1</stp>
        <tr r="G3250" s="3"/>
      </tp>
      <tp t="s">
        <v>综合</v>
        <stp/>
        <stp>EM_S_INFO_INDUSTRY_EM2016</stp>
        <stp>2</stp>
        <stp>603183.SH</stp>
        <stp>1</stp>
        <tr r="G3300" s="3"/>
      </tp>
      <tp t="s">
        <v>机械设备</v>
        <stp/>
        <stp>EM_S_INFO_INDUSTRY_EM2016</stp>
        <stp>2</stp>
        <stp>603283.SH</stp>
        <stp>1</stp>
        <tr r="G3341" s="3"/>
      </tp>
      <tp t="s">
        <v>信息技术</v>
        <stp/>
        <stp>EM_S_INFO_INDUSTRY_EM2016</stp>
        <stp>2</stp>
        <stp>603383.SH</stp>
        <stp>1</stp>
        <tr r="G3398" s="3"/>
      </tp>
      <tp t="s">
        <v>建材</v>
        <stp/>
        <stp>EM_S_INFO_INDUSTRY_EM2016</stp>
        <stp>2</stp>
        <stp>600883.SH</stp>
        <stp>1</stp>
        <tr r="G2934" s="3"/>
      </tp>
      <tp t="s">
        <v>家电</v>
        <stp/>
        <stp>EM_S_INFO_INDUSTRY_EM2016</stp>
        <stp>2</stp>
        <stp>600983.SH</stp>
        <stp>1</stp>
        <tr r="G2985" s="3"/>
      </tp>
      <tp t="s">
        <v>公用事业</v>
        <stp/>
        <stp>EM_S_INFO_INDUSTRY_EM2016</stp>
        <stp>2</stp>
        <stp>600483.SH</stp>
        <stp>1</stp>
        <tr r="G2577" s="3"/>
      </tp>
      <tp t="s">
        <v>化石能源</v>
        <stp/>
        <stp>EM_S_INFO_INDUSTRY_EM2016</stp>
        <stp>2</stp>
        <stp>600583.SH</stp>
        <stp>1</stp>
        <tr r="G2663" s="3"/>
      </tp>
      <tp t="s">
        <v>房地产</v>
        <stp/>
        <stp>EM_S_INFO_INDUSTRY_EM2016</stp>
        <stp>2</stp>
        <stp>600683.SH</stp>
        <stp>1</stp>
        <tr r="G2750" s="3"/>
      </tp>
      <tp t="s">
        <v>有色金属</v>
        <stp/>
        <stp>EM_S_INFO_INDUSTRY_EM2016</stp>
        <stp>2</stp>
        <stp>600783.SH</stp>
        <stp>1</stp>
        <tr r="G2845" s="3"/>
      </tp>
      <tp t="s">
        <v>建筑</v>
        <stp/>
        <stp>EM_S_INFO_INDUSTRY_EM2016</stp>
        <stp>2</stp>
        <stp>600083.SH</stp>
        <stp>1</stp>
        <tr r="G2253" s="3"/>
      </tp>
      <tp t="s">
        <v>电子设备</v>
        <stp/>
        <stp>EM_S_INFO_INDUSTRY_EM2016</stp>
        <stp>2</stp>
        <stp>600183.SH</stp>
        <stp>1</stp>
        <tr r="G2340" s="3"/>
      </tp>
      <tp t="s">
        <v>公用事业</v>
        <stp/>
        <stp>EM_S_INFO_INDUSTRY_EM2016</stp>
        <stp>2</stp>
        <stp>600283.SH</stp>
        <stp>1</stp>
        <tr r="G2427" s="3"/>
      </tp>
      <tp t="s">
        <v>房地产</v>
        <stp/>
        <stp>EM_S_INFO_INDUSTRY_EM2016</stp>
        <stp>2</stp>
        <stp>600383.SH</stp>
        <stp>1</stp>
        <tr r="G2512" s="3"/>
      </tp>
      <tp t="s">
        <v>医药生物</v>
        <stp/>
        <stp>EM_S_INFO_INDUSTRY_EM2016</stp>
        <stp>2</stp>
        <stp>603880.SH</stp>
        <stp>1</stp>
        <tr r="G3611" s="3"/>
      </tp>
      <tp t="s">
        <v>基础化工</v>
        <stp/>
        <stp>EM_S_INFO_INDUSTRY_EM2016</stp>
        <stp>2</stp>
        <stp>603980.SH</stp>
        <stp>1</stp>
        <tr r="G3664" s="3"/>
      </tp>
      <tp t="s">
        <v>基础化工</v>
        <stp/>
        <stp>EM_S_INFO_INDUSTRY_EM2016</stp>
        <stp>2</stp>
        <stp>603580.SH</stp>
        <stp>1</stp>
        <tr r="G3453" s="3"/>
      </tp>
      <tp t="s">
        <v>交运设备</v>
        <stp/>
        <stp>EM_S_INFO_INDUSTRY_EM2016</stp>
        <stp>2</stp>
        <stp>603680.SH</stp>
        <stp>1</stp>
        <tr r="G3512" s="3"/>
      </tp>
      <tp t="s">
        <v>公用事业</v>
        <stp/>
        <stp>EM_S_INFO_INDUSTRY_EM2016</stp>
        <stp>2</stp>
        <stp>603080.SH</stp>
        <stp>1</stp>
        <tr r="G3248" s="3"/>
      </tp>
      <tp t="s">
        <v>轻工制造</v>
        <stp/>
        <stp>EM_S_INFO_INDUSTRY_EM2016</stp>
        <stp>2</stp>
        <stp>603180.SH</stp>
        <stp>1</stp>
        <tr r="G3298" s="3"/>
      </tp>
      <tp t="s">
        <v>电子设备</v>
        <stp/>
        <stp>EM_S_INFO_INDUSTRY_EM2016</stp>
        <stp>2</stp>
        <stp>603380.SH</stp>
        <stp>1</stp>
        <tr r="G3397" s="3"/>
      </tp>
      <tp t="s">
        <v>交通运输</v>
        <stp/>
        <stp>EM_S_INFO_INDUSTRY_EM2016</stp>
        <stp>2</stp>
        <stp>601880.SH</stp>
        <stp>1</stp>
        <tr r="G3156" s="3"/>
      </tp>
      <tp t="s">
        <v>文化传媒</v>
        <stp/>
        <stp>EM_S_INFO_INDUSTRY_EM2016</stp>
        <stp>2</stp>
        <stp>600880.SH</stp>
        <stp>1</stp>
        <tr r="G2931" s="3"/>
      </tp>
      <tp t="s">
        <v>机械设备</v>
        <stp/>
        <stp>EM_S_INFO_INDUSTRY_EM2016</stp>
        <stp>2</stp>
        <stp>600980.SH</stp>
        <stp>1</stp>
        <tr r="G2982" s="3"/>
      </tp>
      <tp t="s">
        <v>交运设备</v>
        <stp/>
        <stp>EM_S_INFO_INDUSTRY_EM2016</stp>
        <stp>2</stp>
        <stp>600480.SH</stp>
        <stp>1</stp>
        <tr r="G2574" s="3"/>
      </tp>
      <tp t="s">
        <v>电气设备</v>
        <stp/>
        <stp>EM_S_INFO_INDUSTRY_EM2016</stp>
        <stp>2</stp>
        <stp>600580.SH</stp>
        <stp>1</stp>
        <tr r="G2660" s="3"/>
      </tp>
      <tp t="s">
        <v>公用事业</v>
        <stp/>
        <stp>EM_S_INFO_INDUSTRY_EM2016</stp>
        <stp>2</stp>
        <stp>600780.SH</stp>
        <stp>1</stp>
        <tr r="G2842" s="3"/>
      </tp>
      <tp t="s">
        <v>医药生物</v>
        <stp/>
        <stp>EM_S_INFO_INDUSTRY_EM2016</stp>
        <stp>2</stp>
        <stp>600080.SH</stp>
        <stp>1</stp>
        <tr r="G2250" s="3"/>
      </tp>
      <tp t="s">
        <v>化石能源</v>
        <stp/>
        <stp>EM_S_INFO_INDUSTRY_EM2016</stp>
        <stp>2</stp>
        <stp>600180.SH</stp>
        <stp>1</stp>
        <tr r="G2338" s="3"/>
      </tp>
      <tp t="s">
        <v>商贸零售</v>
        <stp/>
        <stp>EM_S_INFO_INDUSTRY_EM2016</stp>
        <stp>2</stp>
        <stp>600280.SH</stp>
        <stp>1</stp>
        <tr r="G2424" s="3"/>
      </tp>
      <tp t="s">
        <v>医药生物</v>
        <stp/>
        <stp>EM_S_INFO_INDUSTRY_EM2016</stp>
        <stp>2</stp>
        <stp>600380.SH</stp>
        <stp>1</stp>
        <tr r="G2509" s="3"/>
      </tp>
      <tp t="s">
        <v>信息技术</v>
        <stp/>
        <stp>EM_S_INFO_INDUSTRY_EM2016</stp>
        <stp>2</stp>
        <stp>688088.SH</stp>
        <stp>1</stp>
        <tr r="G3708" s="3"/>
      </tp>
      <tp t="s">
        <v>信息技术</v>
        <stp/>
        <stp>EM_S_INFO_INDUSTRY_EM2016</stp>
        <stp>2</stp>
        <stp>688188.SH</stp>
        <stp>1</stp>
        <tr r="G3721" s="3"/>
      </tp>
      <tp t="s">
        <v>电子设备</v>
        <stp/>
        <stp>EM_S_INFO_INDUSTRY_EM2016</stp>
        <stp>2</stp>
        <stp>688288.SH</stp>
        <stp>1</stp>
        <tr r="G3725" s="3"/>
      </tp>
      <tp t="s">
        <v>有色金属</v>
        <stp/>
        <stp>EM_S_INFO_INDUSTRY_EM2016</stp>
        <stp>2</stp>
        <stp>688388.SH</stp>
        <stp>1</stp>
        <tr r="G3734" s="3"/>
      </tp>
      <tp t="s">
        <v>信息技术</v>
        <stp/>
        <stp>EM_S_INFO_INDUSTRY_EM2016</stp>
        <stp>2</stp>
        <stp>603881.SH</stp>
        <stp>1</stp>
        <tr r="G3612" s="3"/>
      </tp>
      <tp t="s">
        <v>基础化工</v>
        <stp/>
        <stp>EM_S_INFO_INDUSTRY_EM2016</stp>
        <stp>2</stp>
        <stp>603681.SH</stp>
        <stp>1</stp>
        <tr r="G3513" s="3"/>
      </tp>
      <tp t="s">
        <v>建筑</v>
        <stp/>
        <stp>EM_S_INFO_INDUSTRY_EM2016</stp>
        <stp>2</stp>
        <stp>603081.SH</stp>
        <stp>1</stp>
        <tr r="G3249" s="3"/>
      </tp>
      <tp t="s">
        <v>基础化工</v>
        <stp/>
        <stp>EM_S_INFO_INDUSTRY_EM2016</stp>
        <stp>2</stp>
        <stp>603181.SH</stp>
        <stp>1</stp>
        <tr r="G3299" s="3"/>
      </tp>
      <tp t="s">
        <v>金融</v>
        <stp/>
        <stp>EM_S_INFO_INDUSTRY_EM2016</stp>
        <stp>2</stp>
        <stp>601881.SH</stp>
        <stp>1</stp>
        <tr r="G3157" s="3"/>
      </tp>
      <tp t="s">
        <v>建筑</v>
        <stp/>
        <stp>EM_S_INFO_INDUSTRY_EM2016</stp>
        <stp>2</stp>
        <stp>600881.SH</stp>
        <stp>1</stp>
        <tr r="G2932" s="3"/>
      </tp>
      <tp t="s">
        <v>商贸零售</v>
        <stp/>
        <stp>EM_S_INFO_INDUSTRY_EM2016</stp>
        <stp>2</stp>
        <stp>600981.SH</stp>
        <stp>1</stp>
        <tr r="G2983" s="3"/>
      </tp>
      <tp t="s">
        <v>机械设备</v>
        <stp/>
        <stp>EM_S_INFO_INDUSTRY_EM2016</stp>
        <stp>2</stp>
        <stp>600481.SH</stp>
        <stp>1</stp>
        <tr r="G2575" s="3"/>
      </tp>
      <tp t="s">
        <v>钢铁</v>
        <stp/>
        <stp>EM_S_INFO_INDUSTRY_EM2016</stp>
        <stp>2</stp>
        <stp>600581.SH</stp>
        <stp>1</stp>
        <tr r="G2661" s="3"/>
      </tp>
      <tp t="s">
        <v>公用事业</v>
        <stp/>
        <stp>EM_S_INFO_INDUSTRY_EM2016</stp>
        <stp>2</stp>
        <stp>600681.SH</stp>
        <stp>1</stp>
        <tr r="G2748" s="3"/>
      </tp>
      <tp t="s">
        <v>医药生物</v>
        <stp/>
        <stp>EM_S_INFO_INDUSTRY_EM2016</stp>
        <stp>2</stp>
        <stp>600781.SH</stp>
        <stp>1</stp>
        <tr r="G2843" s="3"/>
      </tp>
      <tp t="s">
        <v>交运设备</v>
        <stp/>
        <stp>EM_S_INFO_INDUSTRY_EM2016</stp>
        <stp>2</stp>
        <stp>600081.SH</stp>
        <stp>1</stp>
        <tr r="G2251" s="3"/>
      </tp>
      <tp t="s">
        <v>商贸零售</v>
        <stp/>
        <stp>EM_S_INFO_INDUSTRY_EM2016</stp>
        <stp>2</stp>
        <stp>600281.SH</stp>
        <stp>1</stp>
        <tr r="G2425" s="3"/>
      </tp>
      <tp t="s">
        <v>食品饮料</v>
        <stp/>
        <stp>EM_S_INFO_INDUSTRY_EM2016</stp>
        <stp>2</stp>
        <stp>600381.SH</stp>
        <stp>1</stp>
        <tr r="G2510" s="3"/>
      </tp>
      <tp t="s">
        <v>医药生物</v>
        <stp/>
        <stp>EM_S_INFO_INDUSTRY_EM2016</stp>
        <stp>2</stp>
        <stp>688389.SH</stp>
        <stp>1</stp>
        <tr r="G3735" s="3"/>
      </tp>
      <tp t="s">
        <v>--</v>
        <stp/>
        <stp>EM_S_EST_NETPROFIT</stp>
        <stp>3</stp>
        <stp>600824.SH</stp>
        <stp>2019</stp>
        <stp>2019/11/27</stp>
        <tr r="N2881" s="3"/>
      </tp>
      <tp t="s">
        <v>--</v>
        <stp/>
        <stp>EM_S_EST_NETPROFIT</stp>
        <stp>3</stp>
        <stp>600825.SH</stp>
        <stp>2019</stp>
        <stp>2019/11/27</stp>
        <tr r="N2882" s="3"/>
      </tp>
      <tp t="s">
        <v>--</v>
        <stp/>
        <stp>EM_S_EST_NETPROFIT</stp>
        <stp>3</stp>
        <stp>600826.SH</stp>
        <stp>2019</stp>
        <stp>2019/11/27</stp>
        <tr r="N2883" s="3"/>
      </tp>
      <tp>
        <v>923666666.66666663</v>
        <stp/>
        <stp>EM_S_EST_NETPROFIT</stp>
        <stp>3</stp>
        <stp>600827.SH</stp>
        <stp>2019</stp>
        <stp>2019/11/27</stp>
        <tr r="N2884" s="3"/>
        <tr r="N2884" s="3"/>
      </tp>
      <tp>
        <v>2159900000</v>
        <stp/>
        <stp>EM_S_EST_NETPROFIT</stp>
        <stp>3</stp>
        <stp>600820.SH</stp>
        <stp>2019</stp>
        <stp>2019/11/27</stp>
        <tr r="N2877" s="3"/>
        <tr r="N2877" s="3"/>
      </tp>
      <tp t="s">
        <v>--</v>
        <stp/>
        <stp>EM_S_EST_NETPROFIT</stp>
        <stp>3</stp>
        <stp>600821.SH</stp>
        <stp>2019</stp>
        <stp>2019/11/27</stp>
        <tr r="N2878" s="3"/>
      </tp>
      <tp t="s">
        <v>--</v>
        <stp/>
        <stp>EM_S_EST_NETPROFIT</stp>
        <stp>3</stp>
        <stp>600822.SH</stp>
        <stp>2019</stp>
        <stp>2019/11/27</stp>
        <tr r="N2879" s="3"/>
      </tp>
      <tp>
        <v>2752000000</v>
        <stp/>
        <stp>EM_S_EST_NETPROFIT</stp>
        <stp>3</stp>
        <stp>600823.SH</stp>
        <stp>2019</stp>
        <stp>2019/11/27</stp>
        <tr r="N2880" s="3"/>
        <tr r="N2880" s="3"/>
      </tp>
      <tp>
        <v>1311000000</v>
        <stp/>
        <stp>EM_S_EST_NETPROFIT</stp>
        <stp>3</stp>
        <stp>600828.SH</stp>
        <stp>2019</stp>
        <stp>2019/11/27</stp>
        <tr r="N2885" s="3"/>
        <tr r="N2885" s="3"/>
      </tp>
      <tp t="s">
        <v>--</v>
        <stp/>
        <stp>EM_S_EST_NETPROFIT</stp>
        <stp>3</stp>
        <stp>600829.SH</stp>
        <stp>2019</stp>
        <stp>2019/11/27</stp>
        <tr r="N2886" s="3"/>
      </tp>
      <tp t="s">
        <v>--</v>
        <stp/>
        <stp>EM_S_EST_NETPROFIT</stp>
        <stp>3</stp>
        <stp>600834.SH</stp>
        <stp>2019</stp>
        <stp>2019/11/27</stp>
        <tr r="N2890" s="3"/>
      </tp>
      <tp>
        <v>1269590909.0909092</v>
        <stp/>
        <stp>EM_S_EST_NETPROFIT</stp>
        <stp>3</stp>
        <stp>600835.SH</stp>
        <stp>2019</stp>
        <stp>2019/11/27</stp>
        <tr r="N2891" s="3"/>
        <tr r="N2891" s="3"/>
      </tp>
      <tp t="s">
        <v>--</v>
        <stp/>
        <stp>EM_S_EST_NETPROFIT</stp>
        <stp>3</stp>
        <stp>600836.SH</stp>
        <stp>2019</stp>
        <stp>2019/11/27</stp>
        <tr r="N2892" s="3"/>
      </tp>
      <tp>
        <v>8908672777.7777786</v>
        <stp/>
        <stp>EM_S_EST_NETPROFIT</stp>
        <stp>3</stp>
        <stp>600837.SH</stp>
        <stp>2019</stp>
        <stp>2019/11/27</stp>
        <tr r="N2893" s="3"/>
        <tr r="N2893" s="3"/>
      </tp>
      <tp t="s">
        <v>--</v>
        <stp/>
        <stp>EM_S_EST_NETPROFIT</stp>
        <stp>3</stp>
        <stp>600830.SH</stp>
        <stp>2019</stp>
        <stp>2019/11/27</stp>
        <tr r="N2887" s="3"/>
      </tp>
      <tp t="s">
        <v>--</v>
        <stp/>
        <stp>EM_S_EST_NETPROFIT</stp>
        <stp>3</stp>
        <stp>600831.SH</stp>
        <stp>2019</stp>
        <stp>2019/11/27</stp>
        <tr r="N2888" s="3"/>
      </tp>
      <tp t="s">
        <v>--</v>
        <stp/>
        <stp>EM_S_EST_NETPROFIT</stp>
        <stp>3</stp>
        <stp>600833.SH</stp>
        <stp>2019</stp>
        <stp>2019/11/27</stp>
        <tr r="N2889" s="3"/>
      </tp>
      <tp t="s">
        <v>--</v>
        <stp/>
        <stp>EM_S_EST_NETPROFIT</stp>
        <stp>3</stp>
        <stp>600838.SH</stp>
        <stp>2019</stp>
        <stp>2019/11/27</stp>
        <tr r="N2894" s="3"/>
      </tp>
      <tp>
        <v>205333333.33333334</v>
        <stp/>
        <stp>EM_S_EST_NETPROFIT</stp>
        <stp>3</stp>
        <stp>600839.SH</stp>
        <stp>2019</stp>
        <stp>2019/11/27</stp>
        <tr r="N2895" s="3"/>
        <tr r="N2895" s="3"/>
      </tp>
      <tp t="s">
        <v>--</v>
        <stp/>
        <stp>EM_S_EST_NETPROFIT</stp>
        <stp>3</stp>
        <stp>600804.SH</stp>
        <stp>2019</stp>
        <stp>2019/11/27</stp>
        <tr r="N2863" s="3"/>
      </tp>
      <tp t="s">
        <v>--</v>
        <stp/>
        <stp>EM_S_EST_NETPROFIT</stp>
        <stp>3</stp>
        <stp>600805.SH</stp>
        <stp>2019</stp>
        <stp>2019/11/27</stp>
        <tr r="N2864" s="3"/>
      </tp>
      <tp t="s">
        <v>--</v>
        <stp/>
        <stp>EM_S_EST_NETPROFIT</stp>
        <stp>3</stp>
        <stp>600807.SH</stp>
        <stp>2019</stp>
        <stp>2019/11/27</stp>
        <tr r="N2865" s="3"/>
      </tp>
      <tp t="s">
        <v>--</v>
        <stp/>
        <stp>EM_S_EST_NETPROFIT</stp>
        <stp>3</stp>
        <stp>600800.SH</stp>
        <stp>2019</stp>
        <stp>2019/11/27</stp>
        <tr r="N2859" s="3"/>
      </tp>
      <tp>
        <v>6770540952.3809528</v>
        <stp/>
        <stp>EM_S_EST_NETPROFIT</stp>
        <stp>3</stp>
        <stp>600801.SH</stp>
        <stp>2019</stp>
        <stp>2019/11/27</stp>
        <tr r="N2860" s="3"/>
        <tr r="N2860" s="3"/>
      </tp>
      <tp t="s">
        <v>--</v>
        <stp/>
        <stp>EM_S_EST_NETPROFIT</stp>
        <stp>3</stp>
        <stp>600802.SH</stp>
        <stp>2019</stp>
        <stp>2019/11/27</stp>
        <tr r="N2861" s="3"/>
      </tp>
      <tp>
        <v>1386218461.5384614</v>
        <stp/>
        <stp>EM_S_EST_NETPROFIT</stp>
        <stp>3</stp>
        <stp>600803.SH</stp>
        <stp>2019</stp>
        <stp>2019/11/27</stp>
        <tr r="N2862" s="3"/>
        <tr r="N2862" s="3"/>
      </tp>
      <tp>
        <v>2928361666.666667</v>
        <stp/>
        <stp>EM_S_EST_NETPROFIT</stp>
        <stp>3</stp>
        <stp>600808.SH</stp>
        <stp>2019</stp>
        <stp>2019/11/27</stp>
        <tr r="N2866" s="3"/>
        <tr r="N2866" s="3"/>
      </tp>
      <tp>
        <v>1956256428.5714285</v>
        <stp/>
        <stp>EM_S_EST_NETPROFIT</stp>
        <stp>3</stp>
        <stp>600809.SH</stp>
        <stp>2019</stp>
        <stp>2019/11/27</stp>
        <tr r="N2867" s="3"/>
        <tr r="N2867" s="3"/>
      </tp>
      <tp t="s">
        <v>--</v>
        <stp/>
        <stp>EM_S_EST_NETPROFIT</stp>
        <stp>3</stp>
        <stp>600814.SH</stp>
        <stp>2019</stp>
        <stp>2019/11/27</stp>
        <tr r="N2871" s="3"/>
      </tp>
      <tp t="s">
        <v>--</v>
        <stp/>
        <stp>EM_S_EST_NETPROFIT</stp>
        <stp>3</stp>
        <stp>600815.SH</stp>
        <stp>2019</stp>
        <stp>2019/11/27</stp>
        <tr r="N2872" s="3"/>
      </tp>
      <tp t="s">
        <v>--</v>
        <stp/>
        <stp>EM_S_EST_NETPROFIT</stp>
        <stp>3</stp>
        <stp>600816.SH</stp>
        <stp>2019</stp>
        <stp>2019/11/27</stp>
        <tr r="N2873" s="3"/>
      </tp>
      <tp t="s">
        <v>--</v>
        <stp/>
        <stp>EM_S_EST_NETPROFIT</stp>
        <stp>3</stp>
        <stp>600817.SH</stp>
        <stp>2019</stp>
        <stp>2019/11/27</stp>
        <tr r="N2874" s="3"/>
      </tp>
      <tp>
        <v>492000000</v>
        <stp/>
        <stp>EM_S_EST_NETPROFIT</stp>
        <stp>3</stp>
        <stp>600810.SH</stp>
        <stp>2019</stp>
        <stp>2019/11/27</stp>
        <tr r="N2868" s="3"/>
        <tr r="N2868" s="3"/>
      </tp>
      <tp>
        <v>496000000</v>
        <stp/>
        <stp>EM_S_EST_NETPROFIT</stp>
        <stp>3</stp>
        <stp>600811.SH</stp>
        <stp>2019</stp>
        <stp>2019/11/27</stp>
        <tr r="N2869" s="3"/>
        <tr r="N2869" s="3"/>
      </tp>
      <tp t="s">
        <v>--</v>
        <stp/>
        <stp>EM_S_EST_NETPROFIT</stp>
        <stp>3</stp>
        <stp>600812.SH</stp>
        <stp>2019</stp>
        <stp>2019/11/27</stp>
        <tr r="N2870" s="3"/>
      </tp>
      <tp t="s">
        <v>--</v>
        <stp/>
        <stp>EM_S_EST_NETPROFIT</stp>
        <stp>3</stp>
        <stp>600818.SH</stp>
        <stp>2019</stp>
        <stp>2019/11/27</stp>
        <tr r="N2875" s="3"/>
      </tp>
      <tp t="s">
        <v>--</v>
        <stp/>
        <stp>EM_S_EST_NETPROFIT</stp>
        <stp>3</stp>
        <stp>600819.SH</stp>
        <stp>2019</stp>
        <stp>2019/11/27</stp>
        <tr r="N2876" s="3"/>
      </tp>
      <tp>
        <v>856000000</v>
        <stp/>
        <stp>EM_S_EST_NETPROFIT</stp>
        <stp>3</stp>
        <stp>600864.SH</stp>
        <stp>2019</stp>
        <stp>2019/11/27</stp>
        <tr r="N2916" s="3"/>
        <tr r="N2916" s="3"/>
      </tp>
      <tp t="s">
        <v>--</v>
        <stp/>
        <stp>EM_S_EST_NETPROFIT</stp>
        <stp>3</stp>
        <stp>600865.SH</stp>
        <stp>2019</stp>
        <stp>2019/11/27</stp>
        <tr r="N2917" s="3"/>
      </tp>
      <tp>
        <v>170500000</v>
        <stp/>
        <stp>EM_S_EST_NETPROFIT</stp>
        <stp>3</stp>
        <stp>600866.SH</stp>
        <stp>2019</stp>
        <stp>2019/11/27</stp>
        <tr r="N2918" s="3"/>
        <tr r="N2918" s="3"/>
      </tp>
      <tp>
        <v>961837058.82352948</v>
        <stp/>
        <stp>EM_S_EST_NETPROFIT</stp>
        <stp>3</stp>
        <stp>600867.SH</stp>
        <stp>2019</stp>
        <stp>2019/11/27</stp>
        <tr r="N2919" s="3"/>
        <tr r="N2919" s="3"/>
      </tp>
      <tp t="s">
        <v>--</v>
        <stp/>
        <stp>EM_S_EST_NETPROFIT</stp>
        <stp>3</stp>
        <stp>600860.SH</stp>
        <stp>2019</stp>
        <stp>2019/11/27</stp>
        <tr r="N2912" s="3"/>
      </tp>
      <tp t="s">
        <v>--</v>
        <stp/>
        <stp>EM_S_EST_NETPROFIT</stp>
        <stp>3</stp>
        <stp>600861.SH</stp>
        <stp>2019</stp>
        <stp>2019/11/27</stp>
        <tr r="N2913" s="3"/>
      </tp>
      <tp>
        <v>379472500</v>
        <stp/>
        <stp>EM_S_EST_NETPROFIT</stp>
        <stp>3</stp>
        <stp>600862.SH</stp>
        <stp>2019</stp>
        <stp>2019/11/27</stp>
        <tr r="N2914" s="3"/>
        <tr r="N2914" s="3"/>
      </tp>
      <tp>
        <v>1347302500</v>
        <stp/>
        <stp>EM_S_EST_NETPROFIT</stp>
        <stp>3</stp>
        <stp>600863.SH</stp>
        <stp>2019</stp>
        <stp>2019/11/27</stp>
        <tr r="N2915" s="3"/>
        <tr r="N2915" s="3"/>
      </tp>
      <tp t="s">
        <v>--</v>
        <stp/>
        <stp>EM_S_EST_NETPROFIT</stp>
        <stp>3</stp>
        <stp>600868.SH</stp>
        <stp>2019</stp>
        <stp>2019/11/27</stp>
        <tr r="N2920" s="3"/>
      </tp>
      <tp t="s">
        <v>--</v>
        <stp/>
        <stp>EM_S_EST_NETPROFIT</stp>
        <stp>3</stp>
        <stp>600869.SH</stp>
        <stp>2019</stp>
        <stp>2019/11/27</stp>
        <tr r="N2921" s="3"/>
      </tp>
      <tp>
        <v>511000000</v>
        <stp/>
        <stp>EM_S_EST_NETPROFIT</stp>
        <stp>3</stp>
        <stp>600874.SH</stp>
        <stp>2019</stp>
        <stp>2019/11/27</stp>
        <tr r="N2926" s="3"/>
        <tr r="N2926" s="3"/>
      </tp>
      <tp>
        <v>1456333333.3333333</v>
        <stp/>
        <stp>EM_S_EST_NETPROFIT</stp>
        <stp>3</stp>
        <stp>600875.SH</stp>
        <stp>2019</stp>
        <stp>2019/11/27</stp>
        <tr r="N2927" s="3"/>
        <tr r="N2927" s="3"/>
      </tp>
      <tp t="s">
        <v>--</v>
        <stp/>
        <stp>EM_S_EST_NETPROFIT</stp>
        <stp>3</stp>
        <stp>600876.SH</stp>
        <stp>2019</stp>
        <stp>2019/11/27</stp>
        <tr r="N2928" s="3"/>
      </tp>
      <tp t="s">
        <v>--</v>
        <stp/>
        <stp>EM_S_EST_NETPROFIT</stp>
        <stp>3</stp>
        <stp>600877.SH</stp>
        <stp>2019</stp>
        <stp>2019/11/27</stp>
        <tr r="N2929" s="3"/>
      </tp>
      <tp t="s">
        <v>--</v>
        <stp/>
        <stp>EM_S_EST_NETPROFIT</stp>
        <stp>3</stp>
        <stp>600870.SH</stp>
        <stp>2019</stp>
        <stp>2019/11/27</stp>
        <tr r="N2922" s="3"/>
      </tp>
      <tp>
        <v>1152666666.6666665</v>
        <stp/>
        <stp>EM_S_EST_NETPROFIT</stp>
        <stp>3</stp>
        <stp>600871.SH</stp>
        <stp>2019</stp>
        <stp>2019/11/27</stp>
        <tr r="N2923" s="3"/>
        <tr r="N2923" s="3"/>
      </tp>
      <tp>
        <v>738290000</v>
        <stp/>
        <stp>EM_S_EST_NETPROFIT</stp>
        <stp>3</stp>
        <stp>600872.SH</stp>
        <stp>2019</stp>
        <stp>2019/11/27</stp>
        <tr r="N2924" s="3"/>
        <tr r="N2924" s="3"/>
      </tp>
      <tp>
        <v>1202904750</v>
        <stp/>
        <stp>EM_S_EST_NETPROFIT</stp>
        <stp>3</stp>
        <stp>600873.SH</stp>
        <stp>2019</stp>
        <stp>2019/11/27</stp>
        <tr r="N2925" s="3"/>
        <tr r="N2925" s="3"/>
      </tp>
      <tp>
        <v>526000000</v>
        <stp/>
        <stp>EM_S_EST_NETPROFIT</stp>
        <stp>3</stp>
        <stp>600879.SH</stp>
        <stp>2019</stp>
        <stp>2019/11/27</stp>
        <tr r="N2930" s="3"/>
        <tr r="N2930" s="3"/>
      </tp>
      <tp>
        <v>371380000</v>
        <stp/>
        <stp>EM_S_EST_NETPROFIT</stp>
        <stp>3</stp>
        <stp>600844.SH</stp>
        <stp>2019</stp>
        <stp>2019/11/27</stp>
        <tr r="N2898" s="3"/>
        <tr r="N2898" s="3"/>
      </tp>
      <tp>
        <v>870150370.37037039</v>
        <stp/>
        <stp>EM_S_EST_NETPROFIT</stp>
        <stp>3</stp>
        <stp>600845.SH</stp>
        <stp>2019</stp>
        <stp>2019/11/27</stp>
        <tr r="N2899" s="3"/>
        <tr r="N2899" s="3"/>
      </tp>
      <tp t="s">
        <v>--</v>
        <stp/>
        <stp>EM_S_EST_NETPROFIT</stp>
        <stp>3</stp>
        <stp>600846.SH</stp>
        <stp>2019</stp>
        <stp>2019/11/27</stp>
        <tr r="N2900" s="3"/>
      </tp>
      <tp t="s">
        <v>--</v>
        <stp/>
        <stp>EM_S_EST_NETPROFIT</stp>
        <stp>3</stp>
        <stp>600847.SH</stp>
        <stp>2019</stp>
        <stp>2019/11/27</stp>
        <tr r="N2901" s="3"/>
      </tp>
      <tp>
        <v>126000000</v>
        <stp/>
        <stp>EM_S_EST_NETPROFIT</stp>
        <stp>3</stp>
        <stp>600841.SH</stp>
        <stp>2019</stp>
        <stp>2019/11/27</stp>
        <tr r="N2896" s="3"/>
        <tr r="N2896" s="3"/>
      </tp>
      <tp t="s">
        <v>--</v>
        <stp/>
        <stp>EM_S_EST_NETPROFIT</stp>
        <stp>3</stp>
        <stp>600843.SH</stp>
        <stp>2019</stp>
        <stp>2019/11/27</stp>
        <tr r="N2897" s="3"/>
      </tp>
      <tp t="s">
        <v>--</v>
        <stp/>
        <stp>EM_S_EST_NETPROFIT</stp>
        <stp>3</stp>
        <stp>600848.SH</stp>
        <stp>2019</stp>
        <stp>2019/11/27</stp>
        <tr r="N2902" s="3"/>
      </tp>
      <tp t="s">
        <v>--</v>
        <stp/>
        <stp>EM_S_EST_NETPROFIT</stp>
        <stp>3</stp>
        <stp>600854.SH</stp>
        <stp>2019</stp>
        <stp>2019/11/27</stp>
        <tr r="N2906" s="3"/>
      </tp>
      <tp t="s">
        <v>--</v>
        <stp/>
        <stp>EM_S_EST_NETPROFIT</stp>
        <stp>3</stp>
        <stp>600855.SH</stp>
        <stp>2019</stp>
        <stp>2019/11/27</stp>
        <tr r="N2907" s="3"/>
      </tp>
      <tp t="s">
        <v>--</v>
        <stp/>
        <stp>EM_S_EST_NETPROFIT</stp>
        <stp>3</stp>
        <stp>600856.SH</stp>
        <stp>2019</stp>
        <stp>2019/11/27</stp>
        <tr r="N2908" s="3"/>
      </tp>
      <tp t="s">
        <v>--</v>
        <stp/>
        <stp>EM_S_EST_NETPROFIT</stp>
        <stp>3</stp>
        <stp>600857.SH</stp>
        <stp>2019</stp>
        <stp>2019/11/27</stp>
        <tr r="N2909" s="3"/>
      </tp>
      <tp>
        <v>325300000</v>
        <stp/>
        <stp>EM_S_EST_NETPROFIT</stp>
        <stp>3</stp>
        <stp>600850.SH</stp>
        <stp>2019</stp>
        <stp>2019/11/27</stp>
        <tr r="N2903" s="3"/>
        <tr r="N2903" s="3"/>
      </tp>
      <tp t="s">
        <v>--</v>
        <stp/>
        <stp>EM_S_EST_NETPROFIT</stp>
        <stp>3</stp>
        <stp>600851.SH</stp>
        <stp>2019</stp>
        <stp>2019/11/27</stp>
        <tr r="N2904" s="3"/>
      </tp>
      <tp t="s">
        <v>--</v>
        <stp/>
        <stp>EM_S_EST_NETPROFIT</stp>
        <stp>3</stp>
        <stp>600853.SH</stp>
        <stp>2019</stp>
        <stp>2019/11/27</stp>
        <tr r="N2905" s="3"/>
      </tp>
      <tp>
        <v>53000000</v>
        <stp/>
        <stp>EM_S_EST_NETPROFIT</stp>
        <stp>3</stp>
        <stp>600858.SH</stp>
        <stp>2019</stp>
        <stp>2019/11/27</stp>
        <tr r="N2910" s="3"/>
        <tr r="N2910" s="3"/>
      </tp>
      <tp>
        <v>1183312222.2222221</v>
        <stp/>
        <stp>EM_S_EST_NETPROFIT</stp>
        <stp>3</stp>
        <stp>600859.SH</stp>
        <stp>2019</stp>
        <stp>2019/11/27</stp>
        <tr r="N2911" s="3"/>
        <tr r="N2911" s="3"/>
      </tp>
      <tp>
        <v>480253333.33333331</v>
        <stp/>
        <stp>EM_S_EST_NETPROFIT</stp>
        <stp>3</stp>
        <stp>600884.SH</stp>
        <stp>2019</stp>
        <stp>2019/11/27</stp>
        <tr r="N2935" s="3"/>
        <tr r="N2935" s="3"/>
      </tp>
      <tp>
        <v>740861052.63157892</v>
        <stp/>
        <stp>EM_S_EST_NETPROFIT</stp>
        <stp>3</stp>
        <stp>600885.SH</stp>
        <stp>2019</stp>
        <stp>2019/11/27</stp>
        <tr r="N2936" s="3"/>
        <tr r="N2936" s="3"/>
      </tp>
      <tp>
        <v>4948975000</v>
        <stp/>
        <stp>EM_S_EST_NETPROFIT</stp>
        <stp>3</stp>
        <stp>600886.SH</stp>
        <stp>2019</stp>
        <stp>2019/11/27</stp>
        <tr r="N2937" s="3"/>
        <tr r="N2937" s="3"/>
      </tp>
      <tp>
        <v>7057213030.30303</v>
        <stp/>
        <stp>EM_S_EST_NETPROFIT</stp>
        <stp>3</stp>
        <stp>600887.SH</stp>
        <stp>2019</stp>
        <stp>2019/11/27</stp>
        <tr r="N2938" s="3"/>
        <tr r="N2938" s="3"/>
      </tp>
      <tp>
        <v>70000000</v>
        <stp/>
        <stp>EM_S_EST_NETPROFIT</stp>
        <stp>3</stp>
        <stp>600880.SH</stp>
        <stp>2019</stp>
        <stp>2019/11/27</stp>
        <tr r="N2931" s="3"/>
        <tr r="N2931" s="3"/>
      </tp>
      <tp>
        <v>324000000</v>
        <stp/>
        <stp>EM_S_EST_NETPROFIT</stp>
        <stp>3</stp>
        <stp>600881.SH</stp>
        <stp>2019</stp>
        <stp>2019/11/27</stp>
        <tr r="N2932" s="3"/>
        <tr r="N2932" s="3"/>
      </tp>
      <tp>
        <v>34266666.666666664</v>
        <stp/>
        <stp>EM_S_EST_NETPROFIT</stp>
        <stp>3</stp>
        <stp>600882.SH</stp>
        <stp>2019</stp>
        <stp>2019/11/27</stp>
        <tr r="N2933" s="3"/>
        <tr r="N2933" s="3"/>
      </tp>
      <tp t="s">
        <v>--</v>
        <stp/>
        <stp>EM_S_EST_NETPROFIT</stp>
        <stp>3</stp>
        <stp>600883.SH</stp>
        <stp>2019</stp>
        <stp>2019/11/27</stp>
        <tr r="N2934" s="3"/>
      </tp>
      <tp>
        <v>167075000</v>
        <stp/>
        <stp>EM_S_EST_NETPROFIT</stp>
        <stp>3</stp>
        <stp>600888.SH</stp>
        <stp>2019</stp>
        <stp>2019/11/27</stp>
        <tr r="N2939" s="3"/>
        <tr r="N2939" s="3"/>
      </tp>
      <tp t="s">
        <v>--</v>
        <stp/>
        <stp>EM_S_EST_NETPROFIT</stp>
        <stp>3</stp>
        <stp>600889.SH</stp>
        <stp>2019</stp>
        <stp>2019/11/27</stp>
        <tr r="N2940" s="3"/>
      </tp>
      <tp>
        <v>476823333.33333331</v>
        <stp/>
        <stp>EM_S_EST_NETPROFIT</stp>
        <stp>3</stp>
        <stp>600894.SH</stp>
        <stp>2019</stp>
        <stp>2019/11/27</stp>
        <tr r="N2945" s="3"/>
        <tr r="N2945" s="3"/>
      </tp>
      <tp>
        <v>731000000</v>
        <stp/>
        <stp>EM_S_EST_NETPROFIT</stp>
        <stp>3</stp>
        <stp>600895.SH</stp>
        <stp>2019</stp>
        <stp>2019/11/27</stp>
        <tr r="N2946" s="3"/>
        <tr r="N2946" s="3"/>
      </tp>
      <tp t="s">
        <v>--</v>
        <stp/>
        <stp>EM_S_EST_NETPROFIT</stp>
        <stp>3</stp>
        <stp>600896.SH</stp>
        <stp>2019</stp>
        <stp>2019/11/27</stp>
        <tr r="N2947" s="3"/>
      </tp>
      <tp>
        <v>530000000</v>
        <stp/>
        <stp>EM_S_EST_NETPROFIT</stp>
        <stp>3</stp>
        <stp>600897.SH</stp>
        <stp>2019</stp>
        <stp>2019/11/27</stp>
        <tr r="N2948" s="3"/>
        <tr r="N2948" s="3"/>
      </tp>
      <tp t="s">
        <v>--</v>
        <stp/>
        <stp>EM_S_EST_NETPROFIT</stp>
        <stp>3</stp>
        <stp>600890.SH</stp>
        <stp>2019</stp>
        <stp>2019/11/27</stp>
        <tr r="N2941" s="3"/>
      </tp>
      <tp t="s">
        <v>--</v>
        <stp/>
        <stp>EM_S_EST_NETPROFIT</stp>
        <stp>3</stp>
        <stp>600891.SH</stp>
        <stp>2019</stp>
        <stp>2019/11/27</stp>
        <tr r="N2942" s="3"/>
      </tp>
      <tp t="s">
        <v>--</v>
        <stp/>
        <stp>EM_S_EST_NETPROFIT</stp>
        <stp>3</stp>
        <stp>600892.SH</stp>
        <stp>2019</stp>
        <stp>2019/11/27</stp>
        <tr r="N2943" s="3"/>
      </tp>
      <tp>
        <v>1181482666.6666667</v>
        <stp/>
        <stp>EM_S_EST_NETPROFIT</stp>
        <stp>3</stp>
        <stp>600893.SH</stp>
        <stp>2019</stp>
        <stp>2019/11/27</stp>
        <tr r="N2944" s="3"/>
        <tr r="N2944" s="3"/>
      </tp>
      <tp t="s">
        <v>--</v>
        <stp/>
        <stp>EM_S_EST_NETPROFIT</stp>
        <stp>3</stp>
        <stp>600898.SH</stp>
        <stp>2019</stp>
        <stp>2019/11/27</stp>
        <tr r="N2949" s="3"/>
      </tp>
      <tp>
        <v>1063995500</v>
        <stp/>
        <stp>EM_S_EST_NETPROFIT</stp>
        <stp>3</stp>
        <stp>000860.SZ</stp>
        <stp>2019</stp>
        <stp>2019/11/27</stp>
        <tr r="N356" s="3"/>
        <tr r="N356" s="3"/>
      </tp>
      <tp t="s">
        <v>--</v>
        <stp/>
        <stp>EM_S_EST_NETPROFIT</stp>
        <stp>3</stp>
        <stp>000861.SZ</stp>
        <stp>2019</stp>
        <stp>2019/11/27</stp>
        <tr r="N357" s="3"/>
      </tp>
      <tp t="s">
        <v>--</v>
        <stp/>
        <stp>EM_S_EST_NETPROFIT</stp>
        <stp>3</stp>
        <stp>000862.SZ</stp>
        <stp>2019</stp>
        <stp>2019/11/27</stp>
        <tr r="N358" s="3"/>
      </tp>
      <tp>
        <v>1174000000</v>
        <stp/>
        <stp>EM_S_EST_NETPROFIT</stp>
        <stp>3</stp>
        <stp>000863.SZ</stp>
        <stp>2019</stp>
        <stp>2019/11/27</stp>
        <tr r="N359" s="3"/>
        <tr r="N359" s="3"/>
      </tp>
      <tp t="s">
        <v>--</v>
        <stp/>
        <stp>EM_S_EST_NETPROFIT</stp>
        <stp>3</stp>
        <stp>000868.SZ</stp>
        <stp>2019</stp>
        <stp>2019/11/27</stp>
        <tr r="N360" s="3"/>
      </tp>
      <tp>
        <v>985000000</v>
        <stp/>
        <stp>EM_S_EST_NETPROFIT</stp>
        <stp>3</stp>
        <stp>000869.SZ</stp>
        <stp>2019</stp>
        <stp>2019/11/27</stp>
        <tr r="N361" s="3"/>
        <tr r="N361" s="3"/>
      </tp>
      <tp>
        <v>253000000</v>
        <stp/>
        <stp>EM_S_EST_NETPROFIT</stp>
        <stp>3</stp>
        <stp>000875.SZ</stp>
        <stp>2019</stp>
        <stp>2019/11/27</stp>
        <tr r="N362" s="3"/>
        <tr r="N362" s="3"/>
      </tp>
      <tp>
        <v>4388286363.636363</v>
        <stp/>
        <stp>EM_S_EST_NETPROFIT</stp>
        <stp>3</stp>
        <stp>000876.SZ</stp>
        <stp>2019</stp>
        <stp>2019/11/27</stp>
        <tr r="N363" s="3"/>
        <tr r="N363" s="3"/>
      </tp>
      <tp>
        <v>1694715714.2857144</v>
        <stp/>
        <stp>EM_S_EST_NETPROFIT</stp>
        <stp>3</stp>
        <stp>000877.SZ</stp>
        <stp>2019</stp>
        <stp>2019/11/27</stp>
        <tr r="N364" s="3"/>
        <tr r="N364" s="3"/>
      </tp>
      <tp>
        <v>745498333.33333337</v>
        <stp/>
        <stp>EM_S_EST_NETPROFIT</stp>
        <stp>3</stp>
        <stp>000878.SZ</stp>
        <stp>2019</stp>
        <stp>2019/11/27</stp>
        <tr r="N365" s="3"/>
        <tr r="N365" s="3"/>
      </tp>
      <tp>
        <v>434500000</v>
        <stp/>
        <stp>EM_S_EST_NETPROFIT</stp>
        <stp>3</stp>
        <stp>000848.SZ</stp>
        <stp>2019</stp>
        <stp>2019/11/27</stp>
        <tr r="N349" s="3"/>
        <tr r="N349" s="3"/>
      </tp>
      <tp t="s">
        <v>--</v>
        <stp/>
        <stp>EM_S_EST_NETPROFIT</stp>
        <stp>3</stp>
        <stp>000856.SZ</stp>
        <stp>2019</stp>
        <stp>2019/11/27</stp>
        <tr r="N353" s="3"/>
      </tp>
      <tp t="s">
        <v>--</v>
        <stp/>
        <stp>EM_S_EST_NETPROFIT</stp>
        <stp>3</stp>
        <stp>000850.SZ</stp>
        <stp>2019</stp>
        <stp>2019/11/27</stp>
        <tr r="N350" s="3"/>
      </tp>
      <tp t="s">
        <v>--</v>
        <stp/>
        <stp>EM_S_EST_NETPROFIT</stp>
        <stp>3</stp>
        <stp>000851.SZ</stp>
        <stp>2019</stp>
        <stp>2019/11/27</stp>
        <tr r="N351" s="3"/>
      </tp>
      <tp>
        <v>90208000</v>
        <stp/>
        <stp>EM_S_EST_NETPROFIT</stp>
        <stp>3</stp>
        <stp>000852.SZ</stp>
        <stp>2019</stp>
        <stp>2019/11/27</stp>
        <tr r="N352" s="3"/>
        <tr r="N352" s="3"/>
      </tp>
      <tp>
        <v>17461904324.324322</v>
        <stp/>
        <stp>EM_S_EST_NETPROFIT</stp>
        <stp>3</stp>
        <stp>000858.SZ</stp>
        <stp>2019</stp>
        <stp>2019/11/27</stp>
        <tr r="N354" s="3"/>
        <tr r="N354" s="3"/>
      </tp>
      <tp t="s">
        <v>--</v>
        <stp/>
        <stp>EM_S_EST_NETPROFIT</stp>
        <stp>3</stp>
        <stp>000859.SZ</stp>
        <stp>2019</stp>
        <stp>2019/11/27</stp>
        <tr r="N355" s="3"/>
      </tp>
      <tp>
        <v>2311750000</v>
        <stp/>
        <stp>EM_S_EST_NETPROFIT</stp>
        <stp>3</stp>
        <stp>000825.SZ</stp>
        <stp>2019</stp>
        <stp>2019/11/27</stp>
        <tr r="N337" s="3"/>
        <tr r="N337" s="3"/>
      </tp>
      <tp>
        <v>675520000</v>
        <stp/>
        <stp>EM_S_EST_NETPROFIT</stp>
        <stp>3</stp>
        <stp>000826.SZ</stp>
        <stp>2019</stp>
        <stp>2019/11/27</stp>
        <tr r="N338" s="3"/>
        <tr r="N338" s="3"/>
      </tp>
      <tp t="s">
        <v>--</v>
        <stp/>
        <stp>EM_S_EST_NETPROFIT</stp>
        <stp>3</stp>
        <stp>000820.SZ</stp>
        <stp>2019</stp>
        <stp>2019/11/27</stp>
        <tr r="N333" s="3"/>
      </tp>
      <tp t="s">
        <v>--</v>
        <stp/>
        <stp>EM_S_EST_NETPROFIT</stp>
        <stp>3</stp>
        <stp>000821.SZ</stp>
        <stp>2019</stp>
        <stp>2019/11/27</stp>
        <tr r="N334" s="3"/>
      </tp>
      <tp>
        <v>644000000</v>
        <stp/>
        <stp>EM_S_EST_NETPROFIT</stp>
        <stp>3</stp>
        <stp>000822.SZ</stp>
        <stp>2019</stp>
        <stp>2019/11/27</stp>
        <tr r="N335" s="3"/>
        <tr r="N335" s="3"/>
      </tp>
      <tp t="s">
        <v>--</v>
        <stp/>
        <stp>EM_S_EST_NETPROFIT</stp>
        <stp>3</stp>
        <stp>000823.SZ</stp>
        <stp>2019</stp>
        <stp>2019/11/27</stp>
        <tr r="N336" s="3"/>
      </tp>
      <tp t="s">
        <v>--</v>
        <stp/>
        <stp>EM_S_EST_NETPROFIT</stp>
        <stp>3</stp>
        <stp>000828.SZ</stp>
        <stp>2019</stp>
        <stp>2019/11/27</stp>
        <tr r="N339" s="3"/>
      </tp>
      <tp>
        <v>203266666.66666666</v>
        <stp/>
        <stp>EM_S_EST_NETPROFIT</stp>
        <stp>3</stp>
        <stp>000829.SZ</stp>
        <stp>2019</stp>
        <stp>2019/11/27</stp>
        <tr r="N340" s="3"/>
        <tr r="N340" s="3"/>
      </tp>
      <tp t="s">
        <v>--</v>
        <stp/>
        <stp>EM_S_EST_NETPROFIT</stp>
        <stp>3</stp>
        <stp>000835.SZ</stp>
        <stp>2019</stp>
        <stp>2019/11/27</stp>
        <tr r="N344" s="3"/>
      </tp>
      <tp>
        <v>258400000</v>
        <stp/>
        <stp>EM_S_EST_NETPROFIT</stp>
        <stp>3</stp>
        <stp>300805.SZ</stp>
        <stp>2019</stp>
        <stp>2019/11/27</stp>
        <tr r="N2187" s="3"/>
        <tr r="N2187" s="3"/>
      </tp>
      <tp t="s">
        <v>--</v>
        <stp/>
        <stp>EM_S_EST_NETPROFIT</stp>
        <stp>3</stp>
        <stp>000836.SZ</stp>
        <stp>2019</stp>
        <stp>2019/11/27</stp>
        <tr r="N345" s="3"/>
      </tp>
      <tp t="s">
        <v>--</v>
        <stp/>
        <stp>EM_S_EST_NETPROFIT</stp>
        <stp>3</stp>
        <stp>300806.SZ</stp>
        <stp>2019</stp>
        <stp>2019/11/27</stp>
        <tr r="N2188" s="3"/>
      </tp>
      <tp t="s">
        <v>--</v>
        <stp/>
        <stp>EM_S_EST_NETPROFIT</stp>
        <stp>3</stp>
        <stp>000837.SZ</stp>
        <stp>2019</stp>
        <stp>2019/11/27</stp>
        <tr r="N346" s="3"/>
      </tp>
      <tp>
        <v>1639865714.2857144</v>
        <stp/>
        <stp>EM_S_EST_NETPROFIT</stp>
        <stp>3</stp>
        <stp>000830.SZ</stp>
        <stp>2019</stp>
        <stp>2019/11/27</stp>
        <tr r="N341" s="3"/>
        <tr r="N341" s="3"/>
      </tp>
      <tp t="s">
        <v>--</v>
        <stp/>
        <stp>EM_S_EST_NETPROFIT</stp>
        <stp>3</stp>
        <stp>300800.SZ</stp>
        <stp>2019</stp>
        <stp>2019/11/27</stp>
        <tr r="N2183" s="3"/>
      </tp>
      <tp t="s">
        <v>--</v>
        <stp/>
        <stp>EM_S_EST_NETPROFIT</stp>
        <stp>3</stp>
        <stp>000831.SZ</stp>
        <stp>2019</stp>
        <stp>2019/11/27</stp>
        <tr r="N342" s="3"/>
      </tp>
      <tp t="s">
        <v>--</v>
        <stp/>
        <stp>EM_S_EST_NETPROFIT</stp>
        <stp>3</stp>
        <stp>300801.SZ</stp>
        <stp>2019</stp>
        <stp>2019/11/27</stp>
        <tr r="N2184" s="3"/>
      </tp>
      <tp t="s">
        <v>--</v>
        <stp/>
        <stp>EM_S_EST_NETPROFIT</stp>
        <stp>3</stp>
        <stp>300802.SZ</stp>
        <stp>2019</stp>
        <stp>2019/11/27</stp>
        <tr r="N2185" s="3"/>
      </tp>
      <tp t="s">
        <v>--</v>
        <stp/>
        <stp>EM_S_EST_NETPROFIT</stp>
        <stp>3</stp>
        <stp>000833.SZ</stp>
        <stp>2019</stp>
        <stp>2019/11/27</stp>
        <tr r="N343" s="3"/>
      </tp>
      <tp t="s">
        <v>--</v>
        <stp/>
        <stp>EM_S_EST_NETPROFIT</stp>
        <stp>3</stp>
        <stp>300803.SZ</stp>
        <stp>2019</stp>
        <stp>2019/11/27</stp>
        <tr r="N2186" s="3"/>
      </tp>
      <tp t="s">
        <v>--</v>
        <stp/>
        <stp>EM_S_EST_NETPROFIT</stp>
        <stp>3</stp>
        <stp>000838.SZ</stp>
        <stp>2019</stp>
        <stp>2019/11/27</stp>
        <tr r="N347" s="3"/>
      </tp>
      <tp t="s">
        <v>--</v>
        <stp/>
        <stp>EM_S_EST_NETPROFIT</stp>
        <stp>3</stp>
        <stp>000839.SZ</stp>
        <stp>2019</stp>
        <stp>2019/11/27</stp>
        <tr r="N348" s="3"/>
      </tp>
      <tp t="s">
        <v>--</v>
        <stp/>
        <stp>EM_S_EST_NETPROFIT</stp>
        <stp>3</stp>
        <stp>000806.SZ</stp>
        <stp>2019</stp>
        <stp>2019/11/27</stp>
        <tr r="N322" s="3"/>
      </tp>
      <tp>
        <v>461330000</v>
        <stp/>
        <stp>EM_S_EST_NETPROFIT</stp>
        <stp>3</stp>
        <stp>000807.SZ</stp>
        <stp>2019</stp>
        <stp>2019/11/27</stp>
        <tr r="N323" s="3"/>
        <tr r="N323" s="3"/>
      </tp>
      <tp>
        <v>120000000</v>
        <stp/>
        <stp>EM_S_EST_NETPROFIT</stp>
        <stp>3</stp>
        <stp>000800.SZ</stp>
        <stp>2019</stp>
        <stp>2019/11/27</stp>
        <tr r="N318" s="3"/>
        <tr r="N318" s="3"/>
      </tp>
      <tp>
        <v>81000000</v>
        <stp/>
        <stp>EM_S_EST_NETPROFIT</stp>
        <stp>3</stp>
        <stp>000801.SZ</stp>
        <stp>2019</stp>
        <stp>2019/11/27</stp>
        <tr r="N319" s="3"/>
        <tr r="N319" s="3"/>
      </tp>
      <tp>
        <v>420000000</v>
        <stp/>
        <stp>EM_S_EST_NETPROFIT</stp>
        <stp>3</stp>
        <stp>000802.SZ</stp>
        <stp>2019</stp>
        <stp>2019/11/27</stp>
        <tr r="N320" s="3"/>
        <tr r="N320" s="3"/>
      </tp>
      <tp t="s">
        <v>--</v>
        <stp/>
        <stp>EM_S_EST_NETPROFIT</stp>
        <stp>3</stp>
        <stp>000803.SZ</stp>
        <stp>2019</stp>
        <stp>2019/11/27</stp>
        <tr r="N321" s="3"/>
      </tp>
      <tp t="s">
        <v>--</v>
        <stp/>
        <stp>EM_S_EST_NETPROFIT</stp>
        <stp>3</stp>
        <stp>000809.SZ</stp>
        <stp>2019</stp>
        <stp>2019/11/27</stp>
        <tr r="N324" s="3"/>
      </tp>
      <tp t="s">
        <v>--</v>
        <stp/>
        <stp>EM_S_EST_NETPROFIT</stp>
        <stp>3</stp>
        <stp>000815.SZ</stp>
        <stp>2019</stp>
        <stp>2019/11/27</stp>
        <tr r="N329" s="3"/>
      </tp>
      <tp t="s">
        <v>--</v>
        <stp/>
        <stp>EM_S_EST_NETPROFIT</stp>
        <stp>3</stp>
        <stp>000816.SZ</stp>
        <stp>2019</stp>
        <stp>2019/11/27</stp>
        <tr r="N330" s="3"/>
      </tp>
      <tp>
        <v>611000000</v>
        <stp/>
        <stp>EM_S_EST_NETPROFIT</stp>
        <stp>3</stp>
        <stp>000810.SZ</stp>
        <stp>2019</stp>
        <stp>2019/11/27</stp>
        <tr r="N325" s="3"/>
        <tr r="N325" s="3"/>
      </tp>
      <tp>
        <v>352000000</v>
        <stp/>
        <stp>EM_S_EST_NETPROFIT</stp>
        <stp>3</stp>
        <stp>000811.SZ</stp>
        <stp>2019</stp>
        <stp>2019/11/27</stp>
        <tr r="N326" s="3"/>
        <tr r="N326" s="3"/>
      </tp>
      <tp t="s">
        <v>--</v>
        <stp/>
        <stp>EM_S_EST_NETPROFIT</stp>
        <stp>3</stp>
        <stp>000812.SZ</stp>
        <stp>2019</stp>
        <stp>2019/11/27</stp>
        <tr r="N327" s="3"/>
      </tp>
      <tp>
        <v>483000000</v>
        <stp/>
        <stp>EM_S_EST_NETPROFIT</stp>
        <stp>3</stp>
        <stp>000813.SZ</stp>
        <stp>2019</stp>
        <stp>2019/11/27</stp>
        <tr r="N328" s="3"/>
        <tr r="N328" s="3"/>
      </tp>
      <tp>
        <v>470040000</v>
        <stp/>
        <stp>EM_S_EST_NETPROFIT</stp>
        <stp>3</stp>
        <stp>000818.SZ</stp>
        <stp>2019</stp>
        <stp>2019/11/27</stp>
        <tr r="N331" s="3"/>
        <tr r="N331" s="3"/>
      </tp>
      <tp t="s">
        <v>--</v>
        <stp/>
        <stp>EM_S_EST_NETPROFIT</stp>
        <stp>3</stp>
        <stp>000819.SZ</stp>
        <stp>2019</stp>
        <stp>2019/11/27</stp>
        <tr r="N332" s="3"/>
      </tp>
      <tp>
        <v>681100000</v>
        <stp/>
        <stp>EM_S_EST_NETPROFIT</stp>
        <stp>3</stp>
        <stp>000885.SZ</stp>
        <stp>2019</stp>
        <stp>2019/11/27</stp>
        <tr r="N370" s="3"/>
        <tr r="N370" s="3"/>
      </tp>
      <tp t="s">
        <v>--</v>
        <stp/>
        <stp>EM_S_EST_NETPROFIT</stp>
        <stp>3</stp>
        <stp>000886.SZ</stp>
        <stp>2019</stp>
        <stp>2019/11/27</stp>
        <tr r="N371" s="3"/>
      </tp>
      <tp>
        <v>818720000</v>
        <stp/>
        <stp>EM_S_EST_NETPROFIT</stp>
        <stp>3</stp>
        <stp>000887.SZ</stp>
        <stp>2019</stp>
        <stp>2019/11/27</stp>
        <tr r="N372" s="3"/>
        <tr r="N372" s="3"/>
      </tp>
      <tp t="s">
        <v>--</v>
        <stp/>
        <stp>EM_S_EST_NETPROFIT</stp>
        <stp>3</stp>
        <stp>000880.SZ</stp>
        <stp>2019</stp>
        <stp>2019/11/27</stp>
        <tr r="N366" s="3"/>
      </tp>
      <tp t="s">
        <v>--</v>
        <stp/>
        <stp>EM_S_EST_NETPROFIT</stp>
        <stp>3</stp>
        <stp>000881.SZ</stp>
        <stp>2019</stp>
        <stp>2019/11/27</stp>
        <tr r="N367" s="3"/>
      </tp>
      <tp t="s">
        <v>--</v>
        <stp/>
        <stp>EM_S_EST_NETPROFIT</stp>
        <stp>3</stp>
        <stp>000882.SZ</stp>
        <stp>2019</stp>
        <stp>2019/11/27</stp>
        <tr r="N368" s="3"/>
      </tp>
      <tp>
        <v>1874441666.6666667</v>
        <stp/>
        <stp>EM_S_EST_NETPROFIT</stp>
        <stp>3</stp>
        <stp>000883.SZ</stp>
        <stp>2019</stp>
        <stp>2019/11/27</stp>
        <tr r="N369" s="3"/>
        <tr r="N369" s="3"/>
      </tp>
      <tp>
        <v>227309090.90909091</v>
        <stp/>
        <stp>EM_S_EST_NETPROFIT</stp>
        <stp>3</stp>
        <stp>000888.SZ</stp>
        <stp>2019</stp>
        <stp>2019/11/27</stp>
        <tr r="N373" s="3"/>
        <tr r="N373" s="3"/>
      </tp>
      <tp>
        <v>334516666.66666669</v>
        <stp/>
        <stp>EM_S_EST_NETPROFIT</stp>
        <stp>3</stp>
        <stp>000889.SZ</stp>
        <stp>2019</stp>
        <stp>2019/11/27</stp>
        <tr r="N374" s="3"/>
        <tr r="N374" s="3"/>
      </tp>
      <tp>
        <v>5278107000</v>
        <stp/>
        <stp>EM_S_EST_NETPROFIT</stp>
        <stp>3</stp>
        <stp>000895.SZ</stp>
        <stp>2019</stp>
        <stp>2019/11/27</stp>
        <tr r="N378" s="3"/>
        <tr r="N378" s="3"/>
      </tp>
      <tp t="s">
        <v>--</v>
        <stp/>
        <stp>EM_S_EST_NETPROFIT</stp>
        <stp>3</stp>
        <stp>000897.SZ</stp>
        <stp>2019</stp>
        <stp>2019/11/27</stp>
        <tr r="N379" s="3"/>
      </tp>
      <tp t="s">
        <v>--</v>
        <stp/>
        <stp>EM_S_EST_NETPROFIT</stp>
        <stp>3</stp>
        <stp>000890.SZ</stp>
        <stp>2019</stp>
        <stp>2019/11/27</stp>
        <tr r="N375" s="3"/>
      </tp>
      <tp t="s">
        <v>--</v>
        <stp/>
        <stp>EM_S_EST_NETPROFIT</stp>
        <stp>3</stp>
        <stp>000892.SZ</stp>
        <stp>2019</stp>
        <stp>2019/11/27</stp>
        <tr r="N376" s="3"/>
      </tp>
      <tp t="s">
        <v>--</v>
        <stp/>
        <stp>EM_S_EST_NETPROFIT</stp>
        <stp>3</stp>
        <stp>000893.SZ</stp>
        <stp>2019</stp>
        <stp>2019/11/27</stp>
        <tr r="N377" s="3"/>
      </tp>
      <tp>
        <v>2434000000</v>
        <stp/>
        <stp>EM_S_EST_NETPROFIT</stp>
        <stp>3</stp>
        <stp>000898.SZ</stp>
        <stp>2019</stp>
        <stp>2019/11/27</stp>
        <tr r="N380" s="3"/>
        <tr r="N380" s="3"/>
      </tp>
      <tp>
        <v>341560000</v>
        <stp/>
        <stp>EM_S_EST_NETPROFIT</stp>
        <stp>3</stp>
        <stp>000899.SZ</stp>
        <stp>2019</stp>
        <stp>2019/11/27</stp>
        <tr r="N381" s="3"/>
        <tr r="N381" s="3"/>
      </tp>
      <tp>
        <v>6178400000</v>
        <stp/>
        <stp>EM_S_EST_NETPROFIT</stp>
        <stp>3</stp>
        <stp>600926.SH</stp>
        <stp>2019</stp>
        <stp>2019/11/27</stp>
        <tr r="N2957" s="3"/>
        <tr r="N2957" s="3"/>
      </tp>
      <tp>
        <v>2426000000</v>
        <stp/>
        <stp>EM_S_EST_NETPROFIT</stp>
        <stp>3</stp>
        <stp>600928.SH</stp>
        <stp>2019</stp>
        <stp>2019/11/27</stp>
        <tr r="N2958" s="3"/>
        <tr r="N2958" s="3"/>
      </tp>
      <tp t="s">
        <v>--</v>
        <stp/>
        <stp>EM_S_EST_NETPROFIT</stp>
        <stp>3</stp>
        <stp>600929.SH</stp>
        <stp>2019</stp>
        <stp>2019/11/27</stp>
        <tr r="N2959" s="3"/>
      </tp>
      <tp t="s">
        <v>--</v>
        <stp/>
        <stp>EM_S_EST_NETPROFIT</stp>
        <stp>3</stp>
        <stp>600936.SH</stp>
        <stp>2019</stp>
        <stp>2019/11/27</stp>
        <tr r="N2961" s="3"/>
      </tp>
      <tp>
        <v>461956666.66666669</v>
        <stp/>
        <stp>EM_S_EST_NETPROFIT</stp>
        <stp>3</stp>
        <stp>600933.SH</stp>
        <stp>2019</stp>
        <stp>2019/11/27</stp>
        <tr r="N2960" s="3"/>
        <tr r="N2960" s="3"/>
      </tp>
      <tp t="s">
        <v>--</v>
        <stp/>
        <stp>EM_S_EST_NETPROFIT</stp>
        <stp>3</stp>
        <stp>600939.SH</stp>
        <stp>2019</stp>
        <stp>2019/11/27</stp>
        <tr r="N2962" s="3"/>
      </tp>
      <tp>
        <v>22874584000</v>
        <stp/>
        <stp>EM_S_EST_NETPROFIT</stp>
        <stp>3</stp>
        <stp>600900.SH</stp>
        <stp>2019</stp>
        <stp>2019/11/27</stp>
        <tr r="N2950" s="3"/>
        <tr r="N2950" s="3"/>
      </tp>
      <tp>
        <v>1561425000</v>
        <stp/>
        <stp>EM_S_EST_NETPROFIT</stp>
        <stp>3</stp>
        <stp>600901.SH</stp>
        <stp>2019</stp>
        <stp>2019/11/27</stp>
        <tr r="N2951" s="3"/>
        <tr r="N2951" s="3"/>
      </tp>
      <tp t="s">
        <v>--</v>
        <stp/>
        <stp>EM_S_EST_NETPROFIT</stp>
        <stp>3</stp>
        <stp>600903.SH</stp>
        <stp>2019</stp>
        <stp>2019/11/27</stp>
        <tr r="N2952" s="3"/>
      </tp>
      <tp>
        <v>1200000000</v>
        <stp/>
        <stp>EM_S_EST_NETPROFIT</stp>
        <stp>3</stp>
        <stp>600908.SH</stp>
        <stp>2019</stp>
        <stp>2019/11/27</stp>
        <tr r="N2953" s="3"/>
        <tr r="N2953" s="3"/>
      </tp>
      <tp>
        <v>899000000</v>
        <stp/>
        <stp>EM_S_EST_NETPROFIT</stp>
        <stp>3</stp>
        <stp>600909.SH</stp>
        <stp>2019</stp>
        <stp>2019/11/27</stp>
        <tr r="N2954" s="3"/>
        <tr r="N2954" s="3"/>
      </tp>
      <tp t="s">
        <v>--</v>
        <stp/>
        <stp>EM_S_EST_NETPROFIT</stp>
        <stp>3</stp>
        <stp>600917.SH</stp>
        <stp>2019</stp>
        <stp>2019/11/27</stp>
        <tr r="N2955" s="3"/>
      </tp>
      <tp>
        <v>14098666666.666666</v>
        <stp/>
        <stp>EM_S_EST_NETPROFIT</stp>
        <stp>3</stp>
        <stp>600919.SH</stp>
        <stp>2019</stp>
        <stp>2019/11/27</stp>
        <tr r="N2956" s="3"/>
        <tr r="N2956" s="3"/>
      </tp>
      <tp t="s">
        <v>--</v>
        <stp/>
        <stp>EM_S_EST_NETPROFIT</stp>
        <stp>3</stp>
        <stp>600965.SH</stp>
        <stp>2019</stp>
        <stp>2019/11/27</stp>
        <tr r="N2969" s="3"/>
      </tp>
      <tp t="s">
        <v>--</v>
        <stp/>
        <stp>EM_S_EST_NETPROFIT</stp>
        <stp>3</stp>
        <stp>600966.SH</stp>
        <stp>2019</stp>
        <stp>2019/11/27</stp>
        <tr r="N2970" s="3"/>
      </tp>
      <tp>
        <v>634696190.47619045</v>
        <stp/>
        <stp>EM_S_EST_NETPROFIT</stp>
        <stp>3</stp>
        <stp>600967.SH</stp>
        <stp>2019</stp>
        <stp>2019/11/27</stp>
        <tr r="N2971" s="3"/>
        <tr r="N2971" s="3"/>
      </tp>
      <tp t="s">
        <v>--</v>
        <stp/>
        <stp>EM_S_EST_NETPROFIT</stp>
        <stp>3</stp>
        <stp>600960.SH</stp>
        <stp>2019</stp>
        <stp>2019/11/27</stp>
        <tr r="N2965" s="3"/>
      </tp>
      <tp>
        <v>112500000</v>
        <stp/>
        <stp>EM_S_EST_NETPROFIT</stp>
        <stp>3</stp>
        <stp>600961.SH</stp>
        <stp>2019</stp>
        <stp>2019/11/27</stp>
        <tr r="N2966" s="3"/>
        <tr r="N2966" s="3"/>
      </tp>
      <tp t="s">
        <v>--</v>
        <stp/>
        <stp>EM_S_EST_NETPROFIT</stp>
        <stp>3</stp>
        <stp>600962.SH</stp>
        <stp>2019</stp>
        <stp>2019/11/27</stp>
        <tr r="N2967" s="3"/>
      </tp>
      <tp>
        <v>373000000</v>
        <stp/>
        <stp>EM_S_EST_NETPROFIT</stp>
        <stp>3</stp>
        <stp>600963.SH</stp>
        <stp>2019</stp>
        <stp>2019/11/27</stp>
        <tr r="N2968" s="3"/>
        <tr r="N2968" s="3"/>
      </tp>
      <tp>
        <v>1384723333.3333333</v>
        <stp/>
        <stp>EM_S_EST_NETPROFIT</stp>
        <stp>3</stp>
        <stp>600968.SH</stp>
        <stp>2019</stp>
        <stp>2019/11/27</stp>
        <tr r="N2972" s="3"/>
        <tr r="N2972" s="3"/>
      </tp>
      <tp t="s">
        <v>--</v>
        <stp/>
        <stp>EM_S_EST_NETPROFIT</stp>
        <stp>3</stp>
        <stp>600969.SH</stp>
        <stp>2019</stp>
        <stp>2019/11/27</stp>
        <tr r="N2973" s="3"/>
      </tp>
      <tp>
        <v>219000000</v>
        <stp/>
        <stp>EM_S_EST_NETPROFIT</stp>
        <stp>3</stp>
        <stp>600975.SH</stp>
        <stp>2019</stp>
        <stp>2019/11/27</stp>
        <tr r="N2977" s="3"/>
        <tr r="N2977" s="3"/>
      </tp>
      <tp t="s">
        <v>--</v>
        <stp/>
        <stp>EM_S_EST_NETPROFIT</stp>
        <stp>3</stp>
        <stp>600976.SH</stp>
        <stp>2019</stp>
        <stp>2019/11/27</stp>
        <tr r="N2978" s="3"/>
      </tp>
      <tp>
        <v>1272375714.2857144</v>
        <stp/>
        <stp>EM_S_EST_NETPROFIT</stp>
        <stp>3</stp>
        <stp>600977.SH</stp>
        <stp>2019</stp>
        <stp>2019/11/27</stp>
        <tr r="N2979" s="3"/>
        <tr r="N2979" s="3"/>
      </tp>
      <tp>
        <v>1589393333.3333335</v>
        <stp/>
        <stp>EM_S_EST_NETPROFIT</stp>
        <stp>3</stp>
        <stp>600970.SH</stp>
        <stp>2019</stp>
        <stp>2019/11/27</stp>
        <tr r="N2974" s="3"/>
        <tr r="N2974" s="3"/>
      </tp>
      <tp>
        <v>1096333333.3333335</v>
        <stp/>
        <stp>EM_S_EST_NETPROFIT</stp>
        <stp>3</stp>
        <stp>600971.SH</stp>
        <stp>2019</stp>
        <stp>2019/11/27</stp>
        <tr r="N2975" s="3"/>
        <tr r="N2975" s="3"/>
      </tp>
      <tp t="s">
        <v>--</v>
        <stp/>
        <stp>EM_S_EST_NETPROFIT</stp>
        <stp>3</stp>
        <stp>600973.SH</stp>
        <stp>2019</stp>
        <stp>2019/11/27</stp>
        <tr r="N2976" s="3"/>
      </tp>
      <tp t="s">
        <v>--</v>
        <stp/>
        <stp>EM_S_EST_NETPROFIT</stp>
        <stp>3</stp>
        <stp>600978.SH</stp>
        <stp>2019</stp>
        <stp>2019/11/27</stp>
        <tr r="N2980" s="3"/>
      </tp>
      <tp t="s">
        <v>--</v>
        <stp/>
        <stp>EM_S_EST_NETPROFIT</stp>
        <stp>3</stp>
        <stp>600979.SH</stp>
        <stp>2019</stp>
        <stp>2019/11/27</stp>
        <tr r="N2981" s="3"/>
      </tp>
      <tp>
        <v>2323966000</v>
        <stp/>
        <stp>EM_S_EST_NETPROFIT</stp>
        <stp>3</stp>
        <stp>600958.SH</stp>
        <stp>2019</stp>
        <stp>2019/11/27</stp>
        <tr r="N2963" s="3"/>
        <tr r="N2963" s="3"/>
      </tp>
      <tp>
        <v>545000000</v>
        <stp/>
        <stp>EM_S_EST_NETPROFIT</stp>
        <stp>3</stp>
        <stp>600959.SH</stp>
        <stp>2019</stp>
        <stp>2019/11/27</stp>
        <tr r="N2964" s="3"/>
        <tr r="N2964" s="3"/>
      </tp>
      <tp>
        <v>527434545.45454544</v>
        <stp/>
        <stp>EM_S_EST_NETPROFIT</stp>
        <stp>3</stp>
        <stp>600984.SH</stp>
        <stp>2019</stp>
        <stp>2019/11/27</stp>
        <tr r="N2986" s="3"/>
        <tr r="N2986" s="3"/>
      </tp>
      <tp>
        <v>3630750000</v>
        <stp/>
        <stp>EM_S_EST_NETPROFIT</stp>
        <stp>3</stp>
        <stp>600985.SH</stp>
        <stp>2019</stp>
        <stp>2019/11/27</stp>
        <tr r="N2987" s="3"/>
        <tr r="N2987" s="3"/>
      </tp>
      <tp t="s">
        <v>--</v>
        <stp/>
        <stp>EM_S_EST_NETPROFIT</stp>
        <stp>3</stp>
        <stp>600986.SH</stp>
        <stp>2019</stp>
        <stp>2019/11/27</stp>
        <tr r="N2988" s="3"/>
      </tp>
      <tp>
        <v>725523333.33333325</v>
        <stp/>
        <stp>EM_S_EST_NETPROFIT</stp>
        <stp>3</stp>
        <stp>600987.SH</stp>
        <stp>2019</stp>
        <stp>2019/11/27</stp>
        <tr r="N2989" s="3"/>
        <tr r="N2989" s="3"/>
      </tp>
      <tp t="s">
        <v>--</v>
        <stp/>
        <stp>EM_S_EST_NETPROFIT</stp>
        <stp>3</stp>
        <stp>600980.SH</stp>
        <stp>2019</stp>
        <stp>2019/11/27</stp>
        <tr r="N2982" s="3"/>
      </tp>
      <tp t="s">
        <v>--</v>
        <stp/>
        <stp>EM_S_EST_NETPROFIT</stp>
        <stp>3</stp>
        <stp>600981.SH</stp>
        <stp>2019</stp>
        <stp>2019/11/27</stp>
        <tr r="N2983" s="3"/>
      </tp>
      <tp t="s">
        <v>--</v>
        <stp/>
        <stp>EM_S_EST_NETPROFIT</stp>
        <stp>3</stp>
        <stp>600982.SH</stp>
        <stp>2019</stp>
        <stp>2019/11/27</stp>
        <tr r="N2984" s="3"/>
      </tp>
      <tp t="s">
        <v>--</v>
        <stp/>
        <stp>EM_S_EST_NETPROFIT</stp>
        <stp>3</stp>
        <stp>600983.SH</stp>
        <stp>2019</stp>
        <stp>2019/11/27</stp>
        <tr r="N2985" s="3"/>
      </tp>
      <tp>
        <v>253600000</v>
        <stp/>
        <stp>EM_S_EST_NETPROFIT</stp>
        <stp>3</stp>
        <stp>600988.SH</stp>
        <stp>2019</stp>
        <stp>2019/11/27</stp>
        <tr r="N2990" s="3"/>
        <tr r="N2990" s="3"/>
      </tp>
      <tp>
        <v>4135720000</v>
        <stp/>
        <stp>EM_S_EST_NETPROFIT</stp>
        <stp>3</stp>
        <stp>600989.SH</stp>
        <stp>2019</stp>
        <stp>2019/11/27</stp>
        <tr r="N2991" s="3"/>
        <tr r="N2991" s="3"/>
      </tp>
      <tp>
        <v>281000000</v>
        <stp/>
        <stp>EM_S_EST_NETPROFIT</stp>
        <stp>3</stp>
        <stp>600995.SH</stp>
        <stp>2019</stp>
        <stp>2019/11/27</stp>
        <tr r="N2995" s="3"/>
        <tr r="N2995" s="3"/>
      </tp>
      <tp>
        <v>240655000</v>
        <stp/>
        <stp>EM_S_EST_NETPROFIT</stp>
        <stp>3</stp>
        <stp>600996.SH</stp>
        <stp>2019</stp>
        <stp>2019/11/27</stp>
        <tr r="N2996" s="3"/>
        <tr r="N2996" s="3"/>
      </tp>
      <tp>
        <v>1341766666.6666665</v>
        <stp/>
        <stp>EM_S_EST_NETPROFIT</stp>
        <stp>3</stp>
        <stp>600997.SH</stp>
        <stp>2019</stp>
        <stp>2019/11/27</stp>
        <tr r="N2997" s="3"/>
        <tr r="N2997" s="3"/>
      </tp>
      <tp>
        <v>259364117.64705881</v>
        <stp/>
        <stp>EM_S_EST_NETPROFIT</stp>
        <stp>3</stp>
        <stp>600990.SH</stp>
        <stp>2019</stp>
        <stp>2019/11/27</stp>
        <tr r="N2992" s="3"/>
        <tr r="N2992" s="3"/>
      </tp>
      <tp t="s">
        <v>--</v>
        <stp/>
        <stp>EM_S_EST_NETPROFIT</stp>
        <stp>3</stp>
        <stp>600992.SH</stp>
        <stp>2019</stp>
        <stp>2019/11/27</stp>
        <tr r="N2993" s="3"/>
      </tp>
      <tp t="s">
        <v>--</v>
        <stp/>
        <stp>EM_S_EST_NETPROFIT</stp>
        <stp>3</stp>
        <stp>600993.SH</stp>
        <stp>2019</stp>
        <stp>2019/11/27</stp>
        <tr r="N2994" s="3"/>
      </tp>
      <tp>
        <v>1692828461.5384617</v>
        <stp/>
        <stp>EM_S_EST_NETPROFIT</stp>
        <stp>3</stp>
        <stp>600998.SH</stp>
        <stp>2019</stp>
        <stp>2019/11/27</stp>
        <tr r="N2998" s="3"/>
        <tr r="N2998" s="3"/>
      </tp>
      <tp>
        <v>6492468235.2941179</v>
        <stp/>
        <stp>EM_S_EST_NETPROFIT</stp>
        <stp>3</stp>
        <stp>600999.SH</stp>
        <stp>2019</stp>
        <stp>2019/11/27</stp>
        <tr r="N2999" s="3"/>
        <tr r="N2999" s="3"/>
      </tp>
      <tp t="s">
        <v>--</v>
        <stp/>
        <stp>EM_S_EST_NETPROFIT</stp>
        <stp>3</stp>
        <stp>000965.SZ</stp>
        <stp>2019</stp>
        <stp>2019/11/27</stp>
        <tr r="N430" s="3"/>
      </tp>
      <tp>
        <v>534038461.53846157</v>
        <stp/>
        <stp>EM_S_EST_NETPROFIT</stp>
        <stp>3</stp>
        <stp>000966.SZ</stp>
        <stp>2019</stp>
        <stp>2019/11/27</stp>
        <tr r="N431" s="3"/>
        <tr r="N431" s="3"/>
      </tp>
      <tp>
        <v>1439017500</v>
        <stp/>
        <stp>EM_S_EST_NETPROFIT</stp>
        <stp>3</stp>
        <stp>000967.SZ</stp>
        <stp>2019</stp>
        <stp>2019/11/27</stp>
        <tr r="N432" s="3"/>
        <tr r="N432" s="3"/>
      </tp>
      <tp>
        <v>881445714.28571439</v>
        <stp/>
        <stp>EM_S_EST_NETPROFIT</stp>
        <stp>3</stp>
        <stp>000960.SZ</stp>
        <stp>2019</stp>
        <stp>2019/11/27</stp>
        <tr r="N426" s="3"/>
        <tr r="N426" s="3"/>
      </tp>
      <tp>
        <v>4056103529.4117646</v>
        <stp/>
        <stp>EM_S_EST_NETPROFIT</stp>
        <stp>3</stp>
        <stp>000961.SZ</stp>
        <stp>2019</stp>
        <stp>2019/11/27</stp>
        <tr r="N427" s="3"/>
        <tr r="N427" s="3"/>
      </tp>
      <tp>
        <v>34500000</v>
        <stp/>
        <stp>EM_S_EST_NETPROFIT</stp>
        <stp>3</stp>
        <stp>000962.SZ</stp>
        <stp>2019</stp>
        <stp>2019/11/27</stp>
        <tr r="N428" s="3"/>
        <tr r="N428" s="3"/>
      </tp>
      <tp>
        <v>2790039285.7142859</v>
        <stp/>
        <stp>EM_S_EST_NETPROFIT</stp>
        <stp>3</stp>
        <stp>000963.SZ</stp>
        <stp>2019</stp>
        <stp>2019/11/27</stp>
        <tr r="N429" s="3"/>
        <tr r="N429" s="3"/>
      </tp>
      <tp>
        <v>755672857.14285719</v>
        <stp/>
        <stp>EM_S_EST_NETPROFIT</stp>
        <stp>3</stp>
        <stp>000968.SZ</stp>
        <stp>2019</stp>
        <stp>2019/11/27</stp>
        <tr r="N433" s="3"/>
        <tr r="N433" s="3"/>
      </tp>
      <tp>
        <v>147000000</v>
        <stp/>
        <stp>EM_S_EST_NETPROFIT</stp>
        <stp>3</stp>
        <stp>000969.SZ</stp>
        <stp>2019</stp>
        <stp>2019/11/27</stp>
        <tr r="N434" s="3"/>
        <tr r="N434" s="3"/>
      </tp>
      <tp>
        <v>1004910000</v>
        <stp/>
        <stp>EM_S_EST_NETPROFIT</stp>
        <stp>3</stp>
        <stp>000975.SZ</stp>
        <stp>2019</stp>
        <stp>2019/11/27</stp>
        <tr r="N439" s="3"/>
        <tr r="N439" s="3"/>
      </tp>
      <tp>
        <v>346000000</v>
        <stp/>
        <stp>EM_S_EST_NETPROFIT</stp>
        <stp>3</stp>
        <stp>000976.SZ</stp>
        <stp>2019</stp>
        <stp>2019/11/27</stp>
        <tr r="N440" s="3"/>
        <tr r="N440" s="3"/>
      </tp>
      <tp>
        <v>878547826.0869565</v>
        <stp/>
        <stp>EM_S_EST_NETPROFIT</stp>
        <stp>3</stp>
        <stp>000977.SZ</stp>
        <stp>2019</stp>
        <stp>2019/11/27</stp>
        <tr r="N441" s="3"/>
        <tr r="N441" s="3"/>
      </tp>
      <tp>
        <v>265410000</v>
        <stp/>
        <stp>EM_S_EST_NETPROFIT</stp>
        <stp>3</stp>
        <stp>000970.SZ</stp>
        <stp>2019</stp>
        <stp>2019/11/27</stp>
        <tr r="N435" s="3"/>
        <tr r="N435" s="3"/>
      </tp>
      <tp t="s">
        <v>--</v>
        <stp/>
        <stp>EM_S_EST_NETPROFIT</stp>
        <stp>3</stp>
        <stp>000971.SZ</stp>
        <stp>2019</stp>
        <stp>2019/11/27</stp>
        <tr r="N436" s="3"/>
      </tp>
      <tp t="s">
        <v>--</v>
        <stp/>
        <stp>EM_S_EST_NETPROFIT</stp>
        <stp>3</stp>
        <stp>000972.SZ</stp>
        <stp>2019</stp>
        <stp>2019/11/27</stp>
        <tr r="N437" s="3"/>
      </tp>
      <tp t="s">
        <v>--</v>
        <stp/>
        <stp>EM_S_EST_NETPROFIT</stp>
        <stp>3</stp>
        <stp>000973.SZ</stp>
        <stp>2019</stp>
        <stp>2019/11/27</stp>
        <tr r="N438" s="3"/>
      </tp>
      <tp>
        <v>62333333.333333336</v>
        <stp/>
        <stp>EM_S_EST_NETPROFIT</stp>
        <stp>3</stp>
        <stp>000978.SZ</stp>
        <stp>2019</stp>
        <stp>2019/11/27</stp>
        <tr r="N442" s="3"/>
        <tr r="N442" s="3"/>
      </tp>
      <tp>
        <v>78000000</v>
        <stp/>
        <stp>EM_S_EST_NETPROFIT</stp>
        <stp>3</stp>
        <stp>000948.SZ</stp>
        <stp>2019</stp>
        <stp>2019/11/27</stp>
        <tr r="N416" s="3"/>
        <tr r="N416" s="3"/>
      </tp>
      <tp>
        <v>147935000</v>
        <stp/>
        <stp>EM_S_EST_NETPROFIT</stp>
        <stp>3</stp>
        <stp>000949.SZ</stp>
        <stp>2019</stp>
        <stp>2019/11/27</stp>
        <tr r="N417" s="3"/>
        <tr r="N417" s="3"/>
      </tp>
      <tp t="s">
        <v>--</v>
        <stp/>
        <stp>EM_S_EST_NETPROFIT</stp>
        <stp>3</stp>
        <stp>000955.SZ</stp>
        <stp>2019</stp>
        <stp>2019/11/27</stp>
        <tr r="N422" s="3"/>
      </tp>
      <tp t="s">
        <v>--</v>
        <stp/>
        <stp>EM_S_EST_NETPROFIT</stp>
        <stp>3</stp>
        <stp>000957.SZ</stp>
        <stp>2019</stp>
        <stp>2019/11/27</stp>
        <tr r="N423" s="3"/>
      </tp>
      <tp>
        <v>884720000</v>
        <stp/>
        <stp>EM_S_EST_NETPROFIT</stp>
        <stp>3</stp>
        <stp>000950.SZ</stp>
        <stp>2019</stp>
        <stp>2019/11/27</stp>
        <tr r="N418" s="3"/>
        <tr r="N418" s="3"/>
      </tp>
      <tp>
        <v>1155314285.7142856</v>
        <stp/>
        <stp>EM_S_EST_NETPROFIT</stp>
        <stp>3</stp>
        <stp>000951.SZ</stp>
        <stp>2019</stp>
        <stp>2019/11/27</stp>
        <tr r="N419" s="3"/>
        <tr r="N419" s="3"/>
      </tp>
      <tp t="s">
        <v>--</v>
        <stp/>
        <stp>EM_S_EST_NETPROFIT</stp>
        <stp>3</stp>
        <stp>000952.SZ</stp>
        <stp>2019</stp>
        <stp>2019/11/27</stp>
        <tr r="N420" s="3"/>
      </tp>
      <tp t="s">
        <v>--</v>
        <stp/>
        <stp>EM_S_EST_NETPROFIT</stp>
        <stp>3</stp>
        <stp>000953.SZ</stp>
        <stp>2019</stp>
        <stp>2019/11/27</stp>
        <tr r="N421" s="3"/>
      </tp>
      <tp t="s">
        <v>--</v>
        <stp/>
        <stp>EM_S_EST_NETPROFIT</stp>
        <stp>3</stp>
        <stp>000958.SZ</stp>
        <stp>2019</stp>
        <stp>2019/11/27</stp>
        <tr r="N424" s="3"/>
      </tp>
      <tp>
        <v>1654333333.3333333</v>
        <stp/>
        <stp>EM_S_EST_NETPROFIT</stp>
        <stp>3</stp>
        <stp>000959.SZ</stp>
        <stp>2019</stp>
        <stp>2019/11/27</stp>
        <tr r="N425" s="3"/>
        <tr r="N425" s="3"/>
      </tp>
      <tp>
        <v>146200000</v>
        <stp/>
        <stp>EM_S_EST_NETPROFIT</stp>
        <stp>3</stp>
        <stp>000925.SZ</stp>
        <stp>2019</stp>
        <stp>2019/11/27</stp>
        <tr r="N402" s="3"/>
        <tr r="N402" s="3"/>
      </tp>
      <tp t="s">
        <v>--</v>
        <stp/>
        <stp>EM_S_EST_NETPROFIT</stp>
        <stp>3</stp>
        <stp>000926.SZ</stp>
        <stp>2019</stp>
        <stp>2019/11/27</stp>
        <tr r="N403" s="3"/>
      </tp>
      <tp t="s">
        <v>--</v>
        <stp/>
        <stp>EM_S_EST_NETPROFIT</stp>
        <stp>3</stp>
        <stp>000927.SZ</stp>
        <stp>2019</stp>
        <stp>2019/11/27</stp>
        <tr r="N404" s="3"/>
      </tp>
      <tp>
        <v>103000000</v>
        <stp/>
        <stp>EM_S_EST_NETPROFIT</stp>
        <stp>3</stp>
        <stp>000920.SZ</stp>
        <stp>2019</stp>
        <stp>2019/11/27</stp>
        <tr r="N398" s="3"/>
        <tr r="N398" s="3"/>
      </tp>
      <tp>
        <v>1596910769.2307694</v>
        <stp/>
        <stp>EM_S_EST_NETPROFIT</stp>
        <stp>3</stp>
        <stp>000921.SZ</stp>
        <stp>2019</stp>
        <stp>2019/11/27</stp>
        <tr r="N399" s="3"/>
        <tr r="N399" s="3"/>
      </tp>
      <tp>
        <v>515440000</v>
        <stp/>
        <stp>EM_S_EST_NETPROFIT</stp>
        <stp>3</stp>
        <stp>000922.SZ</stp>
        <stp>2019</stp>
        <stp>2019/11/27</stp>
        <tr r="N400" s="3"/>
        <tr r="N400" s="3"/>
      </tp>
      <tp>
        <v>605941666.66666663</v>
        <stp/>
        <stp>EM_S_EST_NETPROFIT</stp>
        <stp>3</stp>
        <stp>000923.SZ</stp>
        <stp>2019</stp>
        <stp>2019/11/27</stp>
        <tr r="N401" s="3"/>
        <tr r="N401" s="3"/>
      </tp>
      <tp>
        <v>541333333.33333325</v>
        <stp/>
        <stp>EM_S_EST_NETPROFIT</stp>
        <stp>3</stp>
        <stp>000928.SZ</stp>
        <stp>2019</stp>
        <stp>2019/11/27</stp>
        <tr r="N405" s="3"/>
        <tr r="N405" s="3"/>
      </tp>
      <tp t="s">
        <v>--</v>
        <stp/>
        <stp>EM_S_EST_NETPROFIT</stp>
        <stp>3</stp>
        <stp>000929.SZ</stp>
        <stp>2019</stp>
        <stp>2019/11/27</stp>
        <tr r="N406" s="3"/>
      </tp>
      <tp t="s">
        <v>--</v>
        <stp/>
        <stp>EM_S_EST_NETPROFIT</stp>
        <stp>3</stp>
        <stp>000935.SZ</stp>
        <stp>2019</stp>
        <stp>2019/11/27</stp>
        <tr r="N411" s="3"/>
      </tp>
      <tp t="s">
        <v>--</v>
        <stp/>
        <stp>EM_S_EST_NETPROFIT</stp>
        <stp>3</stp>
        <stp>000936.SZ</stp>
        <stp>2019</stp>
        <stp>2019/11/27</stp>
        <tr r="N412" s="3"/>
      </tp>
      <tp>
        <v>878607500</v>
        <stp/>
        <stp>EM_S_EST_NETPROFIT</stp>
        <stp>3</stp>
        <stp>000937.SZ</stp>
        <stp>2019</stp>
        <stp>2019/11/27</stp>
        <tr r="N413" s="3"/>
        <tr r="N413" s="3"/>
      </tp>
      <tp>
        <v>392500000</v>
        <stp/>
        <stp>EM_S_EST_NETPROFIT</stp>
        <stp>3</stp>
        <stp>000930.SZ</stp>
        <stp>2019</stp>
        <stp>2019/11/27</stp>
        <tr r="N407" s="3"/>
        <tr r="N407" s="3"/>
      </tp>
      <tp>
        <v>95680000</v>
        <stp/>
        <stp>EM_S_EST_NETPROFIT</stp>
        <stp>3</stp>
        <stp>000931.SZ</stp>
        <stp>2019</stp>
        <stp>2019/11/27</stp>
        <tr r="N408" s="3"/>
        <tr r="N408" s="3"/>
      </tp>
      <tp>
        <v>4285309230.7692304</v>
        <stp/>
        <stp>EM_S_EST_NETPROFIT</stp>
        <stp>3</stp>
        <stp>000932.SZ</stp>
        <stp>2019</stp>
        <stp>2019/11/27</stp>
        <tr r="N409" s="3"/>
        <tr r="N409" s="3"/>
      </tp>
      <tp>
        <v>1224324000</v>
        <stp/>
        <stp>EM_S_EST_NETPROFIT</stp>
        <stp>3</stp>
        <stp>000933.SZ</stp>
        <stp>2019</stp>
        <stp>2019/11/27</stp>
        <tr r="N410" s="3"/>
        <tr r="N410" s="3"/>
      </tp>
      <tp>
        <v>1967329166.6666665</v>
        <stp/>
        <stp>EM_S_EST_NETPROFIT</stp>
        <stp>3</stp>
        <stp>000938.SZ</stp>
        <stp>2019</stp>
        <stp>2019/11/27</stp>
        <tr r="N414" s="3"/>
        <tr r="N414" s="3"/>
      </tp>
      <tp t="s">
        <v>--</v>
        <stp/>
        <stp>EM_S_EST_NETPROFIT</stp>
        <stp>3</stp>
        <stp>000939.SZ</stp>
        <stp>2019</stp>
        <stp>2019/11/27</stp>
        <tr r="N415" s="3"/>
      </tp>
      <tp t="s">
        <v>--</v>
        <stp/>
        <stp>EM_S_EST_NETPROFIT</stp>
        <stp>3</stp>
        <stp>000905.SZ</stp>
        <stp>2019</stp>
        <stp>2019/11/27</stp>
        <tr r="N386" s="3"/>
      </tp>
      <tp t="s">
        <v>--</v>
        <stp/>
        <stp>EM_S_EST_NETPROFIT</stp>
        <stp>3</stp>
        <stp>000906.SZ</stp>
        <stp>2019</stp>
        <stp>2019/11/27</stp>
        <tr r="N387" s="3"/>
      </tp>
      <tp t="s">
        <v>--</v>
        <stp/>
        <stp>EM_S_EST_NETPROFIT</stp>
        <stp>3</stp>
        <stp>000900.SZ</stp>
        <stp>2019</stp>
        <stp>2019/11/27</stp>
        <tr r="N382" s="3"/>
      </tp>
      <tp t="s">
        <v>--</v>
        <stp/>
        <stp>EM_S_EST_NETPROFIT</stp>
        <stp>3</stp>
        <stp>000901.SZ</stp>
        <stp>2019</stp>
        <stp>2019/11/27</stp>
        <tr r="N383" s="3"/>
      </tp>
      <tp>
        <v>844872500</v>
        <stp/>
        <stp>EM_S_EST_NETPROFIT</stp>
        <stp>3</stp>
        <stp>000902.SZ</stp>
        <stp>2019</stp>
        <stp>2019/11/27</stp>
        <tr r="N384" s="3"/>
        <tr r="N384" s="3"/>
      </tp>
      <tp t="s">
        <v>--</v>
        <stp/>
        <stp>EM_S_EST_NETPROFIT</stp>
        <stp>3</stp>
        <stp>000903.SZ</stp>
        <stp>2019</stp>
        <stp>2019/11/27</stp>
        <tr r="N385" s="3"/>
      </tp>
      <tp>
        <v>165155000</v>
        <stp/>
        <stp>EM_S_EST_NETPROFIT</stp>
        <stp>3</stp>
        <stp>000908.SZ</stp>
        <stp>2019</stp>
        <stp>2019/11/27</stp>
        <tr r="N388" s="3"/>
        <tr r="N388" s="3"/>
      </tp>
      <tp t="s">
        <v>--</v>
        <stp/>
        <stp>EM_S_EST_NETPROFIT</stp>
        <stp>3</stp>
        <stp>000909.SZ</stp>
        <stp>2019</stp>
        <stp>2019/11/27</stp>
        <tr r="N389" s="3"/>
      </tp>
      <tp>
        <v>253000000</v>
        <stp/>
        <stp>EM_S_EST_NETPROFIT</stp>
        <stp>3</stp>
        <stp>000915.SZ</stp>
        <stp>2019</stp>
        <stp>2019/11/27</stp>
        <tr r="N394" s="3"/>
        <tr r="N394" s="3"/>
      </tp>
      <tp t="s">
        <v>--</v>
        <stp/>
        <stp>EM_S_EST_NETPROFIT</stp>
        <stp>3</stp>
        <stp>000917.SZ</stp>
        <stp>2019</stp>
        <stp>2019/11/27</stp>
        <tr r="N395" s="3"/>
      </tp>
      <tp>
        <v>794208333.33333325</v>
        <stp/>
        <stp>EM_S_EST_NETPROFIT</stp>
        <stp>3</stp>
        <stp>000910.SZ</stp>
        <stp>2019</stp>
        <stp>2019/11/27</stp>
        <tr r="N390" s="3"/>
        <tr r="N390" s="3"/>
      </tp>
      <tp t="s">
        <v>--</v>
        <stp/>
        <stp>EM_S_EST_NETPROFIT</stp>
        <stp>3</stp>
        <stp>000911.SZ</stp>
        <stp>2019</stp>
        <stp>2019/11/27</stp>
        <tr r="N391" s="3"/>
      </tp>
      <tp t="s">
        <v>--</v>
        <stp/>
        <stp>EM_S_EST_NETPROFIT</stp>
        <stp>3</stp>
        <stp>000912.SZ</stp>
        <stp>2019</stp>
        <stp>2019/11/27</stp>
        <tr r="N392" s="3"/>
      </tp>
      <tp t="s">
        <v>--</v>
        <stp/>
        <stp>EM_S_EST_NETPROFIT</stp>
        <stp>3</stp>
        <stp>000913.SZ</stp>
        <stp>2019</stp>
        <stp>2019/11/27</stp>
        <tr r="N393" s="3"/>
      </tp>
      <tp t="s">
        <v>--</v>
        <stp/>
        <stp>EM_S_EST_NETPROFIT</stp>
        <stp>3</stp>
        <stp>000918.SZ</stp>
        <stp>2019</stp>
        <stp>2019/11/27</stp>
        <tr r="N396" s="3"/>
      </tp>
      <tp t="s">
        <v>--</v>
        <stp/>
        <stp>EM_S_EST_NETPROFIT</stp>
        <stp>3</stp>
        <stp>000919.SZ</stp>
        <stp>2019</stp>
        <stp>2019/11/27</stp>
        <tr r="N397" s="3"/>
      </tp>
      <tp t="s">
        <v>--</v>
        <stp/>
        <stp>EM_S_EST_NETPROFIT</stp>
        <stp>3</stp>
        <stp>000985.SZ</stp>
        <stp>2019</stp>
        <stp>2019/11/27</stp>
        <tr r="N447" s="3"/>
      </tp>
      <tp>
        <v>1435000000</v>
        <stp/>
        <stp>EM_S_EST_NETPROFIT</stp>
        <stp>3</stp>
        <stp>000987.SZ</stp>
        <stp>2019</stp>
        <stp>2019/11/27</stp>
        <tr r="N448" s="3"/>
        <tr r="N448" s="3"/>
      </tp>
      <tp t="s">
        <v>--</v>
        <stp/>
        <stp>EM_S_EST_NETPROFIT</stp>
        <stp>3</stp>
        <stp>000980.SZ</stp>
        <stp>2019</stp>
        <stp>2019/11/27</stp>
        <tr r="N443" s="3"/>
      </tp>
      <tp t="s">
        <v>--</v>
        <stp/>
        <stp>EM_S_EST_NETPROFIT</stp>
        <stp>3</stp>
        <stp>000981.SZ</stp>
        <stp>2019</stp>
        <stp>2019/11/27</stp>
        <tr r="N444" s="3"/>
      </tp>
      <tp t="s">
        <v>--</v>
        <stp/>
        <stp>EM_S_EST_NETPROFIT</stp>
        <stp>3</stp>
        <stp>000982.SZ</stp>
        <stp>2019</stp>
        <stp>2019/11/27</stp>
        <tr r="N445" s="3"/>
      </tp>
      <tp>
        <v>2091229090.909091</v>
        <stp/>
        <stp>EM_S_EST_NETPROFIT</stp>
        <stp>3</stp>
        <stp>000983.SZ</stp>
        <stp>2019</stp>
        <stp>2019/11/27</stp>
        <tr r="N446" s="3"/>
        <tr r="N446" s="3"/>
      </tp>
      <tp>
        <v>526661428.57142854</v>
        <stp/>
        <stp>EM_S_EST_NETPROFIT</stp>
        <stp>3</stp>
        <stp>000988.SZ</stp>
        <stp>2019</stp>
        <stp>2019/11/27</stp>
        <tr r="N449" s="3"/>
        <tr r="N449" s="3"/>
      </tp>
      <tp>
        <v>218200000</v>
        <stp/>
        <stp>EM_S_EST_NETPROFIT</stp>
        <stp>3</stp>
        <stp>000989.SZ</stp>
        <stp>2019</stp>
        <stp>2019/11/27</stp>
        <tr r="N450" s="3"/>
        <tr r="N450" s="3"/>
      </tp>
      <tp t="s">
        <v>--</v>
        <stp/>
        <stp>EM_S_EST_NETPROFIT</stp>
        <stp>3</stp>
        <stp>000995.SZ</stp>
        <stp>2019</stp>
        <stp>2019/11/27</stp>
        <tr r="N453" s="3"/>
      </tp>
      <tp t="s">
        <v>--</v>
        <stp/>
        <stp>EM_S_EST_NETPROFIT</stp>
        <stp>3</stp>
        <stp>000996.SZ</stp>
        <stp>2019</stp>
        <stp>2019/11/27</stp>
        <tr r="N454" s="3"/>
      </tp>
      <tp>
        <v>772058750</v>
        <stp/>
        <stp>EM_S_EST_NETPROFIT</stp>
        <stp>3</stp>
        <stp>000997.SZ</stp>
        <stp>2019</stp>
        <stp>2019/11/27</stp>
        <tr r="N455" s="3"/>
        <tr r="N455" s="3"/>
      </tp>
      <tp>
        <v>397000000</v>
        <stp/>
        <stp>EM_S_EST_NETPROFIT</stp>
        <stp>3</stp>
        <stp>000990.SZ</stp>
        <stp>2019</stp>
        <stp>2019/11/27</stp>
        <tr r="N451" s="3"/>
        <tr r="N451" s="3"/>
      </tp>
      <tp t="s">
        <v>--</v>
        <stp/>
        <stp>EM_S_EST_NETPROFIT</stp>
        <stp>3</stp>
        <stp>000993.SZ</stp>
        <stp>2019</stp>
        <stp>2019/11/27</stp>
        <tr r="N452" s="3"/>
      </tp>
      <tp>
        <v>497385000</v>
        <stp/>
        <stp>EM_S_EST_NETPROFIT</stp>
        <stp>3</stp>
        <stp>000998.SZ</stp>
        <stp>2019</stp>
        <stp>2019/11/27</stp>
        <tr r="N456" s="3"/>
        <tr r="N456" s="3"/>
      </tp>
      <tp>
        <v>2277766666.6666665</v>
        <stp/>
        <stp>EM_S_EST_NETPROFIT</stp>
        <stp>3</stp>
        <stp>000999.SZ</stp>
        <stp>2019</stp>
        <stp>2019/11/27</stp>
        <tr r="N457" s="3"/>
        <tr r="N457" s="3"/>
      </tp>
      <tp>
        <v>4949841666.666667</v>
        <stp/>
        <stp>EM_S_EST_NETPROFIT</stp>
        <stp>3</stp>
        <stp>600025.SH</stp>
        <stp>2019</stp>
        <stp>2019/11/27</stp>
        <tr r="N2207" s="3"/>
        <tr r="N2207" s="3"/>
      </tp>
      <tp>
        <v>1241212222.2222223</v>
        <stp/>
        <stp>EM_S_EST_NETPROFIT</stp>
        <stp>3</stp>
        <stp>600026.SH</stp>
        <stp>2019</stp>
        <stp>2019/11/27</stp>
        <tr r="N2208" s="3"/>
        <tr r="N2208" s="3"/>
      </tp>
      <tp>
        <v>3232519444.4444442</v>
        <stp/>
        <stp>EM_S_EST_NETPROFIT</stp>
        <stp>3</stp>
        <stp>600027.SH</stp>
        <stp>2019</stp>
        <stp>2019/11/27</stp>
        <tr r="N2209" s="3"/>
        <tr r="N2209" s="3"/>
      </tp>
      <tp t="s">
        <v>--</v>
        <stp/>
        <stp>EM_S_EST_NETPROFIT</stp>
        <stp>3</stp>
        <stp>600020.SH</stp>
        <stp>2019</stp>
        <stp>2019/11/27</stp>
        <tr r="N2203" s="3"/>
      </tp>
      <tp>
        <v>1398075000</v>
        <stp/>
        <stp>EM_S_EST_NETPROFIT</stp>
        <stp>3</stp>
        <stp>600021.SH</stp>
        <stp>2019</stp>
        <stp>2019/11/27</stp>
        <tr r="N2204" s="3"/>
        <tr r="N2204" s="3"/>
      </tp>
      <tp>
        <v>934000000</v>
        <stp/>
        <stp>EM_S_EST_NETPROFIT</stp>
        <stp>3</stp>
        <stp>600022.SH</stp>
        <stp>2019</stp>
        <stp>2019/11/27</stp>
        <tr r="N2205" s="3"/>
        <tr r="N2205" s="3"/>
      </tp>
      <tp>
        <v>4758050000</v>
        <stp/>
        <stp>EM_S_EST_NETPROFIT</stp>
        <stp>3</stp>
        <stp>600023.SH</stp>
        <stp>2019</stp>
        <stp>2019/11/27</stp>
        <tr r="N2206" s="3"/>
        <tr r="N2206" s="3"/>
      </tp>
      <tp>
        <v>58946416470.588234</v>
        <stp/>
        <stp>EM_S_EST_NETPROFIT</stp>
        <stp>3</stp>
        <stp>600028.SH</stp>
        <stp>2019</stp>
        <stp>2019/11/27</stp>
        <tr r="N2210" s="3"/>
        <tr r="N2210" s="3"/>
      </tp>
      <tp>
        <v>4876689411.7647057</v>
        <stp/>
        <stp>EM_S_EST_NETPROFIT</stp>
        <stp>3</stp>
        <stp>600029.SH</stp>
        <stp>2019</stp>
        <stp>2019/11/27</stp>
        <tr r="N2211" s="3"/>
        <tr r="N2211" s="3"/>
      </tp>
      <tp t="s">
        <v>--</v>
        <stp/>
        <stp>EM_S_EST_NETPROFIT</stp>
        <stp>3</stp>
        <stp>600035.SH</stp>
        <stp>2019</stp>
        <stp>2019/11/27</stp>
        <tr r="N2215" s="3"/>
      </tp>
      <tp>
        <v>91896050000</v>
        <stp/>
        <stp>EM_S_EST_NETPROFIT</stp>
        <stp>3</stp>
        <stp>600036.SH</stp>
        <stp>2019</stp>
        <stp>2019/11/27</stp>
        <tr r="N2216" s="3"/>
        <tr r="N2216" s="3"/>
      </tp>
      <tp>
        <v>756333333.33333337</v>
        <stp/>
        <stp>EM_S_EST_NETPROFIT</stp>
        <stp>3</stp>
        <stp>600037.SH</stp>
        <stp>2019</stp>
        <stp>2019/11/27</stp>
        <tr r="N2217" s="3"/>
        <tr r="N2217" s="3"/>
      </tp>
      <tp>
        <v>13702715555.555555</v>
        <stp/>
        <stp>EM_S_EST_NETPROFIT</stp>
        <stp>3</stp>
        <stp>600030.SH</stp>
        <stp>2019</stp>
        <stp>2019/11/27</stp>
        <tr r="N2212" s="3"/>
        <tr r="N2212" s="3"/>
      </tp>
      <tp>
        <v>11108755000</v>
        <stp/>
        <stp>EM_S_EST_NETPROFIT</stp>
        <stp>3</stp>
        <stp>600031.SH</stp>
        <stp>2019</stp>
        <stp>2019/11/27</stp>
        <tr r="N2213" s="3"/>
        <tr r="N2213" s="3"/>
      </tp>
      <tp>
        <v>799050000</v>
        <stp/>
        <stp>EM_S_EST_NETPROFIT</stp>
        <stp>3</stp>
        <stp>600033.SH</stp>
        <stp>2019</stp>
        <stp>2019/11/27</stp>
        <tr r="N2214" s="3"/>
        <tr r="N2214" s="3"/>
      </tp>
      <tp>
        <v>624470000</v>
        <stp/>
        <stp>EM_S_EST_NETPROFIT</stp>
        <stp>3</stp>
        <stp>600038.SH</stp>
        <stp>2019</stp>
        <stp>2019/11/27</stp>
        <tr r="N2218" s="3"/>
        <tr r="N2218" s="3"/>
      </tp>
      <tp>
        <v>1395250000</v>
        <stp/>
        <stp>EM_S_EST_NETPROFIT</stp>
        <stp>3</stp>
        <stp>600039.SH</stp>
        <stp>2019</stp>
        <stp>2019/11/27</stp>
        <tr r="N2219" s="3"/>
        <tr r="N2219" s="3"/>
      </tp>
      <tp>
        <v>886854117.64705884</v>
        <stp/>
        <stp>EM_S_EST_NETPROFIT</stp>
        <stp>3</stp>
        <stp>600004.SH</stp>
        <stp>2019</stp>
        <stp>2019/11/27</stp>
        <tr r="N2190" s="3"/>
        <tr r="N2190" s="3"/>
      </tp>
      <tp>
        <v>513000000</v>
        <stp/>
        <stp>EM_S_EST_NETPROFIT</stp>
        <stp>3</stp>
        <stp>600006.SH</stp>
        <stp>2019</stp>
        <stp>2019/11/27</stp>
        <tr r="N2191" s="3"/>
        <tr r="N2191" s="3"/>
      </tp>
      <tp>
        <v>885376666.66666675</v>
        <stp/>
        <stp>EM_S_EST_NETPROFIT</stp>
        <stp>3</stp>
        <stp>600007.SH</stp>
        <stp>2019</stp>
        <stp>2019/11/27</stp>
        <tr r="N2192" s="3"/>
        <tr r="N2192" s="3"/>
      </tp>
      <tp>
        <v>60947625000</v>
        <stp/>
        <stp>EM_S_EST_NETPROFIT</stp>
        <stp>3</stp>
        <stp>600000.SH</stp>
        <stp>2019</stp>
        <stp>2019/11/27</stp>
        <tr r="N2189" s="3"/>
        <tr r="N2189" s="3"/>
      </tp>
      <tp>
        <v>919333333.33333337</v>
        <stp/>
        <stp>EM_S_EST_NETPROFIT</stp>
        <stp>3</stp>
        <stp>600008.SH</stp>
        <stp>2019</stp>
        <stp>2019/11/27</stp>
        <tr r="N2193" s="3"/>
        <tr r="N2193" s="3"/>
      </tp>
      <tp>
        <v>5216851600</v>
        <stp/>
        <stp>EM_S_EST_NETPROFIT</stp>
        <stp>3</stp>
        <stp>600009.SH</stp>
        <stp>2019</stp>
        <stp>2019/11/27</stp>
        <tr r="N2194" s="3"/>
        <tr r="N2194" s="3"/>
      </tp>
      <tp>
        <v>21907000000</v>
        <stp/>
        <stp>EM_S_EST_NETPROFIT</stp>
        <stp>3</stp>
        <stp>600015.SH</stp>
        <stp>2019</stp>
        <stp>2019/11/27</stp>
        <tr r="N2198" s="3"/>
        <tr r="N2198" s="3"/>
      </tp>
      <tp>
        <v>53373000000</v>
        <stp/>
        <stp>EM_S_EST_NETPROFIT</stp>
        <stp>3</stp>
        <stp>600016.SH</stp>
        <stp>2019</stp>
        <stp>2019/11/27</stp>
        <tr r="N2199" s="3"/>
        <tr r="N2199" s="3"/>
      </tp>
      <tp>
        <v>700615000</v>
        <stp/>
        <stp>EM_S_EST_NETPROFIT</stp>
        <stp>3</stp>
        <stp>600017.SH</stp>
        <stp>2019</stp>
        <stp>2019/11/27</stp>
        <tr r="N2200" s="3"/>
        <tr r="N2200" s="3"/>
      </tp>
      <tp>
        <v>2055500000</v>
        <stp/>
        <stp>EM_S_EST_NETPROFIT</stp>
        <stp>3</stp>
        <stp>600010.SH</stp>
        <stp>2019</stp>
        <stp>2019/11/27</stp>
        <tr r="N2195" s="3"/>
        <tr r="N2195" s="3"/>
      </tp>
      <tp>
        <v>5967796190.4761906</v>
        <stp/>
        <stp>EM_S_EST_NETPROFIT</stp>
        <stp>3</stp>
        <stp>600011.SH</stp>
        <stp>2019</stp>
        <stp>2019/11/27</stp>
        <tr r="N2196" s="3"/>
        <tr r="N2196" s="3"/>
      </tp>
      <tp>
        <v>1113333333.3333335</v>
        <stp/>
        <stp>EM_S_EST_NETPROFIT</stp>
        <stp>3</stp>
        <stp>600012.SH</stp>
        <stp>2019</stp>
        <stp>2019/11/27</stp>
        <tr r="N2197" s="3"/>
        <tr r="N2197" s="3"/>
      </tp>
      <tp>
        <v>9807800000</v>
        <stp/>
        <stp>EM_S_EST_NETPROFIT</stp>
        <stp>3</stp>
        <stp>600018.SH</stp>
        <stp>2019</stp>
        <stp>2019/11/27</stp>
        <tr r="N2201" s="3"/>
        <tr r="N2201" s="3"/>
      </tp>
      <tp>
        <v>12429230769.230768</v>
        <stp/>
        <stp>EM_S_EST_NETPROFIT</stp>
        <stp>3</stp>
        <stp>600019.SH</stp>
        <stp>2019</stp>
        <stp>2019/11/27</stp>
        <tr r="N2202" s="3"/>
        <tr r="N2202" s="3"/>
      </tp>
      <tp>
        <v>1486000000</v>
        <stp/>
        <stp>EM_S_EST_NETPROFIT</stp>
        <stp>3</stp>
        <stp>600064.SH</stp>
        <stp>2019</stp>
        <stp>2019/11/27</stp>
        <tr r="N2235" s="3"/>
        <tr r="N2235" s="3"/>
      </tp>
      <tp>
        <v>2434929166.666667</v>
        <stp/>
        <stp>EM_S_EST_NETPROFIT</stp>
        <stp>3</stp>
        <stp>600066.SH</stp>
        <stp>2019</stp>
        <stp>2019/11/27</stp>
        <tr r="N2236" s="3"/>
        <tr r="N2236" s="3"/>
      </tp>
      <tp t="s">
        <v>--</v>
        <stp/>
        <stp>EM_S_EST_NETPROFIT</stp>
        <stp>3</stp>
        <stp>600067.SH</stp>
        <stp>2019</stp>
        <stp>2019/11/27</stp>
        <tr r="N2237" s="3"/>
      </tp>
      <tp>
        <v>362243333.33333331</v>
        <stp/>
        <stp>EM_S_EST_NETPROFIT</stp>
        <stp>3</stp>
        <stp>600060.SH</stp>
        <stp>2019</stp>
        <stp>2019/11/27</stp>
        <tr r="N2231" s="3"/>
        <tr r="N2231" s="3"/>
      </tp>
      <tp>
        <v>3263000000</v>
        <stp/>
        <stp>EM_S_EST_NETPROFIT</stp>
        <stp>3</stp>
        <stp>600061.SH</stp>
        <stp>2019</stp>
        <stp>2019/11/27</stp>
        <tr r="N2232" s="3"/>
        <tr r="N2232" s="3"/>
      </tp>
      <tp>
        <v>1059000000</v>
        <stp/>
        <stp>EM_S_EST_NETPROFIT</stp>
        <stp>3</stp>
        <stp>600062.SH</stp>
        <stp>2019</stp>
        <stp>2019/11/27</stp>
        <tr r="N2233" s="3"/>
        <tr r="N2233" s="3"/>
      </tp>
      <tp>
        <v>360234000</v>
        <stp/>
        <stp>EM_S_EST_NETPROFIT</stp>
        <stp>3</stp>
        <stp>600063.SH</stp>
        <stp>2019</stp>
        <stp>2019/11/27</stp>
        <tr r="N2234" s="3"/>
        <tr r="N2234" s="3"/>
      </tp>
      <tp>
        <v>5164120000</v>
        <stp/>
        <stp>EM_S_EST_NETPROFIT</stp>
        <stp>3</stp>
        <stp>600068.SH</stp>
        <stp>2019</stp>
        <stp>2019/11/27</stp>
        <tr r="N2238" s="3"/>
        <tr r="N2238" s="3"/>
      </tp>
      <tp t="s">
        <v>--</v>
        <stp/>
        <stp>EM_S_EST_NETPROFIT</stp>
        <stp>3</stp>
        <stp>600069.SH</stp>
        <stp>2019</stp>
        <stp>2019/11/27</stp>
        <tr r="N2239" s="3"/>
      </tp>
      <tp t="s">
        <v>--</v>
        <stp/>
        <stp>EM_S_EST_NETPROFIT</stp>
        <stp>3</stp>
        <stp>600074.SH</stp>
        <stp>2019</stp>
        <stp>2019/11/27</stp>
        <tr r="N2244" s="3"/>
      </tp>
      <tp>
        <v>335675000</v>
        <stp/>
        <stp>EM_S_EST_NETPROFIT</stp>
        <stp>3</stp>
        <stp>600075.SH</stp>
        <stp>2019</stp>
        <stp>2019/11/27</stp>
        <tr r="N2245" s="3"/>
        <tr r="N2245" s="3"/>
      </tp>
      <tp t="s">
        <v>--</v>
        <stp/>
        <stp>EM_S_EST_NETPROFIT</stp>
        <stp>3</stp>
        <stp>600076.SH</stp>
        <stp>2019</stp>
        <stp>2019/11/27</stp>
        <tr r="N2246" s="3"/>
      </tp>
      <tp t="s">
        <v>--</v>
        <stp/>
        <stp>EM_S_EST_NETPROFIT</stp>
        <stp>3</stp>
        <stp>600077.SH</stp>
        <stp>2019</stp>
        <stp>2019/11/27</stp>
        <tr r="N2247" s="3"/>
      </tp>
      <tp t="s">
        <v>--</v>
        <stp/>
        <stp>EM_S_EST_NETPROFIT</stp>
        <stp>3</stp>
        <stp>600070.SH</stp>
        <stp>2019</stp>
        <stp>2019/11/27</stp>
        <tr r="N2240" s="3"/>
      </tp>
      <tp t="s">
        <v>--</v>
        <stp/>
        <stp>EM_S_EST_NETPROFIT</stp>
        <stp>3</stp>
        <stp>600071.SH</stp>
        <stp>2019</stp>
        <stp>2019/11/27</stp>
        <tr r="N2241" s="3"/>
      </tp>
      <tp t="s">
        <v>--</v>
        <stp/>
        <stp>EM_S_EST_NETPROFIT</stp>
        <stp>3</stp>
        <stp>600072.SH</stp>
        <stp>2019</stp>
        <stp>2019/11/27</stp>
        <tr r="N2242" s="3"/>
      </tp>
      <tp>
        <v>381607500</v>
        <stp/>
        <stp>EM_S_EST_NETPROFIT</stp>
        <stp>3</stp>
        <stp>600073.SH</stp>
        <stp>2019</stp>
        <stp>2019/11/27</stp>
        <tr r="N2243" s="3"/>
        <tr r="N2243" s="3"/>
      </tp>
      <tp>
        <v>172000000</v>
        <stp/>
        <stp>EM_S_EST_NETPROFIT</stp>
        <stp>3</stp>
        <stp>600078.SH</stp>
        <stp>2019</stp>
        <stp>2019/11/27</stp>
        <tr r="N2248" s="3"/>
        <tr r="N2248" s="3"/>
      </tp>
      <tp>
        <v>845500000</v>
        <stp/>
        <stp>EM_S_EST_NETPROFIT</stp>
        <stp>3</stp>
        <stp>600079.SH</stp>
        <stp>2019</stp>
        <stp>2019/11/27</stp>
        <tr r="N2249" s="3"/>
        <tr r="N2249" s="3"/>
      </tp>
      <tp>
        <v>24465552857.142857</v>
        <stp/>
        <stp>EM_S_EST_NETPROFIT</stp>
        <stp>3</stp>
        <stp>600048.SH</stp>
        <stp>2019</stp>
        <stp>2019/11/27</stp>
        <tr r="N2220" s="3"/>
        <tr r="N2220" s="3"/>
      </tp>
      <tp>
        <v>407977500</v>
        <stp/>
        <stp>EM_S_EST_NETPROFIT</stp>
        <stp>3</stp>
        <stp>600054.SH</stp>
        <stp>2019</stp>
        <stp>2019/11/27</stp>
        <tr r="N2225" s="3"/>
        <tr r="N2225" s="3"/>
      </tp>
      <tp>
        <v>194396000</v>
        <stp/>
        <stp>EM_S_EST_NETPROFIT</stp>
        <stp>3</stp>
        <stp>600055.SH</stp>
        <stp>2019</stp>
        <stp>2019/11/27</stp>
        <tr r="N2226" s="3"/>
        <tr r="N2226" s="3"/>
      </tp>
      <tp>
        <v>1407333333.3333333</v>
        <stp/>
        <stp>EM_S_EST_NETPROFIT</stp>
        <stp>3</stp>
        <stp>600056.SH</stp>
        <stp>2019</stp>
        <stp>2019/11/27</stp>
        <tr r="N2227" s="3"/>
        <tr r="N2227" s="3"/>
      </tp>
      <tp>
        <v>1087000000</v>
        <stp/>
        <stp>EM_S_EST_NETPROFIT</stp>
        <stp>3</stp>
        <stp>600057.SH</stp>
        <stp>2019</stp>
        <stp>2019/11/27</stp>
        <tr r="N2228" s="3"/>
        <tr r="N2228" s="3"/>
      </tp>
      <tp>
        <v>5841441000</v>
        <stp/>
        <stp>EM_S_EST_NETPROFIT</stp>
        <stp>3</stp>
        <stp>600050.SH</stp>
        <stp>2019</stp>
        <stp>2019/11/27</stp>
        <tr r="N2221" s="3"/>
        <tr r="N2221" s="3"/>
      </tp>
      <tp t="s">
        <v>--</v>
        <stp/>
        <stp>EM_S_EST_NETPROFIT</stp>
        <stp>3</stp>
        <stp>600051.SH</stp>
        <stp>2019</stp>
        <stp>2019/11/27</stp>
        <tr r="N2222" s="3"/>
      </tp>
      <tp t="s">
        <v>--</v>
        <stp/>
        <stp>EM_S_EST_NETPROFIT</stp>
        <stp>3</stp>
        <stp>600052.SH</stp>
        <stp>2019</stp>
        <stp>2019/11/27</stp>
        <tr r="N2223" s="3"/>
      </tp>
      <tp t="s">
        <v>--</v>
        <stp/>
        <stp>EM_S_EST_NETPROFIT</stp>
        <stp>3</stp>
        <stp>600053.SH</stp>
        <stp>2019</stp>
        <stp>2019/11/27</stp>
        <tr r="N2224" s="3"/>
      </tp>
      <tp t="s">
        <v>--</v>
        <stp/>
        <stp>EM_S_EST_NETPROFIT</stp>
        <stp>3</stp>
        <stp>600058.SH</stp>
        <stp>2019</stp>
        <stp>2019/11/27</stp>
        <tr r="N2229" s="3"/>
      </tp>
      <tp>
        <v>171000000</v>
        <stp/>
        <stp>EM_S_EST_NETPROFIT</stp>
        <stp>3</stp>
        <stp>600059.SH</stp>
        <stp>2019</stp>
        <stp>2019/11/27</stp>
        <tr r="N2230" s="3"/>
        <tr r="N2230" s="3"/>
      </tp>
      <tp t="s">
        <v>--</v>
        <stp/>
        <stp>EM_S_EST_NETPROFIT</stp>
        <stp>3</stp>
        <stp>600084.SH</stp>
        <stp>2019</stp>
        <stp>2019/11/27</stp>
        <tr r="N2254" s="3"/>
      </tp>
      <tp>
        <v>1170460000</v>
        <stp/>
        <stp>EM_S_EST_NETPROFIT</stp>
        <stp>3</stp>
        <stp>600085.SH</stp>
        <stp>2019</stp>
        <stp>2019/11/27</stp>
        <tr r="N2255" s="3"/>
        <tr r="N2255" s="3"/>
      </tp>
      <tp t="s">
        <v>--</v>
        <stp/>
        <stp>EM_S_EST_NETPROFIT</stp>
        <stp>3</stp>
        <stp>600086.SH</stp>
        <stp>2019</stp>
        <stp>2019/11/27</stp>
        <tr r="N2256" s="3"/>
      </tp>
      <tp t="s">
        <v>--</v>
        <stp/>
        <stp>EM_S_EST_NETPROFIT</stp>
        <stp>3</stp>
        <stp>600080.SH</stp>
        <stp>2019</stp>
        <stp>2019/11/27</stp>
        <tr r="N2250" s="3"/>
      </tp>
      <tp t="s">
        <v>--</v>
        <stp/>
        <stp>EM_S_EST_NETPROFIT</stp>
        <stp>3</stp>
        <stp>600081.SH</stp>
        <stp>2019</stp>
        <stp>2019/11/27</stp>
        <tr r="N2251" s="3"/>
      </tp>
      <tp t="s">
        <v>--</v>
        <stp/>
        <stp>EM_S_EST_NETPROFIT</stp>
        <stp>3</stp>
        <stp>600082.SH</stp>
        <stp>2019</stp>
        <stp>2019/11/27</stp>
        <tr r="N2252" s="3"/>
      </tp>
      <tp t="s">
        <v>--</v>
        <stp/>
        <stp>EM_S_EST_NETPROFIT</stp>
        <stp>3</stp>
        <stp>600083.SH</stp>
        <stp>2019</stp>
        <stp>2019/11/27</stp>
        <tr r="N2253" s="3"/>
      </tp>
      <tp>
        <v>156740000</v>
        <stp/>
        <stp>EM_S_EST_NETPROFIT</stp>
        <stp>3</stp>
        <stp>600088.SH</stp>
        <stp>2019</stp>
        <stp>2019/11/27</stp>
        <tr r="N2257" s="3"/>
        <tr r="N2257" s="3"/>
      </tp>
      <tp>
        <v>2146333333.3333333</v>
        <stp/>
        <stp>EM_S_EST_NETPROFIT</stp>
        <stp>3</stp>
        <stp>600089.SH</stp>
        <stp>2019</stp>
        <stp>2019/11/27</stp>
        <tr r="N2258" s="3"/>
        <tr r="N2258" s="3"/>
      </tp>
      <tp t="s">
        <v>--</v>
        <stp/>
        <stp>EM_S_EST_NETPROFIT</stp>
        <stp>3</stp>
        <stp>600094.SH</stp>
        <stp>2019</stp>
        <stp>2019/11/27</stp>
        <tr r="N2262" s="3"/>
      </tp>
      <tp t="s">
        <v>--</v>
        <stp/>
        <stp>EM_S_EST_NETPROFIT</stp>
        <stp>3</stp>
        <stp>600095.SH</stp>
        <stp>2019</stp>
        <stp>2019/11/27</stp>
        <tr r="N2263" s="3"/>
      </tp>
      <tp>
        <v>330500000</v>
        <stp/>
        <stp>EM_S_EST_NETPROFIT</stp>
        <stp>3</stp>
        <stp>600096.SH</stp>
        <stp>2019</stp>
        <stp>2019/11/27</stp>
        <tr r="N2264" s="3"/>
        <tr r="N2264" s="3"/>
      </tp>
      <tp t="s">
        <v>--</v>
        <stp/>
        <stp>EM_S_EST_NETPROFIT</stp>
        <stp>3</stp>
        <stp>600097.SH</stp>
        <stp>2019</stp>
        <stp>2019/11/27</stp>
        <tr r="N2265" s="3"/>
      </tp>
      <tp t="s">
        <v>--</v>
        <stp/>
        <stp>EM_S_EST_NETPROFIT</stp>
        <stp>3</stp>
        <stp>600090.SH</stp>
        <stp>2019</stp>
        <stp>2019/11/27</stp>
        <tr r="N2259" s="3"/>
      </tp>
      <tp t="s">
        <v>--</v>
        <stp/>
        <stp>EM_S_EST_NETPROFIT</stp>
        <stp>3</stp>
        <stp>600091.SH</stp>
        <stp>2019</stp>
        <stp>2019/11/27</stp>
        <tr r="N2260" s="3"/>
      </tp>
      <tp t="s">
        <v>--</v>
        <stp/>
        <stp>EM_S_EST_NETPROFIT</stp>
        <stp>3</stp>
        <stp>600093.SH</stp>
        <stp>2019</stp>
        <stp>2019/11/27</stp>
        <tr r="N2261" s="3"/>
      </tp>
      <tp>
        <v>932000000</v>
        <stp/>
        <stp>EM_S_EST_NETPROFIT</stp>
        <stp>3</stp>
        <stp>600098.SH</stp>
        <stp>2019</stp>
        <stp>2019/11/27</stp>
        <tr r="N2266" s="3"/>
        <tr r="N2266" s="3"/>
      </tp>
      <tp t="s">
        <v>--</v>
        <stp/>
        <stp>EM_S_EST_NETPROFIT</stp>
        <stp>3</stp>
        <stp>600099.SH</stp>
        <stp>2019</stp>
        <stp>2019/11/27</stp>
        <tr r="N2267" s="3"/>
      </tp>
      <tp>
        <v>271212857.14285713</v>
        <stp/>
        <stp>EM_S_EST_NETPROFIT</stp>
        <stp>3</stp>
        <stp>300054.SZ</stp>
        <stp>2019</stp>
        <stp>2019/11/27</stp>
        <tr r="N1456" s="3"/>
        <tr r="N1456" s="3"/>
      </tp>
      <tp t="s">
        <v>--</v>
        <stp/>
        <stp>EM_S_EST_NETPROFIT</stp>
        <stp>3</stp>
        <stp>000065.SZ</stp>
        <stp>2019</stp>
        <stp>2019/11/27</stp>
        <tr r="N51" s="3"/>
      </tp>
      <tp t="s">
        <v>--</v>
        <stp/>
        <stp>EM_S_EST_NETPROFIT</stp>
        <stp>3</stp>
        <stp>300055.SZ</stp>
        <stp>2019</stp>
        <stp>2019/11/27</stp>
        <tr r="N1457" s="3"/>
      </tp>
      <tp>
        <v>1134667500</v>
        <stp/>
        <stp>EM_S_EST_NETPROFIT</stp>
        <stp>3</stp>
        <stp>000066.SZ</stp>
        <stp>2019</stp>
        <stp>2019/11/27</stp>
        <tr r="N52" s="3"/>
        <tr r="N52" s="3"/>
      </tp>
      <tp t="s">
        <v>--</v>
        <stp/>
        <stp>EM_S_EST_NETPROFIT</stp>
        <stp>3</stp>
        <stp>300056.SZ</stp>
        <stp>2019</stp>
        <stp>2019/11/27</stp>
        <tr r="N1458" s="3"/>
      </tp>
      <tp>
        <v>166700000</v>
        <stp/>
        <stp>EM_S_EST_NETPROFIT</stp>
        <stp>3</stp>
        <stp>300057.SZ</stp>
        <stp>2019</stp>
        <stp>2019/11/27</stp>
        <tr r="N1459" s="3"/>
        <tr r="N1459" s="3"/>
      </tp>
      <tp>
        <v>825610000</v>
        <stp/>
        <stp>EM_S_EST_NETPROFIT</stp>
        <stp>3</stp>
        <stp>000060.SZ</stp>
        <stp>2019</stp>
        <stp>2019/11/27</stp>
        <tr r="N47" s="3"/>
        <tr r="N47" s="3"/>
      </tp>
      <tp t="s">
        <v>--</v>
        <stp/>
        <stp>EM_S_EST_NETPROFIT</stp>
        <stp>3</stp>
        <stp>300050.SZ</stp>
        <stp>2019</stp>
        <stp>2019/11/27</stp>
        <tr r="N1452" s="3"/>
      </tp>
      <tp>
        <v>163000000</v>
        <stp/>
        <stp>EM_S_EST_NETPROFIT</stp>
        <stp>3</stp>
        <stp>000061.SZ</stp>
        <stp>2019</stp>
        <stp>2019/11/27</stp>
        <tr r="N48" s="3"/>
        <tr r="N48" s="3"/>
      </tp>
      <tp t="s">
        <v>--</v>
        <stp/>
        <stp>EM_S_EST_NETPROFIT</stp>
        <stp>3</stp>
        <stp>300051.SZ</stp>
        <stp>2019</stp>
        <stp>2019/11/27</stp>
        <tr r="N1453" s="3"/>
      </tp>
      <tp>
        <v>747500000</v>
        <stp/>
        <stp>EM_S_EST_NETPROFIT</stp>
        <stp>3</stp>
        <stp>000062.SZ</stp>
        <stp>2019</stp>
        <stp>2019/11/27</stp>
        <tr r="N49" s="3"/>
        <tr r="N49" s="3"/>
      </tp>
      <tp t="s">
        <v>--</v>
        <stp/>
        <stp>EM_S_EST_NETPROFIT</stp>
        <stp>3</stp>
        <stp>300052.SZ</stp>
        <stp>2019</stp>
        <stp>2019/11/27</stp>
        <tr r="N1454" s="3"/>
      </tp>
      <tp>
        <v>5060810000</v>
        <stp/>
        <stp>EM_S_EST_NETPROFIT</stp>
        <stp>3</stp>
        <stp>000063.SZ</stp>
        <stp>2019</stp>
        <stp>2019/11/27</stp>
        <tr r="N50" s="3"/>
        <tr r="N50" s="3"/>
      </tp>
      <tp>
        <v>166666666.66666666</v>
        <stp/>
        <stp>EM_S_EST_NETPROFIT</stp>
        <stp>3</stp>
        <stp>300053.SZ</stp>
        <stp>2019</stp>
        <stp>2019/11/27</stp>
        <tr r="N1455" s="3"/>
        <tr r="N1455" s="3"/>
      </tp>
      <tp t="s">
        <v>--</v>
        <stp/>
        <stp>EM_S_EST_NETPROFIT</stp>
        <stp>3</stp>
        <stp>000068.SZ</stp>
        <stp>2019</stp>
        <stp>2019/11/27</stp>
        <tr r="N53" s="3"/>
      </tp>
      <tp>
        <v>818857142.85714293</v>
        <stp/>
        <stp>EM_S_EST_NETPROFIT</stp>
        <stp>3</stp>
        <stp>300058.SZ</stp>
        <stp>2019</stp>
        <stp>2019/11/27</stp>
        <tr r="N1460" s="3"/>
        <tr r="N1460" s="3"/>
      </tp>
      <tp>
        <v>12685526363.636364</v>
        <stp/>
        <stp>EM_S_EST_NETPROFIT</stp>
        <stp>3</stp>
        <stp>000069.SZ</stp>
        <stp>2019</stp>
        <stp>2019/11/27</stp>
        <tr r="N54" s="3"/>
        <tr r="N54" s="3"/>
      </tp>
      <tp>
        <v>1756928345.8333333</v>
        <stp/>
        <stp>EM_S_EST_NETPROFIT</stp>
        <stp>3</stp>
        <stp>300059.SZ</stp>
        <stp>2019</stp>
        <stp>2019/11/27</stp>
        <tr r="N1461" s="3"/>
        <tr r="N1461" s="3"/>
      </tp>
      <tp t="s">
        <v>--</v>
        <stp/>
        <stp>EM_S_EST_NETPROFIT</stp>
        <stp>3</stp>
        <stp>300044.SZ</stp>
        <stp>2019</stp>
        <stp>2019/11/27</stp>
        <tr r="N1446" s="3"/>
      </tp>
      <tp>
        <v>154333333.33333334</v>
        <stp/>
        <stp>EM_S_EST_NETPROFIT</stp>
        <stp>3</stp>
        <stp>300045.SZ</stp>
        <stp>2019</stp>
        <stp>2019/11/27</stp>
        <tr r="N1447" s="3"/>
        <tr r="N1447" s="3"/>
      </tp>
      <tp>
        <v>119050000</v>
        <stp/>
        <stp>EM_S_EST_NETPROFIT</stp>
        <stp>3</stp>
        <stp>300046.SZ</stp>
        <stp>2019</stp>
        <stp>2019/11/27</stp>
        <tr r="N1448" s="3"/>
        <tr r="N1448" s="3"/>
      </tp>
      <tp>
        <v>271031666.66666663</v>
        <stp/>
        <stp>EM_S_EST_NETPROFIT</stp>
        <stp>3</stp>
        <stp>300047.SZ</stp>
        <stp>2019</stp>
        <stp>2019/11/27</stp>
        <tr r="N1449" s="3"/>
        <tr r="N1449" s="3"/>
      </tp>
      <tp t="s">
        <v>--</v>
        <stp/>
        <stp>EM_S_EST_NETPROFIT</stp>
        <stp>3</stp>
        <stp>000070.SZ</stp>
        <stp>2019</stp>
        <stp>2019/11/27</stp>
        <tr r="N55" s="3"/>
      </tp>
      <tp t="s">
        <v>--</v>
        <stp/>
        <stp>EM_S_EST_NETPROFIT</stp>
        <stp>3</stp>
        <stp>300040.SZ</stp>
        <stp>2019</stp>
        <stp>2019/11/27</stp>
        <tr r="N1442" s="3"/>
      </tp>
      <tp>
        <v>174628750</v>
        <stp/>
        <stp>EM_S_EST_NETPROFIT</stp>
        <stp>3</stp>
        <stp>300041.SZ</stp>
        <stp>2019</stp>
        <stp>2019/11/27</stp>
        <tr r="N1443" s="3"/>
        <tr r="N1443" s="3"/>
      </tp>
      <tp t="s">
        <v>--</v>
        <stp/>
        <stp>EM_S_EST_NETPROFIT</stp>
        <stp>3</stp>
        <stp>300042.SZ</stp>
        <stp>2019</stp>
        <stp>2019/11/27</stp>
        <tr r="N1444" s="3"/>
      </tp>
      <tp>
        <v>384440000</v>
        <stp/>
        <stp>EM_S_EST_NETPROFIT</stp>
        <stp>3</stp>
        <stp>300043.SZ</stp>
        <stp>2019</stp>
        <stp>2019/11/27</stp>
        <tr r="N1445" s="3"/>
        <tr r="N1445" s="3"/>
      </tp>
      <tp t="s">
        <v>--</v>
        <stp/>
        <stp>EM_S_EST_NETPROFIT</stp>
        <stp>3</stp>
        <stp>000078.SZ</stp>
        <stp>2019</stp>
        <stp>2019/11/27</stp>
        <tr r="N56" s="3"/>
      </tp>
      <tp t="s">
        <v>--</v>
        <stp/>
        <stp>EM_S_EST_NETPROFIT</stp>
        <stp>3</stp>
        <stp>300048.SZ</stp>
        <stp>2019</stp>
        <stp>2019/11/27</stp>
        <tr r="N1450" s="3"/>
      </tp>
      <tp t="s">
        <v>--</v>
        <stp/>
        <stp>EM_S_EST_NETPROFIT</stp>
        <stp>3</stp>
        <stp>300049.SZ</stp>
        <stp>2019</stp>
        <stp>2019/11/27</stp>
        <tr r="N1451" s="3"/>
      </tp>
      <tp t="s">
        <v>--</v>
        <stp/>
        <stp>EM_S_EST_NETPROFIT</stp>
        <stp>3</stp>
        <stp>300074.SZ</stp>
        <stp>2019</stp>
        <stp>2019/11/27</stp>
        <tr r="N1475" s="3"/>
      </tp>
      <tp t="s">
        <v>--</v>
        <stp/>
        <stp>EM_S_EST_NETPROFIT</stp>
        <stp>3</stp>
        <stp>000045.SZ</stp>
        <stp>2019</stp>
        <stp>2019/11/27</stp>
        <tr r="N38" s="3"/>
      </tp>
      <tp>
        <v>165000000</v>
        <stp/>
        <stp>EM_S_EST_NETPROFIT</stp>
        <stp>3</stp>
        <stp>300075.SZ</stp>
        <stp>2019</stp>
        <stp>2019/11/27</stp>
        <tr r="N1476" s="3"/>
        <tr r="N1476" s="3"/>
      </tp>
      <tp t="s">
        <v>--</v>
        <stp/>
        <stp>EM_S_EST_NETPROFIT</stp>
        <stp>3</stp>
        <stp>000046.SZ</stp>
        <stp>2019</stp>
        <stp>2019/11/27</stp>
        <tr r="N39" s="3"/>
      </tp>
      <tp t="s">
        <v>--</v>
        <stp/>
        <stp>EM_S_EST_NETPROFIT</stp>
        <stp>3</stp>
        <stp>300076.SZ</stp>
        <stp>2019</stp>
        <stp>2019/11/27</stp>
        <tr r="N1477" s="3"/>
      </tp>
      <tp t="s">
        <v>--</v>
        <stp/>
        <stp>EM_S_EST_NETPROFIT</stp>
        <stp>3</stp>
        <stp>300077.SZ</stp>
        <stp>2019</stp>
        <stp>2019/11/27</stp>
        <tr r="N1478" s="3"/>
      </tp>
      <tp t="s">
        <v>--</v>
        <stp/>
        <stp>EM_S_EST_NETPROFIT</stp>
        <stp>3</stp>
        <stp>000040.SZ</stp>
        <stp>2019</stp>
        <stp>2019/11/27</stp>
        <tr r="N35" s="3"/>
      </tp>
      <tp>
        <v>1313091666.6666665</v>
        <stp/>
        <stp>EM_S_EST_NETPROFIT</stp>
        <stp>3</stp>
        <stp>300070.SZ</stp>
        <stp>2019</stp>
        <stp>2019/11/27</stp>
        <tr r="N1471" s="3"/>
        <tr r="N1471" s="3"/>
      </tp>
      <tp t="s">
        <v>--</v>
        <stp/>
        <stp>EM_S_EST_NETPROFIT</stp>
        <stp>3</stp>
        <stp>300071.SZ</stp>
        <stp>2019</stp>
        <stp>2019/11/27</stp>
        <tr r="N1472" s="3"/>
      </tp>
      <tp t="s">
        <v>--</v>
        <stp/>
        <stp>EM_S_EST_NETPROFIT</stp>
        <stp>3</stp>
        <stp>000042.SZ</stp>
        <stp>2019</stp>
        <stp>2019/11/27</stp>
        <tr r="N36" s="3"/>
      </tp>
      <tp t="s">
        <v>--</v>
        <stp/>
        <stp>EM_S_EST_NETPROFIT</stp>
        <stp>3</stp>
        <stp>300072.SZ</stp>
        <stp>2019</stp>
        <stp>2019/11/27</stp>
        <tr r="N1473" s="3"/>
      </tp>
      <tp>
        <v>480970000</v>
        <stp/>
        <stp>EM_S_EST_NETPROFIT</stp>
        <stp>3</stp>
        <stp>000043.SZ</stp>
        <stp>2019</stp>
        <stp>2019/11/27</stp>
        <tr r="N37" s="3"/>
        <tr r="N37" s="3"/>
      </tp>
      <tp>
        <v>350673125</v>
        <stp/>
        <stp>EM_S_EST_NETPROFIT</stp>
        <stp>3</stp>
        <stp>300073.SZ</stp>
        <stp>2019</stp>
        <stp>2019/11/27</stp>
        <tr r="N1474" s="3"/>
        <tr r="N1474" s="3"/>
      </tp>
      <tp t="s">
        <v>--</v>
        <stp/>
        <stp>EM_S_EST_NETPROFIT</stp>
        <stp>3</stp>
        <stp>000048.SZ</stp>
        <stp>2019</stp>
        <stp>2019/11/27</stp>
        <tr r="N40" s="3"/>
      </tp>
      <tp>
        <v>205326875</v>
        <stp/>
        <stp>EM_S_EST_NETPROFIT</stp>
        <stp>3</stp>
        <stp>300078.SZ</stp>
        <stp>2019</stp>
        <stp>2019/11/27</stp>
        <tr r="N1479" s="3"/>
        <tr r="N1479" s="3"/>
      </tp>
      <tp>
        <v>464500000</v>
        <stp/>
        <stp>EM_S_EST_NETPROFIT</stp>
        <stp>3</stp>
        <stp>000049.SZ</stp>
        <stp>2019</stp>
        <stp>2019/11/27</stp>
        <tr r="N41" s="3"/>
        <tr r="N41" s="3"/>
      </tp>
      <tp t="s">
        <v>--</v>
        <stp/>
        <stp>EM_S_EST_NETPROFIT</stp>
        <stp>3</stp>
        <stp>300079.SZ</stp>
        <stp>2019</stp>
        <stp>2019/11/27</stp>
        <tr r="N1480" s="3"/>
      </tp>
      <tp t="s">
        <v>--</v>
        <stp/>
        <stp>EM_S_EST_NETPROFIT</stp>
        <stp>3</stp>
        <stp>300064.SZ</stp>
        <stp>2019</stp>
        <stp>2019/11/27</stp>
        <tr r="N1465" s="3"/>
      </tp>
      <tp t="s">
        <v>--</v>
        <stp/>
        <stp>EM_S_EST_NETPROFIT</stp>
        <stp>3</stp>
        <stp>000055.SZ</stp>
        <stp>2019</stp>
        <stp>2019/11/27</stp>
        <tr r="N43" s="3"/>
      </tp>
      <tp>
        <v>125910000</v>
        <stp/>
        <stp>EM_S_EST_NETPROFIT</stp>
        <stp>3</stp>
        <stp>300065.SZ</stp>
        <stp>2019</stp>
        <stp>2019/11/27</stp>
        <tr r="N1466" s="3"/>
        <tr r="N1466" s="3"/>
      </tp>
      <tp t="s">
        <v>--</v>
        <stp/>
        <stp>EM_S_EST_NETPROFIT</stp>
        <stp>3</stp>
        <stp>000056.SZ</stp>
        <stp>2019</stp>
        <stp>2019/11/27</stp>
        <tr r="N44" s="3"/>
      </tp>
      <tp>
        <v>136000000</v>
        <stp/>
        <stp>EM_S_EST_NETPROFIT</stp>
        <stp>3</stp>
        <stp>300066.SZ</stp>
        <stp>2019</stp>
        <stp>2019/11/27</stp>
        <tr r="N1467" s="3"/>
        <tr r="N1467" s="3"/>
      </tp>
      <tp>
        <v>138300000</v>
        <stp/>
        <stp>EM_S_EST_NETPROFIT</stp>
        <stp>3</stp>
        <stp>300067.SZ</stp>
        <stp>2019</stp>
        <stp>2019/11/27</stp>
        <tr r="N1468" s="3"/>
        <tr r="N1468" s="3"/>
      </tp>
      <tp>
        <v>1336108333.3333335</v>
        <stp/>
        <stp>EM_S_EST_NETPROFIT</stp>
        <stp>3</stp>
        <stp>000050.SZ</stp>
        <stp>2019</stp>
        <stp>2019/11/27</stp>
        <tr r="N42" s="3"/>
        <tr r="N42" s="3"/>
      </tp>
      <tp t="s">
        <v>--</v>
        <stp/>
        <stp>EM_S_EST_NETPROFIT</stp>
        <stp>3</stp>
        <stp>300061.SZ</stp>
        <stp>2019</stp>
        <stp>2019/11/27</stp>
        <tr r="N1462" s="3"/>
      </tp>
      <tp t="s">
        <v>--</v>
        <stp/>
        <stp>EM_S_EST_NETPROFIT</stp>
        <stp>3</stp>
        <stp>300062.SZ</stp>
        <stp>2019</stp>
        <stp>2019/11/27</stp>
        <tr r="N1463" s="3"/>
      </tp>
      <tp t="s">
        <v>--</v>
        <stp/>
        <stp>EM_S_EST_NETPROFIT</stp>
        <stp>3</stp>
        <stp>300063.SZ</stp>
        <stp>2019</stp>
        <stp>2019/11/27</stp>
        <tr r="N1464" s="3"/>
      </tp>
      <tp t="s">
        <v>--</v>
        <stp/>
        <stp>EM_S_EST_NETPROFIT</stp>
        <stp>3</stp>
        <stp>000058.SZ</stp>
        <stp>2019</stp>
        <stp>2019/11/27</stp>
        <tr r="N45" s="3"/>
      </tp>
      <tp>
        <v>365500000</v>
        <stp/>
        <stp>EM_S_EST_NETPROFIT</stp>
        <stp>3</stp>
        <stp>300068.SZ</stp>
        <stp>2019</stp>
        <stp>2019/11/27</stp>
        <tr r="N1469" s="3"/>
        <tr r="N1469" s="3"/>
      </tp>
      <tp>
        <v>1227000000</v>
        <stp/>
        <stp>EM_S_EST_NETPROFIT</stp>
        <stp>3</stp>
        <stp>000059.SZ</stp>
        <stp>2019</stp>
        <stp>2019/11/27</stp>
        <tr r="N46" s="3"/>
        <tr r="N46" s="3"/>
      </tp>
      <tp t="s">
        <v>--</v>
        <stp/>
        <stp>EM_S_EST_NETPROFIT</stp>
        <stp>3</stp>
        <stp>300069.SZ</stp>
        <stp>2019</stp>
        <stp>2019/11/27</stp>
        <tr r="N1470" s="3"/>
      </tp>
      <tp>
        <v>1460843666.6666665</v>
        <stp/>
        <stp>EM_S_EST_NETPROFIT</stp>
        <stp>3</stp>
        <stp>300014.SZ</stp>
        <stp>2019</stp>
        <stp>2019/11/27</stp>
        <tr r="N1416" s="3"/>
        <tr r="N1416" s="3"/>
      </tp>
      <tp t="s">
        <v>--</v>
        <stp/>
        <stp>EM_S_EST_NETPROFIT</stp>
        <stp>3</stp>
        <stp>000025.SZ</stp>
        <stp>2019</stp>
        <stp>2019/11/27</stp>
        <tr r="N21" s="3"/>
      </tp>
      <tp>
        <v>1372706785.7142859</v>
        <stp/>
        <stp>EM_S_EST_NETPROFIT</stp>
        <stp>3</stp>
        <stp>300015.SZ</stp>
        <stp>2019</stp>
        <stp>2019/11/27</stp>
        <tr r="N1417" s="3"/>
        <tr r="N1417" s="3"/>
      </tp>
      <tp>
        <v>218503333.33333334</v>
        <stp/>
        <stp>EM_S_EST_NETPROFIT</stp>
        <stp>3</stp>
        <stp>000026.SZ</stp>
        <stp>2019</stp>
        <stp>2019/11/27</stp>
        <tr r="N22" s="3"/>
        <tr r="N22" s="3"/>
      </tp>
      <tp>
        <v>195925000</v>
        <stp/>
        <stp>EM_S_EST_NETPROFIT</stp>
        <stp>3</stp>
        <stp>300016.SZ</stp>
        <stp>2019</stp>
        <stp>2019/11/27</stp>
        <tr r="N1418" s="3"/>
        <tr r="N1418" s="3"/>
      </tp>
      <tp>
        <v>1467500000</v>
        <stp/>
        <stp>EM_S_EST_NETPROFIT</stp>
        <stp>3</stp>
        <stp>000027.SZ</stp>
        <stp>2019</stp>
        <stp>2019/11/27</stp>
        <tr r="N23" s="3"/>
        <tr r="N23" s="3"/>
      </tp>
      <tp>
        <v>947757500</v>
        <stp/>
        <stp>EM_S_EST_NETPROFIT</stp>
        <stp>3</stp>
        <stp>300017.SZ</stp>
        <stp>2019</stp>
        <stp>2019/11/27</stp>
        <tr r="N1419" s="3"/>
        <tr r="N1419" s="3"/>
      </tp>
      <tp t="s">
        <v>--</v>
        <stp/>
        <stp>EM_S_EST_NETPROFIT</stp>
        <stp>3</stp>
        <stp>000020.SZ</stp>
        <stp>2019</stp>
        <stp>2019/11/27</stp>
        <tr r="N18" s="3"/>
      </tp>
      <tp>
        <v>257645000</v>
        <stp/>
        <stp>EM_S_EST_NETPROFIT</stp>
        <stp>3</stp>
        <stp>300010.SZ</stp>
        <stp>2019</stp>
        <stp>2019/11/27</stp>
        <tr r="N1412" s="3"/>
        <tr r="N1412" s="3"/>
      </tp>
      <tp t="s">
        <v>--</v>
        <stp/>
        <stp>EM_S_EST_NETPROFIT</stp>
        <stp>3</stp>
        <stp>000021.SZ</stp>
        <stp>2019</stp>
        <stp>2019/11/27</stp>
        <tr r="N19" s="3"/>
      </tp>
      <tp>
        <v>91000000</v>
        <stp/>
        <stp>EM_S_EST_NETPROFIT</stp>
        <stp>3</stp>
        <stp>300011.SZ</stp>
        <stp>2019</stp>
        <stp>2019/11/27</stp>
        <tr r="N1413" s="3"/>
        <tr r="N1413" s="3"/>
      </tp>
      <tp>
        <v>452029285.71428567</v>
        <stp/>
        <stp>EM_S_EST_NETPROFIT</stp>
        <stp>3</stp>
        <stp>300012.SZ</stp>
        <stp>2019</stp>
        <stp>2019/11/27</stp>
        <tr r="N1414" s="3"/>
        <tr r="N1414" s="3"/>
      </tp>
      <tp t="s">
        <v>--</v>
        <stp/>
        <stp>EM_S_EST_NETPROFIT</stp>
        <stp>3</stp>
        <stp>000023.SZ</stp>
        <stp>2019</stp>
        <stp>2019/11/27</stp>
        <tr r="N20" s="3"/>
      </tp>
      <tp t="s">
        <v>--</v>
        <stp/>
        <stp>EM_S_EST_NETPROFIT</stp>
        <stp>3</stp>
        <stp>300013.SZ</stp>
        <stp>2019</stp>
        <stp>2019/11/27</stp>
        <tr r="N1415" s="3"/>
      </tp>
      <tp>
        <v>1318590000</v>
        <stp/>
        <stp>EM_S_EST_NETPROFIT</stp>
        <stp>3</stp>
        <stp>000028.SZ</stp>
        <stp>2019</stp>
        <stp>2019/11/27</stp>
        <tr r="N24" s="3"/>
        <tr r="N24" s="3"/>
      </tp>
      <tp t="s">
        <v>--</v>
        <stp/>
        <stp>EM_S_EST_NETPROFIT</stp>
        <stp>3</stp>
        <stp>300018.SZ</stp>
        <stp>2019</stp>
        <stp>2019/11/27</stp>
        <tr r="N1420" s="3"/>
      </tp>
      <tp t="s">
        <v>--</v>
        <stp/>
        <stp>EM_S_EST_NETPROFIT</stp>
        <stp>3</stp>
        <stp>000029.SZ</stp>
        <stp>2019</stp>
        <stp>2019/11/27</stp>
        <tr r="N25" s="3"/>
      </tp>
      <tp>
        <v>80000000</v>
        <stp/>
        <stp>EM_S_EST_NETPROFIT</stp>
        <stp>3</stp>
        <stp>300019.SZ</stp>
        <stp>2019</stp>
        <stp>2019/11/27</stp>
        <tr r="N1421" s="3"/>
        <tr r="N1421" s="3"/>
      </tp>
      <tp>
        <v>672040000</v>
        <stp/>
        <stp>EM_S_EST_NETPROFIT</stp>
        <stp>3</stp>
        <stp>000034.SZ</stp>
        <stp>2019</stp>
        <stp>2019/11/27</stp>
        <tr r="N29" s="3"/>
        <tr r="N29" s="3"/>
      </tp>
      <tp t="s">
        <v>--</v>
        <stp/>
        <stp>EM_S_EST_NETPROFIT</stp>
        <stp>3</stp>
        <stp>300004.SZ</stp>
        <stp>2019</stp>
        <stp>2019/11/27</stp>
        <tr r="N1406" s="3"/>
      </tp>
      <tp>
        <v>714126666.66666663</v>
        <stp/>
        <stp>EM_S_EST_NETPROFIT</stp>
        <stp>3</stp>
        <stp>000035.SZ</stp>
        <stp>2019</stp>
        <stp>2019/11/27</stp>
        <tr r="N30" s="3"/>
        <tr r="N30" s="3"/>
      </tp>
      <tp>
        <v>130500000</v>
        <stp/>
        <stp>EM_S_EST_NETPROFIT</stp>
        <stp>3</stp>
        <stp>300005.SZ</stp>
        <stp>2019</stp>
        <stp>2019/11/27</stp>
        <tr r="N1407" s="3"/>
        <tr r="N1407" s="3"/>
      </tp>
      <tp t="s">
        <v>--</v>
        <stp/>
        <stp>EM_S_EST_NETPROFIT</stp>
        <stp>3</stp>
        <stp>000036.SZ</stp>
        <stp>2019</stp>
        <stp>2019/11/27</stp>
        <tr r="N31" s="3"/>
      </tp>
      <tp t="s">
        <v>--</v>
        <stp/>
        <stp>EM_S_EST_NETPROFIT</stp>
        <stp>3</stp>
        <stp>300006.SZ</stp>
        <stp>2019</stp>
        <stp>2019/11/27</stp>
        <tr r="N1408" s="3"/>
      </tp>
      <tp t="s">
        <v>--</v>
        <stp/>
        <stp>EM_S_EST_NETPROFIT</stp>
        <stp>3</stp>
        <stp>000037.SZ</stp>
        <stp>2019</stp>
        <stp>2019/11/27</stp>
        <tr r="N32" s="3"/>
      </tp>
      <tp>
        <v>137500000</v>
        <stp/>
        <stp>EM_S_EST_NETPROFIT</stp>
        <stp>3</stp>
        <stp>300007.SZ</stp>
        <stp>2019</stp>
        <stp>2019/11/27</stp>
        <tr r="N1409" s="3"/>
        <tr r="N1409" s="3"/>
      </tp>
      <tp>
        <v>991000000</v>
        <stp/>
        <stp>EM_S_EST_NETPROFIT</stp>
        <stp>3</stp>
        <stp>000030.SZ</stp>
        <stp>2019</stp>
        <stp>2019/11/27</stp>
        <tr r="N26" s="3"/>
        <tr r="N26" s="3"/>
      </tp>
      <tp>
        <v>2669480000</v>
        <stp/>
        <stp>EM_S_EST_NETPROFIT</stp>
        <stp>3</stp>
        <stp>000031.SZ</stp>
        <stp>2019</stp>
        <stp>2019/11/27</stp>
        <tr r="N27" s="3"/>
        <tr r="N27" s="3"/>
      </tp>
      <tp>
        <v>358760000</v>
        <stp/>
        <stp>EM_S_EST_NETPROFIT</stp>
        <stp>3</stp>
        <stp>300001.SZ</stp>
        <stp>2019</stp>
        <stp>2019/11/27</stp>
        <tr r="N1403" s="3"/>
        <tr r="N1403" s="3"/>
      </tp>
      <tp t="s">
        <v>--</v>
        <stp/>
        <stp>EM_S_EST_NETPROFIT</stp>
        <stp>3</stp>
        <stp>000032.SZ</stp>
        <stp>2019</stp>
        <stp>2019/11/27</stp>
        <tr r="N28" s="3"/>
      </tp>
      <tp>
        <v>64000000</v>
        <stp/>
        <stp>EM_S_EST_NETPROFIT</stp>
        <stp>3</stp>
        <stp>300002.SZ</stp>
        <stp>2019</stp>
        <stp>2019/11/27</stp>
        <tr r="N1404" s="3"/>
        <tr r="N1404" s="3"/>
      </tp>
      <tp>
        <v>1701174347.826087</v>
        <stp/>
        <stp>EM_S_EST_NETPROFIT</stp>
        <stp>3</stp>
        <stp>300003.SZ</stp>
        <stp>2019</stp>
        <stp>2019/11/27</stp>
        <tr r="N1405" s="3"/>
        <tr r="N1405" s="3"/>
      </tp>
      <tp t="s">
        <v>--</v>
        <stp/>
        <stp>EM_S_EST_NETPROFIT</stp>
        <stp>3</stp>
        <stp>000038.SZ</stp>
        <stp>2019</stp>
        <stp>2019/11/27</stp>
        <tr r="N33" s="3"/>
      </tp>
      <tp t="s">
        <v>--</v>
        <stp/>
        <stp>EM_S_EST_NETPROFIT</stp>
        <stp>3</stp>
        <stp>300008.SZ</stp>
        <stp>2019</stp>
        <stp>2019/11/27</stp>
        <tr r="N1410" s="3"/>
      </tp>
      <tp>
        <v>2169400000</v>
        <stp/>
        <stp>EM_S_EST_NETPROFIT</stp>
        <stp>3</stp>
        <stp>000039.SZ</stp>
        <stp>2019</stp>
        <stp>2019/11/27</stp>
        <tr r="N34" s="3"/>
        <tr r="N34" s="3"/>
      </tp>
      <tp>
        <v>353931052.63157898</v>
        <stp/>
        <stp>EM_S_EST_NETPROFIT</stp>
        <stp>3</stp>
        <stp>300009.SZ</stp>
        <stp>2019</stp>
        <stp>2019/11/27</stp>
        <tr r="N1411" s="3"/>
        <tr r="N1411" s="3"/>
      </tp>
      <tp t="s">
        <v>--</v>
        <stp/>
        <stp>EM_S_EST_NETPROFIT</stp>
        <stp>3</stp>
        <stp>000004.SZ</stp>
        <stp>2019</stp>
        <stp>2019/11/27</stp>
        <tr r="N4" s="3"/>
      </tp>
      <tp>
        <v>173158000</v>
        <stp/>
        <stp>EM_S_EST_NETPROFIT</stp>
        <stp>3</stp>
        <stp>300034.SZ</stp>
        <stp>2019</stp>
        <stp>2019/11/27</stp>
        <tr r="N1436" s="3"/>
        <tr r="N1436" s="3"/>
      </tp>
      <tp t="s">
        <v>--</v>
        <stp/>
        <stp>EM_S_EST_NETPROFIT</stp>
        <stp>3</stp>
        <stp>000005.SZ</stp>
        <stp>2019</stp>
        <stp>2019/11/27</stp>
        <tr r="N5" s="3"/>
      </tp>
      <tp t="s">
        <v>--</v>
        <stp/>
        <stp>EM_S_EST_NETPROFIT</stp>
        <stp>3</stp>
        <stp>300035.SZ</stp>
        <stp>2019</stp>
        <stp>2019/11/27</stp>
        <tr r="N1437" s="3"/>
      </tp>
      <tp t="s">
        <v>--</v>
        <stp/>
        <stp>EM_S_EST_NETPROFIT</stp>
        <stp>3</stp>
        <stp>000006.SZ</stp>
        <stp>2019</stp>
        <stp>2019/11/27</stp>
        <tr r="N6" s="3"/>
      </tp>
      <tp>
        <v>209907647.05882356</v>
        <stp/>
        <stp>EM_S_EST_NETPROFIT</stp>
        <stp>3</stp>
        <stp>300036.SZ</stp>
        <stp>2019</stp>
        <stp>2019/11/27</stp>
        <tr r="N1438" s="3"/>
        <tr r="N1438" s="3"/>
      </tp>
      <tp t="s">
        <v>--</v>
        <stp/>
        <stp>EM_S_EST_NETPROFIT</stp>
        <stp>3</stp>
        <stp>000007.SZ</stp>
        <stp>2019</stp>
        <stp>2019/11/27</stp>
        <tr r="N7" s="3"/>
      </tp>
      <tp>
        <v>365962962.96296299</v>
        <stp/>
        <stp>EM_S_EST_NETPROFIT</stp>
        <stp>3</stp>
        <stp>300037.SZ</stp>
        <stp>2019</stp>
        <stp>2019/11/27</stp>
        <tr r="N1439" s="3"/>
        <tr r="N1439" s="3"/>
      </tp>
      <tp t="s">
        <v>--</v>
        <stp/>
        <stp>EM_S_EST_NETPROFIT</stp>
        <stp>3</stp>
        <stp>300030.SZ</stp>
        <stp>2019</stp>
        <stp>2019/11/27</stp>
        <tr r="N1432" s="3"/>
      </tp>
      <tp>
        <v>28505576923.076923</v>
        <stp/>
        <stp>EM_S_EST_NETPROFIT</stp>
        <stp>3</stp>
        <stp>000001.SZ</stp>
        <stp>2019</stp>
        <stp>2019/11/27</stp>
        <tr r="N2" s="3"/>
        <tr r="N2" s="3"/>
      </tp>
      <tp>
        <v>352386666.66666669</v>
        <stp/>
        <stp>EM_S_EST_NETPROFIT</stp>
        <stp>3</stp>
        <stp>300031.SZ</stp>
        <stp>2019</stp>
        <stp>2019/11/27</stp>
        <tr r="N1433" s="3"/>
        <tr r="N1433" s="3"/>
      </tp>
      <tp>
        <v>41274725862.06897</v>
        <stp/>
        <stp>EM_S_EST_NETPROFIT</stp>
        <stp>3</stp>
        <stp>000002.SZ</stp>
        <stp>2019</stp>
        <stp>2019/11/27</stp>
        <tr r="N3" s="3"/>
        <tr r="N3" s="3"/>
      </tp>
      <tp t="s">
        <v>--</v>
        <stp/>
        <stp>EM_S_EST_NETPROFIT</stp>
        <stp>3</stp>
        <stp>300032.SZ</stp>
        <stp>2019</stp>
        <stp>2019/11/27</stp>
        <tr r="N1434" s="3"/>
      </tp>
      <tp>
        <v>896830588.23529422</v>
        <stp/>
        <stp>EM_S_EST_NETPROFIT</stp>
        <stp>3</stp>
        <stp>300033.SZ</stp>
        <stp>2019</stp>
        <stp>2019/11/27</stp>
        <tr r="N1435" s="3"/>
        <tr r="N1435" s="3"/>
      </tp>
      <tp>
        <v>455380000</v>
        <stp/>
        <stp>EM_S_EST_NETPROFIT</stp>
        <stp>3</stp>
        <stp>000008.SZ</stp>
        <stp>2019</stp>
        <stp>2019/11/27</stp>
        <tr r="N8" s="3"/>
        <tr r="N8" s="3"/>
      </tp>
      <tp>
        <v>882830000</v>
        <stp/>
        <stp>EM_S_EST_NETPROFIT</stp>
        <stp>3</stp>
        <stp>300038.SZ</stp>
        <stp>2019</stp>
        <stp>2019/11/27</stp>
        <tr r="N1440" s="3"/>
        <tr r="N1440" s="3"/>
      </tp>
      <tp>
        <v>237000000</v>
        <stp/>
        <stp>EM_S_EST_NETPROFIT</stp>
        <stp>3</stp>
        <stp>000009.SZ</stp>
        <stp>2019</stp>
        <stp>2019/11/27</stp>
        <tr r="N9" s="3"/>
        <tr r="N9" s="3"/>
      </tp>
      <tp t="s">
        <v>--</v>
        <stp/>
        <stp>EM_S_EST_NETPROFIT</stp>
        <stp>3</stp>
        <stp>300039.SZ</stp>
        <stp>2019</stp>
        <stp>2019/11/27</stp>
        <tr r="N1441" s="3"/>
      </tp>
      <tp t="s">
        <v>--</v>
        <stp/>
        <stp>EM_S_EST_NETPROFIT</stp>
        <stp>3</stp>
        <stp>000014.SZ</stp>
        <stp>2019</stp>
        <stp>2019/11/27</stp>
        <tr r="N13" s="3"/>
      </tp>
      <tp>
        <v>446158000</v>
        <stp/>
        <stp>EM_S_EST_NETPROFIT</stp>
        <stp>3</stp>
        <stp>300024.SZ</stp>
        <stp>2019</stp>
        <stp>2019/11/27</stp>
        <tr r="N1426" s="3"/>
        <tr r="N1426" s="3"/>
      </tp>
      <tp t="s">
        <v>--</v>
        <stp/>
        <stp>EM_S_EST_NETPROFIT</stp>
        <stp>3</stp>
        <stp>300025.SZ</stp>
        <stp>2019</stp>
        <stp>2019/11/27</stp>
        <tr r="N1427" s="3"/>
      </tp>
      <tp>
        <v>610000000</v>
        <stp/>
        <stp>EM_S_EST_NETPROFIT</stp>
        <stp>3</stp>
        <stp>000016.SZ</stp>
        <stp>2019</stp>
        <stp>2019/11/27</stp>
        <tr r="N14" s="3"/>
        <tr r="N14" s="3"/>
      </tp>
      <tp t="s">
        <v>--</v>
        <stp/>
        <stp>EM_S_EST_NETPROFIT</stp>
        <stp>3</stp>
        <stp>300026.SZ</stp>
        <stp>2019</stp>
        <stp>2019/11/27</stp>
        <tr r="N1428" s="3"/>
      </tp>
      <tp t="s">
        <v>--</v>
        <stp/>
        <stp>EM_S_EST_NETPROFIT</stp>
        <stp>3</stp>
        <stp>000017.SZ</stp>
        <stp>2019</stp>
        <stp>2019/11/27</stp>
        <tr r="N15" s="3"/>
      </tp>
      <tp t="s">
        <v>--</v>
        <stp/>
        <stp>EM_S_EST_NETPROFIT</stp>
        <stp>3</stp>
        <stp>300027.SZ</stp>
        <stp>2019</stp>
        <stp>2019/11/27</stp>
        <tr r="N1429" s="3"/>
      </tp>
      <tp t="s">
        <v>--</v>
        <stp/>
        <stp>EM_S_EST_NETPROFIT</stp>
        <stp>3</stp>
        <stp>000010.SZ</stp>
        <stp>2019</stp>
        <stp>2019/11/27</stp>
        <tr r="N10" s="3"/>
      </tp>
      <tp>
        <v>182000000</v>
        <stp/>
        <stp>EM_S_EST_NETPROFIT</stp>
        <stp>3</stp>
        <stp>300020.SZ</stp>
        <stp>2019</stp>
        <stp>2019/11/27</stp>
        <tr r="N1422" s="3"/>
        <tr r="N1422" s="3"/>
      </tp>
      <tp t="s">
        <v>--</v>
        <stp/>
        <stp>EM_S_EST_NETPROFIT</stp>
        <stp>3</stp>
        <stp>000011.SZ</stp>
        <stp>2019</stp>
        <stp>2019/11/27</stp>
        <tr r="N11" s="3"/>
      </tp>
      <tp>
        <v>202360000</v>
        <stp/>
        <stp>EM_S_EST_NETPROFIT</stp>
        <stp>3</stp>
        <stp>300021.SZ</stp>
        <stp>2019</stp>
        <stp>2019/11/27</stp>
        <tr r="N1423" s="3"/>
        <tr r="N1423" s="3"/>
      </tp>
      <tp>
        <v>648436666.66666675</v>
        <stp/>
        <stp>EM_S_EST_NETPROFIT</stp>
        <stp>3</stp>
        <stp>000012.SZ</stp>
        <stp>2019</stp>
        <stp>2019/11/27</stp>
        <tr r="N12" s="3"/>
        <tr r="N12" s="3"/>
      </tp>
      <tp t="s">
        <v>--</v>
        <stp/>
        <stp>EM_S_EST_NETPROFIT</stp>
        <stp>3</stp>
        <stp>300022.SZ</stp>
        <stp>2019</stp>
        <stp>2019/11/27</stp>
        <tr r="N1424" s="3"/>
      </tp>
      <tp t="s">
        <v>--</v>
        <stp/>
        <stp>EM_S_EST_NETPROFIT</stp>
        <stp>3</stp>
        <stp>300023.SZ</stp>
        <stp>2019</stp>
        <stp>2019/11/27</stp>
        <tr r="N1425" s="3"/>
      </tp>
      <tp t="s">
        <v>--</v>
        <stp/>
        <stp>EM_S_EST_NETPROFIT</stp>
        <stp>3</stp>
        <stp>000018.SZ</stp>
        <stp>2019</stp>
        <stp>2019/11/27</stp>
        <tr r="N16" s="3"/>
      </tp>
      <tp t="s">
        <v>--</v>
        <stp/>
        <stp>EM_S_EST_NETPROFIT</stp>
        <stp>3</stp>
        <stp>300028.SZ</stp>
        <stp>2019</stp>
        <stp>2019/11/27</stp>
        <tr r="N1430" s="3"/>
      </tp>
      <tp t="s">
        <v>--</v>
        <stp/>
        <stp>EM_S_EST_NETPROFIT</stp>
        <stp>3</stp>
        <stp>000019.SZ</stp>
        <stp>2019</stp>
        <stp>2019/11/27</stp>
        <tr r="N17" s="3"/>
      </tp>
      <tp t="s">
        <v>--</v>
        <stp/>
        <stp>EM_S_EST_NETPROFIT</stp>
        <stp>3</stp>
        <stp>300029.SZ</stp>
        <stp>2019</stp>
        <stp>2019/11/27</stp>
        <tr r="N1431" s="3"/>
      </tp>
      <tp>
        <v>146322000</v>
        <stp/>
        <stp>EM_S_EST_NETPROFIT</stp>
        <stp>3</stp>
        <stp>300094.SZ</stp>
        <stp>2019</stp>
        <stp>2019/11/27</stp>
        <tr r="N1495" s="3"/>
        <tr r="N1495" s="3"/>
      </tp>
      <tp t="s">
        <v>--</v>
        <stp/>
        <stp>EM_S_EST_NETPROFIT</stp>
        <stp>3</stp>
        <stp>300095.SZ</stp>
        <stp>2019</stp>
        <stp>2019/11/27</stp>
        <tr r="N1496" s="3"/>
      </tp>
      <tp t="s">
        <v>--</v>
        <stp/>
        <stp>EM_S_EST_NETPROFIT</stp>
        <stp>3</stp>
        <stp>300096.SZ</stp>
        <stp>2019</stp>
        <stp>2019/11/27</stp>
        <tr r="N1497" s="3"/>
      </tp>
      <tp t="s">
        <v>--</v>
        <stp/>
        <stp>EM_S_EST_NETPROFIT</stp>
        <stp>3</stp>
        <stp>300097.SZ</stp>
        <stp>2019</stp>
        <stp>2019/11/27</stp>
        <tr r="N1498" s="3"/>
      </tp>
      <tp t="s">
        <v>--</v>
        <stp/>
        <stp>EM_S_EST_NETPROFIT</stp>
        <stp>3</stp>
        <stp>300090.SZ</stp>
        <stp>2019</stp>
        <stp>2019/11/27</stp>
        <tr r="N1491" s="3"/>
      </tp>
      <tp t="s">
        <v>--</v>
        <stp/>
        <stp>EM_S_EST_NETPROFIT</stp>
        <stp>3</stp>
        <stp>300091.SZ</stp>
        <stp>2019</stp>
        <stp>2019/11/27</stp>
        <tr r="N1492" s="3"/>
      </tp>
      <tp t="s">
        <v>--</v>
        <stp/>
        <stp>EM_S_EST_NETPROFIT</stp>
        <stp>3</stp>
        <stp>300092.SZ</stp>
        <stp>2019</stp>
        <stp>2019/11/27</stp>
        <tr r="N1493" s="3"/>
      </tp>
      <tp t="s">
        <v>--</v>
        <stp/>
        <stp>EM_S_EST_NETPROFIT</stp>
        <stp>3</stp>
        <stp>300093.SZ</stp>
        <stp>2019</stp>
        <stp>2019/11/27</stp>
        <tr r="N1494" s="3"/>
      </tp>
      <tp>
        <v>432927500</v>
        <stp/>
        <stp>EM_S_EST_NETPROFIT</stp>
        <stp>3</stp>
        <stp>300098.SZ</stp>
        <stp>2019</stp>
        <stp>2019/11/27</stp>
        <tr r="N1499" s="3"/>
        <tr r="N1499" s="3"/>
      </tp>
      <tp t="s">
        <v>--</v>
        <stp/>
        <stp>EM_S_EST_NETPROFIT</stp>
        <stp>3</stp>
        <stp>300099.SZ</stp>
        <stp>2019</stp>
        <stp>2019/11/27</stp>
        <tr r="N1500" s="3"/>
      </tp>
      <tp t="s">
        <v>--</v>
        <stp/>
        <stp>EM_S_EST_NETPROFIT</stp>
        <stp>3</stp>
        <stp>300084.SZ</stp>
        <stp>2019</stp>
        <stp>2019/11/27</stp>
        <tr r="N1485" s="3"/>
      </tp>
      <tp t="s">
        <v>--</v>
        <stp/>
        <stp>EM_S_EST_NETPROFIT</stp>
        <stp>3</stp>
        <stp>300085.SZ</stp>
        <stp>2019</stp>
        <stp>2019/11/27</stp>
        <tr r="N1486" s="3"/>
      </tp>
      <tp t="s">
        <v>--</v>
        <stp/>
        <stp>EM_S_EST_NETPROFIT</stp>
        <stp>3</stp>
        <stp>300086.SZ</stp>
        <stp>2019</stp>
        <stp>2019/11/27</stp>
        <tr r="N1487" s="3"/>
      </tp>
      <tp>
        <v>99000000</v>
        <stp/>
        <stp>EM_S_EST_NETPROFIT</stp>
        <stp>3</stp>
        <stp>300087.SZ</stp>
        <stp>2019</stp>
        <stp>2019/11/27</stp>
        <tr r="N1488" s="3"/>
        <tr r="N1488" s="3"/>
      </tp>
      <tp t="s">
        <v>--</v>
        <stp/>
        <stp>EM_S_EST_NETPROFIT</stp>
        <stp>3</stp>
        <stp>300080.SZ</stp>
        <stp>2019</stp>
        <stp>2019/11/27</stp>
        <tr r="N1481" s="3"/>
      </tp>
      <tp t="s">
        <v>--</v>
        <stp/>
        <stp>EM_S_EST_NETPROFIT</stp>
        <stp>3</stp>
        <stp>300081.SZ</stp>
        <stp>2019</stp>
        <stp>2019/11/27</stp>
        <tr r="N1482" s="3"/>
      </tp>
      <tp>
        <v>376500000</v>
        <stp/>
        <stp>EM_S_EST_NETPROFIT</stp>
        <stp>3</stp>
        <stp>300082.SZ</stp>
        <stp>2019</stp>
        <stp>2019/11/27</stp>
        <tr r="N1483" s="3"/>
        <tr r="N1483" s="3"/>
      </tp>
      <tp t="s">
        <v>--</v>
        <stp/>
        <stp>EM_S_EST_NETPROFIT</stp>
        <stp>3</stp>
        <stp>300083.SZ</stp>
        <stp>2019</stp>
        <stp>2019/11/27</stp>
        <tr r="N1484" s="3"/>
      </tp>
      <tp>
        <v>924780000</v>
        <stp/>
        <stp>EM_S_EST_NETPROFIT</stp>
        <stp>3</stp>
        <stp>300088.SZ</stp>
        <stp>2019</stp>
        <stp>2019/11/27</stp>
        <tr r="N1489" s="3"/>
        <tr r="N1489" s="3"/>
      </tp>
      <tp t="s">
        <v>--</v>
        <stp/>
        <stp>EM_S_EST_NETPROFIT</stp>
        <stp>3</stp>
        <stp>300089.SZ</stp>
        <stp>2019</stp>
        <stp>2019/11/27</stp>
        <tr r="N1490" s="3"/>
      </tp>
      <tp t="s">
        <v>--</v>
        <stp/>
        <stp>EM_S_EST_NETPROFIT</stp>
        <stp>3</stp>
        <stp>000088.SZ</stp>
        <stp>2019</stp>
        <stp>2019/11/27</stp>
        <tr r="N57" s="3"/>
      </tp>
      <tp>
        <v>655699333.33333325</v>
        <stp/>
        <stp>EM_S_EST_NETPROFIT</stp>
        <stp>3</stp>
        <stp>000089.SZ</stp>
        <stp>2019</stp>
        <stp>2019/11/27</stp>
        <tr r="N58" s="3"/>
        <tr r="N58" s="3"/>
      </tp>
      <tp t="s">
        <v>--</v>
        <stp/>
        <stp>EM_S_EST_NETPROFIT</stp>
        <stp>3</stp>
        <stp>000096.SZ</stp>
        <stp>2019</stp>
        <stp>2019/11/27</stp>
        <tr r="N60" s="3"/>
      </tp>
      <tp>
        <v>1114500000</v>
        <stp/>
        <stp>EM_S_EST_NETPROFIT</stp>
        <stp>3</stp>
        <stp>000090.SZ</stp>
        <stp>2019</stp>
        <stp>2019/11/27</stp>
        <tr r="N59" s="3"/>
        <tr r="N59" s="3"/>
      </tp>
      <tp>
        <v>175185000</v>
        <stp/>
        <stp>EM_S_EST_NETPROFIT</stp>
        <stp>3</stp>
        <stp>000099.SZ</stp>
        <stp>2019</stp>
        <stp>2019/11/27</stp>
        <tr r="N61" s="3"/>
        <tr r="N61" s="3"/>
      </tp>
      <tp>
        <v>509042000</v>
        <stp/>
        <stp>EM_S_EST_NETPROFIT</stp>
        <stp>3</stp>
        <stp>600125.SH</stp>
        <stp>2019</stp>
        <stp>2019/11/27</stp>
        <tr r="N2291" s="3"/>
        <tr r="N2291" s="3"/>
      </tp>
      <tp>
        <v>1262000000</v>
        <stp/>
        <stp>EM_S_EST_NETPROFIT</stp>
        <stp>3</stp>
        <stp>600126.SH</stp>
        <stp>2019</stp>
        <stp>2019/11/27</stp>
        <tr r="N2292" s="3"/>
        <tr r="N2292" s="3"/>
      </tp>
      <tp>
        <v>85220000</v>
        <stp/>
        <stp>EM_S_EST_NETPROFIT</stp>
        <stp>3</stp>
        <stp>600127.SH</stp>
        <stp>2019</stp>
        <stp>2019/11/27</stp>
        <tr r="N2293" s="3"/>
        <tr r="N2293" s="3"/>
      </tp>
      <tp>
        <v>658000000</v>
        <stp/>
        <stp>EM_S_EST_NETPROFIT</stp>
        <stp>3</stp>
        <stp>600120.SH</stp>
        <stp>2019</stp>
        <stp>2019/11/27</stp>
        <tr r="N2287" s="3"/>
        <tr r="N2287" s="3"/>
      </tp>
      <tp t="s">
        <v>--</v>
        <stp/>
        <stp>EM_S_EST_NETPROFIT</stp>
        <stp>3</stp>
        <stp>600121.SH</stp>
        <stp>2019</stp>
        <stp>2019/11/27</stp>
        <tr r="N2288" s="3"/>
      </tp>
      <tp t="s">
        <v>--</v>
        <stp/>
        <stp>EM_S_EST_NETPROFIT</stp>
        <stp>3</stp>
        <stp>600122.SH</stp>
        <stp>2019</stp>
        <stp>2019/11/27</stp>
        <tr r="N2289" s="3"/>
      </tp>
      <tp>
        <v>971666666.66666663</v>
        <stp/>
        <stp>EM_S_EST_NETPROFIT</stp>
        <stp>3</stp>
        <stp>600123.SH</stp>
        <stp>2019</stp>
        <stp>2019/11/27</stp>
        <tr r="N2290" s="3"/>
        <tr r="N2290" s="3"/>
      </tp>
      <tp t="s">
        <v>--</v>
        <stp/>
        <stp>EM_S_EST_NETPROFIT</stp>
        <stp>3</stp>
        <stp>600128.SH</stp>
        <stp>2019</stp>
        <stp>2019/11/27</stp>
        <tr r="N2294" s="3"/>
      </tp>
      <tp t="s">
        <v>--</v>
        <stp/>
        <stp>EM_S_EST_NETPROFIT</stp>
        <stp>3</stp>
        <stp>600129.SH</stp>
        <stp>2019</stp>
        <stp>2019/11/27</stp>
        <tr r="N2295" s="3"/>
      </tp>
      <tp t="s">
        <v>--</v>
        <stp/>
        <stp>EM_S_EST_NETPROFIT</stp>
        <stp>3</stp>
        <stp>600135.SH</stp>
        <stp>2019</stp>
        <stp>2019/11/27</stp>
        <tr r="N2300" s="3"/>
      </tp>
      <tp>
        <v>437438571.42857146</v>
        <stp/>
        <stp>EM_S_EST_NETPROFIT</stp>
        <stp>3</stp>
        <stp>600136.SH</stp>
        <stp>2019</stp>
        <stp>2019/11/27</stp>
        <tr r="N2301" s="3"/>
        <tr r="N2301" s="3"/>
      </tp>
      <tp t="s">
        <v>--</v>
        <stp/>
        <stp>EM_S_EST_NETPROFIT</stp>
        <stp>3</stp>
        <stp>600137.SH</stp>
        <stp>2019</stp>
        <stp>2019/11/27</stp>
        <tr r="N2302" s="3"/>
      </tp>
      <tp t="s">
        <v>--</v>
        <stp/>
        <stp>EM_S_EST_NETPROFIT</stp>
        <stp>3</stp>
        <stp>600130.SH</stp>
        <stp>2019</stp>
        <stp>2019/11/27</stp>
        <tr r="N2296" s="3"/>
      </tp>
      <tp>
        <v>143000000</v>
        <stp/>
        <stp>EM_S_EST_NETPROFIT</stp>
        <stp>3</stp>
        <stp>600131.SH</stp>
        <stp>2019</stp>
        <stp>2019/11/27</stp>
        <tr r="N2297" s="3"/>
        <tr r="N2297" s="3"/>
      </tp>
      <tp>
        <v>599801764.70588231</v>
        <stp/>
        <stp>EM_S_EST_NETPROFIT</stp>
        <stp>3</stp>
        <stp>600132.SH</stp>
        <stp>2019</stp>
        <stp>2019/11/27</stp>
        <tr r="N2298" s="3"/>
        <tr r="N2298" s="3"/>
      </tp>
      <tp t="s">
        <v>--</v>
        <stp/>
        <stp>EM_S_EST_NETPROFIT</stp>
        <stp>3</stp>
        <stp>600133.SH</stp>
        <stp>2019</stp>
        <stp>2019/11/27</stp>
        <tr r="N2299" s="3"/>
      </tp>
      <tp>
        <v>627704166.66666663</v>
        <stp/>
        <stp>EM_S_EST_NETPROFIT</stp>
        <stp>3</stp>
        <stp>600138.SH</stp>
        <stp>2019</stp>
        <stp>2019/11/27</stp>
        <tr r="N2303" s="3"/>
        <tr r="N2303" s="3"/>
      </tp>
      <tp t="s">
        <v>--</v>
        <stp/>
        <stp>EM_S_EST_NETPROFIT</stp>
        <stp>3</stp>
        <stp>600139.SH</stp>
        <stp>2019</stp>
        <stp>2019/11/27</stp>
        <tr r="N2304" s="3"/>
      </tp>
      <tp>
        <v>30325032125</v>
        <stp/>
        <stp>EM_S_EST_NETPROFIT</stp>
        <stp>3</stp>
        <stp>600104.SH</stp>
        <stp>2019</stp>
        <stp>2019/11/27</stp>
        <tr r="N2271" s="3"/>
        <tr r="N2271" s="3"/>
      </tp>
      <tp t="s">
        <v>--</v>
        <stp/>
        <stp>EM_S_EST_NETPROFIT</stp>
        <stp>3</stp>
        <stp>600105.SH</stp>
        <stp>2019</stp>
        <stp>2019/11/27</stp>
        <tr r="N2272" s="3"/>
      </tp>
      <tp t="s">
        <v>--</v>
        <stp/>
        <stp>EM_S_EST_NETPROFIT</stp>
        <stp>3</stp>
        <stp>600106.SH</stp>
        <stp>2019</stp>
        <stp>2019/11/27</stp>
        <tr r="N2273" s="3"/>
      </tp>
      <tp t="s">
        <v>--</v>
        <stp/>
        <stp>EM_S_EST_NETPROFIT</stp>
        <stp>3</stp>
        <stp>600107.SH</stp>
        <stp>2019</stp>
        <stp>2019/11/27</stp>
        <tr r="N2274" s="3"/>
      </tp>
      <tp t="s">
        <v>--</v>
        <stp/>
        <stp>EM_S_EST_NETPROFIT</stp>
        <stp>3</stp>
        <stp>600100.SH</stp>
        <stp>2019</stp>
        <stp>2019/11/27</stp>
        <tr r="N2268" s="3"/>
      </tp>
      <tp t="s">
        <v>--</v>
        <stp/>
        <stp>EM_S_EST_NETPROFIT</stp>
        <stp>3</stp>
        <stp>600101.SH</stp>
        <stp>2019</stp>
        <stp>2019/11/27</stp>
        <tr r="N2269" s="3"/>
      </tp>
      <tp t="s">
        <v>--</v>
        <stp/>
        <stp>EM_S_EST_NETPROFIT</stp>
        <stp>3</stp>
        <stp>600103.SH</stp>
        <stp>2019</stp>
        <stp>2019/11/27</stp>
        <tr r="N2270" s="3"/>
      </tp>
      <tp t="s">
        <v>--</v>
        <stp/>
        <stp>EM_S_EST_NETPROFIT</stp>
        <stp>3</stp>
        <stp>600108.SH</stp>
        <stp>2019</stp>
        <stp>2019/11/27</stp>
        <tr r="N2275" s="3"/>
      </tp>
      <tp>
        <v>1111000000</v>
        <stp/>
        <stp>EM_S_EST_NETPROFIT</stp>
        <stp>3</stp>
        <stp>600109.SH</stp>
        <stp>2019</stp>
        <stp>2019/11/27</stp>
        <tr r="N2276" s="3"/>
        <tr r="N2276" s="3"/>
      </tp>
      <tp>
        <v>287584000</v>
        <stp/>
        <stp>EM_S_EST_NETPROFIT</stp>
        <stp>3</stp>
        <stp>600114.SH</stp>
        <stp>2019</stp>
        <stp>2019/11/27</stp>
        <tr r="N2281" s="3"/>
        <tr r="N2281" s="3"/>
      </tp>
      <tp>
        <v>4952688181.818182</v>
        <stp/>
        <stp>EM_S_EST_NETPROFIT</stp>
        <stp>3</stp>
        <stp>600115.SH</stp>
        <stp>2019</stp>
        <stp>2019/11/27</stp>
        <tr r="N2282" s="3"/>
        <tr r="N2282" s="3"/>
      </tp>
      <tp>
        <v>244073333.33333334</v>
        <stp/>
        <stp>EM_S_EST_NETPROFIT</stp>
        <stp>3</stp>
        <stp>600116.SH</stp>
        <stp>2019</stp>
        <stp>2019/11/27</stp>
        <tr r="N2283" s="3"/>
        <tr r="N2283" s="3"/>
      </tp>
      <tp t="s">
        <v>--</v>
        <stp/>
        <stp>EM_S_EST_NETPROFIT</stp>
        <stp>3</stp>
        <stp>600117.SH</stp>
        <stp>2019</stp>
        <stp>2019/11/27</stp>
        <tr r="N2284" s="3"/>
      </tp>
      <tp t="s">
        <v>--</v>
        <stp/>
        <stp>EM_S_EST_NETPROFIT</stp>
        <stp>3</stp>
        <stp>600110.SH</stp>
        <stp>2019</stp>
        <stp>2019/11/27</stp>
        <tr r="N2277" s="3"/>
      </tp>
      <tp>
        <v>588666666.66666675</v>
        <stp/>
        <stp>EM_S_EST_NETPROFIT</stp>
        <stp>3</stp>
        <stp>600111.SH</stp>
        <stp>2019</stp>
        <stp>2019/11/27</stp>
        <tr r="N2278" s="3"/>
        <tr r="N2278" s="3"/>
      </tp>
      <tp t="s">
        <v>--</v>
        <stp/>
        <stp>EM_S_EST_NETPROFIT</stp>
        <stp>3</stp>
        <stp>600112.SH</stp>
        <stp>2019</stp>
        <stp>2019/11/27</stp>
        <tr r="N2279" s="3"/>
      </tp>
      <tp t="s">
        <v>--</v>
        <stp/>
        <stp>EM_S_EST_NETPROFIT</stp>
        <stp>3</stp>
        <stp>600113.SH</stp>
        <stp>2019</stp>
        <stp>2019/11/27</stp>
        <tr r="N2280" s="3"/>
      </tp>
      <tp>
        <v>461708000</v>
        <stp/>
        <stp>EM_S_EST_NETPROFIT</stp>
        <stp>3</stp>
        <stp>600118.SH</stp>
        <stp>2019</stp>
        <stp>2019/11/27</stp>
        <tr r="N2285" s="3"/>
        <tr r="N2285" s="3"/>
      </tp>
      <tp t="s">
        <v>--</v>
        <stp/>
        <stp>EM_S_EST_NETPROFIT</stp>
        <stp>3</stp>
        <stp>600119.SH</stp>
        <stp>2019</stp>
        <stp>2019/11/27</stp>
        <tr r="N2286" s="3"/>
      </tp>
      <tp t="s">
        <v>--</v>
        <stp/>
        <stp>EM_S_EST_NETPROFIT</stp>
        <stp>3</stp>
        <stp>600165.SH</stp>
        <stp>2019</stp>
        <stp>2019/11/27</stp>
        <tr r="N2324" s="3"/>
      </tp>
      <tp>
        <v>533500000</v>
        <stp/>
        <stp>EM_S_EST_NETPROFIT</stp>
        <stp>3</stp>
        <stp>600166.SH</stp>
        <stp>2019</stp>
        <stp>2019/11/27</stp>
        <tr r="N2325" s="3"/>
        <tr r="N2325" s="3"/>
      </tp>
      <tp>
        <v>1585927272.7272727</v>
        <stp/>
        <stp>EM_S_EST_NETPROFIT</stp>
        <stp>3</stp>
        <stp>600167.SH</stp>
        <stp>2019</stp>
        <stp>2019/11/27</stp>
        <tr r="N2326" s="3"/>
        <tr r="N2326" s="3"/>
      </tp>
      <tp>
        <v>1492456153.8461537</v>
        <stp/>
        <stp>EM_S_EST_NETPROFIT</stp>
        <stp>3</stp>
        <stp>600160.SH</stp>
        <stp>2019</stp>
        <stp>2019/11/27</stp>
        <tr r="N2320" s="3"/>
        <tr r="N2320" s="3"/>
      </tp>
      <tp>
        <v>622890000</v>
        <stp/>
        <stp>EM_S_EST_NETPROFIT</stp>
        <stp>3</stp>
        <stp>600161.SH</stp>
        <stp>2019</stp>
        <stp>2019/11/27</stp>
        <tr r="N2321" s="3"/>
        <tr r="N2321" s="3"/>
      </tp>
      <tp t="s">
        <v>--</v>
        <stp/>
        <stp>EM_S_EST_NETPROFIT</stp>
        <stp>3</stp>
        <stp>600162.SH</stp>
        <stp>2019</stp>
        <stp>2019/11/27</stp>
        <tr r="N2322" s="3"/>
      </tp>
      <tp>
        <v>199210000</v>
        <stp/>
        <stp>EM_S_EST_NETPROFIT</stp>
        <stp>3</stp>
        <stp>600163.SH</stp>
        <stp>2019</stp>
        <stp>2019/11/27</stp>
        <tr r="N2323" s="3"/>
        <tr r="N2323" s="3"/>
      </tp>
      <tp>
        <v>327000000</v>
        <stp/>
        <stp>EM_S_EST_NETPROFIT</stp>
        <stp>3</stp>
        <stp>600168.SH</stp>
        <stp>2019</stp>
        <stp>2019/11/27</stp>
        <tr r="N2327" s="3"/>
        <tr r="N2327" s="3"/>
      </tp>
      <tp>
        <v>88000000</v>
        <stp/>
        <stp>EM_S_EST_NETPROFIT</stp>
        <stp>3</stp>
        <stp>600169.SH</stp>
        <stp>2019</stp>
        <stp>2019/11/27</stp>
        <tr r="N2328" s="3"/>
        <tr r="N2328" s="3"/>
      </tp>
      <tp t="s">
        <v>--</v>
        <stp/>
        <stp>EM_S_EST_NETPROFIT</stp>
        <stp>3</stp>
        <stp>600175.SH</stp>
        <stp>2019</stp>
        <stp>2019/11/27</stp>
        <tr r="N2333" s="3"/>
      </tp>
      <tp>
        <v>2056431904.761905</v>
        <stp/>
        <stp>EM_S_EST_NETPROFIT</stp>
        <stp>3</stp>
        <stp>600176.SH</stp>
        <stp>2019</stp>
        <stp>2019/11/27</stp>
        <tr r="N2334" s="3"/>
        <tr r="N2334" s="3"/>
      </tp>
      <tp>
        <v>4202000000</v>
        <stp/>
        <stp>EM_S_EST_NETPROFIT</stp>
        <stp>3</stp>
        <stp>600177.SH</stp>
        <stp>2019</stp>
        <stp>2019/11/27</stp>
        <tr r="N2335" s="3"/>
        <tr r="N2335" s="3"/>
      </tp>
      <tp>
        <v>3447168000</v>
        <stp/>
        <stp>EM_S_EST_NETPROFIT</stp>
        <stp>3</stp>
        <stp>600170.SH</stp>
        <stp>2019</stp>
        <stp>2019/11/27</stp>
        <tr r="N2329" s="3"/>
        <tr r="N2329" s="3"/>
      </tp>
      <tp t="s">
        <v>--</v>
        <stp/>
        <stp>EM_S_EST_NETPROFIT</stp>
        <stp>3</stp>
        <stp>600171.SH</stp>
        <stp>2019</stp>
        <stp>2019/11/27</stp>
        <tr r="N2330" s="3"/>
      </tp>
      <tp t="s">
        <v>--</v>
        <stp/>
        <stp>EM_S_EST_NETPROFIT</stp>
        <stp>3</stp>
        <stp>600172.SH</stp>
        <stp>2019</stp>
        <stp>2019/11/27</stp>
        <tr r="N2331" s="3"/>
      </tp>
      <tp t="s">
        <v>--</v>
        <stp/>
        <stp>EM_S_EST_NETPROFIT</stp>
        <stp>3</stp>
        <stp>600173.SH</stp>
        <stp>2019</stp>
        <stp>2019/11/27</stp>
        <tr r="N2332" s="3"/>
      </tp>
      <tp t="s">
        <v>--</v>
        <stp/>
        <stp>EM_S_EST_NETPROFIT</stp>
        <stp>3</stp>
        <stp>600178.SH</stp>
        <stp>2019</stp>
        <stp>2019/11/27</stp>
        <tr r="N2336" s="3"/>
      </tp>
      <tp t="s">
        <v>--</v>
        <stp/>
        <stp>EM_S_EST_NETPROFIT</stp>
        <stp>3</stp>
        <stp>600179.SH</stp>
        <stp>2019</stp>
        <stp>2019/11/27</stp>
        <tr r="N2337" s="3"/>
      </tp>
      <tp t="s">
        <v>--</v>
        <stp/>
        <stp>EM_S_EST_NETPROFIT</stp>
        <stp>3</stp>
        <stp>600145.SH</stp>
        <stp>2019</stp>
        <stp>2019/11/27</stp>
        <tr r="N2307" s="3"/>
      </tp>
      <tp t="s">
        <v>--</v>
        <stp/>
        <stp>EM_S_EST_NETPROFIT</stp>
        <stp>3</stp>
        <stp>600146.SH</stp>
        <stp>2019</stp>
        <stp>2019/11/27</stp>
        <tr r="N2308" s="3"/>
      </tp>
      <tp>
        <v>404151250</v>
        <stp/>
        <stp>EM_S_EST_NETPROFIT</stp>
        <stp>3</stp>
        <stp>600141.SH</stp>
        <stp>2019</stp>
        <stp>2019/11/27</stp>
        <tr r="N2305" s="3"/>
        <tr r="N2305" s="3"/>
      </tp>
      <tp>
        <v>1132533000</v>
        <stp/>
        <stp>EM_S_EST_NETPROFIT</stp>
        <stp>3</stp>
        <stp>600143.SH</stp>
        <stp>2019</stp>
        <stp>2019/11/27</stp>
        <tr r="N2306" s="3"/>
        <tr r="N2306" s="3"/>
      </tp>
      <tp t="s">
        <v>--</v>
        <stp/>
        <stp>EM_S_EST_NETPROFIT</stp>
        <stp>3</stp>
        <stp>600148.SH</stp>
        <stp>2019</stp>
        <stp>2019/11/27</stp>
        <tr r="N2309" s="3"/>
      </tp>
      <tp t="s">
        <v>--</v>
        <stp/>
        <stp>EM_S_EST_NETPROFIT</stp>
        <stp>3</stp>
        <stp>600149.SH</stp>
        <stp>2019</stp>
        <stp>2019/11/27</stp>
        <tr r="N2310" s="3"/>
      </tp>
      <tp>
        <v>707000000</v>
        <stp/>
        <stp>EM_S_EST_NETPROFIT</stp>
        <stp>3</stp>
        <stp>600155.SH</stp>
        <stp>2019</stp>
        <stp>2019/11/27</stp>
        <tr r="N2315" s="3"/>
        <tr r="N2315" s="3"/>
      </tp>
      <tp t="s">
        <v>--</v>
        <stp/>
        <stp>EM_S_EST_NETPROFIT</stp>
        <stp>3</stp>
        <stp>600156.SH</stp>
        <stp>2019</stp>
        <stp>2019/11/27</stp>
        <tr r="N2316" s="3"/>
      </tp>
      <tp>
        <v>593000000</v>
        <stp/>
        <stp>EM_S_EST_NETPROFIT</stp>
        <stp>3</stp>
        <stp>600157.SH</stp>
        <stp>2019</stp>
        <stp>2019/11/27</stp>
        <tr r="N2317" s="3"/>
        <tr r="N2317" s="3"/>
      </tp>
      <tp>
        <v>728108571.42857146</v>
        <stp/>
        <stp>EM_S_EST_NETPROFIT</stp>
        <stp>3</stp>
        <stp>600150.SH</stp>
        <stp>2019</stp>
        <stp>2019/11/27</stp>
        <tr r="N2311" s="3"/>
        <tr r="N2311" s="3"/>
      </tp>
      <tp>
        <v>109000000</v>
        <stp/>
        <stp>EM_S_EST_NETPROFIT</stp>
        <stp>3</stp>
        <stp>600151.SH</stp>
        <stp>2019</stp>
        <stp>2019/11/27</stp>
        <tr r="N2312" s="3"/>
        <tr r="N2312" s="3"/>
      </tp>
      <tp t="s">
        <v>--</v>
        <stp/>
        <stp>EM_S_EST_NETPROFIT</stp>
        <stp>3</stp>
        <stp>600152.SH</stp>
        <stp>2019</stp>
        <stp>2019/11/27</stp>
        <tr r="N2313" s="3"/>
      </tp>
      <tp>
        <v>4763000000</v>
        <stp/>
        <stp>EM_S_EST_NETPROFIT</stp>
        <stp>3</stp>
        <stp>600153.SH</stp>
        <stp>2019</stp>
        <stp>2019/11/27</stp>
        <tr r="N2314" s="3"/>
        <tr r="N2314" s="3"/>
      </tp>
      <tp>
        <v>109333333.33333333</v>
        <stp/>
        <stp>EM_S_EST_NETPROFIT</stp>
        <stp>3</stp>
        <stp>600158.SH</stp>
        <stp>2019</stp>
        <stp>2019/11/27</stp>
        <tr r="N2318" s="3"/>
        <tr r="N2318" s="3"/>
      </tp>
      <tp t="s">
        <v>--</v>
        <stp/>
        <stp>EM_S_EST_NETPROFIT</stp>
        <stp>3</stp>
        <stp>600159.SH</stp>
        <stp>2019</stp>
        <stp>2019/11/27</stp>
        <tr r="N2319" s="3"/>
      </tp>
      <tp>
        <v>98500000</v>
        <stp/>
        <stp>EM_S_EST_NETPROFIT</stp>
        <stp>3</stp>
        <stp>600184.SH</stp>
        <stp>2019</stp>
        <stp>2019/11/27</stp>
        <tr r="N2341" s="3"/>
        <tr r="N2341" s="3"/>
      </tp>
      <tp t="s">
        <v>--</v>
        <stp/>
        <stp>EM_S_EST_NETPROFIT</stp>
        <stp>3</stp>
        <stp>600185.SH</stp>
        <stp>2019</stp>
        <stp>2019/11/27</stp>
        <tr r="N2342" s="3"/>
      </tp>
      <tp t="s">
        <v>--</v>
        <stp/>
        <stp>EM_S_EST_NETPROFIT</stp>
        <stp>3</stp>
        <stp>600186.SH</stp>
        <stp>2019</stp>
        <stp>2019/11/27</stp>
        <tr r="N2343" s="3"/>
      </tp>
      <tp t="s">
        <v>--</v>
        <stp/>
        <stp>EM_S_EST_NETPROFIT</stp>
        <stp>3</stp>
        <stp>600187.SH</stp>
        <stp>2019</stp>
        <stp>2019/11/27</stp>
        <tr r="N2344" s="3"/>
      </tp>
      <tp>
        <v>527008000</v>
        <stp/>
        <stp>EM_S_EST_NETPROFIT</stp>
        <stp>3</stp>
        <stp>600180.SH</stp>
        <stp>2019</stp>
        <stp>2019/11/27</stp>
        <tr r="N2338" s="3"/>
        <tr r="N2338" s="3"/>
      </tp>
      <tp t="s">
        <v>--</v>
        <stp/>
        <stp>EM_S_EST_NETPROFIT</stp>
        <stp>3</stp>
        <stp>600182.SH</stp>
        <stp>2019</stp>
        <stp>2019/11/27</stp>
        <tr r="N2339" s="3"/>
      </tp>
      <tp>
        <v>1362721500</v>
        <stp/>
        <stp>EM_S_EST_NETPROFIT</stp>
        <stp>3</stp>
        <stp>600183.SH</stp>
        <stp>2019</stp>
        <stp>2019/11/27</stp>
        <tr r="N2340" s="3"/>
        <tr r="N2340" s="3"/>
      </tp>
      <tp>
        <v>8807581818.181818</v>
        <stp/>
        <stp>EM_S_EST_NETPROFIT</stp>
        <stp>3</stp>
        <stp>600188.SH</stp>
        <stp>2019</stp>
        <stp>2019/11/27</stp>
        <tr r="N2345" s="3"/>
        <tr r="N2345" s="3"/>
      </tp>
      <tp t="s">
        <v>--</v>
        <stp/>
        <stp>EM_S_EST_NETPROFIT</stp>
        <stp>3</stp>
        <stp>600189.SH</stp>
        <stp>2019</stp>
        <stp>2019/11/27</stp>
        <tr r="N2346" s="3"/>
      </tp>
      <tp>
        <v>389609375</v>
        <stp/>
        <stp>EM_S_EST_NETPROFIT</stp>
        <stp>3</stp>
        <stp>600195.SH</stp>
        <stp>2019</stp>
        <stp>2019/11/27</stp>
        <tr r="N2351" s="3"/>
        <tr r="N2351" s="3"/>
      </tp>
      <tp>
        <v>3040405000</v>
        <stp/>
        <stp>EM_S_EST_NETPROFIT</stp>
        <stp>3</stp>
        <stp>600196.SH</stp>
        <stp>2019</stp>
        <stp>2019/11/27</stp>
        <tr r="N2352" s="3"/>
        <tr r="N2352" s="3"/>
      </tp>
      <tp>
        <v>439000000</v>
        <stp/>
        <stp>EM_S_EST_NETPROFIT</stp>
        <stp>3</stp>
        <stp>600197.SH</stp>
        <stp>2019</stp>
        <stp>2019/11/27</stp>
        <tr r="N2353" s="3"/>
        <tr r="N2353" s="3"/>
      </tp>
      <tp t="s">
        <v>--</v>
        <stp/>
        <stp>EM_S_EST_NETPROFIT</stp>
        <stp>3</stp>
        <stp>600190.SH</stp>
        <stp>2019</stp>
        <stp>2019/11/27</stp>
        <tr r="N2347" s="3"/>
      </tp>
      <tp t="s">
        <v>--</v>
        <stp/>
        <stp>EM_S_EST_NETPROFIT</stp>
        <stp>3</stp>
        <stp>600191.SH</stp>
        <stp>2019</stp>
        <stp>2019/11/27</stp>
        <tr r="N2348" s="3"/>
      </tp>
      <tp t="s">
        <v>--</v>
        <stp/>
        <stp>EM_S_EST_NETPROFIT</stp>
        <stp>3</stp>
        <stp>600192.SH</stp>
        <stp>2019</stp>
        <stp>2019/11/27</stp>
        <tr r="N2349" s="3"/>
      </tp>
      <tp t="s">
        <v>--</v>
        <stp/>
        <stp>EM_S_EST_NETPROFIT</stp>
        <stp>3</stp>
        <stp>600193.SH</stp>
        <stp>2019</stp>
        <stp>2019/11/27</stp>
        <tr r="N2350" s="3"/>
      </tp>
      <tp t="s">
        <v>--</v>
        <stp/>
        <stp>EM_S_EST_NETPROFIT</stp>
        <stp>3</stp>
        <stp>600198.SH</stp>
        <stp>2019</stp>
        <stp>2019/11/27</stp>
        <tr r="N2354" s="3"/>
      </tp>
      <tp t="s">
        <v>--</v>
        <stp/>
        <stp>EM_S_EST_NETPROFIT</stp>
        <stp>3</stp>
        <stp>600199.SH</stp>
        <stp>2019</stp>
        <stp>2019/11/27</stp>
        <tr r="N2355" s="3"/>
      </tp>
      <tp t="s">
        <v>--</v>
        <stp/>
        <stp>EM_S_EST_NETPROFIT</stp>
        <stp>3</stp>
        <stp>300154.SZ</stp>
        <stp>2019</stp>
        <stp>2019/11/27</stp>
        <tr r="N1555" s="3"/>
      </tp>
      <tp t="s">
        <v>--</v>
        <stp/>
        <stp>EM_S_EST_NETPROFIT</stp>
        <stp>3</stp>
        <stp>300155.SZ</stp>
        <stp>2019</stp>
        <stp>2019/11/27</stp>
        <tr r="N1556" s="3"/>
      </tp>
      <tp>
        <v>5722666666.666667</v>
        <stp/>
        <stp>EM_S_EST_NETPROFIT</stp>
        <stp>3</stp>
        <stp>000166.SZ</stp>
        <stp>2019</stp>
        <stp>2019/11/27</stp>
        <tr r="N71" s="3"/>
        <tr r="N71" s="3"/>
      </tp>
      <tp t="s">
        <v>--</v>
        <stp/>
        <stp>EM_S_EST_NETPROFIT</stp>
        <stp>3</stp>
        <stp>300156.SZ</stp>
        <stp>2019</stp>
        <stp>2019/11/27</stp>
        <tr r="N1557" s="3"/>
      </tp>
      <tp t="s">
        <v>--</v>
        <stp/>
        <stp>EM_S_EST_NETPROFIT</stp>
        <stp>3</stp>
        <stp>300157.SZ</stp>
        <stp>2019</stp>
        <stp>2019/11/27</stp>
        <tr r="N1558" s="3"/>
      </tp>
      <tp t="s">
        <v>--</v>
        <stp/>
        <stp>EM_S_EST_NETPROFIT</stp>
        <stp>3</stp>
        <stp>300150.SZ</stp>
        <stp>2019</stp>
        <stp>2019/11/27</stp>
        <tr r="N1551" s="3"/>
      </tp>
      <tp t="s">
        <v>--</v>
        <stp/>
        <stp>EM_S_EST_NETPROFIT</stp>
        <stp>3</stp>
        <stp>300151.SZ</stp>
        <stp>2019</stp>
        <stp>2019/11/27</stp>
        <tr r="N1552" s="3"/>
      </tp>
      <tp t="s">
        <v>--</v>
        <stp/>
        <stp>EM_S_EST_NETPROFIT</stp>
        <stp>3</stp>
        <stp>300152.SZ</stp>
        <stp>2019</stp>
        <stp>2019/11/27</stp>
        <tr r="N1553" s="3"/>
      </tp>
      <tp t="s">
        <v>--</v>
        <stp/>
        <stp>EM_S_EST_NETPROFIT</stp>
        <stp>3</stp>
        <stp>300153.SZ</stp>
        <stp>2019</stp>
        <stp>2019/11/27</stp>
        <tr r="N1554" s="3"/>
      </tp>
      <tp t="s">
        <v>--</v>
        <stp/>
        <stp>EM_S_EST_NETPROFIT</stp>
        <stp>3</stp>
        <stp>300158.SZ</stp>
        <stp>2019</stp>
        <stp>2019/11/27</stp>
        <tr r="N1559" s="3"/>
      </tp>
      <tp>
        <v>296000000</v>
        <stp/>
        <stp>EM_S_EST_NETPROFIT</stp>
        <stp>3</stp>
        <stp>300159.SZ</stp>
        <stp>2019</stp>
        <stp>2019/11/27</stp>
        <tr r="N1560" s="3"/>
        <tr r="N1560" s="3"/>
      </tp>
      <tp>
        <v>1368569411.7647059</v>
        <stp/>
        <stp>EM_S_EST_NETPROFIT</stp>
        <stp>3</stp>
        <stp>300144.SZ</stp>
        <stp>2019</stp>
        <stp>2019/11/27</stp>
        <tr r="N1545" s="3"/>
        <tr r="N1545" s="3"/>
      </tp>
      <tp>
        <v>469000000</v>
        <stp/>
        <stp>EM_S_EST_NETPROFIT</stp>
        <stp>3</stp>
        <stp>300145.SZ</stp>
        <stp>2019</stp>
        <stp>2019/11/27</stp>
        <tr r="N1546" s="3"/>
        <tr r="N1546" s="3"/>
      </tp>
      <tp>
        <v>1187520000</v>
        <stp/>
        <stp>EM_S_EST_NETPROFIT</stp>
        <stp>3</stp>
        <stp>300146.SZ</stp>
        <stp>2019</stp>
        <stp>2019/11/27</stp>
        <tr r="N1547" s="3"/>
        <tr r="N1547" s="3"/>
      </tp>
      <tp t="s">
        <v>--</v>
        <stp/>
        <stp>EM_S_EST_NETPROFIT</stp>
        <stp>3</stp>
        <stp>300147.SZ</stp>
        <stp>2019</stp>
        <stp>2019/11/27</stp>
        <tr r="N1548" s="3"/>
      </tp>
      <tp>
        <v>167790000</v>
        <stp/>
        <stp>EM_S_EST_NETPROFIT</stp>
        <stp>3</stp>
        <stp>300140.SZ</stp>
        <stp>2019</stp>
        <stp>2019/11/27</stp>
        <tr r="N1541" s="3"/>
        <tr r="N1541" s="3"/>
      </tp>
      <tp t="s">
        <v>--</v>
        <stp/>
        <stp>EM_S_EST_NETPROFIT</stp>
        <stp>3</stp>
        <stp>300141.SZ</stp>
        <stp>2019</stp>
        <stp>2019/11/27</stp>
        <tr r="N1542" s="3"/>
      </tp>
      <tp>
        <v>212200000</v>
        <stp/>
        <stp>EM_S_EST_NETPROFIT</stp>
        <stp>3</stp>
        <stp>300142.SZ</stp>
        <stp>2019</stp>
        <stp>2019/11/27</stp>
        <tr r="N1543" s="3"/>
        <tr r="N1543" s="3"/>
      </tp>
      <tp t="s">
        <v>--</v>
        <stp/>
        <stp>EM_S_EST_NETPROFIT</stp>
        <stp>3</stp>
        <stp>300143.SZ</stp>
        <stp>2019</stp>
        <stp>2019/11/27</stp>
        <tr r="N1544" s="3"/>
      </tp>
      <tp t="s">
        <v>--</v>
        <stp/>
        <stp>EM_S_EST_NETPROFIT</stp>
        <stp>3</stp>
        <stp>300148.SZ</stp>
        <stp>2019</stp>
        <stp>2019/11/27</stp>
        <tr r="N1549" s="3"/>
      </tp>
      <tp t="s">
        <v>--</v>
        <stp/>
        <stp>EM_S_EST_NETPROFIT</stp>
        <stp>3</stp>
        <stp>300149.SZ</stp>
        <stp>2019</stp>
        <stp>2019/11/27</stp>
        <tr r="N1550" s="3"/>
      </tp>
      <tp>
        <v>93000000</v>
        <stp/>
        <stp>EM_S_EST_NETPROFIT</stp>
        <stp>3</stp>
        <stp>300174.SZ</stp>
        <stp>2019</stp>
        <stp>2019/11/27</stp>
        <tr r="N1575" s="3"/>
        <tr r="N1575" s="3"/>
      </tp>
      <tp t="s">
        <v>--</v>
        <stp/>
        <stp>EM_S_EST_NETPROFIT</stp>
        <stp>3</stp>
        <stp>300175.SZ</stp>
        <stp>2019</stp>
        <stp>2019/11/27</stp>
        <tr r="N1576" s="3"/>
      </tp>
      <tp t="s">
        <v>--</v>
        <stp/>
        <stp>EM_S_EST_NETPROFIT</stp>
        <stp>3</stp>
        <stp>300176.SZ</stp>
        <stp>2019</stp>
        <stp>2019/11/27</stp>
        <tr r="N1577" s="3"/>
      </tp>
      <tp>
        <v>94165000</v>
        <stp/>
        <stp>EM_S_EST_NETPROFIT</stp>
        <stp>3</stp>
        <stp>300177.SZ</stp>
        <stp>2019</stp>
        <stp>2019/11/27</stp>
        <tr r="N1578" s="3"/>
        <tr r="N1578" s="3"/>
      </tp>
      <tp>
        <v>448200000</v>
        <stp/>
        <stp>EM_S_EST_NETPROFIT</stp>
        <stp>3</stp>
        <stp>300170.SZ</stp>
        <stp>2019</stp>
        <stp>2019/11/27</stp>
        <tr r="N1571" s="3"/>
        <tr r="N1571" s="3"/>
      </tp>
      <tp t="s">
        <v>--</v>
        <stp/>
        <stp>EM_S_EST_NETPROFIT</stp>
        <stp>3</stp>
        <stp>300171.SZ</stp>
        <stp>2019</stp>
        <stp>2019/11/27</stp>
        <tr r="N1572" s="3"/>
      </tp>
      <tp>
        <v>138030000</v>
        <stp/>
        <stp>EM_S_EST_NETPROFIT</stp>
        <stp>3</stp>
        <stp>300172.SZ</stp>
        <stp>2019</stp>
        <stp>2019/11/27</stp>
        <tr r="N1573" s="3"/>
        <tr r="N1573" s="3"/>
      </tp>
      <tp t="s">
        <v>--</v>
        <stp/>
        <stp>EM_S_EST_NETPROFIT</stp>
        <stp>3</stp>
        <stp>300173.SZ</stp>
        <stp>2019</stp>
        <stp>2019/11/27</stp>
        <tr r="N1574" s="3"/>
      </tp>
      <tp t="s">
        <v>--</v>
        <stp/>
        <stp>EM_S_EST_NETPROFIT</stp>
        <stp>3</stp>
        <stp>300178.SZ</stp>
        <stp>2019</stp>
        <stp>2019/11/27</stp>
        <tr r="N1579" s="3"/>
      </tp>
      <tp>
        <v>115000000</v>
        <stp/>
        <stp>EM_S_EST_NETPROFIT</stp>
        <stp>3</stp>
        <stp>300179.SZ</stp>
        <stp>2019</stp>
        <stp>2019/11/27</stp>
        <tr r="N1580" s="3"/>
        <tr r="N1580" s="3"/>
      </tp>
      <tp>
        <v>129000000</v>
        <stp/>
        <stp>EM_S_EST_NETPROFIT</stp>
        <stp>3</stp>
        <stp>300164.SZ</stp>
        <stp>2019</stp>
        <stp>2019/11/27</stp>
        <tr r="N1565" s="3"/>
        <tr r="N1565" s="3"/>
      </tp>
      <tp t="s">
        <v>--</v>
        <stp/>
        <stp>EM_S_EST_NETPROFIT</stp>
        <stp>3</stp>
        <stp>000155.SZ</stp>
        <stp>2019</stp>
        <stp>2019/11/27</stp>
        <tr r="N66" s="3"/>
      </tp>
      <tp t="s">
        <v>--</v>
        <stp/>
        <stp>EM_S_EST_NETPROFIT</stp>
        <stp>3</stp>
        <stp>300165.SZ</stp>
        <stp>2019</stp>
        <stp>2019/11/27</stp>
        <tr r="N1566" s="3"/>
      </tp>
      <tp>
        <v>731100000</v>
        <stp/>
        <stp>EM_S_EST_NETPROFIT</stp>
        <stp>3</stp>
        <stp>000156.SZ</stp>
        <stp>2019</stp>
        <stp>2019/11/27</stp>
        <tr r="N67" s="3"/>
        <tr r="N67" s="3"/>
      </tp>
      <tp>
        <v>635660000</v>
        <stp/>
        <stp>EM_S_EST_NETPROFIT</stp>
        <stp>3</stp>
        <stp>300166.SZ</stp>
        <stp>2019</stp>
        <stp>2019/11/27</stp>
        <tr r="N1567" s="3"/>
        <tr r="N1567" s="3"/>
      </tp>
      <tp>
        <v>4254299629.6296296</v>
        <stp/>
        <stp>EM_S_EST_NETPROFIT</stp>
        <stp>3</stp>
        <stp>000157.SZ</stp>
        <stp>2019</stp>
        <stp>2019/11/27</stp>
        <tr r="N68" s="3"/>
        <tr r="N68" s="3"/>
      </tp>
      <tp t="s">
        <v>--</v>
        <stp/>
        <stp>EM_S_EST_NETPROFIT</stp>
        <stp>3</stp>
        <stp>300167.SZ</stp>
        <stp>2019</stp>
        <stp>2019/11/27</stp>
        <tr r="N1568" s="3"/>
      </tp>
      <tp t="s">
        <v>--</v>
        <stp/>
        <stp>EM_S_EST_NETPROFIT</stp>
        <stp>3</stp>
        <stp>000150.SZ</stp>
        <stp>2019</stp>
        <stp>2019/11/27</stp>
        <tr r="N63" s="3"/>
      </tp>
      <tp t="s">
        <v>--</v>
        <stp/>
        <stp>EM_S_EST_NETPROFIT</stp>
        <stp>3</stp>
        <stp>300160.SZ</stp>
        <stp>2019</stp>
        <stp>2019/11/27</stp>
        <tr r="N1561" s="3"/>
      </tp>
      <tp t="s">
        <v>--</v>
        <stp/>
        <stp>EM_S_EST_NETPROFIT</stp>
        <stp>3</stp>
        <stp>000151.SZ</stp>
        <stp>2019</stp>
        <stp>2019/11/27</stp>
        <tr r="N64" s="3"/>
      </tp>
      <tp t="s">
        <v>--</v>
        <stp/>
        <stp>EM_S_EST_NETPROFIT</stp>
        <stp>3</stp>
        <stp>300161.SZ</stp>
        <stp>2019</stp>
        <stp>2019/11/27</stp>
        <tr r="N1562" s="3"/>
      </tp>
      <tp t="s">
        <v>--</v>
        <stp/>
        <stp>EM_S_EST_NETPROFIT</stp>
        <stp>3</stp>
        <stp>300162.SZ</stp>
        <stp>2019</stp>
        <stp>2019/11/27</stp>
        <tr r="N1563" s="3"/>
      </tp>
      <tp t="s">
        <v>--</v>
        <stp/>
        <stp>EM_S_EST_NETPROFIT</stp>
        <stp>3</stp>
        <stp>000153.SZ</stp>
        <stp>2019</stp>
        <stp>2019/11/27</stp>
        <tr r="N65" s="3"/>
      </tp>
      <tp t="s">
        <v>--</v>
        <stp/>
        <stp>EM_S_EST_NETPROFIT</stp>
        <stp>3</stp>
        <stp>300163.SZ</stp>
        <stp>2019</stp>
        <stp>2019/11/27</stp>
        <tr r="N1564" s="3"/>
      </tp>
      <tp>
        <v>205000000</v>
        <stp/>
        <stp>EM_S_EST_NETPROFIT</stp>
        <stp>3</stp>
        <stp>000158.SZ</stp>
        <stp>2019</stp>
        <stp>2019/11/27</stp>
        <tr r="N69" s="3"/>
        <tr r="N69" s="3"/>
      </tp>
      <tp>
        <v>353000000</v>
        <stp/>
        <stp>EM_S_EST_NETPROFIT</stp>
        <stp>3</stp>
        <stp>300168.SZ</stp>
        <stp>2019</stp>
        <stp>2019/11/27</stp>
        <tr r="N1569" s="3"/>
        <tr r="N1569" s="3"/>
      </tp>
      <tp t="s">
        <v>--</v>
        <stp/>
        <stp>EM_S_EST_NETPROFIT</stp>
        <stp>3</stp>
        <stp>000159.SZ</stp>
        <stp>2019</stp>
        <stp>2019/11/27</stp>
        <tr r="N70" s="3"/>
      </tp>
      <tp t="s">
        <v>--</v>
        <stp/>
        <stp>EM_S_EST_NETPROFIT</stp>
        <stp>3</stp>
        <stp>300169.SZ</stp>
        <stp>2019</stp>
        <stp>2019/11/27</stp>
        <tr r="N1570" s="3"/>
      </tp>
      <tp>
        <v>206629090.90909091</v>
        <stp/>
        <stp>EM_S_EST_NETPROFIT</stp>
        <stp>3</stp>
        <stp>300114.SZ</stp>
        <stp>2019</stp>
        <stp>2019/11/27</stp>
        <tr r="N1515" s="3"/>
        <tr r="N1515" s="3"/>
      </tp>
      <tp>
        <v>421075000</v>
        <stp/>
        <stp>EM_S_EST_NETPROFIT</stp>
        <stp>3</stp>
        <stp>300115.SZ</stp>
        <stp>2019</stp>
        <stp>2019/11/27</stp>
        <tr r="N1516" s="3"/>
        <tr r="N1516" s="3"/>
      </tp>
      <tp t="s">
        <v>--</v>
        <stp/>
        <stp>EM_S_EST_NETPROFIT</stp>
        <stp>3</stp>
        <stp>300116.SZ</stp>
        <stp>2019</stp>
        <stp>2019/11/27</stp>
        <tr r="N1517" s="3"/>
      </tp>
      <tp t="s">
        <v>--</v>
        <stp/>
        <stp>EM_S_EST_NETPROFIT</stp>
        <stp>3</stp>
        <stp>300117.SZ</stp>
        <stp>2019</stp>
        <stp>2019/11/27</stp>
        <tr r="N1518" s="3"/>
      </tp>
      <tp t="s">
        <v>--</v>
        <stp/>
        <stp>EM_S_EST_NETPROFIT</stp>
        <stp>3</stp>
        <stp>300110.SZ</stp>
        <stp>2019</stp>
        <stp>2019/11/27</stp>
        <tr r="N1511" s="3"/>
      </tp>
      <tp t="s">
        <v>--</v>
        <stp/>
        <stp>EM_S_EST_NETPROFIT</stp>
        <stp>3</stp>
        <stp>300111.SZ</stp>
        <stp>2019</stp>
        <stp>2019/11/27</stp>
        <tr r="N1512" s="3"/>
      </tp>
      <tp t="s">
        <v>--</v>
        <stp/>
        <stp>EM_S_EST_NETPROFIT</stp>
        <stp>3</stp>
        <stp>300112.SZ</stp>
        <stp>2019</stp>
        <stp>2019/11/27</stp>
        <tr r="N1513" s="3"/>
      </tp>
      <tp>
        <v>453401333.33333331</v>
        <stp/>
        <stp>EM_S_EST_NETPROFIT</stp>
        <stp>3</stp>
        <stp>300113.SZ</stp>
        <stp>2019</stp>
        <stp>2019/11/27</stp>
        <tr r="N1514" s="3"/>
        <tr r="N1514" s="3"/>
      </tp>
      <tp>
        <v>1008804000</v>
        <stp/>
        <stp>EM_S_EST_NETPROFIT</stp>
        <stp>3</stp>
        <stp>300118.SZ</stp>
        <stp>2019</stp>
        <stp>2019/11/27</stp>
        <tr r="N1519" s="3"/>
        <tr r="N1519" s="3"/>
      </tp>
      <tp>
        <v>192146666.66666666</v>
        <stp/>
        <stp>EM_S_EST_NETPROFIT</stp>
        <stp>3</stp>
        <stp>300119.SZ</stp>
        <stp>2019</stp>
        <stp>2019/11/27</stp>
        <tr r="N1520" s="3"/>
        <tr r="N1520" s="3"/>
      </tp>
      <tp t="s">
        <v>--</v>
        <stp/>
        <stp>EM_S_EST_NETPROFIT</stp>
        <stp>3</stp>
        <stp>300104.SZ</stp>
        <stp>2019</stp>
        <stp>2019/11/27</stp>
        <tr r="N1505" s="3"/>
      </tp>
      <tp t="s">
        <v>--</v>
        <stp/>
        <stp>EM_S_EST_NETPROFIT</stp>
        <stp>3</stp>
        <stp>300105.SZ</stp>
        <stp>2019</stp>
        <stp>2019/11/27</stp>
        <tr r="N1506" s="3"/>
      </tp>
      <tp t="s">
        <v>--</v>
        <stp/>
        <stp>EM_S_EST_NETPROFIT</stp>
        <stp>3</stp>
        <stp>300106.SZ</stp>
        <stp>2019</stp>
        <stp>2019/11/27</stp>
        <tr r="N1507" s="3"/>
      </tp>
      <tp t="s">
        <v>--</v>
        <stp/>
        <stp>EM_S_EST_NETPROFIT</stp>
        <stp>3</stp>
        <stp>300107.SZ</stp>
        <stp>2019</stp>
        <stp>2019/11/27</stp>
        <tr r="N1508" s="3"/>
      </tp>
      <tp t="s">
        <v>--</v>
        <stp/>
        <stp>EM_S_EST_NETPROFIT</stp>
        <stp>3</stp>
        <stp>300100.SZ</stp>
        <stp>2019</stp>
        <stp>2019/11/27</stp>
        <tr r="N1501" s="3"/>
      </tp>
      <tp>
        <v>40000000</v>
        <stp/>
        <stp>EM_S_EST_NETPROFIT</stp>
        <stp>3</stp>
        <stp>300101.SZ</stp>
        <stp>2019</stp>
        <stp>2019/11/27</stp>
        <tr r="N1502" s="3"/>
        <tr r="N1502" s="3"/>
      </tp>
      <tp t="s">
        <v>--</v>
        <stp/>
        <stp>EM_S_EST_NETPROFIT</stp>
        <stp>3</stp>
        <stp>300102.SZ</stp>
        <stp>2019</stp>
        <stp>2019/11/27</stp>
        <tr r="N1503" s="3"/>
      </tp>
      <tp t="s">
        <v>--</v>
        <stp/>
        <stp>EM_S_EST_NETPROFIT</stp>
        <stp>3</stp>
        <stp>300103.SZ</stp>
        <stp>2019</stp>
        <stp>2019/11/27</stp>
        <tr r="N1504" s="3"/>
      </tp>
      <tp t="s">
        <v>--</v>
        <stp/>
        <stp>EM_S_EST_NETPROFIT</stp>
        <stp>3</stp>
        <stp>300108.SZ</stp>
        <stp>2019</stp>
        <stp>2019/11/27</stp>
        <tr r="N1509" s="3"/>
      </tp>
      <tp>
        <v>189630000</v>
        <stp/>
        <stp>EM_S_EST_NETPROFIT</stp>
        <stp>3</stp>
        <stp>300109.SZ</stp>
        <stp>2019</stp>
        <stp>2019/11/27</stp>
        <tr r="N1510" s="3"/>
        <tr r="N1510" s="3"/>
      </tp>
      <tp>
        <v>221000000</v>
        <stp/>
        <stp>EM_S_EST_NETPROFIT</stp>
        <stp>3</stp>
        <stp>300134.SZ</stp>
        <stp>2019</stp>
        <stp>2019/11/27</stp>
        <tr r="N1535" s="3"/>
        <tr r="N1535" s="3"/>
      </tp>
      <tp t="s">
        <v>--</v>
        <stp/>
        <stp>EM_S_EST_NETPROFIT</stp>
        <stp>3</stp>
        <stp>300135.SZ</stp>
        <stp>2019</stp>
        <stp>2019/11/27</stp>
        <tr r="N1536" s="3"/>
      </tp>
      <tp>
        <v>1085335217.3913043</v>
        <stp/>
        <stp>EM_S_EST_NETPROFIT</stp>
        <stp>3</stp>
        <stp>300136.SZ</stp>
        <stp>2019</stp>
        <stp>2019/11/27</stp>
        <tr r="N1537" s="3"/>
        <tr r="N1537" s="3"/>
      </tp>
      <tp>
        <v>319355454.54545456</v>
        <stp/>
        <stp>EM_S_EST_NETPROFIT</stp>
        <stp>3</stp>
        <stp>300137.SZ</stp>
        <stp>2019</stp>
        <stp>2019/11/27</stp>
        <tr r="N1538" s="3"/>
        <tr r="N1538" s="3"/>
      </tp>
      <tp>
        <v>3803325000</v>
        <stp/>
        <stp>EM_S_EST_NETPROFIT</stp>
        <stp>3</stp>
        <stp>000100.SZ</stp>
        <stp>2019</stp>
        <stp>2019/11/27</stp>
        <tr r="N62" s="3"/>
        <tr r="N62" s="3"/>
      </tp>
      <tp>
        <v>424642857.14285719</v>
        <stp/>
        <stp>EM_S_EST_NETPROFIT</stp>
        <stp>3</stp>
        <stp>300130.SZ</stp>
        <stp>2019</stp>
        <stp>2019/11/27</stp>
        <tr r="N1531" s="3"/>
        <tr r="N1531" s="3"/>
      </tp>
      <tp>
        <v>245000000</v>
        <stp/>
        <stp>EM_S_EST_NETPROFIT</stp>
        <stp>3</stp>
        <stp>300131.SZ</stp>
        <stp>2019</stp>
        <stp>2019/11/27</stp>
        <tr r="N1532" s="3"/>
        <tr r="N1532" s="3"/>
      </tp>
      <tp>
        <v>483333333.33333331</v>
        <stp/>
        <stp>EM_S_EST_NETPROFIT</stp>
        <stp>3</stp>
        <stp>300132.SZ</stp>
        <stp>2019</stp>
        <stp>2019/11/27</stp>
        <tr r="N1533" s="3"/>
        <tr r="N1533" s="3"/>
      </tp>
      <tp>
        <v>202715714.28571427</v>
        <stp/>
        <stp>EM_S_EST_NETPROFIT</stp>
        <stp>3</stp>
        <stp>300133.SZ</stp>
        <stp>2019</stp>
        <stp>2019/11/27</stp>
        <tr r="N1534" s="3"/>
        <tr r="N1534" s="3"/>
      </tp>
      <tp t="s">
        <v>--</v>
        <stp/>
        <stp>EM_S_EST_NETPROFIT</stp>
        <stp>3</stp>
        <stp>300138.SZ</stp>
        <stp>2019</stp>
        <stp>2019/11/27</stp>
        <tr r="N1539" s="3"/>
      </tp>
      <tp t="s">
        <v>--</v>
        <stp/>
        <stp>EM_S_EST_NETPROFIT</stp>
        <stp>3</stp>
        <stp>300139.SZ</stp>
        <stp>2019</stp>
        <stp>2019/11/27</stp>
        <tr r="N1540" s="3"/>
      </tp>
      <tp>
        <v>1143413000</v>
        <stp/>
        <stp>EM_S_EST_NETPROFIT</stp>
        <stp>3</stp>
        <stp>300124.SZ</stp>
        <stp>2019</stp>
        <stp>2019/11/27</stp>
        <tr r="N1525" s="3"/>
        <tr r="N1525" s="3"/>
      </tp>
      <tp>
        <v>39850000</v>
        <stp/>
        <stp>EM_S_EST_NETPROFIT</stp>
        <stp>3</stp>
        <stp>300125.SZ</stp>
        <stp>2019</stp>
        <stp>2019/11/27</stp>
        <tr r="N1526" s="3"/>
        <tr r="N1526" s="3"/>
      </tp>
      <tp t="s">
        <v>--</v>
        <stp/>
        <stp>EM_S_EST_NETPROFIT</stp>
        <stp>3</stp>
        <stp>300126.SZ</stp>
        <stp>2019</stp>
        <stp>2019/11/27</stp>
        <tr r="N1527" s="3"/>
      </tp>
      <tp>
        <v>161235000</v>
        <stp/>
        <stp>EM_S_EST_NETPROFIT</stp>
        <stp>3</stp>
        <stp>300127.SZ</stp>
        <stp>2019</stp>
        <stp>2019/11/27</stp>
        <tr r="N1528" s="3"/>
        <tr r="N1528" s="3"/>
      </tp>
      <tp t="s">
        <v>--</v>
        <stp/>
        <stp>EM_S_EST_NETPROFIT</stp>
        <stp>3</stp>
        <stp>300120.SZ</stp>
        <stp>2019</stp>
        <stp>2019/11/27</stp>
        <tr r="N1521" s="3"/>
      </tp>
      <tp>
        <v>226500000</v>
        <stp/>
        <stp>EM_S_EST_NETPROFIT</stp>
        <stp>3</stp>
        <stp>300121.SZ</stp>
        <stp>2019</stp>
        <stp>2019/11/27</stp>
        <tr r="N1522" s="3"/>
        <tr r="N1522" s="3"/>
      </tp>
      <tp>
        <v>2457874782.6086955</v>
        <stp/>
        <stp>EM_S_EST_NETPROFIT</stp>
        <stp>3</stp>
        <stp>300122.SZ</stp>
        <stp>2019</stp>
        <stp>2019/11/27</stp>
        <tr r="N1523" s="3"/>
        <tr r="N1523" s="3"/>
      </tp>
      <tp>
        <v>272012500</v>
        <stp/>
        <stp>EM_S_EST_NETPROFIT</stp>
        <stp>3</stp>
        <stp>300123.SZ</stp>
        <stp>2019</stp>
        <stp>2019/11/27</stp>
        <tr r="N1524" s="3"/>
        <tr r="N1524" s="3"/>
      </tp>
      <tp t="s">
        <v>--</v>
        <stp/>
        <stp>EM_S_EST_NETPROFIT</stp>
        <stp>3</stp>
        <stp>300128.SZ</stp>
        <stp>2019</stp>
        <stp>2019/11/27</stp>
        <tr r="N1529" s="3"/>
      </tp>
      <tp>
        <v>173971428.5714286</v>
        <stp/>
        <stp>EM_S_EST_NETPROFIT</stp>
        <stp>3</stp>
        <stp>300129.SZ</stp>
        <stp>2019</stp>
        <stp>2019/11/27</stp>
        <tr r="N1530" s="3"/>
        <tr r="N1530" s="3"/>
      </tp>
      <tp t="s">
        <v>--</v>
        <stp/>
        <stp>EM_S_EST_NETPROFIT</stp>
        <stp>3</stp>
        <stp>300194.SZ</stp>
        <stp>2019</stp>
        <stp>2019/11/27</stp>
        <tr r="N1594" s="3"/>
      </tp>
      <tp t="s">
        <v>--</v>
        <stp/>
        <stp>EM_S_EST_NETPROFIT</stp>
        <stp>3</stp>
        <stp>300195.SZ</stp>
        <stp>2019</stp>
        <stp>2019/11/27</stp>
        <tr r="N1595" s="3"/>
      </tp>
      <tp>
        <v>318310000</v>
        <stp/>
        <stp>EM_S_EST_NETPROFIT</stp>
        <stp>3</stp>
        <stp>300196.SZ</stp>
        <stp>2019</stp>
        <stp>2019/11/27</stp>
        <tr r="N1596" s="3"/>
        <tr r="N1596" s="3"/>
      </tp>
      <tp>
        <v>662000000</v>
        <stp/>
        <stp>EM_S_EST_NETPROFIT</stp>
        <stp>3</stp>
        <stp>300197.SZ</stp>
        <stp>2019</stp>
        <stp>2019/11/27</stp>
        <tr r="N1597" s="3"/>
        <tr r="N1597" s="3"/>
      </tp>
      <tp>
        <v>344155000</v>
        <stp/>
        <stp>EM_S_EST_NETPROFIT</stp>
        <stp>3</stp>
        <stp>300190.SZ</stp>
        <stp>2019</stp>
        <stp>2019/11/27</stp>
        <tr r="N1590" s="3"/>
        <tr r="N1590" s="3"/>
      </tp>
      <tp t="s">
        <v>--</v>
        <stp/>
        <stp>EM_S_EST_NETPROFIT</stp>
        <stp>3</stp>
        <stp>300191.SZ</stp>
        <stp>2019</stp>
        <stp>2019/11/27</stp>
        <tr r="N1591" s="3"/>
      </tp>
      <tp>
        <v>110440000</v>
        <stp/>
        <stp>EM_S_EST_NETPROFIT</stp>
        <stp>3</stp>
        <stp>300192.SZ</stp>
        <stp>2019</stp>
        <stp>2019/11/27</stp>
        <tr r="N1592" s="3"/>
        <tr r="N1592" s="3"/>
      </tp>
      <tp>
        <v>234950000</v>
        <stp/>
        <stp>EM_S_EST_NETPROFIT</stp>
        <stp>3</stp>
        <stp>300193.SZ</stp>
        <stp>2019</stp>
        <stp>2019/11/27</stp>
        <tr r="N1593" s="3"/>
        <tr r="N1593" s="3"/>
      </tp>
      <tp t="s">
        <v>--</v>
        <stp/>
        <stp>EM_S_EST_NETPROFIT</stp>
        <stp>3</stp>
        <stp>300198.SZ</stp>
        <stp>2019</stp>
        <stp>2019/11/27</stp>
        <tr r="N1598" s="3"/>
      </tp>
      <tp t="s">
        <v>--</v>
        <stp/>
        <stp>EM_S_EST_NETPROFIT</stp>
        <stp>3</stp>
        <stp>300199.SZ</stp>
        <stp>2019</stp>
        <stp>2019/11/27</stp>
        <tr r="N1599" s="3"/>
      </tp>
      <tp t="s">
        <v>--</v>
        <stp/>
        <stp>EM_S_EST_NETPROFIT</stp>
        <stp>3</stp>
        <stp>300184.SZ</stp>
        <stp>2019</stp>
        <stp>2019/11/27</stp>
        <tr r="N1585" s="3"/>
      </tp>
      <tp>
        <v>245000000</v>
        <stp/>
        <stp>EM_S_EST_NETPROFIT</stp>
        <stp>3</stp>
        <stp>300185.SZ</stp>
        <stp>2019</stp>
        <stp>2019/11/27</stp>
        <tr r="N1586" s="3"/>
        <tr r="N1586" s="3"/>
      </tp>
      <tp t="s">
        <v>--</v>
        <stp/>
        <stp>EM_S_EST_NETPROFIT</stp>
        <stp>3</stp>
        <stp>300187.SZ</stp>
        <stp>2019</stp>
        <stp>2019/11/27</stp>
        <tr r="N1587" s="3"/>
      </tp>
      <tp>
        <v>321000000</v>
        <stp/>
        <stp>EM_S_EST_NETPROFIT</stp>
        <stp>3</stp>
        <stp>300180.SZ</stp>
        <stp>2019</stp>
        <stp>2019/11/27</stp>
        <tr r="N1581" s="3"/>
        <tr r="N1581" s="3"/>
      </tp>
      <tp t="s">
        <v>--</v>
        <stp/>
        <stp>EM_S_EST_NETPROFIT</stp>
        <stp>3</stp>
        <stp>300181.SZ</stp>
        <stp>2019</stp>
        <stp>2019/11/27</stp>
        <tr r="N1582" s="3"/>
      </tp>
      <tp>
        <v>704000000</v>
        <stp/>
        <stp>EM_S_EST_NETPROFIT</stp>
        <stp>3</stp>
        <stp>300182.SZ</stp>
        <stp>2019</stp>
        <stp>2019/11/27</stp>
        <tr r="N1583" s="3"/>
        <tr r="N1583" s="3"/>
      </tp>
      <tp>
        <v>183100000</v>
        <stp/>
        <stp>EM_S_EST_NETPROFIT</stp>
        <stp>3</stp>
        <stp>300183.SZ</stp>
        <stp>2019</stp>
        <stp>2019/11/27</stp>
        <tr r="N1584" s="3"/>
        <tr r="N1584" s="3"/>
      </tp>
      <tp>
        <v>354456428.5714286</v>
        <stp/>
        <stp>EM_S_EST_NETPROFIT</stp>
        <stp>3</stp>
        <stp>300188.SZ</stp>
        <stp>2019</stp>
        <stp>2019/11/27</stp>
        <tr r="N1588" s="3"/>
        <tr r="N1588" s="3"/>
      </tp>
      <tp t="s">
        <v>--</v>
        <stp/>
        <stp>EM_S_EST_NETPROFIT</stp>
        <stp>3</stp>
        <stp>300189.SZ</stp>
        <stp>2019</stp>
        <stp>2019/11/27</stp>
        <tr r="N1589" s="3"/>
      </tp>
      <tp t="s">
        <v>--</v>
        <stp/>
        <stp>EM_S_EST_NETPROFIT</stp>
        <stp>3</stp>
        <stp>600225.SH</stp>
        <stp>2019</stp>
        <stp>2019/11/27</stp>
        <tr r="N2377" s="3"/>
      </tp>
      <tp t="s">
        <v>--</v>
        <stp/>
        <stp>EM_S_EST_NETPROFIT</stp>
        <stp>3</stp>
        <stp>600226.SH</stp>
        <stp>2019</stp>
        <stp>2019/11/27</stp>
        <tr r="N2378" s="3"/>
      </tp>
      <tp t="s">
        <v>--</v>
        <stp/>
        <stp>EM_S_EST_NETPROFIT</stp>
        <stp>3</stp>
        <stp>600227.SH</stp>
        <stp>2019</stp>
        <stp>2019/11/27</stp>
        <tr r="N2379" s="3"/>
      </tp>
      <tp t="s">
        <v>--</v>
        <stp/>
        <stp>EM_S_EST_NETPROFIT</stp>
        <stp>3</stp>
        <stp>600220.SH</stp>
        <stp>2019</stp>
        <stp>2019/11/27</stp>
        <tr r="N2373" s="3"/>
      </tp>
      <tp t="s">
        <v>--</v>
        <stp/>
        <stp>EM_S_EST_NETPROFIT</stp>
        <stp>3</stp>
        <stp>600221.SH</stp>
        <stp>2019</stp>
        <stp>2019/11/27</stp>
        <tr r="N2374" s="3"/>
      </tp>
      <tp t="s">
        <v>--</v>
        <stp/>
        <stp>EM_S_EST_NETPROFIT</stp>
        <stp>3</stp>
        <stp>600222.SH</stp>
        <stp>2019</stp>
        <stp>2019/11/27</stp>
        <tr r="N2375" s="3"/>
      </tp>
      <tp t="s">
        <v>--</v>
        <stp/>
        <stp>EM_S_EST_NETPROFIT</stp>
        <stp>3</stp>
        <stp>600223.SH</stp>
        <stp>2019</stp>
        <stp>2019/11/27</stp>
        <tr r="N2376" s="3"/>
      </tp>
      <tp t="s">
        <v>--</v>
        <stp/>
        <stp>EM_S_EST_NETPROFIT</stp>
        <stp>3</stp>
        <stp>600228.SH</stp>
        <stp>2019</stp>
        <stp>2019/11/27</stp>
        <tr r="N2380" s="3"/>
      </tp>
      <tp>
        <v>410300000</v>
        <stp/>
        <stp>EM_S_EST_NETPROFIT</stp>
        <stp>3</stp>
        <stp>600229.SH</stp>
        <stp>2019</stp>
        <stp>2019/11/27</stp>
        <tr r="N2381" s="3"/>
        <tr r="N2381" s="3"/>
      </tp>
      <tp t="s">
        <v>--</v>
        <stp/>
        <stp>EM_S_EST_NETPROFIT</stp>
        <stp>3</stp>
        <stp>600234.SH</stp>
        <stp>2019</stp>
        <stp>2019/11/27</stp>
        <tr r="N2386" s="3"/>
      </tp>
      <tp t="s">
        <v>--</v>
        <stp/>
        <stp>EM_S_EST_NETPROFIT</stp>
        <stp>3</stp>
        <stp>600235.SH</stp>
        <stp>2019</stp>
        <stp>2019/11/27</stp>
        <tr r="N2387" s="3"/>
      </tp>
      <tp>
        <v>2488448333.3333335</v>
        <stp/>
        <stp>EM_S_EST_NETPROFIT</stp>
        <stp>3</stp>
        <stp>600236.SH</stp>
        <stp>2019</stp>
        <stp>2019/11/27</stp>
        <tr r="N2388" s="3"/>
        <tr r="N2388" s="3"/>
      </tp>
      <tp t="s">
        <v>--</v>
        <stp/>
        <stp>EM_S_EST_NETPROFIT</stp>
        <stp>3</stp>
        <stp>600237.SH</stp>
        <stp>2019</stp>
        <stp>2019/11/27</stp>
        <tr r="N2389" s="3"/>
      </tp>
      <tp t="s">
        <v>--</v>
        <stp/>
        <stp>EM_S_EST_NETPROFIT</stp>
        <stp>3</stp>
        <stp>600230.SH</stp>
        <stp>2019</stp>
        <stp>2019/11/27</stp>
        <tr r="N2382" s="3"/>
      </tp>
      <tp>
        <v>559250000</v>
        <stp/>
        <stp>EM_S_EST_NETPROFIT</stp>
        <stp>3</stp>
        <stp>600231.SH</stp>
        <stp>2019</stp>
        <stp>2019/11/27</stp>
        <tr r="N2383" s="3"/>
        <tr r="N2383" s="3"/>
      </tp>
      <tp t="s">
        <v>--</v>
        <stp/>
        <stp>EM_S_EST_NETPROFIT</stp>
        <stp>3</stp>
        <stp>600232.SH</stp>
        <stp>2019</stp>
        <stp>2019/11/27</stp>
        <tr r="N2384" s="3"/>
      </tp>
      <tp>
        <v>2133890714.2857141</v>
        <stp/>
        <stp>EM_S_EST_NETPROFIT</stp>
        <stp>3</stp>
        <stp>600233.SH</stp>
        <stp>2019</stp>
        <stp>2019/11/27</stp>
        <tr r="N2385" s="3"/>
        <tr r="N2385" s="3"/>
      </tp>
      <tp t="s">
        <v>--</v>
        <stp/>
        <stp>EM_S_EST_NETPROFIT</stp>
        <stp>3</stp>
        <stp>600238.SH</stp>
        <stp>2019</stp>
        <stp>2019/11/27</stp>
        <tr r="N2390" s="3"/>
      </tp>
      <tp t="s">
        <v>--</v>
        <stp/>
        <stp>EM_S_EST_NETPROFIT</stp>
        <stp>3</stp>
        <stp>600239.SH</stp>
        <stp>2019</stp>
        <stp>2019/11/27</stp>
        <tr r="N2391" s="3"/>
      </tp>
      <tp t="s">
        <v>--</v>
        <stp/>
        <stp>EM_S_EST_NETPROFIT</stp>
        <stp>3</stp>
        <stp>600206.SH</stp>
        <stp>2019</stp>
        <stp>2019/11/27</stp>
        <tr r="N2360" s="3"/>
      </tp>
      <tp t="s">
        <v>--</v>
        <stp/>
        <stp>EM_S_EST_NETPROFIT</stp>
        <stp>3</stp>
        <stp>600207.SH</stp>
        <stp>2019</stp>
        <stp>2019/11/27</stp>
        <tr r="N2361" s="3"/>
      </tp>
      <tp t="s">
        <v>--</v>
        <stp/>
        <stp>EM_S_EST_NETPROFIT</stp>
        <stp>3</stp>
        <stp>600200.SH</stp>
        <stp>2019</stp>
        <stp>2019/11/27</stp>
        <tr r="N2356" s="3"/>
      </tp>
      <tp>
        <v>423823750</v>
        <stp/>
        <stp>EM_S_EST_NETPROFIT</stp>
        <stp>3</stp>
        <stp>600201.SH</stp>
        <stp>2019</stp>
        <stp>2019/11/27</stp>
        <tr r="N2357" s="3"/>
        <tr r="N2357" s="3"/>
      </tp>
      <tp t="s">
        <v>--</v>
        <stp/>
        <stp>EM_S_EST_NETPROFIT</stp>
        <stp>3</stp>
        <stp>600202.SH</stp>
        <stp>2019</stp>
        <stp>2019/11/27</stp>
        <tr r="N2358" s="3"/>
      </tp>
      <tp t="s">
        <v>--</v>
        <stp/>
        <stp>EM_S_EST_NETPROFIT</stp>
        <stp>3</stp>
        <stp>600203.SH</stp>
        <stp>2019</stp>
        <stp>2019/11/27</stp>
        <tr r="N2359" s="3"/>
      </tp>
      <tp>
        <v>3149000000</v>
        <stp/>
        <stp>EM_S_EST_NETPROFIT</stp>
        <stp>3</stp>
        <stp>600208.SH</stp>
        <stp>2019</stp>
        <stp>2019/11/27</stp>
        <tr r="N2362" s="3"/>
        <tr r="N2362" s="3"/>
      </tp>
      <tp t="s">
        <v>--</v>
        <stp/>
        <stp>EM_S_EST_NETPROFIT</stp>
        <stp>3</stp>
        <stp>600209.SH</stp>
        <stp>2019</stp>
        <stp>2019/11/27</stp>
        <tr r="N2363" s="3"/>
      </tp>
      <tp t="s">
        <v>--</v>
        <stp/>
        <stp>EM_S_EST_NETPROFIT</stp>
        <stp>3</stp>
        <stp>600215.SH</stp>
        <stp>2019</stp>
        <stp>2019/11/27</stp>
        <tr r="N2368" s="3"/>
      </tp>
      <tp>
        <v>505887142.85714281</v>
        <stp/>
        <stp>EM_S_EST_NETPROFIT</stp>
        <stp>3</stp>
        <stp>600216.SH</stp>
        <stp>2019</stp>
        <stp>2019/11/27</stp>
        <tr r="N2369" s="3"/>
        <tr r="N2369" s="3"/>
      </tp>
      <tp>
        <v>411285714.28571427</v>
        <stp/>
        <stp>EM_S_EST_NETPROFIT</stp>
        <stp>3</stp>
        <stp>600217.SH</stp>
        <stp>2019</stp>
        <stp>2019/11/27</stp>
        <tr r="N2370" s="3"/>
        <tr r="N2370" s="3"/>
      </tp>
      <tp t="s">
        <v>--</v>
        <stp/>
        <stp>EM_S_EST_NETPROFIT</stp>
        <stp>3</stp>
        <stp>600210.SH</stp>
        <stp>2019</stp>
        <stp>2019/11/27</stp>
        <tr r="N2364" s="3"/>
      </tp>
      <tp>
        <v>368500000</v>
        <stp/>
        <stp>EM_S_EST_NETPROFIT</stp>
        <stp>3</stp>
        <stp>600211.SH</stp>
        <stp>2019</stp>
        <stp>2019/11/27</stp>
        <tr r="N2365" s="3"/>
        <tr r="N2365" s="3"/>
      </tp>
      <tp t="s">
        <v>--</v>
        <stp/>
        <stp>EM_S_EST_NETPROFIT</stp>
        <stp>3</stp>
        <stp>600212.SH</stp>
        <stp>2019</stp>
        <stp>2019/11/27</stp>
        <tr r="N2366" s="3"/>
      </tp>
      <tp t="s">
        <v>--</v>
        <stp/>
        <stp>EM_S_EST_NETPROFIT</stp>
        <stp>3</stp>
        <stp>600213.SH</stp>
        <stp>2019</stp>
        <stp>2019/11/27</stp>
        <tr r="N2367" s="3"/>
      </tp>
      <tp t="s">
        <v>--</v>
        <stp/>
        <stp>EM_S_EST_NETPROFIT</stp>
        <stp>3</stp>
        <stp>600218.SH</stp>
        <stp>2019</stp>
        <stp>2019/11/27</stp>
        <tr r="N2371" s="3"/>
      </tp>
      <tp>
        <v>1665007500</v>
        <stp/>
        <stp>EM_S_EST_NETPROFIT</stp>
        <stp>3</stp>
        <stp>600219.SH</stp>
        <stp>2019</stp>
        <stp>2019/11/27</stp>
        <tr r="N2372" s="3"/>
        <tr r="N2372" s="3"/>
      </tp>
      <tp t="s">
        <v>--</v>
        <stp/>
        <stp>EM_S_EST_NETPROFIT</stp>
        <stp>3</stp>
        <stp>600265.SH</stp>
        <stp>2019</stp>
        <stp>2019/11/27</stp>
        <tr r="N2411" s="3"/>
      </tp>
      <tp>
        <v>1994584000</v>
        <stp/>
        <stp>EM_S_EST_NETPROFIT</stp>
        <stp>3</stp>
        <stp>600266.SH</stp>
        <stp>2019</stp>
        <stp>2019/11/27</stp>
        <tr r="N2412" s="3"/>
        <tr r="N2412" s="3"/>
      </tp>
      <tp>
        <v>556945000</v>
        <stp/>
        <stp>EM_S_EST_NETPROFIT</stp>
        <stp>3</stp>
        <stp>600267.SH</stp>
        <stp>2019</stp>
        <stp>2019/11/27</stp>
        <tr r="N2413" s="3"/>
        <tr r="N2413" s="3"/>
      </tp>
      <tp>
        <v>1086260000</v>
        <stp/>
        <stp>EM_S_EST_NETPROFIT</stp>
        <stp>3</stp>
        <stp>600260.SH</stp>
        <stp>2019</stp>
        <stp>2019/11/27</stp>
        <tr r="N2408" s="3"/>
        <tr r="N2408" s="3"/>
      </tp>
      <tp>
        <v>617500000</v>
        <stp/>
        <stp>EM_S_EST_NETPROFIT</stp>
        <stp>3</stp>
        <stp>600261.SH</stp>
        <stp>2019</stp>
        <stp>2019/11/27</stp>
        <tr r="N2409" s="3"/>
        <tr r="N2409" s="3"/>
      </tp>
      <tp t="s">
        <v>--</v>
        <stp/>
        <stp>EM_S_EST_NETPROFIT</stp>
        <stp>3</stp>
        <stp>600262.SH</stp>
        <stp>2019</stp>
        <stp>2019/11/27</stp>
        <tr r="N2410" s="3"/>
      </tp>
      <tp t="s">
        <v>--</v>
        <stp/>
        <stp>EM_S_EST_NETPROFIT</stp>
        <stp>3</stp>
        <stp>600268.SH</stp>
        <stp>2019</stp>
        <stp>2019/11/27</stp>
        <tr r="N2414" s="3"/>
      </tp>
      <tp t="s">
        <v>--</v>
        <stp/>
        <stp>EM_S_EST_NETPROFIT</stp>
        <stp>3</stp>
        <stp>600269.SH</stp>
        <stp>2019</stp>
        <stp>2019/11/27</stp>
        <tr r="N2415" s="3"/>
      </tp>
      <tp t="s">
        <v>--</v>
        <stp/>
        <stp>EM_S_EST_NETPROFIT</stp>
        <stp>3</stp>
        <stp>600275.SH</stp>
        <stp>2019</stp>
        <stp>2019/11/27</stp>
        <tr r="N2419" s="3"/>
      </tp>
      <tp>
        <v>5285240370.3703709</v>
        <stp/>
        <stp>EM_S_EST_NETPROFIT</stp>
        <stp>3</stp>
        <stp>600276.SH</stp>
        <stp>2019</stp>
        <stp>2019/11/27</stp>
        <tr r="N2420" s="3"/>
        <tr r="N2420" s="3"/>
      </tp>
      <tp>
        <v>980500000</v>
        <stp/>
        <stp>EM_S_EST_NETPROFIT</stp>
        <stp>3</stp>
        <stp>600277.SH</stp>
        <stp>2019</stp>
        <stp>2019/11/27</stp>
        <tr r="N2421" s="3"/>
        <tr r="N2421" s="3"/>
      </tp>
      <tp>
        <v>1889382000</v>
        <stp/>
        <stp>EM_S_EST_NETPROFIT</stp>
        <stp>3</stp>
        <stp>600271.SH</stp>
        <stp>2019</stp>
        <stp>2019/11/27</stp>
        <tr r="N2416" s="3"/>
        <tr r="N2416" s="3"/>
      </tp>
      <tp t="s">
        <v>--</v>
        <stp/>
        <stp>EM_S_EST_NETPROFIT</stp>
        <stp>3</stp>
        <stp>600272.SH</stp>
        <stp>2019</stp>
        <stp>2019/11/27</stp>
        <tr r="N2417" s="3"/>
      </tp>
      <tp>
        <v>1276333333.3333333</v>
        <stp/>
        <stp>EM_S_EST_NETPROFIT</stp>
        <stp>3</stp>
        <stp>600273.SH</stp>
        <stp>2019</stp>
        <stp>2019/11/27</stp>
        <tr r="N2418" s="3"/>
        <tr r="N2418" s="3"/>
      </tp>
      <tp t="s">
        <v>--</v>
        <stp/>
        <stp>EM_S_EST_NETPROFIT</stp>
        <stp>3</stp>
        <stp>600278.SH</stp>
        <stp>2019</stp>
        <stp>2019/11/27</stp>
        <tr r="N2422" s="3"/>
      </tp>
      <tp t="s">
        <v>--</v>
        <stp/>
        <stp>EM_S_EST_NETPROFIT</stp>
        <stp>3</stp>
        <stp>600279.SH</stp>
        <stp>2019</stp>
        <stp>2019/11/27</stp>
        <tr r="N2423" s="3"/>
      </tp>
      <tp t="s">
        <v>--</v>
        <stp/>
        <stp>EM_S_EST_NETPROFIT</stp>
        <stp>3</stp>
        <stp>600246.SH</stp>
        <stp>2019</stp>
        <stp>2019/11/27</stp>
        <tr r="N2396" s="3"/>
      </tp>
      <tp t="s">
        <v>--</v>
        <stp/>
        <stp>EM_S_EST_NETPROFIT</stp>
        <stp>3</stp>
        <stp>600247.SH</stp>
        <stp>2019</stp>
        <stp>2019/11/27</stp>
        <tr r="N2397" s="3"/>
      </tp>
      <tp t="s">
        <v>--</v>
        <stp/>
        <stp>EM_S_EST_NETPROFIT</stp>
        <stp>3</stp>
        <stp>600240.SH</stp>
        <stp>2019</stp>
        <stp>2019/11/27</stp>
        <tr r="N2392" s="3"/>
      </tp>
      <tp t="s">
        <v>--</v>
        <stp/>
        <stp>EM_S_EST_NETPROFIT</stp>
        <stp>3</stp>
        <stp>600241.SH</stp>
        <stp>2019</stp>
        <stp>2019/11/27</stp>
        <tr r="N2393" s="3"/>
      </tp>
      <tp t="s">
        <v>--</v>
        <stp/>
        <stp>EM_S_EST_NETPROFIT</stp>
        <stp>3</stp>
        <stp>600242.SH</stp>
        <stp>2019</stp>
        <stp>2019/11/27</stp>
        <tr r="N2394" s="3"/>
      </tp>
      <tp t="s">
        <v>--</v>
        <stp/>
        <stp>EM_S_EST_NETPROFIT</stp>
        <stp>3</stp>
        <stp>600243.SH</stp>
        <stp>2019</stp>
        <stp>2019/11/27</stp>
        <tr r="N2395" s="3"/>
      </tp>
      <tp t="s">
        <v>--</v>
        <stp/>
        <stp>EM_S_EST_NETPROFIT</stp>
        <stp>3</stp>
        <stp>600248.SH</stp>
        <stp>2019</stp>
        <stp>2019/11/27</stp>
        <tr r="N2398" s="3"/>
      </tp>
      <tp t="s">
        <v>--</v>
        <stp/>
        <stp>EM_S_EST_NETPROFIT</stp>
        <stp>3</stp>
        <stp>600249.SH</stp>
        <stp>2019</stp>
        <stp>2019/11/27</stp>
        <tr r="N2399" s="3"/>
      </tp>
      <tp t="s">
        <v>--</v>
        <stp/>
        <stp>EM_S_EST_NETPROFIT</stp>
        <stp>3</stp>
        <stp>600255.SH</stp>
        <stp>2019</stp>
        <stp>2019/11/27</stp>
        <tr r="N2403" s="3"/>
      </tp>
      <tp>
        <v>1839824000</v>
        <stp/>
        <stp>EM_S_EST_NETPROFIT</stp>
        <stp>3</stp>
        <stp>600256.SH</stp>
        <stp>2019</stp>
        <stp>2019/11/27</stp>
        <tr r="N2404" s="3"/>
        <tr r="N2404" s="3"/>
      </tp>
      <tp t="s">
        <v>--</v>
        <stp/>
        <stp>EM_S_EST_NETPROFIT</stp>
        <stp>3</stp>
        <stp>600257.SH</stp>
        <stp>2019</stp>
        <stp>2019/11/27</stp>
        <tr r="N2405" s="3"/>
      </tp>
      <tp t="s">
        <v>--</v>
        <stp/>
        <stp>EM_S_EST_NETPROFIT</stp>
        <stp>3</stp>
        <stp>600250.SH</stp>
        <stp>2019</stp>
        <stp>2019/11/27</stp>
        <tr r="N2400" s="3"/>
      </tp>
      <tp t="s">
        <v>--</v>
        <stp/>
        <stp>EM_S_EST_NETPROFIT</stp>
        <stp>3</stp>
        <stp>600251.SH</stp>
        <stp>2019</stp>
        <stp>2019/11/27</stp>
        <tr r="N2401" s="3"/>
      </tp>
      <tp t="s">
        <v>--</v>
        <stp/>
        <stp>EM_S_EST_NETPROFIT</stp>
        <stp>3</stp>
        <stp>600252.SH</stp>
        <stp>2019</stp>
        <stp>2019/11/27</stp>
        <tr r="N2402" s="3"/>
      </tp>
      <tp>
        <v>856894800</v>
        <stp/>
        <stp>EM_S_EST_NETPROFIT</stp>
        <stp>3</stp>
        <stp>600258.SH</stp>
        <stp>2019</stp>
        <stp>2019/11/27</stp>
        <tr r="N2406" s="3"/>
        <tr r="N2406" s="3"/>
      </tp>
      <tp>
        <v>114000000</v>
        <stp/>
        <stp>EM_S_EST_NETPROFIT</stp>
        <stp>3</stp>
        <stp>600259.SH</stp>
        <stp>2019</stp>
        <stp>2019/11/27</stp>
        <tr r="N2407" s="3"/>
        <tr r="N2407" s="3"/>
      </tp>
      <tp>
        <v>525000000</v>
        <stp/>
        <stp>EM_S_EST_NETPROFIT</stp>
        <stp>3</stp>
        <stp>600284.SH</stp>
        <stp>2019</stp>
        <stp>2019/11/27</stp>
        <tr r="N2428" s="3"/>
        <tr r="N2428" s="3"/>
      </tp>
      <tp>
        <v>301110000</v>
        <stp/>
        <stp>EM_S_EST_NETPROFIT</stp>
        <stp>3</stp>
        <stp>600285.SH</stp>
        <stp>2019</stp>
        <stp>2019/11/27</stp>
        <tr r="N2429" s="3"/>
        <tr r="N2429" s="3"/>
      </tp>
      <tp>
        <v>223000000</v>
        <stp/>
        <stp>EM_S_EST_NETPROFIT</stp>
        <stp>3</stp>
        <stp>600287.SH</stp>
        <stp>2019</stp>
        <stp>2019/11/27</stp>
        <tr r="N2430" s="3"/>
        <tr r="N2430" s="3"/>
      </tp>
      <tp t="s">
        <v>--</v>
        <stp/>
        <stp>EM_S_EST_NETPROFIT</stp>
        <stp>3</stp>
        <stp>600280.SH</stp>
        <stp>2019</stp>
        <stp>2019/11/27</stp>
        <tr r="N2424" s="3"/>
      </tp>
      <tp t="s">
        <v>--</v>
        <stp/>
        <stp>EM_S_EST_NETPROFIT</stp>
        <stp>3</stp>
        <stp>600281.SH</stp>
        <stp>2019</stp>
        <stp>2019/11/27</stp>
        <tr r="N2425" s="3"/>
      </tp>
      <tp>
        <v>3385097272.7272725</v>
        <stp/>
        <stp>EM_S_EST_NETPROFIT</stp>
        <stp>3</stp>
        <stp>600282.SH</stp>
        <stp>2019</stp>
        <stp>2019/11/27</stp>
        <tr r="N2426" s="3"/>
        <tr r="N2426" s="3"/>
      </tp>
      <tp t="s">
        <v>--</v>
        <stp/>
        <stp>EM_S_EST_NETPROFIT</stp>
        <stp>3</stp>
        <stp>600283.SH</stp>
        <stp>2019</stp>
        <stp>2019/11/27</stp>
        <tr r="N2427" s="3"/>
      </tp>
      <tp t="s">
        <v>--</v>
        <stp/>
        <stp>EM_S_EST_NETPROFIT</stp>
        <stp>3</stp>
        <stp>600288.SH</stp>
        <stp>2019</stp>
        <stp>2019/11/27</stp>
        <tr r="N2431" s="3"/>
      </tp>
      <tp t="s">
        <v>--</v>
        <stp/>
        <stp>EM_S_EST_NETPROFIT</stp>
        <stp>3</stp>
        <stp>600289.SH</stp>
        <stp>2019</stp>
        <stp>2019/11/27</stp>
        <tr r="N2432" s="3"/>
      </tp>
      <tp>
        <v>1487000000</v>
        <stp/>
        <stp>EM_S_EST_NETPROFIT</stp>
        <stp>3</stp>
        <stp>600295.SH</stp>
        <stp>2019</stp>
        <stp>2019/11/27</stp>
        <tr r="N2437" s="3"/>
        <tr r="N2437" s="3"/>
      </tp>
      <tp>
        <v>3223662000</v>
        <stp/>
        <stp>EM_S_EST_NETPROFIT</stp>
        <stp>3</stp>
        <stp>600297.SH</stp>
        <stp>2019</stp>
        <stp>2019/11/27</stp>
        <tr r="N2438" s="3"/>
        <tr r="N2438" s="3"/>
      </tp>
      <tp t="s">
        <v>--</v>
        <stp/>
        <stp>EM_S_EST_NETPROFIT</stp>
        <stp>3</stp>
        <stp>600290.SH</stp>
        <stp>2019</stp>
        <stp>2019/11/27</stp>
        <tr r="N2433" s="3"/>
      </tp>
      <tp t="s">
        <v>--</v>
        <stp/>
        <stp>EM_S_EST_NETPROFIT</stp>
        <stp>3</stp>
        <stp>600291.SH</stp>
        <stp>2019</stp>
        <stp>2019/11/27</stp>
        <tr r="N2434" s="3"/>
      </tp>
      <tp>
        <v>139000000</v>
        <stp/>
        <stp>EM_S_EST_NETPROFIT</stp>
        <stp>3</stp>
        <stp>600292.SH</stp>
        <stp>2019</stp>
        <stp>2019/11/27</stp>
        <tr r="N2435" s="3"/>
        <tr r="N2435" s="3"/>
      </tp>
      <tp t="s">
        <v>--</v>
        <stp/>
        <stp>EM_S_EST_NETPROFIT</stp>
        <stp>3</stp>
        <stp>600293.SH</stp>
        <stp>2019</stp>
        <stp>2019/11/27</stp>
        <tr r="N2436" s="3"/>
      </tp>
      <tp>
        <v>927517500</v>
        <stp/>
        <stp>EM_S_EST_NETPROFIT</stp>
        <stp>3</stp>
        <stp>600298.SH</stp>
        <stp>2019</stp>
        <stp>2019/11/27</stp>
        <tr r="N2439" s="3"/>
        <tr r="N2439" s="3"/>
      </tp>
      <tp>
        <v>1122084444.4444444</v>
        <stp/>
        <stp>EM_S_EST_NETPROFIT</stp>
        <stp>3</stp>
        <stp>600299.SH</stp>
        <stp>2019</stp>
        <stp>2019/11/27</stp>
        <tr r="N2440" s="3"/>
        <tr r="N2440" s="3"/>
      </tp>
      <tp t="s">
        <v>--</v>
        <stp/>
        <stp>EM_S_EST_NETPROFIT</stp>
        <stp>3</stp>
        <stp>300254.SZ</stp>
        <stp>2019</stp>
        <stp>2019/11/27</stp>
        <tr r="N1654" s="3"/>
      </tp>
      <tp t="s">
        <v>--</v>
        <stp/>
        <stp>EM_S_EST_NETPROFIT</stp>
        <stp>3</stp>
        <stp>300255.SZ</stp>
        <stp>2019</stp>
        <stp>2019/11/27</stp>
        <tr r="N1655" s="3"/>
      </tp>
      <tp t="s">
        <v>--</v>
        <stp/>
        <stp>EM_S_EST_NETPROFIT</stp>
        <stp>3</stp>
        <stp>300256.SZ</stp>
        <stp>2019</stp>
        <stp>2019/11/27</stp>
        <tr r="N1656" s="3"/>
      </tp>
      <tp>
        <v>125000000</v>
        <stp/>
        <stp>EM_S_EST_NETPROFIT</stp>
        <stp>3</stp>
        <stp>300257.SZ</stp>
        <stp>2019</stp>
        <stp>2019/11/27</stp>
        <tr r="N1657" s="3"/>
        <tr r="N1657" s="3"/>
      </tp>
      <tp t="s">
        <v>--</v>
        <stp/>
        <stp>EM_S_EST_NETPROFIT</stp>
        <stp>3</stp>
        <stp>300250.SZ</stp>
        <stp>2019</stp>
        <stp>2019/11/27</stp>
        <tr r="N1650" s="3"/>
      </tp>
      <tp>
        <v>1092293333.3333335</v>
        <stp/>
        <stp>EM_S_EST_NETPROFIT</stp>
        <stp>3</stp>
        <stp>300251.SZ</stp>
        <stp>2019</stp>
        <stp>2019/11/27</stp>
        <tr r="N1651" s="3"/>
        <tr r="N1651" s="3"/>
      </tp>
      <tp t="s">
        <v>--</v>
        <stp/>
        <stp>EM_S_EST_NETPROFIT</stp>
        <stp>3</stp>
        <stp>300252.SZ</stp>
        <stp>2019</stp>
        <stp>2019/11/27</stp>
        <tr r="N1652" s="3"/>
      </tp>
      <tp>
        <v>415042000</v>
        <stp/>
        <stp>EM_S_EST_NETPROFIT</stp>
        <stp>3</stp>
        <stp>300253.SZ</stp>
        <stp>2019</stp>
        <stp>2019/11/27</stp>
        <tr r="N1653" s="3"/>
        <tr r="N1653" s="3"/>
      </tp>
      <tp>
        <v>241363850</v>
        <stp/>
        <stp>EM_S_EST_NETPROFIT</stp>
        <stp>3</stp>
        <stp>300258.SZ</stp>
        <stp>2019</stp>
        <stp>2019/11/27</stp>
        <tr r="N1658" s="3"/>
        <tr r="N1658" s="3"/>
      </tp>
      <tp>
        <v>221310000</v>
        <stp/>
        <stp>EM_S_EST_NETPROFIT</stp>
        <stp>3</stp>
        <stp>300259.SZ</stp>
        <stp>2019</stp>
        <stp>2019/11/27</stp>
        <tr r="N1659" s="3"/>
        <tr r="N1659" s="3"/>
      </tp>
      <tp>
        <v>486176363.63636363</v>
        <stp/>
        <stp>EM_S_EST_NETPROFIT</stp>
        <stp>3</stp>
        <stp>300244.SZ</stp>
        <stp>2019</stp>
        <stp>2019/11/27</stp>
        <tr r="N1644" s="3"/>
        <tr r="N1644" s="3"/>
      </tp>
      <tp t="s">
        <v>--</v>
        <stp/>
        <stp>EM_S_EST_NETPROFIT</stp>
        <stp>3</stp>
        <stp>300245.SZ</stp>
        <stp>2019</stp>
        <stp>2019/11/27</stp>
        <tr r="N1645" s="3"/>
      </tp>
      <tp t="s">
        <v>--</v>
        <stp/>
        <stp>EM_S_EST_NETPROFIT</stp>
        <stp>3</stp>
        <stp>300246.SZ</stp>
        <stp>2019</stp>
        <stp>2019/11/27</stp>
        <tr r="N1646" s="3"/>
      </tp>
      <tp t="s">
        <v>--</v>
        <stp/>
        <stp>EM_S_EST_NETPROFIT</stp>
        <stp>3</stp>
        <stp>300247.SZ</stp>
        <stp>2019</stp>
        <stp>2019/11/27</stp>
        <tr r="N1647" s="3"/>
      </tp>
      <tp t="s">
        <v>--</v>
        <stp/>
        <stp>EM_S_EST_NETPROFIT</stp>
        <stp>3</stp>
        <stp>300240.SZ</stp>
        <stp>2019</stp>
        <stp>2019/11/27</stp>
        <tr r="N1640" s="3"/>
      </tp>
      <tp>
        <v>212000000</v>
        <stp/>
        <stp>EM_S_EST_NETPROFIT</stp>
        <stp>3</stp>
        <stp>300241.SZ</stp>
        <stp>2019</stp>
        <stp>2019/11/27</stp>
        <tr r="N1641" s="3"/>
        <tr r="N1641" s="3"/>
      </tp>
      <tp t="s">
        <v>--</v>
        <stp/>
        <stp>EM_S_EST_NETPROFIT</stp>
        <stp>3</stp>
        <stp>300242.SZ</stp>
        <stp>2019</stp>
        <stp>2019/11/27</stp>
        <tr r="N1642" s="3"/>
      </tp>
      <tp>
        <v>79000000</v>
        <stp/>
        <stp>EM_S_EST_NETPROFIT</stp>
        <stp>3</stp>
        <stp>300243.SZ</stp>
        <stp>2019</stp>
        <stp>2019/11/27</stp>
        <tr r="N1643" s="3"/>
        <tr r="N1643" s="3"/>
      </tp>
      <tp>
        <v>138453333.33333331</v>
        <stp/>
        <stp>EM_S_EST_NETPROFIT</stp>
        <stp>3</stp>
        <stp>300248.SZ</stp>
        <stp>2019</stp>
        <stp>2019/11/27</stp>
        <tr r="N1648" s="3"/>
        <tr r="N1648" s="3"/>
      </tp>
      <tp t="s">
        <v>--</v>
        <stp/>
        <stp>EM_S_EST_NETPROFIT</stp>
        <stp>3</stp>
        <stp>300249.SZ</stp>
        <stp>2019</stp>
        <stp>2019/11/27</stp>
        <tr r="N1649" s="3"/>
      </tp>
      <tp>
        <v>983211666.66666675</v>
        <stp/>
        <stp>EM_S_EST_NETPROFIT</stp>
        <stp>3</stp>
        <stp>300274.SZ</stp>
        <stp>2019</stp>
        <stp>2019/11/27</stp>
        <tr r="N1674" s="3"/>
        <tr r="N1674" s="3"/>
      </tp>
      <tp t="s">
        <v>--</v>
        <stp/>
        <stp>EM_S_EST_NETPROFIT</stp>
        <stp>3</stp>
        <stp>300275.SZ</stp>
        <stp>2019</stp>
        <stp>2019/11/27</stp>
        <tr r="N1675" s="3"/>
      </tp>
      <tp>
        <v>334580000</v>
        <stp/>
        <stp>EM_S_EST_NETPROFIT</stp>
        <stp>3</stp>
        <stp>300276.SZ</stp>
        <stp>2019</stp>
        <stp>2019/11/27</stp>
        <tr r="N1676" s="3"/>
        <tr r="N1676" s="3"/>
      </tp>
      <tp t="s">
        <v>--</v>
        <stp/>
        <stp>EM_S_EST_NETPROFIT</stp>
        <stp>3</stp>
        <stp>300277.SZ</stp>
        <stp>2019</stp>
        <stp>2019/11/27</stp>
        <tr r="N1677" s="3"/>
      </tp>
      <tp t="s">
        <v>--</v>
        <stp/>
        <stp>EM_S_EST_NETPROFIT</stp>
        <stp>3</stp>
        <stp>300270.SZ</stp>
        <stp>2019</stp>
        <stp>2019/11/27</stp>
        <tr r="N1670" s="3"/>
      </tp>
      <tp>
        <v>610237142.85714293</v>
        <stp/>
        <stp>EM_S_EST_NETPROFIT</stp>
        <stp>3</stp>
        <stp>300271.SZ</stp>
        <stp>2019</stp>
        <stp>2019/11/27</stp>
        <tr r="N1671" s="3"/>
        <tr r="N1671" s="3"/>
      </tp>
      <tp>
        <v>114000000</v>
        <stp/>
        <stp>EM_S_EST_NETPROFIT</stp>
        <stp>3</stp>
        <stp>300272.SZ</stp>
        <stp>2019</stp>
        <stp>2019/11/27</stp>
        <tr r="N1672" s="3"/>
        <tr r="N1672" s="3"/>
      </tp>
      <tp t="s">
        <v>--</v>
        <stp/>
        <stp>EM_S_EST_NETPROFIT</stp>
        <stp>3</stp>
        <stp>300273.SZ</stp>
        <stp>2019</stp>
        <stp>2019/11/27</stp>
        <tr r="N1673" s="3"/>
      </tp>
      <tp t="s">
        <v>--</v>
        <stp/>
        <stp>EM_S_EST_NETPROFIT</stp>
        <stp>3</stp>
        <stp>300278.SZ</stp>
        <stp>2019</stp>
        <stp>2019/11/27</stp>
        <tr r="N1678" s="3"/>
      </tp>
      <tp t="s">
        <v>--</v>
        <stp/>
        <stp>EM_S_EST_NETPROFIT</stp>
        <stp>3</stp>
        <stp>300279.SZ</stp>
        <stp>2019</stp>
        <stp>2019/11/27</stp>
        <tr r="N1679" s="3"/>
      </tp>
      <tp t="s">
        <v>--</v>
        <stp/>
        <stp>EM_S_EST_NETPROFIT</stp>
        <stp>3</stp>
        <stp>300264.SZ</stp>
        <stp>2019</stp>
        <stp>2019/11/27</stp>
        <tr r="N1664" s="3"/>
      </tp>
      <tp t="s">
        <v>--</v>
        <stp/>
        <stp>EM_S_EST_NETPROFIT</stp>
        <stp>3</stp>
        <stp>300265.SZ</stp>
        <stp>2019</stp>
        <stp>2019/11/27</stp>
        <tr r="N1665" s="3"/>
      </tp>
      <tp>
        <v>97000000</v>
        <stp/>
        <stp>EM_S_EST_NETPROFIT</stp>
        <stp>3</stp>
        <stp>300266.SZ</stp>
        <stp>2019</stp>
        <stp>2019/11/27</stp>
        <tr r="N1666" s="3"/>
        <tr r="N1666" s="3"/>
      </tp>
      <tp t="s">
        <v>--</v>
        <stp/>
        <stp>EM_S_EST_NETPROFIT</stp>
        <stp>3</stp>
        <stp>300267.SZ</stp>
        <stp>2019</stp>
        <stp>2019/11/27</stp>
        <tr r="N1667" s="3"/>
      </tp>
      <tp>
        <v>73000000</v>
        <stp/>
        <stp>EM_S_EST_NETPROFIT</stp>
        <stp>3</stp>
        <stp>300260.SZ</stp>
        <stp>2019</stp>
        <stp>2019/11/27</stp>
        <tr r="N1660" s="3"/>
        <tr r="N1660" s="3"/>
      </tp>
      <tp>
        <v>161400000</v>
        <stp/>
        <stp>EM_S_EST_NETPROFIT</stp>
        <stp>3</stp>
        <stp>300261.SZ</stp>
        <stp>2019</stp>
        <stp>2019/11/27</stp>
        <tr r="N1661" s="3"/>
        <tr r="N1661" s="3"/>
      </tp>
      <tp t="s">
        <v>--</v>
        <stp/>
        <stp>EM_S_EST_NETPROFIT</stp>
        <stp>3</stp>
        <stp>300262.SZ</stp>
        <stp>2019</stp>
        <stp>2019/11/27</stp>
        <tr r="N1662" s="3"/>
      </tp>
      <tp>
        <v>216045000</v>
        <stp/>
        <stp>EM_S_EST_NETPROFIT</stp>
        <stp>3</stp>
        <stp>300263.SZ</stp>
        <stp>2019</stp>
        <stp>2019/11/27</stp>
        <tr r="N1663" s="3"/>
        <tr r="N1663" s="3"/>
      </tp>
      <tp t="s">
        <v>--</v>
        <stp/>
        <stp>EM_S_EST_NETPROFIT</stp>
        <stp>3</stp>
        <stp>300268.SZ</stp>
        <stp>2019</stp>
        <stp>2019/11/27</stp>
        <tr r="N1668" s="3"/>
      </tp>
      <tp t="s">
        <v>--</v>
        <stp/>
        <stp>EM_S_EST_NETPROFIT</stp>
        <stp>3</stp>
        <stp>300269.SZ</stp>
        <stp>2019</stp>
        <stp>2019/11/27</stp>
        <tr r="N1669" s="3"/>
      </tp>
      <tp>
        <v>179122857.14285713</v>
        <stp/>
        <stp>EM_S_EST_NETPROFIT</stp>
        <stp>3</stp>
        <stp>300214.SZ</stp>
        <stp>2019</stp>
        <stp>2019/11/27</stp>
        <tr r="N1614" s="3"/>
        <tr r="N1614" s="3"/>
      </tp>
      <tp>
        <v>166783333.33333334</v>
        <stp/>
        <stp>EM_S_EST_NETPROFIT</stp>
        <stp>3</stp>
        <stp>300215.SZ</stp>
        <stp>2019</stp>
        <stp>2019/11/27</stp>
        <tr r="N1615" s="3"/>
        <tr r="N1615" s="3"/>
      </tp>
      <tp t="s">
        <v>--</v>
        <stp/>
        <stp>EM_S_EST_NETPROFIT</stp>
        <stp>3</stp>
        <stp>300216.SZ</stp>
        <stp>2019</stp>
        <stp>2019/11/27</stp>
        <tr r="N1616" s="3"/>
      </tp>
      <tp t="s">
        <v>--</v>
        <stp/>
        <stp>EM_S_EST_NETPROFIT</stp>
        <stp>3</stp>
        <stp>300217.SZ</stp>
        <stp>2019</stp>
        <stp>2019/11/27</stp>
        <tr r="N1617" s="3"/>
      </tp>
      <tp t="s">
        <v>--</v>
        <stp/>
        <stp>EM_S_EST_NETPROFIT</stp>
        <stp>3</stp>
        <stp>300210.SZ</stp>
        <stp>2019</stp>
        <stp>2019/11/27</stp>
        <tr r="N1610" s="3"/>
      </tp>
      <tp t="s">
        <v>--</v>
        <stp/>
        <stp>EM_S_EST_NETPROFIT</stp>
        <stp>3</stp>
        <stp>300211.SZ</stp>
        <stp>2019</stp>
        <stp>2019/11/27</stp>
        <tr r="N1611" s="3"/>
      </tp>
      <tp>
        <v>449205000</v>
        <stp/>
        <stp>EM_S_EST_NETPROFIT</stp>
        <stp>3</stp>
        <stp>300212.SZ</stp>
        <stp>2019</stp>
        <stp>2019/11/27</stp>
        <tr r="N1612" s="3"/>
        <tr r="N1612" s="3"/>
      </tp>
      <tp t="s">
        <v>--</v>
        <stp/>
        <stp>EM_S_EST_NETPROFIT</stp>
        <stp>3</stp>
        <stp>300213.SZ</stp>
        <stp>2019</stp>
        <stp>2019/11/27</stp>
        <tr r="N1613" s="3"/>
      </tp>
      <tp>
        <v>69920000</v>
        <stp/>
        <stp>EM_S_EST_NETPROFIT</stp>
        <stp>3</stp>
        <stp>300218.SZ</stp>
        <stp>2019</stp>
        <stp>2019/11/27</stp>
        <tr r="N1618" s="3"/>
        <tr r="N1618" s="3"/>
      </tp>
      <tp t="s">
        <v>--</v>
        <stp/>
        <stp>EM_S_EST_NETPROFIT</stp>
        <stp>3</stp>
        <stp>300219.SZ</stp>
        <stp>2019</stp>
        <stp>2019/11/27</stp>
        <tr r="N1619" s="3"/>
      </tp>
      <tp t="s">
        <v>--</v>
        <stp/>
        <stp>EM_S_EST_NETPROFIT</stp>
        <stp>3</stp>
        <stp>300204.SZ</stp>
        <stp>2019</stp>
        <stp>2019/11/27</stp>
        <tr r="N1604" s="3"/>
      </tp>
      <tp t="s">
        <v>--</v>
        <stp/>
        <stp>EM_S_EST_NETPROFIT</stp>
        <stp>3</stp>
        <stp>300205.SZ</stp>
        <stp>2019</stp>
        <stp>2019/11/27</stp>
        <tr r="N1605" s="3"/>
      </tp>
      <tp>
        <v>164350000</v>
        <stp/>
        <stp>EM_S_EST_NETPROFIT</stp>
        <stp>3</stp>
        <stp>300206.SZ</stp>
        <stp>2019</stp>
        <stp>2019/11/27</stp>
        <tr r="N1606" s="3"/>
        <tr r="N1606" s="3"/>
      </tp>
      <tp>
        <v>867598666.66666663</v>
        <stp/>
        <stp>EM_S_EST_NETPROFIT</stp>
        <stp>3</stp>
        <stp>300207.SZ</stp>
        <stp>2019</stp>
        <stp>2019/11/27</stp>
        <tr r="N1607" s="3"/>
        <tr r="N1607" s="3"/>
      </tp>
      <tp>
        <v>188323333.33333334</v>
        <stp/>
        <stp>EM_S_EST_NETPROFIT</stp>
        <stp>3</stp>
        <stp>300200.SZ</stp>
        <stp>2019</stp>
        <stp>2019/11/27</stp>
        <tr r="N1600" s="3"/>
        <tr r="N1600" s="3"/>
      </tp>
      <tp t="s">
        <v>--</v>
        <stp/>
        <stp>EM_S_EST_NETPROFIT</stp>
        <stp>3</stp>
        <stp>300201.SZ</stp>
        <stp>2019</stp>
        <stp>2019/11/27</stp>
        <tr r="N1601" s="3"/>
      </tp>
      <tp t="s">
        <v>--</v>
        <stp/>
        <stp>EM_S_EST_NETPROFIT</stp>
        <stp>3</stp>
        <stp>300202.SZ</stp>
        <stp>2019</stp>
        <stp>2019/11/27</stp>
        <tr r="N1602" s="3"/>
      </tp>
      <tp>
        <v>673983000</v>
        <stp/>
        <stp>EM_S_EST_NETPROFIT</stp>
        <stp>3</stp>
        <stp>300203.SZ</stp>
        <stp>2019</stp>
        <stp>2019/11/27</stp>
        <tr r="N1603" s="3"/>
        <tr r="N1603" s="3"/>
      </tp>
      <tp t="s">
        <v>--</v>
        <stp/>
        <stp>EM_S_EST_NETPROFIT</stp>
        <stp>3</stp>
        <stp>300208.SZ</stp>
        <stp>2019</stp>
        <stp>2019/11/27</stp>
        <tr r="N1608" s="3"/>
      </tp>
      <tp t="s">
        <v>--</v>
        <stp/>
        <stp>EM_S_EST_NETPROFIT</stp>
        <stp>3</stp>
        <stp>300209.SZ</stp>
        <stp>2019</stp>
        <stp>2019/11/27</stp>
        <tr r="N1609" s="3"/>
      </tp>
      <tp>
        <v>142983333.33333331</v>
        <stp/>
        <stp>EM_S_EST_NETPROFIT</stp>
        <stp>3</stp>
        <stp>300234.SZ</stp>
        <stp>2019</stp>
        <stp>2019/11/27</stp>
        <tr r="N1634" s="3"/>
        <tr r="N1634" s="3"/>
      </tp>
      <tp t="s">
        <v>--</v>
        <stp/>
        <stp>EM_S_EST_NETPROFIT</stp>
        <stp>3</stp>
        <stp>300235.SZ</stp>
        <stp>2019</stp>
        <stp>2019/11/27</stp>
        <tr r="N1635" s="3"/>
      </tp>
      <tp>
        <v>300000000</v>
        <stp/>
        <stp>EM_S_EST_NETPROFIT</stp>
        <stp>3</stp>
        <stp>300236.SZ</stp>
        <stp>2019</stp>
        <stp>2019/11/27</stp>
        <tr r="N1636" s="3"/>
        <tr r="N1636" s="3"/>
      </tp>
      <tp t="s">
        <v>--</v>
        <stp/>
        <stp>EM_S_EST_NETPROFIT</stp>
        <stp>3</stp>
        <stp>300237.SZ</stp>
        <stp>2019</stp>
        <stp>2019/11/27</stp>
        <tr r="N1637" s="3"/>
      </tp>
      <tp t="s">
        <v>--</v>
        <stp/>
        <stp>EM_S_EST_NETPROFIT</stp>
        <stp>3</stp>
        <stp>300230.SZ</stp>
        <stp>2019</stp>
        <stp>2019/11/27</stp>
        <tr r="N1630" s="3"/>
      </tp>
      <tp t="s">
        <v>--</v>
        <stp/>
        <stp>EM_S_EST_NETPROFIT</stp>
        <stp>3</stp>
        <stp>300231.SZ</stp>
        <stp>2019</stp>
        <stp>2019/11/27</stp>
        <tr r="N1631" s="3"/>
      </tp>
      <tp>
        <v>553185833.33333337</v>
        <stp/>
        <stp>EM_S_EST_NETPROFIT</stp>
        <stp>3</stp>
        <stp>300232.SZ</stp>
        <stp>2019</stp>
        <stp>2019/11/27</stp>
        <tr r="N1632" s="3"/>
        <tr r="N1632" s="3"/>
      </tp>
      <tp>
        <v>554125000</v>
        <stp/>
        <stp>EM_S_EST_NETPROFIT</stp>
        <stp>3</stp>
        <stp>300233.SZ</stp>
        <stp>2019</stp>
        <stp>2019/11/27</stp>
        <tr r="N1633" s="3"/>
        <tr r="N1633" s="3"/>
      </tp>
      <tp t="s">
        <v>--</v>
        <stp/>
        <stp>EM_S_EST_NETPROFIT</stp>
        <stp>3</stp>
        <stp>300238.SZ</stp>
        <stp>2019</stp>
        <stp>2019/11/27</stp>
        <tr r="N1638" s="3"/>
      </tp>
      <tp t="s">
        <v>--</v>
        <stp/>
        <stp>EM_S_EST_NETPROFIT</stp>
        <stp>3</stp>
        <stp>300239.SZ</stp>
        <stp>2019</stp>
        <stp>2019/11/27</stp>
        <tr r="N1639" s="3"/>
      </tp>
      <tp>
        <v>128125000</v>
        <stp/>
        <stp>EM_S_EST_NETPROFIT</stp>
        <stp>3</stp>
        <stp>300224.SZ</stp>
        <stp>2019</stp>
        <stp>2019/11/27</stp>
        <tr r="N1624" s="3"/>
        <tr r="N1624" s="3"/>
      </tp>
      <tp t="s">
        <v>--</v>
        <stp/>
        <stp>EM_S_EST_NETPROFIT</stp>
        <stp>3</stp>
        <stp>300225.SZ</stp>
        <stp>2019</stp>
        <stp>2019/11/27</stp>
        <tr r="N1625" s="3"/>
      </tp>
      <tp>
        <v>197970000</v>
        <stp/>
        <stp>EM_S_EST_NETPROFIT</stp>
        <stp>3</stp>
        <stp>300226.SZ</stp>
        <stp>2019</stp>
        <stp>2019/11/27</stp>
        <tr r="N1626" s="3"/>
        <tr r="N1626" s="3"/>
      </tp>
      <tp t="s">
        <v>--</v>
        <stp/>
        <stp>EM_S_EST_NETPROFIT</stp>
        <stp>3</stp>
        <stp>300227.SZ</stp>
        <stp>2019</stp>
        <stp>2019/11/27</stp>
        <tr r="N1627" s="3"/>
      </tp>
      <tp t="s">
        <v>--</v>
        <stp/>
        <stp>EM_S_EST_NETPROFIT</stp>
        <stp>3</stp>
        <stp>300220.SZ</stp>
        <stp>2019</stp>
        <stp>2019/11/27</stp>
        <tr r="N1620" s="3"/>
      </tp>
      <tp t="s">
        <v>--</v>
        <stp/>
        <stp>EM_S_EST_NETPROFIT</stp>
        <stp>3</stp>
        <stp>300221.SZ</stp>
        <stp>2019</stp>
        <stp>2019/11/27</stp>
        <tr r="N1621" s="3"/>
      </tp>
      <tp t="s">
        <v>--</v>
        <stp/>
        <stp>EM_S_EST_NETPROFIT</stp>
        <stp>3</stp>
        <stp>300222.SZ</stp>
        <stp>2019</stp>
        <stp>2019/11/27</stp>
        <tr r="N1622" s="3"/>
      </tp>
      <tp>
        <v>77771666.666666672</v>
        <stp/>
        <stp>EM_S_EST_NETPROFIT</stp>
        <stp>3</stp>
        <stp>300223.SZ</stp>
        <stp>2019</stp>
        <stp>2019/11/27</stp>
        <tr r="N1623" s="3"/>
        <tr r="N1623" s="3"/>
      </tp>
      <tp t="s">
        <v>--</v>
        <stp/>
        <stp>EM_S_EST_NETPROFIT</stp>
        <stp>3</stp>
        <stp>300228.SZ</stp>
        <stp>2019</stp>
        <stp>2019/11/27</stp>
        <tr r="N1628" s="3"/>
      </tp>
      <tp>
        <v>185666666.66666666</v>
        <stp/>
        <stp>EM_S_EST_NETPROFIT</stp>
        <stp>3</stp>
        <stp>300229.SZ</stp>
        <stp>2019</stp>
        <stp>2019/11/27</stp>
        <tr r="N1629" s="3"/>
        <tr r="N1629" s="3"/>
      </tp>
      <tp>
        <v>535930000</v>
        <stp/>
        <stp>EM_S_EST_NETPROFIT</stp>
        <stp>3</stp>
        <stp>300294.SZ</stp>
        <stp>2019</stp>
        <stp>2019/11/27</stp>
        <tr r="N1694" s="3"/>
        <tr r="N1694" s="3"/>
      </tp>
      <tp t="s">
        <v>--</v>
        <stp/>
        <stp>EM_S_EST_NETPROFIT</stp>
        <stp>3</stp>
        <stp>300295.SZ</stp>
        <stp>2019</stp>
        <stp>2019/11/27</stp>
        <tr r="N1695" s="3"/>
      </tp>
      <tp>
        <v>1193317500</v>
        <stp/>
        <stp>EM_S_EST_NETPROFIT</stp>
        <stp>3</stp>
        <stp>300296.SZ</stp>
        <stp>2019</stp>
        <stp>2019/11/27</stp>
        <tr r="N1696" s="3"/>
        <tr r="N1696" s="3"/>
      </tp>
      <tp t="s">
        <v>--</v>
        <stp/>
        <stp>EM_S_EST_NETPROFIT</stp>
        <stp>3</stp>
        <stp>300297.SZ</stp>
        <stp>2019</stp>
        <stp>2019/11/27</stp>
        <tr r="N1697" s="3"/>
      </tp>
      <tp t="s">
        <v>--</v>
        <stp/>
        <stp>EM_S_EST_NETPROFIT</stp>
        <stp>3</stp>
        <stp>300290.SZ</stp>
        <stp>2019</stp>
        <stp>2019/11/27</stp>
        <tr r="N1690" s="3"/>
      </tp>
      <tp t="s">
        <v>--</v>
        <stp/>
        <stp>EM_S_EST_NETPROFIT</stp>
        <stp>3</stp>
        <stp>300291.SZ</stp>
        <stp>2019</stp>
        <stp>2019/11/27</stp>
        <tr r="N1691" s="3"/>
      </tp>
      <tp t="s">
        <v>--</v>
        <stp/>
        <stp>EM_S_EST_NETPROFIT</stp>
        <stp>3</stp>
        <stp>300292.SZ</stp>
        <stp>2019</stp>
        <stp>2019/11/27</stp>
        <tr r="N1692" s="3"/>
      </tp>
      <tp t="s">
        <v>--</v>
        <stp/>
        <stp>EM_S_EST_NETPROFIT</stp>
        <stp>3</stp>
        <stp>300293.SZ</stp>
        <stp>2019</stp>
        <stp>2019/11/27</stp>
        <tr r="N1693" s="3"/>
      </tp>
      <tp>
        <v>320390000</v>
        <stp/>
        <stp>EM_S_EST_NETPROFIT</stp>
        <stp>3</stp>
        <stp>300298.SZ</stp>
        <stp>2019</stp>
        <stp>2019/11/27</stp>
        <tr r="N1698" s="3"/>
        <tr r="N1698" s="3"/>
      </tp>
      <tp t="s">
        <v>--</v>
        <stp/>
        <stp>EM_S_EST_NETPROFIT</stp>
        <stp>3</stp>
        <stp>300299.SZ</stp>
        <stp>2019</stp>
        <stp>2019/11/27</stp>
        <tr r="N1699" s="3"/>
      </tp>
      <tp>
        <v>738558823.52941179</v>
        <stp/>
        <stp>EM_S_EST_NETPROFIT</stp>
        <stp>3</stp>
        <stp>300284.SZ</stp>
        <stp>2019</stp>
        <stp>2019/11/27</stp>
        <tr r="N1684" s="3"/>
        <tr r="N1684" s="3"/>
      </tp>
      <tp>
        <v>536813571.4285714</v>
        <stp/>
        <stp>EM_S_EST_NETPROFIT</stp>
        <stp>3</stp>
        <stp>300285.SZ</stp>
        <stp>2019</stp>
        <stp>2019/11/27</stp>
        <tr r="N1685" s="3"/>
        <tr r="N1685" s="3"/>
      </tp>
      <tp t="s">
        <v>--</v>
        <stp/>
        <stp>EM_S_EST_NETPROFIT</stp>
        <stp>3</stp>
        <stp>300286.SZ</stp>
        <stp>2019</stp>
        <stp>2019/11/27</stp>
        <tr r="N1686" s="3"/>
      </tp>
      <tp t="s">
        <v>--</v>
        <stp/>
        <stp>EM_S_EST_NETPROFIT</stp>
        <stp>3</stp>
        <stp>300287.SZ</stp>
        <stp>2019</stp>
        <stp>2019/11/27</stp>
        <tr r="N1687" s="3"/>
      </tp>
      <tp t="s">
        <v>--</v>
        <stp/>
        <stp>EM_S_EST_NETPROFIT</stp>
        <stp>3</stp>
        <stp>300280.SZ</stp>
        <stp>2019</stp>
        <stp>2019/11/27</stp>
        <tr r="N1680" s="3"/>
      </tp>
      <tp t="s">
        <v>--</v>
        <stp/>
        <stp>EM_S_EST_NETPROFIT</stp>
        <stp>3</stp>
        <stp>300281.SZ</stp>
        <stp>2019</stp>
        <stp>2019/11/27</stp>
        <tr r="N1681" s="3"/>
      </tp>
      <tp>
        <v>151500000</v>
        <stp/>
        <stp>EM_S_EST_NETPROFIT</stp>
        <stp>3</stp>
        <stp>300282.SZ</stp>
        <stp>2019</stp>
        <stp>2019/11/27</stp>
        <tr r="N1682" s="3"/>
        <tr r="N1682" s="3"/>
      </tp>
      <tp t="s">
        <v>--</v>
        <stp/>
        <stp>EM_S_EST_NETPROFIT</stp>
        <stp>3</stp>
        <stp>300283.SZ</stp>
        <stp>2019</stp>
        <stp>2019/11/27</stp>
        <tr r="N1683" s="3"/>
      </tp>
      <tp t="s">
        <v>--</v>
        <stp/>
        <stp>EM_S_EST_NETPROFIT</stp>
        <stp>3</stp>
        <stp>300288.SZ</stp>
        <stp>2019</stp>
        <stp>2019/11/27</stp>
        <tr r="N1688" s="3"/>
      </tp>
      <tp t="s">
        <v>--</v>
        <stp/>
        <stp>EM_S_EST_NETPROFIT</stp>
        <stp>3</stp>
        <stp>300289.SZ</stp>
        <stp>2019</stp>
        <stp>2019/11/27</stp>
        <tr r="N1689" s="3"/>
      </tp>
      <tp>
        <v>2966814444.4444447</v>
        <stp/>
        <stp>EM_S_EST_NETPROFIT</stp>
        <stp>3</stp>
        <stp>600325.SH</stp>
        <stp>2019</stp>
        <stp>2019/11/27</stp>
        <tr r="N2463" s="3"/>
        <tr r="N2463" s="3"/>
      </tp>
      <tp t="s">
        <v>--</v>
        <stp/>
        <stp>EM_S_EST_NETPROFIT</stp>
        <stp>3</stp>
        <stp>600326.SH</stp>
        <stp>2019</stp>
        <stp>2019/11/27</stp>
        <tr r="N2464" s="3"/>
      </tp>
      <tp>
        <v>283000000</v>
        <stp/>
        <stp>EM_S_EST_NETPROFIT</stp>
        <stp>3</stp>
        <stp>600327.SH</stp>
        <stp>2019</stp>
        <stp>2019/11/27</stp>
        <tr r="N2465" s="3"/>
        <tr r="N2465" s="3"/>
      </tp>
      <tp>
        <v>563400000</v>
        <stp/>
        <stp>EM_S_EST_NETPROFIT</stp>
        <stp>3</stp>
        <stp>600320.SH</stp>
        <stp>2019</stp>
        <stp>2019/11/27</stp>
        <tr r="N2459" s="3"/>
        <tr r="N2459" s="3"/>
      </tp>
      <tp t="s">
        <v>--</v>
        <stp/>
        <stp>EM_S_EST_NETPROFIT</stp>
        <stp>3</stp>
        <stp>600321.SH</stp>
        <stp>2019</stp>
        <stp>2019/11/27</stp>
        <tr r="N2460" s="3"/>
      </tp>
      <tp t="s">
        <v>--</v>
        <stp/>
        <stp>EM_S_EST_NETPROFIT</stp>
        <stp>3</stp>
        <stp>600322.SH</stp>
        <stp>2019</stp>
        <stp>2019/11/27</stp>
        <tr r="N2461" s="3"/>
      </tp>
      <tp>
        <v>924850769.23076928</v>
        <stp/>
        <stp>EM_S_EST_NETPROFIT</stp>
        <stp>3</stp>
        <stp>600323.SH</stp>
        <stp>2019</stp>
        <stp>2019/11/27</stp>
        <tr r="N2462" s="3"/>
        <tr r="N2462" s="3"/>
      </tp>
      <tp>
        <v>277000000</v>
        <stp/>
        <stp>EM_S_EST_NETPROFIT</stp>
        <stp>3</stp>
        <stp>600328.SH</stp>
        <stp>2019</stp>
        <stp>2019/11/27</stp>
        <tr r="N2466" s="3"/>
        <tr r="N2466" s="3"/>
      </tp>
      <tp>
        <v>635885000</v>
        <stp/>
        <stp>EM_S_EST_NETPROFIT</stp>
        <stp>3</stp>
        <stp>600329.SH</stp>
        <stp>2019</stp>
        <stp>2019/11/27</stp>
        <tr r="N2467" s="3"/>
        <tr r="N2467" s="3"/>
      </tp>
      <tp>
        <v>617732666.66666675</v>
        <stp/>
        <stp>EM_S_EST_NETPROFIT</stp>
        <stp>3</stp>
        <stp>600335.SH</stp>
        <stp>2019</stp>
        <stp>2019/11/27</stp>
        <tr r="N2472" s="3"/>
        <tr r="N2472" s="3"/>
      </tp>
      <tp t="s">
        <v>--</v>
        <stp/>
        <stp>EM_S_EST_NETPROFIT</stp>
        <stp>3</stp>
        <stp>600336.SH</stp>
        <stp>2019</stp>
        <stp>2019/11/27</stp>
        <tr r="N2473" s="3"/>
      </tp>
      <tp>
        <v>505528571.42857146</v>
        <stp/>
        <stp>EM_S_EST_NETPROFIT</stp>
        <stp>3</stp>
        <stp>600337.SH</stp>
        <stp>2019</stp>
        <stp>2019/11/27</stp>
        <tr r="N2474" s="3"/>
        <tr r="N2474" s="3"/>
      </tp>
      <tp>
        <v>311450000</v>
        <stp/>
        <stp>EM_S_EST_NETPROFIT</stp>
        <stp>3</stp>
        <stp>600330.SH</stp>
        <stp>2019</stp>
        <stp>2019/11/27</stp>
        <tr r="N2468" s="3"/>
        <tr r="N2468" s="3"/>
      </tp>
      <tp t="s">
        <v>--</v>
        <stp/>
        <stp>EM_S_EST_NETPROFIT</stp>
        <stp>3</stp>
        <stp>600331.SH</stp>
        <stp>2019</stp>
        <stp>2019/11/27</stp>
        <tr r="N2469" s="3"/>
      </tp>
      <tp>
        <v>3377465000</v>
        <stp/>
        <stp>EM_S_EST_NETPROFIT</stp>
        <stp>3</stp>
        <stp>600332.SH</stp>
        <stp>2019</stp>
        <stp>2019/11/27</stp>
        <tr r="N2470" s="3"/>
        <tr r="N2470" s="3"/>
      </tp>
      <tp t="s">
        <v>--</v>
        <stp/>
        <stp>EM_S_EST_NETPROFIT</stp>
        <stp>3</stp>
        <stp>600333.SH</stp>
        <stp>2019</stp>
        <stp>2019/11/27</stp>
        <tr r="N2471" s="3"/>
      </tp>
      <tp>
        <v>851333333.33333337</v>
        <stp/>
        <stp>EM_S_EST_NETPROFIT</stp>
        <stp>3</stp>
        <stp>600338.SH</stp>
        <stp>2019</stp>
        <stp>2019/11/27</stp>
        <tr r="N2475" s="3"/>
        <tr r="N2475" s="3"/>
      </tp>
      <tp>
        <v>1013022500</v>
        <stp/>
        <stp>EM_S_EST_NETPROFIT</stp>
        <stp>3</stp>
        <stp>600339.SH</stp>
        <stp>2019</stp>
        <stp>2019/11/27</stp>
        <tr r="N2476" s="3"/>
        <tr r="N2476" s="3"/>
      </tp>
      <tp>
        <v>341342857.14285719</v>
        <stp/>
        <stp>EM_S_EST_NETPROFIT</stp>
        <stp>3</stp>
        <stp>600305.SH</stp>
        <stp>2019</stp>
        <stp>2019/11/27</stp>
        <tr r="N2445" s="3"/>
        <tr r="N2445" s="3"/>
      </tp>
      <tp t="s">
        <v>--</v>
        <stp/>
        <stp>EM_S_EST_NETPROFIT</stp>
        <stp>3</stp>
        <stp>600306.SH</stp>
        <stp>2019</stp>
        <stp>2019/11/27</stp>
        <tr r="N2446" s="3"/>
      </tp>
      <tp>
        <v>1669000000</v>
        <stp/>
        <stp>EM_S_EST_NETPROFIT</stp>
        <stp>3</stp>
        <stp>600307.SH</stp>
        <stp>2019</stp>
        <stp>2019/11/27</stp>
        <tr r="N2447" s="3"/>
        <tr r="N2447" s="3"/>
      </tp>
      <tp t="s">
        <v>--</v>
        <stp/>
        <stp>EM_S_EST_NETPROFIT</stp>
        <stp>3</stp>
        <stp>600300.SH</stp>
        <stp>2019</stp>
        <stp>2019/11/27</stp>
        <tr r="N2441" s="3"/>
      </tp>
      <tp t="s">
        <v>--</v>
        <stp/>
        <stp>EM_S_EST_NETPROFIT</stp>
        <stp>3</stp>
        <stp>600301.SH</stp>
        <stp>2019</stp>
        <stp>2019/11/27</stp>
        <tr r="N2442" s="3"/>
      </tp>
      <tp t="s">
        <v>--</v>
        <stp/>
        <stp>EM_S_EST_NETPROFIT</stp>
        <stp>3</stp>
        <stp>600302.SH</stp>
        <stp>2019</stp>
        <stp>2019/11/27</stp>
        <tr r="N2443" s="3"/>
      </tp>
      <tp t="s">
        <v>--</v>
        <stp/>
        <stp>EM_S_EST_NETPROFIT</stp>
        <stp>3</stp>
        <stp>600303.SH</stp>
        <stp>2019</stp>
        <stp>2019/11/27</stp>
        <tr r="N2444" s="3"/>
      </tp>
      <tp t="s">
        <v>--</v>
        <stp/>
        <stp>EM_S_EST_NETPROFIT</stp>
        <stp>3</stp>
        <stp>600308.SH</stp>
        <stp>2019</stp>
        <stp>2019/11/27</stp>
        <tr r="N2448" s="3"/>
      </tp>
      <tp>
        <v>10900532857.142859</v>
        <stp/>
        <stp>EM_S_EST_NETPROFIT</stp>
        <stp>3</stp>
        <stp>600309.SH</stp>
        <stp>2019</stp>
        <stp>2019/11/27</stp>
        <tr r="N2449" s="3"/>
        <tr r="N2449" s="3"/>
      </tp>
      <tp>
        <v>633126086.95652175</v>
        <stp/>
        <stp>EM_S_EST_NETPROFIT</stp>
        <stp>3</stp>
        <stp>600315.SH</stp>
        <stp>2019</stp>
        <stp>2019/11/27</stp>
        <tr r="N2454" s="3"/>
        <tr r="N2454" s="3"/>
      </tp>
      <tp>
        <v>140457500</v>
        <stp/>
        <stp>EM_S_EST_NETPROFIT</stp>
        <stp>3</stp>
        <stp>600316.SH</stp>
        <stp>2019</stp>
        <stp>2019/11/27</stp>
        <tr r="N2455" s="3"/>
        <tr r="N2455" s="3"/>
      </tp>
      <tp t="s">
        <v>--</v>
        <stp/>
        <stp>EM_S_EST_NETPROFIT</stp>
        <stp>3</stp>
        <stp>600317.SH</stp>
        <stp>2019</stp>
        <stp>2019/11/27</stp>
        <tr r="N2456" s="3"/>
      </tp>
      <tp t="s">
        <v>--</v>
        <stp/>
        <stp>EM_S_EST_NETPROFIT</stp>
        <stp>3</stp>
        <stp>600310.SH</stp>
        <stp>2019</stp>
        <stp>2019/11/27</stp>
        <tr r="N2450" s="3"/>
      </tp>
      <tp t="s">
        <v>--</v>
        <stp/>
        <stp>EM_S_EST_NETPROFIT</stp>
        <stp>3</stp>
        <stp>600311.SH</stp>
        <stp>2019</stp>
        <stp>2019/11/27</stp>
        <tr r="N2451" s="3"/>
      </tp>
      <tp>
        <v>569400000</v>
        <stp/>
        <stp>EM_S_EST_NETPROFIT</stp>
        <stp>3</stp>
        <stp>600312.SH</stp>
        <stp>2019</stp>
        <stp>2019/11/27</stp>
        <tr r="N2452" s="3"/>
        <tr r="N2452" s="3"/>
      </tp>
      <tp t="s">
        <v>--</v>
        <stp/>
        <stp>EM_S_EST_NETPROFIT</stp>
        <stp>3</stp>
        <stp>600313.SH</stp>
        <stp>2019</stp>
        <stp>2019/11/27</stp>
        <tr r="N2453" s="3"/>
      </tp>
      <tp t="s">
        <v>--</v>
        <stp/>
        <stp>EM_S_EST_NETPROFIT</stp>
        <stp>3</stp>
        <stp>600318.SH</stp>
        <stp>2019</stp>
        <stp>2019/11/27</stp>
        <tr r="N2457" s="3"/>
      </tp>
      <tp t="s">
        <v>--</v>
        <stp/>
        <stp>EM_S_EST_NETPROFIT</stp>
        <stp>3</stp>
        <stp>600319.SH</stp>
        <stp>2019</stp>
        <stp>2019/11/27</stp>
        <tr r="N2458" s="3"/>
      </tp>
      <tp t="s">
        <v>--</v>
        <stp/>
        <stp>EM_S_EST_NETPROFIT</stp>
        <stp>3</stp>
        <stp>600365.SH</stp>
        <stp>2019</stp>
        <stp>2019/11/27</stp>
        <tr r="N2495" s="3"/>
      </tp>
      <tp>
        <v>104333333.33333333</v>
        <stp/>
        <stp>EM_S_EST_NETPROFIT</stp>
        <stp>3</stp>
        <stp>600366.SH</stp>
        <stp>2019</stp>
        <stp>2019/11/27</stp>
        <tr r="N2496" s="3"/>
        <tr r="N2496" s="3"/>
      </tp>
      <tp t="s">
        <v>--</v>
        <stp/>
        <stp>EM_S_EST_NETPROFIT</stp>
        <stp>3</stp>
        <stp>600367.SH</stp>
        <stp>2019</stp>
        <stp>2019/11/27</stp>
        <tr r="N2497" s="3"/>
      </tp>
      <tp>
        <v>100950000</v>
        <stp/>
        <stp>EM_S_EST_NETPROFIT</stp>
        <stp>3</stp>
        <stp>600360.SH</stp>
        <stp>2019</stp>
        <stp>2019/11/27</stp>
        <tr r="N2491" s="3"/>
        <tr r="N2491" s="3"/>
      </tp>
      <tp>
        <v>61000000</v>
        <stp/>
        <stp>EM_S_EST_NETPROFIT</stp>
        <stp>3</stp>
        <stp>600361.SH</stp>
        <stp>2019</stp>
        <stp>2019/11/27</stp>
        <tr r="N2492" s="3"/>
        <tr r="N2492" s="3"/>
      </tp>
      <tp>
        <v>2702616666.666667</v>
        <stp/>
        <stp>EM_S_EST_NETPROFIT</stp>
        <stp>3</stp>
        <stp>600362.SH</stp>
        <stp>2019</stp>
        <stp>2019/11/27</stp>
        <tr r="N2493" s="3"/>
        <tr r="N2493" s="3"/>
      </tp>
      <tp t="s">
        <v>--</v>
        <stp/>
        <stp>EM_S_EST_NETPROFIT</stp>
        <stp>3</stp>
        <stp>600363.SH</stp>
        <stp>2019</stp>
        <stp>2019/11/27</stp>
        <tr r="N2494" s="3"/>
      </tp>
      <tp t="s">
        <v>--</v>
        <stp/>
        <stp>EM_S_EST_NETPROFIT</stp>
        <stp>3</stp>
        <stp>600368.SH</stp>
        <stp>2019</stp>
        <stp>2019/11/27</stp>
        <tr r="N2498" s="3"/>
      </tp>
      <tp>
        <v>831000000</v>
        <stp/>
        <stp>EM_S_EST_NETPROFIT</stp>
        <stp>3</stp>
        <stp>600369.SH</stp>
        <stp>2019</stp>
        <stp>2019/11/27</stp>
        <tr r="N2499" s="3"/>
        <tr r="N2499" s="3"/>
      </tp>
      <tp t="s">
        <v>--</v>
        <stp/>
        <stp>EM_S_EST_NETPROFIT</stp>
        <stp>3</stp>
        <stp>600375.SH</stp>
        <stp>2019</stp>
        <stp>2019/11/27</stp>
        <tr r="N2504" s="3"/>
      </tp>
      <tp>
        <v>3808500000</v>
        <stp/>
        <stp>EM_S_EST_NETPROFIT</stp>
        <stp>3</stp>
        <stp>600376.SH</stp>
        <stp>2019</stp>
        <stp>2019/11/27</stp>
        <tr r="N2505" s="3"/>
        <tr r="N2505" s="3"/>
      </tp>
      <tp>
        <v>4259642727.272727</v>
        <stp/>
        <stp>EM_S_EST_NETPROFIT</stp>
        <stp>3</stp>
        <stp>600377.SH</stp>
        <stp>2019</stp>
        <stp>2019/11/27</stp>
        <tr r="N2506" s="3"/>
        <tr r="N2506" s="3"/>
      </tp>
      <tp t="s">
        <v>--</v>
        <stp/>
        <stp>EM_S_EST_NETPROFIT</stp>
        <stp>3</stp>
        <stp>600370.SH</stp>
        <stp>2019</stp>
        <stp>2019/11/27</stp>
        <tr r="N2500" s="3"/>
      </tp>
      <tp t="s">
        <v>--</v>
        <stp/>
        <stp>EM_S_EST_NETPROFIT</stp>
        <stp>3</stp>
        <stp>600371.SH</stp>
        <stp>2019</stp>
        <stp>2019/11/27</stp>
        <tr r="N2501" s="3"/>
      </tp>
      <tp>
        <v>562460000</v>
        <stp/>
        <stp>EM_S_EST_NETPROFIT</stp>
        <stp>3</stp>
        <stp>600372.SH</stp>
        <stp>2019</stp>
        <stp>2019/11/27</stp>
        <tr r="N2502" s="3"/>
        <tr r="N2502" s="3"/>
      </tp>
      <tp>
        <v>1821882857.1428573</v>
        <stp/>
        <stp>EM_S_EST_NETPROFIT</stp>
        <stp>3</stp>
        <stp>600373.SH</stp>
        <stp>2019</stp>
        <stp>2019/11/27</stp>
        <tr r="N2503" s="3"/>
        <tr r="N2503" s="3"/>
      </tp>
      <tp>
        <v>565918000</v>
        <stp/>
        <stp>EM_S_EST_NETPROFIT</stp>
        <stp>3</stp>
        <stp>600378.SH</stp>
        <stp>2019</stp>
        <stp>2019/11/27</stp>
        <tr r="N2507" s="3"/>
        <tr r="N2507" s="3"/>
      </tp>
      <tp t="s">
        <v>--</v>
        <stp/>
        <stp>EM_S_EST_NETPROFIT</stp>
        <stp>3</stp>
        <stp>600379.SH</stp>
        <stp>2019</stp>
        <stp>2019/11/27</stp>
        <tr r="N2508" s="3"/>
      </tp>
      <tp t="s">
        <v>--</v>
        <stp/>
        <stp>EM_S_EST_NETPROFIT</stp>
        <stp>3</stp>
        <stp>600345.SH</stp>
        <stp>2019</stp>
        <stp>2019/11/27</stp>
        <tr r="N2479" s="3"/>
      </tp>
      <tp>
        <v>9020166153.8461533</v>
        <stp/>
        <stp>EM_S_EST_NETPROFIT</stp>
        <stp>3</stp>
        <stp>600346.SH</stp>
        <stp>2019</stp>
        <stp>2019/11/27</stp>
        <tr r="N2480" s="3"/>
        <tr r="N2480" s="3"/>
      </tp>
      <tp>
        <v>14975696842.105263</v>
        <stp/>
        <stp>EM_S_EST_NETPROFIT</stp>
        <stp>3</stp>
        <stp>600340.SH</stp>
        <stp>2019</stp>
        <stp>2019/11/27</stp>
        <tr r="N2477" s="3"/>
        <tr r="N2477" s="3"/>
      </tp>
      <tp t="s">
        <v>--</v>
        <stp/>
        <stp>EM_S_EST_NETPROFIT</stp>
        <stp>3</stp>
        <stp>600343.SH</stp>
        <stp>2019</stp>
        <stp>2019/11/27</stp>
        <tr r="N2478" s="3"/>
      </tp>
      <tp>
        <v>2017478888.8888891</v>
        <stp/>
        <stp>EM_S_EST_NETPROFIT</stp>
        <stp>3</stp>
        <stp>600348.SH</stp>
        <stp>2019</stp>
        <stp>2019/11/27</stp>
        <tr r="N2481" s="3"/>
        <tr r="N2481" s="3"/>
      </tp>
      <tp t="s">
        <v>--</v>
        <stp/>
        <stp>EM_S_EST_NETPROFIT</stp>
        <stp>3</stp>
        <stp>600354.SH</stp>
        <stp>2019</stp>
        <stp>2019/11/27</stp>
        <tr r="N2486" s="3"/>
      </tp>
      <tp t="s">
        <v>--</v>
        <stp/>
        <stp>EM_S_EST_NETPROFIT</stp>
        <stp>3</stp>
        <stp>600355.SH</stp>
        <stp>2019</stp>
        <stp>2019/11/27</stp>
        <tr r="N2487" s="3"/>
      </tp>
      <tp t="s">
        <v>--</v>
        <stp/>
        <stp>EM_S_EST_NETPROFIT</stp>
        <stp>3</stp>
        <stp>600356.SH</stp>
        <stp>2019</stp>
        <stp>2019/11/27</stp>
        <tr r="N2488" s="3"/>
      </tp>
      <tp>
        <v>2887000000</v>
        <stp/>
        <stp>EM_S_EST_NETPROFIT</stp>
        <stp>3</stp>
        <stp>600350.SH</stp>
        <stp>2019</stp>
        <stp>2019/11/27</stp>
        <tr r="N2482" s="3"/>
        <tr r="N2482" s="3"/>
      </tp>
      <tp t="s">
        <v>--</v>
        <stp/>
        <stp>EM_S_EST_NETPROFIT</stp>
        <stp>3</stp>
        <stp>600351.SH</stp>
        <stp>2019</stp>
        <stp>2019/11/27</stp>
        <tr r="N2483" s="3"/>
      </tp>
      <tp>
        <v>5350572307.6923075</v>
        <stp/>
        <stp>EM_S_EST_NETPROFIT</stp>
        <stp>3</stp>
        <stp>600352.SH</stp>
        <stp>2019</stp>
        <stp>2019/11/27</stp>
        <tr r="N2484" s="3"/>
        <tr r="N2484" s="3"/>
      </tp>
      <tp t="s">
        <v>--</v>
        <stp/>
        <stp>EM_S_EST_NETPROFIT</stp>
        <stp>3</stp>
        <stp>600353.SH</stp>
        <stp>2019</stp>
        <stp>2019/11/27</stp>
        <tr r="N2485" s="3"/>
      </tp>
      <tp t="s">
        <v>--</v>
        <stp/>
        <stp>EM_S_EST_NETPROFIT</stp>
        <stp>3</stp>
        <stp>600358.SH</stp>
        <stp>2019</stp>
        <stp>2019/11/27</stp>
        <tr r="N2489" s="3"/>
      </tp>
      <tp t="s">
        <v>--</v>
        <stp/>
        <stp>EM_S_EST_NETPROFIT</stp>
        <stp>3</stp>
        <stp>600359.SH</stp>
        <stp>2019</stp>
        <stp>2019/11/27</stp>
        <tr r="N2490" s="3"/>
      </tp>
      <tp t="s">
        <v>--</v>
        <stp/>
        <stp>EM_S_EST_NETPROFIT</stp>
        <stp>3</stp>
        <stp>600385.SH</stp>
        <stp>2019</stp>
        <stp>2019/11/27</stp>
        <tr r="N2513" s="3"/>
      </tp>
      <tp>
        <v>145000000</v>
        <stp/>
        <stp>EM_S_EST_NETPROFIT</stp>
        <stp>3</stp>
        <stp>600386.SH</stp>
        <stp>2019</stp>
        <stp>2019/11/27</stp>
        <tr r="N2514" s="3"/>
        <tr r="N2514" s="3"/>
      </tp>
      <tp t="s">
        <v>--</v>
        <stp/>
        <stp>EM_S_EST_NETPROFIT</stp>
        <stp>3</stp>
        <stp>600387.SH</stp>
        <stp>2019</stp>
        <stp>2019/11/27</stp>
        <tr r="N2515" s="3"/>
      </tp>
      <tp>
        <v>863927777.77777779</v>
        <stp/>
        <stp>EM_S_EST_NETPROFIT</stp>
        <stp>3</stp>
        <stp>600380.SH</stp>
        <stp>2019</stp>
        <stp>2019/11/27</stp>
        <tr r="N2509" s="3"/>
        <tr r="N2509" s="3"/>
      </tp>
      <tp t="s">
        <v>--</v>
        <stp/>
        <stp>EM_S_EST_NETPROFIT</stp>
        <stp>3</stp>
        <stp>600381.SH</stp>
        <stp>2019</stp>
        <stp>2019/11/27</stp>
        <tr r="N2510" s="3"/>
      </tp>
      <tp t="s">
        <v>--</v>
        <stp/>
        <stp>EM_S_EST_NETPROFIT</stp>
        <stp>3</stp>
        <stp>600382.SH</stp>
        <stp>2019</stp>
        <stp>2019/11/27</stp>
        <tr r="N2511" s="3"/>
      </tp>
      <tp>
        <v>9926964347.826086</v>
        <stp/>
        <stp>EM_S_EST_NETPROFIT</stp>
        <stp>3</stp>
        <stp>600383.SH</stp>
        <stp>2019</stp>
        <stp>2019/11/27</stp>
        <tr r="N2512" s="3"/>
        <tr r="N2512" s="3"/>
      </tp>
      <tp>
        <v>900895000</v>
        <stp/>
        <stp>EM_S_EST_NETPROFIT</stp>
        <stp>3</stp>
        <stp>600388.SH</stp>
        <stp>2019</stp>
        <stp>2019/11/27</stp>
        <tr r="N2516" s="3"/>
        <tr r="N2516" s="3"/>
      </tp>
      <tp>
        <v>428500000</v>
        <stp/>
        <stp>EM_S_EST_NETPROFIT</stp>
        <stp>3</stp>
        <stp>600389.SH</stp>
        <stp>2019</stp>
        <stp>2019/11/27</stp>
        <tr r="N2517" s="3"/>
        <tr r="N2517" s="3"/>
      </tp>
      <tp>
        <v>1087828571.4285715</v>
        <stp/>
        <stp>EM_S_EST_NETPROFIT</stp>
        <stp>3</stp>
        <stp>600395.SH</stp>
        <stp>2019</stp>
        <stp>2019/11/27</stp>
        <tr r="N2522" s="3"/>
        <tr r="N2522" s="3"/>
      </tp>
      <tp t="s">
        <v>--</v>
        <stp/>
        <stp>EM_S_EST_NETPROFIT</stp>
        <stp>3</stp>
        <stp>600396.SH</stp>
        <stp>2019</stp>
        <stp>2019/11/27</stp>
        <tr r="N2523" s="3"/>
      </tp>
      <tp t="s">
        <v>--</v>
        <stp/>
        <stp>EM_S_EST_NETPROFIT</stp>
        <stp>3</stp>
        <stp>600397.SH</stp>
        <stp>2019</stp>
        <stp>2019/11/27</stp>
        <tr r="N2524" s="3"/>
      </tp>
      <tp>
        <v>3306666666.6666665</v>
        <stp/>
        <stp>EM_S_EST_NETPROFIT</stp>
        <stp>3</stp>
        <stp>600390.SH</stp>
        <stp>2019</stp>
        <stp>2019/11/27</stp>
        <tr r="N2518" s="3"/>
        <tr r="N2518" s="3"/>
      </tp>
      <tp t="s">
        <v>--</v>
        <stp/>
        <stp>EM_S_EST_NETPROFIT</stp>
        <stp>3</stp>
        <stp>600391.SH</stp>
        <stp>2019</stp>
        <stp>2019/11/27</stp>
        <tr r="N2519" s="3"/>
      </tp>
      <tp>
        <v>360957500</v>
        <stp/>
        <stp>EM_S_EST_NETPROFIT</stp>
        <stp>3</stp>
        <stp>600392.SH</stp>
        <stp>2019</stp>
        <stp>2019/11/27</stp>
        <tr r="N2520" s="3"/>
        <tr r="N2520" s="3"/>
      </tp>
      <tp t="s">
        <v>--</v>
        <stp/>
        <stp>EM_S_EST_NETPROFIT</stp>
        <stp>3</stp>
        <stp>600393.SH</stp>
        <stp>2019</stp>
        <stp>2019/11/27</stp>
        <tr r="N2521" s="3"/>
      </tp>
      <tp>
        <v>3621453684.210526</v>
        <stp/>
        <stp>EM_S_EST_NETPROFIT</stp>
        <stp>3</stp>
        <stp>600398.SH</stp>
        <stp>2019</stp>
        <stp>2019/11/27</stp>
        <tr r="N2525" s="3"/>
        <tr r="N2525" s="3"/>
      </tp>
      <tp t="s">
        <v>--</v>
        <stp/>
        <stp>EM_S_EST_NETPROFIT</stp>
        <stp>3</stp>
        <stp>600399.SH</stp>
        <stp>2019</stp>
        <stp>2019/11/27</stp>
        <tr r="N2526" s="3"/>
      </tp>
      <tp t="s">
        <v>--</v>
        <stp/>
        <stp>EM_S_EST_NETPROFIT</stp>
        <stp>3</stp>
        <stp>300354.SZ</stp>
        <stp>2019</stp>
        <stp>2019/11/27</stp>
        <tr r="N1754" s="3"/>
      </tp>
      <tp t="s">
        <v>--</v>
        <stp/>
        <stp>EM_S_EST_NETPROFIT</stp>
        <stp>3</stp>
        <stp>300355.SZ</stp>
        <stp>2019</stp>
        <stp>2019/11/27</stp>
        <tr r="N1755" s="3"/>
      </tp>
      <tp t="s">
        <v>--</v>
        <stp/>
        <stp>EM_S_EST_NETPROFIT</stp>
        <stp>3</stp>
        <stp>300356.SZ</stp>
        <stp>2019</stp>
        <stp>2019/11/27</stp>
        <tr r="N1756" s="3"/>
      </tp>
      <tp>
        <v>299521176.47058821</v>
        <stp/>
        <stp>EM_S_EST_NETPROFIT</stp>
        <stp>3</stp>
        <stp>300357.SZ</stp>
        <stp>2019</stp>
        <stp>2019/11/27</stp>
        <tr r="N1757" s="3"/>
        <tr r="N1757" s="3"/>
      </tp>
      <tp t="s">
        <v>--</v>
        <stp/>
        <stp>EM_S_EST_NETPROFIT</stp>
        <stp>3</stp>
        <stp>300350.SZ</stp>
        <stp>2019</stp>
        <stp>2019/11/27</stp>
        <tr r="N1750" s="3"/>
      </tp>
      <tp>
        <v>120000000</v>
        <stp/>
        <stp>EM_S_EST_NETPROFIT</stp>
        <stp>3</stp>
        <stp>300351.SZ</stp>
        <stp>2019</stp>
        <stp>2019/11/27</stp>
        <tr r="N1751" s="3"/>
        <tr r="N1751" s="3"/>
      </tp>
      <tp>
        <v>171196000</v>
        <stp/>
        <stp>EM_S_EST_NETPROFIT</stp>
        <stp>3</stp>
        <stp>300352.SZ</stp>
        <stp>2019</stp>
        <stp>2019/11/27</stp>
        <tr r="N1752" s="3"/>
        <tr r="N1752" s="3"/>
      </tp>
      <tp t="s">
        <v>--</v>
        <stp/>
        <stp>EM_S_EST_NETPROFIT</stp>
        <stp>3</stp>
        <stp>300353.SZ</stp>
        <stp>2019</stp>
        <stp>2019/11/27</stp>
        <tr r="N1753" s="3"/>
      </tp>
      <tp t="s">
        <v>--</v>
        <stp/>
        <stp>EM_S_EST_NETPROFIT</stp>
        <stp>3</stp>
        <stp>300358.SZ</stp>
        <stp>2019</stp>
        <stp>2019/11/27</stp>
        <tr r="N1758" s="3"/>
      </tp>
      <tp t="s">
        <v>--</v>
        <stp/>
        <stp>EM_S_EST_NETPROFIT</stp>
        <stp>3</stp>
        <stp>300359.SZ</stp>
        <stp>2019</stp>
        <stp>2019/11/27</stp>
        <tr r="N1759" s="3"/>
      </tp>
      <tp t="s">
        <v>--</v>
        <stp/>
        <stp>EM_S_EST_NETPROFIT</stp>
        <stp>3</stp>
        <stp>300344.SZ</stp>
        <stp>2019</stp>
        <stp>2019/11/27</stp>
        <tr r="N1744" s="3"/>
      </tp>
      <tp t="s">
        <v>--</v>
        <stp/>
        <stp>EM_S_EST_NETPROFIT</stp>
        <stp>3</stp>
        <stp>300345.SZ</stp>
        <stp>2019</stp>
        <stp>2019/11/27</stp>
        <tr r="N1745" s="3"/>
      </tp>
      <tp>
        <v>58080000</v>
        <stp/>
        <stp>EM_S_EST_NETPROFIT</stp>
        <stp>3</stp>
        <stp>300346.SZ</stp>
        <stp>2019</stp>
        <stp>2019/11/27</stp>
        <tr r="N1746" s="3"/>
        <tr r="N1746" s="3"/>
      </tp>
      <tp>
        <v>695355652.173913</v>
        <stp/>
        <stp>EM_S_EST_NETPROFIT</stp>
        <stp>3</stp>
        <stp>300347.SZ</stp>
        <stp>2019</stp>
        <stp>2019/11/27</stp>
        <tr r="N1747" s="3"/>
        <tr r="N1747" s="3"/>
      </tp>
      <tp>
        <v>81000000</v>
        <stp/>
        <stp>EM_S_EST_NETPROFIT</stp>
        <stp>3</stp>
        <stp>300340.SZ</stp>
        <stp>2019</stp>
        <stp>2019/11/27</stp>
        <tr r="N1740" s="3"/>
        <tr r="N1740" s="3"/>
      </tp>
      <tp t="s">
        <v>--</v>
        <stp/>
        <stp>EM_S_EST_NETPROFIT</stp>
        <stp>3</stp>
        <stp>300341.SZ</stp>
        <stp>2019</stp>
        <stp>2019/11/27</stp>
        <tr r="N1741" s="3"/>
      </tp>
      <tp t="s">
        <v>--</v>
        <stp/>
        <stp>EM_S_EST_NETPROFIT</stp>
        <stp>3</stp>
        <stp>300342.SZ</stp>
        <stp>2019</stp>
        <stp>2019/11/27</stp>
        <tr r="N1742" s="3"/>
      </tp>
      <tp t="s">
        <v>--</v>
        <stp/>
        <stp>EM_S_EST_NETPROFIT</stp>
        <stp>3</stp>
        <stp>300343.SZ</stp>
        <stp>2019</stp>
        <stp>2019/11/27</stp>
        <tr r="N1743" s="3"/>
      </tp>
      <tp>
        <v>135860588.2352941</v>
        <stp/>
        <stp>EM_S_EST_NETPROFIT</stp>
        <stp>3</stp>
        <stp>300348.SZ</stp>
        <stp>2019</stp>
        <stp>2019/11/27</stp>
        <tr r="N1748" s="3"/>
        <tr r="N1748" s="3"/>
      </tp>
      <tp>
        <v>459659090.90909094</v>
        <stp/>
        <stp>EM_S_EST_NETPROFIT</stp>
        <stp>3</stp>
        <stp>300349.SZ</stp>
        <stp>2019</stp>
        <stp>2019/11/27</stp>
        <tr r="N1749" s="3"/>
        <tr r="N1749" s="3"/>
      </tp>
      <tp>
        <v>70000000</v>
        <stp/>
        <stp>EM_S_EST_NETPROFIT</stp>
        <stp>3</stp>
        <stp>300374.SZ</stp>
        <stp>2019</stp>
        <stp>2019/11/27</stp>
        <tr r="N1772" s="3"/>
        <tr r="N1772" s="3"/>
      </tp>
      <tp t="s">
        <v>--</v>
        <stp/>
        <stp>EM_S_EST_NETPROFIT</stp>
        <stp>3</stp>
        <stp>300375.SZ</stp>
        <stp>2019</stp>
        <stp>2019/11/27</stp>
        <tr r="N1773" s="3"/>
      </tp>
      <tp t="s">
        <v>--</v>
        <stp/>
        <stp>EM_S_EST_NETPROFIT</stp>
        <stp>3</stp>
        <stp>300376.SZ</stp>
        <stp>2019</stp>
        <stp>2019/11/27</stp>
        <tr r="N1774" s="3"/>
      </tp>
      <tp>
        <v>228680000</v>
        <stp/>
        <stp>EM_S_EST_NETPROFIT</stp>
        <stp>3</stp>
        <stp>300377.SZ</stp>
        <stp>2019</stp>
        <stp>2019/11/27</stp>
        <tr r="N1775" s="3"/>
        <tr r="N1775" s="3"/>
      </tp>
      <tp t="s">
        <v>--</v>
        <stp/>
        <stp>EM_S_EST_NETPROFIT</stp>
        <stp>3</stp>
        <stp>300370.SZ</stp>
        <stp>2019</stp>
        <stp>2019/11/27</stp>
        <tr r="N1769" s="3"/>
      </tp>
      <tp>
        <v>103000000</v>
        <stp/>
        <stp>EM_S_EST_NETPROFIT</stp>
        <stp>3</stp>
        <stp>300371.SZ</stp>
        <stp>2019</stp>
        <stp>2019/11/27</stp>
        <tr r="N1770" s="3"/>
        <tr r="N1770" s="3"/>
      </tp>
      <tp>
        <v>227215000</v>
        <stp/>
        <stp>EM_S_EST_NETPROFIT</stp>
        <stp>3</stp>
        <stp>300373.SZ</stp>
        <stp>2019</stp>
        <stp>2019/11/27</stp>
        <tr r="N1771" s="3"/>
        <tr r="N1771" s="3"/>
      </tp>
      <tp t="s">
        <v>--</v>
        <stp/>
        <stp>EM_S_EST_NETPROFIT</stp>
        <stp>3</stp>
        <stp>300378.SZ</stp>
        <stp>2019</stp>
        <stp>2019/11/27</stp>
        <tr r="N1776" s="3"/>
      </tp>
      <tp>
        <v>174750000</v>
        <stp/>
        <stp>EM_S_EST_NETPROFIT</stp>
        <stp>3</stp>
        <stp>300379.SZ</stp>
        <stp>2019</stp>
        <stp>2019/11/27</stp>
        <tr r="N1777" s="3"/>
        <tr r="N1777" s="3"/>
      </tp>
      <tp t="s">
        <v>--</v>
        <stp/>
        <stp>EM_S_EST_NETPROFIT</stp>
        <stp>3</stp>
        <stp>300364.SZ</stp>
        <stp>2019</stp>
        <stp>2019/11/27</stp>
        <tr r="N1763" s="3"/>
      </tp>
      <tp>
        <v>360696000</v>
        <stp/>
        <stp>EM_S_EST_NETPROFIT</stp>
        <stp>3</stp>
        <stp>300365.SZ</stp>
        <stp>2019</stp>
        <stp>2019/11/27</stp>
        <tr r="N1764" s="3"/>
        <tr r="N1764" s="3"/>
      </tp>
      <tp>
        <v>223040000</v>
        <stp/>
        <stp>EM_S_EST_NETPROFIT</stp>
        <stp>3</stp>
        <stp>300366.SZ</stp>
        <stp>2019</stp>
        <stp>2019/11/27</stp>
        <tr r="N1765" s="3"/>
        <tr r="N1765" s="3"/>
      </tp>
      <tp t="s">
        <v>--</v>
        <stp/>
        <stp>EM_S_EST_NETPROFIT</stp>
        <stp>3</stp>
        <stp>300367.SZ</stp>
        <stp>2019</stp>
        <stp>2019/11/27</stp>
        <tr r="N1766" s="3"/>
      </tp>
      <tp>
        <v>210000000</v>
        <stp/>
        <stp>EM_S_EST_NETPROFIT</stp>
        <stp>3</stp>
        <stp>300360.SZ</stp>
        <stp>2019</stp>
        <stp>2019/11/27</stp>
        <tr r="N1760" s="3"/>
        <tr r="N1760" s="3"/>
      </tp>
      <tp t="s">
        <v>--</v>
        <stp/>
        <stp>EM_S_EST_NETPROFIT</stp>
        <stp>3</stp>
        <stp>300362.SZ</stp>
        <stp>2019</stp>
        <stp>2019/11/27</stp>
        <tr r="N1761" s="3"/>
      </tp>
      <tp>
        <v>176126666.66666666</v>
        <stp/>
        <stp>EM_S_EST_NETPROFIT</stp>
        <stp>3</stp>
        <stp>300363.SZ</stp>
        <stp>2019</stp>
        <stp>2019/11/27</stp>
        <tr r="N1762" s="3"/>
        <tr r="N1762" s="3"/>
      </tp>
      <tp>
        <v>74950000</v>
        <stp/>
        <stp>EM_S_EST_NETPROFIT</stp>
        <stp>3</stp>
        <stp>300368.SZ</stp>
        <stp>2019</stp>
        <stp>2019/11/27</stp>
        <tr r="N1767" s="3"/>
        <tr r="N1767" s="3"/>
      </tp>
      <tp>
        <v>251460000</v>
        <stp/>
        <stp>EM_S_EST_NETPROFIT</stp>
        <stp>3</stp>
        <stp>300369.SZ</stp>
        <stp>2019</stp>
        <stp>2019/11/27</stp>
        <tr r="N1768" s="3"/>
        <tr r="N1768" s="3"/>
      </tp>
      <tp t="s">
        <v>--</v>
        <stp/>
        <stp>EM_S_EST_NETPROFIT</stp>
        <stp>3</stp>
        <stp>300314.SZ</stp>
        <stp>2019</stp>
        <stp>2019/11/27</stp>
        <tr r="N1714" s="3"/>
      </tp>
      <tp>
        <v>467000000</v>
        <stp/>
        <stp>EM_S_EST_NETPROFIT</stp>
        <stp>3</stp>
        <stp>300315.SZ</stp>
        <stp>2019</stp>
        <stp>2019/11/27</stp>
        <tr r="N1715" s="3"/>
        <tr r="N1715" s="3"/>
      </tp>
      <tp>
        <v>674173448.2758621</v>
        <stp/>
        <stp>EM_S_EST_NETPROFIT</stp>
        <stp>3</stp>
        <stp>300316.SZ</stp>
        <stp>2019</stp>
        <stp>2019/11/27</stp>
        <tr r="N1716" s="3"/>
        <tr r="N1716" s="3"/>
      </tp>
      <tp t="s">
        <v>--</v>
        <stp/>
        <stp>EM_S_EST_NETPROFIT</stp>
        <stp>3</stp>
        <stp>300317.SZ</stp>
        <stp>2019</stp>
        <stp>2019/11/27</stp>
        <tr r="N1717" s="3"/>
      </tp>
      <tp t="s">
        <v>--</v>
        <stp/>
        <stp>EM_S_EST_NETPROFIT</stp>
        <stp>3</stp>
        <stp>300310.SZ</stp>
        <stp>2019</stp>
        <stp>2019/11/27</stp>
        <tr r="N1710" s="3"/>
      </tp>
      <tp t="s">
        <v>--</v>
        <stp/>
        <stp>EM_S_EST_NETPROFIT</stp>
        <stp>3</stp>
        <stp>300311.SZ</stp>
        <stp>2019</stp>
        <stp>2019/11/27</stp>
        <tr r="N1711" s="3"/>
      </tp>
      <tp t="s">
        <v>--</v>
        <stp/>
        <stp>EM_S_EST_NETPROFIT</stp>
        <stp>3</stp>
        <stp>300312.SZ</stp>
        <stp>2019</stp>
        <stp>2019/11/27</stp>
        <tr r="N1712" s="3"/>
      </tp>
      <tp t="s">
        <v>--</v>
        <stp/>
        <stp>EM_S_EST_NETPROFIT</stp>
        <stp>3</stp>
        <stp>300313.SZ</stp>
        <stp>2019</stp>
        <stp>2019/11/27</stp>
        <tr r="N1713" s="3"/>
      </tp>
      <tp t="s">
        <v>--</v>
        <stp/>
        <stp>EM_S_EST_NETPROFIT</stp>
        <stp>3</stp>
        <stp>300318.SZ</stp>
        <stp>2019</stp>
        <stp>2019/11/27</stp>
        <tr r="N1718" s="3"/>
      </tp>
      <tp>
        <v>150000000</v>
        <stp/>
        <stp>EM_S_EST_NETPROFIT</stp>
        <stp>3</stp>
        <stp>300319.SZ</stp>
        <stp>2019</stp>
        <stp>2019/11/27</stp>
        <tr r="N1719" s="3"/>
        <tr r="N1719" s="3"/>
      </tp>
      <tp t="s">
        <v>--</v>
        <stp/>
        <stp>EM_S_EST_NETPROFIT</stp>
        <stp>3</stp>
        <stp>300304.SZ</stp>
        <stp>2019</stp>
        <stp>2019/11/27</stp>
        <tr r="N1704" s="3"/>
      </tp>
      <tp t="s">
        <v>--</v>
        <stp/>
        <stp>EM_S_EST_NETPROFIT</stp>
        <stp>3</stp>
        <stp>300305.SZ</stp>
        <stp>2019</stp>
        <stp>2019/11/27</stp>
        <tr r="N1705" s="3"/>
      </tp>
      <tp t="s">
        <v>--</v>
        <stp/>
        <stp>EM_S_EST_NETPROFIT</stp>
        <stp>3</stp>
        <stp>300306.SZ</stp>
        <stp>2019</stp>
        <stp>2019/11/27</stp>
        <tr r="N1706" s="3"/>
      </tp>
      <tp t="s">
        <v>--</v>
        <stp/>
        <stp>EM_S_EST_NETPROFIT</stp>
        <stp>3</stp>
        <stp>300307.SZ</stp>
        <stp>2019</stp>
        <stp>2019/11/27</stp>
        <tr r="N1707" s="3"/>
      </tp>
      <tp>
        <v>135000000</v>
        <stp/>
        <stp>EM_S_EST_NETPROFIT</stp>
        <stp>3</stp>
        <stp>300300.SZ</stp>
        <stp>2019</stp>
        <stp>2019/11/27</stp>
        <tr r="N1700" s="3"/>
        <tr r="N1700" s="3"/>
      </tp>
      <tp t="s">
        <v>--</v>
        <stp/>
        <stp>EM_S_EST_NETPROFIT</stp>
        <stp>3</stp>
        <stp>300301.SZ</stp>
        <stp>2019</stp>
        <stp>2019/11/27</stp>
        <tr r="N1701" s="3"/>
      </tp>
      <tp t="s">
        <v>--</v>
        <stp/>
        <stp>EM_S_EST_NETPROFIT</stp>
        <stp>3</stp>
        <stp>300302.SZ</stp>
        <stp>2019</stp>
        <stp>2019/11/27</stp>
        <tr r="N1702" s="3"/>
      </tp>
      <tp>
        <v>23790420312.5</v>
        <stp/>
        <stp>EM_S_EST_NETPROFIT</stp>
        <stp>3</stp>
        <stp>000333.SZ</stp>
        <stp>2019</stp>
        <stp>2019/11/27</stp>
        <tr r="N73" s="3"/>
        <tr r="N73" s="3"/>
      </tp>
      <tp t="s">
        <v>--</v>
        <stp/>
        <stp>EM_S_EST_NETPROFIT</stp>
        <stp>3</stp>
        <stp>300303.SZ</stp>
        <stp>2019</stp>
        <stp>2019/11/27</stp>
        <tr r="N1703" s="3"/>
      </tp>
      <tp>
        <v>9635023333.3333321</v>
        <stp/>
        <stp>EM_S_EST_NETPROFIT</stp>
        <stp>3</stp>
        <stp>000338.SZ</stp>
        <stp>2019</stp>
        <stp>2019/11/27</stp>
        <tr r="N74" s="3"/>
        <tr r="N74" s="3"/>
      </tp>
      <tp>
        <v>618149565.21739125</v>
        <stp/>
        <stp>EM_S_EST_NETPROFIT</stp>
        <stp>3</stp>
        <stp>300308.SZ</stp>
        <stp>2019</stp>
        <stp>2019/11/27</stp>
        <tr r="N1708" s="3"/>
        <tr r="N1708" s="3"/>
      </tp>
      <tp t="s">
        <v>--</v>
        <stp/>
        <stp>EM_S_EST_NETPROFIT</stp>
        <stp>3</stp>
        <stp>300309.SZ</stp>
        <stp>2019</stp>
        <stp>2019/11/27</stp>
        <tr r="N1709" s="3"/>
      </tp>
      <tp t="s">
        <v>--</v>
        <stp/>
        <stp>EM_S_EST_NETPROFIT</stp>
        <stp>3</stp>
        <stp>300334.SZ</stp>
        <stp>2019</stp>
        <stp>2019/11/27</stp>
        <tr r="N1734" s="3"/>
      </tp>
      <tp>
        <v>129000000</v>
        <stp/>
        <stp>EM_S_EST_NETPROFIT</stp>
        <stp>3</stp>
        <stp>300335.SZ</stp>
        <stp>2019</stp>
        <stp>2019/11/27</stp>
        <tr r="N1735" s="3"/>
        <tr r="N1735" s="3"/>
      </tp>
      <tp t="s">
        <v>--</v>
        <stp/>
        <stp>EM_S_EST_NETPROFIT</stp>
        <stp>3</stp>
        <stp>300336.SZ</stp>
        <stp>2019</stp>
        <stp>2019/11/27</stp>
        <tr r="N1736" s="3"/>
      </tp>
      <tp t="s">
        <v>--</v>
        <stp/>
        <stp>EM_S_EST_NETPROFIT</stp>
        <stp>3</stp>
        <stp>300337.SZ</stp>
        <stp>2019</stp>
        <stp>2019/11/27</stp>
        <tr r="N1737" s="3"/>
      </tp>
      <tp t="s">
        <v>--</v>
        <stp/>
        <stp>EM_S_EST_NETPROFIT</stp>
        <stp>3</stp>
        <stp>300330.SZ</stp>
        <stp>2019</stp>
        <stp>2019/11/27</stp>
        <tr r="N1730" s="3"/>
      </tp>
      <tp>
        <v>1570186250</v>
        <stp/>
        <stp>EM_S_EST_NETPROFIT</stp>
        <stp>3</stp>
        <stp>000301.SZ</stp>
        <stp>2019</stp>
        <stp>2019/11/27</stp>
        <tr r="N72" s="3"/>
        <tr r="N72" s="3"/>
      </tp>
      <tp>
        <v>97333333.333333328</v>
        <stp/>
        <stp>EM_S_EST_NETPROFIT</stp>
        <stp>3</stp>
        <stp>300331.SZ</stp>
        <stp>2019</stp>
        <stp>2019/11/27</stp>
        <tr r="N1731" s="3"/>
        <tr r="N1731" s="3"/>
      </tp>
      <tp>
        <v>91000000</v>
        <stp/>
        <stp>EM_S_EST_NETPROFIT</stp>
        <stp>3</stp>
        <stp>300332.SZ</stp>
        <stp>2019</stp>
        <stp>2019/11/27</stp>
        <tr r="N1732" s="3"/>
        <tr r="N1732" s="3"/>
      </tp>
      <tp t="s">
        <v>--</v>
        <stp/>
        <stp>EM_S_EST_NETPROFIT</stp>
        <stp>3</stp>
        <stp>300333.SZ</stp>
        <stp>2019</stp>
        <stp>2019/11/27</stp>
        <tr r="N1733" s="3"/>
      </tp>
      <tp>
        <v>66000000</v>
        <stp/>
        <stp>EM_S_EST_NETPROFIT</stp>
        <stp>3</stp>
        <stp>300338.SZ</stp>
        <stp>2019</stp>
        <stp>2019/11/27</stp>
        <tr r="N1738" s="3"/>
        <tr r="N1738" s="3"/>
      </tp>
      <tp>
        <v>374500000</v>
        <stp/>
        <stp>EM_S_EST_NETPROFIT</stp>
        <stp>3</stp>
        <stp>300339.SZ</stp>
        <stp>2019</stp>
        <stp>2019/11/27</stp>
        <tr r="N1739" s="3"/>
        <tr r="N1739" s="3"/>
      </tp>
      <tp t="s">
        <v>--</v>
        <stp/>
        <stp>EM_S_EST_NETPROFIT</stp>
        <stp>3</stp>
        <stp>300324.SZ</stp>
        <stp>2019</stp>
        <stp>2019/11/27</stp>
        <tr r="N1724" s="3"/>
      </tp>
      <tp t="s">
        <v>--</v>
        <stp/>
        <stp>EM_S_EST_NETPROFIT</stp>
        <stp>3</stp>
        <stp>300325.SZ</stp>
        <stp>2019</stp>
        <stp>2019/11/27</stp>
        <tr r="N1725" s="3"/>
      </tp>
      <tp>
        <v>307822500</v>
        <stp/>
        <stp>EM_S_EST_NETPROFIT</stp>
        <stp>3</stp>
        <stp>300326.SZ</stp>
        <stp>2019</stp>
        <stp>2019/11/27</stp>
        <tr r="N1726" s="3"/>
        <tr r="N1726" s="3"/>
      </tp>
      <tp>
        <v>196278333.33333334</v>
        <stp/>
        <stp>EM_S_EST_NETPROFIT</stp>
        <stp>3</stp>
        <stp>300327.SZ</stp>
        <stp>2019</stp>
        <stp>2019/11/27</stp>
        <tr r="N1727" s="3"/>
        <tr r="N1727" s="3"/>
      </tp>
      <tp>
        <v>210000000</v>
        <stp/>
        <stp>EM_S_EST_NETPROFIT</stp>
        <stp>3</stp>
        <stp>300320.SZ</stp>
        <stp>2019</stp>
        <stp>2019/11/27</stp>
        <tr r="N1720" s="3"/>
        <tr r="N1720" s="3"/>
      </tp>
      <tp t="s">
        <v>--</v>
        <stp/>
        <stp>EM_S_EST_NETPROFIT</stp>
        <stp>3</stp>
        <stp>300321.SZ</stp>
        <stp>2019</stp>
        <stp>2019/11/27</stp>
        <tr r="N1721" s="3"/>
      </tp>
      <tp>
        <v>141727272.72727272</v>
        <stp/>
        <stp>EM_S_EST_NETPROFIT</stp>
        <stp>3</stp>
        <stp>300322.SZ</stp>
        <stp>2019</stp>
        <stp>2019/11/27</stp>
        <tr r="N1722" s="3"/>
        <tr r="N1722" s="3"/>
      </tp>
      <tp t="s">
        <v>--</v>
        <stp/>
        <stp>EM_S_EST_NETPROFIT</stp>
        <stp>3</stp>
        <stp>300323.SZ</stp>
        <stp>2019</stp>
        <stp>2019/11/27</stp>
        <tr r="N1723" s="3"/>
      </tp>
      <tp>
        <v>58900000</v>
        <stp/>
        <stp>EM_S_EST_NETPROFIT</stp>
        <stp>3</stp>
        <stp>300328.SZ</stp>
        <stp>2019</stp>
        <stp>2019/11/27</stp>
        <tr r="N1728" s="3"/>
        <tr r="N1728" s="3"/>
      </tp>
      <tp t="s">
        <v>--</v>
        <stp/>
        <stp>EM_S_EST_NETPROFIT</stp>
        <stp>3</stp>
        <stp>300329.SZ</stp>
        <stp>2019</stp>
        <stp>2019/11/27</stp>
        <tr r="N1729" s="3"/>
      </tp>
      <tp>
        <v>179037857.14285713</v>
        <stp/>
        <stp>EM_S_EST_NETPROFIT</stp>
        <stp>3</stp>
        <stp>300394.SZ</stp>
        <stp>2019</stp>
        <stp>2019/11/27</stp>
        <tr r="N1792" s="3"/>
        <tr r="N1792" s="3"/>
      </tp>
      <tp>
        <v>198970000</v>
        <stp/>
        <stp>EM_S_EST_NETPROFIT</stp>
        <stp>3</stp>
        <stp>300395.SZ</stp>
        <stp>2019</stp>
        <stp>2019/11/27</stp>
        <tr r="N1793" s="3"/>
        <tr r="N1793" s="3"/>
      </tp>
      <tp>
        <v>250000000</v>
        <stp/>
        <stp>EM_S_EST_NETPROFIT</stp>
        <stp>3</stp>
        <stp>300396.SZ</stp>
        <stp>2019</stp>
        <stp>2019/11/27</stp>
        <tr r="N1794" s="3"/>
        <tr r="N1794" s="3"/>
      </tp>
      <tp>
        <v>103000000</v>
        <stp/>
        <stp>EM_S_EST_NETPROFIT</stp>
        <stp>3</stp>
        <stp>300397.SZ</stp>
        <stp>2019</stp>
        <stp>2019/11/27</stp>
        <tr r="N1795" s="3"/>
        <tr r="N1795" s="3"/>
      </tp>
      <tp t="s">
        <v>--</v>
        <stp/>
        <stp>EM_S_EST_NETPROFIT</stp>
        <stp>3</stp>
        <stp>300390.SZ</stp>
        <stp>2019</stp>
        <stp>2019/11/27</stp>
        <tr r="N1788" s="3"/>
      </tp>
      <tp t="s">
        <v>--</v>
        <stp/>
        <stp>EM_S_EST_NETPROFIT</stp>
        <stp>3</stp>
        <stp>300391.SZ</stp>
        <stp>2019</stp>
        <stp>2019/11/27</stp>
        <tr r="N1789" s="3"/>
      </tp>
      <tp t="s">
        <v>--</v>
        <stp/>
        <stp>EM_S_EST_NETPROFIT</stp>
        <stp>3</stp>
        <stp>300392.SZ</stp>
        <stp>2019</stp>
        <stp>2019/11/27</stp>
        <tr r="N1790" s="3"/>
      </tp>
      <tp>
        <v>288100000</v>
        <stp/>
        <stp>EM_S_EST_NETPROFIT</stp>
        <stp>3</stp>
        <stp>300393.SZ</stp>
        <stp>2019</stp>
        <stp>2019/11/27</stp>
        <tr r="N1791" s="3"/>
        <tr r="N1791" s="3"/>
      </tp>
      <tp>
        <v>284927272.72727269</v>
        <stp/>
        <stp>EM_S_EST_NETPROFIT</stp>
        <stp>3</stp>
        <stp>300398.SZ</stp>
        <stp>2019</stp>
        <stp>2019/11/27</stp>
        <tr r="N1796" s="3"/>
        <tr r="N1796" s="3"/>
      </tp>
      <tp t="s">
        <v>--</v>
        <stp/>
        <stp>EM_S_EST_NETPROFIT</stp>
        <stp>3</stp>
        <stp>300399.SZ</stp>
        <stp>2019</stp>
        <stp>2019/11/27</stp>
        <tr r="N1797" s="3"/>
      </tp>
      <tp>
        <v>209272000</v>
        <stp/>
        <stp>EM_S_EST_NETPROFIT</stp>
        <stp>3</stp>
        <stp>300384.SZ</stp>
        <stp>2019</stp>
        <stp>2019/11/27</stp>
        <tr r="N1782" s="3"/>
        <tr r="N1782" s="3"/>
      </tp>
      <tp>
        <v>126400000</v>
        <stp/>
        <stp>EM_S_EST_NETPROFIT</stp>
        <stp>3</stp>
        <stp>300385.SZ</stp>
        <stp>2019</stp>
        <stp>2019/11/27</stp>
        <tr r="N1783" s="3"/>
        <tr r="N1783" s="3"/>
      </tp>
      <tp>
        <v>162000000</v>
        <stp/>
        <stp>EM_S_EST_NETPROFIT</stp>
        <stp>3</stp>
        <stp>300386.SZ</stp>
        <stp>2019</stp>
        <stp>2019/11/27</stp>
        <tr r="N1784" s="3"/>
        <tr r="N1784" s="3"/>
      </tp>
      <tp>
        <v>100980000</v>
        <stp/>
        <stp>EM_S_EST_NETPROFIT</stp>
        <stp>3</stp>
        <stp>300387.SZ</stp>
        <stp>2019</stp>
        <stp>2019/11/27</stp>
        <tr r="N1785" s="3"/>
        <tr r="N1785" s="3"/>
      </tp>
      <tp t="s">
        <v>--</v>
        <stp/>
        <stp>EM_S_EST_NETPROFIT</stp>
        <stp>3</stp>
        <stp>300380.SZ</stp>
        <stp>2019</stp>
        <stp>2019/11/27</stp>
        <tr r="N1778" s="3"/>
      </tp>
      <tp>
        <v>151000000</v>
        <stp/>
        <stp>EM_S_EST_NETPROFIT</stp>
        <stp>3</stp>
        <stp>300381.SZ</stp>
        <stp>2019</stp>
        <stp>2019/11/27</stp>
        <tr r="N1779" s="3"/>
        <tr r="N1779" s="3"/>
      </tp>
      <tp t="s">
        <v>--</v>
        <stp/>
        <stp>EM_S_EST_NETPROFIT</stp>
        <stp>3</stp>
        <stp>300382.SZ</stp>
        <stp>2019</stp>
        <stp>2019/11/27</stp>
        <tr r="N1780" s="3"/>
      </tp>
      <tp>
        <v>887369696.969697</v>
        <stp/>
        <stp>EM_S_EST_NETPROFIT</stp>
        <stp>3</stp>
        <stp>300383.SZ</stp>
        <stp>2019</stp>
        <stp>2019/11/27</stp>
        <tr r="N1781" s="3"/>
        <tr r="N1781" s="3"/>
      </tp>
      <tp>
        <v>342961904.76190478</v>
        <stp/>
        <stp>EM_S_EST_NETPROFIT</stp>
        <stp>3</stp>
        <stp>300388.SZ</stp>
        <stp>2019</stp>
        <stp>2019/11/27</stp>
        <tr r="N1786" s="3"/>
        <tr r="N1786" s="3"/>
      </tp>
      <tp t="s">
        <v>--</v>
        <stp/>
        <stp>EM_S_EST_NETPROFIT</stp>
        <stp>3</stp>
        <stp>300389.SZ</stp>
        <stp>2019</stp>
        <stp>2019/11/27</stp>
        <tr r="N1787" s="3"/>
      </tp>
      <tp t="s">
        <v>--</v>
        <stp/>
        <stp>EM_S_EST_NETPROFIT</stp>
        <stp>3</stp>
        <stp>600425.SH</stp>
        <stp>2019</stp>
        <stp>2019/11/27</stp>
        <tr r="N2542" s="3"/>
      </tp>
      <tp>
        <v>2549399393.939394</v>
        <stp/>
        <stp>EM_S_EST_NETPROFIT</stp>
        <stp>3</stp>
        <stp>600426.SH</stp>
        <stp>2019</stp>
        <stp>2019/11/27</stp>
        <tr r="N2543" s="3"/>
        <tr r="N2543" s="3"/>
      </tp>
      <tp t="s">
        <v>--</v>
        <stp/>
        <stp>EM_S_EST_NETPROFIT</stp>
        <stp>3</stp>
        <stp>600420.SH</stp>
        <stp>2019</stp>
        <stp>2019/11/27</stp>
        <tr r="N2538" s="3"/>
      </tp>
      <tp t="s">
        <v>--</v>
        <stp/>
        <stp>EM_S_EST_NETPROFIT</stp>
        <stp>3</stp>
        <stp>600421.SH</stp>
        <stp>2019</stp>
        <stp>2019/11/27</stp>
        <tr r="N2539" s="3"/>
      </tp>
      <tp>
        <v>425000000</v>
        <stp/>
        <stp>EM_S_EST_NETPROFIT</stp>
        <stp>3</stp>
        <stp>600422.SH</stp>
        <stp>2019</stp>
        <stp>2019/11/27</stp>
        <tr r="N2540" s="3"/>
        <tr r="N2540" s="3"/>
      </tp>
      <tp t="s">
        <v>--</v>
        <stp/>
        <stp>EM_S_EST_NETPROFIT</stp>
        <stp>3</stp>
        <stp>600423.SH</stp>
        <stp>2019</stp>
        <stp>2019/11/27</stp>
        <tr r="N2541" s="3"/>
      </tp>
      <tp>
        <v>191733333.33333334</v>
        <stp/>
        <stp>EM_S_EST_NETPROFIT</stp>
        <stp>3</stp>
        <stp>600428.SH</stp>
        <stp>2019</stp>
        <stp>2019/11/27</stp>
        <tr r="N2544" s="3"/>
        <tr r="N2544" s="3"/>
      </tp>
      <tp>
        <v>240000000</v>
        <stp/>
        <stp>EM_S_EST_NETPROFIT</stp>
        <stp>3</stp>
        <stp>600429.SH</stp>
        <stp>2019</stp>
        <stp>2019/11/27</stp>
        <tr r="N2545" s="3"/>
        <tr r="N2545" s="3"/>
      </tp>
      <tp>
        <v>57000000</v>
        <stp/>
        <stp>EM_S_EST_NETPROFIT</stp>
        <stp>3</stp>
        <stp>600435.SH</stp>
        <stp>2019</stp>
        <stp>2019/11/27</stp>
        <tr r="N2547" s="3"/>
        <tr r="N2547" s="3"/>
      </tp>
      <tp>
        <v>1422793157.894737</v>
        <stp/>
        <stp>EM_S_EST_NETPROFIT</stp>
        <stp>3</stp>
        <stp>600436.SH</stp>
        <stp>2019</stp>
        <stp>2019/11/27</stp>
        <tr r="N2548" s="3"/>
        <tr r="N2548" s="3"/>
      </tp>
      <tp t="s">
        <v>--</v>
        <stp/>
        <stp>EM_S_EST_NETPROFIT</stp>
        <stp>3</stp>
        <stp>600433.SH</stp>
        <stp>2019</stp>
        <stp>2019/11/27</stp>
        <tr r="N2546" s="3"/>
      </tp>
      <tp>
        <v>3075274117.647059</v>
        <stp/>
        <stp>EM_S_EST_NETPROFIT</stp>
        <stp>3</stp>
        <stp>600438.SH</stp>
        <stp>2019</stp>
        <stp>2019/11/27</stp>
        <tr r="N2549" s="3"/>
        <tr r="N2549" s="3"/>
      </tp>
      <tp>
        <v>264000000</v>
        <stp/>
        <stp>EM_S_EST_NETPROFIT</stp>
        <stp>3</stp>
        <stp>600439.SH</stp>
        <stp>2019</stp>
        <stp>2019/11/27</stp>
        <tr r="N2550" s="3"/>
        <tr r="N2550" s="3"/>
      </tp>
      <tp>
        <v>45510000</v>
        <stp/>
        <stp>EM_S_EST_NETPROFIT</stp>
        <stp>3</stp>
        <stp>600405.SH</stp>
        <stp>2019</stp>
        <stp>2019/11/27</stp>
        <tr r="N2529" s="3"/>
        <tr r="N2529" s="3"/>
      </tp>
      <tp>
        <v>4432625294.1176472</v>
        <stp/>
        <stp>EM_S_EST_NETPROFIT</stp>
        <stp>3</stp>
        <stp>600406.SH</stp>
        <stp>2019</stp>
        <stp>2019/11/27</stp>
        <tr r="N2530" s="3"/>
        <tr r="N2530" s="3"/>
      </tp>
      <tp>
        <v>224591250</v>
        <stp/>
        <stp>EM_S_EST_NETPROFIT</stp>
        <stp>3</stp>
        <stp>600400.SH</stp>
        <stp>2019</stp>
        <stp>2019/11/27</stp>
        <tr r="N2527" s="3"/>
        <tr r="N2527" s="3"/>
      </tp>
      <tp t="s">
        <v>--</v>
        <stp/>
        <stp>EM_S_EST_NETPROFIT</stp>
        <stp>3</stp>
        <stp>600403.SH</stp>
        <stp>2019</stp>
        <stp>2019/11/27</stp>
        <tr r="N2528" s="3"/>
      </tp>
      <tp t="s">
        <v>--</v>
        <stp/>
        <stp>EM_S_EST_NETPROFIT</stp>
        <stp>3</stp>
        <stp>600408.SH</stp>
        <stp>2019</stp>
        <stp>2019/11/27</stp>
        <tr r="N2531" s="3"/>
      </tp>
      <tp>
        <v>777853333.33333337</v>
        <stp/>
        <stp>EM_S_EST_NETPROFIT</stp>
        <stp>3</stp>
        <stp>600409.SH</stp>
        <stp>2019</stp>
        <stp>2019/11/27</stp>
        <tr r="N2532" s="3"/>
        <tr r="N2532" s="3"/>
      </tp>
      <tp>
        <v>1126200000</v>
        <stp/>
        <stp>EM_S_EST_NETPROFIT</stp>
        <stp>3</stp>
        <stp>600415.SH</stp>
        <stp>2019</stp>
        <stp>2019/11/27</stp>
        <tr r="N2534" s="3"/>
        <tr r="N2534" s="3"/>
      </tp>
      <tp>
        <v>-659000000</v>
        <stp/>
        <stp>EM_S_EST_NETPROFIT</stp>
        <stp>3</stp>
        <stp>600416.SH</stp>
        <stp>2019</stp>
        <stp>2019/11/27</stp>
        <tr r="N2535" s="3"/>
        <tr r="N2535" s="3"/>
      </tp>
      <tp>
        <v>230500000</v>
        <stp/>
        <stp>EM_S_EST_NETPROFIT</stp>
        <stp>3</stp>
        <stp>600410.SH</stp>
        <stp>2019</stp>
        <stp>2019/11/27</stp>
        <tr r="N2533" s="3"/>
        <tr r="N2533" s="3"/>
      </tp>
      <tp>
        <v>255500000</v>
        <stp/>
        <stp>EM_S_EST_NETPROFIT</stp>
        <stp>3</stp>
        <stp>600418.SH</stp>
        <stp>2019</stp>
        <stp>2019/11/27</stp>
        <tr r="N2536" s="3"/>
        <tr r="N2536" s="3"/>
      </tp>
      <tp>
        <v>131133333.33333333</v>
        <stp/>
        <stp>EM_S_EST_NETPROFIT</stp>
        <stp>3</stp>
        <stp>600419.SH</stp>
        <stp>2019</stp>
        <stp>2019/11/27</stp>
        <tr r="N2537" s="3"/>
        <tr r="N2537" s="3"/>
      </tp>
      <tp>
        <v>3392575384.6153846</v>
        <stp/>
        <stp>EM_S_EST_NETPROFIT</stp>
        <stp>3</stp>
        <stp>600466.SH</stp>
        <stp>2019</stp>
        <stp>2019/11/27</stp>
        <tr r="N2564" s="3"/>
        <tr r="N2564" s="3"/>
      </tp>
      <tp>
        <v>78970000</v>
        <stp/>
        <stp>EM_S_EST_NETPROFIT</stp>
        <stp>3</stp>
        <stp>600467.SH</stp>
        <stp>2019</stp>
        <stp>2019/11/27</stp>
        <tr r="N2565" s="3"/>
        <tr r="N2565" s="3"/>
      </tp>
      <tp>
        <v>129860000</v>
        <stp/>
        <stp>EM_S_EST_NETPROFIT</stp>
        <stp>3</stp>
        <stp>600460.SH</stp>
        <stp>2019</stp>
        <stp>2019/11/27</stp>
        <tr r="N2560" s="3"/>
        <tr r="N2560" s="3"/>
      </tp>
      <tp>
        <v>441845000</v>
        <stp/>
        <stp>EM_S_EST_NETPROFIT</stp>
        <stp>3</stp>
        <stp>600461.SH</stp>
        <stp>2019</stp>
        <stp>2019/11/27</stp>
        <tr r="N2561" s="3"/>
        <tr r="N2561" s="3"/>
      </tp>
      <tp t="s">
        <v>--</v>
        <stp/>
        <stp>EM_S_EST_NETPROFIT</stp>
        <stp>3</stp>
        <stp>600462.SH</stp>
        <stp>2019</stp>
        <stp>2019/11/27</stp>
        <tr r="N2562" s="3"/>
      </tp>
      <tp t="s">
        <v>--</v>
        <stp/>
        <stp>EM_S_EST_NETPROFIT</stp>
        <stp>3</stp>
        <stp>600463.SH</stp>
        <stp>2019</stp>
        <stp>2019/11/27</stp>
        <tr r="N2563" s="3"/>
      </tp>
      <tp t="s">
        <v>--</v>
        <stp/>
        <stp>EM_S_EST_NETPROFIT</stp>
        <stp>3</stp>
        <stp>600468.SH</stp>
        <stp>2019</stp>
        <stp>2019/11/27</stp>
        <tr r="N2566" s="3"/>
      </tp>
      <tp>
        <v>326000000</v>
        <stp/>
        <stp>EM_S_EST_NETPROFIT</stp>
        <stp>3</stp>
        <stp>600469.SH</stp>
        <stp>2019</stp>
        <stp>2019/11/27</stp>
        <tr r="N2567" s="3"/>
        <tr r="N2567" s="3"/>
      </tp>
      <tp>
        <v>452000000</v>
        <stp/>
        <stp>EM_S_EST_NETPROFIT</stp>
        <stp>3</stp>
        <stp>600475.SH</stp>
        <stp>2019</stp>
        <stp>2019/11/27</stp>
        <tr r="N2569" s="3"/>
        <tr r="N2569" s="3"/>
      </tp>
      <tp t="s">
        <v>--</v>
        <stp/>
        <stp>EM_S_EST_NETPROFIT</stp>
        <stp>3</stp>
        <stp>600476.SH</stp>
        <stp>2019</stp>
        <stp>2019/11/27</stp>
        <tr r="N2570" s="3"/>
      </tp>
      <tp>
        <v>394000000</v>
        <stp/>
        <stp>EM_S_EST_NETPROFIT</stp>
        <stp>3</stp>
        <stp>600477.SH</stp>
        <stp>2019</stp>
        <stp>2019/11/27</stp>
        <tr r="N2571" s="3"/>
        <tr r="N2571" s="3"/>
      </tp>
      <tp t="s">
        <v>--</v>
        <stp/>
        <stp>EM_S_EST_NETPROFIT</stp>
        <stp>3</stp>
        <stp>600470.SH</stp>
        <stp>2019</stp>
        <stp>2019/11/27</stp>
        <tr r="N2568" s="3"/>
      </tp>
      <tp t="s">
        <v>--</v>
        <stp/>
        <stp>EM_S_EST_NETPROFIT</stp>
        <stp>3</stp>
        <stp>600478.SH</stp>
        <stp>2019</stp>
        <stp>2019/11/27</stp>
        <tr r="N2572" s="3"/>
      </tp>
      <tp>
        <v>296140000</v>
        <stp/>
        <stp>EM_S_EST_NETPROFIT</stp>
        <stp>3</stp>
        <stp>600479.SH</stp>
        <stp>2019</stp>
        <stp>2019/11/27</stp>
        <tr r="N2573" s="3"/>
        <tr r="N2573" s="3"/>
      </tp>
      <tp t="s">
        <v>--</v>
        <stp/>
        <stp>EM_S_EST_NETPROFIT</stp>
        <stp>3</stp>
        <stp>600444.SH</stp>
        <stp>2019</stp>
        <stp>2019/11/27</stp>
        <tr r="N2551" s="3"/>
      </tp>
      <tp t="s">
        <v>--</v>
        <stp/>
        <stp>EM_S_EST_NETPROFIT</stp>
        <stp>3</stp>
        <stp>600446.SH</stp>
        <stp>2019</stp>
        <stp>2019/11/27</stp>
        <tr r="N2552" s="3"/>
      </tp>
      <tp t="s">
        <v>--</v>
        <stp/>
        <stp>EM_S_EST_NETPROFIT</stp>
        <stp>3</stp>
        <stp>600448.SH</stp>
        <stp>2019</stp>
        <stp>2019/11/27</stp>
        <tr r="N2553" s="3"/>
      </tp>
      <tp>
        <v>662260000</v>
        <stp/>
        <stp>EM_S_EST_NETPROFIT</stp>
        <stp>3</stp>
        <stp>600449.SH</stp>
        <stp>2019</stp>
        <stp>2019/11/27</stp>
        <tr r="N2554" s="3"/>
        <tr r="N2554" s="3"/>
      </tp>
      <tp t="s">
        <v>--</v>
        <stp/>
        <stp>EM_S_EST_NETPROFIT</stp>
        <stp>3</stp>
        <stp>600455.SH</stp>
        <stp>2019</stp>
        <stp>2019/11/27</stp>
        <tr r="N2556" s="3"/>
      </tp>
      <tp>
        <v>244751538.46153846</v>
        <stp/>
        <stp>EM_S_EST_NETPROFIT</stp>
        <stp>3</stp>
        <stp>600456.SH</stp>
        <stp>2019</stp>
        <stp>2019/11/27</stp>
        <tr r="N2557" s="3"/>
        <tr r="N2557" s="3"/>
      </tp>
      <tp>
        <v>412046666.66666669</v>
        <stp/>
        <stp>EM_S_EST_NETPROFIT</stp>
        <stp>3</stp>
        <stp>600452.SH</stp>
        <stp>2019</stp>
        <stp>2019/11/27</stp>
        <tr r="N2555" s="3"/>
        <tr r="N2555" s="3"/>
      </tp>
      <tp>
        <v>51000000</v>
        <stp/>
        <stp>EM_S_EST_NETPROFIT</stp>
        <stp>3</stp>
        <stp>600458.SH</stp>
        <stp>2019</stp>
        <stp>2019/11/27</stp>
        <tr r="N2558" s="3"/>
        <tr r="N2558" s="3"/>
      </tp>
      <tp>
        <v>210962500</v>
        <stp/>
        <stp>EM_S_EST_NETPROFIT</stp>
        <stp>3</stp>
        <stp>600459.SH</stp>
        <stp>2019</stp>
        <stp>2019/11/27</stp>
        <tr r="N2559" s="3"/>
        <tr r="N2559" s="3"/>
      </tp>
      <tp t="s">
        <v>--</v>
        <stp/>
        <stp>EM_S_EST_NETPROFIT</stp>
        <stp>3</stp>
        <stp>600485.SH</stp>
        <stp>2019</stp>
        <stp>2019/11/27</stp>
        <tr r="N2578" s="3"/>
      </tp>
      <tp>
        <v>1144365714.2857144</v>
        <stp/>
        <stp>EM_S_EST_NETPROFIT</stp>
        <stp>3</stp>
        <stp>600486.SH</stp>
        <stp>2019</stp>
        <stp>2019/11/27</stp>
        <tr r="N2579" s="3"/>
        <tr r="N2579" s="3"/>
      </tp>
      <tp>
        <v>1712806000</v>
        <stp/>
        <stp>EM_S_EST_NETPROFIT</stp>
        <stp>3</stp>
        <stp>600487.SH</stp>
        <stp>2019</stp>
        <stp>2019/11/27</stp>
        <tr r="N2580" s="3"/>
        <tr r="N2580" s="3"/>
      </tp>
      <tp>
        <v>185250000</v>
        <stp/>
        <stp>EM_S_EST_NETPROFIT</stp>
        <stp>3</stp>
        <stp>600480.SH</stp>
        <stp>2019</stp>
        <stp>2019/11/27</stp>
        <tr r="N2574" s="3"/>
        <tr r="N2574" s="3"/>
      </tp>
      <tp>
        <v>284450000</v>
        <stp/>
        <stp>EM_S_EST_NETPROFIT</stp>
        <stp>3</stp>
        <stp>600481.SH</stp>
        <stp>2019</stp>
        <stp>2019/11/27</stp>
        <tr r="N2575" s="3"/>
        <tr r="N2575" s="3"/>
      </tp>
      <tp>
        <v>1537333333.3333333</v>
        <stp/>
        <stp>EM_S_EST_NETPROFIT</stp>
        <stp>3</stp>
        <stp>600482.SH</stp>
        <stp>2019</stp>
        <stp>2019/11/27</stp>
        <tr r="N2576" s="3"/>
        <tr r="N2576" s="3"/>
      </tp>
      <tp>
        <v>1349060769.2307694</v>
        <stp/>
        <stp>EM_S_EST_NETPROFIT</stp>
        <stp>3</stp>
        <stp>600483.SH</stp>
        <stp>2019</stp>
        <stp>2019/11/27</stp>
        <tr r="N2577" s="3"/>
        <tr r="N2577" s="3"/>
      </tp>
      <tp t="s">
        <v>--</v>
        <stp/>
        <stp>EM_S_EST_NETPROFIT</stp>
        <stp>3</stp>
        <stp>600488.SH</stp>
        <stp>2019</stp>
        <stp>2019/11/27</stp>
        <tr r="N2581" s="3"/>
      </tp>
      <tp>
        <v>382675714.28571427</v>
        <stp/>
        <stp>EM_S_EST_NETPROFIT</stp>
        <stp>3</stp>
        <stp>600489.SH</stp>
        <stp>2019</stp>
        <stp>2019/11/27</stp>
        <tr r="N2582" s="3"/>
        <tr r="N2582" s="3"/>
      </tp>
      <tp t="s">
        <v>--</v>
        <stp/>
        <stp>EM_S_EST_NETPROFIT</stp>
        <stp>3</stp>
        <stp>600495.SH</stp>
        <stp>2019</stp>
        <stp>2019/11/27</stp>
        <tr r="N2586" s="3"/>
      </tp>
      <tp>
        <v>381500000</v>
        <stp/>
        <stp>EM_S_EST_NETPROFIT</stp>
        <stp>3</stp>
        <stp>600496.SH</stp>
        <stp>2019</stp>
        <stp>2019/11/27</stp>
        <tr r="N2587" s="3"/>
        <tr r="N2587" s="3"/>
      </tp>
      <tp>
        <v>1102000000</v>
        <stp/>
        <stp>EM_S_EST_NETPROFIT</stp>
        <stp>3</stp>
        <stp>600497.SH</stp>
        <stp>2019</stp>
        <stp>2019/11/27</stp>
        <tr r="N2588" s="3"/>
        <tr r="N2588" s="3"/>
      </tp>
      <tp>
        <v>455900000</v>
        <stp/>
        <stp>EM_S_EST_NETPROFIT</stp>
        <stp>3</stp>
        <stp>600490.SH</stp>
        <stp>2019</stp>
        <stp>2019/11/27</stp>
        <tr r="N2583" s="3"/>
        <tr r="N2583" s="3"/>
      </tp>
      <tp>
        <v>1091140000</v>
        <stp/>
        <stp>EM_S_EST_NETPROFIT</stp>
        <stp>3</stp>
        <stp>600491.SH</stp>
        <stp>2019</stp>
        <stp>2019/11/27</stp>
        <tr r="N2584" s="3"/>
        <tr r="N2584" s="3"/>
      </tp>
      <tp t="s">
        <v>--</v>
        <stp/>
        <stp>EM_S_EST_NETPROFIT</stp>
        <stp>3</stp>
        <stp>600493.SH</stp>
        <stp>2019</stp>
        <stp>2019/11/27</stp>
        <tr r="N2585" s="3"/>
      </tp>
      <tp>
        <v>958287894.73684216</v>
        <stp/>
        <stp>EM_S_EST_NETPROFIT</stp>
        <stp>3</stp>
        <stp>600498.SH</stp>
        <stp>2019</stp>
        <stp>2019/11/27</stp>
        <tr r="N2589" s="3"/>
        <tr r="N2589" s="3"/>
      </tp>
      <tp>
        <v>465000000</v>
        <stp/>
        <stp>EM_S_EST_NETPROFIT</stp>
        <stp>3</stp>
        <stp>600499.SH</stp>
        <stp>2019</stp>
        <stp>2019/11/27</stp>
        <tr r="N2590" s="3"/>
        <tr r="N2590" s="3"/>
      </tp>
      <tp>
        <v>667049000</v>
        <stp/>
        <stp>EM_S_EST_NETPROFIT</stp>
        <stp>3</stp>
        <stp>300454.SZ</stp>
        <stp>2019</stp>
        <stp>2019/11/27</stp>
        <tr r="N1852" s="3"/>
        <tr r="N1852" s="3"/>
      </tp>
      <tp t="s">
        <v>--</v>
        <stp/>
        <stp>EM_S_EST_NETPROFIT</stp>
        <stp>3</stp>
        <stp>300455.SZ</stp>
        <stp>2019</stp>
        <stp>2019/11/27</stp>
        <tr r="N1853" s="3"/>
      </tp>
      <tp>
        <v>87492500</v>
        <stp/>
        <stp>EM_S_EST_NETPROFIT</stp>
        <stp>3</stp>
        <stp>300456.SZ</stp>
        <stp>2019</stp>
        <stp>2019/11/27</stp>
        <tr r="N1854" s="3"/>
        <tr r="N1854" s="3"/>
      </tp>
      <tp>
        <v>387670000</v>
        <stp/>
        <stp>EM_S_EST_NETPROFIT</stp>
        <stp>3</stp>
        <stp>300457.SZ</stp>
        <stp>2019</stp>
        <stp>2019/11/27</stp>
        <tr r="N1855" s="3"/>
        <tr r="N1855" s="3"/>
      </tp>
      <tp>
        <v>975611290.3225807</v>
        <stp/>
        <stp>EM_S_EST_NETPROFIT</stp>
        <stp>3</stp>
        <stp>300450.SZ</stp>
        <stp>2019</stp>
        <stp>2019/11/27</stp>
        <tr r="N1848" s="3"/>
        <tr r="N1848" s="3"/>
      </tp>
      <tp>
        <v>289532608.69565219</v>
        <stp/>
        <stp>EM_S_EST_NETPROFIT</stp>
        <stp>3</stp>
        <stp>300451.SZ</stp>
        <stp>2019</stp>
        <stp>2019/11/27</stp>
        <tr r="N1849" s="3"/>
        <tr r="N1849" s="3"/>
      </tp>
      <tp>
        <v>87275000</v>
        <stp/>
        <stp>EM_S_EST_NETPROFIT</stp>
        <stp>3</stp>
        <stp>300452.SZ</stp>
        <stp>2019</stp>
        <stp>2019/11/27</stp>
        <tr r="N1850" s="3"/>
        <tr r="N1850" s="3"/>
      </tp>
      <tp t="s">
        <v>--</v>
        <stp/>
        <stp>EM_S_EST_NETPROFIT</stp>
        <stp>3</stp>
        <stp>300453.SZ</stp>
        <stp>2019</stp>
        <stp>2019/11/27</stp>
        <tr r="N1851" s="3"/>
      </tp>
      <tp>
        <v>178800000</v>
        <stp/>
        <stp>EM_S_EST_NETPROFIT</stp>
        <stp>3</stp>
        <stp>300458.SZ</stp>
        <stp>2019</stp>
        <stp>2019/11/27</stp>
        <tr r="N1856" s="3"/>
        <tr r="N1856" s="3"/>
      </tp>
      <tp>
        <v>1078000000</v>
        <stp/>
        <stp>EM_S_EST_NETPROFIT</stp>
        <stp>3</stp>
        <stp>300459.SZ</stp>
        <stp>2019</stp>
        <stp>2019/11/27</stp>
        <tr r="N1857" s="3"/>
        <tr r="N1857" s="3"/>
      </tp>
      <tp t="s">
        <v>--</v>
        <stp/>
        <stp>EM_S_EST_NETPROFIT</stp>
        <stp>3</stp>
        <stp>300444.SZ</stp>
        <stp>2019</stp>
        <stp>2019/11/27</stp>
        <tr r="N1842" s="3"/>
      </tp>
      <tp>
        <v>91401428.571428567</v>
        <stp/>
        <stp>EM_S_EST_NETPROFIT</stp>
        <stp>3</stp>
        <stp>300445.SZ</stp>
        <stp>2019</stp>
        <stp>2019/11/27</stp>
        <tr r="N1843" s="3"/>
        <tr r="N1843" s="3"/>
      </tp>
      <tp>
        <v>113760000</v>
        <stp/>
        <stp>EM_S_EST_NETPROFIT</stp>
        <stp>3</stp>
        <stp>300446.SZ</stp>
        <stp>2019</stp>
        <stp>2019/11/27</stp>
        <tr r="N1844" s="3"/>
        <tr r="N1844" s="3"/>
      </tp>
      <tp>
        <v>125495000</v>
        <stp/>
        <stp>EM_S_EST_NETPROFIT</stp>
        <stp>3</stp>
        <stp>300447.SZ</stp>
        <stp>2019</stp>
        <stp>2019/11/27</stp>
        <tr r="N1845" s="3"/>
        <tr r="N1845" s="3"/>
      </tp>
      <tp t="s">
        <v>--</v>
        <stp/>
        <stp>EM_S_EST_NETPROFIT</stp>
        <stp>3</stp>
        <stp>300440.SZ</stp>
        <stp>2019</stp>
        <stp>2019/11/27</stp>
        <tr r="N1838" s="3"/>
      </tp>
      <tp t="s">
        <v>--</v>
        <stp/>
        <stp>EM_S_EST_NETPROFIT</stp>
        <stp>3</stp>
        <stp>300441.SZ</stp>
        <stp>2019</stp>
        <stp>2019/11/27</stp>
        <tr r="N1839" s="3"/>
      </tp>
      <tp t="s">
        <v>--</v>
        <stp/>
        <stp>EM_S_EST_NETPROFIT</stp>
        <stp>3</stp>
        <stp>300442.SZ</stp>
        <stp>2019</stp>
        <stp>2019/11/27</stp>
        <tr r="N1840" s="3"/>
      </tp>
      <tp>
        <v>203500000</v>
        <stp/>
        <stp>EM_S_EST_NETPROFIT</stp>
        <stp>3</stp>
        <stp>300443.SZ</stp>
        <stp>2019</stp>
        <stp>2019/11/27</stp>
        <tr r="N1841" s="3"/>
        <tr r="N1841" s="3"/>
      </tp>
      <tp>
        <v>196235000</v>
        <stp/>
        <stp>EM_S_EST_NETPROFIT</stp>
        <stp>3</stp>
        <stp>300448.SZ</stp>
        <stp>2019</stp>
        <stp>2019/11/27</stp>
        <tr r="N1846" s="3"/>
        <tr r="N1846" s="3"/>
      </tp>
      <tp>
        <v>57000000</v>
        <stp/>
        <stp>EM_S_EST_NETPROFIT</stp>
        <stp>3</stp>
        <stp>300449.SZ</stp>
        <stp>2019</stp>
        <stp>2019/11/27</stp>
        <tr r="N1847" s="3"/>
        <tr r="N1847" s="3"/>
      </tp>
      <tp>
        <v>180036000</v>
        <stp/>
        <stp>EM_S_EST_NETPROFIT</stp>
        <stp>3</stp>
        <stp>300474.SZ</stp>
        <stp>2019</stp>
        <stp>2019/11/27</stp>
        <tr r="N1872" s="3"/>
        <tr r="N1872" s="3"/>
      </tp>
      <tp t="s">
        <v>--</v>
        <stp/>
        <stp>EM_S_EST_NETPROFIT</stp>
        <stp>3</stp>
        <stp>300475.SZ</stp>
        <stp>2019</stp>
        <stp>2019/11/27</stp>
        <tr r="N1873" s="3"/>
      </tp>
      <tp>
        <v>476410000</v>
        <stp/>
        <stp>EM_S_EST_NETPROFIT</stp>
        <stp>3</stp>
        <stp>300476.SZ</stp>
        <stp>2019</stp>
        <stp>2019/11/27</stp>
        <tr r="N1874" s="3"/>
        <tr r="N1874" s="3"/>
      </tp>
      <tp>
        <v>84000000</v>
        <stp/>
        <stp>EM_S_EST_NETPROFIT</stp>
        <stp>3</stp>
        <stp>300477.SZ</stp>
        <stp>2019</stp>
        <stp>2019/11/27</stp>
        <tr r="N1875" s="3"/>
        <tr r="N1875" s="3"/>
      </tp>
      <tp>
        <v>222947500</v>
        <stp/>
        <stp>EM_S_EST_NETPROFIT</stp>
        <stp>3</stp>
        <stp>300470.SZ</stp>
        <stp>2019</stp>
        <stp>2019/11/27</stp>
        <tr r="N1868" s="3"/>
        <tr r="N1868" s="3"/>
      </tp>
      <tp t="s">
        <v>--</v>
        <stp/>
        <stp>EM_S_EST_NETPROFIT</stp>
        <stp>3</stp>
        <stp>300471.SZ</stp>
        <stp>2019</stp>
        <stp>2019/11/27</stp>
        <tr r="N1869" s="3"/>
      </tp>
      <tp t="s">
        <v>--</v>
        <stp/>
        <stp>EM_S_EST_NETPROFIT</stp>
        <stp>3</stp>
        <stp>300472.SZ</stp>
        <stp>2019</stp>
        <stp>2019/11/27</stp>
        <tr r="N1870" s="3"/>
      </tp>
      <tp t="s">
        <v>--</v>
        <stp/>
        <stp>EM_S_EST_NETPROFIT</stp>
        <stp>3</stp>
        <stp>300473.SZ</stp>
        <stp>2019</stp>
        <stp>2019/11/27</stp>
        <tr r="N1871" s="3"/>
      </tp>
      <tp t="s">
        <v>--</v>
        <stp/>
        <stp>EM_S_EST_NETPROFIT</stp>
        <stp>3</stp>
        <stp>300478.SZ</stp>
        <stp>2019</stp>
        <stp>2019/11/27</stp>
        <tr r="N1876" s="3"/>
      </tp>
      <tp t="s">
        <v>--</v>
        <stp/>
        <stp>EM_S_EST_NETPROFIT</stp>
        <stp>3</stp>
        <stp>300479.SZ</stp>
        <stp>2019</stp>
        <stp>2019/11/27</stp>
        <tr r="N1877" s="3"/>
      </tp>
      <tp t="s">
        <v>--</v>
        <stp/>
        <stp>EM_S_EST_NETPROFIT</stp>
        <stp>3</stp>
        <stp>300464.SZ</stp>
        <stp>2019</stp>
        <stp>2019/11/27</stp>
        <tr r="N1862" s="3"/>
      </tp>
      <tp>
        <v>149000000</v>
        <stp/>
        <stp>EM_S_EST_NETPROFIT</stp>
        <stp>3</stp>
        <stp>300465.SZ</stp>
        <stp>2019</stp>
        <stp>2019/11/27</stp>
        <tr r="N1863" s="3"/>
        <tr r="N1863" s="3"/>
      </tp>
      <tp t="s">
        <v>--</v>
        <stp/>
        <stp>EM_S_EST_NETPROFIT</stp>
        <stp>3</stp>
        <stp>300466.SZ</stp>
        <stp>2019</stp>
        <stp>2019/11/27</stp>
        <tr r="N1864" s="3"/>
      </tp>
      <tp t="s">
        <v>--</v>
        <stp/>
        <stp>EM_S_EST_NETPROFIT</stp>
        <stp>3</stp>
        <stp>300467.SZ</stp>
        <stp>2019</stp>
        <stp>2019/11/27</stp>
        <tr r="N1865" s="3"/>
      </tp>
      <tp t="s">
        <v>--</v>
        <stp/>
        <stp>EM_S_EST_NETPROFIT</stp>
        <stp>3</stp>
        <stp>300460.SZ</stp>
        <stp>2019</stp>
        <stp>2019/11/27</stp>
        <tr r="N1858" s="3"/>
      </tp>
      <tp t="s">
        <v>--</v>
        <stp/>
        <stp>EM_S_EST_NETPROFIT</stp>
        <stp>3</stp>
        <stp>300461.SZ</stp>
        <stp>2019</stp>
        <stp>2019/11/27</stp>
        <tr r="N1859" s="3"/>
      </tp>
      <tp t="s">
        <v>--</v>
        <stp/>
        <stp>EM_S_EST_NETPROFIT</stp>
        <stp>3</stp>
        <stp>300462.SZ</stp>
        <stp>2019</stp>
        <stp>2019/11/27</stp>
        <tr r="N1860" s="3"/>
      </tp>
      <tp>
        <v>535005000</v>
        <stp/>
        <stp>EM_S_EST_NETPROFIT</stp>
        <stp>3</stp>
        <stp>300463.SZ</stp>
        <stp>2019</stp>
        <stp>2019/11/27</stp>
        <tr r="N1861" s="3"/>
        <tr r="N1861" s="3"/>
      </tp>
      <tp>
        <v>69900000</v>
        <stp/>
        <stp>EM_S_EST_NETPROFIT</stp>
        <stp>3</stp>
        <stp>300468.SZ</stp>
        <stp>2019</stp>
        <stp>2019/11/27</stp>
        <tr r="N1866" s="3"/>
        <tr r="N1866" s="3"/>
      </tp>
      <tp t="s">
        <v>--</v>
        <stp/>
        <stp>EM_S_EST_NETPROFIT</stp>
        <stp>3</stp>
        <stp>300469.SZ</stp>
        <stp>2019</stp>
        <stp>2019/11/27</stp>
        <tr r="N1867" s="3"/>
      </tp>
      <tp>
        <v>67150000</v>
        <stp/>
        <stp>EM_S_EST_NETPROFIT</stp>
        <stp>3</stp>
        <stp>300414.SZ</stp>
        <stp>2019</stp>
        <stp>2019/11/27</stp>
        <tr r="N1812" s="3"/>
        <tr r="N1812" s="3"/>
      </tp>
      <tp>
        <v>3929318235.2941175</v>
        <stp/>
        <stp>EM_S_EST_NETPROFIT</stp>
        <stp>3</stp>
        <stp>000425.SZ</stp>
        <stp>2019</stp>
        <stp>2019/11/27</stp>
        <tr r="N94" s="3"/>
        <tr r="N94" s="3"/>
      </tp>
      <tp>
        <v>208647142.85714287</v>
        <stp/>
        <stp>EM_S_EST_NETPROFIT</stp>
        <stp>3</stp>
        <stp>300415.SZ</stp>
        <stp>2019</stp>
        <stp>2019/11/27</stp>
        <tr r="N1813" s="3"/>
        <tr r="N1813" s="3"/>
      </tp>
      <tp t="s">
        <v>--</v>
        <stp/>
        <stp>EM_S_EST_NETPROFIT</stp>
        <stp>3</stp>
        <stp>000426.SZ</stp>
        <stp>2019</stp>
        <stp>2019/11/27</stp>
        <tr r="N95" s="3"/>
      </tp>
      <tp>
        <v>91021250</v>
        <stp/>
        <stp>EM_S_EST_NETPROFIT</stp>
        <stp>3</stp>
        <stp>300416.SZ</stp>
        <stp>2019</stp>
        <stp>2019/11/27</stp>
        <tr r="N1814" s="3"/>
        <tr r="N1814" s="3"/>
      </tp>
      <tp>
        <v>220000000</v>
        <stp/>
        <stp>EM_S_EST_NETPROFIT</stp>
        <stp>3</stp>
        <stp>300417.SZ</stp>
        <stp>2019</stp>
        <stp>2019/11/27</stp>
        <tr r="N1815" s="3"/>
        <tr r="N1815" s="3"/>
      </tp>
      <tp t="s">
        <v>--</v>
        <stp/>
        <stp>EM_S_EST_NETPROFIT</stp>
        <stp>3</stp>
        <stp>000420.SZ</stp>
        <stp>2019</stp>
        <stp>2019/11/27</stp>
        <tr r="N90" s="3"/>
      </tp>
      <tp t="s">
        <v>--</v>
        <stp/>
        <stp>EM_S_EST_NETPROFIT</stp>
        <stp>3</stp>
        <stp>300410.SZ</stp>
        <stp>2019</stp>
        <stp>2019/11/27</stp>
        <tr r="N1808" s="3"/>
      </tp>
      <tp t="s">
        <v>--</v>
        <stp/>
        <stp>EM_S_EST_NETPROFIT</stp>
        <stp>3</stp>
        <stp>000421.SZ</stp>
        <stp>2019</stp>
        <stp>2019/11/27</stp>
        <tr r="N91" s="3"/>
      </tp>
      <tp t="s">
        <v>--</v>
        <stp/>
        <stp>EM_S_EST_NETPROFIT</stp>
        <stp>3</stp>
        <stp>300411.SZ</stp>
        <stp>2019</stp>
        <stp>2019/11/27</stp>
        <tr r="N1809" s="3"/>
      </tp>
      <tp t="s">
        <v>--</v>
        <stp/>
        <stp>EM_S_EST_NETPROFIT</stp>
        <stp>3</stp>
        <stp>000422.SZ</stp>
        <stp>2019</stp>
        <stp>2019/11/27</stp>
        <tr r="N92" s="3"/>
      </tp>
      <tp t="s">
        <v>--</v>
        <stp/>
        <stp>EM_S_EST_NETPROFIT</stp>
        <stp>3</stp>
        <stp>300412.SZ</stp>
        <stp>2019</stp>
        <stp>2019/11/27</stp>
        <tr r="N1810" s="3"/>
      </tp>
      <tp>
        <v>1012500000</v>
        <stp/>
        <stp>EM_S_EST_NETPROFIT</stp>
        <stp>3</stp>
        <stp>000423.SZ</stp>
        <stp>2019</stp>
        <stp>2019/11/27</stp>
        <tr r="N93" s="3"/>
        <tr r="N93" s="3"/>
      </tp>
      <tp>
        <v>1163967777.7777777</v>
        <stp/>
        <stp>EM_S_EST_NETPROFIT</stp>
        <stp>3</stp>
        <stp>300413.SZ</stp>
        <stp>2019</stp>
        <stp>2019/11/27</stp>
        <tr r="N1811" s="3"/>
        <tr r="N1811" s="3"/>
      </tp>
      <tp t="s">
        <v>--</v>
        <stp/>
        <stp>EM_S_EST_NETPROFIT</stp>
        <stp>3</stp>
        <stp>000428.SZ</stp>
        <stp>2019</stp>
        <stp>2019/11/27</stp>
        <tr r="N96" s="3"/>
      </tp>
      <tp>
        <v>1260565000</v>
        <stp/>
        <stp>EM_S_EST_NETPROFIT</stp>
        <stp>3</stp>
        <stp>300418.SZ</stp>
        <stp>2019</stp>
        <stp>2019/11/27</stp>
        <tr r="N1816" s="3"/>
        <tr r="N1816" s="3"/>
      </tp>
      <tp>
        <v>1417508000</v>
        <stp/>
        <stp>EM_S_EST_NETPROFIT</stp>
        <stp>3</stp>
        <stp>000429.SZ</stp>
        <stp>2019</stp>
        <stp>2019/11/27</stp>
        <tr r="N97" s="3"/>
        <tr r="N97" s="3"/>
      </tp>
      <tp t="s">
        <v>--</v>
        <stp/>
        <stp>EM_S_EST_NETPROFIT</stp>
        <stp>3</stp>
        <stp>300419.SZ</stp>
        <stp>2019</stp>
        <stp>2019/11/27</stp>
        <tr r="N1817" s="3"/>
      </tp>
      <tp t="s">
        <v>--</v>
        <stp/>
        <stp>EM_S_EST_NETPROFIT</stp>
        <stp>3</stp>
        <stp>300404.SZ</stp>
        <stp>2019</stp>
        <stp>2019/11/27</stp>
        <tr r="N1802" s="3"/>
      </tp>
      <tp t="s">
        <v>--</v>
        <stp/>
        <stp>EM_S_EST_NETPROFIT</stp>
        <stp>3</stp>
        <stp>300405.SZ</stp>
        <stp>2019</stp>
        <stp>2019/11/27</stp>
        <tr r="N1803" s="3"/>
      </tp>
      <tp>
        <v>340336666.66666669</v>
        <stp/>
        <stp>EM_S_EST_NETPROFIT</stp>
        <stp>3</stp>
        <stp>300406.SZ</stp>
        <stp>2019</stp>
        <stp>2019/11/27</stp>
        <tr r="N1804" s="3"/>
        <tr r="N1804" s="3"/>
      </tp>
      <tp t="s">
        <v>--</v>
        <stp/>
        <stp>EM_S_EST_NETPROFIT</stp>
        <stp>3</stp>
        <stp>300407.SZ</stp>
        <stp>2019</stp>
        <stp>2019/11/27</stp>
        <tr r="N1805" s="3"/>
      </tp>
      <tp>
        <v>16000000</v>
        <stp/>
        <stp>EM_S_EST_NETPROFIT</stp>
        <stp>3</stp>
        <stp>000430.SZ</stp>
        <stp>2019</stp>
        <stp>2019/11/27</stp>
        <tr r="N98" s="3"/>
        <tr r="N98" s="3"/>
      </tp>
      <tp>
        <v>94260000</v>
        <stp/>
        <stp>EM_S_EST_NETPROFIT</stp>
        <stp>3</stp>
        <stp>300400.SZ</stp>
        <stp>2019</stp>
        <stp>2019/11/27</stp>
        <tr r="N1798" s="3"/>
        <tr r="N1798" s="3"/>
      </tp>
      <tp t="s">
        <v>--</v>
        <stp/>
        <stp>EM_S_EST_NETPROFIT</stp>
        <stp>3</stp>
        <stp>300401.SZ</stp>
        <stp>2019</stp>
        <stp>2019/11/27</stp>
        <tr r="N1799" s="3"/>
      </tp>
      <tp t="s">
        <v>--</v>
        <stp/>
        <stp>EM_S_EST_NETPROFIT</stp>
        <stp>3</stp>
        <stp>300402.SZ</stp>
        <stp>2019</stp>
        <stp>2019/11/27</stp>
        <tr r="N1800" s="3"/>
      </tp>
      <tp>
        <v>148000000</v>
        <stp/>
        <stp>EM_S_EST_NETPROFIT</stp>
        <stp>3</stp>
        <stp>300403.SZ</stp>
        <stp>2019</stp>
        <stp>2019/11/27</stp>
        <tr r="N1801" s="3"/>
        <tr r="N1801" s="3"/>
      </tp>
      <tp>
        <v>1041350000</v>
        <stp/>
        <stp>EM_S_EST_NETPROFIT</stp>
        <stp>3</stp>
        <stp>300408.SZ</stp>
        <stp>2019</stp>
        <stp>2019/11/27</stp>
        <tr r="N1806" s="3"/>
        <tr r="N1806" s="3"/>
      </tp>
      <tp>
        <v>43292000</v>
        <stp/>
        <stp>EM_S_EST_NETPROFIT</stp>
        <stp>3</stp>
        <stp>300409.SZ</stp>
        <stp>2019</stp>
        <stp>2019/11/27</stp>
        <tr r="N1807" s="3"/>
        <tr r="N1807" s="3"/>
      </tp>
      <tp t="s">
        <v>--</v>
        <stp/>
        <stp>EM_S_EST_NETPROFIT</stp>
        <stp>3</stp>
        <stp>000404.SZ</stp>
        <stp>2019</stp>
        <stp>2019/11/27</stp>
        <tr r="N79" s="3"/>
      </tp>
      <tp t="s">
        <v>--</v>
        <stp/>
        <stp>EM_S_EST_NETPROFIT</stp>
        <stp>3</stp>
        <stp>300434.SZ</stp>
        <stp>2019</stp>
        <stp>2019/11/27</stp>
        <tr r="N1832" s="3"/>
      </tp>
      <tp t="s">
        <v>--</v>
        <stp/>
        <stp>EM_S_EST_NETPROFIT</stp>
        <stp>3</stp>
        <stp>300435.SZ</stp>
        <stp>2019</stp>
        <stp>2019/11/27</stp>
        <tr r="N1833" s="3"/>
      </tp>
      <tp t="s">
        <v>--</v>
        <stp/>
        <stp>EM_S_EST_NETPROFIT</stp>
        <stp>3</stp>
        <stp>300436.SZ</stp>
        <stp>2019</stp>
        <stp>2019/11/27</stp>
        <tr r="N1834" s="3"/>
      </tp>
      <tp t="s">
        <v>--</v>
        <stp/>
        <stp>EM_S_EST_NETPROFIT</stp>
        <stp>3</stp>
        <stp>000407.SZ</stp>
        <stp>2019</stp>
        <stp>2019/11/27</stp>
        <tr r="N80" s="3"/>
      </tp>
      <tp>
        <v>278443333.33333337</v>
        <stp/>
        <stp>EM_S_EST_NETPROFIT</stp>
        <stp>3</stp>
        <stp>300437.SZ</stp>
        <stp>2019</stp>
        <stp>2019/11/27</stp>
        <tr r="N1835" s="3"/>
        <tr r="N1835" s="3"/>
      </tp>
      <tp>
        <v>467900000</v>
        <stp/>
        <stp>EM_S_EST_NETPROFIT</stp>
        <stp>3</stp>
        <stp>000400.SZ</stp>
        <stp>2019</stp>
        <stp>2019/11/27</stp>
        <tr r="N75" s="3"/>
        <tr r="N75" s="3"/>
      </tp>
      <tp t="s">
        <v>--</v>
        <stp/>
        <stp>EM_S_EST_NETPROFIT</stp>
        <stp>3</stp>
        <stp>300430.SZ</stp>
        <stp>2019</stp>
        <stp>2019/11/27</stp>
        <tr r="N1828" s="3"/>
      </tp>
      <tp>
        <v>2990540000</v>
        <stp/>
        <stp>EM_S_EST_NETPROFIT</stp>
        <stp>3</stp>
        <stp>000401.SZ</stp>
        <stp>2019</stp>
        <stp>2019/11/27</stp>
        <tr r="N76" s="3"/>
        <tr r="N76" s="3"/>
      </tp>
      <tp t="s">
        <v>--</v>
        <stp/>
        <stp>EM_S_EST_NETPROFIT</stp>
        <stp>3</stp>
        <stp>300431.SZ</stp>
        <stp>2019</stp>
        <stp>2019/11/27</stp>
        <tr r="N1829" s="3"/>
      </tp>
      <tp>
        <v>3662920000</v>
        <stp/>
        <stp>EM_S_EST_NETPROFIT</stp>
        <stp>3</stp>
        <stp>000402.SZ</stp>
        <stp>2019</stp>
        <stp>2019/11/27</stp>
        <tr r="N77" s="3"/>
        <tr r="N77" s="3"/>
      </tp>
      <tp t="s">
        <v>--</v>
        <stp/>
        <stp>EM_S_EST_NETPROFIT</stp>
        <stp>3</stp>
        <stp>300432.SZ</stp>
        <stp>2019</stp>
        <stp>2019/11/27</stp>
        <tr r="N1830" s="3"/>
      </tp>
      <tp>
        <v>192388000</v>
        <stp/>
        <stp>EM_S_EST_NETPROFIT</stp>
        <stp>3</stp>
        <stp>000403.SZ</stp>
        <stp>2019</stp>
        <stp>2019/11/27</stp>
        <tr r="N78" s="3"/>
        <tr r="N78" s="3"/>
      </tp>
      <tp>
        <v>1692001428.5714285</v>
        <stp/>
        <stp>EM_S_EST_NETPROFIT</stp>
        <stp>3</stp>
        <stp>300433.SZ</stp>
        <stp>2019</stp>
        <stp>2019/11/27</stp>
        <tr r="N1831" s="3"/>
        <tr r="N1831" s="3"/>
      </tp>
      <tp t="s">
        <v>--</v>
        <stp/>
        <stp>EM_S_EST_NETPROFIT</stp>
        <stp>3</stp>
        <stp>000408.SZ</stp>
        <stp>2019</stp>
        <stp>2019/11/27</stp>
        <tr r="N81" s="3"/>
      </tp>
      <tp>
        <v>361857142.85714281</v>
        <stp/>
        <stp>EM_S_EST_NETPROFIT</stp>
        <stp>3</stp>
        <stp>300438.SZ</stp>
        <stp>2019</stp>
        <stp>2019/11/27</stp>
        <tr r="N1836" s="3"/>
        <tr r="N1836" s="3"/>
      </tp>
      <tp t="s">
        <v>--</v>
        <stp/>
        <stp>EM_S_EST_NETPROFIT</stp>
        <stp>3</stp>
        <stp>000409.SZ</stp>
        <stp>2019</stp>
        <stp>2019/11/27</stp>
        <tr r="N82" s="3"/>
      </tp>
      <tp t="s">
        <v>--</v>
        <stp/>
        <stp>EM_S_EST_NETPROFIT</stp>
        <stp>3</stp>
        <stp>300439.SZ</stp>
        <stp>2019</stp>
        <stp>2019/11/27</stp>
        <tr r="N1837" s="3"/>
      </tp>
      <tp>
        <v>82707142.857142866</v>
        <stp/>
        <stp>EM_S_EST_NETPROFIT</stp>
        <stp>3</stp>
        <stp>300424.SZ</stp>
        <stp>2019</stp>
        <stp>2019/11/27</stp>
        <tr r="N1822" s="3"/>
        <tr r="N1822" s="3"/>
      </tp>
      <tp t="s">
        <v>--</v>
        <stp/>
        <stp>EM_S_EST_NETPROFIT</stp>
        <stp>3</stp>
        <stp>000415.SZ</stp>
        <stp>2019</stp>
        <stp>2019/11/27</stp>
        <tr r="N86" s="3"/>
      </tp>
      <tp>
        <v>132000000</v>
        <stp/>
        <stp>EM_S_EST_NETPROFIT</stp>
        <stp>3</stp>
        <stp>300425.SZ</stp>
        <stp>2019</stp>
        <stp>2019/11/27</stp>
        <tr r="N1823" s="3"/>
        <tr r="N1823" s="3"/>
      </tp>
      <tp t="s">
        <v>--</v>
        <stp/>
        <stp>EM_S_EST_NETPROFIT</stp>
        <stp>3</stp>
        <stp>000416.SZ</stp>
        <stp>2019</stp>
        <stp>2019/11/27</stp>
        <tr r="N87" s="3"/>
      </tp>
      <tp t="s">
        <v>--</v>
        <stp/>
        <stp>EM_S_EST_NETPROFIT</stp>
        <stp>3</stp>
        <stp>300426.SZ</stp>
        <stp>2019</stp>
        <stp>2019/11/27</stp>
        <tr r="N1824" s="3"/>
      </tp>
      <tp>
        <v>208000000</v>
        <stp/>
        <stp>EM_S_EST_NETPROFIT</stp>
        <stp>3</stp>
        <stp>000417.SZ</stp>
        <stp>2019</stp>
        <stp>2019/11/27</stp>
        <tr r="N88" s="3"/>
        <tr r="N88" s="3"/>
      </tp>
      <tp>
        <v>285266666.66666663</v>
        <stp/>
        <stp>EM_S_EST_NETPROFIT</stp>
        <stp>3</stp>
        <stp>300427.SZ</stp>
        <stp>2019</stp>
        <stp>2019/11/27</stp>
        <tr r="N1825" s="3"/>
        <tr r="N1825" s="3"/>
      </tp>
      <tp t="s">
        <v>--</v>
        <stp/>
        <stp>EM_S_EST_NETPROFIT</stp>
        <stp>3</stp>
        <stp>000410.SZ</stp>
        <stp>2019</stp>
        <stp>2019/11/27</stp>
        <tr r="N83" s="3"/>
      </tp>
      <tp>
        <v>209481250</v>
        <stp/>
        <stp>EM_S_EST_NETPROFIT</stp>
        <stp>3</stp>
        <stp>300420.SZ</stp>
        <stp>2019</stp>
        <stp>2019/11/27</stp>
        <tr r="N1818" s="3"/>
        <tr r="N1818" s="3"/>
      </tp>
      <tp t="s">
        <v>--</v>
        <stp/>
        <stp>EM_S_EST_NETPROFIT</stp>
        <stp>3</stp>
        <stp>000411.SZ</stp>
        <stp>2019</stp>
        <stp>2019/11/27</stp>
        <tr r="N84" s="3"/>
      </tp>
      <tp t="s">
        <v>--</v>
        <stp/>
        <stp>EM_S_EST_NETPROFIT</stp>
        <stp>3</stp>
        <stp>300421.SZ</stp>
        <stp>2019</stp>
        <stp>2019/11/27</stp>
        <tr r="N1819" s="3"/>
      </tp>
      <tp>
        <v>322670769.23076922</v>
        <stp/>
        <stp>EM_S_EST_NETPROFIT</stp>
        <stp>3</stp>
        <stp>300422.SZ</stp>
        <stp>2019</stp>
        <stp>2019/11/27</stp>
        <tr r="N1820" s="3"/>
        <tr r="N1820" s="3"/>
      </tp>
      <tp>
        <v>2147000000</v>
        <stp/>
        <stp>EM_S_EST_NETPROFIT</stp>
        <stp>3</stp>
        <stp>000413.SZ</stp>
        <stp>2019</stp>
        <stp>2019/11/27</stp>
        <tr r="N85" s="3"/>
        <tr r="N85" s="3"/>
      </tp>
      <tp>
        <v>583033333.33333325</v>
        <stp/>
        <stp>EM_S_EST_NETPROFIT</stp>
        <stp>3</stp>
        <stp>300423.SZ</stp>
        <stp>2019</stp>
        <stp>2019/11/27</stp>
        <tr r="N1821" s="3"/>
        <tr r="N1821" s="3"/>
      </tp>
      <tp>
        <v>445983333.33333331</v>
        <stp/>
        <stp>EM_S_EST_NETPROFIT</stp>
        <stp>3</stp>
        <stp>300428.SZ</stp>
        <stp>2019</stp>
        <stp>2019/11/27</stp>
        <tr r="N1826" s="3"/>
        <tr r="N1826" s="3"/>
      </tp>
      <tp t="s">
        <v>--</v>
        <stp/>
        <stp>EM_S_EST_NETPROFIT</stp>
        <stp>3</stp>
        <stp>000419.SZ</stp>
        <stp>2019</stp>
        <stp>2019/11/27</stp>
        <tr r="N89" s="3"/>
      </tp>
      <tp>
        <v>188430000</v>
        <stp/>
        <stp>EM_S_EST_NETPROFIT</stp>
        <stp>3</stp>
        <stp>300429.SZ</stp>
        <stp>2019</stp>
        <stp>2019/11/27</stp>
        <tr r="N1827" s="3"/>
        <tr r="N1827" s="3"/>
      </tp>
      <tp>
        <v>56240000</v>
        <stp/>
        <stp>EM_S_EST_NETPROFIT</stp>
        <stp>3</stp>
        <stp>300494.SZ</stp>
        <stp>2019</stp>
        <stp>2019/11/27</stp>
        <tr r="N1892" s="3"/>
        <tr r="N1892" s="3"/>
      </tp>
      <tp>
        <v>460465000</v>
        <stp/>
        <stp>EM_S_EST_NETPROFIT</stp>
        <stp>3</stp>
        <stp>300495.SZ</stp>
        <stp>2019</stp>
        <stp>2019/11/27</stp>
        <tr r="N1893" s="3"/>
        <tr r="N1893" s="3"/>
      </tp>
      <tp>
        <v>238497058.82352939</v>
        <stp/>
        <stp>EM_S_EST_NETPROFIT</stp>
        <stp>3</stp>
        <stp>300496.SZ</stp>
        <stp>2019</stp>
        <stp>2019/11/27</stp>
        <tr r="N1894" s="3"/>
        <tr r="N1894" s="3"/>
      </tp>
      <tp>
        <v>312866000</v>
        <stp/>
        <stp>EM_S_EST_NETPROFIT</stp>
        <stp>3</stp>
        <stp>300497.SZ</stp>
        <stp>2019</stp>
        <stp>2019/11/27</stp>
        <tr r="N1895" s="3"/>
        <tr r="N1895" s="3"/>
      </tp>
      <tp t="s">
        <v>--</v>
        <stp/>
        <stp>EM_S_EST_NETPROFIT</stp>
        <stp>3</stp>
        <stp>300490.SZ</stp>
        <stp>2019</stp>
        <stp>2019/11/27</stp>
        <tr r="N1888" s="3"/>
      </tp>
      <tp t="s">
        <v>--</v>
        <stp/>
        <stp>EM_S_EST_NETPROFIT</stp>
        <stp>3</stp>
        <stp>300491.SZ</stp>
        <stp>2019</stp>
        <stp>2019/11/27</stp>
        <tr r="N1889" s="3"/>
      </tp>
      <tp t="s">
        <v>--</v>
        <stp/>
        <stp>EM_S_EST_NETPROFIT</stp>
        <stp>3</stp>
        <stp>300492.SZ</stp>
        <stp>2019</stp>
        <stp>2019/11/27</stp>
        <tr r="N1890" s="3"/>
      </tp>
      <tp t="s">
        <v>--</v>
        <stp/>
        <stp>EM_S_EST_NETPROFIT</stp>
        <stp>3</stp>
        <stp>300493.SZ</stp>
        <stp>2019</stp>
        <stp>2019/11/27</stp>
        <tr r="N1891" s="3"/>
      </tp>
      <tp>
        <v>12942634761.904762</v>
        <stp/>
        <stp>EM_S_EST_NETPROFIT</stp>
        <stp>3</stp>
        <stp>300498.SZ</stp>
        <stp>2019</stp>
        <stp>2019/11/27</stp>
        <tr r="N1896" s="3"/>
        <tr r="N1896" s="3"/>
      </tp>
      <tp t="s">
        <v>--</v>
        <stp/>
        <stp>EM_S_EST_NETPROFIT</stp>
        <stp>3</stp>
        <stp>300499.SZ</stp>
        <stp>2019</stp>
        <stp>2019/11/27</stp>
        <tr r="N1897" s="3"/>
      </tp>
      <tp t="s">
        <v>--</v>
        <stp/>
        <stp>EM_S_EST_NETPROFIT</stp>
        <stp>3</stp>
        <stp>300484.SZ</stp>
        <stp>2019</stp>
        <stp>2019/11/27</stp>
        <tr r="N1882" s="3"/>
      </tp>
      <tp t="s">
        <v>--</v>
        <stp/>
        <stp>EM_S_EST_NETPROFIT</stp>
        <stp>3</stp>
        <stp>300485.SZ</stp>
        <stp>2019</stp>
        <stp>2019/11/27</stp>
        <tr r="N1883" s="3"/>
      </tp>
      <tp t="s">
        <v>--</v>
        <stp/>
        <stp>EM_S_EST_NETPROFIT</stp>
        <stp>3</stp>
        <stp>300486.SZ</stp>
        <stp>2019</stp>
        <stp>2019/11/27</stp>
        <tr r="N1884" s="3"/>
      </tp>
      <tp>
        <v>281747142.85714287</v>
        <stp/>
        <stp>EM_S_EST_NETPROFIT</stp>
        <stp>3</stp>
        <stp>300487.SZ</stp>
        <stp>2019</stp>
        <stp>2019/11/27</stp>
        <tr r="N1885" s="3"/>
        <tr r="N1885" s="3"/>
      </tp>
      <tp t="s">
        <v>--</v>
        <stp/>
        <stp>EM_S_EST_NETPROFIT</stp>
        <stp>3</stp>
        <stp>300480.SZ</stp>
        <stp>2019</stp>
        <stp>2019/11/27</stp>
        <tr r="N1878" s="3"/>
      </tp>
      <tp>
        <v>147230000</v>
        <stp/>
        <stp>EM_S_EST_NETPROFIT</stp>
        <stp>3</stp>
        <stp>300481.SZ</stp>
        <stp>2019</stp>
        <stp>2019/11/27</stp>
        <tr r="N1879" s="3"/>
        <tr r="N1879" s="3"/>
      </tp>
      <tp>
        <v>410633333.33333331</v>
        <stp/>
        <stp>EM_S_EST_NETPROFIT</stp>
        <stp>3</stp>
        <stp>300482.SZ</stp>
        <stp>2019</stp>
        <stp>2019/11/27</stp>
        <tr r="N1880" s="3"/>
        <tr r="N1880" s="3"/>
      </tp>
      <tp>
        <v>173640000</v>
        <stp/>
        <stp>EM_S_EST_NETPROFIT</stp>
        <stp>3</stp>
        <stp>300483.SZ</stp>
        <stp>2019</stp>
        <stp>2019/11/27</stp>
        <tr r="N1881" s="3"/>
        <tr r="N1881" s="3"/>
      </tp>
      <tp t="s">
        <v>--</v>
        <stp/>
        <stp>EM_S_EST_NETPROFIT</stp>
        <stp>3</stp>
        <stp>300488.SZ</stp>
        <stp>2019</stp>
        <stp>2019/11/27</stp>
        <tr r="N1886" s="3"/>
      </tp>
      <tp t="s">
        <v>--</v>
        <stp/>
        <stp>EM_S_EST_NETPROFIT</stp>
        <stp>3</stp>
        <stp>300489.SZ</stp>
        <stp>2019</stp>
        <stp>2019/11/27</stp>
        <tr r="N1887" s="3"/>
      </tp>
      <tp>
        <v>1802811000</v>
        <stp/>
        <stp>EM_S_EST_NETPROFIT</stp>
        <stp>3</stp>
        <stp>000488.SZ</stp>
        <stp>2019</stp>
        <stp>2019/11/27</stp>
        <tr r="N99" s="3"/>
        <tr r="N99" s="3"/>
      </tp>
      <tp>
        <v>755537142.85714293</v>
        <stp/>
        <stp>EM_S_EST_NETPROFIT</stp>
        <stp>3</stp>
        <stp>000498.SZ</stp>
        <stp>2019</stp>
        <stp>2019/11/27</stp>
        <tr r="N100" s="3"/>
        <tr r="N100" s="3"/>
      </tp>
      <tp t="s">
        <v>--</v>
        <stp/>
        <stp>EM_S_EST_NETPROFIT</stp>
        <stp>3</stp>
        <stp>600525.SH</stp>
        <stp>2019</stp>
        <stp>2019/11/27</stp>
        <tr r="N2613" s="3"/>
      </tp>
      <tp t="s">
        <v>--</v>
        <stp/>
        <stp>EM_S_EST_NETPROFIT</stp>
        <stp>3</stp>
        <stp>600526.SH</stp>
        <stp>2019</stp>
        <stp>2019/11/27</stp>
        <tr r="N2614" s="3"/>
      </tp>
      <tp t="s">
        <v>--</v>
        <stp/>
        <stp>EM_S_EST_NETPROFIT</stp>
        <stp>3</stp>
        <stp>600527.SH</stp>
        <stp>2019</stp>
        <stp>2019/11/27</stp>
        <tr r="N2615" s="3"/>
      </tp>
      <tp t="s">
        <v>--</v>
        <stp/>
        <stp>EM_S_EST_NETPROFIT</stp>
        <stp>3</stp>
        <stp>600520.SH</stp>
        <stp>2019</stp>
        <stp>2019/11/27</stp>
        <tr r="N2609" s="3"/>
      </tp>
      <tp t="s">
        <v>--</v>
        <stp/>
        <stp>EM_S_EST_NETPROFIT</stp>
        <stp>3</stp>
        <stp>600521.SH</stp>
        <stp>2019</stp>
        <stp>2019/11/27</stp>
        <tr r="N2610" s="3"/>
      </tp>
      <tp>
        <v>2021420000</v>
        <stp/>
        <stp>EM_S_EST_NETPROFIT</stp>
        <stp>3</stp>
        <stp>600522.SH</stp>
        <stp>2019</stp>
        <stp>2019/11/27</stp>
        <tr r="N2611" s="3"/>
        <tr r="N2611" s="3"/>
      </tp>
      <tp t="s">
        <v>--</v>
        <stp/>
        <stp>EM_S_EST_NETPROFIT</stp>
        <stp>3</stp>
        <stp>600523.SH</stp>
        <stp>2019</stp>
        <stp>2019/11/27</stp>
        <tr r="N2612" s="3"/>
      </tp>
      <tp>
        <v>1791863333.3333335</v>
        <stp/>
        <stp>EM_S_EST_NETPROFIT</stp>
        <stp>3</stp>
        <stp>600528.SH</stp>
        <stp>2019</stp>
        <stp>2019/11/27</stp>
        <tr r="N2616" s="3"/>
        <tr r="N2616" s="3"/>
      </tp>
      <tp>
        <v>462150000</v>
        <stp/>
        <stp>EM_S_EST_NETPROFIT</stp>
        <stp>3</stp>
        <stp>600529.SH</stp>
        <stp>2019</stp>
        <stp>2019/11/27</stp>
        <tr r="N2617" s="3"/>
        <tr r="N2617" s="3"/>
      </tp>
      <tp>
        <v>1642894285.7142856</v>
        <stp/>
        <stp>EM_S_EST_NETPROFIT</stp>
        <stp>3</stp>
        <stp>600535.SH</stp>
        <stp>2019</stp>
        <stp>2019/11/27</stp>
        <tr r="N2622" s="3"/>
        <tr r="N2622" s="3"/>
      </tp>
      <tp>
        <v>211251250</v>
        <stp/>
        <stp>EM_S_EST_NETPROFIT</stp>
        <stp>3</stp>
        <stp>600536.SH</stp>
        <stp>2019</stp>
        <stp>2019/11/27</stp>
        <tr r="N2623" s="3"/>
        <tr r="N2623" s="3"/>
      </tp>
      <tp t="s">
        <v>--</v>
        <stp/>
        <stp>EM_S_EST_NETPROFIT</stp>
        <stp>3</stp>
        <stp>600537.SH</stp>
        <stp>2019</stp>
        <stp>2019/11/27</stp>
        <tr r="N2624" s="3"/>
      </tp>
      <tp t="s">
        <v>--</v>
        <stp/>
        <stp>EM_S_EST_NETPROFIT</stp>
        <stp>3</stp>
        <stp>600530.SH</stp>
        <stp>2019</stp>
        <stp>2019/11/27</stp>
        <tr r="N2618" s="3"/>
      </tp>
      <tp>
        <v>150800000</v>
        <stp/>
        <stp>EM_S_EST_NETPROFIT</stp>
        <stp>3</stp>
        <stp>600531.SH</stp>
        <stp>2019</stp>
        <stp>2019/11/27</stp>
        <tr r="N2619" s="3"/>
        <tr r="N2619" s="3"/>
      </tp>
      <tp t="s">
        <v>--</v>
        <stp/>
        <stp>EM_S_EST_NETPROFIT</stp>
        <stp>3</stp>
        <stp>600532.SH</stp>
        <stp>2019</stp>
        <stp>2019/11/27</stp>
        <tr r="N2620" s="3"/>
      </tp>
      <tp t="s">
        <v>--</v>
        <stp/>
        <stp>EM_S_EST_NETPROFIT</stp>
        <stp>3</stp>
        <stp>600533.SH</stp>
        <stp>2019</stp>
        <stp>2019/11/27</stp>
        <tr r="N2621" s="3"/>
      </tp>
      <tp t="s">
        <v>--</v>
        <stp/>
        <stp>EM_S_EST_NETPROFIT</stp>
        <stp>3</stp>
        <stp>600538.SH</stp>
        <stp>2019</stp>
        <stp>2019/11/27</stp>
        <tr r="N2625" s="3"/>
      </tp>
      <tp t="s">
        <v>--</v>
        <stp/>
        <stp>EM_S_EST_NETPROFIT</stp>
        <stp>3</stp>
        <stp>600539.SH</stp>
        <stp>2019</stp>
        <stp>2019/11/27</stp>
        <tr r="N2626" s="3"/>
      </tp>
      <tp t="s">
        <v>--</v>
        <stp/>
        <stp>EM_S_EST_NETPROFIT</stp>
        <stp>3</stp>
        <stp>600505.SH</stp>
        <stp>2019</stp>
        <stp>2019/11/27</stp>
        <tr r="N2595" s="3"/>
      </tp>
      <tp t="s">
        <v>--</v>
        <stp/>
        <stp>EM_S_EST_NETPROFIT</stp>
        <stp>3</stp>
        <stp>600506.SH</stp>
        <stp>2019</stp>
        <stp>2019/11/27</stp>
        <tr r="N2596" s="3"/>
      </tp>
      <tp>
        <v>1825826153.846154</v>
        <stp/>
        <stp>EM_S_EST_NETPROFIT</stp>
        <stp>3</stp>
        <stp>600507.SH</stp>
        <stp>2019</stp>
        <stp>2019/11/27</stp>
        <tr r="N2597" s="3"/>
        <tr r="N2597" s="3"/>
      </tp>
      <tp>
        <v>463000000</v>
        <stp/>
        <stp>EM_S_EST_NETPROFIT</stp>
        <stp>3</stp>
        <stp>600500.SH</stp>
        <stp>2019</stp>
        <stp>2019/11/27</stp>
        <tr r="N2591" s="3"/>
        <tr r="N2591" s="3"/>
      </tp>
      <tp t="s">
        <v>--</v>
        <stp/>
        <stp>EM_S_EST_NETPROFIT</stp>
        <stp>3</stp>
        <stp>600501.SH</stp>
        <stp>2019</stp>
        <stp>2019/11/27</stp>
        <tr r="N2592" s="3"/>
      </tp>
      <tp>
        <v>1016223333.3333333</v>
        <stp/>
        <stp>EM_S_EST_NETPROFIT</stp>
        <stp>3</stp>
        <stp>600502.SH</stp>
        <stp>2019</stp>
        <stp>2019/11/27</stp>
        <tr r="N2593" s="3"/>
        <tr r="N2593" s="3"/>
      </tp>
      <tp t="s">
        <v>--</v>
        <stp/>
        <stp>EM_S_EST_NETPROFIT</stp>
        <stp>3</stp>
        <stp>600503.SH</stp>
        <stp>2019</stp>
        <stp>2019/11/27</stp>
        <tr r="N2594" s="3"/>
      </tp>
      <tp>
        <v>774000000</v>
        <stp/>
        <stp>EM_S_EST_NETPROFIT</stp>
        <stp>3</stp>
        <stp>600508.SH</stp>
        <stp>2019</stp>
        <stp>2019/11/27</stp>
        <tr r="N2598" s="3"/>
        <tr r="N2598" s="3"/>
      </tp>
      <tp t="s">
        <v>--</v>
        <stp/>
        <stp>EM_S_EST_NETPROFIT</stp>
        <stp>3</stp>
        <stp>600509.SH</stp>
        <stp>2019</stp>
        <stp>2019/11/27</stp>
        <tr r="N2599" s="3"/>
      </tp>
      <tp t="s">
        <v>--</v>
        <stp/>
        <stp>EM_S_EST_NETPROFIT</stp>
        <stp>3</stp>
        <stp>600515.SH</stp>
        <stp>2019</stp>
        <stp>2019/11/27</stp>
        <tr r="N2604" s="3"/>
      </tp>
      <tp>
        <v>2355630000</v>
        <stp/>
        <stp>EM_S_EST_NETPROFIT</stp>
        <stp>3</stp>
        <stp>600516.SH</stp>
        <stp>2019</stp>
        <stp>2019/11/27</stp>
        <tr r="N2605" s="3"/>
        <tr r="N2605" s="3"/>
      </tp>
      <tp t="s">
        <v>--</v>
        <stp/>
        <stp>EM_S_EST_NETPROFIT</stp>
        <stp>3</stp>
        <stp>600517.SH</stp>
        <stp>2019</stp>
        <stp>2019/11/27</stp>
        <tr r="N2606" s="3"/>
      </tp>
      <tp t="s">
        <v>--</v>
        <stp/>
        <stp>EM_S_EST_NETPROFIT</stp>
        <stp>3</stp>
        <stp>600510.SH</stp>
        <stp>2019</stp>
        <stp>2019/11/27</stp>
        <tr r="N2600" s="3"/>
      </tp>
      <tp>
        <v>1540265833.3333335</v>
        <stp/>
        <stp>EM_S_EST_NETPROFIT</stp>
        <stp>3</stp>
        <stp>600511.SH</stp>
        <stp>2019</stp>
        <stp>2019/11/27</stp>
        <tr r="N2601" s="3"/>
        <tr r="N2601" s="3"/>
      </tp>
      <tp>
        <v>538100000</v>
        <stp/>
        <stp>EM_S_EST_NETPROFIT</stp>
        <stp>3</stp>
        <stp>600512.SH</stp>
        <stp>2019</stp>
        <stp>2019/11/27</stp>
        <tr r="N2602" s="3"/>
        <tr r="N2602" s="3"/>
      </tp>
      <tp t="s">
        <v>--</v>
        <stp/>
        <stp>EM_S_EST_NETPROFIT</stp>
        <stp>3</stp>
        <stp>600513.SH</stp>
        <stp>2019</stp>
        <stp>2019/11/27</stp>
        <tr r="N2603" s="3"/>
      </tp>
      <tp t="s">
        <v>--</v>
        <stp/>
        <stp>EM_S_EST_NETPROFIT</stp>
        <stp>3</stp>
        <stp>600518.SH</stp>
        <stp>2019</stp>
        <stp>2019/11/27</stp>
        <tr r="N2607" s="3"/>
      </tp>
      <tp>
        <v>43314033000</v>
        <stp/>
        <stp>EM_S_EST_NETPROFIT</stp>
        <stp>3</stp>
        <stp>600519.SH</stp>
        <stp>2019</stp>
        <stp>2019/11/27</stp>
        <tr r="N2608" s="3"/>
        <tr r="N2608" s="3"/>
      </tp>
      <tp>
        <v>1347000000</v>
        <stp/>
        <stp>EM_S_EST_NETPROFIT</stp>
        <stp>3</stp>
        <stp>600565.SH</stp>
        <stp>2019</stp>
        <stp>2019/11/27</stp>
        <tr r="N2646" s="3"/>
        <tr r="N2646" s="3"/>
      </tp>
      <tp>
        <v>1857126000</v>
        <stp/>
        <stp>EM_S_EST_NETPROFIT</stp>
        <stp>3</stp>
        <stp>600566.SH</stp>
        <stp>2019</stp>
        <stp>2019/11/27</stp>
        <tr r="N2647" s="3"/>
        <tr r="N2647" s="3"/>
      </tp>
      <tp>
        <v>1737947272.7272725</v>
        <stp/>
        <stp>EM_S_EST_NETPROFIT</stp>
        <stp>3</stp>
        <stp>600567.SH</stp>
        <stp>2019</stp>
        <stp>2019/11/27</stp>
        <tr r="N2648" s="3"/>
        <tr r="N2648" s="3"/>
      </tp>
      <tp t="s">
        <v>--</v>
        <stp/>
        <stp>EM_S_EST_NETPROFIT</stp>
        <stp>3</stp>
        <stp>600560.SH</stp>
        <stp>2019</stp>
        <stp>2019/11/27</stp>
        <tr r="N2642" s="3"/>
      </tp>
      <tp t="s">
        <v>--</v>
        <stp/>
        <stp>EM_S_EST_NETPROFIT</stp>
        <stp>3</stp>
        <stp>600561.SH</stp>
        <stp>2019</stp>
        <stp>2019/11/27</stp>
        <tr r="N2643" s="3"/>
      </tp>
      <tp>
        <v>107556000</v>
        <stp/>
        <stp>EM_S_EST_NETPROFIT</stp>
        <stp>3</stp>
        <stp>600562.SH</stp>
        <stp>2019</stp>
        <stp>2019/11/27</stp>
        <tr r="N2644" s="3"/>
        <tr r="N2644" s="3"/>
      </tp>
      <tp>
        <v>454333333.33333331</v>
        <stp/>
        <stp>EM_S_EST_NETPROFIT</stp>
        <stp>3</stp>
        <stp>600563.SH</stp>
        <stp>2019</stp>
        <stp>2019/11/27</stp>
        <tr r="N2645" s="3"/>
        <tr r="N2645" s="3"/>
      </tp>
      <tp t="s">
        <v>--</v>
        <stp/>
        <stp>EM_S_EST_NETPROFIT</stp>
        <stp>3</stp>
        <stp>600568.SH</stp>
        <stp>2019</stp>
        <stp>2019/11/27</stp>
        <tr r="N2649" s="3"/>
      </tp>
      <tp>
        <v>561830000</v>
        <stp/>
        <stp>EM_S_EST_NETPROFIT</stp>
        <stp>3</stp>
        <stp>600569.SH</stp>
        <stp>2019</stp>
        <stp>2019/11/27</stp>
        <tr r="N2650" s="3"/>
        <tr r="N2650" s="3"/>
      </tp>
      <tp>
        <v>807900000</v>
        <stp/>
        <stp>EM_S_EST_NETPROFIT</stp>
        <stp>3</stp>
        <stp>600575.SH</stp>
        <stp>2019</stp>
        <stp>2019/11/27</stp>
        <tr r="N2655" s="3"/>
        <tr r="N2655" s="3"/>
      </tp>
      <tp t="s">
        <v>--</v>
        <stp/>
        <stp>EM_S_EST_NETPROFIT</stp>
        <stp>3</stp>
        <stp>600576.SH</stp>
        <stp>2019</stp>
        <stp>2019/11/27</stp>
        <tr r="N2656" s="3"/>
      </tp>
      <tp>
        <v>407510000</v>
        <stp/>
        <stp>EM_S_EST_NETPROFIT</stp>
        <stp>3</stp>
        <stp>600577.SH</stp>
        <stp>2019</stp>
        <stp>2019/11/27</stp>
        <tr r="N2657" s="3"/>
        <tr r="N2657" s="3"/>
      </tp>
      <tp>
        <v>986715405.4054054</v>
        <stp/>
        <stp>EM_S_EST_NETPROFIT</stp>
        <stp>3</stp>
        <stp>600570.SH</stp>
        <stp>2019</stp>
        <stp>2019/11/27</stp>
        <tr r="N2651" s="3"/>
        <tr r="N2651" s="3"/>
      </tp>
      <tp t="s">
        <v>--</v>
        <stp/>
        <stp>EM_S_EST_NETPROFIT</stp>
        <stp>3</stp>
        <stp>600571.SH</stp>
        <stp>2019</stp>
        <stp>2019/11/27</stp>
        <tr r="N2652" s="3"/>
      </tp>
      <tp>
        <v>646000000</v>
        <stp/>
        <stp>EM_S_EST_NETPROFIT</stp>
        <stp>3</stp>
        <stp>600572.SH</stp>
        <stp>2019</stp>
        <stp>2019/11/27</stp>
        <tr r="N2653" s="3"/>
        <tr r="N2653" s="3"/>
      </tp>
      <tp t="s">
        <v>--</v>
        <stp/>
        <stp>EM_S_EST_NETPROFIT</stp>
        <stp>3</stp>
        <stp>600573.SH</stp>
        <stp>2019</stp>
        <stp>2019/11/27</stp>
        <tr r="N2654" s="3"/>
      </tp>
      <tp>
        <v>1626760000</v>
        <stp/>
        <stp>EM_S_EST_NETPROFIT</stp>
        <stp>3</stp>
        <stp>600578.SH</stp>
        <stp>2019</stp>
        <stp>2019/11/27</stp>
        <tr r="N2658" s="3"/>
        <tr r="N2658" s="3"/>
      </tp>
      <tp t="s">
        <v>--</v>
        <stp/>
        <stp>EM_S_EST_NETPROFIT</stp>
        <stp>3</stp>
        <stp>600579.SH</stp>
        <stp>2019</stp>
        <stp>2019/11/27</stp>
        <tr r="N2659" s="3"/>
      </tp>
      <tp>
        <v>690500000</v>
        <stp/>
        <stp>EM_S_EST_NETPROFIT</stp>
        <stp>3</stp>
        <stp>600545.SH</stp>
        <stp>2019</stp>
        <stp>2019/11/27</stp>
        <tr r="N2629" s="3"/>
        <tr r="N2629" s="3"/>
      </tp>
      <tp>
        <v>1019754545.4545455</v>
        <stp/>
        <stp>EM_S_EST_NETPROFIT</stp>
        <stp>3</stp>
        <stp>600546.SH</stp>
        <stp>2019</stp>
        <stp>2019/11/27</stp>
        <tr r="N2630" s="3"/>
        <tr r="N2630" s="3"/>
      </tp>
      <tp>
        <v>1715005454.5454547</v>
        <stp/>
        <stp>EM_S_EST_NETPROFIT</stp>
        <stp>3</stp>
        <stp>600547.SH</stp>
        <stp>2019</stp>
        <stp>2019/11/27</stp>
        <tr r="N2631" s="3"/>
        <tr r="N2631" s="3"/>
      </tp>
      <tp t="s">
        <v>--</v>
        <stp/>
        <stp>EM_S_EST_NETPROFIT</stp>
        <stp>3</stp>
        <stp>600540.SH</stp>
        <stp>2019</stp>
        <stp>2019/11/27</stp>
        <tr r="N2627" s="3"/>
      </tp>
      <tp t="s">
        <v>--</v>
        <stp/>
        <stp>EM_S_EST_NETPROFIT</stp>
        <stp>3</stp>
        <stp>600543.SH</stp>
        <stp>2019</stp>
        <stp>2019/11/27</stp>
        <tr r="N2628" s="3"/>
      </tp>
      <tp>
        <v>2761430000</v>
        <stp/>
        <stp>EM_S_EST_NETPROFIT</stp>
        <stp>3</stp>
        <stp>600548.SH</stp>
        <stp>2019</stp>
        <stp>2019/11/27</stp>
        <tr r="N2632" s="3"/>
        <tr r="N2632" s="3"/>
      </tp>
      <tp>
        <v>343752857.14285719</v>
        <stp/>
        <stp>EM_S_EST_NETPROFIT</stp>
        <stp>3</stp>
        <stp>600549.SH</stp>
        <stp>2019</stp>
        <stp>2019/11/27</stp>
        <tr r="N2633" s="3"/>
        <tr r="N2633" s="3"/>
      </tp>
      <tp t="s">
        <v>--</v>
        <stp/>
        <stp>EM_S_EST_NETPROFIT</stp>
        <stp>3</stp>
        <stp>600555.SH</stp>
        <stp>2019</stp>
        <stp>2019/11/27</stp>
        <tr r="N2637" s="3"/>
      </tp>
      <tp>
        <v>247740000</v>
        <stp/>
        <stp>EM_S_EST_NETPROFIT</stp>
        <stp>3</stp>
        <stp>600556.SH</stp>
        <stp>2019</stp>
        <stp>2019/11/27</stp>
        <tr r="N2638" s="3"/>
        <tr r="N2638" s="3"/>
      </tp>
      <tp>
        <v>521378000</v>
        <stp/>
        <stp>EM_S_EST_NETPROFIT</stp>
        <stp>3</stp>
        <stp>600557.SH</stp>
        <stp>2019</stp>
        <stp>2019/11/27</stp>
        <tr r="N2639" s="3"/>
        <tr r="N2639" s="3"/>
      </tp>
      <tp t="s">
        <v>--</v>
        <stp/>
        <stp>EM_S_EST_NETPROFIT</stp>
        <stp>3</stp>
        <stp>600550.SH</stp>
        <stp>2019</stp>
        <stp>2019/11/27</stp>
        <tr r="N2634" s="3"/>
      </tp>
      <tp t="s">
        <v>--</v>
        <stp/>
        <stp>EM_S_EST_NETPROFIT</stp>
        <stp>3</stp>
        <stp>600551.SH</stp>
        <stp>2019</stp>
        <stp>2019/11/27</stp>
        <tr r="N2635" s="3"/>
      </tp>
      <tp t="s">
        <v>--</v>
        <stp/>
        <stp>EM_S_EST_NETPROFIT</stp>
        <stp>3</stp>
        <stp>600552.SH</stp>
        <stp>2019</stp>
        <stp>2019/11/27</stp>
        <tr r="N2636" s="3"/>
      </tp>
      <tp t="s">
        <v>--</v>
        <stp/>
        <stp>EM_S_EST_NETPROFIT</stp>
        <stp>3</stp>
        <stp>600558.SH</stp>
        <stp>2019</stp>
        <stp>2019/11/27</stp>
        <tr r="N2640" s="3"/>
      </tp>
      <tp>
        <v>419864000</v>
        <stp/>
        <stp>EM_S_EST_NETPROFIT</stp>
        <stp>3</stp>
        <stp>600559.SH</stp>
        <stp>2019</stp>
        <stp>2019/11/27</stp>
        <tr r="N2641" s="3"/>
        <tr r="N2641" s="3"/>
      </tp>
      <tp>
        <v>150793333.33333334</v>
        <stp/>
        <stp>EM_S_EST_NETPROFIT</stp>
        <stp>3</stp>
        <stp>600584.SH</stp>
        <stp>2019</stp>
        <stp>2019/11/27</stp>
        <tr r="N2664" s="3"/>
        <tr r="N2664" s="3"/>
      </tp>
      <tp>
        <v>33051735238.095238</v>
        <stp/>
        <stp>EM_S_EST_NETPROFIT</stp>
        <stp>3</stp>
        <stp>600585.SH</stp>
        <stp>2019</stp>
        <stp>2019/11/27</stp>
        <tr r="N2665" s="3"/>
        <tr r="N2665" s="3"/>
      </tp>
      <tp t="s">
        <v>--</v>
        <stp/>
        <stp>EM_S_EST_NETPROFIT</stp>
        <stp>3</stp>
        <stp>600586.SH</stp>
        <stp>2019</stp>
        <stp>2019/11/27</stp>
        <tr r="N2666" s="3"/>
      </tp>
      <tp t="s">
        <v>--</v>
        <stp/>
        <stp>EM_S_EST_NETPROFIT</stp>
        <stp>3</stp>
        <stp>600587.SH</stp>
        <stp>2019</stp>
        <stp>2019/11/27</stp>
        <tr r="N2667" s="3"/>
      </tp>
      <tp>
        <v>897483333.33333325</v>
        <stp/>
        <stp>EM_S_EST_NETPROFIT</stp>
        <stp>3</stp>
        <stp>600580.SH</stp>
        <stp>2019</stp>
        <stp>2019/11/27</stp>
        <tr r="N2660" s="3"/>
        <tr r="N2660" s="3"/>
      </tp>
      <tp>
        <v>319620000</v>
        <stp/>
        <stp>EM_S_EST_NETPROFIT</stp>
        <stp>3</stp>
        <stp>600581.SH</stp>
        <stp>2019</stp>
        <stp>2019/11/27</stp>
        <tr r="N2661" s="3"/>
        <tr r="N2661" s="3"/>
      </tp>
      <tp>
        <v>1227333333.3333333</v>
        <stp/>
        <stp>EM_S_EST_NETPROFIT</stp>
        <stp>3</stp>
        <stp>600582.SH</stp>
        <stp>2019</stp>
        <stp>2019/11/27</stp>
        <tr r="N2662" s="3"/>
        <tr r="N2662" s="3"/>
      </tp>
      <tp>
        <v>-4673076.923076923</v>
        <stp/>
        <stp>EM_S_EST_NETPROFIT</stp>
        <stp>3</stp>
        <stp>600583.SH</stp>
        <stp>2019</stp>
        <stp>2019/11/27</stp>
        <tr r="N2663" s="3"/>
        <tr r="N2663" s="3"/>
      </tp>
      <tp>
        <v>863836562.5</v>
        <stp/>
        <stp>EM_S_EST_NETPROFIT</stp>
        <stp>3</stp>
        <stp>600588.SH</stp>
        <stp>2019</stp>
        <stp>2019/11/27</stp>
        <tr r="N2668" s="3"/>
        <tr r="N2668" s="3"/>
      </tp>
      <tp t="s">
        <v>--</v>
        <stp/>
        <stp>EM_S_EST_NETPROFIT</stp>
        <stp>3</stp>
        <stp>600589.SH</stp>
        <stp>2019</stp>
        <stp>2019/11/27</stp>
        <tr r="N2669" s="3"/>
      </tp>
      <tp t="s">
        <v>--</v>
        <stp/>
        <stp>EM_S_EST_NETPROFIT</stp>
        <stp>3</stp>
        <stp>600594.SH</stp>
        <stp>2019</stp>
        <stp>2019/11/27</stp>
        <tr r="N2673" s="3"/>
      </tp>
      <tp t="s">
        <v>--</v>
        <stp/>
        <stp>EM_S_EST_NETPROFIT</stp>
        <stp>3</stp>
        <stp>600595.SH</stp>
        <stp>2019</stp>
        <stp>2019/11/27</stp>
        <tr r="N2674" s="3"/>
      </tp>
      <tp>
        <v>570420000</v>
        <stp/>
        <stp>EM_S_EST_NETPROFIT</stp>
        <stp>3</stp>
        <stp>600596.SH</stp>
        <stp>2019</stp>
        <stp>2019/11/27</stp>
        <tr r="N2675" s="3"/>
        <tr r="N2675" s="3"/>
      </tp>
      <tp>
        <v>480375000</v>
        <stp/>
        <stp>EM_S_EST_NETPROFIT</stp>
        <stp>3</stp>
        <stp>600597.SH</stp>
        <stp>2019</stp>
        <stp>2019/11/27</stp>
        <tr r="N2676" s="3"/>
        <tr r="N2676" s="3"/>
      </tp>
      <tp>
        <v>313290000</v>
        <stp/>
        <stp>EM_S_EST_NETPROFIT</stp>
        <stp>3</stp>
        <stp>600590.SH</stp>
        <stp>2019</stp>
        <stp>2019/11/27</stp>
        <tr r="N2670" s="3"/>
        <tr r="N2670" s="3"/>
      </tp>
      <tp t="s">
        <v>--</v>
        <stp/>
        <stp>EM_S_EST_NETPROFIT</stp>
        <stp>3</stp>
        <stp>600592.SH</stp>
        <stp>2019</stp>
        <stp>2019/11/27</stp>
        <tr r="N2671" s="3"/>
      </tp>
      <tp>
        <v>64000000</v>
        <stp/>
        <stp>EM_S_EST_NETPROFIT</stp>
        <stp>3</stp>
        <stp>600593.SH</stp>
        <stp>2019</stp>
        <stp>2019/11/27</stp>
        <tr r="N2672" s="3"/>
        <tr r="N2672" s="3"/>
      </tp>
      <tp>
        <v>996000000</v>
        <stp/>
        <stp>EM_S_EST_NETPROFIT</stp>
        <stp>3</stp>
        <stp>600598.SH</stp>
        <stp>2019</stp>
        <stp>2019/11/27</stp>
        <tr r="N2677" s="3"/>
        <tr r="N2677" s="3"/>
      </tp>
      <tp t="s">
        <v>--</v>
        <stp/>
        <stp>EM_S_EST_NETPROFIT</stp>
        <stp>3</stp>
        <stp>600599.SH</stp>
        <stp>2019</stp>
        <stp>2019/11/27</stp>
        <tr r="N2678" s="3"/>
      </tp>
      <tp t="s">
        <v>--</v>
        <stp/>
        <stp>EM_S_EST_NETPROFIT</stp>
        <stp>3</stp>
        <stp>000564.SZ</stp>
        <stp>2019</stp>
        <stp>2019/11/27</stp>
        <tr r="N153" s="3"/>
      </tp>
      <tp t="s">
        <v>--</v>
        <stp/>
        <stp>EM_S_EST_NETPROFIT</stp>
        <stp>3</stp>
        <stp>300554.SZ</stp>
        <stp>2019</stp>
        <stp>2019/11/27</stp>
        <tr r="N1950" s="3"/>
      </tp>
      <tp t="s">
        <v>--</v>
        <stp/>
        <stp>EM_S_EST_NETPROFIT</stp>
        <stp>3</stp>
        <stp>000565.SZ</stp>
        <stp>2019</stp>
        <stp>2019/11/27</stp>
        <tr r="N154" s="3"/>
      </tp>
      <tp t="s">
        <v>--</v>
        <stp/>
        <stp>EM_S_EST_NETPROFIT</stp>
        <stp>3</stp>
        <stp>300555.SZ</stp>
        <stp>2019</stp>
        <stp>2019/11/27</stp>
        <tr r="N1951" s="3"/>
      </tp>
      <tp t="s">
        <v>--</v>
        <stp/>
        <stp>EM_S_EST_NETPROFIT</stp>
        <stp>3</stp>
        <stp>000566.SZ</stp>
        <stp>2019</stp>
        <stp>2019/11/27</stp>
        <tr r="N155" s="3"/>
      </tp>
      <tp t="s">
        <v>--</v>
        <stp/>
        <stp>EM_S_EST_NETPROFIT</stp>
        <stp>3</stp>
        <stp>300556.SZ</stp>
        <stp>2019</stp>
        <stp>2019/11/27</stp>
        <tr r="N1952" s="3"/>
      </tp>
      <tp t="s">
        <v>--</v>
        <stp/>
        <stp>EM_S_EST_NETPROFIT</stp>
        <stp>3</stp>
        <stp>000567.SZ</stp>
        <stp>2019</stp>
        <stp>2019/11/27</stp>
        <tr r="N156" s="3"/>
      </tp>
      <tp t="s">
        <v>--</v>
        <stp/>
        <stp>EM_S_EST_NETPROFIT</stp>
        <stp>3</stp>
        <stp>300557.SZ</stp>
        <stp>2019</stp>
        <stp>2019/11/27</stp>
        <tr r="N1953" s="3"/>
      </tp>
      <tp>
        <v>779676666.66666675</v>
        <stp/>
        <stp>EM_S_EST_NETPROFIT</stp>
        <stp>3</stp>
        <stp>000560.SZ</stp>
        <stp>2019</stp>
        <stp>2019/11/27</stp>
        <tr r="N150" s="3"/>
        <tr r="N150" s="3"/>
      </tp>
      <tp>
        <v>68566666.666666672</v>
        <stp/>
        <stp>EM_S_EST_NETPROFIT</stp>
        <stp>3</stp>
        <stp>300550.SZ</stp>
        <stp>2019</stp>
        <stp>2019/11/27</stp>
        <tr r="N1946" s="3"/>
        <tr r="N1946" s="3"/>
      </tp>
      <tp t="s">
        <v>--</v>
        <stp/>
        <stp>EM_S_EST_NETPROFIT</stp>
        <stp>3</stp>
        <stp>000561.SZ</stp>
        <stp>2019</stp>
        <stp>2019/11/27</stp>
        <tr r="N151" s="3"/>
      </tp>
      <tp t="s">
        <v>--</v>
        <stp/>
        <stp>EM_S_EST_NETPROFIT</stp>
        <stp>3</stp>
        <stp>300551.SZ</stp>
        <stp>2019</stp>
        <stp>2019/11/27</stp>
        <tr r="N1947" s="3"/>
      </tp>
      <tp>
        <v>379575000</v>
        <stp/>
        <stp>EM_S_EST_NETPROFIT</stp>
        <stp>3</stp>
        <stp>300552.SZ</stp>
        <stp>2019</stp>
        <stp>2019/11/27</stp>
        <tr r="N1948" s="3"/>
        <tr r="N1948" s="3"/>
      </tp>
      <tp t="s">
        <v>--</v>
        <stp/>
        <stp>EM_S_EST_NETPROFIT</stp>
        <stp>3</stp>
        <stp>000563.SZ</stp>
        <stp>2019</stp>
        <stp>2019/11/27</stp>
        <tr r="N152" s="3"/>
      </tp>
      <tp t="s">
        <v>--</v>
        <stp/>
        <stp>EM_S_EST_NETPROFIT</stp>
        <stp>3</stp>
        <stp>300553.SZ</stp>
        <stp>2019</stp>
        <stp>2019/11/27</stp>
        <tr r="N1949" s="3"/>
      </tp>
      <tp>
        <v>4705192222.2222223</v>
        <stp/>
        <stp>EM_S_EST_NETPROFIT</stp>
        <stp>3</stp>
        <stp>000568.SZ</stp>
        <stp>2019</stp>
        <stp>2019/11/27</stp>
        <tr r="N157" s="3"/>
        <tr r="N157" s="3"/>
      </tp>
      <tp>
        <v>220193333.33333334</v>
        <stp/>
        <stp>EM_S_EST_NETPROFIT</stp>
        <stp>3</stp>
        <stp>300558.SZ</stp>
        <stp>2019</stp>
        <stp>2019/11/27</stp>
        <tr r="N1954" s="3"/>
        <tr r="N1954" s="3"/>
      </tp>
      <tp>
        <v>206740000</v>
        <stp/>
        <stp>EM_S_EST_NETPROFIT</stp>
        <stp>3</stp>
        <stp>300559.SZ</stp>
        <stp>2019</stp>
        <stp>2019/11/27</stp>
        <tr r="N1955" s="3"/>
        <tr r="N1955" s="3"/>
      </tp>
      <tp>
        <v>105092500</v>
        <stp/>
        <stp>EM_S_EST_NETPROFIT</stp>
        <stp>3</stp>
        <stp>300545.SZ</stp>
        <stp>2019</stp>
        <stp>2019/11/27</stp>
        <tr r="N1941" s="3"/>
        <tr r="N1941" s="3"/>
      </tp>
      <tp t="s">
        <v>--</v>
        <stp/>
        <stp>EM_S_EST_NETPROFIT</stp>
        <stp>3</stp>
        <stp>000576.SZ</stp>
        <stp>2019</stp>
        <stp>2019/11/27</stp>
        <tr r="N162" s="3"/>
      </tp>
      <tp>
        <v>141635000</v>
        <stp/>
        <stp>EM_S_EST_NETPROFIT</stp>
        <stp>3</stp>
        <stp>300546.SZ</stp>
        <stp>2019</stp>
        <stp>2019/11/27</stp>
        <tr r="N1942" s="3"/>
        <tr r="N1942" s="3"/>
      </tp>
      <tp t="s">
        <v>--</v>
        <stp/>
        <stp>EM_S_EST_NETPROFIT</stp>
        <stp>3</stp>
        <stp>300547.SZ</stp>
        <stp>2019</stp>
        <stp>2019/11/27</stp>
        <tr r="N1943" s="3"/>
      </tp>
      <tp t="s">
        <v>--</v>
        <stp/>
        <stp>EM_S_EST_NETPROFIT</stp>
        <stp>3</stp>
        <stp>000570.SZ</stp>
        <stp>2019</stp>
        <stp>2019/11/27</stp>
        <tr r="N158" s="3"/>
      </tp>
      <tp>
        <v>9000000</v>
        <stp/>
        <stp>EM_S_EST_NETPROFIT</stp>
        <stp>3</stp>
        <stp>300540.SZ</stp>
        <stp>2019</stp>
        <stp>2019/11/27</stp>
        <tr r="N1937" s="3"/>
        <tr r="N1937" s="3"/>
      </tp>
      <tp t="s">
        <v>--</v>
        <stp/>
        <stp>EM_S_EST_NETPROFIT</stp>
        <stp>3</stp>
        <stp>000571.SZ</stp>
        <stp>2019</stp>
        <stp>2019/11/27</stp>
        <tr r="N159" s="3"/>
      </tp>
      <tp t="s">
        <v>--</v>
        <stp/>
        <stp>EM_S_EST_NETPROFIT</stp>
        <stp>3</stp>
        <stp>300541.SZ</stp>
        <stp>2019</stp>
        <stp>2019/11/27</stp>
        <tr r="N1938" s="3"/>
      </tp>
      <tp t="s">
        <v>--</v>
        <stp/>
        <stp>EM_S_EST_NETPROFIT</stp>
        <stp>3</stp>
        <stp>000572.SZ</stp>
        <stp>2019</stp>
        <stp>2019/11/27</stp>
        <tr r="N160" s="3"/>
      </tp>
      <tp t="s">
        <v>--</v>
        <stp/>
        <stp>EM_S_EST_NETPROFIT</stp>
        <stp>3</stp>
        <stp>300542.SZ</stp>
        <stp>2019</stp>
        <stp>2019/11/27</stp>
        <tr r="N1939" s="3"/>
      </tp>
      <tp t="s">
        <v>--</v>
        <stp/>
        <stp>EM_S_EST_NETPROFIT</stp>
        <stp>3</stp>
        <stp>000573.SZ</stp>
        <stp>2019</stp>
        <stp>2019/11/27</stp>
        <tr r="N161" s="3"/>
      </tp>
      <tp t="s">
        <v>--</v>
        <stp/>
        <stp>EM_S_EST_NETPROFIT</stp>
        <stp>3</stp>
        <stp>300543.SZ</stp>
        <stp>2019</stp>
        <stp>2019/11/27</stp>
        <tr r="N1940" s="3"/>
      </tp>
      <tp>
        <v>25325000</v>
        <stp/>
        <stp>EM_S_EST_NETPROFIT</stp>
        <stp>3</stp>
        <stp>300548.SZ</stp>
        <stp>2019</stp>
        <stp>2019/11/27</stp>
        <tr r="N1944" s="3"/>
        <tr r="N1944" s="3"/>
      </tp>
      <tp t="s">
        <v>--</v>
        <stp/>
        <stp>EM_S_EST_NETPROFIT</stp>
        <stp>3</stp>
        <stp>300549.SZ</stp>
        <stp>2019</stp>
        <stp>2019/11/27</stp>
        <tr r="N1945" s="3"/>
      </tp>
      <tp>
        <v>352000000</v>
        <stp/>
        <stp>EM_S_EST_NETPROFIT</stp>
        <stp>3</stp>
        <stp>000544.SZ</stp>
        <stp>2019</stp>
        <stp>2019/11/27</stp>
        <tr r="N136" s="3"/>
        <tr r="N136" s="3"/>
      </tp>
      <tp t="s">
        <v>--</v>
        <stp/>
        <stp>EM_S_EST_NETPROFIT</stp>
        <stp>3</stp>
        <stp>000545.SZ</stp>
        <stp>2019</stp>
        <stp>2019/11/27</stp>
        <tr r="N137" s="3"/>
      </tp>
      <tp>
        <v>229512000</v>
        <stp/>
        <stp>EM_S_EST_NETPROFIT</stp>
        <stp>3</stp>
        <stp>300575.SZ</stp>
        <stp>2019</stp>
        <stp>2019/11/27</stp>
        <tr r="N1970" s="3"/>
        <tr r="N1970" s="3"/>
      </tp>
      <tp>
        <v>554356666.66666675</v>
        <stp/>
        <stp>EM_S_EST_NETPROFIT</stp>
        <stp>3</stp>
        <stp>000546.SZ</stp>
        <stp>2019</stp>
        <stp>2019/11/27</stp>
        <tr r="N138" s="3"/>
        <tr r="N138" s="3"/>
      </tp>
      <tp t="s">
        <v>--</v>
        <stp/>
        <stp>EM_S_EST_NETPROFIT</stp>
        <stp>3</stp>
        <stp>300576.SZ</stp>
        <stp>2019</stp>
        <stp>2019/11/27</stp>
        <tr r="N1971" s="3"/>
      </tp>
      <tp>
        <v>613358750</v>
        <stp/>
        <stp>EM_S_EST_NETPROFIT</stp>
        <stp>3</stp>
        <stp>000547.SZ</stp>
        <stp>2019</stp>
        <stp>2019/11/27</stp>
        <tr r="N139" s="3"/>
        <tr r="N139" s="3"/>
      </tp>
      <tp>
        <v>233886923.07692307</v>
        <stp/>
        <stp>EM_S_EST_NETPROFIT</stp>
        <stp>3</stp>
        <stp>300577.SZ</stp>
        <stp>2019</stp>
        <stp>2019/11/27</stp>
        <tr r="N1972" s="3"/>
        <tr r="N1972" s="3"/>
      </tp>
      <tp t="s">
        <v>--</v>
        <stp/>
        <stp>EM_S_EST_NETPROFIT</stp>
        <stp>3</stp>
        <stp>000540.SZ</stp>
        <stp>2019</stp>
        <stp>2019/11/27</stp>
        <tr r="N133" s="3"/>
      </tp>
      <tp>
        <v>216252500</v>
        <stp/>
        <stp>EM_S_EST_NETPROFIT</stp>
        <stp>3</stp>
        <stp>300570.SZ</stp>
        <stp>2019</stp>
        <stp>2019/11/27</stp>
        <tr r="N1966" s="3"/>
        <tr r="N1966" s="3"/>
      </tp>
      <tp>
        <v>323000000</v>
        <stp/>
        <stp>EM_S_EST_NETPROFIT</stp>
        <stp>3</stp>
        <stp>000541.SZ</stp>
        <stp>2019</stp>
        <stp>2019/11/27</stp>
        <tr r="N134" s="3"/>
        <tr r="N134" s="3"/>
      </tp>
      <tp>
        <v>276528750</v>
        <stp/>
        <stp>EM_S_EST_NETPROFIT</stp>
        <stp>3</stp>
        <stp>300571.SZ</stp>
        <stp>2019</stp>
        <stp>2019/11/27</stp>
        <tr r="N1967" s="3"/>
        <tr r="N1967" s="3"/>
      </tp>
      <tp>
        <v>215689090.90909091</v>
        <stp/>
        <stp>EM_S_EST_NETPROFIT</stp>
        <stp>3</stp>
        <stp>300572.SZ</stp>
        <stp>2019</stp>
        <stp>2019/11/27</stp>
        <tr r="N1968" s="3"/>
        <tr r="N1968" s="3"/>
      </tp>
      <tp>
        <v>908166666.66666663</v>
        <stp/>
        <stp>EM_S_EST_NETPROFIT</stp>
        <stp>3</stp>
        <stp>000543.SZ</stp>
        <stp>2019</stp>
        <stp>2019/11/27</stp>
        <tr r="N135" s="3"/>
        <tr r="N135" s="3"/>
      </tp>
      <tp>
        <v>35470000</v>
        <stp/>
        <stp>EM_S_EST_NETPROFIT</stp>
        <stp>3</stp>
        <stp>300573.SZ</stp>
        <stp>2019</stp>
        <stp>2019/11/27</stp>
        <tr r="N1969" s="3"/>
        <tr r="N1969" s="3"/>
      </tp>
      <tp t="s">
        <v>--</v>
        <stp/>
        <stp>EM_S_EST_NETPROFIT</stp>
        <stp>3</stp>
        <stp>000548.SZ</stp>
        <stp>2019</stp>
        <stp>2019/11/27</stp>
        <tr r="N140" s="3"/>
      </tp>
      <tp>
        <v>149290000</v>
        <stp/>
        <stp>EM_S_EST_NETPROFIT</stp>
        <stp>3</stp>
        <stp>300578.SZ</stp>
        <stp>2019</stp>
        <stp>2019/11/27</stp>
        <tr r="N1973" s="3"/>
        <tr r="N1973" s="3"/>
      </tp>
      <tp>
        <v>102394000</v>
        <stp/>
        <stp>EM_S_EST_NETPROFIT</stp>
        <stp>3</stp>
        <stp>300579.SZ</stp>
        <stp>2019</stp>
        <stp>2019/11/27</stp>
        <tr r="N1974" s="3"/>
        <tr r="N1974" s="3"/>
      </tp>
      <tp t="s">
        <v>--</v>
        <stp/>
        <stp>EM_S_EST_NETPROFIT</stp>
        <stp>3</stp>
        <stp>000554.SZ</stp>
        <stp>2019</stp>
        <stp>2019/11/27</stp>
        <tr r="N145" s="3"/>
      </tp>
      <tp t="s">
        <v>--</v>
        <stp/>
        <stp>EM_S_EST_NETPROFIT</stp>
        <stp>3</stp>
        <stp>300564.SZ</stp>
        <stp>2019</stp>
        <stp>2019/11/27</stp>
        <tr r="N1960" s="3"/>
      </tp>
      <tp>
        <v>364491666.66666663</v>
        <stp/>
        <stp>EM_S_EST_NETPROFIT</stp>
        <stp>3</stp>
        <stp>000555.SZ</stp>
        <stp>2019</stp>
        <stp>2019/11/27</stp>
        <tr r="N146" s="3"/>
        <tr r="N146" s="3"/>
      </tp>
      <tp t="s">
        <v>--</v>
        <stp/>
        <stp>EM_S_EST_NETPROFIT</stp>
        <stp>3</stp>
        <stp>300565.SZ</stp>
        <stp>2019</stp>
        <stp>2019/11/27</stp>
        <tr r="N1961" s="3"/>
      </tp>
      <tp>
        <v>59565000</v>
        <stp/>
        <stp>EM_S_EST_NETPROFIT</stp>
        <stp>3</stp>
        <stp>300566.SZ</stp>
        <stp>2019</stp>
        <stp>2019/11/27</stp>
        <tr r="N1962" s="3"/>
        <tr r="N1962" s="3"/>
      </tp>
      <tp t="s">
        <v>--</v>
        <stp/>
        <stp>EM_S_EST_NETPROFIT</stp>
        <stp>3</stp>
        <stp>000557.SZ</stp>
        <stp>2019</stp>
        <stp>2019/11/27</stp>
        <tr r="N147" s="3"/>
      </tp>
      <tp>
        <v>348656666.66666669</v>
        <stp/>
        <stp>EM_S_EST_NETPROFIT</stp>
        <stp>3</stp>
        <stp>300567.SZ</stp>
        <stp>2019</stp>
        <stp>2019/11/27</stp>
        <tr r="N1963" s="3"/>
        <tr r="N1963" s="3"/>
      </tp>
      <tp>
        <v>349250000</v>
        <stp/>
        <stp>EM_S_EST_NETPROFIT</stp>
        <stp>3</stp>
        <stp>000550.SZ</stp>
        <stp>2019</stp>
        <stp>2019/11/27</stp>
        <tr r="N141" s="3"/>
        <tr r="N141" s="3"/>
      </tp>
      <tp t="s">
        <v>--</v>
        <stp/>
        <stp>EM_S_EST_NETPROFIT</stp>
        <stp>3</stp>
        <stp>300560.SZ</stp>
        <stp>2019</stp>
        <stp>2019/11/27</stp>
        <tr r="N1956" s="3"/>
      </tp>
      <tp t="s">
        <v>--</v>
        <stp/>
        <stp>EM_S_EST_NETPROFIT</stp>
        <stp>3</stp>
        <stp>000551.SZ</stp>
        <stp>2019</stp>
        <stp>2019/11/27</stp>
        <tr r="N142" s="3"/>
      </tp>
      <tp t="s">
        <v>--</v>
        <stp/>
        <stp>EM_S_EST_NETPROFIT</stp>
        <stp>3</stp>
        <stp>300561.SZ</stp>
        <stp>2019</stp>
        <stp>2019/11/27</stp>
        <tr r="N1957" s="3"/>
      </tp>
      <tp>
        <v>521000000</v>
        <stp/>
        <stp>EM_S_EST_NETPROFIT</stp>
        <stp>3</stp>
        <stp>000552.SZ</stp>
        <stp>2019</stp>
        <stp>2019/11/27</stp>
        <tr r="N143" s="3"/>
        <tr r="N143" s="3"/>
      </tp>
      <tp t="s">
        <v>--</v>
        <stp/>
        <stp>EM_S_EST_NETPROFIT</stp>
        <stp>3</stp>
        <stp>300562.SZ</stp>
        <stp>2019</stp>
        <stp>2019/11/27</stp>
        <tr r="N1958" s="3"/>
      </tp>
      <tp>
        <v>1316460000</v>
        <stp/>
        <stp>EM_S_EST_NETPROFIT</stp>
        <stp>3</stp>
        <stp>000553.SZ</stp>
        <stp>2019</stp>
        <stp>2019/11/27</stp>
        <tr r="N144" s="3"/>
        <tr r="N144" s="3"/>
      </tp>
      <tp>
        <v>54000000</v>
        <stp/>
        <stp>EM_S_EST_NETPROFIT</stp>
        <stp>3</stp>
        <stp>300563.SZ</stp>
        <stp>2019</stp>
        <stp>2019/11/27</stp>
        <tr r="N1959" s="3"/>
        <tr r="N1959" s="3"/>
      </tp>
      <tp t="s">
        <v>--</v>
        <stp/>
        <stp>EM_S_EST_NETPROFIT</stp>
        <stp>3</stp>
        <stp>000558.SZ</stp>
        <stp>2019</stp>
        <stp>2019/11/27</stp>
        <tr r="N148" s="3"/>
      </tp>
      <tp>
        <v>251113529.41176471</v>
        <stp/>
        <stp>EM_S_EST_NETPROFIT</stp>
        <stp>3</stp>
        <stp>300568.SZ</stp>
        <stp>2019</stp>
        <stp>2019/11/27</stp>
        <tr r="N1964" s="3"/>
        <tr r="N1964" s="3"/>
      </tp>
      <tp t="s">
        <v>--</v>
        <stp/>
        <stp>EM_S_EST_NETPROFIT</stp>
        <stp>3</stp>
        <stp>000559.SZ</stp>
        <stp>2019</stp>
        <stp>2019/11/27</stp>
        <tr r="N149" s="3"/>
      </tp>
      <tp>
        <v>258725000</v>
        <stp/>
        <stp>EM_S_EST_NETPROFIT</stp>
        <stp>3</stp>
        <stp>300569.SZ</stp>
        <stp>2019</stp>
        <stp>2019/11/27</stp>
        <tr r="N1965" s="3"/>
        <tr r="N1965" s="3"/>
      </tp>
      <tp>
        <v>284500000</v>
        <stp/>
        <stp>EM_S_EST_NETPROFIT</stp>
        <stp>3</stp>
        <stp>000524.SZ</stp>
        <stp>2019</stp>
        <stp>2019/11/27</stp>
        <tr r="N119" s="3"/>
        <tr r="N119" s="3"/>
      </tp>
      <tp t="s">
        <v>--</v>
        <stp/>
        <stp>EM_S_EST_NETPROFIT</stp>
        <stp>3</stp>
        <stp>300514.SZ</stp>
        <stp>2019</stp>
        <stp>2019/11/27</stp>
        <tr r="N1912" s="3"/>
      </tp>
      <tp>
        <v>702000000</v>
        <stp/>
        <stp>EM_S_EST_NETPROFIT</stp>
        <stp>3</stp>
        <stp>000525.SZ</stp>
        <stp>2019</stp>
        <stp>2019/11/27</stp>
        <tr r="N120" s="3"/>
        <tr r="N120" s="3"/>
      </tp>
      <tp t="s">
        <v>--</v>
        <stp/>
        <stp>EM_S_EST_NETPROFIT</stp>
        <stp>3</stp>
        <stp>300515.SZ</stp>
        <stp>2019</stp>
        <stp>2019/11/27</stp>
        <tr r="N1913" s="3"/>
      </tp>
      <tp t="s">
        <v>--</v>
        <stp/>
        <stp>EM_S_EST_NETPROFIT</stp>
        <stp>3</stp>
        <stp>000526.SZ</stp>
        <stp>2019</stp>
        <stp>2019/11/27</stp>
        <tr r="N121" s="3"/>
      </tp>
      <tp>
        <v>90000000</v>
        <stp/>
        <stp>EM_S_EST_NETPROFIT</stp>
        <stp>3</stp>
        <stp>300516.SZ</stp>
        <stp>2019</stp>
        <stp>2019/11/27</stp>
        <tr r="N1914" s="3"/>
        <tr r="N1914" s="3"/>
      </tp>
      <tp t="s">
        <v>--</v>
        <stp/>
        <stp>EM_S_EST_NETPROFIT</stp>
        <stp>3</stp>
        <stp>300517.SZ</stp>
        <stp>2019</stp>
        <stp>2019/11/27</stp>
        <tr r="N1915" s="3"/>
      </tp>
      <tp t="s">
        <v>--</v>
        <stp/>
        <stp>EM_S_EST_NETPROFIT</stp>
        <stp>3</stp>
        <stp>000520.SZ</stp>
        <stp>2019</stp>
        <stp>2019/11/27</stp>
        <tr r="N116" s="3"/>
      </tp>
      <tp t="s">
        <v>--</v>
        <stp/>
        <stp>EM_S_EST_NETPROFIT</stp>
        <stp>3</stp>
        <stp>300510.SZ</stp>
        <stp>2019</stp>
        <stp>2019/11/27</stp>
        <tr r="N1908" s="3"/>
      </tp>
      <tp>
        <v>103000000</v>
        <stp/>
        <stp>EM_S_EST_NETPROFIT</stp>
        <stp>3</stp>
        <stp>000521.SZ</stp>
        <stp>2019</stp>
        <stp>2019/11/27</stp>
        <tr r="N117" s="3"/>
        <tr r="N117" s="3"/>
      </tp>
      <tp>
        <v>278746666.66666663</v>
        <stp/>
        <stp>EM_S_EST_NETPROFIT</stp>
        <stp>3</stp>
        <stp>300511.SZ</stp>
        <stp>2019</stp>
        <stp>2019/11/27</stp>
        <tr r="N1909" s="3"/>
        <tr r="N1909" s="3"/>
      </tp>
      <tp t="s">
        <v>--</v>
        <stp/>
        <stp>EM_S_EST_NETPROFIT</stp>
        <stp>3</stp>
        <stp>300512.SZ</stp>
        <stp>2019</stp>
        <stp>2019/11/27</stp>
        <tr r="N1910" s="3"/>
      </tp>
      <tp t="s">
        <v>--</v>
        <stp/>
        <stp>EM_S_EST_NETPROFIT</stp>
        <stp>3</stp>
        <stp>000523.SZ</stp>
        <stp>2019</stp>
        <stp>2019/11/27</stp>
        <tr r="N118" s="3"/>
      </tp>
      <tp>
        <v>186130000</v>
        <stp/>
        <stp>EM_S_EST_NETPROFIT</stp>
        <stp>3</stp>
        <stp>300513.SZ</stp>
        <stp>2019</stp>
        <stp>2019/11/27</stp>
        <tr r="N1911" s="3"/>
        <tr r="N1911" s="3"/>
      </tp>
      <tp>
        <v>1020062000</v>
        <stp/>
        <stp>EM_S_EST_NETPROFIT</stp>
        <stp>3</stp>
        <stp>000528.SZ</stp>
        <stp>2019</stp>
        <stp>2019/11/27</stp>
        <tr r="N122" s="3"/>
        <tr r="N122" s="3"/>
      </tp>
      <tp t="s">
        <v>--</v>
        <stp/>
        <stp>EM_S_EST_NETPROFIT</stp>
        <stp>3</stp>
        <stp>300518.SZ</stp>
        <stp>2019</stp>
        <stp>2019/11/27</stp>
        <tr r="N1916" s="3"/>
      </tp>
      <tp t="s">
        <v>--</v>
        <stp/>
        <stp>EM_S_EST_NETPROFIT</stp>
        <stp>3</stp>
        <stp>000529.SZ</stp>
        <stp>2019</stp>
        <stp>2019/11/27</stp>
        <tr r="N123" s="3"/>
      </tp>
      <tp t="s">
        <v>--</v>
        <stp/>
        <stp>EM_S_EST_NETPROFIT</stp>
        <stp>3</stp>
        <stp>300519.SZ</stp>
        <stp>2019</stp>
        <stp>2019/11/27</stp>
        <tr r="N1917" s="3"/>
      </tp>
      <tp t="s">
        <v>--</v>
        <stp/>
        <stp>EM_S_EST_NETPROFIT</stp>
        <stp>3</stp>
        <stp>000534.SZ</stp>
        <stp>2019</stp>
        <stp>2019/11/27</stp>
        <tr r="N128" s="3"/>
      </tp>
      <tp>
        <v>276000000</v>
        <stp/>
        <stp>EM_S_EST_NETPROFIT</stp>
        <stp>3</stp>
        <stp>300504.SZ</stp>
        <stp>2019</stp>
        <stp>2019/11/27</stp>
        <tr r="N1902" s="3"/>
        <tr r="N1902" s="3"/>
      </tp>
      <tp t="s">
        <v>--</v>
        <stp/>
        <stp>EM_S_EST_NETPROFIT</stp>
        <stp>3</stp>
        <stp>300505.SZ</stp>
        <stp>2019</stp>
        <stp>2019/11/27</stp>
        <tr r="N1903" s="3"/>
      </tp>
      <tp t="s">
        <v>--</v>
        <stp/>
        <stp>EM_S_EST_NETPROFIT</stp>
        <stp>3</stp>
        <stp>000536.SZ</stp>
        <stp>2019</stp>
        <stp>2019/11/27</stp>
        <tr r="N129" s="3"/>
      </tp>
      <tp>
        <v>505630000</v>
        <stp/>
        <stp>EM_S_EST_NETPROFIT</stp>
        <stp>3</stp>
        <stp>300506.SZ</stp>
        <stp>2019</stp>
        <stp>2019/11/27</stp>
        <tr r="N1904" s="3"/>
        <tr r="N1904" s="3"/>
      </tp>
      <tp t="s">
        <v>--</v>
        <stp/>
        <stp>EM_S_EST_NETPROFIT</stp>
        <stp>3</stp>
        <stp>000537.SZ</stp>
        <stp>2019</stp>
        <stp>2019/11/27</stp>
        <tr r="N130" s="3"/>
      </tp>
      <tp t="s">
        <v>--</v>
        <stp/>
        <stp>EM_S_EST_NETPROFIT</stp>
        <stp>3</stp>
        <stp>300507.SZ</stp>
        <stp>2019</stp>
        <stp>2019/11/27</stp>
        <tr r="N1905" s="3"/>
      </tp>
      <tp t="s">
        <v>--</v>
        <stp/>
        <stp>EM_S_EST_NETPROFIT</stp>
        <stp>3</stp>
        <stp>000530.SZ</stp>
        <stp>2019</stp>
        <stp>2019/11/27</stp>
        <tr r="N124" s="3"/>
      </tp>
      <tp t="s">
        <v>--</v>
        <stp/>
        <stp>EM_S_EST_NETPROFIT</stp>
        <stp>3</stp>
        <stp>300500.SZ</stp>
        <stp>2019</stp>
        <stp>2019/11/27</stp>
        <tr r="N1898" s="3"/>
      </tp>
      <tp t="s">
        <v>--</v>
        <stp/>
        <stp>EM_S_EST_NETPROFIT</stp>
        <stp>3</stp>
        <stp>000531.SZ</stp>
        <stp>2019</stp>
        <stp>2019/11/27</stp>
        <tr r="N125" s="3"/>
      </tp>
      <tp t="s">
        <v>--</v>
        <stp/>
        <stp>EM_S_EST_NETPROFIT</stp>
        <stp>3</stp>
        <stp>300501.SZ</stp>
        <stp>2019</stp>
        <stp>2019/11/27</stp>
        <tr r="N1899" s="3"/>
      </tp>
      <tp t="s">
        <v>--</v>
        <stp/>
        <stp>EM_S_EST_NETPROFIT</stp>
        <stp>3</stp>
        <stp>000532.SZ</stp>
        <stp>2019</stp>
        <stp>2019/11/27</stp>
        <tr r="N126" s="3"/>
      </tp>
      <tp>
        <v>179203571.4285714</v>
        <stp/>
        <stp>EM_S_EST_NETPROFIT</stp>
        <stp>3</stp>
        <stp>300502.SZ</stp>
        <stp>2019</stp>
        <stp>2019/11/27</stp>
        <tr r="N1900" s="3"/>
        <tr r="N1900" s="3"/>
      </tp>
      <tp t="s">
        <v>--</v>
        <stp/>
        <stp>EM_S_EST_NETPROFIT</stp>
        <stp>3</stp>
        <stp>000533.SZ</stp>
        <stp>2019</stp>
        <stp>2019/11/27</stp>
        <tr r="N127" s="3"/>
      </tp>
      <tp t="s">
        <v>--</v>
        <stp/>
        <stp>EM_S_EST_NETPROFIT</stp>
        <stp>3</stp>
        <stp>300503.SZ</stp>
        <stp>2019</stp>
        <stp>2019/11/27</stp>
        <tr r="N1901" s="3"/>
      </tp>
      <tp>
        <v>3770292857.1428571</v>
        <stp/>
        <stp>EM_S_EST_NETPROFIT</stp>
        <stp>3</stp>
        <stp>000538.SZ</stp>
        <stp>2019</stp>
        <stp>2019/11/27</stp>
        <tr r="N131" s="3"/>
        <tr r="N131" s="3"/>
      </tp>
      <tp t="s">
        <v>--</v>
        <stp/>
        <stp>EM_S_EST_NETPROFIT</stp>
        <stp>3</stp>
        <stp>300508.SZ</stp>
        <stp>2019</stp>
        <stp>2019/11/27</stp>
        <tr r="N1906" s="3"/>
      </tp>
      <tp t="s">
        <v>--</v>
        <stp/>
        <stp>EM_S_EST_NETPROFIT</stp>
        <stp>3</stp>
        <stp>000539.SZ</stp>
        <stp>2019</stp>
        <stp>2019/11/27</stp>
        <tr r="N132" s="3"/>
      </tp>
      <tp t="s">
        <v>--</v>
        <stp/>
        <stp>EM_S_EST_NETPROFIT</stp>
        <stp>3</stp>
        <stp>300509.SZ</stp>
        <stp>2019</stp>
        <stp>2019/11/27</stp>
        <tr r="N1907" s="3"/>
      </tp>
      <tp t="s">
        <v>--</v>
        <stp/>
        <stp>EM_S_EST_NETPROFIT</stp>
        <stp>3</stp>
        <stp>000504.SZ</stp>
        <stp>2019</stp>
        <stp>2019/11/27</stp>
        <tr r="N104" s="3"/>
      </tp>
      <tp t="s">
        <v>--</v>
        <stp/>
        <stp>EM_S_EST_NETPROFIT</stp>
        <stp>3</stp>
        <stp>300534.SZ</stp>
        <stp>2019</stp>
        <stp>2019/11/27</stp>
        <tr r="N1931" s="3"/>
      </tp>
      <tp t="s">
        <v>--</v>
        <stp/>
        <stp>EM_S_EST_NETPROFIT</stp>
        <stp>3</stp>
        <stp>000505.SZ</stp>
        <stp>2019</stp>
        <stp>2019/11/27</stp>
        <tr r="N105" s="3"/>
      </tp>
      <tp t="s">
        <v>--</v>
        <stp/>
        <stp>EM_S_EST_NETPROFIT</stp>
        <stp>3</stp>
        <stp>300535.SZ</stp>
        <stp>2019</stp>
        <stp>2019/11/27</stp>
        <tr r="N1932" s="3"/>
      </tp>
      <tp t="s">
        <v>--</v>
        <stp/>
        <stp>EM_S_EST_NETPROFIT</stp>
        <stp>3</stp>
        <stp>000506.SZ</stp>
        <stp>2019</stp>
        <stp>2019/11/27</stp>
        <tr r="N106" s="3"/>
      </tp>
      <tp t="s">
        <v>--</v>
        <stp/>
        <stp>EM_S_EST_NETPROFIT</stp>
        <stp>3</stp>
        <stp>300536.SZ</stp>
        <stp>2019</stp>
        <stp>2019/11/27</stp>
        <tr r="N1933" s="3"/>
      </tp>
      <tp>
        <v>171000000</v>
        <stp/>
        <stp>EM_S_EST_NETPROFIT</stp>
        <stp>3</stp>
        <stp>000507.SZ</stp>
        <stp>2019</stp>
        <stp>2019/11/27</stp>
        <tr r="N107" s="3"/>
        <tr r="N107" s="3"/>
      </tp>
      <tp>
        <v>103480000</v>
        <stp/>
        <stp>EM_S_EST_NETPROFIT</stp>
        <stp>3</stp>
        <stp>300537.SZ</stp>
        <stp>2019</stp>
        <stp>2019/11/27</stp>
        <tr r="N1934" s="3"/>
        <tr r="N1934" s="3"/>
      </tp>
      <tp t="s">
        <v>--</v>
        <stp/>
        <stp>EM_S_EST_NETPROFIT</stp>
        <stp>3</stp>
        <stp>300530.SZ</stp>
        <stp>2019</stp>
        <stp>2019/11/27</stp>
        <tr r="N1927" s="3"/>
      </tp>
      <tp>
        <v>1065750000</v>
        <stp/>
        <stp>EM_S_EST_NETPROFIT</stp>
        <stp>3</stp>
        <stp>000501.SZ</stp>
        <stp>2019</stp>
        <stp>2019/11/27</stp>
        <tr r="N101" s="3"/>
        <tr r="N101" s="3"/>
      </tp>
      <tp>
        <v>176000000</v>
        <stp/>
        <stp>EM_S_EST_NETPROFIT</stp>
        <stp>3</stp>
        <stp>300531.SZ</stp>
        <stp>2019</stp>
        <stp>2019/11/27</stp>
        <tr r="N1928" s="3"/>
        <tr r="N1928" s="3"/>
      </tp>
      <tp t="s">
        <v>--</v>
        <stp/>
        <stp>EM_S_EST_NETPROFIT</stp>
        <stp>3</stp>
        <stp>000502.SZ</stp>
        <stp>2019</stp>
        <stp>2019/11/27</stp>
        <tr r="N102" s="3"/>
      </tp>
      <tp t="s">
        <v>--</v>
        <stp/>
        <stp>EM_S_EST_NETPROFIT</stp>
        <stp>3</stp>
        <stp>300532.SZ</stp>
        <stp>2019</stp>
        <stp>2019/11/27</stp>
        <tr r="N1929" s="3"/>
      </tp>
      <tp t="s">
        <v>--</v>
        <stp/>
        <stp>EM_S_EST_NETPROFIT</stp>
        <stp>3</stp>
        <stp>000503.SZ</stp>
        <stp>2019</stp>
        <stp>2019/11/27</stp>
        <tr r="N103" s="3"/>
      </tp>
      <tp t="s">
        <v>--</v>
        <stp/>
        <stp>EM_S_EST_NETPROFIT</stp>
        <stp>3</stp>
        <stp>300533.SZ</stp>
        <stp>2019</stp>
        <stp>2019/11/27</stp>
        <tr r="N1930" s="3"/>
      </tp>
      <tp t="s">
        <v>--</v>
        <stp/>
        <stp>EM_S_EST_NETPROFIT</stp>
        <stp>3</stp>
        <stp>300538.SZ</stp>
        <stp>2019</stp>
        <stp>2019/11/27</stp>
        <tr r="N1935" s="3"/>
      </tp>
      <tp t="s">
        <v>--</v>
        <stp/>
        <stp>EM_S_EST_NETPROFIT</stp>
        <stp>3</stp>
        <stp>000509.SZ</stp>
        <stp>2019</stp>
        <stp>2019/11/27</stp>
        <tr r="N108" s="3"/>
      </tp>
      <tp t="s">
        <v>--</v>
        <stp/>
        <stp>EM_S_EST_NETPROFIT</stp>
        <stp>3</stp>
        <stp>300539.SZ</stp>
        <stp>2019</stp>
        <stp>2019/11/27</stp>
        <tr r="N1936" s="3"/>
      </tp>
      <tp t="s">
        <v>--</v>
        <stp/>
        <stp>EM_S_EST_NETPROFIT</stp>
        <stp>3</stp>
        <stp>000514.SZ</stp>
        <stp>2019</stp>
        <stp>2019/11/27</stp>
        <tr r="N111" s="3"/>
      </tp>
      <tp>
        <v>130500000</v>
        <stp/>
        <stp>EM_S_EST_NETPROFIT</stp>
        <stp>3</stp>
        <stp>300525.SZ</stp>
        <stp>2019</stp>
        <stp>2019/11/27</stp>
        <tr r="N1922" s="3"/>
        <tr r="N1922" s="3"/>
      </tp>
      <tp>
        <v>33620000</v>
        <stp/>
        <stp>EM_S_EST_NETPROFIT</stp>
        <stp>3</stp>
        <stp>000516.SZ</stp>
        <stp>2019</stp>
        <stp>2019/11/27</stp>
        <tr r="N112" s="3"/>
        <tr r="N112" s="3"/>
      </tp>
      <tp t="s">
        <v>--</v>
        <stp/>
        <stp>EM_S_EST_NETPROFIT</stp>
        <stp>3</stp>
        <stp>300526.SZ</stp>
        <stp>2019</stp>
        <stp>2019/11/27</stp>
        <tr r="N1923" s="3"/>
      </tp>
      <tp t="s">
        <v>--</v>
        <stp/>
        <stp>EM_S_EST_NETPROFIT</stp>
        <stp>3</stp>
        <stp>000517.SZ</stp>
        <stp>2019</stp>
        <stp>2019/11/27</stp>
        <tr r="N113" s="3"/>
      </tp>
      <tp>
        <v>249000000</v>
        <stp/>
        <stp>EM_S_EST_NETPROFIT</stp>
        <stp>3</stp>
        <stp>300527.SZ</stp>
        <stp>2019</stp>
        <stp>2019/11/27</stp>
        <tr r="N1924" s="3"/>
        <tr r="N1924" s="3"/>
      </tp>
      <tp t="s">
        <v>--</v>
        <stp/>
        <stp>EM_S_EST_NETPROFIT</stp>
        <stp>3</stp>
        <stp>000510.SZ</stp>
        <stp>2019</stp>
        <stp>2019/11/27</stp>
        <tr r="N109" s="3"/>
      </tp>
      <tp t="s">
        <v>--</v>
        <stp/>
        <stp>EM_S_EST_NETPROFIT</stp>
        <stp>3</stp>
        <stp>300520.SZ</stp>
        <stp>2019</stp>
        <stp>2019/11/27</stp>
        <tr r="N1918" s="3"/>
      </tp>
      <tp t="s">
        <v>--</v>
        <stp/>
        <stp>EM_S_EST_NETPROFIT</stp>
        <stp>3</stp>
        <stp>300521.SZ</stp>
        <stp>2019</stp>
        <stp>2019/11/27</stp>
        <tr r="N1919" s="3"/>
      </tp>
      <tp t="s">
        <v>--</v>
        <stp/>
        <stp>EM_S_EST_NETPROFIT</stp>
        <stp>3</stp>
        <stp>300522.SZ</stp>
        <stp>2019</stp>
        <stp>2019/11/27</stp>
        <tr r="N1920" s="3"/>
      </tp>
      <tp>
        <v>1250194705.8823531</v>
        <stp/>
        <stp>EM_S_EST_NETPROFIT</stp>
        <stp>3</stp>
        <stp>000513.SZ</stp>
        <stp>2019</stp>
        <stp>2019/11/27</stp>
        <tr r="N110" s="3"/>
        <tr r="N110" s="3"/>
      </tp>
      <tp>
        <v>216070000</v>
        <stp/>
        <stp>EM_S_EST_NETPROFIT</stp>
        <stp>3</stp>
        <stp>300523.SZ</stp>
        <stp>2019</stp>
        <stp>2019/11/27</stp>
        <tr r="N1921" s="3"/>
        <tr r="N1921" s="3"/>
      </tp>
      <tp t="s">
        <v>--</v>
        <stp/>
        <stp>EM_S_EST_NETPROFIT</stp>
        <stp>3</stp>
        <stp>000518.SZ</stp>
        <stp>2019</stp>
        <stp>2019/11/27</stp>
        <tr r="N114" s="3"/>
      </tp>
      <tp t="s">
        <v>--</v>
        <stp/>
        <stp>EM_S_EST_NETPROFIT</stp>
        <stp>3</stp>
        <stp>300528.SZ</stp>
        <stp>2019</stp>
        <stp>2019/11/27</stp>
        <tr r="N1925" s="3"/>
      </tp>
      <tp>
        <v>396000000</v>
        <stp/>
        <stp>EM_S_EST_NETPROFIT</stp>
        <stp>3</stp>
        <stp>000519.SZ</stp>
        <stp>2019</stp>
        <stp>2019/11/27</stp>
        <tr r="N115" s="3"/>
        <tr r="N115" s="3"/>
      </tp>
      <tp>
        <v>557577000</v>
        <stp/>
        <stp>EM_S_EST_NETPROFIT</stp>
        <stp>3</stp>
        <stp>300529.SZ</stp>
        <stp>2019</stp>
        <stp>2019/11/27</stp>
        <tr r="N1926" s="3"/>
        <tr r="N1926" s="3"/>
      </tp>
      <tp t="s">
        <v>--</v>
        <stp/>
        <stp>EM_S_EST_NETPROFIT</stp>
        <stp>3</stp>
        <stp>300594.SZ</stp>
        <stp>2019</stp>
        <stp>2019/11/27</stp>
        <tr r="N1989" s="3"/>
      </tp>
      <tp>
        <v>297662142.85714287</v>
        <stp/>
        <stp>EM_S_EST_NETPROFIT</stp>
        <stp>3</stp>
        <stp>300595.SZ</stp>
        <stp>2019</stp>
        <stp>2019/11/27</stp>
        <tr r="N1990" s="3"/>
        <tr r="N1990" s="3"/>
      </tp>
      <tp>
        <v>311033333.33333331</v>
        <stp/>
        <stp>EM_S_EST_NETPROFIT</stp>
        <stp>3</stp>
        <stp>300596.SZ</stp>
        <stp>2019</stp>
        <stp>2019/11/27</stp>
        <tr r="N1991" s="3"/>
        <tr r="N1991" s="3"/>
      </tp>
      <tp t="s">
        <v>--</v>
        <stp/>
        <stp>EM_S_EST_NETPROFIT</stp>
        <stp>3</stp>
        <stp>300597.SZ</stp>
        <stp>2019</stp>
        <stp>2019/11/27</stp>
        <tr r="N1992" s="3"/>
      </tp>
      <tp>
        <v>174799000</v>
        <stp/>
        <stp>EM_S_EST_NETPROFIT</stp>
        <stp>3</stp>
        <stp>300590.SZ</stp>
        <stp>2019</stp>
        <stp>2019/11/27</stp>
        <tr r="N1985" s="3"/>
        <tr r="N1985" s="3"/>
      </tp>
      <tp t="s">
        <v>--</v>
        <stp/>
        <stp>EM_S_EST_NETPROFIT</stp>
        <stp>3</stp>
        <stp>300591.SZ</stp>
        <stp>2019</stp>
        <stp>2019/11/27</stp>
        <tr r="N1986" s="3"/>
      </tp>
      <tp t="s">
        <v>--</v>
        <stp/>
        <stp>EM_S_EST_NETPROFIT</stp>
        <stp>3</stp>
        <stp>300592.SZ</stp>
        <stp>2019</stp>
        <stp>2019/11/27</stp>
        <tr r="N1987" s="3"/>
      </tp>
      <tp>
        <v>67800000</v>
        <stp/>
        <stp>EM_S_EST_NETPROFIT</stp>
        <stp>3</stp>
        <stp>300593.SZ</stp>
        <stp>2019</stp>
        <stp>2019/11/27</stp>
        <tr r="N1988" s="3"/>
        <tr r="N1988" s="3"/>
      </tp>
      <tp>
        <v>21800000</v>
        <stp/>
        <stp>EM_S_EST_NETPROFIT</stp>
        <stp>3</stp>
        <stp>300598.SZ</stp>
        <stp>2019</stp>
        <stp>2019/11/27</stp>
        <tr r="N1993" s="3"/>
        <tr r="N1993" s="3"/>
      </tp>
      <tp>
        <v>256000000</v>
        <stp/>
        <stp>EM_S_EST_NETPROFIT</stp>
        <stp>3</stp>
        <stp>300599.SZ</stp>
        <stp>2019</stp>
        <stp>2019/11/27</stp>
        <tr r="N1994" s="3"/>
        <tr r="N1994" s="3"/>
      </tp>
      <tp>
        <v>106780000</v>
        <stp/>
        <stp>EM_S_EST_NETPROFIT</stp>
        <stp>3</stp>
        <stp>300584.SZ</stp>
        <stp>2019</stp>
        <stp>2019/11/27</stp>
        <tr r="N1979" s="3"/>
        <tr r="N1979" s="3"/>
      </tp>
      <tp t="s">
        <v>--</v>
        <stp/>
        <stp>EM_S_EST_NETPROFIT</stp>
        <stp>3</stp>
        <stp>300585.SZ</stp>
        <stp>2019</stp>
        <stp>2019/11/27</stp>
        <tr r="N1980" s="3"/>
      </tp>
      <tp>
        <v>220510000</v>
        <stp/>
        <stp>EM_S_EST_NETPROFIT</stp>
        <stp>3</stp>
        <stp>300586.SZ</stp>
        <stp>2019</stp>
        <stp>2019/11/27</stp>
        <tr r="N1981" s="3"/>
        <tr r="N1981" s="3"/>
      </tp>
      <tp t="s">
        <v>--</v>
        <stp/>
        <stp>EM_S_EST_NETPROFIT</stp>
        <stp>3</stp>
        <stp>300587.SZ</stp>
        <stp>2019</stp>
        <stp>2019/11/27</stp>
        <tr r="N1982" s="3"/>
      </tp>
      <tp>
        <v>155115000</v>
        <stp/>
        <stp>EM_S_EST_NETPROFIT</stp>
        <stp>3</stp>
        <stp>300580.SZ</stp>
        <stp>2019</stp>
        <stp>2019/11/27</stp>
        <tr r="N1975" s="3"/>
        <tr r="N1975" s="3"/>
      </tp>
      <tp>
        <v>69315000</v>
        <stp/>
        <stp>EM_S_EST_NETPROFIT</stp>
        <stp>3</stp>
        <stp>300581.SZ</stp>
        <stp>2019</stp>
        <stp>2019/11/27</stp>
        <tr r="N1976" s="3"/>
        <tr r="N1976" s="3"/>
      </tp>
      <tp t="s">
        <v>--</v>
        <stp/>
        <stp>EM_S_EST_NETPROFIT</stp>
        <stp>3</stp>
        <stp>300582.SZ</stp>
        <stp>2019</stp>
        <stp>2019/11/27</stp>
        <tr r="N1977" s="3"/>
      </tp>
      <tp t="s">
        <v>--</v>
        <stp/>
        <stp>EM_S_EST_NETPROFIT</stp>
        <stp>3</stp>
        <stp>300583.SZ</stp>
        <stp>2019</stp>
        <stp>2019/11/27</stp>
        <tr r="N1978" s="3"/>
      </tp>
      <tp t="s">
        <v>--</v>
        <stp/>
        <stp>EM_S_EST_NETPROFIT</stp>
        <stp>3</stp>
        <stp>300588.SZ</stp>
        <stp>2019</stp>
        <stp>2019/11/27</stp>
        <tr r="N1983" s="3"/>
      </tp>
      <tp t="s">
        <v>--</v>
        <stp/>
        <stp>EM_S_EST_NETPROFIT</stp>
        <stp>3</stp>
        <stp>300589.SZ</stp>
        <stp>2019</stp>
        <stp>2019/11/27</stp>
        <tr r="N1984" s="3"/>
      </tp>
      <tp t="s">
        <v>--</v>
        <stp/>
        <stp>EM_S_EST_NETPROFIT</stp>
        <stp>3</stp>
        <stp>000584.SZ</stp>
        <stp>2019</stp>
        <stp>2019/11/27</stp>
        <tr r="N165" s="3"/>
      </tp>
      <tp t="s">
        <v>--</v>
        <stp/>
        <stp>EM_S_EST_NETPROFIT</stp>
        <stp>3</stp>
        <stp>000585.SZ</stp>
        <stp>2019</stp>
        <stp>2019/11/27</stp>
        <tr r="N166" s="3"/>
      </tp>
      <tp t="s">
        <v>--</v>
        <stp/>
        <stp>EM_S_EST_NETPROFIT</stp>
        <stp>3</stp>
        <stp>000586.SZ</stp>
        <stp>2019</stp>
        <stp>2019/11/27</stp>
        <tr r="N167" s="3"/>
      </tp>
      <tp t="s">
        <v>--</v>
        <stp/>
        <stp>EM_S_EST_NETPROFIT</stp>
        <stp>3</stp>
        <stp>000587.SZ</stp>
        <stp>2019</stp>
        <stp>2019/11/27</stp>
        <tr r="N168" s="3"/>
      </tp>
      <tp>
        <v>2103678333.3333333</v>
        <stp/>
        <stp>EM_S_EST_NETPROFIT</stp>
        <stp>3</stp>
        <stp>000581.SZ</stp>
        <stp>2019</stp>
        <stp>2019/11/27</stp>
        <tr r="N163" s="3"/>
        <tr r="N163" s="3"/>
      </tp>
      <tp>
        <v>902760000</v>
        <stp/>
        <stp>EM_S_EST_NETPROFIT</stp>
        <stp>3</stp>
        <stp>000582.SZ</stp>
        <stp>2019</stp>
        <stp>2019/11/27</stp>
        <tr r="N164" s="3"/>
        <tr r="N164" s="3"/>
      </tp>
      <tp t="s">
        <v>--</v>
        <stp/>
        <stp>EM_S_EST_NETPROFIT</stp>
        <stp>3</stp>
        <stp>000589.SZ</stp>
        <stp>2019</stp>
        <stp>2019/11/27</stp>
        <tr r="N169" s="3"/>
      </tp>
      <tp t="s">
        <v>--</v>
        <stp/>
        <stp>EM_S_EST_NETPROFIT</stp>
        <stp>3</stp>
        <stp>000595.SZ</stp>
        <stp>2019</stp>
        <stp>2019/11/27</stp>
        <tr r="N174" s="3"/>
      </tp>
      <tp>
        <v>2240766842.1052632</v>
        <stp/>
        <stp>EM_S_EST_NETPROFIT</stp>
        <stp>3</stp>
        <stp>000596.SZ</stp>
        <stp>2019</stp>
        <stp>2019/11/27</stp>
        <tr r="N175" s="3"/>
        <tr r="N175" s="3"/>
      </tp>
      <tp t="s">
        <v>--</v>
        <stp/>
        <stp>EM_S_EST_NETPROFIT</stp>
        <stp>3</stp>
        <stp>000597.SZ</stp>
        <stp>2019</stp>
        <stp>2019/11/27</stp>
        <tr r="N176" s="3"/>
      </tp>
      <tp t="s">
        <v>--</v>
        <stp/>
        <stp>EM_S_EST_NETPROFIT</stp>
        <stp>3</stp>
        <stp>000590.SZ</stp>
        <stp>2019</stp>
        <stp>2019/11/27</stp>
        <tr r="N170" s="3"/>
      </tp>
      <tp t="s">
        <v>--</v>
        <stp/>
        <stp>EM_S_EST_NETPROFIT</stp>
        <stp>3</stp>
        <stp>000591.SZ</stp>
        <stp>2019</stp>
        <stp>2019/11/27</stp>
        <tr r="N171" s="3"/>
      </tp>
      <tp t="s">
        <v>--</v>
        <stp/>
        <stp>EM_S_EST_NETPROFIT</stp>
        <stp>3</stp>
        <stp>000592.SZ</stp>
        <stp>2019</stp>
        <stp>2019/11/27</stp>
        <tr r="N172" s="3"/>
      </tp>
      <tp t="s">
        <v>--</v>
        <stp/>
        <stp>EM_S_EST_NETPROFIT</stp>
        <stp>3</stp>
        <stp>000593.SZ</stp>
        <stp>2019</stp>
        <stp>2019/11/27</stp>
        <tr r="N173" s="3"/>
      </tp>
      <tp>
        <v>1105735000</v>
        <stp/>
        <stp>EM_S_EST_NETPROFIT</stp>
        <stp>3</stp>
        <stp>000598.SZ</stp>
        <stp>2019</stp>
        <stp>2019/11/27</stp>
        <tr r="N177" s="3"/>
        <tr r="N177" s="3"/>
      </tp>
      <tp>
        <v>33260000</v>
        <stp/>
        <stp>EM_S_EST_NETPROFIT</stp>
        <stp>3</stp>
        <stp>000599.SZ</stp>
        <stp>2019</stp>
        <stp>2019/11/27</stp>
        <tr r="N178" s="3"/>
        <tr r="N178" s="3"/>
      </tp>
      <tp t="s">
        <v>--</v>
        <stp/>
        <stp>EM_S_EST_NETPROFIT</stp>
        <stp>3</stp>
        <stp>600624.SH</stp>
        <stp>2019</stp>
        <stp>2019/11/27</stp>
        <tr r="N2702" s="3"/>
      </tp>
      <tp t="s">
        <v>--</v>
        <stp/>
        <stp>EM_S_EST_NETPROFIT</stp>
        <stp>3</stp>
        <stp>600626.SH</stp>
        <stp>2019</stp>
        <stp>2019/11/27</stp>
        <tr r="N2703" s="3"/>
      </tp>
      <tp t="s">
        <v>--</v>
        <stp/>
        <stp>EM_S_EST_NETPROFIT</stp>
        <stp>3</stp>
        <stp>600620.SH</stp>
        <stp>2019</stp>
        <stp>2019/11/27</stp>
        <tr r="N2698" s="3"/>
      </tp>
      <tp>
        <v>417000000</v>
        <stp/>
        <stp>EM_S_EST_NETPROFIT</stp>
        <stp>3</stp>
        <stp>600621.SH</stp>
        <stp>2019</stp>
        <stp>2019/11/27</stp>
        <tr r="N2699" s="3"/>
        <tr r="N2699" s="3"/>
      </tp>
      <tp>
        <v>1060940000</v>
        <stp/>
        <stp>EM_S_EST_NETPROFIT</stp>
        <stp>3</stp>
        <stp>600622.SH</stp>
        <stp>2019</stp>
        <stp>2019/11/27</stp>
        <tr r="N2700" s="3"/>
        <tr r="N2700" s="3"/>
      </tp>
      <tp>
        <v>1470000000</v>
        <stp/>
        <stp>EM_S_EST_NETPROFIT</stp>
        <stp>3</stp>
        <stp>600623.SH</stp>
        <stp>2019</stp>
        <stp>2019/11/27</stp>
        <tr r="N2701" s="3"/>
        <tr r="N2701" s="3"/>
      </tp>
      <tp t="s">
        <v>--</v>
        <stp/>
        <stp>EM_S_EST_NETPROFIT</stp>
        <stp>3</stp>
        <stp>600628.SH</stp>
        <stp>2019</stp>
        <stp>2019/11/27</stp>
        <tr r="N2704" s="3"/>
      </tp>
      <tp>
        <v>303333333.33333331</v>
        <stp/>
        <stp>EM_S_EST_NETPROFIT</stp>
        <stp>3</stp>
        <stp>600629.SH</stp>
        <stp>2019</stp>
        <stp>2019/11/27</stp>
        <tr r="N2705" s="3"/>
        <tr r="N2705" s="3"/>
      </tp>
      <tp t="s">
        <v>--</v>
        <stp/>
        <stp>EM_S_EST_NETPROFIT</stp>
        <stp>3</stp>
        <stp>600634.SH</stp>
        <stp>2019</stp>
        <stp>2019/11/27</stp>
        <tr r="N2708" s="3"/>
      </tp>
      <tp t="s">
        <v>--</v>
        <stp/>
        <stp>EM_S_EST_NETPROFIT</stp>
        <stp>3</stp>
        <stp>600635.SH</stp>
        <stp>2019</stp>
        <stp>2019/11/27</stp>
        <tr r="N2709" s="3"/>
      </tp>
      <tp>
        <v>203766666.66666666</v>
        <stp/>
        <stp>EM_S_EST_NETPROFIT</stp>
        <stp>3</stp>
        <stp>600636.SH</stp>
        <stp>2019</stp>
        <stp>2019/11/27</stp>
        <tr r="N2710" s="3"/>
        <tr r="N2710" s="3"/>
      </tp>
      <tp>
        <v>1952135000</v>
        <stp/>
        <stp>EM_S_EST_NETPROFIT</stp>
        <stp>3</stp>
        <stp>600637.SH</stp>
        <stp>2019</stp>
        <stp>2019/11/27</stp>
        <tr r="N2711" s="3"/>
        <tr r="N2711" s="3"/>
      </tp>
      <tp t="s">
        <v>--</v>
        <stp/>
        <stp>EM_S_EST_NETPROFIT</stp>
        <stp>3</stp>
        <stp>600630.SH</stp>
        <stp>2019</stp>
        <stp>2019/11/27</stp>
        <tr r="N2706" s="3"/>
      </tp>
      <tp>
        <v>593075000</v>
        <stp/>
        <stp>EM_S_EST_NETPROFIT</stp>
        <stp>3</stp>
        <stp>600633.SH</stp>
        <stp>2019</stp>
        <stp>2019/11/27</stp>
        <tr r="N2707" s="3"/>
        <tr r="N2707" s="3"/>
      </tp>
      <tp t="s">
        <v>--</v>
        <stp/>
        <stp>EM_S_EST_NETPROFIT</stp>
        <stp>3</stp>
        <stp>600638.SH</stp>
        <stp>2019</stp>
        <stp>2019/11/27</stp>
        <tr r="N2712" s="3"/>
      </tp>
      <tp>
        <v>1094000000</v>
        <stp/>
        <stp>EM_S_EST_NETPROFIT</stp>
        <stp>3</stp>
        <stp>600639.SH</stp>
        <stp>2019</stp>
        <stp>2019/11/27</stp>
        <tr r="N2713" s="3"/>
        <tr r="N2713" s="3"/>
      </tp>
      <tp t="s">
        <v>--</v>
        <stp/>
        <stp>EM_S_EST_NETPROFIT</stp>
        <stp>3</stp>
        <stp>600604.SH</stp>
        <stp>2019</stp>
        <stp>2019/11/27</stp>
        <tr r="N2683" s="3"/>
      </tp>
      <tp t="s">
        <v>--</v>
        <stp/>
        <stp>EM_S_EST_NETPROFIT</stp>
        <stp>3</stp>
        <stp>600605.SH</stp>
        <stp>2019</stp>
        <stp>2019/11/27</stp>
        <tr r="N2684" s="3"/>
      </tp>
      <tp>
        <v>14616360000</v>
        <stp/>
        <stp>EM_S_EST_NETPROFIT</stp>
        <stp>3</stp>
        <stp>600606.SH</stp>
        <stp>2019</stp>
        <stp>2019/11/27</stp>
        <tr r="N2685" s="3"/>
        <tr r="N2685" s="3"/>
      </tp>
      <tp>
        <v>1777105769.2307694</v>
        <stp/>
        <stp>EM_S_EST_NETPROFIT</stp>
        <stp>3</stp>
        <stp>600600.SH</stp>
        <stp>2019</stp>
        <stp>2019/11/27</stp>
        <tr r="N2679" s="3"/>
        <tr r="N2679" s="3"/>
      </tp>
      <tp t="s">
        <v>--</v>
        <stp/>
        <stp>EM_S_EST_NETPROFIT</stp>
        <stp>3</stp>
        <stp>600601.SH</stp>
        <stp>2019</stp>
        <stp>2019/11/27</stp>
        <tr r="N2680" s="3"/>
      </tp>
      <tp>
        <v>284750000</v>
        <stp/>
        <stp>EM_S_EST_NETPROFIT</stp>
        <stp>3</stp>
        <stp>600602.SH</stp>
        <stp>2019</stp>
        <stp>2019/11/27</stp>
        <tr r="N2681" s="3"/>
        <tr r="N2681" s="3"/>
      </tp>
      <tp t="s">
        <v>--</v>
        <stp/>
        <stp>EM_S_EST_NETPROFIT</stp>
        <stp>3</stp>
        <stp>600603.SH</stp>
        <stp>2019</stp>
        <stp>2019/11/27</stp>
        <tr r="N2682" s="3"/>
      </tp>
      <tp t="s">
        <v>--</v>
        <stp/>
        <stp>EM_S_EST_NETPROFIT</stp>
        <stp>3</stp>
        <stp>600608.SH</stp>
        <stp>2019</stp>
        <stp>2019/11/27</stp>
        <tr r="N2686" s="3"/>
      </tp>
      <tp t="s">
        <v>--</v>
        <stp/>
        <stp>EM_S_EST_NETPROFIT</stp>
        <stp>3</stp>
        <stp>600609.SH</stp>
        <stp>2019</stp>
        <stp>2019/11/27</stp>
        <tr r="N2687" s="3"/>
      </tp>
      <tp t="s">
        <v>--</v>
        <stp/>
        <stp>EM_S_EST_NETPROFIT</stp>
        <stp>3</stp>
        <stp>600614.SH</stp>
        <stp>2019</stp>
        <stp>2019/11/27</stp>
        <tr r="N2692" s="3"/>
      </tp>
      <tp t="s">
        <v>--</v>
        <stp/>
        <stp>EM_S_EST_NETPROFIT</stp>
        <stp>3</stp>
        <stp>600615.SH</stp>
        <stp>2019</stp>
        <stp>2019/11/27</stp>
        <tr r="N2693" s="3"/>
      </tp>
      <tp t="s">
        <v>--</v>
        <stp/>
        <stp>EM_S_EST_NETPROFIT</stp>
        <stp>3</stp>
        <stp>600616.SH</stp>
        <stp>2019</stp>
        <stp>2019/11/27</stp>
        <tr r="N2694" s="3"/>
      </tp>
      <tp t="s">
        <v>--</v>
        <stp/>
        <stp>EM_S_EST_NETPROFIT</stp>
        <stp>3</stp>
        <stp>600617.SH</stp>
        <stp>2019</stp>
        <stp>2019/11/27</stp>
        <tr r="N2695" s="3"/>
      </tp>
      <tp t="s">
        <v>--</v>
        <stp/>
        <stp>EM_S_EST_NETPROFIT</stp>
        <stp>3</stp>
        <stp>600610.SH</stp>
        <stp>2019</stp>
        <stp>2019/11/27</stp>
        <tr r="N2688" s="3"/>
      </tp>
      <tp>
        <v>922000000</v>
        <stp/>
        <stp>EM_S_EST_NETPROFIT</stp>
        <stp>3</stp>
        <stp>600611.SH</stp>
        <stp>2019</stp>
        <stp>2019/11/27</stp>
        <tr r="N2689" s="3"/>
        <tr r="N2689" s="3"/>
      </tp>
      <tp>
        <v>1414961538.4615386</v>
        <stp/>
        <stp>EM_S_EST_NETPROFIT</stp>
        <stp>3</stp>
        <stp>600612.SH</stp>
        <stp>2019</stp>
        <stp>2019/11/27</stp>
        <tr r="N2690" s="3"/>
        <tr r="N2690" s="3"/>
      </tp>
      <tp t="s">
        <v>--</v>
        <stp/>
        <stp>EM_S_EST_NETPROFIT</stp>
        <stp>3</stp>
        <stp>600613.SH</stp>
        <stp>2019</stp>
        <stp>2019/11/27</stp>
        <tr r="N2691" s="3"/>
      </tp>
      <tp>
        <v>831000000</v>
        <stp/>
        <stp>EM_S_EST_NETPROFIT</stp>
        <stp>3</stp>
        <stp>600618.SH</stp>
        <stp>2019</stp>
        <stp>2019/11/27</stp>
        <tr r="N2696" s="3"/>
        <tr r="N2696" s="3"/>
      </tp>
      <tp t="s">
        <v>--</v>
        <stp/>
        <stp>EM_S_EST_NETPROFIT</stp>
        <stp>3</stp>
        <stp>600619.SH</stp>
        <stp>2019</stp>
        <stp>2019/11/27</stp>
        <tr r="N2697" s="3"/>
      </tp>
      <tp t="s">
        <v>--</v>
        <stp/>
        <stp>EM_S_EST_NETPROFIT</stp>
        <stp>3</stp>
        <stp>600664.SH</stp>
        <stp>2019</stp>
        <stp>2019/11/27</stp>
        <tr r="N2735" s="3"/>
      </tp>
      <tp t="s">
        <v>--</v>
        <stp/>
        <stp>EM_S_EST_NETPROFIT</stp>
        <stp>3</stp>
        <stp>600665.SH</stp>
        <stp>2019</stp>
        <stp>2019/11/27</stp>
        <tr r="N2736" s="3"/>
      </tp>
      <tp t="s">
        <v>--</v>
        <stp/>
        <stp>EM_S_EST_NETPROFIT</stp>
        <stp>3</stp>
        <stp>600666.SH</stp>
        <stp>2019</stp>
        <stp>2019/11/27</stp>
        <tr r="N2737" s="3"/>
      </tp>
      <tp>
        <v>665133333.33333337</v>
        <stp/>
        <stp>EM_S_EST_NETPROFIT</stp>
        <stp>3</stp>
        <stp>600667.SH</stp>
        <stp>2019</stp>
        <stp>2019/11/27</stp>
        <tr r="N2738" s="3"/>
        <tr r="N2738" s="3"/>
      </tp>
      <tp>
        <v>3349700761.9047618</v>
        <stp/>
        <stp>EM_S_EST_NETPROFIT</stp>
        <stp>3</stp>
        <stp>600660.SH</stp>
        <stp>2019</stp>
        <stp>2019/11/27</stp>
        <tr r="N2731" s="3"/>
        <tr r="N2731" s="3"/>
      </tp>
      <tp>
        <v>140000000</v>
        <stp/>
        <stp>EM_S_EST_NETPROFIT</stp>
        <stp>3</stp>
        <stp>600661.SH</stp>
        <stp>2019</stp>
        <stp>2019/11/27</stp>
        <tr r="N2732" s="3"/>
        <tr r="N2732" s="3"/>
      </tp>
      <tp t="s">
        <v>--</v>
        <stp/>
        <stp>EM_S_EST_NETPROFIT</stp>
        <stp>3</stp>
        <stp>600662.SH</stp>
        <stp>2019</stp>
        <stp>2019/11/27</stp>
        <tr r="N2733" s="3"/>
      </tp>
      <tp>
        <v>3790333333.333333</v>
        <stp/>
        <stp>EM_S_EST_NETPROFIT</stp>
        <stp>3</stp>
        <stp>600663.SH</stp>
        <stp>2019</stp>
        <stp>2019/11/27</stp>
        <tr r="N2734" s="3"/>
        <tr r="N2734" s="3"/>
      </tp>
      <tp t="s">
        <v>--</v>
        <stp/>
        <stp>EM_S_EST_NETPROFIT</stp>
        <stp>3</stp>
        <stp>600668.SH</stp>
        <stp>2019</stp>
        <stp>2019/11/27</stp>
        <tr r="N2739" s="3"/>
      </tp>
      <tp>
        <v>3309437000</v>
        <stp/>
        <stp>EM_S_EST_NETPROFIT</stp>
        <stp>3</stp>
        <stp>600674.SH</stp>
        <stp>2019</stp>
        <stp>2019/11/27</stp>
        <tr r="N2742" s="3"/>
        <tr r="N2742" s="3"/>
      </tp>
      <tp>
        <v>2868333333.333333</v>
        <stp/>
        <stp>EM_S_EST_NETPROFIT</stp>
        <stp>3</stp>
        <stp>600675.SH</stp>
        <stp>2019</stp>
        <stp>2019/11/27</stp>
        <tr r="N2743" s="3"/>
        <tr r="N2743" s="3"/>
      </tp>
      <tp t="s">
        <v>--</v>
        <stp/>
        <stp>EM_S_EST_NETPROFIT</stp>
        <stp>3</stp>
        <stp>600676.SH</stp>
        <stp>2019</stp>
        <stp>2019/11/27</stp>
        <tr r="N2744" s="3"/>
      </tp>
      <tp t="s">
        <v>--</v>
        <stp/>
        <stp>EM_S_EST_NETPROFIT</stp>
        <stp>3</stp>
        <stp>600677.SH</stp>
        <stp>2019</stp>
        <stp>2019/11/27</stp>
        <tr r="N2745" s="3"/>
      </tp>
      <tp t="s">
        <v>--</v>
        <stp/>
        <stp>EM_S_EST_NETPROFIT</stp>
        <stp>3</stp>
        <stp>600671.SH</stp>
        <stp>2019</stp>
        <stp>2019/11/27</stp>
        <tr r="N2740" s="3"/>
      </tp>
      <tp>
        <v>1224333333.3333333</v>
        <stp/>
        <stp>EM_S_EST_NETPROFIT</stp>
        <stp>3</stp>
        <stp>600673.SH</stp>
        <stp>2019</stp>
        <stp>2019/11/27</stp>
        <tr r="N2741" s="3"/>
        <tr r="N2741" s="3"/>
      </tp>
      <tp t="s">
        <v>--</v>
        <stp/>
        <stp>EM_S_EST_NETPROFIT</stp>
        <stp>3</stp>
        <stp>600678.SH</stp>
        <stp>2019</stp>
        <stp>2019/11/27</stp>
        <tr r="N2746" s="3"/>
      </tp>
      <tp t="s">
        <v>--</v>
        <stp/>
        <stp>EM_S_EST_NETPROFIT</stp>
        <stp>3</stp>
        <stp>600679.SH</stp>
        <stp>2019</stp>
        <stp>2019/11/27</stp>
        <tr r="N2747" s="3"/>
      </tp>
      <tp t="s">
        <v>--</v>
        <stp/>
        <stp>EM_S_EST_NETPROFIT</stp>
        <stp>3</stp>
        <stp>600644.SH</stp>
        <stp>2019</stp>
        <stp>2019/11/27</stp>
        <tr r="N2718" s="3"/>
      </tp>
      <tp t="s">
        <v>--</v>
        <stp/>
        <stp>EM_S_EST_NETPROFIT</stp>
        <stp>3</stp>
        <stp>600645.SH</stp>
        <stp>2019</stp>
        <stp>2019/11/27</stp>
        <tr r="N2719" s="3"/>
      </tp>
      <tp t="s">
        <v>--</v>
        <stp/>
        <stp>EM_S_EST_NETPROFIT</stp>
        <stp>3</stp>
        <stp>600647.SH</stp>
        <stp>2019</stp>
        <stp>2019/11/27</stp>
        <tr r="N2720" s="3"/>
      </tp>
      <tp>
        <v>291000000</v>
        <stp/>
        <stp>EM_S_EST_NETPROFIT</stp>
        <stp>3</stp>
        <stp>600640.SH</stp>
        <stp>2019</stp>
        <stp>2019/11/27</stp>
        <tr r="N2714" s="3"/>
        <tr r="N2714" s="3"/>
      </tp>
      <tp>
        <v>685505000</v>
        <stp/>
        <stp>EM_S_EST_NETPROFIT</stp>
        <stp>3</stp>
        <stp>600641.SH</stp>
        <stp>2019</stp>
        <stp>2019/11/27</stp>
        <tr r="N2715" s="3"/>
        <tr r="N2715" s="3"/>
      </tp>
      <tp>
        <v>2202220000</v>
        <stp/>
        <stp>EM_S_EST_NETPROFIT</stp>
        <stp>3</stp>
        <stp>600642.SH</stp>
        <stp>2019</stp>
        <stp>2019/11/27</stp>
        <tr r="N2716" s="3"/>
        <tr r="N2716" s="3"/>
      </tp>
      <tp>
        <v>1411975000</v>
        <stp/>
        <stp>EM_S_EST_NETPROFIT</stp>
        <stp>3</stp>
        <stp>600643.SH</stp>
        <stp>2019</stp>
        <stp>2019/11/27</stp>
        <tr r="N2717" s="3"/>
        <tr r="N2717" s="3"/>
      </tp>
      <tp t="s">
        <v>--</v>
        <stp/>
        <stp>EM_S_EST_NETPROFIT</stp>
        <stp>3</stp>
        <stp>600648.SH</stp>
        <stp>2019</stp>
        <stp>2019/11/27</stp>
        <tr r="N2721" s="3"/>
      </tp>
      <tp>
        <v>1548780000</v>
        <stp/>
        <stp>EM_S_EST_NETPROFIT</stp>
        <stp>3</stp>
        <stp>600649.SH</stp>
        <stp>2019</stp>
        <stp>2019/11/27</stp>
        <tr r="N2722" s="3"/>
        <tr r="N2722" s="3"/>
      </tp>
      <tp t="s">
        <v>--</v>
        <stp/>
        <stp>EM_S_EST_NETPROFIT</stp>
        <stp>3</stp>
        <stp>600654.SH</stp>
        <stp>2019</stp>
        <stp>2019/11/27</stp>
        <tr r="N2727" s="3"/>
      </tp>
      <tp>
        <v>3414332222.2222219</v>
        <stp/>
        <stp>EM_S_EST_NETPROFIT</stp>
        <stp>3</stp>
        <stp>600655.SH</stp>
        <stp>2019</stp>
        <stp>2019/11/27</stp>
        <tr r="N2728" s="3"/>
        <tr r="N2728" s="3"/>
      </tp>
      <tp t="s">
        <v>--</v>
        <stp/>
        <stp>EM_S_EST_NETPROFIT</stp>
        <stp>3</stp>
        <stp>600657.SH</stp>
        <stp>2019</stp>
        <stp>2019/11/27</stp>
        <tr r="N2729" s="3"/>
      </tp>
      <tp t="s">
        <v>--</v>
        <stp/>
        <stp>EM_S_EST_NETPROFIT</stp>
        <stp>3</stp>
        <stp>600650.SH</stp>
        <stp>2019</stp>
        <stp>2019/11/27</stp>
        <tr r="N2723" s="3"/>
      </tp>
      <tp t="s">
        <v>--</v>
        <stp/>
        <stp>EM_S_EST_NETPROFIT</stp>
        <stp>3</stp>
        <stp>600651.SH</stp>
        <stp>2019</stp>
        <stp>2019/11/27</stp>
        <tr r="N2724" s="3"/>
      </tp>
      <tp t="s">
        <v>--</v>
        <stp/>
        <stp>EM_S_EST_NETPROFIT</stp>
        <stp>3</stp>
        <stp>600652.SH</stp>
        <stp>2019</stp>
        <stp>2019/11/27</stp>
        <tr r="N2725" s="3"/>
      </tp>
      <tp t="s">
        <v>--</v>
        <stp/>
        <stp>EM_S_EST_NETPROFIT</stp>
        <stp>3</stp>
        <stp>600653.SH</stp>
        <stp>2019</stp>
        <stp>2019/11/27</stp>
        <tr r="N2726" s="3"/>
      </tp>
      <tp t="s">
        <v>--</v>
        <stp/>
        <stp>EM_S_EST_NETPROFIT</stp>
        <stp>3</stp>
        <stp>600658.SH</stp>
        <stp>2019</stp>
        <stp>2019/11/27</stp>
        <tr r="N2730" s="3"/>
      </tp>
      <tp t="s">
        <v>--</v>
        <stp/>
        <stp>EM_S_EST_NETPROFIT</stp>
        <stp>3</stp>
        <stp>600684.SH</stp>
        <stp>2019</stp>
        <stp>2019/11/27</stp>
        <tr r="N2751" s="3"/>
      </tp>
      <tp>
        <v>1945500000</v>
        <stp/>
        <stp>EM_S_EST_NETPROFIT</stp>
        <stp>3</stp>
        <stp>600685.SH</stp>
        <stp>2019</stp>
        <stp>2019/11/27</stp>
        <tr r="N2752" s="3"/>
        <tr r="N2752" s="3"/>
      </tp>
      <tp t="s">
        <v>--</v>
        <stp/>
        <stp>EM_S_EST_NETPROFIT</stp>
        <stp>3</stp>
        <stp>600686.SH</stp>
        <stp>2019</stp>
        <stp>2019/11/27</stp>
        <tr r="N2753" s="3"/>
      </tp>
      <tp t="s">
        <v>--</v>
        <stp/>
        <stp>EM_S_EST_NETPROFIT</stp>
        <stp>3</stp>
        <stp>600687.SH</stp>
        <stp>2019</stp>
        <stp>2019/11/27</stp>
        <tr r="N2754" s="3"/>
      </tp>
      <tp>
        <v>1118068333.3333333</v>
        <stp/>
        <stp>EM_S_EST_NETPROFIT</stp>
        <stp>3</stp>
        <stp>600681.SH</stp>
        <stp>2019</stp>
        <stp>2019/11/27</stp>
        <tr r="N2748" s="3"/>
        <tr r="N2748" s="3"/>
      </tp>
      <tp>
        <v>1457150000</v>
        <stp/>
        <stp>EM_S_EST_NETPROFIT</stp>
        <stp>3</stp>
        <stp>600682.SH</stp>
        <stp>2019</stp>
        <stp>2019/11/27</stp>
        <tr r="N2749" s="3"/>
        <tr r="N2749" s="3"/>
      </tp>
      <tp t="s">
        <v>--</v>
        <stp/>
        <stp>EM_S_EST_NETPROFIT</stp>
        <stp>3</stp>
        <stp>600683.SH</stp>
        <stp>2019</stp>
        <stp>2019/11/27</stp>
        <tr r="N2750" s="3"/>
      </tp>
      <tp>
        <v>2397000000</v>
        <stp/>
        <stp>EM_S_EST_NETPROFIT</stp>
        <stp>3</stp>
        <stp>600688.SH</stp>
        <stp>2019</stp>
        <stp>2019/11/27</stp>
        <tr r="N2755" s="3"/>
        <tr r="N2755" s="3"/>
      </tp>
      <tp t="s">
        <v>--</v>
        <stp/>
        <stp>EM_S_EST_NETPROFIT</stp>
        <stp>3</stp>
        <stp>600689.SH</stp>
        <stp>2019</stp>
        <stp>2019/11/27</stp>
        <tr r="N2756" s="3"/>
      </tp>
      <tp>
        <v>983000000</v>
        <stp/>
        <stp>EM_S_EST_NETPROFIT</stp>
        <stp>3</stp>
        <stp>600694.SH</stp>
        <stp>2019</stp>
        <stp>2019/11/27</stp>
        <tr r="N2761" s="3"/>
        <tr r="N2761" s="3"/>
      </tp>
      <tp t="s">
        <v>--</v>
        <stp/>
        <stp>EM_S_EST_NETPROFIT</stp>
        <stp>3</stp>
        <stp>600695.SH</stp>
        <stp>2019</stp>
        <stp>2019/11/27</stp>
        <tr r="N2762" s="3"/>
      </tp>
      <tp t="s">
        <v>--</v>
        <stp/>
        <stp>EM_S_EST_NETPROFIT</stp>
        <stp>3</stp>
        <stp>600696.SH</stp>
        <stp>2019</stp>
        <stp>2019/11/27</stp>
        <tr r="N2763" s="3"/>
      </tp>
      <tp>
        <v>269000000</v>
        <stp/>
        <stp>EM_S_EST_NETPROFIT</stp>
        <stp>3</stp>
        <stp>600697.SH</stp>
        <stp>2019</stp>
        <stp>2019/11/27</stp>
        <tr r="N2764" s="3"/>
        <tr r="N2764" s="3"/>
      </tp>
      <tp>
        <v>8949380000</v>
        <stp/>
        <stp>EM_S_EST_NETPROFIT</stp>
        <stp>3</stp>
        <stp>600690.SH</stp>
        <stp>2019</stp>
        <stp>2019/11/27</stp>
        <tr r="N2757" s="3"/>
        <tr r="N2757" s="3"/>
      </tp>
      <tp>
        <v>83000000</v>
        <stp/>
        <stp>EM_S_EST_NETPROFIT</stp>
        <stp>3</stp>
        <stp>600691.SH</stp>
        <stp>2019</stp>
        <stp>2019/11/27</stp>
        <tr r="N2758" s="3"/>
        <tr r="N2758" s="3"/>
      </tp>
      <tp t="s">
        <v>--</v>
        <stp/>
        <stp>EM_S_EST_NETPROFIT</stp>
        <stp>3</stp>
        <stp>600692.SH</stp>
        <stp>2019</stp>
        <stp>2019/11/27</stp>
        <tr r="N2759" s="3"/>
      </tp>
      <tp t="s">
        <v>--</v>
        <stp/>
        <stp>EM_S_EST_NETPROFIT</stp>
        <stp>3</stp>
        <stp>600693.SH</stp>
        <stp>2019</stp>
        <stp>2019/11/27</stp>
        <tr r="N2760" s="3"/>
      </tp>
      <tp t="s">
        <v>--</v>
        <stp/>
        <stp>EM_S_EST_NETPROFIT</stp>
        <stp>3</stp>
        <stp>600698.SH</stp>
        <stp>2019</stp>
        <stp>2019/11/27</stp>
        <tr r="N2765" s="3"/>
      </tp>
      <tp>
        <v>1169761363.6363635</v>
        <stp/>
        <stp>EM_S_EST_NETPROFIT</stp>
        <stp>3</stp>
        <stp>600699.SH</stp>
        <stp>2019</stp>
        <stp>2019/11/27</stp>
        <tr r="N2766" s="3"/>
        <tr r="N2766" s="3"/>
      </tp>
      <tp t="s">
        <v>--</v>
        <stp/>
        <stp>EM_S_EST_NETPROFIT</stp>
        <stp>3</stp>
        <stp>300654.SZ</stp>
        <stp>2019</stp>
        <stp>2019/11/27</stp>
        <tr r="N2047" s="3"/>
      </tp>
      <tp t="s">
        <v>--</v>
        <stp/>
        <stp>EM_S_EST_NETPROFIT</stp>
        <stp>3</stp>
        <stp>000665.SZ</stp>
        <stp>2019</stp>
        <stp>2019/11/27</stp>
        <tr r="N222" s="3"/>
      </tp>
      <tp>
        <v>50592500</v>
        <stp/>
        <stp>EM_S_EST_NETPROFIT</stp>
        <stp>3</stp>
        <stp>300655.SZ</stp>
        <stp>2019</stp>
        <stp>2019/11/27</stp>
        <tr r="N2048" s="3"/>
        <tr r="N2048" s="3"/>
      </tp>
      <tp>
        <v>1543000000</v>
        <stp/>
        <stp>EM_S_EST_NETPROFIT</stp>
        <stp>3</stp>
        <stp>000666.SZ</stp>
        <stp>2019</stp>
        <stp>2019/11/27</stp>
        <tr r="N223" s="3"/>
        <tr r="N223" s="3"/>
      </tp>
      <tp t="s">
        <v>--</v>
        <stp/>
        <stp>EM_S_EST_NETPROFIT</stp>
        <stp>3</stp>
        <stp>300656.SZ</stp>
        <stp>2019</stp>
        <stp>2019/11/27</stp>
        <tr r="N2049" s="3"/>
      </tp>
      <tp t="s">
        <v>--</v>
        <stp/>
        <stp>EM_S_EST_NETPROFIT</stp>
        <stp>3</stp>
        <stp>000667.SZ</stp>
        <stp>2019</stp>
        <stp>2019/11/27</stp>
        <tr r="N224" s="3"/>
      </tp>
      <tp>
        <v>209530000</v>
        <stp/>
        <stp>EM_S_EST_NETPROFIT</stp>
        <stp>3</stp>
        <stp>300657.SZ</stp>
        <stp>2019</stp>
        <stp>2019/11/27</stp>
        <tr r="N2050" s="3"/>
        <tr r="N2050" s="3"/>
      </tp>
      <tp t="s">
        <v>--</v>
        <stp/>
        <stp>EM_S_EST_NETPROFIT</stp>
        <stp>3</stp>
        <stp>300650.SZ</stp>
        <stp>2019</stp>
        <stp>2019/11/27</stp>
        <tr r="N2043" s="3"/>
      </tp>
      <tp>
        <v>1463957391.304348</v>
        <stp/>
        <stp>EM_S_EST_NETPROFIT</stp>
        <stp>3</stp>
        <stp>000661.SZ</stp>
        <stp>2019</stp>
        <stp>2019/11/27</stp>
        <tr r="N219" s="3"/>
        <tr r="N219" s="3"/>
      </tp>
      <tp t="s">
        <v>--</v>
        <stp/>
        <stp>EM_S_EST_NETPROFIT</stp>
        <stp>3</stp>
        <stp>300651.SZ</stp>
        <stp>2019</stp>
        <stp>2019/11/27</stp>
        <tr r="N2044" s="3"/>
      </tp>
      <tp t="s">
        <v>--</v>
        <stp/>
        <stp>EM_S_EST_NETPROFIT</stp>
        <stp>3</stp>
        <stp>000662.SZ</stp>
        <stp>2019</stp>
        <stp>2019/11/27</stp>
        <tr r="N220" s="3"/>
      </tp>
      <tp t="s">
        <v>--</v>
        <stp/>
        <stp>EM_S_EST_NETPROFIT</stp>
        <stp>3</stp>
        <stp>300652.SZ</stp>
        <stp>2019</stp>
        <stp>2019/11/27</stp>
        <tr r="N2045" s="3"/>
      </tp>
      <tp t="s">
        <v>--</v>
        <stp/>
        <stp>EM_S_EST_NETPROFIT</stp>
        <stp>3</stp>
        <stp>000663.SZ</stp>
        <stp>2019</stp>
        <stp>2019/11/27</stp>
        <tr r="N221" s="3"/>
      </tp>
      <tp>
        <v>109595714.2857143</v>
        <stp/>
        <stp>EM_S_EST_NETPROFIT</stp>
        <stp>3</stp>
        <stp>300653.SZ</stp>
        <stp>2019</stp>
        <stp>2019/11/27</stp>
        <tr r="N2046" s="3"/>
        <tr r="N2046" s="3"/>
      </tp>
      <tp t="s">
        <v>--</v>
        <stp/>
        <stp>EM_S_EST_NETPROFIT</stp>
        <stp>3</stp>
        <stp>000668.SZ</stp>
        <stp>2019</stp>
        <stp>2019/11/27</stp>
        <tr r="N225" s="3"/>
      </tp>
      <tp t="s">
        <v>--</v>
        <stp/>
        <stp>EM_S_EST_NETPROFIT</stp>
        <stp>3</stp>
        <stp>300658.SZ</stp>
        <stp>2019</stp>
        <stp>2019/11/27</stp>
        <tr r="N2051" s="3"/>
      </tp>
      <tp t="s">
        <v>--</v>
        <stp/>
        <stp>EM_S_EST_NETPROFIT</stp>
        <stp>3</stp>
        <stp>000669.SZ</stp>
        <stp>2019</stp>
        <stp>2019/11/27</stp>
        <tr r="N226" s="3"/>
      </tp>
      <tp>
        <v>95685714.285714298</v>
        <stp/>
        <stp>EM_S_EST_NETPROFIT</stp>
        <stp>3</stp>
        <stp>300659.SZ</stp>
        <stp>2019</stp>
        <stp>2019/11/27</stp>
        <tr r="N2052" s="3"/>
        <tr r="N2052" s="3"/>
      </tp>
      <tp t="s">
        <v>--</v>
        <stp/>
        <stp>EM_S_EST_NETPROFIT</stp>
        <stp>3</stp>
        <stp>300644.SZ</stp>
        <stp>2019</stp>
        <stp>2019/11/27</stp>
        <tr r="N2038" s="3"/>
      </tp>
      <tp t="s">
        <v>--</v>
        <stp/>
        <stp>EM_S_EST_NETPROFIT</stp>
        <stp>3</stp>
        <stp>300645.SZ</stp>
        <stp>2019</stp>
        <stp>2019/11/27</stp>
        <tr r="N2039" s="3"/>
      </tp>
      <tp t="s">
        <v>--</v>
        <stp/>
        <stp>EM_S_EST_NETPROFIT</stp>
        <stp>3</stp>
        <stp>000676.SZ</stp>
        <stp>2019</stp>
        <stp>2019/11/27</stp>
        <tr r="N231" s="3"/>
      </tp>
      <tp t="s">
        <v>--</v>
        <stp/>
        <stp>EM_S_EST_NETPROFIT</stp>
        <stp>3</stp>
        <stp>000677.SZ</stp>
        <stp>2019</stp>
        <stp>2019/11/27</stp>
        <tr r="N232" s="3"/>
      </tp>
      <tp t="s">
        <v>--</v>
        <stp/>
        <stp>EM_S_EST_NETPROFIT</stp>
        <stp>3</stp>
        <stp>300647.SZ</stp>
        <stp>2019</stp>
        <stp>2019/11/27</stp>
        <tr r="N2040" s="3"/>
      </tp>
      <tp t="s">
        <v>--</v>
        <stp/>
        <stp>EM_S_EST_NETPROFIT</stp>
        <stp>3</stp>
        <stp>000670.SZ</stp>
        <stp>2019</stp>
        <stp>2019/11/27</stp>
        <tr r="N227" s="3"/>
      </tp>
      <tp t="s">
        <v>--</v>
        <stp/>
        <stp>EM_S_EST_NETPROFIT</stp>
        <stp>3</stp>
        <stp>300640.SZ</stp>
        <stp>2019</stp>
        <stp>2019/11/27</stp>
        <tr r="N2034" s="3"/>
      </tp>
      <tp>
        <v>4159793529.4117646</v>
        <stp/>
        <stp>EM_S_EST_NETPROFIT</stp>
        <stp>3</stp>
        <stp>000671.SZ</stp>
        <stp>2019</stp>
        <stp>2019/11/27</stp>
        <tr r="N228" s="3"/>
        <tr r="N228" s="3"/>
      </tp>
      <tp t="s">
        <v>--</v>
        <stp/>
        <stp>EM_S_EST_NETPROFIT</stp>
        <stp>3</stp>
        <stp>300641.SZ</stp>
        <stp>2019</stp>
        <stp>2019/11/27</stp>
        <tr r="N2035" s="3"/>
      </tp>
      <tp>
        <v>2067172857.1428571</v>
        <stp/>
        <stp>EM_S_EST_NETPROFIT</stp>
        <stp>3</stp>
        <stp>000672.SZ</stp>
        <stp>2019</stp>
        <stp>2019/11/27</stp>
        <tr r="N229" s="3"/>
        <tr r="N229" s="3"/>
      </tp>
      <tp>
        <v>159400000</v>
        <stp/>
        <stp>EM_S_EST_NETPROFIT</stp>
        <stp>3</stp>
        <stp>300642.SZ</stp>
        <stp>2019</stp>
        <stp>2019/11/27</stp>
        <tr r="N2036" s="3"/>
        <tr r="N2036" s="3"/>
      </tp>
      <tp t="s">
        <v>--</v>
        <stp/>
        <stp>EM_S_EST_NETPROFIT</stp>
        <stp>3</stp>
        <stp>000673.SZ</stp>
        <stp>2019</stp>
        <stp>2019/11/27</stp>
        <tr r="N230" s="3"/>
      </tp>
      <tp t="s">
        <v>--</v>
        <stp/>
        <stp>EM_S_EST_NETPROFIT</stp>
        <stp>3</stp>
        <stp>300643.SZ</stp>
        <stp>2019</stp>
        <stp>2019/11/27</stp>
        <tr r="N2037" s="3"/>
      </tp>
      <tp t="s">
        <v>--</v>
        <stp/>
        <stp>EM_S_EST_NETPROFIT</stp>
        <stp>3</stp>
        <stp>000678.SZ</stp>
        <stp>2019</stp>
        <stp>2019/11/27</stp>
        <tr r="N233" s="3"/>
      </tp>
      <tp t="s">
        <v>--</v>
        <stp/>
        <stp>EM_S_EST_NETPROFIT</stp>
        <stp>3</stp>
        <stp>300648.SZ</stp>
        <stp>2019</stp>
        <stp>2019/11/27</stp>
        <tr r="N2041" s="3"/>
      </tp>
      <tp t="s">
        <v>--</v>
        <stp/>
        <stp>EM_S_EST_NETPROFIT</stp>
        <stp>3</stp>
        <stp>000679.SZ</stp>
        <stp>2019</stp>
        <stp>2019/11/27</stp>
        <tr r="N234" s="3"/>
      </tp>
      <tp>
        <v>78000000</v>
        <stp/>
        <stp>EM_S_EST_NETPROFIT</stp>
        <stp>3</stp>
        <stp>300649.SZ</stp>
        <stp>2019</stp>
        <stp>2019/11/27</stp>
        <tr r="N2042" s="3"/>
        <tr r="N2042" s="3"/>
      </tp>
      <tp t="s">
        <v>--</v>
        <stp/>
        <stp>EM_S_EST_NETPROFIT</stp>
        <stp>3</stp>
        <stp>300674.SZ</stp>
        <stp>2019</stp>
        <stp>2019/11/27</stp>
        <tr r="N2067" s="3"/>
      </tp>
      <tp t="s">
        <v>--</v>
        <stp/>
        <stp>EM_S_EST_NETPROFIT</stp>
        <stp>3</stp>
        <stp>300675.SZ</stp>
        <stp>2019</stp>
        <stp>2019/11/27</stp>
        <tr r="N2068" s="3"/>
      </tp>
      <tp>
        <v>418070000</v>
        <stp/>
        <stp>EM_S_EST_NETPROFIT</stp>
        <stp>3</stp>
        <stp>300676.SZ</stp>
        <stp>2019</stp>
        <stp>2019/11/27</stp>
        <tr r="N2069" s="3"/>
        <tr r="N2069" s="3"/>
      </tp>
      <tp>
        <v>182840000</v>
        <stp/>
        <stp>EM_S_EST_NETPROFIT</stp>
        <stp>3</stp>
        <stp>300677.SZ</stp>
        <stp>2019</stp>
        <stp>2019/11/27</stp>
        <tr r="N2070" s="3"/>
        <tr r="N2070" s="3"/>
      </tp>
      <tp t="s">
        <v>--</v>
        <stp/>
        <stp>EM_S_EST_NETPROFIT</stp>
        <stp>3</stp>
        <stp>300670.SZ</stp>
        <stp>2019</stp>
        <stp>2019/11/27</stp>
        <tr r="N2063" s="3"/>
      </tp>
      <tp t="s">
        <v>--</v>
        <stp/>
        <stp>EM_S_EST_NETPROFIT</stp>
        <stp>3</stp>
        <stp>300671.SZ</stp>
        <stp>2019</stp>
        <stp>2019/11/27</stp>
        <tr r="N2064" s="3"/>
      </tp>
      <tp t="s">
        <v>--</v>
        <stp/>
        <stp>EM_S_EST_NETPROFIT</stp>
        <stp>3</stp>
        <stp>300672.SZ</stp>
        <stp>2019</stp>
        <stp>2019/11/27</stp>
        <tr r="N2065" s="3"/>
      </tp>
      <tp>
        <v>114285000</v>
        <stp/>
        <stp>EM_S_EST_NETPROFIT</stp>
        <stp>3</stp>
        <stp>300673.SZ</stp>
        <stp>2019</stp>
        <stp>2019/11/27</stp>
        <tr r="N2066" s="3"/>
        <tr r="N2066" s="3"/>
      </tp>
      <tp t="s">
        <v>--</v>
        <stp/>
        <stp>EM_S_EST_NETPROFIT</stp>
        <stp>3</stp>
        <stp>300678.SZ</stp>
        <stp>2019</stp>
        <stp>2019/11/27</stp>
        <tr r="N2071" s="3"/>
      </tp>
      <tp>
        <v>221487500</v>
        <stp/>
        <stp>EM_S_EST_NETPROFIT</stp>
        <stp>3</stp>
        <stp>300679.SZ</stp>
        <stp>2019</stp>
        <stp>2019/11/27</stp>
        <tr r="N2072" s="3"/>
        <tr r="N2072" s="3"/>
      </tp>
      <tp>
        <v>258500000</v>
        <stp/>
        <stp>EM_S_EST_NETPROFIT</stp>
        <stp>3</stp>
        <stp>300664.SZ</stp>
        <stp>2019</stp>
        <stp>2019/11/27</stp>
        <tr r="N2057" s="3"/>
        <tr r="N2057" s="3"/>
      </tp>
      <tp>
        <v>204260000</v>
        <stp/>
        <stp>EM_S_EST_NETPROFIT</stp>
        <stp>3</stp>
        <stp>000655.SZ</stp>
        <stp>2019</stp>
        <stp>2019/11/27</stp>
        <tr r="N215" s="3"/>
        <tr r="N215" s="3"/>
      </tp>
      <tp t="s">
        <v>--</v>
        <stp/>
        <stp>EM_S_EST_NETPROFIT</stp>
        <stp>3</stp>
        <stp>300665.SZ</stp>
        <stp>2019</stp>
        <stp>2019/11/27</stp>
        <tr r="N2058" s="3"/>
      </tp>
      <tp>
        <v>5222384615.3846159</v>
        <stp/>
        <stp>EM_S_EST_NETPROFIT</stp>
        <stp>3</stp>
        <stp>000656.SZ</stp>
        <stp>2019</stp>
        <stp>2019/11/27</stp>
        <tr r="N216" s="3"/>
        <tr r="N216" s="3"/>
      </tp>
      <tp>
        <v>42507500</v>
        <stp/>
        <stp>EM_S_EST_NETPROFIT</stp>
        <stp>3</stp>
        <stp>300666.SZ</stp>
        <stp>2019</stp>
        <stp>2019/11/27</stp>
        <tr r="N2059" s="3"/>
        <tr r="N2059" s="3"/>
      </tp>
      <tp>
        <v>189000000</v>
        <stp/>
        <stp>EM_S_EST_NETPROFIT</stp>
        <stp>3</stp>
        <stp>000657.SZ</stp>
        <stp>2019</stp>
        <stp>2019/11/27</stp>
        <tr r="N217" s="3"/>
        <tr r="N217" s="3"/>
      </tp>
      <tp t="s">
        <v>--</v>
        <stp/>
        <stp>EM_S_EST_NETPROFIT</stp>
        <stp>3</stp>
        <stp>300667.SZ</stp>
        <stp>2019</stp>
        <stp>2019/11/27</stp>
        <tr r="N2060" s="3"/>
      </tp>
      <tp>
        <v>645703333.33333325</v>
        <stp/>
        <stp>EM_S_EST_NETPROFIT</stp>
        <stp>3</stp>
        <stp>000650.SZ</stp>
        <stp>2019</stp>
        <stp>2019/11/27</stp>
        <tr r="N212" s="3"/>
        <tr r="N212" s="3"/>
      </tp>
      <tp t="s">
        <v>--</v>
        <stp/>
        <stp>EM_S_EST_NETPROFIT</stp>
        <stp>3</stp>
        <stp>300660.SZ</stp>
        <stp>2019</stp>
        <stp>2019/11/27</stp>
        <tr r="N2053" s="3"/>
      </tp>
      <tp>
        <v>28749666774.19355</v>
        <stp/>
        <stp>EM_S_EST_NETPROFIT</stp>
        <stp>3</stp>
        <stp>000651.SZ</stp>
        <stp>2019</stp>
        <stp>2019/11/27</stp>
        <tr r="N213" s="3"/>
        <tr r="N213" s="3"/>
      </tp>
      <tp>
        <v>172269565.21739131</v>
        <stp/>
        <stp>EM_S_EST_NETPROFIT</stp>
        <stp>3</stp>
        <stp>300661.SZ</stp>
        <stp>2019</stp>
        <stp>2019/11/27</stp>
        <tr r="N2054" s="3"/>
        <tr r="N2054" s="3"/>
      </tp>
      <tp t="s">
        <v>--</v>
        <stp/>
        <stp>EM_S_EST_NETPROFIT</stp>
        <stp>3</stp>
        <stp>000652.SZ</stp>
        <stp>2019</stp>
        <stp>2019/11/27</stp>
        <tr r="N214" s="3"/>
      </tp>
      <tp>
        <v>147160500</v>
        <stp/>
        <stp>EM_S_EST_NETPROFIT</stp>
        <stp>3</stp>
        <stp>300662.SZ</stp>
        <stp>2019</stp>
        <stp>2019/11/27</stp>
        <tr r="N2055" s="3"/>
        <tr r="N2055" s="3"/>
      </tp>
      <tp t="s">
        <v>--</v>
        <stp/>
        <stp>EM_S_EST_NETPROFIT</stp>
        <stp>3</stp>
        <stp>300663.SZ</stp>
        <stp>2019</stp>
        <stp>2019/11/27</stp>
        <tr r="N2056" s="3"/>
      </tp>
      <tp>
        <v>100000000</v>
        <stp/>
        <stp>EM_S_EST_NETPROFIT</stp>
        <stp>3</stp>
        <stp>300668.SZ</stp>
        <stp>2019</stp>
        <stp>2019/11/27</stp>
        <tr r="N2061" s="3"/>
        <tr r="N2061" s="3"/>
      </tp>
      <tp t="s">
        <v>--</v>
        <stp/>
        <stp>EM_S_EST_NETPROFIT</stp>
        <stp>3</stp>
        <stp>000659.SZ</stp>
        <stp>2019</stp>
        <stp>2019/11/27</stp>
        <tr r="N218" s="3"/>
      </tp>
      <tp t="s">
        <v>--</v>
        <stp/>
        <stp>EM_S_EST_NETPROFIT</stp>
        <stp>3</stp>
        <stp>300669.SZ</stp>
        <stp>2019</stp>
        <stp>2019/11/27</stp>
        <tr r="N2062" s="3"/>
      </tp>
      <tp>
        <v>-374946863.63636363</v>
        <stp/>
        <stp>EM_S_EST_NETPROFIT</stp>
        <stp>3</stp>
        <stp>000625.SZ</stp>
        <stp>2019</stp>
        <stp>2019/11/27</stp>
        <tr r="N198" s="3"/>
        <tr r="N198" s="3"/>
      </tp>
      <tp t="s">
        <v>--</v>
        <stp/>
        <stp>EM_S_EST_NETPROFIT</stp>
        <stp>3</stp>
        <stp>300615.SZ</stp>
        <stp>2019</stp>
        <stp>2019/11/27</stp>
        <tr r="N2009" s="3"/>
      </tp>
      <tp t="s">
        <v>--</v>
        <stp/>
        <stp>EM_S_EST_NETPROFIT</stp>
        <stp>3</stp>
        <stp>000626.SZ</stp>
        <stp>2019</stp>
        <stp>2019/11/27</stp>
        <tr r="N199" s="3"/>
      </tp>
      <tp>
        <v>571746428.57142854</v>
        <stp/>
        <stp>EM_S_EST_NETPROFIT</stp>
        <stp>3</stp>
        <stp>300616.SZ</stp>
        <stp>2019</stp>
        <stp>2019/11/27</stp>
        <tr r="N2010" s="3"/>
        <tr r="N2010" s="3"/>
      </tp>
      <tp>
        <v>1531000000</v>
        <stp/>
        <stp>EM_S_EST_NETPROFIT</stp>
        <stp>3</stp>
        <stp>000627.SZ</stp>
        <stp>2019</stp>
        <stp>2019/11/27</stp>
        <tr r="N200" s="3"/>
        <tr r="N200" s="3"/>
      </tp>
      <tp>
        <v>89500000</v>
        <stp/>
        <stp>EM_S_EST_NETPROFIT</stp>
        <stp>3</stp>
        <stp>300617.SZ</stp>
        <stp>2019</stp>
        <stp>2019/11/27</stp>
        <tr r="N2011" s="3"/>
        <tr r="N2011" s="3"/>
      </tp>
      <tp>
        <v>1194066666.6666667</v>
        <stp/>
        <stp>EM_S_EST_NETPROFIT</stp>
        <stp>3</stp>
        <stp>000620.SZ</stp>
        <stp>2019</stp>
        <stp>2019/11/27</stp>
        <tr r="N195" s="3"/>
        <tr r="N195" s="3"/>
      </tp>
      <tp t="s">
        <v>--</v>
        <stp/>
        <stp>EM_S_EST_NETPROFIT</stp>
        <stp>3</stp>
        <stp>300610.SZ</stp>
        <stp>2019</stp>
        <stp>2019/11/27</stp>
        <tr r="N2005" s="3"/>
      </tp>
      <tp t="s">
        <v>--</v>
        <stp/>
        <stp>EM_S_EST_NETPROFIT</stp>
        <stp>3</stp>
        <stp>300611.SZ</stp>
        <stp>2019</stp>
        <stp>2019/11/27</stp>
        <tr r="N2006" s="3"/>
      </tp>
      <tp t="s">
        <v>--</v>
        <stp/>
        <stp>EM_S_EST_NETPROFIT</stp>
        <stp>3</stp>
        <stp>000622.SZ</stp>
        <stp>2019</stp>
        <stp>2019/11/27</stp>
        <tr r="N196" s="3"/>
      </tp>
      <tp t="s">
        <v>--</v>
        <stp/>
        <stp>EM_S_EST_NETPROFIT</stp>
        <stp>3</stp>
        <stp>300612.SZ</stp>
        <stp>2019</stp>
        <stp>2019/11/27</stp>
        <tr r="N2007" s="3"/>
      </tp>
      <tp t="s">
        <v>--</v>
        <stp/>
        <stp>EM_S_EST_NETPROFIT</stp>
        <stp>3</stp>
        <stp>000623.SZ</stp>
        <stp>2019</stp>
        <stp>2019/11/27</stp>
        <tr r="N197" s="3"/>
      </tp>
      <tp>
        <v>106295000</v>
        <stp/>
        <stp>EM_S_EST_NETPROFIT</stp>
        <stp>3</stp>
        <stp>300613.SZ</stp>
        <stp>2019</stp>
        <stp>2019/11/27</stp>
        <tr r="N2008" s="3"/>
        <tr r="N2008" s="3"/>
      </tp>
      <tp>
        <v>125610000</v>
        <stp/>
        <stp>EM_S_EST_NETPROFIT</stp>
        <stp>3</stp>
        <stp>000628.SZ</stp>
        <stp>2019</stp>
        <stp>2019/11/27</stp>
        <tr r="N201" s="3"/>
        <tr r="N201" s="3"/>
      </tp>
      <tp>
        <v>100875000</v>
        <stp/>
        <stp>EM_S_EST_NETPROFIT</stp>
        <stp>3</stp>
        <stp>300618.SZ</stp>
        <stp>2019</stp>
        <stp>2019/11/27</stp>
        <tr r="N2012" s="3"/>
        <tr r="N2012" s="3"/>
      </tp>
      <tp>
        <v>2038464444.4444444</v>
        <stp/>
        <stp>EM_S_EST_NETPROFIT</stp>
        <stp>3</stp>
        <stp>000629.SZ</stp>
        <stp>2019</stp>
        <stp>2019/11/27</stp>
        <tr r="N202" s="3"/>
        <tr r="N202" s="3"/>
      </tp>
      <tp t="s">
        <v>--</v>
        <stp/>
        <stp>EM_S_EST_NETPROFIT</stp>
        <stp>3</stp>
        <stp>300619.SZ</stp>
        <stp>2019</stp>
        <stp>2019/11/27</stp>
        <tr r="N2013" s="3"/>
      </tp>
      <tp>
        <v>51055555.55555556</v>
        <stp/>
        <stp>EM_S_EST_NETPROFIT</stp>
        <stp>3</stp>
        <stp>300604.SZ</stp>
        <stp>2019</stp>
        <stp>2019/11/27</stp>
        <tr r="N1999" s="3"/>
        <tr r="N1999" s="3"/>
      </tp>
      <tp t="s">
        <v>--</v>
        <stp/>
        <stp>EM_S_EST_NETPROFIT</stp>
        <stp>3</stp>
        <stp>000635.SZ</stp>
        <stp>2019</stp>
        <stp>2019/11/27</stp>
        <tr r="N207" s="3"/>
      </tp>
      <tp t="s">
        <v>--</v>
        <stp/>
        <stp>EM_S_EST_NETPROFIT</stp>
        <stp>3</stp>
        <stp>300605.SZ</stp>
        <stp>2019</stp>
        <stp>2019/11/27</stp>
        <tr r="N2000" s="3"/>
      </tp>
      <tp t="s">
        <v>--</v>
        <stp/>
        <stp>EM_S_EST_NETPROFIT</stp>
        <stp>3</stp>
        <stp>000636.SZ</stp>
        <stp>2019</stp>
        <stp>2019/11/27</stp>
        <tr r="N208" s="3"/>
      </tp>
      <tp t="s">
        <v>--</v>
        <stp/>
        <stp>EM_S_EST_NETPROFIT</stp>
        <stp>3</stp>
        <stp>300606.SZ</stp>
        <stp>2019</stp>
        <stp>2019/11/27</stp>
        <tr r="N2001" s="3"/>
      </tp>
      <tp t="s">
        <v>--</v>
        <stp/>
        <stp>EM_S_EST_NETPROFIT</stp>
        <stp>3</stp>
        <stp>000637.SZ</stp>
        <stp>2019</stp>
        <stp>2019/11/27</stp>
        <tr r="N209" s="3"/>
      </tp>
      <tp>
        <v>207345714.28571427</v>
        <stp/>
        <stp>EM_S_EST_NETPROFIT</stp>
        <stp>3</stp>
        <stp>300607.SZ</stp>
        <stp>2019</stp>
        <stp>2019/11/27</stp>
        <tr r="N2002" s="3"/>
        <tr r="N2002" s="3"/>
      </tp>
      <tp>
        <v>809882000</v>
        <stp/>
        <stp>EM_S_EST_NETPROFIT</stp>
        <stp>3</stp>
        <stp>000630.SZ</stp>
        <stp>2019</stp>
        <stp>2019/11/27</stp>
        <tr r="N203" s="3"/>
        <tr r="N203" s="3"/>
      </tp>
      <tp>
        <v>125000000</v>
        <stp/>
        <stp>EM_S_EST_NETPROFIT</stp>
        <stp>3</stp>
        <stp>300600.SZ</stp>
        <stp>2019</stp>
        <stp>2019/11/27</stp>
        <tr r="N1995" s="3"/>
        <tr r="N1995" s="3"/>
      </tp>
      <tp t="s">
        <v>--</v>
        <stp/>
        <stp>EM_S_EST_NETPROFIT</stp>
        <stp>3</stp>
        <stp>000631.SZ</stp>
        <stp>2019</stp>
        <stp>2019/11/27</stp>
        <tr r="N204" s="3"/>
      </tp>
      <tp>
        <v>559042941.17647052</v>
        <stp/>
        <stp>EM_S_EST_NETPROFIT</stp>
        <stp>3</stp>
        <stp>300601.SZ</stp>
        <stp>2019</stp>
        <stp>2019/11/27</stp>
        <tr r="N1996" s="3"/>
        <tr r="N1996" s="3"/>
      </tp>
      <tp t="s">
        <v>--</v>
        <stp/>
        <stp>EM_S_EST_NETPROFIT</stp>
        <stp>3</stp>
        <stp>000632.SZ</stp>
        <stp>2019</stp>
        <stp>2019/11/27</stp>
        <tr r="N205" s="3"/>
      </tp>
      <tp>
        <v>322867777.77777779</v>
        <stp/>
        <stp>EM_S_EST_NETPROFIT</stp>
        <stp>3</stp>
        <stp>300602.SZ</stp>
        <stp>2019</stp>
        <stp>2019/11/27</stp>
        <tr r="N1997" s="3"/>
        <tr r="N1997" s="3"/>
      </tp>
      <tp t="s">
        <v>--</v>
        <stp/>
        <stp>EM_S_EST_NETPROFIT</stp>
        <stp>3</stp>
        <stp>000633.SZ</stp>
        <stp>2019</stp>
        <stp>2019/11/27</stp>
        <tr r="N206" s="3"/>
      </tp>
      <tp t="s">
        <v>--</v>
        <stp/>
        <stp>EM_S_EST_NETPROFIT</stp>
        <stp>3</stp>
        <stp>300603.SZ</stp>
        <stp>2019</stp>
        <stp>2019/11/27</stp>
        <tr r="N1998" s="3"/>
      </tp>
      <tp t="s">
        <v>--</v>
        <stp/>
        <stp>EM_S_EST_NETPROFIT</stp>
        <stp>3</stp>
        <stp>000638.SZ</stp>
        <stp>2019</stp>
        <stp>2019/11/27</stp>
        <tr r="N210" s="3"/>
      </tp>
      <tp>
        <v>105000000</v>
        <stp/>
        <stp>EM_S_EST_NETPROFIT</stp>
        <stp>3</stp>
        <stp>300608.SZ</stp>
        <stp>2019</stp>
        <stp>2019/11/27</stp>
        <tr r="N2003" s="3"/>
        <tr r="N2003" s="3"/>
      </tp>
      <tp t="s">
        <v>--</v>
        <stp/>
        <stp>EM_S_EST_NETPROFIT</stp>
        <stp>3</stp>
        <stp>000639.SZ</stp>
        <stp>2019</stp>
        <stp>2019/11/27</stp>
        <tr r="N211" s="3"/>
      </tp>
      <tp>
        <v>88705714.285714284</v>
        <stp/>
        <stp>EM_S_EST_NETPROFIT</stp>
        <stp>3</stp>
        <stp>300609.SZ</stp>
        <stp>2019</stp>
        <stp>2019/11/27</stp>
        <tr r="N2004" s="3"/>
        <tr r="N2004" s="3"/>
      </tp>
      <tp>
        <v>162040000</v>
        <stp/>
        <stp>EM_S_EST_NETPROFIT</stp>
        <stp>3</stp>
        <stp>300634.SZ</stp>
        <stp>2019</stp>
        <stp>2019/11/27</stp>
        <tr r="N2028" s="3"/>
        <tr r="N2028" s="3"/>
      </tp>
      <tp>
        <v>69000000</v>
        <stp/>
        <stp>EM_S_EST_NETPROFIT</stp>
        <stp>3</stp>
        <stp>000605.SZ</stp>
        <stp>2019</stp>
        <stp>2019/11/27</stp>
        <tr r="N182" s="3"/>
        <tr r="N182" s="3"/>
      </tp>
      <tp>
        <v>64565000</v>
        <stp/>
        <stp>EM_S_EST_NETPROFIT</stp>
        <stp>3</stp>
        <stp>300635.SZ</stp>
        <stp>2019</stp>
        <stp>2019/11/27</stp>
        <tr r="N2029" s="3"/>
        <tr r="N2029" s="3"/>
      </tp>
      <tp t="s">
        <v>--</v>
        <stp/>
        <stp>EM_S_EST_NETPROFIT</stp>
        <stp>3</stp>
        <stp>000606.SZ</stp>
        <stp>2019</stp>
        <stp>2019/11/27</stp>
        <tr r="N183" s="3"/>
      </tp>
      <tp t="s">
        <v>--</v>
        <stp/>
        <stp>EM_S_EST_NETPROFIT</stp>
        <stp>3</stp>
        <stp>300636.SZ</stp>
        <stp>2019</stp>
        <stp>2019/11/27</stp>
        <tr r="N2030" s="3"/>
      </tp>
      <tp t="s">
        <v>--</v>
        <stp/>
        <stp>EM_S_EST_NETPROFIT</stp>
        <stp>3</stp>
        <stp>000607.SZ</stp>
        <stp>2019</stp>
        <stp>2019/11/27</stp>
        <tr r="N184" s="3"/>
      </tp>
      <tp>
        <v>153067500</v>
        <stp/>
        <stp>EM_S_EST_NETPROFIT</stp>
        <stp>3</stp>
        <stp>300637.SZ</stp>
        <stp>2019</stp>
        <stp>2019/11/27</stp>
        <tr r="N2031" s="3"/>
        <tr r="N2031" s="3"/>
      </tp>
      <tp>
        <v>745310000</v>
        <stp/>
        <stp>EM_S_EST_NETPROFIT</stp>
        <stp>3</stp>
        <stp>000600.SZ</stp>
        <stp>2019</stp>
        <stp>2019/11/27</stp>
        <tr r="N179" s="3"/>
        <tr r="N179" s="3"/>
      </tp>
      <tp>
        <v>313196000</v>
        <stp/>
        <stp>EM_S_EST_NETPROFIT</stp>
        <stp>3</stp>
        <stp>300630.SZ</stp>
        <stp>2019</stp>
        <stp>2019/11/27</stp>
        <tr r="N2024" s="3"/>
        <tr r="N2024" s="3"/>
      </tp>
      <tp>
        <v>589000000</v>
        <stp/>
        <stp>EM_S_EST_NETPROFIT</stp>
        <stp>3</stp>
        <stp>000601.SZ</stp>
        <stp>2019</stp>
        <stp>2019/11/27</stp>
        <tr r="N180" s="3"/>
        <tr r="N180" s="3"/>
      </tp>
      <tp>
        <v>63000000</v>
        <stp/>
        <stp>EM_S_EST_NETPROFIT</stp>
        <stp>3</stp>
        <stp>300631.SZ</stp>
        <stp>2019</stp>
        <stp>2019/11/27</stp>
        <tr r="N2025" s="3"/>
        <tr r="N2025" s="3"/>
      </tp>
      <tp>
        <v>189950000</v>
        <stp/>
        <stp>EM_S_EST_NETPROFIT</stp>
        <stp>3</stp>
        <stp>300632.SZ</stp>
        <stp>2019</stp>
        <stp>2019/11/27</stp>
        <tr r="N2026" s="3"/>
        <tr r="N2026" s="3"/>
      </tp>
      <tp>
        <v>462098888.8888889</v>
        <stp/>
        <stp>EM_S_EST_NETPROFIT</stp>
        <stp>3</stp>
        <stp>000603.SZ</stp>
        <stp>2019</stp>
        <stp>2019/11/27</stp>
        <tr r="N181" s="3"/>
        <tr r="N181" s="3"/>
      </tp>
      <tp>
        <v>263830000</v>
        <stp/>
        <stp>EM_S_EST_NETPROFIT</stp>
        <stp>3</stp>
        <stp>300633.SZ</stp>
        <stp>2019</stp>
        <stp>2019/11/27</stp>
        <tr r="N2027" s="3"/>
        <tr r="N2027" s="3"/>
      </tp>
      <tp t="s">
        <v>--</v>
        <stp/>
        <stp>EM_S_EST_NETPROFIT</stp>
        <stp>3</stp>
        <stp>000608.SZ</stp>
        <stp>2019</stp>
        <stp>2019/11/27</stp>
        <tr r="N185" s="3"/>
      </tp>
      <tp>
        <v>175676000</v>
        <stp/>
        <stp>EM_S_EST_NETPROFIT</stp>
        <stp>3</stp>
        <stp>300638.SZ</stp>
        <stp>2019</stp>
        <stp>2019/11/27</stp>
        <tr r="N2032" s="3"/>
        <tr r="N2032" s="3"/>
      </tp>
      <tp t="s">
        <v>--</v>
        <stp/>
        <stp>EM_S_EST_NETPROFIT</stp>
        <stp>3</stp>
        <stp>000609.SZ</stp>
        <stp>2019</stp>
        <stp>2019/11/27</stp>
        <tr r="N186" s="3"/>
      </tp>
      <tp>
        <v>150568000</v>
        <stp/>
        <stp>EM_S_EST_NETPROFIT</stp>
        <stp>3</stp>
        <stp>300639.SZ</stp>
        <stp>2019</stp>
        <stp>2019/11/27</stp>
        <tr r="N2033" s="3"/>
        <tr r="N2033" s="3"/>
      </tp>
      <tp>
        <v>103376000</v>
        <stp/>
        <stp>EM_S_EST_NETPROFIT</stp>
        <stp>3</stp>
        <stp>300624.SZ</stp>
        <stp>2019</stp>
        <stp>2019/11/27</stp>
        <tr r="N2018" s="3"/>
        <tr r="N2018" s="3"/>
      </tp>
      <tp>
        <v>174890000</v>
        <stp/>
        <stp>EM_S_EST_NETPROFIT</stp>
        <stp>3</stp>
        <stp>000615.SZ</stp>
        <stp>2019</stp>
        <stp>2019/11/27</stp>
        <tr r="N191" s="3"/>
        <tr r="N191" s="3"/>
      </tp>
      <tp t="s">
        <v>--</v>
        <stp/>
        <stp>EM_S_EST_NETPROFIT</stp>
        <stp>3</stp>
        <stp>300625.SZ</stp>
        <stp>2019</stp>
        <stp>2019/11/27</stp>
        <tr r="N2019" s="3"/>
      </tp>
      <tp t="s">
        <v>--</v>
        <stp/>
        <stp>EM_S_EST_NETPROFIT</stp>
        <stp>3</stp>
        <stp>000616.SZ</stp>
        <stp>2019</stp>
        <stp>2019/11/27</stp>
        <tr r="N192" s="3"/>
      </tp>
      <tp t="s">
        <v>--</v>
        <stp/>
        <stp>EM_S_EST_NETPROFIT</stp>
        <stp>3</stp>
        <stp>300626.SZ</stp>
        <stp>2019</stp>
        <stp>2019/11/27</stp>
        <tr r="N2020" s="3"/>
      </tp>
      <tp>
        <v>8082000000</v>
        <stp/>
        <stp>EM_S_EST_NETPROFIT</stp>
        <stp>3</stp>
        <stp>000617.SZ</stp>
        <stp>2019</stp>
        <stp>2019/11/27</stp>
        <tr r="N193" s="3"/>
        <tr r="N193" s="3"/>
      </tp>
      <tp>
        <v>135760000</v>
        <stp/>
        <stp>EM_S_EST_NETPROFIT</stp>
        <stp>3</stp>
        <stp>300627.SZ</stp>
        <stp>2019</stp>
        <stp>2019/11/27</stp>
        <tr r="N2021" s="3"/>
        <tr r="N2021" s="3"/>
      </tp>
      <tp t="s">
        <v>--</v>
        <stp/>
        <stp>EM_S_EST_NETPROFIT</stp>
        <stp>3</stp>
        <stp>000610.SZ</stp>
        <stp>2019</stp>
        <stp>2019/11/27</stp>
        <tr r="N187" s="3"/>
      </tp>
      <tp t="s">
        <v>--</v>
        <stp/>
        <stp>EM_S_EST_NETPROFIT</stp>
        <stp>3</stp>
        <stp>300620.SZ</stp>
        <stp>2019</stp>
        <stp>2019/11/27</stp>
        <tr r="N2014" s="3"/>
      </tp>
      <tp t="s">
        <v>--</v>
        <stp/>
        <stp>EM_S_EST_NETPROFIT</stp>
        <stp>3</stp>
        <stp>000611.SZ</stp>
        <stp>2019</stp>
        <stp>2019/11/27</stp>
        <tr r="N188" s="3"/>
      </tp>
      <tp t="s">
        <v>--</v>
        <stp/>
        <stp>EM_S_EST_NETPROFIT</stp>
        <stp>3</stp>
        <stp>300621.SZ</stp>
        <stp>2019</stp>
        <stp>2019/11/27</stp>
        <tr r="N2015" s="3"/>
      </tp>
      <tp t="s">
        <v>--</v>
        <stp/>
        <stp>EM_S_EST_NETPROFIT</stp>
        <stp>3</stp>
        <stp>000612.SZ</stp>
        <stp>2019</stp>
        <stp>2019/11/27</stp>
        <tr r="N189" s="3"/>
      </tp>
      <tp t="s">
        <v>--</v>
        <stp/>
        <stp>EM_S_EST_NETPROFIT</stp>
        <stp>3</stp>
        <stp>300622.SZ</stp>
        <stp>2019</stp>
        <stp>2019/11/27</stp>
        <tr r="N2016" s="3"/>
      </tp>
      <tp t="s">
        <v>--</v>
        <stp/>
        <stp>EM_S_EST_NETPROFIT</stp>
        <stp>3</stp>
        <stp>000613.SZ</stp>
        <stp>2019</stp>
        <stp>2019/11/27</stp>
        <tr r="N190" s="3"/>
      </tp>
      <tp>
        <v>181430000</v>
        <stp/>
        <stp>EM_S_EST_NETPROFIT</stp>
        <stp>3</stp>
        <stp>300623.SZ</stp>
        <stp>2019</stp>
        <stp>2019/11/27</stp>
        <tr r="N2017" s="3"/>
        <tr r="N2017" s="3"/>
      </tp>
      <tp>
        <v>1196328000</v>
        <stp/>
        <stp>EM_S_EST_NETPROFIT</stp>
        <stp>3</stp>
        <stp>300628.SZ</stp>
        <stp>2019</stp>
        <stp>2019/11/27</stp>
        <tr r="N2022" s="3"/>
        <tr r="N2022" s="3"/>
      </tp>
      <tp t="s">
        <v>--</v>
        <stp/>
        <stp>EM_S_EST_NETPROFIT</stp>
        <stp>3</stp>
        <stp>000619.SZ</stp>
        <stp>2019</stp>
        <stp>2019/11/27</stp>
        <tr r="N194" s="3"/>
      </tp>
      <tp t="s">
        <v>--</v>
        <stp/>
        <stp>EM_S_EST_NETPROFIT</stp>
        <stp>3</stp>
        <stp>300629.SZ</stp>
        <stp>2019</stp>
        <stp>2019/11/27</stp>
        <tr r="N2023" s="3"/>
      </tp>
      <tp t="s">
        <v>--</v>
        <stp/>
        <stp>EM_S_EST_NETPROFIT</stp>
        <stp>3</stp>
        <stp>300694.SZ</stp>
        <stp>2019</stp>
        <stp>2019/11/27</stp>
        <tr r="N2087" s="3"/>
      </tp>
      <tp t="s">
        <v>--</v>
        <stp/>
        <stp>EM_S_EST_NETPROFIT</stp>
        <stp>3</stp>
        <stp>300695.SZ</stp>
        <stp>2019</stp>
        <stp>2019/11/27</stp>
        <tr r="N2088" s="3"/>
      </tp>
      <tp>
        <v>82720000</v>
        <stp/>
        <stp>EM_S_EST_NETPROFIT</stp>
        <stp>3</stp>
        <stp>300696.SZ</stp>
        <stp>2019</stp>
        <stp>2019/11/27</stp>
        <tr r="N2089" s="3"/>
        <tr r="N2089" s="3"/>
      </tp>
      <tp t="s">
        <v>--</v>
        <stp/>
        <stp>EM_S_EST_NETPROFIT</stp>
        <stp>3</stp>
        <stp>300697.SZ</stp>
        <stp>2019</stp>
        <stp>2019/11/27</stp>
        <tr r="N2090" s="3"/>
      </tp>
      <tp>
        <v>157276666.66666666</v>
        <stp/>
        <stp>EM_S_EST_NETPROFIT</stp>
        <stp>3</stp>
        <stp>300690.SZ</stp>
        <stp>2019</stp>
        <stp>2019/11/27</stp>
        <tr r="N2083" s="3"/>
        <tr r="N2083" s="3"/>
      </tp>
      <tp>
        <v>89500000</v>
        <stp/>
        <stp>EM_S_EST_NETPROFIT</stp>
        <stp>3</stp>
        <stp>300691.SZ</stp>
        <stp>2019</stp>
        <stp>2019/11/27</stp>
        <tr r="N2084" s="3"/>
        <tr r="N2084" s="3"/>
      </tp>
      <tp>
        <v>83625000</v>
        <stp/>
        <stp>EM_S_EST_NETPROFIT</stp>
        <stp>3</stp>
        <stp>300692.SZ</stp>
        <stp>2019</stp>
        <stp>2019/11/27</stp>
        <tr r="N2085" s="3"/>
        <tr r="N2085" s="3"/>
      </tp>
      <tp t="s">
        <v>--</v>
        <stp/>
        <stp>EM_S_EST_NETPROFIT</stp>
        <stp>3</stp>
        <stp>300693.SZ</stp>
        <stp>2019</stp>
        <stp>2019/11/27</stp>
        <tr r="N2086" s="3"/>
      </tp>
      <tp t="s">
        <v>--</v>
        <stp/>
        <stp>EM_S_EST_NETPROFIT</stp>
        <stp>3</stp>
        <stp>300698.SZ</stp>
        <stp>2019</stp>
        <stp>2019/11/27</stp>
        <tr r="N2091" s="3"/>
      </tp>
      <tp>
        <v>514043913.04347825</v>
        <stp/>
        <stp>EM_S_EST_NETPROFIT</stp>
        <stp>3</stp>
        <stp>300699.SZ</stp>
        <stp>2019</stp>
        <stp>2019/11/27</stp>
        <tr r="N2092" s="3"/>
        <tr r="N2092" s="3"/>
      </tp>
      <tp>
        <v>160220000</v>
        <stp/>
        <stp>EM_S_EST_NETPROFIT</stp>
        <stp>3</stp>
        <stp>300684.SZ</stp>
        <stp>2019</stp>
        <stp>2019/11/27</stp>
        <tr r="N2077" s="3"/>
        <tr r="N2077" s="3"/>
      </tp>
      <tp>
        <v>143736153.84615383</v>
        <stp/>
        <stp>EM_S_EST_NETPROFIT</stp>
        <stp>3</stp>
        <stp>300685.SZ</stp>
        <stp>2019</stp>
        <stp>2019/11/27</stp>
        <tr r="N2078" s="3"/>
        <tr r="N2078" s="3"/>
      </tp>
      <tp>
        <v>147000000</v>
        <stp/>
        <stp>EM_S_EST_NETPROFIT</stp>
        <stp>3</stp>
        <stp>300686.SZ</stp>
        <stp>2019</stp>
        <stp>2019/11/27</stp>
        <tr r="N2079" s="3"/>
        <tr r="N2079" s="3"/>
      </tp>
      <tp t="s">
        <v>--</v>
        <stp/>
        <stp>EM_S_EST_NETPROFIT</stp>
        <stp>3</stp>
        <stp>300687.SZ</stp>
        <stp>2019</stp>
        <stp>2019/11/27</stp>
        <tr r="N2080" s="3"/>
      </tp>
      <tp t="s">
        <v>--</v>
        <stp/>
        <stp>EM_S_EST_NETPROFIT</stp>
        <stp>3</stp>
        <stp>300680.SZ</stp>
        <stp>2019</stp>
        <stp>2019/11/27</stp>
        <tr r="N2073" s="3"/>
      </tp>
      <tp t="s">
        <v>--</v>
        <stp/>
        <stp>EM_S_EST_NETPROFIT</stp>
        <stp>3</stp>
        <stp>300681.SZ</stp>
        <stp>2019</stp>
        <stp>2019/11/27</stp>
        <tr r="N2074" s="3"/>
      </tp>
      <tp>
        <v>1050243333.3333333</v>
        <stp/>
        <stp>EM_S_EST_NETPROFIT</stp>
        <stp>3</stp>
        <stp>300682.SZ</stp>
        <stp>2019</stp>
        <stp>2019/11/27</stp>
        <tr r="N2075" s="3"/>
        <tr r="N2075" s="3"/>
      </tp>
      <tp>
        <v>105300000</v>
        <stp/>
        <stp>EM_S_EST_NETPROFIT</stp>
        <stp>3</stp>
        <stp>300683.SZ</stp>
        <stp>2019</stp>
        <stp>2019/11/27</stp>
        <tr r="N2076" s="3"/>
        <tr r="N2076" s="3"/>
      </tp>
      <tp>
        <v>43130000</v>
        <stp/>
        <stp>EM_S_EST_NETPROFIT</stp>
        <stp>3</stp>
        <stp>300688.SZ</stp>
        <stp>2019</stp>
        <stp>2019/11/27</stp>
        <tr r="N2081" s="3"/>
        <tr r="N2081" s="3"/>
      </tp>
      <tp t="s">
        <v>--</v>
        <stp/>
        <stp>EM_S_EST_NETPROFIT</stp>
        <stp>3</stp>
        <stp>300689.SZ</stp>
        <stp>2019</stp>
        <stp>2019/11/27</stp>
        <tr r="N2082" s="3"/>
      </tp>
      <tp>
        <v>1046000000</v>
        <stp/>
        <stp>EM_S_EST_NETPROFIT</stp>
        <stp>3</stp>
        <stp>000685.SZ</stp>
        <stp>2019</stp>
        <stp>2019/11/27</stp>
        <tr r="N239" s="3"/>
        <tr r="N239" s="3"/>
      </tp>
      <tp>
        <v>1035000000</v>
        <stp/>
        <stp>EM_S_EST_NETPROFIT</stp>
        <stp>3</stp>
        <stp>000686.SZ</stp>
        <stp>2019</stp>
        <stp>2019/11/27</stp>
        <tr r="N240" s="3"/>
        <tr r="N240" s="3"/>
      </tp>
      <tp t="s">
        <v>--</v>
        <stp/>
        <stp>EM_S_EST_NETPROFIT</stp>
        <stp>3</stp>
        <stp>000687.SZ</stp>
        <stp>2019</stp>
        <stp>2019/11/27</stp>
        <tr r="N241" s="3"/>
      </tp>
      <tp t="s">
        <v>--</v>
        <stp/>
        <stp>EM_S_EST_NETPROFIT</stp>
        <stp>3</stp>
        <stp>000680.SZ</stp>
        <stp>2019</stp>
        <stp>2019/11/27</stp>
        <tr r="N235" s="3"/>
      </tp>
      <tp>
        <v>329501111.1111111</v>
        <stp/>
        <stp>EM_S_EST_NETPROFIT</stp>
        <stp>3</stp>
        <stp>000681.SZ</stp>
        <stp>2019</stp>
        <stp>2019/11/27</stp>
        <tr r="N236" s="3"/>
        <tr r="N236" s="3"/>
      </tp>
      <tp t="s">
        <v>--</v>
        <stp/>
        <stp>EM_S_EST_NETPROFIT</stp>
        <stp>3</stp>
        <stp>000682.SZ</stp>
        <stp>2019</stp>
        <stp>2019/11/27</stp>
        <tr r="N237" s="3"/>
      </tp>
      <tp t="s">
        <v>--</v>
        <stp/>
        <stp>EM_S_EST_NETPROFIT</stp>
        <stp>3</stp>
        <stp>000683.SZ</stp>
        <stp>2019</stp>
        <stp>2019/11/27</stp>
        <tr r="N238" s="3"/>
      </tp>
      <tp t="s">
        <v>--</v>
        <stp/>
        <stp>EM_S_EST_NETPROFIT</stp>
        <stp>3</stp>
        <stp>000688.SZ</stp>
        <stp>2019</stp>
        <stp>2019/11/27</stp>
        <tr r="N242" s="3"/>
      </tp>
      <tp t="s">
        <v>--</v>
        <stp/>
        <stp>EM_S_EST_NETPROFIT</stp>
        <stp>3</stp>
        <stp>000695.SZ</stp>
        <stp>2019</stp>
        <stp>2019/11/27</stp>
        <tr r="N246" s="3"/>
      </tp>
      <tp t="s">
        <v>--</v>
        <stp/>
        <stp>EM_S_EST_NETPROFIT</stp>
        <stp>3</stp>
        <stp>000697.SZ</stp>
        <stp>2019</stp>
        <stp>2019/11/27</stp>
        <tr r="N247" s="3"/>
      </tp>
      <tp>
        <v>848000000</v>
        <stp/>
        <stp>EM_S_EST_NETPROFIT</stp>
        <stp>3</stp>
        <stp>000690.SZ</stp>
        <stp>2019</stp>
        <stp>2019/11/27</stp>
        <tr r="N243" s="3"/>
        <tr r="N243" s="3"/>
      </tp>
      <tp t="s">
        <v>--</v>
        <stp/>
        <stp>EM_S_EST_NETPROFIT</stp>
        <stp>3</stp>
        <stp>000691.SZ</stp>
        <stp>2019</stp>
        <stp>2019/11/27</stp>
        <tr r="N244" s="3"/>
      </tp>
      <tp t="s">
        <v>--</v>
        <stp/>
        <stp>EM_S_EST_NETPROFIT</stp>
        <stp>3</stp>
        <stp>000692.SZ</stp>
        <stp>2019</stp>
        <stp>2019/11/27</stp>
        <tr r="N245" s="3"/>
      </tp>
      <tp t="s">
        <v>--</v>
        <stp/>
        <stp>EM_S_EST_NETPROFIT</stp>
        <stp>3</stp>
        <stp>000698.SZ</stp>
        <stp>2019</stp>
        <stp>2019/11/27</stp>
        <tr r="N248" s="3"/>
      </tp>
      <tp t="s">
        <v>--</v>
        <stp/>
        <stp>EM_S_EST_NETPROFIT</stp>
        <stp>3</stp>
        <stp>600724.SH</stp>
        <stp>2019</stp>
        <stp>2019/11/27</stp>
        <tr r="N2789" s="3"/>
      </tp>
      <tp t="s">
        <v>--</v>
        <stp/>
        <stp>EM_S_EST_NETPROFIT</stp>
        <stp>3</stp>
        <stp>600725.SH</stp>
        <stp>2019</stp>
        <stp>2019/11/27</stp>
        <tr r="N2790" s="3"/>
      </tp>
      <tp t="s">
        <v>--</v>
        <stp/>
        <stp>EM_S_EST_NETPROFIT</stp>
        <stp>3</stp>
        <stp>600726.SH</stp>
        <stp>2019</stp>
        <stp>2019/11/27</stp>
        <tr r="N2791" s="3"/>
      </tp>
      <tp t="s">
        <v>--</v>
        <stp/>
        <stp>EM_S_EST_NETPROFIT</stp>
        <stp>3</stp>
        <stp>600727.SH</stp>
        <stp>2019</stp>
        <stp>2019/11/27</stp>
        <tr r="N2792" s="3"/>
      </tp>
      <tp>
        <v>1152971250</v>
        <stp/>
        <stp>EM_S_EST_NETPROFIT</stp>
        <stp>3</stp>
        <stp>600720.SH</stp>
        <stp>2019</stp>
        <stp>2019/11/27</stp>
        <tr r="N2785" s="3"/>
        <tr r="N2785" s="3"/>
      </tp>
      <tp t="s">
        <v>--</v>
        <stp/>
        <stp>EM_S_EST_NETPROFIT</stp>
        <stp>3</stp>
        <stp>600721.SH</stp>
        <stp>2019</stp>
        <stp>2019/11/27</stp>
        <tr r="N2786" s="3"/>
      </tp>
      <tp t="s">
        <v>--</v>
        <stp/>
        <stp>EM_S_EST_NETPROFIT</stp>
        <stp>3</stp>
        <stp>600722.SH</stp>
        <stp>2019</stp>
        <stp>2019/11/27</stp>
        <tr r="N2787" s="3"/>
      </tp>
      <tp>
        <v>353000000</v>
        <stp/>
        <stp>EM_S_EST_NETPROFIT</stp>
        <stp>3</stp>
        <stp>600723.SH</stp>
        <stp>2019</stp>
        <stp>2019/11/27</stp>
        <tr r="N2788" s="3"/>
        <tr r="N2788" s="3"/>
      </tp>
      <tp>
        <v>591352857.14285719</v>
        <stp/>
        <stp>EM_S_EST_NETPROFIT</stp>
        <stp>3</stp>
        <stp>600728.SH</stp>
        <stp>2019</stp>
        <stp>2019/11/27</stp>
        <tr r="N2793" s="3"/>
        <tr r="N2793" s="3"/>
      </tp>
      <tp>
        <v>959975000</v>
        <stp/>
        <stp>EM_S_EST_NETPROFIT</stp>
        <stp>3</stp>
        <stp>600729.SH</stp>
        <stp>2019</stp>
        <stp>2019/11/27</stp>
        <tr r="N2794" s="3"/>
        <tr r="N2794" s="3"/>
      </tp>
      <tp t="s">
        <v>--</v>
        <stp/>
        <stp>EM_S_EST_NETPROFIT</stp>
        <stp>3</stp>
        <stp>600734.SH</stp>
        <stp>2019</stp>
        <stp>2019/11/27</stp>
        <tr r="N2799" s="3"/>
      </tp>
      <tp t="s">
        <v>--</v>
        <stp/>
        <stp>EM_S_EST_NETPROFIT</stp>
        <stp>3</stp>
        <stp>600735.SH</stp>
        <stp>2019</stp>
        <stp>2019/11/27</stp>
        <tr r="N2800" s="3"/>
      </tp>
      <tp>
        <v>715000000</v>
        <stp/>
        <stp>EM_S_EST_NETPROFIT</stp>
        <stp>3</stp>
        <stp>600736.SH</stp>
        <stp>2019</stp>
        <stp>2019/11/27</stp>
        <tr r="N2801" s="3"/>
        <tr r="N2801" s="3"/>
      </tp>
      <tp>
        <v>666970000</v>
        <stp/>
        <stp>EM_S_EST_NETPROFIT</stp>
        <stp>3</stp>
        <stp>600737.SH</stp>
        <stp>2019</stp>
        <stp>2019/11/27</stp>
        <tr r="N2802" s="3"/>
        <tr r="N2802" s="3"/>
      </tp>
      <tp t="s">
        <v>--</v>
        <stp/>
        <stp>EM_S_EST_NETPROFIT</stp>
        <stp>3</stp>
        <stp>600730.SH</stp>
        <stp>2019</stp>
        <stp>2019/11/27</stp>
        <tr r="N2795" s="3"/>
      </tp>
      <tp>
        <v>140053333.33333331</v>
        <stp/>
        <stp>EM_S_EST_NETPROFIT</stp>
        <stp>3</stp>
        <stp>600731.SH</stp>
        <stp>2019</stp>
        <stp>2019/11/27</stp>
        <tr r="N2796" s="3"/>
        <tr r="N2796" s="3"/>
      </tp>
      <tp>
        <v>673000000</v>
        <stp/>
        <stp>EM_S_EST_NETPROFIT</stp>
        <stp>3</stp>
        <stp>600732.SH</stp>
        <stp>2019</stp>
        <stp>2019/11/27</stp>
        <tr r="N2797" s="3"/>
        <tr r="N2797" s="3"/>
      </tp>
      <tp>
        <v>60970000</v>
        <stp/>
        <stp>EM_S_EST_NETPROFIT</stp>
        <stp>3</stp>
        <stp>600733.SH</stp>
        <stp>2019</stp>
        <stp>2019/11/27</stp>
        <tr r="N2798" s="3"/>
        <tr r="N2798" s="3"/>
      </tp>
      <tp t="s">
        <v>--</v>
        <stp/>
        <stp>EM_S_EST_NETPROFIT</stp>
        <stp>3</stp>
        <stp>600738.SH</stp>
        <stp>2019</stp>
        <stp>2019/11/27</stp>
        <tr r="N2803" s="3"/>
      </tp>
      <tp t="s">
        <v>--</v>
        <stp/>
        <stp>EM_S_EST_NETPROFIT</stp>
        <stp>3</stp>
        <stp>600739.SH</stp>
        <stp>2019</stp>
        <stp>2019/11/27</stp>
        <tr r="N2804" s="3"/>
      </tp>
      <tp>
        <v>2996500000</v>
        <stp/>
        <stp>EM_S_EST_NETPROFIT</stp>
        <stp>3</stp>
        <stp>600704.SH</stp>
        <stp>2019</stp>
        <stp>2019/11/27</stp>
        <tr r="N2770" s="3"/>
        <tr r="N2770" s="3"/>
      </tp>
      <tp>
        <v>3194928571.4285712</v>
        <stp/>
        <stp>EM_S_EST_NETPROFIT</stp>
        <stp>3</stp>
        <stp>600705.SH</stp>
        <stp>2019</stp>
        <stp>2019/11/27</stp>
        <tr r="N2771" s="3"/>
        <tr r="N2771" s="3"/>
      </tp>
      <tp t="s">
        <v>--</v>
        <stp/>
        <stp>EM_S_EST_NETPROFIT</stp>
        <stp>3</stp>
        <stp>600706.SH</stp>
        <stp>2019</stp>
        <stp>2019/11/27</stp>
        <tr r="N2772" s="3"/>
      </tp>
      <tp t="s">
        <v>--</v>
        <stp/>
        <stp>EM_S_EST_NETPROFIT</stp>
        <stp>3</stp>
        <stp>600707.SH</stp>
        <stp>2019</stp>
        <stp>2019/11/27</stp>
        <tr r="N2773" s="3"/>
      </tp>
      <tp t="s">
        <v>--</v>
        <stp/>
        <stp>EM_S_EST_NETPROFIT</stp>
        <stp>3</stp>
        <stp>600701.SH</stp>
        <stp>2019</stp>
        <stp>2019/11/27</stp>
        <tr r="N2767" s="3"/>
      </tp>
      <tp>
        <v>422333333.33333331</v>
        <stp/>
        <stp>EM_S_EST_NETPROFIT</stp>
        <stp>3</stp>
        <stp>600702.SH</stp>
        <stp>2019</stp>
        <stp>2019/11/27</stp>
        <tr r="N2768" s="3"/>
        <tr r="N2768" s="3"/>
      </tp>
      <tp>
        <v>1493630769.2307694</v>
        <stp/>
        <stp>EM_S_EST_NETPROFIT</stp>
        <stp>3</stp>
        <stp>600703.SH</stp>
        <stp>2019</stp>
        <stp>2019/11/27</stp>
        <tr r="N2769" s="3"/>
        <tr r="N2769" s="3"/>
      </tp>
      <tp>
        <v>1472000000</v>
        <stp/>
        <stp>EM_S_EST_NETPROFIT</stp>
        <stp>3</stp>
        <stp>600708.SH</stp>
        <stp>2019</stp>
        <stp>2019/11/27</stp>
        <tr r="N2774" s="3"/>
        <tr r="N2774" s="3"/>
      </tp>
      <tp t="s">
        <v>--</v>
        <stp/>
        <stp>EM_S_EST_NETPROFIT</stp>
        <stp>3</stp>
        <stp>600714.SH</stp>
        <stp>2019</stp>
        <stp>2019/11/27</stp>
        <tr r="N2779" s="3"/>
      </tp>
      <tp t="s">
        <v>--</v>
        <stp/>
        <stp>EM_S_EST_NETPROFIT</stp>
        <stp>3</stp>
        <stp>600715.SH</stp>
        <stp>2019</stp>
        <stp>2019/11/27</stp>
        <tr r="N2780" s="3"/>
      </tp>
      <tp t="s">
        <v>--</v>
        <stp/>
        <stp>EM_S_EST_NETPROFIT</stp>
        <stp>3</stp>
        <stp>600716.SH</stp>
        <stp>2019</stp>
        <stp>2019/11/27</stp>
        <tr r="N2781" s="3"/>
      </tp>
      <tp>
        <v>628780000</v>
        <stp/>
        <stp>EM_S_EST_NETPROFIT</stp>
        <stp>3</stp>
        <stp>600717.SH</stp>
        <stp>2019</stp>
        <stp>2019/11/27</stp>
        <tr r="N2782" s="3"/>
        <tr r="N2782" s="3"/>
      </tp>
      <tp>
        <v>589060000</v>
        <stp/>
        <stp>EM_S_EST_NETPROFIT</stp>
        <stp>3</stp>
        <stp>600710.SH</stp>
        <stp>2019</stp>
        <stp>2019/11/27</stp>
        <tr r="N2775" s="3"/>
        <tr r="N2775" s="3"/>
      </tp>
      <tp>
        <v>478520000</v>
        <stp/>
        <stp>EM_S_EST_NETPROFIT</stp>
        <stp>3</stp>
        <stp>600711.SH</stp>
        <stp>2019</stp>
        <stp>2019/11/27</stp>
        <tr r="N2776" s="3"/>
        <tr r="N2776" s="3"/>
      </tp>
      <tp t="s">
        <v>--</v>
        <stp/>
        <stp>EM_S_EST_NETPROFIT</stp>
        <stp>3</stp>
        <stp>600712.SH</stp>
        <stp>2019</stp>
        <stp>2019/11/27</stp>
        <tr r="N2777" s="3"/>
      </tp>
      <tp t="s">
        <v>--</v>
        <stp/>
        <stp>EM_S_EST_NETPROFIT</stp>
        <stp>3</stp>
        <stp>600713.SH</stp>
        <stp>2019</stp>
        <stp>2019/11/27</stp>
        <tr r="N2778" s="3"/>
      </tp>
      <tp>
        <v>130885000</v>
        <stp/>
        <stp>EM_S_EST_NETPROFIT</stp>
        <stp>3</stp>
        <stp>600718.SH</stp>
        <stp>2019</stp>
        <stp>2019/11/27</stp>
        <tr r="N2783" s="3"/>
        <tr r="N2783" s="3"/>
      </tp>
      <tp t="s">
        <v>--</v>
        <stp/>
        <stp>EM_S_EST_NETPROFIT</stp>
        <stp>3</stp>
        <stp>600719.SH</stp>
        <stp>2019</stp>
        <stp>2019/11/27</stp>
        <tr r="N2784" s="3"/>
      </tp>
      <tp>
        <v>82000000</v>
        <stp/>
        <stp>EM_S_EST_NETPROFIT</stp>
        <stp>3</stp>
        <stp>600764.SH</stp>
        <stp>2019</stp>
        <stp>2019/11/27</stp>
        <tr r="N2827" s="3"/>
        <tr r="N2827" s="3"/>
      </tp>
      <tp>
        <v>323216666.66666669</v>
        <stp/>
        <stp>EM_S_EST_NETPROFIT</stp>
        <stp>3</stp>
        <stp>600765.SH</stp>
        <stp>2019</stp>
        <stp>2019/11/27</stp>
        <tr r="N2828" s="3"/>
        <tr r="N2828" s="3"/>
      </tp>
      <tp t="s">
        <v>--</v>
        <stp/>
        <stp>EM_S_EST_NETPROFIT</stp>
        <stp>3</stp>
        <stp>600766.SH</stp>
        <stp>2019</stp>
        <stp>2019/11/27</stp>
        <tr r="N2829" s="3"/>
      </tp>
      <tp t="s">
        <v>--</v>
        <stp/>
        <stp>EM_S_EST_NETPROFIT</stp>
        <stp>3</stp>
        <stp>600767.SH</stp>
        <stp>2019</stp>
        <stp>2019/11/27</stp>
        <tr r="N2830" s="3"/>
      </tp>
      <tp>
        <v>896962500</v>
        <stp/>
        <stp>EM_S_EST_NETPROFIT</stp>
        <stp>3</stp>
        <stp>600760.SH</stp>
        <stp>2019</stp>
        <stp>2019/11/27</stp>
        <tr r="N2824" s="3"/>
        <tr r="N2824" s="3"/>
      </tp>
      <tp>
        <v>623588571.42857146</v>
        <stp/>
        <stp>EM_S_EST_NETPROFIT</stp>
        <stp>3</stp>
        <stp>600761.SH</stp>
        <stp>2019</stp>
        <stp>2019/11/27</stp>
        <tr r="N2825" s="3"/>
        <tr r="N2825" s="3"/>
      </tp>
      <tp>
        <v>479333333.33333331</v>
        <stp/>
        <stp>EM_S_EST_NETPROFIT</stp>
        <stp>3</stp>
        <stp>600763.SH</stp>
        <stp>2019</stp>
        <stp>2019/11/27</stp>
        <tr r="N2826" s="3"/>
        <tr r="N2826" s="3"/>
      </tp>
      <tp t="s">
        <v>--</v>
        <stp/>
        <stp>EM_S_EST_NETPROFIT</stp>
        <stp>3</stp>
        <stp>600768.SH</stp>
        <stp>2019</stp>
        <stp>2019/11/27</stp>
        <tr r="N2831" s="3"/>
      </tp>
      <tp t="s">
        <v>--</v>
        <stp/>
        <stp>EM_S_EST_NETPROFIT</stp>
        <stp>3</stp>
        <stp>600769.SH</stp>
        <stp>2019</stp>
        <stp>2019/11/27</stp>
        <tr r="N2832" s="3"/>
      </tp>
      <tp t="s">
        <v>--</v>
        <stp/>
        <stp>EM_S_EST_NETPROFIT</stp>
        <stp>3</stp>
        <stp>600774.SH</stp>
        <stp>2019</stp>
        <stp>2019/11/27</stp>
        <tr r="N2836" s="3"/>
      </tp>
      <tp t="s">
        <v>--</v>
        <stp/>
        <stp>EM_S_EST_NETPROFIT</stp>
        <stp>3</stp>
        <stp>600775.SH</stp>
        <stp>2019</stp>
        <stp>2019/11/27</stp>
        <tr r="N2837" s="3"/>
      </tp>
      <tp t="s">
        <v>--</v>
        <stp/>
        <stp>EM_S_EST_NETPROFIT</stp>
        <stp>3</stp>
        <stp>600776.SH</stp>
        <stp>2019</stp>
        <stp>2019/11/27</stp>
        <tr r="N2838" s="3"/>
      </tp>
      <tp>
        <v>1125000000</v>
        <stp/>
        <stp>EM_S_EST_NETPROFIT</stp>
        <stp>3</stp>
        <stp>600777.SH</stp>
        <stp>2019</stp>
        <stp>2019/11/27</stp>
        <tr r="N2839" s="3"/>
        <tr r="N2839" s="3"/>
      </tp>
      <tp>
        <v>72000000</v>
        <stp/>
        <stp>EM_S_EST_NETPROFIT</stp>
        <stp>3</stp>
        <stp>600770.SH</stp>
        <stp>2019</stp>
        <stp>2019/11/27</stp>
        <tr r="N2833" s="3"/>
        <tr r="N2833" s="3"/>
      </tp>
      <tp>
        <v>321010000</v>
        <stp/>
        <stp>EM_S_EST_NETPROFIT</stp>
        <stp>3</stp>
        <stp>600771.SH</stp>
        <stp>2019</stp>
        <stp>2019/11/27</stp>
        <tr r="N2834" s="3"/>
        <tr r="N2834" s="3"/>
      </tp>
      <tp t="s">
        <v>--</v>
        <stp/>
        <stp>EM_S_EST_NETPROFIT</stp>
        <stp>3</stp>
        <stp>600773.SH</stp>
        <stp>2019</stp>
        <stp>2019/11/27</stp>
        <tr r="N2835" s="3"/>
      </tp>
      <tp t="s">
        <v>--</v>
        <stp/>
        <stp>EM_S_EST_NETPROFIT</stp>
        <stp>3</stp>
        <stp>600778.SH</stp>
        <stp>2019</stp>
        <stp>2019/11/27</stp>
        <tr r="N2840" s="3"/>
      </tp>
      <tp>
        <v>765913636.36363626</v>
        <stp/>
        <stp>EM_S_EST_NETPROFIT</stp>
        <stp>3</stp>
        <stp>600779.SH</stp>
        <stp>2019</stp>
        <stp>2019/11/27</stp>
        <tr r="N2841" s="3"/>
        <tr r="N2841" s="3"/>
      </tp>
      <tp t="s">
        <v>--</v>
        <stp/>
        <stp>EM_S_EST_NETPROFIT</stp>
        <stp>3</stp>
        <stp>600744.SH</stp>
        <stp>2019</stp>
        <stp>2019/11/27</stp>
        <tr r="N2809" s="3"/>
      </tp>
      <tp>
        <v>868394666.66666663</v>
        <stp/>
        <stp>EM_S_EST_NETPROFIT</stp>
        <stp>3</stp>
        <stp>600745.SH</stp>
        <stp>2019</stp>
        <stp>2019/11/27</stp>
        <tr r="N2810" s="3"/>
        <tr r="N2810" s="3"/>
      </tp>
      <tp>
        <v>633215000</v>
        <stp/>
        <stp>EM_S_EST_NETPROFIT</stp>
        <stp>3</stp>
        <stp>600746.SH</stp>
        <stp>2019</stp>
        <stp>2019/11/27</stp>
        <tr r="N2811" s="3"/>
        <tr r="N2811" s="3"/>
      </tp>
      <tp t="s">
        <v>--</v>
        <stp/>
        <stp>EM_S_EST_NETPROFIT</stp>
        <stp>3</stp>
        <stp>600747.SH</stp>
        <stp>2019</stp>
        <stp>2019/11/27</stp>
        <tr r="N2812" s="3"/>
      </tp>
      <tp>
        <v>1357166666.6666665</v>
        <stp/>
        <stp>EM_S_EST_NETPROFIT</stp>
        <stp>3</stp>
        <stp>600740.SH</stp>
        <stp>2019</stp>
        <stp>2019/11/27</stp>
        <tr r="N2805" s="3"/>
        <tr r="N2805" s="3"/>
      </tp>
      <tp>
        <v>6870649320</v>
        <stp/>
        <stp>EM_S_EST_NETPROFIT</stp>
        <stp>3</stp>
        <stp>600741.SH</stp>
        <stp>2019</stp>
        <stp>2019/11/27</stp>
        <tr r="N2806" s="3"/>
        <tr r="N2806" s="3"/>
      </tp>
      <tp>
        <v>539793333.33333325</v>
        <stp/>
        <stp>EM_S_EST_NETPROFIT</stp>
        <stp>3</stp>
        <stp>600742.SH</stp>
        <stp>2019</stp>
        <stp>2019/11/27</stp>
        <tr r="N2807" s="3"/>
        <tr r="N2807" s="3"/>
      </tp>
      <tp>
        <v>800000000</v>
        <stp/>
        <stp>EM_S_EST_NETPROFIT</stp>
        <stp>3</stp>
        <stp>600743.SH</stp>
        <stp>2019</stp>
        <stp>2019/11/27</stp>
        <tr r="N2808" s="3"/>
        <tr r="N2808" s="3"/>
      </tp>
      <tp>
        <v>1190000000</v>
        <stp/>
        <stp>EM_S_EST_NETPROFIT</stp>
        <stp>3</stp>
        <stp>600748.SH</stp>
        <stp>2019</stp>
        <stp>2019/11/27</stp>
        <tr r="N2813" s="3"/>
        <tr r="N2813" s="3"/>
      </tp>
      <tp t="s">
        <v>--</v>
        <stp/>
        <stp>EM_S_EST_NETPROFIT</stp>
        <stp>3</stp>
        <stp>600749.SH</stp>
        <stp>2019</stp>
        <stp>2019/11/27</stp>
        <tr r="N2814" s="3"/>
      </tp>
      <tp>
        <v>1144966086.9565217</v>
        <stp/>
        <stp>EM_S_EST_NETPROFIT</stp>
        <stp>3</stp>
        <stp>600754.SH</stp>
        <stp>2019</stp>
        <stp>2019/11/27</stp>
        <tr r="N2818" s="3"/>
        <tr r="N2818" s="3"/>
      </tp>
      <tp>
        <v>2368000000</v>
        <stp/>
        <stp>EM_S_EST_NETPROFIT</stp>
        <stp>3</stp>
        <stp>600755.SH</stp>
        <stp>2019</stp>
        <stp>2019/11/27</stp>
        <tr r="N2819" s="3"/>
        <tr r="N2819" s="3"/>
      </tp>
      <tp t="s">
        <v>--</v>
        <stp/>
        <stp>EM_S_EST_NETPROFIT</stp>
        <stp>3</stp>
        <stp>600756.SH</stp>
        <stp>2019</stp>
        <stp>2019/11/27</stp>
        <tr r="N2820" s="3"/>
      </tp>
      <tp>
        <v>823500000</v>
        <stp/>
        <stp>EM_S_EST_NETPROFIT</stp>
        <stp>3</stp>
        <stp>600757.SH</stp>
        <stp>2019</stp>
        <stp>2019/11/27</stp>
        <tr r="N2821" s="3"/>
        <tr r="N2821" s="3"/>
      </tp>
      <tp t="s">
        <v>--</v>
        <stp/>
        <stp>EM_S_EST_NETPROFIT</stp>
        <stp>3</stp>
        <stp>600750.SH</stp>
        <stp>2019</stp>
        <stp>2019/11/27</stp>
        <tr r="N2815" s="3"/>
      </tp>
      <tp t="s">
        <v>--</v>
        <stp/>
        <stp>EM_S_EST_NETPROFIT</stp>
        <stp>3</stp>
        <stp>600751.SH</stp>
        <stp>2019</stp>
        <stp>2019/11/27</stp>
        <tr r="N2816" s="3"/>
      </tp>
      <tp t="s">
        <v>--</v>
        <stp/>
        <stp>EM_S_EST_NETPROFIT</stp>
        <stp>3</stp>
        <stp>600753.SH</stp>
        <stp>2019</stp>
        <stp>2019/11/27</stp>
        <tr r="N2817" s="3"/>
      </tp>
      <tp t="s">
        <v>--</v>
        <stp/>
        <stp>EM_S_EST_NETPROFIT</stp>
        <stp>3</stp>
        <stp>600758.SH</stp>
        <stp>2019</stp>
        <stp>2019/11/27</stp>
        <tr r="N2822" s="3"/>
      </tp>
      <tp t="s">
        <v>--</v>
        <stp/>
        <stp>EM_S_EST_NETPROFIT</stp>
        <stp>3</stp>
        <stp>600759.SH</stp>
        <stp>2019</stp>
        <stp>2019/11/27</stp>
        <tr r="N2823" s="3"/>
      </tp>
      <tp t="s">
        <v>--</v>
        <stp/>
        <stp>EM_S_EST_NETPROFIT</stp>
        <stp>3</stp>
        <stp>600784.SH</stp>
        <stp>2019</stp>
        <stp>2019/11/27</stp>
        <tr r="N2846" s="3"/>
      </tp>
      <tp>
        <v>159000000</v>
        <stp/>
        <stp>EM_S_EST_NETPROFIT</stp>
        <stp>3</stp>
        <stp>600785.SH</stp>
        <stp>2019</stp>
        <stp>2019/11/27</stp>
        <tr r="N2847" s="3"/>
        <tr r="N2847" s="3"/>
      </tp>
      <tp>
        <v>116000000</v>
        <stp/>
        <stp>EM_S_EST_NETPROFIT</stp>
        <stp>3</stp>
        <stp>600787.SH</stp>
        <stp>2019</stp>
        <stp>2019/11/27</stp>
        <tr r="N2848" s="3"/>
        <tr r="N2848" s="3"/>
      </tp>
      <tp t="s">
        <v>--</v>
        <stp/>
        <stp>EM_S_EST_NETPROFIT</stp>
        <stp>3</stp>
        <stp>600780.SH</stp>
        <stp>2019</stp>
        <stp>2019/11/27</stp>
        <tr r="N2842" s="3"/>
      </tp>
      <tp t="s">
        <v>--</v>
        <stp/>
        <stp>EM_S_EST_NETPROFIT</stp>
        <stp>3</stp>
        <stp>600781.SH</stp>
        <stp>2019</stp>
        <stp>2019/11/27</stp>
        <tr r="N2843" s="3"/>
      </tp>
      <tp>
        <v>3521125000</v>
        <stp/>
        <stp>EM_S_EST_NETPROFIT</stp>
        <stp>3</stp>
        <stp>600782.SH</stp>
        <stp>2019</stp>
        <stp>2019/11/27</stp>
        <tr r="N2844" s="3"/>
        <tr r="N2844" s="3"/>
      </tp>
      <tp t="s">
        <v>--</v>
        <stp/>
        <stp>EM_S_EST_NETPROFIT</stp>
        <stp>3</stp>
        <stp>600783.SH</stp>
        <stp>2019</stp>
        <stp>2019/11/27</stp>
        <tr r="N2845" s="3"/>
      </tp>
      <tp t="s">
        <v>--</v>
        <stp/>
        <stp>EM_S_EST_NETPROFIT</stp>
        <stp>3</stp>
        <stp>600789.SH</stp>
        <stp>2019</stp>
        <stp>2019/11/27</stp>
        <tr r="N2849" s="3"/>
      </tp>
      <tp>
        <v>228446666.66666666</v>
        <stp/>
        <stp>EM_S_EST_NETPROFIT</stp>
        <stp>3</stp>
        <stp>600794.SH</stp>
        <stp>2019</stp>
        <stp>2019/11/27</stp>
        <tr r="N2854" s="3"/>
        <tr r="N2854" s="3"/>
      </tp>
      <tp>
        <v>3907666666.666667</v>
        <stp/>
        <stp>EM_S_EST_NETPROFIT</stp>
        <stp>3</stp>
        <stp>600795.SH</stp>
        <stp>2019</stp>
        <stp>2019/11/27</stp>
        <tr r="N2855" s="3"/>
        <tr r="N2855" s="3"/>
      </tp>
      <tp t="s">
        <v>--</v>
        <stp/>
        <stp>EM_S_EST_NETPROFIT</stp>
        <stp>3</stp>
        <stp>600796.SH</stp>
        <stp>2019</stp>
        <stp>2019/11/27</stp>
        <tr r="N2856" s="3"/>
      </tp>
      <tp t="s">
        <v>--</v>
        <stp/>
        <stp>EM_S_EST_NETPROFIT</stp>
        <stp>3</stp>
        <stp>600797.SH</stp>
        <stp>2019</stp>
        <stp>2019/11/27</stp>
        <tr r="N2857" s="3"/>
      </tp>
      <tp t="s">
        <v>--</v>
        <stp/>
        <stp>EM_S_EST_NETPROFIT</stp>
        <stp>3</stp>
        <stp>600790.SH</stp>
        <stp>2019</stp>
        <stp>2019/11/27</stp>
        <tr r="N2850" s="3"/>
      </tp>
      <tp t="s">
        <v>--</v>
        <stp/>
        <stp>EM_S_EST_NETPROFIT</stp>
        <stp>3</stp>
        <stp>600791.SH</stp>
        <stp>2019</stp>
        <stp>2019/11/27</stp>
        <tr r="N2851" s="3"/>
      </tp>
      <tp t="s">
        <v>--</v>
        <stp/>
        <stp>EM_S_EST_NETPROFIT</stp>
        <stp>3</stp>
        <stp>600792.SH</stp>
        <stp>2019</stp>
        <stp>2019/11/27</stp>
        <tr r="N2852" s="3"/>
      </tp>
      <tp t="s">
        <v>--</v>
        <stp/>
        <stp>EM_S_EST_NETPROFIT</stp>
        <stp>3</stp>
        <stp>600793.SH</stp>
        <stp>2019</stp>
        <stp>2019/11/27</stp>
        <tr r="N2853" s="3"/>
      </tp>
      <tp t="s">
        <v>--</v>
        <stp/>
        <stp>EM_S_EST_NETPROFIT</stp>
        <stp>3</stp>
        <stp>600798.SH</stp>
        <stp>2019</stp>
        <stp>2019/11/27</stp>
        <tr r="N2858" s="3"/>
      </tp>
      <tp>
        <v>316821000</v>
        <stp/>
        <stp>EM_S_EST_NETPROFIT</stp>
        <stp>3</stp>
        <stp>300755.SZ</stp>
        <stp>2019</stp>
        <stp>2019/11/27</stp>
        <tr r="N2142" s="3"/>
        <tr r="N2142" s="3"/>
      </tp>
      <tp t="s">
        <v>--</v>
        <stp/>
        <stp>EM_S_EST_NETPROFIT</stp>
        <stp>3</stp>
        <stp>000766.SZ</stp>
        <stp>2019</stp>
        <stp>2019/11/27</stp>
        <tr r="N295" s="3"/>
      </tp>
      <tp>
        <v>112000000</v>
        <stp/>
        <stp>EM_S_EST_NETPROFIT</stp>
        <stp>3</stp>
        <stp>300756.SZ</stp>
        <stp>2019</stp>
        <stp>2019/11/27</stp>
        <tr r="N2143" s="3"/>
        <tr r="N2143" s="3"/>
      </tp>
      <tp t="s">
        <v>--</v>
        <stp/>
        <stp>EM_S_EST_NETPROFIT</stp>
        <stp>3</stp>
        <stp>000767.SZ</stp>
        <stp>2019</stp>
        <stp>2019/11/27</stp>
        <tr r="N296" s="3"/>
      </tp>
      <tp t="s">
        <v>--</v>
        <stp/>
        <stp>EM_S_EST_NETPROFIT</stp>
        <stp>3</stp>
        <stp>300757.SZ</stp>
        <stp>2019</stp>
        <stp>2019/11/27</stp>
        <tr r="N2144" s="3"/>
      </tp>
      <tp t="s">
        <v>--</v>
        <stp/>
        <stp>EM_S_EST_NETPROFIT</stp>
        <stp>3</stp>
        <stp>000760.SZ</stp>
        <stp>2019</stp>
        <stp>2019/11/27</stp>
        <tr r="N292" s="3"/>
      </tp>
      <tp>
        <v>4460878205.1282053</v>
        <stp/>
        <stp>EM_S_EST_NETPROFIT</stp>
        <stp>3</stp>
        <stp>300750.SZ</stp>
        <stp>2019</stp>
        <stp>2019/11/27</stp>
        <tr r="N2138" s="3"/>
        <tr r="N2138" s="3"/>
      </tp>
      <tp>
        <v>680000000</v>
        <stp/>
        <stp>EM_S_EST_NETPROFIT</stp>
        <stp>3</stp>
        <stp>000761.SZ</stp>
        <stp>2019</stp>
        <stp>2019/11/27</stp>
        <tr r="N293" s="3"/>
        <tr r="N293" s="3"/>
      </tp>
      <tp>
        <v>263551818.18181819</v>
        <stp/>
        <stp>EM_S_EST_NETPROFIT</stp>
        <stp>3</stp>
        <stp>300751.SZ</stp>
        <stp>2019</stp>
        <stp>2019/11/27</stp>
        <tr r="N2139" s="3"/>
        <tr r="N2139" s="3"/>
      </tp>
      <tp t="s">
        <v>--</v>
        <stp/>
        <stp>EM_S_EST_NETPROFIT</stp>
        <stp>3</stp>
        <stp>000762.SZ</stp>
        <stp>2019</stp>
        <stp>2019/11/27</stp>
        <tr r="N294" s="3"/>
      </tp>
      <tp t="s">
        <v>--</v>
        <stp/>
        <stp>EM_S_EST_NETPROFIT</stp>
        <stp>3</stp>
        <stp>300752.SZ</stp>
        <stp>2019</stp>
        <stp>2019/11/27</stp>
        <tr r="N2140" s="3"/>
      </tp>
      <tp t="s">
        <v>--</v>
        <stp/>
        <stp>EM_S_EST_NETPROFIT</stp>
        <stp>3</stp>
        <stp>300753.SZ</stp>
        <stp>2019</stp>
        <stp>2019/11/27</stp>
        <tr r="N2141" s="3"/>
      </tp>
      <tp>
        <v>663114705.88235295</v>
        <stp/>
        <stp>EM_S_EST_NETPROFIT</stp>
        <stp>3</stp>
        <stp>000768.SZ</stp>
        <stp>2019</stp>
        <stp>2019/11/27</stp>
        <tr r="N297" s="3"/>
        <tr r="N297" s="3"/>
      </tp>
      <tp t="s">
        <v>--</v>
        <stp/>
        <stp>EM_S_EST_NETPROFIT</stp>
        <stp>3</stp>
        <stp>300758.SZ</stp>
        <stp>2019</stp>
        <stp>2019/11/27</stp>
        <tr r="N2145" s="3"/>
      </tp>
      <tp>
        <v>469445384.61538464</v>
        <stp/>
        <stp>EM_S_EST_NETPROFIT</stp>
        <stp>3</stp>
        <stp>300759.SZ</stp>
        <stp>2019</stp>
        <stp>2019/11/27</stp>
        <tr r="N2146" s="3"/>
        <tr r="N2146" s="3"/>
      </tp>
      <tp t="s">
        <v>--</v>
        <stp/>
        <stp>EM_S_EST_NETPROFIT</stp>
        <stp>3</stp>
        <stp>300745.SZ</stp>
        <stp>2019</stp>
        <stp>2019/11/27</stp>
        <tr r="N2133" s="3"/>
      </tp>
      <tp>
        <v>6994043000</v>
        <stp/>
        <stp>EM_S_EST_NETPROFIT</stp>
        <stp>3</stp>
        <stp>000776.SZ</stp>
        <stp>2019</stp>
        <stp>2019/11/27</stp>
        <tr r="N298" s="3"/>
        <tr r="N298" s="3"/>
      </tp>
      <tp t="s">
        <v>--</v>
        <stp/>
        <stp>EM_S_EST_NETPROFIT</stp>
        <stp>3</stp>
        <stp>300746.SZ</stp>
        <stp>2019</stp>
        <stp>2019/11/27</stp>
        <tr r="N2134" s="3"/>
      </tp>
      <tp t="s">
        <v>--</v>
        <stp/>
        <stp>EM_S_EST_NETPROFIT</stp>
        <stp>3</stp>
        <stp>000777.SZ</stp>
        <stp>2019</stp>
        <stp>2019/11/27</stp>
        <tr r="N299" s="3"/>
      </tp>
      <tp>
        <v>416137727.27272731</v>
        <stp/>
        <stp>EM_S_EST_NETPROFIT</stp>
        <stp>3</stp>
        <stp>300747.SZ</stp>
        <stp>2019</stp>
        <stp>2019/11/27</stp>
        <tr r="N2135" s="3"/>
        <tr r="N2135" s="3"/>
      </tp>
      <tp t="s">
        <v>--</v>
        <stp/>
        <stp>EM_S_EST_NETPROFIT</stp>
        <stp>3</stp>
        <stp>300740.SZ</stp>
        <stp>2019</stp>
        <stp>2019/11/27</stp>
        <tr r="N2129" s="3"/>
      </tp>
      <tp>
        <v>1228693333.3333333</v>
        <stp/>
        <stp>EM_S_EST_NETPROFIT</stp>
        <stp>3</stp>
        <stp>300741.SZ</stp>
        <stp>2019</stp>
        <stp>2019/11/27</stp>
        <tr r="N2130" s="3"/>
        <tr r="N2130" s="3"/>
      </tp>
      <tp t="s">
        <v>--</v>
        <stp/>
        <stp>EM_S_EST_NETPROFIT</stp>
        <stp>3</stp>
        <stp>300742.SZ</stp>
        <stp>2019</stp>
        <stp>2019/11/27</stp>
        <tr r="N2131" s="3"/>
      </tp>
      <tp t="s">
        <v>--</v>
        <stp/>
        <stp>EM_S_EST_NETPROFIT</stp>
        <stp>3</stp>
        <stp>300743.SZ</stp>
        <stp>2019</stp>
        <stp>2019/11/27</stp>
        <tr r="N2132" s="3"/>
      </tp>
      <tp>
        <v>1675500000</v>
        <stp/>
        <stp>EM_S_EST_NETPROFIT</stp>
        <stp>3</stp>
        <stp>000778.SZ</stp>
        <stp>2019</stp>
        <stp>2019/11/27</stp>
        <tr r="N300" s="3"/>
        <tr r="N300" s="3"/>
      </tp>
      <tp t="s">
        <v>--</v>
        <stp/>
        <stp>EM_S_EST_NETPROFIT</stp>
        <stp>3</stp>
        <stp>300748.SZ</stp>
        <stp>2019</stp>
        <stp>2019/11/27</stp>
        <tr r="N2136" s="3"/>
      </tp>
      <tp>
        <v>270400000</v>
        <stp/>
        <stp>EM_S_EST_NETPROFIT</stp>
        <stp>3</stp>
        <stp>000779.SZ</stp>
        <stp>2019</stp>
        <stp>2019/11/27</stp>
        <tr r="N301" s="3"/>
        <tr r="N301" s="3"/>
      </tp>
      <tp t="s">
        <v>--</v>
        <stp/>
        <stp>EM_S_EST_NETPROFIT</stp>
        <stp>3</stp>
        <stp>300749.SZ</stp>
        <stp>2019</stp>
        <stp>2019/11/27</stp>
        <tr r="N2137" s="3"/>
      </tp>
      <tp t="s">
        <v>--</v>
        <stp/>
        <stp>EM_S_EST_NETPROFIT</stp>
        <stp>3</stp>
        <stp>300775.SZ</stp>
        <stp>2019</stp>
        <stp>2019/11/27</stp>
        <tr r="N2160" s="3"/>
      </tp>
      <tp>
        <v>292750000</v>
        <stp/>
        <stp>EM_S_EST_NETPROFIT</stp>
        <stp>3</stp>
        <stp>300776.SZ</stp>
        <stp>2019</stp>
        <stp>2019/11/27</stp>
        <tr r="N2161" s="3"/>
        <tr r="N2161" s="3"/>
      </tp>
      <tp>
        <v>149956666.66666666</v>
        <stp/>
        <stp>EM_S_EST_NETPROFIT</stp>
        <stp>3</stp>
        <stp>300777.SZ</stp>
        <stp>2019</stp>
        <stp>2019/11/27</stp>
        <tr r="N2162" s="3"/>
        <tr r="N2162" s="3"/>
      </tp>
      <tp>
        <v>348728947.36842102</v>
        <stp/>
        <stp>EM_S_EST_NETPROFIT</stp>
        <stp>3</stp>
        <stp>300770.SZ</stp>
        <stp>2019</stp>
        <stp>2019/11/27</stp>
        <tr r="N2156" s="3"/>
        <tr r="N2156" s="3"/>
      </tp>
      <tp t="s">
        <v>--</v>
        <stp/>
        <stp>EM_S_EST_NETPROFIT</stp>
        <stp>3</stp>
        <stp>300771.SZ</stp>
        <stp>2019</stp>
        <stp>2019/11/27</stp>
        <tr r="N2157" s="3"/>
      </tp>
      <tp>
        <v>98720000</v>
        <stp/>
        <stp>EM_S_EST_NETPROFIT</stp>
        <stp>3</stp>
        <stp>300772.SZ</stp>
        <stp>2019</stp>
        <stp>2019/11/27</stp>
        <tr r="N2158" s="3"/>
        <tr r="N2158" s="3"/>
      </tp>
      <tp>
        <v>788757142.85714293</v>
        <stp/>
        <stp>EM_S_EST_NETPROFIT</stp>
        <stp>3</stp>
        <stp>300773.SZ</stp>
        <stp>2019</stp>
        <stp>2019/11/27</stp>
        <tr r="N2159" s="3"/>
        <tr r="N2159" s="3"/>
      </tp>
      <tp t="s">
        <v>--</v>
        <stp/>
        <stp>EM_S_EST_NETPROFIT</stp>
        <stp>3</stp>
        <stp>300778.SZ</stp>
        <stp>2019</stp>
        <stp>2019/11/27</stp>
        <tr r="N2163" s="3"/>
      </tp>
      <tp t="s">
        <v>--</v>
        <stp/>
        <stp>EM_S_EST_NETPROFIT</stp>
        <stp>3</stp>
        <stp>300779.SZ</stp>
        <stp>2019</stp>
        <stp>2019/11/27</stp>
        <tr r="N2164" s="3"/>
      </tp>
      <tp t="s">
        <v>--</v>
        <stp/>
        <stp>EM_S_EST_NETPROFIT</stp>
        <stp>3</stp>
        <stp>000755.SZ</stp>
        <stp>2019</stp>
        <stp>2019/11/27</stp>
        <tr r="N287" s="3"/>
      </tp>
      <tp t="s">
        <v>--</v>
        <stp/>
        <stp>EM_S_EST_NETPROFIT</stp>
        <stp>3</stp>
        <stp>300765.SZ</stp>
        <stp>2019</stp>
        <stp>2019/11/27</stp>
        <tr r="N2151" s="3"/>
      </tp>
      <tp>
        <v>285890000</v>
        <stp/>
        <stp>EM_S_EST_NETPROFIT</stp>
        <stp>3</stp>
        <stp>000756.SZ</stp>
        <stp>2019</stp>
        <stp>2019/11/27</stp>
        <tr r="N288" s="3"/>
        <tr r="N288" s="3"/>
      </tp>
      <tp>
        <v>229666666.66666666</v>
        <stp/>
        <stp>EM_S_EST_NETPROFIT</stp>
        <stp>3</stp>
        <stp>300766.SZ</stp>
        <stp>2019</stp>
        <stp>2019/11/27</stp>
        <tr r="N2152" s="3"/>
        <tr r="N2152" s="3"/>
      </tp>
      <tp t="s">
        <v>--</v>
        <stp/>
        <stp>EM_S_EST_NETPROFIT</stp>
        <stp>3</stp>
        <stp>000757.SZ</stp>
        <stp>2019</stp>
        <stp>2019/11/27</stp>
        <tr r="N289" s="3"/>
      </tp>
      <tp>
        <v>145000000</v>
        <stp/>
        <stp>EM_S_EST_NETPROFIT</stp>
        <stp>3</stp>
        <stp>300767.SZ</stp>
        <stp>2019</stp>
        <stp>2019/11/27</stp>
        <tr r="N2153" s="3"/>
        <tr r="N2153" s="3"/>
      </tp>
      <tp t="s">
        <v>--</v>
        <stp/>
        <stp>EM_S_EST_NETPROFIT</stp>
        <stp>3</stp>
        <stp>000750.SZ</stp>
        <stp>2019</stp>
        <stp>2019/11/27</stp>
        <tr r="N283" s="3"/>
      </tp>
      <tp>
        <v>4626923461.5384617</v>
        <stp/>
        <stp>EM_S_EST_NETPROFIT</stp>
        <stp>3</stp>
        <stp>300760.SZ</stp>
        <stp>2019</stp>
        <stp>2019/11/27</stp>
        <tr r="N2147" s="3"/>
        <tr r="N2147" s="3"/>
      </tp>
      <tp>
        <v>203690000</v>
        <stp/>
        <stp>EM_S_EST_NETPROFIT</stp>
        <stp>3</stp>
        <stp>000751.SZ</stp>
        <stp>2019</stp>
        <stp>2019/11/27</stp>
        <tr r="N284" s="3"/>
        <tr r="N284" s="3"/>
      </tp>
      <tp>
        <v>1775166666.6666665</v>
        <stp/>
        <stp>EM_S_EST_NETPROFIT</stp>
        <stp>3</stp>
        <stp>300761.SZ</stp>
        <stp>2019</stp>
        <stp>2019/11/27</stp>
        <tr r="N2148" s="3"/>
        <tr r="N2148" s="3"/>
      </tp>
      <tp t="s">
        <v>--</v>
        <stp/>
        <stp>EM_S_EST_NETPROFIT</stp>
        <stp>3</stp>
        <stp>000752.SZ</stp>
        <stp>2019</stp>
        <stp>2019/11/27</stp>
        <tr r="N285" s="3"/>
      </tp>
      <tp>
        <v>128000000</v>
        <stp/>
        <stp>EM_S_EST_NETPROFIT</stp>
        <stp>3</stp>
        <stp>300762.SZ</stp>
        <stp>2019</stp>
        <stp>2019/11/27</stp>
        <tr r="N2149" s="3"/>
        <tr r="N2149" s="3"/>
      </tp>
      <tp t="s">
        <v>--</v>
        <stp/>
        <stp>EM_S_EST_NETPROFIT</stp>
        <stp>3</stp>
        <stp>000753.SZ</stp>
        <stp>2019</stp>
        <stp>2019/11/27</stp>
        <tr r="N286" s="3"/>
      </tp>
      <tp t="s">
        <v>--</v>
        <stp/>
        <stp>EM_S_EST_NETPROFIT</stp>
        <stp>3</stp>
        <stp>300763.SZ</stp>
        <stp>2019</stp>
        <stp>2019/11/27</stp>
        <tr r="N2150" s="3"/>
      </tp>
      <tp>
        <v>152000000</v>
        <stp/>
        <stp>EM_S_EST_NETPROFIT</stp>
        <stp>3</stp>
        <stp>000758.SZ</stp>
        <stp>2019</stp>
        <stp>2019/11/27</stp>
        <tr r="N290" s="3"/>
        <tr r="N290" s="3"/>
      </tp>
      <tp>
        <v>248000000</v>
        <stp/>
        <stp>EM_S_EST_NETPROFIT</stp>
        <stp>3</stp>
        <stp>300768.SZ</stp>
        <stp>2019</stp>
        <stp>2019/11/27</stp>
        <tr r="N2154" s="3"/>
        <tr r="N2154" s="3"/>
      </tp>
      <tp>
        <v>84500000</v>
        <stp/>
        <stp>EM_S_EST_NETPROFIT</stp>
        <stp>3</stp>
        <stp>000759.SZ</stp>
        <stp>2019</stp>
        <stp>2019/11/27</stp>
        <tr r="N291" s="3"/>
        <tr r="N291" s="3"/>
      </tp>
      <tp>
        <v>92000000</v>
        <stp/>
        <stp>EM_S_EST_NETPROFIT</stp>
        <stp>3</stp>
        <stp>300769.SZ</stp>
        <stp>2019</stp>
        <stp>2019/11/27</stp>
        <tr r="N2155" s="3"/>
        <tr r="N2155" s="3"/>
      </tp>
      <tp>
        <v>3658712142.8571429</v>
        <stp/>
        <stp>EM_S_EST_NETPROFIT</stp>
        <stp>3</stp>
        <stp>000725.SZ</stp>
        <stp>2019</stp>
        <stp>2019/11/27</stp>
        <tr r="N270" s="3"/>
        <tr r="N270" s="3"/>
      </tp>
      <tp>
        <v>116726666.66666667</v>
        <stp/>
        <stp>EM_S_EST_NETPROFIT</stp>
        <stp>3</stp>
        <stp>300715.SZ</stp>
        <stp>2019</stp>
        <stp>2019/11/27</stp>
        <tr r="N2106" s="3"/>
        <tr r="N2106" s="3"/>
      </tp>
      <tp>
        <v>855513333.33333337</v>
        <stp/>
        <stp>EM_S_EST_NETPROFIT</stp>
        <stp>3</stp>
        <stp>000726.SZ</stp>
        <stp>2019</stp>
        <stp>2019/11/27</stp>
        <tr r="N271" s="3"/>
        <tr r="N271" s="3"/>
      </tp>
      <tp t="s">
        <v>--</v>
        <stp/>
        <stp>EM_S_EST_NETPROFIT</stp>
        <stp>3</stp>
        <stp>300716.SZ</stp>
        <stp>2019</stp>
        <stp>2019/11/27</stp>
        <tr r="N2107" s="3"/>
      </tp>
      <tp t="s">
        <v>--</v>
        <stp/>
        <stp>EM_S_EST_NETPROFIT</stp>
        <stp>3</stp>
        <stp>000727.SZ</stp>
        <stp>2019</stp>
        <stp>2019/11/27</stp>
        <tr r="N272" s="3"/>
      </tp>
      <tp t="s">
        <v>--</v>
        <stp/>
        <stp>EM_S_EST_NETPROFIT</stp>
        <stp>3</stp>
        <stp>300717.SZ</stp>
        <stp>2019</stp>
        <stp>2019/11/27</stp>
        <tr r="N2108" s="3"/>
      </tp>
      <tp t="s">
        <v>--</v>
        <stp/>
        <stp>EM_S_EST_NETPROFIT</stp>
        <stp>3</stp>
        <stp>000720.SZ</stp>
        <stp>2019</stp>
        <stp>2019/11/27</stp>
        <tr r="N266" s="3"/>
      </tp>
      <tp t="s">
        <v>--</v>
        <stp/>
        <stp>EM_S_EST_NETPROFIT</stp>
        <stp>3</stp>
        <stp>300710.SZ</stp>
        <stp>2019</stp>
        <stp>2019/11/27</stp>
        <tr r="N2102" s="3"/>
      </tp>
      <tp t="s">
        <v>--</v>
        <stp/>
        <stp>EM_S_EST_NETPROFIT</stp>
        <stp>3</stp>
        <stp>000721.SZ</stp>
        <stp>2019</stp>
        <stp>2019/11/27</stp>
        <tr r="N267" s="3"/>
      </tp>
      <tp>
        <v>72000000</v>
        <stp/>
        <stp>EM_S_EST_NETPROFIT</stp>
        <stp>3</stp>
        <stp>300711.SZ</stp>
        <stp>2019</stp>
        <stp>2019/11/27</stp>
        <tr r="N2103" s="3"/>
        <tr r="N2103" s="3"/>
      </tp>
      <tp t="s">
        <v>--</v>
        <stp/>
        <stp>EM_S_EST_NETPROFIT</stp>
        <stp>3</stp>
        <stp>000722.SZ</stp>
        <stp>2019</stp>
        <stp>2019/11/27</stp>
        <tr r="N268" s="3"/>
      </tp>
      <tp t="s">
        <v>--</v>
        <stp/>
        <stp>EM_S_EST_NETPROFIT</stp>
        <stp>3</stp>
        <stp>300712.SZ</stp>
        <stp>2019</stp>
        <stp>2019/11/27</stp>
        <tr r="N2104" s="3"/>
      </tp>
      <tp>
        <v>1670460000</v>
        <stp/>
        <stp>EM_S_EST_NETPROFIT</stp>
        <stp>3</stp>
        <stp>000723.SZ</stp>
        <stp>2019</stp>
        <stp>2019/11/27</stp>
        <tr r="N269" s="3"/>
        <tr r="N269" s="3"/>
      </tp>
      <tp t="s">
        <v>--</v>
        <stp/>
        <stp>EM_S_EST_NETPROFIT</stp>
        <stp>3</stp>
        <stp>300713.SZ</stp>
        <stp>2019</stp>
        <stp>2019/11/27</stp>
        <tr r="N2105" s="3"/>
      </tp>
      <tp>
        <v>915200000</v>
        <stp/>
        <stp>EM_S_EST_NETPROFIT</stp>
        <stp>3</stp>
        <stp>000728.SZ</stp>
        <stp>2019</stp>
        <stp>2019/11/27</stp>
        <tr r="N273" s="3"/>
        <tr r="N273" s="3"/>
      </tp>
      <tp t="s">
        <v>--</v>
        <stp/>
        <stp>EM_S_EST_NETPROFIT</stp>
        <stp>3</stp>
        <stp>300718.SZ</stp>
        <stp>2019</stp>
        <stp>2019/11/27</stp>
        <tr r="N2109" s="3"/>
      </tp>
      <tp>
        <v>220200000</v>
        <stp/>
        <stp>EM_S_EST_NETPROFIT</stp>
        <stp>3</stp>
        <stp>000729.SZ</stp>
        <stp>2019</stp>
        <stp>2019/11/27</stp>
        <tr r="N274" s="3"/>
        <tr r="N274" s="3"/>
      </tp>
      <tp>
        <v>93120000</v>
        <stp/>
        <stp>EM_S_EST_NETPROFIT</stp>
        <stp>3</stp>
        <stp>300719.SZ</stp>
        <stp>2019</stp>
        <stp>2019/11/27</stp>
        <tr r="N2110" s="3"/>
        <tr r="N2110" s="3"/>
      </tp>
      <tp t="s">
        <v>--</v>
        <stp/>
        <stp>EM_S_EST_NETPROFIT</stp>
        <stp>3</stp>
        <stp>000735.SZ</stp>
        <stp>2019</stp>
        <stp>2019/11/27</stp>
        <tr r="N278" s="3"/>
      </tp>
      <tp t="s">
        <v>--</v>
        <stp/>
        <stp>EM_S_EST_NETPROFIT</stp>
        <stp>3</stp>
        <stp>300705.SZ</stp>
        <stp>2019</stp>
        <stp>2019/11/27</stp>
        <tr r="N2097" s="3"/>
      </tp>
      <tp t="s">
        <v>--</v>
        <stp/>
        <stp>EM_S_EST_NETPROFIT</stp>
        <stp>3</stp>
        <stp>000736.SZ</stp>
        <stp>2019</stp>
        <stp>2019/11/27</stp>
        <tr r="N279" s="3"/>
      </tp>
      <tp t="s">
        <v>--</v>
        <stp/>
        <stp>EM_S_EST_NETPROFIT</stp>
        <stp>3</stp>
        <stp>300706.SZ</stp>
        <stp>2019</stp>
        <stp>2019/11/27</stp>
        <tr r="N2098" s="3"/>
      </tp>
      <tp t="s">
        <v>--</v>
        <stp/>
        <stp>EM_S_EST_NETPROFIT</stp>
        <stp>3</stp>
        <stp>000737.SZ</stp>
        <stp>2019</stp>
        <stp>2019/11/27</stp>
        <tr r="N280" s="3"/>
      </tp>
      <tp t="s">
        <v>--</v>
        <stp/>
        <stp>EM_S_EST_NETPROFIT</stp>
        <stp>3</stp>
        <stp>300707.SZ</stp>
        <stp>2019</stp>
        <stp>2019/11/27</stp>
        <tr r="N2099" s="3"/>
      </tp>
      <tp t="s">
        <v>--</v>
        <stp/>
        <stp>EM_S_EST_NETPROFIT</stp>
        <stp>3</stp>
        <stp>300700.SZ</stp>
        <stp>2019</stp>
        <stp>2019/11/27</stp>
        <tr r="N2093" s="3"/>
      </tp>
      <tp t="s">
        <v>--</v>
        <stp/>
        <stp>EM_S_EST_NETPROFIT</stp>
        <stp>3</stp>
        <stp>000731.SZ</stp>
        <stp>2019</stp>
        <stp>2019/11/27</stp>
        <tr r="N275" s="3"/>
      </tp>
      <tp t="s">
        <v>--</v>
        <stp/>
        <stp>EM_S_EST_NETPROFIT</stp>
        <stp>3</stp>
        <stp>300701.SZ</stp>
        <stp>2019</stp>
        <stp>2019/11/27</stp>
        <tr r="N2094" s="3"/>
      </tp>
      <tp>
        <v>3101020000</v>
        <stp/>
        <stp>EM_S_EST_NETPROFIT</stp>
        <stp>3</stp>
        <stp>000732.SZ</stp>
        <stp>2019</stp>
        <stp>2019/11/27</stp>
        <tr r="N276" s="3"/>
        <tr r="N276" s="3"/>
      </tp>
      <tp>
        <v>575425000</v>
        <stp/>
        <stp>EM_S_EST_NETPROFIT</stp>
        <stp>3</stp>
        <stp>300702.SZ</stp>
        <stp>2019</stp>
        <stp>2019/11/27</stp>
        <tr r="N2095" s="3"/>
        <tr r="N2095" s="3"/>
      </tp>
      <tp>
        <v>299515833.33333337</v>
        <stp/>
        <stp>EM_S_EST_NETPROFIT</stp>
        <stp>3</stp>
        <stp>000733.SZ</stp>
        <stp>2019</stp>
        <stp>2019/11/27</stp>
        <tr r="N277" s="3"/>
        <tr r="N277" s="3"/>
      </tp>
      <tp>
        <v>113000000</v>
        <stp/>
        <stp>EM_S_EST_NETPROFIT</stp>
        <stp>3</stp>
        <stp>300703.SZ</stp>
        <stp>2019</stp>
        <stp>2019/11/27</stp>
        <tr r="N2096" s="3"/>
        <tr r="N2096" s="3"/>
      </tp>
      <tp>
        <v>296967500</v>
        <stp/>
        <stp>EM_S_EST_NETPROFIT</stp>
        <stp>3</stp>
        <stp>000738.SZ</stp>
        <stp>2019</stp>
        <stp>2019/11/27</stp>
        <tr r="N281" s="3"/>
        <tr r="N281" s="3"/>
      </tp>
      <tp t="s">
        <v>--</v>
        <stp/>
        <stp>EM_S_EST_NETPROFIT</stp>
        <stp>3</stp>
        <stp>300708.SZ</stp>
        <stp>2019</stp>
        <stp>2019/11/27</stp>
        <tr r="N2100" s="3"/>
      </tp>
      <tp>
        <v>537666666.66666675</v>
        <stp/>
        <stp>EM_S_EST_NETPROFIT</stp>
        <stp>3</stp>
        <stp>000739.SZ</stp>
        <stp>2019</stp>
        <stp>2019/11/27</stp>
        <tr r="N282" s="3"/>
        <tr r="N282" s="3"/>
      </tp>
      <tp>
        <v>136940000</v>
        <stp/>
        <stp>EM_S_EST_NETPROFIT</stp>
        <stp>3</stp>
        <stp>300709.SZ</stp>
        <stp>2019</stp>
        <stp>2019/11/27</stp>
        <tr r="N2101" s="3"/>
        <tr r="N2101" s="3"/>
      </tp>
      <tp t="s">
        <v>--</v>
        <stp/>
        <stp>EM_S_EST_NETPROFIT</stp>
        <stp>3</stp>
        <stp>000705.SZ</stp>
        <stp>2019</stp>
        <stp>2019/11/27</stp>
        <tr r="N253" s="3"/>
      </tp>
      <tp>
        <v>420930000</v>
        <stp/>
        <stp>EM_S_EST_NETPROFIT</stp>
        <stp>3</stp>
        <stp>300735.SZ</stp>
        <stp>2019</stp>
        <stp>2019/11/27</stp>
        <tr r="N2124" s="3"/>
        <tr r="N2124" s="3"/>
      </tp>
      <tp t="s">
        <v>--</v>
        <stp/>
        <stp>EM_S_EST_NETPROFIT</stp>
        <stp>3</stp>
        <stp>300736.SZ</stp>
        <stp>2019</stp>
        <stp>2019/11/27</stp>
        <tr r="N2125" s="3"/>
      </tp>
      <tp t="s">
        <v>--</v>
        <stp/>
        <stp>EM_S_EST_NETPROFIT</stp>
        <stp>3</stp>
        <stp>000707.SZ</stp>
        <stp>2019</stp>
        <stp>2019/11/27</stp>
        <tr r="N254" s="3"/>
      </tp>
      <tp>
        <v>359975000</v>
        <stp/>
        <stp>EM_S_EST_NETPROFIT</stp>
        <stp>3</stp>
        <stp>300737.SZ</stp>
        <stp>2019</stp>
        <stp>2019/11/27</stp>
        <tr r="N2126" s="3"/>
        <tr r="N2126" s="3"/>
      </tp>
      <tp t="s">
        <v>--</v>
        <stp/>
        <stp>EM_S_EST_NETPROFIT</stp>
        <stp>3</stp>
        <stp>000700.SZ</stp>
        <stp>2019</stp>
        <stp>2019/11/27</stp>
        <tr r="N249" s="3"/>
      </tp>
      <tp t="s">
        <v>--</v>
        <stp/>
        <stp>EM_S_EST_NETPROFIT</stp>
        <stp>3</stp>
        <stp>300730.SZ</stp>
        <stp>2019</stp>
        <stp>2019/11/27</stp>
        <tr r="N2120" s="3"/>
      </tp>
      <tp t="s">
        <v>--</v>
        <stp/>
        <stp>EM_S_EST_NETPROFIT</stp>
        <stp>3</stp>
        <stp>000701.SZ</stp>
        <stp>2019</stp>
        <stp>2019/11/27</stp>
        <tr r="N250" s="3"/>
      </tp>
      <tp>
        <v>61530000</v>
        <stp/>
        <stp>EM_S_EST_NETPROFIT</stp>
        <stp>3</stp>
        <stp>300731.SZ</stp>
        <stp>2019</stp>
        <stp>2019/11/27</stp>
        <tr r="N2121" s="3"/>
        <tr r="N2121" s="3"/>
      </tp>
      <tp t="s">
        <v>--</v>
        <stp/>
        <stp>EM_S_EST_NETPROFIT</stp>
        <stp>3</stp>
        <stp>000702.SZ</stp>
        <stp>2019</stp>
        <stp>2019/11/27</stp>
        <tr r="N251" s="3"/>
      </tp>
      <tp t="s">
        <v>--</v>
        <stp/>
        <stp>EM_S_EST_NETPROFIT</stp>
        <stp>3</stp>
        <stp>300732.SZ</stp>
        <stp>2019</stp>
        <stp>2019/11/27</stp>
        <tr r="N2122" s="3"/>
      </tp>
      <tp>
        <v>3186250434.7826085</v>
        <stp/>
        <stp>EM_S_EST_NETPROFIT</stp>
        <stp>3</stp>
        <stp>000703.SZ</stp>
        <stp>2019</stp>
        <stp>2019/11/27</stp>
        <tr r="N252" s="3"/>
        <tr r="N252" s="3"/>
      </tp>
      <tp t="s">
        <v>--</v>
        <stp/>
        <stp>EM_S_EST_NETPROFIT</stp>
        <stp>3</stp>
        <stp>300733.SZ</stp>
        <stp>2019</stp>
        <stp>2019/11/27</stp>
        <tr r="N2123" s="3"/>
      </tp>
      <tp>
        <v>3761130000</v>
        <stp/>
        <stp>EM_S_EST_NETPROFIT</stp>
        <stp>3</stp>
        <stp>000708.SZ</stp>
        <stp>2019</stp>
        <stp>2019/11/27</stp>
        <tr r="N255" s="3"/>
        <tr r="N255" s="3"/>
      </tp>
      <tp>
        <v>104433333.33333333</v>
        <stp/>
        <stp>EM_S_EST_NETPROFIT</stp>
        <stp>3</stp>
        <stp>300738.SZ</stp>
        <stp>2019</stp>
        <stp>2019/11/27</stp>
        <tr r="N2127" s="3"/>
        <tr r="N2127" s="3"/>
      </tp>
      <tp>
        <v>2170378000</v>
        <stp/>
        <stp>EM_S_EST_NETPROFIT</stp>
        <stp>3</stp>
        <stp>000709.SZ</stp>
        <stp>2019</stp>
        <stp>2019/11/27</stp>
        <tr r="N256" s="3"/>
        <tr r="N256" s="3"/>
      </tp>
      <tp t="s">
        <v>--</v>
        <stp/>
        <stp>EM_S_EST_NETPROFIT</stp>
        <stp>3</stp>
        <stp>300739.SZ</stp>
        <stp>2019</stp>
        <stp>2019/11/27</stp>
        <tr r="N2128" s="3"/>
      </tp>
      <tp>
        <v>428360833.33333331</v>
        <stp/>
        <stp>EM_S_EST_NETPROFIT</stp>
        <stp>3</stp>
        <stp>300724.SZ</stp>
        <stp>2019</stp>
        <stp>2019/11/27</stp>
        <tr r="N2115" s="3"/>
        <tr r="N2115" s="3"/>
      </tp>
      <tp>
        <v>145000000</v>
        <stp/>
        <stp>EM_S_EST_NETPROFIT</stp>
        <stp>3</stp>
        <stp>000715.SZ</stp>
        <stp>2019</stp>
        <stp>2019/11/27</stp>
        <tr r="N261" s="3"/>
        <tr r="N261" s="3"/>
      </tp>
      <tp>
        <v>183324285.71428573</v>
        <stp/>
        <stp>EM_S_EST_NETPROFIT</stp>
        <stp>3</stp>
        <stp>300725.SZ</stp>
        <stp>2019</stp>
        <stp>2019/11/27</stp>
        <tr r="N2116" s="3"/>
        <tr r="N2116" s="3"/>
      </tp>
      <tp t="s">
        <v>--</v>
        <stp/>
        <stp>EM_S_EST_NETPROFIT</stp>
        <stp>3</stp>
        <stp>000716.SZ</stp>
        <stp>2019</stp>
        <stp>2019/11/27</stp>
        <tr r="N262" s="3"/>
      </tp>
      <tp>
        <v>283976666.66666663</v>
        <stp/>
        <stp>EM_S_EST_NETPROFIT</stp>
        <stp>3</stp>
        <stp>300726.SZ</stp>
        <stp>2019</stp>
        <stp>2019/11/27</stp>
        <tr r="N2117" s="3"/>
        <tr r="N2117" s="3"/>
      </tp>
      <tp>
        <v>1921465714.2857144</v>
        <stp/>
        <stp>EM_S_EST_NETPROFIT</stp>
        <stp>3</stp>
        <stp>000717.SZ</stp>
        <stp>2019</stp>
        <stp>2019/11/27</stp>
        <tr r="N263" s="3"/>
        <tr r="N263" s="3"/>
      </tp>
      <tp t="s">
        <v>--</v>
        <stp/>
        <stp>EM_S_EST_NETPROFIT</stp>
        <stp>3</stp>
        <stp>300727.SZ</stp>
        <stp>2019</stp>
        <stp>2019/11/27</stp>
        <tr r="N2118" s="3"/>
      </tp>
      <tp>
        <v>398046666.66666669</v>
        <stp/>
        <stp>EM_S_EST_NETPROFIT</stp>
        <stp>3</stp>
        <stp>000710.SZ</stp>
        <stp>2019</stp>
        <stp>2019/11/27</stp>
        <tr r="N257" s="3"/>
        <tr r="N257" s="3"/>
      </tp>
      <tp t="s">
        <v>--</v>
        <stp/>
        <stp>EM_S_EST_NETPROFIT</stp>
        <stp>3</stp>
        <stp>300720.SZ</stp>
        <stp>2019</stp>
        <stp>2019/11/27</stp>
        <tr r="N2111" s="3"/>
      </tp>
      <tp t="s">
        <v>--</v>
        <stp/>
        <stp>EM_S_EST_NETPROFIT</stp>
        <stp>3</stp>
        <stp>000711.SZ</stp>
        <stp>2019</stp>
        <stp>2019/11/27</stp>
        <tr r="N258" s="3"/>
      </tp>
      <tp t="s">
        <v>--</v>
        <stp/>
        <stp>EM_S_EST_NETPROFIT</stp>
        <stp>3</stp>
        <stp>300721.SZ</stp>
        <stp>2019</stp>
        <stp>2019/11/27</stp>
        <tr r="N2112" s="3"/>
      </tp>
      <tp t="s">
        <v>--</v>
        <stp/>
        <stp>EM_S_EST_NETPROFIT</stp>
        <stp>3</stp>
        <stp>000712.SZ</stp>
        <stp>2019</stp>
        <stp>2019/11/27</stp>
        <tr r="N259" s="3"/>
      </tp>
      <tp>
        <v>52470000</v>
        <stp/>
        <stp>EM_S_EST_NETPROFIT</stp>
        <stp>3</stp>
        <stp>300722.SZ</stp>
        <stp>2019</stp>
        <stp>2019/11/27</stp>
        <tr r="N2113" s="3"/>
        <tr r="N2113" s="3"/>
      </tp>
      <tp t="s">
        <v>--</v>
        <stp/>
        <stp>EM_S_EST_NETPROFIT</stp>
        <stp>3</stp>
        <stp>000713.SZ</stp>
        <stp>2019</stp>
        <stp>2019/11/27</stp>
        <tr r="N260" s="3"/>
      </tp>
      <tp>
        <v>270653333.33333337</v>
        <stp/>
        <stp>EM_S_EST_NETPROFIT</stp>
        <stp>3</stp>
        <stp>300723.SZ</stp>
        <stp>2019</stp>
        <stp>2019/11/27</stp>
        <tr r="N2114" s="3"/>
        <tr r="N2114" s="3"/>
      </tp>
      <tp>
        <v>1008000000</v>
        <stp/>
        <stp>EM_S_EST_NETPROFIT</stp>
        <stp>3</stp>
        <stp>000718.SZ</stp>
        <stp>2019</stp>
        <stp>2019/11/27</stp>
        <tr r="N264" s="3"/>
        <tr r="N264" s="3"/>
      </tp>
      <tp t="s">
        <v>--</v>
        <stp/>
        <stp>EM_S_EST_NETPROFIT</stp>
        <stp>3</stp>
        <stp>000719.SZ</stp>
        <stp>2019</stp>
        <stp>2019/11/27</stp>
        <tr r="N265" s="3"/>
      </tp>
      <tp t="s">
        <v>--</v>
        <stp/>
        <stp>EM_S_EST_NETPROFIT</stp>
        <stp>3</stp>
        <stp>300729.SZ</stp>
        <stp>2019</stp>
        <stp>2019/11/27</stp>
        <tr r="N2119" s="3"/>
      </tp>
      <tp t="s">
        <v>--</v>
        <stp/>
        <stp>EM_S_EST_NETPROFIT</stp>
        <stp>3</stp>
        <stp>300795.SZ</stp>
        <stp>2019</stp>
        <stp>2019/11/27</stp>
        <tr r="N2178" s="3"/>
      </tp>
      <tp t="s">
        <v>--</v>
        <stp/>
        <stp>EM_S_EST_NETPROFIT</stp>
        <stp>3</stp>
        <stp>300796.SZ</stp>
        <stp>2019</stp>
        <stp>2019/11/27</stp>
        <tr r="N2179" s="3"/>
      </tp>
      <tp t="s">
        <v>--</v>
        <stp/>
        <stp>EM_S_EST_NETPROFIT</stp>
        <stp>3</stp>
        <stp>300797.SZ</stp>
        <stp>2019</stp>
        <stp>2019/11/27</stp>
        <tr r="N2180" s="3"/>
      </tp>
      <tp t="s">
        <v>--</v>
        <stp/>
        <stp>EM_S_EST_NETPROFIT</stp>
        <stp>3</stp>
        <stp>300790.SZ</stp>
        <stp>2019</stp>
        <stp>2019/11/27</stp>
        <tr r="N2174" s="3"/>
      </tp>
      <tp t="s">
        <v>--</v>
        <stp/>
        <stp>EM_S_EST_NETPROFIT</stp>
        <stp>3</stp>
        <stp>300791.SZ</stp>
        <stp>2019</stp>
        <stp>2019/11/27</stp>
        <tr r="N2175" s="3"/>
      </tp>
      <tp>
        <v>213636153.84615383</v>
        <stp/>
        <stp>EM_S_EST_NETPROFIT</stp>
        <stp>3</stp>
        <stp>300792.SZ</stp>
        <stp>2019</stp>
        <stp>2019/11/27</stp>
        <tr r="N2176" s="3"/>
        <tr r="N2176" s="3"/>
      </tp>
      <tp>
        <v>143510000</v>
        <stp/>
        <stp>EM_S_EST_NETPROFIT</stp>
        <stp>3</stp>
        <stp>300793.SZ</stp>
        <stp>2019</stp>
        <stp>2019/11/27</stp>
        <tr r="N2177" s="3"/>
        <tr r="N2177" s="3"/>
      </tp>
      <tp>
        <v>122000000</v>
        <stp/>
        <stp>EM_S_EST_NETPROFIT</stp>
        <stp>3</stp>
        <stp>300798.SZ</stp>
        <stp>2019</stp>
        <stp>2019/11/27</stp>
        <tr r="N2181" s="3"/>
        <tr r="N2181" s="3"/>
      </tp>
      <tp t="s">
        <v>--</v>
        <stp/>
        <stp>EM_S_EST_NETPROFIT</stp>
        <stp>3</stp>
        <stp>300799.SZ</stp>
        <stp>2019</stp>
        <stp>2019/11/27</stp>
        <tr r="N2182" s="3"/>
      </tp>
      <tp>
        <v>120527500</v>
        <stp/>
        <stp>EM_S_EST_NETPROFIT</stp>
        <stp>3</stp>
        <stp>300785.SZ</stp>
        <stp>2019</stp>
        <stp>2019/11/27</stp>
        <tr r="N2169" s="3"/>
        <tr r="N2169" s="3"/>
      </tp>
      <tp t="s">
        <v>--</v>
        <stp/>
        <stp>EM_S_EST_NETPROFIT</stp>
        <stp>3</stp>
        <stp>300786.SZ</stp>
        <stp>2019</stp>
        <stp>2019/11/27</stp>
        <tr r="N2170" s="3"/>
      </tp>
      <tp t="s">
        <v>--</v>
        <stp/>
        <stp>EM_S_EST_NETPROFIT</stp>
        <stp>3</stp>
        <stp>300787.SZ</stp>
        <stp>2019</stp>
        <stp>2019/11/27</stp>
        <tr r="N2171" s="3"/>
      </tp>
      <tp t="s">
        <v>--</v>
        <stp/>
        <stp>EM_S_EST_NETPROFIT</stp>
        <stp>3</stp>
        <stp>300780.SZ</stp>
        <stp>2019</stp>
        <stp>2019/11/27</stp>
        <tr r="N2165" s="3"/>
      </tp>
      <tp t="s">
        <v>--</v>
        <stp/>
        <stp>EM_S_EST_NETPROFIT</stp>
        <stp>3</stp>
        <stp>300781.SZ</stp>
        <stp>2019</stp>
        <stp>2019/11/27</stp>
        <tr r="N2166" s="3"/>
      </tp>
      <tp>
        <v>417605200</v>
        <stp/>
        <stp>EM_S_EST_NETPROFIT</stp>
        <stp>3</stp>
        <stp>300782.SZ</stp>
        <stp>2019</stp>
        <stp>2019/11/27</stp>
        <tr r="N2167" s="3"/>
        <tr r="N2167" s="3"/>
      </tp>
      <tp>
        <v>381460000</v>
        <stp/>
        <stp>EM_S_EST_NETPROFIT</stp>
        <stp>3</stp>
        <stp>300783.SZ</stp>
        <stp>2019</stp>
        <stp>2019/11/27</stp>
        <tr r="N2168" s="3"/>
        <tr r="N2168" s="3"/>
      </tp>
      <tp>
        <v>251180500</v>
        <stp/>
        <stp>EM_S_EST_NETPROFIT</stp>
        <stp>3</stp>
        <stp>300788.SZ</stp>
        <stp>2019</stp>
        <stp>2019/11/27</stp>
        <tr r="N2172" s="3"/>
        <tr r="N2172" s="3"/>
      </tp>
      <tp t="s">
        <v>--</v>
        <stp/>
        <stp>EM_S_EST_NETPROFIT</stp>
        <stp>3</stp>
        <stp>300789.SZ</stp>
        <stp>2019</stp>
        <stp>2019/11/27</stp>
        <tr r="N2173" s="3"/>
      </tp>
      <tp>
        <v>106000000</v>
        <stp/>
        <stp>EM_S_EST_NETPROFIT</stp>
        <stp>3</stp>
        <stp>000785.SZ</stp>
        <stp>2019</stp>
        <stp>2019/11/27</stp>
        <tr r="N305" s="3"/>
        <tr r="N305" s="3"/>
      </tp>
      <tp>
        <v>521682222.22222221</v>
        <stp/>
        <stp>EM_S_EST_NETPROFIT</stp>
        <stp>3</stp>
        <stp>000786.SZ</stp>
        <stp>2019</stp>
        <stp>2019/11/27</stp>
        <tr r="N306" s="3"/>
        <tr r="N306" s="3"/>
      </tp>
      <tp t="s">
        <v>--</v>
        <stp/>
        <stp>EM_S_EST_NETPROFIT</stp>
        <stp>3</stp>
        <stp>000780.SZ</stp>
        <stp>2019</stp>
        <stp>2019/11/27</stp>
        <tr r="N302" s="3"/>
      </tp>
      <tp t="s">
        <v>--</v>
        <stp/>
        <stp>EM_S_EST_NETPROFIT</stp>
        <stp>3</stp>
        <stp>000782.SZ</stp>
        <stp>2019</stp>
        <stp>2019/11/27</stp>
        <tr r="N303" s="3"/>
      </tp>
      <tp>
        <v>1743156666.6666667</v>
        <stp/>
        <stp>EM_S_EST_NETPROFIT</stp>
        <stp>3</stp>
        <stp>000783.SZ</stp>
        <stp>2019</stp>
        <stp>2019/11/27</stp>
        <tr r="N304" s="3"/>
        <tr r="N304" s="3"/>
      </tp>
      <tp t="s">
        <v>--</v>
        <stp/>
        <stp>EM_S_EST_NETPROFIT</stp>
        <stp>3</stp>
        <stp>000788.SZ</stp>
        <stp>2019</stp>
        <stp>2019/11/27</stp>
        <tr r="N307" s="3"/>
      </tp>
      <tp>
        <v>1331952857.1428571</v>
        <stp/>
        <stp>EM_S_EST_NETPROFIT</stp>
        <stp>3</stp>
        <stp>000789.SZ</stp>
        <stp>2019</stp>
        <stp>2019/11/27</stp>
        <tr r="N308" s="3"/>
        <tr r="N308" s="3"/>
      </tp>
      <tp t="s">
        <v>--</v>
        <stp/>
        <stp>EM_S_EST_NETPROFIT</stp>
        <stp>3</stp>
        <stp>000795.SZ</stp>
        <stp>2019</stp>
        <stp>2019/11/27</stp>
        <tr r="N313" s="3"/>
      </tp>
      <tp>
        <v>183151666.66666666</v>
        <stp/>
        <stp>EM_S_EST_NETPROFIT</stp>
        <stp>3</stp>
        <stp>000796.SZ</stp>
        <stp>2019</stp>
        <stp>2019/11/27</stp>
        <tr r="N314" s="3"/>
        <tr r="N314" s="3"/>
      </tp>
      <tp t="s">
        <v>--</v>
        <stp/>
        <stp>EM_S_EST_NETPROFIT</stp>
        <stp>3</stp>
        <stp>000797.SZ</stp>
        <stp>2019</stp>
        <stp>2019/11/27</stp>
        <tr r="N315" s="3"/>
      </tp>
      <tp t="s">
        <v>--</v>
        <stp/>
        <stp>EM_S_EST_NETPROFIT</stp>
        <stp>3</stp>
        <stp>000790.SZ</stp>
        <stp>2019</stp>
        <stp>2019/11/27</stp>
        <tr r="N309" s="3"/>
      </tp>
      <tp t="s">
        <v>--</v>
        <stp/>
        <stp>EM_S_EST_NETPROFIT</stp>
        <stp>3</stp>
        <stp>000791.SZ</stp>
        <stp>2019</stp>
        <stp>2019/11/27</stp>
        <tr r="N310" s="3"/>
      </tp>
      <tp t="s">
        <v>--</v>
        <stp/>
        <stp>EM_S_EST_NETPROFIT</stp>
        <stp>3</stp>
        <stp>000792.SZ</stp>
        <stp>2019</stp>
        <stp>2019/11/27</stp>
        <tr r="N311" s="3"/>
      </tp>
      <tp t="s">
        <v>--</v>
        <stp/>
        <stp>EM_S_EST_NETPROFIT</stp>
        <stp>3</stp>
        <stp>000793.SZ</stp>
        <stp>2019</stp>
        <stp>2019/11/27</stp>
        <tr r="N312" s="3"/>
      </tp>
      <tp t="s">
        <v>--</v>
        <stp/>
        <stp>EM_S_EST_NETPROFIT</stp>
        <stp>3</stp>
        <stp>000798.SZ</stp>
        <stp>2019</stp>
        <stp>2019/11/27</stp>
        <tr r="N316" s="3"/>
      </tp>
      <tp>
        <v>285594545.4545455</v>
        <stp/>
        <stp>EM_S_EST_NETPROFIT</stp>
        <stp>3</stp>
        <stp>000799.SZ</stp>
        <stp>2019</stp>
        <stp>2019/11/27</stp>
        <tr r="N317" s="3"/>
        <tr r="N317" s="3"/>
      </tp>
      <tp>
        <v>228366471167.79999</v>
        <stp/>
        <stp>EM_S_VAL_MV</stp>
        <stp>2</stp>
        <stp>000001.SZ</stp>
        <stp>2017-12-31</stp>
        <tr r="P2" s="3"/>
      </tp>
      <tp>
        <v>10474841091</v>
        <stp/>
        <stp>EM_S_VAL_MV</stp>
        <stp>2</stp>
        <stp>688005.SH</stp>
        <stp>2019/11/27</stp>
        <tr r="I3683" s="3"/>
        <tr r="I3683" s="3"/>
        <tr r="I3683" s="3"/>
        <tr r="I3683" s="3"/>
      </tp>
      <tp>
        <v>4524800000</v>
        <stp/>
        <stp>EM_S_VAL_MV</stp>
        <stp>2</stp>
        <stp>688015.SH</stp>
        <stp>2019/11/27</stp>
        <tr r="I3691" s="3"/>
        <tr r="I3691" s="3"/>
        <tr r="I3691" s="3"/>
        <tr r="I3691" s="3"/>
      </tp>
      <tp>
        <v>3609763950.0799999</v>
        <stp/>
        <stp>EM_S_VAL_MV</stp>
        <stp>2</stp>
        <stp>688025.SH</stp>
        <stp>2019/11/27</stp>
        <tr r="I3699" s="3"/>
        <tr r="I3699" s="3"/>
        <tr r="I3699" s="3"/>
        <tr r="I3699" s="3"/>
      </tp>
      <tp t="s">
        <v>基础化工</v>
        <stp/>
        <stp>EM_S_INFO_INDUSTRY_EM2016</stp>
        <stp>2</stp>
        <stp>002838.SZ</stp>
        <stp>1</stp>
        <tr r="G1283" s="3"/>
      </tp>
      <tp t="s">
        <v>电子设备</v>
        <stp/>
        <stp>EM_S_INFO_INDUSTRY_EM2016</stp>
        <stp>2</stp>
        <stp>002938.SZ</stp>
        <stp>1</stp>
        <tr r="G1375" s="3"/>
      </tp>
      <tp t="s">
        <v>机械设备</v>
        <stp/>
        <stp>EM_S_INFO_INDUSTRY_EM2016</stp>
        <stp>2</stp>
        <stp>002438.SZ</stp>
        <stp>1</stp>
        <tr r="G897" s="3"/>
      </tp>
      <tp t="s">
        <v>基础化工</v>
        <stp/>
        <stp>EM_S_INFO_INDUSTRY_EM2016</stp>
        <stp>2</stp>
        <stp>002538.SZ</stp>
        <stp>1</stp>
        <tr r="G995" s="3"/>
      </tp>
      <tp t="s">
        <v>电子设备</v>
        <stp/>
        <stp>EM_S_INFO_INDUSTRY_EM2016</stp>
        <stp>2</stp>
        <stp>002638.SZ</stp>
        <stp>1</stp>
        <tr r="G1095" s="3"/>
      </tp>
      <tp t="s">
        <v>建筑</v>
        <stp/>
        <stp>EM_S_INFO_INDUSTRY_EM2016</stp>
        <stp>2</stp>
        <stp>002738.SZ</stp>
        <stp>1</stp>
        <tr r="G1191" s="3"/>
      </tp>
      <tp t="s">
        <v>医药生物</v>
        <stp/>
        <stp>EM_S_INFO_INDUSTRY_EM2016</stp>
        <stp>2</stp>
        <stp>002038.SZ</stp>
        <stp>1</stp>
        <tr r="G499" s="3"/>
      </tp>
      <tp t="s">
        <v>电子设备</v>
        <stp/>
        <stp>EM_S_INFO_INDUSTRY_EM2016</stp>
        <stp>2</stp>
        <stp>002138.SZ</stp>
        <stp>1</stp>
        <tr r="G598" s="3"/>
      </tp>
      <tp t="s">
        <v>文化传媒</v>
        <stp/>
        <stp>EM_S_INFO_INDUSTRY_EM2016</stp>
        <stp>2</stp>
        <stp>002238.SZ</stp>
        <stp>1</stp>
        <tr r="G698" s="3"/>
      </tp>
      <tp t="s">
        <v>机械设备</v>
        <stp/>
        <stp>EM_S_INFO_INDUSTRY_EM2016</stp>
        <stp>2</stp>
        <stp>002338.SZ</stp>
        <stp>1</stp>
        <tr r="G797" s="3"/>
      </tp>
      <tp t="s">
        <v>房地产</v>
        <stp/>
        <stp>EM_S_INFO_INDUSTRY_EM2016</stp>
        <stp>2</stp>
        <stp>000838.SZ</stp>
        <stp>1</stp>
        <tr r="G347" s="3"/>
      </tp>
      <tp t="s">
        <v>信息技术</v>
        <stp/>
        <stp>EM_S_INFO_INDUSTRY_EM2016</stp>
        <stp>2</stp>
        <stp>000938.SZ</stp>
        <stp>1</stp>
        <tr r="G414" s="3"/>
      </tp>
      <tp t="s">
        <v>电子设备</v>
        <stp/>
        <stp>EM_S_INFO_INDUSTRY_EM2016</stp>
        <stp>2</stp>
        <stp>300408.SZ</stp>
        <stp>1</stp>
        <tr r="G1806" s="3"/>
      </tp>
      <tp t="s">
        <v>医药生物</v>
        <stp/>
        <stp>EM_S_INFO_INDUSTRY_EM2016</stp>
        <stp>2</stp>
        <stp>000538.SZ</stp>
        <stp>1</stp>
        <tr r="G131" s="3"/>
      </tp>
      <tp t="s">
        <v>信息技术</v>
        <stp/>
        <stp>EM_S_INFO_INDUSTRY_EM2016</stp>
        <stp>2</stp>
        <stp>300508.SZ</stp>
        <stp>1</stp>
        <tr r="G1906" s="3"/>
      </tp>
      <tp t="s">
        <v>信息技术</v>
        <stp/>
        <stp>EM_S_INFO_INDUSTRY_EM2016</stp>
        <stp>2</stp>
        <stp>000638.SZ</stp>
        <stp>1</stp>
        <tr r="G210" s="3"/>
      </tp>
      <tp t="s">
        <v>信息技术</v>
        <stp/>
        <stp>EM_S_INFO_INDUSTRY_EM2016</stp>
        <stp>2</stp>
        <stp>300608.SZ</stp>
        <stp>1</stp>
        <tr r="G2003" s="3"/>
      </tp>
      <tp t="s">
        <v>国防与装备</v>
        <stp/>
        <stp>EM_S_INFO_INDUSTRY_EM2016</stp>
        <stp>2</stp>
        <stp>000738.SZ</stp>
        <stp>1</stp>
        <tr r="G281" s="3"/>
      </tp>
      <tp t="s">
        <v>电子设备</v>
        <stp/>
        <stp>EM_S_INFO_INDUSTRY_EM2016</stp>
        <stp>2</stp>
        <stp>300708.SZ</stp>
        <stp>1</stp>
        <tr r="G2100" s="3"/>
      </tp>
      <tp t="s">
        <v>互联网</v>
        <stp/>
        <stp>EM_S_INFO_INDUSTRY_EM2016</stp>
        <stp>2</stp>
        <stp>000038.SZ</stp>
        <stp>1</stp>
        <tr r="G33" s="3"/>
      </tp>
      <tp t="s">
        <v>国防与装备</v>
        <stp/>
        <stp>EM_S_INFO_INDUSTRY_EM2016</stp>
        <stp>2</stp>
        <stp>300008.SZ</stp>
        <stp>1</stp>
        <tr r="G1410" s="3"/>
      </tp>
      <tp t="s">
        <v>医药生物</v>
        <stp/>
        <stp>EM_S_INFO_INDUSTRY_EM2016</stp>
        <stp>2</stp>
        <stp>300108.SZ</stp>
        <stp>1</stp>
        <tr r="G1509" s="3"/>
      </tp>
      <tp t="s">
        <v>电气设备</v>
        <stp/>
        <stp>EM_S_INFO_INDUSTRY_EM2016</stp>
        <stp>2</stp>
        <stp>300208.SZ</stp>
        <stp>1</stp>
        <tr r="G1608" s="3"/>
      </tp>
      <tp t="s">
        <v>交运设备</v>
        <stp/>
        <stp>EM_S_INFO_INDUSTRY_EM2016</stp>
        <stp>2</stp>
        <stp>000338.SZ</stp>
        <stp>1</stp>
        <tr r="G74" s="3"/>
      </tp>
      <tp t="s">
        <v>信息技术</v>
        <stp/>
        <stp>EM_S_INFO_INDUSTRY_EM2016</stp>
        <stp>2</stp>
        <stp>300308.SZ</stp>
        <stp>1</stp>
        <tr r="G1708" s="3"/>
      </tp>
      <tp t="s">
        <v>金融</v>
        <stp/>
        <stp>EM_S_INFO_INDUSTRY_EM2016</stp>
        <stp>2</stp>
        <stp>002839.SZ</stp>
        <stp>1</stp>
        <tr r="G1284" s="3"/>
      </tp>
      <tp t="s">
        <v>金融</v>
        <stp/>
        <stp>EM_S_INFO_INDUSTRY_EM2016</stp>
        <stp>2</stp>
        <stp>002939.SZ</stp>
        <stp>1</stp>
        <tr r="G1376" s="3"/>
      </tp>
      <tp t="s">
        <v>信息技术</v>
        <stp/>
        <stp>EM_S_INFO_INDUSTRY_EM2016</stp>
        <stp>2</stp>
        <stp>002439.SZ</stp>
        <stp>1</stp>
        <tr r="G898" s="3"/>
      </tp>
      <tp t="s">
        <v>基础化工</v>
        <stp/>
        <stp>EM_S_INFO_INDUSTRY_EM2016</stp>
        <stp>2</stp>
        <stp>002539.SZ</stp>
        <stp>1</stp>
        <tr r="G996" s="3"/>
      </tp>
      <tp t="s">
        <v>机械设备</v>
        <stp/>
        <stp>EM_S_INFO_INDUSTRY_EM2016</stp>
        <stp>2</stp>
        <stp>002639.SZ</stp>
        <stp>1</stp>
        <tr r="G1096" s="3"/>
      </tp>
      <tp t="s">
        <v>文化传媒</v>
        <stp/>
        <stp>EM_S_INFO_INDUSTRY_EM2016</stp>
        <stp>2</stp>
        <stp>002739.SZ</stp>
        <stp>1</stp>
        <tr r="G1192" s="3"/>
      </tp>
      <tp t="s">
        <v>公用事业</v>
        <stp/>
        <stp>EM_S_INFO_INDUSTRY_EM2016</stp>
        <stp>2</stp>
        <stp>002039.SZ</stp>
        <stp>1</stp>
        <tr r="G500" s="3"/>
      </tp>
      <tp t="s">
        <v>电子设备</v>
        <stp/>
        <stp>EM_S_INFO_INDUSTRY_EM2016</stp>
        <stp>2</stp>
        <stp>002139.SZ</stp>
        <stp>1</stp>
        <tr r="G599" s="3"/>
      </tp>
      <tp t="s">
        <v>交运设备</v>
        <stp/>
        <stp>EM_S_INFO_INDUSTRY_EM2016</stp>
        <stp>2</stp>
        <stp>002239.SZ</stp>
        <stp>1</stp>
        <tr r="G699" s="3"/>
      </tp>
      <tp t="s">
        <v>电气设备</v>
        <stp/>
        <stp>EM_S_INFO_INDUSTRY_EM2016</stp>
        <stp>2</stp>
        <stp>002339.SZ</stp>
        <stp>1</stp>
        <tr r="G798" s="3"/>
      </tp>
      <tp t="s">
        <v>信息技术</v>
        <stp/>
        <stp>EM_S_INFO_INDUSTRY_EM2016</stp>
        <stp>2</stp>
        <stp>000839.SZ</stp>
        <stp>1</stp>
        <tr r="G348" s="3"/>
      </tp>
      <tp t="s">
        <v>公用事业</v>
        <stp/>
        <stp>EM_S_INFO_INDUSTRY_EM2016</stp>
        <stp>2</stp>
        <stp>000939.SZ</stp>
        <stp>1</stp>
        <tr r="G415" s="3"/>
      </tp>
      <tp t="s">
        <v>基础化工</v>
        <stp/>
        <stp>EM_S_INFO_INDUSTRY_EM2016</stp>
        <stp>2</stp>
        <stp>300409.SZ</stp>
        <stp>1</stp>
        <tr r="G1807" s="3"/>
      </tp>
      <tp t="s">
        <v>公用事业</v>
        <stp/>
        <stp>EM_S_INFO_INDUSTRY_EM2016</stp>
        <stp>2</stp>
        <stp>000539.SZ</stp>
        <stp>1</stp>
        <tr r="G132" s="3"/>
      </tp>
      <tp t="s">
        <v>机械设备</v>
        <stp/>
        <stp>EM_S_INFO_INDUSTRY_EM2016</stp>
        <stp>2</stp>
        <stp>300509.SZ</stp>
        <stp>1</stp>
        <tr r="G1907" s="3"/>
      </tp>
      <tp t="s">
        <v>农林牧渔</v>
        <stp/>
        <stp>EM_S_INFO_INDUSTRY_EM2016</stp>
        <stp>2</stp>
        <stp>000639.SZ</stp>
        <stp>1</stp>
        <tr r="G211" s="3"/>
      </tp>
      <tp t="s">
        <v>信息技术</v>
        <stp/>
        <stp>EM_S_INFO_INDUSTRY_EM2016</stp>
        <stp>2</stp>
        <stp>300609.SZ</stp>
        <stp>1</stp>
        <tr r="G2004" s="3"/>
      </tp>
      <tp t="s">
        <v>医药生物</v>
        <stp/>
        <stp>EM_S_INFO_INDUSTRY_EM2016</stp>
        <stp>2</stp>
        <stp>000739.SZ</stp>
        <stp>1</stp>
        <tr r="G282" s="3"/>
      </tp>
      <tp t="s">
        <v>电子设备</v>
        <stp/>
        <stp>EM_S_INFO_INDUSTRY_EM2016</stp>
        <stp>2</stp>
        <stp>300709.SZ</stp>
        <stp>1</stp>
        <tr r="G2101" s="3"/>
      </tp>
      <tp t="s">
        <v>机械设备</v>
        <stp/>
        <stp>EM_S_INFO_INDUSTRY_EM2016</stp>
        <stp>2</stp>
        <stp>000039.SZ</stp>
        <stp>1</stp>
        <tr r="G34" s="3"/>
      </tp>
      <tp t="s">
        <v>医药生物</v>
        <stp/>
        <stp>EM_S_INFO_INDUSTRY_EM2016</stp>
        <stp>2</stp>
        <stp>300009.SZ</stp>
        <stp>1</stp>
        <tr r="G1411" s="3"/>
      </tp>
      <tp t="s">
        <v>医药生物</v>
        <stp/>
        <stp>EM_S_INFO_INDUSTRY_EM2016</stp>
        <stp>2</stp>
        <stp>300109.SZ</stp>
        <stp>1</stp>
        <tr r="G1510" s="3"/>
      </tp>
      <tp t="s">
        <v>信息技术</v>
        <stp/>
        <stp>EM_S_INFO_INDUSTRY_EM2016</stp>
        <stp>2</stp>
        <stp>300209.SZ</stp>
        <stp>1</stp>
        <tr r="G1609" s="3"/>
      </tp>
      <tp t="s">
        <v>金融</v>
        <stp/>
        <stp>EM_S_INFO_INDUSTRY_EM2016</stp>
        <stp>2</stp>
        <stp>300309.SZ</stp>
        <stp>1</stp>
        <tr r="G1709" s="3"/>
      </tp>
      <tp t="s">
        <v>轻工制造</v>
        <stp/>
        <stp>EM_S_INFO_INDUSTRY_EM2016</stp>
        <stp>2</stp>
        <stp>002836.SZ</stp>
        <stp>1</stp>
        <tr r="G1281" s="3"/>
      </tp>
      <tp t="s">
        <v>金融</v>
        <stp/>
        <stp>EM_S_INFO_INDUSTRY_EM2016</stp>
        <stp>2</stp>
        <stp>002936.SZ</stp>
        <stp>1</stp>
        <tr r="G1373" s="3"/>
      </tp>
      <tp t="s">
        <v>电子设备</v>
        <stp/>
        <stp>EM_S_INFO_INDUSTRY_EM2016</stp>
        <stp>2</stp>
        <stp>002436.SZ</stp>
        <stp>1</stp>
        <tr r="G895" s="3"/>
      </tp>
      <tp t="s">
        <v>交运设备</v>
        <stp/>
        <stp>EM_S_INFO_INDUSTRY_EM2016</stp>
        <stp>2</stp>
        <stp>002536.SZ</stp>
        <stp>1</stp>
        <tr r="G993" s="3"/>
      </tp>
      <tp t="s">
        <v>电子设备</v>
        <stp/>
        <stp>EM_S_INFO_INDUSTRY_EM2016</stp>
        <stp>2</stp>
        <stp>002636.SZ</stp>
        <stp>1</stp>
        <tr r="G1093" s="3"/>
      </tp>
      <tp t="s">
        <v>金融</v>
        <stp/>
        <stp>EM_S_INFO_INDUSTRY_EM2016</stp>
        <stp>2</stp>
        <stp>002736.SZ</stp>
        <stp>1</stp>
        <tr r="G1189" s="3"/>
      </tp>
      <tp t="s">
        <v>电子设备</v>
        <stp/>
        <stp>EM_S_INFO_INDUSTRY_EM2016</stp>
        <stp>2</stp>
        <stp>002036.SZ</stp>
        <stp>1</stp>
        <tr r="G497" s="3"/>
      </tp>
      <tp t="s">
        <v>基础化工</v>
        <stp/>
        <stp>EM_S_INFO_INDUSTRY_EM2016</stp>
        <stp>2</stp>
        <stp>002136.SZ</stp>
        <stp>1</stp>
        <tr r="G596" s="3"/>
      </tp>
      <tp t="s">
        <v>信息技术</v>
        <stp/>
        <stp>EM_S_INFO_INDUSTRY_EM2016</stp>
        <stp>2</stp>
        <stp>002236.SZ</stp>
        <stp>1</stp>
        <tr r="G696" s="3"/>
      </tp>
      <tp t="s">
        <v>商贸零售</v>
        <stp/>
        <stp>EM_S_INFO_INDUSTRY_EM2016</stp>
        <stp>2</stp>
        <stp>002336.SZ</stp>
        <stp>1</stp>
        <tr r="G795" s="3"/>
      </tp>
      <tp t="s">
        <v>信息技术</v>
        <stp/>
        <stp>EM_S_INFO_INDUSTRY_EM2016</stp>
        <stp>2</stp>
        <stp>000836.SZ</stp>
        <stp>1</stp>
        <tr r="G345" s="3"/>
      </tp>
      <tp t="s">
        <v>基础化工</v>
        <stp/>
        <stp>EM_S_INFO_INDUSTRY_EM2016</stp>
        <stp>2</stp>
        <stp>300806.SZ</stp>
        <stp>1</stp>
        <tr r="G2188" s="3"/>
      </tp>
      <tp t="s">
        <v>基础化工</v>
        <stp/>
        <stp>EM_S_INFO_INDUSTRY_EM2016</stp>
        <stp>2</stp>
        <stp>000936.SZ</stp>
        <stp>1</stp>
        <tr r="G412" s="3"/>
      </tp>
      <tp t="s">
        <v>医药生物</v>
        <stp/>
        <stp>EM_S_INFO_INDUSTRY_EM2016</stp>
        <stp>2</stp>
        <stp>300406.SZ</stp>
        <stp>1</stp>
        <tr r="G1804" s="3"/>
      </tp>
      <tp t="s">
        <v>电子设备</v>
        <stp/>
        <stp>EM_S_INFO_INDUSTRY_EM2016</stp>
        <stp>2</stp>
        <stp>000536.SZ</stp>
        <stp>1</stp>
        <tr r="G129" s="3"/>
      </tp>
      <tp t="s">
        <v>建筑</v>
        <stp/>
        <stp>EM_S_INFO_INDUSTRY_EM2016</stp>
        <stp>2</stp>
        <stp>300506.SZ</stp>
        <stp>1</stp>
        <tr r="G1904" s="3"/>
      </tp>
      <tp t="s">
        <v>电子设备</v>
        <stp/>
        <stp>EM_S_INFO_INDUSTRY_EM2016</stp>
        <stp>2</stp>
        <stp>000636.SZ</stp>
        <stp>1</stp>
        <tr r="G208" s="3"/>
      </tp>
      <tp t="s">
        <v>机械设备</v>
        <stp/>
        <stp>EM_S_INFO_INDUSTRY_EM2016</stp>
        <stp>2</stp>
        <stp>300606.SZ</stp>
        <stp>1</stp>
        <tr r="G2001" s="3"/>
      </tp>
      <tp t="s">
        <v>房地产</v>
        <stp/>
        <stp>EM_S_INFO_INDUSTRY_EM2016</stp>
        <stp>2</stp>
        <stp>000736.SZ</stp>
        <stp>1</stp>
        <tr r="G279" s="3"/>
      </tp>
      <tp t="s">
        <v>电子设备</v>
        <stp/>
        <stp>EM_S_INFO_INDUSTRY_EM2016</stp>
        <stp>2</stp>
        <stp>300706.SZ</stp>
        <stp>1</stp>
        <tr r="G2098" s="3"/>
      </tp>
      <tp t="s">
        <v>房地产</v>
        <stp/>
        <stp>EM_S_INFO_INDUSTRY_EM2016</stp>
        <stp>2</stp>
        <stp>000036.SZ</stp>
        <stp>1</stp>
        <tr r="G31" s="3"/>
      </tp>
      <tp t="s">
        <v>医药生物</v>
        <stp/>
        <stp>EM_S_INFO_INDUSTRY_EM2016</stp>
        <stp>2</stp>
        <stp>300006.SZ</stp>
        <stp>1</stp>
        <tr r="G1408" s="3"/>
      </tp>
      <tp t="s">
        <v>食品饮料</v>
        <stp/>
        <stp>EM_S_INFO_INDUSTRY_EM2016</stp>
        <stp>2</stp>
        <stp>300106.SZ</stp>
        <stp>1</stp>
        <tr r="G1507" s="3"/>
      </tp>
      <tp t="s">
        <v>医药生物</v>
        <stp/>
        <stp>EM_S_INFO_INDUSTRY_EM2016</stp>
        <stp>2</stp>
        <stp>300206.SZ</stp>
        <stp>1</stp>
        <tr r="G1606" s="3"/>
      </tp>
      <tp t="s">
        <v>机械设备</v>
        <stp/>
        <stp>EM_S_INFO_INDUSTRY_EM2016</stp>
        <stp>2</stp>
        <stp>300306.SZ</stp>
        <stp>1</stp>
        <tr r="G1706" s="3"/>
      </tp>
      <tp t="s">
        <v>机械设备</v>
        <stp/>
        <stp>EM_S_INFO_INDUSTRY_EM2016</stp>
        <stp>2</stp>
        <stp>002837.SZ</stp>
        <stp>1</stp>
        <tr r="G1282" s="3"/>
      </tp>
      <tp t="s">
        <v>电子设备</v>
        <stp/>
        <stp>EM_S_INFO_INDUSTRY_EM2016</stp>
        <stp>2</stp>
        <stp>002937.SZ</stp>
        <stp>1</stp>
        <tr r="G1374" s="3"/>
      </tp>
      <tp t="s">
        <v>医药生物</v>
        <stp/>
        <stp>EM_S_INFO_INDUSTRY_EM2016</stp>
        <stp>2</stp>
        <stp>002437.SZ</stp>
        <stp>1</stp>
        <tr r="G896" s="3"/>
      </tp>
      <tp t="s">
        <v>交运设备</v>
        <stp/>
        <stp>EM_S_INFO_INDUSTRY_EM2016</stp>
        <stp>2</stp>
        <stp>002537.SZ</stp>
        <stp>1</stp>
        <tr r="G994" s="3"/>
      </tp>
      <tp t="s">
        <v>基础化工</v>
        <stp/>
        <stp>EM_S_INFO_INDUSTRY_EM2016</stp>
        <stp>2</stp>
        <stp>002637.SZ</stp>
        <stp>1</stp>
        <tr r="G1094" s="3"/>
      </tp>
      <tp t="s">
        <v>医药生物</v>
        <stp/>
        <stp>EM_S_INFO_INDUSTRY_EM2016</stp>
        <stp>2</stp>
        <stp>002737.SZ</stp>
        <stp>1</stp>
        <tr r="G1190" s="3"/>
      </tp>
      <tp t="s">
        <v>基础化工</v>
        <stp/>
        <stp>EM_S_INFO_INDUSTRY_EM2016</stp>
        <stp>2</stp>
        <stp>002037.SZ</stp>
        <stp>1</stp>
        <tr r="G498" s="3"/>
      </tp>
      <tp t="s">
        <v>文化传媒</v>
        <stp/>
        <stp>EM_S_INFO_INDUSTRY_EM2016</stp>
        <stp>2</stp>
        <stp>002137.SZ</stp>
        <stp>1</stp>
        <tr r="G597" s="3"/>
      </tp>
      <tp t="s">
        <v>有色金属</v>
        <stp/>
        <stp>EM_S_INFO_INDUSTRY_EM2016</stp>
        <stp>2</stp>
        <stp>002237.SZ</stp>
        <stp>1</stp>
        <tr r="G697" s="3"/>
      </tp>
      <tp t="s">
        <v>机械设备</v>
        <stp/>
        <stp>EM_S_INFO_INDUSTRY_EM2016</stp>
        <stp>2</stp>
        <stp>002337.SZ</stp>
        <stp>1</stp>
        <tr r="G796" s="3"/>
      </tp>
      <tp t="s">
        <v>机械设备</v>
        <stp/>
        <stp>EM_S_INFO_INDUSTRY_EM2016</stp>
        <stp>2</stp>
        <stp>000837.SZ</stp>
        <stp>1</stp>
        <tr r="G346" s="3"/>
      </tp>
      <tp t="s">
        <v>化石能源</v>
        <stp/>
        <stp>EM_S_INFO_INDUSTRY_EM2016</stp>
        <stp>2</stp>
        <stp>000937.SZ</stp>
        <stp>1</stp>
        <tr r="G413" s="3"/>
      </tp>
      <tp t="s">
        <v>电气设备</v>
        <stp/>
        <stp>EM_S_INFO_INDUSTRY_EM2016</stp>
        <stp>2</stp>
        <stp>300407.SZ</stp>
        <stp>1</stp>
        <tr r="G1805" s="3"/>
      </tp>
      <tp t="s">
        <v>房地产</v>
        <stp/>
        <stp>EM_S_INFO_INDUSTRY_EM2016</stp>
        <stp>2</stp>
        <stp>000537.SZ</stp>
        <stp>1</stp>
        <tr r="G130" s="3"/>
      </tp>
      <tp t="s">
        <v>交运设备</v>
        <stp/>
        <stp>EM_S_INFO_INDUSTRY_EM2016</stp>
        <stp>2</stp>
        <stp>300507.SZ</stp>
        <stp>1</stp>
        <tr r="G1905" s="3"/>
      </tp>
      <tp t="s">
        <v>化石能源</v>
        <stp/>
        <stp>EM_S_INFO_INDUSTRY_EM2016</stp>
        <stp>2</stp>
        <stp>000637.SZ</stp>
        <stp>1</stp>
        <tr r="G209" s="3"/>
      </tp>
      <tp t="s">
        <v>机械设备</v>
        <stp/>
        <stp>EM_S_INFO_INDUSTRY_EM2016</stp>
        <stp>2</stp>
        <stp>300607.SZ</stp>
        <stp>1</stp>
        <tr r="G2002" s="3"/>
      </tp>
      <tp t="s">
        <v>基础化工</v>
        <stp/>
        <stp>EM_S_INFO_INDUSTRY_EM2016</stp>
        <stp>2</stp>
        <stp>000737.SZ</stp>
        <stp>1</stp>
        <tr r="G280" s="3"/>
      </tp>
      <tp t="s">
        <v>交运设备</v>
        <stp/>
        <stp>EM_S_INFO_INDUSTRY_EM2016</stp>
        <stp>2</stp>
        <stp>300707.SZ</stp>
        <stp>1</stp>
        <tr r="G2099" s="3"/>
      </tp>
      <tp t="s">
        <v>公用事业</v>
        <stp/>
        <stp>EM_S_INFO_INDUSTRY_EM2016</stp>
        <stp>2</stp>
        <stp>000037.SZ</stp>
        <stp>1</stp>
        <tr r="G32" s="3"/>
      </tp>
      <tp t="s">
        <v>机械设备</v>
        <stp/>
        <stp>EM_S_INFO_INDUSTRY_EM2016</stp>
        <stp>2</stp>
        <stp>300007.SZ</stp>
        <stp>1</stp>
        <tr r="G1409" s="3"/>
      </tp>
      <tp t="s">
        <v>基础化工</v>
        <stp/>
        <stp>EM_S_INFO_INDUSTRY_EM2016</stp>
        <stp>2</stp>
        <stp>300107.SZ</stp>
        <stp>1</stp>
        <tr r="G1508" s="3"/>
      </tp>
      <tp t="s">
        <v>电子设备</v>
        <stp/>
        <stp>EM_S_INFO_INDUSTRY_EM2016</stp>
        <stp>2</stp>
        <stp>300207.SZ</stp>
        <stp>1</stp>
        <tr r="G1607" s="3"/>
      </tp>
      <tp t="s">
        <v>机械设备</v>
        <stp/>
        <stp>EM_S_INFO_INDUSTRY_EM2016</stp>
        <stp>2</stp>
        <stp>300307.SZ</stp>
        <stp>1</stp>
        <tr r="G1707" s="3"/>
      </tp>
      <tp t="s">
        <v>交运设备</v>
        <stp/>
        <stp>EM_S_INFO_INDUSTRY_EM2016</stp>
        <stp>2</stp>
        <stp>002434.SZ</stp>
        <stp>1</stp>
        <tr r="G893" s="3"/>
      </tp>
      <tp t="s">
        <v>电气设备</v>
        <stp/>
        <stp>EM_S_INFO_INDUSTRY_EM2016</stp>
        <stp>2</stp>
        <stp>002534.SZ</stp>
        <stp>1</stp>
        <tr r="G991" s="3"/>
      </tp>
      <tp t="s">
        <v>纺织服装</v>
        <stp/>
        <stp>EM_S_INFO_INDUSTRY_EM2016</stp>
        <stp>2</stp>
        <stp>002634.SZ</stp>
        <stp>1</stp>
        <tr r="G1091" s="3"/>
      </tp>
      <tp t="s">
        <v>基础化工</v>
        <stp/>
        <stp>EM_S_INFO_INDUSTRY_EM2016</stp>
        <stp>2</stp>
        <stp>002734.SZ</stp>
        <stp>1</stp>
        <tr r="G1187" s="3"/>
      </tp>
      <tp t="s">
        <v>公用事业</v>
        <stp/>
        <stp>EM_S_INFO_INDUSTRY_EM2016</stp>
        <stp>2</stp>
        <stp>002034.SZ</stp>
        <stp>1</stp>
        <tr r="G495" s="3"/>
      </tp>
      <tp t="s">
        <v>电子设备</v>
        <stp/>
        <stp>EM_S_INFO_INDUSTRY_EM2016</stp>
        <stp>2</stp>
        <stp>002134.SZ</stp>
        <stp>1</stp>
        <tr r="G594" s="3"/>
      </tp>
      <tp t="s">
        <v>农林牧渔</v>
        <stp/>
        <stp>EM_S_INFO_INDUSTRY_EM2016</stp>
        <stp>2</stp>
        <stp>002234.SZ</stp>
        <stp>1</stp>
        <tr r="G694" s="3"/>
      </tp>
      <tp t="s">
        <v>电气设备</v>
        <stp/>
        <stp>EM_S_INFO_INDUSTRY_EM2016</stp>
        <stp>2</stp>
        <stp>002334.SZ</stp>
        <stp>1</stp>
        <tr r="G793" s="3"/>
      </tp>
      <tp t="s">
        <v>医药生物</v>
        <stp/>
        <stp>EM_S_INFO_INDUSTRY_EM2016</stp>
        <stp>2</stp>
        <stp>300404.SZ</stp>
        <stp>1</stp>
        <tr r="G1802" s="3"/>
      </tp>
      <tp t="s">
        <v>房地产</v>
        <stp/>
        <stp>EM_S_INFO_INDUSTRY_EM2016</stp>
        <stp>2</stp>
        <stp>000534.SZ</stp>
        <stp>1</stp>
        <tr r="G128" s="3"/>
      </tp>
      <tp t="s">
        <v>信息技术</v>
        <stp/>
        <stp>EM_S_INFO_INDUSTRY_EM2016</stp>
        <stp>2</stp>
        <stp>300504.SZ</stp>
        <stp>1</stp>
        <tr r="G1902" s="3"/>
      </tp>
      <tp t="s">
        <v>机械设备</v>
        <stp/>
        <stp>EM_S_INFO_INDUSTRY_EM2016</stp>
        <stp>2</stp>
        <stp>300604.SZ</stp>
        <stp>1</stp>
        <tr r="G1999" s="3"/>
      </tp>
      <tp t="s">
        <v>信息技术</v>
        <stp/>
        <stp>EM_S_INFO_INDUSTRY_EM2016</stp>
        <stp>2</stp>
        <stp>000034.SZ</stp>
        <stp>1</stp>
        <tr r="G29" s="3"/>
      </tp>
      <tp t="s">
        <v>机械设备</v>
        <stp/>
        <stp>EM_S_INFO_INDUSTRY_EM2016</stp>
        <stp>2</stp>
        <stp>300004.SZ</stp>
        <stp>1</stp>
        <tr r="G1406" s="3"/>
      </tp>
      <tp t="s">
        <v>互联网</v>
        <stp/>
        <stp>EM_S_INFO_INDUSTRY_EM2016</stp>
        <stp>2</stp>
        <stp>300104.SZ</stp>
        <stp>1</stp>
        <tr r="G1505" s="3"/>
      </tp>
      <tp t="s">
        <v>医药生物</v>
        <stp/>
        <stp>EM_S_INFO_INDUSTRY_EM2016</stp>
        <stp>2</stp>
        <stp>300204.SZ</stp>
        <stp>1</stp>
        <tr r="G1604" s="3"/>
      </tp>
      <tp t="s">
        <v>交运设备</v>
        <stp/>
        <stp>EM_S_INFO_INDUSTRY_EM2016</stp>
        <stp>2</stp>
        <stp>300304.SZ</stp>
        <stp>1</stp>
        <tr r="G1704" s="3"/>
      </tp>
      <tp t="s">
        <v>信息技术</v>
        <stp/>
        <stp>EM_S_INFO_INDUSTRY_EM2016</stp>
        <stp>2</stp>
        <stp>002835.SZ</stp>
        <stp>1</stp>
        <tr r="G1280" s="3"/>
      </tp>
      <tp t="s">
        <v>国防与装备</v>
        <stp/>
        <stp>EM_S_INFO_INDUSTRY_EM2016</stp>
        <stp>2</stp>
        <stp>002935.SZ</stp>
        <stp>1</stp>
        <tr r="G1372" s="3"/>
      </tp>
      <tp t="s">
        <v>医药生物</v>
        <stp/>
        <stp>EM_S_INFO_INDUSTRY_EM2016</stp>
        <stp>2</stp>
        <stp>002435.SZ</stp>
        <stp>1</stp>
        <tr r="G894" s="3"/>
      </tp>
      <tp t="s">
        <v>机械设备</v>
        <stp/>
        <stp>EM_S_INFO_INDUSTRY_EM2016</stp>
        <stp>2</stp>
        <stp>002535.SZ</stp>
        <stp>1</stp>
        <tr r="G992" s="3"/>
      </tp>
      <tp t="s">
        <v>电子设备</v>
        <stp/>
        <stp>EM_S_INFO_INDUSTRY_EM2016</stp>
        <stp>2</stp>
        <stp>002635.SZ</stp>
        <stp>1</stp>
        <tr r="G1092" s="3"/>
      </tp>
      <tp t="s">
        <v>轻工制造</v>
        <stp/>
        <stp>EM_S_INFO_INDUSTRY_EM2016</stp>
        <stp>2</stp>
        <stp>002735.SZ</stp>
        <stp>1</stp>
        <tr r="G1188" s="3"/>
      </tp>
      <tp t="s">
        <v>家电</v>
        <stp/>
        <stp>EM_S_INFO_INDUSTRY_EM2016</stp>
        <stp>2</stp>
        <stp>002035.SZ</stp>
        <stp>1</stp>
        <tr r="G496" s="3"/>
      </tp>
      <tp t="s">
        <v>建筑</v>
        <stp/>
        <stp>EM_S_INFO_INDUSTRY_EM2016</stp>
        <stp>2</stp>
        <stp>002135.SZ</stp>
        <stp>1</stp>
        <tr r="G595" s="3"/>
      </tp>
      <tp t="s">
        <v>互联网</v>
        <stp/>
        <stp>EM_S_INFO_INDUSTRY_EM2016</stp>
        <stp>2</stp>
        <stp>002235.SZ</stp>
        <stp>1</stp>
        <tr r="G695" s="3"/>
      </tp>
      <tp t="s">
        <v>电气设备</v>
        <stp/>
        <stp>EM_S_INFO_INDUSTRY_EM2016</stp>
        <stp>2</stp>
        <stp>002335.SZ</stp>
        <stp>1</stp>
        <tr r="G794" s="3"/>
      </tp>
      <tp t="s">
        <v>互联网</v>
        <stp/>
        <stp>EM_S_INFO_INDUSTRY_EM2016</stp>
        <stp>2</stp>
        <stp>000835.SZ</stp>
        <stp>1</stp>
        <tr r="G344" s="3"/>
      </tp>
      <tp t="s">
        <v>文化传媒</v>
        <stp/>
        <stp>EM_S_INFO_INDUSTRY_EM2016</stp>
        <stp>2</stp>
        <stp>300805.SZ</stp>
        <stp>1</stp>
        <tr r="G2187" s="3"/>
      </tp>
      <tp t="s">
        <v>建材</v>
        <stp/>
        <stp>EM_S_INFO_INDUSTRY_EM2016</stp>
        <stp>2</stp>
        <stp>000935.SZ</stp>
        <stp>1</stp>
        <tr r="G411" s="3"/>
      </tp>
      <tp t="s">
        <v>基础化工</v>
        <stp/>
        <stp>EM_S_INFO_INDUSTRY_EM2016</stp>
        <stp>2</stp>
        <stp>300405.SZ</stp>
        <stp>1</stp>
        <tr r="G1803" s="3"/>
      </tp>
      <tp t="s">
        <v>基础化工</v>
        <stp/>
        <stp>EM_S_INFO_INDUSTRY_EM2016</stp>
        <stp>2</stp>
        <stp>300505.SZ</stp>
        <stp>1</stp>
        <tr r="G1903" s="3"/>
      </tp>
      <tp t="s">
        <v>基础化工</v>
        <stp/>
        <stp>EM_S_INFO_INDUSTRY_EM2016</stp>
        <stp>2</stp>
        <stp>000635.SZ</stp>
        <stp>1</stp>
        <tr r="G207" s="3"/>
      </tp>
      <tp t="s">
        <v>信息技术</v>
        <stp/>
        <stp>EM_S_INFO_INDUSTRY_EM2016</stp>
        <stp>2</stp>
        <stp>300605.SZ</stp>
        <stp>1</stp>
        <tr r="G2000" s="3"/>
      </tp>
      <tp t="s">
        <v>农林牧渔</v>
        <stp/>
        <stp>EM_S_INFO_INDUSTRY_EM2016</stp>
        <stp>2</stp>
        <stp>000735.SZ</stp>
        <stp>1</stp>
        <tr r="G278" s="3"/>
      </tp>
      <tp t="s">
        <v>医药生物</v>
        <stp/>
        <stp>EM_S_INFO_INDUSTRY_EM2016</stp>
        <stp>2</stp>
        <stp>300705.SZ</stp>
        <stp>1</stp>
        <tr r="G2097" s="3"/>
      </tp>
      <tp t="s">
        <v>公用事业</v>
        <stp/>
        <stp>EM_S_INFO_INDUSTRY_EM2016</stp>
        <stp>2</stp>
        <stp>000035.SZ</stp>
        <stp>1</stp>
        <tr r="G30" s="3"/>
      </tp>
      <tp t="s">
        <v>纺织服装</v>
        <stp/>
        <stp>EM_S_INFO_INDUSTRY_EM2016</stp>
        <stp>2</stp>
        <stp>300005.SZ</stp>
        <stp>1</stp>
        <tr r="G1407" s="3"/>
      </tp>
      <tp t="s">
        <v>机械设备</v>
        <stp/>
        <stp>EM_S_INFO_INDUSTRY_EM2016</stp>
        <stp>2</stp>
        <stp>300105.SZ</stp>
        <stp>1</stp>
        <tr r="G1506" s="3"/>
      </tp>
      <tp t="s">
        <v>信息技术</v>
        <stp/>
        <stp>EM_S_INFO_INDUSTRY_EM2016</stp>
        <stp>2</stp>
        <stp>300205.SZ</stp>
        <stp>1</stp>
        <tr r="G1605" s="3"/>
      </tp>
      <tp t="s">
        <v>基础化工</v>
        <stp/>
        <stp>EM_S_INFO_INDUSTRY_EM2016</stp>
        <stp>2</stp>
        <stp>300305.SZ</stp>
        <stp>1</stp>
        <tr r="G1705" s="3"/>
      </tp>
      <tp t="s">
        <v>纺织服装</v>
        <stp/>
        <stp>EM_S_INFO_INDUSTRY_EM2016</stp>
        <stp>2</stp>
        <stp>002832.SZ</stp>
        <stp>1</stp>
        <tr r="G1278" s="3"/>
      </tp>
      <tp t="s">
        <v>医药生物</v>
        <stp/>
        <stp>EM_S_INFO_INDUSTRY_EM2016</stp>
        <stp>2</stp>
        <stp>002932.SZ</stp>
        <stp>1</stp>
        <tr r="G1370" s="3"/>
      </tp>
      <tp t="s">
        <v>医药生物</v>
        <stp/>
        <stp>EM_S_INFO_INDUSTRY_EM2016</stp>
        <stp>2</stp>
        <stp>002432.SZ</stp>
        <stp>1</stp>
        <tr r="G891" s="3"/>
      </tp>
      <tp t="s">
        <v>机械设备</v>
        <stp/>
        <stp>EM_S_INFO_INDUSTRY_EM2016</stp>
        <stp>2</stp>
        <stp>002532.SZ</stp>
        <stp>1</stp>
        <tr r="G989" s="3"/>
      </tp>
      <tp t="s">
        <v>基础化工</v>
        <stp/>
        <stp>EM_S_INFO_INDUSTRY_EM2016</stp>
        <stp>2</stp>
        <stp>002632.SZ</stp>
        <stp>1</stp>
        <tr r="G1089" s="3"/>
      </tp>
      <tp t="s">
        <v>食品饮料</v>
        <stp/>
        <stp>EM_S_INFO_INDUSTRY_EM2016</stp>
        <stp>2</stp>
        <stp>002732.SZ</stp>
        <stp>1</stp>
        <tr r="G1185" s="3"/>
      </tp>
      <tp t="s">
        <v>家电</v>
        <stp/>
        <stp>EM_S_INFO_INDUSTRY_EM2016</stp>
        <stp>2</stp>
        <stp>002032.SZ</stp>
        <stp>1</stp>
        <tr r="G493" s="3"/>
      </tp>
      <tp t="s">
        <v>机械设备</v>
        <stp/>
        <stp>EM_S_INFO_INDUSTRY_EM2016</stp>
        <stp>2</stp>
        <stp>002132.SZ</stp>
        <stp>1</stp>
        <tr r="G592" s="3"/>
      </tp>
      <tp t="s">
        <v>信息技术</v>
        <stp/>
        <stp>EM_S_INFO_INDUSTRY_EM2016</stp>
        <stp>2</stp>
        <stp>002232.SZ</stp>
        <stp>1</stp>
        <tr r="G692" s="3"/>
      </tp>
      <tp t="s">
        <v>医药生物</v>
        <stp/>
        <stp>EM_S_INFO_INDUSTRY_EM2016</stp>
        <stp>2</stp>
        <stp>002332.SZ</stp>
        <stp>1</stp>
        <tr r="G791" s="3"/>
      </tp>
      <tp t="s">
        <v>电子设备</v>
        <stp/>
        <stp>EM_S_INFO_INDUSTRY_EM2016</stp>
        <stp>2</stp>
        <stp>300802.SZ</stp>
        <stp>1</stp>
        <tr r="G2185" s="3"/>
      </tp>
      <tp t="s">
        <v>钢铁</v>
        <stp/>
        <stp>EM_S_INFO_INDUSTRY_EM2016</stp>
        <stp>2</stp>
        <stp>000932.SZ</stp>
        <stp>1</stp>
        <tr r="G409" s="3"/>
      </tp>
      <tp t="s">
        <v>机械设备</v>
        <stp/>
        <stp>EM_S_INFO_INDUSTRY_EM2016</stp>
        <stp>2</stp>
        <stp>300402.SZ</stp>
        <stp>1</stp>
        <tr r="G1800" s="3"/>
      </tp>
      <tp t="s">
        <v>金融</v>
        <stp/>
        <stp>EM_S_INFO_INDUSTRY_EM2016</stp>
        <stp>2</stp>
        <stp>000532.SZ</stp>
        <stp>1</stp>
        <tr r="G126" s="3"/>
      </tp>
      <tp t="s">
        <v>信息技术</v>
        <stp/>
        <stp>EM_S_INFO_INDUSTRY_EM2016</stp>
        <stp>2</stp>
        <stp>300502.SZ</stp>
        <stp>1</stp>
        <tr r="G1900" s="3"/>
      </tp>
      <tp t="s">
        <v>房地产</v>
        <stp/>
        <stp>EM_S_INFO_INDUSTRY_EM2016</stp>
        <stp>2</stp>
        <stp>000632.SZ</stp>
        <stp>1</stp>
        <tr r="G205" s="3"/>
      </tp>
      <tp t="s">
        <v>电子设备</v>
        <stp/>
        <stp>EM_S_INFO_INDUSTRY_EM2016</stp>
        <stp>2</stp>
        <stp>300602.SZ</stp>
        <stp>1</stp>
        <tr r="G1997" s="3"/>
      </tp>
      <tp t="s">
        <v>房地产</v>
        <stp/>
        <stp>EM_S_INFO_INDUSTRY_EM2016</stp>
        <stp>2</stp>
        <stp>000732.SZ</stp>
        <stp>1</stp>
        <tr r="G276" s="3"/>
      </tp>
      <tp t="s">
        <v>医药生物</v>
        <stp/>
        <stp>EM_S_INFO_INDUSTRY_EM2016</stp>
        <stp>2</stp>
        <stp>300702.SZ</stp>
        <stp>1</stp>
        <tr r="G2095" s="3"/>
      </tp>
      <tp t="s">
        <v>商贸零售</v>
        <stp/>
        <stp>EM_S_INFO_INDUSTRY_EM2016</stp>
        <stp>2</stp>
        <stp>000032.SZ</stp>
        <stp>1</stp>
        <tr r="G28" s="3"/>
      </tp>
      <tp t="s">
        <v>信息技术</v>
        <stp/>
        <stp>EM_S_INFO_INDUSTRY_EM2016</stp>
        <stp>2</stp>
        <stp>300002.SZ</stp>
        <stp>1</stp>
        <tr r="G1404" s="3"/>
      </tp>
      <tp t="s">
        <v>电子设备</v>
        <stp/>
        <stp>EM_S_INFO_INDUSTRY_EM2016</stp>
        <stp>2</stp>
        <stp>300102.SZ</stp>
        <stp>1</stp>
        <tr r="G1503" s="3"/>
      </tp>
      <tp t="s">
        <v>信息技术</v>
        <stp/>
        <stp>EM_S_INFO_INDUSTRY_EM2016</stp>
        <stp>2</stp>
        <stp>300202.SZ</stp>
        <stp>1</stp>
        <tr r="G1602" s="3"/>
      </tp>
      <tp t="s">
        <v>信息技术</v>
        <stp/>
        <stp>EM_S_INFO_INDUSTRY_EM2016</stp>
        <stp>2</stp>
        <stp>300302.SZ</stp>
        <stp>1</stp>
        <tr r="G1702" s="3"/>
      </tp>
      <tp t="s">
        <v>机械设备</v>
        <stp/>
        <stp>EM_S_INFO_INDUSTRY_EM2016</stp>
        <stp>2</stp>
        <stp>002833.SZ</stp>
        <stp>1</stp>
        <tr r="G1279" s="3"/>
      </tp>
      <tp t="s">
        <v>国防与装备</v>
        <stp/>
        <stp>EM_S_INFO_INDUSTRY_EM2016</stp>
        <stp>2</stp>
        <stp>002933.SZ</stp>
        <stp>1</stp>
        <tr r="G1371" s="3"/>
      </tp>
      <tp t="s">
        <v>医药生物</v>
        <stp/>
        <stp>EM_S_INFO_INDUSTRY_EM2016</stp>
        <stp>2</stp>
        <stp>002433.SZ</stp>
        <stp>1</stp>
        <tr r="G892" s="3"/>
      </tp>
      <tp t="s">
        <v>电气设备</v>
        <stp/>
        <stp>EM_S_INFO_INDUSTRY_EM2016</stp>
        <stp>2</stp>
        <stp>002533.SZ</stp>
        <stp>1</stp>
        <tr r="G990" s="3"/>
      </tp>
      <tp t="s">
        <v>机械设备</v>
        <stp/>
        <stp>EM_S_INFO_INDUSTRY_EM2016</stp>
        <stp>2</stp>
        <stp>002633.SZ</stp>
        <stp>1</stp>
        <tr r="G1090" s="3"/>
      </tp>
      <tp t="s">
        <v>电气设备</v>
        <stp/>
        <stp>EM_S_INFO_INDUSTRY_EM2016</stp>
        <stp>2</stp>
        <stp>002733.SZ</stp>
        <stp>1</stp>
        <tr r="G1186" s="3"/>
      </tp>
      <tp t="s">
        <v>休闲、生活及专业服务</v>
        <stp/>
        <stp>EM_S_INFO_INDUSTRY_EM2016</stp>
        <stp>2</stp>
        <stp>002033.SZ</stp>
        <stp>1</stp>
        <tr r="G494" s="3"/>
      </tp>
      <tp t="s">
        <v>房地产</v>
        <stp/>
        <stp>EM_S_INFO_INDUSTRY_EM2016</stp>
        <stp>2</stp>
        <stp>002133.SZ</stp>
        <stp>1</stp>
        <tr r="G593" s="3"/>
      </tp>
      <tp t="s">
        <v>建材</v>
        <stp/>
        <stp>EM_S_INFO_INDUSTRY_EM2016</stp>
        <stp>2</stp>
        <stp>002233.SZ</stp>
        <stp>1</stp>
        <tr r="G693" s="3"/>
      </tp>
      <tp t="s">
        <v>建材</v>
        <stp/>
        <stp>EM_S_INFO_INDUSTRY_EM2016</stp>
        <stp>2</stp>
        <stp>002333.SZ</stp>
        <stp>1</stp>
        <tr r="G792" s="3"/>
      </tp>
      <tp t="s">
        <v>综合</v>
        <stp/>
        <stp>EM_S_INFO_INDUSTRY_EM2016</stp>
        <stp>2</stp>
        <stp>000833.SZ</stp>
        <stp>1</stp>
        <tr r="G343" s="3"/>
      </tp>
      <tp t="s">
        <v>信息技术</v>
        <stp/>
        <stp>EM_S_INFO_INDUSTRY_EM2016</stp>
        <stp>2</stp>
        <stp>300803.SZ</stp>
        <stp>1</stp>
        <tr r="G2186" s="3"/>
      </tp>
      <tp t="s">
        <v>有色金属</v>
        <stp/>
        <stp>EM_S_INFO_INDUSTRY_EM2016</stp>
        <stp>2</stp>
        <stp>000933.SZ</stp>
        <stp>1</stp>
        <tr r="G410" s="3"/>
      </tp>
      <tp t="s">
        <v>家电</v>
        <stp/>
        <stp>EM_S_INFO_INDUSTRY_EM2016</stp>
        <stp>2</stp>
        <stp>300403.SZ</stp>
        <stp>1</stp>
        <tr r="G1801" s="3"/>
      </tp>
      <tp t="s">
        <v>电气设备</v>
        <stp/>
        <stp>EM_S_INFO_INDUSTRY_EM2016</stp>
        <stp>2</stp>
        <stp>000533.SZ</stp>
        <stp>1</stp>
        <tr r="G127" s="3"/>
      </tp>
      <tp t="s">
        <v>机械设备</v>
        <stp/>
        <stp>EM_S_INFO_INDUSTRY_EM2016</stp>
        <stp>2</stp>
        <stp>300503.SZ</stp>
        <stp>1</stp>
        <tr r="G1901" s="3"/>
      </tp>
      <tp t="s">
        <v>有色金属</v>
        <stp/>
        <stp>EM_S_INFO_INDUSTRY_EM2016</stp>
        <stp>2</stp>
        <stp>000633.SZ</stp>
        <stp>1</stp>
        <tr r="G206" s="3"/>
      </tp>
      <tp t="s">
        <v>信息技术</v>
        <stp/>
        <stp>EM_S_INFO_INDUSTRY_EM2016</stp>
        <stp>2</stp>
        <stp>300603.SZ</stp>
        <stp>1</stp>
        <tr r="G1998" s="3"/>
      </tp>
      <tp t="s">
        <v>电子设备</v>
        <stp/>
        <stp>EM_S_INFO_INDUSTRY_EM2016</stp>
        <stp>2</stp>
        <stp>000733.SZ</stp>
        <stp>1</stp>
        <tr r="G277" s="3"/>
      </tp>
      <tp t="s">
        <v>轻工制造</v>
        <stp/>
        <stp>EM_S_INFO_INDUSTRY_EM2016</stp>
        <stp>2</stp>
        <stp>300703.SZ</stp>
        <stp>1</stp>
        <tr r="G2096" s="3"/>
      </tp>
      <tp t="s">
        <v>医药生物</v>
        <stp/>
        <stp>EM_S_INFO_INDUSTRY_EM2016</stp>
        <stp>2</stp>
        <stp>300003.SZ</stp>
        <stp>1</stp>
        <tr r="G1405" s="3"/>
      </tp>
      <tp t="s">
        <v>公用事业</v>
        <stp/>
        <stp>EM_S_INFO_INDUSTRY_EM2016</stp>
        <stp>2</stp>
        <stp>300103.SZ</stp>
        <stp>1</stp>
        <tr r="G1504" s="3"/>
      </tp>
      <tp t="s">
        <v>机械设备</v>
        <stp/>
        <stp>EM_S_INFO_INDUSTRY_EM2016</stp>
        <stp>2</stp>
        <stp>300203.SZ</stp>
        <stp>1</stp>
        <tr r="G1603" s="3"/>
      </tp>
      <tp t="s">
        <v>家电</v>
        <stp/>
        <stp>EM_S_INFO_INDUSTRY_EM2016</stp>
        <stp>2</stp>
        <stp>000333.SZ</stp>
        <stp>1</stp>
        <tr r="G73" s="3"/>
      </tp>
      <tp t="s">
        <v>电子设备</v>
        <stp/>
        <stp>EM_S_INFO_INDUSTRY_EM2016</stp>
        <stp>2</stp>
        <stp>300303.SZ</stp>
        <stp>1</stp>
        <tr r="G1703" s="3"/>
      </tp>
      <tp t="s">
        <v>建筑</v>
        <stp/>
        <stp>EM_S_INFO_INDUSTRY_EM2016</stp>
        <stp>2</stp>
        <stp>002830.SZ</stp>
        <stp>1</stp>
        <tr r="G1276" s="3"/>
      </tp>
      <tp t="s">
        <v>交通运输</v>
        <stp/>
        <stp>EM_S_INFO_INDUSTRY_EM2016</stp>
        <stp>2</stp>
        <stp>002930.SZ</stp>
        <stp>1</stp>
        <tr r="G1368" s="3"/>
      </tp>
      <tp t="s">
        <v>机械设备</v>
        <stp/>
        <stp>EM_S_INFO_INDUSTRY_EM2016</stp>
        <stp>2</stp>
        <stp>002430.SZ</stp>
        <stp>1</stp>
        <tr r="G889" s="3"/>
      </tp>
      <tp t="s">
        <v>互联网</v>
        <stp/>
        <stp>EM_S_INFO_INDUSTRY_EM2016</stp>
        <stp>2</stp>
        <stp>002530.SZ</stp>
        <stp>1</stp>
        <tr r="G987" s="3"/>
      </tp>
      <tp t="s">
        <v>电气设备</v>
        <stp/>
        <stp>EM_S_INFO_INDUSTRY_EM2016</stp>
        <stp>2</stp>
        <stp>002630.SZ</stp>
        <stp>1</stp>
        <tr r="G1087" s="3"/>
      </tp>
      <tp t="s">
        <v>电气设备</v>
        <stp/>
        <stp>EM_S_INFO_INDUSTRY_EM2016</stp>
        <stp>2</stp>
        <stp>002730.SZ</stp>
        <stp>1</stp>
        <tr r="G1183" s="3"/>
      </tp>
      <tp t="s">
        <v>医药生物</v>
        <stp/>
        <stp>EM_S_INFO_INDUSTRY_EM2016</stp>
        <stp>2</stp>
        <stp>002030.SZ</stp>
        <stp>1</stp>
        <tr r="G491" s="3"/>
      </tp>
      <tp t="s">
        <v>有色金属</v>
        <stp/>
        <stp>EM_S_INFO_INDUSTRY_EM2016</stp>
        <stp>2</stp>
        <stp>002130.SZ</stp>
        <stp>1</stp>
        <tr r="G590" s="3"/>
      </tp>
      <tp t="s">
        <v>信息技术</v>
        <stp/>
        <stp>EM_S_INFO_INDUSTRY_EM2016</stp>
        <stp>2</stp>
        <stp>002230.SZ</stp>
        <stp>1</stp>
        <tr r="G690" s="3"/>
      </tp>
      <tp t="s">
        <v>食品饮料</v>
        <stp/>
        <stp>EM_S_INFO_INDUSTRY_EM2016</stp>
        <stp>2</stp>
        <stp>002330.SZ</stp>
        <stp>1</stp>
        <tr r="G789" s="3"/>
      </tp>
      <tp t="s">
        <v>基础化工</v>
        <stp/>
        <stp>EM_S_INFO_INDUSTRY_EM2016</stp>
        <stp>2</stp>
        <stp>000830.SZ</stp>
        <stp>1</stp>
        <tr r="G341" s="3"/>
      </tp>
      <tp t="s">
        <v>机械设备</v>
        <stp/>
        <stp>EM_S_INFO_INDUSTRY_EM2016</stp>
        <stp>2</stp>
        <stp>300800.SZ</stp>
        <stp>1</stp>
        <tr r="G2183" s="3"/>
      </tp>
      <tp t="s">
        <v>农林牧渔</v>
        <stp/>
        <stp>EM_S_INFO_INDUSTRY_EM2016</stp>
        <stp>2</stp>
        <stp>000930.SZ</stp>
        <stp>1</stp>
        <tr r="G407" s="3"/>
      </tp>
      <tp t="s">
        <v>休闲、生活及专业服务</v>
        <stp/>
        <stp>EM_S_INFO_INDUSTRY_EM2016</stp>
        <stp>2</stp>
        <stp>000430.SZ</stp>
        <stp>1</stp>
        <tr r="G98" s="3"/>
      </tp>
      <tp t="s">
        <v>机械设备</v>
        <stp/>
        <stp>EM_S_INFO_INDUSTRY_EM2016</stp>
        <stp>2</stp>
        <stp>300400.SZ</stp>
        <stp>1</stp>
        <tr r="G1798" s="3"/>
      </tp>
      <tp t="s">
        <v>机械设备</v>
        <stp/>
        <stp>EM_S_INFO_INDUSTRY_EM2016</stp>
        <stp>2</stp>
        <stp>000530.SZ</stp>
        <stp>1</stp>
        <tr r="G124" s="3"/>
      </tp>
      <tp t="s">
        <v>休闲、生活及专业服务</v>
        <stp/>
        <stp>EM_S_INFO_INDUSTRY_EM2016</stp>
        <stp>2</stp>
        <stp>300500.SZ</stp>
        <stp>1</stp>
        <tr r="G1898" s="3"/>
      </tp>
      <tp t="s">
        <v>有色金属</v>
        <stp/>
        <stp>EM_S_INFO_INDUSTRY_EM2016</stp>
        <stp>2</stp>
        <stp>000630.SZ</stp>
        <stp>1</stp>
        <tr r="G203" s="3"/>
      </tp>
      <tp t="s">
        <v>国防与装备</v>
        <stp/>
        <stp>EM_S_INFO_INDUSTRY_EM2016</stp>
        <stp>2</stp>
        <stp>300600.SZ</stp>
        <stp>1</stp>
        <tr r="G1995" s="3"/>
      </tp>
      <tp t="s">
        <v>机械设备</v>
        <stp/>
        <stp>EM_S_INFO_INDUSTRY_EM2016</stp>
        <stp>2</stp>
        <stp>300700.SZ</stp>
        <stp>1</stp>
        <tr r="G2093" s="3"/>
      </tp>
      <tp t="s">
        <v>交运设备</v>
        <stp/>
        <stp>EM_S_INFO_INDUSTRY_EM2016</stp>
        <stp>2</stp>
        <stp>000030.SZ</stp>
        <stp>1</stp>
        <tr r="G26" s="3"/>
      </tp>
      <tp t="s">
        <v>交运设备</v>
        <stp/>
        <stp>EM_S_INFO_INDUSTRY_EM2016</stp>
        <stp>2</stp>
        <stp>300100.SZ</stp>
        <stp>1</stp>
        <tr r="G1501" s="3"/>
      </tp>
      <tp t="s">
        <v>基础化工</v>
        <stp/>
        <stp>EM_S_INFO_INDUSTRY_EM2016</stp>
        <stp>2</stp>
        <stp>300200.SZ</stp>
        <stp>1</stp>
        <tr r="G1600" s="3"/>
      </tp>
      <tp t="s">
        <v>信息技术</v>
        <stp/>
        <stp>EM_S_INFO_INDUSTRY_EM2016</stp>
        <stp>2</stp>
        <stp>300300.SZ</stp>
        <stp>1</stp>
        <tr r="G1700" s="3"/>
      </tp>
      <tp t="s">
        <v>轻工制造</v>
        <stp/>
        <stp>EM_S_INFO_INDUSTRY_EM2016</stp>
        <stp>2</stp>
        <stp>002831.SZ</stp>
        <stp>1</stp>
        <tr r="G1277" s="3"/>
      </tp>
      <tp t="s">
        <v>机械设备</v>
        <stp/>
        <stp>EM_S_INFO_INDUSTRY_EM2016</stp>
        <stp>2</stp>
        <stp>002931.SZ</stp>
        <stp>1</stp>
        <tr r="G1369" s="3"/>
      </tp>
      <tp t="s">
        <v>建筑</v>
        <stp/>
        <stp>EM_S_INFO_INDUSTRY_EM2016</stp>
        <stp>2</stp>
        <stp>002431.SZ</stp>
        <stp>1</stp>
        <tr r="G890" s="3"/>
      </tp>
      <tp t="s">
        <v>电气设备</v>
        <stp/>
        <stp>EM_S_INFO_INDUSTRY_EM2016</stp>
        <stp>2</stp>
        <stp>002531.SZ</stp>
        <stp>1</stp>
        <tr r="G988" s="3"/>
      </tp>
      <tp t="s">
        <v>轻工制造</v>
        <stp/>
        <stp>EM_S_INFO_INDUSTRY_EM2016</stp>
        <stp>2</stp>
        <stp>002631.SZ</stp>
        <stp>1</stp>
        <tr r="G1088" s="3"/>
      </tp>
      <tp t="s">
        <v>有色金属</v>
        <stp/>
        <stp>EM_S_INFO_INDUSTRY_EM2016</stp>
        <stp>2</stp>
        <stp>002731.SZ</stp>
        <stp>1</stp>
        <tr r="G1184" s="3"/>
      </tp>
      <tp t="s">
        <v>机械设备</v>
        <stp/>
        <stp>EM_S_INFO_INDUSTRY_EM2016</stp>
        <stp>2</stp>
        <stp>002031.SZ</stp>
        <stp>1</stp>
        <tr r="G492" s="3"/>
      </tp>
      <tp t="s">
        <v>互联网</v>
        <stp/>
        <stp>EM_S_INFO_INDUSTRY_EM2016</stp>
        <stp>2</stp>
        <stp>002131.SZ</stp>
        <stp>1</stp>
        <tr r="G591" s="3"/>
      </tp>
      <tp t="s">
        <v>信息技术</v>
        <stp/>
        <stp>EM_S_INFO_INDUSTRY_EM2016</stp>
        <stp>2</stp>
        <stp>002231.SZ</stp>
        <stp>1</stp>
        <tr r="G691" s="3"/>
      </tp>
      <tp t="s">
        <v>信息技术</v>
        <stp/>
        <stp>EM_S_INFO_INDUSTRY_EM2016</stp>
        <stp>2</stp>
        <stp>002331.SZ</stp>
        <stp>1</stp>
        <tr r="G790" s="3"/>
      </tp>
      <tp t="s">
        <v>有色金属</v>
        <stp/>
        <stp>EM_S_INFO_INDUSTRY_EM2016</stp>
        <stp>2</stp>
        <stp>000831.SZ</stp>
        <stp>1</stp>
        <tr r="G342" s="3"/>
      </tp>
      <tp t="s">
        <v>基础化工</v>
        <stp/>
        <stp>EM_S_INFO_INDUSTRY_EM2016</stp>
        <stp>2</stp>
        <stp>300801.SZ</stp>
        <stp>1</stp>
        <tr r="G2184" s="3"/>
      </tp>
      <tp t="s">
        <v>医药生物</v>
        <stp/>
        <stp>EM_S_INFO_INDUSTRY_EM2016</stp>
        <stp>2</stp>
        <stp>000931.SZ</stp>
        <stp>1</stp>
        <tr r="G408" s="3"/>
      </tp>
      <tp t="s">
        <v>医药生物</v>
        <stp/>
        <stp>EM_S_INFO_INDUSTRY_EM2016</stp>
        <stp>2</stp>
        <stp>300401.SZ</stp>
        <stp>1</stp>
        <tr r="G1799" s="3"/>
      </tp>
      <tp t="s">
        <v>公用事业</v>
        <stp/>
        <stp>EM_S_INFO_INDUSTRY_EM2016</stp>
        <stp>2</stp>
        <stp>000531.SZ</stp>
        <stp>1</stp>
        <tr r="G125" s="3"/>
      </tp>
      <tp t="s">
        <v>基础化工</v>
        <stp/>
        <stp>EM_S_INFO_INDUSTRY_EM2016</stp>
        <stp>2</stp>
        <stp>300501.SZ</stp>
        <stp>1</stp>
        <tr r="G1899" s="3"/>
      </tp>
      <tp t="s">
        <v>房地产</v>
        <stp/>
        <stp>EM_S_INFO_INDUSTRY_EM2016</stp>
        <stp>2</stp>
        <stp>000631.SZ</stp>
        <stp>1</stp>
        <tr r="G204" s="3"/>
      </tp>
      <tp t="s">
        <v>医药生物</v>
        <stp/>
        <stp>EM_S_INFO_INDUSTRY_EM2016</stp>
        <stp>2</stp>
        <stp>300601.SZ</stp>
        <stp>1</stp>
        <tr r="G1996" s="3"/>
      </tp>
      <tp t="s">
        <v>基础化工</v>
        <stp/>
        <stp>EM_S_INFO_INDUSTRY_EM2016</stp>
        <stp>2</stp>
        <stp>000731.SZ</stp>
        <stp>1</stp>
        <tr r="G275" s="3"/>
      </tp>
      <tp t="s">
        <v>电子设备</v>
        <stp/>
        <stp>EM_S_INFO_INDUSTRY_EM2016</stp>
        <stp>2</stp>
        <stp>300701.SZ</stp>
        <stp>1</stp>
        <tr r="G2094" s="3"/>
      </tp>
      <tp t="s">
        <v>房地产</v>
        <stp/>
        <stp>EM_S_INFO_INDUSTRY_EM2016</stp>
        <stp>2</stp>
        <stp>000031.SZ</stp>
        <stp>1</stp>
        <tr r="G27" s="3"/>
      </tp>
      <tp t="s">
        <v>电气设备</v>
        <stp/>
        <stp>EM_S_INFO_INDUSTRY_EM2016</stp>
        <stp>2</stp>
        <stp>300001.SZ</stp>
        <stp>1</stp>
        <tr r="G1403" s="3"/>
      </tp>
      <tp t="s">
        <v>信息技术</v>
        <stp/>
        <stp>EM_S_INFO_INDUSTRY_EM2016</stp>
        <stp>2</stp>
        <stp>300101.SZ</stp>
        <stp>1</stp>
        <tr r="G1502" s="3"/>
      </tp>
      <tp t="s">
        <v>交运设备</v>
        <stp/>
        <stp>EM_S_INFO_INDUSTRY_EM2016</stp>
        <stp>2</stp>
        <stp>300201.SZ</stp>
        <stp>1</stp>
        <tr r="G1601" s="3"/>
      </tp>
      <tp t="s">
        <v>电子设备</v>
        <stp/>
        <stp>EM_S_INFO_INDUSTRY_EM2016</stp>
        <stp>2</stp>
        <stp>300301.SZ</stp>
        <stp>1</stp>
        <tr r="G1701" s="3"/>
      </tp>
      <tp>
        <v>4806560909.090909</v>
        <stp/>
        <stp>EM_S_EST_NETPROFIT</stp>
        <stp>3</stp>
        <stp>601828.SH</stp>
        <stp>2019</stp>
        <stp>2019/11/27</stp>
        <tr r="N3145" s="3"/>
        <tr r="N3145" s="3"/>
      </tp>
      <tp>
        <v>5508333333.333333</v>
        <stp/>
        <stp>EM_S_EST_NETPROFIT</stp>
        <stp>3</stp>
        <stp>601838.SH</stp>
        <stp>2019</stp>
        <stp>2019/11/27</stp>
        <tr r="N3146" s="3"/>
        <tr r="N3146" s="3"/>
      </tp>
      <tp>
        <v>21638433125</v>
        <stp/>
        <stp>EM_S_EST_NETPROFIT</stp>
        <stp>3</stp>
        <stp>601800.SH</stp>
        <stp>2019</stp>
        <stp>2019/11/27</stp>
        <tr r="N3140" s="3"/>
        <tr r="N3140" s="3"/>
      </tp>
      <tp t="s">
        <v>--</v>
        <stp/>
        <stp>EM_S_EST_NETPROFIT</stp>
        <stp>3</stp>
        <stp>601801.SH</stp>
        <stp>2019</stp>
        <stp>2019/11/27</stp>
        <tr r="N3141" s="3"/>
      </tp>
      <tp>
        <v>2533313571.4285712</v>
        <stp/>
        <stp>EM_S_EST_NETPROFIT</stp>
        <stp>3</stp>
        <stp>601808.SH</stp>
        <stp>2019</stp>
        <stp>2019/11/27</stp>
        <tr r="N3142" s="3"/>
        <tr r="N3142" s="3"/>
      </tp>
      <tp>
        <v>1135358000</v>
        <stp/>
        <stp>EM_S_EST_NETPROFIT</stp>
        <stp>3</stp>
        <stp>601811.SH</stp>
        <stp>2019</stp>
        <stp>2019/11/27</stp>
        <tr r="N3143" s="3"/>
        <tr r="N3143" s="3"/>
      </tp>
      <tp>
        <v>37227200000</v>
        <stp/>
        <stp>EM_S_EST_NETPROFIT</stp>
        <stp>3</stp>
        <stp>601818.SH</stp>
        <stp>2019</stp>
        <stp>2019/11/27</stp>
        <tr r="N3144" s="3"/>
        <tr r="N3144" s="3"/>
      </tp>
      <tp>
        <v>728662000</v>
        <stp/>
        <stp>EM_S_EST_NETPROFIT</stp>
        <stp>3</stp>
        <stp>601865.SH</stp>
        <stp>2019</stp>
        <stp>2019/11/27</stp>
        <tr r="N3150" s="3"/>
        <tr r="N3150" s="3"/>
      </tp>
      <tp>
        <v>1931000000</v>
        <stp/>
        <stp>EM_S_EST_NETPROFIT</stp>
        <stp>3</stp>
        <stp>601866.SH</stp>
        <stp>2019</stp>
        <stp>2019/11/27</stp>
        <tr r="N3151" s="3"/>
        <tr r="N3151" s="3"/>
      </tp>
      <tp t="s">
        <v>--</v>
        <stp/>
        <stp>EM_S_EST_NETPROFIT</stp>
        <stp>3</stp>
        <stp>601860.SH</stp>
        <stp>2019</stp>
        <stp>2019/11/27</stp>
        <tr r="N3149" s="3"/>
      </tp>
      <tp>
        <v>975000000</v>
        <stp/>
        <stp>EM_S_EST_NETPROFIT</stp>
        <stp>3</stp>
        <stp>601869.SH</stp>
        <stp>2019</stp>
        <stp>2019/11/27</stp>
        <tr r="N3152" s="3"/>
        <tr r="N3152" s="3"/>
      </tp>
      <tp>
        <v>4105568125</v>
        <stp/>
        <stp>EM_S_EST_NETPROFIT</stp>
        <stp>3</stp>
        <stp>601877.SH</stp>
        <stp>2019</stp>
        <stp>2019/11/27</stp>
        <tr r="N3154" s="3"/>
        <tr r="N3154" s="3"/>
      </tp>
      <tp>
        <v>1929714285.7142859</v>
        <stp/>
        <stp>EM_S_EST_NETPROFIT</stp>
        <stp>3</stp>
        <stp>601872.SH</stp>
        <stp>2019</stp>
        <stp>2019/11/27</stp>
        <tr r="N3153" s="3"/>
        <tr r="N3153" s="3"/>
      </tp>
      <tp>
        <v>1011000000</v>
        <stp/>
        <stp>EM_S_EST_NETPROFIT</stp>
        <stp>3</stp>
        <stp>601878.SH</stp>
        <stp>2019</stp>
        <stp>2019/11/27</stp>
        <tr r="N3155" s="3"/>
        <tr r="N3155" s="3"/>
      </tp>
      <tp>
        <v>56107487500</v>
        <stp/>
        <stp>EM_S_EST_NETPROFIT</stp>
        <stp>3</stp>
        <stp>601857.SH</stp>
        <stp>2019</stp>
        <stp>2019/11/27</stp>
        <tr r="N3147" s="3"/>
        <tr r="N3147" s="3"/>
      </tp>
      <tp>
        <v>494066666.66666669</v>
        <stp/>
        <stp>EM_S_EST_NETPROFIT</stp>
        <stp>3</stp>
        <stp>601858.SH</stp>
        <stp>2019</stp>
        <stp>2019/11/27</stp>
        <tr r="N3148" s="3"/>
        <tr r="N3148" s="3"/>
      </tp>
      <tp>
        <v>729040000</v>
        <stp/>
        <stp>EM_S_EST_NETPROFIT</stp>
        <stp>3</stp>
        <stp>601886.SH</stp>
        <stp>2019</stp>
        <stp>2019/11/27</stp>
        <tr r="N3159" s="3"/>
        <tr r="N3159" s="3"/>
      </tp>
      <tp t="s">
        <v>--</v>
        <stp/>
        <stp>EM_S_EST_NETPROFIT</stp>
        <stp>3</stp>
        <stp>601880.SH</stp>
        <stp>2019</stp>
        <stp>2019/11/27</stp>
        <tr r="N3156" s="3"/>
      </tp>
      <tp>
        <v>4929650000</v>
        <stp/>
        <stp>EM_S_EST_NETPROFIT</stp>
        <stp>3</stp>
        <stp>601881.SH</stp>
        <stp>2019</stp>
        <stp>2019/11/27</stp>
        <tr r="N3157" s="3"/>
        <tr r="N3157" s="3"/>
      </tp>
      <tp t="s">
        <v>--</v>
        <stp/>
        <stp>EM_S_EST_NETPROFIT</stp>
        <stp>3</stp>
        <stp>601882.SH</stp>
        <stp>2019</stp>
        <stp>2019/11/27</stp>
        <tr r="N3158" s="3"/>
      </tp>
      <tp>
        <v>4670699090.909091</v>
        <stp/>
        <stp>EM_S_EST_NETPROFIT</stp>
        <stp>3</stp>
        <stp>601888.SH</stp>
        <stp>2019</stp>
        <stp>2019/11/27</stp>
        <tr r="N3160" s="3"/>
        <tr r="N3160" s="3"/>
      </tp>
      <tp t="s">
        <v>--</v>
        <stp/>
        <stp>EM_S_EST_NETPROFIT</stp>
        <stp>3</stp>
        <stp>601890.SH</stp>
        <stp>2019</stp>
        <stp>2019/11/27</stp>
        <tr r="N3161" s="3"/>
      </tp>
      <tp>
        <v>6252562500</v>
        <stp/>
        <stp>EM_S_EST_NETPROFIT</stp>
        <stp>3</stp>
        <stp>601898.SH</stp>
        <stp>2019</stp>
        <stp>2019/11/27</stp>
        <tr r="N3162" s="3"/>
        <tr r="N3162" s="3"/>
      </tp>
      <tp>
        <v>4234653684.210526</v>
        <stp/>
        <stp>EM_S_EST_NETPROFIT</stp>
        <stp>3</stp>
        <stp>601899.SH</stp>
        <stp>2019</stp>
        <stp>2019/11/27</stp>
        <tr r="N3163" s="3"/>
        <tr r="N3163" s="3"/>
      </tp>
      <tp t="s">
        <v>--</v>
        <stp/>
        <stp>EM_S_EST_NETPROFIT</stp>
        <stp>3</stp>
        <stp>001872.SZ</stp>
        <stp>2019</stp>
        <stp>2019/11/27</stp>
        <tr r="N459" s="3"/>
      </tp>
      <tp t="s">
        <v>--</v>
        <stp/>
        <stp>EM_S_EST_NETPROFIT</stp>
        <stp>3</stp>
        <stp>001896.SZ</stp>
        <stp>2019</stp>
        <stp>2019/11/27</stp>
        <tr r="N460" s="3"/>
      </tp>
      <tp>
        <v>1532317272.7272727</v>
        <stp/>
        <stp>EM_S_EST_NETPROFIT</stp>
        <stp>3</stp>
        <stp>601928.SH</stp>
        <stp>2019</stp>
        <stp>2019/11/27</stp>
        <tr r="N3170" s="3"/>
        <tr r="N3170" s="3"/>
      </tp>
      <tp t="s">
        <v>--</v>
        <stp/>
        <stp>EM_S_EST_NETPROFIT</stp>
        <stp>3</stp>
        <stp>601929.SH</stp>
        <stp>2019</stp>
        <stp>2019/11/27</stp>
        <tr r="N3171" s="3"/>
      </tp>
      <tp>
        <v>2269022962.9629626</v>
        <stp/>
        <stp>EM_S_EST_NETPROFIT</stp>
        <stp>3</stp>
        <stp>601933.SH</stp>
        <stp>2019</stp>
        <stp>2019/11/27</stp>
        <tr r="N3172" s="3"/>
        <tr r="N3172" s="3"/>
      </tp>
      <tp>
        <v>273125888888.88889</v>
        <stp/>
        <stp>EM_S_EST_NETPROFIT</stp>
        <stp>3</stp>
        <stp>601939.SH</stp>
        <stp>2019</stp>
        <stp>2019/11/27</stp>
        <tr r="N3173" s="3"/>
        <tr r="N3173" s="3"/>
      </tp>
      <tp>
        <v>759928750</v>
        <stp/>
        <stp>EM_S_EST_NETPROFIT</stp>
        <stp>3</stp>
        <stp>601900.SH</stp>
        <stp>2019</stp>
        <stp>2019/11/27</stp>
        <tr r="N3164" s="3"/>
        <tr r="N3164" s="3"/>
      </tp>
      <tp>
        <v>1592000000</v>
        <stp/>
        <stp>EM_S_EST_NETPROFIT</stp>
        <stp>3</stp>
        <stp>601901.SH</stp>
        <stp>2019</stp>
        <stp>2019/11/27</stp>
        <tr r="N3165" s="3"/>
        <tr r="N3165" s="3"/>
      </tp>
      <tp t="s">
        <v>--</v>
        <stp/>
        <stp>EM_S_EST_NETPROFIT</stp>
        <stp>3</stp>
        <stp>601908.SH</stp>
        <stp>2019</stp>
        <stp>2019/11/27</stp>
        <tr r="N3166" s="3"/>
      </tp>
      <tp>
        <v>13245000000</v>
        <stp/>
        <stp>EM_S_EST_NETPROFIT</stp>
        <stp>3</stp>
        <stp>601916.SH</stp>
        <stp>2019</stp>
        <stp>2019/11/27</stp>
        <tr r="N3167" s="3"/>
        <tr r="N3167" s="3"/>
      </tp>
      <tp>
        <v>1048500000</v>
        <stp/>
        <stp>EM_S_EST_NETPROFIT</stp>
        <stp>3</stp>
        <stp>601918.SH</stp>
        <stp>2019</stp>
        <stp>2019/11/27</stp>
        <tr r="N3168" s="3"/>
        <tr r="N3168" s="3"/>
      </tp>
      <tp>
        <v>4716758571.4285717</v>
        <stp/>
        <stp>EM_S_EST_NETPROFIT</stp>
        <stp>3</stp>
        <stp>601919.SH</stp>
        <stp>2019</stp>
        <stp>2019/11/27</stp>
        <tr r="N3169" s="3"/>
        <tr r="N3169" s="3"/>
      </tp>
      <tp>
        <v>464556250</v>
        <stp/>
        <stp>EM_S_EST_NETPROFIT</stp>
        <stp>3</stp>
        <stp>601965.SH</stp>
        <stp>2019</stp>
        <stp>2019/11/27</stp>
        <tr r="N3177" s="3"/>
        <tr r="N3177" s="3"/>
      </tp>
      <tp>
        <v>1580235500</v>
        <stp/>
        <stp>EM_S_EST_NETPROFIT</stp>
        <stp>3</stp>
        <stp>601966.SH</stp>
        <stp>2019</stp>
        <stp>2019/11/27</stp>
        <tr r="N3178" s="3"/>
        <tr r="N3178" s="3"/>
      </tp>
      <tp t="s">
        <v>--</v>
        <stp/>
        <stp>EM_S_EST_NETPROFIT</stp>
        <stp>3</stp>
        <stp>601968.SH</stp>
        <stp>2019</stp>
        <stp>2019/11/27</stp>
        <tr r="N3179" s="3"/>
      </tp>
      <tp>
        <v>134000000</v>
        <stp/>
        <stp>EM_S_EST_NETPROFIT</stp>
        <stp>3</stp>
        <stp>601969.SH</stp>
        <stp>2019</stp>
        <stp>2019/11/27</stp>
        <tr r="N3180" s="3"/>
        <tr r="N3180" s="3"/>
      </tp>
      <tp t="s">
        <v>--</v>
        <stp/>
        <stp>EM_S_EST_NETPROFIT</stp>
        <stp>3</stp>
        <stp>601975.SH</stp>
        <stp>2019</stp>
        <stp>2019/11/27</stp>
        <tr r="N3181" s="3"/>
      </tp>
      <tp>
        <v>682900000</v>
        <stp/>
        <stp>EM_S_EST_NETPROFIT</stp>
        <stp>3</stp>
        <stp>601949.SH</stp>
        <stp>2019</stp>
        <stp>2019/11/27</stp>
        <tr r="N3174" s="3"/>
        <tr r="N3174" s="3"/>
      </tp>
      <tp>
        <v>583000000</v>
        <stp/>
        <stp>EM_S_EST_NETPROFIT</stp>
        <stp>3</stp>
        <stp>601952.SH</stp>
        <stp>2019</stp>
        <stp>2019/11/27</stp>
        <tr r="N3175" s="3"/>
        <tr r="N3175" s="3"/>
      </tp>
      <tp>
        <v>580771818.18181825</v>
        <stp/>
        <stp>EM_S_EST_NETPROFIT</stp>
        <stp>3</stp>
        <stp>601958.SH</stp>
        <stp>2019</stp>
        <stp>2019/11/27</stp>
        <tr r="N3176" s="3"/>
        <tr r="N3176" s="3"/>
      </tp>
      <tp>
        <v>5101082000</v>
        <stp/>
        <stp>EM_S_EST_NETPROFIT</stp>
        <stp>3</stp>
        <stp>601985.SH</stp>
        <stp>2019</stp>
        <stp>2019/11/27</stp>
        <tr r="N3182" s="3"/>
        <tr r="N3182" s="3"/>
      </tp>
      <tp>
        <v>169817750000</v>
        <stp/>
        <stp>EM_S_EST_NETPROFIT</stp>
        <stp>3</stp>
        <stp>601988.SH</stp>
        <stp>2019</stp>
        <stp>2019/11/27</stp>
        <tr r="N3183" s="3"/>
        <tr r="N3183" s="3"/>
      </tp>
      <tp>
        <v>1416000000</v>
        <stp/>
        <stp>EM_S_EST_NETPROFIT</stp>
        <stp>3</stp>
        <stp>601989.SH</stp>
        <stp>2019</stp>
        <stp>2019/11/27</stp>
        <tr r="N3184" s="3"/>
        <tr r="N3184" s="3"/>
      </tp>
      <tp>
        <v>171656000</v>
        <stp/>
        <stp>EM_S_EST_NETPROFIT</stp>
        <stp>3</stp>
        <stp>601996.SH</stp>
        <stp>2019</stp>
        <stp>2019/11/27</stp>
        <tr r="N3188" s="3"/>
        <tr r="N3188" s="3"/>
      </tp>
      <tp>
        <v>5320800000</v>
        <stp/>
        <stp>EM_S_EST_NETPROFIT</stp>
        <stp>3</stp>
        <stp>601997.SH</stp>
        <stp>2019</stp>
        <stp>2019/11/27</stp>
        <tr r="N3189" s="3"/>
        <tr r="N3189" s="3"/>
      </tp>
      <tp>
        <v>659000000</v>
        <stp/>
        <stp>EM_S_EST_NETPROFIT</stp>
        <stp>3</stp>
        <stp>601990.SH</stp>
        <stp>2019</stp>
        <stp>2019/11/27</stp>
        <tr r="N3185" s="3"/>
        <tr r="N3185" s="3"/>
      </tp>
      <tp>
        <v>2425290000</v>
        <stp/>
        <stp>EM_S_EST_NETPROFIT</stp>
        <stp>3</stp>
        <stp>601991.SH</stp>
        <stp>2019</stp>
        <stp>2019/11/27</stp>
        <tr r="N3186" s="3"/>
        <tr r="N3186" s="3"/>
      </tp>
      <tp>
        <v>4686000000</v>
        <stp/>
        <stp>EM_S_EST_NETPROFIT</stp>
        <stp>3</stp>
        <stp>601992.SH</stp>
        <stp>2019</stp>
        <stp>2019/11/27</stp>
        <tr r="N3187" s="3"/>
        <tr r="N3187" s="3"/>
      </tp>
      <tp>
        <v>48637153846.153847</v>
        <stp/>
        <stp>EM_S_EST_NETPROFIT</stp>
        <stp>3</stp>
        <stp>601998.SH</stp>
        <stp>2019</stp>
        <stp>2019/11/27</stp>
        <tr r="N3190" s="3"/>
        <tr r="N3190" s="3"/>
      </tp>
      <tp t="s">
        <v>--</v>
        <stp/>
        <stp>EM_S_EST_NETPROFIT</stp>
        <stp>3</stp>
        <stp>601999.SH</stp>
        <stp>2019</stp>
        <stp>2019/11/27</stp>
        <tr r="N3191" s="3"/>
      </tp>
      <tp>
        <v>4321912500</v>
        <stp/>
        <stp>EM_S_EST_NETPROFIT</stp>
        <stp>3</stp>
        <stp>001965.SZ</stp>
        <stp>2019</stp>
        <stp>2019/11/27</stp>
        <tr r="N461" s="3"/>
        <tr r="N461" s="3"/>
      </tp>
      <tp>
        <v>18299358500</v>
        <stp/>
        <stp>EM_S_EST_NETPROFIT</stp>
        <stp>3</stp>
        <stp>001979.SZ</stp>
        <stp>2019</stp>
        <stp>2019/11/27</stp>
        <tr r="N462" s="3"/>
        <tr r="N462" s="3"/>
      </tp>
      <tp>
        <v>243500000</v>
        <stp/>
        <stp>EM_S_EST_NETPROFIT</stp>
        <stp>3</stp>
        <stp>601020.SH</stp>
        <stp>2019</stp>
        <stp>2019/11/27</stp>
        <tr r="N3016" s="3"/>
        <tr r="N3016" s="3"/>
      </tp>
      <tp>
        <v>1861576111.1111112</v>
        <stp/>
        <stp>EM_S_EST_NETPROFIT</stp>
        <stp>3</stp>
        <stp>601021.SH</stp>
        <stp>2019</stp>
        <stp>2019/11/27</stp>
        <tr r="N3017" s="3"/>
        <tr r="N3017" s="3"/>
      </tp>
      <tp t="s">
        <v>--</v>
        <stp/>
        <stp>EM_S_EST_NETPROFIT</stp>
        <stp>3</stp>
        <stp>601028.SH</stp>
        <stp>2019</stp>
        <stp>2019/11/27</stp>
        <tr r="N3018" s="3"/>
      </tp>
      <tp t="s">
        <v>--</v>
        <stp/>
        <stp>EM_S_EST_NETPROFIT</stp>
        <stp>3</stp>
        <stp>601038.SH</stp>
        <stp>2019</stp>
        <stp>2019/11/27</stp>
        <tr r="N3019" s="3"/>
      </tp>
      <tp>
        <v>1195462500</v>
        <stp/>
        <stp>EM_S_EST_NETPROFIT</stp>
        <stp>3</stp>
        <stp>601005.SH</stp>
        <stp>2019</stp>
        <stp>2019/11/27</stp>
        <tr r="N3004" s="3"/>
        <tr r="N3004" s="3"/>
      </tp>
      <tp>
        <v>13967333333.333334</v>
        <stp/>
        <stp>EM_S_EST_NETPROFIT</stp>
        <stp>3</stp>
        <stp>601006.SH</stp>
        <stp>2019</stp>
        <stp>2019/11/27</stp>
        <tr r="N3005" s="3"/>
        <tr r="N3005" s="3"/>
      </tp>
      <tp t="s">
        <v>--</v>
        <stp/>
        <stp>EM_S_EST_NETPROFIT</stp>
        <stp>3</stp>
        <stp>601007.SH</stp>
        <stp>2019</stp>
        <stp>2019/11/27</stp>
        <tr r="N3006" s="3"/>
      </tp>
      <tp>
        <v>1753000000</v>
        <stp/>
        <stp>EM_S_EST_NETPROFIT</stp>
        <stp>3</stp>
        <stp>601000.SH</stp>
        <stp>2019</stp>
        <stp>2019/11/27</stp>
        <tr r="N3000" s="3"/>
        <tr r="N3000" s="3"/>
      </tp>
      <tp>
        <v>707666666.66666663</v>
        <stp/>
        <stp>EM_S_EST_NETPROFIT</stp>
        <stp>3</stp>
        <stp>601001.SH</stp>
        <stp>2019</stp>
        <stp>2019/11/27</stp>
        <tr r="N3001" s="3"/>
        <tr r="N3001" s="3"/>
      </tp>
      <tp t="s">
        <v>--</v>
        <stp/>
        <stp>EM_S_EST_NETPROFIT</stp>
        <stp>3</stp>
        <stp>601002.SH</stp>
        <stp>2019</stp>
        <stp>2019/11/27</stp>
        <tr r="N3002" s="3"/>
      </tp>
      <tp>
        <v>2362982222.2222223</v>
        <stp/>
        <stp>EM_S_EST_NETPROFIT</stp>
        <stp>3</stp>
        <stp>601003.SH</stp>
        <stp>2019</stp>
        <stp>2019/11/27</stp>
        <tr r="N3003" s="3"/>
        <tr r="N3003" s="3"/>
      </tp>
      <tp t="s">
        <v>--</v>
        <stp/>
        <stp>EM_S_EST_NETPROFIT</stp>
        <stp>3</stp>
        <stp>601008.SH</stp>
        <stp>2019</stp>
        <stp>2019/11/27</stp>
        <tr r="N3007" s="3"/>
      </tp>
      <tp>
        <v>12710250000</v>
        <stp/>
        <stp>EM_S_EST_NETPROFIT</stp>
        <stp>3</stp>
        <stp>601009.SH</stp>
        <stp>2019</stp>
        <stp>2019/11/27</stp>
        <tr r="N3008" s="3"/>
        <tr r="N3008" s="3"/>
      </tp>
      <tp t="s">
        <v>--</v>
        <stp/>
        <stp>EM_S_EST_NETPROFIT</stp>
        <stp>3</stp>
        <stp>601015.SH</stp>
        <stp>2019</stp>
        <stp>2019/11/27</stp>
        <tr r="N3012" s="3"/>
      </tp>
      <tp>
        <v>534000000</v>
        <stp/>
        <stp>EM_S_EST_NETPROFIT</stp>
        <stp>3</stp>
        <stp>601016.SH</stp>
        <stp>2019</stp>
        <stp>2019/11/27</stp>
        <tr r="N3013" s="3"/>
        <tr r="N3013" s="3"/>
      </tp>
      <tp t="s">
        <v>--</v>
        <stp/>
        <stp>EM_S_EST_NETPROFIT</stp>
        <stp>3</stp>
        <stp>601010.SH</stp>
        <stp>2019</stp>
        <stp>2019/11/27</stp>
        <tr r="N3009" s="3"/>
      </tp>
      <tp t="s">
        <v>--</v>
        <stp/>
        <stp>EM_S_EST_NETPROFIT</stp>
        <stp>3</stp>
        <stp>601011.SH</stp>
        <stp>2019</stp>
        <stp>2019/11/27</stp>
        <tr r="N3010" s="3"/>
      </tp>
      <tp>
        <v>4903947619.0476189</v>
        <stp/>
        <stp>EM_S_EST_NETPROFIT</stp>
        <stp>3</stp>
        <stp>601012.SH</stp>
        <stp>2019</stp>
        <stp>2019/11/27</stp>
        <tr r="N3011" s="3"/>
        <tr r="N3011" s="3"/>
      </tp>
      <tp>
        <v>3431500000</v>
        <stp/>
        <stp>EM_S_EST_NETPROFIT</stp>
        <stp>3</stp>
        <stp>601018.SH</stp>
        <stp>2019</stp>
        <stp>2019/11/27</stp>
        <tr r="N3014" s="3"/>
        <tr r="N3014" s="3"/>
      </tp>
      <tp>
        <v>1638000000</v>
        <stp/>
        <stp>EM_S_EST_NETPROFIT</stp>
        <stp>3</stp>
        <stp>601019.SH</stp>
        <stp>2019</stp>
        <stp>2019/11/27</stp>
        <tr r="N3015" s="3"/>
        <tr r="N3015" s="3"/>
      </tp>
      <tp>
        <v>4717346250</v>
        <stp/>
        <stp>EM_S_EST_NETPROFIT</stp>
        <stp>3</stp>
        <stp>601066.SH</stp>
        <stp>2019</stp>
        <stp>2019/11/27</stp>
        <tr r="N3021" s="3"/>
        <tr r="N3021" s="3"/>
      </tp>
      <tp t="s">
        <v>--</v>
        <stp/>
        <stp>EM_S_EST_NETPROFIT</stp>
        <stp>3</stp>
        <stp>601068.SH</stp>
        <stp>2019</stp>
        <stp>2019/11/27</stp>
        <tr r="N3022" s="3"/>
      </tp>
      <tp t="s">
        <v>--</v>
        <stp/>
        <stp>EM_S_EST_NETPROFIT</stp>
        <stp>3</stp>
        <stp>601069.SH</stp>
        <stp>2019</stp>
        <stp>2019/11/27</stp>
        <tr r="N3023" s="3"/>
      </tp>
      <tp>
        <v>8936000000</v>
        <stp/>
        <stp>EM_S_EST_NETPROFIT</stp>
        <stp>3</stp>
        <stp>601077.SH</stp>
        <stp>2019</stp>
        <stp>2019/11/27</stp>
        <tr r="N3024" s="3"/>
        <tr r="N3024" s="3"/>
      </tp>
      <tp>
        <v>1165585000</v>
        <stp/>
        <stp>EM_S_EST_NETPROFIT</stp>
        <stp>3</stp>
        <stp>601058.SH</stp>
        <stp>2019</stp>
        <stp>2019/11/27</stp>
        <tr r="N3020" s="3"/>
        <tr r="N3020" s="3"/>
      </tp>
      <tp t="s">
        <v>--</v>
        <stp/>
        <stp>EM_S_EST_NETPROFIT</stp>
        <stp>3</stp>
        <stp>601086.SH</stp>
        <stp>2019</stp>
        <stp>2019/11/27</stp>
        <tr r="N3025" s="3"/>
      </tp>
      <tp>
        <v>45052061111.111107</v>
        <stp/>
        <stp>EM_S_EST_NETPROFIT</stp>
        <stp>3</stp>
        <stp>601088.SH</stp>
        <stp>2019</stp>
        <stp>2019/11/27</stp>
        <tr r="N3026" s="3"/>
        <tr r="N3026" s="3"/>
      </tp>
      <tp>
        <v>1342380909.0909092</v>
        <stp/>
        <stp>EM_S_EST_NETPROFIT</stp>
        <stp>3</stp>
        <stp>601098.SH</stp>
        <stp>2019</stp>
        <stp>2019/11/27</stp>
        <tr r="N3027" s="3"/>
        <tr r="N3027" s="3"/>
      </tp>
      <tp t="s">
        <v>--</v>
        <stp/>
        <stp>EM_S_EST_NETPROFIT</stp>
        <stp>3</stp>
        <stp>601099.SH</stp>
        <stp>2019</stp>
        <stp>2019/11/27</stp>
        <tr r="N3028" s="3"/>
      </tp>
      <tp t="s">
        <v>--</v>
        <stp/>
        <stp>EM_S_EST_NETPROFIT</stp>
        <stp>3</stp>
        <stp>601126.SH</stp>
        <stp>2019</stp>
        <stp>2019/11/27</stp>
        <tr r="N3039" s="3"/>
      </tp>
      <tp>
        <v>91000000</v>
        <stp/>
        <stp>EM_S_EST_NETPROFIT</stp>
        <stp>3</stp>
        <stp>601127.SH</stp>
        <stp>2019</stp>
        <stp>2019/11/27</stp>
        <tr r="N3040" s="3"/>
        <tr r="N3040" s="3"/>
      </tp>
      <tp>
        <v>1809933333.3333333</v>
        <stp/>
        <stp>EM_S_EST_NETPROFIT</stp>
        <stp>3</stp>
        <stp>601128.SH</stp>
        <stp>2019</stp>
        <stp>2019/11/27</stp>
        <tr r="N3041" s="3"/>
        <tr r="N3041" s="3"/>
      </tp>
      <tp>
        <v>448411250</v>
        <stp/>
        <stp>EM_S_EST_NETPROFIT</stp>
        <stp>3</stp>
        <stp>601137.SH</stp>
        <stp>2019</stp>
        <stp>2019/11/27</stp>
        <tr r="N3042" s="3"/>
        <tr r="N3042" s="3"/>
      </tp>
      <tp>
        <v>17942044375</v>
        <stp/>
        <stp>EM_S_EST_NETPROFIT</stp>
        <stp>3</stp>
        <stp>601138.SH</stp>
        <stp>2019</stp>
        <stp>2019/11/27</stp>
        <tr r="N3043" s="3"/>
        <tr r="N3043" s="3"/>
      </tp>
      <tp>
        <v>1105487058.8235295</v>
        <stp/>
        <stp>EM_S_EST_NETPROFIT</stp>
        <stp>3</stp>
        <stp>601139.SH</stp>
        <stp>2019</stp>
        <stp>2019/11/27</stp>
        <tr r="N3044" s="3"/>
        <tr r="N3044" s="3"/>
      </tp>
      <tp>
        <v>153000000</v>
        <stp/>
        <stp>EM_S_EST_NETPROFIT</stp>
        <stp>3</stp>
        <stp>601106.SH</stp>
        <stp>2019</stp>
        <stp>2019/11/27</stp>
        <tr r="N3031" s="3"/>
        <tr r="N3031" s="3"/>
      </tp>
      <tp t="s">
        <v>--</v>
        <stp/>
        <stp>EM_S_EST_NETPROFIT</stp>
        <stp>3</stp>
        <stp>601107.SH</stp>
        <stp>2019</stp>
        <stp>2019/11/27</stp>
        <tr r="N3032" s="3"/>
      </tp>
      <tp>
        <v>1222516562.5</v>
        <stp/>
        <stp>EM_S_EST_NETPROFIT</stp>
        <stp>3</stp>
        <stp>601100.SH</stp>
        <stp>2019</stp>
        <stp>2019/11/27</stp>
        <tr r="N3029" s="3"/>
        <tr r="N3029" s="3"/>
      </tp>
      <tp>
        <v>654000000</v>
        <stp/>
        <stp>EM_S_EST_NETPROFIT</stp>
        <stp>3</stp>
        <stp>601101.SH</stp>
        <stp>2019</stp>
        <stp>2019/11/27</stp>
        <tr r="N3030" s="3"/>
        <tr r="N3030" s="3"/>
      </tp>
      <tp>
        <v>1212500000</v>
        <stp/>
        <stp>EM_S_EST_NETPROFIT</stp>
        <stp>3</stp>
        <stp>601108.SH</stp>
        <stp>2019</stp>
        <stp>2019/11/27</stp>
        <tr r="N3033" s="3"/>
        <tr r="N3033" s="3"/>
      </tp>
      <tp>
        <v>158700000</v>
        <stp/>
        <stp>EM_S_EST_NETPROFIT</stp>
        <stp>3</stp>
        <stp>601116.SH</stp>
        <stp>2019</stp>
        <stp>2019/11/27</stp>
        <tr r="N3036" s="3"/>
        <tr r="N3036" s="3"/>
      </tp>
      <tp>
        <v>2648722000</v>
        <stp/>
        <stp>EM_S_EST_NETPROFIT</stp>
        <stp>3</stp>
        <stp>601117.SH</stp>
        <stp>2019</stp>
        <stp>2019/11/27</stp>
        <tr r="N3037" s="3"/>
        <tr r="N3037" s="3"/>
      </tp>
      <tp>
        <v>7799553684.2105255</v>
        <stp/>
        <stp>EM_S_EST_NETPROFIT</stp>
        <stp>3</stp>
        <stp>601111.SH</stp>
        <stp>2019</stp>
        <stp>2019/11/27</stp>
        <tr r="N3034" s="3"/>
        <tr r="N3034" s="3"/>
      </tp>
      <tp t="s">
        <v>--</v>
        <stp/>
        <stp>EM_S_EST_NETPROFIT</stp>
        <stp>3</stp>
        <stp>601113.SH</stp>
        <stp>2019</stp>
        <stp>2019/11/27</stp>
        <tr r="N3035" s="3"/>
      </tp>
      <tp>
        <v>386000000</v>
        <stp/>
        <stp>EM_S_EST_NETPROFIT</stp>
        <stp>3</stp>
        <stp>601118.SH</stp>
        <stp>2019</stp>
        <stp>2019/11/27</stp>
        <tr r="N3038" s="3"/>
        <tr r="N3038" s="3"/>
      </tp>
      <tp>
        <v>66283615384.615387</v>
        <stp/>
        <stp>EM_S_EST_NETPROFIT</stp>
        <stp>3</stp>
        <stp>601166.SH</stp>
        <stp>2019</stp>
        <stp>2019/11/27</stp>
        <tr r="N3049" s="3"/>
        <tr r="N3049" s="3"/>
      </tp>
      <tp t="s">
        <v>--</v>
        <stp/>
        <stp>EM_S_EST_NETPROFIT</stp>
        <stp>3</stp>
        <stp>601162.SH</stp>
        <stp>2019</stp>
        <stp>2019/11/27</stp>
        <tr r="N3047" s="3"/>
      </tp>
      <tp>
        <v>700260000</v>
        <stp/>
        <stp>EM_S_EST_NETPROFIT</stp>
        <stp>3</stp>
        <stp>601163.SH</stp>
        <stp>2019</stp>
        <stp>2019/11/27</stp>
        <tr r="N3048" s="3"/>
        <tr r="N3048" s="3"/>
      </tp>
      <tp>
        <v>937800000</v>
        <stp/>
        <stp>EM_S_EST_NETPROFIT</stp>
        <stp>3</stp>
        <stp>601168.SH</stp>
        <stp>2019</stp>
        <stp>2019/11/27</stp>
        <tr r="N3050" s="3"/>
        <tr r="N3050" s="3"/>
      </tp>
      <tp>
        <v>21217300000</v>
        <stp/>
        <stp>EM_S_EST_NETPROFIT</stp>
        <stp>3</stp>
        <stp>601169.SH</stp>
        <stp>2019</stp>
        <stp>2019/11/27</stp>
        <tr r="N3051" s="3"/>
        <tr r="N3051" s="3"/>
      </tp>
      <tp t="s">
        <v>--</v>
        <stp/>
        <stp>EM_S_EST_NETPROFIT</stp>
        <stp>3</stp>
        <stp>601177.SH</stp>
        <stp>2019</stp>
        <stp>2019/11/27</stp>
        <tr r="N3052" s="3"/>
      </tp>
      <tp>
        <v>442000000</v>
        <stp/>
        <stp>EM_S_EST_NETPROFIT</stp>
        <stp>3</stp>
        <stp>601179.SH</stp>
        <stp>2019</stp>
        <stp>2019/11/27</stp>
        <tr r="N3053" s="3"/>
        <tr r="N3053" s="3"/>
      </tp>
      <tp>
        <v>13168982500</v>
        <stp/>
        <stp>EM_S_EST_NETPROFIT</stp>
        <stp>3</stp>
        <stp>601155.SH</stp>
        <stp>2019</stp>
        <stp>2019/11/27</stp>
        <tr r="N3045" s="3"/>
        <tr r="N3045" s="3"/>
      </tp>
      <tp>
        <v>1750776000</v>
        <stp/>
        <stp>EM_S_EST_NETPROFIT</stp>
        <stp>3</stp>
        <stp>601158.SH</stp>
        <stp>2019</stp>
        <stp>2019/11/27</stp>
        <tr r="N3046" s="3"/>
        <tr r="N3046" s="3"/>
      </tp>
      <tp>
        <v>20570551538.461536</v>
        <stp/>
        <stp>EM_S_EST_NETPROFIT</stp>
        <stp>3</stp>
        <stp>601186.SH</stp>
        <stp>2019</stp>
        <stp>2019/11/27</stp>
        <tr r="N3054" s="3"/>
        <tr r="N3054" s="3"/>
      </tp>
      <tp t="s">
        <v>--</v>
        <stp/>
        <stp>EM_S_EST_NETPROFIT</stp>
        <stp>3</stp>
        <stp>601188.SH</stp>
        <stp>2019</stp>
        <stp>2019/11/27</stp>
        <tr r="N3055" s="3"/>
      </tp>
      <tp t="s">
        <v>--</v>
        <stp/>
        <stp>EM_S_EST_NETPROFIT</stp>
        <stp>3</stp>
        <stp>601198.SH</stp>
        <stp>2019</stp>
        <stp>2019/11/27</stp>
        <tr r="N3056" s="3"/>
      </tp>
      <tp>
        <v>225000000</v>
        <stp/>
        <stp>EM_S_EST_NETPROFIT</stp>
        <stp>3</stp>
        <stp>601199.SH</stp>
        <stp>2019</stp>
        <stp>2019/11/27</stp>
        <tr r="N3057" s="3"/>
        <tr r="N3057" s="3"/>
      </tp>
      <tp>
        <v>11326252631.578947</v>
        <stp/>
        <stp>EM_S_EST_NETPROFIT</stp>
        <stp>3</stp>
        <stp>601225.SH</stp>
        <stp>2019</stp>
        <stp>2019/11/27</stp>
        <tr r="N3065" s="3"/>
        <tr r="N3065" s="3"/>
      </tp>
      <tp t="s">
        <v>--</v>
        <stp/>
        <stp>EM_S_EST_NETPROFIT</stp>
        <stp>3</stp>
        <stp>601226.SH</stp>
        <stp>2019</stp>
        <stp>2019/11/27</stp>
        <tr r="N3066" s="3"/>
      </tp>
      <tp>
        <v>901291250</v>
        <stp/>
        <stp>EM_S_EST_NETPROFIT</stp>
        <stp>3</stp>
        <stp>601222.SH</stp>
        <stp>2019</stp>
        <stp>2019/11/27</stp>
        <tr r="N3064" s="3"/>
        <tr r="N3064" s="3"/>
      </tp>
      <tp t="s">
        <v>--</v>
        <stp/>
        <stp>EM_S_EST_NETPROFIT</stp>
        <stp>3</stp>
        <stp>601228.SH</stp>
        <stp>2019</stp>
        <stp>2019/11/27</stp>
        <tr r="N3067" s="3"/>
      </tp>
      <tp>
        <v>20141400000</v>
        <stp/>
        <stp>EM_S_EST_NETPROFIT</stp>
        <stp>3</stp>
        <stp>601229.SH</stp>
        <stp>2019</stp>
        <stp>2019/11/27</stp>
        <tr r="N3068" s="3"/>
        <tr r="N3068" s="3"/>
      </tp>
      <tp>
        <v>496400000</v>
        <stp/>
        <stp>EM_S_EST_NETPROFIT</stp>
        <stp>3</stp>
        <stp>601236.SH</stp>
        <stp>2019</stp>
        <stp>2019/11/27</stp>
        <tr r="N3071" s="3"/>
        <tr r="N3071" s="3"/>
      </tp>
      <tp>
        <v>1357744615.3846154</v>
        <stp/>
        <stp>EM_S_EST_NETPROFIT</stp>
        <stp>3</stp>
        <stp>601231.SH</stp>
        <stp>2019</stp>
        <stp>2019/11/27</stp>
        <tr r="N3069" s="3"/>
        <tr r="N3069" s="3"/>
      </tp>
      <tp>
        <v>2930209642.8571424</v>
        <stp/>
        <stp>EM_S_EST_NETPROFIT</stp>
        <stp>3</stp>
        <stp>601233.SH</stp>
        <stp>2019</stp>
        <stp>2019/11/27</stp>
        <tr r="N3070" s="3"/>
        <tr r="N3070" s="3"/>
      </tp>
      <tp>
        <v>8290639047.6190481</v>
        <stp/>
        <stp>EM_S_EST_NETPROFIT</stp>
        <stp>3</stp>
        <stp>601238.SH</stp>
        <stp>2019</stp>
        <stp>2019/11/27</stp>
        <tr r="N3072" s="3"/>
        <tr r="N3072" s="3"/>
      </tp>
      <tp>
        <v>582179090.909091</v>
        <stp/>
        <stp>EM_S_EST_NETPROFIT</stp>
        <stp>3</stp>
        <stp>601200.SH</stp>
        <stp>2019</stp>
        <stp>2019/11/27</stp>
        <tr r="N3058" s="3"/>
        <tr r="N3058" s="3"/>
      </tp>
      <tp t="s">
        <v>--</v>
        <stp/>
        <stp>EM_S_EST_NETPROFIT</stp>
        <stp>3</stp>
        <stp>601208.SH</stp>
        <stp>2019</stp>
        <stp>2019/11/27</stp>
        <tr r="N3059" s="3"/>
      </tp>
      <tp t="s">
        <v>--</v>
        <stp/>
        <stp>EM_S_EST_NETPROFIT</stp>
        <stp>3</stp>
        <stp>601216.SH</stp>
        <stp>2019</stp>
        <stp>2019/11/27</stp>
        <tr r="N3062" s="3"/>
      </tp>
      <tp>
        <v>8897018333.3333321</v>
        <stp/>
        <stp>EM_S_EST_NETPROFIT</stp>
        <stp>3</stp>
        <stp>601211.SH</stp>
        <stp>2019</stp>
        <stp>2019/11/27</stp>
        <tr r="N3060" s="3"/>
        <tr r="N3060" s="3"/>
      </tp>
      <tp>
        <v>221455000</v>
        <stp/>
        <stp>EM_S_EST_NETPROFIT</stp>
        <stp>3</stp>
        <stp>601212.SH</stp>
        <stp>2019</stp>
        <stp>2019/11/27</stp>
        <tr r="N3061" s="3"/>
        <tr r="N3061" s="3"/>
      </tp>
      <tp t="s">
        <v>--</v>
        <stp/>
        <stp>EM_S_EST_NETPROFIT</stp>
        <stp>3</stp>
        <stp>601218.SH</stp>
        <stp>2019</stp>
        <stp>2019/11/27</stp>
        <tr r="N3063" s="3"/>
      </tp>
      <tp t="s">
        <v>--</v>
        <stp/>
        <stp>EM_S_EST_NETPROFIT</stp>
        <stp>3</stp>
        <stp>601258.SH</stp>
        <stp>2019</stp>
        <stp>2019/11/27</stp>
        <tr r="N3073" s="3"/>
      </tp>
      <tp>
        <v>215048615384.61539</v>
        <stp/>
        <stp>EM_S_EST_NETPROFIT</stp>
        <stp>3</stp>
        <stp>601288.SH</stp>
        <stp>2019</stp>
        <stp>2019/11/27</stp>
        <tr r="N3074" s="3"/>
        <tr r="N3074" s="3"/>
      </tp>
      <tp>
        <v>3875223333.333333</v>
        <stp/>
        <stp>EM_S_EST_NETPROFIT</stp>
        <stp>3</stp>
        <stp>601298.SH</stp>
        <stp>2019</stp>
        <stp>2019/11/27</stp>
        <tr r="N3075" s="3"/>
        <tr r="N3075" s="3"/>
      </tp>
      <tp t="s">
        <v>--</v>
        <stp/>
        <stp>EM_S_EST_NETPROFIT</stp>
        <stp>3</stp>
        <stp>601326.SH</stp>
        <stp>2019</stp>
        <stp>2019/11/27</stp>
        <tr r="N3079" s="3"/>
      </tp>
      <tp>
        <v>77363666666.666656</v>
        <stp/>
        <stp>EM_S_EST_NETPROFIT</stp>
        <stp>3</stp>
        <stp>601328.SH</stp>
        <stp>2019</stp>
        <stp>2019/11/27</stp>
        <tr r="N3080" s="3"/>
        <tr r="N3080" s="3"/>
      </tp>
      <tp>
        <v>13790350869.565218</v>
        <stp/>
        <stp>EM_S_EST_NETPROFIT</stp>
        <stp>3</stp>
        <stp>601336.SH</stp>
        <stp>2019</stp>
        <stp>2019/11/27</stp>
        <tr r="N3083" s="3"/>
        <tr r="N3083" s="3"/>
      </tp>
      <tp>
        <v>391666666.66666669</v>
        <stp/>
        <stp>EM_S_EST_NETPROFIT</stp>
        <stp>3</stp>
        <stp>601330.SH</stp>
        <stp>2019</stp>
        <stp>2019/11/27</stp>
        <tr r="N3081" s="3"/>
        <tr r="N3081" s="3"/>
      </tp>
      <tp>
        <v>1560161818.181818</v>
        <stp/>
        <stp>EM_S_EST_NETPROFIT</stp>
        <stp>3</stp>
        <stp>601333.SH</stp>
        <stp>2019</stp>
        <stp>2019/11/27</stp>
        <tr r="N3082" s="3"/>
        <tr r="N3082" s="3"/>
      </tp>
      <tp>
        <v>445240000</v>
        <stp/>
        <stp>EM_S_EST_NETPROFIT</stp>
        <stp>3</stp>
        <stp>601339.SH</stp>
        <stp>2019</stp>
        <stp>2019/11/27</stp>
        <tr r="N3084" s="3"/>
        <tr r="N3084" s="3"/>
      </tp>
      <tp>
        <v>646000000</v>
        <stp/>
        <stp>EM_S_EST_NETPROFIT</stp>
        <stp>3</stp>
        <stp>601311.SH</stp>
        <stp>2019</stp>
        <stp>2019/11/27</stp>
        <tr r="N3076" s="3"/>
        <tr r="N3076" s="3"/>
      </tp>
      <tp>
        <v>156943995833.33334</v>
        <stp/>
        <stp>EM_S_EST_NETPROFIT</stp>
        <stp>3</stp>
        <stp>601318.SH</stp>
        <stp>2019</stp>
        <stp>2019/11/27</stp>
        <tr r="N3077" s="3"/>
        <tr r="N3077" s="3"/>
      </tp>
      <tp>
        <v>20023542000</v>
        <stp/>
        <stp>EM_S_EST_NETPROFIT</stp>
        <stp>3</stp>
        <stp>601319.SH</stp>
        <stp>2019</stp>
        <stp>2019/11/27</stp>
        <tr r="N3078" s="3"/>
        <tr r="N3078" s="3"/>
      </tp>
      <tp>
        <v>255000000</v>
        <stp/>
        <stp>EM_S_EST_NETPROFIT</stp>
        <stp>3</stp>
        <stp>601366.SH</stp>
        <stp>2019</stp>
        <stp>2019/11/27</stp>
        <tr r="N3086" s="3"/>
        <tr r="N3086" s="3"/>
      </tp>
      <tp>
        <v>5802260000</v>
        <stp/>
        <stp>EM_S_EST_NETPROFIT</stp>
        <stp>3</stp>
        <stp>601360.SH</stp>
        <stp>2019</stp>
        <stp>2019/11/27</stp>
        <tr r="N3085" s="3"/>
        <tr r="N3085" s="3"/>
      </tp>
      <tp t="s">
        <v>--</v>
        <stp/>
        <stp>EM_S_EST_NETPROFIT</stp>
        <stp>3</stp>
        <stp>601368.SH</stp>
        <stp>2019</stp>
        <stp>2019/11/27</stp>
        <tr r="N3087" s="3"/>
      </tp>
      <tp>
        <v>602000000</v>
        <stp/>
        <stp>EM_S_EST_NETPROFIT</stp>
        <stp>3</stp>
        <stp>601369.SH</stp>
        <stp>2019</stp>
        <stp>2019/11/27</stp>
        <tr r="N3088" s="3"/>
        <tr r="N3088" s="3"/>
      </tp>
      <tp>
        <v>242500000</v>
        <stp/>
        <stp>EM_S_EST_NETPROFIT</stp>
        <stp>3</stp>
        <stp>601375.SH</stp>
        <stp>2019</stp>
        <stp>2019/11/27</stp>
        <tr r="N3089" s="3"/>
        <tr r="N3089" s="3"/>
      </tp>
      <tp>
        <v>2084266250</v>
        <stp/>
        <stp>EM_S_EST_NETPROFIT</stp>
        <stp>3</stp>
        <stp>601377.SH</stp>
        <stp>2019</stp>
        <stp>2019/11/27</stp>
        <tr r="N3090" s="3"/>
        <tr r="N3090" s="3"/>
      </tp>
      <tp t="s">
        <v>--</v>
        <stp/>
        <stp>EM_S_EST_NETPROFIT</stp>
        <stp>3</stp>
        <stp>601388.SH</stp>
        <stp>2019</stp>
        <stp>2019/11/27</stp>
        <tr r="N3091" s="3"/>
      </tp>
      <tp>
        <v>19740713846.153847</v>
        <stp/>
        <stp>EM_S_EST_NETPROFIT</stp>
        <stp>3</stp>
        <stp>601390.SH</stp>
        <stp>2019</stp>
        <stp>2019/11/27</stp>
        <tr r="N3092" s="3"/>
        <tr r="N3092" s="3"/>
      </tp>
      <tp>
        <v>293109785714.28571</v>
        <stp/>
        <stp>EM_S_EST_NETPROFIT</stp>
        <stp>3</stp>
        <stp>601398.SH</stp>
        <stp>2019</stp>
        <stp>2019/11/27</stp>
        <tr r="N3093" s="3"/>
        <tr r="N3093" s="3"/>
      </tp>
      <tp t="s">
        <v>--</v>
        <stp/>
        <stp>EM_S_EST_NETPROFIT</stp>
        <stp>3</stp>
        <stp>601500.SH</stp>
        <stp>2019</stp>
        <stp>2019/11/27</stp>
        <tr r="N3094" s="3"/>
      </tp>
      <tp>
        <v>774000000</v>
        <stp/>
        <stp>EM_S_EST_NETPROFIT</stp>
        <stp>3</stp>
        <stp>601515.SH</stp>
        <stp>2019</stp>
        <stp>2019/11/27</stp>
        <tr r="N3095" s="3"/>
        <tr r="N3095" s="3"/>
      </tp>
      <tp t="s">
        <v>--</v>
        <stp/>
        <stp>EM_S_EST_NETPROFIT</stp>
        <stp>3</stp>
        <stp>601518.SH</stp>
        <stp>2019</stp>
        <stp>2019/11/27</stp>
        <tr r="N3096" s="3"/>
      </tp>
      <tp t="s">
        <v>--</v>
        <stp/>
        <stp>EM_S_EST_NETPROFIT</stp>
        <stp>3</stp>
        <stp>601519.SH</stp>
        <stp>2019</stp>
        <stp>2019/11/27</stp>
        <tr r="N3097" s="3"/>
      </tp>
      <tp>
        <v>556210000</v>
        <stp/>
        <stp>EM_S_EST_NETPROFIT</stp>
        <stp>3</stp>
        <stp>601566.SH</stp>
        <stp>2019</stp>
        <stp>2019/11/27</stp>
        <tr r="N3100" s="3"/>
        <tr r="N3100" s="3"/>
      </tp>
      <tp t="s">
        <v>--</v>
        <stp/>
        <stp>EM_S_EST_NETPROFIT</stp>
        <stp>3</stp>
        <stp>601567.SH</stp>
        <stp>2019</stp>
        <stp>2019/11/27</stp>
        <tr r="N3101" s="3"/>
      </tp>
      <tp>
        <v>5018750000</v>
        <stp/>
        <stp>EM_S_EST_NETPROFIT</stp>
        <stp>3</stp>
        <stp>601577.SH</stp>
        <stp>2019</stp>
        <stp>2019/11/27</stp>
        <tr r="N3102" s="3"/>
        <tr r="N3102" s="3"/>
      </tp>
      <tp>
        <v>140000000</v>
        <stp/>
        <stp>EM_S_EST_NETPROFIT</stp>
        <stp>3</stp>
        <stp>601579.SH</stp>
        <stp>2019</stp>
        <stp>2019/11/27</stp>
        <tr r="N3103" s="3"/>
        <tr r="N3103" s="3"/>
      </tp>
      <tp>
        <v>1592111111.1111112</v>
        <stp/>
        <stp>EM_S_EST_NETPROFIT</stp>
        <stp>3</stp>
        <stp>601555.SH</stp>
        <stp>2019</stp>
        <stp>2019/11/27</stp>
        <tr r="N3098" s="3"/>
        <tr r="N3098" s="3"/>
      </tp>
      <tp t="s">
        <v>--</v>
        <stp/>
        <stp>EM_S_EST_NETPROFIT</stp>
        <stp>3</stp>
        <stp>601558.SH</stp>
        <stp>2019</stp>
        <stp>2019/11/27</stp>
        <tr r="N3099" s="3"/>
      </tp>
      <tp t="s">
        <v>--</v>
        <stp/>
        <stp>EM_S_EST_NETPROFIT</stp>
        <stp>3</stp>
        <stp>601588.SH</stp>
        <stp>2019</stp>
        <stp>2019/11/27</stp>
        <tr r="N3104" s="3"/>
      </tp>
      <tp>
        <v>252900000</v>
        <stp/>
        <stp>EM_S_EST_NETPROFIT</stp>
        <stp>3</stp>
        <stp>601595.SH</stp>
        <stp>2019</stp>
        <stp>2019/11/27</stp>
        <tr r="N3105" s="3"/>
        <tr r="N3105" s="3"/>
      </tp>
      <tp>
        <v>2770000000</v>
        <stp/>
        <stp>EM_S_EST_NETPROFIT</stp>
        <stp>3</stp>
        <stp>601598.SH</stp>
        <stp>2019</stp>
        <stp>2019/11/27</stp>
        <tr r="N3106" s="3"/>
        <tr r="N3106" s="3"/>
      </tp>
      <tp t="s">
        <v>--</v>
        <stp/>
        <stp>EM_S_EST_NETPROFIT</stp>
        <stp>3</stp>
        <stp>601599.SH</stp>
        <stp>2019</stp>
        <stp>2019/11/27</stp>
        <tr r="N3107" s="3"/>
      </tp>
      <tp>
        <v>57027476363.63636</v>
        <stp/>
        <stp>EM_S_EST_NETPROFIT</stp>
        <stp>3</stp>
        <stp>601628.SH</stp>
        <stp>2019</stp>
        <stp>2019/11/27</stp>
        <tr r="N3118" s="3"/>
        <tr r="N3118" s="3"/>
      </tp>
      <tp>
        <v>1299521176.4705882</v>
        <stp/>
        <stp>EM_S_EST_NETPROFIT</stp>
        <stp>3</stp>
        <stp>601636.SH</stp>
        <stp>2019</stp>
        <stp>2019/11/27</stp>
        <tr r="N3120" s="3"/>
        <tr r="N3120" s="3"/>
      </tp>
      <tp>
        <v>4580629000</v>
        <stp/>
        <stp>EM_S_EST_NETPROFIT</stp>
        <stp>3</stp>
        <stp>601633.SH</stp>
        <stp>2019</stp>
        <stp>2019/11/27</stp>
        <tr r="N3119" s="3"/>
        <tr r="N3119" s="3"/>
      </tp>
      <tp t="s">
        <v>--</v>
        <stp/>
        <stp>EM_S_EST_NETPROFIT</stp>
        <stp>3</stp>
        <stp>601606.SH</stp>
        <stp>2019</stp>
        <stp>2019/11/27</stp>
        <tr r="N3110" s="3"/>
      </tp>
      <tp>
        <v>4350771000</v>
        <stp/>
        <stp>EM_S_EST_NETPROFIT</stp>
        <stp>3</stp>
        <stp>601607.SH</stp>
        <stp>2019</stp>
        <stp>2019/11/27</stp>
        <tr r="N3111" s="3"/>
        <tr r="N3111" s="3"/>
      </tp>
      <tp>
        <v>1250038750</v>
        <stp/>
        <stp>EM_S_EST_NETPROFIT</stp>
        <stp>3</stp>
        <stp>601600.SH</stp>
        <stp>2019</stp>
        <stp>2019/11/27</stp>
        <tr r="N3108" s="3"/>
        <tr r="N3108" s="3"/>
      </tp>
      <tp>
        <v>28832374782.608696</v>
        <stp/>
        <stp>EM_S_EST_NETPROFIT</stp>
        <stp>3</stp>
        <stp>601601.SH</stp>
        <stp>2019</stp>
        <stp>2019/11/27</stp>
        <tr r="N3109" s="3"/>
        <tr r="N3109" s="3"/>
      </tp>
      <tp>
        <v>169000000</v>
        <stp/>
        <stp>EM_S_EST_NETPROFIT</stp>
        <stp>3</stp>
        <stp>601608.SH</stp>
        <stp>2019</stp>
        <stp>2019/11/27</stp>
        <tr r="N3112" s="3"/>
        <tr r="N3112" s="3"/>
      </tp>
      <tp>
        <v>662903333.33333325</v>
        <stp/>
        <stp>EM_S_EST_NETPROFIT</stp>
        <stp>3</stp>
        <stp>601615.SH</stp>
        <stp>2019</stp>
        <stp>2019/11/27</stp>
        <tr r="N3114" s="3"/>
        <tr r="N3114" s="3"/>
      </tp>
      <tp t="s">
        <v>--</v>
        <stp/>
        <stp>EM_S_EST_NETPROFIT</stp>
        <stp>3</stp>
        <stp>601616.SH</stp>
        <stp>2019</stp>
        <stp>2019/11/27</stp>
        <tr r="N3115" s="3"/>
      </tp>
      <tp>
        <v>1154000000</v>
        <stp/>
        <stp>EM_S_EST_NETPROFIT</stp>
        <stp>3</stp>
        <stp>601611.SH</stp>
        <stp>2019</stp>
        <stp>2019/11/27</stp>
        <tr r="N3113" s="3"/>
        <tr r="N3113" s="3"/>
      </tp>
      <tp>
        <v>7205747142.8571434</v>
        <stp/>
        <stp>EM_S_EST_NETPROFIT</stp>
        <stp>3</stp>
        <stp>601618.SH</stp>
        <stp>2019</stp>
        <stp>2019/11/27</stp>
        <tr r="N3116" s="3"/>
        <tr r="N3116" s="3"/>
      </tp>
      <tp t="s">
        <v>--</v>
        <stp/>
        <stp>EM_S_EST_NETPROFIT</stp>
        <stp>3</stp>
        <stp>601619.SH</stp>
        <stp>2019</stp>
        <stp>2019/11/27</stp>
        <tr r="N3117" s="3"/>
      </tp>
      <tp>
        <v>1172680000</v>
        <stp/>
        <stp>EM_S_EST_NETPROFIT</stp>
        <stp>3</stp>
        <stp>601666.SH</stp>
        <stp>2019</stp>
        <stp>2019/11/27</stp>
        <tr r="N3121" s="3"/>
        <tr r="N3121" s="3"/>
      </tp>
      <tp>
        <v>42558963000</v>
        <stp/>
        <stp>EM_S_EST_NETPROFIT</stp>
        <stp>3</stp>
        <stp>601668.SH</stp>
        <stp>2019</stp>
        <stp>2019/11/27</stp>
        <tr r="N3122" s="3"/>
        <tr r="N3122" s="3"/>
      </tp>
      <tp>
        <v>8348250000</v>
        <stp/>
        <stp>EM_S_EST_NETPROFIT</stp>
        <stp>3</stp>
        <stp>601669.SH</stp>
        <stp>2019</stp>
        <stp>2019/11/27</stp>
        <tr r="N3123" s="3"/>
        <tr r="N3123" s="3"/>
      </tp>
      <tp>
        <v>748825000</v>
        <stp/>
        <stp>EM_S_EST_NETPROFIT</stp>
        <stp>3</stp>
        <stp>601677.SH</stp>
        <stp>2019</stp>
        <stp>2019/11/27</stp>
        <tr r="N3124" s="3"/>
        <tr r="N3124" s="3"/>
      </tp>
      <tp>
        <v>556641666.66666663</v>
        <stp/>
        <stp>EM_S_EST_NETPROFIT</stp>
        <stp>3</stp>
        <stp>601678.SH</stp>
        <stp>2019</stp>
        <stp>2019/11/27</stp>
        <tr r="N3125" s="3"/>
        <tr r="N3125" s="3"/>
      </tp>
      <tp>
        <v>7925361071.4285717</v>
        <stp/>
        <stp>EM_S_EST_NETPROFIT</stp>
        <stp>3</stp>
        <stp>601688.SH</stp>
        <stp>2019</stp>
        <stp>2019/11/27</stp>
        <tr r="N3126" s="3"/>
        <tr r="N3126" s="3"/>
      </tp>
      <tp>
        <v>511193666.66666663</v>
        <stp/>
        <stp>EM_S_EST_NETPROFIT</stp>
        <stp>3</stp>
        <stp>601689.SH</stp>
        <stp>2019</stp>
        <stp>2019/11/27</stp>
        <tr r="N3127" s="3"/>
        <tr r="N3127" s="3"/>
      </tp>
      <tp>
        <v>454180000</v>
        <stp/>
        <stp>EM_S_EST_NETPROFIT</stp>
        <stp>3</stp>
        <stp>601698.SH</stp>
        <stp>2019</stp>
        <stp>2019/11/27</stp>
        <tr r="N3128" s="3"/>
        <tr r="N3128" s="3"/>
      </tp>
      <tp>
        <v>3117766666.6666665</v>
        <stp/>
        <stp>EM_S_EST_NETPROFIT</stp>
        <stp>3</stp>
        <stp>601699.SH</stp>
        <stp>2019</stp>
        <stp>2019/11/27</stp>
        <tr r="N3129" s="3"/>
        <tr r="N3129" s="3"/>
      </tp>
      <tp>
        <v>435000000</v>
        <stp/>
        <stp>EM_S_EST_NETPROFIT</stp>
        <stp>3</stp>
        <stp>001696.SZ</stp>
        <stp>2019</stp>
        <stp>2019/11/27</stp>
        <tr r="N458" s="3"/>
        <tr r="N458" s="3"/>
      </tp>
      <tp>
        <v>2773000000</v>
        <stp/>
        <stp>EM_S_EST_NETPROFIT</stp>
        <stp>3</stp>
        <stp>601727.SH</stp>
        <stp>2019</stp>
        <stp>2019/11/27</stp>
        <tr r="N3133" s="3"/>
        <tr r="N3133" s="3"/>
      </tp>
      <tp t="s">
        <v>--</v>
        <stp/>
        <stp>EM_S_EST_NETPROFIT</stp>
        <stp>3</stp>
        <stp>601700.SH</stp>
        <stp>2019</stp>
        <stp>2019/11/27</stp>
        <tr r="N3130" s="3"/>
      </tp>
      <tp>
        <v>1184032500</v>
        <stp/>
        <stp>EM_S_EST_NETPROFIT</stp>
        <stp>3</stp>
        <stp>601717.SH</stp>
        <stp>2019</stp>
        <stp>2019/11/27</stp>
        <tr r="N3131" s="3"/>
        <tr r="N3131" s="3"/>
      </tp>
      <tp t="s">
        <v>--</v>
        <stp/>
        <stp>EM_S_EST_NETPROFIT</stp>
        <stp>3</stp>
        <stp>601718.SH</stp>
        <stp>2019</stp>
        <stp>2019/11/27</stp>
        <tr r="N3132" s="3"/>
      </tp>
      <tp>
        <v>13010130000</v>
        <stp/>
        <stp>EM_S_EST_NETPROFIT</stp>
        <stp>3</stp>
        <stp>601766.SH</stp>
        <stp>2019</stp>
        <stp>2019/11/27</stp>
        <tr r="N3134" s="3"/>
        <tr r="N3134" s="3"/>
      </tp>
      <tp t="s">
        <v>--</v>
        <stp/>
        <stp>EM_S_EST_NETPROFIT</stp>
        <stp>3</stp>
        <stp>601777.SH</stp>
        <stp>2019</stp>
        <stp>2019/11/27</stp>
        <tr r="N3135" s="3"/>
      </tp>
      <tp>
        <v>2582400000</v>
        <stp/>
        <stp>EM_S_EST_NETPROFIT</stp>
        <stp>3</stp>
        <stp>601788.SH</stp>
        <stp>2019</stp>
        <stp>2019/11/27</stp>
        <tr r="N3136" s="3"/>
        <tr r="N3136" s="3"/>
      </tp>
      <tp t="s">
        <v>--</v>
        <stp/>
        <stp>EM_S_EST_NETPROFIT</stp>
        <stp>3</stp>
        <stp>601789.SH</stp>
        <stp>2019</stp>
        <stp>2019/11/27</stp>
        <tr r="N3137" s="3"/>
      </tp>
      <tp t="s">
        <v>--</v>
        <stp/>
        <stp>EM_S_EST_NETPROFIT</stp>
        <stp>3</stp>
        <stp>601798.SH</stp>
        <stp>2019</stp>
        <stp>2019/11/27</stp>
        <tr r="N3138" s="3"/>
      </tp>
      <tp>
        <v>759983750</v>
        <stp/>
        <stp>EM_S_EST_NETPROFIT</stp>
        <stp>3</stp>
        <stp>601799.SH</stp>
        <stp>2019</stp>
        <stp>2019/11/27</stp>
        <tr r="N3139" s="3"/>
        <tr r="N3139" s="3"/>
      </tp>
      <tp t="s">
        <v>化石能源</v>
        <stp/>
        <stp>EM_S_INFO_INDUSTRY_EM2016</stp>
        <stp>2</stp>
        <stp>002828.SZ</stp>
        <stp>1</stp>
        <tr r="G1274" s="3"/>
      </tp>
      <tp t="s">
        <v>交通运输</v>
        <stp/>
        <stp>EM_S_INFO_INDUSTRY_EM2016</stp>
        <stp>2</stp>
        <stp>002928.SZ</stp>
        <stp>1</stp>
        <tr r="G1366" s="3"/>
      </tp>
      <tp t="s">
        <v>有色金属</v>
        <stp/>
        <stp>EM_S_INFO_INDUSTRY_EM2016</stp>
        <stp>2</stp>
        <stp>002428.SZ</stp>
        <stp>1</stp>
        <tr r="G887" s="3"/>
      </tp>
      <tp t="s">
        <v>信息技术</v>
        <stp/>
        <stp>EM_S_INFO_INDUSTRY_EM2016</stp>
        <stp>2</stp>
        <stp>002528.SZ</stp>
        <stp>1</stp>
        <tr r="G985" s="3"/>
      </tp>
      <tp t="s">
        <v>建筑</v>
        <stp/>
        <stp>EM_S_INFO_INDUSTRY_EM2016</stp>
        <stp>2</stp>
        <stp>002628.SZ</stp>
        <stp>1</stp>
        <tr r="G1085" s="3"/>
      </tp>
      <tp t="s">
        <v>医药生物</v>
        <stp/>
        <stp>EM_S_INFO_INDUSTRY_EM2016</stp>
        <stp>2</stp>
        <stp>002728.SZ</stp>
        <stp>1</stp>
        <tr r="G1181" s="3"/>
      </tp>
      <tp t="s">
        <v>电气设备</v>
        <stp/>
        <stp>EM_S_INFO_INDUSTRY_EM2016</stp>
        <stp>2</stp>
        <stp>002028.SZ</stp>
        <stp>1</stp>
        <tr r="G489" s="3"/>
      </tp>
      <tp t="s">
        <v>化石能源</v>
        <stp/>
        <stp>EM_S_INFO_INDUSTRY_EM2016</stp>
        <stp>2</stp>
        <stp>002128.SZ</stp>
        <stp>1</stp>
        <tr r="G588" s="3"/>
      </tp>
      <tp t="s">
        <v>轻工制造</v>
        <stp/>
        <stp>EM_S_INFO_INDUSTRY_EM2016</stp>
        <stp>2</stp>
        <stp>002228.SZ</stp>
        <stp>1</stp>
        <tr r="G688" s="3"/>
      </tp>
      <tp t="s">
        <v>交运设备</v>
        <stp/>
        <stp>EM_S_INFO_INDUSTRY_EM2016</stp>
        <stp>2</stp>
        <stp>002328.SZ</stp>
        <stp>1</stp>
        <tr r="G787" s="3"/>
      </tp>
      <tp t="s">
        <v>交通运输</v>
        <stp/>
        <stp>EM_S_INFO_INDUSTRY_EM2016</stp>
        <stp>2</stp>
        <stp>000828.SZ</stp>
        <stp>1</stp>
        <tr r="G339" s="3"/>
      </tp>
      <tp t="s">
        <v>建筑</v>
        <stp/>
        <stp>EM_S_INFO_INDUSTRY_EM2016</stp>
        <stp>2</stp>
        <stp>000928.SZ</stp>
        <stp>1</stp>
        <tr r="G405" s="3"/>
      </tp>
      <tp t="s">
        <v>休闲、生活及专业服务</v>
        <stp/>
        <stp>EM_S_INFO_INDUSTRY_EM2016</stp>
        <stp>2</stp>
        <stp>000428.SZ</stp>
        <stp>1</stp>
        <tr r="G96" s="3"/>
      </tp>
      <tp t="s">
        <v>互联网</v>
        <stp/>
        <stp>EM_S_INFO_INDUSTRY_EM2016</stp>
        <stp>2</stp>
        <stp>300418.SZ</stp>
        <stp>1</stp>
        <tr r="G1816" s="3"/>
      </tp>
      <tp t="s">
        <v>机械设备</v>
        <stp/>
        <stp>EM_S_INFO_INDUSTRY_EM2016</stp>
        <stp>2</stp>
        <stp>000528.SZ</stp>
        <stp>1</stp>
        <tr r="G122" s="3"/>
      </tp>
      <tp t="s">
        <v>信息技术</v>
        <stp/>
        <stp>EM_S_INFO_INDUSTRY_EM2016</stp>
        <stp>2</stp>
        <stp>300518.SZ</stp>
        <stp>1</stp>
        <tr r="G1916" s="3"/>
      </tp>
      <tp t="s">
        <v>建筑</v>
        <stp/>
        <stp>EM_S_INFO_INDUSTRY_EM2016</stp>
        <stp>2</stp>
        <stp>000628.SZ</stp>
        <stp>1</stp>
        <tr r="G201" s="3"/>
      </tp>
      <tp t="s">
        <v>有色金属</v>
        <stp/>
        <stp>EM_S_INFO_INDUSTRY_EM2016</stp>
        <stp>2</stp>
        <stp>300618.SZ</stp>
        <stp>1</stp>
        <tr r="G2012" s="3"/>
      </tp>
      <tp t="s">
        <v>金融</v>
        <stp/>
        <stp>EM_S_INFO_INDUSTRY_EM2016</stp>
        <stp>2</stp>
        <stp>000728.SZ</stp>
        <stp>1</stp>
        <tr r="G273" s="3"/>
      </tp>
      <tp t="s">
        <v>机械设备</v>
        <stp/>
        <stp>EM_S_INFO_INDUSTRY_EM2016</stp>
        <stp>2</stp>
        <stp>300718.SZ</stp>
        <stp>1</stp>
        <tr r="G2109" s="3"/>
      </tp>
      <tp t="s">
        <v>医药生物</v>
        <stp/>
        <stp>EM_S_INFO_INDUSTRY_EM2016</stp>
        <stp>2</stp>
        <stp>000028.SZ</stp>
        <stp>1</stp>
        <tr r="G24" s="3"/>
      </tp>
      <tp t="s">
        <v>电气设备</v>
        <stp/>
        <stp>EM_S_INFO_INDUSTRY_EM2016</stp>
        <stp>2</stp>
        <stp>300018.SZ</stp>
        <stp>1</stp>
        <tr r="G1420" s="3"/>
      </tp>
      <tp t="s">
        <v>电气设备</v>
        <stp/>
        <stp>EM_S_INFO_INDUSTRY_EM2016</stp>
        <stp>2</stp>
        <stp>300118.SZ</stp>
        <stp>1</stp>
        <tr r="G1519" s="3"/>
      </tp>
      <tp t="s">
        <v>基础化工</v>
        <stp/>
        <stp>EM_S_INFO_INDUSTRY_EM2016</stp>
        <stp>2</stp>
        <stp>300218.SZ</stp>
        <stp>1</stp>
        <tr r="G1618" s="3"/>
      </tp>
      <tp t="s">
        <v>医药生物</v>
        <stp/>
        <stp>EM_S_INFO_INDUSTRY_EM2016</stp>
        <stp>2</stp>
        <stp>300318.SZ</stp>
        <stp>1</stp>
        <tr r="G1718" s="3"/>
      </tp>
      <tp t="s">
        <v>国防与装备</v>
        <stp/>
        <stp>EM_S_INFO_INDUSTRY_EM2016</stp>
        <stp>2</stp>
        <stp>002829.SZ</stp>
        <stp>1</stp>
        <tr r="G1275" s="3"/>
      </tp>
      <tp t="s">
        <v>信息技术</v>
        <stp/>
        <stp>EM_S_INFO_INDUSTRY_EM2016</stp>
        <stp>2</stp>
        <stp>002929.SZ</stp>
        <stp>1</stp>
        <tr r="G1367" s="3"/>
      </tp>
      <tp t="s">
        <v>家电</v>
        <stp/>
        <stp>EM_S_INFO_INDUSTRY_EM2016</stp>
        <stp>2</stp>
        <stp>002429.SZ</stp>
        <stp>1</stp>
        <tr r="G888" s="3"/>
      </tp>
      <tp t="s">
        <v>机械设备</v>
        <stp/>
        <stp>EM_S_INFO_INDUSTRY_EM2016</stp>
        <stp>2</stp>
        <stp>002529.SZ</stp>
        <stp>1</stp>
        <tr r="G986" s="3"/>
      </tp>
      <tp t="s">
        <v>化石能源</v>
        <stp/>
        <stp>EM_S_INFO_INDUSTRY_EM2016</stp>
        <stp>2</stp>
        <stp>002629.SZ</stp>
        <stp>1</stp>
        <tr r="G1086" s="3"/>
      </tp>
      <tp t="s">
        <v>电子设备</v>
        <stp/>
        <stp>EM_S_INFO_INDUSTRY_EM2016</stp>
        <stp>2</stp>
        <stp>002729.SZ</stp>
        <stp>1</stp>
        <tr r="G1182" s="3"/>
      </tp>
      <tp t="s">
        <v>纺织服装</v>
        <stp/>
        <stp>EM_S_INFO_INDUSTRY_EM2016</stp>
        <stp>2</stp>
        <stp>002029.SZ</stp>
        <stp>1</stp>
        <tr r="G490" s="3"/>
      </tp>
      <tp t="s">
        <v>电气设备</v>
        <stp/>
        <stp>EM_S_INFO_INDUSTRY_EM2016</stp>
        <stp>2</stp>
        <stp>002129.SZ</stp>
        <stp>1</stp>
        <tr r="G589" s="3"/>
      </tp>
      <tp t="s">
        <v>轻工制造</v>
        <stp/>
        <stp>EM_S_INFO_INDUSTRY_EM2016</stp>
        <stp>2</stp>
        <stp>002229.SZ</stp>
        <stp>1</stp>
        <tr r="G689" s="3"/>
      </tp>
      <tp t="s">
        <v>食品饮料</v>
        <stp/>
        <stp>EM_S_INFO_INDUSTRY_EM2016</stp>
        <stp>2</stp>
        <stp>002329.SZ</stp>
        <stp>1</stp>
        <tr r="G788" s="3"/>
      </tp>
      <tp t="s">
        <v>商贸零售</v>
        <stp/>
        <stp>EM_S_INFO_INDUSTRY_EM2016</stp>
        <stp>2</stp>
        <stp>000829.SZ</stp>
        <stp>1</stp>
        <tr r="G340" s="3"/>
      </tp>
      <tp t="s">
        <v>食品饮料</v>
        <stp/>
        <stp>EM_S_INFO_INDUSTRY_EM2016</stp>
        <stp>2</stp>
        <stp>000929.SZ</stp>
        <stp>1</stp>
        <tr r="G406" s="3"/>
      </tp>
      <tp t="s">
        <v>交通运输</v>
        <stp/>
        <stp>EM_S_INFO_INDUSTRY_EM2016</stp>
        <stp>2</stp>
        <stp>000429.SZ</stp>
        <stp>1</stp>
        <tr r="G97" s="3"/>
      </tp>
      <tp t="s">
        <v>信息技术</v>
        <stp/>
        <stp>EM_S_INFO_INDUSTRY_EM2016</stp>
        <stp>2</stp>
        <stp>300419.SZ</stp>
        <stp>1</stp>
        <tr r="G1817" s="3"/>
      </tp>
      <tp t="s">
        <v>食品饮料</v>
        <stp/>
        <stp>EM_S_INFO_INDUSTRY_EM2016</stp>
        <stp>2</stp>
        <stp>000529.SZ</stp>
        <stp>1</stp>
        <tr r="G123" s="3"/>
      </tp>
      <tp t="s">
        <v>医药生物</v>
        <stp/>
        <stp>EM_S_INFO_INDUSTRY_EM2016</stp>
        <stp>2</stp>
        <stp>300519.SZ</stp>
        <stp>1</stp>
        <tr r="G1917" s="3"/>
      </tp>
      <tp t="s">
        <v>钢铁</v>
        <stp/>
        <stp>EM_S_INFO_INDUSTRY_EM2016</stp>
        <stp>2</stp>
        <stp>000629.SZ</stp>
        <stp>1</stp>
        <tr r="G202" s="3"/>
      </tp>
      <tp t="s">
        <v>机械设备</v>
        <stp/>
        <stp>EM_S_INFO_INDUSTRY_EM2016</stp>
        <stp>2</stp>
        <stp>300619.SZ</stp>
        <stp>1</stp>
        <tr r="G2013" s="3"/>
      </tp>
      <tp t="s">
        <v>食品饮料</v>
        <stp/>
        <stp>EM_S_INFO_INDUSTRY_EM2016</stp>
        <stp>2</stp>
        <stp>000729.SZ</stp>
        <stp>1</stp>
        <tr r="G274" s="3"/>
      </tp>
      <tp t="s">
        <v>国防与装备</v>
        <stp/>
        <stp>EM_S_INFO_INDUSTRY_EM2016</stp>
        <stp>2</stp>
        <stp>300719.SZ</stp>
        <stp>1</stp>
        <tr r="G2110" s="3"/>
      </tp>
      <tp t="s">
        <v>房地产</v>
        <stp/>
        <stp>EM_S_INFO_INDUSTRY_EM2016</stp>
        <stp>2</stp>
        <stp>000029.SZ</stp>
        <stp>1</stp>
        <tr r="G25" s="3"/>
      </tp>
      <tp t="s">
        <v>基础化工</v>
        <stp/>
        <stp>EM_S_INFO_INDUSTRY_EM2016</stp>
        <stp>2</stp>
        <stp>300019.SZ</stp>
        <stp>1</stp>
        <tr r="G1421" s="3"/>
      </tp>
      <tp t="s">
        <v>农林牧渔</v>
        <stp/>
        <stp>EM_S_INFO_INDUSTRY_EM2016</stp>
        <stp>2</stp>
        <stp>300119.SZ</stp>
        <stp>1</stp>
        <tr r="G1520" s="3"/>
      </tp>
      <tp t="s">
        <v>电子设备</v>
        <stp/>
        <stp>EM_S_INFO_INDUSTRY_EM2016</stp>
        <stp>2</stp>
        <stp>300219.SZ</stp>
        <stp>1</stp>
        <tr r="G1619" s="3"/>
      </tp>
      <tp t="s">
        <v>电子设备</v>
        <stp/>
        <stp>EM_S_INFO_INDUSTRY_EM2016</stp>
        <stp>2</stp>
        <stp>300319.SZ</stp>
        <stp>1</stp>
        <tr r="G1719" s="3"/>
      </tp>
      <tp t="s">
        <v>医药生物</v>
        <stp/>
        <stp>EM_S_INFO_INDUSTRY_EM2016</stp>
        <stp>2</stp>
        <stp>002826.SZ</stp>
        <stp>1</stp>
        <tr r="G1272" s="3"/>
      </tp>
      <tp t="s">
        <v>金融</v>
        <stp/>
        <stp>EM_S_INFO_INDUSTRY_EM2016</stp>
        <stp>2</stp>
        <stp>002926.SZ</stp>
        <stp>1</stp>
        <tr r="G1364" s="3"/>
      </tp>
      <tp t="s">
        <v>电子设备</v>
        <stp/>
        <stp>EM_S_INFO_INDUSTRY_EM2016</stp>
        <stp>2</stp>
        <stp>002426.SZ</stp>
        <stp>1</stp>
        <tr r="G885" s="3"/>
      </tp>
      <tp t="s">
        <v>机械设备</v>
        <stp/>
        <stp>EM_S_INFO_INDUSTRY_EM2016</stp>
        <stp>2</stp>
        <stp>002526.SZ</stp>
        <stp>1</stp>
        <tr r="G983" s="3"/>
      </tp>
      <tp t="s">
        <v>医药生物</v>
        <stp/>
        <stp>EM_S_INFO_INDUSTRY_EM2016</stp>
        <stp>2</stp>
        <stp>002626.SZ</stp>
        <stp>1</stp>
        <tr r="G1083" s="3"/>
      </tp>
      <tp t="s">
        <v>食品饮料</v>
        <stp/>
        <stp>EM_S_INFO_INDUSTRY_EM2016</stp>
        <stp>2</stp>
        <stp>002726.SZ</stp>
        <stp>1</stp>
        <tr r="G1179" s="3"/>
      </tp>
      <tp t="s">
        <v>机械设备</v>
        <stp/>
        <stp>EM_S_INFO_INDUSTRY_EM2016</stp>
        <stp>2</stp>
        <stp>002026.SZ</stp>
        <stp>1</stp>
        <tr r="G487" s="3"/>
      </tp>
      <tp t="s">
        <v>交运设备</v>
        <stp/>
        <stp>EM_S_INFO_INDUSTRY_EM2016</stp>
        <stp>2</stp>
        <stp>002126.SZ</stp>
        <stp>1</stp>
        <tr r="G586" s="3"/>
      </tp>
      <tp t="s">
        <v>基础化工</v>
        <stp/>
        <stp>EM_S_INFO_INDUSTRY_EM2016</stp>
        <stp>2</stp>
        <stp>002226.SZ</stp>
        <stp>1</stp>
        <tr r="G686" s="3"/>
      </tp>
      <tp t="s">
        <v>基础化工</v>
        <stp/>
        <stp>EM_S_INFO_INDUSTRY_EM2016</stp>
        <stp>2</stp>
        <stp>002326.SZ</stp>
        <stp>1</stp>
        <tr r="G785" s="3"/>
      </tp>
      <tp t="s">
        <v>公用事业</v>
        <stp/>
        <stp>EM_S_INFO_INDUSTRY_EM2016</stp>
        <stp>2</stp>
        <stp>000826.SZ</stp>
        <stp>1</stp>
        <tr r="G338" s="3"/>
      </tp>
      <tp t="s">
        <v>房地产</v>
        <stp/>
        <stp>EM_S_INFO_INDUSTRY_EM2016</stp>
        <stp>2</stp>
        <stp>000926.SZ</stp>
        <stp>1</stp>
        <tr r="G403" s="3"/>
      </tp>
      <tp t="s">
        <v>有色金属</v>
        <stp/>
        <stp>EM_S_INFO_INDUSTRY_EM2016</stp>
        <stp>2</stp>
        <stp>000426.SZ</stp>
        <stp>1</stp>
        <tr r="G95" s="3"/>
      </tp>
      <tp t="s">
        <v>机械设备</v>
        <stp/>
        <stp>EM_S_INFO_INDUSTRY_EM2016</stp>
        <stp>2</stp>
        <stp>300416.SZ</stp>
        <stp>1</stp>
        <tr r="G1814" s="3"/>
      </tp>
      <tp t="s">
        <v>文化传媒</v>
        <stp/>
        <stp>EM_S_INFO_INDUSTRY_EM2016</stp>
        <stp>2</stp>
        <stp>000526.SZ</stp>
        <stp>1</stp>
        <tr r="G121" s="3"/>
      </tp>
      <tp t="s">
        <v>电子设备</v>
        <stp/>
        <stp>EM_S_INFO_INDUSTRY_EM2016</stp>
        <stp>2</stp>
        <stp>300516.SZ</stp>
        <stp>1</stp>
        <tr r="G1914" s="3"/>
      </tp>
      <tp t="s">
        <v>商贸零售</v>
        <stp/>
        <stp>EM_S_INFO_INDUSTRY_EM2016</stp>
        <stp>2</stp>
        <stp>000626.SZ</stp>
        <stp>1</stp>
        <tr r="G199" s="3"/>
      </tp>
      <tp t="s">
        <v>轻工制造</v>
        <stp/>
        <stp>EM_S_INFO_INDUSTRY_EM2016</stp>
        <stp>2</stp>
        <stp>300616.SZ</stp>
        <stp>1</stp>
        <tr r="G2010" s="3"/>
      </tp>
      <tp t="s">
        <v>纺织服装</v>
        <stp/>
        <stp>EM_S_INFO_INDUSTRY_EM2016</stp>
        <stp>2</stp>
        <stp>000726.SZ</stp>
        <stp>1</stp>
        <tr r="G271" s="3"/>
      </tp>
      <tp t="s">
        <v>基础化工</v>
        <stp/>
        <stp>EM_S_INFO_INDUSTRY_EM2016</stp>
        <stp>2</stp>
        <stp>300716.SZ</stp>
        <stp>1</stp>
        <tr r="G2107" s="3"/>
      </tp>
      <tp t="s">
        <v>轻工制造</v>
        <stp/>
        <stp>EM_S_INFO_INDUSTRY_EM2016</stp>
        <stp>2</stp>
        <stp>000026.SZ</stp>
        <stp>1</stp>
        <tr r="G22" s="3"/>
      </tp>
      <tp t="s">
        <v>医药生物</v>
        <stp/>
        <stp>EM_S_INFO_INDUSTRY_EM2016</stp>
        <stp>2</stp>
        <stp>300016.SZ</stp>
        <stp>1</stp>
        <tr r="G1418" s="3"/>
      </tp>
      <tp t="s">
        <v>电气设备</v>
        <stp/>
        <stp>EM_S_INFO_INDUSTRY_EM2016</stp>
        <stp>2</stp>
        <stp>300116.SZ</stp>
        <stp>1</stp>
        <tr r="G1517" s="3"/>
      </tp>
      <tp t="s">
        <v>医药生物</v>
        <stp/>
        <stp>EM_S_INFO_INDUSTRY_EM2016</stp>
        <stp>2</stp>
        <stp>300216.SZ</stp>
        <stp>1</stp>
        <tr r="G1616" s="3"/>
      </tp>
      <tp t="s">
        <v>电气设备</v>
        <stp/>
        <stp>EM_S_INFO_INDUSTRY_EM2016</stp>
        <stp>2</stp>
        <stp>300316.SZ</stp>
        <stp>1</stp>
        <tr r="G1716" s="3"/>
      </tp>
      <tp t="s">
        <v>基础化工</v>
        <stp/>
        <stp>EM_S_INFO_INDUSTRY_EM2016</stp>
        <stp>2</stp>
        <stp>002827.SZ</stp>
        <stp>1</stp>
        <tr r="G1273" s="3"/>
      </tp>
      <tp t="s">
        <v>电气设备</v>
        <stp/>
        <stp>EM_S_INFO_INDUSTRY_EM2016</stp>
        <stp>2</stp>
        <stp>002927.SZ</stp>
        <stp>1</stp>
        <tr r="G1365" s="3"/>
      </tp>
      <tp t="s">
        <v>基础化工</v>
        <stp/>
        <stp>EM_S_INFO_INDUSTRY_EM2016</stp>
        <stp>2</stp>
        <stp>002427.SZ</stp>
        <stp>1</stp>
        <tr r="G886" s="3"/>
      </tp>
      <tp t="s">
        <v>机械设备</v>
        <stp/>
        <stp>EM_S_INFO_INDUSTRY_EM2016</stp>
        <stp>2</stp>
        <stp>002527.SZ</stp>
        <stp>1</stp>
        <tr r="G984" s="3"/>
      </tp>
      <tp t="s">
        <v>交通运输</v>
        <stp/>
        <stp>EM_S_INFO_INDUSTRY_EM2016</stp>
        <stp>2</stp>
        <stp>002627.SZ</stp>
        <stp>1</stp>
        <tr r="G1084" s="3"/>
      </tp>
      <tp t="s">
        <v>医药生物</v>
        <stp/>
        <stp>EM_S_INFO_INDUSTRY_EM2016</stp>
        <stp>2</stp>
        <stp>002727.SZ</stp>
        <stp>1</stp>
        <tr r="G1180" s="3"/>
      </tp>
      <tp t="s">
        <v>互联网</v>
        <stp/>
        <stp>EM_S_INFO_INDUSTRY_EM2016</stp>
        <stp>2</stp>
        <stp>002027.SZ</stp>
        <stp>1</stp>
        <tr r="G488" s="3"/>
      </tp>
      <tp t="s">
        <v>文化传媒</v>
        <stp/>
        <stp>EM_S_INFO_INDUSTRY_EM2016</stp>
        <stp>2</stp>
        <stp>002127.SZ</stp>
        <stp>1</stp>
        <tr r="G587" s="3"/>
      </tp>
      <tp t="s">
        <v>电气设备</v>
        <stp/>
        <stp>EM_S_INFO_INDUSTRY_EM2016</stp>
        <stp>2</stp>
        <stp>002227.SZ</stp>
        <stp>1</stp>
        <tr r="G687" s="3"/>
      </tp>
      <tp t="s">
        <v>纺织服装</v>
        <stp/>
        <stp>EM_S_INFO_INDUSTRY_EM2016</stp>
        <stp>2</stp>
        <stp>002327.SZ</stp>
        <stp>1</stp>
        <tr r="G786" s="3"/>
      </tp>
      <tp t="s">
        <v>交运设备</v>
        <stp/>
        <stp>EM_S_INFO_INDUSTRY_EM2016</stp>
        <stp>2</stp>
        <stp>000927.SZ</stp>
        <stp>1</stp>
        <tr r="G404" s="3"/>
      </tp>
      <tp t="s">
        <v>机械设备</v>
        <stp/>
        <stp>EM_S_INFO_INDUSTRY_EM2016</stp>
        <stp>2</stp>
        <stp>300417.SZ</stp>
        <stp>1</stp>
        <tr r="G1815" s="3"/>
      </tp>
      <tp t="s">
        <v>建筑</v>
        <stp/>
        <stp>EM_S_INFO_INDUSTRY_EM2016</stp>
        <stp>2</stp>
        <stp>300517.SZ</stp>
        <stp>1</stp>
        <tr r="G1915" s="3"/>
      </tp>
      <tp t="s">
        <v>金融</v>
        <stp/>
        <stp>EM_S_INFO_INDUSTRY_EM2016</stp>
        <stp>2</stp>
        <stp>000627.SZ</stp>
        <stp>1</stp>
        <tr r="G200" s="3"/>
      </tp>
      <tp t="s">
        <v>电气设备</v>
        <stp/>
        <stp>EM_S_INFO_INDUSTRY_EM2016</stp>
        <stp>2</stp>
        <stp>300617.SZ</stp>
        <stp>1</stp>
        <tr r="G2011" s="3"/>
      </tp>
      <tp t="s">
        <v>电子设备</v>
        <stp/>
        <stp>EM_S_INFO_INDUSTRY_EM2016</stp>
        <stp>2</stp>
        <stp>000727.SZ</stp>
        <stp>1</stp>
        <tr r="G272" s="3"/>
      </tp>
      <tp t="s">
        <v>基础化工</v>
        <stp/>
        <stp>EM_S_INFO_INDUSTRY_EM2016</stp>
        <stp>2</stp>
        <stp>300717.SZ</stp>
        <stp>1</stp>
        <tr r="G2108" s="3"/>
      </tp>
      <tp t="s">
        <v>公用事业</v>
        <stp/>
        <stp>EM_S_INFO_INDUSTRY_EM2016</stp>
        <stp>2</stp>
        <stp>000027.SZ</stp>
        <stp>1</stp>
        <tr r="G23" s="3"/>
      </tp>
      <tp t="s">
        <v>互联网</v>
        <stp/>
        <stp>EM_S_INFO_INDUSTRY_EM2016</stp>
        <stp>2</stp>
        <stp>300017.SZ</stp>
        <stp>1</stp>
        <tr r="G1419" s="3"/>
      </tp>
      <tp t="s">
        <v>建材</v>
        <stp/>
        <stp>EM_S_INFO_INDUSTRY_EM2016</stp>
        <stp>2</stp>
        <stp>300117.SZ</stp>
        <stp>1</stp>
        <tr r="G1518" s="3"/>
      </tp>
      <tp t="s">
        <v>家电</v>
        <stp/>
        <stp>EM_S_INFO_INDUSTRY_EM2016</stp>
        <stp>2</stp>
        <stp>300217.SZ</stp>
        <stp>1</stp>
        <tr r="G1617" s="3"/>
      </tp>
      <tp t="s">
        <v>电气设备</v>
        <stp/>
        <stp>EM_S_INFO_INDUSTRY_EM2016</stp>
        <stp>2</stp>
        <stp>300317.SZ</stp>
        <stp>1</stp>
        <tr r="G1717" s="3"/>
      </tp>
      <tp t="s">
        <v>有色金属</v>
        <stp/>
        <stp>EM_S_INFO_INDUSTRY_EM2016</stp>
        <stp>2</stp>
        <stp>002824.SZ</stp>
        <stp>1</stp>
        <tr r="G1270" s="3"/>
      </tp>
      <tp t="s">
        <v>医药生物</v>
        <stp/>
        <stp>EM_S_INFO_INDUSTRY_EM2016</stp>
        <stp>2</stp>
        <stp>002424.SZ</stp>
        <stp>1</stp>
        <tr r="G883" s="3"/>
      </tp>
      <tp t="s">
        <v>医药生物</v>
        <stp/>
        <stp>EM_S_INFO_INDUSTRY_EM2016</stp>
        <stp>2</stp>
        <stp>002524.SZ</stp>
        <stp>1</stp>
        <tr r="G982" s="3"/>
      </tp>
      <tp t="s">
        <v>互联网</v>
        <stp/>
        <stp>EM_S_INFO_INDUSTRY_EM2016</stp>
        <stp>2</stp>
        <stp>002624.SZ</stp>
        <stp>1</stp>
        <tr r="G1081" s="3"/>
      </tp>
      <tp t="s">
        <v>家电</v>
        <stp/>
        <stp>EM_S_INFO_INDUSTRY_EM2016</stp>
        <stp>2</stp>
        <stp>002724.SZ</stp>
        <stp>1</stp>
        <tr r="G1177" s="3"/>
      </tp>
      <tp t="s">
        <v>商贸零售</v>
        <stp/>
        <stp>EM_S_INFO_INDUSTRY_EM2016</stp>
        <stp>2</stp>
        <stp>002024.SZ</stp>
        <stp>1</stp>
        <tr r="G485" s="3"/>
      </tp>
      <tp t="s">
        <v>农林牧渔</v>
        <stp/>
        <stp>EM_S_INFO_INDUSTRY_EM2016</stp>
        <stp>2</stp>
        <stp>002124.SZ</stp>
        <stp>1</stp>
        <tr r="G584" s="3"/>
      </tp>
      <tp t="s">
        <v>基础化工</v>
        <stp/>
        <stp>EM_S_INFO_INDUSTRY_EM2016</stp>
        <stp>2</stp>
        <stp>002224.SZ</stp>
        <stp>1</stp>
        <tr r="G684" s="3"/>
      </tp>
      <tp t="s">
        <v>基础化工</v>
        <stp/>
        <stp>EM_S_INFO_INDUSTRY_EM2016</stp>
        <stp>2</stp>
        <stp>002324.SZ</stp>
        <stp>1</stp>
        <tr r="G783" s="3"/>
      </tp>
      <tp t="s">
        <v>电气设备</v>
        <stp/>
        <stp>EM_S_INFO_INDUSTRY_EM2016</stp>
        <stp>2</stp>
        <stp>300414.SZ</stp>
        <stp>1</stp>
        <tr r="G1812" s="3"/>
      </tp>
      <tp t="s">
        <v>休闲、生活及专业服务</v>
        <stp/>
        <stp>EM_S_INFO_INDUSTRY_EM2016</stp>
        <stp>2</stp>
        <stp>000524.SZ</stp>
        <stp>1</stp>
        <tr r="G119" s="3"/>
      </tp>
      <tp t="s">
        <v>电气设备</v>
        <stp/>
        <stp>EM_S_INFO_INDUSTRY_EM2016</stp>
        <stp>2</stp>
        <stp>300514.SZ</stp>
        <stp>1</stp>
        <tr r="G1912" s="3"/>
      </tp>
      <tp t="s">
        <v>有色金属</v>
        <stp/>
        <stp>EM_S_INFO_INDUSTRY_EM2016</stp>
        <stp>2</stp>
        <stp>300014.SZ</stp>
        <stp>1</stp>
        <tr r="G1416" s="3"/>
      </tp>
      <tp t="s">
        <v>机械设备</v>
        <stp/>
        <stp>EM_S_INFO_INDUSTRY_EM2016</stp>
        <stp>2</stp>
        <stp>300114.SZ</stp>
        <stp>1</stp>
        <tr r="G1515" s="3"/>
      </tp>
      <tp t="s">
        <v>基础化工</v>
        <stp/>
        <stp>EM_S_INFO_INDUSTRY_EM2016</stp>
        <stp>2</stp>
        <stp>300214.SZ</stp>
        <stp>1</stp>
        <tr r="G1614" s="3"/>
      </tp>
      <tp t="s">
        <v>医药生物</v>
        <stp/>
        <stp>EM_S_INFO_INDUSTRY_EM2016</stp>
        <stp>2</stp>
        <stp>300314.SZ</stp>
        <stp>1</stp>
        <tr r="G1714" s="3"/>
      </tp>
      <tp t="s">
        <v>轻工制造</v>
        <stp/>
        <stp>EM_S_INFO_INDUSTRY_EM2016</stp>
        <stp>2</stp>
        <stp>002825.SZ</stp>
        <stp>1</stp>
        <tr r="G1271" s="3"/>
      </tp>
      <tp t="s">
        <v>电子设备</v>
        <stp/>
        <stp>EM_S_INFO_INDUSTRY_EM2016</stp>
        <stp>2</stp>
        <stp>002925.SZ</stp>
        <stp>1</stp>
        <tr r="G1363" s="3"/>
      </tp>
      <tp t="s">
        <v>互联网</v>
        <stp/>
        <stp>EM_S_INFO_INDUSTRY_EM2016</stp>
        <stp>2</stp>
        <stp>002425.SZ</stp>
        <stp>1</stp>
        <tr r="G884" s="3"/>
      </tp>
      <tp t="s">
        <v>交运设备</v>
        <stp/>
        <stp>EM_S_INFO_INDUSTRY_EM2016</stp>
        <stp>2</stp>
        <stp>002625.SZ</stp>
        <stp>1</stp>
        <tr r="G1082" s="3"/>
      </tp>
      <tp t="s">
        <v>交运设备</v>
        <stp/>
        <stp>EM_S_INFO_INDUSTRY_EM2016</stp>
        <stp>2</stp>
        <stp>002725.SZ</stp>
        <stp>1</stp>
        <tr r="G1178" s="3"/>
      </tp>
      <tp t="s">
        <v>电子设备</v>
        <stp/>
        <stp>EM_S_INFO_INDUSTRY_EM2016</stp>
        <stp>2</stp>
        <stp>002025.SZ</stp>
        <stp>1</stp>
        <tr r="G486" s="3"/>
      </tp>
      <tp t="s">
        <v>基础化工</v>
        <stp/>
        <stp>EM_S_INFO_INDUSTRY_EM2016</stp>
        <stp>2</stp>
        <stp>002125.SZ</stp>
        <stp>1</stp>
        <tr r="G585" s="3"/>
      </tp>
      <tp t="s">
        <v>建材</v>
        <stp/>
        <stp>EM_S_INFO_INDUSTRY_EM2016</stp>
        <stp>2</stp>
        <stp>002225.SZ</stp>
        <stp>1</stp>
        <tr r="G685" s="3"/>
      </tp>
      <tp t="s">
        <v>建筑</v>
        <stp/>
        <stp>EM_S_INFO_INDUSTRY_EM2016</stp>
        <stp>2</stp>
        <stp>002325.SZ</stp>
        <stp>1</stp>
        <tr r="G784" s="3"/>
      </tp>
      <tp t="s">
        <v>钢铁</v>
        <stp/>
        <stp>EM_S_INFO_INDUSTRY_EM2016</stp>
        <stp>2</stp>
        <stp>000825.SZ</stp>
        <stp>1</stp>
        <tr r="G337" s="3"/>
      </tp>
      <tp t="s">
        <v>交运设备</v>
        <stp/>
        <stp>EM_S_INFO_INDUSTRY_EM2016</stp>
        <stp>2</stp>
        <stp>000925.SZ</stp>
        <stp>1</stp>
        <tr r="G402" s="3"/>
      </tp>
      <tp t="s">
        <v>机械设备</v>
        <stp/>
        <stp>EM_S_INFO_INDUSTRY_EM2016</stp>
        <stp>2</stp>
        <stp>000425.SZ</stp>
        <stp>1</stp>
        <tr r="G94" s="3"/>
      </tp>
      <tp t="s">
        <v>机械设备</v>
        <stp/>
        <stp>EM_S_INFO_INDUSTRY_EM2016</stp>
        <stp>2</stp>
        <stp>300415.SZ</stp>
        <stp>1</stp>
        <tr r="G1813" s="3"/>
      </tp>
      <tp t="s">
        <v>基础化工</v>
        <stp/>
        <stp>EM_S_INFO_INDUSTRY_EM2016</stp>
        <stp>2</stp>
        <stp>000525.SZ</stp>
        <stp>1</stp>
        <tr r="G120" s="3"/>
      </tp>
      <tp t="s">
        <v>机械设备</v>
        <stp/>
        <stp>EM_S_INFO_INDUSTRY_EM2016</stp>
        <stp>2</stp>
        <stp>300515.SZ</stp>
        <stp>1</stp>
        <tr r="G1913" s="3"/>
      </tp>
      <tp t="s">
        <v>交运设备</v>
        <stp/>
        <stp>EM_S_INFO_INDUSTRY_EM2016</stp>
        <stp>2</stp>
        <stp>000625.SZ</stp>
        <stp>1</stp>
        <tr r="G198" s="3"/>
      </tp>
      <tp t="s">
        <v>信息技术</v>
        <stp/>
        <stp>EM_S_INFO_INDUSTRY_EM2016</stp>
        <stp>2</stp>
        <stp>300615.SZ</stp>
        <stp>1</stp>
        <tr r="G2009" s="3"/>
      </tp>
      <tp t="s">
        <v>电子设备</v>
        <stp/>
        <stp>EM_S_INFO_INDUSTRY_EM2016</stp>
        <stp>2</stp>
        <stp>000725.SZ</stp>
        <stp>1</stp>
        <tr r="G270" s="3"/>
      </tp>
      <tp t="s">
        <v>建材</v>
        <stp/>
        <stp>EM_S_INFO_INDUSTRY_EM2016</stp>
        <stp>2</stp>
        <stp>300715.SZ</stp>
        <stp>1</stp>
        <tr r="G2106" s="3"/>
      </tp>
      <tp t="s">
        <v>交运设备</v>
        <stp/>
        <stp>EM_S_INFO_INDUSTRY_EM2016</stp>
        <stp>2</stp>
        <stp>000025.SZ</stp>
        <stp>1</stp>
        <tr r="G21" s="3"/>
      </tp>
      <tp t="s">
        <v>医药生物</v>
        <stp/>
        <stp>EM_S_INFO_INDUSTRY_EM2016</stp>
        <stp>2</stp>
        <stp>300015.SZ</stp>
        <stp>1</stp>
        <tr r="G1417" s="3"/>
      </tp>
      <tp t="s">
        <v>电子设备</v>
        <stp/>
        <stp>EM_S_INFO_INDUSTRY_EM2016</stp>
        <stp>2</stp>
        <stp>300115.SZ</stp>
        <stp>1</stp>
        <tr r="G1516" s="3"/>
      </tp>
      <tp t="s">
        <v>电气设备</v>
        <stp/>
        <stp>EM_S_INFO_INDUSTRY_EM2016</stp>
        <stp>2</stp>
        <stp>300215.SZ</stp>
        <stp>1</stp>
        <tr r="G1615" s="3"/>
      </tp>
      <tp t="s">
        <v>互联网</v>
        <stp/>
        <stp>EM_S_INFO_INDUSTRY_EM2016</stp>
        <stp>2</stp>
        <stp>300315.SZ</stp>
        <stp>1</stp>
        <tr r="G1715" s="3"/>
      </tp>
      <tp t="s">
        <v>建筑</v>
        <stp/>
        <stp>EM_S_INFO_INDUSTRY_EM2016</stp>
        <stp>2</stp>
        <stp>002822.SZ</stp>
        <stp>1</stp>
        <tr r="G1268" s="3"/>
      </tp>
      <tp t="s">
        <v>电气设备</v>
        <stp/>
        <stp>EM_S_INFO_INDUSTRY_EM2016</stp>
        <stp>2</stp>
        <stp>002922.SZ</stp>
        <stp>1</stp>
        <tr r="G1361" s="3"/>
      </tp>
      <tp t="s">
        <v>医药生物</v>
        <stp/>
        <stp>EM_S_INFO_INDUSTRY_EM2016</stp>
        <stp>2</stp>
        <stp>002422.SZ</stp>
        <stp>1</stp>
        <tr r="G881" s="3"/>
      </tp>
      <tp t="s">
        <v>基础化工</v>
        <stp/>
        <stp>EM_S_INFO_INDUSTRY_EM2016</stp>
        <stp>2</stp>
        <stp>002522.SZ</stp>
        <stp>1</stp>
        <tr r="G980" s="3"/>
      </tp>
      <tp t="s">
        <v>电气设备</v>
        <stp/>
        <stp>EM_S_INFO_INDUSTRY_EM2016</stp>
        <stp>2</stp>
        <stp>002622.SZ</stp>
        <stp>1</stp>
        <tr r="G1079" s="3"/>
      </tp>
      <tp t="s">
        <v>机械设备</v>
        <stp/>
        <stp>EM_S_INFO_INDUSTRY_EM2016</stp>
        <stp>2</stp>
        <stp>002722.SZ</stp>
        <stp>1</stp>
        <tr r="G1175" s="3"/>
      </tp>
      <tp t="s">
        <v>医药生物</v>
        <stp/>
        <stp>EM_S_INFO_INDUSTRY_EM2016</stp>
        <stp>2</stp>
        <stp>002022.SZ</stp>
        <stp>1</stp>
        <tr r="G483" s="3"/>
      </tp>
      <tp t="s">
        <v>机械设备</v>
        <stp/>
        <stp>EM_S_INFO_INDUSTRY_EM2016</stp>
        <stp>2</stp>
        <stp>002122.SZ</stp>
        <stp>1</stp>
        <tr r="G582" s="3"/>
      </tp>
      <tp t="s">
        <v>电子设备</v>
        <stp/>
        <stp>EM_S_INFO_INDUSTRY_EM2016</stp>
        <stp>2</stp>
        <stp>002222.SZ</stp>
        <stp>1</stp>
        <tr r="G682" s="3"/>
      </tp>
      <tp t="s">
        <v>信息技术</v>
        <stp/>
        <stp>EM_S_INFO_INDUSTRY_EM2016</stp>
        <stp>2</stp>
        <stp>002322.SZ</stp>
        <stp>1</stp>
        <tr r="G781" s="3"/>
      </tp>
      <tp t="s">
        <v>基础化工</v>
        <stp/>
        <stp>EM_S_INFO_INDUSTRY_EM2016</stp>
        <stp>2</stp>
        <stp>000822.SZ</stp>
        <stp>1</stp>
        <tr r="G335" s="3"/>
      </tp>
      <tp t="s">
        <v>电气设备</v>
        <stp/>
        <stp>EM_S_INFO_INDUSTRY_EM2016</stp>
        <stp>2</stp>
        <stp>000922.SZ</stp>
        <stp>1</stp>
        <tr r="G400" s="3"/>
      </tp>
      <tp t="s">
        <v>基础化工</v>
        <stp/>
        <stp>EM_S_INFO_INDUSTRY_EM2016</stp>
        <stp>2</stp>
        <stp>000422.SZ</stp>
        <stp>1</stp>
        <tr r="G92" s="3"/>
      </tp>
      <tp t="s">
        <v>机械设备</v>
        <stp/>
        <stp>EM_S_INFO_INDUSTRY_EM2016</stp>
        <stp>2</stp>
        <stp>300412.SZ</stp>
        <stp>1</stp>
        <tr r="G1810" s="3"/>
      </tp>
      <tp t="s">
        <v>机械设备</v>
        <stp/>
        <stp>EM_S_INFO_INDUSTRY_EM2016</stp>
        <stp>2</stp>
        <stp>300512.SZ</stp>
        <stp>1</stp>
        <tr r="G1910" s="3"/>
      </tp>
      <tp t="s">
        <v>交运设备</v>
        <stp/>
        <stp>EM_S_INFO_INDUSTRY_EM2016</stp>
        <stp>2</stp>
        <stp>000622.SZ</stp>
        <stp>1</stp>
        <tr r="G196" s="3"/>
      </tp>
      <tp t="s">
        <v>文化传媒</v>
        <stp/>
        <stp>EM_S_INFO_INDUSTRY_EM2016</stp>
        <stp>2</stp>
        <stp>300612.SZ</stp>
        <stp>1</stp>
        <tr r="G2007" s="3"/>
      </tp>
      <tp t="s">
        <v>公用事业</v>
        <stp/>
        <stp>EM_S_INFO_INDUSTRY_EM2016</stp>
        <stp>2</stp>
        <stp>000722.SZ</stp>
        <stp>1</stp>
        <tr r="G268" s="3"/>
      </tp>
      <tp t="s">
        <v>休闲、生活及专业服务</v>
        <stp/>
        <stp>EM_S_INFO_INDUSTRY_EM2016</stp>
        <stp>2</stp>
        <stp>300712.SZ</stp>
        <stp>1</stp>
        <tr r="G2104" s="3"/>
      </tp>
      <tp t="s">
        <v>休闲、生活及专业服务</v>
        <stp/>
        <stp>EM_S_INFO_INDUSTRY_EM2016</stp>
        <stp>2</stp>
        <stp>300012.SZ</stp>
        <stp>1</stp>
        <tr r="G1414" s="3"/>
      </tp>
      <tp t="s">
        <v>机械设备</v>
        <stp/>
        <stp>EM_S_INFO_INDUSTRY_EM2016</stp>
        <stp>2</stp>
        <stp>300112.SZ</stp>
        <stp>1</stp>
        <tr r="G1513" s="3"/>
      </tp>
      <tp t="s">
        <v>信息技术</v>
        <stp/>
        <stp>EM_S_INFO_INDUSTRY_EM2016</stp>
        <stp>2</stp>
        <stp>300212.SZ</stp>
        <stp>1</stp>
        <tr r="G1612" s="3"/>
      </tp>
      <tp t="s">
        <v>信息技术</v>
        <stp/>
        <stp>EM_S_INFO_INDUSTRY_EM2016</stp>
        <stp>2</stp>
        <stp>300312.SZ</stp>
        <stp>1</stp>
        <tr r="G1712" s="3"/>
      </tp>
      <tp t="s">
        <v>电气设备</v>
        <stp/>
        <stp>EM_S_INFO_INDUSTRY_EM2016</stp>
        <stp>2</stp>
        <stp>002823.SZ</stp>
        <stp>1</stp>
        <tr r="G1269" s="3"/>
      </tp>
      <tp t="s">
        <v>医药生物</v>
        <stp/>
        <stp>EM_S_INFO_INDUSTRY_EM2016</stp>
        <stp>2</stp>
        <stp>002923.SZ</stp>
        <stp>1</stp>
        <tr r="G1362" s="3"/>
      </tp>
      <tp t="s">
        <v>金融</v>
        <stp/>
        <stp>EM_S_INFO_INDUSTRY_EM2016</stp>
        <stp>2</stp>
        <stp>002423.SZ</stp>
        <stp>1</stp>
        <tr r="G882" s="3"/>
      </tp>
      <tp t="s">
        <v>机械设备</v>
        <stp/>
        <stp>EM_S_INFO_INDUSTRY_EM2016</stp>
        <stp>2</stp>
        <stp>002523.SZ</stp>
        <stp>1</stp>
        <tr r="G981" s="3"/>
      </tp>
      <tp t="s">
        <v>电气设备</v>
        <stp/>
        <stp>EM_S_INFO_INDUSTRY_EM2016</stp>
        <stp>2</stp>
        <stp>002623.SZ</stp>
        <stp>1</stp>
        <tr r="G1080" s="3"/>
      </tp>
      <tp t="s">
        <v>家电</v>
        <stp/>
        <stp>EM_S_INFO_INDUSTRY_EM2016</stp>
        <stp>2</stp>
        <stp>002723.SZ</stp>
        <stp>1</stp>
        <tr r="G1176" s="3"/>
      </tp>
      <tp t="s">
        <v>国防与装备</v>
        <stp/>
        <stp>EM_S_INFO_INDUSTRY_EM2016</stp>
        <stp>2</stp>
        <stp>002023.SZ</stp>
        <stp>1</stp>
        <tr r="G484" s="3"/>
      </tp>
      <tp t="s">
        <v>信息技术</v>
        <stp/>
        <stp>EM_S_INFO_INDUSTRY_EM2016</stp>
        <stp>2</stp>
        <stp>002123.SZ</stp>
        <stp>1</stp>
        <tr r="G583" s="3"/>
      </tp>
      <tp t="s">
        <v>医药生物</v>
        <stp/>
        <stp>EM_S_INFO_INDUSTRY_EM2016</stp>
        <stp>2</stp>
        <stp>002223.SZ</stp>
        <stp>1</stp>
        <tr r="G683" s="3"/>
      </tp>
      <tp t="s">
        <v>建筑</v>
        <stp/>
        <stp>EM_S_INFO_INDUSTRY_EM2016</stp>
        <stp>2</stp>
        <stp>002323.SZ</stp>
        <stp>1</stp>
        <tr r="G782" s="3"/>
      </tp>
      <tp t="s">
        <v>电子设备</v>
        <stp/>
        <stp>EM_S_INFO_INDUSTRY_EM2016</stp>
        <stp>2</stp>
        <stp>000823.SZ</stp>
        <stp>1</stp>
        <tr r="G336" s="3"/>
      </tp>
      <tp t="s">
        <v>钢铁</v>
        <stp/>
        <stp>EM_S_INFO_INDUSTRY_EM2016</stp>
        <stp>2</stp>
        <stp>000923.SZ</stp>
        <stp>1</stp>
        <tr r="G401" s="3"/>
      </tp>
      <tp t="s">
        <v>医药生物</v>
        <stp/>
        <stp>EM_S_INFO_INDUSTRY_EM2016</stp>
        <stp>2</stp>
        <stp>000423.SZ</stp>
        <stp>1</stp>
        <tr r="G93" s="3"/>
      </tp>
      <tp t="s">
        <v>互联网</v>
        <stp/>
        <stp>EM_S_INFO_INDUSTRY_EM2016</stp>
        <stp>2</stp>
        <stp>300413.SZ</stp>
        <stp>1</stp>
        <tr r="G1811" s="3"/>
      </tp>
      <tp t="s">
        <v>基础化工</v>
        <stp/>
        <stp>EM_S_INFO_INDUSTRY_EM2016</stp>
        <stp>2</stp>
        <stp>000523.SZ</stp>
        <stp>1</stp>
        <tr r="G118" s="3"/>
      </tp>
      <tp t="s">
        <v>信息技术</v>
        <stp/>
        <stp>EM_S_INFO_INDUSTRY_EM2016</stp>
        <stp>2</stp>
        <stp>300513.SZ</stp>
        <stp>1</stp>
        <tr r="G1911" s="3"/>
      </tp>
      <tp t="s">
        <v>医药生物</v>
        <stp/>
        <stp>EM_S_INFO_INDUSTRY_EM2016</stp>
        <stp>2</stp>
        <stp>000623.SZ</stp>
        <stp>1</stp>
        <tr r="G197" s="3"/>
      </tp>
      <tp t="s">
        <v>电子设备</v>
        <stp/>
        <stp>EM_S_INFO_INDUSTRY_EM2016</stp>
        <stp>2</stp>
        <stp>300613.SZ</stp>
        <stp>1</stp>
        <tr r="G2008" s="3"/>
      </tp>
      <tp t="s">
        <v>化石能源</v>
        <stp/>
        <stp>EM_S_INFO_INDUSTRY_EM2016</stp>
        <stp>2</stp>
        <stp>000723.SZ</stp>
        <stp>1</stp>
        <tr r="G269" s="3"/>
      </tp>
      <tp t="s">
        <v>电气设备</v>
        <stp/>
        <stp>EM_S_INFO_INDUSTRY_EM2016</stp>
        <stp>2</stp>
        <stp>300713.SZ</stp>
        <stp>1</stp>
        <tr r="G2105" s="3"/>
      </tp>
      <tp t="s">
        <v>建材</v>
        <stp/>
        <stp>EM_S_INFO_INDUSTRY_EM2016</stp>
        <stp>2</stp>
        <stp>000023.SZ</stp>
        <stp>1</stp>
        <tr r="G20" s="3"/>
      </tp>
      <tp t="s">
        <v>交通运输</v>
        <stp/>
        <stp>EM_S_INFO_INDUSTRY_EM2016</stp>
        <stp>2</stp>
        <stp>300013.SZ</stp>
        <stp>1</stp>
        <tr r="G1415" s="3"/>
      </tp>
      <tp t="s">
        <v>互联网</v>
        <stp/>
        <stp>EM_S_INFO_INDUSTRY_EM2016</stp>
        <stp>2</stp>
        <stp>300113.SZ</stp>
        <stp>1</stp>
        <tr r="G1514" s="3"/>
      </tp>
      <tp t="s">
        <v>信息技术</v>
        <stp/>
        <stp>EM_S_INFO_INDUSTRY_EM2016</stp>
        <stp>2</stp>
        <stp>300213.SZ</stp>
        <stp>1</stp>
        <tr r="G1613" s="3"/>
      </tp>
      <tp t="s">
        <v>农林牧渔</v>
        <stp/>
        <stp>EM_S_INFO_INDUSTRY_EM2016</stp>
        <stp>2</stp>
        <stp>300313.SZ</stp>
        <stp>1</stp>
        <tr r="G1713" s="3"/>
      </tp>
      <tp t="s">
        <v>食品饮料</v>
        <stp/>
        <stp>EM_S_INFO_INDUSTRY_EM2016</stp>
        <stp>2</stp>
        <stp>002820.SZ</stp>
        <stp>1</stp>
        <tr r="G1266" s="3"/>
      </tp>
      <tp t="s">
        <v>交运设备</v>
        <stp/>
        <stp>EM_S_INFO_INDUSTRY_EM2016</stp>
        <stp>2</stp>
        <stp>002920.SZ</stp>
        <stp>1</stp>
        <tr r="G1359" s="3"/>
      </tp>
      <tp t="s">
        <v>家电</v>
        <stp/>
        <stp>EM_S_INFO_INDUSTRY_EM2016</stp>
        <stp>2</stp>
        <stp>002420.SZ</stp>
        <stp>1</stp>
        <tr r="G879" s="3"/>
      </tp>
      <tp t="s">
        <v>机械设备</v>
        <stp/>
        <stp>EM_S_INFO_INDUSTRY_EM2016</stp>
        <stp>2</stp>
        <stp>002520.SZ</stp>
        <stp>1</stp>
        <tr r="G978" s="3"/>
      </tp>
      <tp t="s">
        <v>建筑</v>
        <stp/>
        <stp>EM_S_INFO_INDUSTRY_EM2016</stp>
        <stp>2</stp>
        <stp>002620.SZ</stp>
        <stp>1</stp>
        <tr r="G1077" s="3"/>
      </tp>
      <tp t="s">
        <v>医药生物</v>
        <stp/>
        <stp>EM_S_INFO_INDUSTRY_EM2016</stp>
        <stp>2</stp>
        <stp>002020.SZ</stp>
        <stp>1</stp>
        <tr r="G481" s="3"/>
      </tp>
      <tp t="s">
        <v>交通运输</v>
        <stp/>
        <stp>EM_S_INFO_INDUSTRY_EM2016</stp>
        <stp>2</stp>
        <stp>002120.SZ</stp>
        <stp>1</stp>
        <tr r="G580" s="3"/>
      </tp>
      <tp t="s">
        <v>农林牧渔</v>
        <stp/>
        <stp>EM_S_INFO_INDUSTRY_EM2016</stp>
        <stp>2</stp>
        <stp>002220.SZ</stp>
        <stp>1</stp>
        <tr r="G680" s="3"/>
      </tp>
      <tp t="s">
        <v>交通运输</v>
        <stp/>
        <stp>EM_S_INFO_INDUSTRY_EM2016</stp>
        <stp>2</stp>
        <stp>002320.SZ</stp>
        <stp>1</stp>
        <tr r="G779" s="3"/>
      </tp>
      <tp t="s">
        <v>公用事业</v>
        <stp/>
        <stp>EM_S_INFO_INDUSTRY_EM2016</stp>
        <stp>2</stp>
        <stp>000820.SZ</stp>
        <stp>1</stp>
        <tr r="G333" s="3"/>
      </tp>
      <tp t="s">
        <v>基础化工</v>
        <stp/>
        <stp>EM_S_INFO_INDUSTRY_EM2016</stp>
        <stp>2</stp>
        <stp>000920.SZ</stp>
        <stp>1</stp>
        <tr r="G398" s="3"/>
      </tp>
      <tp t="s">
        <v>基础化工</v>
        <stp/>
        <stp>EM_S_INFO_INDUSTRY_EM2016</stp>
        <stp>2</stp>
        <stp>000420.SZ</stp>
        <stp>1</stp>
        <tr r="G90" s="3"/>
      </tp>
      <tp t="s">
        <v>机械设备</v>
        <stp/>
        <stp>EM_S_INFO_INDUSTRY_EM2016</stp>
        <stp>2</stp>
        <stp>300410.SZ</stp>
        <stp>1</stp>
        <tr r="G1808" s="3"/>
      </tp>
      <tp t="s">
        <v>交通运输</v>
        <stp/>
        <stp>EM_S_INFO_INDUSTRY_EM2016</stp>
        <stp>2</stp>
        <stp>000520.SZ</stp>
        <stp>1</stp>
        <tr r="G116" s="3"/>
      </tp>
      <tp t="s">
        <v>电气设备</v>
        <stp/>
        <stp>EM_S_INFO_INDUSTRY_EM2016</stp>
        <stp>2</stp>
        <stp>300510.SZ</stp>
        <stp>1</stp>
        <tr r="G1908" s="3"/>
      </tp>
      <tp t="s">
        <v>房地产</v>
        <stp/>
        <stp>EM_S_INFO_INDUSTRY_EM2016</stp>
        <stp>2</stp>
        <stp>000620.SZ</stp>
        <stp>1</stp>
        <tr r="G195" s="3"/>
      </tp>
      <tp t="s">
        <v>基础化工</v>
        <stp/>
        <stp>EM_S_INFO_INDUSTRY_EM2016</stp>
        <stp>2</stp>
        <stp>300610.SZ</stp>
        <stp>1</stp>
        <tr r="G2005" s="3"/>
      </tp>
      <tp t="s">
        <v>电气设备</v>
        <stp/>
        <stp>EM_S_INFO_INDUSTRY_EM2016</stp>
        <stp>2</stp>
        <stp>000720.SZ</stp>
        <stp>1</stp>
        <tr r="G266" s="3"/>
      </tp>
      <tp t="s">
        <v>信息技术</v>
        <stp/>
        <stp>EM_S_INFO_INDUSTRY_EM2016</stp>
        <stp>2</stp>
        <stp>300710.SZ</stp>
        <stp>1</stp>
        <tr r="G2102" s="3"/>
      </tp>
      <tp t="s">
        <v>电子设备</v>
        <stp/>
        <stp>EM_S_INFO_INDUSTRY_EM2016</stp>
        <stp>2</stp>
        <stp>000020.SZ</stp>
        <stp>1</stp>
        <tr r="G18" s="3"/>
      </tp>
      <tp t="s">
        <v>文化传媒</v>
        <stp/>
        <stp>EM_S_INFO_INDUSTRY_EM2016</stp>
        <stp>2</stp>
        <stp>300010.SZ</stp>
        <stp>1</stp>
        <tr r="G1412" s="3"/>
      </tp>
      <tp t="s">
        <v>医药生物</v>
        <stp/>
        <stp>EM_S_INFO_INDUSTRY_EM2016</stp>
        <stp>2</stp>
        <stp>300110.SZ</stp>
        <stp>1</stp>
        <tr r="G1511" s="3"/>
      </tp>
      <tp t="s">
        <v>机械设备</v>
        <stp/>
        <stp>EM_S_INFO_INDUSTRY_EM2016</stp>
        <stp>2</stp>
        <stp>300210.SZ</stp>
        <stp>1</stp>
        <tr r="G1610" s="3"/>
      </tp>
      <tp t="s">
        <v>信息技术</v>
        <stp/>
        <stp>EM_S_INFO_INDUSTRY_EM2016</stp>
        <stp>2</stp>
        <stp>300310.SZ</stp>
        <stp>1</stp>
        <tr r="G1710" s="3"/>
      </tp>
      <tp t="s">
        <v>医药生物</v>
        <stp/>
        <stp>EM_S_INFO_INDUSTRY_EM2016</stp>
        <stp>2</stp>
        <stp>002821.SZ</stp>
        <stp>1</stp>
        <tr r="G1267" s="3"/>
      </tp>
      <tp t="s">
        <v>交运设备</v>
        <stp/>
        <stp>EM_S_INFO_INDUSTRY_EM2016</stp>
        <stp>2</stp>
        <stp>002921.SZ</stp>
        <stp>1</stp>
        <tr r="G1360" s="3"/>
      </tp>
      <tp t="s">
        <v>信息技术</v>
        <stp/>
        <stp>EM_S_INFO_INDUSTRY_EM2016</stp>
        <stp>2</stp>
        <stp>002421.SZ</stp>
        <stp>1</stp>
        <tr r="G880" s="3"/>
      </tp>
      <tp t="s">
        <v>轻工制造</v>
        <stp/>
        <stp>EM_S_INFO_INDUSTRY_EM2016</stp>
        <stp>2</stp>
        <stp>002521.SZ</stp>
        <stp>1</stp>
        <tr r="G979" s="3"/>
      </tp>
      <tp t="s">
        <v>文化传媒</v>
        <stp/>
        <stp>EM_S_INFO_INDUSTRY_EM2016</stp>
        <stp>2</stp>
        <stp>002621.SZ</stp>
        <stp>1</stp>
        <tr r="G1078" s="3"/>
      </tp>
      <tp t="s">
        <v>轻工制造</v>
        <stp/>
        <stp>EM_S_INFO_INDUSTRY_EM2016</stp>
        <stp>2</stp>
        <stp>002721.SZ</stp>
        <stp>1</stp>
        <tr r="G1174" s="3"/>
      </tp>
      <tp t="s">
        <v>机械设备</v>
        <stp/>
        <stp>EM_S_INFO_INDUSTRY_EM2016</stp>
        <stp>2</stp>
        <stp>002021.SZ</stp>
        <stp>1</stp>
        <tr r="G482" s="3"/>
      </tp>
      <tp t="s">
        <v>电气设备</v>
        <stp/>
        <stp>EM_S_INFO_INDUSTRY_EM2016</stp>
        <stp>2</stp>
        <stp>002121.SZ</stp>
        <stp>1</stp>
        <tr r="G581" s="3"/>
      </tp>
      <tp t="s">
        <v>化石能源</v>
        <stp/>
        <stp>EM_S_INFO_INDUSTRY_EM2016</stp>
        <stp>2</stp>
        <stp>002221.SZ</stp>
        <stp>1</stp>
        <tr r="G681" s="3"/>
      </tp>
      <tp t="s">
        <v>农林牧渔</v>
        <stp/>
        <stp>EM_S_INFO_INDUSTRY_EM2016</stp>
        <stp>2</stp>
        <stp>002321.SZ</stp>
        <stp>1</stp>
        <tr r="G780" s="3"/>
      </tp>
      <tp t="s">
        <v>机械设备</v>
        <stp/>
        <stp>EM_S_INFO_INDUSTRY_EM2016</stp>
        <stp>2</stp>
        <stp>000821.SZ</stp>
        <stp>1</stp>
        <tr r="G334" s="3"/>
      </tp>
      <tp t="s">
        <v>家电</v>
        <stp/>
        <stp>EM_S_INFO_INDUSTRY_EM2016</stp>
        <stp>2</stp>
        <stp>000921.SZ</stp>
        <stp>1</stp>
        <tr r="G399" s="3"/>
      </tp>
      <tp t="s">
        <v>公用事业</v>
        <stp/>
        <stp>EM_S_INFO_INDUSTRY_EM2016</stp>
        <stp>2</stp>
        <stp>000421.SZ</stp>
        <stp>1</stp>
        <tr r="G91" s="3"/>
      </tp>
      <tp t="s">
        <v>机械设备</v>
        <stp/>
        <stp>EM_S_INFO_INDUSTRY_EM2016</stp>
        <stp>2</stp>
        <stp>300411.SZ</stp>
        <stp>1</stp>
        <tr r="G1809" s="3"/>
      </tp>
      <tp t="s">
        <v>家电</v>
        <stp/>
        <stp>EM_S_INFO_INDUSTRY_EM2016</stp>
        <stp>2</stp>
        <stp>000521.SZ</stp>
        <stp>1</stp>
        <tr r="G117" s="3"/>
      </tp>
      <tp t="s">
        <v>农林牧渔</v>
        <stp/>
        <stp>EM_S_INFO_INDUSTRY_EM2016</stp>
        <stp>2</stp>
        <stp>300511.SZ</stp>
        <stp>1</stp>
        <tr r="G1909" s="3"/>
      </tp>
      <tp t="s">
        <v>交运设备</v>
        <stp/>
        <stp>EM_S_INFO_INDUSTRY_EM2016</stp>
        <stp>2</stp>
        <stp>300611.SZ</stp>
        <stp>1</stp>
        <tr r="G2006" s="3"/>
      </tp>
      <tp t="s">
        <v>休闲、生活及专业服务</v>
        <stp/>
        <stp>EM_S_INFO_INDUSTRY_EM2016</stp>
        <stp>2</stp>
        <stp>000721.SZ</stp>
        <stp>1</stp>
        <tr r="G267" s="3"/>
      </tp>
      <tp t="s">
        <v>信息技术</v>
        <stp/>
        <stp>EM_S_INFO_INDUSTRY_EM2016</stp>
        <stp>2</stp>
        <stp>300711.SZ</stp>
        <stp>1</stp>
        <tr r="G2103" s="3"/>
      </tp>
      <tp t="s">
        <v>信息技术</v>
        <stp/>
        <stp>EM_S_INFO_INDUSTRY_EM2016</stp>
        <stp>2</stp>
        <stp>000021.SZ</stp>
        <stp>1</stp>
        <tr r="G19" s="3"/>
      </tp>
      <tp t="s">
        <v>交运设备</v>
        <stp/>
        <stp>EM_S_INFO_INDUSTRY_EM2016</stp>
        <stp>2</stp>
        <stp>300011.SZ</stp>
        <stp>1</stp>
        <tr r="G1413" s="3"/>
      </tp>
      <tp t="s">
        <v>有色金属</v>
        <stp/>
        <stp>EM_S_INFO_INDUSTRY_EM2016</stp>
        <stp>2</stp>
        <stp>300111.SZ</stp>
        <stp>1</stp>
        <tr r="G1512" s="3"/>
      </tp>
      <tp t="s">
        <v>信息技术</v>
        <stp/>
        <stp>EM_S_INFO_INDUSTRY_EM2016</stp>
        <stp>2</stp>
        <stp>300211.SZ</stp>
        <stp>1</stp>
        <tr r="G1611" s="3"/>
      </tp>
      <tp t="s">
        <v>互联网</v>
        <stp/>
        <stp>EM_S_INFO_INDUSTRY_EM2016</stp>
        <stp>2</stp>
        <stp>300311.SZ</stp>
        <stp>1</stp>
        <tr r="G1711" s="3"/>
      </tp>
      <tp t="s">
        <v>--</v>
        <stp/>
        <stp>EM_S_EST_NETPROFIT</stp>
        <stp>3</stp>
        <stp>002864.SZ</stp>
        <stp>2019</stp>
        <stp>2019/11/27</stp>
        <tr r="N1307" s="3"/>
      </tp>
      <tp t="s">
        <v>--</v>
        <stp/>
        <stp>EM_S_EST_NETPROFIT</stp>
        <stp>3</stp>
        <stp>002865.SZ</stp>
        <stp>2019</stp>
        <stp>2019/11/27</stp>
        <tr r="N1308" s="3"/>
      </tp>
      <tp t="s">
        <v>--</v>
        <stp/>
        <stp>EM_S_EST_NETPROFIT</stp>
        <stp>3</stp>
        <stp>002866.SZ</stp>
        <stp>2019</stp>
        <stp>2019/11/27</stp>
        <tr r="N1309" s="3"/>
      </tp>
      <tp>
        <v>993867142.85714281</v>
        <stp/>
        <stp>EM_S_EST_NETPROFIT</stp>
        <stp>3</stp>
        <stp>002867.SZ</stp>
        <stp>2019</stp>
        <stp>2019/11/27</stp>
        <tr r="N1310" s="3"/>
        <tr r="N1310" s="3"/>
      </tp>
      <tp>
        <v>125000000</v>
        <stp/>
        <stp>EM_S_EST_NETPROFIT</stp>
        <stp>3</stp>
        <stp>002860.SZ</stp>
        <stp>2019</stp>
        <stp>2019/11/27</stp>
        <tr r="N1303" s="3"/>
        <tr r="N1303" s="3"/>
      </tp>
      <tp>
        <v>77000000</v>
        <stp/>
        <stp>EM_S_EST_NETPROFIT</stp>
        <stp>3</stp>
        <stp>002861.SZ</stp>
        <stp>2019</stp>
        <stp>2019/11/27</stp>
        <tr r="N1304" s="3"/>
        <tr r="N1304" s="3"/>
      </tp>
      <tp t="s">
        <v>--</v>
        <stp/>
        <stp>EM_S_EST_NETPROFIT</stp>
        <stp>3</stp>
        <stp>002862.SZ</stp>
        <stp>2019</stp>
        <stp>2019/11/27</stp>
        <tr r="N1305" s="3"/>
      </tp>
      <tp t="s">
        <v>--</v>
        <stp/>
        <stp>EM_S_EST_NETPROFIT</stp>
        <stp>3</stp>
        <stp>002863.SZ</stp>
        <stp>2019</stp>
        <stp>2019/11/27</stp>
        <tr r="N1306" s="3"/>
      </tp>
      <tp t="s">
        <v>--</v>
        <stp/>
        <stp>EM_S_EST_NETPROFIT</stp>
        <stp>3</stp>
        <stp>002868.SZ</stp>
        <stp>2019</stp>
        <stp>2019/11/27</stp>
        <tr r="N1311" s="3"/>
      </tp>
      <tp>
        <v>655020000</v>
        <stp/>
        <stp>EM_S_EST_NETPROFIT</stp>
        <stp>3</stp>
        <stp>002869.SZ</stp>
        <stp>2019</stp>
        <stp>2019/11/27</stp>
        <tr r="N1312" s="3"/>
        <tr r="N1312" s="3"/>
      </tp>
      <tp>
        <v>82750000</v>
        <stp/>
        <stp>EM_S_EST_NETPROFIT</stp>
        <stp>3</stp>
        <stp>002875.SZ</stp>
        <stp>2019</stp>
        <stp>2019/11/27</stp>
        <tr r="N1317" s="3"/>
        <tr r="N1317" s="3"/>
      </tp>
      <tp>
        <v>60518000</v>
        <stp/>
        <stp>EM_S_EST_NETPROFIT</stp>
        <stp>3</stp>
        <stp>002876.SZ</stp>
        <stp>2019</stp>
        <stp>2019/11/27</stp>
        <tr r="N1318" s="3"/>
        <tr r="N1318" s="3"/>
      </tp>
      <tp t="s">
        <v>--</v>
        <stp/>
        <stp>EM_S_EST_NETPROFIT</stp>
        <stp>3</stp>
        <stp>002877.SZ</stp>
        <stp>2019</stp>
        <stp>2019/11/27</stp>
        <tr r="N1319" s="3"/>
      </tp>
      <tp t="s">
        <v>--</v>
        <stp/>
        <stp>EM_S_EST_NETPROFIT</stp>
        <stp>3</stp>
        <stp>002870.SZ</stp>
        <stp>2019</stp>
        <stp>2019/11/27</stp>
        <tr r="N1313" s="3"/>
      </tp>
      <tp t="s">
        <v>--</v>
        <stp/>
        <stp>EM_S_EST_NETPROFIT</stp>
        <stp>3</stp>
        <stp>002871.SZ</stp>
        <stp>2019</stp>
        <stp>2019/11/27</stp>
        <tr r="N1314" s="3"/>
      </tp>
      <tp t="s">
        <v>--</v>
        <stp/>
        <stp>EM_S_EST_NETPROFIT</stp>
        <stp>3</stp>
        <stp>002872.SZ</stp>
        <stp>2019</stp>
        <stp>2019/11/27</stp>
        <tr r="N1315" s="3"/>
      </tp>
      <tp t="s">
        <v>--</v>
        <stp/>
        <stp>EM_S_EST_NETPROFIT</stp>
        <stp>3</stp>
        <stp>002873.SZ</stp>
        <stp>2019</stp>
        <stp>2019/11/27</stp>
        <tr r="N1316" s="3"/>
      </tp>
      <tp>
        <v>134304000</v>
        <stp/>
        <stp>EM_S_EST_NETPROFIT</stp>
        <stp>3</stp>
        <stp>002878.SZ</stp>
        <stp>2019</stp>
        <stp>2019/11/27</stp>
        <tr r="N1320" s="3"/>
        <tr r="N1320" s="3"/>
      </tp>
      <tp t="s">
        <v>--</v>
        <stp/>
        <stp>EM_S_EST_NETPROFIT</stp>
        <stp>3</stp>
        <stp>002879.SZ</stp>
        <stp>2019</stp>
        <stp>2019/11/27</stp>
        <tr r="N1321" s="3"/>
      </tp>
      <tp t="s">
        <v>--</v>
        <stp/>
        <stp>EM_S_EST_NETPROFIT</stp>
        <stp>3</stp>
        <stp>002845.SZ</stp>
        <stp>2019</stp>
        <stp>2019/11/27</stp>
        <tr r="N1289" s="3"/>
      </tp>
      <tp t="s">
        <v>--</v>
        <stp/>
        <stp>EM_S_EST_NETPROFIT</stp>
        <stp>3</stp>
        <stp>002846.SZ</stp>
        <stp>2019</stp>
        <stp>2019/11/27</stp>
        <tr r="N1290" s="3"/>
      </tp>
      <tp>
        <v>108608000</v>
        <stp/>
        <stp>EM_S_EST_NETPROFIT</stp>
        <stp>3</stp>
        <stp>002847.SZ</stp>
        <stp>2019</stp>
        <stp>2019/11/27</stp>
        <tr r="N1291" s="3"/>
        <tr r="N1291" s="3"/>
      </tp>
      <tp>
        <v>100000000</v>
        <stp/>
        <stp>EM_S_EST_NETPROFIT</stp>
        <stp>3</stp>
        <stp>002840.SZ</stp>
        <stp>2019</stp>
        <stp>2019/11/27</stp>
        <tr r="N1285" s="3"/>
        <tr r="N1285" s="3"/>
      </tp>
      <tp>
        <v>1593514705.8823531</v>
        <stp/>
        <stp>EM_S_EST_NETPROFIT</stp>
        <stp>3</stp>
        <stp>002841.SZ</stp>
        <stp>2019</stp>
        <stp>2019/11/27</stp>
        <tr r="N1286" s="3"/>
        <tr r="N1286" s="3"/>
      </tp>
      <tp>
        <v>60000000</v>
        <stp/>
        <stp>EM_S_EST_NETPROFIT</stp>
        <stp>3</stp>
        <stp>002842.SZ</stp>
        <stp>2019</stp>
        <stp>2019/11/27</stp>
        <tr r="N1287" s="3"/>
        <tr r="N1287" s="3"/>
      </tp>
      <tp t="s">
        <v>--</v>
        <stp/>
        <stp>EM_S_EST_NETPROFIT</stp>
        <stp>3</stp>
        <stp>002843.SZ</stp>
        <stp>2019</stp>
        <stp>2019/11/27</stp>
        <tr r="N1288" s="3"/>
      </tp>
      <tp t="s">
        <v>--</v>
        <stp/>
        <stp>EM_S_EST_NETPROFIT</stp>
        <stp>3</stp>
        <stp>002848.SZ</stp>
        <stp>2019</stp>
        <stp>2019/11/27</stp>
        <tr r="N1292" s="3"/>
      </tp>
      <tp t="s">
        <v>--</v>
        <stp/>
        <stp>EM_S_EST_NETPROFIT</stp>
        <stp>3</stp>
        <stp>002849.SZ</stp>
        <stp>2019</stp>
        <stp>2019/11/27</stp>
        <tr r="N1293" s="3"/>
      </tp>
      <tp>
        <v>78000000</v>
        <stp/>
        <stp>EM_S_EST_NETPROFIT</stp>
        <stp>3</stp>
        <stp>002855.SZ</stp>
        <stp>2019</stp>
        <stp>2019/11/27</stp>
        <tr r="N1298" s="3"/>
        <tr r="N1298" s="3"/>
      </tp>
      <tp t="s">
        <v>--</v>
        <stp/>
        <stp>EM_S_EST_NETPROFIT</stp>
        <stp>3</stp>
        <stp>002856.SZ</stp>
        <stp>2019</stp>
        <stp>2019/11/27</stp>
        <tr r="N1299" s="3"/>
      </tp>
      <tp t="s">
        <v>--</v>
        <stp/>
        <stp>EM_S_EST_NETPROFIT</stp>
        <stp>3</stp>
        <stp>002857.SZ</stp>
        <stp>2019</stp>
        <stp>2019/11/27</stp>
        <tr r="N1300" s="3"/>
      </tp>
      <tp>
        <v>225250000</v>
        <stp/>
        <stp>EM_S_EST_NETPROFIT</stp>
        <stp>3</stp>
        <stp>002850.SZ</stp>
        <stp>2019</stp>
        <stp>2019/11/27</stp>
        <tr r="N1294" s="3"/>
        <tr r="N1294" s="3"/>
      </tp>
      <tp>
        <v>359445625</v>
        <stp/>
        <stp>EM_S_EST_NETPROFIT</stp>
        <stp>3</stp>
        <stp>002851.SZ</stp>
        <stp>2019</stp>
        <stp>2019/11/27</stp>
        <tr r="N1295" s="3"/>
        <tr r="N1295" s="3"/>
      </tp>
      <tp>
        <v>210520000</v>
        <stp/>
        <stp>EM_S_EST_NETPROFIT</stp>
        <stp>3</stp>
        <stp>002852.SZ</stp>
        <stp>2019</stp>
        <stp>2019/11/27</stp>
        <tr r="N1296" s="3"/>
        <tr r="N1296" s="3"/>
      </tp>
      <tp>
        <v>182000000</v>
        <stp/>
        <stp>EM_S_EST_NETPROFIT</stp>
        <stp>3</stp>
        <stp>002853.SZ</stp>
        <stp>2019</stp>
        <stp>2019/11/27</stp>
        <tr r="N1297" s="3"/>
        <tr r="N1297" s="3"/>
      </tp>
      <tp t="s">
        <v>--</v>
        <stp/>
        <stp>EM_S_EST_NETPROFIT</stp>
        <stp>3</stp>
        <stp>002858.SZ</stp>
        <stp>2019</stp>
        <stp>2019/11/27</stp>
        <tr r="N1301" s="3"/>
      </tp>
      <tp>
        <v>240347142.85714287</v>
        <stp/>
        <stp>EM_S_EST_NETPROFIT</stp>
        <stp>3</stp>
        <stp>002859.SZ</stp>
        <stp>2019</stp>
        <stp>2019/11/27</stp>
        <tr r="N1302" s="3"/>
        <tr r="N1302" s="3"/>
      </tp>
      <tp>
        <v>57000000</v>
        <stp/>
        <stp>EM_S_EST_NETPROFIT</stp>
        <stp>3</stp>
        <stp>002824.SZ</stp>
        <stp>2019</stp>
        <stp>2019/11/27</stp>
        <tr r="N1270" s="3"/>
        <tr r="N1270" s="3"/>
      </tp>
      <tp>
        <v>66885000</v>
        <stp/>
        <stp>EM_S_EST_NETPROFIT</stp>
        <stp>3</stp>
        <stp>002825.SZ</stp>
        <stp>2019</stp>
        <stp>2019/11/27</stp>
        <tr r="N1271" s="3"/>
        <tr r="N1271" s="3"/>
      </tp>
      <tp t="s">
        <v>--</v>
        <stp/>
        <stp>EM_S_EST_NETPROFIT</stp>
        <stp>3</stp>
        <stp>002826.SZ</stp>
        <stp>2019</stp>
        <stp>2019/11/27</stp>
        <tr r="N1272" s="3"/>
      </tp>
      <tp t="s">
        <v>--</v>
        <stp/>
        <stp>EM_S_EST_NETPROFIT</stp>
        <stp>3</stp>
        <stp>002827.SZ</stp>
        <stp>2019</stp>
        <stp>2019/11/27</stp>
        <tr r="N1273" s="3"/>
      </tp>
      <tp t="s">
        <v>--</v>
        <stp/>
        <stp>EM_S_EST_NETPROFIT</stp>
        <stp>3</stp>
        <stp>002820.SZ</stp>
        <stp>2019</stp>
        <stp>2019/11/27</stp>
        <tr r="N1266" s="3"/>
      </tp>
      <tp>
        <v>572174347.82608688</v>
        <stp/>
        <stp>EM_S_EST_NETPROFIT</stp>
        <stp>3</stp>
        <stp>002821.SZ</stp>
        <stp>2019</stp>
        <stp>2019/11/27</stp>
        <tr r="N1267" s="3"/>
        <tr r="N1267" s="3"/>
      </tp>
      <tp>
        <v>247712500</v>
        <stp/>
        <stp>EM_S_EST_NETPROFIT</stp>
        <stp>3</stp>
        <stp>002822.SZ</stp>
        <stp>2019</stp>
        <stp>2019/11/27</stp>
        <tr r="N1268" s="3"/>
        <tr r="N1268" s="3"/>
      </tp>
      <tp t="s">
        <v>--</v>
        <stp/>
        <stp>EM_S_EST_NETPROFIT</stp>
        <stp>3</stp>
        <stp>002823.SZ</stp>
        <stp>2019</stp>
        <stp>2019/11/27</stp>
        <tr r="N1269" s="3"/>
      </tp>
      <tp>
        <v>91000000</v>
        <stp/>
        <stp>EM_S_EST_NETPROFIT</stp>
        <stp>3</stp>
        <stp>002828.SZ</stp>
        <stp>2019</stp>
        <stp>2019/11/27</stp>
        <tr r="N1274" s="3"/>
        <tr r="N1274" s="3"/>
      </tp>
      <tp t="s">
        <v>--</v>
        <stp/>
        <stp>EM_S_EST_NETPROFIT</stp>
        <stp>3</stp>
        <stp>002829.SZ</stp>
        <stp>2019</stp>
        <stp>2019/11/27</stp>
        <tr r="N1275" s="3"/>
      </tp>
      <tp t="s">
        <v>--</v>
        <stp/>
        <stp>EM_S_EST_NETPROFIT</stp>
        <stp>3</stp>
        <stp>002835.SZ</stp>
        <stp>2019</stp>
        <stp>2019/11/27</stp>
        <tr r="N1280" s="3"/>
      </tp>
      <tp t="s">
        <v>--</v>
        <stp/>
        <stp>EM_S_EST_NETPROFIT</stp>
        <stp>3</stp>
        <stp>002836.SZ</stp>
        <stp>2019</stp>
        <stp>2019/11/27</stp>
        <tr r="N1281" s="3"/>
      </tp>
      <tp>
        <v>140000000</v>
        <stp/>
        <stp>EM_S_EST_NETPROFIT</stp>
        <stp>3</stp>
        <stp>002837.SZ</stp>
        <stp>2019</stp>
        <stp>2019/11/27</stp>
        <tr r="N1282" s="3"/>
        <tr r="N1282" s="3"/>
      </tp>
      <tp>
        <v>47000000</v>
        <stp/>
        <stp>EM_S_EST_NETPROFIT</stp>
        <stp>3</stp>
        <stp>002830.SZ</stp>
        <stp>2019</stp>
        <stp>2019/11/27</stp>
        <tr r="N1276" s="3"/>
        <tr r="N1276" s="3"/>
      </tp>
      <tp>
        <v>1094842000</v>
        <stp/>
        <stp>EM_S_EST_NETPROFIT</stp>
        <stp>3</stp>
        <stp>002831.SZ</stp>
        <stp>2019</stp>
        <stp>2019/11/27</stp>
        <tr r="N1277" s="3"/>
        <tr r="N1277" s="3"/>
      </tp>
      <tp>
        <v>408953888.8888889</v>
        <stp/>
        <stp>EM_S_EST_NETPROFIT</stp>
        <stp>3</stp>
        <stp>002832.SZ</stp>
        <stp>2019</stp>
        <stp>2019/11/27</stp>
        <tr r="N1278" s="3"/>
        <tr r="N1278" s="3"/>
      </tp>
      <tp>
        <v>292428571.4285714</v>
        <stp/>
        <stp>EM_S_EST_NETPROFIT</stp>
        <stp>3</stp>
        <stp>002833.SZ</stp>
        <stp>2019</stp>
        <stp>2019/11/27</stp>
        <tr r="N1279" s="3"/>
        <tr r="N1279" s="3"/>
      </tp>
      <tp>
        <v>186350000</v>
        <stp/>
        <stp>EM_S_EST_NETPROFIT</stp>
        <stp>3</stp>
        <stp>002838.SZ</stp>
        <stp>2019</stp>
        <stp>2019/11/27</stp>
        <tr r="N1283" s="3"/>
        <tr r="N1283" s="3"/>
      </tp>
      <tp>
        <v>1000000000</v>
        <stp/>
        <stp>EM_S_EST_NETPROFIT</stp>
        <stp>3</stp>
        <stp>002839.SZ</stp>
        <stp>2019</stp>
        <stp>2019/11/27</stp>
        <tr r="N1284" s="3"/>
        <tr r="N1284" s="3"/>
      </tp>
      <tp>
        <v>78000000</v>
        <stp/>
        <stp>EM_S_EST_NETPROFIT</stp>
        <stp>3</stp>
        <stp>002805.SZ</stp>
        <stp>2019</stp>
        <stp>2019/11/27</stp>
        <tr r="N1252" s="3"/>
        <tr r="N1252" s="3"/>
      </tp>
      <tp t="s">
        <v>--</v>
        <stp/>
        <stp>EM_S_EST_NETPROFIT</stp>
        <stp>3</stp>
        <stp>002806.SZ</stp>
        <stp>2019</stp>
        <stp>2019/11/27</stp>
        <tr r="N1253" s="3"/>
      </tp>
      <tp>
        <v>915500000</v>
        <stp/>
        <stp>EM_S_EST_NETPROFIT</stp>
        <stp>3</stp>
        <stp>002807.SZ</stp>
        <stp>2019</stp>
        <stp>2019/11/27</stp>
        <tr r="N1254" s="3"/>
        <tr r="N1254" s="3"/>
      </tp>
      <tp t="s">
        <v>--</v>
        <stp/>
        <stp>EM_S_EST_NETPROFIT</stp>
        <stp>3</stp>
        <stp>002800.SZ</stp>
        <stp>2019</stp>
        <stp>2019/11/27</stp>
        <tr r="N1248" s="3"/>
      </tp>
      <tp t="s">
        <v>--</v>
        <stp/>
        <stp>EM_S_EST_NETPROFIT</stp>
        <stp>3</stp>
        <stp>002801.SZ</stp>
        <stp>2019</stp>
        <stp>2019/11/27</stp>
        <tr r="N1249" s="3"/>
      </tp>
      <tp t="s">
        <v>--</v>
        <stp/>
        <stp>EM_S_EST_NETPROFIT</stp>
        <stp>3</stp>
        <stp>002802.SZ</stp>
        <stp>2019</stp>
        <stp>2019/11/27</stp>
        <tr r="N1250" s="3"/>
      </tp>
      <tp>
        <v>324672500</v>
        <stp/>
        <stp>EM_S_EST_NETPROFIT</stp>
        <stp>3</stp>
        <stp>002803.SZ</stp>
        <stp>2019</stp>
        <stp>2019/11/27</stp>
        <tr r="N1251" s="3"/>
        <tr r="N1251" s="3"/>
      </tp>
      <tp t="s">
        <v>--</v>
        <stp/>
        <stp>EM_S_EST_NETPROFIT</stp>
        <stp>3</stp>
        <stp>002808.SZ</stp>
        <stp>2019</stp>
        <stp>2019/11/27</stp>
        <tr r="N1255" s="3"/>
      </tp>
      <tp>
        <v>113000000</v>
        <stp/>
        <stp>EM_S_EST_NETPROFIT</stp>
        <stp>3</stp>
        <stp>002809.SZ</stp>
        <stp>2019</stp>
        <stp>2019/11/27</stp>
        <tr r="N1256" s="3"/>
        <tr r="N1256" s="3"/>
      </tp>
      <tp>
        <v>548600000</v>
        <stp/>
        <stp>EM_S_EST_NETPROFIT</stp>
        <stp>3</stp>
        <stp>002815.SZ</stp>
        <stp>2019</stp>
        <stp>2019/11/27</stp>
        <tr r="N1261" s="3"/>
        <tr r="N1261" s="3"/>
      </tp>
      <tp t="s">
        <v>--</v>
        <stp/>
        <stp>EM_S_EST_NETPROFIT</stp>
        <stp>3</stp>
        <stp>002816.SZ</stp>
        <stp>2019</stp>
        <stp>2019/11/27</stp>
        <tr r="N1262" s="3"/>
      </tp>
      <tp t="s">
        <v>--</v>
        <stp/>
        <stp>EM_S_EST_NETPROFIT</stp>
        <stp>3</stp>
        <stp>002817.SZ</stp>
        <stp>2019</stp>
        <stp>2019/11/27</stp>
        <tr r="N1263" s="3"/>
      </tp>
      <tp>
        <v>154282000</v>
        <stp/>
        <stp>EM_S_EST_NETPROFIT</stp>
        <stp>3</stp>
        <stp>002810.SZ</stp>
        <stp>2019</stp>
        <stp>2019/11/27</stp>
        <tr r="N1257" s="3"/>
        <tr r="N1257" s="3"/>
      </tp>
      <tp t="s">
        <v>--</v>
        <stp/>
        <stp>EM_S_EST_NETPROFIT</stp>
        <stp>3</stp>
        <stp>002811.SZ</stp>
        <stp>2019</stp>
        <stp>2019/11/27</stp>
        <tr r="N1258" s="3"/>
      </tp>
      <tp>
        <v>849636086.95652163</v>
        <stp/>
        <stp>EM_S_EST_NETPROFIT</stp>
        <stp>3</stp>
        <stp>002812.SZ</stp>
        <stp>2019</stp>
        <stp>2019/11/27</stp>
        <tr r="N1259" s="3"/>
        <tr r="N1259" s="3"/>
      </tp>
      <tp t="s">
        <v>--</v>
        <stp/>
        <stp>EM_S_EST_NETPROFIT</stp>
        <stp>3</stp>
        <stp>002813.SZ</stp>
        <stp>2019</stp>
        <stp>2019/11/27</stp>
        <tr r="N1260" s="3"/>
      </tp>
      <tp>
        <v>800910000</v>
        <stp/>
        <stp>EM_S_EST_NETPROFIT</stp>
        <stp>3</stp>
        <stp>002818.SZ</stp>
        <stp>2019</stp>
        <stp>2019/11/27</stp>
        <tr r="N1264" s="3"/>
        <tr r="N1264" s="3"/>
      </tp>
      <tp>
        <v>84000000</v>
        <stp/>
        <stp>EM_S_EST_NETPROFIT</stp>
        <stp>3</stp>
        <stp>002819.SZ</stp>
        <stp>2019</stp>
        <stp>2019/11/27</stp>
        <tr r="N1265" s="3"/>
        <tr r="N1265" s="3"/>
      </tp>
      <tp t="s">
        <v>--</v>
        <stp/>
        <stp>EM_S_EST_NETPROFIT</stp>
        <stp>3</stp>
        <stp>002884.SZ</stp>
        <stp>2019</stp>
        <stp>2019/11/27</stp>
        <tr r="N1326" s="3"/>
      </tp>
      <tp t="s">
        <v>--</v>
        <stp/>
        <stp>EM_S_EST_NETPROFIT</stp>
        <stp>3</stp>
        <stp>002885.SZ</stp>
        <stp>2019</stp>
        <stp>2019/11/27</stp>
        <tr r="N1327" s="3"/>
      </tp>
      <tp>
        <v>48510000</v>
        <stp/>
        <stp>EM_S_EST_NETPROFIT</stp>
        <stp>3</stp>
        <stp>002886.SZ</stp>
        <stp>2019</stp>
        <stp>2019/11/27</stp>
        <tr r="N1328" s="3"/>
        <tr r="N1328" s="3"/>
      </tp>
      <tp>
        <v>204920000</v>
        <stp/>
        <stp>EM_S_EST_NETPROFIT</stp>
        <stp>3</stp>
        <stp>002887.SZ</stp>
        <stp>2019</stp>
        <stp>2019/11/27</stp>
        <tr r="N1329" s="3"/>
        <tr r="N1329" s="3"/>
      </tp>
      <tp t="s">
        <v>--</v>
        <stp/>
        <stp>EM_S_EST_NETPROFIT</stp>
        <stp>3</stp>
        <stp>002880.SZ</stp>
        <stp>2019</stp>
        <stp>2019/11/27</stp>
        <tr r="N1322" s="3"/>
      </tp>
      <tp t="s">
        <v>--</v>
        <stp/>
        <stp>EM_S_EST_NETPROFIT</stp>
        <stp>3</stp>
        <stp>002881.SZ</stp>
        <stp>2019</stp>
        <stp>2019/11/27</stp>
        <tr r="N1323" s="3"/>
      </tp>
      <tp t="s">
        <v>--</v>
        <stp/>
        <stp>EM_S_EST_NETPROFIT</stp>
        <stp>3</stp>
        <stp>002882.SZ</stp>
        <stp>2019</stp>
        <stp>2019/11/27</stp>
        <tr r="N1324" s="3"/>
      </tp>
      <tp>
        <v>67000000</v>
        <stp/>
        <stp>EM_S_EST_NETPROFIT</stp>
        <stp>3</stp>
        <stp>002883.SZ</stp>
        <stp>2019</stp>
        <stp>2019/11/27</stp>
        <tr r="N1325" s="3"/>
        <tr r="N1325" s="3"/>
      </tp>
      <tp t="s">
        <v>--</v>
        <stp/>
        <stp>EM_S_EST_NETPROFIT</stp>
        <stp>3</stp>
        <stp>002888.SZ</stp>
        <stp>2019</stp>
        <stp>2019/11/27</stp>
        <tr r="N1330" s="3"/>
      </tp>
      <tp t="s">
        <v>--</v>
        <stp/>
        <stp>EM_S_EST_NETPROFIT</stp>
        <stp>3</stp>
        <stp>002889.SZ</stp>
        <stp>2019</stp>
        <stp>2019/11/27</stp>
        <tr r="N1331" s="3"/>
      </tp>
      <tp t="s">
        <v>--</v>
        <stp/>
        <stp>EM_S_EST_NETPROFIT</stp>
        <stp>3</stp>
        <stp>002895.SZ</stp>
        <stp>2019</stp>
        <stp>2019/11/27</stp>
        <tr r="N1336" s="3"/>
      </tp>
      <tp t="s">
        <v>--</v>
        <stp/>
        <stp>EM_S_EST_NETPROFIT</stp>
        <stp>3</stp>
        <stp>002896.SZ</stp>
        <stp>2019</stp>
        <stp>2019/11/27</stp>
        <tr r="N1337" s="3"/>
      </tp>
      <tp>
        <v>85050000</v>
        <stp/>
        <stp>EM_S_EST_NETPROFIT</stp>
        <stp>3</stp>
        <stp>002897.SZ</stp>
        <stp>2019</stp>
        <stp>2019/11/27</stp>
        <tr r="N1338" s="3"/>
        <tr r="N1338" s="3"/>
      </tp>
      <tp t="s">
        <v>--</v>
        <stp/>
        <stp>EM_S_EST_NETPROFIT</stp>
        <stp>3</stp>
        <stp>002890.SZ</stp>
        <stp>2019</stp>
        <stp>2019/11/27</stp>
        <tr r="N1332" s="3"/>
      </tp>
      <tp>
        <v>64964166.666666672</v>
        <stp/>
        <stp>EM_S_EST_NETPROFIT</stp>
        <stp>3</stp>
        <stp>002891.SZ</stp>
        <stp>2019</stp>
        <stp>2019/11/27</stp>
        <tr r="N1333" s="3"/>
        <tr r="N1333" s="3"/>
      </tp>
      <tp>
        <v>111100000</v>
        <stp/>
        <stp>EM_S_EST_NETPROFIT</stp>
        <stp>3</stp>
        <stp>002892.SZ</stp>
        <stp>2019</stp>
        <stp>2019/11/27</stp>
        <tr r="N1334" s="3"/>
        <tr r="N1334" s="3"/>
      </tp>
      <tp>
        <v>58000000</v>
        <stp/>
        <stp>EM_S_EST_NETPROFIT</stp>
        <stp>3</stp>
        <stp>002893.SZ</stp>
        <stp>2019</stp>
        <stp>2019/11/27</stp>
        <tr r="N1335" s="3"/>
        <tr r="N1335" s="3"/>
      </tp>
      <tp t="s">
        <v>--</v>
        <stp/>
        <stp>EM_S_EST_NETPROFIT</stp>
        <stp>3</stp>
        <stp>002898.SZ</stp>
        <stp>2019</stp>
        <stp>2019/11/27</stp>
        <tr r="N1339" s="3"/>
      </tp>
      <tp t="s">
        <v>--</v>
        <stp/>
        <stp>EM_S_EST_NETPROFIT</stp>
        <stp>3</stp>
        <stp>002899.SZ</stp>
        <stp>2019</stp>
        <stp>2019/11/27</stp>
        <tr r="N1340" s="3"/>
      </tp>
      <tp t="s">
        <v>--</v>
        <stp/>
        <stp>EM_S_EST_NETPROFIT</stp>
        <stp>3</stp>
        <stp>002965.SZ</stp>
        <stp>2019</stp>
        <stp>2019/11/27</stp>
        <tr r="N1399" s="3"/>
      </tp>
      <tp>
        <v>2377000000</v>
        <stp/>
        <stp>EM_S_EST_NETPROFIT</stp>
        <stp>3</stp>
        <stp>002966.SZ</stp>
        <stp>2019</stp>
        <stp>2019/11/27</stp>
        <tr r="N1400" s="3"/>
        <tr r="N1400" s="3"/>
      </tp>
      <tp t="s">
        <v>--</v>
        <stp/>
        <stp>EM_S_EST_NETPROFIT</stp>
        <stp>3</stp>
        <stp>002967.SZ</stp>
        <stp>2019</stp>
        <stp>2019/11/27</stp>
        <tr r="N1401" s="3"/>
      </tp>
      <tp t="s">
        <v>--</v>
        <stp/>
        <stp>EM_S_EST_NETPROFIT</stp>
        <stp>3</stp>
        <stp>002960.SZ</stp>
        <stp>2019</stp>
        <stp>2019/11/27</stp>
        <tr r="N1395" s="3"/>
      </tp>
      <tp t="s">
        <v>--</v>
        <stp/>
        <stp>EM_S_EST_NETPROFIT</stp>
        <stp>3</stp>
        <stp>002961.SZ</stp>
        <stp>2019</stp>
        <stp>2019/11/27</stp>
        <tr r="N1396" s="3"/>
      </tp>
      <tp>
        <v>166000000</v>
        <stp/>
        <stp>EM_S_EST_NETPROFIT</stp>
        <stp>3</stp>
        <stp>002962.SZ</stp>
        <stp>2019</stp>
        <stp>2019/11/27</stp>
        <tr r="N1397" s="3"/>
        <tr r="N1397" s="3"/>
      </tp>
      <tp t="s">
        <v>--</v>
        <stp/>
        <stp>EM_S_EST_NETPROFIT</stp>
        <stp>3</stp>
        <stp>002963.SZ</stp>
        <stp>2019</stp>
        <stp>2019/11/27</stp>
        <tr r="N1398" s="3"/>
      </tp>
      <tp>
        <v>379000000</v>
        <stp/>
        <stp>EM_S_EST_NETPROFIT</stp>
        <stp>3</stp>
        <stp>002945.SZ</stp>
        <stp>2019</stp>
        <stp>2019/11/27</stp>
        <tr r="N1381" s="3"/>
        <tr r="N1381" s="3"/>
      </tp>
      <tp>
        <v>274160000</v>
        <stp/>
        <stp>EM_S_EST_NETPROFIT</stp>
        <stp>3</stp>
        <stp>002946.SZ</stp>
        <stp>2019</stp>
        <stp>2019/11/27</stp>
        <tr r="N1382" s="3"/>
        <tr r="N1382" s="3"/>
      </tp>
      <tp t="s">
        <v>--</v>
        <stp/>
        <stp>EM_S_EST_NETPROFIT</stp>
        <stp>3</stp>
        <stp>002947.SZ</stp>
        <stp>2019</stp>
        <stp>2019/11/27</stp>
        <tr r="N1383" s="3"/>
      </tp>
      <tp t="s">
        <v>--</v>
        <stp/>
        <stp>EM_S_EST_NETPROFIT</stp>
        <stp>3</stp>
        <stp>002940.SZ</stp>
        <stp>2019</stp>
        <stp>2019/11/27</stp>
        <tr r="N1377" s="3"/>
      </tp>
      <tp t="s">
        <v>--</v>
        <stp/>
        <stp>EM_S_EST_NETPROFIT</stp>
        <stp>3</stp>
        <stp>002941.SZ</stp>
        <stp>2019</stp>
        <stp>2019/11/27</stp>
        <tr r="N1378" s="3"/>
      </tp>
      <tp>
        <v>222670000</v>
        <stp/>
        <stp>EM_S_EST_NETPROFIT</stp>
        <stp>3</stp>
        <stp>002942.SZ</stp>
        <stp>2019</stp>
        <stp>2019/11/27</stp>
        <tr r="N1379" s="3"/>
        <tr r="N1379" s="3"/>
      </tp>
      <tp t="s">
        <v>--</v>
        <stp/>
        <stp>EM_S_EST_NETPROFIT</stp>
        <stp>3</stp>
        <stp>002943.SZ</stp>
        <stp>2019</stp>
        <stp>2019/11/27</stp>
        <tr r="N1380" s="3"/>
      </tp>
      <tp t="s">
        <v>--</v>
        <stp/>
        <stp>EM_S_EST_NETPROFIT</stp>
        <stp>3</stp>
        <stp>002948.SZ</stp>
        <stp>2019</stp>
        <stp>2019/11/27</stp>
        <tr r="N1384" s="3"/>
      </tp>
      <tp>
        <v>144000000</v>
        <stp/>
        <stp>EM_S_EST_NETPROFIT</stp>
        <stp>3</stp>
        <stp>002949.SZ</stp>
        <stp>2019</stp>
        <stp>2019/11/27</stp>
        <tr r="N1385" s="3"/>
        <tr r="N1385" s="3"/>
      </tp>
      <tp>
        <v>397952857.14285719</v>
        <stp/>
        <stp>EM_S_EST_NETPROFIT</stp>
        <stp>3</stp>
        <stp>002955.SZ</stp>
        <stp>2019</stp>
        <stp>2019/11/27</stp>
        <tr r="N1390" s="3"/>
        <tr r="N1390" s="3"/>
      </tp>
      <tp>
        <v>150770000</v>
        <stp/>
        <stp>EM_S_EST_NETPROFIT</stp>
        <stp>3</stp>
        <stp>002956.SZ</stp>
        <stp>2019</stp>
        <stp>2019/11/27</stp>
        <tr r="N1391" s="3"/>
        <tr r="N1391" s="3"/>
      </tp>
      <tp>
        <v>313150000</v>
        <stp/>
        <stp>EM_S_EST_NETPROFIT</stp>
        <stp>3</stp>
        <stp>002957.SZ</stp>
        <stp>2019</stp>
        <stp>2019/11/27</stp>
        <tr r="N1392" s="3"/>
        <tr r="N1392" s="3"/>
      </tp>
      <tp t="s">
        <v>--</v>
        <stp/>
        <stp>EM_S_EST_NETPROFIT</stp>
        <stp>3</stp>
        <stp>002950.SZ</stp>
        <stp>2019</stp>
        <stp>2019/11/27</stp>
        <tr r="N1386" s="3"/>
      </tp>
      <tp t="s">
        <v>--</v>
        <stp/>
        <stp>EM_S_EST_NETPROFIT</stp>
        <stp>3</stp>
        <stp>002951.SZ</stp>
        <stp>2019</stp>
        <stp>2019/11/27</stp>
        <tr r="N1387" s="3"/>
      </tp>
      <tp t="s">
        <v>--</v>
        <stp/>
        <stp>EM_S_EST_NETPROFIT</stp>
        <stp>3</stp>
        <stp>002952.SZ</stp>
        <stp>2019</stp>
        <stp>2019/11/27</stp>
        <tr r="N1388" s="3"/>
      </tp>
      <tp t="s">
        <v>--</v>
        <stp/>
        <stp>EM_S_EST_NETPROFIT</stp>
        <stp>3</stp>
        <stp>002953.SZ</stp>
        <stp>2019</stp>
        <stp>2019/11/27</stp>
        <tr r="N1389" s="3"/>
      </tp>
      <tp t="s">
        <v>--</v>
        <stp/>
        <stp>EM_S_EST_NETPROFIT</stp>
        <stp>3</stp>
        <stp>002958.SZ</stp>
        <stp>2019</stp>
        <stp>2019/11/27</stp>
        <tr r="N1393" s="3"/>
      </tp>
      <tp>
        <v>242466666.66666666</v>
        <stp/>
        <stp>EM_S_EST_NETPROFIT</stp>
        <stp>3</stp>
        <stp>002959.SZ</stp>
        <stp>2019</stp>
        <stp>2019/11/27</stp>
        <tr r="N1394" s="3"/>
        <tr r="N1394" s="3"/>
      </tp>
      <tp>
        <v>949422000</v>
        <stp/>
        <stp>EM_S_EST_NETPROFIT</stp>
        <stp>3</stp>
        <stp>002925.SZ</stp>
        <stp>2019</stp>
        <stp>2019/11/27</stp>
        <tr r="N1363" s="3"/>
        <tr r="N1363" s="3"/>
      </tp>
      <tp>
        <v>1640000000</v>
        <stp/>
        <stp>EM_S_EST_NETPROFIT</stp>
        <stp>3</stp>
        <stp>002926.SZ</stp>
        <stp>2019</stp>
        <stp>2019/11/27</stp>
        <tr r="N1364" s="3"/>
        <tr r="N1364" s="3"/>
      </tp>
      <tp t="s">
        <v>--</v>
        <stp/>
        <stp>EM_S_EST_NETPROFIT</stp>
        <stp>3</stp>
        <stp>002927.SZ</stp>
        <stp>2019</stp>
        <stp>2019/11/27</stp>
        <tr r="N1365" s="3"/>
      </tp>
      <tp>
        <v>252270666.66666666</v>
        <stp/>
        <stp>EM_S_EST_NETPROFIT</stp>
        <stp>3</stp>
        <stp>002920.SZ</stp>
        <stp>2019</stp>
        <stp>2019/11/27</stp>
        <tr r="N1359" s="3"/>
        <tr r="N1359" s="3"/>
      </tp>
      <tp t="s">
        <v>--</v>
        <stp/>
        <stp>EM_S_EST_NETPROFIT</stp>
        <stp>3</stp>
        <stp>002921.SZ</stp>
        <stp>2019</stp>
        <stp>2019/11/27</stp>
        <tr r="N1360" s="3"/>
      </tp>
      <tp t="s">
        <v>--</v>
        <stp/>
        <stp>EM_S_EST_NETPROFIT</stp>
        <stp>3</stp>
        <stp>002922.SZ</stp>
        <stp>2019</stp>
        <stp>2019/11/27</stp>
        <tr r="N1361" s="3"/>
      </tp>
      <tp t="s">
        <v>--</v>
        <stp/>
        <stp>EM_S_EST_NETPROFIT</stp>
        <stp>3</stp>
        <stp>002923.SZ</stp>
        <stp>2019</stp>
        <stp>2019/11/27</stp>
        <tr r="N1362" s="3"/>
      </tp>
      <tp>
        <v>455760000</v>
        <stp/>
        <stp>EM_S_EST_NETPROFIT</stp>
        <stp>3</stp>
        <stp>002928.SZ</stp>
        <stp>2019</stp>
        <stp>2019/11/27</stp>
        <tr r="N1366" s="3"/>
        <tr r="N1366" s="3"/>
      </tp>
      <tp t="s">
        <v>--</v>
        <stp/>
        <stp>EM_S_EST_NETPROFIT</stp>
        <stp>3</stp>
        <stp>002929.SZ</stp>
        <stp>2019</stp>
        <stp>2019/11/27</stp>
        <tr r="N1367" s="3"/>
      </tp>
      <tp>
        <v>117163333.33333333</v>
        <stp/>
        <stp>EM_S_EST_NETPROFIT</stp>
        <stp>3</stp>
        <stp>002935.SZ</stp>
        <stp>2019</stp>
        <stp>2019/11/27</stp>
        <tr r="N1372" s="3"/>
        <tr r="N1372" s="3"/>
      </tp>
      <tp>
        <v>3200000000</v>
        <stp/>
        <stp>EM_S_EST_NETPROFIT</stp>
        <stp>3</stp>
        <stp>002936.SZ</stp>
        <stp>2019</stp>
        <stp>2019/11/27</stp>
        <tr r="N1373" s="3"/>
        <tr r="N1373" s="3"/>
      </tp>
      <tp>
        <v>150000000</v>
        <stp/>
        <stp>EM_S_EST_NETPROFIT</stp>
        <stp>3</stp>
        <stp>002937.SZ</stp>
        <stp>2019</stp>
        <stp>2019/11/27</stp>
        <tr r="N1374" s="3"/>
        <tr r="N1374" s="3"/>
      </tp>
      <tp>
        <v>155520000</v>
        <stp/>
        <stp>EM_S_EST_NETPROFIT</stp>
        <stp>3</stp>
        <stp>002930.SZ</stp>
        <stp>2019</stp>
        <stp>2019/11/27</stp>
        <tr r="N1368" s="3"/>
        <tr r="N1368" s="3"/>
      </tp>
      <tp t="s">
        <v>--</v>
        <stp/>
        <stp>EM_S_EST_NETPROFIT</stp>
        <stp>3</stp>
        <stp>002931.SZ</stp>
        <stp>2019</stp>
        <stp>2019/11/27</stp>
        <tr r="N1369" s="3"/>
      </tp>
      <tp t="s">
        <v>--</v>
        <stp/>
        <stp>EM_S_EST_NETPROFIT</stp>
        <stp>3</stp>
        <stp>002932.SZ</stp>
        <stp>2019</stp>
        <stp>2019/11/27</stp>
        <tr r="N1370" s="3"/>
      </tp>
      <tp>
        <v>171786666.66666666</v>
        <stp/>
        <stp>EM_S_EST_NETPROFIT</stp>
        <stp>3</stp>
        <stp>002933.SZ</stp>
        <stp>2019</stp>
        <stp>2019/11/27</stp>
        <tr r="N1371" s="3"/>
        <tr r="N1371" s="3"/>
      </tp>
      <tp>
        <v>3029440588.2352943</v>
        <stp/>
        <stp>EM_S_EST_NETPROFIT</stp>
        <stp>3</stp>
        <stp>002938.SZ</stp>
        <stp>2019</stp>
        <stp>2019/11/27</stp>
        <tr r="N1375" s="3"/>
        <tr r="N1375" s="3"/>
      </tp>
      <tp t="s">
        <v>--</v>
        <stp/>
        <stp>EM_S_EST_NETPROFIT</stp>
        <stp>3</stp>
        <stp>002939.SZ</stp>
        <stp>2019</stp>
        <stp>2019/11/27</stp>
        <tr r="N1376" s="3"/>
      </tp>
      <tp>
        <v>161900000</v>
        <stp/>
        <stp>EM_S_EST_NETPROFIT</stp>
        <stp>3</stp>
        <stp>002905.SZ</stp>
        <stp>2019</stp>
        <stp>2019/11/27</stp>
        <tr r="N1345" s="3"/>
        <tr r="N1345" s="3"/>
      </tp>
      <tp t="s">
        <v>--</v>
        <stp/>
        <stp>EM_S_EST_NETPROFIT</stp>
        <stp>3</stp>
        <stp>002906.SZ</stp>
        <stp>2019</stp>
        <stp>2019/11/27</stp>
        <tr r="N1346" s="3"/>
      </tp>
      <tp t="s">
        <v>--</v>
        <stp/>
        <stp>EM_S_EST_NETPROFIT</stp>
        <stp>3</stp>
        <stp>002907.SZ</stp>
        <stp>2019</stp>
        <stp>2019/11/27</stp>
        <tr r="N1347" s="3"/>
      </tp>
      <tp t="s">
        <v>--</v>
        <stp/>
        <stp>EM_S_EST_NETPROFIT</stp>
        <stp>3</stp>
        <stp>002900.SZ</stp>
        <stp>2019</stp>
        <stp>2019/11/27</stp>
        <tr r="N1341" s="3"/>
      </tp>
      <tp>
        <v>462228000</v>
        <stp/>
        <stp>EM_S_EST_NETPROFIT</stp>
        <stp>3</stp>
        <stp>002901.SZ</stp>
        <stp>2019</stp>
        <stp>2019/11/27</stp>
        <tr r="N1342" s="3"/>
        <tr r="N1342" s="3"/>
      </tp>
      <tp t="s">
        <v>--</v>
        <stp/>
        <stp>EM_S_EST_NETPROFIT</stp>
        <stp>3</stp>
        <stp>002902.SZ</stp>
        <stp>2019</stp>
        <stp>2019/11/27</stp>
        <tr r="N1343" s="3"/>
      </tp>
      <tp t="s">
        <v>--</v>
        <stp/>
        <stp>EM_S_EST_NETPROFIT</stp>
        <stp>3</stp>
        <stp>002903.SZ</stp>
        <stp>2019</stp>
        <stp>2019/11/27</stp>
        <tr r="N1344" s="3"/>
      </tp>
      <tp t="s">
        <v>--</v>
        <stp/>
        <stp>EM_S_EST_NETPROFIT</stp>
        <stp>3</stp>
        <stp>002908.SZ</stp>
        <stp>2019</stp>
        <stp>2019/11/27</stp>
        <tr r="N1348" s="3"/>
      </tp>
      <tp>
        <v>77000000</v>
        <stp/>
        <stp>EM_S_EST_NETPROFIT</stp>
        <stp>3</stp>
        <stp>002909.SZ</stp>
        <stp>2019</stp>
        <stp>2019/11/27</stp>
        <tr r="N1349" s="3"/>
        <tr r="N1349" s="3"/>
      </tp>
      <tp t="s">
        <v>--</v>
        <stp/>
        <stp>EM_S_EST_NETPROFIT</stp>
        <stp>3</stp>
        <stp>002915.SZ</stp>
        <stp>2019</stp>
        <stp>2019/11/27</stp>
        <tr r="N1354" s="3"/>
      </tp>
      <tp>
        <v>1137592758.6206896</v>
        <stp/>
        <stp>EM_S_EST_NETPROFIT</stp>
        <stp>3</stp>
        <stp>002916.SZ</stp>
        <stp>2019</stp>
        <stp>2019/11/27</stp>
        <tr r="N1355" s="3"/>
        <tr r="N1355" s="3"/>
      </tp>
      <tp t="s">
        <v>--</v>
        <stp/>
        <stp>EM_S_EST_NETPROFIT</stp>
        <stp>3</stp>
        <stp>002917.SZ</stp>
        <stp>2019</stp>
        <stp>2019/11/27</stp>
        <tr r="N1356" s="3"/>
      </tp>
      <tp t="s">
        <v>--</v>
        <stp/>
        <stp>EM_S_EST_NETPROFIT</stp>
        <stp>3</stp>
        <stp>002910.SZ</stp>
        <stp>2019</stp>
        <stp>2019/11/27</stp>
        <tr r="N1350" s="3"/>
      </tp>
      <tp t="s">
        <v>--</v>
        <stp/>
        <stp>EM_S_EST_NETPROFIT</stp>
        <stp>3</stp>
        <stp>002911.SZ</stp>
        <stp>2019</stp>
        <stp>2019/11/27</stp>
        <tr r="N1351" s="3"/>
      </tp>
      <tp>
        <v>281265185.18518519</v>
        <stp/>
        <stp>EM_S_EST_NETPROFIT</stp>
        <stp>3</stp>
        <stp>002912.SZ</stp>
        <stp>2019</stp>
        <stp>2019/11/27</stp>
        <tr r="N1352" s="3"/>
        <tr r="N1352" s="3"/>
      </tp>
      <tp t="s">
        <v>--</v>
        <stp/>
        <stp>EM_S_EST_NETPROFIT</stp>
        <stp>3</stp>
        <stp>002913.SZ</stp>
        <stp>2019</stp>
        <stp>2019/11/27</stp>
        <tr r="N1353" s="3"/>
      </tp>
      <tp>
        <v>437442727.27272725</v>
        <stp/>
        <stp>EM_S_EST_NETPROFIT</stp>
        <stp>3</stp>
        <stp>002918.SZ</stp>
        <stp>2019</stp>
        <stp>2019/11/27</stp>
        <tr r="N1357" s="3"/>
        <tr r="N1357" s="3"/>
      </tp>
      <tp t="s">
        <v>--</v>
        <stp/>
        <stp>EM_S_EST_NETPROFIT</stp>
        <stp>3</stp>
        <stp>002919.SZ</stp>
        <stp>2019</stp>
        <stp>2019/11/27</stp>
        <tr r="N1358" s="3"/>
      </tp>
      <tp>
        <v>630998750</v>
        <stp/>
        <stp>EM_S_EST_NETPROFIT</stp>
        <stp>3</stp>
        <stp>002064.SZ</stp>
        <stp>2019</stp>
        <stp>2019/11/27</stp>
        <tr r="N525" s="3"/>
        <tr r="N525" s="3"/>
      </tp>
      <tp>
        <v>927365000</v>
        <stp/>
        <stp>EM_S_EST_NETPROFIT</stp>
        <stp>3</stp>
        <stp>002065.SZ</stp>
        <stp>2019</stp>
        <stp>2019/11/27</stp>
        <tr r="N526" s="3"/>
        <tr r="N526" s="3"/>
      </tp>
      <tp t="s">
        <v>--</v>
        <stp/>
        <stp>EM_S_EST_NETPROFIT</stp>
        <stp>3</stp>
        <stp>002066.SZ</stp>
        <stp>2019</stp>
        <stp>2019/11/27</stp>
        <tr r="N527" s="3"/>
      </tp>
      <tp t="s">
        <v>--</v>
        <stp/>
        <stp>EM_S_EST_NETPROFIT</stp>
        <stp>3</stp>
        <stp>002067.SZ</stp>
        <stp>2019</stp>
        <stp>2019/11/27</stp>
        <tr r="N528" s="3"/>
      </tp>
      <tp>
        <v>247000000</v>
        <stp/>
        <stp>EM_S_EST_NETPROFIT</stp>
        <stp>3</stp>
        <stp>002060.SZ</stp>
        <stp>2019</stp>
        <stp>2019/11/27</stp>
        <tr r="N521" s="3"/>
        <tr r="N521" s="3"/>
      </tp>
      <tp t="s">
        <v>--</v>
        <stp/>
        <stp>EM_S_EST_NETPROFIT</stp>
        <stp>3</stp>
        <stp>002061.SZ</stp>
        <stp>2019</stp>
        <stp>2019/11/27</stp>
        <tr r="N522" s="3"/>
      </tp>
      <tp t="s">
        <v>--</v>
        <stp/>
        <stp>EM_S_EST_NETPROFIT</stp>
        <stp>3</stp>
        <stp>002062.SZ</stp>
        <stp>2019</stp>
        <stp>2019/11/27</stp>
        <tr r="N523" s="3"/>
      </tp>
      <tp>
        <v>226000000</v>
        <stp/>
        <stp>EM_S_EST_NETPROFIT</stp>
        <stp>3</stp>
        <stp>002063.SZ</stp>
        <stp>2019</stp>
        <stp>2019/11/27</stp>
        <tr r="N524" s="3"/>
        <tr r="N524" s="3"/>
      </tp>
      <tp>
        <v>-121450000</v>
        <stp/>
        <stp>EM_S_EST_NETPROFIT</stp>
        <stp>3</stp>
        <stp>002068.SZ</stp>
        <stp>2019</stp>
        <stp>2019/11/27</stp>
        <tr r="N529" s="3"/>
        <tr r="N529" s="3"/>
      </tp>
      <tp t="s">
        <v>--</v>
        <stp/>
        <stp>EM_S_EST_NETPROFIT</stp>
        <stp>3</stp>
        <stp>002069.SZ</stp>
        <stp>2019</stp>
        <stp>2019/11/27</stp>
        <tr r="N530" s="3"/>
      </tp>
      <tp>
        <v>721151818.18181825</v>
        <stp/>
        <stp>EM_S_EST_NETPROFIT</stp>
        <stp>3</stp>
        <stp>002074.SZ</stp>
        <stp>2019</stp>
        <stp>2019/11/27</stp>
        <tr r="N534" s="3"/>
        <tr r="N534" s="3"/>
      </tp>
      <tp>
        <v>1667750000</v>
        <stp/>
        <stp>EM_S_EST_NETPROFIT</stp>
        <stp>3</stp>
        <stp>002075.SZ</stp>
        <stp>2019</stp>
        <stp>2019/11/27</stp>
        <tr r="N535" s="3"/>
        <tr r="N535" s="3"/>
      </tp>
      <tp t="s">
        <v>--</v>
        <stp/>
        <stp>EM_S_EST_NETPROFIT</stp>
        <stp>3</stp>
        <stp>002076.SZ</stp>
        <stp>2019</stp>
        <stp>2019/11/27</stp>
        <tr r="N536" s="3"/>
      </tp>
      <tp t="s">
        <v>--</v>
        <stp/>
        <stp>EM_S_EST_NETPROFIT</stp>
        <stp>3</stp>
        <stp>002077.SZ</stp>
        <stp>2019</stp>
        <stp>2019/11/27</stp>
        <tr r="N537" s="3"/>
      </tp>
      <tp t="s">
        <v>--</v>
        <stp/>
        <stp>EM_S_EST_NETPROFIT</stp>
        <stp>3</stp>
        <stp>002071.SZ</stp>
        <stp>2019</stp>
        <stp>2019/11/27</stp>
        <tr r="N531" s="3"/>
      </tp>
      <tp t="s">
        <v>--</v>
        <stp/>
        <stp>EM_S_EST_NETPROFIT</stp>
        <stp>3</stp>
        <stp>002072.SZ</stp>
        <stp>2019</stp>
        <stp>2019/11/27</stp>
        <tr r="N532" s="3"/>
      </tp>
      <tp t="s">
        <v>--</v>
        <stp/>
        <stp>EM_S_EST_NETPROFIT</stp>
        <stp>3</stp>
        <stp>002073.SZ</stp>
        <stp>2019</stp>
        <stp>2019/11/27</stp>
        <tr r="N533" s="3"/>
      </tp>
      <tp>
        <v>2093910000</v>
        <stp/>
        <stp>EM_S_EST_NETPROFIT</stp>
        <stp>3</stp>
        <stp>002078.SZ</stp>
        <stp>2019</stp>
        <stp>2019/11/27</stp>
        <tr r="N538" s="3"/>
        <tr r="N538" s="3"/>
      </tp>
      <tp t="s">
        <v>--</v>
        <stp/>
        <stp>EM_S_EST_NETPROFIT</stp>
        <stp>3</stp>
        <stp>002079.SZ</stp>
        <stp>2019</stp>
        <stp>2019/11/27</stp>
        <tr r="N539" s="3"/>
      </tp>
      <tp>
        <v>994673333.33333337</v>
        <stp/>
        <stp>EM_S_EST_NETPROFIT</stp>
        <stp>3</stp>
        <stp>002044.SZ</stp>
        <stp>2019</stp>
        <stp>2019/11/27</stp>
        <tr r="N505" s="3"/>
        <tr r="N505" s="3"/>
      </tp>
      <tp t="s">
        <v>--</v>
        <stp/>
        <stp>EM_S_EST_NETPROFIT</stp>
        <stp>3</stp>
        <stp>002045.SZ</stp>
        <stp>2019</stp>
        <stp>2019/11/27</stp>
        <tr r="N506" s="3"/>
      </tp>
      <tp t="s">
        <v>--</v>
        <stp/>
        <stp>EM_S_EST_NETPROFIT</stp>
        <stp>3</stp>
        <stp>002046.SZ</stp>
        <stp>2019</stp>
        <stp>2019/11/27</stp>
        <tr r="N507" s="3"/>
      </tp>
      <tp t="s">
        <v>--</v>
        <stp/>
        <stp>EM_S_EST_NETPROFIT</stp>
        <stp>3</stp>
        <stp>002047.SZ</stp>
        <stp>2019</stp>
        <stp>2019/11/27</stp>
        <tr r="N508" s="3"/>
      </tp>
      <tp>
        <v>131190000</v>
        <stp/>
        <stp>EM_S_EST_NETPROFIT</stp>
        <stp>3</stp>
        <stp>002040.SZ</stp>
        <stp>2019</stp>
        <stp>2019/11/27</stp>
        <tr r="N501" s="3"/>
        <tr r="N501" s="3"/>
      </tp>
      <tp>
        <v>56000000</v>
        <stp/>
        <stp>EM_S_EST_NETPROFIT</stp>
        <stp>3</stp>
        <stp>002041.SZ</stp>
        <stp>2019</stp>
        <stp>2019/11/27</stp>
        <tr r="N502" s="3"/>
        <tr r="N502" s="3"/>
      </tp>
      <tp>
        <v>610375000</v>
        <stp/>
        <stp>EM_S_EST_NETPROFIT</stp>
        <stp>3</stp>
        <stp>002042.SZ</stp>
        <stp>2019</stp>
        <stp>2019/11/27</stp>
        <tr r="N503" s="3"/>
        <tr r="N503" s="3"/>
      </tp>
      <tp>
        <v>332902500</v>
        <stp/>
        <stp>EM_S_EST_NETPROFIT</stp>
        <stp>3</stp>
        <stp>002043.SZ</stp>
        <stp>2019</stp>
        <stp>2019/11/27</stp>
        <tr r="N504" s="3"/>
        <tr r="N504" s="3"/>
      </tp>
      <tp>
        <v>895217500</v>
        <stp/>
        <stp>EM_S_EST_NETPROFIT</stp>
        <stp>3</stp>
        <stp>002048.SZ</stp>
        <stp>2019</stp>
        <stp>2019/11/27</stp>
        <tr r="N509" s="3"/>
        <tr r="N509" s="3"/>
      </tp>
      <tp>
        <v>449530000</v>
        <stp/>
        <stp>EM_S_EST_NETPROFIT</stp>
        <stp>3</stp>
        <stp>002049.SZ</stp>
        <stp>2019</stp>
        <stp>2019/11/27</stp>
        <tr r="N510" s="3"/>
        <tr r="N510" s="3"/>
      </tp>
      <tp t="s">
        <v>--</v>
        <stp/>
        <stp>EM_S_EST_NETPROFIT</stp>
        <stp>3</stp>
        <stp>002054.SZ</stp>
        <stp>2019</stp>
        <stp>2019/11/27</stp>
        <tr r="N515" s="3"/>
      </tp>
      <tp t="s">
        <v>--</v>
        <stp/>
        <stp>EM_S_EST_NETPROFIT</stp>
        <stp>3</stp>
        <stp>002055.SZ</stp>
        <stp>2019</stp>
        <stp>2019/11/27</stp>
        <tr r="N516" s="3"/>
      </tp>
      <tp>
        <v>693000000</v>
        <stp/>
        <stp>EM_S_EST_NETPROFIT</stp>
        <stp>3</stp>
        <stp>002056.SZ</stp>
        <stp>2019</stp>
        <stp>2019/11/27</stp>
        <tr r="N517" s="3"/>
        <tr r="N517" s="3"/>
      </tp>
      <tp t="s">
        <v>--</v>
        <stp/>
        <stp>EM_S_EST_NETPROFIT</stp>
        <stp>3</stp>
        <stp>002057.SZ</stp>
        <stp>2019</stp>
        <stp>2019/11/27</stp>
        <tr r="N518" s="3"/>
      </tp>
      <tp>
        <v>1404431724.1379311</v>
        <stp/>
        <stp>EM_S_EST_NETPROFIT</stp>
        <stp>3</stp>
        <stp>002050.SZ</stp>
        <stp>2019</stp>
        <stp>2019/11/27</stp>
        <tr r="N511" s="3"/>
        <tr r="N511" s="3"/>
      </tp>
      <tp>
        <v>1113750000</v>
        <stp/>
        <stp>EM_S_EST_NETPROFIT</stp>
        <stp>3</stp>
        <stp>002051.SZ</stp>
        <stp>2019</stp>
        <stp>2019/11/27</stp>
        <tr r="N512" s="3"/>
        <tr r="N512" s="3"/>
      </tp>
      <tp t="s">
        <v>--</v>
        <stp/>
        <stp>EM_S_EST_NETPROFIT</stp>
        <stp>3</stp>
        <stp>002052.SZ</stp>
        <stp>2019</stp>
        <stp>2019/11/27</stp>
        <tr r="N513" s="3"/>
      </tp>
      <tp t="s">
        <v>--</v>
        <stp/>
        <stp>EM_S_EST_NETPROFIT</stp>
        <stp>3</stp>
        <stp>002053.SZ</stp>
        <stp>2019</stp>
        <stp>2019/11/27</stp>
        <tr r="N514" s="3"/>
      </tp>
      <tp t="s">
        <v>--</v>
        <stp/>
        <stp>EM_S_EST_NETPROFIT</stp>
        <stp>3</stp>
        <stp>002058.SZ</stp>
        <stp>2019</stp>
        <stp>2019/11/27</stp>
        <tr r="N519" s="3"/>
      </tp>
      <tp>
        <v>282333333.33333337</v>
        <stp/>
        <stp>EM_S_EST_NETPROFIT</stp>
        <stp>3</stp>
        <stp>002059.SZ</stp>
        <stp>2019</stp>
        <stp>2019/11/27</stp>
        <tr r="N520" s="3"/>
        <tr r="N520" s="3"/>
      </tp>
      <tp>
        <v>13073490454.545454</v>
        <stp/>
        <stp>EM_S_EST_NETPROFIT</stp>
        <stp>3</stp>
        <stp>002024.SZ</stp>
        <stp>2019</stp>
        <stp>2019/11/27</stp>
        <tr r="N485" s="3"/>
        <tr r="N485" s="3"/>
      </tp>
      <tp>
        <v>425537083.33333337</v>
        <stp/>
        <stp>EM_S_EST_NETPROFIT</stp>
        <stp>3</stp>
        <stp>002025.SZ</stp>
        <stp>2019</stp>
        <stp>2019/11/27</stp>
        <tr r="N486" s="3"/>
        <tr r="N486" s="3"/>
      </tp>
      <tp t="s">
        <v>--</v>
        <stp/>
        <stp>EM_S_EST_NETPROFIT</stp>
        <stp>3</stp>
        <stp>002026.SZ</stp>
        <stp>2019</stp>
        <stp>2019/11/27</stp>
        <tr r="N487" s="3"/>
      </tp>
      <tp>
        <v>1910880000</v>
        <stp/>
        <stp>EM_S_EST_NETPROFIT</stp>
        <stp>3</stp>
        <stp>002027.SZ</stp>
        <stp>2019</stp>
        <stp>2019/11/27</stp>
        <tr r="N488" s="3"/>
        <tr r="N488" s="3"/>
      </tp>
      <tp>
        <v>518878888.8888889</v>
        <stp/>
        <stp>EM_S_EST_NETPROFIT</stp>
        <stp>3</stp>
        <stp>002020.SZ</stp>
        <stp>2019</stp>
        <stp>2019/11/27</stp>
        <tr r="N481" s="3"/>
        <tr r="N481" s="3"/>
      </tp>
      <tp t="s">
        <v>--</v>
        <stp/>
        <stp>EM_S_EST_NETPROFIT</stp>
        <stp>3</stp>
        <stp>002021.SZ</stp>
        <stp>2019</stp>
        <stp>2019/11/27</stp>
        <tr r="N482" s="3"/>
      </tp>
      <tp t="s">
        <v>--</v>
        <stp/>
        <stp>EM_S_EST_NETPROFIT</stp>
        <stp>3</stp>
        <stp>002022.SZ</stp>
        <stp>2019</stp>
        <stp>2019/11/27</stp>
        <tr r="N483" s="3"/>
      </tp>
      <tp>
        <v>78500000</v>
        <stp/>
        <stp>EM_S_EST_NETPROFIT</stp>
        <stp>3</stp>
        <stp>002023.SZ</stp>
        <stp>2019</stp>
        <stp>2019/11/27</stp>
        <tr r="N484" s="3"/>
        <tr r="N484" s="3"/>
      </tp>
      <tp>
        <v>559666666.66666675</v>
        <stp/>
        <stp>EM_S_EST_NETPROFIT</stp>
        <stp>3</stp>
        <stp>002028.SZ</stp>
        <stp>2019</stp>
        <stp>2019/11/27</stp>
        <tr r="N489" s="3"/>
        <tr r="N489" s="3"/>
      </tp>
      <tp>
        <v>351400000</v>
        <stp/>
        <stp>EM_S_EST_NETPROFIT</stp>
        <stp>3</stp>
        <stp>002029.SZ</stp>
        <stp>2019</stp>
        <stp>2019/11/27</stp>
        <tr r="N490" s="3"/>
        <tr r="N490" s="3"/>
      </tp>
      <tp>
        <v>408822500</v>
        <stp/>
        <stp>EM_S_EST_NETPROFIT</stp>
        <stp>3</stp>
        <stp>002034.SZ</stp>
        <stp>2019</stp>
        <stp>2019/11/27</stp>
        <tr r="N495" s="3"/>
        <tr r="N495" s="3"/>
      </tp>
      <tp>
        <v>785256190.47619045</v>
        <stp/>
        <stp>EM_S_EST_NETPROFIT</stp>
        <stp>3</stp>
        <stp>002035.SZ</stp>
        <stp>2019</stp>
        <stp>2019/11/27</stp>
        <tr r="N496" s="3"/>
        <tr r="N496" s="3"/>
      </tp>
      <tp>
        <v>318833333.33333331</v>
        <stp/>
        <stp>EM_S_EST_NETPROFIT</stp>
        <stp>3</stp>
        <stp>002036.SZ</stp>
        <stp>2019</stp>
        <stp>2019/11/27</stp>
        <tr r="N497" s="3"/>
        <tr r="N497" s="3"/>
      </tp>
      <tp t="s">
        <v>--</v>
        <stp/>
        <stp>EM_S_EST_NETPROFIT</stp>
        <stp>3</stp>
        <stp>002037.SZ</stp>
        <stp>2019</stp>
        <stp>2019/11/27</stp>
        <tr r="N498" s="3"/>
      </tp>
      <tp t="s">
        <v>--</v>
        <stp/>
        <stp>EM_S_EST_NETPROFIT</stp>
        <stp>3</stp>
        <stp>002030.SZ</stp>
        <stp>2019</stp>
        <stp>2019/11/27</stp>
        <tr r="N491" s="3"/>
      </tp>
      <tp t="s">
        <v>--</v>
        <stp/>
        <stp>EM_S_EST_NETPROFIT</stp>
        <stp>3</stp>
        <stp>002031.SZ</stp>
        <stp>2019</stp>
        <stp>2019/11/27</stp>
        <tr r="N492" s="3"/>
      </tp>
      <tp>
        <v>1933492307.6923077</v>
        <stp/>
        <stp>EM_S_EST_NETPROFIT</stp>
        <stp>3</stp>
        <stp>002032.SZ</stp>
        <stp>2019</stp>
        <stp>2019/11/27</stp>
        <tr r="N493" s="3"/>
        <tr r="N493" s="3"/>
      </tp>
      <tp>
        <v>163750000</v>
        <stp/>
        <stp>EM_S_EST_NETPROFIT</stp>
        <stp>3</stp>
        <stp>002033.SZ</stp>
        <stp>2019</stp>
        <stp>2019/11/27</stp>
        <tr r="N494" s="3"/>
        <tr r="N494" s="3"/>
      </tp>
      <tp>
        <v>542000000</v>
        <stp/>
        <stp>EM_S_EST_NETPROFIT</stp>
        <stp>3</stp>
        <stp>002038.SZ</stp>
        <stp>2019</stp>
        <stp>2019/11/27</stp>
        <tr r="N499" s="3"/>
        <tr r="N499" s="3"/>
      </tp>
      <tp>
        <v>340882000</v>
        <stp/>
        <stp>EM_S_EST_NETPROFIT</stp>
        <stp>3</stp>
        <stp>002039.SZ</stp>
        <stp>2019</stp>
        <stp>2019/11/27</stp>
        <tr r="N500" s="3"/>
        <tr r="N500" s="3"/>
      </tp>
      <tp>
        <v>482000000</v>
        <stp/>
        <stp>EM_S_EST_NETPROFIT</stp>
        <stp>3</stp>
        <stp>002004.SZ</stp>
        <stp>2019</stp>
        <stp>2019/11/27</stp>
        <tr r="N466" s="3"/>
        <tr r="N466" s="3"/>
      </tp>
      <tp t="s">
        <v>--</v>
        <stp/>
        <stp>EM_S_EST_NETPROFIT</stp>
        <stp>3</stp>
        <stp>002005.SZ</stp>
        <stp>2019</stp>
        <stp>2019/11/27</stp>
        <tr r="N467" s="3"/>
      </tp>
      <tp t="s">
        <v>--</v>
        <stp/>
        <stp>EM_S_EST_NETPROFIT</stp>
        <stp>3</stp>
        <stp>002006.SZ</stp>
        <stp>2019</stp>
        <stp>2019/11/27</stp>
        <tr r="N468" s="3"/>
      </tp>
      <tp>
        <v>1426242812.5</v>
        <stp/>
        <stp>EM_S_EST_NETPROFIT</stp>
        <stp>3</stp>
        <stp>002007.SZ</stp>
        <stp>2019</stp>
        <stp>2019/11/27</stp>
        <tr r="N469" s="3"/>
        <tr r="N469" s="3"/>
      </tp>
      <tp>
        <v>2441139000</v>
        <stp/>
        <stp>EM_S_EST_NETPROFIT</stp>
        <stp>3</stp>
        <stp>002001.SZ</stp>
        <stp>2019</stp>
        <stp>2019/11/27</stp>
        <tr r="N463" s="3"/>
        <tr r="N463" s="3"/>
      </tp>
      <tp>
        <v>658000000</v>
        <stp/>
        <stp>EM_S_EST_NETPROFIT</stp>
        <stp>3</stp>
        <stp>002002.SZ</stp>
        <stp>2019</stp>
        <stp>2019/11/27</stp>
        <tr r="N464" s="3"/>
        <tr r="N464" s="3"/>
      </tp>
      <tp>
        <v>322750000</v>
        <stp/>
        <stp>EM_S_EST_NETPROFIT</stp>
        <stp>3</stp>
        <stp>002003.SZ</stp>
        <stp>2019</stp>
        <stp>2019/11/27</stp>
        <tr r="N465" s="3"/>
        <tr r="N465" s="3"/>
      </tp>
      <tp>
        <v>858258461.53846157</v>
        <stp/>
        <stp>EM_S_EST_NETPROFIT</stp>
        <stp>3</stp>
        <stp>002008.SZ</stp>
        <stp>2019</stp>
        <stp>2019/11/27</stp>
        <tr r="N470" s="3"/>
        <tr r="N470" s="3"/>
      </tp>
      <tp t="s">
        <v>--</v>
        <stp/>
        <stp>EM_S_EST_NETPROFIT</stp>
        <stp>3</stp>
        <stp>002009.SZ</stp>
        <stp>2019</stp>
        <stp>2019/11/27</stp>
        <tr r="N471" s="3"/>
      </tp>
      <tp>
        <v>266000000</v>
        <stp/>
        <stp>EM_S_EST_NETPROFIT</stp>
        <stp>3</stp>
        <stp>002014.SZ</stp>
        <stp>2019</stp>
        <stp>2019/11/27</stp>
        <tr r="N476" s="3"/>
        <tr r="N476" s="3"/>
      </tp>
      <tp>
        <v>512300000</v>
        <stp/>
        <stp>EM_S_EST_NETPROFIT</stp>
        <stp>3</stp>
        <stp>002015.SZ</stp>
        <stp>2019</stp>
        <stp>2019/11/27</stp>
        <tr r="N477" s="3"/>
        <tr r="N477" s="3"/>
      </tp>
      <tp t="s">
        <v>--</v>
        <stp/>
        <stp>EM_S_EST_NETPROFIT</stp>
        <stp>3</stp>
        <stp>002016.SZ</stp>
        <stp>2019</stp>
        <stp>2019/11/27</stp>
        <tr r="N478" s="3"/>
      </tp>
      <tp t="s">
        <v>--</v>
        <stp/>
        <stp>EM_S_EST_NETPROFIT</stp>
        <stp>3</stp>
        <stp>002017.SZ</stp>
        <stp>2019</stp>
        <stp>2019/11/27</stp>
        <tr r="N479" s="3"/>
      </tp>
      <tp>
        <v>1281250000</v>
        <stp/>
        <stp>EM_S_EST_NETPROFIT</stp>
        <stp>3</stp>
        <stp>002010.SZ</stp>
        <stp>2019</stp>
        <stp>2019/11/27</stp>
        <tr r="N472" s="3"/>
        <tr r="N472" s="3"/>
      </tp>
      <tp t="s">
        <v>--</v>
        <stp/>
        <stp>EM_S_EST_NETPROFIT</stp>
        <stp>3</stp>
        <stp>002011.SZ</stp>
        <stp>2019</stp>
        <stp>2019/11/27</stp>
        <tr r="N473" s="3"/>
      </tp>
      <tp t="s">
        <v>--</v>
        <stp/>
        <stp>EM_S_EST_NETPROFIT</stp>
        <stp>3</stp>
        <stp>002012.SZ</stp>
        <stp>2019</stp>
        <stp>2019/11/27</stp>
        <tr r="N474" s="3"/>
      </tp>
      <tp>
        <v>955668333.33333325</v>
        <stp/>
        <stp>EM_S_EST_NETPROFIT</stp>
        <stp>3</stp>
        <stp>002013.SZ</stp>
        <stp>2019</stp>
        <stp>2019/11/27</stp>
        <tr r="N475" s="3"/>
        <tr r="N475" s="3"/>
      </tp>
      <tp>
        <v>1042070000</v>
        <stp/>
        <stp>EM_S_EST_NETPROFIT</stp>
        <stp>3</stp>
        <stp>002019.SZ</stp>
        <stp>2019</stp>
        <stp>2019/11/27</stp>
        <tr r="N480" s="3"/>
        <tr r="N480" s="3"/>
      </tp>
      <tp>
        <v>122016000</v>
        <stp/>
        <stp>EM_S_EST_NETPROFIT</stp>
        <stp>3</stp>
        <stp>002084.SZ</stp>
        <stp>2019</stp>
        <stp>2019/11/27</stp>
        <tr r="N544" s="3"/>
        <tr r="N544" s="3"/>
      </tp>
      <tp>
        <v>879505000</v>
        <stp/>
        <stp>EM_S_EST_NETPROFIT</stp>
        <stp>3</stp>
        <stp>002085.SZ</stp>
        <stp>2019</stp>
        <stp>2019/11/27</stp>
        <tr r="N545" s="3"/>
        <tr r="N545" s="3"/>
      </tp>
      <tp t="s">
        <v>--</v>
        <stp/>
        <stp>EM_S_EST_NETPROFIT</stp>
        <stp>3</stp>
        <stp>002086.SZ</stp>
        <stp>2019</stp>
        <stp>2019/11/27</stp>
        <tr r="N546" s="3"/>
      </tp>
      <tp>
        <v>284500000</v>
        <stp/>
        <stp>EM_S_EST_NETPROFIT</stp>
        <stp>3</stp>
        <stp>002087.SZ</stp>
        <stp>2019</stp>
        <stp>2019/11/27</stp>
        <tr r="N547" s="3"/>
        <tr r="N547" s="3"/>
      </tp>
      <tp>
        <v>1369356250</v>
        <stp/>
        <stp>EM_S_EST_NETPROFIT</stp>
        <stp>3</stp>
        <stp>002080.SZ</stp>
        <stp>2019</stp>
        <stp>2019/11/27</stp>
        <tr r="N540" s="3"/>
        <tr r="N540" s="3"/>
      </tp>
      <tp>
        <v>2415362222.2222219</v>
        <stp/>
        <stp>EM_S_EST_NETPROFIT</stp>
        <stp>3</stp>
        <stp>002081.SZ</stp>
        <stp>2019</stp>
        <stp>2019/11/27</stp>
        <tr r="N541" s="3"/>
        <tr r="N541" s="3"/>
      </tp>
      <tp t="s">
        <v>--</v>
        <stp/>
        <stp>EM_S_EST_NETPROFIT</stp>
        <stp>3</stp>
        <stp>002082.SZ</stp>
        <stp>2019</stp>
        <stp>2019/11/27</stp>
        <tr r="N542" s="3"/>
      </tp>
      <tp t="s">
        <v>--</v>
        <stp/>
        <stp>EM_S_EST_NETPROFIT</stp>
        <stp>3</stp>
        <stp>002083.SZ</stp>
        <stp>2019</stp>
        <stp>2019/11/27</stp>
        <tr r="N543" s="3"/>
      </tp>
      <tp>
        <v>391130000</v>
        <stp/>
        <stp>EM_S_EST_NETPROFIT</stp>
        <stp>3</stp>
        <stp>002088.SZ</stp>
        <stp>2019</stp>
        <stp>2019/11/27</stp>
        <tr r="N548" s="3"/>
        <tr r="N548" s="3"/>
      </tp>
      <tp t="s">
        <v>--</v>
        <stp/>
        <stp>EM_S_EST_NETPROFIT</stp>
        <stp>3</stp>
        <stp>002089.SZ</stp>
        <stp>2019</stp>
        <stp>2019/11/27</stp>
        <tr r="N549" s="3"/>
      </tp>
      <tp>
        <v>294000000</v>
        <stp/>
        <stp>EM_S_EST_NETPROFIT</stp>
        <stp>3</stp>
        <stp>002094.SZ</stp>
        <stp>2019</stp>
        <stp>2019/11/27</stp>
        <tr r="N554" s="3"/>
        <tr r="N554" s="3"/>
      </tp>
      <tp t="s">
        <v>--</v>
        <stp/>
        <stp>EM_S_EST_NETPROFIT</stp>
        <stp>3</stp>
        <stp>002095.SZ</stp>
        <stp>2019</stp>
        <stp>2019/11/27</stp>
        <tr r="N555" s="3"/>
      </tp>
      <tp t="s">
        <v>--</v>
        <stp/>
        <stp>EM_S_EST_NETPROFIT</stp>
        <stp>3</stp>
        <stp>002096.SZ</stp>
        <stp>2019</stp>
        <stp>2019/11/27</stp>
        <tr r="N556" s="3"/>
      </tp>
      <tp t="s">
        <v>--</v>
        <stp/>
        <stp>EM_S_EST_NETPROFIT</stp>
        <stp>3</stp>
        <stp>002097.SZ</stp>
        <stp>2019</stp>
        <stp>2019/11/27</stp>
        <tr r="N557" s="3"/>
      </tp>
      <tp>
        <v>156250000</v>
        <stp/>
        <stp>EM_S_EST_NETPROFIT</stp>
        <stp>3</stp>
        <stp>002090.SZ</stp>
        <stp>2019</stp>
        <stp>2019/11/27</stp>
        <tr r="N550" s="3"/>
        <tr r="N550" s="3"/>
      </tp>
      <tp>
        <v>918000000</v>
        <stp/>
        <stp>EM_S_EST_NETPROFIT</stp>
        <stp>3</stp>
        <stp>002091.SZ</stp>
        <stp>2019</stp>
        <stp>2019/11/27</stp>
        <tr r="N551" s="3"/>
        <tr r="N551" s="3"/>
      </tp>
      <tp>
        <v>555152500</v>
        <stp/>
        <stp>EM_S_EST_NETPROFIT</stp>
        <stp>3</stp>
        <stp>002092.SZ</stp>
        <stp>2019</stp>
        <stp>2019/11/27</stp>
        <tr r="N552" s="3"/>
        <tr r="N552" s="3"/>
      </tp>
      <tp>
        <v>350000000</v>
        <stp/>
        <stp>EM_S_EST_NETPROFIT</stp>
        <stp>3</stp>
        <stp>002093.SZ</stp>
        <stp>2019</stp>
        <stp>2019/11/27</stp>
        <tr r="N553" s="3"/>
        <tr r="N553" s="3"/>
      </tp>
      <tp t="s">
        <v>--</v>
        <stp/>
        <stp>EM_S_EST_NETPROFIT</stp>
        <stp>3</stp>
        <stp>002098.SZ</stp>
        <stp>2019</stp>
        <stp>2019/11/27</stp>
        <tr r="N558" s="3"/>
      </tp>
      <tp>
        <v>943560000</v>
        <stp/>
        <stp>EM_S_EST_NETPROFIT</stp>
        <stp>3</stp>
        <stp>002099.SZ</stp>
        <stp>2019</stp>
        <stp>2019/11/27</stp>
        <tr r="N559" s="3"/>
        <tr r="N559" s="3"/>
      </tp>
      <tp t="s">
        <v>--</v>
        <stp/>
        <stp>EM_S_EST_NETPROFIT</stp>
        <stp>3</stp>
        <stp>002164.SZ</stp>
        <stp>2019</stp>
        <stp>2019/11/27</stp>
        <tr r="N624" s="3"/>
      </tp>
      <tp>
        <v>90795000</v>
        <stp/>
        <stp>EM_S_EST_NETPROFIT</stp>
        <stp>3</stp>
        <stp>002165.SZ</stp>
        <stp>2019</stp>
        <stp>2019/11/27</stp>
        <tr r="N625" s="3"/>
        <tr r="N625" s="3"/>
      </tp>
      <tp t="s">
        <v>--</v>
        <stp/>
        <stp>EM_S_EST_NETPROFIT</stp>
        <stp>3</stp>
        <stp>002166.SZ</stp>
        <stp>2019</stp>
        <stp>2019/11/27</stp>
        <tr r="N626" s="3"/>
      </tp>
      <tp>
        <v>37000000</v>
        <stp/>
        <stp>EM_S_EST_NETPROFIT</stp>
        <stp>3</stp>
        <stp>002167.SZ</stp>
        <stp>2019</stp>
        <stp>2019/11/27</stp>
        <tr r="N627" s="3"/>
        <tr r="N627" s="3"/>
      </tp>
      <tp t="s">
        <v>--</v>
        <stp/>
        <stp>EM_S_EST_NETPROFIT</stp>
        <stp>3</stp>
        <stp>002160.SZ</stp>
        <stp>2019</stp>
        <stp>2019/11/27</stp>
        <tr r="N620" s="3"/>
      </tp>
      <tp t="s">
        <v>--</v>
        <stp/>
        <stp>EM_S_EST_NETPROFIT</stp>
        <stp>3</stp>
        <stp>002161.SZ</stp>
        <stp>2019</stp>
        <stp>2019/11/27</stp>
        <tr r="N621" s="3"/>
      </tp>
      <tp t="s">
        <v>--</v>
        <stp/>
        <stp>EM_S_EST_NETPROFIT</stp>
        <stp>3</stp>
        <stp>002162.SZ</stp>
        <stp>2019</stp>
        <stp>2019/11/27</stp>
        <tr r="N622" s="3"/>
      </tp>
      <tp t="s">
        <v>--</v>
        <stp/>
        <stp>EM_S_EST_NETPROFIT</stp>
        <stp>3</stp>
        <stp>002163.SZ</stp>
        <stp>2019</stp>
        <stp>2019/11/27</stp>
        <tr r="N623" s="3"/>
      </tp>
      <tp t="s">
        <v>--</v>
        <stp/>
        <stp>EM_S_EST_NETPROFIT</stp>
        <stp>3</stp>
        <stp>002168.SZ</stp>
        <stp>2019</stp>
        <stp>2019/11/27</stp>
        <tr r="N628" s="3"/>
      </tp>
      <tp t="s">
        <v>--</v>
        <stp/>
        <stp>EM_S_EST_NETPROFIT</stp>
        <stp>3</stp>
        <stp>002169.SZ</stp>
        <stp>2019</stp>
        <stp>2019/11/27</stp>
        <tr r="N629" s="3"/>
      </tp>
      <tp>
        <v>1136651538.4615386</v>
        <stp/>
        <stp>EM_S_EST_NETPROFIT</stp>
        <stp>3</stp>
        <stp>002174.SZ</stp>
        <stp>2019</stp>
        <stp>2019/11/27</stp>
        <tr r="N634" s="3"/>
        <tr r="N634" s="3"/>
      </tp>
      <tp t="s">
        <v>--</v>
        <stp/>
        <stp>EM_S_EST_NETPROFIT</stp>
        <stp>3</stp>
        <stp>002175.SZ</stp>
        <stp>2019</stp>
        <stp>2019/11/27</stp>
        <tr r="N635" s="3"/>
      </tp>
      <tp t="s">
        <v>--</v>
        <stp/>
        <stp>EM_S_EST_NETPROFIT</stp>
        <stp>3</stp>
        <stp>002176.SZ</stp>
        <stp>2019</stp>
        <stp>2019/11/27</stp>
        <tr r="N636" s="3"/>
      </tp>
      <tp t="s">
        <v>--</v>
        <stp/>
        <stp>EM_S_EST_NETPROFIT</stp>
        <stp>3</stp>
        <stp>002177.SZ</stp>
        <stp>2019</stp>
        <stp>2019/11/27</stp>
        <tr r="N637" s="3"/>
      </tp>
      <tp t="s">
        <v>--</v>
        <stp/>
        <stp>EM_S_EST_NETPROFIT</stp>
        <stp>3</stp>
        <stp>002170.SZ</stp>
        <stp>2019</stp>
        <stp>2019/11/27</stp>
        <tr r="N630" s="3"/>
      </tp>
      <tp>
        <v>522575000</v>
        <stp/>
        <stp>EM_S_EST_NETPROFIT</stp>
        <stp>3</stp>
        <stp>002171.SZ</stp>
        <stp>2019</stp>
        <stp>2019/11/27</stp>
        <tr r="N631" s="3"/>
        <tr r="N631" s="3"/>
      </tp>
      <tp t="s">
        <v>--</v>
        <stp/>
        <stp>EM_S_EST_NETPROFIT</stp>
        <stp>3</stp>
        <stp>002172.SZ</stp>
        <stp>2019</stp>
        <stp>2019/11/27</stp>
        <tr r="N632" s="3"/>
      </tp>
      <tp t="s">
        <v>--</v>
        <stp/>
        <stp>EM_S_EST_NETPROFIT</stp>
        <stp>3</stp>
        <stp>002173.SZ</stp>
        <stp>2019</stp>
        <stp>2019/11/27</stp>
        <tr r="N633" s="3"/>
      </tp>
      <tp t="s">
        <v>--</v>
        <stp/>
        <stp>EM_S_EST_NETPROFIT</stp>
        <stp>3</stp>
        <stp>002178.SZ</stp>
        <stp>2019</stp>
        <stp>2019/11/27</stp>
        <tr r="N638" s="3"/>
      </tp>
      <tp>
        <v>1166625909.090909</v>
        <stp/>
        <stp>EM_S_EST_NETPROFIT</stp>
        <stp>3</stp>
        <stp>002179.SZ</stp>
        <stp>2019</stp>
        <stp>2019/11/27</stp>
        <tr r="N639" s="3"/>
        <tr r="N639" s="3"/>
      </tp>
      <tp t="s">
        <v>--</v>
        <stp/>
        <stp>EM_S_EST_NETPROFIT</stp>
        <stp>3</stp>
        <stp>002144.SZ</stp>
        <stp>2019</stp>
        <stp>2019/11/27</stp>
        <tr r="N604" s="3"/>
      </tp>
      <tp t="s">
        <v>--</v>
        <stp/>
        <stp>EM_S_EST_NETPROFIT</stp>
        <stp>3</stp>
        <stp>002145.SZ</stp>
        <stp>2019</stp>
        <stp>2019/11/27</stp>
        <tr r="N605" s="3"/>
      </tp>
      <tp>
        <v>9629814000</v>
        <stp/>
        <stp>EM_S_EST_NETPROFIT</stp>
        <stp>3</stp>
        <stp>002146.SZ</stp>
        <stp>2019</stp>
        <stp>2019/11/27</stp>
        <tr r="N606" s="3"/>
        <tr r="N606" s="3"/>
      </tp>
      <tp t="s">
        <v>--</v>
        <stp/>
        <stp>EM_S_EST_NETPROFIT</stp>
        <stp>3</stp>
        <stp>002147.SZ</stp>
        <stp>2019</stp>
        <stp>2019/11/27</stp>
        <tr r="N607" s="3"/>
      </tp>
      <tp>
        <v>286000000</v>
        <stp/>
        <stp>EM_S_EST_NETPROFIT</stp>
        <stp>3</stp>
        <stp>002140.SZ</stp>
        <stp>2019</stp>
        <stp>2019/11/27</stp>
        <tr r="N600" s="3"/>
        <tr r="N600" s="3"/>
      </tp>
      <tp t="s">
        <v>--</v>
        <stp/>
        <stp>EM_S_EST_NETPROFIT</stp>
        <stp>3</stp>
        <stp>002141.SZ</stp>
        <stp>2019</stp>
        <stp>2019/11/27</stp>
        <tr r="N601" s="3"/>
      </tp>
      <tp>
        <v>13312050000</v>
        <stp/>
        <stp>EM_S_EST_NETPROFIT</stp>
        <stp>3</stp>
        <stp>002142.SZ</stp>
        <stp>2019</stp>
        <stp>2019/11/27</stp>
        <tr r="N602" s="3"/>
        <tr r="N602" s="3"/>
      </tp>
      <tp t="s">
        <v>--</v>
        <stp/>
        <stp>EM_S_EST_NETPROFIT</stp>
        <stp>3</stp>
        <stp>002143.SZ</stp>
        <stp>2019</stp>
        <stp>2019/11/27</stp>
        <tr r="N603" s="3"/>
      </tp>
      <tp t="s">
        <v>--</v>
        <stp/>
        <stp>EM_S_EST_NETPROFIT</stp>
        <stp>3</stp>
        <stp>002148.SZ</stp>
        <stp>2019</stp>
        <stp>2019/11/27</stp>
        <tr r="N608" s="3"/>
      </tp>
      <tp t="s">
        <v>--</v>
        <stp/>
        <stp>EM_S_EST_NETPROFIT</stp>
        <stp>3</stp>
        <stp>002149.SZ</stp>
        <stp>2019</stp>
        <stp>2019/11/27</stp>
        <tr r="N609" s="3"/>
      </tp>
      <tp>
        <v>215000000</v>
        <stp/>
        <stp>EM_S_EST_NETPROFIT</stp>
        <stp>3</stp>
        <stp>002154.SZ</stp>
        <stp>2019</stp>
        <stp>2019/11/27</stp>
        <tr r="N614" s="3"/>
        <tr r="N614" s="3"/>
      </tp>
      <tp>
        <v>262438333.33333334</v>
        <stp/>
        <stp>EM_S_EST_NETPROFIT</stp>
        <stp>3</stp>
        <stp>002155.SZ</stp>
        <stp>2019</stp>
        <stp>2019/11/27</stp>
        <tr r="N615" s="3"/>
        <tr r="N615" s="3"/>
      </tp>
      <tp>
        <v>45680000</v>
        <stp/>
        <stp>EM_S_EST_NETPROFIT</stp>
        <stp>3</stp>
        <stp>002156.SZ</stp>
        <stp>2019</stp>
        <stp>2019/11/27</stp>
        <tr r="N616" s="3"/>
        <tr r="N616" s="3"/>
      </tp>
      <tp>
        <v>2282358000</v>
        <stp/>
        <stp>EM_S_EST_NETPROFIT</stp>
        <stp>3</stp>
        <stp>002157.SZ</stp>
        <stp>2019</stp>
        <stp>2019/11/27</stp>
        <tr r="N617" s="3"/>
        <tr r="N617" s="3"/>
      </tp>
      <tp t="s">
        <v>--</v>
        <stp/>
        <stp>EM_S_EST_NETPROFIT</stp>
        <stp>3</stp>
        <stp>002150.SZ</stp>
        <stp>2019</stp>
        <stp>2019/11/27</stp>
        <tr r="N610" s="3"/>
      </tp>
      <tp t="s">
        <v>--</v>
        <stp/>
        <stp>EM_S_EST_NETPROFIT</stp>
        <stp>3</stp>
        <stp>002151.SZ</stp>
        <stp>2019</stp>
        <stp>2019/11/27</stp>
        <tr r="N611" s="3"/>
      </tp>
      <tp>
        <v>841000000</v>
        <stp/>
        <stp>EM_S_EST_NETPROFIT</stp>
        <stp>3</stp>
        <stp>002152.SZ</stp>
        <stp>2019</stp>
        <stp>2019/11/27</stp>
        <tr r="N612" s="3"/>
        <tr r="N612" s="3"/>
      </tp>
      <tp>
        <v>531124210.52631581</v>
        <stp/>
        <stp>EM_S_EST_NETPROFIT</stp>
        <stp>3</stp>
        <stp>002153.SZ</stp>
        <stp>2019</stp>
        <stp>2019/11/27</stp>
        <tr r="N613" s="3"/>
        <tr r="N613" s="3"/>
      </tp>
      <tp>
        <v>207120000</v>
        <stp/>
        <stp>EM_S_EST_NETPROFIT</stp>
        <stp>3</stp>
        <stp>002158.SZ</stp>
        <stp>2019</stp>
        <stp>2019/11/27</stp>
        <tr r="N618" s="3"/>
        <tr r="N618" s="3"/>
      </tp>
      <tp>
        <v>35750000</v>
        <stp/>
        <stp>EM_S_EST_NETPROFIT</stp>
        <stp>3</stp>
        <stp>002159.SZ</stp>
        <stp>2019</stp>
        <stp>2019/11/27</stp>
        <tr r="N619" s="3"/>
        <tr r="N619" s="3"/>
      </tp>
      <tp>
        <v>751891428.57142854</v>
        <stp/>
        <stp>EM_S_EST_NETPROFIT</stp>
        <stp>3</stp>
        <stp>002124.SZ</stp>
        <stp>2019</stp>
        <stp>2019/11/27</stp>
        <tr r="N584" s="3"/>
        <tr r="N584" s="3"/>
      </tp>
      <tp>
        <v>101000000</v>
        <stp/>
        <stp>EM_S_EST_NETPROFIT</stp>
        <stp>3</stp>
        <stp>002125.SZ</stp>
        <stp>2019</stp>
        <stp>2019/11/27</stp>
        <tr r="N585" s="3"/>
        <tr r="N585" s="3"/>
      </tp>
      <tp>
        <v>347743333.33333331</v>
        <stp/>
        <stp>EM_S_EST_NETPROFIT</stp>
        <stp>3</stp>
        <stp>002126.SZ</stp>
        <stp>2019</stp>
        <stp>2019/11/27</stp>
        <tr r="N586" s="3"/>
        <tr r="N586" s="3"/>
      </tp>
      <tp>
        <v>1212043809.5238097</v>
        <stp/>
        <stp>EM_S_EST_NETPROFIT</stp>
        <stp>3</stp>
        <stp>002127.SZ</stp>
        <stp>2019</stp>
        <stp>2019/11/27</stp>
        <tr r="N587" s="3"/>
        <tr r="N587" s="3"/>
      </tp>
      <tp>
        <v>2836864444.4444442</v>
        <stp/>
        <stp>EM_S_EST_NETPROFIT</stp>
        <stp>3</stp>
        <stp>002120.SZ</stp>
        <stp>2019</stp>
        <stp>2019/11/27</stp>
        <tr r="N580" s="3"/>
        <tr r="N580" s="3"/>
      </tp>
      <tp t="s">
        <v>--</v>
        <stp/>
        <stp>EM_S_EST_NETPROFIT</stp>
        <stp>3</stp>
        <stp>002121.SZ</stp>
        <stp>2019</stp>
        <stp>2019/11/27</stp>
        <tr r="N581" s="3"/>
      </tp>
      <tp t="s">
        <v>--</v>
        <stp/>
        <stp>EM_S_EST_NETPROFIT</stp>
        <stp>3</stp>
        <stp>002122.SZ</stp>
        <stp>2019</stp>
        <stp>2019/11/27</stp>
        <tr r="N582" s="3"/>
      </tp>
      <tp>
        <v>397703333.33333331</v>
        <stp/>
        <stp>EM_S_EST_NETPROFIT</stp>
        <stp>3</stp>
        <stp>002123.SZ</stp>
        <stp>2019</stp>
        <stp>2019/11/27</stp>
        <tr r="N583" s="3"/>
        <tr r="N583" s="3"/>
      </tp>
      <tp>
        <v>2615127000</v>
        <stp/>
        <stp>EM_S_EST_NETPROFIT</stp>
        <stp>3</stp>
        <stp>002128.SZ</stp>
        <stp>2019</stp>
        <stp>2019/11/27</stp>
        <tr r="N588" s="3"/>
        <tr r="N588" s="3"/>
      </tp>
      <tp>
        <v>1181725000</v>
        <stp/>
        <stp>EM_S_EST_NETPROFIT</stp>
        <stp>3</stp>
        <stp>002129.SZ</stp>
        <stp>2019</stp>
        <stp>2019/11/27</stp>
        <tr r="N589" s="3"/>
        <tr r="N589" s="3"/>
      </tp>
      <tp t="s">
        <v>--</v>
        <stp/>
        <stp>EM_S_EST_NETPROFIT</stp>
        <stp>3</stp>
        <stp>002134.SZ</stp>
        <stp>2019</stp>
        <stp>2019/11/27</stp>
        <tr r="N594" s="3"/>
      </tp>
      <tp t="s">
        <v>--</v>
        <stp/>
        <stp>EM_S_EST_NETPROFIT</stp>
        <stp>3</stp>
        <stp>002135.SZ</stp>
        <stp>2019</stp>
        <stp>2019/11/27</stp>
        <tr r="N595" s="3"/>
      </tp>
      <tp t="s">
        <v>--</v>
        <stp/>
        <stp>EM_S_EST_NETPROFIT</stp>
        <stp>3</stp>
        <stp>002136.SZ</stp>
        <stp>2019</stp>
        <stp>2019/11/27</stp>
        <tr r="N596" s="3"/>
      </tp>
      <tp>
        <v>117620000</v>
        <stp/>
        <stp>EM_S_EST_NETPROFIT</stp>
        <stp>3</stp>
        <stp>002137.SZ</stp>
        <stp>2019</stp>
        <stp>2019/11/27</stp>
        <tr r="N597" s="3"/>
        <tr r="N597" s="3"/>
      </tp>
      <tp t="s">
        <v>--</v>
        <stp/>
        <stp>EM_S_EST_NETPROFIT</stp>
        <stp>3</stp>
        <stp>002130.SZ</stp>
        <stp>2019</stp>
        <stp>2019/11/27</stp>
        <tr r="N590" s="3"/>
      </tp>
      <tp t="s">
        <v>--</v>
        <stp/>
        <stp>EM_S_EST_NETPROFIT</stp>
        <stp>3</stp>
        <stp>002131.SZ</stp>
        <stp>2019</stp>
        <stp>2019/11/27</stp>
        <tr r="N591" s="3"/>
      </tp>
      <tp t="s">
        <v>--</v>
        <stp/>
        <stp>EM_S_EST_NETPROFIT</stp>
        <stp>3</stp>
        <stp>002132.SZ</stp>
        <stp>2019</stp>
        <stp>2019/11/27</stp>
        <tr r="N592" s="3"/>
      </tp>
      <tp t="s">
        <v>--</v>
        <stp/>
        <stp>EM_S_EST_NETPROFIT</stp>
        <stp>3</stp>
        <stp>002133.SZ</stp>
        <stp>2019</stp>
        <stp>2019/11/27</stp>
        <tr r="N593" s="3"/>
      </tp>
      <tp>
        <v>473233181.81818187</v>
        <stp/>
        <stp>EM_S_EST_NETPROFIT</stp>
        <stp>3</stp>
        <stp>002138.SZ</stp>
        <stp>2019</stp>
        <stp>2019/11/27</stp>
        <tr r="N598" s="3"/>
        <tr r="N598" s="3"/>
      </tp>
      <tp>
        <v>300052500</v>
        <stp/>
        <stp>EM_S_EST_NETPROFIT</stp>
        <stp>3</stp>
        <stp>002139.SZ</stp>
        <stp>2019</stp>
        <stp>2019/11/27</stp>
        <tr r="N599" s="3"/>
        <tr r="N599" s="3"/>
      </tp>
      <tp t="s">
        <v>--</v>
        <stp/>
        <stp>EM_S_EST_NETPROFIT</stp>
        <stp>3</stp>
        <stp>002104.SZ</stp>
        <stp>2019</stp>
        <stp>2019/11/27</stp>
        <tr r="N564" s="3"/>
      </tp>
      <tp t="s">
        <v>--</v>
        <stp/>
        <stp>EM_S_EST_NETPROFIT</stp>
        <stp>3</stp>
        <stp>002105.SZ</stp>
        <stp>2019</stp>
        <stp>2019/11/27</stp>
        <tr r="N565" s="3"/>
      </tp>
      <tp>
        <v>260100000</v>
        <stp/>
        <stp>EM_S_EST_NETPROFIT</stp>
        <stp>3</stp>
        <stp>002106.SZ</stp>
        <stp>2019</stp>
        <stp>2019/11/27</stp>
        <tr r="N566" s="3"/>
        <tr r="N566" s="3"/>
      </tp>
      <tp t="s">
        <v>--</v>
        <stp/>
        <stp>EM_S_EST_NETPROFIT</stp>
        <stp>3</stp>
        <stp>002107.SZ</stp>
        <stp>2019</stp>
        <stp>2019/11/27</stp>
        <tr r="N567" s="3"/>
      </tp>
      <tp>
        <v>638231250</v>
        <stp/>
        <stp>EM_S_EST_NETPROFIT</stp>
        <stp>3</stp>
        <stp>002100.SZ</stp>
        <stp>2019</stp>
        <stp>2019/11/27</stp>
        <tr r="N560" s="3"/>
        <tr r="N560" s="3"/>
      </tp>
      <tp>
        <v>300000000</v>
        <stp/>
        <stp>EM_S_EST_NETPROFIT</stp>
        <stp>3</stp>
        <stp>002101.SZ</stp>
        <stp>2019</stp>
        <stp>2019/11/27</stp>
        <tr r="N561" s="3"/>
        <tr r="N561" s="3"/>
      </tp>
      <tp t="s">
        <v>--</v>
        <stp/>
        <stp>EM_S_EST_NETPROFIT</stp>
        <stp>3</stp>
        <stp>002102.SZ</stp>
        <stp>2019</stp>
        <stp>2019/11/27</stp>
        <tr r="N562" s="3"/>
      </tp>
      <tp t="s">
        <v>--</v>
        <stp/>
        <stp>EM_S_EST_NETPROFIT</stp>
        <stp>3</stp>
        <stp>002103.SZ</stp>
        <stp>2019</stp>
        <stp>2019/11/27</stp>
        <tr r="N563" s="3"/>
      </tp>
      <tp>
        <v>210000000</v>
        <stp/>
        <stp>EM_S_EST_NETPROFIT</stp>
        <stp>3</stp>
        <stp>002108.SZ</stp>
        <stp>2019</stp>
        <stp>2019/11/27</stp>
        <tr r="N568" s="3"/>
        <tr r="N568" s="3"/>
      </tp>
      <tp t="s">
        <v>--</v>
        <stp/>
        <stp>EM_S_EST_NETPROFIT</stp>
        <stp>3</stp>
        <stp>002109.SZ</stp>
        <stp>2019</stp>
        <stp>2019/11/27</stp>
        <tr r="N569" s="3"/>
      </tp>
      <tp t="s">
        <v>--</v>
        <stp/>
        <stp>EM_S_EST_NETPROFIT</stp>
        <stp>3</stp>
        <stp>002114.SZ</stp>
        <stp>2019</stp>
        <stp>2019/11/27</stp>
        <tr r="N574" s="3"/>
      </tp>
      <tp>
        <v>256000000</v>
        <stp/>
        <stp>EM_S_EST_NETPROFIT</stp>
        <stp>3</stp>
        <stp>002115.SZ</stp>
        <stp>2019</stp>
        <stp>2019/11/27</stp>
        <tr r="N575" s="3"/>
        <tr r="N575" s="3"/>
      </tp>
      <tp t="s">
        <v>--</v>
        <stp/>
        <stp>EM_S_EST_NETPROFIT</stp>
        <stp>3</stp>
        <stp>002116.SZ</stp>
        <stp>2019</stp>
        <stp>2019/11/27</stp>
        <tr r="N576" s="3"/>
      </tp>
      <tp>
        <v>284875000</v>
        <stp/>
        <stp>EM_S_EST_NETPROFIT</stp>
        <stp>3</stp>
        <stp>002117.SZ</stp>
        <stp>2019</stp>
        <stp>2019/11/27</stp>
        <tr r="N577" s="3"/>
        <tr r="N577" s="3"/>
      </tp>
      <tp>
        <v>3857992307.6923079</v>
        <stp/>
        <stp>EM_S_EST_NETPROFIT</stp>
        <stp>3</stp>
        <stp>002110.SZ</stp>
        <stp>2019</stp>
        <stp>2019/11/27</stp>
        <tr r="N570" s="3"/>
        <tr r="N570" s="3"/>
      </tp>
      <tp>
        <v>318330000</v>
        <stp/>
        <stp>EM_S_EST_NETPROFIT</stp>
        <stp>3</stp>
        <stp>002111.SZ</stp>
        <stp>2019</stp>
        <stp>2019/11/27</stp>
        <tr r="N571" s="3"/>
        <tr r="N571" s="3"/>
      </tp>
      <tp t="s">
        <v>--</v>
        <stp/>
        <stp>EM_S_EST_NETPROFIT</stp>
        <stp>3</stp>
        <stp>002112.SZ</stp>
        <stp>2019</stp>
        <stp>2019/11/27</stp>
        <tr r="N572" s="3"/>
      </tp>
      <tp t="s">
        <v>--</v>
        <stp/>
        <stp>EM_S_EST_NETPROFIT</stp>
        <stp>3</stp>
        <stp>002113.SZ</stp>
        <stp>2019</stp>
        <stp>2019/11/27</stp>
        <tr r="N573" s="3"/>
      </tp>
      <tp t="s">
        <v>--</v>
        <stp/>
        <stp>EM_S_EST_NETPROFIT</stp>
        <stp>3</stp>
        <stp>002118.SZ</stp>
        <stp>2019</stp>
        <stp>2019/11/27</stp>
        <tr r="N578" s="3"/>
      </tp>
      <tp t="s">
        <v>--</v>
        <stp/>
        <stp>EM_S_EST_NETPROFIT</stp>
        <stp>3</stp>
        <stp>002119.SZ</stp>
        <stp>2019</stp>
        <stp>2019/11/27</stp>
        <tr r="N579" s="3"/>
      </tp>
      <tp t="s">
        <v>--</v>
        <stp/>
        <stp>EM_S_EST_NETPROFIT</stp>
        <stp>3</stp>
        <stp>002184.SZ</stp>
        <stp>2019</stp>
        <stp>2019/11/27</stp>
        <tr r="N644" s="3"/>
      </tp>
      <tp>
        <v>357825454.54545456</v>
        <stp/>
        <stp>EM_S_EST_NETPROFIT</stp>
        <stp>3</stp>
        <stp>002185.SZ</stp>
        <stp>2019</stp>
        <stp>2019/11/27</stp>
        <tr r="N645" s="3"/>
        <tr r="N645" s="3"/>
      </tp>
      <tp t="s">
        <v>--</v>
        <stp/>
        <stp>EM_S_EST_NETPROFIT</stp>
        <stp>3</stp>
        <stp>002186.SZ</stp>
        <stp>2019</stp>
        <stp>2019/11/27</stp>
        <tr r="N646" s="3"/>
      </tp>
      <tp t="s">
        <v>--</v>
        <stp/>
        <stp>EM_S_EST_NETPROFIT</stp>
        <stp>3</stp>
        <stp>002187.SZ</stp>
        <stp>2019</stp>
        <stp>2019/11/27</stp>
        <tr r="N647" s="3"/>
      </tp>
      <tp>
        <v>1082825000</v>
        <stp/>
        <stp>EM_S_EST_NETPROFIT</stp>
        <stp>3</stp>
        <stp>002180.SZ</stp>
        <stp>2019</stp>
        <stp>2019/11/27</stp>
        <tr r="N640" s="3"/>
        <tr r="N640" s="3"/>
      </tp>
      <tp t="s">
        <v>--</v>
        <stp/>
        <stp>EM_S_EST_NETPROFIT</stp>
        <stp>3</stp>
        <stp>002181.SZ</stp>
        <stp>2019</stp>
        <stp>2019/11/27</stp>
        <tr r="N641" s="3"/>
      </tp>
      <tp>
        <v>590918181.81818187</v>
        <stp/>
        <stp>EM_S_EST_NETPROFIT</stp>
        <stp>3</stp>
        <stp>002182.SZ</stp>
        <stp>2019</stp>
        <stp>2019/11/27</stp>
        <tr r="N642" s="3"/>
        <tr r="N642" s="3"/>
      </tp>
      <tp>
        <v>158000000</v>
        <stp/>
        <stp>EM_S_EST_NETPROFIT</stp>
        <stp>3</stp>
        <stp>002183.SZ</stp>
        <stp>2019</stp>
        <stp>2019/11/27</stp>
        <tr r="N643" s="3"/>
        <tr r="N643" s="3"/>
      </tp>
      <tp t="s">
        <v>--</v>
        <stp/>
        <stp>EM_S_EST_NETPROFIT</stp>
        <stp>3</stp>
        <stp>002188.SZ</stp>
        <stp>2019</stp>
        <stp>2019/11/27</stp>
        <tr r="N648" s="3"/>
      </tp>
      <tp>
        <v>202085000</v>
        <stp/>
        <stp>EM_S_EST_NETPROFIT</stp>
        <stp>3</stp>
        <stp>002189.SZ</stp>
        <stp>2019</stp>
        <stp>2019/11/27</stp>
        <tr r="N649" s="3"/>
        <tr r="N649" s="3"/>
      </tp>
      <tp>
        <v>147000000</v>
        <stp/>
        <stp>EM_S_EST_NETPROFIT</stp>
        <stp>3</stp>
        <stp>002194.SZ</stp>
        <stp>2019</stp>
        <stp>2019/11/27</stp>
        <tr r="N654" s="3"/>
        <tr r="N654" s="3"/>
      </tp>
      <tp t="s">
        <v>--</v>
        <stp/>
        <stp>EM_S_EST_NETPROFIT</stp>
        <stp>3</stp>
        <stp>002195.SZ</stp>
        <stp>2019</stp>
        <stp>2019/11/27</stp>
        <tr r="N655" s="3"/>
      </tp>
      <tp>
        <v>56800000</v>
        <stp/>
        <stp>EM_S_EST_NETPROFIT</stp>
        <stp>3</stp>
        <stp>002196.SZ</stp>
        <stp>2019</stp>
        <stp>2019/11/27</stp>
        <tr r="N656" s="3"/>
        <tr r="N656" s="3"/>
      </tp>
      <tp>
        <v>36000000</v>
        <stp/>
        <stp>EM_S_EST_NETPROFIT</stp>
        <stp>3</stp>
        <stp>002197.SZ</stp>
        <stp>2019</stp>
        <stp>2019/11/27</stp>
        <tr r="N657" s="3"/>
        <tr r="N657" s="3"/>
      </tp>
      <tp t="s">
        <v>--</v>
        <stp/>
        <stp>EM_S_EST_NETPROFIT</stp>
        <stp>3</stp>
        <stp>002190.SZ</stp>
        <stp>2019</stp>
        <stp>2019/11/27</stp>
        <tr r="N650" s="3"/>
      </tp>
      <tp>
        <v>891199230.76923072</v>
        <stp/>
        <stp>EM_S_EST_NETPROFIT</stp>
        <stp>3</stp>
        <stp>002191.SZ</stp>
        <stp>2019</stp>
        <stp>2019/11/27</stp>
        <tr r="N651" s="3"/>
        <tr r="N651" s="3"/>
      </tp>
      <tp t="s">
        <v>--</v>
        <stp/>
        <stp>EM_S_EST_NETPROFIT</stp>
        <stp>3</stp>
        <stp>002192.SZ</stp>
        <stp>2019</stp>
        <stp>2019/11/27</stp>
        <tr r="N652" s="3"/>
      </tp>
      <tp>
        <v>150000000</v>
        <stp/>
        <stp>EM_S_EST_NETPROFIT</stp>
        <stp>3</stp>
        <stp>002193.SZ</stp>
        <stp>2019</stp>
        <stp>2019/11/27</stp>
        <tr r="N653" s="3"/>
        <tr r="N653" s="3"/>
      </tp>
      <tp t="s">
        <v>--</v>
        <stp/>
        <stp>EM_S_EST_NETPROFIT</stp>
        <stp>3</stp>
        <stp>002198.SZ</stp>
        <stp>2019</stp>
        <stp>2019/11/27</stp>
        <tr r="N658" s="3"/>
      </tp>
      <tp t="s">
        <v>--</v>
        <stp/>
        <stp>EM_S_EST_NETPROFIT</stp>
        <stp>3</stp>
        <stp>002199.SZ</stp>
        <stp>2019</stp>
        <stp>2019/11/27</stp>
        <tr r="N659" s="3"/>
      </tp>
      <tp>
        <v>-109000000</v>
        <stp/>
        <stp>EM_S_EST_NETPROFIT</stp>
        <stp>3</stp>
        <stp>002264.SZ</stp>
        <stp>2019</stp>
        <stp>2019/11/27</stp>
        <tr r="N723" s="3"/>
        <tr r="N723" s="3"/>
      </tp>
      <tp t="s">
        <v>--</v>
        <stp/>
        <stp>EM_S_EST_NETPROFIT</stp>
        <stp>3</stp>
        <stp>002265.SZ</stp>
        <stp>2019</stp>
        <stp>2019/11/27</stp>
        <tr r="N724" s="3"/>
      </tp>
      <tp>
        <v>635500000</v>
        <stp/>
        <stp>EM_S_EST_NETPROFIT</stp>
        <stp>3</stp>
        <stp>002266.SZ</stp>
        <stp>2019</stp>
        <stp>2019/11/27</stp>
        <tr r="N725" s="3"/>
        <tr r="N725" s="3"/>
      </tp>
      <tp t="s">
        <v>--</v>
        <stp/>
        <stp>EM_S_EST_NETPROFIT</stp>
        <stp>3</stp>
        <stp>002267.SZ</stp>
        <stp>2019</stp>
        <stp>2019/11/27</stp>
        <tr r="N726" s="3"/>
      </tp>
      <tp t="s">
        <v>--</v>
        <stp/>
        <stp>EM_S_EST_NETPROFIT</stp>
        <stp>3</stp>
        <stp>002260.SZ</stp>
        <stp>2019</stp>
        <stp>2019/11/27</stp>
        <tr r="N719" s="3"/>
      </tp>
      <tp>
        <v>151000000</v>
        <stp/>
        <stp>EM_S_EST_NETPROFIT</stp>
        <stp>3</stp>
        <stp>002261.SZ</stp>
        <stp>2019</stp>
        <stp>2019/11/27</stp>
        <tr r="N720" s="3"/>
        <tr r="N720" s="3"/>
      </tp>
      <tp>
        <v>649071176.47058833</v>
        <stp/>
        <stp>EM_S_EST_NETPROFIT</stp>
        <stp>3</stp>
        <stp>002262.SZ</stp>
        <stp>2019</stp>
        <stp>2019/11/27</stp>
        <tr r="N721" s="3"/>
        <tr r="N721" s="3"/>
      </tp>
      <tp t="s">
        <v>--</v>
        <stp/>
        <stp>EM_S_EST_NETPROFIT</stp>
        <stp>3</stp>
        <stp>002263.SZ</stp>
        <stp>2019</stp>
        <stp>2019/11/27</stp>
        <tr r="N722" s="3"/>
      </tp>
      <tp>
        <v>214600000</v>
        <stp/>
        <stp>EM_S_EST_NETPROFIT</stp>
        <stp>3</stp>
        <stp>002268.SZ</stp>
        <stp>2019</stp>
        <stp>2019/11/27</stp>
        <tr r="N727" s="3"/>
        <tr r="N727" s="3"/>
      </tp>
      <tp>
        <v>-570000000</v>
        <stp/>
        <stp>EM_S_EST_NETPROFIT</stp>
        <stp>3</stp>
        <stp>002269.SZ</stp>
        <stp>2019</stp>
        <stp>2019/11/27</stp>
        <tr r="N728" s="3"/>
        <tr r="N728" s="3"/>
      </tp>
      <tp>
        <v>407000000</v>
        <stp/>
        <stp>EM_S_EST_NETPROFIT</stp>
        <stp>3</stp>
        <stp>002274.SZ</stp>
        <stp>2019</stp>
        <stp>2019/11/27</stp>
        <tr r="N733" s="3"/>
        <tr r="N733" s="3"/>
      </tp>
      <tp t="s">
        <v>--</v>
        <stp/>
        <stp>EM_S_EST_NETPROFIT</stp>
        <stp>3</stp>
        <stp>002275.SZ</stp>
        <stp>2019</stp>
        <stp>2019/11/27</stp>
        <tr r="N734" s="3"/>
      </tp>
      <tp t="s">
        <v>--</v>
        <stp/>
        <stp>EM_S_EST_NETPROFIT</stp>
        <stp>3</stp>
        <stp>002276.SZ</stp>
        <stp>2019</stp>
        <stp>2019/11/27</stp>
        <tr r="N735" s="3"/>
      </tp>
      <tp>
        <v>342333333.33333331</v>
        <stp/>
        <stp>EM_S_EST_NETPROFIT</stp>
        <stp>3</stp>
        <stp>002277.SZ</stp>
        <stp>2019</stp>
        <stp>2019/11/27</stp>
        <tr r="N736" s="3"/>
        <tr r="N736" s="3"/>
      </tp>
      <tp t="s">
        <v>--</v>
        <stp/>
        <stp>EM_S_EST_NETPROFIT</stp>
        <stp>3</stp>
        <stp>002270.SZ</stp>
        <stp>2019</stp>
        <stp>2019/11/27</stp>
        <tr r="N729" s="3"/>
      </tp>
      <tp>
        <v>2072406800</v>
        <stp/>
        <stp>EM_S_EST_NETPROFIT</stp>
        <stp>3</stp>
        <stp>002271.SZ</stp>
        <stp>2019</stp>
        <stp>2019/11/27</stp>
        <tr r="N730" s="3"/>
        <tr r="N730" s="3"/>
      </tp>
      <tp>
        <v>51000000</v>
        <stp/>
        <stp>EM_S_EST_NETPROFIT</stp>
        <stp>3</stp>
        <stp>002272.SZ</stp>
        <stp>2019</stp>
        <stp>2019/11/27</stp>
        <tr r="N731" s="3"/>
        <tr r="N731" s="3"/>
      </tp>
      <tp>
        <v>495754166.66666663</v>
        <stp/>
        <stp>EM_S_EST_NETPROFIT</stp>
        <stp>3</stp>
        <stp>002273.SZ</stp>
        <stp>2019</stp>
        <stp>2019/11/27</stp>
        <tr r="N732" s="3"/>
        <tr r="N732" s="3"/>
      </tp>
      <tp t="s">
        <v>--</v>
        <stp/>
        <stp>EM_S_EST_NETPROFIT</stp>
        <stp>3</stp>
        <stp>002278.SZ</stp>
        <stp>2019</stp>
        <stp>2019/11/27</stp>
        <tr r="N737" s="3"/>
      </tp>
      <tp t="s">
        <v>--</v>
        <stp/>
        <stp>EM_S_EST_NETPROFIT</stp>
        <stp>3</stp>
        <stp>002279.SZ</stp>
        <stp>2019</stp>
        <stp>2019/11/27</stp>
        <tr r="N738" s="3"/>
      </tp>
      <tp>
        <v>1685500000</v>
        <stp/>
        <stp>EM_S_EST_NETPROFIT</stp>
        <stp>3</stp>
        <stp>002244.SZ</stp>
        <stp>2019</stp>
        <stp>2019/11/27</stp>
        <tr r="N704" s="3"/>
        <tr r="N704" s="3"/>
      </tp>
      <tp>
        <v>133000000</v>
        <stp/>
        <stp>EM_S_EST_NETPROFIT</stp>
        <stp>3</stp>
        <stp>002245.SZ</stp>
        <stp>2019</stp>
        <stp>2019/11/27</stp>
        <tr r="N705" s="3"/>
        <tr r="N705" s="3"/>
      </tp>
      <tp t="s">
        <v>--</v>
        <stp/>
        <stp>EM_S_EST_NETPROFIT</stp>
        <stp>3</stp>
        <stp>002246.SZ</stp>
        <stp>2019</stp>
        <stp>2019/11/27</stp>
        <tr r="N706" s="3"/>
      </tp>
      <tp t="s">
        <v>--</v>
        <stp/>
        <stp>EM_S_EST_NETPROFIT</stp>
        <stp>3</stp>
        <stp>002247.SZ</stp>
        <stp>2019</stp>
        <stp>2019/11/27</stp>
        <tr r="N707" s="3"/>
      </tp>
      <tp>
        <v>174523333.33333334</v>
        <stp/>
        <stp>EM_S_EST_NETPROFIT</stp>
        <stp>3</stp>
        <stp>002240.SZ</stp>
        <stp>2019</stp>
        <stp>2019/11/27</stp>
        <tr r="N700" s="3"/>
        <tr r="N700" s="3"/>
      </tp>
      <tp>
        <v>1270934736.8421054</v>
        <stp/>
        <stp>EM_S_EST_NETPROFIT</stp>
        <stp>3</stp>
        <stp>002241.SZ</stp>
        <stp>2019</stp>
        <stp>2019/11/27</stp>
        <tr r="N701" s="3"/>
        <tr r="N701" s="3"/>
      </tp>
      <tp>
        <v>835970689.65517235</v>
        <stp/>
        <stp>EM_S_EST_NETPROFIT</stp>
        <stp>3</stp>
        <stp>002242.SZ</stp>
        <stp>2019</stp>
        <stp>2019/11/27</stp>
        <tr r="N702" s="3"/>
        <tr r="N702" s="3"/>
      </tp>
      <tp t="s">
        <v>--</v>
        <stp/>
        <stp>EM_S_EST_NETPROFIT</stp>
        <stp>3</stp>
        <stp>002243.SZ</stp>
        <stp>2019</stp>
        <stp>2019/11/27</stp>
        <tr r="N703" s="3"/>
      </tp>
      <tp t="s">
        <v>--</v>
        <stp/>
        <stp>EM_S_EST_NETPROFIT</stp>
        <stp>3</stp>
        <stp>002248.SZ</stp>
        <stp>2019</stp>
        <stp>2019/11/27</stp>
        <tr r="N708" s="3"/>
      </tp>
      <tp>
        <v>356000000</v>
        <stp/>
        <stp>EM_S_EST_NETPROFIT</stp>
        <stp>3</stp>
        <stp>002249.SZ</stp>
        <stp>2019</stp>
        <stp>2019/11/27</stp>
        <tr r="N709" s="3"/>
        <tr r="N709" s="3"/>
      </tp>
      <tp>
        <v>196618333.33333334</v>
        <stp/>
        <stp>EM_S_EST_NETPROFIT</stp>
        <stp>3</stp>
        <stp>002254.SZ</stp>
        <stp>2019</stp>
        <stp>2019/11/27</stp>
        <tr r="N714" s="3"/>
        <tr r="N714" s="3"/>
      </tp>
      <tp t="s">
        <v>--</v>
        <stp/>
        <stp>EM_S_EST_NETPROFIT</stp>
        <stp>3</stp>
        <stp>002255.SZ</stp>
        <stp>2019</stp>
        <stp>2019/11/27</stp>
        <tr r="N715" s="3"/>
      </tp>
      <tp t="s">
        <v>--</v>
        <stp/>
        <stp>EM_S_EST_NETPROFIT</stp>
        <stp>3</stp>
        <stp>002256.SZ</stp>
        <stp>2019</stp>
        <stp>2019/11/27</stp>
        <tr r="N716" s="3"/>
      </tp>
      <tp>
        <v>398285714.28571427</v>
        <stp/>
        <stp>EM_S_EST_NETPROFIT</stp>
        <stp>3</stp>
        <stp>002250.SZ</stp>
        <stp>2019</stp>
        <stp>2019/11/27</stp>
        <tr r="N710" s="3"/>
        <tr r="N710" s="3"/>
      </tp>
      <tp>
        <v>195173333.33333334</v>
        <stp/>
        <stp>EM_S_EST_NETPROFIT</stp>
        <stp>3</stp>
        <stp>002251.SZ</stp>
        <stp>2019</stp>
        <stp>2019/11/27</stp>
        <tr r="N711" s="3"/>
        <tr r="N711" s="3"/>
      </tp>
      <tp t="s">
        <v>--</v>
        <stp/>
        <stp>EM_S_EST_NETPROFIT</stp>
        <stp>3</stp>
        <stp>002252.SZ</stp>
        <stp>2019</stp>
        <stp>2019/11/27</stp>
        <tr r="N712" s="3"/>
      </tp>
      <tp>
        <v>68220000</v>
        <stp/>
        <stp>EM_S_EST_NETPROFIT</stp>
        <stp>3</stp>
        <stp>002253.SZ</stp>
        <stp>2019</stp>
        <stp>2019/11/27</stp>
        <tr r="N713" s="3"/>
        <tr r="N713" s="3"/>
      </tp>
      <tp>
        <v>361899375</v>
        <stp/>
        <stp>EM_S_EST_NETPROFIT</stp>
        <stp>3</stp>
        <stp>002258.SZ</stp>
        <stp>2019</stp>
        <stp>2019/11/27</stp>
        <tr r="N717" s="3"/>
        <tr r="N717" s="3"/>
      </tp>
      <tp t="s">
        <v>--</v>
        <stp/>
        <stp>EM_S_EST_NETPROFIT</stp>
        <stp>3</stp>
        <stp>002259.SZ</stp>
        <stp>2019</stp>
        <stp>2019/11/27</stp>
        <tr r="N718" s="3"/>
      </tp>
      <tp t="s">
        <v>--</v>
        <stp/>
        <stp>EM_S_EST_NETPROFIT</stp>
        <stp>3</stp>
        <stp>002224.SZ</stp>
        <stp>2019</stp>
        <stp>2019/11/27</stp>
        <tr r="N684" s="3"/>
      </tp>
      <tp t="s">
        <v>--</v>
        <stp/>
        <stp>EM_S_EST_NETPROFIT</stp>
        <stp>3</stp>
        <stp>002225.SZ</stp>
        <stp>2019</stp>
        <stp>2019/11/27</stp>
        <tr r="N685" s="3"/>
      </tp>
      <tp t="s">
        <v>--</v>
        <stp/>
        <stp>EM_S_EST_NETPROFIT</stp>
        <stp>3</stp>
        <stp>002226.SZ</stp>
        <stp>2019</stp>
        <stp>2019/11/27</stp>
        <tr r="N686" s="3"/>
      </tp>
      <tp t="s">
        <v>--</v>
        <stp/>
        <stp>EM_S_EST_NETPROFIT</stp>
        <stp>3</stp>
        <stp>002227.SZ</stp>
        <stp>2019</stp>
        <stp>2019/11/27</stp>
        <tr r="N687" s="3"/>
      </tp>
      <tp t="s">
        <v>--</v>
        <stp/>
        <stp>EM_S_EST_NETPROFIT</stp>
        <stp>3</stp>
        <stp>002220.SZ</stp>
        <stp>2019</stp>
        <stp>2019/11/27</stp>
        <tr r="N680" s="3"/>
      </tp>
      <tp>
        <v>1301000000</v>
        <stp/>
        <stp>EM_S_EST_NETPROFIT</stp>
        <stp>3</stp>
        <stp>002221.SZ</stp>
        <stp>2019</stp>
        <stp>2019/11/27</stp>
        <tr r="N681" s="3"/>
        <tr r="N681" s="3"/>
      </tp>
      <tp t="s">
        <v>--</v>
        <stp/>
        <stp>EM_S_EST_NETPROFIT</stp>
        <stp>3</stp>
        <stp>002222.SZ</stp>
        <stp>2019</stp>
        <stp>2019/11/27</stp>
        <tr r="N682" s="3"/>
      </tp>
      <tp>
        <v>857216470.58823526</v>
        <stp/>
        <stp>EM_S_EST_NETPROFIT</stp>
        <stp>3</stp>
        <stp>002223.SZ</stp>
        <stp>2019</stp>
        <stp>2019/11/27</stp>
        <tr r="N683" s="3"/>
        <tr r="N683" s="3"/>
      </tp>
      <tp>
        <v>261342000</v>
        <stp/>
        <stp>EM_S_EST_NETPROFIT</stp>
        <stp>3</stp>
        <stp>002228.SZ</stp>
        <stp>2019</stp>
        <stp>2019/11/27</stp>
        <tr r="N688" s="3"/>
        <tr r="N688" s="3"/>
      </tp>
      <tp t="s">
        <v>--</v>
        <stp/>
        <stp>EM_S_EST_NETPROFIT</stp>
        <stp>3</stp>
        <stp>002229.SZ</stp>
        <stp>2019</stp>
        <stp>2019/11/27</stp>
        <tr r="N689" s="3"/>
      </tp>
      <tp>
        <v>1543395000</v>
        <stp/>
        <stp>EM_S_EST_NETPROFIT</stp>
        <stp>3</stp>
        <stp>002234.SZ</stp>
        <stp>2019</stp>
        <stp>2019/11/27</stp>
        <tr r="N694" s="3"/>
        <tr r="N694" s="3"/>
      </tp>
      <tp t="s">
        <v>--</v>
        <stp/>
        <stp>EM_S_EST_NETPROFIT</stp>
        <stp>3</stp>
        <stp>002235.SZ</stp>
        <stp>2019</stp>
        <stp>2019/11/27</stp>
        <tr r="N695" s="3"/>
      </tp>
      <tp>
        <v>3063891428.5714288</v>
        <stp/>
        <stp>EM_S_EST_NETPROFIT</stp>
        <stp>3</stp>
        <stp>002236.SZ</stp>
        <stp>2019</stp>
        <stp>2019/11/27</stp>
        <tr r="N696" s="3"/>
        <tr r="N696" s="3"/>
      </tp>
      <tp>
        <v>452500000</v>
        <stp/>
        <stp>EM_S_EST_NETPROFIT</stp>
        <stp>3</stp>
        <stp>002237.SZ</stp>
        <stp>2019</stp>
        <stp>2019/11/27</stp>
        <tr r="N697" s="3"/>
        <tr r="N697" s="3"/>
      </tp>
      <tp>
        <v>863253636.36363626</v>
        <stp/>
        <stp>EM_S_EST_NETPROFIT</stp>
        <stp>3</stp>
        <stp>002230.SZ</stp>
        <stp>2019</stp>
        <stp>2019/11/27</stp>
        <tr r="N690" s="3"/>
        <tr r="N690" s="3"/>
      </tp>
      <tp t="s">
        <v>--</v>
        <stp/>
        <stp>EM_S_EST_NETPROFIT</stp>
        <stp>3</stp>
        <stp>002231.SZ</stp>
        <stp>2019</stp>
        <stp>2019/11/27</stp>
        <tr r="N691" s="3"/>
      </tp>
      <tp t="s">
        <v>--</v>
        <stp/>
        <stp>EM_S_EST_NETPROFIT</stp>
        <stp>3</stp>
        <stp>002232.SZ</stp>
        <stp>2019</stp>
        <stp>2019/11/27</stp>
        <tr r="N692" s="3"/>
      </tp>
      <tp>
        <v>1570905555.5555556</v>
        <stp/>
        <stp>EM_S_EST_NETPROFIT</stp>
        <stp>3</stp>
        <stp>002233.SZ</stp>
        <stp>2019</stp>
        <stp>2019/11/27</stp>
        <tr r="N693" s="3"/>
        <tr r="N693" s="3"/>
      </tp>
      <tp t="s">
        <v>--</v>
        <stp/>
        <stp>EM_S_EST_NETPROFIT</stp>
        <stp>3</stp>
        <stp>002238.SZ</stp>
        <stp>2019</stp>
        <stp>2019/11/27</stp>
        <tr r="N698" s="3"/>
      </tp>
      <tp t="s">
        <v>--</v>
        <stp/>
        <stp>EM_S_EST_NETPROFIT</stp>
        <stp>3</stp>
        <stp>002239.SZ</stp>
        <stp>2019</stp>
        <stp>2019/11/27</stp>
        <tr r="N699" s="3"/>
      </tp>
      <tp t="s">
        <v>--</v>
        <stp/>
        <stp>EM_S_EST_NETPROFIT</stp>
        <stp>3</stp>
        <stp>002204.SZ</stp>
        <stp>2019</stp>
        <stp>2019/11/27</stp>
        <tr r="N664" s="3"/>
      </tp>
      <tp t="s">
        <v>--</v>
        <stp/>
        <stp>EM_S_EST_NETPROFIT</stp>
        <stp>3</stp>
        <stp>002205.SZ</stp>
        <stp>2019</stp>
        <stp>2019/11/27</stp>
        <tr r="N665" s="3"/>
      </tp>
      <tp>
        <v>356637500</v>
        <stp/>
        <stp>EM_S_EST_NETPROFIT</stp>
        <stp>3</stp>
        <stp>002206.SZ</stp>
        <stp>2019</stp>
        <stp>2019/11/27</stp>
        <tr r="N666" s="3"/>
        <tr r="N666" s="3"/>
      </tp>
      <tp t="s">
        <v>--</v>
        <stp/>
        <stp>EM_S_EST_NETPROFIT</stp>
        <stp>3</stp>
        <stp>002207.SZ</stp>
        <stp>2019</stp>
        <stp>2019/11/27</stp>
        <tr r="N667" s="3"/>
      </tp>
      <tp t="s">
        <v>--</v>
        <stp/>
        <stp>EM_S_EST_NETPROFIT</stp>
        <stp>3</stp>
        <stp>002200.SZ</stp>
        <stp>2019</stp>
        <stp>2019/11/27</stp>
        <tr r="N660" s="3"/>
      </tp>
      <tp t="s">
        <v>--</v>
        <stp/>
        <stp>EM_S_EST_NETPROFIT</stp>
        <stp>3</stp>
        <stp>002201.SZ</stp>
        <stp>2019</stp>
        <stp>2019/11/27</stp>
        <tr r="N661" s="3"/>
      </tp>
      <tp>
        <v>3000241290.3225808</v>
        <stp/>
        <stp>EM_S_EST_NETPROFIT</stp>
        <stp>3</stp>
        <stp>002202.SZ</stp>
        <stp>2019</stp>
        <stp>2019/11/27</stp>
        <tr r="N662" s="3"/>
        <tr r="N662" s="3"/>
      </tp>
      <tp>
        <v>1124567500</v>
        <stp/>
        <stp>EM_S_EST_NETPROFIT</stp>
        <stp>3</stp>
        <stp>002203.SZ</stp>
        <stp>2019</stp>
        <stp>2019/11/27</stp>
        <tr r="N663" s="3"/>
        <tr r="N663" s="3"/>
      </tp>
      <tp t="s">
        <v>--</v>
        <stp/>
        <stp>EM_S_EST_NETPROFIT</stp>
        <stp>3</stp>
        <stp>002208.SZ</stp>
        <stp>2019</stp>
        <stp>2019/11/27</stp>
        <tr r="N668" s="3"/>
      </tp>
      <tp t="s">
        <v>--</v>
        <stp/>
        <stp>EM_S_EST_NETPROFIT</stp>
        <stp>3</stp>
        <stp>002209.SZ</stp>
        <stp>2019</stp>
        <stp>2019/11/27</stp>
        <tr r="N669" s="3"/>
      </tp>
      <tp>
        <v>134180000</v>
        <stp/>
        <stp>EM_S_EST_NETPROFIT</stp>
        <stp>3</stp>
        <stp>002214.SZ</stp>
        <stp>2019</stp>
        <stp>2019/11/27</stp>
        <tr r="N674" s="3"/>
        <tr r="N674" s="3"/>
      </tp>
      <tp>
        <v>328080000</v>
        <stp/>
        <stp>EM_S_EST_NETPROFIT</stp>
        <stp>3</stp>
        <stp>002215.SZ</stp>
        <stp>2019</stp>
        <stp>2019/11/27</stp>
        <tr r="N675" s="3"/>
        <tr r="N675" s="3"/>
      </tp>
      <tp>
        <v>142331428.57142857</v>
        <stp/>
        <stp>EM_S_EST_NETPROFIT</stp>
        <stp>3</stp>
        <stp>002216.SZ</stp>
        <stp>2019</stp>
        <stp>2019/11/27</stp>
        <tr r="N676" s="3"/>
        <tr r="N676" s="3"/>
      </tp>
      <tp>
        <v>1535040000</v>
        <stp/>
        <stp>EM_S_EST_NETPROFIT</stp>
        <stp>3</stp>
        <stp>002217.SZ</stp>
        <stp>2019</stp>
        <stp>2019/11/27</stp>
        <tr r="N677" s="3"/>
        <tr r="N677" s="3"/>
      </tp>
      <tp t="s">
        <v>--</v>
        <stp/>
        <stp>EM_S_EST_NETPROFIT</stp>
        <stp>3</stp>
        <stp>002210.SZ</stp>
        <stp>2019</stp>
        <stp>2019/11/27</stp>
        <tr r="N670" s="3"/>
      </tp>
      <tp t="s">
        <v>--</v>
        <stp/>
        <stp>EM_S_EST_NETPROFIT</stp>
        <stp>3</stp>
        <stp>002211.SZ</stp>
        <stp>2019</stp>
        <stp>2019/11/27</stp>
        <tr r="N671" s="3"/>
      </tp>
      <tp>
        <v>462100000</v>
        <stp/>
        <stp>EM_S_EST_NETPROFIT</stp>
        <stp>3</stp>
        <stp>002212.SZ</stp>
        <stp>2019</stp>
        <stp>2019/11/27</stp>
        <tr r="N672" s="3"/>
        <tr r="N672" s="3"/>
      </tp>
      <tp t="s">
        <v>--</v>
        <stp/>
        <stp>EM_S_EST_NETPROFIT</stp>
        <stp>3</stp>
        <stp>002213.SZ</stp>
        <stp>2019</stp>
        <stp>2019/11/27</stp>
        <tr r="N673" s="3"/>
      </tp>
      <tp t="s">
        <v>--</v>
        <stp/>
        <stp>EM_S_EST_NETPROFIT</stp>
        <stp>3</stp>
        <stp>002218.SZ</stp>
        <stp>2019</stp>
        <stp>2019/11/27</stp>
        <tr r="N678" s="3"/>
      </tp>
      <tp t="s">
        <v>--</v>
        <stp/>
        <stp>EM_S_EST_NETPROFIT</stp>
        <stp>3</stp>
        <stp>002219.SZ</stp>
        <stp>2019</stp>
        <stp>2019/11/27</stp>
        <tr r="N679" s="3"/>
      </tp>
      <tp t="s">
        <v>--</v>
        <stp/>
        <stp>EM_S_EST_NETPROFIT</stp>
        <stp>3</stp>
        <stp>002284.SZ</stp>
        <stp>2019</stp>
        <stp>2019/11/27</stp>
        <tr r="N743" s="3"/>
      </tp>
      <tp>
        <v>370000000</v>
        <stp/>
        <stp>EM_S_EST_NETPROFIT</stp>
        <stp>3</stp>
        <stp>002285.SZ</stp>
        <stp>2019</stp>
        <stp>2019/11/27</stp>
        <tr r="N744" s="3"/>
        <tr r="N744" s="3"/>
      </tp>
      <tp t="s">
        <v>--</v>
        <stp/>
        <stp>EM_S_EST_NETPROFIT</stp>
        <stp>3</stp>
        <stp>002286.SZ</stp>
        <stp>2019</stp>
        <stp>2019/11/27</stp>
        <tr r="N745" s="3"/>
      </tp>
      <tp>
        <v>388000000</v>
        <stp/>
        <stp>EM_S_EST_NETPROFIT</stp>
        <stp>3</stp>
        <stp>002287.SZ</stp>
        <stp>2019</stp>
        <stp>2019/11/27</stp>
        <tr r="N746" s="3"/>
        <tr r="N746" s="3"/>
      </tp>
      <tp t="s">
        <v>--</v>
        <stp/>
        <stp>EM_S_EST_NETPROFIT</stp>
        <stp>3</stp>
        <stp>002280.SZ</stp>
        <stp>2019</stp>
        <stp>2019/11/27</stp>
        <tr r="N739" s="3"/>
      </tp>
      <tp>
        <v>380575217.39130437</v>
        <stp/>
        <stp>EM_S_EST_NETPROFIT</stp>
        <stp>3</stp>
        <stp>002281.SZ</stp>
        <stp>2019</stp>
        <stp>2019/11/27</stp>
        <tr r="N740" s="3"/>
        <tr r="N740" s="3"/>
      </tp>
      <tp t="s">
        <v>--</v>
        <stp/>
        <stp>EM_S_EST_NETPROFIT</stp>
        <stp>3</stp>
        <stp>002282.SZ</stp>
        <stp>2019</stp>
        <stp>2019/11/27</stp>
        <tr r="N741" s="3"/>
      </tp>
      <tp t="s">
        <v>--</v>
        <stp/>
        <stp>EM_S_EST_NETPROFIT</stp>
        <stp>3</stp>
        <stp>002283.SZ</stp>
        <stp>2019</stp>
        <stp>2019/11/27</stp>
        <tr r="N742" s="3"/>
      </tp>
      <tp>
        <v>66100000</v>
        <stp/>
        <stp>EM_S_EST_NETPROFIT</stp>
        <stp>3</stp>
        <stp>002288.SZ</stp>
        <stp>2019</stp>
        <stp>2019/11/27</stp>
        <tr r="N747" s="3"/>
        <tr r="N747" s="3"/>
      </tp>
      <tp t="s">
        <v>--</v>
        <stp/>
        <stp>EM_S_EST_NETPROFIT</stp>
        <stp>3</stp>
        <stp>002289.SZ</stp>
        <stp>2019</stp>
        <stp>2019/11/27</stp>
        <tr r="N748" s="3"/>
      </tp>
      <tp>
        <v>1170000000</v>
        <stp/>
        <stp>EM_S_EST_NETPROFIT</stp>
        <stp>3</stp>
        <stp>002294.SZ</stp>
        <stp>2019</stp>
        <stp>2019/11/27</stp>
        <tr r="N753" s="3"/>
        <tr r="N753" s="3"/>
      </tp>
      <tp t="s">
        <v>--</v>
        <stp/>
        <stp>EM_S_EST_NETPROFIT</stp>
        <stp>3</stp>
        <stp>002295.SZ</stp>
        <stp>2019</stp>
        <stp>2019/11/27</stp>
        <tr r="N754" s="3"/>
      </tp>
      <tp t="s">
        <v>--</v>
        <stp/>
        <stp>EM_S_EST_NETPROFIT</stp>
        <stp>3</stp>
        <stp>002296.SZ</stp>
        <stp>2019</stp>
        <stp>2019/11/27</stp>
        <tr r="N755" s="3"/>
      </tp>
      <tp t="s">
        <v>--</v>
        <stp/>
        <stp>EM_S_EST_NETPROFIT</stp>
        <stp>3</stp>
        <stp>002297.SZ</stp>
        <stp>2019</stp>
        <stp>2019/11/27</stp>
        <tr r="N756" s="3"/>
      </tp>
      <tp t="s">
        <v>--</v>
        <stp/>
        <stp>EM_S_EST_NETPROFIT</stp>
        <stp>3</stp>
        <stp>002290.SZ</stp>
        <stp>2019</stp>
        <stp>2019/11/27</stp>
        <tr r="N749" s="3"/>
      </tp>
      <tp>
        <v>104000000</v>
        <stp/>
        <stp>EM_S_EST_NETPROFIT</stp>
        <stp>3</stp>
        <stp>002291.SZ</stp>
        <stp>2019</stp>
        <stp>2019/11/27</stp>
        <tr r="N750" s="3"/>
        <tr r="N750" s="3"/>
      </tp>
      <tp>
        <v>142000000</v>
        <stp/>
        <stp>EM_S_EST_NETPROFIT</stp>
        <stp>3</stp>
        <stp>002292.SZ</stp>
        <stp>2019</stp>
        <stp>2019/11/27</stp>
        <tr r="N751" s="3"/>
        <tr r="N751" s="3"/>
      </tp>
      <tp>
        <v>560751111.11111104</v>
        <stp/>
        <stp>EM_S_EST_NETPROFIT</stp>
        <stp>3</stp>
        <stp>002293.SZ</stp>
        <stp>2019</stp>
        <stp>2019/11/27</stp>
        <tr r="N752" s="3"/>
        <tr r="N752" s="3"/>
      </tp>
      <tp t="s">
        <v>--</v>
        <stp/>
        <stp>EM_S_EST_NETPROFIT</stp>
        <stp>3</stp>
        <stp>002298.SZ</stp>
        <stp>2019</stp>
        <stp>2019/11/27</stp>
        <tr r="N757" s="3"/>
      </tp>
      <tp>
        <v>3516246923.0769229</v>
        <stp/>
        <stp>EM_S_EST_NETPROFIT</stp>
        <stp>3</stp>
        <stp>002299.SZ</stp>
        <stp>2019</stp>
        <stp>2019/11/27</stp>
        <tr r="N758" s="3"/>
        <tr r="N758" s="3"/>
      </tp>
      <tp>
        <v>133966666.66666667</v>
        <stp/>
        <stp>EM_S_EST_NETPROFIT</stp>
        <stp>3</stp>
        <stp>002364.SZ</stp>
        <stp>2019</stp>
        <stp>2019/11/27</stp>
        <tr r="N823" s="3"/>
        <tr r="N823" s="3"/>
      </tp>
      <tp t="s">
        <v>--</v>
        <stp/>
        <stp>EM_S_EST_NETPROFIT</stp>
        <stp>3</stp>
        <stp>002365.SZ</stp>
        <stp>2019</stp>
        <stp>2019/11/27</stp>
        <tr r="N824" s="3"/>
      </tp>
      <tp t="s">
        <v>--</v>
        <stp/>
        <stp>EM_S_EST_NETPROFIT</stp>
        <stp>3</stp>
        <stp>002366.SZ</stp>
        <stp>2019</stp>
        <stp>2019/11/27</stp>
        <tr r="N825" s="3"/>
      </tp>
      <tp>
        <v>253806000</v>
        <stp/>
        <stp>EM_S_EST_NETPROFIT</stp>
        <stp>3</stp>
        <stp>002367.SZ</stp>
        <stp>2019</stp>
        <stp>2019/11/27</stp>
        <tr r="N826" s="3"/>
        <tr r="N826" s="3"/>
      </tp>
      <tp t="s">
        <v>--</v>
        <stp/>
        <stp>EM_S_EST_NETPROFIT</stp>
        <stp>3</stp>
        <stp>002360.SZ</stp>
        <stp>2019</stp>
        <stp>2019/11/27</stp>
        <tr r="N819" s="3"/>
      </tp>
      <tp t="s">
        <v>--</v>
        <stp/>
        <stp>EM_S_EST_NETPROFIT</stp>
        <stp>3</stp>
        <stp>002361.SZ</stp>
        <stp>2019</stp>
        <stp>2019/11/27</stp>
        <tr r="N820" s="3"/>
      </tp>
      <tp t="s">
        <v>--</v>
        <stp/>
        <stp>EM_S_EST_NETPROFIT</stp>
        <stp>3</stp>
        <stp>002362.SZ</stp>
        <stp>2019</stp>
        <stp>2019/11/27</stp>
        <tr r="N821" s="3"/>
      </tp>
      <tp t="s">
        <v>--</v>
        <stp/>
        <stp>EM_S_EST_NETPROFIT</stp>
        <stp>3</stp>
        <stp>002363.SZ</stp>
        <stp>2019</stp>
        <stp>2019/11/27</stp>
        <tr r="N822" s="3"/>
      </tp>
      <tp>
        <v>384758666.66666669</v>
        <stp/>
        <stp>EM_S_EST_NETPROFIT</stp>
        <stp>3</stp>
        <stp>002368.SZ</stp>
        <stp>2019</stp>
        <stp>2019/11/27</stp>
        <tr r="N827" s="3"/>
        <tr r="N827" s="3"/>
      </tp>
      <tp t="s">
        <v>--</v>
        <stp/>
        <stp>EM_S_EST_NETPROFIT</stp>
        <stp>3</stp>
        <stp>002369.SZ</stp>
        <stp>2019</stp>
        <stp>2019/11/27</stp>
        <tr r="N828" s="3"/>
      </tp>
      <tp t="s">
        <v>--</v>
        <stp/>
        <stp>EM_S_EST_NETPROFIT</stp>
        <stp>3</stp>
        <stp>002374.SZ</stp>
        <stp>2019</stp>
        <stp>2019/11/27</stp>
        <tr r="N833" s="3"/>
      </tp>
      <tp>
        <v>405750000</v>
        <stp/>
        <stp>EM_S_EST_NETPROFIT</stp>
        <stp>3</stp>
        <stp>002375.SZ</stp>
        <stp>2019</stp>
        <stp>2019/11/27</stp>
        <tr r="N834" s="3"/>
        <tr r="N834" s="3"/>
      </tp>
      <tp>
        <v>435042857.14285719</v>
        <stp/>
        <stp>EM_S_EST_NETPROFIT</stp>
        <stp>3</stp>
        <stp>002376.SZ</stp>
        <stp>2019</stp>
        <stp>2019/11/27</stp>
        <tr r="N835" s="3"/>
        <tr r="N835" s="3"/>
      </tp>
      <tp t="s">
        <v>--</v>
        <stp/>
        <stp>EM_S_EST_NETPROFIT</stp>
        <stp>3</stp>
        <stp>002377.SZ</stp>
        <stp>2019</stp>
        <stp>2019/11/27</stp>
        <tr r="N836" s="3"/>
      </tp>
      <tp t="s">
        <v>--</v>
        <stp/>
        <stp>EM_S_EST_NETPROFIT</stp>
        <stp>3</stp>
        <stp>002370.SZ</stp>
        <stp>2019</stp>
        <stp>2019/11/27</stp>
        <tr r="N829" s="3"/>
      </tp>
      <tp>
        <v>355864000</v>
        <stp/>
        <stp>EM_S_EST_NETPROFIT</stp>
        <stp>3</stp>
        <stp>002371.SZ</stp>
        <stp>2019</stp>
        <stp>2019/11/27</stp>
        <tr r="N830" s="3"/>
        <tr r="N830" s="3"/>
      </tp>
      <tp>
        <v>1064885652.1739131</v>
        <stp/>
        <stp>EM_S_EST_NETPROFIT</stp>
        <stp>3</stp>
        <stp>002372.SZ</stp>
        <stp>2019</stp>
        <stp>2019/11/27</stp>
        <tr r="N831" s="3"/>
        <tr r="N831" s="3"/>
      </tp>
      <tp>
        <v>961214666.66666663</v>
        <stp/>
        <stp>EM_S_EST_NETPROFIT</stp>
        <stp>3</stp>
        <stp>002373.SZ</stp>
        <stp>2019</stp>
        <stp>2019/11/27</stp>
        <tr r="N832" s="3"/>
        <tr r="N832" s="3"/>
      </tp>
      <tp>
        <v>-290000000</v>
        <stp/>
        <stp>EM_S_EST_NETPROFIT</stp>
        <stp>3</stp>
        <stp>002378.SZ</stp>
        <stp>2019</stp>
        <stp>2019/11/27</stp>
        <tr r="N837" s="3"/>
        <tr r="N837" s="3"/>
      </tp>
      <tp t="s">
        <v>--</v>
        <stp/>
        <stp>EM_S_EST_NETPROFIT</stp>
        <stp>3</stp>
        <stp>002379.SZ</stp>
        <stp>2019</stp>
        <stp>2019/11/27</stp>
        <tr r="N838" s="3"/>
      </tp>
      <tp>
        <v>339666666.66666669</v>
        <stp/>
        <stp>EM_S_EST_NETPROFIT</stp>
        <stp>3</stp>
        <stp>002344.SZ</stp>
        <stp>2019</stp>
        <stp>2019/11/27</stp>
        <tr r="N803" s="3"/>
        <tr r="N803" s="3"/>
      </tp>
      <tp>
        <v>229745000</v>
        <stp/>
        <stp>EM_S_EST_NETPROFIT</stp>
        <stp>3</stp>
        <stp>002345.SZ</stp>
        <stp>2019</stp>
        <stp>2019/11/27</stp>
        <tr r="N804" s="3"/>
        <tr r="N804" s="3"/>
      </tp>
      <tp t="s">
        <v>--</v>
        <stp/>
        <stp>EM_S_EST_NETPROFIT</stp>
        <stp>3</stp>
        <stp>002346.SZ</stp>
        <stp>2019</stp>
        <stp>2019/11/27</stp>
        <tr r="N805" s="3"/>
      </tp>
      <tp t="s">
        <v>--</v>
        <stp/>
        <stp>EM_S_EST_NETPROFIT</stp>
        <stp>3</stp>
        <stp>002347.SZ</stp>
        <stp>2019</stp>
        <stp>2019/11/27</stp>
        <tr r="N806" s="3"/>
      </tp>
      <tp>
        <v>908000000</v>
        <stp/>
        <stp>EM_S_EST_NETPROFIT</stp>
        <stp>3</stp>
        <stp>002340.SZ</stp>
        <stp>2019</stp>
        <stp>2019/11/27</stp>
        <tr r="N799" s="3"/>
        <tr r="N799" s="3"/>
      </tp>
      <tp>
        <v>295000000</v>
        <stp/>
        <stp>EM_S_EST_NETPROFIT</stp>
        <stp>3</stp>
        <stp>002341.SZ</stp>
        <stp>2019</stp>
        <stp>2019/11/27</stp>
        <tr r="N800" s="3"/>
        <tr r="N800" s="3"/>
      </tp>
      <tp t="s">
        <v>--</v>
        <stp/>
        <stp>EM_S_EST_NETPROFIT</stp>
        <stp>3</stp>
        <stp>002342.SZ</stp>
        <stp>2019</stp>
        <stp>2019/11/27</stp>
        <tr r="N801" s="3"/>
      </tp>
      <tp>
        <v>196000000</v>
        <stp/>
        <stp>EM_S_EST_NETPROFIT</stp>
        <stp>3</stp>
        <stp>002343.SZ</stp>
        <stp>2019</stp>
        <stp>2019/11/27</stp>
        <tr r="N802" s="3"/>
        <tr r="N802" s="3"/>
      </tp>
      <tp t="s">
        <v>--</v>
        <stp/>
        <stp>EM_S_EST_NETPROFIT</stp>
        <stp>3</stp>
        <stp>002348.SZ</stp>
        <stp>2019</stp>
        <stp>2019/11/27</stp>
        <tr r="N807" s="3"/>
      </tp>
      <tp t="s">
        <v>--</v>
        <stp/>
        <stp>EM_S_EST_NETPROFIT</stp>
        <stp>3</stp>
        <stp>002349.SZ</stp>
        <stp>2019</stp>
        <stp>2019/11/27</stp>
        <tr r="N808" s="3"/>
      </tp>
      <tp t="s">
        <v>--</v>
        <stp/>
        <stp>EM_S_EST_NETPROFIT</stp>
        <stp>3</stp>
        <stp>002354.SZ</stp>
        <stp>2019</stp>
        <stp>2019/11/27</stp>
        <tr r="N813" s="3"/>
      </tp>
      <tp t="s">
        <v>--</v>
        <stp/>
        <stp>EM_S_EST_NETPROFIT</stp>
        <stp>3</stp>
        <stp>002355.SZ</stp>
        <stp>2019</stp>
        <stp>2019/11/27</stp>
        <tr r="N814" s="3"/>
      </tp>
      <tp t="s">
        <v>--</v>
        <stp/>
        <stp>EM_S_EST_NETPROFIT</stp>
        <stp>3</stp>
        <stp>002356.SZ</stp>
        <stp>2019</stp>
        <stp>2019/11/27</stp>
        <tr r="N815" s="3"/>
      </tp>
      <tp t="s">
        <v>--</v>
        <stp/>
        <stp>EM_S_EST_NETPROFIT</stp>
        <stp>3</stp>
        <stp>002357.SZ</stp>
        <stp>2019</stp>
        <stp>2019/11/27</stp>
        <tr r="N816" s="3"/>
      </tp>
      <tp t="s">
        <v>--</v>
        <stp/>
        <stp>EM_S_EST_NETPROFIT</stp>
        <stp>3</stp>
        <stp>002350.SZ</stp>
        <stp>2019</stp>
        <stp>2019/11/27</stp>
        <tr r="N809" s="3"/>
      </tp>
      <tp>
        <v>123500000</v>
        <stp/>
        <stp>EM_S_EST_NETPROFIT</stp>
        <stp>3</stp>
        <stp>002351.SZ</stp>
        <stp>2019</stp>
        <stp>2019/11/27</stp>
        <tr r="N810" s="3"/>
        <tr r="N810" s="3"/>
      </tp>
      <tp>
        <v>5720197894.7368422</v>
        <stp/>
        <stp>EM_S_EST_NETPROFIT</stp>
        <stp>3</stp>
        <stp>002352.SZ</stp>
        <stp>2019</stp>
        <stp>2019/11/27</stp>
        <tr r="N811" s="3"/>
        <tr r="N811" s="3"/>
      </tp>
      <tp>
        <v>1255993461.5384617</v>
        <stp/>
        <stp>EM_S_EST_NETPROFIT</stp>
        <stp>3</stp>
        <stp>002353.SZ</stp>
        <stp>2019</stp>
        <stp>2019/11/27</stp>
        <tr r="N812" s="3"/>
        <tr r="N812" s="3"/>
      </tp>
      <tp>
        <v>225500000</v>
        <stp/>
        <stp>EM_S_EST_NETPROFIT</stp>
        <stp>3</stp>
        <stp>002358.SZ</stp>
        <stp>2019</stp>
        <stp>2019/11/27</stp>
        <tr r="N817" s="3"/>
        <tr r="N817" s="3"/>
      </tp>
      <tp t="s">
        <v>--</v>
        <stp/>
        <stp>EM_S_EST_NETPROFIT</stp>
        <stp>3</stp>
        <stp>002359.SZ</stp>
        <stp>2019</stp>
        <stp>2019/11/27</stp>
        <tr r="N818" s="3"/>
      </tp>
      <tp>
        <v>149158000</v>
        <stp/>
        <stp>EM_S_EST_NETPROFIT</stp>
        <stp>3</stp>
        <stp>002324.SZ</stp>
        <stp>2019</stp>
        <stp>2019/11/27</stp>
        <tr r="N783" s="3"/>
        <tr r="N783" s="3"/>
      </tp>
      <tp t="s">
        <v>--</v>
        <stp/>
        <stp>EM_S_EST_NETPROFIT</stp>
        <stp>3</stp>
        <stp>002325.SZ</stp>
        <stp>2019</stp>
        <stp>2019/11/27</stp>
        <tr r="N784" s="3"/>
      </tp>
      <tp>
        <v>420170000</v>
        <stp/>
        <stp>EM_S_EST_NETPROFIT</stp>
        <stp>3</stp>
        <stp>002326.SZ</stp>
        <stp>2019</stp>
        <stp>2019/11/27</stp>
        <tr r="N785" s="3"/>
        <tr r="N785" s="3"/>
      </tp>
      <tp>
        <v>510596363.63636363</v>
        <stp/>
        <stp>EM_S_EST_NETPROFIT</stp>
        <stp>3</stp>
        <stp>002327.SZ</stp>
        <stp>2019</stp>
        <stp>2019/11/27</stp>
        <tr r="N786" s="3"/>
        <tr r="N786" s="3"/>
      </tp>
      <tp t="s">
        <v>--</v>
        <stp/>
        <stp>EM_S_EST_NETPROFIT</stp>
        <stp>3</stp>
        <stp>002320.SZ</stp>
        <stp>2019</stp>
        <stp>2019/11/27</stp>
        <tr r="N779" s="3"/>
      </tp>
      <tp t="s">
        <v>--</v>
        <stp/>
        <stp>EM_S_EST_NETPROFIT</stp>
        <stp>3</stp>
        <stp>002321.SZ</stp>
        <stp>2019</stp>
        <stp>2019/11/27</stp>
        <tr r="N780" s="3"/>
      </tp>
      <tp>
        <v>351216666.66666669</v>
        <stp/>
        <stp>EM_S_EST_NETPROFIT</stp>
        <stp>3</stp>
        <stp>002322.SZ</stp>
        <stp>2019</stp>
        <stp>2019/11/27</stp>
        <tr r="N781" s="3"/>
        <tr r="N781" s="3"/>
      </tp>
      <tp t="s">
        <v>--</v>
        <stp/>
        <stp>EM_S_EST_NETPROFIT</stp>
        <stp>3</stp>
        <stp>002323.SZ</stp>
        <stp>2019</stp>
        <stp>2019/11/27</stp>
        <tr r="N782" s="3"/>
      </tp>
      <tp t="s">
        <v>--</v>
        <stp/>
        <stp>EM_S_EST_NETPROFIT</stp>
        <stp>3</stp>
        <stp>002328.SZ</stp>
        <stp>2019</stp>
        <stp>2019/11/27</stp>
        <tr r="N787" s="3"/>
      </tp>
      <tp t="s">
        <v>--</v>
        <stp/>
        <stp>EM_S_EST_NETPROFIT</stp>
        <stp>3</stp>
        <stp>002329.SZ</stp>
        <stp>2019</stp>
        <stp>2019/11/27</stp>
        <tr r="N788" s="3"/>
      </tp>
      <tp t="s">
        <v>--</v>
        <stp/>
        <stp>EM_S_EST_NETPROFIT</stp>
        <stp>3</stp>
        <stp>002334.SZ</stp>
        <stp>2019</stp>
        <stp>2019/11/27</stp>
        <tr r="N793" s="3"/>
      </tp>
      <tp>
        <v>191500000</v>
        <stp/>
        <stp>EM_S_EST_NETPROFIT</stp>
        <stp>3</stp>
        <stp>002335.SZ</stp>
        <stp>2019</stp>
        <stp>2019/11/27</stp>
        <tr r="N794" s="3"/>
        <tr r="N794" s="3"/>
      </tp>
      <tp t="s">
        <v>--</v>
        <stp/>
        <stp>EM_S_EST_NETPROFIT</stp>
        <stp>3</stp>
        <stp>002336.SZ</stp>
        <stp>2019</stp>
        <stp>2019/11/27</stp>
        <tr r="N795" s="3"/>
      </tp>
      <tp t="s">
        <v>--</v>
        <stp/>
        <stp>EM_S_EST_NETPROFIT</stp>
        <stp>3</stp>
        <stp>002337.SZ</stp>
        <stp>2019</stp>
        <stp>2019/11/27</stp>
        <tr r="N796" s="3"/>
      </tp>
      <tp t="s">
        <v>--</v>
        <stp/>
        <stp>EM_S_EST_NETPROFIT</stp>
        <stp>3</stp>
        <stp>002330.SZ</stp>
        <stp>2019</stp>
        <stp>2019/11/27</stp>
        <tr r="N789" s="3"/>
      </tp>
      <tp t="s">
        <v>--</v>
        <stp/>
        <stp>EM_S_EST_NETPROFIT</stp>
        <stp>3</stp>
        <stp>002331.SZ</stp>
        <stp>2019</stp>
        <stp>2019/11/27</stp>
        <tr r="N790" s="3"/>
      </tp>
      <tp>
        <v>405036666.66666669</v>
        <stp/>
        <stp>EM_S_EST_NETPROFIT</stp>
        <stp>3</stp>
        <stp>002332.SZ</stp>
        <stp>2019</stp>
        <stp>2019/11/27</stp>
        <tr r="N791" s="3"/>
        <tr r="N791" s="3"/>
      </tp>
      <tp t="s">
        <v>--</v>
        <stp/>
        <stp>EM_S_EST_NETPROFIT</stp>
        <stp>3</stp>
        <stp>002333.SZ</stp>
        <stp>2019</stp>
        <stp>2019/11/27</stp>
        <tr r="N792" s="3"/>
      </tp>
      <tp t="s">
        <v>--</v>
        <stp/>
        <stp>EM_S_EST_NETPROFIT</stp>
        <stp>3</stp>
        <stp>002338.SZ</stp>
        <stp>2019</stp>
        <stp>2019/11/27</stp>
        <tr r="N797" s="3"/>
      </tp>
      <tp t="s">
        <v>--</v>
        <stp/>
        <stp>EM_S_EST_NETPROFIT</stp>
        <stp>3</stp>
        <stp>002339.SZ</stp>
        <stp>2019</stp>
        <stp>2019/11/27</stp>
        <tr r="N798" s="3"/>
      </tp>
      <tp>
        <v>8452019642.8571424</v>
        <stp/>
        <stp>EM_S_EST_NETPROFIT</stp>
        <stp>3</stp>
        <stp>002304.SZ</stp>
        <stp>2019</stp>
        <stp>2019/11/27</stp>
        <tr r="N763" s="3"/>
        <tr r="N763" s="3"/>
      </tp>
      <tp t="s">
        <v>--</v>
        <stp/>
        <stp>EM_S_EST_NETPROFIT</stp>
        <stp>3</stp>
        <stp>002305.SZ</stp>
        <stp>2019</stp>
        <stp>2019/11/27</stp>
        <tr r="N764" s="3"/>
      </tp>
      <tp t="s">
        <v>--</v>
        <stp/>
        <stp>EM_S_EST_NETPROFIT</stp>
        <stp>3</stp>
        <stp>002306.SZ</stp>
        <stp>2019</stp>
        <stp>2019/11/27</stp>
        <tr r="N765" s="3"/>
      </tp>
      <tp t="s">
        <v>--</v>
        <stp/>
        <stp>EM_S_EST_NETPROFIT</stp>
        <stp>3</stp>
        <stp>002307.SZ</stp>
        <stp>2019</stp>
        <stp>2019/11/27</stp>
        <tr r="N766" s="3"/>
      </tp>
      <tp t="s">
        <v>--</v>
        <stp/>
        <stp>EM_S_EST_NETPROFIT</stp>
        <stp>3</stp>
        <stp>002300.SZ</stp>
        <stp>2019</stp>
        <stp>2019/11/27</stp>
        <tr r="N759" s="3"/>
      </tp>
      <tp>
        <v>270528571.4285714</v>
        <stp/>
        <stp>EM_S_EST_NETPROFIT</stp>
        <stp>3</stp>
        <stp>002301.SZ</stp>
        <stp>2019</stp>
        <stp>2019/11/27</stp>
        <tr r="N760" s="3"/>
        <tr r="N760" s="3"/>
      </tp>
      <tp>
        <v>561000000</v>
        <stp/>
        <stp>EM_S_EST_NETPROFIT</stp>
        <stp>3</stp>
        <stp>002302.SZ</stp>
        <stp>2019</stp>
        <stp>2019/11/27</stp>
        <tr r="N761" s="3"/>
        <tr r="N761" s="3"/>
      </tp>
      <tp>
        <v>414000000</v>
        <stp/>
        <stp>EM_S_EST_NETPROFIT</stp>
        <stp>3</stp>
        <stp>002303.SZ</stp>
        <stp>2019</stp>
        <stp>2019/11/27</stp>
        <tr r="N762" s="3"/>
        <tr r="N762" s="3"/>
      </tp>
      <tp>
        <v>179000000</v>
        <stp/>
        <stp>EM_S_EST_NETPROFIT</stp>
        <stp>3</stp>
        <stp>002308.SZ</stp>
        <stp>2019</stp>
        <stp>2019/11/27</stp>
        <tr r="N767" s="3"/>
        <tr r="N767" s="3"/>
      </tp>
      <tp t="s">
        <v>--</v>
        <stp/>
        <stp>EM_S_EST_NETPROFIT</stp>
        <stp>3</stp>
        <stp>002309.SZ</stp>
        <stp>2019</stp>
        <stp>2019/11/27</stp>
        <tr r="N768" s="3"/>
      </tp>
      <tp t="s">
        <v>--</v>
        <stp/>
        <stp>EM_S_EST_NETPROFIT</stp>
        <stp>3</stp>
        <stp>002314.SZ</stp>
        <stp>2019</stp>
        <stp>2019/11/27</stp>
        <tr r="N773" s="3"/>
      </tp>
      <tp>
        <v>189000000</v>
        <stp/>
        <stp>EM_S_EST_NETPROFIT</stp>
        <stp>3</stp>
        <stp>002315.SZ</stp>
        <stp>2019</stp>
        <stp>2019/11/27</stp>
        <tr r="N774" s="3"/>
        <tr r="N774" s="3"/>
      </tp>
      <tp t="s">
        <v>--</v>
        <stp/>
        <stp>EM_S_EST_NETPROFIT</stp>
        <stp>3</stp>
        <stp>002316.SZ</stp>
        <stp>2019</stp>
        <stp>2019/11/27</stp>
        <tr r="N775" s="3"/>
      </tp>
      <tp>
        <v>481000000</v>
        <stp/>
        <stp>EM_S_EST_NETPROFIT</stp>
        <stp>3</stp>
        <stp>002317.SZ</stp>
        <stp>2019</stp>
        <stp>2019/11/27</stp>
        <tr r="N776" s="3"/>
        <tr r="N776" s="3"/>
      </tp>
      <tp>
        <v>75000000</v>
        <stp/>
        <stp>EM_S_EST_NETPROFIT</stp>
        <stp>3</stp>
        <stp>002310.SZ</stp>
        <stp>2019</stp>
        <stp>2019/11/27</stp>
        <tr r="N769" s="3"/>
        <tr r="N769" s="3"/>
      </tp>
      <tp>
        <v>1777147500</v>
        <stp/>
        <stp>EM_S_EST_NETPROFIT</stp>
        <stp>3</stp>
        <stp>002311.SZ</stp>
        <stp>2019</stp>
        <stp>2019/11/27</stp>
        <tr r="N770" s="3"/>
        <tr r="N770" s="3"/>
      </tp>
      <tp t="s">
        <v>--</v>
        <stp/>
        <stp>EM_S_EST_NETPROFIT</stp>
        <stp>3</stp>
        <stp>002312.SZ</stp>
        <stp>2019</stp>
        <stp>2019/11/27</stp>
        <tr r="N771" s="3"/>
      </tp>
      <tp>
        <v>117336666.66666667</v>
        <stp/>
        <stp>EM_S_EST_NETPROFIT</stp>
        <stp>3</stp>
        <stp>002313.SZ</stp>
        <stp>2019</stp>
        <stp>2019/11/27</stp>
        <tr r="N772" s="3"/>
        <tr r="N772" s="3"/>
      </tp>
      <tp>
        <v>495912500</v>
        <stp/>
        <stp>EM_S_EST_NETPROFIT</stp>
        <stp>3</stp>
        <stp>002318.SZ</stp>
        <stp>2019</stp>
        <stp>2019/11/27</stp>
        <tr r="N777" s="3"/>
        <tr r="N777" s="3"/>
      </tp>
      <tp t="s">
        <v>--</v>
        <stp/>
        <stp>EM_S_EST_NETPROFIT</stp>
        <stp>3</stp>
        <stp>002319.SZ</stp>
        <stp>2019</stp>
        <stp>2019/11/27</stp>
        <tr r="N778" s="3"/>
      </tp>
      <tp>
        <v>1223774000</v>
        <stp/>
        <stp>EM_S_EST_NETPROFIT</stp>
        <stp>3</stp>
        <stp>002384.SZ</stp>
        <stp>2019</stp>
        <stp>2019/11/27</stp>
        <tr r="N843" s="3"/>
        <tr r="N843" s="3"/>
      </tp>
      <tp>
        <v>945200000</v>
        <stp/>
        <stp>EM_S_EST_NETPROFIT</stp>
        <stp>3</stp>
        <stp>002385.SZ</stp>
        <stp>2019</stp>
        <stp>2019/11/27</stp>
        <tr r="N844" s="3"/>
        <tr r="N844" s="3"/>
      </tp>
      <tp t="s">
        <v>--</v>
        <stp/>
        <stp>EM_S_EST_NETPROFIT</stp>
        <stp>3</stp>
        <stp>002386.SZ</stp>
        <stp>2019</stp>
        <stp>2019/11/27</stp>
        <tr r="N845" s="3"/>
      </tp>
      <tp t="s">
        <v>--</v>
        <stp/>
        <stp>EM_S_EST_NETPROFIT</stp>
        <stp>3</stp>
        <stp>002387.SZ</stp>
        <stp>2019</stp>
        <stp>2019/11/27</stp>
        <tr r="N846" s="3"/>
      </tp>
      <tp>
        <v>136456666.66666669</v>
        <stp/>
        <stp>EM_S_EST_NETPROFIT</stp>
        <stp>3</stp>
        <stp>002380.SZ</stp>
        <stp>2019</stp>
        <stp>2019/11/27</stp>
        <tr r="N839" s="3"/>
        <tr r="N839" s="3"/>
      </tp>
      <tp>
        <v>251933333.33333334</v>
        <stp/>
        <stp>EM_S_EST_NETPROFIT</stp>
        <stp>3</stp>
        <stp>002381.SZ</stp>
        <stp>2019</stp>
        <stp>2019/11/27</stp>
        <tr r="N840" s="3"/>
        <tr r="N840" s="3"/>
      </tp>
      <tp>
        <v>545190000</v>
        <stp/>
        <stp>EM_S_EST_NETPROFIT</stp>
        <stp>3</stp>
        <stp>002382.SZ</stp>
        <stp>2019</stp>
        <stp>2019/11/27</stp>
        <tr r="N841" s="3"/>
        <tr r="N841" s="3"/>
      </tp>
      <tp t="s">
        <v>--</v>
        <stp/>
        <stp>EM_S_EST_NETPROFIT</stp>
        <stp>3</stp>
        <stp>002383.SZ</stp>
        <stp>2019</stp>
        <stp>2019/11/27</stp>
        <tr r="N842" s="3"/>
      </tp>
      <tp t="s">
        <v>--</v>
        <stp/>
        <stp>EM_S_EST_NETPROFIT</stp>
        <stp>3</stp>
        <stp>002388.SZ</stp>
        <stp>2019</stp>
        <stp>2019/11/27</stp>
        <tr r="N847" s="3"/>
      </tp>
      <tp>
        <v>338943333.33333331</v>
        <stp/>
        <stp>EM_S_EST_NETPROFIT</stp>
        <stp>3</stp>
        <stp>002389.SZ</stp>
        <stp>2019</stp>
        <stp>2019/11/27</stp>
        <tr r="N848" s="3"/>
        <tr r="N848" s="3"/>
      </tp>
      <tp>
        <v>397000000</v>
        <stp/>
        <stp>EM_S_EST_NETPROFIT</stp>
        <stp>3</stp>
        <stp>002394.SZ</stp>
        <stp>2019</stp>
        <stp>2019/11/27</stp>
        <tr r="N853" s="3"/>
        <tr r="N853" s="3"/>
      </tp>
      <tp t="s">
        <v>--</v>
        <stp/>
        <stp>EM_S_EST_NETPROFIT</stp>
        <stp>3</stp>
        <stp>002395.SZ</stp>
        <stp>2019</stp>
        <stp>2019/11/27</stp>
        <tr r="N854" s="3"/>
      </tp>
      <tp>
        <v>716893684.21052635</v>
        <stp/>
        <stp>EM_S_EST_NETPROFIT</stp>
        <stp>3</stp>
        <stp>002396.SZ</stp>
        <stp>2019</stp>
        <stp>2019/11/27</stp>
        <tr r="N855" s="3"/>
        <tr r="N855" s="3"/>
      </tp>
      <tp>
        <v>169000000</v>
        <stp/>
        <stp>EM_S_EST_NETPROFIT</stp>
        <stp>3</stp>
        <stp>002397.SZ</stp>
        <stp>2019</stp>
        <stp>2019/11/27</stp>
        <tr r="N856" s="3"/>
        <tr r="N856" s="3"/>
      </tp>
      <tp>
        <v>261870000</v>
        <stp/>
        <stp>EM_S_EST_NETPROFIT</stp>
        <stp>3</stp>
        <stp>002390.SZ</stp>
        <stp>2019</stp>
        <stp>2019/11/27</stp>
        <tr r="N849" s="3"/>
        <tr r="N849" s="3"/>
      </tp>
      <tp>
        <v>391103000</v>
        <stp/>
        <stp>EM_S_EST_NETPROFIT</stp>
        <stp>3</stp>
        <stp>002391.SZ</stp>
        <stp>2019</stp>
        <stp>2019/11/27</stp>
        <tr r="N850" s="3"/>
        <tr r="N850" s="3"/>
      </tp>
      <tp t="s">
        <v>--</v>
        <stp/>
        <stp>EM_S_EST_NETPROFIT</stp>
        <stp>3</stp>
        <stp>002392.SZ</stp>
        <stp>2019</stp>
        <stp>2019/11/27</stp>
        <tr r="N851" s="3"/>
      </tp>
      <tp t="s">
        <v>--</v>
        <stp/>
        <stp>EM_S_EST_NETPROFIT</stp>
        <stp>3</stp>
        <stp>002393.SZ</stp>
        <stp>2019</stp>
        <stp>2019/11/27</stp>
        <tr r="N852" s="3"/>
      </tp>
      <tp>
        <v>402235714.28571427</v>
        <stp/>
        <stp>EM_S_EST_NETPROFIT</stp>
        <stp>3</stp>
        <stp>002398.SZ</stp>
        <stp>2019</stp>
        <stp>2019/11/27</stp>
        <tr r="N857" s="3"/>
        <tr r="N857" s="3"/>
      </tp>
      <tp>
        <v>935360000</v>
        <stp/>
        <stp>EM_S_EST_NETPROFIT</stp>
        <stp>3</stp>
        <stp>002399.SZ</stp>
        <stp>2019</stp>
        <stp>2019/11/27</stp>
        <tr r="N858" s="3"/>
        <tr r="N858" s="3"/>
      </tp>
      <tp t="s">
        <v>--</v>
        <stp/>
        <stp>EM_S_EST_NETPROFIT</stp>
        <stp>3</stp>
        <stp>002464.SZ</stp>
        <stp>2019</stp>
        <stp>2019/11/27</stp>
        <tr r="N923" s="3"/>
      </tp>
      <tp>
        <v>552279230.76923072</v>
        <stp/>
        <stp>EM_S_EST_NETPROFIT</stp>
        <stp>3</stp>
        <stp>002465.SZ</stp>
        <stp>2019</stp>
        <stp>2019/11/27</stp>
        <tr r="N924" s="3"/>
        <tr r="N924" s="3"/>
      </tp>
      <tp>
        <v>418767857.14285713</v>
        <stp/>
        <stp>EM_S_EST_NETPROFIT</stp>
        <stp>3</stp>
        <stp>002466.SZ</stp>
        <stp>2019</stp>
        <stp>2019/11/27</stp>
        <tr r="N925" s="3"/>
        <tr r="N925" s="3"/>
      </tp>
      <tp>
        <v>167500000</v>
        <stp/>
        <stp>EM_S_EST_NETPROFIT</stp>
        <stp>3</stp>
        <stp>002467.SZ</stp>
        <stp>2019</stp>
        <stp>2019/11/27</stp>
        <tr r="N926" s="3"/>
        <tr r="N926" s="3"/>
      </tp>
      <tp>
        <v>636146250</v>
        <stp/>
        <stp>EM_S_EST_NETPROFIT</stp>
        <stp>3</stp>
        <stp>002460.SZ</stp>
        <stp>2019</stp>
        <stp>2019/11/27</stp>
        <tr r="N919" s="3"/>
        <tr r="N919" s="3"/>
      </tp>
      <tp>
        <v>495386666.66666669</v>
        <stp/>
        <stp>EM_S_EST_NETPROFIT</stp>
        <stp>3</stp>
        <stp>002461.SZ</stp>
        <stp>2019</stp>
        <stp>2019/11/27</stp>
        <tr r="N920" s="3"/>
        <tr r="N920" s="3"/>
      </tp>
      <tp>
        <v>439000000</v>
        <stp/>
        <stp>EM_S_EST_NETPROFIT</stp>
        <stp>3</stp>
        <stp>002462.SZ</stp>
        <stp>2019</stp>
        <stp>2019/11/27</stp>
        <tr r="N921" s="3"/>
        <tr r="N921" s="3"/>
      </tp>
      <tp>
        <v>1120108181.8181818</v>
        <stp/>
        <stp>EM_S_EST_NETPROFIT</stp>
        <stp>3</stp>
        <stp>002463.SZ</stp>
        <stp>2019</stp>
        <stp>2019/11/27</stp>
        <tr r="N922" s="3"/>
        <tr r="N922" s="3"/>
      </tp>
      <tp>
        <v>1827868666.6666667</v>
        <stp/>
        <stp>EM_S_EST_NETPROFIT</stp>
        <stp>3</stp>
        <stp>002468.SZ</stp>
        <stp>2019</stp>
        <stp>2019/11/27</stp>
        <tr r="N927" s="3"/>
        <tr r="N927" s="3"/>
      </tp>
      <tp t="s">
        <v>--</v>
        <stp/>
        <stp>EM_S_EST_NETPROFIT</stp>
        <stp>3</stp>
        <stp>002469.SZ</stp>
        <stp>2019</stp>
        <stp>2019/11/27</stp>
        <tr r="N928" s="3"/>
      </tp>
      <tp t="s">
        <v>--</v>
        <stp/>
        <stp>EM_S_EST_NETPROFIT</stp>
        <stp>3</stp>
        <stp>002474.SZ</stp>
        <stp>2019</stp>
        <stp>2019/11/27</stp>
        <tr r="N933" s="3"/>
      </tp>
      <tp>
        <v>4088625172.4137931</v>
        <stp/>
        <stp>EM_S_EST_NETPROFIT</stp>
        <stp>3</stp>
        <stp>002475.SZ</stp>
        <stp>2019</stp>
        <stp>2019/11/27</stp>
        <tr r="N934" s="3"/>
        <tr r="N934" s="3"/>
      </tp>
      <tp t="s">
        <v>--</v>
        <stp/>
        <stp>EM_S_EST_NETPROFIT</stp>
        <stp>3</stp>
        <stp>002476.SZ</stp>
        <stp>2019</stp>
        <stp>2019/11/27</stp>
        <tr r="N935" s="3"/>
      </tp>
      <tp t="s">
        <v>--</v>
        <stp/>
        <stp>EM_S_EST_NETPROFIT</stp>
        <stp>3</stp>
        <stp>002470.SZ</stp>
        <stp>2019</stp>
        <stp>2019/11/27</stp>
        <tr r="N929" s="3"/>
      </tp>
      <tp t="s">
        <v>--</v>
        <stp/>
        <stp>EM_S_EST_NETPROFIT</stp>
        <stp>3</stp>
        <stp>002471.SZ</stp>
        <stp>2019</stp>
        <stp>2019/11/27</stp>
        <tr r="N930" s="3"/>
      </tp>
      <tp t="s">
        <v>--</v>
        <stp/>
        <stp>EM_S_EST_NETPROFIT</stp>
        <stp>3</stp>
        <stp>002472.SZ</stp>
        <stp>2019</stp>
        <stp>2019/11/27</stp>
        <tr r="N931" s="3"/>
      </tp>
      <tp t="s">
        <v>--</v>
        <stp/>
        <stp>EM_S_EST_NETPROFIT</stp>
        <stp>3</stp>
        <stp>002473.SZ</stp>
        <stp>2019</stp>
        <stp>2019/11/27</stp>
        <tr r="N932" s="3"/>
      </tp>
      <tp>
        <v>661666666.66666663</v>
        <stp/>
        <stp>EM_S_EST_NETPROFIT</stp>
        <stp>3</stp>
        <stp>002478.SZ</stp>
        <stp>2019</stp>
        <stp>2019/11/27</stp>
        <tr r="N936" s="3"/>
        <tr r="N936" s="3"/>
      </tp>
      <tp>
        <v>322333333.33333331</v>
        <stp/>
        <stp>EM_S_EST_NETPROFIT</stp>
        <stp>3</stp>
        <stp>002479.SZ</stp>
        <stp>2019</stp>
        <stp>2019/11/27</stp>
        <tr r="N937" s="3"/>
        <tr r="N937" s="3"/>
      </tp>
      <tp>
        <v>875900000</v>
        <stp/>
        <stp>EM_S_EST_NETPROFIT</stp>
        <stp>3</stp>
        <stp>002444.SZ</stp>
        <stp>2019</stp>
        <stp>2019/11/27</stp>
        <tr r="N903" s="3"/>
        <tr r="N903" s="3"/>
      </tp>
      <tp t="s">
        <v>--</v>
        <stp/>
        <stp>EM_S_EST_NETPROFIT</stp>
        <stp>3</stp>
        <stp>002445.SZ</stp>
        <stp>2019</stp>
        <stp>2019/11/27</stp>
        <tr r="N904" s="3"/>
      </tp>
      <tp>
        <v>195675000</v>
        <stp/>
        <stp>EM_S_EST_NETPROFIT</stp>
        <stp>3</stp>
        <stp>002446.SZ</stp>
        <stp>2019</stp>
        <stp>2019/11/27</stp>
        <tr r="N905" s="3"/>
        <tr r="N905" s="3"/>
      </tp>
      <tp t="s">
        <v>--</v>
        <stp/>
        <stp>EM_S_EST_NETPROFIT</stp>
        <stp>3</stp>
        <stp>002447.SZ</stp>
        <stp>2019</stp>
        <stp>2019/11/27</stp>
        <tr r="N906" s="3"/>
      </tp>
      <tp>
        <v>1600526666.6666665</v>
        <stp/>
        <stp>EM_S_EST_NETPROFIT</stp>
        <stp>3</stp>
        <stp>002440.SZ</stp>
        <stp>2019</stp>
        <stp>2019/11/27</stp>
        <tr r="N899" s="3"/>
        <tr r="N899" s="3"/>
      </tp>
      <tp t="s">
        <v>--</v>
        <stp/>
        <stp>EM_S_EST_NETPROFIT</stp>
        <stp>3</stp>
        <stp>002441.SZ</stp>
        <stp>2019</stp>
        <stp>2019/11/27</stp>
        <tr r="N900" s="3"/>
      </tp>
      <tp t="s">
        <v>--</v>
        <stp/>
        <stp>EM_S_EST_NETPROFIT</stp>
        <stp>3</stp>
        <stp>002442.SZ</stp>
        <stp>2019</stp>
        <stp>2019/11/27</stp>
        <tr r="N901" s="3"/>
      </tp>
      <tp>
        <v>244800000</v>
        <stp/>
        <stp>EM_S_EST_NETPROFIT</stp>
        <stp>3</stp>
        <stp>002443.SZ</stp>
        <stp>2019</stp>
        <stp>2019/11/27</stp>
        <tr r="N902" s="3"/>
        <tr r="N902" s="3"/>
      </tp>
      <tp>
        <v>170000000</v>
        <stp/>
        <stp>EM_S_EST_NETPROFIT</stp>
        <stp>3</stp>
        <stp>002448.SZ</stp>
        <stp>2019</stp>
        <stp>2019/11/27</stp>
        <tr r="N907" s="3"/>
        <tr r="N907" s="3"/>
      </tp>
      <tp>
        <v>463896000</v>
        <stp/>
        <stp>EM_S_EST_NETPROFIT</stp>
        <stp>3</stp>
        <stp>002449.SZ</stp>
        <stp>2019</stp>
        <stp>2019/11/27</stp>
        <tr r="N908" s="3"/>
        <tr r="N908" s="3"/>
      </tp>
      <tp>
        <v>235000000</v>
        <stp/>
        <stp>EM_S_EST_NETPROFIT</stp>
        <stp>3</stp>
        <stp>002454.SZ</stp>
        <stp>2019</stp>
        <stp>2019/11/27</stp>
        <tr r="N913" s="3"/>
        <tr r="N913" s="3"/>
      </tp>
      <tp t="s">
        <v>--</v>
        <stp/>
        <stp>EM_S_EST_NETPROFIT</stp>
        <stp>3</stp>
        <stp>002455.SZ</stp>
        <stp>2019</stp>
        <stp>2019/11/27</stp>
        <tr r="N914" s="3"/>
      </tp>
      <tp>
        <v>607538000</v>
        <stp/>
        <stp>EM_S_EST_NETPROFIT</stp>
        <stp>3</stp>
        <stp>002456.SZ</stp>
        <stp>2019</stp>
        <stp>2019/11/27</stp>
        <tr r="N915" s="3"/>
        <tr r="N915" s="3"/>
      </tp>
      <tp t="s">
        <v>--</v>
        <stp/>
        <stp>EM_S_EST_NETPROFIT</stp>
        <stp>3</stp>
        <stp>002457.SZ</stp>
        <stp>2019</stp>
        <stp>2019/11/27</stp>
        <tr r="N916" s="3"/>
      </tp>
      <tp t="s">
        <v>--</v>
        <stp/>
        <stp>EM_S_EST_NETPROFIT</stp>
        <stp>3</stp>
        <stp>002450.SZ</stp>
        <stp>2019</stp>
        <stp>2019/11/27</stp>
        <tr r="N909" s="3"/>
      </tp>
      <tp t="s">
        <v>--</v>
        <stp/>
        <stp>EM_S_EST_NETPROFIT</stp>
        <stp>3</stp>
        <stp>002451.SZ</stp>
        <stp>2019</stp>
        <stp>2019/11/27</stp>
        <tr r="N910" s="3"/>
      </tp>
      <tp t="s">
        <v>--</v>
        <stp/>
        <stp>EM_S_EST_NETPROFIT</stp>
        <stp>3</stp>
        <stp>002452.SZ</stp>
        <stp>2019</stp>
        <stp>2019/11/27</stp>
        <tr r="N911" s="3"/>
      </tp>
      <tp t="s">
        <v>--</v>
        <stp/>
        <stp>EM_S_EST_NETPROFIT</stp>
        <stp>3</stp>
        <stp>002453.SZ</stp>
        <stp>2019</stp>
        <stp>2019/11/27</stp>
        <tr r="N912" s="3"/>
      </tp>
      <tp>
        <v>1664083000</v>
        <stp/>
        <stp>EM_S_EST_NETPROFIT</stp>
        <stp>3</stp>
        <stp>002458.SZ</stp>
        <stp>2019</stp>
        <stp>2019/11/27</stp>
        <tr r="N917" s="3"/>
        <tr r="N917" s="3"/>
      </tp>
      <tp t="s">
        <v>--</v>
        <stp/>
        <stp>EM_S_EST_NETPROFIT</stp>
        <stp>3</stp>
        <stp>002459.SZ</stp>
        <stp>2019</stp>
        <stp>2019/11/27</stp>
        <tr r="N918" s="3"/>
      </tp>
      <tp>
        <v>454000000</v>
        <stp/>
        <stp>EM_S_EST_NETPROFIT</stp>
        <stp>3</stp>
        <stp>002424.SZ</stp>
        <stp>2019</stp>
        <stp>2019/11/27</stp>
        <tr r="N883" s="3"/>
        <tr r="N883" s="3"/>
      </tp>
      <tp>
        <v>379000000</v>
        <stp/>
        <stp>EM_S_EST_NETPROFIT</stp>
        <stp>3</stp>
        <stp>002425.SZ</stp>
        <stp>2019</stp>
        <stp>2019/11/27</stp>
        <tr r="N884" s="3"/>
        <tr r="N884" s="3"/>
      </tp>
      <tp t="s">
        <v>--</v>
        <stp/>
        <stp>EM_S_EST_NETPROFIT</stp>
        <stp>3</stp>
        <stp>002426.SZ</stp>
        <stp>2019</stp>
        <stp>2019/11/27</stp>
        <tr r="N885" s="3"/>
      </tp>
      <tp t="s">
        <v>--</v>
        <stp/>
        <stp>EM_S_EST_NETPROFIT</stp>
        <stp>3</stp>
        <stp>002427.SZ</stp>
        <stp>2019</stp>
        <stp>2019/11/27</stp>
        <tr r="N886" s="3"/>
      </tp>
      <tp t="s">
        <v>--</v>
        <stp/>
        <stp>EM_S_EST_NETPROFIT</stp>
        <stp>3</stp>
        <stp>002420.SZ</stp>
        <stp>2019</stp>
        <stp>2019/11/27</stp>
        <tr r="N879" s="3"/>
      </tp>
      <tp>
        <v>246000000</v>
        <stp/>
        <stp>EM_S_EST_NETPROFIT</stp>
        <stp>3</stp>
        <stp>002421.SZ</stp>
        <stp>2019</stp>
        <stp>2019/11/27</stp>
        <tr r="N880" s="3"/>
        <tr r="N880" s="3"/>
      </tp>
      <tp>
        <v>1324985263.1578946</v>
        <stp/>
        <stp>EM_S_EST_NETPROFIT</stp>
        <stp>3</stp>
        <stp>002422.SZ</stp>
        <stp>2019</stp>
        <stp>2019/11/27</stp>
        <tr r="N881" s="3"/>
        <tr r="N881" s="3"/>
      </tp>
      <tp t="s">
        <v>--</v>
        <stp/>
        <stp>EM_S_EST_NETPROFIT</stp>
        <stp>3</stp>
        <stp>002423.SZ</stp>
        <stp>2019</stp>
        <stp>2019/11/27</stp>
        <tr r="N882" s="3"/>
      </tp>
      <tp>
        <v>2750000</v>
        <stp/>
        <stp>EM_S_EST_NETPROFIT</stp>
        <stp>3</stp>
        <stp>002428.SZ</stp>
        <stp>2019</stp>
        <stp>2019/11/27</stp>
        <tr r="N887" s="3"/>
        <tr r="N887" s="3"/>
      </tp>
      <tp>
        <v>671600000</v>
        <stp/>
        <stp>EM_S_EST_NETPROFIT</stp>
        <stp>3</stp>
        <stp>002429.SZ</stp>
        <stp>2019</stp>
        <stp>2019/11/27</stp>
        <tr r="N888" s="3"/>
        <tr r="N888" s="3"/>
      </tp>
      <tp>
        <v>485499090.90909094</v>
        <stp/>
        <stp>EM_S_EST_NETPROFIT</stp>
        <stp>3</stp>
        <stp>002434.SZ</stp>
        <stp>2019</stp>
        <stp>2019/11/27</stp>
        <tr r="N893" s="3"/>
        <tr r="N893" s="3"/>
      </tp>
      <tp t="s">
        <v>--</v>
        <stp/>
        <stp>EM_S_EST_NETPROFIT</stp>
        <stp>3</stp>
        <stp>002435.SZ</stp>
        <stp>2019</stp>
        <stp>2019/11/27</stp>
        <tr r="N894" s="3"/>
      </tp>
      <tp>
        <v>297484285.71428573</v>
        <stp/>
        <stp>EM_S_EST_NETPROFIT</stp>
        <stp>3</stp>
        <stp>002436.SZ</stp>
        <stp>2019</stp>
        <stp>2019/11/27</stp>
        <tr r="N895" s="3"/>
        <tr r="N895" s="3"/>
      </tp>
      <tp t="s">
        <v>--</v>
        <stp/>
        <stp>EM_S_EST_NETPROFIT</stp>
        <stp>3</stp>
        <stp>002437.SZ</stp>
        <stp>2019</stp>
        <stp>2019/11/27</stp>
        <tr r="N896" s="3"/>
      </tp>
      <tp>
        <v>796697500</v>
        <stp/>
        <stp>EM_S_EST_NETPROFIT</stp>
        <stp>3</stp>
        <stp>002430.SZ</stp>
        <stp>2019</stp>
        <stp>2019/11/27</stp>
        <tr r="N889" s="3"/>
        <tr r="N889" s="3"/>
      </tp>
      <tp t="s">
        <v>--</v>
        <stp/>
        <stp>EM_S_EST_NETPROFIT</stp>
        <stp>3</stp>
        <stp>002431.SZ</stp>
        <stp>2019</stp>
        <stp>2019/11/27</stp>
        <tr r="N890" s="3"/>
      </tp>
      <tp t="s">
        <v>--</v>
        <stp/>
        <stp>EM_S_EST_NETPROFIT</stp>
        <stp>3</stp>
        <stp>002432.SZ</stp>
        <stp>2019</stp>
        <stp>2019/11/27</stp>
        <tr r="N891" s="3"/>
      </tp>
      <tp t="s">
        <v>--</v>
        <stp/>
        <stp>EM_S_EST_NETPROFIT</stp>
        <stp>3</stp>
        <stp>002433.SZ</stp>
        <stp>2019</stp>
        <stp>2019/11/27</stp>
        <tr r="N892" s="3"/>
      </tp>
      <tp>
        <v>181166666.66666666</v>
        <stp/>
        <stp>EM_S_EST_NETPROFIT</stp>
        <stp>3</stp>
        <stp>002438.SZ</stp>
        <stp>2019</stp>
        <stp>2019/11/27</stp>
        <tr r="N897" s="3"/>
        <tr r="N897" s="3"/>
      </tp>
      <tp>
        <v>712304482.75862074</v>
        <stp/>
        <stp>EM_S_EST_NETPROFIT</stp>
        <stp>3</stp>
        <stp>002439.SZ</stp>
        <stp>2019</stp>
        <stp>2019/11/27</stp>
        <tr r="N898" s="3"/>
        <tr r="N898" s="3"/>
      </tp>
      <tp t="s">
        <v>--</v>
        <stp/>
        <stp>EM_S_EST_NETPROFIT</stp>
        <stp>3</stp>
        <stp>002404.SZ</stp>
        <stp>2019</stp>
        <stp>2019/11/27</stp>
        <tr r="N863" s="3"/>
      </tp>
      <tp>
        <v>393332000</v>
        <stp/>
        <stp>EM_S_EST_NETPROFIT</stp>
        <stp>3</stp>
        <stp>002405.SZ</stp>
        <stp>2019</stp>
        <stp>2019/11/27</stp>
        <tr r="N864" s="3"/>
        <tr r="N864" s="3"/>
      </tp>
      <tp t="s">
        <v>--</v>
        <stp/>
        <stp>EM_S_EST_NETPROFIT</stp>
        <stp>3</stp>
        <stp>002406.SZ</stp>
        <stp>2019</stp>
        <stp>2019/11/27</stp>
        <tr r="N865" s="3"/>
      </tp>
      <tp>
        <v>279995000</v>
        <stp/>
        <stp>EM_S_EST_NETPROFIT</stp>
        <stp>3</stp>
        <stp>002407.SZ</stp>
        <stp>2019</stp>
        <stp>2019/11/27</stp>
        <tr r="N866" s="3"/>
        <tr r="N866" s="3"/>
      </tp>
      <tp t="s">
        <v>--</v>
        <stp/>
        <stp>EM_S_EST_NETPROFIT</stp>
        <stp>3</stp>
        <stp>002400.SZ</stp>
        <stp>2019</stp>
        <stp>2019/11/27</stp>
        <tr r="N859" s="3"/>
      </tp>
      <tp t="s">
        <v>--</v>
        <stp/>
        <stp>EM_S_EST_NETPROFIT</stp>
        <stp>3</stp>
        <stp>002401.SZ</stp>
        <stp>2019</stp>
        <stp>2019/11/27</stp>
        <tr r="N860" s="3"/>
      </tp>
      <tp>
        <v>322398181.81818181</v>
        <stp/>
        <stp>EM_S_EST_NETPROFIT</stp>
        <stp>3</stp>
        <stp>002402.SZ</stp>
        <stp>2019</stp>
        <stp>2019/11/27</stp>
        <tr r="N861" s="3"/>
        <tr r="N861" s="3"/>
      </tp>
      <tp>
        <v>145000000</v>
        <stp/>
        <stp>EM_S_EST_NETPROFIT</stp>
        <stp>3</stp>
        <stp>002403.SZ</stp>
        <stp>2019</stp>
        <stp>2019/11/27</stp>
        <tr r="N862" s="3"/>
        <tr r="N862" s="3"/>
      </tp>
      <tp>
        <v>767228000</v>
        <stp/>
        <stp>EM_S_EST_NETPROFIT</stp>
        <stp>3</stp>
        <stp>002408.SZ</stp>
        <stp>2019</stp>
        <stp>2019/11/27</stp>
        <tr r="N867" s="3"/>
        <tr r="N867" s="3"/>
      </tp>
      <tp>
        <v>256121666.66666666</v>
        <stp/>
        <stp>EM_S_EST_NETPROFIT</stp>
        <stp>3</stp>
        <stp>002409.SZ</stp>
        <stp>2019</stp>
        <stp>2019/11/27</stp>
        <tr r="N868" s="3"/>
        <tr r="N868" s="3"/>
      </tp>
      <tp>
        <v>261875000</v>
        <stp/>
        <stp>EM_S_EST_NETPROFIT</stp>
        <stp>3</stp>
        <stp>002414.SZ</stp>
        <stp>2019</stp>
        <stp>2019/11/27</stp>
        <tr r="N873" s="3"/>
        <tr r="N873" s="3"/>
      </tp>
      <tp>
        <v>13008887586.206898</v>
        <stp/>
        <stp>EM_S_EST_NETPROFIT</stp>
        <stp>3</stp>
        <stp>002415.SZ</stp>
        <stp>2019</stp>
        <stp>2019/11/27</stp>
        <tr r="N874" s="3"/>
        <tr r="N874" s="3"/>
      </tp>
      <tp>
        <v>302000000</v>
        <stp/>
        <stp>EM_S_EST_NETPROFIT</stp>
        <stp>3</stp>
        <stp>002416.SZ</stp>
        <stp>2019</stp>
        <stp>2019/11/27</stp>
        <tr r="N875" s="3"/>
        <tr r="N875" s="3"/>
      </tp>
      <tp t="s">
        <v>--</v>
        <stp/>
        <stp>EM_S_EST_NETPROFIT</stp>
        <stp>3</stp>
        <stp>002417.SZ</stp>
        <stp>2019</stp>
        <stp>2019/11/27</stp>
        <tr r="N876" s="3"/>
      </tp>
      <tp>
        <v>400796571.42857146</v>
        <stp/>
        <stp>EM_S_EST_NETPROFIT</stp>
        <stp>3</stp>
        <stp>002410.SZ</stp>
        <stp>2019</stp>
        <stp>2019/11/27</stp>
        <tr r="N869" s="3"/>
        <tr r="N869" s="3"/>
      </tp>
      <tp>
        <v>707810000</v>
        <stp/>
        <stp>EM_S_EST_NETPROFIT</stp>
        <stp>3</stp>
        <stp>002411.SZ</stp>
        <stp>2019</stp>
        <stp>2019/11/27</stp>
        <tr r="N870" s="3"/>
        <tr r="N870" s="3"/>
      </tp>
      <tp>
        <v>193250000</v>
        <stp/>
        <stp>EM_S_EST_NETPROFIT</stp>
        <stp>3</stp>
        <stp>002412.SZ</stp>
        <stp>2019</stp>
        <stp>2019/11/27</stp>
        <tr r="N871" s="3"/>
        <tr r="N871" s="3"/>
      </tp>
      <tp>
        <v>186390000</v>
        <stp/>
        <stp>EM_S_EST_NETPROFIT</stp>
        <stp>3</stp>
        <stp>002413.SZ</stp>
        <stp>2019</stp>
        <stp>2019/11/27</stp>
        <tr r="N872" s="3"/>
        <tr r="N872" s="3"/>
      </tp>
      <tp t="s">
        <v>--</v>
        <stp/>
        <stp>EM_S_EST_NETPROFIT</stp>
        <stp>3</stp>
        <stp>002418.SZ</stp>
        <stp>2019</stp>
        <stp>2019/11/27</stp>
        <tr r="N877" s="3"/>
      </tp>
      <tp>
        <v>968425600</v>
        <stp/>
        <stp>EM_S_EST_NETPROFIT</stp>
        <stp>3</stp>
        <stp>002419.SZ</stp>
        <stp>2019</stp>
        <stp>2019/11/27</stp>
        <tr r="N878" s="3"/>
        <tr r="N878" s="3"/>
      </tp>
      <tp>
        <v>311370000</v>
        <stp/>
        <stp>EM_S_EST_NETPROFIT</stp>
        <stp>3</stp>
        <stp>002484.SZ</stp>
        <stp>2019</stp>
        <stp>2019/11/27</stp>
        <tr r="N942" s="3"/>
        <tr r="N942" s="3"/>
      </tp>
      <tp>
        <v>140000000</v>
        <stp/>
        <stp>EM_S_EST_NETPROFIT</stp>
        <stp>3</stp>
        <stp>002485.SZ</stp>
        <stp>2019</stp>
        <stp>2019/11/27</stp>
        <tr r="N943" s="3"/>
        <tr r="N943" s="3"/>
      </tp>
      <tp t="s">
        <v>--</v>
        <stp/>
        <stp>EM_S_EST_NETPROFIT</stp>
        <stp>3</stp>
        <stp>002486.SZ</stp>
        <stp>2019</stp>
        <stp>2019/11/27</stp>
        <tr r="N944" s="3"/>
      </tp>
      <tp t="s">
        <v>--</v>
        <stp/>
        <stp>EM_S_EST_NETPROFIT</stp>
        <stp>3</stp>
        <stp>002487.SZ</stp>
        <stp>2019</stp>
        <stp>2019/11/27</stp>
        <tr r="N945" s="3"/>
      </tp>
      <tp t="s">
        <v>--</v>
        <stp/>
        <stp>EM_S_EST_NETPROFIT</stp>
        <stp>3</stp>
        <stp>002480.SZ</stp>
        <stp>2019</stp>
        <stp>2019/11/27</stp>
        <tr r="N938" s="3"/>
      </tp>
      <tp t="s">
        <v>--</v>
        <stp/>
        <stp>EM_S_EST_NETPROFIT</stp>
        <stp>3</stp>
        <stp>002481.SZ</stp>
        <stp>2019</stp>
        <stp>2019/11/27</stp>
        <tr r="N939" s="3"/>
      </tp>
      <tp>
        <v>337310000</v>
        <stp/>
        <stp>EM_S_EST_NETPROFIT</stp>
        <stp>3</stp>
        <stp>002482.SZ</stp>
        <stp>2019</stp>
        <stp>2019/11/27</stp>
        <tr r="N940" s="3"/>
        <tr r="N940" s="3"/>
      </tp>
      <tp t="s">
        <v>--</v>
        <stp/>
        <stp>EM_S_EST_NETPROFIT</stp>
        <stp>3</stp>
        <stp>002483.SZ</stp>
        <stp>2019</stp>
        <stp>2019/11/27</stp>
        <tr r="N941" s="3"/>
      </tp>
      <tp>
        <v>226335000</v>
        <stp/>
        <stp>EM_S_EST_NETPROFIT</stp>
        <stp>3</stp>
        <stp>002488.SZ</stp>
        <stp>2019</stp>
        <stp>2019/11/27</stp>
        <tr r="N946" s="3"/>
        <tr r="N946" s="3"/>
      </tp>
      <tp>
        <v>477500000</v>
        <stp/>
        <stp>EM_S_EST_NETPROFIT</stp>
        <stp>3</stp>
        <stp>002489.SZ</stp>
        <stp>2019</stp>
        <stp>2019/11/27</stp>
        <tr r="N947" s="3"/>
        <tr r="N947" s="3"/>
      </tp>
      <tp>
        <v>19000000</v>
        <stp/>
        <stp>EM_S_EST_NETPROFIT</stp>
        <stp>3</stp>
        <stp>002494.SZ</stp>
        <stp>2019</stp>
        <stp>2019/11/27</stp>
        <tr r="N952" s="3"/>
        <tr r="N952" s="3"/>
      </tp>
      <tp t="s">
        <v>--</v>
        <stp/>
        <stp>EM_S_EST_NETPROFIT</stp>
        <stp>3</stp>
        <stp>002495.SZ</stp>
        <stp>2019</stp>
        <stp>2019/11/27</stp>
        <tr r="N953" s="3"/>
      </tp>
      <tp t="s">
        <v>--</v>
        <stp/>
        <stp>EM_S_EST_NETPROFIT</stp>
        <stp>3</stp>
        <stp>002496.SZ</stp>
        <stp>2019</stp>
        <stp>2019/11/27</stp>
        <tr r="N954" s="3"/>
      </tp>
      <tp t="s">
        <v>--</v>
        <stp/>
        <stp>EM_S_EST_NETPROFIT</stp>
        <stp>3</stp>
        <stp>002497.SZ</stp>
        <stp>2019</stp>
        <stp>2019/11/27</stp>
        <tr r="N955" s="3"/>
      </tp>
      <tp t="s">
        <v>--</v>
        <stp/>
        <stp>EM_S_EST_NETPROFIT</stp>
        <stp>3</stp>
        <stp>002490.SZ</stp>
        <stp>2019</stp>
        <stp>2019/11/27</stp>
        <tr r="N948" s="3"/>
      </tp>
      <tp>
        <v>220000000</v>
        <stp/>
        <stp>EM_S_EST_NETPROFIT</stp>
        <stp>3</stp>
        <stp>002491.SZ</stp>
        <stp>2019</stp>
        <stp>2019/11/27</stp>
        <tr r="N949" s="3"/>
        <tr r="N949" s="3"/>
      </tp>
      <tp t="s">
        <v>--</v>
        <stp/>
        <stp>EM_S_EST_NETPROFIT</stp>
        <stp>3</stp>
        <stp>002492.SZ</stp>
        <stp>2019</stp>
        <stp>2019/11/27</stp>
        <tr r="N950" s="3"/>
      </tp>
      <tp>
        <v>2836602352.9411769</v>
        <stp/>
        <stp>EM_S_EST_NETPROFIT</stp>
        <stp>3</stp>
        <stp>002493.SZ</stp>
        <stp>2019</stp>
        <stp>2019/11/27</stp>
        <tr r="N951" s="3"/>
        <tr r="N951" s="3"/>
      </tp>
      <tp t="s">
        <v>--</v>
        <stp/>
        <stp>EM_S_EST_NETPROFIT</stp>
        <stp>3</stp>
        <stp>002498.SZ</stp>
        <stp>2019</stp>
        <stp>2019/11/27</stp>
        <tr r="N956" s="3"/>
      </tp>
      <tp t="s">
        <v>--</v>
        <stp/>
        <stp>EM_S_EST_NETPROFIT</stp>
        <stp>3</stp>
        <stp>002499.SZ</stp>
        <stp>2019</stp>
        <stp>2019/11/27</stp>
        <tr r="N957" s="3"/>
      </tp>
      <tp t="s">
        <v>--</v>
        <stp/>
        <stp>EM_S_EST_NETPROFIT</stp>
        <stp>3</stp>
        <stp>002564.SZ</stp>
        <stp>2019</stp>
        <stp>2019/11/27</stp>
        <tr r="N1021" s="3"/>
      </tp>
      <tp t="s">
        <v>--</v>
        <stp/>
        <stp>EM_S_EST_NETPROFIT</stp>
        <stp>3</stp>
        <stp>002565.SZ</stp>
        <stp>2019</stp>
        <stp>2019/11/27</stp>
        <tr r="N1022" s="3"/>
      </tp>
      <tp t="s">
        <v>--</v>
        <stp/>
        <stp>EM_S_EST_NETPROFIT</stp>
        <stp>3</stp>
        <stp>002566.SZ</stp>
        <stp>2019</stp>
        <stp>2019/11/27</stp>
        <tr r="N1023" s="3"/>
      </tp>
      <tp>
        <v>469730000</v>
        <stp/>
        <stp>EM_S_EST_NETPROFIT</stp>
        <stp>3</stp>
        <stp>002567.SZ</stp>
        <stp>2019</stp>
        <stp>2019/11/27</stp>
        <tr r="N1024" s="3"/>
        <tr r="N1024" s="3"/>
      </tp>
      <tp t="s">
        <v>--</v>
        <stp/>
        <stp>EM_S_EST_NETPROFIT</stp>
        <stp>3</stp>
        <stp>002560.SZ</stp>
        <stp>2019</stp>
        <stp>2019/11/27</stp>
        <tr r="N1017" s="3"/>
      </tp>
      <tp t="s">
        <v>--</v>
        <stp/>
        <stp>EM_S_EST_NETPROFIT</stp>
        <stp>3</stp>
        <stp>002561.SZ</stp>
        <stp>2019</stp>
        <stp>2019/11/27</stp>
        <tr r="N1018" s="3"/>
      </tp>
      <tp t="s">
        <v>--</v>
        <stp/>
        <stp>EM_S_EST_NETPROFIT</stp>
        <stp>3</stp>
        <stp>002562.SZ</stp>
        <stp>2019</stp>
        <stp>2019/11/27</stp>
        <tr r="N1019" s="3"/>
      </tp>
      <tp>
        <v>1865546666.6666667</v>
        <stp/>
        <stp>EM_S_EST_NETPROFIT</stp>
        <stp>3</stp>
        <stp>002563.SZ</stp>
        <stp>2019</stp>
        <stp>2019/11/27</stp>
        <tr r="N1020" s="3"/>
        <tr r="N1020" s="3"/>
      </tp>
      <tp>
        <v>295863333.33333331</v>
        <stp/>
        <stp>EM_S_EST_NETPROFIT</stp>
        <stp>3</stp>
        <stp>002568.SZ</stp>
        <stp>2019</stp>
        <stp>2019/11/27</stp>
        <tr r="N1025" s="3"/>
        <tr r="N1025" s="3"/>
      </tp>
      <tp t="s">
        <v>--</v>
        <stp/>
        <stp>EM_S_EST_NETPROFIT</stp>
        <stp>3</stp>
        <stp>002569.SZ</stp>
        <stp>2019</stp>
        <stp>2019/11/27</stp>
        <tr r="N1026" s="3"/>
      </tp>
      <tp>
        <v>100000000</v>
        <stp/>
        <stp>EM_S_EST_NETPROFIT</stp>
        <stp>3</stp>
        <stp>002574.SZ</stp>
        <stp>2019</stp>
        <stp>2019/11/27</stp>
        <tr r="N1031" s="3"/>
        <tr r="N1031" s="3"/>
      </tp>
      <tp t="s">
        <v>--</v>
        <stp/>
        <stp>EM_S_EST_NETPROFIT</stp>
        <stp>3</stp>
        <stp>002575.SZ</stp>
        <stp>2019</stp>
        <stp>2019/11/27</stp>
        <tr r="N1032" s="3"/>
      </tp>
      <tp t="s">
        <v>--</v>
        <stp/>
        <stp>EM_S_EST_NETPROFIT</stp>
        <stp>3</stp>
        <stp>002576.SZ</stp>
        <stp>2019</stp>
        <stp>2019/11/27</stp>
        <tr r="N1033" s="3"/>
      </tp>
      <tp t="s">
        <v>--</v>
        <stp/>
        <stp>EM_S_EST_NETPROFIT</stp>
        <stp>3</stp>
        <stp>002577.SZ</stp>
        <stp>2019</stp>
        <stp>2019/11/27</stp>
        <tr r="N1034" s="3"/>
      </tp>
      <tp>
        <v>28600000</v>
        <stp/>
        <stp>EM_S_EST_NETPROFIT</stp>
        <stp>3</stp>
        <stp>002570.SZ</stp>
        <stp>2019</stp>
        <stp>2019/11/27</stp>
        <tr r="N1027" s="3"/>
        <tr r="N1027" s="3"/>
      </tp>
      <tp t="s">
        <v>--</v>
        <stp/>
        <stp>EM_S_EST_NETPROFIT</stp>
        <stp>3</stp>
        <stp>002571.SZ</stp>
        <stp>2019</stp>
        <stp>2019/11/27</stp>
        <tr r="N1028" s="3"/>
      </tp>
      <tp>
        <v>1036102500</v>
        <stp/>
        <stp>EM_S_EST_NETPROFIT</stp>
        <stp>3</stp>
        <stp>002572.SZ</stp>
        <stp>2019</stp>
        <stp>2019/11/27</stp>
        <tr r="N1029" s="3"/>
        <tr r="N1029" s="3"/>
      </tp>
      <tp>
        <v>547500000</v>
        <stp/>
        <stp>EM_S_EST_NETPROFIT</stp>
        <stp>3</stp>
        <stp>002573.SZ</stp>
        <stp>2019</stp>
        <stp>2019/11/27</stp>
        <tr r="N1030" s="3"/>
        <tr r="N1030" s="3"/>
      </tp>
      <tp t="s">
        <v>--</v>
        <stp/>
        <stp>EM_S_EST_NETPROFIT</stp>
        <stp>3</stp>
        <stp>002578.SZ</stp>
        <stp>2019</stp>
        <stp>2019/11/27</stp>
        <tr r="N1035" s="3"/>
      </tp>
      <tp t="s">
        <v>--</v>
        <stp/>
        <stp>EM_S_EST_NETPROFIT</stp>
        <stp>3</stp>
        <stp>002579.SZ</stp>
        <stp>2019</stp>
        <stp>2019/11/27</stp>
        <tr r="N1036" s="3"/>
      </tp>
      <tp>
        <v>216500000</v>
        <stp/>
        <stp>EM_S_EST_NETPROFIT</stp>
        <stp>3</stp>
        <stp>002544.SZ</stp>
        <stp>2019</stp>
        <stp>2019/11/27</stp>
        <tr r="N1001" s="3"/>
        <tr r="N1001" s="3"/>
      </tp>
      <tp>
        <v>614120000</v>
        <stp/>
        <stp>EM_S_EST_NETPROFIT</stp>
        <stp>3</stp>
        <stp>002545.SZ</stp>
        <stp>2019</stp>
        <stp>2019/11/27</stp>
        <tr r="N1002" s="3"/>
        <tr r="N1002" s="3"/>
      </tp>
      <tp t="s">
        <v>--</v>
        <stp/>
        <stp>EM_S_EST_NETPROFIT</stp>
        <stp>3</stp>
        <stp>002546.SZ</stp>
        <stp>2019</stp>
        <stp>2019/11/27</stp>
        <tr r="N1003" s="3"/>
      </tp>
      <tp t="s">
        <v>--</v>
        <stp/>
        <stp>EM_S_EST_NETPROFIT</stp>
        <stp>3</stp>
        <stp>002547.SZ</stp>
        <stp>2019</stp>
        <stp>2019/11/27</stp>
        <tr r="N1004" s="3"/>
      </tp>
      <tp>
        <v>337500000</v>
        <stp/>
        <stp>EM_S_EST_NETPROFIT</stp>
        <stp>3</stp>
        <stp>002540.SZ</stp>
        <stp>2019</stp>
        <stp>2019/11/27</stp>
        <tr r="N997" s="3"/>
        <tr r="N997" s="3"/>
      </tp>
      <tp>
        <v>482675714.28571427</v>
        <stp/>
        <stp>EM_S_EST_NETPROFIT</stp>
        <stp>3</stp>
        <stp>002541.SZ</stp>
        <stp>2019</stp>
        <stp>2019/11/27</stp>
        <tr r="N998" s="3"/>
        <tr r="N998" s="3"/>
      </tp>
      <tp t="s">
        <v>--</v>
        <stp/>
        <stp>EM_S_EST_NETPROFIT</stp>
        <stp>3</stp>
        <stp>002542.SZ</stp>
        <stp>2019</stp>
        <stp>2019/11/27</stp>
        <tr r="N999" s="3"/>
      </tp>
      <tp>
        <v>574000000</v>
        <stp/>
        <stp>EM_S_EST_NETPROFIT</stp>
        <stp>3</stp>
        <stp>002543.SZ</stp>
        <stp>2019</stp>
        <stp>2019/11/27</stp>
        <tr r="N1000" s="3"/>
        <tr r="N1000" s="3"/>
      </tp>
      <tp>
        <v>150000000</v>
        <stp/>
        <stp>EM_S_EST_NETPROFIT</stp>
        <stp>3</stp>
        <stp>002548.SZ</stp>
        <stp>2019</stp>
        <stp>2019/11/27</stp>
        <tr r="N1005" s="3"/>
        <tr r="N1005" s="3"/>
      </tp>
      <tp>
        <v>120580000</v>
        <stp/>
        <stp>EM_S_EST_NETPROFIT</stp>
        <stp>3</stp>
        <stp>002549.SZ</stp>
        <stp>2019</stp>
        <stp>2019/11/27</stp>
        <tr r="N1006" s="3"/>
        <tr r="N1006" s="3"/>
      </tp>
      <tp>
        <v>113000000</v>
        <stp/>
        <stp>EM_S_EST_NETPROFIT</stp>
        <stp>3</stp>
        <stp>002554.SZ</stp>
        <stp>2019</stp>
        <stp>2019/11/27</stp>
        <tr r="N1011" s="3"/>
        <tr r="N1011" s="3"/>
      </tp>
      <tp>
        <v>2063822307.6923077</v>
        <stp/>
        <stp>EM_S_EST_NETPROFIT</stp>
        <stp>3</stp>
        <stp>002555.SZ</stp>
        <stp>2019</stp>
        <stp>2019/11/27</stp>
        <tr r="N1012" s="3"/>
        <tr r="N1012" s="3"/>
      </tp>
      <tp>
        <v>234220000</v>
        <stp/>
        <stp>EM_S_EST_NETPROFIT</stp>
        <stp>3</stp>
        <stp>002556.SZ</stp>
        <stp>2019</stp>
        <stp>2019/11/27</stp>
        <tr r="N1013" s="3"/>
        <tr r="N1013" s="3"/>
      </tp>
      <tp>
        <v>543591666.66666663</v>
        <stp/>
        <stp>EM_S_EST_NETPROFIT</stp>
        <stp>3</stp>
        <stp>002557.SZ</stp>
        <stp>2019</stp>
        <stp>2019/11/27</stp>
        <tr r="N1014" s="3"/>
        <tr r="N1014" s="3"/>
      </tp>
      <tp>
        <v>265652500</v>
        <stp/>
        <stp>EM_S_EST_NETPROFIT</stp>
        <stp>3</stp>
        <stp>002550.SZ</stp>
        <stp>2019</stp>
        <stp>2019/11/27</stp>
        <tr r="N1007" s="3"/>
        <tr r="N1007" s="3"/>
      </tp>
      <tp t="s">
        <v>--</v>
        <stp/>
        <stp>EM_S_EST_NETPROFIT</stp>
        <stp>3</stp>
        <stp>002551.SZ</stp>
        <stp>2019</stp>
        <stp>2019/11/27</stp>
        <tr r="N1008" s="3"/>
      </tp>
      <tp t="s">
        <v>--</v>
        <stp/>
        <stp>EM_S_EST_NETPROFIT</stp>
        <stp>3</stp>
        <stp>002552.SZ</stp>
        <stp>2019</stp>
        <stp>2019/11/27</stp>
        <tr r="N1009" s="3"/>
      </tp>
      <tp t="s">
        <v>--</v>
        <stp/>
        <stp>EM_S_EST_NETPROFIT</stp>
        <stp>3</stp>
        <stp>002553.SZ</stp>
        <stp>2019</stp>
        <stp>2019/11/27</stp>
        <tr r="N1010" s="3"/>
      </tp>
      <tp>
        <v>1127000000</v>
        <stp/>
        <stp>EM_S_EST_NETPROFIT</stp>
        <stp>3</stp>
        <stp>002558.SZ</stp>
        <stp>2019</stp>
        <stp>2019/11/27</stp>
        <tr r="N1015" s="3"/>
        <tr r="N1015" s="3"/>
      </tp>
      <tp>
        <v>122000000</v>
        <stp/>
        <stp>EM_S_EST_NETPROFIT</stp>
        <stp>3</stp>
        <stp>002559.SZ</stp>
        <stp>2019</stp>
        <stp>2019/11/27</stp>
        <tr r="N1016" s="3"/>
        <tr r="N1016" s="3"/>
      </tp>
      <tp t="s">
        <v>--</v>
        <stp/>
        <stp>EM_S_EST_NETPROFIT</stp>
        <stp>3</stp>
        <stp>002524.SZ</stp>
        <stp>2019</stp>
        <stp>2019/11/27</stp>
        <tr r="N982" s="3"/>
      </tp>
      <tp t="s">
        <v>--</v>
        <stp/>
        <stp>EM_S_EST_NETPROFIT</stp>
        <stp>3</stp>
        <stp>002526.SZ</stp>
        <stp>2019</stp>
        <stp>2019/11/27</stp>
        <tr r="N983" s="3"/>
      </tp>
      <tp t="s">
        <v>--</v>
        <stp/>
        <stp>EM_S_EST_NETPROFIT</stp>
        <stp>3</stp>
        <stp>002527.SZ</stp>
        <stp>2019</stp>
        <stp>2019/11/27</stp>
        <tr r="N984" s="3"/>
      </tp>
      <tp>
        <v>202860000</v>
        <stp/>
        <stp>EM_S_EST_NETPROFIT</stp>
        <stp>3</stp>
        <stp>002520.SZ</stp>
        <stp>2019</stp>
        <stp>2019/11/27</stp>
        <tr r="N978" s="3"/>
        <tr r="N978" s="3"/>
      </tp>
      <tp t="s">
        <v>--</v>
        <stp/>
        <stp>EM_S_EST_NETPROFIT</stp>
        <stp>3</stp>
        <stp>002521.SZ</stp>
        <stp>2019</stp>
        <stp>2019/11/27</stp>
        <tr r="N979" s="3"/>
      </tp>
      <tp t="s">
        <v>--</v>
        <stp/>
        <stp>EM_S_EST_NETPROFIT</stp>
        <stp>3</stp>
        <stp>002522.SZ</stp>
        <stp>2019</stp>
        <stp>2019/11/27</stp>
        <tr r="N980" s="3"/>
      </tp>
      <tp t="s">
        <v>--</v>
        <stp/>
        <stp>EM_S_EST_NETPROFIT</stp>
        <stp>3</stp>
        <stp>002523.SZ</stp>
        <stp>2019</stp>
        <stp>2019/11/27</stp>
        <tr r="N981" s="3"/>
      </tp>
      <tp t="s">
        <v>--</v>
        <stp/>
        <stp>EM_S_EST_NETPROFIT</stp>
        <stp>3</stp>
        <stp>002528.SZ</stp>
        <stp>2019</stp>
        <stp>2019/11/27</stp>
        <tr r="N985" s="3"/>
      </tp>
      <tp t="s">
        <v>--</v>
        <stp/>
        <stp>EM_S_EST_NETPROFIT</stp>
        <stp>3</stp>
        <stp>002529.SZ</stp>
        <stp>2019</stp>
        <stp>2019/11/27</stp>
        <tr r="N986" s="3"/>
      </tp>
      <tp t="s">
        <v>--</v>
        <stp/>
        <stp>EM_S_EST_NETPROFIT</stp>
        <stp>3</stp>
        <stp>002534.SZ</stp>
        <stp>2019</stp>
        <stp>2019/11/27</stp>
        <tr r="N991" s="3"/>
      </tp>
      <tp t="s">
        <v>--</v>
        <stp/>
        <stp>EM_S_EST_NETPROFIT</stp>
        <stp>3</stp>
        <stp>002535.SZ</stp>
        <stp>2019</stp>
        <stp>2019/11/27</stp>
        <tr r="N992" s="3"/>
      </tp>
      <tp t="s">
        <v>--</v>
        <stp/>
        <stp>EM_S_EST_NETPROFIT</stp>
        <stp>3</stp>
        <stp>002536.SZ</stp>
        <stp>2019</stp>
        <stp>2019/11/27</stp>
        <tr r="N993" s="3"/>
      </tp>
      <tp t="s">
        <v>--</v>
        <stp/>
        <stp>EM_S_EST_NETPROFIT</stp>
        <stp>3</stp>
        <stp>002537.SZ</stp>
        <stp>2019</stp>
        <stp>2019/11/27</stp>
        <tr r="N994" s="3"/>
      </tp>
      <tp>
        <v>361655000</v>
        <stp/>
        <stp>EM_S_EST_NETPROFIT</stp>
        <stp>3</stp>
        <stp>002530.SZ</stp>
        <stp>2019</stp>
        <stp>2019/11/27</stp>
        <tr r="N987" s="3"/>
        <tr r="N987" s="3"/>
      </tp>
      <tp>
        <v>766069473.68421054</v>
        <stp/>
        <stp>EM_S_EST_NETPROFIT</stp>
        <stp>3</stp>
        <stp>002531.SZ</stp>
        <stp>2019</stp>
        <stp>2019/11/27</stp>
        <tr r="N988" s="3"/>
        <tr r="N988" s="3"/>
      </tp>
      <tp t="s">
        <v>--</v>
        <stp/>
        <stp>EM_S_EST_NETPROFIT</stp>
        <stp>3</stp>
        <stp>002532.SZ</stp>
        <stp>2019</stp>
        <stp>2019/11/27</stp>
        <tr r="N989" s="3"/>
      </tp>
      <tp t="s">
        <v>--</v>
        <stp/>
        <stp>EM_S_EST_NETPROFIT</stp>
        <stp>3</stp>
        <stp>002533.SZ</stp>
        <stp>2019</stp>
        <stp>2019/11/27</stp>
        <tr r="N990" s="3"/>
      </tp>
      <tp>
        <v>342000000</v>
        <stp/>
        <stp>EM_S_EST_NETPROFIT</stp>
        <stp>3</stp>
        <stp>002538.SZ</stp>
        <stp>2019</stp>
        <stp>2019/11/27</stp>
        <tr r="N995" s="3"/>
        <tr r="N995" s="3"/>
      </tp>
      <tp>
        <v>255633333.33333334</v>
        <stp/>
        <stp>EM_S_EST_NETPROFIT</stp>
        <stp>3</stp>
        <stp>002539.SZ</stp>
        <stp>2019</stp>
        <stp>2019/11/27</stp>
        <tr r="N996" s="3"/>
        <tr r="N996" s="3"/>
      </tp>
      <tp t="s">
        <v>--</v>
        <stp/>
        <stp>EM_S_EST_NETPROFIT</stp>
        <stp>3</stp>
        <stp>002504.SZ</stp>
        <stp>2019</stp>
        <stp>2019/11/27</stp>
        <tr r="N962" s="3"/>
      </tp>
      <tp>
        <v>98000000</v>
        <stp/>
        <stp>EM_S_EST_NETPROFIT</stp>
        <stp>3</stp>
        <stp>002505.SZ</stp>
        <stp>2019</stp>
        <stp>2019/11/27</stp>
        <tr r="N963" s="3"/>
        <tr r="N963" s="3"/>
      </tp>
      <tp>
        <v>34000000</v>
        <stp/>
        <stp>EM_S_EST_NETPROFIT</stp>
        <stp>3</stp>
        <stp>002506.SZ</stp>
        <stp>2019</stp>
        <stp>2019/11/27</stp>
        <tr r="N964" s="3"/>
        <tr r="N964" s="3"/>
      </tp>
      <tp>
        <v>691324666.66666675</v>
        <stp/>
        <stp>EM_S_EST_NETPROFIT</stp>
        <stp>3</stp>
        <stp>002507.SZ</stp>
        <stp>2019</stp>
        <stp>2019/11/27</stp>
        <tr r="N965" s="3"/>
        <tr r="N965" s="3"/>
      </tp>
      <tp>
        <v>803000000</v>
        <stp/>
        <stp>EM_S_EST_NETPROFIT</stp>
        <stp>3</stp>
        <stp>002500.SZ</stp>
        <stp>2019</stp>
        <stp>2019/11/27</stp>
        <tr r="N958" s="3"/>
        <tr r="N958" s="3"/>
      </tp>
      <tp t="s">
        <v>--</v>
        <stp/>
        <stp>EM_S_EST_NETPROFIT</stp>
        <stp>3</stp>
        <stp>002501.SZ</stp>
        <stp>2019</stp>
        <stp>2019/11/27</stp>
        <tr r="N959" s="3"/>
      </tp>
      <tp t="s">
        <v>--</v>
        <stp/>
        <stp>EM_S_EST_NETPROFIT</stp>
        <stp>3</stp>
        <stp>002502.SZ</stp>
        <stp>2019</stp>
        <stp>2019/11/27</stp>
        <tr r="N960" s="3"/>
      </tp>
      <tp>
        <v>240500000</v>
        <stp/>
        <stp>EM_S_EST_NETPROFIT</stp>
        <stp>3</stp>
        <stp>002503.SZ</stp>
        <stp>2019</stp>
        <stp>2019/11/27</stp>
        <tr r="N961" s="3"/>
        <tr r="N961" s="3"/>
      </tp>
      <tp>
        <v>1602624545.4545455</v>
        <stp/>
        <stp>EM_S_EST_NETPROFIT</stp>
        <stp>3</stp>
        <stp>002508.SZ</stp>
        <stp>2019</stp>
        <stp>2019/11/27</stp>
        <tr r="N966" s="3"/>
        <tr r="N966" s="3"/>
      </tp>
      <tp t="s">
        <v>--</v>
        <stp/>
        <stp>EM_S_EST_NETPROFIT</stp>
        <stp>3</stp>
        <stp>002509.SZ</stp>
        <stp>2019</stp>
        <stp>2019/11/27</stp>
        <tr r="N967" s="3"/>
      </tp>
      <tp t="s">
        <v>--</v>
        <stp/>
        <stp>EM_S_EST_NETPROFIT</stp>
        <stp>3</stp>
        <stp>002514.SZ</stp>
        <stp>2019</stp>
        <stp>2019/11/27</stp>
        <tr r="N972" s="3"/>
      </tp>
      <tp t="s">
        <v>--</v>
        <stp/>
        <stp>EM_S_EST_NETPROFIT</stp>
        <stp>3</stp>
        <stp>002515.SZ</stp>
        <stp>2019</stp>
        <stp>2019/11/27</stp>
        <tr r="N973" s="3"/>
      </tp>
      <tp t="s">
        <v>--</v>
        <stp/>
        <stp>EM_S_EST_NETPROFIT</stp>
        <stp>3</stp>
        <stp>002516.SZ</stp>
        <stp>2019</stp>
        <stp>2019/11/27</stp>
        <tr r="N974" s="3"/>
      </tp>
      <tp t="s">
        <v>--</v>
        <stp/>
        <stp>EM_S_EST_NETPROFIT</stp>
        <stp>3</stp>
        <stp>002517.SZ</stp>
        <stp>2019</stp>
        <stp>2019/11/27</stp>
        <tr r="N975" s="3"/>
      </tp>
      <tp t="s">
        <v>--</v>
        <stp/>
        <stp>EM_S_EST_NETPROFIT</stp>
        <stp>3</stp>
        <stp>002510.SZ</stp>
        <stp>2019</stp>
        <stp>2019/11/27</stp>
        <tr r="N968" s="3"/>
      </tp>
      <tp>
        <v>598252758.62068963</v>
        <stp/>
        <stp>EM_S_EST_NETPROFIT</stp>
        <stp>3</stp>
        <stp>002511.SZ</stp>
        <stp>2019</stp>
        <stp>2019/11/27</stp>
        <tr r="N969" s="3"/>
        <tr r="N969" s="3"/>
      </tp>
      <tp t="s">
        <v>--</v>
        <stp/>
        <stp>EM_S_EST_NETPROFIT</stp>
        <stp>3</stp>
        <stp>002512.SZ</stp>
        <stp>2019</stp>
        <stp>2019/11/27</stp>
        <tr r="N970" s="3"/>
      </tp>
      <tp t="s">
        <v>--</v>
        <stp/>
        <stp>EM_S_EST_NETPROFIT</stp>
        <stp>3</stp>
        <stp>002513.SZ</stp>
        <stp>2019</stp>
        <stp>2019/11/27</stp>
        <tr r="N971" s="3"/>
      </tp>
      <tp>
        <v>320521428.57142854</v>
        <stp/>
        <stp>EM_S_EST_NETPROFIT</stp>
        <stp>3</stp>
        <stp>002518.SZ</stp>
        <stp>2019</stp>
        <stp>2019/11/27</stp>
        <tr r="N976" s="3"/>
        <tr r="N976" s="3"/>
      </tp>
      <tp t="s">
        <v>--</v>
        <stp/>
        <stp>EM_S_EST_NETPROFIT</stp>
        <stp>3</stp>
        <stp>002519.SZ</stp>
        <stp>2019</stp>
        <stp>2019/11/27</stp>
        <tr r="N977" s="3"/>
      </tp>
      <tp t="s">
        <v>--</v>
        <stp/>
        <stp>EM_S_EST_NETPROFIT</stp>
        <stp>3</stp>
        <stp>002584.SZ</stp>
        <stp>2019</stp>
        <stp>2019/11/27</stp>
        <tr r="N1041" s="3"/>
      </tp>
      <tp t="s">
        <v>--</v>
        <stp/>
        <stp>EM_S_EST_NETPROFIT</stp>
        <stp>3</stp>
        <stp>002585.SZ</stp>
        <stp>2019</stp>
        <stp>2019/11/27</stp>
        <tr r="N1042" s="3"/>
      </tp>
      <tp t="s">
        <v>--</v>
        <stp/>
        <stp>EM_S_EST_NETPROFIT</stp>
        <stp>3</stp>
        <stp>002586.SZ</stp>
        <stp>2019</stp>
        <stp>2019/11/27</stp>
        <tr r="N1043" s="3"/>
      </tp>
      <tp>
        <v>220550000</v>
        <stp/>
        <stp>EM_S_EST_NETPROFIT</stp>
        <stp>3</stp>
        <stp>002587.SZ</stp>
        <stp>2019</stp>
        <stp>2019/11/27</stp>
        <tr r="N1044" s="3"/>
        <tr r="N1044" s="3"/>
      </tp>
      <tp t="s">
        <v>--</v>
        <stp/>
        <stp>EM_S_EST_NETPROFIT</stp>
        <stp>3</stp>
        <stp>002580.SZ</stp>
        <stp>2019</stp>
        <stp>2019/11/27</stp>
        <tr r="N1037" s="3"/>
      </tp>
      <tp t="s">
        <v>--</v>
        <stp/>
        <stp>EM_S_EST_NETPROFIT</stp>
        <stp>3</stp>
        <stp>002581.SZ</stp>
        <stp>2019</stp>
        <stp>2019/11/27</stp>
        <tr r="N1038" s="3"/>
      </tp>
      <tp>
        <v>163333333.33333334</v>
        <stp/>
        <stp>EM_S_EST_NETPROFIT</stp>
        <stp>3</stp>
        <stp>002582.SZ</stp>
        <stp>2019</stp>
        <stp>2019/11/27</stp>
        <tr r="N1039" s="3"/>
        <tr r="N1039" s="3"/>
      </tp>
      <tp>
        <v>652632077.77777767</v>
        <stp/>
        <stp>EM_S_EST_NETPROFIT</stp>
        <stp>3</stp>
        <stp>002583.SZ</stp>
        <stp>2019</stp>
        <stp>2019/11/27</stp>
        <tr r="N1040" s="3"/>
        <tr r="N1040" s="3"/>
      </tp>
      <tp t="s">
        <v>--</v>
        <stp/>
        <stp>EM_S_EST_NETPROFIT</stp>
        <stp>3</stp>
        <stp>002588.SZ</stp>
        <stp>2019</stp>
        <stp>2019/11/27</stp>
        <tr r="N1045" s="3"/>
      </tp>
      <tp>
        <v>874666666.66666663</v>
        <stp/>
        <stp>EM_S_EST_NETPROFIT</stp>
        <stp>3</stp>
        <stp>002589.SZ</stp>
        <stp>2019</stp>
        <stp>2019/11/27</stp>
        <tr r="N1046" s="3"/>
        <tr r="N1046" s="3"/>
      </tp>
      <tp>
        <v>2236470666.6666665</v>
        <stp/>
        <stp>EM_S_EST_NETPROFIT</stp>
        <stp>3</stp>
        <stp>002594.SZ</stp>
        <stp>2019</stp>
        <stp>2019/11/27</stp>
        <tr r="N1051" s="3"/>
        <tr r="N1051" s="3"/>
      </tp>
      <tp>
        <v>857381818.18181813</v>
        <stp/>
        <stp>EM_S_EST_NETPROFIT</stp>
        <stp>3</stp>
        <stp>002595.SZ</stp>
        <stp>2019</stp>
        <stp>2019/11/27</stp>
        <tr r="N1052" s="3"/>
        <tr r="N1052" s="3"/>
      </tp>
      <tp t="s">
        <v>--</v>
        <stp/>
        <stp>EM_S_EST_NETPROFIT</stp>
        <stp>3</stp>
        <stp>002596.SZ</stp>
        <stp>2019</stp>
        <stp>2019/11/27</stp>
        <tr r="N1053" s="3"/>
      </tp>
      <tp>
        <v>835290000</v>
        <stp/>
        <stp>EM_S_EST_NETPROFIT</stp>
        <stp>3</stp>
        <stp>002597.SZ</stp>
        <stp>2019</stp>
        <stp>2019/11/27</stp>
        <tr r="N1054" s="3"/>
        <tr r="N1054" s="3"/>
      </tp>
      <tp t="s">
        <v>--</v>
        <stp/>
        <stp>EM_S_EST_NETPROFIT</stp>
        <stp>3</stp>
        <stp>002590.SZ</stp>
        <stp>2019</stp>
        <stp>2019/11/27</stp>
        <tr r="N1047" s="3"/>
      </tp>
      <tp>
        <v>117765000</v>
        <stp/>
        <stp>EM_S_EST_NETPROFIT</stp>
        <stp>3</stp>
        <stp>002591.SZ</stp>
        <stp>2019</stp>
        <stp>2019/11/27</stp>
        <tr r="N1048" s="3"/>
        <tr r="N1048" s="3"/>
      </tp>
      <tp t="s">
        <v>--</v>
        <stp/>
        <stp>EM_S_EST_NETPROFIT</stp>
        <stp>3</stp>
        <stp>002592.SZ</stp>
        <stp>2019</stp>
        <stp>2019/11/27</stp>
        <tr r="N1049" s="3"/>
      </tp>
      <tp>
        <v>87980000</v>
        <stp/>
        <stp>EM_S_EST_NETPROFIT</stp>
        <stp>3</stp>
        <stp>002593.SZ</stp>
        <stp>2019</stp>
        <stp>2019/11/27</stp>
        <tr r="N1050" s="3"/>
        <tr r="N1050" s="3"/>
      </tp>
      <tp t="s">
        <v>--</v>
        <stp/>
        <stp>EM_S_EST_NETPROFIT</stp>
        <stp>3</stp>
        <stp>002598.SZ</stp>
        <stp>2019</stp>
        <stp>2019/11/27</stp>
        <tr r="N1055" s="3"/>
      </tp>
      <tp>
        <v>148275000</v>
        <stp/>
        <stp>EM_S_EST_NETPROFIT</stp>
        <stp>3</stp>
        <stp>002599.SZ</stp>
        <stp>2019</stp>
        <stp>2019/11/27</stp>
        <tr r="N1056" s="3"/>
        <tr r="N1056" s="3"/>
      </tp>
      <tp>
        <v>276175000</v>
        <stp/>
        <stp>EM_S_EST_NETPROFIT</stp>
        <stp>3</stp>
        <stp>002664.SZ</stp>
        <stp>2019</stp>
        <stp>2019/11/27</stp>
        <tr r="N1121" s="3"/>
        <tr r="N1121" s="3"/>
      </tp>
      <tp t="s">
        <v>--</v>
        <stp/>
        <stp>EM_S_EST_NETPROFIT</stp>
        <stp>3</stp>
        <stp>002665.SZ</stp>
        <stp>2019</stp>
        <stp>2019/11/27</stp>
        <tr r="N1122" s="3"/>
      </tp>
      <tp>
        <v>214540000</v>
        <stp/>
        <stp>EM_S_EST_NETPROFIT</stp>
        <stp>3</stp>
        <stp>002666.SZ</stp>
        <stp>2019</stp>
        <stp>2019/11/27</stp>
        <tr r="N1123" s="3"/>
        <tr r="N1123" s="3"/>
      </tp>
      <tp t="s">
        <v>--</v>
        <stp/>
        <stp>EM_S_EST_NETPROFIT</stp>
        <stp>3</stp>
        <stp>002667.SZ</stp>
        <stp>2019</stp>
        <stp>2019/11/27</stp>
        <tr r="N1124" s="3"/>
      </tp>
      <tp t="s">
        <v>--</v>
        <stp/>
        <stp>EM_S_EST_NETPROFIT</stp>
        <stp>3</stp>
        <stp>002660.SZ</stp>
        <stp>2019</stp>
        <stp>2019/11/27</stp>
        <tr r="N1117" s="3"/>
      </tp>
      <tp>
        <v>202750000</v>
        <stp/>
        <stp>EM_S_EST_NETPROFIT</stp>
        <stp>3</stp>
        <stp>002661.SZ</stp>
        <stp>2019</stp>
        <stp>2019/11/27</stp>
        <tr r="N1118" s="3"/>
        <tr r="N1118" s="3"/>
      </tp>
      <tp t="s">
        <v>--</v>
        <stp/>
        <stp>EM_S_EST_NETPROFIT</stp>
        <stp>3</stp>
        <stp>002662.SZ</stp>
        <stp>2019</stp>
        <stp>2019/11/27</stp>
        <tr r="N1119" s="3"/>
      </tp>
      <tp t="s">
        <v>--</v>
        <stp/>
        <stp>EM_S_EST_NETPROFIT</stp>
        <stp>3</stp>
        <stp>002663.SZ</stp>
        <stp>2019</stp>
        <stp>2019/11/27</stp>
        <tr r="N1120" s="3"/>
      </tp>
      <tp t="s">
        <v>--</v>
        <stp/>
        <stp>EM_S_EST_NETPROFIT</stp>
        <stp>3</stp>
        <stp>002668.SZ</stp>
        <stp>2019</stp>
        <stp>2019/11/27</stp>
        <tr r="N1125" s="3"/>
      </tp>
      <tp>
        <v>134077500</v>
        <stp/>
        <stp>EM_S_EST_NETPROFIT</stp>
        <stp>3</stp>
        <stp>002669.SZ</stp>
        <stp>2019</stp>
        <stp>2019/11/27</stp>
        <tr r="N1126" s="3"/>
        <tr r="N1126" s="3"/>
      </tp>
      <tp>
        <v>148000000</v>
        <stp/>
        <stp>EM_S_EST_NETPROFIT</stp>
        <stp>3</stp>
        <stp>002674.SZ</stp>
        <stp>2019</stp>
        <stp>2019/11/27</stp>
        <tr r="N1131" s="3"/>
        <tr r="N1131" s="3"/>
      </tp>
      <tp>
        <v>376076666.66666669</v>
        <stp/>
        <stp>EM_S_EST_NETPROFIT</stp>
        <stp>3</stp>
        <stp>002675.SZ</stp>
        <stp>2019</stp>
        <stp>2019/11/27</stp>
        <tr r="N1132" s="3"/>
        <tr r="N1132" s="3"/>
      </tp>
      <tp t="s">
        <v>--</v>
        <stp/>
        <stp>EM_S_EST_NETPROFIT</stp>
        <stp>3</stp>
        <stp>002676.SZ</stp>
        <stp>2019</stp>
        <stp>2019/11/27</stp>
        <tr r="N1133" s="3"/>
      </tp>
      <tp>
        <v>466847272.72727275</v>
        <stp/>
        <stp>EM_S_EST_NETPROFIT</stp>
        <stp>3</stp>
        <stp>002677.SZ</stp>
        <stp>2019</stp>
        <stp>2019/11/27</stp>
        <tr r="N1134" s="3"/>
        <tr r="N1134" s="3"/>
      </tp>
      <tp>
        <v>336000000</v>
        <stp/>
        <stp>EM_S_EST_NETPROFIT</stp>
        <stp>3</stp>
        <stp>002670.SZ</stp>
        <stp>2019</stp>
        <stp>2019/11/27</stp>
        <tr r="N1127" s="3"/>
        <tr r="N1127" s="3"/>
      </tp>
      <tp t="s">
        <v>--</v>
        <stp/>
        <stp>EM_S_EST_NETPROFIT</stp>
        <stp>3</stp>
        <stp>002671.SZ</stp>
        <stp>2019</stp>
        <stp>2019/11/27</stp>
        <tr r="N1128" s="3"/>
      </tp>
      <tp>
        <v>477583333.33333331</v>
        <stp/>
        <stp>EM_S_EST_NETPROFIT</stp>
        <stp>3</stp>
        <stp>002672.SZ</stp>
        <stp>2019</stp>
        <stp>2019/11/27</stp>
        <tr r="N1129" s="3"/>
        <tr r="N1129" s="3"/>
      </tp>
      <tp>
        <v>808500000</v>
        <stp/>
        <stp>EM_S_EST_NETPROFIT</stp>
        <stp>3</stp>
        <stp>002673.SZ</stp>
        <stp>2019</stp>
        <stp>2019/11/27</stp>
        <tr r="N1130" s="3"/>
        <tr r="N1130" s="3"/>
      </tp>
      <tp t="s">
        <v>--</v>
        <stp/>
        <stp>EM_S_EST_NETPROFIT</stp>
        <stp>3</stp>
        <stp>002678.SZ</stp>
        <stp>2019</stp>
        <stp>2019/11/27</stp>
        <tr r="N1135" s="3"/>
      </tp>
      <tp t="s">
        <v>--</v>
        <stp/>
        <stp>EM_S_EST_NETPROFIT</stp>
        <stp>3</stp>
        <stp>002679.SZ</stp>
        <stp>2019</stp>
        <stp>2019/11/27</stp>
        <tr r="N1136" s="3"/>
      </tp>
      <tp t="s">
        <v>--</v>
        <stp/>
        <stp>EM_S_EST_NETPROFIT</stp>
        <stp>3</stp>
        <stp>002644.SZ</stp>
        <stp>2019</stp>
        <stp>2019/11/27</stp>
        <tr r="N1101" s="3"/>
      </tp>
      <tp>
        <v>208000000</v>
        <stp/>
        <stp>EM_S_EST_NETPROFIT</stp>
        <stp>3</stp>
        <stp>002645.SZ</stp>
        <stp>2019</stp>
        <stp>2019/11/27</stp>
        <tr r="N1102" s="3"/>
        <tr r="N1102" s="3"/>
      </tp>
      <tp t="s">
        <v>--</v>
        <stp/>
        <stp>EM_S_EST_NETPROFIT</stp>
        <stp>3</stp>
        <stp>002646.SZ</stp>
        <stp>2019</stp>
        <stp>2019/11/27</stp>
        <tr r="N1103" s="3"/>
      </tp>
      <tp t="s">
        <v>--</v>
        <stp/>
        <stp>EM_S_EST_NETPROFIT</stp>
        <stp>3</stp>
        <stp>002647.SZ</stp>
        <stp>2019</stp>
        <stp>2019/11/27</stp>
        <tr r="N1104" s="3"/>
      </tp>
      <tp>
        <v>877000000</v>
        <stp/>
        <stp>EM_S_EST_NETPROFIT</stp>
        <stp>3</stp>
        <stp>002640.SZ</stp>
        <stp>2019</stp>
        <stp>2019/11/27</stp>
        <tr r="N1097" s="3"/>
        <tr r="N1097" s="3"/>
      </tp>
      <tp>
        <v>414210000</v>
        <stp/>
        <stp>EM_S_EST_NETPROFIT</stp>
        <stp>3</stp>
        <stp>002641.SZ</stp>
        <stp>2019</stp>
        <stp>2019/11/27</stp>
        <tr r="N1098" s="3"/>
        <tr r="N1098" s="3"/>
      </tp>
      <tp>
        <v>126000000</v>
        <stp/>
        <stp>EM_S_EST_NETPROFIT</stp>
        <stp>3</stp>
        <stp>002642.SZ</stp>
        <stp>2019</stp>
        <stp>2019/11/27</stp>
        <tr r="N1099" s="3"/>
        <tr r="N1099" s="3"/>
      </tp>
      <tp>
        <v>521785000</v>
        <stp/>
        <stp>EM_S_EST_NETPROFIT</stp>
        <stp>3</stp>
        <stp>002643.SZ</stp>
        <stp>2019</stp>
        <stp>2019/11/27</stp>
        <tr r="N1100" s="3"/>
        <tr r="N1100" s="3"/>
      </tp>
      <tp>
        <v>1344846111.1111109</v>
        <stp/>
        <stp>EM_S_EST_NETPROFIT</stp>
        <stp>3</stp>
        <stp>002648.SZ</stp>
        <stp>2019</stp>
        <stp>2019/11/27</stp>
        <tr r="N1105" s="3"/>
        <tr r="N1105" s="3"/>
      </tp>
      <tp>
        <v>287000000</v>
        <stp/>
        <stp>EM_S_EST_NETPROFIT</stp>
        <stp>3</stp>
        <stp>002649.SZ</stp>
        <stp>2019</stp>
        <stp>2019/11/27</stp>
        <tr r="N1106" s="3"/>
        <tr r="N1106" s="3"/>
      </tp>
      <tp t="s">
        <v>--</v>
        <stp/>
        <stp>EM_S_EST_NETPROFIT</stp>
        <stp>3</stp>
        <stp>002654.SZ</stp>
        <stp>2019</stp>
        <stp>2019/11/27</stp>
        <tr r="N1111" s="3"/>
      </tp>
      <tp t="s">
        <v>--</v>
        <stp/>
        <stp>EM_S_EST_NETPROFIT</stp>
        <stp>3</stp>
        <stp>002655.SZ</stp>
        <stp>2019</stp>
        <stp>2019/11/27</stp>
        <tr r="N1112" s="3"/>
      </tp>
      <tp>
        <v>15000000</v>
        <stp/>
        <stp>EM_S_EST_NETPROFIT</stp>
        <stp>3</stp>
        <stp>002656.SZ</stp>
        <stp>2019</stp>
        <stp>2019/11/27</stp>
        <tr r="N1113" s="3"/>
        <tr r="N1113" s="3"/>
      </tp>
      <tp t="s">
        <v>--</v>
        <stp/>
        <stp>EM_S_EST_NETPROFIT</stp>
        <stp>3</stp>
        <stp>002657.SZ</stp>
        <stp>2019</stp>
        <stp>2019/11/27</stp>
        <tr r="N1114" s="3"/>
      </tp>
      <tp t="s">
        <v>--</v>
        <stp/>
        <stp>EM_S_EST_NETPROFIT</stp>
        <stp>3</stp>
        <stp>002650.SZ</stp>
        <stp>2019</stp>
        <stp>2019/11/27</stp>
        <tr r="N1107" s="3"/>
      </tp>
      <tp>
        <v>118590000</v>
        <stp/>
        <stp>EM_S_EST_NETPROFIT</stp>
        <stp>3</stp>
        <stp>002651.SZ</stp>
        <stp>2019</stp>
        <stp>2019/11/27</stp>
        <tr r="N1108" s="3"/>
        <tr r="N1108" s="3"/>
      </tp>
      <tp t="s">
        <v>--</v>
        <stp/>
        <stp>EM_S_EST_NETPROFIT</stp>
        <stp>3</stp>
        <stp>002652.SZ</stp>
        <stp>2019</stp>
        <stp>2019/11/27</stp>
        <tr r="N1109" s="3"/>
      </tp>
      <tp>
        <v>483880000</v>
        <stp/>
        <stp>EM_S_EST_NETPROFIT</stp>
        <stp>3</stp>
        <stp>002653.SZ</stp>
        <stp>2019</stp>
        <stp>2019/11/27</stp>
        <tr r="N1110" s="3"/>
        <tr r="N1110" s="3"/>
      </tp>
      <tp>
        <v>198000000</v>
        <stp/>
        <stp>EM_S_EST_NETPROFIT</stp>
        <stp>3</stp>
        <stp>002658.SZ</stp>
        <stp>2019</stp>
        <stp>2019/11/27</stp>
        <tr r="N1115" s="3"/>
        <tr r="N1115" s="3"/>
      </tp>
      <tp>
        <v>26133333.333333332</v>
        <stp/>
        <stp>EM_S_EST_NETPROFIT</stp>
        <stp>3</stp>
        <stp>002659.SZ</stp>
        <stp>2019</stp>
        <stp>2019/11/27</stp>
        <tr r="N1116" s="3"/>
        <tr r="N1116" s="3"/>
      </tp>
      <tp>
        <v>2123147222.2222221</v>
        <stp/>
        <stp>EM_S_EST_NETPROFIT</stp>
        <stp>3</stp>
        <stp>002624.SZ</stp>
        <stp>2019</stp>
        <stp>2019/11/27</stp>
        <tr r="N1081" s="3"/>
        <tr r="N1081" s="3"/>
      </tp>
      <tp>
        <v>135000000</v>
        <stp/>
        <stp>EM_S_EST_NETPROFIT</stp>
        <stp>3</stp>
        <stp>002625.SZ</stp>
        <stp>2019</stp>
        <stp>2019/11/27</stp>
        <tr r="N1082" s="3"/>
        <tr r="N1082" s="3"/>
      </tp>
      <tp t="s">
        <v>--</v>
        <stp/>
        <stp>EM_S_EST_NETPROFIT</stp>
        <stp>3</stp>
        <stp>002626.SZ</stp>
        <stp>2019</stp>
        <stp>2019/11/27</stp>
        <tr r="N1083" s="3"/>
      </tp>
      <tp>
        <v>144300000</v>
        <stp/>
        <stp>EM_S_EST_NETPROFIT</stp>
        <stp>3</stp>
        <stp>002627.SZ</stp>
        <stp>2019</stp>
        <stp>2019/11/27</stp>
        <tr r="N1084" s="3"/>
        <tr r="N1084" s="3"/>
      </tp>
      <tp t="s">
        <v>--</v>
        <stp/>
        <stp>EM_S_EST_NETPROFIT</stp>
        <stp>3</stp>
        <stp>002620.SZ</stp>
        <stp>2019</stp>
        <stp>2019/11/27</stp>
        <tr r="N1077" s="3"/>
      </tp>
      <tp>
        <v>163977647.05882356</v>
        <stp/>
        <stp>EM_S_EST_NETPROFIT</stp>
        <stp>3</stp>
        <stp>002621.SZ</stp>
        <stp>2019</stp>
        <stp>2019/11/27</stp>
        <tr r="N1078" s="3"/>
        <tr r="N1078" s="3"/>
      </tp>
      <tp t="s">
        <v>--</v>
        <stp/>
        <stp>EM_S_EST_NETPROFIT</stp>
        <stp>3</stp>
        <stp>002622.SZ</stp>
        <stp>2019</stp>
        <stp>2019/11/27</stp>
        <tr r="N1079" s="3"/>
      </tp>
      <tp t="s">
        <v>--</v>
        <stp/>
        <stp>EM_S_EST_NETPROFIT</stp>
        <stp>3</stp>
        <stp>002623.SZ</stp>
        <stp>2019</stp>
        <stp>2019/11/27</stp>
        <tr r="N1080" s="3"/>
      </tp>
      <tp t="s">
        <v>--</v>
        <stp/>
        <stp>EM_S_EST_NETPROFIT</stp>
        <stp>3</stp>
        <stp>002628.SZ</stp>
        <stp>2019</stp>
        <stp>2019/11/27</stp>
        <tr r="N1085" s="3"/>
      </tp>
      <tp t="s">
        <v>--</v>
        <stp/>
        <stp>EM_S_EST_NETPROFIT</stp>
        <stp>3</stp>
        <stp>002629.SZ</stp>
        <stp>2019</stp>
        <stp>2019/11/27</stp>
        <tr r="N1086" s="3"/>
      </tp>
      <tp t="s">
        <v>--</v>
        <stp/>
        <stp>EM_S_EST_NETPROFIT</stp>
        <stp>3</stp>
        <stp>002634.SZ</stp>
        <stp>2019</stp>
        <stp>2019/11/27</stp>
        <tr r="N1091" s="3"/>
      </tp>
      <tp>
        <v>505366666.66666669</v>
        <stp/>
        <stp>EM_S_EST_NETPROFIT</stp>
        <stp>3</stp>
        <stp>002635.SZ</stp>
        <stp>2019</stp>
        <stp>2019/11/27</stp>
        <tr r="N1092" s="3"/>
        <tr r="N1092" s="3"/>
      </tp>
      <tp t="s">
        <v>--</v>
        <stp/>
        <stp>EM_S_EST_NETPROFIT</stp>
        <stp>3</stp>
        <stp>002636.SZ</stp>
        <stp>2019</stp>
        <stp>2019/11/27</stp>
        <tr r="N1093" s="3"/>
      </tp>
      <tp>
        <v>368020000</v>
        <stp/>
        <stp>EM_S_EST_NETPROFIT</stp>
        <stp>3</stp>
        <stp>002637.SZ</stp>
        <stp>2019</stp>
        <stp>2019/11/27</stp>
        <tr r="N1094" s="3"/>
        <tr r="N1094" s="3"/>
      </tp>
      <tp t="s">
        <v>--</v>
        <stp/>
        <stp>EM_S_EST_NETPROFIT</stp>
        <stp>3</stp>
        <stp>002630.SZ</stp>
        <stp>2019</stp>
        <stp>2019/11/27</stp>
        <tr r="N1087" s="3"/>
      </tp>
      <tp t="s">
        <v>--</v>
        <stp/>
        <stp>EM_S_EST_NETPROFIT</stp>
        <stp>3</stp>
        <stp>002631.SZ</stp>
        <stp>2019</stp>
        <stp>2019/11/27</stp>
        <tr r="N1088" s="3"/>
      </tp>
      <tp>
        <v>302000000</v>
        <stp/>
        <stp>EM_S_EST_NETPROFIT</stp>
        <stp>3</stp>
        <stp>002632.SZ</stp>
        <stp>2019</stp>
        <stp>2019/11/27</stp>
        <tr r="N1089" s="3"/>
        <tr r="N1089" s="3"/>
      </tp>
      <tp t="s">
        <v>--</v>
        <stp/>
        <stp>EM_S_EST_NETPROFIT</stp>
        <stp>3</stp>
        <stp>002633.SZ</stp>
        <stp>2019</stp>
        <stp>2019/11/27</stp>
        <tr r="N1090" s="3"/>
      </tp>
      <tp t="s">
        <v>--</v>
        <stp/>
        <stp>EM_S_EST_NETPROFIT</stp>
        <stp>3</stp>
        <stp>002638.SZ</stp>
        <stp>2019</stp>
        <stp>2019/11/27</stp>
        <tr r="N1095" s="3"/>
      </tp>
      <tp t="s">
        <v>--</v>
        <stp/>
        <stp>EM_S_EST_NETPROFIT</stp>
        <stp>3</stp>
        <stp>002639.SZ</stp>
        <stp>2019</stp>
        <stp>2019/11/27</stp>
        <tr r="N1096" s="3"/>
      </tp>
      <tp t="s">
        <v>--</v>
        <stp/>
        <stp>EM_S_EST_NETPROFIT</stp>
        <stp>3</stp>
        <stp>002604.SZ</stp>
        <stp>2019</stp>
        <stp>2019/11/27</stp>
        <tr r="N1061" s="3"/>
      </tp>
      <tp>
        <v>425000000</v>
        <stp/>
        <stp>EM_S_EST_NETPROFIT</stp>
        <stp>3</stp>
        <stp>002605.SZ</stp>
        <stp>2019</stp>
        <stp>2019/11/27</stp>
        <tr r="N1062" s="3"/>
        <tr r="N1062" s="3"/>
      </tp>
      <tp t="s">
        <v>--</v>
        <stp/>
        <stp>EM_S_EST_NETPROFIT</stp>
        <stp>3</stp>
        <stp>002606.SZ</stp>
        <stp>2019</stp>
        <stp>2019/11/27</stp>
        <tr r="N1063" s="3"/>
      </tp>
      <tp>
        <v>1663891481.4814816</v>
        <stp/>
        <stp>EM_S_EST_NETPROFIT</stp>
        <stp>3</stp>
        <stp>002607.SZ</stp>
        <stp>2019</stp>
        <stp>2019/11/27</stp>
        <tr r="N1064" s="3"/>
        <tr r="N1064" s="3"/>
      </tp>
      <tp>
        <v>2345167777.7777777</v>
        <stp/>
        <stp>EM_S_EST_NETPROFIT</stp>
        <stp>3</stp>
        <stp>002600.SZ</stp>
        <stp>2019</stp>
        <stp>2019/11/27</stp>
        <tr r="N1057" s="3"/>
        <tr r="N1057" s="3"/>
      </tp>
      <tp>
        <v>2674440666.666667</v>
        <stp/>
        <stp>EM_S_EST_NETPROFIT</stp>
        <stp>3</stp>
        <stp>002601.SZ</stp>
        <stp>2019</stp>
        <stp>2019/11/27</stp>
        <tr r="N1058" s="3"/>
        <tr r="N1058" s="3"/>
      </tp>
      <tp>
        <v>3022957500</v>
        <stp/>
        <stp>EM_S_EST_NETPROFIT</stp>
        <stp>3</stp>
        <stp>002602.SZ</stp>
        <stp>2019</stp>
        <stp>2019/11/27</stp>
        <tr r="N1059" s="3"/>
        <tr r="N1059" s="3"/>
      </tp>
      <tp>
        <v>678010000</v>
        <stp/>
        <stp>EM_S_EST_NETPROFIT</stp>
        <stp>3</stp>
        <stp>002603.SZ</stp>
        <stp>2019</stp>
        <stp>2019/11/27</stp>
        <tr r="N1060" s="3"/>
        <tr r="N1060" s="3"/>
      </tp>
      <tp>
        <v>3264000000</v>
        <stp/>
        <stp>EM_S_EST_NETPROFIT</stp>
        <stp>3</stp>
        <stp>002608.SZ</stp>
        <stp>2019</stp>
        <stp>2019/11/27</stp>
        <tr r="N1065" s="3"/>
        <tr r="N1065" s="3"/>
      </tp>
      <tp>
        <v>158260000</v>
        <stp/>
        <stp>EM_S_EST_NETPROFIT</stp>
        <stp>3</stp>
        <stp>002609.SZ</stp>
        <stp>2019</stp>
        <stp>2019/11/27</stp>
        <tr r="N1066" s="3"/>
        <tr r="N1066" s="3"/>
      </tp>
      <tp>
        <v>415713000</v>
        <stp/>
        <stp>EM_S_EST_NETPROFIT</stp>
        <stp>3</stp>
        <stp>002614.SZ</stp>
        <stp>2019</stp>
        <stp>2019/11/27</stp>
        <tr r="N1071" s="3"/>
        <tr r="N1071" s="3"/>
      </tp>
      <tp>
        <v>109935000</v>
        <stp/>
        <stp>EM_S_EST_NETPROFIT</stp>
        <stp>3</stp>
        <stp>002615.SZ</stp>
        <stp>2019</stp>
        <stp>2019/11/27</stp>
        <tr r="N1072" s="3"/>
        <tr r="N1072" s="3"/>
      </tp>
      <tp>
        <v>313305000</v>
        <stp/>
        <stp>EM_S_EST_NETPROFIT</stp>
        <stp>3</stp>
        <stp>002616.SZ</stp>
        <stp>2019</stp>
        <stp>2019/11/27</stp>
        <tr r="N1073" s="3"/>
        <tr r="N1073" s="3"/>
      </tp>
      <tp t="s">
        <v>--</v>
        <stp/>
        <stp>EM_S_EST_NETPROFIT</stp>
        <stp>3</stp>
        <stp>002617.SZ</stp>
        <stp>2019</stp>
        <stp>2019/11/27</stp>
        <tr r="N1074" s="3"/>
      </tp>
      <tp t="s">
        <v>--</v>
        <stp/>
        <stp>EM_S_EST_NETPROFIT</stp>
        <stp>3</stp>
        <stp>002610.SZ</stp>
        <stp>2019</stp>
        <stp>2019/11/27</stp>
        <tr r="N1067" s="3"/>
      </tp>
      <tp t="s">
        <v>--</v>
        <stp/>
        <stp>EM_S_EST_NETPROFIT</stp>
        <stp>3</stp>
        <stp>002611.SZ</stp>
        <stp>2019</stp>
        <stp>2019/11/27</stp>
        <tr r="N1068" s="3"/>
      </tp>
      <tp>
        <v>200000000</v>
        <stp/>
        <stp>EM_S_EST_NETPROFIT</stp>
        <stp>3</stp>
        <stp>002612.SZ</stp>
        <stp>2019</stp>
        <stp>2019/11/27</stp>
        <tr r="N1069" s="3"/>
        <tr r="N1069" s="3"/>
      </tp>
      <tp t="s">
        <v>--</v>
        <stp/>
        <stp>EM_S_EST_NETPROFIT</stp>
        <stp>3</stp>
        <stp>002613.SZ</stp>
        <stp>2019</stp>
        <stp>2019/11/27</stp>
        <tr r="N1070" s="3"/>
      </tp>
      <tp t="s">
        <v>--</v>
        <stp/>
        <stp>EM_S_EST_NETPROFIT</stp>
        <stp>3</stp>
        <stp>002618.SZ</stp>
        <stp>2019</stp>
        <stp>2019/11/27</stp>
        <tr r="N1075" s="3"/>
      </tp>
      <tp t="s">
        <v>--</v>
        <stp/>
        <stp>EM_S_EST_NETPROFIT</stp>
        <stp>3</stp>
        <stp>002619.SZ</stp>
        <stp>2019</stp>
        <stp>2019/11/27</stp>
        <tr r="N1076" s="3"/>
      </tp>
      <tp t="s">
        <v>--</v>
        <stp/>
        <stp>EM_S_EST_NETPROFIT</stp>
        <stp>3</stp>
        <stp>002684.SZ</stp>
        <stp>2019</stp>
        <stp>2019/11/27</stp>
        <tr r="N1140" s="3"/>
      </tp>
      <tp>
        <v>318000000</v>
        <stp/>
        <stp>EM_S_EST_NETPROFIT</stp>
        <stp>3</stp>
        <stp>002685.SZ</stp>
        <stp>2019</stp>
        <stp>2019/11/27</stp>
        <tr r="N1141" s="3"/>
        <tr r="N1141" s="3"/>
      </tp>
      <tp t="s">
        <v>--</v>
        <stp/>
        <stp>EM_S_EST_NETPROFIT</stp>
        <stp>3</stp>
        <stp>002686.SZ</stp>
        <stp>2019</stp>
        <stp>2019/11/27</stp>
        <tr r="N1142" s="3"/>
      </tp>
      <tp t="s">
        <v>--</v>
        <stp/>
        <stp>EM_S_EST_NETPROFIT</stp>
        <stp>3</stp>
        <stp>002687.SZ</stp>
        <stp>2019</stp>
        <stp>2019/11/27</stp>
        <tr r="N1143" s="3"/>
      </tp>
      <tp>
        <v>326000000</v>
        <stp/>
        <stp>EM_S_EST_NETPROFIT</stp>
        <stp>3</stp>
        <stp>002681.SZ</stp>
        <stp>2019</stp>
        <stp>2019/11/27</stp>
        <tr r="N1137" s="3"/>
        <tr r="N1137" s="3"/>
      </tp>
      <tp t="s">
        <v>--</v>
        <stp/>
        <stp>EM_S_EST_NETPROFIT</stp>
        <stp>3</stp>
        <stp>002682.SZ</stp>
        <stp>2019</stp>
        <stp>2019/11/27</stp>
        <tr r="N1138" s="3"/>
      </tp>
      <tp>
        <v>309332000</v>
        <stp/>
        <stp>EM_S_EST_NETPROFIT</stp>
        <stp>3</stp>
        <stp>002683.SZ</stp>
        <stp>2019</stp>
        <stp>2019/11/27</stp>
        <tr r="N1139" s="3"/>
        <tr r="N1139" s="3"/>
      </tp>
      <tp>
        <v>207453333.33333334</v>
        <stp/>
        <stp>EM_S_EST_NETPROFIT</stp>
        <stp>3</stp>
        <stp>002688.SZ</stp>
        <stp>2019</stp>
        <stp>2019/11/27</stp>
        <tr r="N1144" s="3"/>
        <tr r="N1144" s="3"/>
      </tp>
      <tp t="s">
        <v>--</v>
        <stp/>
        <stp>EM_S_EST_NETPROFIT</stp>
        <stp>3</stp>
        <stp>002689.SZ</stp>
        <stp>2019</stp>
        <stp>2019/11/27</stp>
        <tr r="N1145" s="3"/>
      </tp>
      <tp t="s">
        <v>--</v>
        <stp/>
        <stp>EM_S_EST_NETPROFIT</stp>
        <stp>3</stp>
        <stp>002694.SZ</stp>
        <stp>2019</stp>
        <stp>2019/11/27</stp>
        <tr r="N1150" s="3"/>
      </tp>
      <tp>
        <v>237677500</v>
        <stp/>
        <stp>EM_S_EST_NETPROFIT</stp>
        <stp>3</stp>
        <stp>002695.SZ</stp>
        <stp>2019</stp>
        <stp>2019/11/27</stp>
        <tr r="N1151" s="3"/>
        <tr r="N1151" s="3"/>
      </tp>
      <tp t="s">
        <v>--</v>
        <stp/>
        <stp>EM_S_EST_NETPROFIT</stp>
        <stp>3</stp>
        <stp>002696.SZ</stp>
        <stp>2019</stp>
        <stp>2019/11/27</stp>
        <tr r="N1152" s="3"/>
      </tp>
      <tp>
        <v>476593000</v>
        <stp/>
        <stp>EM_S_EST_NETPROFIT</stp>
        <stp>3</stp>
        <stp>002697.SZ</stp>
        <stp>2019</stp>
        <stp>2019/11/27</stp>
        <tr r="N1153" s="3"/>
        <tr r="N1153" s="3"/>
      </tp>
      <tp>
        <v>547424090.90909088</v>
        <stp/>
        <stp>EM_S_EST_NETPROFIT</stp>
        <stp>3</stp>
        <stp>002690.SZ</stp>
        <stp>2019</stp>
        <stp>2019/11/27</stp>
        <tr r="N1146" s="3"/>
        <tr r="N1146" s="3"/>
      </tp>
      <tp t="s">
        <v>--</v>
        <stp/>
        <stp>EM_S_EST_NETPROFIT</stp>
        <stp>3</stp>
        <stp>002691.SZ</stp>
        <stp>2019</stp>
        <stp>2019/11/27</stp>
        <tr r="N1147" s="3"/>
      </tp>
      <tp t="s">
        <v>--</v>
        <stp/>
        <stp>EM_S_EST_NETPROFIT</stp>
        <stp>3</stp>
        <stp>002692.SZ</stp>
        <stp>2019</stp>
        <stp>2019/11/27</stp>
        <tr r="N1148" s="3"/>
      </tp>
      <tp t="s">
        <v>--</v>
        <stp/>
        <stp>EM_S_EST_NETPROFIT</stp>
        <stp>3</stp>
        <stp>002693.SZ</stp>
        <stp>2019</stp>
        <stp>2019/11/27</stp>
        <tr r="N1149" s="3"/>
      </tp>
      <tp>
        <v>329307500</v>
        <stp/>
        <stp>EM_S_EST_NETPROFIT</stp>
        <stp>3</stp>
        <stp>002698.SZ</stp>
        <stp>2019</stp>
        <stp>2019/11/27</stp>
        <tr r="N1154" s="3"/>
        <tr r="N1154" s="3"/>
      </tp>
      <tp>
        <v>91000000</v>
        <stp/>
        <stp>EM_S_EST_NETPROFIT</stp>
        <stp>3</stp>
        <stp>002699.SZ</stp>
        <stp>2019</stp>
        <stp>2019/11/27</stp>
        <tr r="N1155" s="3"/>
        <tr r="N1155" s="3"/>
      </tp>
      <tp t="s">
        <v>--</v>
        <stp/>
        <stp>EM_S_EST_NETPROFIT</stp>
        <stp>3</stp>
        <stp>002765.SZ</stp>
        <stp>2019</stp>
        <stp>2019/11/27</stp>
        <tr r="N1215" s="3"/>
      </tp>
      <tp t="s">
        <v>--</v>
        <stp/>
        <stp>EM_S_EST_NETPROFIT</stp>
        <stp>3</stp>
        <stp>002766.SZ</stp>
        <stp>2019</stp>
        <stp>2019/11/27</stp>
        <tr r="N1216" s="3"/>
      </tp>
      <tp t="s">
        <v>--</v>
        <stp/>
        <stp>EM_S_EST_NETPROFIT</stp>
        <stp>3</stp>
        <stp>002767.SZ</stp>
        <stp>2019</stp>
        <stp>2019/11/27</stp>
        <tr r="N1217" s="3"/>
      </tp>
      <tp t="s">
        <v>--</v>
        <stp/>
        <stp>EM_S_EST_NETPROFIT</stp>
        <stp>3</stp>
        <stp>002760.SZ</stp>
        <stp>2019</stp>
        <stp>2019/11/27</stp>
        <tr r="N1211" s="3"/>
      </tp>
      <tp>
        <v>-3000000</v>
        <stp/>
        <stp>EM_S_EST_NETPROFIT</stp>
        <stp>3</stp>
        <stp>002761.SZ</stp>
        <stp>2019</stp>
        <stp>2019/11/27</stp>
        <tr r="N1212" s="3"/>
        <tr r="N1212" s="3"/>
      </tp>
      <tp t="s">
        <v>--</v>
        <stp/>
        <stp>EM_S_EST_NETPROFIT</stp>
        <stp>3</stp>
        <stp>002762.SZ</stp>
        <stp>2019</stp>
        <stp>2019/11/27</stp>
        <tr r="N1213" s="3"/>
      </tp>
      <tp>
        <v>232000000</v>
        <stp/>
        <stp>EM_S_EST_NETPROFIT</stp>
        <stp>3</stp>
        <stp>002763.SZ</stp>
        <stp>2019</stp>
        <stp>2019/11/27</stp>
        <tr r="N1214" s="3"/>
        <tr r="N1214" s="3"/>
      </tp>
      <tp>
        <v>412800000</v>
        <stp/>
        <stp>EM_S_EST_NETPROFIT</stp>
        <stp>3</stp>
        <stp>002768.SZ</stp>
        <stp>2019</stp>
        <stp>2019/11/27</stp>
        <tr r="N1218" s="3"/>
        <tr r="N1218" s="3"/>
      </tp>
      <tp t="s">
        <v>--</v>
        <stp/>
        <stp>EM_S_EST_NETPROFIT</stp>
        <stp>3</stp>
        <stp>002769.SZ</stp>
        <stp>2019</stp>
        <stp>2019/11/27</stp>
        <tr r="N1219" s="3"/>
      </tp>
      <tp t="s">
        <v>--</v>
        <stp/>
        <stp>EM_S_EST_NETPROFIT</stp>
        <stp>3</stp>
        <stp>002774.SZ</stp>
        <stp>2019</stp>
        <stp>2019/11/27</stp>
        <tr r="N1224" s="3"/>
      </tp>
      <tp>
        <v>273500000</v>
        <stp/>
        <stp>EM_S_EST_NETPROFIT</stp>
        <stp>3</stp>
        <stp>002775.SZ</stp>
        <stp>2019</stp>
        <stp>2019/11/27</stp>
        <tr r="N1225" s="3"/>
        <tr r="N1225" s="3"/>
      </tp>
      <tp>
        <v>212710000</v>
        <stp/>
        <stp>EM_S_EST_NETPROFIT</stp>
        <stp>3</stp>
        <stp>002776.SZ</stp>
        <stp>2019</stp>
        <stp>2019/11/27</stp>
        <tr r="N1226" s="3"/>
        <tr r="N1226" s="3"/>
      </tp>
      <tp>
        <v>157301000</v>
        <stp/>
        <stp>EM_S_EST_NETPROFIT</stp>
        <stp>3</stp>
        <stp>002777.SZ</stp>
        <stp>2019</stp>
        <stp>2019/11/27</stp>
        <tr r="N1227" s="3"/>
        <tr r="N1227" s="3"/>
      </tp>
      <tp t="s">
        <v>--</v>
        <stp/>
        <stp>EM_S_EST_NETPROFIT</stp>
        <stp>3</stp>
        <stp>002770.SZ</stp>
        <stp>2019</stp>
        <stp>2019/11/27</stp>
        <tr r="N1220" s="3"/>
      </tp>
      <tp t="s">
        <v>--</v>
        <stp/>
        <stp>EM_S_EST_NETPROFIT</stp>
        <stp>3</stp>
        <stp>002771.SZ</stp>
        <stp>2019</stp>
        <stp>2019/11/27</stp>
        <tr r="N1221" s="3"/>
      </tp>
      <tp t="s">
        <v>--</v>
        <stp/>
        <stp>EM_S_EST_NETPROFIT</stp>
        <stp>3</stp>
        <stp>002772.SZ</stp>
        <stp>2019</stp>
        <stp>2019/11/27</stp>
        <tr r="N1222" s="3"/>
      </tp>
      <tp>
        <v>840950588.23529422</v>
        <stp/>
        <stp>EM_S_EST_NETPROFIT</stp>
        <stp>3</stp>
        <stp>002773.SZ</stp>
        <stp>2019</stp>
        <stp>2019/11/27</stp>
        <tr r="N1223" s="3"/>
        <tr r="N1223" s="3"/>
      </tp>
      <tp t="s">
        <v>--</v>
        <stp/>
        <stp>EM_S_EST_NETPROFIT</stp>
        <stp>3</stp>
        <stp>002778.SZ</stp>
        <stp>2019</stp>
        <stp>2019/11/27</stp>
        <tr r="N1228" s="3"/>
      </tp>
      <tp t="s">
        <v>--</v>
        <stp/>
        <stp>EM_S_EST_NETPROFIT</stp>
        <stp>3</stp>
        <stp>002779.SZ</stp>
        <stp>2019</stp>
        <stp>2019/11/27</stp>
        <tr r="N1229" s="3"/>
      </tp>
      <tp>
        <v>858333333.33333337</v>
        <stp/>
        <stp>EM_S_EST_NETPROFIT</stp>
        <stp>3</stp>
        <stp>002745.SZ</stp>
        <stp>2019</stp>
        <stp>2019/11/27</stp>
        <tr r="N1197" s="3"/>
        <tr r="N1197" s="3"/>
      </tp>
      <tp>
        <v>880487500</v>
        <stp/>
        <stp>EM_S_EST_NETPROFIT</stp>
        <stp>3</stp>
        <stp>002746.SZ</stp>
        <stp>2019</stp>
        <stp>2019/11/27</stp>
        <tr r="N1198" s="3"/>
        <tr r="N1198" s="3"/>
      </tp>
      <tp>
        <v>109258500</v>
        <stp/>
        <stp>EM_S_EST_NETPROFIT</stp>
        <stp>3</stp>
        <stp>002747.SZ</stp>
        <stp>2019</stp>
        <stp>2019/11/27</stp>
        <tr r="N1199" s="3"/>
        <tr r="N1199" s="3"/>
      </tp>
      <tp t="s">
        <v>--</v>
        <stp/>
        <stp>EM_S_EST_NETPROFIT</stp>
        <stp>3</stp>
        <stp>002740.SZ</stp>
        <stp>2019</stp>
        <stp>2019/11/27</stp>
        <tr r="N1193" s="3"/>
      </tp>
      <tp>
        <v>92500000</v>
        <stp/>
        <stp>EM_S_EST_NETPROFIT</stp>
        <stp>3</stp>
        <stp>002741.SZ</stp>
        <stp>2019</stp>
        <stp>2019/11/27</stp>
        <tr r="N1194" s="3"/>
        <tr r="N1194" s="3"/>
      </tp>
      <tp t="s">
        <v>--</v>
        <stp/>
        <stp>EM_S_EST_NETPROFIT</stp>
        <stp>3</stp>
        <stp>002742.SZ</stp>
        <stp>2019</stp>
        <stp>2019/11/27</stp>
        <tr r="N1195" s="3"/>
      </tp>
      <tp>
        <v>114570000</v>
        <stp/>
        <stp>EM_S_EST_NETPROFIT</stp>
        <stp>3</stp>
        <stp>002743.SZ</stp>
        <stp>2019</stp>
        <stp>2019/11/27</stp>
        <tr r="N1196" s="3"/>
        <tr r="N1196" s="3"/>
      </tp>
      <tp t="s">
        <v>--</v>
        <stp/>
        <stp>EM_S_EST_NETPROFIT</stp>
        <stp>3</stp>
        <stp>002748.SZ</stp>
        <stp>2019</stp>
        <stp>2019/11/27</stp>
        <tr r="N1200" s="3"/>
      </tp>
      <tp>
        <v>241833333.33333334</v>
        <stp/>
        <stp>EM_S_EST_NETPROFIT</stp>
        <stp>3</stp>
        <stp>002749.SZ</stp>
        <stp>2019</stp>
        <stp>2019/11/27</stp>
        <tr r="N1201" s="3"/>
        <tr r="N1201" s="3"/>
      </tp>
      <tp t="s">
        <v>--</v>
        <stp/>
        <stp>EM_S_EST_NETPROFIT</stp>
        <stp>3</stp>
        <stp>002755.SZ</stp>
        <stp>2019</stp>
        <stp>2019/11/27</stp>
        <tr r="N1206" s="3"/>
      </tp>
      <tp>
        <v>457258571.42857146</v>
        <stp/>
        <stp>EM_S_EST_NETPROFIT</stp>
        <stp>3</stp>
        <stp>002756.SZ</stp>
        <stp>2019</stp>
        <stp>2019/11/27</stp>
        <tr r="N1207" s="3"/>
        <tr r="N1207" s="3"/>
      </tp>
      <tp t="s">
        <v>--</v>
        <stp/>
        <stp>EM_S_EST_NETPROFIT</stp>
        <stp>3</stp>
        <stp>002757.SZ</stp>
        <stp>2019</stp>
        <stp>2019/11/27</stp>
        <tr r="N1208" s="3"/>
      </tp>
      <tp t="s">
        <v>--</v>
        <stp/>
        <stp>EM_S_EST_NETPROFIT</stp>
        <stp>3</stp>
        <stp>002750.SZ</stp>
        <stp>2019</stp>
        <stp>2019/11/27</stp>
        <tr r="N1202" s="3"/>
      </tp>
      <tp t="s">
        <v>--</v>
        <stp/>
        <stp>EM_S_EST_NETPROFIT</stp>
        <stp>3</stp>
        <stp>002751.SZ</stp>
        <stp>2019</stp>
        <stp>2019/11/27</stp>
        <tr r="N1203" s="3"/>
      </tp>
      <tp t="s">
        <v>--</v>
        <stp/>
        <stp>EM_S_EST_NETPROFIT</stp>
        <stp>3</stp>
        <stp>002752.SZ</stp>
        <stp>2019</stp>
        <stp>2019/11/27</stp>
        <tr r="N1204" s="3"/>
      </tp>
      <tp t="s">
        <v>--</v>
        <stp/>
        <stp>EM_S_EST_NETPROFIT</stp>
        <stp>3</stp>
        <stp>002753.SZ</stp>
        <stp>2019</stp>
        <stp>2019/11/27</stp>
        <tr r="N1205" s="3"/>
      </tp>
      <tp t="s">
        <v>--</v>
        <stp/>
        <stp>EM_S_EST_NETPROFIT</stp>
        <stp>3</stp>
        <stp>002758.SZ</stp>
        <stp>2019</stp>
        <stp>2019/11/27</stp>
        <tr r="N1209" s="3"/>
      </tp>
      <tp t="s">
        <v>--</v>
        <stp/>
        <stp>EM_S_EST_NETPROFIT</stp>
        <stp>3</stp>
        <stp>002759.SZ</stp>
        <stp>2019</stp>
        <stp>2019/11/27</stp>
        <tr r="N1210" s="3"/>
      </tp>
      <tp>
        <v>259250000</v>
        <stp/>
        <stp>EM_S_EST_NETPROFIT</stp>
        <stp>3</stp>
        <stp>002724.SZ</stp>
        <stp>2019</stp>
        <stp>2019/11/27</stp>
        <tr r="N1177" s="3"/>
        <tr r="N1177" s="3"/>
      </tp>
      <tp t="s">
        <v>--</v>
        <stp/>
        <stp>EM_S_EST_NETPROFIT</stp>
        <stp>3</stp>
        <stp>002725.SZ</stp>
        <stp>2019</stp>
        <stp>2019/11/27</stp>
        <tr r="N1178" s="3"/>
      </tp>
      <tp>
        <v>320550000</v>
        <stp/>
        <stp>EM_S_EST_NETPROFIT</stp>
        <stp>3</stp>
        <stp>002726.SZ</stp>
        <stp>2019</stp>
        <stp>2019/11/27</stp>
        <tr r="N1179" s="3"/>
        <tr r="N1179" s="3"/>
      </tp>
      <tp>
        <v>619266521.7391305</v>
        <stp/>
        <stp>EM_S_EST_NETPROFIT</stp>
        <stp>3</stp>
        <stp>002727.SZ</stp>
        <stp>2019</stp>
        <stp>2019/11/27</stp>
        <tr r="N1180" s="3"/>
        <tr r="N1180" s="3"/>
      </tp>
      <tp t="s">
        <v>--</v>
        <stp/>
        <stp>EM_S_EST_NETPROFIT</stp>
        <stp>3</stp>
        <stp>002721.SZ</stp>
        <stp>2019</stp>
        <stp>2019/11/27</stp>
        <tr r="N1174" s="3"/>
      </tp>
      <tp t="s">
        <v>--</v>
        <stp/>
        <stp>EM_S_EST_NETPROFIT</stp>
        <stp>3</stp>
        <stp>002722.SZ</stp>
        <stp>2019</stp>
        <stp>2019/11/27</stp>
        <tr r="N1175" s="3"/>
      </tp>
      <tp t="s">
        <v>--</v>
        <stp/>
        <stp>EM_S_EST_NETPROFIT</stp>
        <stp>3</stp>
        <stp>002723.SZ</stp>
        <stp>2019</stp>
        <stp>2019/11/27</stp>
        <tr r="N1176" s="3"/>
      </tp>
      <tp t="s">
        <v>--</v>
        <stp/>
        <stp>EM_S_EST_NETPROFIT</stp>
        <stp>3</stp>
        <stp>002728.SZ</stp>
        <stp>2019</stp>
        <stp>2019/11/27</stp>
        <tr r="N1181" s="3"/>
      </tp>
      <tp t="s">
        <v>--</v>
        <stp/>
        <stp>EM_S_EST_NETPROFIT</stp>
        <stp>3</stp>
        <stp>002729.SZ</stp>
        <stp>2019</stp>
        <stp>2019/11/27</stp>
        <tr r="N1182" s="3"/>
      </tp>
      <tp>
        <v>365316666.66666669</v>
        <stp/>
        <stp>EM_S_EST_NETPROFIT</stp>
        <stp>3</stp>
        <stp>002734.SZ</stp>
        <stp>2019</stp>
        <stp>2019/11/27</stp>
        <tr r="N1187" s="3"/>
        <tr r="N1187" s="3"/>
      </tp>
      <tp t="s">
        <v>--</v>
        <stp/>
        <stp>EM_S_EST_NETPROFIT</stp>
        <stp>3</stp>
        <stp>002735.SZ</stp>
        <stp>2019</stp>
        <stp>2019/11/27</stp>
        <tr r="N1188" s="3"/>
      </tp>
      <tp>
        <v>5496000000</v>
        <stp/>
        <stp>EM_S_EST_NETPROFIT</stp>
        <stp>3</stp>
        <stp>002736.SZ</stp>
        <stp>2019</stp>
        <stp>2019/11/27</stp>
        <tr r="N1189" s="3"/>
        <tr r="N1189" s="3"/>
      </tp>
      <tp t="s">
        <v>--</v>
        <stp/>
        <stp>EM_S_EST_NETPROFIT</stp>
        <stp>3</stp>
        <stp>002737.SZ</stp>
        <stp>2019</stp>
        <stp>2019/11/27</stp>
        <tr r="N1190" s="3"/>
      </tp>
      <tp t="s">
        <v>--</v>
        <stp/>
        <stp>EM_S_EST_NETPROFIT</stp>
        <stp>3</stp>
        <stp>002730.SZ</stp>
        <stp>2019</stp>
        <stp>2019/11/27</stp>
        <tr r="N1183" s="3"/>
      </tp>
      <tp t="s">
        <v>--</v>
        <stp/>
        <stp>EM_S_EST_NETPROFIT</stp>
        <stp>3</stp>
        <stp>002731.SZ</stp>
        <stp>2019</stp>
        <stp>2019/11/27</stp>
        <tr r="N1184" s="3"/>
      </tp>
      <tp>
        <v>126900000</v>
        <stp/>
        <stp>EM_S_EST_NETPROFIT</stp>
        <stp>3</stp>
        <stp>002732.SZ</stp>
        <stp>2019</stp>
        <stp>2019/11/27</stp>
        <tr r="N1185" s="3"/>
        <tr r="N1185" s="3"/>
      </tp>
      <tp>
        <v>166500000</v>
        <stp/>
        <stp>EM_S_EST_NETPROFIT</stp>
        <stp>3</stp>
        <stp>002733.SZ</stp>
        <stp>2019</stp>
        <stp>2019/11/27</stp>
        <tr r="N1186" s="3"/>
        <tr r="N1186" s="3"/>
      </tp>
      <tp>
        <v>251000000</v>
        <stp/>
        <stp>EM_S_EST_NETPROFIT</stp>
        <stp>3</stp>
        <stp>002738.SZ</stp>
        <stp>2019</stp>
        <stp>2019/11/27</stp>
        <tr r="N1191" s="3"/>
        <tr r="N1191" s="3"/>
      </tp>
      <tp>
        <v>1240900000</v>
        <stp/>
        <stp>EM_S_EST_NETPROFIT</stp>
        <stp>3</stp>
        <stp>002739.SZ</stp>
        <stp>2019</stp>
        <stp>2019/11/27</stp>
        <tr r="N1192" s="3"/>
        <tr r="N1192" s="3"/>
      </tp>
      <tp>
        <v>654159375</v>
        <stp/>
        <stp>EM_S_EST_NETPROFIT</stp>
        <stp>3</stp>
        <stp>002705.SZ</stp>
        <stp>2019</stp>
        <stp>2019/11/27</stp>
        <tr r="N1160" s="3"/>
        <tr r="N1160" s="3"/>
      </tp>
      <tp>
        <v>283466363.63636363</v>
        <stp/>
        <stp>EM_S_EST_NETPROFIT</stp>
        <stp>3</stp>
        <stp>002706.SZ</stp>
        <stp>2019</stp>
        <stp>2019/11/27</stp>
        <tr r="N1161" s="3"/>
        <tr r="N1161" s="3"/>
      </tp>
      <tp>
        <v>220989000</v>
        <stp/>
        <stp>EM_S_EST_NETPROFIT</stp>
        <stp>3</stp>
        <stp>002707.SZ</stp>
        <stp>2019</stp>
        <stp>2019/11/27</stp>
        <tr r="N1162" s="3"/>
        <tr r="N1162" s="3"/>
      </tp>
      <tp t="s">
        <v>--</v>
        <stp/>
        <stp>EM_S_EST_NETPROFIT</stp>
        <stp>3</stp>
        <stp>002700.SZ</stp>
        <stp>2019</stp>
        <stp>2019/11/27</stp>
        <tr r="N1156" s="3"/>
      </tp>
      <tp>
        <v>810502222.22222221</v>
        <stp/>
        <stp>EM_S_EST_NETPROFIT</stp>
        <stp>3</stp>
        <stp>002701.SZ</stp>
        <stp>2019</stp>
        <stp>2019/11/27</stp>
        <tr r="N1157" s="3"/>
        <tr r="N1157" s="3"/>
      </tp>
      <tp t="s">
        <v>--</v>
        <stp/>
        <stp>EM_S_EST_NETPROFIT</stp>
        <stp>3</stp>
        <stp>002702.SZ</stp>
        <stp>2019</stp>
        <stp>2019/11/27</stp>
        <tr r="N1158" s="3"/>
      </tp>
      <tp t="s">
        <v>--</v>
        <stp/>
        <stp>EM_S_EST_NETPROFIT</stp>
        <stp>3</stp>
        <stp>002703.SZ</stp>
        <stp>2019</stp>
        <stp>2019/11/27</stp>
        <tr r="N1159" s="3"/>
      </tp>
      <tp t="s">
        <v>--</v>
        <stp/>
        <stp>EM_S_EST_NETPROFIT</stp>
        <stp>3</stp>
        <stp>002708.SZ</stp>
        <stp>2019</stp>
        <stp>2019/11/27</stp>
        <tr r="N1163" s="3"/>
      </tp>
      <tp>
        <v>153500000</v>
        <stp/>
        <stp>EM_S_EST_NETPROFIT</stp>
        <stp>3</stp>
        <stp>002709.SZ</stp>
        <stp>2019</stp>
        <stp>2019/11/27</stp>
        <tr r="N1164" s="3"/>
        <tr r="N1164" s="3"/>
      </tp>
      <tp>
        <v>4916503076.9230766</v>
        <stp/>
        <stp>EM_S_EST_NETPROFIT</stp>
        <stp>3</stp>
        <stp>002714.SZ</stp>
        <stp>2019</stp>
        <stp>2019/11/27</stp>
        <tr r="N1168" s="3"/>
        <tr r="N1168" s="3"/>
      </tp>
      <tp t="s">
        <v>--</v>
        <stp/>
        <stp>EM_S_EST_NETPROFIT</stp>
        <stp>3</stp>
        <stp>002715.SZ</stp>
        <stp>2019</stp>
        <stp>2019/11/27</stp>
        <tr r="N1169" s="3"/>
      </tp>
      <tp t="s">
        <v>--</v>
        <stp/>
        <stp>EM_S_EST_NETPROFIT</stp>
        <stp>3</stp>
        <stp>002716.SZ</stp>
        <stp>2019</stp>
        <stp>2019/11/27</stp>
        <tr r="N1170" s="3"/>
      </tp>
      <tp>
        <v>525938000</v>
        <stp/>
        <stp>EM_S_EST_NETPROFIT</stp>
        <stp>3</stp>
        <stp>002717.SZ</stp>
        <stp>2019</stp>
        <stp>2019/11/27</stp>
        <tr r="N1171" s="3"/>
        <tr r="N1171" s="3"/>
      </tp>
      <tp t="s">
        <v>--</v>
        <stp/>
        <stp>EM_S_EST_NETPROFIT</stp>
        <stp>3</stp>
        <stp>002711.SZ</stp>
        <stp>2019</stp>
        <stp>2019/11/27</stp>
        <tr r="N1165" s="3"/>
      </tp>
      <tp t="s">
        <v>--</v>
        <stp/>
        <stp>EM_S_EST_NETPROFIT</stp>
        <stp>3</stp>
        <stp>002712.SZ</stp>
        <stp>2019</stp>
        <stp>2019/11/27</stp>
        <tr r="N1166" s="3"/>
      </tp>
      <tp>
        <v>265099230.76923078</v>
        <stp/>
        <stp>EM_S_EST_NETPROFIT</stp>
        <stp>3</stp>
        <stp>002713.SZ</stp>
        <stp>2019</stp>
        <stp>2019/11/27</stp>
        <tr r="N1167" s="3"/>
        <tr r="N1167" s="3"/>
      </tp>
      <tp>
        <v>109000000</v>
        <stp/>
        <stp>EM_S_EST_NETPROFIT</stp>
        <stp>3</stp>
        <stp>002718.SZ</stp>
        <stp>2019</stp>
        <stp>2019/11/27</stp>
        <tr r="N1172" s="3"/>
        <tr r="N1172" s="3"/>
      </tp>
      <tp t="s">
        <v>--</v>
        <stp/>
        <stp>EM_S_EST_NETPROFIT</stp>
        <stp>3</stp>
        <stp>002719.SZ</stp>
        <stp>2019</stp>
        <stp>2019/11/27</stp>
        <tr r="N1173" s="3"/>
      </tp>
      <tp t="s">
        <v>--</v>
        <stp/>
        <stp>EM_S_EST_NETPROFIT</stp>
        <stp>3</stp>
        <stp>002785.SZ</stp>
        <stp>2019</stp>
        <stp>2019/11/27</stp>
        <tr r="N1234" s="3"/>
      </tp>
      <tp t="s">
        <v>--</v>
        <stp/>
        <stp>EM_S_EST_NETPROFIT</stp>
        <stp>3</stp>
        <stp>002786.SZ</stp>
        <stp>2019</stp>
        <stp>2019/11/27</stp>
        <tr r="N1235" s="3"/>
      </tp>
      <tp>
        <v>62000000</v>
        <stp/>
        <stp>EM_S_EST_NETPROFIT</stp>
        <stp>3</stp>
        <stp>002787.SZ</stp>
        <stp>2019</stp>
        <stp>2019/11/27</stp>
        <tr r="N1236" s="3"/>
        <tr r="N1236" s="3"/>
      </tp>
      <tp t="s">
        <v>--</v>
        <stp/>
        <stp>EM_S_EST_NETPROFIT</stp>
        <stp>3</stp>
        <stp>002780.SZ</stp>
        <stp>2019</stp>
        <stp>2019/11/27</stp>
        <tr r="N1230" s="3"/>
      </tp>
      <tp t="s">
        <v>--</v>
        <stp/>
        <stp>EM_S_EST_NETPROFIT</stp>
        <stp>3</stp>
        <stp>002781.SZ</stp>
        <stp>2019</stp>
        <stp>2019/11/27</stp>
        <tr r="N1231" s="3"/>
      </tp>
      <tp t="s">
        <v>--</v>
        <stp/>
        <stp>EM_S_EST_NETPROFIT</stp>
        <stp>3</stp>
        <stp>002782.SZ</stp>
        <stp>2019</stp>
        <stp>2019/11/27</stp>
        <tr r="N1232" s="3"/>
      </tp>
      <tp t="s">
        <v>--</v>
        <stp/>
        <stp>EM_S_EST_NETPROFIT</stp>
        <stp>3</stp>
        <stp>002783.SZ</stp>
        <stp>2019</stp>
        <stp>2019/11/27</stp>
        <tr r="N1233" s="3"/>
      </tp>
      <tp t="s">
        <v>--</v>
        <stp/>
        <stp>EM_S_EST_NETPROFIT</stp>
        <stp>3</stp>
        <stp>002788.SZ</stp>
        <stp>2019</stp>
        <stp>2019/11/27</stp>
        <tr r="N1237" s="3"/>
      </tp>
      <tp t="s">
        <v>--</v>
        <stp/>
        <stp>EM_S_EST_NETPROFIT</stp>
        <stp>3</stp>
        <stp>002789.SZ</stp>
        <stp>2019</stp>
        <stp>2019/11/27</stp>
        <tr r="N1238" s="3"/>
      </tp>
      <tp t="s">
        <v>--</v>
        <stp/>
        <stp>EM_S_EST_NETPROFIT</stp>
        <stp>3</stp>
        <stp>002795.SZ</stp>
        <stp>2019</stp>
        <stp>2019/11/27</stp>
        <tr r="N1243" s="3"/>
      </tp>
      <tp>
        <v>158849000</v>
        <stp/>
        <stp>EM_S_EST_NETPROFIT</stp>
        <stp>3</stp>
        <stp>002796.SZ</stp>
        <stp>2019</stp>
        <stp>2019/11/27</stp>
        <tr r="N1244" s="3"/>
        <tr r="N1244" s="3"/>
      </tp>
      <tp>
        <v>417500000</v>
        <stp/>
        <stp>EM_S_EST_NETPROFIT</stp>
        <stp>3</stp>
        <stp>002797.SZ</stp>
        <stp>2019</stp>
        <stp>2019/11/27</stp>
        <tr r="N1245" s="3"/>
        <tr r="N1245" s="3"/>
      </tp>
      <tp t="s">
        <v>--</v>
        <stp/>
        <stp>EM_S_EST_NETPROFIT</stp>
        <stp>3</stp>
        <stp>002790.SZ</stp>
        <stp>2019</stp>
        <stp>2019/11/27</stp>
        <tr r="N1239" s="3"/>
      </tp>
      <tp>
        <v>322333333.33333331</v>
        <stp/>
        <stp>EM_S_EST_NETPROFIT</stp>
        <stp>3</stp>
        <stp>002791.SZ</stp>
        <stp>2019</stp>
        <stp>2019/11/27</stp>
        <tr r="N1240" s="3"/>
        <tr r="N1240" s="3"/>
      </tp>
      <tp>
        <v>114170909.09090909</v>
        <stp/>
        <stp>EM_S_EST_NETPROFIT</stp>
        <stp>3</stp>
        <stp>002792.SZ</stp>
        <stp>2019</stp>
        <stp>2019/11/27</stp>
        <tr r="N1241" s="3"/>
        <tr r="N1241" s="3"/>
      </tp>
      <tp t="s">
        <v>--</v>
        <stp/>
        <stp>EM_S_EST_NETPROFIT</stp>
        <stp>3</stp>
        <stp>002793.SZ</stp>
        <stp>2019</stp>
        <stp>2019/11/27</stp>
        <tr r="N1242" s="3"/>
      </tp>
      <tp>
        <v>548243500</v>
        <stp/>
        <stp>EM_S_EST_NETPROFIT</stp>
        <stp>3</stp>
        <stp>002798.SZ</stp>
        <stp>2019</stp>
        <stp>2019/11/27</stp>
        <tr r="N1246" s="3"/>
        <tr r="N1246" s="3"/>
      </tp>
      <tp t="s">
        <v>--</v>
        <stp/>
        <stp>EM_S_EST_NETPROFIT</stp>
        <stp>3</stp>
        <stp>002799.SZ</stp>
        <stp>2019</stp>
        <stp>2019/11/27</stp>
        <tr r="N1247" s="3"/>
      </tp>
      <tp>
        <v>15.18</v>
        <stp/>
        <stp>EM_S_DQ_CLOSE</stp>
        <stp>3</stp>
        <stp>600835.SH</stp>
        <stp>2019/11/27</stp>
        <stp>1</stp>
        <tr r="F260" s="5"/>
      </tp>
      <tp>
        <v>3.05</v>
        <stp/>
        <stp>EM_S_DQ_CLOSE</stp>
        <stp>3</stp>
        <stp>600815.SH</stp>
        <stp>2019/11/27</stp>
        <stp>1</stp>
        <tr r="F259" s="5"/>
      </tp>
      <tp>
        <v>5</v>
        <stp/>
        <stp>EM_S_DQ_CLOSE</stp>
        <stp>3</stp>
        <stp>600860.SH</stp>
        <stp>2019/11/27</stp>
        <stp>1</stp>
        <tr r="F263" s="5"/>
      </tp>
      <tp>
        <v>7.52</v>
        <stp/>
        <stp>EM_S_DQ_CLOSE</stp>
        <stp>3</stp>
        <stp>600843.SH</stp>
        <stp>2019/11/27</stp>
        <stp>1</stp>
        <tr r="F262" s="5"/>
      </tp>
      <tp>
        <v>6.81</v>
        <stp/>
        <stp>EM_S_DQ_CLOSE</stp>
        <stp>3</stp>
        <stp>600841.SH</stp>
        <stp>2019/11/27</stp>
        <stp>1</stp>
        <tr r="F261" s="5"/>
      </tp>
      <tp>
        <v>9.07</v>
        <stp/>
        <stp>EM_S_DQ_CLOSE</stp>
        <stp>3</stp>
        <stp>603855.SH</stp>
        <stp>2019/11/27</stp>
        <stp>1</stp>
        <tr r="F331" s="5"/>
      </tp>
      <tp>
        <v>7</v>
        <stp/>
        <stp>EM_S_DQ_CLOSE</stp>
        <stp>3</stp>
        <stp>601882.SH</stp>
        <stp>2019/11/27</stp>
        <stp>1</stp>
        <tr r="F277" s="5"/>
      </tp>
      <tp>
        <v>7.07</v>
        <stp/>
        <stp>EM_S_DQ_CLOSE</stp>
        <stp>3</stp>
        <stp>600894.SH</stp>
        <stp>2019/11/27</stp>
        <stp>1</stp>
        <tr r="F264" s="5"/>
      </tp>
      <tp>
        <v>22.47</v>
        <stp/>
        <stp>EM_S_DQ_CLOSE</stp>
        <stp>3</stp>
        <stp>603895.SH</stp>
        <stp>2019/11/27</stp>
        <stp>1</stp>
        <tr r="F332" s="5"/>
      </tp>
      <tp>
        <v>21.36</v>
        <stp/>
        <stp>EM_S_DQ_CLOSE</stp>
        <stp>3</stp>
        <stp>002870.SZ</stp>
        <stp>2019/11/27</stp>
        <stp>1</stp>
        <tr r="F110" s="5"/>
      </tp>
      <tp>
        <v>18.8</v>
        <stp/>
        <stp>EM_S_DQ_CLOSE</stp>
        <stp>3</stp>
        <stp>002871.SZ</stp>
        <stp>2019/11/27</stp>
        <stp>1</stp>
        <tr r="F111" s="5"/>
      </tp>
      <tp>
        <v>7.65</v>
        <stp/>
        <stp>EM_S_DQ_CLOSE</stp>
        <stp>3</stp>
        <stp>002877.SZ</stp>
        <stp>2019/11/27</stp>
        <stp>1</stp>
        <tr r="F112" s="5"/>
      </tp>
      <tp>
        <v>8.09</v>
        <stp/>
        <stp>EM_S_DQ_CLOSE</stp>
        <stp>3</stp>
        <stp>002843.SZ</stp>
        <stp>2019/11/27</stp>
        <stp>1</stp>
        <tr r="F107" s="5"/>
      </tp>
      <tp>
        <v>13.35</v>
        <stp/>
        <stp>EM_S_DQ_CLOSE</stp>
        <stp>3</stp>
        <stp>002849.SZ</stp>
        <stp>2019/11/27</stp>
        <stp>1</stp>
        <tr r="F108" s="5"/>
      </tp>
      <tp>
        <v>6.21</v>
        <stp/>
        <stp>EM_S_DQ_CLOSE</stp>
        <stp>3</stp>
        <stp>000852.SZ</stp>
        <stp>2019/11/27</stp>
        <stp>1</stp>
        <tr r="F21" s="5"/>
      </tp>
      <tp>
        <v>10.220000000000001</v>
        <stp/>
        <stp>EM_S_DQ_CLOSE</stp>
        <stp>3</stp>
        <stp>000856.SZ</stp>
        <stp>2019/11/27</stp>
        <stp>1</stp>
        <tr r="F22" s="5"/>
      </tp>
      <tp>
        <v>11.58</v>
        <stp/>
        <stp>EM_S_DQ_CLOSE</stp>
        <stp>3</stp>
        <stp>002857.SZ</stp>
        <stp>2019/11/27</stp>
        <stp>1</stp>
        <tr r="F109" s="5"/>
      </tp>
      <tp>
        <v>6.08</v>
        <stp/>
        <stp>EM_S_DQ_CLOSE</stp>
        <stp>3</stp>
        <stp>000821.SZ</stp>
        <stp>2019/11/27</stp>
        <stp>1</stp>
        <tr r="F19" s="5"/>
      </tp>
      <tp>
        <v>33.08</v>
        <stp/>
        <stp>EM_S_DQ_CLOSE</stp>
        <stp>3</stp>
        <stp>002833.SZ</stp>
        <stp>2019/11/27</stp>
        <stp>1</stp>
        <tr r="F105" s="5"/>
      </tp>
      <tp>
        <v>69.91</v>
        <stp/>
        <stp>EM_S_DQ_CLOSE</stp>
        <stp>3</stp>
        <stp>300800.SZ</stp>
        <stp>2019/11/27</stp>
        <stp>1</stp>
        <tr r="F230" s="5"/>
      </tp>
      <tp>
        <v>4.24</v>
        <stp/>
        <stp>EM_S_DQ_CLOSE</stp>
        <stp>3</stp>
        <stp>000837.SZ</stp>
        <stp>2019/11/27</stp>
        <stp>1</stp>
        <tr r="F20" s="5"/>
      </tp>
      <tp>
        <v>16.510000000000002</v>
        <stp/>
        <stp>EM_S_DQ_CLOSE</stp>
        <stp>3</stp>
        <stp>002837.SZ</stp>
        <stp>2019/11/27</stp>
        <stp>1</stp>
        <tr r="F106" s="5"/>
      </tp>
      <tp>
        <v>6.59</v>
        <stp/>
        <stp>EM_S_DQ_CLOSE</stp>
        <stp>3</stp>
        <stp>000811.SZ</stp>
        <stp>2019/11/27</stp>
        <stp>1</stp>
        <tr r="F17" s="5"/>
      </tp>
      <tp>
        <v>1.39</v>
        <stp/>
        <stp>EM_S_DQ_CLOSE</stp>
        <stp>3</stp>
        <stp>000816.SZ</stp>
        <stp>2019/11/27</stp>
        <stp>1</stp>
        <tr r="F18" s="5"/>
      </tp>
      <tp>
        <v>22.97</v>
        <stp/>
        <stp>EM_S_DQ_CLOSE</stp>
        <stp>3</stp>
        <stp>002816.SZ</stp>
        <stp>2019/11/27</stp>
        <stp>1</stp>
        <tr r="F104" s="5"/>
      </tp>
      <tp>
        <v>7.39</v>
        <stp/>
        <stp>EM_S_DQ_CLOSE</stp>
        <stp>3</stp>
        <stp>000880.SZ</stp>
        <stp>2019/11/27</stp>
        <stp>1</stp>
        <tr r="F23" s="5"/>
      </tp>
      <tp>
        <v>13.58</v>
        <stp/>
        <stp>EM_S_DQ_CLOSE</stp>
        <stp>3</stp>
        <stp>002884.SZ</stp>
        <stp>2019/11/27</stp>
        <stp>1</stp>
        <tr r="F113" s="5"/>
      </tp>
      <tp>
        <v>10963741099.08</v>
        <stp/>
        <stp>EM_S_VAL_MV</stp>
        <stp>2</stp>
        <stp>688007.SH</stp>
        <stp>2019/11/27</stp>
        <tr r="I3685" s="3"/>
        <tr r="I3685" s="3"/>
        <tr r="I3685" s="3"/>
        <tr r="I3685" s="3"/>
      </tp>
      <tp>
        <v>5.3</v>
        <stp/>
        <stp>EM_S_DQ_CLOSE</stp>
        <stp>3</stp>
        <stp>000890.SZ</stp>
        <stp>2019/11/27</stp>
        <stp>1</stp>
        <tr r="F24" s="5"/>
      </tp>
      <tp>
        <v>21.95</v>
        <stp/>
        <stp>EM_S_DQ_CLOSE</stp>
        <stp>3</stp>
        <stp>002890.SZ</stp>
        <stp>2019/11/27</stp>
        <stp>1</stp>
        <tr r="F114" s="5"/>
      </tp>
      <tp>
        <v>19.82</v>
        <stp/>
        <stp>EM_S_DQ_CLOSE</stp>
        <stp>3</stp>
        <stp>002896.SZ</stp>
        <stp>2019/11/27</stp>
        <stp>1</stp>
        <tr r="F115" s="5"/>
      </tp>
      <tp t="s">
        <v>商贸零售</v>
        <stp/>
        <stp>EM_S_INFO_INDUSTRY_EM2016</stp>
        <stp>2</stp>
        <stp>002818.SZ</stp>
        <stp>1</stp>
        <tr r="G1264" s="3"/>
      </tp>
      <tp t="s">
        <v>建材</v>
        <stp/>
        <stp>EM_S_INFO_INDUSTRY_EM2016</stp>
        <stp>2</stp>
        <stp>002918.SZ</stp>
        <stp>1</stp>
        <tr r="G1357" s="3"/>
      </tp>
      <tp t="s">
        <v>机械设备</v>
        <stp/>
        <stp>EM_S_INFO_INDUSTRY_EM2016</stp>
        <stp>2</stp>
        <stp>002418.SZ</stp>
        <stp>1</stp>
        <tr r="G877" s="3"/>
      </tp>
      <tp t="s">
        <v>电气设备</v>
        <stp/>
        <stp>EM_S_INFO_INDUSTRY_EM2016</stp>
        <stp>2</stp>
        <stp>002518.SZ</stp>
        <stp>1</stp>
        <tr r="G976" s="3"/>
      </tp>
      <tp t="s">
        <v>电子设备</v>
        <stp/>
        <stp>EM_S_INFO_INDUSTRY_EM2016</stp>
        <stp>2</stp>
        <stp>002618.SZ</stp>
        <stp>1</stp>
        <tr r="G1075" s="3"/>
      </tp>
      <tp t="s">
        <v>建材</v>
        <stp/>
        <stp>EM_S_INFO_INDUSTRY_EM2016</stp>
        <stp>2</stp>
        <stp>002718.SZ</stp>
        <stp>1</stp>
        <tr r="G1172" s="3"/>
      </tp>
      <tp t="s">
        <v>医药生物</v>
        <stp/>
        <stp>EM_S_INFO_INDUSTRY_EM2016</stp>
        <stp>2</stp>
        <stp>002118.SZ</stp>
        <stp>1</stp>
        <tr r="G578" s="3"/>
      </tp>
      <tp t="s">
        <v>电气设备</v>
        <stp/>
        <stp>EM_S_INFO_INDUSTRY_EM2016</stp>
        <stp>2</stp>
        <stp>002218.SZ</stp>
        <stp>1</stp>
        <tr r="G678" s="3"/>
      </tp>
      <tp t="s">
        <v>钢铁</v>
        <stp/>
        <stp>EM_S_INFO_INDUSTRY_EM2016</stp>
        <stp>2</stp>
        <stp>002318.SZ</stp>
        <stp>1</stp>
        <tr r="G777" s="3"/>
      </tp>
      <tp t="s">
        <v>基础化工</v>
        <stp/>
        <stp>EM_S_INFO_INDUSTRY_EM2016</stp>
        <stp>2</stp>
        <stp>000818.SZ</stp>
        <stp>1</stp>
        <tr r="G331" s="3"/>
      </tp>
      <tp t="s">
        <v>房地产</v>
        <stp/>
        <stp>EM_S_INFO_INDUSTRY_EM2016</stp>
        <stp>2</stp>
        <stp>000918.SZ</stp>
        <stp>1</stp>
        <tr r="G396" s="3"/>
      </tp>
      <tp t="s">
        <v>交运设备</v>
        <stp/>
        <stp>EM_S_INFO_INDUSTRY_EM2016</stp>
        <stp>2</stp>
        <stp>300428.SZ</stp>
        <stp>1</stp>
        <tr r="G1826" s="3"/>
      </tp>
      <tp t="s">
        <v>医药生物</v>
        <stp/>
        <stp>EM_S_INFO_INDUSTRY_EM2016</stp>
        <stp>2</stp>
        <stp>000518.SZ</stp>
        <stp>1</stp>
        <tr r="G114" s="3"/>
      </tp>
      <tp t="s">
        <v>文化传媒</v>
        <stp/>
        <stp>EM_S_INFO_INDUSTRY_EM2016</stp>
        <stp>2</stp>
        <stp>300528.SZ</stp>
        <stp>1</stp>
        <tr r="G1925" s="3"/>
      </tp>
      <tp t="s">
        <v>信息技术</v>
        <stp/>
        <stp>EM_S_INFO_INDUSTRY_EM2016</stp>
        <stp>2</stp>
        <stp>300628.SZ</stp>
        <stp>1</stp>
        <tr r="G2022" s="3"/>
      </tp>
      <tp t="s">
        <v>房地产</v>
        <stp/>
        <stp>EM_S_INFO_INDUSTRY_EM2016</stp>
        <stp>2</stp>
        <stp>000718.SZ</stp>
        <stp>1</stp>
        <tr r="G264" s="3"/>
      </tp>
      <tp t="s">
        <v>建筑</v>
        <stp/>
        <stp>EM_S_INFO_INDUSTRY_EM2016</stp>
        <stp>2</stp>
        <stp>000018.SZ</stp>
        <stp>1</stp>
        <tr r="G16" s="3"/>
      </tp>
      <tp t="s">
        <v>信息技术</v>
        <stp/>
        <stp>EM_S_INFO_INDUSTRY_EM2016</stp>
        <stp>2</stp>
        <stp>300028.SZ</stp>
        <stp>1</stp>
        <tr r="G1430" s="3"/>
      </tp>
      <tp t="s">
        <v>电子设备</v>
        <stp/>
        <stp>EM_S_INFO_INDUSTRY_EM2016</stp>
        <stp>2</stp>
        <stp>300128.SZ</stp>
        <stp>1</stp>
        <tr r="G1529" s="3"/>
      </tp>
      <tp t="s">
        <v>机械设备</v>
        <stp/>
        <stp>EM_S_INFO_INDUSTRY_EM2016</stp>
        <stp>2</stp>
        <stp>300228.SZ</stp>
        <stp>1</stp>
        <tr r="G1628" s="3"/>
      </tp>
      <tp t="s">
        <v>机械设备</v>
        <stp/>
        <stp>EM_S_INFO_INDUSTRY_EM2016</stp>
        <stp>2</stp>
        <stp>300328.SZ</stp>
        <stp>1</stp>
        <tr r="G1728" s="3"/>
      </tp>
      <tp t="s">
        <v>电子设备</v>
        <stp/>
        <stp>EM_S_INFO_INDUSTRY_EM2016</stp>
        <stp>2</stp>
        <stp>002819.SZ</stp>
        <stp>1</stp>
        <tr r="G1265" s="3"/>
      </tp>
      <tp t="s">
        <v>基础化工</v>
        <stp/>
        <stp>EM_S_INFO_INDUSTRY_EM2016</stp>
        <stp>2</stp>
        <stp>002919.SZ</stp>
        <stp>1</stp>
        <tr r="G1358" s="3"/>
      </tp>
      <tp t="s">
        <v>商贸零售</v>
        <stp/>
        <stp>EM_S_INFO_INDUSTRY_EM2016</stp>
        <stp>2</stp>
        <stp>002419.SZ</stp>
        <stp>1</stp>
        <tr r="G878" s="3"/>
      </tp>
      <tp t="s">
        <v>家电</v>
        <stp/>
        <stp>EM_S_INFO_INDUSTRY_EM2016</stp>
        <stp>2</stp>
        <stp>002519.SZ</stp>
        <stp>1</stp>
        <tr r="G977" s="3"/>
      </tp>
      <tp t="s">
        <v>互联网</v>
        <stp/>
        <stp>EM_S_INFO_INDUSTRY_EM2016</stp>
        <stp>2</stp>
        <stp>002619.SZ</stp>
        <stp>1</stp>
        <tr r="G1076" s="3"/>
      </tp>
      <tp t="s">
        <v>食品饮料</v>
        <stp/>
        <stp>EM_S_INFO_INDUSTRY_EM2016</stp>
        <stp>2</stp>
        <stp>002719.SZ</stp>
        <stp>1</stp>
        <tr r="G1173" s="3"/>
      </tp>
      <tp t="s">
        <v>医药生物</v>
        <stp/>
        <stp>EM_S_INFO_INDUSTRY_EM2016</stp>
        <stp>2</stp>
        <stp>002019.SZ</stp>
        <stp>1</stp>
        <tr r="G480" s="3"/>
      </tp>
      <tp t="s">
        <v>电子设备</v>
        <stp/>
        <stp>EM_S_INFO_INDUSTRY_EM2016</stp>
        <stp>2</stp>
        <stp>002119.SZ</stp>
        <stp>1</stp>
        <tr r="G579" s="3"/>
      </tp>
      <tp t="s">
        <v>医药生物</v>
        <stp/>
        <stp>EM_S_INFO_INDUSTRY_EM2016</stp>
        <stp>2</stp>
        <stp>002219.SZ</stp>
        <stp>1</stp>
        <tr r="G679" s="3"/>
      </tp>
      <tp t="s">
        <v>基础化工</v>
        <stp/>
        <stp>EM_S_INFO_INDUSTRY_EM2016</stp>
        <stp>2</stp>
        <stp>002319.SZ</stp>
        <stp>1</stp>
        <tr r="G778" s="3"/>
      </tp>
      <tp t="s">
        <v>化石能源</v>
        <stp/>
        <stp>EM_S_INFO_INDUSTRY_EM2016</stp>
        <stp>2</stp>
        <stp>000819.SZ</stp>
        <stp>1</stp>
        <tr r="G332" s="3"/>
      </tp>
      <tp t="s">
        <v>医药生物</v>
        <stp/>
        <stp>EM_S_INFO_INDUSTRY_EM2016</stp>
        <stp>2</stp>
        <stp>000919.SZ</stp>
        <stp>1</stp>
        <tr r="G397" s="3"/>
      </tp>
      <tp t="s">
        <v>商贸零售</v>
        <stp/>
        <stp>EM_S_INFO_INDUSTRY_EM2016</stp>
        <stp>2</stp>
        <stp>000419.SZ</stp>
        <stp>1</stp>
        <tr r="G89" s="3"/>
      </tp>
      <tp t="s">
        <v>基础化工</v>
        <stp/>
        <stp>EM_S_INFO_INDUSTRY_EM2016</stp>
        <stp>2</stp>
        <stp>300429.SZ</stp>
        <stp>1</stp>
        <tr r="G1827" s="3"/>
      </tp>
      <tp t="s">
        <v>有色金属</v>
        <stp/>
        <stp>EM_S_INFO_INDUSTRY_EM2016</stp>
        <stp>2</stp>
        <stp>000519.SZ</stp>
        <stp>1</stp>
        <tr r="G115" s="3"/>
      </tp>
      <tp t="s">
        <v>医药生物</v>
        <stp/>
        <stp>EM_S_INFO_INDUSTRY_EM2016</stp>
        <stp>2</stp>
        <stp>300529.SZ</stp>
        <stp>1</stp>
        <tr r="G1926" s="3"/>
      </tp>
      <tp t="s">
        <v>建材</v>
        <stp/>
        <stp>EM_S_INFO_INDUSTRY_EM2016</stp>
        <stp>2</stp>
        <stp>000619.SZ</stp>
        <stp>1</stp>
        <tr r="G194" s="3"/>
      </tp>
      <tp t="s">
        <v>机械设备</v>
        <stp/>
        <stp>EM_S_INFO_INDUSTRY_EM2016</stp>
        <stp>2</stp>
        <stp>300629.SZ</stp>
        <stp>1</stp>
        <tr r="G2023" s="3"/>
      </tp>
      <tp t="s">
        <v>文化传媒</v>
        <stp/>
        <stp>EM_S_INFO_INDUSTRY_EM2016</stp>
        <stp>2</stp>
        <stp>000719.SZ</stp>
        <stp>1</stp>
        <tr r="G265" s="3"/>
      </tp>
      <tp t="s">
        <v>轻工制造</v>
        <stp/>
        <stp>EM_S_INFO_INDUSTRY_EM2016</stp>
        <stp>2</stp>
        <stp>300729.SZ</stp>
        <stp>1</stp>
        <tr r="G2119" s="3"/>
      </tp>
      <tp t="s">
        <v>食品饮料</v>
        <stp/>
        <stp>EM_S_INFO_INDUSTRY_EM2016</stp>
        <stp>2</stp>
        <stp>000019.SZ</stp>
        <stp>1</stp>
        <tr r="G17" s="3"/>
      </tp>
      <tp t="s">
        <v>电气设备</v>
        <stp/>
        <stp>EM_S_INFO_INDUSTRY_EM2016</stp>
        <stp>2</stp>
        <stp>300029.SZ</stp>
        <stp>1</stp>
        <tr r="G1431" s="3"/>
      </tp>
      <tp t="s">
        <v>电气设备</v>
        <stp/>
        <stp>EM_S_INFO_INDUSTRY_EM2016</stp>
        <stp>2</stp>
        <stp>300129.SZ</stp>
        <stp>1</stp>
        <tr r="G1530" s="3"/>
      </tp>
      <tp t="s">
        <v>信息技术</v>
        <stp/>
        <stp>EM_S_INFO_INDUSTRY_EM2016</stp>
        <stp>2</stp>
        <stp>300229.SZ</stp>
        <stp>1</stp>
        <tr r="G1629" s="3"/>
      </tp>
      <tp t="s">
        <v>轻工制造</v>
        <stp/>
        <stp>EM_S_INFO_INDUSTRY_EM2016</stp>
        <stp>2</stp>
        <stp>300329.SZ</stp>
        <stp>1</stp>
        <tr r="G1729" s="3"/>
      </tp>
      <tp t="s">
        <v>公用事业</v>
        <stp/>
        <stp>EM_S_INFO_INDUSTRY_EM2016</stp>
        <stp>2</stp>
        <stp>003816.SZ</stp>
        <stp>1</stp>
        <tr r="G1402" s="3"/>
      </tp>
      <tp t="s">
        <v>机械设备</v>
        <stp/>
        <stp>EM_S_INFO_INDUSTRY_EM2016</stp>
        <stp>2</stp>
        <stp>002816.SZ</stp>
        <stp>1</stp>
        <tr r="G1262" s="3"/>
      </tp>
      <tp t="s">
        <v>电子设备</v>
        <stp/>
        <stp>EM_S_INFO_INDUSTRY_EM2016</stp>
        <stp>2</stp>
        <stp>002916.SZ</stp>
        <stp>1</stp>
        <tr r="G1355" s="3"/>
      </tp>
      <tp t="s">
        <v>商贸零售</v>
        <stp/>
        <stp>EM_S_INFO_INDUSTRY_EM2016</stp>
        <stp>2</stp>
        <stp>002416.SZ</stp>
        <stp>1</stp>
        <tr r="G875" s="3"/>
      </tp>
      <tp t="s">
        <v>纺织服装</v>
        <stp/>
        <stp>EM_S_INFO_INDUSTRY_EM2016</stp>
        <stp>2</stp>
        <stp>002516.SZ</stp>
        <stp>1</stp>
        <tr r="G974" s="3"/>
      </tp>
      <tp t="s">
        <v>家电</v>
        <stp/>
        <stp>EM_S_INFO_INDUSTRY_EM2016</stp>
        <stp>2</stp>
        <stp>002616.SZ</stp>
        <stp>1</stp>
        <tr r="G1073" s="3"/>
      </tp>
      <tp t="s">
        <v>有色金属</v>
        <stp/>
        <stp>EM_S_INFO_INDUSTRY_EM2016</stp>
        <stp>2</stp>
        <stp>002716.SZ</stp>
        <stp>1</stp>
        <tr r="G1170" s="3"/>
      </tp>
      <tp t="s">
        <v>房地产</v>
        <stp/>
        <stp>EM_S_INFO_INDUSTRY_EM2016</stp>
        <stp>2</stp>
        <stp>002016.SZ</stp>
        <stp>1</stp>
        <tr r="G478" s="3"/>
      </tp>
      <tp t="s">
        <v>建筑</v>
        <stp/>
        <stp>EM_S_INFO_INDUSTRY_EM2016</stp>
        <stp>2</stp>
        <stp>002116.SZ</stp>
        <stp>1</stp>
        <tr r="G576" s="3"/>
      </tp>
      <tp t="s">
        <v>食品饮料</v>
        <stp/>
        <stp>EM_S_INFO_INDUSTRY_EM2016</stp>
        <stp>2</stp>
        <stp>002216.SZ</stp>
        <stp>1</stp>
        <tr r="G676" s="3"/>
      </tp>
      <tp t="s">
        <v>信息技术</v>
        <stp/>
        <stp>EM_S_INFO_INDUSTRY_EM2016</stp>
        <stp>2</stp>
        <stp>002316.SZ</stp>
        <stp>1</stp>
        <tr r="G775" s="3"/>
      </tp>
      <tp t="s">
        <v>机械设备</v>
        <stp/>
        <stp>EM_S_INFO_INDUSTRY_EM2016</stp>
        <stp>2</stp>
        <stp>000816.SZ</stp>
        <stp>1</stp>
        <tr r="G330" s="3"/>
      </tp>
      <tp t="s">
        <v>金融</v>
        <stp/>
        <stp>EM_S_INFO_INDUSTRY_EM2016</stp>
        <stp>2</stp>
        <stp>000416.SZ</stp>
        <stp>1</stp>
        <tr r="G87" s="3"/>
      </tp>
      <tp t="s">
        <v>文化传媒</v>
        <stp/>
        <stp>EM_S_INFO_INDUSTRY_EM2016</stp>
        <stp>2</stp>
        <stp>300426.SZ</stp>
        <stp>1</stp>
        <tr r="G1824" s="3"/>
      </tp>
      <tp t="s">
        <v>医药生物</v>
        <stp/>
        <stp>EM_S_INFO_INDUSTRY_EM2016</stp>
        <stp>2</stp>
        <stp>000516.SZ</stp>
        <stp>1</stp>
        <tr r="G112" s="3"/>
      </tp>
      <tp t="s">
        <v>纺织服装</v>
        <stp/>
        <stp>EM_S_INFO_INDUSTRY_EM2016</stp>
        <stp>2</stp>
        <stp>300526.SZ</stp>
        <stp>1</stp>
        <tr r="G1923" s="3"/>
      </tp>
      <tp t="s">
        <v>房地产</v>
        <stp/>
        <stp>EM_S_INFO_INDUSTRY_EM2016</stp>
        <stp>2</stp>
        <stp>000616.SZ</stp>
        <stp>1</stp>
        <tr r="G192" s="3"/>
      </tp>
      <tp t="s">
        <v>电气设备</v>
        <stp/>
        <stp>EM_S_INFO_INDUSTRY_EM2016</stp>
        <stp>2</stp>
        <stp>300626.SZ</stp>
        <stp>1</stp>
        <tr r="G2020" s="3"/>
      </tp>
      <tp t="s">
        <v>食品饮料</v>
        <stp/>
        <stp>EM_S_INFO_INDUSTRY_EM2016</stp>
        <stp>2</stp>
        <stp>000716.SZ</stp>
        <stp>1</stp>
        <tr r="G262" s="3"/>
      </tp>
      <tp t="s">
        <v>电子设备</v>
        <stp/>
        <stp>EM_S_INFO_INDUSTRY_EM2016</stp>
        <stp>2</stp>
        <stp>300726.SZ</stp>
        <stp>1</stp>
        <tr r="G2117" s="3"/>
      </tp>
      <tp t="s">
        <v>家电</v>
        <stp/>
        <stp>EM_S_INFO_INDUSTRY_EM2016</stp>
        <stp>2</stp>
        <stp>000016.SZ</stp>
        <stp>1</stp>
        <tr r="G14" s="3"/>
      </tp>
      <tp t="s">
        <v>医药生物</v>
        <stp/>
        <stp>EM_S_INFO_INDUSTRY_EM2016</stp>
        <stp>2</stp>
        <stp>300026.SZ</stp>
        <stp>1</stp>
        <tr r="G1428" s="3"/>
      </tp>
      <tp t="s">
        <v>机械设备</v>
        <stp/>
        <stp>EM_S_INFO_INDUSTRY_EM2016</stp>
        <stp>2</stp>
        <stp>300126.SZ</stp>
        <stp>1</stp>
        <tr r="G1527" s="3"/>
      </tp>
      <tp t="s">
        <v>互联网</v>
        <stp/>
        <stp>EM_S_INFO_INDUSTRY_EM2016</stp>
        <stp>2</stp>
        <stp>300226.SZ</stp>
        <stp>1</stp>
        <tr r="G1626" s="3"/>
      </tp>
      <tp t="s">
        <v>医药生物</v>
        <stp/>
        <stp>EM_S_INFO_INDUSTRY_EM2016</stp>
        <stp>2</stp>
        <stp>300326.SZ</stp>
        <stp>1</stp>
        <tr r="G1726" s="3"/>
      </tp>
      <tp t="s">
        <v>医药生物</v>
        <stp/>
        <stp>EM_S_INFO_INDUSTRY_EM2016</stp>
        <stp>2</stp>
        <stp>002817.SZ</stp>
        <stp>1</stp>
        <tr r="G1263" s="3"/>
      </tp>
      <tp t="s">
        <v>基础化工</v>
        <stp/>
        <stp>EM_S_INFO_INDUSTRY_EM2016</stp>
        <stp>2</stp>
        <stp>002917.SZ</stp>
        <stp>1</stp>
        <tr r="G1356" s="3"/>
      </tp>
      <tp t="s">
        <v>信息技术</v>
        <stp/>
        <stp>EM_S_INFO_INDUSTRY_EM2016</stp>
        <stp>2</stp>
        <stp>002417.SZ</stp>
        <stp>1</stp>
        <tr r="G876" s="3"/>
      </tp>
      <tp t="s">
        <v>互联网</v>
        <stp/>
        <stp>EM_S_INFO_INDUSTRY_EM2016</stp>
        <stp>2</stp>
        <stp>002517.SZ</stp>
        <stp>1</stp>
        <tr r="G975" s="3"/>
      </tp>
      <tp t="s">
        <v>电气设备</v>
        <stp/>
        <stp>EM_S_INFO_INDUSTRY_EM2016</stp>
        <stp>2</stp>
        <stp>002617.SZ</stp>
        <stp>1</stp>
        <tr r="G1074" s="3"/>
      </tp>
      <tp t="s">
        <v>公用事业</v>
        <stp/>
        <stp>EM_S_INFO_INDUSTRY_EM2016</stp>
        <stp>2</stp>
        <stp>002717.SZ</stp>
        <stp>1</stp>
        <tr r="G1171" s="3"/>
      </tp>
      <tp t="s">
        <v>信息技术</v>
        <stp/>
        <stp>EM_S_INFO_INDUSTRY_EM2016</stp>
        <stp>2</stp>
        <stp>002017.SZ</stp>
        <stp>1</stp>
        <tr r="G479" s="3"/>
      </tp>
      <tp t="s">
        <v>轻工制造</v>
        <stp/>
        <stp>EM_S_INFO_INDUSTRY_EM2016</stp>
        <stp>2</stp>
        <stp>002117.SZ</stp>
        <stp>1</stp>
        <tr r="G577" s="3"/>
      </tp>
      <tp t="s">
        <v>电子设备</v>
        <stp/>
        <stp>EM_S_INFO_INDUSTRY_EM2016</stp>
        <stp>2</stp>
        <stp>002217.SZ</stp>
        <stp>1</stp>
        <tr r="G677" s="3"/>
      </tp>
      <tp t="s">
        <v>医药生物</v>
        <stp/>
        <stp>EM_S_INFO_INDUSTRY_EM2016</stp>
        <stp>2</stp>
        <stp>002317.SZ</stp>
        <stp>1</stp>
        <tr r="G776" s="3"/>
      </tp>
      <tp t="s">
        <v>文化传媒</v>
        <stp/>
        <stp>EM_S_INFO_INDUSTRY_EM2016</stp>
        <stp>2</stp>
        <stp>000917.SZ</stp>
        <stp>1</stp>
        <tr r="G395" s="3"/>
      </tp>
      <tp t="s">
        <v>商贸零售</v>
        <stp/>
        <stp>EM_S_INFO_INDUSTRY_EM2016</stp>
        <stp>2</stp>
        <stp>000417.SZ</stp>
        <stp>1</stp>
        <tr r="G88" s="3"/>
      </tp>
      <tp t="s">
        <v>电气设备</v>
        <stp/>
        <stp>EM_S_INFO_INDUSTRY_EM2016</stp>
        <stp>2</stp>
        <stp>300427.SZ</stp>
        <stp>1</stp>
        <tr r="G1825" s="3"/>
      </tp>
      <tp t="s">
        <v>房地产</v>
        <stp/>
        <stp>EM_S_INFO_INDUSTRY_EM2016</stp>
        <stp>2</stp>
        <stp>000517.SZ</stp>
        <stp>1</stp>
        <tr r="G113" s="3"/>
      </tp>
      <tp t="s">
        <v>机械设备</v>
        <stp/>
        <stp>EM_S_INFO_INDUSTRY_EM2016</stp>
        <stp>2</stp>
        <stp>300527.SZ</stp>
        <stp>1</stp>
        <tr r="G1924" s="3"/>
      </tp>
      <tp t="s">
        <v>金融</v>
        <stp/>
        <stp>EM_S_INFO_INDUSTRY_EM2016</stp>
        <stp>2</stp>
        <stp>000617.SZ</stp>
        <stp>1</stp>
        <tr r="G193" s="3"/>
      </tp>
      <tp t="s">
        <v>信息技术</v>
        <stp/>
        <stp>EM_S_INFO_INDUSTRY_EM2016</stp>
        <stp>2</stp>
        <stp>300627.SZ</stp>
        <stp>1</stp>
        <tr r="G2021" s="3"/>
      </tp>
      <tp t="s">
        <v>钢铁</v>
        <stp/>
        <stp>EM_S_INFO_INDUSTRY_EM2016</stp>
        <stp>2</stp>
        <stp>000717.SZ</stp>
        <stp>1</stp>
        <tr r="G263" s="3"/>
      </tp>
      <tp t="s">
        <v>基础化工</v>
        <stp/>
        <stp>EM_S_INFO_INDUSTRY_EM2016</stp>
        <stp>2</stp>
        <stp>300727.SZ</stp>
        <stp>1</stp>
        <tr r="G2118" s="3"/>
      </tp>
      <tp t="s">
        <v>交运设备</v>
        <stp/>
        <stp>EM_S_INFO_INDUSTRY_EM2016</stp>
        <stp>2</stp>
        <stp>000017.SZ</stp>
        <stp>1</stp>
        <tr r="G15" s="3"/>
      </tp>
      <tp t="s">
        <v>文化传媒</v>
        <stp/>
        <stp>EM_S_INFO_INDUSTRY_EM2016</stp>
        <stp>2</stp>
        <stp>300027.SZ</stp>
        <stp>1</stp>
        <tr r="G1429" s="3"/>
      </tp>
      <tp t="s">
        <v>有色金属</v>
        <stp/>
        <stp>EM_S_INFO_INDUSTRY_EM2016</stp>
        <stp>2</stp>
        <stp>300127.SZ</stp>
        <stp>1</stp>
        <tr r="G1528" s="3"/>
      </tp>
      <tp t="s">
        <v>电子设备</v>
        <stp/>
        <stp>EM_S_INFO_INDUSTRY_EM2016</stp>
        <stp>2</stp>
        <stp>300227.SZ</stp>
        <stp>1</stp>
        <tr r="G1627" s="3"/>
      </tp>
      <tp t="s">
        <v>电子设备</v>
        <stp/>
        <stp>EM_S_INFO_INDUSTRY_EM2016</stp>
        <stp>2</stp>
        <stp>300327.SZ</stp>
        <stp>1</stp>
        <tr r="G1727" s="3"/>
      </tp>
      <tp t="s">
        <v>电子设备</v>
        <stp/>
        <stp>EM_S_INFO_INDUSTRY_EM2016</stp>
        <stp>2</stp>
        <stp>002414.SZ</stp>
        <stp>1</stp>
        <tr r="G873" s="3"/>
      </tp>
      <tp t="s">
        <v>机械设备</v>
        <stp/>
        <stp>EM_S_INFO_INDUSTRY_EM2016</stp>
        <stp>2</stp>
        <stp>002514.SZ</stp>
        <stp>1</stp>
        <tr r="G972" s="3"/>
      </tp>
      <tp t="s">
        <v>家电</v>
        <stp/>
        <stp>EM_S_INFO_INDUSTRY_EM2016</stp>
        <stp>2</stp>
        <stp>002614.SZ</stp>
        <stp>1</stp>
        <tr r="G1071" s="3"/>
      </tp>
      <tp t="s">
        <v>农林牧渔</v>
        <stp/>
        <stp>EM_S_INFO_INDUSTRY_EM2016</stp>
        <stp>2</stp>
        <stp>002714.SZ</stp>
        <stp>1</stp>
        <tr r="G1168" s="3"/>
      </tp>
      <tp t="s">
        <v>轻工制造</v>
        <stp/>
        <stp>EM_S_INFO_INDUSTRY_EM2016</stp>
        <stp>2</stp>
        <stp>002014.SZ</stp>
        <stp>1</stp>
        <tr r="G476" s="3"/>
      </tp>
      <tp t="s">
        <v>有色金属</v>
        <stp/>
        <stp>EM_S_INFO_INDUSTRY_EM2016</stp>
        <stp>2</stp>
        <stp>002114.SZ</stp>
        <stp>1</stp>
        <tr r="G574" s="3"/>
      </tp>
      <tp t="s">
        <v>电子设备</v>
        <stp/>
        <stp>EM_S_INFO_INDUSTRY_EM2016</stp>
        <stp>2</stp>
        <stp>002214.SZ</stp>
        <stp>1</stp>
        <tr r="G674" s="3"/>
      </tp>
      <tp t="s">
        <v>房地产</v>
        <stp/>
        <stp>EM_S_INFO_INDUSTRY_EM2016</stp>
        <stp>2</stp>
        <stp>002314.SZ</stp>
        <stp>1</stp>
        <tr r="G773" s="3"/>
      </tp>
      <tp t="s">
        <v>国防与装备</v>
        <stp/>
        <stp>EM_S_INFO_INDUSTRY_EM2016</stp>
        <stp>2</stp>
        <stp>300424.SZ</stp>
        <stp>1</stp>
        <tr r="G1822" s="3"/>
      </tp>
      <tp t="s">
        <v>房地产</v>
        <stp/>
        <stp>EM_S_INFO_INDUSTRY_EM2016</stp>
        <stp>2</stp>
        <stp>000514.SZ</stp>
        <stp>1</stp>
        <tr r="G111" s="3"/>
      </tp>
      <tp t="s">
        <v>信息技术</v>
        <stp/>
        <stp>EM_S_INFO_INDUSTRY_EM2016</stp>
        <stp>2</stp>
        <stp>300624.SZ</stp>
        <stp>1</stp>
        <tr r="G2018" s="3"/>
      </tp>
      <tp t="s">
        <v>电气设备</v>
        <stp/>
        <stp>EM_S_INFO_INDUSTRY_EM2016</stp>
        <stp>2</stp>
        <stp>300724.SZ</stp>
        <stp>1</stp>
        <tr r="G2115" s="3"/>
      </tp>
      <tp t="s">
        <v>房地产</v>
        <stp/>
        <stp>EM_S_INFO_INDUSTRY_EM2016</stp>
        <stp>2</stp>
        <stp>000014.SZ</stp>
        <stp>1</stp>
        <tr r="G13" s="3"/>
      </tp>
      <tp t="s">
        <v>机械设备</v>
        <stp/>
        <stp>EM_S_INFO_INDUSTRY_EM2016</stp>
        <stp>2</stp>
        <stp>300024.SZ</stp>
        <stp>1</stp>
        <tr r="G1426" s="3"/>
      </tp>
      <tp t="s">
        <v>机械设备</v>
        <stp/>
        <stp>EM_S_INFO_INDUSTRY_EM2016</stp>
        <stp>2</stp>
        <stp>300124.SZ</stp>
        <stp>1</stp>
        <tr r="G1525" s="3"/>
      </tp>
      <tp t="s">
        <v>有色金属</v>
        <stp/>
        <stp>EM_S_INFO_INDUSTRY_EM2016</stp>
        <stp>2</stp>
        <stp>300224.SZ</stp>
        <stp>1</stp>
        <tr r="G1624" s="3"/>
      </tp>
      <tp t="s">
        <v>信息技术</v>
        <stp/>
        <stp>EM_S_INFO_INDUSTRY_EM2016</stp>
        <stp>2</stp>
        <stp>300324.SZ</stp>
        <stp>1</stp>
        <tr r="G1724" s="3"/>
      </tp>
      <tp t="s">
        <v>电子设备</v>
        <stp/>
        <stp>EM_S_INFO_INDUSTRY_EM2016</stp>
        <stp>2</stp>
        <stp>002815.SZ</stp>
        <stp>1</stp>
        <tr r="G1261" s="3"/>
      </tp>
      <tp t="s">
        <v>基础化工</v>
        <stp/>
        <stp>EM_S_INFO_INDUSTRY_EM2016</stp>
        <stp>2</stp>
        <stp>002915.SZ</stp>
        <stp>1</stp>
        <tr r="G1354" s="3"/>
      </tp>
      <tp t="s">
        <v>信息技术</v>
        <stp/>
        <stp>EM_S_INFO_INDUSTRY_EM2016</stp>
        <stp>2</stp>
        <stp>002415.SZ</stp>
        <stp>1</stp>
        <tr r="G874" s="3"/>
      </tp>
      <tp t="s">
        <v>食品饮料</v>
        <stp/>
        <stp>EM_S_INFO_INDUSTRY_EM2016</stp>
        <stp>2</stp>
        <stp>002515.SZ</stp>
        <stp>1</stp>
        <tr r="G973" s="3"/>
      </tp>
      <tp t="s">
        <v>轻工制造</v>
        <stp/>
        <stp>EM_S_INFO_INDUSTRY_EM2016</stp>
        <stp>2</stp>
        <stp>002615.SZ</stp>
        <stp>1</stp>
        <tr r="G1072" s="3"/>
      </tp>
      <tp t="s">
        <v>交运设备</v>
        <stp/>
        <stp>EM_S_INFO_INDUSTRY_EM2016</stp>
        <stp>2</stp>
        <stp>002715.SZ</stp>
        <stp>1</stp>
        <tr r="G1169" s="3"/>
      </tp>
      <tp t="s">
        <v>公用事业</v>
        <stp/>
        <stp>EM_S_INFO_INDUSTRY_EM2016</stp>
        <stp>2</stp>
        <stp>002015.SZ</stp>
        <stp>1</stp>
        <tr r="G477" s="3"/>
      </tp>
      <tp t="s">
        <v>信息技术</v>
        <stp/>
        <stp>EM_S_INFO_INDUSTRY_EM2016</stp>
        <stp>2</stp>
        <stp>002115.SZ</stp>
        <stp>1</stp>
        <tr r="G575" s="3"/>
      </tp>
      <tp t="s">
        <v>农林牧渔</v>
        <stp/>
        <stp>EM_S_INFO_INDUSTRY_EM2016</stp>
        <stp>2</stp>
        <stp>002215.SZ</stp>
        <stp>1</stp>
        <tr r="G675" s="3"/>
      </tp>
      <tp t="s">
        <v>互联网</v>
        <stp/>
        <stp>EM_S_INFO_INDUSTRY_EM2016</stp>
        <stp>2</stp>
        <stp>002315.SZ</stp>
        <stp>1</stp>
        <tr r="G774" s="3"/>
      </tp>
      <tp t="s">
        <v>轻工制造</v>
        <stp/>
        <stp>EM_S_INFO_INDUSTRY_EM2016</stp>
        <stp>2</stp>
        <stp>000815.SZ</stp>
        <stp>1</stp>
        <tr r="G329" s="3"/>
      </tp>
      <tp t="s">
        <v>医药生物</v>
        <stp/>
        <stp>EM_S_INFO_INDUSTRY_EM2016</stp>
        <stp>2</stp>
        <stp>000915.SZ</stp>
        <stp>1</stp>
        <tr r="G394" s="3"/>
      </tp>
      <tp t="s">
        <v>交通运输</v>
        <stp/>
        <stp>EM_S_INFO_INDUSTRY_EM2016</stp>
        <stp>2</stp>
        <stp>000415.SZ</stp>
        <stp>1</stp>
        <tr r="G86" s="3"/>
      </tp>
      <tp t="s">
        <v>公用事业</v>
        <stp/>
        <stp>EM_S_INFO_INDUSTRY_EM2016</stp>
        <stp>2</stp>
        <stp>300425.SZ</stp>
        <stp>1</stp>
        <tr r="G1823" s="3"/>
      </tp>
      <tp t="s">
        <v>信息技术</v>
        <stp/>
        <stp>EM_S_INFO_INDUSTRY_EM2016</stp>
        <stp>2</stp>
        <stp>300525.SZ</stp>
        <stp>1</stp>
        <tr r="G1922" s="3"/>
      </tp>
      <tp t="s">
        <v>房地产</v>
        <stp/>
        <stp>EM_S_INFO_INDUSTRY_EM2016</stp>
        <stp>2</stp>
        <stp>000615.SZ</stp>
        <stp>1</stp>
        <tr r="G191" s="3"/>
      </tp>
      <tp t="s">
        <v>电子设备</v>
        <stp/>
        <stp>EM_S_INFO_INDUSTRY_EM2016</stp>
        <stp>2</stp>
        <stp>300625.SZ</stp>
        <stp>1</stp>
        <tr r="G2019" s="3"/>
      </tp>
      <tp t="s">
        <v>商贸零售</v>
        <stp/>
        <stp>EM_S_INFO_INDUSTRY_EM2016</stp>
        <stp>2</stp>
        <stp>000715.SZ</stp>
        <stp>1</stp>
        <tr r="G261" s="3"/>
      </tp>
      <tp t="s">
        <v>医药生物</v>
        <stp/>
        <stp>EM_S_INFO_INDUSTRY_EM2016</stp>
        <stp>2</stp>
        <stp>300725.SZ</stp>
        <stp>1</stp>
        <tr r="G2116" s="3"/>
      </tp>
      <tp t="s">
        <v>信息技术</v>
        <stp/>
        <stp>EM_S_INFO_INDUSTRY_EM2016</stp>
        <stp>2</stp>
        <stp>300025.SZ</stp>
        <stp>1</stp>
        <tr r="G1427" s="3"/>
      </tp>
      <tp t="s">
        <v>电气设备</v>
        <stp/>
        <stp>EM_S_INFO_INDUSTRY_EM2016</stp>
        <stp>2</stp>
        <stp>300125.SZ</stp>
        <stp>1</stp>
        <tr r="G1526" s="3"/>
      </tp>
      <tp t="s">
        <v>基础化工</v>
        <stp/>
        <stp>EM_S_INFO_INDUSTRY_EM2016</stp>
        <stp>2</stp>
        <stp>300225.SZ</stp>
        <stp>1</stp>
        <tr r="G1625" s="3"/>
      </tp>
      <tp t="s">
        <v>基础化工</v>
        <stp/>
        <stp>EM_S_INFO_INDUSTRY_EM2016</stp>
        <stp>2</stp>
        <stp>300325.SZ</stp>
        <stp>1</stp>
        <tr r="G1725" s="3"/>
      </tp>
      <tp t="s">
        <v>轻工制造</v>
        <stp/>
        <stp>EM_S_INFO_INDUSTRY_EM2016</stp>
        <stp>2</stp>
        <stp>002812.SZ</stp>
        <stp>1</stp>
        <tr r="G1259" s="3"/>
      </tp>
      <tp t="s">
        <v>信息技术</v>
        <stp/>
        <stp>EM_S_INFO_INDUSTRY_EM2016</stp>
        <stp>2</stp>
        <stp>002912.SZ</stp>
        <stp>1</stp>
        <tr r="G1352" s="3"/>
      </tp>
      <tp t="s">
        <v>医药生物</v>
        <stp/>
        <stp>EM_S_INFO_INDUSTRY_EM2016</stp>
        <stp>2</stp>
        <stp>002412.SZ</stp>
        <stp>1</stp>
        <tr r="G871" s="3"/>
      </tp>
      <tp t="s">
        <v>电子设备</v>
        <stp/>
        <stp>EM_S_INFO_INDUSTRY_EM2016</stp>
        <stp>2</stp>
        <stp>002512.SZ</stp>
        <stp>1</stp>
        <tr r="G970" s="3"/>
      </tp>
      <tp t="s">
        <v>纺织服装</v>
        <stp/>
        <stp>EM_S_INFO_INDUSTRY_EM2016</stp>
        <stp>2</stp>
        <stp>002612.SZ</stp>
        <stp>1</stp>
        <tr r="G1069" s="3"/>
      </tp>
      <tp t="s">
        <v>文化传媒</v>
        <stp/>
        <stp>EM_S_INFO_INDUSTRY_EM2016</stp>
        <stp>2</stp>
        <stp>002712.SZ</stp>
        <stp>1</stp>
        <tr r="G1166" s="3"/>
      </tp>
      <tp t="s">
        <v>轻工制造</v>
        <stp/>
        <stp>EM_S_INFO_INDUSTRY_EM2016</stp>
        <stp>2</stp>
        <stp>002012.SZ</stp>
        <stp>1</stp>
        <tr r="G474" s="3"/>
      </tp>
      <tp t="s">
        <v>电气设备</v>
        <stp/>
        <stp>EM_S_INFO_INDUSTRY_EM2016</stp>
        <stp>2</stp>
        <stp>002112.SZ</stp>
        <stp>1</stp>
        <tr r="G572" s="3"/>
      </tp>
      <tp t="s">
        <v>电气设备</v>
        <stp/>
        <stp>EM_S_INFO_INDUSTRY_EM2016</stp>
        <stp>2</stp>
        <stp>002212.SZ</stp>
        <stp>1</stp>
        <tr r="G672" s="3"/>
      </tp>
      <tp t="s">
        <v>信息技术</v>
        <stp/>
        <stp>EM_S_INFO_INDUSTRY_EM2016</stp>
        <stp>2</stp>
        <stp>002312.SZ</stp>
        <stp>1</stp>
        <tr r="G771" s="3"/>
      </tp>
      <tp t="s">
        <v>轻工制造</v>
        <stp/>
        <stp>EM_S_INFO_INDUSTRY_EM2016</stp>
        <stp>2</stp>
        <stp>000812.SZ</stp>
        <stp>1</stp>
        <tr r="G327" s="3"/>
      </tp>
      <tp t="s">
        <v>基础化工</v>
        <stp/>
        <stp>EM_S_INFO_INDUSTRY_EM2016</stp>
        <stp>2</stp>
        <stp>000912.SZ</stp>
        <stp>1</stp>
        <tr r="G392" s="3"/>
      </tp>
      <tp t="s">
        <v>公用事业</v>
        <stp/>
        <stp>EM_S_INFO_INDUSTRY_EM2016</stp>
        <stp>2</stp>
        <stp>300422.SZ</stp>
        <stp>1</stp>
        <tr r="G1820" s="3"/>
      </tp>
      <tp t="s">
        <v>基础化工</v>
        <stp/>
        <stp>EM_S_INFO_INDUSTRY_EM2016</stp>
        <stp>2</stp>
        <stp>300522.SZ</stp>
        <stp>1</stp>
        <tr r="G1920" s="3"/>
      </tp>
      <tp t="s">
        <v>有色金属</v>
        <stp/>
        <stp>EM_S_INFO_INDUSTRY_EM2016</stp>
        <stp>2</stp>
        <stp>000612.SZ</stp>
        <stp>1</stp>
        <tr r="G189" s="3"/>
      </tp>
      <tp t="s">
        <v>商贸零售</v>
        <stp/>
        <stp>EM_S_INFO_INDUSTRY_EM2016</stp>
        <stp>2</stp>
        <stp>300622.SZ</stp>
        <stp>1</stp>
        <tr r="G2016" s="3"/>
      </tp>
      <tp t="s">
        <v>金融</v>
        <stp/>
        <stp>EM_S_INFO_INDUSTRY_EM2016</stp>
        <stp>2</stp>
        <stp>000712.SZ</stp>
        <stp>1</stp>
        <tr r="G259" s="3"/>
      </tp>
      <tp t="s">
        <v>国防与装备</v>
        <stp/>
        <stp>EM_S_INFO_INDUSTRY_EM2016</stp>
        <stp>2</stp>
        <stp>300722.SZ</stp>
        <stp>1</stp>
        <tr r="G2113" s="3"/>
      </tp>
      <tp t="s">
        <v>建材</v>
        <stp/>
        <stp>EM_S_INFO_INDUSTRY_EM2016</stp>
        <stp>2</stp>
        <stp>000012.SZ</stp>
        <stp>1</stp>
        <tr r="G12" s="3"/>
      </tp>
      <tp t="s">
        <v>机械设备</v>
        <stp/>
        <stp>EM_S_INFO_INDUSTRY_EM2016</stp>
        <stp>2</stp>
        <stp>300022.SZ</stp>
        <stp>1</stp>
        <tr r="G1424" s="3"/>
      </tp>
      <tp t="s">
        <v>医药生物</v>
        <stp/>
        <stp>EM_S_INFO_INDUSTRY_EM2016</stp>
        <stp>2</stp>
        <stp>300122.SZ</stp>
        <stp>1</stp>
        <tr r="G1523" s="3"/>
      </tp>
      <tp t="s">
        <v>机械设备</v>
        <stp/>
        <stp>EM_S_INFO_INDUSTRY_EM2016</stp>
        <stp>2</stp>
        <stp>300222.SZ</stp>
        <stp>1</stp>
        <tr r="G1622" s="3"/>
      </tp>
      <tp t="s">
        <v>电子设备</v>
        <stp/>
        <stp>EM_S_INFO_INDUSTRY_EM2016</stp>
        <stp>2</stp>
        <stp>300322.SZ</stp>
        <stp>1</stp>
        <tr r="G1722" s="3"/>
      </tp>
      <tp t="s">
        <v>交运设备</v>
        <stp/>
        <stp>EM_S_INFO_INDUSTRY_EM2016</stp>
        <stp>2</stp>
        <stp>002813.SZ</stp>
        <stp>1</stp>
        <tr r="G1260" s="3"/>
      </tp>
      <tp t="s">
        <v>电子设备</v>
        <stp/>
        <stp>EM_S_INFO_INDUSTRY_EM2016</stp>
        <stp>2</stp>
        <stp>002913.SZ</stp>
        <stp>1</stp>
        <tr r="G1353" s="3"/>
      </tp>
      <tp t="s">
        <v>信息技术</v>
        <stp/>
        <stp>EM_S_INFO_INDUSTRY_EM2016</stp>
        <stp>2</stp>
        <stp>002413.SZ</stp>
        <stp>1</stp>
        <tr r="G872" s="3"/>
      </tp>
      <tp t="s">
        <v>基础化工</v>
        <stp/>
        <stp>EM_S_INFO_INDUSTRY_EM2016</stp>
        <stp>2</stp>
        <stp>002513.SZ</stp>
        <stp>1</stp>
        <tr r="G971" s="3"/>
      </tp>
      <tp t="s">
        <v>建材</v>
        <stp/>
        <stp>EM_S_INFO_INDUSTRY_EM2016</stp>
        <stp>2</stp>
        <stp>002613.SZ</stp>
        <stp>1</stp>
        <tr r="G1070" s="3"/>
      </tp>
      <tp t="s">
        <v>建筑</v>
        <stp/>
        <stp>EM_S_INFO_INDUSTRY_EM2016</stp>
        <stp>2</stp>
        <stp>002713.SZ</stp>
        <stp>1</stp>
        <tr r="G1167" s="3"/>
      </tp>
      <tp t="s">
        <v>国防与装备</v>
        <stp/>
        <stp>EM_S_INFO_INDUSTRY_EM2016</stp>
        <stp>2</stp>
        <stp>002013.SZ</stp>
        <stp>1</stp>
        <tr r="G475" s="3"/>
      </tp>
      <tp t="s">
        <v>互联网</v>
        <stp/>
        <stp>EM_S_INFO_INDUSTRY_EM2016</stp>
        <stp>2</stp>
        <stp>002113.SZ</stp>
        <stp>1</stp>
        <tr r="G573" s="3"/>
      </tp>
      <tp t="s">
        <v>交运设备</v>
        <stp/>
        <stp>EM_S_INFO_INDUSTRY_EM2016</stp>
        <stp>2</stp>
        <stp>002213.SZ</stp>
        <stp>1</stp>
        <tr r="G673" s="3"/>
      </tp>
      <tp t="s">
        <v>信息技术</v>
        <stp/>
        <stp>EM_S_INFO_INDUSTRY_EM2016</stp>
        <stp>2</stp>
        <stp>002313.SZ</stp>
        <stp>1</stp>
        <tr r="G772" s="3"/>
      </tp>
      <tp t="s">
        <v>医药生物</v>
        <stp/>
        <stp>EM_S_INFO_INDUSTRY_EM2016</stp>
        <stp>2</stp>
        <stp>000813.SZ</stp>
        <stp>1</stp>
        <tr r="G328" s="3"/>
      </tp>
      <tp t="s">
        <v>交运设备</v>
        <stp/>
        <stp>EM_S_INFO_INDUSTRY_EM2016</stp>
        <stp>2</stp>
        <stp>000913.SZ</stp>
        <stp>1</stp>
        <tr r="G393" s="3"/>
      </tp>
      <tp t="s">
        <v>电子设备</v>
        <stp/>
        <stp>EM_S_INFO_INDUSTRY_EM2016</stp>
        <stp>2</stp>
        <stp>000413.SZ</stp>
        <stp>1</stp>
        <tr r="G85" s="3"/>
      </tp>
      <tp t="s">
        <v>电气设备</v>
        <stp/>
        <stp>EM_S_INFO_INDUSTRY_EM2016</stp>
        <stp>2</stp>
        <stp>300423.SZ</stp>
        <stp>1</stp>
        <tr r="G1821" s="3"/>
      </tp>
      <tp t="s">
        <v>医药生物</v>
        <stp/>
        <stp>EM_S_INFO_INDUSTRY_EM2016</stp>
        <stp>2</stp>
        <stp>000513.SZ</stp>
        <stp>1</stp>
        <tr r="G110" s="3"/>
      </tp>
      <tp t="s">
        <v>互联网</v>
        <stp/>
        <stp>EM_S_INFO_INDUSTRY_EM2016</stp>
        <stp>2</stp>
        <stp>300523.SZ</stp>
        <stp>1</stp>
        <tr r="G1921" s="3"/>
      </tp>
      <tp t="s">
        <v>休闲、生活及专业服务</v>
        <stp/>
        <stp>EM_S_INFO_INDUSTRY_EM2016</stp>
        <stp>2</stp>
        <stp>000613.SZ</stp>
        <stp>1</stp>
        <tr r="G190" s="3"/>
      </tp>
      <tp t="s">
        <v>电子设备</v>
        <stp/>
        <stp>EM_S_INFO_INDUSTRY_EM2016</stp>
        <stp>2</stp>
        <stp>300623.SZ</stp>
        <stp>1</stp>
        <tr r="G2017" s="3"/>
      </tp>
      <tp t="s">
        <v>农林牧渔</v>
        <stp/>
        <stp>EM_S_INFO_INDUSTRY_EM2016</stp>
        <stp>2</stp>
        <stp>000713.SZ</stp>
        <stp>1</stp>
        <tr r="G260" s="3"/>
      </tp>
      <tp t="s">
        <v>医药生物</v>
        <stp/>
        <stp>EM_S_INFO_INDUSTRY_EM2016</stp>
        <stp>2</stp>
        <stp>300723.SZ</stp>
        <stp>1</stp>
        <tr r="G2114" s="3"/>
      </tp>
      <tp t="s">
        <v>金融</v>
        <stp/>
        <stp>EM_S_INFO_INDUSTRY_EM2016</stp>
        <stp>2</stp>
        <stp>300023.SZ</stp>
        <stp>1</stp>
        <tr r="G1425" s="3"/>
      </tp>
      <tp t="s">
        <v>国防与装备</v>
        <stp/>
        <stp>EM_S_INFO_INDUSTRY_EM2016</stp>
        <stp>2</stp>
        <stp>300123.SZ</stp>
        <stp>1</stp>
        <tr r="G1524" s="3"/>
      </tp>
      <tp t="s">
        <v>电子设备</v>
        <stp/>
        <stp>EM_S_INFO_INDUSTRY_EM2016</stp>
        <stp>2</stp>
        <stp>300223.SZ</stp>
        <stp>1</stp>
        <tr r="G1623" s="3"/>
      </tp>
      <tp t="s">
        <v>电子设备</v>
        <stp/>
        <stp>EM_S_INFO_INDUSTRY_EM2016</stp>
        <stp>2</stp>
        <stp>300323.SZ</stp>
        <stp>1</stp>
        <tr r="G1723" s="3"/>
      </tp>
      <tp t="s">
        <v>基础化工</v>
        <stp/>
        <stp>EM_S_INFO_INDUSTRY_EM2016</stp>
        <stp>2</stp>
        <stp>002810.SZ</stp>
        <stp>1</stp>
        <tr r="G1257" s="3"/>
      </tp>
      <tp t="s">
        <v>食品饮料</v>
        <stp/>
        <stp>EM_S_INFO_INDUSTRY_EM2016</stp>
        <stp>2</stp>
        <stp>002910.SZ</stp>
        <stp>1</stp>
        <tr r="G1350" s="3"/>
      </tp>
      <tp t="s">
        <v>信息技术</v>
        <stp/>
        <stp>EM_S_INFO_INDUSTRY_EM2016</stp>
        <stp>2</stp>
        <stp>002410.SZ</stp>
        <stp>1</stp>
        <tr r="G869" s="3"/>
      </tp>
      <tp t="s">
        <v>交运设备</v>
        <stp/>
        <stp>EM_S_INFO_INDUSTRY_EM2016</stp>
        <stp>2</stp>
        <stp>002510.SZ</stp>
        <stp>1</stp>
        <tr r="G968" s="3"/>
      </tp>
      <tp t="s">
        <v>电气设备</v>
        <stp/>
        <stp>EM_S_INFO_INDUSTRY_EM2016</stp>
        <stp>2</stp>
        <stp>002610.SZ</stp>
        <stp>1</stp>
        <tr r="G1067" s="3"/>
      </tp>
      <tp t="s">
        <v>交通运输</v>
        <stp/>
        <stp>EM_S_INFO_INDUSTRY_EM2016</stp>
        <stp>2</stp>
        <stp>002010.SZ</stp>
        <stp>1</stp>
        <tr r="G472" s="3"/>
      </tp>
      <tp t="s">
        <v>钢铁</v>
        <stp/>
        <stp>EM_S_INFO_INDUSTRY_EM2016</stp>
        <stp>2</stp>
        <stp>002110.SZ</stp>
        <stp>1</stp>
        <tr r="G570" s="3"/>
      </tp>
      <tp t="s">
        <v>交通运输</v>
        <stp/>
        <stp>EM_S_INFO_INDUSTRY_EM2016</stp>
        <stp>2</stp>
        <stp>002210.SZ</stp>
        <stp>1</stp>
        <tr r="G670" s="3"/>
      </tp>
      <tp t="s">
        <v>建筑</v>
        <stp/>
        <stp>EM_S_INFO_INDUSTRY_EM2016</stp>
        <stp>2</stp>
        <stp>002310.SZ</stp>
        <stp>1</stp>
        <tr r="G769" s="3"/>
      </tp>
      <tp t="s">
        <v>家电</v>
        <stp/>
        <stp>EM_S_INFO_INDUSTRY_EM2016</stp>
        <stp>2</stp>
        <stp>000810.SZ</stp>
        <stp>1</stp>
        <tr r="G325" s="3"/>
      </tp>
      <tp t="s">
        <v>轻工制造</v>
        <stp/>
        <stp>EM_S_INFO_INDUSTRY_EM2016</stp>
        <stp>2</stp>
        <stp>000910.SZ</stp>
        <stp>1</stp>
        <tr r="G390" s="3"/>
      </tp>
      <tp t="s">
        <v>机械设备</v>
        <stp/>
        <stp>EM_S_INFO_INDUSTRY_EM2016</stp>
        <stp>2</stp>
        <stp>000410.SZ</stp>
        <stp>1</stp>
        <tr r="G83" s="3"/>
      </tp>
      <tp t="s">
        <v>机械设备</v>
        <stp/>
        <stp>EM_S_INFO_INDUSTRY_EM2016</stp>
        <stp>2</stp>
        <stp>300420.SZ</stp>
        <stp>1</stp>
        <tr r="G1818" s="3"/>
      </tp>
      <tp t="s">
        <v>基础化工</v>
        <stp/>
        <stp>EM_S_INFO_INDUSTRY_EM2016</stp>
        <stp>2</stp>
        <stp>000510.SZ</stp>
        <stp>1</stp>
        <tr r="G109" s="3"/>
      </tp>
      <tp t="s">
        <v>信息技术</v>
        <stp/>
        <stp>EM_S_INFO_INDUSTRY_EM2016</stp>
        <stp>2</stp>
        <stp>300520.SZ</stp>
        <stp>1</stp>
        <tr r="G1918" s="3"/>
      </tp>
      <tp t="s">
        <v>休闲、生活及专业服务</v>
        <stp/>
        <stp>EM_S_INFO_INDUSTRY_EM2016</stp>
        <stp>2</stp>
        <stp>000610.SZ</stp>
        <stp>1</stp>
        <tr r="G187" s="3"/>
      </tp>
      <tp t="s">
        <v>信息技术</v>
        <stp/>
        <stp>EM_S_INFO_INDUSTRY_EM2016</stp>
        <stp>2</stp>
        <stp>300620.SZ</stp>
        <stp>1</stp>
        <tr r="G2014" s="3"/>
      </tp>
      <tp t="s">
        <v>医药生物</v>
        <stp/>
        <stp>EM_S_INFO_INDUSTRY_EM2016</stp>
        <stp>2</stp>
        <stp>000710.SZ</stp>
        <stp>1</stp>
        <tr r="G257" s="3"/>
      </tp>
      <tp t="s">
        <v>机械设备</v>
        <stp/>
        <stp>EM_S_INFO_INDUSTRY_EM2016</stp>
        <stp>2</stp>
        <stp>300720.SZ</stp>
        <stp>1</stp>
        <tr r="G2111" s="3"/>
      </tp>
      <tp t="s">
        <v>建筑</v>
        <stp/>
        <stp>EM_S_INFO_INDUSTRY_EM2016</stp>
        <stp>2</stp>
        <stp>000010.SZ</stp>
        <stp>1</stp>
        <tr r="G10" s="3"/>
      </tp>
      <tp t="s">
        <v>信息技术</v>
        <stp/>
        <stp>EM_S_INFO_INDUSTRY_EM2016</stp>
        <stp>2</stp>
        <stp>300020.SZ</stp>
        <stp>1</stp>
        <tr r="G1422" s="3"/>
      </tp>
      <tp t="s">
        <v>电子设备</v>
        <stp/>
        <stp>EM_S_INFO_INDUSTRY_EM2016</stp>
        <stp>2</stp>
        <stp>300120.SZ</stp>
        <stp>1</stp>
        <tr r="G1521" s="3"/>
      </tp>
      <tp t="s">
        <v>电子设备</v>
        <stp/>
        <stp>EM_S_INFO_INDUSTRY_EM2016</stp>
        <stp>2</stp>
        <stp>300220.SZ</stp>
        <stp>1</stp>
        <tr r="G1620" s="3"/>
      </tp>
      <tp t="s">
        <v>基础化工</v>
        <stp/>
        <stp>EM_S_INFO_INDUSTRY_EM2016</stp>
        <stp>2</stp>
        <stp>300320.SZ</stp>
        <stp>1</stp>
        <tr r="G1720" s="3"/>
      </tp>
      <tp t="s">
        <v>建筑</v>
        <stp/>
        <stp>EM_S_INFO_INDUSTRY_EM2016</stp>
        <stp>2</stp>
        <stp>002811.SZ</stp>
        <stp>1</stp>
        <tr r="G1258" s="3"/>
      </tp>
      <tp t="s">
        <v>公用事业</v>
        <stp/>
        <stp>EM_S_INFO_INDUSTRY_EM2016</stp>
        <stp>2</stp>
        <stp>002911.SZ</stp>
        <stp>1</stp>
        <tr r="G1351" s="3"/>
      </tp>
      <tp t="s">
        <v>医药生物</v>
        <stp/>
        <stp>EM_S_INFO_INDUSTRY_EM2016</stp>
        <stp>2</stp>
        <stp>002411.SZ</stp>
        <stp>1</stp>
        <tr r="G870" s="3"/>
      </tp>
      <tp t="s">
        <v>轻工制造</v>
        <stp/>
        <stp>EM_S_INFO_INDUSTRY_EM2016</stp>
        <stp>2</stp>
        <stp>002511.SZ</stp>
        <stp>1</stp>
        <tr r="G969" s="3"/>
      </tp>
      <tp t="s">
        <v>交运设备</v>
        <stp/>
        <stp>EM_S_INFO_INDUSTRY_EM2016</stp>
        <stp>2</stp>
        <stp>002611.SZ</stp>
        <stp>1</stp>
        <tr r="G1068" s="3"/>
      </tp>
      <tp t="s">
        <v>交通运输</v>
        <stp/>
        <stp>EM_S_INFO_INDUSTRY_EM2016</stp>
        <stp>2</stp>
        <stp>002711.SZ</stp>
        <stp>1</stp>
        <tr r="G1165" s="3"/>
      </tp>
      <tp t="s">
        <v>机械设备</v>
        <stp/>
        <stp>EM_S_INFO_INDUSTRY_EM2016</stp>
        <stp>2</stp>
        <stp>002011.SZ</stp>
        <stp>1</stp>
        <tr r="G473" s="3"/>
      </tp>
      <tp t="s">
        <v>机械设备</v>
        <stp/>
        <stp>EM_S_INFO_INDUSTRY_EM2016</stp>
        <stp>2</stp>
        <stp>002111.SZ</stp>
        <stp>1</stp>
        <tr r="G571" s="3"/>
      </tp>
      <tp t="s">
        <v>基础化工</v>
        <stp/>
        <stp>EM_S_INFO_INDUSTRY_EM2016</stp>
        <stp>2</stp>
        <stp>002211.SZ</stp>
        <stp>1</stp>
        <tr r="G671" s="3"/>
      </tp>
      <tp t="s">
        <v>农林牧渔</v>
        <stp/>
        <stp>EM_S_INFO_INDUSTRY_EM2016</stp>
        <stp>2</stp>
        <stp>002311.SZ</stp>
        <stp>1</stp>
        <tr r="G770" s="3"/>
      </tp>
      <tp t="s">
        <v>机械设备</v>
        <stp/>
        <stp>EM_S_INFO_INDUSTRY_EM2016</stp>
        <stp>2</stp>
        <stp>000811.SZ</stp>
        <stp>1</stp>
        <tr r="G326" s="3"/>
      </tp>
      <tp t="s">
        <v>农林牧渔</v>
        <stp/>
        <stp>EM_S_INFO_INDUSTRY_EM2016</stp>
        <stp>2</stp>
        <stp>000911.SZ</stp>
        <stp>1</stp>
        <tr r="G391" s="3"/>
      </tp>
      <tp t="s">
        <v>医药生物</v>
        <stp/>
        <stp>EM_S_INFO_INDUSTRY_EM2016</stp>
        <stp>2</stp>
        <stp>000411.SZ</stp>
        <stp>1</stp>
        <tr r="G84" s="3"/>
      </tp>
      <tp t="s">
        <v>机械设备</v>
        <stp/>
        <stp>EM_S_INFO_INDUSTRY_EM2016</stp>
        <stp>2</stp>
        <stp>300421.SZ</stp>
        <stp>1</stp>
        <tr r="G1819" s="3"/>
      </tp>
      <tp t="s">
        <v>机械设备</v>
        <stp/>
        <stp>EM_S_INFO_INDUSTRY_EM2016</stp>
        <stp>2</stp>
        <stp>300521.SZ</stp>
        <stp>1</stp>
        <tr r="G1919" s="3"/>
      </tp>
      <tp t="s">
        <v>纺织服装</v>
        <stp/>
        <stp>EM_S_INFO_INDUSTRY_EM2016</stp>
        <stp>2</stp>
        <stp>000611.SZ</stp>
        <stp>1</stp>
        <tr r="G188" s="3"/>
      </tp>
      <tp t="s">
        <v>建筑</v>
        <stp/>
        <stp>EM_S_INFO_INDUSTRY_EM2016</stp>
        <stp>2</stp>
        <stp>300621.SZ</stp>
        <stp>1</stp>
        <tr r="G2015" s="3"/>
      </tp>
      <tp t="s">
        <v>建筑</v>
        <stp/>
        <stp>EM_S_INFO_INDUSTRY_EM2016</stp>
        <stp>2</stp>
        <stp>000711.SZ</stp>
        <stp>1</stp>
        <tr r="G258" s="3"/>
      </tp>
      <tp t="s">
        <v>基础化工</v>
        <stp/>
        <stp>EM_S_INFO_INDUSTRY_EM2016</stp>
        <stp>2</stp>
        <stp>300721.SZ</stp>
        <stp>1</stp>
        <tr r="G2112" s="3"/>
      </tp>
      <tp t="s">
        <v>房地产</v>
        <stp/>
        <stp>EM_S_INFO_INDUSTRY_EM2016</stp>
        <stp>2</stp>
        <stp>000011.SZ</stp>
        <stp>1</stp>
        <tr r="G11" s="3"/>
      </tp>
      <tp t="s">
        <v>农林牧渔</v>
        <stp/>
        <stp>EM_S_INFO_INDUSTRY_EM2016</stp>
        <stp>2</stp>
        <stp>300021.SZ</stp>
        <stp>1</stp>
        <tr r="G1423" s="3"/>
      </tp>
      <tp t="s">
        <v>基础化工</v>
        <stp/>
        <stp>EM_S_INFO_INDUSTRY_EM2016</stp>
        <stp>2</stp>
        <stp>300121.SZ</stp>
        <stp>1</stp>
        <tr r="G1522" s="3"/>
      </tp>
      <tp t="s">
        <v>基础化工</v>
        <stp/>
        <stp>EM_S_INFO_INDUSTRY_EM2016</stp>
        <stp>2</stp>
        <stp>300221.SZ</stp>
        <stp>1</stp>
        <tr r="G1621" s="3"/>
      </tp>
      <tp t="s">
        <v>纺织服装</v>
        <stp/>
        <stp>EM_S_INFO_INDUSTRY_EM2016</stp>
        <stp>2</stp>
        <stp>300321.SZ</stp>
        <stp>1</stp>
        <tr r="G1721" s="3"/>
      </tp>
      <tp>
        <v>171660000</v>
        <stp/>
        <stp>EM_S_EST_NETPROFIT</stp>
        <stp>3</stp>
        <stp>603825.SH</stp>
        <stp>2019</stp>
        <stp>2019/11/27</stp>
        <tr r="N3586" s="3"/>
        <tr r="N3586" s="3"/>
      </tp>
      <tp>
        <v>207267500</v>
        <stp/>
        <stp>EM_S_EST_NETPROFIT</stp>
        <stp>3</stp>
        <stp>603826.SH</stp>
        <stp>2019</stp>
        <stp>2019/11/27</stp>
        <tr r="N3587" s="3"/>
        <tr r="N3587" s="3"/>
      </tp>
      <tp t="s">
        <v>--</v>
        <stp/>
        <stp>EM_S_EST_NETPROFIT</stp>
        <stp>3</stp>
        <stp>603822.SH</stp>
        <stp>2019</stp>
        <stp>2019/11/27</stp>
        <tr r="N3584" s="3"/>
      </tp>
      <tp>
        <v>252166666.66666666</v>
        <stp/>
        <stp>EM_S_EST_NETPROFIT</stp>
        <stp>3</stp>
        <stp>603823.SH</stp>
        <stp>2019</stp>
        <stp>2019/11/27</stp>
        <tr r="N3585" s="3"/>
        <tr r="N3585" s="3"/>
      </tp>
      <tp t="s">
        <v>--</v>
        <stp/>
        <stp>EM_S_EST_NETPROFIT</stp>
        <stp>3</stp>
        <stp>603828.SH</stp>
        <stp>2019</stp>
        <stp>2019/11/27</stp>
        <tr r="N3588" s="3"/>
      </tp>
      <tp t="s">
        <v>--</v>
        <stp/>
        <stp>EM_S_EST_NETPROFIT</stp>
        <stp>3</stp>
        <stp>603829.SH</stp>
        <stp>2019</stp>
        <stp>2019/11/27</stp>
        <tr r="N3589" s="3"/>
      </tp>
      <tp>
        <v>1853905937.5</v>
        <stp/>
        <stp>EM_S_EST_NETPROFIT</stp>
        <stp>3</stp>
        <stp>603833.SH</stp>
        <stp>2019</stp>
        <stp>2019/11/27</stp>
        <tr r="N3590" s="3"/>
        <tr r="N3590" s="3"/>
      </tp>
      <tp t="s">
        <v>--</v>
        <stp/>
        <stp>EM_S_EST_NETPROFIT</stp>
        <stp>3</stp>
        <stp>603838.SH</stp>
        <stp>2019</stp>
        <stp>2019/11/27</stp>
        <tr r="N3591" s="3"/>
      </tp>
      <tp>
        <v>354435000</v>
        <stp/>
        <stp>EM_S_EST_NETPROFIT</stp>
        <stp>3</stp>
        <stp>603839.SH</stp>
        <stp>2019</stp>
        <stp>2019/11/27</stp>
        <tr r="N3592" s="3"/>
        <tr r="N3592" s="3"/>
      </tp>
      <tp>
        <v>777398333.33333337</v>
        <stp/>
        <stp>EM_S_EST_NETPROFIT</stp>
        <stp>3</stp>
        <stp>603806.SH</stp>
        <stp>2019</stp>
        <stp>2019/11/27</stp>
        <tr r="N3573" s="3"/>
        <tr r="N3573" s="3"/>
      </tp>
      <tp t="s">
        <v>--</v>
        <stp/>
        <stp>EM_S_EST_NETPROFIT</stp>
        <stp>3</stp>
        <stp>603800.SH</stp>
        <stp>2019</stp>
        <stp>2019/11/27</stp>
        <tr r="N3570" s="3"/>
      </tp>
      <tp>
        <v>320624117.64705878</v>
        <stp/>
        <stp>EM_S_EST_NETPROFIT</stp>
        <stp>3</stp>
        <stp>603801.SH</stp>
        <stp>2019</stp>
        <stp>2019/11/27</stp>
        <tr r="N3571" s="3"/>
        <tr r="N3571" s="3"/>
      </tp>
      <tp t="s">
        <v>--</v>
        <stp/>
        <stp>EM_S_EST_NETPROFIT</stp>
        <stp>3</stp>
        <stp>603803.SH</stp>
        <stp>2019</stp>
        <stp>2019/11/27</stp>
        <tr r="N3572" s="3"/>
      </tp>
      <tp>
        <v>418398571.42857146</v>
        <stp/>
        <stp>EM_S_EST_NETPROFIT</stp>
        <stp>3</stp>
        <stp>603808.SH</stp>
        <stp>2019</stp>
        <stp>2019/11/27</stp>
        <tr r="N3574" s="3"/>
        <tr r="N3574" s="3"/>
      </tp>
      <tp>
        <v>128000000</v>
        <stp/>
        <stp>EM_S_EST_NETPROFIT</stp>
        <stp>3</stp>
        <stp>603809.SH</stp>
        <stp>2019</stp>
        <stp>2019/11/27</stp>
        <tr r="N3575" s="3"/>
        <tr r="N3575" s="3"/>
      </tp>
      <tp t="s">
        <v>--</v>
        <stp/>
        <stp>EM_S_EST_NETPROFIT</stp>
        <stp>3</stp>
        <stp>603815.SH</stp>
        <stp>2019</stp>
        <stp>2019/11/27</stp>
        <tr r="N3579" s="3"/>
      </tp>
      <tp>
        <v>1182945600</v>
        <stp/>
        <stp>EM_S_EST_NETPROFIT</stp>
        <stp>3</stp>
        <stp>603816.SH</stp>
        <stp>2019</stp>
        <stp>2019/11/27</stp>
        <tr r="N3580" s="3"/>
        <tr r="N3580" s="3"/>
      </tp>
      <tp t="s">
        <v>--</v>
        <stp/>
        <stp>EM_S_EST_NETPROFIT</stp>
        <stp>3</stp>
        <stp>603817.SH</stp>
        <stp>2019</stp>
        <stp>2019/11/27</stp>
        <tr r="N3581" s="3"/>
      </tp>
      <tp t="s">
        <v>--</v>
        <stp/>
        <stp>EM_S_EST_NETPROFIT</stp>
        <stp>3</stp>
        <stp>603810.SH</stp>
        <stp>2019</stp>
        <stp>2019/11/27</stp>
        <tr r="N3576" s="3"/>
      </tp>
      <tp>
        <v>137800000</v>
        <stp/>
        <stp>EM_S_EST_NETPROFIT</stp>
        <stp>3</stp>
        <stp>603811.SH</stp>
        <stp>2019</stp>
        <stp>2019/11/27</stp>
        <tr r="N3577" s="3"/>
        <tr r="N3577" s="3"/>
      </tp>
      <tp t="s">
        <v>--</v>
        <stp/>
        <stp>EM_S_EST_NETPROFIT</stp>
        <stp>3</stp>
        <stp>603813.SH</stp>
        <stp>2019</stp>
        <stp>2019/11/27</stp>
        <tr r="N3578" s="3"/>
      </tp>
      <tp>
        <v>192356666.66666666</v>
        <stp/>
        <stp>EM_S_EST_NETPROFIT</stp>
        <stp>3</stp>
        <stp>603818.SH</stp>
        <stp>2019</stp>
        <stp>2019/11/27</stp>
        <tr r="N3582" s="3"/>
        <tr r="N3582" s="3"/>
      </tp>
      <tp t="s">
        <v>--</v>
        <stp/>
        <stp>EM_S_EST_NETPROFIT</stp>
        <stp>3</stp>
        <stp>603819.SH</stp>
        <stp>2019</stp>
        <stp>2019/11/27</stp>
        <tr r="N3583" s="3"/>
      </tp>
      <tp>
        <v>715241052.63157892</v>
        <stp/>
        <stp>EM_S_EST_NETPROFIT</stp>
        <stp>3</stp>
        <stp>603866.SH</stp>
        <stp>2019</stp>
        <stp>2019/11/27</stp>
        <tr r="N3602" s="3"/>
        <tr r="N3602" s="3"/>
      </tp>
      <tp t="s">
        <v>--</v>
        <stp/>
        <stp>EM_S_EST_NETPROFIT</stp>
        <stp>3</stp>
        <stp>603867.SH</stp>
        <stp>2019</stp>
        <stp>2019/11/27</stp>
        <tr r="N3603" s="3"/>
      </tp>
      <tp t="s">
        <v>--</v>
        <stp/>
        <stp>EM_S_EST_NETPROFIT</stp>
        <stp>3</stp>
        <stp>603860.SH</stp>
        <stp>2019</stp>
        <stp>2019/11/27</stp>
        <tr r="N3599" s="3"/>
      </tp>
      <tp t="s">
        <v>--</v>
        <stp/>
        <stp>EM_S_EST_NETPROFIT</stp>
        <stp>3</stp>
        <stp>603861.SH</stp>
        <stp>2019</stp>
        <stp>2019/11/27</stp>
        <tr r="N3600" s="3"/>
      </tp>
      <tp t="s">
        <v>--</v>
        <stp/>
        <stp>EM_S_EST_NETPROFIT</stp>
        <stp>3</stp>
        <stp>603863.SH</stp>
        <stp>2019</stp>
        <stp>2019/11/27</stp>
        <tr r="N3601" s="3"/>
      </tp>
      <tp>
        <v>787282307.69230771</v>
        <stp/>
        <stp>EM_S_EST_NETPROFIT</stp>
        <stp>3</stp>
        <stp>603868.SH</stp>
        <stp>2019</stp>
        <stp>2019/11/27</stp>
        <tr r="N3604" s="3"/>
        <tr r="N3604" s="3"/>
      </tp>
      <tp>
        <v>253000000</v>
        <stp/>
        <stp>EM_S_EST_NETPROFIT</stp>
        <stp>3</stp>
        <stp>603869.SH</stp>
        <stp>2019</stp>
        <stp>2019/11/27</stp>
        <tr r="N3605" s="3"/>
        <tr r="N3605" s="3"/>
      </tp>
      <tp t="s">
        <v>--</v>
        <stp/>
        <stp>EM_S_EST_NETPROFIT</stp>
        <stp>3</stp>
        <stp>603876.SH</stp>
        <stp>2019</stp>
        <stp>2019/11/27</stp>
        <tr r="N3607" s="3"/>
      </tp>
      <tp>
        <v>608000714.28571427</v>
        <stp/>
        <stp>EM_S_EST_NETPROFIT</stp>
        <stp>3</stp>
        <stp>603877.SH</stp>
        <stp>2019</stp>
        <stp>2019/11/27</stp>
        <tr r="N3608" s="3"/>
        <tr r="N3608" s="3"/>
      </tp>
      <tp>
        <v>345842500</v>
        <stp/>
        <stp>EM_S_EST_NETPROFIT</stp>
        <stp>3</stp>
        <stp>603871.SH</stp>
        <stp>2019</stp>
        <stp>2019/11/27</stp>
        <tr r="N3606" s="3"/>
        <tr r="N3606" s="3"/>
      </tp>
      <tp>
        <v>312000000</v>
        <stp/>
        <stp>EM_S_EST_NETPROFIT</stp>
        <stp>3</stp>
        <stp>603878.SH</stp>
        <stp>2019</stp>
        <stp>2019/11/27</stp>
        <tr r="N3609" s="3"/>
        <tr r="N3609" s="3"/>
      </tp>
      <tp t="s">
        <v>--</v>
        <stp/>
        <stp>EM_S_EST_NETPROFIT</stp>
        <stp>3</stp>
        <stp>603879.SH</stp>
        <stp>2019</stp>
        <stp>2019/11/27</stp>
        <tr r="N3610" s="3"/>
      </tp>
      <tp t="s">
        <v>--</v>
        <stp/>
        <stp>EM_S_EST_NETPROFIT</stp>
        <stp>3</stp>
        <stp>603843.SH</stp>
        <stp>2019</stp>
        <stp>2019/11/27</stp>
        <tr r="N3593" s="3"/>
      </tp>
      <tp>
        <v>321611428.57142854</v>
        <stp/>
        <stp>EM_S_EST_NETPROFIT</stp>
        <stp>3</stp>
        <stp>603848.SH</stp>
        <stp>2019</stp>
        <stp>2019/11/27</stp>
        <tr r="N3594" s="3"/>
        <tr r="N3594" s="3"/>
      </tp>
      <tp t="s">
        <v>--</v>
        <stp/>
        <stp>EM_S_EST_NETPROFIT</stp>
        <stp>3</stp>
        <stp>603855.SH</stp>
        <stp>2019</stp>
        <stp>2019/11/27</stp>
        <tr r="N3595" s="3"/>
      </tp>
      <tp t="s">
        <v>--</v>
        <stp/>
        <stp>EM_S_EST_NETPROFIT</stp>
        <stp>3</stp>
        <stp>603856.SH</stp>
        <stp>2019</stp>
        <stp>2019/11/27</stp>
        <tr r="N3596" s="3"/>
      </tp>
      <tp t="s">
        <v>--</v>
        <stp/>
        <stp>EM_S_EST_NETPROFIT</stp>
        <stp>3</stp>
        <stp>603858.SH</stp>
        <stp>2019</stp>
        <stp>2019/11/27</stp>
        <tr r="N3597" s="3"/>
      </tp>
      <tp>
        <v>110666666.66666667</v>
        <stp/>
        <stp>EM_S_EST_NETPROFIT</stp>
        <stp>3</stp>
        <stp>603859.SH</stp>
        <stp>2019</stp>
        <stp>2019/11/27</stp>
        <tr r="N3598" s="3"/>
        <tr r="N3598" s="3"/>
      </tp>
      <tp>
        <v>1387302000</v>
        <stp/>
        <stp>EM_S_EST_NETPROFIT</stp>
        <stp>3</stp>
        <stp>603885.SH</stp>
        <stp>2019</stp>
        <stp>2019/11/27</stp>
        <tr r="N3615" s="3"/>
        <tr r="N3615" s="3"/>
      </tp>
      <tp>
        <v>290860833.33333331</v>
        <stp/>
        <stp>EM_S_EST_NETPROFIT</stp>
        <stp>3</stp>
        <stp>603886.SH</stp>
        <stp>2019</stp>
        <stp>2019/11/27</stp>
        <tr r="N3616" s="3"/>
        <tr r="N3616" s="3"/>
      </tp>
      <tp>
        <v>290600000</v>
        <stp/>
        <stp>EM_S_EST_NETPROFIT</stp>
        <stp>3</stp>
        <stp>603887.SH</stp>
        <stp>2019</stp>
        <stp>2019/11/27</stp>
        <tr r="N3617" s="3"/>
        <tr r="N3617" s="3"/>
      </tp>
      <tp t="s">
        <v>--</v>
        <stp/>
        <stp>EM_S_EST_NETPROFIT</stp>
        <stp>3</stp>
        <stp>603880.SH</stp>
        <stp>2019</stp>
        <stp>2019/11/27</stp>
        <tr r="N3611" s="3"/>
      </tp>
      <tp>
        <v>155650000</v>
        <stp/>
        <stp>EM_S_EST_NETPROFIT</stp>
        <stp>3</stp>
        <stp>603881.SH</stp>
        <stp>2019</stp>
        <stp>2019/11/27</stp>
        <tr r="N3612" s="3"/>
        <tr r="N3612" s="3"/>
      </tp>
      <tp>
        <v>400012500</v>
        <stp/>
        <stp>EM_S_EST_NETPROFIT</stp>
        <stp>3</stp>
        <stp>603882.SH</stp>
        <stp>2019</stp>
        <stp>2019/11/27</stp>
        <tr r="N3613" s="3"/>
        <tr r="N3613" s="3"/>
      </tp>
      <tp>
        <v>533197368.42105263</v>
        <stp/>
        <stp>EM_S_EST_NETPROFIT</stp>
        <stp>3</stp>
        <stp>603883.SH</stp>
        <stp>2019</stp>
        <stp>2019/11/27</stp>
        <tr r="N3614" s="3"/>
        <tr r="N3614" s="3"/>
      </tp>
      <tp>
        <v>257000000</v>
        <stp/>
        <stp>EM_S_EST_NETPROFIT</stp>
        <stp>3</stp>
        <stp>603888.SH</stp>
        <stp>2019</stp>
        <stp>2019/11/27</stp>
        <tr r="N3618" s="3"/>
        <tr r="N3618" s="3"/>
      </tp>
      <tp>
        <v>225125000</v>
        <stp/>
        <stp>EM_S_EST_NETPROFIT</stp>
        <stp>3</stp>
        <stp>603889.SH</stp>
        <stp>2019</stp>
        <stp>2019/11/27</stp>
        <tr r="N3619" s="3"/>
        <tr r="N3619" s="3"/>
      </tp>
      <tp t="s">
        <v>--</v>
        <stp/>
        <stp>EM_S_EST_NETPROFIT</stp>
        <stp>3</stp>
        <stp>603895.SH</stp>
        <stp>2019</stp>
        <stp>2019/11/27</stp>
        <tr r="N3621" s="3"/>
      </tp>
      <tp>
        <v>122730000</v>
        <stp/>
        <stp>EM_S_EST_NETPROFIT</stp>
        <stp>3</stp>
        <stp>603896.SH</stp>
        <stp>2019</stp>
        <stp>2019/11/27</stp>
        <tr r="N3622" s="3"/>
        <tr r="N3622" s="3"/>
      </tp>
      <tp t="s">
        <v>--</v>
        <stp/>
        <stp>EM_S_EST_NETPROFIT</stp>
        <stp>3</stp>
        <stp>603897.SH</stp>
        <stp>2019</stp>
        <stp>2019/11/27</stp>
        <tr r="N3623" s="3"/>
      </tp>
      <tp t="s">
        <v>--</v>
        <stp/>
        <stp>EM_S_EST_NETPROFIT</stp>
        <stp>3</stp>
        <stp>603890.SH</stp>
        <stp>2019</stp>
        <stp>2019/11/27</stp>
        <tr r="N3620" s="3"/>
      </tp>
      <tp>
        <v>393711111.1111111</v>
        <stp/>
        <stp>EM_S_EST_NETPROFIT</stp>
        <stp>3</stp>
        <stp>603898.SH</stp>
        <stp>2019</stp>
        <stp>2019/11/27</stp>
        <tr r="N3624" s="3"/>
        <tr r="N3624" s="3"/>
      </tp>
      <tp>
        <v>1031130312.5</v>
        <stp/>
        <stp>EM_S_EST_NETPROFIT</stp>
        <stp>3</stp>
        <stp>603899.SH</stp>
        <stp>2019</stp>
        <stp>2019/11/27</stp>
        <tr r="N3625" s="3"/>
        <tr r="N3625" s="3"/>
      </tp>
      <tp>
        <v>9764496666.666666</v>
        <stp/>
        <stp>EM_S_EST_NETPROFIT</stp>
        <stp>3</stp>
        <stp>003816.SZ</stp>
        <stp>2019</stp>
        <stp>2019/11/27</stp>
        <tr r="N1402" s="3"/>
        <tr r="N1402" s="3"/>
      </tp>
      <tp t="s">
        <v>--</v>
        <stp/>
        <stp>EM_S_EST_NETPROFIT</stp>
        <stp>3</stp>
        <stp>603926.SH</stp>
        <stp>2019</stp>
        <stp>2019/11/27</stp>
        <tr r="N3640" s="3"/>
      </tp>
      <tp>
        <v>376000000</v>
        <stp/>
        <stp>EM_S_EST_NETPROFIT</stp>
        <stp>3</stp>
        <stp>603927.SH</stp>
        <stp>2019</stp>
        <stp>2019/11/27</stp>
        <tr r="N3641" s="3"/>
        <tr r="N3641" s="3"/>
      </tp>
      <tp>
        <v>320000000</v>
        <stp/>
        <stp>EM_S_EST_NETPROFIT</stp>
        <stp>3</stp>
        <stp>603920.SH</stp>
        <stp>2019</stp>
        <stp>2019/11/27</stp>
        <tr r="N3638" s="3"/>
        <tr r="N3638" s="3"/>
      </tp>
      <tp t="s">
        <v>--</v>
        <stp/>
        <stp>EM_S_EST_NETPROFIT</stp>
        <stp>3</stp>
        <stp>603922.SH</stp>
        <stp>2019</stp>
        <stp>2019/11/27</stp>
        <tr r="N3639" s="3"/>
      </tp>
      <tp t="s">
        <v>--</v>
        <stp/>
        <stp>EM_S_EST_NETPROFIT</stp>
        <stp>3</stp>
        <stp>603928.SH</stp>
        <stp>2019</stp>
        <stp>2019/11/27</stp>
        <tr r="N3642" s="3"/>
      </tp>
      <tp t="s">
        <v>--</v>
        <stp/>
        <stp>EM_S_EST_NETPROFIT</stp>
        <stp>3</stp>
        <stp>603929.SH</stp>
        <stp>2019</stp>
        <stp>2019/11/27</stp>
        <tr r="N3643" s="3"/>
      </tp>
      <tp t="s">
        <v>--</v>
        <stp/>
        <stp>EM_S_EST_NETPROFIT</stp>
        <stp>3</stp>
        <stp>603936.SH</stp>
        <stp>2019</stp>
        <stp>2019/11/27</stp>
        <tr r="N3645" s="3"/>
      </tp>
      <tp t="s">
        <v>--</v>
        <stp/>
        <stp>EM_S_EST_NETPROFIT</stp>
        <stp>3</stp>
        <stp>603937.SH</stp>
        <stp>2019</stp>
        <stp>2019/11/27</stp>
        <tr r="N3646" s="3"/>
      </tp>
      <tp t="s">
        <v>--</v>
        <stp/>
        <stp>EM_S_EST_NETPROFIT</stp>
        <stp>3</stp>
        <stp>603933.SH</stp>
        <stp>2019</stp>
        <stp>2019/11/27</stp>
        <tr r="N3644" s="3"/>
      </tp>
      <tp t="s">
        <v>--</v>
        <stp/>
        <stp>EM_S_EST_NETPROFIT</stp>
        <stp>3</stp>
        <stp>603938.SH</stp>
        <stp>2019</stp>
        <stp>2019/11/27</stp>
        <tr r="N3647" s="3"/>
      </tp>
      <tp>
        <v>572720416.66666663</v>
        <stp/>
        <stp>EM_S_EST_NETPROFIT</stp>
        <stp>3</stp>
        <stp>603939.SH</stp>
        <stp>2019</stp>
        <stp>2019/11/27</stp>
        <tr r="N3648" s="3"/>
        <tr r="N3648" s="3"/>
      </tp>
      <tp t="s">
        <v>--</v>
        <stp/>
        <stp>EM_S_EST_NETPROFIT</stp>
        <stp>3</stp>
        <stp>603906.SH</stp>
        <stp>2019</stp>
        <stp>2019/11/27</stp>
        <tr r="N3629" s="3"/>
      </tp>
      <tp>
        <v>158000000</v>
        <stp/>
        <stp>EM_S_EST_NETPROFIT</stp>
        <stp>3</stp>
        <stp>603900.SH</stp>
        <stp>2019</stp>
        <stp>2019/11/27</stp>
        <tr r="N3626" s="3"/>
        <tr r="N3626" s="3"/>
      </tp>
      <tp>
        <v>103000000</v>
        <stp/>
        <stp>EM_S_EST_NETPROFIT</stp>
        <stp>3</stp>
        <stp>603901.SH</stp>
        <stp>2019</stp>
        <stp>2019/11/27</stp>
        <tr r="N3627" s="3"/>
        <tr r="N3627" s="3"/>
      </tp>
      <tp>
        <v>106868000</v>
        <stp/>
        <stp>EM_S_EST_NETPROFIT</stp>
        <stp>3</stp>
        <stp>603903.SH</stp>
        <stp>2019</stp>
        <stp>2019/11/27</stp>
        <tr r="N3628" s="3"/>
        <tr r="N3628" s="3"/>
      </tp>
      <tp t="s">
        <v>--</v>
        <stp/>
        <stp>EM_S_EST_NETPROFIT</stp>
        <stp>3</stp>
        <stp>603908.SH</stp>
        <stp>2019</stp>
        <stp>2019/11/27</stp>
        <tr r="N3630" s="3"/>
      </tp>
      <tp t="s">
        <v>--</v>
        <stp/>
        <stp>EM_S_EST_NETPROFIT</stp>
        <stp>3</stp>
        <stp>603909.SH</stp>
        <stp>2019</stp>
        <stp>2019/11/27</stp>
        <tr r="N3631" s="3"/>
      </tp>
      <tp t="s">
        <v>--</v>
        <stp/>
        <stp>EM_S_EST_NETPROFIT</stp>
        <stp>3</stp>
        <stp>603915.SH</stp>
        <stp>2019</stp>
        <stp>2019/11/27</stp>
        <tr r="N3633" s="3"/>
      </tp>
      <tp>
        <v>320605000</v>
        <stp/>
        <stp>EM_S_EST_NETPROFIT</stp>
        <stp>3</stp>
        <stp>603916.SH</stp>
        <stp>2019</stp>
        <stp>2019/11/27</stp>
        <tr r="N3634" s="3"/>
        <tr r="N3634" s="3"/>
      </tp>
      <tp t="s">
        <v>--</v>
        <stp/>
        <stp>EM_S_EST_NETPROFIT</stp>
        <stp>3</stp>
        <stp>603917.SH</stp>
        <stp>2019</stp>
        <stp>2019/11/27</stp>
        <tr r="N3635" s="3"/>
      </tp>
      <tp>
        <v>124730000</v>
        <stp/>
        <stp>EM_S_EST_NETPROFIT</stp>
        <stp>3</stp>
        <stp>603912.SH</stp>
        <stp>2019</stp>
        <stp>2019/11/27</stp>
        <tr r="N3632" s="3"/>
        <tr r="N3632" s="3"/>
      </tp>
      <tp t="s">
        <v>--</v>
        <stp/>
        <stp>EM_S_EST_NETPROFIT</stp>
        <stp>3</stp>
        <stp>603918.SH</stp>
        <stp>2019</stp>
        <stp>2019/11/27</stp>
        <tr r="N3636" s="3"/>
      </tp>
      <tp>
        <v>287288333.33333337</v>
        <stp/>
        <stp>EM_S_EST_NETPROFIT</stp>
        <stp>3</stp>
        <stp>603919.SH</stp>
        <stp>2019</stp>
        <stp>2019/11/27</stp>
        <tr r="N3637" s="3"/>
        <tr r="N3637" s="3"/>
      </tp>
      <tp>
        <v>101731666.66666667</v>
        <stp/>
        <stp>EM_S_EST_NETPROFIT</stp>
        <stp>3</stp>
        <stp>603966.SH</stp>
        <stp>2019</stp>
        <stp>2019/11/27</stp>
        <tr r="N3655" s="3"/>
        <tr r="N3655" s="3"/>
      </tp>
      <tp t="s">
        <v>--</v>
        <stp/>
        <stp>EM_S_EST_NETPROFIT</stp>
        <stp>3</stp>
        <stp>603967.SH</stp>
        <stp>2019</stp>
        <stp>2019/11/27</stp>
        <tr r="N3656" s="3"/>
      </tp>
      <tp>
        <v>111084736.84210525</v>
        <stp/>
        <stp>EM_S_EST_NETPROFIT</stp>
        <stp>3</stp>
        <stp>603960.SH</stp>
        <stp>2019</stp>
        <stp>2019/11/27</stp>
        <tr r="N3653" s="3"/>
        <tr r="N3653" s="3"/>
      </tp>
      <tp t="s">
        <v>--</v>
        <stp/>
        <stp>EM_S_EST_NETPROFIT</stp>
        <stp>3</stp>
        <stp>603963.SH</stp>
        <stp>2019</stp>
        <stp>2019/11/27</stp>
        <tr r="N3654" s="3"/>
      </tp>
      <tp>
        <v>271000000</v>
        <stp/>
        <stp>EM_S_EST_NETPROFIT</stp>
        <stp>3</stp>
        <stp>603968.SH</stp>
        <stp>2019</stp>
        <stp>2019/11/27</stp>
        <tr r="N3657" s="3"/>
        <tr r="N3657" s="3"/>
      </tp>
      <tp t="s">
        <v>--</v>
        <stp/>
        <stp>EM_S_EST_NETPROFIT</stp>
        <stp>3</stp>
        <stp>603969.SH</stp>
        <stp>2019</stp>
        <stp>2019/11/27</stp>
        <tr r="N3658" s="3"/>
      </tp>
      <tp t="s">
        <v>--</v>
        <stp/>
        <stp>EM_S_EST_NETPROFIT</stp>
        <stp>3</stp>
        <stp>603976.SH</stp>
        <stp>2019</stp>
        <stp>2019/11/27</stp>
        <tr r="N3660" s="3"/>
      </tp>
      <tp t="s">
        <v>--</v>
        <stp/>
        <stp>EM_S_EST_NETPROFIT</stp>
        <stp>3</stp>
        <stp>603977.SH</stp>
        <stp>2019</stp>
        <stp>2019/11/27</stp>
        <tr r="N3661" s="3"/>
      </tp>
      <tp t="s">
        <v>--</v>
        <stp/>
        <stp>EM_S_EST_NETPROFIT</stp>
        <stp>3</stp>
        <stp>603970.SH</stp>
        <stp>2019</stp>
        <stp>2019/11/27</stp>
        <tr r="N3659" s="3"/>
      </tp>
      <tp>
        <v>167710000</v>
        <stp/>
        <stp>EM_S_EST_NETPROFIT</stp>
        <stp>3</stp>
        <stp>603978.SH</stp>
        <stp>2019</stp>
        <stp>2019/11/27</stp>
        <tr r="N3662" s="3"/>
        <tr r="N3662" s="3"/>
      </tp>
      <tp>
        <v>386450000</v>
        <stp/>
        <stp>EM_S_EST_NETPROFIT</stp>
        <stp>3</stp>
        <stp>603979.SH</stp>
        <stp>2019</stp>
        <stp>2019/11/27</stp>
        <tr r="N3663" s="3"/>
        <tr r="N3663" s="3"/>
      </tp>
      <tp t="s">
        <v>--</v>
        <stp/>
        <stp>EM_S_EST_NETPROFIT</stp>
        <stp>3</stp>
        <stp>603955.SH</stp>
        <stp>2019</stp>
        <stp>2019/11/27</stp>
        <tr r="N3649" s="3"/>
      </tp>
      <tp t="s">
        <v>--</v>
        <stp/>
        <stp>EM_S_EST_NETPROFIT</stp>
        <stp>3</stp>
        <stp>603956.SH</stp>
        <stp>2019</stp>
        <stp>2019/11/27</stp>
        <tr r="N3650" s="3"/>
      </tp>
      <tp>
        <v>8000000</v>
        <stp/>
        <stp>EM_S_EST_NETPROFIT</stp>
        <stp>3</stp>
        <stp>603958.SH</stp>
        <stp>2019</stp>
        <stp>2019/11/27</stp>
        <tr r="N3651" s="3"/>
        <tr r="N3651" s="3"/>
      </tp>
      <tp>
        <v>329070000</v>
        <stp/>
        <stp>EM_S_EST_NETPROFIT</stp>
        <stp>3</stp>
        <stp>603959.SH</stp>
        <stp>2019</stp>
        <stp>2019/11/27</stp>
        <tr r="N3652" s="3"/>
        <tr r="N3652" s="3"/>
      </tp>
      <tp>
        <v>183000000</v>
        <stp/>
        <stp>EM_S_EST_NETPROFIT</stp>
        <stp>3</stp>
        <stp>603985.SH</stp>
        <stp>2019</stp>
        <stp>2019/11/27</stp>
        <tr r="N3667" s="3"/>
        <tr r="N3667" s="3"/>
      </tp>
      <tp>
        <v>611075416.66666675</v>
        <stp/>
        <stp>EM_S_EST_NETPROFIT</stp>
        <stp>3</stp>
        <stp>603986.SH</stp>
        <stp>2019</stp>
        <stp>2019/11/27</stp>
        <tr r="N3668" s="3"/>
        <tr r="N3668" s="3"/>
      </tp>
      <tp t="s">
        <v>--</v>
        <stp/>
        <stp>EM_S_EST_NETPROFIT</stp>
        <stp>3</stp>
        <stp>603987.SH</stp>
        <stp>2019</stp>
        <stp>2019/11/27</stp>
        <tr r="N3669" s="3"/>
      </tp>
      <tp t="s">
        <v>--</v>
        <stp/>
        <stp>EM_S_EST_NETPROFIT</stp>
        <stp>3</stp>
        <stp>603980.SH</stp>
        <stp>2019</stp>
        <stp>2019/11/27</stp>
        <tr r="N3664" s="3"/>
      </tp>
      <tp t="s">
        <v>--</v>
        <stp/>
        <stp>EM_S_EST_NETPROFIT</stp>
        <stp>3</stp>
        <stp>603982.SH</stp>
        <stp>2019</stp>
        <stp>2019/11/27</stp>
        <tr r="N3665" s="3"/>
      </tp>
      <tp>
        <v>525348800</v>
        <stp/>
        <stp>EM_S_EST_NETPROFIT</stp>
        <stp>3</stp>
        <stp>603983.SH</stp>
        <stp>2019</stp>
        <stp>2019/11/27</stp>
        <tr r="N3666" s="3"/>
        <tr r="N3666" s="3"/>
      </tp>
      <tp t="s">
        <v>--</v>
        <stp/>
        <stp>EM_S_EST_NETPROFIT</stp>
        <stp>3</stp>
        <stp>603988.SH</stp>
        <stp>2019</stp>
        <stp>2019/11/27</stp>
        <tr r="N3670" s="3"/>
      </tp>
      <tp>
        <v>318500000</v>
        <stp/>
        <stp>EM_S_EST_NETPROFIT</stp>
        <stp>3</stp>
        <stp>603989.SH</stp>
        <stp>2019</stp>
        <stp>2019/11/27</stp>
        <tr r="N3671" s="3"/>
        <tr r="N3671" s="3"/>
      </tp>
      <tp t="s">
        <v>--</v>
        <stp/>
        <stp>EM_S_EST_NETPROFIT</stp>
        <stp>3</stp>
        <stp>603996.SH</stp>
        <stp>2019</stp>
        <stp>2019/11/27</stp>
        <tr r="N3676" s="3"/>
      </tp>
      <tp>
        <v>276142857.14285713</v>
        <stp/>
        <stp>EM_S_EST_NETPROFIT</stp>
        <stp>3</stp>
        <stp>603997.SH</stp>
        <stp>2019</stp>
        <stp>2019/11/27</stp>
        <tr r="N3677" s="3"/>
        <tr r="N3677" s="3"/>
      </tp>
      <tp>
        <v>67000000</v>
        <stp/>
        <stp>EM_S_EST_NETPROFIT</stp>
        <stp>3</stp>
        <stp>603990.SH</stp>
        <stp>2019</stp>
        <stp>2019/11/27</stp>
        <tr r="N3672" s="3"/>
        <tr r="N3672" s="3"/>
      </tp>
      <tp t="s">
        <v>--</v>
        <stp/>
        <stp>EM_S_EST_NETPROFIT</stp>
        <stp>3</stp>
        <stp>603991.SH</stp>
        <stp>2019</stp>
        <stp>2019/11/27</stp>
        <tr r="N3673" s="3"/>
      </tp>
      <tp t="s">
        <v>--</v>
        <stp/>
        <stp>EM_S_EST_NETPROFIT</stp>
        <stp>3</stp>
        <stp>603992.SH</stp>
        <stp>2019</stp>
        <stp>2019/11/27</stp>
        <tr r="N3674" s="3"/>
      </tp>
      <tp>
        <v>1844730000</v>
        <stp/>
        <stp>EM_S_EST_NETPROFIT</stp>
        <stp>3</stp>
        <stp>603993.SH</stp>
        <stp>2019</stp>
        <stp>2019/11/27</stp>
        <tr r="N3675" s="3"/>
        <tr r="N3675" s="3"/>
      </tp>
      <tp t="s">
        <v>--</v>
        <stp/>
        <stp>EM_S_EST_NETPROFIT</stp>
        <stp>3</stp>
        <stp>603998.SH</stp>
        <stp>2019</stp>
        <stp>2019/11/27</stp>
        <tr r="N3678" s="3"/>
      </tp>
      <tp t="s">
        <v>--</v>
        <stp/>
        <stp>EM_S_EST_NETPROFIT</stp>
        <stp>3</stp>
        <stp>603999.SH</stp>
        <stp>2019</stp>
        <stp>2019/11/27</stp>
        <tr r="N3679" s="3"/>
      </tp>
      <tp>
        <v>324000000</v>
        <stp/>
        <stp>EM_S_EST_NETPROFIT</stp>
        <stp>3</stp>
        <stp>603025.SH</stp>
        <stp>2019</stp>
        <stp>2019/11/27</stp>
        <tr r="N3214" s="3"/>
        <tr r="N3214" s="3"/>
      </tp>
      <tp>
        <v>468691666.66666663</v>
        <stp/>
        <stp>EM_S_EST_NETPROFIT</stp>
        <stp>3</stp>
        <stp>603026.SH</stp>
        <stp>2019</stp>
        <stp>2019/11/27</stp>
        <tr r="N3215" s="3"/>
        <tr r="N3215" s="3"/>
      </tp>
      <tp>
        <v>218290555.55555555</v>
        <stp/>
        <stp>EM_S_EST_NETPROFIT</stp>
        <stp>3</stp>
        <stp>603027.SH</stp>
        <stp>2019</stp>
        <stp>2019/11/27</stp>
        <tr r="N3216" s="3"/>
        <tr r="N3216" s="3"/>
      </tp>
      <tp t="s">
        <v>--</v>
        <stp/>
        <stp>EM_S_EST_NETPROFIT</stp>
        <stp>3</stp>
        <stp>603020.SH</stp>
        <stp>2019</stp>
        <stp>2019/11/27</stp>
        <tr r="N3210" s="3"/>
      </tp>
      <tp t="s">
        <v>--</v>
        <stp/>
        <stp>EM_S_EST_NETPROFIT</stp>
        <stp>3</stp>
        <stp>603021.SH</stp>
        <stp>2019</stp>
        <stp>2019/11/27</stp>
        <tr r="N3211" s="3"/>
      </tp>
      <tp t="s">
        <v>--</v>
        <stp/>
        <stp>EM_S_EST_NETPROFIT</stp>
        <stp>3</stp>
        <stp>603022.SH</stp>
        <stp>2019</stp>
        <stp>2019/11/27</stp>
        <tr r="N3212" s="3"/>
      </tp>
      <tp t="s">
        <v>--</v>
        <stp/>
        <stp>EM_S_EST_NETPROFIT</stp>
        <stp>3</stp>
        <stp>603023.SH</stp>
        <stp>2019</stp>
        <stp>2019/11/27</stp>
        <tr r="N3213" s="3"/>
      </tp>
      <tp t="s">
        <v>--</v>
        <stp/>
        <stp>EM_S_EST_NETPROFIT</stp>
        <stp>3</stp>
        <stp>603028.SH</stp>
        <stp>2019</stp>
        <stp>2019/11/27</stp>
        <tr r="N3217" s="3"/>
      </tp>
      <tp t="s">
        <v>--</v>
        <stp/>
        <stp>EM_S_EST_NETPROFIT</stp>
        <stp>3</stp>
        <stp>603029.SH</stp>
        <stp>2019</stp>
        <stp>2019/11/27</stp>
        <tr r="N3218" s="3"/>
      </tp>
      <tp t="s">
        <v>--</v>
        <stp/>
        <stp>EM_S_EST_NETPROFIT</stp>
        <stp>3</stp>
        <stp>603035.SH</stp>
        <stp>2019</stp>
        <stp>2019/11/27</stp>
        <tr r="N3223" s="3"/>
      </tp>
      <tp t="s">
        <v>--</v>
        <stp/>
        <stp>EM_S_EST_NETPROFIT</stp>
        <stp>3</stp>
        <stp>603036.SH</stp>
        <stp>2019</stp>
        <stp>2019/11/27</stp>
        <tr r="N3224" s="3"/>
      </tp>
      <tp>
        <v>92425000</v>
        <stp/>
        <stp>EM_S_EST_NETPROFIT</stp>
        <stp>3</stp>
        <stp>603037.SH</stp>
        <stp>2019</stp>
        <stp>2019/11/27</stp>
        <tr r="N3225" s="3"/>
        <tr r="N3225" s="3"/>
      </tp>
      <tp>
        <v>345937500</v>
        <stp/>
        <stp>EM_S_EST_NETPROFIT</stp>
        <stp>3</stp>
        <stp>603030.SH</stp>
        <stp>2019</stp>
        <stp>2019/11/27</stp>
        <tr r="N3219" s="3"/>
        <tr r="N3219" s="3"/>
      </tp>
      <tp>
        <v>12000000</v>
        <stp/>
        <stp>EM_S_EST_NETPROFIT</stp>
        <stp>3</stp>
        <stp>603031.SH</stp>
        <stp>2019</stp>
        <stp>2019/11/27</stp>
        <tr r="N3220" s="3"/>
        <tr r="N3220" s="3"/>
      </tp>
      <tp t="s">
        <v>--</v>
        <stp/>
        <stp>EM_S_EST_NETPROFIT</stp>
        <stp>3</stp>
        <stp>603032.SH</stp>
        <stp>2019</stp>
        <stp>2019/11/27</stp>
        <tr r="N3221" s="3"/>
      </tp>
      <tp>
        <v>260000000</v>
        <stp/>
        <stp>EM_S_EST_NETPROFIT</stp>
        <stp>3</stp>
        <stp>603033.SH</stp>
        <stp>2019</stp>
        <stp>2019/11/27</stp>
        <tr r="N3222" s="3"/>
        <tr r="N3222" s="3"/>
      </tp>
      <tp t="s">
        <v>--</v>
        <stp/>
        <stp>EM_S_EST_NETPROFIT</stp>
        <stp>3</stp>
        <stp>603038.SH</stp>
        <stp>2019</stp>
        <stp>2019/11/27</stp>
        <tr r="N3226" s="3"/>
      </tp>
      <tp>
        <v>149508125</v>
        <stp/>
        <stp>EM_S_EST_NETPROFIT</stp>
        <stp>3</stp>
        <stp>603039.SH</stp>
        <stp>2019</stp>
        <stp>2019/11/27</stp>
        <tr r="N3227" s="3"/>
        <tr r="N3227" s="3"/>
      </tp>
      <tp>
        <v>91000000</v>
        <stp/>
        <stp>EM_S_EST_NETPROFIT</stp>
        <stp>3</stp>
        <stp>603005.SH</stp>
        <stp>2019</stp>
        <stp>2019/11/27</stp>
        <tr r="N3196" s="3"/>
        <tr r="N3196" s="3"/>
      </tp>
      <tp t="s">
        <v>--</v>
        <stp/>
        <stp>EM_S_EST_NETPROFIT</stp>
        <stp>3</stp>
        <stp>603006.SH</stp>
        <stp>2019</stp>
        <stp>2019/11/27</stp>
        <tr r="N3197" s="3"/>
      </tp>
      <tp>
        <v>79600000</v>
        <stp/>
        <stp>EM_S_EST_NETPROFIT</stp>
        <stp>3</stp>
        <stp>603007.SH</stp>
        <stp>2019</stp>
        <stp>2019/11/27</stp>
        <tr r="N3198" s="3"/>
        <tr r="N3198" s="3"/>
      </tp>
      <tp>
        <v>304866666.66666669</v>
        <stp/>
        <stp>EM_S_EST_NETPROFIT</stp>
        <stp>3</stp>
        <stp>603000.SH</stp>
        <stp>2019</stp>
        <stp>2019/11/27</stp>
        <tr r="N3192" s="3"/>
        <tr r="N3192" s="3"/>
      </tp>
      <tp t="s">
        <v>--</v>
        <stp/>
        <stp>EM_S_EST_NETPROFIT</stp>
        <stp>3</stp>
        <stp>603001.SH</stp>
        <stp>2019</stp>
        <stp>2019/11/27</stp>
        <tr r="N3193" s="3"/>
      </tp>
      <tp t="s">
        <v>--</v>
        <stp/>
        <stp>EM_S_EST_NETPROFIT</stp>
        <stp>3</stp>
        <stp>603002.SH</stp>
        <stp>2019</stp>
        <stp>2019/11/27</stp>
        <tr r="N3194" s="3"/>
      </tp>
      <tp t="s">
        <v>--</v>
        <stp/>
        <stp>EM_S_EST_NETPROFIT</stp>
        <stp>3</stp>
        <stp>603003.SH</stp>
        <stp>2019</stp>
        <stp>2019/11/27</stp>
        <tr r="N3195" s="3"/>
      </tp>
      <tp>
        <v>386033333.33333331</v>
        <stp/>
        <stp>EM_S_EST_NETPROFIT</stp>
        <stp>3</stp>
        <stp>603008.SH</stp>
        <stp>2019</stp>
        <stp>2019/11/27</stp>
        <tr r="N3199" s="3"/>
        <tr r="N3199" s="3"/>
      </tp>
      <tp t="s">
        <v>--</v>
        <stp/>
        <stp>EM_S_EST_NETPROFIT</stp>
        <stp>3</stp>
        <stp>603009.SH</stp>
        <stp>2019</stp>
        <stp>2019/11/27</stp>
        <tr r="N3200" s="3"/>
      </tp>
      <tp t="s">
        <v>--</v>
        <stp/>
        <stp>EM_S_EST_NETPROFIT</stp>
        <stp>3</stp>
        <stp>603015.SH</stp>
        <stp>2019</stp>
        <stp>2019/11/27</stp>
        <tr r="N3205" s="3"/>
      </tp>
      <tp t="s">
        <v>--</v>
        <stp/>
        <stp>EM_S_EST_NETPROFIT</stp>
        <stp>3</stp>
        <stp>603016.SH</stp>
        <stp>2019</stp>
        <stp>2019/11/27</stp>
        <tr r="N3206" s="3"/>
      </tp>
      <tp>
        <v>202850000</v>
        <stp/>
        <stp>EM_S_EST_NETPROFIT</stp>
        <stp>3</stp>
        <stp>603017.SH</stp>
        <stp>2019</stp>
        <stp>2019/11/27</stp>
        <tr r="N3207" s="3"/>
        <tr r="N3207" s="3"/>
      </tp>
      <tp>
        <v>208000000</v>
        <stp/>
        <stp>EM_S_EST_NETPROFIT</stp>
        <stp>3</stp>
        <stp>603010.SH</stp>
        <stp>2019</stp>
        <stp>2019/11/27</stp>
        <tr r="N3201" s="3"/>
        <tr r="N3201" s="3"/>
      </tp>
      <tp t="s">
        <v>--</v>
        <stp/>
        <stp>EM_S_EST_NETPROFIT</stp>
        <stp>3</stp>
        <stp>603011.SH</stp>
        <stp>2019</stp>
        <stp>2019/11/27</stp>
        <tr r="N3202" s="3"/>
      </tp>
      <tp t="s">
        <v>--</v>
        <stp/>
        <stp>EM_S_EST_NETPROFIT</stp>
        <stp>3</stp>
        <stp>603012.SH</stp>
        <stp>2019</stp>
        <stp>2019/11/27</stp>
        <tr r="N3203" s="3"/>
      </tp>
      <tp t="s">
        <v>--</v>
        <stp/>
        <stp>EM_S_EST_NETPROFIT</stp>
        <stp>3</stp>
        <stp>603013.SH</stp>
        <stp>2019</stp>
        <stp>2019/11/27</stp>
        <tr r="N3204" s="3"/>
      </tp>
      <tp>
        <v>494515714.28571427</v>
        <stp/>
        <stp>EM_S_EST_NETPROFIT</stp>
        <stp>3</stp>
        <stp>603018.SH</stp>
        <stp>2019</stp>
        <stp>2019/11/27</stp>
        <tr r="N3208" s="3"/>
        <tr r="N3208" s="3"/>
      </tp>
      <tp>
        <v>556090000</v>
        <stp/>
        <stp>EM_S_EST_NETPROFIT</stp>
        <stp>3</stp>
        <stp>603019.SH</stp>
        <stp>2019</stp>
        <stp>2019/11/27</stp>
        <tr r="N3209" s="3"/>
        <tr r="N3209" s="3"/>
      </tp>
      <tp>
        <v>101000000</v>
        <stp/>
        <stp>EM_S_EST_NETPROFIT</stp>
        <stp>3</stp>
        <stp>603066.SH</stp>
        <stp>2019</stp>
        <stp>2019/11/27</stp>
        <tr r="N3240" s="3"/>
        <tr r="N3240" s="3"/>
      </tp>
      <tp>
        <v>205200000</v>
        <stp/>
        <stp>EM_S_EST_NETPROFIT</stp>
        <stp>3</stp>
        <stp>603067.SH</stp>
        <stp>2019</stp>
        <stp>2019/11/27</stp>
        <tr r="N3241" s="3"/>
        <tr r="N3241" s="3"/>
      </tp>
      <tp>
        <v>218678333.33333334</v>
        <stp/>
        <stp>EM_S_EST_NETPROFIT</stp>
        <stp>3</stp>
        <stp>603060.SH</stp>
        <stp>2019</stp>
        <stp>2019/11/27</stp>
        <tr r="N3238" s="3"/>
        <tr r="N3238" s="3"/>
      </tp>
      <tp>
        <v>126000000</v>
        <stp/>
        <stp>EM_S_EST_NETPROFIT</stp>
        <stp>3</stp>
        <stp>603063.SH</stp>
        <stp>2019</stp>
        <stp>2019/11/27</stp>
        <tr r="N3239" s="3"/>
        <tr r="N3239" s="3"/>
      </tp>
      <tp>
        <v>359934285.71428573</v>
        <stp/>
        <stp>EM_S_EST_NETPROFIT</stp>
        <stp>3</stp>
        <stp>603068.SH</stp>
        <stp>2019</stp>
        <stp>2019/11/27</stp>
        <tr r="N3242" s="3"/>
        <tr r="N3242" s="3"/>
      </tp>
      <tp t="s">
        <v>--</v>
        <stp/>
        <stp>EM_S_EST_NETPROFIT</stp>
        <stp>3</stp>
        <stp>603069.SH</stp>
        <stp>2019</stp>
        <stp>2019/11/27</stp>
        <tr r="N3243" s="3"/>
      </tp>
      <tp t="s">
        <v>--</v>
        <stp/>
        <stp>EM_S_EST_NETPROFIT</stp>
        <stp>3</stp>
        <stp>603076.SH</stp>
        <stp>2019</stp>
        <stp>2019/11/27</stp>
        <tr r="N3244" s="3"/>
      </tp>
      <tp>
        <v>516000000</v>
        <stp/>
        <stp>EM_S_EST_NETPROFIT</stp>
        <stp>3</stp>
        <stp>603077.SH</stp>
        <stp>2019</stp>
        <stp>2019/11/27</stp>
        <tr r="N3245" s="3"/>
        <tr r="N3245" s="3"/>
      </tp>
      <tp>
        <v>54317500</v>
        <stp/>
        <stp>EM_S_EST_NETPROFIT</stp>
        <stp>3</stp>
        <stp>603078.SH</stp>
        <stp>2019</stp>
        <stp>2019/11/27</stp>
        <tr r="N3246" s="3"/>
        <tr r="N3246" s="3"/>
      </tp>
      <tp>
        <v>85710000</v>
        <stp/>
        <stp>EM_S_EST_NETPROFIT</stp>
        <stp>3</stp>
        <stp>603079.SH</stp>
        <stp>2019</stp>
        <stp>2019/11/27</stp>
        <tr r="N3247" s="3"/>
        <tr r="N3247" s="3"/>
      </tp>
      <tp>
        <v>67950000</v>
        <stp/>
        <stp>EM_S_EST_NETPROFIT</stp>
        <stp>3</stp>
        <stp>603045.SH</stp>
        <stp>2019</stp>
        <stp>2019/11/27</stp>
        <tr r="N3232" s="3"/>
        <tr r="N3232" s="3"/>
      </tp>
      <tp>
        <v>124610000</v>
        <stp/>
        <stp>EM_S_EST_NETPROFIT</stp>
        <stp>3</stp>
        <stp>603040.SH</stp>
        <stp>2019</stp>
        <stp>2019/11/27</stp>
        <tr r="N3228" s="3"/>
        <tr r="N3228" s="3"/>
      </tp>
      <tp>
        <v>70780000</v>
        <stp/>
        <stp>EM_S_EST_NETPROFIT</stp>
        <stp>3</stp>
        <stp>603041.SH</stp>
        <stp>2019</stp>
        <stp>2019/11/27</stp>
        <tr r="N3229" s="3"/>
        <tr r="N3229" s="3"/>
      </tp>
      <tp t="s">
        <v>--</v>
        <stp/>
        <stp>EM_S_EST_NETPROFIT</stp>
        <stp>3</stp>
        <stp>603042.SH</stp>
        <stp>2019</stp>
        <stp>2019/11/27</stp>
        <tr r="N3230" s="3"/>
      </tp>
      <tp>
        <v>439663043.47826087</v>
        <stp/>
        <stp>EM_S_EST_NETPROFIT</stp>
        <stp>3</stp>
        <stp>603043.SH</stp>
        <stp>2019</stp>
        <stp>2019/11/27</stp>
        <tr r="N3231" s="3"/>
        <tr r="N3231" s="3"/>
      </tp>
      <tp>
        <v>351310000</v>
        <stp/>
        <stp>EM_S_EST_NETPROFIT</stp>
        <stp>3</stp>
        <stp>603055.SH</stp>
        <stp>2019</stp>
        <stp>2019/11/27</stp>
        <tr r="N3234" s="3"/>
        <tr r="N3234" s="3"/>
      </tp>
      <tp>
        <v>423350000</v>
        <stp/>
        <stp>EM_S_EST_NETPROFIT</stp>
        <stp>3</stp>
        <stp>603056.SH</stp>
        <stp>2019</stp>
        <stp>2019/11/27</stp>
        <tr r="N3235" s="3"/>
        <tr r="N3235" s="3"/>
      </tp>
      <tp t="s">
        <v>--</v>
        <stp/>
        <stp>EM_S_EST_NETPROFIT</stp>
        <stp>3</stp>
        <stp>603050.SH</stp>
        <stp>2019</stp>
        <stp>2019/11/27</stp>
        <tr r="N3233" s="3"/>
      </tp>
      <tp t="s">
        <v>--</v>
        <stp/>
        <stp>EM_S_EST_NETPROFIT</stp>
        <stp>3</stp>
        <stp>603058.SH</stp>
        <stp>2019</stp>
        <stp>2019/11/27</stp>
        <tr r="N3236" s="3"/>
      </tp>
      <tp t="s">
        <v>--</v>
        <stp/>
        <stp>EM_S_EST_NETPROFIT</stp>
        <stp>3</stp>
        <stp>603059.SH</stp>
        <stp>2019</stp>
        <stp>2019/11/27</stp>
        <tr r="N3237" s="3"/>
      </tp>
      <tp>
        <v>92520000</v>
        <stp/>
        <stp>EM_S_EST_NETPROFIT</stp>
        <stp>3</stp>
        <stp>603085.SH</stp>
        <stp>2019</stp>
        <stp>2019/11/27</stp>
        <tr r="N3251" s="3"/>
        <tr r="N3251" s="3"/>
      </tp>
      <tp>
        <v>285923333.33333337</v>
        <stp/>
        <stp>EM_S_EST_NETPROFIT</stp>
        <stp>3</stp>
        <stp>603086.SH</stp>
        <stp>2019</stp>
        <stp>2019/11/27</stp>
        <tr r="N3252" s="3"/>
        <tr r="N3252" s="3"/>
      </tp>
      <tp t="s">
        <v>--</v>
        <stp/>
        <stp>EM_S_EST_NETPROFIT</stp>
        <stp>3</stp>
        <stp>603080.SH</stp>
        <stp>2019</stp>
        <stp>2019/11/27</stp>
        <tr r="N3248" s="3"/>
      </tp>
      <tp>
        <v>268000000</v>
        <stp/>
        <stp>EM_S_EST_NETPROFIT</stp>
        <stp>3</stp>
        <stp>603081.SH</stp>
        <stp>2019</stp>
        <stp>2019/11/27</stp>
        <tr r="N3249" s="3"/>
        <tr r="N3249" s="3"/>
      </tp>
      <tp>
        <v>58666666.666666664</v>
        <stp/>
        <stp>EM_S_EST_NETPROFIT</stp>
        <stp>3</stp>
        <stp>603083.SH</stp>
        <stp>2019</stp>
        <stp>2019/11/27</stp>
        <tr r="N3250" s="3"/>
        <tr r="N3250" s="3"/>
      </tp>
      <tp t="s">
        <v>--</v>
        <stp/>
        <stp>EM_S_EST_NETPROFIT</stp>
        <stp>3</stp>
        <stp>603088.SH</stp>
        <stp>2019</stp>
        <stp>2019/11/27</stp>
        <tr r="N3253" s="3"/>
      </tp>
      <tp t="s">
        <v>--</v>
        <stp/>
        <stp>EM_S_EST_NETPROFIT</stp>
        <stp>3</stp>
        <stp>603089.SH</stp>
        <stp>2019</stp>
        <stp>2019/11/27</stp>
        <tr r="N3254" s="3"/>
      </tp>
      <tp>
        <v>270799411.7647059</v>
        <stp/>
        <stp>EM_S_EST_NETPROFIT</stp>
        <stp>3</stp>
        <stp>603096.SH</stp>
        <stp>2019</stp>
        <stp>2019/11/27</stp>
        <tr r="N3257" s="3"/>
        <tr r="N3257" s="3"/>
      </tp>
      <tp t="s">
        <v>--</v>
        <stp/>
        <stp>EM_S_EST_NETPROFIT</stp>
        <stp>3</stp>
        <stp>603090.SH</stp>
        <stp>2019</stp>
        <stp>2019/11/27</stp>
        <tr r="N3255" s="3"/>
      </tp>
      <tp t="s">
        <v>--</v>
        <stp/>
        <stp>EM_S_EST_NETPROFIT</stp>
        <stp>3</stp>
        <stp>603093.SH</stp>
        <stp>2019</stp>
        <stp>2019/11/27</stp>
        <tr r="N3256" s="3"/>
      </tp>
      <tp t="s">
        <v>--</v>
        <stp/>
        <stp>EM_S_EST_NETPROFIT</stp>
        <stp>3</stp>
        <stp>603098.SH</stp>
        <stp>2019</stp>
        <stp>2019/11/27</stp>
        <tr r="N3258" s="3"/>
      </tp>
      <tp>
        <v>80810000</v>
        <stp/>
        <stp>EM_S_EST_NETPROFIT</stp>
        <stp>3</stp>
        <stp>603099.SH</stp>
        <stp>2019</stp>
        <stp>2019/11/27</stp>
        <tr r="N3259" s="3"/>
        <tr r="N3259" s="3"/>
      </tp>
      <tp t="s">
        <v>--</v>
        <stp/>
        <stp>EM_S_EST_NETPROFIT</stp>
        <stp>3</stp>
        <stp>603126.SH</stp>
        <stp>2019</stp>
        <stp>2019/11/27</stp>
        <tr r="N3275" s="3"/>
      </tp>
      <tp>
        <v>154615714.28571427</v>
        <stp/>
        <stp>EM_S_EST_NETPROFIT</stp>
        <stp>3</stp>
        <stp>603127.SH</stp>
        <stp>2019</stp>
        <stp>2019/11/27</stp>
        <tr r="N3276" s="3"/>
        <tr r="N3276" s="3"/>
      </tp>
      <tp t="s">
        <v>--</v>
        <stp/>
        <stp>EM_S_EST_NETPROFIT</stp>
        <stp>3</stp>
        <stp>603121.SH</stp>
        <stp>2019</stp>
        <stp>2019/11/27</stp>
        <tr r="N3273" s="3"/>
      </tp>
      <tp t="s">
        <v>--</v>
        <stp/>
        <stp>EM_S_EST_NETPROFIT</stp>
        <stp>3</stp>
        <stp>603123.SH</stp>
        <stp>2019</stp>
        <stp>2019/11/27</stp>
        <tr r="N3274" s="3"/>
      </tp>
      <tp>
        <v>368820000</v>
        <stp/>
        <stp>EM_S_EST_NETPROFIT</stp>
        <stp>3</stp>
        <stp>603128.SH</stp>
        <stp>2019</stp>
        <stp>2019/11/27</stp>
        <tr r="N3277" s="3"/>
        <tr r="N3277" s="3"/>
      </tp>
      <tp>
        <v>192700000</v>
        <stp/>
        <stp>EM_S_EST_NETPROFIT</stp>
        <stp>3</stp>
        <stp>603129.SH</stp>
        <stp>2019</stp>
        <stp>2019/11/27</stp>
        <tr r="N3278" s="3"/>
        <tr r="N3278" s="3"/>
      </tp>
      <tp>
        <v>122833333.33333333</v>
        <stp/>
        <stp>EM_S_EST_NETPROFIT</stp>
        <stp>3</stp>
        <stp>603136.SH</stp>
        <stp>2019</stp>
        <stp>2019/11/27</stp>
        <tr r="N3281" s="3"/>
        <tr r="N3281" s="3"/>
      </tp>
      <tp>
        <v>120593333.33333333</v>
        <stp/>
        <stp>EM_S_EST_NETPROFIT</stp>
        <stp>3</stp>
        <stp>603131.SH</stp>
        <stp>2019</stp>
        <stp>2019/11/27</stp>
        <tr r="N3279" s="3"/>
        <tr r="N3279" s="3"/>
      </tp>
      <tp>
        <v>45500000</v>
        <stp/>
        <stp>EM_S_EST_NETPROFIT</stp>
        <stp>3</stp>
        <stp>603133.SH</stp>
        <stp>2019</stp>
        <stp>2019/11/27</stp>
        <tr r="N3280" s="3"/>
        <tr r="N3280" s="3"/>
      </tp>
      <tp t="s">
        <v>--</v>
        <stp/>
        <stp>EM_S_EST_NETPROFIT</stp>
        <stp>3</stp>
        <stp>603138.SH</stp>
        <stp>2019</stp>
        <stp>2019/11/27</stp>
        <tr r="N3282" s="3"/>
      </tp>
      <tp t="s">
        <v>--</v>
        <stp/>
        <stp>EM_S_EST_NETPROFIT</stp>
        <stp>3</stp>
        <stp>603139.SH</stp>
        <stp>2019</stp>
        <stp>2019/11/27</stp>
        <tr r="N3283" s="3"/>
      </tp>
      <tp t="s">
        <v>--</v>
        <stp/>
        <stp>EM_S_EST_NETPROFIT</stp>
        <stp>3</stp>
        <stp>603105.SH</stp>
        <stp>2019</stp>
        <stp>2019/11/27</stp>
        <tr r="N3263" s="3"/>
      </tp>
      <tp t="s">
        <v>--</v>
        <stp/>
        <stp>EM_S_EST_NETPROFIT</stp>
        <stp>3</stp>
        <stp>603106.SH</stp>
        <stp>2019</stp>
        <stp>2019/11/27</stp>
        <tr r="N3264" s="3"/>
      </tp>
      <tp t="s">
        <v>--</v>
        <stp/>
        <stp>EM_S_EST_NETPROFIT</stp>
        <stp>3</stp>
        <stp>603100.SH</stp>
        <stp>2019</stp>
        <stp>2019/11/27</stp>
        <tr r="N3260" s="3"/>
      </tp>
      <tp t="s">
        <v>--</v>
        <stp/>
        <stp>EM_S_EST_NETPROFIT</stp>
        <stp>3</stp>
        <stp>603101.SH</stp>
        <stp>2019</stp>
        <stp>2019/11/27</stp>
        <tr r="N3261" s="3"/>
      </tp>
      <tp>
        <v>313754285.71428573</v>
        <stp/>
        <stp>EM_S_EST_NETPROFIT</stp>
        <stp>3</stp>
        <stp>603103.SH</stp>
        <stp>2019</stp>
        <stp>2019/11/27</stp>
        <tr r="N3262" s="3"/>
        <tr r="N3262" s="3"/>
      </tp>
      <tp>
        <v>349000000</v>
        <stp/>
        <stp>EM_S_EST_NETPROFIT</stp>
        <stp>3</stp>
        <stp>603108.SH</stp>
        <stp>2019</stp>
        <stp>2019/11/27</stp>
        <tr r="N3265" s="3"/>
        <tr r="N3265" s="3"/>
      </tp>
      <tp>
        <v>155000000</v>
        <stp/>
        <stp>EM_S_EST_NETPROFIT</stp>
        <stp>3</stp>
        <stp>603115.SH</stp>
        <stp>2019</stp>
        <stp>2019/11/27</stp>
        <tr r="N3269" s="3"/>
        <tr r="N3269" s="3"/>
      </tp>
      <tp t="s">
        <v>--</v>
        <stp/>
        <stp>EM_S_EST_NETPROFIT</stp>
        <stp>3</stp>
        <stp>603116.SH</stp>
        <stp>2019</stp>
        <stp>2019/11/27</stp>
        <tr r="N3270" s="3"/>
      </tp>
      <tp t="s">
        <v>--</v>
        <stp/>
        <stp>EM_S_EST_NETPROFIT</stp>
        <stp>3</stp>
        <stp>603117.SH</stp>
        <stp>2019</stp>
        <stp>2019/11/27</stp>
        <tr r="N3271" s="3"/>
      </tp>
      <tp t="s">
        <v>--</v>
        <stp/>
        <stp>EM_S_EST_NETPROFIT</stp>
        <stp>3</stp>
        <stp>603110.SH</stp>
        <stp>2019</stp>
        <stp>2019/11/27</stp>
        <tr r="N3266" s="3"/>
      </tp>
      <tp>
        <v>364000000</v>
        <stp/>
        <stp>EM_S_EST_NETPROFIT</stp>
        <stp>3</stp>
        <stp>603111.SH</stp>
        <stp>2019</stp>
        <stp>2019/11/27</stp>
        <tr r="N3267" s="3"/>
        <tr r="N3267" s="3"/>
      </tp>
      <tp>
        <v>825333333.33333337</v>
        <stp/>
        <stp>EM_S_EST_NETPROFIT</stp>
        <stp>3</stp>
        <stp>603113.SH</stp>
        <stp>2019</stp>
        <stp>2019/11/27</stp>
        <tr r="N3268" s="3"/>
        <tr r="N3268" s="3"/>
      </tp>
      <tp>
        <v>353030000</v>
        <stp/>
        <stp>EM_S_EST_NETPROFIT</stp>
        <stp>3</stp>
        <stp>603118.SH</stp>
        <stp>2019</stp>
        <stp>2019/11/27</stp>
        <tr r="N3272" s="3"/>
        <tr r="N3272" s="3"/>
      </tp>
      <tp t="s">
        <v>--</v>
        <stp/>
        <stp>EM_S_EST_NETPROFIT</stp>
        <stp>3</stp>
        <stp>603165.SH</stp>
        <stp>2019</stp>
        <stp>2019/11/27</stp>
        <tr r="N3290" s="3"/>
      </tp>
      <tp t="s">
        <v>--</v>
        <stp/>
        <stp>EM_S_EST_NETPROFIT</stp>
        <stp>3</stp>
        <stp>603166.SH</stp>
        <stp>2019</stp>
        <stp>2019/11/27</stp>
        <tr r="N3291" s="3"/>
      </tp>
      <tp>
        <v>409030000</v>
        <stp/>
        <stp>EM_S_EST_NETPROFIT</stp>
        <stp>3</stp>
        <stp>603167.SH</stp>
        <stp>2019</stp>
        <stp>2019/11/27</stp>
        <tr r="N3292" s="3"/>
        <tr r="N3292" s="3"/>
      </tp>
      <tp>
        <v>2226178750</v>
        <stp/>
        <stp>EM_S_EST_NETPROFIT</stp>
        <stp>3</stp>
        <stp>603160.SH</stp>
        <stp>2019</stp>
        <stp>2019/11/27</stp>
        <tr r="N3288" s="3"/>
        <tr r="N3288" s="3"/>
      </tp>
      <tp t="s">
        <v>--</v>
        <stp/>
        <stp>EM_S_EST_NETPROFIT</stp>
        <stp>3</stp>
        <stp>603161.SH</stp>
        <stp>2019</stp>
        <stp>2019/11/27</stp>
        <tr r="N3289" s="3"/>
      </tp>
      <tp t="s">
        <v>--</v>
        <stp/>
        <stp>EM_S_EST_NETPROFIT</stp>
        <stp>3</stp>
        <stp>603168.SH</stp>
        <stp>2019</stp>
        <stp>2019/11/27</stp>
        <tr r="N3293" s="3"/>
      </tp>
      <tp>
        <v>86000000</v>
        <stp/>
        <stp>EM_S_EST_NETPROFIT</stp>
        <stp>3</stp>
        <stp>603169.SH</stp>
        <stp>2019</stp>
        <stp>2019/11/27</stp>
        <tr r="N3294" s="3"/>
        <tr r="N3294" s="3"/>
      </tp>
      <tp t="s">
        <v>--</v>
        <stp/>
        <stp>EM_S_EST_NETPROFIT</stp>
        <stp>3</stp>
        <stp>603177.SH</stp>
        <stp>2019</stp>
        <stp>2019/11/27</stp>
        <tr r="N3295" s="3"/>
      </tp>
      <tp t="s">
        <v>--</v>
        <stp/>
        <stp>EM_S_EST_NETPROFIT</stp>
        <stp>3</stp>
        <stp>603178.SH</stp>
        <stp>2019</stp>
        <stp>2019/11/27</stp>
        <tr r="N3296" s="3"/>
      </tp>
      <tp>
        <v>201526250</v>
        <stp/>
        <stp>EM_S_EST_NETPROFIT</stp>
        <stp>3</stp>
        <stp>603179.SH</stp>
        <stp>2019</stp>
        <stp>2019/11/27</stp>
        <tr r="N3297" s="3"/>
        <tr r="N3297" s="3"/>
      </tp>
      <tp>
        <v>2815886000</v>
        <stp/>
        <stp>EM_S_EST_NETPROFIT</stp>
        <stp>3</stp>
        <stp>603156.SH</stp>
        <stp>2019</stp>
        <stp>2019/11/27</stp>
        <tr r="N3284" s="3"/>
        <tr r="N3284" s="3"/>
      </tp>
      <tp t="s">
        <v>--</v>
        <stp/>
        <stp>EM_S_EST_NETPROFIT</stp>
        <stp>3</stp>
        <stp>603157.SH</stp>
        <stp>2019</stp>
        <stp>2019/11/27</stp>
        <tr r="N3285" s="3"/>
      </tp>
      <tp>
        <v>125405000</v>
        <stp/>
        <stp>EM_S_EST_NETPROFIT</stp>
        <stp>3</stp>
        <stp>603158.SH</stp>
        <stp>2019</stp>
        <stp>2019/11/27</stp>
        <tr r="N3286" s="3"/>
        <tr r="N3286" s="3"/>
      </tp>
      <tp t="s">
        <v>--</v>
        <stp/>
        <stp>EM_S_EST_NETPROFIT</stp>
        <stp>3</stp>
        <stp>603159.SH</stp>
        <stp>2019</stp>
        <stp>2019/11/27</stp>
        <tr r="N3287" s="3"/>
      </tp>
      <tp>
        <v>236000000</v>
        <stp/>
        <stp>EM_S_EST_NETPROFIT</stp>
        <stp>3</stp>
        <stp>603185.SH</stp>
        <stp>2019</stp>
        <stp>2019/11/27</stp>
        <tr r="N3301" s="3"/>
        <tr r="N3301" s="3"/>
      </tp>
      <tp>
        <v>117470000</v>
        <stp/>
        <stp>EM_S_EST_NETPROFIT</stp>
        <stp>3</stp>
        <stp>603186.SH</stp>
        <stp>2019</stp>
        <stp>2019/11/27</stp>
        <tr r="N3302" s="3"/>
        <tr r="N3302" s="3"/>
      </tp>
      <tp>
        <v>202700000</v>
        <stp/>
        <stp>EM_S_EST_NETPROFIT</stp>
        <stp>3</stp>
        <stp>603187.SH</stp>
        <stp>2019</stp>
        <stp>2019/11/27</stp>
        <tr r="N3303" s="3"/>
        <tr r="N3303" s="3"/>
      </tp>
      <tp>
        <v>243230000</v>
        <stp/>
        <stp>EM_S_EST_NETPROFIT</stp>
        <stp>3</stp>
        <stp>603180.SH</stp>
        <stp>2019</stp>
        <stp>2019/11/27</stp>
        <tr r="N3298" s="3"/>
        <tr r="N3298" s="3"/>
      </tp>
      <tp>
        <v>258538888.8888889</v>
        <stp/>
        <stp>EM_S_EST_NETPROFIT</stp>
        <stp>3</stp>
        <stp>603181.SH</stp>
        <stp>2019</stp>
        <stp>2019/11/27</stp>
        <tr r="N3299" s="3"/>
        <tr r="N3299" s="3"/>
      </tp>
      <tp>
        <v>68190000</v>
        <stp/>
        <stp>EM_S_EST_NETPROFIT</stp>
        <stp>3</stp>
        <stp>603183.SH</stp>
        <stp>2019</stp>
        <stp>2019/11/27</stp>
        <tr r="N3300" s="3"/>
        <tr r="N3300" s="3"/>
      </tp>
      <tp t="s">
        <v>--</v>
        <stp/>
        <stp>EM_S_EST_NETPROFIT</stp>
        <stp>3</stp>
        <stp>603188.SH</stp>
        <stp>2019</stp>
        <stp>2019/11/27</stp>
        <tr r="N3304" s="3"/>
      </tp>
      <tp t="s">
        <v>--</v>
        <stp/>
        <stp>EM_S_EST_NETPROFIT</stp>
        <stp>3</stp>
        <stp>603189.SH</stp>
        <stp>2019</stp>
        <stp>2019/11/27</stp>
        <tr r="N3305" s="3"/>
      </tp>
      <tp>
        <v>16000000</v>
        <stp/>
        <stp>EM_S_EST_NETPROFIT</stp>
        <stp>3</stp>
        <stp>603196.SH</stp>
        <stp>2019</stp>
        <stp>2019/11/27</stp>
        <tr r="N3307" s="3"/>
        <tr r="N3307" s="3"/>
      </tp>
      <tp>
        <v>176523750</v>
        <stp/>
        <stp>EM_S_EST_NETPROFIT</stp>
        <stp>3</stp>
        <stp>603197.SH</stp>
        <stp>2019</stp>
        <stp>2019/11/27</stp>
        <tr r="N3308" s="3"/>
        <tr r="N3308" s="3"/>
      </tp>
      <tp t="s">
        <v>--</v>
        <stp/>
        <stp>EM_S_EST_NETPROFIT</stp>
        <stp>3</stp>
        <stp>603192.SH</stp>
        <stp>2019</stp>
        <stp>2019/11/27</stp>
        <tr r="N3306" s="3"/>
      </tp>
      <tp>
        <v>889333333.33333337</v>
        <stp/>
        <stp>EM_S_EST_NETPROFIT</stp>
        <stp>3</stp>
        <stp>603198.SH</stp>
        <stp>2019</stp>
        <stp>2019/11/27</stp>
        <tr r="N3309" s="3"/>
        <tr r="N3309" s="3"/>
      </tp>
      <tp>
        <v>108000000</v>
        <stp/>
        <stp>EM_S_EST_NETPROFIT</stp>
        <stp>3</stp>
        <stp>603199.SH</stp>
        <stp>2019</stp>
        <stp>2019/11/27</stp>
        <tr r="N3310" s="3"/>
        <tr r="N3310" s="3"/>
      </tp>
      <tp>
        <v>1527390000</v>
        <stp/>
        <stp>EM_S_EST_NETPROFIT</stp>
        <stp>3</stp>
        <stp>603225.SH</stp>
        <stp>2019</stp>
        <stp>2019/11/27</stp>
        <tr r="N3320" s="3"/>
        <tr r="N3320" s="3"/>
      </tp>
      <tp t="s">
        <v>--</v>
        <stp/>
        <stp>EM_S_EST_NETPROFIT</stp>
        <stp>3</stp>
        <stp>603226.SH</stp>
        <stp>2019</stp>
        <stp>2019/11/27</stp>
        <tr r="N3321" s="3"/>
      </tp>
      <tp t="s">
        <v>--</v>
        <stp/>
        <stp>EM_S_EST_NETPROFIT</stp>
        <stp>3</stp>
        <stp>603227.SH</stp>
        <stp>2019</stp>
        <stp>2019/11/27</stp>
        <tr r="N3322" s="3"/>
      </tp>
      <tp>
        <v>231000000</v>
        <stp/>
        <stp>EM_S_EST_NETPROFIT</stp>
        <stp>3</stp>
        <stp>603220.SH</stp>
        <stp>2019</stp>
        <stp>2019/11/27</stp>
        <tr r="N3317" s="3"/>
        <tr r="N3317" s="3"/>
      </tp>
      <tp t="s">
        <v>--</v>
        <stp/>
        <stp>EM_S_EST_NETPROFIT</stp>
        <stp>3</stp>
        <stp>603222.SH</stp>
        <stp>2019</stp>
        <stp>2019/11/27</stp>
        <tr r="N3318" s="3"/>
      </tp>
      <tp t="s">
        <v>--</v>
        <stp/>
        <stp>EM_S_EST_NETPROFIT</stp>
        <stp>3</stp>
        <stp>603223.SH</stp>
        <stp>2019</stp>
        <stp>2019/11/27</stp>
        <tr r="N3319" s="3"/>
      </tp>
      <tp>
        <v>931201818.18181813</v>
        <stp/>
        <stp>EM_S_EST_NETPROFIT</stp>
        <stp>3</stp>
        <stp>603228.SH</stp>
        <stp>2019</stp>
        <stp>2019/11/27</stp>
        <tr r="N3323" s="3"/>
        <tr r="N3323" s="3"/>
      </tp>
      <tp t="s">
        <v>--</v>
        <stp/>
        <stp>EM_S_EST_NETPROFIT</stp>
        <stp>3</stp>
        <stp>603229.SH</stp>
        <stp>2019</stp>
        <stp>2019/11/27</stp>
        <tr r="N3324" s="3"/>
      </tp>
      <tp>
        <v>231495000</v>
        <stp/>
        <stp>EM_S_EST_NETPROFIT</stp>
        <stp>3</stp>
        <stp>603236.SH</stp>
        <stp>2019</stp>
        <stp>2019/11/27</stp>
        <tr r="N3327" s="3"/>
        <tr r="N3327" s="3"/>
      </tp>
      <tp>
        <v>84700000</v>
        <stp/>
        <stp>EM_S_EST_NETPROFIT</stp>
        <stp>3</stp>
        <stp>603232.SH</stp>
        <stp>2019</stp>
        <stp>2019/11/27</stp>
        <tr r="N3325" s="3"/>
        <tr r="N3325" s="3"/>
      </tp>
      <tp>
        <v>694508636.36363637</v>
        <stp/>
        <stp>EM_S_EST_NETPROFIT</stp>
        <stp>3</stp>
        <stp>603233.SH</stp>
        <stp>2019</stp>
        <stp>2019/11/27</stp>
        <tr r="N3326" s="3"/>
        <tr r="N3326" s="3"/>
      </tp>
      <tp t="s">
        <v>--</v>
        <stp/>
        <stp>EM_S_EST_NETPROFIT</stp>
        <stp>3</stp>
        <stp>603238.SH</stp>
        <stp>2019</stp>
        <stp>2019/11/27</stp>
        <tr r="N3328" s="3"/>
      </tp>
      <tp t="s">
        <v>--</v>
        <stp/>
        <stp>EM_S_EST_NETPROFIT</stp>
        <stp>3</stp>
        <stp>603239.SH</stp>
        <stp>2019</stp>
        <stp>2019/11/27</stp>
        <tr r="N3329" s="3"/>
      </tp>
      <tp>
        <v>96333333.333333328</v>
        <stp/>
        <stp>EM_S_EST_NETPROFIT</stp>
        <stp>3</stp>
        <stp>603200.SH</stp>
        <stp>2019</stp>
        <stp>2019/11/27</stp>
        <tr r="N3311" s="3"/>
        <tr r="N3311" s="3"/>
      </tp>
      <tp>
        <v>179002500</v>
        <stp/>
        <stp>EM_S_EST_NETPROFIT</stp>
        <stp>3</stp>
        <stp>603203.SH</stp>
        <stp>2019</stp>
        <stp>2019/11/27</stp>
        <tr r="N3312" s="3"/>
        <tr r="N3312" s="3"/>
      </tp>
      <tp>
        <v>215061666.66666666</v>
        <stp/>
        <stp>EM_S_EST_NETPROFIT</stp>
        <stp>3</stp>
        <stp>603208.SH</stp>
        <stp>2019</stp>
        <stp>2019/11/27</stp>
        <tr r="N3313" s="3"/>
        <tr r="N3313" s="3"/>
      </tp>
      <tp>
        <v>149840416.66666666</v>
        <stp/>
        <stp>EM_S_EST_NETPROFIT</stp>
        <stp>3</stp>
        <stp>603214.SH</stp>
        <stp>2019</stp>
        <stp>2019/11/27</stp>
        <tr r="N3314" s="3"/>
        <tr r="N3314" s="3"/>
      </tp>
      <tp t="s">
        <v>--</v>
        <stp/>
        <stp>EM_S_EST_NETPROFIT</stp>
        <stp>3</stp>
        <stp>603217.SH</stp>
        <stp>2019</stp>
        <stp>2019/11/27</stp>
        <tr r="N3315" s="3"/>
      </tp>
      <tp>
        <v>493314615.38461536</v>
        <stp/>
        <stp>EM_S_EST_NETPROFIT</stp>
        <stp>3</stp>
        <stp>603218.SH</stp>
        <stp>2019</stp>
        <stp>2019/11/27</stp>
        <tr r="N3316" s="3"/>
        <tr r="N3316" s="3"/>
      </tp>
      <tp t="s">
        <v>--</v>
        <stp/>
        <stp>EM_S_EST_NETPROFIT</stp>
        <stp>3</stp>
        <stp>603266.SH</stp>
        <stp>2019</stp>
        <stp>2019/11/27</stp>
        <tr r="N3334" s="3"/>
      </tp>
      <tp>
        <v>288194000</v>
        <stp/>
        <stp>EM_S_EST_NETPROFIT</stp>
        <stp>3</stp>
        <stp>603267.SH</stp>
        <stp>2019</stp>
        <stp>2019/11/27</stp>
        <tr r="N3335" s="3"/>
        <tr r="N3335" s="3"/>
      </tp>
      <tp>
        <v>1540825000</v>
        <stp/>
        <stp>EM_S_EST_NETPROFIT</stp>
        <stp>3</stp>
        <stp>603260.SH</stp>
        <stp>2019</stp>
        <stp>2019/11/27</stp>
        <tr r="N3333" s="3"/>
        <tr r="N3333" s="3"/>
      </tp>
      <tp t="s">
        <v>--</v>
        <stp/>
        <stp>EM_S_EST_NETPROFIT</stp>
        <stp>3</stp>
        <stp>603268.SH</stp>
        <stp>2019</stp>
        <stp>2019/11/27</stp>
        <tr r="N3336" s="3"/>
      </tp>
      <tp t="s">
        <v>--</v>
        <stp/>
        <stp>EM_S_EST_NETPROFIT</stp>
        <stp>3</stp>
        <stp>603269.SH</stp>
        <stp>2019</stp>
        <stp>2019/11/27</stp>
        <tr r="N3337" s="3"/>
      </tp>
      <tp>
        <v>287310000</v>
        <stp/>
        <stp>EM_S_EST_NETPROFIT</stp>
        <stp>3</stp>
        <stp>603277.SH</stp>
        <stp>2019</stp>
        <stp>2019/11/27</stp>
        <tr r="N3338" s="3"/>
        <tr r="N3338" s="3"/>
      </tp>
      <tp>
        <v>186000000</v>
        <stp/>
        <stp>EM_S_EST_NETPROFIT</stp>
        <stp>3</stp>
        <stp>603278.SH</stp>
        <stp>2019</stp>
        <stp>2019/11/27</stp>
        <tr r="N3339" s="3"/>
        <tr r="N3339" s="3"/>
      </tp>
      <tp t="s">
        <v>--</v>
        <stp/>
        <stp>EM_S_EST_NETPROFIT</stp>
        <stp>3</stp>
        <stp>603279.SH</stp>
        <stp>2019</stp>
        <stp>2019/11/27</stp>
        <tr r="N3340" s="3"/>
      </tp>
      <tp>
        <v>124000000</v>
        <stp/>
        <stp>EM_S_EST_NETPROFIT</stp>
        <stp>3</stp>
        <stp>603256.SH</stp>
        <stp>2019</stp>
        <stp>2019/11/27</stp>
        <tr r="N3330" s="3"/>
        <tr r="N3330" s="3"/>
      </tp>
      <tp t="s">
        <v>--</v>
        <stp/>
        <stp>EM_S_EST_NETPROFIT</stp>
        <stp>3</stp>
        <stp>603258.SH</stp>
        <stp>2019</stp>
        <stp>2019/11/27</stp>
        <tr r="N3331" s="3"/>
      </tp>
      <tp>
        <v>2239487916.6666665</v>
        <stp/>
        <stp>EM_S_EST_NETPROFIT</stp>
        <stp>3</stp>
        <stp>603259.SH</stp>
        <stp>2019</stp>
        <stp>2019/11/27</stp>
        <tr r="N3332" s="3"/>
        <tr r="N3332" s="3"/>
      </tp>
      <tp t="s">
        <v>--</v>
        <stp/>
        <stp>EM_S_EST_NETPROFIT</stp>
        <stp>3</stp>
        <stp>603286.SH</stp>
        <stp>2019</stp>
        <stp>2019/11/27</stp>
        <tr r="N3342" s="3"/>
      </tp>
      <tp t="s">
        <v>--</v>
        <stp/>
        <stp>EM_S_EST_NETPROFIT</stp>
        <stp>3</stp>
        <stp>603283.SH</stp>
        <stp>2019</stp>
        <stp>2019/11/27</stp>
        <tr r="N3341" s="3"/>
      </tp>
      <tp>
        <v>5276217647.0588236</v>
        <stp/>
        <stp>EM_S_EST_NETPROFIT</stp>
        <stp>3</stp>
        <stp>603288.SH</stp>
        <stp>2019</stp>
        <stp>2019/11/27</stp>
        <tr r="N3343" s="3"/>
        <tr r="N3343" s="3"/>
      </tp>
      <tp>
        <v>141000000</v>
        <stp/>
        <stp>EM_S_EST_NETPROFIT</stp>
        <stp>3</stp>
        <stp>603289.SH</stp>
        <stp>2019</stp>
        <stp>2019/11/27</stp>
        <tr r="N3344" s="3"/>
        <tr r="N3344" s="3"/>
      </tp>
      <tp>
        <v>143500000</v>
        <stp/>
        <stp>EM_S_EST_NETPROFIT</stp>
        <stp>3</stp>
        <stp>603297.SH</stp>
        <stp>2019</stp>
        <stp>2019/11/27</stp>
        <tr r="N3345" s="3"/>
        <tr r="N3345" s="3"/>
      </tp>
      <tp>
        <v>616841428.57142866</v>
        <stp/>
        <stp>EM_S_EST_NETPROFIT</stp>
        <stp>3</stp>
        <stp>603298.SH</stp>
        <stp>2019</stp>
        <stp>2019/11/27</stp>
        <tr r="N3346" s="3"/>
        <tr r="N3346" s="3"/>
      </tp>
      <tp>
        <v>502500000</v>
        <stp/>
        <stp>EM_S_EST_NETPROFIT</stp>
        <stp>3</stp>
        <stp>603299.SH</stp>
        <stp>2019</stp>
        <stp>2019/11/27</stp>
        <tr r="N3347" s="3"/>
        <tr r="N3347" s="3"/>
      </tp>
      <tp>
        <v>132485000</v>
        <stp/>
        <stp>EM_S_EST_NETPROFIT</stp>
        <stp>3</stp>
        <stp>603326.SH</stp>
        <stp>2019</stp>
        <stp>2019/11/27</stp>
        <tr r="N3366" s="3"/>
        <tr r="N3366" s="3"/>
      </tp>
      <tp t="s">
        <v>--</v>
        <stp/>
        <stp>EM_S_EST_NETPROFIT</stp>
        <stp>3</stp>
        <stp>603327.SH</stp>
        <stp>2019</stp>
        <stp>2019/11/27</stp>
        <tr r="N3367" s="3"/>
      </tp>
      <tp t="s">
        <v>--</v>
        <stp/>
        <stp>EM_S_EST_NETPROFIT</stp>
        <stp>3</stp>
        <stp>603320.SH</stp>
        <stp>2019</stp>
        <stp>2019/11/27</stp>
        <tr r="N3362" s="3"/>
      </tp>
      <tp t="s">
        <v>--</v>
        <stp/>
        <stp>EM_S_EST_NETPROFIT</stp>
        <stp>3</stp>
        <stp>603321.SH</stp>
        <stp>2019</stp>
        <stp>2019/11/27</stp>
        <tr r="N3363" s="3"/>
      </tp>
      <tp t="s">
        <v>--</v>
        <stp/>
        <stp>EM_S_EST_NETPROFIT</stp>
        <stp>3</stp>
        <stp>603322.SH</stp>
        <stp>2019</stp>
        <stp>2019/11/27</stp>
        <tr r="N3364" s="3"/>
      </tp>
      <tp>
        <v>907000000</v>
        <stp/>
        <stp>EM_S_EST_NETPROFIT</stp>
        <stp>3</stp>
        <stp>603323.SH</stp>
        <stp>2019</stp>
        <stp>2019/11/27</stp>
        <tr r="N3365" s="3"/>
        <tr r="N3365" s="3"/>
      </tp>
      <tp>
        <v>619000000</v>
        <stp/>
        <stp>EM_S_EST_NETPROFIT</stp>
        <stp>3</stp>
        <stp>603328.SH</stp>
        <stp>2019</stp>
        <stp>2019/11/27</stp>
        <tr r="N3368" s="3"/>
        <tr r="N3368" s="3"/>
      </tp>
      <tp t="s">
        <v>--</v>
        <stp/>
        <stp>EM_S_EST_NETPROFIT</stp>
        <stp>3</stp>
        <stp>603329.SH</stp>
        <stp>2019</stp>
        <stp>2019/11/27</stp>
        <tr r="N3369" s="3"/>
      </tp>
      <tp t="s">
        <v>--</v>
        <stp/>
        <stp>EM_S_EST_NETPROFIT</stp>
        <stp>3</stp>
        <stp>603335.SH</stp>
        <stp>2019</stp>
        <stp>2019/11/27</stp>
        <tr r="N3374" s="3"/>
      </tp>
      <tp t="s">
        <v>--</v>
        <stp/>
        <stp>EM_S_EST_NETPROFIT</stp>
        <stp>3</stp>
        <stp>603336.SH</stp>
        <stp>2019</stp>
        <stp>2019/11/27</stp>
        <tr r="N3375" s="3"/>
      </tp>
      <tp>
        <v>404473000</v>
        <stp/>
        <stp>EM_S_EST_NETPROFIT</stp>
        <stp>3</stp>
        <stp>603337.SH</stp>
        <stp>2019</stp>
        <stp>2019/11/27</stp>
        <tr r="N3376" s="3"/>
        <tr r="N3376" s="3"/>
      </tp>
      <tp t="s">
        <v>--</v>
        <stp/>
        <stp>EM_S_EST_NETPROFIT</stp>
        <stp>3</stp>
        <stp>603330.SH</stp>
        <stp>2019</stp>
        <stp>2019/11/27</stp>
        <tr r="N3370" s="3"/>
      </tp>
      <tp t="s">
        <v>--</v>
        <stp/>
        <stp>EM_S_EST_NETPROFIT</stp>
        <stp>3</stp>
        <stp>603331.SH</stp>
        <stp>2019</stp>
        <stp>2019/11/27</stp>
        <tr r="N3371" s="3"/>
      </tp>
      <tp t="s">
        <v>--</v>
        <stp/>
        <stp>EM_S_EST_NETPROFIT</stp>
        <stp>3</stp>
        <stp>603332.SH</stp>
        <stp>2019</stp>
        <stp>2019/11/27</stp>
        <tr r="N3372" s="3"/>
      </tp>
      <tp>
        <v>121550000</v>
        <stp/>
        <stp>EM_S_EST_NETPROFIT</stp>
        <stp>3</stp>
        <stp>603333.SH</stp>
        <stp>2019</stp>
        <stp>2019/11/27</stp>
        <tr r="N3373" s="3"/>
        <tr r="N3373" s="3"/>
      </tp>
      <tp>
        <v>587020000</v>
        <stp/>
        <stp>EM_S_EST_NETPROFIT</stp>
        <stp>3</stp>
        <stp>603338.SH</stp>
        <stp>2019</stp>
        <stp>2019/11/27</stp>
        <tr r="N3377" s="3"/>
        <tr r="N3377" s="3"/>
      </tp>
      <tp>
        <v>150000000</v>
        <stp/>
        <stp>EM_S_EST_NETPROFIT</stp>
        <stp>3</stp>
        <stp>603339.SH</stp>
        <stp>2019</stp>
        <stp>2019/11/27</stp>
        <tr r="N3378" s="3"/>
        <tr r="N3378" s="3"/>
      </tp>
      <tp>
        <v>237223125</v>
        <stp/>
        <stp>EM_S_EST_NETPROFIT</stp>
        <stp>3</stp>
        <stp>603305.SH</stp>
        <stp>2019</stp>
        <stp>2019/11/27</stp>
        <tr r="N3351" s="3"/>
        <tr r="N3351" s="3"/>
      </tp>
      <tp t="s">
        <v>--</v>
        <stp/>
        <stp>EM_S_EST_NETPROFIT</stp>
        <stp>3</stp>
        <stp>603306.SH</stp>
        <stp>2019</stp>
        <stp>2019/11/27</stp>
        <tr r="N3352" s="3"/>
      </tp>
      <tp t="s">
        <v>--</v>
        <stp/>
        <stp>EM_S_EST_NETPROFIT</stp>
        <stp>3</stp>
        <stp>603300.SH</stp>
        <stp>2019</stp>
        <stp>2019/11/27</stp>
        <tr r="N3348" s="3"/>
      </tp>
      <tp t="s">
        <v>--</v>
        <stp/>
        <stp>EM_S_EST_NETPROFIT</stp>
        <stp>3</stp>
        <stp>603301.SH</stp>
        <stp>2019</stp>
        <stp>2019/11/27</stp>
        <tr r="N3349" s="3"/>
      </tp>
      <tp t="s">
        <v>--</v>
        <stp/>
        <stp>EM_S_EST_NETPROFIT</stp>
        <stp>3</stp>
        <stp>603303.SH</stp>
        <stp>2019</stp>
        <stp>2019/11/27</stp>
        <tr r="N3350" s="3"/>
      </tp>
      <tp>
        <v>132943750</v>
        <stp/>
        <stp>EM_S_EST_NETPROFIT</stp>
        <stp>3</stp>
        <stp>603308.SH</stp>
        <stp>2019</stp>
        <stp>2019/11/27</stp>
        <tr r="N3353" s="3"/>
        <tr r="N3353" s="3"/>
      </tp>
      <tp t="s">
        <v>--</v>
        <stp/>
        <stp>EM_S_EST_NETPROFIT</stp>
        <stp>3</stp>
        <stp>603309.SH</stp>
        <stp>2019</stp>
        <stp>2019/11/27</stp>
        <tr r="N3354" s="3"/>
      </tp>
      <tp t="s">
        <v>--</v>
        <stp/>
        <stp>EM_S_EST_NETPROFIT</stp>
        <stp>3</stp>
        <stp>603315.SH</stp>
        <stp>2019</stp>
        <stp>2019/11/27</stp>
        <tr r="N3357" s="3"/>
      </tp>
      <tp t="s">
        <v>--</v>
        <stp/>
        <stp>EM_S_EST_NETPROFIT</stp>
        <stp>3</stp>
        <stp>603316.SH</stp>
        <stp>2019</stp>
        <stp>2019/11/27</stp>
        <tr r="N3358" s="3"/>
      </tp>
      <tp>
        <v>325523571.4285714</v>
        <stp/>
        <stp>EM_S_EST_NETPROFIT</stp>
        <stp>3</stp>
        <stp>603317.SH</stp>
        <stp>2019</stp>
        <stp>2019/11/27</stp>
        <tr r="N3359" s="3"/>
        <tr r="N3359" s="3"/>
      </tp>
      <tp t="s">
        <v>--</v>
        <stp/>
        <stp>EM_S_EST_NETPROFIT</stp>
        <stp>3</stp>
        <stp>603311.SH</stp>
        <stp>2019</stp>
        <stp>2019/11/27</stp>
        <tr r="N3355" s="3"/>
      </tp>
      <tp>
        <v>357020000</v>
        <stp/>
        <stp>EM_S_EST_NETPROFIT</stp>
        <stp>3</stp>
        <stp>603313.SH</stp>
        <stp>2019</stp>
        <stp>2019/11/27</stp>
        <tr r="N3356" s="3"/>
        <tr r="N3356" s="3"/>
      </tp>
      <tp t="s">
        <v>--</v>
        <stp/>
        <stp>EM_S_EST_NETPROFIT</stp>
        <stp>3</stp>
        <stp>603318.SH</stp>
        <stp>2019</stp>
        <stp>2019/11/27</stp>
        <tr r="N3360" s="3"/>
      </tp>
      <tp t="s">
        <v>--</v>
        <stp/>
        <stp>EM_S_EST_NETPROFIT</stp>
        <stp>3</stp>
        <stp>603319.SH</stp>
        <stp>2019</stp>
        <stp>2019/11/27</stp>
        <tr r="N3361" s="3"/>
      </tp>
      <tp>
        <v>329713333.33333331</v>
        <stp/>
        <stp>EM_S_EST_NETPROFIT</stp>
        <stp>3</stp>
        <stp>603365.SH</stp>
        <stp>2019</stp>
        <stp>2019/11/27</stp>
        <tr r="N3389" s="3"/>
        <tr r="N3389" s="3"/>
      </tp>
      <tp t="s">
        <v>--</v>
        <stp/>
        <stp>EM_S_EST_NETPROFIT</stp>
        <stp>3</stp>
        <stp>603366.SH</stp>
        <stp>2019</stp>
        <stp>2019/11/27</stp>
        <tr r="N3390" s="3"/>
      </tp>
      <tp t="s">
        <v>--</v>
        <stp/>
        <stp>EM_S_EST_NETPROFIT</stp>
        <stp>3</stp>
        <stp>603367.SH</stp>
        <stp>2019</stp>
        <stp>2019/11/27</stp>
        <tr r="N3391" s="3"/>
      </tp>
      <tp>
        <v>400873333.33333331</v>
        <stp/>
        <stp>EM_S_EST_NETPROFIT</stp>
        <stp>3</stp>
        <stp>603360.SH</stp>
        <stp>2019</stp>
        <stp>2019/11/27</stp>
        <tr r="N3387" s="3"/>
        <tr r="N3387" s="3"/>
      </tp>
      <tp>
        <v>316500000</v>
        <stp/>
        <stp>EM_S_EST_NETPROFIT</stp>
        <stp>3</stp>
        <stp>603363.SH</stp>
        <stp>2019</stp>
        <stp>2019/11/27</stp>
        <tr r="N3388" s="3"/>
        <tr r="N3388" s="3"/>
      </tp>
      <tp>
        <v>706797333.33333337</v>
        <stp/>
        <stp>EM_S_EST_NETPROFIT</stp>
        <stp>3</stp>
        <stp>603368.SH</stp>
        <stp>2019</stp>
        <stp>2019/11/27</stp>
        <tr r="N3392" s="3"/>
        <tr r="N3392" s="3"/>
      </tp>
      <tp>
        <v>1449161428.5714285</v>
        <stp/>
        <stp>EM_S_EST_NETPROFIT</stp>
        <stp>3</stp>
        <stp>603369.SH</stp>
        <stp>2019</stp>
        <stp>2019/11/27</stp>
        <tr r="N3393" s="3"/>
        <tr r="N3393" s="3"/>
      </tp>
      <tp>
        <v>230881666.66666666</v>
        <stp/>
        <stp>EM_S_EST_NETPROFIT</stp>
        <stp>3</stp>
        <stp>603377.SH</stp>
        <stp>2019</stp>
        <stp>2019/11/27</stp>
        <tr r="N3394" s="3"/>
        <tr r="N3394" s="3"/>
      </tp>
      <tp>
        <v>121746666.66666667</v>
        <stp/>
        <stp>EM_S_EST_NETPROFIT</stp>
        <stp>3</stp>
        <stp>603378.SH</stp>
        <stp>2019</stp>
        <stp>2019/11/27</stp>
        <tr r="N3395" s="3"/>
        <tr r="N3395" s="3"/>
      </tp>
      <tp>
        <v>968130000</v>
        <stp/>
        <stp>EM_S_EST_NETPROFIT</stp>
        <stp>3</stp>
        <stp>603379.SH</stp>
        <stp>2019</stp>
        <stp>2019/11/27</stp>
        <tr r="N3396" s="3"/>
        <tr r="N3396" s="3"/>
      </tp>
      <tp>
        <v>323699000</v>
        <stp/>
        <stp>EM_S_EST_NETPROFIT</stp>
        <stp>3</stp>
        <stp>603345.SH</stp>
        <stp>2019</stp>
        <stp>2019/11/27</stp>
        <tr r="N3379" s="3"/>
        <tr r="N3379" s="3"/>
      </tp>
      <tp t="s">
        <v>--</v>
        <stp/>
        <stp>EM_S_EST_NETPROFIT</stp>
        <stp>3</stp>
        <stp>603348.SH</stp>
        <stp>2019</stp>
        <stp>2019/11/27</stp>
        <tr r="N3380" s="3"/>
      </tp>
      <tp>
        <v>493651111.1111111</v>
        <stp/>
        <stp>EM_S_EST_NETPROFIT</stp>
        <stp>3</stp>
        <stp>603355.SH</stp>
        <stp>2019</stp>
        <stp>2019/11/27</stp>
        <tr r="N3382" s="3"/>
        <tr r="N3382" s="3"/>
      </tp>
      <tp t="s">
        <v>--</v>
        <stp/>
        <stp>EM_S_EST_NETPROFIT</stp>
        <stp>3</stp>
        <stp>603356.SH</stp>
        <stp>2019</stp>
        <stp>2019/11/27</stp>
        <tr r="N3383" s="3"/>
      </tp>
      <tp>
        <v>499255000</v>
        <stp/>
        <stp>EM_S_EST_NETPROFIT</stp>
        <stp>3</stp>
        <stp>603357.SH</stp>
        <stp>2019</stp>
        <stp>2019/11/27</stp>
        <tr r="N3384" s="3"/>
        <tr r="N3384" s="3"/>
      </tp>
      <tp t="s">
        <v>--</v>
        <stp/>
        <stp>EM_S_EST_NETPROFIT</stp>
        <stp>3</stp>
        <stp>603351.SH</stp>
        <stp>2019</stp>
        <stp>2019/11/27</stp>
        <tr r="N3381" s="3"/>
      </tp>
      <tp>
        <v>189000000</v>
        <stp/>
        <stp>EM_S_EST_NETPROFIT</stp>
        <stp>3</stp>
        <stp>603358.SH</stp>
        <stp>2019</stp>
        <stp>2019/11/27</stp>
        <tr r="N3385" s="3"/>
        <tr r="N3385" s="3"/>
      </tp>
      <tp>
        <v>411565000</v>
        <stp/>
        <stp>EM_S_EST_NETPROFIT</stp>
        <stp>3</stp>
        <stp>603359.SH</stp>
        <stp>2019</stp>
        <stp>2019/11/27</stp>
        <tr r="N3386" s="3"/>
        <tr r="N3386" s="3"/>
      </tp>
      <tp>
        <v>281762857.14285713</v>
        <stp/>
        <stp>EM_S_EST_NETPROFIT</stp>
        <stp>3</stp>
        <stp>603385.SH</stp>
        <stp>2019</stp>
        <stp>2019/11/27</stp>
        <tr r="N3399" s="3"/>
        <tr r="N3399" s="3"/>
      </tp>
      <tp t="s">
        <v>--</v>
        <stp/>
        <stp>EM_S_EST_NETPROFIT</stp>
        <stp>3</stp>
        <stp>603386.SH</stp>
        <stp>2019</stp>
        <stp>2019/11/27</stp>
        <tr r="N3400" s="3"/>
      </tp>
      <tp t="s">
        <v>--</v>
        <stp/>
        <stp>EM_S_EST_NETPROFIT</stp>
        <stp>3</stp>
        <stp>603387.SH</stp>
        <stp>2019</stp>
        <stp>2019/11/27</stp>
        <tr r="N3401" s="3"/>
      </tp>
      <tp t="s">
        <v>--</v>
        <stp/>
        <stp>EM_S_EST_NETPROFIT</stp>
        <stp>3</stp>
        <stp>603380.SH</stp>
        <stp>2019</stp>
        <stp>2019/11/27</stp>
        <tr r="N3397" s="3"/>
      </tp>
      <tp>
        <v>142500000</v>
        <stp/>
        <stp>EM_S_EST_NETPROFIT</stp>
        <stp>3</stp>
        <stp>603383.SH</stp>
        <stp>2019</stp>
        <stp>2019/11/27</stp>
        <tr r="N3398" s="3"/>
        <tr r="N3398" s="3"/>
      </tp>
      <tp t="s">
        <v>--</v>
        <stp/>
        <stp>EM_S_EST_NETPROFIT</stp>
        <stp>3</stp>
        <stp>603388.SH</stp>
        <stp>2019</stp>
        <stp>2019/11/27</stp>
        <tr r="N3402" s="3"/>
      </tp>
      <tp t="s">
        <v>--</v>
        <stp/>
        <stp>EM_S_EST_NETPROFIT</stp>
        <stp>3</stp>
        <stp>603389.SH</stp>
        <stp>2019</stp>
        <stp>2019/11/27</stp>
        <tr r="N3403" s="3"/>
      </tp>
      <tp>
        <v>93000000</v>
        <stp/>
        <stp>EM_S_EST_NETPROFIT</stp>
        <stp>3</stp>
        <stp>603396.SH</stp>
        <stp>2019</stp>
        <stp>2019/11/27</stp>
        <tr r="N3406" s="3"/>
        <tr r="N3406" s="3"/>
      </tp>
      <tp t="s">
        <v>--</v>
        <stp/>
        <stp>EM_S_EST_NETPROFIT</stp>
        <stp>3</stp>
        <stp>603390.SH</stp>
        <stp>2019</stp>
        <stp>2019/11/27</stp>
        <tr r="N3404" s="3"/>
      </tp>
      <tp>
        <v>428000000</v>
        <stp/>
        <stp>EM_S_EST_NETPROFIT</stp>
        <stp>3</stp>
        <stp>603393.SH</stp>
        <stp>2019</stp>
        <stp>2019/11/27</stp>
        <tr r="N3405" s="3"/>
        <tr r="N3405" s="3"/>
      </tp>
      <tp t="s">
        <v>--</v>
        <stp/>
        <stp>EM_S_EST_NETPROFIT</stp>
        <stp>3</stp>
        <stp>603398.SH</stp>
        <stp>2019</stp>
        <stp>2019/11/27</stp>
        <tr r="N3407" s="3"/>
      </tp>
      <tp t="s">
        <v>--</v>
        <stp/>
        <stp>EM_S_EST_NETPROFIT</stp>
        <stp>3</stp>
        <stp>603399.SH</stp>
        <stp>2019</stp>
        <stp>2019/11/27</stp>
        <tr r="N3408" s="3"/>
      </tp>
      <tp t="s">
        <v>--</v>
        <stp/>
        <stp>EM_S_EST_NETPROFIT</stp>
        <stp>3</stp>
        <stp>603421.SH</stp>
        <stp>2019</stp>
        <stp>2019/11/27</stp>
        <tr r="N3410" s="3"/>
      </tp>
      <tp>
        <v>204672000</v>
        <stp/>
        <stp>EM_S_EST_NETPROFIT</stp>
        <stp>3</stp>
        <stp>603429.SH</stp>
        <stp>2019</stp>
        <stp>2019/11/27</stp>
        <tr r="N3411" s="3"/>
        <tr r="N3411" s="3"/>
      </tp>
      <tp>
        <v>167946666.66666666</v>
        <stp/>
        <stp>EM_S_EST_NETPROFIT</stp>
        <stp>3</stp>
        <stp>603416.SH</stp>
        <stp>2019</stp>
        <stp>2019/11/27</stp>
        <tr r="N3409" s="3"/>
        <tr r="N3409" s="3"/>
      </tp>
      <tp t="s">
        <v>--</v>
        <stp/>
        <stp>EM_S_EST_NETPROFIT</stp>
        <stp>3</stp>
        <stp>603466.SH</stp>
        <stp>2019</stp>
        <stp>2019/11/27</stp>
        <tr r="N3415" s="3"/>
      </tp>
      <tp t="s">
        <v>--</v>
        <stp/>
        <stp>EM_S_EST_NETPROFIT</stp>
        <stp>3</stp>
        <stp>603477.SH</stp>
        <stp>2019</stp>
        <stp>2019/11/27</stp>
        <tr r="N3416" s="3"/>
      </tp>
      <tp>
        <v>895636000</v>
        <stp/>
        <stp>EM_S_EST_NETPROFIT</stp>
        <stp>3</stp>
        <stp>603444.SH</stp>
        <stp>2019</stp>
        <stp>2019/11/27</stp>
        <tr r="N3412" s="3"/>
        <tr r="N3412" s="3"/>
      </tp>
      <tp>
        <v>271700000</v>
        <stp/>
        <stp>EM_S_EST_NETPROFIT</stp>
        <stp>3</stp>
        <stp>603456.SH</stp>
        <stp>2019</stp>
        <stp>2019/11/27</stp>
        <tr r="N3413" s="3"/>
        <tr r="N3413" s="3"/>
      </tp>
      <tp>
        <v>414000000</v>
        <stp/>
        <stp>EM_S_EST_NETPROFIT</stp>
        <stp>3</stp>
        <stp>603458.SH</stp>
        <stp>2019</stp>
        <stp>2019/11/27</stp>
        <tr r="N3414" s="3"/>
        <tr r="N3414" s="3"/>
      </tp>
      <tp>
        <v>396012307.69230765</v>
        <stp/>
        <stp>EM_S_EST_NETPROFIT</stp>
        <stp>3</stp>
        <stp>603486.SH</stp>
        <stp>2019</stp>
        <stp>2019/11/27</stp>
        <tr r="N3417" s="3"/>
        <tr r="N3417" s="3"/>
      </tp>
      <tp t="s">
        <v>--</v>
        <stp/>
        <stp>EM_S_EST_NETPROFIT</stp>
        <stp>3</stp>
        <stp>603488.SH</stp>
        <stp>2019</stp>
        <stp>2019/11/27</stp>
        <tr r="N3418" s="3"/>
      </tp>
      <tp t="s">
        <v>--</v>
        <stp/>
        <stp>EM_S_EST_NETPROFIT</stp>
        <stp>3</stp>
        <stp>603489.SH</stp>
        <stp>2019</stp>
        <stp>2019/11/27</stp>
        <tr r="N3419" s="3"/>
      </tp>
      <tp>
        <v>121707500</v>
        <stp/>
        <stp>EM_S_EST_NETPROFIT</stp>
        <stp>3</stp>
        <stp>603496.SH</stp>
        <stp>2019</stp>
        <stp>2019/11/27</stp>
        <tr r="N3420" s="3"/>
        <tr r="N3420" s="3"/>
      </tp>
      <tp t="s">
        <v>--</v>
        <stp/>
        <stp>EM_S_EST_NETPROFIT</stp>
        <stp>3</stp>
        <stp>603499.SH</stp>
        <stp>2019</stp>
        <stp>2019/11/27</stp>
        <tr r="N3421" s="3"/>
      </tp>
      <tp t="s">
        <v>--</v>
        <stp/>
        <stp>EM_S_EST_NETPROFIT</stp>
        <stp>3</stp>
        <stp>603527.SH</stp>
        <stp>2019</stp>
        <stp>2019/11/27</stp>
        <tr r="N3434" s="3"/>
      </tp>
      <tp>
        <v>166920000</v>
        <stp/>
        <stp>EM_S_EST_NETPROFIT</stp>
        <stp>3</stp>
        <stp>603520.SH</stp>
        <stp>2019</stp>
        <stp>2019/11/27</stp>
        <tr r="N3433" s="3"/>
        <tr r="N3433" s="3"/>
      </tp>
      <tp t="s">
        <v>--</v>
        <stp/>
        <stp>EM_S_EST_NETPROFIT</stp>
        <stp>3</stp>
        <stp>603528.SH</stp>
        <stp>2019</stp>
        <stp>2019/11/27</stp>
        <tr r="N3435" s="3"/>
      </tp>
      <tp t="s">
        <v>--</v>
        <stp/>
        <stp>EM_S_EST_NETPROFIT</stp>
        <stp>3</stp>
        <stp>603535.SH</stp>
        <stp>2019</stp>
        <stp>2019/11/27</stp>
        <tr r="N3438" s="3"/>
      </tp>
      <tp t="s">
        <v>--</v>
        <stp/>
        <stp>EM_S_EST_NETPROFIT</stp>
        <stp>3</stp>
        <stp>603536.SH</stp>
        <stp>2019</stp>
        <stp>2019/11/27</stp>
        <tr r="N3439" s="3"/>
      </tp>
      <tp t="s">
        <v>--</v>
        <stp/>
        <stp>EM_S_EST_NETPROFIT</stp>
        <stp>3</stp>
        <stp>603530.SH</stp>
        <stp>2019</stp>
        <stp>2019/11/27</stp>
        <tr r="N3436" s="3"/>
      </tp>
      <tp>
        <v>131575000</v>
        <stp/>
        <stp>EM_S_EST_NETPROFIT</stp>
        <stp>3</stp>
        <stp>603533.SH</stp>
        <stp>2019</stp>
        <stp>2019/11/27</stp>
        <tr r="N3437" s="3"/>
        <tr r="N3437" s="3"/>
      </tp>
      <tp>
        <v>159434000</v>
        <stp/>
        <stp>EM_S_EST_NETPROFIT</stp>
        <stp>3</stp>
        <stp>603538.SH</stp>
        <stp>2019</stp>
        <stp>2019/11/27</stp>
        <tr r="N3440" s="3"/>
        <tr r="N3440" s="3"/>
      </tp>
      <tp>
        <v>266750000</v>
        <stp/>
        <stp>EM_S_EST_NETPROFIT</stp>
        <stp>3</stp>
        <stp>603505.SH</stp>
        <stp>2019</stp>
        <stp>2019/11/27</stp>
        <tr r="N3424" s="3"/>
        <tr r="N3424" s="3"/>
      </tp>
      <tp>
        <v>109650000</v>
        <stp/>
        <stp>EM_S_EST_NETPROFIT</stp>
        <stp>3</stp>
        <stp>603506.SH</stp>
        <stp>2019</stp>
        <stp>2019/11/27</stp>
        <tr r="N3425" s="3"/>
        <tr r="N3425" s="3"/>
      </tp>
      <tp>
        <v>64540000</v>
        <stp/>
        <stp>EM_S_EST_NETPROFIT</stp>
        <stp>3</stp>
        <stp>603507.SH</stp>
        <stp>2019</stp>
        <stp>2019/11/27</stp>
        <tr r="N3426" s="3"/>
        <tr r="N3426" s="3"/>
      </tp>
      <tp t="s">
        <v>--</v>
        <stp/>
        <stp>EM_S_EST_NETPROFIT</stp>
        <stp>3</stp>
        <stp>603500.SH</stp>
        <stp>2019</stp>
        <stp>2019/11/27</stp>
        <tr r="N3422" s="3"/>
      </tp>
      <tp>
        <v>591004117.64705884</v>
        <stp/>
        <stp>EM_S_EST_NETPROFIT</stp>
        <stp>3</stp>
        <stp>603501.SH</stp>
        <stp>2019</stp>
        <stp>2019/11/27</stp>
        <tr r="N3423" s="3"/>
        <tr r="N3423" s="3"/>
      </tp>
      <tp>
        <v>882666666.66666663</v>
        <stp/>
        <stp>EM_S_EST_NETPROFIT</stp>
        <stp>3</stp>
        <stp>603508.SH</stp>
        <stp>2019</stp>
        <stp>2019/11/27</stp>
        <tr r="N3427" s="3"/>
        <tr r="N3427" s="3"/>
      </tp>
      <tp>
        <v>960451111.11111104</v>
        <stp/>
        <stp>EM_S_EST_NETPROFIT</stp>
        <stp>3</stp>
        <stp>603515.SH</stp>
        <stp>2019</stp>
        <stp>2019/11/27</stp>
        <tr r="N3428" s="3"/>
        <tr r="N3428" s="3"/>
      </tp>
      <tp>
        <v>124610000</v>
        <stp/>
        <stp>EM_S_EST_NETPROFIT</stp>
        <stp>3</stp>
        <stp>603516.SH</stp>
        <stp>2019</stp>
        <stp>2019/11/27</stp>
        <tr r="N3429" s="3"/>
        <tr r="N3429" s="3"/>
      </tp>
      <tp>
        <v>793911290.3225807</v>
        <stp/>
        <stp>EM_S_EST_NETPROFIT</stp>
        <stp>3</stp>
        <stp>603517.SH</stp>
        <stp>2019</stp>
        <stp>2019/11/27</stp>
        <tr r="N3430" s="3"/>
        <tr r="N3430" s="3"/>
      </tp>
      <tp>
        <v>187000000</v>
        <stp/>
        <stp>EM_S_EST_NETPROFIT</stp>
        <stp>3</stp>
        <stp>603518.SH</stp>
        <stp>2019</stp>
        <stp>2019/11/27</stp>
        <tr r="N3431" s="3"/>
        <tr r="N3431" s="3"/>
      </tp>
      <tp t="s">
        <v>--</v>
        <stp/>
        <stp>EM_S_EST_NETPROFIT</stp>
        <stp>3</stp>
        <stp>603519.SH</stp>
        <stp>2019</stp>
        <stp>2019/11/27</stp>
        <tr r="N3432" s="3"/>
      </tp>
      <tp>
        <v>130038000</v>
        <stp/>
        <stp>EM_S_EST_NETPROFIT</stp>
        <stp>3</stp>
        <stp>603566.SH</stp>
        <stp>2019</stp>
        <stp>2019/11/27</stp>
        <tr r="N3446" s="3"/>
        <tr r="N3446" s="3"/>
      </tp>
      <tp t="s">
        <v>--</v>
        <stp/>
        <stp>EM_S_EST_NETPROFIT</stp>
        <stp>3</stp>
        <stp>603567.SH</stp>
        <stp>2019</stp>
        <stp>2019/11/27</stp>
        <tr r="N3447" s="3"/>
      </tp>
      <tp>
        <v>936076666.66666675</v>
        <stp/>
        <stp>EM_S_EST_NETPROFIT</stp>
        <stp>3</stp>
        <stp>603568.SH</stp>
        <stp>2019</stp>
        <stp>2019/11/27</stp>
        <tr r="N3448" s="3"/>
        <tr r="N3448" s="3"/>
      </tp>
      <tp>
        <v>287000000</v>
        <stp/>
        <stp>EM_S_EST_NETPROFIT</stp>
        <stp>3</stp>
        <stp>603569.SH</stp>
        <stp>2019</stp>
        <stp>2019/11/27</stp>
        <tr r="N3449" s="3"/>
        <tr r="N3449" s="3"/>
      </tp>
      <tp t="s">
        <v>--</v>
        <stp/>
        <stp>EM_S_EST_NETPROFIT</stp>
        <stp>3</stp>
        <stp>603577.SH</stp>
        <stp>2019</stp>
        <stp>2019/11/27</stp>
        <tr r="N3450" s="3"/>
      </tp>
      <tp t="s">
        <v>--</v>
        <stp/>
        <stp>EM_S_EST_NETPROFIT</stp>
        <stp>3</stp>
        <stp>603578.SH</stp>
        <stp>2019</stp>
        <stp>2019/11/27</stp>
        <tr r="N3451" s="3"/>
      </tp>
      <tp>
        <v>269038333.33333337</v>
        <stp/>
        <stp>EM_S_EST_NETPROFIT</stp>
        <stp>3</stp>
        <stp>603579.SH</stp>
        <stp>2019</stp>
        <stp>2019/11/27</stp>
        <tr r="N3452" s="3"/>
        <tr r="N3452" s="3"/>
      </tp>
      <tp>
        <v>-125000000</v>
        <stp/>
        <stp>EM_S_EST_NETPROFIT</stp>
        <stp>3</stp>
        <stp>603555.SH</stp>
        <stp>2019</stp>
        <stp>2019/11/27</stp>
        <tr r="N3441" s="3"/>
        <tr r="N3441" s="3"/>
      </tp>
      <tp>
        <v>517231250</v>
        <stp/>
        <stp>EM_S_EST_NETPROFIT</stp>
        <stp>3</stp>
        <stp>603556.SH</stp>
        <stp>2019</stp>
        <stp>2019/11/27</stp>
        <tr r="N3442" s="3"/>
        <tr r="N3442" s="3"/>
      </tp>
      <tp>
        <v>191000000</v>
        <stp/>
        <stp>EM_S_EST_NETPROFIT</stp>
        <stp>3</stp>
        <stp>603557.SH</stp>
        <stp>2019</stp>
        <stp>2019/11/27</stp>
        <tr r="N3443" s="3"/>
        <tr r="N3443" s="3"/>
      </tp>
      <tp>
        <v>262646666.66666666</v>
        <stp/>
        <stp>EM_S_EST_NETPROFIT</stp>
        <stp>3</stp>
        <stp>603558.SH</stp>
        <stp>2019</stp>
        <stp>2019/11/27</stp>
        <tr r="N3444" s="3"/>
        <tr r="N3444" s="3"/>
      </tp>
      <tp t="s">
        <v>--</v>
        <stp/>
        <stp>EM_S_EST_NETPROFIT</stp>
        <stp>3</stp>
        <stp>603559.SH</stp>
        <stp>2019</stp>
        <stp>2019/11/27</stp>
        <tr r="N3445" s="3"/>
      </tp>
      <tp>
        <v>332430000</v>
        <stp/>
        <stp>EM_S_EST_NETPROFIT</stp>
        <stp>3</stp>
        <stp>603585.SH</stp>
        <stp>2019</stp>
        <stp>2019/11/27</stp>
        <tr r="N3455" s="3"/>
        <tr r="N3455" s="3"/>
      </tp>
      <tp>
        <v>212000000</v>
        <stp/>
        <stp>EM_S_EST_NETPROFIT</stp>
        <stp>3</stp>
        <stp>603586.SH</stp>
        <stp>2019</stp>
        <stp>2019/11/27</stp>
        <tr r="N3456" s="3"/>
        <tr r="N3456" s="3"/>
      </tp>
      <tp>
        <v>644030714.28571427</v>
        <stp/>
        <stp>EM_S_EST_NETPROFIT</stp>
        <stp>3</stp>
        <stp>603587.SH</stp>
        <stp>2019</stp>
        <stp>2019/11/27</stp>
        <tr r="N3457" s="3"/>
        <tr r="N3457" s="3"/>
      </tp>
      <tp t="s">
        <v>--</v>
        <stp/>
        <stp>EM_S_EST_NETPROFIT</stp>
        <stp>3</stp>
        <stp>603580.SH</stp>
        <stp>2019</stp>
        <stp>2019/11/27</stp>
        <tr r="N3453" s="3"/>
      </tp>
      <tp>
        <v>307226666.66666669</v>
        <stp/>
        <stp>EM_S_EST_NETPROFIT</stp>
        <stp>3</stp>
        <stp>603583.SH</stp>
        <stp>2019</stp>
        <stp>2019/11/27</stp>
        <tr r="N3454" s="3"/>
        <tr r="N3454" s="3"/>
      </tp>
      <tp>
        <v>433575416.66666669</v>
        <stp/>
        <stp>EM_S_EST_NETPROFIT</stp>
        <stp>3</stp>
        <stp>603588.SH</stp>
        <stp>2019</stp>
        <stp>2019/11/27</stp>
        <tr r="N3458" s="3"/>
        <tr r="N3458" s="3"/>
      </tp>
      <tp>
        <v>1823220000</v>
        <stp/>
        <stp>EM_S_EST_NETPROFIT</stp>
        <stp>3</stp>
        <stp>603589.SH</stp>
        <stp>2019</stp>
        <stp>2019/11/27</stp>
        <tr r="N3459" s="3"/>
        <tr r="N3459" s="3"/>
      </tp>
      <tp t="s">
        <v>--</v>
        <stp/>
        <stp>EM_S_EST_NETPROFIT</stp>
        <stp>3</stp>
        <stp>603595.SH</stp>
        <stp>2019</stp>
        <stp>2019/11/27</stp>
        <tr r="N3461" s="3"/>
      </tp>
      <tp>
        <v>375181111.1111111</v>
        <stp/>
        <stp>EM_S_EST_NETPROFIT</stp>
        <stp>3</stp>
        <stp>603596.SH</stp>
        <stp>2019</stp>
        <stp>2019/11/27</stp>
        <tr r="N3462" s="3"/>
        <tr r="N3462" s="3"/>
      </tp>
      <tp t="s">
        <v>--</v>
        <stp/>
        <stp>EM_S_EST_NETPROFIT</stp>
        <stp>3</stp>
        <stp>603590.SH</stp>
        <stp>2019</stp>
        <stp>2019/11/27</stp>
        <tr r="N3460" s="3"/>
      </tp>
      <tp t="s">
        <v>--</v>
        <stp/>
        <stp>EM_S_EST_NETPROFIT</stp>
        <stp>3</stp>
        <stp>603598.SH</stp>
        <stp>2019</stp>
        <stp>2019/11/27</stp>
        <tr r="N3463" s="3"/>
      </tp>
      <tp>
        <v>539591428.57142854</v>
        <stp/>
        <stp>EM_S_EST_NETPROFIT</stp>
        <stp>3</stp>
        <stp>603599.SH</stp>
        <stp>2019</stp>
        <stp>2019/11/27</stp>
        <tr r="N3464" s="3"/>
        <tr r="N3464" s="3"/>
      </tp>
      <tp t="s">
        <v>--</v>
        <stp/>
        <stp>EM_S_EST_NETPROFIT</stp>
        <stp>3</stp>
        <stp>603626.SH</stp>
        <stp>2019</stp>
        <stp>2019/11/27</stp>
        <tr r="N3483" s="3"/>
      </tp>
      <tp t="s">
        <v>--</v>
        <stp/>
        <stp>EM_S_EST_NETPROFIT</stp>
        <stp>3</stp>
        <stp>603628.SH</stp>
        <stp>2019</stp>
        <stp>2019/11/27</stp>
        <tr r="N3484" s="3"/>
      </tp>
      <tp t="s">
        <v>--</v>
        <stp/>
        <stp>EM_S_EST_NETPROFIT</stp>
        <stp>3</stp>
        <stp>603629.SH</stp>
        <stp>2019</stp>
        <stp>2019/11/27</stp>
        <tr r="N3485" s="3"/>
      </tp>
      <tp>
        <v>225166666.66666666</v>
        <stp/>
        <stp>EM_S_EST_NETPROFIT</stp>
        <stp>3</stp>
        <stp>603636.SH</stp>
        <stp>2019</stp>
        <stp>2019/11/27</stp>
        <tr r="N3488" s="3"/>
        <tr r="N3488" s="3"/>
      </tp>
      <tp t="s">
        <v>--</v>
        <stp/>
        <stp>EM_S_EST_NETPROFIT</stp>
        <stp>3</stp>
        <stp>603637.SH</stp>
        <stp>2019</stp>
        <stp>2019/11/27</stp>
        <tr r="N3489" s="3"/>
      </tp>
      <tp t="s">
        <v>--</v>
        <stp/>
        <stp>EM_S_EST_NETPROFIT</stp>
        <stp>3</stp>
        <stp>603630.SH</stp>
        <stp>2019</stp>
        <stp>2019/11/27</stp>
        <tr r="N3486" s="3"/>
      </tp>
      <tp t="s">
        <v>--</v>
        <stp/>
        <stp>EM_S_EST_NETPROFIT</stp>
        <stp>3</stp>
        <stp>603633.SH</stp>
        <stp>2019</stp>
        <stp>2019/11/27</stp>
        <tr r="N3487" s="3"/>
      </tp>
      <tp>
        <v>331563571.4285714</v>
        <stp/>
        <stp>EM_S_EST_NETPROFIT</stp>
        <stp>3</stp>
        <stp>603638.SH</stp>
        <stp>2019</stp>
        <stp>2019/11/27</stp>
        <tr r="N3490" s="3"/>
        <tr r="N3490" s="3"/>
      </tp>
      <tp>
        <v>379200000</v>
        <stp/>
        <stp>EM_S_EST_NETPROFIT</stp>
        <stp>3</stp>
        <stp>603639.SH</stp>
        <stp>2019</stp>
        <stp>2019/11/27</stp>
        <tr r="N3491" s="3"/>
        <tr r="N3491" s="3"/>
      </tp>
      <tp>
        <v>384864444.44444448</v>
        <stp/>
        <stp>EM_S_EST_NETPROFIT</stp>
        <stp>3</stp>
        <stp>603605.SH</stp>
        <stp>2019</stp>
        <stp>2019/11/27</stp>
        <tr r="N3469" s="3"/>
        <tr r="N3469" s="3"/>
      </tp>
      <tp>
        <v>392881818.18181819</v>
        <stp/>
        <stp>EM_S_EST_NETPROFIT</stp>
        <stp>3</stp>
        <stp>603606.SH</stp>
        <stp>2019</stp>
        <stp>2019/11/27</stp>
        <tr r="N3470" s="3"/>
        <tr r="N3470" s="3"/>
      </tp>
      <tp t="s">
        <v>--</v>
        <stp/>
        <stp>EM_S_EST_NETPROFIT</stp>
        <stp>3</stp>
        <stp>603607.SH</stp>
        <stp>2019</stp>
        <stp>2019/11/27</stp>
        <tr r="N3471" s="3"/>
      </tp>
      <tp>
        <v>176215000</v>
        <stp/>
        <stp>EM_S_EST_NETPROFIT</stp>
        <stp>3</stp>
        <stp>603600.SH</stp>
        <stp>2019</stp>
        <stp>2019/11/27</stp>
        <tr r="N3465" s="3"/>
        <tr r="N3465" s="3"/>
      </tp>
      <tp>
        <v>201475555.55555555</v>
        <stp/>
        <stp>EM_S_EST_NETPROFIT</stp>
        <stp>3</stp>
        <stp>603601.SH</stp>
        <stp>2019</stp>
        <stp>2019/11/27</stp>
        <tr r="N3466" s="3"/>
        <tr r="N3466" s="3"/>
      </tp>
      <tp>
        <v>74000000</v>
        <stp/>
        <stp>EM_S_EST_NETPROFIT</stp>
        <stp>3</stp>
        <stp>603602.SH</stp>
        <stp>2019</stp>
        <stp>2019/11/27</stp>
        <tr r="N3467" s="3"/>
        <tr r="N3467" s="3"/>
      </tp>
      <tp t="s">
        <v>--</v>
        <stp/>
        <stp>EM_S_EST_NETPROFIT</stp>
        <stp>3</stp>
        <stp>603603.SH</stp>
        <stp>2019</stp>
        <stp>2019/11/27</stp>
        <tr r="N3468" s="3"/>
      </tp>
      <tp>
        <v>249500000</v>
        <stp/>
        <stp>EM_S_EST_NETPROFIT</stp>
        <stp>3</stp>
        <stp>603608.SH</stp>
        <stp>2019</stp>
        <stp>2019/11/27</stp>
        <tr r="N3472" s="3"/>
        <tr r="N3472" s="3"/>
      </tp>
      <tp>
        <v>985347500</v>
        <stp/>
        <stp>EM_S_EST_NETPROFIT</stp>
        <stp>3</stp>
        <stp>603609.SH</stp>
        <stp>2019</stp>
        <stp>2019/11/27</stp>
        <tr r="N3473" s="3"/>
        <tr r="N3473" s="3"/>
      </tp>
      <tp t="s">
        <v>--</v>
        <stp/>
        <stp>EM_S_EST_NETPROFIT</stp>
        <stp>3</stp>
        <stp>603615.SH</stp>
        <stp>2019</stp>
        <stp>2019/11/27</stp>
        <tr r="N3478" s="3"/>
      </tp>
      <tp t="s">
        <v>--</v>
        <stp/>
        <stp>EM_S_EST_NETPROFIT</stp>
        <stp>3</stp>
        <stp>603616.SH</stp>
        <stp>2019</stp>
        <stp>2019/11/27</stp>
        <tr r="N3479" s="3"/>
      </tp>
      <tp>
        <v>80000000</v>
        <stp/>
        <stp>EM_S_EST_NETPROFIT</stp>
        <stp>3</stp>
        <stp>603617.SH</stp>
        <stp>2019</stp>
        <stp>2019/11/27</stp>
        <tr r="N3480" s="3"/>
        <tr r="N3480" s="3"/>
      </tp>
      <tp t="s">
        <v>--</v>
        <stp/>
        <stp>EM_S_EST_NETPROFIT</stp>
        <stp>3</stp>
        <stp>603610.SH</stp>
        <stp>2019</stp>
        <stp>2019/11/27</stp>
        <tr r="N3474" s="3"/>
      </tp>
      <tp>
        <v>243815000</v>
        <stp/>
        <stp>EM_S_EST_NETPROFIT</stp>
        <stp>3</stp>
        <stp>603611.SH</stp>
        <stp>2019</stp>
        <stp>2019/11/27</stp>
        <tr r="N3475" s="3"/>
        <tr r="N3475" s="3"/>
      </tp>
      <tp>
        <v>131000000</v>
        <stp/>
        <stp>EM_S_EST_NETPROFIT</stp>
        <stp>3</stp>
        <stp>603612.SH</stp>
        <stp>2019</stp>
        <stp>2019/11/27</stp>
        <tr r="N3476" s="3"/>
        <tr r="N3476" s="3"/>
      </tp>
      <tp>
        <v>153498000</v>
        <stp/>
        <stp>EM_S_EST_NETPROFIT</stp>
        <stp>3</stp>
        <stp>603613.SH</stp>
        <stp>2019</stp>
        <stp>2019/11/27</stp>
        <tr r="N3477" s="3"/>
        <tr r="N3477" s="3"/>
      </tp>
      <tp t="s">
        <v>--</v>
        <stp/>
        <stp>EM_S_EST_NETPROFIT</stp>
        <stp>3</stp>
        <stp>603618.SH</stp>
        <stp>2019</stp>
        <stp>2019/11/27</stp>
        <tr r="N3481" s="3"/>
      </tp>
      <tp>
        <v>138645000</v>
        <stp/>
        <stp>EM_S_EST_NETPROFIT</stp>
        <stp>3</stp>
        <stp>603619.SH</stp>
        <stp>2019</stp>
        <stp>2019/11/27</stp>
        <tr r="N3482" s="3"/>
        <tr r="N3482" s="3"/>
      </tp>
      <tp t="s">
        <v>--</v>
        <stp/>
        <stp>EM_S_EST_NETPROFIT</stp>
        <stp>3</stp>
        <stp>603665.SH</stp>
        <stp>2019</stp>
        <stp>2019/11/27</stp>
        <tr r="N3503" s="3"/>
      </tp>
      <tp>
        <v>246207142.85714287</v>
        <stp/>
        <stp>EM_S_EST_NETPROFIT</stp>
        <stp>3</stp>
        <stp>603666.SH</stp>
        <stp>2019</stp>
        <stp>2019/11/27</stp>
        <tr r="N3504" s="3"/>
        <tr r="N3504" s="3"/>
      </tp>
      <tp>
        <v>151000000</v>
        <stp/>
        <stp>EM_S_EST_NETPROFIT</stp>
        <stp>3</stp>
        <stp>603667.SH</stp>
        <stp>2019</stp>
        <stp>2019/11/27</stp>
        <tr r="N3505" s="3"/>
        <tr r="N3505" s="3"/>
      </tp>
      <tp>
        <v>292600000</v>
        <stp/>
        <stp>EM_S_EST_NETPROFIT</stp>
        <stp>3</stp>
        <stp>603660.SH</stp>
        <stp>2019</stp>
        <stp>2019/11/27</stp>
        <tr r="N3499" s="3"/>
        <tr r="N3499" s="3"/>
      </tp>
      <tp t="s">
        <v>--</v>
        <stp/>
        <stp>EM_S_EST_NETPROFIT</stp>
        <stp>3</stp>
        <stp>603661.SH</stp>
        <stp>2019</stp>
        <stp>2019/11/27</stp>
        <tr r="N3500" s="3"/>
      </tp>
      <tp>
        <v>178180000</v>
        <stp/>
        <stp>EM_S_EST_NETPROFIT</stp>
        <stp>3</stp>
        <stp>603662.SH</stp>
        <stp>2019</stp>
        <stp>2019/11/27</stp>
        <tr r="N3501" s="3"/>
        <tr r="N3501" s="3"/>
      </tp>
      <tp t="s">
        <v>--</v>
        <stp/>
        <stp>EM_S_EST_NETPROFIT</stp>
        <stp>3</stp>
        <stp>603663.SH</stp>
        <stp>2019</stp>
        <stp>2019/11/27</stp>
        <tr r="N3502" s="3"/>
      </tp>
      <tp>
        <v>118870000</v>
        <stp/>
        <stp>EM_S_EST_NETPROFIT</stp>
        <stp>3</stp>
        <stp>603668.SH</stp>
        <stp>2019</stp>
        <stp>2019/11/27</stp>
        <tr r="N3506" s="3"/>
        <tr r="N3506" s="3"/>
      </tp>
      <tp t="s">
        <v>--</v>
        <stp/>
        <stp>EM_S_EST_NETPROFIT</stp>
        <stp>3</stp>
        <stp>603669.SH</stp>
        <stp>2019</stp>
        <stp>2019/11/27</stp>
        <tr r="N3507" s="3"/>
      </tp>
      <tp t="s">
        <v>--</v>
        <stp/>
        <stp>EM_S_EST_NETPROFIT</stp>
        <stp>3</stp>
        <stp>603676.SH</stp>
        <stp>2019</stp>
        <stp>2019/11/27</stp>
        <tr r="N3508" s="3"/>
      </tp>
      <tp t="s">
        <v>--</v>
        <stp/>
        <stp>EM_S_EST_NETPROFIT</stp>
        <stp>3</stp>
        <stp>603677.SH</stp>
        <stp>2019</stp>
        <stp>2019/11/27</stp>
        <tr r="N3509" s="3"/>
      </tp>
      <tp>
        <v>417319090.90909094</v>
        <stp/>
        <stp>EM_S_EST_NETPROFIT</stp>
        <stp>3</stp>
        <stp>603678.SH</stp>
        <stp>2019</stp>
        <stp>2019/11/27</stp>
        <tr r="N3510" s="3"/>
        <tr r="N3510" s="3"/>
      </tp>
      <tp>
        <v>147005000</v>
        <stp/>
        <stp>EM_S_EST_NETPROFIT</stp>
        <stp>3</stp>
        <stp>603679.SH</stp>
        <stp>2019</stp>
        <stp>2019/11/27</stp>
        <tr r="N3511" s="3"/>
        <tr r="N3511" s="3"/>
      </tp>
      <tp t="s">
        <v>--</v>
        <stp/>
        <stp>EM_S_EST_NETPROFIT</stp>
        <stp>3</stp>
        <stp>603648.SH</stp>
        <stp>2019</stp>
        <stp>2019/11/27</stp>
        <tr r="N3492" s="3"/>
      </tp>
      <tp t="s">
        <v>--</v>
        <stp/>
        <stp>EM_S_EST_NETPROFIT</stp>
        <stp>3</stp>
        <stp>603655.SH</stp>
        <stp>2019</stp>
        <stp>2019/11/27</stp>
        <tr r="N3494" s="3"/>
      </tp>
      <tp t="s">
        <v>--</v>
        <stp/>
        <stp>EM_S_EST_NETPROFIT</stp>
        <stp>3</stp>
        <stp>603656.SH</stp>
        <stp>2019</stp>
        <stp>2019/11/27</stp>
        <tr r="N3495" s="3"/>
      </tp>
      <tp t="s">
        <v>--</v>
        <stp/>
        <stp>EM_S_EST_NETPROFIT</stp>
        <stp>3</stp>
        <stp>603657.SH</stp>
        <stp>2019</stp>
        <stp>2019/11/27</stp>
        <tr r="N3496" s="3"/>
      </tp>
      <tp>
        <v>439000000</v>
        <stp/>
        <stp>EM_S_EST_NETPROFIT</stp>
        <stp>3</stp>
        <stp>603650.SH</stp>
        <stp>2019</stp>
        <stp>2019/11/27</stp>
        <tr r="N3493" s="3"/>
        <tr r="N3493" s="3"/>
      </tp>
      <tp>
        <v>738364761.90476191</v>
        <stp/>
        <stp>EM_S_EST_NETPROFIT</stp>
        <stp>3</stp>
        <stp>603658.SH</stp>
        <stp>2019</stp>
        <stp>2019/11/27</stp>
        <tr r="N3497" s="3"/>
        <tr r="N3497" s="3"/>
      </tp>
      <tp>
        <v>732890769.23076928</v>
        <stp/>
        <stp>EM_S_EST_NETPROFIT</stp>
        <stp>3</stp>
        <stp>603659.SH</stp>
        <stp>2019</stp>
        <stp>2019/11/27</stp>
        <tr r="N3498" s="3"/>
        <tr r="N3498" s="3"/>
      </tp>
      <tp t="s">
        <v>--</v>
        <stp/>
        <stp>EM_S_EST_NETPROFIT</stp>
        <stp>3</stp>
        <stp>603685.SH</stp>
        <stp>2019</stp>
        <stp>2019/11/27</stp>
        <tr r="N3515" s="3"/>
      </tp>
      <tp>
        <v>267059166.66666669</v>
        <stp/>
        <stp>EM_S_EST_NETPROFIT</stp>
        <stp>3</stp>
        <stp>603686.SH</stp>
        <stp>2019</stp>
        <stp>2019/11/27</stp>
        <tr r="N3516" s="3"/>
        <tr r="N3516" s="3"/>
      </tp>
      <tp t="s">
        <v>--</v>
        <stp/>
        <stp>EM_S_EST_NETPROFIT</stp>
        <stp>3</stp>
        <stp>603687.SH</stp>
        <stp>2019</stp>
        <stp>2019/11/27</stp>
        <tr r="N3517" s="3"/>
      </tp>
      <tp t="s">
        <v>--</v>
        <stp/>
        <stp>EM_S_EST_NETPROFIT</stp>
        <stp>3</stp>
        <stp>603680.SH</stp>
        <stp>2019</stp>
        <stp>2019/11/27</stp>
        <tr r="N3512" s="3"/>
      </tp>
      <tp t="s">
        <v>--</v>
        <stp/>
        <stp>EM_S_EST_NETPROFIT</stp>
        <stp>3</stp>
        <stp>603681.SH</stp>
        <stp>2019</stp>
        <stp>2019/11/27</stp>
        <tr r="N3513" s="3"/>
      </tp>
      <tp t="s">
        <v>--</v>
        <stp/>
        <stp>EM_S_EST_NETPROFIT</stp>
        <stp>3</stp>
        <stp>603683.SH</stp>
        <stp>2019</stp>
        <stp>2019/11/27</stp>
        <tr r="N3514" s="3"/>
      </tp>
      <tp>
        <v>180552000</v>
        <stp/>
        <stp>EM_S_EST_NETPROFIT</stp>
        <stp>3</stp>
        <stp>603688.SH</stp>
        <stp>2019</stp>
        <stp>2019/11/27</stp>
        <tr r="N3518" s="3"/>
        <tr r="N3518" s="3"/>
      </tp>
      <tp>
        <v>225000000</v>
        <stp/>
        <stp>EM_S_EST_NETPROFIT</stp>
        <stp>3</stp>
        <stp>603689.SH</stp>
        <stp>2019</stp>
        <stp>2019/11/27</stp>
        <tr r="N3519" s="3"/>
        <tr r="N3519" s="3"/>
      </tp>
      <tp>
        <v>60040000</v>
        <stp/>
        <stp>EM_S_EST_NETPROFIT</stp>
        <stp>3</stp>
        <stp>603696.SH</stp>
        <stp>2019</stp>
        <stp>2019/11/27</stp>
        <tr r="N3522" s="3"/>
        <tr r="N3522" s="3"/>
      </tp>
      <tp t="s">
        <v>--</v>
        <stp/>
        <stp>EM_S_EST_NETPROFIT</stp>
        <stp>3</stp>
        <stp>603697.SH</stp>
        <stp>2019</stp>
        <stp>2019/11/27</stp>
        <tr r="N3523" s="3"/>
      </tp>
      <tp>
        <v>136005000</v>
        <stp/>
        <stp>EM_S_EST_NETPROFIT</stp>
        <stp>3</stp>
        <stp>603690.SH</stp>
        <stp>2019</stp>
        <stp>2019/11/27</stp>
        <tr r="N3520" s="3"/>
        <tr r="N3520" s="3"/>
      </tp>
      <tp t="s">
        <v>--</v>
        <stp/>
        <stp>EM_S_EST_NETPROFIT</stp>
        <stp>3</stp>
        <stp>603693.SH</stp>
        <stp>2019</stp>
        <stp>2019/11/27</stp>
        <tr r="N3521" s="3"/>
      </tp>
      <tp t="s">
        <v>--</v>
        <stp/>
        <stp>EM_S_EST_NETPROFIT</stp>
        <stp>3</stp>
        <stp>603698.SH</stp>
        <stp>2019</stp>
        <stp>2019/11/27</stp>
        <tr r="N3524" s="3"/>
      </tp>
      <tp>
        <v>462333333.33333331</v>
        <stp/>
        <stp>EM_S_EST_NETPROFIT</stp>
        <stp>3</stp>
        <stp>603699.SH</stp>
        <stp>2019</stp>
        <stp>2019/11/27</stp>
        <tr r="N3525" s="3"/>
        <tr r="N3525" s="3"/>
      </tp>
      <tp t="s">
        <v>--</v>
        <stp/>
        <stp>EM_S_EST_NETPROFIT</stp>
        <stp>3</stp>
        <stp>603725.SH</stp>
        <stp>2019</stp>
        <stp>2019/11/27</stp>
        <tr r="N3541" s="3"/>
      </tp>
      <tp t="s">
        <v>--</v>
        <stp/>
        <stp>EM_S_EST_NETPROFIT</stp>
        <stp>3</stp>
        <stp>603726.SH</stp>
        <stp>2019</stp>
        <stp>2019/11/27</stp>
        <tr r="N3542" s="3"/>
      </tp>
      <tp>
        <v>53000000</v>
        <stp/>
        <stp>EM_S_EST_NETPROFIT</stp>
        <stp>3</stp>
        <stp>603727.SH</stp>
        <stp>2019</stp>
        <stp>2019/11/27</stp>
        <tr r="N3543" s="3"/>
        <tr r="N3543" s="3"/>
      </tp>
      <tp t="s">
        <v>--</v>
        <stp/>
        <stp>EM_S_EST_NETPROFIT</stp>
        <stp>3</stp>
        <stp>603721.SH</stp>
        <stp>2019</stp>
        <stp>2019/11/27</stp>
        <tr r="N3539" s="3"/>
      </tp>
      <tp t="s">
        <v>--</v>
        <stp/>
        <stp>EM_S_EST_NETPROFIT</stp>
        <stp>3</stp>
        <stp>603722.SH</stp>
        <stp>2019</stp>
        <stp>2019/11/27</stp>
        <tr r="N3540" s="3"/>
      </tp>
      <tp>
        <v>208185000</v>
        <stp/>
        <stp>EM_S_EST_NETPROFIT</stp>
        <stp>3</stp>
        <stp>603728.SH</stp>
        <stp>2019</stp>
        <stp>2019/11/27</stp>
        <tr r="N3544" s="3"/>
        <tr r="N3544" s="3"/>
      </tp>
      <tp t="s">
        <v>--</v>
        <stp/>
        <stp>EM_S_EST_NETPROFIT</stp>
        <stp>3</stp>
        <stp>603729.SH</stp>
        <stp>2019</stp>
        <stp>2019/11/27</stp>
        <tr r="N3545" s="3"/>
      </tp>
      <tp>
        <v>398526250</v>
        <stp/>
        <stp>EM_S_EST_NETPROFIT</stp>
        <stp>3</stp>
        <stp>603737.SH</stp>
        <stp>2019</stp>
        <stp>2019/11/27</stp>
        <tr r="N3548" s="3"/>
        <tr r="N3548" s="3"/>
      </tp>
      <tp>
        <v>659598000</v>
        <stp/>
        <stp>EM_S_EST_NETPROFIT</stp>
        <stp>3</stp>
        <stp>603730.SH</stp>
        <stp>2019</stp>
        <stp>2019/11/27</stp>
        <tr r="N3546" s="3"/>
        <tr r="N3546" s="3"/>
      </tp>
      <tp t="s">
        <v>--</v>
        <stp/>
        <stp>EM_S_EST_NETPROFIT</stp>
        <stp>3</stp>
        <stp>603733.SH</stp>
        <stp>2019</stp>
        <stp>2019/11/27</stp>
        <tr r="N3547" s="3"/>
      </tp>
      <tp t="s">
        <v>--</v>
        <stp/>
        <stp>EM_S_EST_NETPROFIT</stp>
        <stp>3</stp>
        <stp>603738.SH</stp>
        <stp>2019</stp>
        <stp>2019/11/27</stp>
        <tr r="N3549" s="3"/>
      </tp>
      <tp t="s">
        <v>--</v>
        <stp/>
        <stp>EM_S_EST_NETPROFIT</stp>
        <stp>3</stp>
        <stp>603739.SH</stp>
        <stp>2019</stp>
        <stp>2019/11/27</stp>
        <tr r="N3550" s="3"/>
      </tp>
      <tp t="s">
        <v>--</v>
        <stp/>
        <stp>EM_S_EST_NETPROFIT</stp>
        <stp>3</stp>
        <stp>603706.SH</stp>
        <stp>2019</stp>
        <stp>2019/11/27</stp>
        <tr r="N3529" s="3"/>
      </tp>
      <tp>
        <v>594422500</v>
        <stp/>
        <stp>EM_S_EST_NETPROFIT</stp>
        <stp>3</stp>
        <stp>603707.SH</stp>
        <stp>2019</stp>
        <stp>2019/11/27</stp>
        <tr r="N3530" s="3"/>
        <tr r="N3530" s="3"/>
      </tp>
      <tp>
        <v>171000000</v>
        <stp/>
        <stp>EM_S_EST_NETPROFIT</stp>
        <stp>3</stp>
        <stp>603700.SH</stp>
        <stp>2019</stp>
        <stp>2019/11/27</stp>
        <tr r="N3526" s="3"/>
        <tr r="N3526" s="3"/>
      </tp>
      <tp t="s">
        <v>--</v>
        <stp/>
        <stp>EM_S_EST_NETPROFIT</stp>
        <stp>3</stp>
        <stp>603701.SH</stp>
        <stp>2019</stp>
        <stp>2019/11/27</stp>
        <tr r="N3527" s="3"/>
      </tp>
      <tp t="s">
        <v>--</v>
        <stp/>
        <stp>EM_S_EST_NETPROFIT</stp>
        <stp>3</stp>
        <stp>603703.SH</stp>
        <stp>2019</stp>
        <stp>2019/11/27</stp>
        <tr r="N3528" s="3"/>
      </tp>
      <tp>
        <v>496954000</v>
        <stp/>
        <stp>EM_S_EST_NETPROFIT</stp>
        <stp>3</stp>
        <stp>603708.SH</stp>
        <stp>2019</stp>
        <stp>2019/11/27</stp>
        <tr r="N3531" s="3"/>
        <tr r="N3531" s="3"/>
      </tp>
      <tp t="s">
        <v>--</v>
        <stp/>
        <stp>EM_S_EST_NETPROFIT</stp>
        <stp>3</stp>
        <stp>603709.SH</stp>
        <stp>2019</stp>
        <stp>2019/11/27</stp>
        <tr r="N3532" s="3"/>
      </tp>
      <tp t="s">
        <v>--</v>
        <stp/>
        <stp>EM_S_EST_NETPROFIT</stp>
        <stp>3</stp>
        <stp>603716.SH</stp>
        <stp>2019</stp>
        <stp>2019/11/27</stp>
        <tr r="N3536" s="3"/>
      </tp>
      <tp t="s">
        <v>--</v>
        <stp/>
        <stp>EM_S_EST_NETPROFIT</stp>
        <stp>3</stp>
        <stp>603717.SH</stp>
        <stp>2019</stp>
        <stp>2019/11/27</stp>
        <tr r="N3537" s="3"/>
      </tp>
      <tp>
        <v>387203333.33333331</v>
        <stp/>
        <stp>EM_S_EST_NETPROFIT</stp>
        <stp>3</stp>
        <stp>603711.SH</stp>
        <stp>2019</stp>
        <stp>2019/11/27</stp>
        <tr r="N3533" s="3"/>
        <tr r="N3533" s="3"/>
      </tp>
      <tp>
        <v>283468333.33333337</v>
        <stp/>
        <stp>EM_S_EST_NETPROFIT</stp>
        <stp>3</stp>
        <stp>603712.SH</stp>
        <stp>2019</stp>
        <stp>2019/11/27</stp>
        <tr r="N3534" s="3"/>
        <tr r="N3534" s="3"/>
      </tp>
      <tp>
        <v>192728333.33333334</v>
        <stp/>
        <stp>EM_S_EST_NETPROFIT</stp>
        <stp>3</stp>
        <stp>603713.SH</stp>
        <stp>2019</stp>
        <stp>2019/11/27</stp>
        <tr r="N3535" s="3"/>
        <tr r="N3535" s="3"/>
      </tp>
      <tp>
        <v>38000000</v>
        <stp/>
        <stp>EM_S_EST_NETPROFIT</stp>
        <stp>3</stp>
        <stp>603718.SH</stp>
        <stp>2019</stp>
        <stp>2019/11/27</stp>
        <tr r="N3538" s="3"/>
        <tr r="N3538" s="3"/>
      </tp>
      <tp>
        <v>858000000</v>
        <stp/>
        <stp>EM_S_EST_NETPROFIT</stp>
        <stp>3</stp>
        <stp>603766.SH</stp>
        <stp>2019</stp>
        <stp>2019/11/27</stp>
        <tr r="N3554" s="3"/>
        <tr r="N3554" s="3"/>
      </tp>
      <tp t="s">
        <v>--</v>
        <stp/>
        <stp>EM_S_EST_NETPROFIT</stp>
        <stp>3</stp>
        <stp>603767.SH</stp>
        <stp>2019</stp>
        <stp>2019/11/27</stp>
        <tr r="N3555" s="3"/>
      </tp>
      <tp t="s">
        <v>--</v>
        <stp/>
        <stp>EM_S_EST_NETPROFIT</stp>
        <stp>3</stp>
        <stp>603768.SH</stp>
        <stp>2019</stp>
        <stp>2019/11/27</stp>
        <tr r="N3556" s="3"/>
      </tp>
      <tp t="s">
        <v>--</v>
        <stp/>
        <stp>EM_S_EST_NETPROFIT</stp>
        <stp>3</stp>
        <stp>603776.SH</stp>
        <stp>2019</stp>
        <stp>2019/11/27</stp>
        <tr r="N3558" s="3"/>
      </tp>
      <tp>
        <v>96000000</v>
        <stp/>
        <stp>EM_S_EST_NETPROFIT</stp>
        <stp>3</stp>
        <stp>603777.SH</stp>
        <stp>2019</stp>
        <stp>2019/11/27</stp>
        <tr r="N3559" s="3"/>
        <tr r="N3559" s="3"/>
      </tp>
      <tp t="s">
        <v>--</v>
        <stp/>
        <stp>EM_S_EST_NETPROFIT</stp>
        <stp>3</stp>
        <stp>603773.SH</stp>
        <stp>2019</stp>
        <stp>2019/11/27</stp>
        <tr r="N3557" s="3"/>
      </tp>
      <tp>
        <v>100030000</v>
        <stp/>
        <stp>EM_S_EST_NETPROFIT</stp>
        <stp>3</stp>
        <stp>603778.SH</stp>
        <stp>2019</stp>
        <stp>2019/11/27</stp>
        <tr r="N3560" s="3"/>
        <tr r="N3560" s="3"/>
      </tp>
      <tp t="s">
        <v>--</v>
        <stp/>
        <stp>EM_S_EST_NETPROFIT</stp>
        <stp>3</stp>
        <stp>603779.SH</stp>
        <stp>2019</stp>
        <stp>2019/11/27</stp>
        <tr r="N3561" s="3"/>
      </tp>
      <tp>
        <v>88000000</v>
        <stp/>
        <stp>EM_S_EST_NETPROFIT</stp>
        <stp>3</stp>
        <stp>603755.SH</stp>
        <stp>2019</stp>
        <stp>2019/11/27</stp>
        <tr r="N3551" s="3"/>
        <tr r="N3551" s="3"/>
      </tp>
      <tp>
        <v>178445000</v>
        <stp/>
        <stp>EM_S_EST_NETPROFIT</stp>
        <stp>3</stp>
        <stp>603757.SH</stp>
        <stp>2019</stp>
        <stp>2019/11/27</stp>
        <tr r="N3552" s="3"/>
        <tr r="N3552" s="3"/>
      </tp>
      <tp t="s">
        <v>--</v>
        <stp/>
        <stp>EM_S_EST_NETPROFIT</stp>
        <stp>3</stp>
        <stp>603758.SH</stp>
        <stp>2019</stp>
        <stp>2019/11/27</stp>
        <tr r="N3553" s="3"/>
      </tp>
      <tp>
        <v>503614000</v>
        <stp/>
        <stp>EM_S_EST_NETPROFIT</stp>
        <stp>3</stp>
        <stp>603786.SH</stp>
        <stp>2019</stp>
        <stp>2019/11/27</stp>
        <tr r="N3562" s="3"/>
        <tr r="N3562" s="3"/>
      </tp>
      <tp t="s">
        <v>--</v>
        <stp/>
        <stp>EM_S_EST_NETPROFIT</stp>
        <stp>3</stp>
        <stp>603787.SH</stp>
        <stp>2019</stp>
        <stp>2019/11/27</stp>
        <tr r="N3563" s="3"/>
      </tp>
      <tp>
        <v>201895833.33333331</v>
        <stp/>
        <stp>EM_S_EST_NETPROFIT</stp>
        <stp>3</stp>
        <stp>603788.SH</stp>
        <stp>2019</stp>
        <stp>2019/11/27</stp>
        <tr r="N3564" s="3"/>
        <tr r="N3564" s="3"/>
      </tp>
      <tp t="s">
        <v>--</v>
        <stp/>
        <stp>EM_S_EST_NETPROFIT</stp>
        <stp>3</stp>
        <stp>603789.SH</stp>
        <stp>2019</stp>
        <stp>2019/11/27</stp>
        <tr r="N3565" s="3"/>
      </tp>
      <tp>
        <v>111000000</v>
        <stp/>
        <stp>EM_S_EST_NETPROFIT</stp>
        <stp>3</stp>
        <stp>603797.SH</stp>
        <stp>2019</stp>
        <stp>2019/11/27</stp>
        <tr r="N3567" s="3"/>
        <tr r="N3567" s="3"/>
      </tp>
      <tp t="s">
        <v>--</v>
        <stp/>
        <stp>EM_S_EST_NETPROFIT</stp>
        <stp>3</stp>
        <stp>603790.SH</stp>
        <stp>2019</stp>
        <stp>2019/11/27</stp>
        <tr r="N3566" s="3"/>
      </tp>
      <tp t="s">
        <v>--</v>
        <stp/>
        <stp>EM_S_EST_NETPROFIT</stp>
        <stp>3</stp>
        <stp>603798.SH</stp>
        <stp>2019</stp>
        <stp>2019/11/27</stp>
        <tr r="N3568" s="3"/>
      </tp>
      <tp>
        <v>283966666.66666663</v>
        <stp/>
        <stp>EM_S_EST_NETPROFIT</stp>
        <stp>3</stp>
        <stp>603799.SH</stp>
        <stp>2019</stp>
        <stp>2019/11/27</stp>
        <tr r="N3569" s="3"/>
        <tr r="N3569" s="3"/>
      </tp>
      <tp>
        <v>9.89</v>
        <stp/>
        <stp>EM_S_DQ_CLOSE</stp>
        <stp>3</stp>
        <stp>603901.SH</stp>
        <stp>2019/11/27</stp>
        <stp>1</stp>
        <tr r="F333" s="5"/>
      </tp>
      <tp>
        <v>13.28</v>
        <stp/>
        <stp>EM_S_DQ_CLOSE</stp>
        <stp>3</stp>
        <stp>603912.SH</stp>
        <stp>2019/11/27</stp>
        <stp>1</stp>
        <tr r="F334" s="5"/>
      </tp>
      <tp>
        <v>14.6</v>
        <stp/>
        <stp>EM_S_DQ_CLOSE</stp>
        <stp>3</stp>
        <stp>603915.SH</stp>
        <stp>2019/11/27</stp>
        <stp>1</stp>
        <tr r="F335" s="5"/>
      </tp>
      <tp>
        <v>27.31</v>
        <stp/>
        <stp>EM_S_DQ_CLOSE</stp>
        <stp>3</stp>
        <stp>603960.SH</stp>
        <stp>2019/11/27</stp>
        <stp>1</stp>
        <tr r="F337" s="5"/>
      </tp>
      <tp>
        <v>9.85</v>
        <stp/>
        <stp>EM_S_DQ_CLOSE</stp>
        <stp>3</stp>
        <stp>603966.SH</stp>
        <stp>2019/11/27</stp>
        <stp>1</stp>
        <tr r="F338" s="5"/>
      </tp>
      <tp>
        <v>3.96</v>
        <stp/>
        <stp>EM_S_DQ_CLOSE</stp>
        <stp>3</stp>
        <stp>603969.SH</stp>
        <stp>2019/11/27</stp>
        <stp>1</stp>
        <tr r="F339" s="5"/>
      </tp>
      <tp>
        <v>16.07</v>
        <stp/>
        <stp>EM_S_DQ_CLOSE</stp>
        <stp>3</stp>
        <stp>603956.SH</stp>
        <stp>2019/11/27</stp>
        <stp>1</stp>
        <tr r="F336" s="5"/>
      </tp>
      <tp>
        <v>12.89</v>
        <stp/>
        <stp>EM_S_DQ_CLOSE</stp>
        <stp>3</stp>
        <stp>600980.SH</stp>
        <stp>2019/11/27</stp>
        <stp>1</stp>
        <tr r="F265" s="5"/>
      </tp>
      <tp>
        <v>9.77</v>
        <stp/>
        <stp>EM_S_DQ_CLOSE</stp>
        <stp>3</stp>
        <stp>600984.SH</stp>
        <stp>2019/11/27</stp>
        <stp>1</stp>
        <tr r="F266" s="5"/>
      </tp>
      <tp>
        <v>14.18</v>
        <stp/>
        <stp>EM_S_DQ_CLOSE</stp>
        <stp>3</stp>
        <stp>603985.SH</stp>
        <stp>2019/11/27</stp>
        <stp>1</stp>
        <tr r="F340" s="5"/>
      </tp>
      <tp>
        <v>6.52</v>
        <stp/>
        <stp>EM_S_DQ_CLOSE</stp>
        <stp>3</stp>
        <stp>600992.SH</stp>
        <stp>2019/11/27</stp>
        <stp>1</stp>
        <tr r="F267" s="5"/>
      </tp>
      <tp>
        <v>25.86</v>
        <stp/>
        <stp>EM_S_DQ_CLOSE</stp>
        <stp>3</stp>
        <stp>002960.SZ</stp>
        <stp>2019/11/27</stp>
        <stp>1</stp>
        <tr r="F120" s="5"/>
      </tp>
      <tp>
        <v>21.96</v>
        <stp/>
        <stp>EM_S_DQ_CLOSE</stp>
        <stp>3</stp>
        <stp>002943.SZ</stp>
        <stp>2019/11/27</stp>
        <stp>1</stp>
        <tr r="F118" s="5"/>
      </tp>
      <tp>
        <v>30.29</v>
        <stp/>
        <stp>EM_S_DQ_CLOSE</stp>
        <stp>3</stp>
        <stp>002957.SZ</stp>
        <stp>2019/11/27</stp>
        <stp>1</stp>
        <tr r="F119" s="5"/>
      </tp>
      <tp>
        <v>25.72</v>
        <stp/>
        <stp>EM_S_DQ_CLOSE</stp>
        <stp>3</stp>
        <stp>002931.SZ</stp>
        <stp>2019/11/27</stp>
        <stp>1</stp>
        <tr r="F117" s="5"/>
      </tp>
      <tp>
        <v>13.48</v>
        <stp/>
        <stp>EM_S_DQ_CLOSE</stp>
        <stp>3</stp>
        <stp>002903.SZ</stp>
        <stp>2019/11/27</stp>
        <stp>1</stp>
        <tr r="F116" s="5"/>
      </tp>
      <tp>
        <v>10.33</v>
        <stp/>
        <stp>EM_S_DQ_CLOSE</stp>
        <stp>3</stp>
        <stp>000901.SZ</stp>
        <stp>2019/11/27</stp>
        <stp>1</stp>
        <tr r="F25" s="5"/>
      </tp>
      <tp>
        <v>4797600000</v>
        <stp/>
        <stp>EM_S_VAL_MV</stp>
        <stp>2</stp>
        <stp>688196.SH</stp>
        <stp>2019/11/27</stp>
        <tr r="I3722" s="3"/>
        <tr r="I3722" s="3"/>
        <tr r="I3722" s="3"/>
        <tr r="I3722" s="3"/>
      </tp>
      <tp>
        <v>5912381958</v>
        <stp/>
        <stp>EM_S_VAL_MV</stp>
        <stp>2</stp>
        <stp>688116.SH</stp>
        <stp>2019/11/27</stp>
        <tr r="I3714" s="3"/>
        <tr r="I3714" s="3"/>
        <tr r="I3714" s="3"/>
        <tr r="I3714" s="3"/>
      </tp>
      <tp>
        <v>11324200000</v>
        <stp/>
        <stp>EM_S_VAL_MV</stp>
        <stp>2</stp>
        <stp>688166.SH</stp>
        <stp>2019/11/27</stp>
        <tr r="I3719" s="3"/>
        <tr r="I3719" s="3"/>
        <tr r="I3719" s="3"/>
        <tr r="I3719" s="3"/>
      </tp>
      <tp>
        <v>13152800000</v>
        <stp/>
        <stp>EM_S_VAL_MV</stp>
        <stp>2</stp>
        <stp>688006.SH</stp>
        <stp>2019/11/27</stp>
        <tr r="I3684" s="3"/>
        <tr r="I3684" s="3"/>
        <tr r="I3684" s="3"/>
        <tr r="I3684" s="3"/>
      </tp>
      <tp>
        <v>9609802405.9699993</v>
        <stp/>
        <stp>EM_S_VAL_MV</stp>
        <stp>2</stp>
        <stp>688016.SH</stp>
        <stp>2019/11/27</stp>
        <tr r="I3692" s="3"/>
        <tr r="I3692" s="3"/>
        <tr r="I3692" s="3"/>
        <tr r="I3692" s="3"/>
      </tp>
      <tp>
        <v>30944000000</v>
        <stp/>
        <stp>EM_S_VAL_MV</stp>
        <stp>2</stp>
        <stp>688036.SH</stp>
        <stp>2019/11/27</stp>
        <tr r="I3704" s="3"/>
        <tr r="I3704" s="3"/>
        <tr r="I3704" s="3"/>
        <tr r="I3704" s="3"/>
      </tp>
      <tp>
        <v>5201917656.2200003</v>
        <stp/>
        <stp>EM_S_VAL_MV</stp>
        <stp>2</stp>
        <stp>688066.SH</stp>
        <stp>2019/11/27</stp>
        <tr r="I3706" s="3"/>
        <tr r="I3706" s="3"/>
        <tr r="I3706" s="3"/>
        <tr r="I3706" s="3"/>
      </tp>
      <tp>
        <v>15195102432</v>
        <stp/>
        <stp>EM_S_VAL_MV</stp>
        <stp>2</stp>
        <stp>688366.SH</stp>
        <stp>2019/11/27</stp>
        <tr r="I3731" s="3"/>
        <tr r="I3731" s="3"/>
        <tr r="I3731" s="3"/>
        <tr r="I3731" s="3"/>
      </tp>
      <tp t="s">
        <v>电子设备</v>
        <stp/>
        <stp>EM_S_INFO_INDUSTRY_EM2016</stp>
        <stp>2</stp>
        <stp>002808.SZ</stp>
        <stp>1</stp>
        <tr r="G1255" s="3"/>
      </tp>
      <tp t="s">
        <v>信息技术</v>
        <stp/>
        <stp>EM_S_INFO_INDUSTRY_EM2016</stp>
        <stp>2</stp>
        <stp>002908.SZ</stp>
        <stp>1</stp>
        <tr r="G1348" s="3"/>
      </tp>
      <tp t="s">
        <v>基础化工</v>
        <stp/>
        <stp>EM_S_INFO_INDUSTRY_EM2016</stp>
        <stp>2</stp>
        <stp>002408.SZ</stp>
        <stp>1</stp>
        <tr r="G867" s="3"/>
      </tp>
      <tp t="s">
        <v>家电</v>
        <stp/>
        <stp>EM_S_INFO_INDUSTRY_EM2016</stp>
        <stp>2</stp>
        <stp>002508.SZ</stp>
        <stp>1</stp>
        <tr r="G966" s="3"/>
      </tp>
      <tp t="s">
        <v>公用事业</v>
        <stp/>
        <stp>EM_S_INFO_INDUSTRY_EM2016</stp>
        <stp>2</stp>
        <stp>002608.SZ</stp>
        <stp>1</stp>
        <tr r="G1065" s="3"/>
      </tp>
      <tp t="s">
        <v>交运设备</v>
        <stp/>
        <stp>EM_S_INFO_INDUSTRY_EM2016</stp>
        <stp>2</stp>
        <stp>002708.SZ</stp>
        <stp>1</stp>
        <tr r="G1163" s="3"/>
      </tp>
      <tp t="s">
        <v>电子设备</v>
        <stp/>
        <stp>EM_S_INFO_INDUSTRY_EM2016</stp>
        <stp>2</stp>
        <stp>002008.SZ</stp>
        <stp>1</stp>
        <tr r="G470" s="3"/>
      </tp>
      <tp t="s">
        <v>建材</v>
        <stp/>
        <stp>EM_S_INFO_INDUSTRY_EM2016</stp>
        <stp>2</stp>
        <stp>002108.SZ</stp>
        <stp>1</stp>
        <tr r="G568" s="3"/>
      </tp>
      <tp t="s">
        <v>房地产</v>
        <stp/>
        <stp>EM_S_INFO_INDUSTRY_EM2016</stp>
        <stp>2</stp>
        <stp>002208.SZ</stp>
        <stp>1</stp>
        <tr r="G668" s="3"/>
      </tp>
      <tp t="s">
        <v>信息技术</v>
        <stp/>
        <stp>EM_S_INFO_INDUSTRY_EM2016</stp>
        <stp>2</stp>
        <stp>002308.SZ</stp>
        <stp>1</stp>
        <tr r="G767" s="3"/>
      </tp>
      <tp t="s">
        <v>医药生物</v>
        <stp/>
        <stp>EM_S_INFO_INDUSTRY_EM2016</stp>
        <stp>2</stp>
        <stp>000908.SZ</stp>
        <stp>1</stp>
        <tr r="G388" s="3"/>
      </tp>
      <tp t="s">
        <v>基础化工</v>
        <stp/>
        <stp>EM_S_INFO_INDUSTRY_EM2016</stp>
        <stp>2</stp>
        <stp>000408.SZ</stp>
        <stp>1</stp>
        <tr r="G81" s="3"/>
      </tp>
      <tp t="s">
        <v>有色金属</v>
        <stp/>
        <stp>EM_S_INFO_INDUSTRY_EM2016</stp>
        <stp>2</stp>
        <stp>300438.SZ</stp>
        <stp>1</stp>
        <tr r="G1836" s="3"/>
      </tp>
      <tp t="s">
        <v>基础化工</v>
        <stp/>
        <stp>EM_S_INFO_INDUSTRY_EM2016</stp>
        <stp>2</stp>
        <stp>300538.SZ</stp>
        <stp>1</stp>
        <tr r="G1935" s="3"/>
      </tp>
      <tp t="s">
        <v>房地产</v>
        <stp/>
        <stp>EM_S_INFO_INDUSTRY_EM2016</stp>
        <stp>2</stp>
        <stp>000608.SZ</stp>
        <stp>1</stp>
        <tr r="G185" s="3"/>
      </tp>
      <tp t="s">
        <v>信息技术</v>
        <stp/>
        <stp>EM_S_INFO_INDUSTRY_EM2016</stp>
        <stp>2</stp>
        <stp>300638.SZ</stp>
        <stp>1</stp>
        <tr r="G2032" s="3"/>
      </tp>
      <tp t="s">
        <v>钢铁</v>
        <stp/>
        <stp>EM_S_INFO_INDUSTRY_EM2016</stp>
        <stp>2</stp>
        <stp>000708.SZ</stp>
        <stp>1</stp>
        <tr r="G255" s="3"/>
      </tp>
      <tp t="s">
        <v>互联网</v>
        <stp/>
        <stp>EM_S_INFO_INDUSTRY_EM2016</stp>
        <stp>2</stp>
        <stp>300738.SZ</stp>
        <stp>1</stp>
        <tr r="G2127" s="3"/>
      </tp>
      <tp t="s">
        <v>交运设备</v>
        <stp/>
        <stp>EM_S_INFO_INDUSTRY_EM2016</stp>
        <stp>2</stp>
        <stp>000008.SZ</stp>
        <stp>1</stp>
        <tr r="G8" s="3"/>
      </tp>
      <tp t="s">
        <v>信息技术</v>
        <stp/>
        <stp>EM_S_INFO_INDUSTRY_EM2016</stp>
        <stp>2</stp>
        <stp>300038.SZ</stp>
        <stp>1</stp>
        <tr r="G1440" s="3"/>
      </tp>
      <tp t="s">
        <v>农林牧渔</v>
        <stp/>
        <stp>EM_S_INFO_INDUSTRY_EM2016</stp>
        <stp>2</stp>
        <stp>300138.SZ</stp>
        <stp>1</stp>
        <tr r="G1539" s="3"/>
      </tp>
      <tp t="s">
        <v>医药生物</v>
        <stp/>
        <stp>EM_S_INFO_INDUSTRY_EM2016</stp>
        <stp>2</stp>
        <stp>300238.SZ</stp>
        <stp>1</stp>
        <tr r="G1638" s="3"/>
      </tp>
      <tp t="s">
        <v>文化传媒</v>
        <stp/>
        <stp>EM_S_INFO_INDUSTRY_EM2016</stp>
        <stp>2</stp>
        <stp>300338.SZ</stp>
        <stp>1</stp>
        <tr r="G1738" s="3"/>
      </tp>
      <tp t="s">
        <v>基础化工</v>
        <stp/>
        <stp>EM_S_INFO_INDUSTRY_EM2016</stp>
        <stp>2</stp>
        <stp>002809.SZ</stp>
        <stp>1</stp>
        <tr r="G1256" s="3"/>
      </tp>
      <tp t="s">
        <v>基础化工</v>
        <stp/>
        <stp>EM_S_INFO_INDUSTRY_EM2016</stp>
        <stp>2</stp>
        <stp>002909.SZ</stp>
        <stp>1</stp>
        <tr r="G1349" s="3"/>
      </tp>
      <tp t="s">
        <v>基础化工</v>
        <stp/>
        <stp>EM_S_INFO_INDUSTRY_EM2016</stp>
        <stp>2</stp>
        <stp>002409.SZ</stp>
        <stp>1</stp>
        <tr r="G868" s="3"/>
      </tp>
      <tp t="s">
        <v>建筑</v>
        <stp/>
        <stp>EM_S_INFO_INDUSTRY_EM2016</stp>
        <stp>2</stp>
        <stp>002509.SZ</stp>
        <stp>1</stp>
        <tr r="G967" s="3"/>
      </tp>
      <tp t="s">
        <v>信息技术</v>
        <stp/>
        <stp>EM_S_INFO_INDUSTRY_EM2016</stp>
        <stp>2</stp>
        <stp>002609.SZ</stp>
        <stp>1</stp>
        <tr r="G1066" s="3"/>
      </tp>
      <tp t="s">
        <v>有色金属</v>
        <stp/>
        <stp>EM_S_INFO_INDUSTRY_EM2016</stp>
        <stp>2</stp>
        <stp>002709.SZ</stp>
        <stp>1</stp>
        <tr r="G1164" s="3"/>
      </tp>
      <tp t="s">
        <v>机械设备</v>
        <stp/>
        <stp>EM_S_INFO_INDUSTRY_EM2016</stp>
        <stp>2</stp>
        <stp>002009.SZ</stp>
        <stp>1</stp>
        <tr r="G471" s="3"/>
      </tp>
      <tp t="s">
        <v>基础化工</v>
        <stp/>
        <stp>EM_S_INFO_INDUSTRY_EM2016</stp>
        <stp>2</stp>
        <stp>002109.SZ</stp>
        <stp>1</stp>
        <tr r="G569" s="3"/>
      </tp>
      <tp t="s">
        <v>机械设备</v>
        <stp/>
        <stp>EM_S_INFO_INDUSTRY_EM2016</stp>
        <stp>2</stp>
        <stp>002209.SZ</stp>
        <stp>1</stp>
        <tr r="G669" s="3"/>
      </tp>
      <tp t="s">
        <v>电气设备</v>
        <stp/>
        <stp>EM_S_INFO_INDUSTRY_EM2016</stp>
        <stp>2</stp>
        <stp>002309.SZ</stp>
        <stp>1</stp>
        <tr r="G768" s="3"/>
      </tp>
      <tp t="s">
        <v>房地产</v>
        <stp/>
        <stp>EM_S_INFO_INDUSTRY_EM2016</stp>
        <stp>2</stp>
        <stp>000809.SZ</stp>
        <stp>1</stp>
        <tr r="G324" s="3"/>
      </tp>
      <tp t="s">
        <v>房地产</v>
        <stp/>
        <stp>EM_S_INFO_INDUSTRY_EM2016</stp>
        <stp>2</stp>
        <stp>000909.SZ</stp>
        <stp>1</stp>
        <tr r="G389" s="3"/>
      </tp>
      <tp t="s">
        <v>综合</v>
        <stp/>
        <stp>EM_S_INFO_INDUSTRY_EM2016</stp>
        <stp>2</stp>
        <stp>000409.SZ</stp>
        <stp>1</stp>
        <tr r="G82" s="3"/>
      </tp>
      <tp t="s">
        <v>医药生物</v>
        <stp/>
        <stp>EM_S_INFO_INDUSTRY_EM2016</stp>
        <stp>2</stp>
        <stp>300439.SZ</stp>
        <stp>1</stp>
        <tr r="G1837" s="3"/>
      </tp>
      <tp t="s">
        <v>建材</v>
        <stp/>
        <stp>EM_S_INFO_INDUSTRY_EM2016</stp>
        <stp>2</stp>
        <stp>000509.SZ</stp>
        <stp>1</stp>
        <tr r="G108" s="3"/>
      </tp>
      <tp t="s">
        <v>基础化工</v>
        <stp/>
        <stp>EM_S_INFO_INDUSTRY_EM2016</stp>
        <stp>2</stp>
        <stp>300539.SZ</stp>
        <stp>1</stp>
        <tr r="G1936" s="3"/>
      </tp>
      <tp t="s">
        <v>房地产</v>
        <stp/>
        <stp>EM_S_INFO_INDUSTRY_EM2016</stp>
        <stp>2</stp>
        <stp>000609.SZ</stp>
        <stp>1</stp>
        <tr r="G186" s="3"/>
      </tp>
      <tp t="s">
        <v>医药生物</v>
        <stp/>
        <stp>EM_S_INFO_INDUSTRY_EM2016</stp>
        <stp>2</stp>
        <stp>300639.SZ</stp>
        <stp>1</stp>
        <tr r="G2033" s="3"/>
      </tp>
      <tp t="s">
        <v>钢铁</v>
        <stp/>
        <stp>EM_S_INFO_INDUSTRY_EM2016</stp>
        <stp>2</stp>
        <stp>000709.SZ</stp>
        <stp>1</stp>
        <tr r="G256" s="3"/>
      </tp>
      <tp t="s">
        <v>电子设备</v>
        <stp/>
        <stp>EM_S_INFO_INDUSTRY_EM2016</stp>
        <stp>2</stp>
        <stp>300739.SZ</stp>
        <stp>1</stp>
        <tr r="G2128" s="3"/>
      </tp>
      <tp t="s">
        <v>综合</v>
        <stp/>
        <stp>EM_S_INFO_INDUSTRY_EM2016</stp>
        <stp>2</stp>
        <stp>000009.SZ</stp>
        <stp>1</stp>
        <tr r="G9" s="3"/>
      </tp>
      <tp t="s">
        <v>医药生物</v>
        <stp/>
        <stp>EM_S_INFO_INDUSTRY_EM2016</stp>
        <stp>2</stp>
        <stp>300039.SZ</stp>
        <stp>1</stp>
        <tr r="G1441" s="3"/>
      </tp>
      <tp t="s">
        <v>电气设备</v>
        <stp/>
        <stp>EM_S_INFO_INDUSTRY_EM2016</stp>
        <stp>2</stp>
        <stp>300139.SZ</stp>
        <stp>1</stp>
        <tr r="G1540" s="3"/>
      </tp>
      <tp t="s">
        <v>医药生物</v>
        <stp/>
        <stp>EM_S_INFO_INDUSTRY_EM2016</stp>
        <stp>2</stp>
        <stp>300239.SZ</stp>
        <stp>1</stp>
        <tr r="G1639" s="3"/>
      </tp>
      <tp t="s">
        <v>信息技术</v>
        <stp/>
        <stp>EM_S_INFO_INDUSTRY_EM2016</stp>
        <stp>2</stp>
        <stp>300339.SZ</stp>
        <stp>1</stp>
        <tr r="G1739" s="3"/>
      </tp>
      <tp t="s">
        <v>有色金属</v>
        <stp/>
        <stp>EM_S_INFO_INDUSTRY_EM2016</stp>
        <stp>2</stp>
        <stp>002806.SZ</stp>
        <stp>1</stp>
        <tr r="G1253" s="3"/>
      </tp>
      <tp t="s">
        <v>交运设备</v>
        <stp/>
        <stp>EM_S_INFO_INDUSTRY_EM2016</stp>
        <stp>2</stp>
        <stp>002906.SZ</stp>
        <stp>1</stp>
        <tr r="G1346" s="3"/>
      </tp>
      <tp t="s">
        <v>交运设备</v>
        <stp/>
        <stp>EM_S_INFO_INDUSTRY_EM2016</stp>
        <stp>2</stp>
        <stp>002406.SZ</stp>
        <stp>1</stp>
        <tr r="G865" s="3"/>
      </tp>
      <tp t="s">
        <v>电气设备</v>
        <stp/>
        <stp>EM_S_INFO_INDUSTRY_EM2016</stp>
        <stp>2</stp>
        <stp>002506.SZ</stp>
        <stp>1</stp>
        <tr r="G964" s="3"/>
      </tp>
      <tp t="s">
        <v>电气设备</v>
        <stp/>
        <stp>EM_S_INFO_INDUSTRY_EM2016</stp>
        <stp>2</stp>
        <stp>002606.SZ</stp>
        <stp>1</stp>
        <tr r="G1063" s="3"/>
      </tp>
      <tp t="s">
        <v>电气设备</v>
        <stp/>
        <stp>EM_S_INFO_INDUSTRY_EM2016</stp>
        <stp>2</stp>
        <stp>002706.SZ</stp>
        <stp>1</stp>
        <tr r="G1161" s="3"/>
      </tp>
      <tp t="s">
        <v>机械设备</v>
        <stp/>
        <stp>EM_S_INFO_INDUSTRY_EM2016</stp>
        <stp>2</stp>
        <stp>002006.SZ</stp>
        <stp>1</stp>
        <tr r="G468" s="3"/>
      </tp>
      <tp t="s">
        <v>电子设备</v>
        <stp/>
        <stp>EM_S_INFO_INDUSTRY_EM2016</stp>
        <stp>2</stp>
        <stp>002106.SZ</stp>
        <stp>1</stp>
        <tr r="G566" s="3"/>
      </tp>
      <tp t="s">
        <v>基础化工</v>
        <stp/>
        <stp>EM_S_INFO_INDUSTRY_EM2016</stp>
        <stp>2</stp>
        <stp>002206.SZ</stp>
        <stp>1</stp>
        <tr r="G666" s="3"/>
      </tp>
      <tp t="s">
        <v>休闲、生活及专业服务</v>
        <stp/>
        <stp>EM_S_INFO_INDUSTRY_EM2016</stp>
        <stp>2</stp>
        <stp>002306.SZ</stp>
        <stp>1</stp>
        <tr r="G765" s="3"/>
      </tp>
      <tp t="s">
        <v>电气设备</v>
        <stp/>
        <stp>EM_S_INFO_INDUSTRY_EM2016</stp>
        <stp>2</stp>
        <stp>000806.SZ</stp>
        <stp>1</stp>
        <tr r="G322" s="3"/>
      </tp>
      <tp t="s">
        <v>商贸零售</v>
        <stp/>
        <stp>EM_S_INFO_INDUSTRY_EM2016</stp>
        <stp>2</stp>
        <stp>000906.SZ</stp>
        <stp>1</stp>
        <tr r="G387" s="3"/>
      </tp>
      <tp t="s">
        <v>医药生物</v>
        <stp/>
        <stp>EM_S_INFO_INDUSTRY_EM2016</stp>
        <stp>2</stp>
        <stp>300436.SZ</stp>
        <stp>1</stp>
        <tr r="G1834" s="3"/>
      </tp>
      <tp t="s">
        <v>有色金属</v>
        <stp/>
        <stp>EM_S_INFO_INDUSTRY_EM2016</stp>
        <stp>2</stp>
        <stp>000506.SZ</stp>
        <stp>1</stp>
        <tr r="G106" s="3"/>
      </tp>
      <tp t="s">
        <v>建筑</v>
        <stp/>
        <stp>EM_S_INFO_INDUSTRY_EM2016</stp>
        <stp>2</stp>
        <stp>300536.SZ</stp>
        <stp>1</stp>
        <tr r="G1933" s="3"/>
      </tp>
      <tp t="s">
        <v>互联网</v>
        <stp/>
        <stp>EM_S_INFO_INDUSTRY_EM2016</stp>
        <stp>2</stp>
        <stp>000606.SZ</stp>
        <stp>1</stp>
        <tr r="G183" s="3"/>
      </tp>
      <tp t="s">
        <v>医药生物</v>
        <stp/>
        <stp>EM_S_INFO_INDUSTRY_EM2016</stp>
        <stp>2</stp>
        <stp>300636.SZ</stp>
        <stp>1</stp>
        <tr r="G2030" s="3"/>
      </tp>
      <tp t="s">
        <v>电子设备</v>
        <stp/>
        <stp>EM_S_INFO_INDUSTRY_EM2016</stp>
        <stp>2</stp>
        <stp>300736.SZ</stp>
        <stp>1</stp>
        <tr r="G2125" s="3"/>
      </tp>
      <tp t="s">
        <v>房地产</v>
        <stp/>
        <stp>EM_S_INFO_INDUSTRY_EM2016</stp>
        <stp>2</stp>
        <stp>000006.SZ</stp>
        <stp>1</stp>
        <tr r="G6" s="3"/>
      </tp>
      <tp t="s">
        <v>信息技术</v>
        <stp/>
        <stp>EM_S_INFO_INDUSTRY_EM2016</stp>
        <stp>2</stp>
        <stp>300036.SZ</stp>
        <stp>1</stp>
        <tr r="G1438" s="3"/>
      </tp>
      <tp t="s">
        <v>电子设备</v>
        <stp/>
        <stp>EM_S_INFO_INDUSTRY_EM2016</stp>
        <stp>2</stp>
        <stp>300136.SZ</stp>
        <stp>1</stp>
        <tr r="G1537" s="3"/>
      </tp>
      <tp t="s">
        <v>基础化工</v>
        <stp/>
        <stp>EM_S_INFO_INDUSTRY_EM2016</stp>
        <stp>2</stp>
        <stp>300236.SZ</stp>
        <stp>1</stp>
        <tr r="G1636" s="3"/>
      </tp>
      <tp t="s">
        <v>文化传媒</v>
        <stp/>
        <stp>EM_S_INFO_INDUSTRY_EM2016</stp>
        <stp>2</stp>
        <stp>300336.SZ</stp>
        <stp>1</stp>
        <tr r="G1736" s="3"/>
      </tp>
      <tp t="s">
        <v>金融</v>
        <stp/>
        <stp>EM_S_INFO_INDUSTRY_EM2016</stp>
        <stp>2</stp>
        <stp>002807.SZ</stp>
        <stp>1</stp>
        <tr r="G1254" s="3"/>
      </tp>
      <tp t="s">
        <v>医药生物</v>
        <stp/>
        <stp>EM_S_INFO_INDUSTRY_EM2016</stp>
        <stp>2</stp>
        <stp>002907.SZ</stp>
        <stp>1</stp>
        <tr r="G1347" s="3"/>
      </tp>
      <tp t="s">
        <v>基础化工</v>
        <stp/>
        <stp>EM_S_INFO_INDUSTRY_EM2016</stp>
        <stp>2</stp>
        <stp>002407.SZ</stp>
        <stp>1</stp>
        <tr r="G866" s="3"/>
      </tp>
      <tp t="s">
        <v>食品饮料</v>
        <stp/>
        <stp>EM_S_INFO_INDUSTRY_EM2016</stp>
        <stp>2</stp>
        <stp>002507.SZ</stp>
        <stp>1</stp>
        <tr r="G965" s="3"/>
      </tp>
      <tp t="s">
        <v>文化传媒</v>
        <stp/>
        <stp>EM_S_INFO_INDUSTRY_EM2016</stp>
        <stp>2</stp>
        <stp>002607.SZ</stp>
        <stp>1</stp>
        <tr r="G1064" s="3"/>
      </tp>
      <tp t="s">
        <v>休闲、生活及专业服务</v>
        <stp/>
        <stp>EM_S_INFO_INDUSTRY_EM2016</stp>
        <stp>2</stp>
        <stp>002707.SZ</stp>
        <stp>1</stp>
        <tr r="G1162" s="3"/>
      </tp>
      <tp t="s">
        <v>医药生物</v>
        <stp/>
        <stp>EM_S_INFO_INDUSTRY_EM2016</stp>
        <stp>2</stp>
        <stp>002007.SZ</stp>
        <stp>1</stp>
        <tr r="G469" s="3"/>
      </tp>
      <tp t="s">
        <v>医药生物</v>
        <stp/>
        <stp>EM_S_INFO_INDUSTRY_EM2016</stp>
        <stp>2</stp>
        <stp>002107.SZ</stp>
        <stp>1</stp>
        <tr r="G567" s="3"/>
      </tp>
      <tp t="s">
        <v>化石能源</v>
        <stp/>
        <stp>EM_S_INFO_INDUSTRY_EM2016</stp>
        <stp>2</stp>
        <stp>002207.SZ</stp>
        <stp>1</stp>
        <tr r="G667" s="3"/>
      </tp>
      <tp t="s">
        <v>建筑</v>
        <stp/>
        <stp>EM_S_INFO_INDUSTRY_EM2016</stp>
        <stp>2</stp>
        <stp>002307.SZ</stp>
        <stp>1</stp>
        <tr r="G766" s="3"/>
      </tp>
      <tp t="s">
        <v>有色金属</v>
        <stp/>
        <stp>EM_S_INFO_INDUSTRY_EM2016</stp>
        <stp>2</stp>
        <stp>000807.SZ</stp>
        <stp>1</stp>
        <tr r="G323" s="3"/>
      </tp>
      <tp t="s">
        <v>公用事业</v>
        <stp/>
        <stp>EM_S_INFO_INDUSTRY_EM2016</stp>
        <stp>2</stp>
        <stp>000407.SZ</stp>
        <stp>1</stp>
        <tr r="G80" s="3"/>
      </tp>
      <tp t="s">
        <v>基础化工</v>
        <stp/>
        <stp>EM_S_INFO_INDUSTRY_EM2016</stp>
        <stp>2</stp>
        <stp>300437.SZ</stp>
        <stp>1</stp>
        <tr r="G1835" s="3"/>
      </tp>
      <tp t="s">
        <v>交通运输</v>
        <stp/>
        <stp>EM_S_INFO_INDUSTRY_EM2016</stp>
        <stp>2</stp>
        <stp>000507.SZ</stp>
        <stp>1</stp>
        <tr r="G107" s="3"/>
      </tp>
      <tp t="s">
        <v>基础化工</v>
        <stp/>
        <stp>EM_S_INFO_INDUSTRY_EM2016</stp>
        <stp>2</stp>
        <stp>300537.SZ</stp>
        <stp>1</stp>
        <tr r="G1934" s="3"/>
      </tp>
      <tp t="s">
        <v>文化传媒</v>
        <stp/>
        <stp>EM_S_INFO_INDUSTRY_EM2016</stp>
        <stp>2</stp>
        <stp>000607.SZ</stp>
        <stp>1</stp>
        <tr r="G184" s="3"/>
      </tp>
      <tp t="s">
        <v>基础化工</v>
        <stp/>
        <stp>EM_S_INFO_INDUSTRY_EM2016</stp>
        <stp>2</stp>
        <stp>300637.SZ</stp>
        <stp>1</stp>
        <tr r="G2031" s="3"/>
      </tp>
      <tp t="s">
        <v>基础化工</v>
        <stp/>
        <stp>EM_S_INFO_INDUSTRY_EM2016</stp>
        <stp>2</stp>
        <stp>000707.SZ</stp>
        <stp>1</stp>
        <tr r="G254" s="3"/>
      </tp>
      <tp t="s">
        <v>建材</v>
        <stp/>
        <stp>EM_S_INFO_INDUSTRY_EM2016</stp>
        <stp>2</stp>
        <stp>300737.SZ</stp>
        <stp>1</stp>
        <tr r="G2126" s="3"/>
      </tp>
      <tp t="s">
        <v>商贸零售</v>
        <stp/>
        <stp>EM_S_INFO_INDUSTRY_EM2016</stp>
        <stp>2</stp>
        <stp>000007.SZ</stp>
        <stp>1</stp>
        <tr r="G7" s="3"/>
      </tp>
      <tp t="s">
        <v>基础化工</v>
        <stp/>
        <stp>EM_S_INFO_INDUSTRY_EM2016</stp>
        <stp>2</stp>
        <stp>300037.SZ</stp>
        <stp>1</stp>
        <tr r="G1439" s="3"/>
      </tp>
      <tp t="s">
        <v>机械设备</v>
        <stp/>
        <stp>EM_S_INFO_INDUSTRY_EM2016</stp>
        <stp>2</stp>
        <stp>300137.SZ</stp>
        <stp>1</stp>
        <tr r="G1538" s="3"/>
      </tp>
      <tp t="s">
        <v>建筑</v>
        <stp/>
        <stp>EM_S_INFO_INDUSTRY_EM2016</stp>
        <stp>2</stp>
        <stp>300237.SZ</stp>
        <stp>1</stp>
        <tr r="G1637" s="3"/>
      </tp>
      <tp t="s">
        <v>有色金属</v>
        <stp/>
        <stp>EM_S_INFO_INDUSTRY_EM2016</stp>
        <stp>2</stp>
        <stp>300337.SZ</stp>
        <stp>1</stp>
        <tr r="G1737" s="3"/>
      </tp>
      <tp t="s">
        <v>纺织服装</v>
        <stp/>
        <stp>EM_S_INFO_INDUSTRY_EM2016</stp>
        <stp>2</stp>
        <stp>002404.SZ</stp>
        <stp>1</stp>
        <tr r="G863" s="3"/>
      </tp>
      <tp t="s">
        <v>建筑</v>
        <stp/>
        <stp>EM_S_INFO_INDUSTRY_EM2016</stp>
        <stp>2</stp>
        <stp>002504.SZ</stp>
        <stp>1</stp>
        <tr r="G962" s="3"/>
      </tp>
      <tp t="s">
        <v>农林牧渔</v>
        <stp/>
        <stp>EM_S_INFO_INDUSTRY_EM2016</stp>
        <stp>2</stp>
        <stp>002604.SZ</stp>
        <stp>1</stp>
        <tr r="G1061" s="3"/>
      </tp>
      <tp t="s">
        <v>基础化工</v>
        <stp/>
        <stp>EM_S_INFO_INDUSTRY_EM2016</stp>
        <stp>2</stp>
        <stp>002004.SZ</stp>
        <stp>1</stp>
        <tr r="G466" s="3"/>
      </tp>
      <tp t="s">
        <v>信息技术</v>
        <stp/>
        <stp>EM_S_INFO_INDUSTRY_EM2016</stp>
        <stp>2</stp>
        <stp>002104.SZ</stp>
        <stp>1</stp>
        <tr r="G564" s="3"/>
      </tp>
      <tp t="s">
        <v>机械设备</v>
        <stp/>
        <stp>EM_S_INFO_INDUSTRY_EM2016</stp>
        <stp>2</stp>
        <stp>002204.SZ</stp>
        <stp>1</stp>
        <tr r="G664" s="3"/>
      </tp>
      <tp t="s">
        <v>食品饮料</v>
        <stp/>
        <stp>EM_S_INFO_INDUSTRY_EM2016</stp>
        <stp>2</stp>
        <stp>002304.SZ</stp>
        <stp>1</stp>
        <tr r="G763" s="3"/>
      </tp>
      <tp t="s">
        <v>家电</v>
        <stp/>
        <stp>EM_S_INFO_INDUSTRY_EM2016</stp>
        <stp>2</stp>
        <stp>000404.SZ</stp>
        <stp>1</stp>
        <tr r="G79" s="3"/>
      </tp>
      <tp t="s">
        <v>医药生物</v>
        <stp/>
        <stp>EM_S_INFO_INDUSTRY_EM2016</stp>
        <stp>2</stp>
        <stp>300434.SZ</stp>
        <stp>1</stp>
        <tr r="G1832" s="3"/>
      </tp>
      <tp t="s">
        <v>公用事业</v>
        <stp/>
        <stp>EM_S_INFO_INDUSTRY_EM2016</stp>
        <stp>2</stp>
        <stp>000504.SZ</stp>
        <stp>1</stp>
        <tr r="G104" s="3"/>
      </tp>
      <tp t="s">
        <v>医药生物</v>
        <stp/>
        <stp>EM_S_INFO_INDUSTRY_EM2016</stp>
        <stp>2</stp>
        <stp>300534.SZ</stp>
        <stp>1</stp>
        <tr r="G1931" s="3"/>
      </tp>
      <tp t="s">
        <v>信息技术</v>
        <stp/>
        <stp>EM_S_INFO_INDUSTRY_EM2016</stp>
        <stp>2</stp>
        <stp>300634.SZ</stp>
        <stp>1</stp>
        <tr r="G2028" s="3"/>
      </tp>
      <tp t="s">
        <v>医药生物</v>
        <stp/>
        <stp>EM_S_INFO_INDUSTRY_EM2016</stp>
        <stp>2</stp>
        <stp>000004.SZ</stp>
        <stp>1</stp>
        <tr r="G4" s="3"/>
      </tp>
      <tp t="s">
        <v>机械设备</v>
        <stp/>
        <stp>EM_S_INFO_INDUSTRY_EM2016</stp>
        <stp>2</stp>
        <stp>300034.SZ</stp>
        <stp>1</stp>
        <tr r="G1436" s="3"/>
      </tp>
      <tp t="s">
        <v>信息技术</v>
        <stp/>
        <stp>EM_S_INFO_INDUSTRY_EM2016</stp>
        <stp>2</stp>
        <stp>300134.SZ</stp>
        <stp>1</stp>
        <tr r="G1535" s="3"/>
      </tp>
      <tp t="s">
        <v>有色金属</v>
        <stp/>
        <stp>EM_S_INFO_INDUSTRY_EM2016</stp>
        <stp>2</stp>
        <stp>300234.SZ</stp>
        <stp>1</stp>
        <tr r="G1634" s="3"/>
      </tp>
      <tp t="s">
        <v>公用事业</v>
        <stp/>
        <stp>EM_S_INFO_INDUSTRY_EM2016</stp>
        <stp>2</stp>
        <stp>300334.SZ</stp>
        <stp>1</stp>
        <tr r="G1734" s="3"/>
      </tp>
      <tp t="s">
        <v>基础化工</v>
        <stp/>
        <stp>EM_S_INFO_INDUSTRY_EM2016</stp>
        <stp>2</stp>
        <stp>002805.SZ</stp>
        <stp>1</stp>
        <tr r="G1252" s="3"/>
      </tp>
      <tp t="s">
        <v>文化传媒</v>
        <stp/>
        <stp>EM_S_INFO_INDUSTRY_EM2016</stp>
        <stp>2</stp>
        <stp>002905.SZ</stp>
        <stp>1</stp>
        <tr r="G1345" s="3"/>
      </tp>
      <tp t="s">
        <v>信息技术</v>
        <stp/>
        <stp>EM_S_INFO_INDUSTRY_EM2016</stp>
        <stp>2</stp>
        <stp>002405.SZ</stp>
        <stp>1</stp>
        <tr r="G864" s="3"/>
      </tp>
      <tp t="s">
        <v>商贸零售</v>
        <stp/>
        <stp>EM_S_INFO_INDUSTRY_EM2016</stp>
        <stp>2</stp>
        <stp>002505.SZ</stp>
        <stp>1</stp>
        <tr r="G963" s="3"/>
      </tp>
      <tp t="s">
        <v>互联网</v>
        <stp/>
        <stp>EM_S_INFO_INDUSTRY_EM2016</stp>
        <stp>2</stp>
        <stp>002605.SZ</stp>
        <stp>1</stp>
        <tr r="G1062" s="3"/>
      </tp>
      <tp t="s">
        <v>家电</v>
        <stp/>
        <stp>EM_S_INFO_INDUSTRY_EM2016</stp>
        <stp>2</stp>
        <stp>002705.SZ</stp>
        <stp>1</stp>
        <tr r="G1160" s="3"/>
      </tp>
      <tp t="s">
        <v>电子设备</v>
        <stp/>
        <stp>EM_S_INFO_INDUSTRY_EM2016</stp>
        <stp>2</stp>
        <stp>002005.SZ</stp>
        <stp>1</stp>
        <tr r="G467" s="3"/>
      </tp>
      <tp t="s">
        <v>交运设备</v>
        <stp/>
        <stp>EM_S_INFO_INDUSTRY_EM2016</stp>
        <stp>2</stp>
        <stp>002105.SZ</stp>
        <stp>1</stp>
        <tr r="G565" s="3"/>
      </tp>
      <tp t="s">
        <v>建筑</v>
        <stp/>
        <stp>EM_S_INFO_INDUSTRY_EM2016</stp>
        <stp>2</stp>
        <stp>002205.SZ</stp>
        <stp>1</stp>
        <tr r="G665" s="3"/>
      </tp>
      <tp t="s">
        <v>房地产</v>
        <stp/>
        <stp>EM_S_INFO_INDUSTRY_EM2016</stp>
        <stp>2</stp>
        <stp>002305.SZ</stp>
        <stp>1</stp>
        <tr r="G764" s="3"/>
      </tp>
      <tp t="s">
        <v>交通运输</v>
        <stp/>
        <stp>EM_S_INFO_INDUSTRY_EM2016</stp>
        <stp>2</stp>
        <stp>000905.SZ</stp>
        <stp>1</stp>
        <tr r="G386" s="3"/>
      </tp>
      <tp t="s">
        <v>机械设备</v>
        <stp/>
        <stp>EM_S_INFO_INDUSTRY_EM2016</stp>
        <stp>2</stp>
        <stp>300435.SZ</stp>
        <stp>1</stp>
        <tr r="G1833" s="3"/>
      </tp>
      <tp t="s">
        <v>农林牧渔</v>
        <stp/>
        <stp>EM_S_INFO_INDUSTRY_EM2016</stp>
        <stp>2</stp>
        <stp>000505.SZ</stp>
        <stp>1</stp>
        <tr r="G105" s="3"/>
      </tp>
      <tp t="s">
        <v>基础化工</v>
        <stp/>
        <stp>EM_S_INFO_INDUSTRY_EM2016</stp>
        <stp>2</stp>
        <stp>300535.SZ</stp>
        <stp>1</stp>
        <tr r="G1932" s="3"/>
      </tp>
      <tp t="s">
        <v>公用事业</v>
        <stp/>
        <stp>EM_S_INFO_INDUSTRY_EM2016</stp>
        <stp>2</stp>
        <stp>000605.SZ</stp>
        <stp>1</stp>
        <tr r="G182" s="3"/>
      </tp>
      <tp t="s">
        <v>休闲、生活及专业服务</v>
        <stp/>
        <stp>EM_S_INFO_INDUSTRY_EM2016</stp>
        <stp>2</stp>
        <stp>300635.SZ</stp>
        <stp>1</stp>
        <tr r="G2029" s="3"/>
      </tp>
      <tp t="s">
        <v>医药生物</v>
        <stp/>
        <stp>EM_S_INFO_INDUSTRY_EM2016</stp>
        <stp>2</stp>
        <stp>000705.SZ</stp>
        <stp>1</stp>
        <tr r="G253" s="3"/>
      </tp>
      <tp t="s">
        <v>电子设备</v>
        <stp/>
        <stp>EM_S_INFO_INDUSTRY_EM2016</stp>
        <stp>2</stp>
        <stp>300735.SZ</stp>
        <stp>1</stp>
        <tr r="G2124" s="3"/>
      </tp>
      <tp t="s">
        <v>公用事业</v>
        <stp/>
        <stp>EM_S_INFO_INDUSTRY_EM2016</stp>
        <stp>2</stp>
        <stp>000005.SZ</stp>
        <stp>1</stp>
        <tr r="G5" s="3"/>
      </tp>
      <tp t="s">
        <v>有色金属</v>
        <stp/>
        <stp>EM_S_INFO_INDUSTRY_EM2016</stp>
        <stp>2</stp>
        <stp>300035.SZ</stp>
        <stp>1</stp>
        <tr r="G1437" s="3"/>
      </tp>
      <tp t="s">
        <v>化石能源</v>
        <stp/>
        <stp>EM_S_INFO_INDUSTRY_EM2016</stp>
        <stp>2</stp>
        <stp>300135.SZ</stp>
        <stp>1</stp>
        <tr r="G1536" s="3"/>
      </tp>
      <tp t="s">
        <v>文化传媒</v>
        <stp/>
        <stp>EM_S_INFO_INDUSTRY_EM2016</stp>
        <stp>2</stp>
        <stp>300235.SZ</stp>
        <stp>1</stp>
        <tr r="G1635" s="3"/>
      </tp>
      <tp t="s">
        <v>公用事业</v>
        <stp/>
        <stp>EM_S_INFO_INDUSTRY_EM2016</stp>
        <stp>2</stp>
        <stp>300335.SZ</stp>
        <stp>1</stp>
        <tr r="G1735" s="3"/>
      </tp>
      <tp t="s">
        <v>基础化工</v>
        <stp/>
        <stp>EM_S_INFO_INDUSTRY_EM2016</stp>
        <stp>2</stp>
        <stp>002802.SZ</stp>
        <stp>1</stp>
        <tr r="G1250" s="3"/>
      </tp>
      <tp t="s">
        <v>电子设备</v>
        <stp/>
        <stp>EM_S_INFO_INDUSTRY_EM2016</stp>
        <stp>2</stp>
        <stp>002902.SZ</stp>
        <stp>1</stp>
        <tr r="G1343" s="3"/>
      </tp>
      <tp t="s">
        <v>电子设备</v>
        <stp/>
        <stp>EM_S_INFO_INDUSTRY_EM2016</stp>
        <stp>2</stp>
        <stp>002402.SZ</stp>
        <stp>1</stp>
        <tr r="G861" s="3"/>
      </tp>
      <tp t="s">
        <v>文化传媒</v>
        <stp/>
        <stp>EM_S_INFO_INDUSTRY_EM2016</stp>
        <stp>2</stp>
        <stp>002502.SZ</stp>
        <stp>1</stp>
        <tr r="G960" s="3"/>
      </tp>
      <tp t="s">
        <v>互联网</v>
        <stp/>
        <stp>EM_S_INFO_INDUSTRY_EM2016</stp>
        <stp>2</stp>
        <stp>002602.SZ</stp>
        <stp>1</stp>
        <tr r="G1059" s="3"/>
      </tp>
      <tp t="s">
        <v>食品饮料</v>
        <stp/>
        <stp>EM_S_INFO_INDUSTRY_EM2016</stp>
        <stp>2</stp>
        <stp>002702.SZ</stp>
        <stp>1</stp>
        <tr r="G1158" s="3"/>
      </tp>
      <tp t="s">
        <v>基础化工</v>
        <stp/>
        <stp>EM_S_INFO_INDUSTRY_EM2016</stp>
        <stp>2</stp>
        <stp>002002.SZ</stp>
        <stp>1</stp>
        <tr r="G464" s="3"/>
      </tp>
      <tp t="s">
        <v>商贸零售</v>
        <stp/>
        <stp>EM_S_INFO_INDUSTRY_EM2016</stp>
        <stp>2</stp>
        <stp>002102.SZ</stp>
        <stp>1</stp>
        <tr r="G562" s="3"/>
      </tp>
      <tp t="s">
        <v>电气设备</v>
        <stp/>
        <stp>EM_S_INFO_INDUSTRY_EM2016</stp>
        <stp>2</stp>
        <stp>002202.SZ</stp>
        <stp>1</stp>
        <tr r="G662" s="3"/>
      </tp>
      <tp t="s">
        <v>建材</v>
        <stp/>
        <stp>EM_S_INFO_INDUSTRY_EM2016</stp>
        <stp>2</stp>
        <stp>002302.SZ</stp>
        <stp>1</stp>
        <tr r="G761" s="3"/>
      </tp>
      <tp t="s">
        <v>文化传媒</v>
        <stp/>
        <stp>EM_S_INFO_INDUSTRY_EM2016</stp>
        <stp>2</stp>
        <stp>000802.SZ</stp>
        <stp>1</stp>
        <tr r="G320" s="3"/>
      </tp>
      <tp t="s">
        <v>基础化工</v>
        <stp/>
        <stp>EM_S_INFO_INDUSTRY_EM2016</stp>
        <stp>2</stp>
        <stp>000902.SZ</stp>
        <stp>1</stp>
        <tr r="G384" s="3"/>
      </tp>
      <tp t="s">
        <v>房地产</v>
        <stp/>
        <stp>EM_S_INFO_INDUSTRY_EM2016</stp>
        <stp>2</stp>
        <stp>000402.SZ</stp>
        <stp>1</stp>
        <tr r="G77" s="3"/>
      </tp>
      <tp t="s">
        <v>交运设备</v>
        <stp/>
        <stp>EM_S_INFO_INDUSTRY_EM2016</stp>
        <stp>2</stp>
        <stp>300432.SZ</stp>
        <stp>1</stp>
        <tr r="G1830" s="3"/>
      </tp>
      <tp t="s">
        <v>房地产</v>
        <stp/>
        <stp>EM_S_INFO_INDUSTRY_EM2016</stp>
        <stp>2</stp>
        <stp>000502.SZ</stp>
        <stp>1</stp>
        <tr r="G102" s="3"/>
      </tp>
      <tp t="s">
        <v>信息技术</v>
        <stp/>
        <stp>EM_S_INFO_INDUSTRY_EM2016</stp>
        <stp>2</stp>
        <stp>300532.SZ</stp>
        <stp>1</stp>
        <tr r="G1929" s="3"/>
      </tp>
      <tp t="s">
        <v>电子设备</v>
        <stp/>
        <stp>EM_S_INFO_INDUSTRY_EM2016</stp>
        <stp>2</stp>
        <stp>300632.SZ</stp>
        <stp>1</stp>
        <tr r="G2026" s="3"/>
      </tp>
      <tp t="s">
        <v>农林牧渔</v>
        <stp/>
        <stp>EM_S_INFO_INDUSTRY_EM2016</stp>
        <stp>2</stp>
        <stp>000702.SZ</stp>
        <stp>1</stp>
        <tr r="G251" s="3"/>
      </tp>
      <tp t="s">
        <v>休闲、生活及专业服务</v>
        <stp/>
        <stp>EM_S_INFO_INDUSTRY_EM2016</stp>
        <stp>2</stp>
        <stp>300732.SZ</stp>
        <stp>1</stp>
        <tr r="G2122" s="3"/>
      </tp>
      <tp t="s">
        <v>房地产</v>
        <stp/>
        <stp>EM_S_INFO_INDUSTRY_EM2016</stp>
        <stp>2</stp>
        <stp>000002.SZ</stp>
        <stp>1</stp>
        <tr r="G3" s="3"/>
      </tp>
      <tp t="s">
        <v>电子设备</v>
        <stp/>
        <stp>EM_S_INFO_INDUSTRY_EM2016</stp>
        <stp>2</stp>
        <stp>300032.SZ</stp>
        <stp>1</stp>
        <tr r="G1434" s="3"/>
      </tp>
      <tp t="s">
        <v>基础化工</v>
        <stp/>
        <stp>EM_S_INFO_INDUSTRY_EM2016</stp>
        <stp>2</stp>
        <stp>300132.SZ</stp>
        <stp>1</stp>
        <tr r="G1533" s="3"/>
      </tp>
      <tp t="s">
        <v>电子设备</v>
        <stp/>
        <stp>EM_S_INFO_INDUSTRY_EM2016</stp>
        <stp>2</stp>
        <stp>300232.SZ</stp>
        <stp>1</stp>
        <tr r="G1632" s="3"/>
      </tp>
      <tp t="s">
        <v>公用事业</v>
        <stp/>
        <stp>EM_S_INFO_INDUSTRY_EM2016</stp>
        <stp>2</stp>
        <stp>300332.SZ</stp>
        <stp>1</stp>
        <tr r="G1732" s="3"/>
      </tp>
      <tp t="s">
        <v>轻工制造</v>
        <stp/>
        <stp>EM_S_INFO_INDUSTRY_EM2016</stp>
        <stp>2</stp>
        <stp>002803.SZ</stp>
        <stp>1</stp>
        <tr r="G1251" s="3"/>
      </tp>
      <tp t="s">
        <v>机械设备</v>
        <stp/>
        <stp>EM_S_INFO_INDUSTRY_EM2016</stp>
        <stp>2</stp>
        <stp>002903.SZ</stp>
        <stp>1</stp>
        <tr r="G1344" s="3"/>
      </tp>
      <tp t="s">
        <v>家电</v>
        <stp/>
        <stp>EM_S_INFO_INDUSTRY_EM2016</stp>
        <stp>2</stp>
        <stp>002403.SZ</stp>
        <stp>1</stp>
        <tr r="G862" s="3"/>
      </tp>
      <tp t="s">
        <v>纺织服装</v>
        <stp/>
        <stp>EM_S_INFO_INDUSTRY_EM2016</stp>
        <stp>2</stp>
        <stp>002503.SZ</stp>
        <stp>1</stp>
        <tr r="G961" s="3"/>
      </tp>
      <tp t="s">
        <v>医药生物</v>
        <stp/>
        <stp>EM_S_INFO_INDUSTRY_EM2016</stp>
        <stp>2</stp>
        <stp>002603.SZ</stp>
        <stp>1</stp>
        <tr r="G1060" s="3"/>
      </tp>
      <tp t="s">
        <v>交运设备</v>
        <stp/>
        <stp>EM_S_INFO_INDUSTRY_EM2016</stp>
        <stp>2</stp>
        <stp>002703.SZ</stp>
        <stp>1</stp>
        <tr r="G1159" s="3"/>
      </tp>
      <tp t="s">
        <v>纺织服装</v>
        <stp/>
        <stp>EM_S_INFO_INDUSTRY_EM2016</stp>
        <stp>2</stp>
        <stp>002003.SZ</stp>
        <stp>1</stp>
        <tr r="G465" s="3"/>
      </tp>
      <tp t="s">
        <v>文化传媒</v>
        <stp/>
        <stp>EM_S_INFO_INDUSTRY_EM2016</stp>
        <stp>2</stp>
        <stp>002103.SZ</stp>
        <stp>1</stp>
        <tr r="G563" s="3"/>
      </tp>
      <tp t="s">
        <v>有色金属</v>
        <stp/>
        <stp>EM_S_INFO_INDUSTRY_EM2016</stp>
        <stp>2</stp>
        <stp>002203.SZ</stp>
        <stp>1</stp>
        <tr r="G663" s="3"/>
      </tp>
      <tp t="s">
        <v>轻工制造</v>
        <stp/>
        <stp>EM_S_INFO_INDUSTRY_EM2016</stp>
        <stp>2</stp>
        <stp>002303.SZ</stp>
        <stp>1</stp>
        <tr r="G762" s="3"/>
      </tp>
      <tp t="s">
        <v>电气设备</v>
        <stp/>
        <stp>EM_S_INFO_INDUSTRY_EM2016</stp>
        <stp>2</stp>
        <stp>000803.SZ</stp>
        <stp>1</stp>
        <tr r="G321" s="3"/>
      </tp>
      <tp t="s">
        <v>交运设备</v>
        <stp/>
        <stp>EM_S_INFO_INDUSTRY_EM2016</stp>
        <stp>2</stp>
        <stp>000903.SZ</stp>
        <stp>1</stp>
        <tr r="G385" s="3"/>
      </tp>
      <tp t="s">
        <v>医药生物</v>
        <stp/>
        <stp>EM_S_INFO_INDUSTRY_EM2016</stp>
        <stp>2</stp>
        <stp>000403.SZ</stp>
        <stp>1</stp>
        <tr r="G78" s="3"/>
      </tp>
      <tp t="s">
        <v>电子设备</v>
        <stp/>
        <stp>EM_S_INFO_INDUSTRY_EM2016</stp>
        <stp>2</stp>
        <stp>300433.SZ</stp>
        <stp>1</stp>
        <tr r="G1831" s="3"/>
      </tp>
      <tp t="s">
        <v>医药生物</v>
        <stp/>
        <stp>EM_S_INFO_INDUSTRY_EM2016</stp>
        <stp>2</stp>
        <stp>000503.SZ</stp>
        <stp>1</stp>
        <tr r="G103" s="3"/>
      </tp>
      <tp t="s">
        <v>互联网</v>
        <stp/>
        <stp>EM_S_INFO_INDUSTRY_EM2016</stp>
        <stp>2</stp>
        <stp>300533.SZ</stp>
        <stp>1</stp>
        <tr r="G1930" s="3"/>
      </tp>
      <tp t="s">
        <v>有色金属</v>
        <stp/>
        <stp>EM_S_INFO_INDUSTRY_EM2016</stp>
        <stp>2</stp>
        <stp>000603.SZ</stp>
        <stp>1</stp>
        <tr r="G181" s="3"/>
      </tp>
      <tp t="s">
        <v>医药生物</v>
        <stp/>
        <stp>EM_S_INFO_INDUSTRY_EM2016</stp>
        <stp>2</stp>
        <stp>300633.SZ</stp>
        <stp>1</stp>
        <tr r="G2027" s="3"/>
      </tp>
      <tp t="s">
        <v>基础化工</v>
        <stp/>
        <stp>EM_S_INFO_INDUSTRY_EM2016</stp>
        <stp>2</stp>
        <stp>000703.SZ</stp>
        <stp>1</stp>
        <tr r="G252" s="3"/>
      </tp>
      <tp t="s">
        <v>交运设备</v>
        <stp/>
        <stp>EM_S_INFO_INDUSTRY_EM2016</stp>
        <stp>2</stp>
        <stp>300733.SZ</stp>
        <stp>1</stp>
        <tr r="G2123" s="3"/>
      </tp>
      <tp t="s">
        <v>互联网</v>
        <stp/>
        <stp>EM_S_INFO_INDUSTRY_EM2016</stp>
        <stp>2</stp>
        <stp>300033.SZ</stp>
        <stp>1</stp>
        <tr r="G1435" s="3"/>
      </tp>
      <tp t="s">
        <v>文化传媒</v>
        <stp/>
        <stp>EM_S_INFO_INDUSTRY_EM2016</stp>
        <stp>2</stp>
        <stp>300133.SZ</stp>
        <stp>1</stp>
        <tr r="G1534" s="3"/>
      </tp>
      <tp t="s">
        <v>医药生物</v>
        <stp/>
        <stp>EM_S_INFO_INDUSTRY_EM2016</stp>
        <stp>2</stp>
        <stp>300233.SZ</stp>
        <stp>1</stp>
        <tr r="G1633" s="3"/>
      </tp>
      <tp t="s">
        <v>信息技术</v>
        <stp/>
        <stp>EM_S_INFO_INDUSTRY_EM2016</stp>
        <stp>2</stp>
        <stp>300333.SZ</stp>
        <stp>1</stp>
        <tr r="G1733" s="3"/>
      </tp>
      <tp t="s">
        <v>交通运输</v>
        <stp/>
        <stp>EM_S_INFO_INDUSTRY_EM2016</stp>
        <stp>2</stp>
        <stp>002800.SZ</stp>
        <stp>1</stp>
        <tr r="G1248" s="3"/>
      </tp>
      <tp t="s">
        <v>医药生物</v>
        <stp/>
        <stp>EM_S_INFO_INDUSTRY_EM2016</stp>
        <stp>2</stp>
        <stp>002900.SZ</stp>
        <stp>1</stp>
        <tr r="G1341" s="3"/>
      </tp>
      <tp t="s">
        <v>文化传媒</v>
        <stp/>
        <stp>EM_S_INFO_INDUSTRY_EM2016</stp>
        <stp>2</stp>
        <stp>002400.SZ</stp>
        <stp>1</stp>
        <tr r="G859" s="3"/>
      </tp>
      <tp t="s">
        <v>金融</v>
        <stp/>
        <stp>EM_S_INFO_INDUSTRY_EM2016</stp>
        <stp>2</stp>
        <stp>002500.SZ</stp>
        <stp>1</stp>
        <tr r="G958" s="3"/>
      </tp>
      <tp t="s">
        <v>电子设备</v>
        <stp/>
        <stp>EM_S_INFO_INDUSTRY_EM2016</stp>
        <stp>2</stp>
        <stp>002600.SZ</stp>
        <stp>1</stp>
        <tr r="G1057" s="3"/>
      </tp>
      <tp t="s">
        <v>公用事业</v>
        <stp/>
        <stp>EM_S_INFO_INDUSTRY_EM2016</stp>
        <stp>2</stp>
        <stp>002700.SZ</stp>
        <stp>1</stp>
        <tr r="G1156" s="3"/>
      </tp>
      <tp t="s">
        <v>农林牧渔</v>
        <stp/>
        <stp>EM_S_INFO_INDUSTRY_EM2016</stp>
        <stp>2</stp>
        <stp>002100.SZ</stp>
        <stp>1</stp>
        <tr r="G560" s="3"/>
      </tp>
      <tp t="s">
        <v>建筑</v>
        <stp/>
        <stp>EM_S_INFO_INDUSTRY_EM2016</stp>
        <stp>2</stp>
        <stp>002200.SZ</stp>
        <stp>1</stp>
        <tr r="G660" s="3"/>
      </tp>
      <tp t="s">
        <v>电气设备</v>
        <stp/>
        <stp>EM_S_INFO_INDUSTRY_EM2016</stp>
        <stp>2</stp>
        <stp>002300.SZ</stp>
        <stp>1</stp>
        <tr r="G759" s="3"/>
      </tp>
      <tp t="s">
        <v>交运设备</v>
        <stp/>
        <stp>EM_S_INFO_INDUSTRY_EM2016</stp>
        <stp>2</stp>
        <stp>000800.SZ</stp>
        <stp>1</stp>
        <tr r="G318" s="3"/>
      </tp>
      <tp t="s">
        <v>交通运输</v>
        <stp/>
        <stp>EM_S_INFO_INDUSTRY_EM2016</stp>
        <stp>2</stp>
        <stp>000900.SZ</stp>
        <stp>1</stp>
        <tr r="G382" s="3"/>
      </tp>
      <tp t="s">
        <v>电气设备</v>
        <stp/>
        <stp>EM_S_INFO_INDUSTRY_EM2016</stp>
        <stp>2</stp>
        <stp>000400.SZ</stp>
        <stp>1</stp>
        <tr r="G75" s="3"/>
      </tp>
      <tp t="s">
        <v>机械设备</v>
        <stp/>
        <stp>EM_S_INFO_INDUSTRY_EM2016</stp>
        <stp>2</stp>
        <stp>300430.SZ</stp>
        <stp>1</stp>
        <tr r="G1828" s="3"/>
      </tp>
      <tp t="s">
        <v>基础化工</v>
        <stp/>
        <stp>EM_S_INFO_INDUSTRY_EM2016</stp>
        <stp>2</stp>
        <stp>300530.SZ</stp>
        <stp>1</stp>
        <tr r="G1927" s="3"/>
      </tp>
      <tp t="s">
        <v>公用事业</v>
        <stp/>
        <stp>EM_S_INFO_INDUSTRY_EM2016</stp>
        <stp>2</stp>
        <stp>000600.SZ</stp>
        <stp>1</stp>
        <tr r="G179" s="3"/>
      </tp>
      <tp t="s">
        <v>医药生物</v>
        <stp/>
        <stp>EM_S_INFO_INDUSTRY_EM2016</stp>
        <stp>2</stp>
        <stp>300630.SZ</stp>
        <stp>1</stp>
        <tr r="G2024" s="3"/>
      </tp>
      <tp t="s">
        <v>交运设备</v>
        <stp/>
        <stp>EM_S_INFO_INDUSTRY_EM2016</stp>
        <stp>2</stp>
        <stp>000700.SZ</stp>
        <stp>1</stp>
        <tr r="G249" s="3"/>
      </tp>
      <tp t="s">
        <v>信息技术</v>
        <stp/>
        <stp>EM_S_INFO_INDUSTRY_EM2016</stp>
        <stp>2</stp>
        <stp>300730.SZ</stp>
        <stp>1</stp>
        <tr r="G2120" s="3"/>
      </tp>
      <tp t="s">
        <v>医药生物</v>
        <stp/>
        <stp>EM_S_INFO_INDUSTRY_EM2016</stp>
        <stp>2</stp>
        <stp>300030.SZ</stp>
        <stp>1</stp>
        <tr r="G1432" s="3"/>
      </tp>
      <tp t="s">
        <v>家电</v>
        <stp/>
        <stp>EM_S_INFO_INDUSTRY_EM2016</stp>
        <stp>2</stp>
        <stp>000100.SZ</stp>
        <stp>1</stp>
        <tr r="G62" s="3"/>
      </tp>
      <tp t="s">
        <v>信息技术</v>
        <stp/>
        <stp>EM_S_INFO_INDUSTRY_EM2016</stp>
        <stp>2</stp>
        <stp>300130.SZ</stp>
        <stp>1</stp>
        <tr r="G1531" s="3"/>
      </tp>
      <tp t="s">
        <v>基础化工</v>
        <stp/>
        <stp>EM_S_INFO_INDUSTRY_EM2016</stp>
        <stp>2</stp>
        <stp>300230.SZ</stp>
        <stp>1</stp>
        <tr r="G1630" s="3"/>
      </tp>
      <tp t="s">
        <v>信息技术</v>
        <stp/>
        <stp>EM_S_INFO_INDUSTRY_EM2016</stp>
        <stp>2</stp>
        <stp>300330.SZ</stp>
        <stp>1</stp>
        <tr r="G1730" s="3"/>
      </tp>
      <tp t="s">
        <v>电气设备</v>
        <stp/>
        <stp>EM_S_INFO_INDUSTRY_EM2016</stp>
        <stp>2</stp>
        <stp>002801.SZ</stp>
        <stp>1</stp>
        <tr r="G1249" s="3"/>
      </tp>
      <tp t="s">
        <v>医药生物</v>
        <stp/>
        <stp>EM_S_INFO_INDUSTRY_EM2016</stp>
        <stp>2</stp>
        <stp>002901.SZ</stp>
        <stp>1</stp>
        <tr r="G1342" s="3"/>
      </tp>
      <tp t="s">
        <v>信息技术</v>
        <stp/>
        <stp>EM_S_INFO_INDUSTRY_EM2016</stp>
        <stp>2</stp>
        <stp>002401.SZ</stp>
        <stp>1</stp>
        <tr r="G860" s="3"/>
      </tp>
      <tp t="s">
        <v>机械设备</v>
        <stp/>
        <stp>EM_S_INFO_INDUSTRY_EM2016</stp>
        <stp>2</stp>
        <stp>002501.SZ</stp>
        <stp>1</stp>
        <tr r="G959" s="3"/>
      </tp>
      <tp t="s">
        <v>基础化工</v>
        <stp/>
        <stp>EM_S_INFO_INDUSTRY_EM2016</stp>
        <stp>2</stp>
        <stp>002601.SZ</stp>
        <stp>1</stp>
        <tr r="G1058" s="3"/>
      </tp>
      <tp t="s">
        <v>轻工制造</v>
        <stp/>
        <stp>EM_S_INFO_INDUSTRY_EM2016</stp>
        <stp>2</stp>
        <stp>002701.SZ</stp>
        <stp>1</stp>
        <tr r="G1157" s="3"/>
      </tp>
      <tp t="s">
        <v>医药生物</v>
        <stp/>
        <stp>EM_S_INFO_INDUSTRY_EM2016</stp>
        <stp>2</stp>
        <stp>002001.SZ</stp>
        <stp>1</stp>
        <tr r="G463" s="3"/>
      </tp>
      <tp t="s">
        <v>交运设备</v>
        <stp/>
        <stp>EM_S_INFO_INDUSTRY_EM2016</stp>
        <stp>2</stp>
        <stp>002101.SZ</stp>
        <stp>1</stp>
        <tr r="G561" s="3"/>
      </tp>
      <tp t="s">
        <v>基础化工</v>
        <stp/>
        <stp>EM_S_INFO_INDUSTRY_EM2016</stp>
        <stp>2</stp>
        <stp>002201.SZ</stp>
        <stp>1</stp>
        <tr r="G661" s="3"/>
      </tp>
      <tp t="s">
        <v>轻工制造</v>
        <stp/>
        <stp>EM_S_INFO_INDUSTRY_EM2016</stp>
        <stp>2</stp>
        <stp>002301.SZ</stp>
        <stp>1</stp>
        <tr r="G760" s="3"/>
      </tp>
      <tp t="s">
        <v>信息技术</v>
        <stp/>
        <stp>EM_S_INFO_INDUSTRY_EM2016</stp>
        <stp>2</stp>
        <stp>000801.SZ</stp>
        <stp>1</stp>
        <tr r="G319" s="3"/>
      </tp>
      <tp t="s">
        <v>机械设备</v>
        <stp/>
        <stp>EM_S_INFO_INDUSTRY_EM2016</stp>
        <stp>2</stp>
        <stp>000901.SZ</stp>
        <stp>1</stp>
        <tr r="G383" s="3"/>
      </tp>
      <tp t="s">
        <v>建材</v>
        <stp/>
        <stp>EM_S_INFO_INDUSTRY_EM2016</stp>
        <stp>2</stp>
        <stp>000401.SZ</stp>
        <stp>1</stp>
        <tr r="G76" s="3"/>
      </tp>
      <tp t="s">
        <v>互联网</v>
        <stp/>
        <stp>EM_S_INFO_INDUSTRY_EM2016</stp>
        <stp>2</stp>
        <stp>300431.SZ</stp>
        <stp>1</stp>
        <tr r="G1829" s="3"/>
      </tp>
      <tp t="s">
        <v>商贸零售</v>
        <stp/>
        <stp>EM_S_INFO_INDUSTRY_EM2016</stp>
        <stp>2</stp>
        <stp>000501.SZ</stp>
        <stp>1</stp>
        <tr r="G101" s="3"/>
      </tp>
      <tp t="s">
        <v>信息技术</v>
        <stp/>
        <stp>EM_S_INFO_INDUSTRY_EM2016</stp>
        <stp>2</stp>
        <stp>300531.SZ</stp>
        <stp>1</stp>
        <tr r="G1928" s="3"/>
      </tp>
      <tp t="s">
        <v>公用事业</v>
        <stp/>
        <stp>EM_S_INFO_INDUSTRY_EM2016</stp>
        <stp>2</stp>
        <stp>000601.SZ</stp>
        <stp>1</stp>
        <tr r="G180" s="3"/>
      </tp>
      <tp t="s">
        <v>机械设备</v>
        <stp/>
        <stp>EM_S_INFO_INDUSTRY_EM2016</stp>
        <stp>2</stp>
        <stp>300631.SZ</stp>
        <stp>1</stp>
        <tr r="G2025" s="3"/>
      </tp>
      <tp t="s">
        <v>商贸零售</v>
        <stp/>
        <stp>EM_S_INFO_INDUSTRY_EM2016</stp>
        <stp>2</stp>
        <stp>000701.SZ</stp>
        <stp>1</stp>
        <tr r="G250" s="3"/>
      </tp>
      <tp t="s">
        <v>基础化工</v>
        <stp/>
        <stp>EM_S_INFO_INDUSTRY_EM2016</stp>
        <stp>2</stp>
        <stp>300731.SZ</stp>
        <stp>1</stp>
        <tr r="G2121" s="3"/>
      </tp>
      <tp t="s">
        <v>金融</v>
        <stp/>
        <stp>EM_S_INFO_INDUSTRY_EM2016</stp>
        <stp>2</stp>
        <stp>000001.SZ</stp>
        <stp>1</stp>
        <tr r="G2" s="3"/>
      </tp>
      <tp t="s">
        <v>互联网</v>
        <stp/>
        <stp>EM_S_INFO_INDUSTRY_EM2016</stp>
        <stp>2</stp>
        <stp>300031.SZ</stp>
        <stp>1</stp>
        <tr r="G1433" s="3"/>
      </tp>
      <tp t="s">
        <v>电子设备</v>
        <stp/>
        <stp>EM_S_INFO_INDUSTRY_EM2016</stp>
        <stp>2</stp>
        <stp>300131.SZ</stp>
        <stp>1</stp>
        <tr r="G1532" s="3"/>
      </tp>
      <tp t="s">
        <v>信息技术</v>
        <stp/>
        <stp>EM_S_INFO_INDUSTRY_EM2016</stp>
        <stp>2</stp>
        <stp>300231.SZ</stp>
        <stp>1</stp>
        <tr r="G1631" s="3"/>
      </tp>
      <tp t="s">
        <v>基础化工</v>
        <stp/>
        <stp>EM_S_INFO_INDUSTRY_EM2016</stp>
        <stp>2</stp>
        <stp>000301.SZ</stp>
        <stp>1</stp>
        <tr r="G72" s="3"/>
      </tp>
      <tp t="s">
        <v>电子设备</v>
        <stp/>
        <stp>EM_S_INFO_INDUSTRY_EM2016</stp>
        <stp>2</stp>
        <stp>300331.SZ</stp>
        <stp>1</stp>
        <tr r="G1731" s="3"/>
      </tp>
      <tp>
        <v>3296544000</v>
        <stp/>
        <stp>EM_S_VAL_MV</stp>
        <stp>2</stp>
        <stp>603189.SH</stp>
        <stp>2019/11/27</stp>
        <tr r="I3305" s="3"/>
        <tr r="I3305" s="3"/>
        <tr r="I3305" s="3"/>
        <tr r="I3305" s="3"/>
      </tp>
      <tp>
        <v>2450455200</v>
        <stp/>
        <stp>EM_S_VAL_MV</stp>
        <stp>2</stp>
        <stp>603199.SH</stp>
        <stp>2019/11/27</stp>
        <tr r="I3310" s="3"/>
        <tr r="I3310" s="3"/>
        <tr r="I3310" s="3"/>
        <tr r="I3310" s="3"/>
      </tp>
      <tp>
        <v>4972259800</v>
        <stp/>
        <stp>EM_S_VAL_MV</stp>
        <stp>2</stp>
        <stp>603129.SH</stp>
        <stp>2019/11/27</stp>
        <tr r="I3278" s="3"/>
        <tr r="I3278" s="3"/>
        <tr r="I3278" s="3"/>
        <tr r="I3278" s="3"/>
      </tp>
      <tp>
        <v>1596082400</v>
        <stp/>
        <stp>EM_S_VAL_MV</stp>
        <stp>2</stp>
        <stp>603139.SH</stp>
        <stp>2019/11/27</stp>
        <tr r="I3283" s="3"/>
        <tr r="I3283" s="3"/>
        <tr r="I3283" s="3"/>
        <tr r="I3283" s="3"/>
      </tp>
      <tp>
        <v>1493800000</v>
        <stp/>
        <stp>EM_S_VAL_MV</stp>
        <stp>2</stp>
        <stp>603159.SH</stp>
        <stp>2019/11/27</stp>
        <tr r="I3287" s="3"/>
        <tr r="I3287" s="3"/>
        <tr r="I3287" s="3"/>
        <tr r="I3287" s="3"/>
      </tp>
      <tp>
        <v>5909444196.1199999</v>
        <stp/>
        <stp>EM_S_VAL_MV</stp>
        <stp>2</stp>
        <stp>603169.SH</stp>
        <stp>2019/11/27</stp>
        <tr r="I3294" s="3"/>
        <tr r="I3294" s="3"/>
        <tr r="I3294" s="3"/>
        <tr r="I3294" s="3"/>
      </tp>
      <tp>
        <v>3949304697.8499999</v>
        <stp/>
        <stp>EM_S_VAL_MV</stp>
        <stp>2</stp>
        <stp>603179.SH</stp>
        <stp>2019/11/27</stp>
        <tr r="I3297" s="3"/>
        <tr r="I3297" s="3"/>
        <tr r="I3297" s="3"/>
        <tr r="I3297" s="3"/>
      </tp>
      <tp>
        <v>1888539015</v>
        <stp/>
        <stp>EM_S_VAL_MV</stp>
        <stp>2</stp>
        <stp>603089.SH</stp>
        <stp>2019/11/27</stp>
        <tr r="I3254" s="3"/>
        <tr r="I3254" s="3"/>
        <tr r="I3254" s="3"/>
        <tr r="I3254" s="3"/>
      </tp>
      <tp>
        <v>2232027900</v>
        <stp/>
        <stp>EM_S_VAL_MV</stp>
        <stp>2</stp>
        <stp>603099.SH</stp>
        <stp>2019/11/27</stp>
        <tr r="I3259" s="3"/>
        <tr r="I3259" s="3"/>
        <tr r="I3259" s="3"/>
        <tr r="I3259" s="3"/>
      </tp>
      <tp>
        <v>2631577406.4899998</v>
        <stp/>
        <stp>EM_S_VAL_MV</stp>
        <stp>2</stp>
        <stp>603009.SH</stp>
        <stp>2019/11/27</stp>
        <tr r="I3200" s="3"/>
        <tr r="I3200" s="3"/>
        <tr r="I3200" s="3"/>
        <tr r="I3200" s="3"/>
      </tp>
      <tp>
        <v>29962279859.200001</v>
        <stp/>
        <stp>EM_S_VAL_MV</stp>
        <stp>2</stp>
        <stp>603019.SH</stp>
        <stp>2019/11/27</stp>
        <tr r="I3209" s="3"/>
        <tr r="I3209" s="3"/>
        <tr r="I3209" s="3"/>
        <tr r="I3209" s="3"/>
      </tp>
      <tp>
        <v>1251689400</v>
        <stp/>
        <stp>EM_S_VAL_MV</stp>
        <stp>2</stp>
        <stp>603029.SH</stp>
        <stp>2019/11/27</stp>
        <tr r="I3218" s="3"/>
        <tr r="I3218" s="3"/>
        <tr r="I3218" s="3"/>
        <tr r="I3218" s="3"/>
      </tp>
      <tp>
        <v>8331117862.2399998</v>
        <stp/>
        <stp>EM_S_VAL_MV</stp>
        <stp>2</stp>
        <stp>603039.SH</stp>
        <stp>2019/11/27</stp>
        <tr r="I3227" s="3"/>
        <tr r="I3227" s="3"/>
        <tr r="I3227" s="3"/>
        <tr r="I3227" s="3"/>
      </tp>
      <tp>
        <v>2326000000</v>
        <stp/>
        <stp>EM_S_VAL_MV</stp>
        <stp>2</stp>
        <stp>603059.SH</stp>
        <stp>2019/11/27</stp>
        <tr r="I3237" s="3"/>
        <tr r="I3237" s="3"/>
        <tr r="I3237" s="3"/>
        <tr r="I3237" s="3"/>
      </tp>
      <tp>
        <v>2439520000</v>
        <stp/>
        <stp>EM_S_VAL_MV</stp>
        <stp>2</stp>
        <stp>603069.SH</stp>
        <stp>2019/11/27</stp>
        <tr r="I3243" s="3"/>
        <tr r="I3243" s="3"/>
        <tr r="I3243" s="3"/>
        <tr r="I3243" s="3"/>
      </tp>
      <tp>
        <v>3998400000</v>
        <stp/>
        <stp>EM_S_VAL_MV</stp>
        <stp>2</stp>
        <stp>603079.SH</stp>
        <stp>2019/11/27</stp>
        <tr r="I3247" s="3"/>
        <tr r="I3247" s="3"/>
        <tr r="I3247" s="3"/>
        <tr r="I3247" s="3"/>
      </tp>
      <tp>
        <v>1508196480</v>
        <stp/>
        <stp>EM_S_VAL_MV</stp>
        <stp>2</stp>
        <stp>603389.SH</stp>
        <stp>2019/11/27</stp>
        <tr r="I3403" s="3"/>
        <tr r="I3403" s="3"/>
        <tr r="I3403" s="3"/>
        <tr r="I3403" s="3"/>
      </tp>
      <tp>
        <v>5986919606.5500002</v>
        <stp/>
        <stp>EM_S_VAL_MV</stp>
        <stp>2</stp>
        <stp>603399.SH</stp>
        <stp>2019/11/27</stp>
        <tr r="I3408" s="3"/>
        <tr r="I3408" s="3"/>
        <tr r="I3408" s="3"/>
        <tr r="I3408" s="3"/>
      </tp>
      <tp>
        <v>2600000000</v>
        <stp/>
        <stp>EM_S_VAL_MV</stp>
        <stp>2</stp>
        <stp>603309.SH</stp>
        <stp>2019/11/27</stp>
        <tr r="I3354" s="3"/>
        <tr r="I3354" s="3"/>
        <tr r="I3354" s="3"/>
        <tr r="I3354" s="3"/>
      </tp>
      <tp>
        <v>1704650187.5</v>
        <stp/>
        <stp>EM_S_VAL_MV</stp>
        <stp>2</stp>
        <stp>603319.SH</stp>
        <stp>2019/11/27</stp>
        <tr r="I3361" s="3"/>
        <tr r="I3361" s="3"/>
        <tr r="I3361" s="3"/>
        <tr r="I3361" s="3"/>
      </tp>
      <tp>
        <v>1779360000</v>
        <stp/>
        <stp>EM_S_VAL_MV</stp>
        <stp>2</stp>
        <stp>603329.SH</stp>
        <stp>2019/11/27</stp>
        <tr r="I3369" s="3"/>
        <tr r="I3369" s="3"/>
        <tr r="I3369" s="3"/>
        <tr r="I3369" s="3"/>
      </tp>
      <tp>
        <v>2766161108.75</v>
        <stp/>
        <stp>EM_S_VAL_MV</stp>
        <stp>2</stp>
        <stp>603339.SH</stp>
        <stp>2019/11/27</stp>
        <tr r="I3378" s="3"/>
        <tr r="I3378" s="3"/>
        <tr r="I3378" s="3"/>
        <tr r="I3378" s="3"/>
      </tp>
      <tp>
        <v>4738176800</v>
        <stp/>
        <stp>EM_S_VAL_MV</stp>
        <stp>2</stp>
        <stp>603359.SH</stp>
        <stp>2019/11/27</stp>
        <tr r="I3386" s="3"/>
        <tr r="I3386" s="3"/>
        <tr r="I3386" s="3"/>
        <tr r="I3386" s="3"/>
      </tp>
      <tp>
        <v>38688780000</v>
        <stp/>
        <stp>EM_S_VAL_MV</stp>
        <stp>2</stp>
        <stp>603369.SH</stp>
        <stp>2019/11/27</stp>
        <tr r="I3393" s="3"/>
        <tr r="I3393" s="3"/>
        <tr r="I3393" s="3"/>
        <tr r="I3393" s="3"/>
      </tp>
      <tp>
        <v>14729987049.9</v>
        <stp/>
        <stp>EM_S_VAL_MV</stp>
        <stp>2</stp>
        <stp>603379.SH</stp>
        <stp>2019/11/27</stp>
        <tr r="I3396" s="3"/>
        <tr r="I3396" s="3"/>
        <tr r="I3396" s="3"/>
        <tr r="I3396" s="3"/>
      </tp>
      <tp>
        <v>2363848000</v>
        <stp/>
        <stp>EM_S_VAL_MV</stp>
        <stp>2</stp>
        <stp>603289.SH</stp>
        <stp>2019/11/27</stp>
        <tr r="I3344" s="3"/>
        <tr r="I3344" s="3"/>
        <tr r="I3344" s="3"/>
        <tr r="I3344" s="3"/>
      </tp>
      <tp>
        <v>5018978625.3800001</v>
        <stp/>
        <stp>EM_S_VAL_MV</stp>
        <stp>2</stp>
        <stp>603299.SH</stp>
        <stp>2019/11/27</stp>
        <tr r="I3347" s="3"/>
        <tr r="I3347" s="3"/>
        <tr r="I3347" s="3"/>
        <tr r="I3347" s="3"/>
      </tp>
      <tp>
        <v>2880000000</v>
        <stp/>
        <stp>EM_S_VAL_MV</stp>
        <stp>2</stp>
        <stp>603229.SH</stp>
        <stp>2019/11/27</stp>
        <tr r="I3324" s="3"/>
        <tr r="I3324" s="3"/>
        <tr r="I3324" s="3"/>
        <tr r="I3324" s="3"/>
      </tp>
      <tp>
        <v>2625984000</v>
        <stp/>
        <stp>EM_S_VAL_MV</stp>
        <stp>2</stp>
        <stp>603239.SH</stp>
        <stp>2019/11/27</stp>
        <tr r="I3329" s="3"/>
        <tr r="I3329" s="3"/>
        <tr r="I3329" s="3"/>
        <tr r="I3329" s="3"/>
      </tp>
      <tp>
        <v>147911614128.23001</v>
        <stp/>
        <stp>EM_S_VAL_MV</stp>
        <stp>2</stp>
        <stp>603259.SH</stp>
        <stp>2019/11/27</stp>
        <tr r="I3332" s="3"/>
        <tr r="I3332" s="3"/>
        <tr r="I3332" s="3"/>
        <tr r="I3332" s="3"/>
      </tp>
      <tp>
        <v>1210148100</v>
        <stp/>
        <stp>EM_S_VAL_MV</stp>
        <stp>2</stp>
        <stp>603269.SH</stp>
        <stp>2019/11/27</stp>
        <tr r="I3337" s="3"/>
        <tr r="I3337" s="3"/>
        <tr r="I3337" s="3"/>
        <tr r="I3337" s="3"/>
      </tp>
      <tp>
        <v>8136711900</v>
        <stp/>
        <stp>EM_S_VAL_MV</stp>
        <stp>2</stp>
        <stp>603279.SH</stp>
        <stp>2019/11/27</stp>
        <tr r="I3340" s="3"/>
        <tr r="I3340" s="3"/>
        <tr r="I3340" s="3"/>
        <tr r="I3340" s="3"/>
      </tp>
      <tp>
        <v>32742000000</v>
        <stp/>
        <stp>EM_S_VAL_MV</stp>
        <stp>2</stp>
        <stp>603589.SH</stp>
        <stp>2019/11/27</stp>
        <tr r="I3459" s="3"/>
        <tr r="I3459" s="3"/>
        <tr r="I3459" s="3"/>
        <tr r="I3459" s="3"/>
      </tp>
      <tp>
        <v>6375397732.1999998</v>
        <stp/>
        <stp>EM_S_VAL_MV</stp>
        <stp>2</stp>
        <stp>603599.SH</stp>
        <stp>2019/11/27</stp>
        <tr r="I3464" s="3"/>
        <tr r="I3464" s="3"/>
        <tr r="I3464" s="3"/>
        <tr r="I3464" s="3"/>
      </tp>
      <tp>
        <v>3340194983.3000002</v>
        <stp/>
        <stp>EM_S_VAL_MV</stp>
        <stp>2</stp>
        <stp>603519.SH</stp>
        <stp>2019/11/27</stp>
        <tr r="I3432" s="3"/>
        <tr r="I3432" s="3"/>
        <tr r="I3432" s="3"/>
        <tr r="I3432" s="3"/>
      </tp>
      <tp>
        <v>2393330556.9000001</v>
        <stp/>
        <stp>EM_S_VAL_MV</stp>
        <stp>2</stp>
        <stp>603559.SH</stp>
        <stp>2019/11/27</stp>
        <tr r="I3445" s="3"/>
        <tr r="I3445" s="3"/>
        <tr r="I3445" s="3"/>
        <tr r="I3445" s="3"/>
      </tp>
      <tp>
        <v>5882882638.5</v>
        <stp/>
        <stp>EM_S_VAL_MV</stp>
        <stp>2</stp>
        <stp>603569.SH</stp>
        <stp>2019/11/27</stp>
        <tr r="I3449" s="3"/>
        <tr r="I3449" s="3"/>
        <tr r="I3449" s="3"/>
        <tr r="I3449" s="3"/>
      </tp>
      <tp>
        <v>3921400000</v>
        <stp/>
        <stp>EM_S_VAL_MV</stp>
        <stp>2</stp>
        <stp>603579.SH</stp>
        <stp>2019/11/27</stp>
        <tr r="I3452" s="3"/>
        <tr r="I3452" s="3"/>
        <tr r="I3452" s="3"/>
        <tr r="I3452" s="3"/>
      </tp>
      <tp>
        <v>10676400000</v>
        <stp/>
        <stp>EM_S_VAL_MV</stp>
        <stp>2</stp>
        <stp>603489.SH</stp>
        <stp>2019/11/27</stp>
        <tr r="I3419" s="3"/>
        <tr r="I3419" s="3"/>
        <tr r="I3419" s="3"/>
        <tr r="I3419" s="3"/>
      </tp>
      <tp>
        <v>1958344581.2</v>
        <stp/>
        <stp>EM_S_VAL_MV</stp>
        <stp>2</stp>
        <stp>603499.SH</stp>
        <stp>2019/11/27</stp>
        <tr r="I3421" s="3"/>
        <tr r="I3421" s="3"/>
        <tr r="I3421" s="3"/>
        <tr r="I3421" s="3"/>
      </tp>
      <tp>
        <v>9630855838.4500008</v>
        <stp/>
        <stp>EM_S_VAL_MV</stp>
        <stp>2</stp>
        <stp>603429.SH</stp>
        <stp>2019/11/27</stp>
        <tr r="I3411" s="3"/>
        <tr r="I3411" s="3"/>
        <tr r="I3411" s="3"/>
        <tr r="I3411" s="3"/>
      </tp>
      <tp>
        <v>3541200000</v>
        <stp/>
        <stp>EM_S_VAL_MV</stp>
        <stp>2</stp>
        <stp>603789.SH</stp>
        <stp>2019/11/27</stp>
        <tr r="I3565" s="3"/>
        <tr r="I3565" s="3"/>
        <tr r="I3565" s="3"/>
        <tr r="I3565" s="3"/>
      </tp>
      <tp>
        <v>33266228165.639999</v>
        <stp/>
        <stp>EM_S_VAL_MV</stp>
        <stp>2</stp>
        <stp>603799.SH</stp>
        <stp>2019/11/27</stp>
        <tr r="I3569" s="3"/>
        <tr r="I3569" s="3"/>
        <tr r="I3569" s="3"/>
        <tr r="I3569" s="3"/>
      </tp>
      <tp>
        <v>1888000000</v>
        <stp/>
        <stp>EM_S_VAL_MV</stp>
        <stp>2</stp>
        <stp>603709.SH</stp>
        <stp>2019/11/27</stp>
        <tr r="I3532" s="3"/>
        <tr r="I3532" s="3"/>
        <tr r="I3532" s="3"/>
        <tr r="I3532" s="3"/>
      </tp>
      <tp>
        <v>1364601560</v>
        <stp/>
        <stp>EM_S_VAL_MV</stp>
        <stp>2</stp>
        <stp>603729.SH</stp>
        <stp>2019/11/27</stp>
        <tr r="I3545" s="3"/>
        <tr r="I3545" s="3"/>
        <tr r="I3545" s="3"/>
        <tr r="I3545" s="3"/>
      </tp>
      <tp>
        <v>3838834940</v>
        <stp/>
        <stp>EM_S_VAL_MV</stp>
        <stp>2</stp>
        <stp>603739.SH</stp>
        <stp>2019/11/27</stp>
        <tr r="I3550" s="3"/>
        <tr r="I3550" s="3"/>
        <tr r="I3550" s="3"/>
        <tr r="I3550" s="3"/>
      </tp>
      <tp>
        <v>1906652652.4200001</v>
        <stp/>
        <stp>EM_S_VAL_MV</stp>
        <stp>2</stp>
        <stp>603779.SH</stp>
        <stp>2019/11/27</stp>
        <tr r="I3561" s="3"/>
        <tr r="I3561" s="3"/>
        <tr r="I3561" s="3"/>
        <tr r="I3561" s="3"/>
      </tp>
      <tp>
        <v>3659040000</v>
        <stp/>
        <stp>EM_S_VAL_MV</stp>
        <stp>2</stp>
        <stp>603689.SH</stp>
        <stp>2019/11/27</stp>
        <tr r="I3519" s="3"/>
        <tr r="I3519" s="3"/>
        <tr r="I3519" s="3"/>
        <tr r="I3519" s="3"/>
      </tp>
      <tp>
        <v>9720000000</v>
        <stp/>
        <stp>EM_S_VAL_MV</stp>
        <stp>2</stp>
        <stp>603699.SH</stp>
        <stp>2019/11/27</stp>
        <tr r="I3525" s="3"/>
        <tr r="I3525" s="3"/>
        <tr r="I3525" s="3"/>
        <tr r="I3525" s="3"/>
      </tp>
      <tp>
        <v>10993868400.32</v>
        <stp/>
        <stp>EM_S_VAL_MV</stp>
        <stp>2</stp>
        <stp>603609.SH</stp>
        <stp>2019/11/27</stp>
        <tr r="I3473" s="3"/>
        <tr r="I3473" s="3"/>
        <tr r="I3473" s="3"/>
        <tr r="I3473" s="3"/>
      </tp>
      <tp>
        <v>5668001417</v>
        <stp/>
        <stp>EM_S_VAL_MV</stp>
        <stp>2</stp>
        <stp>603619.SH</stp>
        <stp>2019/11/27</stp>
        <tr r="I3482" s="3"/>
        <tr r="I3482" s="3"/>
        <tr r="I3482" s="3"/>
        <tr r="I3482" s="3"/>
      </tp>
      <tp>
        <v>2598000000</v>
        <stp/>
        <stp>EM_S_VAL_MV</stp>
        <stp>2</stp>
        <stp>603629.SH</stp>
        <stp>2019/11/27</stp>
        <tr r="I3485" s="3"/>
        <tr r="I3485" s="3"/>
        <tr r="I3485" s="3"/>
        <tr r="I3485" s="3"/>
      </tp>
      <tp>
        <v>4151062904.1999998</v>
        <stp/>
        <stp>EM_S_VAL_MV</stp>
        <stp>2</stp>
        <stp>603639.SH</stp>
        <stp>2019/11/27</stp>
        <tr r="I3491" s="3"/>
        <tr r="I3491" s="3"/>
        <tr r="I3491" s="3"/>
        <tr r="I3491" s="3"/>
      </tp>
      <tp>
        <v>30817572738.900002</v>
        <stp/>
        <stp>EM_S_VAL_MV</stp>
        <stp>2</stp>
        <stp>603659.SH</stp>
        <stp>2019/11/27</stp>
        <tr r="I3498" s="3"/>
        <tr r="I3498" s="3"/>
        <tr r="I3498" s="3"/>
        <tr r="I3498" s="3"/>
      </tp>
      <tp>
        <v>3633448000</v>
        <stp/>
        <stp>EM_S_VAL_MV</stp>
        <stp>2</stp>
        <stp>603669.SH</stp>
        <stp>2019/11/27</stp>
        <tr r="I3507" s="3"/>
        <tr r="I3507" s="3"/>
        <tr r="I3507" s="3"/>
        <tr r="I3507" s="3"/>
      </tp>
      <tp>
        <v>3934219400</v>
        <stp/>
        <stp>EM_S_VAL_MV</stp>
        <stp>2</stp>
        <stp>603679.SH</stp>
        <stp>2019/11/27</stp>
        <tr r="I3511" s="3"/>
        <tr r="I3511" s="3"/>
        <tr r="I3511" s="3"/>
        <tr r="I3511" s="3"/>
      </tp>
      <tp>
        <v>7277440342.9200001</v>
        <stp/>
        <stp>EM_S_VAL_MV</stp>
        <stp>2</stp>
        <stp>603989.SH</stp>
        <stp>2019/11/27</stp>
        <tr r="I3671" s="3"/>
        <tr r="I3671" s="3"/>
        <tr r="I3671" s="3"/>
        <tr r="I3671" s="3"/>
      </tp>
      <tp>
        <v>3726720000</v>
        <stp/>
        <stp>EM_S_VAL_MV</stp>
        <stp>2</stp>
        <stp>603999.SH</stp>
        <stp>2019/11/27</stp>
        <tr r="I3679" s="3"/>
        <tr r="I3679" s="3"/>
        <tr r="I3679" s="3"/>
        <tr r="I3679" s="3"/>
      </tp>
      <tp>
        <v>1964889780</v>
        <stp/>
        <stp>EM_S_VAL_MV</stp>
        <stp>2</stp>
        <stp>603909.SH</stp>
        <stp>2019/11/27</stp>
        <tr r="I3631" s="3"/>
        <tr r="I3631" s="3"/>
        <tr r="I3631" s="3"/>
        <tr r="I3631" s="3"/>
      </tp>
      <tp>
        <v>6793381965.1800003</v>
        <stp/>
        <stp>EM_S_VAL_MV</stp>
        <stp>2</stp>
        <stp>603919.SH</stp>
        <stp>2019/11/27</stp>
        <tr r="I3637" s="3"/>
        <tr r="I3637" s="3"/>
        <tr r="I3637" s="3"/>
        <tr r="I3637" s="3"/>
      </tp>
      <tp>
        <v>2891028000</v>
        <stp/>
        <stp>EM_S_VAL_MV</stp>
        <stp>2</stp>
        <stp>603929.SH</stp>
        <stp>2019/11/27</stp>
        <tr r="I3643" s="3"/>
        <tr r="I3643" s="3"/>
        <tr r="I3643" s="3"/>
        <tr r="I3643" s="3"/>
      </tp>
      <tp>
        <v>28892841082.5</v>
        <stp/>
        <stp>EM_S_VAL_MV</stp>
        <stp>2</stp>
        <stp>603939.SH</stp>
        <stp>2019/11/27</stp>
        <tr r="I3648" s="3"/>
        <tr r="I3648" s="3"/>
        <tr r="I3648" s="3"/>
        <tr r="I3648" s="3"/>
      </tp>
      <tp>
        <v>3600128000</v>
        <stp/>
        <stp>EM_S_VAL_MV</stp>
        <stp>2</stp>
        <stp>603959.SH</stp>
        <stp>2019/11/27</stp>
        <tr r="I3652" s="3"/>
        <tr r="I3652" s="3"/>
        <tr r="I3652" s="3"/>
        <tr r="I3652" s="3"/>
      </tp>
      <tp>
        <v>3330360000</v>
        <stp/>
        <stp>EM_S_VAL_MV</stp>
        <stp>2</stp>
        <stp>603969.SH</stp>
        <stp>2019/11/27</stp>
        <tr r="I3658" s="3"/>
        <tr r="I3658" s="3"/>
        <tr r="I3658" s="3"/>
        <tr r="I3658" s="3"/>
      </tp>
      <tp>
        <v>4970639840.6400003</v>
        <stp/>
        <stp>EM_S_VAL_MV</stp>
        <stp>2</stp>
        <stp>603979.SH</stp>
        <stp>2019/11/27</stp>
        <tr r="I3663" s="3"/>
        <tr r="I3663" s="3"/>
        <tr r="I3663" s="3"/>
        <tr r="I3663" s="3"/>
      </tp>
      <tp>
        <v>2891367092.1999998</v>
        <stp/>
        <stp>EM_S_VAL_MV</stp>
        <stp>2</stp>
        <stp>603889.SH</stp>
        <stp>2019/11/27</stp>
        <tr r="I3619" s="3"/>
        <tr r="I3619" s="3"/>
        <tr r="I3619" s="3"/>
        <tr r="I3619" s="3"/>
      </tp>
      <tp>
        <v>42274000000</v>
        <stp/>
        <stp>EM_S_VAL_MV</stp>
        <stp>2</stp>
        <stp>603899.SH</stp>
        <stp>2019/11/27</stp>
        <tr r="I3625" s="3"/>
        <tr r="I3625" s="3"/>
        <tr r="I3625" s="3"/>
        <tr r="I3625" s="3"/>
      </tp>
      <tp>
        <v>1869114408</v>
        <stp/>
        <stp>EM_S_VAL_MV</stp>
        <stp>2</stp>
        <stp>603809.SH</stp>
        <stp>2019/11/27</stp>
        <tr r="I3575" s="3"/>
        <tr r="I3575" s="3"/>
        <tr r="I3575" s="3"/>
        <tr r="I3575" s="3"/>
      </tp>
      <tp>
        <v>2558385872</v>
        <stp/>
        <stp>EM_S_VAL_MV</stp>
        <stp>2</stp>
        <stp>603819.SH</stp>
        <stp>2019/11/27</stp>
        <tr r="I3583" s="3"/>
        <tr r="I3583" s="3"/>
        <tr r="I3583" s="3"/>
        <tr r="I3583" s="3"/>
      </tp>
      <tp>
        <v>1657600000</v>
        <stp/>
        <stp>EM_S_VAL_MV</stp>
        <stp>2</stp>
        <stp>603829.SH</stp>
        <stp>2019/11/27</stp>
        <tr r="I3589" s="3"/>
        <tr r="I3589" s="3"/>
        <tr r="I3589" s="3"/>
        <tr r="I3589" s="3"/>
      </tp>
      <tp>
        <v>4637727465.8400002</v>
        <stp/>
        <stp>EM_S_VAL_MV</stp>
        <stp>2</stp>
        <stp>603839.SH</stp>
        <stp>2019/11/27</stp>
        <tr r="I3592" s="3"/>
        <tr r="I3592" s="3"/>
        <tr r="I3592" s="3"/>
        <tr r="I3592" s="3"/>
      </tp>
      <tp>
        <v>2987318579.6999998</v>
        <stp/>
        <stp>EM_S_VAL_MV</stp>
        <stp>2</stp>
        <stp>603859.SH</stp>
        <stp>2019/11/27</stp>
        <tr r="I3598" s="3"/>
        <tr r="I3598" s="3"/>
        <tr r="I3598" s="3"/>
        <tr r="I3598" s="3"/>
      </tp>
      <tp>
        <v>6296166339.8400002</v>
        <stp/>
        <stp>EM_S_VAL_MV</stp>
        <stp>2</stp>
        <stp>603869.SH</stp>
        <stp>2019/11/27</stp>
        <tr r="I3605" s="3"/>
        <tr r="I3605" s="3"/>
        <tr r="I3605" s="3"/>
        <tr r="I3605" s="3"/>
      </tp>
      <tp>
        <v>2354841000</v>
        <stp/>
        <stp>EM_S_VAL_MV</stp>
        <stp>2</stp>
        <stp>603879.SH</stp>
        <stp>2019/11/27</stp>
        <tr r="I3610" s="3"/>
        <tr r="I3610" s="3"/>
        <tr r="I3610" s="3"/>
        <tr r="I3610" s="3"/>
      </tp>
      <tp>
        <v>4767296205.6099997</v>
        <stp/>
        <stp>EM_S_VAL_MV</stp>
        <stp>2</stp>
        <stp>002189.SZ</stp>
        <stp>2019/11/27</stp>
        <tr r="I649" s="3"/>
        <tr r="I649" s="3"/>
        <tr r="I649" s="3"/>
        <tr r="I649" s="3"/>
      </tp>
      <tp>
        <v>2273751670.4200001</v>
        <stp/>
        <stp>EM_S_VAL_MV</stp>
        <stp>2</stp>
        <stp>002199.SZ</stp>
        <stp>2019/11/27</stp>
        <tr r="I659" s="3"/>
        <tr r="I659" s="3"/>
        <tr r="I659" s="3"/>
        <tr r="I659" s="3"/>
      </tp>
      <tp>
        <v>3028949630.8800001</v>
        <stp/>
        <stp>EM_S_VAL_MV</stp>
        <stp>2</stp>
        <stp>002149.SZ</stp>
        <stp>2019/11/27</stp>
        <tr r="I609" s="3"/>
        <tr r="I609" s="3"/>
        <tr r="I609" s="3"/>
        <tr r="I609" s="3"/>
      </tp>
      <tp>
        <v>1657066658.7</v>
        <stp/>
        <stp>EM_S_VAL_MV</stp>
        <stp>2</stp>
        <stp>002159.SZ</stp>
        <stp>2019/11/27</stp>
        <tr r="I619" s="3"/>
        <tr r="I619" s="3"/>
        <tr r="I619" s="3"/>
        <tr r="I619" s="3"/>
      </tp>
      <tp>
        <v>5364863479.1400003</v>
        <stp/>
        <stp>EM_S_VAL_MV</stp>
        <stp>2</stp>
        <stp>002169.SZ</stp>
        <stp>2019/11/27</stp>
        <tr r="I629" s="3"/>
        <tr r="I629" s="3"/>
        <tr r="I629" s="3"/>
        <tr r="I629" s="3"/>
      </tp>
      <tp>
        <v>41265459290.559998</v>
        <stp/>
        <stp>EM_S_VAL_MV</stp>
        <stp>2</stp>
        <stp>002179.SZ</stp>
        <stp>2019/11/27</stp>
        <tr r="I639" s="3"/>
        <tr r="I639" s="3"/>
        <tr r="I639" s="3"/>
        <tr r="I639" s="3"/>
      </tp>
      <tp>
        <v>3443129460.0300002</v>
        <stp/>
        <stp>EM_S_VAL_MV</stp>
        <stp>2</stp>
        <stp>002109.SZ</stp>
        <stp>2019/11/27</stp>
        <tr r="I569" s="3"/>
        <tr r="I569" s="3"/>
        <tr r="I569" s="3"/>
        <tr r="I569" s="3"/>
      </tp>
      <tp>
        <v>4218192160</v>
        <stp/>
        <stp>EM_S_VAL_MV</stp>
        <stp>2</stp>
        <stp>002119.SZ</stp>
        <stp>2019/11/27</stp>
        <tr r="I579" s="3"/>
        <tr r="I579" s="3"/>
        <tr r="I579" s="3"/>
        <tr r="I579" s="3"/>
      </tp>
      <tp>
        <v>27823713165.27</v>
        <stp/>
        <stp>EM_S_VAL_MV</stp>
        <stp>2</stp>
        <stp>002129.SZ</stp>
        <stp>2019/11/27</stp>
        <tr r="I589" s="3"/>
        <tr r="I589" s="3"/>
        <tr r="I589" s="3"/>
        <tr r="I589" s="3"/>
      </tp>
      <tp>
        <v>4932310846.7600002</v>
        <stp/>
        <stp>EM_S_VAL_MV</stp>
        <stp>2</stp>
        <stp>002139.SZ</stp>
        <stp>2019/11/27</stp>
        <tr r="I599" s="3"/>
        <tr r="I599" s="3"/>
        <tr r="I599" s="3"/>
        <tr r="I599" s="3"/>
      </tp>
      <tp>
        <v>2364431739.52</v>
        <stp/>
        <stp>EM_S_VAL_MV</stp>
        <stp>2</stp>
        <stp>002089.SZ</stp>
        <stp>2019/11/27</stp>
        <tr r="I549" s="3"/>
        <tr r="I549" s="3"/>
        <tr r="I549" s="3"/>
        <tr r="I549" s="3"/>
      </tp>
      <tp>
        <v>11104386635.58</v>
        <stp/>
        <stp>EM_S_VAL_MV</stp>
        <stp>2</stp>
        <stp>002099.SZ</stp>
        <stp>2019/11/27</stp>
        <tr r="I559" s="3"/>
        <tr r="I559" s="3"/>
        <tr r="I559" s="3"/>
        <tr r="I559" s="3"/>
      </tp>
      <tp>
        <v>27300740380.32</v>
        <stp/>
        <stp>EM_S_VAL_MV</stp>
        <stp>2</stp>
        <stp>002049.SZ</stp>
        <stp>2019/11/27</stp>
        <tr r="I510" s="3"/>
        <tr r="I510" s="3"/>
        <tr r="I510" s="3"/>
        <tr r="I510" s="3"/>
      </tp>
      <tp>
        <v>4738194924.8400002</v>
        <stp/>
        <stp>EM_S_VAL_MV</stp>
        <stp>2</stp>
        <stp>002059.SZ</stp>
        <stp>2019/11/27</stp>
        <tr r="I520" s="3"/>
        <tr r="I520" s="3"/>
        <tr r="I520" s="3"/>
        <tr r="I520" s="3"/>
      </tp>
      <tp>
        <v>1891558436.04</v>
        <stp/>
        <stp>EM_S_VAL_MV</stp>
        <stp>2</stp>
        <stp>002069.SZ</stp>
        <stp>2019/11/27</stp>
        <tr r="I530" s="3"/>
        <tr r="I530" s="3"/>
        <tr r="I530" s="3"/>
        <tr r="I530" s="3"/>
      </tp>
      <tp>
        <v>5547142730.9399996</v>
        <stp/>
        <stp>EM_S_VAL_MV</stp>
        <stp>2</stp>
        <stp>002079.SZ</stp>
        <stp>2019/11/27</stp>
        <tr r="I539" s="3"/>
        <tr r="I539" s="3"/>
        <tr r="I539" s="3"/>
        <tr r="I539" s="3"/>
      </tp>
      <tp>
        <v>2630900981.4000001</v>
        <stp/>
        <stp>EM_S_VAL_MV</stp>
        <stp>2</stp>
        <stp>002009.SZ</stp>
        <stp>2019/11/27</stp>
        <tr r="I471" s="3"/>
        <tr r="I471" s="3"/>
        <tr r="I471" s="3"/>
        <tr r="I471" s="3"/>
      </tp>
      <tp>
        <v>17343445489.93</v>
        <stp/>
        <stp>EM_S_VAL_MV</stp>
        <stp>2</stp>
        <stp>002019.SZ</stp>
        <stp>2019/11/27</stp>
        <tr r="I480" s="3"/>
        <tr r="I480" s="3"/>
        <tr r="I480" s="3"/>
        <tr r="I480" s="3"/>
      </tp>
      <tp>
        <v>4216638600</v>
        <stp/>
        <stp>EM_S_VAL_MV</stp>
        <stp>2</stp>
        <stp>002029.SZ</stp>
        <stp>2019/11/27</stp>
        <tr r="I490" s="3"/>
        <tr r="I490" s="3"/>
        <tr r="I490" s="3"/>
        <tr r="I490" s="3"/>
      </tp>
      <tp>
        <v>4605411822.96</v>
        <stp/>
        <stp>EM_S_VAL_MV</stp>
        <stp>2</stp>
        <stp>002039.SZ</stp>
        <stp>2019/11/27</stp>
        <tr r="I500" s="3"/>
        <tr r="I500" s="3"/>
        <tr r="I500" s="3"/>
        <tr r="I500" s="3"/>
      </tp>
      <tp>
        <v>9734985028.6499996</v>
        <stp/>
        <stp>EM_S_VAL_MV</stp>
        <stp>2</stp>
        <stp>002389.SZ</stp>
        <stp>2019/11/27</stp>
        <tr r="I848" s="3"/>
        <tr r="I848" s="3"/>
        <tr r="I848" s="3"/>
        <tr r="I848" s="3"/>
      </tp>
      <tp>
        <v>21788613768.880001</v>
        <stp/>
        <stp>EM_S_VAL_MV</stp>
        <stp>2</stp>
        <stp>002399.SZ</stp>
        <stp>2019/11/27</stp>
        <tr r="I858" s="3"/>
        <tr r="I858" s="3"/>
        <tr r="I858" s="3"/>
        <tr r="I858" s="3"/>
      </tp>
      <tp>
        <v>3643758270.6399999</v>
        <stp/>
        <stp>EM_S_VAL_MV</stp>
        <stp>2</stp>
        <stp>002349.SZ</stp>
        <stp>2019/11/27</stp>
        <tr r="I808" s="3"/>
        <tr r="I808" s="3"/>
        <tr r="I808" s="3"/>
        <tr r="I808" s="3"/>
      </tp>
      <tp>
        <v>2043920508.8</v>
        <stp/>
        <stp>EM_S_VAL_MV</stp>
        <stp>2</stp>
        <stp>002359.SZ</stp>
        <stp>2019/11/27</stp>
        <tr r="I818" s="3"/>
        <tr r="I818" s="3"/>
        <tr r="I818" s="3"/>
        <tr r="I818" s="3"/>
      </tp>
      <tp>
        <v>4998892989.6000004</v>
        <stp/>
        <stp>EM_S_VAL_MV</stp>
        <stp>2</stp>
        <stp>002369.SZ</stp>
        <stp>2019/11/27</stp>
        <tr r="I828" s="3"/>
        <tr r="I828" s="3"/>
        <tr r="I828" s="3"/>
        <tr r="I828" s="3"/>
      </tp>
      <tp>
        <v>3381360000</v>
        <stp/>
        <stp>EM_S_VAL_MV</stp>
        <stp>2</stp>
        <stp>002379.SZ</stp>
        <stp>2019/11/27</stp>
        <tr r="I838" s="3"/>
        <tr r="I838" s="3"/>
        <tr r="I838" s="3"/>
        <tr r="I838" s="3"/>
      </tp>
      <tp>
        <v>5099954347.8000002</v>
        <stp/>
        <stp>EM_S_VAL_MV</stp>
        <stp>2</stp>
        <stp>002309.SZ</stp>
        <stp>2019/11/27</stp>
        <tr r="I768" s="3"/>
        <tr r="I768" s="3"/>
        <tr r="I768" s="3"/>
        <tr r="I768" s="3"/>
      </tp>
      <tp>
        <v>1538000000</v>
        <stp/>
        <stp>EM_S_VAL_MV</stp>
        <stp>2</stp>
        <stp>002319.SZ</stp>
        <stp>2019/11/27</stp>
        <tr r="I778" s="3"/>
        <tr r="I778" s="3"/>
        <tr r="I778" s="3"/>
        <tr r="I778" s="3"/>
      </tp>
      <tp>
        <v>3132773730.9000001</v>
        <stp/>
        <stp>EM_S_VAL_MV</stp>
        <stp>2</stp>
        <stp>002329.SZ</stp>
        <stp>2019/11/27</stp>
        <tr r="I788" s="3"/>
        <tr r="I788" s="3"/>
        <tr r="I788" s="3"/>
        <tr r="I788" s="3"/>
      </tp>
      <tp>
        <v>3116891232</v>
        <stp/>
        <stp>EM_S_VAL_MV</stp>
        <stp>2</stp>
        <stp>002339.SZ</stp>
        <stp>2019/11/27</stp>
        <tr r="I798" s="3"/>
        <tr r="I798" s="3"/>
        <tr r="I798" s="3"/>
        <tr r="I798" s="3"/>
      </tp>
      <tp>
        <v>1908527921.73</v>
        <stp/>
        <stp>EM_S_VAL_MV</stp>
        <stp>2</stp>
        <stp>002289.SZ</stp>
        <stp>2019/11/27</stp>
        <tr r="I748" s="3"/>
        <tr r="I748" s="3"/>
        <tr r="I748" s="3"/>
        <tr r="I748" s="3"/>
      </tp>
      <tp>
        <v>29983033706.23</v>
        <stp/>
        <stp>EM_S_VAL_MV</stp>
        <stp>2</stp>
        <stp>002299.SZ</stp>
        <stp>2019/11/27</stp>
        <tr r="I758" s="3"/>
        <tr r="I758" s="3"/>
        <tr r="I758" s="3"/>
        <tr r="I758" s="3"/>
      </tp>
      <tp>
        <v>8397632082.1999998</v>
        <stp/>
        <stp>EM_S_VAL_MV</stp>
        <stp>2</stp>
        <stp>002249.SZ</stp>
        <stp>2019/11/27</stp>
        <tr r="I709" s="3"/>
        <tr r="I709" s="3"/>
        <tr r="I709" s="3"/>
        <tr r="I709" s="3"/>
      </tp>
      <tp>
        <v>1609982491.3800001</v>
        <stp/>
        <stp>EM_S_VAL_MV</stp>
        <stp>2</stp>
        <stp>002259.SZ</stp>
        <stp>2019/11/27</stp>
        <tr r="I718" s="3"/>
        <tr r="I718" s="3"/>
        <tr r="I718" s="3"/>
        <tr r="I718" s="3"/>
      </tp>
      <tp>
        <v>4849125000</v>
        <stp/>
        <stp>EM_S_VAL_MV</stp>
        <stp>2</stp>
        <stp>002269.SZ</stp>
        <stp>2019/11/27</stp>
        <tr r="I728" s="3"/>
        <tr r="I728" s="3"/>
        <tr r="I728" s="3"/>
        <tr r="I728" s="3"/>
      </tp>
      <tp>
        <v>4004355009.3000002</v>
        <stp/>
        <stp>EM_S_VAL_MV</stp>
        <stp>2</stp>
        <stp>002279.SZ</stp>
        <stp>2019/11/27</stp>
        <tr r="I738" s="3"/>
        <tr r="I738" s="3"/>
        <tr r="I738" s="3"/>
        <tr r="I738" s="3"/>
      </tp>
      <tp>
        <v>1319849778</v>
        <stp/>
        <stp>EM_S_VAL_MV</stp>
        <stp>2</stp>
        <stp>002209.SZ</stp>
        <stp>2019/11/27</stp>
        <tr r="I669" s="3"/>
        <tr r="I669" s="3"/>
        <tr r="I669" s="3"/>
        <tr r="I669" s="3"/>
      </tp>
      <tp>
        <v>4327348517.6000004</v>
        <stp/>
        <stp>EM_S_VAL_MV</stp>
        <stp>2</stp>
        <stp>002219.SZ</stp>
        <stp>2019/11/27</stp>
        <tr r="I679" s="3"/>
        <tr r="I679" s="3"/>
        <tr r="I679" s="3"/>
        <tr r="I679" s="3"/>
      </tp>
      <tp>
        <v>3074784102.71</v>
        <stp/>
        <stp>EM_S_VAL_MV</stp>
        <stp>2</stp>
        <stp>002229.SZ</stp>
        <stp>2019/11/27</stp>
        <tr r="I689" s="3"/>
        <tr r="I689" s="3"/>
        <tr r="I689" s="3"/>
        <tr r="I689" s="3"/>
      </tp>
      <tp>
        <v>5542506168.0900002</v>
        <stp/>
        <stp>EM_S_VAL_MV</stp>
        <stp>2</stp>
        <stp>002239.SZ</stp>
        <stp>2019/11/27</stp>
        <tr r="I699" s="3"/>
        <tr r="I699" s="3"/>
        <tr r="I699" s="3"/>
        <tr r="I699" s="3"/>
      </tp>
      <tp>
        <v>10954292228.879999</v>
        <stp/>
        <stp>EM_S_VAL_MV</stp>
        <stp>2</stp>
        <stp>002589.SZ</stp>
        <stp>2019/11/27</stp>
        <tr r="I1046" s="3"/>
        <tr r="I1046" s="3"/>
        <tr r="I1046" s="3"/>
        <tr r="I1046" s="3"/>
      </tp>
      <tp>
        <v>2226102112.7800002</v>
        <stp/>
        <stp>EM_S_VAL_MV</stp>
        <stp>2</stp>
        <stp>002599.SZ</stp>
        <stp>2019/11/27</stp>
        <tr r="I1056" s="3"/>
        <tr r="I1056" s="3"/>
        <tr r="I1056" s="3"/>
        <tr r="I1056" s="3"/>
      </tp>
      <tp>
        <v>3237003000</v>
        <stp/>
        <stp>EM_S_VAL_MV</stp>
        <stp>2</stp>
        <stp>002549.SZ</stp>
        <stp>2019/11/27</stp>
        <tr r="I1006" s="3"/>
        <tr r="I1006" s="3"/>
        <tr r="I1006" s="3"/>
        <tr r="I1006" s="3"/>
      </tp>
      <tp>
        <v>2772480599.7600002</v>
        <stp/>
        <stp>EM_S_VAL_MV</stp>
        <stp>2</stp>
        <stp>002559.SZ</stp>
        <stp>2019/11/27</stp>
        <tr r="I1016" s="3"/>
        <tr r="I1016" s="3"/>
        <tr r="I1016" s="3"/>
        <tr r="I1016" s="3"/>
      </tp>
      <tp>
        <v>1334295300</v>
        <stp/>
        <stp>EM_S_VAL_MV</stp>
        <stp>2</stp>
        <stp>002569.SZ</stp>
        <stp>2019/11/27</stp>
        <tr r="I1026" s="3"/>
        <tr r="I1026" s="3"/>
        <tr r="I1026" s="3"/>
        <tr r="I1026" s="3"/>
      </tp>
      <tp>
        <v>4210059984</v>
        <stp/>
        <stp>EM_S_VAL_MV</stp>
        <stp>2</stp>
        <stp>002579.SZ</stp>
        <stp>2019/11/27</stp>
        <tr r="I1036" s="3"/>
        <tr r="I1036" s="3"/>
        <tr r="I1036" s="3"/>
        <tr r="I1036" s="3"/>
      </tp>
      <tp>
        <v>3639039336.1599998</v>
        <stp/>
        <stp>EM_S_VAL_MV</stp>
        <stp>2</stp>
        <stp>002509.SZ</stp>
        <stp>2019/11/27</stp>
        <tr r="I967" s="3"/>
        <tr r="I967" s="3"/>
        <tr r="I967" s="3"/>
        <tr r="I967" s="3"/>
      </tp>
      <tp>
        <v>4021358305.8600001</v>
        <stp/>
        <stp>EM_S_VAL_MV</stp>
        <stp>2</stp>
        <stp>002519.SZ</stp>
        <stp>2019/11/27</stp>
        <tr r="I977" s="3"/>
        <tr r="I977" s="3"/>
        <tr r="I977" s="3"/>
        <tr r="I977" s="3"/>
      </tp>
      <tp>
        <v>1495000000</v>
        <stp/>
        <stp>EM_S_VAL_MV</stp>
        <stp>2</stp>
        <stp>002529.SZ</stp>
        <stp>2019/11/27</stp>
        <tr r="I986" s="3"/>
        <tr r="I986" s="3"/>
        <tr r="I986" s="3"/>
        <tr r="I986" s="3"/>
      </tp>
      <tp>
        <v>4717167000</v>
        <stp/>
        <stp>EM_S_VAL_MV</stp>
        <stp>2</stp>
        <stp>002539.SZ</stp>
        <stp>2019/11/27</stp>
        <tr r="I996" s="3"/>
        <tr r="I996" s="3"/>
        <tr r="I996" s="3"/>
        <tr r="I996" s="3"/>
      </tp>
      <tp>
        <v>8702946012</v>
        <stp/>
        <stp>EM_S_VAL_MV</stp>
        <stp>2</stp>
        <stp>002489.SZ</stp>
        <stp>2019/11/27</stp>
        <tr r="I947" s="3"/>
        <tr r="I947" s="3"/>
        <tr r="I947" s="3"/>
        <tr r="I947" s="3"/>
      </tp>
      <tp>
        <v>746550000</v>
        <stp/>
        <stp>EM_S_VAL_MV</stp>
        <stp>2</stp>
        <stp>002499.SZ</stp>
        <stp>2019/11/27</stp>
        <tr r="I957" s="3"/>
        <tr r="I957" s="3"/>
        <tr r="I957" s="3"/>
        <tr r="I957" s="3"/>
      </tp>
      <tp>
        <v>6289912808.7299995</v>
        <stp/>
        <stp>EM_S_VAL_MV</stp>
        <stp>2</stp>
        <stp>002449.SZ</stp>
        <stp>2019/11/27</stp>
        <tr r="I908" s="3"/>
        <tr r="I908" s="3"/>
        <tr r="I908" s="3"/>
        <tr r="I908" s="3"/>
      </tp>
      <tp>
        <v>4298904222.0600004</v>
        <stp/>
        <stp>EM_S_VAL_MV</stp>
        <stp>2</stp>
        <stp>002459.SZ</stp>
        <stp>2019/11/27</stp>
        <tr r="I918" s="3"/>
        <tr r="I918" s="3"/>
        <tr r="I918" s="3"/>
        <tr r="I918" s="3"/>
      </tp>
      <tp>
        <v>1892268312.24</v>
        <stp/>
        <stp>EM_S_VAL_MV</stp>
        <stp>2</stp>
        <stp>002469.SZ</stp>
        <stp>2019/11/27</stp>
        <tr r="I928" s="3"/>
        <tr r="I928" s="3"/>
        <tr r="I928" s="3"/>
        <tr r="I928" s="3"/>
      </tp>
      <tp>
        <v>7173326160</v>
        <stp/>
        <stp>EM_S_VAL_MV</stp>
        <stp>2</stp>
        <stp>002479.SZ</stp>
        <stp>2019/11/27</stp>
        <tr r="I937" s="3"/>
        <tr r="I937" s="3"/>
        <tr r="I937" s="3"/>
        <tr r="I937" s="3"/>
      </tp>
      <tp>
        <v>8627589295.9200001</v>
        <stp/>
        <stp>EM_S_VAL_MV</stp>
        <stp>2</stp>
        <stp>002409.SZ</stp>
        <stp>2019/11/27</stp>
        <tr r="I868" s="3"/>
        <tr r="I868" s="3"/>
        <tr r="I868" s="3"/>
        <tr r="I868" s="3"/>
      </tp>
      <tp>
        <v>11834958000</v>
        <stp/>
        <stp>EM_S_VAL_MV</stp>
        <stp>2</stp>
        <stp>002419.SZ</stp>
        <stp>2019/11/27</stp>
        <tr r="I878" s="3"/>
        <tr r="I878" s="3"/>
        <tr r="I878" s="3"/>
        <tr r="I878" s="3"/>
      </tp>
      <tp>
        <v>13037588948.16</v>
        <stp/>
        <stp>EM_S_VAL_MV</stp>
        <stp>2</stp>
        <stp>002429.SZ</stp>
        <stp>2019/11/27</stp>
        <tr r="I888" s="3"/>
        <tr r="I888" s="3"/>
        <tr r="I888" s="3"/>
        <tr r="I888" s="3"/>
      </tp>
      <tp>
        <v>27761602493.52</v>
        <stp/>
        <stp>EM_S_VAL_MV</stp>
        <stp>2</stp>
        <stp>002439.SZ</stp>
        <stp>2019/11/27</stp>
        <tr r="I898" s="3"/>
        <tr r="I898" s="3"/>
        <tr r="I898" s="3"/>
        <tr r="I898" s="3"/>
      </tp>
      <tp>
        <v>2319072000</v>
        <stp/>
        <stp>EM_S_VAL_MV</stp>
        <stp>2</stp>
        <stp>002789.SZ</stp>
        <stp>2019/11/27</stp>
        <tr r="I1238" s="3"/>
        <tr r="I1238" s="3"/>
        <tr r="I1238" s="3"/>
        <tr r="I1238" s="3"/>
      </tp>
      <tp>
        <v>2380500000</v>
        <stp/>
        <stp>EM_S_VAL_MV</stp>
        <stp>2</stp>
        <stp>002799.SZ</stp>
        <stp>2019/11/27</stp>
        <tr r="I1247" s="3"/>
        <tr r="I1247" s="3"/>
        <tr r="I1247" s="3"/>
        <tr r="I1247" s="3"/>
      </tp>
      <tp>
        <v>3947533947.8000002</v>
        <stp/>
        <stp>EM_S_VAL_MV</stp>
        <stp>2</stp>
        <stp>002749.SZ</stp>
        <stp>2019/11/27</stp>
        <tr r="I1201" s="3"/>
        <tr r="I1201" s="3"/>
        <tr r="I1201" s="3"/>
        <tr r="I1201" s="3"/>
      </tp>
      <tp>
        <v>3546985640.9400001</v>
        <stp/>
        <stp>EM_S_VAL_MV</stp>
        <stp>2</stp>
        <stp>002759.SZ</stp>
        <stp>2019/11/27</stp>
        <tr r="I1210" s="3"/>
        <tr r="I1210" s="3"/>
        <tr r="I1210" s="3"/>
        <tr r="I1210" s="3"/>
      </tp>
      <tp>
        <v>3139604834.1399999</v>
        <stp/>
        <stp>EM_S_VAL_MV</stp>
        <stp>2</stp>
        <stp>002769.SZ</stp>
        <stp>2019/11/27</stp>
        <tr r="I1219" s="3"/>
        <tr r="I1219" s="3"/>
        <tr r="I1219" s="3"/>
        <tr r="I1219" s="3"/>
      </tp>
      <tp>
        <v>2284920000</v>
        <stp/>
        <stp>EM_S_VAL_MV</stp>
        <stp>2</stp>
        <stp>002779.SZ</stp>
        <stp>2019/11/27</stp>
        <tr r="I1229" s="3"/>
        <tr r="I1229" s="3"/>
        <tr r="I1229" s="3"/>
        <tr r="I1229" s="3"/>
      </tp>
      <tp>
        <v>9080250225.8400002</v>
        <stp/>
        <stp>EM_S_VAL_MV</stp>
        <stp>2</stp>
        <stp>002709.SZ</stp>
        <stp>2019/11/27</stp>
        <tr r="I1164" s="3"/>
        <tr r="I1164" s="3"/>
        <tr r="I1164" s="3"/>
        <tr r="I1164" s="3"/>
      </tp>
      <tp>
        <v>1732687597.1500001</v>
        <stp/>
        <stp>EM_S_VAL_MV</stp>
        <stp>2</stp>
        <stp>002719.SZ</stp>
        <stp>2019/11/27</stp>
        <tr r="I1173" s="3"/>
        <tr r="I1173" s="3"/>
        <tr r="I1173" s="3"/>
        <tr r="I1173" s="3"/>
      </tp>
      <tp>
        <v>2623191200</v>
        <stp/>
        <stp>EM_S_VAL_MV</stp>
        <stp>2</stp>
        <stp>002729.SZ</stp>
        <stp>2019/11/27</stp>
        <tr r="I1182" s="3"/>
        <tr r="I1182" s="3"/>
        <tr r="I1182" s="3"/>
        <tr r="I1182" s="3"/>
      </tp>
      <tp>
        <v>29783877367.040001</v>
        <stp/>
        <stp>EM_S_VAL_MV</stp>
        <stp>2</stp>
        <stp>002739.SZ</stp>
        <stp>2019/11/27</stp>
        <tr r="I1192" s="3"/>
        <tr r="I1192" s="3"/>
        <tr r="I1192" s="3"/>
        <tr r="I1192" s="3"/>
      </tp>
      <tp>
        <v>3641154430.25</v>
        <stp/>
        <stp>EM_S_VAL_MV</stp>
        <stp>2</stp>
        <stp>002689.SZ</stp>
        <stp>2019/11/27</stp>
        <tr r="I1145" s="3"/>
        <tr r="I1145" s="3"/>
        <tr r="I1145" s="3"/>
        <tr r="I1145" s="3"/>
      </tp>
      <tp>
        <v>5266426077.75</v>
        <stp/>
        <stp>EM_S_VAL_MV</stp>
        <stp>2</stp>
        <stp>002699.SZ</stp>
        <stp>2019/11/27</stp>
        <tr r="I1155" s="3"/>
        <tr r="I1155" s="3"/>
        <tr r="I1155" s="3"/>
        <tr r="I1155" s="3"/>
      </tp>
      <tp>
        <v>4585764650.9399996</v>
        <stp/>
        <stp>EM_S_VAL_MV</stp>
        <stp>2</stp>
        <stp>002649.SZ</stp>
        <stp>2019/11/27</stp>
        <tr r="I1106" s="3"/>
        <tr r="I1106" s="3"/>
        <tr r="I1106" s="3"/>
        <tr r="I1106" s="3"/>
      </tp>
      <tp>
        <v>3205785726.4099998</v>
        <stp/>
        <stp>EM_S_VAL_MV</stp>
        <stp>2</stp>
        <stp>002659.SZ</stp>
        <stp>2019/11/27</stp>
        <tr r="I1116" s="3"/>
        <tr r="I1116" s="3"/>
        <tr r="I1116" s="3"/>
        <tr r="I1116" s="3"/>
      </tp>
      <tp>
        <v>2966791821.75</v>
        <stp/>
        <stp>EM_S_VAL_MV</stp>
        <stp>2</stp>
        <stp>002669.SZ</stp>
        <stp>2019/11/27</stp>
        <tr r="I1126" s="3"/>
        <tr r="I1126" s="3"/>
        <tr r="I1126" s="3"/>
        <tr r="I1126" s="3"/>
      </tp>
      <tp>
        <v>4184669000</v>
        <stp/>
        <stp>EM_S_VAL_MV</stp>
        <stp>2</stp>
        <stp>002679.SZ</stp>
        <stp>2019/11/27</stp>
        <tr r="I1136" s="3"/>
        <tr r="I1136" s="3"/>
        <tr r="I1136" s="3"/>
        <tr r="I1136" s="3"/>
      </tp>
      <tp>
        <v>5266461886.5600004</v>
        <stp/>
        <stp>EM_S_VAL_MV</stp>
        <stp>2</stp>
        <stp>002609.SZ</stp>
        <stp>2019/11/27</stp>
        <tr r="I1066" s="3"/>
        <tr r="I1066" s="3"/>
        <tr r="I1066" s="3"/>
        <tr r="I1066" s="3"/>
      </tp>
      <tp>
        <v>5571586617.6199999</v>
        <stp/>
        <stp>EM_S_VAL_MV</stp>
        <stp>2</stp>
        <stp>002619.SZ</stp>
        <stp>2019/11/27</stp>
        <tr r="I1076" s="3"/>
        <tr r="I1076" s="3"/>
        <tr r="I1076" s="3"/>
        <tr r="I1076" s="3"/>
      </tp>
      <tp>
        <v>815657040</v>
        <stp/>
        <stp>EM_S_VAL_MV</stp>
        <stp>2</stp>
        <stp>002629.SZ</stp>
        <stp>2019/11/27</stp>
        <tr r="I1086" s="3"/>
        <tr r="I1086" s="3"/>
        <tr r="I1086" s="3"/>
        <tr r="I1086" s="3"/>
      </tp>
      <tp>
        <v>5170138122.8900003</v>
        <stp/>
        <stp>EM_S_VAL_MV</stp>
        <stp>2</stp>
        <stp>002639.SZ</stp>
        <stp>2019/11/27</stp>
        <tr r="I1096" s="3"/>
        <tr r="I1096" s="3"/>
        <tr r="I1096" s="3"/>
        <tr r="I1096" s="3"/>
      </tp>
      <tp>
        <v>4216605300</v>
        <stp/>
        <stp>EM_S_VAL_MV</stp>
        <stp>2</stp>
        <stp>002949.SZ</stp>
        <stp>2019/11/27</stp>
        <tr r="I1385" s="3"/>
        <tr r="I1385" s="3"/>
        <tr r="I1385" s="3"/>
        <tr r="I1385" s="3"/>
      </tp>
      <tp>
        <v>7015200000</v>
        <stp/>
        <stp>EM_S_VAL_MV</stp>
        <stp>2</stp>
        <stp>002959.SZ</stp>
        <stp>2019/11/27</stp>
        <tr r="I1394" s="3"/>
        <tr r="I1394" s="3"/>
        <tr r="I1394" s="3"/>
        <tr r="I1394" s="3"/>
      </tp>
      <tp>
        <v>1743840000</v>
        <stp/>
        <stp>EM_S_VAL_MV</stp>
        <stp>2</stp>
        <stp>002909.SZ</stp>
        <stp>2019/11/27</stp>
        <tr r="I1349" s="3"/>
        <tr r="I1349" s="3"/>
        <tr r="I1349" s="3"/>
        <tr r="I1349" s="3"/>
      </tp>
      <tp>
        <v>1722114004.5</v>
        <stp/>
        <stp>EM_S_VAL_MV</stp>
        <stp>2</stp>
        <stp>002919.SZ</stp>
        <stp>2019/11/27</stp>
        <tr r="I1358" s="3"/>
        <tr r="I1358" s="3"/>
        <tr r="I1358" s="3"/>
        <tr r="I1358" s="3"/>
      </tp>
      <tp>
        <v>6002093174.9300003</v>
        <stp/>
        <stp>EM_S_VAL_MV</stp>
        <stp>2</stp>
        <stp>002929.SZ</stp>
        <stp>2019/11/27</stp>
        <tr r="I1367" s="3"/>
        <tr r="I1367" s="3"/>
        <tr r="I1367" s="3"/>
        <tr r="I1367" s="3"/>
      </tp>
      <tp>
        <v>35999502071.599998</v>
        <stp/>
        <stp>EM_S_VAL_MV</stp>
        <stp>2</stp>
        <stp>002939.SZ</stp>
        <stp>2019/11/27</stp>
        <tr r="I1376" s="3"/>
        <tr r="I1376" s="3"/>
        <tr r="I1376" s="3"/>
        <tr r="I1376" s="3"/>
      </tp>
      <tp>
        <v>3437344567.8099999</v>
        <stp/>
        <stp>EM_S_VAL_MV</stp>
        <stp>2</stp>
        <stp>002889.SZ</stp>
        <stp>2019/11/27</stp>
        <tr r="I1331" s="3"/>
        <tr r="I1331" s="3"/>
        <tr r="I1331" s="3"/>
        <tr r="I1331" s="3"/>
      </tp>
      <tp>
        <v>1521600000</v>
        <stp/>
        <stp>EM_S_VAL_MV</stp>
        <stp>2</stp>
        <stp>002899.SZ</stp>
        <stp>2019/11/27</stp>
        <tr r="I1340" s="3"/>
        <tr r="I1340" s="3"/>
        <tr r="I1340" s="3"/>
        <tr r="I1340" s="3"/>
      </tp>
      <tp>
        <v>1769075917.5</v>
        <stp/>
        <stp>EM_S_VAL_MV</stp>
        <stp>2</stp>
        <stp>002849.SZ</stp>
        <stp>2019/11/27</stp>
        <tr r="I1293" s="3"/>
        <tr r="I1293" s="3"/>
        <tr r="I1293" s="3"/>
        <tr r="I1293" s="3"/>
      </tp>
      <tp>
        <v>7829056300</v>
        <stp/>
        <stp>EM_S_VAL_MV</stp>
        <stp>2</stp>
        <stp>002859.SZ</stp>
        <stp>2019/11/27</stp>
        <tr r="I1302" s="3"/>
        <tr r="I1302" s="3"/>
        <tr r="I1302" s="3"/>
        <tr r="I1302" s="3"/>
      </tp>
      <tp>
        <v>7104545590.9499998</v>
        <stp/>
        <stp>EM_S_VAL_MV</stp>
        <stp>2</stp>
        <stp>002869.SZ</stp>
        <stp>2019/11/27</stp>
        <tr r="I1312" s="3"/>
        <tr r="I1312" s="3"/>
        <tr r="I1312" s="3"/>
        <tr r="I1312" s="3"/>
      </tp>
      <tp>
        <v>2832889078.8000002</v>
        <stp/>
        <stp>EM_S_VAL_MV</stp>
        <stp>2</stp>
        <stp>002879.SZ</stp>
        <stp>2019/11/27</stp>
        <tr r="I1321" s="3"/>
        <tr r="I1321" s="3"/>
        <tr r="I1321" s="3"/>
        <tr r="I1321" s="3"/>
      </tp>
      <tp>
        <v>1987200000</v>
        <stp/>
        <stp>EM_S_VAL_MV</stp>
        <stp>2</stp>
        <stp>002809.SZ</stp>
        <stp>2019/11/27</stp>
        <tr r="I1256" s="3"/>
        <tr r="I1256" s="3"/>
        <tr r="I1256" s="3"/>
        <tr r="I1256" s="3"/>
      </tp>
      <tp>
        <v>3899071341</v>
        <stp/>
        <stp>EM_S_VAL_MV</stp>
        <stp>2</stp>
        <stp>002819.SZ</stp>
        <stp>2019/11/27</stp>
        <tr r="I1265" s="3"/>
        <tr r="I1265" s="3"/>
        <tr r="I1265" s="3"/>
        <tr r="I1265" s="3"/>
      </tp>
      <tp>
        <v>3485037379.5999999</v>
        <stp/>
        <stp>EM_S_VAL_MV</stp>
        <stp>2</stp>
        <stp>002829.SZ</stp>
        <stp>2019/11/27</stp>
        <tr r="I1275" s="3"/>
        <tr r="I1275" s="3"/>
        <tr r="I1275" s="3"/>
        <tr r="I1275" s="3"/>
      </tp>
      <tp>
        <v>9977730670.0799999</v>
        <stp/>
        <stp>EM_S_VAL_MV</stp>
        <stp>2</stp>
        <stp>002839.SZ</stp>
        <stp>2019/11/27</stp>
        <tr r="I1284" s="3"/>
        <tr r="I1284" s="3"/>
        <tr r="I1284" s="3"/>
        <tr r="I1284" s="3"/>
      </tp>
      <tp>
        <v>3432221771.6399999</v>
        <stp/>
        <stp>EM_S_VAL_MV</stp>
        <stp>2</stp>
        <stp>601199.SH</stp>
        <stp>2019/11/27</stp>
        <tr r="I3057" s="3"/>
        <tr r="I3057" s="3"/>
        <tr r="I3057" s="3"/>
        <tr r="I3057" s="3"/>
      </tp>
      <tp>
        <v>20712726316.799999</v>
        <stp/>
        <stp>EM_S_VAL_MV</stp>
        <stp>2</stp>
        <stp>601139.SH</stp>
        <stp>2019/11/27</stp>
        <tr r="I3044" s="3"/>
        <tr r="I3044" s="3"/>
        <tr r="I3044" s="3"/>
        <tr r="I3044" s="3"/>
      </tp>
      <tp>
        <v>117766422395.03999</v>
        <stp/>
        <stp>EM_S_VAL_MV</stp>
        <stp>2</stp>
        <stp>601169.SH</stp>
        <stp>2019/11/27</stp>
        <tr r="I3051" s="3"/>
        <tr r="I3051" s="3"/>
        <tr r="I3051" s="3"/>
        <tr r="I3051" s="3"/>
      </tp>
      <tp>
        <v>17940588232</v>
        <stp/>
        <stp>EM_S_VAL_MV</stp>
        <stp>2</stp>
        <stp>601179.SH</stp>
        <stp>2019/11/27</stp>
        <tr r="I3053" s="3"/>
        <tr r="I3053" s="3"/>
        <tr r="I3053" s="3"/>
        <tr r="I3053" s="3"/>
      </tp>
      <tp>
        <v>21880375547.700001</v>
        <stp/>
        <stp>EM_S_VAL_MV</stp>
        <stp>2</stp>
        <stp>601099.SH</stp>
        <stp>2019/11/27</stp>
        <tr r="I3028" s="3"/>
        <tr r="I3028" s="3"/>
        <tr r="I3028" s="3"/>
        <tr r="I3028" s="3"/>
      </tp>
      <tp>
        <v>70402325769.199997</v>
        <stp/>
        <stp>EM_S_VAL_MV</stp>
        <stp>2</stp>
        <stp>601009.SH</stp>
        <stp>2019/11/27</stp>
        <tr r="I3008" s="3"/>
        <tr r="I3008" s="3"/>
        <tr r="I3008" s="3"/>
        <tr r="I3008" s="3"/>
      </tp>
      <tp>
        <v>13940492000</v>
        <stp/>
        <stp>EM_S_VAL_MV</stp>
        <stp>2</stp>
        <stp>601019.SH</stp>
        <stp>2019/11/27</stp>
        <tr r="I3015" s="3"/>
        <tr r="I3015" s="3"/>
        <tr r="I3015" s="3"/>
        <tr r="I3015" s="3"/>
      </tp>
      <tp>
        <v>9196560000</v>
        <stp/>
        <stp>EM_S_VAL_MV</stp>
        <stp>2</stp>
        <stp>601069.SH</stp>
        <stp>2019/11/27</stp>
        <tr r="I3023" s="3"/>
        <tr r="I3023" s="3"/>
        <tr r="I3023" s="3"/>
        <tr r="I3023" s="3"/>
      </tp>
      <tp>
        <v>298069696529.41998</v>
        <stp/>
        <stp>EM_S_VAL_MV</stp>
        <stp>2</stp>
        <stp>601319.SH</stp>
        <stp>2019/11/27</stp>
        <tr r="I3078" s="3"/>
        <tr r="I3078" s="3"/>
        <tr r="I3078" s="3"/>
        <tr r="I3078" s="3"/>
      </tp>
      <tp>
        <v>5895000000</v>
        <stp/>
        <stp>EM_S_VAL_MV</stp>
        <stp>2</stp>
        <stp>601339.SH</stp>
        <stp>2019/11/27</stp>
        <tr r="I3084" s="3"/>
        <tr r="I3084" s="3"/>
        <tr r="I3084" s="3"/>
        <tr r="I3084" s="3"/>
      </tp>
      <tp>
        <v>10707746886.540001</v>
        <stp/>
        <stp>EM_S_VAL_MV</stp>
        <stp>2</stp>
        <stp>601369.SH</stp>
        <stp>2019/11/27</stp>
        <tr r="I3088" s="3"/>
        <tr r="I3088" s="3"/>
        <tr r="I3088" s="3"/>
        <tr r="I3088" s="3"/>
      </tp>
      <tp>
        <v>131836586336</v>
        <stp/>
        <stp>EM_S_VAL_MV</stp>
        <stp>2</stp>
        <stp>601229.SH</stp>
        <stp>2019/11/27</stp>
        <tr r="I3068" s="3"/>
        <tr r="I3068" s="3"/>
        <tr r="I3068" s="3"/>
        <tr r="I3068" s="3"/>
      </tp>
      <tp>
        <v>3472700109.96</v>
        <stp/>
        <stp>EM_S_VAL_MV</stp>
        <stp>2</stp>
        <stp>601599.SH</stp>
        <stp>2019/11/27</stp>
        <tr r="I3107" s="3"/>
        <tr r="I3107" s="3"/>
        <tr r="I3107" s="3"/>
        <tr r="I3107" s="3"/>
      </tp>
      <tp>
        <v>13635622000</v>
        <stp/>
        <stp>EM_S_VAL_MV</stp>
        <stp>2</stp>
        <stp>601519.SH</stp>
        <stp>2019/11/27</stp>
        <tr r="I3097" s="3"/>
        <tr r="I3097" s="3"/>
        <tr r="I3097" s="3"/>
        <tr r="I3097" s="3"/>
      </tp>
      <tp>
        <v>4177824000</v>
        <stp/>
        <stp>EM_S_VAL_MV</stp>
        <stp>2</stp>
        <stp>601579.SH</stp>
        <stp>2019/11/27</stp>
        <tr r="I3103" s="3"/>
        <tr r="I3103" s="3"/>
        <tr r="I3103" s="3"/>
        <tr r="I3103" s="3"/>
      </tp>
      <tp>
        <v>3562692000</v>
        <stp/>
        <stp>EM_S_VAL_MV</stp>
        <stp>2</stp>
        <stp>601789.SH</stp>
        <stp>2019/11/27</stp>
        <tr r="I3137" s="3"/>
        <tr r="I3137" s="3"/>
        <tr r="I3137" s="3"/>
        <tr r="I3137" s="3"/>
      </tp>
      <tp>
        <v>23674788039.360001</v>
        <stp/>
        <stp>EM_S_VAL_MV</stp>
        <stp>2</stp>
        <stp>601799.SH</stp>
        <stp>2019/11/27</stp>
        <tr r="I3139" s="3"/>
        <tr r="I3139" s="3"/>
        <tr r="I3139" s="3"/>
        <tr r="I3139" s="3"/>
      </tp>
      <tp>
        <v>14896427015.879999</v>
        <stp/>
        <stp>EM_S_VAL_MV</stp>
        <stp>2</stp>
        <stp>601689.SH</stp>
        <stp>2019/11/27</stp>
        <tr r="I3127" s="3"/>
        <tr r="I3127" s="3"/>
        <tr r="I3127" s="3"/>
        <tr r="I3127" s="3"/>
      </tp>
      <tp>
        <v>20939864400</v>
        <stp/>
        <stp>EM_S_VAL_MV</stp>
        <stp>2</stp>
        <stp>601699.SH</stp>
        <stp>2019/11/27</stp>
        <tr r="I3129" s="3"/>
        <tr r="I3129" s="3"/>
        <tr r="I3129" s="3"/>
        <tr r="I3129" s="3"/>
      </tp>
      <tp>
        <v>7364730000</v>
        <stp/>
        <stp>EM_S_VAL_MV</stp>
        <stp>2</stp>
        <stp>601619.SH</stp>
        <stp>2019/11/27</stp>
        <tr r="I3117" s="3"/>
        <tr r="I3117" s="3"/>
        <tr r="I3117" s="3"/>
        <tr r="I3117" s="3"/>
      </tp>
      <tp>
        <v>62573053248.160004</v>
        <stp/>
        <stp>EM_S_VAL_MV</stp>
        <stp>2</stp>
        <stp>601669.SH</stp>
        <stp>2019/11/27</stp>
        <tr r="I3123" s="3"/>
        <tr r="I3123" s="3"/>
        <tr r="I3123" s="3"/>
        <tr r="I3123" s="3"/>
      </tp>
      <tp>
        <v>121720500052.75999</v>
        <stp/>
        <stp>EM_S_VAL_MV</stp>
        <stp>2</stp>
        <stp>601989.SH</stp>
        <stp>2019/11/27</stp>
        <tr r="I3184" s="3"/>
        <tr r="I3184" s="3"/>
        <tr r="I3184" s="3"/>
        <tr r="I3184" s="3"/>
      </tp>
      <tp>
        <v>2947393645</v>
        <stp/>
        <stp>EM_S_VAL_MV</stp>
        <stp>2</stp>
        <stp>601999.SH</stp>
        <stp>2019/11/27</stp>
        <tr r="I3191" s="3"/>
        <tr r="I3191" s="3"/>
        <tr r="I3191" s="3"/>
        <tr r="I3191" s="3"/>
      </tp>
      <tp>
        <v>57742382659.169998</v>
        <stp/>
        <stp>EM_S_VAL_MV</stp>
        <stp>2</stp>
        <stp>601919.SH</stp>
        <stp>2019/11/27</stp>
        <tr r="I3169" s="3"/>
        <tr r="I3169" s="3"/>
        <tr r="I3169" s="3"/>
        <tr r="I3169" s="3"/>
      </tp>
      <tp>
        <v>6346562934.4799995</v>
        <stp/>
        <stp>EM_S_VAL_MV</stp>
        <stp>2</stp>
        <stp>601929.SH</stp>
        <stp>2019/11/27</stp>
        <tr r="I3171" s="3"/>
        <tr r="I3171" s="3"/>
        <tr r="I3171" s="3"/>
        <tr r="I3171" s="3"/>
      </tp>
      <tp>
        <v>1805079257448.9199</v>
        <stp/>
        <stp>EM_S_VAL_MV</stp>
        <stp>2</stp>
        <stp>601939.SH</stp>
        <stp>2019/11/27</stp>
        <tr r="I3173" s="3"/>
        <tr r="I3173" s="3"/>
        <tr r="I3173" s="3"/>
        <tr r="I3173" s="3"/>
      </tp>
      <tp>
        <v>10698075000</v>
        <stp/>
        <stp>EM_S_VAL_MV</stp>
        <stp>2</stp>
        <stp>601949.SH</stp>
        <stp>2019/11/27</stp>
        <tr r="I3174" s="3"/>
        <tr r="I3174" s="3"/>
        <tr r="I3174" s="3"/>
        <tr r="I3174" s="3"/>
      </tp>
      <tp>
        <v>10575036898.74</v>
        <stp/>
        <stp>EM_S_VAL_MV</stp>
        <stp>2</stp>
        <stp>601969.SH</stp>
        <stp>2019/11/27</stp>
        <tr r="I3180" s="3"/>
        <tr r="I3180" s="3"/>
        <tr r="I3180" s="3"/>
        <tr r="I3180" s="3"/>
      </tp>
      <tp>
        <v>146964442740.32999</v>
        <stp/>
        <stp>EM_S_VAL_MV</stp>
        <stp>2</stp>
        <stp>001979.SZ</stp>
        <stp>2019/11/27</stp>
        <tr r="I462" s="3"/>
        <tr r="I462" s="3"/>
        <tr r="I462" s="3"/>
        <tr r="I462" s="3"/>
      </tp>
      <tp>
        <v>93388316601.279999</v>
        <stp/>
        <stp>EM_S_VAL_MV</stp>
        <stp>2</stp>
        <stp>601899.SH</stp>
        <stp>2019/11/27</stp>
        <tr r="I3163" s="3"/>
        <tr r="I3163" s="3"/>
        <tr r="I3163" s="3"/>
        <tr r="I3163" s="3"/>
      </tp>
      <tp>
        <v>23722429880.400002</v>
        <stp/>
        <stp>EM_S_VAL_MV</stp>
        <stp>2</stp>
        <stp>601869.SH</stp>
        <stp>2019/11/27</stp>
        <tr r="I3152" s="3"/>
        <tr r="I3152" s="3"/>
        <tr r="I3152" s="3"/>
        <tr r="I3152" s="3"/>
      </tp>
      <tp>
        <v>2630930798.5900002</v>
        <stp/>
        <stp>EM_S_VAL_MV</stp>
        <stp>2</stp>
        <stp>600189.SH</stp>
        <stp>2019/11/27</stp>
        <tr r="I2346" s="3"/>
        <tr r="I2346" s="3"/>
        <tr r="I2346" s="3"/>
        <tr r="I2346" s="3"/>
      </tp>
      <tp>
        <v>3736285960.3200002</v>
        <stp/>
        <stp>EM_S_VAL_MV</stp>
        <stp>2</stp>
        <stp>600199.SH</stp>
        <stp>2019/11/27</stp>
        <tr r="I2355" s="3"/>
        <tr r="I2355" s="3"/>
        <tr r="I2355" s="3"/>
        <tr r="I2355" s="3"/>
      </tp>
      <tp>
        <v>24860233528.200001</v>
        <stp/>
        <stp>EM_S_VAL_MV</stp>
        <stp>2</stp>
        <stp>600109.SH</stp>
        <stp>2019/11/27</stp>
        <tr r="I2276" s="3"/>
        <tr r="I2276" s="3"/>
        <tr r="I2276" s="3"/>
        <tr r="I2276" s="3"/>
      </tp>
      <tp>
        <v>1693774000</v>
        <stp/>
        <stp>EM_S_VAL_MV</stp>
        <stp>2</stp>
        <stp>600119.SH</stp>
        <stp>2019/11/27</stp>
        <tr r="I2286" s="3"/>
        <tr r="I2286" s="3"/>
        <tr r="I2286" s="3"/>
        <tr r="I2286" s="3"/>
      </tp>
      <tp>
        <v>6448794815.5200005</v>
        <stp/>
        <stp>EM_S_VAL_MV</stp>
        <stp>2</stp>
        <stp>600129.SH</stp>
        <stp>2019/11/27</stp>
        <tr r="I2295" s="3"/>
        <tr r="I2295" s="3"/>
        <tr r="I2295" s="3"/>
        <tr r="I2295" s="3"/>
      </tp>
      <tp>
        <v>2190857581.48</v>
        <stp/>
        <stp>EM_S_VAL_MV</stp>
        <stp>2</stp>
        <stp>600139.SH</stp>
        <stp>2019/11/27</stp>
        <tr r="I2304" s="3"/>
        <tr r="I2304" s="3"/>
        <tr r="I2304" s="3"/>
        <tr r="I2304" s="3"/>
      </tp>
      <tp>
        <v>1995840000</v>
        <stp/>
        <stp>EM_S_VAL_MV</stp>
        <stp>2</stp>
        <stp>600149.SH</stp>
        <stp>2019/11/27</stp>
        <tr r="I2310" s="3"/>
        <tr r="I2310" s="3"/>
        <tr r="I2310" s="3"/>
        <tr r="I2310" s="3"/>
      </tp>
      <tp>
        <v>2058408015.3599999</v>
        <stp/>
        <stp>EM_S_VAL_MV</stp>
        <stp>2</stp>
        <stp>600159.SH</stp>
        <stp>2019/11/27</stp>
        <tr r="I2319" s="3"/>
        <tr r="I2319" s="3"/>
        <tr r="I2319" s="3"/>
        <tr r="I2319" s="3"/>
      </tp>
      <tp>
        <v>5743259200</v>
        <stp/>
        <stp>EM_S_VAL_MV</stp>
        <stp>2</stp>
        <stp>600169.SH</stp>
        <stp>2019/11/27</stp>
        <tr r="I2328" s="3"/>
        <tr r="I2328" s="3"/>
        <tr r="I2328" s="3"/>
        <tr r="I2328" s="3"/>
      </tp>
      <tp>
        <v>7568727767.3500004</v>
        <stp/>
        <stp>EM_S_VAL_MV</stp>
        <stp>2</stp>
        <stp>600179.SH</stp>
        <stp>2019/11/27</stp>
        <tr r="I2337" s="3"/>
        <tr r="I2337" s="3"/>
        <tr r="I2337" s="3"/>
        <tr r="I2337" s="3"/>
      </tp>
      <tp>
        <v>5226484128</v>
        <stp/>
        <stp>EM_S_VAL_MV</stp>
        <stp>2</stp>
        <stp>300199.SZ</stp>
        <stp>2019/11/27</stp>
        <tr r="I1599" s="3"/>
        <tr r="I1599" s="3"/>
        <tr r="I1599" s="3"/>
        <tr r="I1599" s="3"/>
      </tp>
      <tp>
        <v>4157440000</v>
        <stp/>
        <stp>EM_S_VAL_MV</stp>
        <stp>2</stp>
        <stp>300189.SZ</stp>
        <stp>2019/11/27</stp>
        <tr r="I1589" s="3"/>
        <tr r="I1589" s="3"/>
        <tr r="I1589" s="3"/>
        <tr r="I1589" s="3"/>
      </tp>
      <tp>
        <v>2537110500</v>
        <stp/>
        <stp>EM_S_VAL_MV</stp>
        <stp>2</stp>
        <stp>300179.SZ</stp>
        <stp>2019/11/27</stp>
        <tr r="I1580" s="3"/>
        <tr r="I1580" s="3"/>
        <tr r="I1580" s="3"/>
        <tr r="I1580" s="3"/>
      </tp>
      <tp>
        <v>2648579821.4299998</v>
        <stp/>
        <stp>EM_S_VAL_MV</stp>
        <stp>2</stp>
        <stp>000159.SZ</stp>
        <stp>2019/11/27</stp>
        <tr r="I70" s="3"/>
        <tr r="I70" s="3"/>
        <tr r="I70" s="3"/>
        <tr r="I70" s="3"/>
      </tp>
      <tp>
        <v>1639701230.2</v>
        <stp/>
        <stp>EM_S_VAL_MV</stp>
        <stp>2</stp>
        <stp>300169.SZ</stp>
        <stp>2019/11/27</stp>
        <tr r="I1570" s="3"/>
        <tr r="I1570" s="3"/>
        <tr r="I1570" s="3"/>
        <tr r="I1570" s="3"/>
      </tp>
      <tp>
        <v>5737886777.6999998</v>
        <stp/>
        <stp>EM_S_VAL_MV</stp>
        <stp>2</stp>
        <stp>300159.SZ</stp>
        <stp>2019/11/27</stp>
        <tr r="I1560" s="3"/>
        <tr r="I1560" s="3"/>
        <tr r="I1560" s="3"/>
        <tr r="I1560" s="3"/>
      </tp>
      <tp>
        <v>6741990273.0799999</v>
        <stp/>
        <stp>EM_S_VAL_MV</stp>
        <stp>2</stp>
        <stp>300149.SZ</stp>
        <stp>2019/11/27</stp>
        <tr r="I1550" s="3"/>
        <tr r="I1550" s="3"/>
        <tr r="I1550" s="3"/>
        <tr r="I1550" s="3"/>
      </tp>
      <tp>
        <v>2222140000</v>
        <stp/>
        <stp>EM_S_VAL_MV</stp>
        <stp>2</stp>
        <stp>300139.SZ</stp>
        <stp>2019/11/27</stp>
        <tr r="I1540" s="3"/>
        <tr r="I1540" s="3"/>
        <tr r="I1540" s="3"/>
        <tr r="I1540" s="3"/>
      </tp>
      <tp>
        <v>3315296510.1599998</v>
        <stp/>
        <stp>EM_S_VAL_MV</stp>
        <stp>2</stp>
        <stp>300129.SZ</stp>
        <stp>2019/11/27</stp>
        <tr r="I1530" s="3"/>
        <tr r="I1530" s="3"/>
        <tr r="I1530" s="3"/>
        <tr r="I1530" s="3"/>
      </tp>
      <tp>
        <v>5602234462.5500002</v>
        <stp/>
        <stp>EM_S_VAL_MV</stp>
        <stp>2</stp>
        <stp>300119.SZ</stp>
        <stp>2019/11/27</stp>
        <tr r="I1520" s="3"/>
        <tr r="I1520" s="3"/>
        <tr r="I1520" s="3"/>
        <tr r="I1520" s="3"/>
      </tp>
      <tp>
        <v>6244923441.3900003</v>
        <stp/>
        <stp>EM_S_VAL_MV</stp>
        <stp>2</stp>
        <stp>300109.SZ</stp>
        <stp>2019/11/27</stp>
        <tr r="I1510" s="3"/>
        <tr r="I1510" s="3"/>
        <tr r="I1510" s="3"/>
        <tr r="I1510" s="3"/>
      </tp>
      <tp>
        <v>24180176256.389999</v>
        <stp/>
        <stp>EM_S_VAL_MV</stp>
        <stp>2</stp>
        <stp>600089.SH</stp>
        <stp>2019/11/27</stp>
        <tr r="I2258" s="3"/>
        <tr r="I2258" s="3"/>
        <tr r="I2258" s="3"/>
        <tr r="I2258" s="3"/>
      </tp>
      <tp>
        <v>1362926400</v>
        <stp/>
        <stp>EM_S_VAL_MV</stp>
        <stp>2</stp>
        <stp>600099.SH</stp>
        <stp>2019/11/27</stp>
        <tr r="I2267" s="3"/>
        <tr r="I2267" s="3"/>
        <tr r="I2267" s="3"/>
        <tr r="I2267" s="3"/>
      </tp>
      <tp>
        <v>146333224541.12</v>
        <stp/>
        <stp>EM_S_VAL_MV</stp>
        <stp>2</stp>
        <stp>600009.SH</stp>
        <stp>2019/11/27</stp>
        <tr r="I2194" s="3"/>
        <tr r="I2194" s="3"/>
        <tr r="I2194" s="3"/>
        <tr r="I2194" s="3"/>
      </tp>
      <tp>
        <v>124736978100</v>
        <stp/>
        <stp>EM_S_VAL_MV</stp>
        <stp>2</stp>
        <stp>600019.SH</stp>
        <stp>2019/11/27</stp>
        <tr r="I2202" s="3"/>
        <tr r="I2202" s="3"/>
        <tr r="I2202" s="3"/>
        <tr r="I2202" s="3"/>
      </tp>
      <tp>
        <v>81576695701.899994</v>
        <stp/>
        <stp>EM_S_VAL_MV</stp>
        <stp>2</stp>
        <stp>600029.SH</stp>
        <stp>2019/11/27</stp>
        <tr r="I2211" s="3"/>
        <tr r="I2211" s="3"/>
        <tr r="I2211" s="3"/>
        <tr r="I2211" s="3"/>
      </tp>
      <tp>
        <v>11661997397.299999</v>
        <stp/>
        <stp>EM_S_VAL_MV</stp>
        <stp>2</stp>
        <stp>600039.SH</stp>
        <stp>2019/11/27</stp>
        <tr r="I2219" s="3"/>
        <tr r="I2219" s="3"/>
        <tr r="I2219" s="3"/>
        <tr r="I2219" s="3"/>
      </tp>
      <tp>
        <v>6654153877.9499998</v>
        <stp/>
        <stp>EM_S_VAL_MV</stp>
        <stp>2</stp>
        <stp>600059.SH</stp>
        <stp>2019/11/27</stp>
        <tr r="I2230" s="3"/>
        <tr r="I2230" s="3"/>
        <tr r="I2230" s="3"/>
        <tr r="I2230" s="3"/>
      </tp>
      <tp>
        <v>4611688116.96</v>
        <stp/>
        <stp>EM_S_VAL_MV</stp>
        <stp>2</stp>
        <stp>600069.SH</stp>
        <stp>2019/11/27</stp>
        <tr r="I2239" s="3"/>
        <tr r="I2239" s="3"/>
        <tr r="I2239" s="3"/>
        <tr r="I2239" s="3"/>
      </tp>
      <tp>
        <v>17679378184.119999</v>
        <stp/>
        <stp>EM_S_VAL_MV</stp>
        <stp>2</stp>
        <stp>600079.SH</stp>
        <stp>2019/11/27</stp>
        <tr r="I2249" s="3"/>
        <tr r="I2249" s="3"/>
        <tr r="I2249" s="3"/>
        <tr r="I2249" s="3"/>
      </tp>
      <tp>
        <v>19318248774.779999</v>
        <stp/>
        <stp>EM_S_VAL_MV</stp>
        <stp>2</stp>
        <stp>000089.SZ</stp>
        <stp>2019/11/27</stp>
        <tr r="I58" s="3"/>
        <tr r="I58" s="3"/>
        <tr r="I58" s="3"/>
        <tr r="I58" s="3"/>
      </tp>
      <tp>
        <v>4290978573.5999999</v>
        <stp/>
        <stp>EM_S_VAL_MV</stp>
        <stp>2</stp>
        <stp>000099.SZ</stp>
        <stp>2019/11/27</stp>
        <tr r="I61" s="3"/>
        <tr r="I61" s="3"/>
        <tr r="I61" s="3"/>
        <tr r="I61" s="3"/>
      </tp>
      <tp>
        <v>3894535964.0999999</v>
        <stp/>
        <stp>EM_S_VAL_MV</stp>
        <stp>2</stp>
        <stp>300099.SZ</stp>
        <stp>2019/11/27</stp>
        <tr r="I1500" s="3"/>
        <tr r="I1500" s="3"/>
        <tr r="I1500" s="3"/>
        <tr r="I1500" s="3"/>
      </tp>
      <tp>
        <v>1914606342.5999999</v>
        <stp/>
        <stp>EM_S_VAL_MV</stp>
        <stp>2</stp>
        <stp>300089.SZ</stp>
        <stp>2019/11/27</stp>
        <tr r="I1490" s="3"/>
        <tr r="I1490" s="3"/>
        <tr r="I1490" s="3"/>
        <tr r="I1490" s="3"/>
      </tp>
      <tp>
        <v>7608300939.3599997</v>
        <stp/>
        <stp>EM_S_VAL_MV</stp>
        <stp>2</stp>
        <stp>000049.SZ</stp>
        <stp>2019/11/27</stp>
        <tr r="I41" s="3"/>
        <tr r="I41" s="3"/>
        <tr r="I41" s="3"/>
        <tr r="I41" s="3"/>
      </tp>
      <tp>
        <v>6848784448.9799995</v>
        <stp/>
        <stp>EM_S_VAL_MV</stp>
        <stp>2</stp>
        <stp>300079.SZ</stp>
        <stp>2019/11/27</stp>
        <tr r="I1480" s="3"/>
        <tr r="I1480" s="3"/>
        <tr r="I1480" s="3"/>
        <tr r="I1480" s="3"/>
      </tp>
      <tp>
        <v>9324749990.7099991</v>
        <stp/>
        <stp>EM_S_VAL_MV</stp>
        <stp>2</stp>
        <stp>000059.SZ</stp>
        <stp>2019/11/27</stp>
        <tr r="I46" s="3"/>
        <tr r="I46" s="3"/>
        <tr r="I46" s="3"/>
        <tr r="I46" s="3"/>
      </tp>
      <tp>
        <v>1301040000</v>
        <stp/>
        <stp>EM_S_VAL_MV</stp>
        <stp>2</stp>
        <stp>300069.SZ</stp>
        <stp>2019/11/27</stp>
        <tr r="I1470" s="3"/>
        <tr r="I1470" s="3"/>
        <tr r="I1470" s="3"/>
        <tr r="I1470" s="3"/>
      </tp>
      <tp>
        <v>57171469712.550003</v>
        <stp/>
        <stp>EM_S_VAL_MV</stp>
        <stp>2</stp>
        <stp>000069.SZ</stp>
        <stp>2019/11/27</stp>
        <tr r="I54" s="3"/>
        <tr r="I54" s="3"/>
        <tr r="I54" s="3"/>
        <tr r="I54" s="3"/>
      </tp>
      <tp>
        <v>92138150746.600006</v>
        <stp/>
        <stp>EM_S_VAL_MV</stp>
        <stp>2</stp>
        <stp>300059.SZ</stp>
        <stp>2019/11/27</stp>
        <tr r="I1461" s="3"/>
        <tr r="I1461" s="3"/>
        <tr r="I1461" s="3"/>
        <tr r="I1461" s="3"/>
      </tp>
      <tp>
        <v>1909765506</v>
        <stp/>
        <stp>EM_S_VAL_MV</stp>
        <stp>2</stp>
        <stp>300049.SZ</stp>
        <stp>2019/11/27</stp>
        <tr r="I1451" s="3"/>
        <tr r="I1451" s="3"/>
        <tr r="I1451" s="3"/>
        <tr r="I1451" s="3"/>
      </tp>
      <tp>
        <v>11606462842.5</v>
        <stp/>
        <stp>EM_S_VAL_MV</stp>
        <stp>2</stp>
        <stp>000009.SZ</stp>
        <stp>2019/11/27</stp>
        <tr r="I9" s="3"/>
        <tr r="I9" s="3"/>
        <tr r="I9" s="3"/>
        <tr r="I9" s="3"/>
      </tp>
      <tp>
        <v>4896726666</v>
        <stp/>
        <stp>EM_S_VAL_MV</stp>
        <stp>2</stp>
        <stp>300039.SZ</stp>
        <stp>2019/11/27</stp>
        <tr r="I1441" s="3"/>
        <tr r="I1441" s="3"/>
        <tr r="I1441" s="3"/>
        <tr r="I1441" s="3"/>
      </tp>
      <tp>
        <v>6765381940.9799995</v>
        <stp/>
        <stp>EM_S_VAL_MV</stp>
        <stp>2</stp>
        <stp>000019.SZ</stp>
        <stp>2019/11/27</stp>
        <tr r="I17" s="3"/>
        <tr r="I17" s="3"/>
        <tr r="I17" s="3"/>
        <tr r="I17" s="3"/>
      </tp>
      <tp>
        <v>1294000000</v>
        <stp/>
        <stp>EM_S_VAL_MV</stp>
        <stp>2</stp>
        <stp>300029.SZ</stp>
        <stp>2019/11/27</stp>
        <tr r="I1431" s="3"/>
        <tr r="I1431" s="3"/>
        <tr r="I1431" s="3"/>
        <tr r="I1431" s="3"/>
      </tp>
      <tp>
        <v>11097910200</v>
        <stp/>
        <stp>EM_S_VAL_MV</stp>
        <stp>2</stp>
        <stp>000029.SZ</stp>
        <stp>2019/11/27</stp>
        <tr r="I25" s="3"/>
        <tr r="I25" s="3"/>
        <tr r="I25" s="3"/>
        <tr r="I25" s="3"/>
      </tp>
      <tp>
        <v>2716705017.71</v>
        <stp/>
        <stp>EM_S_VAL_MV</stp>
        <stp>2</stp>
        <stp>300019.SZ</stp>
        <stp>2019/11/27</stp>
        <tr r="I1421" s="3"/>
        <tr r="I1421" s="3"/>
        <tr r="I1421" s="3"/>
        <tr r="I1421" s="3"/>
      </tp>
      <tp>
        <v>34075743965.82</v>
        <stp/>
        <stp>EM_S_VAL_MV</stp>
        <stp>2</stp>
        <stp>000039.SZ</stp>
        <stp>2019/11/27</stp>
        <tr r="I34" s="3"/>
        <tr r="I34" s="3"/>
        <tr r="I34" s="3"/>
        <tr r="I34" s="3"/>
      </tp>
      <tp>
        <v>15996370828.139999</v>
        <stp/>
        <stp>EM_S_VAL_MV</stp>
        <stp>2</stp>
        <stp>300009.SZ</stp>
        <stp>2019/11/27</stp>
        <tr r="I1411" s="3"/>
        <tr r="I1411" s="3"/>
        <tr r="I1411" s="3"/>
        <tr r="I1411" s="3"/>
      </tp>
      <tp>
        <v>5702400000</v>
        <stp/>
        <stp>EM_S_VAL_MV</stp>
        <stp>2</stp>
        <stp>600389.SH</stp>
        <stp>2019/11/27</stp>
        <tr r="I2517" s="3"/>
        <tr r="I2517" s="3"/>
        <tr r="I2517" s="3"/>
        <tr r="I2517" s="3"/>
      </tp>
      <tp>
        <v>5620485000</v>
        <stp/>
        <stp>EM_S_VAL_MV</stp>
        <stp>2</stp>
        <stp>600399.SH</stp>
        <stp>2019/11/27</stp>
        <tr r="I2526" s="3"/>
        <tr r="I2526" s="3"/>
        <tr r="I2526" s="3"/>
        <tr r="I2526" s="3"/>
      </tp>
      <tp>
        <v>153219635348.79999</v>
        <stp/>
        <stp>EM_S_VAL_MV</stp>
        <stp>2</stp>
        <stp>600309.SH</stp>
        <stp>2019/11/27</stp>
        <tr r="I2449" s="3"/>
        <tr r="I2449" s="3"/>
        <tr r="I2449" s="3"/>
        <tr r="I2449" s="3"/>
      </tp>
      <tp>
        <v>1306559160</v>
        <stp/>
        <stp>EM_S_VAL_MV</stp>
        <stp>2</stp>
        <stp>600319.SH</stp>
        <stp>2019/11/27</stp>
        <tr r="I2458" s="3"/>
        <tr r="I2458" s="3"/>
        <tr r="I2458" s="3"/>
        <tr r="I2458" s="3"/>
      </tp>
      <tp>
        <v>10279833026.120001</v>
        <stp/>
        <stp>EM_S_VAL_MV</stp>
        <stp>2</stp>
        <stp>600329.SH</stp>
        <stp>2019/11/27</stp>
        <tr r="I2467" s="3"/>
        <tr r="I2467" s="3"/>
        <tr r="I2467" s="3"/>
        <tr r="I2467" s="3"/>
      </tp>
      <tp>
        <v>18201060755.459999</v>
        <stp/>
        <stp>EM_S_VAL_MV</stp>
        <stp>2</stp>
        <stp>600339.SH</stp>
        <stp>2019/11/27</stp>
        <tr r="I2476" s="3"/>
        <tr r="I2476" s="3"/>
        <tr r="I2476" s="3"/>
        <tr r="I2476" s="3"/>
      </tp>
      <tp>
        <v>2044908715.2</v>
        <stp/>
        <stp>EM_S_VAL_MV</stp>
        <stp>2</stp>
        <stp>600359.SH</stp>
        <stp>2019/11/27</stp>
        <tr r="I2490" s="3"/>
        <tr r="I2490" s="3"/>
        <tr r="I2490" s="3"/>
        <tr r="I2490" s="3"/>
      </tp>
      <tp>
        <v>24330420324.439999</v>
        <stp/>
        <stp>EM_S_VAL_MV</stp>
        <stp>2</stp>
        <stp>600369.SH</stp>
        <stp>2019/11/27</stp>
        <tr r="I2499" s="3"/>
        <tr r="I2499" s="3"/>
        <tr r="I2499" s="3"/>
        <tr r="I2499" s="3"/>
      </tp>
      <tp>
        <v>1855732789.6800001</v>
        <stp/>
        <stp>EM_S_VAL_MV</stp>
        <stp>2</stp>
        <stp>600379.SH</stp>
        <stp>2019/11/27</stp>
        <tr r="I2508" s="3"/>
        <tr r="I2508" s="3"/>
        <tr r="I2508" s="3"/>
        <tr r="I2508" s="3"/>
      </tp>
      <tp>
        <v>2290184000</v>
        <stp/>
        <stp>EM_S_VAL_MV</stp>
        <stp>2</stp>
        <stp>300399.SZ</stp>
        <stp>2019/11/27</stp>
        <tr r="I1797" s="3"/>
        <tr r="I1797" s="3"/>
        <tr r="I1797" s="3"/>
        <tr r="I1797" s="3"/>
      </tp>
      <tp>
        <v>3113315154.25</v>
        <stp/>
        <stp>EM_S_VAL_MV</stp>
        <stp>2</stp>
        <stp>300389.SZ</stp>
        <stp>2019/11/27</stp>
        <tr r="I1787" s="3"/>
        <tr r="I1787" s="3"/>
        <tr r="I1787" s="3"/>
        <tr r="I1787" s="3"/>
      </tp>
      <tp>
        <v>10549728336.24</v>
        <stp/>
        <stp>EM_S_VAL_MV</stp>
        <stp>2</stp>
        <stp>300379.SZ</stp>
        <stp>2019/11/27</stp>
        <tr r="I1777" s="3"/>
        <tr r="I1777" s="3"/>
        <tr r="I1777" s="3"/>
        <tr r="I1777" s="3"/>
      </tp>
      <tp>
        <v>13863303771.57</v>
        <stp/>
        <stp>EM_S_VAL_MV</stp>
        <stp>2</stp>
        <stp>300369.SZ</stp>
        <stp>2019/11/27</stp>
        <tr r="I1768" s="3"/>
        <tr r="I1768" s="3"/>
        <tr r="I1768" s="3"/>
        <tr r="I1768" s="3"/>
      </tp>
      <tp>
        <v>3431040513.02</v>
        <stp/>
        <stp>EM_S_VAL_MV</stp>
        <stp>2</stp>
        <stp>300359.SZ</stp>
        <stp>2019/11/27</stp>
        <tr r="I1759" s="3"/>
        <tr r="I1759" s="3"/>
        <tr r="I1759" s="3"/>
        <tr r="I1759" s="3"/>
      </tp>
      <tp>
        <v>5917976197.0699997</v>
        <stp/>
        <stp>EM_S_VAL_MV</stp>
        <stp>2</stp>
        <stp>300349.SZ</stp>
        <stp>2019/11/27</stp>
        <tr r="I1749" s="3"/>
        <tr r="I1749" s="3"/>
        <tr r="I1749" s="3"/>
        <tr r="I1749" s="3"/>
      </tp>
      <tp>
        <v>9867530319.9899998</v>
        <stp/>
        <stp>EM_S_VAL_MV</stp>
        <stp>2</stp>
        <stp>300339.SZ</stp>
        <stp>2019/11/27</stp>
        <tr r="I1739" s="3"/>
        <tr r="I1739" s="3"/>
        <tr r="I1739" s="3"/>
        <tr r="I1739" s="3"/>
      </tp>
      <tp>
        <v>1932503475.5999999</v>
        <stp/>
        <stp>EM_S_VAL_MV</stp>
        <stp>2</stp>
        <stp>300329.SZ</stp>
        <stp>2019/11/27</stp>
        <tr r="I1729" s="3"/>
        <tr r="I1729" s="3"/>
        <tr r="I1729" s="3"/>
        <tr r="I1729" s="3"/>
      </tp>
      <tp>
        <v>7577679683.8999996</v>
        <stp/>
        <stp>EM_S_VAL_MV</stp>
        <stp>2</stp>
        <stp>300319.SZ</stp>
        <stp>2019/11/27</stp>
        <tr r="I1719" s="3"/>
        <tr r="I1719" s="3"/>
        <tr r="I1719" s="3"/>
        <tr r="I1719" s="3"/>
      </tp>
      <tp>
        <v>3881222090.6999998</v>
        <stp/>
        <stp>EM_S_VAL_MV</stp>
        <stp>2</stp>
        <stp>300309.SZ</stp>
        <stp>2019/11/27</stp>
        <tr r="I1709" s="3"/>
        <tr r="I1709" s="3"/>
        <tr r="I1709" s="3"/>
        <tr r="I1709" s="3"/>
      </tp>
      <tp>
        <v>1672287982.8499999</v>
        <stp/>
        <stp>EM_S_VAL_MV</stp>
        <stp>2</stp>
        <stp>600289.SH</stp>
        <stp>2019/11/27</stp>
        <tr r="I2432" s="3"/>
        <tr r="I2432" s="3"/>
        <tr r="I2432" s="3"/>
        <tr r="I2432" s="3"/>
      </tp>
      <tp>
        <v>28106325341.040001</v>
        <stp/>
        <stp>EM_S_VAL_MV</stp>
        <stp>2</stp>
        <stp>600299.SH</stp>
        <stp>2019/11/27</stp>
        <tr r="I2440" s="3"/>
        <tr r="I2440" s="3"/>
        <tr r="I2440" s="3"/>
        <tr r="I2440" s="3"/>
      </tp>
      <tp>
        <v>1180940044.6099999</v>
        <stp/>
        <stp>EM_S_VAL_MV</stp>
        <stp>2</stp>
        <stp>600209.SH</stp>
        <stp>2019/11/27</stp>
        <tr r="I2363" s="3"/>
        <tr r="I2363" s="3"/>
        <tr r="I2363" s="3"/>
        <tr r="I2363" s="3"/>
      </tp>
      <tp>
        <v>26052049713.599998</v>
        <stp/>
        <stp>EM_S_VAL_MV</stp>
        <stp>2</stp>
        <stp>600219.SH</stp>
        <stp>2019/11/27</stp>
        <tr r="I2372" s="3"/>
        <tr r="I2372" s="3"/>
        <tr r="I2372" s="3"/>
        <tr r="I2372" s="3"/>
      </tp>
      <tp>
        <v>4697022306.8999996</v>
        <stp/>
        <stp>EM_S_VAL_MV</stp>
        <stp>2</stp>
        <stp>600229.SH</stp>
        <stp>2019/11/27</stp>
        <tr r="I2381" s="3"/>
        <tr r="I2381" s="3"/>
        <tr r="I2381" s="3"/>
        <tr r="I2381" s="3"/>
      </tp>
      <tp>
        <v>4576207690.6499996</v>
        <stp/>
        <stp>EM_S_VAL_MV</stp>
        <stp>2</stp>
        <stp>600239.SH</stp>
        <stp>2019/11/27</stp>
        <tr r="I2391" s="3"/>
        <tr r="I2391" s="3"/>
        <tr r="I2391" s="3"/>
        <tr r="I2391" s="3"/>
      </tp>
      <tp>
        <v>2238500000</v>
        <stp/>
        <stp>EM_S_VAL_MV</stp>
        <stp>2</stp>
        <stp>600249.SH</stp>
        <stp>2019/11/27</stp>
        <tr r="I2399" s="3"/>
        <tr r="I2399" s="3"/>
        <tr r="I2399" s="3"/>
        <tr r="I2399" s="3"/>
      </tp>
      <tp>
        <v>9045014661.2700005</v>
        <stp/>
        <stp>EM_S_VAL_MV</stp>
        <stp>2</stp>
        <stp>600259.SH</stp>
        <stp>2019/11/27</stp>
        <tr r="I2407" s="3"/>
        <tr r="I2407" s="3"/>
        <tr r="I2407" s="3"/>
        <tr r="I2407" s="3"/>
      </tp>
      <tp>
        <v>9411690266.4200001</v>
        <stp/>
        <stp>EM_S_VAL_MV</stp>
        <stp>2</stp>
        <stp>600269.SH</stp>
        <stp>2019/11/27</stp>
        <tr r="I2415" s="3"/>
        <tr r="I2415" s="3"/>
        <tr r="I2415" s="3"/>
        <tr r="I2415" s="3"/>
      </tp>
      <tp>
        <v>2820341388.04</v>
        <stp/>
        <stp>EM_S_VAL_MV</stp>
        <stp>2</stp>
        <stp>600279.SH</stp>
        <stp>2019/11/27</stp>
        <tr r="I2423" s="3"/>
        <tr r="I2423" s="3"/>
        <tr r="I2423" s="3"/>
        <tr r="I2423" s="3"/>
      </tp>
      <tp>
        <v>3369196384.5</v>
        <stp/>
        <stp>EM_S_VAL_MV</stp>
        <stp>2</stp>
        <stp>300299.SZ</stp>
        <stp>2019/11/27</stp>
        <tr r="I1699" s="3"/>
        <tr r="I1699" s="3"/>
        <tr r="I1699" s="3"/>
        <tr r="I1699" s="3"/>
      </tp>
      <tp>
        <v>2496838271.0500002</v>
        <stp/>
        <stp>EM_S_VAL_MV</stp>
        <stp>2</stp>
        <stp>300289.SZ</stp>
        <stp>2019/11/27</stp>
        <tr r="I1689" s="3"/>
        <tr r="I1689" s="3"/>
        <tr r="I1689" s="3"/>
        <tr r="I1689" s="3"/>
      </tp>
      <tp>
        <v>2222262890.0999999</v>
        <stp/>
        <stp>EM_S_VAL_MV</stp>
        <stp>2</stp>
        <stp>300279.SZ</stp>
        <stp>2019/11/27</stp>
        <tr r="I1679" s="3"/>
        <tr r="I1679" s="3"/>
        <tr r="I1679" s="3"/>
        <tr r="I1679" s="3"/>
      </tp>
      <tp>
        <v>2230286122.8699999</v>
        <stp/>
        <stp>EM_S_VAL_MV</stp>
        <stp>2</stp>
        <stp>300269.SZ</stp>
        <stp>2019/11/27</stp>
        <tr r="I1669" s="3"/>
        <tr r="I1669" s="3"/>
        <tr r="I1669" s="3"/>
        <tr r="I1669" s="3"/>
      </tp>
      <tp>
        <v>4150072591.7399998</v>
        <stp/>
        <stp>EM_S_VAL_MV</stp>
        <stp>2</stp>
        <stp>300259.SZ</stp>
        <stp>2019/11/27</stp>
        <tr r="I1659" s="3"/>
        <tr r="I1659" s="3"/>
        <tr r="I1659" s="3"/>
        <tr r="I1659" s="3"/>
      </tp>
      <tp>
        <v>2629195865.9400001</v>
        <stp/>
        <stp>EM_S_VAL_MV</stp>
        <stp>2</stp>
        <stp>300249.SZ</stp>
        <stp>2019/11/27</stp>
        <tr r="I1649" s="3"/>
        <tr r="I1649" s="3"/>
        <tr r="I1649" s="3"/>
        <tr r="I1649" s="3"/>
      </tp>
      <tp>
        <v>2394177174.6399999</v>
        <stp/>
        <stp>EM_S_VAL_MV</stp>
        <stp>2</stp>
        <stp>300239.SZ</stp>
        <stp>2019/11/27</stp>
        <tr r="I1639" s="3"/>
        <tr r="I1639" s="3"/>
        <tr r="I1639" s="3"/>
        <tr r="I1639" s="3"/>
      </tp>
      <tp>
        <v>5554490376.3999996</v>
        <stp/>
        <stp>EM_S_VAL_MV</stp>
        <stp>2</stp>
        <stp>300229.SZ</stp>
        <stp>2019/11/27</stp>
        <tr r="I1629" s="3"/>
        <tr r="I1629" s="3"/>
        <tr r="I1629" s="3"/>
        <tr r="I1629" s="3"/>
      </tp>
      <tp>
        <v>4451993097.5600004</v>
        <stp/>
        <stp>EM_S_VAL_MV</stp>
        <stp>2</stp>
        <stp>300219.SZ</stp>
        <stp>2019/11/27</stp>
        <tr r="I1619" s="3"/>
        <tr r="I1619" s="3"/>
        <tr r="I1619" s="3"/>
        <tr r="I1619" s="3"/>
      </tp>
      <tp>
        <v>5318597606.3999996</v>
        <stp/>
        <stp>EM_S_VAL_MV</stp>
        <stp>2</stp>
        <stp>300209.SZ</stp>
        <stp>2019/11/27</stp>
        <tr r="I1609" s="3"/>
        <tr r="I1609" s="3"/>
        <tr r="I1609" s="3"/>
        <tr r="I1609" s="3"/>
      </tp>
      <tp>
        <v>3301916087.8899999</v>
        <stp/>
        <stp>EM_S_VAL_MV</stp>
        <stp>2</stp>
        <stp>600589.SH</stp>
        <stp>2019/11/27</stp>
        <tr r="I2669" s="3"/>
        <tr r="I2669" s="3"/>
        <tr r="I2669" s="3"/>
        <tr r="I2669" s="3"/>
      </tp>
      <tp>
        <v>1668300000</v>
        <stp/>
        <stp>EM_S_VAL_MV</stp>
        <stp>2</stp>
        <stp>600599.SH</stp>
        <stp>2019/11/27</stp>
        <tr r="I2678" s="3"/>
        <tr r="I2678" s="3"/>
        <tr r="I2678" s="3"/>
        <tr r="I2678" s="3"/>
      </tp>
      <tp>
        <v>4225693112.3899999</v>
        <stp/>
        <stp>EM_S_VAL_MV</stp>
        <stp>2</stp>
        <stp>600509.SH</stp>
        <stp>2019/11/27</stp>
        <tr r="I2599" s="3"/>
        <tr r="I2599" s="3"/>
        <tr r="I2599" s="3"/>
        <tr r="I2599" s="3"/>
      </tp>
      <tp>
        <v>1494812572110</v>
        <stp/>
        <stp>EM_S_VAL_MV</stp>
        <stp>2</stp>
        <stp>600519.SH</stp>
        <stp>2019/11/27</stp>
        <tr r="I2608" s="3"/>
        <tr r="I2608" s="3"/>
        <tr r="I2608" s="3"/>
        <tr r="I2608" s="3"/>
      </tp>
      <tp>
        <v>13714006568.35</v>
        <stp/>
        <stp>EM_S_VAL_MV</stp>
        <stp>2</stp>
        <stp>600529.SH</stp>
        <stp>2019/11/27</stp>
        <tr r="I2617" s="3"/>
        <tr r="I2617" s="3"/>
        <tr r="I2617" s="3"/>
        <tr r="I2617" s="3"/>
      </tp>
      <tp>
        <v>1439800000</v>
        <stp/>
        <stp>EM_S_VAL_MV</stp>
        <stp>2</stp>
        <stp>600539.SH</stp>
        <stp>2019/11/27</stp>
        <tr r="I2626" s="3"/>
        <tr r="I2626" s="3"/>
        <tr r="I2626" s="3"/>
        <tr r="I2626" s="3"/>
      </tp>
      <tp>
        <v>17336549646</v>
        <stp/>
        <stp>EM_S_VAL_MV</stp>
        <stp>2</stp>
        <stp>600549.SH</stp>
        <stp>2019/11/27</stp>
        <tr r="I2633" s="3"/>
        <tr r="I2633" s="3"/>
        <tr r="I2633" s="3"/>
        <tr r="I2633" s="3"/>
      </tp>
      <tp>
        <v>9977836377.2800007</v>
        <stp/>
        <stp>EM_S_VAL_MV</stp>
        <stp>2</stp>
        <stp>600559.SH</stp>
        <stp>2019/11/27</stp>
        <tr r="I2641" s="3"/>
        <tr r="I2641" s="3"/>
        <tr r="I2641" s="3"/>
        <tr r="I2641" s="3"/>
      </tp>
      <tp>
        <v>7209777678.8599997</v>
        <stp/>
        <stp>EM_S_VAL_MV</stp>
        <stp>2</stp>
        <stp>600569.SH</stp>
        <stp>2019/11/27</stp>
        <tr r="I2650" s="3"/>
        <tr r="I2650" s="3"/>
        <tr r="I2650" s="3"/>
        <tr r="I2650" s="3"/>
      </tp>
      <tp>
        <v>6186550801.8599997</v>
        <stp/>
        <stp>EM_S_VAL_MV</stp>
        <stp>2</stp>
        <stp>600579.SH</stp>
        <stp>2019/11/27</stp>
        <tr r="I2659" s="3"/>
        <tr r="I2659" s="3"/>
        <tr r="I2659" s="3"/>
        <tr r="I2659" s="3"/>
      </tp>
      <tp>
        <v>3342251150.2399998</v>
        <stp/>
        <stp>EM_S_VAL_MV</stp>
        <stp>2</stp>
        <stp>000589.SZ</stp>
        <stp>2019/11/27</stp>
        <tr r="I169" s="3"/>
        <tr r="I169" s="3"/>
        <tr r="I169" s="3"/>
        <tr r="I169" s="3"/>
      </tp>
      <tp>
        <v>3711694295.6799998</v>
        <stp/>
        <stp>EM_S_VAL_MV</stp>
        <stp>2</stp>
        <stp>000599.SZ</stp>
        <stp>2019/11/27</stp>
        <tr r="I178" s="3"/>
        <tr r="I178" s="3"/>
        <tr r="I178" s="3"/>
        <tr r="I178" s="3"/>
      </tp>
      <tp>
        <v>3003520000</v>
        <stp/>
        <stp>EM_S_VAL_MV</stp>
        <stp>2</stp>
        <stp>300599.SZ</stp>
        <stp>2019/11/27</stp>
        <tr r="I1994" s="3"/>
        <tr r="I1994" s="3"/>
        <tr r="I1994" s="3"/>
        <tr r="I1994" s="3"/>
      </tp>
      <tp>
        <v>2589855606</v>
        <stp/>
        <stp>EM_S_VAL_MV</stp>
        <stp>2</stp>
        <stp>300589.SZ</stp>
        <stp>2019/11/27</stp>
        <tr r="I1984" s="3"/>
        <tr r="I1984" s="3"/>
        <tr r="I1984" s="3"/>
        <tr r="I1984" s="3"/>
      </tp>
      <tp>
        <v>7182000000</v>
        <stp/>
        <stp>EM_S_VAL_MV</stp>
        <stp>2</stp>
        <stp>300579.SZ</stp>
        <stp>2019/11/27</stp>
        <tr r="I1974" s="3"/>
        <tr r="I1974" s="3"/>
        <tr r="I1974" s="3"/>
        <tr r="I1974" s="3"/>
      </tp>
      <tp>
        <v>13930986837.24</v>
        <stp/>
        <stp>EM_S_VAL_MV</stp>
        <stp>2</stp>
        <stp>000559.SZ</stp>
        <stp>2019/11/27</stp>
        <tr r="I149" s="3"/>
        <tr r="I149" s="3"/>
        <tr r="I149" s="3"/>
        <tr r="I149" s="3"/>
      </tp>
      <tp>
        <v>3069245520</v>
        <stp/>
        <stp>EM_S_VAL_MV</stp>
        <stp>2</stp>
        <stp>300569.SZ</stp>
        <stp>2019/11/27</stp>
        <tr r="I1965" s="3"/>
        <tr r="I1965" s="3"/>
        <tr r="I1965" s="3"/>
        <tr r="I1965" s="3"/>
      </tp>
      <tp>
        <v>7219876310</v>
        <stp/>
        <stp>EM_S_VAL_MV</stp>
        <stp>2</stp>
        <stp>300559.SZ</stp>
        <stp>2019/11/27</stp>
        <tr r="I1955" s="3"/>
        <tr r="I1955" s="3"/>
        <tr r="I1955" s="3"/>
        <tr r="I1955" s="3"/>
      </tp>
      <tp>
        <v>1674750400</v>
        <stp/>
        <stp>EM_S_VAL_MV</stp>
        <stp>2</stp>
        <stp>300549.SZ</stp>
        <stp>2019/11/27</stp>
        <tr r="I1945" s="3"/>
        <tr r="I1945" s="3"/>
        <tr r="I1945" s="3"/>
        <tr r="I1945" s="3"/>
      </tp>
      <tp>
        <v>1906866000.27</v>
        <stp/>
        <stp>EM_S_VAL_MV</stp>
        <stp>2</stp>
        <stp>000509.SZ</stp>
        <stp>2019/11/27</stp>
        <tr r="I108" s="3"/>
        <tr r="I108" s="3"/>
        <tr r="I108" s="3"/>
        <tr r="I108" s="3"/>
      </tp>
      <tp>
        <v>1502476779.97</v>
        <stp/>
        <stp>EM_S_VAL_MV</stp>
        <stp>2</stp>
        <stp>300539.SZ</stp>
        <stp>2019/11/27</stp>
        <tr r="I1936" s="3"/>
        <tr r="I1936" s="3"/>
        <tr r="I1936" s="3"/>
        <tr r="I1936" s="3"/>
      </tp>
      <tp>
        <v>10207457338.059999</v>
        <stp/>
        <stp>EM_S_VAL_MV</stp>
        <stp>2</stp>
        <stp>000519.SZ</stp>
        <stp>2019/11/27</stp>
        <tr r="I115" s="3"/>
        <tr r="I115" s="3"/>
        <tr r="I115" s="3"/>
        <tr r="I115" s="3"/>
      </tp>
      <tp>
        <v>30227494592</v>
        <stp/>
        <stp>EM_S_VAL_MV</stp>
        <stp>2</stp>
        <stp>300529.SZ</stp>
        <stp>2019/11/27</stp>
        <tr r="I1926" s="3"/>
        <tr r="I1926" s="3"/>
        <tr r="I1926" s="3"/>
        <tr r="I1926" s="3"/>
      </tp>
      <tp>
        <v>3637013755.9000001</v>
        <stp/>
        <stp>EM_S_VAL_MV</stp>
        <stp>2</stp>
        <stp>000529.SZ</stp>
        <stp>2019/11/27</stp>
        <tr r="I123" s="3"/>
        <tr r="I123" s="3"/>
        <tr r="I123" s="3"/>
        <tr r="I123" s="3"/>
      </tp>
      <tp>
        <v>2070400000</v>
        <stp/>
        <stp>EM_S_VAL_MV</stp>
        <stp>2</stp>
        <stp>300519.SZ</stp>
        <stp>2019/11/27</stp>
        <tr r="I1917" s="3"/>
        <tr r="I1917" s="3"/>
        <tr r="I1917" s="3"/>
        <tr r="I1917" s="3"/>
      </tp>
      <tp>
        <v>21473661502.740002</v>
        <stp/>
        <stp>EM_S_VAL_MV</stp>
        <stp>2</stp>
        <stp>000539.SZ</stp>
        <stp>2019/11/27</stp>
        <tr r="I132" s="3"/>
        <tr r="I132" s="3"/>
        <tr r="I132" s="3"/>
        <tr r="I132" s="3"/>
      </tp>
      <tp>
        <v>2031480000</v>
        <stp/>
        <stp>EM_S_VAL_MV</stp>
        <stp>2</stp>
        <stp>300509.SZ</stp>
        <stp>2019/11/27</stp>
        <tr r="I1907" s="3"/>
        <tr r="I1907" s="3"/>
        <tr r="I1907" s="3"/>
        <tr r="I1907" s="3"/>
      </tp>
      <tp>
        <v>27574586140.110001</v>
        <stp/>
        <stp>EM_S_VAL_MV</stp>
        <stp>2</stp>
        <stp>600489.SH</stp>
        <stp>2019/11/27</stp>
        <tr r="I2582" s="3"/>
        <tr r="I2582" s="3"/>
        <tr r="I2582" s="3"/>
        <tr r="I2582" s="3"/>
      </tp>
      <tp>
        <v>6119558123.7600002</v>
        <stp/>
        <stp>EM_S_VAL_MV</stp>
        <stp>2</stp>
        <stp>600499.SH</stp>
        <stp>2019/11/27</stp>
        <tr r="I2590" s="3"/>
        <tr r="I2590" s="3"/>
        <tr r="I2590" s="3"/>
        <tr r="I2590" s="3"/>
      </tp>
      <tp>
        <v>11622287392.24</v>
        <stp/>
        <stp>EM_S_VAL_MV</stp>
        <stp>2</stp>
        <stp>600409.SH</stp>
        <stp>2019/11/27</stp>
        <tr r="I2532" s="3"/>
        <tr r="I2532" s="3"/>
        <tr r="I2532" s="3"/>
        <tr r="I2532" s="3"/>
      </tp>
      <tp>
        <v>2764977480.3000002</v>
        <stp/>
        <stp>EM_S_VAL_MV</stp>
        <stp>2</stp>
        <stp>600419.SH</stp>
        <stp>2019/11/27</stp>
        <tr r="I2537" s="3"/>
        <tr r="I2537" s="3"/>
        <tr r="I2537" s="3"/>
        <tr r="I2537" s="3"/>
      </tp>
      <tp>
        <v>7727396318.1599998</v>
        <stp/>
        <stp>EM_S_VAL_MV</stp>
        <stp>2</stp>
        <stp>600429.SH</stp>
        <stp>2019/11/27</stp>
        <tr r="I2545" s="3"/>
        <tr r="I2545" s="3"/>
        <tr r="I2545" s="3"/>
        <tr r="I2545" s="3"/>
      </tp>
      <tp>
        <v>3803471078.4000001</v>
        <stp/>
        <stp>EM_S_VAL_MV</stp>
        <stp>2</stp>
        <stp>600439.SH</stp>
        <stp>2019/11/27</stp>
        <tr r="I2550" s="3"/>
        <tr r="I2550" s="3"/>
        <tr r="I2550" s="3"/>
        <tr r="I2550" s="3"/>
      </tp>
      <tp>
        <v>4887010249.2399998</v>
        <stp/>
        <stp>EM_S_VAL_MV</stp>
        <stp>2</stp>
        <stp>600449.SH</stp>
        <stp>2019/11/27</stp>
        <tr r="I2554" s="3"/>
        <tr r="I2554" s="3"/>
        <tr r="I2554" s="3"/>
        <tr r="I2554" s="3"/>
      </tp>
      <tp>
        <v>5987845590.4799995</v>
        <stp/>
        <stp>EM_S_VAL_MV</stp>
        <stp>2</stp>
        <stp>600459.SH</stp>
        <stp>2019/11/27</stp>
        <tr r="I2559" s="3"/>
        <tr r="I2559" s="3"/>
        <tr r="I2559" s="3"/>
        <tr r="I2559" s="3"/>
      </tp>
      <tp>
        <v>2626469746.7399998</v>
        <stp/>
        <stp>EM_S_VAL_MV</stp>
        <stp>2</stp>
        <stp>600469.SH</stp>
        <stp>2019/11/27</stp>
        <tr r="I2567" s="3"/>
        <tr r="I2567" s="3"/>
        <tr r="I2567" s="3"/>
        <tr r="I2567" s="3"/>
      </tp>
      <tp>
        <v>3548940352.1599998</v>
        <stp/>
        <stp>EM_S_VAL_MV</stp>
        <stp>2</stp>
        <stp>600479.SH</stp>
        <stp>2019/11/27</stp>
        <tr r="I2573" s="3"/>
        <tr r="I2573" s="3"/>
        <tr r="I2573" s="3"/>
        <tr r="I2573" s="3"/>
      </tp>
      <tp>
        <v>2109021247.5</v>
        <stp/>
        <stp>EM_S_VAL_MV</stp>
        <stp>2</stp>
        <stp>300499.SZ</stp>
        <stp>2019/11/27</stp>
        <tr r="I1897" s="3"/>
        <tr r="I1897" s="3"/>
        <tr r="I1897" s="3"/>
        <tr r="I1897" s="3"/>
      </tp>
      <tp>
        <v>1579050000</v>
        <stp/>
        <stp>EM_S_VAL_MV</stp>
        <stp>2</stp>
        <stp>300489.SZ</stp>
        <stp>2019/11/27</stp>
        <tr r="I1887" s="3"/>
        <tr r="I1887" s="3"/>
        <tr r="I1887" s="3"/>
        <tr r="I1887" s="3"/>
      </tp>
      <tp>
        <v>2370021318</v>
        <stp/>
        <stp>EM_S_VAL_MV</stp>
        <stp>2</stp>
        <stp>300479.SZ</stp>
        <stp>2019/11/27</stp>
        <tr r="I1877" s="3"/>
        <tr r="I1877" s="3"/>
        <tr r="I1877" s="3"/>
        <tr r="I1877" s="3"/>
      </tp>
      <tp>
        <v>3062671163.6799998</v>
        <stp/>
        <stp>EM_S_VAL_MV</stp>
        <stp>2</stp>
        <stp>300469.SZ</stp>
        <stp>2019/11/27</stp>
        <tr r="I1867" s="3"/>
        <tr r="I1867" s="3"/>
        <tr r="I1867" s="3"/>
        <tr r="I1867" s="3"/>
      </tp>
      <tp>
        <v>10453454974.049999</v>
        <stp/>
        <stp>EM_S_VAL_MV</stp>
        <stp>2</stp>
        <stp>300459.SZ</stp>
        <stp>2019/11/27</stp>
        <tr r="I1857" s="3"/>
        <tr r="I1857" s="3"/>
        <tr r="I1857" s="3"/>
        <tr r="I1857" s="3"/>
      </tp>
      <tp>
        <v>3403007551.96</v>
        <stp/>
        <stp>EM_S_VAL_MV</stp>
        <stp>2</stp>
        <stp>300449.SZ</stp>
        <stp>2019/11/27</stp>
        <tr r="I1847" s="3"/>
        <tr r="I1847" s="3"/>
        <tr r="I1847" s="3"/>
        <tr r="I1847" s="3"/>
      </tp>
      <tp>
        <v>2406485754.1799998</v>
        <stp/>
        <stp>EM_S_VAL_MV</stp>
        <stp>2</stp>
        <stp>000409.SZ</stp>
        <stp>2019/11/27</stp>
        <tr r="I82" s="3"/>
        <tr r="I82" s="3"/>
        <tr r="I82" s="3"/>
        <tr r="I82" s="3"/>
      </tp>
      <tp>
        <v>4610562156</v>
        <stp/>
        <stp>EM_S_VAL_MV</stp>
        <stp>2</stp>
        <stp>300439.SZ</stp>
        <stp>2019/11/27</stp>
        <tr r="I1837" s="3"/>
        <tr r="I1837" s="3"/>
        <tr r="I1837" s="3"/>
        <tr r="I1837" s="3"/>
      </tp>
      <tp>
        <v>2304790457.1999998</v>
        <stp/>
        <stp>EM_S_VAL_MV</stp>
        <stp>2</stp>
        <stp>000419.SZ</stp>
        <stp>2019/11/27</stp>
        <tr r="I89" s="3"/>
        <tr r="I89" s="3"/>
        <tr r="I89" s="3"/>
        <tr r="I89" s="3"/>
      </tp>
      <tp>
        <v>6847717526.5200005</v>
        <stp/>
        <stp>EM_S_VAL_MV</stp>
        <stp>2</stp>
        <stp>300429.SZ</stp>
        <stp>2019/11/27</stp>
        <tr r="I1827" s="3"/>
        <tr r="I1827" s="3"/>
        <tr r="I1827" s="3"/>
        <tr r="I1827" s="3"/>
      </tp>
      <tp>
        <v>16810081253.040001</v>
        <stp/>
        <stp>EM_S_VAL_MV</stp>
        <stp>2</stp>
        <stp>000429.SZ</stp>
        <stp>2019/11/27</stp>
        <tr r="I97" s="3"/>
        <tr r="I97" s="3"/>
        <tr r="I97" s="3"/>
        <tr r="I97" s="3"/>
      </tp>
      <tp>
        <v>2103551564.4000001</v>
        <stp/>
        <stp>EM_S_VAL_MV</stp>
        <stp>2</stp>
        <stp>300419.SZ</stp>
        <stp>2019/11/27</stp>
        <tr r="I1817" s="3"/>
        <tr r="I1817" s="3"/>
        <tr r="I1817" s="3"/>
        <tr r="I1817" s="3"/>
      </tp>
      <tp>
        <v>5243866209.6000004</v>
        <stp/>
        <stp>EM_S_VAL_MV</stp>
        <stp>2</stp>
        <stp>300409.SZ</stp>
        <stp>2019/11/27</stp>
        <tr r="I1807" s="3"/>
        <tr r="I1807" s="3"/>
        <tr r="I1807" s="3"/>
        <tr r="I1807" s="3"/>
      </tp>
      <tp>
        <v>5519040438.4499998</v>
        <stp/>
        <stp>EM_S_VAL_MV</stp>
        <stp>2</stp>
        <stp>600789.SH</stp>
        <stp>2019/11/27</stp>
        <tr r="I2849" s="3"/>
        <tr r="I2849" s="3"/>
        <tr r="I2849" s="3"/>
        <tr r="I2849" s="3"/>
      </tp>
      <tp>
        <v>1800468220</v>
        <stp/>
        <stp>EM_S_VAL_MV</stp>
        <stp>2</stp>
        <stp>600719.SH</stp>
        <stp>2019/11/27</stp>
        <tr r="I2784" s="3"/>
        <tr r="I2784" s="3"/>
        <tr r="I2784" s="3"/>
        <tr r="I2784" s="3"/>
      </tp>
      <tp>
        <v>11293360757.700001</v>
        <stp/>
        <stp>EM_S_VAL_MV</stp>
        <stp>2</stp>
        <stp>600729.SH</stp>
        <stp>2019/11/27</stp>
        <tr r="I2794" s="3"/>
        <tr r="I2794" s="3"/>
        <tr r="I2794" s="3"/>
        <tr r="I2794" s="3"/>
      </tp>
      <tp>
        <v>22073712644.880001</v>
        <stp/>
        <stp>EM_S_VAL_MV</stp>
        <stp>2</stp>
        <stp>600739.SH</stp>
        <stp>2019/11/27</stp>
        <tr r="I2804" s="3"/>
        <tr r="I2804" s="3"/>
        <tr r="I2804" s="3"/>
        <tr r="I2804" s="3"/>
      </tp>
      <tp>
        <v>2054037928.8499999</v>
        <stp/>
        <stp>EM_S_VAL_MV</stp>
        <stp>2</stp>
        <stp>600749.SH</stp>
        <stp>2019/11/27</stp>
        <tr r="I2814" s="3"/>
        <tr r="I2814" s="3"/>
        <tr r="I2814" s="3"/>
        <tr r="I2814" s="3"/>
      </tp>
      <tp>
        <v>6134105373.7799997</v>
        <stp/>
        <stp>EM_S_VAL_MV</stp>
        <stp>2</stp>
        <stp>600759.SH</stp>
        <stp>2019/11/27</stp>
        <tr r="I2823" s="3"/>
        <tr r="I2823" s="3"/>
        <tr r="I2823" s="3"/>
        <tr r="I2823" s="3"/>
      </tp>
      <tp>
        <v>2032376424</v>
        <stp/>
        <stp>EM_S_VAL_MV</stp>
        <stp>2</stp>
        <stp>600769.SH</stp>
        <stp>2019/11/27</stp>
        <tr r="I2832" s="3"/>
        <tr r="I2832" s="3"/>
        <tr r="I2832" s="3"/>
        <tr r="I2832" s="3"/>
      </tp>
      <tp>
        <v>28189086774.599998</v>
        <stp/>
        <stp>EM_S_VAL_MV</stp>
        <stp>2</stp>
        <stp>600779.SH</stp>
        <stp>2019/11/27</stp>
        <tr r="I2841" s="3"/>
        <tr r="I2841" s="3"/>
        <tr r="I2841" s="3"/>
        <tr r="I2841" s="3"/>
      </tp>
      <tp>
        <v>8173080199.5</v>
        <stp/>
        <stp>EM_S_VAL_MV</stp>
        <stp>2</stp>
        <stp>000789.SZ</stp>
        <stp>2019/11/27</stp>
        <tr r="I308" s="3"/>
        <tr r="I308" s="3"/>
        <tr r="I308" s="3"/>
        <tr r="I308" s="3"/>
      </tp>
      <tp>
        <v>12425284195.200001</v>
        <stp/>
        <stp>EM_S_VAL_MV</stp>
        <stp>2</stp>
        <stp>000799.SZ</stp>
        <stp>2019/11/27</stp>
        <tr r="I317" s="3"/>
        <tr r="I317" s="3"/>
        <tr r="I317" s="3"/>
        <tr r="I317" s="3"/>
      </tp>
      <tp>
        <v>8181080000</v>
        <stp/>
        <stp>EM_S_VAL_MV</stp>
        <stp>2</stp>
        <stp>300799.SZ</stp>
        <stp>2019/11/27</stp>
        <tr r="I2182" s="3"/>
        <tr r="I2182" s="3"/>
        <tr r="I2182" s="3"/>
        <tr r="I2182" s="3"/>
      </tp>
      <tp>
        <v>3443648821.5100002</v>
        <stp/>
        <stp>EM_S_VAL_MV</stp>
        <stp>2</stp>
        <stp>300789.SZ</stp>
        <stp>2019/11/27</stp>
        <tr r="I2173" s="3"/>
        <tr r="I2173" s="3"/>
        <tr r="I2173" s="3"/>
        <tr r="I2173" s="3"/>
      </tp>
      <tp>
        <v>2654000000</v>
        <stp/>
        <stp>EM_S_VAL_MV</stp>
        <stp>2</stp>
        <stp>300779.SZ</stp>
        <stp>2019/11/27</stp>
        <tr r="I2164" s="3"/>
        <tr r="I2164" s="3"/>
        <tr r="I2164" s="3"/>
        <tr r="I2164" s="3"/>
      </tp>
      <tp>
        <v>4372158030</v>
        <stp/>
        <stp>EM_S_VAL_MV</stp>
        <stp>2</stp>
        <stp>000759.SZ</stp>
        <stp>2019/11/27</stp>
        <tr r="I291" s="3"/>
        <tr r="I291" s="3"/>
        <tr r="I291" s="3"/>
        <tr r="I291" s="3"/>
      </tp>
      <tp>
        <v>3918921375.3600001</v>
        <stp/>
        <stp>EM_S_VAL_MV</stp>
        <stp>2</stp>
        <stp>300769.SZ</stp>
        <stp>2019/11/27</stp>
        <tr r="I2155" s="3"/>
        <tr r="I2155" s="3"/>
        <tr r="I2155" s="3"/>
        <tr r="I2155" s="3"/>
      </tp>
      <tp>
        <v>33804389544.779999</v>
        <stp/>
        <stp>EM_S_VAL_MV</stp>
        <stp>2</stp>
        <stp>300759.SZ</stp>
        <stp>2019/11/27</stp>
        <tr r="I2146" s="3"/>
        <tr r="I2146" s="3"/>
        <tr r="I2146" s="3"/>
        <tr r="I2146" s="3"/>
      </tp>
      <tp>
        <v>3727239076.4000001</v>
        <stp/>
        <stp>EM_S_VAL_MV</stp>
        <stp>2</stp>
        <stp>000779.SZ</stp>
        <stp>2019/11/27</stp>
        <tr r="I301" s="3"/>
        <tr r="I301" s="3"/>
        <tr r="I301" s="3"/>
        <tr r="I301" s="3"/>
      </tp>
      <tp>
        <v>2353293018</v>
        <stp/>
        <stp>EM_S_VAL_MV</stp>
        <stp>2</stp>
        <stp>300749.SZ</stp>
        <stp>2019/11/27</stp>
        <tr r="I2137" s="3"/>
        <tr r="I2137" s="3"/>
        <tr r="I2137" s="3"/>
        <tr r="I2137" s="3"/>
      </tp>
      <tp>
        <v>27077450022.599998</v>
        <stp/>
        <stp>EM_S_VAL_MV</stp>
        <stp>2</stp>
        <stp>000709.SZ</stp>
        <stp>2019/11/27</stp>
        <tr r="I256" s="3"/>
        <tr r="I256" s="3"/>
        <tr r="I256" s="3"/>
        <tr r="I256" s="3"/>
      </tp>
      <tp>
        <v>4637556000</v>
        <stp/>
        <stp>EM_S_VAL_MV</stp>
        <stp>2</stp>
        <stp>300739.SZ</stp>
        <stp>2019/11/27</stp>
        <tr r="I2128" s="3"/>
        <tr r="I2128" s="3"/>
        <tr r="I2128" s="3"/>
        <tr r="I2128" s="3"/>
      </tp>
      <tp>
        <v>6968017530.6899996</v>
        <stp/>
        <stp>EM_S_VAL_MV</stp>
        <stp>2</stp>
        <stp>000719.SZ</stp>
        <stp>2019/11/27</stp>
        <tr r="I265" s="3"/>
        <tr r="I265" s="3"/>
        <tr r="I265" s="3"/>
        <tr r="I265" s="3"/>
      </tp>
      <tp>
        <v>1969672141.4000001</v>
        <stp/>
        <stp>EM_S_VAL_MV</stp>
        <stp>2</stp>
        <stp>300729.SZ</stp>
        <stp>2019/11/27</stp>
        <tr r="I2119" s="3"/>
        <tr r="I2119" s="3"/>
        <tr r="I2119" s="3"/>
        <tr r="I2119" s="3"/>
      </tp>
      <tp>
        <v>17221275373.509998</v>
        <stp/>
        <stp>EM_S_VAL_MV</stp>
        <stp>2</stp>
        <stp>000729.SZ</stp>
        <stp>2019/11/27</stp>
        <tr r="I274" s="3"/>
        <tr r="I274" s="3"/>
        <tr r="I274" s="3"/>
        <tr r="I274" s="3"/>
      </tp>
      <tp>
        <v>2774205710</v>
        <stp/>
        <stp>EM_S_VAL_MV</stp>
        <stp>2</stp>
        <stp>300719.SZ</stp>
        <stp>2019/11/27</stp>
        <tr r="I2110" s="3"/>
        <tr r="I2110" s="3"/>
        <tr r="I2110" s="3"/>
        <tr r="I2110" s="3"/>
      </tp>
      <tp>
        <v>15415087275.360001</v>
        <stp/>
        <stp>EM_S_VAL_MV</stp>
        <stp>2</stp>
        <stp>000739.SZ</stp>
        <stp>2019/11/27</stp>
        <tr r="I282" s="3"/>
        <tr r="I282" s="3"/>
        <tr r="I282" s="3"/>
        <tr r="I282" s="3"/>
      </tp>
      <tp>
        <v>7134022406</v>
        <stp/>
        <stp>EM_S_VAL_MV</stp>
        <stp>2</stp>
        <stp>300709.SZ</stp>
        <stp>2019/11/27</stp>
        <tr r="I2101" s="3"/>
        <tr r="I2101" s="3"/>
        <tr r="I2101" s="3"/>
        <tr r="I2101" s="3"/>
      </tp>
      <tp>
        <v>1897358277.9200001</v>
        <stp/>
        <stp>EM_S_VAL_MV</stp>
        <stp>2</stp>
        <stp>600689.SH</stp>
        <stp>2019/11/27</stp>
        <tr r="I2756" s="3"/>
        <tr r="I2756" s="3"/>
        <tr r="I2756" s="3"/>
        <tr r="I2756" s="3"/>
      </tp>
      <tp>
        <v>19360295216.560001</v>
        <stp/>
        <stp>EM_S_VAL_MV</stp>
        <stp>2</stp>
        <stp>600699.SH</stp>
        <stp>2019/11/27</stp>
        <tr r="I2766" s="3"/>
        <tr r="I2766" s="3"/>
        <tr r="I2766" s="3"/>
        <tr r="I2766" s="3"/>
      </tp>
      <tp>
        <v>4250475143.48</v>
        <stp/>
        <stp>EM_S_VAL_MV</stp>
        <stp>2</stp>
        <stp>600609.SH</stp>
        <stp>2019/11/27</stp>
        <tr r="I2687" s="3"/>
        <tr r="I2687" s="3"/>
        <tr r="I2687" s="3"/>
        <tr r="I2687" s="3"/>
      </tp>
      <tp>
        <v>6895832813.8000002</v>
        <stp/>
        <stp>EM_S_VAL_MV</stp>
        <stp>2</stp>
        <stp>600619.SH</stp>
        <stp>2019/11/27</stp>
        <tr r="I2697" s="3"/>
        <tr r="I2697" s="3"/>
        <tr r="I2697" s="3"/>
        <tr r="I2697" s="3"/>
      </tp>
      <tp>
        <v>4401421033.1199999</v>
        <stp/>
        <stp>EM_S_VAL_MV</stp>
        <stp>2</stp>
        <stp>600629.SH</stp>
        <stp>2019/11/27</stp>
        <tr r="I2705" s="3"/>
        <tr r="I2705" s="3"/>
        <tr r="I2705" s="3"/>
        <tr r="I2705" s="3"/>
      </tp>
      <tp>
        <v>14658712382.58</v>
        <stp/>
        <stp>EM_S_VAL_MV</stp>
        <stp>2</stp>
        <stp>600639.SH</stp>
        <stp>2019/11/27</stp>
        <tr r="I2713" s="3"/>
        <tr r="I2713" s="3"/>
        <tr r="I2713" s="3"/>
        <tr r="I2713" s="3"/>
      </tp>
      <tp>
        <v>13912665987</v>
        <stp/>
        <stp>EM_S_VAL_MV</stp>
        <stp>2</stp>
        <stp>600649.SH</stp>
        <stp>2019/11/27</stp>
        <tr r="I2722" s="3"/>
        <tr r="I2722" s="3"/>
        <tr r="I2722" s="3"/>
        <tr r="I2722" s="3"/>
      </tp>
      <tp>
        <v>4818343385.0600004</v>
        <stp/>
        <stp>EM_S_VAL_MV</stp>
        <stp>2</stp>
        <stp>600679.SH</stp>
        <stp>2019/11/27</stp>
        <tr r="I2747" s="3"/>
        <tr r="I2747" s="3"/>
        <tr r="I2747" s="3"/>
        <tr r="I2747" s="3"/>
      </tp>
      <tp>
        <v>19728401000</v>
        <stp/>
        <stp>EM_S_VAL_MV</stp>
        <stp>2</stp>
        <stp>300699.SZ</stp>
        <stp>2019/11/27</stp>
        <tr r="I2092" s="3"/>
        <tr r="I2092" s="3"/>
        <tr r="I2092" s="3"/>
        <tr r="I2092" s="3"/>
      </tp>
      <tp>
        <v>2499680000</v>
        <stp/>
        <stp>EM_S_VAL_MV</stp>
        <stp>2</stp>
        <stp>300689.SZ</stp>
        <stp>2019/11/27</stp>
        <tr r="I2082" s="3"/>
        <tr r="I2082" s="3"/>
        <tr r="I2082" s="3"/>
        <tr r="I2082" s="3"/>
      </tp>
      <tp>
        <v>10883808000</v>
        <stp/>
        <stp>EM_S_VAL_MV</stp>
        <stp>2</stp>
        <stp>300679.SZ</stp>
        <stp>2019/11/27</stp>
        <tr r="I2072" s="3"/>
        <tr r="I2072" s="3"/>
        <tr r="I2072" s="3"/>
        <tr r="I2072" s="3"/>
      </tp>
      <tp>
        <v>3381397627.5999999</v>
        <stp/>
        <stp>EM_S_VAL_MV</stp>
        <stp>2</stp>
        <stp>000659.SZ</stp>
        <stp>2019/11/27</stp>
        <tr r="I218" s="3"/>
        <tr r="I218" s="3"/>
        <tr r="I218" s="3"/>
        <tr r="I218" s="3"/>
      </tp>
      <tp>
        <v>2020290205.45</v>
        <stp/>
        <stp>EM_S_VAL_MV</stp>
        <stp>2</stp>
        <stp>300669.SZ</stp>
        <stp>2019/11/27</stp>
        <tr r="I2062" s="3"/>
        <tr r="I2062" s="3"/>
        <tr r="I2062" s="3"/>
        <tr r="I2062" s="3"/>
      </tp>
      <tp>
        <v>2585553428.5999999</v>
        <stp/>
        <stp>EM_S_VAL_MV</stp>
        <stp>2</stp>
        <stp>000669.SZ</stp>
        <stp>2019/11/27</stp>
        <tr r="I226" s="3"/>
        <tr r="I226" s="3"/>
        <tr r="I226" s="3"/>
        <tr r="I226" s="3"/>
      </tp>
      <tp>
        <v>6907316000</v>
        <stp/>
        <stp>EM_S_VAL_MV</stp>
        <stp>2</stp>
        <stp>300659.SZ</stp>
        <stp>2019/11/27</stp>
        <tr r="I2052" s="3"/>
        <tr r="I2052" s="3"/>
        <tr r="I2052" s="3"/>
        <tr r="I2052" s="3"/>
      </tp>
      <tp>
        <v>1293732000</v>
        <stp/>
        <stp>EM_S_VAL_MV</stp>
        <stp>2</stp>
        <stp>000679.SZ</stp>
        <stp>2019/11/27</stp>
        <tr r="I234" s="3"/>
        <tr r="I234" s="3"/>
        <tr r="I234" s="3"/>
        <tr r="I234" s="3"/>
      </tp>
      <tp>
        <v>2449920000</v>
        <stp/>
        <stp>EM_S_VAL_MV</stp>
        <stp>2</stp>
        <stp>300649.SZ</stp>
        <stp>2019/11/27</stp>
        <tr r="I2042" s="3"/>
        <tr r="I2042" s="3"/>
        <tr r="I2042" s="3"/>
        <tr r="I2042" s="3"/>
      </tp>
      <tp>
        <v>1987123066.0799999</v>
        <stp/>
        <stp>EM_S_VAL_MV</stp>
        <stp>2</stp>
        <stp>000609.SZ</stp>
        <stp>2019/11/27</stp>
        <tr r="I186" s="3"/>
        <tr r="I186" s="3"/>
        <tr r="I186" s="3"/>
        <tr r="I186" s="3"/>
      </tp>
      <tp>
        <v>5693217477.9300003</v>
        <stp/>
        <stp>EM_S_VAL_MV</stp>
        <stp>2</stp>
        <stp>300639.SZ</stp>
        <stp>2019/11/27</stp>
        <tr r="I2033" s="3"/>
        <tr r="I2033" s="3"/>
        <tr r="I2033" s="3"/>
        <tr r="I2033" s="3"/>
      </tp>
      <tp>
        <v>1972800000</v>
        <stp/>
        <stp>EM_S_VAL_MV</stp>
        <stp>2</stp>
        <stp>000619.SZ</stp>
        <stp>2019/11/27</stp>
        <tr r="I194" s="3"/>
        <tr r="I194" s="3"/>
        <tr r="I194" s="3"/>
        <tr r="I194" s="3"/>
      </tp>
      <tp>
        <v>1925541675.24</v>
        <stp/>
        <stp>EM_S_VAL_MV</stp>
        <stp>2</stp>
        <stp>300629.SZ</stp>
        <stp>2019/11/27</stp>
        <tr r="I2023" s="3"/>
        <tr r="I2023" s="3"/>
        <tr r="I2023" s="3"/>
        <tr r="I2023" s="3"/>
      </tp>
      <tp>
        <v>23879494441.560001</v>
        <stp/>
        <stp>EM_S_VAL_MV</stp>
        <stp>2</stp>
        <stp>000629.SZ</stp>
        <stp>2019/11/27</stp>
        <tr r="I202" s="3"/>
        <tr r="I202" s="3"/>
        <tr r="I202" s="3"/>
        <tr r="I202" s="3"/>
      </tp>
      <tp>
        <v>1618315600</v>
        <stp/>
        <stp>EM_S_VAL_MV</stp>
        <stp>2</stp>
        <stp>300619.SZ</stp>
        <stp>2019/11/27</stp>
        <tr r="I2013" s="3"/>
        <tr r="I2013" s="3"/>
        <tr r="I2013" s="3"/>
        <tr r="I2013" s="3"/>
      </tp>
      <tp>
        <v>5116489170.3000002</v>
        <stp/>
        <stp>EM_S_VAL_MV</stp>
        <stp>2</stp>
        <stp>000639.SZ</stp>
        <stp>2019/11/27</stp>
        <tr r="I211" s="3"/>
        <tr r="I211" s="3"/>
        <tr r="I211" s="3"/>
        <tr r="I211" s="3"/>
      </tp>
      <tp>
        <v>3432988145.2800002</v>
        <stp/>
        <stp>EM_S_VAL_MV</stp>
        <stp>2</stp>
        <stp>300609.SZ</stp>
        <stp>2019/11/27</stp>
        <tr r="I2004" s="3"/>
        <tr r="I2004" s="3"/>
        <tr r="I2004" s="3"/>
        <tr r="I2004" s="3"/>
      </tp>
      <tp>
        <v>70253588800</v>
        <stp/>
        <stp>EM_S_VAL_MV</stp>
        <stp>2</stp>
        <stp>600989.SH</stp>
        <stp>2019/11/27</stp>
        <tr r="I2991" s="3"/>
        <tr r="I2991" s="3"/>
        <tr r="I2991" s="3"/>
        <tr r="I2991" s="3"/>
      </tp>
      <tp>
        <v>109669330715.73</v>
        <stp/>
        <stp>EM_S_VAL_MV</stp>
        <stp>2</stp>
        <stp>600999.SH</stp>
        <stp>2019/11/27</stp>
        <tr r="I2999" s="3"/>
        <tr r="I2999" s="3"/>
        <tr r="I2999" s="3"/>
        <tr r="I2999" s="3"/>
      </tp>
      <tp>
        <v>21508740000</v>
        <stp/>
        <stp>EM_S_VAL_MV</stp>
        <stp>2</stp>
        <stp>600909.SH</stp>
        <stp>2019/11/27</stp>
        <tr r="I2954" s="3"/>
        <tr r="I2954" s="3"/>
        <tr r="I2954" s="3"/>
        <tr r="I2954" s="3"/>
      </tp>
      <tp>
        <v>80003247418.710007</v>
        <stp/>
        <stp>EM_S_VAL_MV</stp>
        <stp>2</stp>
        <stp>600919.SH</stp>
        <stp>2019/11/27</stp>
        <tr r="I2956" s="3"/>
        <tr r="I2956" s="3"/>
        <tr r="I2956" s="3"/>
        <tr r="I2956" s="3"/>
      </tp>
      <tp>
        <v>5882784858.6800003</v>
        <stp/>
        <stp>EM_S_VAL_MV</stp>
        <stp>2</stp>
        <stp>600929.SH</stp>
        <stp>2019/11/27</stp>
        <tr r="I2959" s="3"/>
        <tr r="I2959" s="3"/>
        <tr r="I2959" s="3"/>
        <tr r="I2959" s="3"/>
      </tp>
      <tp>
        <v>8219685000</v>
        <stp/>
        <stp>EM_S_VAL_MV</stp>
        <stp>2</stp>
        <stp>600939.SH</stp>
        <stp>2019/11/27</stp>
        <tr r="I2962" s="3"/>
        <tr r="I2962" s="3"/>
        <tr r="I2962" s="3"/>
        <tr r="I2962" s="3"/>
      </tp>
      <tp>
        <v>19352777444.82</v>
        <stp/>
        <stp>EM_S_VAL_MV</stp>
        <stp>2</stp>
        <stp>600959.SH</stp>
        <stp>2019/11/27</stp>
        <tr r="I2964" s="3"/>
        <tr r="I2964" s="3"/>
        <tr r="I2964" s="3"/>
        <tr r="I2964" s="3"/>
      </tp>
      <tp>
        <v>2346120068.5599999</v>
        <stp/>
        <stp>EM_S_VAL_MV</stp>
        <stp>2</stp>
        <stp>600969.SH</stp>
        <stp>2019/11/27</stp>
        <tr r="I2973" s="3"/>
        <tr r="I2973" s="3"/>
        <tr r="I2973" s="3"/>
        <tr r="I2973" s="3"/>
      </tp>
      <tp>
        <v>3952710248.8200002</v>
        <stp/>
        <stp>EM_S_VAL_MV</stp>
        <stp>2</stp>
        <stp>600979.SH</stp>
        <stp>2019/11/27</stp>
        <tr r="I2981" s="3"/>
        <tr r="I2981" s="3"/>
        <tr r="I2981" s="3"/>
        <tr r="I2981" s="3"/>
      </tp>
      <tp>
        <v>7024382226.8800001</v>
        <stp/>
        <stp>EM_S_VAL_MV</stp>
        <stp>2</stp>
        <stp>000989.SZ</stp>
        <stp>2019/11/27</stp>
        <tr r="I450" s="3"/>
        <tr r="I450" s="3"/>
        <tr r="I450" s="3"/>
        <tr r="I450" s="3"/>
      </tp>
      <tp>
        <v>28760082000</v>
        <stp/>
        <stp>EM_S_VAL_MV</stp>
        <stp>2</stp>
        <stp>000999.SZ</stp>
        <stp>2019/11/27</stp>
        <tr r="I457" s="3"/>
        <tr r="I457" s="3"/>
        <tr r="I457" s="3"/>
        <tr r="I457" s="3"/>
      </tp>
      <tp>
        <v>4477255534.4399996</v>
        <stp/>
        <stp>EM_S_VAL_MV</stp>
        <stp>2</stp>
        <stp>000949.SZ</stp>
        <stp>2019/11/27</stp>
        <tr r="I417" s="3"/>
        <tr r="I417" s="3"/>
        <tr r="I417" s="3"/>
        <tr r="I417" s="3"/>
      </tp>
      <tp>
        <v>18512863600</v>
        <stp/>
        <stp>EM_S_VAL_MV</stp>
        <stp>2</stp>
        <stp>000959.SZ</stp>
        <stp>2019/11/27</stp>
        <tr r="I425" s="3"/>
        <tr r="I425" s="3"/>
        <tr r="I425" s="3"/>
        <tr r="I425" s="3"/>
      </tp>
      <tp>
        <v>6197088905.8800001</v>
        <stp/>
        <stp>EM_S_VAL_MV</stp>
        <stp>2</stp>
        <stp>000969.SZ</stp>
        <stp>2019/11/27</stp>
        <tr r="I434" s="3"/>
        <tr r="I434" s="3"/>
        <tr r="I434" s="3"/>
        <tr r="I434" s="3"/>
      </tp>
      <tp>
        <v>2289543561.1199999</v>
        <stp/>
        <stp>EM_S_VAL_MV</stp>
        <stp>2</stp>
        <stp>000909.SZ</stp>
        <stp>2019/11/27</stp>
        <tr r="I389" s="3"/>
        <tr r="I389" s="3"/>
        <tr r="I389" s="3"/>
        <tr r="I389" s="3"/>
      </tp>
      <tp>
        <v>3618720000</v>
        <stp/>
        <stp>EM_S_VAL_MV</stp>
        <stp>2</stp>
        <stp>000919.SZ</stp>
        <stp>2019/11/27</stp>
        <tr r="I397" s="3"/>
        <tr r="I397" s="3"/>
        <tr r="I397" s="3"/>
        <tr r="I397" s="3"/>
      </tp>
      <tp>
        <v>1235343900</v>
        <stp/>
        <stp>EM_S_VAL_MV</stp>
        <stp>2</stp>
        <stp>000929.SZ</stp>
        <stp>2019/11/27</stp>
        <tr r="I406" s="3"/>
        <tr r="I406" s="3"/>
        <tr r="I406" s="3"/>
        <tr r="I406" s="3"/>
      </tp>
      <tp>
        <v>4126075268.6999998</v>
        <stp/>
        <stp>EM_S_VAL_MV</stp>
        <stp>2</stp>
        <stp>000939.SZ</stp>
        <stp>2019/11/27</stp>
        <tr r="I415" s="3"/>
        <tr r="I415" s="3"/>
        <tr r="I415" s="3"/>
        <tr r="I415" s="3"/>
      </tp>
      <tp>
        <v>1538653242</v>
        <stp/>
        <stp>EM_S_VAL_MV</stp>
        <stp>2</stp>
        <stp>600889.SH</stp>
        <stp>2019/11/27</stp>
        <tr r="I2940" s="3"/>
        <tr r="I2940" s="3"/>
        <tr r="I2940" s="3"/>
        <tr r="I2940" s="3"/>
      </tp>
      <tp>
        <v>81548899849.619995</v>
        <stp/>
        <stp>EM_S_VAL_MV</stp>
        <stp>2</stp>
        <stp>600809.SH</stp>
        <stp>2019/11/27</stp>
        <tr r="I2867" s="3"/>
        <tr r="I2867" s="3"/>
        <tr r="I2867" s="3"/>
        <tr r="I2867" s="3"/>
      </tp>
      <tp>
        <v>4169725667.7399998</v>
        <stp/>
        <stp>EM_S_VAL_MV</stp>
        <stp>2</stp>
        <stp>600819.SH</stp>
        <stp>2019/11/27</stp>
        <tr r="I2876" s="3"/>
        <tr r="I2876" s="3"/>
        <tr r="I2876" s="3"/>
        <tr r="I2876" s="3"/>
      </tp>
      <tp>
        <v>3751879222.5900002</v>
        <stp/>
        <stp>EM_S_VAL_MV</stp>
        <stp>2</stp>
        <stp>600829.SH</stp>
        <stp>2019/11/27</stp>
        <tr r="I2886" s="3"/>
        <tr r="I2886" s="3"/>
        <tr r="I2886" s="3"/>
        <tr r="I2886" s="3"/>
      </tp>
      <tp>
        <v>12094559861.639999</v>
        <stp/>
        <stp>EM_S_VAL_MV</stp>
        <stp>2</stp>
        <stp>600839.SH</stp>
        <stp>2019/11/27</stp>
        <tr r="I2895" s="3"/>
        <tr r="I2895" s="3"/>
        <tr r="I2895" s="3"/>
        <tr r="I2895" s="3"/>
      </tp>
      <tp>
        <v>10021392018.5</v>
        <stp/>
        <stp>EM_S_VAL_MV</stp>
        <stp>2</stp>
        <stp>600859.SH</stp>
        <stp>2019/11/27</stp>
        <tr r="I2911" s="3"/>
        <tr r="I2911" s="3"/>
        <tr r="I2911" s="3"/>
        <tr r="I2911" s="3"/>
      </tp>
      <tp>
        <v>11274311949.68</v>
        <stp/>
        <stp>EM_S_VAL_MV</stp>
        <stp>2</stp>
        <stp>600869.SH</stp>
        <stp>2019/11/27</stp>
        <tr r="I2921" s="3"/>
        <tr r="I2921" s="3"/>
        <tr r="I2921" s="3"/>
        <tr r="I2921" s="3"/>
      </tp>
      <tp>
        <v>15826158872.879999</v>
        <stp/>
        <stp>EM_S_VAL_MV</stp>
        <stp>2</stp>
        <stp>600879.SH</stp>
        <stp>2019/11/27</stp>
        <tr r="I2930" s="3"/>
        <tr r="I2930" s="3"/>
        <tr r="I2930" s="3"/>
        <tr r="I2930" s="3"/>
      </tp>
      <tp>
        <v>5754276193.8000002</v>
        <stp/>
        <stp>EM_S_VAL_MV</stp>
        <stp>2</stp>
        <stp>000889.SZ</stp>
        <stp>2019/11/27</stp>
        <tr r="I374" s="3"/>
        <tr r="I374" s="3"/>
        <tr r="I374" s="3"/>
        <tr r="I374" s="3"/>
      </tp>
      <tp>
        <v>4605199027.1999998</v>
        <stp/>
        <stp>EM_S_VAL_MV</stp>
        <stp>2</stp>
        <stp>000899.SZ</stp>
        <stp>2019/11/27</stp>
        <tr r="I381" s="3"/>
        <tr r="I381" s="3"/>
        <tr r="I381" s="3"/>
        <tr r="I381" s="3"/>
      </tp>
      <tp>
        <v>3985634044.6999998</v>
        <stp/>
        <stp>EM_S_VAL_MV</stp>
        <stp>2</stp>
        <stp>000859.SZ</stp>
        <stp>2019/11/27</stp>
        <tr r="I355" s="3"/>
        <tr r="I355" s="3"/>
        <tr r="I355" s="3"/>
        <tr r="I355" s="3"/>
      </tp>
      <tp>
        <v>19001062080</v>
        <stp/>
        <stp>EM_S_VAL_MV</stp>
        <stp>2</stp>
        <stp>000869.SZ</stp>
        <stp>2019/11/27</stp>
        <tr r="I361" s="3"/>
        <tr r="I361" s="3"/>
        <tr r="I361" s="3"/>
        <tr r="I361" s="3"/>
      </tp>
      <tp>
        <v>1971251190.27</v>
        <stp/>
        <stp>EM_S_VAL_MV</stp>
        <stp>2</stp>
        <stp>000809.SZ</stp>
        <stp>2019/11/27</stp>
        <tr r="I324" s="3"/>
        <tr r="I324" s="3"/>
        <tr r="I324" s="3"/>
        <tr r="I324" s="3"/>
      </tp>
      <tp>
        <v>2208013788.75</v>
        <stp/>
        <stp>EM_S_VAL_MV</stp>
        <stp>2</stp>
        <stp>000819.SZ</stp>
        <stp>2019/11/27</stp>
        <tr r="I332" s="3"/>
        <tr r="I332" s="3"/>
        <tr r="I332" s="3"/>
        <tr r="I332" s="3"/>
      </tp>
      <tp>
        <v>6016487314.1999998</v>
        <stp/>
        <stp>EM_S_VAL_MV</stp>
        <stp>2</stp>
        <stp>000829.SZ</stp>
        <stp>2019/11/27</stp>
        <tr r="I340" s="3"/>
        <tr r="I340" s="3"/>
        <tr r="I340" s="3"/>
        <tr r="I340" s="3"/>
      </tp>
      <tp>
        <v>13170616542.719999</v>
        <stp/>
        <stp>EM_S_VAL_MV</stp>
        <stp>2</stp>
        <stp>000839.SZ</stp>
        <stp>2019/11/27</stp>
        <tr r="I348" s="3"/>
        <tr r="I348" s="3"/>
        <tr r="I348" s="3"/>
        <tr r="I348" s="3"/>
      </tp>
      <tp>
        <v>6487288400</v>
        <stp/>
        <stp>EM_S_VAL_MV</stp>
        <stp>2</stp>
        <stp>688101.SH</stp>
        <stp>2019/11/27</stp>
        <tr r="I3711" s="3"/>
        <tr r="I3711" s="3"/>
        <tr r="I3711" s="3"/>
        <tr r="I3711" s="3"/>
      </tp>
      <tp>
        <v>61912300000</v>
        <stp/>
        <stp>EM_S_VAL_MV</stp>
        <stp>2</stp>
        <stp>688111.SH</stp>
        <stp>2019/11/27</stp>
        <tr r="I3713" s="3"/>
        <tr r="I3713" s="3"/>
        <tr r="I3713" s="3"/>
        <tr r="I3713" s="3"/>
      </tp>
      <tp>
        <v>12302680000</v>
        <stp/>
        <stp>EM_S_VAL_MV</stp>
        <stp>2</stp>
        <stp>688001.SH</stp>
        <stp>2019/11/27</stp>
        <tr r="I3680" s="3"/>
        <tr r="I3680" s="3"/>
        <tr r="I3680" s="3"/>
        <tr r="I3680" s="3"/>
      </tp>
      <tp>
        <v>3716000000</v>
        <stp/>
        <stp>EM_S_VAL_MV</stp>
        <stp>2</stp>
        <stp>688011.SH</stp>
        <stp>2019/11/27</stp>
        <tr r="I3689" s="3"/>
        <tr r="I3689" s="3"/>
        <tr r="I3689" s="3"/>
        <tr r="I3689" s="3"/>
      </tp>
      <tp>
        <v>2211856174.0799999</v>
        <stp/>
        <stp>EM_S_VAL_MV</stp>
        <stp>2</stp>
        <stp>688021.SH</stp>
        <stp>2019/11/27</stp>
        <tr r="I3696" s="3"/>
        <tr r="I3696" s="3"/>
        <tr r="I3696" s="3"/>
        <tr r="I3696" s="3"/>
      </tp>
      <tp>
        <v>23862000000</v>
        <stp/>
        <stp>EM_S_VAL_MV</stp>
        <stp>2</stp>
        <stp>688321.SH</stp>
        <stp>2019/11/27</stp>
        <tr r="I3728" s="3"/>
        <tr r="I3728" s="3"/>
        <tr r="I3728" s="3"/>
        <tr r="I3728" s="3"/>
      </tp>
      <tp t="s">
        <v>文化传媒</v>
        <stp/>
        <stp>EM_S_INFO_INDUSTRY_EM2016</stp>
        <stp>2</stp>
        <stp>002878.SZ</stp>
        <stp>1</stp>
        <tr r="G1320" s="3"/>
      </tp>
      <tp t="s">
        <v>钢铁</v>
        <stp/>
        <stp>EM_S_INFO_INDUSTRY_EM2016</stp>
        <stp>2</stp>
        <stp>002478.SZ</stp>
        <stp>1</stp>
        <tr r="G936" s="3"/>
      </tp>
      <tp t="s">
        <v>有色金属</v>
        <stp/>
        <stp>EM_S_INFO_INDUSTRY_EM2016</stp>
        <stp>2</stp>
        <stp>002578.SZ</stp>
        <stp>1</stp>
        <tr r="G1035" s="3"/>
      </tp>
      <tp t="s">
        <v>轻工制造</v>
        <stp/>
        <stp>EM_S_INFO_INDUSTRY_EM2016</stp>
        <stp>2</stp>
        <stp>002678.SZ</stp>
        <stp>1</stp>
        <tr r="G1135" s="3"/>
      </tp>
      <tp t="s">
        <v>化石能源</v>
        <stp/>
        <stp>EM_S_INFO_INDUSTRY_EM2016</stp>
        <stp>2</stp>
        <stp>002778.SZ</stp>
        <stp>1</stp>
        <tr r="G1228" s="3"/>
      </tp>
      <tp t="s">
        <v>轻工制造</v>
        <stp/>
        <stp>EM_S_INFO_INDUSTRY_EM2016</stp>
        <stp>2</stp>
        <stp>002078.SZ</stp>
        <stp>1</stp>
        <tr r="G538" s="3"/>
      </tp>
      <tp t="s">
        <v>建筑</v>
        <stp/>
        <stp>EM_S_INFO_INDUSTRY_EM2016</stp>
        <stp>2</stp>
        <stp>002178.SZ</stp>
        <stp>1</stp>
        <tr r="G638" s="3"/>
      </tp>
      <tp t="s">
        <v>机械设备</v>
        <stp/>
        <stp>EM_S_INFO_INDUSTRY_EM2016</stp>
        <stp>2</stp>
        <stp>002278.SZ</stp>
        <stp>1</stp>
        <tr r="G737" s="3"/>
      </tp>
      <tp t="s">
        <v>有色金属</v>
        <stp/>
        <stp>EM_S_INFO_INDUSTRY_EM2016</stp>
        <stp>2</stp>
        <stp>002378.SZ</stp>
        <stp>1</stp>
        <tr r="G837" s="3"/>
      </tp>
      <tp t="s">
        <v>有色金属</v>
        <stp/>
        <stp>EM_S_INFO_INDUSTRY_EM2016</stp>
        <stp>2</stp>
        <stp>000878.SZ</stp>
        <stp>1</stp>
        <tr r="G365" s="3"/>
      </tp>
      <tp t="s">
        <v>休闲、生活及专业服务</v>
        <stp/>
        <stp>EM_S_INFO_INDUSTRY_EM2016</stp>
        <stp>2</stp>
        <stp>000978.SZ</stp>
        <stp>1</stp>
        <tr r="G442" s="3"/>
      </tp>
      <tp t="s">
        <v>信息技术</v>
        <stp/>
        <stp>EM_S_INFO_INDUSTRY_EM2016</stp>
        <stp>2</stp>
        <stp>300448.SZ</stp>
        <stp>1</stp>
        <tr r="G1846" s="3"/>
      </tp>
      <tp t="s">
        <v>信息技术</v>
        <stp/>
        <stp>EM_S_INFO_INDUSTRY_EM2016</stp>
        <stp>2</stp>
        <stp>300548.SZ</stp>
        <stp>1</stp>
        <tr r="G1944" s="3"/>
      </tp>
      <tp t="s">
        <v>交运设备</v>
        <stp/>
        <stp>EM_S_INFO_INDUSTRY_EM2016</stp>
        <stp>2</stp>
        <stp>000678.SZ</stp>
        <stp>1</stp>
        <tr r="G233" s="3"/>
      </tp>
      <tp t="s">
        <v>机械设备</v>
        <stp/>
        <stp>EM_S_INFO_INDUSTRY_EM2016</stp>
        <stp>2</stp>
        <stp>300648.SZ</stp>
        <stp>1</stp>
        <tr r="G2041" s="3"/>
      </tp>
      <tp t="s">
        <v>钢铁</v>
        <stp/>
        <stp>EM_S_INFO_INDUSTRY_EM2016</stp>
        <stp>2</stp>
        <stp>000778.SZ</stp>
        <stp>1</stp>
        <tr r="G300" s="3"/>
      </tp>
      <tp t="s">
        <v>有色金属</v>
        <stp/>
        <stp>EM_S_INFO_INDUSTRY_EM2016</stp>
        <stp>2</stp>
        <stp>300748.SZ</stp>
        <stp>1</stp>
        <tr r="G2136" s="3"/>
      </tp>
      <tp t="s">
        <v>医药生物</v>
        <stp/>
        <stp>EM_S_INFO_INDUSTRY_EM2016</stp>
        <stp>2</stp>
        <stp>000078.SZ</stp>
        <stp>1</stp>
        <tr r="G56" s="3"/>
      </tp>
      <tp t="s">
        <v>交运设备</v>
        <stp/>
        <stp>EM_S_INFO_INDUSTRY_EM2016</stp>
        <stp>2</stp>
        <stp>300048.SZ</stp>
        <stp>1</stp>
        <tr r="G1450" s="3"/>
      </tp>
      <tp t="s">
        <v>互联网</v>
        <stp/>
        <stp>EM_S_INFO_INDUSTRY_EM2016</stp>
        <stp>2</stp>
        <stp>300148.SZ</stp>
        <stp>1</stp>
        <tr r="G1549" s="3"/>
      </tp>
      <tp t="s">
        <v>信息技术</v>
        <stp/>
        <stp>EM_S_INFO_INDUSTRY_EM2016</stp>
        <stp>2</stp>
        <stp>300248.SZ</stp>
        <stp>1</stp>
        <tr r="G1648" s="3"/>
      </tp>
      <tp t="s">
        <v>信息技术</v>
        <stp/>
        <stp>EM_S_INFO_INDUSTRY_EM2016</stp>
        <stp>2</stp>
        <stp>300348.SZ</stp>
        <stp>1</stp>
        <tr r="G1748" s="3"/>
      </tp>
      <tp t="s">
        <v>电气设备</v>
        <stp/>
        <stp>EM_S_INFO_INDUSTRY_EM2016</stp>
        <stp>2</stp>
        <stp>002879.SZ</stp>
        <stp>1</stp>
        <tr r="G1321" s="3"/>
      </tp>
      <tp t="s">
        <v>公用事业</v>
        <stp/>
        <stp>EM_S_INFO_INDUSTRY_EM2016</stp>
        <stp>2</stp>
        <stp>002479.SZ</stp>
        <stp>1</stp>
        <tr r="G937" s="3"/>
      </tp>
      <tp t="s">
        <v>电子设备</v>
        <stp/>
        <stp>EM_S_INFO_INDUSTRY_EM2016</stp>
        <stp>2</stp>
        <stp>002579.SZ</stp>
        <stp>1</stp>
        <tr r="G1036" s="3"/>
      </tp>
      <tp t="s">
        <v>农林牧渔</v>
        <stp/>
        <stp>EM_S_INFO_INDUSTRY_EM2016</stp>
        <stp>2</stp>
        <stp>002679.SZ</stp>
        <stp>1</stp>
        <tr r="G1136" s="3"/>
      </tp>
      <tp t="s">
        <v>机械设备</v>
        <stp/>
        <stp>EM_S_INFO_INDUSTRY_EM2016</stp>
        <stp>2</stp>
        <stp>002779.SZ</stp>
        <stp>1</stp>
        <tr r="G1229" s="3"/>
      </tp>
      <tp t="s">
        <v>电子设备</v>
        <stp/>
        <stp>EM_S_INFO_INDUSTRY_EM2016</stp>
        <stp>2</stp>
        <stp>002079.SZ</stp>
        <stp>1</stp>
        <tr r="G539" s="3"/>
      </tp>
      <tp t="s">
        <v>电子设备</v>
        <stp/>
        <stp>EM_S_INFO_INDUSTRY_EM2016</stp>
        <stp>2</stp>
        <stp>002179.SZ</stp>
        <stp>1</stp>
        <tr r="G639" s="3"/>
      </tp>
      <tp t="s">
        <v>信息技术</v>
        <stp/>
        <stp>EM_S_INFO_INDUSTRY_EM2016</stp>
        <stp>2</stp>
        <stp>002279.SZ</stp>
        <stp>1</stp>
        <tr r="G738" s="3"/>
      </tp>
      <tp t="s">
        <v>有色金属</v>
        <stp/>
        <stp>EM_S_INFO_INDUSTRY_EM2016</stp>
        <stp>2</stp>
        <stp>002379.SZ</stp>
        <stp>1</stp>
        <tr r="G838" s="3"/>
      </tp>
      <tp t="s">
        <v>房地产</v>
        <stp/>
        <stp>EM_S_INFO_INDUSTRY_EM2016</stp>
        <stp>2</stp>
        <stp>001979.SZ</stp>
        <stp>1</stp>
        <tr r="G462" s="3"/>
      </tp>
      <tp t="s">
        <v>信息技术</v>
        <stp/>
        <stp>EM_S_INFO_INDUSTRY_EM2016</stp>
        <stp>2</stp>
        <stp>300449.SZ</stp>
        <stp>1</stp>
        <tr r="G1847" s="3"/>
      </tp>
      <tp t="s">
        <v>机械设备</v>
        <stp/>
        <stp>EM_S_INFO_INDUSTRY_EM2016</stp>
        <stp>2</stp>
        <stp>300549.SZ</stp>
        <stp>1</stp>
        <tr r="G1945" s="3"/>
      </tp>
      <tp t="s">
        <v>商贸零售</v>
        <stp/>
        <stp>EM_S_INFO_INDUSTRY_EM2016</stp>
        <stp>2</stp>
        <stp>000679.SZ</stp>
        <stp>1</stp>
        <tr r="G234" s="3"/>
      </tp>
      <tp t="s">
        <v>建筑</v>
        <stp/>
        <stp>EM_S_INFO_INDUSTRY_EM2016</stp>
        <stp>2</stp>
        <stp>300649.SZ</stp>
        <stp>1</stp>
        <tr r="G2042" s="3"/>
      </tp>
      <tp t="s">
        <v>休闲、生活及专业服务</v>
        <stp/>
        <stp>EM_S_INFO_INDUSTRY_EM2016</stp>
        <stp>2</stp>
        <stp>000779.SZ</stp>
        <stp>1</stp>
        <tr r="G301" s="3"/>
      </tp>
      <tp t="s">
        <v>轻工制造</v>
        <stp/>
        <stp>EM_S_INFO_INDUSTRY_EM2016</stp>
        <stp>2</stp>
        <stp>300749.SZ</stp>
        <stp>1</stp>
        <tr r="G2137" s="3"/>
      </tp>
      <tp t="s">
        <v>医药生物</v>
        <stp/>
        <stp>EM_S_INFO_INDUSTRY_EM2016</stp>
        <stp>2</stp>
        <stp>300049.SZ</stp>
        <stp>1</stp>
        <tr r="G1451" s="3"/>
      </tp>
      <tp t="s">
        <v>医药生物</v>
        <stp/>
        <stp>EM_S_INFO_INDUSTRY_EM2016</stp>
        <stp>2</stp>
        <stp>300149.SZ</stp>
        <stp>1</stp>
        <tr r="G1550" s="3"/>
      </tp>
      <tp t="s">
        <v>信息技术</v>
        <stp/>
        <stp>EM_S_INFO_INDUSTRY_EM2016</stp>
        <stp>2</stp>
        <stp>300249.SZ</stp>
        <stp>1</stp>
        <tr r="G1649" s="3"/>
      </tp>
      <tp t="s">
        <v>机械设备</v>
        <stp/>
        <stp>EM_S_INFO_INDUSTRY_EM2016</stp>
        <stp>2</stp>
        <stp>300349.SZ</stp>
        <stp>1</stp>
        <tr r="G1749" s="3"/>
      </tp>
      <tp t="s">
        <v>电子设备</v>
        <stp/>
        <stp>EM_S_INFO_INDUSTRY_EM2016</stp>
        <stp>2</stp>
        <stp>002876.SZ</stp>
        <stp>1</stp>
        <tr r="G1318" s="3"/>
      </tp>
      <tp t="s">
        <v>基础化工</v>
        <stp/>
        <stp>EM_S_INFO_INDUSTRY_EM2016</stp>
        <stp>2</stp>
        <stp>002476.SZ</stp>
        <stp>1</stp>
        <tr r="G935" s="3"/>
      </tp>
      <tp t="s">
        <v>电气设备</v>
        <stp/>
        <stp>EM_S_INFO_INDUSTRY_EM2016</stp>
        <stp>2</stp>
        <stp>002576.SZ</stp>
        <stp>1</stp>
        <tr r="G1033" s="3"/>
      </tp>
      <tp t="s">
        <v>基础化工</v>
        <stp/>
        <stp>EM_S_INFO_INDUSTRY_EM2016</stp>
        <stp>2</stp>
        <stp>002676.SZ</stp>
        <stp>1</stp>
        <tr r="G1133" s="3"/>
      </tp>
      <tp t="s">
        <v>纺织服装</v>
        <stp/>
        <stp>EM_S_INFO_INDUSTRY_EM2016</stp>
        <stp>2</stp>
        <stp>002776.SZ</stp>
        <stp>1</stp>
        <tr r="G1226" s="3"/>
      </tp>
      <tp t="s">
        <v>电子设备</v>
        <stp/>
        <stp>EM_S_INFO_INDUSTRY_EM2016</stp>
        <stp>2</stp>
        <stp>002076.SZ</stp>
        <stp>1</stp>
        <tr r="G536" s="3"/>
      </tp>
      <tp t="s">
        <v>交运设备</v>
        <stp/>
        <stp>EM_S_INFO_INDUSTRY_EM2016</stp>
        <stp>2</stp>
        <stp>002176.SZ</stp>
        <stp>1</stp>
        <tr r="G636" s="3"/>
      </tp>
      <tp t="s">
        <v>电气设备</v>
        <stp/>
        <stp>EM_S_INFO_INDUSTRY_EM2016</stp>
        <stp>2</stp>
        <stp>002276.SZ</stp>
        <stp>1</stp>
        <tr r="G735" s="3"/>
      </tp>
      <tp t="s">
        <v>信息技术</v>
        <stp/>
        <stp>EM_S_INFO_INDUSTRY_EM2016</stp>
        <stp>2</stp>
        <stp>002376.SZ</stp>
        <stp>1</stp>
        <tr r="G835" s="3"/>
      </tp>
      <tp t="s">
        <v>农林牧渔</v>
        <stp/>
        <stp>EM_S_INFO_INDUSTRY_EM2016</stp>
        <stp>2</stp>
        <stp>000876.SZ</stp>
        <stp>1</stp>
        <tr r="G363" s="3"/>
      </tp>
      <tp t="s">
        <v>交运设备</v>
        <stp/>
        <stp>EM_S_INFO_INDUSTRY_EM2016</stp>
        <stp>2</stp>
        <stp>000976.SZ</stp>
        <stp>1</stp>
        <tr r="G440" s="3"/>
      </tp>
      <tp t="s">
        <v>有色金属</v>
        <stp/>
        <stp>EM_S_INFO_INDUSTRY_EM2016</stp>
        <stp>2</stp>
        <stp>300446.SZ</stp>
        <stp>1</stp>
        <tr r="G1844" s="3"/>
      </tp>
      <tp t="s">
        <v>食品饮料</v>
        <stp/>
        <stp>EM_S_INFO_INDUSTRY_EM2016</stp>
        <stp>2</stp>
        <stp>000576.SZ</stp>
        <stp>1</stp>
        <tr r="G162" s="3"/>
      </tp>
      <tp t="s">
        <v>电子设备</v>
        <stp/>
        <stp>EM_S_INFO_INDUSTRY_EM2016</stp>
        <stp>2</stp>
        <stp>300546.SZ</stp>
        <stp>1</stp>
        <tr r="G1942" s="3"/>
      </tp>
      <tp t="s">
        <v>文化传媒</v>
        <stp/>
        <stp>EM_S_INFO_INDUSTRY_EM2016</stp>
        <stp>2</stp>
        <stp>000676.SZ</stp>
        <stp>1</stp>
        <tr r="G231" s="3"/>
      </tp>
      <tp t="s">
        <v>金融</v>
        <stp/>
        <stp>EM_S_INFO_INDUSTRY_EM2016</stp>
        <stp>2</stp>
        <stp>000776.SZ</stp>
        <stp>1</stp>
        <tr r="G298" s="3"/>
      </tp>
      <tp t="s">
        <v>休闲、生活及专业服务</v>
        <stp/>
        <stp>EM_S_INFO_INDUSTRY_EM2016</stp>
        <stp>2</stp>
        <stp>300746.SZ</stp>
        <stp>1</stp>
        <tr r="G2134" s="3"/>
      </tp>
      <tp t="s">
        <v>电子设备</v>
        <stp/>
        <stp>EM_S_INFO_INDUSTRY_EM2016</stp>
        <stp>2</stp>
        <stp>300046.SZ</stp>
        <stp>1</stp>
        <tr r="G1448" s="3"/>
      </tp>
      <tp t="s">
        <v>食品饮料</v>
        <stp/>
        <stp>EM_S_INFO_INDUSTRY_EM2016</stp>
        <stp>2</stp>
        <stp>300146.SZ</stp>
        <stp>1</stp>
        <tr r="G1547" s="3"/>
      </tp>
      <tp t="s">
        <v>医药生物</v>
        <stp/>
        <stp>EM_S_INFO_INDUSTRY_EM2016</stp>
        <stp>2</stp>
        <stp>300246.SZ</stp>
        <stp>1</stp>
        <tr r="G1646" s="3"/>
      </tp>
      <tp t="s">
        <v>电子设备</v>
        <stp/>
        <stp>EM_S_INFO_INDUSTRY_EM2016</stp>
        <stp>2</stp>
        <stp>300346.SZ</stp>
        <stp>1</stp>
        <tr r="G1746" s="3"/>
      </tp>
      <tp t="s">
        <v>机械设备</v>
        <stp/>
        <stp>EM_S_INFO_INDUSTRY_EM2016</stp>
        <stp>2</stp>
        <stp>002877.SZ</stp>
        <stp>1</stp>
        <tr r="G1319" s="3"/>
      </tp>
      <tp t="s">
        <v>信息技术</v>
        <stp/>
        <stp>EM_S_INFO_INDUSTRY_EM2016</stp>
        <stp>2</stp>
        <stp>002577.SZ</stp>
        <stp>1</stp>
        <tr r="G1034" s="3"/>
      </tp>
      <tp t="s">
        <v>家电</v>
        <stp/>
        <stp>EM_S_INFO_INDUSTRY_EM2016</stp>
        <stp>2</stp>
        <stp>002677.SZ</stp>
        <stp>1</stp>
        <tr r="G1134" s="3"/>
      </tp>
      <tp t="s">
        <v>信息技术</v>
        <stp/>
        <stp>EM_S_INFO_INDUSTRY_EM2016</stp>
        <stp>2</stp>
        <stp>002777.SZ</stp>
        <stp>1</stp>
        <tr r="G1227" s="3"/>
      </tp>
      <tp t="s">
        <v>房地产</v>
        <stp/>
        <stp>EM_S_INFO_INDUSTRY_EM2016</stp>
        <stp>2</stp>
        <stp>002077.SZ</stp>
        <stp>1</stp>
        <tr r="G537" s="3"/>
      </tp>
      <tp t="s">
        <v>信息技术</v>
        <stp/>
        <stp>EM_S_INFO_INDUSTRY_EM2016</stp>
        <stp>2</stp>
        <stp>002177.SZ</stp>
        <stp>1</stp>
        <tr r="G637" s="3"/>
      </tp>
      <tp t="s">
        <v>商贸零售</v>
        <stp/>
        <stp>EM_S_INFO_INDUSTRY_EM2016</stp>
        <stp>2</stp>
        <stp>002277.SZ</stp>
        <stp>1</stp>
        <tr r="G736" s="3"/>
      </tp>
      <tp t="s">
        <v>房地产</v>
        <stp/>
        <stp>EM_S_INFO_INDUSTRY_EM2016</stp>
        <stp>2</stp>
        <stp>002377.SZ</stp>
        <stp>1</stp>
        <tr r="G836" s="3"/>
      </tp>
      <tp t="s">
        <v>建材</v>
        <stp/>
        <stp>EM_S_INFO_INDUSTRY_EM2016</stp>
        <stp>2</stp>
        <stp>000877.SZ</stp>
        <stp>1</stp>
        <tr r="G364" s="3"/>
      </tp>
      <tp t="s">
        <v>信息技术</v>
        <stp/>
        <stp>EM_S_INFO_INDUSTRY_EM2016</stp>
        <stp>2</stp>
        <stp>000977.SZ</stp>
        <stp>1</stp>
        <tr r="G441" s="3"/>
      </tp>
      <tp t="s">
        <v>电气设备</v>
        <stp/>
        <stp>EM_S_INFO_INDUSTRY_EM2016</stp>
        <stp>2</stp>
        <stp>300447.SZ</stp>
        <stp>1</stp>
        <tr r="G1845" s="3"/>
      </tp>
      <tp t="s">
        <v>交运设备</v>
        <stp/>
        <stp>EM_S_INFO_INDUSTRY_EM2016</stp>
        <stp>2</stp>
        <stp>300547.SZ</stp>
        <stp>1</stp>
        <tr r="G1943" s="3"/>
      </tp>
      <tp t="s">
        <v>基础化工</v>
        <stp/>
        <stp>EM_S_INFO_INDUSTRY_EM2016</stp>
        <stp>2</stp>
        <stp>000677.SZ</stp>
        <stp>1</stp>
        <tr r="G232" s="3"/>
      </tp>
      <tp t="s">
        <v>电子设备</v>
        <stp/>
        <stp>EM_S_INFO_INDUSTRY_EM2016</stp>
        <stp>2</stp>
        <stp>300647.SZ</stp>
        <stp>1</stp>
        <tr r="G2040" s="3"/>
      </tp>
      <tp t="s">
        <v>机械设备</v>
        <stp/>
        <stp>EM_S_INFO_INDUSTRY_EM2016</stp>
        <stp>2</stp>
        <stp>000777.SZ</stp>
        <stp>1</stp>
        <tr r="G299" s="3"/>
      </tp>
      <tp t="s">
        <v>电子设备</v>
        <stp/>
        <stp>EM_S_INFO_INDUSTRY_EM2016</stp>
        <stp>2</stp>
        <stp>300747.SZ</stp>
        <stp>1</stp>
        <tr r="G2135" s="3"/>
      </tp>
      <tp t="s">
        <v>信息技术</v>
        <stp/>
        <stp>EM_S_INFO_INDUSTRY_EM2016</stp>
        <stp>2</stp>
        <stp>300047.SZ</stp>
        <stp>1</stp>
        <tr r="G1449" s="3"/>
      </tp>
      <tp t="s">
        <v>医药生物</v>
        <stp/>
        <stp>EM_S_INFO_INDUSTRY_EM2016</stp>
        <stp>2</stp>
        <stp>300147.SZ</stp>
        <stp>1</stp>
        <tr r="G1548" s="3"/>
      </tp>
      <tp t="s">
        <v>家电</v>
        <stp/>
        <stp>EM_S_INFO_INDUSTRY_EM2016</stp>
        <stp>2</stp>
        <stp>300247.SZ</stp>
        <stp>1</stp>
        <tr r="G1647" s="3"/>
      </tp>
      <tp t="s">
        <v>医药生物</v>
        <stp/>
        <stp>EM_S_INFO_INDUSTRY_EM2016</stp>
        <stp>2</stp>
        <stp>300347.SZ</stp>
        <stp>1</stp>
        <tr r="G1747" s="3"/>
      </tp>
      <tp t="s">
        <v>信息技术</v>
        <stp/>
        <stp>EM_S_INFO_INDUSTRY_EM2016</stp>
        <stp>2</stp>
        <stp>002474.SZ</stp>
        <stp>1</stp>
        <tr r="G933" s="3"/>
      </tp>
      <tp t="s">
        <v>轻工制造</v>
        <stp/>
        <stp>EM_S_INFO_INDUSTRY_EM2016</stp>
        <stp>2</stp>
        <stp>002574.SZ</stp>
        <stp>1</stp>
        <tr r="G1031" s="3"/>
      </tp>
      <tp t="s">
        <v>纺织服装</v>
        <stp/>
        <stp>EM_S_INFO_INDUSTRY_EM2016</stp>
        <stp>2</stp>
        <stp>002674.SZ</stp>
        <stp>1</stp>
        <tr r="G1131" s="3"/>
      </tp>
      <tp t="s">
        <v>机械设备</v>
        <stp/>
        <stp>EM_S_INFO_INDUSTRY_EM2016</stp>
        <stp>2</stp>
        <stp>002774.SZ</stp>
        <stp>1</stp>
        <tr r="G1224" s="3"/>
      </tp>
      <tp t="s">
        <v>电气设备</v>
        <stp/>
        <stp>EM_S_INFO_INDUSTRY_EM2016</stp>
        <stp>2</stp>
        <stp>002074.SZ</stp>
        <stp>1</stp>
        <tr r="G534" s="3"/>
      </tp>
      <tp t="s">
        <v>互联网</v>
        <stp/>
        <stp>EM_S_INFO_INDUSTRY_EM2016</stp>
        <stp>2</stp>
        <stp>002174.SZ</stp>
        <stp>1</stp>
        <tr r="G634" s="3"/>
      </tp>
      <tp t="s">
        <v>基础化工</v>
        <stp/>
        <stp>EM_S_INFO_INDUSTRY_EM2016</stp>
        <stp>2</stp>
        <stp>002274.SZ</stp>
        <stp>1</stp>
        <tr r="G733" s="3"/>
      </tp>
      <tp t="s">
        <v>建筑</v>
        <stp/>
        <stp>EM_S_INFO_INDUSTRY_EM2016</stp>
        <stp>2</stp>
        <stp>002374.SZ</stp>
        <stp>1</stp>
        <tr r="G833" s="3"/>
      </tp>
      <tp t="s">
        <v>电气设备</v>
        <stp/>
        <stp>EM_S_INFO_INDUSTRY_EM2016</stp>
        <stp>2</stp>
        <stp>300444.SZ</stp>
        <stp>1</stp>
        <tr r="G1842" s="3"/>
      </tp>
      <tp t="s">
        <v>基础化工</v>
        <stp/>
        <stp>EM_S_INFO_INDUSTRY_EM2016</stp>
        <stp>2</stp>
        <stp>300644.SZ</stp>
        <stp>1</stp>
        <tr r="G2038" s="3"/>
      </tp>
      <tp t="s">
        <v>信息技术</v>
        <stp/>
        <stp>EM_S_INFO_INDUSTRY_EM2016</stp>
        <stp>2</stp>
        <stp>300044.SZ</stp>
        <stp>1</stp>
        <tr r="G1446" s="3"/>
      </tp>
      <tp t="s">
        <v>休闲、生活及专业服务</v>
        <stp/>
        <stp>EM_S_INFO_INDUSTRY_EM2016</stp>
        <stp>2</stp>
        <stp>300144.SZ</stp>
        <stp>1</stp>
        <tr r="G1545" s="3"/>
      </tp>
      <tp t="s">
        <v>医药生物</v>
        <stp/>
        <stp>EM_S_INFO_INDUSTRY_EM2016</stp>
        <stp>2</stp>
        <stp>300244.SZ</stp>
        <stp>1</stp>
        <tr r="G1644" s="3"/>
      </tp>
      <tp t="s">
        <v>信息技术</v>
        <stp/>
        <stp>EM_S_INFO_INDUSTRY_EM2016</stp>
        <stp>2</stp>
        <stp>300344.SZ</stp>
        <stp>1</stp>
        <tr r="G1744" s="3"/>
      </tp>
      <tp t="s">
        <v>纺织服装</v>
        <stp/>
        <stp>EM_S_INFO_INDUSTRY_EM2016</stp>
        <stp>2</stp>
        <stp>002875.SZ</stp>
        <stp>1</stp>
        <tr r="G1317" s="3"/>
      </tp>
      <tp t="s">
        <v>电子设备</v>
        <stp/>
        <stp>EM_S_INFO_INDUSTRY_EM2016</stp>
        <stp>2</stp>
        <stp>002475.SZ</stp>
        <stp>1</stp>
        <tr r="G934" s="3"/>
      </tp>
      <tp t="s">
        <v>轻工制造</v>
        <stp/>
        <stp>EM_S_INFO_INDUSTRY_EM2016</stp>
        <stp>2</stp>
        <stp>002575.SZ</stp>
        <stp>1</stp>
        <tr r="G1032" s="3"/>
      </tp>
      <tp t="s">
        <v>医药生物</v>
        <stp/>
        <stp>EM_S_INFO_INDUSTRY_EM2016</stp>
        <stp>2</stp>
        <stp>002675.SZ</stp>
        <stp>1</stp>
        <tr r="G1132" s="3"/>
      </tp>
      <tp t="s">
        <v>建筑</v>
        <stp/>
        <stp>EM_S_INFO_INDUSTRY_EM2016</stp>
        <stp>2</stp>
        <stp>002775.SZ</stp>
        <stp>1</stp>
        <tr r="G1225" s="3"/>
      </tp>
      <tp t="s">
        <v>钢铁</v>
        <stp/>
        <stp>EM_S_INFO_INDUSTRY_EM2016</stp>
        <stp>2</stp>
        <stp>002075.SZ</stp>
        <stp>1</stp>
        <tr r="G535" s="3"/>
      </tp>
      <tp t="s">
        <v>机械设备</v>
        <stp/>
        <stp>EM_S_INFO_INDUSTRY_EM2016</stp>
        <stp>2</stp>
        <stp>002175.SZ</stp>
        <stp>1</stp>
        <tr r="G635" s="3"/>
      </tp>
      <tp t="s">
        <v>医药生物</v>
        <stp/>
        <stp>EM_S_INFO_INDUSTRY_EM2016</stp>
        <stp>2</stp>
        <stp>002275.SZ</stp>
        <stp>1</stp>
        <tr r="G734" s="3"/>
      </tp>
      <tp t="s">
        <v>建筑</v>
        <stp/>
        <stp>EM_S_INFO_INDUSTRY_EM2016</stp>
        <stp>2</stp>
        <stp>002375.SZ</stp>
        <stp>1</stp>
        <tr r="G834" s="3"/>
      </tp>
      <tp t="s">
        <v>公用事业</v>
        <stp/>
        <stp>EM_S_INFO_INDUSTRY_EM2016</stp>
        <stp>2</stp>
        <stp>000875.SZ</stp>
        <stp>1</stp>
        <tr r="G362" s="3"/>
      </tp>
      <tp t="s">
        <v>有色金属</v>
        <stp/>
        <stp>EM_S_INFO_INDUSTRY_EM2016</stp>
        <stp>2</stp>
        <stp>000975.SZ</stp>
        <stp>1</stp>
        <tr r="G439" s="3"/>
      </tp>
      <tp t="s">
        <v>机械设备</v>
        <stp/>
        <stp>EM_S_INFO_INDUSTRY_EM2016</stp>
        <stp>2</stp>
        <stp>300445.SZ</stp>
        <stp>1</stp>
        <tr r="G1843" s="3"/>
      </tp>
      <tp t="s">
        <v>机械设备</v>
        <stp/>
        <stp>EM_S_INFO_INDUSTRY_EM2016</stp>
        <stp>2</stp>
        <stp>300545.SZ</stp>
        <stp>1</stp>
        <tr r="G1941" s="3"/>
      </tp>
      <tp t="s">
        <v>电子设备</v>
        <stp/>
        <stp>EM_S_INFO_INDUSTRY_EM2016</stp>
        <stp>2</stp>
        <stp>300645.SZ</stp>
        <stp>1</stp>
        <tr r="G2039" s="3"/>
      </tp>
      <tp t="s">
        <v>交运设备</v>
        <stp/>
        <stp>EM_S_INFO_INDUSTRY_EM2016</stp>
        <stp>2</stp>
        <stp>300745.SZ</stp>
        <stp>1</stp>
        <tr r="G2133" s="3"/>
      </tp>
      <tp t="s">
        <v>信息技术</v>
        <stp/>
        <stp>EM_S_INFO_INDUSTRY_EM2016</stp>
        <stp>2</stp>
        <stp>300045.SZ</stp>
        <stp>1</stp>
        <tr r="G1447" s="3"/>
      </tp>
      <tp t="s">
        <v>机械设备</v>
        <stp/>
        <stp>EM_S_INFO_INDUSTRY_EM2016</stp>
        <stp>2</stp>
        <stp>300145.SZ</stp>
        <stp>1</stp>
        <tr r="G1546" s="3"/>
      </tp>
      <tp t="s">
        <v>信息技术</v>
        <stp/>
        <stp>EM_S_INFO_INDUSTRY_EM2016</stp>
        <stp>2</stp>
        <stp>300245.SZ</stp>
        <stp>1</stp>
        <tr r="G1645" s="3"/>
      </tp>
      <tp t="s">
        <v>机械设备</v>
        <stp/>
        <stp>EM_S_INFO_INDUSTRY_EM2016</stp>
        <stp>2</stp>
        <stp>300345.SZ</stp>
        <stp>1</stp>
        <tr r="G1745" s="3"/>
      </tp>
      <tp t="s">
        <v>医药生物</v>
        <stp/>
        <stp>EM_S_INFO_INDUSTRY_EM2016</stp>
        <stp>2</stp>
        <stp>002872.SZ</stp>
        <stp>1</stp>
        <tr r="G1315" s="3"/>
      </tp>
      <tp t="s">
        <v>交运设备</v>
        <stp/>
        <stp>EM_S_INFO_INDUSTRY_EM2016</stp>
        <stp>2</stp>
        <stp>002472.SZ</stp>
        <stp>1</stp>
        <tr r="G931" s="3"/>
      </tp>
      <tp t="s">
        <v>轻工制造</v>
        <stp/>
        <stp>EM_S_INFO_INDUSTRY_EM2016</stp>
        <stp>2</stp>
        <stp>002572.SZ</stp>
        <stp>1</stp>
        <tr r="G1029" s="3"/>
      </tp>
      <tp t="s">
        <v>公用事业</v>
        <stp/>
        <stp>EM_S_INFO_INDUSTRY_EM2016</stp>
        <stp>2</stp>
        <stp>002672.SZ</stp>
        <stp>1</stp>
        <tr r="G1129" s="3"/>
      </tp>
      <tp t="s">
        <v>农林牧渔</v>
        <stp/>
        <stp>EM_S_INFO_INDUSTRY_EM2016</stp>
        <stp>2</stp>
        <stp>002772.SZ</stp>
        <stp>1</stp>
        <tr r="G1222" s="3"/>
      </tp>
      <tp t="s">
        <v>互联网</v>
        <stp/>
        <stp>EM_S_INFO_INDUSTRY_EM2016</stp>
        <stp>2</stp>
        <stp>002072.SZ</stp>
        <stp>1</stp>
        <tr r="G532" s="3"/>
      </tp>
      <tp t="s">
        <v>基础化工</v>
        <stp/>
        <stp>EM_S_INFO_INDUSTRY_EM2016</stp>
        <stp>2</stp>
        <stp>002172.SZ</stp>
        <stp>1</stp>
        <tr r="G632" s="3"/>
      </tp>
      <tp t="s">
        <v>机械设备</v>
        <stp/>
        <stp>EM_S_INFO_INDUSTRY_EM2016</stp>
        <stp>2</stp>
        <stp>002272.SZ</stp>
        <stp>1</stp>
        <tr r="G731" s="3"/>
      </tp>
      <tp t="s">
        <v>建材</v>
        <stp/>
        <stp>EM_S_INFO_INDUSTRY_EM2016</stp>
        <stp>2</stp>
        <stp>002372.SZ</stp>
        <stp>1</stp>
        <tr r="G831" s="3"/>
      </tp>
      <tp t="s">
        <v>交通运输</v>
        <stp/>
        <stp>EM_S_INFO_INDUSTRY_EM2016</stp>
        <stp>2</stp>
        <stp>001872.SZ</stp>
        <stp>1</stp>
        <tr r="G459" s="3"/>
      </tp>
      <tp t="s">
        <v>农林牧渔</v>
        <stp/>
        <stp>EM_S_INFO_INDUSTRY_EM2016</stp>
        <stp>2</stp>
        <stp>000972.SZ</stp>
        <stp>1</stp>
        <tr r="G437" s="3"/>
      </tp>
      <tp t="s">
        <v>机械设备</v>
        <stp/>
        <stp>EM_S_INFO_INDUSTRY_EM2016</stp>
        <stp>2</stp>
        <stp>300442.SZ</stp>
        <stp>1</stp>
        <tr r="G1840" s="3"/>
      </tp>
      <tp t="s">
        <v>交运设备</v>
        <stp/>
        <stp>EM_S_INFO_INDUSTRY_EM2016</stp>
        <stp>2</stp>
        <stp>000572.SZ</stp>
        <stp>1</stp>
        <tr r="G160" s="3"/>
      </tp>
      <tp t="s">
        <v>信息技术</v>
        <stp/>
        <stp>EM_S_INFO_INDUSTRY_EM2016</stp>
        <stp>2</stp>
        <stp>300542.SZ</stp>
        <stp>1</stp>
        <tr r="G1939" s="3"/>
      </tp>
      <tp t="s">
        <v>建材</v>
        <stp/>
        <stp>EM_S_INFO_INDUSTRY_EM2016</stp>
        <stp>2</stp>
        <stp>000672.SZ</stp>
        <stp>1</stp>
        <tr r="G229" s="3"/>
      </tp>
      <tp t="s">
        <v>医药生物</v>
        <stp/>
        <stp>EM_S_INFO_INDUSTRY_EM2016</stp>
        <stp>2</stp>
        <stp>300642.SZ</stp>
        <stp>1</stp>
        <tr r="G2036" s="3"/>
      </tp>
      <tp t="s">
        <v>交运设备</v>
        <stp/>
        <stp>EM_S_INFO_INDUSTRY_EM2016</stp>
        <stp>2</stp>
        <stp>300742.SZ</stp>
        <stp>1</stp>
        <tr r="G2131" s="3"/>
      </tp>
      <tp t="s">
        <v>信息技术</v>
        <stp/>
        <stp>EM_S_INFO_INDUSTRY_EM2016</stp>
        <stp>2</stp>
        <stp>300042.SZ</stp>
        <stp>1</stp>
        <tr r="G1444" s="3"/>
      </tp>
      <tp t="s">
        <v>医药生物</v>
        <stp/>
        <stp>EM_S_INFO_INDUSTRY_EM2016</stp>
        <stp>2</stp>
        <stp>300142.SZ</stp>
        <stp>1</stp>
        <tr r="G1543" s="3"/>
      </tp>
      <tp t="s">
        <v>文化传媒</v>
        <stp/>
        <stp>EM_S_INFO_INDUSTRY_EM2016</stp>
        <stp>2</stp>
        <stp>300242.SZ</stp>
        <stp>1</stp>
        <tr r="G1642" s="3"/>
      </tp>
      <tp t="s">
        <v>家电</v>
        <stp/>
        <stp>EM_S_INFO_INDUSTRY_EM2016</stp>
        <stp>2</stp>
        <stp>300342.SZ</stp>
        <stp>1</stp>
        <tr r="G1742" s="3"/>
      </tp>
      <tp t="s">
        <v>医药生物</v>
        <stp/>
        <stp>EM_S_INFO_INDUSTRY_EM2016</stp>
        <stp>2</stp>
        <stp>002873.SZ</stp>
        <stp>1</stp>
        <tr r="G1316" s="3"/>
      </tp>
      <tp t="s">
        <v>家电</v>
        <stp/>
        <stp>EM_S_INFO_INDUSTRY_EM2016</stp>
        <stp>2</stp>
        <stp>002473.SZ</stp>
        <stp>1</stp>
        <tr r="G932" s="3"/>
      </tp>
      <tp t="s">
        <v>公用事业</v>
        <stp/>
        <stp>EM_S_INFO_INDUSTRY_EM2016</stp>
        <stp>2</stp>
        <stp>002573.SZ</stp>
        <stp>1</stp>
        <tr r="G1030" s="3"/>
      </tp>
      <tp t="s">
        <v>金融</v>
        <stp/>
        <stp>EM_S_INFO_INDUSTRY_EM2016</stp>
        <stp>2</stp>
        <stp>002673.SZ</stp>
        <stp>1</stp>
        <tr r="G1130" s="3"/>
      </tp>
      <tp t="s">
        <v>医药生物</v>
        <stp/>
        <stp>EM_S_INFO_INDUSTRY_EM2016</stp>
        <stp>2</stp>
        <stp>002773.SZ</stp>
        <stp>1</stp>
        <tr r="G1223" s="3"/>
      </tp>
      <tp t="s">
        <v>机械设备</v>
        <stp/>
        <stp>EM_S_INFO_INDUSTRY_EM2016</stp>
        <stp>2</stp>
        <stp>002073.SZ</stp>
        <stp>1</stp>
        <tr r="G533" s="3"/>
      </tp>
      <tp t="s">
        <v>医药生物</v>
        <stp/>
        <stp>EM_S_INFO_INDUSTRY_EM2016</stp>
        <stp>2</stp>
        <stp>002173.SZ</stp>
        <stp>1</stp>
        <tr r="G633" s="3"/>
      </tp>
      <tp t="s">
        <v>电子设备</v>
        <stp/>
        <stp>EM_S_INFO_INDUSTRY_EM2016</stp>
        <stp>2</stp>
        <stp>002273.SZ</stp>
        <stp>1</stp>
        <tr r="G732" s="3"/>
      </tp>
      <tp t="s">
        <v>信息技术</v>
        <stp/>
        <stp>EM_S_INFO_INDUSTRY_EM2016</stp>
        <stp>2</stp>
        <stp>002373.SZ</stp>
        <stp>1</stp>
        <tr r="G832" s="3"/>
      </tp>
      <tp t="s">
        <v>基础化工</v>
        <stp/>
        <stp>EM_S_INFO_INDUSTRY_EM2016</stp>
        <stp>2</stp>
        <stp>000973.SZ</stp>
        <stp>1</stp>
        <tr r="G438" s="3"/>
      </tp>
      <tp t="s">
        <v>电气设备</v>
        <stp/>
        <stp>EM_S_INFO_INDUSTRY_EM2016</stp>
        <stp>2</stp>
        <stp>300443.SZ</stp>
        <stp>1</stp>
        <tr r="G1841" s="3"/>
      </tp>
      <tp t="s">
        <v>房地产</v>
        <stp/>
        <stp>EM_S_INFO_INDUSTRY_EM2016</stp>
        <stp>2</stp>
        <stp>000573.SZ</stp>
        <stp>1</stp>
        <tr r="G161" s="3"/>
      </tp>
      <tp t="s">
        <v>电子设备</v>
        <stp/>
        <stp>EM_S_INFO_INDUSTRY_EM2016</stp>
        <stp>2</stp>
        <stp>300543.SZ</stp>
        <stp>1</stp>
        <tr r="G1940" s="3"/>
      </tp>
      <tp t="s">
        <v>文化传媒</v>
        <stp/>
        <stp>EM_S_INFO_INDUSTRY_EM2016</stp>
        <stp>2</stp>
        <stp>000673.SZ</stp>
        <stp>1</stp>
        <tr r="G230" s="3"/>
      </tp>
      <tp t="s">
        <v>交运设备</v>
        <stp/>
        <stp>EM_S_INFO_INDUSTRY_EM2016</stp>
        <stp>2</stp>
        <stp>300643.SZ</stp>
        <stp>1</stp>
        <tr r="G2037" s="3"/>
      </tp>
      <tp t="s">
        <v>信息技术</v>
        <stp/>
        <stp>EM_S_INFO_INDUSTRY_EM2016</stp>
        <stp>2</stp>
        <stp>300743.SZ</stp>
        <stp>1</stp>
        <tr r="G2132" s="3"/>
      </tp>
      <tp t="s">
        <v>互联网</v>
        <stp/>
        <stp>EM_S_INFO_INDUSTRY_EM2016</stp>
        <stp>2</stp>
        <stp>300043.SZ</stp>
        <stp>1</stp>
        <tr r="G1445" s="3"/>
      </tp>
      <tp t="s">
        <v>医药生物</v>
        <stp/>
        <stp>EM_S_INFO_INDUSTRY_EM2016</stp>
        <stp>2</stp>
        <stp>300143.SZ</stp>
        <stp>1</stp>
        <tr r="G1544" s="3"/>
      </tp>
      <tp t="s">
        <v>基础化工</v>
        <stp/>
        <stp>EM_S_INFO_INDUSTRY_EM2016</stp>
        <stp>2</stp>
        <stp>300243.SZ</stp>
        <stp>1</stp>
        <tr r="G1643" s="3"/>
      </tp>
      <tp t="s">
        <v>互联网</v>
        <stp/>
        <stp>EM_S_INFO_INDUSTRY_EM2016</stp>
        <stp>2</stp>
        <stp>300343.SZ</stp>
        <stp>1</stp>
        <tr r="G1743" s="3"/>
      </tp>
      <tp t="s">
        <v>机械设备</v>
        <stp/>
        <stp>EM_S_INFO_INDUSTRY_EM2016</stp>
        <stp>2</stp>
        <stp>002870.SZ</stp>
        <stp>1</stp>
        <tr r="G1313" s="3"/>
      </tp>
      <tp t="s">
        <v>基础化工</v>
        <stp/>
        <stp>EM_S_INFO_INDUSTRY_EM2016</stp>
        <stp>2</stp>
        <stp>002470.SZ</stp>
        <stp>1</stp>
        <tr r="G929" s="3"/>
      </tp>
      <tp t="s">
        <v>食品饮料</v>
        <stp/>
        <stp>EM_S_INFO_INDUSTRY_EM2016</stp>
        <stp>2</stp>
        <stp>002570.SZ</stp>
        <stp>1</stp>
        <tr r="G1027" s="3"/>
      </tp>
      <tp t="s">
        <v>金融</v>
        <stp/>
        <stp>EM_S_INFO_INDUSTRY_EM2016</stp>
        <stp>2</stp>
        <stp>002670.SZ</stp>
        <stp>1</stp>
        <tr r="G1127" s="3"/>
      </tp>
      <tp t="s">
        <v>食品饮料</v>
        <stp/>
        <stp>EM_S_INFO_INDUSTRY_EM2016</stp>
        <stp>2</stp>
        <stp>002770.SZ</stp>
        <stp>1</stp>
        <tr r="G1220" s="3"/>
      </tp>
      <tp t="s">
        <v>基础化工</v>
        <stp/>
        <stp>EM_S_INFO_INDUSTRY_EM2016</stp>
        <stp>2</stp>
        <stp>002170.SZ</stp>
        <stp>1</stp>
        <tr r="G630" s="3"/>
      </tp>
      <tp t="s">
        <v>电气设备</v>
        <stp/>
        <stp>EM_S_INFO_INDUSTRY_EM2016</stp>
        <stp>2</stp>
        <stp>002270.SZ</stp>
        <stp>1</stp>
        <tr r="G729" s="3"/>
      </tp>
      <tp t="s">
        <v>医药生物</v>
        <stp/>
        <stp>EM_S_INFO_INDUSTRY_EM2016</stp>
        <stp>2</stp>
        <stp>002370.SZ</stp>
        <stp>1</stp>
        <tr r="G829" s="3"/>
      </tp>
      <tp t="s">
        <v>有色金属</v>
        <stp/>
        <stp>EM_S_INFO_INDUSTRY_EM2016</stp>
        <stp>2</stp>
        <stp>000970.SZ</stp>
        <stp>1</stp>
        <tr r="G435" s="3"/>
      </tp>
      <tp t="s">
        <v>信息技术</v>
        <stp/>
        <stp>EM_S_INFO_INDUSTRY_EM2016</stp>
        <stp>2</stp>
        <stp>300440.SZ</stp>
        <stp>1</stp>
        <tr r="G1838" s="3"/>
      </tp>
      <tp t="s">
        <v>机械设备</v>
        <stp/>
        <stp>EM_S_INFO_INDUSTRY_EM2016</stp>
        <stp>2</stp>
        <stp>000570.SZ</stp>
        <stp>1</stp>
        <tr r="G158" s="3"/>
      </tp>
      <tp t="s">
        <v>机械设备</v>
        <stp/>
        <stp>EM_S_INFO_INDUSTRY_EM2016</stp>
        <stp>2</stp>
        <stp>300540.SZ</stp>
        <stp>1</stp>
        <tr r="G1937" s="3"/>
      </tp>
      <tp t="s">
        <v>电子设备</v>
        <stp/>
        <stp>EM_S_INFO_INDUSTRY_EM2016</stp>
        <stp>2</stp>
        <stp>000670.SZ</stp>
        <stp>1</stp>
        <tr r="G227" s="3"/>
      </tp>
      <tp t="s">
        <v>轻工制造</v>
        <stp/>
        <stp>EM_S_INFO_INDUSTRY_EM2016</stp>
        <stp>2</stp>
        <stp>300640.SZ</stp>
        <stp>1</stp>
        <tr r="G2034" s="3"/>
      </tp>
      <tp t="s">
        <v>基础化工</v>
        <stp/>
        <stp>EM_S_INFO_INDUSTRY_EM2016</stp>
        <stp>2</stp>
        <stp>300740.SZ</stp>
        <stp>1</stp>
        <tr r="G2129" s="3"/>
      </tp>
      <tp t="s">
        <v>信息技术</v>
        <stp/>
        <stp>EM_S_INFO_INDUSTRY_EM2016</stp>
        <stp>2</stp>
        <stp>000070.SZ</stp>
        <stp>1</stp>
        <tr r="G55" s="3"/>
      </tp>
      <tp t="s">
        <v>公用事业</v>
        <stp/>
        <stp>EM_S_INFO_INDUSTRY_EM2016</stp>
        <stp>2</stp>
        <stp>300040.SZ</stp>
        <stp>1</stp>
        <tr r="G1442" s="3"/>
      </tp>
      <tp t="s">
        <v>公用事业</v>
        <stp/>
        <stp>EM_S_INFO_INDUSTRY_EM2016</stp>
        <stp>2</stp>
        <stp>300140.SZ</stp>
        <stp>1</stp>
        <tr r="G1541" s="3"/>
      </tp>
      <tp t="s">
        <v>交通运输</v>
        <stp/>
        <stp>EM_S_INFO_INDUSTRY_EM2016</stp>
        <stp>2</stp>
        <stp>300240.SZ</stp>
        <stp>1</stp>
        <tr r="G1640" s="3"/>
      </tp>
      <tp t="s">
        <v>有色金属</v>
        <stp/>
        <stp>EM_S_INFO_INDUSTRY_EM2016</stp>
        <stp>2</stp>
        <stp>300340.SZ</stp>
        <stp>1</stp>
        <tr r="G1740" s="3"/>
      </tp>
      <tp t="s">
        <v>机械设备</v>
        <stp/>
        <stp>EM_S_INFO_INDUSTRY_EM2016</stp>
        <stp>2</stp>
        <stp>002871.SZ</stp>
        <stp>1</stp>
        <tr r="G1314" s="3"/>
      </tp>
      <tp t="s">
        <v>电气设备</v>
        <stp/>
        <stp>EM_S_INFO_INDUSTRY_EM2016</stp>
        <stp>2</stp>
        <stp>002471.SZ</stp>
        <stp>1</stp>
        <tr r="G930" s="3"/>
      </tp>
      <tp t="s">
        <v>轻工制造</v>
        <stp/>
        <stp>EM_S_INFO_INDUSTRY_EM2016</stp>
        <stp>2</stp>
        <stp>002571.SZ</stp>
        <stp>1</stp>
        <tr r="G1028" s="3"/>
      </tp>
      <tp t="s">
        <v>建材</v>
        <stp/>
        <stp>EM_S_INFO_INDUSTRY_EM2016</stp>
        <stp>2</stp>
        <stp>002671.SZ</stp>
        <stp>1</stp>
        <tr r="G1128" s="3"/>
      </tp>
      <tp t="s">
        <v>信息技术</v>
        <stp/>
        <stp>EM_S_INFO_INDUSTRY_EM2016</stp>
        <stp>2</stp>
        <stp>002771.SZ</stp>
        <stp>1</stp>
        <tr r="G1221" s="3"/>
      </tp>
      <tp t="s">
        <v>文化传媒</v>
        <stp/>
        <stp>EM_S_INFO_INDUSTRY_EM2016</stp>
        <stp>2</stp>
        <stp>002071.SZ</stp>
        <stp>1</stp>
        <tr r="G531" s="3"/>
      </tp>
      <tp t="s">
        <v>有色金属</v>
        <stp/>
        <stp>EM_S_INFO_INDUSTRY_EM2016</stp>
        <stp>2</stp>
        <stp>002171.SZ</stp>
        <stp>1</stp>
        <tr r="G631" s="3"/>
      </tp>
      <tp t="s">
        <v>建材</v>
        <stp/>
        <stp>EM_S_INFO_INDUSTRY_EM2016</stp>
        <stp>2</stp>
        <stp>002271.SZ</stp>
        <stp>1</stp>
        <tr r="G730" s="3"/>
      </tp>
      <tp t="s">
        <v>电子设备</v>
        <stp/>
        <stp>EM_S_INFO_INDUSTRY_EM2016</stp>
        <stp>2</stp>
        <stp>002371.SZ</stp>
        <stp>1</stp>
        <tr r="G830" s="3"/>
      </tp>
      <tp t="s">
        <v>互联网</v>
        <stp/>
        <stp>EM_S_INFO_INDUSTRY_EM2016</stp>
        <stp>2</stp>
        <stp>000971.SZ</stp>
        <stp>1</stp>
        <tr r="G436" s="3"/>
      </tp>
      <tp t="s">
        <v>机械设备</v>
        <stp/>
        <stp>EM_S_INFO_INDUSTRY_EM2016</stp>
        <stp>2</stp>
        <stp>300441.SZ</stp>
        <stp>1</stp>
        <tr r="G1839" s="3"/>
      </tp>
      <tp t="s">
        <v>综合</v>
        <stp/>
        <stp>EM_S_INFO_INDUSTRY_EM2016</stp>
        <stp>2</stp>
        <stp>000571.SZ</stp>
        <stp>1</stp>
        <tr r="G159" s="3"/>
      </tp>
      <tp t="s">
        <v>信息技术</v>
        <stp/>
        <stp>EM_S_INFO_INDUSTRY_EM2016</stp>
        <stp>2</stp>
        <stp>300541.SZ</stp>
        <stp>1</stp>
        <tr r="G1938" s="3"/>
      </tp>
      <tp t="s">
        <v>房地产</v>
        <stp/>
        <stp>EM_S_INFO_INDUSTRY_EM2016</stp>
        <stp>2</stp>
        <stp>000671.SZ</stp>
        <stp>1</stp>
        <tr r="G228" s="3"/>
      </tp>
      <tp t="s">
        <v>基础化工</v>
        <stp/>
        <stp>EM_S_INFO_INDUSTRY_EM2016</stp>
        <stp>2</stp>
        <stp>300641.SZ</stp>
        <stp>1</stp>
        <tr r="G2035" s="3"/>
      </tp>
      <tp t="s">
        <v>食品饮料</v>
        <stp/>
        <stp>EM_S_INFO_INDUSTRY_EM2016</stp>
        <stp>2</stp>
        <stp>300741.SZ</stp>
        <stp>1</stp>
        <tr r="G2130" s="3"/>
      </tp>
      <tp t="s">
        <v>基础化工</v>
        <stp/>
        <stp>EM_S_INFO_INDUSTRY_EM2016</stp>
        <stp>2</stp>
        <stp>300041.SZ</stp>
        <stp>1</stp>
        <tr r="G1443" s="3"/>
      </tp>
      <tp t="s">
        <v>电气设备</v>
        <stp/>
        <stp>EM_S_INFO_INDUSTRY_EM2016</stp>
        <stp>2</stp>
        <stp>300141.SZ</stp>
        <stp>1</stp>
        <tr r="G1542" s="3"/>
      </tp>
      <tp t="s">
        <v>电子设备</v>
        <stp/>
        <stp>EM_S_INFO_INDUSTRY_EM2016</stp>
        <stp>2</stp>
        <stp>300241.SZ</stp>
        <stp>1</stp>
        <tr r="G1641" s="3"/>
      </tp>
      <tp t="s">
        <v>电气设备</v>
        <stp/>
        <stp>EM_S_INFO_INDUSTRY_EM2016</stp>
        <stp>2</stp>
        <stp>300341.SZ</stp>
        <stp>1</stp>
        <tr r="G1741" s="3"/>
      </tp>
      <tp>
        <v>3479040000</v>
        <stp/>
        <stp>EM_S_VAL_MV</stp>
        <stp>2</stp>
        <stp>603188.SH</stp>
        <stp>2019/11/27</stp>
        <tr r="I3304" s="3"/>
        <tr r="I3304" s="3"/>
        <tr r="I3304" s="3"/>
        <tr r="I3304" s="3"/>
      </tp>
      <tp>
        <v>16880000000</v>
        <stp/>
        <stp>EM_S_VAL_MV</stp>
        <stp>2</stp>
        <stp>603198.SH</stp>
        <stp>2019/11/27</stp>
        <tr r="I3309" s="3"/>
        <tr r="I3309" s="3"/>
        <tr r="I3309" s="3"/>
        <tr r="I3309" s="3"/>
      </tp>
      <tp>
        <v>5841703516.3199997</v>
        <stp/>
        <stp>EM_S_VAL_MV</stp>
        <stp>2</stp>
        <stp>603108.SH</stp>
        <stp>2019/11/27</stp>
        <tr r="I3265" s="3"/>
        <tr r="I3265" s="3"/>
        <tr r="I3265" s="3"/>
        <tr r="I3265" s="3"/>
      </tp>
      <tp>
        <v>8719242651.6800003</v>
        <stp/>
        <stp>EM_S_VAL_MV</stp>
        <stp>2</stp>
        <stp>603118.SH</stp>
        <stp>2019/11/27</stp>
        <tr r="I3272" s="3"/>
        <tr r="I3272" s="3"/>
        <tr r="I3272" s="3"/>
        <tr r="I3272" s="3"/>
      </tp>
      <tp>
        <v>6092470885.0600004</v>
        <stp/>
        <stp>EM_S_VAL_MV</stp>
        <stp>2</stp>
        <stp>603128.SH</stp>
        <stp>2019/11/27</stp>
        <tr r="I3277" s="3"/>
        <tr r="I3277" s="3"/>
        <tr r="I3277" s="3"/>
        <tr r="I3277" s="3"/>
      </tp>
      <tp>
        <v>3064373172</v>
        <stp/>
        <stp>EM_S_VAL_MV</stp>
        <stp>2</stp>
        <stp>603138.SH</stp>
        <stp>2019/11/27</stp>
        <tr r="I3282" s="3"/>
        <tr r="I3282" s="3"/>
        <tr r="I3282" s="3"/>
        <tr r="I3282" s="3"/>
      </tp>
      <tp>
        <v>3074481904</v>
        <stp/>
        <stp>EM_S_VAL_MV</stp>
        <stp>2</stp>
        <stp>603158.SH</stp>
        <stp>2019/11/27</stp>
        <tr r="I3286" s="3"/>
        <tr r="I3286" s="3"/>
        <tr r="I3286" s="3"/>
        <tr r="I3286" s="3"/>
      </tp>
      <tp>
        <v>2374280792.6399999</v>
        <stp/>
        <stp>EM_S_VAL_MV</stp>
        <stp>2</stp>
        <stp>603168.SH</stp>
        <stp>2019/11/27</stp>
        <tr r="I3293" s="3"/>
        <tr r="I3293" s="3"/>
        <tr r="I3293" s="3"/>
        <tr r="I3293" s="3"/>
      </tp>
      <tp>
        <v>2119338900</v>
        <stp/>
        <stp>EM_S_VAL_MV</stp>
        <stp>2</stp>
        <stp>603178.SH</stp>
        <stp>2019/11/27</stp>
        <tr r="I3296" s="3"/>
        <tr r="I3296" s="3"/>
        <tr r="I3296" s="3"/>
        <tr r="I3296" s="3"/>
      </tp>
      <tp>
        <v>1284192000</v>
        <stp/>
        <stp>EM_S_VAL_MV</stp>
        <stp>2</stp>
        <stp>603088.SH</stp>
        <stp>2019/11/27</stp>
        <tr r="I3253" s="3"/>
        <tr r="I3253" s="3"/>
        <tr r="I3253" s="3"/>
        <tr r="I3253" s="3"/>
      </tp>
      <tp>
        <v>4915322880</v>
        <stp/>
        <stp>EM_S_VAL_MV</stp>
        <stp>2</stp>
        <stp>603098.SH</stp>
        <stp>2019/11/27</stp>
        <tr r="I3258" s="3"/>
        <tr r="I3258" s="3"/>
        <tr r="I3258" s="3"/>
        <tr r="I3258" s="3"/>
      </tp>
      <tp>
        <v>5945294362.3999996</v>
        <stp/>
        <stp>EM_S_VAL_MV</stp>
        <stp>2</stp>
        <stp>603008.SH</stp>
        <stp>2019/11/27</stp>
        <tr r="I3199" s="3"/>
        <tr r="I3199" s="3"/>
        <tr r="I3199" s="3"/>
        <tr r="I3199" s="3"/>
      </tp>
      <tp>
        <v>4708738569.6000004</v>
        <stp/>
        <stp>EM_S_VAL_MV</stp>
        <stp>2</stp>
        <stp>603018.SH</stp>
        <stp>2019/11/27</stp>
        <tr r="I3208" s="3"/>
        <tr r="I3208" s="3"/>
        <tr r="I3208" s="3"/>
        <tr r="I3208" s="3"/>
      </tp>
      <tp>
        <v>2336064000</v>
        <stp/>
        <stp>EM_S_VAL_MV</stp>
        <stp>2</stp>
        <stp>603028.SH</stp>
        <stp>2019/11/27</stp>
        <tr r="I3217" s="3"/>
        <tr r="I3217" s="3"/>
        <tr r="I3217" s="3"/>
        <tr r="I3217" s="3"/>
      </tp>
      <tp>
        <v>1853843364.9400001</v>
        <stp/>
        <stp>EM_S_VAL_MV</stp>
        <stp>2</stp>
        <stp>603038.SH</stp>
        <stp>2019/11/27</stp>
        <tr r="I3226" s="3"/>
        <tr r="I3226" s="3"/>
        <tr r="I3226" s="3"/>
        <tr r="I3226" s="3"/>
      </tp>
      <tp>
        <v>2992191216</v>
        <stp/>
        <stp>EM_S_VAL_MV</stp>
        <stp>2</stp>
        <stp>603058.SH</stp>
        <stp>2019/11/27</stp>
        <tr r="I3236" s="3"/>
        <tr r="I3236" s="3"/>
        <tr r="I3236" s="3"/>
        <tr r="I3236" s="3"/>
      </tp>
      <tp>
        <v>12513347902.139999</v>
        <stp/>
        <stp>EM_S_VAL_MV</stp>
        <stp>2</stp>
        <stp>603068.SH</stp>
        <stp>2019/11/27</stp>
        <tr r="I3242" s="3"/>
        <tr r="I3242" s="3"/>
        <tr r="I3242" s="3"/>
        <tr r="I3242" s="3"/>
      </tp>
      <tp>
        <v>3215940000</v>
        <stp/>
        <stp>EM_S_VAL_MV</stp>
        <stp>2</stp>
        <stp>603078.SH</stp>
        <stp>2019/11/27</stp>
        <tr r="I3246" s="3"/>
        <tr r="I3246" s="3"/>
        <tr r="I3246" s="3"/>
        <tr r="I3246" s="3"/>
      </tp>
      <tp>
        <v>2079781200</v>
        <stp/>
        <stp>EM_S_VAL_MV</stp>
        <stp>2</stp>
        <stp>603388.SH</stp>
        <stp>2019/11/27</stp>
        <tr r="I3402" s="3"/>
        <tr r="I3402" s="3"/>
        <tr r="I3402" s="3"/>
        <tr r="I3402" s="3"/>
      </tp>
      <tp>
        <v>2937153548</v>
        <stp/>
        <stp>EM_S_VAL_MV</stp>
        <stp>2</stp>
        <stp>603398.SH</stp>
        <stp>2019/11/27</stp>
        <tr r="I3407" s="3"/>
        <tr r="I3407" s="3"/>
        <tr r="I3407" s="3"/>
        <tr r="I3407" s="3"/>
      </tp>
      <tp>
        <v>5670119439.3199997</v>
        <stp/>
        <stp>EM_S_VAL_MV</stp>
        <stp>2</stp>
        <stp>603308.SH</stp>
        <stp>2019/11/27</stp>
        <tr r="I3353" s="3"/>
        <tr r="I3353" s="3"/>
        <tr r="I3353" s="3"/>
        <tr r="I3353" s="3"/>
      </tp>
      <tp>
        <v>4749536491.3699999</v>
        <stp/>
        <stp>EM_S_VAL_MV</stp>
        <stp>2</stp>
        <stp>603318.SH</stp>
        <stp>2019/11/27</stp>
        <tr r="I3360" s="3"/>
        <tr r="I3360" s="3"/>
        <tr r="I3360" s="3"/>
        <tr r="I3360" s="3"/>
      </tp>
      <tp>
        <v>9662866796.8799992</v>
        <stp/>
        <stp>EM_S_VAL_MV</stp>
        <stp>2</stp>
        <stp>603328.SH</stp>
        <stp>2019/11/27</stp>
        <tr r="I3368" s="3"/>
        <tr r="I3368" s="3"/>
        <tr r="I3368" s="3"/>
        <tr r="I3368" s="3"/>
      </tp>
      <tp>
        <v>23143790729.919998</v>
        <stp/>
        <stp>EM_S_VAL_MV</stp>
        <stp>2</stp>
        <stp>603338.SH</stp>
        <stp>2019/11/27</stp>
        <tr r="I3377" s="3"/>
        <tr r="I3377" s="3"/>
        <tr r="I3377" s="3"/>
        <tr r="I3377" s="3"/>
      </tp>
      <tp>
        <v>3605800000</v>
        <stp/>
        <stp>EM_S_VAL_MV</stp>
        <stp>2</stp>
        <stp>603348.SH</stp>
        <stp>2019/11/27</stp>
        <tr r="I3380" s="3"/>
        <tr r="I3380" s="3"/>
        <tr r="I3380" s="3"/>
        <tr r="I3380" s="3"/>
      </tp>
      <tp>
        <v>4227328000</v>
        <stp/>
        <stp>EM_S_VAL_MV</stp>
        <stp>2</stp>
        <stp>603358.SH</stp>
        <stp>2019/11/27</stp>
        <tr r="I3385" s="3"/>
        <tr r="I3385" s="3"/>
        <tr r="I3385" s="3"/>
        <tr r="I3385" s="3"/>
      </tp>
      <tp>
        <v>8730774961.7000008</v>
        <stp/>
        <stp>EM_S_VAL_MV</stp>
        <stp>2</stp>
        <stp>603368.SH</stp>
        <stp>2019/11/27</stp>
        <tr r="I3392" s="3"/>
        <tr r="I3392" s="3"/>
        <tr r="I3392" s="3"/>
        <tr r="I3392" s="3"/>
      </tp>
      <tp>
        <v>3703148000</v>
        <stp/>
        <stp>EM_S_VAL_MV</stp>
        <stp>2</stp>
        <stp>603378.SH</stp>
        <stp>2019/11/27</stp>
        <tr r="I3395" s="3"/>
        <tr r="I3395" s="3"/>
        <tr r="I3395" s="3"/>
        <tr r="I3395" s="3"/>
      </tp>
      <tp>
        <v>296284523984.79999</v>
        <stp/>
        <stp>EM_S_VAL_MV</stp>
        <stp>2</stp>
        <stp>603288.SH</stp>
        <stp>2019/11/27</stp>
        <tr r="I3343" s="3"/>
        <tr r="I3343" s="3"/>
        <tr r="I3343" s="3"/>
        <tr r="I3343" s="3"/>
      </tp>
      <tp>
        <v>7977030380.1999998</v>
        <stp/>
        <stp>EM_S_VAL_MV</stp>
        <stp>2</stp>
        <stp>603298.SH</stp>
        <stp>2019/11/27</stp>
        <tr r="I3346" s="3"/>
        <tr r="I3346" s="3"/>
        <tr r="I3346" s="3"/>
        <tr r="I3346" s="3"/>
      </tp>
      <tp>
        <v>4121619111</v>
        <stp/>
        <stp>EM_S_VAL_MV</stp>
        <stp>2</stp>
        <stp>603208.SH</stp>
        <stp>2019/11/27</stp>
        <tr r="I3313" s="3"/>
        <tr r="I3313" s="3"/>
        <tr r="I3313" s="3"/>
        <tr r="I3313" s="3"/>
      </tp>
      <tp>
        <v>9723650100</v>
        <stp/>
        <stp>EM_S_VAL_MV</stp>
        <stp>2</stp>
        <stp>603218.SH</stp>
        <stp>2019/11/27</stp>
        <tr r="I3316" s="3"/>
        <tr r="I3316" s="3"/>
        <tr r="I3316" s="3"/>
        <tr r="I3316" s="3"/>
      </tp>
      <tp>
        <v>25389963361.5</v>
        <stp/>
        <stp>EM_S_VAL_MV</stp>
        <stp>2</stp>
        <stp>603228.SH</stp>
        <stp>2019/11/27</stp>
        <tr r="I3323" s="3"/>
        <tr r="I3323" s="3"/>
        <tr r="I3323" s="3"/>
        <tr r="I3323" s="3"/>
      </tp>
      <tp>
        <v>2012400000</v>
        <stp/>
        <stp>EM_S_VAL_MV</stp>
        <stp>2</stp>
        <stp>603238.SH</stp>
        <stp>2019/11/27</stp>
        <tr r="I3328" s="3"/>
        <tr r="I3328" s="3"/>
        <tr r="I3328" s="3"/>
        <tr r="I3328" s="3"/>
      </tp>
      <tp>
        <v>5171547420</v>
        <stp/>
        <stp>EM_S_VAL_MV</stp>
        <stp>2</stp>
        <stp>603258.SH</stp>
        <stp>2019/11/27</stp>
        <tr r="I3331" s="3"/>
        <tr r="I3331" s="3"/>
        <tr r="I3331" s="3"/>
        <tr r="I3331" s="3"/>
      </tp>
      <tp>
        <v>1956900288</v>
        <stp/>
        <stp>EM_S_VAL_MV</stp>
        <stp>2</stp>
        <stp>603268.SH</stp>
        <stp>2019/11/27</stp>
        <tr r="I3336" s="3"/>
        <tr r="I3336" s="3"/>
        <tr r="I3336" s="3"/>
        <tr r="I3336" s="3"/>
      </tp>
      <tp>
        <v>2499177636</v>
        <stp/>
        <stp>EM_S_VAL_MV</stp>
        <stp>2</stp>
        <stp>603278.SH</stp>
        <stp>2019/11/27</stp>
        <tr r="I3339" s="3"/>
        <tr r="I3339" s="3"/>
        <tr r="I3339" s="3"/>
        <tr r="I3339" s="3"/>
      </tp>
      <tp>
        <v>6147020037.6000004</v>
        <stp/>
        <stp>EM_S_VAL_MV</stp>
        <stp>2</stp>
        <stp>603588.SH</stp>
        <stp>2019/11/27</stp>
        <tr r="I3458" s="3"/>
        <tr r="I3458" s="3"/>
        <tr r="I3458" s="3"/>
        <tr r="I3458" s="3"/>
      </tp>
      <tp>
        <v>2067559720</v>
        <stp/>
        <stp>EM_S_VAL_MV</stp>
        <stp>2</stp>
        <stp>603598.SH</stp>
        <stp>2019/11/27</stp>
        <tr r="I3463" s="3"/>
        <tr r="I3463" s="3"/>
        <tr r="I3463" s="3"/>
        <tr r="I3463" s="3"/>
      </tp>
      <tp>
        <v>10058256489.15</v>
        <stp/>
        <stp>EM_S_VAL_MV</stp>
        <stp>2</stp>
        <stp>603508.SH</stp>
        <stp>2019/11/27</stp>
        <tr r="I3427" s="3"/>
        <tr r="I3427" s="3"/>
        <tr r="I3427" s="3"/>
        <tr r="I3427" s="3"/>
      </tp>
      <tp>
        <v>1645467982.8</v>
        <stp/>
        <stp>EM_S_VAL_MV</stp>
        <stp>2</stp>
        <stp>603518.SH</stp>
        <stp>2019/11/27</stp>
        <tr r="I3431" s="3"/>
        <tr r="I3431" s="3"/>
        <tr r="I3431" s="3"/>
        <tr r="I3431" s="3"/>
      </tp>
      <tp>
        <v>3974514300</v>
        <stp/>
        <stp>EM_S_VAL_MV</stp>
        <stp>2</stp>
        <stp>603528.SH</stp>
        <stp>2019/11/27</stp>
        <tr r="I3435" s="3"/>
        <tr r="I3435" s="3"/>
        <tr r="I3435" s="3"/>
        <tr r="I3435" s="3"/>
      </tp>
      <tp>
        <v>3719597700</v>
        <stp/>
        <stp>EM_S_VAL_MV</stp>
        <stp>2</stp>
        <stp>603538.SH</stp>
        <stp>2019/11/27</stp>
        <tr r="I3440" s="3"/>
        <tr r="I3440" s="3"/>
        <tr r="I3440" s="3"/>
        <tr r="I3440" s="3"/>
      </tp>
      <tp>
        <v>3892931863.1500001</v>
        <stp/>
        <stp>EM_S_VAL_MV</stp>
        <stp>2</stp>
        <stp>603558.SH</stp>
        <stp>2019/11/27</stp>
        <tr r="I3444" s="3"/>
        <tr r="I3444" s="3"/>
        <tr r="I3444" s="3"/>
        <tr r="I3444" s="3"/>
      </tp>
      <tp>
        <v>21160660426.919998</v>
        <stp/>
        <stp>EM_S_VAL_MV</stp>
        <stp>2</stp>
        <stp>603568.SH</stp>
        <stp>2019/11/27</stp>
        <tr r="I3448" s="3"/>
        <tr r="I3448" s="3"/>
        <tr r="I3448" s="3"/>
        <tr r="I3448" s="3"/>
      </tp>
      <tp>
        <v>1686226500</v>
        <stp/>
        <stp>EM_S_VAL_MV</stp>
        <stp>2</stp>
        <stp>603578.SH</stp>
        <stp>2019/11/27</stp>
        <tr r="I3451" s="3"/>
        <tr r="I3451" s="3"/>
        <tr r="I3451" s="3"/>
        <tr r="I3451" s="3"/>
      </tp>
      <tp>
        <v>1671528000</v>
        <stp/>
        <stp>EM_S_VAL_MV</stp>
        <stp>2</stp>
        <stp>603488.SH</stp>
        <stp>2019/11/27</stp>
        <tr r="I3418" s="3"/>
        <tr r="I3418" s="3"/>
        <tr r="I3418" s="3"/>
        <tr r="I3418" s="3"/>
      </tp>
      <tp>
        <v>3365187536.8000002</v>
        <stp/>
        <stp>EM_S_VAL_MV</stp>
        <stp>2</stp>
        <stp>603458.SH</stp>
        <stp>2019/11/27</stp>
        <tr r="I3414" s="3"/>
        <tr r="I3414" s="3"/>
        <tr r="I3414" s="3"/>
        <tr r="I3414" s="3"/>
      </tp>
      <tp>
        <v>3469820520.9200001</v>
        <stp/>
        <stp>EM_S_VAL_MV</stp>
        <stp>2</stp>
        <stp>603788.SH</stp>
        <stp>2019/11/27</stp>
        <tr r="I3564" s="3"/>
        <tr r="I3564" s="3"/>
        <tr r="I3564" s="3"/>
        <tr r="I3564" s="3"/>
      </tp>
      <tp>
        <v>2244000000</v>
        <stp/>
        <stp>EM_S_VAL_MV</stp>
        <stp>2</stp>
        <stp>603798.SH</stp>
        <stp>2019/11/27</stp>
        <tr r="I3568" s="3"/>
        <tr r="I3568" s="3"/>
        <tr r="I3568" s="3"/>
        <tr r="I3568" s="3"/>
      </tp>
      <tp>
        <v>14236560000</v>
        <stp/>
        <stp>EM_S_VAL_MV</stp>
        <stp>2</stp>
        <stp>603708.SH</stp>
        <stp>2019/11/27</stp>
        <tr r="I3531" s="3"/>
        <tr r="I3531" s="3"/>
        <tr r="I3531" s="3"/>
        <tr r="I3531" s="3"/>
      </tp>
      <tp>
        <v>7567000000</v>
        <stp/>
        <stp>EM_S_VAL_MV</stp>
        <stp>2</stp>
        <stp>603718.SH</stp>
        <stp>2019/11/27</stp>
        <tr r="I3538" s="3"/>
        <tr r="I3538" s="3"/>
        <tr r="I3538" s="3"/>
        <tr r="I3538" s="3"/>
      </tp>
      <tp>
        <v>4309760000</v>
        <stp/>
        <stp>EM_S_VAL_MV</stp>
        <stp>2</stp>
        <stp>603728.SH</stp>
        <stp>2019/11/27</stp>
        <tr r="I3544" s="3"/>
        <tr r="I3544" s="3"/>
        <tr r="I3544" s="3"/>
        <tr r="I3544" s="3"/>
      </tp>
      <tp>
        <v>2576808814.0799999</v>
        <stp/>
        <stp>EM_S_VAL_MV</stp>
        <stp>2</stp>
        <stp>603738.SH</stp>
        <stp>2019/11/27</stp>
        <tr r="I3549" s="3"/>
        <tr r="I3549" s="3"/>
        <tr r="I3549" s="3"/>
        <tr r="I3549" s="3"/>
      </tp>
      <tp>
        <v>2286132625.29</v>
        <stp/>
        <stp>EM_S_VAL_MV</stp>
        <stp>2</stp>
        <stp>603758.SH</stp>
        <stp>2019/11/27</stp>
        <tr r="I3553" s="3"/>
        <tr r="I3553" s="3"/>
        <tr r="I3553" s="3"/>
        <tr r="I3553" s="3"/>
      </tp>
      <tp>
        <v>2137920000</v>
        <stp/>
        <stp>EM_S_VAL_MV</stp>
        <stp>2</stp>
        <stp>603768.SH</stp>
        <stp>2019/11/27</stp>
        <tr r="I3556" s="3"/>
        <tr r="I3556" s="3"/>
        <tr r="I3556" s="3"/>
        <tr r="I3556" s="3"/>
      </tp>
      <tp>
        <v>2310000000</v>
        <stp/>
        <stp>EM_S_VAL_MV</stp>
        <stp>2</stp>
        <stp>603778.SH</stp>
        <stp>2019/11/27</stp>
        <tr r="I3560" s="3"/>
        <tr r="I3560" s="3"/>
        <tr r="I3560" s="3"/>
        <tr r="I3560" s="3"/>
      </tp>
      <tp>
        <v>5113416456</v>
        <stp/>
        <stp>EM_S_VAL_MV</stp>
        <stp>2</stp>
        <stp>603688.SH</stp>
        <stp>2019/11/27</stp>
        <tr r="I3518" s="3"/>
        <tr r="I3518" s="3"/>
        <tr r="I3518" s="3"/>
        <tr r="I3518" s="3"/>
      </tp>
      <tp>
        <v>6405080500</v>
        <stp/>
        <stp>EM_S_VAL_MV</stp>
        <stp>2</stp>
        <stp>603698.SH</stp>
        <stp>2019/11/27</stp>
        <tr r="I3524" s="3"/>
        <tr r="I3524" s="3"/>
        <tr r="I3524" s="3"/>
        <tr r="I3524" s="3"/>
      </tp>
      <tp>
        <v>2614297132.02</v>
        <stp/>
        <stp>EM_S_VAL_MV</stp>
        <stp>2</stp>
        <stp>603608.SH</stp>
        <stp>2019/11/27</stp>
        <tr r="I3472" s="3"/>
        <tr r="I3472" s="3"/>
        <tr r="I3472" s="3"/>
        <tr r="I3472" s="3"/>
      </tp>
      <tp>
        <v>3593330899.5999999</v>
        <stp/>
        <stp>EM_S_VAL_MV</stp>
        <stp>2</stp>
        <stp>603618.SH</stp>
        <stp>2019/11/27</stp>
        <tr r="I3481" s="3"/>
        <tr r="I3481" s="3"/>
        <tr r="I3481" s="3"/>
        <tr r="I3481" s="3"/>
      </tp>
      <tp>
        <v>2083618000</v>
        <stp/>
        <stp>EM_S_VAL_MV</stp>
        <stp>2</stp>
        <stp>603628.SH</stp>
        <stp>2019/11/27</stp>
        <tr r="I3484" s="3"/>
        <tr r="I3484" s="3"/>
        <tr r="I3484" s="3"/>
        <tr r="I3484" s="3"/>
      </tp>
      <tp>
        <v>11064148480</v>
        <stp/>
        <stp>EM_S_VAL_MV</stp>
        <stp>2</stp>
        <stp>603638.SH</stp>
        <stp>2019/11/27</stp>
        <tr r="I3490" s="3"/>
        <tr r="I3490" s="3"/>
        <tr r="I3490" s="3"/>
        <tr r="I3490" s="3"/>
      </tp>
      <tp>
        <v>3550260321</v>
        <stp/>
        <stp>EM_S_VAL_MV</stp>
        <stp>2</stp>
        <stp>603648.SH</stp>
        <stp>2019/11/27</stp>
        <tr r="I3492" s="3"/>
        <tr r="I3492" s="3"/>
        <tr r="I3492" s="3"/>
        <tr r="I3492" s="3"/>
      </tp>
      <tp>
        <v>43075200000</v>
        <stp/>
        <stp>EM_S_VAL_MV</stp>
        <stp>2</stp>
        <stp>603658.SH</stp>
        <stp>2019/11/27</stp>
        <tr r="I3497" s="3"/>
        <tr r="I3497" s="3"/>
        <tr r="I3497" s="3"/>
        <tr r="I3497" s="3"/>
      </tp>
      <tp>
        <v>2905625097.0599999</v>
        <stp/>
        <stp>EM_S_VAL_MV</stp>
        <stp>2</stp>
        <stp>603668.SH</stp>
        <stp>2019/11/27</stp>
        <tr r="I3506" s="3"/>
        <tr r="I3506" s="3"/>
        <tr r="I3506" s="3"/>
        <tr r="I3506" s="3"/>
      </tp>
      <tp>
        <v>9388291803</v>
        <stp/>
        <stp>EM_S_VAL_MV</stp>
        <stp>2</stp>
        <stp>603678.SH</stp>
        <stp>2019/11/27</stp>
        <tr r="I3510" s="3"/>
        <tr r="I3510" s="3"/>
        <tr r="I3510" s="3"/>
        <tr r="I3510" s="3"/>
      </tp>
      <tp>
        <v>2043888000</v>
        <stp/>
        <stp>EM_S_VAL_MV</stp>
        <stp>2</stp>
        <stp>603988.SH</stp>
        <stp>2019/11/27</stp>
        <tr r="I3670" s="3"/>
        <tr r="I3670" s="3"/>
        <tr r="I3670" s="3"/>
        <tr r="I3670" s="3"/>
      </tp>
      <tp>
        <v>3445047563</v>
        <stp/>
        <stp>EM_S_VAL_MV</stp>
        <stp>2</stp>
        <stp>603998.SH</stp>
        <stp>2019/11/27</stp>
        <tr r="I3678" s="3"/>
        <tr r="I3678" s="3"/>
        <tr r="I3678" s="3"/>
        <tr r="I3678" s="3"/>
      </tp>
      <tp>
        <v>1573884000</v>
        <stp/>
        <stp>EM_S_VAL_MV</stp>
        <stp>2</stp>
        <stp>603908.SH</stp>
        <stp>2019/11/27</stp>
        <tr r="I3630" s="3"/>
        <tr r="I3630" s="3"/>
        <tr r="I3630" s="3"/>
        <tr r="I3630" s="3"/>
      </tp>
      <tp>
        <v>2596910589</v>
        <stp/>
        <stp>EM_S_VAL_MV</stp>
        <stp>2</stp>
        <stp>603918.SH</stp>
        <stp>2019/11/27</stp>
        <tr r="I3636" s="3"/>
        <tr r="I3636" s="3"/>
        <tr r="I3636" s="3"/>
        <tr r="I3636" s="3"/>
      </tp>
      <tp>
        <v>2282112000</v>
        <stp/>
        <stp>EM_S_VAL_MV</stp>
        <stp>2</stp>
        <stp>603928.SH</stp>
        <stp>2019/11/27</stp>
        <tr r="I3642" s="3"/>
        <tr r="I3642" s="3"/>
        <tr r="I3642" s="3"/>
        <tr r="I3642" s="3"/>
      </tp>
      <tp>
        <v>2456725576</v>
        <stp/>
        <stp>EM_S_VAL_MV</stp>
        <stp>2</stp>
        <stp>603938.SH</stp>
        <stp>2019/11/27</stp>
        <tr r="I3647" s="3"/>
        <tr r="I3647" s="3"/>
        <tr r="I3647" s="3"/>
        <tr r="I3647" s="3"/>
      </tp>
      <tp>
        <v>1514999200</v>
        <stp/>
        <stp>EM_S_VAL_MV</stp>
        <stp>2</stp>
        <stp>603958.SH</stp>
        <stp>2019/11/27</stp>
        <tr r="I3651" s="3"/>
        <tr r="I3651" s="3"/>
        <tr r="I3651" s="3"/>
        <tr r="I3651" s="3"/>
      </tp>
      <tp>
        <v>2850451200</v>
        <stp/>
        <stp>EM_S_VAL_MV</stp>
        <stp>2</stp>
        <stp>603968.SH</stp>
        <stp>2019/11/27</stp>
        <tr r="I3657" s="3"/>
        <tr r="I3657" s="3"/>
        <tr r="I3657" s="3"/>
        <tr r="I3657" s="3"/>
      </tp>
      <tp>
        <v>3828800000</v>
        <stp/>
        <stp>EM_S_VAL_MV</stp>
        <stp>2</stp>
        <stp>603978.SH</stp>
        <stp>2019/11/27</stp>
        <tr r="I3662" s="3"/>
        <tr r="I3662" s="3"/>
        <tr r="I3662" s="3"/>
        <tr r="I3662" s="3"/>
      </tp>
      <tp>
        <v>10562247476</v>
        <stp/>
        <stp>EM_S_VAL_MV</stp>
        <stp>2</stp>
        <stp>603888.SH</stp>
        <stp>2019/11/27</stp>
        <tr r="I3618" s="3"/>
        <tr r="I3618" s="3"/>
        <tr r="I3618" s="3"/>
        <tr r="I3618" s="3"/>
      </tp>
      <tp>
        <v>4483017933.2799997</v>
        <stp/>
        <stp>EM_S_VAL_MV</stp>
        <stp>2</stp>
        <stp>603898.SH</stp>
        <stp>2019/11/27</stp>
        <tr r="I3624" s="3"/>
        <tr r="I3624" s="3"/>
        <tr r="I3624" s="3"/>
        <tr r="I3624" s="3"/>
      </tp>
      <tp>
        <v>4219705588.5900002</v>
        <stp/>
        <stp>EM_S_VAL_MV</stp>
        <stp>2</stp>
        <stp>603808.SH</stp>
        <stp>2019/11/27</stp>
        <tr r="I3574" s="3"/>
        <tr r="I3574" s="3"/>
        <tr r="I3574" s="3"/>
        <tr r="I3574" s="3"/>
      </tp>
      <tp>
        <v>3778122530</v>
        <stp/>
        <stp>EM_S_VAL_MV</stp>
        <stp>2</stp>
        <stp>603818.SH</stp>
        <stp>2019/11/27</stp>
        <tr r="I3582" s="3"/>
        <tr r="I3582" s="3"/>
        <tr r="I3582" s="3"/>
        <tr r="I3582" s="3"/>
      </tp>
      <tp>
        <v>2954806101.8400002</v>
        <stp/>
        <stp>EM_S_VAL_MV</stp>
        <stp>2</stp>
        <stp>603828.SH</stp>
        <stp>2019/11/27</stp>
        <tr r="I3588" s="3"/>
        <tr r="I3588" s="3"/>
        <tr r="I3588" s="3"/>
        <tr r="I3588" s="3"/>
      </tp>
      <tp>
        <v>2130773200</v>
        <stp/>
        <stp>EM_S_VAL_MV</stp>
        <stp>2</stp>
        <stp>603838.SH</stp>
        <stp>2019/11/27</stp>
        <tr r="I3591" s="3"/>
        <tr r="I3591" s="3"/>
        <tr r="I3591" s="3"/>
        <tr r="I3591" s="3"/>
      </tp>
      <tp>
        <v>5309240000</v>
        <stp/>
        <stp>EM_S_VAL_MV</stp>
        <stp>2</stp>
        <stp>603848.SH</stp>
        <stp>2019/11/27</stp>
        <tr r="I3594" s="3"/>
        <tr r="I3594" s="3"/>
        <tr r="I3594" s="3"/>
        <tr r="I3594" s="3"/>
      </tp>
      <tp>
        <v>23002849291.5</v>
        <stp/>
        <stp>EM_S_VAL_MV</stp>
        <stp>2</stp>
        <stp>603858.SH</stp>
        <stp>2019/11/27</stp>
        <tr r="I3597" s="3"/>
        <tr r="I3597" s="3"/>
        <tr r="I3597" s="3"/>
        <tr r="I3597" s="3"/>
      </tp>
      <tp>
        <v>15563988000</v>
        <stp/>
        <stp>EM_S_VAL_MV</stp>
        <stp>2</stp>
        <stp>603868.SH</stp>
        <stp>2019/11/27</stp>
        <tr r="I3604" s="3"/>
        <tr r="I3604" s="3"/>
        <tr r="I3604" s="3"/>
        <tr r="I3604" s="3"/>
      </tp>
      <tp>
        <v>2954165222.4000001</v>
        <stp/>
        <stp>EM_S_VAL_MV</stp>
        <stp>2</stp>
        <stp>603878.SH</stp>
        <stp>2019/11/27</stp>
        <tr r="I3609" s="3"/>
        <tr r="I3609" s="3"/>
        <tr r="I3609" s="3"/>
        <tr r="I3609" s="3"/>
      </tp>
      <tp>
        <v>827757067.20000005</v>
        <stp/>
        <stp>EM_S_VAL_MV</stp>
        <stp>2</stp>
        <stp>002188.SZ</stp>
        <stp>2019/11/27</stp>
        <tr r="I648" s="3"/>
        <tr r="I648" s="3"/>
        <tr r="I648" s="3"/>
        <tr r="I648" s="3"/>
      </tp>
      <tp>
        <v>2720252785.2800002</v>
        <stp/>
        <stp>EM_S_VAL_MV</stp>
        <stp>2</stp>
        <stp>002198.SZ</stp>
        <stp>2019/11/27</stp>
        <tr r="I658" s="3"/>
        <tr r="I658" s="3"/>
        <tr r="I658" s="3"/>
        <tr r="I658" s="3"/>
      </tp>
      <tp>
        <v>2828868635</v>
        <stp/>
        <stp>EM_S_VAL_MV</stp>
        <stp>2</stp>
        <stp>002148.SZ</stp>
        <stp>2019/11/27</stp>
        <tr r="I608" s="3"/>
        <tr r="I608" s="3"/>
        <tr r="I608" s="3"/>
        <tr r="I608" s="3"/>
      </tp>
      <tp>
        <v>4376535436.7600002</v>
        <stp/>
        <stp>EM_S_VAL_MV</stp>
        <stp>2</stp>
        <stp>002158.SZ</stp>
        <stp>2019/11/27</stp>
        <tr r="I618" s="3"/>
        <tr r="I618" s="3"/>
        <tr r="I618" s="3"/>
        <tr r="I618" s="3"/>
      </tp>
      <tp>
        <v>6656015414.3999996</v>
        <stp/>
        <stp>EM_S_VAL_MV</stp>
        <stp>2</stp>
        <stp>002168.SZ</stp>
        <stp>2019/11/27</stp>
        <tr r="I628" s="3"/>
        <tr r="I628" s="3"/>
        <tr r="I628" s="3"/>
        <tr r="I628" s="3"/>
      </tp>
      <tp>
        <v>2464049383.46</v>
        <stp/>
        <stp>EM_S_VAL_MV</stp>
        <stp>2</stp>
        <stp>002178.SZ</stp>
        <stp>2019/11/27</stp>
        <tr r="I638" s="3"/>
        <tr r="I638" s="3"/>
        <tr r="I638" s="3"/>
        <tr r="I638" s="3"/>
      </tp>
      <tp>
        <v>5359753472.2200003</v>
        <stp/>
        <stp>EM_S_VAL_MV</stp>
        <stp>2</stp>
        <stp>002108.SZ</stp>
        <stp>2019/11/27</stp>
        <tr r="I568" s="3"/>
        <tr r="I568" s="3"/>
        <tr r="I568" s="3"/>
        <tr r="I568" s="3"/>
      </tp>
      <tp>
        <v>7146639829.0799999</v>
        <stp/>
        <stp>EM_S_VAL_MV</stp>
        <stp>2</stp>
        <stp>002118.SZ</stp>
        <stp>2019/11/27</stp>
        <tr r="I578" s="3"/>
        <tr r="I578" s="3"/>
        <tr r="I578" s="3"/>
        <tr r="I578" s="3"/>
      </tp>
      <tp>
        <v>16045138666.549999</v>
        <stp/>
        <stp>EM_S_VAL_MV</stp>
        <stp>2</stp>
        <stp>002128.SZ</stp>
        <stp>2019/11/27</stp>
        <tr r="I588" s="3"/>
        <tr r="I588" s="3"/>
        <tr r="I588" s="3"/>
        <tr r="I588" s="3"/>
      </tp>
      <tp>
        <v>18384058471.200001</v>
        <stp/>
        <stp>EM_S_VAL_MV</stp>
        <stp>2</stp>
        <stp>002138.SZ</stp>
        <stp>2019/11/27</stp>
        <tr r="I598" s="3"/>
        <tr r="I598" s="3"/>
        <tr r="I598" s="3"/>
        <tr r="I598" s="3"/>
      </tp>
      <tp>
        <v>3537445882.7399998</v>
        <stp/>
        <stp>EM_S_VAL_MV</stp>
        <stp>2</stp>
        <stp>002088.SZ</stp>
        <stp>2019/11/27</stp>
        <tr r="I548" s="3"/>
        <tr r="I548" s="3"/>
        <tr r="I548" s="3"/>
        <tr r="I548" s="3"/>
      </tp>
      <tp>
        <v>2244660000</v>
        <stp/>
        <stp>EM_S_VAL_MV</stp>
        <stp>2</stp>
        <stp>002098.SZ</stp>
        <stp>2019/11/27</stp>
        <tr r="I558" s="3"/>
        <tr r="I558" s="3"/>
        <tr r="I558" s="3"/>
        <tr r="I558" s="3"/>
      </tp>
      <tp>
        <v>9136656511.2600002</v>
        <stp/>
        <stp>EM_S_VAL_MV</stp>
        <stp>2</stp>
        <stp>002048.SZ</stp>
        <stp>2019/11/27</stp>
        <tr r="I509" s="3"/>
        <tr r="I509" s="3"/>
        <tr r="I509" s="3"/>
        <tr r="I509" s="3"/>
      </tp>
      <tp>
        <v>2861794223.4000001</v>
        <stp/>
        <stp>EM_S_VAL_MV</stp>
        <stp>2</stp>
        <stp>002058.SZ</stp>
        <stp>2019/11/27</stp>
        <tr r="I519" s="3"/>
        <tr r="I519" s="3"/>
        <tr r="I519" s="3"/>
        <tr r="I519" s="3"/>
      </tp>
      <tp>
        <v>3068208375.1199999</v>
        <stp/>
        <stp>EM_S_VAL_MV</stp>
        <stp>2</stp>
        <stp>002068.SZ</stp>
        <stp>2019/11/27</stp>
        <tr r="I529" s="3"/>
        <tr r="I529" s="3"/>
        <tr r="I529" s="3"/>
        <tr r="I529" s="3"/>
      </tp>
      <tp>
        <v>23740608500.919998</v>
        <stp/>
        <stp>EM_S_VAL_MV</stp>
        <stp>2</stp>
        <stp>002078.SZ</stp>
        <stp>2019/11/27</stp>
        <tr r="I538" s="3"/>
        <tr r="I538" s="3"/>
        <tr r="I538" s="3"/>
        <tr r="I538" s="3"/>
      </tp>
      <tp>
        <v>37016631484.629997</v>
        <stp/>
        <stp>EM_S_VAL_MV</stp>
        <stp>2</stp>
        <stp>002008.SZ</stp>
        <stp>2019/11/27</stp>
        <tr r="I470" s="3"/>
        <tr r="I470" s="3"/>
        <tr r="I470" s="3"/>
        <tr r="I470" s="3"/>
      </tp>
      <tp>
        <v>10452877627.5</v>
        <stp/>
        <stp>EM_S_VAL_MV</stp>
        <stp>2</stp>
        <stp>002028.SZ</stp>
        <stp>2019/11/27</stp>
        <tr r="I489" s="3"/>
        <tr r="I489" s="3"/>
        <tr r="I489" s="3"/>
        <tr r="I489" s="3"/>
      </tp>
      <tp>
        <v>12811054500</v>
        <stp/>
        <stp>EM_S_VAL_MV</stp>
        <stp>2</stp>
        <stp>002038.SZ</stp>
        <stp>2019/11/27</stp>
        <tr r="I499" s="3"/>
        <tr r="I499" s="3"/>
        <tr r="I499" s="3"/>
        <tr r="I499" s="3"/>
      </tp>
      <tp>
        <v>3334934892</v>
        <stp/>
        <stp>EM_S_VAL_MV</stp>
        <stp>2</stp>
        <stp>002388.SZ</stp>
        <stp>2019/11/27</stp>
        <tr r="I847" s="3"/>
        <tr r="I847" s="3"/>
        <tr r="I847" s="3"/>
        <tr r="I847" s="3"/>
      </tp>
      <tp>
        <v>3753396758.3400002</v>
        <stp/>
        <stp>EM_S_VAL_MV</stp>
        <stp>2</stp>
        <stp>002398.SZ</stp>
        <stp>2019/11/27</stp>
        <tr r="I857" s="3"/>
        <tr r="I857" s="3"/>
        <tr r="I857" s="3"/>
        <tr r="I857" s="3"/>
      </tp>
      <tp>
        <v>3116288000</v>
        <stp/>
        <stp>EM_S_VAL_MV</stp>
        <stp>2</stp>
        <stp>002348.SZ</stp>
        <stp>2019/11/27</stp>
        <tr r="I807" s="3"/>
        <tr r="I807" s="3"/>
        <tr r="I807" s="3"/>
        <tr r="I807" s="3"/>
      </tp>
      <tp>
        <v>6043420350.5</v>
        <stp/>
        <stp>EM_S_VAL_MV</stp>
        <stp>2</stp>
        <stp>002358.SZ</stp>
        <stp>2019/11/27</stp>
        <tr r="I817" s="3"/>
        <tr r="I817" s="3"/>
        <tr r="I817" s="3"/>
        <tr r="I817" s="3"/>
      </tp>
      <tp>
        <v>14121119061.83</v>
        <stp/>
        <stp>EM_S_VAL_MV</stp>
        <stp>2</stp>
        <stp>002368.SZ</stp>
        <stp>2019/11/27</stp>
        <tr r="I827" s="3"/>
        <tr r="I827" s="3"/>
        <tr r="I827" s="3"/>
        <tr r="I827" s="3"/>
      </tp>
      <tp>
        <v>4583870482.5600004</v>
        <stp/>
        <stp>EM_S_VAL_MV</stp>
        <stp>2</stp>
        <stp>002378.SZ</stp>
        <stp>2019/11/27</stp>
        <tr r="I837" s="3"/>
        <tr r="I837" s="3"/>
        <tr r="I837" s="3"/>
        <tr r="I837" s="3"/>
      </tp>
      <tp>
        <v>4032655196.9499998</v>
        <stp/>
        <stp>EM_S_VAL_MV</stp>
        <stp>2</stp>
        <stp>002308.SZ</stp>
        <stp>2019/11/27</stp>
        <tr r="I767" s="3"/>
        <tr r="I767" s="3"/>
        <tr r="I767" s="3"/>
        <tr r="I767" s="3"/>
      </tp>
      <tp>
        <v>7144619202.75</v>
        <stp/>
        <stp>EM_S_VAL_MV</stp>
        <stp>2</stp>
        <stp>002318.SZ</stp>
        <stp>2019/11/27</stp>
        <tr r="I777" s="3"/>
        <tr r="I777" s="3"/>
        <tr r="I777" s="3"/>
        <tr r="I777" s="3"/>
      </tp>
      <tp>
        <v>2772842800</v>
        <stp/>
        <stp>EM_S_VAL_MV</stp>
        <stp>2</stp>
        <stp>002328.SZ</stp>
        <stp>2019/11/27</stp>
        <tr r="I787" s="3"/>
        <tr r="I787" s="3"/>
        <tr r="I787" s="3"/>
        <tr r="I787" s="3"/>
      </tp>
      <tp>
        <v>2947200000</v>
        <stp/>
        <stp>EM_S_VAL_MV</stp>
        <stp>2</stp>
        <stp>002338.SZ</stp>
        <stp>2019/11/27</stp>
        <tr r="I797" s="3"/>
        <tr r="I797" s="3"/>
        <tr r="I797" s="3"/>
        <tr r="I797" s="3"/>
      </tp>
      <tp>
        <v>4061966723.8400002</v>
        <stp/>
        <stp>EM_S_VAL_MV</stp>
        <stp>2</stp>
        <stp>002288.SZ</stp>
        <stp>2019/11/27</stp>
        <tr r="I747" s="3"/>
        <tr r="I747" s="3"/>
        <tr r="I747" s="3"/>
        <tr r="I747" s="3"/>
      </tp>
      <tp>
        <v>4985757647.1499996</v>
        <stp/>
        <stp>EM_S_VAL_MV</stp>
        <stp>2</stp>
        <stp>002298.SZ</stp>
        <stp>2019/11/27</stp>
        <tr r="I757" s="3"/>
        <tr r="I757" s="3"/>
        <tr r="I757" s="3"/>
        <tr r="I757" s="3"/>
      </tp>
      <tp>
        <v>2336966560</v>
        <stp/>
        <stp>EM_S_VAL_MV</stp>
        <stp>2</stp>
        <stp>002248.SZ</stp>
        <stp>2019/11/27</stp>
        <tr r="I708" s="3"/>
        <tr r="I708" s="3"/>
        <tr r="I708" s="3"/>
        <tr r="I708" s="3"/>
      </tp>
      <tp>
        <v>6229591703.2799997</v>
        <stp/>
        <stp>EM_S_VAL_MV</stp>
        <stp>2</stp>
        <stp>002258.SZ</stp>
        <stp>2019/11/27</stp>
        <tr r="I717" s="3"/>
        <tr r="I717" s="3"/>
        <tr r="I717" s="3"/>
        <tr r="I717" s="3"/>
      </tp>
      <tp>
        <v>20120064672</v>
        <stp/>
        <stp>EM_S_VAL_MV</stp>
        <stp>2</stp>
        <stp>002268.SZ</stp>
        <stp>2019/11/27</stp>
        <tr r="I727" s="3"/>
        <tr r="I727" s="3"/>
        <tr r="I727" s="3"/>
        <tr r="I727" s="3"/>
      </tp>
      <tp>
        <v>2121593247.8399999</v>
        <stp/>
        <stp>EM_S_VAL_MV</stp>
        <stp>2</stp>
        <stp>002278.SZ</stp>
        <stp>2019/11/27</stp>
        <tr r="I737" s="3"/>
        <tr r="I737" s="3"/>
        <tr r="I737" s="3"/>
        <tr r="I737" s="3"/>
      </tp>
      <tp>
        <v>3267580800</v>
        <stp/>
        <stp>EM_S_VAL_MV</stp>
        <stp>2</stp>
        <stp>002208.SZ</stp>
        <stp>2019/11/27</stp>
        <tr r="I668" s="3"/>
        <tr r="I668" s="3"/>
        <tr r="I668" s="3"/>
        <tr r="I668" s="3"/>
      </tp>
      <tp>
        <v>3511211575.3600001</v>
        <stp/>
        <stp>EM_S_VAL_MV</stp>
        <stp>2</stp>
        <stp>002218.SZ</stp>
        <stp>2019/11/27</stp>
        <tr r="I678" s="3"/>
        <tr r="I678" s="3"/>
        <tr r="I678" s="3"/>
        <tr r="I678" s="3"/>
      </tp>
      <tp>
        <v>4596201605.6400003</v>
        <stp/>
        <stp>EM_S_VAL_MV</stp>
        <stp>2</stp>
        <stp>002228.SZ</stp>
        <stp>2019/11/27</stp>
        <tr r="I688" s="3"/>
        <tr r="I688" s="3"/>
        <tr r="I688" s="3"/>
        <tr r="I688" s="3"/>
      </tp>
      <tp>
        <v>4537546020</v>
        <stp/>
        <stp>EM_S_VAL_MV</stp>
        <stp>2</stp>
        <stp>002238.SZ</stp>
        <stp>2019/11/27</stp>
        <tr r="I698" s="3"/>
        <tr r="I698" s="3"/>
        <tr r="I698" s="3"/>
        <tr r="I698" s="3"/>
      </tp>
      <tp>
        <v>4373021520</v>
        <stp/>
        <stp>EM_S_VAL_MV</stp>
        <stp>2</stp>
        <stp>002588.SZ</stp>
        <stp>2019/11/27</stp>
        <tr r="I1045" s="3"/>
        <tr r="I1045" s="3"/>
        <tr r="I1045" s="3"/>
        <tr r="I1045" s="3"/>
      </tp>
      <tp>
        <v>1822080000</v>
        <stp/>
        <stp>EM_S_VAL_MV</stp>
        <stp>2</stp>
        <stp>002598.SZ</stp>
        <stp>2019/11/27</stp>
        <tr r="I1055" s="3"/>
        <tr r="I1055" s="3"/>
        <tr r="I1055" s="3"/>
        <tr r="I1055" s="3"/>
      </tp>
      <tp>
        <v>3683206811.1100001</v>
        <stp/>
        <stp>EM_S_VAL_MV</stp>
        <stp>2</stp>
        <stp>002548.SZ</stp>
        <stp>2019/11/27</stp>
        <tr r="I1005" s="3"/>
        <tr r="I1005" s="3"/>
        <tr r="I1005" s="3"/>
        <tr r="I1005" s="3"/>
      </tp>
      <tp>
        <v>35527867806.599998</v>
        <stp/>
        <stp>EM_S_VAL_MV</stp>
        <stp>2</stp>
        <stp>002558.SZ</stp>
        <stp>2019/11/27</stp>
        <tr r="I1015" s="3"/>
        <tr r="I1015" s="3"/>
        <tr r="I1015" s="3"/>
        <tr r="I1015" s="3"/>
      </tp>
      <tp>
        <v>13052244541.5</v>
        <stp/>
        <stp>EM_S_VAL_MV</stp>
        <stp>2</stp>
        <stp>002568.SZ</stp>
        <stp>2019/11/27</stp>
        <tr r="I1025" s="3"/>
        <tr r="I1025" s="3"/>
        <tr r="I1025" s="3"/>
        <tr r="I1025" s="3"/>
      </tp>
      <tp>
        <v>3152017614.2399998</v>
        <stp/>
        <stp>EM_S_VAL_MV</stp>
        <stp>2</stp>
        <stp>002578.SZ</stp>
        <stp>2019/11/27</stp>
        <tr r="I1035" s="3"/>
        <tr r="I1035" s="3"/>
        <tr r="I1035" s="3"/>
        <tr r="I1035" s="3"/>
      </tp>
      <tp>
        <v>28413780057</v>
        <stp/>
        <stp>EM_S_VAL_MV</stp>
        <stp>2</stp>
        <stp>002508.SZ</stp>
        <stp>2019/11/27</stp>
        <tr r="I966" s="3"/>
        <tr r="I966" s="3"/>
        <tr r="I966" s="3"/>
        <tr r="I966" s="3"/>
      </tp>
      <tp>
        <v>5405093256.3199997</v>
        <stp/>
        <stp>EM_S_VAL_MV</stp>
        <stp>2</stp>
        <stp>002518.SZ</stp>
        <stp>2019/11/27</stp>
        <tr r="I976" s="3"/>
        <tr r="I976" s="3"/>
        <tr r="I976" s="3"/>
        <tr r="I976" s="3"/>
      </tp>
      <tp>
        <v>6484832193.6199999</v>
        <stp/>
        <stp>EM_S_VAL_MV</stp>
        <stp>2</stp>
        <stp>002528.SZ</stp>
        <stp>2019/11/27</stp>
        <tr r="I985" s="3"/>
        <tr r="I985" s="3"/>
        <tr r="I985" s="3"/>
        <tr r="I985" s="3"/>
      </tp>
      <tp>
        <v>3224360070.6700001</v>
        <stp/>
        <stp>EM_S_VAL_MV</stp>
        <stp>2</stp>
        <stp>002538.SZ</stp>
        <stp>2019/11/27</stp>
        <tr r="I995" s="3"/>
        <tr r="I995" s="3"/>
        <tr r="I995" s="3"/>
        <tr r="I995" s="3"/>
      </tp>
      <tp>
        <v>7089309485.6400003</v>
        <stp/>
        <stp>EM_S_VAL_MV</stp>
        <stp>2</stp>
        <stp>002488.SZ</stp>
        <stp>2019/11/27</stp>
        <tr r="I946" s="3"/>
        <tr r="I946" s="3"/>
        <tr r="I946" s="3"/>
        <tr r="I946" s="3"/>
      </tp>
      <tp>
        <v>9481368600</v>
        <stp/>
        <stp>EM_S_VAL_MV</stp>
        <stp>2</stp>
        <stp>002498.SZ</stp>
        <stp>2019/11/27</stp>
        <tr r="I956" s="3"/>
        <tr r="I956" s="3"/>
        <tr r="I956" s="3"/>
        <tr r="I956" s="3"/>
      </tp>
      <tp>
        <v>3055071628.1500001</v>
        <stp/>
        <stp>EM_S_VAL_MV</stp>
        <stp>2</stp>
        <stp>002448.SZ</stp>
        <stp>2019/11/27</stp>
        <tr r="I907" s="3"/>
        <tr r="I907" s="3"/>
        <tr r="I907" s="3"/>
        <tr r="I907" s="3"/>
      </tp>
      <tp>
        <v>16906750813.5</v>
        <stp/>
        <stp>EM_S_VAL_MV</stp>
        <stp>2</stp>
        <stp>002458.SZ</stp>
        <stp>2019/11/27</stp>
        <tr r="I917" s="3"/>
        <tr r="I917" s="3"/>
        <tr r="I917" s="3"/>
        <tr r="I917" s="3"/>
      </tp>
      <tp>
        <v>28136143811.080002</v>
        <stp/>
        <stp>EM_S_VAL_MV</stp>
        <stp>2</stp>
        <stp>002468.SZ</stp>
        <stp>2019/11/27</stp>
        <tr r="I927" s="3"/>
        <tr r="I927" s="3"/>
        <tr r="I927" s="3"/>
        <tr r="I927" s="3"/>
      </tp>
      <tp>
        <v>5558358769.4099998</v>
        <stp/>
        <stp>EM_S_VAL_MV</stp>
        <stp>2</stp>
        <stp>002478.SZ</stp>
        <stp>2019/11/27</stp>
        <tr r="I936" s="3"/>
        <tr r="I936" s="3"/>
        <tr r="I936" s="3"/>
        <tr r="I936" s="3"/>
      </tp>
      <tp>
        <v>12728250344.01</v>
        <stp/>
        <stp>EM_S_VAL_MV</stp>
        <stp>2</stp>
        <stp>002408.SZ</stp>
        <stp>2019/11/27</stp>
        <tr r="I867" s="3"/>
        <tr r="I867" s="3"/>
        <tr r="I867" s="3"/>
        <tr r="I867" s="3"/>
      </tp>
      <tp>
        <v>3204648000</v>
        <stp/>
        <stp>EM_S_VAL_MV</stp>
        <stp>2</stp>
        <stp>002418.SZ</stp>
        <stp>2019/11/27</stp>
        <tr r="I877" s="3"/>
        <tr r="I877" s="3"/>
        <tr r="I877" s="3"/>
        <tr r="I877" s="3"/>
      </tp>
      <tp>
        <v>4663276800</v>
        <stp/>
        <stp>EM_S_VAL_MV</stp>
        <stp>2</stp>
        <stp>002428.SZ</stp>
        <stp>2019/11/27</stp>
        <tr r="I887" s="3"/>
        <tr r="I887" s="3"/>
        <tr r="I887" s="3"/>
        <tr r="I887" s="3"/>
      </tp>
      <tp>
        <v>4230936118.7600002</v>
        <stp/>
        <stp>EM_S_VAL_MV</stp>
        <stp>2</stp>
        <stp>002438.SZ</stp>
        <stp>2019/11/27</stp>
        <tr r="I897" s="3"/>
        <tr r="I897" s="3"/>
        <tr r="I897" s="3"/>
        <tr r="I897" s="3"/>
      </tp>
      <tp>
        <v>2483911344</v>
        <stp/>
        <stp>EM_S_VAL_MV</stp>
        <stp>2</stp>
        <stp>002788.SZ</stp>
        <stp>2019/11/27</stp>
        <tr r="I1237" s="3"/>
        <tr r="I1237" s="3"/>
        <tr r="I1237" s="3"/>
        <tr r="I1237" s="3"/>
      </tp>
      <tp>
        <v>8850243366.3600006</v>
        <stp/>
        <stp>EM_S_VAL_MV</stp>
        <stp>2</stp>
        <stp>002798.SZ</stp>
        <stp>2019/11/27</stp>
        <tr r="I1246" s="3"/>
        <tr r="I1246" s="3"/>
        <tr r="I1246" s="3"/>
        <tr r="I1246" s="3"/>
      </tp>
      <tp>
        <v>1668000000</v>
        <stp/>
        <stp>EM_S_VAL_MV</stp>
        <stp>2</stp>
        <stp>002748.SZ</stp>
        <stp>2019/11/27</stp>
        <tr r="I1200" s="3"/>
        <tr r="I1200" s="3"/>
        <tr r="I1200" s="3"/>
        <tr r="I1200" s="3"/>
      </tp>
      <tp>
        <v>2177087022.5999999</v>
        <stp/>
        <stp>EM_S_VAL_MV</stp>
        <stp>2</stp>
        <stp>002758.SZ</stp>
        <stp>2019/11/27</stp>
        <tr r="I1209" s="3"/>
        <tr r="I1209" s="3"/>
        <tr r="I1209" s="3"/>
        <tr r="I1209" s="3"/>
      </tp>
      <tp>
        <v>6200775000</v>
        <stp/>
        <stp>EM_S_VAL_MV</stp>
        <stp>2</stp>
        <stp>002768.SZ</stp>
        <stp>2019/11/27</stp>
        <tr r="I1218" s="3"/>
        <tr r="I1218" s="3"/>
        <tr r="I1218" s="3"/>
        <tr r="I1218" s="3"/>
      </tp>
      <tp>
        <v>1626248375</v>
        <stp/>
        <stp>EM_S_VAL_MV</stp>
        <stp>2</stp>
        <stp>002778.SZ</stp>
        <stp>2019/11/27</stp>
        <tr r="I1228" s="3"/>
        <tr r="I1228" s="3"/>
        <tr r="I1228" s="3"/>
        <tr r="I1228" s="3"/>
      </tp>
      <tp>
        <v>3366422525.6799998</v>
        <stp/>
        <stp>EM_S_VAL_MV</stp>
        <stp>2</stp>
        <stp>002708.SZ</stp>
        <stp>2019/11/27</stp>
        <tr r="I1163" s="3"/>
        <tr r="I1163" s="3"/>
        <tr r="I1163" s="3"/>
        <tr r="I1163" s="3"/>
      </tp>
      <tp>
        <v>2276676398.2800002</v>
        <stp/>
        <stp>EM_S_VAL_MV</stp>
        <stp>2</stp>
        <stp>002718.SZ</stp>
        <stp>2019/11/27</stp>
        <tr r="I1172" s="3"/>
        <tr r="I1172" s="3"/>
        <tr r="I1172" s="3"/>
        <tr r="I1172" s="3"/>
      </tp>
      <tp>
        <v>3216478995.7199998</v>
        <stp/>
        <stp>EM_S_VAL_MV</stp>
        <stp>2</stp>
        <stp>002728.SZ</stp>
        <stp>2019/11/27</stp>
        <tr r="I1181" s="3"/>
        <tr r="I1181" s="3"/>
        <tr r="I1181" s="3"/>
        <tr r="I1181" s="3"/>
      </tp>
      <tp>
        <v>3868736545.9200001</v>
        <stp/>
        <stp>EM_S_VAL_MV</stp>
        <stp>2</stp>
        <stp>002738.SZ</stp>
        <stp>2019/11/27</stp>
        <tr r="I1191" s="3"/>
        <tr r="I1191" s="3"/>
        <tr r="I1191" s="3"/>
        <tr r="I1191" s="3"/>
      </tp>
      <tp>
        <v>3367035171.5</v>
        <stp/>
        <stp>EM_S_VAL_MV</stp>
        <stp>2</stp>
        <stp>002688.SZ</stp>
        <stp>2019/11/27</stp>
        <tr r="I1144" s="3"/>
        <tr r="I1144" s="3"/>
        <tr r="I1144" s="3"/>
        <tr r="I1144" s="3"/>
      </tp>
      <tp>
        <v>9663097500</v>
        <stp/>
        <stp>EM_S_VAL_MV</stp>
        <stp>2</stp>
        <stp>002698.SZ</stp>
        <stp>2019/11/27</stp>
        <tr r="I1154" s="3"/>
        <tr r="I1154" s="3"/>
        <tr r="I1154" s="3"/>
        <tr r="I1154" s="3"/>
      </tp>
      <tp>
        <v>15228935967.74</v>
        <stp/>
        <stp>EM_S_VAL_MV</stp>
        <stp>2</stp>
        <stp>002648.SZ</stp>
        <stp>2019/11/27</stp>
        <tr r="I1105" s="3"/>
        <tr r="I1105" s="3"/>
        <tr r="I1105" s="3"/>
        <tr r="I1105" s="3"/>
      </tp>
      <tp>
        <v>3877378437.1199999</v>
        <stp/>
        <stp>EM_S_VAL_MV</stp>
        <stp>2</stp>
        <stp>002658.SZ</stp>
        <stp>2019/11/27</stp>
        <tr r="I1115" s="3"/>
        <tr r="I1115" s="3"/>
        <tr r="I1115" s="3"/>
        <tr r="I1115" s="3"/>
      </tp>
      <tp>
        <v>5518127168.5200005</v>
        <stp/>
        <stp>EM_S_VAL_MV</stp>
        <stp>2</stp>
        <stp>002668.SZ</stp>
        <stp>2019/11/27</stp>
        <tr r="I1125" s="3"/>
        <tr r="I1125" s="3"/>
        <tr r="I1125" s="3"/>
        <tr r="I1125" s="3"/>
      </tp>
      <tp>
        <v>10975228209.84</v>
        <stp/>
        <stp>EM_S_VAL_MV</stp>
        <stp>2</stp>
        <stp>002678.SZ</stp>
        <stp>2019/11/27</stp>
        <tr r="I1135" s="3"/>
        <tr r="I1135" s="3"/>
        <tr r="I1135" s="3"/>
        <tr r="I1135" s="3"/>
      </tp>
      <tp>
        <v>26899927492.48</v>
        <stp/>
        <stp>EM_S_VAL_MV</stp>
        <stp>2</stp>
        <stp>002608.SZ</stp>
        <stp>2019/11/27</stp>
        <tr r="I1065" s="3"/>
        <tr r="I1065" s="3"/>
        <tr r="I1065" s="3"/>
        <tr r="I1065" s="3"/>
      </tp>
      <tp>
        <v>6525727200</v>
        <stp/>
        <stp>EM_S_VAL_MV</stp>
        <stp>2</stp>
        <stp>002618.SZ</stp>
        <stp>2019/11/27</stp>
        <tr r="I1075" s="3"/>
        <tr r="I1075" s="3"/>
        <tr r="I1075" s="3"/>
        <tr r="I1075" s="3"/>
      </tp>
      <tp>
        <v>3407784643.1999998</v>
        <stp/>
        <stp>EM_S_VAL_MV</stp>
        <stp>2</stp>
        <stp>002628.SZ</stp>
        <stp>2019/11/27</stp>
        <tr r="I1085" s="3"/>
        <tr r="I1085" s="3"/>
        <tr r="I1085" s="3"/>
        <tr r="I1085" s="3"/>
      </tp>
      <tp>
        <v>4662364712.1800003</v>
        <stp/>
        <stp>EM_S_VAL_MV</stp>
        <stp>2</stp>
        <stp>002638.SZ</stp>
        <stp>2019/11/27</stp>
        <tr r="I1095" s="3"/>
        <tr r="I1095" s="3"/>
        <tr r="I1095" s="3"/>
        <tr r="I1095" s="3"/>
      </tp>
      <tp>
        <v>25795426800</v>
        <stp/>
        <stp>EM_S_VAL_MV</stp>
        <stp>2</stp>
        <stp>002948.SZ</stp>
        <stp>2019/11/27</stp>
        <tr r="I1384" s="3"/>
        <tr r="I1384" s="3"/>
        <tr r="I1384" s="3"/>
        <tr r="I1384" s="3"/>
      </tp>
      <tp>
        <v>32277777780.360001</v>
        <stp/>
        <stp>EM_S_VAL_MV</stp>
        <stp>2</stp>
        <stp>002958.SZ</stp>
        <stp>2019/11/27</stp>
        <tr r="I1393" s="3"/>
        <tr r="I1393" s="3"/>
        <tr r="I1393" s="3"/>
        <tr r="I1393" s="3"/>
      </tp>
      <tp>
        <v>2490690660</v>
        <stp/>
        <stp>EM_S_VAL_MV</stp>
        <stp>2</stp>
        <stp>002908.SZ</stp>
        <stp>2019/11/27</stp>
        <tr r="I1348" s="3"/>
        <tr r="I1348" s="3"/>
        <tr r="I1348" s="3"/>
        <tr r="I1348" s="3"/>
      </tp>
      <tp>
        <v>7042276860</v>
        <stp/>
        <stp>EM_S_VAL_MV</stp>
        <stp>2</stp>
        <stp>002918.SZ</stp>
        <stp>2019/11/27</stp>
        <tr r="I1357" s="3"/>
        <tr r="I1357" s="3"/>
        <tr r="I1357" s="3"/>
        <tr r="I1357" s="3"/>
      </tp>
      <tp>
        <v>6265822500</v>
        <stp/>
        <stp>EM_S_VAL_MV</stp>
        <stp>2</stp>
        <stp>002928.SZ</stp>
        <stp>2019/11/27</stp>
        <tr r="I1366" s="3"/>
        <tr r="I1366" s="3"/>
        <tr r="I1366" s="3"/>
        <tr r="I1366" s="3"/>
      </tp>
      <tp>
        <v>116380541585.60001</v>
        <stp/>
        <stp>EM_S_VAL_MV</stp>
        <stp>2</stp>
        <stp>002938.SZ</stp>
        <stp>2019/11/27</stp>
        <tr r="I1375" s="3"/>
        <tr r="I1375" s="3"/>
        <tr r="I1375" s="3"/>
        <tr r="I1375" s="3"/>
      </tp>
      <tp>
        <v>2741634036</v>
        <stp/>
        <stp>EM_S_VAL_MV</stp>
        <stp>2</stp>
        <stp>002888.SZ</stp>
        <stp>2019/11/27</stp>
        <tr r="I1330" s="3"/>
        <tr r="I1330" s="3"/>
        <tr r="I1330" s="3"/>
        <tr r="I1330" s="3"/>
      </tp>
      <tp>
        <v>2043200000</v>
        <stp/>
        <stp>EM_S_VAL_MV</stp>
        <stp>2</stp>
        <stp>002898.SZ</stp>
        <stp>2019/11/27</stp>
        <tr r="I1339" s="3"/>
        <tr r="I1339" s="3"/>
        <tr r="I1339" s="3"/>
        <tr r="I1339" s="3"/>
      </tp>
      <tp>
        <v>1853693500</v>
        <stp/>
        <stp>EM_S_VAL_MV</stp>
        <stp>2</stp>
        <stp>002848.SZ</stp>
        <stp>2019/11/27</stp>
        <tr r="I1292" s="3"/>
        <tr r="I1292" s="3"/>
        <tr r="I1292" s="3"/>
        <tr r="I1292" s="3"/>
      </tp>
      <tp>
        <v>1813955200</v>
        <stp/>
        <stp>EM_S_VAL_MV</stp>
        <stp>2</stp>
        <stp>002858.SZ</stp>
        <stp>2019/11/27</stp>
        <tr r="I1301" s="3"/>
        <tr r="I1301" s="3"/>
        <tr r="I1301" s="3"/>
        <tr r="I1301" s="3"/>
      </tp>
      <tp>
        <v>2040000000</v>
        <stp/>
        <stp>EM_S_VAL_MV</stp>
        <stp>2</stp>
        <stp>002868.SZ</stp>
        <stp>2019/11/27</stp>
        <tr r="I1311" s="3"/>
        <tr r="I1311" s="3"/>
        <tr r="I1311" s="3"/>
        <tr r="I1311" s="3"/>
      </tp>
      <tp>
        <v>2960225507</v>
        <stp/>
        <stp>EM_S_VAL_MV</stp>
        <stp>2</stp>
        <stp>002878.SZ</stp>
        <stp>2019/11/27</stp>
        <tr r="I1320" s="3"/>
        <tr r="I1320" s="3"/>
        <tr r="I1320" s="3"/>
        <tr r="I1320" s="3"/>
      </tp>
      <tp>
        <v>2943360000</v>
        <stp/>
        <stp>EM_S_VAL_MV</stp>
        <stp>2</stp>
        <stp>002808.SZ</stp>
        <stp>2019/11/27</stp>
        <tr r="I1255" s="3"/>
        <tr r="I1255" s="3"/>
        <tr r="I1255" s="3"/>
        <tr r="I1255" s="3"/>
      </tp>
      <tp>
        <v>8911509922</v>
        <stp/>
        <stp>EM_S_VAL_MV</stp>
        <stp>2</stp>
        <stp>002818.SZ</stp>
        <stp>2019/11/27</stp>
        <tr r="I1264" s="3"/>
        <tr r="I1264" s="3"/>
        <tr r="I1264" s="3"/>
        <tr r="I1264" s="3"/>
      </tp>
      <tp>
        <v>2184429025</v>
        <stp/>
        <stp>EM_S_VAL_MV</stp>
        <stp>2</stp>
        <stp>002828.SZ</stp>
        <stp>2019/11/27</stp>
        <tr r="I1274" s="3"/>
        <tr r="I1274" s="3"/>
        <tr r="I1274" s="3"/>
        <tr r="I1274" s="3"/>
      </tp>
      <tp>
        <v>4124736000</v>
        <stp/>
        <stp>EM_S_VAL_MV</stp>
        <stp>2</stp>
        <stp>002838.SZ</stp>
        <stp>2019/11/27</stp>
        <tr r="I1283" s="3"/>
        <tr r="I1283" s="3"/>
        <tr r="I1283" s="3"/>
        <tr r="I1283" s="3"/>
      </tp>
      <tp>
        <v>3881841784.4499998</v>
        <stp/>
        <stp>EM_S_VAL_MV</stp>
        <stp>2</stp>
        <stp>601188.SH</stp>
        <stp>2019/11/27</stp>
        <tr r="I3055" s="3"/>
        <tr r="I3055" s="3"/>
        <tr r="I3055" s="3"/>
        <tr r="I3055" s="3"/>
      </tp>
      <tp>
        <v>29565338243.040001</v>
        <stp/>
        <stp>EM_S_VAL_MV</stp>
        <stp>2</stp>
        <stp>601198.SH</stp>
        <stp>2019/11/27</stp>
        <tr r="I3056" s="3"/>
        <tr r="I3056" s="3"/>
        <tr r="I3056" s="3"/>
        <tr r="I3056" s="3"/>
      </tp>
      <tp>
        <v>34023720000</v>
        <stp/>
        <stp>EM_S_VAL_MV</stp>
        <stp>2</stp>
        <stp>601108.SH</stp>
        <stp>2019/11/27</stp>
        <tr r="I3033" s="3"/>
        <tr r="I3033" s="3"/>
        <tr r="I3033" s="3"/>
        <tr r="I3033" s="3"/>
      </tp>
      <tp>
        <v>20156104923.869999</v>
        <stp/>
        <stp>EM_S_VAL_MV</stp>
        <stp>2</stp>
        <stp>601118.SH</stp>
        <stp>2019/11/27</stp>
        <tr r="I3038" s="3"/>
        <tr r="I3038" s="3"/>
        <tr r="I3038" s="3"/>
        <tr r="I3038" s="3"/>
      </tp>
      <tp>
        <v>22283158670.25</v>
        <stp/>
        <stp>EM_S_VAL_MV</stp>
        <stp>2</stp>
        <stp>601128.SH</stp>
        <stp>2019/11/27</stp>
        <tr r="I3041" s="3"/>
        <tr r="I3041" s="3"/>
        <tr r="I3041" s="3"/>
        <tr r="I3041" s="3"/>
      </tp>
      <tp>
        <v>328398919609.46002</v>
        <stp/>
        <stp>EM_S_VAL_MV</stp>
        <stp>2</stp>
        <stp>601138.SH</stp>
        <stp>2019/11/27</stp>
        <tr r="I3043" s="3"/>
        <tr r="I3043" s="3"/>
        <tr r="I3043" s="3"/>
        <tr r="I3043" s="3"/>
      </tp>
      <tp>
        <v>26784000000</v>
        <stp/>
        <stp>EM_S_VAL_MV</stp>
        <stp>2</stp>
        <stp>601158.SH</stp>
        <stp>2019/11/27</stp>
        <tr r="I3046" s="3"/>
        <tr r="I3046" s="3"/>
        <tr r="I3046" s="3"/>
        <tr r="I3046" s="3"/>
      </tp>
      <tp>
        <v>13035010000</v>
        <stp/>
        <stp>EM_S_VAL_MV</stp>
        <stp>2</stp>
        <stp>601168.SH</stp>
        <stp>2019/11/27</stp>
        <tr r="I3050" s="3"/>
        <tr r="I3050" s="3"/>
        <tr r="I3050" s="3"/>
        <tr r="I3050" s="3"/>
      </tp>
      <tp>
        <v>346079395917</v>
        <stp/>
        <stp>EM_S_VAL_MV</stp>
        <stp>2</stp>
        <stp>601088.SH</stp>
        <stp>2019/11/27</stp>
        <tr r="I3026" s="3"/>
        <tr r="I3026" s="3"/>
        <tr r="I3026" s="3"/>
        <tr r="I3026" s="3"/>
      </tp>
      <tp>
        <v>20851560000</v>
        <stp/>
        <stp>EM_S_VAL_MV</stp>
        <stp>2</stp>
        <stp>601098.SH</stp>
        <stp>2019/11/27</stp>
        <tr r="I3027" s="3"/>
        <tr r="I3027" s="3"/>
        <tr r="I3027" s="3"/>
        <tr r="I3027" s="3"/>
      </tp>
      <tp>
        <v>4069033508.6399999</v>
        <stp/>
        <stp>EM_S_VAL_MV</stp>
        <stp>2</stp>
        <stp>601008.SH</stp>
        <stp>2019/11/27</stp>
        <tr r="I3007" s="3"/>
        <tr r="I3007" s="3"/>
        <tr r="I3007" s="3"/>
        <tr r="I3007" s="3"/>
      </tp>
      <tp>
        <v>47817437546.669998</v>
        <stp/>
        <stp>EM_S_VAL_MV</stp>
        <stp>2</stp>
        <stp>601018.SH</stp>
        <stp>2019/11/27</stp>
        <tr r="I3014" s="3"/>
        <tr r="I3014" s="3"/>
        <tr r="I3014" s="3"/>
        <tr r="I3014" s="3"/>
      </tp>
      <tp>
        <v>4220508846.4000001</v>
        <stp/>
        <stp>EM_S_VAL_MV</stp>
        <stp>2</stp>
        <stp>601028.SH</stp>
        <stp>2019/11/27</stp>
        <tr r="I3018" s="3"/>
        <tr r="I3018" s="3"/>
        <tr r="I3018" s="3"/>
        <tr r="I3018" s="3"/>
      </tp>
      <tp>
        <v>6072836000</v>
        <stp/>
        <stp>EM_S_VAL_MV</stp>
        <stp>2</stp>
        <stp>601038.SH</stp>
        <stp>2019/11/27</stp>
        <tr r="I3019" s="3"/>
        <tr r="I3019" s="3"/>
        <tr r="I3019" s="3"/>
        <tr r="I3019" s="3"/>
      </tp>
      <tp>
        <v>11908149589.98</v>
        <stp/>
        <stp>EM_S_VAL_MV</stp>
        <stp>2</stp>
        <stp>601058.SH</stp>
        <stp>2019/11/27</stp>
        <tr r="I3020" s="3"/>
        <tr r="I3020" s="3"/>
        <tr r="I3020" s="3"/>
        <tr r="I3020" s="3"/>
      </tp>
      <tp>
        <v>15239193335.049999</v>
        <stp/>
        <stp>EM_S_VAL_MV</stp>
        <stp>2</stp>
        <stp>601068.SH</stp>
        <stp>2019/11/27</stp>
        <tr r="I3022" s="3"/>
        <tr r="I3022" s="3"/>
        <tr r="I3022" s="3"/>
        <tr r="I3022" s="3"/>
      </tp>
      <tp>
        <v>3645720000</v>
        <stp/>
        <stp>EM_S_VAL_MV</stp>
        <stp>2</stp>
        <stp>601388.SH</stp>
        <stp>2019/11/27</stp>
        <tr r="I3091" s="3"/>
        <tr r="I3091" s="3"/>
        <tr r="I3091" s="3"/>
        <tr r="I3091" s="3"/>
      </tp>
      <tp>
        <v>2095668791683.3201</v>
        <stp/>
        <stp>EM_S_VAL_MV</stp>
        <stp>2</stp>
        <stp>601398.SH</stp>
        <stp>2019/11/27</stp>
        <tr r="I3093" s="3"/>
        <tr r="I3093" s="3"/>
        <tr r="I3093" s="3"/>
        <tr r="I3093" s="3"/>
      </tp>
      <tp>
        <v>1552175298123.1001</v>
        <stp/>
        <stp>EM_S_VAL_MV</stp>
        <stp>2</stp>
        <stp>601318.SH</stp>
        <stp>2019/11/27</stp>
        <tr r="I3077" s="3"/>
        <tr r="I3077" s="3"/>
        <tr r="I3077" s="3"/>
        <tr r="I3077" s="3"/>
      </tp>
      <tp>
        <v>412158132879.75</v>
        <stp/>
        <stp>EM_S_VAL_MV</stp>
        <stp>2</stp>
        <stp>601328.SH</stp>
        <stp>2019/11/27</stp>
        <tr r="I3080" s="3"/>
        <tr r="I3080" s="3"/>
        <tr r="I3080" s="3"/>
        <tr r="I3080" s="3"/>
      </tp>
      <tp>
        <v>5006457346.5900002</v>
        <stp/>
        <stp>EM_S_VAL_MV</stp>
        <stp>2</stp>
        <stp>601368.SH</stp>
        <stp>2019/11/27</stp>
        <tr r="I3087" s="3"/>
        <tr r="I3087" s="3"/>
        <tr r="I3087" s="3"/>
        <tr r="I3087" s="3"/>
      </tp>
      <tp>
        <v>1280937903975.1799</v>
        <stp/>
        <stp>EM_S_VAL_MV</stp>
        <stp>2</stp>
        <stp>601288.SH</stp>
        <stp>2019/11/27</stp>
        <tr r="I3074" s="3"/>
        <tr r="I3074" s="3"/>
        <tr r="I3074" s="3"/>
        <tr r="I3074" s="3"/>
      </tp>
      <tp>
        <v>42321972000</v>
        <stp/>
        <stp>EM_S_VAL_MV</stp>
        <stp>2</stp>
        <stp>601298.SH</stp>
        <stp>2019/11/27</stp>
        <tr r="I3075" s="3"/>
        <tr r="I3075" s="3"/>
        <tr r="I3075" s="3"/>
        <tr r="I3075" s="3"/>
      </tp>
      <tp>
        <v>2882364600</v>
        <stp/>
        <stp>EM_S_VAL_MV</stp>
        <stp>2</stp>
        <stp>601208.SH</stp>
        <stp>2019/11/27</stp>
        <tr r="I3059" s="3"/>
        <tr r="I3059" s="3"/>
        <tr r="I3059" s="3"/>
        <tr r="I3059" s="3"/>
      </tp>
      <tp>
        <v>2767010400</v>
        <stp/>
        <stp>EM_S_VAL_MV</stp>
        <stp>2</stp>
        <stp>601218.SH</stp>
        <stp>2019/11/27</stp>
        <tr r="I3063" s="3"/>
        <tr r="I3063" s="3"/>
        <tr r="I3063" s="3"/>
        <tr r="I3063" s="3"/>
      </tp>
      <tp>
        <v>23224425000</v>
        <stp/>
        <stp>EM_S_VAL_MV</stp>
        <stp>2</stp>
        <stp>601228.SH</stp>
        <stp>2019/11/27</stp>
        <tr r="I3067" s="3"/>
        <tr r="I3067" s="3"/>
        <tr r="I3067" s="3"/>
        <tr r="I3067" s="3"/>
      </tp>
      <tp>
        <v>118859784551.00999</v>
        <stp/>
        <stp>EM_S_VAL_MV</stp>
        <stp>2</stp>
        <stp>601238.SH</stp>
        <stp>2019/11/27</stp>
        <tr r="I3072" s="3"/>
        <tr r="I3072" s="3"/>
        <tr r="I3072" s="3"/>
        <tr r="I3072" s="3"/>
      </tp>
      <tp>
        <v>7911558866.4200001</v>
        <stp/>
        <stp>EM_S_VAL_MV</stp>
        <stp>2</stp>
        <stp>601258.SH</stp>
        <stp>2019/11/27</stp>
        <tr r="I3073" s="3"/>
        <tr r="I3073" s="3"/>
        <tr r="I3073" s="3"/>
        <tr r="I3073" s="3"/>
      </tp>
      <tp>
        <v>10235740800</v>
        <stp/>
        <stp>EM_S_VAL_MV</stp>
        <stp>2</stp>
        <stp>601588.SH</stp>
        <stp>2019/11/27</stp>
        <tr r="I3104" s="3"/>
        <tr r="I3104" s="3"/>
        <tr r="I3104" s="3"/>
        <tr r="I3104" s="3"/>
      </tp>
      <tp>
        <v>30491311965</v>
        <stp/>
        <stp>EM_S_VAL_MV</stp>
        <stp>2</stp>
        <stp>601598.SH</stp>
        <stp>2019/11/27</stp>
        <tr r="I3106" s="3"/>
        <tr r="I3106" s="3"/>
        <tr r="I3106" s="3"/>
        <tr r="I3106" s="3"/>
      </tp>
      <tp>
        <v>3430003607.3400002</v>
        <stp/>
        <stp>EM_S_VAL_MV</stp>
        <stp>2</stp>
        <stp>601518.SH</stp>
        <stp>2019/11/27</stp>
        <tr r="I3096" s="3"/>
        <tr r="I3096" s="3"/>
        <tr r="I3096" s="3"/>
        <tr r="I3096" s="3"/>
      </tp>
      <tp>
        <v>6211518000</v>
        <stp/>
        <stp>EM_S_VAL_MV</stp>
        <stp>2</stp>
        <stp>601558.SH</stp>
        <stp>2019/11/27</stp>
        <tr r="I3099" s="3"/>
        <tr r="I3099" s="3"/>
        <tr r="I3099" s="3"/>
        <tr r="I3099" s="3"/>
      </tp>
      <tp>
        <v>51410282174.849998</v>
        <stp/>
        <stp>EM_S_VAL_MV</stp>
        <stp>2</stp>
        <stp>601788.SH</stp>
        <stp>2019/11/27</stp>
        <tr r="I3136" s="3"/>
        <tr r="I3136" s="3"/>
        <tr r="I3136" s="3"/>
        <tr r="I3136" s="3"/>
      </tp>
      <tp>
        <v>2151986161.8600001</v>
        <stp/>
        <stp>EM_S_VAL_MV</stp>
        <stp>2</stp>
        <stp>601798.SH</stp>
        <stp>2019/11/27</stp>
        <tr r="I3138" s="3"/>
        <tr r="I3138" s="3"/>
        <tr r="I3138" s="3"/>
        <tr r="I3138" s="3"/>
      </tp>
      <tp>
        <v>13789716328.559999</v>
        <stp/>
        <stp>EM_S_VAL_MV</stp>
        <stp>2</stp>
        <stp>601718.SH</stp>
        <stp>2019/11/27</stp>
        <tr r="I3132" s="3"/>
        <tr r="I3132" s="3"/>
        <tr r="I3132" s="3"/>
        <tr r="I3132" s="3"/>
      </tp>
      <tp>
        <v>153758451000</v>
        <stp/>
        <stp>EM_S_VAL_MV</stp>
        <stp>2</stp>
        <stp>601688.SH</stp>
        <stp>2019/11/27</stp>
        <tr r="I3126" s="3"/>
        <tr r="I3126" s="3"/>
        <tr r="I3126" s="3"/>
        <tr r="I3126" s="3"/>
      </tp>
      <tp>
        <v>40800000000</v>
        <stp/>
        <stp>EM_S_VAL_MV</stp>
        <stp>2</stp>
        <stp>601698.SH</stp>
        <stp>2019/11/27</stp>
        <tr r="I3128" s="3"/>
        <tr r="I3128" s="3"/>
        <tr r="I3128" s="3"/>
        <tr r="I3128" s="3"/>
      </tp>
      <tp>
        <v>15448332683.08</v>
        <stp/>
        <stp>EM_S_VAL_MV</stp>
        <stp>2</stp>
        <stp>601608.SH</stp>
        <stp>2019/11/27</stp>
        <tr r="I3112" s="3"/>
        <tr r="I3112" s="3"/>
        <tr r="I3112" s="3"/>
        <tr r="I3112" s="3"/>
      </tp>
      <tp>
        <v>55124826992.199997</v>
        <stp/>
        <stp>EM_S_VAL_MV</stp>
        <stp>2</stp>
        <stp>601618.SH</stp>
        <stp>2019/11/27</stp>
        <tr r="I3116" s="3"/>
        <tr r="I3116" s="3"/>
        <tr r="I3116" s="3"/>
        <tr r="I3116" s="3"/>
      </tp>
      <tp>
        <v>957042911300</v>
        <stp/>
        <stp>EM_S_VAL_MV</stp>
        <stp>2</stp>
        <stp>601628.SH</stp>
        <stp>2019/11/27</stp>
        <tr r="I3118" s="3"/>
        <tr r="I3118" s="3"/>
        <tr r="I3118" s="3"/>
        <tr r="I3118" s="3"/>
      </tp>
      <tp>
        <v>215754736714.54001</v>
        <stp/>
        <stp>EM_S_VAL_MV</stp>
        <stp>2</stp>
        <stp>601668.SH</stp>
        <stp>2019/11/27</stp>
        <tr r="I3122" s="3"/>
        <tr r="I3122" s="3"/>
        <tr r="I3122" s="3"/>
        <tr r="I3122" s="3"/>
      </tp>
      <tp>
        <v>7243236000</v>
        <stp/>
        <stp>EM_S_VAL_MV</stp>
        <stp>2</stp>
        <stp>601678.SH</stp>
        <stp>2019/11/27</stp>
        <tr r="I3125" s="3"/>
        <tr r="I3125" s="3"/>
        <tr r="I3125" s="3"/>
        <tr r="I3125" s="3"/>
      </tp>
      <tp>
        <v>1077459315942.0601</v>
        <stp/>
        <stp>EM_S_VAL_MV</stp>
        <stp>2</stp>
        <stp>601988.SH</stp>
        <stp>2019/11/27</stp>
        <tr r="I3183" s="3"/>
        <tr r="I3183" s="3"/>
        <tr r="I3183" s="3"/>
        <tr r="I3183" s="3"/>
      </tp>
      <tp>
        <v>295566257413.20001</v>
        <stp/>
        <stp>EM_S_VAL_MV</stp>
        <stp>2</stp>
        <stp>601998.SH</stp>
        <stp>2019/11/27</stp>
        <tr r="I3190" s="3"/>
        <tr r="I3190" s="3"/>
        <tr r="I3190" s="3"/>
        <tr r="I3190" s="3"/>
      </tp>
      <tp>
        <v>5739890978.8800001</v>
        <stp/>
        <stp>EM_S_VAL_MV</stp>
        <stp>2</stp>
        <stp>601908.SH</stp>
        <stp>2019/11/27</stp>
        <tr r="I3166" s="3"/>
        <tr r="I3166" s="3"/>
        <tr r="I3166" s="3"/>
        <tr r="I3166" s="3"/>
      </tp>
      <tp>
        <v>8756031284</v>
        <stp/>
        <stp>EM_S_VAL_MV</stp>
        <stp>2</stp>
        <stp>601918.SH</stp>
        <stp>2019/11/27</stp>
        <tr r="I3168" s="3"/>
        <tr r="I3168" s="3"/>
        <tr r="I3168" s="3"/>
        <tr r="I3168" s="3"/>
      </tp>
      <tp>
        <v>18679566000</v>
        <stp/>
        <stp>EM_S_VAL_MV</stp>
        <stp>2</stp>
        <stp>601928.SH</stp>
        <stp>2019/11/27</stp>
        <tr r="I3170" s="3"/>
        <tr r="I3170" s="3"/>
        <tr r="I3170" s="3"/>
        <tr r="I3170" s="3"/>
      </tp>
      <tp>
        <v>23457413988</v>
        <stp/>
        <stp>EM_S_VAL_MV</stp>
        <stp>2</stp>
        <stp>601958.SH</stp>
        <stp>2019/11/27</stp>
        <tr r="I3176" s="3"/>
        <tr r="I3176" s="3"/>
        <tr r="I3176" s="3"/>
        <tr r="I3176" s="3"/>
      </tp>
      <tp>
        <v>4408333157</v>
        <stp/>
        <stp>EM_S_VAL_MV</stp>
        <stp>2</stp>
        <stp>601968.SH</stp>
        <stp>2019/11/27</stp>
        <tr r="I3179" s="3"/>
        <tr r="I3179" s="3"/>
        <tr r="I3179" s="3"/>
        <tr r="I3179" s="3"/>
      </tp>
      <tp>
        <v>164144618984.07999</v>
        <stp/>
        <stp>EM_S_VAL_MV</stp>
        <stp>2</stp>
        <stp>601888.SH</stp>
        <stp>2019/11/27</stp>
        <tr r="I3160" s="3"/>
        <tr r="I3160" s="3"/>
        <tr r="I3160" s="3"/>
        <tr r="I3160" s="3"/>
      </tp>
      <tp>
        <v>64834864026</v>
        <stp/>
        <stp>EM_S_VAL_MV</stp>
        <stp>2</stp>
        <stp>601898.SH</stp>
        <stp>2019/11/27</stp>
        <tr r="I3162" s="3"/>
        <tr r="I3162" s="3"/>
        <tr r="I3162" s="3"/>
        <tr r="I3162" s="3"/>
      </tp>
      <tp>
        <v>80926200320</v>
        <stp/>
        <stp>EM_S_VAL_MV</stp>
        <stp>2</stp>
        <stp>601808.SH</stp>
        <stp>2019/11/27</stp>
        <tr r="I3142" s="3"/>
        <tr r="I3142" s="3"/>
        <tr r="I3142" s="3"/>
        <tr r="I3142" s="3"/>
      </tp>
      <tp>
        <v>220455139065</v>
        <stp/>
        <stp>EM_S_VAL_MV</stp>
        <stp>2</stp>
        <stp>601818.SH</stp>
        <stp>2019/11/27</stp>
        <tr r="I3144" s="3"/>
        <tr r="I3144" s="3"/>
        <tr r="I3144" s="3"/>
        <tr r="I3144" s="3"/>
      </tp>
      <tp>
        <v>38020500000</v>
        <stp/>
        <stp>EM_S_VAL_MV</stp>
        <stp>2</stp>
        <stp>601828.SH</stp>
        <stp>2019/11/27</stp>
        <tr r="I3145" s="3"/>
        <tr r="I3145" s="3"/>
        <tr r="I3145" s="3"/>
        <tr r="I3145" s="3"/>
      </tp>
      <tp>
        <v>31101483985.740002</v>
        <stp/>
        <stp>EM_S_VAL_MV</stp>
        <stp>2</stp>
        <stp>601838.SH</stp>
        <stp>2019/11/27</stp>
        <tr r="I3146" s="3"/>
        <tr r="I3146" s="3"/>
        <tr r="I3146" s="3"/>
        <tr r="I3146" s="3"/>
      </tp>
      <tp>
        <v>8782455000</v>
        <stp/>
        <stp>EM_S_VAL_MV</stp>
        <stp>2</stp>
        <stp>601858.SH</stp>
        <stp>2019/11/27</stp>
        <tr r="I3148" s="3"/>
        <tr r="I3148" s="3"/>
        <tr r="I3148" s="3"/>
        <tr r="I3148" s="3"/>
      </tp>
      <tp>
        <v>27700098553.830002</v>
        <stp/>
        <stp>EM_S_VAL_MV</stp>
        <stp>2</stp>
        <stp>601878.SH</stp>
        <stp>2019/11/27</stp>
        <tr r="I3155" s="3"/>
        <tr r="I3155" s="3"/>
        <tr r="I3155" s="3"/>
        <tr r="I3155" s="3"/>
      </tp>
      <tp>
        <v>47106233440</v>
        <stp/>
        <stp>EM_S_VAL_MV</stp>
        <stp>2</stp>
        <stp>600188.SH</stp>
        <stp>2019/11/27</stp>
        <tr r="I2345" s="3"/>
        <tr r="I2345" s="3"/>
        <tr r="I2345" s="3"/>
        <tr r="I2345" s="3"/>
      </tp>
      <tp>
        <v>8618199771.4400005</v>
        <stp/>
        <stp>EM_S_VAL_MV</stp>
        <stp>2</stp>
        <stp>600198.SH</stp>
        <stp>2019/11/27</stp>
        <tr r="I2354" s="3"/>
        <tr r="I2354" s="3"/>
        <tr r="I2354" s="3"/>
        <tr r="I2354" s="3"/>
      </tp>
      <tp>
        <v>5470831490.0100002</v>
        <stp/>
        <stp>EM_S_VAL_MV</stp>
        <stp>2</stp>
        <stp>600108.SH</stp>
        <stp>2019/11/27</stp>
        <tr r="I2275" s="3"/>
        <tr r="I2275" s="3"/>
        <tr r="I2275" s="3"/>
        <tr r="I2275" s="3"/>
      </tp>
      <tp>
        <v>24075478788.599998</v>
        <stp/>
        <stp>EM_S_VAL_MV</stp>
        <stp>2</stp>
        <stp>600118.SH</stp>
        <stp>2019/11/27</stp>
        <tr r="I2285" s="3"/>
        <tr r="I2285" s="3"/>
        <tr r="I2285" s="3"/>
        <tr r="I2285" s="3"/>
      </tp>
      <tp>
        <v>1742178550</v>
        <stp/>
        <stp>EM_S_VAL_MV</stp>
        <stp>2</stp>
        <stp>600128.SH</stp>
        <stp>2019/11/27</stp>
        <tr r="I2294" s="3"/>
        <tr r="I2294" s="3"/>
        <tr r="I2294" s="3"/>
        <tr r="I2294" s="3"/>
      </tp>
      <tp>
        <v>8534073600</v>
        <stp/>
        <stp>EM_S_VAL_MV</stp>
        <stp>2</stp>
        <stp>600138.SH</stp>
        <stp>2019/11/27</stp>
        <tr r="I2303" s="3"/>
        <tr r="I2303" s="3"/>
        <tr r="I2303" s="3"/>
        <tr r="I2303" s="3"/>
      </tp>
      <tp>
        <v>1800089244</v>
        <stp/>
        <stp>EM_S_VAL_MV</stp>
        <stp>2</stp>
        <stp>600148.SH</stp>
        <stp>2019/11/27</stp>
        <tr r="I2309" s="3"/>
        <tr r="I2309" s="3"/>
        <tr r="I2309" s="3"/>
        <tr r="I2309" s="3"/>
      </tp>
      <tp>
        <v>7787677492.79</v>
        <stp/>
        <stp>EM_S_VAL_MV</stp>
        <stp>2</stp>
        <stp>600158.SH</stp>
        <stp>2019/11/27</stp>
        <tr r="I2318" s="3"/>
        <tr r="I2318" s="3"/>
        <tr r="I2318" s="3"/>
        <tr r="I2318" s="3"/>
      </tp>
      <tp>
        <v>4470289059.6000004</v>
        <stp/>
        <stp>EM_S_VAL_MV</stp>
        <stp>2</stp>
        <stp>600168.SH</stp>
        <stp>2019/11/27</stp>
        <tr r="I2327" s="3"/>
        <tr r="I2327" s="3"/>
        <tr r="I2327" s="3"/>
        <tr r="I2327" s="3"/>
      </tp>
      <tp>
        <v>2042393600</v>
        <stp/>
        <stp>EM_S_VAL_MV</stp>
        <stp>2</stp>
        <stp>600178.SH</stp>
        <stp>2019/11/27</stp>
        <tr r="I2336" s="3"/>
        <tr r="I2336" s="3"/>
        <tr r="I2336" s="3"/>
        <tr r="I2336" s="3"/>
      </tp>
      <tp>
        <v>4342819353.3999996</v>
        <stp/>
        <stp>EM_S_VAL_MV</stp>
        <stp>2</stp>
        <stp>300198.SZ</stp>
        <stp>2019/11/27</stp>
        <tr r="I1598" s="3"/>
        <tr r="I1598" s="3"/>
        <tr r="I1598" s="3"/>
        <tr r="I1598" s="3"/>
      </tp>
      <tp>
        <v>12477982487.84</v>
        <stp/>
        <stp>EM_S_VAL_MV</stp>
        <stp>2</stp>
        <stp>300188.SZ</stp>
        <stp>2019/11/27</stp>
        <tr r="I1588" s="3"/>
        <tr r="I1588" s="3"/>
        <tr r="I1588" s="3"/>
        <tr r="I1588" s="3"/>
      </tp>
      <tp>
        <v>3033220801.5599999</v>
        <stp/>
        <stp>EM_S_VAL_MV</stp>
        <stp>2</stp>
        <stp>300178.SZ</stp>
        <stp>2019/11/27</stp>
        <tr r="I1579" s="3"/>
        <tr r="I1579" s="3"/>
        <tr r="I1579" s="3"/>
        <tr r="I1579" s="3"/>
      </tp>
      <tp>
        <v>9553617274.5799999</v>
        <stp/>
        <stp>EM_S_VAL_MV</stp>
        <stp>2</stp>
        <stp>000158.SZ</stp>
        <stp>2019/11/27</stp>
        <tr r="I69" s="3"/>
        <tr r="I69" s="3"/>
        <tr r="I69" s="3"/>
        <tr r="I69" s="3"/>
      </tp>
      <tp>
        <v>19102098226.889999</v>
        <stp/>
        <stp>EM_S_VAL_MV</stp>
        <stp>2</stp>
        <stp>300168.SZ</stp>
        <stp>2019/11/27</stp>
        <tr r="I1569" s="3"/>
        <tr r="I1569" s="3"/>
        <tr r="I1569" s="3"/>
        <tr r="I1569" s="3"/>
      </tp>
      <tp>
        <v>4865687448.6000004</v>
        <stp/>
        <stp>EM_S_VAL_MV</stp>
        <stp>2</stp>
        <stp>300158.SZ</stp>
        <stp>2019/11/27</stp>
        <tr r="I1559" s="3"/>
        <tr r="I1559" s="3"/>
        <tr r="I1559" s="3"/>
        <tr r="I1559" s="3"/>
      </tp>
      <tp>
        <v>3329041717.2399998</v>
        <stp/>
        <stp>EM_S_VAL_MV</stp>
        <stp>2</stp>
        <stp>300148.SZ</stp>
        <stp>2019/11/27</stp>
        <tr r="I1549" s="3"/>
        <tr r="I1549" s="3"/>
        <tr r="I1549" s="3"/>
        <tr r="I1549" s="3"/>
      </tp>
      <tp>
        <v>3378325724.4000001</v>
        <stp/>
        <stp>EM_S_VAL_MV</stp>
        <stp>2</stp>
        <stp>300138.SZ</stp>
        <stp>2019/11/27</stp>
        <tr r="I1539" s="3"/>
        <tr r="I1539" s="3"/>
        <tr r="I1539" s="3"/>
        <tr r="I1539" s="3"/>
      </tp>
      <tp>
        <v>4048227024.4000001</v>
        <stp/>
        <stp>EM_S_VAL_MV</stp>
        <stp>2</stp>
        <stp>300128.SZ</stp>
        <stp>2019/11/27</stp>
        <tr r="I1529" s="3"/>
        <tr r="I1529" s="3"/>
        <tr r="I1529" s="3"/>
        <tr r="I1529" s="3"/>
      </tp>
      <tp>
        <v>10636047303.799999</v>
        <stp/>
        <stp>EM_S_VAL_MV</stp>
        <stp>2</stp>
        <stp>300118.SZ</stp>
        <stp>2019/11/27</stp>
        <tr r="I1519" s="3"/>
        <tr r="I1519" s="3"/>
        <tr r="I1519" s="3"/>
        <tr r="I1519" s="3"/>
      </tp>
      <tp>
        <v>2610777522.0799999</v>
        <stp/>
        <stp>EM_S_VAL_MV</stp>
        <stp>2</stp>
        <stp>300108.SZ</stp>
        <stp>2019/11/27</stp>
        <tr r="I1509" s="3"/>
        <tr r="I1509" s="3"/>
        <tr r="I1509" s="3"/>
        <tr r="I1509" s="3"/>
      </tp>
      <tp>
        <v>5003146512</v>
        <stp/>
        <stp>EM_S_VAL_MV</stp>
        <stp>2</stp>
        <stp>600088.SH</stp>
        <stp>2019/11/27</stp>
        <tr r="I2257" s="3"/>
        <tr r="I2257" s="3"/>
        <tr r="I2257" s="3"/>
        <tr r="I2257" s="3"/>
      </tp>
      <tp>
        <v>17693015661.419998</v>
        <stp/>
        <stp>EM_S_VAL_MV</stp>
        <stp>2</stp>
        <stp>600098.SH</stp>
        <stp>2019/11/27</stp>
        <tr r="I2266" s="3"/>
        <tr r="I2266" s="3"/>
        <tr r="I2266" s="3"/>
        <tr r="I2266" s="3"/>
      </tp>
      <tp>
        <v>18534561154.82</v>
        <stp/>
        <stp>EM_S_VAL_MV</stp>
        <stp>2</stp>
        <stp>600008.SH</stp>
        <stp>2019/11/27</stp>
        <tr r="I2193" s="3"/>
        <tr r="I2193" s="3"/>
        <tr r="I2193" s="3"/>
        <tr r="I2193" s="3"/>
      </tp>
      <tp>
        <v>129540841293.5</v>
        <stp/>
        <stp>EM_S_VAL_MV</stp>
        <stp>2</stp>
        <stp>600018.SH</stp>
        <stp>2019/11/27</stp>
        <tr r="I2201" s="3"/>
        <tr r="I2201" s="3"/>
        <tr r="I2201" s="3"/>
        <tr r="I2201" s="3"/>
      </tp>
      <tp>
        <v>607777472422.92004</v>
        <stp/>
        <stp>EM_S_VAL_MV</stp>
        <stp>2</stp>
        <stp>600028.SH</stp>
        <stp>2019/11/27</stp>
        <tr r="I2210" s="3"/>
        <tr r="I2210" s="3"/>
        <tr r="I2210" s="3"/>
        <tr r="I2210" s="3"/>
      </tp>
      <tp>
        <v>26060765614.360001</v>
        <stp/>
        <stp>EM_S_VAL_MV</stp>
        <stp>2</stp>
        <stp>600038.SH</stp>
        <stp>2019/11/27</stp>
        <tr r="I2218" s="3"/>
        <tr r="I2218" s="3"/>
        <tr r="I2218" s="3"/>
        <tr r="I2218" s="3"/>
      </tp>
      <tp>
        <v>174909888646.32001</v>
        <stp/>
        <stp>EM_S_VAL_MV</stp>
        <stp>2</stp>
        <stp>600048.SH</stp>
        <stp>2019/11/27</stp>
        <tr r="I2220" s="3"/>
        <tr r="I2220" s="3"/>
        <tr r="I2220" s="3"/>
        <tr r="I2220" s="3"/>
      </tp>
      <tp>
        <v>7953577475.6199999</v>
        <stp/>
        <stp>EM_S_VAL_MV</stp>
        <stp>2</stp>
        <stp>600058.SH</stp>
        <stp>2019/11/27</stp>
        <tr r="I2229" s="3"/>
        <tr r="I2229" s="3"/>
        <tr r="I2229" s="3"/>
        <tr r="I2229" s="3"/>
      </tp>
      <tp>
        <v>28503572180.279999</v>
        <stp/>
        <stp>EM_S_VAL_MV</stp>
        <stp>2</stp>
        <stp>600068.SH</stp>
        <stp>2019/11/27</stp>
        <tr r="I2238" s="3"/>
        <tr r="I2238" s="3"/>
        <tr r="I2238" s="3"/>
        <tr r="I2238" s="3"/>
      </tp>
      <tp>
        <v>3094215260.8699999</v>
        <stp/>
        <stp>EM_S_VAL_MV</stp>
        <stp>2</stp>
        <stp>600078.SH</stp>
        <stp>2019/11/27</stp>
        <tr r="I2248" s="3"/>
        <tr r="I2248" s="3"/>
        <tr r="I2248" s="3"/>
        <tr r="I2248" s="3"/>
      </tp>
      <tp>
        <v>10449036000</v>
        <stp/>
        <stp>EM_S_VAL_MV</stp>
        <stp>2</stp>
        <stp>000088.SZ</stp>
        <stp>2019/11/27</stp>
        <tr r="I57" s="3"/>
        <tr r="I57" s="3"/>
        <tr r="I57" s="3"/>
        <tr r="I57" s="3"/>
      </tp>
      <tp>
        <v>9665966401.3600006</v>
        <stp/>
        <stp>EM_S_VAL_MV</stp>
        <stp>2</stp>
        <stp>300098.SZ</stp>
        <stp>2019/11/27</stp>
        <tr r="I1499" s="3"/>
        <tr r="I1499" s="3"/>
        <tr r="I1499" s="3"/>
        <tr r="I1499" s="3"/>
      </tp>
      <tp>
        <v>18403315252.880001</v>
        <stp/>
        <stp>EM_S_VAL_MV</stp>
        <stp>2</stp>
        <stp>300088.SZ</stp>
        <stp>2019/11/27</stp>
        <tr r="I1489" s="3"/>
        <tr r="I1489" s="3"/>
        <tr r="I1489" s="3"/>
        <tr r="I1489" s="3"/>
      </tp>
      <tp>
        <v>8709921058.8400002</v>
        <stp/>
        <stp>EM_S_VAL_MV</stp>
        <stp>2</stp>
        <stp>000048.SZ</stp>
        <stp>2019/11/27</stp>
        <tr r="I40" s="3"/>
        <tr r="I40" s="3"/>
        <tr r="I40" s="3"/>
        <tr r="I40" s="3"/>
      </tp>
      <tp>
        <v>10324774568.52</v>
        <stp/>
        <stp>EM_S_VAL_MV</stp>
        <stp>2</stp>
        <stp>300078.SZ</stp>
        <stp>2019/11/27</stp>
        <tr r="I1479" s="3"/>
        <tr r="I1479" s="3"/>
        <tr r="I1479" s="3"/>
        <tr r="I1479" s="3"/>
      </tp>
      <tp>
        <v>9119143117.6200008</v>
        <stp/>
        <stp>EM_S_VAL_MV</stp>
        <stp>2</stp>
        <stp>000058.SZ</stp>
        <stp>2019/11/27</stp>
        <tr r="I45" s="3"/>
        <tr r="I45" s="3"/>
        <tr r="I45" s="3"/>
        <tr r="I45" s="3"/>
      </tp>
      <tp>
        <v>8942444906.8500004</v>
        <stp/>
        <stp>EM_S_VAL_MV</stp>
        <stp>2</stp>
        <stp>300068.SZ</stp>
        <stp>2019/11/27</stp>
        <tr r="I1469" s="3"/>
        <tr r="I1469" s="3"/>
        <tr r="I1469" s="3"/>
        <tr r="I1469" s="3"/>
      </tp>
      <tp>
        <v>3865618421.7600002</v>
        <stp/>
        <stp>EM_S_VAL_MV</stp>
        <stp>2</stp>
        <stp>000068.SZ</stp>
        <stp>2019/11/27</stp>
        <tr r="I53" s="3"/>
        <tr r="I53" s="3"/>
        <tr r="I53" s="3"/>
        <tr r="I53" s="3"/>
      </tp>
      <tp>
        <v>13053038250.16</v>
        <stp/>
        <stp>EM_S_VAL_MV</stp>
        <stp>2</stp>
        <stp>300058.SZ</stp>
        <stp>2019/11/27</stp>
        <tr r="I1460" s="3"/>
        <tr r="I1460" s="3"/>
        <tr r="I1460" s="3"/>
        <tr r="I1460" s="3"/>
      </tp>
      <tp>
        <v>8923143920.1100006</v>
        <stp/>
        <stp>EM_S_VAL_MV</stp>
        <stp>2</stp>
        <stp>000078.SZ</stp>
        <stp>2019/11/27</stp>
        <tr r="I56" s="3"/>
        <tr r="I56" s="3"/>
        <tr r="I56" s="3"/>
        <tr r="I56" s="3"/>
      </tp>
      <tp>
        <v>2584891468.2399998</v>
        <stp/>
        <stp>EM_S_VAL_MV</stp>
        <stp>2</stp>
        <stp>300048.SZ</stp>
        <stp>2019/11/27</stp>
        <tr r="I1450" s="3"/>
        <tr r="I1450" s="3"/>
        <tr r="I1450" s="3"/>
        <tr r="I1450" s="3"/>
      </tp>
      <tp>
        <v>9704975757.5400009</v>
        <stp/>
        <stp>EM_S_VAL_MV</stp>
        <stp>2</stp>
        <stp>000008.SZ</stp>
        <stp>2019/11/27</stp>
        <tr r="I8" s="3"/>
        <tr r="I8" s="3"/>
        <tr r="I8" s="3"/>
        <tr r="I8" s="3"/>
      </tp>
      <tp>
        <v>9749601663.3600006</v>
        <stp/>
        <stp>EM_S_VAL_MV</stp>
        <stp>2</stp>
        <stp>300038.SZ</stp>
        <stp>2019/11/27</stp>
        <tr r="I1440" s="3"/>
        <tr r="I1440" s="3"/>
        <tr r="I1440" s="3"/>
        <tr r="I1440" s="3"/>
      </tp>
      <tp>
        <v>1018947006.6</v>
        <stp/>
        <stp>EM_S_VAL_MV</stp>
        <stp>2</stp>
        <stp>000018.SZ</stp>
        <stp>2019/11/27</stp>
        <tr r="I16" s="3"/>
        <tr r="I16" s="3"/>
        <tr r="I16" s="3"/>
        <tr r="I16" s="3"/>
      </tp>
      <tp>
        <v>264864600</v>
        <stp/>
        <stp>EM_S_VAL_MV</stp>
        <stp>2</stp>
        <stp>300028.SZ</stp>
        <stp>2019/11/27</stp>
        <tr r="I1430" s="3"/>
        <tr r="I1430" s="3"/>
        <tr r="I1430" s="3"/>
        <tr r="I1430" s="3"/>
      </tp>
      <tp>
        <v>18931775188.259998</v>
        <stp/>
        <stp>EM_S_VAL_MV</stp>
        <stp>2</stp>
        <stp>000028.SZ</stp>
        <stp>2019/11/27</stp>
        <tr r="I24" s="3"/>
        <tr r="I24" s="3"/>
        <tr r="I24" s="3"/>
        <tr r="I24" s="3"/>
      </tp>
      <tp>
        <v>2398112153.9200001</v>
        <stp/>
        <stp>EM_S_VAL_MV</stp>
        <stp>2</stp>
        <stp>300018.SZ</stp>
        <stp>2019/11/27</stp>
        <tr r="I1420" s="3"/>
        <tr r="I1420" s="3"/>
        <tr r="I1420" s="3"/>
        <tr r="I1420" s="3"/>
      </tp>
      <tp>
        <v>6440617802.0799999</v>
        <stp/>
        <stp>EM_S_VAL_MV</stp>
        <stp>2</stp>
        <stp>000038.SZ</stp>
        <stp>2019/11/27</stp>
        <tr r="I33" s="3"/>
        <tr r="I33" s="3"/>
        <tr r="I33" s="3"/>
        <tr r="I33" s="3"/>
      </tp>
      <tp>
        <v>2755246450.9499998</v>
        <stp/>
        <stp>EM_S_VAL_MV</stp>
        <stp>2</stp>
        <stp>300008.SZ</stp>
        <stp>2019/11/27</stp>
        <tr r="I1410" s="3"/>
        <tr r="I1410" s="3"/>
        <tr r="I1410" s="3"/>
        <tr r="I1410" s="3"/>
      </tp>
      <tp>
        <v>10198737000</v>
        <stp/>
        <stp>EM_S_VAL_MV</stp>
        <stp>2</stp>
        <stp>600388.SH</stp>
        <stp>2019/11/27</stp>
        <tr r="I2516" s="3"/>
        <tr r="I2516" s="3"/>
        <tr r="I2516" s="3"/>
        <tr r="I2516" s="3"/>
      </tp>
      <tp>
        <v>33857282230.099998</v>
        <stp/>
        <stp>EM_S_VAL_MV</stp>
        <stp>2</stp>
        <stp>600398.SH</stp>
        <stp>2019/11/27</stp>
        <tr r="I2525" s="3"/>
        <tr r="I2525" s="3"/>
        <tr r="I2525" s="3"/>
        <tr r="I2525" s="3"/>
      </tp>
      <tp>
        <v>4938784802.3699999</v>
        <stp/>
        <stp>EM_S_VAL_MV</stp>
        <stp>2</stp>
        <stp>600308.SH</stp>
        <stp>2019/11/27</stp>
        <tr r="I2448" s="3"/>
        <tr r="I2448" s="3"/>
        <tr r="I2448" s="3"/>
        <tr r="I2448" s="3"/>
      </tp>
      <tp>
        <v>3311200567.0500002</v>
        <stp/>
        <stp>EM_S_VAL_MV</stp>
        <stp>2</stp>
        <stp>600318.SH</stp>
        <stp>2019/11/27</stp>
        <tr r="I2457" s="3"/>
        <tr r="I2457" s="3"/>
        <tr r="I2457" s="3"/>
        <tr r="I2457" s="3"/>
      </tp>
      <tp>
        <v>3429783301.5900002</v>
        <stp/>
        <stp>EM_S_VAL_MV</stp>
        <stp>2</stp>
        <stp>600328.SH</stp>
        <stp>2019/11/27</stp>
        <tr r="I2466" s="3"/>
        <tr r="I2466" s="3"/>
        <tr r="I2466" s="3"/>
        <tr r="I2466" s="3"/>
      </tp>
      <tp>
        <v>9754622492.5599995</v>
        <stp/>
        <stp>EM_S_VAL_MV</stp>
        <stp>2</stp>
        <stp>600338.SH</stp>
        <stp>2019/11/27</stp>
        <tr r="I2475" s="3"/>
        <tr r="I2475" s="3"/>
        <tr r="I2475" s="3"/>
        <tr r="I2475" s="3"/>
      </tp>
      <tp>
        <v>12554100000</v>
        <stp/>
        <stp>EM_S_VAL_MV</stp>
        <stp>2</stp>
        <stp>600348.SH</stp>
        <stp>2019/11/27</stp>
        <tr r="I2481" s="3"/>
        <tr r="I2481" s="3"/>
        <tr r="I2481" s="3"/>
        <tr r="I2481" s="3"/>
      </tp>
      <tp>
        <v>1994499807</v>
        <stp/>
        <stp>EM_S_VAL_MV</stp>
        <stp>2</stp>
        <stp>600358.SH</stp>
        <stp>2019/11/27</stp>
        <tr r="I2489" s="3"/>
        <tr r="I2489" s="3"/>
        <tr r="I2489" s="3"/>
        <tr r="I2489" s="3"/>
      </tp>
      <tp>
        <v>4873986854.4399996</v>
        <stp/>
        <stp>EM_S_VAL_MV</stp>
        <stp>2</stp>
        <stp>600368.SH</stp>
        <stp>2019/11/27</stp>
        <tr r="I2498" s="3"/>
        <tr r="I2498" s="3"/>
        <tr r="I2498" s="3"/>
        <tr r="I2498" s="3"/>
      </tp>
      <tp>
        <v>14480488210.549999</v>
        <stp/>
        <stp>EM_S_VAL_MV</stp>
        <stp>2</stp>
        <stp>600378.SH</stp>
        <stp>2019/11/27</stp>
        <tr r="I2507" s="3"/>
        <tr r="I2507" s="3"/>
        <tr r="I2507" s="3"/>
        <tr r="I2507" s="3"/>
      </tp>
      <tp>
        <v>6677582161.1999998</v>
        <stp/>
        <stp>EM_S_VAL_MV</stp>
        <stp>2</stp>
        <stp>300398.SZ</stp>
        <stp>2019/11/27</stp>
        <tr r="I1796" s="3"/>
        <tr r="I1796" s="3"/>
        <tr r="I1796" s="3"/>
        <tr r="I1796" s="3"/>
      </tp>
      <tp>
        <v>6756770865.6000004</v>
        <stp/>
        <stp>EM_S_VAL_MV</stp>
        <stp>2</stp>
        <stp>300388.SZ</stp>
        <stp>2019/11/27</stp>
        <tr r="I1786" s="3"/>
        <tr r="I1786" s="3"/>
        <tr r="I1786" s="3"/>
        <tr r="I1786" s="3"/>
      </tp>
      <tp>
        <v>3710679814.3499999</v>
        <stp/>
        <stp>EM_S_VAL_MV</stp>
        <stp>2</stp>
        <stp>300378.SZ</stp>
        <stp>2019/11/27</stp>
        <tr r="I1776" s="3"/>
        <tr r="I1776" s="3"/>
        <tr r="I1776" s="3"/>
        <tr r="I1776" s="3"/>
      </tp>
      <tp>
        <v>4026812105.75</v>
        <stp/>
        <stp>EM_S_VAL_MV</stp>
        <stp>2</stp>
        <stp>300368.SZ</stp>
        <stp>2019/11/27</stp>
        <tr r="I1767" s="3"/>
        <tr r="I1767" s="3"/>
        <tr r="I1767" s="3"/>
        <tr r="I1767" s="3"/>
      </tp>
      <tp>
        <v>2994479123.1999998</v>
        <stp/>
        <stp>EM_S_VAL_MV</stp>
        <stp>2</stp>
        <stp>300358.SZ</stp>
        <stp>2019/11/27</stp>
        <tr r="I1758" s="3"/>
        <tr r="I1758" s="3"/>
        <tr r="I1758" s="3"/>
        <tr r="I1758" s="3"/>
      </tp>
      <tp>
        <v>8359408167.1499996</v>
        <stp/>
        <stp>EM_S_VAL_MV</stp>
        <stp>2</stp>
        <stp>300348.SZ</stp>
        <stp>2019/11/27</stp>
        <tr r="I1748" s="3"/>
        <tr r="I1748" s="3"/>
        <tr r="I1748" s="3"/>
        <tr r="I1748" s="3"/>
      </tp>
      <tp>
        <v>4026781049.1599998</v>
        <stp/>
        <stp>EM_S_VAL_MV</stp>
        <stp>2</stp>
        <stp>300338.SZ</stp>
        <stp>2019/11/27</stp>
        <tr r="I1738" s="3"/>
        <tr r="I1738" s="3"/>
        <tr r="I1738" s="3"/>
        <tr r="I1738" s="3"/>
      </tp>
      <tp>
        <v>5587828336</v>
        <stp/>
        <stp>EM_S_VAL_MV</stp>
        <stp>2</stp>
        <stp>300328.SZ</stp>
        <stp>2019/11/27</stp>
        <tr r="I1728" s="3"/>
        <tr r="I1728" s="3"/>
        <tr r="I1728" s="3"/>
        <tr r="I1728" s="3"/>
      </tp>
      <tp>
        <v>3153235910.6999998</v>
        <stp/>
        <stp>EM_S_VAL_MV</stp>
        <stp>2</stp>
        <stp>300318.SZ</stp>
        <stp>2019/11/27</stp>
        <tr r="I1718" s="3"/>
        <tr r="I1718" s="3"/>
        <tr r="I1718" s="3"/>
        <tr r="I1718" s="3"/>
      </tp>
      <tp>
        <v>105917216498.25</v>
        <stp/>
        <stp>EM_S_VAL_MV</stp>
        <stp>2</stp>
        <stp>000338.SZ</stp>
        <stp>2019/11/27</stp>
        <tr r="I74" s="3"/>
        <tr r="I74" s="3"/>
        <tr r="I74" s="3"/>
        <tr r="I74" s="3"/>
      </tp>
      <tp>
        <v>30927540618.73</v>
        <stp/>
        <stp>EM_S_VAL_MV</stp>
        <stp>2</stp>
        <stp>300308.SZ</stp>
        <stp>2019/11/27</stp>
        <tr r="I1708" s="3"/>
        <tr r="I1708" s="3"/>
        <tr r="I1708" s="3"/>
        <tr r="I1708" s="3"/>
      </tp>
      <tp>
        <v>4944576000</v>
        <stp/>
        <stp>EM_S_VAL_MV</stp>
        <stp>2</stp>
        <stp>600288.SH</stp>
        <stp>2019/11/27</stp>
        <tr r="I2431" s="3"/>
        <tr r="I2431" s="3"/>
        <tr r="I2431" s="3"/>
        <tr r="I2431" s="3"/>
      </tp>
      <tp>
        <v>25505305185.849998</v>
        <stp/>
        <stp>EM_S_VAL_MV</stp>
        <stp>2</stp>
        <stp>600298.SH</stp>
        <stp>2019/11/27</stp>
        <tr r="I2439" s="3"/>
        <tr r="I2439" s="3"/>
        <tr r="I2439" s="3"/>
        <tr r="I2439" s="3"/>
      </tp>
      <tp>
        <v>31473597341.759998</v>
        <stp/>
        <stp>EM_S_VAL_MV</stp>
        <stp>2</stp>
        <stp>600208.SH</stp>
        <stp>2019/11/27</stp>
        <tr r="I2362" s="3"/>
        <tr r="I2362" s="3"/>
        <tr r="I2362" s="3"/>
        <tr r="I2362" s="3"/>
      </tp>
      <tp>
        <v>3720737950</v>
        <stp/>
        <stp>EM_S_VAL_MV</stp>
        <stp>2</stp>
        <stp>600218.SH</stp>
        <stp>2019/11/27</stp>
        <tr r="I2371" s="3"/>
        <tr r="I2371" s="3"/>
        <tr r="I2371" s="3"/>
        <tr r="I2371" s="3"/>
      </tp>
      <tp>
        <v>1443093600</v>
        <stp/>
        <stp>EM_S_VAL_MV</stp>
        <stp>2</stp>
        <stp>600228.SH</stp>
        <stp>2019/11/27</stp>
        <tr r="I2380" s="3"/>
        <tr r="I2380" s="3"/>
        <tr r="I2380" s="3"/>
        <tr r="I2380" s="3"/>
      </tp>
      <tp>
        <v>2456136000</v>
        <stp/>
        <stp>EM_S_VAL_MV</stp>
        <stp>2</stp>
        <stp>600238.SH</stp>
        <stp>2019/11/27</stp>
        <tr r="I2390" s="3"/>
        <tr r="I2390" s="3"/>
        <tr r="I2390" s="3"/>
        <tr r="I2390" s="3"/>
      </tp>
      <tp>
        <v>3873760275.8400002</v>
        <stp/>
        <stp>EM_S_VAL_MV</stp>
        <stp>2</stp>
        <stp>600248.SH</stp>
        <stp>2019/11/27</stp>
        <tr r="I2398" s="3"/>
        <tr r="I2398" s="3"/>
        <tr r="I2398" s="3"/>
        <tr r="I2398" s="3"/>
      </tp>
      <tp>
        <v>17462941968.16</v>
        <stp/>
        <stp>EM_S_VAL_MV</stp>
        <stp>2</stp>
        <stp>600258.SH</stp>
        <stp>2019/11/27</stp>
        <tr r="I2406" s="3"/>
        <tr r="I2406" s="3"/>
        <tr r="I2406" s="3"/>
        <tr r="I2406" s="3"/>
      </tp>
      <tp>
        <v>3580615697.5999999</v>
        <stp/>
        <stp>EM_S_VAL_MV</stp>
        <stp>2</stp>
        <stp>600268.SH</stp>
        <stp>2019/11/27</stp>
        <tr r="I2414" s="3"/>
        <tr r="I2414" s="3"/>
        <tr r="I2414" s="3"/>
        <tr r="I2414" s="3"/>
      </tp>
      <tp>
        <v>5426091668.21</v>
        <stp/>
        <stp>EM_S_VAL_MV</stp>
        <stp>2</stp>
        <stp>600278.SH</stp>
        <stp>2019/11/27</stp>
        <tr r="I2422" s="3"/>
        <tr r="I2422" s="3"/>
        <tr r="I2422" s="3"/>
        <tr r="I2422" s="3"/>
      </tp>
      <tp>
        <v>7767424445.1599998</v>
        <stp/>
        <stp>EM_S_VAL_MV</stp>
        <stp>2</stp>
        <stp>300298.SZ</stp>
        <stp>2019/11/27</stp>
        <tr r="I1698" s="3"/>
        <tr r="I1698" s="3"/>
        <tr r="I1698" s="3"/>
        <tr r="I1698" s="3"/>
      </tp>
      <tp>
        <v>3889705537.02</v>
        <stp/>
        <stp>EM_S_VAL_MV</stp>
        <stp>2</stp>
        <stp>300288.SZ</stp>
        <stp>2019/11/27</stp>
        <tr r="I1688" s="3"/>
        <tr r="I1688" s="3"/>
        <tr r="I1688" s="3"/>
        <tr r="I1688" s="3"/>
      </tp>
      <tp>
        <v>2287212467.96</v>
        <stp/>
        <stp>EM_S_VAL_MV</stp>
        <stp>2</stp>
        <stp>300278.SZ</stp>
        <stp>2019/11/27</stp>
        <tr r="I1678" s="3"/>
        <tr r="I1678" s="3"/>
        <tr r="I1678" s="3"/>
        <tr r="I1678" s="3"/>
      </tp>
      <tp>
        <v>1877340000</v>
        <stp/>
        <stp>EM_S_VAL_MV</stp>
        <stp>2</stp>
        <stp>300268.SZ</stp>
        <stp>2019/11/27</stp>
        <tr r="I1668" s="3"/>
        <tr r="I1668" s="3"/>
        <tr r="I1668" s="3"/>
        <tr r="I1668" s="3"/>
      </tp>
      <tp>
        <v>3960900000</v>
        <stp/>
        <stp>EM_S_VAL_MV</stp>
        <stp>2</stp>
        <stp>300258.SZ</stp>
        <stp>2019/11/27</stp>
        <tr r="I1658" s="3"/>
        <tr r="I1658" s="3"/>
        <tr r="I1658" s="3"/>
        <tr r="I1658" s="3"/>
      </tp>
      <tp>
        <v>3579328162.8000002</v>
        <stp/>
        <stp>EM_S_VAL_MV</stp>
        <stp>2</stp>
        <stp>300248.SZ</stp>
        <stp>2019/11/27</stp>
        <tr r="I1648" s="3"/>
        <tr r="I1648" s="3"/>
        <tr r="I1648" s="3"/>
        <tr r="I1648" s="3"/>
      </tp>
      <tp>
        <v>4709165249.7600002</v>
        <stp/>
        <stp>EM_S_VAL_MV</stp>
        <stp>2</stp>
        <stp>300238.SZ</stp>
        <stp>2019/11/27</stp>
        <tr r="I1638" s="3"/>
        <tr r="I1638" s="3"/>
        <tr r="I1638" s="3"/>
        <tr r="I1638" s="3"/>
      </tp>
      <tp>
        <v>2269159881.5999999</v>
        <stp/>
        <stp>EM_S_VAL_MV</stp>
        <stp>2</stp>
        <stp>300228.SZ</stp>
        <stp>2019/11/27</stp>
        <tr r="I1628" s="3"/>
        <tr r="I1628" s="3"/>
        <tr r="I1628" s="3"/>
        <tr r="I1628" s="3"/>
      </tp>
      <tp>
        <v>1542777570</v>
        <stp/>
        <stp>EM_S_VAL_MV</stp>
        <stp>2</stp>
        <stp>300218.SZ</stp>
        <stp>2019/11/27</stp>
        <tr r="I1618" s="3"/>
        <tr r="I1618" s="3"/>
        <tr r="I1618" s="3"/>
        <tr r="I1618" s="3"/>
      </tp>
      <tp>
        <v>4781650500</v>
        <stp/>
        <stp>EM_S_VAL_MV</stp>
        <stp>2</stp>
        <stp>300208.SZ</stp>
        <stp>2019/11/27</stp>
        <tr r="I1608" s="3"/>
        <tr r="I1608" s="3"/>
        <tr r="I1608" s="3"/>
        <tr r="I1608" s="3"/>
      </tp>
      <tp>
        <v>69189123274.149994</v>
        <stp/>
        <stp>EM_S_VAL_MV</stp>
        <stp>2</stp>
        <stp>600588.SH</stp>
        <stp>2019/11/27</stp>
        <tr r="I2668" s="3"/>
        <tr r="I2668" s="3"/>
        <tr r="I2668" s="3"/>
        <tr r="I2668" s="3"/>
      </tp>
      <tp>
        <v>16710191144.6</v>
        <stp/>
        <stp>EM_S_VAL_MV</stp>
        <stp>2</stp>
        <stp>600598.SH</stp>
        <stp>2019/11/27</stp>
        <tr r="I2677" s="3"/>
        <tr r="I2677" s="3"/>
        <tr r="I2677" s="3"/>
        <tr r="I2677" s="3"/>
      </tp>
      <tp>
        <v>6555052260</v>
        <stp/>
        <stp>EM_S_VAL_MV</stp>
        <stp>2</stp>
        <stp>600508.SH</stp>
        <stp>2019/11/27</stp>
        <tr r="I2598" s="3"/>
        <tr r="I2598" s="3"/>
        <tr r="I2598" s="3"/>
        <tr r="I2598" s="3"/>
      </tp>
      <tp>
        <v>17209561395.5</v>
        <stp/>
        <stp>EM_S_VAL_MV</stp>
        <stp>2</stp>
        <stp>600518.SH</stp>
        <stp>2019/11/27</stp>
        <tr r="I2607" s="3"/>
        <tr r="I2607" s="3"/>
        <tr r="I2607" s="3"/>
        <tr r="I2607" s="3"/>
      </tp>
      <tp>
        <v>22548748618.200001</v>
        <stp/>
        <stp>EM_S_VAL_MV</stp>
        <stp>2</stp>
        <stp>600528.SH</stp>
        <stp>2019/11/27</stp>
        <tr r="I2616" s="3"/>
        <tr r="I2616" s="3"/>
        <tr r="I2616" s="3"/>
        <tr r="I2616" s="3"/>
      </tp>
      <tp>
        <v>2075873296.95</v>
        <stp/>
        <stp>EM_S_VAL_MV</stp>
        <stp>2</stp>
        <stp>600538.SH</stp>
        <stp>2019/11/27</stp>
        <tr r="I2625" s="3"/>
        <tr r="I2625" s="3"/>
        <tr r="I2625" s="3"/>
        <tr r="I2625" s="3"/>
      </tp>
      <tp>
        <v>23530511817.540001</v>
        <stp/>
        <stp>EM_S_VAL_MV</stp>
        <stp>2</stp>
        <stp>600548.SH</stp>
        <stp>2019/11/27</stp>
        <tr r="I2632" s="3"/>
        <tr r="I2632" s="3"/>
        <tr r="I2632" s="3"/>
        <tr r="I2632" s="3"/>
      </tp>
      <tp>
        <v>2764622879.48</v>
        <stp/>
        <stp>EM_S_VAL_MV</stp>
        <stp>2</stp>
        <stp>600558.SH</stp>
        <stp>2019/11/27</stp>
        <tr r="I2640" s="3"/>
        <tr r="I2640" s="3"/>
        <tr r="I2640" s="3"/>
        <tr r="I2640" s="3"/>
      </tp>
      <tp>
        <v>3407807154.5100002</v>
        <stp/>
        <stp>EM_S_VAL_MV</stp>
        <stp>2</stp>
        <stp>600568.SH</stp>
        <stp>2019/11/27</stp>
        <tr r="I2649" s="3"/>
        <tr r="I2649" s="3"/>
        <tr r="I2649" s="3"/>
        <tr r="I2649" s="3"/>
      </tp>
      <tp>
        <v>20510072749.279999</v>
        <stp/>
        <stp>EM_S_VAL_MV</stp>
        <stp>2</stp>
        <stp>600578.SH</stp>
        <stp>2019/11/27</stp>
        <tr r="I2658" s="3"/>
        <tr r="I2658" s="3"/>
        <tr r="I2658" s="3"/>
        <tr r="I2658" s="3"/>
      </tp>
      <tp>
        <v>13497708081.040001</v>
        <stp/>
        <stp>EM_S_VAL_MV</stp>
        <stp>2</stp>
        <stp>000598.SZ</stp>
        <stp>2019/11/27</stp>
        <tr r="I177" s="3"/>
        <tr r="I177" s="3"/>
        <tr r="I177" s="3"/>
        <tr r="I177" s="3"/>
      </tp>
      <tp>
        <v>9022400000</v>
        <stp/>
        <stp>EM_S_VAL_MV</stp>
        <stp>2</stp>
        <stp>300598.SZ</stp>
        <stp>2019/11/27</stp>
        <tr r="I1993" s="3"/>
        <tr r="I1993" s="3"/>
        <tr r="I1993" s="3"/>
        <tr r="I1993" s="3"/>
      </tp>
      <tp>
        <v>1588437095</v>
        <stp/>
        <stp>EM_S_VAL_MV</stp>
        <stp>2</stp>
        <stp>300588.SZ</stp>
        <stp>2019/11/27</stp>
        <tr r="I1983" s="3"/>
        <tr r="I1983" s="3"/>
        <tr r="I1983" s="3"/>
        <tr r="I1983" s="3"/>
      </tp>
      <tp>
        <v>1981886769.6700001</v>
        <stp/>
        <stp>EM_S_VAL_MV</stp>
        <stp>2</stp>
        <stp>000548.SZ</stp>
        <stp>2019/11/27</stp>
        <tr r="I140" s="3"/>
        <tr r="I140" s="3"/>
        <tr r="I140" s="3"/>
        <tr r="I140" s="3"/>
      </tp>
      <tp>
        <v>3940403587.1500001</v>
        <stp/>
        <stp>EM_S_VAL_MV</stp>
        <stp>2</stp>
        <stp>300578.SZ</stp>
        <stp>2019/11/27</stp>
        <tr r="I1973" s="3"/>
        <tr r="I1973" s="3"/>
        <tr r="I1973" s="3"/>
        <tr r="I1973" s="3"/>
      </tp>
      <tp>
        <v>4293115750.1700001</v>
        <stp/>
        <stp>EM_S_VAL_MV</stp>
        <stp>2</stp>
        <stp>000558.SZ</stp>
        <stp>2019/11/27</stp>
        <tr r="I148" s="3"/>
        <tr r="I148" s="3"/>
        <tr r="I148" s="3"/>
        <tr r="I148" s="3"/>
      </tp>
      <tp>
        <v>5748650308.6999998</v>
        <stp/>
        <stp>EM_S_VAL_MV</stp>
        <stp>2</stp>
        <stp>300568.SZ</stp>
        <stp>2019/11/27</stp>
        <tr r="I1964" s="3"/>
        <tr r="I1964" s="3"/>
        <tr r="I1964" s="3"/>
        <tr r="I1964" s="3"/>
      </tp>
      <tp>
        <v>125719705015.08</v>
        <stp/>
        <stp>EM_S_VAL_MV</stp>
        <stp>2</stp>
        <stp>000568.SZ</stp>
        <stp>2019/11/27</stp>
        <tr r="I157" s="3"/>
        <tr r="I157" s="3"/>
        <tr r="I157" s="3"/>
        <tr r="I157" s="3"/>
      </tp>
      <tp>
        <v>28888040000</v>
        <stp/>
        <stp>EM_S_VAL_MV</stp>
        <stp>2</stp>
        <stp>300558.SZ</stp>
        <stp>2019/11/27</stp>
        <tr r="I1954" s="3"/>
        <tr r="I1954" s="3"/>
        <tr r="I1954" s="3"/>
        <tr r="I1954" s="3"/>
      </tp>
      <tp>
        <v>5170200500</v>
        <stp/>
        <stp>EM_S_VAL_MV</stp>
        <stp>2</stp>
        <stp>300548.SZ</stp>
        <stp>2019/11/27</stp>
        <tr r="I1944" s="3"/>
        <tr r="I1944" s="3"/>
        <tr r="I1944" s="3"/>
        <tr r="I1944" s="3"/>
      </tp>
      <tp>
        <v>2689912084.3200002</v>
        <stp/>
        <stp>EM_S_VAL_MV</stp>
        <stp>2</stp>
        <stp>300538.SZ</stp>
        <stp>2019/11/27</stp>
        <tr r="I1935" s="3"/>
        <tr r="I1935" s="3"/>
        <tr r="I1935" s="3"/>
        <tr r="I1935" s="3"/>
      </tp>
      <tp>
        <v>3366648845.9400001</v>
        <stp/>
        <stp>EM_S_VAL_MV</stp>
        <stp>2</stp>
        <stp>000518.SZ</stp>
        <stp>2019/11/27</stp>
        <tr r="I114" s="3"/>
        <tr r="I114" s="3"/>
        <tr r="I114" s="3"/>
        <tr r="I114" s="3"/>
      </tp>
      <tp>
        <v>2336252498.5799999</v>
        <stp/>
        <stp>EM_S_VAL_MV</stp>
        <stp>2</stp>
        <stp>300528.SZ</stp>
        <stp>2019/11/27</stp>
        <tr r="I1925" s="3"/>
        <tr r="I1925" s="3"/>
        <tr r="I1925" s="3"/>
        <tr r="I1925" s="3"/>
      </tp>
      <tp>
        <v>9417590578.8799992</v>
        <stp/>
        <stp>EM_S_VAL_MV</stp>
        <stp>2</stp>
        <stp>000528.SZ</stp>
        <stp>2019/11/27</stp>
        <tr r="I122" s="3"/>
        <tr r="I122" s="3"/>
        <tr r="I122" s="3"/>
        <tr r="I122" s="3"/>
      </tp>
      <tp>
        <v>2305498000</v>
        <stp/>
        <stp>EM_S_VAL_MV</stp>
        <stp>2</stp>
        <stp>300518.SZ</stp>
        <stp>2019/11/27</stp>
        <tr r="I1916" s="3"/>
        <tr r="I1916" s="3"/>
        <tr r="I1916" s="3"/>
        <tr r="I1916" s="3"/>
      </tp>
      <tp>
        <v>114698043833.42999</v>
        <stp/>
        <stp>EM_S_VAL_MV</stp>
        <stp>2</stp>
        <stp>000538.SZ</stp>
        <stp>2019/11/27</stp>
        <tr r="I131" s="3"/>
        <tr r="I131" s="3"/>
        <tr r="I131" s="3"/>
        <tr r="I131" s="3"/>
      </tp>
      <tp>
        <v>2287345920</v>
        <stp/>
        <stp>EM_S_VAL_MV</stp>
        <stp>2</stp>
        <stp>300508.SZ</stp>
        <stp>2019/11/27</stp>
        <tr r="I1906" s="3"/>
        <tr r="I1906" s="3"/>
        <tr r="I1906" s="3"/>
        <tr r="I1906" s="3"/>
      </tp>
      <tp>
        <v>4422141054</v>
        <stp/>
        <stp>EM_S_VAL_MV</stp>
        <stp>2</stp>
        <stp>600488.SH</stp>
        <stp>2019/11/27</stp>
        <tr r="I2581" s="3"/>
        <tr r="I2581" s="3"/>
        <tr r="I2581" s="3"/>
        <tr r="I2581" s="3"/>
      </tp>
      <tp>
        <v>28782802303.720001</v>
        <stp/>
        <stp>EM_S_VAL_MV</stp>
        <stp>2</stp>
        <stp>600498.SH</stp>
        <stp>2019/11/27</stp>
        <tr r="I2589" s="3"/>
        <tr r="I2589" s="3"/>
        <tr r="I2589" s="3"/>
        <tr r="I2589" s="3"/>
      </tp>
      <tp>
        <v>2265300000</v>
        <stp/>
        <stp>EM_S_VAL_MV</stp>
        <stp>2</stp>
        <stp>600408.SH</stp>
        <stp>2019/11/27</stp>
        <tr r="I2531" s="3"/>
        <tr r="I2531" s="3"/>
        <tr r="I2531" s="3"/>
        <tr r="I2531" s="3"/>
      </tp>
      <tp>
        <v>9031098798.0900002</v>
        <stp/>
        <stp>EM_S_VAL_MV</stp>
        <stp>2</stp>
        <stp>600418.SH</stp>
        <stp>2019/11/27</stp>
        <tr r="I2536" s="3"/>
        <tr r="I2536" s="3"/>
        <tr r="I2536" s="3"/>
        <tr r="I2536" s="3"/>
      </tp>
      <tp>
        <v>7577677221.6300001</v>
        <stp/>
        <stp>EM_S_VAL_MV</stp>
        <stp>2</stp>
        <stp>600428.SH</stp>
        <stp>2019/11/27</stp>
        <tr r="I2544" s="3"/>
        <tr r="I2544" s="3"/>
        <tr r="I2544" s="3"/>
        <tr r="I2544" s="3"/>
      </tp>
      <tp>
        <v>47872271989.620003</v>
        <stp/>
        <stp>EM_S_VAL_MV</stp>
        <stp>2</stp>
        <stp>600438.SH</stp>
        <stp>2019/11/27</stp>
        <tr r="I2549" s="3"/>
        <tr r="I2549" s="3"/>
        <tr r="I2549" s="3"/>
        <tr r="I2549" s="3"/>
      </tp>
      <tp>
        <v>2671485064.6199999</v>
        <stp/>
        <stp>EM_S_VAL_MV</stp>
        <stp>2</stp>
        <stp>600448.SH</stp>
        <stp>2019/11/27</stp>
        <tr r="I2553" s="3"/>
        <tr r="I2553" s="3"/>
        <tr r="I2553" s="3"/>
        <tr r="I2553" s="3"/>
      </tp>
      <tp>
        <v>5338607710.8000002</v>
        <stp/>
        <stp>EM_S_VAL_MV</stp>
        <stp>2</stp>
        <stp>600458.SH</stp>
        <stp>2019/11/27</stp>
        <tr r="I2558" s="3"/>
        <tr r="I2558" s="3"/>
        <tr r="I2558" s="3"/>
        <tr r="I2558" s="3"/>
      </tp>
      <tp>
        <v>3702253625.4000001</v>
        <stp/>
        <stp>EM_S_VAL_MV</stp>
        <stp>2</stp>
        <stp>600468.SH</stp>
        <stp>2019/11/27</stp>
        <tr r="I2566" s="3"/>
        <tr r="I2566" s="3"/>
        <tr r="I2566" s="3"/>
        <tr r="I2566" s="3"/>
      </tp>
      <tp>
        <v>6265936452.9399996</v>
        <stp/>
        <stp>EM_S_VAL_MV</stp>
        <stp>2</stp>
        <stp>600478.SH</stp>
        <stp>2019/11/27</stp>
        <tr r="I2572" s="3"/>
        <tr r="I2572" s="3"/>
        <tr r="I2572" s="3"/>
        <tr r="I2572" s="3"/>
      </tp>
      <tp>
        <v>13854981114</v>
        <stp/>
        <stp>EM_S_VAL_MV</stp>
        <stp>2</stp>
        <stp>000488.SZ</stp>
        <stp>2019/11/27</stp>
        <tr r="I99" s="3"/>
        <tr r="I99" s="3"/>
        <tr r="I99" s="3"/>
        <tr r="I99" s="3"/>
      </tp>
      <tp>
        <v>5119035517.9099998</v>
        <stp/>
        <stp>EM_S_VAL_MV</stp>
        <stp>2</stp>
        <stp>000498.SZ</stp>
        <stp>2019/11/27</stp>
        <tr r="I100" s="3"/>
        <tr r="I100" s="3"/>
        <tr r="I100" s="3"/>
        <tr r="I100" s="3"/>
      </tp>
      <tp>
        <v>190439675047.95001</v>
        <stp/>
        <stp>EM_S_VAL_MV</stp>
        <stp>2</stp>
        <stp>300498.SZ</stp>
        <stp>2019/11/27</stp>
        <tr r="I1896" s="3"/>
        <tr r="I1896" s="3"/>
        <tr r="I1896" s="3"/>
        <tr r="I1896" s="3"/>
      </tp>
      <tp>
        <v>2508052766.23</v>
        <stp/>
        <stp>EM_S_VAL_MV</stp>
        <stp>2</stp>
        <stp>300488.SZ</stp>
        <stp>2019/11/27</stp>
        <tr r="I1886" s="3"/>
        <tr r="I1886" s="3"/>
        <tr r="I1886" s="3"/>
        <tr r="I1886" s="3"/>
      </tp>
      <tp>
        <v>1426337980</v>
        <stp/>
        <stp>EM_S_VAL_MV</stp>
        <stp>2</stp>
        <stp>300478.SZ</stp>
        <stp>2019/11/27</stp>
        <tr r="I1876" s="3"/>
        <tr r="I1876" s="3"/>
        <tr r="I1876" s="3"/>
        <tr r="I1876" s="3"/>
      </tp>
      <tp>
        <v>5686054973.4899998</v>
        <stp/>
        <stp>EM_S_VAL_MV</stp>
        <stp>2</stp>
        <stp>300468.SZ</stp>
        <stp>2019/11/27</stp>
        <tr r="I1866" s="3"/>
        <tr r="I1866" s="3"/>
        <tr r="I1866" s="3"/>
        <tr r="I1866" s="3"/>
      </tp>
      <tp>
        <v>8860368287.6000004</v>
        <stp/>
        <stp>EM_S_VAL_MV</stp>
        <stp>2</stp>
        <stp>300458.SZ</stp>
        <stp>2019/11/27</stp>
        <tr r="I1856" s="3"/>
        <tr r="I1856" s="3"/>
        <tr r="I1856" s="3"/>
        <tr r="I1856" s="3"/>
      </tp>
      <tp>
        <v>4873942754.5600004</v>
        <stp/>
        <stp>EM_S_VAL_MV</stp>
        <stp>2</stp>
        <stp>300448.SZ</stp>
        <stp>2019/11/27</stp>
        <tr r="I1846" s="3"/>
        <tr r="I1846" s="3"/>
        <tr r="I1846" s="3"/>
        <tr r="I1846" s="3"/>
      </tp>
      <tp>
        <v>17086690503.540001</v>
        <stp/>
        <stp>EM_S_VAL_MV</stp>
        <stp>2</stp>
        <stp>000408.SZ</stp>
        <stp>2019/11/27</stp>
        <tr r="I81" s="3"/>
        <tr r="I81" s="3"/>
        <tr r="I81" s="3"/>
        <tr r="I81" s="3"/>
      </tp>
      <tp>
        <v>6072880456.8000002</v>
        <stp/>
        <stp>EM_S_VAL_MV</stp>
        <stp>2</stp>
        <stp>300438.SZ</stp>
        <stp>2019/11/27</stp>
        <tr r="I1836" s="3"/>
        <tr r="I1836" s="3"/>
        <tr r="I1836" s="3"/>
        <tr r="I1836" s="3"/>
      </tp>
      <tp>
        <v>7085023349.25</v>
        <stp/>
        <stp>EM_S_VAL_MV</stp>
        <stp>2</stp>
        <stp>300428.SZ</stp>
        <stp>2019/11/27</stp>
        <tr r="I1826" s="3"/>
        <tr r="I1826" s="3"/>
        <tr r="I1826" s="3"/>
        <tr r="I1826" s="3"/>
      </tp>
      <tp>
        <v>2496368700</v>
        <stp/>
        <stp>EM_S_VAL_MV</stp>
        <stp>2</stp>
        <stp>000428.SZ</stp>
        <stp>2019/11/27</stp>
        <tr r="I96" s="3"/>
        <tr r="I96" s="3"/>
        <tr r="I96" s="3"/>
        <tr r="I96" s="3"/>
      </tp>
      <tp>
        <v>16392194653.68</v>
        <stp/>
        <stp>EM_S_VAL_MV</stp>
        <stp>2</stp>
        <stp>300418.SZ</stp>
        <stp>2019/11/27</stp>
        <tr r="I1816" s="3"/>
        <tr r="I1816" s="3"/>
        <tr r="I1816" s="3"/>
        <tr r="I1816" s="3"/>
      </tp>
      <tp>
        <v>30487921254.779999</v>
        <stp/>
        <stp>EM_S_VAL_MV</stp>
        <stp>2</stp>
        <stp>300408.SZ</stp>
        <stp>2019/11/27</stp>
        <tr r="I1806" s="3"/>
        <tr r="I1806" s="3"/>
        <tr r="I1806" s="3"/>
        <tr r="I1806" s="3"/>
      </tp>
      <tp>
        <v>4114281625.4099998</v>
        <stp/>
        <stp>EM_S_VAL_MV</stp>
        <stp>2</stp>
        <stp>600798.SH</stp>
        <stp>2019/11/27</stp>
        <tr r="I2858" s="3"/>
        <tr r="I2858" s="3"/>
        <tr r="I2858" s="3"/>
        <tr r="I2858" s="3"/>
      </tp>
      <tp>
        <v>7243069414.75</v>
        <stp/>
        <stp>EM_S_VAL_MV</stp>
        <stp>2</stp>
        <stp>600708.SH</stp>
        <stp>2019/11/27</stp>
        <tr r="I2774" s="3"/>
        <tr r="I2774" s="3"/>
        <tr r="I2774" s="3"/>
        <tr r="I2774" s="3"/>
      </tp>
      <tp>
        <v>13206396235.85</v>
        <stp/>
        <stp>EM_S_VAL_MV</stp>
        <stp>2</stp>
        <stp>600718.SH</stp>
        <stp>2019/11/27</stp>
        <tr r="I2783" s="3"/>
        <tr r="I2783" s="3"/>
        <tr r="I2783" s="3"/>
        <tr r="I2783" s="3"/>
      </tp>
      <tp>
        <v>14352293445.42</v>
        <stp/>
        <stp>EM_S_VAL_MV</stp>
        <stp>2</stp>
        <stp>600728.SH</stp>
        <stp>2019/11/27</stp>
        <tr r="I2793" s="3"/>
        <tr r="I2793" s="3"/>
        <tr r="I2793" s="3"/>
        <tr r="I2793" s="3"/>
      </tp>
      <tp>
        <v>4045219209.48</v>
        <stp/>
        <stp>EM_S_VAL_MV</stp>
        <stp>2</stp>
        <stp>600738.SH</stp>
        <stp>2019/11/27</stp>
        <tr r="I2803" s="3"/>
        <tr r="I2803" s="3"/>
        <tr r="I2803" s="3"/>
        <tr r="I2803" s="3"/>
      </tp>
      <tp>
        <v>10809138547.120001</v>
        <stp/>
        <stp>EM_S_VAL_MV</stp>
        <stp>2</stp>
        <stp>600748.SH</stp>
        <stp>2019/11/27</stp>
        <tr r="I2813" s="3"/>
        <tr r="I2813" s="3"/>
        <tr r="I2813" s="3"/>
        <tr r="I2813" s="3"/>
      </tp>
      <tp>
        <v>5473152011.1599998</v>
        <stp/>
        <stp>EM_S_VAL_MV</stp>
        <stp>2</stp>
        <stp>600758.SH</stp>
        <stp>2019/11/27</stp>
        <tr r="I2822" s="3"/>
        <tr r="I2822" s="3"/>
        <tr r="I2822" s="3"/>
        <tr r="I2822" s="3"/>
      </tp>
      <tp>
        <v>1350846720</v>
        <stp/>
        <stp>EM_S_VAL_MV</stp>
        <stp>2</stp>
        <stp>600768.SH</stp>
        <stp>2019/11/27</stp>
        <tr r="I2831" s="3"/>
        <tr r="I2831" s="3"/>
        <tr r="I2831" s="3"/>
        <tr r="I2831" s="3"/>
      </tp>
      <tp>
        <v>1601065549.28</v>
        <stp/>
        <stp>EM_S_VAL_MV</stp>
        <stp>2</stp>
        <stp>600778.SH</stp>
        <stp>2019/11/27</stp>
        <tr r="I2840" s="3"/>
        <tr r="I2840" s="3"/>
        <tr r="I2840" s="3"/>
        <tr r="I2840" s="3"/>
      </tp>
      <tp>
        <v>3963316376.25</v>
        <stp/>
        <stp>EM_S_VAL_MV</stp>
        <stp>2</stp>
        <stp>000788.SZ</stp>
        <stp>2019/11/27</stp>
        <tr r="I307" s="3"/>
        <tr r="I307" s="3"/>
        <tr r="I307" s="3"/>
        <tr r="I307" s="3"/>
      </tp>
      <tp>
        <v>1849644450</v>
        <stp/>
        <stp>EM_S_VAL_MV</stp>
        <stp>2</stp>
        <stp>000798.SZ</stp>
        <stp>2019/11/27</stp>
        <tr r="I316" s="3"/>
        <tr r="I316" s="3"/>
        <tr r="I316" s="3"/>
        <tr r="I316" s="3"/>
      </tp>
      <tp>
        <v>4428138817</v>
        <stp/>
        <stp>EM_S_VAL_MV</stp>
        <stp>2</stp>
        <stp>300798.SZ</stp>
        <stp>2019/11/27</stp>
        <tr r="I2181" s="3"/>
        <tr r="I2181" s="3"/>
        <tr r="I2181" s="3"/>
        <tr r="I2181" s="3"/>
      </tp>
      <tp>
        <v>8885780295.9500008</v>
        <stp/>
        <stp>EM_S_VAL_MV</stp>
        <stp>2</stp>
        <stp>300788.SZ</stp>
        <stp>2019/11/27</stp>
        <tr r="I2172" s="3"/>
        <tr r="I2172" s="3"/>
        <tr r="I2172" s="3"/>
        <tr r="I2172" s="3"/>
      </tp>
      <tp>
        <v>3188000000</v>
        <stp/>
        <stp>EM_S_VAL_MV</stp>
        <stp>2</stp>
        <stp>300778.SZ</stp>
        <stp>2019/11/27</stp>
        <tr r="I2163" s="3"/>
        <tr r="I2163" s="3"/>
        <tr r="I2163" s="3"/>
        <tr r="I2163" s="3"/>
      </tp>
      <tp>
        <v>8035063969.9200001</v>
        <stp/>
        <stp>EM_S_VAL_MV</stp>
        <stp>2</stp>
        <stp>000758.SZ</stp>
        <stp>2019/11/27</stp>
        <tr r="I290" s="3"/>
        <tr r="I290" s="3"/>
        <tr r="I290" s="3"/>
        <tr r="I290" s="3"/>
      </tp>
      <tp>
        <v>13476336900</v>
        <stp/>
        <stp>EM_S_VAL_MV</stp>
        <stp>2</stp>
        <stp>300768.SZ</stp>
        <stp>2019/11/27</stp>
        <tr r="I2154" s="3"/>
        <tr r="I2154" s="3"/>
        <tr r="I2154" s="3"/>
        <tr r="I2154" s="3"/>
      </tp>
      <tp>
        <v>43993770178.190002</v>
        <stp/>
        <stp>EM_S_VAL_MV</stp>
        <stp>2</stp>
        <stp>000768.SZ</stp>
        <stp>2019/11/27</stp>
        <tr r="I297" s="3"/>
        <tr r="I297" s="3"/>
        <tr r="I297" s="3"/>
        <tr r="I297" s="3"/>
      </tp>
      <tp>
        <v>3480968400</v>
        <stp/>
        <stp>EM_S_VAL_MV</stp>
        <stp>2</stp>
        <stp>300758.SZ</stp>
        <stp>2019/11/27</stp>
        <tr r="I2145" s="3"/>
        <tr r="I2145" s="3"/>
        <tr r="I2145" s="3"/>
        <tr r="I2145" s="3"/>
      </tp>
      <tp>
        <v>16003429505.76</v>
        <stp/>
        <stp>EM_S_VAL_MV</stp>
        <stp>2</stp>
        <stp>000778.SZ</stp>
        <stp>2019/11/27</stp>
        <tr r="I300" s="3"/>
        <tr r="I300" s="3"/>
        <tr r="I300" s="3"/>
        <tr r="I300" s="3"/>
      </tp>
      <tp>
        <v>16169019992.68</v>
        <stp/>
        <stp>EM_S_VAL_MV</stp>
        <stp>2</stp>
        <stp>300748.SZ</stp>
        <stp>2019/11/27</stp>
        <tr r="I2136" s="3"/>
        <tr r="I2136" s="3"/>
        <tr r="I2136" s="3"/>
        <tr r="I2136" s="3"/>
      </tp>
      <tp>
        <v>67631722007.559998</v>
        <stp/>
        <stp>EM_S_VAL_MV</stp>
        <stp>2</stp>
        <stp>000708.SZ</stp>
        <stp>2019/11/27</stp>
        <tr r="I255" s="3"/>
        <tr r="I255" s="3"/>
        <tr r="I255" s="3"/>
        <tr r="I255" s="3"/>
      </tp>
      <tp>
        <v>3475022904</v>
        <stp/>
        <stp>EM_S_VAL_MV</stp>
        <stp>2</stp>
        <stp>300738.SZ</stp>
        <stp>2019/11/27</stp>
        <tr r="I2127" s="3"/>
        <tr r="I2127" s="3"/>
        <tr r="I2127" s="3"/>
        <tr r="I2127" s="3"/>
      </tp>
      <tp>
        <v>10924690982.4</v>
        <stp/>
        <stp>EM_S_VAL_MV</stp>
        <stp>2</stp>
        <stp>000718.SZ</stp>
        <stp>2019/11/27</stp>
        <tr r="I264" s="3"/>
        <tr r="I264" s="3"/>
        <tr r="I264" s="3"/>
        <tr r="I264" s="3"/>
      </tp>
      <tp>
        <v>27865901549.16</v>
        <stp/>
        <stp>EM_S_VAL_MV</stp>
        <stp>2</stp>
        <stp>000728.SZ</stp>
        <stp>2019/11/27</stp>
        <tr r="I273" s="3"/>
        <tr r="I273" s="3"/>
        <tr r="I273" s="3"/>
        <tr r="I273" s="3"/>
      </tp>
      <tp>
        <v>3591720000</v>
        <stp/>
        <stp>EM_S_VAL_MV</stp>
        <stp>2</stp>
        <stp>300718.SZ</stp>
        <stp>2019/11/27</stp>
        <tr r="I2109" s="3"/>
        <tr r="I2109" s="3"/>
        <tr r="I2109" s="3"/>
        <tr r="I2109" s="3"/>
      </tp>
      <tp>
        <v>14595483526.26</v>
        <stp/>
        <stp>EM_S_VAL_MV</stp>
        <stp>2</stp>
        <stp>000738.SZ</stp>
        <stp>2019/11/27</stp>
        <tr r="I281" s="3"/>
        <tr r="I281" s="3"/>
        <tr r="I281" s="3"/>
        <tr r="I281" s="3"/>
      </tp>
      <tp>
        <v>3173501100</v>
        <stp/>
        <stp>EM_S_VAL_MV</stp>
        <stp>2</stp>
        <stp>300708.SZ</stp>
        <stp>2019/11/27</stp>
        <tr r="I2100" s="3"/>
        <tr r="I2100" s="3"/>
        <tr r="I2100" s="3"/>
        <tr r="I2100" s="3"/>
      </tp>
      <tp>
        <v>41671681975</v>
        <stp/>
        <stp>EM_S_VAL_MV</stp>
        <stp>2</stp>
        <stp>600688.SH</stp>
        <stp>2019/11/27</stp>
        <tr r="I2755" s="3"/>
        <tr r="I2755" s="3"/>
        <tr r="I2755" s="3"/>
        <tr r="I2755" s="3"/>
      </tp>
      <tp>
        <v>3086789092.8000002</v>
        <stp/>
        <stp>EM_S_VAL_MV</stp>
        <stp>2</stp>
        <stp>600698.SH</stp>
        <stp>2019/11/27</stp>
        <tr r="I2765" s="3"/>
        <tr r="I2765" s="3"/>
        <tr r="I2765" s="3"/>
        <tr r="I2765" s="3"/>
      </tp>
      <tp>
        <v>1460144798.04</v>
        <stp/>
        <stp>EM_S_VAL_MV</stp>
        <stp>2</stp>
        <stp>600608.SH</stp>
        <stp>2019/11/27</stp>
        <tr r="I2686" s="3"/>
        <tr r="I2686" s="3"/>
        <tr r="I2686" s="3"/>
        <tr r="I2686" s="3"/>
      </tp>
      <tp>
        <v>7921339835.6000004</v>
        <stp/>
        <stp>EM_S_VAL_MV</stp>
        <stp>2</stp>
        <stp>600618.SH</stp>
        <stp>2019/11/27</stp>
        <tr r="I2696" s="3"/>
        <tr r="I2696" s="3"/>
        <tr r="I2696" s="3"/>
        <tr r="I2696" s="3"/>
      </tp>
      <tp>
        <v>6643410193.6800003</v>
        <stp/>
        <stp>EM_S_VAL_MV</stp>
        <stp>2</stp>
        <stp>600628.SH</stp>
        <stp>2019/11/27</stp>
        <tr r="I2704" s="3"/>
        <tr r="I2704" s="3"/>
        <tr r="I2704" s="3"/>
        <tr r="I2704" s="3"/>
      </tp>
      <tp>
        <v>4680107662.6999998</v>
        <stp/>
        <stp>EM_S_VAL_MV</stp>
        <stp>2</stp>
        <stp>600638.SH</stp>
        <stp>2019/11/27</stp>
        <tr r="I2712" s="3"/>
        <tr r="I2712" s="3"/>
        <tr r="I2712" s="3"/>
        <tr r="I2712" s="3"/>
      </tp>
      <tp>
        <v>18960330370.799999</v>
        <stp/>
        <stp>EM_S_VAL_MV</stp>
        <stp>2</stp>
        <stp>600648.SH</stp>
        <stp>2019/11/27</stp>
        <tr r="I2721" s="3"/>
        <tr r="I2721" s="3"/>
        <tr r="I2721" s="3"/>
        <tr r="I2721" s="3"/>
      </tp>
      <tp>
        <v>4776358142.1499996</v>
        <stp/>
        <stp>EM_S_VAL_MV</stp>
        <stp>2</stp>
        <stp>600658.SH</stp>
        <stp>2019/11/27</stp>
        <tr r="I2730" s="3"/>
        <tr r="I2730" s="3"/>
        <tr r="I2730" s="3"/>
        <tr r="I2730" s="3"/>
      </tp>
      <tp>
        <v>4779324370.9200001</v>
        <stp/>
        <stp>EM_S_VAL_MV</stp>
        <stp>2</stp>
        <stp>600668.SH</stp>
        <stp>2019/11/27</stp>
        <tr r="I2739" s="3"/>
        <tr r="I2739" s="3"/>
        <tr r="I2739" s="3"/>
        <tr r="I2739" s="3"/>
      </tp>
      <tp>
        <v>2139308700</v>
        <stp/>
        <stp>EM_S_VAL_MV</stp>
        <stp>2</stp>
        <stp>600678.SH</stp>
        <stp>2019/11/27</stp>
        <tr r="I2746" s="3"/>
        <tr r="I2746" s="3"/>
        <tr r="I2746" s="3"/>
        <tr r="I2746" s="3"/>
      </tp>
      <tp>
        <v>12965212179.6</v>
        <stp/>
        <stp>EM_S_VAL_MV</stp>
        <stp>2</stp>
        <stp>000688.SZ</stp>
        <stp>2019/11/27</stp>
        <tr r="I242" s="3"/>
        <tr r="I242" s="3"/>
        <tr r="I242" s="3"/>
        <tr r="I242" s="3"/>
      </tp>
      <tp>
        <v>2630641207.9499998</v>
        <stp/>
        <stp>EM_S_VAL_MV</stp>
        <stp>2</stp>
        <stp>000698.SZ</stp>
        <stp>2019/11/27</stp>
        <tr r="I248" s="3"/>
        <tr r="I248" s="3"/>
        <tr r="I248" s="3"/>
        <tr r="I248" s="3"/>
      </tp>
      <tp>
        <v>2067620000</v>
        <stp/>
        <stp>EM_S_VAL_MV</stp>
        <stp>2</stp>
        <stp>300698.SZ</stp>
        <stp>2019/11/27</stp>
        <tr r="I2091" s="3"/>
        <tr r="I2091" s="3"/>
        <tr r="I2091" s="3"/>
        <tr r="I2091" s="3"/>
      </tp>
      <tp>
        <v>1983016000</v>
        <stp/>
        <stp>EM_S_VAL_MV</stp>
        <stp>2</stp>
        <stp>300688.SZ</stp>
        <stp>2019/11/27</stp>
        <tr r="I2081" s="3"/>
        <tr r="I2081" s="3"/>
        <tr r="I2081" s="3"/>
        <tr r="I2081" s="3"/>
      </tp>
      <tp>
        <v>3672000000</v>
        <stp/>
        <stp>EM_S_VAL_MV</stp>
        <stp>2</stp>
        <stp>300678.SZ</stp>
        <stp>2019/11/27</stp>
        <tr r="I2071" s="3"/>
        <tr r="I2071" s="3"/>
        <tr r="I2071" s="3"/>
        <tr r="I2071" s="3"/>
      </tp>
      <tp>
        <v>1725037550</v>
        <stp/>
        <stp>EM_S_VAL_MV</stp>
        <stp>2</stp>
        <stp>300668.SZ</stp>
        <stp>2019/11/27</stp>
        <tr r="I2061" s="3"/>
        <tr r="I2061" s="3"/>
        <tr r="I2061" s="3"/>
        <tr r="I2061" s="3"/>
      </tp>
      <tp>
        <v>2177665228.6999998</v>
        <stp/>
        <stp>EM_S_VAL_MV</stp>
        <stp>2</stp>
        <stp>000668.SZ</stp>
        <stp>2019/11/27</stp>
        <tr r="I225" s="3"/>
        <tr r="I225" s="3"/>
        <tr r="I225" s="3"/>
        <tr r="I225" s="3"/>
      </tp>
      <tp>
        <v>2194737250</v>
        <stp/>
        <stp>EM_S_VAL_MV</stp>
        <stp>2</stp>
        <stp>300658.SZ</stp>
        <stp>2019/11/27</stp>
        <tr r="I2051" s="3"/>
        <tr r="I2051" s="3"/>
        <tr r="I2051" s="3"/>
        <tr r="I2051" s="3"/>
      </tp>
      <tp>
        <v>3221878696.9699998</v>
        <stp/>
        <stp>EM_S_VAL_MV</stp>
        <stp>2</stp>
        <stp>000678.SZ</stp>
        <stp>2019/11/27</stp>
        <tr r="I233" s="3"/>
        <tr r="I233" s="3"/>
        <tr r="I233" s="3"/>
        <tr r="I233" s="3"/>
      </tp>
      <tp>
        <v>2001212000</v>
        <stp/>
        <stp>EM_S_VAL_MV</stp>
        <stp>2</stp>
        <stp>300648.SZ</stp>
        <stp>2019/11/27</stp>
        <tr r="I2041" s="3"/>
        <tr r="I2041" s="3"/>
        <tr r="I2041" s="3"/>
        <tr r="I2041" s="3"/>
      </tp>
      <tp>
        <v>3877051807.5300002</v>
        <stp/>
        <stp>EM_S_VAL_MV</stp>
        <stp>2</stp>
        <stp>000608.SZ</stp>
        <stp>2019/11/27</stp>
        <tr r="I185" s="3"/>
        <tr r="I185" s="3"/>
        <tr r="I185" s="3"/>
        <tr r="I185" s="3"/>
      </tp>
      <tp>
        <v>7295553720</v>
        <stp/>
        <stp>EM_S_VAL_MV</stp>
        <stp>2</stp>
        <stp>300638.SZ</stp>
        <stp>2019/11/27</stp>
        <tr r="I2032" s="3"/>
        <tr r="I2032" s="3"/>
        <tr r="I2032" s="3"/>
        <tr r="I2032" s="3"/>
      </tp>
      <tp>
        <v>41255250120</v>
        <stp/>
        <stp>EM_S_VAL_MV</stp>
        <stp>2</stp>
        <stp>300628.SZ</stp>
        <stp>2019/11/27</stp>
        <tr r="I2022" s="3"/>
        <tr r="I2022" s="3"/>
        <tr r="I2022" s="3"/>
        <tr r="I2022" s="3"/>
      </tp>
      <tp>
        <v>2955945200</v>
        <stp/>
        <stp>EM_S_VAL_MV</stp>
        <stp>2</stp>
        <stp>000628.SZ</stp>
        <stp>2019/11/27</stp>
        <tr r="I201" s="3"/>
        <tr r="I201" s="3"/>
        <tr r="I201" s="3"/>
        <tr r="I201" s="3"/>
      </tp>
      <tp>
        <v>18510404855.580002</v>
        <stp/>
        <stp>EM_S_VAL_MV</stp>
        <stp>2</stp>
        <stp>300618.SZ</stp>
        <stp>2019/11/27</stp>
        <tr r="I2012" s="3"/>
        <tr r="I2012" s="3"/>
        <tr r="I2012" s="3"/>
        <tr r="I2012" s="3"/>
      </tp>
      <tp>
        <v>1488214000</v>
        <stp/>
        <stp>EM_S_VAL_MV</stp>
        <stp>2</stp>
        <stp>000638.SZ</stp>
        <stp>2019/11/27</stp>
        <tr r="I210" s="3"/>
        <tr r="I210" s="3"/>
        <tr r="I210" s="3"/>
        <tr r="I210" s="3"/>
      </tp>
      <tp>
        <v>2407341642.2399998</v>
        <stp/>
        <stp>EM_S_VAL_MV</stp>
        <stp>2</stp>
        <stp>300608.SZ</stp>
        <stp>2019/11/27</stp>
        <tr r="I2003" s="3"/>
        <tr r="I2003" s="3"/>
        <tr r="I2003" s="3"/>
        <tr r="I2003" s="3"/>
      </tp>
      <tp>
        <v>7262640976.5799999</v>
        <stp/>
        <stp>EM_S_VAL_MV</stp>
        <stp>2</stp>
        <stp>600988.SH</stp>
        <stp>2019/11/27</stp>
        <tr r="I2990" s="3"/>
        <tr r="I2990" s="3"/>
        <tr r="I2990" s="3"/>
        <tr r="I2990" s="3"/>
      </tp>
      <tp>
        <v>25104369752.349998</v>
        <stp/>
        <stp>EM_S_VAL_MV</stp>
        <stp>2</stp>
        <stp>600998.SH</stp>
        <stp>2019/11/27</stp>
        <tr r="I2998" s="3"/>
        <tr r="I2998" s="3"/>
        <tr r="I2998" s="3"/>
        <tr r="I2998" s="3"/>
      </tp>
      <tp>
        <v>9684872622.1599998</v>
        <stp/>
        <stp>EM_S_VAL_MV</stp>
        <stp>2</stp>
        <stp>600908.SH</stp>
        <stp>2019/11/27</stp>
        <tr r="I2953" s="3"/>
        <tr r="I2953" s="3"/>
        <tr r="I2953" s="3"/>
        <tr r="I2953" s="3"/>
      </tp>
      <tp>
        <v>29733333337.049999</v>
        <stp/>
        <stp>EM_S_VAL_MV</stp>
        <stp>2</stp>
        <stp>600928.SH</stp>
        <stp>2019/11/27</stp>
        <tr r="I2958" s="3"/>
        <tr r="I2958" s="3"/>
        <tr r="I2958" s="3"/>
        <tr r="I2958" s="3"/>
      </tp>
      <tp>
        <v>67698588173.040001</v>
        <stp/>
        <stp>EM_S_VAL_MV</stp>
        <stp>2</stp>
        <stp>600958.SH</stp>
        <stp>2019/11/27</stp>
        <tr r="I2963" s="3"/>
        <tr r="I2963" s="3"/>
        <tr r="I2963" s="3"/>
        <tr r="I2963" s="3"/>
      </tp>
      <tp>
        <v>29173849051.130001</v>
        <stp/>
        <stp>EM_S_VAL_MV</stp>
        <stp>2</stp>
        <stp>600968.SH</stp>
        <stp>2019/11/27</stp>
        <tr r="I2972" s="3"/>
        <tr r="I2972" s="3"/>
        <tr r="I2972" s="3"/>
        <tr r="I2972" s="3"/>
      </tp>
      <tp>
        <v>4344809111.7200003</v>
        <stp/>
        <stp>EM_S_VAL_MV</stp>
        <stp>2</stp>
        <stp>600978.SH</stp>
        <stp>2019/11/27</stp>
        <tr r="I2980" s="3"/>
        <tr r="I2980" s="3"/>
        <tr r="I2980" s="3"/>
        <tr r="I2980" s="3"/>
      </tp>
      <tp>
        <v>18300149267.400002</v>
        <stp/>
        <stp>EM_S_VAL_MV</stp>
        <stp>2</stp>
        <stp>000988.SZ</stp>
        <stp>2019/11/27</stp>
        <tr r="I449" s="3"/>
        <tr r="I449" s="3"/>
        <tr r="I449" s="3"/>
        <tr r="I449" s="3"/>
      </tp>
      <tp>
        <v>16883559220.360001</v>
        <stp/>
        <stp>EM_S_VAL_MV</stp>
        <stp>2</stp>
        <stp>000998.SZ</stp>
        <stp>2019/11/27</stp>
        <tr r="I456" s="3"/>
        <tr r="I456" s="3"/>
        <tr r="I456" s="3"/>
        <tr r="I456" s="3"/>
      </tp>
      <tp>
        <v>3295643190.52</v>
        <stp/>
        <stp>EM_S_VAL_MV</stp>
        <stp>2</stp>
        <stp>000948.SZ</stp>
        <stp>2019/11/27</stp>
        <tr r="I416" s="3"/>
        <tr r="I416" s="3"/>
        <tr r="I416" s="3"/>
        <tr r="I416" s="3"/>
      </tp>
      <tp>
        <v>5886139026.8400002</v>
        <stp/>
        <stp>EM_S_VAL_MV</stp>
        <stp>2</stp>
        <stp>000958.SZ</stp>
        <stp>2019/11/27</stp>
        <tr r="I424" s="3"/>
        <tr r="I424" s="3"/>
        <tr r="I424" s="3"/>
        <tr r="I424" s="3"/>
      </tp>
      <tp>
        <v>9936252318.2000008</v>
        <stp/>
        <stp>EM_S_VAL_MV</stp>
        <stp>2</stp>
        <stp>000968.SZ</stp>
        <stp>2019/11/27</stp>
        <tr r="I433" s="3"/>
        <tr r="I433" s="3"/>
        <tr r="I433" s="3"/>
        <tr r="I433" s="3"/>
      </tp>
      <tp>
        <v>1825707000</v>
        <stp/>
        <stp>EM_S_VAL_MV</stp>
        <stp>2</stp>
        <stp>000978.SZ</stp>
        <stp>2019/11/27</stp>
        <tr r="I442" s="3"/>
        <tr r="I442" s="3"/>
        <tr r="I442" s="3"/>
        <tr r="I442" s="3"/>
      </tp>
      <tp>
        <v>3246367355.1900001</v>
        <stp/>
        <stp>EM_S_VAL_MV</stp>
        <stp>2</stp>
        <stp>000908.SZ</stp>
        <stp>2019/11/27</stp>
        <tr r="I388" s="3"/>
        <tr r="I388" s="3"/>
        <tr r="I388" s="3"/>
        <tr r="I388" s="3"/>
      </tp>
      <tp>
        <v>12124166880</v>
        <stp/>
        <stp>EM_S_VAL_MV</stp>
        <stp>2</stp>
        <stp>000918.SZ</stp>
        <stp>2019/11/27</stp>
        <tr r="I396" s="3"/>
        <tr r="I396" s="3"/>
        <tr r="I396" s="3"/>
        <tr r="I396" s="3"/>
      </tp>
      <tp>
        <v>5805782792.04</v>
        <stp/>
        <stp>EM_S_VAL_MV</stp>
        <stp>2</stp>
        <stp>000928.SZ</stp>
        <stp>2019/11/27</stp>
        <tr r="I405" s="3"/>
        <tr r="I405" s="3"/>
        <tr r="I405" s="3"/>
        <tr r="I405" s="3"/>
      </tp>
      <tp>
        <v>55996278112.360001</v>
        <stp/>
        <stp>EM_S_VAL_MV</stp>
        <stp>2</stp>
        <stp>000938.SZ</stp>
        <stp>2019/11/27</stp>
        <tr r="I414" s="3"/>
        <tr r="I414" s="3"/>
        <tr r="I414" s="3"/>
        <tr r="I414" s="3"/>
      </tp>
      <tp>
        <v>4669984312.3999996</v>
        <stp/>
        <stp>EM_S_VAL_MV</stp>
        <stp>2</stp>
        <stp>600888.SH</stp>
        <stp>2019/11/27</stp>
        <tr r="I2939" s="3"/>
        <tr r="I2939" s="3"/>
        <tr r="I2939" s="3"/>
        <tr r="I2939" s="3"/>
      </tp>
      <tp>
        <v>1835848171.4000001</v>
        <stp/>
        <stp>EM_S_VAL_MV</stp>
        <stp>2</stp>
        <stp>600898.SH</stp>
        <stp>2019/11/27</stp>
        <tr r="I2949" s="3"/>
        <tr r="I2949" s="3"/>
        <tr r="I2949" s="3"/>
        <tr r="I2949" s="3"/>
      </tp>
      <tp>
        <v>21253880073.360001</v>
        <stp/>
        <stp>EM_S_VAL_MV</stp>
        <stp>2</stp>
        <stp>600808.SH</stp>
        <stp>2019/11/27</stp>
        <tr r="I2866" s="3"/>
        <tr r="I2866" s="3"/>
        <tr r="I2866" s="3"/>
        <tr r="I2866" s="3"/>
      </tp>
      <tp>
        <v>4146678039</v>
        <stp/>
        <stp>EM_S_VAL_MV</stp>
        <stp>2</stp>
        <stp>600818.SH</stp>
        <stp>2019/11/27</stp>
        <tr r="I2875" s="3"/>
        <tr r="I2875" s="3"/>
        <tr r="I2875" s="3"/>
        <tr r="I2875" s="3"/>
      </tp>
      <tp>
        <v>7707322329.6999998</v>
        <stp/>
        <stp>EM_S_VAL_MV</stp>
        <stp>2</stp>
        <stp>600828.SH</stp>
        <stp>2019/11/27</stp>
        <tr r="I2885" s="3"/>
        <tr r="I2885" s="3"/>
        <tr r="I2885" s="3"/>
        <tr r="I2885" s="3"/>
      </tp>
      <tp>
        <v>2393265426.5700002</v>
        <stp/>
        <stp>EM_S_VAL_MV</stp>
        <stp>2</stp>
        <stp>600838.SH</stp>
        <stp>2019/11/27</stp>
        <tr r="I2894" s="3"/>
        <tr r="I2894" s="3"/>
        <tr r="I2894" s="3"/>
        <tr r="I2894" s="3"/>
      </tp>
      <tp>
        <v>46021608587.760002</v>
        <stp/>
        <stp>EM_S_VAL_MV</stp>
        <stp>2</stp>
        <stp>600848.SH</stp>
        <stp>2019/11/27</stp>
        <tr r="I2902" s="3"/>
        <tr r="I2902" s="3"/>
        <tr r="I2902" s="3"/>
        <tr r="I2902" s="3"/>
      </tp>
      <tp>
        <v>2522322956.6500001</v>
        <stp/>
        <stp>EM_S_VAL_MV</stp>
        <stp>2</stp>
        <stp>600858.SH</stp>
        <stp>2019/11/27</stp>
        <tr r="I2910" s="3"/>
        <tr r="I2910" s="3"/>
        <tr r="I2910" s="3"/>
        <tr r="I2910" s="3"/>
      </tp>
      <tp>
        <v>6491668482.1800003</v>
        <stp/>
        <stp>EM_S_VAL_MV</stp>
        <stp>2</stp>
        <stp>600868.SH</stp>
        <stp>2019/11/27</stp>
        <tr r="I2920" s="3"/>
        <tr r="I2920" s="3"/>
        <tr r="I2920" s="3"/>
        <tr r="I2920" s="3"/>
      </tp>
      <tp>
        <v>3277399494.4400001</v>
        <stp/>
        <stp>EM_S_VAL_MV</stp>
        <stp>2</stp>
        <stp>000888.SZ</stp>
        <stp>2019/11/27</stp>
        <tr r="I373" s="3"/>
        <tr r="I373" s="3"/>
        <tr r="I373" s="3"/>
        <tr r="I373" s="3"/>
      </tp>
      <tp>
        <v>29720590635.16</v>
        <stp/>
        <stp>EM_S_VAL_MV</stp>
        <stp>2</stp>
        <stp>000898.SZ</stp>
        <stp>2019/11/27</stp>
        <tr r="I380" s="3"/>
        <tr r="I380" s="3"/>
        <tr r="I380" s="3"/>
        <tr r="I380" s="3"/>
      </tp>
      <tp>
        <v>7417505478.2399998</v>
        <stp/>
        <stp>EM_S_VAL_MV</stp>
        <stp>2</stp>
        <stp>000848.SZ</stp>
        <stp>2019/11/27</stp>
        <tr r="I349" s="3"/>
        <tr r="I349" s="3"/>
        <tr r="I349" s="3"/>
        <tr r="I349" s="3"/>
      </tp>
      <tp>
        <v>510392636577.45001</v>
        <stp/>
        <stp>EM_S_VAL_MV</stp>
        <stp>2</stp>
        <stp>000858.SZ</stp>
        <stp>2019/11/27</stp>
        <tr r="I354" s="3"/>
        <tr r="I354" s="3"/>
        <tr r="I354" s="3"/>
        <tr r="I354" s="3"/>
      </tp>
      <tp>
        <v>3439313797.9200001</v>
        <stp/>
        <stp>EM_S_VAL_MV</stp>
        <stp>2</stp>
        <stp>000868.SZ</stp>
        <stp>2019/11/27</stp>
        <tr r="I360" s="3"/>
        <tr r="I360" s="3"/>
        <tr r="I360" s="3"/>
        <tr r="I360" s="3"/>
      </tp>
      <tp>
        <v>19359338798.400002</v>
        <stp/>
        <stp>EM_S_VAL_MV</stp>
        <stp>2</stp>
        <stp>000878.SZ</stp>
        <stp>2019/11/27</stp>
        <tr r="I365" s="3"/>
        <tr r="I365" s="3"/>
        <tr r="I365" s="3"/>
        <tr r="I365" s="3"/>
      </tp>
      <tp>
        <v>7100100000</v>
        <stp/>
        <stp>EM_S_VAL_MV</stp>
        <stp>2</stp>
        <stp>000818.SZ</stp>
        <stp>2019/11/27</stp>
        <tr r="I331" s="3"/>
        <tr r="I331" s="3"/>
        <tr r="I331" s="3"/>
        <tr r="I331" s="3"/>
      </tp>
      <tp>
        <v>8191393896.96</v>
        <stp/>
        <stp>EM_S_VAL_MV</stp>
        <stp>2</stp>
        <stp>000828.SZ</stp>
        <stp>2019/11/27</stp>
        <tr r="I339" s="3"/>
        <tr r="I339" s="3"/>
        <tr r="I339" s="3"/>
        <tr r="I339" s="3"/>
      </tp>
      <tp>
        <v>3356409618.5</v>
        <stp/>
        <stp>EM_S_VAL_MV</stp>
        <stp>2</stp>
        <stp>000838.SZ</stp>
        <stp>2019/11/27</stp>
        <tr r="I347" s="3"/>
        <tr r="I347" s="3"/>
        <tr r="I347" s="3"/>
        <tr r="I347" s="3"/>
      </tp>
      <tp>
        <v>5954371930.1099997</v>
        <stp/>
        <stp>EM_S_VAL_MV</stp>
        <stp>2</stp>
        <stp>688010.SH</stp>
        <stp>2019/11/27</stp>
        <tr r="I3688" s="3"/>
        <tr r="I3688" s="3"/>
        <tr r="I3688" s="3"/>
        <tr r="I3688" s="3"/>
      </tp>
      <tp>
        <v>6448000000</v>
        <stp/>
        <stp>EM_S_VAL_MV</stp>
        <stp>2</stp>
        <stp>688020.SH</stp>
        <stp>2019/11/27</stp>
        <tr r="I3695" s="3"/>
        <tr r="I3695" s="3"/>
        <tr r="I3695" s="3"/>
        <tr r="I3695" s="3"/>
      </tp>
      <tp>
        <v>6415954962.3999996</v>
        <stp/>
        <stp>EM_S_VAL_MV</stp>
        <stp>2</stp>
        <stp>688030.SH</stp>
        <stp>2019/11/27</stp>
        <tr r="I3702" s="3"/>
        <tr r="I3702" s="3"/>
        <tr r="I3702" s="3"/>
        <tr r="I3702" s="3"/>
      </tp>
      <tp>
        <v>2671193538</v>
        <stp/>
        <stp>EM_S_VAL_MV</stp>
        <stp>2</stp>
        <stp>688300.SH</stp>
        <stp>2019/11/27</stp>
        <tr r="I3727" s="3"/>
        <tr r="I3727" s="3"/>
        <tr r="I3727" s="3"/>
        <tr r="I3727" s="3"/>
      </tp>
      <tp t="s">
        <v>农林牧渔</v>
        <stp/>
        <stp>EM_S_INFO_INDUSTRY_EM2016</stp>
        <stp>2</stp>
        <stp>002868.SZ</stp>
        <stp>1</stp>
        <tr r="G1311" s="3"/>
      </tp>
      <tp t="s">
        <v>交通运输</v>
        <stp/>
        <stp>EM_S_INFO_INDUSTRY_EM2016</stp>
        <stp>2</stp>
        <stp>002468.SZ</stp>
        <stp>1</stp>
        <tr r="G927" s="3"/>
      </tp>
      <tp t="s">
        <v>食品饮料</v>
        <stp/>
        <stp>EM_S_INFO_INDUSTRY_EM2016</stp>
        <stp>2</stp>
        <stp>002568.SZ</stp>
        <stp>1</stp>
        <tr r="G1025" s="3"/>
      </tp>
      <tp t="s">
        <v>家电</v>
        <stp/>
        <stp>EM_S_INFO_INDUSTRY_EM2016</stp>
        <stp>2</stp>
        <stp>002668.SZ</stp>
        <stp>1</stp>
        <tr r="G1125" s="3"/>
      </tp>
      <tp t="s">
        <v>基础化工</v>
        <stp/>
        <stp>EM_S_INFO_INDUSTRY_EM2016</stp>
        <stp>2</stp>
        <stp>002768.SZ</stp>
        <stp>1</stp>
        <tr r="G1218" s="3"/>
      </tp>
      <tp t="s">
        <v>基础化工</v>
        <stp/>
        <stp>EM_S_INFO_INDUSTRY_EM2016</stp>
        <stp>2</stp>
        <stp>002068.SZ</stp>
        <stp>1</stp>
        <tr r="G529" s="3"/>
      </tp>
      <tp t="s">
        <v>互联网</v>
        <stp/>
        <stp>EM_S_INFO_INDUSTRY_EM2016</stp>
        <stp>2</stp>
        <stp>002168.SZ</stp>
        <stp>1</stp>
        <tr r="G628" s="3"/>
      </tp>
      <tp t="s">
        <v>信息技术</v>
        <stp/>
        <stp>EM_S_INFO_INDUSTRY_EM2016</stp>
        <stp>2</stp>
        <stp>002268.SZ</stp>
        <stp>1</stp>
        <tr r="G727" s="3"/>
      </tp>
      <tp t="s">
        <v>信息技术</v>
        <stp/>
        <stp>EM_S_INFO_INDUSTRY_EM2016</stp>
        <stp>2</stp>
        <stp>002368.SZ</stp>
        <stp>1</stp>
        <tr r="G827" s="3"/>
      </tp>
      <tp t="s">
        <v>交运设备</v>
        <stp/>
        <stp>EM_S_INFO_INDUSTRY_EM2016</stp>
        <stp>2</stp>
        <stp>000868.SZ</stp>
        <stp>1</stp>
        <tr r="G360" s="3"/>
      </tp>
      <tp t="s">
        <v>化石能源</v>
        <stp/>
        <stp>EM_S_INFO_INDUSTRY_EM2016</stp>
        <stp>2</stp>
        <stp>000968.SZ</stp>
        <stp>1</stp>
        <tr r="G433" s="3"/>
      </tp>
      <tp t="s">
        <v>电子设备</v>
        <stp/>
        <stp>EM_S_INFO_INDUSTRY_EM2016</stp>
        <stp>2</stp>
        <stp>300458.SZ</stp>
        <stp>1</stp>
        <tr r="G1856" s="3"/>
      </tp>
      <tp t="s">
        <v>食品饮料</v>
        <stp/>
        <stp>EM_S_INFO_INDUSTRY_EM2016</stp>
        <stp>2</stp>
        <stp>000568.SZ</stp>
        <stp>1</stp>
        <tr r="G157" s="3"/>
      </tp>
      <tp t="s">
        <v>医药生物</v>
        <stp/>
        <stp>EM_S_INFO_INDUSTRY_EM2016</stp>
        <stp>2</stp>
        <stp>300558.SZ</stp>
        <stp>1</stp>
        <tr r="G1954" s="3"/>
      </tp>
      <tp t="s">
        <v>房地产</v>
        <stp/>
        <stp>EM_S_INFO_INDUSTRY_EM2016</stp>
        <stp>2</stp>
        <stp>000668.SZ</stp>
        <stp>1</stp>
        <tr r="G225" s="3"/>
      </tp>
      <tp t="s">
        <v>纺织服装</v>
        <stp/>
        <stp>EM_S_INFO_INDUSTRY_EM2016</stp>
        <stp>2</stp>
        <stp>300658.SZ</stp>
        <stp>1</stp>
        <tr r="G2051" s="3"/>
      </tp>
      <tp t="s">
        <v>国防与装备</v>
        <stp/>
        <stp>EM_S_INFO_INDUSTRY_EM2016</stp>
        <stp>2</stp>
        <stp>000768.SZ</stp>
        <stp>1</stp>
        <tr r="G297" s="3"/>
      </tp>
      <tp t="s">
        <v>基础化工</v>
        <stp/>
        <stp>EM_S_INFO_INDUSTRY_EM2016</stp>
        <stp>2</stp>
        <stp>300758.SZ</stp>
        <stp>1</stp>
        <tr r="G2145" s="3"/>
      </tp>
      <tp t="s">
        <v>公用事业</v>
        <stp/>
        <stp>EM_S_INFO_INDUSTRY_EM2016</stp>
        <stp>2</stp>
        <stp>000068.SZ</stp>
        <stp>1</stp>
        <tr r="G53" s="3"/>
      </tp>
      <tp t="s">
        <v>文化传媒</v>
        <stp/>
        <stp>EM_S_INFO_INDUSTRY_EM2016</stp>
        <stp>2</stp>
        <stp>300058.SZ</stp>
        <stp>1</stp>
        <tr r="G1460" s="3"/>
      </tp>
      <tp t="s">
        <v>医药生物</v>
        <stp/>
        <stp>EM_S_INFO_INDUSTRY_EM2016</stp>
        <stp>2</stp>
        <stp>300158.SZ</stp>
        <stp>1</stp>
        <tr r="G1559" s="3"/>
      </tp>
      <tp t="s">
        <v>交运设备</v>
        <stp/>
        <stp>EM_S_INFO_INDUSTRY_EM2016</stp>
        <stp>2</stp>
        <stp>300258.SZ</stp>
        <stp>1</stp>
        <tr r="G1658" s="3"/>
      </tp>
      <tp t="s">
        <v>医药生物</v>
        <stp/>
        <stp>EM_S_INFO_INDUSTRY_EM2016</stp>
        <stp>2</stp>
        <stp>300358.SZ</stp>
        <stp>1</stp>
        <tr r="G1758" s="3"/>
      </tp>
      <tp t="s">
        <v>电子设备</v>
        <stp/>
        <stp>EM_S_INFO_INDUSTRY_EM2016</stp>
        <stp>2</stp>
        <stp>002869.SZ</stp>
        <stp>1</stp>
        <tr r="G1312" s="3"/>
      </tp>
      <tp t="s">
        <v>建筑</v>
        <stp/>
        <stp>EM_S_INFO_INDUSTRY_EM2016</stp>
        <stp>2</stp>
        <stp>002469.SZ</stp>
        <stp>1</stp>
        <tr r="G928" s="3"/>
      </tp>
      <tp t="s">
        <v>纺织服装</v>
        <stp/>
        <stp>EM_S_INFO_INDUSTRY_EM2016</stp>
        <stp>2</stp>
        <stp>002569.SZ</stp>
        <stp>1</stp>
        <tr r="G1026" s="3"/>
      </tp>
      <tp t="s">
        <v>基础化工</v>
        <stp/>
        <stp>EM_S_INFO_INDUSTRY_EM2016</stp>
        <stp>2</stp>
        <stp>002669.SZ</stp>
        <stp>1</stp>
        <tr r="G1126" s="3"/>
      </tp>
      <tp t="s">
        <v>交通运输</v>
        <stp/>
        <stp>EM_S_INFO_INDUSTRY_EM2016</stp>
        <stp>2</stp>
        <stp>002769.SZ</stp>
        <stp>1</stp>
        <tr r="G1219" s="3"/>
      </tp>
      <tp t="s">
        <v>农林牧渔</v>
        <stp/>
        <stp>EM_S_INFO_INDUSTRY_EM2016</stp>
        <stp>2</stp>
        <stp>002069.SZ</stp>
        <stp>1</stp>
        <tr r="G530" s="3"/>
      </tp>
      <tp t="s">
        <v>电气设备</v>
        <stp/>
        <stp>EM_S_INFO_INDUSTRY_EM2016</stp>
        <stp>2</stp>
        <stp>002169.SZ</stp>
        <stp>1</stp>
        <tr r="G629" s="3"/>
      </tp>
      <tp t="s">
        <v>纺织服装</v>
        <stp/>
        <stp>EM_S_INFO_INDUSTRY_EM2016</stp>
        <stp>2</stp>
        <stp>002269.SZ</stp>
        <stp>1</stp>
        <tr r="G728" s="3"/>
      </tp>
      <tp t="s">
        <v>电子设备</v>
        <stp/>
        <stp>EM_S_INFO_INDUSTRY_EM2016</stp>
        <stp>2</stp>
        <stp>002369.SZ</stp>
        <stp>1</stp>
        <tr r="G828" s="3"/>
      </tp>
      <tp t="s">
        <v>食品饮料</v>
        <stp/>
        <stp>EM_S_INFO_INDUSTRY_EM2016</stp>
        <stp>2</stp>
        <stp>000869.SZ</stp>
        <stp>1</stp>
        <tr r="G361" s="3"/>
      </tp>
      <tp t="s">
        <v>有色金属</v>
        <stp/>
        <stp>EM_S_INFO_INDUSTRY_EM2016</stp>
        <stp>2</stp>
        <stp>000969.SZ</stp>
        <stp>1</stp>
        <tr r="G434" s="3"/>
      </tp>
      <tp t="s">
        <v>互联网</v>
        <stp/>
        <stp>EM_S_INFO_INDUSTRY_EM2016</stp>
        <stp>2</stp>
        <stp>300459.SZ</stp>
        <stp>1</stp>
        <tr r="G1857" s="3"/>
      </tp>
      <tp t="s">
        <v>信息技术</v>
        <stp/>
        <stp>EM_S_INFO_INDUSTRY_EM2016</stp>
        <stp>2</stp>
        <stp>300559.SZ</stp>
        <stp>1</stp>
        <tr r="G1955" s="3"/>
      </tp>
      <tp t="s">
        <v>公用事业</v>
        <stp/>
        <stp>EM_S_INFO_INDUSTRY_EM2016</stp>
        <stp>2</stp>
        <stp>000669.SZ</stp>
        <stp>1</stp>
        <tr r="G226" s="3"/>
      </tp>
      <tp t="s">
        <v>信息技术</v>
        <stp/>
        <stp>EM_S_INFO_INDUSTRY_EM2016</stp>
        <stp>2</stp>
        <stp>300659.SZ</stp>
        <stp>1</stp>
        <tr r="G2052" s="3"/>
      </tp>
      <tp t="s">
        <v>医药生物</v>
        <stp/>
        <stp>EM_S_INFO_INDUSTRY_EM2016</stp>
        <stp>2</stp>
        <stp>300759.SZ</stp>
        <stp>1</stp>
        <tr r="G2146" s="3"/>
      </tp>
      <tp t="s">
        <v>房地产</v>
        <stp/>
        <stp>EM_S_INFO_INDUSTRY_EM2016</stp>
        <stp>2</stp>
        <stp>000069.SZ</stp>
        <stp>1</stp>
        <tr r="G54" s="3"/>
      </tp>
      <tp t="s">
        <v>互联网</v>
        <stp/>
        <stp>EM_S_INFO_INDUSTRY_EM2016</stp>
        <stp>2</stp>
        <stp>300059.SZ</stp>
        <stp>1</stp>
        <tr r="G1461" s="3"/>
      </tp>
      <tp t="s">
        <v>机械设备</v>
        <stp/>
        <stp>EM_S_INFO_INDUSTRY_EM2016</stp>
        <stp>2</stp>
        <stp>300159.SZ</stp>
        <stp>1</stp>
        <tr r="G1560" s="3"/>
      </tp>
      <tp t="s">
        <v>机械设备</v>
        <stp/>
        <stp>EM_S_INFO_INDUSTRY_EM2016</stp>
        <stp>2</stp>
        <stp>300259.SZ</stp>
        <stp>1</stp>
        <tr r="G1659" s="3"/>
      </tp>
      <tp t="s">
        <v>文化传媒</v>
        <stp/>
        <stp>EM_S_INFO_INDUSTRY_EM2016</stp>
        <stp>2</stp>
        <stp>300359.SZ</stp>
        <stp>1</stp>
        <tr r="G1759" s="3"/>
      </tp>
      <tp t="s">
        <v>电子设备</v>
        <stp/>
        <stp>EM_S_INFO_INDUSTRY_EM2016</stp>
        <stp>2</stp>
        <stp>002866.SZ</stp>
        <stp>1</stp>
        <tr r="G1309" s="3"/>
      </tp>
      <tp t="s">
        <v>金融</v>
        <stp/>
        <stp>EM_S_INFO_INDUSTRY_EM2016</stp>
        <stp>2</stp>
        <stp>002966.SZ</stp>
        <stp>1</stp>
        <tr r="G1400" s="3"/>
      </tp>
      <tp t="s">
        <v>有色金属</v>
        <stp/>
        <stp>EM_S_INFO_INDUSTRY_EM2016</stp>
        <stp>2</stp>
        <stp>002466.SZ</stp>
        <stp>1</stp>
        <tr r="G925" s="3"/>
      </tp>
      <tp t="s">
        <v>医药生物</v>
        <stp/>
        <stp>EM_S_INFO_INDUSTRY_EM2016</stp>
        <stp>2</stp>
        <stp>002566.SZ</stp>
        <stp>1</stp>
        <tr r="G1023" s="3"/>
      </tp>
      <tp t="s">
        <v>基础化工</v>
        <stp/>
        <stp>EM_S_INFO_INDUSTRY_EM2016</stp>
        <stp>2</stp>
        <stp>002666.SZ</stp>
        <stp>1</stp>
        <tr r="G1123" s="3"/>
      </tp>
      <tp t="s">
        <v>信息技术</v>
        <stp/>
        <stp>EM_S_INFO_INDUSTRY_EM2016</stp>
        <stp>2</stp>
        <stp>002766.SZ</stp>
        <stp>1</stp>
        <tr r="G1216" s="3"/>
      </tp>
      <tp t="s">
        <v>建材</v>
        <stp/>
        <stp>EM_S_INFO_INDUSTRY_EM2016</stp>
        <stp>2</stp>
        <stp>002066.SZ</stp>
        <stp>1</stp>
        <tr r="G527" s="3"/>
      </tp>
      <tp t="s">
        <v>医药生物</v>
        <stp/>
        <stp>EM_S_INFO_INDUSTRY_EM2016</stp>
        <stp>2</stp>
        <stp>002166.SZ</stp>
        <stp>1</stp>
        <tr r="G626" s="3"/>
      </tp>
      <tp t="s">
        <v>电气设备</v>
        <stp/>
        <stp>EM_S_INFO_INDUSTRY_EM2016</stp>
        <stp>2</stp>
        <stp>002266.SZ</stp>
        <stp>1</stp>
        <tr r="G725" s="3"/>
      </tp>
      <tp t="s">
        <v>机械设备</v>
        <stp/>
        <stp>EM_S_INFO_INDUSTRY_EM2016</stp>
        <stp>2</stp>
        <stp>002366.SZ</stp>
        <stp>1</stp>
        <tr r="G825" s="3"/>
      </tp>
      <tp t="s">
        <v>公用事业</v>
        <stp/>
        <stp>EM_S_INFO_INDUSTRY_EM2016</stp>
        <stp>2</stp>
        <stp>000966.SZ</stp>
        <stp>1</stp>
        <tr r="G431" s="3"/>
      </tp>
      <tp t="s">
        <v>电子设备</v>
        <stp/>
        <stp>EM_S_INFO_INDUSTRY_EM2016</stp>
        <stp>2</stp>
        <stp>300456.SZ</stp>
        <stp>1</stp>
        <tr r="G1854" s="3"/>
      </tp>
      <tp t="s">
        <v>医药生物</v>
        <stp/>
        <stp>EM_S_INFO_INDUSTRY_EM2016</stp>
        <stp>2</stp>
        <stp>000566.SZ</stp>
        <stp>1</stp>
        <tr r="G155" s="3"/>
      </tp>
      <tp t="s">
        <v>信息技术</v>
        <stp/>
        <stp>EM_S_INFO_INDUSTRY_EM2016</stp>
        <stp>2</stp>
        <stp>300556.SZ</stp>
        <stp>1</stp>
        <tr r="G1952" s="3"/>
      </tp>
      <tp t="s">
        <v>机械设备</v>
        <stp/>
        <stp>EM_S_INFO_INDUSTRY_EM2016</stp>
        <stp>2</stp>
        <stp>000666.SZ</stp>
        <stp>1</stp>
        <tr r="G223" s="3"/>
      </tp>
      <tp t="s">
        <v>信息技术</v>
        <stp/>
        <stp>EM_S_INFO_INDUSTRY_EM2016</stp>
        <stp>2</stp>
        <stp>300656.SZ</stp>
        <stp>1</stp>
        <tr r="G2049" s="3"/>
      </tp>
      <tp t="s">
        <v>医药生物</v>
        <stp/>
        <stp>EM_S_INFO_INDUSTRY_EM2016</stp>
        <stp>2</stp>
        <stp>000766.SZ</stp>
        <stp>1</stp>
        <tr r="G295" s="3"/>
      </tp>
      <tp t="s">
        <v>机械设备</v>
        <stp/>
        <stp>EM_S_INFO_INDUSTRY_EM2016</stp>
        <stp>2</stp>
        <stp>300756.SZ</stp>
        <stp>1</stp>
        <tr r="G2143" s="3"/>
      </tp>
      <tp t="s">
        <v>信息技术</v>
        <stp/>
        <stp>EM_S_INFO_INDUSTRY_EM2016</stp>
        <stp>2</stp>
        <stp>000066.SZ</stp>
        <stp>1</stp>
        <tr r="G52" s="3"/>
      </tp>
      <tp t="s">
        <v>公用事业</v>
        <stp/>
        <stp>EM_S_INFO_INDUSTRY_EM2016</stp>
        <stp>2</stp>
        <stp>300056.SZ</stp>
        <stp>1</stp>
        <tr r="G1458" s="3"/>
      </tp>
      <tp t="s">
        <v>金融</v>
        <stp/>
        <stp>EM_S_INFO_INDUSTRY_EM2016</stp>
        <stp>2</stp>
        <stp>000166.SZ</stp>
        <stp>1</stp>
        <tr r="G71" s="3"/>
      </tp>
      <tp t="s">
        <v>公用事业</v>
        <stp/>
        <stp>EM_S_INFO_INDUSTRY_EM2016</stp>
        <stp>2</stp>
        <stp>300156.SZ</stp>
        <stp>1</stp>
        <tr r="G1557" s="3"/>
      </tp>
      <tp t="s">
        <v>电子设备</v>
        <stp/>
        <stp>EM_S_INFO_INDUSTRY_EM2016</stp>
        <stp>2</stp>
        <stp>300256.SZ</stp>
        <stp>1</stp>
        <tr r="G1656" s="3"/>
      </tp>
      <tp t="s">
        <v>电气设备</v>
        <stp/>
        <stp>EM_S_INFO_INDUSTRY_EM2016</stp>
        <stp>2</stp>
        <stp>300356.SZ</stp>
        <stp>1</stp>
        <tr r="G1756" s="3"/>
      </tp>
      <tp t="s">
        <v>轻工制造</v>
        <stp/>
        <stp>EM_S_INFO_INDUSTRY_EM2016</stp>
        <stp>2</stp>
        <stp>002867.SZ</stp>
        <stp>1</stp>
        <tr r="G1310" s="3"/>
      </tp>
      <tp t="s">
        <v>休闲、生活及专业服务</v>
        <stp/>
        <stp>EM_S_INFO_INDUSTRY_EM2016</stp>
        <stp>2</stp>
        <stp>002967.SZ</stp>
        <stp>1</stp>
        <tr r="G1401" s="3"/>
      </tp>
      <tp t="s">
        <v>信息技术</v>
        <stp/>
        <stp>EM_S_INFO_INDUSTRY_EM2016</stp>
        <stp>2</stp>
        <stp>002467.SZ</stp>
        <stp>1</stp>
        <tr r="G926" s="3"/>
      </tp>
      <tp t="s">
        <v>农林牧渔</v>
        <stp/>
        <stp>EM_S_INFO_INDUSTRY_EM2016</stp>
        <stp>2</stp>
        <stp>002567.SZ</stp>
        <stp>1</stp>
        <tr r="G1024" s="3"/>
      </tp>
      <tp t="s">
        <v>机械设备</v>
        <stp/>
        <stp>EM_S_INFO_INDUSTRY_EM2016</stp>
        <stp>2</stp>
        <stp>002667.SZ</stp>
        <stp>1</stp>
        <tr r="G1124" s="3"/>
      </tp>
      <tp t="s">
        <v>电气设备</v>
        <stp/>
        <stp>EM_S_INFO_INDUSTRY_EM2016</stp>
        <stp>2</stp>
        <stp>002767.SZ</stp>
        <stp>1</stp>
        <tr r="G1217" s="3"/>
      </tp>
      <tp t="s">
        <v>轻工制造</v>
        <stp/>
        <stp>EM_S_INFO_INDUSTRY_EM2016</stp>
        <stp>2</stp>
        <stp>002067.SZ</stp>
        <stp>1</stp>
        <tr r="G528" s="3"/>
      </tp>
      <tp t="s">
        <v>有色金属</v>
        <stp/>
        <stp>EM_S_INFO_INDUSTRY_EM2016</stp>
        <stp>2</stp>
        <stp>002167.SZ</stp>
        <stp>1</stp>
        <tr r="G627" s="3"/>
      </tp>
      <tp t="s">
        <v>公用事业</v>
        <stp/>
        <stp>EM_S_INFO_INDUSTRY_EM2016</stp>
        <stp>2</stp>
        <stp>002267.SZ</stp>
        <stp>1</stp>
        <tr r="G726" s="3"/>
      </tp>
      <tp t="s">
        <v>机械设备</v>
        <stp/>
        <stp>EM_S_INFO_INDUSTRY_EM2016</stp>
        <stp>2</stp>
        <stp>002367.SZ</stp>
        <stp>1</stp>
        <tr r="G826" s="3"/>
      </tp>
      <tp t="s">
        <v>公用事业</v>
        <stp/>
        <stp>EM_S_INFO_INDUSTRY_EM2016</stp>
        <stp>2</stp>
        <stp>000967.SZ</stp>
        <stp>1</stp>
        <tr r="G432" s="3"/>
      </tp>
      <tp t="s">
        <v>机械设备</v>
        <stp/>
        <stp>EM_S_INFO_INDUSTRY_EM2016</stp>
        <stp>2</stp>
        <stp>300457.SZ</stp>
        <stp>1</stp>
        <tr r="G1855" s="3"/>
      </tp>
      <tp t="s">
        <v>金融</v>
        <stp/>
        <stp>EM_S_INFO_INDUSTRY_EM2016</stp>
        <stp>2</stp>
        <stp>000567.SZ</stp>
        <stp>1</stp>
        <tr r="G156" s="3"/>
      </tp>
      <tp t="s">
        <v>机械设备</v>
        <stp/>
        <stp>EM_S_INFO_INDUSTRY_EM2016</stp>
        <stp>2</stp>
        <stp>300557.SZ</stp>
        <stp>1</stp>
        <tr r="G1953" s="3"/>
      </tp>
      <tp t="s">
        <v>房地产</v>
        <stp/>
        <stp>EM_S_INFO_INDUSTRY_EM2016</stp>
        <stp>2</stp>
        <stp>000667.SZ</stp>
        <stp>1</stp>
        <tr r="G224" s="3"/>
      </tp>
      <tp t="s">
        <v>电子设备</v>
        <stp/>
        <stp>EM_S_INFO_INDUSTRY_EM2016</stp>
        <stp>2</stp>
        <stp>300657.SZ</stp>
        <stp>1</stp>
        <tr r="G2050" s="3"/>
      </tp>
      <tp t="s">
        <v>公用事业</v>
        <stp/>
        <stp>EM_S_INFO_INDUSTRY_EM2016</stp>
        <stp>2</stp>
        <stp>000767.SZ</stp>
        <stp>1</stp>
        <tr r="G296" s="3"/>
      </tp>
      <tp t="s">
        <v>机械设备</v>
        <stp/>
        <stp>EM_S_INFO_INDUSTRY_EM2016</stp>
        <stp>2</stp>
        <stp>300757.SZ</stp>
        <stp>1</stp>
        <tr r="G2144" s="3"/>
      </tp>
      <tp t="s">
        <v>轻工制造</v>
        <stp/>
        <stp>EM_S_INFO_INDUSTRY_EM2016</stp>
        <stp>2</stp>
        <stp>300057.SZ</stp>
        <stp>1</stp>
        <tr r="G1459" s="3"/>
      </tp>
      <tp t="s">
        <v>信息技术</v>
        <stp/>
        <stp>EM_S_INFO_INDUSTRY_EM2016</stp>
        <stp>2</stp>
        <stp>300157.SZ</stp>
        <stp>1</stp>
        <tr r="G1558" s="3"/>
      </tp>
      <tp t="s">
        <v>机械设备</v>
        <stp/>
        <stp>EM_S_INFO_INDUSTRY_EM2016</stp>
        <stp>2</stp>
        <stp>300257.SZ</stp>
        <stp>1</stp>
        <tr r="G1657" s="3"/>
      </tp>
      <tp t="s">
        <v>医药生物</v>
        <stp/>
        <stp>EM_S_INFO_INDUSTRY_EM2016</stp>
        <stp>2</stp>
        <stp>300357.SZ</stp>
        <stp>1</stp>
        <tr r="G1757" s="3"/>
      </tp>
      <tp t="s">
        <v>医药生物</v>
        <stp/>
        <stp>EM_S_INFO_INDUSTRY_EM2016</stp>
        <stp>2</stp>
        <stp>002864.SZ</stp>
        <stp>1</stp>
        <tr r="G1307" s="3"/>
      </tp>
      <tp t="s">
        <v>互联网</v>
        <stp/>
        <stp>EM_S_INFO_INDUSTRY_EM2016</stp>
        <stp>2</stp>
        <stp>002464.SZ</stp>
        <stp>1</stp>
        <tr r="G923" s="3"/>
      </tp>
      <tp t="s">
        <v>建筑</v>
        <stp/>
        <stp>EM_S_INFO_INDUSTRY_EM2016</stp>
        <stp>2</stp>
        <stp>002564.SZ</stp>
        <stp>1</stp>
        <tr r="G1021" s="3"/>
      </tp>
      <tp t="s">
        <v>国防与装备</v>
        <stp/>
        <stp>EM_S_INFO_INDUSTRY_EM2016</stp>
        <stp>2</stp>
        <stp>002664.SZ</stp>
        <stp>1</stp>
        <tr r="G1121" s="3"/>
      </tp>
      <tp t="s">
        <v>基础化工</v>
        <stp/>
        <stp>EM_S_INFO_INDUSTRY_EM2016</stp>
        <stp>2</stp>
        <stp>002064.SZ</stp>
        <stp>1</stp>
        <tr r="G525" s="3"/>
      </tp>
      <tp t="s">
        <v>机械设备</v>
        <stp/>
        <stp>EM_S_INFO_INDUSTRY_EM2016</stp>
        <stp>2</stp>
        <stp>002164.SZ</stp>
        <stp>1</stp>
        <tr r="G624" s="3"/>
      </tp>
      <tp t="s">
        <v>商贸零售</v>
        <stp/>
        <stp>EM_S_INFO_INDUSTRY_EM2016</stp>
        <stp>2</stp>
        <stp>002264.SZ</stp>
        <stp>1</stp>
        <tr r="G723" s="3"/>
      </tp>
      <tp t="s">
        <v>电气设备</v>
        <stp/>
        <stp>EM_S_INFO_INDUSTRY_EM2016</stp>
        <stp>2</stp>
        <stp>002364.SZ</stp>
        <stp>1</stp>
        <tr r="G823" s="3"/>
      </tp>
      <tp t="s">
        <v>信息技术</v>
        <stp/>
        <stp>EM_S_INFO_INDUSTRY_EM2016</stp>
        <stp>2</stp>
        <stp>300454.SZ</stp>
        <stp>1</stp>
        <tr r="G1852" s="3"/>
      </tp>
      <tp t="s">
        <v>商贸零售</v>
        <stp/>
        <stp>EM_S_INFO_INDUSTRY_EM2016</stp>
        <stp>2</stp>
        <stp>000564.SZ</stp>
        <stp>1</stp>
        <tr r="G153" s="3"/>
      </tp>
      <tp t="s">
        <v>有色金属</v>
        <stp/>
        <stp>EM_S_INFO_INDUSTRY_EM2016</stp>
        <stp>2</stp>
        <stp>300554.SZ</stp>
        <stp>1</stp>
        <tr r="G1950" s="3"/>
      </tp>
      <tp t="s">
        <v>文化传媒</v>
        <stp/>
        <stp>EM_S_INFO_INDUSTRY_EM2016</stp>
        <stp>2</stp>
        <stp>300654.SZ</stp>
        <stp>1</stp>
        <tr r="G2047" s="3"/>
      </tp>
      <tp t="s">
        <v>基础化工</v>
        <stp/>
        <stp>EM_S_INFO_INDUSTRY_EM2016</stp>
        <stp>2</stp>
        <stp>300054.SZ</stp>
        <stp>1</stp>
        <tr r="G1456" s="3"/>
      </tp>
      <tp t="s">
        <v>机械设备</v>
        <stp/>
        <stp>EM_S_INFO_INDUSTRY_EM2016</stp>
        <stp>2</stp>
        <stp>300154.SZ</stp>
        <stp>1</stp>
        <tr r="G1555" s="3"/>
      </tp>
      <tp t="s">
        <v>医药生物</v>
        <stp/>
        <stp>EM_S_INFO_INDUSTRY_EM2016</stp>
        <stp>2</stp>
        <stp>300254.SZ</stp>
        <stp>1</stp>
        <tr r="G1654" s="3"/>
      </tp>
      <tp t="s">
        <v>机械设备</v>
        <stp/>
        <stp>EM_S_INFO_INDUSTRY_EM2016</stp>
        <stp>2</stp>
        <stp>300354.SZ</stp>
        <stp>1</stp>
        <tr r="G1754" s="3"/>
      </tp>
      <tp t="s">
        <v>交运设备</v>
        <stp/>
        <stp>EM_S_INFO_INDUSTRY_EM2016</stp>
        <stp>2</stp>
        <stp>002865.SZ</stp>
        <stp>1</stp>
        <tr r="G1308" s="3"/>
      </tp>
      <tp t="s">
        <v>有色金属</v>
        <stp/>
        <stp>EM_S_INFO_INDUSTRY_EM2016</stp>
        <stp>2</stp>
        <stp>002965.SZ</stp>
        <stp>1</stp>
        <tr r="G1399" s="3"/>
      </tp>
      <tp t="s">
        <v>信息技术</v>
        <stp/>
        <stp>EM_S_INFO_INDUSTRY_EM2016</stp>
        <stp>2</stp>
        <stp>002465.SZ</stp>
        <stp>1</stp>
        <tr r="G924" s="3"/>
      </tp>
      <tp t="s">
        <v>轻工制造</v>
        <stp/>
        <stp>EM_S_INFO_INDUSTRY_EM2016</stp>
        <stp>2</stp>
        <stp>002565.SZ</stp>
        <stp>1</stp>
        <tr r="G1022" s="3"/>
      </tp>
      <tp t="s">
        <v>机械设备</v>
        <stp/>
        <stp>EM_S_INFO_INDUSTRY_EM2016</stp>
        <stp>2</stp>
        <stp>002665.SZ</stp>
        <stp>1</stp>
        <tr r="G1122" s="3"/>
      </tp>
      <tp t="s">
        <v>交运设备</v>
        <stp/>
        <stp>EM_S_INFO_INDUSTRY_EM2016</stp>
        <stp>2</stp>
        <stp>002765.SZ</stp>
        <stp>1</stp>
        <tr r="G1215" s="3"/>
      </tp>
      <tp t="s">
        <v>信息技术</v>
        <stp/>
        <stp>EM_S_INFO_INDUSTRY_EM2016</stp>
        <stp>2</stp>
        <stp>002065.SZ</stp>
        <stp>1</stp>
        <tr r="G526" s="3"/>
      </tp>
      <tp t="s">
        <v>基础化工</v>
        <stp/>
        <stp>EM_S_INFO_INDUSTRY_EM2016</stp>
        <stp>2</stp>
        <stp>002165.SZ</stp>
        <stp>1</stp>
        <tr r="G625" s="3"/>
      </tp>
      <tp t="s">
        <v>交运设备</v>
        <stp/>
        <stp>EM_S_INFO_INDUSTRY_EM2016</stp>
        <stp>2</stp>
        <stp>002265.SZ</stp>
        <stp>1</stp>
        <tr r="G724" s="3"/>
      </tp>
      <tp t="s">
        <v>医药生物</v>
        <stp/>
        <stp>EM_S_INFO_INDUSTRY_EM2016</stp>
        <stp>2</stp>
        <stp>002365.SZ</stp>
        <stp>1</stp>
        <tr r="G824" s="3"/>
      </tp>
      <tp t="s">
        <v>交通运输</v>
        <stp/>
        <stp>EM_S_INFO_INDUSTRY_EM2016</stp>
        <stp>2</stp>
        <stp>001965.SZ</stp>
        <stp>1</stp>
        <tr r="G461" s="3"/>
      </tp>
      <tp t="s">
        <v>房地产</v>
        <stp/>
        <stp>EM_S_INFO_INDUSTRY_EM2016</stp>
        <stp>2</stp>
        <stp>000965.SZ</stp>
        <stp>1</stp>
        <tr r="G430" s="3"/>
      </tp>
      <tp t="s">
        <v>信息技术</v>
        <stp/>
        <stp>EM_S_INFO_INDUSTRY_EM2016</stp>
        <stp>2</stp>
        <stp>300455.SZ</stp>
        <stp>1</stp>
        <tr r="G1853" s="3"/>
      </tp>
      <tp t="s">
        <v>基础化工</v>
        <stp/>
        <stp>EM_S_INFO_INDUSTRY_EM2016</stp>
        <stp>2</stp>
        <stp>000565.SZ</stp>
        <stp>1</stp>
        <tr r="G154" s="3"/>
      </tp>
      <tp t="s">
        <v>信息技术</v>
        <stp/>
        <stp>EM_S_INFO_INDUSTRY_EM2016</stp>
        <stp>2</stp>
        <stp>300555.SZ</stp>
        <stp>1</stp>
        <tr r="G1951" s="3"/>
      </tp>
      <tp t="s">
        <v>文化传媒</v>
        <stp/>
        <stp>EM_S_INFO_INDUSTRY_EM2016</stp>
        <stp>2</stp>
        <stp>000665.SZ</stp>
        <stp>1</stp>
        <tr r="G222" s="3"/>
      </tp>
      <tp t="s">
        <v>基础化工</v>
        <stp/>
        <stp>EM_S_INFO_INDUSTRY_EM2016</stp>
        <stp>2</stp>
        <stp>300655.SZ</stp>
        <stp>1</stp>
        <tr r="G2048" s="3"/>
      </tp>
      <tp t="s">
        <v>商贸零售</v>
        <stp/>
        <stp>EM_S_INFO_INDUSTRY_EM2016</stp>
        <stp>2</stp>
        <stp>300755.SZ</stp>
        <stp>1</stp>
        <tr r="G2142" s="3"/>
      </tp>
      <tp t="s">
        <v>建筑</v>
        <stp/>
        <stp>EM_S_INFO_INDUSTRY_EM2016</stp>
        <stp>2</stp>
        <stp>000065.SZ</stp>
        <stp>1</stp>
        <tr r="G51" s="3"/>
      </tp>
      <tp t="s">
        <v>公用事业</v>
        <stp/>
        <stp>EM_S_INFO_INDUSTRY_EM2016</stp>
        <stp>2</stp>
        <stp>300055.SZ</stp>
        <stp>1</stp>
        <tr r="G1457" s="3"/>
      </tp>
      <tp t="s">
        <v>电子设备</v>
        <stp/>
        <stp>EM_S_INFO_INDUSTRY_EM2016</stp>
        <stp>2</stp>
        <stp>300155.SZ</stp>
        <stp>1</stp>
        <tr r="G1556" s="3"/>
      </tp>
      <tp t="s">
        <v>医药生物</v>
        <stp/>
        <stp>EM_S_INFO_INDUSTRY_EM2016</stp>
        <stp>2</stp>
        <stp>300255.SZ</stp>
        <stp>1</stp>
        <tr r="G1655" s="3"/>
      </tp>
      <tp t="s">
        <v>公用事业</v>
        <stp/>
        <stp>EM_S_INFO_INDUSTRY_EM2016</stp>
        <stp>2</stp>
        <stp>300355.SZ</stp>
        <stp>1</stp>
        <tr r="G1755" s="3"/>
      </tp>
      <tp t="s">
        <v>轻工制造</v>
        <stp/>
        <stp>EM_S_INFO_INDUSTRY_EM2016</stp>
        <stp>2</stp>
        <stp>002862.SZ</stp>
        <stp>1</stp>
        <tr r="G1305" s="3"/>
      </tp>
      <tp t="s">
        <v>电子设备</v>
        <stp/>
        <stp>EM_S_INFO_INDUSTRY_EM2016</stp>
        <stp>2</stp>
        <stp>002962.SZ</stp>
        <stp>1</stp>
        <tr r="G1397" s="3"/>
      </tp>
      <tp t="s">
        <v>医药生物</v>
        <stp/>
        <stp>EM_S_INFO_INDUSTRY_EM2016</stp>
        <stp>2</stp>
        <stp>002462.SZ</stp>
        <stp>1</stp>
        <tr r="G921" s="3"/>
      </tp>
      <tp t="s">
        <v>基础化工</v>
        <stp/>
        <stp>EM_S_INFO_INDUSTRY_EM2016</stp>
        <stp>2</stp>
        <stp>002562.SZ</stp>
        <stp>1</stp>
        <tr r="G1019" s="3"/>
      </tp>
      <tp t="s">
        <v>交运设备</v>
        <stp/>
        <stp>EM_S_INFO_INDUSTRY_EM2016</stp>
        <stp>2</stp>
        <stp>002662.SZ</stp>
        <stp>1</stp>
        <tr r="G1119" s="3"/>
      </tp>
      <tp t="s">
        <v>纺织服装</v>
        <stp/>
        <stp>EM_S_INFO_INDUSTRY_EM2016</stp>
        <stp>2</stp>
        <stp>002762.SZ</stp>
        <stp>1</stp>
        <tr r="G1213" s="3"/>
      </tp>
      <tp t="s">
        <v>建筑</v>
        <stp/>
        <stp>EM_S_INFO_INDUSTRY_EM2016</stp>
        <stp>2</stp>
        <stp>002062.SZ</stp>
        <stp>1</stp>
        <tr r="G523" s="3"/>
      </tp>
      <tp t="s">
        <v>建材</v>
        <stp/>
        <stp>EM_S_INFO_INDUSTRY_EM2016</stp>
        <stp>2</stp>
        <stp>002162.SZ</stp>
        <stp>1</stp>
        <tr r="G622" s="3"/>
      </tp>
      <tp t="s">
        <v>医药生物</v>
        <stp/>
        <stp>EM_S_INFO_INDUSTRY_EM2016</stp>
        <stp>2</stp>
        <stp>002262.SZ</stp>
        <stp>1</stp>
        <tr r="G721" s="3"/>
      </tp>
      <tp t="s">
        <v>信息技术</v>
        <stp/>
        <stp>EM_S_INFO_INDUSTRY_EM2016</stp>
        <stp>2</stp>
        <stp>002362.SZ</stp>
        <stp>1</stp>
        <tr r="G821" s="3"/>
      </tp>
      <tp t="s">
        <v>公用事业</v>
        <stp/>
        <stp>EM_S_INFO_INDUSTRY_EM2016</stp>
        <stp>2</stp>
        <stp>000862.SZ</stp>
        <stp>1</stp>
        <tr r="G358" s="3"/>
      </tp>
      <tp t="s">
        <v>有色金属</v>
        <stp/>
        <stp>EM_S_INFO_INDUSTRY_EM2016</stp>
        <stp>2</stp>
        <stp>000962.SZ</stp>
        <stp>1</stp>
        <tr r="G428" s="3"/>
      </tp>
      <tp t="s">
        <v>医药生物</v>
        <stp/>
        <stp>EM_S_INFO_INDUSTRY_EM2016</stp>
        <stp>2</stp>
        <stp>300452.SZ</stp>
        <stp>1</stp>
        <tr r="G1850" s="3"/>
      </tp>
      <tp t="s">
        <v>信息技术</v>
        <stp/>
        <stp>EM_S_INFO_INDUSTRY_EM2016</stp>
        <stp>2</stp>
        <stp>300552.SZ</stp>
        <stp>1</stp>
        <tr r="G1948" s="3"/>
      </tp>
      <tp t="s">
        <v>信息技术</v>
        <stp/>
        <stp>EM_S_INFO_INDUSTRY_EM2016</stp>
        <stp>2</stp>
        <stp>000662.SZ</stp>
        <stp>1</stp>
        <tr r="G220" s="3"/>
      </tp>
      <tp t="s">
        <v>交运设备</v>
        <stp/>
        <stp>EM_S_INFO_INDUSTRY_EM2016</stp>
        <stp>2</stp>
        <stp>300652.SZ</stp>
        <stp>1</stp>
        <tr r="G2045" s="3"/>
      </tp>
      <tp t="s">
        <v>有色金属</v>
        <stp/>
        <stp>EM_S_INFO_INDUSTRY_EM2016</stp>
        <stp>2</stp>
        <stp>000762.SZ</stp>
        <stp>1</stp>
        <tr r="G294" s="3"/>
      </tp>
      <tp t="s">
        <v>电子设备</v>
        <stp/>
        <stp>EM_S_INFO_INDUSTRY_EM2016</stp>
        <stp>2</stp>
        <stp>300752.SZ</stp>
        <stp>1</stp>
        <tr r="G2140" s="3"/>
      </tp>
      <tp t="s">
        <v>商贸零售</v>
        <stp/>
        <stp>EM_S_INFO_INDUSTRY_EM2016</stp>
        <stp>2</stp>
        <stp>000062.SZ</stp>
        <stp>1</stp>
        <tr r="G49" s="3"/>
      </tp>
      <tp t="s">
        <v>互联网</v>
        <stp/>
        <stp>EM_S_INFO_INDUSTRY_EM2016</stp>
        <stp>2</stp>
        <stp>300052.SZ</stp>
        <stp>1</stp>
        <tr r="G1454" s="3"/>
      </tp>
      <tp t="s">
        <v>公用事业</v>
        <stp/>
        <stp>EM_S_INFO_INDUSTRY_EM2016</stp>
        <stp>2</stp>
        <stp>300152.SZ</stp>
        <stp>1</stp>
        <tr r="G1553" s="3"/>
      </tp>
      <tp t="s">
        <v>信息技术</v>
        <stp/>
        <stp>EM_S_INFO_INDUSTRY_EM2016</stp>
        <stp>2</stp>
        <stp>300252.SZ</stp>
        <stp>1</stp>
        <tr r="G1652" s="3"/>
      </tp>
      <tp t="s">
        <v>信息技术</v>
        <stp/>
        <stp>EM_S_INFO_INDUSTRY_EM2016</stp>
        <stp>2</stp>
        <stp>300352.SZ</stp>
        <stp>1</stp>
        <tr r="G1752" s="3"/>
      </tp>
      <tp t="s">
        <v>交运设备</v>
        <stp/>
        <stp>EM_S_INFO_INDUSTRY_EM2016</stp>
        <stp>2</stp>
        <stp>002863.SZ</stp>
        <stp>1</stp>
        <tr r="G1306" s="3"/>
      </tp>
      <tp t="s">
        <v>建筑</v>
        <stp/>
        <stp>EM_S_INFO_INDUSTRY_EM2016</stp>
        <stp>2</stp>
        <stp>002963.SZ</stp>
        <stp>1</stp>
        <tr r="G1398" s="3"/>
      </tp>
      <tp t="s">
        <v>电子设备</v>
        <stp/>
        <stp>EM_S_INFO_INDUSTRY_EM2016</stp>
        <stp>2</stp>
        <stp>002463.SZ</stp>
        <stp>1</stp>
        <tr r="G922" s="3"/>
      </tp>
      <tp t="s">
        <v>纺织服装</v>
        <stp/>
        <stp>EM_S_INFO_INDUSTRY_EM2016</stp>
        <stp>2</stp>
        <stp>002563.SZ</stp>
        <stp>1</stp>
        <tr r="G1020" s="3"/>
      </tp>
      <tp t="s">
        <v>建筑</v>
        <stp/>
        <stp>EM_S_INFO_INDUSTRY_EM2016</stp>
        <stp>2</stp>
        <stp>002663.SZ</stp>
        <stp>1</stp>
        <tr r="G1120" s="3"/>
      </tp>
      <tp t="s">
        <v>纺织服装</v>
        <stp/>
        <stp>EM_S_INFO_INDUSTRY_EM2016</stp>
        <stp>2</stp>
        <stp>002763.SZ</stp>
        <stp>1</stp>
        <tr r="G1214" s="3"/>
      </tp>
      <tp t="s">
        <v>信息技术</v>
        <stp/>
        <stp>EM_S_INFO_INDUSTRY_EM2016</stp>
        <stp>2</stp>
        <stp>002063.SZ</stp>
        <stp>1</stp>
        <tr r="G524" s="3"/>
      </tp>
      <tp t="s">
        <v>建材</v>
        <stp/>
        <stp>EM_S_INFO_INDUSTRY_EM2016</stp>
        <stp>2</stp>
        <stp>002163.SZ</stp>
        <stp>1</stp>
        <tr r="G623" s="3"/>
      </tp>
      <tp t="s">
        <v>基础化工</v>
        <stp/>
        <stp>EM_S_INFO_INDUSTRY_EM2016</stp>
        <stp>2</stp>
        <stp>002263.SZ</stp>
        <stp>1</stp>
        <tr r="G722" s="3"/>
      </tp>
      <tp t="s">
        <v>交运设备</v>
        <stp/>
        <stp>EM_S_INFO_INDUSTRY_EM2016</stp>
        <stp>2</stp>
        <stp>002363.SZ</stp>
        <stp>1</stp>
        <tr r="G822" s="3"/>
      </tp>
      <tp t="s">
        <v>房地产</v>
        <stp/>
        <stp>EM_S_INFO_INDUSTRY_EM2016</stp>
        <stp>2</stp>
        <stp>000863.SZ</stp>
        <stp>1</stp>
        <tr r="G359" s="3"/>
      </tp>
      <tp t="s">
        <v>医药生物</v>
        <stp/>
        <stp>EM_S_INFO_INDUSTRY_EM2016</stp>
        <stp>2</stp>
        <stp>000963.SZ</stp>
        <stp>1</stp>
        <tr r="G429" s="3"/>
      </tp>
      <tp t="s">
        <v>医药生物</v>
        <stp/>
        <stp>EM_S_INFO_INDUSTRY_EM2016</stp>
        <stp>2</stp>
        <stp>300453.SZ</stp>
        <stp>1</stp>
        <tr r="G1851" s="3"/>
      </tp>
      <tp t="s">
        <v>金融</v>
        <stp/>
        <stp>EM_S_INFO_INDUSTRY_EM2016</stp>
        <stp>2</stp>
        <stp>000563.SZ</stp>
        <stp>1</stp>
        <tr r="G152" s="3"/>
      </tp>
      <tp t="s">
        <v>机械设备</v>
        <stp/>
        <stp>EM_S_INFO_INDUSTRY_EM2016</stp>
        <stp>2</stp>
        <stp>300553.SZ</stp>
        <stp>1</stp>
        <tr r="G1949" s="3"/>
      </tp>
      <tp t="s">
        <v>农林牧渔</v>
        <stp/>
        <stp>EM_S_INFO_INDUSTRY_EM2016</stp>
        <stp>2</stp>
        <stp>000663.SZ</stp>
        <stp>1</stp>
        <tr r="G221" s="3"/>
      </tp>
      <tp t="s">
        <v>医药生物</v>
        <stp/>
        <stp>EM_S_INFO_INDUSTRY_EM2016</stp>
        <stp>2</stp>
        <stp>300653.SZ</stp>
        <stp>1</stp>
        <tr r="G2046" s="3"/>
      </tp>
      <tp t="s">
        <v>医药生物</v>
        <stp/>
        <stp>EM_S_INFO_INDUSTRY_EM2016</stp>
        <stp>2</stp>
        <stp>300753.SZ</stp>
        <stp>1</stp>
        <tr r="G2141" s="3"/>
      </tp>
      <tp t="s">
        <v>信息技术</v>
        <stp/>
        <stp>EM_S_INFO_INDUSTRY_EM2016</stp>
        <stp>2</stp>
        <stp>000063.SZ</stp>
        <stp>1</stp>
        <tr r="G50" s="3"/>
      </tp>
      <tp t="s">
        <v>信息技术</v>
        <stp/>
        <stp>EM_S_INFO_INDUSTRY_EM2016</stp>
        <stp>2</stp>
        <stp>300053.SZ</stp>
        <stp>1</stp>
        <tr r="G1455" s="3"/>
      </tp>
      <tp t="s">
        <v>机械设备</v>
        <stp/>
        <stp>EM_S_INFO_INDUSTRY_EM2016</stp>
        <stp>2</stp>
        <stp>300153.SZ</stp>
        <stp>1</stp>
        <tr r="G1554" s="3"/>
      </tp>
      <tp t="s">
        <v>信息技术</v>
        <stp/>
        <stp>EM_S_INFO_INDUSTRY_EM2016</stp>
        <stp>2</stp>
        <stp>300253.SZ</stp>
        <stp>1</stp>
        <tr r="G1653" s="3"/>
      </tp>
      <tp t="s">
        <v>信息技术</v>
        <stp/>
        <stp>EM_S_INFO_INDUSTRY_EM2016</stp>
        <stp>2</stp>
        <stp>300353.SZ</stp>
        <stp>1</stp>
        <tr r="G1753" s="3"/>
      </tp>
      <tp t="s">
        <v>家电</v>
        <stp/>
        <stp>EM_S_INFO_INDUSTRY_EM2016</stp>
        <stp>2</stp>
        <stp>002860.SZ</stp>
        <stp>1</stp>
        <tr r="G1303" s="3"/>
      </tp>
      <tp t="s">
        <v>机械设备</v>
        <stp/>
        <stp>EM_S_INFO_INDUSTRY_EM2016</stp>
        <stp>2</stp>
        <stp>002960.SZ</stp>
        <stp>1</stp>
        <tr r="G1395" s="3"/>
      </tp>
      <tp t="s">
        <v>有色金属</v>
        <stp/>
        <stp>EM_S_INFO_INDUSTRY_EM2016</stp>
        <stp>2</stp>
        <stp>002460.SZ</stp>
        <stp>1</stp>
        <tr r="G919" s="3"/>
      </tp>
      <tp t="s">
        <v>电气设备</v>
        <stp/>
        <stp>EM_S_INFO_INDUSTRY_EM2016</stp>
        <stp>2</stp>
        <stp>002560.SZ</stp>
        <stp>1</stp>
        <tr r="G1017" s="3"/>
      </tp>
      <tp t="s">
        <v>电子设备</v>
        <stp/>
        <stp>EM_S_INFO_INDUSTRY_EM2016</stp>
        <stp>2</stp>
        <stp>002660.SZ</stp>
        <stp>1</stp>
        <tr r="G1117" s="3"/>
      </tp>
      <tp t="s">
        <v>机械设备</v>
        <stp/>
        <stp>EM_S_INFO_INDUSTRY_EM2016</stp>
        <stp>2</stp>
        <stp>002760.SZ</stp>
        <stp>1</stp>
        <tr r="G1211" s="3"/>
      </tp>
      <tp t="s">
        <v>建筑</v>
        <stp/>
        <stp>EM_S_INFO_INDUSTRY_EM2016</stp>
        <stp>2</stp>
        <stp>002060.SZ</stp>
        <stp>1</stp>
        <tr r="G521" s="3"/>
      </tp>
      <tp t="s">
        <v>有色金属</v>
        <stp/>
        <stp>EM_S_INFO_INDUSTRY_EM2016</stp>
        <stp>2</stp>
        <stp>002160.SZ</stp>
        <stp>1</stp>
        <tr r="G620" s="3"/>
      </tp>
      <tp t="s">
        <v>家电</v>
        <stp/>
        <stp>EM_S_INFO_INDUSTRY_EM2016</stp>
        <stp>2</stp>
        <stp>002260.SZ</stp>
        <stp>1</stp>
        <tr r="G719" s="3"/>
      </tp>
      <tp t="s">
        <v>基础化工</v>
        <stp/>
        <stp>EM_S_INFO_INDUSTRY_EM2016</stp>
        <stp>2</stp>
        <stp>002360.SZ</stp>
        <stp>1</stp>
        <tr r="G819" s="3"/>
      </tp>
      <tp t="s">
        <v>食品饮料</v>
        <stp/>
        <stp>EM_S_INFO_INDUSTRY_EM2016</stp>
        <stp>2</stp>
        <stp>000860.SZ</stp>
        <stp>1</stp>
        <tr r="G356" s="3"/>
      </tp>
      <tp t="s">
        <v>有色金属</v>
        <stp/>
        <stp>EM_S_INFO_INDUSTRY_EM2016</stp>
        <stp>2</stp>
        <stp>000960.SZ</stp>
        <stp>1</stp>
        <tr r="G426" s="3"/>
      </tp>
      <tp t="s">
        <v>机械设备</v>
        <stp/>
        <stp>EM_S_INFO_INDUSTRY_EM2016</stp>
        <stp>2</stp>
        <stp>300450.SZ</stp>
        <stp>1</stp>
        <tr r="G1848" s="3"/>
      </tp>
      <tp t="s">
        <v>房地产</v>
        <stp/>
        <stp>EM_S_INFO_INDUSTRY_EM2016</stp>
        <stp>2</stp>
        <stp>000560.SZ</stp>
        <stp>1</stp>
        <tr r="G150" s="3"/>
      </tp>
      <tp t="s">
        <v>信息技术</v>
        <stp/>
        <stp>EM_S_INFO_INDUSTRY_EM2016</stp>
        <stp>2</stp>
        <stp>300550.SZ</stp>
        <stp>1</stp>
        <tr r="G1946" s="3"/>
      </tp>
      <tp t="s">
        <v>家电</v>
        <stp/>
        <stp>EM_S_INFO_INDUSTRY_EM2016</stp>
        <stp>2</stp>
        <stp>300650.SZ</stp>
        <stp>1</stp>
        <tr r="G2043" s="3"/>
      </tp>
      <tp t="s">
        <v>交运设备</v>
        <stp/>
        <stp>EM_S_INFO_INDUSTRY_EM2016</stp>
        <stp>2</stp>
        <stp>000760.SZ</stp>
        <stp>1</stp>
        <tr r="G292" s="3"/>
      </tp>
      <tp t="s">
        <v>电气设备</v>
        <stp/>
        <stp>EM_S_INFO_INDUSTRY_EM2016</stp>
        <stp>2</stp>
        <stp>300750.SZ</stp>
        <stp>1</stp>
        <tr r="G2138" s="3"/>
      </tp>
      <tp t="s">
        <v>有色金属</v>
        <stp/>
        <stp>EM_S_INFO_INDUSTRY_EM2016</stp>
        <stp>2</stp>
        <stp>000060.SZ</stp>
        <stp>1</stp>
        <tr r="G47" s="3"/>
      </tp>
      <tp t="s">
        <v>信息技术</v>
        <stp/>
        <stp>EM_S_INFO_INDUSTRY_EM2016</stp>
        <stp>2</stp>
        <stp>300050.SZ</stp>
        <stp>1</stp>
        <tr r="G1452" s="3"/>
      </tp>
      <tp t="s">
        <v>信息技术</v>
        <stp/>
        <stp>EM_S_INFO_INDUSTRY_EM2016</stp>
        <stp>2</stp>
        <stp>300150.SZ</stp>
        <stp>1</stp>
        <tr r="G1551" s="3"/>
      </tp>
      <tp t="s">
        <v>信息技术</v>
        <stp/>
        <stp>EM_S_INFO_INDUSTRY_EM2016</stp>
        <stp>2</stp>
        <stp>300250.SZ</stp>
        <stp>1</stp>
        <tr r="G1650" s="3"/>
      </tp>
      <tp t="s">
        <v>信息技术</v>
        <stp/>
        <stp>EM_S_INFO_INDUSTRY_EM2016</stp>
        <stp>2</stp>
        <stp>300350.SZ</stp>
        <stp>1</stp>
        <tr r="G1750" s="3"/>
      </tp>
      <tp t="s">
        <v>电子设备</v>
        <stp/>
        <stp>EM_S_INFO_INDUSTRY_EM2016</stp>
        <stp>2</stp>
        <stp>002861.SZ</stp>
        <stp>1</stp>
        <tr r="G1304" s="3"/>
      </tp>
      <tp t="s">
        <v>金融</v>
        <stp/>
        <stp>EM_S_INFO_INDUSTRY_EM2016</stp>
        <stp>2</stp>
        <stp>002961.SZ</stp>
        <stp>1</stp>
        <tr r="G1396" s="3"/>
      </tp>
      <tp t="s">
        <v>食品饮料</v>
        <stp/>
        <stp>EM_S_INFO_INDUSTRY_EM2016</stp>
        <stp>2</stp>
        <stp>002461.SZ</stp>
        <stp>1</stp>
        <tr r="G920" s="3"/>
      </tp>
      <tp t="s">
        <v>商贸零售</v>
        <stp/>
        <stp>EM_S_INFO_INDUSTRY_EM2016</stp>
        <stp>2</stp>
        <stp>002561.SZ</stp>
        <stp>1</stp>
        <tr r="G1018" s="3"/>
      </tp>
      <tp t="s">
        <v>食品饮料</v>
        <stp/>
        <stp>EM_S_INFO_INDUSTRY_EM2016</stp>
        <stp>2</stp>
        <stp>002661.SZ</stp>
        <stp>1</stp>
        <tr r="G1118" s="3"/>
      </tp>
      <tp t="s">
        <v>纺织服装</v>
        <stp/>
        <stp>EM_S_INFO_INDUSTRY_EM2016</stp>
        <stp>2</stp>
        <stp>002761.SZ</stp>
        <stp>1</stp>
        <tr r="G1212" s="3"/>
      </tp>
      <tp t="s">
        <v>建筑</v>
        <stp/>
        <stp>EM_S_INFO_INDUSTRY_EM2016</stp>
        <stp>2</stp>
        <stp>002061.SZ</stp>
        <stp>1</stp>
        <tr r="G522" s="3"/>
      </tp>
      <tp t="s">
        <v>电子设备</v>
        <stp/>
        <stp>EM_S_INFO_INDUSTRY_EM2016</stp>
        <stp>2</stp>
        <stp>002161.SZ</stp>
        <stp>1</stp>
        <tr r="G621" s="3"/>
      </tp>
      <tp t="s">
        <v>文化传媒</v>
        <stp/>
        <stp>EM_S_INFO_INDUSTRY_EM2016</stp>
        <stp>2</stp>
        <stp>002261.SZ</stp>
        <stp>1</stp>
        <tr r="G720" s="3"/>
      </tp>
      <tp t="s">
        <v>基础化工</v>
        <stp/>
        <stp>EM_S_INFO_INDUSTRY_EM2016</stp>
        <stp>2</stp>
        <stp>002361.SZ</stp>
        <stp>1</stp>
        <tr r="G820" s="3"/>
      </tp>
      <tp t="s">
        <v>商贸零售</v>
        <stp/>
        <stp>EM_S_INFO_INDUSTRY_EM2016</stp>
        <stp>2</stp>
        <stp>000861.SZ</stp>
        <stp>1</stp>
        <tr r="G357" s="3"/>
      </tp>
      <tp t="s">
        <v>房地产</v>
        <stp/>
        <stp>EM_S_INFO_INDUSTRY_EM2016</stp>
        <stp>2</stp>
        <stp>000961.SZ</stp>
        <stp>1</stp>
        <tr r="G427" s="3"/>
      </tp>
      <tp t="s">
        <v>医药生物</v>
        <stp/>
        <stp>EM_S_INFO_INDUSTRY_EM2016</stp>
        <stp>2</stp>
        <stp>300451.SZ</stp>
        <stp>1</stp>
        <tr r="G1849" s="3"/>
      </tp>
      <tp t="s">
        <v>信息技术</v>
        <stp/>
        <stp>EM_S_INFO_INDUSTRY_EM2016</stp>
        <stp>2</stp>
        <stp>000561.SZ</stp>
        <stp>1</stp>
        <tr r="G151" s="3"/>
      </tp>
      <tp t="s">
        <v>机械设备</v>
        <stp/>
        <stp>EM_S_INFO_INDUSTRY_EM2016</stp>
        <stp>2</stp>
        <stp>300551.SZ</stp>
        <stp>1</stp>
        <tr r="G1947" s="3"/>
      </tp>
      <tp t="s">
        <v>医药生物</v>
        <stp/>
        <stp>EM_S_INFO_INDUSTRY_EM2016</stp>
        <stp>2</stp>
        <stp>000661.SZ</stp>
        <stp>1</stp>
        <tr r="G219" s="3"/>
      </tp>
      <tp t="s">
        <v>轻工制造</v>
        <stp/>
        <stp>EM_S_INFO_INDUSTRY_EM2016</stp>
        <stp>2</stp>
        <stp>300651.SZ</stp>
        <stp>1</stp>
        <tr r="G2044" s="3"/>
      </tp>
      <tp t="s">
        <v>钢铁</v>
        <stp/>
        <stp>EM_S_INFO_INDUSTRY_EM2016</stp>
        <stp>2</stp>
        <stp>000761.SZ</stp>
        <stp>1</stp>
        <tr r="G293" s="3"/>
      </tp>
      <tp t="s">
        <v>电气设备</v>
        <stp/>
        <stp>EM_S_INFO_INDUSTRY_EM2016</stp>
        <stp>2</stp>
        <stp>300751.SZ</stp>
        <stp>1</stp>
        <tr r="G2139" s="3"/>
      </tp>
      <tp t="s">
        <v>商贸零售</v>
        <stp/>
        <stp>EM_S_INFO_INDUSTRY_EM2016</stp>
        <stp>2</stp>
        <stp>000061.SZ</stp>
        <stp>1</stp>
        <tr r="G48" s="3"/>
      </tp>
      <tp t="s">
        <v>互联网</v>
        <stp/>
        <stp>EM_S_INFO_INDUSTRY_EM2016</stp>
        <stp>2</stp>
        <stp>300051.SZ</stp>
        <stp>1</stp>
        <tr r="G1453" s="3"/>
      </tp>
      <tp t="s">
        <v>机械设备</v>
        <stp/>
        <stp>EM_S_INFO_INDUSTRY_EM2016</stp>
        <stp>2</stp>
        <stp>300151.SZ</stp>
        <stp>1</stp>
        <tr r="G1552" s="3"/>
      </tp>
      <tp t="s">
        <v>文化传媒</v>
        <stp/>
        <stp>EM_S_INFO_INDUSTRY_EM2016</stp>
        <stp>2</stp>
        <stp>300251.SZ</stp>
        <stp>1</stp>
        <tr r="G1651" s="3"/>
      </tp>
      <tp t="s">
        <v>交运设备</v>
        <stp/>
        <stp>EM_S_INFO_INDUSTRY_EM2016</stp>
        <stp>2</stp>
        <stp>300351.SZ</stp>
        <stp>1</stp>
        <tr r="G1751" s="3"/>
      </tp>
      <tp>
        <v>4685120000</v>
        <stp/>
        <stp>EM_S_VAL_MV</stp>
        <stp>2</stp>
        <stp>688003.SH</stp>
        <stp>2019/11/27</stp>
        <tr r="I3682" s="3"/>
        <tr r="I3682" s="3"/>
        <tr r="I3682" s="3"/>
        <tr r="I3682" s="3"/>
      </tp>
      <tp>
        <v>7674074170</v>
        <stp/>
        <stp>EM_S_VAL_MV</stp>
        <stp>2</stp>
        <stp>688023.SH</stp>
        <stp>2019/11/27</stp>
        <tr r="I3698" s="3"/>
        <tr r="I3698" s="3"/>
        <tr r="I3698" s="3"/>
        <tr r="I3698" s="3"/>
      </tp>
      <tp>
        <v>10563273405.52</v>
        <stp/>
        <stp>EM_S_VAL_MV</stp>
        <stp>2</stp>
        <stp>688033.SH</stp>
        <stp>2019/11/27</stp>
        <tr r="I3703" s="3"/>
        <tr r="I3703" s="3"/>
        <tr r="I3703" s="3"/>
        <tr r="I3703" s="3"/>
      </tp>
      <tp>
        <v>3854400000</v>
        <stp/>
        <stp>EM_S_VAL_MV</stp>
        <stp>2</stp>
        <stp>688333.SH</stp>
        <stp>2019/11/27</stp>
        <tr r="I3729" s="3"/>
        <tr r="I3729" s="3"/>
        <tr r="I3729" s="3"/>
        <tr r="I3729" s="3"/>
      </tp>
      <tp>
        <v>39585600000</v>
        <stp/>
        <stp>EM_S_VAL_MV</stp>
        <stp>2</stp>
        <stp>688363.SH</stp>
        <stp>2019/11/27</stp>
        <tr r="I3730" s="3"/>
        <tr r="I3730" s="3"/>
        <tr r="I3730" s="3"/>
        <tr r="I3730" s="3"/>
      </tp>
      <tp t="s">
        <v>文化传媒</v>
        <stp/>
        <stp>EM_S_INFO_INDUSTRY_EM2016</stp>
        <stp>2</stp>
        <stp>002858.SZ</stp>
        <stp>1</stp>
        <tr r="G1301" s="3"/>
      </tp>
      <tp t="s">
        <v>金融</v>
        <stp/>
        <stp>EM_S_INFO_INDUSTRY_EM2016</stp>
        <stp>2</stp>
        <stp>002958.SZ</stp>
        <stp>1</stp>
        <tr r="G1393" s="3"/>
      </tp>
      <tp t="s">
        <v>农林牧渔</v>
        <stp/>
        <stp>EM_S_INFO_INDUSTRY_EM2016</stp>
        <stp>2</stp>
        <stp>002458.SZ</stp>
        <stp>1</stp>
        <tr r="G917" s="3"/>
      </tp>
      <tp t="s">
        <v>互联网</v>
        <stp/>
        <stp>EM_S_INFO_INDUSTRY_EM2016</stp>
        <stp>2</stp>
        <stp>002558.SZ</stp>
        <stp>1</stp>
        <tr r="G1015" s="3"/>
      </tp>
      <tp t="s">
        <v>机械设备</v>
        <stp/>
        <stp>EM_S_INFO_INDUSTRY_EM2016</stp>
        <stp>2</stp>
        <stp>002658.SZ</stp>
        <stp>1</stp>
        <tr r="G1115" s="3"/>
      </tp>
      <tp t="s">
        <v>医药生物</v>
        <stp/>
        <stp>EM_S_INFO_INDUSTRY_EM2016</stp>
        <stp>2</stp>
        <stp>002758.SZ</stp>
        <stp>1</stp>
        <tr r="G1209" s="3"/>
      </tp>
      <tp t="s">
        <v>电气设备</v>
        <stp/>
        <stp>EM_S_INFO_INDUSTRY_EM2016</stp>
        <stp>2</stp>
        <stp>002058.SZ</stp>
        <stp>1</stp>
        <tr r="G519" s="3"/>
      </tp>
      <tp t="s">
        <v>机械设备</v>
        <stp/>
        <stp>EM_S_INFO_INDUSTRY_EM2016</stp>
        <stp>2</stp>
        <stp>002158.SZ</stp>
        <stp>1</stp>
        <tr r="G618" s="3"/>
      </tp>
      <tp t="s">
        <v>基础化工</v>
        <stp/>
        <stp>EM_S_INFO_INDUSTRY_EM2016</stp>
        <stp>2</stp>
        <stp>002258.SZ</stp>
        <stp>1</stp>
        <tr r="G717" s="3"/>
      </tp>
      <tp t="s">
        <v>电气设备</v>
        <stp/>
        <stp>EM_S_INFO_INDUSTRY_EM2016</stp>
        <stp>2</stp>
        <stp>002358.SZ</stp>
        <stp>1</stp>
        <tr r="G817" s="3"/>
      </tp>
      <tp t="s">
        <v>食品饮料</v>
        <stp/>
        <stp>EM_S_INFO_INDUSTRY_EM2016</stp>
        <stp>2</stp>
        <stp>000858.SZ</stp>
        <stp>1</stp>
        <tr r="G354" s="3"/>
      </tp>
      <tp t="s">
        <v>公用事业</v>
        <stp/>
        <stp>EM_S_INFO_INDUSTRY_EM2016</stp>
        <stp>2</stp>
        <stp>000958.SZ</stp>
        <stp>1</stp>
        <tr r="G424" s="3"/>
      </tp>
      <tp t="s">
        <v>信息技术</v>
        <stp/>
        <stp>EM_S_INFO_INDUSTRY_EM2016</stp>
        <stp>2</stp>
        <stp>300468.SZ</stp>
        <stp>1</stp>
        <tr r="G1866" s="3"/>
      </tp>
      <tp t="s">
        <v>房地产</v>
        <stp/>
        <stp>EM_S_INFO_INDUSTRY_EM2016</stp>
        <stp>2</stp>
        <stp>000558.SZ</stp>
        <stp>1</stp>
        <tr r="G148" s="3"/>
      </tp>
      <tp t="s">
        <v>有色金属</v>
        <stp/>
        <stp>EM_S_INFO_INDUSTRY_EM2016</stp>
        <stp>2</stp>
        <stp>300568.SZ</stp>
        <stp>1</stp>
        <tr r="G1964" s="3"/>
      </tp>
      <tp t="s">
        <v>建筑</v>
        <stp/>
        <stp>EM_S_INFO_INDUSTRY_EM2016</stp>
        <stp>2</stp>
        <stp>300668.SZ</stp>
        <stp>1</stp>
        <tr r="G2061" s="3"/>
      </tp>
      <tp t="s">
        <v>有色金属</v>
        <stp/>
        <stp>EM_S_INFO_INDUSTRY_EM2016</stp>
        <stp>2</stp>
        <stp>000758.SZ</stp>
        <stp>1</stp>
        <tr r="G290" s="3"/>
      </tp>
      <tp t="s">
        <v>信息技术</v>
        <stp/>
        <stp>EM_S_INFO_INDUSTRY_EM2016</stp>
        <stp>2</stp>
        <stp>300768.SZ</stp>
        <stp>1</stp>
        <tr r="G2154" s="3"/>
      </tp>
      <tp t="s">
        <v>商贸零售</v>
        <stp/>
        <stp>EM_S_INFO_INDUSTRY_EM2016</stp>
        <stp>2</stp>
        <stp>000058.SZ</stp>
        <stp>1</stp>
        <tr r="G45" s="3"/>
      </tp>
      <tp t="s">
        <v>电气设备</v>
        <stp/>
        <stp>EM_S_INFO_INDUSTRY_EM2016</stp>
        <stp>2</stp>
        <stp>300068.SZ</stp>
        <stp>1</stp>
        <tr r="G1469" s="3"/>
      </tp>
      <tp t="s">
        <v>信息技术</v>
        <stp/>
        <stp>EM_S_INFO_INDUSTRY_EM2016</stp>
        <stp>2</stp>
        <stp>000158.SZ</stp>
        <stp>1</stp>
        <tr r="G69" s="3"/>
      </tp>
      <tp t="s">
        <v>信息技术</v>
        <stp/>
        <stp>EM_S_INFO_INDUSTRY_EM2016</stp>
        <stp>2</stp>
        <stp>300168.SZ</stp>
        <stp>1</stp>
        <tr r="G1569" s="3"/>
      </tp>
      <tp t="s">
        <v>农林牧渔</v>
        <stp/>
        <stp>EM_S_INFO_INDUSTRY_EM2016</stp>
        <stp>2</stp>
        <stp>300268.SZ</stp>
        <stp>1</stp>
        <tr r="G1668" s="3"/>
      </tp>
      <tp t="s">
        <v>信息技术</v>
        <stp/>
        <stp>EM_S_INFO_INDUSTRY_EM2016</stp>
        <stp>2</stp>
        <stp>300368.SZ</stp>
        <stp>1</stp>
        <tr r="G1767" s="3"/>
      </tp>
      <tp t="s">
        <v>电子设备</v>
        <stp/>
        <stp>EM_S_INFO_INDUSTRY_EM2016</stp>
        <stp>2</stp>
        <stp>002859.SZ</stp>
        <stp>1</stp>
        <tr r="G1302" s="3"/>
      </tp>
      <tp t="s">
        <v>家电</v>
        <stp/>
        <stp>EM_S_INFO_INDUSTRY_EM2016</stp>
        <stp>2</stp>
        <stp>002959.SZ</stp>
        <stp>1</stp>
        <tr r="G1394" s="3"/>
      </tp>
      <tp t="s">
        <v>机械设备</v>
        <stp/>
        <stp>EM_S_INFO_INDUSTRY_EM2016</stp>
        <stp>2</stp>
        <stp>002459.SZ</stp>
        <stp>1</stp>
        <tr r="G918" s="3"/>
      </tp>
      <tp t="s">
        <v>机械设备</v>
        <stp/>
        <stp>EM_S_INFO_INDUSTRY_EM2016</stp>
        <stp>2</stp>
        <stp>002559.SZ</stp>
        <stp>1</stp>
        <tr r="G1016" s="3"/>
      </tp>
      <tp t="s">
        <v>文化传媒</v>
        <stp/>
        <stp>EM_S_INFO_INDUSTRY_EM2016</stp>
        <stp>2</stp>
        <stp>002659.SZ</stp>
        <stp>1</stp>
        <tr r="G1116" s="3"/>
      </tp>
      <tp t="s">
        <v>家电</v>
        <stp/>
        <stp>EM_S_INFO_INDUSTRY_EM2016</stp>
        <stp>2</stp>
        <stp>002759.SZ</stp>
        <stp>1</stp>
        <tr r="G1210" s="3"/>
      </tp>
      <tp t="s">
        <v>休闲、生活及专业服务</v>
        <stp/>
        <stp>EM_S_INFO_INDUSTRY_EM2016</stp>
        <stp>2</stp>
        <stp>002059.SZ</stp>
        <stp>1</stp>
        <tr r="G520" s="3"/>
      </tp>
      <tp t="s">
        <v>休闲、生活及专业服务</v>
        <stp/>
        <stp>EM_S_INFO_INDUSTRY_EM2016</stp>
        <stp>2</stp>
        <stp>002159.SZ</stp>
        <stp>1</stp>
        <tr r="G619" s="3"/>
      </tp>
      <tp t="s">
        <v>公用事业</v>
        <stp/>
        <stp>EM_S_INFO_INDUSTRY_EM2016</stp>
        <stp>2</stp>
        <stp>002259.SZ</stp>
        <stp>1</stp>
        <tr r="G718" s="3"/>
      </tp>
      <tp t="s">
        <v>信息技术</v>
        <stp/>
        <stp>EM_S_INFO_INDUSTRY_EM2016</stp>
        <stp>2</stp>
        <stp>002359.SZ</stp>
        <stp>1</stp>
        <tr r="G818" s="3"/>
      </tp>
      <tp t="s">
        <v>基础化工</v>
        <stp/>
        <stp>EM_S_INFO_INDUSTRY_EM2016</stp>
        <stp>2</stp>
        <stp>000859.SZ</stp>
        <stp>1</stp>
        <tr r="G355" s="3"/>
      </tp>
      <tp t="s">
        <v>钢铁</v>
        <stp/>
        <stp>EM_S_INFO_INDUSTRY_EM2016</stp>
        <stp>2</stp>
        <stp>000959.SZ</stp>
        <stp>1</stp>
        <tr r="G425" s="3"/>
      </tp>
      <tp t="s">
        <v>信息技术</v>
        <stp/>
        <stp>EM_S_INFO_INDUSTRY_EM2016</stp>
        <stp>2</stp>
        <stp>300469.SZ</stp>
        <stp>1</stp>
        <tr r="G1867" s="3"/>
      </tp>
      <tp t="s">
        <v>交运设备</v>
        <stp/>
        <stp>EM_S_INFO_INDUSTRY_EM2016</stp>
        <stp>2</stp>
        <stp>000559.SZ</stp>
        <stp>1</stp>
        <tr r="G149" s="3"/>
      </tp>
      <tp t="s">
        <v>电气设备</v>
        <stp/>
        <stp>EM_S_INFO_INDUSTRY_EM2016</stp>
        <stp>2</stp>
        <stp>300569.SZ</stp>
        <stp>1</stp>
        <tr r="G1965" s="3"/>
      </tp>
      <tp t="s">
        <v>轻工制造</v>
        <stp/>
        <stp>EM_S_INFO_INDUSTRY_EM2016</stp>
        <stp>2</stp>
        <stp>000659.SZ</stp>
        <stp>1</stp>
        <tr r="G218" s="3"/>
      </tp>
      <tp t="s">
        <v>机械设备</v>
        <stp/>
        <stp>EM_S_INFO_INDUSTRY_EM2016</stp>
        <stp>2</stp>
        <stp>300669.SZ</stp>
        <stp>1</stp>
        <tr r="G2062" s="3"/>
      </tp>
      <tp t="s">
        <v>商贸零售</v>
        <stp/>
        <stp>EM_S_INFO_INDUSTRY_EM2016</stp>
        <stp>2</stp>
        <stp>000759.SZ</stp>
        <stp>1</stp>
        <tr r="G291" s="3"/>
      </tp>
      <tp t="s">
        <v>有色金属</v>
        <stp/>
        <stp>EM_S_INFO_INDUSTRY_EM2016</stp>
        <stp>2</stp>
        <stp>300769.SZ</stp>
        <stp>1</stp>
        <tr r="G2155" s="3"/>
      </tp>
      <tp t="s">
        <v>化石能源</v>
        <stp/>
        <stp>EM_S_INFO_INDUSTRY_EM2016</stp>
        <stp>2</stp>
        <stp>000059.SZ</stp>
        <stp>1</stp>
        <tr r="G46" s="3"/>
      </tp>
      <tp t="s">
        <v>电气设备</v>
        <stp/>
        <stp>EM_S_INFO_INDUSTRY_EM2016</stp>
        <stp>2</stp>
        <stp>300069.SZ</stp>
        <stp>1</stp>
        <tr r="G1470" s="3"/>
      </tp>
      <tp t="s">
        <v>化石能源</v>
        <stp/>
        <stp>EM_S_INFO_INDUSTRY_EM2016</stp>
        <stp>2</stp>
        <stp>000159.SZ</stp>
        <stp>1</stp>
        <tr r="G70" s="3"/>
      </tp>
      <tp t="s">
        <v>基础化工</v>
        <stp/>
        <stp>EM_S_INFO_INDUSTRY_EM2016</stp>
        <stp>2</stp>
        <stp>300169.SZ</stp>
        <stp>1</stp>
        <tr r="G1570" s="3"/>
      </tp>
      <tp t="s">
        <v>电子设备</v>
        <stp/>
        <stp>EM_S_INFO_INDUSTRY_EM2016</stp>
        <stp>2</stp>
        <stp>300269.SZ</stp>
        <stp>1</stp>
        <tr r="G1669" s="3"/>
      </tp>
      <tp t="s">
        <v>信息技术</v>
        <stp/>
        <stp>EM_S_INFO_INDUSTRY_EM2016</stp>
        <stp>2</stp>
        <stp>300369.SZ</stp>
        <stp>1</stp>
        <tr r="G1768" s="3"/>
      </tp>
      <tp t="s">
        <v>建筑</v>
        <stp/>
        <stp>EM_S_INFO_INDUSTRY_EM2016</stp>
        <stp>2</stp>
        <stp>002856.SZ</stp>
        <stp>1</stp>
        <tr r="G1299" s="3"/>
      </tp>
      <tp t="s">
        <v>食品饮料</v>
        <stp/>
        <stp>EM_S_INFO_INDUSTRY_EM2016</stp>
        <stp>2</stp>
        <stp>002956.SZ</stp>
        <stp>1</stp>
        <tr r="G1391" s="3"/>
      </tp>
      <tp t="s">
        <v>电子设备</v>
        <stp/>
        <stp>EM_S_INFO_INDUSTRY_EM2016</stp>
        <stp>2</stp>
        <stp>002456.SZ</stp>
        <stp>1</stp>
        <tr r="G915" s="3"/>
      </tp>
      <tp t="s">
        <v>基础化工</v>
        <stp/>
        <stp>EM_S_INFO_INDUSTRY_EM2016</stp>
        <stp>2</stp>
        <stp>002556.SZ</stp>
        <stp>1</stp>
        <tr r="G1013" s="3"/>
      </tp>
      <tp t="s">
        <v>纺织服装</v>
        <stp/>
        <stp>EM_S_INFO_INDUSTRY_EM2016</stp>
        <stp>2</stp>
        <stp>002656.SZ</stp>
        <stp>1</stp>
        <tr r="G1113" s="3"/>
      </tp>
      <tp t="s">
        <v>钢铁</v>
        <stp/>
        <stp>EM_S_INFO_INDUSTRY_EM2016</stp>
        <stp>2</stp>
        <stp>002756.SZ</stp>
        <stp>1</stp>
        <tr r="G1207" s="3"/>
      </tp>
      <tp t="s">
        <v>电子设备</v>
        <stp/>
        <stp>EM_S_INFO_INDUSTRY_EM2016</stp>
        <stp>2</stp>
        <stp>002056.SZ</stp>
        <stp>1</stp>
        <tr r="G517" s="3"/>
      </tp>
      <tp t="s">
        <v>电子设备</v>
        <stp/>
        <stp>EM_S_INFO_INDUSTRY_EM2016</stp>
        <stp>2</stp>
        <stp>002156.SZ</stp>
        <stp>1</stp>
        <tr r="G616" s="3"/>
      </tp>
      <tp t="s">
        <v>基础化工</v>
        <stp/>
        <stp>EM_S_INFO_INDUSTRY_EM2016</stp>
        <stp>2</stp>
        <stp>002256.SZ</stp>
        <stp>1</stp>
        <tr r="G716" s="3"/>
      </tp>
      <tp t="s">
        <v>轻工制造</v>
        <stp/>
        <stp>EM_S_INFO_INDUSTRY_EM2016</stp>
        <stp>2</stp>
        <stp>002356.SZ</stp>
        <stp>1</stp>
        <tr r="G815" s="3"/>
      </tp>
      <tp t="s">
        <v>机械设备</v>
        <stp/>
        <stp>EM_S_INFO_INDUSTRY_EM2016</stp>
        <stp>2</stp>
        <stp>000856.SZ</stp>
        <stp>1</stp>
        <tr r="G353" s="3"/>
      </tp>
      <tp t="s">
        <v>电气设备</v>
        <stp/>
        <stp>EM_S_INFO_INDUSTRY_EM2016</stp>
        <stp>2</stp>
        <stp>300466.SZ</stp>
        <stp>1</stp>
        <tr r="G1864" s="3"/>
      </tp>
      <tp t="s">
        <v>电子设备</v>
        <stp/>
        <stp>EM_S_INFO_INDUSTRY_EM2016</stp>
        <stp>2</stp>
        <stp>300566.SZ</stp>
        <stp>1</stp>
        <tr r="G1962" s="3"/>
      </tp>
      <tp t="s">
        <v>房地产</v>
        <stp/>
        <stp>EM_S_INFO_INDUSTRY_EM2016</stp>
        <stp>2</stp>
        <stp>000656.SZ</stp>
        <stp>1</stp>
        <tr r="G216" s="3"/>
      </tp>
      <tp t="s">
        <v>电子设备</v>
        <stp/>
        <stp>EM_S_INFO_INDUSTRY_EM2016</stp>
        <stp>2</stp>
        <stp>300666.SZ</stp>
        <stp>1</stp>
        <tr r="G2059" s="3"/>
      </tp>
      <tp t="s">
        <v>医药生物</v>
        <stp/>
        <stp>EM_S_INFO_INDUSTRY_EM2016</stp>
        <stp>2</stp>
        <stp>000756.SZ</stp>
        <stp>1</stp>
        <tr r="G288" s="3"/>
      </tp>
      <tp t="s">
        <v>互联网</v>
        <stp/>
        <stp>EM_S_INFO_INDUSTRY_EM2016</stp>
        <stp>2</stp>
        <stp>300766.SZ</stp>
        <stp>1</stp>
        <tr r="G2152" s="3"/>
      </tp>
      <tp t="s">
        <v>休闲、生活及专业服务</v>
        <stp/>
        <stp>EM_S_INFO_INDUSTRY_EM2016</stp>
        <stp>2</stp>
        <stp>000056.SZ</stp>
        <stp>1</stp>
        <tr r="G44" s="3"/>
      </tp>
      <tp t="s">
        <v>机械设备</v>
        <stp/>
        <stp>EM_S_INFO_INDUSTRY_EM2016</stp>
        <stp>2</stp>
        <stp>300066.SZ</stp>
        <stp>1</stp>
        <tr r="G1467" s="3"/>
      </tp>
      <tp t="s">
        <v>文化传媒</v>
        <stp/>
        <stp>EM_S_INFO_INDUSTRY_EM2016</stp>
        <stp>2</stp>
        <stp>000156.SZ</stp>
        <stp>1</stp>
        <tr r="G67" s="3"/>
      </tp>
      <tp t="s">
        <v>信息技术</v>
        <stp/>
        <stp>EM_S_INFO_INDUSTRY_EM2016</stp>
        <stp>2</stp>
        <stp>300166.SZ</stp>
        <stp>1</stp>
        <tr r="G1567" s="3"/>
      </tp>
      <tp t="s">
        <v>建筑</v>
        <stp/>
        <stp>EM_S_INFO_INDUSTRY_EM2016</stp>
        <stp>2</stp>
        <stp>300266.SZ</stp>
        <stp>1</stp>
        <tr r="G1666" s="3"/>
      </tp>
      <tp t="s">
        <v>信息技术</v>
        <stp/>
        <stp>EM_S_INFO_INDUSTRY_EM2016</stp>
        <stp>2</stp>
        <stp>300366.SZ</stp>
        <stp>1</stp>
        <tr r="G1765" s="3"/>
      </tp>
      <tp t="s">
        <v>机械设备</v>
        <stp/>
        <stp>EM_S_INFO_INDUSTRY_EM2016</stp>
        <stp>2</stp>
        <stp>002857.SZ</stp>
        <stp>1</stp>
        <tr r="G1300" s="3"/>
      </tp>
      <tp t="s">
        <v>机械设备</v>
        <stp/>
        <stp>EM_S_INFO_INDUSTRY_EM2016</stp>
        <stp>2</stp>
        <stp>002957.SZ</stp>
        <stp>1</stp>
        <tr r="G1392" s="3"/>
      </tp>
      <tp t="s">
        <v>建材</v>
        <stp/>
        <stp>EM_S_INFO_INDUSTRY_EM2016</stp>
        <stp>2</stp>
        <stp>002457.SZ</stp>
        <stp>1</stp>
        <tr r="G916" s="3"/>
      </tp>
      <tp t="s">
        <v>食品饮料</v>
        <stp/>
        <stp>EM_S_INFO_INDUSTRY_EM2016</stp>
        <stp>2</stp>
        <stp>002557.SZ</stp>
        <stp>1</stp>
        <tr r="G1014" s="3"/>
      </tp>
      <tp t="s">
        <v>互联网</v>
        <stp/>
        <stp>EM_S_INFO_INDUSTRY_EM2016</stp>
        <stp>2</stp>
        <stp>002657.SZ</stp>
        <stp>1</stp>
        <tr r="G1114" s="3"/>
      </tp>
      <tp t="s">
        <v>机械设备</v>
        <stp/>
        <stp>EM_S_INFO_INDUSTRY_EM2016</stp>
        <stp>2</stp>
        <stp>002757.SZ</stp>
        <stp>1</stp>
        <tr r="G1208" s="3"/>
      </tp>
      <tp t="s">
        <v>有色金属</v>
        <stp/>
        <stp>EM_S_INFO_INDUSTRY_EM2016</stp>
        <stp>2</stp>
        <stp>002057.SZ</stp>
        <stp>1</stp>
        <tr r="G518" s="3"/>
      </tp>
      <tp t="s">
        <v>农林牧渔</v>
        <stp/>
        <stp>EM_S_INFO_INDUSTRY_EM2016</stp>
        <stp>2</stp>
        <stp>002157.SZ</stp>
        <stp>1</stp>
        <tr r="G617" s="3"/>
      </tp>
      <tp t="s">
        <v>交通运输</v>
        <stp/>
        <stp>EM_S_INFO_INDUSTRY_EM2016</stp>
        <stp>2</stp>
        <stp>002357.SZ</stp>
        <stp>1</stp>
        <tr r="G816" s="3"/>
      </tp>
      <tp t="s">
        <v>交运设备</v>
        <stp/>
        <stp>EM_S_INFO_INDUSTRY_EM2016</stp>
        <stp>2</stp>
        <stp>000957.SZ</stp>
        <stp>1</stp>
        <tr r="G423" s="3"/>
      </tp>
      <tp t="s">
        <v>信息技术</v>
        <stp/>
        <stp>EM_S_INFO_INDUSTRY_EM2016</stp>
        <stp>2</stp>
        <stp>300467.SZ</stp>
        <stp>1</stp>
        <tr r="G1865" s="3"/>
      </tp>
      <tp t="s">
        <v>交通运输</v>
        <stp/>
        <stp>EM_S_INFO_INDUSTRY_EM2016</stp>
        <stp>2</stp>
        <stp>000557.SZ</stp>
        <stp>1</stp>
        <tr r="G147" s="3"/>
      </tp>
      <tp t="s">
        <v>机械设备</v>
        <stp/>
        <stp>EM_S_INFO_INDUSTRY_EM2016</stp>
        <stp>2</stp>
        <stp>300567.SZ</stp>
        <stp>1</stp>
        <tr r="G1963" s="3"/>
      </tp>
      <tp t="s">
        <v>有色金属</v>
        <stp/>
        <stp>EM_S_INFO_INDUSTRY_EM2016</stp>
        <stp>2</stp>
        <stp>000657.SZ</stp>
        <stp>1</stp>
        <tr r="G217" s="3"/>
      </tp>
      <tp t="s">
        <v>电气设备</v>
        <stp/>
        <stp>EM_S_INFO_INDUSTRY_EM2016</stp>
        <stp>2</stp>
        <stp>300667.SZ</stp>
        <stp>1</stp>
        <tr r="G2060" s="3"/>
      </tp>
      <tp t="s">
        <v>交运设备</v>
        <stp/>
        <stp>EM_S_INFO_INDUSTRY_EM2016</stp>
        <stp>2</stp>
        <stp>000757.SZ</stp>
        <stp>1</stp>
        <tr r="G289" s="3"/>
      </tp>
      <tp t="s">
        <v>基础化工</v>
        <stp/>
        <stp>EM_S_INFO_INDUSTRY_EM2016</stp>
        <stp>2</stp>
        <stp>300767.SZ</stp>
        <stp>1</stp>
        <tr r="G2153" s="3"/>
      </tp>
      <tp t="s">
        <v>基础化工</v>
        <stp/>
        <stp>EM_S_INFO_INDUSTRY_EM2016</stp>
        <stp>2</stp>
        <stp>300067.SZ</stp>
        <stp>1</stp>
        <tr r="G1468" s="3"/>
      </tp>
      <tp t="s">
        <v>机械设备</v>
        <stp/>
        <stp>EM_S_INFO_INDUSTRY_EM2016</stp>
        <stp>2</stp>
        <stp>000157.SZ</stp>
        <stp>1</stp>
        <tr r="G68" s="3"/>
      </tp>
      <tp t="s">
        <v>信息技术</v>
        <stp/>
        <stp>EM_S_INFO_INDUSTRY_EM2016</stp>
        <stp>2</stp>
        <stp>300167.SZ</stp>
        <stp>1</stp>
        <tr r="G1568" s="3"/>
      </tp>
      <tp t="s">
        <v>医药生物</v>
        <stp/>
        <stp>EM_S_INFO_INDUSTRY_EM2016</stp>
        <stp>2</stp>
        <stp>300267.SZ</stp>
        <stp>1</stp>
        <tr r="G1667" s="3"/>
      </tp>
      <tp t="s">
        <v>信息技术</v>
        <stp/>
        <stp>EM_S_INFO_INDUSTRY_EM2016</stp>
        <stp>2</stp>
        <stp>300367.SZ</stp>
        <stp>1</stp>
        <tr r="G1766" s="3"/>
      </tp>
      <tp t="s">
        <v>交运设备</v>
        <stp/>
        <stp>EM_S_INFO_INDUSTRY_EM2016</stp>
        <stp>2</stp>
        <stp>002454.SZ</stp>
        <stp>1</stp>
        <tr r="G913" s="3"/>
      </tp>
      <tp t="s">
        <v>化石能源</v>
        <stp/>
        <stp>EM_S_INFO_INDUSTRY_EM2016</stp>
        <stp>2</stp>
        <stp>002554.SZ</stp>
        <stp>1</stp>
        <tr r="G1011" s="3"/>
      </tp>
      <tp t="s">
        <v>文化传媒</v>
        <stp/>
        <stp>EM_S_INFO_INDUSTRY_EM2016</stp>
        <stp>2</stp>
        <stp>002654.SZ</stp>
        <stp>1</stp>
        <tr r="G1111" s="3"/>
      </tp>
      <tp t="s">
        <v>基础化工</v>
        <stp/>
        <stp>EM_S_INFO_INDUSTRY_EM2016</stp>
        <stp>2</stp>
        <stp>002054.SZ</stp>
        <stp>1</stp>
        <tr r="G515" s="3"/>
      </tp>
      <tp t="s">
        <v>纺织服装</v>
        <stp/>
        <stp>EM_S_INFO_INDUSTRY_EM2016</stp>
        <stp>2</stp>
        <stp>002154.SZ</stp>
        <stp>1</stp>
        <tr r="G614" s="3"/>
      </tp>
      <tp t="s">
        <v>基础化工</v>
        <stp/>
        <stp>EM_S_INFO_INDUSTRY_EM2016</stp>
        <stp>2</stp>
        <stp>002254.SZ</stp>
        <stp>1</stp>
        <tr r="G714" s="3"/>
      </tp>
      <tp t="s">
        <v>互联网</v>
        <stp/>
        <stp>EM_S_INFO_INDUSTRY_EM2016</stp>
        <stp>2</stp>
        <stp>002354.SZ</stp>
        <stp>1</stp>
        <tr r="G813" s="3"/>
      </tp>
      <tp t="s">
        <v>机械设备</v>
        <stp/>
        <stp>EM_S_INFO_INDUSTRY_EM2016</stp>
        <stp>2</stp>
        <stp>300464.SZ</stp>
        <stp>1</stp>
        <tr r="G1862" s="3"/>
      </tp>
      <tp t="s">
        <v>化石能源</v>
        <stp/>
        <stp>EM_S_INFO_INDUSTRY_EM2016</stp>
        <stp>2</stp>
        <stp>000554.SZ</stp>
        <stp>1</stp>
        <tr r="G145" s="3"/>
      </tp>
      <tp t="s">
        <v>休闲、生活及专业服务</v>
        <stp/>
        <stp>EM_S_INFO_INDUSTRY_EM2016</stp>
        <stp>2</stp>
        <stp>300564.SZ</stp>
        <stp>1</stp>
        <tr r="G1960" s="3"/>
      </tp>
      <tp t="s">
        <v>公用事业</v>
        <stp/>
        <stp>EM_S_INFO_INDUSTRY_EM2016</stp>
        <stp>2</stp>
        <stp>300664.SZ</stp>
        <stp>1</stp>
        <tr r="G2057" s="3"/>
      </tp>
      <tp t="s">
        <v>有色金属</v>
        <stp/>
        <stp>EM_S_INFO_INDUSTRY_EM2016</stp>
        <stp>2</stp>
        <stp>300064.SZ</stp>
        <stp>1</stp>
        <tr r="G1465" s="3"/>
      </tp>
      <tp t="s">
        <v>化石能源</v>
        <stp/>
        <stp>EM_S_INFO_INDUSTRY_EM2016</stp>
        <stp>2</stp>
        <stp>300164.SZ</stp>
        <stp>1</stp>
        <tr r="G1565" s="3"/>
      </tp>
      <tp t="s">
        <v>信息技术</v>
        <stp/>
        <stp>EM_S_INFO_INDUSTRY_EM2016</stp>
        <stp>2</stp>
        <stp>300264.SZ</stp>
        <stp>1</stp>
        <tr r="G1664" s="3"/>
      </tp>
      <tp t="s">
        <v>文化传媒</v>
        <stp/>
        <stp>EM_S_INFO_INDUSTRY_EM2016</stp>
        <stp>2</stp>
        <stp>300364.SZ</stp>
        <stp>1</stp>
        <tr r="G1763" s="3"/>
      </tp>
      <tp t="s">
        <v>电子设备</v>
        <stp/>
        <stp>EM_S_INFO_INDUSTRY_EM2016</stp>
        <stp>2</stp>
        <stp>002855.SZ</stp>
        <stp>1</stp>
        <tr r="G1298" s="3"/>
      </tp>
      <tp t="s">
        <v>电子设备</v>
        <stp/>
        <stp>EM_S_INFO_INDUSTRY_EM2016</stp>
        <stp>2</stp>
        <stp>002955.SZ</stp>
        <stp>1</stp>
        <tr r="G1390" s="3"/>
      </tp>
      <tp t="s">
        <v>基础化工</v>
        <stp/>
        <stp>EM_S_INFO_INDUSTRY_EM2016</stp>
        <stp>2</stp>
        <stp>002455.SZ</stp>
        <stp>1</stp>
        <tr r="G914" s="3"/>
      </tp>
      <tp t="s">
        <v>互联网</v>
        <stp/>
        <stp>EM_S_INFO_INDUSTRY_EM2016</stp>
        <stp>2</stp>
        <stp>002555.SZ</stp>
        <stp>1</stp>
        <tr r="G1012" s="3"/>
      </tp>
      <tp t="s">
        <v>电子设备</v>
        <stp/>
        <stp>EM_S_INFO_INDUSTRY_EM2016</stp>
        <stp>2</stp>
        <stp>002655.SZ</stp>
        <stp>1</stp>
        <tr r="G1112" s="3"/>
      </tp>
      <tp t="s">
        <v>医药生物</v>
        <stp/>
        <stp>EM_S_INFO_INDUSTRY_EM2016</stp>
        <stp>2</stp>
        <stp>002755.SZ</stp>
        <stp>1</stp>
        <tr r="G1206" s="3"/>
      </tp>
      <tp t="s">
        <v>电子设备</v>
        <stp/>
        <stp>EM_S_INFO_INDUSTRY_EM2016</stp>
        <stp>2</stp>
        <stp>002055.SZ</stp>
        <stp>1</stp>
        <tr r="G516" s="3"/>
      </tp>
      <tp t="s">
        <v>有色金属</v>
        <stp/>
        <stp>EM_S_INFO_INDUSTRY_EM2016</stp>
        <stp>2</stp>
        <stp>002155.SZ</stp>
        <stp>1</stp>
        <tr r="G615" s="3"/>
      </tp>
      <tp t="s">
        <v>电气设备</v>
        <stp/>
        <stp>EM_S_INFO_INDUSTRY_EM2016</stp>
        <stp>2</stp>
        <stp>002255.SZ</stp>
        <stp>1</stp>
        <tr r="G715" s="3"/>
      </tp>
      <tp t="s">
        <v>交运设备</v>
        <stp/>
        <stp>EM_S_INFO_INDUSTRY_EM2016</stp>
        <stp>2</stp>
        <stp>002355.SZ</stp>
        <stp>1</stp>
        <tr r="G814" s="3"/>
      </tp>
      <tp t="s">
        <v>纺织服装</v>
        <stp/>
        <stp>EM_S_INFO_INDUSTRY_EM2016</stp>
        <stp>2</stp>
        <stp>000955.SZ</stp>
        <stp>1</stp>
        <tr r="G422" s="3"/>
      </tp>
      <tp t="s">
        <v>信息技术</v>
        <stp/>
        <stp>EM_S_INFO_INDUSTRY_EM2016</stp>
        <stp>2</stp>
        <stp>300465.SZ</stp>
        <stp>1</stp>
        <tr r="G1863" s="3"/>
      </tp>
      <tp t="s">
        <v>信息技术</v>
        <stp/>
        <stp>EM_S_INFO_INDUSTRY_EM2016</stp>
        <stp>2</stp>
        <stp>000555.SZ</stp>
        <stp>1</stp>
        <tr r="G146" s="3"/>
      </tp>
      <tp t="s">
        <v>信息技术</v>
        <stp/>
        <stp>EM_S_INFO_INDUSTRY_EM2016</stp>
        <stp>2</stp>
        <stp>300565.SZ</stp>
        <stp>1</stp>
        <tr r="G1961" s="3"/>
      </tp>
      <tp t="s">
        <v>钢铁</v>
        <stp/>
        <stp>EM_S_INFO_INDUSTRY_EM2016</stp>
        <stp>2</stp>
        <stp>000655.SZ</stp>
        <stp>1</stp>
        <tr r="G215" s="3"/>
      </tp>
      <tp t="s">
        <v>基础化工</v>
        <stp/>
        <stp>EM_S_INFO_INDUSTRY_EM2016</stp>
        <stp>2</stp>
        <stp>300665.SZ</stp>
        <stp>1</stp>
        <tr r="G2058" s="3"/>
      </tp>
      <tp t="s">
        <v>交通运输</v>
        <stp/>
        <stp>EM_S_INFO_INDUSTRY_EM2016</stp>
        <stp>2</stp>
        <stp>000755.SZ</stp>
        <stp>1</stp>
        <tr r="G287" s="3"/>
      </tp>
      <tp t="s">
        <v>医药生物</v>
        <stp/>
        <stp>EM_S_INFO_INDUSTRY_EM2016</stp>
        <stp>2</stp>
        <stp>300765.SZ</stp>
        <stp>1</stp>
        <tr r="G2151" s="3"/>
      </tp>
      <tp t="s">
        <v>建筑</v>
        <stp/>
        <stp>EM_S_INFO_INDUSTRY_EM2016</stp>
        <stp>2</stp>
        <stp>000055.SZ</stp>
        <stp>1</stp>
        <tr r="G43" s="3"/>
      </tp>
      <tp t="s">
        <v>国防与装备</v>
        <stp/>
        <stp>EM_S_INFO_INDUSTRY_EM2016</stp>
        <stp>2</stp>
        <stp>300065.SZ</stp>
        <stp>1</stp>
        <tr r="G1466" s="3"/>
      </tp>
      <tp t="s">
        <v>公用事业</v>
        <stp/>
        <stp>EM_S_INFO_INDUSTRY_EM2016</stp>
        <stp>2</stp>
        <stp>000155.SZ</stp>
        <stp>1</stp>
        <tr r="G66" s="3"/>
      </tp>
      <tp t="s">
        <v>机械设备</v>
        <stp/>
        <stp>EM_S_INFO_INDUSTRY_EM2016</stp>
        <stp>2</stp>
        <stp>300165.SZ</stp>
        <stp>1</stp>
        <tr r="G1566" s="3"/>
      </tp>
      <tp t="s">
        <v>电气设备</v>
        <stp/>
        <stp>EM_S_INFO_INDUSTRY_EM2016</stp>
        <stp>2</stp>
        <stp>300265.SZ</stp>
        <stp>1</stp>
        <tr r="G1665" s="3"/>
      </tp>
      <tp t="s">
        <v>信息技术</v>
        <stp/>
        <stp>EM_S_INFO_INDUSTRY_EM2016</stp>
        <stp>2</stp>
        <stp>300365.SZ</stp>
        <stp>1</stp>
        <tr r="G1764" s="3"/>
      </tp>
      <tp t="s">
        <v>农林牧渔</v>
        <stp/>
        <stp>EM_S_INFO_INDUSTRY_EM2016</stp>
        <stp>2</stp>
        <stp>002852.SZ</stp>
        <stp>1</stp>
        <tr r="G1296" s="3"/>
      </tp>
      <tp t="s">
        <v>电子设备</v>
        <stp/>
        <stp>EM_S_INFO_INDUSTRY_EM2016</stp>
        <stp>2</stp>
        <stp>002952.SZ</stp>
        <stp>1</stp>
        <tr r="G1388" s="3"/>
      </tp>
      <tp t="s">
        <v>电气设备</v>
        <stp/>
        <stp>EM_S_INFO_INDUSTRY_EM2016</stp>
        <stp>2</stp>
        <stp>002452.SZ</stp>
        <stp>1</stp>
        <tr r="G911" s="3"/>
      </tp>
      <tp t="s">
        <v>机械设备</v>
        <stp/>
        <stp>EM_S_INFO_INDUSTRY_EM2016</stp>
        <stp>2</stp>
        <stp>002552.SZ</stp>
        <stp>1</stp>
        <tr r="G1009" s="3"/>
      </tp>
      <tp t="s">
        <v>机械设备</v>
        <stp/>
        <stp>EM_S_INFO_INDUSTRY_EM2016</stp>
        <stp>2</stp>
        <stp>002652.SZ</stp>
        <stp>1</stp>
        <tr r="G1109" s="3"/>
      </tp>
      <tp t="s">
        <v>轻工制造</v>
        <stp/>
        <stp>EM_S_INFO_INDUSTRY_EM2016</stp>
        <stp>2</stp>
        <stp>002752.SZ</stp>
        <stp>1</stp>
        <tr r="G1204" s="3"/>
      </tp>
      <tp t="s">
        <v>家电</v>
        <stp/>
        <stp>EM_S_INFO_INDUSTRY_EM2016</stp>
        <stp>2</stp>
        <stp>002052.SZ</stp>
        <stp>1</stp>
        <tr r="G513" s="3"/>
      </tp>
      <tp t="s">
        <v>信息技术</v>
        <stp/>
        <stp>EM_S_INFO_INDUSTRY_EM2016</stp>
        <stp>2</stp>
        <stp>002152.SZ</stp>
        <stp>1</stp>
        <tr r="G612" s="3"/>
      </tp>
      <tp t="s">
        <v>医药生物</v>
        <stp/>
        <stp>EM_S_INFO_INDUSTRY_EM2016</stp>
        <stp>2</stp>
        <stp>002252.SZ</stp>
        <stp>1</stp>
        <tr r="G712" s="3"/>
      </tp>
      <tp t="s">
        <v>交通运输</v>
        <stp/>
        <stp>EM_S_INFO_INDUSTRY_EM2016</stp>
        <stp>2</stp>
        <stp>002352.SZ</stp>
        <stp>1</stp>
        <tr r="G811" s="3"/>
      </tp>
      <tp t="s">
        <v>机械设备</v>
        <stp/>
        <stp>EM_S_INFO_INDUSTRY_EM2016</stp>
        <stp>2</stp>
        <stp>000852.SZ</stp>
        <stp>1</stp>
        <tr r="G352" s="3"/>
      </tp>
      <tp t="s">
        <v>医药生物</v>
        <stp/>
        <stp>EM_S_INFO_INDUSTRY_EM2016</stp>
        <stp>2</stp>
        <stp>000952.SZ</stp>
        <stp>1</stp>
        <tr r="G420" s="3"/>
      </tp>
      <tp t="s">
        <v>信息技术</v>
        <stp/>
        <stp>EM_S_INFO_INDUSTRY_EM2016</stp>
        <stp>2</stp>
        <stp>300462.SZ</stp>
        <stp>1</stp>
        <tr r="G1860" s="3"/>
      </tp>
      <tp t="s">
        <v>化石能源</v>
        <stp/>
        <stp>EM_S_INFO_INDUSTRY_EM2016</stp>
        <stp>2</stp>
        <stp>000552.SZ</stp>
        <stp>1</stp>
        <tr r="G143" s="3"/>
      </tp>
      <tp t="s">
        <v>医药生物</v>
        <stp/>
        <stp>EM_S_INFO_INDUSTRY_EM2016</stp>
        <stp>2</stp>
        <stp>300562.SZ</stp>
        <stp>1</stp>
        <tr r="G1958" s="3"/>
      </tp>
      <tp t="s">
        <v>综合</v>
        <stp/>
        <stp>EM_S_INFO_INDUSTRY_EM2016</stp>
        <stp>2</stp>
        <stp>000652.SZ</stp>
        <stp>1</stp>
        <tr r="G214" s="3"/>
      </tp>
      <tp t="s">
        <v>休闲、生活及专业服务</v>
        <stp/>
        <stp>EM_S_INFO_INDUSTRY_EM2016</stp>
        <stp>2</stp>
        <stp>300662.SZ</stp>
        <stp>1</stp>
        <tr r="G2055" s="3"/>
      </tp>
      <tp t="s">
        <v>食品饮料</v>
        <stp/>
        <stp>EM_S_INFO_INDUSTRY_EM2016</stp>
        <stp>2</stp>
        <stp>000752.SZ</stp>
        <stp>1</stp>
        <tr r="G285" s="3"/>
      </tp>
      <tp t="s">
        <v>国防与装备</v>
        <stp/>
        <stp>EM_S_INFO_INDUSTRY_EM2016</stp>
        <stp>2</stp>
        <stp>300762.SZ</stp>
        <stp>1</stp>
        <tr r="G2149" s="3"/>
      </tp>
      <tp t="s">
        <v>电气设备</v>
        <stp/>
        <stp>EM_S_INFO_INDUSTRY_EM2016</stp>
        <stp>2</stp>
        <stp>300062.SZ</stp>
        <stp>1</stp>
        <tr r="G1463" s="3"/>
      </tp>
      <tp t="s">
        <v>电子设备</v>
        <stp/>
        <stp>EM_S_INFO_INDUSTRY_EM2016</stp>
        <stp>2</stp>
        <stp>300162.SZ</stp>
        <stp>1</stp>
        <tr r="G1563" s="3"/>
      </tp>
      <tp t="s">
        <v>公用事业</v>
        <stp/>
        <stp>EM_S_INFO_INDUSTRY_EM2016</stp>
        <stp>2</stp>
        <stp>300262.SZ</stp>
        <stp>1</stp>
        <tr r="G1662" s="3"/>
      </tp>
      <tp t="s">
        <v>机械设备</v>
        <stp/>
        <stp>EM_S_INFO_INDUSTRY_EM2016</stp>
        <stp>2</stp>
        <stp>300362.SZ</stp>
        <stp>1</stp>
        <tr r="G1761" s="3"/>
      </tp>
      <tp t="s">
        <v>轻工制造</v>
        <stp/>
        <stp>EM_S_INFO_INDUSTRY_EM2016</stp>
        <stp>2</stp>
        <stp>002853.SZ</stp>
        <stp>1</stp>
        <tr r="G1297" s="3"/>
      </tp>
      <tp t="s">
        <v>电气设备</v>
        <stp/>
        <stp>EM_S_INFO_INDUSTRY_EM2016</stp>
        <stp>2</stp>
        <stp>002953.SZ</stp>
        <stp>1</stp>
        <tr r="G1389" s="3"/>
      </tp>
      <tp t="s">
        <v>互联网</v>
        <stp/>
        <stp>EM_S_INFO_INDUSTRY_EM2016</stp>
        <stp>2</stp>
        <stp>002453.SZ</stp>
        <stp>1</stp>
        <tr r="G912" s="3"/>
      </tp>
      <tp t="s">
        <v>交运设备</v>
        <stp/>
        <stp>EM_S_INFO_INDUSTRY_EM2016</stp>
        <stp>2</stp>
        <stp>002553.SZ</stp>
        <stp>1</stp>
        <tr r="G1010" s="3"/>
      </tp>
      <tp t="s">
        <v>医药生物</v>
        <stp/>
        <stp>EM_S_INFO_INDUSTRY_EM2016</stp>
        <stp>2</stp>
        <stp>002653.SZ</stp>
        <stp>1</stp>
        <tr r="G1110" s="3"/>
      </tp>
      <tp t="s">
        <v>基础化工</v>
        <stp/>
        <stp>EM_S_INFO_INDUSTRY_EM2016</stp>
        <stp>2</stp>
        <stp>002753.SZ</stp>
        <stp>1</stp>
        <tr r="G1205" s="3"/>
      </tp>
      <tp t="s">
        <v>基础化工</v>
        <stp/>
        <stp>EM_S_INFO_INDUSTRY_EM2016</stp>
        <stp>2</stp>
        <stp>002053.SZ</stp>
        <stp>1</stp>
        <tr r="G514" s="3"/>
      </tp>
      <tp t="s">
        <v>信息技术</v>
        <stp/>
        <stp>EM_S_INFO_INDUSTRY_EM2016</stp>
        <stp>2</stp>
        <stp>002153.SZ</stp>
        <stp>1</stp>
        <tr r="G613" s="3"/>
      </tp>
      <tp t="s">
        <v>信息技术</v>
        <stp/>
        <stp>EM_S_INFO_INDUSTRY_EM2016</stp>
        <stp>2</stp>
        <stp>002253.SZ</stp>
        <stp>1</stp>
        <tr r="G713" s="3"/>
      </tp>
      <tp t="s">
        <v>化石能源</v>
        <stp/>
        <stp>EM_S_INFO_INDUSTRY_EM2016</stp>
        <stp>2</stp>
        <stp>002353.SZ</stp>
        <stp>1</stp>
        <tr r="G812" s="3"/>
      </tp>
      <tp t="s">
        <v>基础化工</v>
        <stp/>
        <stp>EM_S_INFO_INDUSTRY_EM2016</stp>
        <stp>2</stp>
        <stp>000953.SZ</stp>
        <stp>1</stp>
        <tr r="G421" s="3"/>
      </tp>
      <tp t="s">
        <v>医药生物</v>
        <stp/>
        <stp>EM_S_INFO_INDUSTRY_EM2016</stp>
        <stp>2</stp>
        <stp>300463.SZ</stp>
        <stp>1</stp>
        <tr r="G1861" s="3"/>
      </tp>
      <tp t="s">
        <v>基础化工</v>
        <stp/>
        <stp>EM_S_INFO_INDUSTRY_EM2016</stp>
        <stp>2</stp>
        <stp>000553.SZ</stp>
        <stp>1</stp>
        <tr r="G144" s="3"/>
      </tp>
      <tp t="s">
        <v>电气设备</v>
        <stp/>
        <stp>EM_S_INFO_INDUSTRY_EM2016</stp>
        <stp>2</stp>
        <stp>300563.SZ</stp>
        <stp>1</stp>
        <tr r="G1959" s="3"/>
      </tp>
      <tp t="s">
        <v>金融</v>
        <stp/>
        <stp>EM_S_INFO_INDUSTRY_EM2016</stp>
        <stp>2</stp>
        <stp>300663.SZ</stp>
        <stp>1</stp>
        <tr r="G2056" s="3"/>
      </tp>
      <tp t="s">
        <v>交运设备</v>
        <stp/>
        <stp>EM_S_INFO_INDUSTRY_EM2016</stp>
        <stp>2</stp>
        <stp>000753.SZ</stp>
        <stp>1</stp>
        <tr r="G286" s="3"/>
      </tp>
      <tp t="s">
        <v>电气设备</v>
        <stp/>
        <stp>EM_S_INFO_INDUSTRY_EM2016</stp>
        <stp>2</stp>
        <stp>300763.SZ</stp>
        <stp>1</stp>
        <tr r="G2150" s="3"/>
      </tp>
      <tp t="s">
        <v>文化传媒</v>
        <stp/>
        <stp>EM_S_INFO_INDUSTRY_EM2016</stp>
        <stp>2</stp>
        <stp>300063.SZ</stp>
        <stp>1</stp>
        <tr r="G1464" s="3"/>
      </tp>
      <tp t="s">
        <v>医药生物</v>
        <stp/>
        <stp>EM_S_INFO_INDUSTRY_EM2016</stp>
        <stp>2</stp>
        <stp>000153.SZ</stp>
        <stp>1</stp>
        <tr r="G65" s="3"/>
      </tp>
      <tp t="s">
        <v>基础化工</v>
        <stp/>
        <stp>EM_S_INFO_INDUSTRY_EM2016</stp>
        <stp>2</stp>
        <stp>300163.SZ</stp>
        <stp>1</stp>
        <tr r="G1564" s="3"/>
      </tp>
      <tp t="s">
        <v>公用事业</v>
        <stp/>
        <stp>EM_S_INFO_INDUSTRY_EM2016</stp>
        <stp>2</stp>
        <stp>300263.SZ</stp>
        <stp>1</stp>
        <tr r="G1663" s="3"/>
      </tp>
      <tp t="s">
        <v>医药生物</v>
        <stp/>
        <stp>EM_S_INFO_INDUSTRY_EM2016</stp>
        <stp>2</stp>
        <stp>300363.SZ</stp>
        <stp>1</stp>
        <tr r="G1762" s="3"/>
      </tp>
      <tp t="s">
        <v>有色金属</v>
        <stp/>
        <stp>EM_S_INFO_INDUSTRY_EM2016</stp>
        <stp>2</stp>
        <stp>002850.SZ</stp>
        <stp>1</stp>
        <tr r="G1294" s="3"/>
      </tp>
      <tp t="s">
        <v>医药生物</v>
        <stp/>
        <stp>EM_S_INFO_INDUSTRY_EM2016</stp>
        <stp>2</stp>
        <stp>002950.SZ</stp>
        <stp>1</stp>
        <tr r="G1386" s="3"/>
      </tp>
      <tp t="s">
        <v>基础化工</v>
        <stp/>
        <stp>EM_S_INFO_INDUSTRY_EM2016</stp>
        <stp>2</stp>
        <stp>002450.SZ</stp>
        <stp>1</stp>
        <tr r="G909" s="3"/>
      </tp>
      <tp t="s">
        <v>医药生物</v>
        <stp/>
        <stp>EM_S_INFO_INDUSTRY_EM2016</stp>
        <stp>2</stp>
        <stp>002550.SZ</stp>
        <stp>1</stp>
        <tr r="G1007" s="3"/>
      </tp>
      <tp t="s">
        <v>食品饮料</v>
        <stp/>
        <stp>EM_S_INFO_INDUSTRY_EM2016</stp>
        <stp>2</stp>
        <stp>002650.SZ</stp>
        <stp>1</stp>
        <tr r="G1107" s="3"/>
      </tp>
      <tp t="s">
        <v>医药生物</v>
        <stp/>
        <stp>EM_S_INFO_INDUSTRY_EM2016</stp>
        <stp>2</stp>
        <stp>002750.SZ</stp>
        <stp>1</stp>
        <tr r="G1202" s="3"/>
      </tp>
      <tp t="s">
        <v>家电</v>
        <stp/>
        <stp>EM_S_INFO_INDUSTRY_EM2016</stp>
        <stp>2</stp>
        <stp>002050.SZ</stp>
        <stp>1</stp>
        <tr r="G511" s="3"/>
      </tp>
      <tp t="s">
        <v>机械设备</v>
        <stp/>
        <stp>EM_S_INFO_INDUSTRY_EM2016</stp>
        <stp>2</stp>
        <stp>002150.SZ</stp>
        <stp>1</stp>
        <tr r="G610" s="3"/>
      </tp>
      <tp t="s">
        <v>基础化工</v>
        <stp/>
        <stp>EM_S_INFO_INDUSTRY_EM2016</stp>
        <stp>2</stp>
        <stp>002250.SZ</stp>
        <stp>1</stp>
        <tr r="G710" s="3"/>
      </tp>
      <tp t="s">
        <v>电气设备</v>
        <stp/>
        <stp>EM_S_INFO_INDUSTRY_EM2016</stp>
        <stp>2</stp>
        <stp>002350.SZ</stp>
        <stp>1</stp>
        <tr r="G809" s="3"/>
      </tp>
      <tp t="s">
        <v>纺织服装</v>
        <stp/>
        <stp>EM_S_INFO_INDUSTRY_EM2016</stp>
        <stp>2</stp>
        <stp>000850.SZ</stp>
        <stp>1</stp>
        <tr r="G350" s="3"/>
      </tp>
      <tp t="s">
        <v>医药生物</v>
        <stp/>
        <stp>EM_S_INFO_INDUSTRY_EM2016</stp>
        <stp>2</stp>
        <stp>000950.SZ</stp>
        <stp>1</stp>
        <tr r="G418" s="3"/>
      </tp>
      <tp t="s">
        <v>电子设备</v>
        <stp/>
        <stp>EM_S_INFO_INDUSTRY_EM2016</stp>
        <stp>2</stp>
        <stp>300460.SZ</stp>
        <stp>1</stp>
        <tr r="G1858" s="3"/>
      </tp>
      <tp t="s">
        <v>交运设备</v>
        <stp/>
        <stp>EM_S_INFO_INDUSTRY_EM2016</stp>
        <stp>2</stp>
        <stp>000550.SZ</stp>
        <stp>1</stp>
        <tr r="G141" s="3"/>
      </tp>
      <tp t="s">
        <v>信息技术</v>
        <stp/>
        <stp>EM_S_INFO_INDUSTRY_EM2016</stp>
        <stp>2</stp>
        <stp>300560.SZ</stp>
        <stp>1</stp>
        <tr r="G1956" s="3"/>
      </tp>
      <tp t="s">
        <v>医药生物</v>
        <stp/>
        <stp>EM_S_INFO_INDUSTRY_EM2016</stp>
        <stp>2</stp>
        <stp>000650.SZ</stp>
        <stp>1</stp>
        <tr r="G212" s="3"/>
      </tp>
      <tp t="s">
        <v>电气设备</v>
        <stp/>
        <stp>EM_S_INFO_INDUSTRY_EM2016</stp>
        <stp>2</stp>
        <stp>300660.SZ</stp>
        <stp>1</stp>
        <tr r="G2053" s="3"/>
      </tp>
      <tp t="s">
        <v>金融</v>
        <stp/>
        <stp>EM_S_INFO_INDUSTRY_EM2016</stp>
        <stp>2</stp>
        <stp>000750.SZ</stp>
        <stp>1</stp>
        <tr r="G283" s="3"/>
      </tp>
      <tp t="s">
        <v>医药生物</v>
        <stp/>
        <stp>EM_S_INFO_INDUSTRY_EM2016</stp>
        <stp>2</stp>
        <stp>300760.SZ</stp>
        <stp>1</stp>
        <tr r="G2147" s="3"/>
      </tp>
      <tp t="s">
        <v>电子设备</v>
        <stp/>
        <stp>EM_S_INFO_INDUSTRY_EM2016</stp>
        <stp>2</stp>
        <stp>000050.SZ</stp>
        <stp>1</stp>
        <tr r="G42" s="3"/>
      </tp>
      <tp t="s">
        <v>医药生物</v>
        <stp/>
        <stp>EM_S_INFO_INDUSTRY_EM2016</stp>
        <stp>2</stp>
        <stp>000150.SZ</stp>
        <stp>1</stp>
        <tr r="G63" s="3"/>
      </tp>
      <tp t="s">
        <v>建材</v>
        <stp/>
        <stp>EM_S_INFO_INDUSTRY_EM2016</stp>
        <stp>2</stp>
        <stp>300160.SZ</stp>
        <stp>1</stp>
        <tr r="G1561" s="3"/>
      </tp>
      <tp t="s">
        <v>机械设备</v>
        <stp/>
        <stp>EM_S_INFO_INDUSTRY_EM2016</stp>
        <stp>2</stp>
        <stp>300260.SZ</stp>
        <stp>1</stp>
        <tr r="G1660" s="3"/>
      </tp>
      <tp t="s">
        <v>电气设备</v>
        <stp/>
        <stp>EM_S_INFO_INDUSTRY_EM2016</stp>
        <stp>2</stp>
        <stp>300360.SZ</stp>
        <stp>1</stp>
        <tr r="G1760" s="3"/>
      </tp>
      <tp t="s">
        <v>电气设备</v>
        <stp/>
        <stp>EM_S_INFO_INDUSTRY_EM2016</stp>
        <stp>2</stp>
        <stp>002851.SZ</stp>
        <stp>1</stp>
        <tr r="G1295" s="3"/>
      </tp>
      <tp t="s">
        <v>轻工制造</v>
        <stp/>
        <stp>EM_S_INFO_INDUSTRY_EM2016</stp>
        <stp>2</stp>
        <stp>002951.SZ</stp>
        <stp>1</stp>
        <tr r="G1387" s="3"/>
      </tp>
      <tp t="s">
        <v>电气设备</v>
        <stp/>
        <stp>EM_S_INFO_INDUSTRY_EM2016</stp>
        <stp>2</stp>
        <stp>002451.SZ</stp>
        <stp>1</stp>
        <tr r="G910" s="3"/>
      </tp>
      <tp t="s">
        <v>医药生物</v>
        <stp/>
        <stp>EM_S_INFO_INDUSTRY_EM2016</stp>
        <stp>2</stp>
        <stp>002551.SZ</stp>
        <stp>1</stp>
        <tr r="G1008" s="3"/>
      </tp>
      <tp t="s">
        <v>机械设备</v>
        <stp/>
        <stp>EM_S_INFO_INDUSTRY_EM2016</stp>
        <stp>2</stp>
        <stp>002651.SZ</stp>
        <stp>1</stp>
        <tr r="G1108" s="3"/>
      </tp>
      <tp t="s">
        <v>轻工制造</v>
        <stp/>
        <stp>EM_S_INFO_INDUSTRY_EM2016</stp>
        <stp>2</stp>
        <stp>002751.SZ</stp>
        <stp>1</stp>
        <tr r="G1203" s="3"/>
      </tp>
      <tp t="s">
        <v>建筑</v>
        <stp/>
        <stp>EM_S_INFO_INDUSTRY_EM2016</stp>
        <stp>2</stp>
        <stp>002051.SZ</stp>
        <stp>1</stp>
        <tr r="G512" s="3"/>
      </tp>
      <tp t="s">
        <v>信息技术</v>
        <stp/>
        <stp>EM_S_INFO_INDUSTRY_EM2016</stp>
        <stp>2</stp>
        <stp>002151.SZ</stp>
        <stp>1</stp>
        <tr r="G611" s="3"/>
      </tp>
      <tp t="s">
        <v>商贸零售</v>
        <stp/>
        <stp>EM_S_INFO_INDUSTRY_EM2016</stp>
        <stp>2</stp>
        <stp>002251.SZ</stp>
        <stp>1</stp>
        <tr r="G711" s="3"/>
      </tp>
      <tp t="s">
        <v>电子设备</v>
        <stp/>
        <stp>EM_S_INFO_INDUSTRY_EM2016</stp>
        <stp>2</stp>
        <stp>002351.SZ</stp>
        <stp>1</stp>
        <tr r="G810" s="3"/>
      </tp>
      <tp t="s">
        <v>信息技术</v>
        <stp/>
        <stp>EM_S_INFO_INDUSTRY_EM2016</stp>
        <stp>2</stp>
        <stp>000851.SZ</stp>
        <stp>1</stp>
        <tr r="G351" s="3"/>
      </tp>
      <tp t="s">
        <v>交运设备</v>
        <stp/>
        <stp>EM_S_INFO_INDUSTRY_EM2016</stp>
        <stp>2</stp>
        <stp>000951.SZ</stp>
        <stp>1</stp>
        <tr r="G419" s="3"/>
      </tp>
      <tp t="s">
        <v>机械设备</v>
        <stp/>
        <stp>EM_S_INFO_INDUSTRY_EM2016</stp>
        <stp>2</stp>
        <stp>300461.SZ</stp>
        <stp>1</stp>
        <tr r="G1859" s="3"/>
      </tp>
      <tp t="s">
        <v>机械设备</v>
        <stp/>
        <stp>EM_S_INFO_INDUSTRY_EM2016</stp>
        <stp>2</stp>
        <stp>000551.SZ</stp>
        <stp>1</stp>
        <tr r="G142" s="3"/>
      </tp>
      <tp t="s">
        <v>信息技术</v>
        <stp/>
        <stp>EM_S_INFO_INDUSTRY_EM2016</stp>
        <stp>2</stp>
        <stp>300561.SZ</stp>
        <stp>1</stp>
        <tr r="G1957" s="3"/>
      </tp>
      <tp t="s">
        <v>家电</v>
        <stp/>
        <stp>EM_S_INFO_INDUSTRY_EM2016</stp>
        <stp>2</stp>
        <stp>000651.SZ</stp>
        <stp>1</stp>
        <tr r="G213" s="3"/>
      </tp>
      <tp t="s">
        <v>电子设备</v>
        <stp/>
        <stp>EM_S_INFO_INDUSTRY_EM2016</stp>
        <stp>2</stp>
        <stp>300661.SZ</stp>
        <stp>1</stp>
        <tr r="G2054" s="3"/>
      </tp>
      <tp t="s">
        <v>有色金属</v>
        <stp/>
        <stp>EM_S_INFO_INDUSTRY_EM2016</stp>
        <stp>2</stp>
        <stp>000751.SZ</stp>
        <stp>1</stp>
        <tr r="G284" s="3"/>
      </tp>
      <tp t="s">
        <v>农林牧渔</v>
        <stp/>
        <stp>EM_S_INFO_INDUSTRY_EM2016</stp>
        <stp>2</stp>
        <stp>300761.SZ</stp>
        <stp>1</stp>
        <tr r="G2148" s="3"/>
      </tp>
      <tp t="s">
        <v>轻工制造</v>
        <stp/>
        <stp>EM_S_INFO_INDUSTRY_EM2016</stp>
        <stp>2</stp>
        <stp>300061.SZ</stp>
        <stp>1</stp>
        <tr r="G1462" s="3"/>
      </tp>
      <tp t="s">
        <v>商贸零售</v>
        <stp/>
        <stp>EM_S_INFO_INDUSTRY_EM2016</stp>
        <stp>2</stp>
        <stp>000151.SZ</stp>
        <stp>1</stp>
        <tr r="G64" s="3"/>
      </tp>
      <tp t="s">
        <v>机械设备</v>
        <stp/>
        <stp>EM_S_INFO_INDUSTRY_EM2016</stp>
        <stp>2</stp>
        <stp>300161.SZ</stp>
        <stp>1</stp>
        <tr r="G1562" s="3"/>
      </tp>
      <tp t="s">
        <v>基础化工</v>
        <stp/>
        <stp>EM_S_INFO_INDUSTRY_EM2016</stp>
        <stp>2</stp>
        <stp>300261.SZ</stp>
        <stp>1</stp>
        <tr r="G1661" s="3"/>
      </tp>
      <tp>
        <v>12558601120</v>
        <stp/>
        <stp>EM_S_VAL_MV</stp>
        <stp>2</stp>
        <stp>688122.SH</stp>
        <stp>2019/11/27</stp>
        <tr r="I3715" s="3"/>
        <tr r="I3715" s="3"/>
        <tr r="I3715" s="3"/>
        <tr r="I3715" s="3"/>
      </tp>
      <tp>
        <v>13924050000</v>
        <stp/>
        <stp>EM_S_VAL_MV</stp>
        <stp>2</stp>
        <stp>688002.SH</stp>
        <stp>2019/11/27</stp>
        <tr r="I3681" s="3"/>
        <tr r="I3681" s="3"/>
        <tr r="I3681" s="3"/>
        <tr r="I3681" s="3"/>
      </tp>
      <tp>
        <v>35653916718.419998</v>
        <stp/>
        <stp>EM_S_VAL_MV</stp>
        <stp>2</stp>
        <stp>688012.SH</stp>
        <stp>2019/11/27</stp>
        <tr r="I3690" s="3"/>
        <tr r="I3690" s="3"/>
        <tr r="I3690" s="3"/>
        <tr r="I3690" s="3"/>
      </tp>
      <tp>
        <v>4025160000</v>
        <stp/>
        <stp>EM_S_VAL_MV</stp>
        <stp>2</stp>
        <stp>688022.SH</stp>
        <stp>2019/11/27</stp>
        <tr r="I3697" s="3"/>
        <tr r="I3697" s="3"/>
        <tr r="I3697" s="3"/>
        <tr r="I3697" s="3"/>
      </tp>
      <tp>
        <v>3648080000</v>
        <stp/>
        <stp>EM_S_VAL_MV</stp>
        <stp>2</stp>
        <stp>688202.SH</stp>
        <stp>2019/11/27</stp>
        <tr r="I3724" s="3"/>
        <tr r="I3724" s="3"/>
        <tr r="I3724" s="3"/>
        <tr r="I3724" s="3"/>
      </tp>
      <tp t="s">
        <v>家电</v>
        <stp/>
        <stp>EM_S_INFO_INDUSTRY_EM2016</stp>
        <stp>2</stp>
        <stp>002848.SZ</stp>
        <stp>1</stp>
        <tr r="G1292" s="3"/>
      </tp>
      <tp t="s">
        <v>金融</v>
        <stp/>
        <stp>EM_S_INFO_INDUSTRY_EM2016</stp>
        <stp>2</stp>
        <stp>002948.SZ</stp>
        <stp>1</stp>
        <tr r="G1384" s="3"/>
      </tp>
      <tp t="s">
        <v>交运设备</v>
        <stp/>
        <stp>EM_S_INFO_INDUSTRY_EM2016</stp>
        <stp>2</stp>
        <stp>002448.SZ</stp>
        <stp>1</stp>
        <tr r="G907" s="3"/>
      </tp>
      <tp t="s">
        <v>农林牧渔</v>
        <stp/>
        <stp>EM_S_INFO_INDUSTRY_EM2016</stp>
        <stp>2</stp>
        <stp>002548.SZ</stp>
        <stp>1</stp>
        <tr r="G1005" s="3"/>
      </tp>
      <tp t="s">
        <v>基础化工</v>
        <stp/>
        <stp>EM_S_INFO_INDUSTRY_EM2016</stp>
        <stp>2</stp>
        <stp>002648.SZ</stp>
        <stp>1</stp>
        <tr r="G1105" s="3"/>
      </tp>
      <tp t="s">
        <v>基础化工</v>
        <stp/>
        <stp>EM_S_INFO_INDUSTRY_EM2016</stp>
        <stp>2</stp>
        <stp>002748.SZ</stp>
        <stp>1</stp>
        <tr r="G1200" s="3"/>
      </tp>
      <tp t="s">
        <v>交运设备</v>
        <stp/>
        <stp>EM_S_INFO_INDUSTRY_EM2016</stp>
        <stp>2</stp>
        <stp>002048.SZ</stp>
        <stp>1</stp>
        <tr r="G509" s="3"/>
      </tp>
      <tp t="s">
        <v>信息技术</v>
        <stp/>
        <stp>EM_S_INFO_INDUSTRY_EM2016</stp>
        <stp>2</stp>
        <stp>002148.SZ</stp>
        <stp>1</stp>
        <tr r="G608" s="3"/>
      </tp>
      <tp t="s">
        <v>机械设备</v>
        <stp/>
        <stp>EM_S_INFO_INDUSTRY_EM2016</stp>
        <stp>2</stp>
        <stp>002248.SZ</stp>
        <stp>1</stp>
        <tr r="G708" s="3"/>
      </tp>
      <tp t="s">
        <v>轻工制造</v>
        <stp/>
        <stp>EM_S_INFO_INDUSTRY_EM2016</stp>
        <stp>2</stp>
        <stp>002348.SZ</stp>
        <stp>1</stp>
        <tr r="G807" s="3"/>
      </tp>
      <tp t="s">
        <v>食品饮料</v>
        <stp/>
        <stp>EM_S_INFO_INDUSTRY_EM2016</stp>
        <stp>2</stp>
        <stp>000848.SZ</stp>
        <stp>1</stp>
        <tr r="G349" s="3"/>
      </tp>
      <tp t="s">
        <v>信息技术</v>
        <stp/>
        <stp>EM_S_INFO_INDUSTRY_EM2016</stp>
        <stp>2</stp>
        <stp>000948.SZ</stp>
        <stp>1</stp>
        <tr r="G416" s="3"/>
      </tp>
      <tp t="s">
        <v>有色金属</v>
        <stp/>
        <stp>EM_S_INFO_INDUSTRY_EM2016</stp>
        <stp>2</stp>
        <stp>300478.SZ</stp>
        <stp>1</stp>
        <tr r="G1876" s="3"/>
      </tp>
      <tp t="s">
        <v>交通运输</v>
        <stp/>
        <stp>EM_S_INFO_INDUSTRY_EM2016</stp>
        <stp>2</stp>
        <stp>000548.SZ</stp>
        <stp>1</stp>
        <tr r="G140" s="3"/>
      </tp>
      <tp t="s">
        <v>信息技术</v>
        <stp/>
        <stp>EM_S_INFO_INDUSTRY_EM2016</stp>
        <stp>2</stp>
        <stp>300578.SZ</stp>
        <stp>1</stp>
        <tr r="G1973" s="3"/>
      </tp>
      <tp t="s">
        <v>信息技术</v>
        <stp/>
        <stp>EM_S_INFO_INDUSTRY_EM2016</stp>
        <stp>2</stp>
        <stp>300678.SZ</stp>
        <stp>1</stp>
        <tr r="G2071" s="3"/>
      </tp>
      <tp t="s">
        <v>休闲、生活及专业服务</v>
        <stp/>
        <stp>EM_S_INFO_INDUSTRY_EM2016</stp>
        <stp>2</stp>
        <stp>300778.SZ</stp>
        <stp>1</stp>
        <tr r="G2163" s="3"/>
      </tp>
      <tp t="s">
        <v>农林牧渔</v>
        <stp/>
        <stp>EM_S_INFO_INDUSTRY_EM2016</stp>
        <stp>2</stp>
        <stp>000048.SZ</stp>
        <stp>1</stp>
        <tr r="G40" s="3"/>
      </tp>
      <tp t="s">
        <v>电子设备</v>
        <stp/>
        <stp>EM_S_INFO_INDUSTRY_EM2016</stp>
        <stp>2</stp>
        <stp>300078.SZ</stp>
        <stp>1</stp>
        <tr r="G1479" s="3"/>
      </tp>
      <tp t="s">
        <v>休闲、生活及专业服务</v>
        <stp/>
        <stp>EM_S_INFO_INDUSTRY_EM2016</stp>
        <stp>2</stp>
        <stp>300178.SZ</stp>
        <stp>1</stp>
        <tr r="G1579" s="3"/>
      </tp>
      <tp t="s">
        <v>机械设备</v>
        <stp/>
        <stp>EM_S_INFO_INDUSTRY_EM2016</stp>
        <stp>2</stp>
        <stp>300278.SZ</stp>
        <stp>1</stp>
        <tr r="G1678" s="3"/>
      </tp>
      <tp t="s">
        <v>信息技术</v>
        <stp/>
        <stp>EM_S_INFO_INDUSTRY_EM2016</stp>
        <stp>2</stp>
        <stp>300378.SZ</stp>
        <stp>1</stp>
        <tr r="G1776" s="3"/>
      </tp>
      <tp t="s">
        <v>机械设备</v>
        <stp/>
        <stp>EM_S_INFO_INDUSTRY_EM2016</stp>
        <stp>2</stp>
        <stp>002849.SZ</stp>
        <stp>1</stp>
        <tr r="G1293" s="3"/>
      </tp>
      <tp t="s">
        <v>休闲、生活及专业服务</v>
        <stp/>
        <stp>EM_S_INFO_INDUSTRY_EM2016</stp>
        <stp>2</stp>
        <stp>002949.SZ</stp>
        <stp>1</stp>
        <tr r="G1385" s="3"/>
      </tp>
      <tp t="s">
        <v>电子设备</v>
        <stp/>
        <stp>EM_S_INFO_INDUSTRY_EM2016</stp>
        <stp>2</stp>
        <stp>002449.SZ</stp>
        <stp>1</stp>
        <tr r="G908" s="3"/>
      </tp>
      <tp t="s">
        <v>基础化工</v>
        <stp/>
        <stp>EM_S_INFO_INDUSTRY_EM2016</stp>
        <stp>2</stp>
        <stp>002549.SZ</stp>
        <stp>1</stp>
        <tr r="G1006" s="3"/>
      </tp>
      <tp t="s">
        <v>信息技术</v>
        <stp/>
        <stp>EM_S_INFO_INDUSTRY_EM2016</stp>
        <stp>2</stp>
        <stp>002649.SZ</stp>
        <stp>1</stp>
        <tr r="G1106" s="3"/>
      </tp>
      <tp t="s">
        <v>基础化工</v>
        <stp/>
        <stp>EM_S_INFO_INDUSTRY_EM2016</stp>
        <stp>2</stp>
        <stp>002749.SZ</stp>
        <stp>1</stp>
        <tr r="G1201" s="3"/>
      </tp>
      <tp t="s">
        <v>电子设备</v>
        <stp/>
        <stp>EM_S_INFO_INDUSTRY_EM2016</stp>
        <stp>2</stp>
        <stp>002049.SZ</stp>
        <stp>1</stp>
        <tr r="G510" s="3"/>
      </tp>
      <tp t="s">
        <v>有色金属</v>
        <stp/>
        <stp>EM_S_INFO_INDUSTRY_EM2016</stp>
        <stp>2</stp>
        <stp>002149.SZ</stp>
        <stp>1</stp>
        <tr r="G609" s="3"/>
      </tp>
      <tp t="s">
        <v>电气设备</v>
        <stp/>
        <stp>EM_S_INFO_INDUSTRY_EM2016</stp>
        <stp>2</stp>
        <stp>002249.SZ</stp>
        <stp>1</stp>
        <tr r="G709" s="3"/>
      </tp>
      <tp t="s">
        <v>医药生物</v>
        <stp/>
        <stp>EM_S_INFO_INDUSTRY_EM2016</stp>
        <stp>2</stp>
        <stp>002349.SZ</stp>
        <stp>1</stp>
        <tr r="G808" s="3"/>
      </tp>
      <tp t="s">
        <v>基础化工</v>
        <stp/>
        <stp>EM_S_INFO_INDUSTRY_EM2016</stp>
        <stp>2</stp>
        <stp>000949.SZ</stp>
        <stp>1</stp>
        <tr r="G417" s="3"/>
      </tp>
      <tp t="s">
        <v>电子设备</v>
        <stp/>
        <stp>EM_S_INFO_INDUSTRY_EM2016</stp>
        <stp>2</stp>
        <stp>300479.SZ</stp>
        <stp>1</stp>
        <tr r="G1877" s="3"/>
      </tp>
      <tp t="s">
        <v>信息技术</v>
        <stp/>
        <stp>EM_S_INFO_INDUSTRY_EM2016</stp>
        <stp>2</stp>
        <stp>300579.SZ</stp>
        <stp>1</stp>
        <tr r="G1974" s="3"/>
      </tp>
      <tp t="s">
        <v>电子设备</v>
        <stp/>
        <stp>EM_S_INFO_INDUSTRY_EM2016</stp>
        <stp>2</stp>
        <stp>300679.SZ</stp>
        <stp>1</stp>
        <tr r="G2072" s="3"/>
      </tp>
      <tp t="s">
        <v>公用事业</v>
        <stp/>
        <stp>EM_S_INFO_INDUSTRY_EM2016</stp>
        <stp>2</stp>
        <stp>300779.SZ</stp>
        <stp>1</stp>
        <tr r="G2164" s="3"/>
      </tp>
      <tp t="s">
        <v>有色金属</v>
        <stp/>
        <stp>EM_S_INFO_INDUSTRY_EM2016</stp>
        <stp>2</stp>
        <stp>000049.SZ</stp>
        <stp>1</stp>
        <tr r="G41" s="3"/>
      </tp>
      <tp t="s">
        <v>信息技术</v>
        <stp/>
        <stp>EM_S_INFO_INDUSTRY_EM2016</stp>
        <stp>2</stp>
        <stp>300079.SZ</stp>
        <stp>1</stp>
        <tr r="G1480" s="3"/>
      </tp>
      <tp t="s">
        <v>有色金属</v>
        <stp/>
        <stp>EM_S_INFO_INDUSTRY_EM2016</stp>
        <stp>2</stp>
        <stp>300179.SZ</stp>
        <stp>1</stp>
        <tr r="G1580" s="3"/>
      </tp>
      <tp t="s">
        <v>电子设备</v>
        <stp/>
        <stp>EM_S_INFO_INDUSTRY_EM2016</stp>
        <stp>2</stp>
        <stp>300279.SZ</stp>
        <stp>1</stp>
        <tr r="G1679" s="3"/>
      </tp>
      <tp t="s">
        <v>信息技术</v>
        <stp/>
        <stp>EM_S_INFO_INDUSTRY_EM2016</stp>
        <stp>2</stp>
        <stp>300379.SZ</stp>
        <stp>1</stp>
        <tr r="G1777" s="3"/>
      </tp>
      <tp t="s">
        <v>轻工制造</v>
        <stp/>
        <stp>EM_S_INFO_INDUSTRY_EM2016</stp>
        <stp>2</stp>
        <stp>002846.SZ</stp>
        <stp>1</stp>
        <tr r="G1290" s="3"/>
      </tp>
      <tp t="s">
        <v>食品饮料</v>
        <stp/>
        <stp>EM_S_INFO_INDUSTRY_EM2016</stp>
        <stp>2</stp>
        <stp>002946.SZ</stp>
        <stp>1</stp>
        <tr r="G1382" s="3"/>
      </tp>
      <tp t="s">
        <v>信息技术</v>
        <stp/>
        <stp>EM_S_INFO_INDUSTRY_EM2016</stp>
        <stp>2</stp>
        <stp>002446.SZ</stp>
        <stp>1</stp>
        <tr r="G905" s="3"/>
      </tp>
      <tp t="s">
        <v>电气设备</v>
        <stp/>
        <stp>EM_S_INFO_INDUSTRY_EM2016</stp>
        <stp>2</stp>
        <stp>002546.SZ</stp>
        <stp>1</stp>
        <tr r="G1003" s="3"/>
      </tp>
      <tp t="s">
        <v>食品饮料</v>
        <stp/>
        <stp>EM_S_INFO_INDUSTRY_EM2016</stp>
        <stp>2</stp>
        <stp>002646.SZ</stp>
        <stp>1</stp>
        <tr r="G1103" s="3"/>
      </tp>
      <tp t="s">
        <v>农林牧渔</v>
        <stp/>
        <stp>EM_S_INFO_INDUSTRY_EM2016</stp>
        <stp>2</stp>
        <stp>002746.SZ</stp>
        <stp>1</stp>
        <tr r="G1198" s="3"/>
      </tp>
      <tp t="s">
        <v>机械设备</v>
        <stp/>
        <stp>EM_S_INFO_INDUSTRY_EM2016</stp>
        <stp>2</stp>
        <stp>002046.SZ</stp>
        <stp>1</stp>
        <tr r="G507" s="3"/>
      </tp>
      <tp t="s">
        <v>房地产</v>
        <stp/>
        <stp>EM_S_INFO_INDUSTRY_EM2016</stp>
        <stp>2</stp>
        <stp>002146.SZ</stp>
        <stp>1</stp>
        <tr r="G606" s="3"/>
      </tp>
      <tp t="s">
        <v>基础化工</v>
        <stp/>
        <stp>EM_S_INFO_INDUSTRY_EM2016</stp>
        <stp>2</stp>
        <stp>002246.SZ</stp>
        <stp>1</stp>
        <tr r="G706" s="3"/>
      </tp>
      <tp t="s">
        <v>电气设备</v>
        <stp/>
        <stp>EM_S_INFO_INDUSTRY_EM2016</stp>
        <stp>2</stp>
        <stp>002346.SZ</stp>
        <stp>1</stp>
        <tr r="G805" s="3"/>
      </tp>
      <tp t="s">
        <v>电子设备</v>
        <stp/>
        <stp>EM_S_INFO_INDUSTRY_EM2016</stp>
        <stp>2</stp>
        <stp>300476.SZ</stp>
        <stp>1</stp>
        <tr r="G1874" s="3"/>
      </tp>
      <tp t="s">
        <v>公用事业</v>
        <stp/>
        <stp>EM_S_INFO_INDUSTRY_EM2016</stp>
        <stp>2</stp>
        <stp>000546.SZ</stp>
        <stp>1</stp>
        <tr r="G138" s="3"/>
      </tp>
      <tp t="s">
        <v>基础化工</v>
        <stp/>
        <stp>EM_S_INFO_INDUSTRY_EM2016</stp>
        <stp>2</stp>
        <stp>300576.SZ</stp>
        <stp>1</stp>
        <tr r="G1971" s="3"/>
      </tp>
      <tp t="s">
        <v>医药生物</v>
        <stp/>
        <stp>EM_S_INFO_INDUSTRY_EM2016</stp>
        <stp>2</stp>
        <stp>300676.SZ</stp>
        <stp>1</stp>
        <tr r="G2069" s="3"/>
      </tp>
      <tp t="s">
        <v>机械设备</v>
        <stp/>
        <stp>EM_S_INFO_INDUSTRY_EM2016</stp>
        <stp>2</stp>
        <stp>300776.SZ</stp>
        <stp>1</stp>
        <tr r="G2161" s="3"/>
      </tp>
      <tp t="s">
        <v>房地产</v>
        <stp/>
        <stp>EM_S_INFO_INDUSTRY_EM2016</stp>
        <stp>2</stp>
        <stp>000046.SZ</stp>
        <stp>1</stp>
        <tr r="G39" s="3"/>
      </tp>
      <tp t="s">
        <v>电子设备</v>
        <stp/>
        <stp>EM_S_INFO_INDUSTRY_EM2016</stp>
        <stp>2</stp>
        <stp>300076.SZ</stp>
        <stp>1</stp>
        <tr r="G1477" s="3"/>
      </tp>
      <tp t="s">
        <v>交运设备</v>
        <stp/>
        <stp>EM_S_INFO_INDUSTRY_EM2016</stp>
        <stp>2</stp>
        <stp>300176.SZ</stp>
        <stp>1</stp>
        <tr r="G1577" s="3"/>
      </tp>
      <tp t="s">
        <v>机械设备</v>
        <stp/>
        <stp>EM_S_INFO_INDUSTRY_EM2016</stp>
        <stp>2</stp>
        <stp>300276.SZ</stp>
        <stp>1</stp>
        <tr r="G1676" s="3"/>
      </tp>
      <tp t="s">
        <v>公用事业</v>
        <stp/>
        <stp>EM_S_INFO_INDUSTRY_EM2016</stp>
        <stp>2</stp>
        <stp>300376.SZ</stp>
        <stp>1</stp>
        <tr r="G1774" s="3"/>
      </tp>
      <tp t="s">
        <v>食品饮料</v>
        <stp/>
        <stp>EM_S_INFO_INDUSTRY_EM2016</stp>
        <stp>2</stp>
        <stp>002847.SZ</stp>
        <stp>1</stp>
        <tr r="G1291" s="3"/>
      </tp>
      <tp t="s">
        <v>电子设备</v>
        <stp/>
        <stp>EM_S_INFO_INDUSTRY_EM2016</stp>
        <stp>2</stp>
        <stp>002947.SZ</stp>
        <stp>1</stp>
        <tr r="G1383" s="3"/>
      </tp>
      <tp t="s">
        <v>互联网</v>
        <stp/>
        <stp>EM_S_INFO_INDUSTRY_EM2016</stp>
        <stp>2</stp>
        <stp>002447.SZ</stp>
        <stp>1</stp>
        <tr r="G906" s="3"/>
      </tp>
      <tp t="s">
        <v>电子设备</v>
        <stp/>
        <stp>EM_S_INFO_INDUSTRY_EM2016</stp>
        <stp>2</stp>
        <stp>002547.SZ</stp>
        <stp>1</stp>
        <tr r="G1004" s="3"/>
      </tp>
      <tp t="s">
        <v>互联网</v>
        <stp/>
        <stp>EM_S_INFO_INDUSTRY_EM2016</stp>
        <stp>2</stp>
        <stp>002647.SZ</stp>
        <stp>1</stp>
        <tr r="G1104" s="3"/>
      </tp>
      <tp t="s">
        <v>机械设备</v>
        <stp/>
        <stp>EM_S_INFO_INDUSTRY_EM2016</stp>
        <stp>2</stp>
        <stp>002747.SZ</stp>
        <stp>1</stp>
        <tr r="G1199" s="3"/>
      </tp>
      <tp t="s">
        <v>建筑</v>
        <stp/>
        <stp>EM_S_INFO_INDUSTRY_EM2016</stp>
        <stp>2</stp>
        <stp>002047.SZ</stp>
        <stp>1</stp>
        <tr r="G508" s="3"/>
      </tp>
      <tp t="s">
        <v>房地产</v>
        <stp/>
        <stp>EM_S_INFO_INDUSTRY_EM2016</stp>
        <stp>2</stp>
        <stp>002147.SZ</stp>
        <stp>1</stp>
        <tr r="G607" s="3"/>
      </tp>
      <tp t="s">
        <v>互联网</v>
        <stp/>
        <stp>EM_S_INFO_INDUSTRY_EM2016</stp>
        <stp>2</stp>
        <stp>002247.SZ</stp>
        <stp>1</stp>
        <tr r="G707" s="3"/>
      </tp>
      <tp t="s">
        <v>机械设备</v>
        <stp/>
        <stp>EM_S_INFO_INDUSTRY_EM2016</stp>
        <stp>2</stp>
        <stp>002347.SZ</stp>
        <stp>1</stp>
        <tr r="G806" s="3"/>
      </tp>
      <tp t="s">
        <v>电气设备</v>
        <stp/>
        <stp>EM_S_INFO_INDUSTRY_EM2016</stp>
        <stp>2</stp>
        <stp>300477.SZ</stp>
        <stp>1</stp>
        <tr r="G1875" s="3"/>
      </tp>
      <tp t="s">
        <v>信息技术</v>
        <stp/>
        <stp>EM_S_INFO_INDUSTRY_EM2016</stp>
        <stp>2</stp>
        <stp>000547.SZ</stp>
        <stp>1</stp>
        <tr r="G139" s="3"/>
      </tp>
      <tp t="s">
        <v>纺织服装</v>
        <stp/>
        <stp>EM_S_INFO_INDUSTRY_EM2016</stp>
        <stp>2</stp>
        <stp>300577.SZ</stp>
        <stp>1</stp>
        <tr r="G1972" s="3"/>
      </tp>
      <tp t="s">
        <v>医药生物</v>
        <stp/>
        <stp>EM_S_INFO_INDUSTRY_EM2016</stp>
        <stp>2</stp>
        <stp>300677.SZ</stp>
        <stp>1</stp>
        <tr r="G2070" s="3"/>
      </tp>
      <tp t="s">
        <v>基础化工</v>
        <stp/>
        <stp>EM_S_INFO_INDUSTRY_EM2016</stp>
        <stp>2</stp>
        <stp>300777.SZ</stp>
        <stp>1</stp>
        <tr r="G2162" s="3"/>
      </tp>
      <tp t="s">
        <v>电子设备</v>
        <stp/>
        <stp>EM_S_INFO_INDUSTRY_EM2016</stp>
        <stp>2</stp>
        <stp>300077.SZ</stp>
        <stp>1</stp>
        <tr r="G1478" s="3"/>
      </tp>
      <tp t="s">
        <v>信息技术</v>
        <stp/>
        <stp>EM_S_INFO_INDUSTRY_EM2016</stp>
        <stp>2</stp>
        <stp>300177.SZ</stp>
        <stp>1</stp>
        <tr r="G1578" s="3"/>
      </tp>
      <tp t="s">
        <v>信息技术</v>
        <stp/>
        <stp>EM_S_INFO_INDUSTRY_EM2016</stp>
        <stp>2</stp>
        <stp>300277.SZ</stp>
        <stp>1</stp>
        <tr r="G1677" s="3"/>
      </tp>
      <tp t="s">
        <v>信息技术</v>
        <stp/>
        <stp>EM_S_INFO_INDUSTRY_EM2016</stp>
        <stp>2</stp>
        <stp>300377.SZ</stp>
        <stp>1</stp>
        <tr r="G1775" s="3"/>
      </tp>
      <tp t="s">
        <v>机械设备</v>
        <stp/>
        <stp>EM_S_INFO_INDUSTRY_EM2016</stp>
        <stp>2</stp>
        <stp>002444.SZ</stp>
        <stp>1</stp>
        <tr r="G903" s="3"/>
      </tp>
      <tp t="s">
        <v>信息技术</v>
        <stp/>
        <stp>EM_S_INFO_INDUSTRY_EM2016</stp>
        <stp>2</stp>
        <stp>002544.SZ</stp>
        <stp>1</stp>
        <tr r="G1001" s="3"/>
      </tp>
      <tp t="s">
        <v>医药生物</v>
        <stp/>
        <stp>EM_S_INFO_INDUSTRY_EM2016</stp>
        <stp>2</stp>
        <stp>002644.SZ</stp>
        <stp>1</stp>
        <tr r="G1101" s="3"/>
      </tp>
      <tp t="s">
        <v>医药生物</v>
        <stp/>
        <stp>EM_S_INFO_INDUSTRY_EM2016</stp>
        <stp>2</stp>
        <stp>002044.SZ</stp>
        <stp>1</stp>
        <tr r="G505" s="3"/>
      </tp>
      <tp t="s">
        <v>纺织服装</v>
        <stp/>
        <stp>EM_S_INFO_INDUSTRY_EM2016</stp>
        <stp>2</stp>
        <stp>002144.SZ</stp>
        <stp>1</stp>
        <tr r="G604" s="3"/>
      </tp>
      <tp t="s">
        <v>房地产</v>
        <stp/>
        <stp>EM_S_INFO_INDUSTRY_EM2016</stp>
        <stp>2</stp>
        <stp>002244.SZ</stp>
        <stp>1</stp>
        <tr r="G704" s="3"/>
      </tp>
      <tp t="s">
        <v>商贸零售</v>
        <stp/>
        <stp>EM_S_INFO_INDUSTRY_EM2016</stp>
        <stp>2</stp>
        <stp>002344.SZ</stp>
        <stp>1</stp>
        <tr r="G803" s="3"/>
      </tp>
      <tp t="s">
        <v>电子设备</v>
        <stp/>
        <stp>EM_S_INFO_INDUSTRY_EM2016</stp>
        <stp>2</stp>
        <stp>300474.SZ</stp>
        <stp>1</stp>
        <tr r="G1872" s="3"/>
      </tp>
      <tp t="s">
        <v>公用事业</v>
        <stp/>
        <stp>EM_S_INFO_INDUSTRY_EM2016</stp>
        <stp>2</stp>
        <stp>000544.SZ</stp>
        <stp>1</stp>
        <tr r="G136" s="3"/>
      </tp>
      <tp t="s">
        <v>互联网</v>
        <stp/>
        <stp>EM_S_INFO_INDUSTRY_EM2016</stp>
        <stp>2</stp>
        <stp>300674.SZ</stp>
        <stp>1</stp>
        <tr r="G2067" s="3"/>
      </tp>
      <tp t="s">
        <v>信息技术</v>
        <stp/>
        <stp>EM_S_INFO_INDUSTRY_EM2016</stp>
        <stp>2</stp>
        <stp>300074.SZ</stp>
        <stp>1</stp>
        <tr r="G1475" s="3"/>
      </tp>
      <tp t="s">
        <v>互联网</v>
        <stp/>
        <stp>EM_S_INFO_INDUSTRY_EM2016</stp>
        <stp>2</stp>
        <stp>300174.SZ</stp>
        <stp>1</stp>
        <tr r="G1575" s="3"/>
      </tp>
      <tp t="s">
        <v>电气设备</v>
        <stp/>
        <stp>EM_S_INFO_INDUSTRY_EM2016</stp>
        <stp>2</stp>
        <stp>300274.SZ</stp>
        <stp>1</stp>
        <tr r="G1674" s="3"/>
      </tp>
      <tp t="s">
        <v>建筑</v>
        <stp/>
        <stp>EM_S_INFO_INDUSTRY_EM2016</stp>
        <stp>2</stp>
        <stp>300374.SZ</stp>
        <stp>1</stp>
        <tr r="G1772" s="3"/>
      </tp>
      <tp t="s">
        <v>电子设备</v>
        <stp/>
        <stp>EM_S_INFO_INDUSTRY_EM2016</stp>
        <stp>2</stp>
        <stp>002845.SZ</stp>
        <stp>1</stp>
        <tr r="G1289" s="3"/>
      </tp>
      <tp t="s">
        <v>金融</v>
        <stp/>
        <stp>EM_S_INFO_INDUSTRY_EM2016</stp>
        <stp>2</stp>
        <stp>002945.SZ</stp>
        <stp>1</stp>
        <tr r="G1381" s="3"/>
      </tp>
      <tp t="s">
        <v>机械设备</v>
        <stp/>
        <stp>EM_S_INFO_INDUSTRY_EM2016</stp>
        <stp>2</stp>
        <stp>002445.SZ</stp>
        <stp>1</stp>
        <tr r="G904" s="3"/>
      </tp>
      <tp t="s">
        <v>基础化工</v>
        <stp/>
        <stp>EM_S_INFO_INDUSTRY_EM2016</stp>
        <stp>2</stp>
        <stp>002545.SZ</stp>
        <stp>1</stp>
        <tr r="G1002" s="3"/>
      </tp>
      <tp t="s">
        <v>机械设备</v>
        <stp/>
        <stp>EM_S_INFO_INDUSTRY_EM2016</stp>
        <stp>2</stp>
        <stp>002645.SZ</stp>
        <stp>1</stp>
        <tr r="G1102" s="3"/>
      </tp>
      <tp t="s">
        <v>电子设备</v>
        <stp/>
        <stp>EM_S_INFO_INDUSTRY_EM2016</stp>
        <stp>2</stp>
        <stp>002745.SZ</stp>
        <stp>1</stp>
        <tr r="G1197" s="3"/>
      </tp>
      <tp t="s">
        <v>电子设备</v>
        <stp/>
        <stp>EM_S_INFO_INDUSTRY_EM2016</stp>
        <stp>2</stp>
        <stp>002045.SZ</stp>
        <stp>1</stp>
        <tr r="G506" s="3"/>
      </tp>
      <tp t="s">
        <v>基础化工</v>
        <stp/>
        <stp>EM_S_INFO_INDUSTRY_EM2016</stp>
        <stp>2</stp>
        <stp>002145.SZ</stp>
        <stp>1</stp>
        <tr r="G605" s="3"/>
      </tp>
      <tp t="s">
        <v>交通运输</v>
        <stp/>
        <stp>EM_S_INFO_INDUSTRY_EM2016</stp>
        <stp>2</stp>
        <stp>002245.SZ</stp>
        <stp>1</stp>
        <tr r="G705" s="3"/>
      </tp>
      <tp t="s">
        <v>轻工制造</v>
        <stp/>
        <stp>EM_S_INFO_INDUSTRY_EM2016</stp>
        <stp>2</stp>
        <stp>002345.SZ</stp>
        <stp>1</stp>
        <tr r="G804" s="3"/>
      </tp>
      <tp t="s">
        <v>家电</v>
        <stp/>
        <stp>EM_S_INFO_INDUSTRY_EM2016</stp>
        <stp>2</stp>
        <stp>300475.SZ</stp>
        <stp>1</stp>
        <tr r="G1873" s="3"/>
      </tp>
      <tp t="s">
        <v>基础化工</v>
        <stp/>
        <stp>EM_S_INFO_INDUSTRY_EM2016</stp>
        <stp>2</stp>
        <stp>000545.SZ</stp>
        <stp>1</stp>
        <tr r="G137" s="3"/>
      </tp>
      <tp t="s">
        <v>基础化工</v>
        <stp/>
        <stp>EM_S_INFO_INDUSTRY_EM2016</stp>
        <stp>2</stp>
        <stp>300575.SZ</stp>
        <stp>1</stp>
        <tr r="G1970" s="3"/>
      </tp>
      <tp t="s">
        <v>休闲、生活及专业服务</v>
        <stp/>
        <stp>EM_S_INFO_INDUSTRY_EM2016</stp>
        <stp>2</stp>
        <stp>300675.SZ</stp>
        <stp>1</stp>
        <tr r="G2068" s="3"/>
      </tp>
      <tp t="s">
        <v>国防与装备</v>
        <stp/>
        <stp>EM_S_INFO_INDUSTRY_EM2016</stp>
        <stp>2</stp>
        <stp>300775.SZ</stp>
        <stp>1</stp>
        <tr r="G2160" s="3"/>
      </tp>
      <tp t="s">
        <v>电子设备</v>
        <stp/>
        <stp>EM_S_INFO_INDUSTRY_EM2016</stp>
        <stp>2</stp>
        <stp>000045.SZ</stp>
        <stp>1</stp>
        <tr r="G38" s="3"/>
      </tp>
      <tp t="s">
        <v>信息技术</v>
        <stp/>
        <stp>EM_S_INFO_INDUSTRY_EM2016</stp>
        <stp>2</stp>
        <stp>300075.SZ</stp>
        <stp>1</stp>
        <tr r="G1476" s="3"/>
      </tp>
      <tp t="s">
        <v>农林牧渔</v>
        <stp/>
        <stp>EM_S_INFO_INDUSTRY_EM2016</stp>
        <stp>2</stp>
        <stp>300175.SZ</stp>
        <stp>1</stp>
        <tr r="G1576" s="3"/>
      </tp>
      <tp t="s">
        <v>电子设备</v>
        <stp/>
        <stp>EM_S_INFO_INDUSTRY_EM2016</stp>
        <stp>2</stp>
        <stp>300275.SZ</stp>
        <stp>1</stp>
        <tr r="G1675" s="3"/>
      </tp>
      <tp t="s">
        <v>交运设备</v>
        <stp/>
        <stp>EM_S_INFO_INDUSTRY_EM2016</stp>
        <stp>2</stp>
        <stp>300375.SZ</stp>
        <stp>1</stp>
        <tr r="G1773" s="3"/>
      </tp>
      <tp t="s">
        <v>有色金属</v>
        <stp/>
        <stp>EM_S_INFO_INDUSTRY_EM2016</stp>
        <stp>2</stp>
        <stp>002842.SZ</stp>
        <stp>1</stp>
        <tr r="G1287" s="3"/>
      </tp>
      <tp t="s">
        <v>基础化工</v>
        <stp/>
        <stp>EM_S_INFO_INDUSTRY_EM2016</stp>
        <stp>2</stp>
        <stp>002942.SZ</stp>
        <stp>1</stp>
        <tr r="G1379" s="3"/>
      </tp>
      <tp t="s">
        <v>基础化工</v>
        <stp/>
        <stp>EM_S_INFO_INDUSTRY_EM2016</stp>
        <stp>2</stp>
        <stp>002442.SZ</stp>
        <stp>1</stp>
        <tr r="G901" s="3"/>
      </tp>
      <tp t="s">
        <v>建筑</v>
        <stp/>
        <stp>EM_S_INFO_INDUSTRY_EM2016</stp>
        <stp>2</stp>
        <stp>002542.SZ</stp>
        <stp>1</stp>
        <tr r="G999" s="3"/>
      </tp>
      <tp t="s">
        <v>信息技术</v>
        <stp/>
        <stp>EM_S_INFO_INDUSTRY_EM2016</stp>
        <stp>2</stp>
        <stp>002642.SZ</stp>
        <stp>1</stp>
        <tr r="G1099" s="3"/>
      </tp>
      <tp t="s">
        <v>建材</v>
        <stp/>
        <stp>EM_S_INFO_INDUSTRY_EM2016</stp>
        <stp>2</stp>
        <stp>002742.SZ</stp>
        <stp>1</stp>
        <tr r="G1195" s="3"/>
      </tp>
      <tp t="s">
        <v>纺织服装</v>
        <stp/>
        <stp>EM_S_INFO_INDUSTRY_EM2016</stp>
        <stp>2</stp>
        <stp>002042.SZ</stp>
        <stp>1</stp>
        <tr r="G503" s="3"/>
      </tp>
      <tp t="s">
        <v>金融</v>
        <stp/>
        <stp>EM_S_INFO_INDUSTRY_EM2016</stp>
        <stp>2</stp>
        <stp>002142.SZ</stp>
        <stp>1</stp>
        <tr r="G602" s="3"/>
      </tp>
      <tp t="s">
        <v>家电</v>
        <stp/>
        <stp>EM_S_INFO_INDUSTRY_EM2016</stp>
        <stp>2</stp>
        <stp>002242.SZ</stp>
        <stp>1</stp>
        <tr r="G702" s="3"/>
      </tp>
      <tp t="s">
        <v>机械设备</v>
        <stp/>
        <stp>EM_S_INFO_INDUSTRY_EM2016</stp>
        <stp>2</stp>
        <stp>002342.SZ</stp>
        <stp>1</stp>
        <tr r="G801" s="3"/>
      </tp>
      <tp t="s">
        <v>机械设备</v>
        <stp/>
        <stp>EM_S_INFO_INDUSTRY_EM2016</stp>
        <stp>2</stp>
        <stp>300472.SZ</stp>
        <stp>1</stp>
        <tr r="G1870" s="3"/>
      </tp>
      <tp t="s">
        <v>机械设备</v>
        <stp/>
        <stp>EM_S_INFO_INDUSTRY_EM2016</stp>
        <stp>2</stp>
        <stp>300572.SZ</stp>
        <stp>1</stp>
        <tr r="G1968" s="3"/>
      </tp>
      <tp t="s">
        <v>电子设备</v>
        <stp/>
        <stp>EM_S_INFO_INDUSTRY_EM2016</stp>
        <stp>2</stp>
        <stp>300672.SZ</stp>
        <stp>1</stp>
        <tr r="G2065" s="3"/>
      </tp>
      <tp t="s">
        <v>电气设备</v>
        <stp/>
        <stp>EM_S_INFO_INDUSTRY_EM2016</stp>
        <stp>2</stp>
        <stp>300772.SZ</stp>
        <stp>1</stp>
        <tr r="G2158" s="3"/>
      </tp>
      <tp t="s">
        <v>房地产</v>
        <stp/>
        <stp>EM_S_INFO_INDUSTRY_EM2016</stp>
        <stp>2</stp>
        <stp>000042.SZ</stp>
        <stp>1</stp>
        <tr r="G36" s="3"/>
      </tp>
      <tp t="s">
        <v>基础化工</v>
        <stp/>
        <stp>EM_S_INFO_INDUSTRY_EM2016</stp>
        <stp>2</stp>
        <stp>300072.SZ</stp>
        <stp>1</stp>
        <tr r="G1473" s="3"/>
      </tp>
      <tp t="s">
        <v>公用事业</v>
        <stp/>
        <stp>EM_S_INFO_INDUSTRY_EM2016</stp>
        <stp>2</stp>
        <stp>300172.SZ</stp>
        <stp>1</stp>
        <tr r="G1573" s="3"/>
      </tp>
      <tp t="s">
        <v>机械设备</v>
        <stp/>
        <stp>EM_S_INFO_INDUSTRY_EM2016</stp>
        <stp>2</stp>
        <stp>300272.SZ</stp>
        <stp>1</stp>
        <tr r="G1672" s="3"/>
      </tp>
      <tp t="s">
        <v>机械设备</v>
        <stp/>
        <stp>EM_S_INFO_INDUSTRY_EM2016</stp>
        <stp>2</stp>
        <stp>002843.SZ</stp>
        <stp>1</stp>
        <tr r="G1288" s="3"/>
      </tp>
      <tp t="s">
        <v>机械设备</v>
        <stp/>
        <stp>EM_S_INFO_INDUSTRY_EM2016</stp>
        <stp>2</stp>
        <stp>002943.SZ</stp>
        <stp>1</stp>
        <tr r="G1380" s="3"/>
      </tp>
      <tp t="s">
        <v>钢铁</v>
        <stp/>
        <stp>EM_S_INFO_INDUSTRY_EM2016</stp>
        <stp>2</stp>
        <stp>002443.SZ</stp>
        <stp>1</stp>
        <tr r="G902" s="3"/>
      </tp>
      <tp t="s">
        <v>家电</v>
        <stp/>
        <stp>EM_S_INFO_INDUSTRY_EM2016</stp>
        <stp>2</stp>
        <stp>002543.SZ</stp>
        <stp>1</stp>
        <tr r="G1000" s="3"/>
      </tp>
      <tp t="s">
        <v>基础化工</v>
        <stp/>
        <stp>EM_S_INFO_INDUSTRY_EM2016</stp>
        <stp>2</stp>
        <stp>002643.SZ</stp>
        <stp>1</stp>
        <tr r="G1100" s="3"/>
      </tp>
      <tp t="s">
        <v>建筑</v>
        <stp/>
        <stp>EM_S_INFO_INDUSTRY_EM2016</stp>
        <stp>2</stp>
        <stp>002743.SZ</stp>
        <stp>1</stp>
        <tr r="G1196" s="3"/>
      </tp>
      <tp t="s">
        <v>建材</v>
        <stp/>
        <stp>EM_S_INFO_INDUSTRY_EM2016</stp>
        <stp>2</stp>
        <stp>002043.SZ</stp>
        <stp>1</stp>
        <tr r="G504" s="3"/>
      </tp>
      <tp t="s">
        <v>文化传媒</v>
        <stp/>
        <stp>EM_S_INFO_INDUSTRY_EM2016</stp>
        <stp>2</stp>
        <stp>002143.SZ</stp>
        <stp>1</stp>
        <tr r="G603" s="3"/>
      </tp>
      <tp t="s">
        <v>轻工制造</v>
        <stp/>
        <stp>EM_S_INFO_INDUSTRY_EM2016</stp>
        <stp>2</stp>
        <stp>002243.SZ</stp>
        <stp>1</stp>
        <tr r="G703" s="3"/>
      </tp>
      <tp t="s">
        <v>文化传媒</v>
        <stp/>
        <stp>EM_S_INFO_INDUSTRY_EM2016</stp>
        <stp>2</stp>
        <stp>002343.SZ</stp>
        <stp>1</stp>
        <tr r="G802" s="3"/>
      </tp>
      <tp t="s">
        <v>交运设备</v>
        <stp/>
        <stp>EM_S_INFO_INDUSTRY_EM2016</stp>
        <stp>2</stp>
        <stp>300473.SZ</stp>
        <stp>1</stp>
        <tr r="G1871" s="3"/>
      </tp>
      <tp t="s">
        <v>公用事业</v>
        <stp/>
        <stp>EM_S_INFO_INDUSTRY_EM2016</stp>
        <stp>2</stp>
        <stp>000543.SZ</stp>
        <stp>1</stp>
        <tr r="G135" s="3"/>
      </tp>
      <tp t="s">
        <v>医药生物</v>
        <stp/>
        <stp>EM_S_INFO_INDUSTRY_EM2016</stp>
        <stp>2</stp>
        <stp>300573.SZ</stp>
        <stp>1</stp>
        <tr r="G1969" s="3"/>
      </tp>
      <tp t="s">
        <v>农林牧渔</v>
        <stp/>
        <stp>EM_S_INFO_INDUSTRY_EM2016</stp>
        <stp>2</stp>
        <stp>300673.SZ</stp>
        <stp>1</stp>
        <tr r="G2066" s="3"/>
      </tp>
      <tp t="s">
        <v>互联网</v>
        <stp/>
        <stp>EM_S_INFO_INDUSTRY_EM2016</stp>
        <stp>2</stp>
        <stp>300773.SZ</stp>
        <stp>1</stp>
        <tr r="G2159" s="3"/>
      </tp>
      <tp t="s">
        <v>商贸零售</v>
        <stp/>
        <stp>EM_S_INFO_INDUSTRY_EM2016</stp>
        <stp>2</stp>
        <stp>000043.SZ</stp>
        <stp>1</stp>
        <tr r="G37" s="3"/>
      </tp>
      <tp t="s">
        <v>有色金属</v>
        <stp/>
        <stp>EM_S_INFO_INDUSTRY_EM2016</stp>
        <stp>2</stp>
        <stp>300073.SZ</stp>
        <stp>1</stp>
        <tr r="G1474" s="3"/>
      </tp>
      <tp t="s">
        <v>机械设备</v>
        <stp/>
        <stp>EM_S_INFO_INDUSTRY_EM2016</stp>
        <stp>2</stp>
        <stp>300173.SZ</stp>
        <stp>1</stp>
        <tr r="G1574" s="3"/>
      </tp>
      <tp t="s">
        <v>医药生物</v>
        <stp/>
        <stp>EM_S_INFO_INDUSTRY_EM2016</stp>
        <stp>2</stp>
        <stp>300273.SZ</stp>
        <stp>1</stp>
        <tr r="G1673" s="3"/>
      </tp>
      <tp t="s">
        <v>电子设备</v>
        <stp/>
        <stp>EM_S_INFO_INDUSTRY_EM2016</stp>
        <stp>2</stp>
        <stp>300373.SZ</stp>
        <stp>1</stp>
        <tr r="G1771" s="3"/>
      </tp>
      <tp t="s">
        <v>食品饮料</v>
        <stp/>
        <stp>EM_S_INFO_INDUSTRY_EM2016</stp>
        <stp>2</stp>
        <stp>002840.SZ</stp>
        <stp>1</stp>
        <tr r="G1285" s="3"/>
      </tp>
      <tp t="s">
        <v>医药生物</v>
        <stp/>
        <stp>EM_S_INFO_INDUSTRY_EM2016</stp>
        <stp>2</stp>
        <stp>002940.SZ</stp>
        <stp>1</stp>
        <tr r="G1377" s="3"/>
      </tp>
      <tp t="s">
        <v>基础化工</v>
        <stp/>
        <stp>EM_S_INFO_INDUSTRY_EM2016</stp>
        <stp>2</stp>
        <stp>002440.SZ</stp>
        <stp>1</stp>
        <tr r="G899" s="3"/>
      </tp>
      <tp t="s">
        <v>有色金属</v>
        <stp/>
        <stp>EM_S_INFO_INDUSTRY_EM2016</stp>
        <stp>2</stp>
        <stp>002540.SZ</stp>
        <stp>1</stp>
        <tr r="G997" s="3"/>
      </tp>
      <tp t="s">
        <v>互联网</v>
        <stp/>
        <stp>EM_S_INFO_INDUSTRY_EM2016</stp>
        <stp>2</stp>
        <stp>002640.SZ</stp>
        <stp>1</stp>
        <tr r="G1097" s="3"/>
      </tp>
      <tp t="s">
        <v>轻工制造</v>
        <stp/>
        <stp>EM_S_INFO_INDUSTRY_EM2016</stp>
        <stp>2</stp>
        <stp>002740.SZ</stp>
        <stp>1</stp>
        <tr r="G1193" s="3"/>
      </tp>
      <tp t="s">
        <v>交通运输</v>
        <stp/>
        <stp>EM_S_INFO_INDUSTRY_EM2016</stp>
        <stp>2</stp>
        <stp>002040.SZ</stp>
        <stp>1</stp>
        <tr r="G501" s="3"/>
      </tp>
      <tp t="s">
        <v>建筑</v>
        <stp/>
        <stp>EM_S_INFO_INDUSTRY_EM2016</stp>
        <stp>2</stp>
        <stp>002140.SZ</stp>
        <stp>1</stp>
        <tr r="G600" s="3"/>
      </tp>
      <tp t="s">
        <v>轻工制造</v>
        <stp/>
        <stp>EM_S_INFO_INDUSTRY_EM2016</stp>
        <stp>2</stp>
        <stp>002240.SZ</stp>
        <stp>1</stp>
        <tr r="G700" s="3"/>
      </tp>
      <tp t="s">
        <v>有色金属</v>
        <stp/>
        <stp>EM_S_INFO_INDUSTRY_EM2016</stp>
        <stp>2</stp>
        <stp>002340.SZ</stp>
        <stp>1</stp>
        <tr r="G799" s="3"/>
      </tp>
      <tp t="s">
        <v>机械设备</v>
        <stp/>
        <stp>EM_S_INFO_INDUSTRY_EM2016</stp>
        <stp>2</stp>
        <stp>300470.SZ</stp>
        <stp>1</stp>
        <tr r="G1868" s="3"/>
      </tp>
      <tp t="s">
        <v>房地产</v>
        <stp/>
        <stp>EM_S_INFO_INDUSTRY_EM2016</stp>
        <stp>2</stp>
        <stp>000540.SZ</stp>
        <stp>1</stp>
        <tr r="G133" s="3"/>
      </tp>
      <tp t="s">
        <v>信息技术</v>
        <stp/>
        <stp>EM_S_INFO_INDUSTRY_EM2016</stp>
        <stp>2</stp>
        <stp>300570.SZ</stp>
        <stp>1</stp>
        <tr r="G1966" s="3"/>
      </tp>
      <tp t="s">
        <v>电气设备</v>
        <stp/>
        <stp>EM_S_INFO_INDUSTRY_EM2016</stp>
        <stp>2</stp>
        <stp>300670.SZ</stp>
        <stp>1</stp>
        <tr r="G2063" s="3"/>
      </tp>
      <tp t="s">
        <v>文化传媒</v>
        <stp/>
        <stp>EM_S_INFO_INDUSTRY_EM2016</stp>
        <stp>2</stp>
        <stp>300770.SZ</stp>
        <stp>1</stp>
        <tr r="G2156" s="3"/>
      </tp>
      <tp t="s">
        <v>公用事业</v>
        <stp/>
        <stp>EM_S_INFO_INDUSTRY_EM2016</stp>
        <stp>2</stp>
        <stp>000040.SZ</stp>
        <stp>1</stp>
        <tr r="G35" s="3"/>
      </tp>
      <tp t="s">
        <v>公用事业</v>
        <stp/>
        <stp>EM_S_INFO_INDUSTRY_EM2016</stp>
        <stp>2</stp>
        <stp>300070.SZ</stp>
        <stp>1</stp>
        <tr r="G1471" s="3"/>
      </tp>
      <tp t="s">
        <v>信息技术</v>
        <stp/>
        <stp>EM_S_INFO_INDUSTRY_EM2016</stp>
        <stp>2</stp>
        <stp>300170.SZ</stp>
        <stp>1</stp>
        <tr r="G1571" s="3"/>
      </tp>
      <tp t="s">
        <v>电子设备</v>
        <stp/>
        <stp>EM_S_INFO_INDUSTRY_EM2016</stp>
        <stp>2</stp>
        <stp>300270.SZ</stp>
        <stp>1</stp>
        <tr r="G1670" s="3"/>
      </tp>
      <tp t="s">
        <v>电气设备</v>
        <stp/>
        <stp>EM_S_INFO_INDUSTRY_EM2016</stp>
        <stp>2</stp>
        <stp>300370.SZ</stp>
        <stp>1</stp>
        <tr r="G1769" s="3"/>
      </tp>
      <tp t="s">
        <v>电子设备</v>
        <stp/>
        <stp>EM_S_INFO_INDUSTRY_EM2016</stp>
        <stp>2</stp>
        <stp>002841.SZ</stp>
        <stp>1</stp>
        <tr r="G1286" s="3"/>
      </tp>
      <tp t="s">
        <v>建筑</v>
        <stp/>
        <stp>EM_S_INFO_INDUSTRY_EM2016</stp>
        <stp>2</stp>
        <stp>002941.SZ</stp>
        <stp>1</stp>
        <tr r="G1378" s="3"/>
      </tp>
      <tp t="s">
        <v>电气设备</v>
        <stp/>
        <stp>EM_S_INFO_INDUSTRY_EM2016</stp>
        <stp>2</stp>
        <stp>002441.SZ</stp>
        <stp>1</stp>
        <tr r="G900" s="3"/>
      </tp>
      <tp t="s">
        <v>建筑</v>
        <stp/>
        <stp>EM_S_INFO_INDUSTRY_EM2016</stp>
        <stp>2</stp>
        <stp>002541.SZ</stp>
        <stp>1</stp>
        <tr r="G998" s="3"/>
      </tp>
      <tp t="s">
        <v>建材</v>
        <stp/>
        <stp>EM_S_INFO_INDUSTRY_EM2016</stp>
        <stp>2</stp>
        <stp>002641.SZ</stp>
        <stp>1</stp>
        <tr r="G1098" s="3"/>
      </tp>
      <tp t="s">
        <v>基础化工</v>
        <stp/>
        <stp>EM_S_INFO_INDUSTRY_EM2016</stp>
        <stp>2</stp>
        <stp>002741.SZ</stp>
        <stp>1</stp>
        <tr r="G1194" s="3"/>
      </tp>
      <tp t="s">
        <v>农林牧渔</v>
        <stp/>
        <stp>EM_S_INFO_INDUSTRY_EM2016</stp>
        <stp>2</stp>
        <stp>002041.SZ</stp>
        <stp>1</stp>
        <tr r="G502" s="3"/>
      </tp>
      <tp t="s">
        <v>电子设备</v>
        <stp/>
        <stp>EM_S_INFO_INDUSTRY_EM2016</stp>
        <stp>2</stp>
        <stp>002141.SZ</stp>
        <stp>1</stp>
        <tr r="G601" s="3"/>
      </tp>
      <tp t="s">
        <v>电子设备</v>
        <stp/>
        <stp>EM_S_INFO_INDUSTRY_EM2016</stp>
        <stp>2</stp>
        <stp>002241.SZ</stp>
        <stp>1</stp>
        <tr r="G701" s="3"/>
      </tp>
      <tp t="s">
        <v>基础化工</v>
        <stp/>
        <stp>EM_S_INFO_INDUSTRY_EM2016</stp>
        <stp>2</stp>
        <stp>002341.SZ</stp>
        <stp>1</stp>
        <tr r="G800" s="3"/>
      </tp>
      <tp t="s">
        <v>机械设备</v>
        <stp/>
        <stp>EM_S_INFO_INDUSTRY_EM2016</stp>
        <stp>2</stp>
        <stp>300471.SZ</stp>
        <stp>1</stp>
        <tr r="G1869" s="3"/>
      </tp>
      <tp t="s">
        <v>家电</v>
        <stp/>
        <stp>EM_S_INFO_INDUSTRY_EM2016</stp>
        <stp>2</stp>
        <stp>000541.SZ</stp>
        <stp>1</stp>
        <tr r="G134" s="3"/>
      </tp>
      <tp t="s">
        <v>信息技术</v>
        <stp/>
        <stp>EM_S_INFO_INDUSTRY_EM2016</stp>
        <stp>2</stp>
        <stp>300571.SZ</stp>
        <stp>1</stp>
        <tr r="G1967" s="3"/>
      </tp>
      <tp t="s">
        <v>电子设备</v>
        <stp/>
        <stp>EM_S_INFO_INDUSTRY_EM2016</stp>
        <stp>2</stp>
        <stp>300671.SZ</stp>
        <stp>1</stp>
        <tr r="G2064" s="3"/>
      </tp>
      <tp t="s">
        <v>电子设备</v>
        <stp/>
        <stp>EM_S_INFO_INDUSTRY_EM2016</stp>
        <stp>2</stp>
        <stp>300771.SZ</stp>
        <stp>1</stp>
        <tr r="G2157" s="3"/>
      </tp>
      <tp t="s">
        <v>文化传媒</v>
        <stp/>
        <stp>EM_S_INFO_INDUSTRY_EM2016</stp>
        <stp>2</stp>
        <stp>300071.SZ</stp>
        <stp>1</stp>
        <tr r="G1472" s="3"/>
      </tp>
      <tp t="s">
        <v>机械设备</v>
        <stp/>
        <stp>EM_S_INFO_INDUSTRY_EM2016</stp>
        <stp>2</stp>
        <stp>300171.SZ</stp>
        <stp>1</stp>
        <tr r="G1572" s="3"/>
      </tp>
      <tp t="s">
        <v>信息技术</v>
        <stp/>
        <stp>EM_S_INFO_INDUSTRY_EM2016</stp>
        <stp>2</stp>
        <stp>300271.SZ</stp>
        <stp>1</stp>
        <tr r="G1671" s="3"/>
      </tp>
      <tp t="s">
        <v>机械设备</v>
        <stp/>
        <stp>EM_S_INFO_INDUSTRY_EM2016</stp>
        <stp>2</stp>
        <stp>300371.SZ</stp>
        <stp>1</stp>
        <tr r="G1770" s="3"/>
      </tp>
      <tp>
        <v>77521428.571428567</v>
        <stp/>
        <stp>EM_S_EST_NETPROFIT</stp>
        <stp>3</stp>
        <stp>688028.SH</stp>
        <stp>2019</stp>
        <stp>2019/11/27</stp>
        <tr r="N3700" s="3"/>
        <tr r="N3700" s="3"/>
      </tp>
      <tp>
        <v>277533157.89473683</v>
        <stp/>
        <stp>EM_S_EST_NETPROFIT</stp>
        <stp>3</stp>
        <stp>688029.SH</stp>
        <stp>2019</stp>
        <stp>2019/11/27</stp>
        <tr r="N3701" s="3"/>
        <tr r="N3701" s="3"/>
      </tp>
      <tp>
        <v>96723333.333333328</v>
        <stp/>
        <stp>EM_S_EST_NETPROFIT</stp>
        <stp>3</stp>
        <stp>688025.SH</stp>
        <stp>2019</stp>
        <stp>2019/11/27</stp>
        <tr r="N3699" s="3"/>
        <tr r="N3699" s="3"/>
      </tp>
      <tp>
        <v>142718000</v>
        <stp/>
        <stp>EM_S_EST_NETPROFIT</stp>
        <stp>3</stp>
        <stp>688020.SH</stp>
        <stp>2019</stp>
        <stp>2019/11/27</stp>
        <tr r="N3695" s="3"/>
        <tr r="N3695" s="3"/>
      </tp>
      <tp>
        <v>67640000</v>
        <stp/>
        <stp>EM_S_EST_NETPROFIT</stp>
        <stp>3</stp>
        <stp>688021.SH</stp>
        <stp>2019</stp>
        <stp>2019/11/27</stp>
        <tr r="N3696" s="3"/>
        <tr r="N3696" s="3"/>
      </tp>
      <tp>
        <v>99691666.666666672</v>
        <stp/>
        <stp>EM_S_EST_NETPROFIT</stp>
        <stp>3</stp>
        <stp>688022.SH</stp>
        <stp>2019</stp>
        <stp>2019/11/27</stp>
        <tr r="N3697" s="3"/>
        <tr r="N3697" s="3"/>
      </tp>
      <tp>
        <v>92000000</v>
        <stp/>
        <stp>EM_S_EST_NETPROFIT</stp>
        <stp>3</stp>
        <stp>688023.SH</stp>
        <stp>2019</stp>
        <stp>2019/11/27</stp>
        <tr r="N3698" s="3"/>
        <tr r="N3698" s="3"/>
      </tp>
      <tp>
        <v>1798000000</v>
        <stp/>
        <stp>EM_S_EST_NETPROFIT</stp>
        <stp>3</stp>
        <stp>688036.SH</stp>
        <stp>2019</stp>
        <stp>2019/11/27</stp>
        <tr r="N3704" s="3"/>
        <tr r="N3704" s="3"/>
      </tp>
      <tp>
        <v>89500000</v>
        <stp/>
        <stp>EM_S_EST_NETPROFIT</stp>
        <stp>3</stp>
        <stp>688030.SH</stp>
        <stp>2019</stp>
        <stp>2019/11/27</stp>
        <tr r="N3702" s="3"/>
        <tr r="N3702" s="3"/>
      </tp>
      <tp>
        <v>300386363.63636363</v>
        <stp/>
        <stp>EM_S_EST_NETPROFIT</stp>
        <stp>3</stp>
        <stp>688033.SH</stp>
        <stp>2019</stp>
        <stp>2019/11/27</stp>
        <tr r="N3703" s="3"/>
        <tr r="N3703" s="3"/>
      </tp>
      <tp>
        <v>899272631.57894731</v>
        <stp/>
        <stp>EM_S_EST_NETPROFIT</stp>
        <stp>3</stp>
        <stp>688008.SH</stp>
        <stp>2019</stp>
        <stp>2019/11/27</stp>
        <tr r="N3686" s="3"/>
        <tr r="N3686" s="3"/>
      </tp>
      <tp>
        <v>3964951428.5714288</v>
        <stp/>
        <stp>EM_S_EST_NETPROFIT</stp>
        <stp>3</stp>
        <stp>688009.SH</stp>
        <stp>2019</stp>
        <stp>2019/11/27</stp>
        <tr r="N3687" s="3"/>
        <tr r="N3687" s="3"/>
      </tp>
      <tp>
        <v>354316875</v>
        <stp/>
        <stp>EM_S_EST_NETPROFIT</stp>
        <stp>3</stp>
        <stp>688005.SH</stp>
        <stp>2019</stp>
        <stp>2019/11/27</stp>
        <tr r="N3683" s="3"/>
        <tr r="N3683" s="3"/>
      </tp>
      <tp>
        <v>360264000</v>
        <stp/>
        <stp>EM_S_EST_NETPROFIT</stp>
        <stp>3</stp>
        <stp>688006.SH</stp>
        <stp>2019</stp>
        <stp>2019/11/27</stp>
        <tr r="N3684" s="3"/>
        <tr r="N3684" s="3"/>
      </tp>
      <tp>
        <v>222470769.23076922</v>
        <stp/>
        <stp>EM_S_EST_NETPROFIT</stp>
        <stp>3</stp>
        <stp>688007.SH</stp>
        <stp>2019</stp>
        <stp>2019/11/27</stp>
        <tr r="N3685" s="3"/>
        <tr r="N3685" s="3"/>
      </tp>
      <tp>
        <v>291586000</v>
        <stp/>
        <stp>EM_S_EST_NETPROFIT</stp>
        <stp>3</stp>
        <stp>688001.SH</stp>
        <stp>2019</stp>
        <stp>2019/11/27</stp>
        <tr r="N3680" s="3"/>
        <tr r="N3680" s="3"/>
      </tp>
      <tp>
        <v>203715833.33333331</v>
        <stp/>
        <stp>EM_S_EST_NETPROFIT</stp>
        <stp>3</stp>
        <stp>688002.SH</stp>
        <stp>2019</stp>
        <stp>2019/11/27</stp>
        <tr r="N3681" s="3"/>
        <tr r="N3681" s="3"/>
      </tp>
      <tp>
        <v>133791333.33333333</v>
        <stp/>
        <stp>EM_S_EST_NETPROFIT</stp>
        <stp>3</stp>
        <stp>688003.SH</stp>
        <stp>2019</stp>
        <stp>2019/11/27</stp>
        <tr r="N3682" s="3"/>
        <tr r="N3682" s="3"/>
      </tp>
      <tp>
        <v>139421428.57142857</v>
        <stp/>
        <stp>EM_S_EST_NETPROFIT</stp>
        <stp>3</stp>
        <stp>688018.SH</stp>
        <stp>2019</stp>
        <stp>2019/11/27</stp>
        <tr r="N3693" s="3"/>
        <tr r="N3693" s="3"/>
      </tp>
      <tp>
        <v>53259090.909090906</v>
        <stp/>
        <stp>EM_S_EST_NETPROFIT</stp>
        <stp>3</stp>
        <stp>688019.SH</stp>
        <stp>2019</stp>
        <stp>2019/11/27</stp>
        <tr r="N3694" s="3"/>
        <tr r="N3694" s="3"/>
      </tp>
      <tp>
        <v>95775000</v>
        <stp/>
        <stp>EM_S_EST_NETPROFIT</stp>
        <stp>3</stp>
        <stp>688015.SH</stp>
        <stp>2019</stp>
        <stp>2019/11/27</stp>
        <tr r="N3691" s="3"/>
        <tr r="N3691" s="3"/>
      </tp>
      <tp>
        <v>122640555.55555555</v>
        <stp/>
        <stp>EM_S_EST_NETPROFIT</stp>
        <stp>3</stp>
        <stp>688016.SH</stp>
        <stp>2019</stp>
        <stp>2019/11/27</stp>
        <tr r="N3692" s="3"/>
        <tr r="N3692" s="3"/>
      </tp>
      <tp>
        <v>105600000</v>
        <stp/>
        <stp>EM_S_EST_NETPROFIT</stp>
        <stp>3</stp>
        <stp>688010.SH</stp>
        <stp>2019</stp>
        <stp>2019/11/27</stp>
        <tr r="N3688" s="3"/>
        <tr r="N3688" s="3"/>
      </tp>
      <tp>
        <v>70361666.666666657</v>
        <stp/>
        <stp>EM_S_EST_NETPROFIT</stp>
        <stp>3</stp>
        <stp>688011.SH</stp>
        <stp>2019</stp>
        <stp>2019/11/27</stp>
        <tr r="N3689" s="3"/>
        <tr r="N3689" s="3"/>
      </tp>
      <tp>
        <v>181208400</v>
        <stp/>
        <stp>EM_S_EST_NETPROFIT</stp>
        <stp>3</stp>
        <stp>688012.SH</stp>
        <stp>2019</stp>
        <stp>2019/11/27</stp>
        <tr r="N3690" s="3"/>
        <tr r="N3690" s="3"/>
      </tp>
      <tp>
        <v>52772500</v>
        <stp/>
        <stp>EM_S_EST_NETPROFIT</stp>
        <stp>3</stp>
        <stp>688068.SH</stp>
        <stp>2019</stp>
        <stp>2019/11/27</stp>
        <tr r="N3707" s="3"/>
        <tr r="N3707" s="3"/>
      </tp>
      <tp>
        <v>82557777.777777776</v>
        <stp/>
        <stp>EM_S_EST_NETPROFIT</stp>
        <stp>3</stp>
        <stp>688066.SH</stp>
        <stp>2019</stp>
        <stp>2019/11/27</stp>
        <tr r="N3706" s="3"/>
        <tr r="N3706" s="3"/>
      </tp>
      <tp>
        <v>55000000</v>
        <stp/>
        <stp>EM_S_EST_NETPROFIT</stp>
        <stp>3</stp>
        <stp>688058.SH</stp>
        <stp>2019</stp>
        <stp>2019/11/27</stp>
        <tr r="N3705" s="3"/>
        <tr r="N3705" s="3"/>
      </tp>
      <tp>
        <v>216445000</v>
        <stp/>
        <stp>EM_S_EST_NETPROFIT</stp>
        <stp>3</stp>
        <stp>688088.SH</stp>
        <stp>2019</stp>
        <stp>2019/11/27</stp>
        <tr r="N3708" s="3"/>
        <tr r="N3708" s="3"/>
      </tp>
      <tp t="s">
        <v>--</v>
        <stp/>
        <stp>EM_S_EST_NETPROFIT</stp>
        <stp>3</stp>
        <stp>688098.SH</stp>
        <stp>2019</stp>
        <stp>2019/11/27</stp>
        <tr r="N3709" s="3"/>
      </tp>
      <tp>
        <v>287062500</v>
        <stp/>
        <stp>EM_S_EST_NETPROFIT</stp>
        <stp>3</stp>
        <stp>688099.SH</stp>
        <stp>2019</stp>
        <stp>2019/11/27</stp>
        <tr r="N3710" s="3"/>
        <tr r="N3710" s="3"/>
      </tp>
      <tp>
        <v>234800000</v>
        <stp/>
        <stp>EM_S_EST_NETPROFIT</stp>
        <stp>3</stp>
        <stp>688128.SH</stp>
        <stp>2019</stp>
        <stp>2019/11/27</stp>
        <tr r="N3716" s="3"/>
        <tr r="N3716" s="3"/>
      </tp>
      <tp>
        <v>168177647.05882356</v>
        <stp/>
        <stp>EM_S_EST_NETPROFIT</stp>
        <stp>3</stp>
        <stp>688122.SH</stp>
        <stp>2019</stp>
        <stp>2019/11/27</stp>
        <tr r="N3715" s="3"/>
        <tr r="N3715" s="3"/>
      </tp>
      <tp>
        <v>74000000</v>
        <stp/>
        <stp>EM_S_EST_NETPROFIT</stp>
        <stp>3</stp>
        <stp>688138.SH</stp>
        <stp>2019</stp>
        <stp>2019/11/27</stp>
        <tr r="N3717" s="3"/>
        <tr r="N3717" s="3"/>
      </tp>
      <tp t="s">
        <v>--</v>
        <stp/>
        <stp>EM_S_EST_NETPROFIT</stp>
        <stp>3</stp>
        <stp>688139.SH</stp>
        <stp>2019</stp>
        <stp>2019/11/27</stp>
        <tr r="N3718" s="3"/>
      </tp>
      <tp>
        <v>105000000</v>
        <stp/>
        <stp>EM_S_EST_NETPROFIT</stp>
        <stp>3</stp>
        <stp>688108.SH</stp>
        <stp>2019</stp>
        <stp>2019/11/27</stp>
        <tr r="N3712" s="3"/>
        <tr r="N3712" s="3"/>
      </tp>
      <tp>
        <v>253500000</v>
        <stp/>
        <stp>EM_S_EST_NETPROFIT</stp>
        <stp>3</stp>
        <stp>688101.SH</stp>
        <stp>2019</stp>
        <stp>2019/11/27</stp>
        <tr r="N3711" s="3"/>
        <tr r="N3711" s="3"/>
      </tp>
      <tp>
        <v>99880000</v>
        <stp/>
        <stp>EM_S_EST_NETPROFIT</stp>
        <stp>3</stp>
        <stp>688116.SH</stp>
        <stp>2019</stp>
        <stp>2019/11/27</stp>
        <tr r="N3714" s="3"/>
        <tr r="N3714" s="3"/>
      </tp>
      <tp>
        <v>374603333.33333331</v>
        <stp/>
        <stp>EM_S_EST_NETPROFIT</stp>
        <stp>3</stp>
        <stp>688111.SH</stp>
        <stp>2019</stp>
        <stp>2019/11/27</stp>
        <tr r="N3713" s="3"/>
        <tr r="N3713" s="3"/>
      </tp>
      <tp>
        <v>72620000</v>
        <stp/>
        <stp>EM_S_EST_NETPROFIT</stp>
        <stp>3</stp>
        <stp>688168.SH</stp>
        <stp>2019</stp>
        <stp>2019/11/27</stp>
        <tr r="N3720" s="3"/>
        <tr r="N3720" s="3"/>
      </tp>
      <tp>
        <v>106666666.66666667</v>
        <stp/>
        <stp>EM_S_EST_NETPROFIT</stp>
        <stp>3</stp>
        <stp>688166.SH</stp>
        <stp>2019</stp>
        <stp>2019/11/27</stp>
        <tr r="N3719" s="3"/>
        <tr r="N3719" s="3"/>
      </tp>
      <tp>
        <v>168472857.14285713</v>
        <stp/>
        <stp>EM_S_EST_NETPROFIT</stp>
        <stp>3</stp>
        <stp>688188.SH</stp>
        <stp>2019</stp>
        <stp>2019/11/27</stp>
        <tr r="N3721" s="3"/>
        <tr r="N3721" s="3"/>
      </tp>
      <tp>
        <v>365000000</v>
        <stp/>
        <stp>EM_S_EST_NETPROFIT</stp>
        <stp>3</stp>
        <stp>688199.SH</stp>
        <stp>2019</stp>
        <stp>2019/11/27</stp>
        <tr r="N3723" s="3"/>
        <tr r="N3723" s="3"/>
      </tp>
      <tp>
        <v>197000000</v>
        <stp/>
        <stp>EM_S_EST_NETPROFIT</stp>
        <stp>3</stp>
        <stp>688196.SH</stp>
        <stp>2019</stp>
        <stp>2019/11/27</stp>
        <tr r="N3722" s="3"/>
        <tr r="N3722" s="3"/>
      </tp>
      <tp>
        <v>69000000</v>
        <stp/>
        <stp>EM_S_EST_NETPROFIT</stp>
        <stp>3</stp>
        <stp>688202.SH</stp>
        <stp>2019</stp>
        <stp>2019/11/27</stp>
        <tr r="N3724" s="3"/>
        <tr r="N3724" s="3"/>
      </tp>
      <tp>
        <v>68190000</v>
        <stp/>
        <stp>EM_S_EST_NETPROFIT</stp>
        <stp>3</stp>
        <stp>688288.SH</stp>
        <stp>2019</stp>
        <stp>2019/11/27</stp>
        <tr r="N3725" s="3"/>
        <tr r="N3725" s="3"/>
      </tp>
      <tp>
        <v>124810000</v>
        <stp/>
        <stp>EM_S_EST_NETPROFIT</stp>
        <stp>3</stp>
        <stp>688299.SH</stp>
        <stp>2019</stp>
        <stp>2019/11/27</stp>
        <tr r="N3726" s="3"/>
        <tr r="N3726" s="3"/>
      </tp>
      <tp>
        <v>43867333.333333336</v>
        <stp/>
        <stp>EM_S_EST_NETPROFIT</stp>
        <stp>3</stp>
        <stp>688321.SH</stp>
        <stp>2019</stp>
        <stp>2019/11/27</stp>
        <tr r="N3728" s="3"/>
        <tr r="N3728" s="3"/>
      </tp>
      <tp>
        <v>70035555.555555552</v>
        <stp/>
        <stp>EM_S_EST_NETPROFIT</stp>
        <stp>3</stp>
        <stp>688333.SH</stp>
        <stp>2019</stp>
        <stp>2019/11/27</stp>
        <tr r="N3729" s="3"/>
        <tr r="N3729" s="3"/>
      </tp>
      <tp>
        <v>78000000</v>
        <stp/>
        <stp>EM_S_EST_NETPROFIT</stp>
        <stp>3</stp>
        <stp>688300.SH</stp>
        <stp>2019</stp>
        <stp>2019/11/27</stp>
        <tr r="N3727" s="3"/>
        <tr r="N3727" s="3"/>
      </tp>
      <tp>
        <v>92165000</v>
        <stp/>
        <stp>EM_S_EST_NETPROFIT</stp>
        <stp>3</stp>
        <stp>688368.SH</stp>
        <stp>2019</stp>
        <stp>2019/11/27</stp>
        <tr r="N3732" s="3"/>
        <tr r="N3732" s="3"/>
      </tp>
      <tp>
        <v>81835000</v>
        <stp/>
        <stp>EM_S_EST_NETPROFIT</stp>
        <stp>3</stp>
        <stp>688369.SH</stp>
        <stp>2019</stp>
        <stp>2019/11/27</stp>
        <tr r="N3733" s="3"/>
        <tr r="N3733" s="3"/>
      </tp>
      <tp>
        <v>458432000</v>
        <stp/>
        <stp>EM_S_EST_NETPROFIT</stp>
        <stp>3</stp>
        <stp>688366.SH</stp>
        <stp>2019</stp>
        <stp>2019/11/27</stp>
        <tr r="N3731" s="3"/>
        <tr r="N3731" s="3"/>
      </tp>
      <tp>
        <v>582917272.72727275</v>
        <stp/>
        <stp>EM_S_EST_NETPROFIT</stp>
        <stp>3</stp>
        <stp>688363.SH</stp>
        <stp>2019</stp>
        <stp>2019/11/27</stp>
        <tr r="N3730" s="3"/>
        <tr r="N3730" s="3"/>
      </tp>
      <tp>
        <v>283623333.33333337</v>
        <stp/>
        <stp>EM_S_EST_NETPROFIT</stp>
        <stp>3</stp>
        <stp>688388.SH</stp>
        <stp>2019</stp>
        <stp>2019/11/27</stp>
        <tr r="N3734" s="3"/>
        <tr r="N3734" s="3"/>
      </tp>
      <tp t="s">
        <v>--</v>
        <stp/>
        <stp>EM_S_EST_NETPROFIT</stp>
        <stp>3</stp>
        <stp>688389.SH</stp>
        <stp>2019</stp>
        <stp>2019/11/27</stp>
        <tr r="N3735" s="3"/>
      </tp>
      <tp>
        <v>4.71</v>
        <stp/>
        <stp>EM_S_DQ_CLOSE</stp>
        <stp>3</stp>
        <stp>600202.SH</stp>
        <stp>2019/11/27</stp>
        <stp>1</stp>
        <tr r="F235" s="5"/>
      </tp>
      <tp>
        <v>20.43</v>
        <stp/>
        <stp>EM_S_DQ_CLOSE</stp>
        <stp>3</stp>
        <stp>603203.SH</stp>
        <stp>2019/11/27</stp>
        <stp>1</stp>
        <tr r="F294" s="5"/>
      </tp>
      <tp>
        <v>10.09</v>
        <stp/>
        <stp>EM_S_DQ_CLOSE</stp>
        <stp>3</stp>
        <stp>600218.SH</stp>
        <stp>2019/11/27</stp>
        <stp>1</stp>
        <tr r="F236" s="5"/>
      </tp>
      <tp>
        <v>13.23</v>
        <stp/>
        <stp>EM_S_DQ_CLOSE</stp>
        <stp>3</stp>
        <stp>603269.SH</stp>
        <stp>2019/11/27</stp>
        <stp>1</stp>
        <tr r="F295" s="5"/>
      </tp>
      <tp>
        <v>9.67</v>
        <stp/>
        <stp>EM_S_DQ_CLOSE</stp>
        <stp>3</stp>
        <stp>603277.SH</stp>
        <stp>2019/11/27</stp>
        <stp>1</stp>
        <tr r="F296" s="5"/>
      </tp>
      <tp>
        <v>8.6199999999999992</v>
        <stp/>
        <stp>EM_S_DQ_CLOSE</stp>
        <stp>3</stp>
        <stp>603278.SH</stp>
        <stp>2019/11/27</stp>
        <stp>1</stp>
        <tr r="F297" s="5"/>
      </tp>
      <tp>
        <v>20.34</v>
        <stp/>
        <stp>EM_S_DQ_CLOSE</stp>
        <stp>3</stp>
        <stp>603279.SH</stp>
        <stp>2019/11/27</stp>
        <stp>1</stp>
        <tr r="F298" s="5"/>
      </tp>
      <tp>
        <v>4.3</v>
        <stp/>
        <stp>EM_S_DQ_CLOSE</stp>
        <stp>3</stp>
        <stp>600243.SH</stp>
        <stp>2019/11/27</stp>
        <stp>1</stp>
        <tr r="F237" s="5"/>
      </tp>
      <tp>
        <v>24.69</v>
        <stp/>
        <stp>EM_S_DQ_CLOSE</stp>
        <stp>3</stp>
        <stp>603283.SH</stp>
        <stp>2019/11/27</stp>
        <stp>1</stp>
        <tr r="F299" s="5"/>
      </tp>
      <tp>
        <v>8.86</v>
        <stp/>
        <stp>EM_S_DQ_CLOSE</stp>
        <stp>3</stp>
        <stp>603289.SH</stp>
        <stp>2019/11/27</stp>
        <stp>1</stp>
        <tr r="F300" s="5"/>
      </tp>
      <tp>
        <v>12.89</v>
        <stp/>
        <stp>EM_S_DQ_CLOSE</stp>
        <stp>3</stp>
        <stp>603298.SH</stp>
        <stp>2019/11/27</stp>
        <stp>1</stp>
        <tr r="F301" s="5"/>
      </tp>
      <tp>
        <v>9.9600000000000009</v>
        <stp/>
        <stp>EM_S_DQ_CLOSE</stp>
        <stp>3</stp>
        <stp>300257.SZ</stp>
        <stp>2019/11/27</stp>
        <stp>1</stp>
        <tr r="F155" s="5"/>
      </tp>
      <tp>
        <v>3.53</v>
        <stp/>
        <stp>EM_S_DQ_CLOSE</stp>
        <stp>3</stp>
        <stp>300259.SZ</stp>
        <stp>2019/11/27</stp>
        <stp>1</stp>
        <tr r="F156" s="5"/>
      </tp>
      <tp>
        <v>4.25</v>
        <stp/>
        <stp>EM_S_DQ_CLOSE</stp>
        <stp>3</stp>
        <stp>002272.SZ</stp>
        <stp>2019/11/27</stp>
        <stp>1</stp>
        <tr r="F47" s="5"/>
      </tp>
      <tp>
        <v>5.83</v>
        <stp/>
        <stp>EM_S_DQ_CLOSE</stp>
        <stp>3</stp>
        <stp>002278.SZ</stp>
        <stp>2019/11/27</stp>
        <stp>1</stp>
        <tr r="F48" s="5"/>
      </tp>
      <tp>
        <v>4.46</v>
        <stp/>
        <stp>EM_S_DQ_CLOSE</stp>
        <stp>3</stp>
        <stp>300272.SZ</stp>
        <stp>2019/11/27</stp>
        <stp>1</stp>
        <tr r="F158" s="5"/>
      </tp>
      <tp>
        <v>7.44</v>
        <stp/>
        <stp>EM_S_DQ_CLOSE</stp>
        <stp>3</stp>
        <stp>300276.SZ</stp>
        <stp>2019/11/27</stp>
        <stp>1</stp>
        <tr r="F159" s="5"/>
      </tp>
      <tp>
        <v>3.83</v>
        <stp/>
        <stp>EM_S_DQ_CLOSE</stp>
        <stp>3</stp>
        <stp>300278.SZ</stp>
        <stp>2019/11/27</stp>
        <stp>1</stp>
        <tr r="F160" s="5"/>
      </tp>
      <tp>
        <v>7.6</v>
        <stp/>
        <stp>EM_S_DQ_CLOSE</stp>
        <stp>3</stp>
        <stp>002248.SZ</stp>
        <stp>2019/11/27</stp>
        <stp>1</stp>
        <tr r="F46" s="5"/>
      </tp>
      <tp>
        <v>10.53</v>
        <stp/>
        <stp>EM_S_DQ_CLOSE</stp>
        <stp>3</stp>
        <stp>300260.SZ</stp>
        <stp>2019/11/27</stp>
        <stp>1</stp>
        <tr r="F157" s="5"/>
      </tp>
      <tp>
        <v>4078368000</v>
        <stp/>
        <stp>EM_S_VAL_MV</stp>
        <stp>2</stp>
        <stp>603185.SH</stp>
        <stp>2019/11/27</stp>
        <tr r="I3301" s="3"/>
        <tr r="I3301" s="3"/>
        <tr r="I3301" s="3"/>
        <tr r="I3301" s="3"/>
      </tp>
      <tp>
        <v>3420000000</v>
        <stp/>
        <stp>EM_S_VAL_MV</stp>
        <stp>2</stp>
        <stp>603105.SH</stp>
        <stp>2019/11/27</stp>
        <tr r="I3263" s="3"/>
        <tr r="I3263" s="3"/>
        <tr r="I3263" s="3"/>
        <tr r="I3263" s="3"/>
      </tp>
      <tp>
        <v>4444960000</v>
        <stp/>
        <stp>EM_S_VAL_MV</stp>
        <stp>2</stp>
        <stp>603115.SH</stp>
        <stp>2019/11/27</stp>
        <tr r="I3269" s="3"/>
        <tr r="I3269" s="3"/>
        <tr r="I3269" s="3"/>
        <tr r="I3269" s="3"/>
      </tp>
      <tp>
        <v>2889064080</v>
        <stp/>
        <stp>EM_S_VAL_MV</stp>
        <stp>2</stp>
        <stp>603165.SH</stp>
        <stp>2019/11/27</stp>
        <tr r="I3290" s="3"/>
        <tr r="I3290" s="3"/>
        <tr r="I3290" s="3"/>
        <tr r="I3290" s="3"/>
      </tp>
      <tp>
        <v>2610145604.04</v>
        <stp/>
        <stp>EM_S_VAL_MV</stp>
        <stp>2</stp>
        <stp>603085.SH</stp>
        <stp>2019/11/27</stp>
        <tr r="I3251" s="3"/>
        <tr r="I3251" s="3"/>
        <tr r="I3251" s="3"/>
        <tr r="I3251" s="3"/>
      </tp>
      <tp>
        <v>6013008131.8999996</v>
        <stp/>
        <stp>EM_S_VAL_MV</stp>
        <stp>2</stp>
        <stp>603005.SH</stp>
        <stp>2019/11/27</stp>
        <tr r="I3196" s="3"/>
        <tr r="I3196" s="3"/>
        <tr r="I3196" s="3"/>
        <tr r="I3196" s="3"/>
      </tp>
      <tp>
        <v>2381464800</v>
        <stp/>
        <stp>EM_S_VAL_MV</stp>
        <stp>2</stp>
        <stp>603015.SH</stp>
        <stp>2019/11/27</stp>
        <tr r="I3205" s="3"/>
        <tr r="I3205" s="3"/>
        <tr r="I3205" s="3"/>
        <tr r="I3205" s="3"/>
      </tp>
      <tp>
        <v>7316598516.8999996</v>
        <stp/>
        <stp>EM_S_VAL_MV</stp>
        <stp>2</stp>
        <stp>603025.SH</stp>
        <stp>2019/11/27</stp>
        <tr r="I3214" s="3"/>
        <tr r="I3214" s="3"/>
        <tr r="I3214" s="3"/>
        <tr r="I3214" s="3"/>
      </tp>
      <tp>
        <v>2926000000</v>
        <stp/>
        <stp>EM_S_VAL_MV</stp>
        <stp>2</stp>
        <stp>603035.SH</stp>
        <stp>2019/11/27</stp>
        <tr r="I3223" s="3"/>
        <tr r="I3223" s="3"/>
        <tr r="I3223" s="3"/>
        <tr r="I3223" s="3"/>
      </tp>
      <tp>
        <v>1947323000</v>
        <stp/>
        <stp>EM_S_VAL_MV</stp>
        <stp>2</stp>
        <stp>603045.SH</stp>
        <stp>2019/11/27</stp>
        <tr r="I3232" s="3"/>
        <tr r="I3232" s="3"/>
        <tr r="I3232" s="3"/>
        <tr r="I3232" s="3"/>
      </tp>
      <tp>
        <v>4806845158.1700001</v>
        <stp/>
        <stp>EM_S_VAL_MV</stp>
        <stp>2</stp>
        <stp>603055.SH</stp>
        <stp>2019/11/27</stp>
        <tr r="I3234" s="3"/>
        <tr r="I3234" s="3"/>
        <tr r="I3234" s="3"/>
        <tr r="I3234" s="3"/>
      </tp>
      <tp>
        <v>3786313551</v>
        <stp/>
        <stp>EM_S_VAL_MV</stp>
        <stp>2</stp>
        <stp>603385.SH</stp>
        <stp>2019/11/27</stp>
        <tr r="I3399" s="3"/>
        <tr r="I3399" s="3"/>
        <tr r="I3399" s="3"/>
        <tr r="I3399" s="3"/>
      </tp>
      <tp>
        <v>12482750530</v>
        <stp/>
        <stp>EM_S_VAL_MV</stp>
        <stp>2</stp>
        <stp>603305.SH</stp>
        <stp>2019/11/27</stp>
        <tr r="I3351" s="3"/>
        <tr r="I3351" s="3"/>
        <tr r="I3351" s="3"/>
        <tr r="I3351" s="3"/>
      </tp>
      <tp>
        <v>3401851005.1199999</v>
        <stp/>
        <stp>EM_S_VAL_MV</stp>
        <stp>2</stp>
        <stp>603315.SH</stp>
        <stp>2019/11/27</stp>
        <tr r="I3357" s="3"/>
        <tr r="I3357" s="3"/>
        <tr r="I3357" s="3"/>
        <tr r="I3357" s="3"/>
      </tp>
      <tp>
        <v>2033686850</v>
        <stp/>
        <stp>EM_S_VAL_MV</stp>
        <stp>2</stp>
        <stp>603335.SH</stp>
        <stp>2019/11/27</stp>
        <tr r="I3374" s="3"/>
        <tr r="I3374" s="3"/>
        <tr r="I3374" s="3"/>
        <tr r="I3374" s="3"/>
      </tp>
      <tp>
        <v>13902927599.07</v>
        <stp/>
        <stp>EM_S_VAL_MV</stp>
        <stp>2</stp>
        <stp>603345.SH</stp>
        <stp>2019/11/27</stp>
        <tr r="I3379" s="3"/>
        <tr r="I3379" s="3"/>
        <tr r="I3379" s="3"/>
        <tr r="I3379" s="3"/>
      </tp>
      <tp>
        <v>8497190000</v>
        <stp/>
        <stp>EM_S_VAL_MV</stp>
        <stp>2</stp>
        <stp>603355.SH</stp>
        <stp>2019/11/27</stp>
        <tr r="I3382" s="3"/>
        <tr r="I3382" s="3"/>
        <tr r="I3382" s="3"/>
        <tr r="I3382" s="3"/>
      </tp>
      <tp>
        <v>3874715100</v>
        <stp/>
        <stp>EM_S_VAL_MV</stp>
        <stp>2</stp>
        <stp>603365.SH</stp>
        <stp>2019/11/27</stp>
        <tr r="I3389" s="3"/>
        <tr r="I3389" s="3"/>
        <tr r="I3389" s="3"/>
        <tr r="I3389" s="3"/>
      </tp>
      <tp>
        <v>14020807478.370001</v>
        <stp/>
        <stp>EM_S_VAL_MV</stp>
        <stp>2</stp>
        <stp>603225.SH</stp>
        <stp>2019/11/27</stp>
        <tr r="I3320" s="3"/>
        <tr r="I3320" s="3"/>
        <tr r="I3320" s="3"/>
        <tr r="I3320" s="3"/>
      </tp>
      <tp>
        <v>3529800000</v>
        <stp/>
        <stp>EM_S_VAL_MV</stp>
        <stp>2</stp>
        <stp>603585.SH</stp>
        <stp>2019/11/27</stp>
        <tr r="I3455" s="3"/>
        <tr r="I3455" s="3"/>
        <tr r="I3455" s="3"/>
        <tr r="I3455" s="3"/>
      </tp>
      <tp>
        <v>5654662292.9099998</v>
        <stp/>
        <stp>EM_S_VAL_MV</stp>
        <stp>2</stp>
        <stp>603595.SH</stp>
        <stp>2019/11/27</stp>
        <tr r="I3461" s="3"/>
        <tr r="I3461" s="3"/>
        <tr r="I3461" s="3"/>
        <tr r="I3461" s="3"/>
      </tp>
      <tp>
        <v>4252800000</v>
        <stp/>
        <stp>EM_S_VAL_MV</stp>
        <stp>2</stp>
        <stp>603505.SH</stp>
        <stp>2019/11/27</stp>
        <tr r="I3424" s="3"/>
        <tr r="I3424" s="3"/>
        <tr r="I3424" s="3"/>
        <tr r="I3424" s="3"/>
      </tp>
      <tp>
        <v>19521566154.099998</v>
        <stp/>
        <stp>EM_S_VAL_MV</stp>
        <stp>2</stp>
        <stp>603515.SH</stp>
        <stp>2019/11/27</stp>
        <tr r="I3428" s="3"/>
        <tr r="I3428" s="3"/>
        <tr r="I3428" s="3"/>
        <tr r="I3428" s="3"/>
      </tp>
      <tp>
        <v>2656064000</v>
        <stp/>
        <stp>EM_S_VAL_MV</stp>
        <stp>2</stp>
        <stp>603535.SH</stp>
        <stp>2019/11/27</stp>
        <tr r="I3438" s="3"/>
        <tr r="I3438" s="3"/>
        <tr r="I3438" s="3"/>
        <tr r="I3438" s="3"/>
      </tp>
      <tp>
        <v>2916713943.52</v>
        <stp/>
        <stp>EM_S_VAL_MV</stp>
        <stp>2</stp>
        <stp>603555.SH</stp>
        <stp>2019/11/27</stp>
        <tr r="I3441" s="3"/>
        <tr r="I3441" s="3"/>
        <tr r="I3441" s="3"/>
        <tr r="I3441" s="3"/>
      </tp>
      <tp>
        <v>1484694960</v>
        <stp/>
        <stp>EM_S_VAL_MV</stp>
        <stp>2</stp>
        <stp>603725.SH</stp>
        <stp>2019/11/27</stp>
        <tr r="I3541" s="3"/>
        <tr r="I3541" s="3"/>
        <tr r="I3541" s="3"/>
        <tr r="I3541" s="3"/>
      </tp>
      <tp>
        <v>4729512140.7600002</v>
        <stp/>
        <stp>EM_S_VAL_MV</stp>
        <stp>2</stp>
        <stp>603755.SH</stp>
        <stp>2019/11/27</stp>
        <tr r="I3551" s="3"/>
        <tr r="I3551" s="3"/>
        <tr r="I3551" s="3"/>
        <tr r="I3551" s="3"/>
      </tp>
      <tp>
        <v>2092220000</v>
        <stp/>
        <stp>EM_S_VAL_MV</stp>
        <stp>2</stp>
        <stp>603685.SH</stp>
        <stp>2019/11/27</stp>
        <tr r="I3515" s="3"/>
        <tr r="I3515" s="3"/>
        <tr r="I3515" s="3"/>
        <tr r="I3515" s="3"/>
      </tp>
      <tp>
        <v>17199871610</v>
        <stp/>
        <stp>EM_S_VAL_MV</stp>
        <stp>2</stp>
        <stp>603605.SH</stp>
        <stp>2019/11/27</stp>
        <tr r="I3469" s="3"/>
        <tr r="I3469" s="3"/>
        <tr r="I3469" s="3"/>
        <tr r="I3469" s="3"/>
      </tp>
      <tp>
        <v>2231299200</v>
        <stp/>
        <stp>EM_S_VAL_MV</stp>
        <stp>2</stp>
        <stp>603615.SH</stp>
        <stp>2019/11/27</stp>
        <tr r="I3478" s="3"/>
        <tr r="I3478" s="3"/>
        <tr r="I3478" s="3"/>
        <tr r="I3478" s="3"/>
      </tp>
      <tp>
        <v>1881500000</v>
        <stp/>
        <stp>EM_S_VAL_MV</stp>
        <stp>2</stp>
        <stp>603655.SH</stp>
        <stp>2019/11/27</stp>
        <tr r="I3494" s="3"/>
        <tr r="I3494" s="3"/>
        <tr r="I3494" s="3"/>
        <tr r="I3494" s="3"/>
      </tp>
      <tp>
        <v>2067000000</v>
        <stp/>
        <stp>EM_S_VAL_MV</stp>
        <stp>2</stp>
        <stp>603665.SH</stp>
        <stp>2019/11/27</stp>
        <tr r="I3503" s="3"/>
        <tr r="I3503" s="3"/>
        <tr r="I3503" s="3"/>
        <tr r="I3503" s="3"/>
      </tp>
      <tp>
        <v>2064608000</v>
        <stp/>
        <stp>EM_S_VAL_MV</stp>
        <stp>2</stp>
        <stp>603985.SH</stp>
        <stp>2019/11/27</stp>
        <tr r="I3667" s="3"/>
        <tr r="I3667" s="3"/>
        <tr r="I3667" s="3"/>
        <tr r="I3667" s="3"/>
      </tp>
      <tp>
        <v>6764580040</v>
        <stp/>
        <stp>EM_S_VAL_MV</stp>
        <stp>2</stp>
        <stp>603915.SH</stp>
        <stp>2019/11/27</stp>
        <tr r="I3633" s="3"/>
        <tr r="I3633" s="3"/>
        <tr r="I3633" s="3"/>
        <tr r="I3633" s="3"/>
      </tp>
      <tp>
        <v>1705548000</v>
        <stp/>
        <stp>EM_S_VAL_MV</stp>
        <stp>2</stp>
        <stp>603955.SH</stp>
        <stp>2019/11/27</stp>
        <tr r="I3649" s="3"/>
        <tr r="I3649" s="3"/>
        <tr r="I3649" s="3"/>
        <tr r="I3649" s="3"/>
      </tp>
      <tp>
        <v>27545679639.57</v>
        <stp/>
        <stp>EM_S_VAL_MV</stp>
        <stp>2</stp>
        <stp>603885.SH</stp>
        <stp>2019/11/27</stp>
        <tr r="I3615" s="3"/>
        <tr r="I3615" s="3"/>
        <tr r="I3615" s="3"/>
        <tr r="I3615" s="3"/>
      </tp>
      <tp>
        <v>2428557600</v>
        <stp/>
        <stp>EM_S_VAL_MV</stp>
        <stp>2</stp>
        <stp>603895.SH</stp>
        <stp>2019/11/27</stp>
        <tr r="I3621" s="3"/>
        <tr r="I3621" s="3"/>
        <tr r="I3621" s="3"/>
        <tr r="I3621" s="3"/>
      </tp>
      <tp>
        <v>10384190000</v>
        <stp/>
        <stp>EM_S_VAL_MV</stp>
        <stp>2</stp>
        <stp>603815.SH</stp>
        <stp>2019/11/27</stp>
        <tr r="I3579" s="3"/>
        <tr r="I3579" s="3"/>
        <tr r="I3579" s="3"/>
        <tr r="I3579" s="3"/>
      </tp>
      <tp>
        <v>3287440157.0799999</v>
        <stp/>
        <stp>EM_S_VAL_MV</stp>
        <stp>2</stp>
        <stp>603825.SH</stp>
        <stp>2019/11/27</stp>
        <tr r="I3586" s="3"/>
        <tr r="I3586" s="3"/>
        <tr r="I3586" s="3"/>
        <tr r="I3586" s="3"/>
      </tp>
      <tp>
        <v>3002804900</v>
        <stp/>
        <stp>EM_S_VAL_MV</stp>
        <stp>2</stp>
        <stp>603855.SH</stp>
        <stp>2019/11/27</stp>
        <tr r="I3595" s="3"/>
        <tr r="I3595" s="3"/>
        <tr r="I3595" s="3"/>
        <tr r="I3595" s="3"/>
      </tp>
      <tp>
        <v>3.38</v>
        <stp/>
        <stp>EM_S_DQ_CLOSE</stp>
        <stp>3</stp>
        <stp>300210.SZ</stp>
        <stp>2019/11/27</stp>
        <stp>1</stp>
        <tr r="F152" s="5"/>
      </tp>
      <tp>
        <v>16166022266.6</v>
        <stp/>
        <stp>EM_S_VAL_MV</stp>
        <stp>2</stp>
        <stp>002185.SZ</stp>
        <stp>2019/11/27</stp>
        <tr r="I645" s="3"/>
        <tr r="I645" s="3"/>
        <tr r="I645" s="3"/>
        <tr r="I645" s="3"/>
      </tp>
      <tp>
        <v>17426691783.860001</v>
        <stp/>
        <stp>EM_S_VAL_MV</stp>
        <stp>2</stp>
        <stp>002195.SZ</stp>
        <stp>2019/11/27</stp>
        <tr r="I655" s="3"/>
        <tr r="I655" s="3"/>
        <tr r="I655" s="3"/>
        <tr r="I655" s="3"/>
      </tp>
      <tp>
        <v>6571844228.8800001</v>
        <stp/>
        <stp>EM_S_VAL_MV</stp>
        <stp>2</stp>
        <stp>002145.SZ</stp>
        <stp>2019/11/27</stp>
        <tr r="I605" s="3"/>
        <tr r="I605" s="3"/>
        <tr r="I605" s="3"/>
        <tr r="I605" s="3"/>
      </tp>
      <tp>
        <v>8774888160.2000008</v>
        <stp/>
        <stp>EM_S_VAL_MV</stp>
        <stp>2</stp>
        <stp>002155.SZ</stp>
        <stp>2019/11/27</stp>
        <tr r="I615" s="3"/>
        <tr r="I615" s="3"/>
        <tr r="I615" s="3"/>
        <tr r="I615" s="3"/>
      </tp>
      <tp>
        <v>2516602899.8000002</v>
        <stp/>
        <stp>EM_S_VAL_MV</stp>
        <stp>2</stp>
        <stp>002165.SZ</stp>
        <stp>2019/11/27</stp>
        <tr r="I625" s="3"/>
        <tr r="I625" s="3"/>
        <tr r="I625" s="3"/>
        <tr r="I625" s="3"/>
      </tp>
      <tp>
        <v>1206045139.2</v>
        <stp/>
        <stp>EM_S_VAL_MV</stp>
        <stp>2</stp>
        <stp>002175.SZ</stp>
        <stp>2019/11/27</stp>
        <tr r="I635" s="3"/>
        <tr r="I635" s="3"/>
        <tr r="I635" s="3"/>
        <tr r="I635" s="3"/>
      </tp>
      <tp>
        <v>1768800000</v>
        <stp/>
        <stp>EM_S_VAL_MV</stp>
        <stp>2</stp>
        <stp>002105.SZ</stp>
        <stp>2019/11/27</stp>
        <tr r="I565" s="3"/>
        <tr r="I565" s="3"/>
        <tr r="I565" s="3"/>
        <tr r="I565" s="3"/>
      </tp>
      <tp>
        <v>5980102173.2700005</v>
        <stp/>
        <stp>EM_S_VAL_MV</stp>
        <stp>2</stp>
        <stp>002115.SZ</stp>
        <stp>2019/11/27</stp>
        <tr r="I575" s="3"/>
        <tr r="I575" s="3"/>
        <tr r="I575" s="3"/>
        <tr r="I575" s="3"/>
      </tp>
      <tp>
        <v>2532556690.0799999</v>
        <stp/>
        <stp>EM_S_VAL_MV</stp>
        <stp>2</stp>
        <stp>002125.SZ</stp>
        <stp>2019/11/27</stp>
        <tr r="I585" s="3"/>
        <tr r="I585" s="3"/>
        <tr r="I585" s="3"/>
        <tr r="I585" s="3"/>
      </tp>
      <tp>
        <v>5378891440</v>
        <stp/>
        <stp>EM_S_VAL_MV</stp>
        <stp>2</stp>
        <stp>002135.SZ</stp>
        <stp>2019/11/27</stp>
        <tr r="I595" s="3"/>
        <tr r="I595" s="3"/>
        <tr r="I595" s="3"/>
        <tr r="I595" s="3"/>
      </tp>
      <tp>
        <v>14914519403.959999</v>
        <stp/>
        <stp>EM_S_VAL_MV</stp>
        <stp>2</stp>
        <stp>002085.SZ</stp>
        <stp>2019/11/27</stp>
        <tr r="I545" s="3"/>
        <tr r="I545" s="3"/>
        <tr r="I545" s="3"/>
        <tr r="I545" s="3"/>
      </tp>
      <tp>
        <v>5471388000</v>
        <stp/>
        <stp>EM_S_VAL_MV</stp>
        <stp>2</stp>
        <stp>002095.SZ</stp>
        <stp>2019/11/27</stp>
        <tr r="I555" s="3"/>
        <tr r="I555" s="3"/>
        <tr r="I555" s="3"/>
        <tr r="I555" s="3"/>
      </tp>
      <tp>
        <v>5718967577.7299995</v>
        <stp/>
        <stp>EM_S_VAL_MV</stp>
        <stp>2</stp>
        <stp>002045.SZ</stp>
        <stp>2019/11/27</stp>
        <tr r="I506" s="3"/>
        <tr r="I506" s="3"/>
        <tr r="I506" s="3"/>
        <tr r="I506" s="3"/>
      </tp>
      <tp>
        <v>4600266380.6400003</v>
        <stp/>
        <stp>EM_S_VAL_MV</stp>
        <stp>2</stp>
        <stp>002055.SZ</stp>
        <stp>2019/11/27</stp>
        <tr r="I516" s="3"/>
        <tr r="I516" s="3"/>
        <tr r="I516" s="3"/>
        <tr r="I516" s="3"/>
      </tp>
      <tp>
        <v>28288579965</v>
        <stp/>
        <stp>EM_S_VAL_MV</stp>
        <stp>2</stp>
        <stp>002065.SZ</stp>
        <stp>2019/11/27</stp>
        <tr r="I526" s="3"/>
        <tr r="I526" s="3"/>
        <tr r="I526" s="3"/>
        <tr r="I526" s="3"/>
      </tp>
      <tp>
        <v>14454355106.6</v>
        <stp/>
        <stp>EM_S_VAL_MV</stp>
        <stp>2</stp>
        <stp>002075.SZ</stp>
        <stp>2019/11/27</stp>
        <tr r="I535" s="3"/>
        <tr r="I535" s="3"/>
        <tr r="I535" s="3"/>
        <tr r="I535" s="3"/>
      </tp>
      <tp>
        <v>2505902400</v>
        <stp/>
        <stp>EM_S_VAL_MV</stp>
        <stp>2</stp>
        <stp>002005.SZ</stp>
        <stp>2019/11/27</stp>
        <tr r="I467" s="3"/>
        <tr r="I467" s="3"/>
        <tr r="I467" s="3"/>
        <tr r="I467" s="3"/>
      </tp>
      <tp>
        <v>7573783347.1999998</v>
        <stp/>
        <stp>EM_S_VAL_MV</stp>
        <stp>2</stp>
        <stp>002015.SZ</stp>
        <stp>2019/11/27</stp>
        <tr r="I477" s="3"/>
        <tr r="I477" s="3"/>
        <tr r="I477" s="3"/>
        <tr r="I477" s="3"/>
      </tp>
      <tp>
        <v>10622040000</v>
        <stp/>
        <stp>EM_S_VAL_MV</stp>
        <stp>2</stp>
        <stp>002025.SZ</stp>
        <stp>2019/11/27</stp>
        <tr r="I486" s="3"/>
        <tr r="I486" s="3"/>
        <tr r="I486" s="3"/>
        <tr r="I486" s="3"/>
      </tp>
      <tp>
        <v>9965584476.0799999</v>
        <stp/>
        <stp>EM_S_VAL_MV</stp>
        <stp>2</stp>
        <stp>002035.SZ</stp>
        <stp>2019/11/27</stp>
        <tr r="I496" s="3"/>
        <tr r="I496" s="3"/>
        <tr r="I496" s="3"/>
        <tr r="I496" s="3"/>
      </tp>
      <tp>
        <v>18329733496.799999</v>
        <stp/>
        <stp>EM_S_VAL_MV</stp>
        <stp>2</stp>
        <stp>002385.SZ</stp>
        <stp>2019/11/27</stp>
        <tr r="I844" s="3"/>
        <tr r="I844" s="3"/>
        <tr r="I844" s="3"/>
        <tr r="I844" s="3"/>
      </tp>
      <tp>
        <v>4305648480</v>
        <stp/>
        <stp>EM_S_VAL_MV</stp>
        <stp>2</stp>
        <stp>002395.SZ</stp>
        <stp>2019/11/27</stp>
        <tr r="I854" s="3"/>
        <tr r="I854" s="3"/>
        <tr r="I854" s="3"/>
        <tr r="I854" s="3"/>
      </tp>
      <tp>
        <v>3440568286.5999999</v>
        <stp/>
        <stp>EM_S_VAL_MV</stp>
        <stp>2</stp>
        <stp>002345.SZ</stp>
        <stp>2019/11/27</stp>
        <tr r="I804" s="3"/>
        <tr r="I804" s="3"/>
        <tr r="I804" s="3"/>
        <tr r="I804" s="3"/>
      </tp>
      <tp>
        <v>3630336840</v>
        <stp/>
        <stp>EM_S_VAL_MV</stp>
        <stp>2</stp>
        <stp>002355.SZ</stp>
        <stp>2019/11/27</stp>
        <tr r="I814" s="3"/>
        <tr r="I814" s="3"/>
        <tr r="I814" s="3"/>
        <tr r="I814" s="3"/>
      </tp>
      <tp>
        <v>2431130625</v>
        <stp/>
        <stp>EM_S_VAL_MV</stp>
        <stp>2</stp>
        <stp>002365.SZ</stp>
        <stp>2019/11/27</stp>
        <tr r="I824" s="3"/>
        <tr r="I824" s="3"/>
        <tr r="I824" s="3"/>
        <tr r="I824" s="3"/>
      </tp>
      <tp>
        <v>7436980563.8999996</v>
        <stp/>
        <stp>EM_S_VAL_MV</stp>
        <stp>2</stp>
        <stp>002375.SZ</stp>
        <stp>2019/11/27</stp>
        <tr r="I834" s="3"/>
        <tr r="I834" s="3"/>
        <tr r="I834" s="3"/>
        <tr r="I834" s="3"/>
      </tp>
      <tp>
        <v>3693879590.0999999</v>
        <stp/>
        <stp>EM_S_VAL_MV</stp>
        <stp>2</stp>
        <stp>002305.SZ</stp>
        <stp>2019/11/27</stp>
        <tr r="I764" s="3"/>
        <tr r="I764" s="3"/>
        <tr r="I764" s="3"/>
        <tr r="I764" s="3"/>
      </tp>
      <tp>
        <v>4128950000</v>
        <stp/>
        <stp>EM_S_VAL_MV</stp>
        <stp>2</stp>
        <stp>002315.SZ</stp>
        <stp>2019/11/27</stp>
        <tr r="I774" s="3"/>
        <tr r="I774" s="3"/>
        <tr r="I774" s="3"/>
        <tr r="I774" s="3"/>
      </tp>
      <tp>
        <v>3823284689.46</v>
        <stp/>
        <stp>EM_S_VAL_MV</stp>
        <stp>2</stp>
        <stp>002325.SZ</stp>
        <stp>2019/11/27</stp>
        <tr r="I784" s="3"/>
        <tr r="I784" s="3"/>
        <tr r="I784" s="3"/>
        <tr r="I784" s="3"/>
      </tp>
      <tp>
        <v>4094374268.4000001</v>
        <stp/>
        <stp>EM_S_VAL_MV</stp>
        <stp>2</stp>
        <stp>002335.SZ</stp>
        <stp>2019/11/27</stp>
        <tr r="I794" s="3"/>
        <tr r="I794" s="3"/>
        <tr r="I794" s="3"/>
        <tr r="I794" s="3"/>
      </tp>
      <tp>
        <v>6537507110.3999996</v>
        <stp/>
        <stp>EM_S_VAL_MV</stp>
        <stp>2</stp>
        <stp>002285.SZ</stp>
        <stp>2019/11/27</stp>
        <tr r="I744" s="3"/>
        <tr r="I744" s="3"/>
        <tr r="I744" s="3"/>
        <tr r="I744" s="3"/>
      </tp>
      <tp>
        <v>1816966000</v>
        <stp/>
        <stp>EM_S_VAL_MV</stp>
        <stp>2</stp>
        <stp>002295.SZ</stp>
        <stp>2019/11/27</stp>
        <tr r="I754" s="3"/>
        <tr r="I754" s="3"/>
        <tr r="I754" s="3"/>
        <tr r="I754" s="3"/>
      </tp>
      <tp>
        <v>3630853578.5999999</v>
        <stp/>
        <stp>EM_S_VAL_MV</stp>
        <stp>2</stp>
        <stp>002245.SZ</stp>
        <stp>2019/11/27</stp>
        <tr r="I705" s="3"/>
        <tr r="I705" s="3"/>
        <tr r="I705" s="3"/>
        <tr r="I705" s="3"/>
      </tp>
      <tp>
        <v>2627885691.5999999</v>
        <stp/>
        <stp>EM_S_VAL_MV</stp>
        <stp>2</stp>
        <stp>002255.SZ</stp>
        <stp>2019/11/27</stp>
        <tr r="I715" s="3"/>
        <tr r="I715" s="3"/>
        <tr r="I715" s="3"/>
        <tr r="I715" s="3"/>
      </tp>
      <tp>
        <v>2656841874.48</v>
        <stp/>
        <stp>EM_S_VAL_MV</stp>
        <stp>2</stp>
        <stp>002265.SZ</stp>
        <stp>2019/11/27</stp>
        <tr r="I724" s="3"/>
        <tr r="I724" s="3"/>
        <tr r="I724" s="3"/>
        <tr r="I724" s="3"/>
      </tp>
      <tp>
        <v>7477834000</v>
        <stp/>
        <stp>EM_S_VAL_MV</stp>
        <stp>2</stp>
        <stp>002275.SZ</stp>
        <stp>2019/11/27</stp>
        <tr r="I734" s="3"/>
        <tr r="I734" s="3"/>
        <tr r="I734" s="3"/>
        <tr r="I734" s="3"/>
      </tp>
      <tp>
        <v>2708665059.7600002</v>
        <stp/>
        <stp>EM_S_VAL_MV</stp>
        <stp>2</stp>
        <stp>002205.SZ</stp>
        <stp>2019/11/27</stp>
        <tr r="I665" s="3"/>
        <tr r="I665" s="3"/>
        <tr r="I665" s="3"/>
        <tr r="I665" s="3"/>
      </tp>
      <tp>
        <v>5365628374.0799999</v>
        <stp/>
        <stp>EM_S_VAL_MV</stp>
        <stp>2</stp>
        <stp>002215.SZ</stp>
        <stp>2019/11/27</stp>
        <tr r="I675" s="3"/>
        <tr r="I675" s="3"/>
        <tr r="I675" s="3"/>
        <tr r="I675" s="3"/>
      </tp>
      <tp>
        <v>4207398230.5300002</v>
        <stp/>
        <stp>EM_S_VAL_MV</stp>
        <stp>2</stp>
        <stp>002225.SZ</stp>
        <stp>2019/11/27</stp>
        <tr r="I685" s="3"/>
        <tr r="I685" s="3"/>
        <tr r="I685" s="3"/>
        <tr r="I685" s="3"/>
      </tp>
      <tp>
        <v>5066992713.6400003</v>
        <stp/>
        <stp>EM_S_VAL_MV</stp>
        <stp>2</stp>
        <stp>002235.SZ</stp>
        <stp>2019/11/27</stp>
        <tr r="I695" s="3"/>
        <tr r="I695" s="3"/>
        <tr r="I695" s="3"/>
        <tr r="I695" s="3"/>
      </tp>
      <tp>
        <v>5087623574</v>
        <stp/>
        <stp>EM_S_VAL_MV</stp>
        <stp>2</stp>
        <stp>002585.SZ</stp>
        <stp>2019/11/27</stp>
        <tr r="I1042" s="3"/>
        <tr r="I1042" s="3"/>
        <tr r="I1042" s="3"/>
        <tr r="I1042" s="3"/>
      </tp>
      <tp>
        <v>14920000000</v>
        <stp/>
        <stp>EM_S_VAL_MV</stp>
        <stp>2</stp>
        <stp>002595.SZ</stp>
        <stp>2019/11/27</stp>
        <tr r="I1052" s="3"/>
        <tr r="I1052" s="3"/>
        <tr r="I1052" s="3"/>
        <tr r="I1052" s="3"/>
      </tp>
      <tp>
        <v>8447181543.5699997</v>
        <stp/>
        <stp>EM_S_VAL_MV</stp>
        <stp>2</stp>
        <stp>002545.SZ</stp>
        <stp>2019/11/27</stp>
        <tr r="I1002" s="3"/>
        <tr r="I1002" s="3"/>
        <tr r="I1002" s="3"/>
        <tr r="I1002" s="3"/>
      </tp>
      <tp>
        <v>46870865156.43</v>
        <stp/>
        <stp>EM_S_VAL_MV</stp>
        <stp>2</stp>
        <stp>002555.SZ</stp>
        <stp>2019/11/27</stp>
        <tr r="I1012" s="3"/>
        <tr r="I1012" s="3"/>
        <tr r="I1012" s="3"/>
        <tr r="I1012" s="3"/>
      </tp>
      <tp>
        <v>6647183900.9399996</v>
        <stp/>
        <stp>EM_S_VAL_MV</stp>
        <stp>2</stp>
        <stp>002565.SZ</stp>
        <stp>2019/11/27</stp>
        <tr r="I1022" s="3"/>
        <tr r="I1022" s="3"/>
        <tr r="I1022" s="3"/>
        <tr r="I1022" s="3"/>
      </tp>
      <tp>
        <v>4174024800</v>
        <stp/>
        <stp>EM_S_VAL_MV</stp>
        <stp>2</stp>
        <stp>002575.SZ</stp>
        <stp>2019/11/27</stp>
        <tr r="I1032" s="3"/>
        <tr r="I1032" s="3"/>
        <tr r="I1032" s="3"/>
        <tr r="I1032" s="3"/>
      </tp>
      <tp>
        <v>9105717852</v>
        <stp/>
        <stp>EM_S_VAL_MV</stp>
        <stp>2</stp>
        <stp>002505.SZ</stp>
        <stp>2019/11/27</stp>
        <tr r="I963" s="3"/>
        <tr r="I963" s="3"/>
        <tr r="I963" s="3"/>
        <tr r="I963" s="3"/>
      </tp>
      <tp>
        <v>5165494118.3999996</v>
        <stp/>
        <stp>EM_S_VAL_MV</stp>
        <stp>2</stp>
        <stp>002515.SZ</stp>
        <stp>2019/11/27</stp>
        <tr r="I973" s="3"/>
        <tr r="I973" s="3"/>
        <tr r="I973" s="3"/>
        <tr r="I973" s="3"/>
      </tp>
      <tp>
        <v>2116443315.3599999</v>
        <stp/>
        <stp>EM_S_VAL_MV</stp>
        <stp>2</stp>
        <stp>002535.SZ</stp>
        <stp>2019/11/27</stp>
        <tr r="I992" s="3"/>
        <tr r="I992" s="3"/>
        <tr r="I992" s="3"/>
        <tr r="I992" s="3"/>
      </tp>
      <tp>
        <v>3340160000</v>
        <stp/>
        <stp>EM_S_VAL_MV</stp>
        <stp>2</stp>
        <stp>002485.SZ</stp>
        <stp>2019/11/27</stp>
        <tr r="I943" s="3"/>
        <tr r="I943" s="3"/>
        <tr r="I943" s="3"/>
        <tr r="I943" s="3"/>
      </tp>
      <tp>
        <v>2629107936</v>
        <stp/>
        <stp>EM_S_VAL_MV</stp>
        <stp>2</stp>
        <stp>002495.SZ</stp>
        <stp>2019/11/27</stp>
        <tr r="I953" s="3"/>
        <tr r="I953" s="3"/>
        <tr r="I953" s="3"/>
        <tr r="I953" s="3"/>
      </tp>
      <tp>
        <v>1722844382.4400001</v>
        <stp/>
        <stp>EM_S_VAL_MV</stp>
        <stp>2</stp>
        <stp>002445.SZ</stp>
        <stp>2019/11/27</stp>
        <tr r="I904" s="3"/>
        <tr r="I904" s="3"/>
        <tr r="I904" s="3"/>
        <tr r="I904" s="3"/>
      </tp>
      <tp>
        <v>2920920852.3000002</v>
        <stp/>
        <stp>EM_S_VAL_MV</stp>
        <stp>2</stp>
        <stp>002455.SZ</stp>
        <stp>2019/11/27</stp>
        <tr r="I914" s="3"/>
        <tr r="I914" s="3"/>
        <tr r="I914" s="3"/>
        <tr r="I914" s="3"/>
      </tp>
      <tp>
        <v>22707449674</v>
        <stp/>
        <stp>EM_S_VAL_MV</stp>
        <stp>2</stp>
        <stp>002465.SZ</stp>
        <stp>2019/11/27</stp>
        <tr r="I924" s="3"/>
        <tr r="I924" s="3"/>
        <tr r="I924" s="3"/>
        <tr r="I924" s="3"/>
      </tp>
      <tp>
        <v>184968480100.04001</v>
        <stp/>
        <stp>EM_S_VAL_MV</stp>
        <stp>2</stp>
        <stp>002475.SZ</stp>
        <stp>2019/11/27</stp>
        <tr r="I934" s="3"/>
        <tr r="I934" s="3"/>
        <tr r="I934" s="3"/>
        <tr r="I934" s="3"/>
      </tp>
      <tp>
        <v>32066689374.599998</v>
        <stp/>
        <stp>EM_S_VAL_MV</stp>
        <stp>2</stp>
        <stp>002405.SZ</stp>
        <stp>2019/11/27</stp>
        <tr r="I864" s="3"/>
        <tr r="I864" s="3"/>
        <tr r="I864" s="3"/>
        <tr r="I864" s="3"/>
      </tp>
      <tp>
        <v>297077890025.84003</v>
        <stp/>
        <stp>EM_S_VAL_MV</stp>
        <stp>2</stp>
        <stp>002415.SZ</stp>
        <stp>2019/11/27</stp>
        <tr r="I874" s="3"/>
        <tr r="I874" s="3"/>
        <tr r="I874" s="3"/>
        <tr r="I874" s="3"/>
      </tp>
      <tp>
        <v>4500006708.96</v>
        <stp/>
        <stp>EM_S_VAL_MV</stp>
        <stp>2</stp>
        <stp>002425.SZ</stp>
        <stp>2019/11/27</stp>
        <tr r="I884" s="3"/>
        <tr r="I884" s="3"/>
        <tr r="I884" s="3"/>
        <tr r="I884" s="3"/>
      </tp>
      <tp>
        <v>4709095306.1999998</v>
        <stp/>
        <stp>EM_S_VAL_MV</stp>
        <stp>2</stp>
        <stp>002435.SZ</stp>
        <stp>2019/11/27</stp>
        <tr r="I894" s="3"/>
        <tr r="I894" s="3"/>
        <tr r="I894" s="3"/>
        <tr r="I894" s="3"/>
      </tp>
      <tp>
        <v>3210000000</v>
        <stp/>
        <stp>EM_S_VAL_MV</stp>
        <stp>2</stp>
        <stp>002785.SZ</stp>
        <stp>2019/11/27</stp>
        <tr r="I1234" s="3"/>
        <tr r="I1234" s="3"/>
        <tr r="I1234" s="3"/>
        <tr r="I1234" s="3"/>
      </tp>
      <tp>
        <v>2576000000</v>
        <stp/>
        <stp>EM_S_VAL_MV</stp>
        <stp>2</stp>
        <stp>002795.SZ</stp>
        <stp>2019/11/27</stp>
        <tr r="I1243" s="3"/>
        <tr r="I1243" s="3"/>
        <tr r="I1243" s="3"/>
        <tr r="I1243" s="3"/>
      </tp>
      <tp>
        <v>16041236862.4</v>
        <stp/>
        <stp>EM_S_VAL_MV</stp>
        <stp>2</stp>
        <stp>002745.SZ</stp>
        <stp>2019/11/27</stp>
        <tr r="I1197" s="3"/>
        <tr r="I1197" s="3"/>
        <tr r="I1197" s="3"/>
        <tr r="I1197" s="3"/>
      </tp>
      <tp>
        <v>15119732117.790001</v>
        <stp/>
        <stp>EM_S_VAL_MV</stp>
        <stp>2</stp>
        <stp>002755.SZ</stp>
        <stp>2019/11/27</stp>
        <tr r="I1206" s="3"/>
        <tr r="I1206" s="3"/>
        <tr r="I1206" s="3"/>
        <tr r="I1206" s="3"/>
      </tp>
      <tp>
        <v>2224444978.1399999</v>
        <stp/>
        <stp>EM_S_VAL_MV</stp>
        <stp>2</stp>
        <stp>002765.SZ</stp>
        <stp>2019/11/27</stp>
        <tr r="I1215" s="3"/>
        <tr r="I1215" s="3"/>
        <tr r="I1215" s="3"/>
        <tr r="I1215" s="3"/>
      </tp>
      <tp>
        <v>2830436856</v>
        <stp/>
        <stp>EM_S_VAL_MV</stp>
        <stp>2</stp>
        <stp>002775.SZ</stp>
        <stp>2019/11/27</stp>
        <tr r="I1225" s="3"/>
        <tr r="I1225" s="3"/>
        <tr r="I1225" s="3"/>
        <tr r="I1225" s="3"/>
      </tp>
      <tp>
        <v>12559080107.950001</v>
        <stp/>
        <stp>EM_S_VAL_MV</stp>
        <stp>2</stp>
        <stp>002705.SZ</stp>
        <stp>2019/11/27</stp>
        <tr r="I1160" s="3"/>
        <tr r="I1160" s="3"/>
        <tr r="I1160" s="3"/>
        <tr r="I1160" s="3"/>
      </tp>
      <tp>
        <v>1415880000</v>
        <stp/>
        <stp>EM_S_VAL_MV</stp>
        <stp>2</stp>
        <stp>002715.SZ</stp>
        <stp>2019/11/27</stp>
        <tr r="I1169" s="3"/>
        <tr r="I1169" s="3"/>
        <tr r="I1169" s="3"/>
        <tr r="I1169" s="3"/>
      </tp>
      <tp>
        <v>2319360000</v>
        <stp/>
        <stp>EM_S_VAL_MV</stp>
        <stp>2</stp>
        <stp>002725.SZ</stp>
        <stp>2019/11/27</stp>
        <tr r="I1178" s="3"/>
        <tr r="I1178" s="3"/>
        <tr r="I1178" s="3"/>
        <tr r="I1178" s="3"/>
      </tp>
      <tp>
        <v>2340300172</v>
        <stp/>
        <stp>EM_S_VAL_MV</stp>
        <stp>2</stp>
        <stp>002735.SZ</stp>
        <stp>2019/11/27</stp>
        <tr r="I1188" s="3"/>
        <tr r="I1188" s="3"/>
        <tr r="I1188" s="3"/>
        <tr r="I1188" s="3"/>
      </tp>
      <tp>
        <v>6096528378.0500002</v>
        <stp/>
        <stp>EM_S_VAL_MV</stp>
        <stp>2</stp>
        <stp>002685.SZ</stp>
        <stp>2019/11/27</stp>
        <tr r="I1141" s="3"/>
        <tr r="I1141" s="3"/>
        <tr r="I1141" s="3"/>
        <tr r="I1141" s="3"/>
      </tp>
      <tp>
        <v>7816385923.1999998</v>
        <stp/>
        <stp>EM_S_VAL_MV</stp>
        <stp>2</stp>
        <stp>002695.SZ</stp>
        <stp>2019/11/27</stp>
        <tr r="I1151" s="3"/>
        <tr r="I1151" s="3"/>
        <tr r="I1151" s="3"/>
        <tr r="I1151" s="3"/>
      </tp>
      <tp>
        <v>3767790216.7399998</v>
        <stp/>
        <stp>EM_S_VAL_MV</stp>
        <stp>2</stp>
        <stp>002645.SZ</stp>
        <stp>2019/11/27</stp>
        <tr r="I1102" s="3"/>
        <tr r="I1102" s="3"/>
        <tr r="I1102" s="3"/>
        <tr r="I1102" s="3"/>
      </tp>
      <tp>
        <v>4618800000</v>
        <stp/>
        <stp>EM_S_VAL_MV</stp>
        <stp>2</stp>
        <stp>002655.SZ</stp>
        <stp>2019/11/27</stp>
        <tr r="I1112" s="3"/>
        <tr r="I1112" s="3"/>
        <tr r="I1112" s="3"/>
        <tr r="I1112" s="3"/>
      </tp>
      <tp>
        <v>8733199335.2800007</v>
        <stp/>
        <stp>EM_S_VAL_MV</stp>
        <stp>2</stp>
        <stp>002665.SZ</stp>
        <stp>2019/11/27</stp>
        <tr r="I1122" s="3"/>
        <tr r="I1122" s="3"/>
        <tr r="I1122" s="3"/>
        <tr r="I1122" s="3"/>
      </tp>
      <tp>
        <v>12915650648.6</v>
        <stp/>
        <stp>EM_S_VAL_MV</stp>
        <stp>2</stp>
        <stp>002675.SZ</stp>
        <stp>2019/11/27</stp>
        <tr r="I1132" s="3"/>
        <tr r="I1132" s="3"/>
        <tr r="I1132" s="3"/>
        <tr r="I1132" s="3"/>
      </tp>
      <tp>
        <v>6498459093.0299997</v>
        <stp/>
        <stp>EM_S_VAL_MV</stp>
        <stp>2</stp>
        <stp>002605.SZ</stp>
        <stp>2019/11/27</stp>
        <tr r="I1062" s="3"/>
        <tr r="I1062" s="3"/>
        <tr r="I1062" s="3"/>
        <tr r="I1062" s="3"/>
      </tp>
      <tp>
        <v>2154600000</v>
        <stp/>
        <stp>EM_S_VAL_MV</stp>
        <stp>2</stp>
        <stp>002615.SZ</stp>
        <stp>2019/11/27</stp>
        <tr r="I1072" s="3"/>
        <tr r="I1072" s="3"/>
        <tr r="I1072" s="3"/>
        <tr r="I1072" s="3"/>
      </tp>
      <tp>
        <v>20748681111.060001</v>
        <stp/>
        <stp>EM_S_VAL_MV</stp>
        <stp>2</stp>
        <stp>002625.SZ</stp>
        <stp>2019/11/27</stp>
        <tr r="I1082" s="3"/>
        <tr r="I1082" s="3"/>
        <tr r="I1082" s="3"/>
        <tr r="I1082" s="3"/>
      </tp>
      <tp>
        <v>10103819640.860001</v>
        <stp/>
        <stp>EM_S_VAL_MV</stp>
        <stp>2</stp>
        <stp>002635.SZ</stp>
        <stp>2019/11/27</stp>
        <tr r="I1092" s="3"/>
        <tr r="I1092" s="3"/>
        <tr r="I1092" s="3"/>
        <tr r="I1092" s="3"/>
      </tp>
      <tp>
        <v>34182000000</v>
        <stp/>
        <stp>EM_S_VAL_MV</stp>
        <stp>2</stp>
        <stp>002945.SZ</stp>
        <stp>2019/11/27</stp>
        <tr r="I1381" s="3"/>
        <tr r="I1381" s="3"/>
        <tr r="I1381" s="3"/>
        <tr r="I1381" s="3"/>
      </tp>
      <tp>
        <v>7541506103.8800001</v>
        <stp/>
        <stp>EM_S_VAL_MV</stp>
        <stp>2</stp>
        <stp>002955.SZ</stp>
        <stp>2019/11/27</stp>
        <tr r="I1390" s="3"/>
        <tr r="I1390" s="3"/>
        <tr r="I1390" s="3"/>
        <tr r="I1390" s="3"/>
      </tp>
      <tp>
        <v>5276007000</v>
        <stp/>
        <stp>EM_S_VAL_MV</stp>
        <stp>2</stp>
        <stp>002965.SZ</stp>
        <stp>2019/11/27</stp>
        <tr r="I1399" s="3"/>
        <tr r="I1399" s="3"/>
        <tr r="I1399" s="3"/>
        <tr r="I1399" s="3"/>
      </tp>
      <tp>
        <v>3913728000</v>
        <stp/>
        <stp>EM_S_VAL_MV</stp>
        <stp>2</stp>
        <stp>002905.SZ</stp>
        <stp>2019/11/27</stp>
        <tr r="I1345" s="3"/>
        <tr r="I1345" s="3"/>
        <tr r="I1345" s="3"/>
        <tr r="I1345" s="3"/>
      </tp>
      <tp>
        <v>3137905027.8800001</v>
        <stp/>
        <stp>EM_S_VAL_MV</stp>
        <stp>2</stp>
        <stp>002915.SZ</stp>
        <stp>2019/11/27</stp>
        <tr r="I1354" s="3"/>
        <tr r="I1354" s="3"/>
        <tr r="I1354" s="3"/>
        <tr r="I1354" s="3"/>
      </tp>
      <tp>
        <v>19952502180</v>
        <stp/>
        <stp>EM_S_VAL_MV</stp>
        <stp>2</stp>
        <stp>002925.SZ</stp>
        <stp>2019/11/27</stp>
        <tr r="I1363" s="3"/>
        <tr r="I1363" s="3"/>
        <tr r="I1363" s="3"/>
        <tr r="I1363" s="3"/>
      </tp>
      <tp>
        <v>4184130750</v>
        <stp/>
        <stp>EM_S_VAL_MV</stp>
        <stp>2</stp>
        <stp>002935.SZ</stp>
        <stp>2019/11/27</stp>
        <tr r="I1372" s="3"/>
        <tr r="I1372" s="3"/>
        <tr r="I1372" s="3"/>
        <tr r="I1372" s="3"/>
      </tp>
      <tp>
        <v>2840400000</v>
        <stp/>
        <stp>EM_S_VAL_MV</stp>
        <stp>2</stp>
        <stp>002885.SZ</stp>
        <stp>2019/11/27</stp>
        <tr r="I1327" s="3"/>
        <tr r="I1327" s="3"/>
        <tr r="I1327" s="3"/>
        <tr r="I1327" s="3"/>
      </tp>
      <tp>
        <v>4652116300</v>
        <stp/>
        <stp>EM_S_VAL_MV</stp>
        <stp>2</stp>
        <stp>002895.SZ</stp>
        <stp>2019/11/27</stp>
        <tr r="I1336" s="3"/>
        <tr r="I1336" s="3"/>
        <tr r="I1336" s="3"/>
        <tr r="I1336" s="3"/>
      </tp>
      <tp>
        <v>3433200298.2399998</v>
        <stp/>
        <stp>EM_S_VAL_MV</stp>
        <stp>2</stp>
        <stp>002845.SZ</stp>
        <stp>2019/11/27</stp>
        <tr r="I1289" s="3"/>
        <tr r="I1289" s="3"/>
        <tr r="I1289" s="3"/>
        <tr r="I1289" s="3"/>
      </tp>
      <tp>
        <v>2776316016</v>
        <stp/>
        <stp>EM_S_VAL_MV</stp>
        <stp>2</stp>
        <stp>002855.SZ</stp>
        <stp>2019/11/27</stp>
        <tr r="I1298" s="3"/>
        <tr r="I1298" s="3"/>
        <tr r="I1298" s="3"/>
        <tr r="I1298" s="3"/>
      </tp>
      <tp>
        <v>1855790501.4000001</v>
        <stp/>
        <stp>EM_S_VAL_MV</stp>
        <stp>2</stp>
        <stp>002865.SZ</stp>
        <stp>2019/11/27</stp>
        <tr r="I1308" s="3"/>
        <tr r="I1308" s="3"/>
        <tr r="I1308" s="3"/>
        <tr r="I1308" s="3"/>
      </tp>
      <tp>
        <v>1932241490.01</v>
        <stp/>
        <stp>EM_S_VAL_MV</stp>
        <stp>2</stp>
        <stp>002875.SZ</stp>
        <stp>2019/11/27</stp>
        <tr r="I1317" s="3"/>
        <tr r="I1317" s="3"/>
        <tr r="I1317" s="3"/>
        <tr r="I1317" s="3"/>
      </tp>
      <tp>
        <v>1715374260</v>
        <stp/>
        <stp>EM_S_VAL_MV</stp>
        <stp>2</stp>
        <stp>002805.SZ</stp>
        <stp>2019/11/27</stp>
        <tr r="I1252" s="3"/>
        <tr r="I1252" s="3"/>
        <tr r="I1252" s="3"/>
        <tr r="I1252" s="3"/>
      </tp>
      <tp>
        <v>13207984818.34</v>
        <stp/>
        <stp>EM_S_VAL_MV</stp>
        <stp>2</stp>
        <stp>002815.SZ</stp>
        <stp>2019/11/27</stp>
        <tr r="I1261" s="3"/>
        <tr r="I1261" s="3"/>
        <tr r="I1261" s="3"/>
        <tr r="I1261" s="3"/>
      </tp>
      <tp>
        <v>1805912312.4000001</v>
        <stp/>
        <stp>EM_S_VAL_MV</stp>
        <stp>2</stp>
        <stp>002825.SZ</stp>
        <stp>2019/11/27</stp>
        <tr r="I1271" s="3"/>
        <tr r="I1271" s="3"/>
        <tr r="I1271" s="3"/>
        <tr r="I1271" s="3"/>
      </tp>
      <tp>
        <v>2492170025.52</v>
        <stp/>
        <stp>EM_S_VAL_MV</stp>
        <stp>2</stp>
        <stp>002835.SZ</stp>
        <stp>2019/11/27</stp>
        <tr r="I1280" s="3"/>
        <tr r="I1280" s="3"/>
        <tr r="I1280" s="3"/>
        <tr r="I1280" s="3"/>
      </tp>
      <tp>
        <v>14.05</v>
        <stp/>
        <stp>EM_S_DQ_CLOSE</stp>
        <stp>3</stp>
        <stp>300203.SZ</stp>
        <stp>2019/11/27</stp>
        <stp>1</stp>
        <tr r="F151" s="5"/>
      </tp>
      <tp>
        <v>74629868831.020004</v>
        <stp/>
        <stp>EM_S_VAL_MV</stp>
        <stp>2</stp>
        <stp>601155.SH</stp>
        <stp>2019/11/27</stp>
        <tr r="I3045" s="3"/>
        <tr r="I3045" s="3"/>
        <tr r="I3045" s="3"/>
        <tr r="I3045" s="3"/>
      </tp>
      <tp>
        <v>16321042148.610001</v>
        <stp/>
        <stp>EM_S_VAL_MV</stp>
        <stp>2</stp>
        <stp>601005.SH</stp>
        <stp>2019/11/27</stp>
        <tr r="I3004" s="3"/>
        <tr r="I3004" s="3"/>
        <tr r="I3004" s="3"/>
        <tr r="I3004" s="3"/>
      </tp>
      <tp>
        <v>4954559997.9200001</v>
        <stp/>
        <stp>EM_S_VAL_MV</stp>
        <stp>2</stp>
        <stp>601015.SH</stp>
        <stp>2019/11/27</stp>
        <tr r="I3012" s="3"/>
        <tr r="I3012" s="3"/>
        <tr r="I3012" s="3"/>
        <tr r="I3012" s="3"/>
      </tp>
      <tp>
        <v>18145941583</v>
        <stp/>
        <stp>EM_S_VAL_MV</stp>
        <stp>2</stp>
        <stp>601375.SH</stp>
        <stp>2019/11/27</stp>
        <tr r="I3089" s="3"/>
        <tr r="I3089" s="3"/>
        <tr r="I3089" s="3"/>
        <tr r="I3089" s="3"/>
      </tp>
      <tp>
        <v>86400000000</v>
        <stp/>
        <stp>EM_S_VAL_MV</stp>
        <stp>2</stp>
        <stp>601225.SH</stp>
        <stp>2019/11/27</stp>
        <tr r="I3065" s="3"/>
        <tr r="I3065" s="3"/>
        <tr r="I3065" s="3"/>
        <tr r="I3065" s="3"/>
      </tp>
      <tp>
        <v>5027310000</v>
        <stp/>
        <stp>EM_S_VAL_MV</stp>
        <stp>2</stp>
        <stp>601595.SH</stp>
        <stp>2019/11/27</stp>
        <tr r="I3105" s="3"/>
        <tr r="I3105" s="3"/>
        <tr r="I3105" s="3"/>
        <tr r="I3105" s="3"/>
      </tp>
      <tp>
        <v>8713632000</v>
        <stp/>
        <stp>EM_S_VAL_MV</stp>
        <stp>2</stp>
        <stp>601515.SH</stp>
        <stp>2019/11/27</stp>
        <tr r="I3095" s="3"/>
        <tr r="I3095" s="3"/>
        <tr r="I3095" s="3"/>
        <tr r="I3095" s="3"/>
      </tp>
      <tp>
        <v>25560000000</v>
        <stp/>
        <stp>EM_S_VAL_MV</stp>
        <stp>2</stp>
        <stp>601555.SH</stp>
        <stp>2019/11/27</stp>
        <tr r="I3098" s="3"/>
        <tr r="I3098" s="3"/>
        <tr r="I3098" s="3"/>
        <tr r="I3098" s="3"/>
      </tp>
      <tp>
        <v>15549471200.059999</v>
        <stp/>
        <stp>EM_S_VAL_MV</stp>
        <stp>2</stp>
        <stp>601615.SH</stp>
        <stp>2019/11/27</stp>
        <tr r="I3114" s="3"/>
        <tr r="I3114" s="3"/>
        <tr r="I3114" s="3"/>
        <tr r="I3114" s="3"/>
      </tp>
      <tp>
        <v>75959298400</v>
        <stp/>
        <stp>EM_S_VAL_MV</stp>
        <stp>2</stp>
        <stp>601985.SH</stp>
        <stp>2019/11/27</stp>
        <tr r="I3182" s="3"/>
        <tr r="I3182" s="3"/>
        <tr r="I3182" s="3"/>
        <tr r="I3182" s="3"/>
      </tp>
      <tp>
        <v>6857748468.6899996</v>
        <stp/>
        <stp>EM_S_VAL_MV</stp>
        <stp>2</stp>
        <stp>601965.SH</stp>
        <stp>2019/11/27</stp>
        <tr r="I3177" s="3"/>
        <tr r="I3177" s="3"/>
        <tr r="I3177" s="3"/>
        <tr r="I3177" s="3"/>
      </tp>
      <tp>
        <v>14015286066.959999</v>
        <stp/>
        <stp>EM_S_VAL_MV</stp>
        <stp>2</stp>
        <stp>601975.SH</stp>
        <stp>2019/11/27</stp>
        <tr r="I3181" s="3"/>
        <tr r="I3181" s="3"/>
        <tr r="I3181" s="3"/>
        <tr r="I3181" s="3"/>
      </tp>
      <tp>
        <v>49796393177.18</v>
        <stp/>
        <stp>EM_S_VAL_MV</stp>
        <stp>2</stp>
        <stp>001965.SZ</stp>
        <stp>2019/11/27</stp>
        <tr r="I461" s="3"/>
        <tr r="I461" s="3"/>
        <tr r="I461" s="3"/>
        <tr r="I461" s="3"/>
      </tp>
      <tp>
        <v>19032000000</v>
        <stp/>
        <stp>EM_S_VAL_MV</stp>
        <stp>2</stp>
        <stp>601865.SH</stp>
        <stp>2019/11/27</stp>
        <tr r="I3150" s="3"/>
        <tr r="I3150" s="3"/>
        <tr r="I3150" s="3"/>
        <tr r="I3150" s="3"/>
      </tp>
      <tp>
        <v>3.09</v>
        <stp/>
        <stp>EM_S_DQ_CLOSE</stp>
        <stp>3</stp>
        <stp>002204.SZ</stp>
        <stp>2019/11/27</stp>
        <stp>1</stp>
        <tr r="F44" s="5"/>
      </tp>
      <tp>
        <v>6.76</v>
        <stp/>
        <stp>EM_S_DQ_CLOSE</stp>
        <stp>3</stp>
        <stp>002209.SZ</stp>
        <stp>2019/11/27</stp>
        <stp>1</stp>
        <tr r="F45" s="5"/>
      </tp>
      <tp>
        <v>10074505286.700001</v>
        <stp/>
        <stp>EM_S_VAL_MV</stp>
        <stp>2</stp>
        <stp>600185.SH</stp>
        <stp>2019/11/27</stp>
        <tr r="I2342" s="3"/>
        <tr r="I2342" s="3"/>
        <tr r="I2342" s="3"/>
        <tr r="I2342" s="3"/>
      </tp>
      <tp>
        <v>10681733440</v>
        <stp/>
        <stp>EM_S_VAL_MV</stp>
        <stp>2</stp>
        <stp>600195.SH</stp>
        <stp>2019/11/27</stp>
        <tr r="I2351" s="3"/>
        <tr r="I2351" s="3"/>
        <tr r="I2351" s="3"/>
        <tr r="I2351" s="3"/>
      </tp>
      <tp>
        <v>5728885402</v>
        <stp/>
        <stp>EM_S_VAL_MV</stp>
        <stp>2</stp>
        <stp>600105.SH</stp>
        <stp>2019/11/27</stp>
        <tr r="I2272" s="3"/>
        <tr r="I2272" s="3"/>
        <tr r="I2272" s="3"/>
        <tr r="I2272" s="3"/>
      </tp>
      <tp>
        <v>84026882211.389999</v>
        <stp/>
        <stp>EM_S_VAL_MV</stp>
        <stp>2</stp>
        <stp>600115.SH</stp>
        <stp>2019/11/27</stp>
        <tr r="I2282" s="3"/>
        <tr r="I2282" s="3"/>
        <tr r="I2282" s="3"/>
        <tr r="I2282" s="3"/>
      </tp>
      <tp>
        <v>7284812056.9200001</v>
        <stp/>
        <stp>EM_S_VAL_MV</stp>
        <stp>2</stp>
        <stp>600125.SH</stp>
        <stp>2019/11/27</stp>
        <tr r="I2291" s="3"/>
        <tr r="I2291" s="3"/>
        <tr r="I2291" s="3"/>
        <tr r="I2291" s="3"/>
      </tp>
      <tp>
        <v>3295309852.3699999</v>
        <stp/>
        <stp>EM_S_VAL_MV</stp>
        <stp>2</stp>
        <stp>600135.SH</stp>
        <stp>2019/11/27</stp>
        <tr r="I2300" s="3"/>
        <tr r="I2300" s="3"/>
        <tr r="I2300" s="3"/>
        <tr r="I2300" s="3"/>
      </tp>
      <tp>
        <v>2788357710.5999999</v>
        <stp/>
        <stp>EM_S_VAL_MV</stp>
        <stp>2</stp>
        <stp>600145.SH</stp>
        <stp>2019/11/27</stp>
        <tr r="I2307" s="3"/>
        <tr r="I2307" s="3"/>
        <tr r="I2307" s="3"/>
        <tr r="I2307" s="3"/>
      </tp>
      <tp>
        <v>20422395047.52</v>
        <stp/>
        <stp>EM_S_VAL_MV</stp>
        <stp>2</stp>
        <stp>600155.SH</stp>
        <stp>2019/11/27</stp>
        <tr r="I2315" s="3"/>
        <tr r="I2315" s="3"/>
        <tr r="I2315" s="3"/>
        <tr r="I2315" s="3"/>
      </tp>
      <tp>
        <v>2753232775.5</v>
        <stp/>
        <stp>EM_S_VAL_MV</stp>
        <stp>2</stp>
        <stp>600165.SH</stp>
        <stp>2019/11/27</stp>
        <tr r="I2324" s="3"/>
        <tr r="I2324" s="3"/>
        <tr r="I2324" s="3"/>
        <tr r="I2324" s="3"/>
      </tp>
      <tp>
        <v>6187325577.29</v>
        <stp/>
        <stp>EM_S_VAL_MV</stp>
        <stp>2</stp>
        <stp>600175.SH</stp>
        <stp>2019/11/27</stp>
        <tr r="I2333" s="3"/>
        <tr r="I2333" s="3"/>
        <tr r="I2333" s="3"/>
        <tr r="I2333" s="3"/>
      </tp>
      <tp>
        <v>2856657121.6999998</v>
        <stp/>
        <stp>EM_S_VAL_MV</stp>
        <stp>2</stp>
        <stp>300195.SZ</stp>
        <stp>2019/11/27</stp>
        <tr r="I1595" s="3"/>
        <tr r="I1595" s="3"/>
        <tr r="I1595" s="3"/>
        <tr r="I1595" s="3"/>
      </tp>
      <tp>
        <v>5587842116.8800001</v>
        <stp/>
        <stp>EM_S_VAL_MV</stp>
        <stp>2</stp>
        <stp>300185.SZ</stp>
        <stp>2019/11/27</stp>
        <tr r="I1586" s="3"/>
        <tr r="I1586" s="3"/>
        <tr r="I1586" s="3"/>
        <tr r="I1586" s="3"/>
      </tp>
      <tp>
        <v>2857756000</v>
        <stp/>
        <stp>EM_S_VAL_MV</stp>
        <stp>2</stp>
        <stp>300175.SZ</stp>
        <stp>2019/11/27</stp>
        <tr r="I1576" s="3"/>
        <tr r="I1576" s="3"/>
        <tr r="I1576" s="3"/>
        <tr r="I1576" s="3"/>
      </tp>
      <tp>
        <v>4889500000</v>
        <stp/>
        <stp>EM_S_VAL_MV</stp>
        <stp>2</stp>
        <stp>000155.SZ</stp>
        <stp>2019/11/27</stp>
        <tr r="I66" s="3"/>
        <tr r="I66" s="3"/>
        <tr r="I66" s="3"/>
        <tr r="I66" s="3"/>
      </tp>
      <tp>
        <v>1980950400</v>
        <stp/>
        <stp>EM_S_VAL_MV</stp>
        <stp>2</stp>
        <stp>300165.SZ</stp>
        <stp>2019/11/27</stp>
        <tr r="I1566" s="3"/>
        <tr r="I1566" s="3"/>
        <tr r="I1566" s="3"/>
        <tr r="I1566" s="3"/>
      </tp>
      <tp>
        <v>2619046301.6399999</v>
        <stp/>
        <stp>EM_S_VAL_MV</stp>
        <stp>2</stp>
        <stp>300155.SZ</stp>
        <stp>2019/11/27</stp>
        <tr r="I1556" s="3"/>
        <tr r="I1556" s="3"/>
        <tr r="I1556" s="3"/>
        <tr r="I1556" s="3"/>
      </tp>
      <tp>
        <v>6020361678.6800003</v>
        <stp/>
        <stp>EM_S_VAL_MV</stp>
        <stp>2</stp>
        <stp>300145.SZ</stp>
        <stp>2019/11/27</stp>
        <tr r="I1546" s="3"/>
        <tr r="I1546" s="3"/>
        <tr r="I1546" s="3"/>
        <tr r="I1546" s="3"/>
      </tp>
      <tp>
        <v>2340864000</v>
        <stp/>
        <stp>EM_S_VAL_MV</stp>
        <stp>2</stp>
        <stp>300135.SZ</stp>
        <stp>2019/11/27</stp>
        <tr r="I1536" s="3"/>
        <tr r="I1536" s="3"/>
        <tr r="I1536" s="3"/>
        <tr r="I1536" s="3"/>
      </tp>
      <tp>
        <v>4242689920.0999999</v>
        <stp/>
        <stp>EM_S_VAL_MV</stp>
        <stp>2</stp>
        <stp>300125.SZ</stp>
        <stp>2019/11/27</stp>
        <tr r="I1526" s="3"/>
        <tr r="I1526" s="3"/>
        <tr r="I1526" s="3"/>
        <tr r="I1526" s="3"/>
      </tp>
      <tp>
        <v>14148327074.1</v>
        <stp/>
        <stp>EM_S_VAL_MV</stp>
        <stp>2</stp>
        <stp>300115.SZ</stp>
        <stp>2019/11/27</stp>
        <tr r="I1516" s="3"/>
        <tr r="I1516" s="3"/>
        <tr r="I1516" s="3"/>
        <tr r="I1516" s="3"/>
      </tp>
      <tp>
        <v>2124714240</v>
        <stp/>
        <stp>EM_S_VAL_MV</stp>
        <stp>2</stp>
        <stp>300105.SZ</stp>
        <stp>2019/11/27</stp>
        <tr r="I1506" s="3"/>
        <tr r="I1506" s="3"/>
        <tr r="I1506" s="3"/>
        <tr r="I1506" s="3"/>
      </tp>
      <tp>
        <v>36810261832.080002</v>
        <stp/>
        <stp>EM_S_VAL_MV</stp>
        <stp>2</stp>
        <stp>600085.SH</stp>
        <stp>2019/11/27</stp>
        <tr r="I2255" s="3"/>
        <tr r="I2255" s="3"/>
        <tr r="I2255" s="3"/>
        <tr r="I2255" s="3"/>
      </tp>
      <tp>
        <v>2684188287.9499998</v>
        <stp/>
        <stp>EM_S_VAL_MV</stp>
        <stp>2</stp>
        <stp>600095.SH</stp>
        <stp>2019/11/27</stp>
        <tr r="I2263" s="3"/>
        <tr r="I2263" s="3"/>
        <tr r="I2263" s="3"/>
        <tr r="I2263" s="3"/>
      </tp>
      <tp>
        <v>114634818673.35001</v>
        <stp/>
        <stp>EM_S_VAL_MV</stp>
        <stp>2</stp>
        <stp>600015.SH</stp>
        <stp>2019/11/27</stp>
        <tr r="I2198" s="3"/>
        <tr r="I2198" s="3"/>
        <tr r="I2198" s="3"/>
        <tr r="I2198" s="3"/>
      </tp>
      <tp>
        <v>76500000000</v>
        <stp/>
        <stp>EM_S_VAL_MV</stp>
        <stp>2</stp>
        <stp>600025.SH</stp>
        <stp>2019/11/27</stp>
        <tr r="I2207" s="3"/>
        <tr r="I2207" s="3"/>
        <tr r="I2207" s="3"/>
        <tr r="I2207" s="3"/>
      </tp>
      <tp>
        <v>5603589432.5100002</v>
        <stp/>
        <stp>EM_S_VAL_MV</stp>
        <stp>2</stp>
        <stp>600035.SH</stp>
        <stp>2019/11/27</stp>
        <tr r="I2215" s="3"/>
        <tr r="I2215" s="3"/>
        <tr r="I2215" s="3"/>
        <tr r="I2215" s="3"/>
      </tp>
      <tp>
        <v>5613672145.6199999</v>
        <stp/>
        <stp>EM_S_VAL_MV</stp>
        <stp>2</stp>
        <stp>600055.SH</stp>
        <stp>2019/11/27</stp>
        <tr r="I2226" s="3"/>
        <tr r="I2226" s="3"/>
        <tr r="I2226" s="3"/>
        <tr r="I2226" s="3"/>
      </tp>
      <tp>
        <v>4843161312.96</v>
        <stp/>
        <stp>EM_S_VAL_MV</stp>
        <stp>2</stp>
        <stp>600075.SH</stp>
        <stp>2019/11/27</stp>
        <tr r="I2245" s="3"/>
        <tr r="I2245" s="3"/>
        <tr r="I2245" s="3"/>
        <tr r="I2245" s="3"/>
      </tp>
      <tp>
        <v>2116993673.8599999</v>
        <stp/>
        <stp>EM_S_VAL_MV</stp>
        <stp>2</stp>
        <stp>300095.SZ</stp>
        <stp>2019/11/27</stp>
        <tr r="I1496" s="3"/>
        <tr r="I1496" s="3"/>
        <tr r="I1496" s="3"/>
        <tr r="I1496" s="3"/>
      </tp>
      <tp>
        <v>10550143187.549999</v>
        <stp/>
        <stp>EM_S_VAL_MV</stp>
        <stp>2</stp>
        <stp>300085.SZ</stp>
        <stp>2019/11/27</stp>
        <tr r="I1486" s="3"/>
        <tr r="I1486" s="3"/>
        <tr r="I1486" s="3"/>
        <tr r="I1486" s="3"/>
      </tp>
      <tp>
        <v>3636676383.0599999</v>
        <stp/>
        <stp>EM_S_VAL_MV</stp>
        <stp>2</stp>
        <stp>000045.SZ</stp>
        <stp>2019/11/27</stp>
        <tr r="I38" s="3"/>
        <tr r="I38" s="3"/>
        <tr r="I38" s="3"/>
        <tr r="I38" s="3"/>
      </tp>
      <tp>
        <v>4657954446.6000004</v>
        <stp/>
        <stp>EM_S_VAL_MV</stp>
        <stp>2</stp>
        <stp>300075.SZ</stp>
        <stp>2019/11/27</stp>
        <tr r="I1476" s="3"/>
        <tr r="I1476" s="3"/>
        <tr r="I1476" s="3"/>
        <tr r="I1476" s="3"/>
      </tp>
      <tp>
        <v>5055228850.5</v>
        <stp/>
        <stp>EM_S_VAL_MV</stp>
        <stp>2</stp>
        <stp>000055.SZ</stp>
        <stp>2019/11/27</stp>
        <tr r="I43" s="3"/>
        <tr r="I43" s="3"/>
        <tr r="I43" s="3"/>
        <tr r="I43" s="3"/>
      </tp>
      <tp>
        <v>4471494413.0500002</v>
        <stp/>
        <stp>EM_S_VAL_MV</stp>
        <stp>2</stp>
        <stp>300065.SZ</stp>
        <stp>2019/11/27</stp>
        <tr r="I1466" s="3"/>
        <tr r="I1466" s="3"/>
        <tr r="I1466" s="3"/>
        <tr r="I1466" s="3"/>
      </tp>
      <tp>
        <v>6156043280</v>
        <stp/>
        <stp>EM_S_VAL_MV</stp>
        <stp>2</stp>
        <stp>000065.SZ</stp>
        <stp>2019/11/27</stp>
        <tr r="I51" s="3"/>
        <tr r="I51" s="3"/>
        <tr r="I51" s="3"/>
        <tr r="I51" s="3"/>
      </tp>
      <tp>
        <v>5883256742</v>
        <stp/>
        <stp>EM_S_VAL_MV</stp>
        <stp>2</stp>
        <stp>300055.SZ</stp>
        <stp>2019/11/27</stp>
        <tr r="I1457" s="3"/>
        <tr r="I1457" s="3"/>
        <tr r="I1457" s="3"/>
        <tr r="I1457" s="3"/>
      </tp>
      <tp>
        <v>5258261858.8500004</v>
        <stp/>
        <stp>EM_S_VAL_MV</stp>
        <stp>2</stp>
        <stp>300045.SZ</stp>
        <stp>2019/11/27</stp>
        <tr r="I1447" s="3"/>
        <tr r="I1447" s="3"/>
        <tr r="I1447" s="3"/>
        <tr r="I1447" s="3"/>
      </tp>
      <tp>
        <v>3112098315.48</v>
        <stp/>
        <stp>EM_S_VAL_MV</stp>
        <stp>2</stp>
        <stp>000005.SZ</stp>
        <stp>2019/11/27</stp>
        <tr r="I5" s="3"/>
        <tr r="I5" s="3"/>
        <tr r="I5" s="3"/>
        <tr r="I5" s="3"/>
      </tp>
      <tp>
        <v>3472075978.0799999</v>
        <stp/>
        <stp>EM_S_VAL_MV</stp>
        <stp>2</stp>
        <stp>300035.SZ</stp>
        <stp>2019/11/27</stp>
        <tr r="I1437" s="3"/>
        <tr r="I1437" s="3"/>
        <tr r="I1437" s="3"/>
        <tr r="I1437" s="3"/>
      </tp>
      <tp>
        <v>2155508726.8600001</v>
        <stp/>
        <stp>EM_S_VAL_MV</stp>
        <stp>2</stp>
        <stp>300025.SZ</stp>
        <stp>2019/11/27</stp>
        <tr r="I1427" s="3"/>
        <tr r="I1427" s="3"/>
        <tr r="I1427" s="3"/>
        <tr r="I1427" s="3"/>
      </tp>
      <tp>
        <v>8634098149.6000004</v>
        <stp/>
        <stp>EM_S_VAL_MV</stp>
        <stp>2</stp>
        <stp>000025.SZ</stp>
        <stp>2019/11/27</stp>
        <tr r="I21" s="3"/>
        <tr r="I21" s="3"/>
        <tr r="I21" s="3"/>
        <tr r="I21" s="3"/>
      </tp>
      <tp>
        <v>128218406685.53</v>
        <stp/>
        <stp>EM_S_VAL_MV</stp>
        <stp>2</stp>
        <stp>300015.SZ</stp>
        <stp>2019/11/27</stp>
        <tr r="I1417" s="3"/>
        <tr r="I1417" s="3"/>
        <tr r="I1417" s="3"/>
        <tr r="I1417" s="3"/>
      </tp>
      <tp>
        <v>16328839111.59</v>
        <stp/>
        <stp>EM_S_VAL_MV</stp>
        <stp>2</stp>
        <stp>000035.SZ</stp>
        <stp>2019/11/27</stp>
        <tr r="I30" s="3"/>
        <tr r="I30" s="3"/>
        <tr r="I30" s="3"/>
        <tr r="I30" s="3"/>
      </tp>
      <tp>
        <v>3208658054.4000001</v>
        <stp/>
        <stp>EM_S_VAL_MV</stp>
        <stp>2</stp>
        <stp>300005.SZ</stp>
        <stp>2019/11/27</stp>
        <tr r="I1407" s="3"/>
        <tr r="I1407" s="3"/>
        <tr r="I1407" s="3"/>
        <tr r="I1407" s="3"/>
      </tp>
      <tp>
        <v>1135981825.1600001</v>
        <stp/>
        <stp>EM_S_VAL_MV</stp>
        <stp>2</stp>
        <stp>600385.SH</stp>
        <stp>2019/11/27</stp>
        <tr r="I2513" s="3"/>
        <tr r="I2513" s="3"/>
        <tr r="I2513" s="3"/>
        <tr r="I2513" s="3"/>
      </tp>
      <tp>
        <v>9351043014.6499996</v>
        <stp/>
        <stp>EM_S_VAL_MV</stp>
        <stp>2</stp>
        <stp>600395.SH</stp>
        <stp>2019/11/27</stp>
        <tr r="I2522" s="3"/>
        <tr r="I2522" s="3"/>
        <tr r="I2522" s="3"/>
        <tr r="I2522" s="3"/>
      </tp>
      <tp>
        <v>11063858728</v>
        <stp/>
        <stp>EM_S_VAL_MV</stp>
        <stp>2</stp>
        <stp>600305.SH</stp>
        <stp>2019/11/27</stp>
        <tr r="I2445" s="3"/>
        <tr r="I2445" s="3"/>
        <tr r="I2445" s="3"/>
        <tr r="I2445" s="3"/>
      </tp>
      <tp>
        <v>19962929230.139999</v>
        <stp/>
        <stp>EM_S_VAL_MV</stp>
        <stp>2</stp>
        <stp>600315.SH</stp>
        <stp>2019/11/27</stp>
        <tr r="I2454" s="3"/>
        <tr r="I2454" s="3"/>
        <tr r="I2454" s="3"/>
        <tr r="I2454" s="3"/>
      </tp>
      <tp>
        <v>14844706283.16</v>
        <stp/>
        <stp>EM_S_VAL_MV</stp>
        <stp>2</stp>
        <stp>600325.SH</stp>
        <stp>2019/11/27</stp>
        <tr r="I2463" s="3"/>
        <tr r="I2463" s="3"/>
        <tr r="I2463" s="3"/>
        <tr r="I2463" s="3"/>
      </tp>
      <tp>
        <v>7983676923.4799995</v>
        <stp/>
        <stp>EM_S_VAL_MV</stp>
        <stp>2</stp>
        <stp>600335.SH</stp>
        <stp>2019/11/27</stp>
        <tr r="I2472" s="3"/>
        <tr r="I2472" s="3"/>
        <tr r="I2472" s="3"/>
        <tr r="I2472" s="3"/>
      </tp>
      <tp>
        <v>4029300000</v>
        <stp/>
        <stp>EM_S_VAL_MV</stp>
        <stp>2</stp>
        <stp>600345.SH</stp>
        <stp>2019/11/27</stp>
        <tr r="I2479" s="3"/>
        <tr r="I2479" s="3"/>
        <tr r="I2479" s="3"/>
        <tr r="I2479" s="3"/>
      </tp>
      <tp>
        <v>1604210792</v>
        <stp/>
        <stp>EM_S_VAL_MV</stp>
        <stp>2</stp>
        <stp>600355.SH</stp>
        <stp>2019/11/27</stp>
        <tr r="I2487" s="3"/>
        <tr r="I2487" s="3"/>
        <tr r="I2487" s="3"/>
        <tr r="I2487" s="3"/>
      </tp>
      <tp>
        <v>1592000000</v>
        <stp/>
        <stp>EM_S_VAL_MV</stp>
        <stp>2</stp>
        <stp>600365.SH</stp>
        <stp>2019/11/27</stp>
        <tr r="I2495" s="3"/>
        <tr r="I2495" s="3"/>
        <tr r="I2495" s="3"/>
        <tr r="I2495" s="3"/>
      </tp>
      <tp>
        <v>2517504904.4099998</v>
        <stp/>
        <stp>EM_S_VAL_MV</stp>
        <stp>2</stp>
        <stp>600375.SH</stp>
        <stp>2019/11/27</stp>
        <tr r="I2504" s="3"/>
        <tr r="I2504" s="3"/>
        <tr r="I2504" s="3"/>
        <tr r="I2504" s="3"/>
      </tp>
      <tp>
        <v>6928864468.5600004</v>
        <stp/>
        <stp>EM_S_VAL_MV</stp>
        <stp>2</stp>
        <stp>300395.SZ</stp>
        <stp>2019/11/27</stp>
        <tr r="I1793" s="3"/>
        <tr r="I1793" s="3"/>
        <tr r="I1793" s="3"/>
        <tr r="I1793" s="3"/>
      </tp>
      <tp>
        <v>2352843150.4000001</v>
        <stp/>
        <stp>EM_S_VAL_MV</stp>
        <stp>2</stp>
        <stp>300385.SZ</stp>
        <stp>2019/11/27</stp>
        <tr r="I1783" s="3"/>
        <tr r="I1783" s="3"/>
        <tr r="I1783" s="3"/>
        <tr r="I1783" s="3"/>
      </tp>
      <tp>
        <v>2545727478.4000001</v>
        <stp/>
        <stp>EM_S_VAL_MV</stp>
        <stp>2</stp>
        <stp>300375.SZ</stp>
        <stp>2019/11/27</stp>
        <tr r="I1773" s="3"/>
        <tr r="I1773" s="3"/>
        <tr r="I1773" s="3"/>
        <tr r="I1773" s="3"/>
      </tp>
      <tp>
        <v>7797147531.0299997</v>
        <stp/>
        <stp>EM_S_VAL_MV</stp>
        <stp>2</stp>
        <stp>300365.SZ</stp>
        <stp>2019/11/27</stp>
        <tr r="I1764" s="3"/>
        <tr r="I1764" s="3"/>
        <tr r="I1764" s="3"/>
        <tr r="I1764" s="3"/>
      </tp>
      <tp>
        <v>4989192871.9099998</v>
        <stp/>
        <stp>EM_S_VAL_MV</stp>
        <stp>2</stp>
        <stp>300355.SZ</stp>
        <stp>2019/11/27</stp>
        <tr r="I1755" s="3"/>
        <tr r="I1755" s="3"/>
        <tr r="I1755" s="3"/>
        <tr r="I1755" s="3"/>
      </tp>
      <tp>
        <v>3239108845.2199998</v>
        <stp/>
        <stp>EM_S_VAL_MV</stp>
        <stp>2</stp>
        <stp>300345.SZ</stp>
        <stp>2019/11/27</stp>
        <tr r="I1745" s="3"/>
        <tr r="I1745" s="3"/>
        <tr r="I1745" s="3"/>
        <tr r="I1745" s="3"/>
      </tp>
      <tp>
        <v>2010558983.3599999</v>
        <stp/>
        <stp>EM_S_VAL_MV</stp>
        <stp>2</stp>
        <stp>300335.SZ</stp>
        <stp>2019/11/27</stp>
        <tr r="I1735" s="3"/>
        <tr r="I1735" s="3"/>
        <tr r="I1735" s="3"/>
        <tr r="I1735" s="3"/>
      </tp>
      <tp>
        <v>3298837318.8000002</v>
        <stp/>
        <stp>EM_S_VAL_MV</stp>
        <stp>2</stp>
        <stp>300325.SZ</stp>
        <stp>2019/11/27</stp>
        <tr r="I1725" s="3"/>
        <tr r="I1725" s="3"/>
        <tr r="I1725" s="3"/>
        <tr r="I1725" s="3"/>
      </tp>
      <tp>
        <v>15166163056</v>
        <stp/>
        <stp>EM_S_VAL_MV</stp>
        <stp>2</stp>
        <stp>300315.SZ</stp>
        <stp>2019/11/27</stp>
        <tr r="I1715" s="3"/>
        <tr r="I1715" s="3"/>
        <tr r="I1715" s="3"/>
        <tr r="I1715" s="3"/>
      </tp>
      <tp>
        <v>2324461650</v>
        <stp/>
        <stp>EM_S_VAL_MV</stp>
        <stp>2</stp>
        <stp>300305.SZ</stp>
        <stp>2019/11/27</stp>
        <tr r="I1705" s="3"/>
        <tr r="I1705" s="3"/>
        <tr r="I1705" s="3"/>
        <tr r="I1705" s="3"/>
      </tp>
      <tp>
        <v>5990384865.6000004</v>
        <stp/>
        <stp>EM_S_VAL_MV</stp>
        <stp>2</stp>
        <stp>600285.SH</stp>
        <stp>2019/11/27</stp>
        <tr r="I2429" s="3"/>
        <tr r="I2429" s="3"/>
        <tr r="I2429" s="3"/>
        <tr r="I2429" s="3"/>
      </tp>
      <tp>
        <v>11658452332.139999</v>
        <stp/>
        <stp>EM_S_VAL_MV</stp>
        <stp>2</stp>
        <stp>600295.SH</stp>
        <stp>2019/11/27</stp>
        <tr r="I2437" s="3"/>
        <tr r="I2437" s="3"/>
        <tr r="I2437" s="3"/>
        <tr r="I2437" s="3"/>
      </tp>
      <tp>
        <v>3022713720</v>
        <stp/>
        <stp>EM_S_VAL_MV</stp>
        <stp>2</stp>
        <stp>600215.SH</stp>
        <stp>2019/11/27</stp>
        <tr r="I2368" s="3"/>
        <tr r="I2368" s="3"/>
        <tr r="I2368" s="3"/>
        <tr r="I2368" s="3"/>
      </tp>
      <tp>
        <v>2703573657.3499999</v>
        <stp/>
        <stp>EM_S_VAL_MV</stp>
        <stp>2</stp>
        <stp>600225.SH</stp>
        <stp>2019/11/27</stp>
        <tr r="I2377" s="3"/>
        <tr r="I2377" s="3"/>
        <tr r="I2377" s="3"/>
        <tr r="I2377" s="3"/>
      </tp>
      <tp>
        <v>1566798000</v>
        <stp/>
        <stp>EM_S_VAL_MV</stp>
        <stp>2</stp>
        <stp>600235.SH</stp>
        <stp>2019/11/27</stp>
        <tr r="I2387" s="3"/>
        <tr r="I2387" s="3"/>
        <tr r="I2387" s="3"/>
        <tr r="I2387" s="3"/>
      </tp>
      <tp>
        <v>2672086268.0500002</v>
        <stp/>
        <stp>EM_S_VAL_MV</stp>
        <stp>2</stp>
        <stp>600255.SH</stp>
        <stp>2019/11/27</stp>
        <tr r="I2403" s="3"/>
        <tr r="I2403" s="3"/>
        <tr r="I2403" s="3"/>
        <tr r="I2403" s="3"/>
      </tp>
      <tp>
        <v>3224232000</v>
        <stp/>
        <stp>EM_S_VAL_MV</stp>
        <stp>2</stp>
        <stp>600265.SH</stp>
        <stp>2019/11/27</stp>
        <tr r="I2411" s="3"/>
        <tr r="I2411" s="3"/>
        <tr r="I2411" s="3"/>
        <tr r="I2411" s="3"/>
      </tp>
      <tp>
        <v>1083823316.9400001</v>
        <stp/>
        <stp>EM_S_VAL_MV</stp>
        <stp>2</stp>
        <stp>600275.SH</stp>
        <stp>2019/11/27</stp>
        <tr r="I2419" s="3"/>
        <tr r="I2419" s="3"/>
        <tr r="I2419" s="3"/>
        <tr r="I2419" s="3"/>
      </tp>
      <tp>
        <v>2390486178</v>
        <stp/>
        <stp>EM_S_VAL_MV</stp>
        <stp>2</stp>
        <stp>300295.SZ</stp>
        <stp>2019/11/27</stp>
        <tr r="I1695" s="3"/>
        <tr r="I1695" s="3"/>
        <tr r="I1695" s="3"/>
        <tr r="I1695" s="3"/>
      </tp>
      <tp>
        <v>21241670350.950001</v>
        <stp/>
        <stp>EM_S_VAL_MV</stp>
        <stp>2</stp>
        <stp>300285.SZ</stp>
        <stp>2019/11/27</stp>
        <tr r="I1685" s="3"/>
        <tr r="I1685" s="3"/>
        <tr r="I1685" s="3"/>
        <tr r="I1685" s="3"/>
      </tp>
      <tp>
        <v>1857659700</v>
        <stp/>
        <stp>EM_S_VAL_MV</stp>
        <stp>2</stp>
        <stp>300275.SZ</stp>
        <stp>2019/11/27</stp>
        <tr r="I1675" s="3"/>
        <tr r="I1675" s="3"/>
        <tr r="I1675" s="3"/>
        <tr r="I1675" s="3"/>
      </tp>
      <tp>
        <v>2622375000</v>
        <stp/>
        <stp>EM_S_VAL_MV</stp>
        <stp>2</stp>
        <stp>300265.SZ</stp>
        <stp>2019/11/27</stp>
        <tr r="I1665" s="3"/>
        <tr r="I1665" s="3"/>
        <tr r="I1665" s="3"/>
        <tr r="I1665" s="3"/>
      </tp>
      <tp>
        <v>4740282071.46</v>
        <stp/>
        <stp>EM_S_VAL_MV</stp>
        <stp>2</stp>
        <stp>300255.SZ</stp>
        <stp>2019/11/27</stp>
        <tr r="I1655" s="3"/>
        <tr r="I1655" s="3"/>
        <tr r="I1655" s="3"/>
        <tr r="I1655" s="3"/>
      </tp>
      <tp>
        <v>2858732336.1599998</v>
        <stp/>
        <stp>EM_S_VAL_MV</stp>
        <stp>2</stp>
        <stp>300245.SZ</stp>
        <stp>2019/11/27</stp>
        <tr r="I1645" s="3"/>
        <tr r="I1645" s="3"/>
        <tr r="I1645" s="3"/>
        <tr r="I1645" s="3"/>
      </tp>
      <tp>
        <v>2042504365.3</v>
        <stp/>
        <stp>EM_S_VAL_MV</stp>
        <stp>2</stp>
        <stp>300235.SZ</stp>
        <stp>2019/11/27</stp>
        <tr r="I1635" s="3"/>
        <tr r="I1635" s="3"/>
        <tr r="I1635" s="3"/>
        <tr r="I1635" s="3"/>
      </tp>
      <tp>
        <v>2732675400</v>
        <stp/>
        <stp>EM_S_VAL_MV</stp>
        <stp>2</stp>
        <stp>300225.SZ</stp>
        <stp>2019/11/27</stp>
        <tr r="I1625" s="3"/>
        <tr r="I1625" s="3"/>
        <tr r="I1625" s="3"/>
        <tr r="I1625" s="3"/>
      </tp>
      <tp>
        <v>4709182644.2700005</v>
        <stp/>
        <stp>EM_S_VAL_MV</stp>
        <stp>2</stp>
        <stp>300215.SZ</stp>
        <stp>2019/11/27</stp>
        <tr r="I1615" s="3"/>
        <tr r="I1615" s="3"/>
        <tr r="I1615" s="3"/>
        <tr r="I1615" s="3"/>
      </tp>
      <tp>
        <v>4472582400</v>
        <stp/>
        <stp>EM_S_VAL_MV</stp>
        <stp>2</stp>
        <stp>300205.SZ</stp>
        <stp>2019/11/27</stp>
        <tr r="I1605" s="3"/>
        <tr r="I1605" s="3"/>
        <tr r="I1605" s="3"/>
        <tr r="I1605" s="3"/>
      </tp>
      <tp>
        <v>247371444387.72</v>
        <stp/>
        <stp>EM_S_VAL_MV</stp>
        <stp>2</stp>
        <stp>600585.SH</stp>
        <stp>2019/11/27</stp>
        <tr r="I2665" s="3"/>
        <tr r="I2665" s="3"/>
        <tr r="I2665" s="3"/>
        <tr r="I2665" s="3"/>
      </tp>
      <tp>
        <v>4197019481.98</v>
        <stp/>
        <stp>EM_S_VAL_MV</stp>
        <stp>2</stp>
        <stp>600595.SH</stp>
        <stp>2019/11/27</stp>
        <tr r="I2674" s="3"/>
        <tr r="I2674" s="3"/>
        <tr r="I2674" s="3"/>
        <tr r="I2674" s="3"/>
      </tp>
      <tp>
        <v>3306627225</v>
        <stp/>
        <stp>EM_S_VAL_MV</stp>
        <stp>2</stp>
        <stp>600505.SH</stp>
        <stp>2019/11/27</stp>
        <tr r="I2595" s="3"/>
        <tr r="I2595" s="3"/>
        <tr r="I2595" s="3"/>
        <tr r="I2595" s="3"/>
      </tp>
      <tp>
        <v>15161458744.799999</v>
        <stp/>
        <stp>EM_S_VAL_MV</stp>
        <stp>2</stp>
        <stp>600515.SH</stp>
        <stp>2019/11/27</stp>
        <tr r="I2604" s="3"/>
        <tr r="I2604" s="3"/>
        <tr r="I2604" s="3"/>
        <tr r="I2604" s="3"/>
      </tp>
      <tp>
        <v>7822870504.3199997</v>
        <stp/>
        <stp>EM_S_VAL_MV</stp>
        <stp>2</stp>
        <stp>600525.SH</stp>
        <stp>2019/11/27</stp>
        <tr r="I2613" s="3"/>
        <tr r="I2613" s="3"/>
        <tr r="I2613" s="3"/>
        <tr r="I2613" s="3"/>
      </tp>
      <tp>
        <v>22705120097.290001</v>
        <stp/>
        <stp>EM_S_VAL_MV</stp>
        <stp>2</stp>
        <stp>600535.SH</stp>
        <stp>2019/11/27</stp>
        <tr r="I2622" s="3"/>
        <tr r="I2622" s="3"/>
        <tr r="I2622" s="3"/>
        <tr r="I2622" s="3"/>
      </tp>
      <tp>
        <v>11220844930.4</v>
        <stp/>
        <stp>EM_S_VAL_MV</stp>
        <stp>2</stp>
        <stp>600545.SH</stp>
        <stp>2019/11/27</stp>
        <tr r="I2629" s="3"/>
        <tr r="I2629" s="3"/>
        <tr r="I2629" s="3"/>
        <tr r="I2629" s="3"/>
      </tp>
      <tp>
        <v>2893770000</v>
        <stp/>
        <stp>EM_S_VAL_MV</stp>
        <stp>2</stp>
        <stp>600555.SH</stp>
        <stp>2019/11/27</stp>
        <tr r="I2637" s="3"/>
        <tr r="I2637" s="3"/>
        <tr r="I2637" s="3"/>
        <tr r="I2637" s="3"/>
      </tp>
      <tp>
        <v>7624605768.9200001</v>
        <stp/>
        <stp>EM_S_VAL_MV</stp>
        <stp>2</stp>
        <stp>600565.SH</stp>
        <stp>2019/11/27</stp>
        <tr r="I2646" s="3"/>
        <tr r="I2646" s="3"/>
        <tr r="I2646" s="3"/>
        <tr r="I2646" s="3"/>
      </tp>
      <tp>
        <v>10143141379.65</v>
        <stp/>
        <stp>EM_S_VAL_MV</stp>
        <stp>2</stp>
        <stp>600575.SH</stp>
        <stp>2019/11/27</stp>
        <tr r="I2655" s="3"/>
        <tr r="I2655" s="3"/>
        <tr r="I2655" s="3"/>
        <tr r="I2655" s="3"/>
      </tp>
      <tp>
        <v>1580799700</v>
        <stp/>
        <stp>EM_S_VAL_MV</stp>
        <stp>2</stp>
        <stp>000585.SZ</stp>
        <stp>2019/11/27</stp>
        <tr r="I166" s="3"/>
        <tr r="I166" s="3"/>
        <tr r="I166" s="3"/>
        <tr r="I166" s="3"/>
      </tp>
      <tp>
        <v>2575621072.5</v>
        <stp/>
        <stp>EM_S_VAL_MV</stp>
        <stp>2</stp>
        <stp>000595.SZ</stp>
        <stp>2019/11/27</stp>
        <tr r="I174" s="3"/>
        <tr r="I174" s="3"/>
        <tr r="I174" s="3"/>
        <tr r="I174" s="3"/>
      </tp>
      <tp>
        <v>20940839938</v>
        <stp/>
        <stp>EM_S_VAL_MV</stp>
        <stp>2</stp>
        <stp>300595.SZ</stp>
        <stp>2019/11/27</stp>
        <tr r="I1990" s="3"/>
        <tr r="I1990" s="3"/>
        <tr r="I1990" s="3"/>
        <tr r="I1990" s="3"/>
      </tp>
      <tp>
        <v>2168000000</v>
        <stp/>
        <stp>EM_S_VAL_MV</stp>
        <stp>2</stp>
        <stp>300585.SZ</stp>
        <stp>2019/11/27</stp>
        <tr r="I1980" s="3"/>
        <tr r="I1980" s="3"/>
        <tr r="I1980" s="3"/>
        <tr r="I1980" s="3"/>
      </tp>
      <tp>
        <v>2891420971.2800002</v>
        <stp/>
        <stp>EM_S_VAL_MV</stp>
        <stp>2</stp>
        <stp>000545.SZ</stp>
        <stp>2019/11/27</stp>
        <tr r="I137" s="3"/>
        <tr r="I137" s="3"/>
        <tr r="I137" s="3"/>
        <tr r="I137" s="3"/>
      </tp>
      <tp>
        <v>4040118000</v>
        <stp/>
        <stp>EM_S_VAL_MV</stp>
        <stp>2</stp>
        <stp>300575.SZ</stp>
        <stp>2019/11/27</stp>
        <tr r="I1970" s="3"/>
        <tr r="I1970" s="3"/>
        <tr r="I1970" s="3"/>
        <tr r="I1970" s="3"/>
      </tp>
      <tp>
        <v>11780428654.219999</v>
        <stp/>
        <stp>EM_S_VAL_MV</stp>
        <stp>2</stp>
        <stp>000555.SZ</stp>
        <stp>2019/11/27</stp>
        <tr r="I146" s="3"/>
        <tr r="I146" s="3"/>
        <tr r="I146" s="3"/>
        <tr r="I146" s="3"/>
      </tp>
      <tp>
        <v>2337920000</v>
        <stp/>
        <stp>EM_S_VAL_MV</stp>
        <stp>2</stp>
        <stp>300565.SZ</stp>
        <stp>2019/11/27</stp>
        <tr r="I1961" s="3"/>
        <tr r="I1961" s="3"/>
        <tr r="I1961" s="3"/>
        <tr r="I1961" s="3"/>
      </tp>
      <tp>
        <v>2094250422.5999999</v>
        <stp/>
        <stp>EM_S_VAL_MV</stp>
        <stp>2</stp>
        <stp>000565.SZ</stp>
        <stp>2019/11/27</stp>
        <tr r="I154" s="3"/>
        <tr r="I154" s="3"/>
        <tr r="I154" s="3"/>
        <tr r="I154" s="3"/>
      </tp>
      <tp>
        <v>1788000000</v>
        <stp/>
        <stp>EM_S_VAL_MV</stp>
        <stp>2</stp>
        <stp>300555.SZ</stp>
        <stp>2019/11/27</stp>
        <tr r="I1951" s="3"/>
        <tr r="I1951" s="3"/>
        <tr r="I1951" s="3"/>
        <tr r="I1951" s="3"/>
      </tp>
      <tp>
        <v>3419195710.5599999</v>
        <stp/>
        <stp>EM_S_VAL_MV</stp>
        <stp>2</stp>
        <stp>300545.SZ</stp>
        <stp>2019/11/27</stp>
        <tr r="I1941" s="3"/>
        <tr r="I1941" s="3"/>
        <tr r="I1941" s="3"/>
        <tr r="I1941" s="3"/>
      </tp>
      <tp>
        <v>3518104567.3200002</v>
        <stp/>
        <stp>EM_S_VAL_MV</stp>
        <stp>2</stp>
        <stp>000505.SZ</stp>
        <stp>2019/11/27</stp>
        <tr r="I105" s="3"/>
        <tr r="I105" s="3"/>
        <tr r="I105" s="3"/>
        <tr r="I105" s="3"/>
      </tp>
      <tp>
        <v>1377178407.25</v>
        <stp/>
        <stp>EM_S_VAL_MV</stp>
        <stp>2</stp>
        <stp>300535.SZ</stp>
        <stp>2019/11/27</stp>
        <tr r="I1932" s="3"/>
        <tr r="I1932" s="3"/>
        <tr r="I1932" s="3"/>
        <tr r="I1932" s="3"/>
      </tp>
      <tp>
        <v>7052199999.1800003</v>
        <stp/>
        <stp>EM_S_VAL_MV</stp>
        <stp>2</stp>
        <stp>300525.SZ</stp>
        <stp>2019/11/27</stp>
        <tr r="I1922" s="3"/>
        <tr r="I1922" s="3"/>
        <tr r="I1922" s="3"/>
        <tr r="I1922" s="3"/>
      </tp>
      <tp>
        <v>4773953016.0600004</v>
        <stp/>
        <stp>EM_S_VAL_MV</stp>
        <stp>2</stp>
        <stp>000525.SZ</stp>
        <stp>2019/11/27</stp>
        <tr r="I120" s="3"/>
        <tr r="I120" s="3"/>
        <tr r="I120" s="3"/>
        <tr r="I120" s="3"/>
      </tp>
      <tp>
        <v>1804395800</v>
        <stp/>
        <stp>EM_S_VAL_MV</stp>
        <stp>2</stp>
        <stp>300515.SZ</stp>
        <stp>2019/11/27</stp>
        <tr r="I1913" s="3"/>
        <tr r="I1913" s="3"/>
        <tr r="I1913" s="3"/>
        <tr r="I1913" s="3"/>
      </tp>
      <tp>
        <v>2085917031.5</v>
        <stp/>
        <stp>EM_S_VAL_MV</stp>
        <stp>2</stp>
        <stp>300505.SZ</stp>
        <stp>2019/11/27</stp>
        <tr r="I1903" s="3"/>
        <tr r="I1903" s="3"/>
        <tr r="I1903" s="3"/>
        <tr r="I1903" s="3"/>
      </tp>
      <tp>
        <v>4327139317.3599997</v>
        <stp/>
        <stp>EM_S_VAL_MV</stp>
        <stp>2</stp>
        <stp>600485.SH</stp>
        <stp>2019/11/27</stp>
        <tr r="I2578" s="3"/>
        <tr r="I2578" s="3"/>
        <tr r="I2578" s="3"/>
        <tr r="I2578" s="3"/>
      </tp>
      <tp>
        <v>4965664541.46</v>
        <stp/>
        <stp>EM_S_VAL_MV</stp>
        <stp>2</stp>
        <stp>600495.SH</stp>
        <stp>2019/11/27</stp>
        <tr r="I2586" s="3"/>
        <tr r="I2586" s="3"/>
        <tr r="I2586" s="3"/>
        <tr r="I2586" s="3"/>
      </tp>
      <tp>
        <v>2446950682.7600002</v>
        <stp/>
        <stp>EM_S_VAL_MV</stp>
        <stp>2</stp>
        <stp>600405.SH</stp>
        <stp>2019/11/27</stp>
        <tr r="I2529" s="3"/>
        <tr r="I2529" s="3"/>
        <tr r="I2529" s="3"/>
        <tr r="I2529" s="3"/>
      </tp>
      <tp>
        <v>20575349585.279999</v>
        <stp/>
        <stp>EM_S_VAL_MV</stp>
        <stp>2</stp>
        <stp>600415.SH</stp>
        <stp>2019/11/27</stp>
        <tr r="I2534" s="3"/>
        <tr r="I2534" s="3"/>
        <tr r="I2534" s="3"/>
        <tr r="I2534" s="3"/>
      </tp>
      <tp>
        <v>5073947516.4799995</v>
        <stp/>
        <stp>EM_S_VAL_MV</stp>
        <stp>2</stp>
        <stp>600425.SH</stp>
        <stp>2019/11/27</stp>
        <tr r="I2542" s="3"/>
        <tr r="I2542" s="3"/>
        <tr r="I2542" s="3"/>
        <tr r="I2542" s="3"/>
      </tp>
      <tp>
        <v>11795414400</v>
        <stp/>
        <stp>EM_S_VAL_MV</stp>
        <stp>2</stp>
        <stp>600435.SH</stp>
        <stp>2019/11/27</stp>
        <tr r="I2547" s="3"/>
        <tr r="I2547" s="3"/>
        <tr r="I2547" s="3"/>
        <tr r="I2547" s="3"/>
      </tp>
      <tp>
        <v>2016144240</v>
        <stp/>
        <stp>EM_S_VAL_MV</stp>
        <stp>2</stp>
        <stp>600455.SH</stp>
        <stp>2019/11/27</stp>
        <tr r="I2556" s="3"/>
        <tr r="I2556" s="3"/>
        <tr r="I2556" s="3"/>
        <tr r="I2556" s="3"/>
      </tp>
      <tp>
        <v>5314226004.5</v>
        <stp/>
        <stp>EM_S_VAL_MV</stp>
        <stp>2</stp>
        <stp>600475.SH</stp>
        <stp>2019/11/27</stp>
        <tr r="I2569" s="3"/>
        <tr r="I2569" s="3"/>
        <tr r="I2569" s="3"/>
        <tr r="I2569" s="3"/>
      </tp>
      <tp>
        <v>7390234708.4799995</v>
        <stp/>
        <stp>EM_S_VAL_MV</stp>
        <stp>2</stp>
        <stp>300495.SZ</stp>
        <stp>2019/11/27</stp>
        <tr r="I1893" s="3"/>
        <tr r="I1893" s="3"/>
        <tr r="I1893" s="3"/>
        <tr r="I1893" s="3"/>
      </tp>
      <tp>
        <v>3965319540</v>
        <stp/>
        <stp>EM_S_VAL_MV</stp>
        <stp>2</stp>
        <stp>300485.SZ</stp>
        <stp>2019/11/27</stp>
        <tr r="I1883" s="3"/>
        <tr r="I1883" s="3"/>
        <tr r="I1883" s="3"/>
        <tr r="I1883" s="3"/>
      </tp>
      <tp>
        <v>3165000000</v>
        <stp/>
        <stp>EM_S_VAL_MV</stp>
        <stp>2</stp>
        <stp>300475.SZ</stp>
        <stp>2019/11/27</stp>
        <tr r="I1873" s="3"/>
        <tr r="I1873" s="3"/>
        <tr r="I1873" s="3"/>
        <tr r="I1873" s="3"/>
      </tp>
      <tp>
        <v>3931733141.5999999</v>
        <stp/>
        <stp>EM_S_VAL_MV</stp>
        <stp>2</stp>
        <stp>300465.SZ</stp>
        <stp>2019/11/27</stp>
        <tr r="I1863" s="3"/>
        <tr r="I1863" s="3"/>
        <tr r="I1863" s="3"/>
        <tr r="I1863" s="3"/>
      </tp>
      <tp>
        <v>4971330916.1199999</v>
        <stp/>
        <stp>EM_S_VAL_MV</stp>
        <stp>2</stp>
        <stp>300455.SZ</stp>
        <stp>2019/11/27</stp>
        <tr r="I1853" s="3"/>
        <tr r="I1853" s="3"/>
        <tr r="I1853" s="3"/>
        <tr r="I1853" s="3"/>
      </tp>
      <tp>
        <v>2442472368</v>
        <stp/>
        <stp>EM_S_VAL_MV</stp>
        <stp>2</stp>
        <stp>300445.SZ</stp>
        <stp>2019/11/27</stp>
        <tr r="I1843" s="3"/>
        <tr r="I1843" s="3"/>
        <tr r="I1843" s="3"/>
        <tr r="I1843" s="3"/>
      </tp>
      <tp>
        <v>3634506650</v>
        <stp/>
        <stp>EM_S_VAL_MV</stp>
        <stp>2</stp>
        <stp>300435.SZ</stp>
        <stp>2019/11/27</stp>
        <tr r="I1833" s="3"/>
        <tr r="I1833" s="3"/>
        <tr r="I1833" s="3"/>
        <tr r="I1833" s="3"/>
      </tp>
      <tp>
        <v>21460288848.540001</v>
        <stp/>
        <stp>EM_S_VAL_MV</stp>
        <stp>2</stp>
        <stp>000415.SZ</stp>
        <stp>2019/11/27</stp>
        <tr r="I86" s="3"/>
        <tr r="I86" s="3"/>
        <tr r="I86" s="3"/>
        <tr r="I86" s="3"/>
      </tp>
      <tp>
        <v>2913871811.2600002</v>
        <stp/>
        <stp>EM_S_VAL_MV</stp>
        <stp>2</stp>
        <stp>300425.SZ</stp>
        <stp>2019/11/27</stp>
        <tr r="I1823" s="3"/>
        <tr r="I1823" s="3"/>
        <tr r="I1823" s="3"/>
        <tr r="I1823" s="3"/>
      </tp>
      <tp>
        <v>35878201409.400002</v>
        <stp/>
        <stp>EM_S_VAL_MV</stp>
        <stp>2</stp>
        <stp>000425.SZ</stp>
        <stp>2019/11/27</stp>
        <tr r="I94" s="3"/>
        <tr r="I94" s="3"/>
        <tr r="I94" s="3"/>
        <tr r="I94" s="3"/>
      </tp>
      <tp>
        <v>3568320000</v>
        <stp/>
        <stp>EM_S_VAL_MV</stp>
        <stp>2</stp>
        <stp>300415.SZ</stp>
        <stp>2019/11/27</stp>
        <tr r="I1813" s="3"/>
        <tr r="I1813" s="3"/>
        <tr r="I1813" s="3"/>
        <tr r="I1813" s="3"/>
      </tp>
      <tp>
        <v>1439375439.3199999</v>
        <stp/>
        <stp>EM_S_VAL_MV</stp>
        <stp>2</stp>
        <stp>300405.SZ</stp>
        <stp>2019/11/27</stp>
        <tr r="I1803" s="3"/>
        <tr r="I1803" s="3"/>
        <tr r="I1803" s="3"/>
        <tr r="I1803" s="3"/>
      </tp>
      <tp>
        <v>3352880820.8000002</v>
        <stp/>
        <stp>EM_S_VAL_MV</stp>
        <stp>2</stp>
        <stp>600785.SH</stp>
        <stp>2019/11/27</stp>
        <tr r="I2847" s="3"/>
        <tr r="I2847" s="3"/>
        <tr r="I2847" s="3"/>
        <tr r="I2847" s="3"/>
      </tp>
      <tp>
        <v>44606403108.150002</v>
        <stp/>
        <stp>EM_S_VAL_MV</stp>
        <stp>2</stp>
        <stp>600795.SH</stp>
        <stp>2019/11/27</stp>
        <tr r="I2855" s="3"/>
        <tr r="I2855" s="3"/>
        <tr r="I2855" s="3"/>
        <tr r="I2855" s="3"/>
      </tp>
      <tp>
        <v>40213939431.68</v>
        <stp/>
        <stp>EM_S_VAL_MV</stp>
        <stp>2</stp>
        <stp>600705.SH</stp>
        <stp>2019/11/27</stp>
        <tr r="I2771" s="3"/>
        <tr r="I2771" s="3"/>
        <tr r="I2771" s="3"/>
        <tr r="I2771" s="3"/>
      </tp>
      <tp>
        <v>5972628270</v>
        <stp/>
        <stp>EM_S_VAL_MV</stp>
        <stp>2</stp>
        <stp>600715.SH</stp>
        <stp>2019/11/27</stp>
        <tr r="I2780" s="3"/>
        <tr r="I2780" s="3"/>
        <tr r="I2780" s="3"/>
        <tr r="I2780" s="3"/>
      </tp>
      <tp>
        <v>3303019600</v>
        <stp/>
        <stp>EM_S_VAL_MV</stp>
        <stp>2</stp>
        <stp>600725.SH</stp>
        <stp>2019/11/27</stp>
        <tr r="I2790" s="3"/>
        <tr r="I2790" s="3"/>
        <tr r="I2790" s="3"/>
        <tr r="I2790" s="3"/>
      </tp>
      <tp>
        <v>2237154161.1999998</v>
        <stp/>
        <stp>EM_S_VAL_MV</stp>
        <stp>2</stp>
        <stp>600735.SH</stp>
        <stp>2019/11/27</stp>
        <tr r="I2800" s="3"/>
        <tr r="I2800" s="3"/>
        <tr r="I2800" s="3"/>
        <tr r="I2800" s="3"/>
      </tp>
      <tp>
        <v>100632496579.2</v>
        <stp/>
        <stp>EM_S_VAL_MV</stp>
        <stp>2</stp>
        <stp>600745.SH</stp>
        <stp>2019/11/27</stp>
        <tr r="I2810" s="3"/>
        <tr r="I2810" s="3"/>
        <tr r="I2810" s="3"/>
        <tr r="I2810" s="3"/>
      </tp>
      <tp>
        <v>12968993482.969999</v>
        <stp/>
        <stp>EM_S_VAL_MV</stp>
        <stp>2</stp>
        <stp>600755.SH</stp>
        <stp>2019/11/27</stp>
        <tr r="I2819" s="3"/>
        <tr r="I2819" s="3"/>
        <tr r="I2819" s="3"/>
        <tr r="I2819" s="3"/>
      </tp>
      <tp>
        <v>6908668416</v>
        <stp/>
        <stp>EM_S_VAL_MV</stp>
        <stp>2</stp>
        <stp>600765.SH</stp>
        <stp>2019/11/27</stp>
        <tr r="I2828" s="3"/>
        <tr r="I2828" s="3"/>
        <tr r="I2828" s="3"/>
        <tr r="I2828" s="3"/>
      </tp>
      <tp>
        <v>8909925657.75</v>
        <stp/>
        <stp>EM_S_VAL_MV</stp>
        <stp>2</stp>
        <stp>600775.SH</stp>
        <stp>2019/11/27</stp>
        <tr r="I2837" s="3"/>
        <tr r="I2837" s="3"/>
        <tr r="I2837" s="3"/>
        <tr r="I2837" s="3"/>
      </tp>
      <tp>
        <v>2466997074.3600001</v>
        <stp/>
        <stp>EM_S_VAL_MV</stp>
        <stp>2</stp>
        <stp>000785.SZ</stp>
        <stp>2019/11/27</stp>
        <tr r="I305" s="3"/>
        <tr r="I305" s="3"/>
        <tr r="I305" s="3"/>
        <tr r="I305" s="3"/>
      </tp>
      <tp>
        <v>6405315181.9499998</v>
        <stp/>
        <stp>EM_S_VAL_MV</stp>
        <stp>2</stp>
        <stp>000795.SZ</stp>
        <stp>2019/11/27</stp>
        <tr r="I313" s="3"/>
        <tr r="I313" s="3"/>
        <tr r="I313" s="3"/>
        <tr r="I313" s="3"/>
      </tp>
      <tp>
        <v>2865692040</v>
        <stp/>
        <stp>EM_S_VAL_MV</stp>
        <stp>2</stp>
        <stp>300795.SZ</stp>
        <stp>2019/11/27</stp>
        <tr r="I2178" s="3"/>
        <tr r="I2178" s="3"/>
        <tr r="I2178" s="3"/>
        <tr r="I2178" s="3"/>
      </tp>
      <tp>
        <v>5690666737.8000002</v>
        <stp/>
        <stp>EM_S_VAL_MV</stp>
        <stp>2</stp>
        <stp>300785.SZ</stp>
        <stp>2019/11/27</stp>
        <tr r="I2169" s="3"/>
        <tr r="I2169" s="3"/>
        <tr r="I2169" s="3"/>
        <tr r="I2169" s="3"/>
      </tp>
      <tp>
        <v>17193850000</v>
        <stp/>
        <stp>EM_S_VAL_MV</stp>
        <stp>2</stp>
        <stp>300775.SZ</stp>
        <stp>2019/11/27</stp>
        <tr r="I2160" s="3"/>
        <tr r="I2160" s="3"/>
        <tr r="I2160" s="3"/>
        <tr r="I2160" s="3"/>
      </tp>
      <tp>
        <v>1759742328.75</v>
        <stp/>
        <stp>EM_S_VAL_MV</stp>
        <stp>2</stp>
        <stp>000755.SZ</stp>
        <stp>2019/11/27</stp>
        <tr r="I287" s="3"/>
        <tr r="I287" s="3"/>
        <tr r="I287" s="3"/>
        <tr r="I287" s="3"/>
      </tp>
      <tp>
        <v>6770000000</v>
        <stp/>
        <stp>EM_S_VAL_MV</stp>
        <stp>2</stp>
        <stp>300765.SZ</stp>
        <stp>2019/11/27</stp>
        <tr r="I2151" s="3"/>
        <tr r="I2151" s="3"/>
        <tr r="I2151" s="3"/>
        <tr r="I2151" s="3"/>
      </tp>
      <tp>
        <v>9765586512</v>
        <stp/>
        <stp>EM_S_VAL_MV</stp>
        <stp>2</stp>
        <stp>300755.SZ</stp>
        <stp>2019/11/27</stp>
        <tr r="I2142" s="3"/>
        <tr r="I2142" s="3"/>
        <tr r="I2142" s="3"/>
        <tr r="I2142" s="3"/>
      </tp>
      <tp>
        <v>2279940928.3200002</v>
        <stp/>
        <stp>EM_S_VAL_MV</stp>
        <stp>2</stp>
        <stp>300745.SZ</stp>
        <stp>2019/11/27</stp>
        <tr r="I2133" s="3"/>
        <tr r="I2133" s="3"/>
        <tr r="I2133" s="3"/>
        <tr r="I2133" s="3"/>
      </tp>
      <tp>
        <v>2071564373.2</v>
        <stp/>
        <stp>EM_S_VAL_MV</stp>
        <stp>2</stp>
        <stp>000705.SZ</stp>
        <stp>2019/11/27</stp>
        <tr r="I253" s="3"/>
        <tr r="I253" s="3"/>
        <tr r="I253" s="3"/>
        <tr r="I253" s="3"/>
      </tp>
      <tp>
        <v>12453878840</v>
        <stp/>
        <stp>EM_S_VAL_MV</stp>
        <stp>2</stp>
        <stp>300735.SZ</stp>
        <stp>2019/11/27</stp>
        <tr r="I2124" s="3"/>
        <tr r="I2124" s="3"/>
        <tr r="I2124" s="3"/>
        <tr r="I2124" s="3"/>
      </tp>
      <tp>
        <v>2365440768.5999999</v>
        <stp/>
        <stp>EM_S_VAL_MV</stp>
        <stp>2</stp>
        <stp>000715.SZ</stp>
        <stp>2019/11/27</stp>
        <tr r="I261" s="3"/>
        <tr r="I261" s="3"/>
        <tr r="I261" s="3"/>
        <tr r="I261" s="3"/>
      </tp>
      <tp>
        <v>9461993890.3500004</v>
        <stp/>
        <stp>EM_S_VAL_MV</stp>
        <stp>2</stp>
        <stp>300725.SZ</stp>
        <stp>2019/11/27</stp>
        <tr r="I2116" s="3"/>
        <tr r="I2116" s="3"/>
        <tr r="I2116" s="3"/>
        <tr r="I2116" s="3"/>
      </tp>
      <tp>
        <v>135365771188.07001</v>
        <stp/>
        <stp>EM_S_VAL_MV</stp>
        <stp>2</stp>
        <stp>000725.SZ</stp>
        <stp>2019/11/27</stp>
        <tr r="I270" s="3"/>
        <tr r="I270" s="3"/>
        <tr r="I270" s="3"/>
        <tr r="I270" s="3"/>
      </tp>
      <tp>
        <v>2892416020</v>
        <stp/>
        <stp>EM_S_VAL_MV</stp>
        <stp>2</stp>
        <stp>300715.SZ</stp>
        <stp>2019/11/27</stp>
        <tr r="I2106" s="3"/>
        <tr r="I2106" s="3"/>
        <tr r="I2106" s="3"/>
        <tr r="I2106" s="3"/>
      </tp>
      <tp>
        <v>10628470324.940001</v>
        <stp/>
        <stp>EM_S_VAL_MV</stp>
        <stp>2</stp>
        <stp>000735.SZ</stp>
        <stp>2019/11/27</stp>
        <tr r="I278" s="3"/>
        <tr r="I278" s="3"/>
        <tr r="I278" s="3"/>
        <tr r="I278" s="3"/>
      </tp>
      <tp>
        <v>2600254400</v>
        <stp/>
        <stp>EM_S_VAL_MV</stp>
        <stp>2</stp>
        <stp>300705.SZ</stp>
        <stp>2019/11/27</stp>
        <tr r="I2097" s="3"/>
        <tr r="I2097" s="3"/>
        <tr r="I2097" s="3"/>
        <tr r="I2097" s="3"/>
      </tp>
      <tp>
        <v>21343946307.799999</v>
        <stp/>
        <stp>EM_S_VAL_MV</stp>
        <stp>2</stp>
        <stp>600685.SH</stp>
        <stp>2019/11/27</stp>
        <tr r="I2752" s="3"/>
        <tr r="I2752" s="3"/>
        <tr r="I2752" s="3"/>
        <tr r="I2752" s="3"/>
      </tp>
      <tp>
        <v>3612551068</v>
        <stp/>
        <stp>EM_S_VAL_MV</stp>
        <stp>2</stp>
        <stp>600695.SH</stp>
        <stp>2019/11/27</stp>
        <tr r="I2762" s="3"/>
        <tr r="I2762" s="3"/>
        <tr r="I2762" s="3"/>
        <tr r="I2762" s="3"/>
      </tp>
      <tp>
        <v>1626684295.6800001</v>
        <stp/>
        <stp>EM_S_VAL_MV</stp>
        <stp>2</stp>
        <stp>600605.SH</stp>
        <stp>2019/11/27</stp>
        <tr r="I2684" s="3"/>
        <tr r="I2684" s="3"/>
        <tr r="I2684" s="3"/>
        <tr r="I2684" s="3"/>
      </tp>
      <tp>
        <v>1867043644.4400001</v>
        <stp/>
        <stp>EM_S_VAL_MV</stp>
        <stp>2</stp>
        <stp>600615.SH</stp>
        <stp>2019/11/27</stp>
        <tr r="I2693" s="3"/>
        <tr r="I2693" s="3"/>
        <tr r="I2693" s="3"/>
        <tr r="I2693" s="3"/>
      </tp>
      <tp>
        <v>13463102118</v>
        <stp/>
        <stp>EM_S_VAL_MV</stp>
        <stp>2</stp>
        <stp>600635.SH</stp>
        <stp>2019/11/27</stp>
        <tr r="I2709" s="3"/>
        <tr r="I2709" s="3"/>
        <tr r="I2709" s="3"/>
        <tr r="I2709" s="3"/>
      </tp>
      <tp>
        <v>7815097163</v>
        <stp/>
        <stp>EM_S_VAL_MV</stp>
        <stp>2</stp>
        <stp>600645.SH</stp>
        <stp>2019/11/27</stp>
        <tr r="I2719" s="3"/>
        <tr r="I2719" s="3"/>
        <tr r="I2719" s="3"/>
        <tr r="I2719" s="3"/>
      </tp>
      <tp>
        <v>29610076445.32</v>
        <stp/>
        <stp>EM_S_VAL_MV</stp>
        <stp>2</stp>
        <stp>600655.SH</stp>
        <stp>2019/11/27</stp>
        <tr r="I2728" s="3"/>
        <tr r="I2728" s="3"/>
        <tr r="I2728" s="3"/>
        <tr r="I2728" s="3"/>
      </tp>
      <tp>
        <v>2903451670.5599999</v>
        <stp/>
        <stp>EM_S_VAL_MV</stp>
        <stp>2</stp>
        <stp>600665.SH</stp>
        <stp>2019/11/27</stp>
        <tr r="I2736" s="3"/>
        <tr r="I2736" s="3"/>
        <tr r="I2736" s="3"/>
        <tr r="I2736" s="3"/>
      </tp>
      <tp>
        <v>27615492691.560001</v>
        <stp/>
        <stp>EM_S_VAL_MV</stp>
        <stp>2</stp>
        <stp>600675.SH</stp>
        <stp>2019/11/27</stp>
        <tr r="I2743" s="3"/>
        <tr r="I2743" s="3"/>
        <tr r="I2743" s="3"/>
        <tr r="I2743" s="3"/>
      </tp>
      <tp>
        <v>11491117424.290001</v>
        <stp/>
        <stp>EM_S_VAL_MV</stp>
        <stp>2</stp>
        <stp>000685.SZ</stp>
        <stp>2019/11/27</stp>
        <tr r="I239" s="3"/>
        <tr r="I239" s="3"/>
        <tr r="I239" s="3"/>
        <tr r="I239" s="3"/>
      </tp>
      <tp>
        <v>1583911953.0699999</v>
        <stp/>
        <stp>EM_S_VAL_MV</stp>
        <stp>2</stp>
        <stp>000695.SZ</stp>
        <stp>2019/11/27</stp>
        <tr r="I246" s="3"/>
        <tr r="I246" s="3"/>
        <tr r="I246" s="3"/>
        <tr r="I246" s="3"/>
      </tp>
      <tp>
        <v>3717281775</v>
        <stp/>
        <stp>EM_S_VAL_MV</stp>
        <stp>2</stp>
        <stp>300695.SZ</stp>
        <stp>2019/11/27</stp>
        <tr r="I2088" s="3"/>
        <tr r="I2088" s="3"/>
        <tr r="I2088" s="3"/>
        <tr r="I2088" s="3"/>
      </tp>
      <tp>
        <v>10503148100</v>
        <stp/>
        <stp>EM_S_VAL_MV</stp>
        <stp>2</stp>
        <stp>300685.SZ</stp>
        <stp>2019/11/27</stp>
        <tr r="I2078" s="3"/>
        <tr r="I2078" s="3"/>
        <tr r="I2078" s="3"/>
        <tr r="I2078" s="3"/>
      </tp>
      <tp>
        <v>2229333840</v>
        <stp/>
        <stp>EM_S_VAL_MV</stp>
        <stp>2</stp>
        <stp>300675.SZ</stp>
        <stp>2019/11/27</stp>
        <tr r="I2068" s="3"/>
        <tr r="I2068" s="3"/>
        <tr r="I2068" s="3"/>
        <tr r="I2068" s="3"/>
      </tp>
      <tp>
        <v>3095769196</v>
        <stp/>
        <stp>EM_S_VAL_MV</stp>
        <stp>2</stp>
        <stp>000655.SZ</stp>
        <stp>2019/11/27</stp>
        <tr r="I215" s="3"/>
        <tr r="I215" s="3"/>
        <tr r="I215" s="3"/>
        <tr r="I215" s="3"/>
      </tp>
      <tp>
        <v>1201408000</v>
        <stp/>
        <stp>EM_S_VAL_MV</stp>
        <stp>2</stp>
        <stp>300665.SZ</stp>
        <stp>2019/11/27</stp>
        <tr r="I2058" s="3"/>
        <tr r="I2058" s="3"/>
        <tr r="I2058" s="3"/>
        <tr r="I2058" s="3"/>
      </tp>
      <tp>
        <v>4731128547.79</v>
        <stp/>
        <stp>EM_S_VAL_MV</stp>
        <stp>2</stp>
        <stp>000665.SZ</stp>
        <stp>2019/11/27</stp>
        <tr r="I222" s="3"/>
        <tr r="I222" s="3"/>
        <tr r="I222" s="3"/>
        <tr r="I222" s="3"/>
      </tp>
      <tp>
        <v>4024902734.46</v>
        <stp/>
        <stp>EM_S_VAL_MV</stp>
        <stp>2</stp>
        <stp>300655.SZ</stp>
        <stp>2019/11/27</stp>
        <tr r="I2048" s="3"/>
        <tr r="I2048" s="3"/>
        <tr r="I2048" s="3"/>
        <tr r="I2048" s="3"/>
      </tp>
      <tp>
        <v>1730266671.22</v>
        <stp/>
        <stp>EM_S_VAL_MV</stp>
        <stp>2</stp>
        <stp>300645.SZ</stp>
        <stp>2019/11/27</stp>
        <tr r="I2039" s="3"/>
        <tr r="I2039" s="3"/>
        <tr r="I2039" s="3"/>
        <tr r="I2039" s="3"/>
      </tp>
      <tp>
        <v>2316967002</v>
        <stp/>
        <stp>EM_S_VAL_MV</stp>
        <stp>2</stp>
        <stp>000605.SZ</stp>
        <stp>2019/11/27</stp>
        <tr r="I182" s="3"/>
        <tr r="I182" s="3"/>
        <tr r="I182" s="3"/>
        <tr r="I182" s="3"/>
      </tp>
      <tp>
        <v>2088636880</v>
        <stp/>
        <stp>EM_S_VAL_MV</stp>
        <stp>2</stp>
        <stp>300635.SZ</stp>
        <stp>2019/11/27</stp>
        <tr r="I2029" s="3"/>
        <tr r="I2029" s="3"/>
        <tr r="I2029" s="3"/>
        <tr r="I2029" s="3"/>
      </tp>
      <tp>
        <v>3653376851.5900002</v>
        <stp/>
        <stp>EM_S_VAL_MV</stp>
        <stp>2</stp>
        <stp>000615.SZ</stp>
        <stp>2019/11/27</stp>
        <tr r="I191" s="3"/>
        <tr r="I191" s="3"/>
        <tr r="I191" s="3"/>
        <tr r="I191" s="3"/>
      </tp>
      <tp>
        <v>4158000000</v>
        <stp/>
        <stp>EM_S_VAL_MV</stp>
        <stp>2</stp>
        <stp>300625.SZ</stp>
        <stp>2019/11/27</stp>
        <tr r="I2019" s="3"/>
        <tr r="I2019" s="3"/>
        <tr r="I2019" s="3"/>
        <tr r="I2019" s="3"/>
      </tp>
      <tp>
        <v>40726459373.279999</v>
        <stp/>
        <stp>EM_S_VAL_MV</stp>
        <stp>2</stp>
        <stp>000625.SZ</stp>
        <stp>2019/11/27</stp>
        <tr r="I198" s="3"/>
        <tr r="I198" s="3"/>
        <tr r="I198" s="3"/>
        <tr r="I198" s="3"/>
      </tp>
      <tp>
        <v>3849840009.5999999</v>
        <stp/>
        <stp>EM_S_VAL_MV</stp>
        <stp>2</stp>
        <stp>300615.SZ</stp>
        <stp>2019/11/27</stp>
        <tr r="I2009" s="3"/>
        <tr r="I2009" s="3"/>
        <tr r="I2009" s="3"/>
        <tr r="I2009" s="3"/>
      </tp>
      <tp>
        <v>2209508618.5799999</v>
        <stp/>
        <stp>EM_S_VAL_MV</stp>
        <stp>2</stp>
        <stp>000635.SZ</stp>
        <stp>2019/11/27</stp>
        <tr r="I207" s="3"/>
        <tr r="I207" s="3"/>
        <tr r="I207" s="3"/>
        <tr r="I207" s="3"/>
      </tp>
      <tp>
        <v>1988728514.73</v>
        <stp/>
        <stp>EM_S_VAL_MV</stp>
        <stp>2</stp>
        <stp>300605.SZ</stp>
        <stp>2019/11/27</stp>
        <tr r="I2000" s="3"/>
        <tr r="I2000" s="3"/>
        <tr r="I2000" s="3"/>
        <tr r="I2000" s="3"/>
      </tp>
      <tp>
        <v>19877571950.25</v>
        <stp/>
        <stp>EM_S_VAL_MV</stp>
        <stp>2</stp>
        <stp>600985.SH</stp>
        <stp>2019/11/27</stp>
        <tr r="I2987" s="3"/>
        <tr r="I2987" s="3"/>
        <tr r="I2987" s="3"/>
        <tr r="I2987" s="3"/>
      </tp>
      <tp>
        <v>3622444848</v>
        <stp/>
        <stp>EM_S_VAL_MV</stp>
        <stp>2</stp>
        <stp>600995.SH</stp>
        <stp>2019/11/27</stp>
        <tr r="I2995" s="3"/>
        <tr r="I2995" s="3"/>
        <tr r="I2995" s="3"/>
        <tr r="I2995" s="3"/>
      </tp>
      <tp>
        <v>5763654723.1999998</v>
        <stp/>
        <stp>EM_S_VAL_MV</stp>
        <stp>2</stp>
        <stp>600965.SH</stp>
        <stp>2019/11/27</stp>
        <tr r="I2969" s="3"/>
        <tr r="I2969" s="3"/>
        <tr r="I2969" s="3"/>
        <tr r="I2969" s="3"/>
      </tp>
      <tp>
        <v>4784112030.7200003</v>
        <stp/>
        <stp>EM_S_VAL_MV</stp>
        <stp>2</stp>
        <stp>600975.SH</stp>
        <stp>2019/11/27</stp>
        <tr r="I2977" s="3"/>
        <tr r="I2977" s="3"/>
        <tr r="I2977" s="3"/>
        <tr r="I2977" s="3"/>
      </tp>
      <tp>
        <v>1831806135</v>
        <stp/>
        <stp>EM_S_VAL_MV</stp>
        <stp>2</stp>
        <stp>000985.SZ</stp>
        <stp>2019/11/27</stp>
        <tr r="I447" s="3"/>
        <tr r="I447" s="3"/>
        <tr r="I447" s="3"/>
        <tr r="I447" s="3"/>
      </tp>
      <tp>
        <v>1325237760</v>
        <stp/>
        <stp>EM_S_VAL_MV</stp>
        <stp>2</stp>
        <stp>000995.SZ</stp>
        <stp>2019/11/27</stp>
        <tr r="I453" s="3"/>
        <tr r="I453" s="3"/>
        <tr r="I453" s="3"/>
        <tr r="I453" s="3"/>
      </tp>
      <tp>
        <v>2110508400</v>
        <stp/>
        <stp>EM_S_VAL_MV</stp>
        <stp>2</stp>
        <stp>000955.SZ</stp>
        <stp>2019/11/27</stp>
        <tr r="I422" s="3"/>
        <tr r="I422" s="3"/>
        <tr r="I422" s="3"/>
        <tr r="I422" s="3"/>
      </tp>
      <tp>
        <v>3362787611.8499999</v>
        <stp/>
        <stp>EM_S_VAL_MV</stp>
        <stp>2</stp>
        <stp>000965.SZ</stp>
        <stp>2019/11/27</stp>
        <tr r="I430" s="3"/>
        <tr r="I430" s="3"/>
        <tr r="I430" s="3"/>
        <tr r="I430" s="3"/>
      </tp>
      <tp>
        <v>24038481329.639999</v>
        <stp/>
        <stp>EM_S_VAL_MV</stp>
        <stp>2</stp>
        <stp>000975.SZ</stp>
        <stp>2019/11/27</stp>
        <tr r="I439" s="3"/>
        <tr r="I439" s="3"/>
        <tr r="I439" s="3"/>
        <tr r="I439" s="3"/>
      </tp>
      <tp>
        <v>3658590000</v>
        <stp/>
        <stp>EM_S_VAL_MV</stp>
        <stp>2</stp>
        <stp>000905.SZ</stp>
        <stp>2019/11/27</stp>
        <tr r="I386" s="3"/>
        <tr r="I386" s="3"/>
        <tr r="I386" s="3"/>
        <tr r="I386" s="3"/>
      </tp>
      <tp>
        <v>4745212571.25</v>
        <stp/>
        <stp>EM_S_VAL_MV</stp>
        <stp>2</stp>
        <stp>000915.SZ</stp>
        <stp>2019/11/27</stp>
        <tr r="I394" s="3"/>
        <tr r="I394" s="3"/>
        <tr r="I394" s="3"/>
        <tr r="I394" s="3"/>
      </tp>
      <tp>
        <v>3434780643.75</v>
        <stp/>
        <stp>EM_S_VAL_MV</stp>
        <stp>2</stp>
        <stp>000925.SZ</stp>
        <stp>2019/11/27</stp>
        <tr r="I402" s="3"/>
        <tr r="I402" s="3"/>
        <tr r="I402" s="3"/>
        <tr r="I402" s="3"/>
      </tp>
      <tp>
        <v>11741712321.540001</v>
        <stp/>
        <stp>EM_S_VAL_MV</stp>
        <stp>2</stp>
        <stp>000935.SZ</stp>
        <stp>2019/11/27</stp>
        <tr r="I411" s="3"/>
        <tr r="I411" s="3"/>
        <tr r="I411" s="3"/>
        <tr r="I411" s="3"/>
      </tp>
      <tp>
        <v>21724694471.84</v>
        <stp/>
        <stp>EM_S_VAL_MV</stp>
        <stp>2</stp>
        <stp>600885.SH</stp>
        <stp>2019/11/27</stp>
        <tr r="I2936" s="3"/>
        <tr r="I2936" s="3"/>
        <tr r="I2936" s="3"/>
        <tr r="I2936" s="3"/>
      </tp>
      <tp>
        <v>22037852296.5</v>
        <stp/>
        <stp>EM_S_VAL_MV</stp>
        <stp>2</stp>
        <stp>600895.SH</stp>
        <stp>2019/11/27</stp>
        <tr r="I2946" s="3"/>
        <tr r="I2946" s="3"/>
        <tr r="I2946" s="3"/>
        <tr r="I2946" s="3"/>
      </tp>
      <tp>
        <v>4007713066.7399998</v>
        <stp/>
        <stp>EM_S_VAL_MV</stp>
        <stp>2</stp>
        <stp>600805.SH</stp>
        <stp>2019/11/27</stp>
        <tr r="I2864" s="3"/>
        <tr r="I2864" s="3"/>
        <tr r="I2864" s="3"/>
        <tr r="I2864" s="3"/>
      </tp>
      <tp>
        <v>2924858466.4499998</v>
        <stp/>
        <stp>EM_S_VAL_MV</stp>
        <stp>2</stp>
        <stp>600815.SH</stp>
        <stp>2019/11/27</stp>
        <tr r="I2872" s="3"/>
        <tr r="I2872" s="3"/>
        <tr r="I2872" s="3"/>
        <tr r="I2872" s="3"/>
      </tp>
      <tp>
        <v>5527456726.5</v>
        <stp/>
        <stp>EM_S_VAL_MV</stp>
        <stp>2</stp>
        <stp>600825.SH</stp>
        <stp>2019/11/27</stp>
        <tr r="I2882" s="3"/>
        <tr r="I2882" s="3"/>
        <tr r="I2882" s="3"/>
        <tr r="I2882" s="3"/>
      </tp>
      <tp>
        <v>15525182695.440001</v>
        <stp/>
        <stp>EM_S_VAL_MV</stp>
        <stp>2</stp>
        <stp>600835.SH</stp>
        <stp>2019/11/27</stp>
        <tr r="I2891" s="3"/>
        <tr r="I2891" s="3"/>
        <tr r="I2891" s="3"/>
        <tr r="I2891" s="3"/>
      </tp>
      <tp>
        <v>39712218774.639999</v>
        <stp/>
        <stp>EM_S_VAL_MV</stp>
        <stp>2</stp>
        <stp>600845.SH</stp>
        <stp>2019/11/27</stp>
        <tr r="I2899" s="3"/>
        <tr r="I2899" s="3"/>
        <tr r="I2899" s="3"/>
        <tr r="I2899" s="3"/>
      </tp>
      <tp>
        <v>4226358909.23</v>
        <stp/>
        <stp>EM_S_VAL_MV</stp>
        <stp>2</stp>
        <stp>600855.SH</stp>
        <stp>2019/11/27</stp>
        <tr r="I2907" s="3"/>
        <tr r="I2907" s="3"/>
        <tr r="I2907" s="3"/>
        <tr r="I2907" s="3"/>
      </tp>
      <tp>
        <v>2264966702.3200002</v>
        <stp/>
        <stp>EM_S_VAL_MV</stp>
        <stp>2</stp>
        <stp>600865.SH</stp>
        <stp>2019/11/27</stp>
        <tr r="I2917" s="3"/>
        <tr r="I2917" s="3"/>
        <tr r="I2917" s="3"/>
        <tr r="I2917" s="3"/>
      </tp>
      <tp>
        <v>27415426432.970001</v>
        <stp/>
        <stp>EM_S_VAL_MV</stp>
        <stp>2</stp>
        <stp>600875.SH</stp>
        <stp>2019/11/27</stp>
        <tr r="I2927" s="3"/>
        <tr r="I2927" s="3"/>
        <tr r="I2927" s="3"/>
        <tr r="I2927" s="3"/>
      </tp>
      <tp>
        <v>5152444983.54</v>
        <stp/>
        <stp>EM_S_VAL_MV</stp>
        <stp>2</stp>
        <stp>000885.SZ</stp>
        <stp>2019/11/27</stp>
        <tr r="I370" s="3"/>
        <tr r="I370" s="3"/>
        <tr r="I370" s="3"/>
        <tr r="I370" s="3"/>
      </tp>
      <tp>
        <v>102333469917.7</v>
        <stp/>
        <stp>EM_S_VAL_MV</stp>
        <stp>2</stp>
        <stp>000895.SZ</stp>
        <stp>2019/11/27</stp>
        <tr r="I378" s="3"/>
        <tr r="I378" s="3"/>
        <tr r="I378" s="3"/>
        <tr r="I378" s="3"/>
      </tp>
      <tp>
        <v>6782352176.8000002</v>
        <stp/>
        <stp>EM_S_VAL_MV</stp>
        <stp>2</stp>
        <stp>000875.SZ</stp>
        <stp>2019/11/27</stp>
        <tr r="I362" s="3"/>
        <tr r="I362" s="3"/>
        <tr r="I362" s="3"/>
        <tr r="I362" s="3"/>
      </tp>
      <tp>
        <v>4407967641.8999996</v>
        <stp/>
        <stp>EM_S_VAL_MV</stp>
        <stp>2</stp>
        <stp>000815.SZ</stp>
        <stp>2019/11/27</stp>
        <tr r="I329" s="3"/>
        <tr r="I329" s="3"/>
        <tr r="I329" s="3"/>
        <tr r="I329" s="3"/>
      </tp>
      <tp>
        <v>22557141272.16</v>
        <stp/>
        <stp>EM_S_VAL_MV</stp>
        <stp>2</stp>
        <stp>000825.SZ</stp>
        <stp>2019/11/27</stp>
        <tr r="I337" s="3"/>
        <tr r="I337" s="3"/>
        <tr r="I337" s="3"/>
        <tr r="I337" s="3"/>
      </tp>
      <tp>
        <v>1454083664.3</v>
        <stp/>
        <stp>EM_S_VAL_MV</stp>
        <stp>2</stp>
        <stp>000835.SZ</stp>
        <stp>2019/11/27</stp>
        <tr r="I344" s="3"/>
        <tr r="I344" s="3"/>
        <tr r="I344" s="3"/>
        <tr r="I344" s="3"/>
      </tp>
      <tp>
        <v>9107909600</v>
        <stp/>
        <stp>EM_S_VAL_MV</stp>
        <stp>2</stp>
        <stp>300805.SZ</stp>
        <stp>2019/11/27</stp>
        <tr r="I2187" s="3"/>
        <tr r="I2187" s="3"/>
        <tr r="I2187" s="3"/>
        <tr r="I2187" s="3"/>
      </tp>
      <tp>
        <v>8.7899999999999991</v>
        <stp/>
        <stp>EM_S_DQ_CLOSE</stp>
        <stp>3</stp>
        <stp>300222.SZ</stp>
        <stp>2019/11/27</stp>
        <stp>1</stp>
        <tr r="F153" s="5"/>
      </tp>
      <tp>
        <v>4.8</v>
        <stp/>
        <stp>EM_S_DQ_CLOSE</stp>
        <stp>3</stp>
        <stp>300228.SZ</stp>
        <stp>2019/11/27</stp>
        <stp>1</stp>
        <tr r="F154" s="5"/>
      </tp>
      <tp>
        <v>7.3</v>
        <stp/>
        <stp>EM_S_DQ_CLOSE</stp>
        <stp>3</stp>
        <stp>300293.SZ</stp>
        <stp>2019/11/27</stp>
        <stp>1</stp>
        <tr r="F162" s="5"/>
      </tp>
      <tp>
        <v>5.71</v>
        <stp/>
        <stp>EM_S_DQ_CLOSE</stp>
        <stp>3</stp>
        <stp>300281.SZ</stp>
        <stp>2019/11/27</stp>
        <stp>1</stp>
        <tr r="F161" s="5"/>
      </tp>
      <tp>
        <v>7.94</v>
        <stp/>
        <stp>EM_S_DQ_CLOSE</stp>
        <stp>3</stp>
        <stp>002282.SZ</stp>
        <stp>2019/11/27</stp>
        <stp>1</stp>
        <tr r="F49" s="5"/>
      </tp>
      <tp t="s">
        <v>机械设备</v>
        <stp/>
        <stp>EM_S_INFO_INDUSTRY_EM2016</stp>
        <stp>2</stp>
        <stp>300488.SZ</stp>
        <stp>1</stp>
        <tr r="G1886" s="3"/>
      </tp>
      <tp t="s">
        <v>信息技术</v>
        <stp/>
        <stp>EM_S_INFO_INDUSTRY_EM2016</stp>
        <stp>2</stp>
        <stp>300588.SZ</stp>
        <stp>1</stp>
        <tr r="G1983" s="3"/>
      </tp>
      <tp t="s">
        <v>休闲、生活及专业服务</v>
        <stp/>
        <stp>EM_S_INFO_INDUSTRY_EM2016</stp>
        <stp>2</stp>
        <stp>300688.SZ</stp>
        <stp>1</stp>
        <tr r="G2081" s="3"/>
      </tp>
      <tp t="s">
        <v>文化传媒</v>
        <stp/>
        <stp>EM_S_INFO_INDUSTRY_EM2016</stp>
        <stp>2</stp>
        <stp>300788.SZ</stp>
        <stp>1</stp>
        <tr r="G2172" s="3"/>
      </tp>
      <tp t="s">
        <v>电子设备</v>
        <stp/>
        <stp>EM_S_INFO_INDUSTRY_EM2016</stp>
        <stp>2</stp>
        <stp>300088.SZ</stp>
        <stp>1</stp>
        <tr r="G1489" s="3"/>
      </tp>
      <tp t="s">
        <v>信息技术</v>
        <stp/>
        <stp>EM_S_INFO_INDUSTRY_EM2016</stp>
        <stp>2</stp>
        <stp>300188.SZ</stp>
        <stp>1</stp>
        <tr r="G1588" s="3"/>
      </tp>
      <tp t="s">
        <v>互联网</v>
        <stp/>
        <stp>EM_S_INFO_INDUSTRY_EM2016</stp>
        <stp>2</stp>
        <stp>300288.SZ</stp>
        <stp>1</stp>
        <tr r="G1688" s="3"/>
      </tp>
      <tp t="s">
        <v>公用事业</v>
        <stp/>
        <stp>EM_S_INFO_INDUSTRY_EM2016</stp>
        <stp>2</stp>
        <stp>300388.SZ</stp>
        <stp>1</stp>
        <tr r="G1786" s="3"/>
      </tp>
      <tp t="s">
        <v>有色金属</v>
        <stp/>
        <stp>EM_S_INFO_INDUSTRY_EM2016</stp>
        <stp>2</stp>
        <stp>300489.SZ</stp>
        <stp>1</stp>
        <tr r="G1887" s="3"/>
      </tp>
      <tp t="s">
        <v>国防与装备</v>
        <stp/>
        <stp>EM_S_INFO_INDUSTRY_EM2016</stp>
        <stp>2</stp>
        <stp>300589.SZ</stp>
        <stp>1</stp>
        <tr r="G1984" s="3"/>
      </tp>
      <tp t="s">
        <v>信息技术</v>
        <stp/>
        <stp>EM_S_INFO_INDUSTRY_EM2016</stp>
        <stp>2</stp>
        <stp>300689.SZ</stp>
        <stp>1</stp>
        <tr r="G2082" s="3"/>
      </tp>
      <tp t="s">
        <v>信息技术</v>
        <stp/>
        <stp>EM_S_INFO_INDUSTRY_EM2016</stp>
        <stp>2</stp>
        <stp>300789.SZ</stp>
        <stp>1</stp>
        <tr r="G2173" s="3"/>
      </tp>
      <tp t="s">
        <v>文化传媒</v>
        <stp/>
        <stp>EM_S_INFO_INDUSTRY_EM2016</stp>
        <stp>2</stp>
        <stp>300089.SZ</stp>
        <stp>1</stp>
        <tr r="G1490" s="3"/>
      </tp>
      <tp t="s">
        <v>农林牧渔</v>
        <stp/>
        <stp>EM_S_INFO_INDUSTRY_EM2016</stp>
        <stp>2</stp>
        <stp>300189.SZ</stp>
        <stp>1</stp>
        <tr r="G1589" s="3"/>
      </tp>
      <tp t="s">
        <v>医药生物</v>
        <stp/>
        <stp>EM_S_INFO_INDUSTRY_EM2016</stp>
        <stp>2</stp>
        <stp>300289.SZ</stp>
        <stp>1</stp>
        <tr r="G1689" s="3"/>
      </tp>
      <tp t="s">
        <v>电子设备</v>
        <stp/>
        <stp>EM_S_INFO_INDUSTRY_EM2016</stp>
        <stp>2</stp>
        <stp>300389.SZ</stp>
        <stp>1</stp>
        <tr r="G1787" s="3"/>
      </tp>
      <tp t="s">
        <v>机械设备</v>
        <stp/>
        <stp>EM_S_INFO_INDUSTRY_EM2016</stp>
        <stp>2</stp>
        <stp>300486.SZ</stp>
        <stp>1</stp>
        <tr r="G1884" s="3"/>
      </tp>
      <tp t="s">
        <v>基础化工</v>
        <stp/>
        <stp>EM_S_INFO_INDUSTRY_EM2016</stp>
        <stp>2</stp>
        <stp>300586.SZ</stp>
        <stp>1</stp>
        <tr r="G1981" s="3"/>
      </tp>
      <tp t="s">
        <v>电子设备</v>
        <stp/>
        <stp>EM_S_INFO_INDUSTRY_EM2016</stp>
        <stp>2</stp>
        <stp>300686.SZ</stp>
        <stp>1</stp>
        <tr r="G2079" s="3"/>
      </tp>
      <tp t="s">
        <v>机械设备</v>
        <stp/>
        <stp>EM_S_INFO_INDUSTRY_EM2016</stp>
        <stp>2</stp>
        <stp>300786.SZ</stp>
        <stp>1</stp>
        <tr r="G2170" s="3"/>
      </tp>
      <tp t="s">
        <v>医药生物</v>
        <stp/>
        <stp>EM_S_INFO_INDUSTRY_EM2016</stp>
        <stp>2</stp>
        <stp>300086.SZ</stp>
        <stp>1</stp>
        <tr r="G1487" s="3"/>
      </tp>
      <tp t="s">
        <v>电气设备</v>
        <stp/>
        <stp>EM_S_INFO_INDUSTRY_EM2016</stp>
        <stp>2</stp>
        <stp>300286.SZ</stp>
        <stp>1</stp>
        <tr r="G1686" s="3"/>
      </tp>
      <tp t="s">
        <v>信息技术</v>
        <stp/>
        <stp>EM_S_INFO_INDUSTRY_EM2016</stp>
        <stp>2</stp>
        <stp>300386.SZ</stp>
        <stp>1</stp>
        <tr r="G1784" s="3"/>
      </tp>
      <tp t="s">
        <v>基础化工</v>
        <stp/>
        <stp>EM_S_INFO_INDUSTRY_EM2016</stp>
        <stp>2</stp>
        <stp>300487.SZ</stp>
        <stp>1</stp>
        <tr r="G1885" s="3"/>
      </tp>
      <tp t="s">
        <v>基础化工</v>
        <stp/>
        <stp>EM_S_INFO_INDUSTRY_EM2016</stp>
        <stp>2</stp>
        <stp>300587.SZ</stp>
        <stp>1</stp>
        <tr r="G1982" s="3"/>
      </tp>
      <tp t="s">
        <v>信息技术</v>
        <stp/>
        <stp>EM_S_INFO_INDUSTRY_EM2016</stp>
        <stp>2</stp>
        <stp>300687.SZ</stp>
        <stp>1</stp>
        <tr r="G2080" s="3"/>
      </tp>
      <tp t="s">
        <v>电子设备</v>
        <stp/>
        <stp>EM_S_INFO_INDUSTRY_EM2016</stp>
        <stp>2</stp>
        <stp>300787.SZ</stp>
        <stp>1</stp>
        <tr r="G2171" s="3"/>
      </tp>
      <tp t="s">
        <v>农林牧渔</v>
        <stp/>
        <stp>EM_S_INFO_INDUSTRY_EM2016</stp>
        <stp>2</stp>
        <stp>300087.SZ</stp>
        <stp>1</stp>
        <tr r="G1488" s="3"/>
      </tp>
      <tp t="s">
        <v>公用事业</v>
        <stp/>
        <stp>EM_S_INFO_INDUSTRY_EM2016</stp>
        <stp>2</stp>
        <stp>300187.SZ</stp>
        <stp>1</stp>
        <tr r="G1587" s="3"/>
      </tp>
      <tp t="s">
        <v>信息技术</v>
        <stp/>
        <stp>EM_S_INFO_INDUSTRY_EM2016</stp>
        <stp>2</stp>
        <stp>300287.SZ</stp>
        <stp>1</stp>
        <tr r="G1687" s="3"/>
      </tp>
      <tp t="s">
        <v>基础化工</v>
        <stp/>
        <stp>EM_S_INFO_INDUSTRY_EM2016</stp>
        <stp>2</stp>
        <stp>300387.SZ</stp>
        <stp>1</stp>
        <tr r="G1785" s="3"/>
      </tp>
      <tp t="s">
        <v>电气设备</v>
        <stp/>
        <stp>EM_S_INFO_INDUSTRY_EM2016</stp>
        <stp>2</stp>
        <stp>300484.SZ</stp>
        <stp>1</stp>
        <tr r="G1882" s="3"/>
      </tp>
      <tp t="s">
        <v>医药生物</v>
        <stp/>
        <stp>EM_S_INFO_INDUSTRY_EM2016</stp>
        <stp>2</stp>
        <stp>300584.SZ</stp>
        <stp>1</stp>
        <tr r="G1979" s="3"/>
      </tp>
      <tp t="s">
        <v>基础化工</v>
        <stp/>
        <stp>EM_S_INFO_INDUSTRY_EM2016</stp>
        <stp>2</stp>
        <stp>300684.SZ</stp>
        <stp>1</stp>
        <tr r="G2077" s="3"/>
      </tp>
      <tp t="s">
        <v>机械设备</v>
        <stp/>
        <stp>EM_S_INFO_INDUSTRY_EM2016</stp>
        <stp>2</stp>
        <stp>300084.SZ</stp>
        <stp>1</stp>
        <tr r="G1485" s="3"/>
      </tp>
      <tp t="s">
        <v>电子设备</v>
        <stp/>
        <stp>EM_S_INFO_INDUSTRY_EM2016</stp>
        <stp>2</stp>
        <stp>300184.SZ</stp>
        <stp>1</stp>
        <tr r="G1585" s="3"/>
      </tp>
      <tp t="s">
        <v>建筑</v>
        <stp/>
        <stp>EM_S_INFO_INDUSTRY_EM2016</stp>
        <stp>2</stp>
        <stp>300284.SZ</stp>
        <stp>1</stp>
        <tr r="G1684" s="3"/>
      </tp>
      <tp t="s">
        <v>基础化工</v>
        <stp/>
        <stp>EM_S_INFO_INDUSTRY_EM2016</stp>
        <stp>2</stp>
        <stp>300384.SZ</stp>
        <stp>1</stp>
        <tr r="G1782" s="3"/>
      </tp>
      <tp t="s">
        <v>医药生物</v>
        <stp/>
        <stp>EM_S_INFO_INDUSTRY_EM2016</stp>
        <stp>2</stp>
        <stp>300485.SZ</stp>
        <stp>1</stp>
        <tr r="G1883" s="3"/>
      </tp>
      <tp t="s">
        <v>交运设备</v>
        <stp/>
        <stp>EM_S_INFO_INDUSTRY_EM2016</stp>
        <stp>2</stp>
        <stp>300585.SZ</stp>
        <stp>1</stp>
        <tr r="G1980" s="3"/>
      </tp>
      <tp t="s">
        <v>医药生物</v>
        <stp/>
        <stp>EM_S_INFO_INDUSTRY_EM2016</stp>
        <stp>2</stp>
        <stp>300685.SZ</stp>
        <stp>1</stp>
        <tr r="G2078" s="3"/>
      </tp>
      <tp t="s">
        <v>互联网</v>
        <stp/>
        <stp>EM_S_INFO_INDUSTRY_EM2016</stp>
        <stp>2</stp>
        <stp>300785.SZ</stp>
        <stp>1</stp>
        <tr r="G2169" s="3"/>
      </tp>
      <tp t="s">
        <v>信息技术</v>
        <stp/>
        <stp>EM_S_INFO_INDUSTRY_EM2016</stp>
        <stp>2</stp>
        <stp>300085.SZ</stp>
        <stp>1</stp>
        <tr r="G1486" s="3"/>
      </tp>
      <tp t="s">
        <v>机械设备</v>
        <stp/>
        <stp>EM_S_INFO_INDUSTRY_EM2016</stp>
        <stp>2</stp>
        <stp>300185.SZ</stp>
        <stp>1</stp>
        <tr r="G1586" s="3"/>
      </tp>
      <tp t="s">
        <v>基础化工</v>
        <stp/>
        <stp>EM_S_INFO_INDUSTRY_EM2016</stp>
        <stp>2</stp>
        <stp>300285.SZ</stp>
        <stp>1</stp>
        <tr r="G1685" s="3"/>
      </tp>
      <tp t="s">
        <v>机械设备</v>
        <stp/>
        <stp>EM_S_INFO_INDUSTRY_EM2016</stp>
        <stp>2</stp>
        <stp>300385.SZ</stp>
        <stp>1</stp>
        <tr r="G1783" s="3"/>
      </tp>
      <tp t="s">
        <v>医药生物</v>
        <stp/>
        <stp>EM_S_INFO_INDUSTRY_EM2016</stp>
        <stp>2</stp>
        <stp>300482.SZ</stp>
        <stp>1</stp>
        <tr r="G1880" s="3"/>
      </tp>
      <tp t="s">
        <v>电子设备</v>
        <stp/>
        <stp>EM_S_INFO_INDUSTRY_EM2016</stp>
        <stp>2</stp>
        <stp>300582.SZ</stp>
        <stp>1</stp>
        <tr r="G1977" s="3"/>
      </tp>
      <tp t="s">
        <v>信息技术</v>
        <stp/>
        <stp>EM_S_INFO_INDUSTRY_EM2016</stp>
        <stp>2</stp>
        <stp>300682.SZ</stp>
        <stp>1</stp>
        <tr r="G2075" s="3"/>
      </tp>
      <tp t="s">
        <v>电子设备</v>
        <stp/>
        <stp>EM_S_INFO_INDUSTRY_EM2016</stp>
        <stp>2</stp>
        <stp>300782.SZ</stp>
        <stp>1</stp>
        <tr r="G2167" s="3"/>
      </tp>
      <tp t="s">
        <v>基础化工</v>
        <stp/>
        <stp>EM_S_INFO_INDUSTRY_EM2016</stp>
        <stp>2</stp>
        <stp>300082.SZ</stp>
        <stp>1</stp>
        <tr r="G1483" s="3"/>
      </tp>
      <tp t="s">
        <v>文化传媒</v>
        <stp/>
        <stp>EM_S_INFO_INDUSTRY_EM2016</stp>
        <stp>2</stp>
        <stp>300182.SZ</stp>
        <stp>1</stp>
        <tr r="G1583" s="3"/>
      </tp>
      <tp t="s">
        <v>文化传媒</v>
        <stp/>
        <stp>EM_S_INFO_INDUSTRY_EM2016</stp>
        <stp>2</stp>
        <stp>300282.SZ</stp>
        <stp>1</stp>
        <tr r="G1682" s="3"/>
      </tp>
      <tp t="s">
        <v>机械设备</v>
        <stp/>
        <stp>EM_S_INFO_INDUSTRY_EM2016</stp>
        <stp>2</stp>
        <stp>300382.SZ</stp>
        <stp>1</stp>
        <tr r="G1780" s="3"/>
      </tp>
      <tp t="s">
        <v>建筑</v>
        <stp/>
        <stp>EM_S_INFO_INDUSTRY_EM2016</stp>
        <stp>2</stp>
        <stp>300483.SZ</stp>
        <stp>1</stp>
        <tr r="G1881" s="3"/>
      </tp>
      <tp t="s">
        <v>医药生物</v>
        <stp/>
        <stp>EM_S_INFO_INDUSTRY_EM2016</stp>
        <stp>2</stp>
        <stp>300583.SZ</stp>
        <stp>1</stp>
        <tr r="G1978" s="3"/>
      </tp>
      <tp t="s">
        <v>医药生物</v>
        <stp/>
        <stp>EM_S_INFO_INDUSTRY_EM2016</stp>
        <stp>2</stp>
        <stp>300683.SZ</stp>
        <stp>1</stp>
        <tr r="G2076" s="3"/>
      </tp>
      <tp t="s">
        <v>食品饮料</v>
        <stp/>
        <stp>EM_S_INFO_INDUSTRY_EM2016</stp>
        <stp>2</stp>
        <stp>300783.SZ</stp>
        <stp>1</stp>
        <tr r="G2168" s="3"/>
      </tp>
      <tp t="s">
        <v>电子设备</v>
        <stp/>
        <stp>EM_S_INFO_INDUSTRY_EM2016</stp>
        <stp>2</stp>
        <stp>300083.SZ</stp>
        <stp>1</stp>
        <tr r="G1484" s="3"/>
      </tp>
      <tp t="s">
        <v>电子设备</v>
        <stp/>
        <stp>EM_S_INFO_INDUSTRY_EM2016</stp>
        <stp>2</stp>
        <stp>300183.SZ</stp>
        <stp>1</stp>
        <tr r="G1584" s="3"/>
      </tp>
      <tp t="s">
        <v>电气设备</v>
        <stp/>
        <stp>EM_S_INFO_INDUSTRY_EM2016</stp>
        <stp>2</stp>
        <stp>300283.SZ</stp>
        <stp>1</stp>
        <tr r="G1683" s="3"/>
      </tp>
      <tp t="s">
        <v>互联网</v>
        <stp/>
        <stp>EM_S_INFO_INDUSTRY_EM2016</stp>
        <stp>2</stp>
        <stp>300383.SZ</stp>
        <stp>1</stp>
        <tr r="G1781" s="3"/>
      </tp>
      <tp t="s">
        <v>机械设备</v>
        <stp/>
        <stp>EM_S_INFO_INDUSTRY_EM2016</stp>
        <stp>2</stp>
        <stp>300480.SZ</stp>
        <stp>1</stp>
        <tr r="G1878" s="3"/>
      </tp>
      <tp t="s">
        <v>交运设备</v>
        <stp/>
        <stp>EM_S_INFO_INDUSTRY_EM2016</stp>
        <stp>2</stp>
        <stp>300580.SZ</stp>
        <stp>1</stp>
        <tr r="G1975" s="3"/>
      </tp>
      <tp t="s">
        <v>交运设备</v>
        <stp/>
        <stp>EM_S_INFO_INDUSTRY_EM2016</stp>
        <stp>2</stp>
        <stp>300680.SZ</stp>
        <stp>1</stp>
        <tr r="G2073" s="3"/>
      </tp>
      <tp t="s">
        <v>机械设备</v>
        <stp/>
        <stp>EM_S_INFO_INDUSTRY_EM2016</stp>
        <stp>2</stp>
        <stp>300780.SZ</stp>
        <stp>1</stp>
        <tr r="G2165" s="3"/>
      </tp>
      <tp t="s">
        <v>有色金属</v>
        <stp/>
        <stp>EM_S_INFO_INDUSTRY_EM2016</stp>
        <stp>2</stp>
        <stp>300080.SZ</stp>
        <stp>1</stp>
        <tr r="G1481" s="3"/>
      </tp>
      <tp t="s">
        <v>基础化工</v>
        <stp/>
        <stp>EM_S_INFO_INDUSTRY_EM2016</stp>
        <stp>2</stp>
        <stp>300180.SZ</stp>
        <stp>1</stp>
        <tr r="G1581" s="3"/>
      </tp>
      <tp t="s">
        <v>文化传媒</v>
        <stp/>
        <stp>EM_S_INFO_INDUSTRY_EM2016</stp>
        <stp>2</stp>
        <stp>300280.SZ</stp>
        <stp>1</stp>
        <tr r="G1680" s="3"/>
      </tp>
      <tp t="s">
        <v>信息技术</v>
        <stp/>
        <stp>EM_S_INFO_INDUSTRY_EM2016</stp>
        <stp>2</stp>
        <stp>300380.SZ</stp>
        <stp>1</stp>
        <tr r="G1778" s="3"/>
      </tp>
      <tp t="s">
        <v>基础化工</v>
        <stp/>
        <stp>EM_S_INFO_INDUSTRY_EM2016</stp>
        <stp>2</stp>
        <stp>300481.SZ</stp>
        <stp>1</stp>
        <tr r="G1879" s="3"/>
      </tp>
      <tp t="s">
        <v>国防与装备</v>
        <stp/>
        <stp>EM_S_INFO_INDUSTRY_EM2016</stp>
        <stp>2</stp>
        <stp>300581.SZ</stp>
        <stp>1</stp>
        <tr r="G1976" s="3"/>
      </tp>
      <tp t="s">
        <v>交运设备</v>
        <stp/>
        <stp>EM_S_INFO_INDUSTRY_EM2016</stp>
        <stp>2</stp>
        <stp>300681.SZ</stp>
        <stp>1</stp>
        <tr r="G2074" s="3"/>
      </tp>
      <tp t="s">
        <v>文化传媒</v>
        <stp/>
        <stp>EM_S_INFO_INDUSTRY_EM2016</stp>
        <stp>2</stp>
        <stp>300781.SZ</stp>
        <stp>1</stp>
        <tr r="G2166" s="3"/>
      </tp>
      <tp t="s">
        <v>文化传媒</v>
        <stp/>
        <stp>EM_S_INFO_INDUSTRY_EM2016</stp>
        <stp>2</stp>
        <stp>300081.SZ</stp>
        <stp>1</stp>
        <tr r="G1482" s="3"/>
      </tp>
      <tp t="s">
        <v>医药生物</v>
        <stp/>
        <stp>EM_S_INFO_INDUSTRY_EM2016</stp>
        <stp>2</stp>
        <stp>300181.SZ</stp>
        <stp>1</stp>
        <tr r="G1582" s="3"/>
      </tp>
      <tp t="s">
        <v>机械设备</v>
        <stp/>
        <stp>EM_S_INFO_INDUSTRY_EM2016</stp>
        <stp>2</stp>
        <stp>300281.SZ</stp>
        <stp>1</stp>
        <tr r="G1681" s="3"/>
      </tp>
      <tp t="s">
        <v>医药生物</v>
        <stp/>
        <stp>EM_S_INFO_INDUSTRY_EM2016</stp>
        <stp>2</stp>
        <stp>300381.SZ</stp>
        <stp>1</stp>
        <tr r="G1779" s="3"/>
      </tp>
      <tp>
        <v>3.45</v>
        <stp/>
        <stp>EM_S_DQ_CLOSE</stp>
        <stp>3</stp>
        <stp>600320.SH</stp>
        <stp>2019/11/27</stp>
        <stp>1</stp>
        <tr r="F239" s="5"/>
      </tp>
      <tp>
        <v>7.85</v>
        <stp/>
        <stp>EM_S_DQ_CLOSE</stp>
        <stp>3</stp>
        <stp>603321.SH</stp>
        <stp>2019/11/27</stp>
        <stp>1</stp>
        <tr r="F307" s="5"/>
      </tp>
      <tp>
        <v>15.12</v>
        <stp/>
        <stp>EM_S_DQ_CLOSE</stp>
        <stp>3</stp>
        <stp>603331.SH</stp>
        <stp>2019/11/27</stp>
        <stp>1</stp>
        <tr r="F308" s="5"/>
      </tp>
      <tp>
        <v>19.12</v>
        <stp/>
        <stp>EM_S_DQ_CLOSE</stp>
        <stp>3</stp>
        <stp>603337.SH</stp>
        <stp>2019/11/27</stp>
        <stp>1</stp>
        <tr r="F309" s="5"/>
      </tp>
      <tp>
        <v>66.739999999999995</v>
        <stp/>
        <stp>EM_S_DQ_CLOSE</stp>
        <stp>3</stp>
        <stp>603338.SH</stp>
        <stp>2019/11/27</stp>
        <stp>1</stp>
        <tr r="F310" s="5"/>
      </tp>
      <tp>
        <v>13.13</v>
        <stp/>
        <stp>EM_S_DQ_CLOSE</stp>
        <stp>3</stp>
        <stp>603339.SH</stp>
        <stp>2019/11/27</stp>
        <stp>1</stp>
        <tr r="F311" s="5"/>
      </tp>
      <tp>
        <v>4.25</v>
        <stp/>
        <stp>EM_S_DQ_CLOSE</stp>
        <stp>3</stp>
        <stp>600302.SH</stp>
        <stp>2019/11/27</stp>
        <stp>1</stp>
        <tr r="F238" s="5"/>
      </tp>
      <tp>
        <v>6.02</v>
        <stp/>
        <stp>EM_S_DQ_CLOSE</stp>
        <stp>3</stp>
        <stp>603300.SH</stp>
        <stp>2019/11/27</stp>
        <stp>1</stp>
        <tr r="F302" s="5"/>
      </tp>
      <tp>
        <v>11.62</v>
        <stp/>
        <stp>EM_S_DQ_CLOSE</stp>
        <stp>3</stp>
        <stp>603308.SH</stp>
        <stp>2019/11/27</stp>
        <stp>1</stp>
        <tr r="F303" s="5"/>
      </tp>
      <tp>
        <v>11.2</v>
        <stp/>
        <stp>EM_S_DQ_CLOSE</stp>
        <stp>3</stp>
        <stp>603311.SH</stp>
        <stp>2019/11/27</stp>
        <stp>1</stp>
        <tr r="F304" s="5"/>
      </tp>
      <tp>
        <v>11.08</v>
        <stp/>
        <stp>EM_S_DQ_CLOSE</stp>
        <stp>3</stp>
        <stp>603315.SH</stp>
        <stp>2019/11/27</stp>
        <stp>1</stp>
        <tr r="F305" s="5"/>
      </tp>
      <tp>
        <v>11.81</v>
        <stp/>
        <stp>EM_S_DQ_CLOSE</stp>
        <stp>3</stp>
        <stp>603318.SH</stp>
        <stp>2019/11/27</stp>
        <stp>1</stp>
        <tr r="F306" s="5"/>
      </tp>
      <tp>
        <v>6.38</v>
        <stp/>
        <stp>EM_S_DQ_CLOSE</stp>
        <stp>3</stp>
        <stp>601369.SH</stp>
        <stp>2019/11/27</stp>
        <stp>1</stp>
        <tr r="F274" s="5"/>
      </tp>
      <tp>
        <v>11.45</v>
        <stp/>
        <stp>EM_S_DQ_CLOSE</stp>
        <stp>3</stp>
        <stp>603356.SH</stp>
        <stp>2019/11/27</stp>
        <stp>1</stp>
        <tr r="F312" s="5"/>
      </tp>
      <tp>
        <v>9.5399999999999991</v>
        <stp/>
        <stp>EM_S_DQ_CLOSE</stp>
        <stp>3</stp>
        <stp>600388.SH</stp>
        <stp>2019/11/27</stp>
        <stp>1</stp>
        <tr r="F240" s="5"/>
      </tp>
      <tp>
        <v>6.88</v>
        <stp/>
        <stp>EM_S_DQ_CLOSE</stp>
        <stp>3</stp>
        <stp>002366.SZ</stp>
        <stp>2019/11/27</stp>
        <stp>1</stp>
        <tr r="F54" s="5"/>
      </tp>
      <tp>
        <v>6.56</v>
        <stp/>
        <stp>EM_S_DQ_CLOSE</stp>
        <stp>3</stp>
        <stp>002367.SZ</stp>
        <stp>2019/11/27</stp>
        <stp>1</stp>
        <tr r="F55" s="5"/>
      </tp>
      <tp>
        <v>11.49</v>
        <stp/>
        <stp>EM_S_DQ_CLOSE</stp>
        <stp>3</stp>
        <stp>300354.SZ</stp>
        <stp>2019/11/27</stp>
        <stp>1</stp>
        <tr r="F168" s="5"/>
      </tp>
      <tp>
        <v>7.34</v>
        <stp/>
        <stp>EM_S_DQ_CLOSE</stp>
        <stp>3</stp>
        <stp>300345.SZ</stp>
        <stp>2019/11/27</stp>
        <stp>1</stp>
        <tr r="F166" s="5"/>
      </tp>
      <tp>
        <v>13.79</v>
        <stp/>
        <stp>EM_S_DQ_CLOSE</stp>
        <stp>3</stp>
        <stp>300349.SZ</stp>
        <stp>2019/11/27</stp>
        <stp>1</stp>
        <tr r="F167" s="5"/>
      </tp>
      <tp>
        <v>3.02</v>
        <stp/>
        <stp>EM_S_DQ_CLOSE</stp>
        <stp>3</stp>
        <stp>002342.SZ</stp>
        <stp>2019/11/27</stp>
        <stp>1</stp>
        <tr r="F52" s="5"/>
      </tp>
      <tp>
        <v>12.24</v>
        <stp/>
        <stp>EM_S_DQ_CLOSE</stp>
        <stp>3</stp>
        <stp>300371.SZ</stp>
        <stp>2019/11/27</stp>
        <stp>1</stp>
        <tr r="F170" s="5"/>
      </tp>
      <tp>
        <v>4.3499999999999996</v>
        <stp/>
        <stp>EM_S_DQ_CLOSE</stp>
        <stp>3</stp>
        <stp>002347.SZ</stp>
        <stp>2019/11/27</stp>
        <stp>1</stp>
        <tr r="F53" s="5"/>
      </tp>
      <tp>
        <v>2.72</v>
        <stp/>
        <stp>EM_S_DQ_CLOSE</stp>
        <stp>3</stp>
        <stp>300362.SZ</stp>
        <stp>2019/11/27</stp>
        <stp>1</stp>
        <tr r="F169" s="5"/>
      </tp>
      <tp>
        <v>4346692810</v>
        <stp/>
        <stp>EM_S_VAL_MV</stp>
        <stp>2</stp>
        <stp>603214.SH</stp>
        <stp>2019/11/27</stp>
        <tr r="I3314" s="3"/>
        <tr r="I3314" s="3"/>
        <tr r="I3314" s="3"/>
        <tr r="I3314" s="3"/>
      </tp>
      <tp>
        <v>21742935418</v>
        <stp/>
        <stp>EM_S_VAL_MV</stp>
        <stp>2</stp>
        <stp>603444.SH</stp>
        <stp>2019/11/27</stp>
        <tr r="I3412" s="3"/>
        <tr r="I3412" s="3"/>
        <tr r="I3412" s="3"/>
        <tr r="I3412" s="3"/>
      </tp>
      <tp>
        <v>2399532208.2199998</v>
        <stp/>
        <stp>EM_S_VAL_MV</stp>
        <stp>2</stp>
        <stp>002184.SZ</stp>
        <stp>2019/11/27</stp>
        <tr r="I644" s="3"/>
        <tr r="I644" s="3"/>
        <tr r="I644" s="3"/>
        <tr r="I644" s="3"/>
      </tp>
      <tp>
        <v>10621437470.82</v>
        <stp/>
        <stp>EM_S_VAL_MV</stp>
        <stp>2</stp>
        <stp>002194.SZ</stp>
        <stp>2019/11/27</stp>
        <tr r="I654" s="3"/>
        <tr r="I654" s="3"/>
        <tr r="I654" s="3"/>
        <tr r="I654" s="3"/>
      </tp>
      <tp>
        <v>1673941140.1600001</v>
        <stp/>
        <stp>EM_S_VAL_MV</stp>
        <stp>2</stp>
        <stp>002144.SZ</stp>
        <stp>2019/11/27</stp>
        <tr r="I604" s="3"/>
        <tr r="I604" s="3"/>
        <tr r="I604" s="3"/>
        <tr r="I604" s="3"/>
      </tp>
      <tp>
        <v>3640659503.2600002</v>
        <stp/>
        <stp>EM_S_VAL_MV</stp>
        <stp>2</stp>
        <stp>002154.SZ</stp>
        <stp>2019/11/27</stp>
        <tr r="I614" s="3"/>
        <tr r="I614" s="3"/>
        <tr r="I614" s="3"/>
        <tr r="I614" s="3"/>
      </tp>
      <tp>
        <v>2538630633.6599998</v>
        <stp/>
        <stp>EM_S_VAL_MV</stp>
        <stp>2</stp>
        <stp>002164.SZ</stp>
        <stp>2019/11/27</stp>
        <tr r="I624" s="3"/>
        <tr r="I624" s="3"/>
        <tr r="I624" s="3"/>
        <tr r="I624" s="3"/>
      </tp>
      <tp>
        <v>14171062574.35</v>
        <stp/>
        <stp>EM_S_VAL_MV</stp>
        <stp>2</stp>
        <stp>002174.SZ</stp>
        <stp>2019/11/27</stp>
        <tr r="I634" s="3"/>
        <tr r="I634" s="3"/>
        <tr r="I634" s="3"/>
        <tr r="I634" s="3"/>
      </tp>
      <tp>
        <v>4920264759.2399998</v>
        <stp/>
        <stp>EM_S_VAL_MV</stp>
        <stp>2</stp>
        <stp>002104.SZ</stp>
        <stp>2019/11/27</stp>
        <tr r="I564" s="3"/>
        <tr r="I564" s="3"/>
        <tr r="I564" s="3"/>
        <tr r="I564" s="3"/>
      </tp>
      <tp>
        <v>2302574301.04</v>
        <stp/>
        <stp>EM_S_VAL_MV</stp>
        <stp>2</stp>
        <stp>002114.SZ</stp>
        <stp>2019/11/27</stp>
        <tr r="I574" s="3"/>
        <tr r="I574" s="3"/>
        <tr r="I574" s="3"/>
        <tr r="I574" s="3"/>
      </tp>
      <tp>
        <v>14692488001.66</v>
        <stp/>
        <stp>EM_S_VAL_MV</stp>
        <stp>2</stp>
        <stp>002124.SZ</stp>
        <stp>2019/11/27</stp>
        <tr r="I584" s="3"/>
        <tr r="I584" s="3"/>
        <tr r="I584" s="3"/>
        <tr r="I584" s="3"/>
      </tp>
      <tp>
        <v>2315904814.5599999</v>
        <stp/>
        <stp>EM_S_VAL_MV</stp>
        <stp>2</stp>
        <stp>002134.SZ</stp>
        <stp>2019/11/27</stp>
        <tr r="I594" s="3"/>
        <tr r="I594" s="3"/>
        <tr r="I594" s="3"/>
        <tr r="I594" s="3"/>
      </tp>
      <tp>
        <v>3124442514.7600002</v>
        <stp/>
        <stp>EM_S_VAL_MV</stp>
        <stp>2</stp>
        <stp>002084.SZ</stp>
        <stp>2019/11/27</stp>
        <tr r="I544" s="3"/>
        <tr r="I544" s="3"/>
        <tr r="I544" s="3"/>
        <tr r="I544" s="3"/>
      </tp>
      <tp>
        <v>3109038970.5</v>
        <stp/>
        <stp>EM_S_VAL_MV</stp>
        <stp>2</stp>
        <stp>002094.SZ</stp>
        <stp>2019/11/27</stp>
        <tr r="I554" s="3"/>
        <tr r="I554" s="3"/>
        <tr r="I554" s="3"/>
        <tr r="I554" s="3"/>
      </tp>
      <tp>
        <v>58955611448.959999</v>
        <stp/>
        <stp>EM_S_VAL_MV</stp>
        <stp>2</stp>
        <stp>002044.SZ</stp>
        <stp>2019/11/27</stp>
        <tr r="I505" s="3"/>
        <tr r="I505" s="3"/>
        <tr r="I505" s="3"/>
        <tr r="I505" s="3"/>
      </tp>
      <tp>
        <v>3010077345.04</v>
        <stp/>
        <stp>EM_S_VAL_MV</stp>
        <stp>2</stp>
        <stp>002054.SZ</stp>
        <stp>2019/11/27</stp>
        <tr r="I515" s="3"/>
        <tr r="I515" s="3"/>
        <tr r="I515" s="3"/>
        <tr r="I515" s="3"/>
      </tp>
      <tp>
        <v>9842816000</v>
        <stp/>
        <stp>EM_S_VAL_MV</stp>
        <stp>2</stp>
        <stp>002064.SZ</stp>
        <stp>2019/11/27</stp>
        <tr r="I525" s="3"/>
        <tr r="I525" s="3"/>
        <tr r="I525" s="3"/>
        <tr r="I525" s="3"/>
      </tp>
      <tp>
        <v>13992171581.889999</v>
        <stp/>
        <stp>EM_S_VAL_MV</stp>
        <stp>2</stp>
        <stp>002074.SZ</stp>
        <stp>2019/11/27</stp>
        <tr r="I534" s="3"/>
        <tr r="I534" s="3"/>
        <tr r="I534" s="3"/>
        <tr r="I534" s="3"/>
      </tp>
      <tp>
        <v>9107628278.6000004</v>
        <stp/>
        <stp>EM_S_VAL_MV</stp>
        <stp>2</stp>
        <stp>002004.SZ</stp>
        <stp>2019/11/27</stp>
        <tr r="I466" s="3"/>
        <tr r="I466" s="3"/>
        <tr r="I466" s="3"/>
        <tr r="I466" s="3"/>
      </tp>
      <tp>
        <v>4164910307.48</v>
        <stp/>
        <stp>EM_S_VAL_MV</stp>
        <stp>2</stp>
        <stp>002014.SZ</stp>
        <stp>2019/11/27</stp>
        <tr r="I476" s="3"/>
        <tr r="I476" s="3"/>
        <tr r="I476" s="3"/>
        <tr r="I476" s="3"/>
      </tp>
      <tp>
        <v>92914195756.899994</v>
        <stp/>
        <stp>EM_S_VAL_MV</stp>
        <stp>2</stp>
        <stp>002024.SZ</stp>
        <stp>2019/11/27</stp>
        <tr r="I485" s="3"/>
        <tr r="I485" s="3"/>
        <tr r="I485" s="3"/>
        <tr r="I485" s="3"/>
      </tp>
      <tp>
        <v>6119340511.0500002</v>
        <stp/>
        <stp>EM_S_VAL_MV</stp>
        <stp>2</stp>
        <stp>002034.SZ</stp>
        <stp>2019/11/27</stp>
        <tr r="I495" s="3"/>
        <tr r="I495" s="3"/>
        <tr r="I495" s="3"/>
        <tr r="I495" s="3"/>
      </tp>
      <tp>
        <v>30444548439.150002</v>
        <stp/>
        <stp>EM_S_VAL_MV</stp>
        <stp>2</stp>
        <stp>002384.SZ</stp>
        <stp>2019/11/27</stp>
        <tr r="I843" s="3"/>
        <tr r="I843" s="3"/>
        <tr r="I843" s="3"/>
        <tr r="I843" s="3"/>
      </tp>
      <tp>
        <v>3080329200</v>
        <stp/>
        <stp>EM_S_VAL_MV</stp>
        <stp>2</stp>
        <stp>002394.SZ</stp>
        <stp>2019/11/27</stp>
        <tr r="I853" s="3"/>
        <tr r="I853" s="3"/>
        <tr r="I853" s="3"/>
        <tr r="I853" s="3"/>
      </tp>
      <tp>
        <v>5259254688.6000004</v>
        <stp/>
        <stp>EM_S_VAL_MV</stp>
        <stp>2</stp>
        <stp>002344.SZ</stp>
        <stp>2019/11/27</stp>
        <tr r="I803" s="3"/>
        <tr r="I803" s="3"/>
        <tr r="I803" s="3"/>
        <tr r="I803" s="3"/>
      </tp>
      <tp>
        <v>2414250111</v>
        <stp/>
        <stp>EM_S_VAL_MV</stp>
        <stp>2</stp>
        <stp>002354.SZ</stp>
        <stp>2019/11/27</stp>
        <tr r="I813" s="3"/>
        <tr r="I813" s="3"/>
        <tr r="I813" s="3"/>
        <tr r="I813" s="3"/>
      </tp>
      <tp>
        <v>6689516075.1999998</v>
        <stp/>
        <stp>EM_S_VAL_MV</stp>
        <stp>2</stp>
        <stp>002364.SZ</stp>
        <stp>2019/11/27</stp>
        <tr r="I823" s="3"/>
        <tr r="I823" s="3"/>
        <tr r="I823" s="3"/>
        <tr r="I823" s="3"/>
      </tp>
      <tp>
        <v>2500668283.8000002</v>
        <stp/>
        <stp>EM_S_VAL_MV</stp>
        <stp>2</stp>
        <stp>002374.SZ</stp>
        <stp>2019/11/27</stp>
        <tr r="I833" s="3"/>
        <tr r="I833" s="3"/>
        <tr r="I833" s="3"/>
        <tr r="I833" s="3"/>
      </tp>
      <tp>
        <v>150548101200</v>
        <stp/>
        <stp>EM_S_VAL_MV</stp>
        <stp>2</stp>
        <stp>002304.SZ</stp>
        <stp>2019/11/27</stp>
        <tr r="I763" s="3"/>
        <tr r="I763" s="3"/>
        <tr r="I763" s="3"/>
        <tr r="I763" s="3"/>
      </tp>
      <tp>
        <v>8015036238.4799995</v>
        <stp/>
        <stp>EM_S_VAL_MV</stp>
        <stp>2</stp>
        <stp>002314.SZ</stp>
        <stp>2019/11/27</stp>
        <tr r="I773" s="3"/>
        <tr r="I773" s="3"/>
        <tr r="I773" s="3"/>
        <tr r="I773" s="3"/>
      </tp>
      <tp>
        <v>6734007576.75</v>
        <stp/>
        <stp>EM_S_VAL_MV</stp>
        <stp>2</stp>
        <stp>002324.SZ</stp>
        <stp>2019/11/27</stp>
        <tr r="I783" s="3"/>
        <tr r="I783" s="3"/>
        <tr r="I783" s="3"/>
        <tr r="I783" s="3"/>
      </tp>
      <tp>
        <v>3066737714.6999998</v>
        <stp/>
        <stp>EM_S_VAL_MV</stp>
        <stp>2</stp>
        <stp>002334.SZ</stp>
        <stp>2019/11/27</stp>
        <tr r="I793" s="3"/>
        <tr r="I793" s="3"/>
        <tr r="I793" s="3"/>
        <tr r="I793" s="3"/>
      </tp>
      <tp>
        <v>3378223109.4200001</v>
        <stp/>
        <stp>EM_S_VAL_MV</stp>
        <stp>2</stp>
        <stp>002284.SZ</stp>
        <stp>2019/11/27</stp>
        <tr r="I743" s="3"/>
        <tr r="I743" s="3"/>
        <tr r="I743" s="3"/>
        <tr r="I743" s="3"/>
      </tp>
      <tp>
        <v>18807367680</v>
        <stp/>
        <stp>EM_S_VAL_MV</stp>
        <stp>2</stp>
        <stp>002294.SZ</stp>
        <stp>2019/11/27</stp>
        <tr r="I753" s="3"/>
        <tr r="I753" s="3"/>
        <tr r="I753" s="3"/>
        <tr r="I753" s="3"/>
      </tp>
      <tp>
        <v>13472552043.700001</v>
        <stp/>
        <stp>EM_S_VAL_MV</stp>
        <stp>2</stp>
        <stp>002244.SZ</stp>
        <stp>2019/11/27</stp>
        <tr r="I704" s="3"/>
        <tr r="I704" s="3"/>
        <tr r="I704" s="3"/>
        <tr r="I704" s="3"/>
      </tp>
      <tp>
        <v>6334344432</v>
        <stp/>
        <stp>EM_S_VAL_MV</stp>
        <stp>2</stp>
        <stp>002254.SZ</stp>
        <stp>2019/11/27</stp>
        <tr r="I714" s="3"/>
        <tr r="I714" s="3"/>
        <tr r="I714" s="3"/>
        <tr r="I714" s="3"/>
      </tp>
      <tp>
        <v>3203758958.4000001</v>
        <stp/>
        <stp>EM_S_VAL_MV</stp>
        <stp>2</stp>
        <stp>002264.SZ</stp>
        <stp>2019/11/27</stp>
        <tr r="I723" s="3"/>
        <tr r="I723" s="3"/>
        <tr r="I723" s="3"/>
        <tr r="I723" s="3"/>
      </tp>
      <tp>
        <v>5361812956.9799995</v>
        <stp/>
        <stp>EM_S_VAL_MV</stp>
        <stp>2</stp>
        <stp>002274.SZ</stp>
        <stp>2019/11/27</stp>
        <tr r="I733" s="3"/>
        <tr r="I733" s="3"/>
        <tr r="I733" s="3"/>
        <tr r="I733" s="3"/>
      </tp>
      <tp>
        <v>5967933398.8800001</v>
        <stp/>
        <stp>EM_S_VAL_MV</stp>
        <stp>2</stp>
        <stp>002204.SZ</stp>
        <stp>2019/11/27</stp>
        <tr r="I664" s="3"/>
        <tr r="I664" s="3"/>
        <tr r="I664" s="3"/>
        <tr r="I664" s="3"/>
      </tp>
      <tp>
        <v>4247253327.1599998</v>
        <stp/>
        <stp>EM_S_VAL_MV</stp>
        <stp>2</stp>
        <stp>002214.SZ</stp>
        <stp>2019/11/27</stp>
        <tr r="I674" s="3"/>
        <tr r="I674" s="3"/>
        <tr r="I674" s="3"/>
        <tr r="I674" s="3"/>
      </tp>
      <tp>
        <v>4096705252.6399999</v>
        <stp/>
        <stp>EM_S_VAL_MV</stp>
        <stp>2</stp>
        <stp>002224.SZ</stp>
        <stp>2019/11/27</stp>
        <tr r="I684" s="3"/>
        <tr r="I684" s="3"/>
        <tr r="I684" s="3"/>
        <tr r="I684" s="3"/>
      </tp>
      <tp>
        <v>9686635488.2399998</v>
        <stp/>
        <stp>EM_S_VAL_MV</stp>
        <stp>2</stp>
        <stp>002234.SZ</stp>
        <stp>2019/11/27</stp>
        <tr r="I694" s="3"/>
        <tr r="I694" s="3"/>
        <tr r="I694" s="3"/>
        <tr r="I694" s="3"/>
      </tp>
      <tp>
        <v>2703699869.6399999</v>
        <stp/>
        <stp>EM_S_VAL_MV</stp>
        <stp>2</stp>
        <stp>002584.SZ</stp>
        <stp>2019/11/27</stp>
        <tr r="I1041" s="3"/>
        <tr r="I1041" s="3"/>
        <tr r="I1041" s="3"/>
        <tr r="I1041" s="3"/>
      </tp>
      <tp>
        <v>119765471334.5</v>
        <stp/>
        <stp>EM_S_VAL_MV</stp>
        <stp>2</stp>
        <stp>002594.SZ</stp>
        <stp>2019/11/27</stp>
        <tr r="I1051" s="3"/>
        <tr r="I1051" s="3"/>
        <tr r="I1051" s="3"/>
        <tr r="I1051" s="3"/>
      </tp>
      <tp>
        <v>6985252800.6000004</v>
        <stp/>
        <stp>EM_S_VAL_MV</stp>
        <stp>2</stp>
        <stp>002544.SZ</stp>
        <stp>2019/11/27</stp>
        <tr r="I1001" s="3"/>
        <tr r="I1001" s="3"/>
        <tr r="I1001" s="3"/>
        <tr r="I1001" s="3"/>
      </tp>
      <tp>
        <v>3148181400</v>
        <stp/>
        <stp>EM_S_VAL_MV</stp>
        <stp>2</stp>
        <stp>002554.SZ</stp>
        <stp>2019/11/27</stp>
        <tr r="I1011" s="3"/>
        <tr r="I1011" s="3"/>
        <tr r="I1011" s="3"/>
        <tr r="I1011" s="3"/>
      </tp>
      <tp>
        <v>3964351285.9200001</v>
        <stp/>
        <stp>EM_S_VAL_MV</stp>
        <stp>2</stp>
        <stp>002564.SZ</stp>
        <stp>2019/11/27</stp>
        <tr r="I1021" s="3"/>
        <tr r="I1021" s="3"/>
        <tr r="I1021" s="3"/>
        <tr r="I1021" s="3"/>
      </tp>
      <tp>
        <v>2560800000</v>
        <stp/>
        <stp>EM_S_VAL_MV</stp>
        <stp>2</stp>
        <stp>002574.SZ</stp>
        <stp>2019/11/27</stp>
        <tr r="I1031" s="3"/>
        <tr r="I1031" s="3"/>
        <tr r="I1031" s="3"/>
        <tr r="I1031" s="3"/>
      </tp>
      <tp>
        <v>2933789495.7800002</v>
        <stp/>
        <stp>EM_S_VAL_MV</stp>
        <stp>2</stp>
        <stp>002504.SZ</stp>
        <stp>2019/11/27</stp>
        <tr r="I962" s="3"/>
        <tr r="I962" s="3"/>
        <tr r="I962" s="3"/>
        <tr r="I962" s="3"/>
      </tp>
      <tp>
        <v>2919760571.2800002</v>
        <stp/>
        <stp>EM_S_VAL_MV</stp>
        <stp>2</stp>
        <stp>002514.SZ</stp>
        <stp>2019/11/27</stp>
        <tr r="I972" s="3"/>
        <tr r="I972" s="3"/>
        <tr r="I972" s="3"/>
        <tr r="I972" s="3"/>
      </tp>
      <tp>
        <v>5755542235.5600004</v>
        <stp/>
        <stp>EM_S_VAL_MV</stp>
        <stp>2</stp>
        <stp>002524.SZ</stp>
        <stp>2019/11/27</stp>
        <tr r="I982" s="3"/>
        <tr r="I982" s="3"/>
        <tr r="I982" s="3"/>
        <tr r="I982" s="3"/>
      </tp>
      <tp>
        <v>5662776411</v>
        <stp/>
        <stp>EM_S_VAL_MV</stp>
        <stp>2</stp>
        <stp>002534.SZ</stp>
        <stp>2019/11/27</stp>
        <tr r="I991" s="3"/>
        <tr r="I991" s="3"/>
        <tr r="I991" s="3"/>
        <tr r="I991" s="3"/>
      </tp>
      <tp>
        <v>5502299226.75</v>
        <stp/>
        <stp>EM_S_VAL_MV</stp>
        <stp>2</stp>
        <stp>002484.SZ</stp>
        <stp>2019/11/27</stp>
        <tr r="I942" s="3"/>
        <tr r="I942" s="3"/>
        <tr r="I942" s="3"/>
        <tr r="I942" s="3"/>
      </tp>
      <tp>
        <v>1850691926.4000001</v>
        <stp/>
        <stp>EM_S_VAL_MV</stp>
        <stp>2</stp>
        <stp>002494.SZ</stp>
        <stp>2019/11/27</stp>
        <tr r="I952" s="3"/>
        <tr r="I952" s="3"/>
        <tr r="I952" s="3"/>
        <tr r="I952" s="3"/>
      </tp>
      <tp>
        <v>10515922506</v>
        <stp/>
        <stp>EM_S_VAL_MV</stp>
        <stp>2</stp>
        <stp>002444.SZ</stp>
        <stp>2019/11/27</stp>
        <tr r="I903" s="3"/>
        <tr r="I903" s="3"/>
        <tr r="I903" s="3"/>
        <tr r="I903" s="3"/>
      </tp>
      <tp>
        <v>2834903016</v>
        <stp/>
        <stp>EM_S_VAL_MV</stp>
        <stp>2</stp>
        <stp>002454.SZ</stp>
        <stp>2019/11/27</stp>
        <tr r="I913" s="3"/>
        <tr r="I913" s="3"/>
        <tr r="I913" s="3"/>
        <tr r="I913" s="3"/>
      </tp>
      <tp>
        <v>3751701649.7199998</v>
        <stp/>
        <stp>EM_S_VAL_MV</stp>
        <stp>2</stp>
        <stp>002464.SZ</stp>
        <stp>2019/11/27</stp>
        <tr r="I923" s="3"/>
        <tr r="I923" s="3"/>
        <tr r="I923" s="3"/>
        <tr r="I923" s="3"/>
      </tp>
      <tp>
        <v>4958934000</v>
        <stp/>
        <stp>EM_S_VAL_MV</stp>
        <stp>2</stp>
        <stp>002474.SZ</stp>
        <stp>2019/11/27</stp>
        <tr r="I933" s="3"/>
        <tr r="I933" s="3"/>
        <tr r="I933" s="3"/>
        <tr r="I933" s="3"/>
      </tp>
      <tp>
        <v>3044340088.0700002</v>
        <stp/>
        <stp>EM_S_VAL_MV</stp>
        <stp>2</stp>
        <stp>002404.SZ</stp>
        <stp>2019/11/27</stp>
        <tr r="I863" s="3"/>
        <tr r="I863" s="3"/>
        <tr r="I863" s="3"/>
        <tr r="I863" s="3"/>
      </tp>
      <tp>
        <v>18446765706.200001</v>
        <stp/>
        <stp>EM_S_VAL_MV</stp>
        <stp>2</stp>
        <stp>002414.SZ</stp>
        <stp>2019/11/27</stp>
        <tr r="I873" s="3"/>
        <tr r="I873" s="3"/>
        <tr r="I873" s="3"/>
        <tr r="I873" s="3"/>
      </tp>
      <tp>
        <v>11854080000</v>
        <stp/>
        <stp>EM_S_VAL_MV</stp>
        <stp>2</stp>
        <stp>002424.SZ</stp>
        <stp>2019/11/27</stp>
        <tr r="I883" s="3"/>
        <tr r="I883" s="3"/>
        <tr r="I883" s="3"/>
        <tr r="I883" s="3"/>
      </tp>
      <tp>
        <v>11550800000</v>
        <stp/>
        <stp>EM_S_VAL_MV</stp>
        <stp>2</stp>
        <stp>002434.SZ</stp>
        <stp>2019/11/27</stp>
        <tr r="I893" s="3"/>
        <tr r="I893" s="3"/>
        <tr r="I893" s="3"/>
        <tr r="I893" s="3"/>
      </tp>
      <tp>
        <v>2577171360</v>
        <stp/>
        <stp>EM_S_VAL_MV</stp>
        <stp>2</stp>
        <stp>002774.SZ</stp>
        <stp>2019/11/27</stp>
        <tr r="I1224" s="3"/>
        <tr r="I1224" s="3"/>
        <tr r="I1224" s="3"/>
        <tr r="I1224" s="3"/>
      </tp>
      <tp>
        <v>194441090110.67999</v>
        <stp/>
        <stp>EM_S_VAL_MV</stp>
        <stp>2</stp>
        <stp>002714.SZ</stp>
        <stp>2019/11/27</stp>
        <tr r="I1168" s="3"/>
        <tr r="I1168" s="3"/>
        <tr r="I1168" s="3"/>
        <tr r="I1168" s="3"/>
      </tp>
      <tp>
        <v>4852800000</v>
        <stp/>
        <stp>EM_S_VAL_MV</stp>
        <stp>2</stp>
        <stp>002724.SZ</stp>
        <stp>2019/11/27</stp>
        <tr r="I1177" s="3"/>
        <tr r="I1177" s="3"/>
        <tr r="I1177" s="3"/>
        <tr r="I1177" s="3"/>
      </tp>
      <tp>
        <v>3642146714.6999998</v>
        <stp/>
        <stp>EM_S_VAL_MV</stp>
        <stp>2</stp>
        <stp>002734.SZ</stp>
        <stp>2019/11/27</stp>
        <tr r="I1187" s="3"/>
        <tr r="I1187" s="3"/>
        <tr r="I1187" s="3"/>
        <tr r="I1187" s="3"/>
      </tp>
      <tp>
        <v>2042547800.4000001</v>
        <stp/>
        <stp>EM_S_VAL_MV</stp>
        <stp>2</stp>
        <stp>002684.SZ</stp>
        <stp>2019/11/27</stp>
        <tr r="I1140" s="3"/>
        <tr r="I1140" s="3"/>
        <tr r="I1140" s="3"/>
        <tr r="I1140" s="3"/>
      </tp>
      <tp>
        <v>1863254016</v>
        <stp/>
        <stp>EM_S_VAL_MV</stp>
        <stp>2</stp>
        <stp>002694.SZ</stp>
        <stp>2019/11/27</stp>
        <tr r="I1150" s="3"/>
        <tr r="I1150" s="3"/>
        <tr r="I1150" s="3"/>
        <tr r="I1150" s="3"/>
      </tp>
      <tp>
        <v>3549066150</v>
        <stp/>
        <stp>EM_S_VAL_MV</stp>
        <stp>2</stp>
        <stp>002644.SZ</stp>
        <stp>2019/11/27</stp>
        <tr r="I1101" s="3"/>
        <tr r="I1101" s="3"/>
        <tr r="I1101" s="3"/>
        <tr r="I1101" s="3"/>
      </tp>
      <tp>
        <v>3311759685.5999999</v>
        <stp/>
        <stp>EM_S_VAL_MV</stp>
        <stp>2</stp>
        <stp>002654.SZ</stp>
        <stp>2019/11/27</stp>
        <tr r="I1111" s="3"/>
        <tr r="I1111" s="3"/>
        <tr r="I1111" s="3"/>
        <tr r="I1111" s="3"/>
      </tp>
      <tp>
        <v>5264263200</v>
        <stp/>
        <stp>EM_S_VAL_MV</stp>
        <stp>2</stp>
        <stp>002664.SZ</stp>
        <stp>2019/11/27</stp>
        <tr r="I1121" s="3"/>
        <tr r="I1121" s="3"/>
        <tr r="I1121" s="3"/>
        <tr r="I1121" s="3"/>
      </tp>
      <tp>
        <v>3334987068.48</v>
        <stp/>
        <stp>EM_S_VAL_MV</stp>
        <stp>2</stp>
        <stp>002674.SZ</stp>
        <stp>2019/11/27</stp>
        <tr r="I1131" s="3"/>
        <tr r="I1131" s="3"/>
        <tr r="I1131" s="3"/>
        <tr r="I1131" s="3"/>
      </tp>
      <tp>
        <v>1175140347.9200001</v>
        <stp/>
        <stp>EM_S_VAL_MV</stp>
        <stp>2</stp>
        <stp>002604.SZ</stp>
        <stp>2019/11/27</stp>
        <tr r="I1061" s="3"/>
        <tr r="I1061" s="3"/>
        <tr r="I1061" s="3"/>
        <tr r="I1061" s="3"/>
      </tp>
      <tp>
        <v>5725642500</v>
        <stp/>
        <stp>EM_S_VAL_MV</stp>
        <stp>2</stp>
        <stp>002614.SZ</stp>
        <stp>2019/11/27</stp>
        <tr r="I1071" s="3"/>
        <tr r="I1071" s="3"/>
        <tr r="I1071" s="3"/>
        <tr r="I1071" s="3"/>
      </tp>
      <tp>
        <v>44455880196.370003</v>
        <stp/>
        <stp>EM_S_VAL_MV</stp>
        <stp>2</stp>
        <stp>002624.SZ</stp>
        <stp>2019/11/27</stp>
        <tr r="I1081" s="3"/>
        <tr r="I1081" s="3"/>
        <tr r="I1081" s="3"/>
        <tr r="I1081" s="3"/>
      </tp>
      <tp>
        <v>4579744554.6099997</v>
        <stp/>
        <stp>EM_S_VAL_MV</stp>
        <stp>2</stp>
        <stp>002634.SZ</stp>
        <stp>2019/11/27</stp>
        <tr r="I1091" s="3"/>
        <tr r="I1091" s="3"/>
        <tr r="I1091" s="3"/>
        <tr r="I1091" s="3"/>
      </tp>
      <tp>
        <v>2616686689.6799998</v>
        <stp/>
        <stp>EM_S_VAL_MV</stp>
        <stp>2</stp>
        <stp>002884.SZ</stp>
        <stp>2019/11/27</stp>
        <tr r="I1326" s="3"/>
        <tr r="I1326" s="3"/>
        <tr r="I1326" s="3"/>
        <tr r="I1326" s="3"/>
      </tp>
      <tp>
        <v>2159816400</v>
        <stp/>
        <stp>EM_S_VAL_MV</stp>
        <stp>2</stp>
        <stp>002864.SZ</stp>
        <stp>2019/11/27</stp>
        <tr r="I1307" s="3"/>
        <tr r="I1307" s="3"/>
        <tr r="I1307" s="3"/>
        <tr r="I1307" s="3"/>
      </tp>
      <tp>
        <v>1837984148</v>
        <stp/>
        <stp>EM_S_VAL_MV</stp>
        <stp>2</stp>
        <stp>002824.SZ</stp>
        <stp>2019/11/27</stp>
        <tr r="I1270" s="3"/>
        <tr r="I1270" s="3"/>
        <tr r="I1270" s="3"/>
        <tr r="I1270" s="3"/>
      </tp>
      <tp>
        <v>11.46</v>
        <stp/>
        <stp>EM_S_DQ_CLOSE</stp>
        <stp>3</stp>
        <stp>300306.SZ</stp>
        <stp>2019/11/27</stp>
        <stp>1</stp>
        <tr r="F163" s="5"/>
      </tp>
      <tp>
        <v>4.62</v>
        <stp/>
        <stp>EM_S_DQ_CLOSE</stp>
        <stp>3</stp>
        <stp>300307.SZ</stp>
        <stp>2019/11/27</stp>
        <stp>1</stp>
        <tr r="F164" s="5"/>
      </tp>
      <tp>
        <v>3.42</v>
        <stp/>
        <stp>EM_S_DQ_CLOSE</stp>
        <stp>3</stp>
        <stp>002337.SZ</stp>
        <stp>2019/11/27</stp>
        <stp>1</stp>
        <tr r="F50" s="5"/>
      </tp>
      <tp>
        <v>12.28</v>
        <stp/>
        <stp>EM_S_DQ_CLOSE</stp>
        <stp>3</stp>
        <stp>002338.SZ</stp>
        <stp>2019/11/27</stp>
        <stp>1</stp>
        <tr r="F51" s="5"/>
      </tp>
      <tp>
        <v>5382689539.0799999</v>
        <stp/>
        <stp>EM_S_VAL_MV</stp>
        <stp>2</stp>
        <stp>600184.SH</stp>
        <stp>2019/11/27</stp>
        <tr r="I2341" s="3"/>
        <tr r="I2341" s="3"/>
        <tr r="I2341" s="3"/>
        <tr r="I2341" s="3"/>
      </tp>
      <tp>
        <v>272808822872.75</v>
        <stp/>
        <stp>EM_S_VAL_MV</stp>
        <stp>2</stp>
        <stp>600104.SH</stp>
        <stp>2019/11/27</stp>
        <tr r="I2271" s="3"/>
        <tr r="I2271" s="3"/>
        <tr r="I2271" s="3"/>
        <tr r="I2271" s="3"/>
      </tp>
      <tp>
        <v>3822238229.4000001</v>
        <stp/>
        <stp>EM_S_VAL_MV</stp>
        <stp>2</stp>
        <stp>600114.SH</stp>
        <stp>2019/11/27</stp>
        <tr r="I2281" s="3"/>
        <tr r="I2281" s="3"/>
        <tr r="I2281" s="3"/>
        <tr r="I2281" s="3"/>
      </tp>
      <tp>
        <v>6008047529.1000004</v>
        <stp/>
        <stp>EM_S_VAL_MV</stp>
        <stp>2</stp>
        <stp>300194.SZ</stp>
        <stp>2019/11/27</stp>
        <tr r="I1594" s="3"/>
        <tr r="I1594" s="3"/>
        <tr r="I1594" s="3"/>
        <tr r="I1594" s="3"/>
      </tp>
      <tp>
        <v>8058602238.4799995</v>
        <stp/>
        <stp>EM_S_VAL_MV</stp>
        <stp>2</stp>
        <stp>300184.SZ</stp>
        <stp>2019/11/27</stp>
        <tr r="I1585" s="3"/>
        <tr r="I1585" s="3"/>
        <tr r="I1585" s="3"/>
        <tr r="I1585" s="3"/>
      </tp>
      <tp>
        <v>4041648000</v>
        <stp/>
        <stp>EM_S_VAL_MV</stp>
        <stp>2</stp>
        <stp>300174.SZ</stp>
        <stp>2019/11/27</stp>
        <tr r="I1575" s="3"/>
        <tr r="I1575" s="3"/>
        <tr r="I1575" s="3"/>
        <tr r="I1575" s="3"/>
      </tp>
      <tp>
        <v>2201866535.9200001</v>
        <stp/>
        <stp>EM_S_VAL_MV</stp>
        <stp>2</stp>
        <stp>300164.SZ</stp>
        <stp>2019/11/27</stp>
        <tr r="I1565" s="3"/>
        <tr r="I1565" s="3"/>
        <tr r="I1565" s="3"/>
        <tr r="I1565" s="3"/>
      </tp>
      <tp>
        <v>2424696400</v>
        <stp/>
        <stp>EM_S_VAL_MV</stp>
        <stp>2</stp>
        <stp>300154.SZ</stp>
        <stp>2019/11/27</stp>
        <tr r="I1555" s="3"/>
        <tr r="I1555" s="3"/>
        <tr r="I1555" s="3"/>
        <tr r="I1555" s="3"/>
      </tp>
      <tp>
        <v>39946714500</v>
        <stp/>
        <stp>EM_S_VAL_MV</stp>
        <stp>2</stp>
        <stp>300144.SZ</stp>
        <stp>2019/11/27</stp>
        <tr r="I1545" s="3"/>
        <tr r="I1545" s="3"/>
        <tr r="I1545" s="3"/>
        <tr r="I1545" s="3"/>
      </tp>
      <tp>
        <v>10338198140.82</v>
        <stp/>
        <stp>EM_S_VAL_MV</stp>
        <stp>2</stp>
        <stp>300134.SZ</stp>
        <stp>2019/11/27</stp>
        <tr r="I1535" s="3"/>
        <tr r="I1535" s="3"/>
        <tr r="I1535" s="3"/>
        <tr r="I1535" s="3"/>
      </tp>
      <tp>
        <v>44474168949.599998</v>
        <stp/>
        <stp>EM_S_VAL_MV</stp>
        <stp>2</stp>
        <stp>300124.SZ</stp>
        <stp>2019/11/27</stp>
        <tr r="I1525" s="3"/>
        <tr r="I1525" s="3"/>
        <tr r="I1525" s="3"/>
        <tr r="I1525" s="3"/>
      </tp>
      <tp>
        <v>6084833139.6999998</v>
        <stp/>
        <stp>EM_S_VAL_MV</stp>
        <stp>2</stp>
        <stp>300114.SZ</stp>
        <stp>2019/11/27</stp>
        <tr r="I1515" s="3"/>
        <tr r="I1515" s="3"/>
        <tr r="I1515" s="3"/>
        <tr r="I1515" s="3"/>
      </tp>
      <tp>
        <v>6742153924.4799995</v>
        <stp/>
        <stp>EM_S_VAL_MV</stp>
        <stp>2</stp>
        <stp>300104.SZ</stp>
        <stp>2019/11/27</stp>
        <tr r="I1505" s="3"/>
        <tr r="I1505" s="3"/>
        <tr r="I1505" s="3"/>
        <tr r="I1505" s="3"/>
      </tp>
      <tp>
        <v>2865503416.5</v>
        <stp/>
        <stp>EM_S_VAL_MV</stp>
        <stp>2</stp>
        <stp>600084.SH</stp>
        <stp>2019/11/27</stp>
        <tr r="I2254" s="3"/>
        <tr r="I2254" s="3"/>
        <tr r="I2254" s="3"/>
        <tr r="I2254" s="3"/>
      </tp>
      <tp>
        <v>15743067362.52</v>
        <stp/>
        <stp>EM_S_VAL_MV</stp>
        <stp>2</stp>
        <stp>600094.SH</stp>
        <stp>2019/11/27</stp>
        <tr r="I2262" s="3"/>
        <tr r="I2262" s="3"/>
        <tr r="I2262" s="3"/>
        <tr r="I2262" s="3"/>
      </tp>
      <tp>
        <v>34661118609.5</v>
        <stp/>
        <stp>EM_S_VAL_MV</stp>
        <stp>2</stp>
        <stp>600004.SH</stp>
        <stp>2019/11/27</stp>
        <tr r="I2190" s="3"/>
        <tr r="I2190" s="3"/>
        <tr r="I2190" s="3"/>
        <tr r="I2190" s="3"/>
      </tp>
      <tp>
        <v>6542533576.8000002</v>
        <stp/>
        <stp>EM_S_VAL_MV</stp>
        <stp>2</stp>
        <stp>600054.SH</stp>
        <stp>2019/11/27</stp>
        <tr r="I2225" s="3"/>
        <tr r="I2225" s="3"/>
        <tr r="I2225" s="3"/>
        <tr r="I2225" s="3"/>
      </tp>
      <tp>
        <v>11271926818.559999</v>
        <stp/>
        <stp>EM_S_VAL_MV</stp>
        <stp>2</stp>
        <stp>600064.SH</stp>
        <stp>2019/11/27</stp>
        <tr r="I2235" s="3"/>
        <tr r="I2235" s="3"/>
        <tr r="I2235" s="3"/>
        <tr r="I2235" s="3"/>
      </tp>
      <tp>
        <v>2535401490.96</v>
        <stp/>
        <stp>EM_S_VAL_MV</stp>
        <stp>2</stp>
        <stp>600074.SH</stp>
        <stp>2019/11/27</stp>
        <tr r="I2244" s="3"/>
        <tr r="I2244" s="3"/>
        <tr r="I2244" s="3"/>
        <tr r="I2244" s="3"/>
      </tp>
      <tp>
        <v>3849802587.4499998</v>
        <stp/>
        <stp>EM_S_VAL_MV</stp>
        <stp>2</stp>
        <stp>300094.SZ</stp>
        <stp>2019/11/27</stp>
        <tr r="I1495" s="3"/>
        <tr r="I1495" s="3"/>
        <tr r="I1495" s="3"/>
        <tr r="I1495" s="3"/>
      </tp>
      <tp>
        <v>1708359876.72</v>
        <stp/>
        <stp>EM_S_VAL_MV</stp>
        <stp>2</stp>
        <stp>300084.SZ</stp>
        <stp>2019/11/27</stp>
        <tr r="I1485" s="3"/>
        <tr r="I1485" s="3"/>
        <tr r="I1485" s="3"/>
        <tr r="I1485" s="3"/>
      </tp>
      <tp>
        <v>2245288014</v>
        <stp/>
        <stp>EM_S_VAL_MV</stp>
        <stp>2</stp>
        <stp>300074.SZ</stp>
        <stp>2019/11/27</stp>
        <tr r="I1475" s="3"/>
        <tr r="I1475" s="3"/>
        <tr r="I1475" s="3"/>
        <tr r="I1475" s="3"/>
      </tp>
      <tp>
        <v>3845470338.0500002</v>
        <stp/>
        <stp>EM_S_VAL_MV</stp>
        <stp>2</stp>
        <stp>300064.SZ</stp>
        <stp>2019/11/27</stp>
        <tr r="I1465" s="3"/>
        <tr r="I1465" s="3"/>
        <tr r="I1465" s="3"/>
        <tr r="I1465" s="3"/>
      </tp>
      <tp>
        <v>7724841737.3400002</v>
        <stp/>
        <stp>EM_S_VAL_MV</stp>
        <stp>2</stp>
        <stp>300054.SZ</stp>
        <stp>2019/11/27</stp>
        <tr r="I1456" s="3"/>
        <tr r="I1456" s="3"/>
        <tr r="I1456" s="3"/>
        <tr r="I1456" s="3"/>
      </tp>
      <tp>
        <v>4774398838.1599998</v>
        <stp/>
        <stp>EM_S_VAL_MV</stp>
        <stp>2</stp>
        <stp>300044.SZ</stp>
        <stp>2019/11/27</stp>
        <tr r="I1446" s="3"/>
        <tr r="I1446" s="3"/>
        <tr r="I1446" s="3"/>
        <tr r="I1446" s="3"/>
      </tp>
      <tp>
        <v>1544331218.76</v>
        <stp/>
        <stp>EM_S_VAL_MV</stp>
        <stp>2</stp>
        <stp>000004.SZ</stp>
        <stp>2019/11/27</stp>
        <tr r="I4" s="3"/>
        <tr r="I4" s="3"/>
        <tr r="I4" s="3"/>
        <tr r="I4" s="3"/>
      </tp>
      <tp>
        <v>6988486239.2399998</v>
        <stp/>
        <stp>EM_S_VAL_MV</stp>
        <stp>2</stp>
        <stp>300034.SZ</stp>
        <stp>2019/11/27</stp>
        <tr r="I1436" s="3"/>
        <tr r="I1436" s="3"/>
        <tr r="I1436" s="3"/>
        <tr r="I1436" s="3"/>
      </tp>
      <tp>
        <v>1775005645.5999999</v>
        <stp/>
        <stp>EM_S_VAL_MV</stp>
        <stp>2</stp>
        <stp>000014.SZ</stp>
        <stp>2019/11/27</stp>
        <tr r="I13" s="3"/>
        <tr r="I13" s="3"/>
        <tr r="I13" s="3"/>
        <tr r="I13" s="3"/>
      </tp>
      <tp>
        <v>21172451602.689999</v>
        <stp/>
        <stp>EM_S_VAL_MV</stp>
        <stp>2</stp>
        <stp>300024.SZ</stp>
        <stp>2019/11/27</stp>
        <tr r="I1426" s="3"/>
        <tr r="I1426" s="3"/>
        <tr r="I1426" s="3"/>
        <tr r="I1426" s="3"/>
      </tp>
      <tp>
        <v>43911719580.449997</v>
        <stp/>
        <stp>EM_S_VAL_MV</stp>
        <stp>2</stp>
        <stp>300014.SZ</stp>
        <stp>2019/11/27</stp>
        <tr r="I1416" s="3"/>
        <tr r="I1416" s="3"/>
        <tr r="I1416" s="3"/>
        <tr r="I1416" s="3"/>
      </tp>
      <tp>
        <v>11099575264.98</v>
        <stp/>
        <stp>EM_S_VAL_MV</stp>
        <stp>2</stp>
        <stp>000034.SZ</stp>
        <stp>2019/11/27</stp>
        <tr r="I29" s="3"/>
        <tr r="I29" s="3"/>
        <tr r="I29" s="3"/>
        <tr r="I29" s="3"/>
      </tp>
      <tp>
        <v>2913561139.8600001</v>
        <stp/>
        <stp>EM_S_VAL_MV</stp>
        <stp>2</stp>
        <stp>300004.SZ</stp>
        <stp>2019/11/27</stp>
        <tr r="I1406" s="3"/>
        <tr r="I1406" s="3"/>
        <tr r="I1406" s="3"/>
        <tr r="I1406" s="3"/>
      </tp>
      <tp>
        <v>2427889568</v>
        <stp/>
        <stp>EM_S_VAL_MV</stp>
        <stp>2</stp>
        <stp>600354.SH</stp>
        <stp>2019/11/27</stp>
        <tr r="I2486" s="3"/>
        <tr r="I2486" s="3"/>
        <tr r="I2486" s="3"/>
        <tr r="I2486" s="3"/>
      </tp>
      <tp>
        <v>6404641502</v>
        <stp/>
        <stp>EM_S_VAL_MV</stp>
        <stp>2</stp>
        <stp>300394.SZ</stp>
        <stp>2019/11/27</stp>
        <tr r="I1792" s="3"/>
        <tr r="I1792" s="3"/>
        <tr r="I1792" s="3"/>
        <tr r="I1792" s="3"/>
      </tp>
      <tp>
        <v>5136024041.21</v>
        <stp/>
        <stp>EM_S_VAL_MV</stp>
        <stp>2</stp>
        <stp>300384.SZ</stp>
        <stp>2019/11/27</stp>
        <tr r="I1782" s="3"/>
        <tr r="I1782" s="3"/>
        <tr r="I1782" s="3"/>
        <tr r="I1782" s="3"/>
      </tp>
      <tp>
        <v>2240261390.0700002</v>
        <stp/>
        <stp>EM_S_VAL_MV</stp>
        <stp>2</stp>
        <stp>300374.SZ</stp>
        <stp>2019/11/27</stp>
        <tr r="I1772" s="3"/>
        <tr r="I1772" s="3"/>
        <tr r="I1772" s="3"/>
        <tr r="I1772" s="3"/>
      </tp>
      <tp>
        <v>2770995131.0999999</v>
        <stp/>
        <stp>EM_S_VAL_MV</stp>
        <stp>2</stp>
        <stp>300364.SZ</stp>
        <stp>2019/11/27</stp>
        <tr r="I1763" s="3"/>
        <tr r="I1763" s="3"/>
        <tr r="I1763" s="3"/>
        <tr r="I1763" s="3"/>
      </tp>
      <tp>
        <v>1589299109.49</v>
        <stp/>
        <stp>EM_S_VAL_MV</stp>
        <stp>2</stp>
        <stp>300354.SZ</stp>
        <stp>2019/11/27</stp>
        <tr r="I1754" s="3"/>
        <tr r="I1754" s="3"/>
        <tr r="I1754" s="3"/>
        <tr r="I1754" s="3"/>
      </tp>
      <tp>
        <v>2163060807.04</v>
        <stp/>
        <stp>EM_S_VAL_MV</stp>
        <stp>2</stp>
        <stp>300344.SZ</stp>
        <stp>2019/11/27</stp>
        <tr r="I1744" s="3"/>
        <tr r="I1744" s="3"/>
        <tr r="I1744" s="3"/>
        <tr r="I1744" s="3"/>
      </tp>
      <tp>
        <v>2138622720.48</v>
        <stp/>
        <stp>EM_S_VAL_MV</stp>
        <stp>2</stp>
        <stp>300334.SZ</stp>
        <stp>2019/11/27</stp>
        <tr r="I1734" s="3"/>
        <tr r="I1734" s="3"/>
        <tr r="I1734" s="3"/>
        <tr r="I1734" s="3"/>
      </tp>
      <tp>
        <v>8857972396.6499996</v>
        <stp/>
        <stp>EM_S_VAL_MV</stp>
        <stp>2</stp>
        <stp>300324.SZ</stp>
        <stp>2019/11/27</stp>
        <tr r="I1724" s="3"/>
        <tr r="I1724" s="3"/>
        <tr r="I1724" s="3"/>
        <tr r="I1724" s="3"/>
      </tp>
      <tp>
        <v>2413440000</v>
        <stp/>
        <stp>EM_S_VAL_MV</stp>
        <stp>2</stp>
        <stp>300314.SZ</stp>
        <stp>2019/11/27</stp>
        <tr r="I1714" s="3"/>
        <tr r="I1714" s="3"/>
        <tr r="I1714" s="3"/>
        <tr r="I1714" s="3"/>
      </tp>
      <tp>
        <v>3446823351.6399999</v>
        <stp/>
        <stp>EM_S_VAL_MV</stp>
        <stp>2</stp>
        <stp>300304.SZ</stp>
        <stp>2019/11/27</stp>
        <tr r="I1704" s="3"/>
        <tr r="I1704" s="3"/>
        <tr r="I1704" s="3"/>
        <tr r="I1704" s="3"/>
      </tp>
      <tp>
        <v>5996182080</v>
        <stp/>
        <stp>EM_S_VAL_MV</stp>
        <stp>2</stp>
        <stp>600284.SH</stp>
        <stp>2019/11/27</stp>
        <tr r="I2428" s="3"/>
        <tr r="I2428" s="3"/>
        <tr r="I2428" s="3"/>
        <tr r="I2428" s="3"/>
      </tp>
      <tp>
        <v>1635762710.4000001</v>
        <stp/>
        <stp>EM_S_VAL_MV</stp>
        <stp>2</stp>
        <stp>600234.SH</stp>
        <stp>2019/11/27</stp>
        <tr r="I2386" s="3"/>
        <tr r="I2386" s="3"/>
        <tr r="I2386" s="3"/>
        <tr r="I2386" s="3"/>
      </tp>
      <tp>
        <v>13454736996.15</v>
        <stp/>
        <stp>EM_S_VAL_MV</stp>
        <stp>2</stp>
        <stp>300294.SZ</stp>
        <stp>2019/11/27</stp>
        <tr r="I1694" s="3"/>
        <tr r="I1694" s="3"/>
        <tr r="I1694" s="3"/>
        <tr r="I1694" s="3"/>
      </tp>
      <tp>
        <v>7654679122.3999996</v>
        <stp/>
        <stp>EM_S_VAL_MV</stp>
        <stp>2</stp>
        <stp>300284.SZ</stp>
        <stp>2019/11/27</stp>
        <tr r="I1684" s="3"/>
        <tr r="I1684" s="3"/>
        <tr r="I1684" s="3"/>
        <tr r="I1684" s="3"/>
      </tp>
      <tp>
        <v>14716577185</v>
        <stp/>
        <stp>EM_S_VAL_MV</stp>
        <stp>2</stp>
        <stp>300274.SZ</stp>
        <stp>2019/11/27</stp>
        <tr r="I1674" s="3"/>
        <tr r="I1674" s="3"/>
        <tr r="I1674" s="3"/>
        <tr r="I1674" s="3"/>
      </tp>
      <tp>
        <v>1945701000</v>
        <stp/>
        <stp>EM_S_VAL_MV</stp>
        <stp>2</stp>
        <stp>300264.SZ</stp>
        <stp>2019/11/27</stp>
        <tr r="I1664" s="3"/>
        <tr r="I1664" s="3"/>
        <tr r="I1664" s="3"/>
        <tr r="I1664" s="3"/>
      </tp>
      <tp>
        <v>1593556200</v>
        <stp/>
        <stp>EM_S_VAL_MV</stp>
        <stp>2</stp>
        <stp>300254.SZ</stp>
        <stp>2019/11/27</stp>
        <tr r="I1654" s="3"/>
        <tr r="I1654" s="3"/>
        <tr r="I1654" s="3"/>
        <tr r="I1654" s="3"/>
      </tp>
      <tp>
        <v>13836220000.799999</v>
        <stp/>
        <stp>EM_S_VAL_MV</stp>
        <stp>2</stp>
        <stp>300244.SZ</stp>
        <stp>2019/11/27</stp>
        <tr r="I1644" s="3"/>
        <tr r="I1644" s="3"/>
        <tr r="I1644" s="3"/>
        <tr r="I1644" s="3"/>
      </tp>
      <tp>
        <v>2614497329.6399999</v>
        <stp/>
        <stp>EM_S_VAL_MV</stp>
        <stp>2</stp>
        <stp>300234.SZ</stp>
        <stp>2019/11/27</stp>
        <tr r="I1634" s="3"/>
        <tr r="I1634" s="3"/>
        <tr r="I1634" s="3"/>
        <tr r="I1634" s="3"/>
      </tp>
      <tp>
        <v>6061400348.8400002</v>
        <stp/>
        <stp>EM_S_VAL_MV</stp>
        <stp>2</stp>
        <stp>300224.SZ</stp>
        <stp>2019/11/27</stp>
        <tr r="I1624" s="3"/>
        <tr r="I1624" s="3"/>
        <tr r="I1624" s="3"/>
        <tr r="I1624" s="3"/>
      </tp>
      <tp>
        <v>3457598425.6799998</v>
        <stp/>
        <stp>EM_S_VAL_MV</stp>
        <stp>2</stp>
        <stp>300214.SZ</stp>
        <stp>2019/11/27</stp>
        <tr r="I1614" s="3"/>
        <tr r="I1614" s="3"/>
        <tr r="I1614" s="3"/>
        <tr r="I1614" s="3"/>
      </tp>
      <tp>
        <v>4888874766.8800001</v>
        <stp/>
        <stp>EM_S_VAL_MV</stp>
        <stp>2</stp>
        <stp>300204.SZ</stp>
        <stp>2019/11/27</stp>
        <tr r="I1604" s="3"/>
        <tr r="I1604" s="3"/>
        <tr r="I1604" s="3"/>
        <tr r="I1604" s="3"/>
      </tp>
      <tp>
        <v>33980940566</v>
        <stp/>
        <stp>EM_S_VAL_MV</stp>
        <stp>2</stp>
        <stp>600584.SH</stp>
        <stp>2019/11/27</stp>
        <tr r="I2664" s="3"/>
        <tr r="I2664" s="3"/>
        <tr r="I2664" s="3"/>
        <tr r="I2664" s="3"/>
      </tp>
      <tp>
        <v>3722058780</v>
        <stp/>
        <stp>EM_S_VAL_MV</stp>
        <stp>2</stp>
        <stp>600594.SH</stp>
        <stp>2019/11/27</stp>
        <tr r="I2673" s="3"/>
        <tr r="I2673" s="3"/>
        <tr r="I2673" s="3"/>
        <tr r="I2673" s="3"/>
      </tp>
      <tp>
        <v>3612480356.71</v>
        <stp/>
        <stp>EM_S_VAL_MV</stp>
        <stp>2</stp>
        <stp>000584.SZ</stp>
        <stp>2019/11/27</stp>
        <tr r="I165" s="3"/>
        <tr r="I165" s="3"/>
        <tr r="I165" s="3"/>
        <tr r="I165" s="3"/>
      </tp>
      <tp>
        <v>2838790931</v>
        <stp/>
        <stp>EM_S_VAL_MV</stp>
        <stp>2</stp>
        <stp>300594.SZ</stp>
        <stp>2019/11/27</stp>
        <tr r="I1989" s="3"/>
        <tr r="I1989" s="3"/>
        <tr r="I1989" s="3"/>
        <tr r="I1989" s="3"/>
      </tp>
      <tp>
        <v>3314400000</v>
        <stp/>
        <stp>EM_S_VAL_MV</stp>
        <stp>2</stp>
        <stp>300584.SZ</stp>
        <stp>2019/11/27</stp>
        <tr r="I1979" s="3"/>
        <tr r="I1979" s="3"/>
        <tr r="I1979" s="3"/>
        <tr r="I1979" s="3"/>
      </tp>
      <tp>
        <v>5828613238.2399998</v>
        <stp/>
        <stp>EM_S_VAL_MV</stp>
        <stp>2</stp>
        <stp>000544.SZ</stp>
        <stp>2019/11/27</stp>
        <tr r="I136" s="3"/>
        <tr r="I136" s="3"/>
        <tr r="I136" s="3"/>
        <tr r="I136" s="3"/>
      </tp>
      <tp>
        <v>2230881004.8000002</v>
        <stp/>
        <stp>EM_S_VAL_MV</stp>
        <stp>2</stp>
        <stp>000554.SZ</stp>
        <stp>2019/11/27</stp>
        <tr r="I145" s="3"/>
        <tr r="I145" s="3"/>
        <tr r="I145" s="3"/>
        <tr r="I145" s="3"/>
      </tp>
      <tp>
        <v>3879000000</v>
        <stp/>
        <stp>EM_S_VAL_MV</stp>
        <stp>2</stp>
        <stp>300564.SZ</stp>
        <stp>2019/11/27</stp>
        <tr r="I1960" s="3"/>
        <tr r="I1960" s="3"/>
        <tr r="I1960" s="3"/>
        <tr r="I1960" s="3"/>
      </tp>
      <tp>
        <v>13217222108.200001</v>
        <stp/>
        <stp>EM_S_VAL_MV</stp>
        <stp>2</stp>
        <stp>000564.SZ</stp>
        <stp>2019/11/27</stp>
        <tr r="I153" s="3"/>
        <tr r="I153" s="3"/>
        <tr r="I153" s="3"/>
        <tr r="I153" s="3"/>
      </tp>
      <tp>
        <v>1434888000</v>
        <stp/>
        <stp>EM_S_VAL_MV</stp>
        <stp>2</stp>
        <stp>300554.SZ</stp>
        <stp>2019/11/27</stp>
        <tr r="I1950" s="3"/>
        <tr r="I1950" s="3"/>
        <tr r="I1950" s="3"/>
        <tr r="I1950" s="3"/>
      </tp>
      <tp>
        <v>2685767026.6199999</v>
        <stp/>
        <stp>EM_S_VAL_MV</stp>
        <stp>2</stp>
        <stp>000504.SZ</stp>
        <stp>2019/11/27</stp>
        <tr r="I104" s="3"/>
        <tr r="I104" s="3"/>
        <tr r="I104" s="3"/>
        <tr r="I104" s="3"/>
      </tp>
      <tp>
        <v>1798835850</v>
        <stp/>
        <stp>EM_S_VAL_MV</stp>
        <stp>2</stp>
        <stp>300534.SZ</stp>
        <stp>2019/11/27</stp>
        <tr r="I1931" s="3"/>
        <tr r="I1931" s="3"/>
        <tr r="I1931" s="3"/>
        <tr r="I1931" s="3"/>
      </tp>
      <tp>
        <v>3223205086.3000002</v>
        <stp/>
        <stp>EM_S_VAL_MV</stp>
        <stp>2</stp>
        <stp>000514.SZ</stp>
        <stp>2019/11/27</stp>
        <tr r="I111" s="3"/>
        <tr r="I111" s="3"/>
        <tr r="I111" s="3"/>
        <tr r="I111" s="3"/>
      </tp>
      <tp>
        <v>4691460179</v>
        <stp/>
        <stp>EM_S_VAL_MV</stp>
        <stp>2</stp>
        <stp>000524.SZ</stp>
        <stp>2019/11/27</stp>
        <tr r="I119" s="3"/>
        <tr r="I119" s="3"/>
        <tr r="I119" s="3"/>
        <tr r="I119" s="3"/>
      </tp>
      <tp>
        <v>2458000000</v>
        <stp/>
        <stp>EM_S_VAL_MV</stp>
        <stp>2</stp>
        <stp>300514.SZ</stp>
        <stp>2019/11/27</stp>
        <tr r="I1912" s="3"/>
        <tr r="I1912" s="3"/>
        <tr r="I1912" s="3"/>
        <tr r="I1912" s="3"/>
      </tp>
      <tp>
        <v>4411312311.1199999</v>
        <stp/>
        <stp>EM_S_VAL_MV</stp>
        <stp>2</stp>
        <stp>000534.SZ</stp>
        <stp>2019/11/27</stp>
        <tr r="I128" s="3"/>
        <tr r="I128" s="3"/>
        <tr r="I128" s="3"/>
        <tr r="I128" s="3"/>
      </tp>
      <tp>
        <v>6000635520</v>
        <stp/>
        <stp>EM_S_VAL_MV</stp>
        <stp>2</stp>
        <stp>300504.SZ</stp>
        <stp>2019/11/27</stp>
        <tr r="I1902" s="3"/>
        <tr r="I1902" s="3"/>
        <tr r="I1902" s="3"/>
        <tr r="I1902" s="3"/>
      </tp>
      <tp>
        <v>1449577126.8</v>
        <stp/>
        <stp>EM_S_VAL_MV</stp>
        <stp>2</stp>
        <stp>600444.SH</stp>
        <stp>2019/11/27</stp>
        <tr r="I2551" s="3"/>
        <tr r="I2551" s="3"/>
        <tr r="I2551" s="3"/>
        <tr r="I2551" s="3"/>
      </tp>
      <tp>
        <v>3424800000</v>
        <stp/>
        <stp>EM_S_VAL_MV</stp>
        <stp>2</stp>
        <stp>300494.SZ</stp>
        <stp>2019/11/27</stp>
        <tr r="I1892" s="3"/>
        <tr r="I1892" s="3"/>
        <tr r="I1892" s="3"/>
        <tr r="I1892" s="3"/>
      </tp>
      <tp>
        <v>1973920000</v>
        <stp/>
        <stp>EM_S_VAL_MV</stp>
        <stp>2</stp>
        <stp>300484.SZ</stp>
        <stp>2019/11/27</stp>
        <tr r="I1882" s="3"/>
        <tr r="I1882" s="3"/>
        <tr r="I1882" s="3"/>
        <tr r="I1882" s="3"/>
      </tp>
      <tp>
        <v>17949853323.720001</v>
        <stp/>
        <stp>EM_S_VAL_MV</stp>
        <stp>2</stp>
        <stp>300474.SZ</stp>
        <stp>2019/11/27</stp>
        <tr r="I1872" s="3"/>
        <tr r="I1872" s="3"/>
        <tr r="I1872" s="3"/>
        <tr r="I1872" s="3"/>
      </tp>
      <tp>
        <v>4555276057.5</v>
        <stp/>
        <stp>EM_S_VAL_MV</stp>
        <stp>2</stp>
        <stp>300464.SZ</stp>
        <stp>2019/11/27</stp>
        <tr r="I1862" s="3"/>
        <tr r="I1862" s="3"/>
        <tr r="I1862" s="3"/>
        <tr r="I1862" s="3"/>
      </tp>
      <tp>
        <v>46701353410</v>
        <stp/>
        <stp>EM_S_VAL_MV</stp>
        <stp>2</stp>
        <stp>300454.SZ</stp>
        <stp>2019/11/27</stp>
        <tr r="I1852" s="3"/>
        <tr r="I1852" s="3"/>
        <tr r="I1852" s="3"/>
        <tr r="I1852" s="3"/>
      </tp>
      <tp>
        <v>2940317622.8400002</v>
        <stp/>
        <stp>EM_S_VAL_MV</stp>
        <stp>2</stp>
        <stp>300444.SZ</stp>
        <stp>2019/11/27</stp>
        <tr r="I1842" s="3"/>
        <tr r="I1842" s="3"/>
        <tr r="I1842" s="3"/>
        <tr r="I1842" s="3"/>
      </tp>
      <tp>
        <v>2637824760.4099998</v>
        <stp/>
        <stp>EM_S_VAL_MV</stp>
        <stp>2</stp>
        <stp>000404.SZ</stp>
        <stp>2019/11/27</stp>
        <tr r="I79" s="3"/>
        <tr r="I79" s="3"/>
        <tr r="I79" s="3"/>
        <tr r="I79" s="3"/>
      </tp>
      <tp>
        <v>2828276858.8800001</v>
        <stp/>
        <stp>EM_S_VAL_MV</stp>
        <stp>2</stp>
        <stp>300434.SZ</stp>
        <stp>2019/11/27</stp>
        <tr r="I1832" s="3"/>
        <tr r="I1832" s="3"/>
        <tr r="I1832" s="3"/>
        <tr r="I1832" s="3"/>
      </tp>
      <tp>
        <v>3594480510.5999999</v>
        <stp/>
        <stp>EM_S_VAL_MV</stp>
        <stp>2</stp>
        <stp>300424.SZ</stp>
        <stp>2019/11/27</stp>
        <tr r="I1822" s="3"/>
        <tr r="I1822" s="3"/>
        <tr r="I1822" s="3"/>
        <tr r="I1822" s="3"/>
      </tp>
      <tp>
        <v>3750671532.3000002</v>
        <stp/>
        <stp>EM_S_VAL_MV</stp>
        <stp>2</stp>
        <stp>300414.SZ</stp>
        <stp>2019/11/27</stp>
        <tr r="I1812" s="3"/>
        <tr r="I1812" s="3"/>
        <tr r="I1812" s="3"/>
        <tr r="I1812" s="3"/>
      </tp>
      <tp>
        <v>2319315960</v>
        <stp/>
        <stp>EM_S_VAL_MV</stp>
        <stp>2</stp>
        <stp>300404.SZ</stp>
        <stp>2019/11/27</stp>
        <tr r="I1802" s="3"/>
        <tr r="I1802" s="3"/>
        <tr r="I1802" s="3"/>
        <tr r="I1802" s="3"/>
      </tp>
      <tp>
        <v>2653390540.8200002</v>
        <stp/>
        <stp>EM_S_VAL_MV</stp>
        <stp>2</stp>
        <stp>600784.SH</stp>
        <stp>2019/11/27</stp>
        <tr r="I2846" s="3"/>
        <tr r="I2846" s="3"/>
        <tr r="I2846" s="3"/>
        <tr r="I2846" s="3"/>
      </tp>
      <tp>
        <v>4618299718.1700001</v>
        <stp/>
        <stp>EM_S_VAL_MV</stp>
        <stp>2</stp>
        <stp>600794.SH</stp>
        <stp>2019/11/27</stp>
        <tr r="I2854" s="3"/>
        <tr r="I2854" s="3"/>
        <tr r="I2854" s="3"/>
        <tr r="I2854" s="3"/>
      </tp>
      <tp>
        <v>25867750224.400002</v>
        <stp/>
        <stp>EM_S_VAL_MV</stp>
        <stp>2</stp>
        <stp>600704.SH</stp>
        <stp>2019/11/27</stp>
        <tr r="I2770" s="3"/>
        <tr r="I2770" s="3"/>
        <tr r="I2770" s="3"/>
        <tr r="I2770" s="3"/>
      </tp>
      <tp>
        <v>1729057638</v>
        <stp/>
        <stp>EM_S_VAL_MV</stp>
        <stp>2</stp>
        <stp>600714.SH</stp>
        <stp>2019/11/27</stp>
        <tr r="I2779" s="3"/>
        <tr r="I2779" s="3"/>
        <tr r="I2779" s="3"/>
        <tr r="I2779" s="3"/>
      </tp>
      <tp>
        <v>5029438927.0799999</v>
        <stp/>
        <stp>EM_S_VAL_MV</stp>
        <stp>2</stp>
        <stp>600724.SH</stp>
        <stp>2019/11/27</stp>
        <tr r="I2789" s="3"/>
        <tr r="I2789" s="3"/>
        <tr r="I2789" s="3"/>
        <tr r="I2789" s="3"/>
      </tp>
      <tp>
        <v>4381501104.6400003</v>
        <stp/>
        <stp>EM_S_VAL_MV</stp>
        <stp>2</stp>
        <stp>600734.SH</stp>
        <stp>2019/11/27</stp>
        <tr r="I2799" s="3"/>
        <tr r="I2799" s="3"/>
        <tr r="I2799" s="3"/>
        <tr r="I2799" s="3"/>
      </tp>
      <tp>
        <v>4488433170.4799995</v>
        <stp/>
        <stp>EM_S_VAL_MV</stp>
        <stp>2</stp>
        <stp>600744.SH</stp>
        <stp>2019/11/27</stp>
        <tr r="I2809" s="3"/>
        <tr r="I2809" s="3"/>
        <tr r="I2809" s="3"/>
        <tr r="I2809" s="3"/>
      </tp>
      <tp>
        <v>23076688839.599998</v>
        <stp/>
        <stp>EM_S_VAL_MV</stp>
        <stp>2</stp>
        <stp>600754.SH</stp>
        <stp>2019/11/27</stp>
        <tr r="I2818" s="3"/>
        <tr r="I2818" s="3"/>
        <tr r="I2818" s="3"/>
        <tr r="I2818" s="3"/>
      </tp>
      <tp>
        <v>10288650692.58</v>
        <stp/>
        <stp>EM_S_VAL_MV</stp>
        <stp>2</stp>
        <stp>600764.SH</stp>
        <stp>2019/11/27</stp>
        <tr r="I2827" s="3"/>
        <tr r="I2827" s="3"/>
        <tr r="I2827" s="3"/>
        <tr r="I2827" s="3"/>
      </tp>
      <tp>
        <v>2394301421.0999999</v>
        <stp/>
        <stp>EM_S_VAL_MV</stp>
        <stp>2</stp>
        <stp>600774.SH</stp>
        <stp>2019/11/27</stp>
        <tr r="I2836" s="3"/>
        <tr r="I2836" s="3"/>
        <tr r="I2836" s="3"/>
        <tr r="I2836" s="3"/>
      </tp>
      <tp>
        <v>10384000000</v>
        <stp/>
        <stp>EM_S_VAL_MV</stp>
        <stp>2</stp>
        <stp>300724.SZ</stp>
        <stp>2019/11/27</stp>
        <tr r="I2115" s="3"/>
        <tr r="I2115" s="3"/>
        <tr r="I2115" s="3"/>
        <tr r="I2115" s="3"/>
      </tp>
      <tp>
        <v>2995647137.73</v>
        <stp/>
        <stp>EM_S_VAL_MV</stp>
        <stp>2</stp>
        <stp>600684.SH</stp>
        <stp>2019/11/27</stp>
        <tr r="I2751" s="3"/>
        <tr r="I2751" s="3"/>
        <tr r="I2751" s="3"/>
        <tr r="I2751" s="3"/>
      </tp>
      <tp>
        <v>7586752806.9899998</v>
        <stp/>
        <stp>EM_S_VAL_MV</stp>
        <stp>2</stp>
        <stp>600694.SH</stp>
        <stp>2019/11/27</stp>
        <tr r="I2761" s="3"/>
        <tr r="I2761" s="3"/>
        <tr r="I2761" s="3"/>
        <tr r="I2761" s="3"/>
      </tp>
      <tp>
        <v>14948972335.92</v>
        <stp/>
        <stp>EM_S_VAL_MV</stp>
        <stp>2</stp>
        <stp>600604.SH</stp>
        <stp>2019/11/27</stp>
        <tr r="I2683" s="3"/>
        <tr r="I2683" s="3"/>
        <tr r="I2683" s="3"/>
        <tr r="I2683" s="3"/>
      </tp>
      <tp>
        <v>1630079594.9400001</v>
        <stp/>
        <stp>EM_S_VAL_MV</stp>
        <stp>2</stp>
        <stp>600614.SH</stp>
        <stp>2019/11/27</stp>
        <tr r="I2692" s="3"/>
        <tr r="I2692" s="3"/>
        <tr r="I2692" s="3"/>
        <tr r="I2692" s="3"/>
      </tp>
      <tp>
        <v>5546167281</v>
        <stp/>
        <stp>EM_S_VAL_MV</stp>
        <stp>2</stp>
        <stp>600624.SH</stp>
        <stp>2019/11/27</stp>
        <tr r="I2702" s="3"/>
        <tr r="I2702" s="3"/>
        <tr r="I2702" s="3"/>
        <tr r="I2702" s="3"/>
      </tp>
      <tp>
        <v>903899367.16999996</v>
        <stp/>
        <stp>EM_S_VAL_MV</stp>
        <stp>2</stp>
        <stp>600634.SH</stp>
        <stp>2019/11/27</stp>
        <tr r="I2708" s="3"/>
        <tr r="I2708" s="3"/>
        <tr r="I2708" s="3"/>
        <tr r="I2708" s="3"/>
      </tp>
      <tp>
        <v>2966587631.0900002</v>
        <stp/>
        <stp>EM_S_VAL_MV</stp>
        <stp>2</stp>
        <stp>600644.SH</stp>
        <stp>2019/11/27</stp>
        <tr r="I2718" s="3"/>
        <tr r="I2718" s="3"/>
        <tr r="I2718" s="3"/>
        <tr r="I2718" s="3"/>
      </tp>
      <tp>
        <v>1937361697.9200001</v>
        <stp/>
        <stp>EM_S_VAL_MV</stp>
        <stp>2</stp>
        <stp>600654.SH</stp>
        <stp>2019/11/27</stp>
        <tr r="I2727" s="3"/>
        <tr r="I2727" s="3"/>
        <tr r="I2727" s="3"/>
        <tr r="I2727" s="3"/>
      </tp>
      <tp>
        <v>9275970581.2000008</v>
        <stp/>
        <stp>EM_S_VAL_MV</stp>
        <stp>2</stp>
        <stp>600664.SH</stp>
        <stp>2019/11/27</stp>
        <tr r="I2735" s="3"/>
        <tr r="I2735" s="3"/>
        <tr r="I2735" s="3"/>
        <tr r="I2735" s="3"/>
      </tp>
      <tp>
        <v>41996420179.199997</v>
        <stp/>
        <stp>EM_S_VAL_MV</stp>
        <stp>2</stp>
        <stp>600674.SH</stp>
        <stp>2019/11/27</stp>
        <tr r="I2742" s="3"/>
        <tr r="I2742" s="3"/>
        <tr r="I2742" s="3"/>
        <tr r="I2742" s="3"/>
      </tp>
      <tp>
        <v>2667777345.0300002</v>
        <stp/>
        <stp>EM_S_VAL_MV</stp>
        <stp>2</stp>
        <stp>300694.SZ</stp>
        <stp>2019/11/27</stp>
        <tr r="I2087" s="3"/>
        <tr r="I2087" s="3"/>
        <tr r="I2087" s="3"/>
        <tr r="I2087" s="3"/>
      </tp>
      <tp>
        <v>6175234800</v>
        <stp/>
        <stp>EM_S_VAL_MV</stp>
        <stp>2</stp>
        <stp>300684.SZ</stp>
        <stp>2019/11/27</stp>
        <tr r="I2077" s="3"/>
        <tr r="I2077" s="3"/>
        <tr r="I2077" s="3"/>
        <tr r="I2077" s="3"/>
      </tp>
      <tp>
        <v>9032225800</v>
        <stp/>
        <stp>EM_S_VAL_MV</stp>
        <stp>2</stp>
        <stp>300674.SZ</stp>
        <stp>2019/11/27</stp>
        <tr r="I2067" s="3"/>
        <tr r="I2067" s="3"/>
        <tr r="I2067" s="3"/>
        <tr r="I2067" s="3"/>
      </tp>
      <tp>
        <v>5688000000</v>
        <stp/>
        <stp>EM_S_VAL_MV</stp>
        <stp>2</stp>
        <stp>300664.SZ</stp>
        <stp>2019/11/27</stp>
        <tr r="I2057" s="3"/>
        <tr r="I2057" s="3"/>
        <tr r="I2057" s="3"/>
        <tr r="I2057" s="3"/>
      </tp>
      <tp>
        <v>1488465750</v>
        <stp/>
        <stp>EM_S_VAL_MV</stp>
        <stp>2</stp>
        <stp>300654.SZ</stp>
        <stp>2019/11/27</stp>
        <tr r="I2047" s="3"/>
        <tr r="I2047" s="3"/>
        <tr r="I2047" s="3"/>
        <tr r="I2047" s="3"/>
      </tp>
      <tp>
        <v>1748480000</v>
        <stp/>
        <stp>EM_S_VAL_MV</stp>
        <stp>2</stp>
        <stp>300644.SZ</stp>
        <stp>2019/11/27</stp>
        <tr r="I2038" s="3"/>
        <tr r="I2038" s="3"/>
        <tr r="I2038" s="3"/>
        <tr r="I2038" s="3"/>
      </tp>
      <tp>
        <v>6632165800</v>
        <stp/>
        <stp>EM_S_VAL_MV</stp>
        <stp>2</stp>
        <stp>300634.SZ</stp>
        <stp>2019/11/27</stp>
        <tr r="I2028" s="3"/>
        <tr r="I2028" s="3"/>
        <tr r="I2028" s="3"/>
        <tr r="I2028" s="3"/>
      </tp>
      <tp>
        <v>5029776675</v>
        <stp/>
        <stp>EM_S_VAL_MV</stp>
        <stp>2</stp>
        <stp>300624.SZ</stp>
        <stp>2019/11/27</stp>
        <tr r="I2018" s="3"/>
        <tr r="I2018" s="3"/>
        <tr r="I2018" s="3"/>
        <tr r="I2018" s="3"/>
      </tp>
      <tp>
        <v>6134643920.3199997</v>
        <stp/>
        <stp>EM_S_VAL_MV</stp>
        <stp>2</stp>
        <stp>300604.SZ</stp>
        <stp>2019/11/27</stp>
        <tr r="I1999" s="3"/>
        <tr r="I1999" s="3"/>
        <tr r="I1999" s="3"/>
        <tr r="I1999" s="3"/>
      </tp>
      <tp>
        <v>8087542143.2799997</v>
        <stp/>
        <stp>EM_S_VAL_MV</stp>
        <stp>2</stp>
        <stp>600984.SH</stp>
        <stp>2019/11/27</stp>
        <tr r="I2986" s="3"/>
        <tr r="I2986" s="3"/>
        <tr r="I2986" s="3"/>
        <tr r="I2986" s="3"/>
      </tp>
      <tp>
        <v>13091439736.76</v>
        <stp/>
        <stp>EM_S_VAL_MV</stp>
        <stp>2</stp>
        <stp>600884.SH</stp>
        <stp>2019/11/27</stp>
        <tr r="I2935" s="3"/>
        <tr r="I2935" s="3"/>
        <tr r="I2935" s="3"/>
        <tr r="I2935" s="3"/>
      </tp>
      <tp>
        <v>6079824547.6499996</v>
        <stp/>
        <stp>EM_S_VAL_MV</stp>
        <stp>2</stp>
        <stp>600894.SH</stp>
        <stp>2019/11/27</stp>
        <tr r="I2945" s="3"/>
        <tr r="I2945" s="3"/>
        <tr r="I2945" s="3"/>
        <tr r="I2945" s="3"/>
      </tp>
      <tp>
        <v>8637337622.9699993</v>
        <stp/>
        <stp>EM_S_VAL_MV</stp>
        <stp>2</stp>
        <stp>600804.SH</stp>
        <stp>2019/11/27</stp>
        <tr r="I2863" s="3"/>
        <tr r="I2863" s="3"/>
        <tr r="I2863" s="3"/>
        <tr r="I2863" s="3"/>
      </tp>
      <tp>
        <v>3517931649.3600001</v>
        <stp/>
        <stp>EM_S_VAL_MV</stp>
        <stp>2</stp>
        <stp>600814.SH</stp>
        <stp>2019/11/27</stp>
        <tr r="I2871" s="3"/>
        <tr r="I2871" s="3"/>
        <tr r="I2871" s="3"/>
        <tr r="I2871" s="3"/>
      </tp>
      <tp>
        <v>3478289340.9000001</v>
        <stp/>
        <stp>EM_S_VAL_MV</stp>
        <stp>2</stp>
        <stp>600824.SH</stp>
        <stp>2019/11/27</stp>
        <tr r="I2881" s="3"/>
        <tr r="I2881" s="3"/>
        <tr r="I2881" s="3"/>
        <tr r="I2881" s="3"/>
      </tp>
      <tp>
        <v>3179363487.3000002</v>
        <stp/>
        <stp>EM_S_VAL_MV</stp>
        <stp>2</stp>
        <stp>600834.SH</stp>
        <stp>2019/11/27</stp>
        <tr r="I2890" s="3"/>
        <tr r="I2890" s="3"/>
        <tr r="I2890" s="3"/>
        <tr r="I2890" s="3"/>
      </tp>
      <tp>
        <v>5082621200</v>
        <stp/>
        <stp>EM_S_VAL_MV</stp>
        <stp>2</stp>
        <stp>600844.SH</stp>
        <stp>2019/11/27</stp>
        <tr r="I2898" s="3"/>
        <tr r="I2898" s="3"/>
        <tr r="I2898" s="3"/>
        <tr r="I2898" s="3"/>
      </tp>
      <tp>
        <v>1890829078.3199999</v>
        <stp/>
        <stp>EM_S_VAL_MV</stp>
        <stp>2</stp>
        <stp>600854.SH</stp>
        <stp>2019/11/27</stp>
        <tr r="I2906" s="3"/>
        <tr r="I2906" s="3"/>
        <tr r="I2906" s="3"/>
        <tr r="I2906" s="3"/>
      </tp>
      <tp>
        <v>12961954339.6</v>
        <stp/>
        <stp>EM_S_VAL_MV</stp>
        <stp>2</stp>
        <stp>600864.SH</stp>
        <stp>2019/11/27</stp>
        <tr r="I2916" s="3"/>
        <tr r="I2916" s="3"/>
        <tr r="I2916" s="3"/>
        <tr r="I2916" s="3"/>
      </tp>
      <tp>
        <v>9904965304.2000008</v>
        <stp/>
        <stp>EM_S_VAL_MV</stp>
        <stp>2</stp>
        <stp>600874.SH</stp>
        <stp>2019/11/27</stp>
        <tr r="I2926" s="3"/>
        <tr r="I2926" s="3"/>
        <tr r="I2926" s="3"/>
        <tr r="I2926" s="3"/>
      </tp>
      <tp>
        <v>12.14</v>
        <stp/>
        <stp>EM_S_DQ_CLOSE</stp>
        <stp>3</stp>
        <stp>300328.SZ</stp>
        <stp>2019/11/27</stp>
        <stp>1</stp>
        <tr r="F165" s="5"/>
      </tp>
      <tp>
        <v>6.03</v>
        <stp/>
        <stp>EM_S_DQ_CLOSE</stp>
        <stp>3</stp>
        <stp>300391.SZ</stp>
        <stp>2019/11/27</stp>
        <stp>1</stp>
        <tr r="F173" s="5"/>
      </tp>
      <tp>
        <v>5.22</v>
        <stp/>
        <stp>EM_S_DQ_CLOSE</stp>
        <stp>3</stp>
        <stp>300382.SZ</stp>
        <stp>2019/11/27</stp>
        <stp>1</stp>
        <tr r="F171" s="5"/>
      </tp>
      <tp>
        <v>11.3</v>
        <stp/>
        <stp>EM_S_DQ_CLOSE</stp>
        <stp>3</stp>
        <stp>300385.SZ</stp>
        <stp>2019/11/27</stp>
        <stp>1</stp>
        <tr r="F172" s="5"/>
      </tp>
      <tp t="s">
        <v>农林牧渔</v>
        <stp/>
        <stp>EM_S_INFO_INDUSTRY_EM2016</stp>
        <stp>2</stp>
        <stp>300498.SZ</stp>
        <stp>1</stp>
        <tr r="G1896" s="3"/>
      </tp>
      <tp t="s">
        <v>信息技术</v>
        <stp/>
        <stp>EM_S_INFO_INDUSTRY_EM2016</stp>
        <stp>2</stp>
        <stp>300598.SZ</stp>
        <stp>1</stp>
        <tr r="G1993" s="3"/>
      </tp>
      <tp t="s">
        <v>信息技术</v>
        <stp/>
        <stp>EM_S_INFO_INDUSTRY_EM2016</stp>
        <stp>2</stp>
        <stp>300698.SZ</stp>
        <stp>1</stp>
        <tr r="G2091" s="3"/>
      </tp>
      <tp t="s">
        <v>基础化工</v>
        <stp/>
        <stp>EM_S_INFO_INDUSTRY_EM2016</stp>
        <stp>2</stp>
        <stp>300798.SZ</stp>
        <stp>1</stp>
        <tr r="G2181" s="3"/>
      </tp>
      <tp t="s">
        <v>信息技术</v>
        <stp/>
        <stp>EM_S_INFO_INDUSTRY_EM2016</stp>
        <stp>2</stp>
        <stp>300098.SZ</stp>
        <stp>1</stp>
        <tr r="G1499" s="3"/>
      </tp>
      <tp t="s">
        <v>建材</v>
        <stp/>
        <stp>EM_S_INFO_INDUSTRY_EM2016</stp>
        <stp>2</stp>
        <stp>300198.SZ</stp>
        <stp>1</stp>
        <tr r="G1598" s="3"/>
      </tp>
      <tp t="s">
        <v>医药生物</v>
        <stp/>
        <stp>EM_S_INFO_INDUSTRY_EM2016</stp>
        <stp>2</stp>
        <stp>300298.SZ</stp>
        <stp>1</stp>
        <tr r="G1698" s="3"/>
      </tp>
      <tp t="s">
        <v>基础化工</v>
        <stp/>
        <stp>EM_S_INFO_INDUSTRY_EM2016</stp>
        <stp>2</stp>
        <stp>300398.SZ</stp>
        <stp>1</stp>
        <tr r="G1796" s="3"/>
      </tp>
      <tp t="s">
        <v>机械设备</v>
        <stp/>
        <stp>EM_S_INFO_INDUSTRY_EM2016</stp>
        <stp>2</stp>
        <stp>300499.SZ</stp>
        <stp>1</stp>
        <tr r="G1897" s="3"/>
      </tp>
      <tp t="s">
        <v>建材</v>
        <stp/>
        <stp>EM_S_INFO_INDUSTRY_EM2016</stp>
        <stp>2</stp>
        <stp>300599.SZ</stp>
        <stp>1</stp>
        <tr r="G1994" s="3"/>
      </tp>
      <tp t="s">
        <v>基础化工</v>
        <stp/>
        <stp>EM_S_INFO_INDUSTRY_EM2016</stp>
        <stp>2</stp>
        <stp>300699.SZ</stp>
        <stp>1</stp>
        <tr r="G2092" s="3"/>
      </tp>
      <tp t="s">
        <v>信息技术</v>
        <stp/>
        <stp>EM_S_INFO_INDUSTRY_EM2016</stp>
        <stp>2</stp>
        <stp>300799.SZ</stp>
        <stp>1</stp>
        <tr r="G2182" s="3"/>
      </tp>
      <tp t="s">
        <v>机械设备</v>
        <stp/>
        <stp>EM_S_INFO_INDUSTRY_EM2016</stp>
        <stp>2</stp>
        <stp>300099.SZ</stp>
        <stp>1</stp>
        <tr r="G1500" s="3"/>
      </tp>
      <tp t="s">
        <v>医药生物</v>
        <stp/>
        <stp>EM_S_INFO_INDUSTRY_EM2016</stp>
        <stp>2</stp>
        <stp>300199.SZ</stp>
        <stp>1</stp>
        <tr r="G1599" s="3"/>
      </tp>
      <tp t="s">
        <v>互联网</v>
        <stp/>
        <stp>EM_S_INFO_INDUSTRY_EM2016</stp>
        <stp>2</stp>
        <stp>300299.SZ</stp>
        <stp>1</stp>
        <tr r="G1699" s="3"/>
      </tp>
      <tp t="s">
        <v>信息技术</v>
        <stp/>
        <stp>EM_S_INFO_INDUSTRY_EM2016</stp>
        <stp>2</stp>
        <stp>300399.SZ</stp>
        <stp>1</stp>
        <tr r="G1797" s="3"/>
      </tp>
      <tp t="s">
        <v>信息技术</v>
        <stp/>
        <stp>EM_S_INFO_INDUSTRY_EM2016</stp>
        <stp>2</stp>
        <stp>300496.SZ</stp>
        <stp>1</stp>
        <tr r="G1894" s="3"/>
      </tp>
      <tp t="s">
        <v>基础化工</v>
        <stp/>
        <stp>EM_S_INFO_INDUSTRY_EM2016</stp>
        <stp>2</stp>
        <stp>300596.SZ</stp>
        <stp>1</stp>
        <tr r="G1991" s="3"/>
      </tp>
      <tp t="s">
        <v>国防与装备</v>
        <stp/>
        <stp>EM_S_INFO_INDUSTRY_EM2016</stp>
        <stp>2</stp>
        <stp>300696.SZ</stp>
        <stp>1</stp>
        <tr r="G2089" s="3"/>
      </tp>
      <tp t="s">
        <v>基础化工</v>
        <stp/>
        <stp>EM_S_INFO_INDUSTRY_EM2016</stp>
        <stp>2</stp>
        <stp>300796.SZ</stp>
        <stp>1</stp>
        <tr r="G2179" s="3"/>
      </tp>
      <tp t="s">
        <v>信息技术</v>
        <stp/>
        <stp>EM_S_INFO_INDUSTRY_EM2016</stp>
        <stp>2</stp>
        <stp>300096.SZ</stp>
        <stp>1</stp>
        <tr r="G1497" s="3"/>
      </tp>
      <tp t="s">
        <v>基础化工</v>
        <stp/>
        <stp>EM_S_INFO_INDUSTRY_EM2016</stp>
        <stp>2</stp>
        <stp>300196.SZ</stp>
        <stp>1</stp>
        <tr r="G1596" s="3"/>
      </tp>
      <tp t="s">
        <v>电子设备</v>
        <stp/>
        <stp>EM_S_INFO_INDUSTRY_EM2016</stp>
        <stp>2</stp>
        <stp>300296.SZ</stp>
        <stp>1</stp>
        <tr r="G1696" s="3"/>
      </tp>
      <tp t="s">
        <v>医药生物</v>
        <stp/>
        <stp>EM_S_INFO_INDUSTRY_EM2016</stp>
        <stp>2</stp>
        <stp>300396.SZ</stp>
        <stp>1</stp>
        <tr r="G1794" s="3"/>
      </tp>
      <tp t="s">
        <v>医药生物</v>
        <stp/>
        <stp>EM_S_INFO_INDUSTRY_EM2016</stp>
        <stp>2</stp>
        <stp>300497.SZ</stp>
        <stp>1</stp>
        <tr r="G1895" s="3"/>
      </tp>
      <tp t="s">
        <v>信息技术</v>
        <stp/>
        <stp>EM_S_INFO_INDUSTRY_EM2016</stp>
        <stp>2</stp>
        <stp>300597.SZ</stp>
        <stp>1</stp>
        <tr r="G1992" s="3"/>
      </tp>
      <tp t="s">
        <v>有色金属</v>
        <stp/>
        <stp>EM_S_INFO_INDUSTRY_EM2016</stp>
        <stp>2</stp>
        <stp>300697.SZ</stp>
        <stp>1</stp>
        <tr r="G2090" s="3"/>
      </tp>
      <tp t="s">
        <v>休闲、生活及专业服务</v>
        <stp/>
        <stp>EM_S_INFO_INDUSTRY_EM2016</stp>
        <stp>2</stp>
        <stp>300797.SZ</stp>
        <stp>1</stp>
        <tr r="G2180" s="3"/>
      </tp>
      <tp t="s">
        <v>机械设备</v>
        <stp/>
        <stp>EM_S_INFO_INDUSTRY_EM2016</stp>
        <stp>2</stp>
        <stp>300097.SZ</stp>
        <stp>1</stp>
        <tr r="G1498" s="3"/>
      </tp>
      <tp t="s">
        <v>公用事业</v>
        <stp/>
        <stp>EM_S_INFO_INDUSTRY_EM2016</stp>
        <stp>2</stp>
        <stp>300197.SZ</stp>
        <stp>1</stp>
        <tr r="G1597" s="3"/>
      </tp>
      <tp t="s">
        <v>信息技术</v>
        <stp/>
        <stp>EM_S_INFO_INDUSTRY_EM2016</stp>
        <stp>2</stp>
        <stp>300297.SZ</stp>
        <stp>1</stp>
        <tr r="G1697" s="3"/>
      </tp>
      <tp t="s">
        <v>电子设备</v>
        <stp/>
        <stp>EM_S_INFO_INDUSTRY_EM2016</stp>
        <stp>2</stp>
        <stp>300397.SZ</stp>
        <stp>1</stp>
        <tr r="G1795" s="3"/>
      </tp>
      <tp t="s">
        <v>互联网</v>
        <stp/>
        <stp>EM_S_INFO_INDUSTRY_EM2016</stp>
        <stp>2</stp>
        <stp>300494.SZ</stp>
        <stp>1</stp>
        <tr r="G1892" s="3"/>
      </tp>
      <tp t="s">
        <v>交运设备</v>
        <stp/>
        <stp>EM_S_INFO_INDUSTRY_EM2016</stp>
        <stp>2</stp>
        <stp>300594.SZ</stp>
        <stp>1</stp>
        <tr r="G1989" s="3"/>
      </tp>
      <tp t="s">
        <v>交运设备</v>
        <stp/>
        <stp>EM_S_INFO_INDUSTRY_EM2016</stp>
        <stp>2</stp>
        <stp>300694.SZ</stp>
        <stp>1</stp>
        <tr r="G2087" s="3"/>
      </tp>
      <tp t="s">
        <v>农林牧渔</v>
        <stp/>
        <stp>EM_S_INFO_INDUSTRY_EM2016</stp>
        <stp>2</stp>
        <stp>300094.SZ</stp>
        <stp>1</stp>
        <tr r="G1495" s="3"/>
      </tp>
      <tp t="s">
        <v>医药生物</v>
        <stp/>
        <stp>EM_S_INFO_INDUSTRY_EM2016</stp>
        <stp>2</stp>
        <stp>300194.SZ</stp>
        <stp>1</stp>
        <tr r="G1594" s="3"/>
      </tp>
      <tp t="s">
        <v>医药生物</v>
        <stp/>
        <stp>EM_S_INFO_INDUSTRY_EM2016</stp>
        <stp>2</stp>
        <stp>300294.SZ</stp>
        <stp>1</stp>
        <tr r="G1694" s="3"/>
      </tp>
      <tp t="s">
        <v>电子设备</v>
        <stp/>
        <stp>EM_S_INFO_INDUSTRY_EM2016</stp>
        <stp>2</stp>
        <stp>300394.SZ</stp>
        <stp>1</stp>
        <tr r="G1792" s="3"/>
      </tp>
      <tp t="s">
        <v>建筑</v>
        <stp/>
        <stp>EM_S_INFO_INDUSTRY_EM2016</stp>
        <stp>2</stp>
        <stp>300495.SZ</stp>
        <stp>1</stp>
        <tr r="G1893" s="3"/>
      </tp>
      <tp t="s">
        <v>医药生物</v>
        <stp/>
        <stp>EM_S_INFO_INDUSTRY_EM2016</stp>
        <stp>2</stp>
        <stp>300595.SZ</stp>
        <stp>1</stp>
        <tr r="G1990" s="3"/>
      </tp>
      <tp t="s">
        <v>交运设备</v>
        <stp/>
        <stp>EM_S_INFO_INDUSTRY_EM2016</stp>
        <stp>2</stp>
        <stp>300695.SZ</stp>
        <stp>1</stp>
        <tr r="G2088" s="3"/>
      </tp>
      <tp t="s">
        <v>休闲、生活及专业服务</v>
        <stp/>
        <stp>EM_S_INFO_INDUSTRY_EM2016</stp>
        <stp>2</stp>
        <stp>300795.SZ</stp>
        <stp>1</stp>
        <tr r="G2178" s="3"/>
      </tp>
      <tp t="s">
        <v>机械设备</v>
        <stp/>
        <stp>EM_S_INFO_INDUSTRY_EM2016</stp>
        <stp>2</stp>
        <stp>300095.SZ</stp>
        <stp>1</stp>
        <tr r="G1496" s="3"/>
      </tp>
      <tp t="s">
        <v>机械设备</v>
        <stp/>
        <stp>EM_S_INFO_INDUSTRY_EM2016</stp>
        <stp>2</stp>
        <stp>300195.SZ</stp>
        <stp>1</stp>
        <tr r="G1595" s="3"/>
      </tp>
      <tp t="s">
        <v>房地产</v>
        <stp/>
        <stp>EM_S_INFO_INDUSTRY_EM2016</stp>
        <stp>2</stp>
        <stp>300295.SZ</stp>
        <stp>1</stp>
        <tr r="G1695" s="3"/>
      </tp>
      <tp t="s">
        <v>有色金属</v>
        <stp/>
        <stp>EM_S_INFO_INDUSTRY_EM2016</stp>
        <stp>2</stp>
        <stp>300395.SZ</stp>
        <stp>1</stp>
        <tr r="G1793" s="3"/>
      </tp>
      <tp t="s">
        <v>休闲、生活及专业服务</v>
        <stp/>
        <stp>EM_S_INFO_INDUSTRY_EM2016</stp>
        <stp>2</stp>
        <stp>300492.SZ</stp>
        <stp>1</stp>
        <tr r="G1890" s="3"/>
      </tp>
      <tp t="s">
        <v>休闲、生活及专业服务</v>
        <stp/>
        <stp>EM_S_INFO_INDUSTRY_EM2016</stp>
        <stp>2</stp>
        <stp>300592.SZ</stp>
        <stp>1</stp>
        <tr r="G1987" s="3"/>
      </tp>
      <tp t="s">
        <v>公用事业</v>
        <stp/>
        <stp>EM_S_INFO_INDUSTRY_EM2016</stp>
        <stp>2</stp>
        <stp>300692.SZ</stp>
        <stp>1</stp>
        <tr r="G2085" s="3"/>
      </tp>
      <tp t="s">
        <v>文化传媒</v>
        <stp/>
        <stp>EM_S_INFO_INDUSTRY_EM2016</stp>
        <stp>2</stp>
        <stp>300792.SZ</stp>
        <stp>1</stp>
        <tr r="G2176" s="3"/>
      </tp>
      <tp t="s">
        <v>机械设备</v>
        <stp/>
        <stp>EM_S_INFO_INDUSTRY_EM2016</stp>
        <stp>2</stp>
        <stp>300092.SZ</stp>
        <stp>1</stp>
        <tr r="G1493" s="3"/>
      </tp>
      <tp t="s">
        <v>基础化工</v>
        <stp/>
        <stp>EM_S_INFO_INDUSTRY_EM2016</stp>
        <stp>2</stp>
        <stp>300192.SZ</stp>
        <stp>1</stp>
        <tr r="G1592" s="3"/>
      </tp>
      <tp t="s">
        <v>信息技术</v>
        <stp/>
        <stp>EM_S_INFO_INDUSTRY_EM2016</stp>
        <stp>2</stp>
        <stp>300292.SZ</stp>
        <stp>1</stp>
        <tr r="G1692" s="3"/>
      </tp>
      <tp t="s">
        <v>文化传媒</v>
        <stp/>
        <stp>EM_S_INFO_INDUSTRY_EM2016</stp>
        <stp>2</stp>
        <stp>300392.SZ</stp>
        <stp>1</stp>
        <tr r="G1790" s="3"/>
      </tp>
      <tp t="s">
        <v>电子设备</v>
        <stp/>
        <stp>EM_S_INFO_INDUSTRY_EM2016</stp>
        <stp>2</stp>
        <stp>300493.SZ</stp>
        <stp>1</stp>
        <tr r="G1891" s="3"/>
      </tp>
      <tp t="s">
        <v>电气设备</v>
        <stp/>
        <stp>EM_S_INFO_INDUSTRY_EM2016</stp>
        <stp>2</stp>
        <stp>300593.SZ</stp>
        <stp>1</stp>
        <tr r="G1988" s="3"/>
      </tp>
      <tp t="s">
        <v>电气设备</v>
        <stp/>
        <stp>EM_S_INFO_INDUSTRY_EM2016</stp>
        <stp>2</stp>
        <stp>300693.SZ</stp>
        <stp>1</stp>
        <tr r="G2086" s="3"/>
      </tp>
      <tp t="s">
        <v>电子设备</v>
        <stp/>
        <stp>EM_S_INFO_INDUSTRY_EM2016</stp>
        <stp>2</stp>
        <stp>300793.SZ</stp>
        <stp>1</stp>
        <tr r="G2177" s="3"/>
      </tp>
      <tp t="s">
        <v>建材</v>
        <stp/>
        <stp>EM_S_INFO_INDUSTRY_EM2016</stp>
        <stp>2</stp>
        <stp>300093.SZ</stp>
        <stp>1</stp>
        <tr r="G1494" s="3"/>
      </tp>
      <tp t="s">
        <v>机械设备</v>
        <stp/>
        <stp>EM_S_INFO_INDUSTRY_EM2016</stp>
        <stp>2</stp>
        <stp>300193.SZ</stp>
        <stp>1</stp>
        <tr r="G1593" s="3"/>
      </tp>
      <tp t="s">
        <v>机械设备</v>
        <stp/>
        <stp>EM_S_INFO_INDUSTRY_EM2016</stp>
        <stp>2</stp>
        <stp>300293.SZ</stp>
        <stp>1</stp>
        <tr r="G1693" s="3"/>
      </tp>
      <tp t="s">
        <v>有色金属</v>
        <stp/>
        <stp>EM_S_INFO_INDUSTRY_EM2016</stp>
        <stp>2</stp>
        <stp>300393.SZ</stp>
        <stp>1</stp>
        <tr r="G1791" s="3"/>
      </tp>
      <tp t="s">
        <v>电气设备</v>
        <stp/>
        <stp>EM_S_INFO_INDUSTRY_EM2016</stp>
        <stp>2</stp>
        <stp>300490.SZ</stp>
        <stp>1</stp>
        <tr r="G1888" s="3"/>
      </tp>
      <tp t="s">
        <v>信息技术</v>
        <stp/>
        <stp>EM_S_INFO_INDUSTRY_EM2016</stp>
        <stp>2</stp>
        <stp>300590.SZ</stp>
        <stp>1</stp>
        <tr r="G1985" s="3"/>
      </tp>
      <tp t="s">
        <v>电气设备</v>
        <stp/>
        <stp>EM_S_INFO_INDUSTRY_EM2016</stp>
        <stp>2</stp>
        <stp>300690.SZ</stp>
        <stp>1</stp>
        <tr r="G2083" s="3"/>
      </tp>
      <tp t="s">
        <v>电子设备</v>
        <stp/>
        <stp>EM_S_INFO_INDUSTRY_EM2016</stp>
        <stp>2</stp>
        <stp>300790.SZ</stp>
        <stp>1</stp>
        <tr r="G2174" s="3"/>
      </tp>
      <tp t="s">
        <v>公用事业</v>
        <stp/>
        <stp>EM_S_INFO_INDUSTRY_EM2016</stp>
        <stp>2</stp>
        <stp>300090.SZ</stp>
        <stp>1</stp>
        <tr r="G1491" s="3"/>
      </tp>
      <tp t="s">
        <v>公用事业</v>
        <stp/>
        <stp>EM_S_INFO_INDUSTRY_EM2016</stp>
        <stp>2</stp>
        <stp>300190.SZ</stp>
        <stp>1</stp>
        <tr r="G1590" s="3"/>
      </tp>
      <tp t="s">
        <v>信息技术</v>
        <stp/>
        <stp>EM_S_INFO_INDUSTRY_EM2016</stp>
        <stp>2</stp>
        <stp>300290.SZ</stp>
        <stp>1</stp>
        <tr r="G1690" s="3"/>
      </tp>
      <tp t="s">
        <v>电子设备</v>
        <stp/>
        <stp>EM_S_INFO_INDUSTRY_EM2016</stp>
        <stp>2</stp>
        <stp>300390.SZ</stp>
        <stp>1</stp>
        <tr r="G1788" s="3"/>
      </tp>
      <tp t="s">
        <v>电气设备</v>
        <stp/>
        <stp>EM_S_INFO_INDUSTRY_EM2016</stp>
        <stp>2</stp>
        <stp>300491.SZ</stp>
        <stp>1</stp>
        <tr r="G1889" s="3"/>
      </tp>
      <tp t="s">
        <v>纺织服装</v>
        <stp/>
        <stp>EM_S_INFO_INDUSTRY_EM2016</stp>
        <stp>2</stp>
        <stp>300591.SZ</stp>
        <stp>1</stp>
        <tr r="G1986" s="3"/>
      </tp>
      <tp t="s">
        <v>电子设备</v>
        <stp/>
        <stp>EM_S_INFO_INDUSTRY_EM2016</stp>
        <stp>2</stp>
        <stp>300691.SZ</stp>
        <stp>1</stp>
        <tr r="G2084" s="3"/>
      </tp>
      <tp t="s">
        <v>食品饮料</v>
        <stp/>
        <stp>EM_S_INFO_INDUSTRY_EM2016</stp>
        <stp>2</stp>
        <stp>300791.SZ</stp>
        <stp>1</stp>
        <tr r="G2175" s="3"/>
      </tp>
      <tp t="s">
        <v>机械设备</v>
        <stp/>
        <stp>EM_S_INFO_INDUSTRY_EM2016</stp>
        <stp>2</stp>
        <stp>300091.SZ</stp>
        <stp>1</stp>
        <tr r="G1492" s="3"/>
      </tp>
      <tp t="s">
        <v>化石能源</v>
        <stp/>
        <stp>EM_S_INFO_INDUSTRY_EM2016</stp>
        <stp>2</stp>
        <stp>300191.SZ</stp>
        <stp>1</stp>
        <tr r="G1591" s="3"/>
      </tp>
      <tp t="s">
        <v>文化传媒</v>
        <stp/>
        <stp>EM_S_INFO_INDUSTRY_EM2016</stp>
        <stp>2</stp>
        <stp>300291.SZ</stp>
        <stp>1</stp>
        <tr r="G1691" s="3"/>
      </tp>
      <tp t="s">
        <v>机械设备</v>
        <stp/>
        <stp>EM_S_INFO_INDUSTRY_EM2016</stp>
        <stp>2</stp>
        <stp>300391.SZ</stp>
        <stp>1</stp>
        <tr r="G1789" s="3"/>
      </tp>
      <tp>
        <v>37.270000000000003</v>
        <stp/>
        <stp>EM_S_DQ_CLOSE</stp>
        <stp>3</stp>
        <stp>688022.SH</stp>
        <stp>2019/11/27</stp>
        <stp>1</stp>
        <tr r="F345" s="5"/>
      </tp>
      <tp>
        <v>5.39</v>
        <stp/>
        <stp>EM_S_DQ_CLOSE</stp>
        <stp>3</stp>
        <stp>601028.SH</stp>
        <stp>2019/11/27</stp>
        <stp>1</stp>
        <tr r="F269" s="5"/>
      </tp>
      <tp>
        <v>28.62</v>
        <stp/>
        <stp>EM_S_DQ_CLOSE</stp>
        <stp>3</stp>
        <stp>688021.SH</stp>
        <stp>2019/11/27</stp>
        <stp>1</stp>
        <tr r="F344" s="5"/>
      </tp>
      <tp>
        <v>13.41</v>
        <stp/>
        <stp>EM_S_DQ_CLOSE</stp>
        <stp>3</stp>
        <stp>603029.SH</stp>
        <stp>2019/11/27</stp>
        <stp>1</stp>
        <tr r="F282" s="5"/>
      </tp>
      <tp>
        <v>14.89</v>
        <stp/>
        <stp>EM_S_DQ_CLOSE</stp>
        <stp>3</stp>
        <stp>600031.SH</stp>
        <stp>2019/11/27</stp>
        <stp>1</stp>
        <tr r="F231" s="5"/>
      </tp>
      <tp>
        <v>10.5</v>
        <stp/>
        <stp>EM_S_DQ_CLOSE</stp>
        <stp>3</stp>
        <stp>603036.SH</stp>
        <stp>2019/11/27</stp>
        <stp>1</stp>
        <tr r="F283" s="5"/>
      </tp>
      <tp>
        <v>6.16</v>
        <stp/>
        <stp>EM_S_DQ_CLOSE</stp>
        <stp>3</stp>
        <stp>601038.SH</stp>
        <stp>2019/11/27</stp>
        <stp>1</stp>
        <tr r="F270" s="5"/>
      </tp>
      <tp>
        <v>5.57</v>
        <stp/>
        <stp>EM_S_DQ_CLOSE</stp>
        <stp>3</stp>
        <stp>601002.SH</stp>
        <stp>2019/11/27</stp>
        <stp>1</stp>
        <tr r="F268" s="5"/>
      </tp>
      <tp>
        <v>8.07</v>
        <stp/>
        <stp>EM_S_DQ_CLOSE</stp>
        <stp>3</stp>
        <stp>603003.SH</stp>
        <stp>2019/11/27</stp>
        <stp>1</stp>
        <tr r="F278" s="5"/>
      </tp>
      <tp>
        <v>24.2</v>
        <stp/>
        <stp>EM_S_DQ_CLOSE</stp>
        <stp>3</stp>
        <stp>688003.SH</stp>
        <stp>2019/11/27</stp>
        <stp>1</stp>
        <tr r="F342" s="5"/>
      </tp>
      <tp>
        <v>30.68</v>
        <stp/>
        <stp>EM_S_DQ_CLOSE</stp>
        <stp>3</stp>
        <stp>688001.SH</stp>
        <stp>2019/11/27</stp>
        <stp>1</stp>
        <tr r="F341" s="5"/>
      </tp>
      <tp>
        <v>32.799999999999997</v>
        <stp/>
        <stp>EM_S_DQ_CLOSE</stp>
        <stp>3</stp>
        <stp>688006.SH</stp>
        <stp>2019/11/27</stp>
        <stp>1</stp>
        <tr r="F343" s="5"/>
      </tp>
      <tp>
        <v>17.41</v>
        <stp/>
        <stp>EM_S_DQ_CLOSE</stp>
        <stp>3</stp>
        <stp>603012.SH</stp>
        <stp>2019/11/27</stp>
        <stp>1</stp>
        <tr r="F280" s="5"/>
      </tp>
      <tp>
        <v>4.84</v>
        <stp/>
        <stp>EM_S_DQ_CLOSE</stp>
        <stp>3</stp>
        <stp>603011.SH</stp>
        <stp>2019/11/27</stp>
        <stp>1</stp>
        <tr r="F279" s="5"/>
      </tp>
      <tp>
        <v>5.85</v>
        <stp/>
        <stp>EM_S_DQ_CLOSE</stp>
        <stp>3</stp>
        <stp>603015.SH</stp>
        <stp>2019/11/27</stp>
        <stp>1</stp>
        <tr r="F281" s="5"/>
      </tp>
      <tp>
        <v>7.21</v>
        <stp/>
        <stp>EM_S_DQ_CLOSE</stp>
        <stp>3</stp>
        <stp>603066.SH</stp>
        <stp>2019/11/27</stp>
        <stp>1</stp>
        <tr r="F284" s="5"/>
      </tp>
      <tp>
        <v>21.69</v>
        <stp/>
        <stp>EM_S_DQ_CLOSE</stp>
        <stp>3</stp>
        <stp>603076.SH</stp>
        <stp>2019/11/27</stp>
        <stp>1</stp>
        <tr r="F285" s="5"/>
      </tp>
      <tp>
        <v>8.19</v>
        <stp/>
        <stp>EM_S_DQ_CLOSE</stp>
        <stp>3</stp>
        <stp>603088.SH</stp>
        <stp>2019/11/27</stp>
        <stp>1</stp>
        <tr r="F286" s="5"/>
      </tp>
      <tp>
        <v>15.5</v>
        <stp/>
        <stp>EM_S_DQ_CLOSE</stp>
        <stp>3</stp>
        <stp>603090.SH</stp>
        <stp>2019/11/27</stp>
        <stp>1</stp>
        <tr r="F287" s="5"/>
      </tp>
      <tp>
        <v>6.22</v>
        <stp/>
        <stp>EM_S_DQ_CLOSE</stp>
        <stp>3</stp>
        <stp>600099.SH</stp>
        <stp>2019/11/27</stp>
        <stp>1</stp>
        <tr r="F232" s="5"/>
      </tp>
      <tp>
        <v>4.29</v>
        <stp/>
        <stp>EM_S_DQ_CLOSE</stp>
        <stp>3</stp>
        <stp>002073.SZ</stp>
        <stp>2019/11/27</stp>
        <stp>1</stp>
        <tr r="F33" s="5"/>
      </tp>
      <tp>
        <v>6.49</v>
        <stp/>
        <stp>EM_S_DQ_CLOSE</stp>
        <stp>3</stp>
        <stp>002046.SZ</stp>
        <stp>2019/11/27</stp>
        <stp>1</stp>
        <tr r="F32" s="5"/>
      </tp>
      <tp>
        <v>4.24</v>
        <stp/>
        <stp>EM_S_DQ_CLOSE</stp>
        <stp>3</stp>
        <stp>300066.SZ</stp>
        <stp>2019/11/27</stp>
        <stp>1</stp>
        <tr r="F126" s="5"/>
      </tp>
      <tp>
        <v>3342796000</v>
        <stp/>
        <stp>EM_S_VAL_MV</stp>
        <stp>2</stp>
        <stp>603187.SH</stp>
        <stp>2019/11/27</stp>
        <tr r="I3303" s="3"/>
        <tr r="I3303" s="3"/>
        <tr r="I3303" s="3"/>
        <tr r="I3303" s="3"/>
      </tp>
      <tp>
        <v>4211736735.9200001</v>
        <stp/>
        <stp>EM_S_VAL_MV</stp>
        <stp>2</stp>
        <stp>603197.SH</stp>
        <stp>2019/11/27</stp>
        <tr r="I3308" s="3"/>
        <tr r="I3308" s="3"/>
        <tr r="I3308" s="3"/>
        <tr r="I3308" s="3"/>
      </tp>
      <tp>
        <v>2314860786</v>
        <stp/>
        <stp>EM_S_VAL_MV</stp>
        <stp>2</stp>
        <stp>603117.SH</stp>
        <stp>2019/11/27</stp>
        <tr r="I3271" s="3"/>
        <tr r="I3271" s="3"/>
        <tr r="I3271" s="3"/>
        <tr r="I3271" s="3"/>
      </tp>
      <tp>
        <v>9486314527.2000008</v>
        <stp/>
        <stp>EM_S_VAL_MV</stp>
        <stp>2</stp>
        <stp>603127.SH</stp>
        <stp>2019/11/27</stp>
        <tr r="I3276" s="3"/>
        <tr r="I3276" s="3"/>
        <tr r="I3276" s="3"/>
        <tr r="I3276" s="3"/>
      </tp>
      <tp>
        <v>2902659702.5999999</v>
        <stp/>
        <stp>EM_S_VAL_MV</stp>
        <stp>2</stp>
        <stp>603157.SH</stp>
        <stp>2019/11/27</stp>
        <tr r="I3285" s="3"/>
        <tr r="I3285" s="3"/>
        <tr r="I3285" s="3"/>
        <tr r="I3285" s="3"/>
      </tp>
      <tp>
        <v>4534215322.7700005</v>
        <stp/>
        <stp>EM_S_VAL_MV</stp>
        <stp>2</stp>
        <stp>603167.SH</stp>
        <stp>2019/11/27</stp>
        <tr r="I3292" s="3"/>
        <tr r="I3292" s="3"/>
        <tr r="I3292" s="3"/>
        <tr r="I3292" s="3"/>
      </tp>
      <tp>
        <v>1963440000</v>
        <stp/>
        <stp>EM_S_VAL_MV</stp>
        <stp>2</stp>
        <stp>603177.SH</stp>
        <stp>2019/11/27</stp>
        <tr r="I3295" s="3"/>
        <tr r="I3295" s="3"/>
        <tr r="I3295" s="3"/>
        <tr r="I3295" s="3"/>
      </tp>
      <tp>
        <v>2174255010</v>
        <stp/>
        <stp>EM_S_VAL_MV</stp>
        <stp>2</stp>
        <stp>603007.SH</stp>
        <stp>2019/11/27</stp>
        <tr r="I3198" s="3"/>
        <tr r="I3198" s="3"/>
        <tr r="I3198" s="3"/>
        <tr r="I3198" s="3"/>
      </tp>
      <tp>
        <v>2795165636.48</v>
        <stp/>
        <stp>EM_S_VAL_MV</stp>
        <stp>2</stp>
        <stp>603017.SH</stp>
        <stp>2019/11/27</stp>
        <tr r="I3207" s="3"/>
        <tr r="I3207" s="3"/>
        <tr r="I3207" s="3"/>
        <tr r="I3207" s="3"/>
      </tp>
      <tp>
        <v>10123919244.92</v>
        <stp/>
        <stp>EM_S_VAL_MV</stp>
        <stp>2</stp>
        <stp>603027.SH</stp>
        <stp>2019/11/27</stp>
        <tr r="I3216" s="3"/>
        <tr r="I3216" s="3"/>
        <tr r="I3216" s="3"/>
        <tr r="I3216" s="3"/>
      </tp>
      <tp>
        <v>1722809836</v>
        <stp/>
        <stp>EM_S_VAL_MV</stp>
        <stp>2</stp>
        <stp>603037.SH</stp>
        <stp>2019/11/27</stp>
        <tr r="I3225" s="3"/>
        <tr r="I3225" s="3"/>
        <tr r="I3225" s="3"/>
        <tr r="I3225" s="3"/>
      </tp>
      <tp>
        <v>2393160000</v>
        <stp/>
        <stp>EM_S_VAL_MV</stp>
        <stp>2</stp>
        <stp>603067.SH</stp>
        <stp>2019/11/27</stp>
        <tr r="I3241" s="3"/>
        <tr r="I3241" s="3"/>
        <tr r="I3241" s="3"/>
        <tr r="I3241" s="3"/>
      </tp>
      <tp>
        <v>12893625332.879999</v>
        <stp/>
        <stp>EM_S_VAL_MV</stp>
        <stp>2</stp>
        <stp>603077.SH</stp>
        <stp>2019/11/27</stp>
        <tr r="I3245" s="3"/>
        <tr r="I3245" s="3"/>
        <tr r="I3245" s="3"/>
        <tr r="I3245" s="3"/>
      </tp>
      <tp>
        <v>5928854216.6700001</v>
        <stp/>
        <stp>EM_S_VAL_MV</stp>
        <stp>2</stp>
        <stp>603387.SH</stp>
        <stp>2019/11/27</stp>
        <tr r="I3401" s="3"/>
        <tr r="I3401" s="3"/>
        <tr r="I3401" s="3"/>
        <tr r="I3401" s="3"/>
      </tp>
      <tp>
        <v>18244924800</v>
        <stp/>
        <stp>EM_S_VAL_MV</stp>
        <stp>2</stp>
        <stp>603317.SH</stp>
        <stp>2019/11/27</stp>
        <tr r="I3359" s="3"/>
        <tr r="I3359" s="3"/>
        <tr r="I3359" s="3"/>
        <tr r="I3359" s="3"/>
      </tp>
      <tp>
        <v>9760340000</v>
        <stp/>
        <stp>EM_S_VAL_MV</stp>
        <stp>2</stp>
        <stp>603327.SH</stp>
        <stp>2019/11/27</stp>
        <tr r="I3367" s="3"/>
        <tr r="I3367" s="3"/>
        <tr r="I3367" s="3"/>
        <tr r="I3367" s="3"/>
      </tp>
      <tp>
        <v>8526560558.3999996</v>
        <stp/>
        <stp>EM_S_VAL_MV</stp>
        <stp>2</stp>
        <stp>603337.SH</stp>
        <stp>2019/11/27</stp>
        <tr r="I3376" s="3"/>
        <tr r="I3376" s="3"/>
        <tr r="I3376" s="3"/>
        <tr r="I3376" s="3"/>
      </tp>
      <tp>
        <v>4813607171.8199997</v>
        <stp/>
        <stp>EM_S_VAL_MV</stp>
        <stp>2</stp>
        <stp>603357.SH</stp>
        <stp>2019/11/27</stp>
        <tr r="I3384" s="3"/>
        <tr r="I3384" s="3"/>
        <tr r="I3384" s="3"/>
        <tr r="I3384" s="3"/>
      </tp>
      <tp>
        <v>7181111520</v>
        <stp/>
        <stp>EM_S_VAL_MV</stp>
        <stp>2</stp>
        <stp>603367.SH</stp>
        <stp>2019/11/27</stp>
        <tr r="I3391" s="3"/>
        <tr r="I3391" s="3"/>
        <tr r="I3391" s="3"/>
        <tr r="I3391" s="3"/>
      </tp>
      <tp>
        <v>10895640000</v>
        <stp/>
        <stp>EM_S_VAL_MV</stp>
        <stp>2</stp>
        <stp>603377.SH</stp>
        <stp>2019/11/27</stp>
        <tr r="I3394" s="3"/>
        <tr r="I3394" s="3"/>
        <tr r="I3394" s="3"/>
        <tr r="I3394" s="3"/>
      </tp>
      <tp>
        <v>3253068000</v>
        <stp/>
        <stp>EM_S_VAL_MV</stp>
        <stp>2</stp>
        <stp>603297.SH</stp>
        <stp>2019/11/27</stp>
        <tr r="I3345" s="3"/>
        <tr r="I3345" s="3"/>
        <tr r="I3345" s="3"/>
        <tr r="I3345" s="3"/>
      </tp>
      <tp>
        <v>4253388800</v>
        <stp/>
        <stp>EM_S_VAL_MV</stp>
        <stp>2</stp>
        <stp>603217.SH</stp>
        <stp>2019/11/27</stp>
        <tr r="I3315" s="3"/>
        <tr r="I3315" s="3"/>
        <tr r="I3315" s="3"/>
        <tr r="I3315" s="3"/>
      </tp>
      <tp>
        <v>2931215000</v>
        <stp/>
        <stp>EM_S_VAL_MV</stp>
        <stp>2</stp>
        <stp>603227.SH</stp>
        <stp>2019/11/27</stp>
        <tr r="I3322" s="3"/>
        <tr r="I3322" s="3"/>
        <tr r="I3322" s="3"/>
        <tr r="I3322" s="3"/>
      </tp>
      <tp>
        <v>7179062800</v>
        <stp/>
        <stp>EM_S_VAL_MV</stp>
        <stp>2</stp>
        <stp>603267.SH</stp>
        <stp>2019/11/27</stp>
        <tr r="I3335" s="3"/>
        <tr r="I3335" s="3"/>
        <tr r="I3335" s="3"/>
        <tr r="I3335" s="3"/>
      </tp>
      <tp>
        <v>3964361550</v>
        <stp/>
        <stp>EM_S_VAL_MV</stp>
        <stp>2</stp>
        <stp>603277.SH</stp>
        <stp>2019/11/27</stp>
        <tr r="I3338" s="3"/>
        <tr r="I3338" s="3"/>
        <tr r="I3338" s="3"/>
        <tr r="I3338" s="3"/>
      </tp>
      <tp>
        <v>9379390000</v>
        <stp/>
        <stp>EM_S_VAL_MV</stp>
        <stp>2</stp>
        <stp>603587.SH</stp>
        <stp>2019/11/27</stp>
        <tr r="I3457" s="3"/>
        <tr r="I3457" s="3"/>
        <tr r="I3457" s="3"/>
        <tr r="I3457" s="3"/>
      </tp>
      <tp>
        <v>2523006580</v>
        <stp/>
        <stp>EM_S_VAL_MV</stp>
        <stp>2</stp>
        <stp>603507.SH</stp>
        <stp>2019/11/27</stp>
        <tr r="I3426" s="3"/>
        <tr r="I3426" s="3"/>
        <tr r="I3426" s="3"/>
        <tr r="I3426" s="3"/>
      </tp>
      <tp>
        <v>27388381275</v>
        <stp/>
        <stp>EM_S_VAL_MV</stp>
        <stp>2</stp>
        <stp>603517.SH</stp>
        <stp>2019/11/27</stp>
        <tr r="I3430" s="3"/>
        <tr r="I3430" s="3"/>
        <tr r="I3430" s="3"/>
        <tr r="I3430" s="3"/>
      </tp>
      <tp>
        <v>1734633600</v>
        <stp/>
        <stp>EM_S_VAL_MV</stp>
        <stp>2</stp>
        <stp>603527.SH</stp>
        <stp>2019/11/27</stp>
        <tr r="I3434" s="3"/>
        <tr r="I3434" s="3"/>
        <tr r="I3434" s="3"/>
        <tr r="I3434" s="3"/>
      </tp>
      <tp>
        <v>4315580887.8000002</v>
        <stp/>
        <stp>EM_S_VAL_MV</stp>
        <stp>2</stp>
        <stp>603557.SH</stp>
        <stp>2019/11/27</stp>
        <tr r="I3443" s="3"/>
        <tr r="I3443" s="3"/>
        <tr r="I3443" s="3"/>
        <tr r="I3443" s="3"/>
      </tp>
      <tp>
        <v>9578524800</v>
        <stp/>
        <stp>EM_S_VAL_MV</stp>
        <stp>2</stp>
        <stp>603567.SH</stp>
        <stp>2019/11/27</stp>
        <tr r="I3447" s="3"/>
        <tr r="I3447" s="3"/>
        <tr r="I3447" s="3"/>
        <tr r="I3447" s="3"/>
      </tp>
      <tp>
        <v>2063176937.6400001</v>
        <stp/>
        <stp>EM_S_VAL_MV</stp>
        <stp>2</stp>
        <stp>603577.SH</stp>
        <stp>2019/11/27</stp>
        <tr r="I3450" s="3"/>
        <tr r="I3450" s="3"/>
        <tr r="I3450" s="3"/>
        <tr r="I3450" s="3"/>
      </tp>
      <tp>
        <v>2716800000</v>
        <stp/>
        <stp>EM_S_VAL_MV</stp>
        <stp>2</stp>
        <stp>603477.SH</stp>
        <stp>2019/11/27</stp>
        <tr r="I3416" s="3"/>
        <tr r="I3416" s="3"/>
        <tr r="I3416" s="3"/>
        <tr r="I3416" s="3"/>
      </tp>
      <tp>
        <v>2562240000</v>
        <stp/>
        <stp>EM_S_VAL_MV</stp>
        <stp>2</stp>
        <stp>603787.SH</stp>
        <stp>2019/11/27</stp>
        <tr r="I3563" s="3"/>
        <tr r="I3563" s="3"/>
        <tr r="I3563" s="3"/>
        <tr r="I3563" s="3"/>
      </tp>
      <tp>
        <v>3414733579</v>
        <stp/>
        <stp>EM_S_VAL_MV</stp>
        <stp>2</stp>
        <stp>603797.SH</stp>
        <stp>2019/11/27</stp>
        <tr r="I3567" s="3"/>
        <tr r="I3567" s="3"/>
        <tr r="I3567" s="3"/>
        <tr r="I3567" s="3"/>
      </tp>
      <tp>
        <v>27309207724.889999</v>
        <stp/>
        <stp>EM_S_VAL_MV</stp>
        <stp>2</stp>
        <stp>603707.SH</stp>
        <stp>2019/11/27</stp>
        <tr r="I3530" s="3"/>
        <tr r="I3530" s="3"/>
        <tr r="I3530" s="3"/>
        <tr r="I3530" s="3"/>
      </tp>
      <tp>
        <v>2040760265.5999999</v>
        <stp/>
        <stp>EM_S_VAL_MV</stp>
        <stp>2</stp>
        <stp>603717.SH</stp>
        <stp>2019/11/27</stp>
        <tr r="I3537" s="3"/>
        <tr r="I3537" s="3"/>
        <tr r="I3537" s="3"/>
        <tr r="I3537" s="3"/>
      </tp>
      <tp>
        <v>4095196050</v>
        <stp/>
        <stp>EM_S_VAL_MV</stp>
        <stp>2</stp>
        <stp>603727.SH</stp>
        <stp>2019/11/27</stp>
        <tr r="I3543" s="3"/>
        <tr r="I3543" s="3"/>
        <tr r="I3543" s="3"/>
        <tr r="I3543" s="3"/>
      </tp>
      <tp>
        <v>15490081775.91</v>
        <stp/>
        <stp>EM_S_VAL_MV</stp>
        <stp>2</stp>
        <stp>603737.SH</stp>
        <stp>2019/11/27</stp>
        <tr r="I3548" s="3"/>
        <tr r="I3548" s="3"/>
        <tr r="I3548" s="3"/>
        <tr r="I3548" s="3"/>
      </tp>
      <tp>
        <v>2527776720</v>
        <stp/>
        <stp>EM_S_VAL_MV</stp>
        <stp>2</stp>
        <stp>603757.SH</stp>
        <stp>2019/11/27</stp>
        <tr r="I3552" s="3"/>
        <tr r="I3552" s="3"/>
        <tr r="I3552" s="3"/>
        <tr r="I3552" s="3"/>
      </tp>
      <tp>
        <v>2087549520</v>
        <stp/>
        <stp>EM_S_VAL_MV</stp>
        <stp>2</stp>
        <stp>603767.SH</stp>
        <stp>2019/11/27</stp>
        <tr r="I3555" s="3"/>
        <tr r="I3555" s="3"/>
        <tr r="I3555" s="3"/>
        <tr r="I3555" s="3"/>
      </tp>
      <tp>
        <v>3486148915.1999998</v>
        <stp/>
        <stp>EM_S_VAL_MV</stp>
        <stp>2</stp>
        <stp>603777.SH</stp>
        <stp>2019/11/27</stp>
        <tr r="I3559" s="3"/>
        <tr r="I3559" s="3"/>
        <tr r="I3559" s="3"/>
        <tr r="I3559" s="3"/>
      </tp>
      <tp>
        <v>5661247486.96</v>
        <stp/>
        <stp>EM_S_VAL_MV</stp>
        <stp>2</stp>
        <stp>603687.SH</stp>
        <stp>2019/11/27</stp>
        <tr r="I3517" s="3"/>
        <tr r="I3517" s="3"/>
        <tr r="I3517" s="3"/>
        <tr r="I3517" s="3"/>
      </tp>
      <tp>
        <v>3980403150</v>
        <stp/>
        <stp>EM_S_VAL_MV</stp>
        <stp>2</stp>
        <stp>603697.SH</stp>
        <stp>2019/11/27</stp>
        <tr r="I3523" s="3"/>
        <tr r="I3523" s="3"/>
        <tr r="I3523" s="3"/>
        <tr r="I3523" s="3"/>
      </tp>
      <tp>
        <v>2754259200</v>
        <stp/>
        <stp>EM_S_VAL_MV</stp>
        <stp>2</stp>
        <stp>603607.SH</stp>
        <stp>2019/11/27</stp>
        <tr r="I3471" s="3"/>
        <tr r="I3471" s="3"/>
        <tr r="I3471" s="3"/>
        <tr r="I3471" s="3"/>
      </tp>
      <tp>
        <v>1832609156</v>
        <stp/>
        <stp>EM_S_VAL_MV</stp>
        <stp>2</stp>
        <stp>603617.SH</stp>
        <stp>2019/11/27</stp>
        <tr r="I3480" s="3"/>
        <tr r="I3480" s="3"/>
        <tr r="I3480" s="3"/>
        <tr r="I3480" s="3"/>
      </tp>
      <tp>
        <v>2604954894.96</v>
        <stp/>
        <stp>EM_S_VAL_MV</stp>
        <stp>2</stp>
        <stp>603637.SH</stp>
        <stp>2019/11/27</stp>
        <tr r="I3489" s="3"/>
        <tr r="I3489" s="3"/>
        <tr r="I3489" s="3"/>
        <tr r="I3489" s="3"/>
      </tp>
      <tp>
        <v>2242560000</v>
        <stp/>
        <stp>EM_S_VAL_MV</stp>
        <stp>2</stp>
        <stp>603657.SH</stp>
        <stp>2019/11/27</stp>
        <tr r="I3496" s="3"/>
        <tr r="I3496" s="3"/>
        <tr r="I3496" s="3"/>
        <tr r="I3496" s="3"/>
      </tp>
      <tp>
        <v>2361983438.6399999</v>
        <stp/>
        <stp>EM_S_VAL_MV</stp>
        <stp>2</stp>
        <stp>603667.SH</stp>
        <stp>2019/11/27</stp>
        <tr r="I3505" s="3"/>
        <tr r="I3505" s="3"/>
        <tr r="I3505" s="3"/>
        <tr r="I3505" s="3"/>
      </tp>
      <tp>
        <v>2296513007.0999999</v>
        <stp/>
        <stp>EM_S_VAL_MV</stp>
        <stp>2</stp>
        <stp>603677.SH</stp>
        <stp>2019/11/27</stp>
        <tr r="I3509" s="3"/>
        <tr r="I3509" s="3"/>
        <tr r="I3509" s="3"/>
        <tr r="I3509" s="3"/>
      </tp>
      <tp>
        <v>3245826150</v>
        <stp/>
        <stp>EM_S_VAL_MV</stp>
        <stp>2</stp>
        <stp>603987.SH</stp>
        <stp>2019/11/27</stp>
        <tr r="I3669" s="3"/>
        <tr r="I3669" s="3"/>
        <tr r="I3669" s="3"/>
        <tr r="I3669" s="3"/>
      </tp>
      <tp>
        <v>5038576016</v>
        <stp/>
        <stp>EM_S_VAL_MV</stp>
        <stp>2</stp>
        <stp>603997.SH</stp>
        <stp>2019/11/27</stp>
        <tr r="I3677" s="3"/>
        <tr r="I3677" s="3"/>
        <tr r="I3677" s="3"/>
        <tr r="I3677" s="3"/>
      </tp>
      <tp>
        <v>1544480000</v>
        <stp/>
        <stp>EM_S_VAL_MV</stp>
        <stp>2</stp>
        <stp>603917.SH</stp>
        <stp>2019/11/27</stp>
        <tr r="I3635" s="3"/>
        <tr r="I3635" s="3"/>
        <tr r="I3635" s="3"/>
        <tr r="I3635" s="3"/>
      </tp>
      <tp>
        <v>31219120000</v>
        <stp/>
        <stp>EM_S_VAL_MV</stp>
        <stp>2</stp>
        <stp>603927.SH</stp>
        <stp>2019/11/27</stp>
        <tr r="I3641" s="3"/>
        <tr r="I3641" s="3"/>
        <tr r="I3641" s="3"/>
        <tr r="I3641" s="3"/>
      </tp>
      <tp>
        <v>2168174400</v>
        <stp/>
        <stp>EM_S_VAL_MV</stp>
        <stp>2</stp>
        <stp>603937.SH</stp>
        <stp>2019/11/27</stp>
        <tr r="I3646" s="3"/>
        <tr r="I3646" s="3"/>
        <tr r="I3646" s="3"/>
        <tr r="I3646" s="3"/>
      </tp>
      <tp>
        <v>4154667186</v>
        <stp/>
        <stp>EM_S_VAL_MV</stp>
        <stp>2</stp>
        <stp>603967.SH</stp>
        <stp>2019/11/27</stp>
        <tr r="I3656" s="3"/>
        <tr r="I3656" s="3"/>
        <tr r="I3656" s="3"/>
        <tr r="I3656" s="3"/>
      </tp>
      <tp>
        <v>3028151005.1999998</v>
        <stp/>
        <stp>EM_S_VAL_MV</stp>
        <stp>2</stp>
        <stp>603977.SH</stp>
        <stp>2019/11/27</stp>
        <tr r="I3661" s="3"/>
        <tr r="I3661" s="3"/>
        <tr r="I3661" s="3"/>
        <tr r="I3661" s="3"/>
      </tp>
      <tp>
        <v>5602329963.3599997</v>
        <stp/>
        <stp>EM_S_VAL_MV</stp>
        <stp>2</stp>
        <stp>603887.SH</stp>
        <stp>2019/11/27</stp>
        <tr r="I3617" s="3"/>
        <tr r="I3617" s="3"/>
        <tr r="I3617" s="3"/>
        <tr r="I3617" s="3"/>
      </tp>
      <tp>
        <v>3136289439.3600001</v>
        <stp/>
        <stp>EM_S_VAL_MV</stp>
        <stp>2</stp>
        <stp>603897.SH</stp>
        <stp>2019/11/27</stp>
        <tr r="I3623" s="3"/>
        <tr r="I3623" s="3"/>
        <tr r="I3623" s="3"/>
        <tr r="I3623" s="3"/>
      </tp>
      <tp>
        <v>2817000000</v>
        <stp/>
        <stp>EM_S_VAL_MV</stp>
        <stp>2</stp>
        <stp>603817.SH</stp>
        <stp>2019/11/27</stp>
        <tr r="I3581" s="3"/>
        <tr r="I3581" s="3"/>
        <tr r="I3581" s="3"/>
        <tr r="I3581" s="3"/>
      </tp>
      <tp>
        <v>3137400000</v>
        <stp/>
        <stp>EM_S_VAL_MV</stp>
        <stp>2</stp>
        <stp>603867.SH</stp>
        <stp>2019/11/27</stp>
        <tr r="I3603" s="3"/>
        <tr r="I3603" s="3"/>
        <tr r="I3603" s="3"/>
        <tr r="I3603" s="3"/>
      </tp>
      <tp>
        <v>6761773598</v>
        <stp/>
        <stp>EM_S_VAL_MV</stp>
        <stp>2</stp>
        <stp>603877.SH</stp>
        <stp>2019/11/27</stp>
        <tr r="I3608" s="3"/>
        <tr r="I3608" s="3"/>
        <tr r="I3608" s="3"/>
        <tr r="I3608" s="3"/>
      </tp>
      <tp>
        <v>2.0299999999999998</v>
        <stp/>
        <stp>EM_S_DQ_CLOSE</stp>
        <stp>3</stp>
        <stp>002021.SZ</stp>
        <stp>2019/11/27</stp>
        <stp>1</stp>
        <tr r="F29" s="5"/>
      </tp>
      <tp>
        <v>5.18</v>
        <stp/>
        <stp>EM_S_DQ_CLOSE</stp>
        <stp>3</stp>
        <stp>002026.SZ</stp>
        <stp>2019/11/27</stp>
        <stp>1</stp>
        <tr r="F30" s="5"/>
      </tp>
      <tp>
        <v>2770198575.1199999</v>
        <stp/>
        <stp>EM_S_VAL_MV</stp>
        <stp>2</stp>
        <stp>002187.SZ</stp>
        <stp>2019/11/27</stp>
        <tr r="I647" s="3"/>
        <tr r="I647" s="3"/>
        <tr r="I647" s="3"/>
        <tr r="I647" s="3"/>
      </tp>
      <tp>
        <v>3755494150.9200001</v>
        <stp/>
        <stp>EM_S_VAL_MV</stp>
        <stp>2</stp>
        <stp>002197.SZ</stp>
        <stp>2019/11/27</stp>
        <tr r="I657" s="3"/>
        <tr r="I657" s="3"/>
        <tr r="I657" s="3"/>
        <tr r="I657" s="3"/>
      </tp>
      <tp>
        <v>3710995122.4499998</v>
        <stp/>
        <stp>EM_S_VAL_MV</stp>
        <stp>2</stp>
        <stp>002147.SZ</stp>
        <stp>2019/11/27</stp>
        <tr r="I607" s="3"/>
        <tr r="I607" s="3"/>
        <tr r="I607" s="3"/>
        <tr r="I607" s="3"/>
      </tp>
      <tp>
        <v>36088461045.360001</v>
        <stp/>
        <stp>EM_S_VAL_MV</stp>
        <stp>2</stp>
        <stp>002157.SZ</stp>
        <stp>2019/11/27</stp>
        <tr r="I617" s="3"/>
        <tr r="I617" s="3"/>
        <tr r="I617" s="3"/>
        <tr r="I617" s="3"/>
      </tp>
      <tp>
        <v>4029939540</v>
        <stp/>
        <stp>EM_S_VAL_MV</stp>
        <stp>2</stp>
        <stp>002167.SZ</stp>
        <stp>2019/11/27</stp>
        <tr r="I627" s="3"/>
        <tr r="I627" s="3"/>
        <tr r="I627" s="3"/>
        <tr r="I627" s="3"/>
      </tp>
      <tp>
        <v>4003866206.4400001</v>
        <stp/>
        <stp>EM_S_VAL_MV</stp>
        <stp>2</stp>
        <stp>002177.SZ</stp>
        <stp>2019/11/27</stp>
        <tr r="I637" s="3"/>
        <tr r="I637" s="3"/>
        <tr r="I637" s="3"/>
        <tr r="I637" s="3"/>
      </tp>
      <tp>
        <v>2651556600</v>
        <stp/>
        <stp>EM_S_VAL_MV</stp>
        <stp>2</stp>
        <stp>002107.SZ</stp>
        <stp>2019/11/27</stp>
        <tr r="I567" s="3"/>
        <tr r="I567" s="3"/>
        <tr r="I567" s="3"/>
        <tr r="I567" s="3"/>
      </tp>
      <tp>
        <v>6166030557.3000002</v>
        <stp/>
        <stp>EM_S_VAL_MV</stp>
        <stp>2</stp>
        <stp>002117.SZ</stp>
        <stp>2019/11/27</stp>
        <tr r="I577" s="3"/>
        <tr r="I577" s="3"/>
        <tr r="I577" s="3"/>
        <tr r="I577" s="3"/>
      </tp>
      <tp>
        <v>25506103487.169998</v>
        <stp/>
        <stp>EM_S_VAL_MV</stp>
        <stp>2</stp>
        <stp>002127.SZ</stp>
        <stp>2019/11/27</stp>
        <tr r="I587" s="3"/>
        <tr r="I587" s="3"/>
        <tr r="I587" s="3"/>
        <tr r="I587" s="3"/>
      </tp>
      <tp>
        <v>3736456405.3800001</v>
        <stp/>
        <stp>EM_S_VAL_MV</stp>
        <stp>2</stp>
        <stp>002137.SZ</stp>
        <stp>2019/11/27</stp>
        <tr r="I597" s="3"/>
        <tr r="I597" s="3"/>
        <tr r="I597" s="3"/>
        <tr r="I597" s="3"/>
      </tp>
      <tp>
        <v>2809772512.4000001</v>
        <stp/>
        <stp>EM_S_VAL_MV</stp>
        <stp>2</stp>
        <stp>002087.SZ</stp>
        <stp>2019/11/27</stp>
        <tr r="I547" s="3"/>
        <tr r="I547" s="3"/>
        <tr r="I547" s="3"/>
        <tr r="I547" s="3"/>
      </tp>
      <tp>
        <v>5984596557.5</v>
        <stp/>
        <stp>EM_S_VAL_MV</stp>
        <stp>2</stp>
        <stp>002097.SZ</stp>
        <stp>2019/11/27</stp>
        <tr r="I557" s="3"/>
        <tr r="I557" s="3"/>
        <tr r="I557" s="3"/>
        <tr r="I557" s="3"/>
      </tp>
      <tp>
        <v>8785494832.5499992</v>
        <stp/>
        <stp>EM_S_VAL_MV</stp>
        <stp>2</stp>
        <stp>002047.SZ</stp>
        <stp>2019/11/27</stp>
        <tr r="I508" s="3"/>
        <tr r="I508" s="3"/>
        <tr r="I508" s="3"/>
        <tr r="I508" s="3"/>
      </tp>
      <tp>
        <v>4590796452.4799995</v>
        <stp/>
        <stp>EM_S_VAL_MV</stp>
        <stp>2</stp>
        <stp>002057.SZ</stp>
        <stp>2019/11/27</stp>
        <tr r="I518" s="3"/>
        <tr r="I518" s="3"/>
        <tr r="I518" s="3"/>
        <tr r="I518" s="3"/>
      </tp>
      <tp>
        <v>3422499080</v>
        <stp/>
        <stp>EM_S_VAL_MV</stp>
        <stp>2</stp>
        <stp>002067.SZ</stp>
        <stp>2019/11/27</stp>
        <tr r="I528" s="3"/>
        <tr r="I528" s="3"/>
        <tr r="I528" s="3"/>
        <tr r="I528" s="3"/>
      </tp>
      <tp>
        <v>2913349535.2600002</v>
        <stp/>
        <stp>EM_S_VAL_MV</stp>
        <stp>2</stp>
        <stp>002077.SZ</stp>
        <stp>2019/11/27</stp>
        <tr r="I537" s="3"/>
        <tr r="I537" s="3"/>
        <tr r="I537" s="3"/>
        <tr r="I537" s="3"/>
      </tp>
      <tp>
        <v>47395333695.599998</v>
        <stp/>
        <stp>EM_S_VAL_MV</stp>
        <stp>2</stp>
        <stp>002007.SZ</stp>
        <stp>2019/11/27</stp>
        <tr r="I469" s="3"/>
        <tr r="I469" s="3"/>
        <tr r="I469" s="3"/>
        <tr r="I469" s="3"/>
      </tp>
      <tp>
        <v>7134847622.3199997</v>
        <stp/>
        <stp>EM_S_VAL_MV</stp>
        <stp>2</stp>
        <stp>002017.SZ</stp>
        <stp>2019/11/27</stp>
        <tr r="I479" s="3"/>
        <tr r="I479" s="3"/>
        <tr r="I479" s="3"/>
        <tr r="I479" s="3"/>
      </tp>
      <tp>
        <v>83957475201.600006</v>
        <stp/>
        <stp>EM_S_VAL_MV</stp>
        <stp>2</stp>
        <stp>002027.SZ</stp>
        <stp>2019/11/27</stp>
        <tr r="I488" s="3"/>
        <tr r="I488" s="3"/>
        <tr r="I488" s="3"/>
        <tr r="I488" s="3"/>
      </tp>
      <tp>
        <v>3345109619.7399998</v>
        <stp/>
        <stp>EM_S_VAL_MV</stp>
        <stp>2</stp>
        <stp>002037.SZ</stp>
        <stp>2019/11/27</stp>
        <tr r="I498" s="3"/>
        <tr r="I498" s="3"/>
        <tr r="I498" s="3"/>
        <tr r="I498" s="3"/>
      </tp>
      <tp>
        <v>21773195692.32</v>
        <stp/>
        <stp>EM_S_VAL_MV</stp>
        <stp>2</stp>
        <stp>002387.SZ</stp>
        <stp>2019/11/27</stp>
        <tr r="I846" s="3"/>
        <tr r="I846" s="3"/>
        <tr r="I846" s="3"/>
        <tr r="I846" s="3"/>
      </tp>
      <tp>
        <v>4087782220.0500002</v>
        <stp/>
        <stp>EM_S_VAL_MV</stp>
        <stp>2</stp>
        <stp>002397.SZ</stp>
        <stp>2019/11/27</stp>
        <tr r="I856" s="3"/>
        <tr r="I856" s="3"/>
        <tr r="I856" s="3"/>
        <tr r="I856" s="3"/>
      </tp>
      <tp>
        <v>1944535529.7</v>
        <stp/>
        <stp>EM_S_VAL_MV</stp>
        <stp>2</stp>
        <stp>002347.SZ</stp>
        <stp>2019/11/27</stp>
        <tr r="I806" s="3"/>
        <tr r="I806" s="3"/>
        <tr r="I806" s="3"/>
        <tr r="I806" s="3"/>
      </tp>
      <tp>
        <v>1818236408.8</v>
        <stp/>
        <stp>EM_S_VAL_MV</stp>
        <stp>2</stp>
        <stp>002357.SZ</stp>
        <stp>2019/11/27</stp>
        <tr r="I816" s="3"/>
        <tr r="I816" s="3"/>
        <tr r="I816" s="3"/>
        <tr r="I816" s="3"/>
      </tp>
      <tp>
        <v>5232601626.7200003</v>
        <stp/>
        <stp>EM_S_VAL_MV</stp>
        <stp>2</stp>
        <stp>002367.SZ</stp>
        <stp>2019/11/27</stp>
        <tr r="I826" s="3"/>
        <tr r="I826" s="3"/>
        <tr r="I826" s="3"/>
        <tr r="I826" s="3"/>
      </tp>
      <tp>
        <v>3491199015.8099999</v>
        <stp/>
        <stp>EM_S_VAL_MV</stp>
        <stp>2</stp>
        <stp>002377.SZ</stp>
        <stp>2019/11/27</stp>
        <tr r="I836" s="3"/>
        <tr r="I836" s="3"/>
        <tr r="I836" s="3"/>
        <tr r="I836" s="3"/>
      </tp>
      <tp>
        <v>5191633200.0799999</v>
        <stp/>
        <stp>EM_S_VAL_MV</stp>
        <stp>2</stp>
        <stp>002307.SZ</stp>
        <stp>2019/11/27</stp>
        <tr r="I766" s="3"/>
        <tr r="I766" s="3"/>
        <tr r="I766" s="3"/>
        <tr r="I766" s="3"/>
      </tp>
      <tp>
        <v>7892127826.4399996</v>
        <stp/>
        <stp>EM_S_VAL_MV</stp>
        <stp>2</stp>
        <stp>002317.SZ</stp>
        <stp>2019/11/27</stp>
        <tr r="I776" s="3"/>
        <tr r="I776" s="3"/>
        <tr r="I776" s="3"/>
        <tr r="I776" s="3"/>
      </tp>
      <tp>
        <v>5823791738.6400003</v>
        <stp/>
        <stp>EM_S_VAL_MV</stp>
        <stp>2</stp>
        <stp>002327.SZ</stp>
        <stp>2019/11/27</stp>
        <tr r="I786" s="3"/>
        <tr r="I786" s="3"/>
        <tr r="I786" s="3"/>
        <tr r="I786" s="3"/>
      </tp>
      <tp>
        <v>2013065865</v>
        <stp/>
        <stp>EM_S_VAL_MV</stp>
        <stp>2</stp>
        <stp>002337.SZ</stp>
        <stp>2019/11/27</stp>
        <tr r="I796" s="3"/>
        <tr r="I796" s="3"/>
        <tr r="I796" s="3"/>
        <tr r="I796" s="3"/>
      </tp>
      <tp>
        <v>11138472068.790001</v>
        <stp/>
        <stp>EM_S_VAL_MV</stp>
        <stp>2</stp>
        <stp>002287.SZ</stp>
        <stp>2019/11/27</stp>
        <tr r="I746" s="3"/>
        <tr r="I746" s="3"/>
        <tr r="I746" s="3"/>
        <tr r="I746" s="3"/>
      </tp>
      <tp>
        <v>2884448075.4000001</v>
        <stp/>
        <stp>EM_S_VAL_MV</stp>
        <stp>2</stp>
        <stp>002297.SZ</stp>
        <stp>2019/11/27</stp>
        <tr r="I756" s="3"/>
        <tr r="I756" s="3"/>
        <tr r="I756" s="3"/>
        <tr r="I756" s="3"/>
      </tp>
      <tp>
        <v>2476031842.5900002</v>
        <stp/>
        <stp>EM_S_VAL_MV</stp>
        <stp>2</stp>
        <stp>002247.SZ</stp>
        <stp>2019/11/27</stp>
        <tr r="I707" s="3"/>
        <tr r="I707" s="3"/>
        <tr r="I707" s="3"/>
        <tr r="I707" s="3"/>
      </tp>
      <tp>
        <v>7906856413.9499998</v>
        <stp/>
        <stp>EM_S_VAL_MV</stp>
        <stp>2</stp>
        <stp>002267.SZ</stp>
        <stp>2019/11/27</stp>
        <tr r="I726" s="3"/>
        <tr r="I726" s="3"/>
        <tr r="I726" s="3"/>
        <tr r="I726" s="3"/>
      </tp>
      <tp>
        <v>4405586048</v>
        <stp/>
        <stp>EM_S_VAL_MV</stp>
        <stp>2</stp>
        <stp>002277.SZ</stp>
        <stp>2019/11/27</stp>
        <tr r="I736" s="3"/>
        <tr r="I736" s="3"/>
        <tr r="I736" s="3"/>
        <tr r="I736" s="3"/>
      </tp>
      <tp>
        <v>1394404113.74</v>
        <stp/>
        <stp>EM_S_VAL_MV</stp>
        <stp>2</stp>
        <stp>002207.SZ</stp>
        <stp>2019/11/27</stp>
        <tr r="I667" s="3"/>
        <tr r="I667" s="3"/>
        <tr r="I667" s="3"/>
        <tr r="I667" s="3"/>
      </tp>
      <tp>
        <v>15021126180.4</v>
        <stp/>
        <stp>EM_S_VAL_MV</stp>
        <stp>2</stp>
        <stp>002217.SZ</stp>
        <stp>2019/11/27</stp>
        <tr r="I677" s="3"/>
        <tr r="I677" s="3"/>
        <tr r="I677" s="3"/>
        <tr r="I677" s="3"/>
      </tp>
      <tp>
        <v>2223621792</v>
        <stp/>
        <stp>EM_S_VAL_MV</stp>
        <stp>2</stp>
        <stp>002227.SZ</stp>
        <stp>2019/11/27</stp>
        <tr r="I687" s="3"/>
        <tr r="I687" s="3"/>
        <tr r="I687" s="3"/>
        <tr r="I687" s="3"/>
      </tp>
      <tp>
        <v>11689536000</v>
        <stp/>
        <stp>EM_S_VAL_MV</stp>
        <stp>2</stp>
        <stp>002237.SZ</stp>
        <stp>2019/11/27</stp>
        <tr r="I697" s="3"/>
        <tr r="I697" s="3"/>
        <tr r="I697" s="3"/>
        <tr r="I697" s="3"/>
      </tp>
      <tp>
        <v>4173455275.3200002</v>
        <stp/>
        <stp>EM_S_VAL_MV</stp>
        <stp>2</stp>
        <stp>002587.SZ</stp>
        <stp>2019/11/27</stp>
        <tr r="I1044" s="3"/>
        <tr r="I1044" s="3"/>
        <tr r="I1044" s="3"/>
        <tr r="I1044" s="3"/>
      </tp>
      <tp>
        <v>10633395136.209999</v>
        <stp/>
        <stp>EM_S_VAL_MV</stp>
        <stp>2</stp>
        <stp>002597.SZ</stp>
        <stp>2019/11/27</stp>
        <tr r="I1054" s="3"/>
        <tr r="I1054" s="3"/>
        <tr r="I1054" s="3"/>
        <tr r="I1054" s="3"/>
      </tp>
      <tp>
        <v>9340313351.0400009</v>
        <stp/>
        <stp>EM_S_VAL_MV</stp>
        <stp>2</stp>
        <stp>002547.SZ</stp>
        <stp>2019/11/27</stp>
        <tr r="I1004" s="3"/>
        <tr r="I1004" s="3"/>
        <tr r="I1004" s="3"/>
        <tr r="I1004" s="3"/>
      </tp>
      <tp>
        <v>16660020000</v>
        <stp/>
        <stp>EM_S_VAL_MV</stp>
        <stp>2</stp>
        <stp>002557.SZ</stp>
        <stp>2019/11/27</stp>
        <tr r="I1014" s="3"/>
        <tr r="I1014" s="3"/>
        <tr r="I1014" s="3"/>
        <tr r="I1014" s="3"/>
      </tp>
      <tp>
        <v>7370188739.1899996</v>
        <stp/>
        <stp>EM_S_VAL_MV</stp>
        <stp>2</stp>
        <stp>002567.SZ</stp>
        <stp>2019/11/27</stp>
        <tr r="I1024" s="3"/>
        <tr r="I1024" s="3"/>
        <tr r="I1024" s="3"/>
        <tr r="I1024" s="3"/>
      </tp>
      <tp>
        <v>2998528000</v>
        <stp/>
        <stp>EM_S_VAL_MV</stp>
        <stp>2</stp>
        <stp>002577.SZ</stp>
        <stp>2019/11/27</stp>
        <tr r="I1034" s="3"/>
        <tr r="I1034" s="3"/>
        <tr r="I1034" s="3"/>
        <tr r="I1034" s="3"/>
      </tp>
      <tp>
        <v>19678676018.130001</v>
        <stp/>
        <stp>EM_S_VAL_MV</stp>
        <stp>2</stp>
        <stp>002507.SZ</stp>
        <stp>2019/11/27</stp>
        <tr r="I965" s="3"/>
        <tr r="I965" s="3"/>
        <tr r="I965" s="3"/>
        <tr r="I965" s="3"/>
      </tp>
      <tp>
        <v>5768747259.1199999</v>
        <stp/>
        <stp>EM_S_VAL_MV</stp>
        <stp>2</stp>
        <stp>002517.SZ</stp>
        <stp>2019/11/27</stp>
        <tr r="I975" s="3"/>
        <tr r="I975" s="3"/>
        <tr r="I975" s="3"/>
        <tr r="I975" s="3"/>
      </tp>
      <tp>
        <v>3032720552.2800002</v>
        <stp/>
        <stp>EM_S_VAL_MV</stp>
        <stp>2</stp>
        <stp>002527.SZ</stp>
        <stp>2019/11/27</stp>
        <tr r="I984" s="3"/>
        <tr r="I984" s="3"/>
        <tr r="I984" s="3"/>
        <tr r="I984" s="3"/>
      </tp>
      <tp>
        <v>9388691054.4500008</v>
        <stp/>
        <stp>EM_S_VAL_MV</stp>
        <stp>2</stp>
        <stp>002537.SZ</stp>
        <stp>2019/11/27</stp>
        <tr r="I994" s="3"/>
        <tr r="I994" s="3"/>
        <tr r="I994" s="3"/>
        <tr r="I994" s="3"/>
      </tp>
      <tp>
        <v>2742144600</v>
        <stp/>
        <stp>EM_S_VAL_MV</stp>
        <stp>2</stp>
        <stp>002487.SZ</stp>
        <stp>2019/11/27</stp>
        <tr r="I945" s="3"/>
        <tr r="I945" s="3"/>
        <tr r="I945" s="3"/>
        <tr r="I945" s="3"/>
      </tp>
      <tp>
        <v>5963041848</v>
        <stp/>
        <stp>EM_S_VAL_MV</stp>
        <stp>2</stp>
        <stp>002497.SZ</stp>
        <stp>2019/11/27</stp>
        <tr r="I955" s="3"/>
        <tr r="I955" s="3"/>
        <tr r="I955" s="3"/>
        <tr r="I955" s="3"/>
      </tp>
      <tp>
        <v>4609833390</v>
        <stp/>
        <stp>EM_S_VAL_MV</stp>
        <stp>2</stp>
        <stp>002447.SZ</stp>
        <stp>2019/11/27</stp>
        <tr r="I906" s="3"/>
        <tr r="I906" s="3"/>
        <tr r="I906" s="3"/>
        <tr r="I906" s="3"/>
      </tp>
      <tp>
        <v>2606237760</v>
        <stp/>
        <stp>EM_S_VAL_MV</stp>
        <stp>2</stp>
        <stp>002457.SZ</stp>
        <stp>2019/11/27</stp>
        <tr r="I916" s="3"/>
        <tr r="I916" s="3"/>
        <tr r="I916" s="3"/>
        <tr r="I916" s="3"/>
      </tp>
      <tp>
        <v>7106952184.5</v>
        <stp/>
        <stp>EM_S_VAL_MV</stp>
        <stp>2</stp>
        <stp>002467.SZ</stp>
        <stp>2019/11/27</stp>
        <tr r="I926" s="3"/>
        <tr r="I926" s="3"/>
        <tr r="I926" s="3"/>
        <tr r="I926" s="3"/>
      </tp>
      <tp>
        <v>8289116229.7200003</v>
        <stp/>
        <stp>EM_S_VAL_MV</stp>
        <stp>2</stp>
        <stp>002407.SZ</stp>
        <stp>2019/11/27</stp>
        <tr r="I866" s="3"/>
        <tr r="I866" s="3"/>
        <tr r="I866" s="3"/>
        <tr r="I866" s="3"/>
      </tp>
      <tp>
        <v>1900800000</v>
        <stp/>
        <stp>EM_S_VAL_MV</stp>
        <stp>2</stp>
        <stp>002417.SZ</stp>
        <stp>2019/11/27</stp>
        <tr r="I876" s="3"/>
        <tr r="I876" s="3"/>
        <tr r="I876" s="3"/>
        <tr r="I876" s="3"/>
      </tp>
      <tp>
        <v>3539594909.6199999</v>
        <stp/>
        <stp>EM_S_VAL_MV</stp>
        <stp>2</stp>
        <stp>002427.SZ</stp>
        <stp>2019/11/27</stp>
        <tr r="I886" s="3"/>
        <tr r="I886" s="3"/>
        <tr r="I886" s="3"/>
        <tr r="I886" s="3"/>
      </tp>
      <tp>
        <v>6352575325.5</v>
        <stp/>
        <stp>EM_S_VAL_MV</stp>
        <stp>2</stp>
        <stp>002437.SZ</stp>
        <stp>2019/11/27</stp>
        <tr r="I896" s="3"/>
        <tr r="I896" s="3"/>
        <tr r="I896" s="3"/>
        <tr r="I896" s="3"/>
      </tp>
      <tp>
        <v>1915881992.6400001</v>
        <stp/>
        <stp>EM_S_VAL_MV</stp>
        <stp>2</stp>
        <stp>002787.SZ</stp>
        <stp>2019/11/27</stp>
        <tr r="I1236" s="3"/>
        <tr r="I1236" s="3"/>
        <tr r="I1236" s="3"/>
        <tr r="I1236" s="3"/>
      </tp>
      <tp>
        <v>24937088000</v>
        <stp/>
        <stp>EM_S_VAL_MV</stp>
        <stp>2</stp>
        <stp>002797.SZ</stp>
        <stp>2019/11/27</stp>
        <tr r="I1245" s="3"/>
        <tr r="I1245" s="3"/>
        <tr r="I1245" s="3"/>
        <tr r="I1245" s="3"/>
      </tp>
      <tp>
        <v>7814958989.7600002</v>
        <stp/>
        <stp>EM_S_VAL_MV</stp>
        <stp>2</stp>
        <stp>002747.SZ</stp>
        <stp>2019/11/27</stp>
        <tr r="I1199" s="3"/>
        <tr r="I1199" s="3"/>
        <tr r="I1199" s="3"/>
        <tr r="I1199" s="3"/>
      </tp>
      <tp>
        <v>3168409085.2800002</v>
        <stp/>
        <stp>EM_S_VAL_MV</stp>
        <stp>2</stp>
        <stp>002757.SZ</stp>
        <stp>2019/11/27</stp>
        <tr r="I1208" s="3"/>
        <tr r="I1208" s="3"/>
        <tr r="I1208" s="3"/>
        <tr r="I1208" s="3"/>
      </tp>
      <tp>
        <v>2190000000</v>
        <stp/>
        <stp>EM_S_VAL_MV</stp>
        <stp>2</stp>
        <stp>002767.SZ</stp>
        <stp>2019/11/27</stp>
        <tr r="I1217" s="3"/>
        <tr r="I1217" s="3"/>
        <tr r="I1217" s="3"/>
        <tr r="I1217" s="3"/>
      </tp>
      <tp>
        <v>7301055130.9499998</v>
        <stp/>
        <stp>EM_S_VAL_MV</stp>
        <stp>2</stp>
        <stp>002777.SZ</stp>
        <stp>2019/11/27</stp>
        <tr r="I1227" s="3"/>
        <tr r="I1227" s="3"/>
        <tr r="I1227" s="3"/>
        <tr r="I1227" s="3"/>
      </tp>
      <tp>
        <v>4545024632.7200003</v>
        <stp/>
        <stp>EM_S_VAL_MV</stp>
        <stp>2</stp>
        <stp>002707.SZ</stp>
        <stp>2019/11/27</stp>
        <tr r="I1162" s="3"/>
        <tr r="I1162" s="3"/>
        <tr r="I1162" s="3"/>
        <tr r="I1162" s="3"/>
      </tp>
      <tp>
        <v>6917318469</v>
        <stp/>
        <stp>EM_S_VAL_MV</stp>
        <stp>2</stp>
        <stp>002717.SZ</stp>
        <stp>2019/11/27</stp>
        <tr r="I1171" s="3"/>
        <tr r="I1171" s="3"/>
        <tr r="I1171" s="3"/>
        <tr r="I1171" s="3"/>
      </tp>
      <tp>
        <v>13109804935.99</v>
        <stp/>
        <stp>EM_S_VAL_MV</stp>
        <stp>2</stp>
        <stp>002727.SZ</stp>
        <stp>2019/11/27</stp>
        <tr r="I1180" s="3"/>
        <tr r="I1180" s="3"/>
        <tr r="I1180" s="3"/>
        <tr r="I1180" s="3"/>
      </tp>
      <tp>
        <v>8351200000</v>
        <stp/>
        <stp>EM_S_VAL_MV</stp>
        <stp>2</stp>
        <stp>002737.SZ</stp>
        <stp>2019/11/27</stp>
        <tr r="I1190" s="3"/>
        <tr r="I1190" s="3"/>
        <tr r="I1190" s="3"/>
        <tr r="I1190" s="3"/>
      </tp>
      <tp>
        <v>1935500000</v>
        <stp/>
        <stp>EM_S_VAL_MV</stp>
        <stp>2</stp>
        <stp>002687.SZ</stp>
        <stp>2019/11/27</stp>
        <tr r="I1143" s="3"/>
        <tr r="I1143" s="3"/>
        <tr r="I1143" s="3"/>
        <tr r="I1143" s="3"/>
      </tp>
      <tp>
        <v>10648800000</v>
        <stp/>
        <stp>EM_S_VAL_MV</stp>
        <stp>2</stp>
        <stp>002697.SZ</stp>
        <stp>2019/11/27</stp>
        <tr r="I1153" s="3"/>
        <tr r="I1153" s="3"/>
        <tr r="I1153" s="3"/>
        <tr r="I1153" s="3"/>
      </tp>
      <tp>
        <v>9574916715</v>
        <stp/>
        <stp>EM_S_VAL_MV</stp>
        <stp>2</stp>
        <stp>002647.SZ</stp>
        <stp>2019/11/27</stp>
        <tr r="I1104" s="3"/>
        <tr r="I1104" s="3"/>
        <tr r="I1104" s="3"/>
        <tr r="I1104" s="3"/>
      </tp>
      <tp>
        <v>5769185563.7399998</v>
        <stp/>
        <stp>EM_S_VAL_MV</stp>
        <stp>2</stp>
        <stp>002657.SZ</stp>
        <stp>2019/11/27</stp>
        <tr r="I1114" s="3"/>
        <tr r="I1114" s="3"/>
        <tr r="I1114" s="3"/>
        <tr r="I1114" s="3"/>
      </tp>
      <tp>
        <v>1506980640</v>
        <stp/>
        <stp>EM_S_VAL_MV</stp>
        <stp>2</stp>
        <stp>002667.SZ</stp>
        <stp>2019/11/27</stp>
        <tr r="I1124" s="3"/>
        <tr r="I1124" s="3"/>
        <tr r="I1124" s="3"/>
        <tr r="I1124" s="3"/>
      </tp>
      <tp>
        <v>8573105355.6899996</v>
        <stp/>
        <stp>EM_S_VAL_MV</stp>
        <stp>2</stp>
        <stp>002677.SZ</stp>
        <stp>2019/11/27</stp>
        <tr r="I1134" s="3"/>
        <tr r="I1134" s="3"/>
        <tr r="I1134" s="3"/>
        <tr r="I1134" s="3"/>
      </tp>
      <tp>
        <v>112678386837.03</v>
        <stp/>
        <stp>EM_S_VAL_MV</stp>
        <stp>2</stp>
        <stp>002607.SZ</stp>
        <stp>2019/11/27</stp>
        <tr r="I1064" s="3"/>
        <tr r="I1064" s="3"/>
        <tr r="I1064" s="3"/>
        <tr r="I1064" s="3"/>
      </tp>
      <tp>
        <v>8822303654.5599995</v>
        <stp/>
        <stp>EM_S_VAL_MV</stp>
        <stp>2</stp>
        <stp>002617.SZ</stp>
        <stp>2019/11/27</stp>
        <tr r="I1074" s="3"/>
        <tr r="I1074" s="3"/>
        <tr r="I1074" s="3"/>
        <tr r="I1074" s="3"/>
      </tp>
      <tp>
        <v>3076173828.3299999</v>
        <stp/>
        <stp>EM_S_VAL_MV</stp>
        <stp>2</stp>
        <stp>002627.SZ</stp>
        <stp>2019/11/27</stp>
        <tr r="I1084" s="3"/>
        <tr r="I1084" s="3"/>
        <tr r="I1084" s="3"/>
        <tr r="I1084" s="3"/>
      </tp>
      <tp>
        <v>3732264400</v>
        <stp/>
        <stp>EM_S_VAL_MV</stp>
        <stp>2</stp>
        <stp>002637.SZ</stp>
        <stp>2019/11/27</stp>
        <tr r="I1094" s="3"/>
        <tr r="I1094" s="3"/>
        <tr r="I1094" s="3"/>
        <tr r="I1094" s="3"/>
      </tp>
      <tp>
        <v>6522764696.8000002</v>
        <stp/>
        <stp>EM_S_VAL_MV</stp>
        <stp>2</stp>
        <stp>002947.SZ</stp>
        <stp>2019/11/27</stp>
        <tr r="I1383" s="3"/>
        <tr r="I1383" s="3"/>
        <tr r="I1383" s="3"/>
        <tr r="I1383" s="3"/>
      </tp>
      <tp>
        <v>12418900000</v>
        <stp/>
        <stp>EM_S_VAL_MV</stp>
        <stp>2</stp>
        <stp>002957.SZ</stp>
        <stp>2019/11/27</stp>
        <tr r="I1392" s="3"/>
        <tr r="I1392" s="3"/>
        <tr r="I1392" s="3"/>
        <tr r="I1392" s="3"/>
      </tp>
      <tp>
        <v>9708471200</v>
        <stp/>
        <stp>EM_S_VAL_MV</stp>
        <stp>2</stp>
        <stp>002967.SZ</stp>
        <stp>2019/11/27</stp>
        <tr r="I1401" s="3"/>
        <tr r="I1401" s="3"/>
        <tr r="I1401" s="3"/>
        <tr r="I1401" s="3"/>
      </tp>
      <tp>
        <v>5685894192</v>
        <stp/>
        <stp>EM_S_VAL_MV</stp>
        <stp>2</stp>
        <stp>002907.SZ</stp>
        <stp>2019/11/27</stp>
        <tr r="I1347" s="3"/>
        <tr r="I1347" s="3"/>
        <tr r="I1347" s="3"/>
        <tr r="I1347" s="3"/>
      </tp>
      <tp>
        <v>2957649600</v>
        <stp/>
        <stp>EM_S_VAL_MV</stp>
        <stp>2</stp>
        <stp>002917.SZ</stp>
        <stp>2019/11/27</stp>
        <tr r="I1356" s="3"/>
        <tr r="I1356" s="3"/>
        <tr r="I1356" s="3"/>
        <tr r="I1356" s="3"/>
      </tp>
      <tp>
        <v>3265797080</v>
        <stp/>
        <stp>EM_S_VAL_MV</stp>
        <stp>2</stp>
        <stp>002927.SZ</stp>
        <stp>2019/11/27</stp>
        <tr r="I1365" s="3"/>
        <tr r="I1365" s="3"/>
        <tr r="I1365" s="3"/>
        <tr r="I1365" s="3"/>
      </tp>
      <tp>
        <v>4168704000</v>
        <stp/>
        <stp>EM_S_VAL_MV</stp>
        <stp>2</stp>
        <stp>002937.SZ</stp>
        <stp>2019/11/27</stp>
        <tr r="I1374" s="3"/>
        <tr r="I1374" s="3"/>
        <tr r="I1374" s="3"/>
        <tr r="I1374" s="3"/>
      </tp>
      <tp>
        <v>3068000000</v>
        <stp/>
        <stp>EM_S_VAL_MV</stp>
        <stp>2</stp>
        <stp>002887.SZ</stp>
        <stp>2019/11/27</stp>
        <tr r="I1329" s="3"/>
        <tr r="I1329" s="3"/>
        <tr r="I1329" s="3"/>
        <tr r="I1329" s="3"/>
      </tp>
      <tp>
        <v>3797452000</v>
        <stp/>
        <stp>EM_S_VAL_MV</stp>
        <stp>2</stp>
        <stp>002897.SZ</stp>
        <stp>2019/11/27</stp>
        <tr r="I1338" s="3"/>
        <tr r="I1338" s="3"/>
        <tr r="I1338" s="3"/>
        <tr r="I1338" s="3"/>
      </tp>
      <tp>
        <v>4916436000</v>
        <stp/>
        <stp>EM_S_VAL_MV</stp>
        <stp>2</stp>
        <stp>002847.SZ</stp>
        <stp>2019/11/27</stp>
        <tr r="I1291" s="3"/>
        <tr r="I1291" s="3"/>
        <tr r="I1291" s="3"/>
        <tr r="I1291" s="3"/>
      </tp>
      <tp>
        <v>1482240000</v>
        <stp/>
        <stp>EM_S_VAL_MV</stp>
        <stp>2</stp>
        <stp>002857.SZ</stp>
        <stp>2019/11/27</stp>
        <tr r="I1300" s="3"/>
        <tr r="I1300" s="3"/>
        <tr r="I1300" s="3"/>
        <tr r="I1300" s="3"/>
      </tp>
      <tp>
        <v>12827386049.4</v>
        <stp/>
        <stp>EM_S_VAL_MV</stp>
        <stp>2</stp>
        <stp>002867.SZ</stp>
        <stp>2019/11/27</stp>
        <tr r="I1310" s="3"/>
        <tr r="I1310" s="3"/>
        <tr r="I1310" s="3"/>
        <tr r="I1310" s="3"/>
      </tp>
      <tp>
        <v>2543569920</v>
        <stp/>
        <stp>EM_S_VAL_MV</stp>
        <stp>2</stp>
        <stp>002877.SZ</stp>
        <stp>2019/11/27</stp>
        <tr r="I1319" s="3"/>
        <tr r="I1319" s="3"/>
        <tr r="I1319" s="3"/>
        <tr r="I1319" s="3"/>
      </tp>
      <tp>
        <v>9448115166.2999992</v>
        <stp/>
        <stp>EM_S_VAL_MV</stp>
        <stp>2</stp>
        <stp>002807.SZ</stp>
        <stp>2019/11/27</stp>
        <tr r="I1254" s="3"/>
        <tr r="I1254" s="3"/>
        <tr r="I1254" s="3"/>
        <tr r="I1254" s="3"/>
      </tp>
      <tp>
        <v>1712599200</v>
        <stp/>
        <stp>EM_S_VAL_MV</stp>
        <stp>2</stp>
        <stp>002817.SZ</stp>
        <stp>2019/11/27</stp>
        <tr r="I1263" s="3"/>
        <tr r="I1263" s="3"/>
        <tr r="I1263" s="3"/>
        <tr r="I1263" s="3"/>
      </tp>
      <tp>
        <v>2481240000</v>
        <stp/>
        <stp>EM_S_VAL_MV</stp>
        <stp>2</stp>
        <stp>002827.SZ</stp>
        <stp>2019/11/27</stp>
        <tr r="I1273" s="3"/>
        <tr r="I1273" s="3"/>
        <tr r="I1273" s="3"/>
        <tr r="I1273" s="3"/>
      </tp>
      <tp>
        <v>3546746006.5700002</v>
        <stp/>
        <stp>EM_S_VAL_MV</stp>
        <stp>2</stp>
        <stp>002837.SZ</stp>
        <stp>2019/11/27</stp>
        <tr r="I1282" s="3"/>
        <tr r="I1282" s="3"/>
        <tr r="I1282" s="3"/>
        <tr r="I1282" s="3"/>
      </tp>
      <tp>
        <v>1.91</v>
        <stp/>
        <stp>EM_S_DQ_CLOSE</stp>
        <stp>3</stp>
        <stp>002031.SZ</stp>
        <stp>2019/11/27</stp>
        <stp>1</stp>
        <tr r="F31" s="5"/>
      </tp>
      <tp>
        <v>13.86</v>
        <stp/>
        <stp>EM_S_DQ_CLOSE</stp>
        <stp>3</stp>
        <stp>300007.SZ</stp>
        <stp>2019/11/27</stp>
        <stp>1</stp>
        <tr r="F122" s="5"/>
      </tp>
      <tp>
        <v>6.07</v>
        <stp/>
        <stp>EM_S_DQ_CLOSE</stp>
        <stp>3</stp>
        <stp>300004.SZ</stp>
        <stp>2019/11/27</stp>
        <stp>1</stp>
        <tr r="F121" s="5"/>
      </tp>
      <tp>
        <v>9.51</v>
        <stp/>
        <stp>EM_S_DQ_CLOSE</stp>
        <stp>3</stp>
        <stp>000039.SZ</stp>
        <stp>2019/11/27</stp>
        <stp>1</stp>
        <tr r="F5" s="5"/>
      </tp>
      <tp>
        <v>11651208600</v>
        <stp/>
        <stp>EM_S_VAL_MV</stp>
        <stp>2</stp>
        <stp>601107.SH</stp>
        <stp>2019/11/27</stp>
        <tr r="I3032" s="3"/>
        <tr r="I3032" s="3"/>
        <tr r="I3032" s="3"/>
        <tr r="I3032" s="3"/>
      </tp>
      <tp>
        <v>31127230000</v>
        <stp/>
        <stp>EM_S_VAL_MV</stp>
        <stp>2</stp>
        <stp>601117.SH</stp>
        <stp>2019/11/27</stp>
        <tr r="I3037" s="3"/>
        <tr r="I3037" s="3"/>
        <tr r="I3037" s="3"/>
        <tr r="I3037" s="3"/>
      </tp>
      <tp>
        <v>11861448454.799999</v>
        <stp/>
        <stp>EM_S_VAL_MV</stp>
        <stp>2</stp>
        <stp>601127.SH</stp>
        <stp>2019/11/27</stp>
        <tr r="I3040" s="3"/>
        <tr r="I3040" s="3"/>
        <tr r="I3040" s="3"/>
        <tr r="I3040" s="3"/>
      </tp>
      <tp>
        <v>6838359525.2700005</v>
        <stp/>
        <stp>EM_S_VAL_MV</stp>
        <stp>2</stp>
        <stp>601137.SH</stp>
        <stp>2019/11/27</stp>
        <tr r="I3042" s="3"/>
        <tr r="I3042" s="3"/>
        <tr r="I3042" s="3"/>
        <tr r="I3042" s="3"/>
      </tp>
      <tp>
        <v>3680552000</v>
        <stp/>
        <stp>EM_S_VAL_MV</stp>
        <stp>2</stp>
        <stp>601177.SH</stp>
        <stp>2019/11/27</stp>
        <tr r="I3052" s="3"/>
        <tr r="I3052" s="3"/>
        <tr r="I3052" s="3"/>
        <tr r="I3052" s="3"/>
      </tp>
      <tp>
        <v>2625000000</v>
        <stp/>
        <stp>EM_S_VAL_MV</stp>
        <stp>2</stp>
        <stp>601007.SH</stp>
        <stp>2019/11/27</stp>
        <tr r="I3006" s="3"/>
        <tr r="I3006" s="3"/>
        <tr r="I3006" s="3"/>
        <tr r="I3006" s="3"/>
      </tp>
      <tp>
        <v>76886890000</v>
        <stp/>
        <stp>EM_S_VAL_MV</stp>
        <stp>2</stp>
        <stp>601077.SH</stp>
        <stp>2019/11/27</stp>
        <tr r="I3024" s="3"/>
        <tr r="I3024" s="3"/>
        <tr r="I3024" s="3"/>
        <tr r="I3024" s="3"/>
      </tp>
      <tp>
        <v>41318464228.580002</v>
        <stp/>
        <stp>EM_S_VAL_MV</stp>
        <stp>2</stp>
        <stp>601377.SH</stp>
        <stp>2019/11/27</stp>
        <tr r="I3090" s="3"/>
        <tr r="I3090" s="3"/>
        <tr r="I3090" s="3"/>
        <tr r="I3090" s="3"/>
      </tp>
      <tp>
        <v>9082027297.1499996</v>
        <stp/>
        <stp>EM_S_VAL_MV</stp>
        <stp>2</stp>
        <stp>601567.SH</stp>
        <stp>2019/11/27</stp>
        <tr r="I3101" s="3"/>
        <tr r="I3101" s="3"/>
        <tr r="I3101" s="3"/>
        <tr r="I3101" s="3"/>
      </tp>
      <tp>
        <v>29562224434.560001</v>
        <stp/>
        <stp>EM_S_VAL_MV</stp>
        <stp>2</stp>
        <stp>601577.SH</stp>
        <stp>2019/11/27</stp>
        <tr r="I3102" s="3"/>
        <tr r="I3102" s="3"/>
        <tr r="I3102" s="3"/>
        <tr r="I3102" s="3"/>
      </tp>
      <tp>
        <v>10481451788.5</v>
        <stp/>
        <stp>EM_S_VAL_MV</stp>
        <stp>2</stp>
        <stp>601717.SH</stp>
        <stp>2019/11/27</stp>
        <tr r="I3131" s="3"/>
        <tr r="I3131" s="3"/>
        <tr r="I3131" s="3"/>
        <tr r="I3131" s="3"/>
      </tp>
      <tp>
        <v>71368095247.559998</v>
        <stp/>
        <stp>EM_S_VAL_MV</stp>
        <stp>2</stp>
        <stp>601727.SH</stp>
        <stp>2019/11/27</stp>
        <tr r="I3133" s="3"/>
        <tr r="I3133" s="3"/>
        <tr r="I3133" s="3"/>
        <tr r="I3133" s="3"/>
      </tp>
      <tp>
        <v>3678521221.1999998</v>
        <stp/>
        <stp>EM_S_VAL_MV</stp>
        <stp>2</stp>
        <stp>601777.SH</stp>
        <stp>2019/11/27</stp>
        <tr r="I3135" s="3"/>
        <tr r="I3135" s="3"/>
        <tr r="I3135" s="3"/>
        <tr r="I3135" s="3"/>
      </tp>
      <tp>
        <v>50930240650.239998</v>
        <stp/>
        <stp>EM_S_VAL_MV</stp>
        <stp>2</stp>
        <stp>601607.SH</stp>
        <stp>2019/11/27</stp>
        <tr r="I3111" s="3"/>
        <tr r="I3111" s="3"/>
        <tr r="I3111" s="3"/>
        <tr r="I3111" s="3"/>
      </tp>
      <tp>
        <v>6717478323.5</v>
        <stp/>
        <stp>EM_S_VAL_MV</stp>
        <stp>2</stp>
        <stp>601677.SH</stp>
        <stp>2019/11/27</stp>
        <tr r="I3124" s="3"/>
        <tr r="I3124" s="3"/>
        <tr r="I3124" s="3"/>
        <tr r="I3124" s="3"/>
      </tp>
      <tp>
        <v>29573683385.400002</v>
        <stp/>
        <stp>EM_S_VAL_MV</stp>
        <stp>2</stp>
        <stp>601997.SH</stp>
        <stp>2019/11/27</stp>
        <tr r="I3189" s="3"/>
        <tr r="I3189" s="3"/>
        <tr r="I3189" s="3"/>
        <tr r="I3189" s="3"/>
      </tp>
      <tp>
        <v>1035898734449.88</v>
        <stp/>
        <stp>EM_S_VAL_MV</stp>
        <stp>2</stp>
        <stp>601857.SH</stp>
        <stp>2019/11/27</stp>
        <tr r="I3147" s="3"/>
        <tr r="I3147" s="3"/>
        <tr r="I3147" s="3"/>
        <tr r="I3147" s="3"/>
      </tp>
      <tp>
        <v>50919848811.720001</v>
        <stp/>
        <stp>EM_S_VAL_MV</stp>
        <stp>2</stp>
        <stp>601877.SH</stp>
        <stp>2019/11/27</stp>
        <tr r="I3154" s="3"/>
        <tr r="I3154" s="3"/>
        <tr r="I3154" s="3"/>
        <tr r="I3154" s="3"/>
      </tp>
      <tp>
        <v>4.3099999999999996</v>
        <stp/>
        <stp>EM_S_DQ_CLOSE</stp>
        <stp>3</stp>
        <stp>002006.SZ</stp>
        <stp>2019/11/27</stp>
        <stp>1</stp>
        <tr r="F26" s="5"/>
      </tp>
      <tp>
        <v>14.89</v>
        <stp/>
        <stp>EM_S_DQ_CLOSE</stp>
        <stp>3</stp>
        <stp>300034.SZ</stp>
        <stp>2019/11/27</stp>
        <stp>1</stp>
        <tr r="F125" s="5"/>
      </tp>
      <tp>
        <v>7.1</v>
        <stp/>
        <stp>EM_S_DQ_CLOSE</stp>
        <stp>3</stp>
        <stp>002009.SZ</stp>
        <stp>2019/11/27</stp>
        <stp>1</stp>
        <tr r="F27" s="5"/>
      </tp>
      <tp>
        <v>4184455873.8400002</v>
        <stp/>
        <stp>EM_S_VAL_MV</stp>
        <stp>2</stp>
        <stp>600187.SH</stp>
        <stp>2019/11/27</stp>
        <tr r="I2344" s="3"/>
        <tr r="I2344" s="3"/>
        <tr r="I2344" s="3"/>
        <tr r="I2344" s="3"/>
      </tp>
      <tp>
        <v>6659134865.8999996</v>
        <stp/>
        <stp>EM_S_VAL_MV</stp>
        <stp>2</stp>
        <stp>600197.SH</stp>
        <stp>2019/11/27</stp>
        <tr r="I2353" s="3"/>
        <tr r="I2353" s="3"/>
        <tr r="I2353" s="3"/>
        <tr r="I2353" s="3"/>
      </tp>
      <tp>
        <v>2289600000</v>
        <stp/>
        <stp>EM_S_VAL_MV</stp>
        <stp>2</stp>
        <stp>600107.SH</stp>
        <stp>2019/11/27</stp>
        <tr r="I2274" s="3"/>
        <tr r="I2274" s="3"/>
        <tr r="I2274" s="3"/>
        <tr r="I2274" s="3"/>
      </tp>
      <tp>
        <v>3501146144.1999998</v>
        <stp/>
        <stp>EM_S_VAL_MV</stp>
        <stp>2</stp>
        <stp>600117.SH</stp>
        <stp>2019/11/27</stp>
        <tr r="I2284" s="3"/>
        <tr r="I2284" s="3"/>
        <tr r="I2284" s="3"/>
        <tr r="I2284" s="3"/>
      </tp>
      <tp>
        <v>2451611892.7600002</v>
        <stp/>
        <stp>EM_S_VAL_MV</stp>
        <stp>2</stp>
        <stp>600127.SH</stp>
        <stp>2019/11/27</stp>
        <tr r="I2293" s="3"/>
        <tr r="I2293" s="3"/>
        <tr r="I2293" s="3"/>
        <tr r="I2293" s="3"/>
      </tp>
      <tp>
        <v>1366879287.28</v>
        <stp/>
        <stp>EM_S_VAL_MV</stp>
        <stp>2</stp>
        <stp>600137.SH</stp>
        <stp>2019/11/27</stp>
        <tr r="I2302" s="3"/>
        <tr r="I2302" s="3"/>
        <tr r="I2302" s="3"/>
        <tr r="I2302" s="3"/>
      </tp>
      <tp>
        <v>17520371409.66</v>
        <stp/>
        <stp>EM_S_VAL_MV</stp>
        <stp>2</stp>
        <stp>600157.SH</stp>
        <stp>2019/11/27</stp>
        <tr r="I2317" s="3"/>
        <tr r="I2317" s="3"/>
        <tr r="I2317" s="3"/>
        <tr r="I2317" s="3"/>
      </tp>
      <tp>
        <v>27091334584</v>
        <stp/>
        <stp>EM_S_VAL_MV</stp>
        <stp>2</stp>
        <stp>600167.SH</stp>
        <stp>2019/11/27</stp>
        <tr r="I2326" s="3"/>
        <tr r="I2326" s="3"/>
        <tr r="I2326" s="3"/>
        <tr r="I2326" s="3"/>
      </tp>
      <tp>
        <v>33995098273.32</v>
        <stp/>
        <stp>EM_S_VAL_MV</stp>
        <stp>2</stp>
        <stp>600177.SH</stp>
        <stp>2019/11/27</stp>
        <tr r="I2335" s="3"/>
        <tr r="I2335" s="3"/>
        <tr r="I2335" s="3"/>
        <tr r="I2335" s="3"/>
      </tp>
      <tp>
        <v>7156285692.8999996</v>
        <stp/>
        <stp>EM_S_VAL_MV</stp>
        <stp>2</stp>
        <stp>300197.SZ</stp>
        <stp>2019/11/27</stp>
        <tr r="I1597" s="3"/>
        <tr r="I1597" s="3"/>
        <tr r="I1597" s="3"/>
        <tr r="I1597" s="3"/>
      </tp>
      <tp>
        <v>2971145760.6500001</v>
        <stp/>
        <stp>EM_S_VAL_MV</stp>
        <stp>2</stp>
        <stp>300187.SZ</stp>
        <stp>2019/11/27</stp>
        <tr r="I1587" s="3"/>
        <tr r="I1587" s="3"/>
        <tr r="I1587" s="3"/>
        <tr r="I1587" s="3"/>
      </tp>
      <tp>
        <v>5432780474.1000004</v>
        <stp/>
        <stp>EM_S_VAL_MV</stp>
        <stp>2</stp>
        <stp>300177.SZ</stp>
        <stp>2019/11/27</stp>
        <tr r="I1578" s="3"/>
        <tr r="I1578" s="3"/>
        <tr r="I1578" s="3"/>
        <tr r="I1578" s="3"/>
      </tp>
      <tp>
        <v>47683331977.800003</v>
        <stp/>
        <stp>EM_S_VAL_MV</stp>
        <stp>2</stp>
        <stp>000157.SZ</stp>
        <stp>2019/11/27</stp>
        <tr r="I68" s="3"/>
        <tr r="I68" s="3"/>
        <tr r="I68" s="3"/>
        <tr r="I68" s="3"/>
      </tp>
      <tp>
        <v>1540231200</v>
        <stp/>
        <stp>EM_S_VAL_MV</stp>
        <stp>2</stp>
        <stp>300167.SZ</stp>
        <stp>2019/11/27</stp>
        <tr r="I1568" s="3"/>
        <tr r="I1568" s="3"/>
        <tr r="I1568" s="3"/>
        <tr r="I1568" s="3"/>
      </tp>
      <tp>
        <v>2834210762.8600001</v>
        <stp/>
        <stp>EM_S_VAL_MV</stp>
        <stp>2</stp>
        <stp>300157.SZ</stp>
        <stp>2019/11/27</stp>
        <tr r="I1558" s="3"/>
        <tr r="I1558" s="3"/>
        <tr r="I1558" s="3"/>
        <tr r="I1558" s="3"/>
      </tp>
      <tp>
        <v>4326055230.8999996</v>
        <stp/>
        <stp>EM_S_VAL_MV</stp>
        <stp>2</stp>
        <stp>300147.SZ</stp>
        <stp>2019/11/27</stp>
        <tr r="I1548" s="3"/>
        <tr r="I1548" s="3"/>
        <tr r="I1548" s="3"/>
        <tr r="I1548" s="3"/>
      </tp>
      <tp>
        <v>3917841430.5</v>
        <stp/>
        <stp>EM_S_VAL_MV</stp>
        <stp>2</stp>
        <stp>300137.SZ</stp>
        <stp>2019/11/27</stp>
        <tr r="I1538" s="3"/>
        <tr r="I1538" s="3"/>
        <tr r="I1538" s="3"/>
        <tr r="I1538" s="3"/>
      </tp>
      <tp>
        <v>5839254725.1999998</v>
        <stp/>
        <stp>EM_S_VAL_MV</stp>
        <stp>2</stp>
        <stp>300127.SZ</stp>
        <stp>2019/11/27</stp>
        <tr r="I1528" s="3"/>
        <tr r="I1528" s="3"/>
        <tr r="I1528" s="3"/>
        <tr r="I1528" s="3"/>
      </tp>
      <tp>
        <v>2580336000</v>
        <stp/>
        <stp>EM_S_VAL_MV</stp>
        <stp>2</stp>
        <stp>300117.SZ</stp>
        <stp>2019/11/27</stp>
        <tr r="I1518" s="3"/>
        <tr r="I1518" s="3"/>
        <tr r="I1518" s="3"/>
        <tr r="I1518" s="3"/>
      </tp>
      <tp>
        <v>4055011272.3600001</v>
        <stp/>
        <stp>EM_S_VAL_MV</stp>
        <stp>2</stp>
        <stp>300107.SZ</stp>
        <stp>2019/11/27</stp>
        <tr r="I1508" s="3"/>
        <tr r="I1508" s="3"/>
        <tr r="I1508" s="3"/>
        <tr r="I1508" s="3"/>
      </tp>
      <tp>
        <v>2296125407.27</v>
        <stp/>
        <stp>EM_S_VAL_MV</stp>
        <stp>2</stp>
        <stp>600097.SH</stp>
        <stp>2019/11/27</stp>
        <tr r="I2265" s="3"/>
        <tr r="I2265" s="3"/>
        <tr r="I2265" s="3"/>
        <tr r="I2265" s="3"/>
      </tp>
      <tp>
        <v>16801472667.120001</v>
        <stp/>
        <stp>EM_S_VAL_MV</stp>
        <stp>2</stp>
        <stp>600007.SH</stp>
        <stp>2019/11/27</stp>
        <tr r="I2192" s="3"/>
        <tr r="I2192" s="3"/>
        <tr r="I2192" s="3"/>
        <tr r="I2192" s="3"/>
      </tp>
      <tp>
        <v>8673343964.1599998</v>
        <stp/>
        <stp>EM_S_VAL_MV</stp>
        <stp>2</stp>
        <stp>600017.SH</stp>
        <stp>2019/11/27</stp>
        <tr r="I2200" s="3"/>
        <tr r="I2200" s="3"/>
        <tr r="I2200" s="3"/>
        <tr r="I2200" s="3"/>
      </tp>
      <tp>
        <v>36887532682.220001</v>
        <stp/>
        <stp>EM_S_VAL_MV</stp>
        <stp>2</stp>
        <stp>600027.SH</stp>
        <stp>2019/11/27</stp>
        <tr r="I2209" s="3"/>
        <tr r="I2209" s="3"/>
        <tr r="I2209" s="3"/>
        <tr r="I2209" s="3"/>
      </tp>
      <tp>
        <v>11941454244.719999</v>
        <stp/>
        <stp>EM_S_VAL_MV</stp>
        <stp>2</stp>
        <stp>600037.SH</stp>
        <stp>2019/11/27</stp>
        <tr r="I2217" s="3"/>
        <tr r="I2217" s="3"/>
        <tr r="I2217" s="3"/>
        <tr r="I2217" s="3"/>
      </tp>
      <tp>
        <v>8586667258.3000002</v>
        <stp/>
        <stp>EM_S_VAL_MV</stp>
        <stp>2</stp>
        <stp>600057.SH</stp>
        <stp>2019/11/27</stp>
        <tr r="I2228" s="3"/>
        <tr r="I2228" s="3"/>
        <tr r="I2228" s="3"/>
        <tr r="I2228" s="3"/>
      </tp>
      <tp>
        <v>5729705184</v>
        <stp/>
        <stp>EM_S_VAL_MV</stp>
        <stp>2</stp>
        <stp>600067.SH</stp>
        <stp>2019/11/27</stp>
        <tr r="I2237" s="3"/>
        <tr r="I2237" s="3"/>
        <tr r="I2237" s="3"/>
        <tr r="I2237" s="3"/>
      </tp>
      <tp>
        <v>3390509484.7800002</v>
        <stp/>
        <stp>EM_S_VAL_MV</stp>
        <stp>2</stp>
        <stp>600077.SH</stp>
        <stp>2019/11/27</stp>
        <tr r="I2247" s="3"/>
        <tr r="I2247" s="3"/>
        <tr r="I2247" s="3"/>
        <tr r="I2247" s="3"/>
      </tp>
      <tp>
        <v>2308397352</v>
        <stp/>
        <stp>EM_S_VAL_MV</stp>
        <stp>2</stp>
        <stp>300097.SZ</stp>
        <stp>2019/11/27</stp>
        <tr r="I1498" s="3"/>
        <tr r="I1498" s="3"/>
        <tr r="I1498" s="3"/>
        <tr r="I1498" s="3"/>
      </tp>
      <tp>
        <v>3347967952.3800001</v>
        <stp/>
        <stp>EM_S_VAL_MV</stp>
        <stp>2</stp>
        <stp>300087.SZ</stp>
        <stp>2019/11/27</stp>
        <tr r="I1488" s="3"/>
        <tr r="I1488" s="3"/>
        <tr r="I1488" s="3"/>
        <tr r="I1488" s="3"/>
      </tp>
      <tp>
        <v>3351266150</v>
        <stp/>
        <stp>EM_S_VAL_MV</stp>
        <stp>2</stp>
        <stp>300077.SZ</stp>
        <stp>2019/11/27</stp>
        <tr r="I1478" s="3"/>
        <tr r="I1478" s="3"/>
        <tr r="I1478" s="3"/>
        <tr r="I1478" s="3"/>
      </tp>
      <tp>
        <v>3856719403.3200002</v>
        <stp/>
        <stp>EM_S_VAL_MV</stp>
        <stp>2</stp>
        <stp>300067.SZ</stp>
        <stp>2019/11/27</stp>
        <tr r="I1468" s="3"/>
        <tr r="I1468" s="3"/>
        <tr r="I1468" s="3"/>
        <tr r="I1468" s="3"/>
      </tp>
      <tp>
        <v>3687687882.5500002</v>
        <stp/>
        <stp>EM_S_VAL_MV</stp>
        <stp>2</stp>
        <stp>300057.SZ</stp>
        <stp>2019/11/27</stp>
        <tr r="I1459" s="3"/>
        <tr r="I1459" s="3"/>
        <tr r="I1459" s="3"/>
        <tr r="I1459" s="3"/>
      </tp>
      <tp>
        <v>4674668445.7600002</v>
        <stp/>
        <stp>EM_S_VAL_MV</stp>
        <stp>2</stp>
        <stp>300047.SZ</stp>
        <stp>2019/11/27</stp>
        <tr r="I1449" s="3"/>
        <tr r="I1449" s="3"/>
        <tr r="I1449" s="3"/>
        <tr r="I1449" s="3"/>
      </tp>
      <tp>
        <v>3481802842.1999998</v>
        <stp/>
        <stp>EM_S_VAL_MV</stp>
        <stp>2</stp>
        <stp>000007.SZ</stp>
        <stp>2019/11/27</stp>
        <tr r="I7" s="3"/>
        <tr r="I7" s="3"/>
        <tr r="I7" s="3"/>
        <tr r="I7" s="3"/>
      </tp>
      <tp>
        <v>11432225286.24</v>
        <stp/>
        <stp>EM_S_VAL_MV</stp>
        <stp>2</stp>
        <stp>300037.SZ</stp>
        <stp>2019/11/27</stp>
        <tr r="I1439" s="3"/>
        <tr r="I1439" s="3"/>
        <tr r="I1439" s="3"/>
        <tr r="I1439" s="3"/>
      </tp>
      <tp>
        <v>2447984884.6799998</v>
        <stp/>
        <stp>EM_S_VAL_MV</stp>
        <stp>2</stp>
        <stp>000017.SZ</stp>
        <stp>2019/11/27</stp>
        <tr r="I15" s="3"/>
        <tr r="I15" s="3"/>
        <tr r="I15" s="3"/>
        <tr r="I15" s="3"/>
      </tp>
      <tp>
        <v>12297806043.6</v>
        <stp/>
        <stp>EM_S_VAL_MV</stp>
        <stp>2</stp>
        <stp>300027.SZ</stp>
        <stp>2019/11/27</stp>
        <tr r="I1429" s="3"/>
        <tr r="I1429" s="3"/>
        <tr r="I1429" s="3"/>
        <tr r="I1429" s="3"/>
      </tp>
      <tp>
        <v>23905884329.91</v>
        <stp/>
        <stp>EM_S_VAL_MV</stp>
        <stp>2</stp>
        <stp>000027.SZ</stp>
        <stp>2019/11/27</stp>
        <tr r="I23" s="3"/>
        <tr r="I23" s="3"/>
        <tr r="I23" s="3"/>
        <tr r="I23" s="3"/>
      </tp>
      <tp>
        <v>21477771665.279999</v>
        <stp/>
        <stp>EM_S_VAL_MV</stp>
        <stp>2</stp>
        <stp>300017.SZ</stp>
        <stp>2019/11/27</stp>
        <tr r="I1419" s="3"/>
        <tr r="I1419" s="3"/>
        <tr r="I1419" s="3"/>
        <tr r="I1419" s="3"/>
      </tp>
      <tp>
        <v>7064377625.1199999</v>
        <stp/>
        <stp>EM_S_VAL_MV</stp>
        <stp>2</stp>
        <stp>000037.SZ</stp>
        <stp>2019/11/27</stp>
        <tr r="I32" s="3"/>
        <tr r="I32" s="3"/>
        <tr r="I32" s="3"/>
        <tr r="I32" s="3"/>
      </tp>
      <tp>
        <v>4061296091.1599998</v>
        <stp/>
        <stp>EM_S_VAL_MV</stp>
        <stp>2</stp>
        <stp>300007.SZ</stp>
        <stp>2019/11/27</stp>
        <tr r="I1409" s="3"/>
        <tr r="I1409" s="3"/>
        <tr r="I1409" s="3"/>
        <tr r="I1409" s="3"/>
      </tp>
      <tp>
        <v>3849744906.2399998</v>
        <stp/>
        <stp>EM_S_VAL_MV</stp>
        <stp>2</stp>
        <stp>600387.SH</stp>
        <stp>2019/11/27</stp>
        <tr r="I2515" s="3"/>
        <tr r="I2515" s="3"/>
        <tr r="I2515" s="3"/>
        <tr r="I2515" s="3"/>
      </tp>
      <tp>
        <v>2583795292.02</v>
        <stp/>
        <stp>EM_S_VAL_MV</stp>
        <stp>2</stp>
        <stp>600397.SH</stp>
        <stp>2019/11/27</stp>
        <tr r="I2524" s="3"/>
        <tr r="I2524" s="3"/>
        <tr r="I2524" s="3"/>
        <tr r="I2524" s="3"/>
      </tp>
      <tp>
        <v>12714615570.719999</v>
        <stp/>
        <stp>EM_S_VAL_MV</stp>
        <stp>2</stp>
        <stp>600307.SH</stp>
        <stp>2019/11/27</stp>
        <tr r="I2447" s="3"/>
        <tr r="I2447" s="3"/>
        <tr r="I2447" s="3"/>
        <tr r="I2447" s="3"/>
      </tp>
      <tp>
        <v>16182457507.5</v>
        <stp/>
        <stp>EM_S_VAL_MV</stp>
        <stp>2</stp>
        <stp>600317.SH</stp>
        <stp>2019/11/27</stp>
        <tr r="I2456" s="3"/>
        <tr r="I2456" s="3"/>
        <tr r="I2456" s="3"/>
        <tr r="I2456" s="3"/>
      </tp>
      <tp>
        <v>2999402566.02</v>
        <stp/>
        <stp>EM_S_VAL_MV</stp>
        <stp>2</stp>
        <stp>600327.SH</stp>
        <stp>2019/11/27</stp>
        <tr r="I2465" s="3"/>
        <tr r="I2465" s="3"/>
        <tr r="I2465" s="3"/>
        <tr r="I2465" s="3"/>
      </tp>
      <tp>
        <v>6888850543.04</v>
        <stp/>
        <stp>EM_S_VAL_MV</stp>
        <stp>2</stp>
        <stp>600337.SH</stp>
        <stp>2019/11/27</stp>
        <tr r="I2474" s="3"/>
        <tr r="I2474" s="3"/>
        <tr r="I2474" s="3"/>
        <tr r="I2474" s="3"/>
      </tp>
      <tp>
        <v>2089295450</v>
        <stp/>
        <stp>EM_S_VAL_MV</stp>
        <stp>2</stp>
        <stp>600367.SH</stp>
        <stp>2019/11/27</stp>
        <tr r="I2497" s="3"/>
        <tr r="I2497" s="3"/>
        <tr r="I2497" s="3"/>
        <tr r="I2497" s="3"/>
      </tp>
      <tp>
        <v>54206163100</v>
        <stp/>
        <stp>EM_S_VAL_MV</stp>
        <stp>2</stp>
        <stp>600377.SH</stp>
        <stp>2019/11/27</stp>
        <tr r="I2506" s="3"/>
        <tr r="I2506" s="3"/>
        <tr r="I2506" s="3"/>
        <tr r="I2506" s="3"/>
      </tp>
      <tp>
        <v>5606400000</v>
        <stp/>
        <stp>EM_S_VAL_MV</stp>
        <stp>2</stp>
        <stp>300397.SZ</stp>
        <stp>2019/11/27</stp>
        <tr r="I1795" s="3"/>
        <tr r="I1795" s="3"/>
        <tr r="I1795" s="3"/>
        <tr r="I1795" s="3"/>
      </tp>
      <tp>
        <v>2798333402.6199999</v>
        <stp/>
        <stp>EM_S_VAL_MV</stp>
        <stp>2</stp>
        <stp>300387.SZ</stp>
        <stp>2019/11/27</stp>
        <tr r="I1785" s="3"/>
        <tr r="I1785" s="3"/>
        <tr r="I1785" s="3"/>
        <tr r="I1785" s="3"/>
      </tp>
      <tp>
        <v>7837785964.8000002</v>
        <stp/>
        <stp>EM_S_VAL_MV</stp>
        <stp>2</stp>
        <stp>300377.SZ</stp>
        <stp>2019/11/27</stp>
        <tr r="I1775" s="3"/>
        <tr r="I1775" s="3"/>
        <tr r="I1775" s="3"/>
        <tr r="I1775" s="3"/>
      </tp>
      <tp>
        <v>4866794140.1199999</v>
        <stp/>
        <stp>EM_S_VAL_MV</stp>
        <stp>2</stp>
        <stp>300367.SZ</stp>
        <stp>2019/11/27</stp>
        <tr r="I1766" s="3"/>
        <tr r="I1766" s="3"/>
        <tr r="I1766" s="3"/>
        <tr r="I1766" s="3"/>
      </tp>
      <tp>
        <v>24597976320</v>
        <stp/>
        <stp>EM_S_VAL_MV</stp>
        <stp>2</stp>
        <stp>300357.SZ</stp>
        <stp>2019/11/27</stp>
        <tr r="I1757" s="3"/>
        <tr r="I1757" s="3"/>
        <tr r="I1757" s="3"/>
        <tr r="I1757" s="3"/>
      </tp>
      <tp>
        <v>47379505934.459999</v>
        <stp/>
        <stp>EM_S_VAL_MV</stp>
        <stp>2</stp>
        <stp>300347.SZ</stp>
        <stp>2019/11/27</stp>
        <tr r="I1747" s="3"/>
        <tr r="I1747" s="3"/>
        <tr r="I1747" s="3"/>
        <tr r="I1747" s="3"/>
      </tp>
      <tp>
        <v>2490417600</v>
        <stp/>
        <stp>EM_S_VAL_MV</stp>
        <stp>2</stp>
        <stp>300337.SZ</stp>
        <stp>2019/11/27</stp>
        <tr r="I1737" s="3"/>
        <tr r="I1737" s="3"/>
        <tr r="I1737" s="3"/>
        <tr r="I1737" s="3"/>
      </tp>
      <tp>
        <v>6038972826.9200001</v>
        <stp/>
        <stp>EM_S_VAL_MV</stp>
        <stp>2</stp>
        <stp>300327.SZ</stp>
        <stp>2019/11/27</stp>
        <tr r="I1727" s="3"/>
        <tr r="I1727" s="3"/>
        <tr r="I1727" s="3"/>
        <tr r="I1727" s="3"/>
      </tp>
      <tp>
        <v>3484901914.1500001</v>
        <stp/>
        <stp>EM_S_VAL_MV</stp>
        <stp>2</stp>
        <stp>300317.SZ</stp>
        <stp>2019/11/27</stp>
        <tr r="I1717" s="3"/>
        <tr r="I1717" s="3"/>
        <tr r="I1717" s="3"/>
        <tr r="I1717" s="3"/>
      </tp>
      <tp>
        <v>3705240000</v>
        <stp/>
        <stp>EM_S_VAL_MV</stp>
        <stp>2</stp>
        <stp>300307.SZ</stp>
        <stp>2019/11/27</stp>
        <tr r="I1707" s="3"/>
        <tr r="I1707" s="3"/>
        <tr r="I1707" s="3"/>
        <tr r="I1707" s="3"/>
      </tp>
      <tp>
        <v>2419850249.96</v>
        <stp/>
        <stp>EM_S_VAL_MV</stp>
        <stp>2</stp>
        <stp>600287.SH</stp>
        <stp>2019/11/27</stp>
        <tr r="I2430" s="3"/>
        <tr r="I2430" s="3"/>
        <tr r="I2430" s="3"/>
        <tr r="I2430" s="3"/>
      </tp>
      <tp>
        <v>27907129377</v>
        <stp/>
        <stp>EM_S_VAL_MV</stp>
        <stp>2</stp>
        <stp>600297.SH</stp>
        <stp>2019/11/27</stp>
        <tr r="I2438" s="3"/>
        <tr r="I2438" s="3"/>
        <tr r="I2438" s="3"/>
        <tr r="I2438" s="3"/>
      </tp>
      <tp>
        <v>3883301883</v>
        <stp/>
        <stp>EM_S_VAL_MV</stp>
        <stp>2</stp>
        <stp>600207.SH</stp>
        <stp>2019/11/27</stp>
        <tr r="I2361" s="3"/>
        <tr r="I2361" s="3"/>
        <tr r="I2361" s="3"/>
        <tr r="I2361" s="3"/>
      </tp>
      <tp>
        <v>7109938083.8400002</v>
        <stp/>
        <stp>EM_S_VAL_MV</stp>
        <stp>2</stp>
        <stp>600217.SH</stp>
        <stp>2019/11/27</stp>
        <tr r="I2370" s="3"/>
        <tr r="I2370" s="3"/>
        <tr r="I2370" s="3"/>
        <tr r="I2370" s="3"/>
      </tp>
      <tp>
        <v>3792620610.2399998</v>
        <stp/>
        <stp>EM_S_VAL_MV</stp>
        <stp>2</stp>
        <stp>600227.SH</stp>
        <stp>2019/11/27</stp>
        <tr r="I2379" s="3"/>
        <tr r="I2379" s="3"/>
        <tr r="I2379" s="3"/>
        <tr r="I2379" s="3"/>
      </tp>
      <tp>
        <v>1851132173.2</v>
        <stp/>
        <stp>EM_S_VAL_MV</stp>
        <stp>2</stp>
        <stp>600237.SH</stp>
        <stp>2019/11/27</stp>
        <tr r="I2389" s="3"/>
        <tr r="I2389" s="3"/>
        <tr r="I2389" s="3"/>
        <tr r="I2389" s="3"/>
      </tp>
      <tp>
        <v>1103528448</v>
        <stp/>
        <stp>EM_S_VAL_MV</stp>
        <stp>2</stp>
        <stp>600247.SH</stp>
        <stp>2019/11/27</stp>
        <tr r="I2397" s="3"/>
        <tr r="I2397" s="3"/>
        <tr r="I2397" s="3"/>
        <tr r="I2397" s="3"/>
      </tp>
      <tp>
        <v>1977884842.6800001</v>
        <stp/>
        <stp>EM_S_VAL_MV</stp>
        <stp>2</stp>
        <stp>600257.SH</stp>
        <stp>2019/11/27</stp>
        <tr r="I2405" s="3"/>
        <tr r="I2405" s="3"/>
        <tr r="I2405" s="3"/>
        <tr r="I2405" s="3"/>
      </tp>
      <tp>
        <v>9993254564.7000008</v>
        <stp/>
        <stp>EM_S_VAL_MV</stp>
        <stp>2</stp>
        <stp>600267.SH</stp>
        <stp>2019/11/27</stp>
        <tr r="I2413" s="3"/>
        <tr r="I2413" s="3"/>
        <tr r="I2413" s="3"/>
        <tr r="I2413" s="3"/>
      </tp>
      <tp>
        <v>10517530172.16</v>
        <stp/>
        <stp>EM_S_VAL_MV</stp>
        <stp>2</stp>
        <stp>600277.SH</stp>
        <stp>2019/11/27</stp>
        <tr r="I2421" s="3"/>
        <tr r="I2421" s="3"/>
        <tr r="I2421" s="3"/>
        <tr r="I2421" s="3"/>
      </tp>
      <tp>
        <v>6586075118.4799995</v>
        <stp/>
        <stp>EM_S_VAL_MV</stp>
        <stp>2</stp>
        <stp>300297.SZ</stp>
        <stp>2019/11/27</stp>
        <tr r="I1697" s="3"/>
        <tr r="I1697" s="3"/>
        <tr r="I1697" s="3"/>
        <tr r="I1697" s="3"/>
      </tp>
      <tp>
        <v>5425334994.2399998</v>
        <stp/>
        <stp>EM_S_VAL_MV</stp>
        <stp>2</stp>
        <stp>300287.SZ</stp>
        <stp>2019/11/27</stp>
        <tr r="I1687" s="3"/>
        <tr r="I1687" s="3"/>
        <tr r="I1687" s="3"/>
        <tr r="I1687" s="3"/>
      </tp>
      <tp>
        <v>3142300000</v>
        <stp/>
        <stp>EM_S_VAL_MV</stp>
        <stp>2</stp>
        <stp>300277.SZ</stp>
        <stp>2019/11/27</stp>
        <tr r="I1677" s="3"/>
        <tr r="I1677" s="3"/>
        <tr r="I1677" s="3"/>
        <tr r="I1677" s="3"/>
      </tp>
      <tp>
        <v>13076914875.799999</v>
        <stp/>
        <stp>EM_S_VAL_MV</stp>
        <stp>2</stp>
        <stp>300267.SZ</stp>
        <stp>2019/11/27</stp>
        <tr r="I1667" s="3"/>
        <tr r="I1667" s="3"/>
        <tr r="I1667" s="3"/>
        <tr r="I1667" s="3"/>
      </tp>
      <tp>
        <v>8545680000</v>
        <stp/>
        <stp>EM_S_VAL_MV</stp>
        <stp>2</stp>
        <stp>300257.SZ</stp>
        <stp>2019/11/27</stp>
        <tr r="I1657" s="3"/>
        <tr r="I1657" s="3"/>
        <tr r="I1657" s="3"/>
        <tr r="I1657" s="3"/>
      </tp>
      <tp>
        <v>2154828038.8400002</v>
        <stp/>
        <stp>EM_S_VAL_MV</stp>
        <stp>2</stp>
        <stp>300247.SZ</stp>
        <stp>2019/11/27</stp>
        <tr r="I1647" s="3"/>
        <tr r="I1647" s="3"/>
        <tr r="I1647" s="3"/>
        <tr r="I1647" s="3"/>
      </tp>
      <tp>
        <v>3690804175.4000001</v>
        <stp/>
        <stp>EM_S_VAL_MV</stp>
        <stp>2</stp>
        <stp>300237.SZ</stp>
        <stp>2019/11/27</stp>
        <tr r="I1637" s="3"/>
        <tr r="I1637" s="3"/>
        <tr r="I1637" s="3"/>
        <tr r="I1637" s="3"/>
      </tp>
      <tp>
        <v>2962436886.9000001</v>
        <stp/>
        <stp>EM_S_VAL_MV</stp>
        <stp>2</stp>
        <stp>300227.SZ</stp>
        <stp>2019/11/27</stp>
        <tr r="I1627" s="3"/>
        <tr r="I1627" s="3"/>
        <tr r="I1627" s="3"/>
        <tr r="I1627" s="3"/>
      </tp>
      <tp>
        <v>3081854768.52</v>
        <stp/>
        <stp>EM_S_VAL_MV</stp>
        <stp>2</stp>
        <stp>300217.SZ</stp>
        <stp>2019/11/27</stp>
        <tr r="I1617" s="3"/>
        <tr r="I1617" s="3"/>
        <tr r="I1617" s="3"/>
        <tr r="I1617" s="3"/>
      </tp>
      <tp>
        <v>26342674364</v>
        <stp/>
        <stp>EM_S_VAL_MV</stp>
        <stp>2</stp>
        <stp>300207.SZ</stp>
        <stp>2019/11/27</stp>
        <tr r="I1607" s="3"/>
        <tr r="I1607" s="3"/>
        <tr r="I1607" s="3"/>
        <tr r="I1607" s="3"/>
      </tp>
      <tp>
        <v>5332336553.9200001</v>
        <stp/>
        <stp>EM_S_VAL_MV</stp>
        <stp>2</stp>
        <stp>600587.SH</stp>
        <stp>2019/11/27</stp>
        <tr r="I2667" s="3"/>
        <tr r="I2667" s="3"/>
        <tr r="I2667" s="3"/>
        <tr r="I2667" s="3"/>
      </tp>
      <tp>
        <v>13787729351.34</v>
        <stp/>
        <stp>EM_S_VAL_MV</stp>
        <stp>2</stp>
        <stp>600597.SH</stp>
        <stp>2019/11/27</stp>
        <tr r="I2676" s="3"/>
        <tr r="I2676" s="3"/>
        <tr r="I2676" s="3"/>
        <tr r="I2676" s="3"/>
      </tp>
      <tp>
        <v>13391876348</v>
        <stp/>
        <stp>EM_S_VAL_MV</stp>
        <stp>2</stp>
        <stp>600507.SH</stp>
        <stp>2019/11/27</stp>
        <tr r="I2597" s="3"/>
        <tr r="I2597" s="3"/>
        <tr r="I2597" s="3"/>
        <tr r="I2597" s="3"/>
      </tp>
      <tp>
        <v>9588106508.6100006</v>
        <stp/>
        <stp>EM_S_VAL_MV</stp>
        <stp>2</stp>
        <stp>600517.SH</stp>
        <stp>2019/11/27</stp>
        <tr r="I2606" s="3"/>
        <tr r="I2606" s="3"/>
        <tr r="I2606" s="3"/>
        <tr r="I2606" s="3"/>
      </tp>
      <tp>
        <v>2943993533.4000001</v>
        <stp/>
        <stp>EM_S_VAL_MV</stp>
        <stp>2</stp>
        <stp>600527.SH</stp>
        <stp>2019/11/27</stp>
        <tr r="I2615" s="3"/>
        <tr r="I2615" s="3"/>
        <tr r="I2615" s="3"/>
        <tr r="I2615" s="3"/>
      </tp>
      <tp>
        <v>3458496247.9200001</v>
        <stp/>
        <stp>EM_S_VAL_MV</stp>
        <stp>2</stp>
        <stp>600537.SH</stp>
        <stp>2019/11/27</stp>
        <tr r="I2624" s="3"/>
        <tr r="I2624" s="3"/>
        <tr r="I2624" s="3"/>
        <tr r="I2624" s="3"/>
      </tp>
      <tp>
        <v>94476162543.360001</v>
        <stp/>
        <stp>EM_S_VAL_MV</stp>
        <stp>2</stp>
        <stp>600547.SH</stp>
        <stp>2019/11/27</stp>
        <tr r="I2631" s="3"/>
        <tr r="I2631" s="3"/>
        <tr r="I2631" s="3"/>
        <tr r="I2631" s="3"/>
      </tp>
      <tp>
        <v>8727208879.3600006</v>
        <stp/>
        <stp>EM_S_VAL_MV</stp>
        <stp>2</stp>
        <stp>600557.SH</stp>
        <stp>2019/11/27</stp>
        <tr r="I2639" s="3"/>
        <tr r="I2639" s="3"/>
        <tr r="I2639" s="3"/>
        <tr r="I2639" s="3"/>
      </tp>
      <tp>
        <v>15083699739.43</v>
        <stp/>
        <stp>EM_S_VAL_MV</stp>
        <stp>2</stp>
        <stp>600567.SH</stp>
        <stp>2019/11/27</stp>
        <tr r="I2648" s="3"/>
        <tr r="I2648" s="3"/>
        <tr r="I2648" s="3"/>
        <tr r="I2648" s="3"/>
      </tp>
      <tp>
        <v>5130151859.9700003</v>
        <stp/>
        <stp>EM_S_VAL_MV</stp>
        <stp>2</stp>
        <stp>600577.SH</stp>
        <stp>2019/11/27</stp>
        <tr r="I2657" s="3"/>
        <tr r="I2657" s="3"/>
        <tr r="I2657" s="3"/>
        <tr r="I2657" s="3"/>
      </tp>
      <tp>
        <v>3801511300.6999998</v>
        <stp/>
        <stp>EM_S_VAL_MV</stp>
        <stp>2</stp>
        <stp>000587.SZ</stp>
        <stp>2019/11/27</stp>
        <tr r="I168" s="3"/>
        <tr r="I168" s="3"/>
        <tr r="I168" s="3"/>
        <tr r="I168" s="3"/>
      </tp>
      <tp>
        <v>6233566480.6999998</v>
        <stp/>
        <stp>EM_S_VAL_MV</stp>
        <stp>2</stp>
        <stp>000597.SZ</stp>
        <stp>2019/11/27</stp>
        <tr r="I176" s="3"/>
        <tr r="I176" s="3"/>
        <tr r="I176" s="3"/>
        <tr r="I176" s="3"/>
      </tp>
      <tp>
        <v>2733600000</v>
        <stp/>
        <stp>EM_S_VAL_MV</stp>
        <stp>2</stp>
        <stp>300597.SZ</stp>
        <stp>2019/11/27</stp>
        <tr r="I1992" s="3"/>
        <tr r="I1992" s="3"/>
        <tr r="I1992" s="3"/>
        <tr r="I1992" s="3"/>
      </tp>
      <tp>
        <v>2694803790</v>
        <stp/>
        <stp>EM_S_VAL_MV</stp>
        <stp>2</stp>
        <stp>300587.SZ</stp>
        <stp>2019/11/27</stp>
        <tr r="I1982" s="3"/>
        <tr r="I1982" s="3"/>
        <tr r="I1982" s="3"/>
        <tr r="I1982" s="3"/>
      </tp>
      <tp>
        <v>15141551847.83</v>
        <stp/>
        <stp>EM_S_VAL_MV</stp>
        <stp>2</stp>
        <stp>000547.SZ</stp>
        <stp>2019/11/27</stp>
        <tr r="I139" s="3"/>
        <tr r="I139" s="3"/>
        <tr r="I139" s="3"/>
        <tr r="I139" s="3"/>
      </tp>
      <tp>
        <v>6647315852.8000002</v>
        <stp/>
        <stp>EM_S_VAL_MV</stp>
        <stp>2</stp>
        <stp>300577.SZ</stp>
        <stp>2019/11/27</stp>
        <tr r="I1972" s="3"/>
        <tr r="I1972" s="3"/>
        <tr r="I1972" s="3"/>
        <tr r="I1972" s="3"/>
      </tp>
      <tp>
        <v>4885555362.25</v>
        <stp/>
        <stp>EM_S_VAL_MV</stp>
        <stp>2</stp>
        <stp>000557.SZ</stp>
        <stp>2019/11/27</stp>
        <tr r="I147" s="3"/>
        <tr r="I147" s="3"/>
        <tr r="I147" s="3"/>
        <tr r="I147" s="3"/>
      </tp>
      <tp>
        <v>9587831564.9699993</v>
        <stp/>
        <stp>EM_S_VAL_MV</stp>
        <stp>2</stp>
        <stp>300567.SZ</stp>
        <stp>2019/11/27</stp>
        <tr r="I1963" s="3"/>
        <tr r="I1963" s="3"/>
        <tr r="I1963" s="3"/>
        <tr r="I1963" s="3"/>
      </tp>
      <tp>
        <v>5186813911.3400002</v>
        <stp/>
        <stp>EM_S_VAL_MV</stp>
        <stp>2</stp>
        <stp>000567.SZ</stp>
        <stp>2019/11/27</stp>
        <tr r="I156" s="3"/>
        <tr r="I156" s="3"/>
        <tr r="I156" s="3"/>
        <tr r="I156" s="3"/>
      </tp>
      <tp>
        <v>1396166983.2</v>
        <stp/>
        <stp>EM_S_VAL_MV</stp>
        <stp>2</stp>
        <stp>300557.SZ</stp>
        <stp>2019/11/27</stp>
        <tr r="I1953" s="3"/>
        <tr r="I1953" s="3"/>
        <tr r="I1953" s="3"/>
        <tr r="I1953" s="3"/>
      </tp>
      <tp>
        <v>1989029615.5799999</v>
        <stp/>
        <stp>EM_S_VAL_MV</stp>
        <stp>2</stp>
        <stp>300547.SZ</stp>
        <stp>2019/11/27</stp>
        <tr r="I1943" s="3"/>
        <tr r="I1943" s="3"/>
        <tr r="I1943" s="3"/>
        <tr r="I1943" s="3"/>
      </tp>
      <tp>
        <v>5694200357.3999996</v>
        <stp/>
        <stp>EM_S_VAL_MV</stp>
        <stp>2</stp>
        <stp>000507.SZ</stp>
        <stp>2019/11/27</stp>
        <tr r="I107" s="3"/>
        <tr r="I107" s="3"/>
        <tr r="I107" s="3"/>
        <tr r="I107" s="3"/>
      </tp>
      <tp>
        <v>3374122168.3200002</v>
        <stp/>
        <stp>EM_S_VAL_MV</stp>
        <stp>2</stp>
        <stp>300537.SZ</stp>
        <stp>2019/11/27</stp>
        <tr r="I1934" s="3"/>
        <tr r="I1934" s="3"/>
        <tr r="I1934" s="3"/>
        <tr r="I1934" s="3"/>
      </tp>
      <tp>
        <v>8119002336.75</v>
        <stp/>
        <stp>EM_S_VAL_MV</stp>
        <stp>2</stp>
        <stp>000517.SZ</stp>
        <stp>2019/11/27</stp>
        <tr r="I113" s="3"/>
        <tr r="I113" s="3"/>
        <tr r="I113" s="3"/>
        <tr r="I113" s="3"/>
      </tp>
      <tp>
        <v>10316893618.35</v>
        <stp/>
        <stp>EM_S_VAL_MV</stp>
        <stp>2</stp>
        <stp>300527.SZ</stp>
        <stp>2019/11/27</stp>
        <tr r="I1924" s="3"/>
        <tr r="I1924" s="3"/>
        <tr r="I1924" s="3"/>
        <tr r="I1924" s="3"/>
      </tp>
      <tp>
        <v>1501803660</v>
        <stp/>
        <stp>EM_S_VAL_MV</stp>
        <stp>2</stp>
        <stp>300517.SZ</stp>
        <stp>2019/11/27</stp>
        <tr r="I1915" s="3"/>
        <tr r="I1915" s="3"/>
        <tr r="I1915" s="3"/>
        <tr r="I1915" s="3"/>
      </tp>
      <tp>
        <v>12907268589.6</v>
        <stp/>
        <stp>EM_S_VAL_MV</stp>
        <stp>2</stp>
        <stp>000537.SZ</stp>
        <stp>2019/11/27</stp>
        <tr r="I130" s="3"/>
        <tr r="I130" s="3"/>
        <tr r="I130" s="3"/>
        <tr r="I130" s="3"/>
      </tp>
      <tp>
        <v>2358104238</v>
        <stp/>
        <stp>EM_S_VAL_MV</stp>
        <stp>2</stp>
        <stp>300507.SZ</stp>
        <stp>2019/11/27</stp>
        <tr r="I1905" s="3"/>
        <tr r="I1905" s="3"/>
        <tr r="I1905" s="3"/>
        <tr r="I1905" s="3"/>
      </tp>
      <tp>
        <v>29944999703.189999</v>
        <stp/>
        <stp>EM_S_VAL_MV</stp>
        <stp>2</stp>
        <stp>600487.SH</stp>
        <stp>2019/11/27</stp>
        <tr r="I2580" s="3"/>
        <tr r="I2580" s="3"/>
        <tr r="I2580" s="3"/>
        <tr r="I2580" s="3"/>
      </tp>
      <tp>
        <v>20823382513.119999</v>
        <stp/>
        <stp>EM_S_VAL_MV</stp>
        <stp>2</stp>
        <stp>600497.SH</stp>
        <stp>2019/11/27</stp>
        <tr r="I2588" s="3"/>
        <tr r="I2588" s="3"/>
        <tr r="I2588" s="3"/>
        <tr r="I2588" s="3"/>
      </tp>
      <tp>
        <v>3477166443.52</v>
        <stp/>
        <stp>EM_S_VAL_MV</stp>
        <stp>2</stp>
        <stp>600467.SH</stp>
        <stp>2019/11/27</stp>
        <tr r="I2565" s="3"/>
        <tr r="I2565" s="3"/>
        <tr r="I2565" s="3"/>
        <tr r="I2565" s="3"/>
      </tp>
      <tp>
        <v>5838277147.8100004</v>
        <stp/>
        <stp>EM_S_VAL_MV</stp>
        <stp>2</stp>
        <stp>600477.SH</stp>
        <stp>2019/11/27</stp>
        <tr r="I2571" s="3"/>
        <tr r="I2571" s="3"/>
        <tr r="I2571" s="3"/>
        <tr r="I2571" s="3"/>
      </tp>
      <tp>
        <v>4591131157.0799999</v>
        <stp/>
        <stp>EM_S_VAL_MV</stp>
        <stp>2</stp>
        <stp>300497.SZ</stp>
        <stp>2019/11/27</stp>
        <tr r="I1895" s="3"/>
        <tr r="I1895" s="3"/>
        <tr r="I1895" s="3"/>
        <tr r="I1895" s="3"/>
      </tp>
      <tp>
        <v>7067558250</v>
        <stp/>
        <stp>EM_S_VAL_MV</stp>
        <stp>2</stp>
        <stp>300487.SZ</stp>
        <stp>2019/11/27</stp>
        <tr r="I1885" s="3"/>
        <tr r="I1885" s="3"/>
        <tr r="I1885" s="3"/>
        <tr r="I1885" s="3"/>
      </tp>
      <tp>
        <v>6153797359.8999996</v>
        <stp/>
        <stp>EM_S_VAL_MV</stp>
        <stp>2</stp>
        <stp>300477.SZ</stp>
        <stp>2019/11/27</stp>
        <tr r="I1875" s="3"/>
        <tr r="I1875" s="3"/>
        <tr r="I1875" s="3"/>
        <tr r="I1875" s="3"/>
      </tp>
      <tp>
        <v>3448494185.3600001</v>
        <stp/>
        <stp>EM_S_VAL_MV</stp>
        <stp>2</stp>
        <stp>300467.SZ</stp>
        <stp>2019/11/27</stp>
        <tr r="I1865" s="3"/>
        <tr r="I1865" s="3"/>
        <tr r="I1865" s="3"/>
        <tr r="I1865" s="3"/>
      </tp>
      <tp>
        <v>9956571885.6000004</v>
        <stp/>
        <stp>EM_S_VAL_MV</stp>
        <stp>2</stp>
        <stp>300457.SZ</stp>
        <stp>2019/11/27</stp>
        <tr r="I1855" s="3"/>
        <tr r="I1855" s="3"/>
        <tr r="I1855" s="3"/>
        <tr r="I1855" s="3"/>
      </tp>
      <tp>
        <v>2854434416.4000001</v>
        <stp/>
        <stp>EM_S_VAL_MV</stp>
        <stp>2</stp>
        <stp>300447.SZ</stp>
        <stp>2019/11/27</stp>
        <tr r="I1845" s="3"/>
        <tr r="I1845" s="3"/>
        <tr r="I1845" s="3"/>
        <tr r="I1845" s="3"/>
      </tp>
      <tp>
        <v>2939482751.04</v>
        <stp/>
        <stp>EM_S_VAL_MV</stp>
        <stp>2</stp>
        <stp>000407.SZ</stp>
        <stp>2019/11/27</stp>
        <tr r="I80" s="3"/>
        <tr r="I80" s="3"/>
        <tr r="I80" s="3"/>
        <tr r="I80" s="3"/>
      </tp>
      <tp>
        <v>2198502187.5500002</v>
        <stp/>
        <stp>EM_S_VAL_MV</stp>
        <stp>2</stp>
        <stp>300437.SZ</stp>
        <stp>2019/11/27</stp>
        <tr r="I1835" s="3"/>
        <tr r="I1835" s="3"/>
        <tr r="I1835" s="3"/>
        <tr r="I1835" s="3"/>
      </tp>
      <tp>
        <v>3376898586</v>
        <stp/>
        <stp>EM_S_VAL_MV</stp>
        <stp>2</stp>
        <stp>000417.SZ</stp>
        <stp>2019/11/27</stp>
        <tr r="I88" s="3"/>
        <tr r="I88" s="3"/>
        <tr r="I88" s="3"/>
        <tr r="I88" s="3"/>
      </tp>
      <tp>
        <v>4271421787.6799998</v>
        <stp/>
        <stp>EM_S_VAL_MV</stp>
        <stp>2</stp>
        <stp>300427.SZ</stp>
        <stp>2019/11/27</stp>
        <tr r="I1825" s="3"/>
        <tr r="I1825" s="3"/>
        <tr r="I1825" s="3"/>
        <tr r="I1825" s="3"/>
      </tp>
      <tp>
        <v>3309696000</v>
        <stp/>
        <stp>EM_S_VAL_MV</stp>
        <stp>2</stp>
        <stp>300417.SZ</stp>
        <stp>2019/11/27</stp>
        <tr r="I1815" s="3"/>
        <tr r="I1815" s="3"/>
        <tr r="I1815" s="3"/>
        <tr r="I1815" s="3"/>
      </tp>
      <tp>
        <v>2269545320.1599998</v>
        <stp/>
        <stp>EM_S_VAL_MV</stp>
        <stp>2</stp>
        <stp>300407.SZ</stp>
        <stp>2019/11/27</stp>
        <tr r="I1805" s="3"/>
        <tr r="I1805" s="3"/>
        <tr r="I1805" s="3"/>
        <tr r="I1805" s="3"/>
      </tp>
      <tp>
        <v>10801023072.030001</v>
        <stp/>
        <stp>EM_S_VAL_MV</stp>
        <stp>2</stp>
        <stp>600787.SH</stp>
        <stp>2019/11/27</stp>
        <tr r="I2848" s="3"/>
        <tr r="I2848" s="3"/>
        <tr r="I2848" s="3"/>
        <tr r="I2848" s="3"/>
      </tp>
      <tp>
        <v>10372158905.01</v>
        <stp/>
        <stp>EM_S_VAL_MV</stp>
        <stp>2</stp>
        <stp>600797.SH</stp>
        <stp>2019/11/27</stp>
        <tr r="I2857" s="3"/>
        <tr r="I2857" s="3"/>
        <tr r="I2857" s="3"/>
        <tr r="I2857" s="3"/>
      </tp>
      <tp>
        <v>13635880981.6</v>
        <stp/>
        <stp>EM_S_VAL_MV</stp>
        <stp>2</stp>
        <stp>600707.SH</stp>
        <stp>2019/11/27</stp>
        <tr r="I2773" s="3"/>
        <tr r="I2773" s="3"/>
        <tr r="I2773" s="3"/>
        <tr r="I2773" s="3"/>
      </tp>
      <tp>
        <v>12399990564.48</v>
        <stp/>
        <stp>EM_S_VAL_MV</stp>
        <stp>2</stp>
        <stp>600717.SH</stp>
        <stp>2019/11/27</stp>
        <tr r="I2782" s="3"/>
        <tr r="I2782" s="3"/>
        <tr r="I2782" s="3"/>
        <tr r="I2782" s="3"/>
      </tp>
      <tp>
        <v>2379689195.46</v>
        <stp/>
        <stp>EM_S_VAL_MV</stp>
        <stp>2</stp>
        <stp>600727.SH</stp>
        <stp>2019/11/27</stp>
        <tr r="I2792" s="3"/>
        <tr r="I2792" s="3"/>
        <tr r="I2792" s="3"/>
        <tr r="I2792" s="3"/>
      </tp>
      <tp>
        <v>17495778505.040001</v>
        <stp/>
        <stp>EM_S_VAL_MV</stp>
        <stp>2</stp>
        <stp>600737.SH</stp>
        <stp>2019/11/27</stp>
        <tr r="I2802" s="3"/>
        <tr r="I2802" s="3"/>
        <tr r="I2802" s="3"/>
        <tr r="I2802" s="3"/>
      </tp>
      <tp>
        <v>424655235.70999998</v>
        <stp/>
        <stp>EM_S_VAL_MV</stp>
        <stp>2</stp>
        <stp>600747.SH</stp>
        <stp>2019/11/27</stp>
        <tr r="I2812" s="3"/>
        <tr r="I2812" s="3"/>
        <tr r="I2812" s="3"/>
        <tr r="I2812" s="3"/>
      </tp>
      <tp>
        <v>7172673113.4300003</v>
        <stp/>
        <stp>EM_S_VAL_MV</stp>
        <stp>2</stp>
        <stp>600757.SH</stp>
        <stp>2019/11/27</stp>
        <tr r="I2821" s="3"/>
        <tr r="I2821" s="3"/>
        <tr r="I2821" s="3"/>
        <tr r="I2821" s="3"/>
      </tp>
      <tp>
        <v>1725511520.9200001</v>
        <stp/>
        <stp>EM_S_VAL_MV</stp>
        <stp>2</stp>
        <stp>600767.SH</stp>
        <stp>2019/11/27</stp>
        <tr r="I2830" s="3"/>
        <tr r="I2830" s="3"/>
        <tr r="I2830" s="3"/>
        <tr r="I2830" s="3"/>
      </tp>
      <tp>
        <v>13873011483</v>
        <stp/>
        <stp>EM_S_VAL_MV</stp>
        <stp>2</stp>
        <stp>600777.SH</stp>
        <stp>2019/11/27</stp>
        <tr r="I2839" s="3"/>
        <tr r="I2839" s="3"/>
        <tr r="I2839" s="3"/>
        <tr r="I2839" s="3"/>
      </tp>
      <tp>
        <v>5092465995.3599997</v>
        <stp/>
        <stp>EM_S_VAL_MV</stp>
        <stp>2</stp>
        <stp>000797.SZ</stp>
        <stp>2019/11/27</stp>
        <tr r="I315" s="3"/>
        <tr r="I315" s="3"/>
        <tr r="I315" s="3"/>
        <tr r="I315" s="3"/>
      </tp>
      <tp>
        <v>6167770000</v>
        <stp/>
        <stp>EM_S_VAL_MV</stp>
        <stp>2</stp>
        <stp>300797.SZ</stp>
        <stp>2019/11/27</stp>
        <tr r="I2180" s="3"/>
        <tr r="I2180" s="3"/>
        <tr r="I2180" s="3"/>
        <tr r="I2180" s="3"/>
      </tp>
      <tp>
        <v>3868830400</v>
        <stp/>
        <stp>EM_S_VAL_MV</stp>
        <stp>2</stp>
        <stp>300787.SZ</stp>
        <stp>2019/11/27</stp>
        <tr r="I2171" s="3"/>
        <tr r="I2171" s="3"/>
        <tr r="I2171" s="3"/>
        <tr r="I2171" s="3"/>
      </tp>
      <tp>
        <v>12088302200</v>
        <stp/>
        <stp>EM_S_VAL_MV</stp>
        <stp>2</stp>
        <stp>300777.SZ</stp>
        <stp>2019/11/27</stp>
        <tr r="I2162" s="3"/>
        <tr r="I2162" s="3"/>
        <tr r="I2162" s="3"/>
        <tr r="I2162" s="3"/>
      </tp>
      <tp>
        <v>2620372127.0900002</v>
        <stp/>
        <stp>EM_S_VAL_MV</stp>
        <stp>2</stp>
        <stp>000757.SZ</stp>
        <stp>2019/11/27</stp>
        <tr r="I289" s="3"/>
        <tr r="I289" s="3"/>
        <tr r="I289" s="3"/>
        <tr r="I289" s="3"/>
      </tp>
      <tp>
        <v>3814400000</v>
        <stp/>
        <stp>EM_S_VAL_MV</stp>
        <stp>2</stp>
        <stp>300767.SZ</stp>
        <stp>2019/11/27</stp>
        <tr r="I2153" s="3"/>
        <tr r="I2153" s="3"/>
        <tr r="I2153" s="3"/>
        <tr r="I2153" s="3"/>
      </tp>
      <tp>
        <v>7323122481.2200003</v>
        <stp/>
        <stp>EM_S_VAL_MV</stp>
        <stp>2</stp>
        <stp>000767.SZ</stp>
        <stp>2019/11/27</stp>
        <tr r="I296" s="3"/>
        <tr r="I296" s="3"/>
        <tr r="I296" s="3"/>
        <tr r="I296" s="3"/>
      </tp>
      <tp>
        <v>3227120000</v>
        <stp/>
        <stp>EM_S_VAL_MV</stp>
        <stp>2</stp>
        <stp>300757.SZ</stp>
        <stp>2019/11/27</stp>
        <tr r="I2144" s="3"/>
        <tr r="I2144" s="3"/>
        <tr r="I2144" s="3"/>
        <tr r="I2144" s="3"/>
      </tp>
      <tp>
        <v>4470649134.3800001</v>
        <stp/>
        <stp>EM_S_VAL_MV</stp>
        <stp>2</stp>
        <stp>000777.SZ</stp>
        <stp>2019/11/27</stp>
        <tr r="I299" s="3"/>
        <tr r="I299" s="3"/>
        <tr r="I299" s="3"/>
        <tr r="I299" s="3"/>
      </tp>
      <tp>
        <v>19626240000</v>
        <stp/>
        <stp>EM_S_VAL_MV</stp>
        <stp>2</stp>
        <stp>300747.SZ</stp>
        <stp>2019/11/27</stp>
        <tr r="I2135" s="3"/>
        <tr r="I2135" s="3"/>
        <tr r="I2135" s="3"/>
        <tr r="I2135" s="3"/>
      </tp>
      <tp>
        <v>1540963939.8</v>
        <stp/>
        <stp>EM_S_VAL_MV</stp>
        <stp>2</stp>
        <stp>000707.SZ</stp>
        <stp>2019/11/27</stp>
        <tr r="I254" s="3"/>
        <tr r="I254" s="3"/>
        <tr r="I254" s="3"/>
        <tr r="I254" s="3"/>
      </tp>
      <tp>
        <v>6891585624</v>
        <stp/>
        <stp>EM_S_VAL_MV</stp>
        <stp>2</stp>
        <stp>300737.SZ</stp>
        <stp>2019/11/27</stp>
        <tr r="I2126" s="3"/>
        <tr r="I2126" s="3"/>
        <tr r="I2126" s="3"/>
        <tr r="I2126" s="3"/>
      </tp>
      <tp>
        <v>11516936191.6</v>
        <stp/>
        <stp>EM_S_VAL_MV</stp>
        <stp>2</stp>
        <stp>000717.SZ</stp>
        <stp>2019/11/27</stp>
        <tr r="I263" s="3"/>
        <tr r="I263" s="3"/>
        <tr r="I263" s="3"/>
        <tr r="I263" s="3"/>
      </tp>
      <tp>
        <v>1863867200</v>
        <stp/>
        <stp>EM_S_VAL_MV</stp>
        <stp>2</stp>
        <stp>300727.SZ</stp>
        <stp>2019/11/27</stp>
        <tr r="I2118" s="3"/>
        <tr r="I2118" s="3"/>
        <tr r="I2118" s="3"/>
        <tr r="I2118" s="3"/>
      </tp>
      <tp>
        <v>9421499318.3999996</v>
        <stp/>
        <stp>EM_S_VAL_MV</stp>
        <stp>2</stp>
        <stp>000727.SZ</stp>
        <stp>2019/11/27</stp>
        <tr r="I272" s="3"/>
        <tr r="I272" s="3"/>
        <tr r="I272" s="3"/>
        <tr r="I272" s="3"/>
      </tp>
      <tp>
        <v>1553408000</v>
        <stp/>
        <stp>EM_S_VAL_MV</stp>
        <stp>2</stp>
        <stp>300717.SZ</stp>
        <stp>2019/11/27</stp>
        <tr r="I2108" s="3"/>
        <tr r="I2108" s="3"/>
        <tr r="I2108" s="3"/>
        <tr r="I2108" s="3"/>
      </tp>
      <tp>
        <v>1514577600</v>
        <stp/>
        <stp>EM_S_VAL_MV</stp>
        <stp>2</stp>
        <stp>000737.SZ</stp>
        <stp>2019/11/27</stp>
        <tr r="I280" s="3"/>
        <tr r="I280" s="3"/>
        <tr r="I280" s="3"/>
        <tr r="I280" s="3"/>
      </tp>
      <tp>
        <v>1724484000</v>
        <stp/>
        <stp>EM_S_VAL_MV</stp>
        <stp>2</stp>
        <stp>300707.SZ</stp>
        <stp>2019/11/27</stp>
        <tr r="I2099" s="3"/>
        <tr r="I2099" s="3"/>
        <tr r="I2099" s="3"/>
        <tr r="I2099" s="3"/>
      </tp>
      <tp>
        <v>2411718792.48</v>
        <stp/>
        <stp>EM_S_VAL_MV</stp>
        <stp>2</stp>
        <stp>600687.SH</stp>
        <stp>2019/11/27</stp>
        <tr r="I2754" s="3"/>
        <tr r="I2754" s="3"/>
        <tr r="I2754" s="3"/>
        <tr r="I2754" s="3"/>
      </tp>
      <tp>
        <v>2632907641.25</v>
        <stp/>
        <stp>EM_S_VAL_MV</stp>
        <stp>2</stp>
        <stp>600697.SH</stp>
        <stp>2019/11/27</stp>
        <tr r="I2764" s="3"/>
        <tr r="I2764" s="3"/>
        <tr r="I2764" s="3"/>
        <tr r="I2764" s="3"/>
      </tp>
      <tp>
        <v>5347392001.5600004</v>
        <stp/>
        <stp>EM_S_VAL_MV</stp>
        <stp>2</stp>
        <stp>600617.SH</stp>
        <stp>2019/11/27</stp>
        <tr r="I2695" s="3"/>
        <tr r="I2695" s="3"/>
        <tr r="I2695" s="3"/>
        <tr r="I2695" s="3"/>
      </tp>
      <tp>
        <v>30398503895.66</v>
        <stp/>
        <stp>EM_S_VAL_MV</stp>
        <stp>2</stp>
        <stp>600637.SH</stp>
        <stp>2019/11/27</stp>
        <tr r="I2711" s="3"/>
        <tr r="I2711" s="3"/>
        <tr r="I2711" s="3"/>
        <tr r="I2711" s="3"/>
      </tp>
      <tp>
        <v>1878437925</v>
        <stp/>
        <stp>EM_S_VAL_MV</stp>
        <stp>2</stp>
        <stp>600647.SH</stp>
        <stp>2019/11/27</stp>
        <tr r="I2720" s="3"/>
        <tr r="I2720" s="3"/>
        <tr r="I2720" s="3"/>
        <tr r="I2720" s="3"/>
      </tp>
      <tp>
        <v>10494913229.6</v>
        <stp/>
        <stp>EM_S_VAL_MV</stp>
        <stp>2</stp>
        <stp>600657.SH</stp>
        <stp>2019/11/27</stp>
        <tr r="I2729" s="3"/>
        <tr r="I2729" s="3"/>
        <tr r="I2729" s="3"/>
        <tr r="I2729" s="3"/>
      </tp>
      <tp>
        <v>14216783701.5</v>
        <stp/>
        <stp>EM_S_VAL_MV</stp>
        <stp>2</stp>
        <stp>600667.SH</stp>
        <stp>2019/11/27</stp>
        <tr r="I2738" s="3"/>
        <tr r="I2738" s="3"/>
        <tr r="I2738" s="3"/>
        <tr r="I2738" s="3"/>
      </tp>
      <tp>
        <v>3871694414</v>
        <stp/>
        <stp>EM_S_VAL_MV</stp>
        <stp>2</stp>
        <stp>600677.SH</stp>
        <stp>2019/11/27</stp>
        <tr r="I2745" s="3"/>
        <tr r="I2745" s="3"/>
        <tr r="I2745" s="3"/>
        <tr r="I2745" s="3"/>
      </tp>
      <tp>
        <v>5079901770.0600004</v>
        <stp/>
        <stp>EM_S_VAL_MV</stp>
        <stp>2</stp>
        <stp>000687.SZ</stp>
        <stp>2019/11/27</stp>
        <tr r="I241" s="3"/>
        <tr r="I241" s="3"/>
        <tr r="I241" s="3"/>
        <tr r="I241" s="3"/>
      </tp>
      <tp>
        <v>7441505933.7200003</v>
        <stp/>
        <stp>EM_S_VAL_MV</stp>
        <stp>2</stp>
        <stp>000697.SZ</stp>
        <stp>2019/11/27</stp>
        <tr r="I247" s="3"/>
        <tr r="I247" s="3"/>
        <tr r="I247" s="3"/>
        <tr r="I247" s="3"/>
      </tp>
      <tp>
        <v>2876640000</v>
        <stp/>
        <stp>EM_S_VAL_MV</stp>
        <stp>2</stp>
        <stp>300697.SZ</stp>
        <stp>2019/11/27</stp>
        <tr r="I2090" s="3"/>
        <tr r="I2090" s="3"/>
        <tr r="I2090" s="3"/>
        <tr r="I2090" s="3"/>
      </tp>
      <tp>
        <v>3436089532.5</v>
        <stp/>
        <stp>EM_S_VAL_MV</stp>
        <stp>2</stp>
        <stp>300687.SZ</stp>
        <stp>2019/11/27</stp>
        <tr r="I2080" s="3"/>
        <tr r="I2080" s="3"/>
        <tr r="I2080" s="3"/>
        <tr r="I2080" s="3"/>
      </tp>
      <tp>
        <v>3057770795.8800001</v>
        <stp/>
        <stp>EM_S_VAL_MV</stp>
        <stp>2</stp>
        <stp>300677.SZ</stp>
        <stp>2019/11/27</stp>
        <tr r="I2070" s="3"/>
        <tr r="I2070" s="3"/>
        <tr r="I2070" s="3"/>
        <tr r="I2070" s="3"/>
      </tp>
      <tp>
        <v>5588739959.1499996</v>
        <stp/>
        <stp>EM_S_VAL_MV</stp>
        <stp>2</stp>
        <stp>000657.SZ</stp>
        <stp>2019/11/27</stp>
        <tr r="I217" s="3"/>
        <tr r="I217" s="3"/>
        <tr r="I217" s="3"/>
        <tr r="I217" s="3"/>
      </tp>
      <tp>
        <v>2762240000</v>
        <stp/>
        <stp>EM_S_VAL_MV</stp>
        <stp>2</stp>
        <stp>300667.SZ</stp>
        <stp>2019/11/27</stp>
        <tr r="I2060" s="3"/>
        <tr r="I2060" s="3"/>
        <tr r="I2060" s="3"/>
        <tr r="I2060" s="3"/>
      </tp>
      <tp>
        <v>6784218740.75</v>
        <stp/>
        <stp>EM_S_VAL_MV</stp>
        <stp>2</stp>
        <stp>000667.SZ</stp>
        <stp>2019/11/27</stp>
        <tr r="I224" s="3"/>
        <tr r="I224" s="3"/>
        <tr r="I224" s="3"/>
        <tr r="I224" s="3"/>
      </tp>
      <tp>
        <v>6227900779.96</v>
        <stp/>
        <stp>EM_S_VAL_MV</stp>
        <stp>2</stp>
        <stp>300657.SZ</stp>
        <stp>2019/11/27</stp>
        <tr r="I2050" s="3"/>
        <tr r="I2050" s="3"/>
        <tr r="I2050" s="3"/>
        <tr r="I2050" s="3"/>
      </tp>
      <tp>
        <v>3188078628.1199999</v>
        <stp/>
        <stp>EM_S_VAL_MV</stp>
        <stp>2</stp>
        <stp>000677.SZ</stp>
        <stp>2019/11/27</stp>
        <tr r="I232" s="3"/>
        <tr r="I232" s="3"/>
        <tr r="I232" s="3"/>
        <tr r="I232" s="3"/>
      </tp>
      <tp>
        <v>2927165168.4000001</v>
        <stp/>
        <stp>EM_S_VAL_MV</stp>
        <stp>2</stp>
        <stp>300647.SZ</stp>
        <stp>2019/11/27</stp>
        <tr r="I2040" s="3"/>
        <tr r="I2040" s="3"/>
        <tr r="I2040" s="3"/>
        <tr r="I2040" s="3"/>
      </tp>
      <tp>
        <v>4599996813.1999998</v>
        <stp/>
        <stp>EM_S_VAL_MV</stp>
        <stp>2</stp>
        <stp>000607.SZ</stp>
        <stp>2019/11/27</stp>
        <tr r="I184" s="3"/>
        <tr r="I184" s="3"/>
        <tr r="I184" s="3"/>
        <tr r="I184" s="3"/>
      </tp>
      <tp>
        <v>2821817604</v>
        <stp/>
        <stp>EM_S_VAL_MV</stp>
        <stp>2</stp>
        <stp>300637.SZ</stp>
        <stp>2019/11/27</stp>
        <tr r="I2031" s="3"/>
        <tr r="I2031" s="3"/>
        <tr r="I2031" s="3"/>
        <tr r="I2031" s="3"/>
      </tp>
      <tp>
        <v>103845649577.5</v>
        <stp/>
        <stp>EM_S_VAL_MV</stp>
        <stp>2</stp>
        <stp>000617.SZ</stp>
        <stp>2019/11/27</stp>
        <tr r="I193" s="3"/>
        <tr r="I193" s="3"/>
        <tr r="I193" s="3"/>
        <tr r="I193" s="3"/>
      </tp>
      <tp>
        <v>4158154341</v>
        <stp/>
        <stp>EM_S_VAL_MV</stp>
        <stp>2</stp>
        <stp>300627.SZ</stp>
        <stp>2019/11/27</stp>
        <tr r="I2021" s="3"/>
        <tr r="I2021" s="3"/>
        <tr r="I2021" s="3"/>
        <tr r="I2021" s="3"/>
      </tp>
      <tp>
        <v>33003402822.200001</v>
        <stp/>
        <stp>EM_S_VAL_MV</stp>
        <stp>2</stp>
        <stp>000627.SZ</stp>
        <stp>2019/11/27</stp>
        <tr r="I200" s="3"/>
        <tr r="I200" s="3"/>
        <tr r="I200" s="3"/>
        <tr r="I200" s="3"/>
      </tp>
      <tp>
        <v>2049102450</v>
        <stp/>
        <stp>EM_S_VAL_MV</stp>
        <stp>2</stp>
        <stp>300617.SZ</stp>
        <stp>2019/11/27</stp>
        <tr r="I2011" s="3"/>
        <tr r="I2011" s="3"/>
        <tr r="I2011" s="3"/>
        <tr r="I2011" s="3"/>
      </tp>
      <tp>
        <v>2141886466.72</v>
        <stp/>
        <stp>EM_S_VAL_MV</stp>
        <stp>2</stp>
        <stp>000637.SZ</stp>
        <stp>2019/11/27</stp>
        <tr r="I209" s="3"/>
        <tr r="I209" s="3"/>
        <tr r="I209" s="3"/>
        <tr r="I209" s="3"/>
      </tp>
      <tp>
        <v>6041638323.0799999</v>
        <stp/>
        <stp>EM_S_VAL_MV</stp>
        <stp>2</stp>
        <stp>300607.SZ</stp>
        <stp>2019/11/27</stp>
        <tr r="I2002" s="3"/>
        <tr r="I2002" s="3"/>
        <tr r="I2002" s="3"/>
        <tr r="I2002" s="3"/>
      </tp>
      <tp>
        <v>6538953988.0500002</v>
        <stp/>
        <stp>EM_S_VAL_MV</stp>
        <stp>2</stp>
        <stp>600987.SH</stp>
        <stp>2019/11/27</stp>
        <tr r="I2989" s="3"/>
        <tr r="I2989" s="3"/>
        <tr r="I2989" s="3"/>
        <tr r="I2989" s="3"/>
      </tp>
      <tp>
        <v>8256559225.1999998</v>
        <stp/>
        <stp>EM_S_VAL_MV</stp>
        <stp>2</stp>
        <stp>600997.SH</stp>
        <stp>2019/11/27</stp>
        <tr r="I2997" s="3"/>
        <tr r="I2997" s="3"/>
        <tr r="I2997" s="3"/>
        <tr r="I2997" s="3"/>
      </tp>
      <tp>
        <v>11032040000</v>
        <stp/>
        <stp>EM_S_VAL_MV</stp>
        <stp>2</stp>
        <stp>600917.SH</stp>
        <stp>2019/11/27</stp>
        <tr r="I2955" s="3"/>
        <tr r="I2955" s="3"/>
        <tr r="I2955" s="3"/>
        <tr r="I2955" s="3"/>
      </tp>
      <tp>
        <v>16676666033.790001</v>
        <stp/>
        <stp>EM_S_VAL_MV</stp>
        <stp>2</stp>
        <stp>600967.SH</stp>
        <stp>2019/11/27</stp>
        <tr r="I2971" s="3"/>
        <tr r="I2971" s="3"/>
        <tr r="I2971" s="3"/>
        <tr r="I2971" s="3"/>
      </tp>
      <tp>
        <v>26287360000</v>
        <stp/>
        <stp>EM_S_VAL_MV</stp>
        <stp>2</stp>
        <stp>600977.SH</stp>
        <stp>2019/11/27</stp>
        <tr r="I2979" s="3"/>
        <tr r="I2979" s="3"/>
        <tr r="I2979" s="3"/>
        <tr r="I2979" s="3"/>
      </tp>
      <tp>
        <v>23289405018.84</v>
        <stp/>
        <stp>EM_S_VAL_MV</stp>
        <stp>2</stp>
        <stp>000987.SZ</stp>
        <stp>2019/11/27</stp>
        <tr r="I448" s="3"/>
        <tr r="I448" s="3"/>
        <tr r="I448" s="3"/>
        <tr r="I448" s="3"/>
      </tp>
      <tp>
        <v>15679674149.34</v>
        <stp/>
        <stp>EM_S_VAL_MV</stp>
        <stp>2</stp>
        <stp>000997.SZ</stp>
        <stp>2019/11/27</stp>
        <tr r="I455" s="3"/>
        <tr r="I455" s="3"/>
        <tr r="I455" s="3"/>
        <tr r="I455" s="3"/>
      </tp>
      <tp>
        <v>3539636497.9200001</v>
        <stp/>
        <stp>EM_S_VAL_MV</stp>
        <stp>2</stp>
        <stp>000957.SZ</stp>
        <stp>2019/11/27</stp>
        <tr r="I423" s="3"/>
        <tr r="I423" s="3"/>
        <tr r="I423" s="3"/>
        <tr r="I423" s="3"/>
      </tp>
      <tp>
        <v>18282499203.880001</v>
        <stp/>
        <stp>EM_S_VAL_MV</stp>
        <stp>2</stp>
        <stp>000967.SZ</stp>
        <stp>2019/11/27</stp>
        <tr r="I432" s="3"/>
        <tr r="I432" s="3"/>
        <tr r="I432" s="3"/>
        <tr r="I432" s="3"/>
      </tp>
      <tp>
        <v>38651780086.580002</v>
        <stp/>
        <stp>EM_S_VAL_MV</stp>
        <stp>2</stp>
        <stp>000977.SZ</stp>
        <stp>2019/11/27</stp>
        <tr r="I441" s="3"/>
        <tr r="I441" s="3"/>
        <tr r="I441" s="3"/>
        <tr r="I441" s="3"/>
      </tp>
      <tp>
        <v>8632918098.4200001</v>
        <stp/>
        <stp>EM_S_VAL_MV</stp>
        <stp>2</stp>
        <stp>000917.SZ</stp>
        <stp>2019/11/27</stp>
        <tr r="I395" s="3"/>
        <tr r="I395" s="3"/>
        <tr r="I395" s="3"/>
        <tr r="I395" s="3"/>
      </tp>
      <tp>
        <v>5503350369</v>
        <stp/>
        <stp>EM_S_VAL_MV</stp>
        <stp>2</stp>
        <stp>000927.SZ</stp>
        <stp>2019/11/27</stp>
        <tr r="I404" s="3"/>
        <tr r="I404" s="3"/>
        <tr r="I404" s="3"/>
        <tr r="I404" s="3"/>
      </tp>
      <tp>
        <v>12402749443.5</v>
        <stp/>
        <stp>EM_S_VAL_MV</stp>
        <stp>2</stp>
        <stp>000937.SZ</stp>
        <stp>2019/11/27</stp>
        <tr r="I413" s="3"/>
        <tr r="I413" s="3"/>
        <tr r="I413" s="3"/>
        <tr r="I413" s="3"/>
      </tp>
      <tp>
        <v>179743248183.84</v>
        <stp/>
        <stp>EM_S_VAL_MV</stp>
        <stp>2</stp>
        <stp>600887.SH</stp>
        <stp>2019/11/27</stp>
        <tr r="I2938" s="3"/>
        <tr r="I2938" s="3"/>
        <tr r="I2938" s="3"/>
        <tr r="I2938" s="3"/>
      </tp>
      <tp>
        <v>6164667000</v>
        <stp/>
        <stp>EM_S_VAL_MV</stp>
        <stp>2</stp>
        <stp>600897.SH</stp>
        <stp>2019/11/27</stp>
        <tr r="I2948" s="3"/>
        <tr r="I2948" s="3"/>
        <tr r="I2948" s="3"/>
        <tr r="I2948" s="3"/>
      </tp>
      <tp>
        <v>3016604432.71</v>
        <stp/>
        <stp>EM_S_VAL_MV</stp>
        <stp>2</stp>
        <stp>600807.SH</stp>
        <stp>2019/11/27</stp>
        <tr r="I2865" s="3"/>
        <tr r="I2865" s="3"/>
        <tr r="I2865" s="3"/>
        <tr r="I2865" s="3"/>
      </tp>
      <tp>
        <v>1166598094.5</v>
        <stp/>
        <stp>EM_S_VAL_MV</stp>
        <stp>2</stp>
        <stp>600817.SH</stp>
        <stp>2019/11/27</stp>
        <tr r="I2874" s="3"/>
        <tr r="I2874" s="3"/>
        <tr r="I2874" s="3"/>
        <tr r="I2874" s="3"/>
      </tp>
      <tp>
        <v>15486579255.559999</v>
        <stp/>
        <stp>EM_S_VAL_MV</stp>
        <stp>2</stp>
        <stp>600827.SH</stp>
        <stp>2019/11/27</stp>
        <tr r="I2884" s="3"/>
        <tr r="I2884" s="3"/>
        <tr r="I2884" s="3"/>
        <tr r="I2884" s="3"/>
      </tp>
      <tp>
        <v>157688307000</v>
        <stp/>
        <stp>EM_S_VAL_MV</stp>
        <stp>2</stp>
        <stp>600837.SH</stp>
        <stp>2019/11/27</stp>
        <tr r="I2893" s="3"/>
        <tr r="I2893" s="3"/>
        <tr r="I2893" s="3"/>
        <tr r="I2893" s="3"/>
      </tp>
      <tp>
        <v>1574261598</v>
        <stp/>
        <stp>EM_S_VAL_MV</stp>
        <stp>2</stp>
        <stp>600847.SH</stp>
        <stp>2019/11/27</stp>
        <tr r="I2901" s="3"/>
        <tr r="I2901" s="3"/>
        <tr r="I2901" s="3"/>
        <tr r="I2901" s="3"/>
      </tp>
      <tp>
        <v>2061500055.6099999</v>
        <stp/>
        <stp>EM_S_VAL_MV</stp>
        <stp>2</stp>
        <stp>600857.SH</stp>
        <stp>2019/11/27</stp>
        <tr r="I2909" s="3"/>
        <tr r="I2909" s="3"/>
        <tr r="I2909" s="3"/>
        <tr r="I2909" s="3"/>
      </tp>
      <tp>
        <v>30184389592.279999</v>
        <stp/>
        <stp>EM_S_VAL_MV</stp>
        <stp>2</stp>
        <stp>600867.SH</stp>
        <stp>2019/11/27</stp>
        <tr r="I2919" s="3"/>
        <tr r="I2919" s="3"/>
        <tr r="I2919" s="3"/>
        <tr r="I2919" s="3"/>
      </tp>
      <tp>
        <v>4086143624.1500001</v>
        <stp/>
        <stp>EM_S_VAL_MV</stp>
        <stp>2</stp>
        <stp>600877.SH</stp>
        <stp>2019/11/27</stp>
        <tr r="I2929" s="3"/>
        <tr r="I2929" s="3"/>
        <tr r="I2929" s="3"/>
        <tr r="I2929" s="3"/>
      </tp>
      <tp>
        <v>9852020200.2900009</v>
        <stp/>
        <stp>EM_S_VAL_MV</stp>
        <stp>2</stp>
        <stp>000887.SZ</stp>
        <stp>2019/11/27</stp>
        <tr r="I372" s="3"/>
        <tr r="I372" s="3"/>
        <tr r="I372" s="3"/>
        <tr r="I372" s="3"/>
      </tp>
      <tp>
        <v>3121335411.6199999</v>
        <stp/>
        <stp>EM_S_VAL_MV</stp>
        <stp>2</stp>
        <stp>000897.SZ</stp>
        <stp>2019/11/27</stp>
        <tr r="I379" s="3"/>
        <tr r="I379" s="3"/>
        <tr r="I379" s="3"/>
        <tr r="I379" s="3"/>
      </tp>
      <tp>
        <v>11179386742.940001</v>
        <stp/>
        <stp>EM_S_VAL_MV</stp>
        <stp>2</stp>
        <stp>000877.SZ</stp>
        <stp>2019/11/27</stp>
        <tr r="I364" s="3"/>
        <tr r="I364" s="3"/>
        <tr r="I364" s="3"/>
        <tr r="I364" s="3"/>
      </tp>
      <tp>
        <v>11782911362.440001</v>
        <stp/>
        <stp>EM_S_VAL_MV</stp>
        <stp>2</stp>
        <stp>000807.SZ</stp>
        <stp>2019/11/27</stp>
        <tr r="I323" s="3"/>
        <tr r="I323" s="3"/>
        <tr r="I323" s="3"/>
        <tr r="I323" s="3"/>
      </tp>
      <tp>
        <v>2939892658.4000001</v>
        <stp/>
        <stp>EM_S_VAL_MV</stp>
        <stp>2</stp>
        <stp>000837.SZ</stp>
        <stp>2019/11/27</stp>
        <tr r="I346" s="3"/>
        <tr r="I346" s="3"/>
        <tr r="I346" s="3"/>
        <tr r="I346" s="3"/>
      </tp>
      <tp>
        <v>3.78</v>
        <stp/>
        <stp>EM_S_DQ_CLOSE</stp>
        <stp>3</stp>
        <stp>300022.SZ</stp>
        <stp>2019/11/27</stp>
        <stp>1</stp>
        <tr r="F123" s="5"/>
      </tp>
      <tp>
        <v>4.3</v>
        <stp/>
        <stp>EM_S_DQ_CLOSE</stp>
        <stp>3</stp>
        <stp>002011.SZ</stp>
        <stp>2019/11/27</stp>
        <stp>1</stp>
        <tr r="F28" s="5"/>
      </tp>
      <tp>
        <v>13.57</v>
        <stp/>
        <stp>EM_S_DQ_CLOSE</stp>
        <stp>3</stp>
        <stp>300024.SZ</stp>
        <stp>2019/11/27</stp>
        <stp>1</stp>
        <tr r="F124" s="5"/>
      </tp>
      <tp>
        <v>6.75</v>
        <stp/>
        <stp>EM_S_DQ_CLOSE</stp>
        <stp>3</stp>
        <stp>300092.SZ</stp>
        <stp>2019/11/27</stp>
        <stp>1</stp>
        <tr r="F129" s="5"/>
      </tp>
      <tp>
        <v>4.0199999999999996</v>
        <stp/>
        <stp>EM_S_DQ_CLOSE</stp>
        <stp>3</stp>
        <stp>300091.SZ</stp>
        <stp>2019/11/27</stp>
        <stp>1</stp>
        <tr r="F128" s="5"/>
      </tp>
      <tp>
        <v>8</v>
        <stp/>
        <stp>EM_S_DQ_CLOSE</stp>
        <stp>3</stp>
        <stp>300097.SZ</stp>
        <stp>2019/11/27</stp>
        <stp>1</stp>
        <tr r="F131" s="5"/>
      </tp>
      <tp>
        <v>5.59</v>
        <stp/>
        <stp>EM_S_DQ_CLOSE</stp>
        <stp>3</stp>
        <stp>300095.SZ</stp>
        <stp>2019/11/27</stp>
        <stp>1</stp>
        <tr r="F130" s="5"/>
      </tp>
      <tp>
        <v>5.82</v>
        <stp/>
        <stp>EM_S_DQ_CLOSE</stp>
        <stp>3</stp>
        <stp>300099.SZ</stp>
        <stp>2019/11/27</stp>
        <stp>1</stp>
        <tr r="F132" s="5"/>
      </tp>
      <tp>
        <v>4.4400000000000004</v>
        <stp/>
        <stp>EM_S_DQ_CLOSE</stp>
        <stp>3</stp>
        <stp>300084.SZ</stp>
        <stp>2019/11/27</stp>
        <stp>1</stp>
        <tr r="F127" s="5"/>
      </tp>
      <tp>
        <v>6.17</v>
        <stp/>
        <stp>EM_S_DQ_CLOSE</stp>
        <stp>3</stp>
        <stp>002084.SZ</stp>
        <stp>2019/11/27</stp>
        <stp>1</stp>
        <tr r="F34" s="5"/>
      </tp>
      <tp>
        <v>5.5</v>
        <stp/>
        <stp>EM_S_DQ_CLOSE</stp>
        <stp>3</stp>
        <stp>002097.SZ</stp>
        <stp>2019/11/27</stp>
        <stp>1</stp>
        <tr r="F35" s="5"/>
      </tp>
      <tp t="s">
        <v>医药生物</v>
        <stp/>
        <stp>EM_S_INFO_INDUSTRY_EM2016</stp>
        <stp>2</stp>
        <stp>002898.SZ</stp>
        <stp>1</stp>
        <tr r="G1339" s="3"/>
      </tp>
      <tp t="s">
        <v>电气设备</v>
        <stp/>
        <stp>EM_S_INFO_INDUSTRY_EM2016</stp>
        <stp>2</stp>
        <stp>002498.SZ</stp>
        <stp>1</stp>
        <tr r="G956" s="3"/>
      </tp>
      <tp t="s">
        <v>电气设备</v>
        <stp/>
        <stp>EM_S_INFO_INDUSTRY_EM2016</stp>
        <stp>2</stp>
        <stp>002598.SZ</stp>
        <stp>1</stp>
        <tr r="G1055" s="3"/>
      </tp>
      <tp t="s">
        <v>机械设备</v>
        <stp/>
        <stp>EM_S_INFO_INDUSTRY_EM2016</stp>
        <stp>2</stp>
        <stp>002698.SZ</stp>
        <stp>1</stp>
        <tr r="G1154" s="3"/>
      </tp>
      <tp t="s">
        <v>轻工制造</v>
        <stp/>
        <stp>EM_S_INFO_INDUSTRY_EM2016</stp>
        <stp>2</stp>
        <stp>002798.SZ</stp>
        <stp>1</stp>
        <tr r="G1246" s="3"/>
      </tp>
      <tp t="s">
        <v>纺织服装</v>
        <stp/>
        <stp>EM_S_INFO_INDUSTRY_EM2016</stp>
        <stp>2</stp>
        <stp>002098.SZ</stp>
        <stp>1</stp>
        <tr r="G558" s="3"/>
      </tp>
      <tp t="s">
        <v>医药生物</v>
        <stp/>
        <stp>EM_S_INFO_INDUSTRY_EM2016</stp>
        <stp>2</stp>
        <stp>002198.SZ</stp>
        <stp>1</stp>
        <tr r="G658" s="3"/>
      </tp>
      <tp t="s">
        <v>信息技术</v>
        <stp/>
        <stp>EM_S_INFO_INDUSTRY_EM2016</stp>
        <stp>2</stp>
        <stp>002298.SZ</stp>
        <stp>1</stp>
        <tr r="G757" s="3"/>
      </tp>
      <tp t="s">
        <v>建材</v>
        <stp/>
        <stp>EM_S_INFO_INDUSTRY_EM2016</stp>
        <stp>2</stp>
        <stp>002398.SZ</stp>
        <stp>1</stp>
        <tr r="G857" s="3"/>
      </tp>
      <tp t="s">
        <v>钢铁</v>
        <stp/>
        <stp>EM_S_INFO_INDUSTRY_EM2016</stp>
        <stp>2</stp>
        <stp>000898.SZ</stp>
        <stp>1</stp>
        <tr r="G380" s="3"/>
      </tp>
      <tp t="s">
        <v>农林牧渔</v>
        <stp/>
        <stp>EM_S_INFO_INDUSTRY_EM2016</stp>
        <stp>2</stp>
        <stp>000998.SZ</stp>
        <stp>1</stp>
        <tr r="G456" s="3"/>
      </tp>
      <tp t="s">
        <v>建筑</v>
        <stp/>
        <stp>EM_S_INFO_INDUSTRY_EM2016</stp>
        <stp>2</stp>
        <stp>000498.SZ</stp>
        <stp>1</stp>
        <tr r="G100" s="3"/>
      </tp>
      <tp t="s">
        <v>公用事业</v>
        <stp/>
        <stp>EM_S_INFO_INDUSTRY_EM2016</stp>
        <stp>2</stp>
        <stp>000598.SZ</stp>
        <stp>1</stp>
        <tr r="G177" s="3"/>
      </tp>
      <tp t="s">
        <v>化石能源</v>
        <stp/>
        <stp>EM_S_INFO_INDUSTRY_EM2016</stp>
        <stp>2</stp>
        <stp>000698.SZ</stp>
        <stp>1</stp>
        <tr r="G248" s="3"/>
      </tp>
      <tp t="s">
        <v>农林牧渔</v>
        <stp/>
        <stp>EM_S_INFO_INDUSTRY_EM2016</stp>
        <stp>2</stp>
        <stp>000798.SZ</stp>
        <stp>1</stp>
        <tr r="G316" s="3"/>
      </tp>
      <tp t="s">
        <v>轻工制造</v>
        <stp/>
        <stp>EM_S_INFO_INDUSTRY_EM2016</stp>
        <stp>2</stp>
        <stp>002899.SZ</stp>
        <stp>1</stp>
        <tr r="G1340" s="3"/>
      </tp>
      <tp t="s">
        <v>机械设备</v>
        <stp/>
        <stp>EM_S_INFO_INDUSTRY_EM2016</stp>
        <stp>2</stp>
        <stp>002499.SZ</stp>
        <stp>1</stp>
        <tr r="G957" s="3"/>
      </tp>
      <tp t="s">
        <v>轻工制造</v>
        <stp/>
        <stp>EM_S_INFO_INDUSTRY_EM2016</stp>
        <stp>2</stp>
        <stp>002599.SZ</stp>
        <stp>1</stp>
        <tr r="G1056" s="3"/>
      </tp>
      <tp t="s">
        <v>文化传媒</v>
        <stp/>
        <stp>EM_S_INFO_INDUSTRY_EM2016</stp>
        <stp>2</stp>
        <stp>002699.SZ</stp>
        <stp>1</stp>
        <tr r="G1155" s="3"/>
      </tp>
      <tp t="s">
        <v>轻工制造</v>
        <stp/>
        <stp>EM_S_INFO_INDUSTRY_EM2016</stp>
        <stp>2</stp>
        <stp>002799.SZ</stp>
        <stp>1</stp>
        <tr r="G1247" s="3"/>
      </tp>
      <tp t="s">
        <v>医药生物</v>
        <stp/>
        <stp>EM_S_INFO_INDUSTRY_EM2016</stp>
        <stp>2</stp>
        <stp>002099.SZ</stp>
        <stp>1</stp>
        <tr r="G559" s="3"/>
      </tp>
      <tp t="s">
        <v>电子设备</v>
        <stp/>
        <stp>EM_S_INFO_INDUSTRY_EM2016</stp>
        <stp>2</stp>
        <stp>002199.SZ</stp>
        <stp>1</stp>
        <tr r="G659" s="3"/>
      </tp>
      <tp t="s">
        <v>农林牧渔</v>
        <stp/>
        <stp>EM_S_INFO_INDUSTRY_EM2016</stp>
        <stp>2</stp>
        <stp>002299.SZ</stp>
        <stp>1</stp>
        <tr r="G758" s="3"/>
      </tp>
      <tp t="s">
        <v>医药生物</v>
        <stp/>
        <stp>EM_S_INFO_INDUSTRY_EM2016</stp>
        <stp>2</stp>
        <stp>002399.SZ</stp>
        <stp>1</stp>
        <tr r="G858" s="3"/>
      </tp>
      <tp t="s">
        <v>公用事业</v>
        <stp/>
        <stp>EM_S_INFO_INDUSTRY_EM2016</stp>
        <stp>2</stp>
        <stp>000899.SZ</stp>
        <stp>1</stp>
        <tr r="G381" s="3"/>
      </tp>
      <tp t="s">
        <v>医药生物</v>
        <stp/>
        <stp>EM_S_INFO_INDUSTRY_EM2016</stp>
        <stp>2</stp>
        <stp>000999.SZ</stp>
        <stp>1</stp>
        <tr r="G457" s="3"/>
      </tp>
      <tp t="s">
        <v>基础化工</v>
        <stp/>
        <stp>EM_S_INFO_INDUSTRY_EM2016</stp>
        <stp>2</stp>
        <stp>000599.SZ</stp>
        <stp>1</stp>
        <tr r="G178" s="3"/>
      </tp>
      <tp t="s">
        <v>食品饮料</v>
        <stp/>
        <stp>EM_S_INFO_INDUSTRY_EM2016</stp>
        <stp>2</stp>
        <stp>000799.SZ</stp>
        <stp>1</stp>
        <tr r="G317" s="3"/>
      </tp>
      <tp t="s">
        <v>交通运输</v>
        <stp/>
        <stp>EM_S_INFO_INDUSTRY_EM2016</stp>
        <stp>2</stp>
        <stp>000099.SZ</stp>
        <stp>1</stp>
        <tr r="G61" s="3"/>
      </tp>
      <tp t="s">
        <v>机械设备</v>
        <stp/>
        <stp>EM_S_INFO_INDUSTRY_EM2016</stp>
        <stp>2</stp>
        <stp>002896.SZ</stp>
        <stp>1</stp>
        <tr r="G1337" s="3"/>
      </tp>
      <tp t="s">
        <v>基础化工</v>
        <stp/>
        <stp>EM_S_INFO_INDUSTRY_EM2016</stp>
        <stp>2</stp>
        <stp>002496.SZ</stp>
        <stp>1</stp>
        <tr r="G954" s="3"/>
      </tp>
      <tp t="s">
        <v>建材</v>
        <stp/>
        <stp>EM_S_INFO_INDUSTRY_EM2016</stp>
        <stp>2</stp>
        <stp>002596.SZ</stp>
        <stp>1</stp>
        <tr r="G1053" s="3"/>
      </tp>
      <tp t="s">
        <v>农林牧渔</v>
        <stp/>
        <stp>EM_S_INFO_INDUSTRY_EM2016</stp>
        <stp>2</stp>
        <stp>002696.SZ</stp>
        <stp>1</stp>
        <tr r="G1152" s="3"/>
      </tp>
      <tp t="s">
        <v>机械设备</v>
        <stp/>
        <stp>EM_S_INFO_INDUSTRY_EM2016</stp>
        <stp>2</stp>
        <stp>002796.SZ</stp>
        <stp>1</stp>
        <tr r="G1244" s="3"/>
      </tp>
      <tp t="s">
        <v>基础化工</v>
        <stp/>
        <stp>EM_S_INFO_INDUSTRY_EM2016</stp>
        <stp>2</stp>
        <stp>002096.SZ</stp>
        <stp>1</stp>
        <tr r="G556" s="3"/>
      </tp>
      <tp t="s">
        <v>电气设备</v>
        <stp/>
        <stp>EM_S_INFO_INDUSTRY_EM2016</stp>
        <stp>2</stp>
        <stp>002196.SZ</stp>
        <stp>1</stp>
        <tr r="G656" s="3"/>
      </tp>
      <tp t="s">
        <v>信息技术</v>
        <stp/>
        <stp>EM_S_INFO_INDUSTRY_EM2016</stp>
        <stp>2</stp>
        <stp>002296.SZ</stp>
        <stp>1</stp>
        <tr r="G755" s="3"/>
      </tp>
      <tp t="s">
        <v>信息技术</v>
        <stp/>
        <stp>EM_S_INFO_INDUSTRY_EM2016</stp>
        <stp>2</stp>
        <stp>002396.SZ</stp>
        <stp>1</stp>
        <tr r="G855" s="3"/>
      </tp>
      <tp t="s">
        <v>公用事业</v>
        <stp/>
        <stp>EM_S_INFO_INDUSTRY_EM2016</stp>
        <stp>2</stp>
        <stp>001896.SZ</stp>
        <stp>1</stp>
        <tr r="G460" s="3"/>
      </tp>
      <tp t="s">
        <v>交运设备</v>
        <stp/>
        <stp>EM_S_INFO_INDUSTRY_EM2016</stp>
        <stp>2</stp>
        <stp>001696.SZ</stp>
        <stp>1</stp>
        <tr r="G458" s="3"/>
      </tp>
      <tp t="s">
        <v>交运设备</v>
        <stp/>
        <stp>EM_S_INFO_INDUSTRY_EM2016</stp>
        <stp>2</stp>
        <stp>000996.SZ</stp>
        <stp>1</stp>
        <tr r="G454" s="3"/>
      </tp>
      <tp t="s">
        <v>食品饮料</v>
        <stp/>
        <stp>EM_S_INFO_INDUSTRY_EM2016</stp>
        <stp>2</stp>
        <stp>000596.SZ</stp>
        <stp>1</stp>
        <tr r="G175" s="3"/>
      </tp>
      <tp t="s">
        <v>休闲、生活及专业服务</v>
        <stp/>
        <stp>EM_S_INFO_INDUSTRY_EM2016</stp>
        <stp>2</stp>
        <stp>000796.SZ</stp>
        <stp>1</stp>
        <tr r="G314" s="3"/>
      </tp>
      <tp t="s">
        <v>化石能源</v>
        <stp/>
        <stp>EM_S_INFO_INDUSTRY_EM2016</stp>
        <stp>2</stp>
        <stp>000096.SZ</stp>
        <stp>1</stp>
        <tr r="G60" s="3"/>
      </tp>
      <tp t="s">
        <v>信息技术</v>
        <stp/>
        <stp>EM_S_INFO_INDUSTRY_EM2016</stp>
        <stp>2</stp>
        <stp>002897.SZ</stp>
        <stp>1</stp>
        <tr r="G1338" s="3"/>
      </tp>
      <tp t="s">
        <v>基础化工</v>
        <stp/>
        <stp>EM_S_INFO_INDUSTRY_EM2016</stp>
        <stp>2</stp>
        <stp>002497.SZ</stp>
        <stp>1</stp>
        <tr r="G955" s="3"/>
      </tp>
      <tp t="s">
        <v>基础化工</v>
        <stp/>
        <stp>EM_S_INFO_INDUSTRY_EM2016</stp>
        <stp>2</stp>
        <stp>002597.SZ</stp>
        <stp>1</stp>
        <tr r="G1054" s="3"/>
      </tp>
      <tp t="s">
        <v>商贸零售</v>
        <stp/>
        <stp>EM_S_INFO_INDUSTRY_EM2016</stp>
        <stp>2</stp>
        <stp>002697.SZ</stp>
        <stp>1</stp>
        <tr r="G1153" s="3"/>
      </tp>
      <tp t="s">
        <v>金融</v>
        <stp/>
        <stp>EM_S_INFO_INDUSTRY_EM2016</stp>
        <stp>2</stp>
        <stp>002797.SZ</stp>
        <stp>1</stp>
        <tr r="G1245" s="3"/>
      </tp>
      <tp t="s">
        <v>机械设备</v>
        <stp/>
        <stp>EM_S_INFO_INDUSTRY_EM2016</stp>
        <stp>2</stp>
        <stp>002097.SZ</stp>
        <stp>1</stp>
        <tr r="G557" s="3"/>
      </tp>
      <tp t="s">
        <v>信息技术</v>
        <stp/>
        <stp>EM_S_INFO_INDUSTRY_EM2016</stp>
        <stp>2</stp>
        <stp>002197.SZ</stp>
        <stp>1</stp>
        <tr r="G657" s="3"/>
      </tp>
      <tp t="s">
        <v>有色金属</v>
        <stp/>
        <stp>EM_S_INFO_INDUSTRY_EM2016</stp>
        <stp>2</stp>
        <stp>002297.SZ</stp>
        <stp>1</stp>
        <tr r="G756" s="3"/>
      </tp>
      <tp t="s">
        <v>纺织服装</v>
        <stp/>
        <stp>EM_S_INFO_INDUSTRY_EM2016</stp>
        <stp>2</stp>
        <stp>002397.SZ</stp>
        <stp>1</stp>
        <tr r="G856" s="3"/>
      </tp>
      <tp t="s">
        <v>房地产</v>
        <stp/>
        <stp>EM_S_INFO_INDUSTRY_EM2016</stp>
        <stp>2</stp>
        <stp>000897.SZ</stp>
        <stp>1</stp>
        <tr r="G379" s="3"/>
      </tp>
      <tp t="s">
        <v>信息技术</v>
        <stp/>
        <stp>EM_S_INFO_INDUSTRY_EM2016</stp>
        <stp>2</stp>
        <stp>000997.SZ</stp>
        <stp>1</stp>
        <tr r="G455" s="3"/>
      </tp>
      <tp t="s">
        <v>医药生物</v>
        <stp/>
        <stp>EM_S_INFO_INDUSTRY_EM2016</stp>
        <stp>2</stp>
        <stp>000597.SZ</stp>
        <stp>1</stp>
        <tr r="G176" s="3"/>
      </tp>
      <tp t="s">
        <v>交通运输</v>
        <stp/>
        <stp>EM_S_INFO_INDUSTRY_EM2016</stp>
        <stp>2</stp>
        <stp>000697.SZ</stp>
        <stp>1</stp>
        <tr r="G247" s="3"/>
      </tp>
      <tp t="s">
        <v>房地产</v>
        <stp/>
        <stp>EM_S_INFO_INDUSTRY_EM2016</stp>
        <stp>2</stp>
        <stp>000797.SZ</stp>
        <stp>1</stp>
        <tr r="G315" s="3"/>
      </tp>
      <tp t="s">
        <v>纺织服装</v>
        <stp/>
        <stp>EM_S_INFO_INDUSTRY_EM2016</stp>
        <stp>2</stp>
        <stp>002494.SZ</stp>
        <stp>1</stp>
        <tr r="G952" s="3"/>
      </tp>
      <tp t="s">
        <v>交运设备</v>
        <stp/>
        <stp>EM_S_INFO_INDUSTRY_EM2016</stp>
        <stp>2</stp>
        <stp>002594.SZ</stp>
        <stp>1</stp>
        <tr r="G1051" s="3"/>
      </tp>
      <tp t="s">
        <v>建材</v>
        <stp/>
        <stp>EM_S_INFO_INDUSTRY_EM2016</stp>
        <stp>2</stp>
        <stp>002694.SZ</stp>
        <stp>1</stp>
        <tr r="G1150" s="3"/>
      </tp>
      <tp t="s">
        <v>商贸零售</v>
        <stp/>
        <stp>EM_S_INFO_INDUSTRY_EM2016</stp>
        <stp>2</stp>
        <stp>002094.SZ</stp>
        <stp>1</stp>
        <tr r="G554" s="3"/>
      </tp>
      <tp t="s">
        <v>信息技术</v>
        <stp/>
        <stp>EM_S_INFO_INDUSTRY_EM2016</stp>
        <stp>2</stp>
        <stp>002194.SZ</stp>
        <stp>1</stp>
        <tr r="G654" s="3"/>
      </tp>
      <tp t="s">
        <v>医药生物</v>
        <stp/>
        <stp>EM_S_INFO_INDUSTRY_EM2016</stp>
        <stp>2</stp>
        <stp>002294.SZ</stp>
        <stp>1</stp>
        <tr r="G753" s="3"/>
      </tp>
      <tp t="s">
        <v>纺织服装</v>
        <stp/>
        <stp>EM_S_INFO_INDUSTRY_EM2016</stp>
        <stp>2</stp>
        <stp>002394.SZ</stp>
        <stp>1</stp>
        <tr r="G853" s="3"/>
      </tp>
      <tp t="s">
        <v>基础化工</v>
        <stp/>
        <stp>EM_S_INFO_INDUSTRY_EM2016</stp>
        <stp>2</stp>
        <stp>002895.SZ</stp>
        <stp>1</stp>
        <tr r="G1336" s="3"/>
      </tp>
      <tp t="s">
        <v>食品饮料</v>
        <stp/>
        <stp>EM_S_INFO_INDUSTRY_EM2016</stp>
        <stp>2</stp>
        <stp>002495.SZ</stp>
        <stp>1</stp>
        <tr r="G953" s="3"/>
      </tp>
      <tp t="s">
        <v>机械设备</v>
        <stp/>
        <stp>EM_S_INFO_INDUSTRY_EM2016</stp>
        <stp>2</stp>
        <stp>002595.SZ</stp>
        <stp>1</stp>
        <tr r="G1052" s="3"/>
      </tp>
      <tp t="s">
        <v>食品饮料</v>
        <stp/>
        <stp>EM_S_INFO_INDUSTRY_EM2016</stp>
        <stp>2</stp>
        <stp>002695.SZ</stp>
        <stp>1</stp>
        <tr r="G1151" s="3"/>
      </tp>
      <tp t="s">
        <v>机械设备</v>
        <stp/>
        <stp>EM_S_INFO_INDUSTRY_EM2016</stp>
        <stp>2</stp>
        <stp>002795.SZ</stp>
        <stp>1</stp>
        <tr r="G1243" s="3"/>
      </tp>
      <tp t="s">
        <v>互联网</v>
        <stp/>
        <stp>EM_S_INFO_INDUSTRY_EM2016</stp>
        <stp>2</stp>
        <stp>002095.SZ</stp>
        <stp>1</stp>
        <tr r="G555" s="3"/>
      </tp>
      <tp t="s">
        <v>互联网</v>
        <stp/>
        <stp>EM_S_INFO_INDUSTRY_EM2016</stp>
        <stp>2</stp>
        <stp>002195.SZ</stp>
        <stp>1</stp>
        <tr r="G655" s="3"/>
      </tp>
      <tp t="s">
        <v>有色金属</v>
        <stp/>
        <stp>EM_S_INFO_INDUSTRY_EM2016</stp>
        <stp>2</stp>
        <stp>002295.SZ</stp>
        <stp>1</stp>
        <tr r="G754" s="3"/>
      </tp>
      <tp t="s">
        <v>基础化工</v>
        <stp/>
        <stp>EM_S_INFO_INDUSTRY_EM2016</stp>
        <stp>2</stp>
        <stp>002395.SZ</stp>
        <stp>1</stp>
        <tr r="G854" s="3"/>
      </tp>
      <tp t="s">
        <v>食品饮料</v>
        <stp/>
        <stp>EM_S_INFO_INDUSTRY_EM2016</stp>
        <stp>2</stp>
        <stp>000895.SZ</stp>
        <stp>1</stp>
        <tr r="G378" s="3"/>
      </tp>
      <tp t="s">
        <v>食品饮料</v>
        <stp/>
        <stp>EM_S_INFO_INDUSTRY_EM2016</stp>
        <stp>2</stp>
        <stp>000995.SZ</stp>
        <stp>1</stp>
        <tr r="G453" s="3"/>
      </tp>
      <tp t="s">
        <v>机械设备</v>
        <stp/>
        <stp>EM_S_INFO_INDUSTRY_EM2016</stp>
        <stp>2</stp>
        <stp>000595.SZ</stp>
        <stp>1</stp>
        <tr r="G174" s="3"/>
      </tp>
      <tp t="s">
        <v>公用事业</v>
        <stp/>
        <stp>EM_S_INFO_INDUSTRY_EM2016</stp>
        <stp>2</stp>
        <stp>000695.SZ</stp>
        <stp>1</stp>
        <tr r="G246" s="3"/>
      </tp>
      <tp t="s">
        <v>有色金属</v>
        <stp/>
        <stp>EM_S_INFO_INDUSTRY_EM2016</stp>
        <stp>2</stp>
        <stp>000795.SZ</stp>
        <stp>1</stp>
        <tr r="G313" s="3"/>
      </tp>
      <tp t="s">
        <v>电气设备</v>
        <stp/>
        <stp>EM_S_INFO_INDUSTRY_EM2016</stp>
        <stp>2</stp>
        <stp>002892.SZ</stp>
        <stp>1</stp>
        <tr r="G1334" s="3"/>
      </tp>
      <tp t="s">
        <v>交通运输</v>
        <stp/>
        <stp>EM_S_INFO_INDUSTRY_EM2016</stp>
        <stp>2</stp>
        <stp>002492.SZ</stp>
        <stp>1</stp>
        <tr r="G950" s="3"/>
      </tp>
      <tp t="s">
        <v>交运设备</v>
        <stp/>
        <stp>EM_S_INFO_INDUSTRY_EM2016</stp>
        <stp>2</stp>
        <stp>002592.SZ</stp>
        <stp>1</stp>
        <tr r="G1049" s="3"/>
      </tp>
      <tp t="s">
        <v>电气设备</v>
        <stp/>
        <stp>EM_S_INFO_INDUSTRY_EM2016</stp>
        <stp>2</stp>
        <stp>002692.SZ</stp>
        <stp>1</stp>
        <tr r="G1148" s="3"/>
      </tp>
      <tp t="s">
        <v>信息技术</v>
        <stp/>
        <stp>EM_S_INFO_INDUSTRY_EM2016</stp>
        <stp>2</stp>
        <stp>002792.SZ</stp>
        <stp>1</stp>
        <tr r="G1241" s="3"/>
      </tp>
      <tp t="s">
        <v>商贸零售</v>
        <stp/>
        <stp>EM_S_INFO_INDUSTRY_EM2016</stp>
        <stp>2</stp>
        <stp>002092.SZ</stp>
        <stp>1</stp>
        <tr r="G552" s="3"/>
      </tp>
      <tp t="s">
        <v>机械设备</v>
        <stp/>
        <stp>EM_S_INFO_INDUSTRY_EM2016</stp>
        <stp>2</stp>
        <stp>002192.SZ</stp>
        <stp>1</stp>
        <tr r="G652" s="3"/>
      </tp>
      <tp t="s">
        <v>文化传媒</v>
        <stp/>
        <stp>EM_S_INFO_INDUSTRY_EM2016</stp>
        <stp>2</stp>
        <stp>002292.SZ</stp>
        <stp>1</stp>
        <tr r="G751" s="3"/>
      </tp>
      <tp t="s">
        <v>建材</v>
        <stp/>
        <stp>EM_S_INFO_INDUSTRY_EM2016</stp>
        <stp>2</stp>
        <stp>002392.SZ</stp>
        <stp>1</stp>
        <tr r="G851" s="3"/>
      </tp>
      <tp t="s">
        <v>文化传媒</v>
        <stp/>
        <stp>EM_S_INFO_INDUSTRY_EM2016</stp>
        <stp>2</stp>
        <stp>000892.SZ</stp>
        <stp>1</stp>
        <tr r="G376" s="3"/>
      </tp>
      <tp t="s">
        <v>农林牧渔</v>
        <stp/>
        <stp>EM_S_INFO_INDUSTRY_EM2016</stp>
        <stp>2</stp>
        <stp>000592.SZ</stp>
        <stp>1</stp>
        <tr r="G172" s="3"/>
      </tp>
      <tp t="s">
        <v>公用事业</v>
        <stp/>
        <stp>EM_S_INFO_INDUSTRY_EM2016</stp>
        <stp>2</stp>
        <stp>000692.SZ</stp>
        <stp>1</stp>
        <tr r="G245" s="3"/>
      </tp>
      <tp t="s">
        <v>基础化工</v>
        <stp/>
        <stp>EM_S_INFO_INDUSTRY_EM2016</stp>
        <stp>2</stp>
        <stp>000792.SZ</stp>
        <stp>1</stp>
        <tr r="G311" s="3"/>
      </tp>
      <tp t="s">
        <v>公用事业</v>
        <stp/>
        <stp>EM_S_INFO_INDUSTRY_EM2016</stp>
        <stp>2</stp>
        <stp>002893.SZ</stp>
        <stp>1</stp>
        <tr r="G1335" s="3"/>
      </tp>
      <tp t="s">
        <v>基础化工</v>
        <stp/>
        <stp>EM_S_INFO_INDUSTRY_EM2016</stp>
        <stp>2</stp>
        <stp>002493.SZ</stp>
        <stp>1</stp>
        <tr r="G951" s="3"/>
      </tp>
      <tp t="s">
        <v>交运设备</v>
        <stp/>
        <stp>EM_S_INFO_INDUSTRY_EM2016</stp>
        <stp>2</stp>
        <stp>002593.SZ</stp>
        <stp>1</stp>
        <tr r="G1050" s="3"/>
      </tp>
      <tp t="s">
        <v>医药生物</v>
        <stp/>
        <stp>EM_S_INFO_INDUSTRY_EM2016</stp>
        <stp>2</stp>
        <stp>002693.SZ</stp>
        <stp>1</stp>
        <tr r="G1149" s="3"/>
      </tp>
      <tp t="s">
        <v>机械设备</v>
        <stp/>
        <stp>EM_S_INFO_INDUSTRY_EM2016</stp>
        <stp>2</stp>
        <stp>002793.SZ</stp>
        <stp>1</stp>
        <tr r="G1242" s="3"/>
      </tp>
      <tp t="s">
        <v>信息技术</v>
        <stp/>
        <stp>EM_S_INFO_INDUSTRY_EM2016</stp>
        <stp>2</stp>
        <stp>002093.SZ</stp>
        <stp>1</stp>
        <tr r="G553" s="3"/>
      </tp>
      <tp t="s">
        <v>纺织服装</v>
        <stp/>
        <stp>EM_S_INFO_INDUSTRY_EM2016</stp>
        <stp>2</stp>
        <stp>002193.SZ</stp>
        <stp>1</stp>
        <tr r="G653" s="3"/>
      </tp>
      <tp t="s">
        <v>纺织服装</v>
        <stp/>
        <stp>EM_S_INFO_INDUSTRY_EM2016</stp>
        <stp>2</stp>
        <stp>002293.SZ</stp>
        <stp>1</stp>
        <tr r="G752" s="3"/>
      </tp>
      <tp t="s">
        <v>医药生物</v>
        <stp/>
        <stp>EM_S_INFO_INDUSTRY_EM2016</stp>
        <stp>2</stp>
        <stp>002393.SZ</stp>
        <stp>1</stp>
        <tr r="G852" s="3"/>
      </tp>
      <tp t="s">
        <v>基础化工</v>
        <stp/>
        <stp>EM_S_INFO_INDUSTRY_EM2016</stp>
        <stp>2</stp>
        <stp>000893.SZ</stp>
        <stp>1</stp>
        <tr r="G377" s="3"/>
      </tp>
      <tp t="s">
        <v>公用事业</v>
        <stp/>
        <stp>EM_S_INFO_INDUSTRY_EM2016</stp>
        <stp>2</stp>
        <stp>000993.SZ</stp>
        <stp>1</stp>
        <tr r="G452" s="3"/>
      </tp>
      <tp t="s">
        <v>公用事业</v>
        <stp/>
        <stp>EM_S_INFO_INDUSTRY_EM2016</stp>
        <stp>2</stp>
        <stp>000593.SZ</stp>
        <stp>1</stp>
        <tr r="G173" s="3"/>
      </tp>
      <tp t="s">
        <v>文化传媒</v>
        <stp/>
        <stp>EM_S_INFO_INDUSTRY_EM2016</stp>
        <stp>2</stp>
        <stp>000793.SZ</stp>
        <stp>1</stp>
        <tr r="G312" s="3"/>
      </tp>
      <tp t="s">
        <v>机械设备</v>
        <stp/>
        <stp>EM_S_INFO_INDUSTRY_EM2016</stp>
        <stp>2</stp>
        <stp>002890.SZ</stp>
        <stp>1</stp>
        <tr r="G1332" s="3"/>
      </tp>
      <tp t="s">
        <v>机械设备</v>
        <stp/>
        <stp>EM_S_INFO_INDUSTRY_EM2016</stp>
        <stp>2</stp>
        <stp>002490.SZ</stp>
        <stp>1</stp>
        <tr r="G948" s="3"/>
      </tp>
      <tp t="s">
        <v>交运设备</v>
        <stp/>
        <stp>EM_S_INFO_INDUSTRY_EM2016</stp>
        <stp>2</stp>
        <stp>002590.SZ</stp>
        <stp>1</stp>
        <tr r="G1047" s="3"/>
      </tp>
      <tp t="s">
        <v>机械设备</v>
        <stp/>
        <stp>EM_S_INFO_INDUSTRY_EM2016</stp>
        <stp>2</stp>
        <stp>002690.SZ</stp>
        <stp>1</stp>
        <tr r="G1146" s="3"/>
      </tp>
      <tp t="s">
        <v>轻工制造</v>
        <stp/>
        <stp>EM_S_INFO_INDUSTRY_EM2016</stp>
        <stp>2</stp>
        <stp>002790.SZ</stp>
        <stp>1</stp>
        <tr r="G1239" s="3"/>
      </tp>
      <tp t="s">
        <v>电气设备</v>
        <stp/>
        <stp>EM_S_INFO_INDUSTRY_EM2016</stp>
        <stp>2</stp>
        <stp>002090.SZ</stp>
        <stp>1</stp>
        <tr r="G550" s="3"/>
      </tp>
      <tp t="s">
        <v>电气设备</v>
        <stp/>
        <stp>EM_S_INFO_INDUSTRY_EM2016</stp>
        <stp>2</stp>
        <stp>002190.SZ</stp>
        <stp>1</stp>
        <tr r="G650" s="3"/>
      </tp>
      <tp t="s">
        <v>家电</v>
        <stp/>
        <stp>EM_S_INFO_INDUSTRY_EM2016</stp>
        <stp>2</stp>
        <stp>002290.SZ</stp>
        <stp>1</stp>
        <tr r="G749" s="3"/>
      </tp>
      <tp t="s">
        <v>医药生物</v>
        <stp/>
        <stp>EM_S_INFO_INDUSTRY_EM2016</stp>
        <stp>2</stp>
        <stp>002390.SZ</stp>
        <stp>1</stp>
        <tr r="G849" s="3"/>
      </tp>
      <tp t="s">
        <v>机械设备</v>
        <stp/>
        <stp>EM_S_INFO_INDUSTRY_EM2016</stp>
        <stp>2</stp>
        <stp>000890.SZ</stp>
        <stp>1</stp>
        <tr r="G375" s="3"/>
      </tp>
      <tp t="s">
        <v>基础化工</v>
        <stp/>
        <stp>EM_S_INFO_INDUSTRY_EM2016</stp>
        <stp>2</stp>
        <stp>000990.SZ</stp>
        <stp>1</stp>
        <tr r="G451" s="3"/>
      </tp>
      <tp t="s">
        <v>医药生物</v>
        <stp/>
        <stp>EM_S_INFO_INDUSTRY_EM2016</stp>
        <stp>2</stp>
        <stp>000590.SZ</stp>
        <stp>1</stp>
        <tr r="G170" s="3"/>
      </tp>
      <tp t="s">
        <v>公用事业</v>
        <stp/>
        <stp>EM_S_INFO_INDUSTRY_EM2016</stp>
        <stp>2</stp>
        <stp>000690.SZ</stp>
        <stp>1</stp>
        <tr r="G243" s="3"/>
      </tp>
      <tp t="s">
        <v>医药生物</v>
        <stp/>
        <stp>EM_S_INFO_INDUSTRY_EM2016</stp>
        <stp>2</stp>
        <stp>000790.SZ</stp>
        <stp>1</stp>
        <tr r="G309" s="3"/>
      </tp>
      <tp t="s">
        <v>建筑</v>
        <stp/>
        <stp>EM_S_INFO_INDUSTRY_EM2016</stp>
        <stp>2</stp>
        <stp>000090.SZ</stp>
        <stp>1</stp>
        <tr r="G59" s="3"/>
      </tp>
      <tp t="s">
        <v>食品饮料</v>
        <stp/>
        <stp>EM_S_INFO_INDUSTRY_EM2016</stp>
        <stp>2</stp>
        <stp>002891.SZ</stp>
        <stp>1</stp>
        <tr r="G1333" s="3"/>
      </tp>
      <tp t="s">
        <v>信息技术</v>
        <stp/>
        <stp>EM_S_INFO_INDUSTRY_EM2016</stp>
        <stp>2</stp>
        <stp>002491.SZ</stp>
        <stp>1</stp>
        <tr r="G949" s="3"/>
      </tp>
      <tp t="s">
        <v>文化传媒</v>
        <stp/>
        <stp>EM_S_INFO_INDUSTRY_EM2016</stp>
        <stp>2</stp>
        <stp>002591.SZ</stp>
        <stp>1</stp>
        <tr r="G1048" s="3"/>
      </tp>
      <tp t="s">
        <v>机械设备</v>
        <stp/>
        <stp>EM_S_INFO_INDUSTRY_EM2016</stp>
        <stp>2</stp>
        <stp>002691.SZ</stp>
        <stp>1</stp>
        <tr r="G1147" s="3"/>
      </tp>
      <tp t="s">
        <v>机械设备</v>
        <stp/>
        <stp>EM_S_INFO_INDUSTRY_EM2016</stp>
        <stp>2</stp>
        <stp>002791.SZ</stp>
        <stp>1</stp>
        <tr r="G1240" s="3"/>
      </tp>
      <tp t="s">
        <v>商贸零售</v>
        <stp/>
        <stp>EM_S_INFO_INDUSTRY_EM2016</stp>
        <stp>2</stp>
        <stp>002091.SZ</stp>
        <stp>1</stp>
        <tr r="G551" s="3"/>
      </tp>
      <tp t="s">
        <v>轻工制造</v>
        <stp/>
        <stp>EM_S_INFO_INDUSTRY_EM2016</stp>
        <stp>2</stp>
        <stp>002191.SZ</stp>
        <stp>1</stp>
        <tr r="G651" s="3"/>
      </tp>
      <tp t="s">
        <v>纺织服装</v>
        <stp/>
        <stp>EM_S_INFO_INDUSTRY_EM2016</stp>
        <stp>2</stp>
        <stp>002291.SZ</stp>
        <stp>1</stp>
        <tr r="G750" s="3"/>
      </tp>
      <tp t="s">
        <v>基础化工</v>
        <stp/>
        <stp>EM_S_INFO_INDUSTRY_EM2016</stp>
        <stp>2</stp>
        <stp>002391.SZ</stp>
        <stp>1</stp>
        <tr r="G850" s="3"/>
      </tp>
      <tp t="s">
        <v>电气设备</v>
        <stp/>
        <stp>EM_S_INFO_INDUSTRY_EM2016</stp>
        <stp>2</stp>
        <stp>000591.SZ</stp>
        <stp>1</stp>
        <tr r="G171" s="3"/>
      </tp>
      <tp t="s">
        <v>房地产</v>
        <stp/>
        <stp>EM_S_INFO_INDUSTRY_EM2016</stp>
        <stp>2</stp>
        <stp>000691.SZ</stp>
        <stp>1</stp>
        <tr r="G244" s="3"/>
      </tp>
      <tp t="s">
        <v>公用事业</v>
        <stp/>
        <stp>EM_S_INFO_INDUSTRY_EM2016</stp>
        <stp>2</stp>
        <stp>000791.SZ</stp>
        <stp>1</stp>
        <tr r="G310" s="3"/>
      </tp>
      <tp>
        <v>19.36</v>
        <stp/>
        <stp>EM_S_DQ_CLOSE</stp>
        <stp>3</stp>
        <stp>688128.SH</stp>
        <stp>2019/11/27</stp>
        <stp>1</stp>
        <tr r="F346" s="5"/>
      </tp>
      <tp>
        <v>4.75</v>
        <stp/>
        <stp>EM_S_DQ_CLOSE</stp>
        <stp>3</stp>
        <stp>603126.SH</stp>
        <stp>2019/11/27</stp>
        <stp>1</stp>
        <tr r="F288" s="5"/>
      </tp>
      <tp>
        <v>12.85</v>
        <stp/>
        <stp>EM_S_DQ_CLOSE</stp>
        <stp>3</stp>
        <stp>603131.SH</stp>
        <stp>2019/11/27</stp>
        <stp>1</stp>
        <tr r="F289" s="5"/>
      </tp>
      <tp>
        <v>47.18</v>
        <stp/>
        <stp>EM_S_DQ_CLOSE</stp>
        <stp>3</stp>
        <stp>601100.SH</stp>
        <stp>2019/11/27</stp>
        <stp>1</stp>
        <tr r="F271" s="5"/>
      </tp>
      <tp>
        <v>2.82</v>
        <stp/>
        <stp>EM_S_DQ_CLOSE</stp>
        <stp>3</stp>
        <stp>601106.SH</stp>
        <stp>2019/11/27</stp>
        <stp>1</stp>
        <tr r="F272" s="5"/>
      </tp>
      <tp>
        <v>6.2</v>
        <stp/>
        <stp>EM_S_DQ_CLOSE</stp>
        <stp>3</stp>
        <stp>600114.SH</stp>
        <stp>2019/11/27</stp>
        <stp>1</stp>
        <tr r="F233" s="5"/>
      </tp>
      <tp>
        <v>2.2400000000000002</v>
        <stp/>
        <stp>EM_S_DQ_CLOSE</stp>
        <stp>3</stp>
        <stp>600169.SH</stp>
        <stp>2019/11/27</stp>
        <stp>1</stp>
        <tr r="F234" s="5"/>
      </tp>
      <tp>
        <v>5.62</v>
        <stp/>
        <stp>EM_S_DQ_CLOSE</stp>
        <stp>3</stp>
        <stp>603169.SH</stp>
        <stp>2019/11/27</stp>
        <stp>1</stp>
        <tr r="F291" s="5"/>
      </tp>
      <tp>
        <v>9.1999999999999993</v>
        <stp/>
        <stp>EM_S_DQ_CLOSE</stp>
        <stp>3</stp>
        <stp>601177.SH</stp>
        <stp>2019/11/27</stp>
        <stp>1</stp>
        <tr r="F273" s="5"/>
      </tp>
      <tp>
        <v>10.67</v>
        <stp/>
        <stp>EM_S_DQ_CLOSE</stp>
        <stp>3</stp>
        <stp>603159.SH</stp>
        <stp>2019/11/27</stp>
        <stp>1</stp>
        <tr r="F290" s="5"/>
      </tp>
      <tp>
        <v>29.53</v>
        <stp/>
        <stp>EM_S_DQ_CLOSE</stp>
        <stp>3</stp>
        <stp>603187.SH</stp>
        <stp>2019/11/27</stp>
        <stp>1</stp>
        <tr r="F293" s="5"/>
      </tp>
      <tp>
        <v>23.12</v>
        <stp/>
        <stp>EM_S_DQ_CLOSE</stp>
        <stp>3</stp>
        <stp>603185.SH</stp>
        <stp>2019/11/27</stp>
        <stp>1</stp>
        <tr r="F292" s="5"/>
      </tp>
      <tp>
        <v>6.27</v>
        <stp/>
        <stp>EM_S_DQ_CLOSE</stp>
        <stp>3</stp>
        <stp>300153.SZ</stp>
        <stp>2019/11/27</stp>
        <stp>1</stp>
        <tr r="F141" s="5"/>
      </tp>
      <tp>
        <v>8.33</v>
        <stp/>
        <stp>EM_S_DQ_CLOSE</stp>
        <stp>3</stp>
        <stp>300151.SZ</stp>
        <stp>2019/11/27</stp>
        <stp>1</stp>
        <tr r="F140" s="5"/>
      </tp>
      <tp>
        <v>5.32</v>
        <stp/>
        <stp>EM_S_DQ_CLOSE</stp>
        <stp>3</stp>
        <stp>300154.SZ</stp>
        <stp>2019/11/27</stp>
        <stp>1</stp>
        <tr r="F142" s="5"/>
      </tp>
      <tp>
        <v>3.63</v>
        <stp/>
        <stp>EM_S_DQ_CLOSE</stp>
        <stp>3</stp>
        <stp>002164.SZ</stp>
        <stp>2019/11/27</stp>
        <stp>1</stp>
        <tr r="F41" s="5"/>
      </tp>
      <tp>
        <v>3.85</v>
        <stp/>
        <stp>EM_S_DQ_CLOSE</stp>
        <stp>3</stp>
        <stp>300159.SZ</stp>
        <stp>2019/11/27</stp>
        <stp>1</stp>
        <tr r="F143" s="5"/>
      </tp>
      <tp>
        <v>3.13</v>
        <stp/>
        <stp>EM_S_DQ_CLOSE</stp>
        <stp>3</stp>
        <stp>300145.SZ</stp>
        <stp>2019/11/27</stp>
        <stp>1</stp>
        <tr r="F139" s="5"/>
      </tp>
      <tp>
        <v>1.6</v>
        <stp/>
        <stp>EM_S_DQ_CLOSE</stp>
        <stp>3</stp>
        <stp>002175.SZ</stp>
        <stp>2019/11/27</stp>
        <stp>1</stp>
        <tr r="F42" s="5"/>
      </tp>
      <tp>
        <v>4.3600000000000003</v>
        <stp/>
        <stp>EM_S_DQ_CLOSE</stp>
        <stp>3</stp>
        <stp>300173.SZ</stp>
        <stp>2019/11/27</stp>
        <stp>1</stp>
        <tr r="F147" s="5"/>
      </tp>
      <tp>
        <v>6.91</v>
        <stp/>
        <stp>EM_S_DQ_CLOSE</stp>
        <stp>3</stp>
        <stp>300171.SZ</stp>
        <stp>2019/11/27</stp>
        <stp>1</stp>
        <tr r="F146" s="5"/>
      </tp>
      <tp>
        <v>5.76</v>
        <stp/>
        <stp>EM_S_DQ_CLOSE</stp>
        <stp>3</stp>
        <stp>002150.SZ</stp>
        <stp>2019/11/27</stp>
        <stp>1</stp>
        <tr r="F39" s="5"/>
      </tp>
      <tp>
        <v>14.14</v>
        <stp/>
        <stp>EM_S_DQ_CLOSE</stp>
        <stp>3</stp>
        <stp>300161.SZ</stp>
        <stp>2019/11/27</stp>
        <stp>1</stp>
        <tr r="F144" s="5"/>
      </tp>
      <tp>
        <v>6.06</v>
        <stp/>
        <stp>EM_S_DQ_CLOSE</stp>
        <stp>3</stp>
        <stp>000157.SZ</stp>
        <stp>2019/11/27</stp>
        <stp>1</stp>
        <tr r="F6" s="5"/>
      </tp>
      <tp>
        <v>4.29</v>
        <stp/>
        <stp>EM_S_DQ_CLOSE</stp>
        <stp>3</stp>
        <stp>300165.SZ</stp>
        <stp>2019/11/27</stp>
        <stp>1</stp>
        <tr r="F145" s="5"/>
      </tp>
      <tp>
        <v>8.18</v>
        <stp/>
        <stp>EM_S_DQ_CLOSE</stp>
        <stp>3</stp>
        <stp>002158.SZ</stp>
        <stp>2019/11/27</stp>
        <stp>1</stp>
        <tr r="F40" s="5"/>
      </tp>
      <tp>
        <v>5070520000</v>
        <stp/>
        <stp>EM_S_VAL_MV</stp>
        <stp>2</stp>
        <stp>603186.SH</stp>
        <stp>2019/11/27</stp>
        <tr r="I3302" s="3"/>
        <tr r="I3302" s="3"/>
        <tr r="I3302" s="3"/>
        <tr r="I3302" s="3"/>
      </tp>
      <tp>
        <v>1879200000</v>
        <stp/>
        <stp>EM_S_VAL_MV</stp>
        <stp>2</stp>
        <stp>603196.SH</stp>
        <stp>2019/11/27</stp>
        <tr r="I3307" s="3"/>
        <tr r="I3307" s="3"/>
        <tr r="I3307" s="3"/>
        <tr r="I3307" s="3"/>
      </tp>
      <tp>
        <v>3295292000</v>
        <stp/>
        <stp>EM_S_VAL_MV</stp>
        <stp>2</stp>
        <stp>603106.SH</stp>
        <stp>2019/11/27</stp>
        <tr r="I3264" s="3"/>
        <tr r="I3264" s="3"/>
        <tr r="I3264" s="3"/>
        <tr r="I3264" s="3"/>
      </tp>
      <tp>
        <v>3814449296</v>
        <stp/>
        <stp>EM_S_VAL_MV</stp>
        <stp>2</stp>
        <stp>603116.SH</stp>
        <stp>2019/11/27</stp>
        <tr r="I3270" s="3"/>
        <tr r="I3270" s="3"/>
        <tr r="I3270" s="3"/>
        <tr r="I3270" s="3"/>
      </tp>
      <tp>
        <v>2899875000</v>
        <stp/>
        <stp>EM_S_VAL_MV</stp>
        <stp>2</stp>
        <stp>603126.SH</stp>
        <stp>2019/11/27</stp>
        <tr r="I3275" s="3"/>
        <tr r="I3275" s="3"/>
        <tr r="I3275" s="3"/>
        <tr r="I3275" s="3"/>
      </tp>
      <tp>
        <v>2811840000</v>
        <stp/>
        <stp>EM_S_VAL_MV</stp>
        <stp>2</stp>
        <stp>603136.SH</stp>
        <stp>2019/11/27</stp>
        <tr r="I3281" s="3"/>
        <tr r="I3281" s="3"/>
        <tr r="I3281" s="3"/>
        <tr r="I3281" s="3"/>
      </tp>
      <tp>
        <v>31162779900</v>
        <stp/>
        <stp>EM_S_VAL_MV</stp>
        <stp>2</stp>
        <stp>603156.SH</stp>
        <stp>2019/11/27</stp>
        <tr r="I3284" s="3"/>
        <tr r="I3284" s="3"/>
        <tr r="I3284" s="3"/>
        <tr r="I3284" s="3"/>
      </tp>
      <tp>
        <v>3071534943.5999999</v>
        <stp/>
        <stp>EM_S_VAL_MV</stp>
        <stp>2</stp>
        <stp>603166.SH</stp>
        <stp>2019/11/27</stp>
        <tr r="I3291" s="3"/>
        <tr r="I3291" s="3"/>
        <tr r="I3291" s="3"/>
        <tr r="I3291" s="3"/>
      </tp>
      <tp>
        <v>2498720000</v>
        <stp/>
        <stp>EM_S_VAL_MV</stp>
        <stp>2</stp>
        <stp>603086.SH</stp>
        <stp>2019/11/27</stp>
        <tr r="I3252" s="3"/>
        <tr r="I3252" s="3"/>
        <tr r="I3252" s="3"/>
        <tr r="I3252" s="3"/>
      </tp>
      <tp>
        <v>7516359400</v>
        <stp/>
        <stp>EM_S_VAL_MV</stp>
        <stp>2</stp>
        <stp>603096.SH</stp>
        <stp>2019/11/27</stp>
        <tr r="I3257" s="3"/>
        <tr r="I3257" s="3"/>
        <tr r="I3257" s="3"/>
        <tr r="I3257" s="3"/>
      </tp>
      <tp>
        <v>1843904494.9000001</v>
        <stp/>
        <stp>EM_S_VAL_MV</stp>
        <stp>2</stp>
        <stp>603006.SH</stp>
        <stp>2019/11/27</stp>
        <tr r="I3197" s="3"/>
        <tr r="I3197" s="3"/>
        <tr r="I3197" s="3"/>
        <tr r="I3197" s="3"/>
      </tp>
      <tp>
        <v>1946822400</v>
        <stp/>
        <stp>EM_S_VAL_MV</stp>
        <stp>2</stp>
        <stp>603016.SH</stp>
        <stp>2019/11/27</stp>
        <tr r="I3206" s="3"/>
        <tr r="I3206" s="3"/>
        <tr r="I3206" s="3"/>
        <tr r="I3206" s="3"/>
      </tp>
      <tp>
        <v>7661304000</v>
        <stp/>
        <stp>EM_S_VAL_MV</stp>
        <stp>2</stp>
        <stp>603026.SH</stp>
        <stp>2019/11/27</stp>
        <tr r="I3215" s="3"/>
        <tr r="I3215" s="3"/>
        <tr r="I3215" s="3"/>
        <tr r="I3215" s="3"/>
      </tp>
      <tp>
        <v>2163346500</v>
        <stp/>
        <stp>EM_S_VAL_MV</stp>
        <stp>2</stp>
        <stp>603036.SH</stp>
        <stp>2019/11/27</stp>
        <tr r="I3224" s="3"/>
        <tr r="I3224" s="3"/>
        <tr r="I3224" s="3"/>
        <tr r="I3224" s="3"/>
      </tp>
      <tp>
        <v>10444800000</v>
        <stp/>
        <stp>EM_S_VAL_MV</stp>
        <stp>2</stp>
        <stp>603056.SH</stp>
        <stp>2019/11/27</stp>
        <tr r="I3235" s="3"/>
        <tr r="I3235" s="3"/>
        <tr r="I3235" s="3"/>
        <tr r="I3235" s="3"/>
      </tp>
      <tp>
        <v>2168067909</v>
        <stp/>
        <stp>EM_S_VAL_MV</stp>
        <stp>2</stp>
        <stp>603066.SH</stp>
        <stp>2019/11/27</stp>
        <tr r="I3240" s="3"/>
        <tr r="I3240" s="3"/>
        <tr r="I3240" s="3"/>
        <tr r="I3240" s="3"/>
      </tp>
      <tp>
        <v>1615905000</v>
        <stp/>
        <stp>EM_S_VAL_MV</stp>
        <stp>2</stp>
        <stp>603076.SH</stp>
        <stp>2019/11/27</stp>
        <tr r="I3244" s="3"/>
        <tr r="I3244" s="3"/>
        <tr r="I3244" s="3"/>
        <tr r="I3244" s="3"/>
      </tp>
      <tp>
        <v>3498609873.2800002</v>
        <stp/>
        <stp>EM_S_VAL_MV</stp>
        <stp>2</stp>
        <stp>603386.SH</stp>
        <stp>2019/11/27</stp>
        <tr r="I3400" s="3"/>
        <tr r="I3400" s="3"/>
        <tr r="I3400" s="3"/>
        <tr r="I3400" s="3"/>
      </tp>
      <tp>
        <v>1773919431.1800001</v>
        <stp/>
        <stp>EM_S_VAL_MV</stp>
        <stp>2</stp>
        <stp>603396.SH</stp>
        <stp>2019/11/27</stp>
        <tr r="I3406" s="3"/>
        <tr r="I3406" s="3"/>
        <tr r="I3406" s="3"/>
        <tr r="I3406" s="3"/>
      </tp>
      <tp>
        <v>4037471178</v>
        <stp/>
        <stp>EM_S_VAL_MV</stp>
        <stp>2</stp>
        <stp>603306.SH</stp>
        <stp>2019/11/27</stp>
        <tr r="I3352" s="3"/>
        <tr r="I3352" s="3"/>
        <tr r="I3352" s="3"/>
        <tr r="I3352" s="3"/>
      </tp>
      <tp>
        <v>2055160800</v>
        <stp/>
        <stp>EM_S_VAL_MV</stp>
        <stp>2</stp>
        <stp>603316.SH</stp>
        <stp>2019/11/27</stp>
        <tr r="I3358" s="3"/>
        <tr r="I3358" s="3"/>
        <tr r="I3358" s="3"/>
        <tr r="I3358" s="3"/>
      </tp>
      <tp>
        <v>3206088600</v>
        <stp/>
        <stp>EM_S_VAL_MV</stp>
        <stp>2</stp>
        <stp>603326.SH</stp>
        <stp>2019/11/27</stp>
        <tr r="I3366" s="3"/>
        <tr r="I3366" s="3"/>
        <tr r="I3366" s="3"/>
        <tr r="I3366" s="3"/>
      </tp>
      <tp>
        <v>3114495930</v>
        <stp/>
        <stp>EM_S_VAL_MV</stp>
        <stp>2</stp>
        <stp>603336.SH</stp>
        <stp>2019/11/27</stp>
        <tr r="I3375" s="3"/>
        <tr r="I3375" s="3"/>
        <tr r="I3375" s="3"/>
        <tr r="I3375" s="3"/>
      </tp>
      <tp>
        <v>1526743000</v>
        <stp/>
        <stp>EM_S_VAL_MV</stp>
        <stp>2</stp>
        <stp>603356.SH</stp>
        <stp>2019/11/27</stp>
        <tr r="I3383" s="3"/>
        <tr r="I3383" s="3"/>
        <tr r="I3383" s="3"/>
        <tr r="I3383" s="3"/>
      </tp>
      <tp>
        <v>3264000000</v>
        <stp/>
        <stp>EM_S_VAL_MV</stp>
        <stp>2</stp>
        <stp>603366.SH</stp>
        <stp>2019/11/27</stp>
        <tr r="I3390" s="3"/>
        <tr r="I3390" s="3"/>
        <tr r="I3390" s="3"/>
        <tr r="I3390" s="3"/>
      </tp>
      <tp>
        <v>1250679200</v>
        <stp/>
        <stp>EM_S_VAL_MV</stp>
        <stp>2</stp>
        <stp>603286.SH</stp>
        <stp>2019/11/27</stp>
        <tr r="I3342" s="3"/>
        <tr r="I3342" s="3"/>
        <tr r="I3342" s="3"/>
        <tr r="I3342" s="3"/>
      </tp>
      <tp>
        <v>3202165018</v>
        <stp/>
        <stp>EM_S_VAL_MV</stp>
        <stp>2</stp>
        <stp>603226.SH</stp>
        <stp>2019/11/27</stp>
        <tr r="I3321" s="3"/>
        <tr r="I3321" s="3"/>
        <tr r="I3321" s="3"/>
        <tr r="I3321" s="3"/>
      </tp>
      <tp>
        <v>12247981200</v>
        <stp/>
        <stp>EM_S_VAL_MV</stp>
        <stp>2</stp>
        <stp>603236.SH</stp>
        <stp>2019/11/27</stp>
        <tr r="I3327" s="3"/>
        <tr r="I3327" s="3"/>
        <tr r="I3327" s="3"/>
        <tr r="I3327" s="3"/>
      </tp>
      <tp>
        <v>12842214000</v>
        <stp/>
        <stp>EM_S_VAL_MV</stp>
        <stp>2</stp>
        <stp>603256.SH</stp>
        <stp>2019/11/27</stp>
        <tr r="I3330" s="3"/>
        <tr r="I3330" s="3"/>
        <tr r="I3330" s="3"/>
        <tr r="I3330" s="3"/>
      </tp>
      <tp>
        <v>2097666278.4000001</v>
        <stp/>
        <stp>EM_S_VAL_MV</stp>
        <stp>2</stp>
        <stp>603266.SH</stp>
        <stp>2019/11/27</stp>
        <tr r="I3334" s="3"/>
        <tr r="I3334" s="3"/>
        <tr r="I3334" s="3"/>
        <tr r="I3334" s="3"/>
      </tp>
      <tp>
        <v>3308716488</v>
        <stp/>
        <stp>EM_S_VAL_MV</stp>
        <stp>2</stp>
        <stp>603586.SH</stp>
        <stp>2019/11/27</stp>
        <tr r="I3456" s="3"/>
        <tr r="I3456" s="3"/>
        <tr r="I3456" s="3"/>
        <tr r="I3456" s="3"/>
      </tp>
      <tp>
        <v>7836199980</v>
        <stp/>
        <stp>EM_S_VAL_MV</stp>
        <stp>2</stp>
        <stp>603596.SH</stp>
        <stp>2019/11/27</stp>
        <tr r="I3462" s="3"/>
        <tr r="I3462" s="3"/>
        <tr r="I3462" s="3"/>
        <tr r="I3462" s="3"/>
      </tp>
      <tp>
        <v>3178809544.5</v>
        <stp/>
        <stp>EM_S_VAL_MV</stp>
        <stp>2</stp>
        <stp>603506.SH</stp>
        <stp>2019/11/27</stp>
        <tr r="I3425" s="3"/>
        <tr r="I3425" s="3"/>
        <tr r="I3425" s="3"/>
        <tr r="I3425" s="3"/>
      </tp>
      <tp>
        <v>4655819259</v>
        <stp/>
        <stp>EM_S_VAL_MV</stp>
        <stp>2</stp>
        <stp>603516.SH</stp>
        <stp>2019/11/27</stp>
        <tr r="I3429" s="3"/>
        <tr r="I3429" s="3"/>
        <tr r="I3429" s="3"/>
        <tr r="I3429" s="3"/>
      </tp>
      <tp>
        <v>1758960000</v>
        <stp/>
        <stp>EM_S_VAL_MV</stp>
        <stp>2</stp>
        <stp>603536.SH</stp>
        <stp>2019/11/27</stp>
        <tr r="I3439" s="3"/>
        <tr r="I3439" s="3"/>
        <tr r="I3439" s="3"/>
        <tr r="I3439" s="3"/>
      </tp>
      <tp>
        <v>7671056507.3999996</v>
        <stp/>
        <stp>EM_S_VAL_MV</stp>
        <stp>2</stp>
        <stp>603556.SH</stp>
        <stp>2019/11/27</stp>
        <tr r="I3442" s="3"/>
        <tr r="I3442" s="3"/>
        <tr r="I3442" s="3"/>
        <tr r="I3442" s="3"/>
      </tp>
      <tp>
        <v>6108424000</v>
        <stp/>
        <stp>EM_S_VAL_MV</stp>
        <stp>2</stp>
        <stp>603566.SH</stp>
        <stp>2019/11/27</stp>
        <tr r="I3446" s="3"/>
        <tr r="I3446" s="3"/>
        <tr r="I3446" s="3"/>
        <tr r="I3446" s="3"/>
      </tp>
      <tp>
        <v>10894417680</v>
        <stp/>
        <stp>EM_S_VAL_MV</stp>
        <stp>2</stp>
        <stp>603486.SH</stp>
        <stp>2019/11/27</stp>
        <tr r="I3417" s="3"/>
        <tr r="I3417" s="3"/>
        <tr r="I3417" s="3"/>
        <tr r="I3417" s="3"/>
      </tp>
      <tp>
        <v>3749328511</v>
        <stp/>
        <stp>EM_S_VAL_MV</stp>
        <stp>2</stp>
        <stp>603496.SH</stp>
        <stp>2019/11/27</stp>
        <tr r="I3420" s="3"/>
        <tr r="I3420" s="3"/>
        <tr r="I3420" s="3"/>
        <tr r="I3420" s="3"/>
      </tp>
      <tp>
        <v>3580063200</v>
        <stp/>
        <stp>EM_S_VAL_MV</stp>
        <stp>2</stp>
        <stp>603416.SH</stp>
        <stp>2019/11/27</stp>
        <tr r="I3409" s="3"/>
        <tr r="I3409" s="3"/>
        <tr r="I3409" s="3"/>
        <tr r="I3409" s="3"/>
      </tp>
      <tp>
        <v>10554177060.1</v>
        <stp/>
        <stp>EM_S_VAL_MV</stp>
        <stp>2</stp>
        <stp>603456.SH</stp>
        <stp>2019/11/27</stp>
        <tr r="I3413" s="3"/>
        <tr r="I3413" s="3"/>
        <tr r="I3413" s="3"/>
        <tr r="I3413" s="3"/>
      </tp>
      <tp>
        <v>3947391030</v>
        <stp/>
        <stp>EM_S_VAL_MV</stp>
        <stp>2</stp>
        <stp>603466.SH</stp>
        <stp>2019/11/27</stp>
        <tr r="I3415" s="3"/>
        <tr r="I3415" s="3"/>
        <tr r="I3415" s="3"/>
        <tr r="I3415" s="3"/>
      </tp>
      <tp>
        <v>19044760000</v>
        <stp/>
        <stp>EM_S_VAL_MV</stp>
        <stp>2</stp>
        <stp>603786.SH</stp>
        <stp>2019/11/27</stp>
        <tr r="I3562" s="3"/>
        <tr r="I3562" s="3"/>
        <tr r="I3562" s="3"/>
        <tr r="I3562" s="3"/>
      </tp>
      <tp>
        <v>3243200000</v>
        <stp/>
        <stp>EM_S_VAL_MV</stp>
        <stp>2</stp>
        <stp>603706.SH</stp>
        <stp>2019/11/27</stp>
        <tr r="I3529" s="3"/>
        <tr r="I3529" s="3"/>
        <tr r="I3529" s="3"/>
        <tr r="I3529" s="3"/>
      </tp>
      <tp>
        <v>3288453655.27</v>
        <stp/>
        <stp>EM_S_VAL_MV</stp>
        <stp>2</stp>
        <stp>603716.SH</stp>
        <stp>2019/11/27</stp>
        <tr r="I3536" s="3"/>
        <tr r="I3536" s="3"/>
        <tr r="I3536" s="3"/>
        <tr r="I3536" s="3"/>
      </tp>
      <tp>
        <v>1969759232</v>
        <stp/>
        <stp>EM_S_VAL_MV</stp>
        <stp>2</stp>
        <stp>603726.SH</stp>
        <stp>2019/11/27</stp>
        <tr r="I3542" s="3"/>
        <tr r="I3542" s="3"/>
        <tr r="I3542" s="3"/>
        <tr r="I3542" s="3"/>
      </tp>
      <tp>
        <v>7351679823</v>
        <stp/>
        <stp>EM_S_VAL_MV</stp>
        <stp>2</stp>
        <stp>603766.SH</stp>
        <stp>2019/11/27</stp>
        <tr r="I3554" s="3"/>
        <tr r="I3554" s="3"/>
        <tr r="I3554" s="3"/>
        <tr r="I3554" s="3"/>
      </tp>
      <tp>
        <v>3070684600</v>
        <stp/>
        <stp>EM_S_VAL_MV</stp>
        <stp>2</stp>
        <stp>603776.SH</stp>
        <stp>2019/11/27</stp>
        <tr r="I3558" s="3"/>
        <tr r="I3558" s="3"/>
        <tr r="I3558" s="3"/>
        <tr r="I3558" s="3"/>
      </tp>
      <tp>
        <v>4372698353.2399998</v>
        <stp/>
        <stp>EM_S_VAL_MV</stp>
        <stp>2</stp>
        <stp>603686.SH</stp>
        <stp>2019/11/27</stp>
        <tr r="I3516" s="3"/>
        <tr r="I3516" s="3"/>
        <tr r="I3516" s="3"/>
        <tr r="I3516" s="3"/>
      </tp>
      <tp>
        <v>2001552000</v>
        <stp/>
        <stp>EM_S_VAL_MV</stp>
        <stp>2</stp>
        <stp>603696.SH</stp>
        <stp>2019/11/27</stp>
        <tr r="I3522" s="3"/>
        <tr r="I3522" s="3"/>
        <tr r="I3522" s="3"/>
        <tr r="I3522" s="3"/>
      </tp>
      <tp>
        <v>6704571340.25</v>
        <stp/>
        <stp>EM_S_VAL_MV</stp>
        <stp>2</stp>
        <stp>603606.SH</stp>
        <stp>2019/11/27</stp>
        <tr r="I3470" s="3"/>
        <tr r="I3470" s="3"/>
        <tr r="I3470" s="3"/>
        <tr r="I3470" s="3"/>
      </tp>
      <tp>
        <v>2338079200</v>
        <stp/>
        <stp>EM_S_VAL_MV</stp>
        <stp>2</stp>
        <stp>603616.SH</stp>
        <stp>2019/11/27</stp>
        <tr r="I3479" s="3"/>
        <tr r="I3479" s="3"/>
        <tr r="I3479" s="3"/>
        <tr r="I3479" s="3"/>
      </tp>
      <tp>
        <v>3365418921.5500002</v>
        <stp/>
        <stp>EM_S_VAL_MV</stp>
        <stp>2</stp>
        <stp>603626.SH</stp>
        <stp>2019/11/27</stp>
        <tr r="I3483" s="3"/>
        <tr r="I3483" s="3"/>
        <tr r="I3483" s="3"/>
        <tr r="I3483" s="3"/>
      </tp>
      <tp>
        <v>5482785353.5200005</v>
        <stp/>
        <stp>EM_S_VAL_MV</stp>
        <stp>2</stp>
        <stp>603636.SH</stp>
        <stp>2019/11/27</stp>
        <tr r="I3488" s="3"/>
        <tr r="I3488" s="3"/>
        <tr r="I3488" s="3"/>
        <tr r="I3488" s="3"/>
      </tp>
      <tp>
        <v>2097741744</v>
        <stp/>
        <stp>EM_S_VAL_MV</stp>
        <stp>2</stp>
        <stp>603656.SH</stp>
        <stp>2019/11/27</stp>
        <tr r="I3495" s="3"/>
        <tr r="I3495" s="3"/>
        <tr r="I3495" s="3"/>
        <tr r="I3495" s="3"/>
      </tp>
      <tp>
        <v>6145657200.1999998</v>
        <stp/>
        <stp>EM_S_VAL_MV</stp>
        <stp>2</stp>
        <stp>603666.SH</stp>
        <stp>2019/11/27</stp>
        <tr r="I3504" s="3"/>
        <tr r="I3504" s="3"/>
        <tr r="I3504" s="3"/>
        <tr r="I3504" s="3"/>
      </tp>
      <tp>
        <v>4200390000</v>
        <stp/>
        <stp>EM_S_VAL_MV</stp>
        <stp>2</stp>
        <stp>603676.SH</stp>
        <stp>2019/11/27</stp>
        <tr r="I3508" s="3"/>
        <tr r="I3508" s="3"/>
        <tr r="I3508" s="3"/>
        <tr r="I3508" s="3"/>
      </tp>
      <tp>
        <v>53378856072.5</v>
        <stp/>
        <stp>EM_S_VAL_MV</stp>
        <stp>2</stp>
        <stp>603986.SH</stp>
        <stp>2019/11/27</stp>
        <tr r="I3668" s="3"/>
        <tr r="I3668" s="3"/>
        <tr r="I3668" s="3"/>
        <tr r="I3668" s="3"/>
      </tp>
      <tp>
        <v>1401700500</v>
        <stp/>
        <stp>EM_S_VAL_MV</stp>
        <stp>2</stp>
        <stp>603996.SH</stp>
        <stp>2019/11/27</stp>
        <tr r="I3676" s="3"/>
        <tr r="I3676" s="3"/>
        <tr r="I3676" s="3"/>
        <tr r="I3676" s="3"/>
      </tp>
      <tp>
        <v>2980739232</v>
        <stp/>
        <stp>EM_S_VAL_MV</stp>
        <stp>2</stp>
        <stp>603906.SH</stp>
        <stp>2019/11/27</stp>
        <tr r="I3629" s="3"/>
        <tr r="I3629" s="3"/>
        <tr r="I3629" s="3"/>
        <tr r="I3629" s="3"/>
      </tp>
      <tp>
        <v>4423086400</v>
        <stp/>
        <stp>EM_S_VAL_MV</stp>
        <stp>2</stp>
        <stp>603916.SH</stp>
        <stp>2019/11/27</stp>
        <tr r="I3634" s="3"/>
        <tr r="I3634" s="3"/>
        <tr r="I3634" s="3"/>
        <tr r="I3634" s="3"/>
      </tp>
      <tp>
        <v>1844187150</v>
        <stp/>
        <stp>EM_S_VAL_MV</stp>
        <stp>2</stp>
        <stp>603926.SH</stp>
        <stp>2019/11/27</stp>
        <tr r="I3640" s="3"/>
        <tr r="I3640" s="3"/>
        <tr r="I3640" s="3"/>
        <tr r="I3640" s="3"/>
      </tp>
      <tp>
        <v>5317846217.04</v>
        <stp/>
        <stp>EM_S_VAL_MV</stp>
        <stp>2</stp>
        <stp>603936.SH</stp>
        <stp>2019/11/27</stp>
        <tr r="I3645" s="3"/>
        <tr r="I3645" s="3"/>
        <tr r="I3645" s="3"/>
        <tr r="I3645" s="3"/>
      </tp>
      <tp>
        <v>6845178807</v>
        <stp/>
        <stp>EM_S_VAL_MV</stp>
        <stp>2</stp>
        <stp>603956.SH</stp>
        <stp>2019/11/27</stp>
        <tr r="I3650" s="3"/>
        <tr r="I3650" s="3"/>
        <tr r="I3650" s="3"/>
        <tr r="I3650" s="3"/>
      </tp>
      <tp>
        <v>2078149060</v>
        <stp/>
        <stp>EM_S_VAL_MV</stp>
        <stp>2</stp>
        <stp>603966.SH</stp>
        <stp>2019/11/27</stp>
        <tr r="I3655" s="3"/>
        <tr r="I3655" s="3"/>
        <tr r="I3655" s="3"/>
        <tr r="I3655" s="3"/>
      </tp>
      <tp>
        <v>3745224000</v>
        <stp/>
        <stp>EM_S_VAL_MV</stp>
        <stp>2</stp>
        <stp>603976.SH</stp>
        <stp>2019/11/27</stp>
        <tr r="I3660" s="3"/>
        <tr r="I3660" s="3"/>
        <tr r="I3660" s="3"/>
        <tr r="I3660" s="3"/>
      </tp>
      <tp>
        <v>4394400000</v>
        <stp/>
        <stp>EM_S_VAL_MV</stp>
        <stp>2</stp>
        <stp>603886.SH</stp>
        <stp>2019/11/27</stp>
        <tr r="I3616" s="3"/>
        <tr r="I3616" s="3"/>
        <tr r="I3616" s="3"/>
        <tr r="I3616" s="3"/>
      </tp>
      <tp>
        <v>4121921454.5999999</v>
        <stp/>
        <stp>EM_S_VAL_MV</stp>
        <stp>2</stp>
        <stp>603896.SH</stp>
        <stp>2019/11/27</stp>
        <tr r="I3622" s="3"/>
        <tr r="I3622" s="3"/>
        <tr r="I3622" s="3"/>
        <tr r="I3622" s="3"/>
      </tp>
      <tp>
        <v>21374340000</v>
        <stp/>
        <stp>EM_S_VAL_MV</stp>
        <stp>2</stp>
        <stp>603806.SH</stp>
        <stp>2019/11/27</stp>
        <tr r="I3573" s="3"/>
        <tr r="I3573" s="3"/>
        <tr r="I3573" s="3"/>
        <tr r="I3573" s="3"/>
      </tp>
      <tp>
        <v>23248013823.23</v>
        <stp/>
        <stp>EM_S_VAL_MV</stp>
        <stp>2</stp>
        <stp>603816.SH</stp>
        <stp>2019/11/27</stp>
        <tr r="I3580" s="3"/>
        <tr r="I3580" s="3"/>
        <tr r="I3580" s="3"/>
        <tr r="I3580" s="3"/>
      </tp>
      <tp>
        <v>7338240000</v>
        <stp/>
        <stp>EM_S_VAL_MV</stp>
        <stp>2</stp>
        <stp>603826.SH</stp>
        <stp>2019/11/27</stp>
        <tr r="I3587" s="3"/>
        <tr r="I3587" s="3"/>
        <tr r="I3587" s="3"/>
        <tr r="I3587" s="3"/>
      </tp>
      <tp>
        <v>2500042350</v>
        <stp/>
        <stp>EM_S_VAL_MV</stp>
        <stp>2</stp>
        <stp>603856.SH</stp>
        <stp>2019/11/27</stp>
        <tr r="I3596" s="3"/>
        <tr r="I3596" s="3"/>
        <tr r="I3596" s="3"/>
        <tr r="I3596" s="3"/>
      </tp>
      <tp>
        <v>28845608792</v>
        <stp/>
        <stp>EM_S_VAL_MV</stp>
        <stp>2</stp>
        <stp>603866.SH</stp>
        <stp>2019/11/27</stp>
        <tr r="I3602" s="3"/>
        <tr r="I3602" s="3"/>
        <tr r="I3602" s="3"/>
        <tr r="I3602" s="3"/>
      </tp>
      <tp>
        <v>5693200000</v>
        <stp/>
        <stp>EM_S_VAL_MV</stp>
        <stp>2</stp>
        <stp>603876.SH</stp>
        <stp>2019/11/27</stp>
        <tr r="I3607" s="3"/>
        <tr r="I3607" s="3"/>
        <tr r="I3607" s="3"/>
        <tr r="I3607" s="3"/>
      </tp>
      <tp>
        <v>178765083294</v>
        <stp/>
        <stp>EM_S_VAL_MV</stp>
        <stp>2</stp>
        <stp>003816.SZ</stp>
        <stp>2019/11/27</stp>
        <tr r="I1402" s="3"/>
        <tr r="I1402" s="3"/>
        <tr r="I1402" s="3"/>
        <tr r="I1402" s="3"/>
      </tp>
      <tp>
        <v>7.24</v>
        <stp/>
        <stp>EM_S_DQ_CLOSE</stp>
        <stp>3</stp>
        <stp>300112.SZ</stp>
        <stp>2019/11/27</stp>
        <stp>1</stp>
        <tr r="F134" s="5"/>
      </tp>
      <tp>
        <v>1.84</v>
        <stp/>
        <stp>EM_S_DQ_CLOSE</stp>
        <stp>3</stp>
        <stp>002122.SZ</stp>
        <stp>2019/11/27</stp>
        <stp>1</stp>
        <tr r="F37" s="5"/>
      </tp>
      <tp>
        <v>10.3</v>
        <stp/>
        <stp>EM_S_DQ_CLOSE</stp>
        <stp>3</stp>
        <stp>300114.SZ</stp>
        <stp>2019/11/27</stp>
        <stp>1</stp>
        <tr r="F135" s="5"/>
      </tp>
      <tp>
        <v>3075385631.3499999</v>
        <stp/>
        <stp>EM_S_VAL_MV</stp>
        <stp>2</stp>
        <stp>002186.SZ</stp>
        <stp>2019/11/27</stp>
        <tr r="I646" s="3"/>
        <tr r="I646" s="3"/>
        <tr r="I646" s="3"/>
        <tr r="I646" s="3"/>
      </tp>
      <tp>
        <v>2226300917.5</v>
        <stp/>
        <stp>EM_S_VAL_MV</stp>
        <stp>2</stp>
        <stp>002196.SZ</stp>
        <stp>2019/11/27</stp>
        <tr r="I656" s="3"/>
        <tr r="I656" s="3"/>
        <tr r="I656" s="3"/>
        <tr r="I656" s="3"/>
      </tp>
      <tp>
        <v>37829025503.699997</v>
        <stp/>
        <stp>EM_S_VAL_MV</stp>
        <stp>2</stp>
        <stp>002146.SZ</stp>
        <stp>2019/11/27</stp>
        <tr r="I606" s="3"/>
        <tr r="I606" s="3"/>
        <tr r="I606" s="3"/>
        <tr r="I606" s="3"/>
      </tp>
      <tp>
        <v>14478992378.6</v>
        <stp/>
        <stp>EM_S_VAL_MV</stp>
        <stp>2</stp>
        <stp>002156.SZ</stp>
        <stp>2019/11/27</stp>
        <tr r="I616" s="3"/>
        <tr r="I616" s="3"/>
        <tr r="I616" s="3"/>
        <tr r="I616" s="3"/>
      </tp>
      <tp>
        <v>3883025263.8000002</v>
        <stp/>
        <stp>EM_S_VAL_MV</stp>
        <stp>2</stp>
        <stp>002166.SZ</stp>
        <stp>2019/11/27</stp>
        <tr r="I626" s="3"/>
        <tr r="I626" s="3"/>
        <tr r="I626" s="3"/>
        <tr r="I626" s="3"/>
      </tp>
      <tp>
        <v>5613811161.4899998</v>
        <stp/>
        <stp>EM_S_VAL_MV</stp>
        <stp>2</stp>
        <stp>002176.SZ</stp>
        <stp>2019/11/27</stp>
        <tr r="I636" s="3"/>
        <tr r="I636" s="3"/>
        <tr r="I636" s="3"/>
        <tr r="I636" s="3"/>
      </tp>
      <tp>
        <v>6013553683.1999998</v>
        <stp/>
        <stp>EM_S_VAL_MV</stp>
        <stp>2</stp>
        <stp>002106.SZ</stp>
        <stp>2019/11/27</stp>
        <tr r="I566" s="3"/>
        <tr r="I566" s="3"/>
        <tr r="I566" s="3"/>
        <tr r="I566" s="3"/>
      </tp>
      <tp>
        <v>3073748983.6799998</v>
        <stp/>
        <stp>EM_S_VAL_MV</stp>
        <stp>2</stp>
        <stp>002116.SZ</stp>
        <stp>2019/11/27</stp>
        <tr r="I576" s="3"/>
        <tr r="I576" s="3"/>
        <tr r="I576" s="3"/>
        <tr r="I576" s="3"/>
      </tp>
      <tp>
        <v>5465456217.6000004</v>
        <stp/>
        <stp>EM_S_VAL_MV</stp>
        <stp>2</stp>
        <stp>002126.SZ</stp>
        <stp>2019/11/27</stp>
        <tr r="I586" s="3"/>
        <tr r="I586" s="3"/>
        <tr r="I586" s="3"/>
        <tr r="I586" s="3"/>
      </tp>
      <tp>
        <v>1552444400</v>
        <stp/>
        <stp>EM_S_VAL_MV</stp>
        <stp>2</stp>
        <stp>002136.SZ</stp>
        <stp>2019/11/27</stp>
        <tr r="I596" s="3"/>
        <tr r="I596" s="3"/>
        <tr r="I596" s="3"/>
        <tr r="I596" s="3"/>
      </tp>
      <tp>
        <v>2768241000</v>
        <stp/>
        <stp>EM_S_VAL_MV</stp>
        <stp>2</stp>
        <stp>002086.SZ</stp>
        <stp>2019/11/27</stp>
        <tr r="I546" s="3"/>
        <tr r="I546" s="3"/>
        <tr r="I546" s="3"/>
        <tr r="I546" s="3"/>
      </tp>
      <tp>
        <v>2209157650</v>
        <stp/>
        <stp>EM_S_VAL_MV</stp>
        <stp>2</stp>
        <stp>002096.SZ</stp>
        <stp>2019/11/27</stp>
        <tr r="I556" s="3"/>
        <tr r="I556" s="3"/>
        <tr r="I556" s="3"/>
        <tr r="I556" s="3"/>
      </tp>
      <tp>
        <v>3403025516.2199998</v>
        <stp/>
        <stp>EM_S_VAL_MV</stp>
        <stp>2</stp>
        <stp>002046.SZ</stp>
        <stp>2019/11/27</stp>
        <tr r="I507" s="3"/>
        <tr r="I507" s="3"/>
        <tr r="I507" s="3"/>
        <tr r="I507" s="3"/>
      </tp>
      <tp>
        <v>11160044000</v>
        <stp/>
        <stp>EM_S_VAL_MV</stp>
        <stp>2</stp>
        <stp>002056.SZ</stp>
        <stp>2019/11/27</stp>
        <tr r="I517" s="3"/>
        <tr r="I517" s="3"/>
        <tr r="I517" s="3"/>
        <tr r="I517" s="3"/>
      </tp>
      <tp>
        <v>1672440000</v>
        <stp/>
        <stp>EM_S_VAL_MV</stp>
        <stp>2</stp>
        <stp>002066.SZ</stp>
        <stp>2019/11/27</stp>
        <tr r="I527" s="3"/>
        <tr r="I527" s="3"/>
        <tr r="I527" s="3"/>
        <tr r="I527" s="3"/>
      </tp>
      <tp>
        <v>1866966110.4000001</v>
        <stp/>
        <stp>EM_S_VAL_MV</stp>
        <stp>2</stp>
        <stp>002076.SZ</stp>
        <stp>2019/11/27</stp>
        <tr r="I536" s="3"/>
        <tr r="I536" s="3"/>
        <tr r="I536" s="3"/>
        <tr r="I536" s="3"/>
      </tp>
      <tp>
        <v>1961739600</v>
        <stp/>
        <stp>EM_S_VAL_MV</stp>
        <stp>2</stp>
        <stp>002006.SZ</stp>
        <stp>2019/11/27</stp>
        <tr r="I468" s="3"/>
        <tr r="I468" s="3"/>
        <tr r="I468" s="3"/>
        <tr r="I468" s="3"/>
      </tp>
      <tp>
        <v>6893494784.6400003</v>
        <stp/>
        <stp>EM_S_VAL_MV</stp>
        <stp>2</stp>
        <stp>002016.SZ</stp>
        <stp>2019/11/27</stp>
        <tr r="I478" s="3"/>
        <tr r="I478" s="3"/>
        <tr r="I478" s="3"/>
        <tr r="I478" s="3"/>
      </tp>
      <tp>
        <v>2176109810.4200001</v>
        <stp/>
        <stp>EM_S_VAL_MV</stp>
        <stp>2</stp>
        <stp>002026.SZ</stp>
        <stp>2019/11/27</stp>
        <tr r="I487" s="3"/>
        <tr r="I487" s="3"/>
        <tr r="I487" s="3"/>
        <tr r="I487" s="3"/>
      </tp>
      <tp>
        <v>9155730444.7999992</v>
        <stp/>
        <stp>EM_S_VAL_MV</stp>
        <stp>2</stp>
        <stp>002036.SZ</stp>
        <stp>2019/11/27</stp>
        <tr r="I497" s="3"/>
        <tr r="I497" s="3"/>
        <tr r="I497" s="3"/>
        <tr r="I497" s="3"/>
      </tp>
      <tp>
        <v>4271287882.9899998</v>
        <stp/>
        <stp>EM_S_VAL_MV</stp>
        <stp>2</stp>
        <stp>002386.SZ</stp>
        <stp>2019/11/27</stp>
        <tr r="I845" s="3"/>
        <tr r="I845" s="3"/>
        <tr r="I845" s="3"/>
        <tr r="I845" s="3"/>
      </tp>
      <tp>
        <v>19014937062.799999</v>
        <stp/>
        <stp>EM_S_VAL_MV</stp>
        <stp>2</stp>
        <stp>002396.SZ</stp>
        <stp>2019/11/27</stp>
        <tr r="I855" s="3"/>
        <tr r="I855" s="3"/>
        <tr r="I855" s="3"/>
        <tr r="I855" s="3"/>
      </tp>
      <tp>
        <v>4738104213.6800003</v>
        <stp/>
        <stp>EM_S_VAL_MV</stp>
        <stp>2</stp>
        <stp>002346.SZ</stp>
        <stp>2019/11/27</stp>
        <tr r="I805" s="3"/>
        <tr r="I805" s="3"/>
        <tr r="I805" s="3"/>
        <tr r="I805" s="3"/>
      </tp>
      <tp>
        <v>1002832441.2</v>
        <stp/>
        <stp>EM_S_VAL_MV</stp>
        <stp>2</stp>
        <stp>002356.SZ</stp>
        <stp>2019/11/27</stp>
        <tr r="I815" s="3"/>
        <tr r="I815" s="3"/>
        <tr r="I815" s="3"/>
        <tr r="I815" s="3"/>
      </tp>
      <tp>
        <v>5965354568</v>
        <stp/>
        <stp>EM_S_VAL_MV</stp>
        <stp>2</stp>
        <stp>002366.SZ</stp>
        <stp>2019/11/27</stp>
        <tr r="I825" s="3"/>
        <tr r="I825" s="3"/>
        <tr r="I825" s="3"/>
        <tr r="I825" s="3"/>
      </tp>
      <tp>
        <v>7642378374.96</v>
        <stp/>
        <stp>EM_S_VAL_MV</stp>
        <stp>2</stp>
        <stp>002376.SZ</stp>
        <stp>2019/11/27</stp>
        <tr r="I835" s="3"/>
        <tr r="I835" s="3"/>
        <tr r="I835" s="3"/>
        <tr r="I835" s="3"/>
      </tp>
      <tp>
        <v>1952000000</v>
        <stp/>
        <stp>EM_S_VAL_MV</stp>
        <stp>2</stp>
        <stp>002306.SZ</stp>
        <stp>2019/11/27</stp>
        <tr r="I765" s="3"/>
        <tr r="I765" s="3"/>
        <tr r="I765" s="3"/>
        <tr r="I765" s="3"/>
      </tp>
      <tp>
        <v>3034886400</v>
        <stp/>
        <stp>EM_S_VAL_MV</stp>
        <stp>2</stp>
        <stp>002316.SZ</stp>
        <stp>2019/11/27</stp>
        <tr r="I775" s="3"/>
        <tr r="I775" s="3"/>
        <tr r="I775" s="3"/>
        <tr r="I775" s="3"/>
      </tp>
      <tp>
        <v>8403206243.6400003</v>
        <stp/>
        <stp>EM_S_VAL_MV</stp>
        <stp>2</stp>
        <stp>002326.SZ</stp>
        <stp>2019/11/27</stp>
        <tr r="I785" s="3"/>
        <tr r="I785" s="3"/>
        <tr r="I785" s="3"/>
        <tr r="I785" s="3"/>
      </tp>
      <tp>
        <v>2173600000</v>
        <stp/>
        <stp>EM_S_VAL_MV</stp>
        <stp>2</stp>
        <stp>002336.SZ</stp>
        <stp>2019/11/27</stp>
        <tr r="I795" s="3"/>
        <tr r="I795" s="3"/>
        <tr r="I795" s="3"/>
        <tr r="I795" s="3"/>
      </tp>
      <tp>
        <v>2049370800</v>
        <stp/>
        <stp>EM_S_VAL_MV</stp>
        <stp>2</stp>
        <stp>002286.SZ</stp>
        <stp>2019/11/27</stp>
        <tr r="I745" s="3"/>
        <tr r="I745" s="3"/>
        <tr r="I745" s="3"/>
        <tr r="I745" s="3"/>
      </tp>
      <tp>
        <v>2775957815.4000001</v>
        <stp/>
        <stp>EM_S_VAL_MV</stp>
        <stp>2</stp>
        <stp>002296.SZ</stp>
        <stp>2019/11/27</stp>
        <tr r="I755" s="3"/>
        <tr r="I755" s="3"/>
        <tr r="I755" s="3"/>
        <tr r="I755" s="3"/>
      </tp>
      <tp>
        <v>3953050516.8000002</v>
        <stp/>
        <stp>EM_S_VAL_MV</stp>
        <stp>2</stp>
        <stp>002246.SZ</stp>
        <stp>2019/11/27</stp>
        <tr r="I706" s="3"/>
        <tr r="I706" s="3"/>
        <tr r="I706" s="3"/>
        <tr r="I706" s="3"/>
      </tp>
      <tp>
        <v>4574260848.96</v>
        <stp/>
        <stp>EM_S_VAL_MV</stp>
        <stp>2</stp>
        <stp>002256.SZ</stp>
        <stp>2019/11/27</stp>
        <tr r="I716" s="3"/>
        <tr r="I716" s="3"/>
        <tr r="I716" s="3"/>
        <tr r="I716" s="3"/>
      </tp>
      <tp>
        <v>8172112976.3699999</v>
        <stp/>
        <stp>EM_S_VAL_MV</stp>
        <stp>2</stp>
        <stp>002266.SZ</stp>
        <stp>2019/11/27</stp>
        <tr r="I725" s="3"/>
        <tr r="I725" s="3"/>
        <tr r="I725" s="3"/>
        <tr r="I725" s="3"/>
      </tp>
      <tp>
        <v>6813518264.8400002</v>
        <stp/>
        <stp>EM_S_VAL_MV</stp>
        <stp>2</stp>
        <stp>002276.SZ</stp>
        <stp>2019/11/27</stp>
        <tr r="I735" s="3"/>
        <tr r="I735" s="3"/>
        <tr r="I735" s="3"/>
        <tr r="I735" s="3"/>
      </tp>
      <tp>
        <v>4390672835.5500002</v>
        <stp/>
        <stp>EM_S_VAL_MV</stp>
        <stp>2</stp>
        <stp>002206.SZ</stp>
        <stp>2019/11/27</stp>
        <tr r="I666" s="3"/>
        <tr r="I666" s="3"/>
        <tr r="I666" s="3"/>
        <tr r="I666" s="3"/>
      </tp>
      <tp>
        <v>9790168549.2600002</v>
        <stp/>
        <stp>EM_S_VAL_MV</stp>
        <stp>2</stp>
        <stp>002216.SZ</stp>
        <stp>2019/11/27</stp>
        <tr r="I676" s="3"/>
        <tr r="I676" s="3"/>
        <tr r="I676" s="3"/>
        <tr r="I676" s="3"/>
      </tp>
      <tp>
        <v>6444745520.3999996</v>
        <stp/>
        <stp>EM_S_VAL_MV</stp>
        <stp>2</stp>
        <stp>002226.SZ</stp>
        <stp>2019/11/27</stp>
        <tr r="I686" s="3"/>
        <tr r="I686" s="3"/>
        <tr r="I686" s="3"/>
        <tr r="I686" s="3"/>
      </tp>
      <tp>
        <v>51408458069.5</v>
        <stp/>
        <stp>EM_S_VAL_MV</stp>
        <stp>2</stp>
        <stp>002236.SZ</stp>
        <stp>2019/11/27</stp>
        <tr r="I696" s="3"/>
        <tr r="I696" s="3"/>
        <tr r="I696" s="3"/>
        <tr r="I696" s="3"/>
      </tp>
      <tp>
        <v>3375459956.3000002</v>
        <stp/>
        <stp>EM_S_VAL_MV</stp>
        <stp>2</stp>
        <stp>002586.SZ</stp>
        <stp>2019/11/27</stp>
        <tr r="I1043" s="3"/>
        <tr r="I1043" s="3"/>
        <tr r="I1043" s="3"/>
        <tr r="I1043" s="3"/>
      </tp>
      <tp>
        <v>6017966015.1400003</v>
        <stp/>
        <stp>EM_S_VAL_MV</stp>
        <stp>2</stp>
        <stp>002596.SZ</stp>
        <stp>2019/11/27</stp>
        <tr r="I1053" s="3"/>
        <tr r="I1053" s="3"/>
        <tr r="I1053" s="3"/>
        <tr r="I1053" s="3"/>
      </tp>
      <tp>
        <v>3252791474.4000001</v>
        <stp/>
        <stp>EM_S_VAL_MV</stp>
        <stp>2</stp>
        <stp>002546.SZ</stp>
        <stp>2019/11/27</stp>
        <tr r="I1003" s="3"/>
        <tr r="I1003" s="3"/>
        <tr r="I1003" s="3"/>
        <tr r="I1003" s="3"/>
      </tp>
      <tp>
        <v>4047264000</v>
        <stp/>
        <stp>EM_S_VAL_MV</stp>
        <stp>2</stp>
        <stp>002556.SZ</stp>
        <stp>2019/11/27</stp>
        <tr r="I1013" s="3"/>
        <tr r="I1013" s="3"/>
        <tr r="I1013" s="3"/>
        <tr r="I1013" s="3"/>
      </tp>
      <tp>
        <v>2032042824</v>
        <stp/>
        <stp>EM_S_VAL_MV</stp>
        <stp>2</stp>
        <stp>002566.SZ</stp>
        <stp>2019/11/27</stp>
        <tr r="I1023" s="3"/>
        <tr r="I1023" s="3"/>
        <tr r="I1023" s="3"/>
        <tr r="I1023" s="3"/>
      </tp>
      <tp>
        <v>1540383000</v>
        <stp/>
        <stp>EM_S_VAL_MV</stp>
        <stp>2</stp>
        <stp>002576.SZ</stp>
        <stp>2019/11/27</stp>
        <tr r="I1033" s="3"/>
        <tr r="I1033" s="3"/>
        <tr r="I1033" s="3"/>
        <tr r="I1033" s="3"/>
      </tp>
      <tp>
        <v>30495454800</v>
        <stp/>
        <stp>EM_S_VAL_MV</stp>
        <stp>2</stp>
        <stp>002506.SZ</stp>
        <stp>2019/11/27</stp>
        <tr r="I964" s="3"/>
        <tr r="I964" s="3"/>
        <tr r="I964" s="3"/>
        <tr r="I964" s="3"/>
      </tp>
      <tp>
        <v>3868305733.6599998</v>
        <stp/>
        <stp>EM_S_VAL_MV</stp>
        <stp>2</stp>
        <stp>002516.SZ</stp>
        <stp>2019/11/27</stp>
        <tr r="I974" s="3"/>
        <tr r="I974" s="3"/>
        <tr r="I974" s="3"/>
        <tr r="I974" s="3"/>
      </tp>
      <tp>
        <v>3939974377.5599999</v>
        <stp/>
        <stp>EM_S_VAL_MV</stp>
        <stp>2</stp>
        <stp>002526.SZ</stp>
        <stp>2019/11/27</stp>
        <tr r="I983" s="3"/>
        <tr r="I983" s="3"/>
        <tr r="I983" s="3"/>
        <tr r="I983" s="3"/>
      </tp>
      <tp>
        <v>2238181808.5799999</v>
        <stp/>
        <stp>EM_S_VAL_MV</stp>
        <stp>2</stp>
        <stp>002536.SZ</stp>
        <stp>2019/11/27</stp>
        <tr r="I993" s="3"/>
        <tr r="I993" s="3"/>
        <tr r="I993" s="3"/>
        <tr r="I993" s="3"/>
      </tp>
      <tp>
        <v>2853760000</v>
        <stp/>
        <stp>EM_S_VAL_MV</stp>
        <stp>2</stp>
        <stp>002486.SZ</stp>
        <stp>2019/11/27</stp>
        <tr r="I944" s="3"/>
        <tr r="I944" s="3"/>
        <tr r="I944" s="3"/>
        <tr r="I944" s="3"/>
      </tp>
      <tp>
        <v>4341779228.1599998</v>
        <stp/>
        <stp>EM_S_VAL_MV</stp>
        <stp>2</stp>
        <stp>002496.SZ</stp>
        <stp>2019/11/27</stp>
        <tr r="I954" s="3"/>
        <tr r="I954" s="3"/>
        <tr r="I954" s="3"/>
        <tr r="I954" s="3"/>
      </tp>
      <tp>
        <v>8654212836.3600006</v>
        <stp/>
        <stp>EM_S_VAL_MV</stp>
        <stp>2</stp>
        <stp>002446.SZ</stp>
        <stp>2019/11/27</stp>
        <tr r="I905" s="3"/>
        <tr r="I905" s="3"/>
        <tr r="I905" s="3"/>
        <tr r="I905" s="3"/>
      </tp>
      <tp>
        <v>34806085213.75</v>
        <stp/>
        <stp>EM_S_VAL_MV</stp>
        <stp>2</stp>
        <stp>002456.SZ</stp>
        <stp>2019/11/27</stp>
        <tr r="I915" s="3"/>
        <tr r="I915" s="3"/>
        <tr r="I915" s="3"/>
        <tr r="I915" s="3"/>
      </tp>
      <tp>
        <v>34259638350</v>
        <stp/>
        <stp>EM_S_VAL_MV</stp>
        <stp>2</stp>
        <stp>002466.SZ</stp>
        <stp>2019/11/27</stp>
        <tr r="I925" s="3"/>
        <tr r="I925" s="3"/>
        <tr r="I925" s="3"/>
        <tr r="I925" s="3"/>
      </tp>
      <tp>
        <v>4320720000</v>
        <stp/>
        <stp>EM_S_VAL_MV</stp>
        <stp>2</stp>
        <stp>002476.SZ</stp>
        <stp>2019/11/27</stp>
        <tr r="I935" s="3"/>
        <tr r="I935" s="3"/>
        <tr r="I935" s="3"/>
        <tr r="I935" s="3"/>
      </tp>
      <tp>
        <v>2889150000</v>
        <stp/>
        <stp>EM_S_VAL_MV</stp>
        <stp>2</stp>
        <stp>002406.SZ</stp>
        <stp>2019/11/27</stp>
        <tr r="I865" s="3"/>
        <tr r="I865" s="3"/>
        <tr r="I865" s="3"/>
        <tr r="I865" s="3"/>
      </tp>
      <tp>
        <v>7435690836</v>
        <stp/>
        <stp>EM_S_VAL_MV</stp>
        <stp>2</stp>
        <stp>002416.SZ</stp>
        <stp>2019/11/27</stp>
        <tr r="I875" s="3"/>
        <tr r="I875" s="3"/>
        <tr r="I875" s="3"/>
        <tr r="I875" s="3"/>
      </tp>
      <tp>
        <v>7915490753.6999998</v>
        <stp/>
        <stp>EM_S_VAL_MV</stp>
        <stp>2</stp>
        <stp>002426.SZ</stp>
        <stp>2019/11/27</stp>
        <tr r="I885" s="3"/>
        <tr r="I885" s="3"/>
        <tr r="I885" s="3"/>
        <tr r="I885" s="3"/>
      </tp>
      <tp>
        <v>10370715302.879999</v>
        <stp/>
        <stp>EM_S_VAL_MV</stp>
        <stp>2</stp>
        <stp>002436.SZ</stp>
        <stp>2019/11/27</stp>
        <tr r="I895" s="3"/>
        <tr r="I895" s="3"/>
        <tr r="I895" s="3"/>
        <tr r="I895" s="3"/>
      </tp>
      <tp>
        <v>3152854800</v>
        <stp/>
        <stp>EM_S_VAL_MV</stp>
        <stp>2</stp>
        <stp>002786.SZ</stp>
        <stp>2019/11/27</stp>
        <tr r="I1235" s="3"/>
        <tr r="I1235" s="3"/>
        <tr r="I1235" s="3"/>
        <tr r="I1235" s="3"/>
      </tp>
      <tp>
        <v>5451419420.4799995</v>
        <stp/>
        <stp>EM_S_VAL_MV</stp>
        <stp>2</stp>
        <stp>002796.SZ</stp>
        <stp>2019/11/27</stp>
        <tr r="I1244" s="3"/>
        <tr r="I1244" s="3"/>
        <tr r="I1244" s="3"/>
        <tr r="I1244" s="3"/>
      </tp>
      <tp>
        <v>7289246272.9200001</v>
        <stp/>
        <stp>EM_S_VAL_MV</stp>
        <stp>2</stp>
        <stp>002746.SZ</stp>
        <stp>2019/11/27</stp>
        <tr r="I1198" s="3"/>
        <tr r="I1198" s="3"/>
        <tr r="I1198" s="3"/>
        <tr r="I1198" s="3"/>
      </tp>
      <tp>
        <v>5886000000</v>
        <stp/>
        <stp>EM_S_VAL_MV</stp>
        <stp>2</stp>
        <stp>002756.SZ</stp>
        <stp>2019/11/27</stp>
        <tr r="I1207" s="3"/>
        <tr r="I1207" s="3"/>
        <tr r="I1207" s="3"/>
        <tr r="I1207" s="3"/>
      </tp>
      <tp>
        <v>923641290.65999997</v>
        <stp/>
        <stp>EM_S_VAL_MV</stp>
        <stp>2</stp>
        <stp>002766.SZ</stp>
        <stp>2019/11/27</stp>
        <tr r="I1216" s="3"/>
        <tr r="I1216" s="3"/>
        <tr r="I1216" s="3"/>
        <tr r="I1216" s="3"/>
      </tp>
      <tp>
        <v>3260213982.3600001</v>
        <stp/>
        <stp>EM_S_VAL_MV</stp>
        <stp>2</stp>
        <stp>002776.SZ</stp>
        <stp>2019/11/27</stp>
        <tr r="I1226" s="3"/>
        <tr r="I1226" s="3"/>
        <tr r="I1226" s="3"/>
        <tr r="I1226" s="3"/>
      </tp>
      <tp>
        <v>5973971075.1000004</v>
        <stp/>
        <stp>EM_S_VAL_MV</stp>
        <stp>2</stp>
        <stp>002706.SZ</stp>
        <stp>2019/11/27</stp>
        <tr r="I1161" s="3"/>
        <tr r="I1161" s="3"/>
        <tr r="I1161" s="3"/>
        <tr r="I1161" s="3"/>
      </tp>
      <tp>
        <v>2401195480</v>
        <stp/>
        <stp>EM_S_VAL_MV</stp>
        <stp>2</stp>
        <stp>002716.SZ</stp>
        <stp>2019/11/27</stp>
        <tr r="I1170" s="3"/>
        <tr r="I1170" s="3"/>
        <tr r="I1170" s="3"/>
        <tr r="I1170" s="3"/>
      </tp>
      <tp>
        <v>6973708040</v>
        <stp/>
        <stp>EM_S_VAL_MV</stp>
        <stp>2</stp>
        <stp>002726.SZ</stp>
        <stp>2019/11/27</stp>
        <tr r="I1179" s="3"/>
        <tr r="I1179" s="3"/>
        <tr r="I1179" s="3"/>
        <tr r="I1179" s="3"/>
      </tp>
      <tp>
        <v>92906000000</v>
        <stp/>
        <stp>EM_S_VAL_MV</stp>
        <stp>2</stp>
        <stp>002736.SZ</stp>
        <stp>2019/11/27</stp>
        <tr r="I1189" s="3"/>
        <tr r="I1189" s="3"/>
        <tr r="I1189" s="3"/>
        <tr r="I1189" s="3"/>
      </tp>
      <tp>
        <v>2635189812.1999998</v>
        <stp/>
        <stp>EM_S_VAL_MV</stp>
        <stp>2</stp>
        <stp>002686.SZ</stp>
        <stp>2019/11/27</stp>
        <tr r="I1142" s="3"/>
        <tr r="I1142" s="3"/>
        <tr r="I1142" s="3"/>
        <tr r="I1142" s="3"/>
      </tp>
      <tp>
        <v>2071428020.8399999</v>
        <stp/>
        <stp>EM_S_VAL_MV</stp>
        <stp>2</stp>
        <stp>002696.SZ</stp>
        <stp>2019/11/27</stp>
        <tr r="I1152" s="3"/>
        <tr r="I1152" s="3"/>
        <tr r="I1152" s="3"/>
        <tr r="I1152" s="3"/>
      </tp>
      <tp>
        <v>4558500000</v>
        <stp/>
        <stp>EM_S_VAL_MV</stp>
        <stp>2</stp>
        <stp>002646.SZ</stp>
        <stp>2019/11/27</stp>
        <tr r="I1103" s="3"/>
        <tr r="I1103" s="3"/>
        <tr r="I1103" s="3"/>
        <tr r="I1103" s="3"/>
      </tp>
      <tp>
        <v>2536570644.6399999</v>
        <stp/>
        <stp>EM_S_VAL_MV</stp>
        <stp>2</stp>
        <stp>002656.SZ</stp>
        <stp>2019/11/27</stp>
        <tr r="I1113" s="3"/>
        <tr r="I1113" s="3"/>
        <tr r="I1113" s="3"/>
        <tr r="I1113" s="3"/>
      </tp>
      <tp>
        <v>3153096340.2399998</v>
        <stp/>
        <stp>EM_S_VAL_MV</stp>
        <stp>2</stp>
        <stp>002666.SZ</stp>
        <stp>2019/11/27</stp>
        <tr r="I1123" s="3"/>
        <tr r="I1123" s="3"/>
        <tr r="I1123" s="3"/>
        <tr r="I1123" s="3"/>
      </tp>
      <tp>
        <v>2412000000</v>
        <stp/>
        <stp>EM_S_VAL_MV</stp>
        <stp>2</stp>
        <stp>002676.SZ</stp>
        <stp>2019/11/27</stp>
        <tr r="I1133" s="3"/>
        <tr r="I1133" s="3"/>
        <tr r="I1133" s="3"/>
        <tr r="I1133" s="3"/>
      </tp>
      <tp>
        <v>2245302960</v>
        <stp/>
        <stp>EM_S_VAL_MV</stp>
        <stp>2</stp>
        <stp>002606.SZ</stp>
        <stp>2019/11/27</stp>
        <tr r="I1063" s="3"/>
        <tr r="I1063" s="3"/>
        <tr r="I1063" s="3"/>
        <tr r="I1063" s="3"/>
      </tp>
      <tp>
        <v>5415746951.1999998</v>
        <stp/>
        <stp>EM_S_VAL_MV</stp>
        <stp>2</stp>
        <stp>002616.SZ</stp>
        <stp>2019/11/27</stp>
        <tr r="I1073" s="3"/>
        <tr r="I1073" s="3"/>
        <tr r="I1073" s="3"/>
        <tr r="I1073" s="3"/>
      </tp>
      <tp>
        <v>10930224565.709999</v>
        <stp/>
        <stp>EM_S_VAL_MV</stp>
        <stp>2</stp>
        <stp>002626.SZ</stp>
        <stp>2019/11/27</stp>
        <tr r="I1083" s="3"/>
        <tr r="I1083" s="3"/>
        <tr r="I1083" s="3"/>
        <tr r="I1083" s="3"/>
      </tp>
      <tp>
        <v>5569200000</v>
        <stp/>
        <stp>EM_S_VAL_MV</stp>
        <stp>2</stp>
        <stp>002636.SZ</stp>
        <stp>2019/11/27</stp>
        <tr r="I1093" s="3"/>
        <tr r="I1093" s="3"/>
        <tr r="I1093" s="3"/>
        <tr r="I1093" s="3"/>
      </tp>
      <tp>
        <v>10696994644.98</v>
        <stp/>
        <stp>EM_S_VAL_MV</stp>
        <stp>2</stp>
        <stp>002946.SZ</stp>
        <stp>2019/11/27</stp>
        <tr r="I1382" s="3"/>
        <tr r="I1382" s="3"/>
        <tr r="I1382" s="3"/>
        <tr r="I1382" s="3"/>
      </tp>
      <tp>
        <v>4152800000</v>
        <stp/>
        <stp>EM_S_VAL_MV</stp>
        <stp>2</stp>
        <stp>002956.SZ</stp>
        <stp>2019/11/27</stp>
        <tr r="I1391" s="3"/>
        <tr r="I1391" s="3"/>
        <tr r="I1391" s="3"/>
        <tr r="I1391" s="3"/>
      </tp>
      <tp>
        <v>29533333339.240002</v>
        <stp/>
        <stp>EM_S_VAL_MV</stp>
        <stp>2</stp>
        <stp>002966.SZ</stp>
        <stp>2019/11/27</stp>
        <tr r="I1400" s="3"/>
        <tr r="I1400" s="3"/>
        <tr r="I1400" s="3"/>
        <tr r="I1400" s="3"/>
      </tp>
      <tp>
        <v>5005398000</v>
        <stp/>
        <stp>EM_S_VAL_MV</stp>
        <stp>2</stp>
        <stp>002906.SZ</stp>
        <stp>2019/11/27</stp>
        <tr r="I1346" s="3"/>
        <tr r="I1346" s="3"/>
        <tr r="I1346" s="3"/>
        <tr r="I1346" s="3"/>
      </tp>
      <tp>
        <v>49152902400</v>
        <stp/>
        <stp>EM_S_VAL_MV</stp>
        <stp>2</stp>
        <stp>002916.SZ</stp>
        <stp>2019/11/27</stp>
        <tr r="I1355" s="3"/>
        <tr r="I1355" s="3"/>
        <tr r="I1355" s="3"/>
        <tr r="I1355" s="3"/>
      </tp>
      <tp>
        <v>24570000000</v>
        <stp/>
        <stp>EM_S_VAL_MV</stp>
        <stp>2</stp>
        <stp>002926.SZ</stp>
        <stp>2019/11/27</stp>
        <tr r="I1364" s="3"/>
        <tr r="I1364" s="3"/>
        <tr r="I1364" s="3"/>
        <tr r="I1364" s="3"/>
      </tp>
      <tp>
        <v>26411816274</v>
        <stp/>
        <stp>EM_S_VAL_MV</stp>
        <stp>2</stp>
        <stp>002936.SZ</stp>
        <stp>2019/11/27</stp>
        <tr r="I1373" s="3"/>
        <tr r="I1373" s="3"/>
        <tr r="I1373" s="3"/>
        <tr r="I1373" s="3"/>
      </tp>
      <tp>
        <v>2755835827.5</v>
        <stp/>
        <stp>EM_S_VAL_MV</stp>
        <stp>2</stp>
        <stp>002886.SZ</stp>
        <stp>2019/11/27</stp>
        <tr r="I1328" s="3"/>
        <tr r="I1328" s="3"/>
        <tr r="I1328" s="3"/>
        <tr r="I1328" s="3"/>
      </tp>
      <tp>
        <v>1585600000</v>
        <stp/>
        <stp>EM_S_VAL_MV</stp>
        <stp>2</stp>
        <stp>002896.SZ</stp>
        <stp>2019/11/27</stp>
        <tr r="I1337" s="3"/>
        <tr r="I1337" s="3"/>
        <tr r="I1337" s="3"/>
        <tr r="I1337" s="3"/>
      </tp>
      <tp>
        <v>2684574720</v>
        <stp/>
        <stp>EM_S_VAL_MV</stp>
        <stp>2</stp>
        <stp>002846.SZ</stp>
        <stp>2019/11/27</stp>
        <tr r="I1290" s="3"/>
        <tr r="I1290" s="3"/>
        <tr r="I1290" s="3"/>
        <tr r="I1290" s="3"/>
      </tp>
      <tp>
        <v>2253396240</v>
        <stp/>
        <stp>EM_S_VAL_MV</stp>
        <stp>2</stp>
        <stp>002856.SZ</stp>
        <stp>2019/11/27</stp>
        <tr r="I1299" s="3"/>
        <tr r="I1299" s="3"/>
        <tr r="I1299" s="3"/>
        <tr r="I1299" s="3"/>
      </tp>
      <tp>
        <v>2874194524</v>
        <stp/>
        <stp>EM_S_VAL_MV</stp>
        <stp>2</stp>
        <stp>002866.SZ</stp>
        <stp>2019/11/27</stp>
        <tr r="I1309" s="3"/>
        <tr r="I1309" s="3"/>
        <tr r="I1309" s="3"/>
        <tr r="I1309" s="3"/>
      </tp>
      <tp>
        <v>4300400000</v>
        <stp/>
        <stp>EM_S_VAL_MV</stp>
        <stp>2</stp>
        <stp>002876.SZ</stp>
        <stp>2019/11/27</stp>
        <tr r="I1318" s="3"/>
        <tr r="I1318" s="3"/>
        <tr r="I1318" s="3"/>
        <tr r="I1318" s="3"/>
      </tp>
      <tp>
        <v>2213564377.1199999</v>
        <stp/>
        <stp>EM_S_VAL_MV</stp>
        <stp>2</stp>
        <stp>002806.SZ</stp>
        <stp>2019/11/27</stp>
        <tr r="I1253" s="3"/>
        <tr r="I1253" s="3"/>
        <tr r="I1253" s="3"/>
        <tr r="I1253" s="3"/>
      </tp>
      <tp>
        <v>2297000000</v>
        <stp/>
        <stp>EM_S_VAL_MV</stp>
        <stp>2</stp>
        <stp>002816.SZ</stp>
        <stp>2019/11/27</stp>
        <tr r="I1262" s="3"/>
        <tr r="I1262" s="3"/>
        <tr r="I1262" s="3"/>
        <tr r="I1262" s="3"/>
      </tp>
      <tp>
        <v>1835495000</v>
        <stp/>
        <stp>EM_S_VAL_MV</stp>
        <stp>2</stp>
        <stp>002826.SZ</stp>
        <stp>2019/11/27</stp>
        <tr r="I1272" s="3"/>
        <tr r="I1272" s="3"/>
        <tr r="I1272" s="3"/>
        <tr r="I1272" s="3"/>
      </tp>
      <tp>
        <v>1939200000</v>
        <stp/>
        <stp>EM_S_VAL_MV</stp>
        <stp>2</stp>
        <stp>002836.SZ</stp>
        <stp>2019/11/27</stp>
        <tr r="I1281" s="3"/>
        <tr r="I1281" s="3"/>
        <tr r="I1281" s="3"/>
        <tr r="I1281" s="3"/>
      </tp>
      <tp>
        <v>2.92</v>
        <stp/>
        <stp>EM_S_DQ_CLOSE</stp>
        <stp>3</stp>
        <stp>002132.SZ</stp>
        <stp>2019/11/27</stp>
        <stp>1</stp>
        <tr r="F38" s="5"/>
      </tp>
      <tp>
        <v>4.1399999999999997</v>
        <stp/>
        <stp>EM_S_DQ_CLOSE</stp>
        <stp>3</stp>
        <stp>300105.SZ</stp>
        <stp>2019/11/27</stp>
        <stp>1</stp>
        <tr r="F133" s="5"/>
      </tp>
      <tp>
        <v>131857347965</v>
        <stp/>
        <stp>EM_S_VAL_MV</stp>
        <stp>2</stp>
        <stp>601186.SH</stp>
        <stp>2019/11/27</stp>
        <tr r="I3054" s="3"/>
        <tr r="I3054" s="3"/>
        <tr r="I3054" s="3"/>
        <tr r="I3054" s="3"/>
      </tp>
      <tp>
        <v>19338947854.139999</v>
        <stp/>
        <stp>EM_S_VAL_MV</stp>
        <stp>2</stp>
        <stp>601106.SH</stp>
        <stp>2019/11/27</stp>
        <tr r="I3031" s="3"/>
        <tr r="I3031" s="3"/>
        <tr r="I3031" s="3"/>
        <tr r="I3031" s="3"/>
      </tp>
      <tp>
        <v>7251262016</v>
        <stp/>
        <stp>EM_S_VAL_MV</stp>
        <stp>2</stp>
        <stp>601116.SH</stp>
        <stp>2019/11/27</stp>
        <tr r="I3036" s="3"/>
        <tr r="I3036" s="3"/>
        <tr r="I3036" s="3"/>
        <tr r="I3036" s="3"/>
      </tp>
      <tp>
        <v>4309811600</v>
        <stp/>
        <stp>EM_S_VAL_MV</stp>
        <stp>2</stp>
        <stp>601126.SH</stp>
        <stp>2019/11/27</stp>
        <tr r="I3039" s="3"/>
        <tr r="I3039" s="3"/>
        <tr r="I3039" s="3"/>
        <tr r="I3039" s="3"/>
      </tp>
      <tp>
        <v>397618010974.14001</v>
        <stp/>
        <stp>EM_S_VAL_MV</stp>
        <stp>2</stp>
        <stp>601166.SH</stp>
        <stp>2019/11/27</stp>
        <tr r="I3049" s="3"/>
        <tr r="I3049" s="3"/>
        <tr r="I3049" s="3"/>
        <tr r="I3049" s="3"/>
      </tp>
      <tp>
        <v>3023640000</v>
        <stp/>
        <stp>EM_S_VAL_MV</stp>
        <stp>2</stp>
        <stp>601086.SH</stp>
        <stp>2019/11/27</stp>
        <tr r="I3025" s="3"/>
        <tr r="I3025" s="3"/>
        <tr r="I3025" s="3"/>
        <tr r="I3025" s="3"/>
      </tp>
      <tp>
        <v>116704313204.35001</v>
        <stp/>
        <stp>EM_S_VAL_MV</stp>
        <stp>2</stp>
        <stp>601006.SH</stp>
        <stp>2019/11/27</stp>
        <tr r="I3005" s="3"/>
        <tr r="I3005" s="3"/>
        <tr r="I3005" s="3"/>
        <tr r="I3005" s="3"/>
      </tp>
      <tp>
        <v>9557788000</v>
        <stp/>
        <stp>EM_S_VAL_MV</stp>
        <stp>2</stp>
        <stp>601016.SH</stp>
        <stp>2019/11/27</stp>
        <tr r="I3013" s="3"/>
        <tr r="I3013" s="3"/>
        <tr r="I3013" s="3"/>
        <tr r="I3013" s="3"/>
      </tp>
      <tp>
        <v>172196595559.76001</v>
        <stp/>
        <stp>EM_S_VAL_MV</stp>
        <stp>2</stp>
        <stp>601066.SH</stp>
        <stp>2019/11/27</stp>
        <tr r="I3021" s="3"/>
        <tr r="I3021" s="3"/>
        <tr r="I3021" s="3"/>
        <tr r="I3021" s="3"/>
      </tp>
      <tp>
        <v>17320977200</v>
        <stp/>
        <stp>EM_S_VAL_MV</stp>
        <stp>2</stp>
        <stp>601326.SH</stp>
        <stp>2019/11/27</stp>
        <tr r="I3079" s="3"/>
        <tr r="I3079" s="3"/>
        <tr r="I3079" s="3"/>
        <tr r="I3079" s="3"/>
      </tp>
      <tp>
        <v>140317206068</v>
        <stp/>
        <stp>EM_S_VAL_MV</stp>
        <stp>2</stp>
        <stp>601336.SH</stp>
        <stp>2019/11/27</stp>
        <tr r="I3083" s="3"/>
        <tr r="I3083" s="3"/>
        <tr r="I3083" s="3"/>
        <tr r="I3083" s="3"/>
      </tp>
      <tp>
        <v>4629492474.8000002</v>
        <stp/>
        <stp>EM_S_VAL_MV</stp>
        <stp>2</stp>
        <stp>601366.SH</stp>
        <stp>2019/11/27</stp>
        <tr r="I3086" s="3"/>
        <tr r="I3086" s="3"/>
        <tr r="I3086" s="3"/>
        <tr r="I3086" s="3"/>
      </tp>
      <tp>
        <v>25482812517.799999</v>
        <stp/>
        <stp>EM_S_VAL_MV</stp>
        <stp>2</stp>
        <stp>601216.SH</stp>
        <stp>2019/11/27</stp>
        <tr r="I3062" s="3"/>
        <tr r="I3062" s="3"/>
        <tr r="I3062" s="3"/>
        <tr r="I3062" s="3"/>
      </tp>
      <tp>
        <v>4631550000</v>
        <stp/>
        <stp>EM_S_VAL_MV</stp>
        <stp>2</stp>
        <stp>601226.SH</stp>
        <stp>2019/11/27</stp>
        <tr r="I3066" s="3"/>
        <tr r="I3066" s="3"/>
        <tr r="I3066" s="3"/>
        <tr r="I3066" s="3"/>
      </tp>
      <tp>
        <v>52975050673.68</v>
        <stp/>
        <stp>EM_S_VAL_MV</stp>
        <stp>2</stp>
        <stp>601236.SH</stp>
        <stp>2019/11/27</stp>
        <tr r="I3071" s="3"/>
        <tr r="I3071" s="3"/>
        <tr r="I3071" s="3"/>
        <tr r="I3071" s="3"/>
      </tp>
      <tp>
        <v>6366979622</v>
        <stp/>
        <stp>EM_S_VAL_MV</stp>
        <stp>2</stp>
        <stp>601566.SH</stp>
        <stp>2019/11/27</stp>
        <tr r="I3100" s="3"/>
        <tr r="I3100" s="3"/>
        <tr r="I3100" s="3"/>
        <tr r="I3100" s="3"/>
      </tp>
      <tp>
        <v>201466025897.76001</v>
        <stp/>
        <stp>EM_S_VAL_MV</stp>
        <stp>2</stp>
        <stp>601766.SH</stp>
        <stp>2019/11/27</stp>
        <tr r="I3134" s="3"/>
        <tr r="I3134" s="3"/>
        <tr r="I3134" s="3"/>
        <tr r="I3134" s="3"/>
      </tp>
      <tp>
        <v>8212750056</v>
        <stp/>
        <stp>EM_S_VAL_MV</stp>
        <stp>2</stp>
        <stp>601606.SH</stp>
        <stp>2019/11/27</stp>
        <tr r="I3110" s="3"/>
        <tr r="I3110" s="3"/>
        <tr r="I3110" s="3"/>
        <tr r="I3110" s="3"/>
      </tp>
      <tp>
        <v>2778657750</v>
        <stp/>
        <stp>EM_S_VAL_MV</stp>
        <stp>2</stp>
        <stp>601616.SH</stp>
        <stp>2019/11/27</stp>
        <tr r="I3115" s="3"/>
        <tr r="I3115" s="3"/>
        <tr r="I3115" s="3"/>
        <tr r="I3115" s="3"/>
      </tp>
      <tp>
        <v>11933401053.6</v>
        <stp/>
        <stp>EM_S_VAL_MV</stp>
        <stp>2</stp>
        <stp>601636.SH</stp>
        <stp>2019/11/27</stp>
        <tr r="I3120" s="3"/>
        <tr r="I3120" s="3"/>
        <tr r="I3120" s="3"/>
        <tr r="I3120" s="3"/>
      </tp>
      <tp>
        <v>9019650231.2399998</v>
        <stp/>
        <stp>EM_S_VAL_MV</stp>
        <stp>2</stp>
        <stp>601666.SH</stp>
        <stp>2019/11/27</stp>
        <tr r="I3121" s="3"/>
        <tr r="I3121" s="3"/>
        <tr r="I3121" s="3"/>
        <tr r="I3121" s="3"/>
      </tp>
      <tp>
        <v>5954139984</v>
        <stp/>
        <stp>EM_S_VAL_MV</stp>
        <stp>2</stp>
        <stp>001696.SZ</stp>
        <stp>2019/11/27</stp>
        <tr r="I458" s="3"/>
        <tr r="I458" s="3"/>
        <tr r="I458" s="3"/>
        <tr r="I458" s="3"/>
      </tp>
      <tp>
        <v>3208063040</v>
        <stp/>
        <stp>EM_S_VAL_MV</stp>
        <stp>2</stp>
        <stp>601996.SH</stp>
        <stp>2019/11/27</stp>
        <tr r="I3188" s="3"/>
        <tr r="I3188" s="3"/>
        <tr r="I3188" s="3"/>
        <tr r="I3188" s="3"/>
      </tp>
      <tp>
        <v>100813622727.72</v>
        <stp/>
        <stp>EM_S_VAL_MV</stp>
        <stp>2</stp>
        <stp>601916.SH</stp>
        <stp>2019/11/27</stp>
        <tr r="I3167" s="3"/>
        <tr r="I3167" s="3"/>
        <tr r="I3167" s="3"/>
        <tr r="I3167" s="3"/>
      </tp>
      <tp>
        <v>25404251944.169998</v>
        <stp/>
        <stp>EM_S_VAL_MV</stp>
        <stp>2</stp>
        <stp>601966.SH</stp>
        <stp>2019/11/27</stp>
        <tr r="I3178" s="3"/>
        <tr r="I3178" s="3"/>
        <tr r="I3178" s="3"/>
        <tr r="I3178" s="3"/>
      </tp>
      <tp>
        <v>8643834500</v>
        <stp/>
        <stp>EM_S_VAL_MV</stp>
        <stp>2</stp>
        <stp>601886.SH</stp>
        <stp>2019/11/27</stp>
        <tr r="I3159" s="3"/>
        <tr r="I3159" s="3"/>
        <tr r="I3159" s="3"/>
        <tr r="I3159" s="3"/>
      </tp>
      <tp>
        <v>28788150000</v>
        <stp/>
        <stp>EM_S_VAL_MV</stp>
        <stp>2</stp>
        <stp>601866.SH</stp>
        <stp>2019/11/27</stp>
        <tr r="I3151" s="3"/>
        <tr r="I3151" s="3"/>
        <tr r="I3151" s="3"/>
        <tr r="I3151" s="3"/>
      </tp>
      <tp>
        <v>3969528072.1500001</v>
        <stp/>
        <stp>EM_S_VAL_MV</stp>
        <stp>2</stp>
        <stp>001896.SZ</stp>
        <stp>2019/11/27</stp>
        <tr r="I460" s="3"/>
        <tr r="I460" s="3"/>
        <tr r="I460" s="3"/>
        <tr r="I460" s="3"/>
      </tp>
      <tp>
        <v>7.11</v>
        <stp/>
        <stp>EM_S_DQ_CLOSE</stp>
        <stp>3</stp>
        <stp>300137.SZ</stp>
        <stp>2019/11/27</stp>
        <stp>1</stp>
        <tr r="F138" s="5"/>
      </tp>
      <tp>
        <v>2134668865.1099999</v>
        <stp/>
        <stp>EM_S_VAL_MV</stp>
        <stp>2</stp>
        <stp>600186.SH</stp>
        <stp>2019/11/27</stp>
        <tr r="I2343" s="3"/>
        <tr r="I2343" s="3"/>
        <tr r="I2343" s="3"/>
        <tr r="I2343" s="3"/>
      </tp>
      <tp>
        <v>66481588257.300003</v>
        <stp/>
        <stp>EM_S_VAL_MV</stp>
        <stp>2</stp>
        <stp>600196.SH</stp>
        <stp>2019/11/27</stp>
        <tr r="I2352" s="3"/>
        <tr r="I2352" s="3"/>
        <tr r="I2352" s="3"/>
        <tr r="I2352" s="3"/>
      </tp>
      <tp>
        <v>3527957437.8400002</v>
        <stp/>
        <stp>EM_S_VAL_MV</stp>
        <stp>2</stp>
        <stp>600106.SH</stp>
        <stp>2019/11/27</stp>
        <tr r="I2273" s="3"/>
        <tr r="I2273" s="3"/>
        <tr r="I2273" s="3"/>
        <tr r="I2273" s="3"/>
      </tp>
      <tp>
        <v>7576631980.2600002</v>
        <stp/>
        <stp>EM_S_VAL_MV</stp>
        <stp>2</stp>
        <stp>600116.SH</stp>
        <stp>2019/11/27</stp>
        <tr r="I2283" s="3"/>
        <tr r="I2283" s="3"/>
        <tr r="I2283" s="3"/>
        <tr r="I2283" s="3"/>
      </tp>
      <tp>
        <v>16514454615.870001</v>
        <stp/>
        <stp>EM_S_VAL_MV</stp>
        <stp>2</stp>
        <stp>600126.SH</stp>
        <stp>2019/11/27</stp>
        <tr r="I2292" s="3"/>
        <tr r="I2292" s="3"/>
        <tr r="I2292" s="3"/>
        <tr r="I2292" s="3"/>
      </tp>
      <tp>
        <v>4511307042.3599997</v>
        <stp/>
        <stp>EM_S_VAL_MV</stp>
        <stp>2</stp>
        <stp>600136.SH</stp>
        <stp>2019/11/27</stp>
        <tr r="I2301" s="3"/>
        <tr r="I2301" s="3"/>
        <tr r="I2301" s="3"/>
        <tr r="I2301" s="3"/>
      </tp>
      <tp>
        <v>6537282700</v>
        <stp/>
        <stp>EM_S_VAL_MV</stp>
        <stp>2</stp>
        <stp>600146.SH</stp>
        <stp>2019/11/27</stp>
        <tr r="I2308" s="3"/>
        <tr r="I2308" s="3"/>
        <tr r="I2308" s="3"/>
        <tr r="I2308" s="3"/>
      </tp>
      <tp>
        <v>1656696092.24</v>
        <stp/>
        <stp>EM_S_VAL_MV</stp>
        <stp>2</stp>
        <stp>600156.SH</stp>
        <stp>2019/11/27</stp>
        <tr r="I2316" s="3"/>
        <tr r="I2316" s="3"/>
        <tr r="I2316" s="3"/>
        <tr r="I2316" s="3"/>
      </tp>
      <tp>
        <v>12558616809.77</v>
        <stp/>
        <stp>EM_S_VAL_MV</stp>
        <stp>2</stp>
        <stp>600166.SH</stp>
        <stp>2019/11/27</stp>
        <tr r="I2325" s="3"/>
        <tr r="I2325" s="3"/>
        <tr r="I2325" s="3"/>
        <tr r="I2325" s="3"/>
      </tp>
      <tp>
        <v>32571453695.700001</v>
        <stp/>
        <stp>EM_S_VAL_MV</stp>
        <stp>2</stp>
        <stp>600176.SH</stp>
        <stp>2019/11/27</stp>
        <tr r="I2334" s="3"/>
        <tr r="I2334" s="3"/>
        <tr r="I2334" s="3"/>
        <tr r="I2334" s="3"/>
      </tp>
      <tp>
        <v>3803146619.6399999</v>
        <stp/>
        <stp>EM_S_VAL_MV</stp>
        <stp>2</stp>
        <stp>300196.SZ</stp>
        <stp>2019/11/27</stp>
        <tr r="I1596" s="3"/>
        <tr r="I1596" s="3"/>
        <tr r="I1596" s="3"/>
        <tr r="I1596" s="3"/>
      </tp>
      <tp>
        <v>3171829752</v>
        <stp/>
        <stp>EM_S_VAL_MV</stp>
        <stp>2</stp>
        <stp>300176.SZ</stp>
        <stp>2019/11/27</stp>
        <tr r="I1577" s="3"/>
        <tr r="I1577" s="3"/>
        <tr r="I1577" s="3"/>
        <tr r="I1577" s="3"/>
      </tp>
      <tp>
        <v>12083156533.860001</v>
        <stp/>
        <stp>EM_S_VAL_MV</stp>
        <stp>2</stp>
        <stp>000156.SZ</stp>
        <stp>2019/11/27</stp>
        <tr r="I67" s="3"/>
        <tr r="I67" s="3"/>
        <tr r="I67" s="3"/>
        <tr r="I67" s="3"/>
      </tp>
      <tp>
        <v>12025019469.719999</v>
        <stp/>
        <stp>EM_S_VAL_MV</stp>
        <stp>2</stp>
        <stp>300166.SZ</stp>
        <stp>2019/11/27</stp>
        <tr r="I1567" s="3"/>
        <tr r="I1567" s="3"/>
        <tr r="I1567" s="3"/>
        <tr r="I1567" s="3"/>
      </tp>
      <tp>
        <v>118939736660</v>
        <stp/>
        <stp>EM_S_VAL_MV</stp>
        <stp>2</stp>
        <stp>000166.SZ</stp>
        <stp>2019/11/27</stp>
        <tr r="I71" s="3"/>
        <tr r="I71" s="3"/>
        <tr r="I71" s="3"/>
        <tr r="I71" s="3"/>
      </tp>
      <tp>
        <v>1686740773.05</v>
        <stp/>
        <stp>EM_S_VAL_MV</stp>
        <stp>2</stp>
        <stp>300156.SZ</stp>
        <stp>2019/11/27</stp>
        <tr r="I1557" s="3"/>
        <tr r="I1557" s="3"/>
        <tr r="I1557" s="3"/>
        <tr r="I1557" s="3"/>
      </tp>
      <tp>
        <v>24322910554.98</v>
        <stp/>
        <stp>EM_S_VAL_MV</stp>
        <stp>2</stp>
        <stp>300146.SZ</stp>
        <stp>2019/11/27</stp>
        <tr r="I1547" s="3"/>
        <tr r="I1547" s="3"/>
        <tr r="I1547" s="3"/>
        <tr r="I1547" s="3"/>
      </tp>
      <tp>
        <v>37883509070.260002</v>
        <stp/>
        <stp>EM_S_VAL_MV</stp>
        <stp>2</stp>
        <stp>300136.SZ</stp>
        <stp>2019/11/27</stp>
        <tr r="I1537" s="3"/>
        <tr r="I1537" s="3"/>
        <tr r="I1537" s="3"/>
        <tr r="I1537" s="3"/>
      </tp>
      <tp>
        <v>1547144184</v>
        <stp/>
        <stp>EM_S_VAL_MV</stp>
        <stp>2</stp>
        <stp>300126.SZ</stp>
        <stp>2019/11/27</stp>
        <tr r="I1527" s="3"/>
        <tr r="I1527" s="3"/>
        <tr r="I1527" s="3"/>
        <tr r="I1527" s="3"/>
      </tp>
      <tp>
        <v>3940689793.6799998</v>
        <stp/>
        <stp>EM_S_VAL_MV</stp>
        <stp>2</stp>
        <stp>300116.SZ</stp>
        <stp>2019/11/27</stp>
        <tr r="I1517" s="3"/>
        <tr r="I1517" s="3"/>
        <tr r="I1517" s="3"/>
        <tr r="I1517" s="3"/>
      </tp>
      <tp>
        <v>1316600291.3</v>
        <stp/>
        <stp>EM_S_VAL_MV</stp>
        <stp>2</stp>
        <stp>300106.SZ</stp>
        <stp>2019/11/27</stp>
        <tr r="I1507" s="3"/>
        <tr r="I1507" s="3"/>
        <tr r="I1507" s="3"/>
        <tr r="I1507" s="3"/>
      </tp>
      <tp>
        <v>3631500000</v>
        <stp/>
        <stp>EM_S_VAL_MV</stp>
        <stp>2</stp>
        <stp>600086.SH</stp>
        <stp>2019/11/27</stp>
        <tr r="I2256" s="3"/>
        <tr r="I2256" s="3"/>
        <tr r="I2256" s="3"/>
        <tr r="I2256" s="3"/>
      </tp>
      <tp>
        <v>7209758436.8999996</v>
        <stp/>
        <stp>EM_S_VAL_MV</stp>
        <stp>2</stp>
        <stp>600096.SH</stp>
        <stp>2019/11/27</stp>
        <tr r="I2264" s="3"/>
        <tr r="I2264" s="3"/>
        <tr r="I2264" s="3"/>
        <tr r="I2264" s="3"/>
      </tp>
      <tp>
        <v>8700000000</v>
        <stp/>
        <stp>EM_S_VAL_MV</stp>
        <stp>2</stp>
        <stp>600006.SH</stp>
        <stp>2019/11/27</stp>
        <tr r="I2191" s="3"/>
        <tr r="I2191" s="3"/>
        <tr r="I2191" s="3"/>
        <tr r="I2191" s="3"/>
      </tp>
      <tp>
        <v>269261873787.29999</v>
        <stp/>
        <stp>EM_S_VAL_MV</stp>
        <stp>2</stp>
        <stp>600016.SH</stp>
        <stp>2019/11/27</stp>
        <tr r="I2199" s="3"/>
        <tr r="I2199" s="3"/>
        <tr r="I2199" s="3"/>
        <tr r="I2199" s="3"/>
      </tp>
      <tp>
        <v>23103548293.529999</v>
        <stp/>
        <stp>EM_S_VAL_MV</stp>
        <stp>2</stp>
        <stp>600026.SH</stp>
        <stp>2019/11/27</stp>
        <tr r="I2208" s="3"/>
        <tr r="I2208" s="3"/>
        <tr r="I2208" s="3"/>
        <tr r="I2208" s="3"/>
      </tp>
      <tp>
        <v>924307341276.65002</v>
        <stp/>
        <stp>EM_S_VAL_MV</stp>
        <stp>2</stp>
        <stp>600036.SH</stp>
        <stp>2019/11/27</stp>
        <tr r="I2216" s="3"/>
        <tr r="I2216" s="3"/>
        <tr r="I2216" s="3"/>
        <tr r="I2216" s="3"/>
      </tp>
      <tp>
        <v>13505657149.76</v>
        <stp/>
        <stp>EM_S_VAL_MV</stp>
        <stp>2</stp>
        <stp>600056.SH</stp>
        <stp>2019/11/27</stp>
        <tr r="I2227" s="3"/>
        <tr r="I2227" s="3"/>
        <tr r="I2227" s="3"/>
        <tr r="I2227" s="3"/>
      </tp>
      <tp>
        <v>32611324754.790001</v>
        <stp/>
        <stp>EM_S_VAL_MV</stp>
        <stp>2</stp>
        <stp>600066.SH</stp>
        <stp>2019/11/27</stp>
        <tr r="I2236" s="3"/>
        <tr r="I2236" s="3"/>
        <tr r="I2236" s="3"/>
        <tr r="I2236" s="3"/>
      </tp>
      <tp>
        <v>4333566700.5100002</v>
        <stp/>
        <stp>EM_S_VAL_MV</stp>
        <stp>2</stp>
        <stp>600076.SH</stp>
        <stp>2019/11/27</stp>
        <tr r="I2246" s="3"/>
        <tr r="I2246" s="3"/>
        <tr r="I2246" s="3"/>
        <tr r="I2246" s="3"/>
      </tp>
      <tp>
        <v>5396160000</v>
        <stp/>
        <stp>EM_S_VAL_MV</stp>
        <stp>2</stp>
        <stp>000096.SZ</stp>
        <stp>2019/11/27</stp>
        <tr r="I60" s="3"/>
        <tr r="I60" s="3"/>
        <tr r="I60" s="3"/>
        <tr r="I60" s="3"/>
      </tp>
      <tp>
        <v>4102200000</v>
        <stp/>
        <stp>EM_S_VAL_MV</stp>
        <stp>2</stp>
        <stp>300096.SZ</stp>
        <stp>2019/11/27</stp>
        <tr r="I1497" s="3"/>
        <tr r="I1497" s="3"/>
        <tr r="I1497" s="3"/>
        <tr r="I1497" s="3"/>
      </tp>
      <tp>
        <v>2052000000</v>
        <stp/>
        <stp>EM_S_VAL_MV</stp>
        <stp>2</stp>
        <stp>300086.SZ</stp>
        <stp>2019/11/27</stp>
        <tr r="I1487" s="3"/>
        <tr r="I1487" s="3"/>
        <tr r="I1487" s="3"/>
        <tr r="I1487" s="3"/>
      </tp>
      <tp>
        <v>22239738807.68</v>
        <stp/>
        <stp>EM_S_VAL_MV</stp>
        <stp>2</stp>
        <stp>000046.SZ</stp>
        <stp>2019/11/27</stp>
        <tr r="I39" s="3"/>
        <tr r="I39" s="3"/>
        <tr r="I39" s="3"/>
        <tr r="I39" s="3"/>
      </tp>
      <tp>
        <v>2726320000</v>
        <stp/>
        <stp>EM_S_VAL_MV</stp>
        <stp>2</stp>
        <stp>300076.SZ</stp>
        <stp>2019/11/27</stp>
        <tr r="I1477" s="3"/>
        <tr r="I1477" s="3"/>
        <tr r="I1477" s="3"/>
        <tr r="I1477" s="3"/>
      </tp>
      <tp>
        <v>4865929823.5200005</v>
        <stp/>
        <stp>EM_S_VAL_MV</stp>
        <stp>2</stp>
        <stp>000056.SZ</stp>
        <stp>2019/11/27</stp>
        <tr r="I44" s="3"/>
        <tr r="I44" s="3"/>
        <tr r="I44" s="3"/>
        <tr r="I44" s="3"/>
      </tp>
      <tp>
        <v>4409741030.8800001</v>
        <stp/>
        <stp>EM_S_VAL_MV</stp>
        <stp>2</stp>
        <stp>300066.SZ</stp>
        <stp>2019/11/27</stp>
        <tr r="I1467" s="3"/>
        <tr r="I1467" s="3"/>
        <tr r="I1467" s="3"/>
        <tr r="I1467" s="3"/>
      </tp>
      <tp>
        <v>44947594513.550003</v>
        <stp/>
        <stp>EM_S_VAL_MV</stp>
        <stp>2</stp>
        <stp>000066.SZ</stp>
        <stp>2019/11/27</stp>
        <tr r="I52" s="3"/>
        <tr r="I52" s="3"/>
        <tr r="I52" s="3"/>
        <tr r="I52" s="3"/>
      </tp>
      <tp>
        <v>2486413357.3499999</v>
        <stp/>
        <stp>EM_S_VAL_MV</stp>
        <stp>2</stp>
        <stp>300056.SZ</stp>
        <stp>2019/11/27</stp>
        <tr r="I1458" s="3"/>
        <tr r="I1458" s="3"/>
        <tr r="I1458" s="3"/>
        <tr r="I1458" s="3"/>
      </tp>
      <tp>
        <v>2664000000</v>
        <stp/>
        <stp>EM_S_VAL_MV</stp>
        <stp>2</stp>
        <stp>300046.SZ</stp>
        <stp>2019/11/27</stp>
        <tr r="I1448" s="3"/>
        <tr r="I1448" s="3"/>
        <tr r="I1448" s="3"/>
        <tr r="I1448" s="3"/>
      </tp>
      <tp>
        <v>6938974536.4399996</v>
        <stp/>
        <stp>EM_S_VAL_MV</stp>
        <stp>2</stp>
        <stp>000006.SZ</stp>
        <stp>2019/11/27</stp>
        <tr r="I6" s="3"/>
        <tr r="I6" s="3"/>
        <tr r="I6" s="3"/>
        <tr r="I6" s="3"/>
      </tp>
      <tp>
        <v>8028737374.6199999</v>
        <stp/>
        <stp>EM_S_VAL_MV</stp>
        <stp>2</stp>
        <stp>300036.SZ</stp>
        <stp>2019/11/27</stp>
        <tr r="I1438" s="3"/>
        <tr r="I1438" s="3"/>
        <tr r="I1438" s="3"/>
        <tr r="I1438" s="3"/>
      </tp>
      <tp>
        <v>9704019994.2399998</v>
        <stp/>
        <stp>EM_S_VAL_MV</stp>
        <stp>2</stp>
        <stp>000016.SZ</stp>
        <stp>2019/11/27</stp>
        <tr r="I14" s="3"/>
        <tr r="I14" s="3"/>
        <tr r="I14" s="3"/>
        <tr r="I14" s="3"/>
      </tp>
      <tp>
        <v>10249453494.17</v>
        <stp/>
        <stp>EM_S_VAL_MV</stp>
        <stp>2</stp>
        <stp>300026.SZ</stp>
        <stp>2019/11/27</stp>
        <tr r="I1428" s="3"/>
        <tr r="I1428" s="3"/>
        <tr r="I1428" s="3"/>
        <tr r="I1428" s="3"/>
      </tp>
      <tp>
        <v>3681071401.1100001</v>
        <stp/>
        <stp>EM_S_VAL_MV</stp>
        <stp>2</stp>
        <stp>000026.SZ</stp>
        <stp>2019/11/27</stp>
        <tr r="I22" s="3"/>
        <tr r="I22" s="3"/>
        <tr r="I22" s="3"/>
        <tr r="I22" s="3"/>
      </tp>
      <tp>
        <v>3997094198.0799999</v>
        <stp/>
        <stp>EM_S_VAL_MV</stp>
        <stp>2</stp>
        <stp>300016.SZ</stp>
        <stp>2019/11/27</stp>
        <tr r="I1418" s="3"/>
        <tr r="I1418" s="3"/>
        <tr r="I1418" s="3"/>
        <tr r="I1418" s="3"/>
      </tp>
      <tp>
        <v>5787342697.5</v>
        <stp/>
        <stp>EM_S_VAL_MV</stp>
        <stp>2</stp>
        <stp>000036.SZ</stp>
        <stp>2019/11/27</stp>
        <tr r="I31" s="3"/>
        <tr r="I31" s="3"/>
        <tr r="I31" s="3"/>
        <tr r="I31" s="3"/>
      </tp>
      <tp>
        <v>4061206025</v>
        <stp/>
        <stp>EM_S_VAL_MV</stp>
        <stp>2</stp>
        <stp>300006.SZ</stp>
        <stp>2019/11/27</stp>
        <tr r="I1408" s="3"/>
        <tr r="I1408" s="3"/>
        <tr r="I1408" s="3"/>
        <tr r="I1408" s="3"/>
      </tp>
      <tp>
        <v>2854656000</v>
        <stp/>
        <stp>EM_S_VAL_MV</stp>
        <stp>2</stp>
        <stp>600386.SH</stp>
        <stp>2019/11/27</stp>
        <tr r="I2514" s="3"/>
        <tr r="I2514" s="3"/>
        <tr r="I2514" s="3"/>
        <tr r="I2514" s="3"/>
      </tp>
      <tp>
        <v>2621418134.2600002</v>
        <stp/>
        <stp>EM_S_VAL_MV</stp>
        <stp>2</stp>
        <stp>600396.SH</stp>
        <stp>2019/11/27</stp>
        <tr r="I2523" s="3"/>
        <tr r="I2523" s="3"/>
        <tr r="I2523" s="3"/>
        <tr r="I2523" s="3"/>
      </tp>
      <tp>
        <v>976201270.63999999</v>
        <stp/>
        <stp>EM_S_VAL_MV</stp>
        <stp>2</stp>
        <stp>600306.SH</stp>
        <stp>2019/11/27</stp>
        <tr r="I2446" s="3"/>
        <tr r="I2446" s="3"/>
        <tr r="I2446" s="3"/>
        <tr r="I2446" s="3"/>
      </tp>
      <tp>
        <v>9286632930.3999996</v>
        <stp/>
        <stp>EM_S_VAL_MV</stp>
        <stp>2</stp>
        <stp>600316.SH</stp>
        <stp>2019/11/27</stp>
        <tr r="I2455" s="3"/>
        <tr r="I2455" s="3"/>
        <tr r="I2455" s="3"/>
        <tr r="I2455" s="3"/>
      </tp>
      <tp>
        <v>5910576203.3000002</v>
        <stp/>
        <stp>EM_S_VAL_MV</stp>
        <stp>2</stp>
        <stp>600326.SH</stp>
        <stp>2019/11/27</stp>
        <tr r="I2464" s="3"/>
        <tr r="I2464" s="3"/>
        <tr r="I2464" s="3"/>
        <tr r="I2464" s="3"/>
      </tp>
      <tp>
        <v>3348577897.1100001</v>
        <stp/>
        <stp>EM_S_VAL_MV</stp>
        <stp>2</stp>
        <stp>600336.SH</stp>
        <stp>2019/11/27</stp>
        <tr r="I2473" s="3"/>
        <tr r="I2473" s="3"/>
        <tr r="I2473" s="3"/>
        <tr r="I2473" s="3"/>
      </tp>
      <tp>
        <v>101363036918.39999</v>
        <stp/>
        <stp>EM_S_VAL_MV</stp>
        <stp>2</stp>
        <stp>600346.SH</stp>
        <stp>2019/11/27</stp>
        <tr r="I2480" s="3"/>
        <tr r="I2480" s="3"/>
        <tr r="I2480" s="3"/>
        <tr r="I2480" s="3"/>
      </tp>
      <tp>
        <v>2285295041.6999998</v>
        <stp/>
        <stp>EM_S_VAL_MV</stp>
        <stp>2</stp>
        <stp>600356.SH</stp>
        <stp>2019/11/27</stp>
        <tr r="I2488" s="3"/>
        <tr r="I2488" s="3"/>
        <tr r="I2488" s="3"/>
        <tr r="I2488" s="3"/>
      </tp>
      <tp>
        <v>6043484835.3100004</v>
        <stp/>
        <stp>EM_S_VAL_MV</stp>
        <stp>2</stp>
        <stp>600366.SH</stp>
        <stp>2019/11/27</stp>
        <tr r="I2496" s="3"/>
        <tr r="I2496" s="3"/>
        <tr r="I2496" s="3"/>
        <tr r="I2496" s="3"/>
      </tp>
      <tp>
        <v>19527308881.939999</v>
        <stp/>
        <stp>EM_S_VAL_MV</stp>
        <stp>2</stp>
        <stp>600376.SH</stp>
        <stp>2019/11/27</stp>
        <tr r="I2505" s="3"/>
        <tr r="I2505" s="3"/>
        <tr r="I2505" s="3"/>
        <tr r="I2505" s="3"/>
      </tp>
      <tp>
        <v>4750476300</v>
        <stp/>
        <stp>EM_S_VAL_MV</stp>
        <stp>2</stp>
        <stp>300396.SZ</stp>
        <stp>2019/11/27</stp>
        <tr r="I1794" s="3"/>
        <tr r="I1794" s="3"/>
        <tr r="I1794" s="3"/>
        <tr r="I1794" s="3"/>
      </tp>
      <tp>
        <v>5501459040</v>
        <stp/>
        <stp>EM_S_VAL_MV</stp>
        <stp>2</stp>
        <stp>300386.SZ</stp>
        <stp>2019/11/27</stp>
        <tr r="I1784" s="3"/>
        <tr r="I1784" s="3"/>
        <tr r="I1784" s="3"/>
        <tr r="I1784" s="3"/>
      </tp>
      <tp>
        <v>10021644155.52</v>
        <stp/>
        <stp>EM_S_VAL_MV</stp>
        <stp>2</stp>
        <stp>300376.SZ</stp>
        <stp>2019/11/27</stp>
        <tr r="I1774" s="3"/>
        <tr r="I1774" s="3"/>
        <tr r="I1774" s="3"/>
        <tr r="I1774" s="3"/>
      </tp>
      <tp>
        <v>5092832893.5</v>
        <stp/>
        <stp>EM_S_VAL_MV</stp>
        <stp>2</stp>
        <stp>300366.SZ</stp>
        <stp>2019/11/27</stp>
        <tr r="I1765" s="3"/>
        <tr r="I1765" s="3"/>
        <tr r="I1765" s="3"/>
        <tr r="I1765" s="3"/>
      </tp>
      <tp>
        <v>3288946960</v>
        <stp/>
        <stp>EM_S_VAL_MV</stp>
        <stp>2</stp>
        <stp>300356.SZ</stp>
        <stp>2019/11/27</stp>
        <tr r="I1756" s="3"/>
        <tr r="I1756" s="3"/>
        <tr r="I1756" s="3"/>
        <tr r="I1756" s="3"/>
      </tp>
      <tp>
        <v>4801311971</v>
        <stp/>
        <stp>EM_S_VAL_MV</stp>
        <stp>2</stp>
        <stp>300346.SZ</stp>
        <stp>2019/11/27</stp>
        <tr r="I1746" s="3"/>
        <tr r="I1746" s="3"/>
        <tr r="I1746" s="3"/>
        <tr r="I1746" s="3"/>
      </tp>
      <tp>
        <v>3144297748.8000002</v>
        <stp/>
        <stp>EM_S_VAL_MV</stp>
        <stp>2</stp>
        <stp>300336.SZ</stp>
        <stp>2019/11/27</stp>
        <tr r="I1736" s="3"/>
        <tr r="I1736" s="3"/>
        <tr r="I1736" s="3"/>
        <tr r="I1736" s="3"/>
      </tp>
      <tp>
        <v>9816455295.7199993</v>
        <stp/>
        <stp>EM_S_VAL_MV</stp>
        <stp>2</stp>
        <stp>300326.SZ</stp>
        <stp>2019/11/27</stp>
        <tr r="I1726" s="3"/>
        <tr r="I1726" s="3"/>
        <tr r="I1726" s="3"/>
        <tr r="I1726" s="3"/>
      </tp>
      <tp>
        <v>17404830882.200001</v>
        <stp/>
        <stp>EM_S_VAL_MV</stp>
        <stp>2</stp>
        <stp>300316.SZ</stp>
        <stp>2019/11/27</stp>
        <tr r="I1716" s="3"/>
        <tr r="I1716" s="3"/>
        <tr r="I1716" s="3"/>
        <tr r="I1716" s="3"/>
      </tp>
      <tp>
        <v>3144329546.7600002</v>
        <stp/>
        <stp>EM_S_VAL_MV</stp>
        <stp>2</stp>
        <stp>300306.SZ</stp>
        <stp>2019/11/27</stp>
        <tr r="I1706" s="3"/>
        <tr r="I1706" s="3"/>
        <tr r="I1706" s="3"/>
        <tr r="I1706" s="3"/>
      </tp>
      <tp>
        <v>8212808920.3999996</v>
        <stp/>
        <stp>EM_S_VAL_MV</stp>
        <stp>2</stp>
        <stp>600206.SH</stp>
        <stp>2019/11/27</stp>
        <tr r="I2360" s="3"/>
        <tr r="I2360" s="3"/>
        <tr r="I2360" s="3"/>
        <tr r="I2360" s="3"/>
      </tp>
      <tp>
        <v>12353638400</v>
        <stp/>
        <stp>EM_S_VAL_MV</stp>
        <stp>2</stp>
        <stp>600216.SH</stp>
        <stp>2019/11/27</stp>
        <tr r="I2369" s="3"/>
        <tr r="I2369" s="3"/>
        <tr r="I2369" s="3"/>
        <tr r="I2369" s="3"/>
      </tp>
      <tp>
        <v>9478693249.9799995</v>
        <stp/>
        <stp>EM_S_VAL_MV</stp>
        <stp>2</stp>
        <stp>600226.SH</stp>
        <stp>2019/11/27</stp>
        <tr r="I2378" s="3"/>
        <tr r="I2378" s="3"/>
        <tr r="I2378" s="3"/>
        <tr r="I2378" s="3"/>
      </tp>
      <tp>
        <v>36968351891.379997</v>
        <stp/>
        <stp>EM_S_VAL_MV</stp>
        <stp>2</stp>
        <stp>600236.SH</stp>
        <stp>2019/11/27</stp>
        <tr r="I2388" s="3"/>
        <tr r="I2388" s="3"/>
        <tr r="I2388" s="3"/>
        <tr r="I2388" s="3"/>
      </tp>
      <tp>
        <v>8606298975.3799992</v>
        <stp/>
        <stp>EM_S_VAL_MV</stp>
        <stp>2</stp>
        <stp>600246.SH</stp>
        <stp>2019/11/27</stp>
        <tr r="I2396" s="3"/>
        <tr r="I2396" s="3"/>
        <tr r="I2396" s="3"/>
        <tr r="I2396" s="3"/>
      </tp>
      <tp>
        <v>22148358402.200001</v>
        <stp/>
        <stp>EM_S_VAL_MV</stp>
        <stp>2</stp>
        <stp>600256.SH</stp>
        <stp>2019/11/27</stp>
        <tr r="I2404" s="3"/>
        <tr r="I2404" s="3"/>
        <tr r="I2404" s="3"/>
        <tr r="I2404" s="3"/>
      </tp>
      <tp>
        <v>14780321280</v>
        <stp/>
        <stp>EM_S_VAL_MV</stp>
        <stp>2</stp>
        <stp>600266.SH</stp>
        <stp>2019/11/27</stp>
        <tr r="I2412" s="3"/>
        <tr r="I2412" s="3"/>
        <tr r="I2412" s="3"/>
        <tr r="I2412" s="3"/>
      </tp>
      <tp>
        <v>396505292761.04999</v>
        <stp/>
        <stp>EM_S_VAL_MV</stp>
        <stp>2</stp>
        <stp>600276.SH</stp>
        <stp>2019/11/27</stp>
        <tr r="I2420" s="3"/>
        <tr r="I2420" s="3"/>
        <tr r="I2420" s="3"/>
        <tr r="I2420" s="3"/>
      </tp>
      <tp>
        <v>15867549834.24</v>
        <stp/>
        <stp>EM_S_VAL_MV</stp>
        <stp>2</stp>
        <stp>300296.SZ</stp>
        <stp>2019/11/27</stp>
        <tr r="I1696" s="3"/>
        <tr r="I1696" s="3"/>
        <tr r="I1696" s="3"/>
        <tr r="I1696" s="3"/>
      </tp>
      <tp>
        <v>2210360625</v>
        <stp/>
        <stp>EM_S_VAL_MV</stp>
        <stp>2</stp>
        <stp>300286.SZ</stp>
        <stp>2019/11/27</stp>
        <tr r="I1686" s="3"/>
        <tr r="I1686" s="3"/>
        <tr r="I1686" s="3"/>
        <tr r="I1686" s="3"/>
      </tp>
      <tp>
        <v>5916058528.0799999</v>
        <stp/>
        <stp>EM_S_VAL_MV</stp>
        <stp>2</stp>
        <stp>300276.SZ</stp>
        <stp>2019/11/27</stp>
        <tr r="I1676" s="3"/>
        <tr r="I1676" s="3"/>
        <tr r="I1676" s="3"/>
        <tr r="I1676" s="3"/>
      </tp>
      <tp>
        <v>5428575767.79</v>
        <stp/>
        <stp>EM_S_VAL_MV</stp>
        <stp>2</stp>
        <stp>300266.SZ</stp>
        <stp>2019/11/27</stp>
        <tr r="I1666" s="3"/>
        <tr r="I1666" s="3"/>
        <tr r="I1666" s="3"/>
        <tr r="I1666" s="3"/>
      </tp>
      <tp>
        <v>4741785160.1999998</v>
        <stp/>
        <stp>EM_S_VAL_MV</stp>
        <stp>2</stp>
        <stp>300256.SZ</stp>
        <stp>2019/11/27</stp>
        <tr r="I1656" s="3"/>
        <tr r="I1656" s="3"/>
        <tr r="I1656" s="3"/>
        <tr r="I1656" s="3"/>
      </tp>
      <tp>
        <v>2037927600</v>
        <stp/>
        <stp>EM_S_VAL_MV</stp>
        <stp>2</stp>
        <stp>300246.SZ</stp>
        <stp>2019/11/27</stp>
        <tr r="I1646" s="3"/>
        <tr r="I1646" s="3"/>
        <tr r="I1646" s="3"/>
        <tr r="I1646" s="3"/>
      </tp>
      <tp>
        <v>6434967000.2399998</v>
        <stp/>
        <stp>EM_S_VAL_MV</stp>
        <stp>2</stp>
        <stp>300236.SZ</stp>
        <stp>2019/11/27</stp>
        <tr r="I1636" s="3"/>
        <tr r="I1636" s="3"/>
        <tr r="I1636" s="3"/>
        <tr r="I1636" s="3"/>
      </tp>
      <tp>
        <v>11968167697</v>
        <stp/>
        <stp>EM_S_VAL_MV</stp>
        <stp>2</stp>
        <stp>300226.SZ</stp>
        <stp>2019/11/27</stp>
        <tr r="I1626" s="3"/>
        <tr r="I1626" s="3"/>
        <tr r="I1626" s="3"/>
        <tr r="I1626" s="3"/>
      </tp>
      <tp>
        <v>1377067045.2</v>
        <stp/>
        <stp>EM_S_VAL_MV</stp>
        <stp>2</stp>
        <stp>300216.SZ</stp>
        <stp>2019/11/27</stp>
        <tr r="I1616" s="3"/>
        <tr r="I1616" s="3"/>
        <tr r="I1616" s="3"/>
        <tr r="I1616" s="3"/>
      </tp>
      <tp>
        <v>4153493980.4400001</v>
        <stp/>
        <stp>EM_S_VAL_MV</stp>
        <stp>2</stp>
        <stp>300206.SZ</stp>
        <stp>2019/11/27</stp>
        <tr r="I1606" s="3"/>
        <tr r="I1606" s="3"/>
        <tr r="I1606" s="3"/>
        <tr r="I1606" s="3"/>
      </tp>
      <tp>
        <v>3900542100</v>
        <stp/>
        <stp>EM_S_VAL_MV</stp>
        <stp>2</stp>
        <stp>600586.SH</stp>
        <stp>2019/11/27</stp>
        <tr r="I2666" s="3"/>
        <tr r="I2666" s="3"/>
        <tr r="I2666" s="3"/>
        <tr r="I2666" s="3"/>
      </tp>
      <tp>
        <v>6375773082.3199997</v>
        <stp/>
        <stp>EM_S_VAL_MV</stp>
        <stp>2</stp>
        <stp>600596.SH</stp>
        <stp>2019/11/27</stp>
        <tr r="I2675" s="3"/>
        <tr r="I2675" s="3"/>
        <tr r="I2675" s="3"/>
        <tr r="I2675" s="3"/>
      </tp>
      <tp>
        <v>1465252180.1600001</v>
        <stp/>
        <stp>EM_S_VAL_MV</stp>
        <stp>2</stp>
        <stp>600506.SH</stp>
        <stp>2019/11/27</stp>
        <tr r="I2596" s="3"/>
        <tr r="I2596" s="3"/>
        <tr r="I2596" s="3"/>
        <tr r="I2596" s="3"/>
      </tp>
      <tp>
        <v>30009061717.790001</v>
        <stp/>
        <stp>EM_S_VAL_MV</stp>
        <stp>2</stp>
        <stp>600516.SH</stp>
        <stp>2019/11/27</stp>
        <tr r="I2605" s="3"/>
        <tr r="I2605" s="3"/>
        <tr r="I2605" s="3"/>
        <tr r="I2605" s="3"/>
      </tp>
      <tp>
        <v>2737023360</v>
        <stp/>
        <stp>EM_S_VAL_MV</stp>
        <stp>2</stp>
        <stp>600526.SH</stp>
        <stp>2019/11/27</stp>
        <tr r="I2614" s="3"/>
        <tr r="I2614" s="3"/>
        <tr r="I2614" s="3"/>
        <tr r="I2614" s="3"/>
      </tp>
      <tp>
        <v>33580812897.799999</v>
        <stp/>
        <stp>EM_S_VAL_MV</stp>
        <stp>2</stp>
        <stp>600536.SH</stp>
        <stp>2019/11/27</stp>
        <tr r="I2623" s="3"/>
        <tr r="I2623" s="3"/>
        <tr r="I2623" s="3"/>
        <tr r="I2623" s="3"/>
      </tp>
      <tp>
        <v>12548947366.200001</v>
        <stp/>
        <stp>EM_S_VAL_MV</stp>
        <stp>2</stp>
        <stp>600546.SH</stp>
        <stp>2019/11/27</stp>
        <tr r="I2630" s="3"/>
        <tr r="I2630" s="3"/>
        <tr r="I2630" s="3"/>
        <tr r="I2630" s="3"/>
      </tp>
      <tp>
        <v>3659737673.1599998</v>
        <stp/>
        <stp>EM_S_VAL_MV</stp>
        <stp>2</stp>
        <stp>600556.SH</stp>
        <stp>2019/11/27</stp>
        <tr r="I2638" s="3"/>
        <tr r="I2638" s="3"/>
        <tr r="I2638" s="3"/>
        <tr r="I2638" s="3"/>
      </tp>
      <tp>
        <v>18645418197.119999</v>
        <stp/>
        <stp>EM_S_VAL_MV</stp>
        <stp>2</stp>
        <stp>600566.SH</stp>
        <stp>2019/11/27</stp>
        <tr r="I2647" s="3"/>
        <tr r="I2647" s="3"/>
        <tr r="I2647" s="3"/>
        <tr r="I2647" s="3"/>
      </tp>
      <tp>
        <v>2669624382.79</v>
        <stp/>
        <stp>EM_S_VAL_MV</stp>
        <stp>2</stp>
        <stp>600576.SH</stp>
        <stp>2019/11/27</stp>
        <tr r="I2656" s="3"/>
        <tr r="I2656" s="3"/>
        <tr r="I2656" s="3"/>
        <tr r="I2656" s="3"/>
      </tp>
      <tp>
        <v>1916990400</v>
        <stp/>
        <stp>EM_S_VAL_MV</stp>
        <stp>2</stp>
        <stp>000586.SZ</stp>
        <stp>2019/11/27</stp>
        <tr r="I167" s="3"/>
        <tr r="I167" s="3"/>
        <tr r="I167" s="3"/>
        <tr r="I167" s="3"/>
      </tp>
      <tp>
        <v>56247084000</v>
        <stp/>
        <stp>EM_S_VAL_MV</stp>
        <stp>2</stp>
        <stp>000596.SZ</stp>
        <stp>2019/11/27</stp>
        <tr r="I175" s="3"/>
        <tr r="I175" s="3"/>
        <tr r="I175" s="3"/>
        <tr r="I175" s="3"/>
      </tp>
      <tp>
        <v>6847348028</v>
        <stp/>
        <stp>EM_S_VAL_MV</stp>
        <stp>2</stp>
        <stp>300596.SZ</stp>
        <stp>2019/11/27</stp>
        <tr r="I1991" s="3"/>
        <tr r="I1991" s="3"/>
        <tr r="I1991" s="3"/>
        <tr r="I1991" s="3"/>
      </tp>
      <tp>
        <v>3086400000</v>
        <stp/>
        <stp>EM_S_VAL_MV</stp>
        <stp>2</stp>
        <stp>300586.SZ</stp>
        <stp>2019/11/27</stp>
        <tr r="I1981" s="3"/>
        <tr r="I1981" s="3"/>
        <tr r="I1981" s="3"/>
        <tr r="I1981" s="3"/>
      </tp>
      <tp>
        <v>7618109261.3599997</v>
        <stp/>
        <stp>EM_S_VAL_MV</stp>
        <stp>2</stp>
        <stp>000546.SZ</stp>
        <stp>2019/11/27</stp>
        <tr r="I138" s="3"/>
        <tr r="I138" s="3"/>
        <tr r="I138" s="3"/>
        <tr r="I138" s="3"/>
      </tp>
      <tp>
        <v>2199600000</v>
        <stp/>
        <stp>EM_S_VAL_MV</stp>
        <stp>2</stp>
        <stp>300576.SZ</stp>
        <stp>2019/11/27</stp>
        <tr r="I1971" s="3"/>
        <tr r="I1971" s="3"/>
        <tr r="I1971" s="3"/>
        <tr r="I1971" s="3"/>
      </tp>
      <tp>
        <v>3332154735</v>
        <stp/>
        <stp>EM_S_VAL_MV</stp>
        <stp>2</stp>
        <stp>300566.SZ</stp>
        <stp>2019/11/27</stp>
        <tr r="I1962" s="3"/>
        <tr r="I1962" s="3"/>
        <tr r="I1962" s="3"/>
        <tr r="I1962" s="3"/>
      </tp>
      <tp>
        <v>7695240560.6400003</v>
        <stp/>
        <stp>EM_S_VAL_MV</stp>
        <stp>2</stp>
        <stp>000566.SZ</stp>
        <stp>2019/11/27</stp>
        <tr r="I155" s="3"/>
        <tr r="I155" s="3"/>
        <tr r="I155" s="3"/>
        <tr r="I155" s="3"/>
      </tp>
      <tp>
        <v>1870467984</v>
        <stp/>
        <stp>EM_S_VAL_MV</stp>
        <stp>2</stp>
        <stp>300556.SZ</stp>
        <stp>2019/11/27</stp>
        <tr r="I1952" s="3"/>
        <tr r="I1952" s="3"/>
        <tr r="I1952" s="3"/>
        <tr r="I1952" s="3"/>
      </tp>
      <tp>
        <v>3091172041.52</v>
        <stp/>
        <stp>EM_S_VAL_MV</stp>
        <stp>2</stp>
        <stp>000576.SZ</stp>
        <stp>2019/11/27</stp>
        <tr r="I162" s="3"/>
        <tr r="I162" s="3"/>
        <tr r="I162" s="3"/>
        <tr r="I162" s="3"/>
      </tp>
      <tp>
        <v>3536282020</v>
        <stp/>
        <stp>EM_S_VAL_MV</stp>
        <stp>2</stp>
        <stp>300546.SZ</stp>
        <stp>2019/11/27</stp>
        <tr r="I1942" s="3"/>
        <tr r="I1942" s="3"/>
        <tr r="I1942" s="3"/>
        <tr r="I1942" s="3"/>
      </tp>
      <tp>
        <v>2638410441.2399998</v>
        <stp/>
        <stp>EM_S_VAL_MV</stp>
        <stp>2</stp>
        <stp>000506.SZ</stp>
        <stp>2019/11/27</stp>
        <tr r="I106" s="3"/>
        <tr r="I106" s="3"/>
        <tr r="I106" s="3"/>
        <tr r="I106" s="3"/>
      </tp>
      <tp>
        <v>2009023711.05</v>
        <stp/>
        <stp>EM_S_VAL_MV</stp>
        <stp>2</stp>
        <stp>300536.SZ</stp>
        <stp>2019/11/27</stp>
        <tr r="I1933" s="3"/>
        <tr r="I1933" s="3"/>
        <tr r="I1933" s="3"/>
        <tr r="I1933" s="3"/>
      </tp>
      <tp>
        <v>9047116296.1800003</v>
        <stp/>
        <stp>EM_S_VAL_MV</stp>
        <stp>2</stp>
        <stp>000516.SZ</stp>
        <stp>2019/11/27</stp>
        <tr r="I112" s="3"/>
        <tr r="I112" s="3"/>
        <tr r="I112" s="3"/>
        <tr r="I112" s="3"/>
      </tp>
      <tp>
        <v>7375960467.5200005</v>
        <stp/>
        <stp>EM_S_VAL_MV</stp>
        <stp>2</stp>
        <stp>300526.SZ</stp>
        <stp>2019/11/27</stp>
        <tr r="I1923" s="3"/>
        <tr r="I1923" s="3"/>
        <tr r="I1923" s="3"/>
        <tr r="I1923" s="3"/>
      </tp>
      <tp>
        <v>3078243424</v>
        <stp/>
        <stp>EM_S_VAL_MV</stp>
        <stp>2</stp>
        <stp>000526.SZ</stp>
        <stp>2019/11/27</stp>
        <tr r="I121" s="3"/>
        <tr r="I121" s="3"/>
        <tr r="I121" s="3"/>
        <tr r="I121" s="3"/>
      </tp>
      <tp>
        <v>5508000000</v>
        <stp/>
        <stp>EM_S_VAL_MV</stp>
        <stp>2</stp>
        <stp>300516.SZ</stp>
        <stp>2019/11/27</stp>
        <tr r="I1914" s="3"/>
        <tr r="I1914" s="3"/>
        <tr r="I1914" s="3"/>
        <tr r="I1914" s="3"/>
      </tp>
      <tp>
        <v>7302326599.9200001</v>
        <stp/>
        <stp>EM_S_VAL_MV</stp>
        <stp>2</stp>
        <stp>000536.SZ</stp>
        <stp>2019/11/27</stp>
        <tr r="I129" s="3"/>
        <tr r="I129" s="3"/>
        <tr r="I129" s="3"/>
        <tr r="I129" s="3"/>
      </tp>
      <tp>
        <v>5358274447.6800003</v>
        <stp/>
        <stp>EM_S_VAL_MV</stp>
        <stp>2</stp>
        <stp>300506.SZ</stp>
        <stp>2019/11/27</stp>
        <tr r="I1904" s="3"/>
        <tr r="I1904" s="3"/>
        <tr r="I1904" s="3"/>
        <tr r="I1904" s="3"/>
      </tp>
      <tp>
        <v>18098096168.799999</v>
        <stp/>
        <stp>EM_S_VAL_MV</stp>
        <stp>2</stp>
        <stp>600486.SH</stp>
        <stp>2019/11/27</stp>
        <tr r="I2579" s="3"/>
        <tr r="I2579" s="3"/>
        <tr r="I2579" s="3"/>
        <tr r="I2579" s="3"/>
      </tp>
      <tp>
        <v>4924410944</v>
        <stp/>
        <stp>EM_S_VAL_MV</stp>
        <stp>2</stp>
        <stp>600496.SH</stp>
        <stp>2019/11/27</stp>
        <tr r="I2587" s="3"/>
        <tr r="I2587" s="3"/>
        <tr r="I2587" s="3"/>
        <tr r="I2587" s="3"/>
      </tp>
      <tp>
        <v>107233070900</v>
        <stp/>
        <stp>EM_S_VAL_MV</stp>
        <stp>2</stp>
        <stp>600406.SH</stp>
        <stp>2019/11/27</stp>
        <tr r="I2530" s="3"/>
        <tr r="I2530" s="3"/>
        <tr r="I2530" s="3"/>
        <tr r="I2530" s="3"/>
      </tp>
      <tp>
        <v>5646630920.25</v>
        <stp/>
        <stp>EM_S_VAL_MV</stp>
        <stp>2</stp>
        <stp>600416.SH</stp>
        <stp>2019/11/27</stp>
        <tr r="I2535" s="3"/>
        <tr r="I2535" s="3"/>
        <tr r="I2535" s="3"/>
        <tr r="I2535" s="3"/>
      </tp>
      <tp>
        <v>27620682555</v>
        <stp/>
        <stp>EM_S_VAL_MV</stp>
        <stp>2</stp>
        <stp>600426.SH</stp>
        <stp>2019/11/27</stp>
        <tr r="I2543" s="3"/>
        <tr r="I2543" s="3"/>
        <tr r="I2543" s="3"/>
        <tr r="I2543" s="3"/>
      </tp>
      <tp>
        <v>61309094880.199997</v>
        <stp/>
        <stp>EM_S_VAL_MV</stp>
        <stp>2</stp>
        <stp>600436.SH</stp>
        <stp>2019/11/27</stp>
        <tr r="I2548" s="3"/>
        <tr r="I2548" s="3"/>
        <tr r="I2548" s="3"/>
        <tr r="I2548" s="3"/>
      </tp>
      <tp>
        <v>15840709310.440001</v>
        <stp/>
        <stp>EM_S_VAL_MV</stp>
        <stp>2</stp>
        <stp>600446.SH</stp>
        <stp>2019/11/27</stp>
        <tr r="I2552" s="3"/>
        <tr r="I2552" s="3"/>
        <tr r="I2552" s="3"/>
        <tr r="I2552" s="3"/>
      </tp>
      <tp>
        <v>9629346366</v>
        <stp/>
        <stp>EM_S_VAL_MV</stp>
        <stp>2</stp>
        <stp>600456.SH</stp>
        <stp>2019/11/27</stp>
        <tr r="I2557" s="3"/>
        <tr r="I2557" s="3"/>
        <tr r="I2557" s="3"/>
        <tr r="I2557" s="3"/>
      </tp>
      <tp>
        <v>20467102638</v>
        <stp/>
        <stp>EM_S_VAL_MV</stp>
        <stp>2</stp>
        <stp>600466.SH</stp>
        <stp>2019/11/27</stp>
        <tr r="I2564" s="3"/>
        <tr r="I2564" s="3"/>
        <tr r="I2564" s="3"/>
        <tr r="I2564" s="3"/>
      </tp>
      <tp>
        <v>2225987400</v>
        <stp/>
        <stp>EM_S_VAL_MV</stp>
        <stp>2</stp>
        <stp>600476.SH</stp>
        <stp>2019/11/27</stp>
        <tr r="I2570" s="3"/>
        <tr r="I2570" s="3"/>
        <tr r="I2570" s="3"/>
        <tr r="I2570" s="3"/>
      </tp>
      <tp>
        <v>17467820853.919998</v>
        <stp/>
        <stp>EM_S_VAL_MV</stp>
        <stp>2</stp>
        <stp>300496.SZ</stp>
        <stp>2019/11/27</stp>
        <tr r="I1894" s="3"/>
        <tr r="I1894" s="3"/>
        <tr r="I1894" s="3"/>
        <tr r="I1894" s="3"/>
      </tp>
      <tp>
        <v>3313503132.2399998</v>
        <stp/>
        <stp>EM_S_VAL_MV</stp>
        <stp>2</stp>
        <stp>300486.SZ</stp>
        <stp>2019/11/27</stp>
        <tr r="I1884" s="3"/>
        <tr r="I1884" s="3"/>
        <tr r="I1884" s="3"/>
        <tr r="I1884" s="3"/>
      </tp>
      <tp>
        <v>11336632136.25</v>
        <stp/>
        <stp>EM_S_VAL_MV</stp>
        <stp>2</stp>
        <stp>300476.SZ</stp>
        <stp>2019/11/27</stp>
        <tr r="I1874" s="3"/>
        <tr r="I1874" s="3"/>
        <tr r="I1874" s="3"/>
        <tr r="I1874" s="3"/>
      </tp>
      <tp>
        <v>3033856876.0500002</v>
        <stp/>
        <stp>EM_S_VAL_MV</stp>
        <stp>2</stp>
        <stp>300466.SZ</stp>
        <stp>2019/11/27</stp>
        <tr r="I1864" s="3"/>
        <tr r="I1864" s="3"/>
        <tr r="I1864" s="3"/>
        <tr r="I1864" s="3"/>
      </tp>
      <tp>
        <v>8928809247.7999992</v>
        <stp/>
        <stp>EM_S_VAL_MV</stp>
        <stp>2</stp>
        <stp>300456.SZ</stp>
        <stp>2019/11/27</stp>
        <tr r="I1854" s="3"/>
        <tr r="I1854" s="3"/>
        <tr r="I1854" s="3"/>
        <tr r="I1854" s="3"/>
      </tp>
      <tp>
        <v>2687478000</v>
        <stp/>
        <stp>EM_S_VAL_MV</stp>
        <stp>2</stp>
        <stp>300446.SZ</stp>
        <stp>2019/11/27</stp>
        <tr r="I1844" s="3"/>
        <tr r="I1844" s="3"/>
        <tr r="I1844" s="3"/>
        <tr r="I1844" s="3"/>
      </tp>
      <tp>
        <v>4477200000</v>
        <stp/>
        <stp>EM_S_VAL_MV</stp>
        <stp>2</stp>
        <stp>300436.SZ</stp>
        <stp>2019/11/27</stp>
        <tr r="I1834" s="3"/>
        <tr r="I1834" s="3"/>
        <tr r="I1834" s="3"/>
        <tr r="I1834" s="3"/>
      </tp>
      <tp>
        <v>2568939316.02</v>
        <stp/>
        <stp>EM_S_VAL_MV</stp>
        <stp>2</stp>
        <stp>000416.SZ</stp>
        <stp>2019/11/27</stp>
        <tr r="I87" s="3"/>
        <tr r="I87" s="3"/>
        <tr r="I87" s="3"/>
        <tr r="I87" s="3"/>
      </tp>
      <tp>
        <v>2242974860</v>
        <stp/>
        <stp>EM_S_VAL_MV</stp>
        <stp>2</stp>
        <stp>300426.SZ</stp>
        <stp>2019/11/27</stp>
        <tr r="I1824" s="3"/>
        <tr r="I1824" s="3"/>
        <tr r="I1824" s="3"/>
        <tr r="I1824" s="3"/>
      </tp>
      <tp>
        <v>7771323086.3699999</v>
        <stp/>
        <stp>EM_S_VAL_MV</stp>
        <stp>2</stp>
        <stp>000426.SZ</stp>
        <stp>2019/11/27</stp>
        <tr r="I95" s="3"/>
        <tr r="I95" s="3"/>
        <tr r="I95" s="3"/>
        <tr r="I95" s="3"/>
      </tp>
      <tp>
        <v>3586025589.1500001</v>
        <stp/>
        <stp>EM_S_VAL_MV</stp>
        <stp>2</stp>
        <stp>300416.SZ</stp>
        <stp>2019/11/27</stp>
        <tr r="I1814" s="3"/>
        <tr r="I1814" s="3"/>
        <tr r="I1814" s="3"/>
        <tr r="I1814" s="3"/>
      </tp>
      <tp>
        <v>8349751371.5200005</v>
        <stp/>
        <stp>EM_S_VAL_MV</stp>
        <stp>2</stp>
        <stp>300406.SZ</stp>
        <stp>2019/11/27</stp>
        <tr r="I1804" s="3"/>
        <tr r="I1804" s="3"/>
        <tr r="I1804" s="3"/>
        <tr r="I1804" s="3"/>
      </tp>
      <tp>
        <v>1555235063.04</v>
        <stp/>
        <stp>EM_S_VAL_MV</stp>
        <stp>2</stp>
        <stp>600796.SH</stp>
        <stp>2019/11/27</stp>
        <tr r="I2856" s="3"/>
        <tr r="I2856" s="3"/>
        <tr r="I2856" s="3"/>
        <tr r="I2856" s="3"/>
      </tp>
      <tp>
        <v>1787916363</v>
        <stp/>
        <stp>EM_S_VAL_MV</stp>
        <stp>2</stp>
        <stp>600706.SH</stp>
        <stp>2019/11/27</stp>
        <tr r="I2772" s="3"/>
        <tr r="I2772" s="3"/>
        <tr r="I2772" s="3"/>
        <tr r="I2772" s="3"/>
      </tp>
      <tp>
        <v>3491506000.6999998</v>
        <stp/>
        <stp>EM_S_VAL_MV</stp>
        <stp>2</stp>
        <stp>600716.SH</stp>
        <stp>2019/11/27</stp>
        <tr r="I2781" s="3"/>
        <tr r="I2781" s="3"/>
        <tr r="I2781" s="3"/>
        <tr r="I2781" s="3"/>
      </tp>
      <tp>
        <v>3343347760.0999999</v>
        <stp/>
        <stp>EM_S_VAL_MV</stp>
        <stp>2</stp>
        <stp>600726.SH</stp>
        <stp>2019/11/27</stp>
        <tr r="I2791" s="3"/>
        <tr r="I2791" s="3"/>
        <tr r="I2791" s="3"/>
        <tr r="I2791" s="3"/>
      </tp>
      <tp>
        <v>6101852407.1000004</v>
        <stp/>
        <stp>EM_S_VAL_MV</stp>
        <stp>2</stp>
        <stp>600736.SH</stp>
        <stp>2019/11/27</stp>
        <tr r="I2801" s="3"/>
        <tr r="I2801" s="3"/>
        <tr r="I2801" s="3"/>
        <tr r="I2801" s="3"/>
      </tp>
      <tp>
        <v>2062216371.96</v>
        <stp/>
        <stp>EM_S_VAL_MV</stp>
        <stp>2</stp>
        <stp>600746.SH</stp>
        <stp>2019/11/27</stp>
        <tr r="I2811" s="3"/>
        <tr r="I2811" s="3"/>
        <tr r="I2811" s="3"/>
        <tr r="I2811" s="3"/>
      </tp>
      <tp>
        <v>6543553823.0699997</v>
        <stp/>
        <stp>EM_S_VAL_MV</stp>
        <stp>2</stp>
        <stp>600756.SH</stp>
        <stp>2019/11/27</stp>
        <tr r="I2820" s="3"/>
        <tr r="I2820" s="3"/>
        <tr r="I2820" s="3"/>
        <tr r="I2820" s="3"/>
      </tp>
      <tp>
        <v>1594252704.4200001</v>
        <stp/>
        <stp>EM_S_VAL_MV</stp>
        <stp>2</stp>
        <stp>600766.SH</stp>
        <stp>2019/11/27</stp>
        <tr r="I2829" s="3"/>
        <tr r="I2829" s="3"/>
        <tr r="I2829" s="3"/>
        <tr r="I2829" s="3"/>
      </tp>
      <tp>
        <v>24027281224.32</v>
        <stp/>
        <stp>EM_S_VAL_MV</stp>
        <stp>2</stp>
        <stp>600776.SH</stp>
        <stp>2019/11/27</stp>
        <tr r="I2838" s="3"/>
        <tr r="I2838" s="3"/>
        <tr r="I2838" s="3"/>
        <tr r="I2838" s="3"/>
      </tp>
      <tp>
        <v>38892470522.839996</v>
        <stp/>
        <stp>EM_S_VAL_MV</stp>
        <stp>2</stp>
        <stp>000786.SZ</stp>
        <stp>2019/11/27</stp>
        <tr r="I306" s="3"/>
        <tr r="I306" s="3"/>
        <tr r="I306" s="3"/>
        <tr r="I306" s="3"/>
      </tp>
      <tp>
        <v>6504302089.8000002</v>
        <stp/>
        <stp>EM_S_VAL_MV</stp>
        <stp>2</stp>
        <stp>000796.SZ</stp>
        <stp>2019/11/27</stp>
        <tr r="I314" s="3"/>
        <tr r="I314" s="3"/>
        <tr r="I314" s="3"/>
        <tr r="I314" s="3"/>
      </tp>
      <tp>
        <v>3222590000</v>
        <stp/>
        <stp>EM_S_VAL_MV</stp>
        <stp>2</stp>
        <stp>300796.SZ</stp>
        <stp>2019/11/27</stp>
        <tr r="I2179" s="3"/>
        <tr r="I2179" s="3"/>
        <tr r="I2179" s="3"/>
        <tr r="I2179" s="3"/>
      </tp>
      <tp>
        <v>2748498000</v>
        <stp/>
        <stp>EM_S_VAL_MV</stp>
        <stp>2</stp>
        <stp>300786.SZ</stp>
        <stp>2019/11/27</stp>
        <tr r="I2170" s="3"/>
        <tr r="I2170" s="3"/>
        <tr r="I2170" s="3"/>
        <tr r="I2170" s="3"/>
      </tp>
      <tp>
        <v>8232581175</v>
        <stp/>
        <stp>EM_S_VAL_MV</stp>
        <stp>2</stp>
        <stp>300776.SZ</stp>
        <stp>2019/11/27</stp>
        <tr r="I2161" s="3"/>
        <tr r="I2161" s="3"/>
        <tr r="I2161" s="3"/>
        <tr r="I2161" s="3"/>
      </tp>
      <tp>
        <v>4328141751.1199999</v>
        <stp/>
        <stp>EM_S_VAL_MV</stp>
        <stp>2</stp>
        <stp>000756.SZ</stp>
        <stp>2019/11/27</stp>
        <tr r="I288" s="3"/>
        <tr r="I288" s="3"/>
        <tr r="I288" s="3"/>
        <tr r="I288" s="3"/>
      </tp>
      <tp>
        <v>13027256000</v>
        <stp/>
        <stp>EM_S_VAL_MV</stp>
        <stp>2</stp>
        <stp>300766.SZ</stp>
        <stp>2019/11/27</stp>
        <tr r="I2152" s="3"/>
        <tr r="I2152" s="3"/>
        <tr r="I2152" s="3"/>
        <tr r="I2152" s="3"/>
      </tp>
      <tp>
        <v>6862112419.6999998</v>
        <stp/>
        <stp>EM_S_VAL_MV</stp>
        <stp>2</stp>
        <stp>000766.SZ</stp>
        <stp>2019/11/27</stp>
        <tr r="I295" s="3"/>
        <tr r="I295" s="3"/>
        <tr r="I295" s="3"/>
        <tr r="I295" s="3"/>
      </tp>
      <tp>
        <v>2430781450</v>
        <stp/>
        <stp>EM_S_VAL_MV</stp>
        <stp>2</stp>
        <stp>300756.SZ</stp>
        <stp>2019/11/27</stp>
        <tr r="I2143" s="3"/>
        <tr r="I2143" s="3"/>
        <tr r="I2143" s="3"/>
        <tr r="I2143" s="3"/>
      </tp>
      <tp>
        <v>101360465931.2</v>
        <stp/>
        <stp>EM_S_VAL_MV</stp>
        <stp>2</stp>
        <stp>000776.SZ</stp>
        <stp>2019/11/27</stp>
        <tr r="I298" s="3"/>
        <tr r="I298" s="3"/>
        <tr r="I298" s="3"/>
        <tr r="I298" s="3"/>
      </tp>
      <tp>
        <v>2918796581.04</v>
        <stp/>
        <stp>EM_S_VAL_MV</stp>
        <stp>2</stp>
        <stp>300746.SZ</stp>
        <stp>2019/11/27</stp>
        <tr r="I2134" s="3"/>
        <tr r="I2134" s="3"/>
        <tr r="I2134" s="3"/>
        <tr r="I2134" s="3"/>
      </tp>
      <tp>
        <v>1351422684</v>
        <stp/>
        <stp>EM_S_VAL_MV</stp>
        <stp>2</stp>
        <stp>300736.SZ</stp>
        <stp>2019/11/27</stp>
        <tr r="I2125" s="3"/>
        <tr r="I2125" s="3"/>
        <tr r="I2125" s="3"/>
        <tr r="I2125" s="3"/>
      </tp>
      <tp>
        <v>2231723755.9499998</v>
        <stp/>
        <stp>EM_S_VAL_MV</stp>
        <stp>2</stp>
        <stp>000716.SZ</stp>
        <stp>2019/11/27</stp>
        <tr r="I262" s="3"/>
        <tr r="I262" s="3"/>
        <tr r="I262" s="3"/>
        <tr r="I262" s="3"/>
      </tp>
      <tp>
        <v>9650412000</v>
        <stp/>
        <stp>EM_S_VAL_MV</stp>
        <stp>2</stp>
        <stp>300726.SZ</stp>
        <stp>2019/11/27</stp>
        <tr r="I2117" s="3"/>
        <tr r="I2117" s="3"/>
        <tr r="I2117" s="3"/>
        <tr r="I2117" s="3"/>
      </tp>
      <tp>
        <v>7671606576.54</v>
        <stp/>
        <stp>EM_S_VAL_MV</stp>
        <stp>2</stp>
        <stp>000726.SZ</stp>
        <stp>2019/11/27</stp>
        <tr r="I271" s="3"/>
        <tr r="I271" s="3"/>
        <tr r="I271" s="3"/>
        <tr r="I271" s="3"/>
      </tp>
      <tp>
        <v>1524990600</v>
        <stp/>
        <stp>EM_S_VAL_MV</stp>
        <stp>2</stp>
        <stp>300716.SZ</stp>
        <stp>2019/11/27</stp>
        <tr r="I2107" s="3"/>
        <tr r="I2107" s="3"/>
        <tr r="I2107" s="3"/>
        <tr r="I2107" s="3"/>
      </tp>
      <tp>
        <v>3493216917.7600002</v>
        <stp/>
        <stp>EM_S_VAL_MV</stp>
        <stp>2</stp>
        <stp>000736.SZ</stp>
        <stp>2019/11/27</stp>
        <tr r="I279" s="3"/>
        <tr r="I279" s="3"/>
        <tr r="I279" s="3"/>
        <tr r="I279" s="3"/>
      </tp>
      <tp>
        <v>2949408000</v>
        <stp/>
        <stp>EM_S_VAL_MV</stp>
        <stp>2</stp>
        <stp>300706.SZ</stp>
        <stp>2019/11/27</stp>
        <tr r="I2098" s="3"/>
        <tr r="I2098" s="3"/>
        <tr r="I2098" s="3"/>
        <tr r="I2098" s="3"/>
      </tp>
      <tp>
        <v>4022676327.9299998</v>
        <stp/>
        <stp>EM_S_VAL_MV</stp>
        <stp>2</stp>
        <stp>600686.SH</stp>
        <stp>2019/11/27</stp>
        <tr r="I2753" s="3"/>
        <tr r="I2753" s="3"/>
        <tr r="I2753" s="3"/>
        <tr r="I2753" s="3"/>
      </tp>
      <tp>
        <v>4632401619.3500004</v>
        <stp/>
        <stp>EM_S_VAL_MV</stp>
        <stp>2</stp>
        <stp>600696.SH</stp>
        <stp>2019/11/27</stp>
        <tr r="I2763" s="3"/>
        <tr r="I2763" s="3"/>
        <tr r="I2763" s="3"/>
        <tr r="I2763" s="3"/>
      </tp>
      <tp>
        <v>80674863572.550003</v>
        <stp/>
        <stp>EM_S_VAL_MV</stp>
        <stp>2</stp>
        <stp>600606.SH</stp>
        <stp>2019/11/27</stp>
        <tr r="I2685" s="3"/>
        <tr r="I2685" s="3"/>
        <tr r="I2685" s="3"/>
        <tr r="I2685" s="3"/>
      </tp>
      <tp>
        <v>2439294970.0799999</v>
        <stp/>
        <stp>EM_S_VAL_MV</stp>
        <stp>2</stp>
        <stp>600616.SH</stp>
        <stp>2019/11/27</stp>
        <tr r="I2694" s="3"/>
        <tr r="I2694" s="3"/>
        <tr r="I2694" s="3"/>
        <tr r="I2694" s="3"/>
      </tp>
      <tp>
        <v>4866583414.3599997</v>
        <stp/>
        <stp>EM_S_VAL_MV</stp>
        <stp>2</stp>
        <stp>600626.SH</stp>
        <stp>2019/11/27</stp>
        <tr r="I2703" s="3"/>
        <tr r="I2703" s="3"/>
        <tr r="I2703" s="3"/>
        <tr r="I2703" s="3"/>
      </tp>
      <tp>
        <v>4098411235.4499998</v>
        <stp/>
        <stp>EM_S_VAL_MV</stp>
        <stp>2</stp>
        <stp>600636.SH</stp>
        <stp>2019/11/27</stp>
        <tr r="I2710" s="3"/>
        <tr r="I2710" s="3"/>
        <tr r="I2710" s="3"/>
        <tr r="I2710" s="3"/>
      </tp>
      <tp>
        <v>2147820920</v>
        <stp/>
        <stp>EM_S_VAL_MV</stp>
        <stp>2</stp>
        <stp>600666.SH</stp>
        <stp>2019/11/27</stp>
        <tr r="I2737" s="3"/>
        <tr r="I2737" s="3"/>
        <tr r="I2737" s="3"/>
        <tr r="I2737" s="3"/>
      </tp>
      <tp>
        <v>4278530647.04</v>
        <stp/>
        <stp>EM_S_VAL_MV</stp>
        <stp>2</stp>
        <stp>600676.SH</stp>
        <stp>2019/11/27</stp>
        <tr r="I2744" s="3"/>
        <tr r="I2744" s="3"/>
        <tr r="I2744" s="3"/>
        <tr r="I2744" s="3"/>
      </tp>
      <tp>
        <v>18255532737</v>
        <stp/>
        <stp>EM_S_VAL_MV</stp>
        <stp>2</stp>
        <stp>000686.SZ</stp>
        <stp>2019/11/27</stp>
        <tr r="I240" s="3"/>
        <tr r="I240" s="3"/>
        <tr r="I240" s="3"/>
        <tr r="I240" s="3"/>
      </tp>
      <tp>
        <v>2746368000</v>
        <stp/>
        <stp>EM_S_VAL_MV</stp>
        <stp>2</stp>
        <stp>300696.SZ</stp>
        <stp>2019/11/27</stp>
        <tr r="I2089" s="3"/>
        <tr r="I2089" s="3"/>
        <tr r="I2089" s="3"/>
        <tr r="I2089" s="3"/>
      </tp>
      <tp>
        <v>3359343520</v>
        <stp/>
        <stp>EM_S_VAL_MV</stp>
        <stp>2</stp>
        <stp>300686.SZ</stp>
        <stp>2019/11/27</stp>
        <tr r="I2079" s="3"/>
        <tr r="I2079" s="3"/>
        <tr r="I2079" s="3"/>
        <tr r="I2079" s="3"/>
      </tp>
      <tp>
        <v>24402099000</v>
        <stp/>
        <stp>EM_S_VAL_MV</stp>
        <stp>2</stp>
        <stp>300676.SZ</stp>
        <stp>2019/11/27</stp>
        <tr r="I2069" s="3"/>
        <tr r="I2069" s="3"/>
        <tr r="I2069" s="3"/>
        <tr r="I2069" s="3"/>
      </tp>
      <tp>
        <v>35348918701.919998</v>
        <stp/>
        <stp>EM_S_VAL_MV</stp>
        <stp>2</stp>
        <stp>000656.SZ</stp>
        <stp>2019/11/27</stp>
        <tr r="I216" s="3"/>
        <tr r="I216" s="3"/>
        <tr r="I216" s="3"/>
        <tr r="I216" s="3"/>
      </tp>
      <tp>
        <v>8087557200</v>
        <stp/>
        <stp>EM_S_VAL_MV</stp>
        <stp>2</stp>
        <stp>300666.SZ</stp>
        <stp>2019/11/27</stp>
        <tr r="I2059" s="3"/>
        <tr r="I2059" s="3"/>
        <tr r="I2059" s="3"/>
        <tr r="I2059" s="3"/>
      </tp>
      <tp>
        <v>7344075900</v>
        <stp/>
        <stp>EM_S_VAL_MV</stp>
        <stp>2</stp>
        <stp>000666.SZ</stp>
        <stp>2019/11/27</stp>
        <tr r="I223" s="3"/>
        <tr r="I223" s="3"/>
        <tr r="I223" s="3"/>
        <tr r="I223" s="3"/>
      </tp>
      <tp>
        <v>1881000000</v>
        <stp/>
        <stp>EM_S_VAL_MV</stp>
        <stp>2</stp>
        <stp>300656.SZ</stp>
        <stp>2019/11/27</stp>
        <tr r="I2049" s="3"/>
        <tr r="I2049" s="3"/>
        <tr r="I2049" s="3"/>
        <tr r="I2049" s="3"/>
      </tp>
      <tp>
        <v>11244480822.559999</v>
        <stp/>
        <stp>EM_S_VAL_MV</stp>
        <stp>2</stp>
        <stp>000676.SZ</stp>
        <stp>2019/11/27</stp>
        <tr r="I231" s="3"/>
        <tr r="I231" s="3"/>
        <tr r="I231" s="3"/>
        <tr r="I231" s="3"/>
      </tp>
      <tp>
        <v>4211896441.5</v>
        <stp/>
        <stp>EM_S_VAL_MV</stp>
        <stp>2</stp>
        <stp>000606.SZ</stp>
        <stp>2019/11/27</stp>
        <tr r="I183" s="3"/>
        <tr r="I183" s="3"/>
        <tr r="I183" s="3"/>
        <tr r="I183" s="3"/>
      </tp>
      <tp>
        <v>1803588280</v>
        <stp/>
        <stp>EM_S_VAL_MV</stp>
        <stp>2</stp>
        <stp>300636.SZ</stp>
        <stp>2019/11/27</stp>
        <tr r="I2030" s="3"/>
        <tr r="I2030" s="3"/>
        <tr r="I2030" s="3"/>
        <tr r="I2030" s="3"/>
      </tp>
      <tp>
        <v>3346748554.5</v>
        <stp/>
        <stp>EM_S_VAL_MV</stp>
        <stp>2</stp>
        <stp>000616.SZ</stp>
        <stp>2019/11/27</stp>
        <tr r="I192" s="3"/>
        <tr r="I192" s="3"/>
        <tr r="I192" s="3"/>
        <tr r="I192" s="3"/>
      </tp>
      <tp>
        <v>1432800000</v>
        <stp/>
        <stp>EM_S_VAL_MV</stp>
        <stp>2</stp>
        <stp>300626.SZ</stp>
        <stp>2019/11/27</stp>
        <tr r="I2020" s="3"/>
        <tr r="I2020" s="3"/>
        <tr r="I2020" s="3"/>
        <tr r="I2020" s="3"/>
      </tp>
      <tp>
        <v>3903270545.3800001</v>
        <stp/>
        <stp>EM_S_VAL_MV</stp>
        <stp>2</stp>
        <stp>000626.SZ</stp>
        <stp>2019/11/27</stp>
        <tr r="I199" s="3"/>
        <tr r="I199" s="3"/>
        <tr r="I199" s="3"/>
        <tr r="I199" s="3"/>
      </tp>
      <tp>
        <v>13289611554</v>
        <stp/>
        <stp>EM_S_VAL_MV</stp>
        <stp>2</stp>
        <stp>300616.SZ</stp>
        <stp>2019/11/27</stp>
        <tr r="I2010" s="3"/>
        <tr r="I2010" s="3"/>
        <tr r="I2010" s="3"/>
        <tr r="I2010" s="3"/>
      </tp>
      <tp>
        <v>11548507131.9</v>
        <stp/>
        <stp>EM_S_VAL_MV</stp>
        <stp>2</stp>
        <stp>000636.SZ</stp>
        <stp>2019/11/27</stp>
        <tr r="I208" s="3"/>
        <tr r="I208" s="3"/>
        <tr r="I208" s="3"/>
        <tr r="I208" s="3"/>
      </tp>
      <tp>
        <v>1673392000</v>
        <stp/>
        <stp>EM_S_VAL_MV</stp>
        <stp>2</stp>
        <stp>300606.SZ</stp>
        <stp>2019/11/27</stp>
        <tr r="I2001" s="3"/>
        <tr r="I2001" s="3"/>
        <tr r="I2001" s="3"/>
        <tr r="I2001" s="3"/>
      </tp>
      <tp>
        <v>6095884860.6000004</v>
        <stp/>
        <stp>EM_S_VAL_MV</stp>
        <stp>2</stp>
        <stp>600986.SH</stp>
        <stp>2019/11/27</stp>
        <tr r="I2988" s="3"/>
        <tr r="I2988" s="3"/>
        <tr r="I2988" s="3"/>
        <tr r="I2988" s="3"/>
      </tp>
      <tp>
        <v>8203093329.6000004</v>
        <stp/>
        <stp>EM_S_VAL_MV</stp>
        <stp>2</stp>
        <stp>600996.SH</stp>
        <stp>2019/11/27</stp>
        <tr r="I2996" s="3"/>
        <tr r="I2996" s="3"/>
        <tr r="I2996" s="3"/>
        <tr r="I2996" s="3"/>
      </tp>
      <tp>
        <v>45043159792.959999</v>
        <stp/>
        <stp>EM_S_VAL_MV</stp>
        <stp>2</stp>
        <stp>600926.SH</stp>
        <stp>2019/11/27</stp>
        <tr r="I2957" s="3"/>
        <tr r="I2957" s="3"/>
        <tr r="I2957" s="3"/>
        <tr r="I2957" s="3"/>
      </tp>
      <tp>
        <v>5882012361.2799997</v>
        <stp/>
        <stp>EM_S_VAL_MV</stp>
        <stp>2</stp>
        <stp>600936.SH</stp>
        <stp>2019/11/27</stp>
        <tr r="I2961" s="3"/>
        <tr r="I2961" s="3"/>
        <tr r="I2961" s="3"/>
        <tr r="I2961" s="3"/>
      </tp>
      <tp>
        <v>6563905454.0799999</v>
        <stp/>
        <stp>EM_S_VAL_MV</stp>
        <stp>2</stp>
        <stp>600966.SH</stp>
        <stp>2019/11/27</stp>
        <tr r="I2970" s="3"/>
        <tr r="I2970" s="3"/>
        <tr r="I2970" s="3"/>
        <tr r="I2970" s="3"/>
      </tp>
      <tp>
        <v>2658397738</v>
        <stp/>
        <stp>EM_S_VAL_MV</stp>
        <stp>2</stp>
        <stp>600976.SH</stp>
        <stp>2019/11/27</stp>
        <tr r="I2978" s="3"/>
        <tr r="I2978" s="3"/>
        <tr r="I2978" s="3"/>
        <tr r="I2978" s="3"/>
      </tp>
      <tp>
        <v>3315450000</v>
        <stp/>
        <stp>EM_S_VAL_MV</stp>
        <stp>2</stp>
        <stp>000996.SZ</stp>
        <stp>2019/11/27</stp>
        <tr r="I454" s="3"/>
        <tr r="I454" s="3"/>
        <tr r="I454" s="3"/>
        <tr r="I454" s="3"/>
      </tp>
      <tp>
        <v>5264349380</v>
        <stp/>
        <stp>EM_S_VAL_MV</stp>
        <stp>2</stp>
        <stp>000966.SZ</stp>
        <stp>2019/11/27</stp>
        <tr r="I431" s="3"/>
        <tr r="I431" s="3"/>
        <tr r="I431" s="3"/>
        <tr r="I431" s="3"/>
      </tp>
      <tp>
        <v>8026264343.8800001</v>
        <stp/>
        <stp>EM_S_VAL_MV</stp>
        <stp>2</stp>
        <stp>000976.SZ</stp>
        <stp>2019/11/27</stp>
        <tr r="I440" s="3"/>
        <tr r="I440" s="3"/>
        <tr r="I440" s="3"/>
        <tr r="I440" s="3"/>
      </tp>
      <tp>
        <v>3791577819.5</v>
        <stp/>
        <stp>EM_S_VAL_MV</stp>
        <stp>2</stp>
        <stp>000906.SZ</stp>
        <stp>2019/11/27</stp>
        <tr r="I387" s="3"/>
        <tr r="I387" s="3"/>
        <tr r="I387" s="3"/>
        <tr r="I387" s="3"/>
      </tp>
      <tp>
        <v>6121261334.6400003</v>
        <stp/>
        <stp>EM_S_VAL_MV</stp>
        <stp>2</stp>
        <stp>000926.SZ</stp>
        <stp>2019/11/27</stp>
        <tr r="I403" s="3"/>
        <tr r="I403" s="3"/>
        <tr r="I403" s="3"/>
        <tr r="I403" s="3"/>
      </tp>
      <tp>
        <v>5431258997.3100004</v>
        <stp/>
        <stp>EM_S_VAL_MV</stp>
        <stp>2</stp>
        <stp>000936.SZ</stp>
        <stp>2019/11/27</stp>
        <tr r="I412" s="3"/>
        <tr r="I412" s="3"/>
        <tr r="I412" s="3"/>
        <tr r="I412" s="3"/>
      </tp>
      <tp>
        <v>58766962185.019997</v>
        <stp/>
        <stp>EM_S_VAL_MV</stp>
        <stp>2</stp>
        <stp>600886.SH</stp>
        <stp>2019/11/27</stp>
        <tr r="I2937" s="3"/>
        <tr r="I2937" s="3"/>
        <tr r="I2937" s="3"/>
        <tr r="I2937" s="3"/>
      </tp>
      <tp>
        <v>3537233235.25</v>
        <stp/>
        <stp>EM_S_VAL_MV</stp>
        <stp>2</stp>
        <stp>600896.SH</stp>
        <stp>2019/11/27</stp>
        <tr r="I2947" s="3"/>
        <tr r="I2947" s="3"/>
        <tr r="I2947" s="3"/>
        <tr r="I2947" s="3"/>
      </tp>
      <tp>
        <v>22040625813.57</v>
        <stp/>
        <stp>EM_S_VAL_MV</stp>
        <stp>2</stp>
        <stp>600816.SH</stp>
        <stp>2019/11/27</stp>
        <tr r="I2873" s="3"/>
        <tr r="I2873" s="3"/>
        <tr r="I2873" s="3"/>
        <tr r="I2873" s="3"/>
      </tp>
      <tp>
        <v>4492459635.8400002</v>
        <stp/>
        <stp>EM_S_VAL_MV</stp>
        <stp>2</stp>
        <stp>600826.SH</stp>
        <stp>2019/11/27</stp>
        <tr r="I2883" s="3"/>
        <tr r="I2883" s="3"/>
        <tr r="I2883" s="3"/>
        <tr r="I2883" s="3"/>
      </tp>
      <tp>
        <v>3008898946.8800001</v>
        <stp/>
        <stp>EM_S_VAL_MV</stp>
        <stp>2</stp>
        <stp>600836.SH</stp>
        <stp>2019/11/27</stp>
        <tr r="I2892" s="3"/>
        <tr r="I2892" s="3"/>
        <tr r="I2892" s="3"/>
        <tr r="I2892" s="3"/>
      </tp>
      <tp>
        <v>5310472886</v>
        <stp/>
        <stp>EM_S_VAL_MV</stp>
        <stp>2</stp>
        <stp>600846.SH</stp>
        <stp>2019/11/27</stp>
        <tr r="I2900" s="3"/>
        <tr r="I2900" s="3"/>
        <tr r="I2900" s="3"/>
        <tr r="I2900" s="3"/>
      </tp>
      <tp>
        <v>2965640002.4299998</v>
        <stp/>
        <stp>EM_S_VAL_MV</stp>
        <stp>2</stp>
        <stp>600856.SH</stp>
        <stp>2019/11/27</stp>
        <tr r="I2908" s="3"/>
        <tr r="I2908" s="3"/>
        <tr r="I2908" s="3"/>
        <tr r="I2908" s="3"/>
      </tp>
      <tp>
        <v>3207343180.4400001</v>
        <stp/>
        <stp>EM_S_VAL_MV</stp>
        <stp>2</stp>
        <stp>600866.SH</stp>
        <stp>2019/11/27</stp>
        <tr r="I2918" s="3"/>
        <tr r="I2918" s="3"/>
        <tr r="I2918" s="3"/>
        <tr r="I2918" s="3"/>
      </tp>
      <tp>
        <v>6695176796.3599997</v>
        <stp/>
        <stp>EM_S_VAL_MV</stp>
        <stp>2</stp>
        <stp>600876.SH</stp>
        <stp>2019/11/27</stp>
        <tr r="I2928" s="3"/>
        <tr r="I2928" s="3"/>
        <tr r="I2928" s="3"/>
        <tr r="I2928" s="3"/>
      </tp>
      <tp>
        <v>3559781880</v>
        <stp/>
        <stp>EM_S_VAL_MV</stp>
        <stp>2</stp>
        <stp>000886.SZ</stp>
        <stp>2019/11/27</stp>
        <tr r="I371" s="3"/>
        <tr r="I371" s="3"/>
        <tr r="I371" s="3"/>
        <tr r="I371" s="3"/>
      </tp>
      <tp>
        <v>2319940000</v>
        <stp/>
        <stp>EM_S_VAL_MV</stp>
        <stp>2</stp>
        <stp>000856.SZ</stp>
        <stp>2019/11/27</stp>
        <tr r="I353" s="3"/>
        <tr r="I353" s="3"/>
        <tr r="I353" s="3"/>
        <tr r="I353" s="3"/>
      </tp>
      <tp>
        <v>87608791887.020004</v>
        <stp/>
        <stp>EM_S_VAL_MV</stp>
        <stp>2</stp>
        <stp>000876.SZ</stp>
        <stp>2019/11/27</stp>
        <tr r="I363" s="3"/>
        <tr r="I363" s="3"/>
        <tr r="I363" s="3"/>
        <tr r="I363" s="3"/>
      </tp>
      <tp>
        <v>2309814700.1999998</v>
        <stp/>
        <stp>EM_S_VAL_MV</stp>
        <stp>2</stp>
        <stp>000806.SZ</stp>
        <stp>2019/11/27</stp>
        <tr r="I322" s="3"/>
        <tr r="I322" s="3"/>
        <tr r="I322" s="3"/>
        <tr r="I322" s="3"/>
      </tp>
      <tp>
        <v>1972136612.02</v>
        <stp/>
        <stp>EM_S_VAL_MV</stp>
        <stp>2</stp>
        <stp>000816.SZ</stp>
        <stp>2019/11/27</stp>
        <tr r="I330" s="3"/>
        <tr r="I330" s="3"/>
        <tr r="I330" s="3"/>
        <tr r="I330" s="3"/>
      </tp>
      <tp>
        <v>12131308088.32</v>
        <stp/>
        <stp>EM_S_VAL_MV</stp>
        <stp>2</stp>
        <stp>000826.SZ</stp>
        <stp>2019/11/27</stp>
        <tr r="I338" s="3"/>
        <tr r="I338" s="3"/>
        <tr r="I338" s="3"/>
        <tr r="I338" s="3"/>
      </tp>
      <tp>
        <v>4640468060.1599998</v>
        <stp/>
        <stp>EM_S_VAL_MV</stp>
        <stp>2</stp>
        <stp>000836.SZ</stp>
        <stp>2019/11/27</stp>
        <tr r="I345" s="3"/>
        <tr r="I345" s="3"/>
        <tr r="I345" s="3"/>
        <tr r="I345" s="3"/>
      </tp>
      <tp>
        <v>2294715583.5599999</v>
        <stp/>
        <stp>EM_S_VAL_MV</stp>
        <stp>2</stp>
        <stp>300806.SZ</stp>
        <stp>2019/11/27</stp>
        <tr r="I2188" s="3"/>
        <tr r="I2188" s="3"/>
        <tr r="I2188" s="3"/>
        <tr r="I2188" s="3"/>
      </tp>
      <tp>
        <v>14.14</v>
        <stp/>
        <stp>EM_S_DQ_CLOSE</stp>
        <stp>3</stp>
        <stp>002111.SZ</stp>
        <stp>2019/11/27</stp>
        <stp>1</stp>
        <tr r="F36" s="5"/>
      </tp>
      <tp>
        <v>5.09</v>
        <stp/>
        <stp>EM_S_DQ_CLOSE</stp>
        <stp>3</stp>
        <stp>300126.SZ</stp>
        <stp>2019/11/27</stp>
        <stp>1</stp>
        <tr r="F137" s="5"/>
      </tp>
      <tp>
        <v>26.76</v>
        <stp/>
        <stp>EM_S_DQ_CLOSE</stp>
        <stp>3</stp>
        <stp>300124.SZ</stp>
        <stp>2019/11/27</stp>
        <stp>1</stp>
        <tr r="F136" s="5"/>
      </tp>
      <tp>
        <v>8.02</v>
        <stp/>
        <stp>EM_S_DQ_CLOSE</stp>
        <stp>3</stp>
        <stp>300193.SZ</stp>
        <stp>2019/11/27</stp>
        <stp>1</stp>
        <tr r="F149" s="5"/>
      </tp>
      <tp>
        <v>6.59</v>
        <stp/>
        <stp>EM_S_DQ_CLOSE</stp>
        <stp>3</stp>
        <stp>300195.SZ</stp>
        <stp>2019/11/27</stp>
        <stp>1</stp>
        <tr r="F150" s="5"/>
      </tp>
      <tp>
        <v>1.71</v>
        <stp/>
        <stp>EM_S_DQ_CLOSE</stp>
        <stp>3</stp>
        <stp>300185.SZ</stp>
        <stp>2019/11/27</stp>
        <stp>1</stp>
        <tr r="F148" s="5"/>
      </tp>
      <tp>
        <v>18.37</v>
        <stp/>
        <stp>EM_S_DQ_CLOSE</stp>
        <stp>3</stp>
        <stp>002192.SZ</stp>
        <stp>2019/11/27</stp>
        <stp>1</stp>
        <tr r="F43" s="5"/>
      </tp>
      <tp t="s">
        <v>电子设备</v>
        <stp/>
        <stp>EM_S_INFO_INDUSTRY_EM2016</stp>
        <stp>2</stp>
        <stp>002888.SZ</stp>
        <stp>1</stp>
        <tr r="G1330" s="3"/>
      </tp>
      <tp t="s">
        <v>交运设备</v>
        <stp/>
        <stp>EM_S_INFO_INDUSTRY_EM2016</stp>
        <stp>2</stp>
        <stp>002488.SZ</stp>
        <stp>1</stp>
        <tr r="G946" s="3"/>
      </tp>
      <tp t="s">
        <v>基础化工</v>
        <stp/>
        <stp>EM_S_INFO_INDUSTRY_EM2016</stp>
        <stp>2</stp>
        <stp>002588.SZ</stp>
        <stp>1</stp>
        <tr r="G1045" s="3"/>
      </tp>
      <tp t="s">
        <v>农林牧渔</v>
        <stp/>
        <stp>EM_S_INFO_INDUSTRY_EM2016</stp>
        <stp>2</stp>
        <stp>002688.SZ</stp>
        <stp>1</stp>
        <tr r="G1144" s="3"/>
      </tp>
      <tp t="s">
        <v>医药生物</v>
        <stp/>
        <stp>EM_S_INFO_INDUSTRY_EM2016</stp>
        <stp>2</stp>
        <stp>002788.SZ</stp>
        <stp>1</stp>
        <tr r="G1237" s="3"/>
      </tp>
      <tp t="s">
        <v>建材</v>
        <stp/>
        <stp>EM_S_INFO_INDUSTRY_EM2016</stp>
        <stp>2</stp>
        <stp>002088.SZ</stp>
        <stp>1</stp>
        <tr r="G548" s="3"/>
      </tp>
      <tp t="s">
        <v>电子设备</v>
        <stp/>
        <stp>EM_S_INFO_INDUSTRY_EM2016</stp>
        <stp>2</stp>
        <stp>002188.SZ</stp>
        <stp>1</stp>
        <tr r="G648" s="3"/>
      </tp>
      <tp t="s">
        <v>电子设备</v>
        <stp/>
        <stp>EM_S_INFO_INDUSTRY_EM2016</stp>
        <stp>2</stp>
        <stp>002288.SZ</stp>
        <stp>1</stp>
        <tr r="G747" s="3"/>
      </tp>
      <tp t="s">
        <v>电子设备</v>
        <stp/>
        <stp>EM_S_INFO_INDUSTRY_EM2016</stp>
        <stp>2</stp>
        <stp>002388.SZ</stp>
        <stp>1</stp>
        <tr r="G847" s="3"/>
      </tp>
      <tp t="s">
        <v>休闲、生活及专业服务</v>
        <stp/>
        <stp>EM_S_INFO_INDUSTRY_EM2016</stp>
        <stp>2</stp>
        <stp>000888.SZ</stp>
        <stp>1</stp>
        <tr r="G373" s="3"/>
      </tp>
      <tp t="s">
        <v>电子设备</v>
        <stp/>
        <stp>EM_S_INFO_INDUSTRY_EM2016</stp>
        <stp>2</stp>
        <stp>000988.SZ</stp>
        <stp>1</stp>
        <tr r="G449" s="3"/>
      </tp>
      <tp t="s">
        <v>轻工制造</v>
        <stp/>
        <stp>EM_S_INFO_INDUSTRY_EM2016</stp>
        <stp>2</stp>
        <stp>000488.SZ</stp>
        <stp>1</stp>
        <tr r="G99" s="3"/>
      </tp>
      <tp t="s">
        <v>有色金属</v>
        <stp/>
        <stp>EM_S_INFO_INDUSTRY_EM2016</stp>
        <stp>2</stp>
        <stp>000688.SZ</stp>
        <stp>1</stp>
        <tr r="G242" s="3"/>
      </tp>
      <tp t="s">
        <v>医药生物</v>
        <stp/>
        <stp>EM_S_INFO_INDUSTRY_EM2016</stp>
        <stp>2</stp>
        <stp>000788.SZ</stp>
        <stp>1</stp>
        <tr r="G307" s="3"/>
      </tp>
      <tp t="s">
        <v>交通运输</v>
        <stp/>
        <stp>EM_S_INFO_INDUSTRY_EM2016</stp>
        <stp>2</stp>
        <stp>000088.SZ</stp>
        <stp>1</stp>
        <tr r="G57" s="3"/>
      </tp>
      <tp t="s">
        <v>交通运输</v>
        <stp/>
        <stp>EM_S_INFO_INDUSTRY_EM2016</stp>
        <stp>2</stp>
        <stp>002889.SZ</stp>
        <stp>1</stp>
        <tr r="G1331" s="3"/>
      </tp>
      <tp t="s">
        <v>轻工制造</v>
        <stp/>
        <stp>EM_S_INFO_INDUSTRY_EM2016</stp>
        <stp>2</stp>
        <stp>002489.SZ</stp>
        <stp>1</stp>
        <tr r="G947" s="3"/>
      </tp>
      <tp t="s">
        <v>医药生物</v>
        <stp/>
        <stp>EM_S_INFO_INDUSTRY_EM2016</stp>
        <stp>2</stp>
        <stp>002589.SZ</stp>
        <stp>1</stp>
        <tr r="G1046" s="3"/>
      </tp>
      <tp t="s">
        <v>机械设备</v>
        <stp/>
        <stp>EM_S_INFO_INDUSTRY_EM2016</stp>
        <stp>2</stp>
        <stp>002689.SZ</stp>
        <stp>1</stp>
        <tr r="G1145" s="3"/>
      </tp>
      <tp t="s">
        <v>建筑</v>
        <stp/>
        <stp>EM_S_INFO_INDUSTRY_EM2016</stp>
        <stp>2</stp>
        <stp>002789.SZ</stp>
        <stp>1</stp>
        <tr r="G1238" s="3"/>
      </tp>
      <tp t="s">
        <v>信息技术</v>
        <stp/>
        <stp>EM_S_INFO_INDUSTRY_EM2016</stp>
        <stp>2</stp>
        <stp>002089.SZ</stp>
        <stp>1</stp>
        <tr r="G549" s="3"/>
      </tp>
      <tp t="s">
        <v>电子设备</v>
        <stp/>
        <stp>EM_S_INFO_INDUSTRY_EM2016</stp>
        <stp>2</stp>
        <stp>002189.SZ</stp>
        <stp>1</stp>
        <tr r="G649" s="3"/>
      </tp>
      <tp t="s">
        <v>电子设备</v>
        <stp/>
        <stp>EM_S_INFO_INDUSTRY_EM2016</stp>
        <stp>2</stp>
        <stp>002289.SZ</stp>
        <stp>1</stp>
        <tr r="G748" s="3"/>
      </tp>
      <tp t="s">
        <v>电子设备</v>
        <stp/>
        <stp>EM_S_INFO_INDUSTRY_EM2016</stp>
        <stp>2</stp>
        <stp>002389.SZ</stp>
        <stp>1</stp>
        <tr r="G848" s="3"/>
      </tp>
      <tp t="s">
        <v>信息技术</v>
        <stp/>
        <stp>EM_S_INFO_INDUSTRY_EM2016</stp>
        <stp>2</stp>
        <stp>000889.SZ</stp>
        <stp>1</stp>
        <tr r="G374" s="3"/>
      </tp>
      <tp t="s">
        <v>医药生物</v>
        <stp/>
        <stp>EM_S_INFO_INDUSTRY_EM2016</stp>
        <stp>2</stp>
        <stp>000989.SZ</stp>
        <stp>1</stp>
        <tr r="G450" s="3"/>
      </tp>
      <tp t="s">
        <v>基础化工</v>
        <stp/>
        <stp>EM_S_INFO_INDUSTRY_EM2016</stp>
        <stp>2</stp>
        <stp>000589.SZ</stp>
        <stp>1</stp>
        <tr r="G169" s="3"/>
      </tp>
      <tp t="s">
        <v>建材</v>
        <stp/>
        <stp>EM_S_INFO_INDUSTRY_EM2016</stp>
        <stp>2</stp>
        <stp>000789.SZ</stp>
        <stp>1</stp>
        <tr r="G308" s="3"/>
      </tp>
      <tp t="s">
        <v>交通运输</v>
        <stp/>
        <stp>EM_S_INFO_INDUSTRY_EM2016</stp>
        <stp>2</stp>
        <stp>000089.SZ</stp>
        <stp>1</stp>
        <tr r="G58" s="3"/>
      </tp>
      <tp t="s">
        <v>基础化工</v>
        <stp/>
        <stp>EM_S_INFO_INDUSTRY_EM2016</stp>
        <stp>2</stp>
        <stp>002886.SZ</stp>
        <stp>1</stp>
        <tr r="G1328" s="3"/>
      </tp>
      <tp t="s">
        <v>纺织服装</v>
        <stp/>
        <stp>EM_S_INFO_INDUSTRY_EM2016</stp>
        <stp>2</stp>
        <stp>002486.SZ</stp>
        <stp>1</stp>
        <tr r="G944" s="3"/>
      </tp>
      <tp t="s">
        <v>建筑</v>
        <stp/>
        <stp>EM_S_INFO_INDUSTRY_EM2016</stp>
        <stp>2</stp>
        <stp>002586.SZ</stp>
        <stp>1</stp>
        <tr r="G1043" s="3"/>
      </tp>
      <tp t="s">
        <v>机械设备</v>
        <stp/>
        <stp>EM_S_INFO_INDUSTRY_EM2016</stp>
        <stp>2</stp>
        <stp>002686.SZ</stp>
        <stp>1</stp>
        <tr r="G1142" s="3"/>
      </tp>
      <tp t="s">
        <v>机械设备</v>
        <stp/>
        <stp>EM_S_INFO_INDUSTRY_EM2016</stp>
        <stp>2</stp>
        <stp>002786.SZ</stp>
        <stp>1</stp>
        <tr r="G1235" s="3"/>
      </tp>
      <tp t="s">
        <v>农林牧渔</v>
        <stp/>
        <stp>EM_S_INFO_INDUSTRY_EM2016</stp>
        <stp>2</stp>
        <stp>002086.SZ</stp>
        <stp>1</stp>
        <tr r="G546" s="3"/>
      </tp>
      <tp t="s">
        <v>休闲、生活及专业服务</v>
        <stp/>
        <stp>EM_S_INFO_INDUSTRY_EM2016</stp>
        <stp>2</stp>
        <stp>002186.SZ</stp>
        <stp>1</stp>
        <tr r="G646" s="3"/>
      </tp>
      <tp t="s">
        <v>农林牧渔</v>
        <stp/>
        <stp>EM_S_INFO_INDUSTRY_EM2016</stp>
        <stp>2</stp>
        <stp>002286.SZ</stp>
        <stp>1</stp>
        <tr r="G745" s="3"/>
      </tp>
      <tp t="s">
        <v>基础化工</v>
        <stp/>
        <stp>EM_S_INFO_INDUSTRY_EM2016</stp>
        <stp>2</stp>
        <stp>002386.SZ</stp>
        <stp>1</stp>
        <tr r="G845" s="3"/>
      </tp>
      <tp t="s">
        <v>房地产</v>
        <stp/>
        <stp>EM_S_INFO_INDUSTRY_EM2016</stp>
        <stp>2</stp>
        <stp>000886.SZ</stp>
        <stp>1</stp>
        <tr r="G371" s="3"/>
      </tp>
      <tp t="s">
        <v>信息技术</v>
        <stp/>
        <stp>EM_S_INFO_INDUSTRY_EM2016</stp>
        <stp>2</stp>
        <stp>000586.SZ</stp>
        <stp>1</stp>
        <tr r="G167" s="3"/>
      </tp>
      <tp t="s">
        <v>金融</v>
        <stp/>
        <stp>EM_S_INFO_INDUSTRY_EM2016</stp>
        <stp>2</stp>
        <stp>000686.SZ</stp>
        <stp>1</stp>
        <tr r="G240" s="3"/>
      </tp>
      <tp t="s">
        <v>建材</v>
        <stp/>
        <stp>EM_S_INFO_INDUSTRY_EM2016</stp>
        <stp>2</stp>
        <stp>000786.SZ</stp>
        <stp>1</stp>
        <tr r="G306" s="3"/>
      </tp>
      <tp t="s">
        <v>建筑</v>
        <stp/>
        <stp>EM_S_INFO_INDUSTRY_EM2016</stp>
        <stp>2</stp>
        <stp>002887.SZ</stp>
        <stp>1</stp>
        <tr r="G1329" s="3"/>
      </tp>
      <tp t="s">
        <v>机械设备</v>
        <stp/>
        <stp>EM_S_INFO_INDUSTRY_EM2016</stp>
        <stp>2</stp>
        <stp>002487.SZ</stp>
        <stp>1</stp>
        <tr r="G945" s="3"/>
      </tp>
      <tp t="s">
        <v>电子设备</v>
        <stp/>
        <stp>EM_S_INFO_INDUSTRY_EM2016</stp>
        <stp>2</stp>
        <stp>002587.SZ</stp>
        <stp>1</stp>
        <tr r="G1044" s="3"/>
      </tp>
      <tp t="s">
        <v>纺织服装</v>
        <stp/>
        <stp>EM_S_INFO_INDUSTRY_EM2016</stp>
        <stp>2</stp>
        <stp>002687.SZ</stp>
        <stp>1</stp>
        <tr r="G1143" s="3"/>
      </tp>
      <tp t="s">
        <v>机械设备</v>
        <stp/>
        <stp>EM_S_INFO_INDUSTRY_EM2016</stp>
        <stp>2</stp>
        <stp>002787.SZ</stp>
        <stp>1</stp>
        <tr r="G1236" s="3"/>
      </tp>
      <tp t="s">
        <v>纺织服装</v>
        <stp/>
        <stp>EM_S_INFO_INDUSTRY_EM2016</stp>
        <stp>2</stp>
        <stp>002087.SZ</stp>
        <stp>1</stp>
        <tr r="G547" s="3"/>
      </tp>
      <tp t="s">
        <v>商贸零售</v>
        <stp/>
        <stp>EM_S_INFO_INDUSTRY_EM2016</stp>
        <stp>2</stp>
        <stp>002187.SZ</stp>
        <stp>1</stp>
        <tr r="G647" s="3"/>
      </tp>
      <tp t="s">
        <v>医药生物</v>
        <stp/>
        <stp>EM_S_INFO_INDUSTRY_EM2016</stp>
        <stp>2</stp>
        <stp>002287.SZ</stp>
        <stp>1</stp>
        <tr r="G746" s="3"/>
      </tp>
      <tp t="s">
        <v>电子设备</v>
        <stp/>
        <stp>EM_S_INFO_INDUSTRY_EM2016</stp>
        <stp>2</stp>
        <stp>002387.SZ</stp>
        <stp>1</stp>
        <tr r="G846" s="3"/>
      </tp>
      <tp t="s">
        <v>交运设备</v>
        <stp/>
        <stp>EM_S_INFO_INDUSTRY_EM2016</stp>
        <stp>2</stp>
        <stp>000887.SZ</stp>
        <stp>1</stp>
        <tr r="G372" s="3"/>
      </tp>
      <tp t="s">
        <v>金融</v>
        <stp/>
        <stp>EM_S_INFO_INDUSTRY_EM2016</stp>
        <stp>2</stp>
        <stp>000987.SZ</stp>
        <stp>1</stp>
        <tr r="G448" s="3"/>
      </tp>
      <tp t="s">
        <v>轻工制造</v>
        <stp/>
        <stp>EM_S_INFO_INDUSTRY_EM2016</stp>
        <stp>2</stp>
        <stp>000587.SZ</stp>
        <stp>1</stp>
        <tr r="G168" s="3"/>
      </tp>
      <tp t="s">
        <v>国防与装备</v>
        <stp/>
        <stp>EM_S_INFO_INDUSTRY_EM2016</stp>
        <stp>2</stp>
        <stp>000687.SZ</stp>
        <stp>1</stp>
        <tr r="G241" s="3"/>
      </tp>
      <tp t="s">
        <v>机械设备</v>
        <stp/>
        <stp>EM_S_INFO_INDUSTRY_EM2016</stp>
        <stp>2</stp>
        <stp>002884.SZ</stp>
        <stp>1</stp>
        <tr r="G1326" s="3"/>
      </tp>
      <tp t="s">
        <v>电子设备</v>
        <stp/>
        <stp>EM_S_INFO_INDUSTRY_EM2016</stp>
        <stp>2</stp>
        <stp>002484.SZ</stp>
        <stp>1</stp>
        <tr r="G942" s="3"/>
      </tp>
      <tp t="s">
        <v>基础化工</v>
        <stp/>
        <stp>EM_S_INFO_INDUSTRY_EM2016</stp>
        <stp>2</stp>
        <stp>002584.SZ</stp>
        <stp>1</stp>
        <tr r="G1041" s="3"/>
      </tp>
      <tp t="s">
        <v>交运设备</v>
        <stp/>
        <stp>EM_S_INFO_INDUSTRY_EM2016</stp>
        <stp>2</stp>
        <stp>002684.SZ</stp>
        <stp>1</stp>
        <tr r="G1140" s="3"/>
      </tp>
      <tp t="s">
        <v>机械设备</v>
        <stp/>
        <stp>EM_S_INFO_INDUSTRY_EM2016</stp>
        <stp>2</stp>
        <stp>002084.SZ</stp>
        <stp>1</stp>
        <tr r="G544" s="3"/>
      </tp>
      <tp t="s">
        <v>电气设备</v>
        <stp/>
        <stp>EM_S_INFO_INDUSTRY_EM2016</stp>
        <stp>2</stp>
        <stp>002184.SZ</stp>
        <stp>1</stp>
        <tr r="G644" s="3"/>
      </tp>
      <tp t="s">
        <v>交运设备</v>
        <stp/>
        <stp>EM_S_INFO_INDUSTRY_EM2016</stp>
        <stp>2</stp>
        <stp>002284.SZ</stp>
        <stp>1</stp>
        <tr r="G743" s="3"/>
      </tp>
      <tp t="s">
        <v>信息技术</v>
        <stp/>
        <stp>EM_S_INFO_INDUSTRY_EM2016</stp>
        <stp>2</stp>
        <stp>002384.SZ</stp>
        <stp>1</stp>
        <tr r="G843" s="3"/>
      </tp>
      <tp t="s">
        <v>电子设备</v>
        <stp/>
        <stp>EM_S_INFO_INDUSTRY_EM2016</stp>
        <stp>2</stp>
        <stp>000584.SZ</stp>
        <stp>1</stp>
        <tr r="G165" s="3"/>
      </tp>
      <tp t="s">
        <v>电子设备</v>
        <stp/>
        <stp>EM_S_INFO_INDUSTRY_EM2016</stp>
        <stp>2</stp>
        <stp>002885.SZ</stp>
        <stp>1</stp>
        <tr r="G1327" s="3"/>
      </tp>
      <tp t="s">
        <v>纺织服装</v>
        <stp/>
        <stp>EM_S_INFO_INDUSTRY_EM2016</stp>
        <stp>2</stp>
        <stp>002485.SZ</stp>
        <stp>1</stp>
        <tr r="G943" s="3"/>
      </tp>
      <tp t="s">
        <v>轻工制造</v>
        <stp/>
        <stp>EM_S_INFO_INDUSTRY_EM2016</stp>
        <stp>2</stp>
        <stp>002585.SZ</stp>
        <stp>1</stp>
        <tr r="G1042" s="3"/>
      </tp>
      <tp t="s">
        <v>钢铁</v>
        <stp/>
        <stp>EM_S_INFO_INDUSTRY_EM2016</stp>
        <stp>2</stp>
        <stp>002685.SZ</stp>
        <stp>1</stp>
        <tr r="G1141" s="3"/>
      </tp>
      <tp t="s">
        <v>建筑</v>
        <stp/>
        <stp>EM_S_INFO_INDUSTRY_EM2016</stp>
        <stp>2</stp>
        <stp>002785.SZ</stp>
        <stp>1</stp>
        <tr r="G1234" s="3"/>
      </tp>
      <tp t="s">
        <v>交运设备</v>
        <stp/>
        <stp>EM_S_INFO_INDUSTRY_EM2016</stp>
        <stp>2</stp>
        <stp>002085.SZ</stp>
        <stp>1</stp>
        <tr r="G545" s="3"/>
      </tp>
      <tp t="s">
        <v>电子设备</v>
        <stp/>
        <stp>EM_S_INFO_INDUSTRY_EM2016</stp>
        <stp>2</stp>
        <stp>002185.SZ</stp>
        <stp>1</stp>
        <tr r="G645" s="3"/>
      </tp>
      <tp t="s">
        <v>房地产</v>
        <stp/>
        <stp>EM_S_INFO_INDUSTRY_EM2016</stp>
        <stp>2</stp>
        <stp>002285.SZ</stp>
        <stp>1</stp>
        <tr r="G744" s="3"/>
      </tp>
      <tp t="s">
        <v>农林牧渔</v>
        <stp/>
        <stp>EM_S_INFO_INDUSTRY_EM2016</stp>
        <stp>2</stp>
        <stp>002385.SZ</stp>
        <stp>1</stp>
        <tr r="G844" s="3"/>
      </tp>
      <tp t="s">
        <v>交通运输</v>
        <stp/>
        <stp>EM_S_INFO_INDUSTRY_EM2016</stp>
        <stp>2</stp>
        <stp>000885.SZ</stp>
        <stp>1</stp>
        <tr r="G370" s="3"/>
      </tp>
      <tp t="s">
        <v>基础化工</v>
        <stp/>
        <stp>EM_S_INFO_INDUSTRY_EM2016</stp>
        <stp>2</stp>
        <stp>000985.SZ</stp>
        <stp>1</stp>
        <tr r="G447" s="3"/>
      </tp>
      <tp t="s">
        <v>电气设备</v>
        <stp/>
        <stp>EM_S_INFO_INDUSTRY_EM2016</stp>
        <stp>2</stp>
        <stp>000585.SZ</stp>
        <stp>1</stp>
        <tr r="G166" s="3"/>
      </tp>
      <tp t="s">
        <v>公用事业</v>
        <stp/>
        <stp>EM_S_INFO_INDUSTRY_EM2016</stp>
        <stp>2</stp>
        <stp>000685.SZ</stp>
        <stp>1</stp>
        <tr r="G239" s="3"/>
      </tp>
      <tp t="s">
        <v>商贸零售</v>
        <stp/>
        <stp>EM_S_INFO_INDUSTRY_EM2016</stp>
        <stp>2</stp>
        <stp>000785.SZ</stp>
        <stp>1</stp>
        <tr r="G305" s="3"/>
      </tp>
      <tp t="s">
        <v>电气设备</v>
        <stp/>
        <stp>EM_S_INFO_INDUSTRY_EM2016</stp>
        <stp>2</stp>
        <stp>002882.SZ</stp>
        <stp>1</stp>
        <tr r="G1324" s="3"/>
      </tp>
      <tp t="s">
        <v>建筑</v>
        <stp/>
        <stp>EM_S_INFO_INDUSTRY_EM2016</stp>
        <stp>2</stp>
        <stp>002482.SZ</stp>
        <stp>1</stp>
        <tr r="G940" s="3"/>
      </tp>
      <tp t="s">
        <v>食品饮料</v>
        <stp/>
        <stp>EM_S_INFO_INDUSTRY_EM2016</stp>
        <stp>2</stp>
        <stp>002582.SZ</stp>
        <stp>1</stp>
        <tr r="G1039" s="3"/>
      </tp>
      <tp t="s">
        <v>交运设备</v>
        <stp/>
        <stp>EM_S_INFO_INDUSTRY_EM2016</stp>
        <stp>2</stp>
        <stp>002682.SZ</stp>
        <stp>1</stp>
        <tr r="G1138" s="3"/>
      </tp>
      <tp t="s">
        <v>电子设备</v>
        <stp/>
        <stp>EM_S_INFO_INDUSTRY_EM2016</stp>
        <stp>2</stp>
        <stp>002782.SZ</stp>
        <stp>1</stp>
        <tr r="G1232" s="3"/>
      </tp>
      <tp t="s">
        <v>有色金属</v>
        <stp/>
        <stp>EM_S_INFO_INDUSTRY_EM2016</stp>
        <stp>2</stp>
        <stp>002082.SZ</stp>
        <stp>1</stp>
        <tr r="G542" s="3"/>
      </tp>
      <tp t="s">
        <v>有色金属</v>
        <stp/>
        <stp>EM_S_INFO_INDUSTRY_EM2016</stp>
        <stp>2</stp>
        <stp>002182.SZ</stp>
        <stp>1</stp>
        <tr r="G642" s="3"/>
      </tp>
      <tp t="s">
        <v>机械设备</v>
        <stp/>
        <stp>EM_S_INFO_INDUSTRY_EM2016</stp>
        <stp>2</stp>
        <stp>002282.SZ</stp>
        <stp>1</stp>
        <tr r="G741" s="3"/>
      </tp>
      <tp t="s">
        <v>医药生物</v>
        <stp/>
        <stp>EM_S_INFO_INDUSTRY_EM2016</stp>
        <stp>2</stp>
        <stp>002382.SZ</stp>
        <stp>1</stp>
        <tr r="G841" s="3"/>
      </tp>
      <tp t="s">
        <v>商贸零售</v>
        <stp/>
        <stp>EM_S_INFO_INDUSTRY_EM2016</stp>
        <stp>2</stp>
        <stp>000882.SZ</stp>
        <stp>1</stp>
        <tr r="G368" s="3"/>
      </tp>
      <tp t="s">
        <v>纺织服装</v>
        <stp/>
        <stp>EM_S_INFO_INDUSTRY_EM2016</stp>
        <stp>2</stp>
        <stp>000982.SZ</stp>
        <stp>1</stp>
        <tr r="G445" s="3"/>
      </tp>
      <tp t="s">
        <v>交通运输</v>
        <stp/>
        <stp>EM_S_INFO_INDUSTRY_EM2016</stp>
        <stp>2</stp>
        <stp>000582.SZ</stp>
        <stp>1</stp>
        <tr r="G164" s="3"/>
      </tp>
      <tp t="s">
        <v>电气设备</v>
        <stp/>
        <stp>EM_S_INFO_INDUSTRY_EM2016</stp>
        <stp>2</stp>
        <stp>000682.SZ</stp>
        <stp>1</stp>
        <tr r="G237" s="3"/>
      </tp>
      <tp t="s">
        <v>基础化工</v>
        <stp/>
        <stp>EM_S_INFO_INDUSTRY_EM2016</stp>
        <stp>2</stp>
        <stp>000782.SZ</stp>
        <stp>1</stp>
        <tr r="G303" s="3"/>
      </tp>
      <tp t="s">
        <v>休闲、生活及专业服务</v>
        <stp/>
        <stp>EM_S_INFO_INDUSTRY_EM2016</stp>
        <stp>2</stp>
        <stp>002883.SZ</stp>
        <stp>1</stp>
        <tr r="G1325" s="3"/>
      </tp>
      <tp t="s">
        <v>机械设备</v>
        <stp/>
        <stp>EM_S_INFO_INDUSTRY_EM2016</stp>
        <stp>2</stp>
        <stp>002483.SZ</stp>
        <stp>1</stp>
        <tr r="G941" s="3"/>
      </tp>
      <tp t="s">
        <v>信息技术</v>
        <stp/>
        <stp>EM_S_INFO_INDUSTRY_EM2016</stp>
        <stp>2</stp>
        <stp>002583.SZ</stp>
        <stp>1</stp>
        <tr r="G1040" s="3"/>
      </tp>
      <tp t="s">
        <v>机械设备</v>
        <stp/>
        <stp>EM_S_INFO_INDUSTRY_EM2016</stp>
        <stp>2</stp>
        <stp>002683.SZ</stp>
        <stp>1</stp>
        <tr r="G1139" s="3"/>
      </tp>
      <tp t="s">
        <v>基础化工</v>
        <stp/>
        <stp>EM_S_INFO_INDUSTRY_EM2016</stp>
        <stp>2</stp>
        <stp>002783.SZ</stp>
        <stp>1</stp>
        <tr r="G1233" s="3"/>
      </tp>
      <tp t="s">
        <v>纺织服装</v>
        <stp/>
        <stp>EM_S_INFO_INDUSTRY_EM2016</stp>
        <stp>2</stp>
        <stp>002083.SZ</stp>
        <stp>1</stp>
        <tr r="G543" s="3"/>
      </tp>
      <tp t="s">
        <v>交通运输</v>
        <stp/>
        <stp>EM_S_INFO_INDUSTRY_EM2016</stp>
        <stp>2</stp>
        <stp>002183.SZ</stp>
        <stp>1</stp>
        <tr r="G643" s="3"/>
      </tp>
      <tp t="s">
        <v>交运设备</v>
        <stp/>
        <stp>EM_S_INFO_INDUSTRY_EM2016</stp>
        <stp>2</stp>
        <stp>002283.SZ</stp>
        <stp>1</stp>
        <tr r="G742" s="3"/>
      </tp>
      <tp t="s">
        <v>信息技术</v>
        <stp/>
        <stp>EM_S_INFO_INDUSTRY_EM2016</stp>
        <stp>2</stp>
        <stp>002383.SZ</stp>
        <stp>1</stp>
        <tr r="G842" s="3"/>
      </tp>
      <tp t="s">
        <v>公用事业</v>
        <stp/>
        <stp>EM_S_INFO_INDUSTRY_EM2016</stp>
        <stp>2</stp>
        <stp>000883.SZ</stp>
        <stp>1</stp>
        <tr r="G369" s="3"/>
      </tp>
      <tp t="s">
        <v>化石能源</v>
        <stp/>
        <stp>EM_S_INFO_INDUSTRY_EM2016</stp>
        <stp>2</stp>
        <stp>000983.SZ</stp>
        <stp>1</stp>
        <tr r="G446" s="3"/>
      </tp>
      <tp t="s">
        <v>基础化工</v>
        <stp/>
        <stp>EM_S_INFO_INDUSTRY_EM2016</stp>
        <stp>2</stp>
        <stp>000683.SZ</stp>
        <stp>1</stp>
        <tr r="G238" s="3"/>
      </tp>
      <tp t="s">
        <v>金融</v>
        <stp/>
        <stp>EM_S_INFO_INDUSTRY_EM2016</stp>
        <stp>2</stp>
        <stp>000783.SZ</stp>
        <stp>1</stp>
        <tr r="G304" s="3"/>
      </tp>
      <tp t="s">
        <v>医药生物</v>
        <stp/>
        <stp>EM_S_INFO_INDUSTRY_EM2016</stp>
        <stp>2</stp>
        <stp>002880.SZ</stp>
        <stp>1</stp>
        <tr r="G1322" s="3"/>
      </tp>
      <tp t="s">
        <v>交运设备</v>
        <stp/>
        <stp>EM_S_INFO_INDUSTRY_EM2016</stp>
        <stp>2</stp>
        <stp>002480.SZ</stp>
        <stp>1</stp>
        <tr r="G938" s="3"/>
      </tp>
      <tp t="s">
        <v>电气设备</v>
        <stp/>
        <stp>EM_S_INFO_INDUSTRY_EM2016</stp>
        <stp>2</stp>
        <stp>002580.SZ</stp>
        <stp>1</stp>
        <tr r="G1037" s="3"/>
      </tp>
      <tp t="s">
        <v>纺织服装</v>
        <stp/>
        <stp>EM_S_INFO_INDUSTRY_EM2016</stp>
        <stp>2</stp>
        <stp>002780.SZ</stp>
        <stp>1</stp>
        <tr r="G1230" s="3"/>
      </tp>
      <tp t="s">
        <v>基础化工</v>
        <stp/>
        <stp>EM_S_INFO_INDUSTRY_EM2016</stp>
        <stp>2</stp>
        <stp>002080.SZ</stp>
        <stp>1</stp>
        <tr r="G540" s="3"/>
      </tp>
      <tp t="s">
        <v>电子设备</v>
        <stp/>
        <stp>EM_S_INFO_INDUSTRY_EM2016</stp>
        <stp>2</stp>
        <stp>002180.SZ</stp>
        <stp>1</stp>
        <tr r="G640" s="3"/>
      </tp>
      <tp t="s">
        <v>互联网</v>
        <stp/>
        <stp>EM_S_INFO_INDUSTRY_EM2016</stp>
        <stp>2</stp>
        <stp>002280.SZ</stp>
        <stp>1</stp>
        <tr r="G739" s="3"/>
      </tp>
      <tp t="s">
        <v>信息技术</v>
        <stp/>
        <stp>EM_S_INFO_INDUSTRY_EM2016</stp>
        <stp>2</stp>
        <stp>002380.SZ</stp>
        <stp>1</stp>
        <tr r="G839" s="3"/>
      </tp>
      <tp t="s">
        <v>机械设备</v>
        <stp/>
        <stp>EM_S_INFO_INDUSTRY_EM2016</stp>
        <stp>2</stp>
        <stp>000880.SZ</stp>
        <stp>1</stp>
        <tr r="G366" s="3"/>
      </tp>
      <tp t="s">
        <v>交运设备</v>
        <stp/>
        <stp>EM_S_INFO_INDUSTRY_EM2016</stp>
        <stp>2</stp>
        <stp>000980.SZ</stp>
        <stp>1</stp>
        <tr r="G443" s="3"/>
      </tp>
      <tp t="s">
        <v>机械设备</v>
        <stp/>
        <stp>EM_S_INFO_INDUSTRY_EM2016</stp>
        <stp>2</stp>
        <stp>000680.SZ</stp>
        <stp>1</stp>
        <tr r="G235" s="3"/>
      </tp>
      <tp t="s">
        <v>化石能源</v>
        <stp/>
        <stp>EM_S_INFO_INDUSTRY_EM2016</stp>
        <stp>2</stp>
        <stp>000780.SZ</stp>
        <stp>1</stp>
        <tr r="G302" s="3"/>
      </tp>
      <tp t="s">
        <v>电子设备</v>
        <stp/>
        <stp>EM_S_INFO_INDUSTRY_EM2016</stp>
        <stp>2</stp>
        <stp>002881.SZ</stp>
        <stp>1</stp>
        <tr r="G1323" s="3"/>
      </tp>
      <tp t="s">
        <v>食品饮料</v>
        <stp/>
        <stp>EM_S_INFO_INDUSTRY_EM2016</stp>
        <stp>2</stp>
        <stp>002481.SZ</stp>
        <stp>1</stp>
        <tr r="G939" s="3"/>
      </tp>
      <tp t="s">
        <v>医药生物</v>
        <stp/>
        <stp>EM_S_INFO_INDUSTRY_EM2016</stp>
        <stp>2</stp>
        <stp>002581.SZ</stp>
        <stp>1</stp>
        <tr r="G1038" s="3"/>
      </tp>
      <tp t="s">
        <v>电子设备</v>
        <stp/>
        <stp>EM_S_INFO_INDUSTRY_EM2016</stp>
        <stp>2</stp>
        <stp>002681.SZ</stp>
        <stp>1</stp>
        <tr r="G1137" s="3"/>
      </tp>
      <tp t="s">
        <v>建筑</v>
        <stp/>
        <stp>EM_S_INFO_INDUSTRY_EM2016</stp>
        <stp>2</stp>
        <stp>002781.SZ</stp>
        <stp>1</stp>
        <tr r="G1231" s="3"/>
      </tp>
      <tp t="s">
        <v>建筑</v>
        <stp/>
        <stp>EM_S_INFO_INDUSTRY_EM2016</stp>
        <stp>2</stp>
        <stp>002081.SZ</stp>
        <stp>1</stp>
        <tr r="G541" s="3"/>
      </tp>
      <tp t="s">
        <v>文化传媒</v>
        <stp/>
        <stp>EM_S_INFO_INDUSTRY_EM2016</stp>
        <stp>2</stp>
        <stp>002181.SZ</stp>
        <stp>1</stp>
        <tr r="G641" s="3"/>
      </tp>
      <tp t="s">
        <v>信息技术</v>
        <stp/>
        <stp>EM_S_INFO_INDUSTRY_EM2016</stp>
        <stp>2</stp>
        <stp>002281.SZ</stp>
        <stp>1</stp>
        <tr r="G740" s="3"/>
      </tp>
      <tp t="s">
        <v>基础化工</v>
        <stp/>
        <stp>EM_S_INFO_INDUSTRY_EM2016</stp>
        <stp>2</stp>
        <stp>002381.SZ</stp>
        <stp>1</stp>
        <tr r="G840" s="3"/>
      </tp>
      <tp t="s">
        <v>基础化工</v>
        <stp/>
        <stp>EM_S_INFO_INDUSTRY_EM2016</stp>
        <stp>2</stp>
        <stp>000881.SZ</stp>
        <stp>1</stp>
        <tr r="G367" s="3"/>
      </tp>
      <tp t="s">
        <v>交运设备</v>
        <stp/>
        <stp>EM_S_INFO_INDUSTRY_EM2016</stp>
        <stp>2</stp>
        <stp>000981.SZ</stp>
        <stp>1</stp>
        <tr r="G444" s="3"/>
      </tp>
      <tp t="s">
        <v>交运设备</v>
        <stp/>
        <stp>EM_S_INFO_INDUSTRY_EM2016</stp>
        <stp>2</stp>
        <stp>000581.SZ</stp>
        <stp>1</stp>
        <tr r="G163" s="3"/>
      </tp>
      <tp t="s">
        <v>文化传媒</v>
        <stp/>
        <stp>EM_S_INFO_INDUSTRY_EM2016</stp>
        <stp>2</stp>
        <stp>000681.SZ</stp>
        <stp>1</stp>
        <tr r="G236" s="3"/>
      </tp>
      <tp>
        <v>8.15</v>
        <stp/>
        <stp>EM_S_DQ_CLOSE</stp>
        <stp>3</stp>
        <stp>603626.SH</stp>
        <stp>2019/11/27</stp>
        <stp>1</stp>
        <tr r="F318" s="5"/>
      </tp>
      <tp>
        <v>28.7</v>
        <stp/>
        <stp>EM_S_DQ_CLOSE</stp>
        <stp>3</stp>
        <stp>603638.SH</stp>
        <stp>2019/11/27</stp>
        <stp>1</stp>
        <tr r="F319" s="5"/>
      </tp>
      <tp>
        <v>3.56</v>
        <stp/>
        <stp>EM_S_DQ_CLOSE</stp>
        <stp>3</stp>
        <stp>601608.SH</stp>
        <stp>2019/11/27</stp>
        <stp>1</stp>
        <tr r="F275" s="5"/>
      </tp>
      <tp>
        <v>16.68</v>
        <stp/>
        <stp>EM_S_DQ_CLOSE</stp>
        <stp>3</stp>
        <stp>603611.SH</stp>
        <stp>2019/11/27</stp>
        <stp>1</stp>
        <tr r="F316" s="5"/>
      </tp>
      <tp>
        <v>12.86</v>
        <stp/>
        <stp>EM_S_DQ_CLOSE</stp>
        <stp>3</stp>
        <stp>603617.SH</stp>
        <stp>2019/11/27</stp>
        <stp>1</stp>
        <tr r="F317" s="5"/>
      </tp>
      <tp>
        <v>9.93</v>
        <stp/>
        <stp>EM_S_DQ_CLOSE</stp>
        <stp>3</stp>
        <stp>600615.SH</stp>
        <stp>2019/11/27</stp>
        <stp>1</stp>
        <tr r="F254" s="5"/>
      </tp>
      <tp>
        <v>7.96</v>
        <stp/>
        <stp>EM_S_DQ_CLOSE</stp>
        <stp>3</stp>
        <stp>600619.SH</stp>
        <stp>2019/11/27</stp>
        <stp>1</stp>
        <tr r="F255" s="5"/>
      </tp>
      <tp>
        <v>43.73</v>
        <stp/>
        <stp>EM_S_DQ_CLOSE</stp>
        <stp>3</stp>
        <stp>603662.SH</stp>
        <stp>2019/11/27</stp>
        <stp>1</stp>
        <tr r="F321" s="5"/>
      </tp>
      <tp>
        <v>1.75</v>
        <stp/>
        <stp>EM_S_DQ_CLOSE</stp>
        <stp>3</stp>
        <stp>600666.SH</stp>
        <stp>2019/11/27</stp>
        <stp>1</stp>
        <tr r="F256" s="5"/>
      </tp>
      <tp>
        <v>62.06</v>
        <stp/>
        <stp>EM_S_DQ_CLOSE</stp>
        <stp>3</stp>
        <stp>603666.SH</stp>
        <stp>2019/11/27</stp>
        <stp>1</stp>
        <tr r="F322" s="5"/>
      </tp>
      <tp>
        <v>8.08</v>
        <stp/>
        <stp>EM_S_DQ_CLOSE</stp>
        <stp>3</stp>
        <stp>603667.SH</stp>
        <stp>2019/11/27</stp>
        <stp>1</stp>
        <tr r="F323" s="5"/>
      </tp>
      <tp>
        <v>14.09</v>
        <stp/>
        <stp>EM_S_DQ_CLOSE</stp>
        <stp>3</stp>
        <stp>603656.SH</stp>
        <stp>2019/11/27</stp>
        <stp>1</stp>
        <tr r="F320" s="5"/>
      </tp>
      <tp>
        <v>10.52</v>
        <stp/>
        <stp>EM_S_DQ_CLOSE</stp>
        <stp>3</stp>
        <stp>603686.SH</stp>
        <stp>2019/11/27</stp>
        <stp>1</stp>
        <tr r="F324" s="5"/>
      </tp>
      <tp>
        <v>22.31</v>
        <stp/>
        <stp>EM_S_DQ_CLOSE</stp>
        <stp>3</stp>
        <stp>603690.SH</stp>
        <stp>2019/11/27</stp>
        <stp>1</stp>
        <tr r="F325" s="5"/>
      </tp>
      <tp>
        <v>12.96</v>
        <stp/>
        <stp>EM_S_DQ_CLOSE</stp>
        <stp>3</stp>
        <stp>603699.SH</stp>
        <stp>2019/11/27</stp>
        <stp>1</stp>
        <tr r="F326" s="5"/>
      </tp>
      <tp>
        <v>10.43</v>
        <stp/>
        <stp>EM_S_DQ_CLOSE</stp>
        <stp>3</stp>
        <stp>000666.SZ</stp>
        <stp>2019/11/27</stp>
        <stp>1</stp>
        <tr r="F14" s="5"/>
      </tp>
      <tp>
        <v>6.52</v>
        <stp/>
        <stp>EM_S_DQ_CLOSE</stp>
        <stp>3</stp>
        <stp>002667.SZ</stp>
        <stp>2019/11/27</stp>
        <stp>1</stp>
        <tr r="F85" s="5"/>
      </tp>
      <tp>
        <v>3.44</v>
        <stp/>
        <stp>EM_S_DQ_CLOSE</stp>
        <stp>3</stp>
        <stp>002665.SZ</stp>
        <stp>2019/11/27</stp>
        <stp>1</stp>
        <tr r="F84" s="5"/>
      </tp>
      <tp>
        <v>14.78</v>
        <stp/>
        <stp>EM_S_DQ_CLOSE</stp>
        <stp>3</stp>
        <stp>300648.SZ</stp>
        <stp>2019/11/27</stp>
        <stp>1</stp>
        <tr r="F220" s="5"/>
      </tp>
      <tp>
        <v>8.14</v>
        <stp/>
        <stp>EM_S_DQ_CLOSE</stp>
        <stp>3</stp>
        <stp>002645.SZ</stp>
        <stp>2019/11/27</stp>
        <stp>1</stp>
        <tr r="F80" s="5"/>
      </tp>
      <tp>
        <v>3.58</v>
        <stp/>
        <stp>EM_S_DQ_CLOSE</stp>
        <stp>3</stp>
        <stp>002652.SZ</stp>
        <stp>2019/11/27</stp>
        <stp>1</stp>
        <tr r="F82" s="5"/>
      </tp>
      <tp>
        <v>4.53</v>
        <stp/>
        <stp>EM_S_DQ_CLOSE</stp>
        <stp>3</stp>
        <stp>002651.SZ</stp>
        <stp>2019/11/27</stp>
        <stp>1</stp>
        <tr r="F81" s="5"/>
      </tp>
      <tp>
        <v>6.41</v>
        <stp/>
        <stp>EM_S_DQ_CLOSE</stp>
        <stp>3</stp>
        <stp>002658.SZ</stp>
        <stp>2019/11/27</stp>
        <stp>1</stp>
        <tr r="F83" s="5"/>
      </tp>
      <tp>
        <v>23.65</v>
        <stp/>
        <stp>EM_S_DQ_CLOSE</stp>
        <stp>3</stp>
        <stp>300669.SZ</stp>
        <stp>2019/11/27</stp>
        <stp>1</stp>
        <tr r="F221" s="5"/>
      </tp>
      <tp>
        <v>4312000000</v>
        <stp/>
        <stp>EM_S_VAL_MV</stp>
        <stp>2</stp>
        <stp>603181.SH</stp>
        <stp>2019/11/27</stp>
        <tr r="I3299" s="3"/>
        <tr r="I3299" s="3"/>
        <tr r="I3299" s="3"/>
        <tr r="I3299" s="3"/>
      </tp>
      <tp>
        <v>2704800000</v>
        <stp/>
        <stp>EM_S_VAL_MV</stp>
        <stp>2</stp>
        <stp>603101.SH</stp>
        <stp>2019/11/27</stp>
        <tr r="I3261" s="3"/>
        <tr r="I3261" s="3"/>
        <tr r="I3261" s="3"/>
        <tr r="I3261" s="3"/>
      </tp>
      <tp>
        <v>4916713645.8000002</v>
        <stp/>
        <stp>EM_S_VAL_MV</stp>
        <stp>2</stp>
        <stp>603111.SH</stp>
        <stp>2019/11/27</stp>
        <tr r="I3267" s="3"/>
        <tr r="I3267" s="3"/>
        <tr r="I3267" s="3"/>
        <tr r="I3267" s="3"/>
      </tp>
      <tp>
        <v>5233680000</v>
        <stp/>
        <stp>EM_S_VAL_MV</stp>
        <stp>2</stp>
        <stp>603121.SH</stp>
        <stp>2019/11/27</stp>
        <tr r="I3273" s="3"/>
        <tr r="I3273" s="3"/>
        <tr r="I3273" s="3"/>
        <tr r="I3273" s="3"/>
      </tp>
      <tp>
        <v>4085969138.1999998</v>
        <stp/>
        <stp>EM_S_VAL_MV</stp>
        <stp>2</stp>
        <stp>603131.SH</stp>
        <stp>2019/11/27</stp>
        <tr r="I3279" s="3"/>
        <tr r="I3279" s="3"/>
        <tr r="I3279" s="3"/>
        <tr r="I3279" s="3"/>
      </tp>
      <tp>
        <v>1671502000</v>
        <stp/>
        <stp>EM_S_VAL_MV</stp>
        <stp>2</stp>
        <stp>603161.SH</stp>
        <stp>2019/11/27</stp>
        <tr r="I3289" s="3"/>
        <tr r="I3289" s="3"/>
        <tr r="I3289" s="3"/>
        <tr r="I3289" s="3"/>
      </tp>
      <tp>
        <v>6983284000</v>
        <stp/>
        <stp>EM_S_VAL_MV</stp>
        <stp>2</stp>
        <stp>603081.SH</stp>
        <stp>2019/11/27</stp>
        <tr r="I3249" s="3"/>
        <tr r="I3249" s="3"/>
        <tr r="I3249" s="3"/>
        <tr r="I3249" s="3"/>
      </tp>
      <tp>
        <v>3536643600</v>
        <stp/>
        <stp>EM_S_VAL_MV</stp>
        <stp>2</stp>
        <stp>603001.SH</stp>
        <stp>2019/11/27</stp>
        <tr r="I3193" s="3"/>
        <tr r="I3193" s="3"/>
        <tr r="I3193" s="3"/>
        <tr r="I3193" s="3"/>
      </tp>
      <tp>
        <v>2192882002.96</v>
        <stp/>
        <stp>EM_S_VAL_MV</stp>
        <stp>2</stp>
        <stp>603011.SH</stp>
        <stp>2019/11/27</stp>
        <tr r="I3202" s="3"/>
        <tr r="I3202" s="3"/>
        <tr r="I3202" s="3"/>
        <tr r="I3202" s="3"/>
      </tp>
      <tp>
        <v>3055504068.5</v>
        <stp/>
        <stp>EM_S_VAL_MV</stp>
        <stp>2</stp>
        <stp>603021.SH</stp>
        <stp>2019/11/27</stp>
        <tr r="I3211" s="3"/>
        <tr r="I3211" s="3"/>
        <tr r="I3211" s="3"/>
        <tr r="I3211" s="3"/>
      </tp>
      <tp>
        <v>2031680000</v>
        <stp/>
        <stp>EM_S_VAL_MV</stp>
        <stp>2</stp>
        <stp>603031.SH</stp>
        <stp>2019/11/27</stp>
        <tr r="I3220" s="3"/>
        <tr r="I3220" s="3"/>
        <tr r="I3220" s="3"/>
        <tr r="I3220" s="3"/>
      </tp>
      <tp>
        <v>1589146654</v>
        <stp/>
        <stp>EM_S_VAL_MV</stp>
        <stp>2</stp>
        <stp>603041.SH</stp>
        <stp>2019/11/27</stp>
        <tr r="I3229" s="3"/>
        <tr r="I3229" s="3"/>
        <tr r="I3229" s="3"/>
        <tr r="I3229" s="3"/>
      </tp>
      <tp>
        <v>2637600000</v>
        <stp/>
        <stp>EM_S_VAL_MV</stp>
        <stp>2</stp>
        <stp>603301.SH</stp>
        <stp>2019/11/27</stp>
        <tr r="I3349" s="3"/>
        <tr r="I3349" s="3"/>
        <tr r="I3349" s="3"/>
        <tr r="I3349" s="3"/>
      </tp>
      <tp>
        <v>2352000000</v>
        <stp/>
        <stp>EM_S_VAL_MV</stp>
        <stp>2</stp>
        <stp>603311.SH</stp>
        <stp>2019/11/27</stp>
        <tr r="I3355" s="3"/>
        <tr r="I3355" s="3"/>
        <tr r="I3355" s="3"/>
        <tr r="I3355" s="3"/>
      </tp>
      <tp>
        <v>2409950000</v>
        <stp/>
        <stp>EM_S_VAL_MV</stp>
        <stp>2</stp>
        <stp>603321.SH</stp>
        <stp>2019/11/27</stp>
        <tr r="I3363" s="3"/>
        <tr r="I3363" s="3"/>
        <tr r="I3363" s="3"/>
        <tr r="I3363" s="3"/>
      </tp>
      <tp>
        <v>1941896376</v>
        <stp/>
        <stp>EM_S_VAL_MV</stp>
        <stp>2</stp>
        <stp>603331.SH</stp>
        <stp>2019/11/27</stp>
        <tr r="I3371" s="3"/>
        <tr r="I3371" s="3"/>
        <tr r="I3371" s="3"/>
        <tr r="I3371" s="3"/>
      </tp>
      <tp>
        <v>2891468112.4000001</v>
        <stp/>
        <stp>EM_S_VAL_MV</stp>
        <stp>2</stp>
        <stp>603351.SH</stp>
        <stp>2019/11/27</stp>
        <tr r="I3381" s="3"/>
        <tr r="I3381" s="3"/>
        <tr r="I3381" s="3"/>
        <tr r="I3381" s="3"/>
      </tp>
      <tp>
        <v>111049672560.84</v>
        <stp/>
        <stp>EM_S_VAL_MV</stp>
        <stp>2</stp>
        <stp>603501.SH</stp>
        <stp>2019/11/27</stp>
        <tr r="I3423" s="3"/>
        <tr r="I3423" s="3"/>
        <tr r="I3423" s="3"/>
        <tr r="I3423" s="3"/>
      </tp>
      <tp>
        <v>7249848614.25</v>
        <stp/>
        <stp>EM_S_VAL_MV</stp>
        <stp>2</stp>
        <stp>603421.SH</stp>
        <stp>2019/11/27</stp>
        <tr r="I3410" s="3"/>
        <tr r="I3410" s="3"/>
        <tr r="I3410" s="3"/>
        <tr r="I3410" s="3"/>
      </tp>
      <tp>
        <v>2365932844.8000002</v>
        <stp/>
        <stp>EM_S_VAL_MV</stp>
        <stp>2</stp>
        <stp>603701.SH</stp>
        <stp>2019/11/27</stp>
        <tr r="I3527" s="3"/>
        <tr r="I3527" s="3"/>
        <tr r="I3527" s="3"/>
        <tr r="I3527" s="3"/>
      </tp>
      <tp>
        <v>10408267000</v>
        <stp/>
        <stp>EM_S_VAL_MV</stp>
        <stp>2</stp>
        <stp>603711.SH</stp>
        <stp>2019/11/27</stp>
        <tr r="I3533" s="3"/>
        <tr r="I3533" s="3"/>
        <tr r="I3533" s="3"/>
        <tr r="I3533" s="3"/>
      </tp>
      <tp>
        <v>2130700000</v>
        <stp/>
        <stp>EM_S_VAL_MV</stp>
        <stp>2</stp>
        <stp>603721.SH</stp>
        <stp>2019/11/27</stp>
        <tr r="I3539" s="3"/>
        <tr r="I3539" s="3"/>
        <tr r="I3539" s="3"/>
        <tr r="I3539" s="3"/>
      </tp>
      <tp>
        <v>4291399719.04</v>
        <stp/>
        <stp>EM_S_VAL_MV</stp>
        <stp>2</stp>
        <stp>603681.SH</stp>
        <stp>2019/11/27</stp>
        <tr r="I3513" s="3"/>
        <tr r="I3513" s="3"/>
        <tr r="I3513" s="3"/>
        <tr r="I3513" s="3"/>
      </tp>
      <tp>
        <v>4645611644.8000002</v>
        <stp/>
        <stp>EM_S_VAL_MV</stp>
        <stp>2</stp>
        <stp>603601.SH</stp>
        <stp>2019/11/27</stp>
        <tr r="I3466" s="3"/>
        <tr r="I3466" s="3"/>
        <tr r="I3466" s="3"/>
        <tr r="I3466" s="3"/>
      </tp>
      <tp>
        <v>4462498044.7200003</v>
        <stp/>
        <stp>EM_S_VAL_MV</stp>
        <stp>2</stp>
        <stp>603611.SH</stp>
        <stp>2019/11/27</stp>
        <tr r="I3475" s="3"/>
        <tr r="I3475" s="3"/>
        <tr r="I3475" s="3"/>
        <tr r="I3475" s="3"/>
      </tp>
      <tp>
        <v>3970000000</v>
        <stp/>
        <stp>EM_S_VAL_MV</stp>
        <stp>2</stp>
        <stp>603661.SH</stp>
        <stp>2019/11/27</stp>
        <tr r="I3500" s="3"/>
        <tr r="I3500" s="3"/>
        <tr r="I3500" s="3"/>
        <tr r="I3500" s="3"/>
      </tp>
      <tp>
        <v>1208957667.5599999</v>
        <stp/>
        <stp>EM_S_VAL_MV</stp>
        <stp>2</stp>
        <stp>603991.SH</stp>
        <stp>2019/11/27</stp>
        <tr r="I3673" s="3"/>
        <tr r="I3673" s="3"/>
        <tr r="I3673" s="3"/>
        <tr r="I3673" s="3"/>
      </tp>
      <tp>
        <v>4345557467.1400003</v>
        <stp/>
        <stp>EM_S_VAL_MV</stp>
        <stp>2</stp>
        <stp>603901.SH</stp>
        <stp>2019/11/27</stp>
        <tr r="I3627" s="3"/>
        <tr r="I3627" s="3"/>
        <tr r="I3627" s="3"/>
        <tr r="I3627" s="3"/>
      </tp>
      <tp>
        <v>7581114288</v>
        <stp/>
        <stp>EM_S_VAL_MV</stp>
        <stp>2</stp>
        <stp>603881.SH</stp>
        <stp>2019/11/27</stp>
        <tr r="I3612" s="3"/>
        <tr r="I3612" s="3"/>
        <tr r="I3612" s="3"/>
        <tr r="I3612" s="3"/>
      </tp>
      <tp>
        <v>4274600510.4000001</v>
        <stp/>
        <stp>EM_S_VAL_MV</stp>
        <stp>2</stp>
        <stp>603801.SH</stp>
        <stp>2019/11/27</stp>
        <tr r="I3571" s="3"/>
        <tr r="I3571" s="3"/>
        <tr r="I3571" s="3"/>
        <tr r="I3571" s="3"/>
      </tp>
      <tp>
        <v>3078616800</v>
        <stp/>
        <stp>EM_S_VAL_MV</stp>
        <stp>2</stp>
        <stp>603811.SH</stp>
        <stp>2019/11/27</stp>
        <tr r="I3577" s="3"/>
        <tr r="I3577" s="3"/>
        <tr r="I3577" s="3"/>
        <tr r="I3577" s="3"/>
      </tp>
      <tp>
        <v>3746505071.9200001</v>
        <stp/>
        <stp>EM_S_VAL_MV</stp>
        <stp>2</stp>
        <stp>603861.SH</stp>
        <stp>2019/11/27</stp>
        <tr r="I3600" s="3"/>
        <tr r="I3600" s="3"/>
        <tr r="I3600" s="3"/>
        <tr r="I3600" s="3"/>
      </tp>
      <tp>
        <v>4415488000</v>
        <stp/>
        <stp>EM_S_VAL_MV</stp>
        <stp>2</stp>
        <stp>603871.SH</stp>
        <stp>2019/11/27</stp>
        <tr r="I3606" s="3"/>
        <tr r="I3606" s="3"/>
        <tr r="I3606" s="3"/>
        <tr r="I3606" s="3"/>
      </tp>
      <tp>
        <v>21.67</v>
        <stp/>
        <stp>EM_S_DQ_CLOSE</stp>
        <stp>3</stp>
        <stp>300619.SZ</stp>
        <stp>2019/11/27</stp>
        <stp>1</stp>
        <tr r="F217" s="5"/>
      </tp>
      <tp>
        <v>5526636908.2399998</v>
        <stp/>
        <stp>EM_S_VAL_MV</stp>
        <stp>2</stp>
        <stp>002181.SZ</stp>
        <stp>2019/11/27</stp>
        <tr r="I641" s="3"/>
        <tr r="I641" s="3"/>
        <tr r="I641" s="3"/>
        <tr r="I641" s="3"/>
      </tp>
      <tp>
        <v>16465143858</v>
        <stp/>
        <stp>EM_S_VAL_MV</stp>
        <stp>2</stp>
        <stp>002191.SZ</stp>
        <stp>2019/11/27</stp>
        <tr r="I651" s="3"/>
        <tr r="I651" s="3"/>
        <tr r="I651" s="3"/>
        <tr r="I651" s="3"/>
      </tp>
      <tp>
        <v>4243615381.0599999</v>
        <stp/>
        <stp>EM_S_VAL_MV</stp>
        <stp>2</stp>
        <stp>002141.SZ</stp>
        <stp>2019/11/27</stp>
        <tr r="I601" s="3"/>
        <tr r="I601" s="3"/>
        <tr r="I601" s="3"/>
        <tr r="I601" s="3"/>
      </tp>
      <tp>
        <v>10263929315.65</v>
        <stp/>
        <stp>EM_S_VAL_MV</stp>
        <stp>2</stp>
        <stp>002151.SZ</stp>
        <stp>2019/11/27</stp>
        <tr r="I611" s="3"/>
        <tr r="I611" s="3"/>
        <tr r="I611" s="3"/>
        <tr r="I611" s="3"/>
      </tp>
      <tp>
        <v>6435889380</v>
        <stp/>
        <stp>EM_S_VAL_MV</stp>
        <stp>2</stp>
        <stp>002161.SZ</stp>
        <stp>2019/11/27</stp>
        <tr r="I621" s="3"/>
        <tr r="I621" s="3"/>
        <tr r="I621" s="3"/>
        <tr r="I621" s="3"/>
      </tp>
      <tp>
        <v>8175383767.25</v>
        <stp/>
        <stp>EM_S_VAL_MV</stp>
        <stp>2</stp>
        <stp>002171.SZ</stp>
        <stp>2019/11/27</stp>
        <tr r="I631" s="3"/>
        <tr r="I631" s="3"/>
        <tr r="I631" s="3"/>
        <tr r="I631" s="3"/>
      </tp>
      <tp>
        <v>3641365423.4400001</v>
        <stp/>
        <stp>EM_S_VAL_MV</stp>
        <stp>2</stp>
        <stp>002101.SZ</stp>
        <stp>2019/11/27</stp>
        <tr r="I561" s="3"/>
        <tr r="I561" s="3"/>
        <tr r="I561" s="3"/>
        <tr r="I561" s="3"/>
      </tp>
      <tp>
        <v>5399040906.5600004</v>
        <stp/>
        <stp>EM_S_VAL_MV</stp>
        <stp>2</stp>
        <stp>002111.SZ</stp>
        <stp>2019/11/27</stp>
        <tr r="I571" s="3"/>
        <tr r="I571" s="3"/>
        <tr r="I571" s="3"/>
        <tr r="I571" s="3"/>
      </tp>
      <tp>
        <v>5788314994.1700001</v>
        <stp/>
        <stp>EM_S_VAL_MV</stp>
        <stp>2</stp>
        <stp>002121.SZ</stp>
        <stp>2019/11/27</stp>
        <tr r="I581" s="3"/>
        <tr r="I581" s="3"/>
        <tr r="I581" s="3"/>
        <tr r="I581" s="3"/>
      </tp>
      <tp>
        <v>13368792185.91</v>
        <stp/>
        <stp>EM_S_VAL_MV</stp>
        <stp>2</stp>
        <stp>002131.SZ</stp>
        <stp>2019/11/27</stp>
        <tr r="I591" s="3"/>
        <tr r="I591" s="3"/>
        <tr r="I591" s="3"/>
        <tr r="I591" s="3"/>
      </tp>
      <tp>
        <v>21625382207.119999</v>
        <stp/>
        <stp>EM_S_VAL_MV</stp>
        <stp>2</stp>
        <stp>002081.SZ</stp>
        <stp>2019/11/27</stp>
        <tr r="I541" s="3"/>
        <tr r="I541" s="3"/>
        <tr r="I541" s="3"/>
        <tr r="I541" s="3"/>
      </tp>
      <tp>
        <v>8755804948.7999992</v>
        <stp/>
        <stp>EM_S_VAL_MV</stp>
        <stp>2</stp>
        <stp>002091.SZ</stp>
        <stp>2019/11/27</stp>
        <tr r="I551" s="3"/>
        <tr r="I551" s="3"/>
        <tr r="I551" s="3"/>
        <tr r="I551" s="3"/>
      </tp>
      <tp>
        <v>6441600000</v>
        <stp/>
        <stp>EM_S_VAL_MV</stp>
        <stp>2</stp>
        <stp>002041.SZ</stp>
        <stp>2019/11/27</stp>
        <tr r="I502" s="3"/>
        <tr r="I502" s="3"/>
        <tr r="I502" s="3"/>
        <tr r="I502" s="3"/>
      </tp>
      <tp>
        <v>11124306343.629999</v>
        <stp/>
        <stp>EM_S_VAL_MV</stp>
        <stp>2</stp>
        <stp>002051.SZ</stp>
        <stp>2019/11/27</stp>
        <tr r="I512" s="3"/>
        <tr r="I512" s="3"/>
        <tr r="I512" s="3"/>
        <tr r="I512" s="3"/>
      </tp>
      <tp>
        <v>7882411458.54</v>
        <stp/>
        <stp>EM_S_VAL_MV</stp>
        <stp>2</stp>
        <stp>002061.SZ</stp>
        <stp>2019/11/27</stp>
        <tr r="I522" s="3"/>
        <tr r="I522" s="3"/>
        <tr r="I522" s="3"/>
        <tr r="I522" s="3"/>
      </tp>
      <tp>
        <v>1518492347.4200001</v>
        <stp/>
        <stp>EM_S_VAL_MV</stp>
        <stp>2</stp>
        <stp>002071.SZ</stp>
        <stp>2019/11/27</stp>
        <tr r="I531" s="3"/>
        <tr r="I531" s="3"/>
        <tr r="I531" s="3"/>
        <tr r="I531" s="3"/>
      </tp>
      <tp>
        <v>46024346466</v>
        <stp/>
        <stp>EM_S_VAL_MV</stp>
        <stp>2</stp>
        <stp>002001.SZ</stp>
        <stp>2019/11/27</stp>
        <tr r="I463" s="3"/>
        <tr r="I463" s="3"/>
        <tr r="I463" s="3"/>
        <tr r="I463" s="3"/>
      </tp>
      <tp>
        <v>3944012374</v>
        <stp/>
        <stp>EM_S_VAL_MV</stp>
        <stp>2</stp>
        <stp>002011.SZ</stp>
        <stp>2019/11/27</stp>
        <tr r="I473" s="3"/>
        <tr r="I473" s="3"/>
        <tr r="I473" s="3"/>
        <tr r="I473" s="3"/>
      </tp>
      <tp>
        <v>1396264531.2</v>
        <stp/>
        <stp>EM_S_VAL_MV</stp>
        <stp>2</stp>
        <stp>002021.SZ</stp>
        <stp>2019/11/27</stp>
        <tr r="I482" s="3"/>
        <tr r="I482" s="3"/>
        <tr r="I482" s="3"/>
        <tr r="I482" s="3"/>
      </tp>
      <tp>
        <v>4200845729.6999998</v>
        <stp/>
        <stp>EM_S_VAL_MV</stp>
        <stp>2</stp>
        <stp>002031.SZ</stp>
        <stp>2019/11/27</stp>
        <tr r="I492" s="3"/>
        <tr r="I492" s="3"/>
        <tr r="I492" s="3"/>
        <tr r="I492" s="3"/>
      </tp>
      <tp>
        <v>3169106432.8000002</v>
        <stp/>
        <stp>EM_S_VAL_MV</stp>
        <stp>2</stp>
        <stp>002381.SZ</stp>
        <stp>2019/11/27</stp>
        <tr r="I840" s="3"/>
        <tr r="I840" s="3"/>
        <tr r="I840" s="3"/>
        <tr r="I840" s="3"/>
      </tp>
      <tp>
        <v>4206204615.5999999</v>
        <stp/>
        <stp>EM_S_VAL_MV</stp>
        <stp>2</stp>
        <stp>002391.SZ</stp>
        <stp>2019/11/27</stp>
        <tr r="I850" s="3"/>
        <tr r="I850" s="3"/>
        <tr r="I850" s="3"/>
        <tr r="I850" s="3"/>
      </tp>
      <tp>
        <v>5933905148.8000002</v>
        <stp/>
        <stp>EM_S_VAL_MV</stp>
        <stp>2</stp>
        <stp>002341.SZ</stp>
        <stp>2019/11/27</stp>
        <tr r="I800" s="3"/>
        <tr r="I800" s="3"/>
        <tr r="I800" s="3"/>
        <tr r="I800" s="3"/>
      </tp>
      <tp>
        <v>8316492950</v>
        <stp/>
        <stp>EM_S_VAL_MV</stp>
        <stp>2</stp>
        <stp>002351.SZ</stp>
        <stp>2019/11/27</stp>
        <tr r="I810" s="3"/>
        <tr r="I810" s="3"/>
        <tr r="I810" s="3"/>
        <tr r="I810" s="3"/>
      </tp>
      <tp>
        <v>3475932581.4000001</v>
        <stp/>
        <stp>EM_S_VAL_MV</stp>
        <stp>2</stp>
        <stp>002361.SZ</stp>
        <stp>2019/11/27</stp>
        <tr r="I820" s="3"/>
        <tr r="I820" s="3"/>
        <tr r="I820" s="3"/>
        <tr r="I820" s="3"/>
      </tp>
      <tp>
        <v>34831232490.599998</v>
        <stp/>
        <stp>EM_S_VAL_MV</stp>
        <stp>2</stp>
        <stp>002371.SZ</stp>
        <stp>2019/11/27</stp>
        <tr r="I830" s="3"/>
        <tr r="I830" s="3"/>
        <tr r="I830" s="3"/>
        <tr r="I830" s="3"/>
      </tp>
      <tp>
        <v>9233972845.4200001</v>
        <stp/>
        <stp>EM_S_VAL_MV</stp>
        <stp>2</stp>
        <stp>002301.SZ</stp>
        <stp>2019/11/27</stp>
        <tr r="I760" s="3"/>
        <tr r="I760" s="3"/>
        <tr r="I760" s="3"/>
        <tr r="I760" s="3"/>
      </tp>
      <tp>
        <v>49433834106.18</v>
        <stp/>
        <stp>EM_S_VAL_MV</stp>
        <stp>2</stp>
        <stp>002311.SZ</stp>
        <stp>2019/11/27</stp>
        <tr r="I770" s="3"/>
        <tr r="I770" s="3"/>
        <tr r="I770" s="3"/>
        <tr r="I770" s="3"/>
      </tp>
      <tp>
        <v>2853114474</v>
        <stp/>
        <stp>EM_S_VAL_MV</stp>
        <stp>2</stp>
        <stp>002321.SZ</stp>
        <stp>2019/11/27</stp>
        <tr r="I780" s="3"/>
        <tr r="I780" s="3"/>
        <tr r="I780" s="3"/>
        <tr r="I780" s="3"/>
      </tp>
      <tp>
        <v>3725135119.7600002</v>
        <stp/>
        <stp>EM_S_VAL_MV</stp>
        <stp>2</stp>
        <stp>002331.SZ</stp>
        <stp>2019/11/27</stp>
        <tr r="I790" s="3"/>
        <tr r="I790" s="3"/>
        <tr r="I790" s="3"/>
        <tr r="I790" s="3"/>
      </tp>
      <tp>
        <v>18956893704</v>
        <stp/>
        <stp>EM_S_VAL_MV</stp>
        <stp>2</stp>
        <stp>002281.SZ</stp>
        <stp>2019/11/27</stp>
        <tr r="I740" s="3"/>
        <tr r="I740" s="3"/>
        <tr r="I740" s="3"/>
        <tr r="I740" s="3"/>
      </tp>
      <tp>
        <v>4242757883.8400002</v>
        <stp/>
        <stp>EM_S_VAL_MV</stp>
        <stp>2</stp>
        <stp>002291.SZ</stp>
        <stp>2019/11/27</stp>
        <tr r="I750" s="3"/>
        <tr r="I750" s="3"/>
        <tr r="I750" s="3"/>
        <tr r="I750" s="3"/>
      </tp>
      <tp>
        <v>62403348920.040001</v>
        <stp/>
        <stp>EM_S_VAL_MV</stp>
        <stp>2</stp>
        <stp>002241.SZ</stp>
        <stp>2019/11/27</stp>
        <tr r="I701" s="3"/>
        <tr r="I701" s="3"/>
        <tr r="I701" s="3"/>
        <tr r="I701" s="3"/>
      </tp>
      <tp>
        <v>7757857479.9799995</v>
        <stp/>
        <stp>EM_S_VAL_MV</stp>
        <stp>2</stp>
        <stp>002251.SZ</stp>
        <stp>2019/11/27</stp>
        <tr r="I711" s="3"/>
        <tr r="I711" s="3"/>
        <tr r="I711" s="3"/>
        <tr r="I711" s="3"/>
      </tp>
      <tp>
        <v>5734995413.54</v>
        <stp/>
        <stp>EM_S_VAL_MV</stp>
        <stp>2</stp>
        <stp>002261.SZ</stp>
        <stp>2019/11/27</stp>
        <tr r="I720" s="3"/>
        <tr r="I720" s="3"/>
        <tr r="I720" s="3"/>
        <tr r="I720" s="3"/>
      </tp>
      <tp>
        <v>36563588723.199997</v>
        <stp/>
        <stp>EM_S_VAL_MV</stp>
        <stp>2</stp>
        <stp>002271.SZ</stp>
        <stp>2019/11/27</stp>
        <tr r="I730" s="3"/>
        <tr r="I730" s="3"/>
        <tr r="I730" s="3"/>
        <tr r="I730" s="3"/>
      </tp>
      <tp>
        <v>7972569930.6000004</v>
        <stp/>
        <stp>EM_S_VAL_MV</stp>
        <stp>2</stp>
        <stp>002201.SZ</stp>
        <stp>2019/11/27</stp>
        <tr r="I661" s="3"/>
        <tr r="I661" s="3"/>
        <tr r="I661" s="3"/>
        <tr r="I661" s="3"/>
      </tp>
      <tp>
        <v>2720272649.9099998</v>
        <stp/>
        <stp>EM_S_VAL_MV</stp>
        <stp>2</stp>
        <stp>002211.SZ</stp>
        <stp>2019/11/27</stp>
        <tr r="I671" s="3"/>
        <tr r="I671" s="3"/>
        <tr r="I671" s="3"/>
        <tr r="I671" s="3"/>
      </tp>
      <tp>
        <v>13082777794.32</v>
        <stp/>
        <stp>EM_S_VAL_MV</stp>
        <stp>2</stp>
        <stp>002221.SZ</stp>
        <stp>2019/11/27</stp>
        <tr r="I681" s="3"/>
        <tr r="I681" s="3"/>
        <tr r="I681" s="3"/>
        <tr r="I681" s="3"/>
      </tp>
      <tp>
        <v>2365584000</v>
        <stp/>
        <stp>EM_S_VAL_MV</stp>
        <stp>2</stp>
        <stp>002231.SZ</stp>
        <stp>2019/11/27</stp>
        <tr r="I691" s="3"/>
        <tr r="I691" s="3"/>
        <tr r="I691" s="3"/>
        <tr r="I691" s="3"/>
      </tp>
      <tp>
        <v>4321268088.3000002</v>
        <stp/>
        <stp>EM_S_VAL_MV</stp>
        <stp>2</stp>
        <stp>002581.SZ</stp>
        <stp>2019/11/27</stp>
        <tr r="I1038" s="3"/>
        <tr r="I1038" s="3"/>
        <tr r="I1038" s="3"/>
        <tr r="I1038" s="3"/>
      </tp>
      <tp>
        <v>2508994213.6199999</v>
        <stp/>
        <stp>EM_S_VAL_MV</stp>
        <stp>2</stp>
        <stp>002591.SZ</stp>
        <stp>2019/11/27</stp>
        <tr r="I1048" s="3"/>
        <tr r="I1048" s="3"/>
        <tr r="I1048" s="3"/>
        <tr r="I1048" s="3"/>
      </tp>
      <tp>
        <v>5017226611.7399998</v>
        <stp/>
        <stp>EM_S_VAL_MV</stp>
        <stp>2</stp>
        <stp>002541.SZ</stp>
        <stp>2019/11/27</stp>
        <tr r="I998" s="3"/>
        <tr r="I998" s="3"/>
        <tr r="I998" s="3"/>
        <tr r="I998" s="3"/>
      </tp>
      <tp>
        <v>3169767175.4099998</v>
        <stp/>
        <stp>EM_S_VAL_MV</stp>
        <stp>2</stp>
        <stp>002551.SZ</stp>
        <stp>2019/11/27</stp>
        <tr r="I1008" s="3"/>
        <tr r="I1008" s="3"/>
        <tr r="I1008" s="3"/>
        <tr r="I1008" s="3"/>
      </tp>
      <tp>
        <v>3313631110</v>
        <stp/>
        <stp>EM_S_VAL_MV</stp>
        <stp>2</stp>
        <stp>002561.SZ</stp>
        <stp>2019/11/27</stp>
        <tr r="I1018" s="3"/>
        <tr r="I1018" s="3"/>
        <tr r="I1018" s="3"/>
        <tr r="I1018" s="3"/>
      </tp>
      <tp>
        <v>1802973220</v>
        <stp/>
        <stp>EM_S_VAL_MV</stp>
        <stp>2</stp>
        <stp>002571.SZ</stp>
        <stp>2019/11/27</stp>
        <tr r="I1028" s="3"/>
        <tr r="I1028" s="3"/>
        <tr r="I1028" s="3"/>
        <tr r="I1028" s="3"/>
      </tp>
      <tp>
        <v>1846550081.5999999</v>
        <stp/>
        <stp>EM_S_VAL_MV</stp>
        <stp>2</stp>
        <stp>002501.SZ</stp>
        <stp>2019/11/27</stp>
        <tr r="I959" s="3"/>
        <tr r="I959" s="3"/>
        <tr r="I959" s="3"/>
        <tr r="I959" s="3"/>
      </tp>
      <tp>
        <v>17434431756.360001</v>
        <stp/>
        <stp>EM_S_VAL_MV</stp>
        <stp>2</stp>
        <stp>002511.SZ</stp>
        <stp>2019/11/27</stp>
        <tr r="I969" s="3"/>
        <tr r="I969" s="3"/>
        <tr r="I969" s="3"/>
        <tr r="I969" s="3"/>
      </tp>
      <tp>
        <v>2775187444.5900002</v>
        <stp/>
        <stp>EM_S_VAL_MV</stp>
        <stp>2</stp>
        <stp>002521.SZ</stp>
        <stp>2019/11/27</stp>
        <tr r="I979" s="3"/>
        <tr r="I979" s="3"/>
        <tr r="I979" s="3"/>
        <tr r="I979" s="3"/>
      </tp>
      <tp>
        <v>10620743710.59</v>
        <stp/>
        <stp>EM_S_VAL_MV</stp>
        <stp>2</stp>
        <stp>002531.SZ</stp>
        <stp>2019/11/27</stp>
        <tr r="I988" s="3"/>
        <tr r="I988" s="3"/>
        <tr r="I988" s="3"/>
        <tr r="I988" s="3"/>
      </tp>
      <tp>
        <v>8529655400</v>
        <stp/>
        <stp>EM_S_VAL_MV</stp>
        <stp>2</stp>
        <stp>002481.SZ</stp>
        <stp>2019/11/27</stp>
        <tr r="I939" s="3"/>
        <tr r="I939" s="3"/>
        <tr r="I939" s="3"/>
        <tr r="I939" s="3"/>
      </tp>
      <tp>
        <v>8200095436</v>
        <stp/>
        <stp>EM_S_VAL_MV</stp>
        <stp>2</stp>
        <stp>002491.SZ</stp>
        <stp>2019/11/27</stp>
        <tr r="I949" s="3"/>
        <tr r="I949" s="3"/>
        <tr r="I949" s="3"/>
        <tr r="I949" s="3"/>
      </tp>
      <tp>
        <v>3726750121.5599999</v>
        <stp/>
        <stp>EM_S_VAL_MV</stp>
        <stp>2</stp>
        <stp>002441.SZ</stp>
        <stp>2019/11/27</stp>
        <tr r="I900" s="3"/>
        <tr r="I900" s="3"/>
        <tr r="I900" s="3"/>
        <tr r="I900" s="3"/>
      </tp>
      <tp>
        <v>3983544000</v>
        <stp/>
        <stp>EM_S_VAL_MV</stp>
        <stp>2</stp>
        <stp>002451.SZ</stp>
        <stp>2019/11/27</stp>
        <tr r="I910" s="3"/>
        <tr r="I910" s="3"/>
        <tr r="I910" s="3"/>
        <tr r="I910" s="3"/>
      </tp>
      <tp>
        <v>15958098340.799999</v>
        <stp/>
        <stp>EM_S_VAL_MV</stp>
        <stp>2</stp>
        <stp>002461.SZ</stp>
        <stp>2019/11/27</stp>
        <tr r="I920" s="3"/>
        <tr r="I920" s="3"/>
        <tr r="I920" s="3"/>
        <tr r="I920" s="3"/>
      </tp>
      <tp>
        <v>2840320000</v>
        <stp/>
        <stp>EM_S_VAL_MV</stp>
        <stp>2</stp>
        <stp>002471.SZ</stp>
        <stp>2019/11/27</stp>
        <tr r="I930" s="3"/>
        <tr r="I930" s="3"/>
        <tr r="I930" s="3"/>
        <tr r="I930" s="3"/>
      </tp>
      <tp>
        <v>3238603200</v>
        <stp/>
        <stp>EM_S_VAL_MV</stp>
        <stp>2</stp>
        <stp>002401.SZ</stp>
        <stp>2019/11/27</stp>
        <tr r="I860" s="3"/>
        <tr r="I860" s="3"/>
        <tr r="I860" s="3"/>
        <tr r="I860" s="3"/>
      </tp>
      <tp>
        <v>25665755475.75</v>
        <stp/>
        <stp>EM_S_VAL_MV</stp>
        <stp>2</stp>
        <stp>002411.SZ</stp>
        <stp>2019/11/27</stp>
        <tr r="I870" s="3"/>
        <tr r="I870" s="3"/>
        <tr r="I870" s="3"/>
        <tr r="I870" s="3"/>
      </tp>
      <tp>
        <v>6559782986.3100004</v>
        <stp/>
        <stp>EM_S_VAL_MV</stp>
        <stp>2</stp>
        <stp>002421.SZ</stp>
        <stp>2019/11/27</stp>
        <tr r="I880" s="3"/>
        <tr r="I880" s="3"/>
        <tr r="I880" s="3"/>
        <tr r="I880" s="3"/>
      </tp>
      <tp>
        <v>4490696059</v>
        <stp/>
        <stp>EM_S_VAL_MV</stp>
        <stp>2</stp>
        <stp>002431.SZ</stp>
        <stp>2019/11/27</stp>
        <tr r="I890" s="3"/>
        <tr r="I890" s="3"/>
        <tr r="I890" s="3"/>
        <tr r="I890" s="3"/>
      </tp>
      <tp>
        <v>3701250000</v>
        <stp/>
        <stp>EM_S_VAL_MV</stp>
        <stp>2</stp>
        <stp>002781.SZ</stp>
        <stp>2019/11/27</stp>
        <tr r="I1231" s="3"/>
        <tr r="I1231" s="3"/>
        <tr r="I1231" s="3"/>
        <tr r="I1231" s="3"/>
      </tp>
      <tp>
        <v>8887365600</v>
        <stp/>
        <stp>EM_S_VAL_MV</stp>
        <stp>2</stp>
        <stp>002791.SZ</stp>
        <stp>2019/11/27</stp>
        <tr r="I1240" s="3"/>
        <tr r="I1240" s="3"/>
        <tr r="I1240" s="3"/>
        <tr r="I1240" s="3"/>
      </tp>
      <tp>
        <v>4150243581.8499999</v>
        <stp/>
        <stp>EM_S_VAL_MV</stp>
        <stp>2</stp>
        <stp>002741.SZ</stp>
        <stp>2019/11/27</stp>
        <tr r="I1194" s="3"/>
        <tr r="I1194" s="3"/>
        <tr r="I1194" s="3"/>
        <tr r="I1194" s="3"/>
      </tp>
      <tp>
        <v>3517163945.75</v>
        <stp/>
        <stp>EM_S_VAL_MV</stp>
        <stp>2</stp>
        <stp>002751.SZ</stp>
        <stp>2019/11/27</stp>
        <tr r="I1203" s="3"/>
        <tr r="I1203" s="3"/>
        <tr r="I1203" s="3"/>
        <tr r="I1203" s="3"/>
      </tp>
      <tp>
        <v>4119984000</v>
        <stp/>
        <stp>EM_S_VAL_MV</stp>
        <stp>2</stp>
        <stp>002761.SZ</stp>
        <stp>2019/11/27</stp>
        <tr r="I1212" s="3"/>
        <tr r="I1212" s="3"/>
        <tr r="I1212" s="3"/>
        <tr r="I1212" s="3"/>
      </tp>
      <tp>
        <v>2208080461.5999999</v>
        <stp/>
        <stp>EM_S_VAL_MV</stp>
        <stp>2</stp>
        <stp>002771.SZ</stp>
        <stp>2019/11/27</stp>
        <tr r="I1221" s="3"/>
        <tr r="I1221" s="3"/>
        <tr r="I1221" s="3"/>
        <tr r="I1221" s="3"/>
      </tp>
      <tp>
        <v>10174574592</v>
        <stp/>
        <stp>EM_S_VAL_MV</stp>
        <stp>2</stp>
        <stp>002701.SZ</stp>
        <stp>2019/11/27</stp>
        <tr r="I1157" s="3"/>
        <tr r="I1157" s="3"/>
        <tr r="I1157" s="3"/>
        <tr r="I1157" s="3"/>
      </tp>
      <tp>
        <v>1172238144</v>
        <stp/>
        <stp>EM_S_VAL_MV</stp>
        <stp>2</stp>
        <stp>002711.SZ</stp>
        <stp>2019/11/27</stp>
        <tr r="I1165" s="3"/>
        <tr r="I1165" s="3"/>
        <tr r="I1165" s="3"/>
        <tr r="I1165" s="3"/>
      </tp>
      <tp>
        <v>4365575945.4200001</v>
        <stp/>
        <stp>EM_S_VAL_MV</stp>
        <stp>2</stp>
        <stp>002721.SZ</stp>
        <stp>2019/11/27</stp>
        <tr r="I1174" s="3"/>
        <tr r="I1174" s="3"/>
        <tr r="I1174" s="3"/>
        <tr r="I1174" s="3"/>
      </tp>
      <tp>
        <v>1885308160</v>
        <stp/>
        <stp>EM_S_VAL_MV</stp>
        <stp>2</stp>
        <stp>002731.SZ</stp>
        <stp>2019/11/27</stp>
        <tr r="I1184" s="3"/>
        <tr r="I1184" s="3"/>
        <tr r="I1184" s="3"/>
        <tr r="I1184" s="3"/>
      </tp>
      <tp>
        <v>9715310425.6000004</v>
        <stp/>
        <stp>EM_S_VAL_MV</stp>
        <stp>2</stp>
        <stp>002681.SZ</stp>
        <stp>2019/11/27</stp>
        <tr r="I1137" s="3"/>
        <tr r="I1137" s="3"/>
        <tr r="I1137" s="3"/>
        <tr r="I1137" s="3"/>
      </tp>
      <tp>
        <v>1982200000</v>
        <stp/>
        <stp>EM_S_VAL_MV</stp>
        <stp>2</stp>
        <stp>002691.SZ</stp>
        <stp>2019/11/27</stp>
        <tr r="I1147" s="3"/>
        <tr r="I1147" s="3"/>
        <tr r="I1147" s="3"/>
        <tr r="I1147" s="3"/>
      </tp>
      <tp>
        <v>5110560000</v>
        <stp/>
        <stp>EM_S_VAL_MV</stp>
        <stp>2</stp>
        <stp>002641.SZ</stp>
        <stp>2019/11/27</stp>
        <tr r="I1098" s="3"/>
        <tr r="I1098" s="3"/>
        <tr r="I1098" s="3"/>
        <tr r="I1098" s="3"/>
      </tp>
      <tp>
        <v>4609275000</v>
        <stp/>
        <stp>EM_S_VAL_MV</stp>
        <stp>2</stp>
        <stp>002651.SZ</stp>
        <stp>2019/11/27</stp>
        <tr r="I1108" s="3"/>
        <tr r="I1108" s="3"/>
        <tr r="I1108" s="3"/>
        <tr r="I1108" s="3"/>
      </tp>
      <tp>
        <v>3587300189.5</v>
        <stp/>
        <stp>EM_S_VAL_MV</stp>
        <stp>2</stp>
        <stp>002661.SZ</stp>
        <stp>2019/11/27</stp>
        <tr r="I1118" s="3"/>
        <tr r="I1118" s="3"/>
        <tr r="I1118" s="3"/>
        <tr r="I1118" s="3"/>
      </tp>
      <tp>
        <v>2130713302.74</v>
        <stp/>
        <stp>EM_S_VAL_MV</stp>
        <stp>2</stp>
        <stp>002671.SZ</stp>
        <stp>2019/11/27</stp>
        <tr r="I1128" s="3"/>
        <tr r="I1128" s="3"/>
        <tr r="I1128" s="3"/>
        <tr r="I1128" s="3"/>
      </tp>
      <tp>
        <v>26741394899.240002</v>
        <stp/>
        <stp>EM_S_VAL_MV</stp>
        <stp>2</stp>
        <stp>002601.SZ</stp>
        <stp>2019/11/27</stp>
        <tr r="I1058" s="3"/>
        <tr r="I1058" s="3"/>
        <tr r="I1058" s="3"/>
        <tr r="I1058" s="3"/>
      </tp>
      <tp>
        <v>7961341925.6800003</v>
        <stp/>
        <stp>EM_S_VAL_MV</stp>
        <stp>2</stp>
        <stp>002611.SZ</stp>
        <stp>2019/11/27</stp>
        <tr r="I1068" s="3"/>
        <tr r="I1068" s="3"/>
        <tr r="I1068" s="3"/>
        <tr r="I1068" s="3"/>
      </tp>
      <tp>
        <v>6688778489.4399996</v>
        <stp/>
        <stp>EM_S_VAL_MV</stp>
        <stp>2</stp>
        <stp>002621.SZ</stp>
        <stp>2019/11/27</stp>
        <tr r="I1078" s="3"/>
        <tr r="I1078" s="3"/>
        <tr r="I1078" s="3"/>
        <tr r="I1078" s="3"/>
      </tp>
      <tp>
        <v>4623094040</v>
        <stp/>
        <stp>EM_S_VAL_MV</stp>
        <stp>2</stp>
        <stp>002631.SZ</stp>
        <stp>2019/11/27</stp>
        <tr r="I1088" s="3"/>
        <tr r="I1088" s="3"/>
        <tr r="I1088" s="3"/>
        <tr r="I1088" s="3"/>
      </tp>
      <tp>
        <v>12319500000</v>
        <stp/>
        <stp>EM_S_VAL_MV</stp>
        <stp>2</stp>
        <stp>002941.SZ</stp>
        <stp>2019/11/27</stp>
        <tr r="I1378" s="3"/>
        <tr r="I1378" s="3"/>
        <tr r="I1378" s="3"/>
        <tr r="I1378" s="3"/>
      </tp>
      <tp>
        <v>6779700000</v>
        <stp/>
        <stp>EM_S_VAL_MV</stp>
        <stp>2</stp>
        <stp>002951.SZ</stp>
        <stp>2019/11/27</stp>
        <tr r="I1387" s="3"/>
        <tr r="I1387" s="3"/>
        <tr r="I1387" s="3"/>
        <tr r="I1387" s="3"/>
      </tp>
      <tp>
        <v>14911950000</v>
        <stp/>
        <stp>EM_S_VAL_MV</stp>
        <stp>2</stp>
        <stp>002961.SZ</stp>
        <stp>2019/11/27</stp>
        <tr r="I1396" s="3"/>
        <tr r="I1396" s="3"/>
        <tr r="I1396" s="3"/>
        <tr r="I1396" s="3"/>
      </tp>
      <tp>
        <v>25052109910</v>
        <stp/>
        <stp>EM_S_VAL_MV</stp>
        <stp>2</stp>
        <stp>002901.SZ</stp>
        <stp>2019/11/27</stp>
        <tr r="I1342" s="3"/>
        <tr r="I1342" s="3"/>
        <tr r="I1342" s="3"/>
        <tr r="I1342" s="3"/>
      </tp>
      <tp>
        <v>8417840000</v>
        <stp/>
        <stp>EM_S_VAL_MV</stp>
        <stp>2</stp>
        <stp>002911.SZ</stp>
        <stp>2019/11/27</stp>
        <tr r="I1351" s="3"/>
        <tr r="I1351" s="3"/>
        <tr r="I1351" s="3"/>
        <tr r="I1351" s="3"/>
      </tp>
      <tp>
        <v>1352000000</v>
        <stp/>
        <stp>EM_S_VAL_MV</stp>
        <stp>2</stp>
        <stp>002921.SZ</stp>
        <stp>2019/11/27</stp>
        <tr r="I1360" s="3"/>
        <tr r="I1360" s="3"/>
        <tr r="I1360" s="3"/>
        <tr r="I1360" s="3"/>
      </tp>
      <tp>
        <v>2285993600</v>
        <stp/>
        <stp>EM_S_VAL_MV</stp>
        <stp>2</stp>
        <stp>002931.SZ</stp>
        <stp>2019/11/27</stp>
        <tr r="I1369" s="3"/>
        <tr r="I1369" s="3"/>
        <tr r="I1369" s="3"/>
        <tr r="I1369" s="3"/>
      </tp>
      <tp>
        <v>4680359590</v>
        <stp/>
        <stp>EM_S_VAL_MV</stp>
        <stp>2</stp>
        <stp>002881.SZ</stp>
        <stp>2019/11/27</stp>
        <tr r="I1323" s="3"/>
        <tr r="I1323" s="3"/>
        <tr r="I1323" s="3"/>
        <tr r="I1323" s="3"/>
      </tp>
      <tp>
        <v>4103829474.9400001</v>
        <stp/>
        <stp>EM_S_VAL_MV</stp>
        <stp>2</stp>
        <stp>002891.SZ</stp>
        <stp>2019/11/27</stp>
        <tr r="I1333" s="3"/>
        <tr r="I1333" s="3"/>
        <tr r="I1333" s="3"/>
        <tr r="I1333" s="3"/>
      </tp>
      <tp>
        <v>55272179475.599998</v>
        <stp/>
        <stp>EM_S_VAL_MV</stp>
        <stp>2</stp>
        <stp>002841.SZ</stp>
        <stp>2019/11/27</stp>
        <tr r="I1286" s="3"/>
        <tr r="I1286" s="3"/>
        <tr r="I1286" s="3"/>
        <tr r="I1286" s="3"/>
      </tp>
      <tp>
        <v>9116868650.5200005</v>
        <stp/>
        <stp>EM_S_VAL_MV</stp>
        <stp>2</stp>
        <stp>002851.SZ</stp>
        <stp>2019/11/27</stp>
        <tr r="I1295" s="3"/>
        <tr r="I1295" s="3"/>
        <tr r="I1295" s="3"/>
        <tr r="I1295" s="3"/>
      </tp>
      <tp>
        <v>4764378872</v>
        <stp/>
        <stp>EM_S_VAL_MV</stp>
        <stp>2</stp>
        <stp>002861.SZ</stp>
        <stp>2019/11/27</stp>
        <tr r="I1304" s="3"/>
        <tr r="I1304" s="3"/>
        <tr r="I1304" s="3"/>
        <tr r="I1304" s="3"/>
      </tp>
      <tp>
        <v>2194749600</v>
        <stp/>
        <stp>EM_S_VAL_MV</stp>
        <stp>2</stp>
        <stp>002871.SZ</stp>
        <stp>2019/11/27</stp>
        <tr r="I1314" s="3"/>
        <tr r="I1314" s="3"/>
        <tr r="I1314" s="3"/>
        <tr r="I1314" s="3"/>
      </tp>
      <tp>
        <v>3922585600</v>
        <stp/>
        <stp>EM_S_VAL_MV</stp>
        <stp>2</stp>
        <stp>002801.SZ</stp>
        <stp>2019/11/27</stp>
        <tr r="I1249" s="3"/>
        <tr r="I1249" s="3"/>
        <tr r="I1249" s="3"/>
        <tr r="I1249" s="3"/>
      </tp>
      <tp>
        <v>2611800000</v>
        <stp/>
        <stp>EM_S_VAL_MV</stp>
        <stp>2</stp>
        <stp>002811.SZ</stp>
        <stp>2019/11/27</stp>
        <tr r="I1258" s="3"/>
        <tr r="I1258" s="3"/>
        <tr r="I1258" s="3"/>
        <tr r="I1258" s="3"/>
      </tp>
      <tp>
        <v>28972527242.400002</v>
        <stp/>
        <stp>EM_S_VAL_MV</stp>
        <stp>2</stp>
        <stp>002821.SZ</stp>
        <stp>2019/11/27</stp>
        <tr r="I1267" s="3"/>
        <tr r="I1267" s="3"/>
        <tr r="I1267" s="3"/>
        <tr r="I1267" s="3"/>
      </tp>
      <tp>
        <v>21015282839.360001</v>
        <stp/>
        <stp>EM_S_VAL_MV</stp>
        <stp>2</stp>
        <stp>002831.SZ</stp>
        <stp>2019/11/27</stp>
        <tr r="I1277" s="3"/>
        <tr r="I1277" s="3"/>
        <tr r="I1277" s="3"/>
        <tr r="I1277" s="3"/>
      </tp>
      <tp>
        <v>7.91</v>
        <stp/>
        <stp>EM_S_DQ_CLOSE</stp>
        <stp>3</stp>
        <stp>002633.SZ</stp>
        <stp>2019/11/27</stp>
        <stp>1</stp>
        <tr r="F78" s="5"/>
      </tp>
      <tp>
        <v>18.760000000000002</v>
        <stp/>
        <stp>EM_S_DQ_CLOSE</stp>
        <stp>3</stp>
        <stp>300606.SZ</stp>
        <stp>2019/11/27</stp>
        <stp>1</stp>
        <tr r="F215" s="5"/>
      </tp>
      <tp>
        <v>40.840000000000003</v>
        <stp/>
        <stp>EM_S_DQ_CLOSE</stp>
        <stp>3</stp>
        <stp>300607.SZ</stp>
        <stp>2019/11/27</stp>
        <stp>1</stp>
        <tr r="F216" s="5"/>
      </tp>
      <tp>
        <v>19.52</v>
        <stp/>
        <stp>EM_S_DQ_CLOSE</stp>
        <stp>3</stp>
        <stp>300604.SZ</stp>
        <stp>2019/11/27</stp>
        <stp>1</stp>
        <tr r="F214" s="5"/>
      </tp>
      <tp>
        <v>7.67</v>
        <stp/>
        <stp>EM_S_DQ_CLOSE</stp>
        <stp>3</stp>
        <stp>002639.SZ</stp>
        <stp>2019/11/27</stp>
        <stp>1</stp>
        <tr r="F79" s="5"/>
      </tp>
      <tp>
        <v>6419990755.1999998</v>
        <stp/>
        <stp>EM_S_VAL_MV</stp>
        <stp>2</stp>
        <stp>601101.SH</stp>
        <stp>2019/11/27</stp>
        <tr r="I3030" s="3"/>
        <tr r="I3030" s="3"/>
        <tr r="I3030" s="3"/>
        <tr r="I3030" s="3"/>
      </tp>
      <tp>
        <v>124768162439.14999</v>
        <stp/>
        <stp>EM_S_VAL_MV</stp>
        <stp>2</stp>
        <stp>601111.SH</stp>
        <stp>2019/11/27</stp>
        <tr r="I3034" s="3"/>
        <tr r="I3034" s="3"/>
        <tr r="I3034" s="3"/>
        <tr r="I3034" s="3"/>
      </tp>
      <tp>
        <v>7096488000</v>
        <stp/>
        <stp>EM_S_VAL_MV</stp>
        <stp>2</stp>
        <stp>601001.SH</stp>
        <stp>2019/11/27</stp>
        <tr r="I3001" s="3"/>
        <tr r="I3001" s="3"/>
        <tr r="I3001" s="3"/>
        <tr r="I3001" s="3"/>
      </tp>
      <tp>
        <v>6733706615.46</v>
        <stp/>
        <stp>EM_S_VAL_MV</stp>
        <stp>2</stp>
        <stp>601011.SH</stp>
        <stp>2019/11/27</stp>
        <tr r="I3010" s="3"/>
        <tr r="I3010" s="3"/>
        <tr r="I3010" s="3"/>
        <tr r="I3010" s="3"/>
      </tp>
      <tp>
        <v>37934813463.940002</v>
        <stp/>
        <stp>EM_S_VAL_MV</stp>
        <stp>2</stp>
        <stp>601021.SH</stp>
        <stp>2019/11/27</stp>
        <tr r="I3017" s="3"/>
        <tr r="I3017" s="3"/>
        <tr r="I3017" s="3"/>
        <tr r="I3017" s="3"/>
      </tp>
      <tp>
        <v>7774413462</v>
        <stp/>
        <stp>EM_S_VAL_MV</stp>
        <stp>2</stp>
        <stp>601311.SH</stp>
        <stp>2019/11/27</stp>
        <tr r="I3076" s="3"/>
        <tr r="I3076" s="3"/>
        <tr r="I3076" s="3"/>
        <tr r="I3076" s="3"/>
      </tp>
      <tp>
        <v>147871937729.60001</v>
        <stp/>
        <stp>EM_S_VAL_MV</stp>
        <stp>2</stp>
        <stp>601211.SH</stp>
        <stp>2019/11/27</stp>
        <tr r="I3060" s="3"/>
        <tr r="I3060" s="3"/>
        <tr r="I3060" s="3"/>
        <tr r="I3060" s="3"/>
      </tp>
      <tp>
        <v>34466629507.199997</v>
        <stp/>
        <stp>EM_S_VAL_MV</stp>
        <stp>2</stp>
        <stp>601231.SH</stp>
        <stp>2019/11/27</stp>
        <tr r="I3069" s="3"/>
        <tr r="I3069" s="3"/>
        <tr r="I3069" s="3"/>
        <tr r="I3069" s="3"/>
      </tp>
      <tp>
        <v>314270160000</v>
        <stp/>
        <stp>EM_S_VAL_MV</stp>
        <stp>2</stp>
        <stp>601601.SH</stp>
        <stp>2019/11/27</stp>
        <tr r="I3109" s="3"/>
        <tr r="I3109" s="3"/>
        <tr r="I3109" s="3"/>
        <tr r="I3109" s="3"/>
      </tp>
      <tp>
        <v>18322500000</v>
        <stp/>
        <stp>EM_S_VAL_MV</stp>
        <stp>2</stp>
        <stp>601611.SH</stp>
        <stp>2019/11/27</stp>
        <tr r="I3113" s="3"/>
        <tr r="I3113" s="3"/>
        <tr r="I3113" s="3"/>
        <tr r="I3113" s="3"/>
      </tp>
      <tp>
        <v>45341440734.800003</v>
        <stp/>
        <stp>EM_S_VAL_MV</stp>
        <stp>2</stp>
        <stp>601991.SH</stp>
        <stp>2019/11/27</stp>
        <tr r="I3186" s="3"/>
        <tr r="I3186" s="3"/>
        <tr r="I3186" s="3"/>
        <tr r="I3186" s="3"/>
      </tp>
      <tp>
        <v>54661153262.800003</v>
        <stp/>
        <stp>EM_S_VAL_MV</stp>
        <stp>2</stp>
        <stp>601901.SH</stp>
        <stp>2019/11/27</stp>
        <tr r="I3165" s="3"/>
        <tr r="I3165" s="3"/>
        <tr r="I3165" s="3"/>
        <tr r="I3165" s="3"/>
      </tp>
      <tp>
        <v>103298666733.83</v>
        <stp/>
        <stp>EM_S_VAL_MV</stp>
        <stp>2</stp>
        <stp>601881.SH</stp>
        <stp>2019/11/27</stp>
        <tr r="I3157" s="3"/>
        <tr r="I3157" s="3"/>
        <tr r="I3157" s="3"/>
        <tr r="I3157" s="3"/>
      </tp>
      <tp>
        <v>10304080537.66</v>
        <stp/>
        <stp>EM_S_VAL_MV</stp>
        <stp>2</stp>
        <stp>601801.SH</stp>
        <stp>2019/11/27</stp>
        <tr r="I3141" s="3"/>
        <tr r="I3141" s="3"/>
        <tr r="I3141" s="3"/>
        <tr r="I3141" s="3"/>
      </tp>
      <tp>
        <v>14917137690</v>
        <stp/>
        <stp>EM_S_VAL_MV</stp>
        <stp>2</stp>
        <stp>601811.SH</stp>
        <stp>2019/11/27</stp>
        <tr r="I3143" s="3"/>
        <tr r="I3143" s="3"/>
        <tr r="I3143" s="3"/>
        <tr r="I3143" s="3"/>
      </tp>
      <tp>
        <v>15.46</v>
        <stp/>
        <stp>EM_S_DQ_CLOSE</stp>
        <stp>3</stp>
        <stp>300631.SZ</stp>
        <stp>2019/11/27</stp>
        <stp>1</stp>
        <tr r="F219" s="5"/>
      </tp>
      <tp>
        <v>2361618840</v>
        <stp/>
        <stp>EM_S_VAL_MV</stp>
        <stp>2</stp>
        <stp>600191.SH</stp>
        <stp>2019/11/27</stp>
        <tr r="I2348" s="3"/>
        <tr r="I2348" s="3"/>
        <tr r="I2348" s="3"/>
        <tr r="I2348" s="3"/>
      </tp>
      <tp>
        <v>2992171957</v>
        <stp/>
        <stp>EM_S_VAL_MV</stp>
        <stp>2</stp>
        <stp>600101.SH</stp>
        <stp>2019/11/27</stp>
        <tr r="I2269" s="3"/>
        <tr r="I2269" s="3"/>
        <tr r="I2269" s="3"/>
        <tr r="I2269" s="3"/>
      </tp>
      <tp>
        <v>36475982640</v>
        <stp/>
        <stp>EM_S_VAL_MV</stp>
        <stp>2</stp>
        <stp>600111.SH</stp>
        <stp>2019/11/27</stp>
        <tr r="I2278" s="3"/>
        <tr r="I2278" s="3"/>
        <tr r="I2278" s="3"/>
        <tr r="I2278" s="3"/>
      </tp>
      <tp>
        <v>2912004770.8200002</v>
        <stp/>
        <stp>EM_S_VAL_MV</stp>
        <stp>2</stp>
        <stp>600121.SH</stp>
        <stp>2019/11/27</stp>
        <tr r="I2288" s="3"/>
        <tr r="I2288" s="3"/>
        <tr r="I2288" s="3"/>
        <tr r="I2288" s="3"/>
      </tp>
      <tp>
        <v>9013757771.3999996</v>
        <stp/>
        <stp>EM_S_VAL_MV</stp>
        <stp>2</stp>
        <stp>600131.SH</stp>
        <stp>2019/11/27</stp>
        <tr r="I2297" s="3"/>
        <tr r="I2297" s="3"/>
        <tr r="I2297" s="3"/>
        <tr r="I2297" s="3"/>
      </tp>
      <tp>
        <v>9066252097.5</v>
        <stp/>
        <stp>EM_S_VAL_MV</stp>
        <stp>2</stp>
        <stp>600141.SH</stp>
        <stp>2019/11/27</stp>
        <tr r="I2305" s="3"/>
        <tr r="I2305" s="3"/>
        <tr r="I2305" s="3"/>
        <tr r="I2305" s="3"/>
      </tp>
      <tp>
        <v>6568875474.46</v>
        <stp/>
        <stp>EM_S_VAL_MV</stp>
        <stp>2</stp>
        <stp>600151.SH</stp>
        <stp>2019/11/27</stp>
        <tr r="I2312" s="3"/>
        <tr r="I2312" s="3"/>
        <tr r="I2312" s="3"/>
        <tr r="I2312" s="3"/>
      </tp>
      <tp>
        <v>27670859381.290001</v>
        <stp/>
        <stp>EM_S_VAL_MV</stp>
        <stp>2</stp>
        <stp>600161.SH</stp>
        <stp>2019/11/27</stp>
        <tr r="I2321" s="3"/>
        <tr r="I2321" s="3"/>
        <tr r="I2321" s="3"/>
        <tr r="I2321" s="3"/>
      </tp>
      <tp>
        <v>9938230881.6800003</v>
        <stp/>
        <stp>EM_S_VAL_MV</stp>
        <stp>2</stp>
        <stp>600171.SH</stp>
        <stp>2019/11/27</stp>
        <tr r="I2330" s="3"/>
        <tr r="I2330" s="3"/>
        <tr r="I2330" s="3"/>
        <tr r="I2330" s="3"/>
      </tp>
      <tp>
        <v>6963200000</v>
        <stp/>
        <stp>EM_S_VAL_MV</stp>
        <stp>2</stp>
        <stp>300191.SZ</stp>
        <stp>2019/11/27</stp>
        <tr r="I1591" s="3"/>
        <tr r="I1591" s="3"/>
        <tr r="I1591" s="3"/>
        <tr r="I1591" s="3"/>
      </tp>
      <tp>
        <v>2976175506.7199998</v>
        <stp/>
        <stp>EM_S_VAL_MV</stp>
        <stp>2</stp>
        <stp>300181.SZ</stp>
        <stp>2019/11/27</stp>
        <tr r="I1582" s="3"/>
        <tr r="I1582" s="3"/>
        <tr r="I1582" s="3"/>
        <tr r="I1582" s="3"/>
      </tp>
      <tp>
        <v>4341808946.3999996</v>
        <stp/>
        <stp>EM_S_VAL_MV</stp>
        <stp>2</stp>
        <stp>300171.SZ</stp>
        <stp>2019/11/27</stp>
        <tr r="I1572" s="3"/>
        <tr r="I1572" s="3"/>
        <tr r="I1572" s="3"/>
        <tr r="I1572" s="3"/>
      </tp>
      <tp>
        <v>2933161800</v>
        <stp/>
        <stp>EM_S_VAL_MV</stp>
        <stp>2</stp>
        <stp>000151.SZ</stp>
        <stp>2019/11/27</stp>
        <tr r="I64" s="3"/>
        <tr r="I64" s="3"/>
        <tr r="I64" s="3"/>
        <tr r="I64" s="3"/>
      </tp>
      <tp>
        <v>2442904891.1399999</v>
        <stp/>
        <stp>EM_S_VAL_MV</stp>
        <stp>2</stp>
        <stp>300161.SZ</stp>
        <stp>2019/11/27</stp>
        <tr r="I1562" s="3"/>
        <tr r="I1562" s="3"/>
        <tr r="I1562" s="3"/>
        <tr r="I1562" s="3"/>
      </tp>
      <tp>
        <v>4185825000</v>
        <stp/>
        <stp>EM_S_VAL_MV</stp>
        <stp>2</stp>
        <stp>300151.SZ</stp>
        <stp>2019/11/27</stp>
        <tr r="I1552" s="3"/>
        <tr r="I1552" s="3"/>
        <tr r="I1552" s="3"/>
        <tr r="I1552" s="3"/>
      </tp>
      <tp>
        <v>1578740328</v>
        <stp/>
        <stp>EM_S_VAL_MV</stp>
        <stp>2</stp>
        <stp>300141.SZ</stp>
        <stp>2019/11/27</stp>
        <tr r="I1542" s="3"/>
        <tr r="I1542" s="3"/>
        <tr r="I1542" s="3"/>
        <tr r="I1542" s="3"/>
      </tp>
      <tp>
        <v>5475975301.1199999</v>
        <stp/>
        <stp>EM_S_VAL_MV</stp>
        <stp>2</stp>
        <stp>300131.SZ</stp>
        <stp>2019/11/27</stp>
        <tr r="I1532" s="3"/>
        <tr r="I1532" s="3"/>
        <tr r="I1532" s="3"/>
        <tr r="I1532" s="3"/>
      </tp>
      <tp>
        <v>2417164811.3200002</v>
        <stp/>
        <stp>EM_S_VAL_MV</stp>
        <stp>2</stp>
        <stp>300121.SZ</stp>
        <stp>2019/11/27</stp>
        <tr r="I1522" s="3"/>
        <tr r="I1522" s="3"/>
        <tr r="I1522" s="3"/>
        <tr r="I1522" s="3"/>
      </tp>
      <tp>
        <v>2564342000</v>
        <stp/>
        <stp>EM_S_VAL_MV</stp>
        <stp>2</stp>
        <stp>300111.SZ</stp>
        <stp>2019/11/27</stp>
        <tr r="I1512" s="3"/>
        <tr r="I1512" s="3"/>
        <tr r="I1512" s="3"/>
        <tr r="I1512" s="3"/>
      </tp>
      <tp>
        <v>4667764200</v>
        <stp/>
        <stp>EM_S_VAL_MV</stp>
        <stp>2</stp>
        <stp>300101.SZ</stp>
        <stp>2019/11/27</stp>
        <tr r="I1502" s="3"/>
        <tr r="I1502" s="3"/>
        <tr r="I1502" s="3"/>
        <tr r="I1502" s="3"/>
      </tp>
      <tp>
        <v>3201447600</v>
        <stp/>
        <stp>EM_S_VAL_MV</stp>
        <stp>2</stp>
        <stp>600081.SH</stp>
        <stp>2019/11/27</stp>
        <tr r="I2251" s="3"/>
        <tr r="I2251" s="3"/>
        <tr r="I2251" s="3"/>
        <tr r="I2251" s="3"/>
      </tp>
      <tp>
        <v>1557188585.4400001</v>
        <stp/>
        <stp>EM_S_VAL_MV</stp>
        <stp>2</stp>
        <stp>600091.SH</stp>
        <stp>2019/11/27</stp>
        <tr r="I2260" s="3"/>
        <tr r="I2260" s="3"/>
        <tr r="I2260" s="3"/>
        <tr r="I2260" s="3"/>
      </tp>
      <tp>
        <v>93403655486.050003</v>
        <stp/>
        <stp>EM_S_VAL_MV</stp>
        <stp>2</stp>
        <stp>600011.SH</stp>
        <stp>2019/11/27</stp>
        <tr r="I2196" s="3"/>
        <tr r="I2196" s="3"/>
        <tr r="I2196" s="3"/>
        <tr r="I2196" s="3"/>
      </tp>
      <tp>
        <v>19157641922.040001</v>
        <stp/>
        <stp>EM_S_VAL_MV</stp>
        <stp>2</stp>
        <stp>600021.SH</stp>
        <stp>2019/11/27</stp>
        <tr r="I2204" s="3"/>
        <tr r="I2204" s="3"/>
        <tr r="I2204" s="3"/>
        <tr r="I2204" s="3"/>
      </tp>
      <tp>
        <v>125455963734.72</v>
        <stp/>
        <stp>EM_S_VAL_MV</stp>
        <stp>2</stp>
        <stp>600031.SH</stp>
        <stp>2019/11/27</stp>
        <tr r="I2213" s="3"/>
        <tr r="I2213" s="3"/>
        <tr r="I2213" s="3"/>
        <tr r="I2213" s="3"/>
      </tp>
      <tp>
        <v>1759580800</v>
        <stp/>
        <stp>EM_S_VAL_MV</stp>
        <stp>2</stp>
        <stp>600051.SH</stp>
        <stp>2019/11/27</stp>
        <tr r="I2222" s="3"/>
        <tr r="I2222" s="3"/>
        <tr r="I2222" s="3"/>
        <tr r="I2222" s="3"/>
      </tp>
      <tp>
        <v>50429657643.110001</v>
        <stp/>
        <stp>EM_S_VAL_MV</stp>
        <stp>2</stp>
        <stp>600061.SH</stp>
        <stp>2019/11/27</stp>
        <tr r="I2232" s="3"/>
        <tr r="I2232" s="3"/>
        <tr r="I2232" s="3"/>
        <tr r="I2232" s="3"/>
      </tp>
      <tp>
        <v>3159259034.5799999</v>
        <stp/>
        <stp>EM_S_VAL_MV</stp>
        <stp>2</stp>
        <stp>600071.SH</stp>
        <stp>2019/11/27</stp>
        <tr r="I2241" s="3"/>
        <tr r="I2241" s="3"/>
        <tr r="I2241" s="3"/>
        <tr r="I2241" s="3"/>
      </tp>
      <tp>
        <v>4945663442.7600002</v>
        <stp/>
        <stp>EM_S_VAL_MV</stp>
        <stp>2</stp>
        <stp>300091.SZ</stp>
        <stp>2019/11/27</stp>
        <tr r="I1492" s="3"/>
        <tr r="I1492" s="3"/>
        <tr r="I1492" s="3"/>
        <tr r="I1492" s="3"/>
      </tp>
      <tp>
        <v>4746546147.7200003</v>
        <stp/>
        <stp>EM_S_VAL_MV</stp>
        <stp>2</stp>
        <stp>300081.SZ</stp>
        <stp>2019/11/27</stp>
        <tr r="I1482" s="3"/>
        <tr r="I1482" s="3"/>
        <tr r="I1482" s="3"/>
        <tr r="I1482" s="3"/>
      </tp>
      <tp>
        <v>1580885167.04</v>
        <stp/>
        <stp>EM_S_VAL_MV</stp>
        <stp>2</stp>
        <stp>300071.SZ</stp>
        <stp>2019/11/27</stp>
        <tr r="I1472" s="3"/>
        <tr r="I1472" s="3"/>
        <tr r="I1472" s="3"/>
        <tr r="I1472" s="3"/>
      </tp>
      <tp>
        <v>3966716116.1799998</v>
        <stp/>
        <stp>EM_S_VAL_MV</stp>
        <stp>2</stp>
        <stp>300061.SZ</stp>
        <stp>2019/11/27</stp>
        <tr r="I1462" s="3"/>
        <tr r="I1462" s="3"/>
        <tr r="I1462" s="3"/>
        <tr r="I1462" s="3"/>
      </tp>
      <tp>
        <v>9010879535.6100006</v>
        <stp/>
        <stp>EM_S_VAL_MV</stp>
        <stp>2</stp>
        <stp>000061.SZ</stp>
        <stp>2019/11/27</stp>
        <tr r="I48" s="3"/>
        <tr r="I48" s="3"/>
        <tr r="I48" s="3"/>
        <tr r="I48" s="3"/>
      </tp>
      <tp>
        <v>2110081441.3</v>
        <stp/>
        <stp>EM_S_VAL_MV</stp>
        <stp>2</stp>
        <stp>300051.SZ</stp>
        <stp>2019/11/27</stp>
        <tr r="I1453" s="3"/>
        <tr r="I1453" s="3"/>
        <tr r="I1453" s="3"/>
        <tr r="I1453" s="3"/>
      </tp>
      <tp>
        <v>4355037974.7600002</v>
        <stp/>
        <stp>EM_S_VAL_MV</stp>
        <stp>2</stp>
        <stp>300041.SZ</stp>
        <stp>2019/11/27</stp>
        <tr r="I1443" s="3"/>
        <tr r="I1443" s="3"/>
        <tr r="I1443" s="3"/>
        <tr r="I1443" s="3"/>
      </tp>
      <tp>
        <v>300209554523.06</v>
        <stp/>
        <stp>EM_S_VAL_MV</stp>
        <stp>2</stp>
        <stp>000001.SZ</stp>
        <stp>2019/11/27</stp>
        <tr r="I2" s="3"/>
        <tr r="I2" s="3"/>
        <tr r="I2" s="3"/>
        <tr r="I2" s="3"/>
      </tp>
      <tp>
        <v>4856438924.6400003</v>
        <stp/>
        <stp>EM_S_VAL_MV</stp>
        <stp>2</stp>
        <stp>300031.SZ</stp>
        <stp>2019/11/27</stp>
        <tr r="I1433" s="3"/>
        <tr r="I1433" s="3"/>
        <tr r="I1433" s="3"/>
        <tr r="I1433" s="3"/>
      </tp>
      <tp>
        <v>5387650991.6800003</v>
        <stp/>
        <stp>EM_S_VAL_MV</stp>
        <stp>2</stp>
        <stp>000011.SZ</stp>
        <stp>2019/11/27</stp>
        <tr r="I11" s="3"/>
        <tr r="I11" s="3"/>
        <tr r="I11" s="3"/>
        <tr r="I11" s="3"/>
      </tp>
      <tp>
        <v>4106407538.0500002</v>
        <stp/>
        <stp>EM_S_VAL_MV</stp>
        <stp>2</stp>
        <stp>300021.SZ</stp>
        <stp>2019/11/27</stp>
        <tr r="I1423" s="3"/>
        <tr r="I1423" s="3"/>
        <tr r="I1423" s="3"/>
        <tr r="I1423" s="3"/>
      </tp>
      <tp>
        <v>14197652852.950001</v>
        <stp/>
        <stp>EM_S_VAL_MV</stp>
        <stp>2</stp>
        <stp>000021.SZ</stp>
        <stp>2019/11/27</stp>
        <tr r="I19" s="3"/>
        <tr r="I19" s="3"/>
        <tr r="I19" s="3"/>
        <tr r="I19" s="3"/>
      </tp>
      <tp>
        <v>3217826229.1199999</v>
        <stp/>
        <stp>EM_S_VAL_MV</stp>
        <stp>2</stp>
        <stp>300011.SZ</stp>
        <stp>2019/11/27</stp>
        <tr r="I1413" s="3"/>
        <tr r="I1413" s="3"/>
        <tr r="I1413" s="3"/>
        <tr r="I1413" s="3"/>
      </tp>
      <tp>
        <v>27795161993.040001</v>
        <stp/>
        <stp>EM_S_VAL_MV</stp>
        <stp>2</stp>
        <stp>000031.SZ</stp>
        <stp>2019/11/27</stp>
        <tr r="I27" s="3"/>
        <tr r="I27" s="3"/>
        <tr r="I27" s="3"/>
        <tr r="I27" s="3"/>
      </tp>
      <tp>
        <v>15851388491.75</v>
        <stp/>
        <stp>EM_S_VAL_MV</stp>
        <stp>2</stp>
        <stp>300001.SZ</stp>
        <stp>2019/11/27</stp>
        <tr r="I1403" s="3"/>
        <tr r="I1403" s="3"/>
        <tr r="I1403" s="3"/>
        <tr r="I1403" s="3"/>
      </tp>
      <tp>
        <v>2994009779.0999999</v>
        <stp/>
        <stp>EM_S_VAL_MV</stp>
        <stp>2</stp>
        <stp>600381.SH</stp>
        <stp>2019/11/27</stp>
        <tr r="I2510" s="3"/>
        <tr r="I2510" s="3"/>
        <tr r="I2510" s="3"/>
        <tr r="I2510" s="3"/>
      </tp>
      <tp>
        <v>4502964565.8800001</v>
        <stp/>
        <stp>EM_S_VAL_MV</stp>
        <stp>2</stp>
        <stp>600391.SH</stp>
        <stp>2019/11/27</stp>
        <tr r="I2519" s="3"/>
        <tr r="I2519" s="3"/>
        <tr r="I2519" s="3"/>
        <tr r="I2519" s="3"/>
      </tp>
      <tp>
        <v>1554329205.4000001</v>
        <stp/>
        <stp>EM_S_VAL_MV</stp>
        <stp>2</stp>
        <stp>600301.SH</stp>
        <stp>2019/11/27</stp>
        <tr r="I2442" s="3"/>
        <tr r="I2442" s="3"/>
        <tr r="I2442" s="3"/>
        <tr r="I2442" s="3"/>
      </tp>
      <tp>
        <v>2136576000</v>
        <stp/>
        <stp>EM_S_VAL_MV</stp>
        <stp>2</stp>
        <stp>600311.SH</stp>
        <stp>2019/11/27</stp>
        <tr r="I2451" s="3"/>
        <tr r="I2451" s="3"/>
        <tr r="I2451" s="3"/>
        <tr r="I2451" s="3"/>
      </tp>
      <tp>
        <v>3066416500</v>
        <stp/>
        <stp>EM_S_VAL_MV</stp>
        <stp>2</stp>
        <stp>600321.SH</stp>
        <stp>2019/11/27</stp>
        <tr r="I2460" s="3"/>
        <tr r="I2460" s="3"/>
        <tr r="I2460" s="3"/>
        <tr r="I2460" s="3"/>
      </tp>
      <tp>
        <v>4998720000</v>
        <stp/>
        <stp>EM_S_VAL_MV</stp>
        <stp>2</stp>
        <stp>600331.SH</stp>
        <stp>2019/11/27</stp>
        <tr r="I2469" s="3"/>
        <tr r="I2469" s="3"/>
        <tr r="I2469" s="3"/>
        <tr r="I2469" s="3"/>
      </tp>
      <tp>
        <v>4296600128.3400002</v>
        <stp/>
        <stp>EM_S_VAL_MV</stp>
        <stp>2</stp>
        <stp>600351.SH</stp>
        <stp>2019/11/27</stp>
        <tr r="I2483" s="3"/>
        <tr r="I2483" s="3"/>
        <tr r="I2483" s="3"/>
        <tr r="I2483" s="3"/>
      </tp>
      <tp>
        <v>2363618108.9000001</v>
        <stp/>
        <stp>EM_S_VAL_MV</stp>
        <stp>2</stp>
        <stp>600361.SH</stp>
        <stp>2019/11/27</stp>
        <tr r="I2492" s="3"/>
        <tr r="I2492" s="3"/>
        <tr r="I2492" s="3"/>
        <tr r="I2492" s="3"/>
      </tp>
      <tp>
        <v>2504917800</v>
        <stp/>
        <stp>EM_S_VAL_MV</stp>
        <stp>2</stp>
        <stp>600371.SH</stp>
        <stp>2019/11/27</stp>
        <tr r="I2501" s="3"/>
        <tr r="I2501" s="3"/>
        <tr r="I2501" s="3"/>
        <tr r="I2501" s="3"/>
      </tp>
      <tp>
        <v>2112526755.3599999</v>
        <stp/>
        <stp>EM_S_VAL_MV</stp>
        <stp>2</stp>
        <stp>300391.SZ</stp>
        <stp>2019/11/27</stp>
        <tr r="I1789" s="3"/>
        <tr r="I1789" s="3"/>
        <tr r="I1789" s="3"/>
        <tr r="I1789" s="3"/>
      </tp>
      <tp>
        <v>3627801412.9499998</v>
        <stp/>
        <stp>EM_S_VAL_MV</stp>
        <stp>2</stp>
        <stp>300381.SZ</stp>
        <stp>2019/11/27</stp>
        <tr r="I1779" s="3"/>
        <tr r="I1779" s="3"/>
        <tr r="I1779" s="3"/>
        <tr r="I1779" s="3"/>
      </tp>
      <tp>
        <v>2054143728</v>
        <stp/>
        <stp>EM_S_VAL_MV</stp>
        <stp>2</stp>
        <stp>300371.SZ</stp>
        <stp>2019/11/27</stp>
        <tr r="I1770" s="3"/>
        <tr r="I1770" s="3"/>
        <tr r="I1770" s="3"/>
        <tr r="I1770" s="3"/>
      </tp>
      <tp>
        <v>3222591598.8000002</v>
        <stp/>
        <stp>EM_S_VAL_MV</stp>
        <stp>2</stp>
        <stp>300351.SZ</stp>
        <stp>2019/11/27</stp>
        <tr r="I1751" s="3"/>
        <tr r="I1751" s="3"/>
        <tr r="I1751" s="3"/>
        <tr r="I1751" s="3"/>
      </tp>
      <tp>
        <v>8397288510.5600004</v>
        <stp/>
        <stp>EM_S_VAL_MV</stp>
        <stp>2</stp>
        <stp>300341.SZ</stp>
        <stp>2019/11/27</stp>
        <tr r="I1741" s="3"/>
        <tr r="I1741" s="3"/>
        <tr r="I1741" s="3"/>
        <tr r="I1741" s="3"/>
      </tp>
      <tp>
        <v>20145266110</v>
        <stp/>
        <stp>EM_S_VAL_MV</stp>
        <stp>2</stp>
        <stp>000301.SZ</stp>
        <stp>2019/11/27</stp>
        <tr r="I72" s="3"/>
        <tr r="I72" s="3"/>
        <tr r="I72" s="3"/>
        <tr r="I72" s="3"/>
      </tp>
      <tp>
        <v>4785453963.9700003</v>
        <stp/>
        <stp>EM_S_VAL_MV</stp>
        <stp>2</stp>
        <stp>300331.SZ</stp>
        <stp>2019/11/27</stp>
        <tr r="I1731" s="3"/>
        <tr r="I1731" s="3"/>
        <tr r="I1731" s="3"/>
        <tr r="I1731" s="3"/>
      </tp>
      <tp>
        <v>1296480000</v>
        <stp/>
        <stp>EM_S_VAL_MV</stp>
        <stp>2</stp>
        <stp>300321.SZ</stp>
        <stp>2019/11/27</stp>
        <tr r="I1721" s="3"/>
        <tr r="I1721" s="3"/>
        <tr r="I1721" s="3"/>
        <tr r="I1721" s="3"/>
      </tp>
      <tp>
        <v>5759505313.8699999</v>
        <stp/>
        <stp>EM_S_VAL_MV</stp>
        <stp>2</stp>
        <stp>300311.SZ</stp>
        <stp>2019/11/27</stp>
        <tr r="I1711" s="3"/>
        <tr r="I1711" s="3"/>
        <tr r="I1711" s="3"/>
        <tr r="I1711" s="3"/>
      </tp>
      <tp>
        <v>2733776340.7399998</v>
        <stp/>
        <stp>EM_S_VAL_MV</stp>
        <stp>2</stp>
        <stp>300301.SZ</stp>
        <stp>2019/11/27</stp>
        <tr r="I1701" s="3"/>
        <tr r="I1701" s="3"/>
        <tr r="I1701" s="3"/>
        <tr r="I1701" s="3"/>
      </tp>
      <tp>
        <v>1995879857</v>
        <stp/>
        <stp>EM_S_VAL_MV</stp>
        <stp>2</stp>
        <stp>600281.SH</stp>
        <stp>2019/11/27</stp>
        <tr r="I2425" s="3"/>
        <tr r="I2425" s="3"/>
        <tr r="I2425" s="3"/>
        <tr r="I2425" s="3"/>
      </tp>
      <tp>
        <v>8941266612.0400009</v>
        <stp/>
        <stp>EM_S_VAL_MV</stp>
        <stp>2</stp>
        <stp>600291.SH</stp>
        <stp>2019/11/27</stp>
        <tr r="I2434" s="3"/>
        <tr r="I2434" s="3"/>
        <tr r="I2434" s="3"/>
        <tr r="I2434" s="3"/>
      </tp>
      <tp>
        <v>21635075029.610001</v>
        <stp/>
        <stp>EM_S_VAL_MV</stp>
        <stp>2</stp>
        <stp>600201.SH</stp>
        <stp>2019/11/27</stp>
        <tr r="I2357" s="3"/>
        <tr r="I2357" s="3"/>
        <tr r="I2357" s="3"/>
        <tr r="I2357" s="3"/>
      </tp>
      <tp>
        <v>5586157275.5</v>
        <stp/>
        <stp>EM_S_VAL_MV</stp>
        <stp>2</stp>
        <stp>600211.SH</stp>
        <stp>2019/11/27</stp>
        <tr r="I2365" s="3"/>
        <tr r="I2365" s="3"/>
        <tr r="I2365" s="3"/>
        <tr r="I2365" s="3"/>
      </tp>
      <tp>
        <v>28066220951.099998</v>
        <stp/>
        <stp>EM_S_VAL_MV</stp>
        <stp>2</stp>
        <stp>600221.SH</stp>
        <stp>2019/11/27</stp>
        <tr r="I2374" s="3"/>
        <tr r="I2374" s="3"/>
        <tr r="I2374" s="3"/>
        <tr r="I2374" s="3"/>
      </tp>
      <tp>
        <v>7592766715.8199997</v>
        <stp/>
        <stp>EM_S_VAL_MV</stp>
        <stp>2</stp>
        <stp>600231.SH</stp>
        <stp>2019/11/27</stp>
        <tr r="I2383" s="3"/>
        <tr r="I2383" s="3"/>
        <tr r="I2383" s="3"/>
        <tr r="I2383" s="3"/>
      </tp>
      <tp>
        <v>1394992025.0999999</v>
        <stp/>
        <stp>EM_S_VAL_MV</stp>
        <stp>2</stp>
        <stp>600241.SH</stp>
        <stp>2019/11/27</stp>
        <tr r="I2393" s="3"/>
        <tr r="I2393" s="3"/>
        <tr r="I2393" s="3"/>
        <tr r="I2393" s="3"/>
      </tp>
      <tp>
        <v>4112572121.9200001</v>
        <stp/>
        <stp>EM_S_VAL_MV</stp>
        <stp>2</stp>
        <stp>600251.SH</stp>
        <stp>2019/11/27</stp>
        <tr r="I2401" s="3"/>
        <tr r="I2401" s="3"/>
        <tr r="I2401" s="3"/>
        <tr r="I2401" s="3"/>
      </tp>
      <tp>
        <v>6156916423.1999998</v>
        <stp/>
        <stp>EM_S_VAL_MV</stp>
        <stp>2</stp>
        <stp>600261.SH</stp>
        <stp>2019/11/27</stp>
        <tr r="I2409" s="3"/>
        <tr r="I2409" s="3"/>
        <tr r="I2409" s="3"/>
        <tr r="I2409" s="3"/>
      </tp>
      <tp>
        <v>38721739053.690002</v>
        <stp/>
        <stp>EM_S_VAL_MV</stp>
        <stp>2</stp>
        <stp>600271.SH</stp>
        <stp>2019/11/27</stp>
        <tr r="I2416" s="3"/>
        <tr r="I2416" s="3"/>
        <tr r="I2416" s="3"/>
        <tr r="I2416" s="3"/>
      </tp>
      <tp>
        <v>4463338020.96</v>
        <stp/>
        <stp>EM_S_VAL_MV</stp>
        <stp>2</stp>
        <stp>300291.SZ</stp>
        <stp>2019/11/27</stp>
        <tr r="I1691" s="3"/>
        <tr r="I1691" s="3"/>
        <tr r="I1691" s="3"/>
        <tr r="I1691" s="3"/>
      </tp>
      <tp>
        <v>2392053641.8000002</v>
        <stp/>
        <stp>EM_S_VAL_MV</stp>
        <stp>2</stp>
        <stp>300281.SZ</stp>
        <stp>2019/11/27</stp>
        <tr r="I1681" s="3"/>
        <tr r="I1681" s="3"/>
        <tr r="I1681" s="3"/>
        <tr r="I1681" s="3"/>
      </tp>
      <tp>
        <v>18891179474.82</v>
        <stp/>
        <stp>EM_S_VAL_MV</stp>
        <stp>2</stp>
        <stp>300271.SZ</stp>
        <stp>2019/11/27</stp>
        <tr r="I1671" s="3"/>
        <tr r="I1671" s="3"/>
        <tr r="I1671" s="3"/>
        <tr r="I1671" s="3"/>
      </tp>
      <tp>
        <v>3872504073.4200001</v>
        <stp/>
        <stp>EM_S_VAL_MV</stp>
        <stp>2</stp>
        <stp>300261.SZ</stp>
        <stp>2019/11/27</stp>
        <tr r="I1661" s="3"/>
        <tr r="I1661" s="3"/>
        <tr r="I1661" s="3"/>
        <tr r="I1661" s="3"/>
      </tp>
      <tp>
        <v>29746789500.48</v>
        <stp/>
        <stp>EM_S_VAL_MV</stp>
        <stp>2</stp>
        <stp>300251.SZ</stp>
        <stp>2019/11/27</stp>
        <tr r="I1651" s="3"/>
        <tr r="I1651" s="3"/>
        <tr r="I1651" s="3"/>
        <tr r="I1651" s="3"/>
      </tp>
      <tp>
        <v>2946444746.1300001</v>
        <stp/>
        <stp>EM_S_VAL_MV</stp>
        <stp>2</stp>
        <stp>300241.SZ</stp>
        <stp>2019/11/27</stp>
        <tr r="I1641" s="3"/>
        <tr r="I1641" s="3"/>
        <tr r="I1641" s="3"/>
        <tr r="I1641" s="3"/>
      </tp>
      <tp>
        <v>3227331606</v>
        <stp/>
        <stp>EM_S_VAL_MV</stp>
        <stp>2</stp>
        <stp>300231.SZ</stp>
        <stp>2019/11/27</stp>
        <tr r="I1631" s="3"/>
        <tr r="I1631" s="3"/>
        <tr r="I1631" s="3"/>
        <tr r="I1631" s="3"/>
      </tp>
      <tp>
        <v>2546541123.6900001</v>
        <stp/>
        <stp>EM_S_VAL_MV</stp>
        <stp>2</stp>
        <stp>300221.SZ</stp>
        <stp>2019/11/27</stp>
        <tr r="I1621" s="3"/>
        <tr r="I1621" s="3"/>
        <tr r="I1621" s="3"/>
        <tr r="I1621" s="3"/>
      </tp>
      <tp>
        <v>2221641641.8200002</v>
        <stp/>
        <stp>EM_S_VAL_MV</stp>
        <stp>2</stp>
        <stp>300211.SZ</stp>
        <stp>2019/11/27</stp>
        <tr r="I1611" s="3"/>
        <tr r="I1611" s="3"/>
        <tr r="I1611" s="3"/>
        <tr r="I1611" s="3"/>
      </tp>
      <tp>
        <v>3861818831.7800002</v>
        <stp/>
        <stp>EM_S_VAL_MV</stp>
        <stp>2</stp>
        <stp>300201.SZ</stp>
        <stp>2019/11/27</stp>
        <tr r="I1601" s="3"/>
        <tr r="I1601" s="3"/>
        <tr r="I1601" s="3"/>
        <tr r="I1601" s="3"/>
      </tp>
      <tp>
        <v>5303826630.1999998</v>
        <stp/>
        <stp>EM_S_VAL_MV</stp>
        <stp>2</stp>
        <stp>600581.SH</stp>
        <stp>2019/11/27</stp>
        <tr r="I2661" s="3"/>
        <tr r="I2661" s="3"/>
        <tr r="I2661" s="3"/>
        <tr r="I2661" s="3"/>
      </tp>
      <tp>
        <v>3062731772</v>
        <stp/>
        <stp>EM_S_VAL_MV</stp>
        <stp>2</stp>
        <stp>600501.SH</stp>
        <stp>2019/11/27</stp>
        <tr r="I2592" s="3"/>
        <tr r="I2592" s="3"/>
        <tr r="I2592" s="3"/>
        <tr r="I2592" s="3"/>
      </tp>
      <tp>
        <v>18628679020.619999</v>
        <stp/>
        <stp>EM_S_VAL_MV</stp>
        <stp>2</stp>
        <stp>600511.SH</stp>
        <stp>2019/11/27</stp>
        <tr r="I2601" s="3"/>
        <tr r="I2601" s="3"/>
        <tr r="I2601" s="3"/>
        <tr r="I2601" s="3"/>
      </tp>
      <tp>
        <v>23643992621.759998</v>
        <stp/>
        <stp>EM_S_VAL_MV</stp>
        <stp>2</stp>
        <stp>600521.SH</stp>
        <stp>2019/11/27</stp>
        <tr r="I2610" s="3"/>
        <tr r="I2610" s="3"/>
        <tr r="I2610" s="3"/>
        <tr r="I2610" s="3"/>
      </tp>
      <tp>
        <v>4720750605.2200003</v>
        <stp/>
        <stp>EM_S_VAL_MV</stp>
        <stp>2</stp>
        <stp>600531.SH</stp>
        <stp>2019/11/27</stp>
        <tr r="I2619" s="3"/>
        <tr r="I2619" s="3"/>
        <tr r="I2619" s="3"/>
        <tr r="I2619" s="3"/>
      </tp>
      <tp>
        <v>3904971285.1199999</v>
        <stp/>
        <stp>EM_S_VAL_MV</stp>
        <stp>2</stp>
        <stp>600551.SH</stp>
        <stp>2019/11/27</stp>
        <tr r="I2635" s="3"/>
        <tr r="I2635" s="3"/>
        <tr r="I2635" s="3"/>
        <tr r="I2635" s="3"/>
      </tp>
      <tp>
        <v>1360747360</v>
        <stp/>
        <stp>EM_S_VAL_MV</stp>
        <stp>2</stp>
        <stp>600561.SH</stp>
        <stp>2019/11/27</stp>
        <tr r="I2643" s="3"/>
        <tr r="I2643" s="3"/>
        <tr r="I2643" s="3"/>
        <tr r="I2643" s="3"/>
      </tp>
      <tp>
        <v>3952716169.8200002</v>
        <stp/>
        <stp>EM_S_VAL_MV</stp>
        <stp>2</stp>
        <stp>600571.SH</stp>
        <stp>2019/11/27</stp>
        <tr r="I2652" s="3"/>
        <tr r="I2652" s="3"/>
        <tr r="I2652" s="3"/>
        <tr r="I2652" s="3"/>
      </tp>
      <tp>
        <v>18766480602</v>
        <stp/>
        <stp>EM_S_VAL_MV</stp>
        <stp>2</stp>
        <stp>000581.SZ</stp>
        <stp>2019/11/27</stp>
        <tr r="I163" s="3"/>
        <tr r="I163" s="3"/>
        <tr r="I163" s="3"/>
        <tr r="I163" s="3"/>
      </tp>
      <tp>
        <v>10344417230.08</v>
        <stp/>
        <stp>EM_S_VAL_MV</stp>
        <stp>2</stp>
        <stp>000591.SZ</stp>
        <stp>2019/11/27</stp>
        <tr r="I171" s="3"/>
        <tr r="I171" s="3"/>
        <tr r="I171" s="3"/>
        <tr r="I171" s="3"/>
      </tp>
      <tp>
        <v>1956240000</v>
        <stp/>
        <stp>EM_S_VAL_MV</stp>
        <stp>2</stp>
        <stp>300591.SZ</stp>
        <stp>2019/11/27</stp>
        <tr r="I1986" s="3"/>
        <tr r="I1986" s="3"/>
        <tr r="I1986" s="3"/>
        <tr r="I1986" s="3"/>
      </tp>
      <tp>
        <v>2694914400</v>
        <stp/>
        <stp>EM_S_VAL_MV</stp>
        <stp>2</stp>
        <stp>300581.SZ</stp>
        <stp>2019/11/27</stp>
        <tr r="I1976" s="3"/>
        <tr r="I1976" s="3"/>
        <tr r="I1976" s="3"/>
        <tr r="I1976" s="3"/>
      </tp>
      <tp>
        <v>6828809231.5200005</v>
        <stp/>
        <stp>EM_S_VAL_MV</stp>
        <stp>2</stp>
        <stp>000541.SZ</stp>
        <stp>2019/11/27</stp>
        <tr r="I134" s="3"/>
        <tr r="I134" s="3"/>
        <tr r="I134" s="3"/>
        <tr r="I134" s="3"/>
      </tp>
      <tp>
        <v>6720800747.1000004</v>
        <stp/>
        <stp>EM_S_VAL_MV</stp>
        <stp>2</stp>
        <stp>300571.SZ</stp>
        <stp>2019/11/27</stp>
        <tr r="I1967" s="3"/>
        <tr r="I1967" s="3"/>
        <tr r="I1967" s="3"/>
        <tr r="I1967" s="3"/>
      </tp>
      <tp>
        <v>2452492882.6500001</v>
        <stp/>
        <stp>EM_S_VAL_MV</stp>
        <stp>2</stp>
        <stp>000551.SZ</stp>
        <stp>2019/11/27</stp>
        <tr r="I142" s="3"/>
        <tr r="I142" s="3"/>
        <tr r="I142" s="3"/>
        <tr r="I142" s="3"/>
      </tp>
      <tp>
        <v>3308728497.9200001</v>
        <stp/>
        <stp>EM_S_VAL_MV</stp>
        <stp>2</stp>
        <stp>300561.SZ</stp>
        <stp>2019/11/27</stp>
        <tr r="I1957" s="3"/>
        <tr r="I1957" s="3"/>
        <tr r="I1957" s="3"/>
        <tr r="I1957" s="3"/>
      </tp>
      <tp>
        <v>3960734702.5500002</v>
        <stp/>
        <stp>EM_S_VAL_MV</stp>
        <stp>2</stp>
        <stp>000561.SZ</stp>
        <stp>2019/11/27</stp>
        <tr r="I151" s="3"/>
        <tr r="I151" s="3"/>
        <tr r="I151" s="3"/>
        <tr r="I151" s="3"/>
      </tp>
      <tp>
        <v>2260684800</v>
        <stp/>
        <stp>EM_S_VAL_MV</stp>
        <stp>2</stp>
        <stp>300551.SZ</stp>
        <stp>2019/11/27</stp>
        <tr r="I1947" s="3"/>
        <tr r="I1947" s="3"/>
        <tr r="I1947" s="3"/>
        <tr r="I1947" s="3"/>
      </tp>
      <tp>
        <v>1856065920</v>
        <stp/>
        <stp>EM_S_VAL_MV</stp>
        <stp>2</stp>
        <stp>000571.SZ</stp>
        <stp>2019/11/27</stp>
        <tr r="I159" s="3"/>
        <tr r="I159" s="3"/>
        <tr r="I159" s="3"/>
        <tr r="I159" s="3"/>
      </tp>
      <tp>
        <v>3810275030.8800001</v>
        <stp/>
        <stp>EM_S_VAL_MV</stp>
        <stp>2</stp>
        <stp>300541.SZ</stp>
        <stp>2019/11/27</stp>
        <tr r="I1938" s="3"/>
        <tr r="I1938" s="3"/>
        <tr r="I1938" s="3"/>
        <tr r="I1938" s="3"/>
      </tp>
      <tp>
        <v>8274361785.5600004</v>
        <stp/>
        <stp>EM_S_VAL_MV</stp>
        <stp>2</stp>
        <stp>000501.SZ</stp>
        <stp>2019/11/27</stp>
        <tr r="I101" s="3"/>
        <tr r="I101" s="3"/>
        <tr r="I101" s="3"/>
        <tr r="I101" s="3"/>
      </tp>
      <tp>
        <v>4256000000</v>
        <stp/>
        <stp>EM_S_VAL_MV</stp>
        <stp>2</stp>
        <stp>300531.SZ</stp>
        <stp>2019/11/27</stp>
        <tr r="I1928" s="3"/>
        <tr r="I1928" s="3"/>
        <tr r="I1928" s="3"/>
        <tr r="I1928" s="3"/>
      </tp>
      <tp>
        <v>1385280000</v>
        <stp/>
        <stp>EM_S_VAL_MV</stp>
        <stp>2</stp>
        <stp>300521.SZ</stp>
        <stp>2019/11/27</stp>
        <tr r="I1919" s="3"/>
        <tr r="I1919" s="3"/>
        <tr r="I1919" s="3"/>
        <tr r="I1919" s="3"/>
      </tp>
      <tp>
        <v>3415835070.8699999</v>
        <stp/>
        <stp>EM_S_VAL_MV</stp>
        <stp>2</stp>
        <stp>000521.SZ</stp>
        <stp>2019/11/27</stp>
        <tr r="I117" s="3"/>
        <tr r="I117" s="3"/>
        <tr r="I117" s="3"/>
        <tr r="I117" s="3"/>
      </tp>
      <tp>
        <v>2639825538.75</v>
        <stp/>
        <stp>EM_S_VAL_MV</stp>
        <stp>2</stp>
        <stp>300511.SZ</stp>
        <stp>2019/11/27</stp>
        <tr r="I1909" s="3"/>
        <tr r="I1909" s="3"/>
        <tr r="I1909" s="3"/>
        <tr r="I1909" s="3"/>
      </tp>
      <tp>
        <v>4459889158.1999998</v>
        <stp/>
        <stp>EM_S_VAL_MV</stp>
        <stp>2</stp>
        <stp>000531.SZ</stp>
        <stp>2019/11/27</stp>
        <tr r="I125" s="3"/>
        <tr r="I125" s="3"/>
        <tr r="I125" s="3"/>
        <tr r="I125" s="3"/>
      </tp>
      <tp>
        <v>1775047932</v>
        <stp/>
        <stp>EM_S_VAL_MV</stp>
        <stp>2</stp>
        <stp>300501.SZ</stp>
        <stp>2019/11/27</stp>
        <tr r="I1899" s="3"/>
        <tr r="I1899" s="3"/>
        <tr r="I1899" s="3"/>
        <tr r="I1899" s="3"/>
      </tp>
      <tp>
        <v>5206727869.4399996</v>
        <stp/>
        <stp>EM_S_VAL_MV</stp>
        <stp>2</stp>
        <stp>600481.SH</stp>
        <stp>2019/11/27</stp>
        <tr r="I2575" s="3"/>
        <tr r="I2575" s="3"/>
        <tr r="I2575" s="3"/>
        <tr r="I2575" s="3"/>
      </tp>
      <tp>
        <v>11473184662.5</v>
        <stp/>
        <stp>EM_S_VAL_MV</stp>
        <stp>2</stp>
        <stp>600491.SH</stp>
        <stp>2019/11/27</stp>
        <tr r="I2584" s="3"/>
        <tr r="I2584" s="3"/>
        <tr r="I2584" s="3"/>
        <tr r="I2584" s="3"/>
      </tp>
      <tp>
        <v>1578492000</v>
        <stp/>
        <stp>EM_S_VAL_MV</stp>
        <stp>2</stp>
        <stp>600421.SH</stp>
        <stp>2019/11/27</stp>
        <tr r="I2539" s="3"/>
        <tr r="I2539" s="3"/>
        <tr r="I2539" s="3"/>
        <tr r="I2539" s="3"/>
      </tp>
      <tp>
        <v>5511597103.3500004</v>
        <stp/>
        <stp>EM_S_VAL_MV</stp>
        <stp>2</stp>
        <stp>600461.SH</stp>
        <stp>2019/11/27</stp>
        <tr r="I2561" s="3"/>
        <tr r="I2561" s="3"/>
        <tr r="I2561" s="3"/>
        <tr r="I2561" s="3"/>
      </tp>
      <tp>
        <v>1969328411.75</v>
        <stp/>
        <stp>EM_S_VAL_MV</stp>
        <stp>2</stp>
        <stp>300491.SZ</stp>
        <stp>2019/11/27</stp>
        <tr r="I1889" s="3"/>
        <tr r="I1889" s="3"/>
        <tr r="I1889" s="3"/>
        <tr r="I1889" s="3"/>
      </tp>
      <tp>
        <v>3992203920</v>
        <stp/>
        <stp>EM_S_VAL_MV</stp>
        <stp>2</stp>
        <stp>300481.SZ</stp>
        <stp>2019/11/27</stp>
        <tr r="I1879" s="3"/>
        <tr r="I1879" s="3"/>
        <tr r="I1879" s="3"/>
        <tr r="I1879" s="3"/>
      </tp>
      <tp>
        <v>3081884000</v>
        <stp/>
        <stp>EM_S_VAL_MV</stp>
        <stp>2</stp>
        <stp>300471.SZ</stp>
        <stp>2019/11/27</stp>
        <tr r="I1869" s="3"/>
        <tr r="I1869" s="3"/>
        <tr r="I1869" s="3"/>
        <tr r="I1869" s="3"/>
      </tp>
      <tp>
        <v>1960875165.5999999</v>
        <stp/>
        <stp>EM_S_VAL_MV</stp>
        <stp>2</stp>
        <stp>300461.SZ</stp>
        <stp>2019/11/27</stp>
        <tr r="I1859" s="3"/>
        <tr r="I1859" s="3"/>
        <tr r="I1859" s="3"/>
        <tr r="I1859" s="3"/>
      </tp>
      <tp>
        <v>12086745732.18</v>
        <stp/>
        <stp>EM_S_VAL_MV</stp>
        <stp>2</stp>
        <stp>300451.SZ</stp>
        <stp>2019/11/27</stp>
        <tr r="I1849" s="3"/>
        <tr r="I1849" s="3"/>
        <tr r="I1849" s="3"/>
        <tr r="I1849" s="3"/>
      </tp>
      <tp>
        <v>5483151091.5799999</v>
        <stp/>
        <stp>EM_S_VAL_MV</stp>
        <stp>2</stp>
        <stp>300441.SZ</stp>
        <stp>2019/11/27</stp>
        <tr r="I1839" s="3"/>
        <tr r="I1839" s="3"/>
        <tr r="I1839" s="3"/>
        <tr r="I1839" s="3"/>
      </tp>
      <tp>
        <v>20361071230.540001</v>
        <stp/>
        <stp>EM_S_VAL_MV</stp>
        <stp>2</stp>
        <stp>000401.SZ</stp>
        <stp>2019/11/27</stp>
        <tr r="I76" s="3"/>
        <tr r="I76" s="3"/>
        <tr r="I76" s="3"/>
        <tr r="I76" s="3"/>
      </tp>
      <tp>
        <v>1176402511.4100001</v>
        <stp/>
        <stp>EM_S_VAL_MV</stp>
        <stp>2</stp>
        <stp>300431.SZ</stp>
        <stp>2019/11/27</stp>
        <tr r="I1829" s="3"/>
        <tr r="I1829" s="3"/>
        <tr r="I1829" s="3"/>
        <tr r="I1829" s="3"/>
      </tp>
      <tp>
        <v>2915086638.8499999</v>
        <stp/>
        <stp>EM_S_VAL_MV</stp>
        <stp>2</stp>
        <stp>000411.SZ</stp>
        <stp>2019/11/27</stp>
        <tr r="I84" s="3"/>
        <tr r="I84" s="3"/>
        <tr r="I84" s="3"/>
        <tr r="I84" s="3"/>
      </tp>
      <tp>
        <v>1579943617.72</v>
        <stp/>
        <stp>EM_S_VAL_MV</stp>
        <stp>2</stp>
        <stp>300421.SZ</stp>
        <stp>2019/11/27</stp>
        <tr r="I1819" s="3"/>
        <tr r="I1819" s="3"/>
        <tr r="I1819" s="3"/>
        <tr r="I1819" s="3"/>
      </tp>
      <tp>
        <v>2433749469.5</v>
        <stp/>
        <stp>EM_S_VAL_MV</stp>
        <stp>2</stp>
        <stp>000421.SZ</stp>
        <stp>2019/11/27</stp>
        <tr r="I91" s="3"/>
        <tr r="I91" s="3"/>
        <tr r="I91" s="3"/>
        <tr r="I91" s="3"/>
      </tp>
      <tp>
        <v>3171633118.5500002</v>
        <stp/>
        <stp>EM_S_VAL_MV</stp>
        <stp>2</stp>
        <stp>300411.SZ</stp>
        <stp>2019/11/27</stp>
        <tr r="I1809" s="3"/>
        <tr r="I1809" s="3"/>
        <tr r="I1809" s="3"/>
        <tr r="I1809" s="3"/>
      </tp>
      <tp>
        <v>5693945182.1999998</v>
        <stp/>
        <stp>EM_S_VAL_MV</stp>
        <stp>2</stp>
        <stp>300401.SZ</stp>
        <stp>2019/11/27</stp>
        <tr r="I1799" s="3"/>
        <tr r="I1799" s="3"/>
        <tr r="I1799" s="3"/>
        <tr r="I1799" s="3"/>
      </tp>
      <tp>
        <v>3305120088.2399998</v>
        <stp/>
        <stp>EM_S_VAL_MV</stp>
        <stp>2</stp>
        <stp>600781.SH</stp>
        <stp>2019/11/27</stp>
        <tr r="I2843" s="3"/>
        <tr r="I2843" s="3"/>
        <tr r="I2843" s="3"/>
        <tr r="I2843" s="3"/>
      </tp>
      <tp>
        <v>1603195200</v>
        <stp/>
        <stp>EM_S_VAL_MV</stp>
        <stp>2</stp>
        <stp>600791.SH</stp>
        <stp>2019/11/27</stp>
        <tr r="I2851" s="3"/>
        <tr r="I2851" s="3"/>
        <tr r="I2851" s="3"/>
        <tr r="I2851" s="3"/>
      </tp>
      <tp>
        <v>2048775731.6400001</v>
        <stp/>
        <stp>EM_S_VAL_MV</stp>
        <stp>2</stp>
        <stp>600701.SH</stp>
        <stp>2019/11/27</stp>
        <tr r="I2767" s="3"/>
        <tr r="I2767" s="3"/>
        <tr r="I2767" s="3"/>
        <tr r="I2767" s="3"/>
      </tp>
      <tp>
        <v>11170885503.799999</v>
        <stp/>
        <stp>EM_S_VAL_MV</stp>
        <stp>2</stp>
        <stp>600711.SH</stp>
        <stp>2019/11/27</stp>
        <tr r="I2776" s="3"/>
        <tr r="I2776" s="3"/>
        <tr r="I2776" s="3"/>
        <tr r="I2776" s="3"/>
      </tp>
      <tp>
        <v>2354271996.7199998</v>
        <stp/>
        <stp>EM_S_VAL_MV</stp>
        <stp>2</stp>
        <stp>600721.SH</stp>
        <stp>2019/11/27</stp>
        <tr r="I2786" s="3"/>
        <tr r="I2786" s="3"/>
        <tr r="I2786" s="3"/>
        <tr r="I2786" s="3"/>
      </tp>
      <tp>
        <v>2404857665.46</v>
        <stp/>
        <stp>EM_S_VAL_MV</stp>
        <stp>2</stp>
        <stp>600731.SH</stp>
        <stp>2019/11/27</stp>
        <tr r="I2796" s="3"/>
        <tr r="I2796" s="3"/>
        <tr r="I2796" s="3"/>
        <tr r="I2796" s="3"/>
      </tp>
      <tp>
        <v>83862457974.399994</v>
        <stp/>
        <stp>EM_S_VAL_MV</stp>
        <stp>2</stp>
        <stp>600741.SH</stp>
        <stp>2019/11/27</stp>
        <tr r="I2806" s="3"/>
        <tr r="I2806" s="3"/>
        <tr r="I2806" s="3"/>
        <tr r="I2806" s="3"/>
      </tp>
      <tp>
        <v>8350092815.04</v>
        <stp/>
        <stp>EM_S_VAL_MV</stp>
        <stp>2</stp>
        <stp>600751.SH</stp>
        <stp>2019/11/27</stp>
        <tr r="I2816" s="3"/>
        <tr r="I2816" s="3"/>
        <tr r="I2816" s="3"/>
        <tr r="I2816" s="3"/>
      </tp>
      <tp>
        <v>6698636258.1000004</v>
        <stp/>
        <stp>EM_S_VAL_MV</stp>
        <stp>2</stp>
        <stp>600761.SH</stp>
        <stp>2019/11/27</stp>
        <tr r="I2825" s="3"/>
        <tr r="I2825" s="3"/>
        <tr r="I2825" s="3"/>
        <tr r="I2825" s="3"/>
      </tp>
      <tp>
        <v>7015915679.2200003</v>
        <stp/>
        <stp>EM_S_VAL_MV</stp>
        <stp>2</stp>
        <stp>600771.SH</stp>
        <stp>2019/11/27</stp>
        <tr r="I2834" s="3"/>
        <tr r="I2834" s="3"/>
        <tr r="I2834" s="3"/>
        <tr r="I2834" s="3"/>
      </tp>
      <tp>
        <v>4853688747.6000004</v>
        <stp/>
        <stp>EM_S_VAL_MV</stp>
        <stp>2</stp>
        <stp>000791.SZ</stp>
        <stp>2019/11/27</stp>
        <tr r="I310" s="3"/>
        <tr r="I310" s="3"/>
        <tr r="I310" s="3"/>
        <tr r="I310" s="3"/>
      </tp>
      <tp>
        <v>4585600000</v>
        <stp/>
        <stp>EM_S_VAL_MV</stp>
        <stp>2</stp>
        <stp>300791.SZ</stp>
        <stp>2019/11/27</stp>
        <tr r="I2175" s="3"/>
        <tr r="I2175" s="3"/>
        <tr r="I2175" s="3"/>
        <tr r="I2175" s="3"/>
      </tp>
      <tp>
        <v>2579358724.1999998</v>
        <stp/>
        <stp>EM_S_VAL_MV</stp>
        <stp>2</stp>
        <stp>300781.SZ</stp>
        <stp>2019/11/27</stp>
        <tr r="I2166" s="3"/>
        <tr r="I2166" s="3"/>
        <tr r="I2166" s="3"/>
        <tr r="I2166" s="3"/>
      </tp>
      <tp>
        <v>5351000000</v>
        <stp/>
        <stp>EM_S_VAL_MV</stp>
        <stp>2</stp>
        <stp>300771.SZ</stp>
        <stp>2019/11/27</stp>
        <tr r="I2157" s="3"/>
        <tr r="I2157" s="3"/>
        <tr r="I2157" s="3"/>
        <tr r="I2157" s="3"/>
      </tp>
      <tp>
        <v>4286002608.1599998</v>
        <stp/>
        <stp>EM_S_VAL_MV</stp>
        <stp>2</stp>
        <stp>000751.SZ</stp>
        <stp>2019/11/27</stp>
        <tr r="I284" s="3"/>
        <tr r="I284" s="3"/>
        <tr r="I284" s="3"/>
        <tr r="I284" s="3"/>
      </tp>
      <tp>
        <v>23505816000</v>
        <stp/>
        <stp>EM_S_VAL_MV</stp>
        <stp>2</stp>
        <stp>300761.SZ</stp>
        <stp>2019/11/27</stp>
        <tr r="I2148" s="3"/>
        <tr r="I2148" s="3"/>
        <tr r="I2148" s="3"/>
        <tr r="I2148" s="3"/>
      </tp>
      <tp>
        <v>13951337515.200001</v>
        <stp/>
        <stp>EM_S_VAL_MV</stp>
        <stp>2</stp>
        <stp>000761.SZ</stp>
        <stp>2019/11/27</stp>
        <tr r="I293" s="3"/>
        <tr r="I293" s="3"/>
        <tr r="I293" s="3"/>
        <tr r="I293" s="3"/>
      </tp>
      <tp>
        <v>6292000000</v>
        <stp/>
        <stp>EM_S_VAL_MV</stp>
        <stp>2</stp>
        <stp>300751.SZ</stp>
        <stp>2019/11/27</stp>
        <tr r="I2139" s="3"/>
        <tr r="I2139" s="3"/>
        <tr r="I2139" s="3"/>
        <tr r="I2139" s="3"/>
      </tp>
      <tp>
        <v>17688073600</v>
        <stp/>
        <stp>EM_S_VAL_MV</stp>
        <stp>2</stp>
        <stp>300741.SZ</stp>
        <stp>2019/11/27</stp>
        <tr r="I2130" s="3"/>
        <tr r="I2130" s="3"/>
        <tr r="I2130" s="3"/>
        <tr r="I2130" s="3"/>
      </tp>
      <tp>
        <v>2073726585.5999999</v>
        <stp/>
        <stp>EM_S_VAL_MV</stp>
        <stp>2</stp>
        <stp>000701.SZ</stp>
        <stp>2019/11/27</stp>
        <tr r="I250" s="3"/>
        <tr r="I250" s="3"/>
        <tr r="I250" s="3"/>
        <tr r="I250" s="3"/>
      </tp>
      <tp>
        <v>3514993298.0500002</v>
        <stp/>
        <stp>EM_S_VAL_MV</stp>
        <stp>2</stp>
        <stp>300731.SZ</stp>
        <stp>2019/11/27</stp>
        <tr r="I2121" s="3"/>
        <tr r="I2121" s="3"/>
        <tr r="I2121" s="3"/>
        <tr r="I2121" s="3"/>
      </tp>
      <tp>
        <v>5486859493.7600002</v>
        <stp/>
        <stp>EM_S_VAL_MV</stp>
        <stp>2</stp>
        <stp>000711.SZ</stp>
        <stp>2019/11/27</stp>
        <tr r="I258" s="3"/>
        <tr r="I258" s="3"/>
        <tr r="I258" s="3"/>
        <tr r="I258" s="3"/>
      </tp>
      <tp>
        <v>1416684300</v>
        <stp/>
        <stp>EM_S_VAL_MV</stp>
        <stp>2</stp>
        <stp>300721.SZ</stp>
        <stp>2019/11/27</stp>
        <tr r="I2112" s="3"/>
        <tr r="I2112" s="3"/>
        <tr r="I2112" s="3"/>
        <tr r="I2112" s="3"/>
      </tp>
      <tp>
        <v>1866469140.8</v>
        <stp/>
        <stp>EM_S_VAL_MV</stp>
        <stp>2</stp>
        <stp>000721.SZ</stp>
        <stp>2019/11/27</stp>
        <tr r="I267" s="3"/>
        <tr r="I267" s="3"/>
        <tr r="I267" s="3"/>
        <tr r="I267" s="3"/>
      </tp>
      <tp>
        <v>2342895849.7600002</v>
        <stp/>
        <stp>EM_S_VAL_MV</stp>
        <stp>2</stp>
        <stp>300711.SZ</stp>
        <stp>2019/11/27</stp>
        <tr r="I2103" s="3"/>
        <tr r="I2103" s="3"/>
        <tr r="I2103" s="3"/>
        <tr r="I2103" s="3"/>
      </tp>
      <tp>
        <v>3016570195.1999998</v>
        <stp/>
        <stp>EM_S_VAL_MV</stp>
        <stp>2</stp>
        <stp>000731.SZ</stp>
        <stp>2019/11/27</stp>
        <tr r="I275" s="3"/>
        <tr r="I275" s="3"/>
        <tr r="I275" s="3"/>
        <tr r="I275" s="3"/>
      </tp>
      <tp>
        <v>2901600000</v>
        <stp/>
        <stp>EM_S_VAL_MV</stp>
        <stp>2</stp>
        <stp>300701.SZ</stp>
        <stp>2019/11/27</stp>
        <tr r="I2094" s="3"/>
        <tr r="I2094" s="3"/>
        <tr r="I2094" s="3"/>
        <tr r="I2094" s="3"/>
      </tp>
      <tp>
        <v>9868343720.3999996</v>
        <stp/>
        <stp>EM_S_VAL_MV</stp>
        <stp>2</stp>
        <stp>600681.SH</stp>
        <stp>2019/11/27</stp>
        <tr r="I2748" s="3"/>
        <tr r="I2748" s="3"/>
        <tr r="I2748" s="3"/>
        <tr r="I2748" s="3"/>
      </tp>
      <tp>
        <v>4918282640.6400003</v>
        <stp/>
        <stp>EM_S_VAL_MV</stp>
        <stp>2</stp>
        <stp>600691.SH</stp>
        <stp>2019/11/27</stp>
        <tr r="I2758" s="3"/>
        <tr r="I2758" s="3"/>
        <tr r="I2758" s="3"/>
        <tr r="I2758" s="3"/>
      </tp>
      <tp>
        <v>7177294237.0799999</v>
        <stp/>
        <stp>EM_S_VAL_MV</stp>
        <stp>2</stp>
        <stp>600601.SH</stp>
        <stp>2019/11/27</stp>
        <tr r="I2680" s="3"/>
        <tr r="I2680" s="3"/>
        <tr r="I2680" s="3"/>
        <tr r="I2680" s="3"/>
      </tp>
      <tp>
        <v>9314644084.1599998</v>
        <stp/>
        <stp>EM_S_VAL_MV</stp>
        <stp>2</stp>
        <stp>600611.SH</stp>
        <stp>2019/11/27</stp>
        <tr r="I2689" s="3"/>
        <tr r="I2689" s="3"/>
        <tr r="I2689" s="3"/>
        <tr r="I2689" s="3"/>
      </tp>
      <tp>
        <v>13876562739.360001</v>
        <stp/>
        <stp>EM_S_VAL_MV</stp>
        <stp>2</stp>
        <stp>600621.SH</stp>
        <stp>2019/11/27</stp>
        <tr r="I2699" s="3"/>
        <tr r="I2699" s="3"/>
        <tr r="I2699" s="3"/>
        <tr r="I2699" s="3"/>
      </tp>
      <tp>
        <v>11399084696.719999</v>
        <stp/>
        <stp>EM_S_VAL_MV</stp>
        <stp>2</stp>
        <stp>600641.SH</stp>
        <stp>2019/11/27</stp>
        <tr r="I2715" s="3"/>
        <tr r="I2715" s="3"/>
        <tr r="I2715" s="3"/>
        <tr r="I2715" s="3"/>
      </tp>
      <tp>
        <v>4167480608.46</v>
        <stp/>
        <stp>EM_S_VAL_MV</stp>
        <stp>2</stp>
        <stp>600651.SH</stp>
        <stp>2019/11/27</stp>
        <tr r="I2724" s="3"/>
        <tr r="I2724" s="3"/>
        <tr r="I2724" s="3"/>
        <tr r="I2724" s="3"/>
      </tp>
      <tp>
        <v>4983084153.6999998</v>
        <stp/>
        <stp>EM_S_VAL_MV</stp>
        <stp>2</stp>
        <stp>600661.SH</stp>
        <stp>2019/11/27</stp>
        <tr r="I2732" s="3"/>
        <tr r="I2732" s="3"/>
        <tr r="I2732" s="3"/>
        <tr r="I2732" s="3"/>
      </tp>
      <tp>
        <v>1456475464.5999999</v>
        <stp/>
        <stp>EM_S_VAL_MV</stp>
        <stp>2</stp>
        <stp>600671.SH</stp>
        <stp>2019/11/27</stp>
        <tr r="I2740" s="3"/>
        <tr r="I2740" s="3"/>
        <tr r="I2740" s="3"/>
        <tr r="I2740" s="3"/>
      </tp>
      <tp>
        <v>14340820114.92</v>
        <stp/>
        <stp>EM_S_VAL_MV</stp>
        <stp>2</stp>
        <stp>000681.SZ</stp>
        <stp>2019/11/27</stp>
        <tr r="I236" s="3"/>
        <tr r="I236" s="3"/>
        <tr r="I236" s="3"/>
        <tr r="I236" s="3"/>
      </tp>
      <tp>
        <v>1192866300</v>
        <stp/>
        <stp>EM_S_VAL_MV</stp>
        <stp>2</stp>
        <stp>000691.SZ</stp>
        <stp>2019/11/27</stp>
        <tr r="I244" s="3"/>
        <tr r="I244" s="3"/>
        <tr r="I244" s="3"/>
        <tr r="I244" s="3"/>
      </tp>
      <tp>
        <v>3750725222.4000001</v>
        <stp/>
        <stp>EM_S_VAL_MV</stp>
        <stp>2</stp>
        <stp>300691.SZ</stp>
        <stp>2019/11/27</stp>
        <tr r="I2084" s="3"/>
        <tr r="I2084" s="3"/>
        <tr r="I2084" s="3"/>
        <tr r="I2084" s="3"/>
      </tp>
      <tp>
        <v>2336040000</v>
        <stp/>
        <stp>EM_S_VAL_MV</stp>
        <stp>2</stp>
        <stp>300681.SZ</stp>
        <stp>2019/11/27</stp>
        <tr r="I2074" s="3"/>
        <tr r="I2074" s="3"/>
        <tr r="I2074" s="3"/>
        <tr r="I2074" s="3"/>
      </tp>
      <tp>
        <v>2728544700</v>
        <stp/>
        <stp>EM_S_VAL_MV</stp>
        <stp>2</stp>
        <stp>300671.SZ</stp>
        <stp>2019/11/27</stp>
        <tr r="I2064" s="3"/>
        <tr r="I2064" s="3"/>
        <tr r="I2064" s="3"/>
        <tr r="I2064" s="3"/>
      </tp>
      <tp>
        <v>346746727807.91998</v>
        <stp/>
        <stp>EM_S_VAL_MV</stp>
        <stp>2</stp>
        <stp>000651.SZ</stp>
        <stp>2019/11/27</stp>
        <tr r="I213" s="3"/>
        <tr r="I213" s="3"/>
        <tr r="I213" s="3"/>
        <tr r="I213" s="3"/>
      </tp>
      <tp>
        <v>22693212087</v>
        <stp/>
        <stp>EM_S_VAL_MV</stp>
        <stp>2</stp>
        <stp>300661.SZ</stp>
        <stp>2019/11/27</stp>
        <tr r="I2054" s="3"/>
        <tr r="I2054" s="3"/>
        <tr r="I2054" s="3"/>
        <tr r="I2054" s="3"/>
      </tp>
      <tp>
        <v>77739603982.350006</v>
        <stp/>
        <stp>EM_S_VAL_MV</stp>
        <stp>2</stp>
        <stp>000661.SZ</stp>
        <stp>2019/11/27</stp>
        <tr r="I219" s="3"/>
        <tr r="I219" s="3"/>
        <tr r="I219" s="3"/>
        <tr r="I219" s="3"/>
      </tp>
      <tp>
        <v>3295917568</v>
        <stp/>
        <stp>EM_S_VAL_MV</stp>
        <stp>2</stp>
        <stp>300651.SZ</stp>
        <stp>2019/11/27</stp>
        <tr r="I2044" s="3"/>
        <tr r="I2044" s="3"/>
        <tr r="I2044" s="3"/>
        <tr r="I2044" s="3"/>
      </tp>
      <tp>
        <v>28157479609.25</v>
        <stp/>
        <stp>EM_S_VAL_MV</stp>
        <stp>2</stp>
        <stp>000671.SZ</stp>
        <stp>2019/11/27</stp>
        <tr r="I228" s="3"/>
        <tr r="I228" s="3"/>
        <tr r="I228" s="3"/>
        <tr r="I228" s="3"/>
      </tp>
      <tp>
        <v>2350080000</v>
        <stp/>
        <stp>EM_S_VAL_MV</stp>
        <stp>2</stp>
        <stp>300641.SZ</stp>
        <stp>2019/11/27</stp>
        <tr r="I2035" s="3"/>
        <tr r="I2035" s="3"/>
        <tr r="I2035" s="3"/>
        <tr r="I2035" s="3"/>
      </tp>
      <tp>
        <v>6699420347.8000002</v>
        <stp/>
        <stp>EM_S_VAL_MV</stp>
        <stp>2</stp>
        <stp>000601.SZ</stp>
        <stp>2019/11/27</stp>
        <tr r="I180" s="3"/>
        <tr r="I180" s="3"/>
        <tr r="I180" s="3"/>
        <tr r="I180" s="3"/>
      </tp>
      <tp>
        <v>1631864840</v>
        <stp/>
        <stp>EM_S_VAL_MV</stp>
        <stp>2</stp>
        <stp>300631.SZ</stp>
        <stp>2019/11/27</stp>
        <tr r="I2025" s="3"/>
        <tr r="I2025" s="3"/>
        <tr r="I2025" s="3"/>
        <tr r="I2025" s="3"/>
      </tp>
      <tp>
        <v>1300614784.7</v>
        <stp/>
        <stp>EM_S_VAL_MV</stp>
        <stp>2</stp>
        <stp>000611.SZ</stp>
        <stp>2019/11/27</stp>
        <tr r="I188" s="3"/>
        <tr r="I188" s="3"/>
        <tr r="I188" s="3"/>
        <tr r="I188" s="3"/>
      </tp>
      <tp>
        <v>2113666450</v>
        <stp/>
        <stp>EM_S_VAL_MV</stp>
        <stp>2</stp>
        <stp>300621.SZ</stp>
        <stp>2019/11/27</stp>
        <tr r="I2015" s="3"/>
        <tr r="I2015" s="3"/>
        <tr r="I2015" s="3"/>
        <tr r="I2015" s="3"/>
      </tp>
      <tp>
        <v>1560448796</v>
        <stp/>
        <stp>EM_S_VAL_MV</stp>
        <stp>2</stp>
        <stp>300611.SZ</stp>
        <stp>2019/11/27</stp>
        <tr r="I2006" s="3"/>
        <tr r="I2006" s="3"/>
        <tr r="I2006" s="3"/>
        <tr r="I2006" s="3"/>
      </tp>
      <tp>
        <v>6592126945.2799997</v>
        <stp/>
        <stp>EM_S_VAL_MV</stp>
        <stp>2</stp>
        <stp>000631.SZ</stp>
        <stp>2019/11/27</stp>
        <tr r="I204" s="3"/>
        <tr r="I204" s="3"/>
        <tr r="I204" s="3"/>
        <tr r="I204" s="3"/>
      </tp>
      <tp>
        <v>49817506461.099998</v>
        <stp/>
        <stp>EM_S_VAL_MV</stp>
        <stp>2</stp>
        <stp>300601.SZ</stp>
        <stp>2019/11/27</stp>
        <tr r="I1996" s="3"/>
        <tr r="I1996" s="3"/>
        <tr r="I1996" s="3"/>
        <tr r="I1996" s="3"/>
      </tp>
      <tp>
        <v>7938213499.6800003</v>
        <stp/>
        <stp>EM_S_VAL_MV</stp>
        <stp>2</stp>
        <stp>600981.SH</stp>
        <stp>2019/11/27</stp>
        <tr r="I2983" s="3"/>
        <tr r="I2983" s="3"/>
        <tr r="I2983" s="3"/>
        <tr r="I2983" s="3"/>
      </tp>
      <tp>
        <v>17770567309.599998</v>
        <stp/>
        <stp>EM_S_VAL_MV</stp>
        <stp>2</stp>
        <stp>600901.SH</stp>
        <stp>2019/11/27</stp>
        <tr r="I2951" s="3"/>
        <tr r="I2951" s="3"/>
        <tr r="I2951" s="3"/>
        <tr r="I2951" s="3"/>
      </tp>
      <tp>
        <v>4483392269</v>
        <stp/>
        <stp>EM_S_VAL_MV</stp>
        <stp>2</stp>
        <stp>600961.SH</stp>
        <stp>2019/11/27</stp>
        <tr r="I2966" s="3"/>
        <tr r="I2966" s="3"/>
        <tr r="I2966" s="3"/>
        <tr r="I2966" s="3"/>
      </tp>
      <tp>
        <v>6948028278.3599997</v>
        <stp/>
        <stp>EM_S_VAL_MV</stp>
        <stp>2</stp>
        <stp>600971.SH</stp>
        <stp>2019/11/27</stp>
        <tr r="I2975" s="3"/>
        <tr r="I2975" s="3"/>
        <tr r="I2975" s="3"/>
        <tr r="I2975" s="3"/>
      </tp>
      <tp>
        <v>5518346138.3400002</v>
        <stp/>
        <stp>EM_S_VAL_MV</stp>
        <stp>2</stp>
        <stp>000981.SZ</stp>
        <stp>2019/11/27</stp>
        <tr r="I444" s="3"/>
        <tr r="I444" s="3"/>
        <tr r="I444" s="3"/>
        <tr r="I444" s="3"/>
      </tp>
      <tp>
        <v>13213580952</v>
        <stp/>
        <stp>EM_S_VAL_MV</stp>
        <stp>2</stp>
        <stp>000951.SZ</stp>
        <stp>2019/11/27</stp>
        <tr r="I419" s="3"/>
        <tr r="I419" s="3"/>
        <tr r="I419" s="3"/>
        <tr r="I419" s="3"/>
      </tp>
      <tp>
        <v>31535817471.540001</v>
        <stp/>
        <stp>EM_S_VAL_MV</stp>
        <stp>2</stp>
        <stp>000961.SZ</stp>
        <stp>2019/11/27</stp>
        <tr r="I427" s="3"/>
        <tr r="I427" s="3"/>
        <tr r="I427" s="3"/>
        <tr r="I427" s="3"/>
      </tp>
      <tp>
        <v>2023205556.75</v>
        <stp/>
        <stp>EM_S_VAL_MV</stp>
        <stp>2</stp>
        <stp>000971.SZ</stp>
        <stp>2019/11/27</stp>
        <tr r="I436" s="3"/>
        <tr r="I436" s="3"/>
        <tr r="I436" s="3"/>
        <tr r="I436" s="3"/>
      </tp>
      <tp>
        <v>6344590116.9399996</v>
        <stp/>
        <stp>EM_S_VAL_MV</stp>
        <stp>2</stp>
        <stp>000901.SZ</stp>
        <stp>2019/11/27</stp>
        <tr r="I383" s="3"/>
        <tr r="I383" s="3"/>
        <tr r="I383" s="3"/>
        <tr r="I383" s="3"/>
      </tp>
      <tp>
        <v>1646331159.96</v>
        <stp/>
        <stp>EM_S_VAL_MV</stp>
        <stp>2</stp>
        <stp>000911.SZ</stp>
        <stp>2019/11/27</stp>
        <tr r="I391" s="3"/>
        <tr r="I391" s="3"/>
        <tr r="I391" s="3"/>
        <tr r="I391" s="3"/>
      </tp>
      <tp>
        <v>13845289759.200001</v>
        <stp/>
        <stp>EM_S_VAL_MV</stp>
        <stp>2</stp>
        <stp>000921.SZ</stp>
        <stp>2019/11/27</stp>
        <tr r="I399" s="3"/>
        <tr r="I399" s="3"/>
        <tr r="I399" s="3"/>
        <tr r="I399" s="3"/>
      </tp>
      <tp>
        <v>6266016490.2399998</v>
        <stp/>
        <stp>EM_S_VAL_MV</stp>
        <stp>2</stp>
        <stp>000931.SZ</stp>
        <stp>2019/11/27</stp>
        <tr r="I408" s="3"/>
        <tr r="I408" s="3"/>
        <tr r="I408" s="3"/>
        <tr r="I408" s="3"/>
      </tp>
      <tp>
        <v>9649273356.3600006</v>
        <stp/>
        <stp>EM_S_VAL_MV</stp>
        <stp>2</stp>
        <stp>600881.SH</stp>
        <stp>2019/11/27</stp>
        <tr r="I2932" s="3"/>
        <tr r="I2932" s="3"/>
        <tr r="I2932" s="3"/>
        <tr r="I2932" s="3"/>
      </tp>
      <tp>
        <v>815213259.96000004</v>
        <stp/>
        <stp>EM_S_VAL_MV</stp>
        <stp>2</stp>
        <stp>600891.SH</stp>
        <stp>2019/11/27</stp>
        <tr r="I2942" s="3"/>
        <tr r="I2942" s="3"/>
        <tr r="I2942" s="3"/>
        <tr r="I2942" s="3"/>
      </tp>
      <tp>
        <v>46796108763.599998</v>
        <stp/>
        <stp>EM_S_VAL_MV</stp>
        <stp>2</stp>
        <stp>600801.SH</stp>
        <stp>2019/11/27</stp>
        <tr r="I2860" s="3"/>
        <tr r="I2860" s="3"/>
        <tr r="I2860" s="3"/>
        <tr r="I2860" s="3"/>
      </tp>
      <tp>
        <v>12183809686.719999</v>
        <stp/>
        <stp>EM_S_VAL_MV</stp>
        <stp>2</stp>
        <stp>600811.SH</stp>
        <stp>2019/11/27</stp>
        <tr r="I2869" s="3"/>
        <tr r="I2869" s="3"/>
        <tr r="I2869" s="3"/>
        <tr r="I2869" s="3"/>
      </tp>
      <tp>
        <v>1740001180.5</v>
        <stp/>
        <stp>EM_S_VAL_MV</stp>
        <stp>2</stp>
        <stp>600821.SH</stp>
        <stp>2019/11/27</stp>
        <tr r="I2878" s="3"/>
        <tr r="I2878" s="3"/>
        <tr r="I2878" s="3"/>
        <tr r="I2878" s="3"/>
      </tp>
      <tp>
        <v>6046412928.1800003</v>
        <stp/>
        <stp>EM_S_VAL_MV</stp>
        <stp>2</stp>
        <stp>600831.SH</stp>
        <stp>2019/11/27</stp>
        <tr r="I2888" s="3"/>
        <tr r="I2888" s="3"/>
        <tr r="I2888" s="3"/>
        <tr r="I2888" s="3"/>
      </tp>
      <tp>
        <v>5902157742.3000002</v>
        <stp/>
        <stp>EM_S_VAL_MV</stp>
        <stp>2</stp>
        <stp>600841.SH</stp>
        <stp>2019/11/27</stp>
        <tr r="I2896" s="3"/>
        <tr r="I2896" s="3"/>
        <tr r="I2896" s="3"/>
        <tr r="I2896" s="3"/>
      </tp>
      <tp>
        <v>9113278024.6000004</v>
        <stp/>
        <stp>EM_S_VAL_MV</stp>
        <stp>2</stp>
        <stp>600851.SH</stp>
        <stp>2019/11/27</stp>
        <tr r="I2904" s="3"/>
        <tr r="I2904" s="3"/>
        <tr r="I2904" s="3"/>
        <tr r="I2904" s="3"/>
      </tp>
      <tp>
        <v>2600968631.29</v>
        <stp/>
        <stp>EM_S_VAL_MV</stp>
        <stp>2</stp>
        <stp>600861.SH</stp>
        <stp>2019/11/27</stp>
        <tr r="I2913" s="3"/>
        <tr r="I2913" s="3"/>
        <tr r="I2913" s="3"/>
        <tr r="I2913" s="3"/>
      </tp>
      <tp>
        <v>41765548072.599998</v>
        <stp/>
        <stp>EM_S_VAL_MV</stp>
        <stp>2</stp>
        <stp>600871.SH</stp>
        <stp>2019/11/27</stp>
        <tr r="I2923" s="3"/>
        <tr r="I2923" s="3"/>
        <tr r="I2923" s="3"/>
        <tr r="I2923" s="3"/>
      </tp>
      <tp>
        <v>6631736257.7200003</v>
        <stp/>
        <stp>EM_S_VAL_MV</stp>
        <stp>2</stp>
        <stp>000881.SZ</stp>
        <stp>2019/11/27</stp>
        <tr r="I367" s="3"/>
        <tr r="I367" s="3"/>
        <tr r="I367" s="3"/>
        <tr r="I367" s="3"/>
      </tp>
      <tp>
        <v>5019193164.5100002</v>
        <stp/>
        <stp>EM_S_VAL_MV</stp>
        <stp>2</stp>
        <stp>000851.SZ</stp>
        <stp>2019/11/27</stp>
        <tr r="I351" s="3"/>
        <tr r="I351" s="3"/>
        <tr r="I351" s="3"/>
        <tr r="I351" s="3"/>
      </tp>
      <tp>
        <v>6015607422.0299997</v>
        <stp/>
        <stp>EM_S_VAL_MV</stp>
        <stp>2</stp>
        <stp>000861.SZ</stp>
        <stp>2019/11/27</stp>
        <tr r="I357" s="3"/>
        <tr r="I357" s="3"/>
        <tr r="I357" s="3"/>
        <tr r="I357" s="3"/>
      </tp>
      <tp>
        <v>5523155888.3999996</v>
        <stp/>
        <stp>EM_S_VAL_MV</stp>
        <stp>2</stp>
        <stp>000801.SZ</stp>
        <stp>2019/11/27</stp>
        <tr r="I319" s="3"/>
        <tr r="I319" s="3"/>
        <tr r="I319" s="3"/>
        <tr r="I319" s="3"/>
      </tp>
      <tp>
        <v>4915071128.3599997</v>
        <stp/>
        <stp>EM_S_VAL_MV</stp>
        <stp>2</stp>
        <stp>000811.SZ</stp>
        <stp>2019/11/27</stp>
        <tr r="I326" s="3"/>
        <tr r="I326" s="3"/>
        <tr r="I326" s="3"/>
        <tr r="I326" s="3"/>
      </tp>
      <tp>
        <v>3272470502.4000001</v>
        <stp/>
        <stp>EM_S_VAL_MV</stp>
        <stp>2</stp>
        <stp>000821.SZ</stp>
        <stp>2019/11/27</stp>
        <tr r="I334" s="3"/>
        <tr r="I334" s="3"/>
        <tr r="I334" s="3"/>
        <tr r="I334" s="3"/>
      </tp>
      <tp>
        <v>11692196653.52</v>
        <stp/>
        <stp>EM_S_VAL_MV</stp>
        <stp>2</stp>
        <stp>000831.SZ</stp>
        <stp>2019/11/27</stp>
        <tr r="I342" s="3"/>
        <tr r="I342" s="3"/>
        <tr r="I342" s="3"/>
        <tr r="I342" s="3"/>
      </tp>
      <tp t="s">
        <v>--</v>
        <stp/>
        <stp>EM_S_VAL_MV</stp>
        <stp>2</stp>
        <stp>300801.SZ</stp>
        <stp>2019/11/27</stp>
        <tr r="I2184" s="3"/>
        <tr r="I2184" s="3"/>
        <tr r="I2184" s="3"/>
      </tp>
      <tp>
        <v>15.88</v>
        <stp/>
        <stp>EM_S_DQ_CLOSE</stp>
        <stp>3</stp>
        <stp>300629.SZ</stp>
        <stp>2019/11/27</stp>
        <stp>1</stp>
        <tr r="F218" s="5"/>
      </tp>
      <tp>
        <v>13.84</v>
        <stp/>
        <stp>EM_S_DQ_CLOSE</stp>
        <stp>3</stp>
        <stp>002683.SZ</stp>
        <stp>2019/11/27</stp>
        <stp>1</stp>
        <tr r="F86" s="5"/>
      </tp>
      <tp>
        <v>3.4</v>
        <stp/>
        <stp>EM_S_DQ_CLOSE</stp>
        <stp>3</stp>
        <stp>000680.SZ</stp>
        <stp>2019/11/27</stp>
        <stp>1</stp>
        <tr r="F15" s="5"/>
      </tp>
      <tp>
        <v>6.05</v>
        <stp/>
        <stp>EM_S_DQ_CLOSE</stp>
        <stp>3</stp>
        <stp>002686.SZ</stp>
        <stp>2019/11/27</stp>
        <stp>1</stp>
        <tr r="F87" s="5"/>
      </tp>
      <tp>
        <v>3.49</v>
        <stp/>
        <stp>EM_S_DQ_CLOSE</stp>
        <stp>3</stp>
        <stp>002689.SZ</stp>
        <stp>2019/11/27</stp>
        <stp>1</stp>
        <tr r="F88" s="5"/>
      </tp>
      <tp>
        <v>6505655532</v>
        <stp/>
        <stp>EM_S_VAL_MV</stp>
        <stp>2</stp>
        <stp>688199.SH</stp>
        <stp>2019/11/27</stp>
        <tr r="I3723" s="3"/>
        <tr r="I3723" s="3"/>
        <tr r="I3723" s="3"/>
        <tr r="I3723" s="3"/>
      </tp>
      <tp>
        <v>8684595451.6200008</v>
        <stp/>
        <stp>EM_S_VAL_MV</stp>
        <stp>2</stp>
        <stp>688139.SH</stp>
        <stp>2019/11/27</stp>
        <tr r="I3718" s="3"/>
        <tr r="I3718" s="3"/>
        <tr r="I3718" s="3"/>
        <tr r="I3718" s="3"/>
      </tp>
      <tp>
        <v>19836540000</v>
        <stp/>
        <stp>EM_S_VAL_MV</stp>
        <stp>2</stp>
        <stp>688099.SH</stp>
        <stp>2019/11/27</stp>
        <tr r="I3710" s="3"/>
        <tr r="I3710" s="3"/>
        <tr r="I3710" s="3"/>
        <tr r="I3710" s="3"/>
      </tp>
      <tp>
        <v>67986637980</v>
        <stp/>
        <stp>EM_S_VAL_MV</stp>
        <stp>2</stp>
        <stp>688009.SH</stp>
        <stp>2019/11/27</stp>
        <tr r="I3687" s="3"/>
        <tr r="I3687" s="3"/>
        <tr r="I3687" s="3"/>
        <tr r="I3687" s="3"/>
      </tp>
      <tp>
        <v>5688438581.8000002</v>
        <stp/>
        <stp>EM_S_VAL_MV</stp>
        <stp>2</stp>
        <stp>688019.SH</stp>
        <stp>2019/11/27</stp>
        <tr r="I3694" s="3"/>
        <tr r="I3694" s="3"/>
        <tr r="I3694" s="3"/>
        <tr r="I3694" s="3"/>
      </tp>
      <tp>
        <v>21801090000</v>
        <stp/>
        <stp>EM_S_VAL_MV</stp>
        <stp>2</stp>
        <stp>688029.SH</stp>
        <stp>2019/11/27</stp>
        <tr r="I3701" s="3"/>
        <tr r="I3701" s="3"/>
        <tr r="I3701" s="3"/>
        <tr r="I3701" s="3"/>
      </tp>
      <tp>
        <v>6776310000</v>
        <stp/>
        <stp>EM_S_VAL_MV</stp>
        <stp>2</stp>
        <stp>688389.SH</stp>
        <stp>2019/11/27</stp>
        <tr r="I3735" s="3"/>
        <tr r="I3735" s="3"/>
        <tr r="I3735" s="3"/>
        <tr r="I3735" s="3"/>
      </tp>
      <tp>
        <v>4249824981.5999999</v>
        <stp/>
        <stp>EM_S_VAL_MV</stp>
        <stp>2</stp>
        <stp>688369.SH</stp>
        <stp>2019/11/27</stp>
        <tr r="I3733" s="3"/>
        <tr r="I3733" s="3"/>
        <tr r="I3733" s="3"/>
        <tr r="I3733" s="3"/>
      </tp>
      <tp>
        <v>4707592492.8199997</v>
        <stp/>
        <stp>EM_S_VAL_MV</stp>
        <stp>2</stp>
        <stp>688299.SH</stp>
        <stp>2019/11/27</stp>
        <tr r="I3726" s="3"/>
        <tr r="I3726" s="3"/>
        <tr r="I3726" s="3"/>
        <tr r="I3726" s="3"/>
      </tp>
      <tp>
        <v>36.22</v>
        <stp/>
        <stp>EM_S_DQ_CLOSE</stp>
        <stp>3</stp>
        <stp>002690.SZ</stp>
        <stp>2019/11/27</stp>
        <stp>1</stp>
        <tr r="F89" s="5"/>
      </tp>
      <tp>
        <v>5.83</v>
        <stp/>
        <stp>EM_S_DQ_CLOSE</stp>
        <stp>3</stp>
        <stp>002691.SZ</stp>
        <stp>2019/11/27</stp>
        <stp>1</stp>
        <tr r="F90" s="5"/>
      </tp>
      <tp>
        <v>9.4499999999999993</v>
        <stp/>
        <stp>EM_S_DQ_CLOSE</stp>
        <stp>3</stp>
        <stp>002698.SZ</stp>
        <stp>2019/11/27</stp>
        <stp>1</stp>
        <tr r="F91" s="5"/>
      </tp>
      <tp>
        <v>10.61</v>
        <stp/>
        <stp>EM_S_DQ_CLOSE</stp>
        <stp>3</stp>
        <stp>603726.SH</stp>
        <stp>2019/11/27</stp>
        <stp>1</stp>
        <tr r="F328" s="5"/>
      </tp>
      <tp>
        <v>22.38</v>
        <stp/>
        <stp>EM_S_DQ_CLOSE</stp>
        <stp>3</stp>
        <stp>603700.SH</stp>
        <stp>2019/11/27</stp>
        <stp>1</stp>
        <tr r="F327" s="5"/>
      </tp>
      <tp>
        <v>9.0500000000000007</v>
        <stp/>
        <stp>EM_S_DQ_CLOSE</stp>
        <stp>3</stp>
        <stp>600761.SH</stp>
        <stp>2019/11/27</stp>
        <stp>1</stp>
        <tr r="F257" s="5"/>
      </tp>
      <tp>
        <v>8.8800000000000008</v>
        <stp/>
        <stp>EM_S_DQ_CLOSE</stp>
        <stp>3</stp>
        <stp>600765.SH</stp>
        <stp>2019/11/27</stp>
        <stp>1</stp>
        <tr r="F258" s="5"/>
      </tp>
      <tp>
        <v>15.39</v>
        <stp/>
        <stp>EM_S_DQ_CLOSE</stp>
        <stp>3</stp>
        <stp>603757.SH</stp>
        <stp>2019/11/27</stp>
        <stp>1</stp>
        <tr r="F329" s="5"/>
      </tp>
      <tp>
        <v>13.62</v>
        <stp/>
        <stp>EM_S_DQ_CLOSE</stp>
        <stp>3</stp>
        <stp>603789.SH</stp>
        <stp>2019/11/27</stp>
        <stp>1</stp>
        <tr r="F330" s="5"/>
      </tp>
      <tp>
        <v>6.07</v>
        <stp/>
        <stp>EM_S_DQ_CLOSE</stp>
        <stp>3</stp>
        <stp>601798.SH</stp>
        <stp>2019/11/27</stp>
        <stp>1</stp>
        <tr r="F276" s="5"/>
      </tp>
      <tp>
        <v>16.260000000000002</v>
        <stp/>
        <stp>EM_S_DQ_CLOSE</stp>
        <stp>3</stp>
        <stp>002760.SZ</stp>
        <stp>2019/11/27</stp>
        <stp>1</stp>
        <tr r="F95" s="5"/>
      </tp>
      <tp>
        <v>33.35</v>
        <stp/>
        <stp>EM_S_DQ_CLOSE</stp>
        <stp>3</stp>
        <stp>300756.SZ</stp>
        <stp>2019/11/27</stp>
        <stp>1</stp>
        <tr r="F225" s="5"/>
      </tp>
      <tp>
        <v>31.03</v>
        <stp/>
        <stp>EM_S_DQ_CLOSE</stp>
        <stp>3</stp>
        <stp>300757.SZ</stp>
        <stp>2019/11/27</stp>
        <stp>1</stp>
        <tr r="F226" s="5"/>
      </tp>
      <tp>
        <v>11.66</v>
        <stp/>
        <stp>EM_S_DQ_CLOSE</stp>
        <stp>3</stp>
        <stp>000777.SZ</stp>
        <stp>2019/11/27</stp>
        <stp>1</stp>
        <tr r="F16" s="5"/>
      </tp>
      <tp>
        <v>7.55</v>
        <stp/>
        <stp>EM_S_DQ_CLOSE</stp>
        <stp>3</stp>
        <stp>002774.SZ</stp>
        <stp>2019/11/27</stp>
        <stp>1</stp>
        <tr r="F96" s="5"/>
      </tp>
      <tp>
        <v>17.309999999999999</v>
        <stp/>
        <stp>EM_S_DQ_CLOSE</stp>
        <stp>3</stp>
        <stp>002779.SZ</stp>
        <stp>2019/11/27</stp>
        <stp>1</stp>
        <tr r="F97" s="5"/>
      </tp>
      <tp>
        <v>124.5</v>
        <stp/>
        <stp>EM_S_DQ_CLOSE</stp>
        <stp>3</stp>
        <stp>300776.SZ</stp>
        <stp>2019/11/27</stp>
        <stp>1</stp>
        <tr r="F227" s="5"/>
      </tp>
      <tp>
        <v>9.36</v>
        <stp/>
        <stp>EM_S_DQ_CLOSE</stp>
        <stp>3</stp>
        <stp>002747.SZ</stp>
        <stp>2019/11/27</stp>
        <stp>1</stp>
        <tr r="F93" s="5"/>
      </tp>
      <tp>
        <v>16.079999999999998</v>
        <stp/>
        <stp>EM_S_DQ_CLOSE</stp>
        <stp>3</stp>
        <stp>002757.SZ</stp>
        <stp>2019/11/27</stp>
        <stp>1</stp>
        <tr r="F94" s="5"/>
      </tp>
      <tp>
        <v>4034297177.6199999</v>
        <stp/>
        <stp>EM_S_VAL_MV</stp>
        <stp>2</stp>
        <stp>603180.SH</stp>
        <stp>2019/11/27</stp>
        <tr r="I3298" s="3"/>
        <tr r="I3298" s="3"/>
        <tr r="I3298" s="3"/>
        <tr r="I3298" s="3"/>
      </tp>
      <tp>
        <v>3171850000</v>
        <stp/>
        <stp>EM_S_VAL_MV</stp>
        <stp>2</stp>
        <stp>603100.SH</stp>
        <stp>2019/11/27</stp>
        <tr r="I3260" s="3"/>
        <tr r="I3260" s="3"/>
        <tr r="I3260" s="3"/>
        <tr r="I3260" s="3"/>
      </tp>
      <tp>
        <v>2068323338.2</v>
        <stp/>
        <stp>EM_S_VAL_MV</stp>
        <stp>2</stp>
        <stp>603110.SH</stp>
        <stp>2019/11/27</stp>
        <tr r="I3266" s="3"/>
        <tr r="I3266" s="3"/>
        <tr r="I3266" s="3"/>
        <tr r="I3266" s="3"/>
      </tp>
      <tp>
        <v>88913371339.800003</v>
        <stp/>
        <stp>EM_S_VAL_MV</stp>
        <stp>2</stp>
        <stp>603160.SH</stp>
        <stp>2019/11/27</stp>
        <tr r="I3288" s="3"/>
        <tr r="I3288" s="3"/>
        <tr r="I3288" s="3"/>
        <tr r="I3288" s="3"/>
      </tp>
      <tp>
        <v>2241360000</v>
        <stp/>
        <stp>EM_S_VAL_MV</stp>
        <stp>2</stp>
        <stp>603080.SH</stp>
        <stp>2019/11/27</stp>
        <tr r="I3248" s="3"/>
        <tr r="I3248" s="3"/>
        <tr r="I3248" s="3"/>
        <tr r="I3248" s="3"/>
      </tp>
      <tp>
        <v>1550000000</v>
        <stp/>
        <stp>EM_S_VAL_MV</stp>
        <stp>2</stp>
        <stp>603090.SH</stp>
        <stp>2019/11/27</stp>
        <tr r="I3255" s="3"/>
        <tr r="I3255" s="3"/>
        <tr r="I3255" s="3"/>
        <tr r="I3255" s="3"/>
      </tp>
      <tp>
        <v>20399999983.200001</v>
        <stp/>
        <stp>EM_S_VAL_MV</stp>
        <stp>2</stp>
        <stp>603000.SH</stp>
        <stp>2019/11/27</stp>
        <tr r="I3192" s="3"/>
        <tr r="I3192" s="3"/>
        <tr r="I3192" s="3"/>
        <tr r="I3192" s="3"/>
      </tp>
      <tp>
        <v>4144156321.8000002</v>
        <stp/>
        <stp>EM_S_VAL_MV</stp>
        <stp>2</stp>
        <stp>603010.SH</stp>
        <stp>2019/11/27</stp>
        <tr r="I3201" s="3"/>
        <tr r="I3201" s="3"/>
        <tr r="I3201" s="3"/>
        <tr r="I3201" s="3"/>
      </tp>
      <tp>
        <v>2460800000</v>
        <stp/>
        <stp>EM_S_VAL_MV</stp>
        <stp>2</stp>
        <stp>603020.SH</stp>
        <stp>2019/11/27</stp>
        <tr r="I3210" s="3"/>
        <tr r="I3210" s="3"/>
        <tr r="I3210" s="3"/>
        <tr r="I3210" s="3"/>
      </tp>
      <tp>
        <v>3729821862.6900001</v>
        <stp/>
        <stp>EM_S_VAL_MV</stp>
        <stp>2</stp>
        <stp>603030.SH</stp>
        <stp>2019/11/27</stp>
        <tr r="I3219" s="3"/>
        <tr r="I3219" s="3"/>
        <tr r="I3219" s="3"/>
        <tr r="I3219" s="3"/>
      </tp>
      <tp>
        <v>2549810918.7199998</v>
        <stp/>
        <stp>EM_S_VAL_MV</stp>
        <stp>2</stp>
        <stp>603040.SH</stp>
        <stp>2019/11/27</stp>
        <tr r="I3228" s="3"/>
        <tr r="I3228" s="3"/>
        <tr r="I3228" s="3"/>
        <tr r="I3228" s="3"/>
      </tp>
      <tp>
        <v>1716335210</v>
        <stp/>
        <stp>EM_S_VAL_MV</stp>
        <stp>2</stp>
        <stp>603050.SH</stp>
        <stp>2019/11/27</stp>
        <tr r="I3233" s="3"/>
        <tr r="I3233" s="3"/>
        <tr r="I3233" s="3"/>
        <tr r="I3233" s="3"/>
      </tp>
      <tp>
        <v>6298600000</v>
        <stp/>
        <stp>EM_S_VAL_MV</stp>
        <stp>2</stp>
        <stp>603060.SH</stp>
        <stp>2019/11/27</stp>
        <tr r="I3238" s="3"/>
        <tr r="I3238" s="3"/>
        <tr r="I3238" s="3"/>
        <tr r="I3238" s="3"/>
      </tp>
      <tp>
        <v>2316800000</v>
        <stp/>
        <stp>EM_S_VAL_MV</stp>
        <stp>2</stp>
        <stp>603380.SH</stp>
        <stp>2019/11/27</stp>
        <tr r="I3397" s="3"/>
        <tr r="I3397" s="3"/>
        <tr r="I3397" s="3"/>
        <tr r="I3397" s="3"/>
      </tp>
      <tp>
        <v>6172106569.1999998</v>
        <stp/>
        <stp>EM_S_VAL_MV</stp>
        <stp>2</stp>
        <stp>603390.SH</stp>
        <stp>2019/11/27</stp>
        <tr r="I3404" s="3"/>
        <tr r="I3404" s="3"/>
        <tr r="I3404" s="3"/>
        <tr r="I3404" s="3"/>
      </tp>
      <tp>
        <v>4094099924.8800001</v>
        <stp/>
        <stp>EM_S_VAL_MV</stp>
        <stp>2</stp>
        <stp>603300.SH</stp>
        <stp>2019/11/27</stp>
        <tr r="I3348" s="3"/>
        <tr r="I3348" s="3"/>
        <tr r="I3348" s="3"/>
        <tr r="I3348" s="3"/>
      </tp>
      <tp>
        <v>1584000000</v>
        <stp/>
        <stp>EM_S_VAL_MV</stp>
        <stp>2</stp>
        <stp>603320.SH</stp>
        <stp>2019/11/27</stp>
        <tr r="I3362" s="3"/>
        <tr r="I3362" s="3"/>
        <tr r="I3362" s="3"/>
        <tr r="I3362" s="3"/>
      </tp>
      <tp>
        <v>1425060000</v>
        <stp/>
        <stp>EM_S_VAL_MV</stp>
        <stp>2</stp>
        <stp>603330.SH</stp>
        <stp>2019/11/27</stp>
        <tr r="I3370" s="3"/>
        <tr r="I3370" s="3"/>
        <tr r="I3370" s="3"/>
        <tr r="I3370" s="3"/>
      </tp>
      <tp>
        <v>5492007920</v>
        <stp/>
        <stp>EM_S_VAL_MV</stp>
        <stp>2</stp>
        <stp>603360.SH</stp>
        <stp>2019/11/27</stp>
        <tr r="I3387" s="3"/>
        <tr r="I3387" s="3"/>
        <tr r="I3387" s="3"/>
        <tr r="I3387" s="3"/>
      </tp>
      <tp>
        <v>1904629410</v>
        <stp/>
        <stp>EM_S_VAL_MV</stp>
        <stp>2</stp>
        <stp>603200.SH</stp>
        <stp>2019/11/27</stp>
        <tr r="I3311" s="3"/>
        <tr r="I3311" s="3"/>
        <tr r="I3311" s="3"/>
        <tr r="I3311" s="3"/>
      </tp>
      <tp>
        <v>6417440000</v>
        <stp/>
        <stp>EM_S_VAL_MV</stp>
        <stp>2</stp>
        <stp>603220.SH</stp>
        <stp>2019/11/27</stp>
        <tr r="I3317" s="3"/>
        <tr r="I3317" s="3"/>
        <tr r="I3317" s="3"/>
        <tr r="I3317" s="3"/>
      </tp>
      <tp>
        <v>26095160000</v>
        <stp/>
        <stp>EM_S_VAL_MV</stp>
        <stp>2</stp>
        <stp>603260.SH</stp>
        <stp>2019/11/27</stp>
        <tr r="I3333" s="3"/>
        <tr r="I3333" s="3"/>
        <tr r="I3333" s="3"/>
        <tr r="I3333" s="3"/>
      </tp>
      <tp>
        <v>1535410100</v>
        <stp/>
        <stp>EM_S_VAL_MV</stp>
        <stp>2</stp>
        <stp>603580.SH</stp>
        <stp>2019/11/27</stp>
        <tr r="I3453" s="3"/>
        <tr r="I3453" s="3"/>
        <tr r="I3453" s="3"/>
        <tr r="I3453" s="3"/>
      </tp>
      <tp>
        <v>5576000000</v>
        <stp/>
        <stp>EM_S_VAL_MV</stp>
        <stp>2</stp>
        <stp>603590.SH</stp>
        <stp>2019/11/27</stp>
        <tr r="I3460" s="3"/>
        <tr r="I3460" s="3"/>
        <tr r="I3460" s="3"/>
        <tr r="I3460" s="3"/>
      </tp>
      <tp>
        <v>2115036000</v>
        <stp/>
        <stp>EM_S_VAL_MV</stp>
        <stp>2</stp>
        <stp>603500.SH</stp>
        <stp>2019/11/27</stp>
        <tr r="I3422" s="3"/>
        <tr r="I3422" s="3"/>
        <tr r="I3422" s="3"/>
        <tr r="I3422" s="3"/>
      </tp>
      <tp>
        <v>7085311973.6000004</v>
        <stp/>
        <stp>EM_S_VAL_MV</stp>
        <stp>2</stp>
        <stp>603520.SH</stp>
        <stp>2019/11/27</stp>
        <tr r="I3433" s="3"/>
        <tr r="I3433" s="3"/>
        <tr r="I3433" s="3"/>
        <tr r="I3433" s="3"/>
      </tp>
      <tp>
        <v>8772975665.7000008</v>
        <stp/>
        <stp>EM_S_VAL_MV</stp>
        <stp>2</stp>
        <stp>603530.SH</stp>
        <stp>2019/11/27</stp>
        <tr r="I3436" s="3"/>
        <tr r="I3436" s="3"/>
        <tr r="I3436" s="3"/>
        <tr r="I3436" s="3"/>
      </tp>
      <tp>
        <v>3144044800</v>
        <stp/>
        <stp>EM_S_VAL_MV</stp>
        <stp>2</stp>
        <stp>603790.SH</stp>
        <stp>2019/11/27</stp>
        <tr r="I3566" s="3"/>
        <tr r="I3566" s="3"/>
        <tr r="I3566" s="3"/>
        <tr r="I3566" s="3"/>
      </tp>
      <tp>
        <v>3498889200</v>
        <stp/>
        <stp>EM_S_VAL_MV</stp>
        <stp>2</stp>
        <stp>603700.SH</stp>
        <stp>2019/11/27</stp>
        <tr r="I3526" s="3"/>
        <tr r="I3526" s="3"/>
        <tr r="I3526" s="3"/>
        <tr r="I3526" s="3"/>
      </tp>
      <tp>
        <v>10639790451.200001</v>
        <stp/>
        <stp>EM_S_VAL_MV</stp>
        <stp>2</stp>
        <stp>603730.SH</stp>
        <stp>2019/11/27</stp>
        <tr r="I3546" s="3"/>
        <tr r="I3546" s="3"/>
        <tr r="I3546" s="3"/>
        <tr r="I3546" s="3"/>
      </tp>
      <tp>
        <v>8012533191</v>
        <stp/>
        <stp>EM_S_VAL_MV</stp>
        <stp>2</stp>
        <stp>603680.SH</stp>
        <stp>2019/11/27</stp>
        <tr r="I3512" s="3"/>
        <tr r="I3512" s="3"/>
        <tr r="I3512" s="3"/>
        <tr r="I3512" s="3"/>
      </tp>
      <tp>
        <v>5776249928.9799995</v>
        <stp/>
        <stp>EM_S_VAL_MV</stp>
        <stp>2</stp>
        <stp>603690.SH</stp>
        <stp>2019/11/27</stp>
        <tr r="I3520" s="3"/>
        <tr r="I3520" s="3"/>
        <tr r="I3520" s="3"/>
        <tr r="I3520" s="3"/>
      </tp>
      <tp>
        <v>3364284832</v>
        <stp/>
        <stp>EM_S_VAL_MV</stp>
        <stp>2</stp>
        <stp>603600.SH</stp>
        <stp>2019/11/27</stp>
        <tr r="I3465" s="3"/>
        <tr r="I3465" s="3"/>
        <tr r="I3465" s="3"/>
        <tr r="I3465" s="3"/>
      </tp>
      <tp>
        <v>7137794222</v>
        <stp/>
        <stp>EM_S_VAL_MV</stp>
        <stp>2</stp>
        <stp>603610.SH</stp>
        <stp>2019/11/27</stp>
        <tr r="I3474" s="3"/>
        <tr r="I3474" s="3"/>
        <tr r="I3474" s="3"/>
        <tr r="I3474" s="3"/>
      </tp>
      <tp>
        <v>2838534400</v>
        <stp/>
        <stp>EM_S_VAL_MV</stp>
        <stp>2</stp>
        <stp>603630.SH</stp>
        <stp>2019/11/27</stp>
        <tr r="I3486" s="3"/>
        <tr r="I3486" s="3"/>
        <tr r="I3486" s="3"/>
        <tr r="I3486" s="3"/>
      </tp>
      <tp>
        <v>9592615375</v>
        <stp/>
        <stp>EM_S_VAL_MV</stp>
        <stp>2</stp>
        <stp>603650.SH</stp>
        <stp>2019/11/27</stp>
        <tr r="I3493" s="3"/>
        <tr r="I3493" s="3"/>
        <tr r="I3493" s="3"/>
        <tr r="I3493" s="3"/>
      </tp>
      <tp>
        <v>4947379014.9399996</v>
        <stp/>
        <stp>EM_S_VAL_MV</stp>
        <stp>2</stp>
        <stp>603660.SH</stp>
        <stp>2019/11/27</stp>
        <tr r="I3499" s="3"/>
        <tr r="I3499" s="3"/>
        <tr r="I3499" s="3"/>
        <tr r="I3499" s="3"/>
      </tp>
      <tp>
        <v>5397000000</v>
        <stp/>
        <stp>EM_S_VAL_MV</stp>
        <stp>2</stp>
        <stp>603980.SH</stp>
        <stp>2019/11/27</stp>
        <tr r="I3664" s="3"/>
        <tr r="I3664" s="3"/>
        <tr r="I3664" s="3"/>
        <tr r="I3664" s="3"/>
      </tp>
      <tp>
        <v>3737996754.2399998</v>
        <stp/>
        <stp>EM_S_VAL_MV</stp>
        <stp>2</stp>
        <stp>603990.SH</stp>
        <stp>2019/11/27</stp>
        <tr r="I3672" s="3"/>
        <tr r="I3672" s="3"/>
        <tr r="I3672" s="3"/>
        <tr r="I3672" s="3"/>
      </tp>
      <tp>
        <v>3033621914.4000001</v>
        <stp/>
        <stp>EM_S_VAL_MV</stp>
        <stp>2</stp>
        <stp>603900.SH</stp>
        <stp>2019/11/27</stp>
        <tr r="I3626" s="3"/>
        <tr r="I3626" s="3"/>
        <tr r="I3626" s="3"/>
        <tr r="I3626" s="3"/>
      </tp>
      <tp>
        <v>6075423896</v>
        <stp/>
        <stp>EM_S_VAL_MV</stp>
        <stp>2</stp>
        <stp>603920.SH</stp>
        <stp>2019/11/27</stp>
        <tr r="I3638" s="3"/>
        <tr r="I3638" s="3"/>
        <tr r="I3638" s="3"/>
        <tr r="I3638" s="3"/>
      </tp>
      <tp>
        <v>4800005600</v>
        <stp/>
        <stp>EM_S_VAL_MV</stp>
        <stp>2</stp>
        <stp>603960.SH</stp>
        <stp>2019/11/27</stp>
        <tr r="I3653" s="3"/>
        <tr r="I3653" s="3"/>
        <tr r="I3653" s="3"/>
        <tr r="I3653" s="3"/>
      </tp>
      <tp>
        <v>2375041187.52</v>
        <stp/>
        <stp>EM_S_VAL_MV</stp>
        <stp>2</stp>
        <stp>603970.SH</stp>
        <stp>2019/11/27</stp>
        <tr r="I3659" s="3"/>
        <tr r="I3659" s="3"/>
        <tr r="I3659" s="3"/>
        <tr r="I3659" s="3"/>
      </tp>
      <tp>
        <v>1568320000</v>
        <stp/>
        <stp>EM_S_VAL_MV</stp>
        <stp>2</stp>
        <stp>603880.SH</stp>
        <stp>2019/11/27</stp>
        <tr r="I3611" s="3"/>
        <tr r="I3611" s="3"/>
        <tr r="I3611" s="3"/>
        <tr r="I3611" s="3"/>
      </tp>
      <tp>
        <v>2454905600</v>
        <stp/>
        <stp>EM_S_VAL_MV</stp>
        <stp>2</stp>
        <stp>603890.SH</stp>
        <stp>2019/11/27</stp>
        <tr r="I3620" s="3"/>
        <tr r="I3620" s="3"/>
        <tr r="I3620" s="3"/>
        <tr r="I3620" s="3"/>
      </tp>
      <tp>
        <v>2541760000</v>
        <stp/>
        <stp>EM_S_VAL_MV</stp>
        <stp>2</stp>
        <stp>603800.SH</stp>
        <stp>2019/11/27</stp>
        <tr r="I3570" s="3"/>
        <tr r="I3570" s="3"/>
        <tr r="I3570" s="3"/>
        <tr r="I3570" s="3"/>
      </tp>
      <tp>
        <v>2358400000</v>
        <stp/>
        <stp>EM_S_VAL_MV</stp>
        <stp>2</stp>
        <stp>603810.SH</stp>
        <stp>2019/11/27</stp>
        <tr r="I3576" s="3"/>
        <tr r="I3576" s="3"/>
        <tr r="I3576" s="3"/>
        <tr r="I3576" s="3"/>
      </tp>
      <tp>
        <v>1679002400</v>
        <stp/>
        <stp>EM_S_VAL_MV</stp>
        <stp>2</stp>
        <stp>603860.SH</stp>
        <stp>2019/11/27</stp>
        <tr r="I3599" s="3"/>
        <tr r="I3599" s="3"/>
        <tr r="I3599" s="3"/>
        <tr r="I3599" s="3"/>
      </tp>
      <tp>
        <v>14.52</v>
        <stp/>
        <stp>EM_S_DQ_CLOSE</stp>
        <stp>3</stp>
        <stp>002722.SZ</stp>
        <stp>2019/11/27</stp>
        <stp>1</stp>
        <tr r="F92" s="5"/>
      </tp>
      <tp>
        <v>18.14</v>
        <stp/>
        <stp>EM_S_DQ_CLOSE</stp>
        <stp>3</stp>
        <stp>300718.SZ</stp>
        <stp>2019/11/27</stp>
        <stp>1</stp>
        <tr r="F223" s="5"/>
      </tp>
      <tp>
        <v>31072937298.060001</v>
        <stp/>
        <stp>EM_S_VAL_MV</stp>
        <stp>2</stp>
        <stp>002180.SZ</stp>
        <stp>2019/11/27</stp>
        <tr r="I640" s="3"/>
        <tr r="I640" s="3"/>
        <tr r="I640" s="3"/>
        <tr r="I640" s="3"/>
      </tp>
      <tp>
        <v>7110015578.2600002</v>
        <stp/>
        <stp>EM_S_VAL_MV</stp>
        <stp>2</stp>
        <stp>002190.SZ</stp>
        <stp>2019/11/27</stp>
        <tr r="I650" s="3"/>
        <tr r="I650" s="3"/>
        <tr r="I650" s="3"/>
        <tr r="I650" s="3"/>
      </tp>
      <tp>
        <v>3537945918.4000001</v>
        <stp/>
        <stp>EM_S_VAL_MV</stp>
        <stp>2</stp>
        <stp>002140.SZ</stp>
        <stp>2019/11/27</stp>
        <tr r="I600" s="3"/>
        <tr r="I600" s="3"/>
        <tr r="I600" s="3"/>
        <tr r="I600" s="3"/>
      </tp>
      <tp>
        <v>2053538225.28</v>
        <stp/>
        <stp>EM_S_VAL_MV</stp>
        <stp>2</stp>
        <stp>002150.SZ</stp>
        <stp>2019/11/27</stp>
        <tr r="I610" s="3"/>
        <tr r="I610" s="3"/>
        <tr r="I610" s="3"/>
        <tr r="I610" s="3"/>
      </tp>
      <tp>
        <v>2283320271.1199999</v>
        <stp/>
        <stp>EM_S_VAL_MV</stp>
        <stp>2</stp>
        <stp>002160.SZ</stp>
        <stp>2019/11/27</stp>
        <tr r="I620" s="3"/>
        <tr r="I620" s="3"/>
        <tr r="I620" s="3"/>
        <tr r="I620" s="3"/>
      </tp>
      <tp>
        <v>2749274143.6999998</v>
        <stp/>
        <stp>EM_S_VAL_MV</stp>
        <stp>2</stp>
        <stp>002170.SZ</stp>
        <stp>2019/11/27</stp>
        <tr r="I630" s="3"/>
        <tr r="I630" s="3"/>
        <tr r="I630" s="3"/>
        <tr r="I630" s="3"/>
      </tp>
      <tp>
        <v>12757293659.33</v>
        <stp/>
        <stp>EM_S_VAL_MV</stp>
        <stp>2</stp>
        <stp>002100.SZ</stp>
        <stp>2019/11/27</stp>
        <tr r="I560" s="3"/>
        <tr r="I560" s="3"/>
        <tr r="I560" s="3"/>
        <tr r="I560" s="3"/>
      </tp>
      <tp>
        <v>21475807844.880001</v>
        <stp/>
        <stp>EM_S_VAL_MV</stp>
        <stp>2</stp>
        <stp>002110.SZ</stp>
        <stp>2019/11/27</stp>
        <tr r="I570" s="3"/>
        <tr r="I570" s="3"/>
        <tr r="I570" s="3"/>
        <tr r="I570" s="3"/>
      </tp>
      <tp>
        <v>65853553723.440002</v>
        <stp/>
        <stp>EM_S_VAL_MV</stp>
        <stp>2</stp>
        <stp>002120.SZ</stp>
        <stp>2019/11/27</stp>
        <tr r="I580" s="3"/>
        <tr r="I580" s="3"/>
        <tr r="I580" s="3"/>
        <tr r="I580" s="3"/>
      </tp>
      <tp>
        <v>5615064456.5200005</v>
        <stp/>
        <stp>EM_S_VAL_MV</stp>
        <stp>2</stp>
        <stp>002130.SZ</stp>
        <stp>2019/11/27</stp>
        <tr r="I590" s="3"/>
        <tr r="I590" s="3"/>
        <tr r="I590" s="3"/>
        <tr r="I590" s="3"/>
      </tp>
      <tp>
        <v>15304487086.08</v>
        <stp/>
        <stp>EM_S_VAL_MV</stp>
        <stp>2</stp>
        <stp>002080.SZ</stp>
        <stp>2019/11/27</stp>
        <tr r="I540" s="3"/>
        <tr r="I540" s="3"/>
        <tr r="I540" s="3"/>
        <tr r="I540" s="3"/>
      </tp>
      <tp>
        <v>3973924320.8800001</v>
        <stp/>
        <stp>EM_S_VAL_MV</stp>
        <stp>2</stp>
        <stp>002090.SZ</stp>
        <stp>2019/11/27</stp>
        <tr r="I550" s="3"/>
        <tr r="I550" s="3"/>
        <tr r="I550" s="3"/>
        <tr r="I550" s="3"/>
      </tp>
      <tp>
        <v>3276455236</v>
        <stp/>
        <stp>EM_S_VAL_MV</stp>
        <stp>2</stp>
        <stp>002040.SZ</stp>
        <stp>2019/11/27</stp>
        <tr r="I501" s="3"/>
        <tr r="I501" s="3"/>
        <tr r="I501" s="3"/>
        <tr r="I501" s="3"/>
      </tp>
      <tp>
        <v>42065656628.580002</v>
        <stp/>
        <stp>EM_S_VAL_MV</stp>
        <stp>2</stp>
        <stp>002050.SZ</stp>
        <stp>2019/11/27</stp>
        <tr r="I511" s="3"/>
        <tr r="I511" s="3"/>
        <tr r="I511" s="3"/>
        <tr r="I511" s="3"/>
      </tp>
      <tp>
        <v>3498582588.7800002</v>
        <stp/>
        <stp>EM_S_VAL_MV</stp>
        <stp>2</stp>
        <stp>002060.SZ</stp>
        <stp>2019/11/27</stp>
        <tr r="I521" s="3"/>
        <tr r="I521" s="3"/>
        <tr r="I521" s="3"/>
        <tr r="I521" s="3"/>
      </tp>
      <tp>
        <v>22739546452.439999</v>
        <stp/>
        <stp>EM_S_VAL_MV</stp>
        <stp>2</stp>
        <stp>002010.SZ</stp>
        <stp>2019/11/27</stp>
        <tr r="I472" s="3"/>
        <tr r="I472" s="3"/>
        <tr r="I472" s="3"/>
        <tr r="I472" s="3"/>
      </tp>
      <tp>
        <v>7313958480</v>
        <stp/>
        <stp>EM_S_VAL_MV</stp>
        <stp>2</stp>
        <stp>002020.SZ</stp>
        <stp>2019/11/27</stp>
        <tr r="I481" s="3"/>
        <tr r="I481" s="3"/>
        <tr r="I481" s="3"/>
        <tr r="I481" s="3"/>
      </tp>
      <tp>
        <v>8165504194.5600004</v>
        <stp/>
        <stp>EM_S_VAL_MV</stp>
        <stp>2</stp>
        <stp>002030.SZ</stp>
        <stp>2019/11/27</stp>
        <tr r="I491" s="3"/>
        <tr r="I491" s="3"/>
        <tr r="I491" s="3"/>
        <tr r="I491" s="3"/>
      </tp>
      <tp>
        <v>3127091186.4699998</v>
        <stp/>
        <stp>EM_S_VAL_MV</stp>
        <stp>2</stp>
        <stp>002380.SZ</stp>
        <stp>2019/11/27</stp>
        <tr r="I839" s="3"/>
        <tr r="I839" s="3"/>
        <tr r="I839" s="3"/>
        <tr r="I839" s="3"/>
      </tp>
      <tp>
        <v>9053051357.7299995</v>
        <stp/>
        <stp>EM_S_VAL_MV</stp>
        <stp>2</stp>
        <stp>002390.SZ</stp>
        <stp>2019/11/27</stp>
        <tr r="I849" s="3"/>
        <tr r="I849" s="3"/>
        <tr r="I849" s="3"/>
        <tr r="I849" s="3"/>
      </tp>
      <tp>
        <v>17469958605.330002</v>
        <stp/>
        <stp>EM_S_VAL_MV</stp>
        <stp>2</stp>
        <stp>002340.SZ</stp>
        <stp>2019/11/27</stp>
        <tr r="I799" s="3"/>
        <tr r="I799" s="3"/>
        <tr r="I799" s="3"/>
        <tr r="I799" s="3"/>
      </tp>
      <tp>
        <v>2679929703.5999999</v>
        <stp/>
        <stp>EM_S_VAL_MV</stp>
        <stp>2</stp>
        <stp>002350.SZ</stp>
        <stp>2019/11/27</stp>
        <tr r="I809" s="3"/>
        <tr r="I809" s="3"/>
        <tr r="I809" s="3"/>
        <tr r="I809" s="3"/>
      </tp>
      <tp>
        <v>1977138630</v>
        <stp/>
        <stp>EM_S_VAL_MV</stp>
        <stp>2</stp>
        <stp>002360.SZ</stp>
        <stp>2019/11/27</stp>
        <tr r="I819" s="3"/>
        <tr r="I819" s="3"/>
        <tr r="I819" s="3"/>
        <tr r="I819" s="3"/>
      </tp>
      <tp>
        <v>3401374851.04</v>
        <stp/>
        <stp>EM_S_VAL_MV</stp>
        <stp>2</stp>
        <stp>002370.SZ</stp>
        <stp>2019/11/27</stp>
        <tr r="I829" s="3"/>
        <tr r="I829" s="3"/>
        <tr r="I829" s="3"/>
        <tr r="I829" s="3"/>
      </tp>
      <tp>
        <v>3814638300</v>
        <stp/>
        <stp>EM_S_VAL_MV</stp>
        <stp>2</stp>
        <stp>002300.SZ</stp>
        <stp>2019/11/27</stp>
        <tr r="I759" s="3"/>
        <tr r="I759" s="3"/>
        <tr r="I759" s="3"/>
        <tr r="I759" s="3"/>
      </tp>
      <tp>
        <v>12433689078.52</v>
        <stp/>
        <stp>EM_S_VAL_MV</stp>
        <stp>2</stp>
        <stp>002310.SZ</stp>
        <stp>2019/11/27</stp>
        <tr r="I769" s="3"/>
        <tr r="I769" s="3"/>
        <tr r="I769" s="3"/>
        <tr r="I769" s="3"/>
      </tp>
      <tp>
        <v>9242642948.7600002</v>
        <stp/>
        <stp>EM_S_VAL_MV</stp>
        <stp>2</stp>
        <stp>002320.SZ</stp>
        <stp>2019/11/27</stp>
        <tr r="I779" s="3"/>
        <tr r="I779" s="3"/>
        <tr r="I779" s="3"/>
        <tr r="I779" s="3"/>
      </tp>
      <tp>
        <v>4141500000</v>
        <stp/>
        <stp>EM_S_VAL_MV</stp>
        <stp>2</stp>
        <stp>002330.SZ</stp>
        <stp>2019/11/27</stp>
        <tr r="I789" s="3"/>
        <tr r="I789" s="3"/>
        <tr r="I789" s="3"/>
        <tr r="I789" s="3"/>
      </tp>
      <tp>
        <v>8534426726</v>
        <stp/>
        <stp>EM_S_VAL_MV</stp>
        <stp>2</stp>
        <stp>002280.SZ</stp>
        <stp>2019/11/27</stp>
        <tr r="I739" s="3"/>
        <tr r="I739" s="3"/>
        <tr r="I739" s="3"/>
        <tr r="I739" s="3"/>
      </tp>
      <tp>
        <v>1133466581.0999999</v>
        <stp/>
        <stp>EM_S_VAL_MV</stp>
        <stp>2</stp>
        <stp>002290.SZ</stp>
        <stp>2019/11/27</stp>
        <tr r="I749" s="3"/>
        <tr r="I749" s="3"/>
        <tr r="I749" s="3"/>
        <tr r="I749" s="3"/>
      </tp>
      <tp>
        <v>3913360670.6700001</v>
        <stp/>
        <stp>EM_S_VAL_MV</stp>
        <stp>2</stp>
        <stp>002240.SZ</stp>
        <stp>2019/11/27</stp>
        <tr r="I700" s="3"/>
        <tr r="I700" s="3"/>
        <tr r="I700" s="3"/>
        <tr r="I700" s="3"/>
      </tp>
      <tp>
        <v>13165262298</v>
        <stp/>
        <stp>EM_S_VAL_MV</stp>
        <stp>2</stp>
        <stp>002250.SZ</stp>
        <stp>2019/11/27</stp>
        <tr r="I710" s="3"/>
        <tr r="I710" s="3"/>
        <tr r="I710" s="3"/>
        <tr r="I710" s="3"/>
      </tp>
      <tp>
        <v>835380000</v>
        <stp/>
        <stp>EM_S_VAL_MV</stp>
        <stp>2</stp>
        <stp>002260.SZ</stp>
        <stp>2019/11/27</stp>
        <tr r="I719" s="3"/>
        <tr r="I719" s="3"/>
        <tr r="I719" s="3"/>
        <tr r="I719" s="3"/>
      </tp>
      <tp>
        <v>3864527171.6999998</v>
        <stp/>
        <stp>EM_S_VAL_MV</stp>
        <stp>2</stp>
        <stp>002270.SZ</stp>
        <stp>2019/11/27</stp>
        <tr r="I729" s="3"/>
        <tr r="I729" s="3"/>
        <tr r="I729" s="3"/>
        <tr r="I729" s="3"/>
      </tp>
      <tp>
        <v>1207911758.4000001</v>
        <stp/>
        <stp>EM_S_VAL_MV</stp>
        <stp>2</stp>
        <stp>002200.SZ</stp>
        <stp>2019/11/27</stp>
        <tr r="I660" s="3"/>
        <tr r="I660" s="3"/>
        <tr r="I660" s="3"/>
        <tr r="I660" s="3"/>
      </tp>
      <tp>
        <v>1950398855.48</v>
        <stp/>
        <stp>EM_S_VAL_MV</stp>
        <stp>2</stp>
        <stp>002210.SZ</stp>
        <stp>2019/11/27</stp>
        <tr r="I670" s="3"/>
        <tr r="I670" s="3"/>
        <tr r="I670" s="3"/>
        <tr r="I670" s="3"/>
      </tp>
      <tp>
        <v>996424198.89999998</v>
        <stp/>
        <stp>EM_S_VAL_MV</stp>
        <stp>2</stp>
        <stp>002220.SZ</stp>
        <stp>2019/11/27</stp>
        <tr r="I680" s="3"/>
        <tr r="I680" s="3"/>
        <tr r="I680" s="3"/>
        <tr r="I680" s="3"/>
      </tp>
      <tp>
        <v>73080635227.080002</v>
        <stp/>
        <stp>EM_S_VAL_MV</stp>
        <stp>2</stp>
        <stp>002230.SZ</stp>
        <stp>2019/11/27</stp>
        <tr r="I690" s="3"/>
        <tr r="I690" s="3"/>
        <tr r="I690" s="3"/>
        <tr r="I690" s="3"/>
      </tp>
      <tp>
        <v>1756123874.8499999</v>
        <stp/>
        <stp>EM_S_VAL_MV</stp>
        <stp>2</stp>
        <stp>002580.SZ</stp>
        <stp>2019/11/27</stp>
        <tr r="I1037" s="3"/>
        <tr r="I1037" s="3"/>
        <tr r="I1037" s="3"/>
        <tr r="I1037" s="3"/>
      </tp>
      <tp>
        <v>3031368572.3200002</v>
        <stp/>
        <stp>EM_S_VAL_MV</stp>
        <stp>2</stp>
        <stp>002590.SZ</stp>
        <stp>2019/11/27</stp>
        <tr r="I1047" s="3"/>
        <tr r="I1047" s="3"/>
        <tr r="I1047" s="3"/>
        <tr r="I1047" s="3"/>
      </tp>
      <tp>
        <v>5209170950</v>
        <stp/>
        <stp>EM_S_VAL_MV</stp>
        <stp>2</stp>
        <stp>002540.SZ</stp>
        <stp>2019/11/27</stp>
        <tr r="I997" s="3"/>
        <tr r="I997" s="3"/>
        <tr r="I997" s="3"/>
        <tr r="I997" s="3"/>
      </tp>
      <tp>
        <v>5695888750</v>
        <stp/>
        <stp>EM_S_VAL_MV</stp>
        <stp>2</stp>
        <stp>002550.SZ</stp>
        <stp>2019/11/27</stp>
        <tr r="I1007" s="3"/>
        <tr r="I1007" s="3"/>
        <tr r="I1007" s="3"/>
        <tr r="I1007" s="3"/>
      </tp>
      <tp>
        <v>2330244540.75</v>
        <stp/>
        <stp>EM_S_VAL_MV</stp>
        <stp>2</stp>
        <stp>002560.SZ</stp>
        <stp>2019/11/27</stp>
        <tr r="I1017" s="3"/>
        <tr r="I1017" s="3"/>
        <tr r="I1017" s="3"/>
        <tr r="I1017" s="3"/>
      </tp>
      <tp>
        <v>6135120000</v>
        <stp/>
        <stp>EM_S_VAL_MV</stp>
        <stp>2</stp>
        <stp>002570.SZ</stp>
        <stp>2019/11/27</stp>
        <tr r="I1027" s="3"/>
        <tr r="I1027" s="3"/>
        <tr r="I1027" s="3"/>
        <tr r="I1027" s="3"/>
      </tp>
      <tp>
        <v>20960853383.73</v>
        <stp/>
        <stp>EM_S_VAL_MV</stp>
        <stp>2</stp>
        <stp>002500.SZ</stp>
        <stp>2019/11/27</stp>
        <tr r="I958" s="3"/>
        <tr r="I958" s="3"/>
        <tr r="I958" s="3"/>
        <tr r="I958" s="3"/>
      </tp>
      <tp>
        <v>3351898120.48</v>
        <stp/>
        <stp>EM_S_VAL_MV</stp>
        <stp>2</stp>
        <stp>002510.SZ</stp>
        <stp>2019/11/27</stp>
        <tr r="I968" s="3"/>
        <tr r="I968" s="3"/>
        <tr r="I968" s="3"/>
        <tr r="I968" s="3"/>
      </tp>
      <tp>
        <v>4799720410.6999998</v>
        <stp/>
        <stp>EM_S_VAL_MV</stp>
        <stp>2</stp>
        <stp>002520.SZ</stp>
        <stp>2019/11/27</stp>
        <tr r="I978" s="3"/>
        <tr r="I978" s="3"/>
        <tr r="I978" s="3"/>
        <tr r="I978" s="3"/>
      </tp>
      <tp>
        <v>8088077056.5</v>
        <stp/>
        <stp>EM_S_VAL_MV</stp>
        <stp>2</stp>
        <stp>002530.SZ</stp>
        <stp>2019/11/27</stp>
        <tr r="I987" s="3"/>
        <tr r="I987" s="3"/>
        <tr r="I987" s="3"/>
        <tr r="I987" s="3"/>
      </tp>
      <tp>
        <v>2434837370.9000001</v>
        <stp/>
        <stp>EM_S_VAL_MV</stp>
        <stp>2</stp>
        <stp>002480.SZ</stp>
        <stp>2019/11/27</stp>
        <tr r="I938" s="3"/>
        <tr r="I938" s="3"/>
        <tr r="I938" s="3"/>
        <tr r="I938" s="3"/>
      </tp>
      <tp>
        <v>2880232724</v>
        <stp/>
        <stp>EM_S_VAL_MV</stp>
        <stp>2</stp>
        <stp>002490.SZ</stp>
        <stp>2019/11/27</stp>
        <tr r="I948" s="3"/>
        <tr r="I948" s="3"/>
        <tr r="I948" s="3"/>
        <tr r="I948" s="3"/>
      </tp>
      <tp>
        <v>12379380000</v>
        <stp/>
        <stp>EM_S_VAL_MV</stp>
        <stp>2</stp>
        <stp>002440.SZ</stp>
        <stp>2019/11/27</stp>
        <tr r="I899" s="3"/>
        <tr r="I899" s="3"/>
        <tr r="I899" s="3"/>
        <tr r="I899" s="3"/>
      </tp>
      <tp>
        <v>12463968992.639999</v>
        <stp/>
        <stp>EM_S_VAL_MV</stp>
        <stp>2</stp>
        <stp>002450.SZ</stp>
        <stp>2019/11/27</stp>
        <tr r="I909" s="3"/>
        <tr r="I909" s="3"/>
        <tr r="I909" s="3"/>
        <tr r="I909" s="3"/>
      </tp>
      <tp>
        <v>35417247233.599998</v>
        <stp/>
        <stp>EM_S_VAL_MV</stp>
        <stp>2</stp>
        <stp>002460.SZ</stp>
        <stp>2019/11/27</stp>
        <tr r="I919" s="3"/>
        <tr r="I919" s="3"/>
        <tr r="I919" s="3"/>
        <tr r="I919" s="3"/>
      </tp>
      <tp>
        <v>8280789909.8400002</v>
        <stp/>
        <stp>EM_S_VAL_MV</stp>
        <stp>2</stp>
        <stp>002470.SZ</stp>
        <stp>2019/11/27</stp>
        <tr r="I929" s="3"/>
        <tr r="I929" s="3"/>
        <tr r="I929" s="3"/>
        <tr r="I929" s="3"/>
      </tp>
      <tp>
        <v>4846477215.8400002</v>
        <stp/>
        <stp>EM_S_VAL_MV</stp>
        <stp>2</stp>
        <stp>002400.SZ</stp>
        <stp>2019/11/27</stp>
        <tr r="I859" s="3"/>
        <tr r="I859" s="3"/>
        <tr r="I859" s="3"/>
        <tr r="I859" s="3"/>
      </tp>
      <tp>
        <v>37885745150.400002</v>
        <stp/>
        <stp>EM_S_VAL_MV</stp>
        <stp>2</stp>
        <stp>002410.SZ</stp>
        <stp>2019/11/27</stp>
        <tr r="I869" s="3"/>
        <tr r="I869" s="3"/>
        <tr r="I869" s="3"/>
        <tr r="I869" s="3"/>
      </tp>
      <tp>
        <v>1479690000</v>
        <stp/>
        <stp>EM_S_VAL_MV</stp>
        <stp>2</stp>
        <stp>002420.SZ</stp>
        <stp>2019/11/27</stp>
        <tr r="I879" s="3"/>
        <tr r="I879" s="3"/>
        <tr r="I879" s="3"/>
        <tr r="I879" s="3"/>
      </tp>
      <tp>
        <v>11662059663.93</v>
        <stp/>
        <stp>EM_S_VAL_MV</stp>
        <stp>2</stp>
        <stp>002430.SZ</stp>
        <stp>2019/11/27</stp>
        <tr r="I889" s="3"/>
        <tr r="I889" s="3"/>
        <tr r="I889" s="3"/>
        <tr r="I889" s="3"/>
      </tp>
      <tp>
        <v>2471801081.52</v>
        <stp/>
        <stp>EM_S_VAL_MV</stp>
        <stp>2</stp>
        <stp>002780.SZ</stp>
        <stp>2019/11/27</stp>
        <tr r="I1230" s="3"/>
        <tr r="I1230" s="3"/>
        <tr r="I1230" s="3"/>
        <tr r="I1230" s="3"/>
      </tp>
      <tp>
        <v>2789376000</v>
        <stp/>
        <stp>EM_S_VAL_MV</stp>
        <stp>2</stp>
        <stp>002790.SZ</stp>
        <stp>2019/11/27</stp>
        <tr r="I1239" s="3"/>
        <tr r="I1239" s="3"/>
        <tr r="I1239" s="3"/>
        <tr r="I1239" s="3"/>
      </tp>
      <tp>
        <v>2851503563.5599999</v>
        <stp/>
        <stp>EM_S_VAL_MV</stp>
        <stp>2</stp>
        <stp>002740.SZ</stp>
        <stp>2019/11/27</stp>
        <tr r="I1193" s="3"/>
        <tr r="I1193" s="3"/>
        <tr r="I1193" s="3"/>
        <tr r="I1193" s="3"/>
      </tp>
      <tp>
        <v>5110380000</v>
        <stp/>
        <stp>EM_S_VAL_MV</stp>
        <stp>2</stp>
        <stp>002750.SZ</stp>
        <stp>2019/11/27</stp>
        <tr r="I1202" s="3"/>
        <tr r="I1202" s="3"/>
        <tr r="I1202" s="3"/>
        <tr r="I1202" s="3"/>
      </tp>
      <tp>
        <v>1430880000</v>
        <stp/>
        <stp>EM_S_VAL_MV</stp>
        <stp>2</stp>
        <stp>002760.SZ</stp>
        <stp>2019/11/27</stp>
        <tr r="I1211" s="3"/>
        <tr r="I1211" s="3"/>
        <tr r="I1211" s="3"/>
        <tr r="I1211" s="3"/>
      </tp>
      <tp>
        <v>2485349899.1900001</v>
        <stp/>
        <stp>EM_S_VAL_MV</stp>
        <stp>2</stp>
        <stp>002770.SZ</stp>
        <stp>2019/11/27</stp>
        <tr r="I1220" s="3"/>
        <tr r="I1220" s="3"/>
        <tr r="I1220" s="3"/>
        <tr r="I1220" s="3"/>
      </tp>
      <tp>
        <v>3180874406.4000001</v>
        <stp/>
        <stp>EM_S_VAL_MV</stp>
        <stp>2</stp>
        <stp>002700.SZ</stp>
        <stp>2019/11/27</stp>
        <tr r="I1156" s="3"/>
        <tr r="I1156" s="3"/>
        <tr r="I1156" s="3"/>
        <tr r="I1156" s="3"/>
      </tp>
      <tp>
        <v>2342613240</v>
        <stp/>
        <stp>EM_S_VAL_MV</stp>
        <stp>2</stp>
        <stp>002730.SZ</stp>
        <stp>2019/11/27</stp>
        <tr r="I1183" s="3"/>
        <tr r="I1183" s="3"/>
        <tr r="I1183" s="3"/>
        <tr r="I1183" s="3"/>
      </tp>
      <tp>
        <v>24484720000</v>
        <stp/>
        <stp>EM_S_VAL_MV</stp>
        <stp>2</stp>
        <stp>002690.SZ</stp>
        <stp>2019/11/27</stp>
        <tr r="I1146" s="3"/>
        <tr r="I1146" s="3"/>
        <tr r="I1146" s="3"/>
        <tr r="I1146" s="3"/>
      </tp>
      <tp>
        <v>10781646003.6</v>
        <stp/>
        <stp>EM_S_VAL_MV</stp>
        <stp>2</stp>
        <stp>002640.SZ</stp>
        <stp>2019/11/27</stp>
        <tr r="I1097" s="3"/>
        <tr r="I1097" s="3"/>
        <tr r="I1097" s="3"/>
        <tr r="I1097" s="3"/>
      </tp>
      <tp>
        <v>4170240000</v>
        <stp/>
        <stp>EM_S_VAL_MV</stp>
        <stp>2</stp>
        <stp>002650.SZ</stp>
        <stp>2019/11/27</stp>
        <tr r="I1107" s="3"/>
        <tr r="I1107" s="3"/>
        <tr r="I1107" s="3"/>
        <tr r="I1107" s="3"/>
      </tp>
      <tp>
        <v>2073917464.9200001</v>
        <stp/>
        <stp>EM_S_VAL_MV</stp>
        <stp>2</stp>
        <stp>002660.SZ</stp>
        <stp>2019/11/27</stp>
        <tr r="I1117" s="3"/>
        <tr r="I1117" s="3"/>
        <tr r="I1117" s="3"/>
        <tr r="I1117" s="3"/>
      </tp>
      <tp>
        <v>21053721024.639999</v>
        <stp/>
        <stp>EM_S_VAL_MV</stp>
        <stp>2</stp>
        <stp>002670.SZ</stp>
        <stp>2019/11/27</stp>
        <tr r="I1127" s="3"/>
        <tr r="I1127" s="3"/>
        <tr r="I1127" s="3"/>
        <tr r="I1127" s="3"/>
      </tp>
      <tp>
        <v>74085377900.800003</v>
        <stp/>
        <stp>EM_S_VAL_MV</stp>
        <stp>2</stp>
        <stp>002600.SZ</stp>
        <stp>2019/11/27</stp>
        <tr r="I1057" s="3"/>
        <tr r="I1057" s="3"/>
        <tr r="I1057" s="3"/>
        <tr r="I1057" s="3"/>
      </tp>
      <tp>
        <v>6913245988.8800001</v>
        <stp/>
        <stp>EM_S_VAL_MV</stp>
        <stp>2</stp>
        <stp>002610.SZ</stp>
        <stp>2019/11/27</stp>
        <tr r="I1067" s="3"/>
        <tr r="I1067" s="3"/>
        <tr r="I1067" s="3"/>
        <tr r="I1067" s="3"/>
      </tp>
      <tp>
        <v>2184695100</v>
        <stp/>
        <stp>EM_S_VAL_MV</stp>
        <stp>2</stp>
        <stp>002620.SZ</stp>
        <stp>2019/11/27</stp>
        <tr r="I1077" s="3"/>
        <tr r="I1077" s="3"/>
        <tr r="I1077" s="3"/>
        <tr r="I1077" s="3"/>
      </tp>
      <tp>
        <v>2833920000</v>
        <stp/>
        <stp>EM_S_VAL_MV</stp>
        <stp>2</stp>
        <stp>002630.SZ</stp>
        <stp>2019/11/27</stp>
        <tr r="I1087" s="3"/>
        <tr r="I1087" s="3"/>
        <tr r="I1087" s="3"/>
        <tr r="I1087" s="3"/>
      </tp>
      <tp>
        <v>2533500000</v>
        <stp/>
        <stp>EM_S_VAL_MV</stp>
        <stp>2</stp>
        <stp>002940.SZ</stp>
        <stp>2019/11/27</stp>
        <tr r="I1377" s="3"/>
        <tr r="I1377" s="3"/>
        <tr r="I1377" s="3"/>
        <tr r="I1377" s="3"/>
      </tp>
      <tp>
        <v>8473091145.6599998</v>
        <stp/>
        <stp>EM_S_VAL_MV</stp>
        <stp>2</stp>
        <stp>002950.SZ</stp>
        <stp>2019/11/27</stp>
        <tr r="I1386" s="3"/>
        <tr r="I1386" s="3"/>
        <tr r="I1386" s="3"/>
        <tr r="I1386" s="3"/>
      </tp>
      <tp>
        <v>6206400000</v>
        <stp/>
        <stp>EM_S_VAL_MV</stp>
        <stp>2</stp>
        <stp>002960.SZ</stp>
        <stp>2019/11/27</stp>
        <tr r="I1395" s="3"/>
        <tr r="I1395" s="3"/>
        <tr r="I1395" s="3"/>
        <tr r="I1395" s="3"/>
      </tp>
      <tp>
        <v>3488932551</v>
        <stp/>
        <stp>EM_S_VAL_MV</stp>
        <stp>2</stp>
        <stp>002900.SZ</stp>
        <stp>2019/11/27</stp>
        <tr r="I1341" s="3"/>
        <tr r="I1341" s="3"/>
        <tr r="I1341" s="3"/>
        <tr r="I1341" s="3"/>
      </tp>
      <tp>
        <v>2095579794</v>
        <stp/>
        <stp>EM_S_VAL_MV</stp>
        <stp>2</stp>
        <stp>002910.SZ</stp>
        <stp>2019/11/27</stp>
        <tr r="I1350" s="3"/>
        <tr r="I1350" s="3"/>
        <tr r="I1350" s="3"/>
        <tr r="I1350" s="3"/>
      </tp>
      <tp>
        <v>13420000000</v>
        <stp/>
        <stp>EM_S_VAL_MV</stp>
        <stp>2</stp>
        <stp>002920.SZ</stp>
        <stp>2019/11/27</stp>
        <tr r="I1359" s="3"/>
        <tr r="I1359" s="3"/>
        <tr r="I1359" s="3"/>
        <tr r="I1359" s="3"/>
      </tp>
      <tp>
        <v>4843295438.5200005</v>
        <stp/>
        <stp>EM_S_VAL_MV</stp>
        <stp>2</stp>
        <stp>002930.SZ</stp>
        <stp>2019/11/27</stp>
        <tr r="I1368" s="3"/>
        <tr r="I1368" s="3"/>
        <tr r="I1368" s="3"/>
        <tr r="I1368" s="3"/>
      </tp>
      <tp>
        <v>5246640000</v>
        <stp/>
        <stp>EM_S_VAL_MV</stp>
        <stp>2</stp>
        <stp>002880.SZ</stp>
        <stp>2019/11/27</stp>
        <tr r="I1322" s="3"/>
        <tr r="I1322" s="3"/>
        <tr r="I1322" s="3"/>
        <tr r="I1322" s="3"/>
      </tp>
      <tp>
        <v>1463406500</v>
        <stp/>
        <stp>EM_S_VAL_MV</stp>
        <stp>2</stp>
        <stp>002890.SZ</stp>
        <stp>2019/11/27</stp>
        <tr r="I1332" s="3"/>
        <tr r="I1332" s="3"/>
        <tr r="I1332" s="3"/>
        <tr r="I1332" s="3"/>
      </tp>
      <tp>
        <v>4768506859.5</v>
        <stp/>
        <stp>EM_S_VAL_MV</stp>
        <stp>2</stp>
        <stp>002840.SZ</stp>
        <stp>2019/11/27</stp>
        <tr r="I1285" s="3"/>
        <tr r="I1285" s="3"/>
        <tr r="I1285" s="3"/>
        <tr r="I1285" s="3"/>
      </tp>
      <tp>
        <v>7875000000</v>
        <stp/>
        <stp>EM_S_VAL_MV</stp>
        <stp>2</stp>
        <stp>002850.SZ</stp>
        <stp>2019/11/27</stp>
        <tr r="I1294" s="3"/>
        <tr r="I1294" s="3"/>
        <tr r="I1294" s="3"/>
        <tr r="I1294" s="3"/>
      </tp>
      <tp>
        <v>2437094816</v>
        <stp/>
        <stp>EM_S_VAL_MV</stp>
        <stp>2</stp>
        <stp>002860.SZ</stp>
        <stp>2019/11/27</stp>
        <tr r="I1303" s="3"/>
        <tr r="I1303" s="3"/>
        <tr r="I1303" s="3"/>
        <tr r="I1303" s="3"/>
      </tp>
      <tp>
        <v>2363911200</v>
        <stp/>
        <stp>EM_S_VAL_MV</stp>
        <stp>2</stp>
        <stp>002870.SZ</stp>
        <stp>2019/11/27</stp>
        <tr r="I1313" s="3"/>
        <tr r="I1313" s="3"/>
        <tr r="I1313" s="3"/>
        <tr r="I1313" s="3"/>
      </tp>
      <tp>
        <v>2011132400</v>
        <stp/>
        <stp>EM_S_VAL_MV</stp>
        <stp>2</stp>
        <stp>002800.SZ</stp>
        <stp>2019/11/27</stp>
        <tr r="I1248" s="3"/>
        <tr r="I1248" s="3"/>
        <tr r="I1248" s="3"/>
        <tr r="I1248" s="3"/>
      </tp>
      <tp>
        <v>3267398803.1999998</v>
        <stp/>
        <stp>EM_S_VAL_MV</stp>
        <stp>2</stp>
        <stp>002810.SZ</stp>
        <stp>2019/11/27</stp>
        <tr r="I1257" s="3"/>
        <tr r="I1257" s="3"/>
        <tr r="I1257" s="3"/>
        <tr r="I1257" s="3"/>
      </tp>
      <tp>
        <v>2387968000</v>
        <stp/>
        <stp>EM_S_VAL_MV</stp>
        <stp>2</stp>
        <stp>002820.SZ</stp>
        <stp>2019/11/27</stp>
        <tr r="I1266" s="3"/>
        <tr r="I1266" s="3"/>
        <tr r="I1266" s="3"/>
        <tr r="I1266" s="3"/>
      </tp>
      <tp>
        <v>1844092200</v>
        <stp/>
        <stp>EM_S_VAL_MV</stp>
        <stp>2</stp>
        <stp>002830.SZ</stp>
        <stp>2019/11/27</stp>
        <tr r="I1276" s="3"/>
        <tr r="I1276" s="3"/>
        <tr r="I1276" s="3"/>
        <tr r="I1276" s="3"/>
      </tp>
      <tp>
        <v>18.899999999999999</v>
        <stp/>
        <stp>EM_S_DQ_CLOSE</stp>
        <stp>3</stp>
        <stp>300700.SZ</stp>
        <stp>2019/11/27</stp>
        <stp>1</stp>
        <tr r="F222" s="5"/>
      </tp>
      <tp>
        <v>41612760000</v>
        <stp/>
        <stp>EM_S_VAL_MV</stp>
        <stp>2</stp>
        <stp>601100.SH</stp>
        <stp>2019/11/27</stp>
        <tr r="I3029" s="3"/>
        <tr r="I3029" s="3"/>
        <tr r="I3029" s="3"/>
        <tr r="I3029" s="3"/>
      </tp>
      <tp>
        <v>15170377251.84</v>
        <stp/>
        <stp>EM_S_VAL_MV</stp>
        <stp>2</stp>
        <stp>601000.SH</stp>
        <stp>2019/11/27</stp>
        <tr r="I3000" s="3"/>
        <tr r="I3000" s="3"/>
        <tr r="I3000" s="3"/>
        <tr r="I3000" s="3"/>
      </tp>
      <tp>
        <v>5451600000</v>
        <stp/>
        <stp>EM_S_VAL_MV</stp>
        <stp>2</stp>
        <stp>601010.SH</stp>
        <stp>2019/11/27</stp>
        <tr r="I3009" s="3"/>
        <tr r="I3009" s="3"/>
        <tr r="I3009" s="3"/>
        <tr r="I3009" s="3"/>
      </tp>
      <tp>
        <v>4643840929</v>
        <stp/>
        <stp>EM_S_VAL_MV</stp>
        <stp>2</stp>
        <stp>601020.SH</stp>
        <stp>2019/11/27</stp>
        <tr r="I3016" s="3"/>
        <tr r="I3016" s="3"/>
        <tr r="I3016" s="3"/>
        <tr r="I3016" s="3"/>
      </tp>
      <tp>
        <v>140300006205.92999</v>
        <stp/>
        <stp>EM_S_VAL_MV</stp>
        <stp>2</stp>
        <stp>601390.SH</stp>
        <stp>2019/11/27</stp>
        <tr r="I3092" s="3"/>
        <tr r="I3092" s="3"/>
        <tr r="I3092" s="3"/>
        <tr r="I3092" s="3"/>
      </tp>
      <tp>
        <v>11960360000</v>
        <stp/>
        <stp>EM_S_VAL_MV</stp>
        <stp>2</stp>
        <stp>601330.SH</stp>
        <stp>2019/11/27</stp>
        <tr r="I3081" s="3"/>
        <tr r="I3081" s="3"/>
        <tr r="I3081" s="3"/>
        <tr r="I3081" s="3"/>
      </tp>
      <tp>
        <v>141233471886.95999</v>
        <stp/>
        <stp>EM_S_VAL_MV</stp>
        <stp>2</stp>
        <stp>601360.SH</stp>
        <stp>2019/11/27</stp>
        <tr r="I3085" s="3"/>
        <tr r="I3085" s="3"/>
        <tr r="I3085" s="3"/>
        <tr r="I3085" s="3"/>
      </tp>
      <tp>
        <v>9909381481.6499996</v>
        <stp/>
        <stp>EM_S_VAL_MV</stp>
        <stp>2</stp>
        <stp>601200.SH</stp>
        <stp>2019/11/27</stp>
        <tr r="I3058" s="3"/>
        <tr r="I3058" s="3"/>
        <tr r="I3058" s="3"/>
        <tr r="I3058" s="3"/>
      </tp>
      <tp>
        <v>5146511531</v>
        <stp/>
        <stp>EM_S_VAL_MV</stp>
        <stp>2</stp>
        <stp>601500.SH</stp>
        <stp>2019/11/27</stp>
        <tr r="I3094" s="3"/>
        <tr r="I3094" s="3"/>
        <tr r="I3094" s="3"/>
        <tr r="I3094" s="3"/>
      </tp>
      <tp>
        <v>5870141760</v>
        <stp/>
        <stp>EM_S_VAL_MV</stp>
        <stp>2</stp>
        <stp>601700.SH</stp>
        <stp>2019/11/27</stp>
        <tr r="I3130" s="3"/>
        <tr r="I3130" s="3"/>
        <tr r="I3130" s="3"/>
        <tr r="I3130" s="3"/>
      </tp>
      <tp>
        <v>57366407844.870003</v>
        <stp/>
        <stp>EM_S_VAL_MV</stp>
        <stp>2</stp>
        <stp>601600.SH</stp>
        <stp>2019/11/27</stp>
        <tr r="I3108" s="3"/>
        <tr r="I3108" s="3"/>
        <tr r="I3108" s="3"/>
        <tr r="I3108" s="3"/>
      </tp>
      <tp>
        <v>25433928444.84</v>
        <stp/>
        <stp>EM_S_VAL_MV</stp>
        <stp>2</stp>
        <stp>601990.SH</stp>
        <stp>2019/11/27</stp>
        <tr r="I3185" s="3"/>
        <tr r="I3185" s="3"/>
        <tr r="I3185" s="3"/>
        <tr r="I3185" s="3"/>
      </tp>
      <tp>
        <v>7937466374.7600002</v>
        <stp/>
        <stp>EM_S_VAL_MV</stp>
        <stp>2</stp>
        <stp>601900.SH</stp>
        <stp>2019/11/27</stp>
        <tr r="I3164" s="3"/>
        <tr r="I3164" s="3"/>
        <tr r="I3164" s="3"/>
        <tr r="I3164" s="3"/>
      </tp>
      <tp>
        <v>25789071998</v>
        <stp/>
        <stp>EM_S_VAL_MV</stp>
        <stp>2</stp>
        <stp>601880.SH</stp>
        <stp>2019/11/27</stp>
        <tr r="I3156" s="3"/>
        <tr r="I3156" s="3"/>
        <tr r="I3156" s="3"/>
        <tr r="I3156" s="3"/>
      </tp>
      <tp>
        <v>5286294000</v>
        <stp/>
        <stp>EM_S_VAL_MV</stp>
        <stp>2</stp>
        <stp>601890.SH</stp>
        <stp>2019/11/27</stp>
        <tr r="I3161" s="3"/>
        <tr r="I3161" s="3"/>
        <tr r="I3161" s="3"/>
        <tr r="I3161" s="3"/>
      </tp>
      <tp>
        <v>144602134699.5</v>
        <stp/>
        <stp>EM_S_VAL_MV</stp>
        <stp>2</stp>
        <stp>601800.SH</stp>
        <stp>2019/11/27</stp>
        <tr r="I3140" s="3"/>
        <tr r="I3140" s="3"/>
        <tr r="I3140" s="3"/>
        <tr r="I3140" s="3"/>
      </tp>
      <tp>
        <v>22660902222.91</v>
        <stp/>
        <stp>EM_S_VAL_MV</stp>
        <stp>2</stp>
        <stp>601860.SH</stp>
        <stp>2019/11/27</stp>
        <tr r="I3149" s="3"/>
        <tr r="I3149" s="3"/>
        <tr r="I3149" s="3"/>
        <tr r="I3149" s="3"/>
      </tp>
      <tp>
        <v>6871387656.6400003</v>
        <stp/>
        <stp>EM_S_VAL_MV</stp>
        <stp>2</stp>
        <stp>600180.SH</stp>
        <stp>2019/11/27</stp>
        <tr r="I2338" s="3"/>
        <tr r="I2338" s="3"/>
        <tr r="I2338" s="3"/>
        <tr r="I2338" s="3"/>
      </tp>
      <tp>
        <v>5926782840</v>
        <stp/>
        <stp>EM_S_VAL_MV</stp>
        <stp>2</stp>
        <stp>600190.SH</stp>
        <stp>2019/11/27</stp>
        <tr r="I2347" s="3"/>
        <tr r="I2347" s="3"/>
        <tr r="I2347" s="3"/>
        <tr r="I2347" s="3"/>
      </tp>
      <tp>
        <v>23622274639.470001</v>
        <stp/>
        <stp>EM_S_VAL_MV</stp>
        <stp>2</stp>
        <stp>600100.SH</stp>
        <stp>2019/11/27</stp>
        <tr r="I2268" s="3"/>
        <tr r="I2268" s="3"/>
        <tr r="I2268" s="3"/>
        <tr r="I2268" s="3"/>
      </tp>
      <tp>
        <v>4946342017.1000004</v>
        <stp/>
        <stp>EM_S_VAL_MV</stp>
        <stp>2</stp>
        <stp>600110.SH</stp>
        <stp>2019/11/27</stp>
        <tr r="I2277" s="3"/>
        <tr r="I2277" s="3"/>
        <tr r="I2277" s="3"/>
        <tr r="I2277" s="3"/>
      </tp>
      <tp>
        <v>12747004503.299999</v>
        <stp/>
        <stp>EM_S_VAL_MV</stp>
        <stp>2</stp>
        <stp>600120.SH</stp>
        <stp>2019/11/27</stp>
        <tr r="I2287" s="3"/>
        <tr r="I2287" s="3"/>
        <tr r="I2287" s="3"/>
        <tr r="I2287" s="3"/>
      </tp>
      <tp>
        <v>2680320000</v>
        <stp/>
        <stp>EM_S_VAL_MV</stp>
        <stp>2</stp>
        <stp>600130.SH</stp>
        <stp>2019/11/27</stp>
        <tr r="I2296" s="3"/>
        <tr r="I2296" s="3"/>
        <tr r="I2296" s="3"/>
        <tr r="I2296" s="3"/>
      </tp>
      <tp>
        <v>28030911943.32</v>
        <stp/>
        <stp>EM_S_VAL_MV</stp>
        <stp>2</stp>
        <stp>600150.SH</stp>
        <stp>2019/11/27</stp>
        <tr r="I2311" s="3"/>
        <tr r="I2311" s="3"/>
        <tr r="I2311" s="3"/>
        <tr r="I2311" s="3"/>
      </tp>
      <tp>
        <v>18282806245.98</v>
        <stp/>
        <stp>EM_S_VAL_MV</stp>
        <stp>2</stp>
        <stp>600160.SH</stp>
        <stp>2019/11/27</stp>
        <tr r="I2320" s="3"/>
        <tr r="I2320" s="3"/>
        <tr r="I2320" s="3"/>
        <tr r="I2320" s="3"/>
      </tp>
      <tp>
        <v>30809216138.880001</v>
        <stp/>
        <stp>EM_S_VAL_MV</stp>
        <stp>2</stp>
        <stp>600170.SH</stp>
        <stp>2019/11/27</stp>
        <tr r="I2329" s="3"/>
        <tr r="I2329" s="3"/>
        <tr r="I2329" s="3"/>
        <tr r="I2329" s="3"/>
      </tp>
      <tp>
        <v>5157305017.0600004</v>
        <stp/>
        <stp>EM_S_VAL_MV</stp>
        <stp>2</stp>
        <stp>300190.SZ</stp>
        <stp>2019/11/27</stp>
        <tr r="I1590" s="3"/>
        <tr r="I1590" s="3"/>
        <tr r="I1590" s="3"/>
        <tr r="I1590" s="3"/>
      </tp>
      <tp>
        <v>14737468337.25</v>
        <stp/>
        <stp>EM_S_VAL_MV</stp>
        <stp>2</stp>
        <stp>300180.SZ</stp>
        <stp>2019/11/27</stp>
        <tr r="I1581" s="3"/>
        <tr r="I1581" s="3"/>
        <tr r="I1581" s="3"/>
        <tr r="I1581" s="3"/>
      </tp>
      <tp>
        <v>8343276336.6000004</v>
        <stp/>
        <stp>EM_S_VAL_MV</stp>
        <stp>2</stp>
        <stp>300170.SZ</stp>
        <stp>2019/11/27</stp>
        <tr r="I1571" s="3"/>
        <tr r="I1571" s="3"/>
        <tr r="I1571" s="3"/>
        <tr r="I1571" s="3"/>
      </tp>
      <tp>
        <v>4344602907.1499996</v>
        <stp/>
        <stp>EM_S_VAL_MV</stp>
        <stp>2</stp>
        <stp>000150.SZ</stp>
        <stp>2019/11/27</stp>
        <tr r="I63" s="3"/>
        <tr r="I63" s="3"/>
        <tr r="I63" s="3"/>
        <tr r="I63" s="3"/>
      </tp>
      <tp>
        <v>2021967762.4300001</v>
        <stp/>
        <stp>EM_S_VAL_MV</stp>
        <stp>2</stp>
        <stp>300160.SZ</stp>
        <stp>2019/11/27</stp>
        <tr r="I1561" s="3"/>
        <tr r="I1561" s="3"/>
        <tr r="I1561" s="3"/>
        <tr r="I1561" s="3"/>
      </tp>
      <tp>
        <v>2229254061.9299998</v>
        <stp/>
        <stp>EM_S_VAL_MV</stp>
        <stp>2</stp>
        <stp>300150.SZ</stp>
        <stp>2019/11/27</stp>
        <tr r="I1551" s="3"/>
        <tr r="I1551" s="3"/>
        <tr r="I1551" s="3"/>
        <tr r="I1551" s="3"/>
      </tp>
      <tp>
        <v>4319437365.7200003</v>
        <stp/>
        <stp>EM_S_VAL_MV</stp>
        <stp>2</stp>
        <stp>300140.SZ</stp>
        <stp>2019/11/27</stp>
        <tr r="I1541" s="3"/>
        <tr r="I1541" s="3"/>
        <tr r="I1541" s="3"/>
        <tr r="I1541" s="3"/>
      </tp>
      <tp>
        <v>50325792034.68</v>
        <stp/>
        <stp>EM_S_VAL_MV</stp>
        <stp>2</stp>
        <stp>000100.SZ</stp>
        <stp>2019/11/27</stp>
        <tr r="I62" s="3"/>
        <tr r="I62" s="3"/>
        <tr r="I62" s="3"/>
        <tr r="I62" s="3"/>
      </tp>
      <tp>
        <v>7419679191.3100004</v>
        <stp/>
        <stp>EM_S_VAL_MV</stp>
        <stp>2</stp>
        <stp>300130.SZ</stp>
        <stp>2019/11/27</stp>
        <tr r="I1531" s="3"/>
        <tr r="I1531" s="3"/>
        <tr r="I1531" s="3"/>
        <tr r="I1531" s="3"/>
      </tp>
      <tp>
        <v>2649112682.6999998</v>
        <stp/>
        <stp>EM_S_VAL_MV</stp>
        <stp>2</stp>
        <stp>300120.SZ</stp>
        <stp>2019/11/27</stp>
        <tr r="I1521" s="3"/>
        <tr r="I1521" s="3"/>
        <tr r="I1521" s="3"/>
        <tr r="I1521" s="3"/>
      </tp>
      <tp>
        <v>4740674057.8199997</v>
        <stp/>
        <stp>EM_S_VAL_MV</stp>
        <stp>2</stp>
        <stp>300110.SZ</stp>
        <stp>2019/11/27</stp>
        <tr r="I1511" s="3"/>
        <tr r="I1511" s="3"/>
        <tr r="I1511" s="3"/>
        <tr r="I1511" s="3"/>
      </tp>
      <tp>
        <v>2593298378.8800001</v>
        <stp/>
        <stp>EM_S_VAL_MV</stp>
        <stp>2</stp>
        <stp>300100.SZ</stp>
        <stp>2019/11/27</stp>
        <tr r="I1501" s="3"/>
        <tr r="I1501" s="3"/>
        <tr r="I1501" s="3"/>
        <tr r="I1501" s="3"/>
      </tp>
      <tp>
        <v>2183631167.25</v>
        <stp/>
        <stp>EM_S_VAL_MV</stp>
        <stp>2</stp>
        <stp>600080.SH</stp>
        <stp>2019/11/27</stp>
        <tr r="I2250" s="3"/>
        <tr r="I2250" s="3"/>
        <tr r="I2250" s="3"/>
        <tr r="I2250" s="3"/>
      </tp>
      <tp>
        <v>5758651780</v>
        <stp/>
        <stp>EM_S_VAL_MV</stp>
        <stp>2</stp>
        <stp>600090.SH</stp>
        <stp>2019/11/27</stp>
        <tr r="I2259" s="3"/>
        <tr r="I2259" s="3"/>
        <tr r="I2259" s="3"/>
        <tr r="I2259" s="3"/>
      </tp>
      <tp>
        <v>351931443960.03003</v>
        <stp/>
        <stp>EM_S_VAL_MV</stp>
        <stp>2</stp>
        <stp>600000.SH</stp>
        <stp>2019/11/27</stp>
        <tr r="I2189" s="3"/>
        <tr r="I2189" s="3"/>
        <tr r="I2189" s="3"/>
        <tr r="I2189" s="3"/>
      </tp>
      <tp>
        <v>59260542442.400002</v>
        <stp/>
        <stp>EM_S_VAL_MV</stp>
        <stp>2</stp>
        <stp>600010.SH</stp>
        <stp>2019/11/27</stp>
        <tr r="I2195" s="3"/>
        <tr r="I2195" s="3"/>
        <tr r="I2195" s="3"/>
        <tr r="I2195" s="3"/>
      </tp>
      <tp>
        <v>9394014257.7600002</v>
        <stp/>
        <stp>EM_S_VAL_MV</stp>
        <stp>2</stp>
        <stp>600020.SH</stp>
        <stp>2019/11/27</stp>
        <tr r="I2203" s="3"/>
        <tr r="I2203" s="3"/>
        <tr r="I2203" s="3"/>
        <tr r="I2203" s="3"/>
      </tp>
      <tp>
        <v>259665347012</v>
        <stp/>
        <stp>EM_S_VAL_MV</stp>
        <stp>2</stp>
        <stp>600030.SH</stp>
        <stp>2019/11/27</stp>
        <tr r="I2212" s="3"/>
        <tr r="I2212" s="3"/>
        <tr r="I2212" s="3"/>
        <tr r="I2212" s="3"/>
      </tp>
      <tp>
        <v>179374818870.85999</v>
        <stp/>
        <stp>EM_S_VAL_MV</stp>
        <stp>2</stp>
        <stp>600050.SH</stp>
        <stp>2019/11/27</stp>
        <tr r="I2221" s="3"/>
        <tr r="I2221" s="3"/>
        <tr r="I2221" s="3"/>
        <tr r="I2221" s="3"/>
      </tp>
      <tp>
        <v>12273553862.360001</v>
        <stp/>
        <stp>EM_S_VAL_MV</stp>
        <stp>2</stp>
        <stp>600060.SH</stp>
        <stp>2019/11/27</stp>
        <tr r="I2231" s="3"/>
        <tr r="I2231" s="3"/>
        <tr r="I2231" s="3"/>
        <tr r="I2231" s="3"/>
      </tp>
      <tp>
        <v>5120291417.5799999</v>
        <stp/>
        <stp>EM_S_VAL_MV</stp>
        <stp>2</stp>
        <stp>600070.SH</stp>
        <stp>2019/11/27</stp>
        <tr r="I2240" s="3"/>
        <tr r="I2240" s="3"/>
        <tr r="I2240" s="3"/>
        <tr r="I2240" s="3"/>
      </tp>
      <tp>
        <v>9454839896.0400009</v>
        <stp/>
        <stp>EM_S_VAL_MV</stp>
        <stp>2</stp>
        <stp>000090.SZ</stp>
        <stp>2019/11/27</stp>
        <tr r="I59" s="3"/>
        <tr r="I59" s="3"/>
        <tr r="I59" s="3"/>
        <tr r="I59" s="3"/>
      </tp>
      <tp>
        <v>1808335503.1400001</v>
        <stp/>
        <stp>EM_S_VAL_MV</stp>
        <stp>2</stp>
        <stp>300090.SZ</stp>
        <stp>2019/11/27</stp>
        <tr r="I1491" s="3"/>
        <tr r="I1491" s="3"/>
        <tr r="I1491" s="3"/>
        <tr r="I1491" s="3"/>
      </tp>
      <tp>
        <v>10241752697.879999</v>
        <stp/>
        <stp>EM_S_VAL_MV</stp>
        <stp>2</stp>
        <stp>300080.SZ</stp>
        <stp>2019/11/27</stp>
        <tr r="I1481" s="3"/>
        <tr r="I1481" s="3"/>
        <tr r="I1481" s="3"/>
        <tr r="I1481" s="3"/>
      </tp>
      <tp>
        <v>5531170796.3999996</v>
        <stp/>
        <stp>EM_S_VAL_MV</stp>
        <stp>2</stp>
        <stp>000040.SZ</stp>
        <stp>2019/11/27</stp>
        <tr r="I35" s="3"/>
        <tr r="I35" s="3"/>
        <tr r="I35" s="3"/>
        <tr r="I35" s="3"/>
      </tp>
      <tp>
        <v>24019288148.459999</v>
        <stp/>
        <stp>EM_S_VAL_MV</stp>
        <stp>2</stp>
        <stp>300070.SZ</stp>
        <stp>2019/11/27</stp>
        <tr r="I1471" s="3"/>
        <tr r="I1471" s="3"/>
        <tr r="I1471" s="3"/>
        <tr r="I1471" s="3"/>
      </tp>
      <tp>
        <v>29923077775.110001</v>
        <stp/>
        <stp>EM_S_VAL_MV</stp>
        <stp>2</stp>
        <stp>000050.SZ</stp>
        <stp>2019/11/27</stp>
        <tr r="I42" s="3"/>
        <tr r="I42" s="3"/>
        <tr r="I42" s="3"/>
        <tr r="I42" s="3"/>
      </tp>
      <tp>
        <v>14314438161.27</v>
        <stp/>
        <stp>EM_S_VAL_MV</stp>
        <stp>2</stp>
        <stp>000060.SZ</stp>
        <stp>2019/11/27</stp>
        <tr r="I47" s="3"/>
        <tr r="I47" s="3"/>
        <tr r="I47" s="3"/>
        <tr r="I47" s="3"/>
      </tp>
      <tp>
        <v>2920378408.48</v>
        <stp/>
        <stp>EM_S_VAL_MV</stp>
        <stp>2</stp>
        <stp>300050.SZ</stp>
        <stp>2019/11/27</stp>
        <tr r="I1452" s="3"/>
        <tr r="I1452" s="3"/>
        <tr r="I1452" s="3"/>
        <tr r="I1452" s="3"/>
      </tp>
      <tp>
        <v>8539920165</v>
        <stp/>
        <stp>EM_S_VAL_MV</stp>
        <stp>2</stp>
        <stp>000070.SZ</stp>
        <stp>2019/11/27</stp>
        <tr r="I55" s="3"/>
        <tr r="I55" s="3"/>
        <tr r="I55" s="3"/>
        <tr r="I55" s="3"/>
      </tp>
      <tp>
        <v>1800918021</v>
        <stp/>
        <stp>EM_S_VAL_MV</stp>
        <stp>2</stp>
        <stp>300040.SZ</stp>
        <stp>2019/11/27</stp>
        <tr r="I1442" s="3"/>
        <tr r="I1442" s="3"/>
        <tr r="I1442" s="3"/>
        <tr r="I1442" s="3"/>
      </tp>
      <tp>
        <v>1896006304.0999999</v>
        <stp/>
        <stp>EM_S_VAL_MV</stp>
        <stp>2</stp>
        <stp>300030.SZ</stp>
        <stp>2019/11/27</stp>
        <tr r="I1432" s="3"/>
        <tr r="I1432" s="3"/>
        <tr r="I1432" s="3"/>
        <tr r="I1432" s="3"/>
      </tp>
      <tp>
        <v>2754711835.6799998</v>
        <stp/>
        <stp>EM_S_VAL_MV</stp>
        <stp>2</stp>
        <stp>000010.SZ</stp>
        <stp>2019/11/27</stp>
        <tr r="I10" s="3"/>
        <tr r="I10" s="3"/>
        <tr r="I10" s="3"/>
        <tr r="I10" s="3"/>
      </tp>
      <tp>
        <v>5292217924.0200005</v>
        <stp/>
        <stp>EM_S_VAL_MV</stp>
        <stp>2</stp>
        <stp>300020.SZ</stp>
        <stp>2019/11/27</stp>
        <tr r="I1422" s="3"/>
        <tr r="I1422" s="3"/>
        <tr r="I1422" s="3"/>
        <tr r="I1422" s="3"/>
      </tp>
      <tp>
        <v>2899570964.48</v>
        <stp/>
        <stp>EM_S_VAL_MV</stp>
        <stp>2</stp>
        <stp>000020.SZ</stp>
        <stp>2019/11/27</stp>
        <tr r="I18" s="3"/>
        <tr r="I18" s="3"/>
        <tr r="I18" s="3"/>
        <tr r="I18" s="3"/>
      </tp>
      <tp>
        <v>8422749075.8999996</v>
        <stp/>
        <stp>EM_S_VAL_MV</stp>
        <stp>2</stp>
        <stp>300010.SZ</stp>
        <stp>2019/11/27</stp>
        <tr r="I1412" s="3"/>
        <tr r="I1412" s="3"/>
        <tr r="I1412" s="3"/>
        <tr r="I1412" s="3"/>
      </tp>
      <tp>
        <v>8238012105.0500002</v>
        <stp/>
        <stp>EM_S_VAL_MV</stp>
        <stp>2</stp>
        <stp>000030.SZ</stp>
        <stp>2019/11/27</stp>
        <tr r="I26" s="3"/>
        <tr r="I26" s="3"/>
        <tr r="I26" s="3"/>
        <tr r="I26" s="3"/>
      </tp>
      <tp>
        <v>19690418714.080002</v>
        <stp/>
        <stp>EM_S_VAL_MV</stp>
        <stp>2</stp>
        <stp>600380.SH</stp>
        <stp>2019/11/27</stp>
        <tr r="I2509" s="3"/>
        <tr r="I2509" s="3"/>
        <tr r="I2509" s="3"/>
        <tr r="I2509" s="3"/>
      </tp>
      <tp>
        <v>33240703742.009998</v>
        <stp/>
        <stp>EM_S_VAL_MV</stp>
        <stp>2</stp>
        <stp>600390.SH</stp>
        <stp>2019/11/27</stp>
        <tr r="I2518" s="3"/>
        <tr r="I2518" s="3"/>
        <tr r="I2518" s="3"/>
        <tr r="I2518" s="3"/>
      </tp>
      <tp>
        <v>4715040000</v>
        <stp/>
        <stp>EM_S_VAL_MV</stp>
        <stp>2</stp>
        <stp>600300.SH</stp>
        <stp>2019/11/27</stp>
        <tr r="I2441" s="3"/>
        <tr r="I2441" s="3"/>
        <tr r="I2441" s="3"/>
        <tr r="I2441" s="3"/>
      </tp>
      <tp>
        <v>3203489250</v>
        <stp/>
        <stp>EM_S_VAL_MV</stp>
        <stp>2</stp>
        <stp>600310.SH</stp>
        <stp>2019/11/27</stp>
        <tr r="I2450" s="3"/>
        <tr r="I2450" s="3"/>
        <tr r="I2450" s="3"/>
        <tr r="I2450" s="3"/>
      </tp>
      <tp>
        <v>18175819578.450001</v>
        <stp/>
        <stp>EM_S_VAL_MV</stp>
        <stp>2</stp>
        <stp>600320.SH</stp>
        <stp>2019/11/27</stp>
        <tr r="I2459" s="3"/>
        <tr r="I2459" s="3"/>
        <tr r="I2459" s="3"/>
        <tr r="I2459" s="3"/>
      </tp>
      <tp>
        <v>5809978205.8999996</v>
        <stp/>
        <stp>EM_S_VAL_MV</stp>
        <stp>2</stp>
        <stp>600330.SH</stp>
        <stp>2019/11/27</stp>
        <tr r="I2468" s="3"/>
        <tr r="I2468" s="3"/>
        <tr r="I2468" s="3"/>
        <tr r="I2468" s="3"/>
      </tp>
      <tp>
        <v>85158085431.789993</v>
        <stp/>
        <stp>EM_S_VAL_MV</stp>
        <stp>2</stp>
        <stp>600340.SH</stp>
        <stp>2019/11/27</stp>
        <tr r="I2477" s="3"/>
        <tr r="I2477" s="3"/>
        <tr r="I2477" s="3"/>
        <tr r="I2477" s="3"/>
      </tp>
      <tp>
        <v>22949261137.889999</v>
        <stp/>
        <stp>EM_S_VAL_MV</stp>
        <stp>2</stp>
        <stp>600350.SH</stp>
        <stp>2019/11/27</stp>
        <tr r="I2482" s="3"/>
        <tr r="I2482" s="3"/>
        <tr r="I2482" s="3"/>
        <tr r="I2482" s="3"/>
      </tp>
      <tp>
        <v>5303492172</v>
        <stp/>
        <stp>EM_S_VAL_MV</stp>
        <stp>2</stp>
        <stp>600360.SH</stp>
        <stp>2019/11/27</stp>
        <tr r="I2491" s="3"/>
        <tr r="I2491" s="3"/>
        <tr r="I2491" s="3"/>
        <tr r="I2491" s="3"/>
      </tp>
      <tp>
        <v>2232283844</v>
        <stp/>
        <stp>EM_S_VAL_MV</stp>
        <stp>2</stp>
        <stp>600370.SH</stp>
        <stp>2019/11/27</stp>
        <tr r="I2500" s="3"/>
        <tr r="I2500" s="3"/>
        <tr r="I2500" s="3"/>
        <tr r="I2500" s="3"/>
      </tp>
      <tp>
        <v>3048556280</v>
        <stp/>
        <stp>EM_S_VAL_MV</stp>
        <stp>2</stp>
        <stp>300390.SZ</stp>
        <stp>2019/11/27</stp>
        <tr r="I1788" s="3"/>
        <tr r="I1788" s="3"/>
        <tr r="I1788" s="3"/>
        <tr r="I1788" s="3"/>
      </tp>
      <tp>
        <v>2486289600</v>
        <stp/>
        <stp>EM_S_VAL_MV</stp>
        <stp>2</stp>
        <stp>300380.SZ</stp>
        <stp>2019/11/27</stp>
        <tr r="I1778" s="3"/>
        <tr r="I1778" s="3"/>
        <tr r="I1778" s="3"/>
        <tr r="I1778" s="3"/>
      </tp>
      <tp>
        <v>2967153666.4000001</v>
        <stp/>
        <stp>EM_S_VAL_MV</stp>
        <stp>2</stp>
        <stp>300370.SZ</stp>
        <stp>2019/11/27</stp>
        <tr r="I1769" s="3"/>
        <tr r="I1769" s="3"/>
        <tr r="I1769" s="3"/>
        <tr r="I1769" s="3"/>
      </tp>
      <tp>
        <v>4948199332</v>
        <stp/>
        <stp>EM_S_VAL_MV</stp>
        <stp>2</stp>
        <stp>300360.SZ</stp>
        <stp>2019/11/27</stp>
        <tr r="I1760" s="3"/>
        <tr r="I1760" s="3"/>
        <tr r="I1760" s="3"/>
        <tr r="I1760" s="3"/>
      </tp>
      <tp>
        <v>2383622165</v>
        <stp/>
        <stp>EM_S_VAL_MV</stp>
        <stp>2</stp>
        <stp>300350.SZ</stp>
        <stp>2019/11/27</stp>
        <tr r="I1750" s="3"/>
        <tr r="I1750" s="3"/>
        <tr r="I1750" s="3"/>
        <tr r="I1750" s="3"/>
      </tp>
      <tp>
        <v>2407842572</v>
        <stp/>
        <stp>EM_S_VAL_MV</stp>
        <stp>2</stp>
        <stp>300340.SZ</stp>
        <stp>2019/11/27</stp>
        <tr r="I1740" s="3"/>
        <tr r="I1740" s="3"/>
        <tr r="I1740" s="3"/>
        <tr r="I1740" s="3"/>
      </tp>
      <tp>
        <v>1525440000</v>
        <stp/>
        <stp>EM_S_VAL_MV</stp>
        <stp>2</stp>
        <stp>300330.SZ</stp>
        <stp>2019/11/27</stp>
        <tr r="I1730" s="3"/>
        <tr r="I1730" s="3"/>
        <tr r="I1730" s="3"/>
        <tr r="I1730" s="3"/>
      </tp>
      <tp>
        <v>2657455124.2199998</v>
        <stp/>
        <stp>EM_S_VAL_MV</stp>
        <stp>2</stp>
        <stp>300320.SZ</stp>
        <stp>2019/11/27</stp>
        <tr r="I1720" s="3"/>
        <tr r="I1720" s="3"/>
        <tr r="I1720" s="3"/>
        <tr r="I1720" s="3"/>
      </tp>
      <tp>
        <v>4496458508.1000004</v>
        <stp/>
        <stp>EM_S_VAL_MV</stp>
        <stp>2</stp>
        <stp>300310.SZ</stp>
        <stp>2019/11/27</stp>
        <tr r="I1710" s="3"/>
        <tr r="I1710" s="3"/>
        <tr r="I1710" s="3"/>
        <tr r="I1710" s="3"/>
      </tp>
      <tp>
        <v>6357493491.8000002</v>
        <stp/>
        <stp>EM_S_VAL_MV</stp>
        <stp>2</stp>
        <stp>300300.SZ</stp>
        <stp>2019/11/27</stp>
        <tr r="I1700" s="3"/>
        <tr r="I1700" s="3"/>
        <tr r="I1700" s="3"/>
        <tr r="I1700" s="3"/>
      </tp>
      <tp>
        <v>3180887595.4400001</v>
        <stp/>
        <stp>EM_S_VAL_MV</stp>
        <stp>2</stp>
        <stp>600280.SH</stp>
        <stp>2019/11/27</stp>
        <tr r="I2424" s="3"/>
        <tr r="I2424" s="3"/>
        <tr r="I2424" s="3"/>
        <tr r="I2424" s="3"/>
      </tp>
      <tp>
        <v>2279710533</v>
        <stp/>
        <stp>EM_S_VAL_MV</stp>
        <stp>2</stp>
        <stp>600290.SH</stp>
        <stp>2019/11/27</stp>
        <tr r="I2433" s="3"/>
        <tr r="I2433" s="3"/>
        <tr r="I2433" s="3"/>
        <tr r="I2433" s="3"/>
      </tp>
      <tp>
        <v>3440838058.5599999</v>
        <stp/>
        <stp>EM_S_VAL_MV</stp>
        <stp>2</stp>
        <stp>600200.SH</stp>
        <stp>2019/11/27</stp>
        <tr r="I2356" s="3"/>
        <tr r="I2356" s="3"/>
        <tr r="I2356" s="3"/>
        <tr r="I2356" s="3"/>
      </tp>
      <tp>
        <v>5308576553</v>
        <stp/>
        <stp>EM_S_VAL_MV</stp>
        <stp>2</stp>
        <stp>600210.SH</stp>
        <stp>2019/11/27</stp>
        <tr r="I2364" s="3"/>
        <tr r="I2364" s="3"/>
        <tr r="I2364" s="3"/>
        <tr r="I2364" s="3"/>
      </tp>
      <tp>
        <v>3816348297.6399999</v>
        <stp/>
        <stp>EM_S_VAL_MV</stp>
        <stp>2</stp>
        <stp>600220.SH</stp>
        <stp>2019/11/27</stp>
        <tr r="I2373" s="3"/>
        <tr r="I2373" s="3"/>
        <tr r="I2373" s="3"/>
        <tr r="I2373" s="3"/>
      </tp>
      <tp>
        <v>3949770984.1799998</v>
        <stp/>
        <stp>EM_S_VAL_MV</stp>
        <stp>2</stp>
        <stp>600230.SH</stp>
        <stp>2019/11/27</stp>
        <tr r="I2382" s="3"/>
        <tr r="I2382" s="3"/>
        <tr r="I2382" s="3"/>
        <tr r="I2382" s="3"/>
      </tp>
      <tp>
        <v>1224858096</v>
        <stp/>
        <stp>EM_S_VAL_MV</stp>
        <stp>2</stp>
        <stp>600240.SH</stp>
        <stp>2019/11/27</stp>
        <tr r="I2392" s="3"/>
        <tr r="I2392" s="3"/>
        <tr r="I2392" s="3"/>
        <tr r="I2392" s="3"/>
      </tp>
      <tp>
        <v>1593545553.5999999</v>
        <stp/>
        <stp>EM_S_VAL_MV</stp>
        <stp>2</stp>
        <stp>600250.SH</stp>
        <stp>2019/11/27</stp>
        <tr r="I2400" s="3"/>
        <tr r="I2400" s="3"/>
        <tr r="I2400" s="3"/>
        <tr r="I2400" s="3"/>
      </tp>
      <tp>
        <v>12018587498.290001</v>
        <stp/>
        <stp>EM_S_VAL_MV</stp>
        <stp>2</stp>
        <stp>600260.SH</stp>
        <stp>2019/11/27</stp>
        <tr r="I2408" s="3"/>
        <tr r="I2408" s="3"/>
        <tr r="I2408" s="3"/>
        <tr r="I2408" s="3"/>
      </tp>
      <tp>
        <v>2951523269.6300001</v>
        <stp/>
        <stp>EM_S_VAL_MV</stp>
        <stp>2</stp>
        <stp>300290.SZ</stp>
        <stp>2019/11/27</stp>
        <tr r="I1690" s="3"/>
        <tr r="I1690" s="3"/>
        <tr r="I1690" s="3"/>
        <tr r="I1690" s="3"/>
      </tp>
      <tp>
        <v>2516881004.3200002</v>
        <stp/>
        <stp>EM_S_VAL_MV</stp>
        <stp>2</stp>
        <stp>300280.SZ</stp>
        <stp>2019/11/27</stp>
        <tr r="I1680" s="3"/>
        <tr r="I1680" s="3"/>
        <tr r="I1680" s="3"/>
        <tr r="I1680" s="3"/>
      </tp>
      <tp>
        <v>2479981369.3200002</v>
        <stp/>
        <stp>EM_S_VAL_MV</stp>
        <stp>2</stp>
        <stp>300270.SZ</stp>
        <stp>2019/11/27</stp>
        <tr r="I1670" s="3"/>
        <tr r="I1670" s="3"/>
        <tr r="I1670" s="3"/>
        <tr r="I1670" s="3"/>
      </tp>
      <tp>
        <v>2126428200</v>
        <stp/>
        <stp>EM_S_VAL_MV</stp>
        <stp>2</stp>
        <stp>300260.SZ</stp>
        <stp>2019/11/27</stp>
        <tr r="I1660" s="3"/>
        <tr r="I1660" s="3"/>
        <tr r="I1660" s="3"/>
        <tr r="I1660" s="3"/>
      </tp>
      <tp>
        <v>2703675895.5799999</v>
        <stp/>
        <stp>EM_S_VAL_MV</stp>
        <stp>2</stp>
        <stp>300250.SZ</stp>
        <stp>2019/11/27</stp>
        <tr r="I1650" s="3"/>
        <tr r="I1650" s="3"/>
        <tr r="I1650" s="3"/>
        <tr r="I1650" s="3"/>
      </tp>
      <tp>
        <v>2240881267.5</v>
        <stp/>
        <stp>EM_S_VAL_MV</stp>
        <stp>2</stp>
        <stp>300240.SZ</stp>
        <stp>2019/11/27</stp>
        <tr r="I1640" s="3"/>
        <tr r="I1640" s="3"/>
        <tr r="I1640" s="3"/>
        <tr r="I1640" s="3"/>
      </tp>
      <tp>
        <v>3142393257.8499999</v>
        <stp/>
        <stp>EM_S_VAL_MV</stp>
        <stp>2</stp>
        <stp>300230.SZ</stp>
        <stp>2019/11/27</stp>
        <tr r="I1630" s="3"/>
        <tr r="I1630" s="3"/>
        <tr r="I1630" s="3"/>
        <tr r="I1630" s="3"/>
      </tp>
      <tp>
        <v>4105080000</v>
        <stp/>
        <stp>EM_S_VAL_MV</stp>
        <stp>2</stp>
        <stp>300220.SZ</stp>
        <stp>2019/11/27</stp>
        <tr r="I1620" s="3"/>
        <tr r="I1620" s="3"/>
        <tr r="I1620" s="3"/>
        <tr r="I1620" s="3"/>
      </tp>
      <tp>
        <v>1636663441.1400001</v>
        <stp/>
        <stp>EM_S_VAL_MV</stp>
        <stp>2</stp>
        <stp>300210.SZ</stp>
        <stp>2019/11/27</stp>
        <tr r="I1610" s="3"/>
        <tr r="I1610" s="3"/>
        <tr r="I1610" s="3"/>
        <tr r="I1610" s="3"/>
      </tp>
      <tp>
        <v>2855705521.4099998</v>
        <stp/>
        <stp>EM_S_VAL_MV</stp>
        <stp>2</stp>
        <stp>300200.SZ</stp>
        <stp>2019/11/27</stp>
        <tr r="I1600" s="3"/>
        <tr r="I1600" s="3"/>
        <tr r="I1600" s="3"/>
        <tr r="I1600" s="3"/>
      </tp>
      <tp>
        <v>12944527455.860001</v>
        <stp/>
        <stp>EM_S_VAL_MV</stp>
        <stp>2</stp>
        <stp>600580.SH</stp>
        <stp>2019/11/27</stp>
        <tr r="I2660" s="3"/>
        <tr r="I2660" s="3"/>
        <tr r="I2660" s="3"/>
        <tr r="I2660" s="3"/>
      </tp>
      <tp>
        <v>4695339409.2799997</v>
        <stp/>
        <stp>EM_S_VAL_MV</stp>
        <stp>2</stp>
        <stp>600590.SH</stp>
        <stp>2019/11/27</stp>
        <tr r="I2670" s="3"/>
        <tr r="I2670" s="3"/>
        <tr r="I2670" s="3"/>
        <tr r="I2670" s="3"/>
      </tp>
      <tp>
        <v>13674978183.6</v>
        <stp/>
        <stp>EM_S_VAL_MV</stp>
        <stp>2</stp>
        <stp>600500.SH</stp>
        <stp>2019/11/27</stp>
        <tr r="I2591" s="3"/>
        <tr r="I2591" s="3"/>
        <tr r="I2591" s="3"/>
        <tr r="I2591" s="3"/>
      </tp>
      <tp>
        <v>6565285806.75</v>
        <stp/>
        <stp>EM_S_VAL_MV</stp>
        <stp>2</stp>
        <stp>600510.SH</stp>
        <stp>2019/11/27</stp>
        <tr r="I2600" s="3"/>
        <tr r="I2600" s="3"/>
        <tr r="I2600" s="3"/>
        <tr r="I2600" s="3"/>
      </tp>
      <tp>
        <v>1657177800</v>
        <stp/>
        <stp>EM_S_VAL_MV</stp>
        <stp>2</stp>
        <stp>600520.SH</stp>
        <stp>2019/11/27</stp>
        <tr r="I2609" s="3"/>
        <tr r="I2609" s="3"/>
        <tr r="I2609" s="3"/>
        <tr r="I2609" s="3"/>
      </tp>
      <tp>
        <v>3634800000</v>
        <stp/>
        <stp>EM_S_VAL_MV</stp>
        <stp>2</stp>
        <stp>600530.SH</stp>
        <stp>2019/11/27</stp>
        <tr r="I2618" s="3"/>
        <tr r="I2618" s="3"/>
        <tr r="I2618" s="3"/>
        <tr r="I2618" s="3"/>
      </tp>
      <tp>
        <v>1780090123.1400001</v>
        <stp/>
        <stp>EM_S_VAL_MV</stp>
        <stp>2</stp>
        <stp>600540.SH</stp>
        <stp>2019/11/27</stp>
        <tr r="I2627" s="3"/>
        <tr r="I2627" s="3"/>
        <tr r="I2627" s="3"/>
        <tr r="I2627" s="3"/>
      </tp>
      <tp>
        <v>5469339585.6000004</v>
        <stp/>
        <stp>EM_S_VAL_MV</stp>
        <stp>2</stp>
        <stp>600550.SH</stp>
        <stp>2019/11/27</stp>
        <tr r="I2634" s="3"/>
        <tr r="I2634" s="3"/>
        <tr r="I2634" s="3"/>
        <tr r="I2634" s="3"/>
      </tp>
      <tp>
        <v>1833893100</v>
        <stp/>
        <stp>EM_S_VAL_MV</stp>
        <stp>2</stp>
        <stp>600560.SH</stp>
        <stp>2019/11/27</stp>
        <tr r="I2642" s="3"/>
        <tr r="I2642" s="3"/>
        <tr r="I2642" s="3"/>
        <tr r="I2642" s="3"/>
      </tp>
      <tp>
        <v>59007190546.980003</v>
        <stp/>
        <stp>EM_S_VAL_MV</stp>
        <stp>2</stp>
        <stp>600570.SH</stp>
        <stp>2019/11/27</stp>
        <tr r="I2651" s="3"/>
        <tr r="I2651" s="3"/>
        <tr r="I2651" s="3"/>
        <tr r="I2651" s="3"/>
      </tp>
      <tp>
        <v>2665315201.71</v>
        <stp/>
        <stp>EM_S_VAL_MV</stp>
        <stp>2</stp>
        <stp>000590.SZ</stp>
        <stp>2019/11/27</stp>
        <tr r="I170" s="3"/>
        <tr r="I170" s="3"/>
        <tr r="I170" s="3"/>
        <tr r="I170" s="3"/>
      </tp>
      <tp>
        <v>5493889800</v>
        <stp/>
        <stp>EM_S_VAL_MV</stp>
        <stp>2</stp>
        <stp>300590.SZ</stp>
        <stp>2019/11/27</stp>
        <tr r="I1985" s="3"/>
        <tr r="I1985" s="3"/>
        <tr r="I1985" s="3"/>
        <tr r="I1985" s="3"/>
      </tp>
      <tp>
        <v>2802000000</v>
        <stp/>
        <stp>EM_S_VAL_MV</stp>
        <stp>2</stp>
        <stp>300580.SZ</stp>
        <stp>2019/11/27</stp>
        <tr r="I1975" s="3"/>
        <tr r="I1975" s="3"/>
        <tr r="I1975" s="3"/>
        <tr r="I1975" s="3"/>
      </tp>
      <tp>
        <v>21856394598.48</v>
        <stp/>
        <stp>EM_S_VAL_MV</stp>
        <stp>2</stp>
        <stp>000540.SZ</stp>
        <stp>2019/11/27</stp>
        <tr r="I133" s="3"/>
        <tr r="I133" s="3"/>
        <tr r="I133" s="3"/>
        <tr r="I133" s="3"/>
      </tp>
      <tp>
        <v>5476223808</v>
        <stp/>
        <stp>EM_S_VAL_MV</stp>
        <stp>2</stp>
        <stp>300570.SZ</stp>
        <stp>2019/11/27</stp>
        <tr r="I1966" s="3"/>
        <tr r="I1966" s="3"/>
        <tr r="I1966" s="3"/>
        <tr r="I1966" s="3"/>
      </tp>
      <tp>
        <v>12145420980</v>
        <stp/>
        <stp>EM_S_VAL_MV</stp>
        <stp>2</stp>
        <stp>000550.SZ</stp>
        <stp>2019/11/27</stp>
        <tr r="I141" s="3"/>
        <tr r="I141" s="3"/>
        <tr r="I141" s="3"/>
        <tr r="I141" s="3"/>
      </tp>
      <tp>
        <v>2819034360</v>
        <stp/>
        <stp>EM_S_VAL_MV</stp>
        <stp>2</stp>
        <stp>300560.SZ</stp>
        <stp>2019/11/27</stp>
        <tr r="I1956" s="3"/>
        <tr r="I1956" s="3"/>
        <tr r="I1956" s="3"/>
        <tr r="I1956" s="3"/>
      </tp>
      <tp>
        <v>10529088803.969999</v>
        <stp/>
        <stp>EM_S_VAL_MV</stp>
        <stp>2</stp>
        <stp>000560.SZ</stp>
        <stp>2019/11/27</stp>
        <tr r="I150" s="3"/>
        <tr r="I150" s="3"/>
        <tr r="I150" s="3"/>
        <tr r="I150" s="3"/>
      </tp>
      <tp>
        <v>3152012220</v>
        <stp/>
        <stp>EM_S_VAL_MV</stp>
        <stp>2</stp>
        <stp>300550.SZ</stp>
        <stp>2019/11/27</stp>
        <tr r="I1946" s="3"/>
        <tr r="I1946" s="3"/>
        <tr r="I1946" s="3"/>
        <tr r="I1946" s="3"/>
      </tp>
      <tp>
        <v>2447592061.3600001</v>
        <stp/>
        <stp>EM_S_VAL_MV</stp>
        <stp>2</stp>
        <stp>000570.SZ</stp>
        <stp>2019/11/27</stp>
        <tr r="I158" s="3"/>
        <tr r="I158" s="3"/>
        <tr r="I158" s="3"/>
        <tr r="I158" s="3"/>
      </tp>
      <tp>
        <v>1654901700</v>
        <stp/>
        <stp>EM_S_VAL_MV</stp>
        <stp>2</stp>
        <stp>300540.SZ</stp>
        <stp>2019/11/27</stp>
        <tr r="I1937" s="3"/>
        <tr r="I1937" s="3"/>
        <tr r="I1937" s="3"/>
        <tr r="I1937" s="3"/>
      </tp>
      <tp>
        <v>3094343700</v>
        <stp/>
        <stp>EM_S_VAL_MV</stp>
        <stp>2</stp>
        <stp>300530.SZ</stp>
        <stp>2019/11/27</stp>
        <tr r="I1927" s="3"/>
        <tr r="I1927" s="3"/>
        <tr r="I1927" s="3"/>
        <tr r="I1927" s="3"/>
      </tp>
      <tp>
        <v>2302708920.1199999</v>
        <stp/>
        <stp>EM_S_VAL_MV</stp>
        <stp>2</stp>
        <stp>000510.SZ</stp>
        <stp>2019/11/27</stp>
        <tr r="I109" s="3"/>
        <tr r="I109" s="3"/>
        <tr r="I109" s="3"/>
        <tr r="I109" s="3"/>
      </tp>
      <tp>
        <v>3990417849.1199999</v>
        <stp/>
        <stp>EM_S_VAL_MV</stp>
        <stp>2</stp>
        <stp>300520.SZ</stp>
        <stp>2019/11/27</stp>
        <tr r="I1918" s="3"/>
        <tr r="I1918" s="3"/>
        <tr r="I1918" s="3"/>
        <tr r="I1918" s="3"/>
      </tp>
      <tp>
        <v>4402563029.25</v>
        <stp/>
        <stp>EM_S_VAL_MV</stp>
        <stp>2</stp>
        <stp>000520.SZ</stp>
        <stp>2019/11/27</stp>
        <tr r="I116" s="3"/>
        <tr r="I116" s="3"/>
        <tr r="I116" s="3"/>
        <tr r="I116" s="3"/>
      </tp>
      <tp>
        <v>5862356293.7600002</v>
        <stp/>
        <stp>EM_S_VAL_MV</stp>
        <stp>2</stp>
        <stp>300510.SZ</stp>
        <stp>2019/11/27</stp>
        <tr r="I1908" s="3"/>
        <tr r="I1908" s="3"/>
        <tr r="I1908" s="3"/>
        <tr r="I1908" s="3"/>
      </tp>
      <tp>
        <v>3162046901.25</v>
        <stp/>
        <stp>EM_S_VAL_MV</stp>
        <stp>2</stp>
        <stp>000530.SZ</stp>
        <stp>2019/11/27</stp>
        <tr r="I124" s="3"/>
        <tr r="I124" s="3"/>
        <tr r="I124" s="3"/>
        <tr r="I124" s="3"/>
      </tp>
      <tp>
        <v>2479363443.0599999</v>
        <stp/>
        <stp>EM_S_VAL_MV</stp>
        <stp>2</stp>
        <stp>300500.SZ</stp>
        <stp>2019/11/27</stp>
        <tr r="I1898" s="3"/>
        <tr r="I1898" s="3"/>
        <tr r="I1898" s="3"/>
        <tr r="I1898" s="3"/>
      </tp>
      <tp>
        <v>3318308374.1500001</v>
        <stp/>
        <stp>EM_S_VAL_MV</stp>
        <stp>2</stp>
        <stp>600480.SH</stp>
        <stp>2019/11/27</stp>
        <tr r="I2574" s="3"/>
        <tr r="I2574" s="3"/>
        <tr r="I2574" s="3"/>
        <tr r="I2574" s="3"/>
      </tp>
      <tp>
        <v>9638586793.6499996</v>
        <stp/>
        <stp>EM_S_VAL_MV</stp>
        <stp>2</stp>
        <stp>600490.SH</stp>
        <stp>2019/11/27</stp>
        <tr r="I2583" s="3"/>
        <tr r="I2583" s="3"/>
        <tr r="I2583" s="3"/>
        <tr r="I2583" s="3"/>
      </tp>
      <tp>
        <v>8309082671.3599997</v>
        <stp/>
        <stp>EM_S_VAL_MV</stp>
        <stp>2</stp>
        <stp>600400.SH</stp>
        <stp>2019/11/27</stp>
        <tr r="I2527" s="3"/>
        <tr r="I2527" s="3"/>
        <tr r="I2527" s="3"/>
        <tr r="I2527" s="3"/>
      </tp>
      <tp>
        <v>11009408697.66</v>
        <stp/>
        <stp>EM_S_VAL_MV</stp>
        <stp>2</stp>
        <stp>600410.SH</stp>
        <stp>2019/11/27</stp>
        <tr r="I2533" s="3"/>
        <tr r="I2533" s="3"/>
        <tr r="I2533" s="3"/>
        <tr r="I2533" s="3"/>
      </tp>
      <tp>
        <v>8770041638.3999996</v>
        <stp/>
        <stp>EM_S_VAL_MV</stp>
        <stp>2</stp>
        <stp>600420.SH</stp>
        <stp>2019/11/27</stp>
        <tr r="I2538" s="3"/>
        <tr r="I2538" s="3"/>
        <tr r="I2538" s="3"/>
        <tr r="I2538" s="3"/>
      </tp>
      <tp>
        <v>19234823261.240002</v>
        <stp/>
        <stp>EM_S_VAL_MV</stp>
        <stp>2</stp>
        <stp>600460.SH</stp>
        <stp>2019/11/27</stp>
        <tr r="I2560" s="3"/>
        <tr r="I2560" s="3"/>
        <tr r="I2560" s="3"/>
        <tr r="I2560" s="3"/>
      </tp>
      <tp>
        <v>2070752000</v>
        <stp/>
        <stp>EM_S_VAL_MV</stp>
        <stp>2</stp>
        <stp>600470.SH</stp>
        <stp>2019/11/27</stp>
        <tr r="I2568" s="3"/>
        <tr r="I2568" s="3"/>
        <tr r="I2568" s="3"/>
        <tr r="I2568" s="3"/>
      </tp>
      <tp>
        <v>2848579894.4000001</v>
        <stp/>
        <stp>EM_S_VAL_MV</stp>
        <stp>2</stp>
        <stp>300490.SZ</stp>
        <stp>2019/11/27</stp>
        <tr r="I1888" s="3"/>
        <tr r="I1888" s="3"/>
        <tr r="I1888" s="3"/>
        <tr r="I1888" s="3"/>
      </tp>
      <tp>
        <v>2873207906.3800001</v>
        <stp/>
        <stp>EM_S_VAL_MV</stp>
        <stp>2</stp>
        <stp>300480.SZ</stp>
        <stp>2019/11/27</stp>
        <tr r="I1878" s="3"/>
        <tr r="I1878" s="3"/>
        <tr r="I1878" s="3"/>
        <tr r="I1878" s="3"/>
      </tp>
      <tp>
        <v>4786856943</v>
        <stp/>
        <stp>EM_S_VAL_MV</stp>
        <stp>2</stp>
        <stp>300470.SZ</stp>
        <stp>2019/11/27</stp>
        <tr r="I1868" s="3"/>
        <tr r="I1868" s="3"/>
        <tr r="I1868" s="3"/>
        <tr r="I1868" s="3"/>
      </tp>
      <tp>
        <v>1586825706</v>
        <stp/>
        <stp>EM_S_VAL_MV</stp>
        <stp>2</stp>
        <stp>300460.SZ</stp>
        <stp>2019/11/27</stp>
        <tr r="I1858" s="3"/>
        <tr r="I1858" s="3"/>
        <tr r="I1858" s="3"/>
        <tr r="I1858" s="3"/>
      </tp>
      <tp>
        <v>33988568171.200001</v>
        <stp/>
        <stp>EM_S_VAL_MV</stp>
        <stp>2</stp>
        <stp>300450.SZ</stp>
        <stp>2019/11/27</stp>
        <tr r="I1848" s="3"/>
        <tr r="I1848" s="3"/>
        <tr r="I1848" s="3"/>
        <tr r="I1848" s="3"/>
      </tp>
      <tp>
        <v>3364480000</v>
        <stp/>
        <stp>EM_S_VAL_MV</stp>
        <stp>2</stp>
        <stp>300440.SZ</stp>
        <stp>2019/11/27</stp>
        <tr r="I1838" s="3"/>
        <tr r="I1838" s="3"/>
        <tr r="I1838" s="3"/>
        <tr r="I1838" s="3"/>
      </tp>
      <tp>
        <v>9458110158.4200001</v>
        <stp/>
        <stp>EM_S_VAL_MV</stp>
        <stp>2</stp>
        <stp>000400.SZ</stp>
        <stp>2019/11/27</stp>
        <tr r="I75" s="3"/>
        <tr r="I75" s="3"/>
        <tr r="I75" s="3"/>
        <tr r="I75" s="3"/>
      </tp>
      <tp>
        <v>1963904229.1199999</v>
        <stp/>
        <stp>EM_S_VAL_MV</stp>
        <stp>2</stp>
        <stp>300430.SZ</stp>
        <stp>2019/11/27</stp>
        <tr r="I1828" s="3"/>
        <tr r="I1828" s="3"/>
        <tr r="I1828" s="3"/>
        <tr r="I1828" s="3"/>
      </tp>
      <tp>
        <v>5258784973.0799999</v>
        <stp/>
        <stp>EM_S_VAL_MV</stp>
        <stp>2</stp>
        <stp>000410.SZ</stp>
        <stp>2019/11/27</stp>
        <tr r="I83" s="3"/>
        <tr r="I83" s="3"/>
        <tr r="I83" s="3"/>
        <tr r="I83" s="3"/>
      </tp>
      <tp>
        <v>3771372677.0300002</v>
        <stp/>
        <stp>EM_S_VAL_MV</stp>
        <stp>2</stp>
        <stp>300420.SZ</stp>
        <stp>2019/11/27</stp>
        <tr r="I1818" s="3"/>
        <tr r="I1818" s="3"/>
        <tr r="I1818" s="3"/>
        <tr r="I1818" s="3"/>
      </tp>
      <tp>
        <v>4197605177.2800002</v>
        <stp/>
        <stp>EM_S_VAL_MV</stp>
        <stp>2</stp>
        <stp>000420.SZ</stp>
        <stp>2019/11/27</stp>
        <tr r="I90" s="3"/>
        <tr r="I90" s="3"/>
        <tr r="I90" s="3"/>
        <tr r="I90" s="3"/>
      </tp>
      <tp>
        <v>2783418649.8000002</v>
        <stp/>
        <stp>EM_S_VAL_MV</stp>
        <stp>2</stp>
        <stp>300410.SZ</stp>
        <stp>2019/11/27</stp>
        <tr r="I1808" s="3"/>
        <tr r="I1808" s="3"/>
        <tr r="I1808" s="3"/>
        <tr r="I1808" s="3"/>
      </tp>
      <tp>
        <v>1987654838.26</v>
        <stp/>
        <stp>EM_S_VAL_MV</stp>
        <stp>2</stp>
        <stp>000430.SZ</stp>
        <stp>2019/11/27</stp>
        <tr r="I98" s="3"/>
        <tr r="I98" s="3"/>
        <tr r="I98" s="3"/>
        <tr r="I98" s="3"/>
      </tp>
      <tp>
        <v>2737610436</v>
        <stp/>
        <stp>EM_S_VAL_MV</stp>
        <stp>2</stp>
        <stp>300400.SZ</stp>
        <stp>2019/11/27</stp>
        <tr r="I1798" s="3"/>
        <tr r="I1798" s="3"/>
        <tr r="I1798" s="3"/>
        <tr r="I1798" s="3"/>
      </tp>
      <tp>
        <v>3829318426.8200002</v>
        <stp/>
        <stp>EM_S_VAL_MV</stp>
        <stp>2</stp>
        <stp>600780.SH</stp>
        <stp>2019/11/27</stp>
        <tr r="I2842" s="3"/>
        <tr r="I2842" s="3"/>
        <tr r="I2842" s="3"/>
        <tr r="I2842" s="3"/>
      </tp>
      <tp>
        <v>4866425880.96</v>
        <stp/>
        <stp>EM_S_VAL_MV</stp>
        <stp>2</stp>
        <stp>600790.SH</stp>
        <stp>2019/11/27</stp>
        <tr r="I2850" s="3"/>
        <tr r="I2850" s="3"/>
        <tr r="I2850" s="3"/>
        <tr r="I2850" s="3"/>
      </tp>
      <tp>
        <v>6742827079.4399996</v>
        <stp/>
        <stp>EM_S_VAL_MV</stp>
        <stp>2</stp>
        <stp>600710.SH</stp>
        <stp>2019/11/27</stp>
        <tr r="I2775" s="3"/>
        <tr r="I2775" s="3"/>
        <tr r="I2775" s="3"/>
        <tr r="I2775" s="3"/>
      </tp>
      <tp>
        <v>8461564073.8000002</v>
        <stp/>
        <stp>EM_S_VAL_MV</stp>
        <stp>2</stp>
        <stp>600720.SH</stp>
        <stp>2019/11/27</stp>
        <tr r="I2785" s="3"/>
        <tr r="I2785" s="3"/>
        <tr r="I2785" s="3"/>
        <tr r="I2785" s="3"/>
      </tp>
      <tp>
        <v>2733816969.3200002</v>
        <stp/>
        <stp>EM_S_VAL_MV</stp>
        <stp>2</stp>
        <stp>600730.SH</stp>
        <stp>2019/11/27</stp>
        <tr r="I2795" s="3"/>
        <tr r="I2795" s="3"/>
        <tr r="I2795" s="3"/>
        <tr r="I2795" s="3"/>
      </tp>
      <tp>
        <v>10642657100.4</v>
        <stp/>
        <stp>EM_S_VAL_MV</stp>
        <stp>2</stp>
        <stp>600740.SH</stp>
        <stp>2019/11/27</stp>
        <tr r="I2805" s="3"/>
        <tr r="I2805" s="3"/>
        <tr r="I2805" s="3"/>
        <tr r="I2805" s="3"/>
      </tp>
      <tp>
        <v>6394500000</v>
        <stp/>
        <stp>EM_S_VAL_MV</stp>
        <stp>2</stp>
        <stp>600750.SH</stp>
        <stp>2019/11/27</stp>
        <tr r="I2815" s="3"/>
        <tr r="I2815" s="3"/>
        <tr r="I2815" s="3"/>
        <tr r="I2815" s="3"/>
      </tp>
      <tp>
        <v>39266915551.400002</v>
        <stp/>
        <stp>EM_S_VAL_MV</stp>
        <stp>2</stp>
        <stp>600760.SH</stp>
        <stp>2019/11/27</stp>
        <tr r="I2824" s="3"/>
        <tr r="I2824" s="3"/>
        <tr r="I2824" s="3"/>
        <tr r="I2824" s="3"/>
      </tp>
      <tp>
        <v>6526000000</v>
        <stp/>
        <stp>EM_S_VAL_MV</stp>
        <stp>2</stp>
        <stp>600770.SH</stp>
        <stp>2019/11/27</stp>
        <tr r="I2833" s="3"/>
        <tr r="I2833" s="3"/>
        <tr r="I2833" s="3"/>
        <tr r="I2833" s="3"/>
      </tp>
      <tp>
        <v>3042918972</v>
        <stp/>
        <stp>EM_S_VAL_MV</stp>
        <stp>2</stp>
        <stp>000780.SZ</stp>
        <stp>2019/11/27</stp>
        <tr r="I302" s="3"/>
        <tr r="I302" s="3"/>
        <tr r="I302" s="3"/>
        <tr r="I302" s="3"/>
      </tp>
      <tp>
        <v>2576387157.52</v>
        <stp/>
        <stp>EM_S_VAL_MV</stp>
        <stp>2</stp>
        <stp>000790.SZ</stp>
        <stp>2019/11/27</stp>
        <tr r="I309" s="3"/>
        <tr r="I309" s="3"/>
        <tr r="I309" s="3"/>
        <tr r="I309" s="3"/>
      </tp>
      <tp>
        <v>4984023231.6700001</v>
        <stp/>
        <stp>EM_S_VAL_MV</stp>
        <stp>2</stp>
        <stp>300790.SZ</stp>
        <stp>2019/11/27</stp>
        <tr r="I2174" s="3"/>
        <tr r="I2174" s="3"/>
        <tr r="I2174" s="3"/>
        <tr r="I2174" s="3"/>
      </tp>
      <tp>
        <v>2886465600</v>
        <stp/>
        <stp>EM_S_VAL_MV</stp>
        <stp>2</stp>
        <stp>300780.SZ</stp>
        <stp>2019/11/27</stp>
        <tr r="I2165" s="3"/>
        <tr r="I2165" s="3"/>
        <tr r="I2165" s="3"/>
        <tr r="I2165" s="3"/>
      </tp>
      <tp>
        <v>16226700173.17</v>
        <stp/>
        <stp>EM_S_VAL_MV</stp>
        <stp>2</stp>
        <stp>300770.SZ</stp>
        <stp>2019/11/27</stp>
        <tr r="I2156" s="3"/>
        <tr r="I2156" s="3"/>
        <tr r="I2156" s="3"/>
        <tr r="I2156" s="3"/>
      </tp>
      <tp>
        <v>19433648490.919998</v>
        <stp/>
        <stp>EM_S_VAL_MV</stp>
        <stp>2</stp>
        <stp>000750.SZ</stp>
        <stp>2019/11/27</stp>
        <tr r="I283" s="3"/>
        <tr r="I283" s="3"/>
        <tr r="I283" s="3"/>
        <tr r="I283" s="3"/>
      </tp>
      <tp>
        <v>222483658590.66</v>
        <stp/>
        <stp>EM_S_VAL_MV</stp>
        <stp>2</stp>
        <stp>300760.SZ</stp>
        <stp>2019/11/27</stp>
        <tr r="I2147" s="3"/>
        <tr r="I2147" s="3"/>
        <tr r="I2147" s="3"/>
        <tr r="I2147" s="3"/>
      </tp>
      <tp>
        <v>1111456264.3199999</v>
        <stp/>
        <stp>EM_S_VAL_MV</stp>
        <stp>2</stp>
        <stp>000760.SZ</stp>
        <stp>2019/11/27</stp>
        <tr r="I292" s="3"/>
        <tr r="I292" s="3"/>
        <tr r="I292" s="3"/>
        <tr r="I292" s="3"/>
      </tp>
      <tp>
        <v>192682873825</v>
        <stp/>
        <stp>EM_S_VAL_MV</stp>
        <stp>2</stp>
        <stp>300750.SZ</stp>
        <stp>2019/11/27</stp>
        <tr r="I2138" s="3"/>
        <tr r="I2138" s="3"/>
        <tr r="I2138" s="3"/>
        <tr r="I2138" s="3"/>
      </tp>
      <tp>
        <v>3214964718.5599999</v>
        <stp/>
        <stp>EM_S_VAL_MV</stp>
        <stp>2</stp>
        <stp>300740.SZ</stp>
        <stp>2019/11/27</stp>
        <tr r="I2129" s="3"/>
        <tr r="I2129" s="3"/>
        <tr r="I2129" s="3"/>
        <tr r="I2129" s="3"/>
      </tp>
      <tp>
        <v>3184650018.5500002</v>
        <stp/>
        <stp>EM_S_VAL_MV</stp>
        <stp>2</stp>
        <stp>000700.SZ</stp>
        <stp>2019/11/27</stp>
        <tr r="I249" s="3"/>
        <tr r="I249" s="3"/>
        <tr r="I249" s="3"/>
        <tr r="I249" s="3"/>
      </tp>
      <tp>
        <v>2129950509.04</v>
        <stp/>
        <stp>EM_S_VAL_MV</stp>
        <stp>2</stp>
        <stp>300730.SZ</stp>
        <stp>2019/11/27</stp>
        <tr r="I2120" s="3"/>
        <tr r="I2120" s="3"/>
        <tr r="I2120" s="3"/>
        <tr r="I2120" s="3"/>
      </tp>
      <tp>
        <v>12872192899.5</v>
        <stp/>
        <stp>EM_S_VAL_MV</stp>
        <stp>2</stp>
        <stp>000710.SZ</stp>
        <stp>2019/11/27</stp>
        <tr r="I257" s="3"/>
        <tr r="I257" s="3"/>
        <tr r="I257" s="3"/>
        <tr r="I257" s="3"/>
      </tp>
      <tp>
        <v>1531440000</v>
        <stp/>
        <stp>EM_S_VAL_MV</stp>
        <stp>2</stp>
        <stp>300720.SZ</stp>
        <stp>2019/11/27</stp>
        <tr r="I2111" s="3"/>
        <tr r="I2111" s="3"/>
        <tr r="I2111" s="3"/>
        <tr r="I2111" s="3"/>
      </tp>
      <tp>
        <v>7415493031.5</v>
        <stp/>
        <stp>EM_S_VAL_MV</stp>
        <stp>2</stp>
        <stp>000720.SZ</stp>
        <stp>2019/11/27</stp>
        <tr r="I266" s="3"/>
        <tr r="I266" s="3"/>
        <tr r="I266" s="3"/>
        <tr r="I266" s="3"/>
      </tp>
      <tp>
        <v>1818271000</v>
        <stp/>
        <stp>EM_S_VAL_MV</stp>
        <stp>2</stp>
        <stp>300710.SZ</stp>
        <stp>2019/11/27</stp>
        <tr r="I2102" s="3"/>
        <tr r="I2102" s="3"/>
        <tr r="I2102" s="3"/>
        <tr r="I2102" s="3"/>
      </tp>
      <tp>
        <v>1557364914</v>
        <stp/>
        <stp>EM_S_VAL_MV</stp>
        <stp>2</stp>
        <stp>300700.SZ</stp>
        <stp>2019/11/27</stp>
        <tr r="I2093" s="3"/>
        <tr r="I2093" s="3"/>
        <tr r="I2093" s="3"/>
        <tr r="I2093" s="3"/>
      </tp>
      <tp>
        <v>110302123810.67999</v>
        <stp/>
        <stp>EM_S_VAL_MV</stp>
        <stp>2</stp>
        <stp>600690.SH</stp>
        <stp>2019/11/27</stp>
        <tr r="I2757" s="3"/>
        <tr r="I2757" s="3"/>
        <tr r="I2757" s="3"/>
        <tr r="I2757" s="3"/>
      </tp>
      <tp>
        <v>69048730652.449997</v>
        <stp/>
        <stp>EM_S_VAL_MV</stp>
        <stp>2</stp>
        <stp>600600.SH</stp>
        <stp>2019/11/27</stp>
        <tr r="I2679" s="3"/>
        <tr r="I2679" s="3"/>
        <tr r="I2679" s="3"/>
        <tr r="I2679" s="3"/>
      </tp>
      <tp>
        <v>3492355212.3000002</v>
        <stp/>
        <stp>EM_S_VAL_MV</stp>
        <stp>2</stp>
        <stp>600610.SH</stp>
        <stp>2019/11/27</stp>
        <tr r="I2688" s="3"/>
        <tr r="I2688" s="3"/>
        <tr r="I2688" s="3"/>
        <tr r="I2688" s="3"/>
      </tp>
      <tp>
        <v>4147529762.52</v>
        <stp/>
        <stp>EM_S_VAL_MV</stp>
        <stp>2</stp>
        <stp>600620.SH</stp>
        <stp>2019/11/27</stp>
        <tr r="I2698" s="3"/>
        <tr r="I2698" s="3"/>
        <tr r="I2698" s="3"/>
        <tr r="I2698" s="3"/>
      </tp>
      <tp>
        <v>2906053323.48</v>
        <stp/>
        <stp>EM_S_VAL_MV</stp>
        <stp>2</stp>
        <stp>600630.SH</stp>
        <stp>2019/11/27</stp>
        <tr r="I2706" s="3"/>
        <tr r="I2706" s="3"/>
        <tr r="I2706" s="3"/>
        <tr r="I2706" s="3"/>
      </tp>
      <tp>
        <v>13471132264.200001</v>
        <stp/>
        <stp>EM_S_VAL_MV</stp>
        <stp>2</stp>
        <stp>600640.SH</stp>
        <stp>2019/11/27</stp>
        <tr r="I2714" s="3"/>
        <tr r="I2714" s="3"/>
        <tr r="I2714" s="3"/>
        <tr r="I2714" s="3"/>
      </tp>
      <tp>
        <v>5405779048.6000004</v>
        <stp/>
        <stp>EM_S_VAL_MV</stp>
        <stp>2</stp>
        <stp>600650.SH</stp>
        <stp>2019/11/27</stp>
        <tr r="I2723" s="3"/>
        <tr r="I2723" s="3"/>
        <tr r="I2723" s="3"/>
        <tr r="I2723" s="3"/>
      </tp>
      <tp>
        <v>55365188931.239998</v>
        <stp/>
        <stp>EM_S_VAL_MV</stp>
        <stp>2</stp>
        <stp>600660.SH</stp>
        <stp>2019/11/27</stp>
        <tr r="I2731" s="3"/>
        <tr r="I2731" s="3"/>
        <tr r="I2731" s="3"/>
        <tr r="I2731" s="3"/>
      </tp>
      <tp>
        <v>4218677877.4000001</v>
        <stp/>
        <stp>EM_S_VAL_MV</stp>
        <stp>2</stp>
        <stp>000680.SZ</stp>
        <stp>2019/11/27</stp>
        <tr r="I235" s="3"/>
        <tr r="I235" s="3"/>
        <tr r="I235" s="3"/>
        <tr r="I235" s="3"/>
      </tp>
      <tp>
        <v>12380801934.780001</v>
        <stp/>
        <stp>EM_S_VAL_MV</stp>
        <stp>2</stp>
        <stp>000690.SZ</stp>
        <stp>2019/11/27</stp>
        <tr r="I243" s="3"/>
        <tr r="I243" s="3"/>
        <tr r="I243" s="3"/>
        <tr r="I243" s="3"/>
      </tp>
      <tp>
        <v>2596089600</v>
        <stp/>
        <stp>EM_S_VAL_MV</stp>
        <stp>2</stp>
        <stp>300690.SZ</stp>
        <stp>2019/11/27</stp>
        <tr r="I2083" s="3"/>
        <tr r="I2083" s="3"/>
        <tr r="I2083" s="3"/>
        <tr r="I2083" s="3"/>
      </tp>
      <tp>
        <v>1434235515.3</v>
        <stp/>
        <stp>EM_S_VAL_MV</stp>
        <stp>2</stp>
        <stp>300680.SZ</stp>
        <stp>2019/11/27</stp>
        <tr r="I2073" s="3"/>
        <tr r="I2073" s="3"/>
        <tr r="I2073" s="3"/>
        <tr r="I2073" s="3"/>
      </tp>
      <tp>
        <v>2373624000</v>
        <stp/>
        <stp>EM_S_VAL_MV</stp>
        <stp>2</stp>
        <stp>300670.SZ</stp>
        <stp>2019/11/27</stp>
        <tr r="I2063" s="3"/>
        <tr r="I2063" s="3"/>
        <tr r="I2063" s="3"/>
        <tr r="I2063" s="3"/>
      </tp>
      <tp>
        <v>7454807257.5200005</v>
        <stp/>
        <stp>EM_S_VAL_MV</stp>
        <stp>2</stp>
        <stp>000650.SZ</stp>
        <stp>2019/11/27</stp>
        <tr r="I212" s="3"/>
        <tr r="I212" s="3"/>
        <tr r="I212" s="3"/>
        <tr r="I212" s="3"/>
      </tp>
      <tp>
        <v>3865071588</v>
        <stp/>
        <stp>EM_S_VAL_MV</stp>
        <stp>2</stp>
        <stp>300660.SZ</stp>
        <stp>2019/11/27</stp>
        <tr r="I2053" s="3"/>
        <tr r="I2053" s="3"/>
        <tr r="I2053" s="3"/>
        <tr r="I2053" s="3"/>
      </tp>
      <tp>
        <v>1764860304</v>
        <stp/>
        <stp>EM_S_VAL_MV</stp>
        <stp>2</stp>
        <stp>300650.SZ</stp>
        <stp>2019/11/27</stp>
        <tr r="I2043" s="3"/>
        <tr r="I2043" s="3"/>
        <tr r="I2043" s="3"/>
        <tr r="I2043" s="3"/>
      </tp>
      <tp>
        <v>1763915097.5999999</v>
        <stp/>
        <stp>EM_S_VAL_MV</stp>
        <stp>2</stp>
        <stp>000670.SZ</stp>
        <stp>2019/11/27</stp>
        <tr r="I227" s="3"/>
        <tr r="I227" s="3"/>
        <tr r="I227" s="3"/>
        <tr r="I227" s="3"/>
      </tp>
      <tp>
        <v>1625814630</v>
        <stp/>
        <stp>EM_S_VAL_MV</stp>
        <stp>2</stp>
        <stp>300640.SZ</stp>
        <stp>2019/11/27</stp>
        <tr r="I2034" s="3"/>
        <tr r="I2034" s="3"/>
        <tr r="I2034" s="3"/>
        <tr r="I2034" s="3"/>
      </tp>
      <tp>
        <v>8653555396.0799999</v>
        <stp/>
        <stp>EM_S_VAL_MV</stp>
        <stp>2</stp>
        <stp>000600.SZ</stp>
        <stp>2019/11/27</stp>
        <tr r="I179" s="3"/>
        <tr r="I179" s="3"/>
        <tr r="I179" s="3"/>
        <tr r="I179" s="3"/>
      </tp>
      <tp>
        <v>17016174464.85</v>
        <stp/>
        <stp>EM_S_VAL_MV</stp>
        <stp>2</stp>
        <stp>300630.SZ</stp>
        <stp>2019/11/27</stp>
        <tr r="I2024" s="3"/>
        <tr r="I2024" s="3"/>
        <tr r="I2024" s="3"/>
        <tr r="I2024" s="3"/>
      </tp>
      <tp>
        <v>1938965309.1900001</v>
        <stp/>
        <stp>EM_S_VAL_MV</stp>
        <stp>2</stp>
        <stp>000610.SZ</stp>
        <stp>2019/11/27</stp>
        <tr r="I187" s="3"/>
        <tr r="I187" s="3"/>
        <tr r="I187" s="3"/>
        <tr r="I187" s="3"/>
      </tp>
      <tp>
        <v>3273812880</v>
        <stp/>
        <stp>EM_S_VAL_MV</stp>
        <stp>2</stp>
        <stp>300620.SZ</stp>
        <stp>2019/11/27</stp>
        <tr r="I2014" s="3"/>
        <tr r="I2014" s="3"/>
        <tr r="I2014" s="3"/>
        <tr r="I2014" s="3"/>
      </tp>
      <tp>
        <v>9786922567.2000008</v>
        <stp/>
        <stp>EM_S_VAL_MV</stp>
        <stp>2</stp>
        <stp>000620.SZ</stp>
        <stp>2019/11/27</stp>
        <tr r="I195" s="3"/>
        <tr r="I195" s="3"/>
        <tr r="I195" s="3"/>
        <tr r="I195" s="3"/>
      </tp>
      <tp>
        <v>1740354000</v>
        <stp/>
        <stp>EM_S_VAL_MV</stp>
        <stp>2</stp>
        <stp>300610.SZ</stp>
        <stp>2019/11/27</stp>
        <tr r="I2005" s="3"/>
        <tr r="I2005" s="3"/>
        <tr r="I2005" s="3"/>
        <tr r="I2005" s="3"/>
      </tp>
      <tp>
        <v>22632046612.200001</v>
        <stp/>
        <stp>EM_S_VAL_MV</stp>
        <stp>2</stp>
        <stp>000630.SZ</stp>
        <stp>2019/11/27</stp>
        <tr r="I203" s="3"/>
        <tr r="I203" s="3"/>
        <tr r="I203" s="3"/>
        <tr r="I203" s="3"/>
      </tp>
      <tp>
        <v>2777813730</v>
        <stp/>
        <stp>EM_S_VAL_MV</stp>
        <stp>2</stp>
        <stp>300600.SZ</stp>
        <stp>2019/11/27</stp>
        <tr r="I1995" s="3"/>
        <tr r="I1995" s="3"/>
        <tr r="I1995" s="3"/>
        <tr r="I1995" s="3"/>
      </tp>
      <tp>
        <v>2000655353.2</v>
        <stp/>
        <stp>EM_S_VAL_MV</stp>
        <stp>2</stp>
        <stp>600980.SH</stp>
        <stp>2019/11/27</stp>
        <tr r="I2982" s="3"/>
        <tr r="I2982" s="3"/>
        <tr r="I2982" s="3"/>
        <tr r="I2982" s="3"/>
      </tp>
      <tp>
        <v>6688706202.1999998</v>
        <stp/>
        <stp>EM_S_VAL_MV</stp>
        <stp>2</stp>
        <stp>600990.SH</stp>
        <stp>2019/11/27</stp>
        <tr r="I2992" s="3"/>
        <tr r="I2992" s="3"/>
        <tr r="I2992" s="3"/>
        <tr r="I2992" s="3"/>
      </tp>
      <tp>
        <v>397980000000</v>
        <stp/>
        <stp>EM_S_VAL_MV</stp>
        <stp>2</stp>
        <stp>600900.SH</stp>
        <stp>2019/11/27</stp>
        <tr r="I2950" s="3"/>
        <tr r="I2950" s="3"/>
        <tr r="I2950" s="3"/>
        <tr r="I2950" s="3"/>
      </tp>
      <tp>
        <v>2899072329.9000001</v>
        <stp/>
        <stp>EM_S_VAL_MV</stp>
        <stp>2</stp>
        <stp>600960.SH</stp>
        <stp>2019/11/27</stp>
        <tr r="I2965" s="3"/>
        <tr r="I2965" s="3"/>
        <tr r="I2965" s="3"/>
        <tr r="I2965" s="3"/>
      </tp>
      <tp>
        <v>10767962150.07</v>
        <stp/>
        <stp>EM_S_VAL_MV</stp>
        <stp>2</stp>
        <stp>600970.SH</stp>
        <stp>2019/11/27</stp>
        <tr r="I2974" s="3"/>
        <tr r="I2974" s="3"/>
        <tr r="I2974" s="3"/>
        <tr r="I2974" s="3"/>
      </tp>
      <tp>
        <v>5413882338.96</v>
        <stp/>
        <stp>EM_S_VAL_MV</stp>
        <stp>2</stp>
        <stp>000980.SZ</stp>
        <stp>2019/11/27</stp>
        <tr r="I443" s="3"/>
        <tr r="I443" s="3"/>
        <tr r="I443" s="3"/>
        <tr r="I443" s="3"/>
      </tp>
      <tp>
        <v>17642407819.52</v>
        <stp/>
        <stp>EM_S_VAL_MV</stp>
        <stp>2</stp>
        <stp>000990.SZ</stp>
        <stp>2019/11/27</stp>
        <tr r="I451" s="3"/>
        <tr r="I451" s="3"/>
        <tr r="I451" s="3"/>
        <tr r="I451" s="3"/>
      </tp>
      <tp>
        <v>9418606593.2000008</v>
        <stp/>
        <stp>EM_S_VAL_MV</stp>
        <stp>2</stp>
        <stp>000950.SZ</stp>
        <stp>2019/11/27</stp>
        <tr r="I418" s="3"/>
        <tr r="I418" s="3"/>
        <tr r="I418" s="3"/>
        <tr r="I418" s="3"/>
      </tp>
      <tp>
        <v>16404071805.57</v>
        <stp/>
        <stp>EM_S_VAL_MV</stp>
        <stp>2</stp>
        <stp>000960.SZ</stp>
        <stp>2019/11/27</stp>
        <tr r="I426" s="3"/>
        <tr r="I426" s="3"/>
        <tr r="I426" s="3"/>
        <tr r="I426" s="3"/>
      </tp>
      <tp>
        <v>9522888000</v>
        <stp/>
        <stp>EM_S_VAL_MV</stp>
        <stp>2</stp>
        <stp>000970.SZ</stp>
        <stp>2019/11/27</stp>
        <tr r="I435" s="3"/>
        <tr r="I435" s="3"/>
        <tr r="I435" s="3"/>
        <tr r="I435" s="3"/>
      </tp>
      <tp>
        <v>6329344152.7799997</v>
        <stp/>
        <stp>EM_S_VAL_MV</stp>
        <stp>2</stp>
        <stp>000900.SZ</stp>
        <stp>2019/11/27</stp>
        <tr r="I382" s="3"/>
        <tr r="I382" s="3"/>
        <tr r="I382" s="3"/>
        <tr r="I382" s="3"/>
      </tp>
      <tp>
        <v>6987309090</v>
        <stp/>
        <stp>EM_S_VAL_MV</stp>
        <stp>2</stp>
        <stp>000910.SZ</stp>
        <stp>2019/11/27</stp>
        <tr r="I390" s="3"/>
        <tr r="I390" s="3"/>
        <tr r="I390" s="3"/>
        <tr r="I390" s="3"/>
      </tp>
      <tp>
        <v>2755660000</v>
        <stp/>
        <stp>EM_S_VAL_MV</stp>
        <stp>2</stp>
        <stp>000920.SZ</stp>
        <stp>2019/11/27</stp>
        <tr r="I398" s="3"/>
        <tr r="I398" s="3"/>
        <tr r="I398" s="3"/>
        <tr r="I398" s="3"/>
      </tp>
      <tp>
        <v>11714065350.18</v>
        <stp/>
        <stp>EM_S_VAL_MV</stp>
        <stp>2</stp>
        <stp>000930.SZ</stp>
        <stp>2019/11/27</stp>
        <tr r="I407" s="3"/>
        <tr r="I407" s="3"/>
        <tr r="I407" s="3"/>
        <tr r="I407" s="3"/>
      </tp>
      <tp>
        <v>4012528777.6399999</v>
        <stp/>
        <stp>EM_S_VAL_MV</stp>
        <stp>2</stp>
        <stp>600880.SH</stp>
        <stp>2019/11/27</stp>
        <tr r="I2931" s="3"/>
        <tr r="I2931" s="3"/>
        <tr r="I2931" s="3"/>
        <tr r="I2931" s="3"/>
      </tp>
      <tp>
        <v>3677887773.75</v>
        <stp/>
        <stp>EM_S_VAL_MV</stp>
        <stp>2</stp>
        <stp>600890.SH</stp>
        <stp>2019/11/27</stp>
        <tr r="I2941" s="3"/>
        <tr r="I2941" s="3"/>
        <tr r="I2941" s="3"/>
        <tr r="I2941" s="3"/>
      </tp>
      <tp>
        <v>3520921230.7199998</v>
        <stp/>
        <stp>EM_S_VAL_MV</stp>
        <stp>2</stp>
        <stp>600800.SH</stp>
        <stp>2019/11/27</stp>
        <tr r="I2859" s="3"/>
        <tr r="I2859" s="3"/>
        <tr r="I2859" s="3"/>
        <tr r="I2859" s="3"/>
      </tp>
      <tp>
        <v>4231735040</v>
        <stp/>
        <stp>EM_S_VAL_MV</stp>
        <stp>2</stp>
        <stp>600810.SH</stp>
        <stp>2019/11/27</stp>
        <tr r="I2868" s="3"/>
        <tr r="I2868" s="3"/>
        <tr r="I2868" s="3"/>
        <tr r="I2868" s="3"/>
      </tp>
      <tp>
        <v>18392962149.900002</v>
        <stp/>
        <stp>EM_S_VAL_MV</stp>
        <stp>2</stp>
        <stp>600820.SH</stp>
        <stp>2019/11/27</stp>
        <tr r="I2877" s="3"/>
        <tr r="I2877" s="3"/>
        <tr r="I2877" s="3"/>
        <tr r="I2877" s="3"/>
      </tp>
      <tp>
        <v>2285243417.4099998</v>
        <stp/>
        <stp>EM_S_VAL_MV</stp>
        <stp>2</stp>
        <stp>600830.SH</stp>
        <stp>2019/11/27</stp>
        <tr r="I2887" s="3"/>
        <tr r="I2887" s="3"/>
        <tr r="I2887" s="3"/>
        <tr r="I2887" s="3"/>
      </tp>
      <tp>
        <v>10056387647.52</v>
        <stp/>
        <stp>EM_S_VAL_MV</stp>
        <stp>2</stp>
        <stp>600850.SH</stp>
        <stp>2019/11/27</stp>
        <tr r="I2903" s="3"/>
        <tr r="I2903" s="3"/>
        <tr r="I2903" s="3"/>
        <tr r="I2903" s="3"/>
      </tp>
      <tp>
        <v>2110000000</v>
        <stp/>
        <stp>EM_S_VAL_MV</stp>
        <stp>2</stp>
        <stp>600860.SH</stp>
        <stp>2019/11/27</stp>
        <tr r="I2912" s="3"/>
        <tr r="I2912" s="3"/>
        <tr r="I2912" s="3"/>
        <tr r="I2912" s="3"/>
      </tp>
      <tp>
        <v>1621918961.5</v>
        <stp/>
        <stp>EM_S_VAL_MV</stp>
        <stp>2</stp>
        <stp>600870.SH</stp>
        <stp>2019/11/27</stp>
        <tr r="I2922" s="3"/>
        <tr r="I2922" s="3"/>
        <tr r="I2922" s="3"/>
        <tr r="I2922" s="3"/>
      </tp>
      <tp>
        <v>2040382695</v>
        <stp/>
        <stp>EM_S_VAL_MV</stp>
        <stp>2</stp>
        <stp>000880.SZ</stp>
        <stp>2019/11/27</stp>
        <tr r="I366" s="3"/>
        <tr r="I366" s="3"/>
        <tr r="I366" s="3"/>
        <tr r="I366" s="3"/>
      </tp>
      <tp>
        <v>2012100480</v>
        <stp/>
        <stp>EM_S_VAL_MV</stp>
        <stp>2</stp>
        <stp>000890.SZ</stp>
        <stp>2019/11/27</stp>
        <tr r="I375" s="3"/>
        <tr r="I375" s="3"/>
        <tr r="I375" s="3"/>
        <tr r="I375" s="3"/>
      </tp>
      <tp>
        <v>3576490384.1100001</v>
        <stp/>
        <stp>EM_S_VAL_MV</stp>
        <stp>2</stp>
        <stp>000850.SZ</stp>
        <stp>2019/11/27</stp>
        <tr r="I350" s="3"/>
        <tr r="I350" s="3"/>
        <tr r="I350" s="3"/>
        <tr r="I350" s="3"/>
      </tp>
      <tp>
        <v>38200999933.5</v>
        <stp/>
        <stp>EM_S_VAL_MV</stp>
        <stp>2</stp>
        <stp>000860.SZ</stp>
        <stp>2019/11/27</stp>
        <tr r="I356" s="3"/>
        <tr r="I356" s="3"/>
        <tr r="I356" s="3"/>
        <tr r="I356" s="3"/>
      </tp>
      <tp>
        <v>16372650000</v>
        <stp/>
        <stp>EM_S_VAL_MV</stp>
        <stp>2</stp>
        <stp>000800.SZ</stp>
        <stp>2019/11/27</stp>
        <tr r="I318" s="3"/>
        <tr r="I318" s="3"/>
        <tr r="I318" s="3"/>
        <tr r="I318" s="3"/>
      </tp>
      <tp>
        <v>10868522536.559999</v>
        <stp/>
        <stp>EM_S_VAL_MV</stp>
        <stp>2</stp>
        <stp>000810.SZ</stp>
        <stp>2019/11/27</stp>
        <tr r="I325" s="3"/>
        <tr r="I325" s="3"/>
        <tr r="I325" s="3"/>
        <tr r="I325" s="3"/>
      </tp>
      <tp>
        <v>968612737.44000006</v>
        <stp/>
        <stp>EM_S_VAL_MV</stp>
        <stp>2</stp>
        <stp>000820.SZ</stp>
        <stp>2019/11/27</stp>
        <tr r="I333" s="3"/>
        <tr r="I333" s="3"/>
        <tr r="I333" s="3"/>
        <tr r="I333" s="3"/>
      </tp>
      <tp>
        <v>13593908019.84</v>
        <stp/>
        <stp>EM_S_VAL_MV</stp>
        <stp>2</stp>
        <stp>000830.SZ</stp>
        <stp>2019/11/27</stp>
        <tr r="I341" s="3"/>
        <tr r="I341" s="3"/>
        <tr r="I341" s="3"/>
        <tr r="I341" s="3"/>
      </tp>
      <tp>
        <v>5592800000</v>
        <stp/>
        <stp>EM_S_VAL_MV</stp>
        <stp>2</stp>
        <stp>300800.SZ</stp>
        <stp>2019/11/27</stp>
        <tr r="I2183" s="3"/>
        <tr r="I2183" s="3"/>
        <tr r="I2183" s="3"/>
        <tr r="I2183" s="3"/>
      </tp>
      <tp>
        <v>14.18</v>
        <stp/>
        <stp>EM_S_DQ_CLOSE</stp>
        <stp>3</stp>
        <stp>300720.SZ</stp>
        <stp>2019/11/27</stp>
        <stp>1</stp>
        <tr r="F224" s="5"/>
      </tp>
      <tp>
        <v>19.68</v>
        <stp/>
        <stp>EM_S_DQ_CLOSE</stp>
        <stp>3</stp>
        <stp>300780.SZ</stp>
        <stp>2019/11/27</stp>
        <stp>1</stp>
        <tr r="F228" s="5"/>
      </tp>
      <tp>
        <v>51.47</v>
        <stp/>
        <stp>EM_S_DQ_CLOSE</stp>
        <stp>3</stp>
        <stp>300786.SZ</stp>
        <stp>2019/11/27</stp>
        <stp>1</stp>
        <tr r="F229" s="5"/>
      </tp>
      <tp>
        <v>8.27</v>
        <stp/>
        <stp>EM_S_DQ_CLOSE</stp>
        <stp>3</stp>
        <stp>002786.SZ</stp>
        <stp>2019/11/27</stp>
        <stp>1</stp>
        <tr r="F98" s="5"/>
      </tp>
      <tp>
        <v>6.16</v>
        <stp/>
        <stp>EM_S_DQ_CLOSE</stp>
        <stp>3</stp>
        <stp>002787.SZ</stp>
        <stp>2019/11/27</stp>
        <stp>1</stp>
        <tr r="F99" s="5"/>
      </tp>
      <tp>
        <v>11937000000</v>
        <stp/>
        <stp>EM_S_VAL_MV</stp>
        <stp>2</stp>
        <stp>688188.SH</stp>
        <stp>2019/11/27</stp>
        <tr r="I3721" s="3"/>
        <tr r="I3721" s="3"/>
        <tr r="I3721" s="3"/>
        <tr r="I3721" s="3"/>
      </tp>
      <tp>
        <v>6428800000</v>
        <stp/>
        <stp>EM_S_VAL_MV</stp>
        <stp>2</stp>
        <stp>688108.SH</stp>
        <stp>2019/11/27</stp>
        <tr r="I3712" s="3"/>
        <tr r="I3712" s="3"/>
        <tr r="I3712" s="3"/>
        <tr r="I3712" s="3"/>
      </tp>
      <tp>
        <v>7831120000</v>
        <stp/>
        <stp>EM_S_VAL_MV</stp>
        <stp>2</stp>
        <stp>688128.SH</stp>
        <stp>2019/11/27</stp>
        <tr r="I3716" s="3"/>
        <tr r="I3716" s="3"/>
        <tr r="I3716" s="3"/>
        <tr r="I3716" s="3"/>
      </tp>
      <tp>
        <v>4018008000</v>
        <stp/>
        <stp>EM_S_VAL_MV</stp>
        <stp>2</stp>
        <stp>688138.SH</stp>
        <stp>2019/11/27</stp>
        <tr r="I3717" s="3"/>
        <tr r="I3717" s="3"/>
        <tr r="I3717" s="3"/>
        <tr r="I3717" s="3"/>
      </tp>
      <tp>
        <v>4401480000</v>
        <stp/>
        <stp>EM_S_VAL_MV</stp>
        <stp>2</stp>
        <stp>688168.SH</stp>
        <stp>2019/11/27</stp>
        <tr r="I3720" s="3"/>
        <tr r="I3720" s="3"/>
        <tr r="I3720" s="3"/>
        <tr r="I3720" s="3"/>
      </tp>
      <tp>
        <v>14494200000</v>
        <stp/>
        <stp>EM_S_VAL_MV</stp>
        <stp>2</stp>
        <stp>688088.SH</stp>
        <stp>2019/11/27</stp>
        <tr r="I3708" s="3"/>
        <tr r="I3708" s="3"/>
        <tr r="I3708" s="3"/>
        <tr r="I3708" s="3"/>
      </tp>
      <tp>
        <v>6387223000</v>
        <stp/>
        <stp>EM_S_VAL_MV</stp>
        <stp>2</stp>
        <stp>688098.SH</stp>
        <stp>2019/11/27</stp>
        <tr r="I3709" s="3"/>
        <tr r="I3709" s="3"/>
        <tr r="I3709" s="3"/>
        <tr r="I3709" s="3"/>
      </tp>
      <tp>
        <v>74658101785.119995</v>
        <stp/>
        <stp>EM_S_VAL_MV</stp>
        <stp>2</stp>
        <stp>688008.SH</stp>
        <stp>2019/11/27</stp>
        <tr r="I3686" s="3"/>
        <tr r="I3686" s="3"/>
        <tr r="I3686" s="3"/>
        <tr r="I3686" s="3"/>
      </tp>
      <tp>
        <v>12671200000</v>
        <stp/>
        <stp>EM_S_VAL_MV</stp>
        <stp>2</stp>
        <stp>688018.SH</stp>
        <stp>2019/11/27</stp>
        <tr r="I3693" s="3"/>
        <tr r="I3693" s="3"/>
        <tr r="I3693" s="3"/>
        <tr r="I3693" s="3"/>
      </tp>
      <tp>
        <v>4488000000</v>
        <stp/>
        <stp>EM_S_VAL_MV</stp>
        <stp>2</stp>
        <stp>688028.SH</stp>
        <stp>2019/11/27</stp>
        <tr r="I3700" s="3"/>
        <tr r="I3700" s="3"/>
        <tr r="I3700" s="3"/>
        <tr r="I3700" s="3"/>
      </tp>
      <tp>
        <v>3680000000</v>
        <stp/>
        <stp>EM_S_VAL_MV</stp>
        <stp>2</stp>
        <stp>688058.SH</stp>
        <stp>2019/11/27</stp>
        <tr r="I3705" s="3"/>
        <tr r="I3705" s="3"/>
        <tr r="I3705" s="3"/>
        <tr r="I3705" s="3"/>
      </tp>
      <tp>
        <v>2624685590.1999998</v>
        <stp/>
        <stp>EM_S_VAL_MV</stp>
        <stp>2</stp>
        <stp>688068.SH</stp>
        <stp>2019/11/27</stp>
        <tr r="I3707" s="3"/>
        <tr r="I3707" s="3"/>
        <tr r="I3707" s="3"/>
        <tr r="I3707" s="3"/>
      </tp>
      <tp>
        <v>9581354000</v>
        <stp/>
        <stp>EM_S_VAL_MV</stp>
        <stp>2</stp>
        <stp>688388.SH</stp>
        <stp>2019/11/27</stp>
        <tr r="I3734" s="3"/>
        <tr r="I3734" s="3"/>
        <tr r="I3734" s="3"/>
        <tr r="I3734" s="3"/>
      </tp>
      <tp>
        <v>4199888000</v>
        <stp/>
        <stp>EM_S_VAL_MV</stp>
        <stp>2</stp>
        <stp>688368.SH</stp>
        <stp>2019/11/27</stp>
        <tr r="I3732" s="3"/>
        <tr r="I3732" s="3"/>
        <tr r="I3732" s="3"/>
        <tr r="I3732" s="3"/>
      </tp>
      <tp>
        <v>2980000000</v>
        <stp/>
        <stp>EM_S_VAL_MV</stp>
        <stp>2</stp>
        <stp>688288.SH</stp>
        <stp>2019/11/27</stp>
        <tr r="I3725" s="3"/>
        <tr r="I3725" s="3"/>
        <tr r="I3725" s="3"/>
        <tr r="I3725" s="3"/>
      </tp>
      <tp>
        <v>11.97</v>
        <stp/>
        <stp>EM_S_DQ_CLOSE</stp>
        <stp>3</stp>
        <stp>002793.SZ</stp>
        <stp>2019/11/27</stp>
        <stp>1</stp>
        <tr r="F101" s="5"/>
      </tp>
      <tp>
        <v>27.64</v>
        <stp/>
        <stp>EM_S_DQ_CLOSE</stp>
        <stp>3</stp>
        <stp>002791.SZ</stp>
        <stp>2019/11/27</stp>
        <stp>1</stp>
        <tr r="F100" s="5"/>
      </tp>
      <tp>
        <v>32.39</v>
        <stp/>
        <stp>EM_S_DQ_CLOSE</stp>
        <stp>3</stp>
        <stp>002796.SZ</stp>
        <stp>2019/11/27</stp>
        <stp>1</stp>
        <tr r="F103" s="5"/>
      </tp>
      <tp>
        <v>12.88</v>
        <stp/>
        <stp>EM_S_DQ_CLOSE</stp>
        <stp>3</stp>
        <stp>002795.SZ</stp>
        <stp>2019/11/27</stp>
        <stp>1</stp>
        <tr r="F102" s="5"/>
      </tp>
      <tp>
        <v>9.9</v>
        <stp/>
        <stp>EM_S_DQ_CLOSE</stp>
        <stp>3</stp>
        <stp>600444.SH</stp>
        <stp>2019/11/27</stp>
        <stp>1</stp>
        <tr r="F241" s="5"/>
      </tp>
      <tp>
        <v>3.18</v>
        <stp/>
        <stp>EM_S_DQ_CLOSE</stp>
        <stp>3</stp>
        <stp>600481.SH</stp>
        <stp>2019/11/27</stp>
        <stp>1</stp>
        <tr r="F242" s="5"/>
      </tp>
      <tp>
        <v>19.3</v>
        <stp/>
        <stp>EM_S_DQ_CLOSE</stp>
        <stp>3</stp>
        <stp>603486.SH</stp>
        <stp>2019/11/27</stp>
        <stp>1</stp>
        <tr r="F313" s="5"/>
      </tp>
      <tp>
        <v>3.88</v>
        <stp/>
        <stp>EM_S_DQ_CLOSE</stp>
        <stp>3</stp>
        <stp>600499.SH</stp>
        <stp>2019/11/27</stp>
        <stp>1</stp>
        <tr r="F243" s="5"/>
      </tp>
      <tp>
        <v>38.56</v>
        <stp/>
        <stp>EM_S_DQ_CLOSE</stp>
        <stp>3</stp>
        <stp>300450.SZ</stp>
        <stp>2019/11/27</stp>
        <stp>1</stp>
        <tr r="F189" s="5"/>
      </tp>
      <tp>
        <v>26.48</v>
        <stp/>
        <stp>EM_S_DQ_CLOSE</stp>
        <stp>3</stp>
        <stp>300457.SZ</stp>
        <stp>2019/11/27</stp>
        <stp>1</stp>
        <tr r="F190" s="5"/>
      </tp>
      <tp>
        <v>13.54</v>
        <stp/>
        <stp>EM_S_DQ_CLOSE</stp>
        <stp>3</stp>
        <stp>300442.SZ</stp>
        <stp>2019/11/27</stp>
        <stp>1</stp>
        <tr r="F187" s="5"/>
      </tp>
      <tp>
        <v>8.2899999999999991</v>
        <stp/>
        <stp>EM_S_DQ_CLOSE</stp>
        <stp>3</stp>
        <stp>300441.SZ</stp>
        <stp>2019/11/27</stp>
        <stp>1</stp>
        <tr r="F186" s="5"/>
      </tp>
      <tp>
        <v>14.9</v>
        <stp/>
        <stp>EM_S_DQ_CLOSE</stp>
        <stp>3</stp>
        <stp>300445.SZ</stp>
        <stp>2019/11/27</stp>
        <stp>1</stp>
        <tr r="F188" s="5"/>
      </tp>
      <tp>
        <v>13.77</v>
        <stp/>
        <stp>EM_S_DQ_CLOSE</stp>
        <stp>3</stp>
        <stp>300472.SZ</stp>
        <stp>2019/11/27</stp>
        <stp>1</stp>
        <tr r="F195" s="5"/>
      </tp>
      <tp>
        <v>24.33</v>
        <stp/>
        <stp>EM_S_DQ_CLOSE</stp>
        <stp>3</stp>
        <stp>300470.SZ</stp>
        <stp>2019/11/27</stp>
        <stp>1</stp>
        <tr r="F193" s="5"/>
      </tp>
      <tp>
        <v>8.4499999999999993</v>
        <stp/>
        <stp>EM_S_DQ_CLOSE</stp>
        <stp>3</stp>
        <stp>300471.SZ</stp>
        <stp>2019/11/27</stp>
        <stp>1</stp>
        <tr r="F194" s="5"/>
      </tp>
      <tp>
        <v>9.7799999999999994</v>
        <stp/>
        <stp>EM_S_DQ_CLOSE</stp>
        <stp>3</stp>
        <stp>002444.SZ</stp>
        <stp>2019/11/27</stp>
        <stp>1</stp>
        <tr r="F59" s="5"/>
      </tp>
      <tp>
        <v>1.24</v>
        <stp/>
        <stp>EM_S_DQ_CLOSE</stp>
        <stp>3</stp>
        <stp>002445.SZ</stp>
        <stp>2019/11/27</stp>
        <stp>1</stp>
        <tr r="F60" s="5"/>
      </tp>
      <tp>
        <v>16.12</v>
        <stp/>
        <stp>EM_S_DQ_CLOSE</stp>
        <stp>3</stp>
        <stp>300461.SZ</stp>
        <stp>2019/11/27</stp>
        <stp>1</stp>
        <tr r="F191" s="5"/>
      </tp>
      <tp>
        <v>12.9</v>
        <stp/>
        <stp>EM_S_DQ_CLOSE</stp>
        <stp>3</stp>
        <stp>300464.SZ</stp>
        <stp>2019/11/27</stp>
        <stp>1</stp>
        <tr r="F192" s="5"/>
      </tp>
      <tp>
        <v>11.06</v>
        <stp/>
        <stp>EM_S_DQ_CLOSE</stp>
        <stp>3</stp>
        <stp>002459.SZ</stp>
        <stp>2019/11/27</stp>
        <stp>1</stp>
        <tr r="F61" s="5"/>
      </tp>
      <tp>
        <v>1837794000</v>
        <stp/>
        <stp>EM_S_VAL_MV</stp>
        <stp>2</stp>
        <stp>603183.SH</stp>
        <stp>2019/11/27</stp>
        <tr r="I3300" s="3"/>
        <tr r="I3300" s="3"/>
        <tr r="I3300" s="3"/>
        <tr r="I3300" s="3"/>
      </tp>
      <tp>
        <v>9677892000</v>
        <stp/>
        <stp>EM_S_VAL_MV</stp>
        <stp>2</stp>
        <stp>603103.SH</stp>
        <stp>2019/11/27</stp>
        <tr r="I3262" s="3"/>
        <tr r="I3262" s="3"/>
        <tr r="I3262" s="3"/>
        <tr r="I3262" s="3"/>
      </tp>
      <tp>
        <v>6860785468.25</v>
        <stp/>
        <stp>EM_S_VAL_MV</stp>
        <stp>2</stp>
        <stp>603113.SH</stp>
        <stp>2019/11/27</stp>
        <tr r="I3268" s="3"/>
        <tr r="I3268" s="3"/>
        <tr r="I3268" s="3"/>
        <tr r="I3268" s="3"/>
      </tp>
      <tp>
        <v>3831494262.8200002</v>
        <stp/>
        <stp>EM_S_VAL_MV</stp>
        <stp>2</stp>
        <stp>603123.SH</stp>
        <stp>2019/11/27</stp>
        <tr r="I3274" s="3"/>
        <tr r="I3274" s="3"/>
        <tr r="I3274" s="3"/>
        <tr r="I3274" s="3"/>
      </tp>
      <tp>
        <v>4201081000</v>
        <stp/>
        <stp>EM_S_VAL_MV</stp>
        <stp>2</stp>
        <stp>603133.SH</stp>
        <stp>2019/11/27</stp>
        <tr r="I3280" s="3"/>
        <tr r="I3280" s="3"/>
        <tr r="I3280" s="3"/>
        <tr r="I3280" s="3"/>
      </tp>
      <tp>
        <v>4138474796.8800001</v>
        <stp/>
        <stp>EM_S_VAL_MV</stp>
        <stp>2</stp>
        <stp>603083.SH</stp>
        <stp>2019/11/27</stp>
        <tr r="I3250" s="3"/>
        <tr r="I3250" s="3"/>
        <tr r="I3250" s="3"/>
        <tr r="I3250" s="3"/>
      </tp>
      <tp>
        <v>15491800000</v>
        <stp/>
        <stp>EM_S_VAL_MV</stp>
        <stp>2</stp>
        <stp>603093.SH</stp>
        <stp>2019/11/27</stp>
        <tr r="I3256" s="3"/>
        <tr r="I3256" s="3"/>
        <tr r="I3256" s="3"/>
        <tr r="I3256" s="3"/>
      </tp>
      <tp>
        <v>3361416484.1399999</v>
        <stp/>
        <stp>EM_S_VAL_MV</stp>
        <stp>2</stp>
        <stp>603003.SH</stp>
        <stp>2019/11/27</stp>
        <tr r="I3195" s="3"/>
        <tr r="I3195" s="3"/>
        <tr r="I3195" s="3"/>
        <tr r="I3195" s="3"/>
      </tp>
      <tp>
        <v>8216100000</v>
        <stp/>
        <stp>EM_S_VAL_MV</stp>
        <stp>2</stp>
        <stp>603013.SH</stp>
        <stp>2019/11/27</stp>
        <tr r="I3204" s="3"/>
        <tr r="I3204" s="3"/>
        <tr r="I3204" s="3"/>
        <tr r="I3204" s="3"/>
      </tp>
      <tp>
        <v>1866959434.3599999</v>
        <stp/>
        <stp>EM_S_VAL_MV</stp>
        <stp>2</stp>
        <stp>603023.SH</stp>
        <stp>2019/11/27</stp>
        <tr r="I3213" s="3"/>
        <tr r="I3213" s="3"/>
        <tr r="I3213" s="3"/>
        <tr r="I3213" s="3"/>
      </tp>
      <tp>
        <v>5513012624.0600004</v>
        <stp/>
        <stp>EM_S_VAL_MV</stp>
        <stp>2</stp>
        <stp>603033.SH</stp>
        <stp>2019/11/27</stp>
        <tr r="I3222" s="3"/>
        <tr r="I3222" s="3"/>
        <tr r="I3222" s="3"/>
        <tr r="I3222" s="3"/>
      </tp>
      <tp>
        <v>12176444985.76</v>
        <stp/>
        <stp>EM_S_VAL_MV</stp>
        <stp>2</stp>
        <stp>603043.SH</stp>
        <stp>2019/11/27</stp>
        <tr r="I3231" s="3"/>
        <tr r="I3231" s="3"/>
        <tr r="I3231" s="3"/>
        <tr r="I3231" s="3"/>
      </tp>
      <tp>
        <v>3516062400</v>
        <stp/>
        <stp>EM_S_VAL_MV</stp>
        <stp>2</stp>
        <stp>603063.SH</stp>
        <stp>2019/11/27</stp>
        <tr r="I3239" s="3"/>
        <tr r="I3239" s="3"/>
        <tr r="I3239" s="3"/>
        <tr r="I3239" s="3"/>
      </tp>
      <tp>
        <v>7879344334.3999996</v>
        <stp/>
        <stp>EM_S_VAL_MV</stp>
        <stp>2</stp>
        <stp>603383.SH</stp>
        <stp>2019/11/27</stp>
        <tr r="I3398" s="3"/>
        <tr r="I3398" s="3"/>
        <tr r="I3398" s="3"/>
        <tr r="I3398" s="3"/>
      </tp>
      <tp>
        <v>5880000000</v>
        <stp/>
        <stp>EM_S_VAL_MV</stp>
        <stp>2</stp>
        <stp>603393.SH</stp>
        <stp>2019/11/27</stp>
        <tr r="I3405" s="3"/>
        <tr r="I3405" s="3"/>
        <tr r="I3405" s="3"/>
        <tr r="I3405" s="3"/>
      </tp>
      <tp>
        <v>4579647286.7399998</v>
        <stp/>
        <stp>EM_S_VAL_MV</stp>
        <stp>2</stp>
        <stp>603303.SH</stp>
        <stp>2019/11/27</stp>
        <tr r="I3350" s="3"/>
        <tr r="I3350" s="3"/>
        <tr r="I3350" s="3"/>
        <tr r="I3350" s="3"/>
      </tp>
      <tp>
        <v>6016523664.7399998</v>
        <stp/>
        <stp>EM_S_VAL_MV</stp>
        <stp>2</stp>
        <stp>603313.SH</stp>
        <stp>2019/11/27</stp>
        <tr r="I3356" s="3"/>
        <tr r="I3356" s="3"/>
        <tr r="I3356" s="3"/>
        <tr r="I3356" s="3"/>
      </tp>
      <tp>
        <v>8997295562.5699997</v>
        <stp/>
        <stp>EM_S_VAL_MV</stp>
        <stp>2</stp>
        <stp>603323.SH</stp>
        <stp>2019/11/27</stp>
        <tr r="I3365" s="3"/>
        <tr r="I3365" s="3"/>
        <tr r="I3365" s="3"/>
        <tr r="I3365" s="3"/>
      </tp>
      <tp>
        <v>5516192050</v>
        <stp/>
        <stp>EM_S_VAL_MV</stp>
        <stp>2</stp>
        <stp>603333.SH</stp>
        <stp>2019/11/27</stp>
        <tr r="I3373" s="3"/>
        <tr r="I3373" s="3"/>
        <tr r="I3373" s="3"/>
        <tr r="I3373" s="3"/>
      </tp>
      <tp>
        <v>7073211667.5</v>
        <stp/>
        <stp>EM_S_VAL_MV</stp>
        <stp>2</stp>
        <stp>603363.SH</stp>
        <stp>2019/11/27</stp>
        <tr r="I3388" s="3"/>
        <tr r="I3388" s="3"/>
        <tr r="I3388" s="3"/>
        <tr r="I3388" s="3"/>
      </tp>
      <tp>
        <v>4192334199.0599999</v>
        <stp/>
        <stp>EM_S_VAL_MV</stp>
        <stp>2</stp>
        <stp>603283.SH</stp>
        <stp>2019/11/27</stp>
        <tr r="I3341" s="3"/>
        <tr r="I3341" s="3"/>
        <tr r="I3341" s="3"/>
        <tr r="I3341" s="3"/>
      </tp>
      <tp>
        <v>3215255258.1599998</v>
        <stp/>
        <stp>EM_S_VAL_MV</stp>
        <stp>2</stp>
        <stp>603203.SH</stp>
        <stp>2019/11/27</stp>
        <tr r="I3312" s="3"/>
        <tr r="I3312" s="3"/>
        <tr r="I3312" s="3"/>
        <tr r="I3312" s="3"/>
      </tp>
      <tp>
        <v>1713196800</v>
        <stp/>
        <stp>EM_S_VAL_MV</stp>
        <stp>2</stp>
        <stp>603223.SH</stp>
        <stp>2019/11/27</stp>
        <tr r="I3319" s="3"/>
        <tr r="I3319" s="3"/>
        <tr r="I3319" s="3"/>
        <tr r="I3319" s="3"/>
      </tp>
      <tp>
        <v>25912247790</v>
        <stp/>
        <stp>EM_S_VAL_MV</stp>
        <stp>2</stp>
        <stp>603233.SH</stp>
        <stp>2019/11/27</stp>
        <tr r="I3326" s="3"/>
        <tr r="I3326" s="3"/>
        <tr r="I3326" s="3"/>
        <tr r="I3326" s="3"/>
      </tp>
      <tp>
        <v>7068119685</v>
        <stp/>
        <stp>EM_S_VAL_MV</stp>
        <stp>2</stp>
        <stp>603583.SH</stp>
        <stp>2019/11/27</stp>
        <tr r="I3454" s="3"/>
        <tr r="I3454" s="3"/>
        <tr r="I3454" s="3"/>
        <tr r="I3454" s="3"/>
      </tp>
      <tp>
        <v>6335800000</v>
        <stp/>
        <stp>EM_S_VAL_MV</stp>
        <stp>2</stp>
        <stp>603533.SH</stp>
        <stp>2019/11/27</stp>
        <tr r="I3437" s="3"/>
        <tr r="I3437" s="3"/>
        <tr r="I3437" s="3"/>
        <tr r="I3437" s="3"/>
      </tp>
      <tp>
        <v>3360511000</v>
        <stp/>
        <stp>EM_S_VAL_MV</stp>
        <stp>2</stp>
        <stp>603703.SH</stp>
        <stp>2019/11/27</stp>
        <tr r="I3528" s="3"/>
        <tr r="I3528" s="3"/>
        <tr r="I3528" s="3"/>
        <tr r="I3528" s="3"/>
      </tp>
      <tp>
        <v>5504310822.3999996</v>
        <stp/>
        <stp>EM_S_VAL_MV</stp>
        <stp>2</stp>
        <stp>603713.SH</stp>
        <stp>2019/11/27</stp>
        <tr r="I3535" s="3"/>
        <tr r="I3535" s="3"/>
        <tr r="I3535" s="3"/>
        <tr r="I3535" s="3"/>
      </tp>
      <tp>
        <v>8341560000</v>
        <stp/>
        <stp>EM_S_VAL_MV</stp>
        <stp>2</stp>
        <stp>603733.SH</stp>
        <stp>2019/11/27</stp>
        <tr r="I3547" s="3"/>
        <tr r="I3547" s="3"/>
        <tr r="I3547" s="3"/>
        <tr r="I3547" s="3"/>
      </tp>
      <tp>
        <v>2724352012.8000002</v>
        <stp/>
        <stp>EM_S_VAL_MV</stp>
        <stp>2</stp>
        <stp>603773.SH</stp>
        <stp>2019/11/27</stp>
        <tr r="I3557" s="3"/>
        <tr r="I3557" s="3"/>
        <tr r="I3557" s="3"/>
        <tr r="I3557" s="3"/>
      </tp>
      <tp>
        <v>1607442300</v>
        <stp/>
        <stp>EM_S_VAL_MV</stp>
        <stp>2</stp>
        <stp>603683.SH</stp>
        <stp>2019/11/27</stp>
        <tr r="I3514" s="3"/>
        <tr r="I3514" s="3"/>
        <tr r="I3514" s="3"/>
        <tr r="I3514" s="3"/>
      </tp>
      <tp>
        <v>6087300000</v>
        <stp/>
        <stp>EM_S_VAL_MV</stp>
        <stp>2</stp>
        <stp>603693.SH</stp>
        <stp>2019/11/27</stp>
        <tr r="I3521" s="3"/>
        <tr r="I3521" s="3"/>
        <tr r="I3521" s="3"/>
        <tr r="I3521" s="3"/>
      </tp>
      <tp>
        <v>3851968996.3200002</v>
        <stp/>
        <stp>EM_S_VAL_MV</stp>
        <stp>2</stp>
        <stp>603603.SH</stp>
        <stp>2019/11/27</stp>
        <tr r="I3468" s="3"/>
        <tr r="I3468" s="3"/>
        <tr r="I3468" s="3"/>
        <tr r="I3468" s="3"/>
      </tp>
      <tp>
        <v>8213738950</v>
        <stp/>
        <stp>EM_S_VAL_MV</stp>
        <stp>2</stp>
        <stp>603613.SH</stp>
        <stp>2019/11/27</stp>
        <tr r="I3477" s="3"/>
        <tr r="I3477" s="3"/>
        <tr r="I3477" s="3"/>
        <tr r="I3477" s="3"/>
      </tp>
      <tp>
        <v>1842726990</v>
        <stp/>
        <stp>EM_S_VAL_MV</stp>
        <stp>2</stp>
        <stp>603633.SH</stp>
        <stp>2019/11/27</stp>
        <tr r="I3487" s="3"/>
        <tr r="I3487" s="3"/>
        <tr r="I3487" s="3"/>
        <tr r="I3487" s="3"/>
      </tp>
      <tp>
        <v>2378696134.0799999</v>
        <stp/>
        <stp>EM_S_VAL_MV</stp>
        <stp>2</stp>
        <stp>603663.SH</stp>
        <stp>2019/11/27</stp>
        <tr r="I3502" s="3"/>
        <tr r="I3502" s="3"/>
        <tr r="I3502" s="3"/>
        <tr r="I3502" s="3"/>
      </tp>
      <tp>
        <v>25463500000</v>
        <stp/>
        <stp>EM_S_VAL_MV</stp>
        <stp>2</stp>
        <stp>603983.SH</stp>
        <stp>2019/11/27</stp>
        <tr r="I3666" s="3"/>
        <tr r="I3666" s="3"/>
        <tr r="I3666" s="3"/>
        <tr r="I3666" s="3"/>
      </tp>
      <tp>
        <v>78405243316.289993</v>
        <stp/>
        <stp>EM_S_VAL_MV</stp>
        <stp>2</stp>
        <stp>603993.SH</stp>
        <stp>2019/11/27</stp>
        <tr r="I3675" s="3"/>
        <tr r="I3675" s="3"/>
        <tr r="I3675" s="3"/>
        <tr r="I3675" s="3"/>
      </tp>
      <tp>
        <v>1877094912</v>
        <stp/>
        <stp>EM_S_VAL_MV</stp>
        <stp>2</stp>
        <stp>603903.SH</stp>
        <stp>2019/11/27</stp>
        <tr r="I3628" s="3"/>
        <tr r="I3628" s="3"/>
        <tr r="I3628" s="3"/>
        <tr r="I3628" s="3"/>
      </tp>
      <tp>
        <v>2885684088</v>
        <stp/>
        <stp>EM_S_VAL_MV</stp>
        <stp>2</stp>
        <stp>603933.SH</stp>
        <stp>2019/11/27</stp>
        <tr r="I3644" s="3"/>
        <tr r="I3644" s="3"/>
        <tr r="I3644" s="3"/>
        <tr r="I3644" s="3"/>
      </tp>
      <tp>
        <v>1828580000</v>
        <stp/>
        <stp>EM_S_VAL_MV</stp>
        <stp>2</stp>
        <stp>603963.SH</stp>
        <stp>2019/11/27</stp>
        <tr r="I3654" s="3"/>
        <tr r="I3654" s="3"/>
        <tr r="I3654" s="3"/>
        <tr r="I3654" s="3"/>
      </tp>
      <tp>
        <v>19732689268.049999</v>
        <stp/>
        <stp>EM_S_VAL_MV</stp>
        <stp>2</stp>
        <stp>603883.SH</stp>
        <stp>2019/11/27</stp>
        <tr r="I3614" s="3"/>
        <tr r="I3614" s="3"/>
        <tr r="I3614" s="3"/>
        <tr r="I3614" s="3"/>
      </tp>
      <tp>
        <v>5153720017.6800003</v>
        <stp/>
        <stp>EM_S_VAL_MV</stp>
        <stp>2</stp>
        <stp>603803.SH</stp>
        <stp>2019/11/27</stp>
        <tr r="I3572" s="3"/>
        <tr r="I3572" s="3"/>
        <tr r="I3572" s="3"/>
        <tr r="I3572" s="3"/>
      </tp>
      <tp>
        <v>1577858180</v>
        <stp/>
        <stp>EM_S_VAL_MV</stp>
        <stp>2</stp>
        <stp>603813.SH</stp>
        <stp>2019/11/27</stp>
        <tr r="I3578" s="3"/>
        <tr r="I3578" s="3"/>
        <tr r="I3578" s="3"/>
        <tr r="I3578" s="3"/>
      </tp>
      <tp>
        <v>5217750000</v>
        <stp/>
        <stp>EM_S_VAL_MV</stp>
        <stp>2</stp>
        <stp>603823.SH</stp>
        <stp>2019/11/27</stp>
        <tr r="I3585" s="3"/>
        <tr r="I3585" s="3"/>
        <tr r="I3585" s="3"/>
        <tr r="I3585" s="3"/>
      </tp>
      <tp>
        <v>42840550023.400002</v>
        <stp/>
        <stp>EM_S_VAL_MV</stp>
        <stp>2</stp>
        <stp>603833.SH</stp>
        <stp>2019/11/27</stp>
        <tr r="I3590" s="3"/>
        <tr r="I3590" s="3"/>
        <tr r="I3590" s="3"/>
        <tr r="I3590" s="3"/>
      </tp>
      <tp>
        <v>2637619782</v>
        <stp/>
        <stp>EM_S_VAL_MV</stp>
        <stp>2</stp>
        <stp>603843.SH</stp>
        <stp>2019/11/27</stp>
        <tr r="I3593" s="3"/>
        <tr r="I3593" s="3"/>
        <tr r="I3593" s="3"/>
        <tr r="I3593" s="3"/>
      </tp>
      <tp>
        <v>3230476860</v>
        <stp/>
        <stp>EM_S_VAL_MV</stp>
        <stp>2</stp>
        <stp>603863.SH</stp>
        <stp>2019/11/27</stp>
        <tr r="I3601" s="3"/>
        <tr r="I3601" s="3"/>
        <tr r="I3601" s="3"/>
        <tr r="I3601" s="3"/>
      </tp>
      <tp>
        <v>6.15</v>
        <stp/>
        <stp>EM_S_DQ_CLOSE</stp>
        <stp>3</stp>
        <stp>300412.SZ</stp>
        <stp>2019/11/27</stp>
        <stp>1</stp>
        <tr r="F178" s="5"/>
      </tp>
      <tp>
        <v>7.3</v>
        <stp/>
        <stp>EM_S_DQ_CLOSE</stp>
        <stp>3</stp>
        <stp>300410.SZ</stp>
        <stp>2019/11/27</stp>
        <stp>1</stp>
        <tr r="F176" s="5"/>
      </tp>
      <tp>
        <v>6.95</v>
        <stp/>
        <stp>EM_S_DQ_CLOSE</stp>
        <stp>3</stp>
        <stp>300411.SZ</stp>
        <stp>2019/11/27</stp>
        <stp>1</stp>
        <tr r="F177" s="5"/>
      </tp>
      <tp>
        <v>26.45</v>
        <stp/>
        <stp>EM_S_DQ_CLOSE</stp>
        <stp>3</stp>
        <stp>300416.SZ</stp>
        <stp>2019/11/27</stp>
        <stp>1</stp>
        <tr r="F180" s="5"/>
      </tp>
      <tp>
        <v>40.56</v>
        <stp/>
        <stp>EM_S_DQ_CLOSE</stp>
        <stp>3</stp>
        <stp>300417.SZ</stp>
        <stp>2019/11/27</stp>
        <stp>1</stp>
        <tr r="F181" s="5"/>
      </tp>
      <tp>
        <v>4.58</v>
        <stp/>
        <stp>EM_S_DQ_CLOSE</stp>
        <stp>3</stp>
        <stp>000425.SZ</stp>
        <stp>2019/11/27</stp>
        <stp>1</stp>
        <tr r="F8" s="5"/>
      </tp>
      <tp>
        <v>8.26</v>
        <stp/>
        <stp>EM_S_DQ_CLOSE</stp>
        <stp>3</stp>
        <stp>300415.SZ</stp>
        <stp>2019/11/27</stp>
        <stp>1</stp>
        <tr r="F179" s="5"/>
      </tp>
      <tp>
        <v>8724288036.0900002</v>
        <stp/>
        <stp>EM_S_VAL_MV</stp>
        <stp>2</stp>
        <stp>002183.SZ</stp>
        <stp>2019/11/27</stp>
        <tr r="I643" s="3"/>
        <tr r="I643" s="3"/>
        <tr r="I643" s="3"/>
        <tr r="I643" s="3"/>
      </tp>
      <tp>
        <v>2051849912</v>
        <stp/>
        <stp>EM_S_VAL_MV</stp>
        <stp>2</stp>
        <stp>002193.SZ</stp>
        <stp>2019/11/27</stp>
        <tr r="I653" s="3"/>
        <tr r="I653" s="3"/>
        <tr r="I653" s="3"/>
        <tr r="I653" s="3"/>
      </tp>
      <tp>
        <v>495553571.51999998</v>
        <stp/>
        <stp>EM_S_VAL_MV</stp>
        <stp>2</stp>
        <stp>002143.SZ</stp>
        <stp>2019/11/27</stp>
        <tr r="I603" s="3"/>
        <tr r="I603" s="3"/>
        <tr r="I603" s="3"/>
        <tr r="I603" s="3"/>
      </tp>
      <tp>
        <v>39010872154.93</v>
        <stp/>
        <stp>EM_S_VAL_MV</stp>
        <stp>2</stp>
        <stp>002153.SZ</stp>
        <stp>2019/11/27</stp>
        <tr r="I613" s="3"/>
        <tr r="I613" s="3"/>
        <tr r="I613" s="3"/>
        <tr r="I613" s="3"/>
      </tp>
      <tp>
        <v>3551691000</v>
        <stp/>
        <stp>EM_S_VAL_MV</stp>
        <stp>2</stp>
        <stp>002163.SZ</stp>
        <stp>2019/11/27</stp>
        <tr r="I623" s="3"/>
        <tr r="I623" s="3"/>
        <tr r="I623" s="3"/>
        <tr r="I623" s="3"/>
      </tp>
      <tp>
        <v>2447127243.6999998</v>
        <stp/>
        <stp>EM_S_VAL_MV</stp>
        <stp>2</stp>
        <stp>002173.SZ</stp>
        <stp>2019/11/27</stp>
        <tr r="I633" s="3"/>
        <tr r="I633" s="3"/>
        <tr r="I633" s="3"/>
        <tr r="I633" s="3"/>
      </tp>
      <tp>
        <v>2302530878.8200002</v>
        <stp/>
        <stp>EM_S_VAL_MV</stp>
        <stp>2</stp>
        <stp>002103.SZ</stp>
        <stp>2019/11/27</stp>
        <tr r="I563" s="3"/>
        <tr r="I563" s="3"/>
        <tr r="I563" s="3"/>
        <tr r="I563" s="3"/>
      </tp>
      <tp>
        <v>2636231839.5999999</v>
        <stp/>
        <stp>EM_S_VAL_MV</stp>
        <stp>2</stp>
        <stp>002113.SZ</stp>
        <stp>2019/11/27</stp>
        <tr r="I573" s="3"/>
        <tr r="I573" s="3"/>
        <tr r="I573" s="3"/>
        <tr r="I573" s="3"/>
      </tp>
      <tp>
        <v>18253086684.5</v>
        <stp/>
        <stp>EM_S_VAL_MV</stp>
        <stp>2</stp>
        <stp>002123.SZ</stp>
        <stp>2019/11/27</stp>
        <tr r="I583" s="3"/>
        <tr r="I583" s="3"/>
        <tr r="I583" s="3"/>
        <tr r="I583" s="3"/>
      </tp>
      <tp>
        <v>2446295593</v>
        <stp/>
        <stp>EM_S_VAL_MV</stp>
        <stp>2</stp>
        <stp>002133.SZ</stp>
        <stp>2019/11/27</stp>
        <tr r="I593" s="3"/>
        <tr r="I593" s="3"/>
        <tr r="I593" s="3"/>
        <tr r="I593" s="3"/>
      </tp>
      <tp>
        <v>5348120029.4499998</v>
        <stp/>
        <stp>EM_S_VAL_MV</stp>
        <stp>2</stp>
        <stp>002083.SZ</stp>
        <stp>2019/11/27</stp>
        <tr r="I543" s="3"/>
        <tr r="I543" s="3"/>
        <tr r="I543" s="3"/>
        <tr r="I543" s="3"/>
      </tp>
      <tp>
        <v>7929025000</v>
        <stp/>
        <stp>EM_S_VAL_MV</stp>
        <stp>2</stp>
        <stp>002093.SZ</stp>
        <stp>2019/11/27</stp>
        <tr r="I553" s="3"/>
        <tr r="I553" s="3"/>
        <tr r="I553" s="3"/>
        <tr r="I553" s="3"/>
      </tp>
      <tp>
        <v>5524010294.2600002</v>
        <stp/>
        <stp>EM_S_VAL_MV</stp>
        <stp>2</stp>
        <stp>002043.SZ</stp>
        <stp>2019/11/27</stp>
        <tr r="I504" s="3"/>
        <tr r="I504" s="3"/>
        <tr r="I504" s="3"/>
        <tr r="I504" s="3"/>
      </tp>
      <tp>
        <v>5402947818.6000004</v>
        <stp/>
        <stp>EM_S_VAL_MV</stp>
        <stp>2</stp>
        <stp>002053.SZ</stp>
        <stp>2019/11/27</stp>
        <tr r="I514" s="3"/>
        <tr r="I514" s="3"/>
        <tr r="I514" s="3"/>
        <tr r="I514" s="3"/>
      </tp>
      <tp>
        <v>9071626720.6800003</v>
        <stp/>
        <stp>EM_S_VAL_MV</stp>
        <stp>2</stp>
        <stp>002063.SZ</stp>
        <stp>2019/11/27</stp>
        <tr r="I524" s="3"/>
        <tr r="I524" s="3"/>
        <tr r="I524" s="3"/>
        <tr r="I524" s="3"/>
      </tp>
      <tp>
        <v>4006802831.46</v>
        <stp/>
        <stp>EM_S_VAL_MV</stp>
        <stp>2</stp>
        <stp>002073.SZ</stp>
        <stp>2019/11/27</stp>
        <tr r="I533" s="3"/>
        <tr r="I533" s="3"/>
        <tr r="I533" s="3"/>
        <tr r="I533" s="3"/>
      </tp>
      <tp>
        <v>4540542363.7200003</v>
        <stp/>
        <stp>EM_S_VAL_MV</stp>
        <stp>2</stp>
        <stp>002003.SZ</stp>
        <stp>2019/11/27</stp>
        <tr r="I465" s="3"/>
        <tr r="I465" s="3"/>
        <tr r="I465" s="3"/>
        <tr r="I465" s="3"/>
      </tp>
      <tp>
        <v>22806758540.32</v>
        <stp/>
        <stp>EM_S_VAL_MV</stp>
        <stp>2</stp>
        <stp>002013.SZ</stp>
        <stp>2019/11/27</stp>
        <tr r="I475" s="3"/>
        <tr r="I475" s="3"/>
        <tr r="I475" s="3"/>
        <tr r="I475" s="3"/>
      </tp>
      <tp>
        <v>8105231642.1300001</v>
        <stp/>
        <stp>EM_S_VAL_MV</stp>
        <stp>2</stp>
        <stp>002023.SZ</stp>
        <stp>2019/11/27</stp>
        <tr r="I484" s="3"/>
        <tr r="I484" s="3"/>
        <tr r="I484" s="3"/>
        <tr r="I484" s="3"/>
      </tp>
      <tp>
        <v>3274964637.5599999</v>
        <stp/>
        <stp>EM_S_VAL_MV</stp>
        <stp>2</stp>
        <stp>002033.SZ</stp>
        <stp>2019/11/27</stp>
        <tr r="I494" s="3"/>
        <tr r="I494" s="3"/>
        <tr r="I494" s="3"/>
        <tr r="I494" s="3"/>
      </tp>
      <tp>
        <v>6915067947.5200005</v>
        <stp/>
        <stp>EM_S_VAL_MV</stp>
        <stp>2</stp>
        <stp>002383.SZ</stp>
        <stp>2019/11/27</stp>
        <tr r="I842" s="3"/>
        <tr r="I842" s="3"/>
        <tr r="I842" s="3"/>
        <tr r="I842" s="3"/>
      </tp>
      <tp>
        <v>4603339448.1599998</v>
        <stp/>
        <stp>EM_S_VAL_MV</stp>
        <stp>2</stp>
        <stp>002393.SZ</stp>
        <stp>2019/11/27</stp>
        <tr r="I852" s="3"/>
        <tr r="I852" s="3"/>
        <tr r="I852" s="3"/>
        <tr r="I852" s="3"/>
      </tp>
      <tp>
        <v>3756852016.2600002</v>
        <stp/>
        <stp>EM_S_VAL_MV</stp>
        <stp>2</stp>
        <stp>002343.SZ</stp>
        <stp>2019/11/27</stp>
        <tr r="I802" s="3"/>
        <tr r="I802" s="3"/>
        <tr r="I802" s="3"/>
        <tr r="I802" s="3"/>
      </tp>
      <tp>
        <v>31609181736</v>
        <stp/>
        <stp>EM_S_VAL_MV</stp>
        <stp>2</stp>
        <stp>002353.SZ</stp>
        <stp>2019/11/27</stp>
        <tr r="I812" s="3"/>
        <tr r="I812" s="3"/>
        <tr r="I812" s="3"/>
        <tr r="I812" s="3"/>
      </tp>
      <tp>
        <v>2554855848.1399999</v>
        <stp/>
        <stp>EM_S_VAL_MV</stp>
        <stp>2</stp>
        <stp>002363.SZ</stp>
        <stp>2019/11/27</stp>
        <tr r="I822" s="3"/>
        <tr r="I822" s="3"/>
        <tr r="I822" s="3"/>
        <tr r="I822" s="3"/>
      </tp>
      <tp>
        <v>24856382958</v>
        <stp/>
        <stp>EM_S_VAL_MV</stp>
        <stp>2</stp>
        <stp>002373.SZ</stp>
        <stp>2019/11/27</stp>
        <tr r="I832" s="3"/>
        <tr r="I832" s="3"/>
        <tr r="I832" s="3"/>
        <tr r="I832" s="3"/>
      </tp>
      <tp>
        <v>7411606635.3999996</v>
        <stp/>
        <stp>EM_S_VAL_MV</stp>
        <stp>2</stp>
        <stp>002303.SZ</stp>
        <stp>2019/11/27</stp>
        <tr r="I762" s="3"/>
        <tr r="I762" s="3"/>
        <tr r="I762" s="3"/>
        <tr r="I762" s="3"/>
      </tp>
      <tp>
        <v>5790720000</v>
        <stp/>
        <stp>EM_S_VAL_MV</stp>
        <stp>2</stp>
        <stp>002313.SZ</stp>
        <stp>2019/11/27</stp>
        <tr r="I772" s="3"/>
        <tr r="I772" s="3"/>
        <tr r="I772" s="3"/>
        <tr r="I772" s="3"/>
      </tp>
      <tp>
        <v>976905849.36000001</v>
        <stp/>
        <stp>EM_S_VAL_MV</stp>
        <stp>2</stp>
        <stp>002323.SZ</stp>
        <stp>2019/11/27</stp>
        <tr r="I782" s="3"/>
        <tr r="I782" s="3"/>
        <tr r="I782" s="3"/>
        <tr r="I782" s="3"/>
      </tp>
      <tp>
        <v>2291872416</v>
        <stp/>
        <stp>EM_S_VAL_MV</stp>
        <stp>2</stp>
        <stp>002333.SZ</stp>
        <stp>2019/11/27</stp>
        <tr r="I792" s="3"/>
        <tr r="I792" s="3"/>
        <tr r="I792" s="3"/>
        <tr r="I792" s="3"/>
      </tp>
      <tp>
        <v>4025367701.46</v>
        <stp/>
        <stp>EM_S_VAL_MV</stp>
        <stp>2</stp>
        <stp>002283.SZ</stp>
        <stp>2019/11/27</stp>
        <tr r="I742" s="3"/>
        <tr r="I742" s="3"/>
        <tr r="I742" s="3"/>
        <tr r="I742" s="3"/>
      </tp>
      <tp>
        <v>7264372145.1400003</v>
        <stp/>
        <stp>EM_S_VAL_MV</stp>
        <stp>2</stp>
        <stp>002293.SZ</stp>
        <stp>2019/11/27</stp>
        <tr r="I752" s="3"/>
        <tr r="I752" s="3"/>
        <tr r="I752" s="3"/>
        <tr r="I752" s="3"/>
      </tp>
      <tp>
        <v>5160378237.8400002</v>
        <stp/>
        <stp>EM_S_VAL_MV</stp>
        <stp>2</stp>
        <stp>002243.SZ</stp>
        <stp>2019/11/27</stp>
        <tr r="I703" s="3"/>
        <tr r="I703" s="3"/>
        <tr r="I703" s="3"/>
        <tr r="I703" s="3"/>
      </tp>
      <tp>
        <v>3034670977.75</v>
        <stp/>
        <stp>EM_S_VAL_MV</stp>
        <stp>2</stp>
        <stp>002253.SZ</stp>
        <stp>2019/11/27</stp>
        <tr r="I713" s="3"/>
        <tr r="I713" s="3"/>
        <tr r="I713" s="3"/>
        <tr r="I713" s="3"/>
      </tp>
      <tp>
        <v>3756720200</v>
        <stp/>
        <stp>EM_S_VAL_MV</stp>
        <stp>2</stp>
        <stp>002263.SZ</stp>
        <stp>2019/11/27</stp>
        <tr r="I722" s="3"/>
        <tr r="I722" s="3"/>
        <tr r="I722" s="3"/>
        <tr r="I722" s="3"/>
      </tp>
      <tp>
        <v>14708873909.700001</v>
        <stp/>
        <stp>EM_S_VAL_MV</stp>
        <stp>2</stp>
        <stp>002273.SZ</stp>
        <stp>2019/11/27</stp>
        <tr r="I732" s="3"/>
        <tr r="I732" s="3"/>
        <tr r="I732" s="3"/>
        <tr r="I732" s="3"/>
      </tp>
      <tp>
        <v>19755327211.84</v>
        <stp/>
        <stp>EM_S_VAL_MV</stp>
        <stp>2</stp>
        <stp>002203.SZ</stp>
        <stp>2019/11/27</stp>
        <tr r="I663" s="3"/>
        <tr r="I663" s="3"/>
        <tr r="I663" s="3"/>
        <tr r="I663" s="3"/>
      </tp>
      <tp>
        <v>2088840000</v>
        <stp/>
        <stp>EM_S_VAL_MV</stp>
        <stp>2</stp>
        <stp>002213.SZ</stp>
        <stp>2019/11/27</stp>
        <tr r="I673" s="3"/>
        <tr r="I673" s="3"/>
        <tr r="I673" s="3"/>
        <tr r="I673" s="3"/>
      </tp>
      <tp>
        <v>19317730421.830002</v>
        <stp/>
        <stp>EM_S_VAL_MV</stp>
        <stp>2</stp>
        <stp>002223.SZ</stp>
        <stp>2019/11/27</stp>
        <tr r="I683" s="3"/>
        <tr r="I683" s="3"/>
        <tr r="I683" s="3"/>
        <tr r="I683" s="3"/>
      </tp>
      <tp>
        <v>13246175427.76</v>
        <stp/>
        <stp>EM_S_VAL_MV</stp>
        <stp>2</stp>
        <stp>002233.SZ</stp>
        <stp>2019/11/27</stp>
        <tr r="I693" s="3"/>
        <tr r="I693" s="3"/>
        <tr r="I693" s="3"/>
        <tr r="I693" s="3"/>
      </tp>
      <tp>
        <v>16206646860.709999</v>
        <stp/>
        <stp>EM_S_VAL_MV</stp>
        <stp>2</stp>
        <stp>002583.SZ</stp>
        <stp>2019/11/27</stp>
        <tr r="I1040" s="3"/>
        <tr r="I1040" s="3"/>
        <tr r="I1040" s="3"/>
        <tr r="I1040" s="3"/>
      </tp>
      <tp>
        <v>2362740700</v>
        <stp/>
        <stp>EM_S_VAL_MV</stp>
        <stp>2</stp>
        <stp>002593.SZ</stp>
        <stp>2019/11/27</stp>
        <tr r="I1050" s="3"/>
        <tr r="I1050" s="3"/>
        <tr r="I1050" s="3"/>
        <tr r="I1050" s="3"/>
      </tp>
      <tp>
        <v>6789068000</v>
        <stp/>
        <stp>EM_S_VAL_MV</stp>
        <stp>2</stp>
        <stp>002543.SZ</stp>
        <stp>2019/11/27</stp>
        <tr r="I1000" s="3"/>
        <tr r="I1000" s="3"/>
        <tr r="I1000" s="3"/>
        <tr r="I1000" s="3"/>
      </tp>
      <tp>
        <v>1788720000</v>
        <stp/>
        <stp>EM_S_VAL_MV</stp>
        <stp>2</stp>
        <stp>002553.SZ</stp>
        <stp>2019/11/27</stp>
        <tr r="I1010" s="3"/>
        <tr r="I1010" s="3"/>
        <tr r="I1010" s="3"/>
        <tr r="I1010" s="3"/>
      </tp>
      <tp>
        <v>25798005116</v>
        <stp/>
        <stp>EM_S_VAL_MV</stp>
        <stp>2</stp>
        <stp>002563.SZ</stp>
        <stp>2019/11/27</stp>
        <tr r="I1020" s="3"/>
        <tr r="I1020" s="3"/>
        <tr r="I1020" s="3"/>
        <tr r="I1020" s="3"/>
      </tp>
      <tp>
        <v>6595759810</v>
        <stp/>
        <stp>EM_S_VAL_MV</stp>
        <stp>2</stp>
        <stp>002573.SZ</stp>
        <stp>2019/11/27</stp>
        <tr r="I1030" s="3"/>
        <tr r="I1030" s="3"/>
        <tr r="I1030" s="3"/>
        <tr r="I1030" s="3"/>
      </tp>
      <tp>
        <v>6617961547.4399996</v>
        <stp/>
        <stp>EM_S_VAL_MV</stp>
        <stp>2</stp>
        <stp>002503.SZ</stp>
        <stp>2019/11/27</stp>
        <tr r="I961" s="3"/>
        <tr r="I961" s="3"/>
        <tr r="I961" s="3"/>
        <tr r="I961" s="3"/>
      </tp>
      <tp>
        <v>2162948728.0799999</v>
        <stp/>
        <stp>EM_S_VAL_MV</stp>
        <stp>2</stp>
        <stp>002513.SZ</stp>
        <stp>2019/11/27</stp>
        <tr r="I971" s="3"/>
        <tr r="I971" s="3"/>
        <tr r="I971" s="3"/>
        <tr r="I971" s="3"/>
      </tp>
      <tp>
        <v>4717413864</v>
        <stp/>
        <stp>EM_S_VAL_MV</stp>
        <stp>2</stp>
        <stp>002523.SZ</stp>
        <stp>2019/11/27</stp>
        <tr r="I981" s="3"/>
        <tr r="I981" s="3"/>
        <tr r="I981" s="3"/>
        <tr r="I981" s="3"/>
      </tp>
      <tp>
        <v>2729819786.4000001</v>
        <stp/>
        <stp>EM_S_VAL_MV</stp>
        <stp>2</stp>
        <stp>002533.SZ</stp>
        <stp>2019/11/27</stp>
        <tr r="I990" s="3"/>
        <tr r="I990" s="3"/>
        <tr r="I990" s="3"/>
        <tr r="I990" s="3"/>
      </tp>
      <tp>
        <v>2743586860.8000002</v>
        <stp/>
        <stp>EM_S_VAL_MV</stp>
        <stp>2</stp>
        <stp>002483.SZ</stp>
        <stp>2019/11/27</stp>
        <tr r="I941" s="3"/>
        <tr r="I941" s="3"/>
        <tr r="I941" s="3"/>
        <tr r="I941" s="3"/>
      </tp>
      <tp>
        <v>75870759465</v>
        <stp/>
        <stp>EM_S_VAL_MV</stp>
        <stp>2</stp>
        <stp>002493.SZ</stp>
        <stp>2019/11/27</stp>
        <tr r="I951" s="3"/>
        <tr r="I951" s="3"/>
        <tr r="I951" s="3"/>
        <tr r="I951" s="3"/>
      </tp>
      <tp>
        <v>3524025470.4000001</v>
        <stp/>
        <stp>EM_S_VAL_MV</stp>
        <stp>2</stp>
        <stp>002443.SZ</stp>
        <stp>2019/11/27</stp>
        <tr r="I902" s="3"/>
        <tr r="I902" s="3"/>
        <tr r="I902" s="3"/>
        <tr r="I902" s="3"/>
      </tp>
      <tp>
        <v>3142150000</v>
        <stp/>
        <stp>EM_S_VAL_MV</stp>
        <stp>2</stp>
        <stp>002453.SZ</stp>
        <stp>2019/11/27</stp>
        <tr r="I912" s="3"/>
        <tr r="I912" s="3"/>
        <tr r="I912" s="3"/>
        <tr r="I912" s="3"/>
      </tp>
      <tp>
        <v>36408783532.93</v>
        <stp/>
        <stp>EM_S_VAL_MV</stp>
        <stp>2</stp>
        <stp>002463.SZ</stp>
        <stp>2019/11/27</stp>
        <tr r="I922" s="3"/>
        <tr r="I922" s="3"/>
        <tr r="I922" s="3"/>
        <tr r="I922" s="3"/>
      </tp>
      <tp>
        <v>1240000000</v>
        <stp/>
        <stp>EM_S_VAL_MV</stp>
        <stp>2</stp>
        <stp>002473.SZ</stp>
        <stp>2019/11/27</stp>
        <tr r="I932" s="3"/>
        <tr r="I932" s="3"/>
        <tr r="I932" s="3"/>
        <tr r="I932" s="3"/>
      </tp>
      <tp>
        <v>3005752472.5799999</v>
        <stp/>
        <stp>EM_S_VAL_MV</stp>
        <stp>2</stp>
        <stp>002403.SZ</stp>
        <stp>2019/11/27</stp>
        <tr r="I862" s="3"/>
        <tr r="I862" s="3"/>
        <tr r="I862" s="3"/>
        <tr r="I862" s="3"/>
      </tp>
      <tp>
        <v>5578824042</v>
        <stp/>
        <stp>EM_S_VAL_MV</stp>
        <stp>2</stp>
        <stp>002413.SZ</stp>
        <stp>2019/11/27</stp>
        <tr r="I872" s="3"/>
        <tr r="I872" s="3"/>
        <tr r="I872" s="3"/>
        <tr r="I872" s="3"/>
      </tp>
      <tp>
        <v>20322211171.5</v>
        <stp/>
        <stp>EM_S_VAL_MV</stp>
        <stp>2</stp>
        <stp>002423.SZ</stp>
        <stp>2019/11/27</stp>
        <tr r="I882" s="3"/>
        <tr r="I882" s="3"/>
        <tr r="I882" s="3"/>
        <tr r="I882" s="3"/>
      </tp>
      <tp>
        <v>3358466616</v>
        <stp/>
        <stp>EM_S_VAL_MV</stp>
        <stp>2</stp>
        <stp>002433.SZ</stp>
        <stp>2019/11/27</stp>
        <tr r="I892" s="3"/>
        <tr r="I892" s="3"/>
        <tr r="I892" s="3"/>
        <tr r="I892" s="3"/>
      </tp>
      <tp>
        <v>3673032916.8000002</v>
        <stp/>
        <stp>EM_S_VAL_MV</stp>
        <stp>2</stp>
        <stp>002783.SZ</stp>
        <stp>2019/11/27</stp>
        <tr r="I1233" s="3"/>
        <tr r="I1233" s="3"/>
        <tr r="I1233" s="3"/>
        <tr r="I1233" s="3"/>
      </tp>
      <tp>
        <v>4293319915.71</v>
        <stp/>
        <stp>EM_S_VAL_MV</stp>
        <stp>2</stp>
        <stp>002793.SZ</stp>
        <stp>2019/11/27</stp>
        <tr r="I1242" s="3"/>
        <tr r="I1242" s="3"/>
        <tr r="I1242" s="3"/>
        <tr r="I1242" s="3"/>
      </tp>
      <tp>
        <v>1974232915.5999999</v>
        <stp/>
        <stp>EM_S_VAL_MV</stp>
        <stp>2</stp>
        <stp>002743.SZ</stp>
        <stp>2019/11/27</stp>
        <tr r="I1196" s="3"/>
        <tr r="I1196" s="3"/>
        <tr r="I1196" s="3"/>
        <tr r="I1196" s="3"/>
      </tp>
      <tp>
        <v>2849556598.6799998</v>
        <stp/>
        <stp>EM_S_VAL_MV</stp>
        <stp>2</stp>
        <stp>002753.SZ</stp>
        <stp>2019/11/27</stp>
        <tr r="I1205" s="3"/>
        <tr r="I1205" s="3"/>
        <tr r="I1205" s="3"/>
        <tr r="I1205" s="3"/>
      </tp>
      <tp>
        <v>3178517000</v>
        <stp/>
        <stp>EM_S_VAL_MV</stp>
        <stp>2</stp>
        <stp>002763.SZ</stp>
        <stp>2019/11/27</stp>
        <tr r="I1214" s="3"/>
        <tr r="I1214" s="3"/>
        <tr r="I1214" s="3"/>
        <tr r="I1214" s="3"/>
      </tp>
      <tp>
        <v>29341278390.84</v>
        <stp/>
        <stp>EM_S_VAL_MV</stp>
        <stp>2</stp>
        <stp>002773.SZ</stp>
        <stp>2019/11/27</stp>
        <tr r="I1223" s="3"/>
        <tr r="I1223" s="3"/>
        <tr r="I1223" s="3"/>
        <tr r="I1223" s="3"/>
      </tp>
      <tp>
        <v>3648158222.9400001</v>
        <stp/>
        <stp>EM_S_VAL_MV</stp>
        <stp>2</stp>
        <stp>002703.SZ</stp>
        <stp>2019/11/27</stp>
        <tr r="I1159" s="3"/>
        <tr r="I1159" s="3"/>
        <tr r="I1159" s="3"/>
        <tr r="I1159" s="3"/>
      </tp>
      <tp>
        <v>2722795000.1999998</v>
        <stp/>
        <stp>EM_S_VAL_MV</stp>
        <stp>2</stp>
        <stp>002713.SZ</stp>
        <stp>2019/11/27</stp>
        <tr r="I1167" s="3"/>
        <tr r="I1167" s="3"/>
        <tr r="I1167" s="3"/>
        <tr r="I1167" s="3"/>
      </tp>
      <tp>
        <v>1763605000</v>
        <stp/>
        <stp>EM_S_VAL_MV</stp>
        <stp>2</stp>
        <stp>002723.SZ</stp>
        <stp>2019/11/27</stp>
        <tr r="I1176" s="3"/>
        <tr r="I1176" s="3"/>
        <tr r="I1176" s="3"/>
        <tr r="I1176" s="3"/>
      </tp>
      <tp>
        <v>7909057346.1300001</v>
        <stp/>
        <stp>EM_S_VAL_MV</stp>
        <stp>2</stp>
        <stp>002733.SZ</stp>
        <stp>2019/11/27</stp>
        <tr r="I1186" s="3"/>
        <tr r="I1186" s="3"/>
        <tr r="I1186" s="3"/>
        <tr r="I1186" s="3"/>
      </tp>
      <tp>
        <v>9786387881.8400002</v>
        <stp/>
        <stp>EM_S_VAL_MV</stp>
        <stp>2</stp>
        <stp>002683.SZ</stp>
        <stp>2019/11/27</stp>
        <tr r="I1139" s="3"/>
        <tr r="I1139" s="3"/>
        <tr r="I1139" s="3"/>
        <tr r="I1139" s="3"/>
      </tp>
      <tp>
        <v>1790100000</v>
        <stp/>
        <stp>EM_S_VAL_MV</stp>
        <stp>2</stp>
        <stp>002693.SZ</stp>
        <stp>2019/11/27</stp>
        <tr r="I1149" s="3"/>
        <tr r="I1149" s="3"/>
        <tr r="I1149" s="3"/>
        <tr r="I1149" s="3"/>
      </tp>
      <tp>
        <v>11582357159.1</v>
        <stp/>
        <stp>EM_S_VAL_MV</stp>
        <stp>2</stp>
        <stp>002643.SZ</stp>
        <stp>2019/11/27</stp>
        <tr r="I1100" s="3"/>
        <tr r="I1100" s="3"/>
        <tr r="I1100" s="3"/>
        <tr r="I1100" s="3"/>
      </tp>
      <tp>
        <v>22932945000</v>
        <stp/>
        <stp>EM_S_VAL_MV</stp>
        <stp>2</stp>
        <stp>002653.SZ</stp>
        <stp>2019/11/27</stp>
        <tr r="I1110" s="3"/>
        <tr r="I1110" s="3"/>
        <tr r="I1110" s="3"/>
        <tr r="I1110" s="3"/>
      </tp>
      <tp>
        <v>5046452170.1199999</v>
        <stp/>
        <stp>EM_S_VAL_MV</stp>
        <stp>2</stp>
        <stp>002663.SZ</stp>
        <stp>2019/11/27</stp>
        <tr r="I1120" s="3"/>
        <tr r="I1120" s="3"/>
        <tr r="I1120" s="3"/>
        <tr r="I1120" s="3"/>
      </tp>
      <tp>
        <v>30746153180.599998</v>
        <stp/>
        <stp>EM_S_VAL_MV</stp>
        <stp>2</stp>
        <stp>002673.SZ</stp>
        <stp>2019/11/27</stp>
        <tr r="I1130" s="3"/>
        <tr r="I1130" s="3"/>
        <tr r="I1130" s="3"/>
        <tr r="I1130" s="3"/>
      </tp>
      <tp>
        <v>13541821458.75</v>
        <stp/>
        <stp>EM_S_VAL_MV</stp>
        <stp>2</stp>
        <stp>002603.SZ</stp>
        <stp>2019/11/27</stp>
        <tr r="I1060" s="3"/>
        <tr r="I1060" s="3"/>
        <tr r="I1060" s="3"/>
        <tr r="I1060" s="3"/>
      </tp>
      <tp>
        <v>2483500500</v>
        <stp/>
        <stp>EM_S_VAL_MV</stp>
        <stp>2</stp>
        <stp>002613.SZ</stp>
        <stp>2019/11/27</stp>
        <tr r="I1070" s="3"/>
        <tr r="I1070" s="3"/>
        <tr r="I1070" s="3"/>
        <tr r="I1070" s="3"/>
      </tp>
      <tp>
        <v>2076800000</v>
        <stp/>
        <stp>EM_S_VAL_MV</stp>
        <stp>2</stp>
        <stp>002623.SZ</stp>
        <stp>2019/11/27</stp>
        <tr r="I1080" s="3"/>
        <tr r="I1080" s="3"/>
        <tr r="I1080" s="3"/>
        <tr r="I1080" s="3"/>
      </tp>
      <tp>
        <v>1186500000</v>
        <stp/>
        <stp>EM_S_VAL_MV</stp>
        <stp>2</stp>
        <stp>002633.SZ</stp>
        <stp>2019/11/27</stp>
        <tr r="I1090" s="3"/>
        <tr r="I1090" s="3"/>
        <tr r="I1090" s="3"/>
        <tr r="I1090" s="3"/>
      </tp>
      <tp>
        <v>2196000000</v>
        <stp/>
        <stp>EM_S_VAL_MV</stp>
        <stp>2</stp>
        <stp>002943.SZ</stp>
        <stp>2019/11/27</stp>
        <tr r="I1380" s="3"/>
        <tr r="I1380" s="3"/>
        <tr r="I1380" s="3"/>
        <tr r="I1380" s="3"/>
      </tp>
      <tp>
        <v>3252298618.8000002</v>
        <stp/>
        <stp>EM_S_VAL_MV</stp>
        <stp>2</stp>
        <stp>002953.SZ</stp>
        <stp>2019/11/27</stp>
        <tr r="I1389" s="3"/>
        <tr r="I1389" s="3"/>
        <tr r="I1389" s="3"/>
        <tr r="I1389" s="3"/>
      </tp>
      <tp>
        <v>5225007567.5</v>
        <stp/>
        <stp>EM_S_VAL_MV</stp>
        <stp>2</stp>
        <stp>002963.SZ</stp>
        <stp>2019/11/27</stp>
        <tr r="I1398" s="3"/>
        <tr r="I1398" s="3"/>
        <tr r="I1398" s="3"/>
        <tr r="I1398" s="3"/>
      </tp>
      <tp>
        <v>2022000000</v>
        <stp/>
        <stp>EM_S_VAL_MV</stp>
        <stp>2</stp>
        <stp>002903.SZ</stp>
        <stp>2019/11/27</stp>
        <tr r="I1344" s="3"/>
        <tr r="I1344" s="3"/>
        <tr r="I1344" s="3"/>
        <tr r="I1344" s="3"/>
      </tp>
      <tp>
        <v>7817763007.6199999</v>
        <stp/>
        <stp>EM_S_VAL_MV</stp>
        <stp>2</stp>
        <stp>002913.SZ</stp>
        <stp>2019/11/27</stp>
        <tr r="I1353" s="3"/>
        <tr r="I1353" s="3"/>
        <tr r="I1353" s="3"/>
        <tr r="I1353" s="3"/>
      </tp>
      <tp>
        <v>2988962340</v>
        <stp/>
        <stp>EM_S_VAL_MV</stp>
        <stp>2</stp>
        <stp>002923.SZ</stp>
        <stp>2019/11/27</stp>
        <tr r="I1362" s="3"/>
        <tr r="I1362" s="3"/>
        <tr r="I1362" s="3"/>
        <tr r="I1362" s="3"/>
      </tp>
      <tp>
        <v>4305571500</v>
        <stp/>
        <stp>EM_S_VAL_MV</stp>
        <stp>2</stp>
        <stp>002933.SZ</stp>
        <stp>2019/11/27</stp>
        <tr r="I1371" s="3"/>
        <tr r="I1371" s="3"/>
        <tr r="I1371" s="3"/>
        <tr r="I1371" s="3"/>
      </tp>
      <tp>
        <v>1759846743</v>
        <stp/>
        <stp>EM_S_VAL_MV</stp>
        <stp>2</stp>
        <stp>002883.SZ</stp>
        <stp>2019/11/27</stp>
        <tr r="I1325" s="3"/>
        <tr r="I1325" s="3"/>
        <tr r="I1325" s="3"/>
        <tr r="I1325" s="3"/>
      </tp>
      <tp>
        <v>1866233616</v>
        <stp/>
        <stp>EM_S_VAL_MV</stp>
        <stp>2</stp>
        <stp>002893.SZ</stp>
        <stp>2019/11/27</stp>
        <tr r="I1335" s="3"/>
        <tr r="I1335" s="3"/>
        <tr r="I1335" s="3"/>
        <tr r="I1335" s="3"/>
      </tp>
      <tp>
        <v>1698900000</v>
        <stp/>
        <stp>EM_S_VAL_MV</stp>
        <stp>2</stp>
        <stp>002843.SZ</stp>
        <stp>2019/11/27</stp>
        <tr r="I1288" s="3"/>
        <tr r="I1288" s="3"/>
        <tr r="I1288" s="3"/>
        <tr r="I1288" s="3"/>
      </tp>
      <tp>
        <v>2609737200</v>
        <stp/>
        <stp>EM_S_VAL_MV</stp>
        <stp>2</stp>
        <stp>002853.SZ</stp>
        <stp>2019/11/27</stp>
        <tr r="I1297" s="3"/>
        <tr r="I1297" s="3"/>
        <tr r="I1297" s="3"/>
        <tr r="I1297" s="3"/>
      </tp>
      <tp>
        <v>1969371965.1099999</v>
        <stp/>
        <stp>EM_S_VAL_MV</stp>
        <stp>2</stp>
        <stp>002863.SZ</stp>
        <stp>2019/11/27</stp>
        <tr r="I1306" s="3"/>
        <tr r="I1306" s="3"/>
        <tr r="I1306" s="3"/>
        <tr r="I1306" s="3"/>
      </tp>
      <tp>
        <v>1721311200</v>
        <stp/>
        <stp>EM_S_VAL_MV</stp>
        <stp>2</stp>
        <stp>002873.SZ</stp>
        <stp>2019/11/27</stp>
        <tr r="I1316" s="3"/>
        <tr r="I1316" s="3"/>
        <tr r="I1316" s="3"/>
        <tr r="I1316" s="3"/>
      </tp>
      <tp>
        <v>4852542638.1999998</v>
        <stp/>
        <stp>EM_S_VAL_MV</stp>
        <stp>2</stp>
        <stp>002803.SZ</stp>
        <stp>2019/11/27</stp>
        <tr r="I1251" s="3"/>
        <tr r="I1251" s="3"/>
        <tr r="I1251" s="3"/>
        <tr r="I1251" s="3"/>
      </tp>
      <tp>
        <v>2749200000</v>
        <stp/>
        <stp>EM_S_VAL_MV</stp>
        <stp>2</stp>
        <stp>002813.SZ</stp>
        <stp>2019/11/27</stp>
        <tr r="I1260" s="3"/>
        <tr r="I1260" s="3"/>
        <tr r="I1260" s="3"/>
        <tr r="I1260" s="3"/>
      </tp>
      <tp>
        <v>2422043773.9200001</v>
        <stp/>
        <stp>EM_S_VAL_MV</stp>
        <stp>2</stp>
        <stp>002823.SZ</stp>
        <stp>2019/11/27</stp>
        <tr r="I1269" s="3"/>
        <tr r="I1269" s="3"/>
        <tr r="I1269" s="3"/>
        <tr r="I1269" s="3"/>
      </tp>
      <tp>
        <v>4475105404</v>
        <stp/>
        <stp>EM_S_VAL_MV</stp>
        <stp>2</stp>
        <stp>002833.SZ</stp>
        <stp>2019/11/27</stp>
        <tr r="I1279" s="3"/>
        <tr r="I1279" s="3"/>
        <tr r="I1279" s="3"/>
        <tr r="I1279" s="3"/>
      </tp>
      <tp>
        <v>8.77</v>
        <stp/>
        <stp>EM_S_DQ_CLOSE</stp>
        <stp>3</stp>
        <stp>300402.SZ</stp>
        <stp>2019/11/27</stp>
        <stp>1</stp>
        <tr r="F175" s="5"/>
      </tp>
      <tp>
        <v>11.22</v>
        <stp/>
        <stp>EM_S_DQ_CLOSE</stp>
        <stp>3</stp>
        <stp>300400.SZ</stp>
        <stp>2019/11/27</stp>
        <stp>1</stp>
        <tr r="F174" s="5"/>
      </tp>
      <tp>
        <v>12.09</v>
        <stp/>
        <stp>EM_S_DQ_CLOSE</stp>
        <stp>3</stp>
        <stp>002430.SZ</stp>
        <stp>2019/11/27</stp>
        <stp>1</stp>
        <tr r="F57" s="5"/>
      </tp>
      <tp>
        <v>8.7100000000000009</v>
        <stp/>
        <stp>EM_S_DQ_CLOSE</stp>
        <stp>3</stp>
        <stp>002438.SZ</stp>
        <stp>2019/11/27</stp>
        <stp>1</stp>
        <tr r="F58" s="5"/>
      </tp>
      <tp>
        <v>4040842998.4200001</v>
        <stp/>
        <stp>EM_S_VAL_MV</stp>
        <stp>2</stp>
        <stp>601113.SH</stp>
        <stp>2019/11/27</stp>
        <tr r="I3035" s="3"/>
        <tr r="I3035" s="3"/>
        <tr r="I3035" s="3"/>
        <tr r="I3035" s="3"/>
      </tp>
      <tp>
        <v>11488000000</v>
        <stp/>
        <stp>EM_S_VAL_MV</stp>
        <stp>2</stp>
        <stp>601163.SH</stp>
        <stp>2019/11/27</stp>
        <tr r="I3048" s="3"/>
        <tr r="I3048" s="3"/>
        <tr r="I3048" s="3"/>
        <tr r="I3048" s="3"/>
      </tp>
      <tp>
        <v>13454664300</v>
        <stp/>
        <stp>EM_S_VAL_MV</stp>
        <stp>2</stp>
        <stp>601003.SH</stp>
        <stp>2019/11/27</stp>
        <tr r="I3003" s="3"/>
        <tr r="I3003" s="3"/>
        <tr r="I3003" s="3"/>
        <tr r="I3003" s="3"/>
      </tp>
      <tp>
        <v>20967269520</v>
        <stp/>
        <stp>EM_S_VAL_MV</stp>
        <stp>2</stp>
        <stp>601333.SH</stp>
        <stp>2019/11/27</stp>
        <tr r="I3082" s="3"/>
        <tr r="I3082" s="3"/>
        <tr r="I3082" s="3"/>
        <tr r="I3082" s="3"/>
      </tp>
      <tp>
        <v>24170895297</v>
        <stp/>
        <stp>EM_S_VAL_MV</stp>
        <stp>2</stp>
        <stp>601233.SH</stp>
        <stp>2019/11/27</stp>
        <tr r="I3070" s="3"/>
        <tr r="I3070" s="3"/>
        <tr r="I3070" s="3"/>
        <tr r="I3070" s="3"/>
      </tp>
      <tp>
        <v>84609783630</v>
        <stp/>
        <stp>EM_S_VAL_MV</stp>
        <stp>2</stp>
        <stp>601633.SH</stp>
        <stp>2019/11/27</stp>
        <tr r="I3119" s="3"/>
        <tr r="I3119" s="3"/>
        <tr r="I3119" s="3"/>
        <tr r="I3119" s="3"/>
      </tp>
      <tp>
        <v>71491351946.759995</v>
        <stp/>
        <stp>EM_S_VAL_MV</stp>
        <stp>2</stp>
        <stp>601933.SH</stp>
        <stp>2019/11/27</stp>
        <tr r="I3172" s="3"/>
        <tr r="I3172" s="3"/>
        <tr r="I3172" s="3"/>
        <tr r="I3172" s="3"/>
      </tp>
      <tp>
        <v>7.22</v>
        <stp/>
        <stp>EM_S_DQ_CLOSE</stp>
        <stp>3</stp>
        <stp>300430.SZ</stp>
        <stp>2019/11/27</stp>
        <stp>1</stp>
        <tr r="F184" s="5"/>
      </tp>
      <tp>
        <v>10.55</v>
        <stp/>
        <stp>EM_S_DQ_CLOSE</stp>
        <stp>3</stp>
        <stp>300435.SZ</stp>
        <stp>2019/11/27</stp>
        <stp>1</stp>
        <tr r="F185" s="5"/>
      </tp>
      <tp>
        <v>49871352259.400002</v>
        <stp/>
        <stp>EM_S_VAL_MV</stp>
        <stp>2</stp>
        <stp>600183.SH</stp>
        <stp>2019/11/27</stp>
        <tr r="I2340" s="3"/>
        <tr r="I2340" s="3"/>
        <tr r="I2340" s="3"/>
        <tr r="I2340" s="3"/>
      </tp>
      <tp>
        <v>1476044310</v>
        <stp/>
        <stp>EM_S_VAL_MV</stp>
        <stp>2</stp>
        <stp>600193.SH</stp>
        <stp>2019/11/27</stp>
        <tr r="I2350" s="3"/>
        <tr r="I2350" s="3"/>
        <tr r="I2350" s="3"/>
        <tr r="I2350" s="3"/>
      </tp>
      <tp>
        <v>4611635614</v>
        <stp/>
        <stp>EM_S_VAL_MV</stp>
        <stp>2</stp>
        <stp>600103.SH</stp>
        <stp>2019/11/27</stp>
        <tr r="I2270" s="3"/>
        <tr r="I2270" s="3"/>
        <tr r="I2270" s="3"/>
        <tr r="I2270" s="3"/>
      </tp>
      <tp>
        <v>2756588772</v>
        <stp/>
        <stp>EM_S_VAL_MV</stp>
        <stp>2</stp>
        <stp>600113.SH</stp>
        <stp>2019/11/27</stp>
        <tr r="I2280" s="3"/>
        <tr r="I2280" s="3"/>
        <tr r="I2280" s="3"/>
        <tr r="I2280" s="3"/>
      </tp>
      <tp>
        <v>7094304000</v>
        <stp/>
        <stp>EM_S_VAL_MV</stp>
        <stp>2</stp>
        <stp>600123.SH</stp>
        <stp>2019/11/27</stp>
        <tr r="I2290" s="3"/>
        <tr r="I2290" s="3"/>
        <tr r="I2290" s="3"/>
        <tr r="I2290" s="3"/>
      </tp>
      <tp>
        <v>3859468743.6799998</v>
        <stp/>
        <stp>EM_S_VAL_MV</stp>
        <stp>2</stp>
        <stp>600133.SH</stp>
        <stp>2019/11/27</stp>
        <tr r="I2299" s="3"/>
        <tr r="I2299" s="3"/>
        <tr r="I2299" s="3"/>
        <tr r="I2299" s="3"/>
      </tp>
      <tp>
        <v>16599864112.35</v>
        <stp/>
        <stp>EM_S_VAL_MV</stp>
        <stp>2</stp>
        <stp>600143.SH</stp>
        <stp>2019/11/27</stp>
        <tr r="I2306" s="3"/>
        <tr r="I2306" s="3"/>
        <tr r="I2306" s="3"/>
        <tr r="I2306" s="3"/>
      </tp>
      <tp>
        <v>22483140202.900002</v>
        <stp/>
        <stp>EM_S_VAL_MV</stp>
        <stp>2</stp>
        <stp>600153.SH</stp>
        <stp>2019/11/27</stp>
        <tr r="I2314" s="3"/>
        <tr r="I2314" s="3"/>
        <tr r="I2314" s="3"/>
        <tr r="I2314" s="3"/>
      </tp>
      <tp>
        <v>3208283388.3000002</v>
        <stp/>
        <stp>EM_S_VAL_MV</stp>
        <stp>2</stp>
        <stp>600163.SH</stp>
        <stp>2019/11/27</stp>
        <tr r="I2323" s="3"/>
        <tr r="I2323" s="3"/>
        <tr r="I2323" s="3"/>
        <tr r="I2323" s="3"/>
      </tp>
      <tp>
        <v>3449501760.48</v>
        <stp/>
        <stp>EM_S_VAL_MV</stp>
        <stp>2</stp>
        <stp>600173.SH</stp>
        <stp>2019/11/27</stp>
        <tr r="I2332" s="3"/>
        <tr r="I2332" s="3"/>
        <tr r="I2332" s="3"/>
        <tr r="I2332" s="3"/>
      </tp>
      <tp>
        <v>4065348506.1999998</v>
        <stp/>
        <stp>EM_S_VAL_MV</stp>
        <stp>2</stp>
        <stp>300193.SZ</stp>
        <stp>2019/11/27</stp>
        <tr r="I1593" s="3"/>
        <tr r="I1593" s="3"/>
        <tr r="I1593" s="3"/>
        <tr r="I1593" s="3"/>
      </tp>
      <tp>
        <v>5975859901.6099997</v>
        <stp/>
        <stp>EM_S_VAL_MV</stp>
        <stp>2</stp>
        <stp>300183.SZ</stp>
        <stp>2019/11/27</stp>
        <tr r="I1584" s="3"/>
        <tr r="I1584" s="3"/>
        <tr r="I1584" s="3"/>
        <tr r="I1584" s="3"/>
      </tp>
      <tp>
        <v>2555746993.0799999</v>
        <stp/>
        <stp>EM_S_VAL_MV</stp>
        <stp>2</stp>
        <stp>300173.SZ</stp>
        <stp>2019/11/27</stp>
        <tr r="I1574" s="3"/>
        <tr r="I1574" s="3"/>
        <tr r="I1574" s="3"/>
        <tr r="I1574" s="3"/>
      </tp>
      <tp>
        <v>1941518450.5999999</v>
        <stp/>
        <stp>EM_S_VAL_MV</stp>
        <stp>2</stp>
        <stp>000153.SZ</stp>
        <stp>2019/11/27</stp>
        <tr r="I65" s="3"/>
        <tr r="I65" s="3"/>
        <tr r="I65" s="3"/>
        <tr r="I65" s="3"/>
      </tp>
      <tp>
        <v>1621080000</v>
        <stp/>
        <stp>EM_S_VAL_MV</stp>
        <stp>2</stp>
        <stp>300163.SZ</stp>
        <stp>2019/11/27</stp>
        <tr r="I1564" s="3"/>
        <tr r="I1564" s="3"/>
        <tr r="I1564" s="3"/>
        <tr r="I1564" s="3"/>
      </tp>
      <tp>
        <v>2006400000</v>
        <stp/>
        <stp>EM_S_VAL_MV</stp>
        <stp>2</stp>
        <stp>300153.SZ</stp>
        <stp>2019/11/27</stp>
        <tr r="I1554" s="3"/>
        <tr r="I1554" s="3"/>
        <tr r="I1554" s="3"/>
        <tr r="I1554" s="3"/>
      </tp>
      <tp>
        <v>4727097926.2399998</v>
        <stp/>
        <stp>EM_S_VAL_MV</stp>
        <stp>2</stp>
        <stp>300143.SZ</stp>
        <stp>2019/11/27</stp>
        <tr r="I1544" s="3"/>
        <tr r="I1544" s="3"/>
        <tr r="I1544" s="3"/>
        <tr r="I1544" s="3"/>
      </tp>
      <tp>
        <v>11324095371.450001</v>
        <stp/>
        <stp>EM_S_VAL_MV</stp>
        <stp>2</stp>
        <stp>300133.SZ</stp>
        <stp>2019/11/27</stp>
        <tr r="I1534" s="3"/>
        <tr r="I1534" s="3"/>
        <tr r="I1534" s="3"/>
        <tr r="I1534" s="3"/>
      </tp>
      <tp>
        <v>6569752965.96</v>
        <stp/>
        <stp>EM_S_VAL_MV</stp>
        <stp>2</stp>
        <stp>300123.SZ</stp>
        <stp>2019/11/27</stp>
        <tr r="I1524" s="3"/>
        <tr r="I1524" s="3"/>
        <tr r="I1524" s="3"/>
        <tr r="I1524" s="3"/>
      </tp>
      <tp>
        <v>14711946615.6</v>
        <stp/>
        <stp>EM_S_VAL_MV</stp>
        <stp>2</stp>
        <stp>300113.SZ</stp>
        <stp>2019/11/27</stp>
        <tr r="I1514" s="3"/>
        <tr r="I1514" s="3"/>
        <tr r="I1514" s="3"/>
        <tr r="I1514" s="3"/>
      </tp>
      <tp>
        <v>2861585010</v>
        <stp/>
        <stp>EM_S_VAL_MV</stp>
        <stp>2</stp>
        <stp>300103.SZ</stp>
        <stp>2019/11/27</stp>
        <tr r="I1504" s="3"/>
        <tr r="I1504" s="3"/>
        <tr r="I1504" s="3"/>
        <tr r="I1504" s="3"/>
      </tp>
      <tp>
        <v>4965700000</v>
        <stp/>
        <stp>EM_S_VAL_MV</stp>
        <stp>2</stp>
        <stp>600083.SH</stp>
        <stp>2019/11/27</stp>
        <tr r="I2253" s="3"/>
        <tr r="I2253" s="3"/>
        <tr r="I2253" s="3"/>
        <tr r="I2253" s="3"/>
      </tp>
      <tp>
        <v>17005079625</v>
        <stp/>
        <stp>EM_S_VAL_MV</stp>
        <stp>2</stp>
        <stp>600093.SH</stp>
        <stp>2019/11/27</stp>
        <tr r="I2261" s="3"/>
        <tr r="I2261" s="3"/>
        <tr r="I2261" s="3"/>
        <tr r="I2261" s="3"/>
      </tp>
      <tp>
        <v>52498663353.68</v>
        <stp/>
        <stp>EM_S_VAL_MV</stp>
        <stp>2</stp>
        <stp>600023.SH</stp>
        <stp>2019/11/27</stp>
        <tr r="I2206" s="3"/>
        <tr r="I2206" s="3"/>
        <tr r="I2206" s="3"/>
        <tr r="I2206" s="3"/>
      </tp>
      <tp>
        <v>8315532000</v>
        <stp/>
        <stp>EM_S_VAL_MV</stp>
        <stp>2</stp>
        <stp>600033.SH</stp>
        <stp>2019/11/27</stp>
        <tr r="I2214" s="3"/>
        <tr r="I2214" s="3"/>
        <tr r="I2214" s="3"/>
        <tr r="I2214" s="3"/>
      </tp>
      <tp>
        <v>8722840896</v>
        <stp/>
        <stp>EM_S_VAL_MV</stp>
        <stp>2</stp>
        <stp>600053.SH</stp>
        <stp>2019/11/27</stp>
        <tr r="I2224" s="3"/>
        <tr r="I2224" s="3"/>
        <tr r="I2224" s="3"/>
        <tr r="I2224" s="3"/>
      </tp>
      <tp>
        <v>6605818793.5600004</v>
        <stp/>
        <stp>EM_S_VAL_MV</stp>
        <stp>2</stp>
        <stp>600063.SH</stp>
        <stp>2019/11/27</stp>
        <tr r="I2234" s="3"/>
        <tr r="I2234" s="3"/>
        <tr r="I2234" s="3"/>
        <tr r="I2234" s="3"/>
      </tp>
      <tp>
        <v>7258026113.2799997</v>
        <stp/>
        <stp>EM_S_VAL_MV</stp>
        <stp>2</stp>
        <stp>600073.SH</stp>
        <stp>2019/11/27</stp>
        <tr r="I2243" s="3"/>
        <tr r="I2243" s="3"/>
        <tr r="I2243" s="3"/>
        <tr r="I2243" s="3"/>
      </tp>
      <tp>
        <v>2427840000</v>
        <stp/>
        <stp>EM_S_VAL_MV</stp>
        <stp>2</stp>
        <stp>300093.SZ</stp>
        <stp>2019/11/27</stp>
        <tr r="I1494" s="3"/>
        <tr r="I1494" s="3"/>
        <tr r="I1494" s="3"/>
        <tr r="I1494" s="3"/>
      </tp>
      <tp>
        <v>4106789385.1599998</v>
        <stp/>
        <stp>EM_S_VAL_MV</stp>
        <stp>2</stp>
        <stp>300083.SZ</stp>
        <stp>2019/11/27</stp>
        <tr r="I1484" s="3"/>
        <tr r="I1484" s="3"/>
        <tr r="I1484" s="3"/>
        <tr r="I1484" s="3"/>
      </tp>
      <tp>
        <v>13259192950.08</v>
        <stp/>
        <stp>EM_S_VAL_MV</stp>
        <stp>2</stp>
        <stp>000043.SZ</stp>
        <stp>2019/11/27</stp>
        <tr r="I37" s="3"/>
        <tr r="I37" s="3"/>
        <tr r="I37" s="3"/>
        <tr r="I37" s="3"/>
      </tp>
      <tp>
        <v>9332765659.0100002</v>
        <stp/>
        <stp>EM_S_VAL_MV</stp>
        <stp>2</stp>
        <stp>300073.SZ</stp>
        <stp>2019/11/27</stp>
        <tr r="I1474" s="3"/>
        <tr r="I1474" s="3"/>
        <tr r="I1474" s="3"/>
        <tr r="I1474" s="3"/>
      </tp>
      <tp>
        <v>2149635596.5</v>
        <stp/>
        <stp>EM_S_VAL_MV</stp>
        <stp>2</stp>
        <stp>300063.SZ</stp>
        <stp>2019/11/27</stp>
        <tr r="I1464" s="3"/>
        <tr r="I1464" s="3"/>
        <tr r="I1464" s="3"/>
        <tr r="I1464" s="3"/>
      </tp>
      <tp>
        <v>128722702215.22</v>
        <stp/>
        <stp>EM_S_VAL_MV</stp>
        <stp>2</stp>
        <stp>000063.SZ</stp>
        <stp>2019/11/27</stp>
        <tr r="I50" s="3"/>
        <tr r="I50" s="3"/>
        <tr r="I50" s="3"/>
        <tr r="I50" s="3"/>
      </tp>
      <tp>
        <v>7779912988.96</v>
        <stp/>
        <stp>EM_S_VAL_MV</stp>
        <stp>2</stp>
        <stp>300053.SZ</stp>
        <stp>2019/11/27</stp>
        <tr r="I1455" s="3"/>
        <tr r="I1455" s="3"/>
        <tr r="I1455" s="3"/>
        <tr r="I1455" s="3"/>
      </tp>
      <tp>
        <v>5860174468.71</v>
        <stp/>
        <stp>EM_S_VAL_MV</stp>
        <stp>2</stp>
        <stp>300043.SZ</stp>
        <stp>2019/11/27</stp>
        <tr r="I1445" s="3"/>
        <tr r="I1445" s="3"/>
        <tr r="I1445" s="3"/>
        <tr r="I1445" s="3"/>
      </tp>
      <tp>
        <v>49002240000</v>
        <stp/>
        <stp>EM_S_VAL_MV</stp>
        <stp>2</stp>
        <stp>300033.SZ</stp>
        <stp>2019/11/27</stp>
        <tr r="I1435" s="3"/>
        <tr r="I1435" s="3"/>
        <tr r="I1435" s="3"/>
        <tr r="I1435" s="3"/>
      </tp>
      <tp>
        <v>2244358102.5</v>
        <stp/>
        <stp>EM_S_VAL_MV</stp>
        <stp>2</stp>
        <stp>300023.SZ</stp>
        <stp>2019/11/27</stp>
        <tr r="I1425" s="3"/>
        <tr r="I1425" s="3"/>
        <tr r="I1425" s="3"/>
        <tr r="I1425" s="3"/>
      </tp>
      <tp>
        <v>1737228124.8</v>
        <stp/>
        <stp>EM_S_VAL_MV</stp>
        <stp>2</stp>
        <stp>000023.SZ</stp>
        <stp>2019/11/27</stp>
        <tr r="I20" s="3"/>
        <tr r="I20" s="3"/>
        <tr r="I20" s="3"/>
        <tr r="I20" s="3"/>
      </tp>
      <tp>
        <v>3292084037.5500002</v>
        <stp/>
        <stp>EM_S_VAL_MV</stp>
        <stp>2</stp>
        <stp>300013.SZ</stp>
        <stp>2019/11/27</stp>
        <tr r="I1415" s="3"/>
        <tr r="I1415" s="3"/>
        <tr r="I1415" s="3"/>
        <tr r="I1415" s="3"/>
      </tp>
      <tp>
        <v>61324493540.82</v>
        <stp/>
        <stp>EM_S_VAL_MV</stp>
        <stp>2</stp>
        <stp>300003.SZ</stp>
        <stp>2019/11/27</stp>
        <tr r="I1405" s="3"/>
        <tr r="I1405" s="3"/>
        <tr r="I1405" s="3"/>
        <tr r="I1405" s="3"/>
      </tp>
      <tp>
        <v>54716752892.639999</v>
        <stp/>
        <stp>EM_S_VAL_MV</stp>
        <stp>2</stp>
        <stp>600383.SH</stp>
        <stp>2019/11/27</stp>
        <tr r="I2512" s="3"/>
        <tr r="I2512" s="3"/>
        <tr r="I2512" s="3"/>
        <tr r="I2512" s="3"/>
      </tp>
      <tp>
        <v>7202943950.8000002</v>
        <stp/>
        <stp>EM_S_VAL_MV</stp>
        <stp>2</stp>
        <stp>600393.SH</stp>
        <stp>2019/11/27</stp>
        <tr r="I2521" s="3"/>
        <tr r="I2521" s="3"/>
        <tr r="I2521" s="3"/>
        <tr r="I2521" s="3"/>
      </tp>
      <tp>
        <v>2168689517.3099999</v>
        <stp/>
        <stp>EM_S_VAL_MV</stp>
        <stp>2</stp>
        <stp>600303.SH</stp>
        <stp>2019/11/27</stp>
        <tr r="I2444" s="3"/>
        <tr r="I2444" s="3"/>
        <tr r="I2444" s="3"/>
        <tr r="I2444" s="3"/>
      </tp>
      <tp>
        <v>2911114403.4699998</v>
        <stp/>
        <stp>EM_S_VAL_MV</stp>
        <stp>2</stp>
        <stp>600313.SH</stp>
        <stp>2019/11/27</stp>
        <tr r="I2453" s="3"/>
        <tr r="I2453" s="3"/>
        <tr r="I2453" s="3"/>
        <tr r="I2453" s="3"/>
      </tp>
      <tp>
        <v>13141427908.700001</v>
        <stp/>
        <stp>EM_S_VAL_MV</stp>
        <stp>2</stp>
        <stp>600323.SH</stp>
        <stp>2019/11/27</stp>
        <tr r="I2462" s="3"/>
        <tr r="I2462" s="3"/>
        <tr r="I2462" s="3"/>
        <tr r="I2462" s="3"/>
      </tp>
      <tp>
        <v>3191320784.1599998</v>
        <stp/>
        <stp>EM_S_VAL_MV</stp>
        <stp>2</stp>
        <stp>600333.SH</stp>
        <stp>2019/11/27</stp>
        <tr r="I2471" s="3"/>
        <tr r="I2471" s="3"/>
        <tr r="I2471" s="3"/>
        <tr r="I2471" s="3"/>
      </tp>
      <tp>
        <v>5590687608.4799995</v>
        <stp/>
        <stp>EM_S_VAL_MV</stp>
        <stp>2</stp>
        <stp>600343.SH</stp>
        <stp>2019/11/27</stp>
        <tr r="I2478" s="3"/>
        <tr r="I2478" s="3"/>
        <tr r="I2478" s="3"/>
        <tr r="I2478" s="3"/>
      </tp>
      <tp>
        <v>2718600000</v>
        <stp/>
        <stp>EM_S_VAL_MV</stp>
        <stp>2</stp>
        <stp>600353.SH</stp>
        <stp>2019/11/27</stp>
        <tr r="I2485" s="3"/>
        <tr r="I2485" s="3"/>
        <tr r="I2485" s="3"/>
        <tr r="I2485" s="3"/>
      </tp>
      <tp>
        <v>6155457290</v>
        <stp/>
        <stp>EM_S_VAL_MV</stp>
        <stp>2</stp>
        <stp>600363.SH</stp>
        <stp>2019/11/27</stp>
        <tr r="I2494" s="3"/>
        <tr r="I2494" s="3"/>
        <tr r="I2494" s="3"/>
        <tr r="I2494" s="3"/>
      </tp>
      <tp>
        <v>16274315265.190001</v>
        <stp/>
        <stp>EM_S_VAL_MV</stp>
        <stp>2</stp>
        <stp>600373.SH</stp>
        <stp>2019/11/27</stp>
        <tr r="I2503" s="3"/>
        <tr r="I2503" s="3"/>
        <tr r="I2503" s="3"/>
        <tr r="I2503" s="3"/>
      </tp>
      <tp>
        <v>4855289948.0799999</v>
        <stp/>
        <stp>EM_S_VAL_MV</stp>
        <stp>2</stp>
        <stp>300393.SZ</stp>
        <stp>2019/11/27</stp>
        <tr r="I1791" s="3"/>
        <tr r="I1791" s="3"/>
        <tr r="I1791" s="3"/>
        <tr r="I1791" s="3"/>
      </tp>
      <tp>
        <v>29767649884.700001</v>
        <stp/>
        <stp>EM_S_VAL_MV</stp>
        <stp>2</stp>
        <stp>300383.SZ</stp>
        <stp>2019/11/27</stp>
        <tr r="I1781" s="3"/>
        <tr r="I1781" s="3"/>
        <tr r="I1781" s="3"/>
        <tr r="I1781" s="3"/>
      </tp>
      <tp>
        <v>6940359407.1000004</v>
        <stp/>
        <stp>EM_S_VAL_MV</stp>
        <stp>2</stp>
        <stp>300373.SZ</stp>
        <stp>2019/11/27</stp>
        <tr r="I1771" s="3"/>
        <tr r="I1771" s="3"/>
        <tr r="I1771" s="3"/>
        <tr r="I1771" s="3"/>
      </tp>
      <tp>
        <v>6833191440.4700003</v>
        <stp/>
        <stp>EM_S_VAL_MV</stp>
        <stp>2</stp>
        <stp>300363.SZ</stp>
        <stp>2019/11/27</stp>
        <tr r="I1762" s="3"/>
        <tr r="I1762" s="3"/>
        <tr r="I1762" s="3"/>
        <tr r="I1762" s="3"/>
      </tp>
      <tp>
        <v>6136880572.9700003</v>
        <stp/>
        <stp>EM_S_VAL_MV</stp>
        <stp>2</stp>
        <stp>300353.SZ</stp>
        <stp>2019/11/27</stp>
        <tr r="I1753" s="3"/>
        <tr r="I1753" s="3"/>
        <tr r="I1753" s="3"/>
        <tr r="I1753" s="3"/>
      </tp>
      <tp>
        <v>3260662045.9200001</v>
        <stp/>
        <stp>EM_S_VAL_MV</stp>
        <stp>2</stp>
        <stp>300343.SZ</stp>
        <stp>2019/11/27</stp>
        <tr r="I1743" s="3"/>
        <tr r="I1743" s="3"/>
        <tr r="I1743" s="3"/>
        <tr r="I1743" s="3"/>
      </tp>
      <tp>
        <v>3265920000</v>
        <stp/>
        <stp>EM_S_VAL_MV</stp>
        <stp>2</stp>
        <stp>300333.SZ</stp>
        <stp>2019/11/27</stp>
        <tr r="I1733" s="3"/>
        <tr r="I1733" s="3"/>
        <tr r="I1733" s="3"/>
        <tr r="I1733" s="3"/>
      </tp>
      <tp>
        <v>5307904544.9399996</v>
        <stp/>
        <stp>EM_S_VAL_MV</stp>
        <stp>2</stp>
        <stp>300323.SZ</stp>
        <stp>2019/11/27</stp>
        <tr r="I1723" s="3"/>
        <tr r="I1723" s="3"/>
        <tr r="I1723" s="3"/>
        <tr r="I1723" s="3"/>
      </tp>
      <tp>
        <v>1665039746.72</v>
        <stp/>
        <stp>EM_S_VAL_MV</stp>
        <stp>2</stp>
        <stp>300313.SZ</stp>
        <stp>2019/11/27</stp>
        <tr r="I1713" s="3"/>
        <tr r="I1713" s="3"/>
        <tr r="I1713" s="3"/>
        <tr r="I1713" s="3"/>
      </tp>
      <tp>
        <v>382541724319.54999</v>
        <stp/>
        <stp>EM_S_VAL_MV</stp>
        <stp>2</stp>
        <stp>000333.SZ</stp>
        <stp>2019/11/27</stp>
        <tr r="I73" s="3"/>
        <tr r="I73" s="3"/>
        <tr r="I73" s="3"/>
        <tr r="I73" s="3"/>
      </tp>
      <tp>
        <v>4820459827.4300003</v>
        <stp/>
        <stp>EM_S_VAL_MV</stp>
        <stp>2</stp>
        <stp>300303.SZ</stp>
        <stp>2019/11/27</stp>
        <tr r="I1703" s="3"/>
        <tr r="I1703" s="3"/>
        <tr r="I1703" s="3"/>
        <tr r="I1703" s="3"/>
      </tp>
      <tp>
        <v>3526427622.4200001</v>
        <stp/>
        <stp>EM_S_VAL_MV</stp>
        <stp>2</stp>
        <stp>600283.SH</stp>
        <stp>2019/11/27</stp>
        <tr r="I2427" s="3"/>
        <tr r="I2427" s="3"/>
        <tr r="I2427" s="3"/>
        <tr r="I2427" s="3"/>
      </tp>
      <tp>
        <v>3660715944.9000001</v>
        <stp/>
        <stp>EM_S_VAL_MV</stp>
        <stp>2</stp>
        <stp>600293.SH</stp>
        <stp>2019/11/27</stp>
        <tr r="I2436" s="3"/>
        <tr r="I2436" s="3"/>
        <tr r="I2436" s="3"/>
        <tr r="I2436" s="3"/>
      </tp>
      <tp>
        <v>2592619641.5999999</v>
        <stp/>
        <stp>EM_S_VAL_MV</stp>
        <stp>2</stp>
        <stp>600203.SH</stp>
        <stp>2019/11/27</stp>
        <tr r="I2359" s="3"/>
        <tr r="I2359" s="3"/>
        <tr r="I2359" s="3"/>
        <tr r="I2359" s="3"/>
      </tp>
      <tp>
        <v>1652200000</v>
        <stp/>
        <stp>EM_S_VAL_MV</stp>
        <stp>2</stp>
        <stp>600213.SH</stp>
        <stp>2019/11/27</stp>
        <tr r="I2367" s="3"/>
        <tr r="I2367" s="3"/>
        <tr r="I2367" s="3"/>
        <tr r="I2367" s="3"/>
      </tp>
      <tp>
        <v>5515333680</v>
        <stp/>
        <stp>EM_S_VAL_MV</stp>
        <stp>2</stp>
        <stp>600223.SH</stp>
        <stp>2019/11/27</stp>
        <tr r="I2376" s="3"/>
        <tr r="I2376" s="3"/>
        <tr r="I2376" s="3"/>
        <tr r="I2376" s="3"/>
      </tp>
      <tp>
        <v>35589941566.800003</v>
        <stp/>
        <stp>EM_S_VAL_MV</stp>
        <stp>2</stp>
        <stp>600233.SH</stp>
        <stp>2019/11/27</stp>
        <tr r="I2385" s="3"/>
        <tr r="I2385" s="3"/>
        <tr r="I2385" s="3"/>
        <tr r="I2385" s="3"/>
      </tp>
      <tp>
        <v>1887055000</v>
        <stp/>
        <stp>EM_S_VAL_MV</stp>
        <stp>2</stp>
        <stp>600243.SH</stp>
        <stp>2019/11/27</stp>
        <tr r="I2395" s="3"/>
        <tr r="I2395" s="3"/>
        <tr r="I2395" s="3"/>
        <tr r="I2395" s="3"/>
      </tp>
      <tp>
        <v>12937556803.290001</v>
        <stp/>
        <stp>EM_S_VAL_MV</stp>
        <stp>2</stp>
        <stp>600273.SH</stp>
        <stp>2019/11/27</stp>
        <tr r="I2418" s="3"/>
        <tr r="I2418" s="3"/>
        <tr r="I2418" s="3"/>
        <tr r="I2418" s="3"/>
      </tp>
      <tp>
        <v>1971000000</v>
        <stp/>
        <stp>EM_S_VAL_MV</stp>
        <stp>2</stp>
        <stp>300293.SZ</stp>
        <stp>2019/11/27</stp>
        <tr r="I1693" s="3"/>
        <tr r="I1693" s="3"/>
        <tr r="I1693" s="3"/>
        <tr r="I1693" s="3"/>
      </tp>
      <tp>
        <v>1744461283.5</v>
        <stp/>
        <stp>EM_S_VAL_MV</stp>
        <stp>2</stp>
        <stp>300283.SZ</stp>
        <stp>2019/11/27</stp>
        <tr r="I1683" s="3"/>
        <tr r="I1683" s="3"/>
        <tr r="I1683" s="3"/>
        <tr r="I1683" s="3"/>
      </tp>
      <tp>
        <v>3750421262.7199998</v>
        <stp/>
        <stp>EM_S_VAL_MV</stp>
        <stp>2</stp>
        <stp>300273.SZ</stp>
        <stp>2019/11/27</stp>
        <tr r="I1673" s="3"/>
        <tr r="I1673" s="3"/>
        <tr r="I1673" s="3"/>
        <tr r="I1673" s="3"/>
      </tp>
      <tp>
        <v>3988830165.4400001</v>
        <stp/>
        <stp>EM_S_VAL_MV</stp>
        <stp>2</stp>
        <stp>300263.SZ</stp>
        <stp>2019/11/27</stp>
        <tr r="I1663" s="3"/>
        <tr r="I1663" s="3"/>
        <tr r="I1663" s="3"/>
        <tr r="I1663" s="3"/>
      </tp>
      <tp>
        <v>25058968120.32</v>
        <stp/>
        <stp>EM_S_VAL_MV</stp>
        <stp>2</stp>
        <stp>300253.SZ</stp>
        <stp>2019/11/27</stp>
        <tr r="I1653" s="3"/>
        <tr r="I1653" s="3"/>
        <tr r="I1653" s="3"/>
        <tr r="I1653" s="3"/>
      </tp>
      <tp>
        <v>1693633583.79</v>
        <stp/>
        <stp>EM_S_VAL_MV</stp>
        <stp>2</stp>
        <stp>300243.SZ</stp>
        <stp>2019/11/27</stp>
        <tr r="I1643" s="3"/>
        <tr r="I1643" s="3"/>
        <tr r="I1643" s="3"/>
        <tr r="I1643" s="3"/>
      </tp>
      <tp>
        <v>7815866491.4399996</v>
        <stp/>
        <stp>EM_S_VAL_MV</stp>
        <stp>2</stp>
        <stp>300233.SZ</stp>
        <stp>2019/11/27</stp>
        <tr r="I1633" s="3"/>
        <tr r="I1633" s="3"/>
        <tr r="I1633" s="3"/>
        <tr r="I1633" s="3"/>
      </tp>
      <tp>
        <v>12419897669.92</v>
        <stp/>
        <stp>EM_S_VAL_MV</stp>
        <stp>2</stp>
        <stp>300223.SZ</stp>
        <stp>2019/11/27</stp>
        <tr r="I1623" s="3"/>
        <tr r="I1623" s="3"/>
        <tr r="I1623" s="3"/>
        <tr r="I1623" s="3"/>
      </tp>
      <tp>
        <v>3629050954.5999999</v>
        <stp/>
        <stp>EM_S_VAL_MV</stp>
        <stp>2</stp>
        <stp>300213.SZ</stp>
        <stp>2019/11/27</stp>
        <tr r="I1613" s="3"/>
        <tr r="I1613" s="3"/>
        <tr r="I1613" s="3"/>
        <tr r="I1613" s="3"/>
      </tp>
      <tp>
        <v>6357869470</v>
        <stp/>
        <stp>EM_S_VAL_MV</stp>
        <stp>2</stp>
        <stp>300203.SZ</stp>
        <stp>2019/11/27</stp>
        <tr r="I1603" s="3"/>
        <tr r="I1603" s="3"/>
        <tr r="I1603" s="3"/>
        <tr r="I1603" s="3"/>
      </tp>
      <tp>
        <v>30507348120</v>
        <stp/>
        <stp>EM_S_VAL_MV</stp>
        <stp>2</stp>
        <stp>600583.SH</stp>
        <stp>2019/11/27</stp>
        <tr r="I2663" s="3"/>
        <tr r="I2663" s="3"/>
        <tr r="I2663" s="3"/>
        <tr r="I2663" s="3"/>
      </tp>
      <tp>
        <v>5345200000</v>
        <stp/>
        <stp>EM_S_VAL_MV</stp>
        <stp>2</stp>
        <stp>600593.SH</stp>
        <stp>2019/11/27</stp>
        <tr r="I2672" s="3"/>
        <tr r="I2672" s="3"/>
        <tr r="I2672" s="3"/>
        <tr r="I2672" s="3"/>
      </tp>
      <tp>
        <v>4854938700</v>
        <stp/>
        <stp>EM_S_VAL_MV</stp>
        <stp>2</stp>
        <stp>600503.SH</stp>
        <stp>2019/11/27</stp>
        <tr r="I2594" s="3"/>
        <tr r="I2594" s="3"/>
        <tr r="I2594" s="3"/>
        <tr r="I2594" s="3"/>
      </tp>
      <tp>
        <v>1973521784.5</v>
        <stp/>
        <stp>EM_S_VAL_MV</stp>
        <stp>2</stp>
        <stp>600513.SH</stp>
        <stp>2019/11/27</stp>
        <tr r="I2603" s="3"/>
        <tr r="I2603" s="3"/>
        <tr r="I2603" s="3"/>
        <tr r="I2603" s="3"/>
      </tp>
      <tp>
        <v>5336909424</v>
        <stp/>
        <stp>EM_S_VAL_MV</stp>
        <stp>2</stp>
        <stp>600523.SH</stp>
        <stp>2019/11/27</stp>
        <tr r="I2612" s="3"/>
        <tr r="I2612" s="3"/>
        <tr r="I2612" s="3"/>
        <tr r="I2612" s="3"/>
      </tp>
      <tp>
        <v>3297000000</v>
        <stp/>
        <stp>EM_S_VAL_MV</stp>
        <stp>2</stp>
        <stp>600533.SH</stp>
        <stp>2019/11/27</stp>
        <tr r="I2621" s="3"/>
        <tr r="I2621" s="3"/>
        <tr r="I2621" s="3"/>
        <tr r="I2621" s="3"/>
      </tp>
      <tp>
        <v>1785427200</v>
        <stp/>
        <stp>EM_S_VAL_MV</stp>
        <stp>2</stp>
        <stp>600543.SH</stp>
        <stp>2019/11/27</stp>
        <tr r="I2628" s="3"/>
        <tr r="I2628" s="3"/>
        <tr r="I2628" s="3"/>
        <tr r="I2628" s="3"/>
      </tp>
      <tp>
        <v>9333000000</v>
        <stp/>
        <stp>EM_S_VAL_MV</stp>
        <stp>2</stp>
        <stp>600563.SH</stp>
        <stp>2019/11/27</stp>
        <tr r="I2645" s="3"/>
        <tr r="I2645" s="3"/>
        <tr r="I2645" s="3"/>
        <tr r="I2645" s="3"/>
      </tp>
      <tp>
        <v>1557500000</v>
        <stp/>
        <stp>EM_S_VAL_MV</stp>
        <stp>2</stp>
        <stp>600573.SH</stp>
        <stp>2019/11/27</stp>
        <tr r="I2654" s="3"/>
        <tr r="I2654" s="3"/>
        <tr r="I2654" s="3"/>
        <tr r="I2654" s="3"/>
      </tp>
      <tp>
        <v>2184062844.8099999</v>
        <stp/>
        <stp>EM_S_VAL_MV</stp>
        <stp>2</stp>
        <stp>000593.SZ</stp>
        <stp>2019/11/27</stp>
        <tr r="I173" s="3"/>
        <tr r="I173" s="3"/>
        <tr r="I173" s="3"/>
        <tr r="I173" s="3"/>
      </tp>
      <tp>
        <v>2998668288</v>
        <stp/>
        <stp>EM_S_VAL_MV</stp>
        <stp>2</stp>
        <stp>300593.SZ</stp>
        <stp>2019/11/27</stp>
        <tr r="I1988" s="3"/>
        <tr r="I1988" s="3"/>
        <tr r="I1988" s="3"/>
        <tr r="I1988" s="3"/>
      </tp>
      <tp>
        <v>3430449737.2600002</v>
        <stp/>
        <stp>EM_S_VAL_MV</stp>
        <stp>2</stp>
        <stp>300583.SZ</stp>
        <stp>2019/11/27</stp>
        <tr r="I1978" s="3"/>
        <tr r="I1978" s="3"/>
        <tr r="I1978" s="3"/>
        <tr r="I1978" s="3"/>
      </tp>
      <tp>
        <v>10699594922.32</v>
        <stp/>
        <stp>EM_S_VAL_MV</stp>
        <stp>2</stp>
        <stp>000543.SZ</stp>
        <stp>2019/11/27</stp>
        <tr r="I135" s="3"/>
        <tr r="I135" s="3"/>
        <tr r="I135" s="3"/>
        <tr r="I135" s="3"/>
      </tp>
      <tp>
        <v>7277744700</v>
        <stp/>
        <stp>EM_S_VAL_MV</stp>
        <stp>2</stp>
        <stp>300573.SZ</stp>
        <stp>2019/11/27</stp>
        <tr r="I1969" s="3"/>
        <tr r="I1969" s="3"/>
        <tr r="I1969" s="3"/>
        <tr r="I1969" s="3"/>
      </tp>
      <tp>
        <v>23878362960.32</v>
        <stp/>
        <stp>EM_S_VAL_MV</stp>
        <stp>2</stp>
        <stp>000553.SZ</stp>
        <stp>2019/11/27</stp>
        <tr r="I144" s="3"/>
        <tr r="I144" s="3"/>
        <tr r="I144" s="3"/>
        <tr r="I144" s="3"/>
      </tp>
      <tp>
        <v>2123200000</v>
        <stp/>
        <stp>EM_S_VAL_MV</stp>
        <stp>2</stp>
        <stp>300563.SZ</stp>
        <stp>2019/11/27</stp>
        <tr r="I1959" s="3"/>
        <tr r="I1959" s="3"/>
        <tr r="I1959" s="3"/>
        <tr r="I1959" s="3"/>
      </tp>
      <tp>
        <v>15856051384</v>
        <stp/>
        <stp>EM_S_VAL_MV</stp>
        <stp>2</stp>
        <stp>000563.SZ</stp>
        <stp>2019/11/27</stp>
        <tr r="I152" s="3"/>
        <tr r="I152" s="3"/>
        <tr r="I152" s="3"/>
        <tr r="I152" s="3"/>
      </tp>
      <tp>
        <v>1666080000</v>
        <stp/>
        <stp>EM_S_VAL_MV</stp>
        <stp>2</stp>
        <stp>300553.SZ</stp>
        <stp>2019/11/27</stp>
        <tr r="I1949" s="3"/>
        <tr r="I1949" s="3"/>
        <tr r="I1949" s="3"/>
        <tr r="I1949" s="3"/>
      </tp>
      <tp>
        <v>1887806057.6400001</v>
        <stp/>
        <stp>EM_S_VAL_MV</stp>
        <stp>2</stp>
        <stp>000573.SZ</stp>
        <stp>2019/11/27</stp>
        <tr r="I161" s="3"/>
        <tr r="I161" s="3"/>
        <tr r="I161" s="3"/>
        <tr r="I161" s="3"/>
      </tp>
      <tp>
        <v>2452800000</v>
        <stp/>
        <stp>EM_S_VAL_MV</stp>
        <stp>2</stp>
        <stp>300543.SZ</stp>
        <stp>2019/11/27</stp>
        <tr r="I1940" s="3"/>
        <tr r="I1940" s="3"/>
        <tr r="I1940" s="3"/>
        <tr r="I1940" s="3"/>
      </tp>
      <tp>
        <v>14866519254.16</v>
        <stp/>
        <stp>EM_S_VAL_MV</stp>
        <stp>2</stp>
        <stp>000503.SZ</stp>
        <stp>2019/11/27</stp>
        <tr r="I103" s="3"/>
        <tr r="I103" s="3"/>
        <tr r="I103" s="3"/>
        <tr r="I103" s="3"/>
      </tp>
      <tp>
        <v>3929458988</v>
        <stp/>
        <stp>EM_S_VAL_MV</stp>
        <stp>2</stp>
        <stp>300533.SZ</stp>
        <stp>2019/11/27</stp>
        <tr r="I1930" s="3"/>
        <tr r="I1930" s="3"/>
        <tr r="I1930" s="3"/>
        <tr r="I1930" s="3"/>
      </tp>
      <tp>
        <v>28996338178.5</v>
        <stp/>
        <stp>EM_S_VAL_MV</stp>
        <stp>2</stp>
        <stp>000513.SZ</stp>
        <stp>2019/11/27</stp>
        <tr r="I110" s="3"/>
        <tr r="I110" s="3"/>
        <tr r="I110" s="3"/>
        <tr r="I110" s="3"/>
      </tp>
      <tp>
        <v>9089152516.6599998</v>
        <stp/>
        <stp>EM_S_VAL_MV</stp>
        <stp>2</stp>
        <stp>300523.SZ</stp>
        <stp>2019/11/27</stp>
        <tr r="I1921" s="3"/>
        <tr r="I1921" s="3"/>
        <tr r="I1921" s="3"/>
        <tr r="I1921" s="3"/>
      </tp>
      <tp>
        <v>3470258181.25</v>
        <stp/>
        <stp>EM_S_VAL_MV</stp>
        <stp>2</stp>
        <stp>000523.SZ</stp>
        <stp>2019/11/27</stp>
        <tr r="I118" s="3"/>
        <tr r="I118" s="3"/>
        <tr r="I118" s="3"/>
        <tr r="I118" s="3"/>
      </tp>
      <tp>
        <v>3914865614.4000001</v>
        <stp/>
        <stp>EM_S_VAL_MV</stp>
        <stp>2</stp>
        <stp>300513.SZ</stp>
        <stp>2019/11/27</stp>
        <tr r="I1911" s="3"/>
        <tr r="I1911" s="3"/>
        <tr r="I1911" s="3"/>
        <tr r="I1911" s="3"/>
      </tp>
      <tp>
        <v>1837570560</v>
        <stp/>
        <stp>EM_S_VAL_MV</stp>
        <stp>2</stp>
        <stp>000533.SZ</stp>
        <stp>2019/11/27</stp>
        <tr r="I127" s="3"/>
        <tr r="I127" s="3"/>
        <tr r="I127" s="3"/>
        <tr r="I127" s="3"/>
      </tp>
      <tp>
        <v>2859770126.23</v>
        <stp/>
        <stp>EM_S_VAL_MV</stp>
        <stp>2</stp>
        <stp>300503.SZ</stp>
        <stp>2019/11/27</stp>
        <tr r="I1901" s="3"/>
        <tr r="I1901" s="3"/>
        <tr r="I1901" s="3"/>
        <tr r="I1901" s="3"/>
      </tp>
      <tp>
        <v>14199264236.549999</v>
        <stp/>
        <stp>EM_S_VAL_MV</stp>
        <stp>2</stp>
        <stp>600483.SH</stp>
        <stp>2019/11/27</stp>
        <tr r="I2577" s="3"/>
        <tr r="I2577" s="3"/>
        <tr r="I2577" s="3"/>
        <tr r="I2577" s="3"/>
      </tp>
      <tp>
        <v>1422560000</v>
        <stp/>
        <stp>EM_S_VAL_MV</stp>
        <stp>2</stp>
        <stp>600493.SH</stp>
        <stp>2019/11/27</stp>
        <tr r="I2585" s="3"/>
        <tr r="I2585" s="3"/>
        <tr r="I2585" s="3"/>
        <tr r="I2585" s="3"/>
      </tp>
      <tp>
        <v>10160952708.5</v>
        <stp/>
        <stp>EM_S_VAL_MV</stp>
        <stp>2</stp>
        <stp>600403.SH</stp>
        <stp>2019/11/27</stp>
        <tr r="I2528" s="3"/>
        <tr r="I2528" s="3"/>
        <tr r="I2528" s="3"/>
        <tr r="I2528" s="3"/>
      </tp>
      <tp>
        <v>2747510889.4400001</v>
        <stp/>
        <stp>EM_S_VAL_MV</stp>
        <stp>2</stp>
        <stp>600423.SH</stp>
        <stp>2019/11/27</stp>
        <tr r="I2541" s="3"/>
        <tr r="I2541" s="3"/>
        <tr r="I2541" s="3"/>
        <tr r="I2541" s="3"/>
      </tp>
      <tp>
        <v>3991930491.02</v>
        <stp/>
        <stp>EM_S_VAL_MV</stp>
        <stp>2</stp>
        <stp>600433.SH</stp>
        <stp>2019/11/27</stp>
        <tr r="I2546" s="3"/>
        <tr r="I2546" s="3"/>
        <tr r="I2546" s="3"/>
        <tr r="I2546" s="3"/>
      </tp>
      <tp>
        <v>2118000000</v>
        <stp/>
        <stp>EM_S_VAL_MV</stp>
        <stp>2</stp>
        <stp>600463.SH</stp>
        <stp>2019/11/27</stp>
        <tr r="I2563" s="3"/>
        <tr r="I2563" s="3"/>
        <tr r="I2563" s="3"/>
        <tr r="I2563" s="3"/>
      </tp>
      <tp>
        <v>4059856866.6199999</v>
        <stp/>
        <stp>EM_S_VAL_MV</stp>
        <stp>2</stp>
        <stp>300493.SZ</stp>
        <stp>2019/11/27</stp>
        <tr r="I1891" s="3"/>
        <tr r="I1891" s="3"/>
        <tr r="I1891" s="3"/>
        <tr r="I1891" s="3"/>
      </tp>
      <tp>
        <v>3633016940.5599999</v>
        <stp/>
        <stp>EM_S_VAL_MV</stp>
        <stp>2</stp>
        <stp>300483.SZ</stp>
        <stp>2019/11/27</stp>
        <tr r="I1881" s="3"/>
        <tr r="I1881" s="3"/>
        <tr r="I1881" s="3"/>
        <tr r="I1881" s="3"/>
      </tp>
      <tp>
        <v>4175460143.4699998</v>
        <stp/>
        <stp>EM_S_VAL_MV</stp>
        <stp>2</stp>
        <stp>300473.SZ</stp>
        <stp>2019/11/27</stp>
        <tr r="I1871" s="3"/>
        <tr r="I1871" s="3"/>
        <tr r="I1871" s="3"/>
        <tr r="I1871" s="3"/>
      </tp>
      <tp>
        <v>15174996320.4</v>
        <stp/>
        <stp>EM_S_VAL_MV</stp>
        <stp>2</stp>
        <stp>300463.SZ</stp>
        <stp>2019/11/27</stp>
        <tr r="I1861" s="3"/>
        <tr r="I1861" s="3"/>
        <tr r="I1861" s="3"/>
        <tr r="I1861" s="3"/>
      </tp>
      <tp>
        <v>1896730100</v>
        <stp/>
        <stp>EM_S_VAL_MV</stp>
        <stp>2</stp>
        <stp>300453.SZ</stp>
        <stp>2019/11/27</stp>
        <tr r="I1851" s="3"/>
        <tr r="I1851" s="3"/>
        <tr r="I1851" s="3"/>
        <tr r="I1851" s="3"/>
      </tp>
      <tp>
        <v>3087596721.9400001</v>
        <stp/>
        <stp>EM_S_VAL_MV</stp>
        <stp>2</stp>
        <stp>300443.SZ</stp>
        <stp>2019/11/27</stp>
        <tr r="I1841" s="3"/>
        <tr r="I1841" s="3"/>
        <tr r="I1841" s="3"/>
        <tr r="I1841" s="3"/>
      </tp>
      <tp>
        <v>8717031616.0200005</v>
        <stp/>
        <stp>EM_S_VAL_MV</stp>
        <stp>2</stp>
        <stp>000403.SZ</stp>
        <stp>2019/11/27</stp>
        <tr r="I78" s="3"/>
        <tr r="I78" s="3"/>
        <tr r="I78" s="3"/>
        <tr r="I78" s="3"/>
      </tp>
      <tp>
        <v>52100445481.260002</v>
        <stp/>
        <stp>EM_S_VAL_MV</stp>
        <stp>2</stp>
        <stp>300433.SZ</stp>
        <stp>2019/11/27</stp>
        <tr r="I1831" s="3"/>
        <tr r="I1831" s="3"/>
        <tr r="I1831" s="3"/>
        <tr r="I1831" s="3"/>
      </tp>
      <tp>
        <v>27505200566.400002</v>
        <stp/>
        <stp>EM_S_VAL_MV</stp>
        <stp>2</stp>
        <stp>000413.SZ</stp>
        <stp>2019/11/27</stp>
        <tr r="I85" s="3"/>
        <tr r="I85" s="3"/>
        <tr r="I85" s="3"/>
        <tr r="I85" s="3"/>
      </tp>
      <tp>
        <v>6126511491.3000002</v>
        <stp/>
        <stp>EM_S_VAL_MV</stp>
        <stp>2</stp>
        <stp>300423.SZ</stp>
        <stp>2019/11/27</stp>
        <tr r="I1821" s="3"/>
        <tr r="I1821" s="3"/>
        <tr r="I1821" s="3"/>
        <tr r="I1821" s="3"/>
      </tp>
      <tp>
        <v>22347915919.290001</v>
        <stp/>
        <stp>EM_S_VAL_MV</stp>
        <stp>2</stp>
        <stp>000423.SZ</stp>
        <stp>2019/11/27</stp>
        <tr r="I93" s="3"/>
        <tr r="I93" s="3"/>
        <tr r="I93" s="3"/>
        <tr r="I93" s="3"/>
      </tp>
      <tp>
        <v>54657589587.699997</v>
        <stp/>
        <stp>EM_S_VAL_MV</stp>
        <stp>2</stp>
        <stp>300413.SZ</stp>
        <stp>2019/11/27</stp>
        <tr r="I1811" s="3"/>
        <tr r="I1811" s="3"/>
        <tr r="I1811" s="3"/>
        <tr r="I1811" s="3"/>
      </tp>
      <tp>
        <v>2954700000</v>
        <stp/>
        <stp>EM_S_VAL_MV</stp>
        <stp>2</stp>
        <stp>300403.SZ</stp>
        <stp>2019/11/27</stp>
        <tr r="I1801" s="3"/>
        <tr r="I1801" s="3"/>
        <tr r="I1801" s="3"/>
        <tr r="I1801" s="3"/>
      </tp>
      <tp>
        <v>9728775972.5799999</v>
        <stp/>
        <stp>EM_S_VAL_MV</stp>
        <stp>2</stp>
        <stp>600783.SH</stp>
        <stp>2019/11/27</stp>
        <tr r="I2845" s="3"/>
        <tr r="I2845" s="3"/>
        <tr r="I2845" s="3"/>
        <tr r="I2845" s="3"/>
      </tp>
      <tp>
        <v>2141802000</v>
        <stp/>
        <stp>EM_S_VAL_MV</stp>
        <stp>2</stp>
        <stp>600793.SH</stp>
        <stp>2019/11/27</stp>
        <tr r="I2853" s="3"/>
        <tr r="I2853" s="3"/>
        <tr r="I2853" s="3"/>
        <tr r="I2853" s="3"/>
      </tp>
      <tp>
        <v>66926953068.480003</v>
        <stp/>
        <stp>EM_S_VAL_MV</stp>
        <stp>2</stp>
        <stp>600703.SH</stp>
        <stp>2019/11/27</stp>
        <tr r="I2769" s="3"/>
        <tr r="I2769" s="3"/>
        <tr r="I2769" s="3"/>
        <tr r="I2769" s="3"/>
      </tp>
      <tp>
        <v>4562257248.7200003</v>
        <stp/>
        <stp>EM_S_VAL_MV</stp>
        <stp>2</stp>
        <stp>600713.SH</stp>
        <stp>2019/11/27</stp>
        <tr r="I2778" s="3"/>
        <tr r="I2778" s="3"/>
        <tr r="I2778" s="3"/>
        <tr r="I2778" s="3"/>
      </tp>
      <tp>
        <v>3910940870.7600002</v>
        <stp/>
        <stp>EM_S_VAL_MV</stp>
        <stp>2</stp>
        <stp>600723.SH</stp>
        <stp>2019/11/27</stp>
        <tr r="I2788" s="3"/>
        <tr r="I2788" s="3"/>
        <tr r="I2788" s="3"/>
        <tr r="I2788" s="3"/>
      </tp>
      <tp>
        <v>18376648112.619999</v>
        <stp/>
        <stp>EM_S_VAL_MV</stp>
        <stp>2</stp>
        <stp>600733.SH</stp>
        <stp>2019/11/27</stp>
        <tr r="I2798" s="3"/>
        <tr r="I2798" s="3"/>
        <tr r="I2798" s="3"/>
        <tr r="I2798" s="3"/>
      </tp>
      <tp>
        <v>5513337053.8999996</v>
        <stp/>
        <stp>EM_S_VAL_MV</stp>
        <stp>2</stp>
        <stp>600743.SH</stp>
        <stp>2019/11/27</stp>
        <tr r="I2808" s="3"/>
        <tr r="I2808" s="3"/>
        <tr r="I2808" s="3"/>
        <tr r="I2808" s="3"/>
      </tp>
      <tp>
        <v>1990400000</v>
        <stp/>
        <stp>EM_S_VAL_MV</stp>
        <stp>2</stp>
        <stp>600753.SH</stp>
        <stp>2019/11/27</stp>
        <tr r="I2817" s="3"/>
        <tr r="I2817" s="3"/>
        <tr r="I2817" s="3"/>
        <tr r="I2817" s="3"/>
      </tp>
      <tp>
        <v>33676819200</v>
        <stp/>
        <stp>EM_S_VAL_MV</stp>
        <stp>2</stp>
        <stp>600763.SH</stp>
        <stp>2019/11/27</stp>
        <tr r="I2826" s="3"/>
        <tr r="I2826" s="3"/>
        <tr r="I2826" s="3"/>
        <tr r="I2826" s="3"/>
      </tp>
      <tp>
        <v>4368791765.5200005</v>
        <stp/>
        <stp>EM_S_VAL_MV</stp>
        <stp>2</stp>
        <stp>600773.SH</stp>
        <stp>2019/11/27</stp>
        <tr r="I2835" s="3"/>
        <tr r="I2835" s="3"/>
        <tr r="I2835" s="3"/>
        <tr r="I2835" s="3"/>
      </tp>
      <tp>
        <v>34670360010</v>
        <stp/>
        <stp>EM_S_VAL_MV</stp>
        <stp>2</stp>
        <stp>000783.SZ</stp>
        <stp>2019/11/27</stp>
        <tr r="I304" s="3"/>
        <tr r="I304" s="3"/>
        <tr r="I304" s="3"/>
        <tr r="I304" s="3"/>
      </tp>
      <tp>
        <v>5831956734.4399996</v>
        <stp/>
        <stp>EM_S_VAL_MV</stp>
        <stp>2</stp>
        <stp>000793.SZ</stp>
        <stp>2019/11/27</stp>
        <tr r="I312" s="3"/>
        <tr r="I312" s="3"/>
        <tr r="I312" s="3"/>
        <tr r="I312" s="3"/>
      </tp>
      <tp>
        <v>9155732400</v>
        <stp/>
        <stp>EM_S_VAL_MV</stp>
        <stp>2</stp>
        <stp>300793.SZ</stp>
        <stp>2019/11/27</stp>
        <tr r="I2177" s="3"/>
        <tr r="I2177" s="3"/>
        <tr r="I2177" s="3"/>
        <tr r="I2177" s="3"/>
      </tp>
      <tp>
        <v>22764770000</v>
        <stp/>
        <stp>EM_S_VAL_MV</stp>
        <stp>2</stp>
        <stp>300783.SZ</stp>
        <stp>2019/11/27</stp>
        <tr r="I2168" s="3"/>
        <tr r="I2168" s="3"/>
        <tr r="I2168" s="3"/>
        <tr r="I2168" s="3"/>
      </tp>
      <tp>
        <v>18788469700</v>
        <stp/>
        <stp>EM_S_VAL_MV</stp>
        <stp>2</stp>
        <stp>300773.SZ</stp>
        <stp>2019/11/27</stp>
        <tr r="I2159" s="3"/>
        <tr r="I2159" s="3"/>
        <tr r="I2159" s="3"/>
        <tr r="I2159" s="3"/>
      </tp>
      <tp>
        <v>2815806241.6399999</v>
        <stp/>
        <stp>EM_S_VAL_MV</stp>
        <stp>2</stp>
        <stp>000753.SZ</stp>
        <stp>2019/11/27</stp>
        <tr r="I286" s="3"/>
        <tr r="I286" s="3"/>
        <tr r="I286" s="3"/>
        <tr r="I286" s="3"/>
      </tp>
      <tp>
        <v>2806398316.1599998</v>
        <stp/>
        <stp>EM_S_VAL_MV</stp>
        <stp>2</stp>
        <stp>300763.SZ</stp>
        <stp>2019/11/27</stp>
        <tr r="I2150" s="3"/>
        <tr r="I2150" s="3"/>
        <tr r="I2150" s="3"/>
        <tr r="I2150" s="3"/>
      </tp>
      <tp>
        <v>3454200000</v>
        <stp/>
        <stp>EM_S_VAL_MV</stp>
        <stp>2</stp>
        <stp>300753.SZ</stp>
        <stp>2019/11/27</stp>
        <tr r="I2141" s="3"/>
        <tr r="I2141" s="3"/>
        <tr r="I2141" s="3"/>
        <tr r="I2141" s="3"/>
      </tp>
      <tp>
        <v>1866946140</v>
        <stp/>
        <stp>EM_S_VAL_MV</stp>
        <stp>2</stp>
        <stp>300743.SZ</stp>
        <stp>2019/11/27</stp>
        <tr r="I2132" s="3"/>
        <tr r="I2132" s="3"/>
        <tr r="I2132" s="3"/>
        <tr r="I2132" s="3"/>
      </tp>
      <tp>
        <v>38647466446.400002</v>
        <stp/>
        <stp>EM_S_VAL_MV</stp>
        <stp>2</stp>
        <stp>000703.SZ</stp>
        <stp>2019/11/27</stp>
        <tr r="I252" s="3"/>
        <tr r="I252" s="3"/>
        <tr r="I252" s="3"/>
        <tr r="I252" s="3"/>
      </tp>
      <tp>
        <v>1748800000</v>
        <stp/>
        <stp>EM_S_VAL_MV</stp>
        <stp>2</stp>
        <stp>300733.SZ</stp>
        <stp>2019/11/27</stp>
        <tr r="I2123" s="3"/>
        <tr r="I2123" s="3"/>
        <tr r="I2123" s="3"/>
        <tr r="I2123" s="3"/>
      </tp>
      <tp>
        <v>3465768262.5</v>
        <stp/>
        <stp>EM_S_VAL_MV</stp>
        <stp>2</stp>
        <stp>000713.SZ</stp>
        <stp>2019/11/27</stp>
        <tr r="I260" s="3"/>
        <tr r="I260" s="3"/>
        <tr r="I260" s="3"/>
        <tr r="I260" s="3"/>
      </tp>
      <tp>
        <v>5166238168</v>
        <stp/>
        <stp>EM_S_VAL_MV</stp>
        <stp>2</stp>
        <stp>300723.SZ</stp>
        <stp>2019/11/27</stp>
        <tr r="I2114" s="3"/>
        <tr r="I2114" s="3"/>
        <tr r="I2114" s="3"/>
        <tr r="I2114" s="3"/>
      </tp>
      <tp>
        <v>33490979134.84</v>
        <stp/>
        <stp>EM_S_VAL_MV</stp>
        <stp>2</stp>
        <stp>000723.SZ</stp>
        <stp>2019/11/27</stp>
        <tr r="I269" s="3"/>
        <tr r="I269" s="3"/>
        <tr r="I269" s="3"/>
        <tr r="I269" s="3"/>
      </tp>
      <tp>
        <v>1814484375</v>
        <stp/>
        <stp>EM_S_VAL_MV</stp>
        <stp>2</stp>
        <stp>300713.SZ</stp>
        <stp>2019/11/27</stp>
        <tr r="I2105" s="3"/>
        <tr r="I2105" s="3"/>
        <tr r="I2105" s="3"/>
        <tr r="I2105" s="3"/>
      </tp>
      <tp>
        <v>7655159539.6599998</v>
        <stp/>
        <stp>EM_S_VAL_MV</stp>
        <stp>2</stp>
        <stp>000733.SZ</stp>
        <stp>2019/11/27</stp>
        <tr r="I277" s="3"/>
        <tr r="I277" s="3"/>
        <tr r="I277" s="3"/>
        <tr r="I277" s="3"/>
      </tp>
      <tp>
        <v>2223463872</v>
        <stp/>
        <stp>EM_S_VAL_MV</stp>
        <stp>2</stp>
        <stp>300703.SZ</stp>
        <stp>2019/11/27</stp>
        <tr r="I2096" s="3"/>
        <tr r="I2096" s="3"/>
        <tr r="I2096" s="3"/>
        <tr r="I2096" s="3"/>
      </tp>
      <tp>
        <v>3007557043.8200002</v>
        <stp/>
        <stp>EM_S_VAL_MV</stp>
        <stp>2</stp>
        <stp>600683.SH</stp>
        <stp>2019/11/27</stp>
        <tr r="I2750" s="3"/>
        <tr r="I2750" s="3"/>
        <tr r="I2750" s="3"/>
        <tr r="I2750" s="3"/>
      </tp>
      <tp>
        <v>4643844695.1599998</v>
        <stp/>
        <stp>EM_S_VAL_MV</stp>
        <stp>2</stp>
        <stp>600693.SH</stp>
        <stp>2019/11/27</stp>
        <tr r="I2760" s="3"/>
        <tr r="I2760" s="3"/>
        <tr r="I2760" s="3"/>
        <tr r="I2760" s="3"/>
      </tp>
      <tp>
        <v>6160904752.3199997</v>
        <stp/>
        <stp>EM_S_VAL_MV</stp>
        <stp>2</stp>
        <stp>600603.SH</stp>
        <stp>2019/11/27</stp>
        <tr r="I2682" s="3"/>
        <tr r="I2682" s="3"/>
        <tr r="I2682" s="3"/>
        <tr r="I2682" s="3"/>
      </tp>
      <tp>
        <v>3444762000.5999999</v>
        <stp/>
        <stp>EM_S_VAL_MV</stp>
        <stp>2</stp>
        <stp>600613.SH</stp>
        <stp>2019/11/27</stp>
        <tr r="I2691" s="3"/>
        <tr r="I2691" s="3"/>
        <tr r="I2691" s="3"/>
        <tr r="I2691" s="3"/>
      </tp>
      <tp>
        <v>13852852700.540001</v>
        <stp/>
        <stp>EM_S_VAL_MV</stp>
        <stp>2</stp>
        <stp>600623.SH</stp>
        <stp>2019/11/27</stp>
        <tr r="I2701" s="3"/>
        <tr r="I2701" s="3"/>
        <tr r="I2701" s="3"/>
        <tr r="I2701" s="3"/>
      </tp>
      <tp>
        <v>10792949570.370001</v>
        <stp/>
        <stp>EM_S_VAL_MV</stp>
        <stp>2</stp>
        <stp>600633.SH</stp>
        <stp>2019/11/27</stp>
        <tr r="I2707" s="3"/>
        <tr r="I2707" s="3"/>
        <tr r="I2707" s="3"/>
        <tr r="I2707" s="3"/>
      </tp>
      <tp>
        <v>14094506107.879999</v>
        <stp/>
        <stp>EM_S_VAL_MV</stp>
        <stp>2</stp>
        <stp>600643.SH</stp>
        <stp>2019/11/27</stp>
        <tr r="I2717" s="3"/>
        <tr r="I2717" s="3"/>
        <tr r="I2717" s="3"/>
        <tr r="I2717" s="3"/>
      </tp>
      <tp>
        <v>3990079649.8499999</v>
        <stp/>
        <stp>EM_S_VAL_MV</stp>
        <stp>2</stp>
        <stp>600653.SH</stp>
        <stp>2019/11/27</stp>
        <tr r="I2726" s="3"/>
        <tr r="I2726" s="3"/>
        <tr r="I2726" s="3"/>
        <tr r="I2726" s="3"/>
      </tp>
      <tp>
        <v>53937219772.800003</v>
        <stp/>
        <stp>EM_S_VAL_MV</stp>
        <stp>2</stp>
        <stp>600663.SH</stp>
        <stp>2019/11/27</stp>
        <tr r="I2734" s="3"/>
        <tr r="I2734" s="3"/>
        <tr r="I2734" s="3"/>
        <tr r="I2734" s="3"/>
      </tp>
      <tp>
        <v>27245631221.360001</v>
        <stp/>
        <stp>EM_S_VAL_MV</stp>
        <stp>2</stp>
        <stp>600673.SH</stp>
        <stp>2019/11/27</stp>
        <tr r="I2741" s="3"/>
        <tr r="I2741" s="3"/>
        <tr r="I2741" s="3"/>
        <tr r="I2741" s="3"/>
      </tp>
      <tp>
        <v>8515945810.4700003</v>
        <stp/>
        <stp>EM_S_VAL_MV</stp>
        <stp>2</stp>
        <stp>000683.SZ</stp>
        <stp>2019/11/27</stp>
        <tr r="I238" s="3"/>
        <tr r="I238" s="3"/>
        <tr r="I238" s="3"/>
        <tr r="I238" s="3"/>
      </tp>
      <tp>
        <v>1735262171.72</v>
        <stp/>
        <stp>EM_S_VAL_MV</stp>
        <stp>2</stp>
        <stp>300693.SZ</stp>
        <stp>2019/11/27</stp>
        <tr r="I2086" s="3"/>
        <tr r="I2086" s="3"/>
        <tr r="I2086" s="3"/>
        <tr r="I2086" s="3"/>
      </tp>
      <tp>
        <v>2936316686.4000001</v>
        <stp/>
        <stp>EM_S_VAL_MV</stp>
        <stp>2</stp>
        <stp>300683.SZ</stp>
        <stp>2019/11/27</stp>
        <tr r="I2076" s="3"/>
        <tr r="I2076" s="3"/>
        <tr r="I2076" s="3"/>
        <tr r="I2076" s="3"/>
      </tp>
      <tp>
        <v>3555219750</v>
        <stp/>
        <stp>EM_S_VAL_MV</stp>
        <stp>2</stp>
        <stp>300673.SZ</stp>
        <stp>2019/11/27</stp>
        <tr r="I2066" s="3"/>
        <tr r="I2066" s="3"/>
        <tr r="I2066" s="3"/>
        <tr r="I2066" s="3"/>
      </tp>
      <tp>
        <v>7545832496.9499998</v>
        <stp/>
        <stp>EM_S_VAL_MV</stp>
        <stp>2</stp>
        <stp>300663.SZ</stp>
        <stp>2019/11/27</stp>
        <tr r="I2056" s="3"/>
        <tr r="I2056" s="3"/>
        <tr r="I2056" s="3"/>
        <tr r="I2056" s="3"/>
      </tp>
      <tp>
        <v>1562213430.5599999</v>
        <stp/>
        <stp>EM_S_VAL_MV</stp>
        <stp>2</stp>
        <stp>000663.SZ</stp>
        <stp>2019/11/27</stp>
        <tr r="I221" s="3"/>
        <tr r="I221" s="3"/>
        <tr r="I221" s="3"/>
        <tr r="I221" s="3"/>
      </tp>
      <tp>
        <v>6286400000</v>
        <stp/>
        <stp>EM_S_VAL_MV</stp>
        <stp>2</stp>
        <stp>300653.SZ</stp>
        <stp>2019/11/27</stp>
        <tr r="I2046" s="3"/>
        <tr r="I2046" s="3"/>
        <tr r="I2046" s="3"/>
        <tr r="I2046" s="3"/>
      </tp>
      <tp>
        <v>3308680847.5599999</v>
        <stp/>
        <stp>EM_S_VAL_MV</stp>
        <stp>2</stp>
        <stp>000673.SZ</stp>
        <stp>2019/11/27</stp>
        <tr r="I230" s="3"/>
        <tr r="I230" s="3"/>
        <tr r="I230" s="3"/>
        <tr r="I230" s="3"/>
      </tp>
      <tp>
        <v>2178000000</v>
        <stp/>
        <stp>EM_S_VAL_MV</stp>
        <stp>2</stp>
        <stp>300643.SZ</stp>
        <stp>2019/11/27</stp>
        <tr r="I2037" s="3"/>
        <tr r="I2037" s="3"/>
        <tr r="I2037" s="3"/>
        <tr r="I2037" s="3"/>
      </tp>
      <tp>
        <v>8396926940.8199997</v>
        <stp/>
        <stp>EM_S_VAL_MV</stp>
        <stp>2</stp>
        <stp>000603.SZ</stp>
        <stp>2019/11/27</stp>
        <tr r="I181" s="3"/>
        <tr r="I181" s="3"/>
        <tr r="I181" s="3"/>
        <tr r="I181" s="3"/>
      </tp>
      <tp>
        <v>8593996800</v>
        <stp/>
        <stp>EM_S_VAL_MV</stp>
        <stp>2</stp>
        <stp>300633.SZ</stp>
        <stp>2019/11/27</stp>
        <tr r="I2027" s="3"/>
        <tr r="I2027" s="3"/>
        <tr r="I2027" s="3"/>
        <tr r="I2027" s="3"/>
      </tp>
      <tp>
        <v>1918807000</v>
        <stp/>
        <stp>EM_S_VAL_MV</stp>
        <stp>2</stp>
        <stp>000613.SZ</stp>
        <stp>2019/11/27</stp>
        <tr r="I190" s="3"/>
        <tr r="I190" s="3"/>
        <tr r="I190" s="3"/>
        <tr r="I190" s="3"/>
      </tp>
      <tp>
        <v>6351501290.3999996</v>
        <stp/>
        <stp>EM_S_VAL_MV</stp>
        <stp>2</stp>
        <stp>300623.SZ</stp>
        <stp>2019/11/27</stp>
        <tr r="I2017" s="3"/>
        <tr r="I2017" s="3"/>
        <tr r="I2017" s="3"/>
        <tr r="I2017" s="3"/>
      </tp>
      <tp>
        <v>17840919086.900002</v>
        <stp/>
        <stp>EM_S_VAL_MV</stp>
        <stp>2</stp>
        <stp>000623.SZ</stp>
        <stp>2019/11/27</stp>
        <tr r="I197" s="3"/>
        <tr r="I197" s="3"/>
        <tr r="I197" s="3"/>
        <tr r="I197" s="3"/>
      </tp>
      <tp>
        <v>6690720192</v>
        <stp/>
        <stp>EM_S_VAL_MV</stp>
        <stp>2</stp>
        <stp>300613.SZ</stp>
        <stp>2019/11/27</stp>
        <tr r="I2008" s="3"/>
        <tr r="I2008" s="3"/>
        <tr r="I2008" s="3"/>
        <tr r="I2008" s="3"/>
      </tp>
      <tp>
        <v>1486510599.78</v>
        <stp/>
        <stp>EM_S_VAL_MV</stp>
        <stp>2</stp>
        <stp>000633.SZ</stp>
        <stp>2019/11/27</stp>
        <tr r="I206" s="3"/>
        <tr r="I206" s="3"/>
        <tr r="I206" s="3"/>
        <tr r="I206" s="3"/>
      </tp>
      <tp>
        <v>4856659050.2399998</v>
        <stp/>
        <stp>EM_S_VAL_MV</stp>
        <stp>2</stp>
        <stp>300603.SZ</stp>
        <stp>2019/11/27</stp>
        <tr r="I1998" s="3"/>
        <tr r="I1998" s="3"/>
        <tr r="I1998" s="3"/>
        <tr r="I1998" s="3"/>
      </tp>
      <tp>
        <v>3663578420</v>
        <stp/>
        <stp>EM_S_VAL_MV</stp>
        <stp>2</stp>
        <stp>600983.SH</stp>
        <stp>2019/11/27</stp>
        <tr r="I2985" s="3"/>
        <tr r="I2985" s="3"/>
        <tr r="I2985" s="3"/>
        <tr r="I2985" s="3"/>
      </tp>
      <tp>
        <v>7629653870.6999998</v>
        <stp/>
        <stp>EM_S_VAL_MV</stp>
        <stp>2</stp>
        <stp>600993.SH</stp>
        <stp>2019/11/27</stp>
        <tr r="I2994" s="3"/>
        <tr r="I2994" s="3"/>
        <tr r="I2994" s="3"/>
        <tr r="I2994" s="3"/>
      </tp>
      <tp>
        <v>16981720602.84</v>
        <stp/>
        <stp>EM_S_VAL_MV</stp>
        <stp>2</stp>
        <stp>600903.SH</stp>
        <stp>2019/11/27</stp>
        <tr r="I2952" s="3"/>
        <tr r="I2952" s="3"/>
        <tr r="I2952" s="3"/>
        <tr r="I2952" s="3"/>
      </tp>
      <tp>
        <v>9698364585</v>
        <stp/>
        <stp>EM_S_VAL_MV</stp>
        <stp>2</stp>
        <stp>600933.SH</stp>
        <stp>2019/11/27</stp>
        <tr r="I2960" s="3"/>
        <tr r="I2960" s="3"/>
        <tr r="I2960" s="3"/>
        <tr r="I2960" s="3"/>
      </tp>
      <tp>
        <v>5870479221.6000004</v>
        <stp/>
        <stp>EM_S_VAL_MV</stp>
        <stp>2</stp>
        <stp>600963.SH</stp>
        <stp>2019/11/27</stp>
        <tr r="I2968" s="3"/>
        <tr r="I2968" s="3"/>
        <tr r="I2968" s="3"/>
        <tr r="I2968" s="3"/>
      </tp>
      <tp>
        <v>4509595187.7299995</v>
        <stp/>
        <stp>EM_S_VAL_MV</stp>
        <stp>2</stp>
        <stp>600973.SH</stp>
        <stp>2019/11/27</stp>
        <tr r="I2976" s="3"/>
        <tr r="I2976" s="3"/>
        <tr r="I2976" s="3"/>
        <tr r="I2976" s="3"/>
      </tp>
      <tp>
        <v>18371496000</v>
        <stp/>
        <stp>EM_S_VAL_MV</stp>
        <stp>2</stp>
        <stp>000983.SZ</stp>
        <stp>2019/11/27</stp>
        <tr r="I446" s="3"/>
        <tr r="I446" s="3"/>
        <tr r="I446" s="3"/>
        <tr r="I446" s="3"/>
      </tp>
      <tp>
        <v>3150706010.4000001</v>
        <stp/>
        <stp>EM_S_VAL_MV</stp>
        <stp>2</stp>
        <stp>000993.SZ</stp>
        <stp>2019/11/27</stp>
        <tr r="I452" s="3"/>
        <tr r="I452" s="3"/>
        <tr r="I452" s="3"/>
        <tr r="I452" s="3"/>
      </tp>
      <tp>
        <v>1079198133.79</v>
        <stp/>
        <stp>EM_S_VAL_MV</stp>
        <stp>2</stp>
        <stp>000953.SZ</stp>
        <stp>2019/11/27</stp>
        <tr r="I421" s="3"/>
        <tr r="I421" s="3"/>
        <tr r="I421" s="3"/>
        <tr r="I421" s="3"/>
      </tp>
      <tp>
        <v>44182691087</v>
        <stp/>
        <stp>EM_S_VAL_MV</stp>
        <stp>2</stp>
        <stp>000963.SZ</stp>
        <stp>2019/11/27</stp>
        <tr r="I429" s="3"/>
        <tr r="I429" s="3"/>
        <tr r="I429" s="3"/>
        <tr r="I429" s="3"/>
      </tp>
      <tp>
        <v>4459820818.3100004</v>
        <stp/>
        <stp>EM_S_VAL_MV</stp>
        <stp>2</stp>
        <stp>000973.SZ</stp>
        <stp>2019/11/27</stp>
        <tr r="I438" s="3"/>
        <tr r="I438" s="3"/>
        <tr r="I438" s="3"/>
        <tr r="I438" s="3"/>
      </tp>
      <tp>
        <v>4887586125.3599997</v>
        <stp/>
        <stp>EM_S_VAL_MV</stp>
        <stp>2</stp>
        <stp>000903.SZ</stp>
        <stp>2019/11/27</stp>
        <tr r="I385" s="3"/>
        <tr r="I385" s="3"/>
        <tr r="I385" s="3"/>
        <tr r="I385" s="3"/>
      </tp>
      <tp>
        <v>4766663360</v>
        <stp/>
        <stp>EM_S_VAL_MV</stp>
        <stp>2</stp>
        <stp>000913.SZ</stp>
        <stp>2019/11/27</stp>
        <tr r="I393" s="3"/>
        <tr r="I393" s="3"/>
        <tr r="I393" s="3"/>
        <tr r="I393" s="3"/>
      </tp>
      <tp>
        <v>9347078721.5200005</v>
        <stp/>
        <stp>EM_S_VAL_MV</stp>
        <stp>2</stp>
        <stp>000923.SZ</stp>
        <stp>2019/11/27</stp>
        <tr r="I401" s="3"/>
        <tr r="I401" s="3"/>
        <tr r="I401" s="3"/>
        <tr r="I401" s="3"/>
      </tp>
      <tp>
        <v>9160410000</v>
        <stp/>
        <stp>EM_S_VAL_MV</stp>
        <stp>2</stp>
        <stp>000933.SZ</stp>
        <stp>2019/11/27</stp>
        <tr r="I410" s="3"/>
        <tr r="I410" s="3"/>
        <tr r="I410" s="3"/>
        <tr r="I410" s="3"/>
      </tp>
      <tp>
        <v>1423610640</v>
        <stp/>
        <stp>EM_S_VAL_MV</stp>
        <stp>2</stp>
        <stp>600883.SH</stp>
        <stp>2019/11/27</stp>
        <tr r="I2934" s="3"/>
        <tr r="I2934" s="3"/>
        <tr r="I2934" s="3"/>
        <tr r="I2934" s="3"/>
      </tp>
      <tp>
        <v>45334365667.5</v>
        <stp/>
        <stp>EM_S_VAL_MV</stp>
        <stp>2</stp>
        <stp>600893.SH</stp>
        <stp>2019/11/27</stp>
        <tr r="I2944" s="3"/>
        <tr r="I2944" s="3"/>
        <tr r="I2944" s="3"/>
        <tr r="I2944" s="3"/>
      </tp>
      <tp>
        <v>12576309660.09</v>
        <stp/>
        <stp>EM_S_VAL_MV</stp>
        <stp>2</stp>
        <stp>600803.SH</stp>
        <stp>2019/11/27</stp>
        <tr r="I2862" s="3"/>
        <tr r="I2862" s="3"/>
        <tr r="I2862" s="3"/>
        <tr r="I2862" s="3"/>
      </tp>
      <tp>
        <v>14554532852.68</v>
        <stp/>
        <stp>EM_S_VAL_MV</stp>
        <stp>2</stp>
        <stp>600823.SH</stp>
        <stp>2019/11/27</stp>
        <tr r="I2880" s="3"/>
        <tr r="I2880" s="3"/>
        <tr r="I2880" s="3"/>
        <tr r="I2880" s="3"/>
      </tp>
      <tp>
        <v>1947543809.3099999</v>
        <stp/>
        <stp>EM_S_VAL_MV</stp>
        <stp>2</stp>
        <stp>600833.SH</stp>
        <stp>2019/11/27</stp>
        <tr r="I2889" s="3"/>
        <tr r="I2889" s="3"/>
        <tr r="I2889" s="3"/>
        <tr r="I2889" s="3"/>
      </tp>
      <tp>
        <v>4125393792</v>
        <stp/>
        <stp>EM_S_VAL_MV</stp>
        <stp>2</stp>
        <stp>600843.SH</stp>
        <stp>2019/11/27</stp>
        <tr r="I2897" s="3"/>
        <tr r="I2897" s="3"/>
        <tr r="I2897" s="3"/>
        <tr r="I2897" s="3"/>
      </tp>
      <tp>
        <v>2579247301.4000001</v>
        <stp/>
        <stp>EM_S_VAL_MV</stp>
        <stp>2</stp>
        <stp>600853.SH</stp>
        <stp>2019/11/27</stp>
        <tr r="I2905" s="3"/>
        <tr r="I2905" s="3"/>
        <tr r="I2905" s="3"/>
        <tr r="I2905" s="3"/>
      </tp>
      <tp>
        <v>14985863815.26</v>
        <stp/>
        <stp>EM_S_VAL_MV</stp>
        <stp>2</stp>
        <stp>600863.SH</stp>
        <stp>2019/11/27</stp>
        <tr r="I2915" s="3"/>
        <tr r="I2915" s="3"/>
        <tr r="I2915" s="3"/>
        <tr r="I2915" s="3"/>
      </tp>
      <tp>
        <v>12820716204.940001</v>
        <stp/>
        <stp>EM_S_VAL_MV</stp>
        <stp>2</stp>
        <stp>600873.SH</stp>
        <stp>2019/11/27</stp>
        <tr r="I2925" s="3"/>
        <tr r="I2925" s="3"/>
        <tr r="I2925" s="3"/>
        <tr r="I2925" s="3"/>
      </tp>
      <tp>
        <v>26550393902.880001</v>
        <stp/>
        <stp>EM_S_VAL_MV</stp>
        <stp>2</stp>
        <stp>000883.SZ</stp>
        <stp>2019/11/27</stp>
        <tr r="I369" s="3"/>
        <tr r="I369" s="3"/>
        <tr r="I369" s="3"/>
        <tr r="I369" s="3"/>
      </tp>
      <tp>
        <v>4707938351.8400002</v>
        <stp/>
        <stp>EM_S_VAL_MV</stp>
        <stp>2</stp>
        <stp>000893.SZ</stp>
        <stp>2019/11/27</stp>
        <tr r="I377" s="3"/>
        <tr r="I377" s="3"/>
        <tr r="I377" s="3"/>
        <tr r="I377" s="3"/>
      </tp>
      <tp>
        <v>6170719941</v>
        <stp/>
        <stp>EM_S_VAL_MV</stp>
        <stp>2</stp>
        <stp>000863.SZ</stp>
        <stp>2019/11/27</stp>
        <tr r="I359" s="3"/>
        <tr r="I359" s="3"/>
        <tr r="I359" s="3"/>
        <tr r="I359" s="3"/>
      </tp>
      <tp>
        <v>1696266259.04</v>
        <stp/>
        <stp>EM_S_VAL_MV</stp>
        <stp>2</stp>
        <stp>000803.SZ</stp>
        <stp>2019/11/27</stp>
        <tr r="I321" s="3"/>
        <tr r="I321" s="3"/>
        <tr r="I321" s="3"/>
        <tr r="I321" s="3"/>
      </tp>
      <tp>
        <v>13942016796</v>
        <stp/>
        <stp>EM_S_VAL_MV</stp>
        <stp>2</stp>
        <stp>000813.SZ</stp>
        <stp>2019/11/27</stp>
        <tr r="I328" s="3"/>
        <tr r="I328" s="3"/>
        <tr r="I328" s="3"/>
        <tr r="I328" s="3"/>
      </tp>
      <tp>
        <v>5401877960</v>
        <stp/>
        <stp>EM_S_VAL_MV</stp>
        <stp>2</stp>
        <stp>000823.SZ</stp>
        <stp>2019/11/27</stp>
        <tr r="I336" s="3"/>
        <tr r="I336" s="3"/>
        <tr r="I336" s="3"/>
        <tr r="I336" s="3"/>
      </tp>
      <tp>
        <v>3201644866.29</v>
        <stp/>
        <stp>EM_S_VAL_MV</stp>
        <stp>2</stp>
        <stp>000833.SZ</stp>
        <stp>2019/11/27</stp>
        <tr r="I343" s="3"/>
        <tr r="I343" s="3"/>
        <tr r="I343" s="3"/>
        <tr r="I343" s="3"/>
      </tp>
      <tp>
        <v>7107749982.4499998</v>
        <stp/>
        <stp>EM_S_VAL_MV</stp>
        <stp>2</stp>
        <stp>300803.SZ</stp>
        <stp>2019/11/27</stp>
        <tr r="I2186" s="3"/>
        <tr r="I2186" s="3"/>
        <tr r="I2186" s="3"/>
        <tr r="I2186" s="3"/>
      </tp>
      <tp>
        <v>6.87</v>
        <stp/>
        <stp>EM_S_DQ_CLOSE</stp>
        <stp>3</stp>
        <stp>000410.SZ</stp>
        <stp>2019/11/27</stp>
        <stp>1</stp>
        <tr r="F7" s="5"/>
      </tp>
      <tp>
        <v>5.27</v>
        <stp/>
        <stp>EM_S_DQ_CLOSE</stp>
        <stp>3</stp>
        <stp>300420.SZ</stp>
        <stp>2019/11/27</stp>
        <stp>1</stp>
        <tr r="F182" s="5"/>
      </tp>
      <tp>
        <v>6.43</v>
        <stp/>
        <stp>EM_S_DQ_CLOSE</stp>
        <stp>3</stp>
        <stp>300421.SZ</stp>
        <stp>2019/11/27</stp>
        <stp>1</stp>
        <tr r="F183" s="5"/>
      </tp>
      <tp>
        <v>2.82</v>
        <stp/>
        <stp>EM_S_DQ_CLOSE</stp>
        <stp>3</stp>
        <stp>002418.SZ</stp>
        <stp>2019/11/27</stp>
        <stp>1</stp>
        <tr r="F56" s="5"/>
      </tp>
      <tp>
        <v>11.35</v>
        <stp/>
        <stp>EM_S_DQ_CLOSE</stp>
        <stp>3</stp>
        <stp>300499.SZ</stp>
        <stp>2019/11/27</stp>
        <stp>1</stp>
        <tr r="F199" s="5"/>
      </tp>
      <tp>
        <v>14.98</v>
        <stp/>
        <stp>EM_S_DQ_CLOSE</stp>
        <stp>3</stp>
        <stp>300480.SZ</stp>
        <stp>2019/11/27</stp>
        <stp>1</stp>
        <tr r="F196" s="5"/>
      </tp>
      <tp>
        <v>18.34</v>
        <stp/>
        <stp>EM_S_DQ_CLOSE</stp>
        <stp>3</stp>
        <stp>300486.SZ</stp>
        <stp>2019/11/27</stp>
        <stp>1</stp>
        <tr r="F197" s="5"/>
      </tp>
      <tp>
        <v>15.01</v>
        <stp/>
        <stp>EM_S_DQ_CLOSE</stp>
        <stp>3</stp>
        <stp>300488.SZ</stp>
        <stp>2019/11/27</stp>
        <stp>1</stp>
        <tr r="F198" s="5"/>
      </tp>
      <tp>
        <v>4.08</v>
        <stp/>
        <stp>EM_S_DQ_CLOSE</stp>
        <stp>3</stp>
        <stp>002483.SZ</stp>
        <stp>2019/11/27</stp>
        <stp>1</stp>
        <tr r="F62" s="5"/>
      </tp>
      <tp>
        <v>4.9400000000000004</v>
        <stp/>
        <stp>EM_S_DQ_CLOSE</stp>
        <stp>3</stp>
        <stp>002487.SZ</stp>
        <stp>2019/11/27</stp>
        <stp>1</stp>
        <tr r="F63" s="5"/>
      </tp>
      <tp>
        <v>3.61</v>
        <stp/>
        <stp>EM_S_DQ_CLOSE</stp>
        <stp>3</stp>
        <stp>002490.SZ</stp>
        <stp>2019/11/27</stp>
        <stp>1</stp>
        <tr r="F64" s="5"/>
      </tp>
      <tp>
        <v>3.95</v>
        <stp/>
        <stp>EM_S_DQ_CLOSE</stp>
        <stp>3</stp>
        <stp>002499.SZ</stp>
        <stp>2019/11/27</stp>
        <stp>1</stp>
        <tr r="F65" s="5"/>
      </tp>
      <tp>
        <v>10.46</v>
        <stp/>
        <stp>EM_S_DQ_CLOSE</stp>
        <stp>3</stp>
        <stp>600520.SH</stp>
        <stp>2019/11/27</stp>
        <stp>1</stp>
        <tr r="F245" s="5"/>
      </tp>
      <tp>
        <v>5</v>
        <stp/>
        <stp>EM_S_DQ_CLOSE</stp>
        <stp>3</stp>
        <stp>600526.SH</stp>
        <stp>2019/11/27</stp>
        <stp>1</stp>
        <tr r="F246" s="5"/>
      </tp>
      <tp>
        <v>7.27</v>
        <stp/>
        <stp>EM_S_DQ_CLOSE</stp>
        <stp>3</stp>
        <stp>600501.SH</stp>
        <stp>2019/11/27</stp>
        <stp>1</stp>
        <tr r="F244" s="5"/>
      </tp>
      <tp>
        <v>19.7</v>
        <stp/>
        <stp>EM_S_DQ_CLOSE</stp>
        <stp>3</stp>
        <stp>603507.SH</stp>
        <stp>2019/11/27</stp>
        <stp>1</stp>
        <tr r="F314" s="5"/>
      </tp>
      <tp>
        <v>8.1999999999999993</v>
        <stp/>
        <stp>EM_S_DQ_CLOSE</stp>
        <stp>3</stp>
        <stp>600560.SH</stp>
        <stp>2019/11/27</stp>
        <stp>1</stp>
        <tr r="F249" s="5"/>
      </tp>
      <tp>
        <v>2.67</v>
        <stp/>
        <stp>EM_S_DQ_CLOSE</stp>
        <stp>3</stp>
        <stp>600577.SH</stp>
        <stp>2019/11/27</stp>
        <stp>1</stp>
        <tr r="F250" s="5"/>
      </tp>
      <tp>
        <v>6.89</v>
        <stp/>
        <stp>EM_S_DQ_CLOSE</stp>
        <stp>3</stp>
        <stp>600579.SH</stp>
        <stp>2019/11/27</stp>
        <stp>1</stp>
        <tr r="F251" s="5"/>
      </tp>
      <tp>
        <v>5.92</v>
        <stp/>
        <stp>EM_S_DQ_CLOSE</stp>
        <stp>3</stp>
        <stp>600545.SH</stp>
        <stp>2019/11/27</stp>
        <stp>1</stp>
        <tr r="F247" s="5"/>
      </tp>
      <tp>
        <v>15.62</v>
        <stp/>
        <stp>EM_S_DQ_CLOSE</stp>
        <stp>3</stp>
        <stp>603556.SH</stp>
        <stp>2019/11/27</stp>
        <stp>1</stp>
        <tr r="F315" s="5"/>
      </tp>
      <tp>
        <v>3.08</v>
        <stp/>
        <stp>EM_S_DQ_CLOSE</stp>
        <stp>3</stp>
        <stp>600558.SH</stp>
        <stp>2019/11/27</stp>
        <stp>1</stp>
        <tr r="F248" s="5"/>
      </tp>
      <tp>
        <v>3.02</v>
        <stp/>
        <stp>EM_S_DQ_CLOSE</stp>
        <stp>3</stp>
        <stp>600582.SH</stp>
        <stp>2019/11/27</stp>
        <stp>1</stp>
        <tr r="F252" s="5"/>
      </tp>
      <tp>
        <v>14.81</v>
        <stp/>
        <stp>EM_S_DQ_CLOSE</stp>
        <stp>3</stp>
        <stp>600592.SH</stp>
        <stp>2019/11/27</stp>
        <stp>1</stp>
        <tr r="F253" s="5"/>
      </tp>
      <tp>
        <v>34.71</v>
        <stp/>
        <stp>EM_S_DQ_CLOSE</stp>
        <stp>3</stp>
        <stp>300553.SZ</stp>
        <stp>2019/11/27</stp>
        <stp>1</stp>
        <tr r="F210" s="5"/>
      </tp>
      <tp>
        <v>20.07</v>
        <stp/>
        <stp>EM_S_DQ_CLOSE</stp>
        <stp>3</stp>
        <stp>300551.SZ</stp>
        <stp>2019/11/27</stp>
        <stp>1</stp>
        <tr r="F209" s="5"/>
      </tp>
      <tp>
        <v>25.08</v>
        <stp/>
        <stp>EM_S_DQ_CLOSE</stp>
        <stp>3</stp>
        <stp>300557.SZ</stp>
        <stp>2019/11/27</stp>
        <stp>1</stp>
        <tr r="F211" s="5"/>
      </tp>
      <tp>
        <v>4.3600000000000003</v>
        <stp/>
        <stp>EM_S_DQ_CLOSE</stp>
        <stp>3</stp>
        <stp>000570.SZ</stp>
        <stp>2019/11/27</stp>
        <stp>1</stp>
        <tr r="F12" s="5"/>
      </tp>
      <tp>
        <v>13.27</v>
        <stp/>
        <stp>EM_S_DQ_CLOSE</stp>
        <stp>3</stp>
        <stp>300540.SZ</stp>
        <stp>2019/11/27</stp>
        <stp>1</stp>
        <tr r="F206" s="5"/>
      </tp>
      <tp>
        <v>23.73</v>
        <stp/>
        <stp>EM_S_DQ_CLOSE</stp>
        <stp>3</stp>
        <stp>300545.SZ</stp>
        <stp>2019/11/27</stp>
        <stp>1</stp>
        <tr r="F207" s="5"/>
      </tp>
      <tp>
        <v>12.56</v>
        <stp/>
        <stp>EM_S_DQ_CLOSE</stp>
        <stp>3</stp>
        <stp>300549.SZ</stp>
        <stp>2019/11/27</stp>
        <stp>1</stp>
        <tr r="F208" s="5"/>
      </tp>
      <tp>
        <v>44.94</v>
        <stp/>
        <stp>EM_S_DQ_CLOSE</stp>
        <stp>3</stp>
        <stp>300572.SZ</stp>
        <stp>2019/11/27</stp>
        <stp>1</stp>
        <tr r="F213" s="5"/>
      </tp>
      <tp>
        <v>26.97</v>
        <stp/>
        <stp>EM_S_DQ_CLOSE</stp>
        <stp>3</stp>
        <stp>002552.SZ</stp>
        <stp>2019/11/27</stp>
        <stp>1</stp>
        <tr r="F75" s="5"/>
      </tp>
      <tp>
        <v>6.13</v>
        <stp/>
        <stp>EM_S_DQ_CLOSE</stp>
        <stp>3</stp>
        <stp>000551.SZ</stp>
        <stp>2019/11/27</stp>
        <stp>1</stp>
        <tr r="F11" s="5"/>
      </tp>
      <tp>
        <v>39.07</v>
        <stp/>
        <stp>EM_S_DQ_CLOSE</stp>
        <stp>3</stp>
        <stp>300567.SZ</stp>
        <stp>2019/11/27</stp>
        <stp>1</stp>
        <tr r="F212" s="5"/>
      </tp>
      <tp>
        <v>4.9800000000000004</v>
        <stp/>
        <stp>EM_S_DQ_CLOSE</stp>
        <stp>3</stp>
        <stp>002559.SZ</stp>
        <stp>2019/11/27</stp>
        <stp>1</stp>
        <tr r="F76" s="5"/>
      </tp>
      <tp>
        <v>2835200008.8600001</v>
        <stp/>
        <stp>EM_S_VAL_MV</stp>
        <stp>2</stp>
        <stp>603192.SH</stp>
        <stp>2019/11/27</stp>
        <tr r="I3306" s="3"/>
        <tr r="I3306" s="3"/>
        <tr r="I3306" s="3"/>
        <tr r="I3306" s="3"/>
      </tp>
      <tp>
        <v>2408493864</v>
        <stp/>
        <stp>EM_S_VAL_MV</stp>
        <stp>2</stp>
        <stp>603002.SH</stp>
        <stp>2019/11/27</stp>
        <tr r="I3194" s="3"/>
        <tr r="I3194" s="3"/>
        <tr r="I3194" s="3"/>
        <tr r="I3194" s="3"/>
      </tp>
      <tp>
        <v>11082509600</v>
        <stp/>
        <stp>EM_S_VAL_MV</stp>
        <stp>2</stp>
        <stp>603012.SH</stp>
        <stp>2019/11/27</stp>
        <tr r="I3203" s="3"/>
        <tr r="I3203" s="3"/>
        <tr r="I3203" s="3"/>
        <tr r="I3203" s="3"/>
      </tp>
      <tp>
        <v>2874000000</v>
        <stp/>
        <stp>EM_S_VAL_MV</stp>
        <stp>2</stp>
        <stp>603022.SH</stp>
        <stp>2019/11/27</stp>
        <tr r="I3212" s="3"/>
        <tr r="I3212" s="3"/>
        <tr r="I3212" s="3"/>
        <tr r="I3212" s="3"/>
      </tp>
      <tp>
        <v>3536176800</v>
        <stp/>
        <stp>EM_S_VAL_MV</stp>
        <stp>2</stp>
        <stp>603032.SH</stp>
        <stp>2019/11/27</stp>
        <tr r="I3221" s="3"/>
        <tr r="I3221" s="3"/>
        <tr r="I3221" s="3"/>
        <tr r="I3221" s="3"/>
      </tp>
      <tp>
        <v>1921680000</v>
        <stp/>
        <stp>EM_S_VAL_MV</stp>
        <stp>2</stp>
        <stp>603042.SH</stp>
        <stp>2019/11/27</stp>
        <tr r="I3230" s="3"/>
        <tr r="I3230" s="3"/>
        <tr r="I3230" s="3"/>
        <tr r="I3230" s="3"/>
      </tp>
      <tp>
        <v>3443440000</v>
        <stp/>
        <stp>EM_S_VAL_MV</stp>
        <stp>2</stp>
        <stp>603322.SH</stp>
        <stp>2019/11/27</stp>
        <tr r="I3364" s="3"/>
        <tr r="I3364" s="3"/>
        <tr r="I3364" s="3"/>
        <tr r="I3364" s="3"/>
      </tp>
      <tp>
        <v>3282688800</v>
        <stp/>
        <stp>EM_S_VAL_MV</stp>
        <stp>2</stp>
        <stp>603332.SH</stp>
        <stp>2019/11/27</stp>
        <tr r="I3372" s="3"/>
        <tr r="I3372" s="3"/>
        <tr r="I3372" s="3"/>
        <tr r="I3372" s="3"/>
      </tp>
      <tp>
        <v>15808000000</v>
        <stp/>
        <stp>EM_S_VAL_MV</stp>
        <stp>2</stp>
        <stp>603222.SH</stp>
        <stp>2019/11/27</stp>
        <tr r="I3318" s="3"/>
        <tr r="I3318" s="3"/>
        <tr r="I3318" s="3"/>
        <tr r="I3318" s="3"/>
      </tp>
      <tp>
        <v>3323955880</v>
        <stp/>
        <stp>EM_S_VAL_MV</stp>
        <stp>2</stp>
        <stp>603232.SH</stp>
        <stp>2019/11/27</stp>
        <tr r="I3325" s="3"/>
        <tr r="I3325" s="3"/>
        <tr r="I3325" s="3"/>
        <tr r="I3325" s="3"/>
      </tp>
      <tp>
        <v>15756520000</v>
        <stp/>
        <stp>EM_S_VAL_MV</stp>
        <stp>2</stp>
        <stp>603712.SH</stp>
        <stp>2019/11/27</stp>
        <tr r="I3534" s="3"/>
        <tr r="I3534" s="3"/>
        <tr r="I3534" s="3"/>
        <tr r="I3534" s="3"/>
      </tp>
      <tp>
        <v>2019243000</v>
        <stp/>
        <stp>EM_S_VAL_MV</stp>
        <stp>2</stp>
        <stp>603722.SH</stp>
        <stp>2019/11/27</stp>
        <tr r="I3540" s="3"/>
        <tr r="I3540" s="3"/>
        <tr r="I3540" s="3"/>
        <tr r="I3540" s="3"/>
      </tp>
      <tp>
        <v>3651872000</v>
        <stp/>
        <stp>EM_S_VAL_MV</stp>
        <stp>2</stp>
        <stp>603602.SH</stp>
        <stp>2019/11/27</stp>
        <tr r="I3467" s="3"/>
        <tr r="I3467" s="3"/>
        <tr r="I3467" s="3"/>
        <tr r="I3467" s="3"/>
      </tp>
      <tp>
        <v>3400197417.4000001</v>
        <stp/>
        <stp>EM_S_VAL_MV</stp>
        <stp>2</stp>
        <stp>603612.SH</stp>
        <stp>2019/11/27</stp>
        <tr r="I3476" s="3"/>
        <tr r="I3476" s="3"/>
        <tr r="I3476" s="3"/>
        <tr r="I3476" s="3"/>
      </tp>
      <tp>
        <v>5221381853.4200001</v>
        <stp/>
        <stp>EM_S_VAL_MV</stp>
        <stp>2</stp>
        <stp>603662.SH</stp>
        <stp>2019/11/27</stp>
        <tr r="I3501" s="3"/>
        <tr r="I3501" s="3"/>
        <tr r="I3501" s="3"/>
        <tr r="I3501" s="3"/>
      </tp>
      <tp>
        <v>3218000000</v>
        <stp/>
        <stp>EM_S_VAL_MV</stp>
        <stp>2</stp>
        <stp>603982.SH</stp>
        <stp>2019/11/27</stp>
        <tr r="I3665" s="3"/>
        <tr r="I3665" s="3"/>
        <tr r="I3665" s="3"/>
        <tr r="I3665" s="3"/>
      </tp>
      <tp>
        <v>7972075977.04</v>
        <stp/>
        <stp>EM_S_VAL_MV</stp>
        <stp>2</stp>
        <stp>603992.SH</stp>
        <stp>2019/11/27</stp>
        <tr r="I3674" s="3"/>
        <tr r="I3674" s="3"/>
        <tr r="I3674" s="3"/>
        <tr r="I3674" s="3"/>
      </tp>
      <tp>
        <v>2881114592</v>
        <stp/>
        <stp>EM_S_VAL_MV</stp>
        <stp>2</stp>
        <stp>603912.SH</stp>
        <stp>2019/11/27</stp>
        <tr r="I3632" s="3"/>
        <tr r="I3632" s="3"/>
        <tr r="I3632" s="3"/>
        <tr r="I3632" s="3"/>
      </tp>
      <tp>
        <v>1918720000</v>
        <stp/>
        <stp>EM_S_VAL_MV</stp>
        <stp>2</stp>
        <stp>603922.SH</stp>
        <stp>2019/11/27</stp>
        <tr r="I3639" s="3"/>
        <tr r="I3639" s="3"/>
        <tr r="I3639" s="3"/>
        <tr r="I3639" s="3"/>
      </tp>
      <tp>
        <v>23237642282.75</v>
        <stp/>
        <stp>EM_S_VAL_MV</stp>
        <stp>2</stp>
        <stp>603882.SH</stp>
        <stp>2019/11/27</stp>
        <tr r="I3613" s="3"/>
        <tr r="I3613" s="3"/>
        <tr r="I3613" s="3"/>
        <tr r="I3613" s="3"/>
      </tp>
      <tp>
        <v>1613810506</v>
        <stp/>
        <stp>EM_S_VAL_MV</stp>
        <stp>2</stp>
        <stp>603822.SH</stp>
        <stp>2019/11/27</stp>
        <tr r="I3584" s="3"/>
        <tr r="I3584" s="3"/>
        <tr r="I3584" s="3"/>
        <tr r="I3584" s="3"/>
      </tp>
      <tp>
        <v>10.75</v>
        <stp/>
        <stp>EM_S_DQ_CLOSE</stp>
        <stp>3</stp>
        <stp>300512.SZ</stp>
        <stp>2019/11/27</stp>
        <stp>1</stp>
        <tr r="F202" s="5"/>
      </tp>
      <tp>
        <v>3.33</v>
        <stp/>
        <stp>EM_S_DQ_CLOSE</stp>
        <stp>3</stp>
        <stp>002523.SZ</stp>
        <stp>2019/11/27</stp>
        <stp>1</stp>
        <tr r="F69" s="5"/>
      </tp>
      <tp>
        <v>6.35</v>
        <stp/>
        <stp>EM_S_DQ_CLOSE</stp>
        <stp>3</stp>
        <stp>002520.SZ</stp>
        <stp>2019/11/27</stp>
        <stp>1</stp>
        <tr r="F68" s="5"/>
      </tp>
      <tp>
        <v>2.21</v>
        <stp/>
        <stp>EM_S_DQ_CLOSE</stp>
        <stp>3</stp>
        <stp>002526.SZ</stp>
        <stp>2019/11/27</stp>
        <stp>1</stp>
        <tr r="F70" s="5"/>
      </tp>
      <tp>
        <v>4.8899999999999997</v>
        <stp/>
        <stp>EM_S_DQ_CLOSE</stp>
        <stp>3</stp>
        <stp>002527.SZ</stp>
        <stp>2019/11/27</stp>
        <stp>1</stp>
        <tr r="F71" s="5"/>
      </tp>
      <tp>
        <v>8.93</v>
        <stp/>
        <stp>EM_S_DQ_CLOSE</stp>
        <stp>3</stp>
        <stp>300515.SZ</stp>
        <stp>2019/11/27</stp>
        <stp>1</stp>
        <tr r="F203" s="5"/>
      </tp>
      <tp>
        <v>6.38</v>
        <stp/>
        <stp>EM_S_DQ_CLOSE</stp>
        <stp>3</stp>
        <stp>000528.SZ</stp>
        <stp>2019/11/27</stp>
        <stp>1</stp>
        <tr r="F9" s="5"/>
      </tp>
      <tp>
        <v>5.75</v>
        <stp/>
        <stp>EM_S_DQ_CLOSE</stp>
        <stp>3</stp>
        <stp>002529.SZ</stp>
        <stp>2019/11/27</stp>
        <stp>1</stp>
        <tr r="F72" s="5"/>
      </tp>
      <tp>
        <v>5410556643.0600004</v>
        <stp/>
        <stp>EM_S_VAL_MV</stp>
        <stp>2</stp>
        <stp>002182.SZ</stp>
        <stp>2019/11/27</stp>
        <tr r="I642" s="3"/>
        <tr r="I642" s="3"/>
        <tr r="I642" s="3"/>
        <tr r="I642" s="3"/>
      </tp>
      <tp>
        <v>4769866079.1099997</v>
        <stp/>
        <stp>EM_S_VAL_MV</stp>
        <stp>2</stp>
        <stp>002192.SZ</stp>
        <stp>2019/11/27</stp>
        <tr r="I652" s="3"/>
        <tr r="I652" s="3"/>
        <tr r="I652" s="3"/>
        <tr r="I652" s="3"/>
      </tp>
      <tp>
        <v>151908613960.72</v>
        <stp/>
        <stp>EM_S_VAL_MV</stp>
        <stp>2</stp>
        <stp>002142.SZ</stp>
        <stp>2019/11/27</stp>
        <tr r="I602" s="3"/>
        <tr r="I602" s="3"/>
        <tr r="I602" s="3"/>
        <tr r="I602" s="3"/>
      </tp>
      <tp>
        <v>18838332696.82</v>
        <stp/>
        <stp>EM_S_VAL_MV</stp>
        <stp>2</stp>
        <stp>002152.SZ</stp>
        <stp>2019/11/27</stp>
        <tr r="I612" s="3"/>
        <tr r="I612" s="3"/>
        <tr r="I612" s="3"/>
        <tr r="I612" s="3"/>
      </tp>
      <tp>
        <v>2860146250</v>
        <stp/>
        <stp>EM_S_VAL_MV</stp>
        <stp>2</stp>
        <stp>002162.SZ</stp>
        <stp>2019/11/27</stp>
        <tr r="I622" s="3"/>
        <tr r="I622" s="3"/>
        <tr r="I622" s="3"/>
        <tr r="I622" s="3"/>
      </tp>
      <tp>
        <v>2857451412.1599998</v>
        <stp/>
        <stp>EM_S_VAL_MV</stp>
        <stp>2</stp>
        <stp>002172.SZ</stp>
        <stp>2019/11/27</stp>
        <tr r="I632" s="3"/>
        <tr r="I632" s="3"/>
        <tr r="I632" s="3"/>
        <tr r="I632" s="3"/>
      </tp>
      <tp>
        <v>5346687668.6999998</v>
        <stp/>
        <stp>EM_S_VAL_MV</stp>
        <stp>2</stp>
        <stp>002102.SZ</stp>
        <stp>2019/11/27</stp>
        <tr r="I562" s="3"/>
        <tr r="I562" s="3"/>
        <tr r="I562" s="3"/>
        <tr r="I562" s="3"/>
      </tp>
      <tp>
        <v>1314432000</v>
        <stp/>
        <stp>EM_S_VAL_MV</stp>
        <stp>2</stp>
        <stp>002112.SZ</stp>
        <stp>2019/11/27</stp>
        <tr r="I572" s="3"/>
        <tr r="I572" s="3"/>
        <tr r="I572" s="3"/>
        <tr r="I572" s="3"/>
      </tp>
      <tp>
        <v>2185920000</v>
        <stp/>
        <stp>EM_S_VAL_MV</stp>
        <stp>2</stp>
        <stp>002122.SZ</stp>
        <stp>2019/11/27</stp>
        <tr r="I582" s="3"/>
        <tr r="I582" s="3"/>
        <tr r="I582" s="3"/>
        <tr r="I582" s="3"/>
      </tp>
      <tp>
        <v>3668975336.7600002</v>
        <stp/>
        <stp>EM_S_VAL_MV</stp>
        <stp>2</stp>
        <stp>002132.SZ</stp>
        <stp>2019/11/27</stp>
        <tr r="I592" s="3"/>
        <tr r="I592" s="3"/>
        <tr r="I592" s="3"/>
        <tr r="I592" s="3"/>
      </tp>
      <tp>
        <v>1949220000</v>
        <stp/>
        <stp>EM_S_VAL_MV</stp>
        <stp>2</stp>
        <stp>002082.SZ</stp>
        <stp>2019/11/27</stp>
        <tr r="I542" s="3"/>
        <tr r="I542" s="3"/>
        <tr r="I542" s="3"/>
        <tr r="I542" s="3"/>
      </tp>
      <tp>
        <v>13908993395.040001</v>
        <stp/>
        <stp>EM_S_VAL_MV</stp>
        <stp>2</stp>
        <stp>002092.SZ</stp>
        <stp>2019/11/27</stp>
        <tr r="I552" s="3"/>
        <tr r="I552" s="3"/>
        <tr r="I552" s="3"/>
        <tr r="I552" s="3"/>
      </tp>
      <tp>
        <v>9936716129.7000008</v>
        <stp/>
        <stp>EM_S_VAL_MV</stp>
        <stp>2</stp>
        <stp>002042.SZ</stp>
        <stp>2019/11/27</stp>
        <tr r="I503" s="3"/>
        <tr r="I503" s="3"/>
        <tr r="I503" s="3"/>
        <tr r="I503" s="3"/>
      </tp>
      <tp>
        <v>2334853842.2199998</v>
        <stp/>
        <stp>EM_S_VAL_MV</stp>
        <stp>2</stp>
        <stp>002052.SZ</stp>
        <stp>2019/11/27</stp>
        <tr r="I513" s="3"/>
        <tr r="I513" s="3"/>
        <tr r="I513" s="3"/>
        <tr r="I513" s="3"/>
      </tp>
      <tp>
        <v>4024125000</v>
        <stp/>
        <stp>EM_S_VAL_MV</stp>
        <stp>2</stp>
        <stp>002062.SZ</stp>
        <stp>2019/11/27</stp>
        <tr r="I523" s="3"/>
        <tr r="I523" s="3"/>
        <tr r="I523" s="3"/>
        <tr r="I523" s="3"/>
      </tp>
      <tp>
        <v>756800000</v>
        <stp/>
        <stp>EM_S_VAL_MV</stp>
        <stp>2</stp>
        <stp>002072.SZ</stp>
        <stp>2019/11/27</stp>
        <tr r="I532" s="3"/>
        <tr r="I532" s="3"/>
        <tr r="I532" s="3"/>
        <tr r="I532" s="3"/>
      </tp>
      <tp>
        <v>10044209501.32</v>
        <stp/>
        <stp>EM_S_VAL_MV</stp>
        <stp>2</stp>
        <stp>002002.SZ</stp>
        <stp>2019/11/27</stp>
        <tr r="I464" s="3"/>
        <tr r="I464" s="3"/>
        <tr r="I464" s="3"/>
        <tr r="I464" s="3"/>
      </tp>
      <tp>
        <v>2370861132.9000001</v>
        <stp/>
        <stp>EM_S_VAL_MV</stp>
        <stp>2</stp>
        <stp>002012.SZ</stp>
        <stp>2019/11/27</stp>
        <tr r="I474" s="3"/>
        <tr r="I474" s="3"/>
        <tr r="I474" s="3"/>
        <tr r="I474" s="3"/>
      </tp>
      <tp>
        <v>5791119929.3199997</v>
        <stp/>
        <stp>EM_S_VAL_MV</stp>
        <stp>2</stp>
        <stp>002022.SZ</stp>
        <stp>2019/11/27</stp>
        <tr r="I483" s="3"/>
        <tr r="I483" s="3"/>
        <tr r="I483" s="3"/>
        <tr r="I483" s="3"/>
      </tp>
      <tp>
        <v>58480159990.199997</v>
        <stp/>
        <stp>EM_S_VAL_MV</stp>
        <stp>2</stp>
        <stp>002032.SZ</stp>
        <stp>2019/11/27</stp>
        <tr r="I493" s="3"/>
        <tr r="I493" s="3"/>
        <tr r="I493" s="3"/>
        <tr r="I493" s="3"/>
      </tp>
      <tp>
        <v>11934704844.68</v>
        <stp/>
        <stp>EM_S_VAL_MV</stp>
        <stp>2</stp>
        <stp>002382.SZ</stp>
        <stp>2019/11/27</stp>
        <tr r="I841" s="3"/>
        <tr r="I841" s="3"/>
        <tr r="I841" s="3"/>
        <tr r="I841" s="3"/>
      </tp>
      <tp>
        <v>4333386653.96</v>
        <stp/>
        <stp>EM_S_VAL_MV</stp>
        <stp>2</stp>
        <stp>002392.SZ</stp>
        <stp>2019/11/27</stp>
        <tr r="I851" s="3"/>
        <tr r="I851" s="3"/>
        <tr r="I851" s="3"/>
        <tr r="I851" s="3"/>
      </tp>
      <tp>
        <v>2899200000</v>
        <stp/>
        <stp>EM_S_VAL_MV</stp>
        <stp>2</stp>
        <stp>002342.SZ</stp>
        <stp>2019/11/27</stp>
        <tr r="I801" s="3"/>
        <tr r="I801" s="3"/>
        <tr r="I801" s="3"/>
        <tr r="I801" s="3"/>
      </tp>
      <tp>
        <v>167092052280.25</v>
        <stp/>
        <stp>EM_S_VAL_MV</stp>
        <stp>2</stp>
        <stp>002352.SZ</stp>
        <stp>2019/11/27</stp>
        <tr r="I811" s="3"/>
        <tr r="I811" s="3"/>
        <tr r="I811" s="3"/>
        <tr r="I811" s="3"/>
      </tp>
      <tp>
        <v>3270028630.4400001</v>
        <stp/>
        <stp>EM_S_VAL_MV</stp>
        <stp>2</stp>
        <stp>002362.SZ</stp>
        <stp>2019/11/27</stp>
        <tr r="I821" s="3"/>
        <tr r="I821" s="3"/>
        <tr r="I821" s="3"/>
        <tr r="I821" s="3"/>
      </tp>
      <tp>
        <v>19003204895.040001</v>
        <stp/>
        <stp>EM_S_VAL_MV</stp>
        <stp>2</stp>
        <stp>002372.SZ</stp>
        <stp>2019/11/27</stp>
        <tr r="I831" s="3"/>
        <tr r="I831" s="3"/>
        <tr r="I831" s="3"/>
        <tr r="I831" s="3"/>
      </tp>
      <tp>
        <v>14113121118.719999</v>
        <stp/>
        <stp>EM_S_VAL_MV</stp>
        <stp>2</stp>
        <stp>002302.SZ</stp>
        <stp>2019/11/27</stp>
        <tr r="I761" s="3"/>
        <tr r="I761" s="3"/>
        <tr r="I761" s="3"/>
        <tr r="I761" s="3"/>
      </tp>
      <tp>
        <v>5925794451.8999996</v>
        <stp/>
        <stp>EM_S_VAL_MV</stp>
        <stp>2</stp>
        <stp>002312.SZ</stp>
        <stp>2019/11/27</stp>
        <tr r="I771" s="3"/>
        <tr r="I771" s="3"/>
        <tr r="I771" s="3"/>
        <tr r="I771" s="3"/>
      </tp>
      <tp>
        <v>4565581979.5500002</v>
        <stp/>
        <stp>EM_S_VAL_MV</stp>
        <stp>2</stp>
        <stp>002322.SZ</stp>
        <stp>2019/11/27</stp>
        <tr r="I781" s="3"/>
        <tr r="I781" s="3"/>
        <tr r="I781" s="3"/>
        <tr r="I781" s="3"/>
      </tp>
      <tp>
        <v>10069171704.34</v>
        <stp/>
        <stp>EM_S_VAL_MV</stp>
        <stp>2</stp>
        <stp>002332.SZ</stp>
        <stp>2019/11/27</stp>
        <tr r="I791" s="3"/>
        <tr r="I791" s="3"/>
        <tr r="I791" s="3"/>
        <tr r="I791" s="3"/>
      </tp>
      <tp>
        <v>3475643777.3400002</v>
        <stp/>
        <stp>EM_S_VAL_MV</stp>
        <stp>2</stp>
        <stp>002282.SZ</stp>
        <stp>2019/11/27</stp>
        <tr r="I741" s="3"/>
        <tr r="I741" s="3"/>
        <tr r="I741" s="3"/>
        <tr r="I741" s="3"/>
      </tp>
      <tp>
        <v>11508712772</v>
        <stp/>
        <stp>EM_S_VAL_MV</stp>
        <stp>2</stp>
        <stp>002292.SZ</stp>
        <stp>2019/11/27</stp>
        <tr r="I751" s="3"/>
        <tr r="I751" s="3"/>
        <tr r="I751" s="3"/>
        <tr r="I751" s="3"/>
      </tp>
      <tp>
        <v>16995960800</v>
        <stp/>
        <stp>EM_S_VAL_MV</stp>
        <stp>2</stp>
        <stp>002242.SZ</stp>
        <stp>2019/11/27</stp>
        <tr r="I702" s="3"/>
        <tr r="I702" s="3"/>
        <tr r="I702" s="3"/>
        <tr r="I702" s="3"/>
      </tp>
      <tp>
        <v>36414233764.68</v>
        <stp/>
        <stp>EM_S_VAL_MV</stp>
        <stp>2</stp>
        <stp>002252.SZ</stp>
        <stp>2019/11/27</stp>
        <tr r="I712" s="3"/>
        <tr r="I712" s="3"/>
        <tr r="I712" s="3"/>
        <tr r="I712" s="3"/>
      </tp>
      <tp>
        <v>11274428083.66</v>
        <stp/>
        <stp>EM_S_VAL_MV</stp>
        <stp>2</stp>
        <stp>002262.SZ</stp>
        <stp>2019/11/27</stp>
        <tr r="I721" s="3"/>
        <tr r="I721" s="3"/>
        <tr r="I721" s="3"/>
        <tr r="I721" s="3"/>
      </tp>
      <tp>
        <v>1828350000</v>
        <stp/>
        <stp>EM_S_VAL_MV</stp>
        <stp>2</stp>
        <stp>002272.SZ</stp>
        <stp>2019/11/27</stp>
        <tr r="I731" s="3"/>
        <tr r="I731" s="3"/>
        <tr r="I731" s="3"/>
        <tr r="I731" s="3"/>
      </tp>
      <tp>
        <v>50151552969.889999</v>
        <stp/>
        <stp>EM_S_VAL_MV</stp>
        <stp>2</stp>
        <stp>002202.SZ</stp>
        <stp>2019/11/27</stp>
        <tr r="I662" s="3"/>
        <tr r="I662" s="3"/>
        <tr r="I662" s="3"/>
        <tr r="I662" s="3"/>
      </tp>
      <tp>
        <v>18477808395.75</v>
        <stp/>
        <stp>EM_S_VAL_MV</stp>
        <stp>2</stp>
        <stp>002212.SZ</stp>
        <stp>2019/11/27</stp>
        <tr r="I672" s="3"/>
        <tr r="I672" s="3"/>
        <tr r="I672" s="3"/>
        <tr r="I672" s="3"/>
      </tp>
      <tp>
        <v>4651200000</v>
        <stp/>
        <stp>EM_S_VAL_MV</stp>
        <stp>2</stp>
        <stp>002222.SZ</stp>
        <stp>2019/11/27</stp>
        <tr r="I682" s="3"/>
        <tr r="I682" s="3"/>
        <tr r="I682" s="3"/>
        <tr r="I682" s="3"/>
      </tp>
      <tp>
        <v>3317413454.5999999</v>
        <stp/>
        <stp>EM_S_VAL_MV</stp>
        <stp>2</stp>
        <stp>002232.SZ</stp>
        <stp>2019/11/27</stp>
        <tr r="I692" s="3"/>
        <tr r="I692" s="3"/>
        <tr r="I692" s="3"/>
        <tr r="I692" s="3"/>
      </tp>
      <tp>
        <v>4048120656</v>
        <stp/>
        <stp>EM_S_VAL_MV</stp>
        <stp>2</stp>
        <stp>002582.SZ</stp>
        <stp>2019/11/27</stp>
        <tr r="I1039" s="3"/>
        <tr r="I1039" s="3"/>
        <tr r="I1039" s="3"/>
        <tr r="I1039" s="3"/>
      </tp>
      <tp>
        <v>4077135349.23</v>
        <stp/>
        <stp>EM_S_VAL_MV</stp>
        <stp>2</stp>
        <stp>002592.SZ</stp>
        <stp>2019/11/27</stp>
        <tr r="I1049" s="3"/>
        <tr r="I1049" s="3"/>
        <tr r="I1049" s="3"/>
        <tr r="I1049" s="3"/>
      </tp>
      <tp>
        <v>6626355001.7399998</v>
        <stp/>
        <stp>EM_S_VAL_MV</stp>
        <stp>2</stp>
        <stp>002542.SZ</stp>
        <stp>2019/11/27</stp>
        <tr r="I999" s="3"/>
        <tr r="I999" s="3"/>
        <tr r="I999" s="3"/>
        <tr r="I999" s="3"/>
      </tp>
      <tp>
        <v>8259086155.8599997</v>
        <stp/>
        <stp>EM_S_VAL_MV</stp>
        <stp>2</stp>
        <stp>002552.SZ</stp>
        <stp>2019/11/27</stp>
        <tr r="I1009" s="3"/>
        <tr r="I1009" s="3"/>
        <tr r="I1009" s="3"/>
        <tr r="I1009" s="3"/>
      </tp>
      <tp>
        <v>4203462190.5799999</v>
        <stp/>
        <stp>EM_S_VAL_MV</stp>
        <stp>2</stp>
        <stp>002562.SZ</stp>
        <stp>2019/11/27</stp>
        <tr r="I1019" s="3"/>
        <tr r="I1019" s="3"/>
        <tr r="I1019" s="3"/>
        <tr r="I1019" s="3"/>
      </tp>
      <tp>
        <v>15911733462.719999</v>
        <stp/>
        <stp>EM_S_VAL_MV</stp>
        <stp>2</stp>
        <stp>002572.SZ</stp>
        <stp>2019/11/27</stp>
        <tr r="I1029" s="3"/>
        <tr r="I1029" s="3"/>
        <tr r="I1029" s="3"/>
        <tr r="I1029" s="3"/>
      </tp>
      <tp>
        <v>2897623305.3800001</v>
        <stp/>
        <stp>EM_S_VAL_MV</stp>
        <stp>2</stp>
        <stp>002502.SZ</stp>
        <stp>2019/11/27</stp>
        <tr r="I960" s="3"/>
        <tr r="I960" s="3"/>
        <tr r="I960" s="3"/>
        <tr r="I960" s="3"/>
      </tp>
      <tp>
        <v>5433115214.7200003</v>
        <stp/>
        <stp>EM_S_VAL_MV</stp>
        <stp>2</stp>
        <stp>002512.SZ</stp>
        <stp>2019/11/27</stp>
        <tr r="I970" s="3"/>
        <tr r="I970" s="3"/>
        <tr r="I970" s="3"/>
        <tr r="I970" s="3"/>
      </tp>
      <tp>
        <v>4990844422.3699999</v>
        <stp/>
        <stp>EM_S_VAL_MV</stp>
        <stp>2</stp>
        <stp>002522.SZ</stp>
        <stp>2019/11/27</stp>
        <tr r="I980" s="3"/>
        <tr r="I980" s="3"/>
        <tr r="I980" s="3"/>
        <tr r="I980" s="3"/>
      </tp>
      <tp>
        <v>2937987334.3200002</v>
        <stp/>
        <stp>EM_S_VAL_MV</stp>
        <stp>2</stp>
        <stp>002532.SZ</stp>
        <stp>2019/11/27</stp>
        <tr r="I989" s="3"/>
        <tr r="I989" s="3"/>
        <tr r="I989" s="3"/>
        <tr r="I989" s="3"/>
      </tp>
      <tp>
        <v>6364337779.9799995</v>
        <stp/>
        <stp>EM_S_VAL_MV</stp>
        <stp>2</stp>
        <stp>002482.SZ</stp>
        <stp>2019/11/27</stp>
        <tr r="I940" s="3"/>
        <tr r="I940" s="3"/>
        <tr r="I940" s="3"/>
        <tr r="I940" s="3"/>
      </tp>
      <tp>
        <v>2377350000</v>
        <stp/>
        <stp>EM_S_VAL_MV</stp>
        <stp>2</stp>
        <stp>002492.SZ</stp>
        <stp>2019/11/27</stp>
        <tr r="I950" s="3"/>
        <tr r="I950" s="3"/>
        <tr r="I950" s="3"/>
        <tr r="I950" s="3"/>
      </tp>
      <tp>
        <v>1934400000</v>
        <stp/>
        <stp>EM_S_VAL_MV</stp>
        <stp>2</stp>
        <stp>002442.SZ</stp>
        <stp>2019/11/27</stp>
        <tr r="I901" s="3"/>
        <tr r="I901" s="3"/>
        <tr r="I901" s="3"/>
        <tr r="I901" s="3"/>
      </tp>
      <tp>
        <v>2477592000</v>
        <stp/>
        <stp>EM_S_VAL_MV</stp>
        <stp>2</stp>
        <stp>002452.SZ</stp>
        <stp>2019/11/27</stp>
        <tr r="I911" s="3"/>
        <tr r="I911" s="3"/>
        <tr r="I911" s="3"/>
        <tr r="I911" s="3"/>
      </tp>
      <tp>
        <v>4588552997.6000004</v>
        <stp/>
        <stp>EM_S_VAL_MV</stp>
        <stp>2</stp>
        <stp>002462.SZ</stp>
        <stp>2019/11/27</stp>
        <tr r="I921" s="3"/>
        <tr r="I921" s="3"/>
        <tr r="I921" s="3"/>
        <tr r="I921" s="3"/>
      </tp>
      <tp>
        <v>3549461126.9699998</v>
        <stp/>
        <stp>EM_S_VAL_MV</stp>
        <stp>2</stp>
        <stp>002472.SZ</stp>
        <stp>2019/11/27</stp>
        <tr r="I931" s="3"/>
        <tr r="I931" s="3"/>
        <tr r="I931" s="3"/>
        <tr r="I931" s="3"/>
      </tp>
      <tp>
        <v>9307137108.4799995</v>
        <stp/>
        <stp>EM_S_VAL_MV</stp>
        <stp>2</stp>
        <stp>002402.SZ</stp>
        <stp>2019/11/27</stp>
        <tr r="I861" s="3"/>
        <tr r="I861" s="3"/>
        <tr r="I861" s="3"/>
        <tr r="I861" s="3"/>
      </tp>
      <tp>
        <v>4252040000</v>
        <stp/>
        <stp>EM_S_VAL_MV</stp>
        <stp>2</stp>
        <stp>002412.SZ</stp>
        <stp>2019/11/27</stp>
        <tr r="I871" s="3"/>
        <tr r="I871" s="3"/>
        <tr r="I871" s="3"/>
        <tr r="I871" s="3"/>
      </tp>
      <tp>
        <v>34684446185.400002</v>
        <stp/>
        <stp>EM_S_VAL_MV</stp>
        <stp>2</stp>
        <stp>002422.SZ</stp>
        <stp>2019/11/27</stp>
        <tr r="I881" s="3"/>
        <tr r="I881" s="3"/>
        <tr r="I881" s="3"/>
        <tr r="I881" s="3"/>
      </tp>
      <tp>
        <v>2060156183.96</v>
        <stp/>
        <stp>EM_S_VAL_MV</stp>
        <stp>2</stp>
        <stp>002432.SZ</stp>
        <stp>2019/11/27</stp>
        <tr r="I891" s="3"/>
        <tr r="I891" s="3"/>
        <tr r="I891" s="3"/>
        <tr r="I891" s="3"/>
      </tp>
      <tp>
        <v>4251480000</v>
        <stp/>
        <stp>EM_S_VAL_MV</stp>
        <stp>2</stp>
        <stp>002782.SZ</stp>
        <stp>2019/11/27</stp>
        <tr r="I1232" s="3"/>
        <tr r="I1232" s="3"/>
        <tr r="I1232" s="3"/>
        <tr r="I1232" s="3"/>
      </tp>
      <tp>
        <v>8108164800</v>
        <stp/>
        <stp>EM_S_VAL_MV</stp>
        <stp>2</stp>
        <stp>002792.SZ</stp>
        <stp>2019/11/27</stp>
        <tr r="I1241" s="3"/>
        <tr r="I1241" s="3"/>
        <tr r="I1241" s="3"/>
        <tr r="I1241" s="3"/>
      </tp>
      <tp>
        <v>2484000000</v>
        <stp/>
        <stp>EM_S_VAL_MV</stp>
        <stp>2</stp>
        <stp>002742.SZ</stp>
        <stp>2019/11/27</stp>
        <tr r="I1195" s="3"/>
        <tr r="I1195" s="3"/>
        <tr r="I1195" s="3"/>
        <tr r="I1195" s="3"/>
      </tp>
      <tp>
        <v>4565829244.1199999</v>
        <stp/>
        <stp>EM_S_VAL_MV</stp>
        <stp>2</stp>
        <stp>002752.SZ</stp>
        <stp>2019/11/27</stp>
        <tr r="I1204" s="3"/>
        <tr r="I1204" s="3"/>
        <tr r="I1204" s="3"/>
        <tr r="I1204" s="3"/>
      </tp>
      <tp>
        <v>1816148250</v>
        <stp/>
        <stp>EM_S_VAL_MV</stp>
        <stp>2</stp>
        <stp>002762.SZ</stp>
        <stp>2019/11/27</stp>
        <tr r="I1213" s="3"/>
        <tr r="I1213" s="3"/>
        <tr r="I1213" s="3"/>
        <tr r="I1213" s="3"/>
      </tp>
      <tp>
        <v>2441468532.1599998</v>
        <stp/>
        <stp>EM_S_VAL_MV</stp>
        <stp>2</stp>
        <stp>002772.SZ</stp>
        <stp>2019/11/27</stp>
        <tr r="I1222" s="3"/>
        <tr r="I1222" s="3"/>
        <tr r="I1222" s="3"/>
        <tr r="I1222" s="3"/>
      </tp>
      <tp>
        <v>1956693200</v>
        <stp/>
        <stp>EM_S_VAL_MV</stp>
        <stp>2</stp>
        <stp>002702.SZ</stp>
        <stp>2019/11/27</stp>
        <tr r="I1158" s="3"/>
        <tr r="I1158" s="3"/>
        <tr r="I1158" s="3"/>
        <tr r="I1158" s="3"/>
      </tp>
      <tp>
        <v>3597643400.7199998</v>
        <stp/>
        <stp>EM_S_VAL_MV</stp>
        <stp>2</stp>
        <stp>002712.SZ</stp>
        <stp>2019/11/27</stp>
        <tr r="I1166" s="3"/>
        <tr r="I1166" s="3"/>
        <tr r="I1166" s="3"/>
        <tr r="I1166" s="3"/>
      </tp>
      <tp>
        <v>2547774189.8400002</v>
        <stp/>
        <stp>EM_S_VAL_MV</stp>
        <stp>2</stp>
        <stp>002722.SZ</stp>
        <stp>2019/11/27</stp>
        <tr r="I1175" s="3"/>
        <tr r="I1175" s="3"/>
        <tr r="I1175" s="3"/>
        <tr r="I1175" s="3"/>
      </tp>
      <tp>
        <v>3430230000</v>
        <stp/>
        <stp>EM_S_VAL_MV</stp>
        <stp>2</stp>
        <stp>002732.SZ</stp>
        <stp>2019/11/27</stp>
        <tr r="I1185" s="3"/>
        <tr r="I1185" s="3"/>
        <tr r="I1185" s="3"/>
        <tr r="I1185" s="3"/>
      </tp>
      <tp>
        <v>2356324408.8600001</v>
        <stp/>
        <stp>EM_S_VAL_MV</stp>
        <stp>2</stp>
        <stp>002682.SZ</stp>
        <stp>2019/11/27</stp>
        <tr r="I1138" s="3"/>
        <tr r="I1138" s="3"/>
        <tr r="I1138" s="3"/>
        <tr r="I1138" s="3"/>
      </tp>
      <tp>
        <v>2484785160</v>
        <stp/>
        <stp>EM_S_VAL_MV</stp>
        <stp>2</stp>
        <stp>002692.SZ</stp>
        <stp>2019/11/27</stp>
        <tr r="I1148" s="3"/>
        <tr r="I1148" s="3"/>
        <tr r="I1148" s="3"/>
        <tr r="I1148" s="3"/>
      </tp>
      <tp>
        <v>3810702602.8800001</v>
        <stp/>
        <stp>EM_S_VAL_MV</stp>
        <stp>2</stp>
        <stp>002642.SZ</stp>
        <stp>2019/11/27</stp>
        <tr r="I1099" s="3"/>
        <tr r="I1099" s="3"/>
        <tr r="I1099" s="3"/>
        <tr r="I1099" s="3"/>
      </tp>
      <tp>
        <v>1833189120</v>
        <stp/>
        <stp>EM_S_VAL_MV</stp>
        <stp>2</stp>
        <stp>002652.SZ</stp>
        <stp>2019/11/27</stp>
        <tr r="I1109" s="3"/>
        <tr r="I1109" s="3"/>
        <tr r="I1109" s="3"/>
        <tr r="I1109" s="3"/>
      </tp>
      <tp>
        <v>3885000000</v>
        <stp/>
        <stp>EM_S_VAL_MV</stp>
        <stp>2</stp>
        <stp>002662.SZ</stp>
        <stp>2019/11/27</stp>
        <tr r="I1119" s="3"/>
        <tr r="I1119" s="3"/>
        <tr r="I1119" s="3"/>
        <tr r="I1119" s="3"/>
      </tp>
      <tp>
        <v>8089257338.3999996</v>
        <stp/>
        <stp>EM_S_VAL_MV</stp>
        <stp>2</stp>
        <stp>002672.SZ</stp>
        <stp>2019/11/27</stp>
        <tr r="I1129" s="3"/>
        <tr r="I1129" s="3"/>
        <tr r="I1129" s="3"/>
        <tr r="I1129" s="3"/>
      </tp>
      <tp>
        <v>59683457557.800003</v>
        <stp/>
        <stp>EM_S_VAL_MV</stp>
        <stp>2</stp>
        <stp>002602.SZ</stp>
        <stp>2019/11/27</stp>
        <tr r="I1059" s="3"/>
        <tr r="I1059" s="3"/>
        <tr r="I1059" s="3"/>
        <tr r="I1059" s="3"/>
      </tp>
      <tp>
        <v>3598035052.8800001</v>
        <stp/>
        <stp>EM_S_VAL_MV</stp>
        <stp>2</stp>
        <stp>002612.SZ</stp>
        <stp>2019/11/27</stp>
        <tr r="I1069" s="3"/>
        <tr r="I1069" s="3"/>
        <tr r="I1069" s="3"/>
        <tr r="I1069" s="3"/>
      </tp>
      <tp>
        <v>2469600000</v>
        <stp/>
        <stp>EM_S_VAL_MV</stp>
        <stp>2</stp>
        <stp>002622.SZ</stp>
        <stp>2019/11/27</stp>
        <tr r="I1079" s="3"/>
        <tr r="I1079" s="3"/>
        <tr r="I1079" s="3"/>
        <tr r="I1079" s="3"/>
      </tp>
      <tp>
        <v>3991188185.0999999</v>
        <stp/>
        <stp>EM_S_VAL_MV</stp>
        <stp>2</stp>
        <stp>002632.SZ</stp>
        <stp>2019/11/27</stp>
        <tr r="I1089" s="3"/>
        <tr r="I1089" s="3"/>
        <tr r="I1089" s="3"/>
        <tr r="I1089" s="3"/>
      </tp>
      <tp>
        <v>3285600000</v>
        <stp/>
        <stp>EM_S_VAL_MV</stp>
        <stp>2</stp>
        <stp>002942.SZ</stp>
        <stp>2019/11/27</stp>
        <tr r="I1379" s="3"/>
        <tr r="I1379" s="3"/>
        <tr r="I1379" s="3"/>
        <tr r="I1379" s="3"/>
      </tp>
      <tp>
        <v>3332815200</v>
        <stp/>
        <stp>EM_S_VAL_MV</stp>
        <stp>2</stp>
        <stp>002952.SZ</stp>
        <stp>2019/11/27</stp>
        <tr r="I1388" s="3"/>
        <tr r="I1388" s="3"/>
        <tr r="I1388" s="3"/>
        <tr r="I1388" s="3"/>
      </tp>
      <tp>
        <v>6842304000</v>
        <stp/>
        <stp>EM_S_VAL_MV</stp>
        <stp>2</stp>
        <stp>002962.SZ</stp>
        <stp>2019/11/27</stp>
        <tr r="I1397" s="3"/>
        <tr r="I1397" s="3"/>
        <tr r="I1397" s="3"/>
        <tr r="I1397" s="3"/>
      </tp>
      <tp>
        <v>4590600000</v>
        <stp/>
        <stp>EM_S_VAL_MV</stp>
        <stp>2</stp>
        <stp>002902.SZ</stp>
        <stp>2019/11/27</stp>
        <tr r="I1343" s="3"/>
        <tr r="I1343" s="3"/>
        <tr r="I1343" s="3"/>
        <tr r="I1343" s="3"/>
      </tp>
      <tp>
        <v>10734964800</v>
        <stp/>
        <stp>EM_S_VAL_MV</stp>
        <stp>2</stp>
        <stp>002912.SZ</stp>
        <stp>2019/11/27</stp>
        <tr r="I1352" s="3"/>
        <tr r="I1352" s="3"/>
        <tr r="I1352" s="3"/>
        <tr r="I1352" s="3"/>
      </tp>
      <tp>
        <v>1908859730.25</v>
        <stp/>
        <stp>EM_S_VAL_MV</stp>
        <stp>2</stp>
        <stp>002922.SZ</stp>
        <stp>2019/11/27</stp>
        <tr r="I1361" s="3"/>
        <tr r="I1361" s="3"/>
        <tr r="I1361" s="3"/>
        <tr r="I1361" s="3"/>
      </tp>
      <tp>
        <v>2255904780.3600001</v>
        <stp/>
        <stp>EM_S_VAL_MV</stp>
        <stp>2</stp>
        <stp>002932.SZ</stp>
        <stp>2019/11/27</stp>
        <tr r="I1370" s="3"/>
        <tr r="I1370" s="3"/>
        <tr r="I1370" s="3"/>
        <tr r="I1370" s="3"/>
      </tp>
      <tp>
        <v>4285710000</v>
        <stp/>
        <stp>EM_S_VAL_MV</stp>
        <stp>2</stp>
        <stp>002882.SZ</stp>
        <stp>2019/11/27</stp>
        <tr r="I1324" s="3"/>
        <tr r="I1324" s="3"/>
        <tr r="I1324" s="3"/>
        <tr r="I1324" s="3"/>
      </tp>
      <tp>
        <v>3823028000</v>
        <stp/>
        <stp>EM_S_VAL_MV</stp>
        <stp>2</stp>
        <stp>002892.SZ</stp>
        <stp>2019/11/27</stp>
        <tr r="I1334" s="3"/>
        <tr r="I1334" s="3"/>
        <tr r="I1334" s="3"/>
        <tr r="I1334" s="3"/>
      </tp>
      <tp>
        <v>3218330752</v>
        <stp/>
        <stp>EM_S_VAL_MV</stp>
        <stp>2</stp>
        <stp>002842.SZ</stp>
        <stp>2019/11/27</stp>
        <tr r="I1287" s="3"/>
        <tr r="I1287" s="3"/>
        <tr r="I1287" s="3"/>
        <tr r="I1287" s="3"/>
      </tp>
      <tp>
        <v>3719430000</v>
        <stp/>
        <stp>EM_S_VAL_MV</stp>
        <stp>2</stp>
        <stp>002852.SZ</stp>
        <stp>2019/11/27</stp>
        <tr r="I1296" s="3"/>
        <tr r="I1296" s="3"/>
        <tr r="I1296" s="3"/>
        <tr r="I1296" s="3"/>
      </tp>
      <tp>
        <v>1936000000</v>
        <stp/>
        <stp>EM_S_VAL_MV</stp>
        <stp>2</stp>
        <stp>002862.SZ</stp>
        <stp>2019/11/27</stp>
        <tr r="I1305" s="3"/>
        <tr r="I1305" s="3"/>
        <tr r="I1305" s="3"/>
        <tr r="I1305" s="3"/>
      </tp>
      <tp>
        <v>1548660000</v>
        <stp/>
        <stp>EM_S_VAL_MV</stp>
        <stp>2</stp>
        <stp>002872.SZ</stp>
        <stp>2019/11/27</stp>
        <tr r="I1315" s="3"/>
        <tr r="I1315" s="3"/>
        <tr r="I1315" s="3"/>
        <tr r="I1315" s="3"/>
      </tp>
      <tp>
        <v>2074902500</v>
        <stp/>
        <stp>EM_S_VAL_MV</stp>
        <stp>2</stp>
        <stp>002802.SZ</stp>
        <stp>2019/11/27</stp>
        <tr r="I1250" s="3"/>
        <tr r="I1250" s="3"/>
        <tr r="I1250" s="3"/>
        <tr r="I1250" s="3"/>
      </tp>
      <tp>
        <v>33350403585.700001</v>
        <stp/>
        <stp>EM_S_VAL_MV</stp>
        <stp>2</stp>
        <stp>002812.SZ</stp>
        <stp>2019/11/27</stp>
        <tr r="I1259" s="3"/>
        <tr r="I1259" s="3"/>
        <tr r="I1259" s="3"/>
        <tr r="I1259" s="3"/>
      </tp>
      <tp>
        <v>5723956446.7200003</v>
        <stp/>
        <stp>EM_S_VAL_MV</stp>
        <stp>2</stp>
        <stp>002822.SZ</stp>
        <stp>2019/11/27</stp>
        <tr r="I1268" s="3"/>
        <tr r="I1268" s="3"/>
        <tr r="I1268" s="3"/>
        <tr r="I1268" s="3"/>
      </tp>
      <tp>
        <v>7509610668</v>
        <stp/>
        <stp>EM_S_VAL_MV</stp>
        <stp>2</stp>
        <stp>002832.SZ</stp>
        <stp>2019/11/27</stp>
        <tr r="I1278" s="3"/>
        <tr r="I1278" s="3"/>
        <tr r="I1278" s="3"/>
        <tr r="I1278" s="3"/>
      </tp>
      <tp>
        <v>5.84</v>
        <stp/>
        <stp>EM_S_DQ_CLOSE</stp>
        <stp>3</stp>
        <stp>002532.SZ</stp>
        <stp>2019/11/27</stp>
        <stp>1</stp>
        <tr r="F73" s="5"/>
      </tp>
      <tp>
        <v>10.07</v>
        <stp/>
        <stp>EM_S_DQ_CLOSE</stp>
        <stp>3</stp>
        <stp>300503.SZ</stp>
        <stp>2019/11/27</stp>
        <stp>1</stp>
        <tr r="F200" s="5"/>
      </tp>
      <tp>
        <v>3.75</v>
        <stp/>
        <stp>EM_S_DQ_CLOSE</stp>
        <stp>3</stp>
        <stp>000530.SZ</stp>
        <stp>2019/11/27</stp>
        <stp>1</stp>
        <tr r="F10" s="5"/>
      </tp>
      <tp>
        <v>2.64</v>
        <stp/>
        <stp>EM_S_DQ_CLOSE</stp>
        <stp>3</stp>
        <stp>002535.SZ</stp>
        <stp>2019/11/27</stp>
        <stp>1</stp>
        <tr r="F74" s="5"/>
      </tp>
      <tp>
        <v>8.91</v>
        <stp/>
        <stp>EM_S_DQ_CLOSE</stp>
        <stp>3</stp>
        <stp>300509.SZ</stp>
        <stp>2019/11/27</stp>
        <stp>1</stp>
        <tr r="F201" s="5"/>
      </tp>
      <tp>
        <v>28334600000</v>
        <stp/>
        <stp>EM_S_VAL_MV</stp>
        <stp>2</stp>
        <stp>601162.SH</stp>
        <stp>2019/11/27</stp>
        <tr r="I3047" s="3"/>
        <tr r="I3047" s="3"/>
        <tr r="I3047" s="3"/>
        <tr r="I3047" s="3"/>
      </tp>
      <tp>
        <v>4415283300</v>
        <stp/>
        <stp>EM_S_VAL_MV</stp>
        <stp>2</stp>
        <stp>601002.SH</stp>
        <stp>2019/11/27</stp>
        <tr r="I3002" s="3"/>
        <tr r="I3002" s="3"/>
        <tr r="I3002" s="3"/>
        <tr r="I3002" s="3"/>
      </tp>
      <tp>
        <v>87171307254.270004</v>
        <stp/>
        <stp>EM_S_VAL_MV</stp>
        <stp>2</stp>
        <stp>601012.SH</stp>
        <stp>2019/11/27</stp>
        <tr r="I3011" s="3"/>
        <tr r="I3011" s="3"/>
        <tr r="I3011" s="3"/>
        <tr r="I3011" s="3"/>
      </tp>
      <tp>
        <v>25250281082.509998</v>
        <stp/>
        <stp>EM_S_VAL_MV</stp>
        <stp>2</stp>
        <stp>601212.SH</stp>
        <stp>2019/11/27</stp>
        <tr r="I3061" s="3"/>
        <tr r="I3061" s="3"/>
        <tr r="I3061" s="3"/>
        <tr r="I3061" s="3"/>
      </tp>
      <tp>
        <v>7698598366.8000002</v>
        <stp/>
        <stp>EM_S_VAL_MV</stp>
        <stp>2</stp>
        <stp>601222.SH</stp>
        <stp>2019/11/27</stp>
        <tr r="I3064" s="3"/>
        <tr r="I3064" s="3"/>
        <tr r="I3064" s="3"/>
        <tr r="I3064" s="3"/>
      </tp>
      <tp>
        <v>35023089319.519997</v>
        <stp/>
        <stp>EM_S_VAL_MV</stp>
        <stp>2</stp>
        <stp>601992.SH</stp>
        <stp>2019/11/27</stp>
        <tr r="I3187" s="3"/>
        <tr r="I3187" s="3"/>
        <tr r="I3187" s="3"/>
        <tr r="I3187" s="3"/>
      </tp>
      <tp>
        <v>9563320000</v>
        <stp/>
        <stp>EM_S_VAL_MV</stp>
        <stp>2</stp>
        <stp>601952.SH</stp>
        <stp>2019/11/27</stp>
        <tr r="I3175" s="3"/>
        <tr r="I3175" s="3"/>
        <tr r="I3175" s="3"/>
        <tr r="I3175" s="3"/>
      </tp>
      <tp>
        <v>3654000000</v>
        <stp/>
        <stp>EM_S_VAL_MV</stp>
        <stp>2</stp>
        <stp>601882.SH</stp>
        <stp>2019/11/27</stp>
        <tr r="I3158" s="3"/>
        <tr r="I3158" s="3"/>
        <tr r="I3158" s="3"/>
        <tr r="I3158" s="3"/>
      </tp>
      <tp>
        <v>37855662979.68</v>
        <stp/>
        <stp>EM_S_VAL_MV</stp>
        <stp>2</stp>
        <stp>601872.SH</stp>
        <stp>2019/11/27</stp>
        <tr r="I3153" s="3"/>
        <tr r="I3153" s="3"/>
        <tr r="I3153" s="3"/>
        <tr r="I3153" s="3"/>
      </tp>
      <tp>
        <v>31353775172.439999</v>
        <stp/>
        <stp>EM_S_VAL_MV</stp>
        <stp>2</stp>
        <stp>001872.SZ</stp>
        <stp>2019/11/27</stp>
        <tr r="I459" s="3"/>
        <tr r="I459" s="3"/>
        <tr r="I459" s="3"/>
        <tr r="I459" s="3"/>
      </tp>
      <tp>
        <v>1.52</v>
        <stp/>
        <stp>EM_S_DQ_CLOSE</stp>
        <stp>3</stp>
        <stp>002501.SZ</stp>
        <stp>2019/11/27</stp>
        <stp>1</stp>
        <tr r="F66" s="5"/>
      </tp>
      <tp>
        <v>5222400000</v>
        <stp/>
        <stp>EM_S_VAL_MV</stp>
        <stp>2</stp>
        <stp>600182.SH</stp>
        <stp>2019/11/27</stp>
        <tr r="I2339" s="3"/>
        <tr r="I2339" s="3"/>
        <tr r="I2339" s="3"/>
        <tr r="I2339" s="3"/>
      </tp>
      <tp>
        <v>2089468040</v>
        <stp/>
        <stp>EM_S_VAL_MV</stp>
        <stp>2</stp>
        <stp>600192.SH</stp>
        <stp>2019/11/27</stp>
        <tr r="I2349" s="3"/>
        <tr r="I2349" s="3"/>
        <tr r="I2349" s="3"/>
        <tr r="I2349" s="3"/>
      </tp>
      <tp>
        <v>1023501740.46</v>
        <stp/>
        <stp>EM_S_VAL_MV</stp>
        <stp>2</stp>
        <stp>600112.SH</stp>
        <stp>2019/11/27</stp>
        <tr r="I2279" s="3"/>
        <tr r="I2279" s="3"/>
        <tr r="I2279" s="3"/>
        <tr r="I2279" s="3"/>
      </tp>
      <tp>
        <v>2953558792.5</v>
        <stp/>
        <stp>EM_S_VAL_MV</stp>
        <stp>2</stp>
        <stp>600122.SH</stp>
        <stp>2019/11/27</stp>
        <tr r="I2289" s="3"/>
        <tr r="I2289" s="3"/>
        <tr r="I2289" s="3"/>
        <tr r="I2289" s="3"/>
      </tp>
      <tp>
        <v>24430866075.040001</v>
        <stp/>
        <stp>EM_S_VAL_MV</stp>
        <stp>2</stp>
        <stp>600132.SH</stp>
        <stp>2019/11/27</stp>
        <tr r="I2298" s="3"/>
        <tr r="I2298" s="3"/>
        <tr r="I2298" s="3"/>
        <tr r="I2298" s="3"/>
      </tp>
      <tp>
        <v>2529729722.8699999</v>
        <stp/>
        <stp>EM_S_VAL_MV</stp>
        <stp>2</stp>
        <stp>600152.SH</stp>
        <stp>2019/11/27</stp>
        <tr r="I2313" s="3"/>
        <tr r="I2313" s="3"/>
        <tr r="I2313" s="3"/>
        <tr r="I2313" s="3"/>
      </tp>
      <tp>
        <v>7538634761.2799997</v>
        <stp/>
        <stp>EM_S_VAL_MV</stp>
        <stp>2</stp>
        <stp>600162.SH</stp>
        <stp>2019/11/27</stp>
        <tr r="I2322" s="3"/>
        <tr r="I2322" s="3"/>
        <tr r="I2322" s="3"/>
        <tr r="I2322" s="3"/>
      </tp>
      <tp>
        <v>4020405004.73</v>
        <stp/>
        <stp>EM_S_VAL_MV</stp>
        <stp>2</stp>
        <stp>600172.SH</stp>
        <stp>2019/11/27</stp>
        <tr r="I2331" s="3"/>
        <tr r="I2331" s="3"/>
        <tr r="I2331" s="3"/>
        <tr r="I2331" s="3"/>
      </tp>
      <tp>
        <v>3759525000</v>
        <stp/>
        <stp>EM_S_VAL_MV</stp>
        <stp>2</stp>
        <stp>300192.SZ</stp>
        <stp>2019/11/27</stp>
        <tr r="I1592" s="3"/>
        <tr r="I1592" s="3"/>
        <tr r="I1592" s="3"/>
        <tr r="I1592" s="3"/>
      </tp>
      <tp>
        <v>8883614784.1499996</v>
        <stp/>
        <stp>EM_S_VAL_MV</stp>
        <stp>2</stp>
        <stp>300182.SZ</stp>
        <stp>2019/11/27</stp>
        <tr r="I1583" s="3"/>
        <tr r="I1583" s="3"/>
        <tr r="I1583" s="3"/>
        <tr r="I1583" s="3"/>
      </tp>
      <tp>
        <v>2594091500</v>
        <stp/>
        <stp>EM_S_VAL_MV</stp>
        <stp>2</stp>
        <stp>300172.SZ</stp>
        <stp>2019/11/27</stp>
        <tr r="I1573" s="3"/>
        <tr r="I1573" s="3"/>
        <tr r="I1573" s="3"/>
        <tr r="I1573" s="3"/>
      </tp>
      <tp>
        <v>2492006513.9000001</v>
        <stp/>
        <stp>EM_S_VAL_MV</stp>
        <stp>2</stp>
        <stp>300162.SZ</stp>
        <stp>2019/11/27</stp>
        <tr r="I1563" s="3"/>
        <tr r="I1563" s="3"/>
        <tr r="I1563" s="3"/>
        <tr r="I1563" s="3"/>
      </tp>
      <tp>
        <v>2466288000</v>
        <stp/>
        <stp>EM_S_VAL_MV</stp>
        <stp>2</stp>
        <stp>300152.SZ</stp>
        <stp>2019/11/27</stp>
        <tr r="I1553" s="3"/>
        <tr r="I1553" s="3"/>
        <tr r="I1553" s="3"/>
        <tr r="I1553" s="3"/>
      </tp>
      <tp>
        <v>47998782640.480003</v>
        <stp/>
        <stp>EM_S_VAL_MV</stp>
        <stp>2</stp>
        <stp>300142.SZ</stp>
        <stp>2019/11/27</stp>
        <tr r="I1543" s="3"/>
        <tr r="I1543" s="3"/>
        <tr r="I1543" s="3"/>
        <tr r="I1543" s="3"/>
      </tp>
      <tp>
        <v>4845528710.6800003</v>
        <stp/>
        <stp>EM_S_VAL_MV</stp>
        <stp>2</stp>
        <stp>300132.SZ</stp>
        <stp>2019/11/27</stp>
        <tr r="I1533" s="3"/>
        <tr r="I1533" s="3"/>
        <tr r="I1533" s="3"/>
        <tr r="I1533" s="3"/>
      </tp>
      <tp>
        <v>71344000000</v>
        <stp/>
        <stp>EM_S_VAL_MV</stp>
        <stp>2</stp>
        <stp>300122.SZ</stp>
        <stp>2019/11/27</stp>
        <tr r="I1523" s="3"/>
        <tr r="I1523" s="3"/>
        <tr r="I1523" s="3"/>
        <tr r="I1523" s="3"/>
      </tp>
      <tp>
        <v>2072189939.2</v>
        <stp/>
        <stp>EM_S_VAL_MV</stp>
        <stp>2</stp>
        <stp>300112.SZ</stp>
        <stp>2019/11/27</stp>
        <tr r="I1513" s="3"/>
        <tr r="I1513" s="3"/>
        <tr r="I1513" s="3"/>
        <tr r="I1513" s="3"/>
      </tp>
      <tp>
        <v>2842433078.4499998</v>
        <stp/>
        <stp>EM_S_VAL_MV</stp>
        <stp>2</stp>
        <stp>300102.SZ</stp>
        <stp>2019/11/27</stp>
        <tr r="I1503" s="3"/>
        <tr r="I1503" s="3"/>
        <tr r="I1503" s="3"/>
        <tr r="I1503" s="3"/>
      </tp>
      <tp>
        <v>2435856664.02</v>
        <stp/>
        <stp>EM_S_VAL_MV</stp>
        <stp>2</stp>
        <stp>600082.SH</stp>
        <stp>2019/11/27</stp>
        <tr r="I2252" s="3"/>
        <tr r="I2252" s="3"/>
        <tr r="I2252" s="3"/>
        <tr r="I2252" s="3"/>
      </tp>
      <tp>
        <v>9470663100</v>
        <stp/>
        <stp>EM_S_VAL_MV</stp>
        <stp>2</stp>
        <stp>600012.SH</stp>
        <stp>2019/11/27</stp>
        <tr r="I2197" s="3"/>
        <tr r="I2197" s="3"/>
        <tr r="I2197" s="3"/>
        <tr r="I2197" s="3"/>
      </tp>
      <tp>
        <v>15325169462.4</v>
        <stp/>
        <stp>EM_S_VAL_MV</stp>
        <stp>2</stp>
        <stp>600022.SH</stp>
        <stp>2019/11/27</stp>
        <tr r="I2205" s="3"/>
        <tr r="I2205" s="3"/>
        <tr r="I2205" s="3"/>
        <tr r="I2205" s="3"/>
      </tp>
      <tp>
        <v>3678949968.2399998</v>
        <stp/>
        <stp>EM_S_VAL_MV</stp>
        <stp>2</stp>
        <stp>600052.SH</stp>
        <stp>2019/11/27</stp>
        <tr r="I2223" s="3"/>
        <tr r="I2223" s="3"/>
        <tr r="I2223" s="3"/>
        <tr r="I2223" s="3"/>
      </tp>
      <tp>
        <v>12967444735.299999</v>
        <stp/>
        <stp>EM_S_VAL_MV</stp>
        <stp>2</stp>
        <stp>600062.SH</stp>
        <stp>2019/11/27</stp>
        <tr r="I2233" s="3"/>
        <tr r="I2233" s="3"/>
        <tr r="I2233" s="3"/>
        <tr r="I2233" s="3"/>
      </tp>
      <tp>
        <v>9880473429.8600006</v>
        <stp/>
        <stp>EM_S_VAL_MV</stp>
        <stp>2</stp>
        <stp>600072.SH</stp>
        <stp>2019/11/27</stp>
        <tr r="I2242" s="3"/>
        <tr r="I2242" s="3"/>
        <tr r="I2242" s="3"/>
        <tr r="I2242" s="3"/>
      </tp>
      <tp>
        <v>1563293250</v>
        <stp/>
        <stp>EM_S_VAL_MV</stp>
        <stp>2</stp>
        <stp>300092.SZ</stp>
        <stp>2019/11/27</stp>
        <tr r="I1493" s="3"/>
        <tr r="I1493" s="3"/>
        <tr r="I1493" s="3"/>
        <tr r="I1493" s="3"/>
      </tp>
      <tp>
        <v>3669080800</v>
        <stp/>
        <stp>EM_S_VAL_MV</stp>
        <stp>2</stp>
        <stp>300082.SZ</stp>
        <stp>2019/11/27</stp>
        <tr r="I1483" s="3"/>
        <tr r="I1483" s="3"/>
        <tr r="I1483" s="3"/>
        <tr r="I1483" s="3"/>
      </tp>
      <tp>
        <v>6714794503.8999996</v>
        <stp/>
        <stp>EM_S_VAL_MV</stp>
        <stp>2</stp>
        <stp>000042.SZ</stp>
        <stp>2019/11/27</stp>
        <tr r="I36" s="3"/>
        <tr r="I36" s="3"/>
        <tr r="I36" s="3"/>
        <tr r="I36" s="3"/>
      </tp>
      <tp>
        <v>12923461661</v>
        <stp/>
        <stp>EM_S_VAL_MV</stp>
        <stp>2</stp>
        <stp>300072.SZ</stp>
        <stp>2019/11/27</stp>
        <tr r="I1473" s="3"/>
        <tr r="I1473" s="3"/>
        <tr r="I1473" s="3"/>
        <tr r="I1473" s="3"/>
      </tp>
      <tp>
        <v>1576960000</v>
        <stp/>
        <stp>EM_S_VAL_MV</stp>
        <stp>2</stp>
        <stp>300062.SZ</stp>
        <stp>2019/11/27</stp>
        <tr r="I1463" s="3"/>
        <tr r="I1463" s="3"/>
        <tr r="I1463" s="3"/>
        <tr r="I1463" s="3"/>
      </tp>
      <tp>
        <v>14109316753.780001</v>
        <stp/>
        <stp>EM_S_VAL_MV</stp>
        <stp>2</stp>
        <stp>000062.SZ</stp>
        <stp>2019/11/27</stp>
        <tr r="I49" s="3"/>
        <tr r="I49" s="3"/>
        <tr r="I49" s="3"/>
        <tr r="I49" s="3"/>
      </tp>
      <tp>
        <v>3520018530</v>
        <stp/>
        <stp>EM_S_VAL_MV</stp>
        <stp>2</stp>
        <stp>300052.SZ</stp>
        <stp>2019/11/27</stp>
        <tr r="I1454" s="3"/>
        <tr r="I1454" s="3"/>
        <tr r="I1454" s="3"/>
        <tr r="I1454" s="3"/>
      </tp>
      <tp>
        <v>2809608000</v>
        <stp/>
        <stp>EM_S_VAL_MV</stp>
        <stp>2</stp>
        <stp>300042.SZ</stp>
        <stp>2019/11/27</stp>
        <tr r="I1444" s="3"/>
        <tr r="I1444" s="3"/>
        <tr r="I1444" s="3"/>
        <tr r="I1444" s="3"/>
      </tp>
      <tp>
        <v>316460004028</v>
        <stp/>
        <stp>EM_S_VAL_MV</stp>
        <stp>2</stp>
        <stp>000002.SZ</stp>
        <stp>2019/11/27</stp>
        <tr r="I3" s="3"/>
        <tr r="I3" s="3"/>
        <tr r="I3" s="3"/>
        <tr r="I3" s="3"/>
      </tp>
      <tp>
        <v>2521952569.1199999</v>
        <stp/>
        <stp>EM_S_VAL_MV</stp>
        <stp>2</stp>
        <stp>300032.SZ</stp>
        <stp>2019/11/27</stp>
        <tr r="I1434" s="3"/>
        <tr r="I1434" s="3"/>
        <tr r="I1434" s="3"/>
        <tr r="I1434" s="3"/>
      </tp>
      <tp>
        <v>13582817232.309999</v>
        <stp/>
        <stp>EM_S_VAL_MV</stp>
        <stp>2</stp>
        <stp>000012.SZ</stp>
        <stp>2019/11/27</stp>
        <tr r="I12" s="3"/>
        <tr r="I12" s="3"/>
        <tr r="I12" s="3"/>
        <tr r="I12" s="3"/>
      </tp>
      <tp>
        <v>1437308636.4000001</v>
        <stp/>
        <stp>EM_S_VAL_MV</stp>
        <stp>2</stp>
        <stp>300022.SZ</stp>
        <stp>2019/11/27</stp>
        <tr r="I1424" s="3"/>
        <tr r="I1424" s="3"/>
        <tr r="I1424" s="3"/>
        <tr r="I1424" s="3"/>
      </tp>
      <tp>
        <v>22989951003.18</v>
        <stp/>
        <stp>EM_S_VAL_MV</stp>
        <stp>2</stp>
        <stp>300012.SZ</stp>
        <stp>2019/11/27</stp>
        <tr r="I1414" s="3"/>
        <tr r="I1414" s="3"/>
        <tr r="I1414" s="3"/>
        <tr r="I1414" s="3"/>
      </tp>
      <tp>
        <v>5392516576.0500002</v>
        <stp/>
        <stp>EM_S_VAL_MV</stp>
        <stp>2</stp>
        <stp>000032.SZ</stp>
        <stp>2019/11/27</stp>
        <tr r="I28" s="3"/>
        <tr r="I28" s="3"/>
        <tr r="I28" s="3"/>
        <tr r="I28" s="3"/>
      </tp>
      <tp>
        <v>6216661589.2799997</v>
        <stp/>
        <stp>EM_S_VAL_MV</stp>
        <stp>2</stp>
        <stp>300002.SZ</stp>
        <stp>2019/11/27</stp>
        <tr r="I1404" s="3"/>
        <tr r="I1404" s="3"/>
        <tr r="I1404" s="3"/>
        <tr r="I1404" s="3"/>
      </tp>
      <tp>
        <v>4047837340.5500002</v>
        <stp/>
        <stp>EM_S_VAL_MV</stp>
        <stp>2</stp>
        <stp>600382.SH</stp>
        <stp>2019/11/27</stp>
        <tr r="I2511" s="3"/>
        <tr r="I2511" s="3"/>
        <tr r="I2511" s="3"/>
        <tr r="I2511" s="3"/>
      </tp>
      <tp>
        <v>14743403362.799999</v>
        <stp/>
        <stp>EM_S_VAL_MV</stp>
        <stp>2</stp>
        <stp>600392.SH</stp>
        <stp>2019/11/27</stp>
        <tr r="I2520" s="3"/>
        <tr r="I2520" s="3"/>
        <tr r="I2520" s="3"/>
        <tr r="I2520" s="3"/>
      </tp>
      <tp>
        <v>1470541667</v>
        <stp/>
        <stp>EM_S_VAL_MV</stp>
        <stp>2</stp>
        <stp>600302.SH</stp>
        <stp>2019/11/27</stp>
        <tr r="I2443" s="3"/>
        <tr r="I2443" s="3"/>
        <tr r="I2443" s="3"/>
        <tr r="I2443" s="3"/>
      </tp>
      <tp>
        <v>8602881099.0599995</v>
        <stp/>
        <stp>EM_S_VAL_MV</stp>
        <stp>2</stp>
        <stp>600312.SH</stp>
        <stp>2019/11/27</stp>
        <tr r="I2452" s="3"/>
        <tr r="I2452" s="3"/>
        <tr r="I2452" s="3"/>
        <tr r="I2452" s="3"/>
      </tp>
      <tp>
        <v>3294986000</v>
        <stp/>
        <stp>EM_S_VAL_MV</stp>
        <stp>2</stp>
        <stp>600322.SH</stp>
        <stp>2019/11/27</stp>
        <tr r="I2461" s="3"/>
        <tr r="I2461" s="3"/>
        <tr r="I2461" s="3"/>
        <tr r="I2461" s="3"/>
      </tp>
      <tp>
        <v>54301417696.599998</v>
        <stp/>
        <stp>EM_S_VAL_MV</stp>
        <stp>2</stp>
        <stp>600332.SH</stp>
        <stp>2019/11/27</stp>
        <tr r="I2470" s="3"/>
        <tr r="I2470" s="3"/>
        <tr r="I2470" s="3"/>
        <tr r="I2470" s="3"/>
      </tp>
      <tp>
        <v>43236780419.400002</v>
        <stp/>
        <stp>EM_S_VAL_MV</stp>
        <stp>2</stp>
        <stp>600352.SH</stp>
        <stp>2019/11/27</stp>
        <tr r="I2484" s="3"/>
        <tr r="I2484" s="3"/>
        <tr r="I2484" s="3"/>
        <tr r="I2484" s="3"/>
      </tp>
      <tp>
        <v>49240012139.099998</v>
        <stp/>
        <stp>EM_S_VAL_MV</stp>
        <stp>2</stp>
        <stp>600362.SH</stp>
        <stp>2019/11/27</stp>
        <tr r="I2493" s="3"/>
        <tr r="I2493" s="3"/>
        <tr r="I2493" s="3"/>
        <tr r="I2493" s="3"/>
      </tp>
      <tp>
        <v>23472019584.720001</v>
        <stp/>
        <stp>EM_S_VAL_MV</stp>
        <stp>2</stp>
        <stp>600372.SH</stp>
        <stp>2019/11/27</stp>
        <tr r="I2502" s="3"/>
        <tr r="I2502" s="3"/>
        <tr r="I2502" s="3"/>
        <tr r="I2502" s="3"/>
      </tp>
      <tp>
        <v>2661120000</v>
        <stp/>
        <stp>EM_S_VAL_MV</stp>
        <stp>2</stp>
        <stp>300392.SZ</stp>
        <stp>2019/11/27</stp>
        <tr r="I1790" s="3"/>
        <tr r="I1790" s="3"/>
        <tr r="I1790" s="3"/>
        <tr r="I1790" s="3"/>
      </tp>
      <tp>
        <v>2947052346.3000002</v>
        <stp/>
        <stp>EM_S_VAL_MV</stp>
        <stp>2</stp>
        <stp>300382.SZ</stp>
        <stp>2019/11/27</stp>
        <tr r="I1780" s="3"/>
        <tr r="I1780" s="3"/>
        <tr r="I1780" s="3"/>
        <tr r="I1780" s="3"/>
      </tp>
      <tp>
        <v>1188637796.8</v>
        <stp/>
        <stp>EM_S_VAL_MV</stp>
        <stp>2</stp>
        <stp>300362.SZ</stp>
        <stp>2019/11/27</stp>
        <tr r="I1761" s="3"/>
        <tr r="I1761" s="3"/>
        <tr r="I1761" s="3"/>
        <tr r="I1761" s="3"/>
      </tp>
      <tp>
        <v>11743575104.700001</v>
        <stp/>
        <stp>EM_S_VAL_MV</stp>
        <stp>2</stp>
        <stp>300352.SZ</stp>
        <stp>2019/11/27</stp>
        <tr r="I1752" s="3"/>
        <tr r="I1752" s="3"/>
        <tr r="I1752" s="3"/>
        <tr r="I1752" s="3"/>
      </tp>
      <tp>
        <v>3735452952.8000002</v>
        <stp/>
        <stp>EM_S_VAL_MV</stp>
        <stp>2</stp>
        <stp>300342.SZ</stp>
        <stp>2019/11/27</stp>
        <tr r="I1742" s="3"/>
        <tr r="I1742" s="3"/>
        <tr r="I1742" s="3"/>
        <tr r="I1742" s="3"/>
      </tp>
      <tp>
        <v>3212733135.3499999</v>
        <stp/>
        <stp>EM_S_VAL_MV</stp>
        <stp>2</stp>
        <stp>300332.SZ</stp>
        <stp>2019/11/27</stp>
        <tr r="I1732" s="3"/>
        <tr r="I1732" s="3"/>
        <tr r="I1732" s="3"/>
        <tr r="I1732" s="3"/>
      </tp>
      <tp>
        <v>7870996597.5</v>
        <stp/>
        <stp>EM_S_VAL_MV</stp>
        <stp>2</stp>
        <stp>300322.SZ</stp>
        <stp>2019/11/27</stp>
        <tr r="I1722" s="3"/>
        <tr r="I1722" s="3"/>
        <tr r="I1722" s="3"/>
        <tr r="I1722" s="3"/>
      </tp>
      <tp>
        <v>1661007600</v>
        <stp/>
        <stp>EM_S_VAL_MV</stp>
        <stp>2</stp>
        <stp>300312.SZ</stp>
        <stp>2019/11/27</stp>
        <tr r="I1712" s="3"/>
        <tr r="I1712" s="3"/>
        <tr r="I1712" s="3"/>
        <tr r="I1712" s="3"/>
      </tp>
      <tp>
        <v>4694058284.1599998</v>
        <stp/>
        <stp>EM_S_VAL_MV</stp>
        <stp>2</stp>
        <stp>300302.SZ</stp>
        <stp>2019/11/27</stp>
        <tr r="I1702" s="3"/>
        <tr r="I1702" s="3"/>
        <tr r="I1702" s="3"/>
        <tr r="I1702" s="3"/>
      </tp>
      <tp>
        <v>14879603615.52</v>
        <stp/>
        <stp>EM_S_VAL_MV</stp>
        <stp>2</stp>
        <stp>600282.SH</stp>
        <stp>2019/11/27</stp>
        <tr r="I2426" s="3"/>
        <tr r="I2426" s="3"/>
        <tr r="I2426" s="3"/>
        <tr r="I2426" s="3"/>
      </tp>
      <tp>
        <v>4247643881.5999999</v>
        <stp/>
        <stp>EM_S_VAL_MV</stp>
        <stp>2</stp>
        <stp>600292.SH</stp>
        <stp>2019/11/27</stp>
        <tr r="I2435" s="3"/>
        <tr r="I2435" s="3"/>
        <tr r="I2435" s="3"/>
        <tr r="I2435" s="3"/>
      </tp>
      <tp>
        <v>1805534565.1199999</v>
        <stp/>
        <stp>EM_S_VAL_MV</stp>
        <stp>2</stp>
        <stp>600202.SH</stp>
        <stp>2019/11/27</stp>
        <tr r="I2358" s="3"/>
        <tr r="I2358" s="3"/>
        <tr r="I2358" s="3"/>
        <tr r="I2358" s="3"/>
      </tp>
      <tp>
        <v>2097958573.3</v>
        <stp/>
        <stp>EM_S_VAL_MV</stp>
        <stp>2</stp>
        <stp>600212.SH</stp>
        <stp>2019/11/27</stp>
        <tr r="I2366" s="3"/>
        <tr r="I2366" s="3"/>
        <tr r="I2366" s="3"/>
        <tr r="I2366" s="3"/>
      </tp>
      <tp>
        <v>2461972154.0700002</v>
        <stp/>
        <stp>EM_S_VAL_MV</stp>
        <stp>2</stp>
        <stp>600222.SH</stp>
        <stp>2019/11/27</stp>
        <tr r="I2375" s="3"/>
        <tr r="I2375" s="3"/>
        <tr r="I2375" s="3"/>
        <tr r="I2375" s="3"/>
      </tp>
      <tp>
        <v>2129956296.96</v>
        <stp/>
        <stp>EM_S_VAL_MV</stp>
        <stp>2</stp>
        <stp>600232.SH</stp>
        <stp>2019/11/27</stp>
        <tr r="I2384" s="3"/>
        <tr r="I2384" s="3"/>
        <tr r="I2384" s="3"/>
        <tr r="I2384" s="3"/>
      </tp>
      <tp>
        <v>3096189527.1599998</v>
        <stp/>
        <stp>EM_S_VAL_MV</stp>
        <stp>2</stp>
        <stp>600242.SH</stp>
        <stp>2019/11/27</stp>
        <tr r="I2394" s="3"/>
        <tr r="I2394" s="3"/>
        <tr r="I2394" s="3"/>
        <tr r="I2394" s="3"/>
      </tp>
      <tp>
        <v>10112561797.77</v>
        <stp/>
        <stp>EM_S_VAL_MV</stp>
        <stp>2</stp>
        <stp>600252.SH</stp>
        <stp>2019/11/27</stp>
        <tr r="I2402" s="3"/>
        <tr r="I2402" s="3"/>
        <tr r="I2402" s="3"/>
        <tr r="I2402" s="3"/>
      </tp>
      <tp>
        <v>3060000000</v>
        <stp/>
        <stp>EM_S_VAL_MV</stp>
        <stp>2</stp>
        <stp>600262.SH</stp>
        <stp>2019/11/27</stp>
        <tr r="I2410" s="3"/>
        <tr r="I2410" s="3"/>
        <tr r="I2410" s="3"/>
        <tr r="I2410" s="3"/>
      </tp>
      <tp>
        <v>1773900000</v>
        <stp/>
        <stp>EM_S_VAL_MV</stp>
        <stp>2</stp>
        <stp>600272.SH</stp>
        <stp>2019/11/27</stp>
        <tr r="I2417" s="3"/>
        <tr r="I2417" s="3"/>
        <tr r="I2417" s="3"/>
        <tr r="I2417" s="3"/>
      </tp>
      <tp>
        <v>6348755370.4799995</v>
        <stp/>
        <stp>EM_S_VAL_MV</stp>
        <stp>2</stp>
        <stp>300292.SZ</stp>
        <stp>2019/11/27</stp>
        <tr r="I1692" s="3"/>
        <tr r="I1692" s="3"/>
        <tr r="I1692" s="3"/>
        <tr r="I1692" s="3"/>
      </tp>
      <tp>
        <v>2945138933.5500002</v>
        <stp/>
        <stp>EM_S_VAL_MV</stp>
        <stp>2</stp>
        <stp>300282.SZ</stp>
        <stp>2019/11/27</stp>
        <tr r="I1682" s="3"/>
        <tr r="I1682" s="3"/>
        <tr r="I1682" s="3"/>
        <tr r="I1682" s="3"/>
      </tp>
      <tp>
        <v>2600260766.1399999</v>
        <stp/>
        <stp>EM_S_VAL_MV</stp>
        <stp>2</stp>
        <stp>300272.SZ</stp>
        <stp>2019/11/27</stp>
        <tr r="I1672" s="3"/>
        <tr r="I1672" s="3"/>
        <tr r="I1672" s="3"/>
        <tr r="I1672" s="3"/>
      </tp>
      <tp>
        <v>3214881595.1999998</v>
        <stp/>
        <stp>EM_S_VAL_MV</stp>
        <stp>2</stp>
        <stp>300262.SZ</stp>
        <stp>2019/11/27</stp>
        <tr r="I1662" s="3"/>
        <tr r="I1662" s="3"/>
        <tr r="I1662" s="3"/>
        <tr r="I1662" s="3"/>
      </tp>
      <tp>
        <v>5067339624.1800003</v>
        <stp/>
        <stp>EM_S_VAL_MV</stp>
        <stp>2</stp>
        <stp>300252.SZ</stp>
        <stp>2019/11/27</stp>
        <tr r="I1652" s="3"/>
        <tr r="I1652" s="3"/>
        <tr r="I1652" s="3"/>
        <tr r="I1652" s="3"/>
      </tp>
      <tp>
        <v>2252671045.1999998</v>
        <stp/>
        <stp>EM_S_VAL_MV</stp>
        <stp>2</stp>
        <stp>300242.SZ</stp>
        <stp>2019/11/27</stp>
        <tr r="I1642" s="3"/>
        <tr r="I1642" s="3"/>
        <tr r="I1642" s="3"/>
        <tr r="I1642" s="3"/>
      </tp>
      <tp>
        <v>7371786973.4499998</v>
        <stp/>
        <stp>EM_S_VAL_MV</stp>
        <stp>2</stp>
        <stp>300232.SZ</stp>
        <stp>2019/11/27</stp>
        <tr r="I1632" s="3"/>
        <tr r="I1632" s="3"/>
        <tr r="I1632" s="3"/>
        <tr r="I1632" s="3"/>
      </tp>
      <tp>
        <v>6370557686.1000004</v>
        <stp/>
        <stp>EM_S_VAL_MV</stp>
        <stp>2</stp>
        <stp>300222.SZ</stp>
        <stp>2019/11/27</stp>
        <tr r="I1622" s="3"/>
        <tr r="I1622" s="3"/>
        <tr r="I1622" s="3"/>
        <tr r="I1622" s="3"/>
      </tp>
      <tp>
        <v>16855671856.049999</v>
        <stp/>
        <stp>EM_S_VAL_MV</stp>
        <stp>2</stp>
        <stp>300212.SZ</stp>
        <stp>2019/11/27</stp>
        <tr r="I1612" s="3"/>
        <tr r="I1612" s="3"/>
        <tr r="I1612" s="3"/>
        <tr r="I1612" s="3"/>
      </tp>
      <tp>
        <v>6500632320</v>
        <stp/>
        <stp>EM_S_VAL_MV</stp>
        <stp>2</stp>
        <stp>300202.SZ</stp>
        <stp>2019/11/27</stp>
        <tr r="I1602" s="3"/>
        <tr r="I1602" s="3"/>
        <tr r="I1602" s="3"/>
        <tr r="I1602" s="3"/>
      </tp>
      <tp>
        <v>12498538453.84</v>
        <stp/>
        <stp>EM_S_VAL_MV</stp>
        <stp>2</stp>
        <stp>600582.SH</stp>
        <stp>2019/11/27</stp>
        <tr r="I2662" s="3"/>
        <tr r="I2662" s="3"/>
        <tr r="I2662" s="3"/>
        <tr r="I2662" s="3"/>
      </tp>
      <tp>
        <v>5917388386.5100002</v>
        <stp/>
        <stp>EM_S_VAL_MV</stp>
        <stp>2</stp>
        <stp>600592.SH</stp>
        <stp>2019/11/27</stp>
        <tr r="I2671" s="3"/>
        <tr r="I2671" s="3"/>
        <tr r="I2671" s="3"/>
        <tr r="I2671" s="3"/>
      </tp>
      <tp>
        <v>6695313458.0799999</v>
        <stp/>
        <stp>EM_S_VAL_MV</stp>
        <stp>2</stp>
        <stp>600502.SH</stp>
        <stp>2019/11/27</stp>
        <tr r="I2593" s="3"/>
        <tr r="I2593" s="3"/>
        <tr r="I2593" s="3"/>
        <tr r="I2593" s="3"/>
      </tp>
      <tp>
        <v>4476927929.6000004</v>
        <stp/>
        <stp>EM_S_VAL_MV</stp>
        <stp>2</stp>
        <stp>600512.SH</stp>
        <stp>2019/11/27</stp>
        <tr r="I2602" s="3"/>
        <tr r="I2602" s="3"/>
        <tr r="I2602" s="3"/>
        <tr r="I2602" s="3"/>
      </tp>
      <tp>
        <v>24773934916.32</v>
        <stp/>
        <stp>EM_S_VAL_MV</stp>
        <stp>2</stp>
        <stp>600522.SH</stp>
        <stp>2019/11/27</stp>
        <tr r="I2611" s="3"/>
        <tr r="I2611" s="3"/>
        <tr r="I2611" s="3"/>
        <tr r="I2611" s="3"/>
      </tp>
      <tp>
        <v>2131351423.5999999</v>
        <stp/>
        <stp>EM_S_VAL_MV</stp>
        <stp>2</stp>
        <stp>600532.SH</stp>
        <stp>2019/11/27</stp>
        <tr r="I2620" s="3"/>
        <tr r="I2620" s="3"/>
        <tr r="I2620" s="3"/>
        <tr r="I2620" s="3"/>
      </tp>
      <tp>
        <v>4040946375.8699999</v>
        <stp/>
        <stp>EM_S_VAL_MV</stp>
        <stp>2</stp>
        <stp>600552.SH</stp>
        <stp>2019/11/27</stp>
        <tr r="I2636" s="3"/>
        <tr r="I2636" s="3"/>
        <tr r="I2636" s="3"/>
        <tr r="I2636" s="3"/>
      </tp>
      <tp>
        <v>8414181720.8800001</v>
        <stp/>
        <stp>EM_S_VAL_MV</stp>
        <stp>2</stp>
        <stp>600562.SH</stp>
        <stp>2019/11/27</stp>
        <tr r="I2644" s="3"/>
        <tr r="I2644" s="3"/>
        <tr r="I2644" s="3"/>
        <tr r="I2644" s="3"/>
      </tp>
      <tp>
        <v>16617404846</v>
        <stp/>
        <stp>EM_S_VAL_MV</stp>
        <stp>2</stp>
        <stp>600572.SH</stp>
        <stp>2019/11/27</stp>
        <tr r="I2653" s="3"/>
        <tr r="I2653" s="3"/>
        <tr r="I2653" s="3"/>
        <tr r="I2653" s="3"/>
      </tp>
      <tp>
        <v>13240396517.4</v>
        <stp/>
        <stp>EM_S_VAL_MV</stp>
        <stp>2</stp>
        <stp>000582.SZ</stp>
        <stp>2019/11/27</stp>
        <tr r="I164" s="3"/>
        <tr r="I164" s="3"/>
        <tr r="I164" s="3"/>
        <tr r="I164" s="3"/>
      </tp>
      <tp>
        <v>5312397453</v>
        <stp/>
        <stp>EM_S_VAL_MV</stp>
        <stp>2</stp>
        <stp>000592.SZ</stp>
        <stp>2019/11/27</stp>
        <tr r="I172" s="3"/>
        <tr r="I172" s="3"/>
        <tr r="I172" s="3"/>
        <tr r="I172" s="3"/>
      </tp>
      <tp>
        <v>1321715880</v>
        <stp/>
        <stp>EM_S_VAL_MV</stp>
        <stp>2</stp>
        <stp>300592.SZ</stp>
        <stp>2019/11/27</stp>
        <tr r="I1987" s="3"/>
        <tr r="I1987" s="3"/>
        <tr r="I1987" s="3"/>
        <tr r="I1987" s="3"/>
      </tp>
      <tp>
        <v>2013660000</v>
        <stp/>
        <stp>EM_S_VAL_MV</stp>
        <stp>2</stp>
        <stp>300582.SZ</stp>
        <stp>2019/11/27</stp>
        <tr r="I1977" s="3"/>
        <tr r="I1977" s="3"/>
        <tr r="I1977" s="3"/>
        <tr r="I1977" s="3"/>
      </tp>
      <tp>
        <v>8702594328.9599991</v>
        <stp/>
        <stp>EM_S_VAL_MV</stp>
        <stp>2</stp>
        <stp>300572.SZ</stp>
        <stp>2019/11/27</stp>
        <tr r="I1968" s="3"/>
        <tr r="I1968" s="3"/>
        <tr r="I1968" s="3"/>
        <tr r="I1968" s="3"/>
      </tp>
      <tp>
        <v>5763167046</v>
        <stp/>
        <stp>EM_S_VAL_MV</stp>
        <stp>2</stp>
        <stp>000552.SZ</stp>
        <stp>2019/11/27</stp>
        <tr r="I143" s="3"/>
        <tr r="I143" s="3"/>
        <tr r="I143" s="3"/>
        <tr r="I143" s="3"/>
      </tp>
      <tp>
        <v>2507222980.29</v>
        <stp/>
        <stp>EM_S_VAL_MV</stp>
        <stp>2</stp>
        <stp>300562.SZ</stp>
        <stp>2019/11/27</stp>
        <tr r="I1958" s="3"/>
        <tr r="I1958" s="3"/>
        <tr r="I1958" s="3"/>
        <tr r="I1958" s="3"/>
      </tp>
      <tp>
        <v>8215636848</v>
        <stp/>
        <stp>EM_S_VAL_MV</stp>
        <stp>2</stp>
        <stp>300552.SZ</stp>
        <stp>2019/11/27</stp>
        <tr r="I1948" s="3"/>
        <tr r="I1948" s="3"/>
        <tr r="I1948" s="3"/>
        <tr r="I1948" s="3"/>
      </tp>
      <tp>
        <v>2911006474.02</v>
        <stp/>
        <stp>EM_S_VAL_MV</stp>
        <stp>2</stp>
        <stp>000572.SZ</stp>
        <stp>2019/11/27</stp>
        <tr r="I160" s="3"/>
        <tr r="I160" s="3"/>
        <tr r="I160" s="3"/>
        <tr r="I160" s="3"/>
      </tp>
      <tp>
        <v>3526932182.8800001</v>
        <stp/>
        <stp>EM_S_VAL_MV</stp>
        <stp>2</stp>
        <stp>300542.SZ</stp>
        <stp>2019/11/27</stp>
        <tr r="I1939" s="3"/>
        <tr r="I1939" s="3"/>
        <tr r="I1939" s="3"/>
        <tr r="I1939" s="3"/>
      </tp>
      <tp>
        <v>1301130033.28</v>
        <stp/>
        <stp>EM_S_VAL_MV</stp>
        <stp>2</stp>
        <stp>000502.SZ</stp>
        <stp>2019/11/27</stp>
        <tr r="I102" s="3"/>
        <tr r="I102" s="3"/>
        <tr r="I102" s="3"/>
        <tr r="I102" s="3"/>
      </tp>
      <tp>
        <v>2750347440</v>
        <stp/>
        <stp>EM_S_VAL_MV</stp>
        <stp>2</stp>
        <stp>300532.SZ</stp>
        <stp>2019/11/27</stp>
        <tr r="I1929" s="3"/>
        <tr r="I1929" s="3"/>
        <tr r="I1929" s="3"/>
        <tr r="I1929" s="3"/>
      </tp>
      <tp>
        <v>1913919420</v>
        <stp/>
        <stp>EM_S_VAL_MV</stp>
        <stp>2</stp>
        <stp>300522.SZ</stp>
        <stp>2019/11/27</stp>
        <tr r="I1920" s="3"/>
        <tr r="I1920" s="3"/>
        <tr r="I1920" s="3"/>
        <tr r="I1920" s="3"/>
      </tp>
      <tp>
        <v>2902500000</v>
        <stp/>
        <stp>EM_S_VAL_MV</stp>
        <stp>2</stp>
        <stp>300512.SZ</stp>
        <stp>2019/11/27</stp>
        <tr r="I1910" s="3"/>
        <tr r="I1910" s="3"/>
        <tr r="I1910" s="3"/>
        <tr r="I1910" s="3"/>
      </tp>
      <tp>
        <v>3871074658.1999998</v>
        <stp/>
        <stp>EM_S_VAL_MV</stp>
        <stp>2</stp>
        <stp>000532.SZ</stp>
        <stp>2019/11/27</stp>
        <tr r="I126" s="3"/>
        <tr r="I126" s="3"/>
        <tr r="I126" s="3"/>
        <tr r="I126" s="3"/>
      </tp>
      <tp>
        <v>8597654694</v>
        <stp/>
        <stp>EM_S_VAL_MV</stp>
        <stp>2</stp>
        <stp>300502.SZ</stp>
        <stp>2019/11/27</stp>
        <tr r="I1900" s="3"/>
        <tr r="I1900" s="3"/>
        <tr r="I1900" s="3"/>
        <tr r="I1900" s="3"/>
      </tp>
      <tp>
        <v>36730562496.540001</v>
        <stp/>
        <stp>EM_S_VAL_MV</stp>
        <stp>2</stp>
        <stp>600482.SH</stp>
        <stp>2019/11/27</stp>
        <tr r="I2576" s="3"/>
        <tr r="I2576" s="3"/>
        <tr r="I2576" s="3"/>
        <tr r="I2576" s="3"/>
      </tp>
      <tp>
        <v>7817706723.8400002</v>
        <stp/>
        <stp>EM_S_VAL_MV</stp>
        <stp>2</stp>
        <stp>600422.SH</stp>
        <stp>2019/11/27</stp>
        <tr r="I2540" s="3"/>
        <tr r="I2540" s="3"/>
        <tr r="I2540" s="3"/>
        <tr r="I2540" s="3"/>
      </tp>
      <tp>
        <v>5848640000</v>
        <stp/>
        <stp>EM_S_VAL_MV</stp>
        <stp>2</stp>
        <stp>600452.SH</stp>
        <stp>2019/11/27</stp>
        <tr r="I2555" s="3"/>
        <tr r="I2555" s="3"/>
        <tr r="I2555" s="3"/>
        <tr r="I2555" s="3"/>
      </tp>
      <tp>
        <v>928777200</v>
        <stp/>
        <stp>EM_S_VAL_MV</stp>
        <stp>2</stp>
        <stp>600462.SH</stp>
        <stp>2019/11/27</stp>
        <tr r="I2562" s="3"/>
        <tr r="I2562" s="3"/>
        <tr r="I2562" s="3"/>
        <tr r="I2562" s="3"/>
      </tp>
      <tp>
        <v>4992000000</v>
        <stp/>
        <stp>EM_S_VAL_MV</stp>
        <stp>2</stp>
        <stp>300492.SZ</stp>
        <stp>2019/11/27</stp>
        <tr r="I1890" s="3"/>
        <tr r="I1890" s="3"/>
        <tr r="I1890" s="3"/>
        <tr r="I1890" s="3"/>
      </tp>
      <tp>
        <v>16253936246.790001</v>
        <stp/>
        <stp>EM_S_VAL_MV</stp>
        <stp>2</stp>
        <stp>300482.SZ</stp>
        <stp>2019/11/27</stp>
        <tr r="I1880" s="3"/>
        <tr r="I1880" s="3"/>
        <tr r="I1880" s="3"/>
        <tr r="I1880" s="3"/>
      </tp>
      <tp>
        <v>2875840595.2800002</v>
        <stp/>
        <stp>EM_S_VAL_MV</stp>
        <stp>2</stp>
        <stp>300472.SZ</stp>
        <stp>2019/11/27</stp>
        <tr r="I1870" s="3"/>
        <tr r="I1870" s="3"/>
        <tr r="I1870" s="3"/>
        <tr r="I1870" s="3"/>
      </tp>
      <tp>
        <v>4209605959</v>
        <stp/>
        <stp>EM_S_VAL_MV</stp>
        <stp>2</stp>
        <stp>300462.SZ</stp>
        <stp>2019/11/27</stp>
        <tr r="I1860" s="3"/>
        <tr r="I1860" s="3"/>
        <tr r="I1860" s="3"/>
        <tr r="I1860" s="3"/>
      </tp>
      <tp>
        <v>2094960000</v>
        <stp/>
        <stp>EM_S_VAL_MV</stp>
        <stp>2</stp>
        <stp>300452.SZ</stp>
        <stp>2019/11/27</stp>
        <tr r="I1850" s="3"/>
        <tr r="I1850" s="3"/>
        <tr r="I1850" s="3"/>
        <tr r="I1850" s="3"/>
      </tp>
      <tp>
        <v>1354000000</v>
        <stp/>
        <stp>EM_S_VAL_MV</stp>
        <stp>2</stp>
        <stp>300442.SZ</stp>
        <stp>2019/11/27</stp>
        <tr r="I1840" s="3"/>
        <tr r="I1840" s="3"/>
        <tr r="I1840" s="3"/>
        <tr r="I1840" s="3"/>
      </tp>
      <tp>
        <v>23164206779.25</v>
        <stp/>
        <stp>EM_S_VAL_MV</stp>
        <stp>2</stp>
        <stp>000402.SZ</stp>
        <stp>2019/11/27</stp>
        <tr r="I77" s="3"/>
        <tr r="I77" s="3"/>
        <tr r="I77" s="3"/>
        <tr r="I77" s="3"/>
      </tp>
      <tp>
        <v>3647341508.2800002</v>
        <stp/>
        <stp>EM_S_VAL_MV</stp>
        <stp>2</stp>
        <stp>300432.SZ</stp>
        <stp>2019/11/27</stp>
        <tr r="I1830" s="3"/>
        <tr r="I1830" s="3"/>
        <tr r="I1830" s="3"/>
        <tr r="I1830" s="3"/>
      </tp>
      <tp>
        <v>3551232581.4400001</v>
        <stp/>
        <stp>EM_S_VAL_MV</stp>
        <stp>2</stp>
        <stp>300422.SZ</stp>
        <stp>2019/11/27</stp>
        <tr r="I1820" s="3"/>
        <tr r="I1820" s="3"/>
        <tr r="I1820" s="3"/>
        <tr r="I1820" s="3"/>
      </tp>
      <tp>
        <v>2496069459.3600001</v>
        <stp/>
        <stp>EM_S_VAL_MV</stp>
        <stp>2</stp>
        <stp>000422.SZ</stp>
        <stp>2019/11/27</stp>
        <tr r="I92" s="3"/>
        <tr r="I92" s="3"/>
        <tr r="I92" s="3"/>
        <tr r="I92" s="3"/>
      </tp>
      <tp>
        <v>1588664925</v>
        <stp/>
        <stp>EM_S_VAL_MV</stp>
        <stp>2</stp>
        <stp>300412.SZ</stp>
        <stp>2019/11/27</stp>
        <tr r="I1810" s="3"/>
        <tr r="I1810" s="3"/>
        <tr r="I1810" s="3"/>
        <tr r="I1810" s="3"/>
      </tp>
      <tp>
        <v>1771540000</v>
        <stp/>
        <stp>EM_S_VAL_MV</stp>
        <stp>2</stp>
        <stp>300402.SZ</stp>
        <stp>2019/11/27</stp>
        <tr r="I1800" s="3"/>
        <tr r="I1800" s="3"/>
        <tr r="I1800" s="3"/>
        <tr r="I1800" s="3"/>
      </tp>
      <tp>
        <v>15592853983.440001</v>
        <stp/>
        <stp>EM_S_VAL_MV</stp>
        <stp>2</stp>
        <stp>600782.SH</stp>
        <stp>2019/11/27</stp>
        <tr r="I2844" s="3"/>
        <tr r="I2844" s="3"/>
        <tr r="I2844" s="3"/>
        <tr r="I2844" s="3"/>
      </tp>
      <tp>
        <v>3336042532</v>
        <stp/>
        <stp>EM_S_VAL_MV</stp>
        <stp>2</stp>
        <stp>600792.SH</stp>
        <stp>2019/11/27</stp>
        <tr r="I2852" s="3"/>
        <tr r="I2852" s="3"/>
        <tr r="I2852" s="3"/>
        <tr r="I2852" s="3"/>
      </tp>
      <tp>
        <v>9970588000</v>
        <stp/>
        <stp>EM_S_VAL_MV</stp>
        <stp>2</stp>
        <stp>600702.SH</stp>
        <stp>2019/11/27</stp>
        <tr r="I2768" s="3"/>
        <tr r="I2768" s="3"/>
        <tr r="I2768" s="3"/>
        <tr r="I2768" s="3"/>
      </tp>
      <tp>
        <v>2042457600</v>
        <stp/>
        <stp>EM_S_VAL_MV</stp>
        <stp>2</stp>
        <stp>600712.SH</stp>
        <stp>2019/11/27</stp>
        <tr r="I2777" s="3"/>
        <tr r="I2777" s="3"/>
        <tr r="I2777" s="3"/>
        <tr r="I2777" s="3"/>
      </tp>
      <tp>
        <v>3190699280.4400001</v>
        <stp/>
        <stp>EM_S_VAL_MV</stp>
        <stp>2</stp>
        <stp>600722.SH</stp>
        <stp>2019/11/27</stp>
        <tr r="I2787" s="3"/>
        <tr r="I2787" s="3"/>
        <tr r="I2787" s="3"/>
        <tr r="I2787" s="3"/>
      </tp>
      <tp>
        <v>13266689667.5</v>
        <stp/>
        <stp>EM_S_VAL_MV</stp>
        <stp>2</stp>
        <stp>600732.SH</stp>
        <stp>2019/11/27</stp>
        <tr r="I2797" s="3"/>
        <tr r="I2797" s="3"/>
        <tr r="I2797" s="3"/>
        <tr r="I2797" s="3"/>
      </tp>
      <tp>
        <v>5970036441.6000004</v>
        <stp/>
        <stp>EM_S_VAL_MV</stp>
        <stp>2</stp>
        <stp>600742.SH</stp>
        <stp>2019/11/27</stp>
        <tr r="I2807" s="3"/>
        <tr r="I2807" s="3"/>
        <tr r="I2807" s="3"/>
        <tr r="I2807" s="3"/>
      </tp>
      <tp>
        <v>1737579359.6700001</v>
        <stp/>
        <stp>EM_S_VAL_MV</stp>
        <stp>2</stp>
        <stp>000782.SZ</stp>
        <stp>2019/11/27</stp>
        <tr r="I303" s="3"/>
        <tr r="I303" s="3"/>
        <tr r="I303" s="3"/>
        <tr r="I303" s="3"/>
      </tp>
      <tp>
        <v>24824067254.91</v>
        <stp/>
        <stp>EM_S_VAL_MV</stp>
        <stp>2</stp>
        <stp>000792.SZ</stp>
        <stp>2019/11/27</stp>
        <tr r="I311" s="3"/>
        <tr r="I311" s="3"/>
        <tr r="I311" s="3"/>
        <tr r="I311" s="3"/>
      </tp>
      <tp>
        <v>12861600000</v>
        <stp/>
        <stp>EM_S_VAL_MV</stp>
        <stp>2</stp>
        <stp>300792.SZ</stp>
        <stp>2019/11/27</stp>
        <tr r="I2176" s="3"/>
        <tr r="I2176" s="3"/>
        <tr r="I2176" s="3"/>
        <tr r="I2176" s="3"/>
      </tp>
      <tp>
        <v>42700000000</v>
        <stp/>
        <stp>EM_S_VAL_MV</stp>
        <stp>2</stp>
        <stp>300782.SZ</stp>
        <stp>2019/11/27</stp>
        <tr r="I2167" s="3"/>
        <tr r="I2167" s="3"/>
        <tr r="I2167" s="3"/>
        <tr r="I2167" s="3"/>
      </tp>
      <tp>
        <v>4509346400</v>
        <stp/>
        <stp>EM_S_VAL_MV</stp>
        <stp>2</stp>
        <stp>300772.SZ</stp>
        <stp>2019/11/27</stp>
        <tr r="I2158" s="3"/>
        <tr r="I2158" s="3"/>
        <tr r="I2158" s="3"/>
        <tr r="I2158" s="3"/>
      </tp>
      <tp>
        <v>965356077.05999994</v>
        <stp/>
        <stp>EM_S_VAL_MV</stp>
        <stp>2</stp>
        <stp>000752.SZ</stp>
        <stp>2019/11/27</stp>
        <tr r="I285" s="3"/>
        <tr r="I285" s="3"/>
        <tr r="I285" s="3"/>
        <tr r="I285" s="3"/>
      </tp>
      <tp>
        <v>6657331200</v>
        <stp/>
        <stp>EM_S_VAL_MV</stp>
        <stp>2</stp>
        <stp>300762.SZ</stp>
        <stp>2019/11/27</stp>
        <tr r="I2149" s="3"/>
        <tr r="I2149" s="3"/>
        <tr r="I2149" s="3"/>
        <tr r="I2149" s="3"/>
      </tp>
      <tp>
        <v>3650942872.4000001</v>
        <stp/>
        <stp>EM_S_VAL_MV</stp>
        <stp>2</stp>
        <stp>000762.SZ</stp>
        <stp>2019/11/27</stp>
        <tr r="I294" s="3"/>
        <tr r="I294" s="3"/>
        <tr r="I294" s="3"/>
        <tr r="I294" s="3"/>
      </tp>
      <tp>
        <v>2952951168</v>
        <stp/>
        <stp>EM_S_VAL_MV</stp>
        <stp>2</stp>
        <stp>300752.SZ</stp>
        <stp>2019/11/27</stp>
        <tr r="I2140" s="3"/>
        <tr r="I2140" s="3"/>
        <tr r="I2140" s="3"/>
        <tr r="I2140" s="3"/>
      </tp>
      <tp>
        <v>1601370828</v>
        <stp/>
        <stp>EM_S_VAL_MV</stp>
        <stp>2</stp>
        <stp>300742.SZ</stp>
        <stp>2019/11/27</stp>
        <tr r="I2131" s="3"/>
        <tr r="I2131" s="3"/>
        <tr r="I2131" s="3"/>
        <tr r="I2131" s="3"/>
      </tp>
      <tp>
        <v>1493153625.5999999</v>
        <stp/>
        <stp>EM_S_VAL_MV</stp>
        <stp>2</stp>
        <stp>000702.SZ</stp>
        <stp>2019/11/27</stp>
        <tr r="I251" s="3"/>
        <tr r="I251" s="3"/>
        <tr r="I251" s="3"/>
        <tr r="I251" s="3"/>
      </tp>
      <tp>
        <v>3169788909.8400002</v>
        <stp/>
        <stp>EM_S_VAL_MV</stp>
        <stp>2</stp>
        <stp>300732.SZ</stp>
        <stp>2019/11/27</stp>
        <tr r="I2122" s="3"/>
        <tr r="I2122" s="3"/>
        <tr r="I2122" s="3"/>
        <tr r="I2122" s="3"/>
      </tp>
      <tp>
        <v>11701760000</v>
        <stp/>
        <stp>EM_S_VAL_MV</stp>
        <stp>2</stp>
        <stp>000712.SZ</stp>
        <stp>2019/11/27</stp>
        <tr r="I259" s="3"/>
        <tr r="I259" s="3"/>
        <tr r="I259" s="3"/>
        <tr r="I259" s="3"/>
      </tp>
      <tp>
        <v>2257920000</v>
        <stp/>
        <stp>EM_S_VAL_MV</stp>
        <stp>2</stp>
        <stp>300722.SZ</stp>
        <stp>2019/11/27</stp>
        <tr r="I2113" s="3"/>
        <tr r="I2113" s="3"/>
        <tr r="I2113" s="3"/>
        <tr r="I2113" s="3"/>
      </tp>
      <tp>
        <v>3044878329.9200001</v>
        <stp/>
        <stp>EM_S_VAL_MV</stp>
        <stp>2</stp>
        <stp>000722.SZ</stp>
        <stp>2019/11/27</stp>
        <tr r="I268" s="3"/>
        <tr r="I268" s="3"/>
        <tr r="I268" s="3"/>
        <tr r="I268" s="3"/>
      </tp>
      <tp>
        <v>2055954160</v>
        <stp/>
        <stp>EM_S_VAL_MV</stp>
        <stp>2</stp>
        <stp>300712.SZ</stp>
        <stp>2019/11/27</stp>
        <tr r="I2104" s="3"/>
        <tr r="I2104" s="3"/>
        <tr r="I2104" s="3"/>
        <tr r="I2104" s="3"/>
      </tp>
      <tp>
        <v>14261405251.200001</v>
        <stp/>
        <stp>EM_S_VAL_MV</stp>
        <stp>2</stp>
        <stp>000732.SZ</stp>
        <stp>2019/11/27</stp>
        <tr r="I276" s="3"/>
        <tr r="I276" s="3"/>
        <tr r="I276" s="3"/>
        <tr r="I276" s="3"/>
      </tp>
      <tp>
        <v>8607158549.5200005</v>
        <stp/>
        <stp>EM_S_VAL_MV</stp>
        <stp>2</stp>
        <stp>300702.SZ</stp>
        <stp>2019/11/27</stp>
        <tr r="I2095" s="3"/>
        <tr r="I2095" s="3"/>
        <tr r="I2095" s="3"/>
        <tr r="I2095" s="3"/>
      </tp>
      <tp>
        <v>12384416433.200001</v>
        <stp/>
        <stp>EM_S_VAL_MV</stp>
        <stp>2</stp>
        <stp>600682.SH</stp>
        <stp>2019/11/27</stp>
        <tr r="I2749" s="3"/>
        <tr r="I2749" s="3"/>
        <tr r="I2749" s="3"/>
        <tr r="I2749" s="3"/>
      </tp>
      <tp>
        <v>2131690227.8399999</v>
        <stp/>
        <stp>EM_S_VAL_MV</stp>
        <stp>2</stp>
        <stp>600692.SH</stp>
        <stp>2019/11/27</stp>
        <tr r="I2759" s="3"/>
        <tr r="I2759" s="3"/>
        <tr r="I2759" s="3"/>
        <tr r="I2759" s="3"/>
      </tp>
      <tp>
        <v>10982417843.65</v>
        <stp/>
        <stp>EM_S_VAL_MV</stp>
        <stp>2</stp>
        <stp>600602.SH</stp>
        <stp>2019/11/27</stp>
        <tr r="I2681" s="3"/>
        <tr r="I2681" s="3"/>
        <tr r="I2681" s="3"/>
        <tr r="I2681" s="3"/>
      </tp>
      <tp>
        <v>25303206244.68</v>
        <stp/>
        <stp>EM_S_VAL_MV</stp>
        <stp>2</stp>
        <stp>600612.SH</stp>
        <stp>2019/11/27</stp>
        <tr r="I2690" s="3"/>
        <tr r="I2690" s="3"/>
        <tr r="I2690" s="3"/>
        <tr r="I2690" s="3"/>
      </tp>
      <tp>
        <v>5518842279.3599997</v>
        <stp/>
        <stp>EM_S_VAL_MV</stp>
        <stp>2</stp>
        <stp>600622.SH</stp>
        <stp>2019/11/27</stp>
        <tr r="I2700" s="3"/>
        <tr r="I2700" s="3"/>
        <tr r="I2700" s="3"/>
        <tr r="I2700" s="3"/>
      </tp>
      <tp>
        <v>29030146447.560001</v>
        <stp/>
        <stp>EM_S_VAL_MV</stp>
        <stp>2</stp>
        <stp>600642.SH</stp>
        <stp>2019/11/27</stp>
        <tr r="I2716" s="3"/>
        <tr r="I2716" s="3"/>
        <tr r="I2716" s="3"/>
        <tr r="I2716" s="3"/>
      </tp>
      <tp>
        <v>1557155541.26</v>
        <stp/>
        <stp>EM_S_VAL_MV</stp>
        <stp>2</stp>
        <stp>600652.SH</stp>
        <stp>2019/11/27</stp>
        <tr r="I2725" s="3"/>
        <tr r="I2725" s="3"/>
        <tr r="I2725" s="3"/>
        <tr r="I2725" s="3"/>
      </tp>
      <tp>
        <v>4687461749.9499998</v>
        <stp/>
        <stp>EM_S_VAL_MV</stp>
        <stp>2</stp>
        <stp>600662.SH</stp>
        <stp>2019/11/27</stp>
        <tr r="I2733" s="3"/>
        <tr r="I2733" s="3"/>
        <tr r="I2733" s="3"/>
        <tr r="I2733" s="3"/>
      </tp>
      <tp>
        <v>6220973312.4799995</v>
        <stp/>
        <stp>EM_S_VAL_MV</stp>
        <stp>2</stp>
        <stp>000682.SZ</stp>
        <stp>2019/11/27</stp>
        <tr r="I237" s="3"/>
        <tr r="I237" s="3"/>
        <tr r="I237" s="3"/>
        <tr r="I237" s="3"/>
      </tp>
      <tp>
        <v>1518573981.5999999</v>
        <stp/>
        <stp>EM_S_VAL_MV</stp>
        <stp>2</stp>
        <stp>000692.SZ</stp>
        <stp>2019/11/27</stp>
        <tr r="I245" s="3"/>
        <tr r="I245" s="3"/>
        <tr r="I245" s="3"/>
        <tr r="I245" s="3"/>
      </tp>
      <tp>
        <v>1881658800</v>
        <stp/>
        <stp>EM_S_VAL_MV</stp>
        <stp>2</stp>
        <stp>300692.SZ</stp>
        <stp>2019/11/27</stp>
        <tr r="I2085" s="3"/>
        <tr r="I2085" s="3"/>
        <tr r="I2085" s="3"/>
        <tr r="I2085" s="3"/>
      </tp>
      <tp>
        <v>13931399045.120001</v>
        <stp/>
        <stp>EM_S_VAL_MV</stp>
        <stp>2</stp>
        <stp>300682.SZ</stp>
        <stp>2019/11/27</stp>
        <tr r="I2075" s="3"/>
        <tr r="I2075" s="3"/>
        <tr r="I2075" s="3"/>
        <tr r="I2075" s="3"/>
      </tp>
      <tp>
        <v>6521199358.2600002</v>
        <stp/>
        <stp>EM_S_VAL_MV</stp>
        <stp>2</stp>
        <stp>300672.SZ</stp>
        <stp>2019/11/27</stp>
        <tr r="I2065" s="3"/>
        <tr r="I2065" s="3"/>
        <tr r="I2065" s="3"/>
        <tr r="I2065" s="3"/>
      </tp>
      <tp>
        <v>4972683881.2399998</v>
        <stp/>
        <stp>EM_S_VAL_MV</stp>
        <stp>2</stp>
        <stp>000652.SZ</stp>
        <stp>2019/11/27</stp>
        <tr r="I214" s="3"/>
        <tr r="I214" s="3"/>
        <tr r="I214" s="3"/>
        <tr r="I214" s="3"/>
      </tp>
      <tp>
        <v>5254200000</v>
        <stp/>
        <stp>EM_S_VAL_MV</stp>
        <stp>2</stp>
        <stp>300662.SZ</stp>
        <stp>2019/11/27</stp>
        <tr r="I2055" s="3"/>
        <tr r="I2055" s="3"/>
        <tr r="I2055" s="3"/>
        <tr r="I2055" s="3"/>
      </tp>
      <tp>
        <v>6514862494.6400003</v>
        <stp/>
        <stp>EM_S_VAL_MV</stp>
        <stp>2</stp>
        <stp>000662.SZ</stp>
        <stp>2019/11/27</stp>
        <tr r="I220" s="3"/>
        <tr r="I220" s="3"/>
        <tr r="I220" s="3"/>
        <tr r="I220" s="3"/>
      </tp>
      <tp>
        <v>1642960000</v>
        <stp/>
        <stp>EM_S_VAL_MV</stp>
        <stp>2</stp>
        <stp>300652.SZ</stp>
        <stp>2019/11/27</stp>
        <tr r="I2045" s="3"/>
        <tr r="I2045" s="3"/>
        <tr r="I2045" s="3"/>
        <tr r="I2045" s="3"/>
      </tp>
      <tp>
        <v>13457272666.34</v>
        <stp/>
        <stp>EM_S_VAL_MV</stp>
        <stp>2</stp>
        <stp>000672.SZ</stp>
        <stp>2019/11/27</stp>
        <tr r="I229" s="3"/>
        <tr r="I229" s="3"/>
        <tr r="I229" s="3"/>
        <tr r="I229" s="3"/>
      </tp>
      <tp>
        <v>3804343818.3000002</v>
        <stp/>
        <stp>EM_S_VAL_MV</stp>
        <stp>2</stp>
        <stp>300642.SZ</stp>
        <stp>2019/11/27</stp>
        <tr r="I2036" s="3"/>
        <tr r="I2036" s="3"/>
        <tr r="I2036" s="3"/>
        <tr r="I2036" s="3"/>
      </tp>
      <tp>
        <v>4466614956.7700005</v>
        <stp/>
        <stp>EM_S_VAL_MV</stp>
        <stp>2</stp>
        <stp>300632.SZ</stp>
        <stp>2019/11/27</stp>
        <tr r="I2026" s="3"/>
        <tr r="I2026" s="3"/>
        <tr r="I2026" s="3"/>
        <tr r="I2026" s="3"/>
      </tp>
      <tp>
        <v>4864173527.5200005</v>
        <stp/>
        <stp>EM_S_VAL_MV</stp>
        <stp>2</stp>
        <stp>000612.SZ</stp>
        <stp>2019/11/27</stp>
        <tr r="I189" s="3"/>
        <tr r="I189" s="3"/>
        <tr r="I189" s="3"/>
        <tr r="I189" s="3"/>
      </tp>
      <tp>
        <v>2660428216.4200001</v>
        <stp/>
        <stp>EM_S_VAL_MV</stp>
        <stp>2</stp>
        <stp>300622.SZ</stp>
        <stp>2019/11/27</stp>
        <tr r="I2016" s="3"/>
        <tr r="I2016" s="3"/>
        <tr r="I2016" s="3"/>
        <tr r="I2016" s="3"/>
      </tp>
      <tp>
        <v>1905012480</v>
        <stp/>
        <stp>EM_S_VAL_MV</stp>
        <stp>2</stp>
        <stp>000622.SZ</stp>
        <stp>2019/11/27</stp>
        <tr r="I196" s="3"/>
        <tr r="I196" s="3"/>
        <tr r="I196" s="3"/>
        <tr r="I196" s="3"/>
      </tp>
      <tp>
        <v>2609820000</v>
        <stp/>
        <stp>EM_S_VAL_MV</stp>
        <stp>2</stp>
        <stp>300612.SZ</stp>
        <stp>2019/11/27</stp>
        <tr r="I2007" s="3"/>
        <tr r="I2007" s="3"/>
        <tr r="I2007" s="3"/>
        <tr r="I2007" s="3"/>
      </tp>
      <tp>
        <v>2928118095.3000002</v>
        <stp/>
        <stp>EM_S_VAL_MV</stp>
        <stp>2</stp>
        <stp>000632.SZ</stp>
        <stp>2019/11/27</stp>
        <tr r="I205" s="3"/>
        <tr r="I205" s="3"/>
        <tr r="I205" s="3"/>
        <tr r="I205" s="3"/>
      </tp>
      <tp>
        <v>13851777960</v>
        <stp/>
        <stp>EM_S_VAL_MV</stp>
        <stp>2</stp>
        <stp>300602.SZ</stp>
        <stp>2019/11/27</stp>
        <tr r="I1997" s="3"/>
        <tr r="I1997" s="3"/>
        <tr r="I1997" s="3"/>
        <tr r="I1997" s="3"/>
      </tp>
      <tp>
        <v>3184017847.23</v>
        <stp/>
        <stp>EM_S_VAL_MV</stp>
        <stp>2</stp>
        <stp>600982.SH</stp>
        <stp>2019/11/27</stp>
        <tr r="I2984" s="3"/>
        <tr r="I2984" s="3"/>
        <tr r="I2984" s="3"/>
        <tr r="I2984" s="3"/>
      </tp>
      <tp>
        <v>1597986800</v>
        <stp/>
        <stp>EM_S_VAL_MV</stp>
        <stp>2</stp>
        <stp>600992.SH</stp>
        <stp>2019/11/27</stp>
        <tr r="I2993" s="3"/>
        <tr r="I2993" s="3"/>
        <tr r="I2993" s="3"/>
        <tr r="I2993" s="3"/>
      </tp>
      <tp>
        <v>1935109800</v>
        <stp/>
        <stp>EM_S_VAL_MV</stp>
        <stp>2</stp>
        <stp>600962.SH</stp>
        <stp>2019/11/27</stp>
        <tr r="I2967" s="3"/>
        <tr r="I2967" s="3"/>
        <tr r="I2967" s="3"/>
        <tr r="I2967" s="3"/>
      </tp>
      <tp>
        <v>3700338721.9499998</v>
        <stp/>
        <stp>EM_S_VAL_MV</stp>
        <stp>2</stp>
        <stp>000982.SZ</stp>
        <stp>2019/11/27</stp>
        <tr r="I445" s="3"/>
        <tr r="I445" s="3"/>
        <tr r="I445" s="3"/>
        <tr r="I445" s="3"/>
      </tp>
      <tp>
        <v>2295554278.5599999</v>
        <stp/>
        <stp>EM_S_VAL_MV</stp>
        <stp>2</stp>
        <stp>000952.SZ</stp>
        <stp>2019/11/27</stp>
        <tr r="I420" s="3"/>
        <tr r="I420" s="3"/>
        <tr r="I420" s="3"/>
        <tr r="I420" s="3"/>
      </tp>
      <tp>
        <v>2856595533.1199999</v>
        <stp/>
        <stp>EM_S_VAL_MV</stp>
        <stp>2</stp>
        <stp>000962.SZ</stp>
        <stp>2019/11/27</stp>
        <tr r="I428" s="3"/>
        <tr r="I428" s="3"/>
        <tr r="I428" s="3"/>
        <tr r="I428" s="3"/>
      </tp>
      <tp>
        <v>2267573722.2600002</v>
        <stp/>
        <stp>EM_S_VAL_MV</stp>
        <stp>2</stp>
        <stp>000972.SZ</stp>
        <stp>2019/11/27</stp>
        <tr r="I437" s="3"/>
        <tr r="I437" s="3"/>
        <tr r="I437" s="3"/>
        <tr r="I437" s="3"/>
      </tp>
      <tp>
        <v>10449279612.9</v>
        <stp/>
        <stp>EM_S_VAL_MV</stp>
        <stp>2</stp>
        <stp>000902.SZ</stp>
        <stp>2019/11/27</stp>
        <tr r="I384" s="3"/>
        <tr r="I384" s="3"/>
        <tr r="I384" s="3"/>
        <tr r="I384" s="3"/>
      </tp>
      <tp>
        <v>7197120000</v>
        <stp/>
        <stp>EM_S_VAL_MV</stp>
        <stp>2</stp>
        <stp>000912.SZ</stp>
        <stp>2019/11/27</stp>
        <tr r="I392" s="3"/>
        <tr r="I392" s="3"/>
        <tr r="I392" s="3"/>
        <tr r="I392" s="3"/>
      </tp>
      <tp>
        <v>3512535520.2600002</v>
        <stp/>
        <stp>EM_S_VAL_MV</stp>
        <stp>2</stp>
        <stp>000922.SZ</stp>
        <stp>2019/11/27</stp>
        <tr r="I400" s="3"/>
        <tr r="I400" s="3"/>
        <tr r="I400" s="3"/>
        <tr r="I400" s="3"/>
      </tp>
      <tp>
        <v>19716319863.450001</v>
        <stp/>
        <stp>EM_S_VAL_MV</stp>
        <stp>2</stp>
        <stp>000932.SZ</stp>
        <stp>2019/11/27</stp>
        <tr r="I409" s="3"/>
        <tr r="I409" s="3"/>
        <tr r="I409" s="3"/>
        <tr r="I409" s="3"/>
      </tp>
      <tp>
        <v>5444448698.5</v>
        <stp/>
        <stp>EM_S_VAL_MV</stp>
        <stp>2</stp>
        <stp>600882.SH</stp>
        <stp>2019/11/27</stp>
        <tr r="I2933" s="3"/>
        <tr r="I2933" s="3"/>
        <tr r="I2933" s="3"/>
        <tr r="I2933" s="3"/>
      </tp>
      <tp>
        <v>3037890540.8400002</v>
        <stp/>
        <stp>EM_S_VAL_MV</stp>
        <stp>2</stp>
        <stp>600892.SH</stp>
        <stp>2019/11/27</stp>
        <tr r="I2943" s="3"/>
        <tr r="I2943" s="3"/>
        <tr r="I2943" s="3"/>
        <tr r="I2943" s="3"/>
      </tp>
      <tp>
        <v>2886964914.96</v>
        <stp/>
        <stp>EM_S_VAL_MV</stp>
        <stp>2</stp>
        <stp>600802.SH</stp>
        <stp>2019/11/27</stp>
        <tr r="I2861" s="3"/>
        <tr r="I2861" s="3"/>
        <tr r="I2861" s="3"/>
        <tr r="I2861" s="3"/>
      </tp>
      <tp>
        <v>11203628488.23</v>
        <stp/>
        <stp>EM_S_VAL_MV</stp>
        <stp>2</stp>
        <stp>600812.SH</stp>
        <stp>2019/11/27</stp>
        <tr r="I2870" s="3"/>
        <tr r="I2870" s="3"/>
        <tr r="I2870" s="3"/>
        <tr r="I2870" s="3"/>
      </tp>
      <tp>
        <v>4910131848.6000004</v>
        <stp/>
        <stp>EM_S_VAL_MV</stp>
        <stp>2</stp>
        <stp>600822.SH</stp>
        <stp>2019/11/27</stp>
        <tr r="I2879" s="3"/>
        <tr r="I2879" s="3"/>
        <tr r="I2879" s="3"/>
        <tr r="I2879" s="3"/>
      </tp>
      <tp>
        <v>13233966516.5</v>
        <stp/>
        <stp>EM_S_VAL_MV</stp>
        <stp>2</stp>
        <stp>600862.SH</stp>
        <stp>2019/11/27</stp>
        <tr r="I2914" s="3"/>
        <tr r="I2914" s="3"/>
        <tr r="I2914" s="3"/>
        <tr r="I2914" s="3"/>
      </tp>
      <tp>
        <v>37067528636.82</v>
        <stp/>
        <stp>EM_S_VAL_MV</stp>
        <stp>2</stp>
        <stp>600872.SH</stp>
        <stp>2019/11/27</stp>
        <tr r="I2924" s="3"/>
        <tr r="I2924" s="3"/>
        <tr r="I2924" s="3"/>
        <tr r="I2924" s="3"/>
      </tp>
      <tp>
        <v>5967427244.46</v>
        <stp/>
        <stp>EM_S_VAL_MV</stp>
        <stp>2</stp>
        <stp>000882.SZ</stp>
        <stp>2019/11/27</stp>
        <tr r="I368" s="3"/>
        <tr r="I368" s="3"/>
        <tr r="I368" s="3"/>
        <tr r="I368" s="3"/>
      </tp>
      <tp>
        <v>5169767092.71</v>
        <stp/>
        <stp>EM_S_VAL_MV</stp>
        <stp>2</stp>
        <stp>000892.SZ</stp>
        <stp>2019/11/27</stp>
        <tr r="I376" s="3"/>
        <tr r="I376" s="3"/>
        <tr r="I376" s="3"/>
        <tr r="I376" s="3"/>
      </tp>
      <tp>
        <v>4828927031.3699999</v>
        <stp/>
        <stp>EM_S_VAL_MV</stp>
        <stp>2</stp>
        <stp>000852.SZ</stp>
        <stp>2019/11/27</stp>
        <tr r="I352" s="3"/>
        <tr r="I352" s="3"/>
        <tr r="I352" s="3"/>
        <tr r="I352" s="3"/>
      </tp>
      <tp>
        <v>3580023314.79</v>
        <stp/>
        <stp>EM_S_VAL_MV</stp>
        <stp>2</stp>
        <stp>000862.SZ</stp>
        <stp>2019/11/27</stp>
        <tr r="I358" s="3"/>
        <tr r="I358" s="3"/>
        <tr r="I358" s="3"/>
        <tr r="I358" s="3"/>
      </tp>
      <tp>
        <v>5777315057.8500004</v>
        <stp/>
        <stp>EM_S_VAL_MV</stp>
        <stp>2</stp>
        <stp>000802.SZ</stp>
        <stp>2019/11/27</stp>
        <tr r="I320" s="3"/>
        <tr r="I320" s="3"/>
        <tr r="I320" s="3"/>
        <tr r="I320" s="3"/>
      </tp>
      <tp>
        <v>2359886324.98</v>
        <stp/>
        <stp>EM_S_VAL_MV</stp>
        <stp>2</stp>
        <stp>000812.SZ</stp>
        <stp>2019/11/27</stp>
        <tr r="I327" s="3"/>
        <tr r="I327" s="3"/>
        <tr r="I327" s="3"/>
        <tr r="I327" s="3"/>
      </tp>
      <tp>
        <v>4018962747.7399998</v>
        <stp/>
        <stp>EM_S_VAL_MV</stp>
        <stp>2</stp>
        <stp>000822.SZ</stp>
        <stp>2019/11/27</stp>
        <tr r="I335" s="3"/>
        <tr r="I335" s="3"/>
        <tr r="I335" s="3"/>
        <tr r="I335" s="3"/>
      </tp>
      <tp>
        <v>7482000000</v>
        <stp/>
        <stp>EM_S_VAL_MV</stp>
        <stp>2</stp>
        <stp>300802.SZ</stp>
        <stp>2019/11/27</stp>
        <tr r="I2185" s="3"/>
        <tr r="I2185" s="3"/>
        <tr r="I2185" s="3"/>
        <tr r="I2185" s="3"/>
      </tp>
      <tp>
        <v>9.6199999999999992</v>
        <stp/>
        <stp>EM_S_DQ_CLOSE</stp>
        <stp>3</stp>
        <stp>300521.SZ</stp>
        <stp>2019/11/27</stp>
        <stp>1</stp>
        <tr r="F204" s="5"/>
      </tp>
      <tp>
        <v>11.29</v>
        <stp/>
        <stp>EM_S_DQ_CLOSE</stp>
        <stp>3</stp>
        <stp>300527.SZ</stp>
        <stp>2019/11/27</stp>
        <stp>1</stp>
        <tr r="F205" s="5"/>
      </tp>
      <tp>
        <v>5.27</v>
        <stp/>
        <stp>EM_S_DQ_CLOSE</stp>
        <stp>3</stp>
        <stp>002514.SZ</stp>
        <stp>2019/11/27</stp>
        <stp>1</stp>
        <tr r="F67" s="5"/>
      </tp>
      <tp>
        <v>3.37</v>
        <stp/>
        <stp>EM_S_DQ_CLOSE</stp>
        <stp>3</stp>
        <stp>000595.SZ</stp>
        <stp>2019/11/27</stp>
        <stp>1</stp>
        <tr r="F13" s="5"/>
      </tp>
      <tp>
        <v>18.649999999999999</v>
        <stp/>
        <stp>EM_S_DQ_CLOSE</stp>
        <stp>3</stp>
        <stp>002595.SZ</stp>
        <stp>2019/11/27</stp>
        <stp>1</stp>
        <tr r="F77" s="5"/>
      </tp>
    </main>
  </volType>
</volType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行业估值!$B$88</c:f>
          <c:strCache>
            <c:ptCount val="1"/>
            <c:pt idx="0">
              <c:v>全部A股PE-PB图（TTM/MRQ）市值加权</c:v>
            </c:pt>
          </c:strCache>
        </c:strRef>
      </c:tx>
      <c:layout>
        <c:manualLayout>
          <c:xMode val="edge"/>
          <c:yMode val="edge"/>
          <c:x val="0.29847503138239173"/>
          <c:y val="2.2049359214713547E-2"/>
        </c:manualLayout>
      </c:layout>
      <c:overlay val="0"/>
      <c:txPr>
        <a:bodyPr/>
        <a:lstStyle/>
        <a:p>
          <a:pPr>
            <a:defRPr sz="1200"/>
          </a:pPr>
          <a:endParaRPr lang="en-US"/>
        </a:p>
      </c:txPr>
    </c:title>
    <c:autoTitleDeleted val="0"/>
    <c:plotArea>
      <c:layout>
        <c:manualLayout>
          <c:layoutTarget val="inner"/>
          <c:xMode val="edge"/>
          <c:yMode val="edge"/>
          <c:x val="8.1429987196287273E-2"/>
          <c:y val="9.7512810898637656E-2"/>
          <c:w val="0.8576171481848226"/>
          <c:h val="0.7759751184948035"/>
        </c:manualLayout>
      </c:layout>
      <c:bubbleChart>
        <c:varyColors val="1"/>
        <c:ser>
          <c:idx val="0"/>
          <c:order val="0"/>
          <c:tx>
            <c:strRef>
              <c:f>行业估值!$B$41</c:f>
              <c:strCache>
                <c:ptCount val="1"/>
                <c:pt idx="0">
                  <c:v>农林牧渔</c:v>
                </c:pt>
              </c:strCache>
            </c:strRef>
          </c:tx>
          <c:spPr>
            <a:ln w="25400">
              <a:noFill/>
            </a:ln>
          </c:spPr>
          <c:invertIfNegative val="0"/>
          <c:xVal>
            <c:numRef>
              <c:f>行业估值!$G$41</c:f>
              <c:numCache>
                <c:formatCode>0.00_ </c:formatCode>
                <c:ptCount val="1"/>
                <c:pt idx="0">
                  <c:v>37.631902629548904</c:v>
                </c:pt>
              </c:numCache>
            </c:numRef>
          </c:xVal>
          <c:yVal>
            <c:numRef>
              <c:f>行业估值!$H$41</c:f>
              <c:numCache>
                <c:formatCode>0.00_ </c:formatCode>
                <c:ptCount val="1"/>
                <c:pt idx="0">
                  <c:v>3.3353973840371713</c:v>
                </c:pt>
              </c:numCache>
            </c:numRef>
          </c:yVal>
          <c:bubbleSize>
            <c:numRef>
              <c:f>行业估值!$F$41</c:f>
              <c:numCache>
                <c:formatCode>0.0000_ </c:formatCode>
                <c:ptCount val="1"/>
                <c:pt idx="0">
                  <c:v>11266.624098330396</c:v>
                </c:pt>
              </c:numCache>
            </c:numRef>
          </c:bubbleSize>
          <c:bubble3D val="1"/>
          <c:extLst>
            <c:ext xmlns:c16="http://schemas.microsoft.com/office/drawing/2014/chart" uri="{C3380CC4-5D6E-409C-BE32-E72D297353CC}">
              <c16:uniqueId val="{00000000-5588-46DC-BE68-792A2EFEA6F2}"/>
            </c:ext>
          </c:extLst>
        </c:ser>
        <c:ser>
          <c:idx val="1"/>
          <c:order val="1"/>
          <c:tx>
            <c:strRef>
              <c:f>行业估值!$B$42</c:f>
              <c:strCache>
                <c:ptCount val="1"/>
                <c:pt idx="0">
                  <c:v>食品饮料</c:v>
                </c:pt>
              </c:strCache>
            </c:strRef>
          </c:tx>
          <c:spPr>
            <a:ln w="25400">
              <a:noFill/>
            </a:ln>
          </c:spPr>
          <c:invertIfNegative val="0"/>
          <c:xVal>
            <c:numRef>
              <c:f>行业估值!$G$42</c:f>
              <c:numCache>
                <c:formatCode>0.00_ </c:formatCode>
                <c:ptCount val="1"/>
                <c:pt idx="0">
                  <c:v>31.66187104013914</c:v>
                </c:pt>
              </c:numCache>
            </c:numRef>
          </c:xVal>
          <c:yVal>
            <c:numRef>
              <c:f>行业估值!$H$42</c:f>
              <c:numCache>
                <c:formatCode>0.00_ </c:formatCode>
                <c:ptCount val="1"/>
                <c:pt idx="0">
                  <c:v>6.6341625344489499</c:v>
                </c:pt>
              </c:numCache>
            </c:numRef>
          </c:yVal>
          <c:bubbleSize>
            <c:numRef>
              <c:f>行业估值!$F$42</c:f>
              <c:numCache>
                <c:formatCode>0.0000_ </c:formatCode>
                <c:ptCount val="1"/>
                <c:pt idx="0">
                  <c:v>39473.340895000605</c:v>
                </c:pt>
              </c:numCache>
            </c:numRef>
          </c:bubbleSize>
          <c:bubble3D val="1"/>
          <c:extLst>
            <c:ext xmlns:c16="http://schemas.microsoft.com/office/drawing/2014/chart" uri="{C3380CC4-5D6E-409C-BE32-E72D297353CC}">
              <c16:uniqueId val="{00000001-5588-46DC-BE68-792A2EFEA6F2}"/>
            </c:ext>
          </c:extLst>
        </c:ser>
        <c:ser>
          <c:idx val="2"/>
          <c:order val="2"/>
          <c:tx>
            <c:strRef>
              <c:f>行业估值!$B$43</c:f>
              <c:strCache>
                <c:ptCount val="1"/>
                <c:pt idx="0">
                  <c:v>纺织服装</c:v>
                </c:pt>
              </c:strCache>
            </c:strRef>
          </c:tx>
          <c:spPr>
            <a:ln w="25400">
              <a:noFill/>
            </a:ln>
          </c:spPr>
          <c:invertIfNegative val="0"/>
          <c:xVal>
            <c:numRef>
              <c:f>行业估值!$G$43</c:f>
              <c:numCache>
                <c:formatCode>0.00_ </c:formatCode>
                <c:ptCount val="1"/>
                <c:pt idx="0">
                  <c:v>29.504728093608581</c:v>
                </c:pt>
              </c:numCache>
            </c:numRef>
          </c:xVal>
          <c:yVal>
            <c:numRef>
              <c:f>行业估值!$H$43</c:f>
              <c:numCache>
                <c:formatCode>0.00_ </c:formatCode>
                <c:ptCount val="1"/>
                <c:pt idx="0">
                  <c:v>1.6456871827244082</c:v>
                </c:pt>
              </c:numCache>
            </c:numRef>
          </c:yVal>
          <c:bubbleSize>
            <c:numRef>
              <c:f>行业估值!$F$43</c:f>
              <c:numCache>
                <c:formatCode>0.0000_ </c:formatCode>
                <c:ptCount val="1"/>
                <c:pt idx="0">
                  <c:v>4147.4848599293991</c:v>
                </c:pt>
              </c:numCache>
            </c:numRef>
          </c:bubbleSize>
          <c:bubble3D val="1"/>
          <c:extLst>
            <c:ext xmlns:c16="http://schemas.microsoft.com/office/drawing/2014/chart" uri="{C3380CC4-5D6E-409C-BE32-E72D297353CC}">
              <c16:uniqueId val="{00000002-5588-46DC-BE68-792A2EFEA6F2}"/>
            </c:ext>
          </c:extLst>
        </c:ser>
        <c:ser>
          <c:idx val="3"/>
          <c:order val="3"/>
          <c:tx>
            <c:strRef>
              <c:f>行业估值!$B$44</c:f>
              <c:strCache>
                <c:ptCount val="1"/>
                <c:pt idx="0">
                  <c:v>轻工制造</c:v>
                </c:pt>
              </c:strCache>
            </c:strRef>
          </c:tx>
          <c:spPr>
            <a:ln w="25400">
              <a:noFill/>
            </a:ln>
          </c:spPr>
          <c:invertIfNegative val="0"/>
          <c:xVal>
            <c:numRef>
              <c:f>行业估值!$G$44</c:f>
              <c:numCache>
                <c:formatCode>0.00_ </c:formatCode>
                <c:ptCount val="1"/>
                <c:pt idx="0">
                  <c:v>44.802593013947721</c:v>
                </c:pt>
              </c:numCache>
            </c:numRef>
          </c:xVal>
          <c:yVal>
            <c:numRef>
              <c:f>行业估值!$H$44</c:f>
              <c:numCache>
                <c:formatCode>0.00_ </c:formatCode>
                <c:ptCount val="1"/>
                <c:pt idx="0">
                  <c:v>2.229229082196702</c:v>
                </c:pt>
              </c:numCache>
            </c:numRef>
          </c:yVal>
          <c:bubbleSize>
            <c:numRef>
              <c:f>行业估值!$F$44</c:f>
              <c:numCache>
                <c:formatCode>0.0000_ </c:formatCode>
                <c:ptCount val="1"/>
                <c:pt idx="0">
                  <c:v>7644.6896274498004</c:v>
                </c:pt>
              </c:numCache>
            </c:numRef>
          </c:bubbleSize>
          <c:bubble3D val="1"/>
          <c:extLst>
            <c:ext xmlns:c16="http://schemas.microsoft.com/office/drawing/2014/chart" uri="{C3380CC4-5D6E-409C-BE32-E72D297353CC}">
              <c16:uniqueId val="{00000003-5588-46DC-BE68-792A2EFEA6F2}"/>
            </c:ext>
          </c:extLst>
        </c:ser>
        <c:ser>
          <c:idx val="4"/>
          <c:order val="4"/>
          <c:tx>
            <c:strRef>
              <c:f>行业估值!$B$45</c:f>
              <c:strCache>
                <c:ptCount val="1"/>
                <c:pt idx="0">
                  <c:v>化石能源</c:v>
                </c:pt>
              </c:strCache>
            </c:strRef>
          </c:tx>
          <c:spPr>
            <a:ln w="25400">
              <a:noFill/>
            </a:ln>
          </c:spPr>
          <c:invertIfNegative val="0"/>
          <c:xVal>
            <c:numRef>
              <c:f>行业估值!$G$45</c:f>
              <c:numCache>
                <c:formatCode>0.00_ </c:formatCode>
                <c:ptCount val="1"/>
                <c:pt idx="0">
                  <c:v>11.477028591765736</c:v>
                </c:pt>
              </c:numCache>
            </c:numRef>
          </c:xVal>
          <c:yVal>
            <c:numRef>
              <c:f>行业估值!$H$45</c:f>
              <c:numCache>
                <c:formatCode>0.00_ </c:formatCode>
                <c:ptCount val="1"/>
                <c:pt idx="0">
                  <c:v>0.96007072077721967</c:v>
                </c:pt>
              </c:numCache>
            </c:numRef>
          </c:yVal>
          <c:bubbleSize>
            <c:numRef>
              <c:f>行业估值!$F$45</c:f>
              <c:numCache>
                <c:formatCode>0.0000_ </c:formatCode>
                <c:ptCount val="1"/>
                <c:pt idx="0">
                  <c:v>30124.905840423799</c:v>
                </c:pt>
              </c:numCache>
            </c:numRef>
          </c:bubbleSize>
          <c:bubble3D val="1"/>
          <c:extLst>
            <c:ext xmlns:c16="http://schemas.microsoft.com/office/drawing/2014/chart" uri="{C3380CC4-5D6E-409C-BE32-E72D297353CC}">
              <c16:uniqueId val="{00000004-5588-46DC-BE68-792A2EFEA6F2}"/>
            </c:ext>
          </c:extLst>
        </c:ser>
        <c:ser>
          <c:idx val="5"/>
          <c:order val="5"/>
          <c:tx>
            <c:strRef>
              <c:f>行业估值!$B$46</c:f>
              <c:strCache>
                <c:ptCount val="1"/>
                <c:pt idx="0">
                  <c:v>基础化工</c:v>
                </c:pt>
              </c:strCache>
            </c:strRef>
          </c:tx>
          <c:spPr>
            <a:ln w="25400">
              <a:noFill/>
            </a:ln>
          </c:spPr>
          <c:invertIfNegative val="0"/>
          <c:xVal>
            <c:numRef>
              <c:f>行业估值!$G$46</c:f>
              <c:numCache>
                <c:formatCode>0.00_ </c:formatCode>
                <c:ptCount val="1"/>
                <c:pt idx="0">
                  <c:v>24.444426436149151</c:v>
                </c:pt>
              </c:numCache>
            </c:numRef>
          </c:xVal>
          <c:yVal>
            <c:numRef>
              <c:f>行业估值!$H$46</c:f>
              <c:numCache>
                <c:formatCode>0.00_ </c:formatCode>
                <c:ptCount val="1"/>
                <c:pt idx="0">
                  <c:v>1.9744938374675503</c:v>
                </c:pt>
              </c:numCache>
            </c:numRef>
          </c:yVal>
          <c:bubbleSize>
            <c:numRef>
              <c:f>行业估值!$F$46</c:f>
              <c:numCache>
                <c:formatCode>0.0000_ </c:formatCode>
                <c:ptCount val="1"/>
                <c:pt idx="0">
                  <c:v>21934.317615316297</c:v>
                </c:pt>
              </c:numCache>
            </c:numRef>
          </c:bubbleSize>
          <c:bubble3D val="1"/>
          <c:extLst>
            <c:ext xmlns:c16="http://schemas.microsoft.com/office/drawing/2014/chart" uri="{C3380CC4-5D6E-409C-BE32-E72D297353CC}">
              <c16:uniqueId val="{00000005-5588-46DC-BE68-792A2EFEA6F2}"/>
            </c:ext>
          </c:extLst>
        </c:ser>
        <c:ser>
          <c:idx val="6"/>
          <c:order val="6"/>
          <c:tx>
            <c:strRef>
              <c:f>行业估值!$B$47</c:f>
              <c:strCache>
                <c:ptCount val="1"/>
                <c:pt idx="0">
                  <c:v>钢铁</c:v>
                </c:pt>
              </c:strCache>
            </c:strRef>
          </c:tx>
          <c:spPr>
            <a:ln w="25400">
              <a:noFill/>
            </a:ln>
          </c:spPr>
          <c:invertIfNegative val="0"/>
          <c:xVal>
            <c:numRef>
              <c:f>行业估值!$G$47</c:f>
              <c:numCache>
                <c:formatCode>0.00_ </c:formatCode>
                <c:ptCount val="1"/>
                <c:pt idx="0">
                  <c:v>9.4766330323936199</c:v>
                </c:pt>
              </c:numCache>
            </c:numRef>
          </c:xVal>
          <c:yVal>
            <c:numRef>
              <c:f>行业估值!$H$47</c:f>
              <c:numCache>
                <c:formatCode>0.00_ </c:formatCode>
                <c:ptCount val="1"/>
                <c:pt idx="0">
                  <c:v>0.94671438931215779</c:v>
                </c:pt>
              </c:numCache>
            </c:numRef>
          </c:yVal>
          <c:bubbleSize>
            <c:numRef>
              <c:f>行业估值!$F$47</c:f>
              <c:numCache>
                <c:formatCode>0.0000_ </c:formatCode>
                <c:ptCount val="1"/>
                <c:pt idx="0">
                  <c:v>7064.7130982537992</c:v>
                </c:pt>
              </c:numCache>
            </c:numRef>
          </c:bubbleSize>
          <c:bubble3D val="1"/>
          <c:extLst>
            <c:ext xmlns:c16="http://schemas.microsoft.com/office/drawing/2014/chart" uri="{C3380CC4-5D6E-409C-BE32-E72D297353CC}">
              <c16:uniqueId val="{00000006-5588-46DC-BE68-792A2EFEA6F2}"/>
            </c:ext>
          </c:extLst>
        </c:ser>
        <c:ser>
          <c:idx val="7"/>
          <c:order val="7"/>
          <c:tx>
            <c:strRef>
              <c:f>行业估值!$B$48</c:f>
              <c:strCache>
                <c:ptCount val="1"/>
                <c:pt idx="0">
                  <c:v>有色金属</c:v>
                </c:pt>
              </c:strCache>
            </c:strRef>
          </c:tx>
          <c:spPr>
            <a:ln w="25400">
              <a:noFill/>
            </a:ln>
          </c:spPr>
          <c:invertIfNegative val="0"/>
          <c:xVal>
            <c:numRef>
              <c:f>行业估值!$G$48</c:f>
              <c:numCache>
                <c:formatCode>0.00_ </c:formatCode>
                <c:ptCount val="1"/>
                <c:pt idx="0">
                  <c:v>74.741620760971927</c:v>
                </c:pt>
              </c:numCache>
            </c:numRef>
          </c:xVal>
          <c:yVal>
            <c:numRef>
              <c:f>行业估值!$H$48</c:f>
              <c:numCache>
                <c:formatCode>0.00_ </c:formatCode>
                <c:ptCount val="1"/>
                <c:pt idx="0">
                  <c:v>2.0742586861522643</c:v>
                </c:pt>
              </c:numCache>
            </c:numRef>
          </c:yVal>
          <c:bubbleSize>
            <c:numRef>
              <c:f>行业估值!$F$48</c:f>
              <c:numCache>
                <c:formatCode>0.0000_ </c:formatCode>
                <c:ptCount val="1"/>
                <c:pt idx="0">
                  <c:v>16060.776059265603</c:v>
                </c:pt>
              </c:numCache>
            </c:numRef>
          </c:bubbleSize>
          <c:bubble3D val="1"/>
          <c:extLst>
            <c:ext xmlns:c16="http://schemas.microsoft.com/office/drawing/2014/chart" uri="{C3380CC4-5D6E-409C-BE32-E72D297353CC}">
              <c16:uniqueId val="{00000007-5588-46DC-BE68-792A2EFEA6F2}"/>
            </c:ext>
          </c:extLst>
        </c:ser>
        <c:ser>
          <c:idx val="8"/>
          <c:order val="8"/>
          <c:tx>
            <c:strRef>
              <c:f>行业估值!$B$49</c:f>
              <c:strCache>
                <c:ptCount val="1"/>
                <c:pt idx="0">
                  <c:v>机械设备</c:v>
                </c:pt>
              </c:strCache>
            </c:strRef>
          </c:tx>
          <c:spPr>
            <a:ln w="25400">
              <a:noFill/>
            </a:ln>
          </c:spPr>
          <c:invertIfNegative val="0"/>
          <c:xVal>
            <c:numRef>
              <c:f>行业估值!$G$49</c:f>
              <c:numCache>
                <c:formatCode>0.00_ </c:formatCode>
                <c:ptCount val="1"/>
                <c:pt idx="0">
                  <c:v>50.862695426655343</c:v>
                </c:pt>
              </c:numCache>
            </c:numRef>
          </c:xVal>
          <c:yVal>
            <c:numRef>
              <c:f>行业估值!$H$49</c:f>
              <c:numCache>
                <c:formatCode>0.00_ </c:formatCode>
                <c:ptCount val="1"/>
                <c:pt idx="0">
                  <c:v>2.1695996037299667</c:v>
                </c:pt>
              </c:numCache>
            </c:numRef>
          </c:yVal>
          <c:bubbleSize>
            <c:numRef>
              <c:f>行业估值!$F$49</c:f>
              <c:numCache>
                <c:formatCode>0.0000_ </c:formatCode>
                <c:ptCount val="1"/>
                <c:pt idx="0">
                  <c:v>17714.344410826205</c:v>
                </c:pt>
              </c:numCache>
            </c:numRef>
          </c:bubbleSize>
          <c:bubble3D val="1"/>
          <c:extLst>
            <c:ext xmlns:c16="http://schemas.microsoft.com/office/drawing/2014/chart" uri="{C3380CC4-5D6E-409C-BE32-E72D297353CC}">
              <c16:uniqueId val="{00000008-5588-46DC-BE68-792A2EFEA6F2}"/>
            </c:ext>
          </c:extLst>
        </c:ser>
        <c:ser>
          <c:idx val="9"/>
          <c:order val="9"/>
          <c:tx>
            <c:strRef>
              <c:f>行业估值!$B$50</c:f>
              <c:strCache>
                <c:ptCount val="1"/>
                <c:pt idx="0">
                  <c:v>国防与装备</c:v>
                </c:pt>
              </c:strCache>
            </c:strRef>
          </c:tx>
          <c:spPr>
            <a:ln w="25400">
              <a:noFill/>
            </a:ln>
          </c:spPr>
          <c:invertIfNegative val="0"/>
          <c:xVal>
            <c:numRef>
              <c:f>行业估值!$G$50</c:f>
              <c:numCache>
                <c:formatCode>0.00_ </c:formatCode>
                <c:ptCount val="1"/>
                <c:pt idx="0">
                  <c:v>82.670369742526574</c:v>
                </c:pt>
              </c:numCache>
            </c:numRef>
          </c:xVal>
          <c:yVal>
            <c:numRef>
              <c:f>行业估值!$H$50</c:f>
              <c:numCache>
                <c:formatCode>0.00_ </c:formatCode>
                <c:ptCount val="1"/>
                <c:pt idx="0">
                  <c:v>2.1378548445439547</c:v>
                </c:pt>
              </c:numCache>
            </c:numRef>
          </c:yVal>
          <c:bubbleSize>
            <c:numRef>
              <c:f>行业估值!$F$50</c:f>
              <c:numCache>
                <c:formatCode>0.0000_ </c:formatCode>
                <c:ptCount val="1"/>
                <c:pt idx="0">
                  <c:v>6236.3495010930983</c:v>
                </c:pt>
              </c:numCache>
            </c:numRef>
          </c:bubbleSize>
          <c:bubble3D val="1"/>
          <c:extLst>
            <c:ext xmlns:c16="http://schemas.microsoft.com/office/drawing/2014/chart" uri="{C3380CC4-5D6E-409C-BE32-E72D297353CC}">
              <c16:uniqueId val="{00000009-5588-46DC-BE68-792A2EFEA6F2}"/>
            </c:ext>
          </c:extLst>
        </c:ser>
        <c:ser>
          <c:idx val="10"/>
          <c:order val="10"/>
          <c:tx>
            <c:strRef>
              <c:f>行业估值!$B$51</c:f>
              <c:strCache>
                <c:ptCount val="1"/>
                <c:pt idx="0">
                  <c:v>交运设备</c:v>
                </c:pt>
              </c:strCache>
            </c:strRef>
          </c:tx>
          <c:spPr>
            <a:ln w="25400">
              <a:noFill/>
            </a:ln>
          </c:spPr>
          <c:invertIfNegative val="0"/>
          <c:xVal>
            <c:numRef>
              <c:f>行业估值!$G$51</c:f>
              <c:numCache>
                <c:formatCode>0.00_ </c:formatCode>
                <c:ptCount val="1"/>
                <c:pt idx="0">
                  <c:v>23.255578809215294</c:v>
                </c:pt>
              </c:numCache>
            </c:numRef>
          </c:xVal>
          <c:yVal>
            <c:numRef>
              <c:f>行业估值!$H$51</c:f>
              <c:numCache>
                <c:formatCode>0.00_ </c:formatCode>
                <c:ptCount val="1"/>
                <c:pt idx="0">
                  <c:v>1.5416013940684008</c:v>
                </c:pt>
              </c:numCache>
            </c:numRef>
          </c:yVal>
          <c:bubbleSize>
            <c:numRef>
              <c:f>行业估值!$F$51</c:f>
              <c:numCache>
                <c:formatCode>0.0000_ </c:formatCode>
                <c:ptCount val="1"/>
                <c:pt idx="0">
                  <c:v>20770.00924515109</c:v>
                </c:pt>
              </c:numCache>
            </c:numRef>
          </c:bubbleSize>
          <c:bubble3D val="1"/>
          <c:extLst>
            <c:ext xmlns:c16="http://schemas.microsoft.com/office/drawing/2014/chart" uri="{C3380CC4-5D6E-409C-BE32-E72D297353CC}">
              <c16:uniqueId val="{0000000A-5588-46DC-BE68-792A2EFEA6F2}"/>
            </c:ext>
          </c:extLst>
        </c:ser>
        <c:ser>
          <c:idx val="11"/>
          <c:order val="11"/>
          <c:tx>
            <c:strRef>
              <c:f>行业估值!$B$52</c:f>
              <c:strCache>
                <c:ptCount val="1"/>
                <c:pt idx="0">
                  <c:v>电气设备</c:v>
                </c:pt>
              </c:strCache>
            </c:strRef>
          </c:tx>
          <c:spPr>
            <a:ln w="25400">
              <a:noFill/>
            </a:ln>
          </c:spPr>
          <c:invertIfNegative val="0"/>
          <c:xVal>
            <c:numRef>
              <c:f>行业估值!$G$52</c:f>
              <c:numCache>
                <c:formatCode>0.00_ </c:formatCode>
                <c:ptCount val="1"/>
                <c:pt idx="0">
                  <c:v>37.97747340305208</c:v>
                </c:pt>
              </c:numCache>
            </c:numRef>
          </c:xVal>
          <c:yVal>
            <c:numRef>
              <c:f>行业估值!$H$52</c:f>
              <c:numCache>
                <c:formatCode>0.00_ </c:formatCode>
                <c:ptCount val="1"/>
                <c:pt idx="0">
                  <c:v>2.1172385172331887</c:v>
                </c:pt>
              </c:numCache>
            </c:numRef>
          </c:yVal>
          <c:bubbleSize>
            <c:numRef>
              <c:f>行业估值!$F$52</c:f>
              <c:numCache>
                <c:formatCode>0.0000_ </c:formatCode>
                <c:ptCount val="1"/>
                <c:pt idx="0">
                  <c:v>15541.284710581096</c:v>
                </c:pt>
              </c:numCache>
            </c:numRef>
          </c:bubbleSize>
          <c:bubble3D val="1"/>
          <c:extLst>
            <c:ext xmlns:c16="http://schemas.microsoft.com/office/drawing/2014/chart" uri="{C3380CC4-5D6E-409C-BE32-E72D297353CC}">
              <c16:uniqueId val="{0000000B-5588-46DC-BE68-792A2EFEA6F2}"/>
            </c:ext>
          </c:extLst>
        </c:ser>
        <c:ser>
          <c:idx val="12"/>
          <c:order val="12"/>
          <c:tx>
            <c:strRef>
              <c:f>行业估值!$B$53</c:f>
              <c:strCache>
                <c:ptCount val="1"/>
                <c:pt idx="0">
                  <c:v>家电</c:v>
                </c:pt>
              </c:strCache>
            </c:strRef>
          </c:tx>
          <c:spPr>
            <a:ln w="25400">
              <a:noFill/>
            </a:ln>
          </c:spPr>
          <c:invertIfNegative val="0"/>
          <c:xVal>
            <c:numRef>
              <c:f>行业估值!$G$53</c:f>
              <c:numCache>
                <c:formatCode>0.00_ </c:formatCode>
                <c:ptCount val="1"/>
                <c:pt idx="0">
                  <c:v>16.459999569413135</c:v>
                </c:pt>
              </c:numCache>
            </c:numRef>
          </c:xVal>
          <c:yVal>
            <c:numRef>
              <c:f>行业估值!$H$53</c:f>
              <c:numCache>
                <c:formatCode>0.00_ </c:formatCode>
                <c:ptCount val="1"/>
                <c:pt idx="0">
                  <c:v>2.9741463932115506</c:v>
                </c:pt>
              </c:numCache>
            </c:numRef>
          </c:yVal>
          <c:bubbleSize>
            <c:numRef>
              <c:f>行业估值!$F$53</c:f>
              <c:numCache>
                <c:formatCode>0.0000_ </c:formatCode>
                <c:ptCount val="1"/>
                <c:pt idx="0">
                  <c:v>13199.091068432395</c:v>
                </c:pt>
              </c:numCache>
            </c:numRef>
          </c:bubbleSize>
          <c:bubble3D val="1"/>
          <c:extLst>
            <c:ext xmlns:c16="http://schemas.microsoft.com/office/drawing/2014/chart" uri="{C3380CC4-5D6E-409C-BE32-E72D297353CC}">
              <c16:uniqueId val="{0000000C-5588-46DC-BE68-792A2EFEA6F2}"/>
            </c:ext>
          </c:extLst>
        </c:ser>
        <c:ser>
          <c:idx val="13"/>
          <c:order val="13"/>
          <c:tx>
            <c:strRef>
              <c:f>行业估值!$B$54</c:f>
              <c:strCache>
                <c:ptCount val="1"/>
                <c:pt idx="0">
                  <c:v>电子设备</c:v>
                </c:pt>
              </c:strCache>
            </c:strRef>
          </c:tx>
          <c:spPr>
            <a:ln w="25400">
              <a:noFill/>
            </a:ln>
          </c:spPr>
          <c:invertIfNegative val="0"/>
          <c:xVal>
            <c:numRef>
              <c:f>行业估值!$G$54</c:f>
              <c:numCache>
                <c:formatCode>0.00_ </c:formatCode>
                <c:ptCount val="1"/>
                <c:pt idx="0">
                  <c:v>118.20250856175689</c:v>
                </c:pt>
              </c:numCache>
            </c:numRef>
          </c:xVal>
          <c:yVal>
            <c:numRef>
              <c:f>行业估值!$H$54</c:f>
              <c:numCache>
                <c:formatCode>0.00_ </c:formatCode>
                <c:ptCount val="1"/>
                <c:pt idx="0">
                  <c:v>3.8207289987096007</c:v>
                </c:pt>
              </c:numCache>
            </c:numRef>
          </c:yVal>
          <c:bubbleSize>
            <c:numRef>
              <c:f>行业估值!$F$54</c:f>
              <c:numCache>
                <c:formatCode>0.0000_ </c:formatCode>
                <c:ptCount val="1"/>
                <c:pt idx="0">
                  <c:v>32612.393546014904</c:v>
                </c:pt>
              </c:numCache>
            </c:numRef>
          </c:bubbleSize>
          <c:bubble3D val="1"/>
          <c:extLst>
            <c:ext xmlns:c16="http://schemas.microsoft.com/office/drawing/2014/chart" uri="{C3380CC4-5D6E-409C-BE32-E72D297353CC}">
              <c16:uniqueId val="{0000000D-5588-46DC-BE68-792A2EFEA6F2}"/>
            </c:ext>
          </c:extLst>
        </c:ser>
        <c:ser>
          <c:idx val="14"/>
          <c:order val="14"/>
          <c:tx>
            <c:strRef>
              <c:f>行业估值!$B$55</c:f>
              <c:strCache>
                <c:ptCount val="1"/>
                <c:pt idx="0">
                  <c:v>信息技术</c:v>
                </c:pt>
              </c:strCache>
            </c:strRef>
          </c:tx>
          <c:spPr>
            <a:ln w="25400">
              <a:noFill/>
            </a:ln>
          </c:spPr>
          <c:invertIfNegative val="0"/>
          <c:xVal>
            <c:numRef>
              <c:f>行业估值!$G$55</c:f>
              <c:numCache>
                <c:formatCode>0.00_ </c:formatCode>
                <c:ptCount val="1"/>
                <c:pt idx="0">
                  <c:v>42.464715299143954</c:v>
                </c:pt>
              </c:numCache>
            </c:numRef>
          </c:xVal>
          <c:yVal>
            <c:numRef>
              <c:f>行业估值!$H$55</c:f>
              <c:numCache>
                <c:formatCode>0.00_ </c:formatCode>
                <c:ptCount val="1"/>
                <c:pt idx="0">
                  <c:v>3.3940321149567176</c:v>
                </c:pt>
              </c:numCache>
            </c:numRef>
          </c:yVal>
          <c:bubbleSize>
            <c:numRef>
              <c:f>行业估值!$F$55</c:f>
              <c:numCache>
                <c:formatCode>0.0000_ </c:formatCode>
                <c:ptCount val="1"/>
                <c:pt idx="0">
                  <c:v>40332.351589082878</c:v>
                </c:pt>
              </c:numCache>
            </c:numRef>
          </c:bubbleSize>
          <c:bubble3D val="1"/>
          <c:extLst>
            <c:ext xmlns:c16="http://schemas.microsoft.com/office/drawing/2014/chart" uri="{C3380CC4-5D6E-409C-BE32-E72D297353CC}">
              <c16:uniqueId val="{0000000E-5588-46DC-BE68-792A2EFEA6F2}"/>
            </c:ext>
          </c:extLst>
        </c:ser>
        <c:ser>
          <c:idx val="15"/>
          <c:order val="15"/>
          <c:tx>
            <c:strRef>
              <c:f>行业估值!$B$56</c:f>
              <c:strCache>
                <c:ptCount val="1"/>
                <c:pt idx="0">
                  <c:v>文化传媒</c:v>
                </c:pt>
              </c:strCache>
            </c:strRef>
          </c:tx>
          <c:spPr>
            <a:ln w="25400">
              <a:noFill/>
            </a:ln>
          </c:spPr>
          <c:invertIfNegative val="0"/>
          <c:xVal>
            <c:numRef>
              <c:f>行业估值!$G$56</c:f>
              <c:numCache>
                <c:formatCode>0.00_ </c:formatCode>
                <c:ptCount val="1"/>
                <c:pt idx="0">
                  <c:v>-127.718347402102</c:v>
                </c:pt>
              </c:numCache>
            </c:numRef>
          </c:xVal>
          <c:yVal>
            <c:numRef>
              <c:f>行业估值!$H$56</c:f>
              <c:numCache>
                <c:formatCode>0.00_ </c:formatCode>
                <c:ptCount val="1"/>
                <c:pt idx="0">
                  <c:v>1.9209746716258671</c:v>
                </c:pt>
              </c:numCache>
            </c:numRef>
          </c:yVal>
          <c:bubbleSize>
            <c:numRef>
              <c:f>行业估值!$F$56</c:f>
              <c:numCache>
                <c:formatCode>0.0000_ </c:formatCode>
                <c:ptCount val="1"/>
                <c:pt idx="0">
                  <c:v>8294.3234160227967</c:v>
                </c:pt>
              </c:numCache>
            </c:numRef>
          </c:bubbleSize>
          <c:bubble3D val="1"/>
          <c:extLst>
            <c:ext xmlns:c16="http://schemas.microsoft.com/office/drawing/2014/chart" uri="{C3380CC4-5D6E-409C-BE32-E72D297353CC}">
              <c16:uniqueId val="{0000000F-5588-46DC-BE68-792A2EFEA6F2}"/>
            </c:ext>
          </c:extLst>
        </c:ser>
        <c:ser>
          <c:idx val="16"/>
          <c:order val="16"/>
          <c:tx>
            <c:strRef>
              <c:f>行业估值!$B$57</c:f>
              <c:strCache>
                <c:ptCount val="1"/>
                <c:pt idx="0">
                  <c:v>互联网</c:v>
                </c:pt>
              </c:strCache>
            </c:strRef>
          </c:tx>
          <c:spPr>
            <a:ln w="25400">
              <a:noFill/>
            </a:ln>
          </c:spPr>
          <c:invertIfNegative val="0"/>
          <c:xVal>
            <c:numRef>
              <c:f>行业估值!$G$57</c:f>
              <c:numCache>
                <c:formatCode>0.00_ </c:formatCode>
                <c:ptCount val="1"/>
                <c:pt idx="0">
                  <c:v>-39.766528880100147</c:v>
                </c:pt>
              </c:numCache>
            </c:numRef>
          </c:xVal>
          <c:yVal>
            <c:numRef>
              <c:f>行业估值!$H$57</c:f>
              <c:numCache>
                <c:formatCode>0.00_ </c:formatCode>
                <c:ptCount val="1"/>
                <c:pt idx="0">
                  <c:v>3.4942589760172913</c:v>
                </c:pt>
              </c:numCache>
            </c:numRef>
          </c:yVal>
          <c:bubbleSize>
            <c:numRef>
              <c:f>行业估值!$F$57</c:f>
              <c:numCache>
                <c:formatCode>0.0000_ </c:formatCode>
                <c:ptCount val="1"/>
                <c:pt idx="0">
                  <c:v>9909.0901776007031</c:v>
                </c:pt>
              </c:numCache>
            </c:numRef>
          </c:bubbleSize>
          <c:bubble3D val="1"/>
          <c:extLst>
            <c:ext xmlns:c16="http://schemas.microsoft.com/office/drawing/2014/chart" uri="{C3380CC4-5D6E-409C-BE32-E72D297353CC}">
              <c16:uniqueId val="{00000010-5588-46DC-BE68-792A2EFEA6F2}"/>
            </c:ext>
          </c:extLst>
        </c:ser>
        <c:ser>
          <c:idx val="17"/>
          <c:order val="17"/>
          <c:tx>
            <c:strRef>
              <c:f>行业估值!$B$58</c:f>
              <c:strCache>
                <c:ptCount val="1"/>
                <c:pt idx="0">
                  <c:v>医药生物</c:v>
                </c:pt>
              </c:strCache>
            </c:strRef>
          </c:tx>
          <c:spPr>
            <a:ln w="25400">
              <a:noFill/>
            </a:ln>
          </c:spPr>
          <c:invertIfNegative val="0"/>
          <c:xVal>
            <c:numRef>
              <c:f>行业估值!$G$58</c:f>
              <c:numCache>
                <c:formatCode>0.00_ </c:formatCode>
                <c:ptCount val="1"/>
                <c:pt idx="0">
                  <c:v>43.963519146642369</c:v>
                </c:pt>
              </c:numCache>
            </c:numRef>
          </c:xVal>
          <c:yVal>
            <c:numRef>
              <c:f>行业估值!$H$58</c:f>
              <c:numCache>
                <c:formatCode>0.00_ </c:formatCode>
                <c:ptCount val="1"/>
                <c:pt idx="0">
                  <c:v>3.7225032713850901</c:v>
                </c:pt>
              </c:numCache>
            </c:numRef>
          </c:yVal>
          <c:bubbleSize>
            <c:numRef>
              <c:f>行业估值!$F$58</c:f>
              <c:numCache>
                <c:formatCode>0.0000_ </c:formatCode>
                <c:ptCount val="1"/>
                <c:pt idx="0">
                  <c:v>43821.368459745594</c:v>
                </c:pt>
              </c:numCache>
            </c:numRef>
          </c:bubbleSize>
          <c:bubble3D val="1"/>
          <c:extLst>
            <c:ext xmlns:c16="http://schemas.microsoft.com/office/drawing/2014/chart" uri="{C3380CC4-5D6E-409C-BE32-E72D297353CC}">
              <c16:uniqueId val="{00000011-5588-46DC-BE68-792A2EFEA6F2}"/>
            </c:ext>
          </c:extLst>
        </c:ser>
        <c:ser>
          <c:idx val="18"/>
          <c:order val="18"/>
          <c:tx>
            <c:strRef>
              <c:f>行业估值!$B$59</c:f>
              <c:strCache>
                <c:ptCount val="1"/>
                <c:pt idx="0">
                  <c:v>休闲、生活及专业服务</c:v>
                </c:pt>
              </c:strCache>
            </c:strRef>
          </c:tx>
          <c:spPr>
            <a:ln w="25400">
              <a:noFill/>
            </a:ln>
          </c:spPr>
          <c:invertIfNegative val="0"/>
          <c:xVal>
            <c:numRef>
              <c:f>行业估值!$G$59</c:f>
              <c:numCache>
                <c:formatCode>0.00_ </c:formatCode>
                <c:ptCount val="1"/>
                <c:pt idx="0">
                  <c:v>29.334573304156347</c:v>
                </c:pt>
              </c:numCache>
            </c:numRef>
          </c:xVal>
          <c:yVal>
            <c:numRef>
              <c:f>行业估值!$H$59</c:f>
              <c:numCache>
                <c:formatCode>0.00_ </c:formatCode>
                <c:ptCount val="1"/>
                <c:pt idx="0">
                  <c:v>3.3776888305739661</c:v>
                </c:pt>
              </c:numCache>
            </c:numRef>
          </c:yVal>
          <c:bubbleSize>
            <c:numRef>
              <c:f>行业估值!$F$59</c:f>
              <c:numCache>
                <c:formatCode>0.0000_ </c:formatCode>
                <c:ptCount val="1"/>
                <c:pt idx="0">
                  <c:v>4520.8896931158006</c:v>
                </c:pt>
              </c:numCache>
            </c:numRef>
          </c:bubbleSize>
          <c:bubble3D val="1"/>
          <c:extLst>
            <c:ext xmlns:c16="http://schemas.microsoft.com/office/drawing/2014/chart" uri="{C3380CC4-5D6E-409C-BE32-E72D297353CC}">
              <c16:uniqueId val="{00000012-5588-46DC-BE68-792A2EFEA6F2}"/>
            </c:ext>
          </c:extLst>
        </c:ser>
        <c:ser>
          <c:idx val="19"/>
          <c:order val="19"/>
          <c:tx>
            <c:strRef>
              <c:f>行业估值!$B$60</c:f>
              <c:strCache>
                <c:ptCount val="1"/>
                <c:pt idx="0">
                  <c:v>商贸零售</c:v>
                </c:pt>
              </c:strCache>
            </c:strRef>
          </c:tx>
          <c:spPr>
            <a:ln w="25400">
              <a:noFill/>
            </a:ln>
          </c:spPr>
          <c:invertIfNegative val="0"/>
          <c:xVal>
            <c:numRef>
              <c:f>行业估值!$G$60</c:f>
              <c:numCache>
                <c:formatCode>0.00_ </c:formatCode>
                <c:ptCount val="1"/>
                <c:pt idx="0">
                  <c:v>16.167514687324797</c:v>
                </c:pt>
              </c:numCache>
            </c:numRef>
          </c:xVal>
          <c:yVal>
            <c:numRef>
              <c:f>行业估值!$H$60</c:f>
              <c:numCache>
                <c:formatCode>0.00_ </c:formatCode>
                <c:ptCount val="1"/>
                <c:pt idx="0">
                  <c:v>1.2700403713211554</c:v>
                </c:pt>
              </c:numCache>
            </c:numRef>
          </c:yVal>
          <c:bubbleSize>
            <c:numRef>
              <c:f>行业估值!$F$60</c:f>
              <c:numCache>
                <c:formatCode>0.00_ </c:formatCode>
                <c:ptCount val="1"/>
                <c:pt idx="0">
                  <c:v>7528.9606288562991</c:v>
                </c:pt>
              </c:numCache>
            </c:numRef>
          </c:bubbleSize>
          <c:bubble3D val="1"/>
          <c:extLst>
            <c:ext xmlns:c16="http://schemas.microsoft.com/office/drawing/2014/chart" uri="{C3380CC4-5D6E-409C-BE32-E72D297353CC}">
              <c16:uniqueId val="{00000013-5588-46DC-BE68-792A2EFEA6F2}"/>
            </c:ext>
          </c:extLst>
        </c:ser>
        <c:ser>
          <c:idx val="20"/>
          <c:order val="20"/>
          <c:tx>
            <c:strRef>
              <c:f>行业估值!$B$61</c:f>
              <c:strCache>
                <c:ptCount val="1"/>
                <c:pt idx="0">
                  <c:v>建材</c:v>
                </c:pt>
              </c:strCache>
            </c:strRef>
          </c:tx>
          <c:spPr>
            <a:ln w="25400">
              <a:noFill/>
            </a:ln>
          </c:spPr>
          <c:invertIfNegative val="0"/>
          <c:xVal>
            <c:numRef>
              <c:f>行业估值!$G$61</c:f>
              <c:numCache>
                <c:formatCode>0.00_ </c:formatCode>
                <c:ptCount val="1"/>
                <c:pt idx="0">
                  <c:v>9.877230155158399</c:v>
                </c:pt>
              </c:numCache>
            </c:numRef>
          </c:xVal>
          <c:yVal>
            <c:numRef>
              <c:f>行业估值!$H$61</c:f>
              <c:numCache>
                <c:formatCode>0.00_ </c:formatCode>
                <c:ptCount val="1"/>
                <c:pt idx="0">
                  <c:v>1.7932143065502879</c:v>
                </c:pt>
              </c:numCache>
            </c:numRef>
          </c:yVal>
          <c:bubbleSize>
            <c:numRef>
              <c:f>行业估值!$F$61</c:f>
              <c:numCache>
                <c:formatCode>0.00_ </c:formatCode>
                <c:ptCount val="1"/>
                <c:pt idx="0">
                  <c:v>7268.9769053958016</c:v>
                </c:pt>
              </c:numCache>
            </c:numRef>
          </c:bubbleSize>
          <c:bubble3D val="1"/>
          <c:extLst>
            <c:ext xmlns:c16="http://schemas.microsoft.com/office/drawing/2014/chart" uri="{C3380CC4-5D6E-409C-BE32-E72D297353CC}">
              <c16:uniqueId val="{00000014-5588-46DC-BE68-792A2EFEA6F2}"/>
            </c:ext>
          </c:extLst>
        </c:ser>
        <c:ser>
          <c:idx val="21"/>
          <c:order val="21"/>
          <c:tx>
            <c:strRef>
              <c:f>行业估值!$B$62</c:f>
              <c:strCache>
                <c:ptCount val="1"/>
                <c:pt idx="0">
                  <c:v>建筑</c:v>
                </c:pt>
              </c:strCache>
            </c:strRef>
          </c:tx>
          <c:spPr>
            <a:ln w="25400">
              <a:noFill/>
            </a:ln>
          </c:spPr>
          <c:invertIfNegative val="0"/>
          <c:xVal>
            <c:numRef>
              <c:f>行业估值!$G$62</c:f>
              <c:numCache>
                <c:formatCode>0.00_ </c:formatCode>
                <c:ptCount val="1"/>
                <c:pt idx="0">
                  <c:v>7.8100739684969263</c:v>
                </c:pt>
              </c:numCache>
            </c:numRef>
          </c:xVal>
          <c:yVal>
            <c:numRef>
              <c:f>行业估值!$H$62</c:f>
              <c:numCache>
                <c:formatCode>0.00_ </c:formatCode>
                <c:ptCount val="1"/>
                <c:pt idx="0">
                  <c:v>0.9060734230055737</c:v>
                </c:pt>
              </c:numCache>
            </c:numRef>
          </c:yVal>
          <c:bubbleSize>
            <c:numRef>
              <c:f>行业估值!$F$62</c:f>
              <c:numCache>
                <c:formatCode>0.00_ </c:formatCode>
                <c:ptCount val="1"/>
                <c:pt idx="0">
                  <c:v>14473.689387430904</c:v>
                </c:pt>
              </c:numCache>
            </c:numRef>
          </c:bubbleSize>
          <c:bubble3D val="1"/>
          <c:extLst>
            <c:ext xmlns:c16="http://schemas.microsoft.com/office/drawing/2014/chart" uri="{C3380CC4-5D6E-409C-BE32-E72D297353CC}">
              <c16:uniqueId val="{00000015-5588-46DC-BE68-792A2EFEA6F2}"/>
            </c:ext>
          </c:extLst>
        </c:ser>
        <c:ser>
          <c:idx val="22"/>
          <c:order val="22"/>
          <c:tx>
            <c:strRef>
              <c:f>行业估值!$B$64</c:f>
              <c:strCache>
                <c:ptCount val="1"/>
                <c:pt idx="0">
                  <c:v>公用事业</c:v>
                </c:pt>
              </c:strCache>
            </c:strRef>
          </c:tx>
          <c:spPr>
            <a:ln w="25400">
              <a:noFill/>
            </a:ln>
          </c:spPr>
          <c:invertIfNegative val="0"/>
          <c:xVal>
            <c:numRef>
              <c:f>行业估值!$G$64</c:f>
              <c:numCache>
                <c:formatCode>0.00_ </c:formatCode>
                <c:ptCount val="1"/>
                <c:pt idx="0">
                  <c:v>16.730268341184683</c:v>
                </c:pt>
              </c:numCache>
            </c:numRef>
          </c:xVal>
          <c:yVal>
            <c:numRef>
              <c:f>行业估值!$H$64</c:f>
              <c:numCache>
                <c:formatCode>0.00_ </c:formatCode>
                <c:ptCount val="1"/>
                <c:pt idx="0">
                  <c:v>1.4573247512892455</c:v>
                </c:pt>
              </c:numCache>
            </c:numRef>
          </c:yVal>
          <c:bubbleSize>
            <c:numRef>
              <c:f>行业估值!$F$64</c:f>
              <c:numCache>
                <c:formatCode>0.00_ </c:formatCode>
                <c:ptCount val="1"/>
                <c:pt idx="0">
                  <c:v>21621.461634656891</c:v>
                </c:pt>
              </c:numCache>
            </c:numRef>
          </c:bubbleSize>
          <c:bubble3D val="1"/>
          <c:extLst>
            <c:ext xmlns:c16="http://schemas.microsoft.com/office/drawing/2014/chart" uri="{C3380CC4-5D6E-409C-BE32-E72D297353CC}">
              <c16:uniqueId val="{00000016-5588-46DC-BE68-792A2EFEA6F2}"/>
            </c:ext>
          </c:extLst>
        </c:ser>
        <c:ser>
          <c:idx val="23"/>
          <c:order val="23"/>
          <c:tx>
            <c:strRef>
              <c:f>行业估值!$B$63</c:f>
              <c:strCache>
                <c:ptCount val="1"/>
                <c:pt idx="0">
                  <c:v>交通运输</c:v>
                </c:pt>
              </c:strCache>
            </c:strRef>
          </c:tx>
          <c:spPr>
            <a:ln w="25400">
              <a:noFill/>
            </a:ln>
          </c:spPr>
          <c:invertIfNegative val="0"/>
          <c:xVal>
            <c:numRef>
              <c:f>行业估值!$G$63</c:f>
              <c:numCache>
                <c:formatCode>0.00_ </c:formatCode>
                <c:ptCount val="1"/>
                <c:pt idx="0">
                  <c:v>15.235732837502876</c:v>
                </c:pt>
              </c:numCache>
            </c:numRef>
          </c:xVal>
          <c:yVal>
            <c:numRef>
              <c:f>行业估值!$H$63</c:f>
              <c:numCache>
                <c:formatCode>0.00_ </c:formatCode>
                <c:ptCount val="1"/>
                <c:pt idx="0">
                  <c:v>1.446171628625387</c:v>
                </c:pt>
              </c:numCache>
            </c:numRef>
          </c:yVal>
          <c:bubbleSize>
            <c:numRef>
              <c:f>行业估值!$F$63</c:f>
              <c:numCache>
                <c:formatCode>0.00_ </c:formatCode>
                <c:ptCount val="1"/>
                <c:pt idx="0">
                  <c:v>22076.631401336395</c:v>
                </c:pt>
              </c:numCache>
            </c:numRef>
          </c:bubbleSize>
          <c:bubble3D val="1"/>
          <c:extLst>
            <c:ext xmlns:c16="http://schemas.microsoft.com/office/drawing/2014/chart" uri="{C3380CC4-5D6E-409C-BE32-E72D297353CC}">
              <c16:uniqueId val="{00000017-5588-46DC-BE68-792A2EFEA6F2}"/>
            </c:ext>
          </c:extLst>
        </c:ser>
        <c:ser>
          <c:idx val="24"/>
          <c:order val="24"/>
          <c:tx>
            <c:strRef>
              <c:f>行业估值!$B$65</c:f>
              <c:strCache>
                <c:ptCount val="1"/>
                <c:pt idx="0">
                  <c:v>金融</c:v>
                </c:pt>
              </c:strCache>
            </c:strRef>
          </c:tx>
          <c:spPr>
            <a:ln w="25400">
              <a:noFill/>
            </a:ln>
          </c:spPr>
          <c:invertIfNegative val="0"/>
          <c:xVal>
            <c:numRef>
              <c:f>行业估值!$G$65</c:f>
              <c:numCache>
                <c:formatCode>0.00_ </c:formatCode>
                <c:ptCount val="1"/>
                <c:pt idx="0">
                  <c:v>8.148218222164278</c:v>
                </c:pt>
              </c:numCache>
            </c:numRef>
          </c:xVal>
          <c:yVal>
            <c:numRef>
              <c:f>行业估值!$H$65</c:f>
              <c:numCache>
                <c:formatCode>0.00_ </c:formatCode>
                <c:ptCount val="1"/>
                <c:pt idx="0">
                  <c:v>0.9541582163066773</c:v>
                </c:pt>
              </c:numCache>
            </c:numRef>
          </c:yVal>
          <c:bubbleSize>
            <c:numRef>
              <c:f>行业估值!$F$65</c:f>
              <c:numCache>
                <c:formatCode>0.00_ </c:formatCode>
                <c:ptCount val="1"/>
                <c:pt idx="0">
                  <c:v>167079.18995929521</c:v>
                </c:pt>
              </c:numCache>
            </c:numRef>
          </c:bubbleSize>
          <c:bubble3D val="1"/>
          <c:extLst>
            <c:ext xmlns:c16="http://schemas.microsoft.com/office/drawing/2014/chart" uri="{C3380CC4-5D6E-409C-BE32-E72D297353CC}">
              <c16:uniqueId val="{00000018-5588-46DC-BE68-792A2EFEA6F2}"/>
            </c:ext>
          </c:extLst>
        </c:ser>
        <c:ser>
          <c:idx val="25"/>
          <c:order val="25"/>
          <c:tx>
            <c:strRef>
              <c:f>行业估值!$B$66</c:f>
              <c:strCache>
                <c:ptCount val="1"/>
                <c:pt idx="0">
                  <c:v>房地产</c:v>
                </c:pt>
              </c:strCache>
            </c:strRef>
          </c:tx>
          <c:spPr>
            <a:ln w="25400">
              <a:noFill/>
            </a:ln>
          </c:spPr>
          <c:invertIfNegative val="0"/>
          <c:xVal>
            <c:numRef>
              <c:f>行业估值!$G$66</c:f>
              <c:numCache>
                <c:formatCode>0.00_ </c:formatCode>
                <c:ptCount val="1"/>
                <c:pt idx="0">
                  <c:v>7.590103170259316</c:v>
                </c:pt>
              </c:numCache>
            </c:numRef>
          </c:xVal>
          <c:yVal>
            <c:numRef>
              <c:f>行业估值!$H$66</c:f>
              <c:numCache>
                <c:formatCode>0.00_ </c:formatCode>
                <c:ptCount val="1"/>
                <c:pt idx="0">
                  <c:v>1.3248898368590876</c:v>
                </c:pt>
              </c:numCache>
            </c:numRef>
          </c:yVal>
          <c:bubbleSize>
            <c:numRef>
              <c:f>行业估值!$F$66</c:f>
              <c:numCache>
                <c:formatCode>0.00_ </c:formatCode>
                <c:ptCount val="1"/>
                <c:pt idx="0">
                  <c:v>21308.717913613586</c:v>
                </c:pt>
              </c:numCache>
            </c:numRef>
          </c:bubbleSize>
          <c:bubble3D val="1"/>
          <c:extLst>
            <c:ext xmlns:c16="http://schemas.microsoft.com/office/drawing/2014/chart" uri="{C3380CC4-5D6E-409C-BE32-E72D297353CC}">
              <c16:uniqueId val="{00000019-5588-46DC-BE68-792A2EFEA6F2}"/>
            </c:ext>
          </c:extLst>
        </c:ser>
        <c:ser>
          <c:idx val="26"/>
          <c:order val="26"/>
          <c:tx>
            <c:strRef>
              <c:f>行业估值!$B$67</c:f>
              <c:strCache>
                <c:ptCount val="1"/>
                <c:pt idx="0">
                  <c:v>综合</c:v>
                </c:pt>
              </c:strCache>
            </c:strRef>
          </c:tx>
          <c:spPr>
            <a:ln w="25400">
              <a:noFill/>
            </a:ln>
          </c:spPr>
          <c:invertIfNegative val="0"/>
          <c:xVal>
            <c:numRef>
              <c:f>行业估值!$G$67</c:f>
              <c:numCache>
                <c:formatCode>0.00_ </c:formatCode>
                <c:ptCount val="1"/>
                <c:pt idx="0">
                  <c:v>-2108.7567233541899</c:v>
                </c:pt>
              </c:numCache>
            </c:numRef>
          </c:xVal>
          <c:yVal>
            <c:numRef>
              <c:f>行业估值!$H$67</c:f>
              <c:numCache>
                <c:formatCode>0.00_ </c:formatCode>
                <c:ptCount val="1"/>
                <c:pt idx="0">
                  <c:v>1.7428790179083224</c:v>
                </c:pt>
              </c:numCache>
            </c:numRef>
          </c:yVal>
          <c:bubbleSize>
            <c:numRef>
              <c:f>行业估值!$F$67</c:f>
              <c:numCache>
                <c:formatCode>0.00_ </c:formatCode>
                <c:ptCount val="1"/>
                <c:pt idx="0">
                  <c:v>850.22040886579987</c:v>
                </c:pt>
              </c:numCache>
            </c:numRef>
          </c:bubbleSize>
          <c:bubble3D val="1"/>
          <c:extLst>
            <c:ext xmlns:c16="http://schemas.microsoft.com/office/drawing/2014/chart" uri="{C3380CC4-5D6E-409C-BE32-E72D297353CC}">
              <c16:uniqueId val="{0000001A-5588-46DC-BE68-792A2EFEA6F2}"/>
            </c:ext>
          </c:extLst>
        </c:ser>
        <c:ser>
          <c:idx val="27"/>
          <c:order val="27"/>
          <c:tx>
            <c:strRef>
              <c:f>行业估值!$B$68</c:f>
              <c:strCache>
                <c:ptCount val="1"/>
              </c:strCache>
            </c:strRef>
          </c:tx>
          <c:spPr>
            <a:ln w="25400">
              <a:noFill/>
            </a:ln>
          </c:spPr>
          <c:invertIfNegative val="0"/>
          <c:xVal>
            <c:numRef>
              <c:f>行业估值!$G$68</c:f>
            </c:numRef>
          </c:xVal>
          <c:yVal>
            <c:numRef>
              <c:f>行业估值!$H$68</c:f>
              <c:numCache>
                <c:formatCode>0.00_ </c:formatCode>
                <c:ptCount val="1"/>
                <c:pt idx="0">
                  <c:v>0</c:v>
                </c:pt>
              </c:numCache>
            </c:numRef>
          </c:yVal>
          <c:bubbleSize>
            <c:numRef>
              <c:f>行业估值!$F$68</c:f>
              <c:numCache>
                <c:formatCode>0.00_ </c:formatCode>
                <c:ptCount val="1"/>
                <c:pt idx="0">
                  <c:v>0</c:v>
                </c:pt>
              </c:numCache>
            </c:numRef>
          </c:bubbleSize>
          <c:bubble3D val="1"/>
          <c:extLst>
            <c:ext xmlns:c16="http://schemas.microsoft.com/office/drawing/2014/chart" uri="{C3380CC4-5D6E-409C-BE32-E72D297353CC}">
              <c16:uniqueId val="{0000001B-5588-46DC-BE68-792A2EFEA6F2}"/>
            </c:ext>
          </c:extLst>
        </c:ser>
        <c:dLbls>
          <c:showLegendKey val="0"/>
          <c:showVal val="0"/>
          <c:showCatName val="0"/>
          <c:showSerName val="0"/>
          <c:showPercent val="0"/>
          <c:showBubbleSize val="0"/>
        </c:dLbls>
        <c:bubbleScale val="100"/>
        <c:showNegBubbles val="0"/>
        <c:axId val="832347712"/>
        <c:axId val="832356672"/>
      </c:bubbleChart>
      <c:valAx>
        <c:axId val="832347712"/>
        <c:scaling>
          <c:orientation val="minMax"/>
        </c:scaling>
        <c:delete val="0"/>
        <c:axPos val="b"/>
        <c:majorGridlines>
          <c:spPr>
            <a:ln cap="sq"/>
          </c:spPr>
        </c:majorGridlines>
        <c:numFmt formatCode="0_ " sourceLinked="0"/>
        <c:majorTickMark val="out"/>
        <c:minorTickMark val="none"/>
        <c:tickLblPos val="nextTo"/>
        <c:txPr>
          <a:bodyPr rot="0" vert="horz"/>
          <a:lstStyle/>
          <a:p>
            <a:pPr>
              <a:defRPr sz="1000" b="0" i="0" u="none" strike="noStrike" baseline="0">
                <a:solidFill>
                  <a:srgbClr val="000000"/>
                </a:solidFill>
                <a:latin typeface="宋体"/>
                <a:ea typeface="宋体"/>
                <a:cs typeface="宋体"/>
              </a:defRPr>
            </a:pPr>
            <a:endParaRPr lang="en-US"/>
          </a:p>
        </c:txPr>
        <c:crossAx val="832356672"/>
        <c:crossesAt val="-400"/>
        <c:crossBetween val="midCat"/>
      </c:valAx>
      <c:valAx>
        <c:axId val="832356672"/>
        <c:scaling>
          <c:orientation val="minMax"/>
        </c:scaling>
        <c:delete val="0"/>
        <c:axPos val="l"/>
        <c:majorGridlines>
          <c:spPr>
            <a:ln cap="sq">
              <a:solidFill>
                <a:schemeClr val="tx1">
                  <a:tint val="75000"/>
                  <a:shade val="95000"/>
                  <a:satMod val="105000"/>
                  <a:alpha val="70000"/>
                </a:schemeClr>
              </a:solidFill>
            </a:ln>
          </c:spPr>
        </c:majorGridlines>
        <c:numFmt formatCode="0.00_ " sourceLinked="1"/>
        <c:majorTickMark val="out"/>
        <c:minorTickMark val="none"/>
        <c:tickLblPos val="nextTo"/>
        <c:crossAx val="832347712"/>
        <c:crossesAt val="-400"/>
        <c:crossBetween val="midCat"/>
      </c:valAx>
      <c:spPr>
        <a:solidFill>
          <a:schemeClr val="tx1"/>
        </a:solidFill>
      </c:spPr>
    </c:plotArea>
    <c:plotVisOnly val="1"/>
    <c:dispBlanksAs val="gap"/>
    <c:showDLblsOverMax val="0"/>
  </c:chart>
  <c:printSettings>
    <c:headerFooter/>
    <c:pageMargins b="0.75000000000000011" l="0.70000000000000007" r="0.70000000000000007" t="0.75000000000000011" header="0.30000000000000004" footer="0.30000000000000004"/>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87871946114263"/>
          <c:y val="3.1830229862715081E-2"/>
          <c:w val="0.82381282984788207"/>
          <c:h val="0.66959793069344598"/>
        </c:manualLayout>
      </c:layout>
      <c:barChart>
        <c:barDir val="col"/>
        <c:grouping val="clustered"/>
        <c:varyColors val="0"/>
        <c:ser>
          <c:idx val="0"/>
          <c:order val="0"/>
          <c:tx>
            <c:strRef>
              <c:f>行业估值!$W$2</c:f>
              <c:strCache>
                <c:ptCount val="1"/>
                <c:pt idx="0">
                  <c:v>预测PE市值加权</c:v>
                </c:pt>
              </c:strCache>
            </c:strRef>
          </c:tx>
          <c:invertIfNegative val="0"/>
          <c:cat>
            <c:strRef>
              <c:f>行业估值!$V$3:$V$30</c:f>
              <c:strCache>
                <c:ptCount val="27"/>
                <c:pt idx="0">
                  <c:v>农林牧渔</c:v>
                </c:pt>
                <c:pt idx="1">
                  <c:v>食品饮料</c:v>
                </c:pt>
                <c:pt idx="2">
                  <c:v>纺织服装</c:v>
                </c:pt>
                <c:pt idx="3">
                  <c:v>轻工制造</c:v>
                </c:pt>
                <c:pt idx="4">
                  <c:v>化石能源</c:v>
                </c:pt>
                <c:pt idx="5">
                  <c:v>基础化工</c:v>
                </c:pt>
                <c:pt idx="6">
                  <c:v>钢铁</c:v>
                </c:pt>
                <c:pt idx="7">
                  <c:v>有色金属</c:v>
                </c:pt>
                <c:pt idx="8">
                  <c:v>机械设备</c:v>
                </c:pt>
                <c:pt idx="9">
                  <c:v>国防与装备</c:v>
                </c:pt>
                <c:pt idx="10">
                  <c:v>交运设备</c:v>
                </c:pt>
                <c:pt idx="11">
                  <c:v>电气设备</c:v>
                </c:pt>
                <c:pt idx="12">
                  <c:v>家电</c:v>
                </c:pt>
                <c:pt idx="13">
                  <c:v>电子设备</c:v>
                </c:pt>
                <c:pt idx="14">
                  <c:v>信息技术</c:v>
                </c:pt>
                <c:pt idx="15">
                  <c:v>文化传媒</c:v>
                </c:pt>
                <c:pt idx="16">
                  <c:v>互联网</c:v>
                </c:pt>
                <c:pt idx="17">
                  <c:v>医药生物</c:v>
                </c:pt>
                <c:pt idx="18">
                  <c:v>休闲、生活及专业服务</c:v>
                </c:pt>
                <c:pt idx="19">
                  <c:v>商贸零售</c:v>
                </c:pt>
                <c:pt idx="20">
                  <c:v>建材</c:v>
                </c:pt>
                <c:pt idx="21">
                  <c:v>建筑</c:v>
                </c:pt>
                <c:pt idx="22">
                  <c:v>交通运输</c:v>
                </c:pt>
                <c:pt idx="23">
                  <c:v>公用事业</c:v>
                </c:pt>
                <c:pt idx="24">
                  <c:v>金融</c:v>
                </c:pt>
                <c:pt idx="25">
                  <c:v>房地产</c:v>
                </c:pt>
                <c:pt idx="26">
                  <c:v>综合</c:v>
                </c:pt>
              </c:strCache>
            </c:strRef>
          </c:cat>
          <c:val>
            <c:numRef>
              <c:f>行业估值!$W$3:$W$30</c:f>
              <c:numCache>
                <c:formatCode>0.00_ </c:formatCode>
                <c:ptCount val="28"/>
                <c:pt idx="0">
                  <c:v>19.147683599285806</c:v>
                </c:pt>
                <c:pt idx="1">
                  <c:v>30.619383506423318</c:v>
                </c:pt>
                <c:pt idx="2">
                  <c:v>13.630383424264126</c:v>
                </c:pt>
                <c:pt idx="3">
                  <c:v>17.504948778934615</c:v>
                </c:pt>
                <c:pt idx="4">
                  <c:v>12.175423270744364</c:v>
                </c:pt>
                <c:pt idx="5">
                  <c:v>15.625744527193801</c:v>
                </c:pt>
                <c:pt idx="6">
                  <c:v>10.175579325541403</c:v>
                </c:pt>
                <c:pt idx="7">
                  <c:v>28.634145482705552</c:v>
                </c:pt>
                <c:pt idx="8">
                  <c:v>18.98825646091829</c:v>
                </c:pt>
                <c:pt idx="9">
                  <c:v>38.807734099396889</c:v>
                </c:pt>
                <c:pt idx="10">
                  <c:v>15.27256156348013</c:v>
                </c:pt>
                <c:pt idx="11">
                  <c:v>22.660246463384414</c:v>
                </c:pt>
                <c:pt idx="12">
                  <c:v>15.097512552002877</c:v>
                </c:pt>
                <c:pt idx="13">
                  <c:v>38.462522087251507</c:v>
                </c:pt>
                <c:pt idx="14">
                  <c:v>29.879409963737139</c:v>
                </c:pt>
                <c:pt idx="15">
                  <c:v>22.822297703956359</c:v>
                </c:pt>
                <c:pt idx="16">
                  <c:v>28.672443359055116</c:v>
                </c:pt>
                <c:pt idx="17">
                  <c:v>32.78839986954258</c:v>
                </c:pt>
                <c:pt idx="18">
                  <c:v>26.649667362152019</c:v>
                </c:pt>
                <c:pt idx="19">
                  <c:v>12.368615793215973</c:v>
                </c:pt>
                <c:pt idx="20">
                  <c:v>9.2173331530684841</c:v>
                </c:pt>
                <c:pt idx="21">
                  <c:v>7.4556884887507993</c:v>
                </c:pt>
                <c:pt idx="22">
                  <c:v>14.783263435682411</c:v>
                </c:pt>
                <c:pt idx="23">
                  <c:v>15.258853960131338</c:v>
                </c:pt>
                <c:pt idx="24">
                  <c:v>8.2485912552524017</c:v>
                </c:pt>
                <c:pt idx="25">
                  <c:v>7.1243393427609059</c:v>
                </c:pt>
                <c:pt idx="26">
                  <c:v>27.511293183602849</c:v>
                </c:pt>
                <c:pt idx="27">
                  <c:v>0</c:v>
                </c:pt>
              </c:numCache>
            </c:numRef>
          </c:val>
          <c:extLst>
            <c:ext xmlns:c16="http://schemas.microsoft.com/office/drawing/2014/chart" uri="{C3380CC4-5D6E-409C-BE32-E72D297353CC}">
              <c16:uniqueId val="{00000000-52E9-4485-97E1-1C74E8758783}"/>
            </c:ext>
          </c:extLst>
        </c:ser>
        <c:ser>
          <c:idx val="1"/>
          <c:order val="1"/>
          <c:tx>
            <c:strRef>
              <c:f>行业估值!$X$2</c:f>
              <c:strCache>
                <c:ptCount val="1"/>
                <c:pt idx="0">
                  <c:v> 预测PE算术平均 </c:v>
                </c:pt>
              </c:strCache>
            </c:strRef>
          </c:tx>
          <c:invertIfNegative val="0"/>
          <c:cat>
            <c:strRef>
              <c:f>行业估值!$V$3:$V$30</c:f>
              <c:strCache>
                <c:ptCount val="27"/>
                <c:pt idx="0">
                  <c:v>农林牧渔</c:v>
                </c:pt>
                <c:pt idx="1">
                  <c:v>食品饮料</c:v>
                </c:pt>
                <c:pt idx="2">
                  <c:v>纺织服装</c:v>
                </c:pt>
                <c:pt idx="3">
                  <c:v>轻工制造</c:v>
                </c:pt>
                <c:pt idx="4">
                  <c:v>化石能源</c:v>
                </c:pt>
                <c:pt idx="5">
                  <c:v>基础化工</c:v>
                </c:pt>
                <c:pt idx="6">
                  <c:v>钢铁</c:v>
                </c:pt>
                <c:pt idx="7">
                  <c:v>有色金属</c:v>
                </c:pt>
                <c:pt idx="8">
                  <c:v>机械设备</c:v>
                </c:pt>
                <c:pt idx="9">
                  <c:v>国防与装备</c:v>
                </c:pt>
                <c:pt idx="10">
                  <c:v>交运设备</c:v>
                </c:pt>
                <c:pt idx="11">
                  <c:v>电气设备</c:v>
                </c:pt>
                <c:pt idx="12">
                  <c:v>家电</c:v>
                </c:pt>
                <c:pt idx="13">
                  <c:v>电子设备</c:v>
                </c:pt>
                <c:pt idx="14">
                  <c:v>信息技术</c:v>
                </c:pt>
                <c:pt idx="15">
                  <c:v>文化传媒</c:v>
                </c:pt>
                <c:pt idx="16">
                  <c:v>互联网</c:v>
                </c:pt>
                <c:pt idx="17">
                  <c:v>医药生物</c:v>
                </c:pt>
                <c:pt idx="18">
                  <c:v>休闲、生活及专业服务</c:v>
                </c:pt>
                <c:pt idx="19">
                  <c:v>商贸零售</c:v>
                </c:pt>
                <c:pt idx="20">
                  <c:v>建材</c:v>
                </c:pt>
                <c:pt idx="21">
                  <c:v>建筑</c:v>
                </c:pt>
                <c:pt idx="22">
                  <c:v>交通运输</c:v>
                </c:pt>
                <c:pt idx="23">
                  <c:v>公用事业</c:v>
                </c:pt>
                <c:pt idx="24">
                  <c:v>金融</c:v>
                </c:pt>
                <c:pt idx="25">
                  <c:v>房地产</c:v>
                </c:pt>
                <c:pt idx="26">
                  <c:v>综合</c:v>
                </c:pt>
              </c:strCache>
            </c:strRef>
          </c:cat>
          <c:val>
            <c:numRef>
              <c:f>行业估值!$X$3:$X$30</c:f>
              <c:numCache>
                <c:formatCode>0.00_ </c:formatCode>
                <c:ptCount val="28"/>
                <c:pt idx="0">
                  <c:v>28.911193764633538</c:v>
                </c:pt>
                <c:pt idx="1">
                  <c:v>37.138968103858026</c:v>
                </c:pt>
                <c:pt idx="2">
                  <c:v>-4.2428305226463934</c:v>
                </c:pt>
                <c:pt idx="3">
                  <c:v>18.887246981237418</c:v>
                </c:pt>
                <c:pt idx="4">
                  <c:v>-121.07132101807441</c:v>
                </c:pt>
                <c:pt idx="5">
                  <c:v>22.646247491126275</c:v>
                </c:pt>
                <c:pt idx="6">
                  <c:v>13.556321134735112</c:v>
                </c:pt>
                <c:pt idx="7">
                  <c:v>54.605697026954552</c:v>
                </c:pt>
                <c:pt idx="8">
                  <c:v>29.380815532386663</c:v>
                </c:pt>
                <c:pt idx="9">
                  <c:v>48.120048191724187</c:v>
                </c:pt>
                <c:pt idx="10">
                  <c:v>28.819341765028344</c:v>
                </c:pt>
                <c:pt idx="11">
                  <c:v>39.28024038094825</c:v>
                </c:pt>
                <c:pt idx="12">
                  <c:v>21.167773012400911</c:v>
                </c:pt>
                <c:pt idx="13">
                  <c:v>50.124939499037801</c:v>
                </c:pt>
                <c:pt idx="14">
                  <c:v>46.521887462532185</c:v>
                </c:pt>
                <c:pt idx="15">
                  <c:v>30.839802990598532</c:v>
                </c:pt>
                <c:pt idx="16">
                  <c:v>33.19561569586196</c:v>
                </c:pt>
                <c:pt idx="17">
                  <c:v>42.09111741799272</c:v>
                </c:pt>
                <c:pt idx="18">
                  <c:v>30.172552807795523</c:v>
                </c:pt>
                <c:pt idx="19">
                  <c:v>23.416971199536103</c:v>
                </c:pt>
                <c:pt idx="20">
                  <c:v>15.851487624268906</c:v>
                </c:pt>
                <c:pt idx="21">
                  <c:v>17.499252367092421</c:v>
                </c:pt>
                <c:pt idx="22">
                  <c:v>19.228078547914922</c:v>
                </c:pt>
                <c:pt idx="23">
                  <c:v>17.526354486925612</c:v>
                </c:pt>
                <c:pt idx="24">
                  <c:v>19.056667426622511</c:v>
                </c:pt>
                <c:pt idx="25">
                  <c:v>11.251988351878405</c:v>
                </c:pt>
                <c:pt idx="26">
                  <c:v>40.71766403628849</c:v>
                </c:pt>
                <c:pt idx="27">
                  <c:v>0</c:v>
                </c:pt>
              </c:numCache>
            </c:numRef>
          </c:val>
          <c:extLst>
            <c:ext xmlns:c16="http://schemas.microsoft.com/office/drawing/2014/chart" uri="{C3380CC4-5D6E-409C-BE32-E72D297353CC}">
              <c16:uniqueId val="{00000001-52E9-4485-97E1-1C74E8758783}"/>
            </c:ext>
          </c:extLst>
        </c:ser>
        <c:dLbls>
          <c:showLegendKey val="0"/>
          <c:showVal val="0"/>
          <c:showCatName val="0"/>
          <c:showSerName val="0"/>
          <c:showPercent val="0"/>
          <c:showBubbleSize val="0"/>
        </c:dLbls>
        <c:gapWidth val="150"/>
        <c:axId val="832349952"/>
        <c:axId val="832347152"/>
      </c:barChart>
      <c:catAx>
        <c:axId val="832349952"/>
        <c:scaling>
          <c:orientation val="minMax"/>
        </c:scaling>
        <c:delete val="0"/>
        <c:axPos val="b"/>
        <c:numFmt formatCode="General" sourceLinked="0"/>
        <c:majorTickMark val="out"/>
        <c:minorTickMark val="none"/>
        <c:tickLblPos val="nextTo"/>
        <c:crossAx val="832347152"/>
        <c:crosses val="autoZero"/>
        <c:auto val="1"/>
        <c:lblAlgn val="ctr"/>
        <c:lblOffset val="100"/>
        <c:noMultiLvlLbl val="0"/>
      </c:catAx>
      <c:valAx>
        <c:axId val="832347152"/>
        <c:scaling>
          <c:orientation val="minMax"/>
        </c:scaling>
        <c:delete val="0"/>
        <c:axPos val="l"/>
        <c:majorGridlines/>
        <c:numFmt formatCode="0_ " sourceLinked="0"/>
        <c:majorTickMark val="out"/>
        <c:minorTickMark val="none"/>
        <c:tickLblPos val="nextTo"/>
        <c:crossAx val="832349952"/>
        <c:crosses val="autoZero"/>
        <c:crossBetween val="between"/>
      </c:valAx>
    </c:plotArea>
    <c:legend>
      <c:legendPos val="b"/>
      <c:layout>
        <c:manualLayout>
          <c:xMode val="edge"/>
          <c:yMode val="edge"/>
          <c:x val="0.28641787576853689"/>
          <c:y val="0.95004250401535628"/>
          <c:w val="0.42716408021469821"/>
          <c:h val="4.4320866141732286E-2"/>
        </c:manualLayout>
      </c:layout>
      <c:overlay val="0"/>
    </c:legend>
    <c:plotVisOnly val="1"/>
    <c:dispBlanksAs val="zero"/>
    <c:showDLblsOverMax val="0"/>
  </c:chart>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xdr:col>
      <xdr:colOff>19048</xdr:colOff>
      <xdr:row>7</xdr:row>
      <xdr:rowOff>28575</xdr:rowOff>
    </xdr:from>
    <xdr:to>
      <xdr:col>10</xdr:col>
      <xdr:colOff>723899</xdr:colOff>
      <xdr:row>35</xdr:row>
      <xdr:rowOff>161925</xdr:rowOff>
    </xdr:to>
    <xdr:graphicFrame macro="">
      <xdr:nvGraphicFramePr>
        <xdr:cNvPr id="1035" name="图表 2">
          <a:extLst>
            <a:ext uri="{FF2B5EF4-FFF2-40B4-BE49-F238E27FC236}">
              <a16:creationId xmlns:a16="http://schemas.microsoft.com/office/drawing/2014/main" id="{00000000-0008-0000-0000-00000B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733425</xdr:colOff>
      <xdr:row>7</xdr:row>
      <xdr:rowOff>28576</xdr:rowOff>
    </xdr:from>
    <xdr:to>
      <xdr:col>20</xdr:col>
      <xdr:colOff>0</xdr:colOff>
      <xdr:row>35</xdr:row>
      <xdr:rowOff>161926</xdr:rowOff>
    </xdr:to>
    <xdr:graphicFrame macro="">
      <xdr:nvGraphicFramePr>
        <xdr:cNvPr id="1036" name="图表 4">
          <a:extLst>
            <a:ext uri="{FF2B5EF4-FFF2-40B4-BE49-F238E27FC236}">
              <a16:creationId xmlns:a16="http://schemas.microsoft.com/office/drawing/2014/main" id="{00000000-0008-0000-0000-00000C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419745</xdr:colOff>
      <xdr:row>0</xdr:row>
      <xdr:rowOff>47625</xdr:rowOff>
    </xdr:from>
    <xdr:ext cx="1729704" cy="425822"/>
    <xdr:sp macro="" textlink="">
      <xdr:nvSpPr>
        <xdr:cNvPr id="6" name="矩形 5">
          <a:extLst>
            <a:ext uri="{FF2B5EF4-FFF2-40B4-BE49-F238E27FC236}">
              <a16:creationId xmlns:a16="http://schemas.microsoft.com/office/drawing/2014/main" id="{00000000-0008-0000-0000-000006000000}"/>
            </a:ext>
          </a:extLst>
        </xdr:cNvPr>
        <xdr:cNvSpPr/>
      </xdr:nvSpPr>
      <xdr:spPr>
        <a:xfrm>
          <a:off x="6382395" y="47625"/>
          <a:ext cx="1729704" cy="425822"/>
        </a:xfrm>
        <a:prstGeom prst="rect">
          <a:avLst/>
        </a:prstGeom>
        <a:noFill/>
      </xdr:spPr>
      <xdr:txBody>
        <a:bodyPr wrap="none" lIns="91440" tIns="45720" rIns="91440" bIns="45720">
          <a:spAutoFit/>
        </a:bodyPr>
        <a:lstStyle/>
        <a:p>
          <a:pPr algn="ctr"/>
          <a:r>
            <a:rPr lang="zh-CN" altLang="en-US" sz="2000" b="1" cap="none" spc="0">
              <a:ln w="12700">
                <a:solidFill>
                  <a:schemeClr val="bg1"/>
                </a:solidFill>
              </a:ln>
              <a:gradFill>
                <a:gsLst>
                  <a:gs pos="0">
                    <a:schemeClr val="bg1">
                      <a:lumMod val="85000"/>
                    </a:schemeClr>
                  </a:gs>
                  <a:gs pos="43000">
                    <a:schemeClr val="bg1"/>
                  </a:gs>
                  <a:gs pos="48000">
                    <a:schemeClr val="bg1">
                      <a:lumMod val="85000"/>
                    </a:schemeClr>
                  </a:gs>
                  <a:gs pos="100000">
                    <a:schemeClr val="bg1"/>
                  </a:gs>
                </a:gsLst>
                <a:lin ang="4200000" scaled="0"/>
              </a:gradFill>
              <a:effectLst>
                <a:outerShdw blurRad="38100" dist="19050" dir="2700000" algn="tl" rotWithShape="0">
                  <a:schemeClr val="dk1">
                    <a:alpha val="40000"/>
                  </a:schemeClr>
                </a:outerShdw>
              </a:effectLst>
            </a:rPr>
            <a:t>东财行业估值</a:t>
          </a:r>
          <a:endParaRPr lang="en-US" altLang="zh-CN" sz="2000" b="1" cap="none" spc="0">
            <a:ln w="12700">
              <a:solidFill>
                <a:schemeClr val="bg1"/>
              </a:solidFill>
            </a:ln>
            <a:gradFill>
              <a:gsLst>
                <a:gs pos="0">
                  <a:schemeClr val="bg1">
                    <a:lumMod val="85000"/>
                  </a:schemeClr>
                </a:gs>
                <a:gs pos="43000">
                  <a:schemeClr val="bg1"/>
                </a:gs>
                <a:gs pos="48000">
                  <a:schemeClr val="bg1">
                    <a:lumMod val="85000"/>
                  </a:schemeClr>
                </a:gs>
                <a:gs pos="100000">
                  <a:schemeClr val="bg1"/>
                </a:gs>
              </a:gsLst>
              <a:lin ang="4200000" scaled="0"/>
            </a:gradFill>
            <a:effectLst>
              <a:outerShdw blurRad="38100" dist="19050" dir="2700000" algn="tl" rotWithShape="0">
                <a:schemeClr val="dk1">
                  <a:alpha val="40000"/>
                </a:schemeClr>
              </a:outerShdw>
            </a:effectLst>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0.42366</cdr:x>
      <cdr:y>0.94414</cdr:y>
    </cdr:from>
    <cdr:to>
      <cdr:x>0.59235</cdr:x>
      <cdr:y>0.99774</cdr:y>
    </cdr:to>
    <cdr:sp macro="" textlink="">
      <cdr:nvSpPr>
        <cdr:cNvPr id="3" name="TextBox 2"/>
        <cdr:cNvSpPr txBox="1"/>
      </cdr:nvSpPr>
      <cdr:spPr>
        <a:xfrm xmlns:a="http://schemas.openxmlformats.org/drawingml/2006/main">
          <a:off x="3058830" y="4865171"/>
          <a:ext cx="1217897"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altLang="zh-CN" sz="800" b="1">
              <a:latin typeface="微软雅黑" pitchFamily="34" charset="-122"/>
              <a:ea typeface="微软雅黑" pitchFamily="34" charset="-122"/>
            </a:rPr>
            <a:t>X</a:t>
          </a:r>
          <a:r>
            <a:rPr lang="zh-CN" altLang="en-US" sz="800" b="1">
              <a:latin typeface="微软雅黑" pitchFamily="34" charset="-122"/>
              <a:ea typeface="微软雅黑" pitchFamily="34" charset="-122"/>
            </a:rPr>
            <a:t>轴：</a:t>
          </a:r>
          <a:r>
            <a:rPr lang="en-US" altLang="zh-CN" sz="800" b="1">
              <a:latin typeface="微软雅黑" pitchFamily="34" charset="-122"/>
              <a:ea typeface="微软雅黑" pitchFamily="34" charset="-122"/>
            </a:rPr>
            <a:t>PE</a:t>
          </a:r>
          <a:r>
            <a:rPr lang="zh-CN" altLang="en-US" sz="800" b="1">
              <a:latin typeface="微软雅黑" pitchFamily="34" charset="-122"/>
              <a:ea typeface="微软雅黑" pitchFamily="34" charset="-122"/>
            </a:rPr>
            <a:t>市值加权</a:t>
          </a:r>
        </a:p>
      </cdr:txBody>
    </cdr:sp>
  </cdr:relSizeAnchor>
  <cdr:relSizeAnchor xmlns:cdr="http://schemas.openxmlformats.org/drawingml/2006/chartDrawing">
    <cdr:from>
      <cdr:x>0.70247</cdr:x>
      <cdr:y>0.94414</cdr:y>
    </cdr:from>
    <cdr:to>
      <cdr:x>0.87467</cdr:x>
      <cdr:y>0.99774</cdr:y>
    </cdr:to>
    <cdr:sp macro="" textlink="">
      <cdr:nvSpPr>
        <cdr:cNvPr id="4" name="TextBox 1"/>
        <cdr:cNvSpPr txBox="1"/>
      </cdr:nvSpPr>
      <cdr:spPr>
        <a:xfrm xmlns:a="http://schemas.openxmlformats.org/drawingml/2006/main">
          <a:off x="5071810" y="4865171"/>
          <a:ext cx="1243268" cy="2762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zh-CN" sz="800" b="1">
              <a:latin typeface="微软雅黑" pitchFamily="34" charset="-122"/>
              <a:ea typeface="微软雅黑" pitchFamily="34" charset="-122"/>
            </a:rPr>
            <a:t>Y</a:t>
          </a:r>
          <a:r>
            <a:rPr lang="zh-CN" altLang="en-US" sz="800" b="1">
              <a:latin typeface="微软雅黑" pitchFamily="34" charset="-122"/>
              <a:ea typeface="微软雅黑" pitchFamily="34" charset="-122"/>
            </a:rPr>
            <a:t>轴：</a:t>
          </a:r>
          <a:r>
            <a:rPr lang="en-US" altLang="zh-CN" sz="800" b="1">
              <a:latin typeface="微软雅黑" pitchFamily="34" charset="-122"/>
              <a:ea typeface="微软雅黑" pitchFamily="34" charset="-122"/>
            </a:rPr>
            <a:t>PB</a:t>
          </a:r>
          <a:r>
            <a:rPr lang="zh-CN" altLang="en-US" sz="800" b="1">
              <a:latin typeface="微软雅黑" pitchFamily="34" charset="-122"/>
              <a:ea typeface="微软雅黑" pitchFamily="34" charset="-122"/>
            </a:rPr>
            <a:t>市值加权</a:t>
          </a:r>
        </a:p>
      </cdr:txBody>
    </cdr:sp>
  </cdr:relSizeAnchor>
  <cdr:relSizeAnchor xmlns:cdr="http://schemas.openxmlformats.org/drawingml/2006/chartDrawing">
    <cdr:from>
      <cdr:x>0.13673</cdr:x>
      <cdr:y>0.94414</cdr:y>
    </cdr:from>
    <cdr:to>
      <cdr:x>0.29288</cdr:x>
      <cdr:y>0.99261</cdr:y>
    </cdr:to>
    <cdr:sp macro="" textlink="">
      <cdr:nvSpPr>
        <cdr:cNvPr id="5" name="TextBox 1"/>
        <cdr:cNvSpPr txBox="1"/>
      </cdr:nvSpPr>
      <cdr:spPr>
        <a:xfrm xmlns:a="http://schemas.openxmlformats.org/drawingml/2006/main">
          <a:off x="987199" y="4865171"/>
          <a:ext cx="1127354" cy="24975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800" b="1">
              <a:latin typeface="微软雅黑" pitchFamily="34" charset="-122"/>
              <a:ea typeface="微软雅黑" pitchFamily="34" charset="-122"/>
            </a:rPr>
            <a:t>气泡大小：市值</a:t>
          </a:r>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0</xdr:col>
      <xdr:colOff>19050</xdr:colOff>
      <xdr:row>0</xdr:row>
      <xdr:rowOff>19050</xdr:rowOff>
    </xdr:from>
    <xdr:to>
      <xdr:col>2</xdr:col>
      <xdr:colOff>0</xdr:colOff>
      <xdr:row>3</xdr:row>
      <xdr:rowOff>9525</xdr:rowOff>
    </xdr:to>
    <xdr:pic>
      <xdr:nvPicPr>
        <xdr:cNvPr id="2" name="图片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19050"/>
          <a:ext cx="1352550" cy="504825"/>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xdr:from>
      <xdr:col>2</xdr:col>
      <xdr:colOff>457200</xdr:colOff>
      <xdr:row>0</xdr:row>
      <xdr:rowOff>19050</xdr:rowOff>
    </xdr:from>
    <xdr:to>
      <xdr:col>15</xdr:col>
      <xdr:colOff>247650</xdr:colOff>
      <xdr:row>2</xdr:row>
      <xdr:rowOff>161926</xdr:rowOff>
    </xdr:to>
    <xdr:sp macro="" textlink="">
      <xdr:nvSpPr>
        <xdr:cNvPr id="3" name="圆角矩形 2">
          <a:extLst>
            <a:ext uri="{FF2B5EF4-FFF2-40B4-BE49-F238E27FC236}">
              <a16:creationId xmlns:a16="http://schemas.microsoft.com/office/drawing/2014/main" id="{00000000-0008-0000-0300-000003000000}"/>
            </a:ext>
          </a:extLst>
        </xdr:cNvPr>
        <xdr:cNvSpPr/>
      </xdr:nvSpPr>
      <xdr:spPr>
        <a:xfrm>
          <a:off x="1828800" y="19050"/>
          <a:ext cx="8705850" cy="485776"/>
        </a:xfrm>
        <a:prstGeom prst="roundRect">
          <a:avLst/>
        </a:prstGeom>
        <a:solidFill>
          <a:schemeClr val="accent1"/>
        </a:solidFill>
        <a:ln>
          <a:solidFill>
            <a:schemeClr val="bg1">
              <a:lumMod val="85000"/>
            </a:schemeClr>
          </a:solidFill>
        </a:ln>
        <a:effectLst>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b="1" cap="all" spc="0">
              <a:ln w="3175" cmpd="sng">
                <a:solidFill>
                  <a:schemeClr val="bg1">
                    <a:alpha val="75000"/>
                  </a:schemeClr>
                </a:solidFill>
                <a:prstDash val="solid"/>
              </a:ln>
              <a:gradFill>
                <a:gsLst>
                  <a:gs pos="0">
                    <a:schemeClr val="bg1"/>
                  </a:gs>
                  <a:gs pos="48000">
                    <a:srgbClr val="FFFFFF"/>
                  </a:gs>
                  <a:gs pos="42000">
                    <a:schemeClr val="bg1"/>
                  </a:gs>
                  <a:gs pos="100000">
                    <a:schemeClr val="bg1"/>
                  </a:gs>
                </a:gsLst>
                <a:lin ang="5400000"/>
              </a:gradFill>
              <a:effectLst/>
              <a:latin typeface="+mn-ea"/>
              <a:ea typeface="+mn-ea"/>
            </a:rPr>
            <a:t>东财行业估值</a:t>
          </a:r>
          <a:r>
            <a:rPr lang="en-US" altLang="zh-CN" sz="1800" b="1" cap="all" spc="0">
              <a:ln w="3175" cmpd="sng">
                <a:solidFill>
                  <a:schemeClr val="bg1">
                    <a:alpha val="75000"/>
                  </a:schemeClr>
                </a:solidFill>
                <a:prstDash val="solid"/>
              </a:ln>
              <a:gradFill>
                <a:gsLst>
                  <a:gs pos="0">
                    <a:schemeClr val="bg1"/>
                  </a:gs>
                  <a:gs pos="48000">
                    <a:srgbClr val="FFFFFF"/>
                  </a:gs>
                  <a:gs pos="42000">
                    <a:schemeClr val="bg1"/>
                  </a:gs>
                  <a:gs pos="100000">
                    <a:schemeClr val="bg1"/>
                  </a:gs>
                </a:gsLst>
                <a:lin ang="5400000"/>
              </a:gradFill>
              <a:effectLst/>
              <a:latin typeface="+mn-ea"/>
              <a:ea typeface="+mn-ea"/>
            </a:rPr>
            <a:t>—</a:t>
          </a:r>
          <a:r>
            <a:rPr lang="zh-CN" altLang="en-US" sz="1800" b="1" cap="all" spc="0">
              <a:ln w="3175" cmpd="sng">
                <a:solidFill>
                  <a:schemeClr val="bg1">
                    <a:alpha val="75000"/>
                  </a:schemeClr>
                </a:solidFill>
                <a:prstDash val="solid"/>
              </a:ln>
              <a:gradFill>
                <a:gsLst>
                  <a:gs pos="0">
                    <a:schemeClr val="bg1"/>
                  </a:gs>
                  <a:gs pos="48000">
                    <a:srgbClr val="FFFFFF"/>
                  </a:gs>
                  <a:gs pos="42000">
                    <a:schemeClr val="bg1"/>
                  </a:gs>
                  <a:gs pos="100000">
                    <a:schemeClr val="bg1"/>
                  </a:gs>
                </a:gsLst>
                <a:lin ang="5400000"/>
              </a:gradFill>
              <a:effectLst/>
              <a:latin typeface="+mn-ea"/>
              <a:ea typeface="+mn-ea"/>
            </a:rPr>
            <a:t>说明</a:t>
          </a:r>
          <a:endParaRPr lang="en-US" altLang="zh-CN" sz="1800" b="1" cap="all" spc="0">
            <a:ln w="3175" cmpd="sng">
              <a:solidFill>
                <a:schemeClr val="bg1">
                  <a:alpha val="75000"/>
                </a:schemeClr>
              </a:solidFill>
              <a:prstDash val="solid"/>
            </a:ln>
            <a:gradFill>
              <a:gsLst>
                <a:gs pos="0">
                  <a:schemeClr val="bg1"/>
                </a:gs>
                <a:gs pos="48000">
                  <a:srgbClr val="FFFFFF"/>
                </a:gs>
                <a:gs pos="42000">
                  <a:schemeClr val="bg1"/>
                </a:gs>
                <a:gs pos="100000">
                  <a:schemeClr val="bg1"/>
                </a:gs>
              </a:gsLst>
              <a:lin ang="5400000"/>
            </a:gradFill>
            <a:effectLst/>
            <a:latin typeface="+mn-ea"/>
            <a:ea typeface="+mn-ea"/>
          </a:endParaRPr>
        </a:p>
      </xdr:txBody>
    </xdr:sp>
    <xdr:clientData/>
  </xdr:twoCellAnchor>
  <xdr:twoCellAnchor editAs="oneCell">
    <xdr:from>
      <xdr:col>10</xdr:col>
      <xdr:colOff>523875</xdr:colOff>
      <xdr:row>14</xdr:row>
      <xdr:rowOff>38100</xdr:rowOff>
    </xdr:from>
    <xdr:to>
      <xdr:col>15</xdr:col>
      <xdr:colOff>209550</xdr:colOff>
      <xdr:row>18</xdr:row>
      <xdr:rowOff>38014</xdr:rowOff>
    </xdr:to>
    <xdr:pic>
      <xdr:nvPicPr>
        <xdr:cNvPr id="4" name="图片 3">
          <a:extLst>
            <a:ext uri="{FF2B5EF4-FFF2-40B4-BE49-F238E27FC236}">
              <a16:creationId xmlns:a16="http://schemas.microsoft.com/office/drawing/2014/main" id="{00000000-0008-0000-0300-000004000000}"/>
            </a:ext>
          </a:extLst>
        </xdr:cNvPr>
        <xdr:cNvPicPr>
          <a:picLocks noChangeAspect="1"/>
        </xdr:cNvPicPr>
      </xdr:nvPicPr>
      <xdr:blipFill rotWithShape="1">
        <a:blip xmlns:r="http://schemas.openxmlformats.org/officeDocument/2006/relationships" r:embed="rId2"/>
        <a:srcRect r="4374"/>
        <a:stretch/>
      </xdr:blipFill>
      <xdr:spPr>
        <a:xfrm>
          <a:off x="7381875" y="2438400"/>
          <a:ext cx="3114675" cy="685714"/>
        </a:xfrm>
        <a:prstGeom prst="rect">
          <a:avLst/>
        </a:prstGeom>
      </xdr:spPr>
    </xdr:pic>
    <xdr:clientData/>
  </xdr:twoCellAnchor>
  <xdr:twoCellAnchor editAs="oneCell">
    <xdr:from>
      <xdr:col>6</xdr:col>
      <xdr:colOff>361950</xdr:colOff>
      <xdr:row>22</xdr:row>
      <xdr:rowOff>76200</xdr:rowOff>
    </xdr:from>
    <xdr:to>
      <xdr:col>15</xdr:col>
      <xdr:colOff>199274</xdr:colOff>
      <xdr:row>33</xdr:row>
      <xdr:rowOff>56917</xdr:rowOff>
    </xdr:to>
    <xdr:pic>
      <xdr:nvPicPr>
        <xdr:cNvPr id="5" name="图片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3"/>
        <a:srcRect r="486"/>
        <a:stretch/>
      </xdr:blipFill>
      <xdr:spPr>
        <a:xfrm>
          <a:off x="4476750" y="3848100"/>
          <a:ext cx="6009524" cy="186666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astmoney/Choice/Office/Excel/EM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EM_S_DQ_CLOSE"/>
      <definedName name="EM_S_EST_NETPROFIT"/>
      <definedName name="EM_S_FA_PROFIT_TTM"/>
      <definedName name="EM_S_INFO_COMPINDEX"/>
      <definedName name="EM_S_INFO_INDUSTRY_CSRC1"/>
      <definedName name="EM_S_INFO_INDUSTRY_EM2016"/>
      <definedName name="EM_S_INFO_INDUSTRY_SW2014"/>
      <definedName name="EM_S_STM07_BS"/>
      <definedName name="EM_S_STM07_IS"/>
      <definedName name="EM_S_VAL_MV"/>
      <definedName name="em_sector"/>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C88"/>
  <sheetViews>
    <sheetView tabSelected="1" workbookViewId="0">
      <selection activeCell="C7" sqref="C7"/>
    </sheetView>
  </sheetViews>
  <sheetFormatPr defaultColWidth="9" defaultRowHeight="14.35"/>
  <cols>
    <col min="1" max="1" width="2.125" style="1" customWidth="1"/>
    <col min="2" max="2" width="9.125" style="1" customWidth="1"/>
    <col min="3" max="3" width="9.625" style="1" customWidth="1"/>
    <col min="4" max="4" width="10.125" style="1" bestFit="1" customWidth="1"/>
    <col min="5" max="5" width="10.25" style="1" customWidth="1"/>
    <col min="6" max="6" width="11.125" style="1" bestFit="1" customWidth="1"/>
    <col min="7" max="7" width="8.6875" style="1" customWidth="1"/>
    <col min="8" max="8" width="9.125" style="1" customWidth="1"/>
    <col min="9" max="9" width="8" style="1" customWidth="1"/>
    <col min="10" max="10" width="9.875" style="1" customWidth="1"/>
    <col min="11" max="11" width="9.6875" style="1" customWidth="1"/>
    <col min="12" max="12" width="11.875" style="1" customWidth="1"/>
    <col min="13" max="13" width="9.625" style="1" customWidth="1"/>
    <col min="14" max="14" width="9.4375" style="23" customWidth="1"/>
    <col min="15" max="15" width="8.4375" style="1" customWidth="1"/>
    <col min="16" max="16" width="9.375" style="1" customWidth="1"/>
    <col min="17" max="17" width="8.625" style="1" customWidth="1"/>
    <col min="18" max="18" width="11.125" style="1" customWidth="1"/>
    <col min="19" max="19" width="8.25" style="1" customWidth="1"/>
    <col min="20" max="20" width="8.375" style="1" customWidth="1"/>
    <col min="21" max="21" width="9" style="68"/>
    <col min="22" max="22" width="10.4375" style="66" bestFit="1" customWidth="1"/>
    <col min="23" max="23" width="15.25" style="66" bestFit="1" customWidth="1"/>
    <col min="24" max="24" width="9.125" style="66" bestFit="1" customWidth="1"/>
    <col min="25" max="26" width="9" style="66"/>
    <col min="27" max="27" width="9" style="51"/>
    <col min="28" max="29" width="9" style="69"/>
    <col min="30" max="16384" width="9" style="1"/>
  </cols>
  <sheetData>
    <row r="1" spans="2:29">
      <c r="B1" s="81"/>
      <c r="C1" s="81"/>
      <c r="D1" s="81"/>
      <c r="E1" s="81"/>
      <c r="F1" s="81"/>
      <c r="G1" s="81"/>
      <c r="H1" s="81"/>
      <c r="I1" s="81"/>
      <c r="J1" s="81"/>
      <c r="K1" s="81"/>
      <c r="L1" s="81"/>
      <c r="M1" s="81"/>
      <c r="N1" s="81"/>
      <c r="O1" s="81"/>
      <c r="P1" s="81"/>
      <c r="Q1" s="81"/>
      <c r="R1" s="81"/>
      <c r="S1" s="81"/>
      <c r="T1" s="81"/>
    </row>
    <row r="2" spans="2:29" s="67" customFormat="1" ht="14.25" customHeight="1">
      <c r="B2" s="81"/>
      <c r="C2" s="81"/>
      <c r="D2" s="81"/>
      <c r="E2" s="81"/>
      <c r="F2" s="81"/>
      <c r="G2" s="81"/>
      <c r="H2" s="81"/>
      <c r="I2" s="81"/>
      <c r="J2" s="81"/>
      <c r="K2" s="81"/>
      <c r="L2" s="81"/>
      <c r="M2" s="81"/>
      <c r="N2" s="81"/>
      <c r="O2" s="81"/>
      <c r="P2" s="81"/>
      <c r="Q2" s="81"/>
      <c r="R2" s="81"/>
      <c r="S2" s="81"/>
      <c r="T2" s="81"/>
      <c r="U2" s="68"/>
      <c r="V2" s="66" t="s">
        <v>43</v>
      </c>
      <c r="W2" s="66" t="str">
        <f>S38</f>
        <v>预测PE市值加权</v>
      </c>
      <c r="X2" s="71" t="str">
        <f>T38</f>
        <v>预测PE算术平均</v>
      </c>
      <c r="Y2" s="66"/>
      <c r="Z2" s="66"/>
      <c r="AA2" s="51"/>
      <c r="AB2" s="69"/>
      <c r="AC2" s="69"/>
    </row>
    <row r="3" spans="2:29" s="67" customFormat="1" ht="14.25" customHeight="1">
      <c r="B3" s="81"/>
      <c r="C3" s="81"/>
      <c r="D3" s="81"/>
      <c r="E3" s="81"/>
      <c r="F3" s="81"/>
      <c r="G3" s="81"/>
      <c r="H3" s="81"/>
      <c r="I3" s="81"/>
      <c r="J3" s="81"/>
      <c r="K3" s="81"/>
      <c r="L3" s="81"/>
      <c r="M3" s="81"/>
      <c r="N3" s="81"/>
      <c r="O3" s="81"/>
      <c r="P3" s="81"/>
      <c r="Q3" s="81"/>
      <c r="R3" s="81"/>
      <c r="S3" s="81"/>
      <c r="T3" s="81"/>
      <c r="U3" s="68"/>
      <c r="V3" s="66" t="str">
        <f>B41</f>
        <v>农林牧渔</v>
      </c>
      <c r="W3" s="72">
        <f ca="1">S41</f>
        <v>19.147683599285806</v>
      </c>
      <c r="X3" s="72">
        <f ca="1">T41</f>
        <v>28.911193764633538</v>
      </c>
      <c r="Y3" s="66"/>
      <c r="Z3" s="66"/>
      <c r="AA3" s="51"/>
      <c r="AB3" s="69"/>
      <c r="AC3" s="69"/>
    </row>
    <row r="4" spans="2:29" ht="14.25" customHeight="1">
      <c r="H4" s="2"/>
      <c r="I4" s="2"/>
      <c r="J4" s="2"/>
      <c r="L4" s="2"/>
      <c r="M4" s="2"/>
      <c r="V4" s="66" t="str">
        <f t="shared" ref="V4:V21" si="0">B42</f>
        <v>食品饮料</v>
      </c>
      <c r="W4" s="72">
        <f t="shared" ref="W4:X4" ca="1" si="1">S42</f>
        <v>30.619383506423318</v>
      </c>
      <c r="X4" s="72">
        <f t="shared" ca="1" si="1"/>
        <v>37.138968103858026</v>
      </c>
    </row>
    <row r="5" spans="2:29" ht="15.05" customHeight="1">
      <c r="B5" s="54" t="s">
        <v>4</v>
      </c>
      <c r="C5" s="55" t="s">
        <v>7171</v>
      </c>
      <c r="D5" s="56" t="s">
        <v>1</v>
      </c>
      <c r="E5" s="63">
        <f ca="1">TODAY()-1</f>
        <v>43796</v>
      </c>
      <c r="H5" s="2"/>
      <c r="I5" s="2" t="s">
        <v>6</v>
      </c>
      <c r="J5" s="51"/>
      <c r="K5" s="51" t="s">
        <v>8</v>
      </c>
      <c r="L5" s="51"/>
      <c r="M5" s="51" t="s">
        <v>17</v>
      </c>
      <c r="V5" s="66" t="str">
        <f t="shared" si="0"/>
        <v>纺织服装</v>
      </c>
      <c r="W5" s="72">
        <f t="shared" ref="W5:X5" ca="1" si="2">S43</f>
        <v>13.630383424264126</v>
      </c>
      <c r="X5" s="72">
        <f t="shared" ca="1" si="2"/>
        <v>-4.2428305226463934</v>
      </c>
    </row>
    <row r="6" spans="2:29" ht="15.05" customHeight="1">
      <c r="B6" s="57" t="s">
        <v>5</v>
      </c>
      <c r="C6" s="58" t="s">
        <v>25</v>
      </c>
      <c r="D6" s="59" t="s">
        <v>0</v>
      </c>
      <c r="E6" s="20">
        <v>2019</v>
      </c>
      <c r="H6" s="51"/>
      <c r="I6" s="51" t="s">
        <v>7</v>
      </c>
      <c r="J6" s="51"/>
      <c r="K6" s="51" t="s">
        <v>9</v>
      </c>
      <c r="L6" s="51"/>
      <c r="M6" s="51" t="s">
        <v>16</v>
      </c>
      <c r="V6" s="66" t="str">
        <f t="shared" si="0"/>
        <v>轻工制造</v>
      </c>
      <c r="W6" s="72">
        <f t="shared" ref="W6:X6" ca="1" si="3">S44</f>
        <v>17.504948778934615</v>
      </c>
      <c r="X6" s="72">
        <f t="shared" ca="1" si="3"/>
        <v>18.887246981237418</v>
      </c>
    </row>
    <row r="7" spans="2:29" ht="15.05" customHeight="1">
      <c r="B7" s="60" t="s">
        <v>3</v>
      </c>
      <c r="C7" s="61" t="s">
        <v>7154</v>
      </c>
      <c r="D7" s="62" t="s">
        <v>2</v>
      </c>
      <c r="E7" s="21" t="s">
        <v>7161</v>
      </c>
      <c r="H7" s="51"/>
      <c r="I7" s="51" t="s">
        <v>45</v>
      </c>
      <c r="J7" s="51"/>
      <c r="K7" s="51" t="s">
        <v>10</v>
      </c>
      <c r="L7" s="51"/>
      <c r="M7" s="51"/>
      <c r="V7" s="66" t="str">
        <f t="shared" si="0"/>
        <v>化石能源</v>
      </c>
      <c r="W7" s="72">
        <f t="shared" ref="W7:X7" ca="1" si="4">S45</f>
        <v>12.175423270744364</v>
      </c>
      <c r="X7" s="72">
        <f t="shared" ca="1" si="4"/>
        <v>-121.07132101807441</v>
      </c>
    </row>
    <row r="8" spans="2:29" ht="14.25" customHeight="1">
      <c r="H8" s="52"/>
      <c r="I8" s="52"/>
      <c r="J8" s="80"/>
      <c r="K8" s="2" t="s">
        <v>11</v>
      </c>
      <c r="L8" s="52"/>
      <c r="M8" s="52"/>
      <c r="V8" s="66" t="str">
        <f t="shared" si="0"/>
        <v>基础化工</v>
      </c>
      <c r="W8" s="72">
        <f t="shared" ref="W8:X8" ca="1" si="5">S46</f>
        <v>15.625744527193801</v>
      </c>
      <c r="X8" s="72">
        <f t="shared" ca="1" si="5"/>
        <v>22.646247491126275</v>
      </c>
    </row>
    <row r="9" spans="2:29" ht="14.25" customHeight="1">
      <c r="H9" s="52"/>
      <c r="I9" s="52"/>
      <c r="J9" s="80"/>
      <c r="K9" s="51" t="s">
        <v>12</v>
      </c>
      <c r="L9" s="52"/>
      <c r="M9" s="52"/>
      <c r="V9" s="66" t="str">
        <f t="shared" si="0"/>
        <v>钢铁</v>
      </c>
      <c r="W9" s="72">
        <f t="shared" ref="W9:X9" ca="1" si="6">S47</f>
        <v>10.175579325541403</v>
      </c>
      <c r="X9" s="72">
        <f t="shared" ca="1" si="6"/>
        <v>13.556321134735112</v>
      </c>
    </row>
    <row r="10" spans="2:29" ht="14.25" customHeight="1">
      <c r="H10" s="53"/>
      <c r="I10" s="52"/>
      <c r="J10" s="80"/>
      <c r="K10" s="51" t="s">
        <v>13</v>
      </c>
      <c r="L10" s="52"/>
      <c r="M10" s="52"/>
      <c r="V10" s="66" t="str">
        <f t="shared" si="0"/>
        <v>有色金属</v>
      </c>
      <c r="W10" s="72">
        <f t="shared" ref="W10:X10" ca="1" si="7">S48</f>
        <v>28.634145482705552</v>
      </c>
      <c r="X10" s="72">
        <f t="shared" ca="1" si="7"/>
        <v>54.605697026954552</v>
      </c>
    </row>
    <row r="11" spans="2:29" ht="14.25" customHeight="1">
      <c r="H11" s="53"/>
      <c r="I11" s="52"/>
      <c r="J11" s="80"/>
      <c r="K11" s="51" t="s">
        <v>14</v>
      </c>
      <c r="L11" s="52"/>
      <c r="M11" s="52"/>
      <c r="V11" s="66" t="str">
        <f t="shared" si="0"/>
        <v>机械设备</v>
      </c>
      <c r="W11" s="72">
        <f t="shared" ref="W11:X11" ca="1" si="8">S49</f>
        <v>18.98825646091829</v>
      </c>
      <c r="X11" s="72">
        <f t="shared" ca="1" si="8"/>
        <v>29.380815532386663</v>
      </c>
    </row>
    <row r="12" spans="2:29" ht="14.25" customHeight="1">
      <c r="H12" s="53"/>
      <c r="I12" s="52"/>
      <c r="J12" s="80"/>
      <c r="K12" s="51" t="s">
        <v>15</v>
      </c>
      <c r="L12" s="52"/>
      <c r="M12" s="52"/>
      <c r="V12" s="66" t="str">
        <f t="shared" si="0"/>
        <v>国防与装备</v>
      </c>
      <c r="W12" s="72">
        <f t="shared" ref="W12:X12" ca="1" si="9">S50</f>
        <v>38.807734099396889</v>
      </c>
      <c r="X12" s="72">
        <f t="shared" ca="1" si="9"/>
        <v>48.120048191724187</v>
      </c>
    </row>
    <row r="13" spans="2:29" ht="14.25" customHeight="1">
      <c r="V13" s="66" t="str">
        <f t="shared" si="0"/>
        <v>交运设备</v>
      </c>
      <c r="W13" s="72">
        <f t="shared" ref="W13:X13" ca="1" si="10">S51</f>
        <v>15.27256156348013</v>
      </c>
      <c r="X13" s="72">
        <f t="shared" ca="1" si="10"/>
        <v>28.819341765028344</v>
      </c>
    </row>
    <row r="14" spans="2:29" ht="14.25" customHeight="1">
      <c r="V14" s="66" t="str">
        <f t="shared" si="0"/>
        <v>电气设备</v>
      </c>
      <c r="W14" s="72">
        <f t="shared" ref="W14:X14" ca="1" si="11">S52</f>
        <v>22.660246463384414</v>
      </c>
      <c r="X14" s="72">
        <f t="shared" ca="1" si="11"/>
        <v>39.28024038094825</v>
      </c>
    </row>
    <row r="15" spans="2:29" ht="14.25" customHeight="1">
      <c r="V15" s="66" t="str">
        <f t="shared" si="0"/>
        <v>家电</v>
      </c>
      <c r="W15" s="72">
        <f t="shared" ref="W15:X15" ca="1" si="12">S53</f>
        <v>15.097512552002877</v>
      </c>
      <c r="X15" s="72">
        <f t="shared" ca="1" si="12"/>
        <v>21.167773012400911</v>
      </c>
    </row>
    <row r="16" spans="2:29" ht="14.25" customHeight="1">
      <c r="V16" s="66" t="str">
        <f t="shared" si="0"/>
        <v>电子设备</v>
      </c>
      <c r="W16" s="72">
        <f t="shared" ref="W16:X16" ca="1" si="13">S54</f>
        <v>38.462522087251507</v>
      </c>
      <c r="X16" s="72">
        <f t="shared" ca="1" si="13"/>
        <v>50.124939499037801</v>
      </c>
    </row>
    <row r="17" spans="2:24" ht="14.25" customHeight="1">
      <c r="V17" s="66" t="str">
        <f t="shared" si="0"/>
        <v>信息技术</v>
      </c>
      <c r="W17" s="72">
        <f t="shared" ref="W17:X17" ca="1" si="14">S55</f>
        <v>29.879409963737139</v>
      </c>
      <c r="X17" s="72">
        <f t="shared" ca="1" si="14"/>
        <v>46.521887462532185</v>
      </c>
    </row>
    <row r="18" spans="2:24" ht="14.25" customHeight="1">
      <c r="V18" s="66" t="str">
        <f t="shared" si="0"/>
        <v>文化传媒</v>
      </c>
      <c r="W18" s="72">
        <f t="shared" ref="W18:X18" ca="1" si="15">S56</f>
        <v>22.822297703956359</v>
      </c>
      <c r="X18" s="72">
        <f t="shared" ca="1" si="15"/>
        <v>30.839802990598532</v>
      </c>
    </row>
    <row r="19" spans="2:24" ht="14.25" customHeight="1">
      <c r="V19" s="66" t="str">
        <f t="shared" si="0"/>
        <v>互联网</v>
      </c>
      <c r="W19" s="72">
        <f t="shared" ref="W19:X19" ca="1" si="16">S57</f>
        <v>28.672443359055116</v>
      </c>
      <c r="X19" s="72">
        <f t="shared" ca="1" si="16"/>
        <v>33.19561569586196</v>
      </c>
    </row>
    <row r="20" spans="2:24" ht="14.25" customHeight="1">
      <c r="B20" s="3"/>
      <c r="V20" s="66" t="str">
        <f t="shared" si="0"/>
        <v>医药生物</v>
      </c>
      <c r="W20" s="72">
        <f t="shared" ref="W20:X20" ca="1" si="17">S58</f>
        <v>32.78839986954258</v>
      </c>
      <c r="X20" s="72">
        <f t="shared" ca="1" si="17"/>
        <v>42.09111741799272</v>
      </c>
    </row>
    <row r="21" spans="2:24" ht="14.25" customHeight="1">
      <c r="V21" s="66" t="str">
        <f t="shared" si="0"/>
        <v>休闲、生活及专业服务</v>
      </c>
      <c r="W21" s="72">
        <f t="shared" ref="W21:X21" ca="1" si="18">S59</f>
        <v>26.649667362152019</v>
      </c>
      <c r="X21" s="72">
        <f t="shared" ca="1" si="18"/>
        <v>30.172552807795523</v>
      </c>
    </row>
    <row r="22" spans="2:24" ht="14.25" customHeight="1">
      <c r="V22" s="66" t="str">
        <f>IF(B60="","",B60)</f>
        <v>商贸零售</v>
      </c>
      <c r="W22" s="72">
        <f t="shared" ref="W22:W29" ca="1" si="19">S60</f>
        <v>12.368615793215973</v>
      </c>
      <c r="X22" s="72">
        <f t="shared" ref="X22:X29" ca="1" si="20">T60</f>
        <v>23.416971199536103</v>
      </c>
    </row>
    <row r="23" spans="2:24" ht="14.25" customHeight="1">
      <c r="V23" s="66" t="str">
        <f t="shared" ref="V23:V30" si="21">IF(B61="","",B61)</f>
        <v>建材</v>
      </c>
      <c r="W23" s="72">
        <f t="shared" ca="1" si="19"/>
        <v>9.2173331530684841</v>
      </c>
      <c r="X23" s="72">
        <f t="shared" ca="1" si="20"/>
        <v>15.851487624268906</v>
      </c>
    </row>
    <row r="24" spans="2:24" ht="14.25" customHeight="1">
      <c r="V24" s="66" t="str">
        <f t="shared" si="21"/>
        <v>建筑</v>
      </c>
      <c r="W24" s="72">
        <f t="shared" ca="1" si="19"/>
        <v>7.4556884887507993</v>
      </c>
      <c r="X24" s="72">
        <f t="shared" ca="1" si="20"/>
        <v>17.499252367092421</v>
      </c>
    </row>
    <row r="25" spans="2:24" ht="14.25" customHeight="1">
      <c r="V25" s="66" t="str">
        <f t="shared" si="21"/>
        <v>交通运输</v>
      </c>
      <c r="W25" s="72">
        <f t="shared" ca="1" si="19"/>
        <v>14.783263435682411</v>
      </c>
      <c r="X25" s="72">
        <f t="shared" ca="1" si="20"/>
        <v>19.228078547914922</v>
      </c>
    </row>
    <row r="26" spans="2:24" ht="14.25" customHeight="1">
      <c r="V26" s="66" t="str">
        <f t="shared" si="21"/>
        <v>公用事业</v>
      </c>
      <c r="W26" s="72">
        <f t="shared" ca="1" si="19"/>
        <v>15.258853960131338</v>
      </c>
      <c r="X26" s="72">
        <f t="shared" ca="1" si="20"/>
        <v>17.526354486925612</v>
      </c>
    </row>
    <row r="27" spans="2:24" ht="14.25" customHeight="1">
      <c r="V27" s="66" t="str">
        <f t="shared" si="21"/>
        <v>金融</v>
      </c>
      <c r="W27" s="72">
        <f t="shared" ca="1" si="19"/>
        <v>8.2485912552524017</v>
      </c>
      <c r="X27" s="72">
        <f t="shared" ca="1" si="20"/>
        <v>19.056667426622511</v>
      </c>
    </row>
    <row r="28" spans="2:24" ht="14.25" customHeight="1">
      <c r="V28" s="66" t="str">
        <f t="shared" si="21"/>
        <v>房地产</v>
      </c>
      <c r="W28" s="72">
        <f t="shared" ca="1" si="19"/>
        <v>7.1243393427609059</v>
      </c>
      <c r="X28" s="72">
        <f t="shared" ca="1" si="20"/>
        <v>11.251988351878405</v>
      </c>
    </row>
    <row r="29" spans="2:24" ht="14.25" customHeight="1">
      <c r="V29" s="66" t="str">
        <f t="shared" si="21"/>
        <v>综合</v>
      </c>
      <c r="W29" s="72">
        <f t="shared" ca="1" si="19"/>
        <v>27.511293183602849</v>
      </c>
      <c r="X29" s="72">
        <f t="shared" ca="1" si="20"/>
        <v>40.71766403628849</v>
      </c>
    </row>
    <row r="30" spans="2:24" ht="14.25" customHeight="1">
      <c r="V30" s="66" t="str">
        <f t="shared" si="21"/>
        <v/>
      </c>
      <c r="W30" s="72" t="str">
        <f t="shared" ref="W30" si="22">S68</f>
        <v/>
      </c>
      <c r="X30" s="72" t="str">
        <f t="shared" ref="X30" si="23">T68</f>
        <v/>
      </c>
    </row>
    <row r="31" spans="2:24" ht="14.25" customHeight="1">
      <c r="W31" s="72"/>
      <c r="X31" s="72"/>
    </row>
    <row r="32" spans="2:24" ht="14.25" customHeight="1">
      <c r="W32" s="72"/>
      <c r="X32" s="72"/>
    </row>
    <row r="33" spans="2:26" ht="14.25" customHeight="1">
      <c r="W33" s="72"/>
      <c r="X33" s="72"/>
    </row>
    <row r="34" spans="2:26" ht="14.25" customHeight="1">
      <c r="W34" s="72"/>
      <c r="X34" s="72"/>
    </row>
    <row r="35" spans="2:26" ht="14.25" customHeight="1">
      <c r="W35" s="72"/>
      <c r="X35" s="72"/>
    </row>
    <row r="36" spans="2:26" ht="14.25" customHeight="1">
      <c r="W36" s="72"/>
      <c r="X36" s="72"/>
    </row>
    <row r="37" spans="2:26" ht="14.25" customHeight="1">
      <c r="V37" s="51"/>
      <c r="W37" s="51"/>
      <c r="X37" s="51"/>
    </row>
    <row r="38" spans="2:26" ht="48.05" customHeight="1" thickBot="1">
      <c r="B38" s="73" t="str">
        <f>IF($C$5="申万行业","申万行业",IF($C$5="证监会行业","证监会行业","东财行业"))</f>
        <v>东财行业</v>
      </c>
      <c r="C38" s="74" t="s">
        <v>7157</v>
      </c>
      <c r="D38" s="73" t="str">
        <f ca="1">公司明细!J1</f>
        <v>净利润TTM[2019-12-31]</v>
      </c>
      <c r="E38" s="73" t="str">
        <f ca="1">公司明细!L1</f>
        <v>净资产MRQ[2019-09-30]</v>
      </c>
      <c r="F38" s="74" t="s">
        <v>37</v>
      </c>
      <c r="G38" s="74" t="str">
        <f>"PE["&amp;IF($E$7="最新年报","年报","TTM")&amp;"市值加权]"</f>
        <v>PE[TTM市值加权]</v>
      </c>
      <c r="H38" s="74" t="str">
        <f>"PB["&amp;IF($E$7="最新年报","年报","MRQ")&amp;"市值加权]"</f>
        <v>PB[MRQ市值加权]</v>
      </c>
      <c r="I38" s="74" t="str">
        <f>"PE["&amp;IF($E$7="最新年报","年报","TTM")&amp;"算术平均]"</f>
        <v>PE[TTM算术平均]</v>
      </c>
      <c r="J38" s="74" t="str">
        <f>"PB["&amp;IF($E$7="最新年报","年报","MRQ")&amp;"算术平均]"</f>
        <v>PB[MRQ算术平均]</v>
      </c>
      <c r="K38" s="74" t="str">
        <f ca="1">D38&amp;"剔除"</f>
        <v>净利润TTM[2019-12-31]剔除</v>
      </c>
      <c r="L38" s="75" t="s">
        <v>18</v>
      </c>
      <c r="M38" s="75" t="str">
        <f>G38&amp;"剔除"</f>
        <v>PE[TTM市值加权]剔除</v>
      </c>
      <c r="N38" s="75" t="str">
        <f>I38&amp;"剔除"</f>
        <v>PE[TTM算术平均]剔除</v>
      </c>
      <c r="O38" s="76" t="s">
        <v>7160</v>
      </c>
      <c r="P38" s="77" t="s">
        <v>7155</v>
      </c>
      <c r="Q38" s="78" t="s">
        <v>19</v>
      </c>
      <c r="R38" s="76" t="s">
        <v>7156</v>
      </c>
      <c r="S38" s="79" t="s">
        <v>20</v>
      </c>
      <c r="T38" s="76" t="s">
        <v>21</v>
      </c>
      <c r="V38" s="66" t="str">
        <f t="shared" ref="V38" si="24">IF(B68="","",B68)</f>
        <v/>
      </c>
      <c r="W38" s="72" t="str">
        <f t="shared" ref="W38" si="25">S68</f>
        <v/>
      </c>
      <c r="X38" s="72" t="str">
        <f t="shared" ref="X38" si="26">T68</f>
        <v/>
      </c>
    </row>
    <row r="39" spans="2:26" ht="14.7" thickTop="1">
      <c r="B39" s="49" t="str">
        <f>C6</f>
        <v>机械设备</v>
      </c>
      <c r="C39" s="12">
        <f t="shared" ref="C39:T39" si="27">VLOOKUP($B$39,$B$41:$T$68,COLUMN()-COLUMN($B$39)+1,FALSE)</f>
        <v>342</v>
      </c>
      <c r="D39" s="13">
        <f t="shared" ca="1" si="27"/>
        <v>348.27773601520028</v>
      </c>
      <c r="E39" s="13">
        <f t="shared" ca="1" si="27"/>
        <v>8164.7988782684952</v>
      </c>
      <c r="F39" s="13">
        <f t="shared" ca="1" si="27"/>
        <v>17714.344410826205</v>
      </c>
      <c r="G39" s="14">
        <f t="shared" ca="1" si="27"/>
        <v>50.862695426655343</v>
      </c>
      <c r="H39" s="14">
        <f t="shared" ca="1" si="27"/>
        <v>2.1695996037299667</v>
      </c>
      <c r="I39" s="14">
        <f t="shared" ca="1" si="27"/>
        <v>47.989466121901401</v>
      </c>
      <c r="J39" s="14">
        <f t="shared" ca="1" si="27"/>
        <v>2.8113594858008404</v>
      </c>
      <c r="K39" s="15">
        <f t="shared" ca="1" si="27"/>
        <v>695.50518358789986</v>
      </c>
      <c r="L39" s="13">
        <f t="shared" ca="1" si="27"/>
        <v>17714.344410826205</v>
      </c>
      <c r="M39" s="14">
        <f t="shared" ca="1" si="27"/>
        <v>25.469751813269436</v>
      </c>
      <c r="N39" s="25">
        <f t="shared" ca="1" si="27"/>
        <v>47.989466121901401</v>
      </c>
      <c r="O39" s="12">
        <f t="shared" ca="1" si="27"/>
        <v>130</v>
      </c>
      <c r="P39" s="16">
        <f t="shared" ca="1" si="27"/>
        <v>608.8905698017395</v>
      </c>
      <c r="Q39" s="14">
        <f t="shared" ca="1" si="27"/>
        <v>1.7482902489499501</v>
      </c>
      <c r="R39" s="13">
        <f t="shared" ca="1" si="27"/>
        <v>11561.770296030099</v>
      </c>
      <c r="S39" s="14">
        <f t="shared" ca="1" si="27"/>
        <v>18.98825646091829</v>
      </c>
      <c r="T39" s="14">
        <f t="shared" ca="1" si="27"/>
        <v>29.380815532386663</v>
      </c>
    </row>
    <row r="40" spans="2:26" ht="14.7" thickBot="1">
      <c r="B40" s="5" t="str">
        <f>C7</f>
        <v>全部A股</v>
      </c>
      <c r="C40" s="7">
        <f>COUNTIF(公司明细!$H$1:$H$4000,"是")</f>
        <v>3734</v>
      </c>
      <c r="D40" s="8">
        <f ca="1">SUMIFS(公司明细!$J$1:$J$4000,公司明细!$H$1:$H$4000,"是",公司明细!$I$1:$I$4000,"&gt;0")</f>
        <v>40038.395773681812</v>
      </c>
      <c r="E40" s="8">
        <f ca="1">SUMIFS(公司明细!$L$1:$L$4000,公司明细!$H$1:$H$4000,"是",公司明细!$I$1:$I$4000,"&gt;0")</f>
        <v>397720.90692665824</v>
      </c>
      <c r="F40" s="8">
        <f ca="1">SUMIF(公司明细!$H$1:$H$4000,"是",公司明细!$I$1:$I$4000)</f>
        <v>612876.19615108764</v>
      </c>
      <c r="G40" s="9">
        <f ca="1">IF(ISERROR(F40/D40),"",F40/D40)</f>
        <v>15.307211597971808</v>
      </c>
      <c r="H40" s="9">
        <f ca="1">IF(ISERROR(F40/E40),"",F40/E40)</f>
        <v>1.5409705285221658</v>
      </c>
      <c r="I40" s="9">
        <f ca="1">IF(ISERROR(AVERAGEIF(公司明细!$H$1:$H$4000,"是",公司明细!$K$1:$K$4000)),0,AVERAGEIF(公司明细!$H$1:$H$4000,"是",公司明细!$K$1:$K$4000))</f>
        <v>-302.3127803983129</v>
      </c>
      <c r="J40" s="9">
        <f ca="1">IF(ISERROR(AVERAGEIF(公司明细!$H$1:$H$4000,"是",公司明细!$M$1:$M$4000)),0,AVERAGEIF(公司明细!$H$1:$H$4000,"是",公司明细!$M$1:$M$4000))</f>
        <v>3.2077206643468688</v>
      </c>
      <c r="K40" s="10">
        <f ca="1">SUMIFS(公司明细!J1:J4000,公司明细!H1:H4000,"是",公司明细!J1:J4000,"&gt;0")</f>
        <v>44597.168152804785</v>
      </c>
      <c r="L40" s="8">
        <f ca="1">SUMIFS(公司明细!I1:I4000,公司明细!H1:H4000,"是",公司明细!J1:J4000,"&gt;0")</f>
        <v>584389.31494456914</v>
      </c>
      <c r="M40" s="9">
        <f ca="1">IF(ISERROR(L40/K40),0,L40/K40)</f>
        <v>13.103731450890699</v>
      </c>
      <c r="N40" s="26">
        <f ca="1">IF(ISERROR(AVERAGEIFS(公司明细!K1:K4000,公司明细!H1:H4000,"是",公司明细!K1:K4000,"&gt;0")),0,AVERAGEIFS(公司明细!K1:K4000,公司明细!H1:H4000,"是",公司明细!K1:K4000,"&gt;0"))</f>
        <v>95.398895126822765</v>
      </c>
      <c r="O40" s="7">
        <f ca="1">COUNTIFS(公司明细!$H$1:$H$4000,"是",公司明细!$O$1:$O$4000,"&gt;0")+COUNTIFS(公司明细!$H$1:$H$4000,"是",公司明细!$O$1:$O$4000,"&lt;0")</f>
        <v>1870</v>
      </c>
      <c r="P40" s="11">
        <f ca="1">SUMIFS(公司明细!$N$1:$N$4000,公司明细!$H$1:$H$4000,"是",公司明细!$I$1:$I$4000,"&gt;0")</f>
        <v>40929.060917374474</v>
      </c>
      <c r="Q40" s="9">
        <f ca="1">IF(OR(P40=0,SUMIFS(公司明细!$J$1:$J$4000,公司明细!$H$1:$H$4000,"是",公司明细!$O$1:$O$4000,"&lt;&gt;0")=0),0,P40/SUMIFS(公司明细!$J$1:$J$4000,公司明细!$H$1:$H$4000,"是",公司明细!$O$1:$O$4000,"&lt;&gt;0"))</f>
        <v>1.0221980312000303</v>
      </c>
      <c r="R40" s="8">
        <f ca="1">SUMIFS(公司明细!I1:I4000,公司明细!N1:N4000,"&gt;0")+SUMIFS(公司明细!I1:I4000,公司明细!N1:N4000,"&lt;0")</f>
        <v>535854.01878145826</v>
      </c>
      <c r="S40" s="9">
        <f ca="1">IF(P40=0,0,R40/P40)</f>
        <v>13.092262728998678</v>
      </c>
      <c r="T40" s="9">
        <f ca="1">IF(ISERROR(AVERAGEIFS(公司明细!$O$1:$O$4000,公司明细!$H$1:$H$4000,"是")),0,AVERAGEIFS(公司明细!$O$1:$O$4000,公司明细!$H$1:$H$4000,"是"))</f>
        <v>27.309208630880118</v>
      </c>
      <c r="X40" s="66" t="s">
        <v>57</v>
      </c>
      <c r="Y40" s="66" t="s">
        <v>58</v>
      </c>
      <c r="Z40" s="66" t="s">
        <v>59</v>
      </c>
    </row>
    <row r="41" spans="2:26" ht="14.7" thickTop="1">
      <c r="B41" s="6" t="str">
        <f>IF($B$38="申万行业",Y41,IF($B$38="证监会行业",X41,Z41))</f>
        <v>农林牧渔</v>
      </c>
      <c r="C41" s="17">
        <f>COUNTIFS(公司明细!$G$1:$G$4000,B41,公司明细!$H$1:$H$4000,"是")</f>
        <v>88</v>
      </c>
      <c r="D41" s="18">
        <f ca="1">SUMIFS(公司明细!$J$1:$J$4000,公司明细!$G$1:$G$4000,B41,公司明细!$H$1:$H$4000,"是",公司明细!$I$1:$I$4000,"&gt;0")</f>
        <v>299.39023304879998</v>
      </c>
      <c r="E41" s="18">
        <f ca="1">SUMIFS(公司明细!$L$1:$L$4000,公司明细!$G$1:$G$4000,B41,公司明细!$H$1:$H$4000,"是",公司明细!$I$1:$I$4000,"&gt;0")</f>
        <v>3377.8955851710998</v>
      </c>
      <c r="F41" s="18">
        <f ca="1">SUMIFS(公司明细!$I$1:$I$4000,公司明细!$G$1:$G$4000,B41,公司明细!$H$1:$H$4000,"是")</f>
        <v>11266.624098330396</v>
      </c>
      <c r="G41" s="19">
        <f ca="1">IF(ISERROR(F41/D41),0,F41/D41)</f>
        <v>37.631902629548904</v>
      </c>
      <c r="H41" s="19">
        <f ca="1">IF(ISERROR(F41/E41),0,F41/E41)</f>
        <v>3.3353973840371713</v>
      </c>
      <c r="I41" s="19">
        <f ca="1">IF(ISERROR(AVERAGEIFS(公司明细!$K$1:$K$4000,公司明细!$G$1:$G$4000,B41,公司明细!$H$1:$H$4000,"是")),0,AVERAGEIFS(公司明细!$K$1:$K$4000,公司明细!$G$1:$G$4000,B41,公司明细!$H$1:$H$4000,"是"))</f>
        <v>43.85183363740645</v>
      </c>
      <c r="J41" s="19">
        <f ca="1">IF(ISERROR(AVERAGEIFS(公司明细!$M$1:$M$4000,公司明细!$G$1:$G$4000,B41,公司明细!$H$1:$H$4000,"是")),0,AVERAGEIFS(公司明细!$M$1:$M$4000,公司明细!$G$1:$G$4000,B41,公司明细!$H$1:$H$4000,"是"))</f>
        <v>4.4122977376532262</v>
      </c>
      <c r="K41" s="18">
        <f ca="1">SUMIFS(公司明细!$J$1:$J$4000,公司明细!$G$1:$G$4000,B41,公司明细!$H$1:$H$4000,"是",公司明细!$I$1:$I$4000,"&gt;0",公司明细!$J$1:$J$4000,"&gt;0")</f>
        <v>390.72746471790003</v>
      </c>
      <c r="L41" s="18">
        <f ca="1">SUMIFS(公司明细!$I$1:$I$4000,公司明细!$G$1:$G$4000,B41,公司明细!$H$1:$H$4000,"是",公司明细!$I$1:$I$4000,"&gt;0")</f>
        <v>11266.624098330396</v>
      </c>
      <c r="M41" s="18">
        <f ca="1">IF(ISERROR(L41/K41),0,L41/K41)</f>
        <v>28.834993993741257</v>
      </c>
      <c r="N41" s="24">
        <f ca="1">IF(ISERROR(AVERAGEIFS(公司明细!$K$1:$K$4000,公司明细!$G$1:$G$4000,B41,公司明细!$H$1:$H$4000,"是",公司明细!$I$1:$I$4000,"&gt;0")),0,AVERAGEIFS(公司明细!$K$1:$K$4000,公司明细!$G$1:$G$4000,B41,公司明细!$H$1:$H$4000,"是",公司明细!$I$1:$I$4000,"&gt;0"))</f>
        <v>43.85183363740645</v>
      </c>
      <c r="O41" s="50">
        <f ca="1">COUNTIFS(公司明细!$G$1:$G$4000,B41,公司明细!$H$1:$H$4000,"是",公司明细!$O$1:$O$4000,"&gt;0")+COUNTIFS(公司明细!$G$1:$G$4000,B41,公司明细!$H$1:$H$4000,"是",公司明细!$O$1:$O$4000,"&lt;0")</f>
        <v>45</v>
      </c>
      <c r="P41" s="18">
        <f ca="1">SUMIFS(公司明细!$N$1:$N$4000,公司明细!$G$1:$G$4000,B41,公司明细!$H$1:$H$4000,"是",公司明细!$I$1:$I$4000,"&gt;0")</f>
        <v>517.29343630092933</v>
      </c>
      <c r="Q41" s="19">
        <f ca="1">IF(OR(P41=0,SUMIFS(公司明细!$J$1:$J$4000,公司明细!$G$1:$G$4000,B41,公司明细!$H$1:$H$4000,"是",公司明细!$I$1:$I$4000,"&gt;0")=0),0,P41/SUMIFS(公司明细!$J$1:$J$4000,公司明细!$G$1:$G$4000,B41,公司明细!$H$1:$H$4000,"是",公司明细!$I$1:$I$4000,"&gt;0"))</f>
        <v>1.7278233529301925</v>
      </c>
      <c r="R41" s="18">
        <f ca="1">SUMIFS(公司明细!$I$1:$I$4000,公司明细!$G$1:$G$4000,B41,公司明细!$N$1:$N$4000,"&gt;0")+SUMIFS(公司明细!$I$1:$I$4000,公司明细!$G$1:$G$4000,B41,公司明细!$N$1:$N$4000,"&lt;0")</f>
        <v>9904.971046277502</v>
      </c>
      <c r="S41" s="19">
        <f ca="1">IF(P41=0,0,R41/P41)</f>
        <v>19.147683599285806</v>
      </c>
      <c r="T41" s="19">
        <f ca="1">IF(ISERROR(AVERAGEIFS(公司明细!$O$1:$O$4000,公司明细!$G$1:$G$4000,B41,公司明细!$H$1:$H$4000,"是")),0,AVERAGEIFS(公司明细!$O$1:$O$4000,公司明细!$G$1:$G$4000,B41,公司明细!$H$1:$H$4000,"是"))</f>
        <v>28.911193764633538</v>
      </c>
      <c r="X41" s="66" t="str">
        <f>公司明细!A7</f>
        <v>农、林、牧、渔业</v>
      </c>
      <c r="Y41" s="66" t="str">
        <f>公司明细!B7</f>
        <v>农林牧渔</v>
      </c>
      <c r="Z41" s="66" t="str">
        <f>公司明细!C7</f>
        <v>农林牧渔</v>
      </c>
    </row>
    <row r="42" spans="2:26">
      <c r="B42" s="6" t="str">
        <f t="shared" ref="B42:B59" si="28">IF($B$38="申万行业",Y42,IF($B$38="证监会行业",X42,Z42))</f>
        <v>食品饮料</v>
      </c>
      <c r="C42" s="17">
        <f>COUNTIFS(公司明细!$G$1:$G$4000,B42,公司明细!$H$1:$H$4000,"是")</f>
        <v>105</v>
      </c>
      <c r="D42" s="18">
        <f ca="1">SUMIFS(公司明细!$J$1:$J$4000,公司明细!$G$1:$G$4000,B42,公司明细!$H$1:$H$4000,"是",公司明细!$I$1:$I$4000,"&gt;0")</f>
        <v>1246.7153581971995</v>
      </c>
      <c r="E42" s="18">
        <f ca="1">SUMIFS(公司明细!$L$1:$L$4000,公司明细!$G$1:$G$4000,B42,公司明细!$H$1:$H$4000,"是",公司明细!$I$1:$I$4000,"&gt;0")</f>
        <v>5950.0111265030018</v>
      </c>
      <c r="F42" s="18">
        <f ca="1">SUMIFS(公司明细!$I$1:$I$4000,公司明细!$G$1:$G$4000,B42,公司明细!$H$1:$H$4000,"是")</f>
        <v>39473.340895000605</v>
      </c>
      <c r="G42" s="19">
        <f t="shared" ref="G42:G59" ca="1" si="29">IF(ISERROR(F42/D42),0,F42/D42)</f>
        <v>31.66187104013914</v>
      </c>
      <c r="H42" s="19">
        <f t="shared" ref="H42:H59" ca="1" si="30">IF(ISERROR(F42/E42),0,F42/E42)</f>
        <v>6.6341625344489499</v>
      </c>
      <c r="I42" s="19">
        <f ca="1">IF(ISERROR(AVERAGEIFS(公司明细!$K$1:$K$4000,公司明细!$G$1:$G$4000,B42,公司明细!$H$1:$H$4000,"是")),0,AVERAGEIFS(公司明细!$K$1:$K$4000,公司明细!$G$1:$G$4000,B42,公司明细!$H$1:$H$4000,"是"))</f>
        <v>49.334562849677731</v>
      </c>
      <c r="J42" s="19">
        <f ca="1">IF(ISERROR(AVERAGEIFS(公司明细!$M$1:$M$4000,公司明细!$G$1:$G$4000,B42,公司明细!$H$1:$H$4000,"是")),0,AVERAGEIFS(公司明细!$M$1:$M$4000,公司明细!$G$1:$G$4000,B42,公司明细!$H$1:$H$4000,"是"))</f>
        <v>3.9000530059818992</v>
      </c>
      <c r="K42" s="18">
        <f ca="1">SUMIFS(公司明细!$J$1:$J$4000,公司明细!$G$1:$G$4000,B42,公司明细!$H$1:$H$4000,"是",公司明细!$I$1:$I$4000,"&gt;0",公司明细!$J$1:$J$4000,"&gt;0")</f>
        <v>1263.8835100126</v>
      </c>
      <c r="L42" s="18">
        <f ca="1">SUMIFS(公司明细!$I$1:$I$4000,公司明细!$G$1:$G$4000,B42,公司明细!$H$1:$H$4000,"是",公司明细!$I$1:$I$4000,"&gt;0")</f>
        <v>39473.340895000605</v>
      </c>
      <c r="M42" s="18">
        <f t="shared" ref="M42:M59" ca="1" si="31">IF(ISERROR(L42/K42),0,L42/K42)</f>
        <v>31.231787251189854</v>
      </c>
      <c r="N42" s="24">
        <f ca="1">IF(ISERROR(AVERAGEIFS(公司明细!$K$1:$K$4000,公司明细!$G$1:$G$4000,B42,公司明细!$H$1:$H$4000,"是",公司明细!$I$1:$I$4000,"&gt;0")),0,AVERAGEIFS(公司明细!$K$1:$K$4000,公司明细!$G$1:$G$4000,B42,公司明细!$H$1:$H$4000,"是",公司明细!$I$1:$I$4000,"&gt;0"))</f>
        <v>49.334562849677731</v>
      </c>
      <c r="O42" s="50">
        <f ca="1">COUNTIFS(公司明细!$G$1:$G$4000,B42,公司明细!$H$1:$H$4000,"是",公司明细!$O$1:$O$4000,"&gt;0")+COUNTIFS(公司明细!$G$1:$G$4000,B42,公司明细!$H$1:$H$4000,"是",公司明细!$O$1:$O$4000,"&lt;0")</f>
        <v>67</v>
      </c>
      <c r="P42" s="18">
        <f ca="1">SUMIFS(公司明细!$N$1:$N$4000,公司明细!$G$1:$G$4000,B42,公司明细!$H$1:$H$4000,"是",公司明细!$I$1:$I$4000,"&gt;0")</f>
        <v>1251.6135741423268</v>
      </c>
      <c r="Q42" s="19">
        <f ca="1">IF(OR(P42=0,SUMIFS(公司明细!$J$1:$J$4000,公司明细!$G$1:$G$4000,B42,公司明细!$H$1:$H$4000,"是",公司明细!$I$1:$I$4000,"&gt;0")=0),0,P42/SUMIFS(公司明细!$J$1:$J$4000,公司明细!$G$1:$G$4000,B42,公司明细!$H$1:$H$4000,"是",公司明细!$I$1:$I$4000,"&gt;0"))</f>
        <v>1.0039288967709601</v>
      </c>
      <c r="R42" s="18">
        <f ca="1">SUMIFS(公司明细!$I$1:$I$4000,公司明细!$G$1:$G$4000,B42,公司明细!$N$1:$N$4000,"&gt;0")+SUMIFS(公司明细!$I$1:$I$4000,公司明细!$G$1:$G$4000,B42,公司明细!$N$1:$N$4000,"&lt;0")</f>
        <v>38323.6360285091</v>
      </c>
      <c r="S42" s="19">
        <f t="shared" ref="S42:S59" ca="1" si="32">IF(P42=0,0,R42/P42)</f>
        <v>30.619383506423318</v>
      </c>
      <c r="T42" s="19">
        <f ca="1">IF(ISERROR(AVERAGEIFS(公司明细!$O$1:$O$4000,公司明细!$G$1:$G$4000,B42,公司明细!$H$1:$H$4000,"是")),0,AVERAGEIFS(公司明细!$O$1:$O$4000,公司明细!$G$1:$G$4000,B42,公司明细!$H$1:$H$4000,"是"))</f>
        <v>37.138968103858026</v>
      </c>
      <c r="X42" s="66" t="str">
        <f>公司明细!A8</f>
        <v>采矿业</v>
      </c>
      <c r="Y42" s="66" t="str">
        <f>公司明细!B8</f>
        <v>采掘</v>
      </c>
      <c r="Z42" s="66" t="str">
        <f>公司明细!C8</f>
        <v>食品饮料</v>
      </c>
    </row>
    <row r="43" spans="2:26">
      <c r="B43" s="6" t="str">
        <f t="shared" si="28"/>
        <v>纺织服装</v>
      </c>
      <c r="C43" s="17">
        <f>COUNTIFS(公司明细!$G$1:$G$4000,B43,公司明细!$H$1:$H$4000,"是")</f>
        <v>87</v>
      </c>
      <c r="D43" s="18">
        <f ca="1">SUMIFS(公司明细!$J$1:$J$4000,公司明细!$G$1:$G$4000,B43,公司明细!$H$1:$H$4000,"是",公司明细!$I$1:$I$4000,"&gt;0")</f>
        <v>140.5701773211</v>
      </c>
      <c r="E43" s="18">
        <f ca="1">SUMIFS(公司明细!$L$1:$L$4000,公司明细!$G$1:$G$4000,B43,公司明细!$H$1:$H$4000,"是",公司明细!$I$1:$I$4000,"&gt;0")</f>
        <v>2520.2145969583999</v>
      </c>
      <c r="F43" s="18">
        <f ca="1">SUMIFS(公司明细!$I$1:$I$4000,公司明细!$G$1:$G$4000,B43,公司明细!$H$1:$H$4000,"是")</f>
        <v>4147.4848599293991</v>
      </c>
      <c r="G43" s="19">
        <f t="shared" ca="1" si="29"/>
        <v>29.504728093608581</v>
      </c>
      <c r="H43" s="19">
        <f t="shared" ca="1" si="30"/>
        <v>1.6456871827244082</v>
      </c>
      <c r="I43" s="19">
        <f ca="1">IF(ISERROR(AVERAGEIFS(公司明细!$K$1:$K$4000,公司明细!$G$1:$G$4000,B43,公司明细!$H$1:$H$4000,"是")),0,AVERAGEIFS(公司明细!$K$1:$K$4000,公司明细!$G$1:$G$4000,B43,公司明细!$H$1:$H$4000,"是"))</f>
        <v>42.179169896600371</v>
      </c>
      <c r="J43" s="19">
        <f ca="1">IF(ISERROR(AVERAGEIFS(公司明细!$M$1:$M$4000,公司明细!$G$1:$G$4000,B43,公司明细!$H$1:$H$4000,"是")),0,AVERAGEIFS(公司明细!$M$1:$M$4000,公司明细!$G$1:$G$4000,B43,公司明细!$H$1:$H$4000,"是"))</f>
        <v>2.228093225563855</v>
      </c>
      <c r="K43" s="18">
        <f ca="1">SUMIFS(公司明细!$J$1:$J$4000,公司明细!$G$1:$G$4000,B43,公司明细!$H$1:$H$4000,"是",公司明细!$I$1:$I$4000,"&gt;0",公司明细!$J$1:$J$4000,"&gt;0")</f>
        <v>233.4257598392</v>
      </c>
      <c r="L43" s="18">
        <f ca="1">SUMIFS(公司明细!$I$1:$I$4000,公司明细!$G$1:$G$4000,B43,公司明细!$H$1:$H$4000,"是",公司明细!$I$1:$I$4000,"&gt;0")</f>
        <v>4147.4848599293991</v>
      </c>
      <c r="M43" s="18">
        <f t="shared" ca="1" si="31"/>
        <v>17.767897008395632</v>
      </c>
      <c r="N43" s="24">
        <f ca="1">IF(ISERROR(AVERAGEIFS(公司明细!$K$1:$K$4000,公司明细!$G$1:$G$4000,B43,公司明细!$H$1:$H$4000,"是",公司明细!$I$1:$I$4000,"&gt;0")),0,AVERAGEIFS(公司明细!$K$1:$K$4000,公司明细!$G$1:$G$4000,B43,公司明细!$H$1:$H$4000,"是",公司明细!$I$1:$I$4000,"&gt;0"))</f>
        <v>42.179169896600371</v>
      </c>
      <c r="O43" s="50">
        <f ca="1">COUNTIFS(公司明细!$G$1:$G$4000,B43,公司明细!$H$1:$H$4000,"是",公司明细!$O$1:$O$4000,"&gt;0")+COUNTIFS(公司明细!$G$1:$G$4000,B43,公司明细!$H$1:$H$4000,"是",公司明细!$O$1:$O$4000,"&lt;0")</f>
        <v>46</v>
      </c>
      <c r="P43" s="18">
        <f ca="1">SUMIFS(公司明细!$N$1:$N$4000,公司明细!$G$1:$G$4000,B43,公司明细!$H$1:$H$4000,"是",公司明细!$I$1:$I$4000,"&gt;0")</f>
        <v>210.30601554257149</v>
      </c>
      <c r="Q43" s="19">
        <f ca="1">IF(OR(P43=0,SUMIFS(公司明细!$J$1:$J$4000,公司明细!$G$1:$G$4000,B43,公司明细!$H$1:$H$4000,"是",公司明细!$I$1:$I$4000,"&gt;0")=0),0,P43/SUMIFS(公司明细!$J$1:$J$4000,公司明细!$G$1:$G$4000,B43,公司明细!$H$1:$H$4000,"是",公司明细!$I$1:$I$4000,"&gt;0"))</f>
        <v>1.4960926958367287</v>
      </c>
      <c r="R43" s="18">
        <f ca="1">SUMIFS(公司明细!$I$1:$I$4000,公司明细!$G$1:$G$4000,B43,公司明细!$N$1:$N$4000,"&gt;0")+SUMIFS(公司明细!$I$1:$I$4000,公司明细!$G$1:$G$4000,B43,公司明细!$N$1:$N$4000,"&lt;0")</f>
        <v>2866.5516282745002</v>
      </c>
      <c r="S43" s="19">
        <f t="shared" ca="1" si="32"/>
        <v>13.630383424264126</v>
      </c>
      <c r="T43" s="19">
        <f ca="1">IF(ISERROR(AVERAGEIFS(公司明细!$O$1:$O$4000,公司明细!$G$1:$G$4000,B43,公司明细!$H$1:$H$4000,"是")),0,AVERAGEIFS(公司明细!$O$1:$O$4000,公司明细!$G$1:$G$4000,B43,公司明细!$H$1:$H$4000,"是"))</f>
        <v>-4.2428305226463934</v>
      </c>
      <c r="X43" s="66" t="str">
        <f>公司明细!A9</f>
        <v>制造业</v>
      </c>
      <c r="Y43" s="66" t="str">
        <f>公司明细!B9</f>
        <v>化工</v>
      </c>
      <c r="Z43" s="66" t="str">
        <f>公司明细!C9</f>
        <v>纺织服装</v>
      </c>
    </row>
    <row r="44" spans="2:26">
      <c r="B44" s="6" t="str">
        <f t="shared" si="28"/>
        <v>轻工制造</v>
      </c>
      <c r="C44" s="17">
        <f>COUNTIFS(公司明细!$G$1:$G$4000,B44,公司明细!$H$1:$H$4000,"是")</f>
        <v>121</v>
      </c>
      <c r="D44" s="18">
        <f ca="1">SUMIFS(公司明细!$J$1:$J$4000,公司明细!$G$1:$G$4000,B44,公司明细!$H$1:$H$4000,"是",公司明细!$I$1:$I$4000,"&gt;0")</f>
        <v>170.63051741379999</v>
      </c>
      <c r="E44" s="18">
        <f ca="1">SUMIFS(公司明细!$L$1:$L$4000,公司明细!$G$1:$G$4000,B44,公司明细!$H$1:$H$4000,"是",公司明细!$I$1:$I$4000,"&gt;0")</f>
        <v>3429.2974591542002</v>
      </c>
      <c r="F44" s="18">
        <f ca="1">SUMIFS(公司明细!$I$1:$I$4000,公司明细!$G$1:$G$4000,B44,公司明细!$H$1:$H$4000,"是")</f>
        <v>7644.6896274498004</v>
      </c>
      <c r="G44" s="19">
        <f t="shared" ca="1" si="29"/>
        <v>44.802593013947721</v>
      </c>
      <c r="H44" s="19">
        <f t="shared" ca="1" si="30"/>
        <v>2.229229082196702</v>
      </c>
      <c r="I44" s="19">
        <f ca="1">IF(ISERROR(AVERAGEIFS(公司明细!$K$1:$K$4000,公司明细!$G$1:$G$4000,B44,公司明细!$H$1:$H$4000,"是")),0,AVERAGEIFS(公司明细!$K$1:$K$4000,公司明细!$G$1:$G$4000,B44,公司明细!$H$1:$H$4000,"是"))</f>
        <v>11.872724014050361</v>
      </c>
      <c r="J44" s="19">
        <f ca="1">IF(ISERROR(AVERAGEIFS(公司明细!$M$1:$M$4000,公司明细!$G$1:$G$4000,B44,公司明细!$H$1:$H$4000,"是")),0,AVERAGEIFS(公司明细!$M$1:$M$4000,公司明细!$G$1:$G$4000,B44,公司明细!$H$1:$H$4000,"是"))</f>
        <v>2.8279992566102843</v>
      </c>
      <c r="K44" s="18">
        <f ca="1">SUMIFS(公司明细!$J$1:$J$4000,公司明细!$G$1:$G$4000,B44,公司明细!$H$1:$H$4000,"是",公司明细!$I$1:$I$4000,"&gt;0",公司明细!$J$1:$J$4000,"&gt;0")</f>
        <v>332.48065722379999</v>
      </c>
      <c r="L44" s="18">
        <f ca="1">SUMIFS(公司明细!$I$1:$I$4000,公司明细!$G$1:$G$4000,B44,公司明细!$H$1:$H$4000,"是",公司明细!$I$1:$I$4000,"&gt;0")</f>
        <v>7644.6896274498004</v>
      </c>
      <c r="M44" s="18">
        <f t="shared" ca="1" si="31"/>
        <v>22.992885334391026</v>
      </c>
      <c r="N44" s="24">
        <f ca="1">IF(ISERROR(AVERAGEIFS(公司明细!$K$1:$K$4000,公司明细!$G$1:$G$4000,B44,公司明细!$H$1:$H$4000,"是",公司明细!$I$1:$I$4000,"&gt;0")),0,AVERAGEIFS(公司明细!$K$1:$K$4000,公司明细!$G$1:$G$4000,B44,公司明细!$H$1:$H$4000,"是",公司明细!$I$1:$I$4000,"&gt;0"))</f>
        <v>11.872724014050361</v>
      </c>
      <c r="O44" s="50">
        <f ca="1">COUNTIFS(公司明细!$G$1:$G$4000,B44,公司明细!$H$1:$H$4000,"是",公司明细!$O$1:$O$4000,"&gt;0")+COUNTIFS(公司明细!$G$1:$G$4000,B44,公司明细!$H$1:$H$4000,"是",公司明细!$O$1:$O$4000,"&lt;0")</f>
        <v>52</v>
      </c>
      <c r="P44" s="18">
        <f ca="1">SUMIFS(公司明细!$N$1:$N$4000,公司明细!$G$1:$G$4000,B44,公司明细!$H$1:$H$4000,"是",公司明细!$I$1:$I$4000,"&gt;0")</f>
        <v>295.49366355182309</v>
      </c>
      <c r="Q44" s="19">
        <f ca="1">IF(OR(P44=0,SUMIFS(公司明细!$J$1:$J$4000,公司明细!$G$1:$G$4000,B44,公司明细!$H$1:$H$4000,"是",公司明细!$I$1:$I$4000,"&gt;0")=0),0,P44/SUMIFS(公司明细!$J$1:$J$4000,公司明细!$G$1:$G$4000,B44,公司明细!$H$1:$H$4000,"是",公司明细!$I$1:$I$4000,"&gt;0"))</f>
        <v>1.7317749956487245</v>
      </c>
      <c r="R44" s="18">
        <f ca="1">SUMIFS(公司明细!$I$1:$I$4000,公司明细!$G$1:$G$4000,B44,公司明细!$N$1:$N$4000,"&gt;0")+SUMIFS(公司明细!$I$1:$I$4000,公司明细!$G$1:$G$4000,B44,公司明细!$N$1:$N$4000,"&lt;0")</f>
        <v>5172.6014449744016</v>
      </c>
      <c r="S44" s="19">
        <f t="shared" ca="1" si="32"/>
        <v>17.504948778934615</v>
      </c>
      <c r="T44" s="19">
        <f ca="1">IF(ISERROR(AVERAGEIFS(公司明细!$O$1:$O$4000,公司明细!$G$1:$G$4000,B44,公司明细!$H$1:$H$4000,"是")),0,AVERAGEIFS(公司明细!$O$1:$O$4000,公司明细!$G$1:$G$4000,B44,公司明细!$H$1:$H$4000,"是"))</f>
        <v>18.887246981237418</v>
      </c>
      <c r="X44" s="66" t="str">
        <f>公司明细!A10</f>
        <v>电力、热力、燃气及水生产和供应业</v>
      </c>
      <c r="Y44" s="66" t="str">
        <f>公司明细!B10</f>
        <v>钢铁</v>
      </c>
      <c r="Z44" s="66" t="str">
        <f>公司明细!C10</f>
        <v>轻工制造</v>
      </c>
    </row>
    <row r="45" spans="2:26">
      <c r="B45" s="6" t="str">
        <f t="shared" si="28"/>
        <v>化石能源</v>
      </c>
      <c r="C45" s="17">
        <f>COUNTIFS(公司明细!$G$1:$G$4000,B45,公司明细!$H$1:$H$4000,"是")</f>
        <v>74</v>
      </c>
      <c r="D45" s="18">
        <f ca="1">SUMIFS(公司明细!$J$1:$J$4000,公司明细!$G$1:$G$4000,B45,公司明细!$H$1:$H$4000,"是",公司明细!$I$1:$I$4000,"&gt;0")</f>
        <v>2624.800103925601</v>
      </c>
      <c r="E45" s="18">
        <f ca="1">SUMIFS(公司明细!$L$1:$L$4000,公司明细!$G$1:$G$4000,B45,公司明细!$H$1:$H$4000,"是",公司明细!$I$1:$I$4000,"&gt;0")</f>
        <v>31377.7987271983</v>
      </c>
      <c r="F45" s="18">
        <f ca="1">SUMIFS(公司明细!$I$1:$I$4000,公司明细!$G$1:$G$4000,B45,公司明细!$H$1:$H$4000,"是")</f>
        <v>30124.905840423799</v>
      </c>
      <c r="G45" s="19">
        <f t="shared" ca="1" si="29"/>
        <v>11.477028591765736</v>
      </c>
      <c r="H45" s="19">
        <f t="shared" ca="1" si="30"/>
        <v>0.96007072077721967</v>
      </c>
      <c r="I45" s="19">
        <f ca="1">IF(ISERROR(AVERAGEIFS(公司明细!$K$1:$K$4000,公司明细!$G$1:$G$4000,B45,公司明细!$H$1:$H$4000,"是")),0,AVERAGEIFS(公司明细!$K$1:$K$4000,公司明细!$G$1:$G$4000,B45,公司明细!$H$1:$H$4000,"是"))</f>
        <v>-39.26464675692948</v>
      </c>
      <c r="J45" s="19">
        <f ca="1">IF(ISERROR(AVERAGEIFS(公司明细!$M$1:$M$4000,公司明细!$G$1:$G$4000,B45,公司明细!$H$1:$H$4000,"是")),0,AVERAGEIFS(公司明细!$M$1:$M$4000,公司明细!$G$1:$G$4000,B45,公司明细!$H$1:$H$4000,"是"))</f>
        <v>3.9235506825645516</v>
      </c>
      <c r="K45" s="18">
        <f ca="1">SUMIFS(公司明细!$J$1:$J$4000,公司明细!$G$1:$G$4000,B45,公司明细!$H$1:$H$4000,"是",公司明细!$I$1:$I$4000,"&gt;0",公司明细!$J$1:$J$4000,"&gt;0")</f>
        <v>2650.086246048601</v>
      </c>
      <c r="L45" s="18">
        <f ca="1">SUMIFS(公司明细!$I$1:$I$4000,公司明细!$G$1:$G$4000,B45,公司明细!$H$1:$H$4000,"是",公司明细!$I$1:$I$4000,"&gt;0")</f>
        <v>30124.905840423799</v>
      </c>
      <c r="M45" s="18">
        <f t="shared" ca="1" si="31"/>
        <v>11.367519032764086</v>
      </c>
      <c r="N45" s="24">
        <f ca="1">IF(ISERROR(AVERAGEIFS(公司明细!$K$1:$K$4000,公司明细!$G$1:$G$4000,B45,公司明细!$H$1:$H$4000,"是",公司明细!$I$1:$I$4000,"&gt;0")),0,AVERAGEIFS(公司明细!$K$1:$K$4000,公司明细!$G$1:$G$4000,B45,公司明细!$H$1:$H$4000,"是",公司明细!$I$1:$I$4000,"&gt;0"))</f>
        <v>-39.26464675692948</v>
      </c>
      <c r="O45" s="50">
        <f ca="1">COUNTIFS(公司明细!$G$1:$G$4000,B45,公司明细!$H$1:$H$4000,"是",公司明细!$O$1:$O$4000,"&gt;0")+COUNTIFS(公司明细!$G$1:$G$4000,B45,公司明细!$H$1:$H$4000,"是",公司明细!$O$1:$O$4000,"&lt;0")</f>
        <v>48</v>
      </c>
      <c r="P45" s="18">
        <f ca="1">SUMIFS(公司明细!$N$1:$N$4000,公司明细!$G$1:$G$4000,B45,公司明细!$H$1:$H$4000,"是",公司明细!$I$1:$I$4000,"&gt;0")</f>
        <v>2398.6251394132805</v>
      </c>
      <c r="Q45" s="19">
        <f ca="1">IF(OR(P45=0,SUMIFS(公司明细!$J$1:$J$4000,公司明细!$G$1:$G$4000,B45,公司明细!$H$1:$H$4000,"是",公司明细!$I$1:$I$4000,"&gt;0")=0),0,P45/SUMIFS(公司明细!$J$1:$J$4000,公司明细!$G$1:$G$4000,B45,公司明细!$H$1:$H$4000,"是",公司明细!$I$1:$I$4000,"&gt;0"))</f>
        <v>0.91383154695321089</v>
      </c>
      <c r="R45" s="18">
        <f ca="1">SUMIFS(公司明细!$I$1:$I$4000,公司明细!$G$1:$G$4000,B45,公司明细!$N$1:$N$4000,"&gt;0")+SUMIFS(公司明细!$I$1:$I$4000,公司明细!$G$1:$G$4000,B45,公司明细!$N$1:$N$4000,"&lt;0")</f>
        <v>29204.276340204899</v>
      </c>
      <c r="S45" s="19">
        <f t="shared" ca="1" si="32"/>
        <v>12.175423270744364</v>
      </c>
      <c r="T45" s="19">
        <f ca="1">IF(ISERROR(AVERAGEIFS(公司明细!$O$1:$O$4000,公司明细!$G$1:$G$4000,B45,公司明细!$H$1:$H$4000,"是")),0,AVERAGEIFS(公司明细!$O$1:$O$4000,公司明细!$G$1:$G$4000,B45,公司明细!$H$1:$H$4000,"是"))</f>
        <v>-121.07132101807441</v>
      </c>
      <c r="X45" s="66" t="str">
        <f>公司明细!A11</f>
        <v>建筑业</v>
      </c>
      <c r="Y45" s="66" t="str">
        <f>公司明细!B11</f>
        <v>有色金属</v>
      </c>
      <c r="Z45" s="66" t="str">
        <f>公司明细!C11</f>
        <v>化石能源</v>
      </c>
    </row>
    <row r="46" spans="2:26">
      <c r="B46" s="6" t="str">
        <f t="shared" si="28"/>
        <v>基础化工</v>
      </c>
      <c r="C46" s="17">
        <f>COUNTIFS(公司明细!$G$1:$G$4000,B46,公司明细!$H$1:$H$4000,"是")</f>
        <v>315</v>
      </c>
      <c r="D46" s="18">
        <f ca="1">SUMIFS(公司明细!$J$1:$J$4000,公司明细!$G$1:$G$4000,B46,公司明细!$H$1:$H$4000,"是",公司明细!$I$1:$I$4000,"&gt;0")</f>
        <v>897.31365440750005</v>
      </c>
      <c r="E46" s="18">
        <f ca="1">SUMIFS(公司明细!$L$1:$L$4000,公司明细!$G$1:$G$4000,B46,公司明细!$H$1:$H$4000,"是",公司明细!$I$1:$I$4000,"&gt;0")</f>
        <v>11108.830627422394</v>
      </c>
      <c r="F46" s="18">
        <f ca="1">SUMIFS(公司明细!$I$1:$I$4000,公司明细!$G$1:$G$4000,B46,公司明细!$H$1:$H$4000,"是")</f>
        <v>21934.317615316297</v>
      </c>
      <c r="G46" s="19">
        <f t="shared" ca="1" si="29"/>
        <v>24.444426436149151</v>
      </c>
      <c r="H46" s="19">
        <f t="shared" ca="1" si="30"/>
        <v>1.9744938374675503</v>
      </c>
      <c r="I46" s="19">
        <f ca="1">IF(ISERROR(AVERAGEIFS(公司明细!$K$1:$K$4000,公司明细!$G$1:$G$4000,B46,公司明细!$H$1:$H$4000,"是")),0,AVERAGEIFS(公司明细!$K$1:$K$4000,公司明细!$G$1:$G$4000,B46,公司明细!$H$1:$H$4000,"是"))</f>
        <v>18.892660758749567</v>
      </c>
      <c r="J46" s="19">
        <f ca="1">IF(ISERROR(AVERAGEIFS(公司明细!$M$1:$M$4000,公司明细!$G$1:$G$4000,B46,公司明细!$H$1:$H$4000,"是")),0,AVERAGEIFS(公司明细!$M$1:$M$4000,公司明细!$G$1:$G$4000,B46,公司明细!$H$1:$H$4000,"是"))</f>
        <v>2.673411665377647</v>
      </c>
      <c r="K46" s="18">
        <f ca="1">SUMIFS(公司明细!$J$1:$J$4000,公司明细!$G$1:$G$4000,B46,公司明细!$H$1:$H$4000,"是",公司明细!$I$1:$I$4000,"&gt;0",公司明细!$J$1:$J$4000,"&gt;0")</f>
        <v>1045.2069026902996</v>
      </c>
      <c r="L46" s="18">
        <f ca="1">SUMIFS(公司明细!$I$1:$I$4000,公司明细!$G$1:$G$4000,B46,公司明细!$H$1:$H$4000,"是",公司明细!$I$1:$I$4000,"&gt;0")</f>
        <v>21934.317615316297</v>
      </c>
      <c r="M46" s="18">
        <f t="shared" ca="1" si="31"/>
        <v>20.985622615827246</v>
      </c>
      <c r="N46" s="24">
        <f ca="1">IF(ISERROR(AVERAGEIFS(公司明细!$K$1:$K$4000,公司明细!$G$1:$G$4000,B46,公司明细!$H$1:$H$4000,"是",公司明细!$I$1:$I$4000,"&gt;0")),0,AVERAGEIFS(公司明细!$K$1:$K$4000,公司明细!$G$1:$G$4000,B46,公司明细!$H$1:$H$4000,"是",公司明细!$I$1:$I$4000,"&gt;0"))</f>
        <v>18.892660758749567</v>
      </c>
      <c r="O46" s="50">
        <f ca="1">COUNTIFS(公司明细!$G$1:$G$4000,B46,公司明细!$H$1:$H$4000,"是",公司明细!$O$1:$O$4000,"&gt;0")+COUNTIFS(公司明细!$G$1:$G$4000,B46,公司明细!$H$1:$H$4000,"是",公司明细!$O$1:$O$4000,"&lt;0")</f>
        <v>162</v>
      </c>
      <c r="P46" s="18">
        <f ca="1">SUMIFS(公司明细!$N$1:$N$4000,公司明细!$G$1:$G$4000,B46,公司明细!$H$1:$H$4000,"是",公司明细!$I$1:$I$4000,"&gt;0")</f>
        <v>1058.3347055694442</v>
      </c>
      <c r="Q46" s="19">
        <f ca="1">IF(OR(P46=0,SUMIFS(公司明细!$J$1:$J$4000,公司明细!$G$1:$G$4000,B46,公司明细!$H$1:$H$4000,"是",公司明细!$I$1:$I$4000,"&gt;0")=0),0,P46/SUMIFS(公司明细!$J$1:$J$4000,公司明细!$G$1:$G$4000,B46,公司明细!$H$1:$H$4000,"是",公司明细!$I$1:$I$4000,"&gt;0"))</f>
        <v>1.1794479002643361</v>
      </c>
      <c r="R46" s="18">
        <f ca="1">SUMIFS(公司明细!$I$1:$I$4000,公司明细!$G$1:$G$4000,B46,公司明细!$N$1:$N$4000,"&gt;0")+SUMIFS(公司明细!$I$1:$I$4000,公司明细!$G$1:$G$4000,B46,公司明细!$N$1:$N$4000,"&lt;0")</f>
        <v>16537.267733491004</v>
      </c>
      <c r="S46" s="19">
        <f t="shared" ca="1" si="32"/>
        <v>15.625744527193801</v>
      </c>
      <c r="T46" s="19">
        <f ca="1">IF(ISERROR(AVERAGEIFS(公司明细!$O$1:$O$4000,公司明细!$G$1:$G$4000,B46,公司明细!$H$1:$H$4000,"是")),0,AVERAGEIFS(公司明细!$O$1:$O$4000,公司明细!$G$1:$G$4000,B46,公司明细!$H$1:$H$4000,"是"))</f>
        <v>22.646247491126275</v>
      </c>
      <c r="X46" s="66" t="str">
        <f>公司明细!A12</f>
        <v>批发和零售业</v>
      </c>
      <c r="Y46" s="66" t="str">
        <f>公司明细!B12</f>
        <v>电子</v>
      </c>
      <c r="Z46" s="66" t="str">
        <f>公司明细!C12</f>
        <v>基础化工</v>
      </c>
    </row>
    <row r="47" spans="2:26">
      <c r="B47" s="6" t="str">
        <f t="shared" si="28"/>
        <v>钢铁</v>
      </c>
      <c r="C47" s="17">
        <f>COUNTIFS(公司明细!$G$1:$G$4000,B47,公司明细!$H$1:$H$4000,"是")</f>
        <v>39</v>
      </c>
      <c r="D47" s="18">
        <f ca="1">SUMIFS(公司明细!$J$1:$J$4000,公司明细!$G$1:$G$4000,B47,公司明细!$H$1:$H$4000,"是",公司明细!$I$1:$I$4000,"&gt;0")</f>
        <v>745.4876720566001</v>
      </c>
      <c r="E47" s="18">
        <f ca="1">SUMIFS(公司明细!$L$1:$L$4000,公司明细!$G$1:$G$4000,B47,公司明细!$H$1:$H$4000,"是",公司明细!$I$1:$I$4000,"&gt;0")</f>
        <v>7462.3489174879005</v>
      </c>
      <c r="F47" s="18">
        <f ca="1">SUMIFS(公司明细!$I$1:$I$4000,公司明细!$G$1:$G$4000,B47,公司明细!$H$1:$H$4000,"是")</f>
        <v>7064.7130982537992</v>
      </c>
      <c r="G47" s="19">
        <f t="shared" ca="1" si="29"/>
        <v>9.4766330323936199</v>
      </c>
      <c r="H47" s="19">
        <f t="shared" ca="1" si="30"/>
        <v>0.94671438931215779</v>
      </c>
      <c r="I47" s="19">
        <f ca="1">IF(ISERROR(AVERAGEIFS(公司明细!$K$1:$K$4000,公司明细!$G$1:$G$4000,B47,公司明细!$H$1:$H$4000,"是")),0,AVERAGEIFS(公司明细!$K$1:$K$4000,公司明细!$G$1:$G$4000,B47,公司明细!$H$1:$H$4000,"是"))</f>
        <v>72.169347394193878</v>
      </c>
      <c r="J47" s="19">
        <f ca="1">IF(ISERROR(AVERAGEIFS(公司明细!$M$1:$M$4000,公司明细!$G$1:$G$4000,B47,公司明细!$H$1:$H$4000,"是")),0,AVERAGEIFS(公司明细!$M$1:$M$4000,公司明细!$G$1:$G$4000,B47,公司明细!$H$1:$H$4000,"是"))</f>
        <v>1.9292220452750364</v>
      </c>
      <c r="K47" s="18">
        <f ca="1">SUMIFS(公司明细!$J$1:$J$4000,公司明细!$G$1:$G$4000,B47,公司明细!$H$1:$H$4000,"是",公司明细!$I$1:$I$4000,"&gt;0",公司明细!$J$1:$J$4000,"&gt;0")</f>
        <v>763.03312381160003</v>
      </c>
      <c r="L47" s="18">
        <f ca="1">SUMIFS(公司明细!$I$1:$I$4000,公司明细!$G$1:$G$4000,B47,公司明细!$H$1:$H$4000,"是",公司明细!$I$1:$I$4000,"&gt;0")</f>
        <v>7064.7130982537992</v>
      </c>
      <c r="M47" s="18">
        <f t="shared" ca="1" si="31"/>
        <v>9.258724002653052</v>
      </c>
      <c r="N47" s="24">
        <f ca="1">IF(ISERROR(AVERAGEIFS(公司明细!$K$1:$K$4000,公司明细!$G$1:$G$4000,B47,公司明细!$H$1:$H$4000,"是",公司明细!$I$1:$I$4000,"&gt;0")),0,AVERAGEIFS(公司明细!$K$1:$K$4000,公司明细!$G$1:$G$4000,B47,公司明细!$H$1:$H$4000,"是",公司明细!$I$1:$I$4000,"&gt;0"))</f>
        <v>72.169347394193878</v>
      </c>
      <c r="O47" s="50">
        <f ca="1">COUNTIFS(公司明细!$G$1:$G$4000,B47,公司明细!$H$1:$H$4000,"是",公司明细!$O$1:$O$4000,"&gt;0")+COUNTIFS(公司明细!$G$1:$G$4000,B47,公司明细!$H$1:$H$4000,"是",公司明细!$O$1:$O$4000,"&lt;0")</f>
        <v>36</v>
      </c>
      <c r="P47" s="18">
        <f ca="1">SUMIFS(公司明细!$N$1:$N$4000,公司明细!$G$1:$G$4000,B47,公司明细!$H$1:$H$4000,"是",公司明细!$I$1:$I$4000,"&gt;0")</f>
        <v>683.88198019979995</v>
      </c>
      <c r="Q47" s="19">
        <f ca="1">IF(OR(P47=0,SUMIFS(公司明细!$J$1:$J$4000,公司明细!$G$1:$G$4000,B47,公司明细!$H$1:$H$4000,"是",公司明细!$I$1:$I$4000,"&gt;0")=0),0,P47/SUMIFS(公司明细!$J$1:$J$4000,公司明细!$G$1:$G$4000,B47,公司明细!$H$1:$H$4000,"是",公司明细!$I$1:$I$4000,"&gt;0"))</f>
        <v>0.91736189052349237</v>
      </c>
      <c r="R47" s="18">
        <f ca="1">SUMIFS(公司明细!$I$1:$I$4000,公司明细!$G$1:$G$4000,B47,公司明细!$N$1:$N$4000,"&gt;0")+SUMIFS(公司明细!$I$1:$I$4000,公司明细!$G$1:$G$4000,B47,公司明细!$N$1:$N$4000,"&lt;0")</f>
        <v>6958.8953388313994</v>
      </c>
      <c r="S47" s="19">
        <f t="shared" ca="1" si="32"/>
        <v>10.175579325541403</v>
      </c>
      <c r="T47" s="19">
        <f ca="1">IF(ISERROR(AVERAGEIFS(公司明细!$O$1:$O$4000,公司明细!$G$1:$G$4000,B47,公司明细!$H$1:$H$4000,"是")),0,AVERAGEIFS(公司明细!$O$1:$O$4000,公司明细!$G$1:$G$4000,B47,公司明细!$H$1:$H$4000,"是"))</f>
        <v>13.556321134735112</v>
      </c>
      <c r="X47" s="66" t="str">
        <f>公司明细!A13</f>
        <v>交通运输、仓储和邮政业</v>
      </c>
      <c r="Y47" s="66" t="str">
        <f>公司明细!B13</f>
        <v>汽车</v>
      </c>
      <c r="Z47" s="66" t="str">
        <f>公司明细!C13</f>
        <v>钢铁</v>
      </c>
    </row>
    <row r="48" spans="2:26">
      <c r="B48" s="6" t="str">
        <f t="shared" si="28"/>
        <v>有色金属</v>
      </c>
      <c r="C48" s="17">
        <f>COUNTIFS(公司明细!$G$1:$G$4000,B48,公司明细!$H$1:$H$4000,"是")</f>
        <v>145</v>
      </c>
      <c r="D48" s="18">
        <f ca="1">SUMIFS(公司明细!$J$1:$J$4000,公司明细!$G$1:$G$4000,B48,公司明细!$H$1:$H$4000,"是",公司明细!$I$1:$I$4000,"&gt;0")</f>
        <v>214.88396820600002</v>
      </c>
      <c r="E48" s="18">
        <f ca="1">SUMIFS(公司明细!$L$1:$L$4000,公司明细!$G$1:$G$4000,B48,公司明细!$H$1:$H$4000,"是",公司明细!$I$1:$I$4000,"&gt;0")</f>
        <v>7742.8992663678955</v>
      </c>
      <c r="F48" s="18">
        <f ca="1">SUMIFS(公司明细!$I$1:$I$4000,公司明细!$G$1:$G$4000,B48,公司明细!$H$1:$H$4000,"是")</f>
        <v>16060.776059265603</v>
      </c>
      <c r="G48" s="19">
        <f t="shared" ca="1" si="29"/>
        <v>74.741620760971927</v>
      </c>
      <c r="H48" s="19">
        <f t="shared" ca="1" si="30"/>
        <v>2.0742586861522643</v>
      </c>
      <c r="I48" s="19">
        <f ca="1">IF(ISERROR(AVERAGEIFS(公司明细!$K$1:$K$4000,公司明细!$G$1:$G$4000,B48,公司明细!$H$1:$H$4000,"是")),0,AVERAGEIFS(公司明细!$K$1:$K$4000,公司明细!$G$1:$G$4000,B48,公司明细!$H$1:$H$4000,"是"))</f>
        <v>97.142251769089995</v>
      </c>
      <c r="J48" s="19">
        <f ca="1">IF(ISERROR(AVERAGEIFS(公司明细!$M$1:$M$4000,公司明细!$G$1:$G$4000,B48,公司明细!$H$1:$H$4000,"是")),0,AVERAGEIFS(公司明细!$M$1:$M$4000,公司明细!$G$1:$G$4000,B48,公司明细!$H$1:$H$4000,"是"))</f>
        <v>4.202497763028842</v>
      </c>
      <c r="K48" s="18">
        <f ca="1">SUMIFS(公司明细!$J$1:$J$4000,公司明细!$G$1:$G$4000,B48,公司明细!$H$1:$H$4000,"是",公司明细!$I$1:$I$4000,"&gt;0",公司明细!$J$1:$J$4000,"&gt;0")</f>
        <v>475.92295318219988</v>
      </c>
      <c r="L48" s="18">
        <f ca="1">SUMIFS(公司明细!$I$1:$I$4000,公司明细!$G$1:$G$4000,B48,公司明细!$H$1:$H$4000,"是",公司明细!$I$1:$I$4000,"&gt;0")</f>
        <v>16060.776059265603</v>
      </c>
      <c r="M48" s="18">
        <f t="shared" ca="1" si="31"/>
        <v>33.746588501095005</v>
      </c>
      <c r="N48" s="24">
        <f ca="1">IF(ISERROR(AVERAGEIFS(公司明细!$K$1:$K$4000,公司明细!$G$1:$G$4000,B48,公司明细!$H$1:$H$4000,"是",公司明细!$I$1:$I$4000,"&gt;0")),0,AVERAGEIFS(公司明细!$K$1:$K$4000,公司明细!$G$1:$G$4000,B48,公司明细!$H$1:$H$4000,"是",公司明细!$I$1:$I$4000,"&gt;0"))</f>
        <v>97.142251769089995</v>
      </c>
      <c r="O48" s="50">
        <f ca="1">COUNTIFS(公司明细!$G$1:$G$4000,B48,公司明细!$H$1:$H$4000,"是",公司明细!$O$1:$O$4000,"&gt;0")+COUNTIFS(公司明细!$G$1:$G$4000,B48,公司明细!$H$1:$H$4000,"是",公司明细!$O$1:$O$4000,"&lt;0")</f>
        <v>92</v>
      </c>
      <c r="P48" s="18">
        <f ca="1">SUMIFS(公司明细!$N$1:$N$4000,公司明细!$G$1:$G$4000,B48,公司明细!$H$1:$H$4000,"是",公司明细!$I$1:$I$4000,"&gt;0")</f>
        <v>479.47725976093466</v>
      </c>
      <c r="Q48" s="19">
        <f ca="1">IF(OR(P48=0,SUMIFS(公司明细!$J$1:$J$4000,公司明细!$G$1:$G$4000,B48,公司明细!$H$1:$H$4000,"是",公司明细!$I$1:$I$4000,"&gt;0")=0),0,P48/SUMIFS(公司明细!$J$1:$J$4000,公司明细!$G$1:$G$4000,B48,公司明细!$H$1:$H$4000,"是",公司明细!$I$1:$I$4000,"&gt;0"))</f>
        <v>2.231331000464774</v>
      </c>
      <c r="R48" s="18">
        <f ca="1">SUMIFS(公司明细!$I$1:$I$4000,公司明细!$G$1:$G$4000,B48,公司明细!$N$1:$N$4000,"&gt;0")+SUMIFS(公司明细!$I$1:$I$4000,公司明细!$G$1:$G$4000,B48,公司明细!$N$1:$N$4000,"&lt;0")</f>
        <v>13729.421611643604</v>
      </c>
      <c r="S48" s="19">
        <f t="shared" ca="1" si="32"/>
        <v>28.634145482705552</v>
      </c>
      <c r="T48" s="19">
        <f ca="1">IF(ISERROR(AVERAGEIFS(公司明细!$O$1:$O$4000,公司明细!$G$1:$G$4000,B48,公司明细!$H$1:$H$4000,"是")),0,AVERAGEIFS(公司明细!$O$1:$O$4000,公司明细!$G$1:$G$4000,B48,公司明细!$H$1:$H$4000,"是"))</f>
        <v>54.605697026954552</v>
      </c>
      <c r="X48" s="66" t="str">
        <f>公司明细!A14</f>
        <v>住宿和餐饮业</v>
      </c>
      <c r="Y48" s="66" t="str">
        <f>公司明细!B14</f>
        <v>家用电器</v>
      </c>
      <c r="Z48" s="66" t="str">
        <f>公司明细!C14</f>
        <v>有色金属</v>
      </c>
    </row>
    <row r="49" spans="2:26">
      <c r="B49" s="6" t="str">
        <f t="shared" si="28"/>
        <v>机械设备</v>
      </c>
      <c r="C49" s="17">
        <f>COUNTIFS(公司明细!$G$1:$G$4000,B49,公司明细!$H$1:$H$4000,"是")</f>
        <v>342</v>
      </c>
      <c r="D49" s="18">
        <f ca="1">SUMIFS(公司明细!$J$1:$J$4000,公司明细!$G$1:$G$4000,B49,公司明细!$H$1:$H$4000,"是",公司明细!$I$1:$I$4000,"&gt;0")</f>
        <v>348.27773601520028</v>
      </c>
      <c r="E49" s="18">
        <f ca="1">SUMIFS(公司明细!$L$1:$L$4000,公司明细!$G$1:$G$4000,B49,公司明细!$H$1:$H$4000,"是",公司明细!$I$1:$I$4000,"&gt;0")</f>
        <v>8164.7988782684952</v>
      </c>
      <c r="F49" s="18">
        <f ca="1">SUMIFS(公司明细!$I$1:$I$4000,公司明细!$G$1:$G$4000,B49,公司明细!$H$1:$H$4000,"是")</f>
        <v>17714.344410826205</v>
      </c>
      <c r="G49" s="19">
        <f t="shared" ca="1" si="29"/>
        <v>50.862695426655343</v>
      </c>
      <c r="H49" s="19">
        <f t="shared" ca="1" si="30"/>
        <v>2.1695996037299667</v>
      </c>
      <c r="I49" s="19">
        <f ca="1">IF(ISERROR(AVERAGEIFS(公司明细!$K$1:$K$4000,公司明细!$G$1:$G$4000,B49,公司明细!$H$1:$H$4000,"是")),0,AVERAGEIFS(公司明细!$K$1:$K$4000,公司明细!$G$1:$G$4000,B49,公司明细!$H$1:$H$4000,"是"))</f>
        <v>47.989466121901401</v>
      </c>
      <c r="J49" s="19">
        <f ca="1">IF(ISERROR(AVERAGEIFS(公司明细!$M$1:$M$4000,公司明细!$G$1:$G$4000,B49,公司明细!$H$1:$H$4000,"是")),0,AVERAGEIFS(公司明细!$M$1:$M$4000,公司明细!$G$1:$G$4000,B49,公司明细!$H$1:$H$4000,"是"))</f>
        <v>2.8113594858008404</v>
      </c>
      <c r="K49" s="18">
        <f ca="1">SUMIFS(公司明细!$J$1:$J$4000,公司明细!$G$1:$G$4000,B49,公司明细!$H$1:$H$4000,"是",公司明细!$I$1:$I$4000,"&gt;0",公司明细!$J$1:$J$4000,"&gt;0")</f>
        <v>695.50518358789986</v>
      </c>
      <c r="L49" s="18">
        <f ca="1">SUMIFS(公司明细!$I$1:$I$4000,公司明细!$G$1:$G$4000,B49,公司明细!$H$1:$H$4000,"是",公司明细!$I$1:$I$4000,"&gt;0")</f>
        <v>17714.344410826205</v>
      </c>
      <c r="M49" s="18">
        <f t="shared" ca="1" si="31"/>
        <v>25.469751813269436</v>
      </c>
      <c r="N49" s="24">
        <f ca="1">IF(ISERROR(AVERAGEIFS(公司明细!$K$1:$K$4000,公司明细!$G$1:$G$4000,B49,公司明细!$H$1:$H$4000,"是",公司明细!$I$1:$I$4000,"&gt;0")),0,AVERAGEIFS(公司明细!$K$1:$K$4000,公司明细!$G$1:$G$4000,B49,公司明细!$H$1:$H$4000,"是",公司明细!$I$1:$I$4000,"&gt;0"))</f>
        <v>47.989466121901401</v>
      </c>
      <c r="O49" s="50">
        <f ca="1">COUNTIFS(公司明细!$G$1:$G$4000,B49,公司明细!$H$1:$H$4000,"是",公司明细!$O$1:$O$4000,"&gt;0")+COUNTIFS(公司明细!$G$1:$G$4000,B49,公司明细!$H$1:$H$4000,"是",公司明细!$O$1:$O$4000,"&lt;0")</f>
        <v>130</v>
      </c>
      <c r="P49" s="18">
        <f ca="1">SUMIFS(公司明细!$N$1:$N$4000,公司明细!$G$1:$G$4000,B49,公司明细!$H$1:$H$4000,"是",公司明细!$I$1:$I$4000,"&gt;0")</f>
        <v>608.8905698017395</v>
      </c>
      <c r="Q49" s="19">
        <f ca="1">IF(OR(P49=0,SUMIFS(公司明细!$J$1:$J$4000,公司明细!$G$1:$G$4000,B49,公司明细!$H$1:$H$4000,"是",公司明细!$I$1:$I$4000,"&gt;0")=0),0,P49/SUMIFS(公司明细!$J$1:$J$4000,公司明细!$G$1:$G$4000,B49,公司明细!$H$1:$H$4000,"是",公司明细!$I$1:$I$4000,"&gt;0"))</f>
        <v>1.7482902489499501</v>
      </c>
      <c r="R49" s="18">
        <f ca="1">SUMIFS(公司明细!$I$1:$I$4000,公司明细!$G$1:$G$4000,B49,公司明细!$N$1:$N$4000,"&gt;0")+SUMIFS(公司明细!$I$1:$I$4000,公司明细!$G$1:$G$4000,B49,公司明细!$N$1:$N$4000,"&lt;0")</f>
        <v>11561.770296030099</v>
      </c>
      <c r="S49" s="19">
        <f t="shared" ca="1" si="32"/>
        <v>18.98825646091829</v>
      </c>
      <c r="T49" s="19">
        <f ca="1">IF(ISERROR(AVERAGEIFS(公司明细!$O$1:$O$4000,公司明细!$G$1:$G$4000,B49,公司明细!$H$1:$H$4000,"是")),0,AVERAGEIFS(公司明细!$O$1:$O$4000,公司明细!$G$1:$G$4000,B49,公司明细!$H$1:$H$4000,"是"))</f>
        <v>29.380815532386663</v>
      </c>
      <c r="X49" s="66" t="str">
        <f>公司明细!A15</f>
        <v>信息传输、软件和信息技术服务业</v>
      </c>
      <c r="Y49" s="66" t="str">
        <f>公司明细!B15</f>
        <v>食品饮料</v>
      </c>
      <c r="Z49" s="66" t="str">
        <f>公司明细!C15</f>
        <v>机械设备</v>
      </c>
    </row>
    <row r="50" spans="2:26">
      <c r="B50" s="6" t="str">
        <f t="shared" si="28"/>
        <v>国防与装备</v>
      </c>
      <c r="C50" s="17">
        <f>COUNTIFS(公司明细!$G$1:$G$4000,B50,公司明细!$H$1:$H$4000,"是")</f>
        <v>41</v>
      </c>
      <c r="D50" s="18">
        <f ca="1">SUMIFS(公司明细!$J$1:$J$4000,公司明细!$G$1:$G$4000,B50,公司明细!$H$1:$H$4000,"是",公司明细!$I$1:$I$4000,"&gt;0")</f>
        <v>75.436332515699988</v>
      </c>
      <c r="E50" s="18">
        <f ca="1">SUMIFS(公司明细!$L$1:$L$4000,公司明细!$G$1:$G$4000,B50,公司明细!$H$1:$H$4000,"是",公司明细!$I$1:$I$4000,"&gt;0")</f>
        <v>2917.1061435760998</v>
      </c>
      <c r="F50" s="18">
        <f ca="1">SUMIFS(公司明细!$I$1:$I$4000,公司明细!$G$1:$G$4000,B50,公司明细!$H$1:$H$4000,"是")</f>
        <v>6236.3495010930983</v>
      </c>
      <c r="G50" s="19">
        <f t="shared" ca="1" si="29"/>
        <v>82.670369742526574</v>
      </c>
      <c r="H50" s="19">
        <f t="shared" ca="1" si="30"/>
        <v>2.1378548445439547</v>
      </c>
      <c r="I50" s="19">
        <f ca="1">IF(ISERROR(AVERAGEIFS(公司明细!$K$1:$K$4000,公司明细!$G$1:$G$4000,B50,公司明细!$H$1:$H$4000,"是")),0,AVERAGEIFS(公司明细!$K$1:$K$4000,公司明细!$G$1:$G$4000,B50,公司明细!$H$1:$H$4000,"是"))</f>
        <v>68.37309225809625</v>
      </c>
      <c r="J50" s="19">
        <f ca="1">IF(ISERROR(AVERAGEIFS(公司明细!$M$1:$M$4000,公司明细!$G$1:$G$4000,B50,公司明细!$H$1:$H$4000,"是")),0,AVERAGEIFS(公司明细!$M$1:$M$4000,公司明细!$G$1:$G$4000,B50,公司明细!$H$1:$H$4000,"是"))</f>
        <v>3.4317188077112002</v>
      </c>
      <c r="K50" s="18">
        <f ca="1">SUMIFS(公司明细!$J$1:$J$4000,公司明细!$G$1:$G$4000,B50,公司明细!$H$1:$H$4000,"是",公司明细!$I$1:$I$4000,"&gt;0",公司明细!$J$1:$J$4000,"&gt;0")</f>
        <v>107.44974789869998</v>
      </c>
      <c r="L50" s="18">
        <f ca="1">SUMIFS(公司明细!$I$1:$I$4000,公司明细!$G$1:$G$4000,B50,公司明细!$H$1:$H$4000,"是",公司明细!$I$1:$I$4000,"&gt;0")</f>
        <v>6236.3495010930983</v>
      </c>
      <c r="M50" s="18">
        <f t="shared" ca="1" si="31"/>
        <v>58.039684811289824</v>
      </c>
      <c r="N50" s="24">
        <f ca="1">IF(ISERROR(AVERAGEIFS(公司明细!$K$1:$K$4000,公司明细!$G$1:$G$4000,B50,公司明细!$H$1:$H$4000,"是",公司明细!$I$1:$I$4000,"&gt;0")),0,AVERAGEIFS(公司明细!$K$1:$K$4000,公司明细!$G$1:$G$4000,B50,公司明细!$H$1:$H$4000,"是",公司明细!$I$1:$I$4000,"&gt;0"))</f>
        <v>68.37309225809625</v>
      </c>
      <c r="O50" s="50">
        <f ca="1">COUNTIFS(公司明细!$G$1:$G$4000,B50,公司明细!$H$1:$H$4000,"是",公司明细!$O$1:$O$4000,"&gt;0")+COUNTIFS(公司明细!$G$1:$G$4000,B50,公司明细!$H$1:$H$4000,"是",公司明细!$O$1:$O$4000,"&lt;0")</f>
        <v>32</v>
      </c>
      <c r="P50" s="18">
        <f ca="1">SUMIFS(公司明细!$N$1:$N$4000,公司明细!$G$1:$G$4000,B50,公司明细!$H$1:$H$4000,"是",公司明细!$I$1:$I$4000,"&gt;0")</f>
        <v>146.6043756162465</v>
      </c>
      <c r="Q50" s="19">
        <f ca="1">IF(OR(P50=0,SUMIFS(公司明细!$J$1:$J$4000,公司明细!$G$1:$G$4000,B50,公司明细!$H$1:$H$4000,"是",公司明细!$I$1:$I$4000,"&gt;0")=0),0,P50/SUMIFS(公司明细!$J$1:$J$4000,公司明细!$G$1:$G$4000,B50,公司明细!$H$1:$H$4000,"是",公司明细!$I$1:$I$4000,"&gt;0"))</f>
        <v>1.9434186515593777</v>
      </c>
      <c r="R50" s="18">
        <f ca="1">SUMIFS(公司明细!$I$1:$I$4000,公司明细!$G$1:$G$4000,B50,公司明细!$N$1:$N$4000,"&gt;0")+SUMIFS(公司明细!$I$1:$I$4000,公司明细!$G$1:$G$4000,B50,公司明细!$N$1:$N$4000,"&lt;0")</f>
        <v>5689.3836267233992</v>
      </c>
      <c r="S50" s="19">
        <f t="shared" ca="1" si="32"/>
        <v>38.807734099396889</v>
      </c>
      <c r="T50" s="19">
        <f ca="1">IF(ISERROR(AVERAGEIFS(公司明细!$O$1:$O$4000,公司明细!$G$1:$G$4000,B50,公司明细!$H$1:$H$4000,"是")),0,AVERAGEIFS(公司明细!$O$1:$O$4000,公司明细!$G$1:$G$4000,B50,公司明细!$H$1:$H$4000,"是"))</f>
        <v>48.120048191724187</v>
      </c>
      <c r="X50" s="66" t="str">
        <f>公司明细!A16</f>
        <v>金融业</v>
      </c>
      <c r="Y50" s="66" t="str">
        <f>公司明细!B16</f>
        <v>纺织服装</v>
      </c>
      <c r="Z50" s="66" t="str">
        <f>公司明细!C16</f>
        <v>国防与装备</v>
      </c>
    </row>
    <row r="51" spans="2:26">
      <c r="B51" s="6" t="str">
        <f t="shared" si="28"/>
        <v>交运设备</v>
      </c>
      <c r="C51" s="17">
        <f>COUNTIFS(公司明细!$G$1:$G$4000,B51,公司明细!$H$1:$H$4000,"是")</f>
        <v>199</v>
      </c>
      <c r="D51" s="18">
        <f ca="1">SUMIFS(公司明细!$J$1:$J$4000,公司明细!$G$1:$G$4000,B51,公司明细!$H$1:$H$4000,"是",公司明细!$I$1:$I$4000,"&gt;0")</f>
        <v>893.1194280540002</v>
      </c>
      <c r="E51" s="18">
        <f ca="1">SUMIFS(公司明细!$L$1:$L$4000,公司明细!$G$1:$G$4000,B51,公司明细!$H$1:$H$4000,"是",公司明细!$I$1:$I$4000,"&gt;0")</f>
        <v>13473.008862775798</v>
      </c>
      <c r="F51" s="18">
        <f ca="1">SUMIFS(公司明细!$I$1:$I$4000,公司明细!$G$1:$G$4000,B51,公司明细!$H$1:$H$4000,"是")</f>
        <v>20770.00924515109</v>
      </c>
      <c r="G51" s="19">
        <f t="shared" ca="1" si="29"/>
        <v>23.255578809215294</v>
      </c>
      <c r="H51" s="19">
        <f t="shared" ca="1" si="30"/>
        <v>1.5416013940684008</v>
      </c>
      <c r="I51" s="19">
        <f ca="1">IF(ISERROR(AVERAGEIFS(公司明细!$K$1:$K$4000,公司明细!$G$1:$G$4000,B51,公司明细!$H$1:$H$4000,"是")),0,AVERAGEIFS(公司明细!$K$1:$K$4000,公司明细!$G$1:$G$4000,B51,公司明细!$H$1:$H$4000,"是"))</f>
        <v>443.163508244583</v>
      </c>
      <c r="J51" s="19">
        <f ca="1">IF(ISERROR(AVERAGEIFS(公司明细!$M$1:$M$4000,公司明细!$G$1:$G$4000,B51,公司明细!$H$1:$H$4000,"是")),0,AVERAGEIFS(公司明细!$M$1:$M$4000,公司明细!$G$1:$G$4000,B51,公司明细!$H$1:$H$4000,"是"))</f>
        <v>3.0404744721917725</v>
      </c>
      <c r="K51" s="18">
        <f ca="1">SUMIFS(公司明细!$J$1:$J$4000,公司明细!$G$1:$G$4000,B51,公司明细!$H$1:$H$4000,"是",公司明细!$I$1:$I$4000,"&gt;0",公司明细!$J$1:$J$4000,"&gt;0")</f>
        <v>1312.9615712570994</v>
      </c>
      <c r="L51" s="18">
        <f ca="1">SUMIFS(公司明细!$I$1:$I$4000,公司明细!$G$1:$G$4000,B51,公司明细!$H$1:$H$4000,"是",公司明细!$I$1:$I$4000,"&gt;0")</f>
        <v>20770.00924515109</v>
      </c>
      <c r="M51" s="18">
        <f t="shared" ca="1" si="31"/>
        <v>15.819205755782155</v>
      </c>
      <c r="N51" s="24">
        <f ca="1">IF(ISERROR(AVERAGEIFS(公司明细!$K$1:$K$4000,公司明细!$G$1:$G$4000,B51,公司明细!$H$1:$H$4000,"是",公司明细!$I$1:$I$4000,"&gt;0")),0,AVERAGEIFS(公司明细!$K$1:$K$4000,公司明细!$G$1:$G$4000,B51,公司明细!$H$1:$H$4000,"是",公司明细!$I$1:$I$4000,"&gt;0"))</f>
        <v>443.163508244583</v>
      </c>
      <c r="O51" s="50">
        <f ca="1">COUNTIFS(公司明细!$G$1:$G$4000,B51,公司明细!$H$1:$H$4000,"是",公司明细!$O$1:$O$4000,"&gt;0")+COUNTIFS(公司明细!$G$1:$G$4000,B51,公司明细!$H$1:$H$4000,"是",公司明细!$O$1:$O$4000,"&lt;0")</f>
        <v>76</v>
      </c>
      <c r="P51" s="18">
        <f ca="1">SUMIFS(公司明细!$N$1:$N$4000,公司明细!$G$1:$G$4000,B51,公司明细!$H$1:$H$4000,"是",公司明细!$I$1:$I$4000,"&gt;0")</f>
        <v>1096.8111210470413</v>
      </c>
      <c r="Q51" s="19">
        <f ca="1">IF(OR(P51=0,SUMIFS(公司明细!$J$1:$J$4000,公司明细!$G$1:$G$4000,B51,公司明细!$H$1:$H$4000,"是",公司明细!$I$1:$I$4000,"&gt;0")=0),0,P51/SUMIFS(公司明细!$J$1:$J$4000,公司明细!$G$1:$G$4000,B51,公司明细!$H$1:$H$4000,"是",公司明细!$I$1:$I$4000,"&gt;0"))</f>
        <v>1.2280676991170831</v>
      </c>
      <c r="R51" s="18">
        <f ca="1">SUMIFS(公司明细!$I$1:$I$4000,公司明细!$G$1:$G$4000,B51,公司明细!$N$1:$N$4000,"&gt;0")+SUMIFS(公司明细!$I$1:$I$4000,公司明细!$G$1:$G$4000,B51,公司明细!$N$1:$N$4000,"&lt;0")</f>
        <v>16751.115369700594</v>
      </c>
      <c r="S51" s="19">
        <f t="shared" ca="1" si="32"/>
        <v>15.27256156348013</v>
      </c>
      <c r="T51" s="19">
        <f ca="1">IF(ISERROR(AVERAGEIFS(公司明细!$O$1:$O$4000,公司明细!$G$1:$G$4000,B51,公司明细!$H$1:$H$4000,"是")),0,AVERAGEIFS(公司明细!$O$1:$O$4000,公司明细!$G$1:$G$4000,B51,公司明细!$H$1:$H$4000,"是"))</f>
        <v>28.819341765028344</v>
      </c>
      <c r="X51" s="66" t="str">
        <f>公司明细!A17</f>
        <v>房地产业</v>
      </c>
      <c r="Y51" s="66" t="str">
        <f>公司明细!B17</f>
        <v>轻工制造</v>
      </c>
      <c r="Z51" s="66" t="str">
        <f>公司明细!C17</f>
        <v>交运设备</v>
      </c>
    </row>
    <row r="52" spans="2:26">
      <c r="B52" s="6" t="str">
        <f t="shared" si="28"/>
        <v>电气设备</v>
      </c>
      <c r="C52" s="17">
        <f>COUNTIFS(公司明细!$G$1:$G$4000,B52,公司明细!$H$1:$H$4000,"是")</f>
        <v>193</v>
      </c>
      <c r="D52" s="18">
        <f ca="1">SUMIFS(公司明细!$J$1:$J$4000,公司明细!$G$1:$G$4000,B52,公司明细!$H$1:$H$4000,"是",公司明细!$I$1:$I$4000,"&gt;0")</f>
        <v>409.22376656399985</v>
      </c>
      <c r="E52" s="18">
        <f ca="1">SUMIFS(公司明细!$L$1:$L$4000,公司明细!$G$1:$G$4000,B52,公司明细!$H$1:$H$4000,"是",公司明细!$I$1:$I$4000,"&gt;0")</f>
        <v>7340.3561214682968</v>
      </c>
      <c r="F52" s="18">
        <f ca="1">SUMIFS(公司明细!$I$1:$I$4000,公司明细!$G$1:$G$4000,B52,公司明细!$H$1:$H$4000,"是")</f>
        <v>15541.284710581096</v>
      </c>
      <c r="G52" s="19">
        <f t="shared" ca="1" si="29"/>
        <v>37.97747340305208</v>
      </c>
      <c r="H52" s="19">
        <f t="shared" ca="1" si="30"/>
        <v>2.1172385172331887</v>
      </c>
      <c r="I52" s="19">
        <f ca="1">IF(ISERROR(AVERAGEIFS(公司明细!$K$1:$K$4000,公司明细!$G$1:$G$4000,B52,公司明细!$H$1:$H$4000,"是")),0,AVERAGEIFS(公司明细!$K$1:$K$4000,公司明细!$G$1:$G$4000,B52,公司明细!$H$1:$H$4000,"是"))</f>
        <v>29.241763951123446</v>
      </c>
      <c r="J52" s="19">
        <f ca="1">IF(ISERROR(AVERAGEIFS(公司明细!$M$1:$M$4000,公司明细!$G$1:$G$4000,B52,公司明细!$H$1:$H$4000,"是")),0,AVERAGEIFS(公司明细!$M$1:$M$4000,公司明细!$G$1:$G$4000,B52,公司明细!$H$1:$H$4000,"是"))</f>
        <v>3.7144917445604846</v>
      </c>
      <c r="K52" s="18">
        <f ca="1">SUMIFS(公司明细!$J$1:$J$4000,公司明细!$G$1:$G$4000,B52,公司明细!$H$1:$H$4000,"是",公司明细!$I$1:$I$4000,"&gt;0",公司明细!$J$1:$J$4000,"&gt;0")</f>
        <v>591.09565775050021</v>
      </c>
      <c r="L52" s="18">
        <f ca="1">SUMIFS(公司明细!$I$1:$I$4000,公司明细!$G$1:$G$4000,B52,公司明细!$H$1:$H$4000,"是",公司明细!$I$1:$I$4000,"&gt;0")</f>
        <v>15541.284710581096</v>
      </c>
      <c r="M52" s="18">
        <f t="shared" ca="1" si="31"/>
        <v>26.29233442472864</v>
      </c>
      <c r="N52" s="24">
        <f ca="1">IF(ISERROR(AVERAGEIFS(公司明细!$K$1:$K$4000,公司明细!$G$1:$G$4000,B52,公司明细!$H$1:$H$4000,"是",公司明细!$I$1:$I$4000,"&gt;0")),0,AVERAGEIFS(公司明细!$K$1:$K$4000,公司明细!$G$1:$G$4000,B52,公司明细!$H$1:$H$4000,"是",公司明细!$I$1:$I$4000,"&gt;0"))</f>
        <v>29.241763951123446</v>
      </c>
      <c r="O52" s="50">
        <f ca="1">COUNTIFS(公司明细!$G$1:$G$4000,B52,公司明细!$H$1:$H$4000,"是",公司明细!$O$1:$O$4000,"&gt;0")+COUNTIFS(公司明细!$G$1:$G$4000,B52,公司明细!$H$1:$H$4000,"是",公司明细!$O$1:$O$4000,"&lt;0")</f>
        <v>73</v>
      </c>
      <c r="P52" s="18">
        <f ca="1">SUMIFS(公司明细!$N$1:$N$4000,公司明细!$G$1:$G$4000,B52,公司明细!$H$1:$H$4000,"是",公司明细!$I$1:$I$4000,"&gt;0")</f>
        <v>498.22987173917005</v>
      </c>
      <c r="Q52" s="19">
        <f ca="1">IF(OR(P52=0,SUMIFS(公司明细!$J$1:$J$4000,公司明细!$G$1:$G$4000,B52,公司明细!$H$1:$H$4000,"是",公司明细!$I$1:$I$4000,"&gt;0")=0),0,P52/SUMIFS(公司明细!$J$1:$J$4000,公司明细!$G$1:$G$4000,B52,公司明细!$H$1:$H$4000,"是",公司明细!$I$1:$I$4000,"&gt;0"))</f>
        <v>1.2174998434780553</v>
      </c>
      <c r="R52" s="18">
        <f ca="1">SUMIFS(公司明细!$I$1:$I$4000,公司明细!$G$1:$G$4000,B52,公司明细!$N$1:$N$4000,"&gt;0")+SUMIFS(公司明细!$I$1:$I$4000,公司明细!$G$1:$G$4000,B52,公司明细!$N$1:$N$4000,"&lt;0")</f>
        <v>11290.011689029998</v>
      </c>
      <c r="S52" s="19">
        <f t="shared" ca="1" si="32"/>
        <v>22.660246463384414</v>
      </c>
      <c r="T52" s="19">
        <f ca="1">IF(ISERROR(AVERAGEIFS(公司明细!$O$1:$O$4000,公司明细!$G$1:$G$4000,B52,公司明细!$H$1:$H$4000,"是")),0,AVERAGEIFS(公司明细!$O$1:$O$4000,公司明细!$G$1:$G$4000,B52,公司明细!$H$1:$H$4000,"是"))</f>
        <v>39.28024038094825</v>
      </c>
      <c r="X52" s="66" t="str">
        <f>公司明细!A18</f>
        <v>租赁和商务服务业</v>
      </c>
      <c r="Y52" s="66" t="str">
        <f>公司明细!B18</f>
        <v>医药生物</v>
      </c>
      <c r="Z52" s="66" t="str">
        <f>公司明细!C18</f>
        <v>电气设备</v>
      </c>
    </row>
    <row r="53" spans="2:26">
      <c r="B53" s="6" t="str">
        <f t="shared" si="28"/>
        <v>家电</v>
      </c>
      <c r="C53" s="17">
        <f>COUNTIFS(公司明细!$G$1:$G$4000,B53,公司明细!$H$1:$H$4000,"是")</f>
        <v>59</v>
      </c>
      <c r="D53" s="18">
        <f ca="1">SUMIFS(公司明细!$J$1:$J$4000,公司明细!$G$1:$G$4000,B53,公司明细!$H$1:$H$4000,"是",公司明细!$I$1:$I$4000,"&gt;0")</f>
        <v>801.88890727310002</v>
      </c>
      <c r="E53" s="18">
        <f ca="1">SUMIFS(公司明细!$L$1:$L$4000,公司明细!$G$1:$G$4000,B53,公司明细!$H$1:$H$4000,"是",公司明细!$I$1:$I$4000,"&gt;0")</f>
        <v>4437.9426307188996</v>
      </c>
      <c r="F53" s="18">
        <f ca="1">SUMIFS(公司明细!$I$1:$I$4000,公司明细!$G$1:$G$4000,B53,公司明细!$H$1:$H$4000,"是")</f>
        <v>13199.091068432395</v>
      </c>
      <c r="G53" s="19">
        <f t="shared" ca="1" si="29"/>
        <v>16.459999569413135</v>
      </c>
      <c r="H53" s="19">
        <f t="shared" ca="1" si="30"/>
        <v>2.9741463932115506</v>
      </c>
      <c r="I53" s="19">
        <f ca="1">IF(ISERROR(AVERAGEIFS(公司明细!$K$1:$K$4000,公司明细!$G$1:$G$4000,B53,公司明细!$H$1:$H$4000,"是")),0,AVERAGEIFS(公司明细!$K$1:$K$4000,公司明细!$G$1:$G$4000,B53,公司明细!$H$1:$H$4000,"是"))</f>
        <v>16.519750081449107</v>
      </c>
      <c r="J53" s="19">
        <f ca="1">IF(ISERROR(AVERAGEIFS(公司明细!$M$1:$M$4000,公司明细!$G$1:$G$4000,B53,公司明细!$H$1:$H$4000,"是")),0,AVERAGEIFS(公司明细!$M$1:$M$4000,公司明细!$G$1:$G$4000,B53,公司明细!$H$1:$H$4000,"是"))</f>
        <v>2.5508768876416092</v>
      </c>
      <c r="K53" s="18">
        <f ca="1">SUMIFS(公司明细!$J$1:$J$4000,公司明细!$G$1:$G$4000,B53,公司明细!$H$1:$H$4000,"是",公司明细!$I$1:$I$4000,"&gt;0",公司明细!$J$1:$J$4000,"&gt;0")</f>
        <v>892.0845795199001</v>
      </c>
      <c r="L53" s="18">
        <f ca="1">SUMIFS(公司明细!$I$1:$I$4000,公司明细!$G$1:$G$4000,B53,公司明细!$H$1:$H$4000,"是",公司明细!$I$1:$I$4000,"&gt;0")</f>
        <v>13199.091068432395</v>
      </c>
      <c r="M53" s="18">
        <f t="shared" ca="1" si="31"/>
        <v>14.795784358850648</v>
      </c>
      <c r="N53" s="24">
        <f ca="1">IF(ISERROR(AVERAGEIFS(公司明细!$K$1:$K$4000,公司明细!$G$1:$G$4000,B53,公司明细!$H$1:$H$4000,"是",公司明细!$I$1:$I$4000,"&gt;0")),0,AVERAGEIFS(公司明细!$K$1:$K$4000,公司明细!$G$1:$G$4000,B53,公司明细!$H$1:$H$4000,"是",公司明细!$I$1:$I$4000,"&gt;0"))</f>
        <v>16.519750081449107</v>
      </c>
      <c r="O53" s="50">
        <f ca="1">COUNTIFS(公司明细!$G$1:$G$4000,B53,公司明细!$H$1:$H$4000,"是",公司明细!$O$1:$O$4000,"&gt;0")+COUNTIFS(公司明细!$G$1:$G$4000,B53,公司明细!$H$1:$H$4000,"是",公司明细!$O$1:$O$4000,"&lt;0")</f>
        <v>34</v>
      </c>
      <c r="P53" s="18">
        <f ca="1">SUMIFS(公司明细!$N$1:$N$4000,公司明细!$G$1:$G$4000,B53,公司明细!$H$1:$H$4000,"是",公司明细!$I$1:$I$4000,"&gt;0")</f>
        <v>831.78794926879721</v>
      </c>
      <c r="Q53" s="19">
        <f ca="1">IF(OR(P53=0,SUMIFS(公司明细!$J$1:$J$4000,公司明细!$G$1:$G$4000,B53,公司明细!$H$1:$H$4000,"是",公司明细!$I$1:$I$4000,"&gt;0")=0),0,P53/SUMIFS(公司明细!$J$1:$J$4000,公司明细!$G$1:$G$4000,B53,公司明细!$H$1:$H$4000,"是",公司明细!$I$1:$I$4000,"&gt;0"))</f>
        <v>1.0372857658018637</v>
      </c>
      <c r="R53" s="18">
        <f ca="1">SUMIFS(公司明细!$I$1:$I$4000,公司明细!$G$1:$G$4000,B53,公司明细!$N$1:$N$4000,"&gt;0")+SUMIFS(公司明细!$I$1:$I$4000,公司明细!$G$1:$G$4000,B53,公司明细!$N$1:$N$4000,"&lt;0")</f>
        <v>12557.929004690399</v>
      </c>
      <c r="S53" s="19">
        <f t="shared" ca="1" si="32"/>
        <v>15.097512552002877</v>
      </c>
      <c r="T53" s="19">
        <f ca="1">IF(ISERROR(AVERAGEIFS(公司明细!$O$1:$O$4000,公司明细!$G$1:$G$4000,B53,公司明细!$H$1:$H$4000,"是")),0,AVERAGEIFS(公司明细!$O$1:$O$4000,公司明细!$G$1:$G$4000,B53,公司明细!$H$1:$H$4000,"是"))</f>
        <v>21.167773012400911</v>
      </c>
      <c r="X53" s="66" t="str">
        <f>公司明细!A19</f>
        <v>科学研究和技术服务业</v>
      </c>
      <c r="Y53" s="66" t="str">
        <f>公司明细!B19</f>
        <v>公用事业</v>
      </c>
      <c r="Z53" s="66" t="str">
        <f>公司明细!C19</f>
        <v>家电</v>
      </c>
    </row>
    <row r="54" spans="2:26">
      <c r="B54" s="6" t="str">
        <f t="shared" si="28"/>
        <v>电子设备</v>
      </c>
      <c r="C54" s="17">
        <f>COUNTIFS(公司明细!$G$1:$G$4000,B54,公司明细!$H$1:$H$4000,"是")</f>
        <v>252</v>
      </c>
      <c r="D54" s="18">
        <f ca="1">SUMIFS(公司明细!$J$1:$J$4000,公司明细!$G$1:$G$4000,B54,公司明细!$H$1:$H$4000,"是",公司明细!$I$1:$I$4000,"&gt;0")</f>
        <v>275.90271934860004</v>
      </c>
      <c r="E54" s="18">
        <f ca="1">SUMIFS(公司明细!$L$1:$L$4000,公司明细!$G$1:$G$4000,B54,公司明细!$H$1:$H$4000,"是",公司明细!$I$1:$I$4000,"&gt;0")</f>
        <v>8535.6468770826978</v>
      </c>
      <c r="F54" s="18">
        <f ca="1">SUMIFS(公司明细!$I$1:$I$4000,公司明细!$G$1:$G$4000,B54,公司明细!$H$1:$H$4000,"是")</f>
        <v>32612.393546014904</v>
      </c>
      <c r="G54" s="19">
        <f t="shared" ca="1" si="29"/>
        <v>118.20250856175689</v>
      </c>
      <c r="H54" s="19">
        <f t="shared" ca="1" si="30"/>
        <v>3.8207289987096007</v>
      </c>
      <c r="I54" s="19">
        <f ca="1">IF(ISERROR(AVERAGEIFS(公司明细!$K$1:$K$4000,公司明细!$G$1:$G$4000,B54,公司明细!$H$1:$H$4000,"是")),0,AVERAGEIFS(公司明细!$K$1:$K$4000,公司明细!$G$1:$G$4000,B54,公司明细!$H$1:$H$4000,"是"))</f>
        <v>51.941773664596958</v>
      </c>
      <c r="J54" s="19">
        <f ca="1">IF(ISERROR(AVERAGEIFS(公司明细!$M$1:$M$4000,公司明细!$G$1:$G$4000,B54,公司明细!$H$1:$H$4000,"是")),0,AVERAGEIFS(公司明细!$M$1:$M$4000,公司明细!$G$1:$G$4000,B54,公司明细!$H$1:$H$4000,"是"))</f>
        <v>4.3041000035307286</v>
      </c>
      <c r="K54" s="18">
        <f ca="1">SUMIFS(公司明细!$J$1:$J$4000,公司明细!$G$1:$G$4000,B54,公司明细!$H$1:$H$4000,"是",公司明细!$I$1:$I$4000,"&gt;0",公司明细!$J$1:$J$4000,"&gt;0")</f>
        <v>677.9197064371001</v>
      </c>
      <c r="L54" s="18">
        <f ca="1">SUMIFS(公司明细!$I$1:$I$4000,公司明细!$G$1:$G$4000,B54,公司明细!$H$1:$H$4000,"是",公司明细!$I$1:$I$4000,"&gt;0")</f>
        <v>32612.393546014904</v>
      </c>
      <c r="M54" s="18">
        <f t="shared" ca="1" si="31"/>
        <v>48.106572557705697</v>
      </c>
      <c r="N54" s="24">
        <f ca="1">IF(ISERROR(AVERAGEIFS(公司明细!$K$1:$K$4000,公司明细!$G$1:$G$4000,B54,公司明细!$H$1:$H$4000,"是",公司明细!$I$1:$I$4000,"&gt;0")),0,AVERAGEIFS(公司明细!$K$1:$K$4000,公司明细!$G$1:$G$4000,B54,公司明细!$H$1:$H$4000,"是",公司明细!$I$1:$I$4000,"&gt;0"))</f>
        <v>51.941773664596958</v>
      </c>
      <c r="O54" s="50">
        <f ca="1">COUNTIFS(公司明细!$G$1:$G$4000,B54,公司明细!$H$1:$H$4000,"是",公司明细!$O$1:$O$4000,"&gt;0")+COUNTIFS(公司明细!$G$1:$G$4000,B54,公司明细!$H$1:$H$4000,"是",公司明细!$O$1:$O$4000,"&lt;0")</f>
        <v>137</v>
      </c>
      <c r="P54" s="18">
        <f ca="1">SUMIFS(公司明细!$N$1:$N$4000,公司明细!$G$1:$G$4000,B54,公司明细!$H$1:$H$4000,"是",公司明细!$I$1:$I$4000,"&gt;0")</f>
        <v>722.60517608994303</v>
      </c>
      <c r="Q54" s="19">
        <f ca="1">IF(OR(P54=0,SUMIFS(公司明细!$J$1:$J$4000,公司明细!$G$1:$G$4000,B54,公司明细!$H$1:$H$4000,"是",公司明细!$I$1:$I$4000,"&gt;0")=0),0,P54/SUMIFS(公司明细!$J$1:$J$4000,公司明细!$G$1:$G$4000,B54,公司明细!$H$1:$H$4000,"是",公司明细!$I$1:$I$4000,"&gt;0"))</f>
        <v>2.6190578251493757</v>
      </c>
      <c r="R54" s="18">
        <f ca="1">SUMIFS(公司明细!$I$1:$I$4000,公司明细!$G$1:$G$4000,B54,公司明细!$N$1:$N$4000,"&gt;0")+SUMIFS(公司明细!$I$1:$I$4000,公司明细!$G$1:$G$4000,B54,公司明细!$N$1:$N$4000,"&lt;0")</f>
        <v>27793.217545721698</v>
      </c>
      <c r="S54" s="19">
        <f t="shared" ca="1" si="32"/>
        <v>38.462522087251507</v>
      </c>
      <c r="T54" s="19">
        <f ca="1">IF(ISERROR(AVERAGEIFS(公司明细!$O$1:$O$4000,公司明细!$G$1:$G$4000,B54,公司明细!$H$1:$H$4000,"是")),0,AVERAGEIFS(公司明细!$O$1:$O$4000,公司明细!$G$1:$G$4000,B54,公司明细!$H$1:$H$4000,"是"))</f>
        <v>50.124939499037801</v>
      </c>
      <c r="X54" s="66" t="str">
        <f>公司明细!A20</f>
        <v>水利、环境和公共设施管理业</v>
      </c>
      <c r="Y54" s="66" t="str">
        <f>公司明细!B20</f>
        <v>交通运输</v>
      </c>
      <c r="Z54" s="66" t="str">
        <f>公司明细!C20</f>
        <v>电子设备</v>
      </c>
    </row>
    <row r="55" spans="2:26">
      <c r="B55" s="6" t="str">
        <f t="shared" si="28"/>
        <v>信息技术</v>
      </c>
      <c r="C55" s="17">
        <f>COUNTIFS(公司明细!$G$1:$G$4000,B55,公司明细!$H$1:$H$4000,"是")</f>
        <v>312</v>
      </c>
      <c r="D55" s="18">
        <f ca="1">SUMIFS(公司明细!$J$1:$J$4000,公司明细!$G$1:$G$4000,B55,公司明细!$H$1:$H$4000,"是",公司明细!$I$1:$I$4000,"&gt;0")</f>
        <v>949.78504636050013</v>
      </c>
      <c r="E55" s="18">
        <f ca="1">SUMIFS(公司明细!$L$1:$L$4000,公司明细!$G$1:$G$4000,B55,公司明细!$H$1:$H$4000,"是",公司明细!$I$1:$I$4000,"&gt;0")</f>
        <v>11883.314660267208</v>
      </c>
      <c r="F55" s="18">
        <f ca="1">SUMIFS(公司明细!$I$1:$I$4000,公司明细!$G$1:$G$4000,B55,公司明细!$H$1:$H$4000,"是")</f>
        <v>40332.351589082878</v>
      </c>
      <c r="G55" s="19">
        <f t="shared" ca="1" si="29"/>
        <v>42.464715299143954</v>
      </c>
      <c r="H55" s="19">
        <f t="shared" ca="1" si="30"/>
        <v>3.3940321149567176</v>
      </c>
      <c r="I55" s="19">
        <f ca="1">IF(ISERROR(AVERAGEIFS(公司明细!$K$1:$K$4000,公司明细!$G$1:$G$4000,B55,公司明细!$H$1:$H$4000,"是")),0,AVERAGEIFS(公司明细!$K$1:$K$4000,公司明细!$G$1:$G$4000,B55,公司明细!$H$1:$H$4000,"是"))</f>
        <v>-133.21791623628451</v>
      </c>
      <c r="J55" s="19">
        <f ca="1">IF(ISERROR(AVERAGEIFS(公司明细!$M$1:$M$4000,公司明细!$G$1:$G$4000,B55,公司明细!$H$1:$H$4000,"是")),0,AVERAGEIFS(公司明细!$M$1:$M$4000,公司明细!$G$1:$G$4000,B55,公司明细!$H$1:$H$4000,"是"))</f>
        <v>4.3491043572395967</v>
      </c>
      <c r="K55" s="18">
        <f ca="1">SUMIFS(公司明细!$J$1:$J$4000,公司明细!$G$1:$G$4000,B55,公司明细!$H$1:$H$4000,"是",公司明细!$I$1:$I$4000,"&gt;0",公司明细!$J$1:$J$4000,"&gt;0")</f>
        <v>1218.1509643855002</v>
      </c>
      <c r="L55" s="18">
        <f ca="1">SUMIFS(公司明细!$I$1:$I$4000,公司明细!$G$1:$G$4000,B55,公司明细!$H$1:$H$4000,"是",公司明细!$I$1:$I$4000,"&gt;0")</f>
        <v>40332.351589082878</v>
      </c>
      <c r="M55" s="18">
        <f t="shared" ca="1" si="31"/>
        <v>33.109485415404691</v>
      </c>
      <c r="N55" s="24">
        <f ca="1">IF(ISERROR(AVERAGEIFS(公司明细!$K$1:$K$4000,公司明细!$G$1:$G$4000,B55,公司明细!$H$1:$H$4000,"是",公司明细!$I$1:$I$4000,"&gt;0")),0,AVERAGEIFS(公司明细!$K$1:$K$4000,公司明细!$G$1:$G$4000,B55,公司明细!$H$1:$H$4000,"是",公司明细!$I$1:$I$4000,"&gt;0"))</f>
        <v>-133.21791623628451</v>
      </c>
      <c r="O55" s="50">
        <f ca="1">COUNTIFS(公司明细!$G$1:$G$4000,B55,公司明细!$H$1:$H$4000,"是",公司明细!$O$1:$O$4000,"&gt;0")+COUNTIFS(公司明细!$G$1:$G$4000,B55,公司明细!$H$1:$H$4000,"是",公司明细!$O$1:$O$4000,"&lt;0")</f>
        <v>169</v>
      </c>
      <c r="P55" s="18">
        <f ca="1">SUMIFS(公司明细!$N$1:$N$4000,公司明细!$G$1:$G$4000,B55,公司明细!$H$1:$H$4000,"是",公司明细!$I$1:$I$4000,"&gt;0")</f>
        <v>1138.2027384506418</v>
      </c>
      <c r="Q55" s="19">
        <f ca="1">IF(OR(P55=0,SUMIFS(公司明细!$J$1:$J$4000,公司明细!$G$1:$G$4000,B55,公司明细!$H$1:$H$4000,"是",公司明细!$I$1:$I$4000,"&gt;0")=0),0,P55/SUMIFS(公司明细!$J$1:$J$4000,公司明细!$G$1:$G$4000,B55,公司明细!$H$1:$H$4000,"是",公司明细!$I$1:$I$4000,"&gt;0"))</f>
        <v>1.1983792994132128</v>
      </c>
      <c r="R55" s="18">
        <f ca="1">SUMIFS(公司明细!$I$1:$I$4000,公司明细!$G$1:$G$4000,B55,公司明细!$N$1:$N$4000,"&gt;0")+SUMIFS(公司明细!$I$1:$I$4000,公司明细!$G$1:$G$4000,B55,公司明细!$N$1:$N$4000,"&lt;0")</f>
        <v>34008.826244015007</v>
      </c>
      <c r="S55" s="19">
        <f t="shared" ca="1" si="32"/>
        <v>29.879409963737139</v>
      </c>
      <c r="T55" s="19">
        <f ca="1">IF(ISERROR(AVERAGEIFS(公司明细!$O$1:$O$4000,公司明细!$G$1:$G$4000,B55,公司明细!$H$1:$H$4000,"是")),0,AVERAGEIFS(公司明细!$O$1:$O$4000,公司明细!$G$1:$G$4000,B55,公司明细!$H$1:$H$4000,"是"))</f>
        <v>46.521887462532185</v>
      </c>
      <c r="X55" s="66" t="str">
        <f>公司明细!A21</f>
        <v>居民服务、修理和其他服务业</v>
      </c>
      <c r="Y55" s="66" t="str">
        <f>公司明细!B21</f>
        <v>房地产</v>
      </c>
      <c r="Z55" s="66" t="str">
        <f>公司明细!C21</f>
        <v>信息技术</v>
      </c>
    </row>
    <row r="56" spans="2:26">
      <c r="B56" s="6" t="str">
        <f t="shared" si="28"/>
        <v>文化传媒</v>
      </c>
      <c r="C56" s="17">
        <f>COUNTIFS(公司明细!$G$1:$G$4000,B56,公司明细!$H$1:$H$4000,"是")</f>
        <v>101</v>
      </c>
      <c r="D56" s="18">
        <f ca="1">SUMIFS(公司明细!$J$1:$J$4000,公司明细!$G$1:$G$4000,B56,公司明细!$H$1:$H$4000,"是",公司明细!$I$1:$I$4000,"&gt;0")</f>
        <v>-64.942301437000026</v>
      </c>
      <c r="E56" s="18">
        <f ca="1">SUMIFS(公司明细!$L$1:$L$4000,公司明细!$G$1:$G$4000,B56,公司明细!$H$1:$H$4000,"是",公司明细!$I$1:$I$4000,"&gt;0")</f>
        <v>4317.7682342905018</v>
      </c>
      <c r="F56" s="18">
        <f ca="1">SUMIFS(公司明细!$I$1:$I$4000,公司明细!$G$1:$G$4000,B56,公司明细!$H$1:$H$4000,"是")</f>
        <v>8294.3234160227967</v>
      </c>
      <c r="G56" s="19">
        <f t="shared" ca="1" si="29"/>
        <v>-127.718347402102</v>
      </c>
      <c r="H56" s="19">
        <f t="shared" ca="1" si="30"/>
        <v>1.9209746716258671</v>
      </c>
      <c r="I56" s="19">
        <f ca="1">IF(ISERROR(AVERAGEIFS(公司明细!$K$1:$K$4000,公司明细!$G$1:$G$4000,B56,公司明细!$H$1:$H$4000,"是")),0,AVERAGEIFS(公司明细!$K$1:$K$4000,公司明细!$G$1:$G$4000,B56,公司明细!$H$1:$H$4000,"是"))</f>
        <v>29.763867383591876</v>
      </c>
      <c r="J56" s="19">
        <f ca="1">IF(ISERROR(AVERAGEIFS(公司明细!$M$1:$M$4000,公司明细!$G$1:$G$4000,B56,公司明细!$H$1:$H$4000,"是")),0,AVERAGEIFS(公司明细!$M$1:$M$4000,公司明细!$G$1:$G$4000,B56,公司明细!$H$1:$H$4000,"是"))</f>
        <v>3.3308510359366834</v>
      </c>
      <c r="K56" s="18">
        <f ca="1">SUMIFS(公司明细!$J$1:$J$4000,公司明细!$G$1:$G$4000,B56,公司明细!$H$1:$H$4000,"是",公司明细!$I$1:$I$4000,"&gt;0",公司明细!$J$1:$J$4000,"&gt;0")</f>
        <v>266.53596242390006</v>
      </c>
      <c r="L56" s="18">
        <f ca="1">SUMIFS(公司明细!$I$1:$I$4000,公司明细!$G$1:$G$4000,B56,公司明细!$H$1:$H$4000,"是",公司明细!$I$1:$I$4000,"&gt;0")</f>
        <v>8294.3234160227967</v>
      </c>
      <c r="M56" s="18">
        <f t="shared" ca="1" si="31"/>
        <v>31.118965488159777</v>
      </c>
      <c r="N56" s="24">
        <f ca="1">IF(ISERROR(AVERAGEIFS(公司明细!$K$1:$K$4000,公司明细!$G$1:$G$4000,B56,公司明细!$H$1:$H$4000,"是",公司明细!$I$1:$I$4000,"&gt;0")),0,AVERAGEIFS(公司明细!$K$1:$K$4000,公司明细!$G$1:$G$4000,B56,公司明细!$H$1:$H$4000,"是",公司明细!$I$1:$I$4000,"&gt;0"))</f>
        <v>29.763867383591876</v>
      </c>
      <c r="O56" s="50">
        <f ca="1">COUNTIFS(公司明细!$G$1:$G$4000,B56,公司明细!$H$1:$H$4000,"是",公司明细!$O$1:$O$4000,"&gt;0")+COUNTIFS(公司明细!$G$1:$G$4000,B56,公司明细!$H$1:$H$4000,"是",公司明细!$O$1:$O$4000,"&lt;0")</f>
        <v>49</v>
      </c>
      <c r="P56" s="18">
        <f ca="1">SUMIFS(公司明细!$N$1:$N$4000,公司明细!$G$1:$G$4000,B56,公司明细!$H$1:$H$4000,"是",公司明细!$I$1:$I$4000,"&gt;0")</f>
        <v>273.49160946353652</v>
      </c>
      <c r="Q56" s="19">
        <f ca="1">IF(OR(P56=0,SUMIFS(公司明细!$J$1:$J$4000,公司明细!$G$1:$G$4000,B56,公司明细!$H$1:$H$4000,"是",公司明细!$I$1:$I$4000,"&gt;0")=0),0,P56/SUMIFS(公司明细!$J$1:$J$4000,公司明细!$G$1:$G$4000,B56,公司明细!$H$1:$H$4000,"是",公司明细!$I$1:$I$4000,"&gt;0"))</f>
        <v>-4.2113014693334883</v>
      </c>
      <c r="R56" s="18">
        <f ca="1">SUMIFS(公司明细!$I$1:$I$4000,公司明细!$G$1:$G$4000,B56,公司明细!$N$1:$N$4000,"&gt;0")+SUMIFS(公司明细!$I$1:$I$4000,公司明细!$G$1:$G$4000,B56,公司明细!$N$1:$N$4000,"&lt;0")</f>
        <v>6241.7069307109987</v>
      </c>
      <c r="S56" s="19">
        <f t="shared" ca="1" si="32"/>
        <v>22.822297703956359</v>
      </c>
      <c r="T56" s="19">
        <f ca="1">IF(ISERROR(AVERAGEIFS(公司明细!$O$1:$O$4000,公司明细!$G$1:$G$4000,B56,公司明细!$H$1:$H$4000,"是")),0,AVERAGEIFS(公司明细!$O$1:$O$4000,公司明细!$G$1:$G$4000,B56,公司明细!$H$1:$H$4000,"是"))</f>
        <v>30.839802990598532</v>
      </c>
      <c r="X56" s="66" t="str">
        <f>公司明细!A22</f>
        <v>教育</v>
      </c>
      <c r="Y56" s="66" t="str">
        <f>公司明细!B22</f>
        <v>商业贸易</v>
      </c>
      <c r="Z56" s="66" t="str">
        <f>公司明细!C22</f>
        <v>文化传媒</v>
      </c>
    </row>
    <row r="57" spans="2:26">
      <c r="B57" s="6" t="str">
        <f t="shared" si="28"/>
        <v>互联网</v>
      </c>
      <c r="C57" s="17">
        <f>COUNTIFS(公司明细!$G$1:$G$4000,B57,公司明细!$H$1:$H$4000,"是")</f>
        <v>78</v>
      </c>
      <c r="D57" s="18">
        <f ca="1">SUMIFS(公司明细!$J$1:$J$4000,公司明细!$G$1:$G$4000,B57,公司明细!$H$1:$H$4000,"是",公司明细!$I$1:$I$4000,"&gt;0")</f>
        <v>-249.18167254369996</v>
      </c>
      <c r="E57" s="18">
        <f ca="1">SUMIFS(公司明细!$L$1:$L$4000,公司明细!$G$1:$G$4000,B57,公司明细!$H$1:$H$4000,"是",公司明细!$I$1:$I$4000,"&gt;0")</f>
        <v>2835.8201969606012</v>
      </c>
      <c r="F57" s="18">
        <f ca="1">SUMIFS(公司明细!$I$1:$I$4000,公司明细!$G$1:$G$4000,B57,公司明细!$H$1:$H$4000,"是")</f>
        <v>9909.0901776007031</v>
      </c>
      <c r="G57" s="19">
        <f t="shared" ca="1" si="29"/>
        <v>-39.766528880100147</v>
      </c>
      <c r="H57" s="19">
        <f t="shared" ca="1" si="30"/>
        <v>3.4942589760172913</v>
      </c>
      <c r="I57" s="19">
        <f ca="1">IF(ISERROR(AVERAGEIFS(公司明细!$K$1:$K$4000,公司明细!$G$1:$G$4000,B57,公司明细!$H$1:$H$4000,"是")),0,AVERAGEIFS(公司明细!$K$1:$K$4000,公司明细!$G$1:$G$4000,B57,公司明细!$H$1:$H$4000,"是"))</f>
        <v>31.612730483172164</v>
      </c>
      <c r="J57" s="19">
        <f ca="1">IF(ISERROR(AVERAGEIFS(公司明细!$M$1:$M$4000,公司明细!$G$1:$G$4000,B57,公司明细!$H$1:$H$4000,"是")),0,AVERAGEIFS(公司明细!$M$1:$M$4000,公司明细!$G$1:$G$4000,B57,公司明细!$H$1:$H$4000,"是"))</f>
        <v>2.3516386194720389</v>
      </c>
      <c r="K57" s="18">
        <f ca="1">SUMIFS(公司明细!$J$1:$J$4000,公司明细!$G$1:$G$4000,B57,公司明细!$H$1:$H$4000,"是",公司明细!$I$1:$I$4000,"&gt;0",公司明细!$J$1:$J$4000,"&gt;0")</f>
        <v>262.98449970459995</v>
      </c>
      <c r="L57" s="18">
        <f ca="1">SUMIFS(公司明细!$I$1:$I$4000,公司明细!$G$1:$G$4000,B57,公司明细!$H$1:$H$4000,"是",公司明细!$I$1:$I$4000,"&gt;0")</f>
        <v>9909.0901776007031</v>
      </c>
      <c r="M57" s="18">
        <f t="shared" ca="1" si="31"/>
        <v>37.679369653843445</v>
      </c>
      <c r="N57" s="24">
        <f ca="1">IF(ISERROR(AVERAGEIFS(公司明细!$K$1:$K$4000,公司明细!$G$1:$G$4000,B57,公司明细!$H$1:$H$4000,"是",公司明细!$I$1:$I$4000,"&gt;0")),0,AVERAGEIFS(公司明细!$K$1:$K$4000,公司明细!$G$1:$G$4000,B57,公司明细!$H$1:$H$4000,"是",公司明细!$I$1:$I$4000,"&gt;0"))</f>
        <v>31.612730483172164</v>
      </c>
      <c r="O57" s="50">
        <f ca="1">COUNTIFS(公司明细!$G$1:$G$4000,B57,公司明细!$H$1:$H$4000,"是",公司明细!$O$1:$O$4000,"&gt;0")+COUNTIFS(公司明细!$G$1:$G$4000,B57,公司明细!$H$1:$H$4000,"是",公司明细!$O$1:$O$4000,"&lt;0")</f>
        <v>37</v>
      </c>
      <c r="P57" s="18">
        <f ca="1">SUMIFS(公司明细!$N$1:$N$4000,公司明细!$G$1:$G$4000,B57,公司明细!$H$1:$H$4000,"是",公司明细!$I$1:$I$4000,"&gt;0")</f>
        <v>276.98075786715981</v>
      </c>
      <c r="Q57" s="19">
        <f ca="1">IF(OR(P57=0,SUMIFS(公司明细!$J$1:$J$4000,公司明细!$G$1:$G$4000,B57,公司明细!$H$1:$H$4000,"是",公司明细!$I$1:$I$4000,"&gt;0")=0),0,P57/SUMIFS(公司明细!$J$1:$J$4000,公司明细!$G$1:$G$4000,B57,公司明细!$H$1:$H$4000,"是",公司明细!$I$1:$I$4000,"&gt;0"))</f>
        <v>-1.1115615167025761</v>
      </c>
      <c r="R57" s="18">
        <f ca="1">SUMIFS(公司明细!$I$1:$I$4000,公司明细!$G$1:$G$4000,B57,公司明细!$N$1:$N$4000,"&gt;0")+SUMIFS(公司明细!$I$1:$I$4000,公司明细!$G$1:$G$4000,B57,公司明细!$N$1:$N$4000,"&lt;0")</f>
        <v>7941.7150914942995</v>
      </c>
      <c r="S57" s="19">
        <f t="shared" ca="1" si="32"/>
        <v>28.672443359055116</v>
      </c>
      <c r="T57" s="19">
        <f ca="1">IF(ISERROR(AVERAGEIFS(公司明细!$O$1:$O$4000,公司明细!$G$1:$G$4000,B57,公司明细!$H$1:$H$4000,"是")),0,AVERAGEIFS(公司明细!$O$1:$O$4000,公司明细!$G$1:$G$4000,B57,公司明细!$H$1:$H$4000,"是"))</f>
        <v>33.19561569586196</v>
      </c>
      <c r="X57" s="66" t="str">
        <f>公司明细!A23</f>
        <v>卫生和社会工作</v>
      </c>
      <c r="Y57" s="66" t="str">
        <f>公司明细!B23</f>
        <v>休闲服务</v>
      </c>
      <c r="Z57" s="66" t="str">
        <f>公司明细!C23</f>
        <v>互联网</v>
      </c>
    </row>
    <row r="58" spans="2:26">
      <c r="B58" s="6" t="str">
        <f t="shared" si="28"/>
        <v>医药生物</v>
      </c>
      <c r="C58" s="17">
        <f>COUNTIFS(公司明细!$G$1:$G$4000,B58,公司明细!$H$1:$H$4000,"是")</f>
        <v>312</v>
      </c>
      <c r="D58" s="18">
        <f ca="1">SUMIFS(公司明细!$J$1:$J$4000,公司明细!$G$1:$G$4000,B58,公司明细!$H$1:$H$4000,"是",公司明细!$I$1:$I$4000,"&gt;0")</f>
        <v>996.76662174329988</v>
      </c>
      <c r="E58" s="18">
        <f ca="1">SUMIFS(公司明细!$L$1:$L$4000,公司明细!$G$1:$G$4000,B58,公司明细!$H$1:$H$4000,"是",公司明细!$I$1:$I$4000,"&gt;0")</f>
        <v>11772.016104485596</v>
      </c>
      <c r="F58" s="18">
        <f ca="1">SUMIFS(公司明细!$I$1:$I$4000,公司明细!$G$1:$G$4000,B58,公司明细!$H$1:$H$4000,"是")</f>
        <v>43821.368459745594</v>
      </c>
      <c r="G58" s="19">
        <f t="shared" ca="1" si="29"/>
        <v>43.963519146642369</v>
      </c>
      <c r="H58" s="19">
        <f t="shared" ca="1" si="30"/>
        <v>3.7225032713850901</v>
      </c>
      <c r="I58" s="19">
        <f ca="1">IF(ISERROR(AVERAGEIFS(公司明细!$K$1:$K$4000,公司明细!$G$1:$G$4000,B58,公司明细!$H$1:$H$4000,"是")),0,AVERAGEIFS(公司明细!$K$1:$K$4000,公司明细!$G$1:$G$4000,B58,公司明细!$H$1:$H$4000,"是"))</f>
        <v>77.452955125245211</v>
      </c>
      <c r="J58" s="19">
        <f ca="1">IF(ISERROR(AVERAGEIFS(公司明细!$M$1:$M$4000,公司明细!$G$1:$G$4000,B58,公司明细!$H$1:$H$4000,"是")),0,AVERAGEIFS(公司明细!$M$1:$M$4000,公司明细!$G$1:$G$4000,B58,公司明细!$H$1:$H$4000,"是"))</f>
        <v>4.2581385166057419</v>
      </c>
      <c r="K58" s="18">
        <f ca="1">SUMIFS(公司明细!$J$1:$J$4000,公司明细!$G$1:$G$4000,B58,公司明细!$H$1:$H$4000,"是",公司明细!$I$1:$I$4000,"&gt;0",公司明细!$J$1:$J$4000,"&gt;0")</f>
        <v>1337.0098711322</v>
      </c>
      <c r="L58" s="18">
        <f ca="1">SUMIFS(公司明细!$I$1:$I$4000,公司明细!$G$1:$G$4000,B58,公司明细!$H$1:$H$4000,"是",公司明细!$I$1:$I$4000,"&gt;0")</f>
        <v>43821.368459745594</v>
      </c>
      <c r="M58" s="18">
        <f t="shared" ca="1" si="31"/>
        <v>32.775650655919989</v>
      </c>
      <c r="N58" s="24">
        <f ca="1">IF(ISERROR(AVERAGEIFS(公司明细!$K$1:$K$4000,公司明细!$G$1:$G$4000,B58,公司明细!$H$1:$H$4000,"是",公司明细!$I$1:$I$4000,"&gt;0")),0,AVERAGEIFS(公司明细!$K$1:$K$4000,公司明细!$G$1:$G$4000,B58,公司明细!$H$1:$H$4000,"是",公司明细!$I$1:$I$4000,"&gt;0"))</f>
        <v>77.452955125245211</v>
      </c>
      <c r="O58" s="50">
        <f ca="1">COUNTIFS(公司明细!$G$1:$G$4000,B58,公司明细!$H$1:$H$4000,"是",公司明细!$O$1:$O$4000,"&gt;0")+COUNTIFS(公司明细!$G$1:$G$4000,B58,公司明细!$H$1:$H$4000,"是",公司明细!$O$1:$O$4000,"&lt;0")</f>
        <v>147</v>
      </c>
      <c r="P58" s="18">
        <f ca="1">SUMIFS(公司明细!$N$1:$N$4000,公司明细!$G$1:$G$4000,B58,公司明细!$H$1:$H$4000,"是",公司明细!$I$1:$I$4000,"&gt;0")</f>
        <v>1087.1931255203644</v>
      </c>
      <c r="Q58" s="19">
        <f ca="1">IF(OR(P58=0,SUMIFS(公司明细!$J$1:$J$4000,公司明细!$G$1:$G$4000,B58,公司明细!$H$1:$H$4000,"是",公司明细!$I$1:$I$4000,"&gt;0")=0),0,P58/SUMIFS(公司明细!$J$1:$J$4000,公司明细!$G$1:$G$4000,B58,公司明细!$H$1:$H$4000,"是",公司明细!$I$1:$I$4000,"&gt;0"))</f>
        <v>1.0907198353200398</v>
      </c>
      <c r="R58" s="18">
        <f ca="1">SUMIFS(公司明细!$I$1:$I$4000,公司明细!$G$1:$G$4000,B58,公司明细!$N$1:$N$4000,"&gt;0")+SUMIFS(公司明细!$I$1:$I$4000,公司明细!$G$1:$G$4000,B58,公司明细!$N$1:$N$4000,"&lt;0")</f>
        <v>35647.322934979507</v>
      </c>
      <c r="S58" s="19">
        <f t="shared" ca="1" si="32"/>
        <v>32.78839986954258</v>
      </c>
      <c r="T58" s="19">
        <f ca="1">IF(ISERROR(AVERAGEIFS(公司明细!$O$1:$O$4000,公司明细!$G$1:$G$4000,B58,公司明细!$H$1:$H$4000,"是")),0,AVERAGEIFS(公司明细!$O$1:$O$4000,公司明细!$G$1:$G$4000,B58,公司明细!$H$1:$H$4000,"是"))</f>
        <v>42.09111741799272</v>
      </c>
      <c r="X58" s="66" t="str">
        <f>公司明细!A24</f>
        <v>文化、体育和娱乐业</v>
      </c>
      <c r="Y58" s="66" t="str">
        <f>公司明细!B24</f>
        <v>银行</v>
      </c>
      <c r="Z58" s="66" t="str">
        <f>公司明细!C24</f>
        <v>医药生物</v>
      </c>
    </row>
    <row r="59" spans="2:26">
      <c r="B59" s="6" t="str">
        <f t="shared" si="28"/>
        <v>休闲、生活及专业服务</v>
      </c>
      <c r="C59" s="17">
        <f>COUNTIFS(公司明细!$G$1:$G$4000,B59,公司明细!$H$1:$H$4000,"是")</f>
        <v>59</v>
      </c>
      <c r="D59" s="18">
        <f ca="1">SUMIFS(公司明细!$J$1:$J$4000,公司明细!$G$1:$G$4000,B59,公司明细!$H$1:$H$4000,"是",公司明细!$I$1:$I$4000,"&gt;0")</f>
        <v>154.11472484160001</v>
      </c>
      <c r="E59" s="18">
        <f ca="1">SUMIFS(公司明细!$L$1:$L$4000,公司明细!$G$1:$G$4000,B59,公司明细!$H$1:$H$4000,"是",公司明细!$I$1:$I$4000,"&gt;0")</f>
        <v>1338.4565363730003</v>
      </c>
      <c r="F59" s="18">
        <f ca="1">SUMIFS(公司明细!$I$1:$I$4000,公司明细!$G$1:$G$4000,B59,公司明细!$H$1:$H$4000,"是")</f>
        <v>4520.8896931158006</v>
      </c>
      <c r="G59" s="19">
        <f t="shared" ca="1" si="29"/>
        <v>29.334573304156347</v>
      </c>
      <c r="H59" s="19">
        <f t="shared" ca="1" si="30"/>
        <v>3.3776888305739661</v>
      </c>
      <c r="I59" s="19">
        <f ca="1">IF(ISERROR(AVERAGEIFS(公司明细!$K$1:$K$4000,公司明细!$G$1:$G$4000,B59,公司明细!$H$1:$H$4000,"是")),0,AVERAGEIFS(公司明细!$K$1:$K$4000,公司明细!$G$1:$G$4000,B59,公司明细!$H$1:$H$4000,"是"))</f>
        <v>6.6037351262976598</v>
      </c>
      <c r="J59" s="19">
        <f ca="1">IF(ISERROR(AVERAGEIFS(公司明细!$M$1:$M$4000,公司明细!$G$1:$G$4000,B59,公司明细!$H$1:$H$4000,"是")),0,AVERAGEIFS(公司明细!$M$1:$M$4000,公司明细!$G$1:$G$4000,B59,公司明细!$H$1:$H$4000,"是"))</f>
        <v>0.32917887914248056</v>
      </c>
      <c r="K59" s="18">
        <f ca="1">SUMIFS(公司明细!$J$1:$J$4000,公司明细!$G$1:$G$4000,B59,公司明细!$H$1:$H$4000,"是",公司明细!$I$1:$I$4000,"&gt;0",公司明细!$J$1:$J$4000,"&gt;0")</f>
        <v>167.17290433690005</v>
      </c>
      <c r="L59" s="18">
        <f ca="1">SUMIFS(公司明细!$I$1:$I$4000,公司明细!$G$1:$G$4000,B59,公司明细!$H$1:$H$4000,"是",公司明细!$I$1:$I$4000,"&gt;0")</f>
        <v>4520.8896931158006</v>
      </c>
      <c r="M59" s="18">
        <f t="shared" ca="1" si="31"/>
        <v>27.043196450095444</v>
      </c>
      <c r="N59" s="24">
        <f ca="1">IF(ISERROR(AVERAGEIFS(公司明细!$K$1:$K$4000,公司明细!$G$1:$G$4000,B59,公司明细!$H$1:$H$4000,"是",公司明细!$I$1:$I$4000,"&gt;0")),0,AVERAGEIFS(公司明细!$K$1:$K$4000,公司明细!$G$1:$G$4000,B59,公司明细!$H$1:$H$4000,"是",公司明细!$I$1:$I$4000,"&gt;0"))</f>
        <v>6.6037351262976598</v>
      </c>
      <c r="O59" s="50">
        <f ca="1">COUNTIFS(公司明细!$G$1:$G$4000,B59,公司明细!$H$1:$H$4000,"是",公司明细!$O$1:$O$4000,"&gt;0")+COUNTIFS(公司明细!$G$1:$G$4000,B59,公司明细!$H$1:$H$4000,"是",公司明细!$O$1:$O$4000,"&lt;0")</f>
        <v>30</v>
      </c>
      <c r="P59" s="18">
        <f ca="1">SUMIFS(公司明细!$N$1:$N$4000,公司明细!$G$1:$G$4000,B59,公司明细!$H$1:$H$4000,"是",公司明细!$I$1:$I$4000,"&gt;0")</f>
        <v>137.43304647206077</v>
      </c>
      <c r="Q59" s="19">
        <f ca="1">IF(OR(P59=0,SUMIFS(公司明细!$J$1:$J$4000,公司明细!$G$1:$G$4000,B59,公司明细!$H$1:$H$4000,"是",公司明细!$I$1:$I$4000,"&gt;0")=0),0,P59/SUMIFS(公司明细!$J$1:$J$4000,公司明细!$G$1:$G$4000,B59,公司明细!$H$1:$H$4000,"是",公司明细!$I$1:$I$4000,"&gt;0"))</f>
        <v>0.89175804981201656</v>
      </c>
      <c r="R59" s="18">
        <f ca="1">SUMIFS(公司明细!$I$1:$I$4000,公司明细!$G$1:$G$4000,B59,公司明细!$N$1:$N$4000,"&gt;0")+SUMIFS(公司明细!$I$1:$I$4000,公司明细!$G$1:$G$4000,B59,公司明细!$N$1:$N$4000,"&lt;0")</f>
        <v>3662.5449730475998</v>
      </c>
      <c r="S59" s="19">
        <f t="shared" ca="1" si="32"/>
        <v>26.649667362152019</v>
      </c>
      <c r="T59" s="19">
        <f ca="1">IF(ISERROR(AVERAGEIFS(公司明细!$O$1:$O$4000,公司明细!$G$1:$G$4000,B59,公司明细!$H$1:$H$4000,"是")),0,AVERAGEIFS(公司明细!$O$1:$O$4000,公司明细!$G$1:$G$4000,B59,公司明细!$H$1:$H$4000,"是"))</f>
        <v>30.172552807795523</v>
      </c>
      <c r="X59" s="66" t="str">
        <f>公司明细!A25</f>
        <v>综合</v>
      </c>
      <c r="Y59" s="66" t="str">
        <f>公司明细!B25</f>
        <v>综合</v>
      </c>
      <c r="Z59" s="66" t="str">
        <f>公司明细!C25</f>
        <v>休闲、生活及专业服务</v>
      </c>
    </row>
    <row r="60" spans="2:26">
      <c r="B60" s="6" t="str">
        <f>IF($B$38="申万行业",Y60,IF($B$38="证监会行业","",Z60))</f>
        <v>商贸零售</v>
      </c>
      <c r="C60" s="17">
        <f>IF(B60="","",COUNTIFS(公司明细!$G$1:$G$4000,B60,公司明细!$H$1:$H$4000,"是"))</f>
        <v>101</v>
      </c>
      <c r="D60" s="18">
        <f ca="1">IF(B60="","",SUMIFS(公司明细!$J$1:$J$4000,公司明细!$G$1:$G$4000,B60,公司明细!$H$1:$H$4000,"是",公司明细!$I$1:$I$4000,"&gt;0"))</f>
        <v>465.68447745150002</v>
      </c>
      <c r="E60" s="18">
        <f ca="1">IF(B60="","",SUMIFS(公司明细!$L$1:$L$4000,公司明细!$G$1:$G$4000,B60,公司明细!$H$1:$H$4000,"是",公司明细!$I$1:$I$4000,"&gt;0"))</f>
        <v>5928.1270098716013</v>
      </c>
      <c r="F60" s="19">
        <f ca="1">IF(B60="","",SUMIFS(公司明细!$I$1:$I$4000,公司明细!$G$1:$G$4000,B60,公司明细!$H$1:$H$4000,"是"))</f>
        <v>7528.9606288562991</v>
      </c>
      <c r="G60" s="19">
        <f t="shared" ref="G60:G65" ca="1" si="33">IF(B60="","",IF(ISERROR(F60/D60),0,F60/D60))</f>
        <v>16.167514687324797</v>
      </c>
      <c r="H60" s="19">
        <f t="shared" ref="H60:H65" ca="1" si="34">IF(B60="","",IF(ISERROR(F60/E60),0,F60/E60))</f>
        <v>1.2700403713211554</v>
      </c>
      <c r="I60" s="19">
        <f ca="1">IF(B60="","",IF(ISERROR(AVERAGEIFS(公司明细!$K$1:$K$4000,公司明细!$G$1:$G$4000,B60,公司明细!$H$1:$H$4000,"是")),0,AVERAGEIFS(公司明细!$K$1:$K$4000,公司明细!$G$1:$G$4000,B60,公司明细!$H$1:$H$4000,"是")))</f>
        <v>26.538111123377551</v>
      </c>
      <c r="J60" s="19">
        <f ca="1">IF(B60="","",IF(ISERROR(AVERAGEIFS(公司明细!$M$1:$M$4000,公司明细!$G$1:$G$4000,B60,公司明细!$H$1:$H$4000,"是")),0,AVERAGEIFS(公司明细!$M$1:$M$4000,公司明细!$G$1:$G$4000,B60,公司明细!$H$1:$H$4000,"是")))</f>
        <v>3.8024528138654277</v>
      </c>
      <c r="K60" s="18">
        <f ca="1">IF(B60="","",SUMIFS(公司明细!$J$1:$J$4000,公司明细!$G$1:$G$4000,B60,公司明细!$H$1:$H$4000,"是",公司明细!$I$1:$I$4000,"&gt;0",公司明细!$J$1:$J$4000,"&gt;0"))</f>
        <v>578.37591352360005</v>
      </c>
      <c r="L60" s="18">
        <f ca="1">IF(B60="","",SUMIFS(公司明细!$I$1:$I$4000,公司明细!$G$1:$G$4000,B60,公司明细!$H$1:$H$4000,"是",公司明细!$I$1:$I$4000,"&gt;0"))</f>
        <v>7528.9606288562991</v>
      </c>
      <c r="M60" s="18">
        <f t="shared" ref="M60:M65" ca="1" si="35">IF(B60="","",IF(ISERROR(L60/K60),0,L60/K60))</f>
        <v>13.01741731080765</v>
      </c>
      <c r="N60" s="24">
        <f ca="1">IF(B60="","",IF(ISERROR(AVERAGEIFS(公司明细!$K$1:$K$4000,公司明细!$G$1:$G$4000,B60,公司明细!$H$1:$H$4000,"是",公司明细!$I$1:$I$4000,"&gt;0")),0,AVERAGEIFS(公司明细!$K$1:$K$4000,公司明细!$G$1:$G$4000,B60,公司明细!$H$1:$H$4000,"是",公司明细!$I$1:$I$4000,"&gt;0")))</f>
        <v>26.538111123377551</v>
      </c>
      <c r="O60" s="50">
        <f ca="1">IF(B60="","",COUNTIFS(公司明细!$G$1:$G$4000,B60,公司明细!$H$1:$H$4000,"是",公司明细!$O$1:$O$4000,"&gt;0")+COUNTIFS(公司明细!$G$1:$G$4000,B60,公司明细!$H$1:$H$4000,"是",公司明细!$O$1:$O$4000,"&lt;0"))</f>
        <v>46</v>
      </c>
      <c r="P60" s="18">
        <f ca="1">IF(B60="","",SUMIFS(公司明细!$N$1:$N$4000,公司明细!$G$1:$G$4000,B60,公司明细!$H$1:$H$4000,"是",公司明细!$I$1:$I$4000,"&gt;0"))</f>
        <v>435.72126954377097</v>
      </c>
      <c r="Q60" s="19">
        <f ca="1">IF(B60="","",IF(OR(P60=0,SUMIFS(公司明细!$J$1:$J$4000,公司明细!$G$1:$G$4000,B60,公司明细!$H$1:$H$4000,"是",公司明细!$I$1:$I$4000,"&gt;0")=0),0,P60/SUMIFS(公司明细!$J$1:$J$4000,公司明细!$G$1:$G$4000,B60,公司明细!$H$1:$H$4000,"是",公司明细!$I$1:$I$4000,"&gt;0")))</f>
        <v>0.93565770525205094</v>
      </c>
      <c r="R60" s="18">
        <f ca="1">IF(B60="","",SUMIFS(公司明细!$I$1:$I$4000,公司明细!$G$1:$G$4000,B60,公司明细!$N$1:$N$4000,"&gt;0")+SUMIFS(公司明细!$I$1:$I$4000,公司明细!$G$1:$G$4000,B60,公司明细!$N$1:$N$4000,"&lt;0"))</f>
        <v>5389.2689759191999</v>
      </c>
      <c r="S60" s="19">
        <f t="shared" ref="S60:S65" ca="1" si="36">IF(B60="","",IFERROR(IF(P60=0,0,R60/P60),0))</f>
        <v>12.368615793215973</v>
      </c>
      <c r="T60" s="19">
        <f ca="1">IF(B60="","",IF(ISERROR(AVERAGEIFS(公司明细!$O$1:$O$4000,公司明细!$G$1:$G$4000,B60,公司明细!$H$1:$H$4000,"是")),0,AVERAGEIFS(公司明细!$O$1:$O$4000,公司明细!$G$1:$G$4000,B60,公司明细!$H$1:$H$4000,"是")))</f>
        <v>23.416971199536103</v>
      </c>
      <c r="Y60" s="66" t="str">
        <f>公司明细!B26</f>
        <v>建筑材料</v>
      </c>
      <c r="Z60" s="66" t="str">
        <f>公司明细!C26</f>
        <v>商贸零售</v>
      </c>
    </row>
    <row r="61" spans="2:26">
      <c r="B61" s="6" t="str">
        <f>IF($B$38="申万行业",Y61,IF($B$38="证监会行业","",Z61))</f>
        <v>建材</v>
      </c>
      <c r="C61" s="17">
        <f>IF(B61="","",COUNTIFS(公司明细!$G$1:$G$4000,B61,公司明细!$H$1:$H$4000,"是"))</f>
        <v>63</v>
      </c>
      <c r="D61" s="18">
        <f ca="1">IF(B61="","",SUMIFS(公司明细!$J$1:$J$4000,公司明细!$G$1:$G$4000,B61,公司明细!$H$1:$H$4000,"是",公司明细!$I$1:$I$4000,"&gt;0"))</f>
        <v>735.93272518810011</v>
      </c>
      <c r="E61" s="18">
        <f ca="1">IF(B61="","",SUMIFS(公司明细!$L$1:$L$4000,公司明细!$G$1:$G$4000,B61,公司明细!$H$1:$H$4000,"是",公司明细!$I$1:$I$4000,"&gt;0"))</f>
        <v>4053.6018917781003</v>
      </c>
      <c r="F61" s="19">
        <f ca="1">IF(B61="","",SUMIFS(公司明细!$I$1:$I$4000,公司明细!$G$1:$G$4000,B61,公司明细!$H$1:$H$4000,"是"))</f>
        <v>7268.9769053958016</v>
      </c>
      <c r="G61" s="19">
        <f t="shared" ca="1" si="33"/>
        <v>9.877230155158399</v>
      </c>
      <c r="H61" s="19">
        <f t="shared" ca="1" si="34"/>
        <v>1.7932143065502879</v>
      </c>
      <c r="I61" s="19">
        <f ca="1">IF(B61="","",IF(ISERROR(AVERAGEIFS(公司明细!$K$1:$K$4000,公司明细!$G$1:$G$4000,B61,公司明细!$H$1:$H$4000,"是")),0,AVERAGEIFS(公司明细!$K$1:$K$4000,公司明细!$G$1:$G$4000,B61,公司明细!$H$1:$H$4000,"是")))</f>
        <v>14.173437188971336</v>
      </c>
      <c r="J61" s="19">
        <f ca="1">IF(B61="","",IF(ISERROR(AVERAGEIFS(公司明细!$M$1:$M$4000,公司明细!$G$1:$G$4000,B61,公司明细!$H$1:$H$4000,"是")),0,AVERAGEIFS(公司明细!$M$1:$M$4000,公司明细!$G$1:$G$4000,B61,公司明细!$H$1:$H$4000,"是")))</f>
        <v>3.1809653513888998</v>
      </c>
      <c r="K61" s="18">
        <f ca="1">IF(B61="","",SUMIFS(公司明细!$J$1:$J$4000,公司明细!$G$1:$G$4000,B61,公司明细!$H$1:$H$4000,"是",公司明细!$I$1:$I$4000,"&gt;0",公司明细!$J$1:$J$4000,"&gt;0"))</f>
        <v>742.61988551340005</v>
      </c>
      <c r="L61" s="18">
        <f ca="1">IF(B61="","",SUMIFS(公司明细!$I$1:$I$4000,公司明细!$G$1:$G$4000,B61,公司明细!$H$1:$H$4000,"是",公司明细!$I$1:$I$4000,"&gt;0"))</f>
        <v>7268.9769053958016</v>
      </c>
      <c r="M61" s="18">
        <f t="shared" ca="1" si="35"/>
        <v>9.7882874498714703</v>
      </c>
      <c r="N61" s="24">
        <f ca="1">IF(B61="","",IF(ISERROR(AVERAGEIFS(公司明细!$K$1:$K$4000,公司明细!$G$1:$G$4000,B61,公司明细!$H$1:$H$4000,"是",公司明细!$I$1:$I$4000,"&gt;0")),0,AVERAGEIFS(公司明细!$K$1:$K$4000,公司明细!$G$1:$G$4000,B61,公司明细!$H$1:$H$4000,"是",公司明细!$I$1:$I$4000,"&gt;0")))</f>
        <v>14.173437188971336</v>
      </c>
      <c r="O61" s="50">
        <f ca="1">IF(B61="","",COUNTIFS(公司明细!$G$1:$G$4000,B61,公司明细!$H$1:$H$4000,"是",公司明细!$O$1:$O$4000,"&gt;0")+COUNTIFS(公司明细!$G$1:$G$4000,B61,公司明细!$H$1:$H$4000,"是",公司明细!$O$1:$O$4000,"&lt;0"))</f>
        <v>27</v>
      </c>
      <c r="P61" s="18">
        <f ca="1">IF(B61="","",SUMIFS(公司明细!$N$1:$N$4000,公司明细!$G$1:$G$4000,B61,公司明细!$H$1:$H$4000,"是",公司明细!$I$1:$I$4000,"&gt;0"))</f>
        <v>659.05011550361678</v>
      </c>
      <c r="Q61" s="19">
        <f ca="1">IF(B61="","",IF(OR(P61=0,SUMIFS(公司明细!$J$1:$J$4000,公司明细!$G$1:$G$4000,B61,公司明细!$H$1:$H$4000,"是",公司明细!$I$1:$I$4000,"&gt;0")=0),0,P61/SUMIFS(公司明细!$J$1:$J$4000,公司明细!$G$1:$G$4000,B61,公司明细!$H$1:$H$4000,"是",公司明细!$I$1:$I$4000,"&gt;0")))</f>
        <v>0.89553038334471047</v>
      </c>
      <c r="R61" s="18">
        <f ca="1">IF(B61="","",SUMIFS(公司明细!$I$1:$I$4000,公司明细!$G$1:$G$4000,B61,公司明细!$N$1:$N$4000,"&gt;0")+SUMIFS(公司明细!$I$1:$I$4000,公司明细!$G$1:$G$4000,B61,公司明细!$N$1:$N$4000,"&lt;0"))</f>
        <v>6074.6844791651001</v>
      </c>
      <c r="S61" s="19">
        <f t="shared" ca="1" si="36"/>
        <v>9.2173331530684841</v>
      </c>
      <c r="T61" s="19">
        <f ca="1">IF(B61="","",IF(ISERROR(AVERAGEIFS(公司明细!$O$1:$O$4000,公司明细!$G$1:$G$4000,B61,公司明细!$H$1:$H$4000,"是")),0,AVERAGEIFS(公司明细!$O$1:$O$4000,公司明细!$G$1:$G$4000,B61,公司明细!$H$1:$H$4000,"是")))</f>
        <v>15.851487624268906</v>
      </c>
      <c r="Y61" s="66" t="str">
        <f>公司明细!B27</f>
        <v>建筑装饰</v>
      </c>
      <c r="Z61" s="66" t="str">
        <f>公司明细!C27</f>
        <v>建材</v>
      </c>
    </row>
    <row r="62" spans="2:26">
      <c r="B62" s="6" t="str">
        <f>IF($B$38="申万行业",Y62,IF($B$38="证监会行业","",Z62))</f>
        <v>建筑</v>
      </c>
      <c r="C62" s="17">
        <f>IF(B62="","",COUNTIFS(公司明细!$G$1:$G$4000,B62,公司明细!$H$1:$H$4000,"是"))</f>
        <v>123</v>
      </c>
      <c r="D62" s="18">
        <f ca="1">IF(B62="","",SUMIFS(公司明细!$J$1:$J$4000,公司明细!$G$1:$G$4000,B62,公司明细!$H$1:$H$4000,"是",公司明细!$I$1:$I$4000,"&gt;0"))</f>
        <v>1853.2077219515006</v>
      </c>
      <c r="E62" s="18">
        <f ca="1">IF(B62="","",SUMIFS(公司明细!$L$1:$L$4000,公司明细!$G$1:$G$4000,B62,公司明细!$H$1:$H$4000,"是",公司明细!$I$1:$I$4000,"&gt;0"))</f>
        <v>15974.080046868199</v>
      </c>
      <c r="F62" s="19">
        <f ca="1">IF(B62="","",SUMIFS(公司明细!$I$1:$I$4000,公司明细!$G$1:$G$4000,B62,公司明细!$H$1:$H$4000,"是"))</f>
        <v>14473.689387430904</v>
      </c>
      <c r="G62" s="19">
        <f t="shared" ca="1" si="33"/>
        <v>7.8100739684969263</v>
      </c>
      <c r="H62" s="19">
        <f t="shared" ca="1" si="34"/>
        <v>0.9060734230055737</v>
      </c>
      <c r="I62" s="19">
        <f ca="1">IF(B62="","",IF(ISERROR(AVERAGEIFS(公司明细!$K$1:$K$4000,公司明细!$G$1:$G$4000,B62,公司明细!$H$1:$H$4000,"是")),0,AVERAGEIFS(公司明细!$K$1:$K$4000,公司明细!$G$1:$G$4000,B62,公司明细!$H$1:$H$4000,"是")))</f>
        <v>22.342772841647779</v>
      </c>
      <c r="J62" s="19">
        <f ca="1">IF(B62="","",IF(ISERROR(AVERAGEIFS(公司明细!$M$1:$M$4000,公司明细!$G$1:$G$4000,B62,公司明细!$H$1:$H$4000,"是")),0,AVERAGEIFS(公司明细!$M$1:$M$4000,公司明细!$G$1:$G$4000,B62,公司明细!$H$1:$H$4000,"是")))</f>
        <v>4.1012951524171886</v>
      </c>
      <c r="K62" s="18">
        <f ca="1">IF(B62="","",SUMIFS(公司明细!$J$1:$J$4000,公司明细!$G$1:$G$4000,B62,公司明细!$H$1:$H$4000,"是",公司明细!$I$1:$I$4000,"&gt;0",公司明细!$J$1:$J$4000,"&gt;0"))</f>
        <v>1946.5473881229004</v>
      </c>
      <c r="L62" s="18">
        <f ca="1">IF(B62="","",SUMIFS(公司明细!$I$1:$I$4000,公司明细!$G$1:$G$4000,B62,公司明细!$H$1:$H$4000,"是",公司明细!$I$1:$I$4000,"&gt;0"))</f>
        <v>14473.689387430904</v>
      </c>
      <c r="M62" s="18">
        <f t="shared" ca="1" si="35"/>
        <v>7.4355700127024447</v>
      </c>
      <c r="N62" s="24">
        <f ca="1">IF(B62="","",IF(ISERROR(AVERAGEIFS(公司明细!$K$1:$K$4000,公司明细!$G$1:$G$4000,B62,公司明细!$H$1:$H$4000,"是",公司明细!$I$1:$I$4000,"&gt;0")),0,AVERAGEIFS(公司明细!$K$1:$K$4000,公司明细!$G$1:$G$4000,B62,公司明细!$H$1:$H$4000,"是",公司明细!$I$1:$I$4000,"&gt;0")))</f>
        <v>22.342772841647779</v>
      </c>
      <c r="O62" s="50">
        <f ca="1">IF(B62="","",COUNTIFS(公司明细!$G$1:$G$4000,B62,公司明细!$H$1:$H$4000,"是",公司明细!$O$1:$O$4000,"&gt;0")+COUNTIFS(公司明细!$G$1:$G$4000,B62,公司明细!$H$1:$H$4000,"是",公司明细!$O$1:$O$4000,"&lt;0"))</f>
        <v>60</v>
      </c>
      <c r="P62" s="18">
        <f ca="1">IF(B62="","",SUMIFS(公司明细!$N$1:$N$4000,公司明细!$G$1:$G$4000,B62,公司明细!$H$1:$H$4000,"是",公司明细!$I$1:$I$4000,"&gt;0"))</f>
        <v>1593.2157178613622</v>
      </c>
      <c r="Q62" s="19">
        <f ca="1">IF(B62="","",IF(OR(P62=0,SUMIFS(公司明细!$J$1:$J$4000,公司明细!$G$1:$G$4000,B62,公司明细!$H$1:$H$4000,"是",公司明细!$I$1:$I$4000,"&gt;0")=0),0,P62/SUMIFS(公司明细!$J$1:$J$4000,公司明细!$G$1:$G$4000,B62,公司明细!$H$1:$H$4000,"是",公司明细!$I$1:$I$4000,"&gt;0")))</f>
        <v>0.85970703607021637</v>
      </c>
      <c r="R62" s="18">
        <f ca="1">IF(B62="","",SUMIFS(公司明细!$I$1:$I$4000,公司明细!$G$1:$G$4000,B62,公司明细!$N$1:$N$4000,"&gt;0")+SUMIFS(公司明细!$I$1:$I$4000,公司明细!$G$1:$G$4000,B62,公司明细!$N$1:$N$4000,"&lt;0"))</f>
        <v>11878.5200877558</v>
      </c>
      <c r="S62" s="19">
        <f t="shared" ca="1" si="36"/>
        <v>7.4556884887507993</v>
      </c>
      <c r="T62" s="19">
        <f ca="1">IF(B62="","",IF(ISERROR(AVERAGEIFS(公司明细!$O$1:$O$4000,公司明细!$G$1:$G$4000,B62,公司明细!$H$1:$H$4000,"是")),0,AVERAGEIFS(公司明细!$O$1:$O$4000,公司明细!$G$1:$G$4000,B62,公司明细!$H$1:$H$4000,"是")))</f>
        <v>17.499252367092421</v>
      </c>
      <c r="Y62" s="66" t="str">
        <f>公司明细!B28</f>
        <v>电气设备</v>
      </c>
      <c r="Z62" s="66" t="str">
        <f>公司明细!C28</f>
        <v>建筑</v>
      </c>
    </row>
    <row r="63" spans="2:26">
      <c r="B63" s="6" t="str">
        <f>IF($B$38="申万行业",Y63,IF($B$38="证监会行业","",Z63))</f>
        <v>交通运输</v>
      </c>
      <c r="C63" s="17">
        <f>IF(B63="","",COUNTIFS(公司明细!$G$1:$G$4000,B63,公司明细!$H$1:$H$4000,"是"))</f>
        <v>113</v>
      </c>
      <c r="D63" s="18">
        <f ca="1">IF(B63="","",SUMIFS(公司明细!$J$1:$J$4000,公司明细!$G$1:$G$4000,B63,公司明细!$H$1:$H$4000,"是",公司明细!$I$1:$I$4000,"&gt;0"))</f>
        <v>1449.0035784162999</v>
      </c>
      <c r="E63" s="18">
        <f ca="1">IF(B63="","",SUMIFS(公司明细!$L$1:$L$4000,公司明细!$G$1:$G$4000,B63,公司明细!$H$1:$H$4000,"是",公司明细!$I$1:$I$4000,"&gt;0"))</f>
        <v>15265.568044866601</v>
      </c>
      <c r="F63" s="19">
        <f ca="1">IF(B63="","",SUMIFS(公司明细!$I$1:$I$4000,公司明细!$G$1:$G$4000,B63,公司明细!$H$1:$H$4000,"是"))</f>
        <v>22076.631401336395</v>
      </c>
      <c r="G63" s="19">
        <f t="shared" ca="1" si="33"/>
        <v>15.235732837502876</v>
      </c>
      <c r="H63" s="19">
        <f t="shared" ca="1" si="34"/>
        <v>1.446171628625387</v>
      </c>
      <c r="I63" s="19">
        <f ca="1">IF(B63="","",IF(ISERROR(AVERAGEIFS(公司明细!$K$1:$K$4000,公司明细!$G$1:$G$4000,B63,公司明细!$H$1:$H$4000,"是")),0,AVERAGEIFS(公司明细!$K$1:$K$4000,公司明细!$G$1:$G$4000,B63,公司明细!$H$1:$H$4000,"是")))</f>
        <v>-11413.520694129049</v>
      </c>
      <c r="J63" s="19">
        <f ca="1">IF(B63="","",IF(ISERROR(AVERAGEIFS(公司明细!$M$1:$M$4000,公司明细!$G$1:$G$4000,B63,公司明细!$H$1:$H$4000,"是")),0,AVERAGEIFS(公司明细!$M$1:$M$4000,公司明细!$G$1:$G$4000,B63,公司明细!$H$1:$H$4000,"是")))</f>
        <v>1.9009109389103116</v>
      </c>
      <c r="K63" s="18">
        <f ca="1">IF(B63="","",SUMIFS(公司明细!$J$1:$J$4000,公司明细!$G$1:$G$4000,B63,公司明细!$H$1:$H$4000,"是",公司明细!$I$1:$I$4000,"&gt;0",公司明细!$J$1:$J$4000,"&gt;0"))</f>
        <v>1577.6248366975001</v>
      </c>
      <c r="L63" s="18">
        <f ca="1">IF(B63="","",SUMIFS(公司明细!$I$1:$I$4000,公司明细!$G$1:$G$4000,B63,公司明细!$H$1:$H$4000,"是",公司明细!$I$1:$I$4000,"&gt;0"))</f>
        <v>22076.631401336395</v>
      </c>
      <c r="M63" s="18">
        <f t="shared" ca="1" si="35"/>
        <v>13.993587631106402</v>
      </c>
      <c r="N63" s="24">
        <f ca="1">IF(B63="","",IF(ISERROR(AVERAGEIFS(公司明细!$K$1:$K$4000,公司明细!$G$1:$G$4000,B63,公司明细!$H$1:$H$4000,"是",公司明细!$I$1:$I$4000,"&gt;0")),0,AVERAGEIFS(公司明细!$K$1:$K$4000,公司明细!$G$1:$G$4000,B63,公司明细!$H$1:$H$4000,"是",公司明细!$I$1:$I$4000,"&gt;0")))</f>
        <v>-11413.520694129049</v>
      </c>
      <c r="O63" s="50">
        <f ca="1">IF(B63="","",COUNTIFS(公司明细!$G$1:$G$4000,B63,公司明细!$H$1:$H$4000,"是",公司明细!$O$1:$O$4000,"&gt;0")+COUNTIFS(公司明细!$G$1:$G$4000,B63,公司明细!$H$1:$H$4000,"是",公司明细!$O$1:$O$4000,"&lt;0"))</f>
        <v>58</v>
      </c>
      <c r="P63" s="18">
        <f ca="1">IF(B63="","",SUMIFS(公司明细!$N$1:$N$4000,公司明细!$G$1:$G$4000,B63,公司明细!$H$1:$H$4000,"是",公司明细!$I$1:$I$4000,"&gt;0"))</f>
        <v>1237.8856911817154</v>
      </c>
      <c r="Q63" s="19">
        <f ca="1">IF(B63="","",IF(OR(P63=0,SUMIFS(公司明细!$J$1:$J$4000,公司明细!$G$1:$G$4000,B63,公司明细!$H$1:$H$4000,"是",公司明细!$I$1:$I$4000,"&gt;0")=0),0,P63/SUMIFS(公司明细!$J$1:$J$4000,公司明细!$G$1:$G$4000,B63,公司明细!$H$1:$H$4000,"是",公司明细!$I$1:$I$4000,"&gt;0")))</f>
        <v>0.85430133480738024</v>
      </c>
      <c r="R63" s="18">
        <f ca="1">IF(B63="","",SUMIFS(公司明细!$I$1:$I$4000,公司明细!$G$1:$G$4000,B63,公司明细!$N$1:$N$4000,"&gt;0")+SUMIFS(公司明细!$I$1:$I$4000,公司明细!$G$1:$G$4000,B63,公司明细!$N$1:$N$4000,"&lt;0"))</f>
        <v>18299.990276001103</v>
      </c>
      <c r="S63" s="19">
        <f t="shared" ca="1" si="36"/>
        <v>14.783263435682411</v>
      </c>
      <c r="T63" s="19">
        <f ca="1">IF(B63="","",IF(ISERROR(AVERAGEIFS(公司明细!$O$1:$O$4000,公司明细!$G$1:$G$4000,B63,公司明细!$H$1:$H$4000,"是")),0,AVERAGEIFS(公司明细!$O$1:$O$4000,公司明细!$G$1:$G$4000,B63,公司明细!$H$1:$H$4000,"是")))</f>
        <v>19.228078547914922</v>
      </c>
      <c r="Y63" s="66" t="str">
        <f>公司明细!B29</f>
        <v>机械设备</v>
      </c>
      <c r="Z63" s="66" t="str">
        <f>公司明细!C29</f>
        <v>交通运输</v>
      </c>
    </row>
    <row r="64" spans="2:26">
      <c r="B64" s="6" t="str">
        <f t="shared" ref="B64:B67" si="37">IF($B$38="申万行业",Y64,IF($B$38="证监会行业","",Z64))</f>
        <v>公用事业</v>
      </c>
      <c r="C64" s="17">
        <f>IF(B64="","",COUNTIFS(公司明细!$G$1:$G$4000,B64,公司明细!$H$1:$H$4000,"是"))</f>
        <v>157</v>
      </c>
      <c r="D64" s="18">
        <f ca="1">IF(B64="","",SUMIFS(公司明细!$J$1:$J$4000,公司明细!$G$1:$G$4000,B64,公司明细!$H$1:$H$4000,"是",公司明细!$I$1:$I$4000,"&gt;0"))</f>
        <v>1292.3559379757</v>
      </c>
      <c r="E64" s="18">
        <f ca="1">IF(B64="","",SUMIFS(公司明细!$L$1:$L$4000,公司明细!$G$1:$G$4000,B64,公司明细!$H$1:$H$4000,"是",公司明细!$I$1:$I$4000,"&gt;0"))</f>
        <v>14836.405966157592</v>
      </c>
      <c r="F64" s="19">
        <f ca="1">IF(B64="","",SUMIFS(公司明细!$I$1:$I$4000,公司明细!$G$1:$G$4000,B64,公司明细!$H$1:$H$4000,"是"))</f>
        <v>21621.461634656891</v>
      </c>
      <c r="G64" s="19">
        <f t="shared" ca="1" si="33"/>
        <v>16.730268341184683</v>
      </c>
      <c r="H64" s="19">
        <f t="shared" ca="1" si="34"/>
        <v>1.4573247512892455</v>
      </c>
      <c r="I64" s="19">
        <f ca="1">IF(B64="","",IF(ISERROR(AVERAGEIFS(公司明细!$K$1:$K$4000,公司明细!$G$1:$G$4000,B64,公司明细!$H$1:$H$4000,"是")),0,AVERAGEIFS(公司明细!$K$1:$K$4000,公司明细!$G$1:$G$4000,B64,公司明细!$H$1:$H$4000,"是")))</f>
        <v>26.361290583738562</v>
      </c>
      <c r="J64" s="19">
        <f ca="1">IF(B64="","",IF(ISERROR(AVERAGEIFS(公司明细!$M$1:$M$4000,公司明细!$G$1:$G$4000,B64,公司明细!$H$1:$H$4000,"是")),0,AVERAGEIFS(公司明细!$M$1:$M$4000,公司明细!$G$1:$G$4000,B64,公司明细!$H$1:$H$4000,"是")))</f>
        <v>1.4085583431884776</v>
      </c>
      <c r="K64" s="18">
        <f ca="1">IF(B64="","",SUMIFS(公司明细!$J$1:$J$4000,公司明细!$G$1:$G$4000,B64,公司明细!$H$1:$H$4000,"是",公司明细!$I$1:$I$4000,"&gt;0",公司明细!$J$1:$J$4000,"&gt;0"))</f>
        <v>1482.7375202267001</v>
      </c>
      <c r="L64" s="18">
        <f ca="1">IF(B64="","",SUMIFS(公司明细!$I$1:$I$4000,公司明细!$G$1:$G$4000,B64,公司明细!$H$1:$H$4000,"是",公司明细!$I$1:$I$4000,"&gt;0"))</f>
        <v>21621.461634656891</v>
      </c>
      <c r="M64" s="18">
        <f t="shared" ca="1" si="35"/>
        <v>14.582123497725425</v>
      </c>
      <c r="N64" s="24">
        <f ca="1">IF(B64="","",IF(ISERROR(AVERAGEIFS(公司明细!$K$1:$K$4000,公司明细!$G$1:$G$4000,B64,公司明细!$H$1:$H$4000,"是",公司明细!$I$1:$I$4000,"&gt;0")),0,AVERAGEIFS(公司明细!$K$1:$K$4000,公司明细!$G$1:$G$4000,B64,公司明细!$H$1:$H$4000,"是",公司明细!$I$1:$I$4000,"&gt;0")))</f>
        <v>26.361290583738562</v>
      </c>
      <c r="O64" s="50">
        <f ca="1">IF(B64="","",COUNTIFS(公司明细!$G$1:$G$4000,B64,公司明细!$H$1:$H$4000,"是",公司明细!$O$1:$O$4000,"&gt;0")+COUNTIFS(公司明细!$G$1:$G$4000,B64,公司明细!$H$1:$H$4000,"是",公司明细!$O$1:$O$4000,"&lt;0"))</f>
        <v>85</v>
      </c>
      <c r="P64" s="18">
        <f ca="1">IF(B64="","",SUMIFS(公司明细!$N$1:$N$4000,公司明细!$G$1:$G$4000,B64,公司明细!$H$1:$H$4000,"是",公司明细!$I$1:$I$4000,"&gt;0"))</f>
        <v>1207.7970749053072</v>
      </c>
      <c r="Q64" s="19">
        <f ca="1">IF(B64="","",IF(OR(P64=0,SUMIFS(公司明细!$J$1:$J$4000,公司明细!$G$1:$G$4000,B64,公司明细!$H$1:$H$4000,"是",公司明细!$I$1:$I$4000,"&gt;0")=0),0,P64/SUMIFS(公司明细!$J$1:$J$4000,公司明细!$G$1:$G$4000,B64,公司明细!$H$1:$H$4000,"是",公司明细!$I$1:$I$4000,"&gt;0")))</f>
        <v>0.93456998912943223</v>
      </c>
      <c r="R64" s="18">
        <f ca="1">IF(B64="","",SUMIFS(公司明细!$I$1:$I$4000,公司明细!$G$1:$G$4000,B64,公司明细!$N$1:$N$4000,"&gt;0")+SUMIFS(公司明细!$I$1:$I$4000,公司明细!$G$1:$G$4000,B64,公司明细!$N$1:$N$4000,"&lt;0"))</f>
        <v>18429.599179453893</v>
      </c>
      <c r="S64" s="19">
        <f t="shared" ca="1" si="36"/>
        <v>15.258853960131338</v>
      </c>
      <c r="T64" s="19">
        <f ca="1">IF(B64="","",IF(ISERROR(AVERAGEIFS(公司明细!$O$1:$O$4000,公司明细!$G$1:$G$4000,B64,公司明细!$H$1:$H$4000,"是")),0,AVERAGEIFS(公司明细!$O$1:$O$4000,公司明细!$G$1:$G$4000,B64,公司明细!$H$1:$H$4000,"是")))</f>
        <v>17.526354486925612</v>
      </c>
      <c r="Y64" s="66" t="str">
        <f>公司明细!B30</f>
        <v>国防军工</v>
      </c>
      <c r="Z64" s="66" t="str">
        <f>公司明细!C30</f>
        <v>公用事业</v>
      </c>
    </row>
    <row r="65" spans="2:26">
      <c r="B65" s="6" t="str">
        <f t="shared" si="37"/>
        <v>金融</v>
      </c>
      <c r="C65" s="17">
        <f>IF(B65="","",COUNTIFS(公司明细!$G$1:$G$4000,B65,公司明细!$H$1:$H$4000,"是"))</f>
        <v>108</v>
      </c>
      <c r="D65" s="18">
        <f ca="1">IF(B65="","",SUMIFS(公司明细!$J$1:$J$4000,公司明细!$G$1:$G$4000,B65,公司明细!$H$1:$H$4000,"是",公司明细!$I$1:$I$4000,"&gt;0"))</f>
        <v>20504.996970358101</v>
      </c>
      <c r="E65" s="18">
        <f ca="1">IF(B65="","",SUMIFS(公司明细!$L$1:$L$4000,公司明细!$G$1:$G$4000,B65,公司明细!$H$1:$H$4000,"是",公司明细!$I$1:$I$4000,"&gt;0"))</f>
        <v>175106.37869474056</v>
      </c>
      <c r="F65" s="19">
        <f ca="1">IF(B65="","",SUMIFS(公司明细!$I$1:$I$4000,公司明细!$G$1:$G$4000,B65,公司明细!$H$1:$H$4000,"是"))</f>
        <v>167079.18995929521</v>
      </c>
      <c r="G65" s="19">
        <f t="shared" ca="1" si="33"/>
        <v>8.148218222164278</v>
      </c>
      <c r="H65" s="19">
        <f t="shared" ca="1" si="34"/>
        <v>0.9541582163066773</v>
      </c>
      <c r="I65" s="19">
        <f ca="1">IF(B65="","",IF(ISERROR(AVERAGEIFS(公司明细!$K$1:$K$4000,公司明细!$G$1:$G$4000,B65,公司明细!$H$1:$H$4000,"是")),0,AVERAGEIFS(公司明细!$K$1:$K$4000,公司明细!$G$1:$G$4000,B65,公司明细!$H$1:$H$4000,"是")))</f>
        <v>17.827556228691801</v>
      </c>
      <c r="J65" s="19">
        <f ca="1">IF(B65="","",IF(ISERROR(AVERAGEIFS(公司明细!$M$1:$M$4000,公司明细!$G$1:$G$4000,B65,公司明细!$H$1:$H$4000,"是")),0,AVERAGEIFS(公司明细!$M$1:$M$4000,公司明细!$G$1:$G$4000,B65,公司明细!$H$1:$H$4000,"是")))</f>
        <v>1.9659870371908683</v>
      </c>
      <c r="K65" s="18">
        <f ca="1">IF(B65="","",SUMIFS(公司明细!$J$1:$J$4000,公司明细!$G$1:$G$4000,B65,公司明细!$H$1:$H$4000,"是",公司明细!$I$1:$I$4000,"&gt;0",公司明细!$J$1:$J$4000,"&gt;0"))</f>
        <v>20570.607173696408</v>
      </c>
      <c r="L65" s="18">
        <f ca="1">IF(B65="","",SUMIFS(公司明细!$I$1:$I$4000,公司明细!$G$1:$G$4000,B65,公司明细!$H$1:$H$4000,"是",公司明细!$I$1:$I$4000,"&gt;0"))</f>
        <v>167079.18995929521</v>
      </c>
      <c r="M65" s="18">
        <f t="shared" ca="1" si="35"/>
        <v>8.1222293804209631</v>
      </c>
      <c r="N65" s="24">
        <f ca="1">IF(B65="","",IF(ISERROR(AVERAGEIFS(公司明细!$K$1:$K$4000,公司明细!$G$1:$G$4000,B65,公司明细!$H$1:$H$4000,"是",公司明细!$I$1:$I$4000,"&gt;0")),0,AVERAGEIFS(公司明细!$K$1:$K$4000,公司明细!$G$1:$G$4000,B65,公司明细!$H$1:$H$4000,"是",公司明细!$I$1:$I$4000,"&gt;0")))</f>
        <v>17.827556228691801</v>
      </c>
      <c r="O65" s="50">
        <f ca="1">IF(B65="","",COUNTIFS(公司明细!$G$1:$G$4000,B65,公司明细!$H$1:$H$4000,"是",公司明细!$O$1:$O$4000,"&gt;0")+COUNTIFS(公司明细!$G$1:$G$4000,B65,公司明细!$H$1:$H$4000,"是",公司明细!$O$1:$O$4000,"&lt;0"))</f>
        <v>81</v>
      </c>
      <c r="P65" s="18">
        <f ca="1">IF(B65="","",SUMIFS(公司明细!$N$1:$N$4000,公司明细!$G$1:$G$4000,B65,公司明细!$H$1:$H$4000,"是",公司明细!$I$1:$I$4000,"&gt;0"))</f>
        <v>19783.074881467091</v>
      </c>
      <c r="Q65" s="19">
        <f ca="1">IF(B65="","",IF(OR(P65=0,SUMIFS(公司明细!$J$1:$J$4000,公司明细!$G$1:$G$4000,B65,公司明细!$H$1:$H$4000,"是",公司明细!$I$1:$I$4000,"&gt;0")=0),0,P65/SUMIFS(公司明细!$J$1:$J$4000,公司明细!$G$1:$G$4000,B65,公司明细!$H$1:$H$4000,"是",公司明细!$I$1:$I$4000,"&gt;0")))</f>
        <v>0.96479287024842697</v>
      </c>
      <c r="R65" s="18">
        <f ca="1">IF(B65="","",SUMIFS(公司明细!$I$1:$I$4000,公司明细!$G$1:$G$4000,B65,公司明细!$N$1:$N$4000,"&gt;0")+SUMIFS(公司明细!$I$1:$I$4000,公司明细!$G$1:$G$4000,B65,公司明细!$N$1:$N$4000,"&lt;0"))</f>
        <v>163182.49846927289</v>
      </c>
      <c r="S65" s="19">
        <f t="shared" ca="1" si="36"/>
        <v>8.2485912552524017</v>
      </c>
      <c r="T65" s="19">
        <f ca="1">IF(B65="","",IF(ISERROR(AVERAGEIFS(公司明细!$O$1:$O$4000,公司明细!$G$1:$G$4000,B65,公司明细!$H$1:$H$4000,"是")),0,AVERAGEIFS(公司明细!$O$1:$O$4000,公司明细!$G$1:$G$4000,B65,公司明细!$H$1:$H$4000,"是")))</f>
        <v>19.056667426622511</v>
      </c>
      <c r="Y65" s="66" t="str">
        <f>公司明细!B31</f>
        <v>计算机</v>
      </c>
      <c r="Z65" s="66" t="str">
        <f>公司明细!C31</f>
        <v>金融</v>
      </c>
    </row>
    <row r="66" spans="2:26">
      <c r="B66" s="6" t="str">
        <f t="shared" si="37"/>
        <v>房地产</v>
      </c>
      <c r="C66" s="17">
        <f>IF(B66="","",COUNTIFS(公司明细!$G$1:$G$4000,B66,公司明细!$H$1:$H$4000,"是"))</f>
        <v>131</v>
      </c>
      <c r="D66" s="18">
        <f ca="1">IF(B66="","",SUMIFS(公司明细!$J$1:$J$4000,公司明细!$G$1:$G$4000,B66,公司明细!$H$1:$H$4000,"是",公司明细!$I$1:$I$4000,"&gt;0"))</f>
        <v>2807.4345546590998</v>
      </c>
      <c r="E66" s="18">
        <f ca="1">IF(B66="","",SUMIFS(公司明细!$L$1:$L$4000,公司明细!$G$1:$G$4000,B66,公司明细!$H$1:$H$4000,"是",公司明细!$I$1:$I$4000,"&gt;0"))</f>
        <v>16083.388460530501</v>
      </c>
      <c r="F66" s="19">
        <f ca="1">IF(B66="","",SUMIFS(公司明细!$I$1:$I$4000,公司明细!$G$1:$G$4000,B66,公司明细!$H$1:$H$4000,"是"))</f>
        <v>21308.717913613586</v>
      </c>
      <c r="G66" s="19">
        <f t="shared" ref="G66:G68" ca="1" si="38">IF(B66="","",IF(ISERROR(F66/D66),0,F66/D66))</f>
        <v>7.590103170259316</v>
      </c>
      <c r="H66" s="19">
        <f t="shared" ref="H66:H68" ca="1" si="39">IF(B66="","",IF(ISERROR(F66/E66),0,F66/E66))</f>
        <v>1.3248898368590876</v>
      </c>
      <c r="I66" s="19">
        <f ca="1">IF(B66="","",IF(ISERROR(AVERAGEIFS(公司明细!$K$1:$K$4000,公司明细!$G$1:$G$4000,B66,公司明细!$H$1:$H$4000,"是")),0,AVERAGEIFS(公司明细!$K$1:$K$4000,公司明细!$G$1:$G$4000,B66,公司明细!$H$1:$H$4000,"是")))</f>
        <v>-4.2303284305031124</v>
      </c>
      <c r="J66" s="19">
        <f ca="1">IF(B66="","",IF(ISERROR(AVERAGEIFS(公司明细!$M$1:$M$4000,公司明细!$G$1:$G$4000,B66,公司明细!$H$1:$H$4000,"是")),0,AVERAGEIFS(公司明细!$M$1:$M$4000,公司明细!$G$1:$G$4000,B66,公司明细!$H$1:$H$4000,"是")))</f>
        <v>1.9525710008516006</v>
      </c>
      <c r="K66" s="18">
        <f ca="1">IF(B66="","",SUMIFS(公司明细!$J$1:$J$4000,公司明细!$G$1:$G$4000,B66,公司明细!$H$1:$H$4000,"是",公司明细!$I$1:$I$4000,"&gt;0",公司明细!$J$1:$J$4000,"&gt;0"))</f>
        <v>2976.9453997175997</v>
      </c>
      <c r="L66" s="18">
        <f ca="1">IF(B66="","",SUMIFS(公司明细!$I$1:$I$4000,公司明细!$G$1:$G$4000,B66,公司明细!$H$1:$H$4000,"是",公司明细!$I$1:$I$4000,"&gt;0"))</f>
        <v>21308.717913613586</v>
      </c>
      <c r="M66" s="18">
        <f t="shared" ref="M66:M68" ca="1" si="40">IF(B66="","",IF(ISERROR(L66/K66),0,L66/K66))</f>
        <v>7.1579135833781109</v>
      </c>
      <c r="N66" s="24">
        <f ca="1">IF(B66="","",IF(ISERROR(AVERAGEIFS(公司明细!$K$1:$K$4000,公司明细!$G$1:$G$4000,B66,公司明细!$H$1:$H$4000,"是",公司明细!$I$1:$I$4000,"&gt;0")),0,AVERAGEIFS(公司明细!$K$1:$K$4000,公司明细!$G$1:$G$4000,B66,公司明细!$H$1:$H$4000,"是",公司明细!$I$1:$I$4000,"&gt;0")))</f>
        <v>-4.2303284305031124</v>
      </c>
      <c r="O66" s="50">
        <f ca="1">IF(B66="","",COUNTIFS(公司明细!$G$1:$G$4000,B66,公司明细!$H$1:$H$4000,"是",公司明细!$O$1:$O$4000,"&gt;0")+COUNTIFS(公司明细!$G$1:$G$4000,B66,公司明细!$H$1:$H$4000,"是",公司明细!$O$1:$O$4000,"&lt;0"))</f>
        <v>46</v>
      </c>
      <c r="P66" s="18">
        <f ca="1">IF(B66="","",SUMIFS(公司明细!$N$1:$N$4000,公司明细!$G$1:$G$4000,B66,公司明细!$H$1:$H$4000,"是",公司明细!$I$1:$I$4000,"&gt;0"))</f>
        <v>2280.5674177604751</v>
      </c>
      <c r="Q66" s="19">
        <f ca="1">IF(B66="","",IF(OR(P66=0,SUMIFS(公司明细!$J$1:$J$4000,公司明细!$G$1:$G$4000,B66,公司明细!$H$1:$H$4000,"是",公司明细!$I$1:$I$4000,"&gt;0")=0),0,P66/SUMIFS(公司明细!$J$1:$J$4000,公司明细!$G$1:$G$4000,B66,公司明细!$H$1:$H$4000,"是",公司明细!$I$1:$I$4000,"&gt;0")))</f>
        <v>0.8123314625360516</v>
      </c>
      <c r="R66" s="18">
        <f ca="1">IF(B66="","",SUMIFS(公司明细!$I$1:$I$4000,公司明细!$G$1:$G$4000,B66,公司明细!$N$1:$N$4000,"&gt;0")+SUMIFS(公司明细!$I$1:$I$4000,公司明细!$G$1:$G$4000,B66,公司明细!$N$1:$N$4000,"&lt;0"))</f>
        <v>16247.536178169599</v>
      </c>
      <c r="S66" s="19">
        <f t="shared" ref="S66:S68" ca="1" si="41">IF(B66="","",IFERROR(IF(P66=0,0,R66/P66),0))</f>
        <v>7.1243393427609059</v>
      </c>
      <c r="T66" s="19">
        <f ca="1">IF(B66="","",IF(ISERROR(AVERAGEIFS(公司明细!$O$1:$O$4000,公司明细!$G$1:$G$4000,B66,公司明细!$H$1:$H$4000,"是")),0,AVERAGEIFS(公司明细!$O$1:$O$4000,公司明细!$G$1:$G$4000,B66,公司明细!$H$1:$H$4000,"是")))</f>
        <v>11.251988351878405</v>
      </c>
      <c r="Y66" s="66" t="str">
        <f>公司明细!B32</f>
        <v>传媒</v>
      </c>
      <c r="Z66" s="66" t="str">
        <f>公司明细!C32</f>
        <v>房地产</v>
      </c>
    </row>
    <row r="67" spans="2:26">
      <c r="B67" s="6" t="str">
        <f t="shared" si="37"/>
        <v>综合</v>
      </c>
      <c r="C67" s="17">
        <f>IF(B67="","",COUNTIFS(公司明细!$G$1:$G$4000,B67,公司明细!$H$1:$H$4000,"是"))</f>
        <v>16</v>
      </c>
      <c r="D67" s="18">
        <f ca="1">IF(B67="","",SUMIFS(公司明细!$J$1:$J$4000,公司明细!$G$1:$G$4000,B67,公司明细!$H$1:$H$4000,"是",公司明细!$I$1:$I$4000,"&gt;0"))</f>
        <v>-0.4031856304000011</v>
      </c>
      <c r="E67" s="18">
        <f ca="1">IF(B67="","",SUMIFS(公司明细!$L$1:$L$4000,公司明细!$G$1:$G$4000,B67,公司明细!$H$1:$H$4000,"是",公司明细!$I$1:$I$4000,"&gt;0"))</f>
        <v>487.82525931499998</v>
      </c>
      <c r="F67" s="19">
        <f ca="1">IF(B67="","",SUMIFS(公司明细!$I$1:$I$4000,公司明细!$G$1:$G$4000,B67,公司明细!$H$1:$H$4000,"是"))</f>
        <v>850.22040886579987</v>
      </c>
      <c r="G67" s="19">
        <f t="shared" ca="1" si="38"/>
        <v>-2108.7567233541899</v>
      </c>
      <c r="H67" s="19">
        <f t="shared" ca="1" si="39"/>
        <v>1.7428790179083224</v>
      </c>
      <c r="I67" s="19">
        <f ca="1">IF(B67="","",IF(ISERROR(AVERAGEIFS(公司明细!$K$1:$K$4000,公司明细!$G$1:$G$4000,B67,公司明细!$H$1:$H$4000,"是")),0,AVERAGEIFS(公司明细!$K$1:$K$4000,公司明细!$G$1:$G$4000,B67,公司明细!$H$1:$H$4000,"是")))</f>
        <v>-17.820930770469769</v>
      </c>
      <c r="J67" s="19">
        <f ca="1">IF(B67="","",IF(ISERROR(AVERAGEIFS(公司明细!$M$1:$M$4000,公司明细!$G$1:$G$4000,B67,公司明细!$H$1:$H$4000,"是")),0,AVERAGEIFS(公司明细!$M$1:$M$4000,公司明细!$G$1:$G$4000,B67,公司明细!$H$1:$H$4000,"是")))</f>
        <v>-3.172439055457196</v>
      </c>
      <c r="K67" s="18">
        <f ca="1">IF(B67="","",SUMIFS(公司明细!$J$1:$J$4000,公司明细!$G$1:$G$4000,B67,公司明细!$H$1:$H$4000,"是",公司明细!$I$1:$I$4000,"&gt;0",公司明细!$J$1:$J$4000,"&gt;0"))</f>
        <v>36.2222618598</v>
      </c>
      <c r="L67" s="18">
        <f ca="1">IF(B67="","",SUMIFS(公司明细!$I$1:$I$4000,公司明细!$G$1:$G$4000,B67,公司明细!$H$1:$H$4000,"是",公司明细!$I$1:$I$4000,"&gt;0"))</f>
        <v>850.22040886579987</v>
      </c>
      <c r="M67" s="18">
        <f t="shared" ca="1" si="40"/>
        <v>23.47231689055252</v>
      </c>
      <c r="N67" s="24">
        <f ca="1">IF(B67="","",IF(ISERROR(AVERAGEIFS(公司明细!$K$1:$K$4000,公司明细!$G$1:$G$4000,B67,公司明细!$H$1:$H$4000,"是",公司明细!$I$1:$I$4000,"&gt;0")),0,AVERAGEIFS(公司明细!$K$1:$K$4000,公司明细!$G$1:$G$4000,B67,公司明细!$H$1:$H$4000,"是",公司明细!$I$1:$I$4000,"&gt;0")))</f>
        <v>-17.820930770469769</v>
      </c>
      <c r="O67" s="50">
        <f ca="1">IF(B67="","",COUNTIFS(公司明细!$G$1:$G$4000,B67,公司明细!$H$1:$H$4000,"是",公司明细!$O$1:$O$4000,"&gt;0")+COUNTIFS(公司明细!$G$1:$G$4000,B67,公司明细!$H$1:$H$4000,"是",公司明细!$O$1:$O$4000,"&lt;0"))</f>
        <v>5</v>
      </c>
      <c r="P67" s="18">
        <f ca="1">IF(B67="","",SUMIFS(公司明细!$N$1:$N$4000,公司明细!$G$1:$G$4000,B67,公司明细!$H$1:$H$4000,"是",公司明细!$I$1:$I$4000,"&gt;0"))</f>
        <v>18.49263333333333</v>
      </c>
      <c r="Q67" s="19">
        <f ca="1">IF(B67="","",IF(OR(P67=0,SUMIFS(公司明细!$J$1:$J$4000,公司明细!$G$1:$G$4000,B67,公司明细!$H$1:$H$4000,"是",公司明细!$I$1:$I$4000,"&gt;0")=0),0,P67/SUMIFS(公司明细!$J$1:$J$4000,公司明细!$G$1:$G$4000,B67,公司明细!$H$1:$H$4000,"是",公司明细!$I$1:$I$4000,"&gt;0")))</f>
        <v>-45.86630062928274</v>
      </c>
      <c r="R67" s="18">
        <f ca="1">IF(B67="","",SUMIFS(公司明细!$I$1:$I$4000,公司明细!$G$1:$G$4000,B67,公司明细!$N$1:$N$4000,"&gt;0")+SUMIFS(公司明细!$I$1:$I$4000,公司明细!$G$1:$G$4000,B67,公司明细!$N$1:$N$4000,"&lt;0"))</f>
        <v>508.75625737020005</v>
      </c>
      <c r="S67" s="19">
        <f t="shared" ca="1" si="41"/>
        <v>27.511293183602849</v>
      </c>
      <c r="T67" s="19">
        <f ca="1">IF(B67="","",IF(ISERROR(AVERAGEIFS(公司明细!$O$1:$O$4000,公司明细!$G$1:$G$4000,B67,公司明细!$H$1:$H$4000,"是")),0,AVERAGEIFS(公司明细!$O$1:$O$4000,公司明细!$G$1:$G$4000,B67,公司明细!$H$1:$H$4000,"是")))</f>
        <v>40.71766403628849</v>
      </c>
      <c r="Y67" s="66" t="str">
        <f>公司明细!B33</f>
        <v>非银金融</v>
      </c>
      <c r="Z67" s="66" t="str">
        <f>公司明细!C33</f>
        <v>综合</v>
      </c>
    </row>
    <row r="68" spans="2:26">
      <c r="B68" s="6" t="str">
        <f>IF($B$38="申万行业",Y68,IF($B$38="证监会行业","",""))</f>
        <v/>
      </c>
      <c r="C68" s="17" t="str">
        <f>IF(B68="","",COUNTIFS(公司明细!$G$1:$G$4000,B68,公司明细!$H$1:$H$4000,"是"))</f>
        <v/>
      </c>
      <c r="D68" s="18" t="str">
        <f>IF(B68="","",SUMIFS(公司明细!$J$1:$J$4000,公司明细!$G$1:$G$4000,B68,公司明细!$H$1:$H$4000,"是",公司明细!$I$1:$I$4000,"&gt;0"))</f>
        <v/>
      </c>
      <c r="E68" s="18" t="str">
        <f>IF(B68="","",SUMIFS(公司明细!$L$1:$L$4000,公司明细!$G$1:$G$4000,B68,公司明细!$H$1:$H$4000,"是",公司明细!$I$1:$I$4000,"&gt;0"))</f>
        <v/>
      </c>
      <c r="F68" s="19" t="str">
        <f>IF(B68="","",SUMIFS(公司明细!$I$1:$I$4000,公司明细!$G$1:$G$4000,B68,公司明细!$H$1:$H$4000,"是"))</f>
        <v/>
      </c>
      <c r="G68" s="19" t="str">
        <f t="shared" si="38"/>
        <v/>
      </c>
      <c r="H68" s="19" t="str">
        <f t="shared" si="39"/>
        <v/>
      </c>
      <c r="I68" s="19" t="str">
        <f>IF(B68="","",IF(ISERROR(AVERAGEIFS(公司明细!$K$1:$K$4000,公司明细!$G$1:$G$4000,B68,公司明细!$H$1:$H$4000,"是")),0,AVERAGEIFS(公司明细!$K$1:$K$4000,公司明细!$G$1:$G$4000,B68,公司明细!$H$1:$H$4000,"是")))</f>
        <v/>
      </c>
      <c r="J68" s="19" t="str">
        <f>IF(B68="","",IF(ISERROR(AVERAGEIFS(公司明细!$M$1:$M$4000,公司明细!$G$1:$G$4000,B68,公司明细!$H$1:$H$4000,"是")),0,AVERAGEIFS(公司明细!$M$1:$M$4000,公司明细!$G$1:$G$4000,B68,公司明细!$H$1:$H$4000,"是")))</f>
        <v/>
      </c>
      <c r="K68" s="18" t="str">
        <f>IF(B68="","",SUMIFS(公司明细!$J$1:$J$4000,公司明细!$G$1:$G$4000,B68,公司明细!$H$1:$H$4000,"是",公司明细!$I$1:$I$4000,"&gt;0",公司明细!$J$1:$J$4000,"&gt;0"))</f>
        <v/>
      </c>
      <c r="L68" s="18" t="str">
        <f>IF(B68="","",SUMIFS(公司明细!$I$1:$I$4000,公司明细!$G$1:$G$4000,B68,公司明细!$H$1:$H$4000,"是",公司明细!$I$1:$I$4000,"&gt;0"))</f>
        <v/>
      </c>
      <c r="M68" s="18" t="str">
        <f t="shared" si="40"/>
        <v/>
      </c>
      <c r="N68" s="24" t="str">
        <f>IF(B68="","",IF(ISERROR(AVERAGEIFS(公司明细!$K$1:$K$4000,公司明细!$G$1:$G$4000,B68,公司明细!$H$1:$H$4000,"是",公司明细!$I$1:$I$4000,"&gt;0")),0,AVERAGEIFS(公司明细!$K$1:$K$4000,公司明细!$G$1:$G$4000,B68,公司明细!$H$1:$H$4000,"是",公司明细!$I$1:$I$4000,"&gt;0")))</f>
        <v/>
      </c>
      <c r="O68" s="50" t="str">
        <f>IF(B68="","",COUNTIFS(公司明细!$G$1:$G$4000,B68,公司明细!$H$1:$H$4000,"是",公司明细!$O$1:$O$4000,"&gt;0")+COUNTIFS(公司明细!$G$1:$G$4000,B68,公司明细!$H$1:$H$4000,"是",公司明细!$O$1:$O$4000,"&lt;0"))</f>
        <v/>
      </c>
      <c r="P68" s="18" t="str">
        <f>IF(B68="","",SUMIFS(公司明细!$N$1:$N$4000,公司明细!$G$1:$G$4000,B68,公司明细!$H$1:$H$4000,"是",公司明细!$I$1:$I$4000,"&gt;0"))</f>
        <v/>
      </c>
      <c r="Q68" s="19" t="str">
        <f>IF(B68="","",IF(OR(P68=0,SUMIFS(公司明细!$J$1:$J$4000,公司明细!$G$1:$G$4000,B68,公司明细!$H$1:$H$4000,"是",公司明细!$I$1:$I$4000,"&gt;0")=0),0,P68/SUMIFS(公司明细!$J$1:$J$4000,公司明细!$G$1:$G$4000,B68,公司明细!$H$1:$H$4000,"是",公司明细!$I$1:$I$4000,"&gt;0")))</f>
        <v/>
      </c>
      <c r="R68" s="18" t="str">
        <f>IF(B68="","",SUMIFS(公司明细!$I$1:$I$4000,公司明细!$G$1:$G$4000,B68,公司明细!$N$1:$N$4000,"&gt;0")+SUMIFS(公司明细!$I$1:$I$4000,公司明细!$G$1:$G$4000,B68,公司明细!$N$1:$N$4000,"&lt;0"))</f>
        <v/>
      </c>
      <c r="S68" s="19" t="str">
        <f t="shared" si="41"/>
        <v/>
      </c>
      <c r="T68" s="19" t="str">
        <f>IF(B68="","",IF(ISERROR(AVERAGEIFS(公司明细!$O$1:$O$4000,公司明细!$G$1:$G$4000,B68,公司明细!$H$1:$H$4000,"是")),0,AVERAGEIFS(公司明细!$O$1:$O$4000,公司明细!$G$1:$G$4000,B68,公司明细!$H$1:$H$4000,"是")))</f>
        <v/>
      </c>
      <c r="Y68" s="66" t="str">
        <f>公司明细!B34</f>
        <v>通信</v>
      </c>
    </row>
    <row r="69" spans="2:26">
      <c r="C69" s="4"/>
      <c r="D69" s="4"/>
      <c r="E69" s="4"/>
      <c r="F69" s="4"/>
      <c r="G69" s="4"/>
      <c r="H69" s="4"/>
      <c r="I69" s="4"/>
      <c r="J69" s="4"/>
      <c r="K69" s="4"/>
      <c r="L69" s="4"/>
      <c r="M69" s="4"/>
      <c r="N69" s="22"/>
      <c r="O69" s="4"/>
      <c r="P69" s="4"/>
      <c r="Q69" s="4"/>
      <c r="R69" s="4"/>
      <c r="S69" s="4"/>
      <c r="T69" s="4"/>
    </row>
    <row r="70" spans="2:26">
      <c r="C70" s="4"/>
      <c r="D70" s="4"/>
      <c r="E70" s="4"/>
      <c r="F70" s="4"/>
      <c r="G70" s="4"/>
      <c r="H70" s="4"/>
      <c r="I70" s="4"/>
      <c r="J70" s="4"/>
      <c r="K70" s="4"/>
      <c r="L70" s="4"/>
      <c r="M70" s="4"/>
      <c r="N70" s="22"/>
      <c r="O70" s="4"/>
      <c r="P70" s="4"/>
      <c r="Q70" s="4"/>
      <c r="R70" s="4"/>
      <c r="S70" s="4"/>
      <c r="T70" s="4"/>
    </row>
    <row r="71" spans="2:26">
      <c r="C71" s="4"/>
      <c r="D71" s="4"/>
      <c r="E71" s="4"/>
      <c r="F71" s="4"/>
      <c r="G71" s="4"/>
      <c r="H71" s="4"/>
      <c r="I71" s="4"/>
      <c r="J71" s="4"/>
      <c r="K71" s="4"/>
      <c r="L71" s="4"/>
      <c r="M71" s="4"/>
      <c r="N71" s="22"/>
      <c r="O71" s="4"/>
      <c r="P71" s="4"/>
      <c r="Q71" s="4"/>
      <c r="R71" s="4"/>
      <c r="S71" s="4"/>
      <c r="T71" s="4"/>
    </row>
    <row r="77" spans="2:26">
      <c r="C77" s="4"/>
    </row>
    <row r="88" spans="2:2">
      <c r="B88" s="66" t="str">
        <f>C7&amp;"PE-PB图（"&amp;E7&amp;"）市值加权"</f>
        <v>全部A股PE-PB图（TTM/MRQ）市值加权</v>
      </c>
    </row>
  </sheetData>
  <mergeCells count="2">
    <mergeCell ref="J8:J12"/>
    <mergeCell ref="B1:T3"/>
  </mergeCells>
  <phoneticPr fontId="1" type="noConversion"/>
  <dataValidations count="5">
    <dataValidation type="list" allowBlank="1" showInputMessage="1" showErrorMessage="1" sqref="C6" xr:uid="{00000000-0002-0000-0000-000000000000}">
      <formula1>option</formula1>
    </dataValidation>
    <dataValidation type="list" allowBlank="1" showInputMessage="1" showErrorMessage="1" sqref="C5" xr:uid="{00000000-0002-0000-0000-000001000000}">
      <formula1>$I$5:$I$7</formula1>
    </dataValidation>
    <dataValidation type="list" allowBlank="1" showInputMessage="1" showErrorMessage="1" sqref="E7" xr:uid="{00000000-0002-0000-0000-000002000000}">
      <formula1>$M$5:$M$6</formula1>
    </dataValidation>
    <dataValidation type="textLength" operator="equal" allowBlank="1" showInputMessage="1" showErrorMessage="1" sqref="E6" xr:uid="{00000000-0002-0000-0000-000003000000}">
      <formula1>4</formula1>
    </dataValidation>
    <dataValidation type="list" allowBlank="1" showInputMessage="1" showErrorMessage="1" sqref="C7" xr:uid="{00000000-0002-0000-0000-000004000000}">
      <formula1>$K$5:$K$12</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L2898"/>
  <sheetViews>
    <sheetView workbookViewId="0">
      <pane xSplit="2" ySplit="4" topLeftCell="C5" activePane="bottomRight" state="frozen"/>
      <selection activeCell="C156" sqref="C156"/>
      <selection pane="topRight" activeCell="C156" sqref="C156"/>
      <selection pane="bottomLeft" activeCell="C156" sqref="C156"/>
      <selection pane="bottomRight" activeCell="F37" sqref="F37"/>
    </sheetView>
  </sheetViews>
  <sheetFormatPr defaultColWidth="9" defaultRowHeight="11.6"/>
  <cols>
    <col min="1" max="1" width="3" style="34" customWidth="1"/>
    <col min="2" max="2" width="11.6875" style="41" customWidth="1"/>
    <col min="3" max="3" width="16" style="41" customWidth="1"/>
    <col min="4" max="4" width="11" style="34" customWidth="1"/>
    <col min="5" max="5" width="9" style="34"/>
    <col min="6" max="6" width="10.375" style="36" customWidth="1"/>
    <col min="7" max="7" width="10.6875" style="37" customWidth="1"/>
    <col min="8" max="8" width="14.125" style="37" customWidth="1"/>
    <col min="9" max="9" width="10.4375" style="36" bestFit="1" customWidth="1"/>
    <col min="10" max="10" width="14.125" style="37" customWidth="1"/>
    <col min="11" max="11" width="8.4375" style="36" bestFit="1" customWidth="1"/>
    <col min="12" max="16384" width="9" style="34"/>
  </cols>
  <sheetData>
    <row r="1" spans="2:12" ht="11.3" hidden="1" customHeight="1">
      <c r="B1" s="27"/>
      <c r="C1" s="27"/>
      <c r="D1" s="28"/>
      <c r="E1" s="28"/>
      <c r="F1" s="29"/>
      <c r="G1" s="30"/>
      <c r="H1" s="31"/>
      <c r="I1" s="32"/>
      <c r="J1" s="31"/>
      <c r="K1" s="32"/>
      <c r="L1" s="33"/>
    </row>
    <row r="2" spans="2:12" hidden="1">
      <c r="B2" s="35"/>
      <c r="C2" s="35"/>
    </row>
    <row r="3" spans="2:12" hidden="1">
      <c r="B3" s="35"/>
      <c r="C3" s="35"/>
    </row>
    <row r="4" spans="2:12" ht="32.25" customHeight="1">
      <c r="B4" s="27" t="s">
        <v>38</v>
      </c>
      <c r="C4" s="27" t="str">
        <f>IF($B4="","",VLOOKUP($B4,公司明细!$D:$O,COLUMN()-COLUMN($B$4)+1,FALSE))</f>
        <v>代码</v>
      </c>
      <c r="D4" s="28" t="str">
        <f>IF($B4="","",VLOOKUP($B4,公司明细!$D:$O,COLUMN()-COLUMN($B$4)+1,FALSE))</f>
        <v>公司简称</v>
      </c>
      <c r="E4" s="28" t="str">
        <f>IF($B4="","",VLOOKUP($B4,公司明细!$D:$O,COLUMN()-COLUMN($B$4)+1,FALSE))</f>
        <v>东财行业</v>
      </c>
      <c r="F4" s="29" t="s">
        <v>39</v>
      </c>
      <c r="G4" s="30" t="str">
        <f>IF($B4="","",VLOOKUP($B4,公司明细!$D:$O,COLUMN()-COLUMN($B$4)+1,FALSE))</f>
        <v>总市值[亿]</v>
      </c>
      <c r="H4" s="38" t="str">
        <f ca="1">IF($B4="","",VLOOKUP($B4,公司明细!$D:$O,COLUMN()-COLUMN($B$4)+1,FALSE))</f>
        <v>净利润TTM[2019-12-31]</v>
      </c>
      <c r="I4" s="39" t="str">
        <f>IF($B4="","",VLOOKUP($B4,公司明细!$D:$O,COLUMN()-COLUMN($B$4)+1,FALSE))</f>
        <v>各公司PE</v>
      </c>
      <c r="J4" s="38" t="str">
        <f ca="1">IF($B4="","",VLOOKUP($B4,公司明细!$D:$O,COLUMN()-COLUMN($B$4)+1,FALSE))</f>
        <v>净资产MRQ[2019-09-30]</v>
      </c>
      <c r="K4" s="39" t="str">
        <f>IF($B4="","",VLOOKUP($B4,公司明细!$D:$O,COLUMN()-COLUMN($B$4)+1,FALSE))</f>
        <v>各公司PB</v>
      </c>
      <c r="L4" s="33"/>
    </row>
    <row r="5" spans="2:12">
      <c r="B5" s="40">
        <f>IF(ROW()-ROW($B$4)&gt;行业估值!$C$39,"",ROW()-ROW($B$4))</f>
        <v>1</v>
      </c>
      <c r="C5" s="27" t="str">
        <f>IF($B5="","",VLOOKUP($B5,公司明细!$D:$O,COLUMN()-COLUMN($B$4)+1,FALSE))</f>
        <v>000039.SZ</v>
      </c>
      <c r="D5" s="28" t="str">
        <f>IF($B5="","",VLOOKUP($B5,公司明细!$D:$O,COLUMN()-COLUMN($B$4)+1,FALSE))</f>
        <v>中集集团</v>
      </c>
      <c r="E5" s="28" t="str">
        <f>IF($B5="","",VLOOKUP($B5,公司明细!$D:$O,COLUMN()-COLUMN($B$4)+1,FALSE))</f>
        <v>机械设备</v>
      </c>
      <c r="F5" s="29">
        <f ca="1">IF(B5="","",[1]!EM_S_DQ_CLOSE(C5,deadline,"1"))</f>
        <v>9.51</v>
      </c>
      <c r="G5" s="30">
        <f ca="1">IF($B5="","",VLOOKUP($B5,公司明细!$D:$O,COLUMN()-COLUMN($B$4)+1,FALSE))</f>
        <v>340.75743965819998</v>
      </c>
      <c r="H5" s="30">
        <f ca="1">IF($B5="","",VLOOKUP($B5,公司明细!$D:$O,COLUMN()-COLUMN($B$4)+1,FALSE))</f>
        <v>24.371230000000001</v>
      </c>
      <c r="I5" s="32">
        <f ca="1">IF($B5="","",VLOOKUP($B5,公司明细!$D:$O,COLUMN()-COLUMN($B$4)+1,FALSE))</f>
        <v>13.981954938597681</v>
      </c>
      <c r="J5" s="30">
        <f ca="1">IF($B5="","",VLOOKUP($B5,公司明细!$D:$O,COLUMN()-COLUMN($B$4)+1,FALSE))</f>
        <v>382.04194999999999</v>
      </c>
      <c r="K5" s="32">
        <f ca="1">IF($B5="","",VLOOKUP($B5,公司明细!$D:$O,COLUMN()-COLUMN($B$4)+1,FALSE))</f>
        <v>0.89193723269970748</v>
      </c>
    </row>
    <row r="6" spans="2:12">
      <c r="B6" s="40">
        <f>IF(ROW()-ROW($B$4)&gt;行业估值!$C$39,"",ROW()-ROW($B$4))</f>
        <v>2</v>
      </c>
      <c r="C6" s="27" t="str">
        <f>IF($B6="","",VLOOKUP($B6,公司明细!$D:$O,COLUMN()-COLUMN($B$4)+1,FALSE))</f>
        <v>000157.SZ</v>
      </c>
      <c r="D6" s="28" t="str">
        <f>IF($B6="","",VLOOKUP($B6,公司明细!$D:$O,COLUMN()-COLUMN($B$4)+1,FALSE))</f>
        <v>中联重科</v>
      </c>
      <c r="E6" s="28" t="str">
        <f>IF($B6="","",VLOOKUP($B6,公司明细!$D:$O,COLUMN()-COLUMN($B$4)+1,FALSE))</f>
        <v>机械设备</v>
      </c>
      <c r="F6" s="29">
        <f ca="1">IF(B6="","",[1]!EM_S_DQ_CLOSE(C6,deadline,"1"))</f>
        <v>6.06</v>
      </c>
      <c r="G6" s="30">
        <f ca="1">IF($B6="","",VLOOKUP($B6,公司明细!$D:$O,COLUMN()-COLUMN($B$4)+1,FALSE))</f>
        <v>476.83331977800003</v>
      </c>
      <c r="H6" s="30">
        <f ca="1">IF($B6="","",VLOOKUP($B6,公司明细!$D:$O,COLUMN()-COLUMN($B$4)+1,FALSE))</f>
        <v>41.295731773299998</v>
      </c>
      <c r="I6" s="32">
        <f ca="1">IF($B6="","",VLOOKUP($B6,公司明细!$D:$O,COLUMN()-COLUMN($B$4)+1,FALSE))</f>
        <v>11.546794288466865</v>
      </c>
      <c r="J6" s="30">
        <f ca="1">IF($B6="","",VLOOKUP($B6,公司明细!$D:$O,COLUMN()-COLUMN($B$4)+1,FALSE))</f>
        <v>378.45921526809997</v>
      </c>
      <c r="K6" s="32">
        <f ca="1">IF($B6="","",VLOOKUP($B6,公司明细!$D:$O,COLUMN()-COLUMN($B$4)+1,FALSE))</f>
        <v>1.2599331725618359</v>
      </c>
    </row>
    <row r="7" spans="2:12">
      <c r="B7" s="40">
        <f>IF(ROW()-ROW($B$4)&gt;行业估值!$C$39,"",ROW()-ROW($B$4))</f>
        <v>3</v>
      </c>
      <c r="C7" s="27" t="str">
        <f>IF($B7="","",VLOOKUP($B7,公司明细!$D:$O,COLUMN()-COLUMN($B$4)+1,FALSE))</f>
        <v>000410.SZ</v>
      </c>
      <c r="D7" s="28" t="str">
        <f>IF($B7="","",VLOOKUP($B7,公司明细!$D:$O,COLUMN()-COLUMN($B$4)+1,FALSE))</f>
        <v>*ST沈机</v>
      </c>
      <c r="E7" s="28" t="str">
        <f>IF($B7="","",VLOOKUP($B7,公司明细!$D:$O,COLUMN()-COLUMN($B$4)+1,FALSE))</f>
        <v>机械设备</v>
      </c>
      <c r="F7" s="29">
        <f ca="1">IF(B7="","",[1]!EM_S_DQ_CLOSE(C7,deadline,"1"))</f>
        <v>6.87</v>
      </c>
      <c r="G7" s="30">
        <f ca="1">IF($B7="","",VLOOKUP($B7,公司明细!$D:$O,COLUMN()-COLUMN($B$4)+1,FALSE))</f>
        <v>52.587849730800002</v>
      </c>
      <c r="H7" s="30">
        <f ca="1">IF($B7="","",VLOOKUP($B7,公司明细!$D:$O,COLUMN()-COLUMN($B$4)+1,FALSE))</f>
        <v>-32.323346598100002</v>
      </c>
      <c r="I7" s="32">
        <f ca="1">IF($B7="","",VLOOKUP($B7,公司明细!$D:$O,COLUMN()-COLUMN($B$4)+1,FALSE))</f>
        <v>-1.6269308492299237</v>
      </c>
      <c r="J7" s="30">
        <f ca="1">IF($B7="","",VLOOKUP($B7,公司明细!$D:$O,COLUMN()-COLUMN($B$4)+1,FALSE))</f>
        <v>-26.103638239599999</v>
      </c>
      <c r="K7" s="32">
        <f ca="1">IF($B7="","",VLOOKUP($B7,公司明细!$D:$O,COLUMN()-COLUMN($B$4)+1,FALSE))</f>
        <v>-2.0145793183351226</v>
      </c>
    </row>
    <row r="8" spans="2:12">
      <c r="B8" s="40">
        <f>IF(ROW()-ROW($B$4)&gt;行业估值!$C$39,"",ROW()-ROW($B$4))</f>
        <v>4</v>
      </c>
      <c r="C8" s="27" t="str">
        <f>IF($B8="","",VLOOKUP($B8,公司明细!$D:$O,COLUMN()-COLUMN($B$4)+1,FALSE))</f>
        <v>000425.SZ</v>
      </c>
      <c r="D8" s="28" t="str">
        <f>IF($B8="","",VLOOKUP($B8,公司明细!$D:$O,COLUMN()-COLUMN($B$4)+1,FALSE))</f>
        <v>徐工机械</v>
      </c>
      <c r="E8" s="28" t="str">
        <f>IF($B8="","",VLOOKUP($B8,公司明细!$D:$O,COLUMN()-COLUMN($B$4)+1,FALSE))</f>
        <v>机械设备</v>
      </c>
      <c r="F8" s="29">
        <f ca="1">IF(B8="","",[1]!EM_S_DQ_CLOSE(C8,deadline,"1"))</f>
        <v>4.58</v>
      </c>
      <c r="G8" s="30">
        <f ca="1">IF($B8="","",VLOOKUP($B8,公司明细!$D:$O,COLUMN()-COLUMN($B$4)+1,FALSE))</f>
        <v>358.78201409400003</v>
      </c>
      <c r="H8" s="30">
        <f ca="1">IF($B8="","",VLOOKUP($B8,公司明细!$D:$O,COLUMN()-COLUMN($B$4)+1,FALSE))</f>
        <v>35.778270576899999</v>
      </c>
      <c r="I8" s="32">
        <f ca="1">IF($B8="","",VLOOKUP($B8,公司明细!$D:$O,COLUMN()-COLUMN($B$4)+1,FALSE))</f>
        <v>10.027930593315073</v>
      </c>
      <c r="J8" s="30">
        <f ca="1">IF($B8="","",VLOOKUP($B8,公司明细!$D:$O,COLUMN()-COLUMN($B$4)+1,FALSE))</f>
        <v>325.28542686919997</v>
      </c>
      <c r="K8" s="32">
        <f ca="1">IF($B8="","",VLOOKUP($B8,公司明细!$D:$O,COLUMN()-COLUMN($B$4)+1,FALSE))</f>
        <v>1.1029759849594163</v>
      </c>
    </row>
    <row r="9" spans="2:12">
      <c r="B9" s="40">
        <f>IF(ROW()-ROW($B$4)&gt;行业估值!$C$39,"",ROW()-ROW($B$4))</f>
        <v>5</v>
      </c>
      <c r="C9" s="27" t="str">
        <f>IF($B9="","",VLOOKUP($B9,公司明细!$D:$O,COLUMN()-COLUMN($B$4)+1,FALSE))</f>
        <v>000528.SZ</v>
      </c>
      <c r="D9" s="28" t="str">
        <f>IF($B9="","",VLOOKUP($B9,公司明细!$D:$O,COLUMN()-COLUMN($B$4)+1,FALSE))</f>
        <v>柳工</v>
      </c>
      <c r="E9" s="28" t="str">
        <f>IF($B9="","",VLOOKUP($B9,公司明细!$D:$O,COLUMN()-COLUMN($B$4)+1,FALSE))</f>
        <v>机械设备</v>
      </c>
      <c r="F9" s="29">
        <f ca="1">IF(B9="","",[1]!EM_S_DQ_CLOSE(C9,deadline,"1"))</f>
        <v>6.38</v>
      </c>
      <c r="G9" s="30">
        <f ca="1">IF($B9="","",VLOOKUP($B9,公司明细!$D:$O,COLUMN()-COLUMN($B$4)+1,FALSE))</f>
        <v>94.175905788799994</v>
      </c>
      <c r="H9" s="30">
        <f ca="1">IF($B9="","",VLOOKUP($B9,公司明细!$D:$O,COLUMN()-COLUMN($B$4)+1,FALSE))</f>
        <v>10.1965241281</v>
      </c>
      <c r="I9" s="32">
        <f ca="1">IF($B9="","",VLOOKUP($B9,公司明细!$D:$O,COLUMN()-COLUMN($B$4)+1,FALSE))</f>
        <v>9.2360793350418469</v>
      </c>
      <c r="J9" s="30">
        <f ca="1">IF($B9="","",VLOOKUP($B9,公司明细!$D:$O,COLUMN()-COLUMN($B$4)+1,FALSE))</f>
        <v>101.37288809330001</v>
      </c>
      <c r="K9" s="32">
        <f ca="1">IF($B9="","",VLOOKUP($B9,公司明细!$D:$O,COLUMN()-COLUMN($B$4)+1,FALSE))</f>
        <v>0.92900486076833322</v>
      </c>
    </row>
    <row r="10" spans="2:12">
      <c r="B10" s="40">
        <f>IF(ROW()-ROW($B$4)&gt;行业估值!$C$39,"",ROW()-ROW($B$4))</f>
        <v>6</v>
      </c>
      <c r="C10" s="27" t="str">
        <f>IF($B10="","",VLOOKUP($B10,公司明细!$D:$O,COLUMN()-COLUMN($B$4)+1,FALSE))</f>
        <v>000530.SZ</v>
      </c>
      <c r="D10" s="28" t="str">
        <f>IF($B10="","",VLOOKUP($B10,公司明细!$D:$O,COLUMN()-COLUMN($B$4)+1,FALSE))</f>
        <v>大冷股份</v>
      </c>
      <c r="E10" s="28" t="str">
        <f>IF($B10="","",VLOOKUP($B10,公司明细!$D:$O,COLUMN()-COLUMN($B$4)+1,FALSE))</f>
        <v>机械设备</v>
      </c>
      <c r="F10" s="29">
        <f ca="1">IF(B10="","",[1]!EM_S_DQ_CLOSE(C10,deadline,"1"))</f>
        <v>3.75</v>
      </c>
      <c r="G10" s="30">
        <f ca="1">IF($B10="","",VLOOKUP($B10,公司明细!$D:$O,COLUMN()-COLUMN($B$4)+1,FALSE))</f>
        <v>31.620469012499999</v>
      </c>
      <c r="H10" s="30">
        <f ca="1">IF($B10="","",VLOOKUP($B10,公司明细!$D:$O,COLUMN()-COLUMN($B$4)+1,FALSE))</f>
        <v>1.4049410801</v>
      </c>
      <c r="I10" s="32">
        <f ca="1">IF($B10="","",VLOOKUP($B10,公司明细!$D:$O,COLUMN()-COLUMN($B$4)+1,FALSE))</f>
        <v>22.506615729571617</v>
      </c>
      <c r="J10" s="30">
        <f ca="1">IF($B10="","",VLOOKUP($B10,公司明细!$D:$O,COLUMN()-COLUMN($B$4)+1,FALSE))</f>
        <v>34.1502720123</v>
      </c>
      <c r="K10" s="32">
        <f ca="1">IF($B10="","",VLOOKUP($B10,公司明细!$D:$O,COLUMN()-COLUMN($B$4)+1,FALSE))</f>
        <v>0.92592143925269954</v>
      </c>
    </row>
    <row r="11" spans="2:12">
      <c r="B11" s="40">
        <f>IF(ROW()-ROW($B$4)&gt;行业估值!$C$39,"",ROW()-ROW($B$4))</f>
        <v>7</v>
      </c>
      <c r="C11" s="27" t="str">
        <f>IF($B11="","",VLOOKUP($B11,公司明细!$D:$O,COLUMN()-COLUMN($B$4)+1,FALSE))</f>
        <v>000551.SZ</v>
      </c>
      <c r="D11" s="28" t="str">
        <f>IF($B11="","",VLOOKUP($B11,公司明细!$D:$O,COLUMN()-COLUMN($B$4)+1,FALSE))</f>
        <v>创元科技</v>
      </c>
      <c r="E11" s="28" t="str">
        <f>IF($B11="","",VLOOKUP($B11,公司明细!$D:$O,COLUMN()-COLUMN($B$4)+1,FALSE))</f>
        <v>机械设备</v>
      </c>
      <c r="F11" s="29">
        <f ca="1">IF(B11="","",[1]!EM_S_DQ_CLOSE(C11,deadline,"1"))</f>
        <v>6.13</v>
      </c>
      <c r="G11" s="30">
        <f ca="1">IF($B11="","",VLOOKUP($B11,公司明细!$D:$O,COLUMN()-COLUMN($B$4)+1,FALSE))</f>
        <v>24.524928826500002</v>
      </c>
      <c r="H11" s="30">
        <f ca="1">IF($B11="","",VLOOKUP($B11,公司明细!$D:$O,COLUMN()-COLUMN($B$4)+1,FALSE))</f>
        <v>1.6398074656000001</v>
      </c>
      <c r="I11" s="32">
        <f ca="1">IF($B11="","",VLOOKUP($B11,公司明细!$D:$O,COLUMN()-COLUMN($B$4)+1,FALSE))</f>
        <v>14.955980711751677</v>
      </c>
      <c r="J11" s="30">
        <f ca="1">IF($B11="","",VLOOKUP($B11,公司明细!$D:$O,COLUMN()-COLUMN($B$4)+1,FALSE))</f>
        <v>17.230153332099999</v>
      </c>
      <c r="K11" s="32">
        <f ca="1">IF($B11="","",VLOOKUP($B11,公司明细!$D:$O,COLUMN()-COLUMN($B$4)+1,FALSE))</f>
        <v>1.423372639453518</v>
      </c>
    </row>
    <row r="12" spans="2:12">
      <c r="B12" s="40">
        <f>IF(ROW()-ROW($B$4)&gt;行业估值!$C$39,"",ROW()-ROW($B$4))</f>
        <v>8</v>
      </c>
      <c r="C12" s="27" t="str">
        <f>IF($B12="","",VLOOKUP($B12,公司明细!$D:$O,COLUMN()-COLUMN($B$4)+1,FALSE))</f>
        <v>000570.SZ</v>
      </c>
      <c r="D12" s="28" t="str">
        <f>IF($B12="","",VLOOKUP($B12,公司明细!$D:$O,COLUMN()-COLUMN($B$4)+1,FALSE))</f>
        <v>苏常柴A</v>
      </c>
      <c r="E12" s="28" t="str">
        <f>IF($B12="","",VLOOKUP($B12,公司明细!$D:$O,COLUMN()-COLUMN($B$4)+1,FALSE))</f>
        <v>机械设备</v>
      </c>
      <c r="F12" s="29">
        <f ca="1">IF(B12="","",[1]!EM_S_DQ_CLOSE(C12,deadline,"1"))</f>
        <v>4.3600000000000003</v>
      </c>
      <c r="G12" s="30">
        <f ca="1">IF($B12="","",VLOOKUP($B12,公司明细!$D:$O,COLUMN()-COLUMN($B$4)+1,FALSE))</f>
        <v>24.4759206136</v>
      </c>
      <c r="H12" s="30">
        <f ca="1">IF($B12="","",VLOOKUP($B12,公司明细!$D:$O,COLUMN()-COLUMN($B$4)+1,FALSE))</f>
        <v>0.58581110280000004</v>
      </c>
      <c r="I12" s="32">
        <f ca="1">IF($B12="","",VLOOKUP($B12,公司明细!$D:$O,COLUMN()-COLUMN($B$4)+1,FALSE))</f>
        <v>41.78125081039348</v>
      </c>
      <c r="J12" s="30">
        <f ca="1">IF($B12="","",VLOOKUP($B12,公司明细!$D:$O,COLUMN()-COLUMN($B$4)+1,FALSE))</f>
        <v>20.803071184899999</v>
      </c>
      <c r="K12" s="32">
        <f ca="1">IF($B12="","",VLOOKUP($B12,公司明细!$D:$O,COLUMN()-COLUMN($B$4)+1,FALSE))</f>
        <v>1.17655323082132</v>
      </c>
    </row>
    <row r="13" spans="2:12">
      <c r="B13" s="40">
        <f>IF(ROW()-ROW($B$4)&gt;行业估值!$C$39,"",ROW()-ROW($B$4))</f>
        <v>9</v>
      </c>
      <c r="C13" s="27" t="str">
        <f>IF($B13="","",VLOOKUP($B13,公司明细!$D:$O,COLUMN()-COLUMN($B$4)+1,FALSE))</f>
        <v>000595.SZ</v>
      </c>
      <c r="D13" s="28" t="str">
        <f>IF($B13="","",VLOOKUP($B13,公司明细!$D:$O,COLUMN()-COLUMN($B$4)+1,FALSE))</f>
        <v>宝塔实业</v>
      </c>
      <c r="E13" s="28" t="str">
        <f>IF($B13="","",VLOOKUP($B13,公司明细!$D:$O,COLUMN()-COLUMN($B$4)+1,FALSE))</f>
        <v>机械设备</v>
      </c>
      <c r="F13" s="29">
        <f ca="1">IF(B13="","",[1]!EM_S_DQ_CLOSE(C13,deadline,"1"))</f>
        <v>3.37</v>
      </c>
      <c r="G13" s="30">
        <f ca="1">IF($B13="","",VLOOKUP($B13,公司明细!$D:$O,COLUMN()-COLUMN($B$4)+1,FALSE))</f>
        <v>25.756210724999999</v>
      </c>
      <c r="H13" s="30">
        <f ca="1">IF($B13="","",VLOOKUP($B13,公司明细!$D:$O,COLUMN()-COLUMN($B$4)+1,FALSE))</f>
        <v>-1.9394301563999998</v>
      </c>
      <c r="I13" s="32">
        <f ca="1">IF($B13="","",VLOOKUP($B13,公司明细!$D:$O,COLUMN()-COLUMN($B$4)+1,FALSE))</f>
        <v>-13.280298153561288</v>
      </c>
      <c r="J13" s="30">
        <f ca="1">IF($B13="","",VLOOKUP($B13,公司明细!$D:$O,COLUMN()-COLUMN($B$4)+1,FALSE))</f>
        <v>5.3885078646000002</v>
      </c>
      <c r="K13" s="32">
        <f ca="1">IF($B13="","",VLOOKUP($B13,公司明细!$D:$O,COLUMN()-COLUMN($B$4)+1,FALSE))</f>
        <v>4.7798409823629227</v>
      </c>
    </row>
    <row r="14" spans="2:12">
      <c r="B14" s="40">
        <f>IF(ROW()-ROW($B$4)&gt;行业估值!$C$39,"",ROW()-ROW($B$4))</f>
        <v>10</v>
      </c>
      <c r="C14" s="27" t="str">
        <f>IF($B14="","",VLOOKUP($B14,公司明细!$D:$O,COLUMN()-COLUMN($B$4)+1,FALSE))</f>
        <v>000666.SZ</v>
      </c>
      <c r="D14" s="28" t="str">
        <f>IF($B14="","",VLOOKUP($B14,公司明细!$D:$O,COLUMN()-COLUMN($B$4)+1,FALSE))</f>
        <v>经纬纺机</v>
      </c>
      <c r="E14" s="28" t="str">
        <f>IF($B14="","",VLOOKUP($B14,公司明细!$D:$O,COLUMN()-COLUMN($B$4)+1,FALSE))</f>
        <v>机械设备</v>
      </c>
      <c r="F14" s="29">
        <f ca="1">IF(B14="","",[1]!EM_S_DQ_CLOSE(C14,deadline,"1"))</f>
        <v>10.43</v>
      </c>
      <c r="G14" s="30">
        <f ca="1">IF($B14="","",VLOOKUP($B14,公司明细!$D:$O,COLUMN()-COLUMN($B$4)+1,FALSE))</f>
        <v>73.440759</v>
      </c>
      <c r="H14" s="30">
        <f ca="1">IF($B14="","",VLOOKUP($B14,公司明细!$D:$O,COLUMN()-COLUMN($B$4)+1,FALSE))</f>
        <v>18.646187653199998</v>
      </c>
      <c r="I14" s="32">
        <f ca="1">IF($B14="","",VLOOKUP($B14,公司明细!$D:$O,COLUMN()-COLUMN($B$4)+1,FALSE))</f>
        <v>3.9386474257324302</v>
      </c>
      <c r="J14" s="30">
        <f ca="1">IF($B14="","",VLOOKUP($B14,公司明细!$D:$O,COLUMN()-COLUMN($B$4)+1,FALSE))</f>
        <v>86.684360330700002</v>
      </c>
      <c r="K14" s="32">
        <f ca="1">IF($B14="","",VLOOKUP($B14,公司明细!$D:$O,COLUMN()-COLUMN($B$4)+1,FALSE))</f>
        <v>0.84722040653959041</v>
      </c>
    </row>
    <row r="15" spans="2:12">
      <c r="B15" s="40">
        <f>IF(ROW()-ROW($B$4)&gt;行业估值!$C$39,"",ROW()-ROW($B$4))</f>
        <v>11</v>
      </c>
      <c r="C15" s="27" t="str">
        <f>IF($B15="","",VLOOKUP($B15,公司明细!$D:$O,COLUMN()-COLUMN($B$4)+1,FALSE))</f>
        <v>000680.SZ</v>
      </c>
      <c r="D15" s="28" t="str">
        <f>IF($B15="","",VLOOKUP($B15,公司明细!$D:$O,COLUMN()-COLUMN($B$4)+1,FALSE))</f>
        <v>山推股份</v>
      </c>
      <c r="E15" s="28" t="str">
        <f>IF($B15="","",VLOOKUP($B15,公司明细!$D:$O,COLUMN()-COLUMN($B$4)+1,FALSE))</f>
        <v>机械设备</v>
      </c>
      <c r="F15" s="29">
        <f ca="1">IF(B15="","",[1]!EM_S_DQ_CLOSE(C15,deadline,"1"))</f>
        <v>3.4</v>
      </c>
      <c r="G15" s="30">
        <f ca="1">IF($B15="","",VLOOKUP($B15,公司明细!$D:$O,COLUMN()-COLUMN($B$4)+1,FALSE))</f>
        <v>42.186778774000004</v>
      </c>
      <c r="H15" s="30">
        <f ca="1">IF($B15="","",VLOOKUP($B15,公司明细!$D:$O,COLUMN()-COLUMN($B$4)+1,FALSE))</f>
        <v>0.91169676349999995</v>
      </c>
      <c r="I15" s="32">
        <f ca="1">IF($B15="","",VLOOKUP($B15,公司明细!$D:$O,COLUMN()-COLUMN($B$4)+1,FALSE))</f>
        <v>46.272818400764244</v>
      </c>
      <c r="J15" s="30">
        <f ca="1">IF($B15="","",VLOOKUP($B15,公司明细!$D:$O,COLUMN()-COLUMN($B$4)+1,FALSE))</f>
        <v>34.328442232600004</v>
      </c>
      <c r="K15" s="32">
        <f ca="1">IF($B15="","",VLOOKUP($B15,公司明细!$D:$O,COLUMN()-COLUMN($B$4)+1,FALSE))</f>
        <v>1.228916199813382</v>
      </c>
    </row>
    <row r="16" spans="2:12">
      <c r="B16" s="40">
        <f>IF(ROW()-ROW($B$4)&gt;行业估值!$C$39,"",ROW()-ROW($B$4))</f>
        <v>12</v>
      </c>
      <c r="C16" s="27" t="str">
        <f>IF($B16="","",VLOOKUP($B16,公司明细!$D:$O,COLUMN()-COLUMN($B$4)+1,FALSE))</f>
        <v>000777.SZ</v>
      </c>
      <c r="D16" s="28" t="str">
        <f>IF($B16="","",VLOOKUP($B16,公司明细!$D:$O,COLUMN()-COLUMN($B$4)+1,FALSE))</f>
        <v>中核科技</v>
      </c>
      <c r="E16" s="28" t="str">
        <f>IF($B16="","",VLOOKUP($B16,公司明细!$D:$O,COLUMN()-COLUMN($B$4)+1,FALSE))</f>
        <v>机械设备</v>
      </c>
      <c r="F16" s="29">
        <f ca="1">IF(B16="","",[1]!EM_S_DQ_CLOSE(C16,deadline,"1"))</f>
        <v>11.66</v>
      </c>
      <c r="G16" s="30">
        <f ca="1">IF($B16="","",VLOOKUP($B16,公司明细!$D:$O,COLUMN()-COLUMN($B$4)+1,FALSE))</f>
        <v>44.706491343800003</v>
      </c>
      <c r="H16" s="30">
        <f ca="1">IF($B16="","",VLOOKUP($B16,公司明细!$D:$O,COLUMN()-COLUMN($B$4)+1,FALSE))</f>
        <v>1.3969440763999998</v>
      </c>
      <c r="I16" s="32">
        <f ca="1">IF($B16="","",VLOOKUP($B16,公司明细!$D:$O,COLUMN()-COLUMN($B$4)+1,FALSE))</f>
        <v>32.003064474142043</v>
      </c>
      <c r="J16" s="30">
        <f ca="1">IF($B16="","",VLOOKUP($B16,公司明细!$D:$O,COLUMN()-COLUMN($B$4)+1,FALSE))</f>
        <v>14.2047055529</v>
      </c>
      <c r="K16" s="32">
        <f ca="1">IF($B16="","",VLOOKUP($B16,公司明细!$D:$O,COLUMN()-COLUMN($B$4)+1,FALSE))</f>
        <v>3.1473015176068064</v>
      </c>
    </row>
    <row r="17" spans="2:11">
      <c r="B17" s="40">
        <f>IF(ROW()-ROW($B$4)&gt;行业估值!$C$39,"",ROW()-ROW($B$4))</f>
        <v>13</v>
      </c>
      <c r="C17" s="27" t="str">
        <f>IF($B17="","",VLOOKUP($B17,公司明细!$D:$O,COLUMN()-COLUMN($B$4)+1,FALSE))</f>
        <v>000811.SZ</v>
      </c>
      <c r="D17" s="28" t="str">
        <f>IF($B17="","",VLOOKUP($B17,公司明细!$D:$O,COLUMN()-COLUMN($B$4)+1,FALSE))</f>
        <v>冰轮环境</v>
      </c>
      <c r="E17" s="28" t="str">
        <f>IF($B17="","",VLOOKUP($B17,公司明细!$D:$O,COLUMN()-COLUMN($B$4)+1,FALSE))</f>
        <v>机械设备</v>
      </c>
      <c r="F17" s="29">
        <f ca="1">IF(B17="","",[1]!EM_S_DQ_CLOSE(C17,deadline,"1"))</f>
        <v>6.59</v>
      </c>
      <c r="G17" s="30">
        <f ca="1">IF($B17="","",VLOOKUP($B17,公司明细!$D:$O,COLUMN()-COLUMN($B$4)+1,FALSE))</f>
        <v>49.150711283599996</v>
      </c>
      <c r="H17" s="30">
        <f ca="1">IF($B17="","",VLOOKUP($B17,公司明细!$D:$O,COLUMN()-COLUMN($B$4)+1,FALSE))</f>
        <v>4.0171073795999996</v>
      </c>
      <c r="I17" s="32">
        <f ca="1">IF($B17="","",VLOOKUP($B17,公司明细!$D:$O,COLUMN()-COLUMN($B$4)+1,FALSE))</f>
        <v>12.235349130372049</v>
      </c>
      <c r="J17" s="30">
        <f ca="1">IF($B17="","",VLOOKUP($B17,公司明细!$D:$O,COLUMN()-COLUMN($B$4)+1,FALSE))</f>
        <v>35.1636320649</v>
      </c>
      <c r="K17" s="32">
        <f ca="1">IF($B17="","",VLOOKUP($B17,公司明细!$D:$O,COLUMN()-COLUMN($B$4)+1,FALSE))</f>
        <v>1.3977711742883854</v>
      </c>
    </row>
    <row r="18" spans="2:11">
      <c r="B18" s="40">
        <f>IF(ROW()-ROW($B$4)&gt;行业估值!$C$39,"",ROW()-ROW($B$4))</f>
        <v>14</v>
      </c>
      <c r="C18" s="27" t="str">
        <f>IF($B18="","",VLOOKUP($B18,公司明细!$D:$O,COLUMN()-COLUMN($B$4)+1,FALSE))</f>
        <v>000816.SZ</v>
      </c>
      <c r="D18" s="28" t="str">
        <f>IF($B18="","",VLOOKUP($B18,公司明细!$D:$O,COLUMN()-COLUMN($B$4)+1,FALSE))</f>
        <v>ST慧业</v>
      </c>
      <c r="E18" s="28" t="str">
        <f>IF($B18="","",VLOOKUP($B18,公司明细!$D:$O,COLUMN()-COLUMN($B$4)+1,FALSE))</f>
        <v>机械设备</v>
      </c>
      <c r="F18" s="29">
        <f ca="1">IF(B18="","",[1]!EM_S_DQ_CLOSE(C18,deadline,"1"))</f>
        <v>1.39</v>
      </c>
      <c r="G18" s="30">
        <f ca="1">IF($B18="","",VLOOKUP($B18,公司明细!$D:$O,COLUMN()-COLUMN($B$4)+1,FALSE))</f>
        <v>19.721366120199999</v>
      </c>
      <c r="H18" s="30">
        <f ca="1">IF($B18="","",VLOOKUP($B18,公司明细!$D:$O,COLUMN()-COLUMN($B$4)+1,FALSE))</f>
        <v>-0.3167584202</v>
      </c>
      <c r="I18" s="32">
        <f ca="1">IF($B18="","",VLOOKUP($B18,公司明细!$D:$O,COLUMN()-COLUMN($B$4)+1,FALSE))</f>
        <v>-62.259958575838354</v>
      </c>
      <c r="J18" s="30">
        <f ca="1">IF($B18="","",VLOOKUP($B18,公司明细!$D:$O,COLUMN()-COLUMN($B$4)+1,FALSE))</f>
        <v>29.795296452800002</v>
      </c>
      <c r="K18" s="32">
        <f ca="1">IF($B18="","",VLOOKUP($B18,公司明细!$D:$O,COLUMN()-COLUMN($B$4)+1,FALSE))</f>
        <v>0.66189528107033457</v>
      </c>
    </row>
    <row r="19" spans="2:11">
      <c r="B19" s="40">
        <f>IF(ROW()-ROW($B$4)&gt;行业估值!$C$39,"",ROW()-ROW($B$4))</f>
        <v>15</v>
      </c>
      <c r="C19" s="27" t="str">
        <f>IF($B19="","",VLOOKUP($B19,公司明细!$D:$O,COLUMN()-COLUMN($B$4)+1,FALSE))</f>
        <v>000821.SZ</v>
      </c>
      <c r="D19" s="28" t="str">
        <f>IF($B19="","",VLOOKUP($B19,公司明细!$D:$O,COLUMN()-COLUMN($B$4)+1,FALSE))</f>
        <v>京山轻机</v>
      </c>
      <c r="E19" s="28" t="str">
        <f>IF($B19="","",VLOOKUP($B19,公司明细!$D:$O,COLUMN()-COLUMN($B$4)+1,FALSE))</f>
        <v>机械设备</v>
      </c>
      <c r="F19" s="29">
        <f ca="1">IF(B19="","",[1]!EM_S_DQ_CLOSE(C19,deadline,"1"))</f>
        <v>6.08</v>
      </c>
      <c r="G19" s="30">
        <f ca="1">IF($B19="","",VLOOKUP($B19,公司明细!$D:$O,COLUMN()-COLUMN($B$4)+1,FALSE))</f>
        <v>32.724705024000002</v>
      </c>
      <c r="H19" s="30">
        <f ca="1">IF($B19="","",VLOOKUP($B19,公司明细!$D:$O,COLUMN()-COLUMN($B$4)+1,FALSE))</f>
        <v>0.22327049979999999</v>
      </c>
      <c r="I19" s="32">
        <f ca="1">IF($B19="","",VLOOKUP($B19,公司明细!$D:$O,COLUMN()-COLUMN($B$4)+1,FALSE))</f>
        <v>146.56976650884894</v>
      </c>
      <c r="J19" s="30">
        <f ca="1">IF($B19="","",VLOOKUP($B19,公司明细!$D:$O,COLUMN()-COLUMN($B$4)+1,FALSE))</f>
        <v>29.100333985999999</v>
      </c>
      <c r="K19" s="32">
        <f ca="1">IF($B19="","",VLOOKUP($B19,公司明细!$D:$O,COLUMN()-COLUMN($B$4)+1,FALSE))</f>
        <v>1.1245474034677287</v>
      </c>
    </row>
    <row r="20" spans="2:11">
      <c r="B20" s="40">
        <f>IF(ROW()-ROW($B$4)&gt;行业估值!$C$39,"",ROW()-ROW($B$4))</f>
        <v>16</v>
      </c>
      <c r="C20" s="27" t="str">
        <f>IF($B20="","",VLOOKUP($B20,公司明细!$D:$O,COLUMN()-COLUMN($B$4)+1,FALSE))</f>
        <v>000837.SZ</v>
      </c>
      <c r="D20" s="28" t="str">
        <f>IF($B20="","",VLOOKUP($B20,公司明细!$D:$O,COLUMN()-COLUMN($B$4)+1,FALSE))</f>
        <v>秦川机床</v>
      </c>
      <c r="E20" s="28" t="str">
        <f>IF($B20="","",VLOOKUP($B20,公司明细!$D:$O,COLUMN()-COLUMN($B$4)+1,FALSE))</f>
        <v>机械设备</v>
      </c>
      <c r="F20" s="29">
        <f ca="1">IF(B20="","",[1]!EM_S_DQ_CLOSE(C20,deadline,"1"))</f>
        <v>4.24</v>
      </c>
      <c r="G20" s="30">
        <f ca="1">IF($B20="","",VLOOKUP($B20,公司明细!$D:$O,COLUMN()-COLUMN($B$4)+1,FALSE))</f>
        <v>29.398926584000002</v>
      </c>
      <c r="H20" s="30">
        <f ca="1">IF($B20="","",VLOOKUP($B20,公司明细!$D:$O,COLUMN()-COLUMN($B$4)+1,FALSE))</f>
        <v>-2.5830792399</v>
      </c>
      <c r="I20" s="32">
        <f ca="1">IF($B20="","",VLOOKUP($B20,公司明细!$D:$O,COLUMN()-COLUMN($B$4)+1,FALSE))</f>
        <v>-11.381349100671855</v>
      </c>
      <c r="J20" s="30">
        <f ca="1">IF($B20="","",VLOOKUP($B20,公司明细!$D:$O,COLUMN()-COLUMN($B$4)+1,FALSE))</f>
        <v>25.511863384699996</v>
      </c>
      <c r="K20" s="32">
        <f ca="1">IF($B20="","",VLOOKUP($B20,公司明细!$D:$O,COLUMN()-COLUMN($B$4)+1,FALSE))</f>
        <v>1.1523629670120905</v>
      </c>
    </row>
    <row r="21" spans="2:11">
      <c r="B21" s="40">
        <f>IF(ROW()-ROW($B$4)&gt;行业估值!$C$39,"",ROW()-ROW($B$4))</f>
        <v>17</v>
      </c>
      <c r="C21" s="27" t="str">
        <f>IF($B21="","",VLOOKUP($B21,公司明细!$D:$O,COLUMN()-COLUMN($B$4)+1,FALSE))</f>
        <v>000852.SZ</v>
      </c>
      <c r="D21" s="28" t="str">
        <f>IF($B21="","",VLOOKUP($B21,公司明细!$D:$O,COLUMN()-COLUMN($B$4)+1,FALSE))</f>
        <v>石化机械</v>
      </c>
      <c r="E21" s="28" t="str">
        <f>IF($B21="","",VLOOKUP($B21,公司明细!$D:$O,COLUMN()-COLUMN($B$4)+1,FALSE))</f>
        <v>机械设备</v>
      </c>
      <c r="F21" s="29">
        <f ca="1">IF(B21="","",[1]!EM_S_DQ_CLOSE(C21,deadline,"1"))</f>
        <v>6.21</v>
      </c>
      <c r="G21" s="30">
        <f ca="1">IF($B21="","",VLOOKUP($B21,公司明细!$D:$O,COLUMN()-COLUMN($B$4)+1,FALSE))</f>
        <v>48.289270313700001</v>
      </c>
      <c r="H21" s="30">
        <f ca="1">IF($B21="","",VLOOKUP($B21,公司明细!$D:$O,COLUMN()-COLUMN($B$4)+1,FALSE))</f>
        <v>1.0470247409</v>
      </c>
      <c r="I21" s="32">
        <f ca="1">IF($B21="","",VLOOKUP($B21,公司明细!$D:$O,COLUMN()-COLUMN($B$4)+1,FALSE))</f>
        <v>46.120467289236721</v>
      </c>
      <c r="J21" s="30">
        <f ca="1">IF($B21="","",VLOOKUP($B21,公司明细!$D:$O,COLUMN()-COLUMN($B$4)+1,FALSE))</f>
        <v>18.155008219199999</v>
      </c>
      <c r="K21" s="32">
        <f ca="1">IF($B21="","",VLOOKUP($B21,公司明细!$D:$O,COLUMN()-COLUMN($B$4)+1,FALSE))</f>
        <v>2.6598319169380069</v>
      </c>
    </row>
    <row r="22" spans="2:11">
      <c r="B22" s="40">
        <f>IF(ROW()-ROW($B$4)&gt;行业估值!$C$39,"",ROW()-ROW($B$4))</f>
        <v>18</v>
      </c>
      <c r="C22" s="27" t="str">
        <f>IF($B22="","",VLOOKUP($B22,公司明细!$D:$O,COLUMN()-COLUMN($B$4)+1,FALSE))</f>
        <v>000856.SZ</v>
      </c>
      <c r="D22" s="28" t="str">
        <f>IF($B22="","",VLOOKUP($B22,公司明细!$D:$O,COLUMN()-COLUMN($B$4)+1,FALSE))</f>
        <v>冀东装备</v>
      </c>
      <c r="E22" s="28" t="str">
        <f>IF($B22="","",VLOOKUP($B22,公司明细!$D:$O,COLUMN()-COLUMN($B$4)+1,FALSE))</f>
        <v>机械设备</v>
      </c>
      <c r="F22" s="29">
        <f ca="1">IF(B22="","",[1]!EM_S_DQ_CLOSE(C22,deadline,"1"))</f>
        <v>10.220000000000001</v>
      </c>
      <c r="G22" s="30">
        <f ca="1">IF($B22="","",VLOOKUP($B22,公司明细!$D:$O,COLUMN()-COLUMN($B$4)+1,FALSE))</f>
        <v>23.199400000000001</v>
      </c>
      <c r="H22" s="30">
        <f ca="1">IF($B22="","",VLOOKUP($B22,公司明细!$D:$O,COLUMN()-COLUMN($B$4)+1,FALSE))</f>
        <v>0.1123225434</v>
      </c>
      <c r="I22" s="32">
        <f ca="1">IF($B22="","",VLOOKUP($B22,公司明细!$D:$O,COLUMN()-COLUMN($B$4)+1,FALSE))</f>
        <v>206.54268767208134</v>
      </c>
      <c r="J22" s="30">
        <f ca="1">IF($B22="","",VLOOKUP($B22,公司明细!$D:$O,COLUMN()-COLUMN($B$4)+1,FALSE))</f>
        <v>3.2326556964999997</v>
      </c>
      <c r="K22" s="32">
        <f ca="1">IF($B22="","",VLOOKUP($B22,公司明细!$D:$O,COLUMN()-COLUMN($B$4)+1,FALSE))</f>
        <v>7.1765762203249857</v>
      </c>
    </row>
    <row r="23" spans="2:11">
      <c r="B23" s="40">
        <f>IF(ROW()-ROW($B$4)&gt;行业估值!$C$39,"",ROW()-ROW($B$4))</f>
        <v>19</v>
      </c>
      <c r="C23" s="27" t="str">
        <f>IF($B23="","",VLOOKUP($B23,公司明细!$D:$O,COLUMN()-COLUMN($B$4)+1,FALSE))</f>
        <v>000880.SZ</v>
      </c>
      <c r="D23" s="28" t="str">
        <f>IF($B23="","",VLOOKUP($B23,公司明细!$D:$O,COLUMN()-COLUMN($B$4)+1,FALSE))</f>
        <v>潍柴重机</v>
      </c>
      <c r="E23" s="28" t="str">
        <f>IF($B23="","",VLOOKUP($B23,公司明细!$D:$O,COLUMN()-COLUMN($B$4)+1,FALSE))</f>
        <v>机械设备</v>
      </c>
      <c r="F23" s="29">
        <f ca="1">IF(B23="","",[1]!EM_S_DQ_CLOSE(C23,deadline,"1"))</f>
        <v>7.39</v>
      </c>
      <c r="G23" s="30">
        <f ca="1">IF($B23="","",VLOOKUP($B23,公司明细!$D:$O,COLUMN()-COLUMN($B$4)+1,FALSE))</f>
        <v>20.403826949999999</v>
      </c>
      <c r="H23" s="30">
        <f ca="1">IF($B23="","",VLOOKUP($B23,公司明细!$D:$O,COLUMN()-COLUMN($B$4)+1,FALSE))</f>
        <v>0.43703507090000004</v>
      </c>
      <c r="I23" s="32">
        <f ca="1">IF($B23="","",VLOOKUP($B23,公司明细!$D:$O,COLUMN()-COLUMN($B$4)+1,FALSE))</f>
        <v>46.686932716822376</v>
      </c>
      <c r="J23" s="30">
        <f ca="1">IF($B23="","",VLOOKUP($B23,公司明细!$D:$O,COLUMN()-COLUMN($B$4)+1,FALSE))</f>
        <v>14.2994577058</v>
      </c>
      <c r="K23" s="32">
        <f ca="1">IF($B23="","",VLOOKUP($B23,公司明细!$D:$O,COLUMN()-COLUMN($B$4)+1,FALSE))</f>
        <v>1.4268951571306097</v>
      </c>
    </row>
    <row r="24" spans="2:11">
      <c r="B24" s="40">
        <f>IF(ROW()-ROW($B$4)&gt;行业估值!$C$39,"",ROW()-ROW($B$4))</f>
        <v>20</v>
      </c>
      <c r="C24" s="27" t="str">
        <f>IF($B24="","",VLOOKUP($B24,公司明细!$D:$O,COLUMN()-COLUMN($B$4)+1,FALSE))</f>
        <v>000890.SZ</v>
      </c>
      <c r="D24" s="28" t="str">
        <f>IF($B24="","",VLOOKUP($B24,公司明细!$D:$O,COLUMN()-COLUMN($B$4)+1,FALSE))</f>
        <v>法尔胜</v>
      </c>
      <c r="E24" s="28" t="str">
        <f>IF($B24="","",VLOOKUP($B24,公司明细!$D:$O,COLUMN()-COLUMN($B$4)+1,FALSE))</f>
        <v>机械设备</v>
      </c>
      <c r="F24" s="29">
        <f ca="1">IF(B24="","",[1]!EM_S_DQ_CLOSE(C24,deadline,"1"))</f>
        <v>5.3</v>
      </c>
      <c r="G24" s="30">
        <f ca="1">IF($B24="","",VLOOKUP($B24,公司明细!$D:$O,COLUMN()-COLUMN($B$4)+1,FALSE))</f>
        <v>20.121004800000001</v>
      </c>
      <c r="H24" s="30">
        <f ca="1">IF($B24="","",VLOOKUP($B24,公司明细!$D:$O,COLUMN()-COLUMN($B$4)+1,FALSE))</f>
        <v>-3.3984443607999997</v>
      </c>
      <c r="I24" s="32">
        <f ca="1">IF($B24="","",VLOOKUP($B24,公司明细!$D:$O,COLUMN()-COLUMN($B$4)+1,FALSE))</f>
        <v>-5.9206515287081185</v>
      </c>
      <c r="J24" s="30">
        <f ca="1">IF($B24="","",VLOOKUP($B24,公司明细!$D:$O,COLUMN()-COLUMN($B$4)+1,FALSE))</f>
        <v>5.3113172264999999</v>
      </c>
      <c r="K24" s="32">
        <f ca="1">IF($B24="","",VLOOKUP($B24,公司明细!$D:$O,COLUMN()-COLUMN($B$4)+1,FALSE))</f>
        <v>3.7883266884548608</v>
      </c>
    </row>
    <row r="25" spans="2:11">
      <c r="B25" s="40">
        <f>IF(ROW()-ROW($B$4)&gt;行业估值!$C$39,"",ROW()-ROW($B$4))</f>
        <v>21</v>
      </c>
      <c r="C25" s="27" t="str">
        <f>IF($B25="","",VLOOKUP($B25,公司明细!$D:$O,COLUMN()-COLUMN($B$4)+1,FALSE))</f>
        <v>000901.SZ</v>
      </c>
      <c r="D25" s="28" t="str">
        <f>IF($B25="","",VLOOKUP($B25,公司明细!$D:$O,COLUMN()-COLUMN($B$4)+1,FALSE))</f>
        <v>航天科技</v>
      </c>
      <c r="E25" s="28" t="str">
        <f>IF($B25="","",VLOOKUP($B25,公司明细!$D:$O,COLUMN()-COLUMN($B$4)+1,FALSE))</f>
        <v>机械设备</v>
      </c>
      <c r="F25" s="29">
        <f ca="1">IF(B25="","",[1]!EM_S_DQ_CLOSE(C25,deadline,"1"))</f>
        <v>10.33</v>
      </c>
      <c r="G25" s="30">
        <f ca="1">IF($B25="","",VLOOKUP($B25,公司明细!$D:$O,COLUMN()-COLUMN($B$4)+1,FALSE))</f>
        <v>63.445901169399995</v>
      </c>
      <c r="H25" s="30">
        <f ca="1">IF($B25="","",VLOOKUP($B25,公司明细!$D:$O,COLUMN()-COLUMN($B$4)+1,FALSE))</f>
        <v>1.7453614733</v>
      </c>
      <c r="I25" s="32">
        <f ca="1">IF($B25="","",VLOOKUP($B25,公司明细!$D:$O,COLUMN()-COLUMN($B$4)+1,FALSE))</f>
        <v>36.351152549185812</v>
      </c>
      <c r="J25" s="30">
        <f ca="1">IF($B25="","",VLOOKUP($B25,公司明细!$D:$O,COLUMN()-COLUMN($B$4)+1,FALSE))</f>
        <v>40.1377033674</v>
      </c>
      <c r="K25" s="32">
        <f ca="1">IF($B25="","",VLOOKUP($B25,公司明细!$D:$O,COLUMN()-COLUMN($B$4)+1,FALSE))</f>
        <v>1.5807058163903569</v>
      </c>
    </row>
    <row r="26" spans="2:11">
      <c r="B26" s="40">
        <f>IF(ROW()-ROW($B$4)&gt;行业估值!$C$39,"",ROW()-ROW($B$4))</f>
        <v>22</v>
      </c>
      <c r="C26" s="27" t="str">
        <f>IF($B26="","",VLOOKUP($B26,公司明细!$D:$O,COLUMN()-COLUMN($B$4)+1,FALSE))</f>
        <v>002006.SZ</v>
      </c>
      <c r="D26" s="28" t="str">
        <f>IF($B26="","",VLOOKUP($B26,公司明细!$D:$O,COLUMN()-COLUMN($B$4)+1,FALSE))</f>
        <v>精功科技</v>
      </c>
      <c r="E26" s="28" t="str">
        <f>IF($B26="","",VLOOKUP($B26,公司明细!$D:$O,COLUMN()-COLUMN($B$4)+1,FALSE))</f>
        <v>机械设备</v>
      </c>
      <c r="F26" s="29">
        <f ca="1">IF(B26="","",[1]!EM_S_DQ_CLOSE(C26,deadline,"1"))</f>
        <v>4.3099999999999996</v>
      </c>
      <c r="G26" s="30">
        <f ca="1">IF($B26="","",VLOOKUP($B26,公司明细!$D:$O,COLUMN()-COLUMN($B$4)+1,FALSE))</f>
        <v>19.617395999999999</v>
      </c>
      <c r="H26" s="30">
        <f ca="1">IF($B26="","",VLOOKUP($B26,公司明细!$D:$O,COLUMN()-COLUMN($B$4)+1,FALSE))</f>
        <v>-0.91045914999999999</v>
      </c>
      <c r="I26" s="32">
        <f ca="1">IF($B26="","",VLOOKUP($B26,公司明细!$D:$O,COLUMN()-COLUMN($B$4)+1,FALSE))</f>
        <v>-21.546706406322567</v>
      </c>
      <c r="J26" s="30">
        <f ca="1">IF($B26="","",VLOOKUP($B26,公司明细!$D:$O,COLUMN()-COLUMN($B$4)+1,FALSE))</f>
        <v>9.6076446799999999</v>
      </c>
      <c r="K26" s="32">
        <f ca="1">IF($B26="","",VLOOKUP($B26,公司明细!$D:$O,COLUMN()-COLUMN($B$4)+1,FALSE))</f>
        <v>2.0418527800926127</v>
      </c>
    </row>
    <row r="27" spans="2:11">
      <c r="B27" s="40">
        <f>IF(ROW()-ROW($B$4)&gt;行业估值!$C$39,"",ROW()-ROW($B$4))</f>
        <v>23</v>
      </c>
      <c r="C27" s="27" t="str">
        <f>IF($B27="","",VLOOKUP($B27,公司明细!$D:$O,COLUMN()-COLUMN($B$4)+1,FALSE))</f>
        <v>002009.SZ</v>
      </c>
      <c r="D27" s="28" t="str">
        <f>IF($B27="","",VLOOKUP($B27,公司明细!$D:$O,COLUMN()-COLUMN($B$4)+1,FALSE))</f>
        <v>天奇股份</v>
      </c>
      <c r="E27" s="28" t="str">
        <f>IF($B27="","",VLOOKUP($B27,公司明细!$D:$O,COLUMN()-COLUMN($B$4)+1,FALSE))</f>
        <v>机械设备</v>
      </c>
      <c r="F27" s="29">
        <f ca="1">IF(B27="","",[1]!EM_S_DQ_CLOSE(C27,deadline,"1"))</f>
        <v>7.1</v>
      </c>
      <c r="G27" s="30">
        <f ca="1">IF($B27="","",VLOOKUP($B27,公司明细!$D:$O,COLUMN()-COLUMN($B$4)+1,FALSE))</f>
        <v>26.309009813999999</v>
      </c>
      <c r="H27" s="30">
        <f ca="1">IF($B27="","",VLOOKUP($B27,公司明细!$D:$O,COLUMN()-COLUMN($B$4)+1,FALSE))</f>
        <v>0.6223099701</v>
      </c>
      <c r="I27" s="32">
        <f ca="1">IF($B27="","",VLOOKUP($B27,公司明细!$D:$O,COLUMN()-COLUMN($B$4)+1,FALSE))</f>
        <v>42.276375243951762</v>
      </c>
      <c r="J27" s="30">
        <f ca="1">IF($B27="","",VLOOKUP($B27,公司明细!$D:$O,COLUMN()-COLUMN($B$4)+1,FALSE))</f>
        <v>20.261028439</v>
      </c>
      <c r="K27" s="32">
        <f ca="1">IF($B27="","",VLOOKUP($B27,公司明细!$D:$O,COLUMN()-COLUMN($B$4)+1,FALSE))</f>
        <v>1.2985031778228184</v>
      </c>
    </row>
    <row r="28" spans="2:11">
      <c r="B28" s="40">
        <f>IF(ROW()-ROW($B$4)&gt;行业估值!$C$39,"",ROW()-ROW($B$4))</f>
        <v>24</v>
      </c>
      <c r="C28" s="27" t="str">
        <f>IF($B28="","",VLOOKUP($B28,公司明细!$D:$O,COLUMN()-COLUMN($B$4)+1,FALSE))</f>
        <v>002011.SZ</v>
      </c>
      <c r="D28" s="28" t="str">
        <f>IF($B28="","",VLOOKUP($B28,公司明细!$D:$O,COLUMN()-COLUMN($B$4)+1,FALSE))</f>
        <v>盾安环境</v>
      </c>
      <c r="E28" s="28" t="str">
        <f>IF($B28="","",VLOOKUP($B28,公司明细!$D:$O,COLUMN()-COLUMN($B$4)+1,FALSE))</f>
        <v>机械设备</v>
      </c>
      <c r="F28" s="29">
        <f ca="1">IF(B28="","",[1]!EM_S_DQ_CLOSE(C28,deadline,"1"))</f>
        <v>4.3</v>
      </c>
      <c r="G28" s="30">
        <f ca="1">IF($B28="","",VLOOKUP($B28,公司明细!$D:$O,COLUMN()-COLUMN($B$4)+1,FALSE))</f>
        <v>39.440123739999997</v>
      </c>
      <c r="H28" s="30">
        <f ca="1">IF($B28="","",VLOOKUP($B28,公司明细!$D:$O,COLUMN()-COLUMN($B$4)+1,FALSE))</f>
        <v>-18.560322187299999</v>
      </c>
      <c r="I28" s="32">
        <f ca="1">IF($B28="","",VLOOKUP($B28,公司明细!$D:$O,COLUMN()-COLUMN($B$4)+1,FALSE))</f>
        <v>-2.1249697791877296</v>
      </c>
      <c r="J28" s="30">
        <f ca="1">IF($B28="","",VLOOKUP($B28,公司明细!$D:$O,COLUMN()-COLUMN($B$4)+1,FALSE))</f>
        <v>27.424641319199999</v>
      </c>
      <c r="K28" s="32">
        <f ca="1">IF($B28="","",VLOOKUP($B28,公司明细!$D:$O,COLUMN()-COLUMN($B$4)+1,FALSE))</f>
        <v>1.4381272404240326</v>
      </c>
    </row>
    <row r="29" spans="2:11">
      <c r="B29" s="40">
        <f>IF(ROW()-ROW($B$4)&gt;行业估值!$C$39,"",ROW()-ROW($B$4))</f>
        <v>25</v>
      </c>
      <c r="C29" s="27" t="str">
        <f>IF($B29="","",VLOOKUP($B29,公司明细!$D:$O,COLUMN()-COLUMN($B$4)+1,FALSE))</f>
        <v>002021.SZ</v>
      </c>
      <c r="D29" s="28" t="str">
        <f>IF($B29="","",VLOOKUP($B29,公司明细!$D:$O,COLUMN()-COLUMN($B$4)+1,FALSE))</f>
        <v>*ST中捷</v>
      </c>
      <c r="E29" s="28" t="str">
        <f>IF($B29="","",VLOOKUP($B29,公司明细!$D:$O,COLUMN()-COLUMN($B$4)+1,FALSE))</f>
        <v>机械设备</v>
      </c>
      <c r="F29" s="29">
        <f ca="1">IF(B29="","",[1]!EM_S_DQ_CLOSE(C29,deadline,"1"))</f>
        <v>2.0299999999999998</v>
      </c>
      <c r="G29" s="30">
        <f ca="1">IF($B29="","",VLOOKUP($B29,公司明细!$D:$O,COLUMN()-COLUMN($B$4)+1,FALSE))</f>
        <v>13.962645312000001</v>
      </c>
      <c r="H29" s="30">
        <f ca="1">IF($B29="","",VLOOKUP($B29,公司明细!$D:$O,COLUMN()-COLUMN($B$4)+1,FALSE))</f>
        <v>-3.0856482399999998</v>
      </c>
      <c r="I29" s="32">
        <f ca="1">IF($B29="","",VLOOKUP($B29,公司明细!$D:$O,COLUMN()-COLUMN($B$4)+1,FALSE))</f>
        <v>-4.5250282034740295</v>
      </c>
      <c r="J29" s="30">
        <f ca="1">IF($B29="","",VLOOKUP($B29,公司明细!$D:$O,COLUMN()-COLUMN($B$4)+1,FALSE))</f>
        <v>6.5162482783000009</v>
      </c>
      <c r="K29" s="32">
        <f ca="1">IF($B29="","",VLOOKUP($B29,公司明细!$D:$O,COLUMN()-COLUMN($B$4)+1,FALSE))</f>
        <v>2.1427429888602498</v>
      </c>
    </row>
    <row r="30" spans="2:11">
      <c r="B30" s="40">
        <f>IF(ROW()-ROW($B$4)&gt;行业估值!$C$39,"",ROW()-ROW($B$4))</f>
        <v>26</v>
      </c>
      <c r="C30" s="27" t="str">
        <f>IF($B30="","",VLOOKUP($B30,公司明细!$D:$O,COLUMN()-COLUMN($B$4)+1,FALSE))</f>
        <v>002026.SZ</v>
      </c>
      <c r="D30" s="28" t="str">
        <f>IF($B30="","",VLOOKUP($B30,公司明细!$D:$O,COLUMN()-COLUMN($B$4)+1,FALSE))</f>
        <v>山东威达</v>
      </c>
      <c r="E30" s="28" t="str">
        <f>IF($B30="","",VLOOKUP($B30,公司明细!$D:$O,COLUMN()-COLUMN($B$4)+1,FALSE))</f>
        <v>机械设备</v>
      </c>
      <c r="F30" s="29">
        <f ca="1">IF(B30="","",[1]!EM_S_DQ_CLOSE(C30,deadline,"1"))</f>
        <v>5.18</v>
      </c>
      <c r="G30" s="30">
        <f ca="1">IF($B30="","",VLOOKUP($B30,公司明细!$D:$O,COLUMN()-COLUMN($B$4)+1,FALSE))</f>
        <v>21.761098104200002</v>
      </c>
      <c r="H30" s="30">
        <f ca="1">IF($B30="","",VLOOKUP($B30,公司明细!$D:$O,COLUMN()-COLUMN($B$4)+1,FALSE))</f>
        <v>1.0918351512</v>
      </c>
      <c r="I30" s="32">
        <f ca="1">IF($B30="","",VLOOKUP($B30,公司明细!$D:$O,COLUMN()-COLUMN($B$4)+1,FALSE))</f>
        <v>19.930754272092354</v>
      </c>
      <c r="J30" s="30">
        <f ca="1">IF($B30="","",VLOOKUP($B30,公司明细!$D:$O,COLUMN()-COLUMN($B$4)+1,FALSE))</f>
        <v>25.5201669641</v>
      </c>
      <c r="K30" s="32">
        <f ca="1">IF($B30="","",VLOOKUP($B30,公司明细!$D:$O,COLUMN()-COLUMN($B$4)+1,FALSE))</f>
        <v>0.85270202717764365</v>
      </c>
    </row>
    <row r="31" spans="2:11">
      <c r="B31" s="40">
        <f>IF(ROW()-ROW($B$4)&gt;行业估值!$C$39,"",ROW()-ROW($B$4))</f>
        <v>27</v>
      </c>
      <c r="C31" s="27" t="str">
        <f>IF($B31="","",VLOOKUP($B31,公司明细!$D:$O,COLUMN()-COLUMN($B$4)+1,FALSE))</f>
        <v>002031.SZ</v>
      </c>
      <c r="D31" s="28" t="str">
        <f>IF($B31="","",VLOOKUP($B31,公司明细!$D:$O,COLUMN()-COLUMN($B$4)+1,FALSE))</f>
        <v>巨轮智能</v>
      </c>
      <c r="E31" s="28" t="str">
        <f>IF($B31="","",VLOOKUP($B31,公司明细!$D:$O,COLUMN()-COLUMN($B$4)+1,FALSE))</f>
        <v>机械设备</v>
      </c>
      <c r="F31" s="29">
        <f ca="1">IF(B31="","",[1]!EM_S_DQ_CLOSE(C31,deadline,"1"))</f>
        <v>1.91</v>
      </c>
      <c r="G31" s="30">
        <f ca="1">IF($B31="","",VLOOKUP($B31,公司明细!$D:$O,COLUMN()-COLUMN($B$4)+1,FALSE))</f>
        <v>42.008457297</v>
      </c>
      <c r="H31" s="30">
        <f ca="1">IF($B31="","",VLOOKUP($B31,公司明细!$D:$O,COLUMN()-COLUMN($B$4)+1,FALSE))</f>
        <v>1.8998232609999999</v>
      </c>
      <c r="I31" s="32">
        <f ca="1">IF($B31="","",VLOOKUP($B31,公司明细!$D:$O,COLUMN()-COLUMN($B$4)+1,FALSE))</f>
        <v>22.111771215438342</v>
      </c>
      <c r="J31" s="30">
        <f ca="1">IF($B31="","",VLOOKUP($B31,公司明细!$D:$O,COLUMN()-COLUMN($B$4)+1,FALSE))</f>
        <v>31.430652194499999</v>
      </c>
      <c r="K31" s="32">
        <f ca="1">IF($B31="","",VLOOKUP($B31,公司明细!$D:$O,COLUMN()-COLUMN($B$4)+1,FALSE))</f>
        <v>1.3365442446768889</v>
      </c>
    </row>
    <row r="32" spans="2:11">
      <c r="B32" s="40">
        <f>IF(ROW()-ROW($B$4)&gt;行业估值!$C$39,"",ROW()-ROW($B$4))</f>
        <v>28</v>
      </c>
      <c r="C32" s="27" t="str">
        <f>IF($B32="","",VLOOKUP($B32,公司明细!$D:$O,COLUMN()-COLUMN($B$4)+1,FALSE))</f>
        <v>002046.SZ</v>
      </c>
      <c r="D32" s="28" t="str">
        <f>IF($B32="","",VLOOKUP($B32,公司明细!$D:$O,COLUMN()-COLUMN($B$4)+1,FALSE))</f>
        <v>轴研科技</v>
      </c>
      <c r="E32" s="28" t="str">
        <f>IF($B32="","",VLOOKUP($B32,公司明细!$D:$O,COLUMN()-COLUMN($B$4)+1,FALSE))</f>
        <v>机械设备</v>
      </c>
      <c r="F32" s="29">
        <f ca="1">IF(B32="","",[1]!EM_S_DQ_CLOSE(C32,deadline,"1"))</f>
        <v>6.49</v>
      </c>
      <c r="G32" s="30">
        <f ca="1">IF($B32="","",VLOOKUP($B32,公司明细!$D:$O,COLUMN()-COLUMN($B$4)+1,FALSE))</f>
        <v>34.0302551622</v>
      </c>
      <c r="H32" s="30">
        <f ca="1">IF($B32="","",VLOOKUP($B32,公司明细!$D:$O,COLUMN()-COLUMN($B$4)+1,FALSE))</f>
        <v>0.41359296249999999</v>
      </c>
      <c r="I32" s="32">
        <f ca="1">IF($B32="","",VLOOKUP($B32,公司明细!$D:$O,COLUMN()-COLUMN($B$4)+1,FALSE))</f>
        <v>82.279579798701235</v>
      </c>
      <c r="J32" s="30">
        <f ca="1">IF($B32="","",VLOOKUP($B32,公司明细!$D:$O,COLUMN()-COLUMN($B$4)+1,FALSE))</f>
        <v>26.899849227800001</v>
      </c>
      <c r="K32" s="32">
        <f ca="1">IF($B32="","",VLOOKUP($B32,公司明细!$D:$O,COLUMN()-COLUMN($B$4)+1,FALSE))</f>
        <v>1.2650723382877176</v>
      </c>
    </row>
    <row r="33" spans="2:11">
      <c r="B33" s="40">
        <f>IF(ROW()-ROW($B$4)&gt;行业估值!$C$39,"",ROW()-ROW($B$4))</f>
        <v>29</v>
      </c>
      <c r="C33" s="27" t="str">
        <f>IF($B33="","",VLOOKUP($B33,公司明细!$D:$O,COLUMN()-COLUMN($B$4)+1,FALSE))</f>
        <v>002073.SZ</v>
      </c>
      <c r="D33" s="28" t="str">
        <f>IF($B33="","",VLOOKUP($B33,公司明细!$D:$O,COLUMN()-COLUMN($B$4)+1,FALSE))</f>
        <v>软控股份</v>
      </c>
      <c r="E33" s="28" t="str">
        <f>IF($B33="","",VLOOKUP($B33,公司明细!$D:$O,COLUMN()-COLUMN($B$4)+1,FALSE))</f>
        <v>机械设备</v>
      </c>
      <c r="F33" s="29">
        <f ca="1">IF(B33="","",[1]!EM_S_DQ_CLOSE(C33,deadline,"1"))</f>
        <v>4.29</v>
      </c>
      <c r="G33" s="30">
        <f ca="1">IF($B33="","",VLOOKUP($B33,公司明细!$D:$O,COLUMN()-COLUMN($B$4)+1,FALSE))</f>
        <v>40.068028314599999</v>
      </c>
      <c r="H33" s="30">
        <f ca="1">IF($B33="","",VLOOKUP($B33,公司明细!$D:$O,COLUMN()-COLUMN($B$4)+1,FALSE))</f>
        <v>-3.6136419031</v>
      </c>
      <c r="I33" s="32">
        <f ca="1">IF($B33="","",VLOOKUP($B33,公司明细!$D:$O,COLUMN()-COLUMN($B$4)+1,FALSE))</f>
        <v>-11.087990838336037</v>
      </c>
      <c r="J33" s="30">
        <f ca="1">IF($B33="","",VLOOKUP($B33,公司明细!$D:$O,COLUMN()-COLUMN($B$4)+1,FALSE))</f>
        <v>43.2426035692</v>
      </c>
      <c r="K33" s="32">
        <f ca="1">IF($B33="","",VLOOKUP($B33,公司明细!$D:$O,COLUMN()-COLUMN($B$4)+1,FALSE))</f>
        <v>0.92658686127629175</v>
      </c>
    </row>
    <row r="34" spans="2:11">
      <c r="B34" s="40">
        <f>IF(ROW()-ROW($B$4)&gt;行业估值!$C$39,"",ROW()-ROW($B$4))</f>
        <v>30</v>
      </c>
      <c r="C34" s="27" t="str">
        <f>IF($B34="","",VLOOKUP($B34,公司明细!$D:$O,COLUMN()-COLUMN($B$4)+1,FALSE))</f>
        <v>002084.SZ</v>
      </c>
      <c r="D34" s="28" t="str">
        <f>IF($B34="","",VLOOKUP($B34,公司明细!$D:$O,COLUMN()-COLUMN($B$4)+1,FALSE))</f>
        <v>海鸥住工</v>
      </c>
      <c r="E34" s="28" t="str">
        <f>IF($B34="","",VLOOKUP($B34,公司明细!$D:$O,COLUMN()-COLUMN($B$4)+1,FALSE))</f>
        <v>机械设备</v>
      </c>
      <c r="F34" s="29">
        <f ca="1">IF(B34="","",[1]!EM_S_DQ_CLOSE(C34,deadline,"1"))</f>
        <v>6.17</v>
      </c>
      <c r="G34" s="30">
        <f ca="1">IF($B34="","",VLOOKUP($B34,公司明细!$D:$O,COLUMN()-COLUMN($B$4)+1,FALSE))</f>
        <v>31.244425147600001</v>
      </c>
      <c r="H34" s="30">
        <f ca="1">IF($B34="","",VLOOKUP($B34,公司明细!$D:$O,COLUMN()-COLUMN($B$4)+1,FALSE))</f>
        <v>1.1646328637999999</v>
      </c>
      <c r="I34" s="32">
        <f ca="1">IF($B34="","",VLOOKUP($B34,公司明细!$D:$O,COLUMN()-COLUMN($B$4)+1,FALSE))</f>
        <v>26.827703492459186</v>
      </c>
      <c r="J34" s="30">
        <f ca="1">IF($B34="","",VLOOKUP($B34,公司明细!$D:$O,COLUMN()-COLUMN($B$4)+1,FALSE))</f>
        <v>15.730042323199999</v>
      </c>
      <c r="K34" s="32">
        <f ca="1">IF($B34="","",VLOOKUP($B34,公司明细!$D:$O,COLUMN()-COLUMN($B$4)+1,FALSE))</f>
        <v>1.9862899606772244</v>
      </c>
    </row>
    <row r="35" spans="2:11">
      <c r="B35" s="40">
        <f>IF(ROW()-ROW($B$4)&gt;行业估值!$C$39,"",ROW()-ROW($B$4))</f>
        <v>31</v>
      </c>
      <c r="C35" s="27" t="str">
        <f>IF($B35="","",VLOOKUP($B35,公司明细!$D:$O,COLUMN()-COLUMN($B$4)+1,FALSE))</f>
        <v>002097.SZ</v>
      </c>
      <c r="D35" s="28" t="str">
        <f>IF($B35="","",VLOOKUP($B35,公司明细!$D:$O,COLUMN()-COLUMN($B$4)+1,FALSE))</f>
        <v>山河智能</v>
      </c>
      <c r="E35" s="28" t="str">
        <f>IF($B35="","",VLOOKUP($B35,公司明细!$D:$O,COLUMN()-COLUMN($B$4)+1,FALSE))</f>
        <v>机械设备</v>
      </c>
      <c r="F35" s="29">
        <f ca="1">IF(B35="","",[1]!EM_S_DQ_CLOSE(C35,deadline,"1"))</f>
        <v>5.5</v>
      </c>
      <c r="G35" s="30">
        <f ca="1">IF($B35="","",VLOOKUP($B35,公司明细!$D:$O,COLUMN()-COLUMN($B$4)+1,FALSE))</f>
        <v>59.845965575000001</v>
      </c>
      <c r="H35" s="30">
        <f ca="1">IF($B35="","",VLOOKUP($B35,公司明细!$D:$O,COLUMN()-COLUMN($B$4)+1,FALSE))</f>
        <v>4.7581264088999999</v>
      </c>
      <c r="I35" s="32">
        <f ca="1">IF($B35="","",VLOOKUP($B35,公司明细!$D:$O,COLUMN()-COLUMN($B$4)+1,FALSE))</f>
        <v>12.57763254525123</v>
      </c>
      <c r="J35" s="30">
        <f ca="1">IF($B35="","",VLOOKUP($B35,公司明细!$D:$O,COLUMN()-COLUMN($B$4)+1,FALSE))</f>
        <v>52.039002646299998</v>
      </c>
      <c r="K35" s="32">
        <f ca="1">IF($B35="","",VLOOKUP($B35,公司明细!$D:$O,COLUMN()-COLUMN($B$4)+1,FALSE))</f>
        <v>1.1500213788062497</v>
      </c>
    </row>
    <row r="36" spans="2:11">
      <c r="B36" s="40">
        <f>IF(ROW()-ROW($B$4)&gt;行业估值!$C$39,"",ROW()-ROW($B$4))</f>
        <v>32</v>
      </c>
      <c r="C36" s="27" t="str">
        <f>IF($B36="","",VLOOKUP($B36,公司明细!$D:$O,COLUMN()-COLUMN($B$4)+1,FALSE))</f>
        <v>002111.SZ</v>
      </c>
      <c r="D36" s="28" t="str">
        <f>IF($B36="","",VLOOKUP($B36,公司明细!$D:$O,COLUMN()-COLUMN($B$4)+1,FALSE))</f>
        <v>威海广泰</v>
      </c>
      <c r="E36" s="28" t="str">
        <f>IF($B36="","",VLOOKUP($B36,公司明细!$D:$O,COLUMN()-COLUMN($B$4)+1,FALSE))</f>
        <v>机械设备</v>
      </c>
      <c r="F36" s="29">
        <f ca="1">IF(B36="","",[1]!EM_S_DQ_CLOSE(C36,deadline,"1"))</f>
        <v>14.14</v>
      </c>
      <c r="G36" s="30">
        <f ca="1">IF($B36="","",VLOOKUP($B36,公司明细!$D:$O,COLUMN()-COLUMN($B$4)+1,FALSE))</f>
        <v>53.990409065600005</v>
      </c>
      <c r="H36" s="30">
        <f ca="1">IF($B36="","",VLOOKUP($B36,公司明细!$D:$O,COLUMN()-COLUMN($B$4)+1,FALSE))</f>
        <v>3.2852221231000001</v>
      </c>
      <c r="I36" s="32">
        <f ca="1">IF($B36="","",VLOOKUP($B36,公司明细!$D:$O,COLUMN()-COLUMN($B$4)+1,FALSE))</f>
        <v>16.434325303597308</v>
      </c>
      <c r="J36" s="30">
        <f ca="1">IF($B36="","",VLOOKUP($B36,公司明细!$D:$O,COLUMN()-COLUMN($B$4)+1,FALSE))</f>
        <v>28.4241295307</v>
      </c>
      <c r="K36" s="32">
        <f ca="1">IF($B36="","",VLOOKUP($B36,公司明细!$D:$O,COLUMN()-COLUMN($B$4)+1,FALSE))</f>
        <v>1.8994569035891382</v>
      </c>
    </row>
    <row r="37" spans="2:11">
      <c r="B37" s="40">
        <f>IF(ROW()-ROW($B$4)&gt;行业估值!$C$39,"",ROW()-ROW($B$4))</f>
        <v>33</v>
      </c>
      <c r="C37" s="27" t="str">
        <f>IF($B37="","",VLOOKUP($B37,公司明细!$D:$O,COLUMN()-COLUMN($B$4)+1,FALSE))</f>
        <v>002122.SZ</v>
      </c>
      <c r="D37" s="28" t="str">
        <f>IF($B37="","",VLOOKUP($B37,公司明细!$D:$O,COLUMN()-COLUMN($B$4)+1,FALSE))</f>
        <v>*ST天马</v>
      </c>
      <c r="E37" s="28" t="str">
        <f>IF($B37="","",VLOOKUP($B37,公司明细!$D:$O,COLUMN()-COLUMN($B$4)+1,FALSE))</f>
        <v>机械设备</v>
      </c>
      <c r="F37" s="29">
        <f ca="1">IF(B37="","",[1]!EM_S_DQ_CLOSE(C37,deadline,"1"))</f>
        <v>1.84</v>
      </c>
      <c r="G37" s="30">
        <f ca="1">IF($B37="","",VLOOKUP($B37,公司明细!$D:$O,COLUMN()-COLUMN($B$4)+1,FALSE))</f>
        <v>21.859200000000001</v>
      </c>
      <c r="H37" s="30">
        <f ca="1">IF($B37="","",VLOOKUP($B37,公司明细!$D:$O,COLUMN()-COLUMN($B$4)+1,FALSE))</f>
        <v>-9.8976045373999995</v>
      </c>
      <c r="I37" s="32">
        <f ca="1">IF($B37="","",VLOOKUP($B37,公司明细!$D:$O,COLUMN()-COLUMN($B$4)+1,FALSE))</f>
        <v>-2.2085343900537566</v>
      </c>
      <c r="J37" s="30">
        <f ca="1">IF($B37="","",VLOOKUP($B37,公司明细!$D:$O,COLUMN()-COLUMN($B$4)+1,FALSE))</f>
        <v>26.893385812399998</v>
      </c>
      <c r="K37" s="32">
        <f ca="1">IF($B37="","",VLOOKUP($B37,公司明细!$D:$O,COLUMN()-COLUMN($B$4)+1,FALSE))</f>
        <v>0.81280951950353397</v>
      </c>
    </row>
    <row r="38" spans="2:11">
      <c r="B38" s="40">
        <f>IF(ROW()-ROW($B$4)&gt;行业估值!$C$39,"",ROW()-ROW($B$4))</f>
        <v>34</v>
      </c>
      <c r="C38" s="27" t="str">
        <f>IF($B38="","",VLOOKUP($B38,公司明细!$D:$O,COLUMN()-COLUMN($B$4)+1,FALSE))</f>
        <v>002132.SZ</v>
      </c>
      <c r="D38" s="28" t="str">
        <f>IF($B38="","",VLOOKUP($B38,公司明细!$D:$O,COLUMN()-COLUMN($B$4)+1,FALSE))</f>
        <v>恒星科技</v>
      </c>
      <c r="E38" s="28" t="str">
        <f>IF($B38="","",VLOOKUP($B38,公司明细!$D:$O,COLUMN()-COLUMN($B$4)+1,FALSE))</f>
        <v>机械设备</v>
      </c>
      <c r="F38" s="29">
        <f ca="1">IF(B38="","",[1]!EM_S_DQ_CLOSE(C38,deadline,"1"))</f>
        <v>2.92</v>
      </c>
      <c r="G38" s="30">
        <f ca="1">IF($B38="","",VLOOKUP($B38,公司明细!$D:$O,COLUMN()-COLUMN($B$4)+1,FALSE))</f>
        <v>36.689753367600005</v>
      </c>
      <c r="H38" s="30">
        <f ca="1">IF($B38="","",VLOOKUP($B38,公司明细!$D:$O,COLUMN()-COLUMN($B$4)+1,FALSE))</f>
        <v>-0.73499310519999994</v>
      </c>
      <c r="I38" s="32">
        <f ca="1">IF($B38="","",VLOOKUP($B38,公司明细!$D:$O,COLUMN()-COLUMN($B$4)+1,FALSE))</f>
        <v>-49.918500062141817</v>
      </c>
      <c r="J38" s="30">
        <f ca="1">IF($B38="","",VLOOKUP($B38,公司明细!$D:$O,COLUMN()-COLUMN($B$4)+1,FALSE))</f>
        <v>28.096041553899997</v>
      </c>
      <c r="K38" s="32">
        <f ca="1">IF($B38="","",VLOOKUP($B38,公司明细!$D:$O,COLUMN()-COLUMN($B$4)+1,FALSE))</f>
        <v>1.305869130966854</v>
      </c>
    </row>
    <row r="39" spans="2:11">
      <c r="B39" s="40">
        <f>IF(ROW()-ROW($B$4)&gt;行业估值!$C$39,"",ROW()-ROW($B$4))</f>
        <v>35</v>
      </c>
      <c r="C39" s="27" t="str">
        <f>IF($B39="","",VLOOKUP($B39,公司明细!$D:$O,COLUMN()-COLUMN($B$4)+1,FALSE))</f>
        <v>002150.SZ</v>
      </c>
      <c r="D39" s="28" t="str">
        <f>IF($B39="","",VLOOKUP($B39,公司明细!$D:$O,COLUMN()-COLUMN($B$4)+1,FALSE))</f>
        <v>通润装备</v>
      </c>
      <c r="E39" s="28" t="str">
        <f>IF($B39="","",VLOOKUP($B39,公司明细!$D:$O,COLUMN()-COLUMN($B$4)+1,FALSE))</f>
        <v>机械设备</v>
      </c>
      <c r="F39" s="29">
        <f ca="1">IF(B39="","",[1]!EM_S_DQ_CLOSE(C39,deadline,"1"))</f>
        <v>5.76</v>
      </c>
      <c r="G39" s="30">
        <f ca="1">IF($B39="","",VLOOKUP($B39,公司明细!$D:$O,COLUMN()-COLUMN($B$4)+1,FALSE))</f>
        <v>20.535382252799998</v>
      </c>
      <c r="H39" s="30">
        <f ca="1">IF($B39="","",VLOOKUP($B39,公司明细!$D:$O,COLUMN()-COLUMN($B$4)+1,FALSE))</f>
        <v>1.6814365186000002</v>
      </c>
      <c r="I39" s="32">
        <f ca="1">IF($B39="","",VLOOKUP($B39,公司明细!$D:$O,COLUMN()-COLUMN($B$4)+1,FALSE))</f>
        <v>12.212998840954278</v>
      </c>
      <c r="J39" s="30">
        <f ca="1">IF($B39="","",VLOOKUP($B39,公司明细!$D:$O,COLUMN()-COLUMN($B$4)+1,FALSE))</f>
        <v>12.6692916947</v>
      </c>
      <c r="K39" s="32">
        <f ca="1">IF($B39="","",VLOOKUP($B39,公司明细!$D:$O,COLUMN()-COLUMN($B$4)+1,FALSE))</f>
        <v>1.6208784790542516</v>
      </c>
    </row>
    <row r="40" spans="2:11">
      <c r="B40" s="40">
        <f>IF(ROW()-ROW($B$4)&gt;行业估值!$C$39,"",ROW()-ROW($B$4))</f>
        <v>36</v>
      </c>
      <c r="C40" s="27" t="str">
        <f>IF($B40="","",VLOOKUP($B40,公司明细!$D:$O,COLUMN()-COLUMN($B$4)+1,FALSE))</f>
        <v>002158.SZ</v>
      </c>
      <c r="D40" s="28" t="str">
        <f>IF($B40="","",VLOOKUP($B40,公司明细!$D:$O,COLUMN()-COLUMN($B$4)+1,FALSE))</f>
        <v>汉钟精机</v>
      </c>
      <c r="E40" s="28" t="str">
        <f>IF($B40="","",VLOOKUP($B40,公司明细!$D:$O,COLUMN()-COLUMN($B$4)+1,FALSE))</f>
        <v>机械设备</v>
      </c>
      <c r="F40" s="29">
        <f ca="1">IF(B40="","",[1]!EM_S_DQ_CLOSE(C40,deadline,"1"))</f>
        <v>8.18</v>
      </c>
      <c r="G40" s="30">
        <f ca="1">IF($B40="","",VLOOKUP($B40,公司明细!$D:$O,COLUMN()-COLUMN($B$4)+1,FALSE))</f>
        <v>43.765354367600004</v>
      </c>
      <c r="H40" s="30">
        <f ca="1">IF($B40="","",VLOOKUP($B40,公司明细!$D:$O,COLUMN()-COLUMN($B$4)+1,FALSE))</f>
        <v>2.1331745578999999</v>
      </c>
      <c r="I40" s="32">
        <f ca="1">IF($B40="","",VLOOKUP($B40,公司明细!$D:$O,COLUMN()-COLUMN($B$4)+1,FALSE))</f>
        <v>20.516536823261539</v>
      </c>
      <c r="J40" s="30">
        <f ca="1">IF($B40="","",VLOOKUP($B40,公司明细!$D:$O,COLUMN()-COLUMN($B$4)+1,FALSE))</f>
        <v>19.537386847000001</v>
      </c>
      <c r="K40" s="32">
        <f ca="1">IF($B40="","",VLOOKUP($B40,公司明细!$D:$O,COLUMN()-COLUMN($B$4)+1,FALSE))</f>
        <v>2.2400822950547377</v>
      </c>
    </row>
    <row r="41" spans="2:11">
      <c r="B41" s="40">
        <f>IF(ROW()-ROW($B$4)&gt;行业估值!$C$39,"",ROW()-ROW($B$4))</f>
        <v>37</v>
      </c>
      <c r="C41" s="27" t="str">
        <f>IF($B41="","",VLOOKUP($B41,公司明细!$D:$O,COLUMN()-COLUMN($B$4)+1,FALSE))</f>
        <v>002164.SZ</v>
      </c>
      <c r="D41" s="28" t="str">
        <f>IF($B41="","",VLOOKUP($B41,公司明细!$D:$O,COLUMN()-COLUMN($B$4)+1,FALSE))</f>
        <v>宁波东力</v>
      </c>
      <c r="E41" s="28" t="str">
        <f>IF($B41="","",VLOOKUP($B41,公司明细!$D:$O,COLUMN()-COLUMN($B$4)+1,FALSE))</f>
        <v>机械设备</v>
      </c>
      <c r="F41" s="29">
        <f ca="1">IF(B41="","",[1]!EM_S_DQ_CLOSE(C41,deadline,"1"))</f>
        <v>3.63</v>
      </c>
      <c r="G41" s="30">
        <f ca="1">IF($B41="","",VLOOKUP($B41,公司明细!$D:$O,COLUMN()-COLUMN($B$4)+1,FALSE))</f>
        <v>25.386306336599997</v>
      </c>
      <c r="H41" s="30">
        <f ca="1">IF($B41="","",VLOOKUP($B41,公司明细!$D:$O,COLUMN()-COLUMN($B$4)+1,FALSE))</f>
        <v>4.7602544973000001</v>
      </c>
      <c r="I41" s="32">
        <f ca="1">IF($B41="","",VLOOKUP($B41,公司明细!$D:$O,COLUMN()-COLUMN($B$4)+1,FALSE))</f>
        <v>5.3329725019952239</v>
      </c>
      <c r="J41" s="30">
        <f ca="1">IF($B41="","",VLOOKUP($B41,公司明细!$D:$O,COLUMN()-COLUMN($B$4)+1,FALSE))</f>
        <v>6.6276580652999995</v>
      </c>
      <c r="K41" s="32">
        <f ca="1">IF($B41="","",VLOOKUP($B41,公司明细!$D:$O,COLUMN()-COLUMN($B$4)+1,FALSE))</f>
        <v>3.8303584896018457</v>
      </c>
    </row>
    <row r="42" spans="2:11">
      <c r="B42" s="40">
        <f>IF(ROW()-ROW($B$4)&gt;行业估值!$C$39,"",ROW()-ROW($B$4))</f>
        <v>38</v>
      </c>
      <c r="C42" s="27" t="str">
        <f>IF($B42="","",VLOOKUP($B42,公司明细!$D:$O,COLUMN()-COLUMN($B$4)+1,FALSE))</f>
        <v>002175.SZ</v>
      </c>
      <c r="D42" s="28" t="str">
        <f>IF($B42="","",VLOOKUP($B42,公司明细!$D:$O,COLUMN()-COLUMN($B$4)+1,FALSE))</f>
        <v>*ST东网</v>
      </c>
      <c r="E42" s="28" t="str">
        <f>IF($B42="","",VLOOKUP($B42,公司明细!$D:$O,COLUMN()-COLUMN($B$4)+1,FALSE))</f>
        <v>机械设备</v>
      </c>
      <c r="F42" s="29">
        <f ca="1">IF(B42="","",[1]!EM_S_DQ_CLOSE(C42,deadline,"1"))</f>
        <v>1.6</v>
      </c>
      <c r="G42" s="30">
        <f ca="1">IF($B42="","",VLOOKUP($B42,公司明细!$D:$O,COLUMN()-COLUMN($B$4)+1,FALSE))</f>
        <v>12.060451392000001</v>
      </c>
      <c r="H42" s="30">
        <f ca="1">IF($B42="","",VLOOKUP($B42,公司明细!$D:$O,COLUMN()-COLUMN($B$4)+1,FALSE))</f>
        <v>-4.6260268793000003</v>
      </c>
      <c r="I42" s="32">
        <f ca="1">IF($B42="","",VLOOKUP($B42,公司明细!$D:$O,COLUMN()-COLUMN($B$4)+1,FALSE))</f>
        <v>-2.6070863197891665</v>
      </c>
      <c r="J42" s="30">
        <f ca="1">IF($B42="","",VLOOKUP($B42,公司明细!$D:$O,COLUMN()-COLUMN($B$4)+1,FALSE))</f>
        <v>4.9600708257999999</v>
      </c>
      <c r="K42" s="32">
        <f ca="1">IF($B42="","",VLOOKUP($B42,公司明细!$D:$O,COLUMN()-COLUMN($B$4)+1,FALSE))</f>
        <v>2.431507898892713</v>
      </c>
    </row>
    <row r="43" spans="2:11">
      <c r="B43" s="40">
        <f>IF(ROW()-ROW($B$4)&gt;行业估值!$C$39,"",ROW()-ROW($B$4))</f>
        <v>39</v>
      </c>
      <c r="C43" s="27" t="str">
        <f>IF($B43="","",VLOOKUP($B43,公司明细!$D:$O,COLUMN()-COLUMN($B$4)+1,FALSE))</f>
        <v>002192.SZ</v>
      </c>
      <c r="D43" s="28" t="str">
        <f>IF($B43="","",VLOOKUP($B43,公司明细!$D:$O,COLUMN()-COLUMN($B$4)+1,FALSE))</f>
        <v>融捷股份</v>
      </c>
      <c r="E43" s="28" t="str">
        <f>IF($B43="","",VLOOKUP($B43,公司明细!$D:$O,COLUMN()-COLUMN($B$4)+1,FALSE))</f>
        <v>机械设备</v>
      </c>
      <c r="F43" s="29">
        <f ca="1">IF(B43="","",[1]!EM_S_DQ_CLOSE(C43,deadline,"1"))</f>
        <v>18.37</v>
      </c>
      <c r="G43" s="30">
        <f ca="1">IF($B43="","",VLOOKUP($B43,公司明细!$D:$O,COLUMN()-COLUMN($B$4)+1,FALSE))</f>
        <v>47.698660791099996</v>
      </c>
      <c r="H43" s="30">
        <f ca="1">IF($B43="","",VLOOKUP($B43,公司明细!$D:$O,COLUMN()-COLUMN($B$4)+1,FALSE))</f>
        <v>-0.45030483369999996</v>
      </c>
      <c r="I43" s="32">
        <f ca="1">IF($B43="","",VLOOKUP($B43,公司明细!$D:$O,COLUMN()-COLUMN($B$4)+1,FALSE))</f>
        <v>-105.92526933183574</v>
      </c>
      <c r="J43" s="30">
        <f ca="1">IF($B43="","",VLOOKUP($B43,公司明细!$D:$O,COLUMN()-COLUMN($B$4)+1,FALSE))</f>
        <v>7.1778378446</v>
      </c>
      <c r="K43" s="32">
        <f ca="1">IF($B43="","",VLOOKUP($B43,公司明细!$D:$O,COLUMN()-COLUMN($B$4)+1,FALSE))</f>
        <v>6.6452686482719097</v>
      </c>
    </row>
    <row r="44" spans="2:11">
      <c r="B44" s="40">
        <f>IF(ROW()-ROW($B$4)&gt;行业估值!$C$39,"",ROW()-ROW($B$4))</f>
        <v>40</v>
      </c>
      <c r="C44" s="27" t="str">
        <f>IF($B44="","",VLOOKUP($B44,公司明细!$D:$O,COLUMN()-COLUMN($B$4)+1,FALSE))</f>
        <v>002204.SZ</v>
      </c>
      <c r="D44" s="28" t="str">
        <f>IF($B44="","",VLOOKUP($B44,公司明细!$D:$O,COLUMN()-COLUMN($B$4)+1,FALSE))</f>
        <v>大连重工</v>
      </c>
      <c r="E44" s="28" t="str">
        <f>IF($B44="","",VLOOKUP($B44,公司明细!$D:$O,COLUMN()-COLUMN($B$4)+1,FALSE))</f>
        <v>机械设备</v>
      </c>
      <c r="F44" s="29">
        <f ca="1">IF(B44="","",[1]!EM_S_DQ_CLOSE(C44,deadline,"1"))</f>
        <v>3.09</v>
      </c>
      <c r="G44" s="30">
        <f ca="1">IF($B44="","",VLOOKUP($B44,公司明细!$D:$O,COLUMN()-COLUMN($B$4)+1,FALSE))</f>
        <v>59.679333988800003</v>
      </c>
      <c r="H44" s="30">
        <f ca="1">IF($B44="","",VLOOKUP($B44,公司明细!$D:$O,COLUMN()-COLUMN($B$4)+1,FALSE))</f>
        <v>1.7759812308</v>
      </c>
      <c r="I44" s="32">
        <f ca="1">IF($B44="","",VLOOKUP($B44,公司明细!$D:$O,COLUMN()-COLUMN($B$4)+1,FALSE))</f>
        <v>33.603583728143981</v>
      </c>
      <c r="J44" s="30">
        <f ca="1">IF($B44="","",VLOOKUP($B44,公司明细!$D:$O,COLUMN()-COLUMN($B$4)+1,FALSE))</f>
        <v>66.535984508699997</v>
      </c>
      <c r="K44" s="32">
        <f ca="1">IF($B44="","",VLOOKUP($B44,公司明细!$D:$O,COLUMN()-COLUMN($B$4)+1,FALSE))</f>
        <v>0.8969482367995405</v>
      </c>
    </row>
    <row r="45" spans="2:11">
      <c r="B45" s="40">
        <f>IF(ROW()-ROW($B$4)&gt;行业估值!$C$39,"",ROW()-ROW($B$4))</f>
        <v>41</v>
      </c>
      <c r="C45" s="27" t="str">
        <f>IF($B45="","",VLOOKUP($B45,公司明细!$D:$O,COLUMN()-COLUMN($B$4)+1,FALSE))</f>
        <v>002209.SZ</v>
      </c>
      <c r="D45" s="28" t="str">
        <f>IF($B45="","",VLOOKUP($B45,公司明细!$D:$O,COLUMN()-COLUMN($B$4)+1,FALSE))</f>
        <v>达意隆</v>
      </c>
      <c r="E45" s="28" t="str">
        <f>IF($B45="","",VLOOKUP($B45,公司明细!$D:$O,COLUMN()-COLUMN($B$4)+1,FALSE))</f>
        <v>机械设备</v>
      </c>
      <c r="F45" s="29">
        <f ca="1">IF(B45="","",[1]!EM_S_DQ_CLOSE(C45,deadline,"1"))</f>
        <v>6.76</v>
      </c>
      <c r="G45" s="30">
        <f ca="1">IF($B45="","",VLOOKUP($B45,公司明细!$D:$O,COLUMN()-COLUMN($B$4)+1,FALSE))</f>
        <v>13.19849778</v>
      </c>
      <c r="H45" s="30">
        <f ca="1">IF($B45="","",VLOOKUP($B45,公司明细!$D:$O,COLUMN()-COLUMN($B$4)+1,FALSE))</f>
        <v>-0.1830236489</v>
      </c>
      <c r="I45" s="32">
        <f ca="1">IF($B45="","",VLOOKUP($B45,公司明细!$D:$O,COLUMN()-COLUMN($B$4)+1,FALSE))</f>
        <v>-72.113619520346035</v>
      </c>
      <c r="J45" s="30">
        <f ca="1">IF($B45="","",VLOOKUP($B45,公司明细!$D:$O,COLUMN()-COLUMN($B$4)+1,FALSE))</f>
        <v>6.1254463776000003</v>
      </c>
      <c r="K45" s="32">
        <f ca="1">IF($B45="","",VLOOKUP($B45,公司明细!$D:$O,COLUMN()-COLUMN($B$4)+1,FALSE))</f>
        <v>2.1546997502525325</v>
      </c>
    </row>
    <row r="46" spans="2:11">
      <c r="B46" s="40">
        <f>IF(ROW()-ROW($B$4)&gt;行业估值!$C$39,"",ROW()-ROW($B$4))</f>
        <v>42</v>
      </c>
      <c r="C46" s="27" t="str">
        <f>IF($B46="","",VLOOKUP($B46,公司明细!$D:$O,COLUMN()-COLUMN($B$4)+1,FALSE))</f>
        <v>002248.SZ</v>
      </c>
      <c r="D46" s="28" t="str">
        <f>IF($B46="","",VLOOKUP($B46,公司明细!$D:$O,COLUMN()-COLUMN($B$4)+1,FALSE))</f>
        <v>华东数控</v>
      </c>
      <c r="E46" s="28" t="str">
        <f>IF($B46="","",VLOOKUP($B46,公司明细!$D:$O,COLUMN()-COLUMN($B$4)+1,FALSE))</f>
        <v>机械设备</v>
      </c>
      <c r="F46" s="29">
        <f ca="1">IF(B46="","",[1]!EM_S_DQ_CLOSE(C46,deadline,"1"))</f>
        <v>7.6</v>
      </c>
      <c r="G46" s="30">
        <f ca="1">IF($B46="","",VLOOKUP($B46,公司明细!$D:$O,COLUMN()-COLUMN($B$4)+1,FALSE))</f>
        <v>23.369665600000001</v>
      </c>
      <c r="H46" s="30">
        <f ca="1">IF($B46="","",VLOOKUP($B46,公司明细!$D:$O,COLUMN()-COLUMN($B$4)+1,FALSE))</f>
        <v>-4.1483101896000001</v>
      </c>
      <c r="I46" s="32">
        <f ca="1">IF($B46="","",VLOOKUP($B46,公司明细!$D:$O,COLUMN()-COLUMN($B$4)+1,FALSE))</f>
        <v>-5.6335386053311058</v>
      </c>
      <c r="J46" s="30">
        <f ca="1">IF($B46="","",VLOOKUP($B46,公司明细!$D:$O,COLUMN()-COLUMN($B$4)+1,FALSE))</f>
        <v>1.1373450096</v>
      </c>
      <c r="K46" s="32">
        <f ca="1">IF($B46="","",VLOOKUP($B46,公司明细!$D:$O,COLUMN()-COLUMN($B$4)+1,FALSE))</f>
        <v>20.54756068101009</v>
      </c>
    </row>
    <row r="47" spans="2:11">
      <c r="B47" s="40">
        <f>IF(ROW()-ROW($B$4)&gt;行业估值!$C$39,"",ROW()-ROW($B$4))</f>
        <v>43</v>
      </c>
      <c r="C47" s="27" t="str">
        <f>IF($B47="","",VLOOKUP($B47,公司明细!$D:$O,COLUMN()-COLUMN($B$4)+1,FALSE))</f>
        <v>002272.SZ</v>
      </c>
      <c r="D47" s="28" t="str">
        <f>IF($B47="","",VLOOKUP($B47,公司明细!$D:$O,COLUMN()-COLUMN($B$4)+1,FALSE))</f>
        <v>川润股份</v>
      </c>
      <c r="E47" s="28" t="str">
        <f>IF($B47="","",VLOOKUP($B47,公司明细!$D:$O,COLUMN()-COLUMN($B$4)+1,FALSE))</f>
        <v>机械设备</v>
      </c>
      <c r="F47" s="29">
        <f ca="1">IF(B47="","",[1]!EM_S_DQ_CLOSE(C47,deadline,"1"))</f>
        <v>4.25</v>
      </c>
      <c r="G47" s="30">
        <f ca="1">IF($B47="","",VLOOKUP($B47,公司明细!$D:$O,COLUMN()-COLUMN($B$4)+1,FALSE))</f>
        <v>18.2835</v>
      </c>
      <c r="H47" s="30">
        <f ca="1">IF($B47="","",VLOOKUP($B47,公司明细!$D:$O,COLUMN()-COLUMN($B$4)+1,FALSE))</f>
        <v>0.11981229869999999</v>
      </c>
      <c r="I47" s="32">
        <f ca="1">IF($B47="","",VLOOKUP($B47,公司明细!$D:$O,COLUMN()-COLUMN($B$4)+1,FALSE))</f>
        <v>152.60119535624938</v>
      </c>
      <c r="J47" s="30">
        <f ca="1">IF($B47="","",VLOOKUP($B47,公司明细!$D:$O,COLUMN()-COLUMN($B$4)+1,FALSE))</f>
        <v>12.8937034716</v>
      </c>
      <c r="K47" s="32">
        <f ca="1">IF($B47="","",VLOOKUP($B47,公司明细!$D:$O,COLUMN()-COLUMN($B$4)+1,FALSE))</f>
        <v>1.4180177200655888</v>
      </c>
    </row>
    <row r="48" spans="2:11">
      <c r="B48" s="40">
        <f>IF(ROW()-ROW($B$4)&gt;行业估值!$C$39,"",ROW()-ROW($B$4))</f>
        <v>44</v>
      </c>
      <c r="C48" s="27" t="str">
        <f>IF($B48="","",VLOOKUP($B48,公司明细!$D:$O,COLUMN()-COLUMN($B$4)+1,FALSE))</f>
        <v>002278.SZ</v>
      </c>
      <c r="D48" s="28" t="str">
        <f>IF($B48="","",VLOOKUP($B48,公司明细!$D:$O,COLUMN()-COLUMN($B$4)+1,FALSE))</f>
        <v>神开股份</v>
      </c>
      <c r="E48" s="28" t="str">
        <f>IF($B48="","",VLOOKUP($B48,公司明细!$D:$O,COLUMN()-COLUMN($B$4)+1,FALSE))</f>
        <v>机械设备</v>
      </c>
      <c r="F48" s="29">
        <f ca="1">IF(B48="","",[1]!EM_S_DQ_CLOSE(C48,deadline,"1"))</f>
        <v>5.83</v>
      </c>
      <c r="G48" s="30">
        <f ca="1">IF($B48="","",VLOOKUP($B48,公司明细!$D:$O,COLUMN()-COLUMN($B$4)+1,FALSE))</f>
        <v>21.215932478399999</v>
      </c>
      <c r="H48" s="30">
        <f ca="1">IF($B48="","",VLOOKUP($B48,公司明细!$D:$O,COLUMN()-COLUMN($B$4)+1,FALSE))</f>
        <v>0.50217103070000002</v>
      </c>
      <c r="I48" s="32">
        <f ca="1">IF($B48="","",VLOOKUP($B48,公司明细!$D:$O,COLUMN()-COLUMN($B$4)+1,FALSE))</f>
        <v>42.2484197243041</v>
      </c>
      <c r="J48" s="30">
        <f ca="1">IF($B48="","",VLOOKUP($B48,公司明细!$D:$O,COLUMN()-COLUMN($B$4)+1,FALSE))</f>
        <v>11.205383938399999</v>
      </c>
      <c r="K48" s="32">
        <f ca="1">IF($B48="","",VLOOKUP($B48,公司明细!$D:$O,COLUMN()-COLUMN($B$4)+1,FALSE))</f>
        <v>1.8933695262055779</v>
      </c>
    </row>
    <row r="49" spans="2:11">
      <c r="B49" s="40">
        <f>IF(ROW()-ROW($B$4)&gt;行业估值!$C$39,"",ROW()-ROW($B$4))</f>
        <v>45</v>
      </c>
      <c r="C49" s="27" t="str">
        <f>IF($B49="","",VLOOKUP($B49,公司明细!$D:$O,COLUMN()-COLUMN($B$4)+1,FALSE))</f>
        <v>002282.SZ</v>
      </c>
      <c r="D49" s="28" t="str">
        <f>IF($B49="","",VLOOKUP($B49,公司明细!$D:$O,COLUMN()-COLUMN($B$4)+1,FALSE))</f>
        <v>博深股份</v>
      </c>
      <c r="E49" s="28" t="str">
        <f>IF($B49="","",VLOOKUP($B49,公司明细!$D:$O,COLUMN()-COLUMN($B$4)+1,FALSE))</f>
        <v>机械设备</v>
      </c>
      <c r="F49" s="29">
        <f ca="1">IF(B49="","",[1]!EM_S_DQ_CLOSE(C49,deadline,"1"))</f>
        <v>7.94</v>
      </c>
      <c r="G49" s="30">
        <f ca="1">IF($B49="","",VLOOKUP($B49,公司明细!$D:$O,COLUMN()-COLUMN($B$4)+1,FALSE))</f>
        <v>34.756437773400002</v>
      </c>
      <c r="H49" s="30">
        <f ca="1">IF($B49="","",VLOOKUP($B49,公司明细!$D:$O,COLUMN()-COLUMN($B$4)+1,FALSE))</f>
        <v>0.74827074379999992</v>
      </c>
      <c r="I49" s="32">
        <f ca="1">IF($B49="","",VLOOKUP($B49,公司明细!$D:$O,COLUMN()-COLUMN($B$4)+1,FALSE))</f>
        <v>46.44901335697525</v>
      </c>
      <c r="J49" s="30">
        <f ca="1">IF($B49="","",VLOOKUP($B49,公司明细!$D:$O,COLUMN()-COLUMN($B$4)+1,FALSE))</f>
        <v>22.078996940500002</v>
      </c>
      <c r="K49" s="32">
        <f ca="1">IF($B49="","",VLOOKUP($B49,公司明细!$D:$O,COLUMN()-COLUMN($B$4)+1,FALSE))</f>
        <v>1.5741855423533977</v>
      </c>
    </row>
    <row r="50" spans="2:11">
      <c r="B50" s="40">
        <f>IF(ROW()-ROW($B$4)&gt;行业估值!$C$39,"",ROW()-ROW($B$4))</f>
        <v>46</v>
      </c>
      <c r="C50" s="27" t="str">
        <f>IF($B50="","",VLOOKUP($B50,公司明细!$D:$O,COLUMN()-COLUMN($B$4)+1,FALSE))</f>
        <v>002337.SZ</v>
      </c>
      <c r="D50" s="28" t="str">
        <f>IF($B50="","",VLOOKUP($B50,公司明细!$D:$O,COLUMN()-COLUMN($B$4)+1,FALSE))</f>
        <v>赛象科技</v>
      </c>
      <c r="E50" s="28" t="str">
        <f>IF($B50="","",VLOOKUP($B50,公司明细!$D:$O,COLUMN()-COLUMN($B$4)+1,FALSE))</f>
        <v>机械设备</v>
      </c>
      <c r="F50" s="29">
        <f ca="1">IF(B50="","",[1]!EM_S_DQ_CLOSE(C50,deadline,"1"))</f>
        <v>3.42</v>
      </c>
      <c r="G50" s="30">
        <f ca="1">IF($B50="","",VLOOKUP($B50,公司明细!$D:$O,COLUMN()-COLUMN($B$4)+1,FALSE))</f>
        <v>20.130658650000001</v>
      </c>
      <c r="H50" s="30">
        <f ca="1">IF($B50="","",VLOOKUP($B50,公司明细!$D:$O,COLUMN()-COLUMN($B$4)+1,FALSE))</f>
        <v>0.17198476039999999</v>
      </c>
      <c r="I50" s="32">
        <f ca="1">IF($B50="","",VLOOKUP($B50,公司明细!$D:$O,COLUMN()-COLUMN($B$4)+1,FALSE))</f>
        <v>117.04908390243629</v>
      </c>
      <c r="J50" s="30">
        <f ca="1">IF($B50="","",VLOOKUP($B50,公司明细!$D:$O,COLUMN()-COLUMN($B$4)+1,FALSE))</f>
        <v>12.0386045178</v>
      </c>
      <c r="K50" s="32">
        <f ca="1">IF($B50="","",VLOOKUP($B50,公司明细!$D:$O,COLUMN()-COLUMN($B$4)+1,FALSE))</f>
        <v>1.6721754269969811</v>
      </c>
    </row>
    <row r="51" spans="2:11">
      <c r="B51" s="40">
        <f>IF(ROW()-ROW($B$4)&gt;行业估值!$C$39,"",ROW()-ROW($B$4))</f>
        <v>47</v>
      </c>
      <c r="C51" s="27" t="str">
        <f>IF($B51="","",VLOOKUP($B51,公司明细!$D:$O,COLUMN()-COLUMN($B$4)+1,FALSE))</f>
        <v>002338.SZ</v>
      </c>
      <c r="D51" s="28" t="str">
        <f>IF($B51="","",VLOOKUP($B51,公司明细!$D:$O,COLUMN()-COLUMN($B$4)+1,FALSE))</f>
        <v>奥普光电</v>
      </c>
      <c r="E51" s="28" t="str">
        <f>IF($B51="","",VLOOKUP($B51,公司明细!$D:$O,COLUMN()-COLUMN($B$4)+1,FALSE))</f>
        <v>机械设备</v>
      </c>
      <c r="F51" s="29">
        <f ca="1">IF(B51="","",[1]!EM_S_DQ_CLOSE(C51,deadline,"1"))</f>
        <v>12.28</v>
      </c>
      <c r="G51" s="30">
        <f ca="1">IF($B51="","",VLOOKUP($B51,公司明细!$D:$O,COLUMN()-COLUMN($B$4)+1,FALSE))</f>
        <v>29.472000000000001</v>
      </c>
      <c r="H51" s="30">
        <f ca="1">IF($B51="","",VLOOKUP($B51,公司明细!$D:$O,COLUMN()-COLUMN($B$4)+1,FALSE))</f>
        <v>0.41725322909999996</v>
      </c>
      <c r="I51" s="32">
        <f ca="1">IF($B51="","",VLOOKUP($B51,公司明细!$D:$O,COLUMN()-COLUMN($B$4)+1,FALSE))</f>
        <v>70.633365890469037</v>
      </c>
      <c r="J51" s="30">
        <f ca="1">IF($B51="","",VLOOKUP($B51,公司明细!$D:$O,COLUMN()-COLUMN($B$4)+1,FALSE))</f>
        <v>8.3128142069000006</v>
      </c>
      <c r="K51" s="32">
        <f ca="1">IF($B51="","",VLOOKUP($B51,公司明细!$D:$O,COLUMN()-COLUMN($B$4)+1,FALSE))</f>
        <v>3.5453697468105263</v>
      </c>
    </row>
    <row r="52" spans="2:11">
      <c r="B52" s="40">
        <f>IF(ROW()-ROW($B$4)&gt;行业估值!$C$39,"",ROW()-ROW($B$4))</f>
        <v>48</v>
      </c>
      <c r="C52" s="27" t="str">
        <f>IF($B52="","",VLOOKUP($B52,公司明细!$D:$O,COLUMN()-COLUMN($B$4)+1,FALSE))</f>
        <v>002342.SZ</v>
      </c>
      <c r="D52" s="28" t="str">
        <f>IF($B52="","",VLOOKUP($B52,公司明细!$D:$O,COLUMN()-COLUMN($B$4)+1,FALSE))</f>
        <v>巨力索具</v>
      </c>
      <c r="E52" s="28" t="str">
        <f>IF($B52="","",VLOOKUP($B52,公司明细!$D:$O,COLUMN()-COLUMN($B$4)+1,FALSE))</f>
        <v>机械设备</v>
      </c>
      <c r="F52" s="29">
        <f ca="1">IF(B52="","",[1]!EM_S_DQ_CLOSE(C52,deadline,"1"))</f>
        <v>3.02</v>
      </c>
      <c r="G52" s="30">
        <f ca="1">IF($B52="","",VLOOKUP($B52,公司明细!$D:$O,COLUMN()-COLUMN($B$4)+1,FALSE))</f>
        <v>28.992000000000001</v>
      </c>
      <c r="H52" s="30">
        <f ca="1">IF($B52="","",VLOOKUP($B52,公司明细!$D:$O,COLUMN()-COLUMN($B$4)+1,FALSE))</f>
        <v>0.1947117333</v>
      </c>
      <c r="I52" s="32">
        <f ca="1">IF($B52="","",VLOOKUP($B52,公司明细!$D:$O,COLUMN()-COLUMN($B$4)+1,FALSE))</f>
        <v>148.89703619109019</v>
      </c>
      <c r="J52" s="30">
        <f ca="1">IF($B52="","",VLOOKUP($B52,公司明细!$D:$O,COLUMN()-COLUMN($B$4)+1,FALSE))</f>
        <v>24.297829486199998</v>
      </c>
      <c r="K52" s="32">
        <f ca="1">IF($B52="","",VLOOKUP($B52,公司明细!$D:$O,COLUMN()-COLUMN($B$4)+1,FALSE))</f>
        <v>1.1931929976077109</v>
      </c>
    </row>
    <row r="53" spans="2:11">
      <c r="B53" s="40">
        <f>IF(ROW()-ROW($B$4)&gt;行业估值!$C$39,"",ROW()-ROW($B$4))</f>
        <v>49</v>
      </c>
      <c r="C53" s="27" t="str">
        <f>IF($B53="","",VLOOKUP($B53,公司明细!$D:$O,COLUMN()-COLUMN($B$4)+1,FALSE))</f>
        <v>002347.SZ</v>
      </c>
      <c r="D53" s="28" t="str">
        <f>IF($B53="","",VLOOKUP($B53,公司明细!$D:$O,COLUMN()-COLUMN($B$4)+1,FALSE))</f>
        <v>泰尔股份</v>
      </c>
      <c r="E53" s="28" t="str">
        <f>IF($B53="","",VLOOKUP($B53,公司明细!$D:$O,COLUMN()-COLUMN($B$4)+1,FALSE))</f>
        <v>机械设备</v>
      </c>
      <c r="F53" s="29">
        <f ca="1">IF(B53="","",[1]!EM_S_DQ_CLOSE(C53,deadline,"1"))</f>
        <v>4.3499999999999996</v>
      </c>
      <c r="G53" s="30">
        <f ca="1">IF($B53="","",VLOOKUP($B53,公司明细!$D:$O,COLUMN()-COLUMN($B$4)+1,FALSE))</f>
        <v>19.445355296999999</v>
      </c>
      <c r="H53" s="30">
        <f ca="1">IF($B53="","",VLOOKUP($B53,公司明细!$D:$O,COLUMN()-COLUMN($B$4)+1,FALSE))</f>
        <v>0.2940281615</v>
      </c>
      <c r="I53" s="32">
        <f ca="1">IF($B53="","",VLOOKUP($B53,公司明细!$D:$O,COLUMN()-COLUMN($B$4)+1,FALSE))</f>
        <v>66.134329439052721</v>
      </c>
      <c r="J53" s="30">
        <f ca="1">IF($B53="","",VLOOKUP($B53,公司明细!$D:$O,COLUMN()-COLUMN($B$4)+1,FALSE))</f>
        <v>11.4654342077</v>
      </c>
      <c r="K53" s="32">
        <f ca="1">IF($B53="","",VLOOKUP($B53,公司明细!$D:$O,COLUMN()-COLUMN($B$4)+1,FALSE))</f>
        <v>1.6959981580061585</v>
      </c>
    </row>
    <row r="54" spans="2:11">
      <c r="B54" s="40">
        <f>IF(ROW()-ROW($B$4)&gt;行业估值!$C$39,"",ROW()-ROW($B$4))</f>
        <v>50</v>
      </c>
      <c r="C54" s="27" t="str">
        <f>IF($B54="","",VLOOKUP($B54,公司明细!$D:$O,COLUMN()-COLUMN($B$4)+1,FALSE))</f>
        <v>002366.SZ</v>
      </c>
      <c r="D54" s="28" t="str">
        <f>IF($B54="","",VLOOKUP($B54,公司明细!$D:$O,COLUMN()-COLUMN($B$4)+1,FALSE))</f>
        <v>台海核电</v>
      </c>
      <c r="E54" s="28" t="str">
        <f>IF($B54="","",VLOOKUP($B54,公司明细!$D:$O,COLUMN()-COLUMN($B$4)+1,FALSE))</f>
        <v>机械设备</v>
      </c>
      <c r="F54" s="29">
        <f ca="1">IF(B54="","",[1]!EM_S_DQ_CLOSE(C54,deadline,"1"))</f>
        <v>6.88</v>
      </c>
      <c r="G54" s="30">
        <f ca="1">IF($B54="","",VLOOKUP($B54,公司明细!$D:$O,COLUMN()-COLUMN($B$4)+1,FALSE))</f>
        <v>59.653545680000001</v>
      </c>
      <c r="H54" s="30">
        <f ca="1">IF($B54="","",VLOOKUP($B54,公司明细!$D:$O,COLUMN()-COLUMN($B$4)+1,FALSE))</f>
        <v>1.2503248545999999</v>
      </c>
      <c r="I54" s="32">
        <f ca="1">IF($B54="","",VLOOKUP($B54,公司明细!$D:$O,COLUMN()-COLUMN($B$4)+1,FALSE))</f>
        <v>47.710437379959295</v>
      </c>
      <c r="J54" s="30">
        <f ca="1">IF($B54="","",VLOOKUP($B54,公司明细!$D:$O,COLUMN()-COLUMN($B$4)+1,FALSE))</f>
        <v>30.851710900600001</v>
      </c>
      <c r="K54" s="32">
        <f ca="1">IF($B54="","",VLOOKUP($B54,公司明细!$D:$O,COLUMN()-COLUMN($B$4)+1,FALSE))</f>
        <v>1.9335571330937069</v>
      </c>
    </row>
    <row r="55" spans="2:11">
      <c r="B55" s="40">
        <f>IF(ROW()-ROW($B$4)&gt;行业估值!$C$39,"",ROW()-ROW($B$4))</f>
        <v>51</v>
      </c>
      <c r="C55" s="27" t="str">
        <f>IF($B55="","",VLOOKUP($B55,公司明细!$D:$O,COLUMN()-COLUMN($B$4)+1,FALSE))</f>
        <v>002367.SZ</v>
      </c>
      <c r="D55" s="28" t="str">
        <f>IF($B55="","",VLOOKUP($B55,公司明细!$D:$O,COLUMN()-COLUMN($B$4)+1,FALSE))</f>
        <v>康力电梯</v>
      </c>
      <c r="E55" s="28" t="str">
        <f>IF($B55="","",VLOOKUP($B55,公司明细!$D:$O,COLUMN()-COLUMN($B$4)+1,FALSE))</f>
        <v>机械设备</v>
      </c>
      <c r="F55" s="29">
        <f ca="1">IF(B55="","",[1]!EM_S_DQ_CLOSE(C55,deadline,"1"))</f>
        <v>6.56</v>
      </c>
      <c r="G55" s="30">
        <f ca="1">IF($B55="","",VLOOKUP($B55,公司明细!$D:$O,COLUMN()-COLUMN($B$4)+1,FALSE))</f>
        <v>52.326016267200004</v>
      </c>
      <c r="H55" s="30">
        <f ca="1">IF($B55="","",VLOOKUP($B55,公司明细!$D:$O,COLUMN()-COLUMN($B$4)+1,FALSE))</f>
        <v>1.5367761054</v>
      </c>
      <c r="I55" s="32">
        <f ca="1">IF($B55="","",VLOOKUP($B55,公司明细!$D:$O,COLUMN()-COLUMN($B$4)+1,FALSE))</f>
        <v>34.04921255824727</v>
      </c>
      <c r="J55" s="30">
        <f ca="1">IF($B55="","",VLOOKUP($B55,公司明细!$D:$O,COLUMN()-COLUMN($B$4)+1,FALSE))</f>
        <v>29.2576994273</v>
      </c>
      <c r="K55" s="32">
        <f ca="1">IF($B55="","",VLOOKUP($B55,公司明细!$D:$O,COLUMN()-COLUMN($B$4)+1,FALSE))</f>
        <v>1.7884528616892974</v>
      </c>
    </row>
    <row r="56" spans="2:11">
      <c r="B56" s="40">
        <f>IF(ROW()-ROW($B$4)&gt;行业估值!$C$39,"",ROW()-ROW($B$4))</f>
        <v>52</v>
      </c>
      <c r="C56" s="27" t="str">
        <f>IF($B56="","",VLOOKUP($B56,公司明细!$D:$O,COLUMN()-COLUMN($B$4)+1,FALSE))</f>
        <v>002418.SZ</v>
      </c>
      <c r="D56" s="28" t="str">
        <f>IF($B56="","",VLOOKUP($B56,公司明细!$D:$O,COLUMN()-COLUMN($B$4)+1,FALSE))</f>
        <v>康盛股份</v>
      </c>
      <c r="E56" s="28" t="str">
        <f>IF($B56="","",VLOOKUP($B56,公司明细!$D:$O,COLUMN()-COLUMN($B$4)+1,FALSE))</f>
        <v>机械设备</v>
      </c>
      <c r="F56" s="29">
        <f ca="1">IF(B56="","",[1]!EM_S_DQ_CLOSE(C56,deadline,"1"))</f>
        <v>2.82</v>
      </c>
      <c r="G56" s="30">
        <f ca="1">IF($B56="","",VLOOKUP($B56,公司明细!$D:$O,COLUMN()-COLUMN($B$4)+1,FALSE))</f>
        <v>32.046480000000003</v>
      </c>
      <c r="H56" s="30">
        <f ca="1">IF($B56="","",VLOOKUP($B56,公司明细!$D:$O,COLUMN()-COLUMN($B$4)+1,FALSE))</f>
        <v>-13.9788470218</v>
      </c>
      <c r="I56" s="32">
        <f ca="1">IF($B56="","",VLOOKUP($B56,公司明细!$D:$O,COLUMN()-COLUMN($B$4)+1,FALSE))</f>
        <v>-2.2924980829980859</v>
      </c>
      <c r="J56" s="30">
        <f ca="1">IF($B56="","",VLOOKUP($B56,公司明细!$D:$O,COLUMN()-COLUMN($B$4)+1,FALSE))</f>
        <v>9.9134356893</v>
      </c>
      <c r="K56" s="32">
        <f ca="1">IF($B56="","",VLOOKUP($B56,公司明细!$D:$O,COLUMN()-COLUMN($B$4)+1,FALSE))</f>
        <v>3.2326310478403721</v>
      </c>
    </row>
    <row r="57" spans="2:11">
      <c r="B57" s="40">
        <f>IF(ROW()-ROW($B$4)&gt;行业估值!$C$39,"",ROW()-ROW($B$4))</f>
        <v>53</v>
      </c>
      <c r="C57" s="27" t="str">
        <f>IF($B57="","",VLOOKUP($B57,公司明细!$D:$O,COLUMN()-COLUMN($B$4)+1,FALSE))</f>
        <v>002430.SZ</v>
      </c>
      <c r="D57" s="28" t="str">
        <f>IF($B57="","",VLOOKUP($B57,公司明细!$D:$O,COLUMN()-COLUMN($B$4)+1,FALSE))</f>
        <v>杭氧股份</v>
      </c>
      <c r="E57" s="28" t="str">
        <f>IF($B57="","",VLOOKUP($B57,公司明细!$D:$O,COLUMN()-COLUMN($B$4)+1,FALSE))</f>
        <v>机械设备</v>
      </c>
      <c r="F57" s="29">
        <f ca="1">IF(B57="","",[1]!EM_S_DQ_CLOSE(C57,deadline,"1"))</f>
        <v>12.09</v>
      </c>
      <c r="G57" s="30">
        <f ca="1">IF($B57="","",VLOOKUP($B57,公司明细!$D:$O,COLUMN()-COLUMN($B$4)+1,FALSE))</f>
        <v>116.6205966393</v>
      </c>
      <c r="H57" s="30">
        <f ca="1">IF($B57="","",VLOOKUP($B57,公司明细!$D:$O,COLUMN()-COLUMN($B$4)+1,FALSE))</f>
        <v>7.8861478804999994</v>
      </c>
      <c r="I57" s="32">
        <f ca="1">IF($B57="","",VLOOKUP($B57,公司明细!$D:$O,COLUMN()-COLUMN($B$4)+1,FALSE))</f>
        <v>14.788030659134177</v>
      </c>
      <c r="J57" s="30">
        <f ca="1">IF($B57="","",VLOOKUP($B57,公司明细!$D:$O,COLUMN()-COLUMN($B$4)+1,FALSE))</f>
        <v>56.781111702899999</v>
      </c>
      <c r="K57" s="32">
        <f ca="1">IF($B57="","",VLOOKUP($B57,公司明细!$D:$O,COLUMN()-COLUMN($B$4)+1,FALSE))</f>
        <v>2.0538625106444299</v>
      </c>
    </row>
    <row r="58" spans="2:11">
      <c r="B58" s="40">
        <f>IF(ROW()-ROW($B$4)&gt;行业估值!$C$39,"",ROW()-ROW($B$4))</f>
        <v>54</v>
      </c>
      <c r="C58" s="27" t="str">
        <f>IF($B58="","",VLOOKUP($B58,公司明细!$D:$O,COLUMN()-COLUMN($B$4)+1,FALSE))</f>
        <v>002438.SZ</v>
      </c>
      <c r="D58" s="28" t="str">
        <f>IF($B58="","",VLOOKUP($B58,公司明细!$D:$O,COLUMN()-COLUMN($B$4)+1,FALSE))</f>
        <v>江苏神通</v>
      </c>
      <c r="E58" s="28" t="str">
        <f>IF($B58="","",VLOOKUP($B58,公司明细!$D:$O,COLUMN()-COLUMN($B$4)+1,FALSE))</f>
        <v>机械设备</v>
      </c>
      <c r="F58" s="29">
        <f ca="1">IF(B58="","",[1]!EM_S_DQ_CLOSE(C58,deadline,"1"))</f>
        <v>8.7100000000000009</v>
      </c>
      <c r="G58" s="30">
        <f ca="1">IF($B58="","",VLOOKUP($B58,公司明细!$D:$O,COLUMN()-COLUMN($B$4)+1,FALSE))</f>
        <v>42.309361187600004</v>
      </c>
      <c r="H58" s="30">
        <f ca="1">IF($B58="","",VLOOKUP($B58,公司明细!$D:$O,COLUMN()-COLUMN($B$4)+1,FALSE))</f>
        <v>1.7281409822999998</v>
      </c>
      <c r="I58" s="32">
        <f ca="1">IF($B58="","",VLOOKUP($B58,公司明细!$D:$O,COLUMN()-COLUMN($B$4)+1,FALSE))</f>
        <v>24.482586560322215</v>
      </c>
      <c r="J58" s="30">
        <f ca="1">IF($B58="","",VLOOKUP($B58,公司明细!$D:$O,COLUMN()-COLUMN($B$4)+1,FALSE))</f>
        <v>19.2921764751</v>
      </c>
      <c r="K58" s="32">
        <f ca="1">IF($B58="","",VLOOKUP($B58,公司明细!$D:$O,COLUMN()-COLUMN($B$4)+1,FALSE))</f>
        <v>2.1930838774053201</v>
      </c>
    </row>
    <row r="59" spans="2:11">
      <c r="B59" s="40">
        <f>IF(ROW()-ROW($B$4)&gt;行业估值!$C$39,"",ROW()-ROW($B$4))</f>
        <v>55</v>
      </c>
      <c r="C59" s="27" t="str">
        <f>IF($B59="","",VLOOKUP($B59,公司明细!$D:$O,COLUMN()-COLUMN($B$4)+1,FALSE))</f>
        <v>002444.SZ</v>
      </c>
      <c r="D59" s="28" t="str">
        <f>IF($B59="","",VLOOKUP($B59,公司明细!$D:$O,COLUMN()-COLUMN($B$4)+1,FALSE))</f>
        <v>巨星科技</v>
      </c>
      <c r="E59" s="28" t="str">
        <f>IF($B59="","",VLOOKUP($B59,公司明细!$D:$O,COLUMN()-COLUMN($B$4)+1,FALSE))</f>
        <v>机械设备</v>
      </c>
      <c r="F59" s="29">
        <f ca="1">IF(B59="","",[1]!EM_S_DQ_CLOSE(C59,deadline,"1"))</f>
        <v>9.7799999999999994</v>
      </c>
      <c r="G59" s="30">
        <f ca="1">IF($B59="","",VLOOKUP($B59,公司明细!$D:$O,COLUMN()-COLUMN($B$4)+1,FALSE))</f>
        <v>105.15922506</v>
      </c>
      <c r="H59" s="30">
        <f ca="1">IF($B59="","",VLOOKUP($B59,公司明细!$D:$O,COLUMN()-COLUMN($B$4)+1,FALSE))</f>
        <v>9.0267511835000001</v>
      </c>
      <c r="I59" s="32">
        <f ca="1">IF($B59="","",VLOOKUP($B59,公司明细!$D:$O,COLUMN()-COLUMN($B$4)+1,FALSE))</f>
        <v>11.649731218051137</v>
      </c>
      <c r="J59" s="30">
        <f ca="1">IF($B59="","",VLOOKUP($B59,公司明细!$D:$O,COLUMN()-COLUMN($B$4)+1,FALSE))</f>
        <v>74.015239788800002</v>
      </c>
      <c r="K59" s="32">
        <f ca="1">IF($B59="","",VLOOKUP($B59,公司明细!$D:$O,COLUMN()-COLUMN($B$4)+1,FALSE))</f>
        <v>1.4207780095027498</v>
      </c>
    </row>
    <row r="60" spans="2:11">
      <c r="B60" s="40">
        <f>IF(ROW()-ROW($B$4)&gt;行业估值!$C$39,"",ROW()-ROW($B$4))</f>
        <v>56</v>
      </c>
      <c r="C60" s="27" t="str">
        <f>IF($B60="","",VLOOKUP($B60,公司明细!$D:$O,COLUMN()-COLUMN($B$4)+1,FALSE))</f>
        <v>002445.SZ</v>
      </c>
      <c r="D60" s="28" t="str">
        <f>IF($B60="","",VLOOKUP($B60,公司明细!$D:$O,COLUMN()-COLUMN($B$4)+1,FALSE))</f>
        <v>ST中南</v>
      </c>
      <c r="E60" s="28" t="str">
        <f>IF($B60="","",VLOOKUP($B60,公司明细!$D:$O,COLUMN()-COLUMN($B$4)+1,FALSE))</f>
        <v>机械设备</v>
      </c>
      <c r="F60" s="29">
        <f ca="1">IF(B60="","",[1]!EM_S_DQ_CLOSE(C60,deadline,"1"))</f>
        <v>1.24</v>
      </c>
      <c r="G60" s="30">
        <f ca="1">IF($B60="","",VLOOKUP($B60,公司明细!$D:$O,COLUMN()-COLUMN($B$4)+1,FALSE))</f>
        <v>17.228443824399999</v>
      </c>
      <c r="H60" s="30">
        <f ca="1">IF($B60="","",VLOOKUP($B60,公司明细!$D:$O,COLUMN()-COLUMN($B$4)+1,FALSE))</f>
        <v>-23.394529639899996</v>
      </c>
      <c r="I60" s="32">
        <f ca="1">IF($B60="","",VLOOKUP($B60,公司明细!$D:$O,COLUMN()-COLUMN($B$4)+1,FALSE))</f>
        <v>-0.73643044291074045</v>
      </c>
      <c r="J60" s="30">
        <f ca="1">IF($B60="","",VLOOKUP($B60,公司明细!$D:$O,COLUMN()-COLUMN($B$4)+1,FALSE))</f>
        <v>17.074458830699999</v>
      </c>
      <c r="K60" s="32">
        <f ca="1">IF($B60="","",VLOOKUP($B60,公司明细!$D:$O,COLUMN()-COLUMN($B$4)+1,FALSE))</f>
        <v>1.0090184406561182</v>
      </c>
    </row>
    <row r="61" spans="2:11">
      <c r="B61" s="40">
        <f>IF(ROW()-ROW($B$4)&gt;行业估值!$C$39,"",ROW()-ROW($B$4))</f>
        <v>57</v>
      </c>
      <c r="C61" s="27" t="str">
        <f>IF($B61="","",VLOOKUP($B61,公司明细!$D:$O,COLUMN()-COLUMN($B$4)+1,FALSE))</f>
        <v>002459.SZ</v>
      </c>
      <c r="D61" s="28" t="str">
        <f>IF($B61="","",VLOOKUP($B61,公司明细!$D:$O,COLUMN()-COLUMN($B$4)+1,FALSE))</f>
        <v>天业通联</v>
      </c>
      <c r="E61" s="28" t="str">
        <f>IF($B61="","",VLOOKUP($B61,公司明细!$D:$O,COLUMN()-COLUMN($B$4)+1,FALSE))</f>
        <v>机械设备</v>
      </c>
      <c r="F61" s="29">
        <f ca="1">IF(B61="","",[1]!EM_S_DQ_CLOSE(C61,deadline,"1"))</f>
        <v>11.06</v>
      </c>
      <c r="G61" s="30">
        <f ca="1">IF($B61="","",VLOOKUP($B61,公司明细!$D:$O,COLUMN()-COLUMN($B$4)+1,FALSE))</f>
        <v>42.989042220600005</v>
      </c>
      <c r="H61" s="30">
        <f ca="1">IF($B61="","",VLOOKUP($B61,公司明细!$D:$O,COLUMN()-COLUMN($B$4)+1,FALSE))</f>
        <v>-0.48034192659999997</v>
      </c>
      <c r="I61" s="32">
        <f ca="1">IF($B61="","",VLOOKUP($B61,公司明细!$D:$O,COLUMN()-COLUMN($B$4)+1,FALSE))</f>
        <v>-89.49675187608328</v>
      </c>
      <c r="J61" s="30">
        <f ca="1">IF($B61="","",VLOOKUP($B61,公司明细!$D:$O,COLUMN()-COLUMN($B$4)+1,FALSE))</f>
        <v>12.317554837899999</v>
      </c>
      <c r="K61" s="32">
        <f ca="1">IF($B61="","",VLOOKUP($B61,公司明细!$D:$O,COLUMN()-COLUMN($B$4)+1,FALSE))</f>
        <v>3.4900629862289403</v>
      </c>
    </row>
    <row r="62" spans="2:11">
      <c r="B62" s="40">
        <f>IF(ROW()-ROW($B$4)&gt;行业估值!$C$39,"",ROW()-ROW($B$4))</f>
        <v>58</v>
      </c>
      <c r="C62" s="27" t="str">
        <f>IF($B62="","",VLOOKUP($B62,公司明细!$D:$O,COLUMN()-COLUMN($B$4)+1,FALSE))</f>
        <v>002483.SZ</v>
      </c>
      <c r="D62" s="28" t="str">
        <f>IF($B62="","",VLOOKUP($B62,公司明细!$D:$O,COLUMN()-COLUMN($B$4)+1,FALSE))</f>
        <v>润邦股份</v>
      </c>
      <c r="E62" s="28" t="str">
        <f>IF($B62="","",VLOOKUP($B62,公司明细!$D:$O,COLUMN()-COLUMN($B$4)+1,FALSE))</f>
        <v>机械设备</v>
      </c>
      <c r="F62" s="29">
        <f ca="1">IF(B62="","",[1]!EM_S_DQ_CLOSE(C62,deadline,"1"))</f>
        <v>4.08</v>
      </c>
      <c r="G62" s="30">
        <f ca="1">IF($B62="","",VLOOKUP($B62,公司明细!$D:$O,COLUMN()-COLUMN($B$4)+1,FALSE))</f>
        <v>27.435868608000003</v>
      </c>
      <c r="H62" s="30">
        <f ca="1">IF($B62="","",VLOOKUP($B62,公司明细!$D:$O,COLUMN()-COLUMN($B$4)+1,FALSE))</f>
        <v>0.5215736782</v>
      </c>
      <c r="I62" s="32">
        <f ca="1">IF($B62="","",VLOOKUP($B62,公司明细!$D:$O,COLUMN()-COLUMN($B$4)+1,FALSE))</f>
        <v>52.602095839429197</v>
      </c>
      <c r="J62" s="30">
        <f ca="1">IF($B62="","",VLOOKUP($B62,公司明细!$D:$O,COLUMN()-COLUMN($B$4)+1,FALSE))</f>
        <v>25.441166236000001</v>
      </c>
      <c r="K62" s="32">
        <f ca="1">IF($B62="","",VLOOKUP($B62,公司明细!$D:$O,COLUMN()-COLUMN($B$4)+1,FALSE))</f>
        <v>1.0784045178391799</v>
      </c>
    </row>
    <row r="63" spans="2:11">
      <c r="B63" s="40">
        <f>IF(ROW()-ROW($B$4)&gt;行业估值!$C$39,"",ROW()-ROW($B$4))</f>
        <v>59</v>
      </c>
      <c r="C63" s="27" t="str">
        <f>IF($B63="","",VLOOKUP($B63,公司明细!$D:$O,COLUMN()-COLUMN($B$4)+1,FALSE))</f>
        <v>002487.SZ</v>
      </c>
      <c r="D63" s="28" t="str">
        <f>IF($B63="","",VLOOKUP($B63,公司明细!$D:$O,COLUMN()-COLUMN($B$4)+1,FALSE))</f>
        <v>大金重工</v>
      </c>
      <c r="E63" s="28" t="str">
        <f>IF($B63="","",VLOOKUP($B63,公司明细!$D:$O,COLUMN()-COLUMN($B$4)+1,FALSE))</f>
        <v>机械设备</v>
      </c>
      <c r="F63" s="29">
        <f ca="1">IF(B63="","",[1]!EM_S_DQ_CLOSE(C63,deadline,"1"))</f>
        <v>4.9400000000000004</v>
      </c>
      <c r="G63" s="30">
        <f ca="1">IF($B63="","",VLOOKUP($B63,公司明细!$D:$O,COLUMN()-COLUMN($B$4)+1,FALSE))</f>
        <v>27.421446</v>
      </c>
      <c r="H63" s="30">
        <f ca="1">IF($B63="","",VLOOKUP($B63,公司明细!$D:$O,COLUMN()-COLUMN($B$4)+1,FALSE))</f>
        <v>1.2689799581000001</v>
      </c>
      <c r="I63" s="32">
        <f ca="1">IF($B63="","",VLOOKUP($B63,公司明细!$D:$O,COLUMN()-COLUMN($B$4)+1,FALSE))</f>
        <v>21.609045773313223</v>
      </c>
      <c r="J63" s="30">
        <f ca="1">IF($B63="","",VLOOKUP($B63,公司明细!$D:$O,COLUMN()-COLUMN($B$4)+1,FALSE))</f>
        <v>19.400007568900001</v>
      </c>
      <c r="K63" s="32">
        <f ca="1">IF($B63="","",VLOOKUP($B63,公司明细!$D:$O,COLUMN()-COLUMN($B$4)+1,FALSE))</f>
        <v>1.4134760464711933</v>
      </c>
    </row>
    <row r="64" spans="2:11">
      <c r="B64" s="40">
        <f>IF(ROW()-ROW($B$4)&gt;行业估值!$C$39,"",ROW()-ROW($B$4))</f>
        <v>60</v>
      </c>
      <c r="C64" s="27" t="str">
        <f>IF($B64="","",VLOOKUP($B64,公司明细!$D:$O,COLUMN()-COLUMN($B$4)+1,FALSE))</f>
        <v>002490.SZ</v>
      </c>
      <c r="D64" s="28" t="str">
        <f>IF($B64="","",VLOOKUP($B64,公司明细!$D:$O,COLUMN()-COLUMN($B$4)+1,FALSE))</f>
        <v>山东墨龙</v>
      </c>
      <c r="E64" s="28" t="str">
        <f>IF($B64="","",VLOOKUP($B64,公司明细!$D:$O,COLUMN()-COLUMN($B$4)+1,FALSE))</f>
        <v>机械设备</v>
      </c>
      <c r="F64" s="29">
        <f ca="1">IF(B64="","",[1]!EM_S_DQ_CLOSE(C64,deadline,"1"))</f>
        <v>3.61</v>
      </c>
      <c r="G64" s="30">
        <f ca="1">IF($B64="","",VLOOKUP($B64,公司明细!$D:$O,COLUMN()-COLUMN($B$4)+1,FALSE))</f>
        <v>28.80232724</v>
      </c>
      <c r="H64" s="30">
        <f ca="1">IF($B64="","",VLOOKUP($B64,公司明细!$D:$O,COLUMN()-COLUMN($B$4)+1,FALSE))</f>
        <v>-8.1803331699999995E-2</v>
      </c>
      <c r="I64" s="32">
        <f ca="1">IF($B64="","",VLOOKUP($B64,公司明细!$D:$O,COLUMN()-COLUMN($B$4)+1,FALSE))</f>
        <v>-352.09234931442285</v>
      </c>
      <c r="J64" s="30">
        <f ca="1">IF($B64="","",VLOOKUP($B64,公司明细!$D:$O,COLUMN()-COLUMN($B$4)+1,FALSE))</f>
        <v>19.104300194699999</v>
      </c>
      <c r="K64" s="32">
        <f ca="1">IF($B64="","",VLOOKUP($B64,公司明细!$D:$O,COLUMN()-COLUMN($B$4)+1,FALSE))</f>
        <v>1.5076358174056788</v>
      </c>
    </row>
    <row r="65" spans="2:11">
      <c r="B65" s="40">
        <f>IF(ROW()-ROW($B$4)&gt;行业估值!$C$39,"",ROW()-ROW($B$4))</f>
        <v>61</v>
      </c>
      <c r="C65" s="27" t="str">
        <f>IF($B65="","",VLOOKUP($B65,公司明细!$D:$O,COLUMN()-COLUMN($B$4)+1,FALSE))</f>
        <v>002499.SZ</v>
      </c>
      <c r="D65" s="28" t="str">
        <f>IF($B65="","",VLOOKUP($B65,公司明细!$D:$O,COLUMN()-COLUMN($B$4)+1,FALSE))</f>
        <v>*ST科林</v>
      </c>
      <c r="E65" s="28" t="str">
        <f>IF($B65="","",VLOOKUP($B65,公司明细!$D:$O,COLUMN()-COLUMN($B$4)+1,FALSE))</f>
        <v>机械设备</v>
      </c>
      <c r="F65" s="29">
        <f ca="1">IF(B65="","",[1]!EM_S_DQ_CLOSE(C65,deadline,"1"))</f>
        <v>3.95</v>
      </c>
      <c r="G65" s="30">
        <f ca="1">IF($B65="","",VLOOKUP($B65,公司明细!$D:$O,COLUMN()-COLUMN($B$4)+1,FALSE))</f>
        <v>7.4654999999999996</v>
      </c>
      <c r="H65" s="30">
        <f ca="1">IF($B65="","",VLOOKUP($B65,公司明细!$D:$O,COLUMN()-COLUMN($B$4)+1,FALSE))</f>
        <v>-6.0006615536000005</v>
      </c>
      <c r="I65" s="32">
        <f ca="1">IF($B65="","",VLOOKUP($B65,公司明细!$D:$O,COLUMN()-COLUMN($B$4)+1,FALSE))</f>
        <v>-1.2441128254469198</v>
      </c>
      <c r="J65" s="30">
        <f ca="1">IF($B65="","",VLOOKUP($B65,公司明细!$D:$O,COLUMN()-COLUMN($B$4)+1,FALSE))</f>
        <v>1.6150175503999999</v>
      </c>
      <c r="K65" s="32">
        <f ca="1">IF($B65="","",VLOOKUP($B65,公司明细!$D:$O,COLUMN()-COLUMN($B$4)+1,FALSE))</f>
        <v>4.6225503853818672</v>
      </c>
    </row>
    <row r="66" spans="2:11">
      <c r="B66" s="40">
        <f>IF(ROW()-ROW($B$4)&gt;行业估值!$C$39,"",ROW()-ROW($B$4))</f>
        <v>62</v>
      </c>
      <c r="C66" s="27" t="str">
        <f>IF($B66="","",VLOOKUP($B66,公司明细!$D:$O,COLUMN()-COLUMN($B$4)+1,FALSE))</f>
        <v>002501.SZ</v>
      </c>
      <c r="D66" s="28" t="str">
        <f>IF($B66="","",VLOOKUP($B66,公司明细!$D:$O,COLUMN()-COLUMN($B$4)+1,FALSE))</f>
        <v>*ST利源</v>
      </c>
      <c r="E66" s="28" t="str">
        <f>IF($B66="","",VLOOKUP($B66,公司明细!$D:$O,COLUMN()-COLUMN($B$4)+1,FALSE))</f>
        <v>机械设备</v>
      </c>
      <c r="F66" s="29">
        <f ca="1">IF(B66="","",[1]!EM_S_DQ_CLOSE(C66,deadline,"1"))</f>
        <v>1.52</v>
      </c>
      <c r="G66" s="30">
        <f ca="1">IF($B66="","",VLOOKUP($B66,公司明细!$D:$O,COLUMN()-COLUMN($B$4)+1,FALSE))</f>
        <v>18.465500815999999</v>
      </c>
      <c r="H66" s="30">
        <f ca="1">IF($B66="","",VLOOKUP($B66,公司明细!$D:$O,COLUMN()-COLUMN($B$4)+1,FALSE))</f>
        <v>-42.974805378999996</v>
      </c>
      <c r="I66" s="32">
        <f ca="1">IF($B66="","",VLOOKUP($B66,公司明细!$D:$O,COLUMN()-COLUMN($B$4)+1,FALSE))</f>
        <v>-0.42968201142856888</v>
      </c>
      <c r="J66" s="30">
        <f ca="1">IF($B66="","",VLOOKUP($B66,公司明细!$D:$O,COLUMN()-COLUMN($B$4)+1,FALSE))</f>
        <v>27.687834679699996</v>
      </c>
      <c r="K66" s="32">
        <f ca="1">IF($B66="","",VLOOKUP($B66,公司明细!$D:$O,COLUMN()-COLUMN($B$4)+1,FALSE))</f>
        <v>0.66691747583780636</v>
      </c>
    </row>
    <row r="67" spans="2:11">
      <c r="B67" s="40">
        <f>IF(ROW()-ROW($B$4)&gt;行业估值!$C$39,"",ROW()-ROW($B$4))</f>
        <v>63</v>
      </c>
      <c r="C67" s="27" t="str">
        <f>IF($B67="","",VLOOKUP($B67,公司明细!$D:$O,COLUMN()-COLUMN($B$4)+1,FALSE))</f>
        <v>002514.SZ</v>
      </c>
      <c r="D67" s="28" t="str">
        <f>IF($B67="","",VLOOKUP($B67,公司明细!$D:$O,COLUMN()-COLUMN($B$4)+1,FALSE))</f>
        <v>宝馨科技</v>
      </c>
      <c r="E67" s="28" t="str">
        <f>IF($B67="","",VLOOKUP($B67,公司明细!$D:$O,COLUMN()-COLUMN($B$4)+1,FALSE))</f>
        <v>机械设备</v>
      </c>
      <c r="F67" s="29">
        <f ca="1">IF(B67="","",[1]!EM_S_DQ_CLOSE(C67,deadline,"1"))</f>
        <v>5.27</v>
      </c>
      <c r="G67" s="30">
        <f ca="1">IF($B67="","",VLOOKUP($B67,公司明细!$D:$O,COLUMN()-COLUMN($B$4)+1,FALSE))</f>
        <v>29.197605712800001</v>
      </c>
      <c r="H67" s="30">
        <f ca="1">IF($B67="","",VLOOKUP($B67,公司明细!$D:$O,COLUMN()-COLUMN($B$4)+1,FALSE))</f>
        <v>0.95284875319999995</v>
      </c>
      <c r="I67" s="32">
        <f ca="1">IF($B67="","",VLOOKUP($B67,公司明细!$D:$O,COLUMN()-COLUMN($B$4)+1,FALSE))</f>
        <v>30.642434714580055</v>
      </c>
      <c r="J67" s="30">
        <f ca="1">IF($B67="","",VLOOKUP($B67,公司明细!$D:$O,COLUMN()-COLUMN($B$4)+1,FALSE))</f>
        <v>10.230241705599999</v>
      </c>
      <c r="K67" s="32">
        <f ca="1">IF($B67="","",VLOOKUP($B67,公司明细!$D:$O,COLUMN()-COLUMN($B$4)+1,FALSE))</f>
        <v>2.8540484724634934</v>
      </c>
    </row>
    <row r="68" spans="2:11">
      <c r="B68" s="40">
        <f>IF(ROW()-ROW($B$4)&gt;行业估值!$C$39,"",ROW()-ROW($B$4))</f>
        <v>64</v>
      </c>
      <c r="C68" s="27" t="str">
        <f>IF($B68="","",VLOOKUP($B68,公司明细!$D:$O,COLUMN()-COLUMN($B$4)+1,FALSE))</f>
        <v>002520.SZ</v>
      </c>
      <c r="D68" s="28" t="str">
        <f>IF($B68="","",VLOOKUP($B68,公司明细!$D:$O,COLUMN()-COLUMN($B$4)+1,FALSE))</f>
        <v>日发精机</v>
      </c>
      <c r="E68" s="28" t="str">
        <f>IF($B68="","",VLOOKUP($B68,公司明细!$D:$O,COLUMN()-COLUMN($B$4)+1,FALSE))</f>
        <v>机械设备</v>
      </c>
      <c r="F68" s="29">
        <f ca="1">IF(B68="","",[1]!EM_S_DQ_CLOSE(C68,deadline,"1"))</f>
        <v>6.35</v>
      </c>
      <c r="G68" s="30">
        <f ca="1">IF($B68="","",VLOOKUP($B68,公司明细!$D:$O,COLUMN()-COLUMN($B$4)+1,FALSE))</f>
        <v>47.997204106999995</v>
      </c>
      <c r="H68" s="30">
        <f ca="1">IF($B68="","",VLOOKUP($B68,公司明细!$D:$O,COLUMN()-COLUMN($B$4)+1,FALSE))</f>
        <v>1.8334191419999999</v>
      </c>
      <c r="I68" s="32">
        <f ca="1">IF($B68="","",VLOOKUP($B68,公司明细!$D:$O,COLUMN()-COLUMN($B$4)+1,FALSE))</f>
        <v>26.179067845141979</v>
      </c>
      <c r="J68" s="30">
        <f ca="1">IF($B68="","",VLOOKUP($B68,公司明细!$D:$O,COLUMN()-COLUMN($B$4)+1,FALSE))</f>
        <v>27.677310045999999</v>
      </c>
      <c r="K68" s="32">
        <f ca="1">IF($B68="","",VLOOKUP($B68,公司明细!$D:$O,COLUMN()-COLUMN($B$4)+1,FALSE))</f>
        <v>1.7341715660672263</v>
      </c>
    </row>
    <row r="69" spans="2:11">
      <c r="B69" s="40">
        <f>IF(ROW()-ROW($B$4)&gt;行业估值!$C$39,"",ROW()-ROW($B$4))</f>
        <v>65</v>
      </c>
      <c r="C69" s="27" t="str">
        <f>IF($B69="","",VLOOKUP($B69,公司明细!$D:$O,COLUMN()-COLUMN($B$4)+1,FALSE))</f>
        <v>002523.SZ</v>
      </c>
      <c r="D69" s="28" t="str">
        <f>IF($B69="","",VLOOKUP($B69,公司明细!$D:$O,COLUMN()-COLUMN($B$4)+1,FALSE))</f>
        <v>天桥起重</v>
      </c>
      <c r="E69" s="28" t="str">
        <f>IF($B69="","",VLOOKUP($B69,公司明细!$D:$O,COLUMN()-COLUMN($B$4)+1,FALSE))</f>
        <v>机械设备</v>
      </c>
      <c r="F69" s="29">
        <f ca="1">IF(B69="","",[1]!EM_S_DQ_CLOSE(C69,deadline,"1"))</f>
        <v>3.33</v>
      </c>
      <c r="G69" s="30">
        <f ca="1">IF($B69="","",VLOOKUP($B69,公司明细!$D:$O,COLUMN()-COLUMN($B$4)+1,FALSE))</f>
        <v>47.174138640000002</v>
      </c>
      <c r="H69" s="30">
        <f ca="1">IF($B69="","",VLOOKUP($B69,公司明细!$D:$O,COLUMN()-COLUMN($B$4)+1,FALSE))</f>
        <v>0.86518733019999994</v>
      </c>
      <c r="I69" s="32">
        <f ca="1">IF($B69="","",VLOOKUP($B69,公司明细!$D:$O,COLUMN()-COLUMN($B$4)+1,FALSE))</f>
        <v>54.52476821302394</v>
      </c>
      <c r="J69" s="30">
        <f ca="1">IF($B69="","",VLOOKUP($B69,公司明细!$D:$O,COLUMN()-COLUMN($B$4)+1,FALSE))</f>
        <v>20.789018180699998</v>
      </c>
      <c r="K69" s="32">
        <f ca="1">IF($B69="","",VLOOKUP($B69,公司明细!$D:$O,COLUMN()-COLUMN($B$4)+1,FALSE))</f>
        <v>2.2691855012082911</v>
      </c>
    </row>
    <row r="70" spans="2:11">
      <c r="B70" s="40">
        <f>IF(ROW()-ROW($B$4)&gt;行业估值!$C$39,"",ROW()-ROW($B$4))</f>
        <v>66</v>
      </c>
      <c r="C70" s="27" t="str">
        <f>IF($B70="","",VLOOKUP($B70,公司明细!$D:$O,COLUMN()-COLUMN($B$4)+1,FALSE))</f>
        <v>002526.SZ</v>
      </c>
      <c r="D70" s="28" t="str">
        <f>IF($B70="","",VLOOKUP($B70,公司明细!$D:$O,COLUMN()-COLUMN($B$4)+1,FALSE))</f>
        <v>山东矿机</v>
      </c>
      <c r="E70" s="28" t="str">
        <f>IF($B70="","",VLOOKUP($B70,公司明细!$D:$O,COLUMN()-COLUMN($B$4)+1,FALSE))</f>
        <v>机械设备</v>
      </c>
      <c r="F70" s="29">
        <f ca="1">IF(B70="","",[1]!EM_S_DQ_CLOSE(C70,deadline,"1"))</f>
        <v>2.21</v>
      </c>
      <c r="G70" s="30">
        <f ca="1">IF($B70="","",VLOOKUP($B70,公司明细!$D:$O,COLUMN()-COLUMN($B$4)+1,FALSE))</f>
        <v>39.399743775600001</v>
      </c>
      <c r="H70" s="30">
        <f ca="1">IF($B70="","",VLOOKUP($B70,公司明细!$D:$O,COLUMN()-COLUMN($B$4)+1,FALSE))</f>
        <v>2.0824061421</v>
      </c>
      <c r="I70" s="32">
        <f ca="1">IF($B70="","",VLOOKUP($B70,公司明细!$D:$O,COLUMN()-COLUMN($B$4)+1,FALSE))</f>
        <v>18.9202975246065</v>
      </c>
      <c r="J70" s="30">
        <f ca="1">IF($B70="","",VLOOKUP($B70,公司明细!$D:$O,COLUMN()-COLUMN($B$4)+1,FALSE))</f>
        <v>26.1048925156</v>
      </c>
      <c r="K70" s="32">
        <f ca="1">IF($B70="","",VLOOKUP($B70,公司明细!$D:$O,COLUMN()-COLUMN($B$4)+1,FALSE))</f>
        <v>1.5092858073273101</v>
      </c>
    </row>
    <row r="71" spans="2:11">
      <c r="B71" s="40">
        <f>IF(ROW()-ROW($B$4)&gt;行业估值!$C$39,"",ROW()-ROW($B$4))</f>
        <v>67</v>
      </c>
      <c r="C71" s="27" t="str">
        <f>IF($B71="","",VLOOKUP($B71,公司明细!$D:$O,COLUMN()-COLUMN($B$4)+1,FALSE))</f>
        <v>002527.SZ</v>
      </c>
      <c r="D71" s="28" t="str">
        <f>IF($B71="","",VLOOKUP($B71,公司明细!$D:$O,COLUMN()-COLUMN($B$4)+1,FALSE))</f>
        <v>新时达</v>
      </c>
      <c r="E71" s="28" t="str">
        <f>IF($B71="","",VLOOKUP($B71,公司明细!$D:$O,COLUMN()-COLUMN($B$4)+1,FALSE))</f>
        <v>机械设备</v>
      </c>
      <c r="F71" s="29">
        <f ca="1">IF(B71="","",[1]!EM_S_DQ_CLOSE(C71,deadline,"1"))</f>
        <v>4.8899999999999997</v>
      </c>
      <c r="G71" s="30">
        <f ca="1">IF($B71="","",VLOOKUP($B71,公司明细!$D:$O,COLUMN()-COLUMN($B$4)+1,FALSE))</f>
        <v>30.327205522800003</v>
      </c>
      <c r="H71" s="30">
        <f ca="1">IF($B71="","",VLOOKUP($B71,公司明细!$D:$O,COLUMN()-COLUMN($B$4)+1,FALSE))</f>
        <v>-3.0327719262000001</v>
      </c>
      <c r="I71" s="32">
        <f ca="1">IF($B71="","",VLOOKUP($B71,公司明细!$D:$O,COLUMN()-COLUMN($B$4)+1,FALSE))</f>
        <v>-9.9998306040768981</v>
      </c>
      <c r="J71" s="30">
        <f ca="1">IF($B71="","",VLOOKUP($B71,公司明细!$D:$O,COLUMN()-COLUMN($B$4)+1,FALSE))</f>
        <v>26.661074220700002</v>
      </c>
      <c r="K71" s="32">
        <f ca="1">IF($B71="","",VLOOKUP($B71,公司明细!$D:$O,COLUMN()-COLUMN($B$4)+1,FALSE))</f>
        <v>1.137508761715744</v>
      </c>
    </row>
    <row r="72" spans="2:11">
      <c r="B72" s="40">
        <f>IF(ROW()-ROW($B$4)&gt;行业估值!$C$39,"",ROW()-ROW($B$4))</f>
        <v>68</v>
      </c>
      <c r="C72" s="27" t="str">
        <f>IF($B72="","",VLOOKUP($B72,公司明细!$D:$O,COLUMN()-COLUMN($B$4)+1,FALSE))</f>
        <v>002529.SZ</v>
      </c>
      <c r="D72" s="28" t="str">
        <f>IF($B72="","",VLOOKUP($B72,公司明细!$D:$O,COLUMN()-COLUMN($B$4)+1,FALSE))</f>
        <v>海源复材</v>
      </c>
      <c r="E72" s="28" t="str">
        <f>IF($B72="","",VLOOKUP($B72,公司明细!$D:$O,COLUMN()-COLUMN($B$4)+1,FALSE))</f>
        <v>机械设备</v>
      </c>
      <c r="F72" s="29">
        <f ca="1">IF(B72="","",[1]!EM_S_DQ_CLOSE(C72,deadline,"1"))</f>
        <v>5.75</v>
      </c>
      <c r="G72" s="30">
        <f ca="1">IF($B72="","",VLOOKUP($B72,公司明细!$D:$O,COLUMN()-COLUMN($B$4)+1,FALSE))</f>
        <v>14.95</v>
      </c>
      <c r="H72" s="30">
        <f ca="1">IF($B72="","",VLOOKUP($B72,公司明细!$D:$O,COLUMN()-COLUMN($B$4)+1,FALSE))</f>
        <v>-2.2775610372999999</v>
      </c>
      <c r="I72" s="32">
        <f ca="1">IF($B72="","",VLOOKUP($B72,公司明细!$D:$O,COLUMN()-COLUMN($B$4)+1,FALSE))</f>
        <v>-6.5640392310727735</v>
      </c>
      <c r="J72" s="30">
        <f ca="1">IF($B72="","",VLOOKUP($B72,公司明细!$D:$O,COLUMN()-COLUMN($B$4)+1,FALSE))</f>
        <v>13.517950906199999</v>
      </c>
      <c r="K72" s="32">
        <f ca="1">IF($B72="","",VLOOKUP($B72,公司明细!$D:$O,COLUMN()-COLUMN($B$4)+1,FALSE))</f>
        <v>1.1059368467704074</v>
      </c>
    </row>
    <row r="73" spans="2:11">
      <c r="B73" s="40">
        <f>IF(ROW()-ROW($B$4)&gt;行业估值!$C$39,"",ROW()-ROW($B$4))</f>
        <v>69</v>
      </c>
      <c r="C73" s="27" t="str">
        <f>IF($B73="","",VLOOKUP($B73,公司明细!$D:$O,COLUMN()-COLUMN($B$4)+1,FALSE))</f>
        <v>002532.SZ</v>
      </c>
      <c r="D73" s="28" t="str">
        <f>IF($B73="","",VLOOKUP($B73,公司明细!$D:$O,COLUMN()-COLUMN($B$4)+1,FALSE))</f>
        <v>新界泵业</v>
      </c>
      <c r="E73" s="28" t="str">
        <f>IF($B73="","",VLOOKUP($B73,公司明细!$D:$O,COLUMN()-COLUMN($B$4)+1,FALSE))</f>
        <v>机械设备</v>
      </c>
      <c r="F73" s="29">
        <f ca="1">IF(B73="","",[1]!EM_S_DQ_CLOSE(C73,deadline,"1"))</f>
        <v>5.84</v>
      </c>
      <c r="G73" s="30">
        <f ca="1">IF($B73="","",VLOOKUP($B73,公司明细!$D:$O,COLUMN()-COLUMN($B$4)+1,FALSE))</f>
        <v>29.379873343200003</v>
      </c>
      <c r="H73" s="30">
        <f ca="1">IF($B73="","",VLOOKUP($B73,公司明细!$D:$O,COLUMN()-COLUMN($B$4)+1,FALSE))</f>
        <v>1.2695418168000001</v>
      </c>
      <c r="I73" s="32">
        <f ca="1">IF($B73="","",VLOOKUP($B73,公司明细!$D:$O,COLUMN()-COLUMN($B$4)+1,FALSE))</f>
        <v>23.142107612693486</v>
      </c>
      <c r="J73" s="30">
        <f ca="1">IF($B73="","",VLOOKUP($B73,公司明细!$D:$O,COLUMN()-COLUMN($B$4)+1,FALSE))</f>
        <v>13.8354929422</v>
      </c>
      <c r="K73" s="32">
        <f ca="1">IF($B73="","",VLOOKUP($B73,公司明细!$D:$O,COLUMN()-COLUMN($B$4)+1,FALSE))</f>
        <v>2.1235147504999752</v>
      </c>
    </row>
    <row r="74" spans="2:11">
      <c r="B74" s="40">
        <f>IF(ROW()-ROW($B$4)&gt;行业估值!$C$39,"",ROW()-ROW($B$4))</f>
        <v>70</v>
      </c>
      <c r="C74" s="27" t="str">
        <f>IF($B74="","",VLOOKUP($B74,公司明细!$D:$O,COLUMN()-COLUMN($B$4)+1,FALSE))</f>
        <v>002535.SZ</v>
      </c>
      <c r="D74" s="28" t="str">
        <f>IF($B74="","",VLOOKUP($B74,公司明细!$D:$O,COLUMN()-COLUMN($B$4)+1,FALSE))</f>
        <v>林州重机</v>
      </c>
      <c r="E74" s="28" t="str">
        <f>IF($B74="","",VLOOKUP($B74,公司明细!$D:$O,COLUMN()-COLUMN($B$4)+1,FALSE))</f>
        <v>机械设备</v>
      </c>
      <c r="F74" s="29">
        <f ca="1">IF(B74="","",[1]!EM_S_DQ_CLOSE(C74,deadline,"1"))</f>
        <v>2.64</v>
      </c>
      <c r="G74" s="30">
        <f ca="1">IF($B74="","",VLOOKUP($B74,公司明细!$D:$O,COLUMN()-COLUMN($B$4)+1,FALSE))</f>
        <v>21.164433153599997</v>
      </c>
      <c r="H74" s="30">
        <f ca="1">IF($B74="","",VLOOKUP($B74,公司明细!$D:$O,COLUMN()-COLUMN($B$4)+1,FALSE))</f>
        <v>-2.1456191948000001</v>
      </c>
      <c r="I74" s="32">
        <f ca="1">IF($B74="","",VLOOKUP($B74,公司明细!$D:$O,COLUMN()-COLUMN($B$4)+1,FALSE))</f>
        <v>-9.8640211668934104</v>
      </c>
      <c r="J74" s="30">
        <f ca="1">IF($B74="","",VLOOKUP($B74,公司明细!$D:$O,COLUMN()-COLUMN($B$4)+1,FALSE))</f>
        <v>27.765104763099998</v>
      </c>
      <c r="K74" s="32">
        <f ca="1">IF($B74="","",VLOOKUP($B74,公司明细!$D:$O,COLUMN()-COLUMN($B$4)+1,FALSE))</f>
        <v>0.7622673616462512</v>
      </c>
    </row>
    <row r="75" spans="2:11">
      <c r="B75" s="40">
        <f>IF(ROW()-ROW($B$4)&gt;行业估值!$C$39,"",ROW()-ROW($B$4))</f>
        <v>71</v>
      </c>
      <c r="C75" s="27" t="str">
        <f>IF($B75="","",VLOOKUP($B75,公司明细!$D:$O,COLUMN()-COLUMN($B$4)+1,FALSE))</f>
        <v>002552.SZ</v>
      </c>
      <c r="D75" s="28" t="str">
        <f>IF($B75="","",VLOOKUP($B75,公司明细!$D:$O,COLUMN()-COLUMN($B$4)+1,FALSE))</f>
        <v>宝鼎科技</v>
      </c>
      <c r="E75" s="28" t="str">
        <f>IF($B75="","",VLOOKUP($B75,公司明细!$D:$O,COLUMN()-COLUMN($B$4)+1,FALSE))</f>
        <v>机械设备</v>
      </c>
      <c r="F75" s="29">
        <f ca="1">IF(B75="","",[1]!EM_S_DQ_CLOSE(C75,deadline,"1"))</f>
        <v>26.97</v>
      </c>
      <c r="G75" s="30">
        <f ca="1">IF($B75="","",VLOOKUP($B75,公司明细!$D:$O,COLUMN()-COLUMN($B$4)+1,FALSE))</f>
        <v>82.590861558599997</v>
      </c>
      <c r="H75" s="30">
        <f ca="1">IF($B75="","",VLOOKUP($B75,公司明细!$D:$O,COLUMN()-COLUMN($B$4)+1,FALSE))</f>
        <v>0.59512268109999999</v>
      </c>
      <c r="I75" s="32">
        <f ca="1">IF($B75="","",VLOOKUP($B75,公司明细!$D:$O,COLUMN()-COLUMN($B$4)+1,FALSE))</f>
        <v>138.77955618485669</v>
      </c>
      <c r="J75" s="30">
        <f ca="1">IF($B75="","",VLOOKUP($B75,公司明细!$D:$O,COLUMN()-COLUMN($B$4)+1,FALSE))</f>
        <v>6.6250473584000007</v>
      </c>
      <c r="K75" s="32">
        <f ca="1">IF($B75="","",VLOOKUP($B75,公司明细!$D:$O,COLUMN()-COLUMN($B$4)+1,FALSE))</f>
        <v>12.46645602523607</v>
      </c>
    </row>
    <row r="76" spans="2:11">
      <c r="B76" s="40">
        <f>IF(ROW()-ROW($B$4)&gt;行业估值!$C$39,"",ROW()-ROW($B$4))</f>
        <v>72</v>
      </c>
      <c r="C76" s="27" t="str">
        <f>IF($B76="","",VLOOKUP($B76,公司明细!$D:$O,COLUMN()-COLUMN($B$4)+1,FALSE))</f>
        <v>002559.SZ</v>
      </c>
      <c r="D76" s="28" t="str">
        <f>IF($B76="","",VLOOKUP($B76,公司明细!$D:$O,COLUMN()-COLUMN($B$4)+1,FALSE))</f>
        <v>亚威股份</v>
      </c>
      <c r="E76" s="28" t="str">
        <f>IF($B76="","",VLOOKUP($B76,公司明细!$D:$O,COLUMN()-COLUMN($B$4)+1,FALSE))</f>
        <v>机械设备</v>
      </c>
      <c r="F76" s="29">
        <f ca="1">IF(B76="","",[1]!EM_S_DQ_CLOSE(C76,deadline,"1"))</f>
        <v>4.9800000000000004</v>
      </c>
      <c r="G76" s="30">
        <f ca="1">IF($B76="","",VLOOKUP($B76,公司明细!$D:$O,COLUMN()-COLUMN($B$4)+1,FALSE))</f>
        <v>27.724805997600001</v>
      </c>
      <c r="H76" s="30">
        <f ca="1">IF($B76="","",VLOOKUP($B76,公司明细!$D:$O,COLUMN()-COLUMN($B$4)+1,FALSE))</f>
        <v>1.2027217590000001</v>
      </c>
      <c r="I76" s="32">
        <f ca="1">IF($B76="","",VLOOKUP($B76,公司明细!$D:$O,COLUMN()-COLUMN($B$4)+1,FALSE))</f>
        <v>23.051720641232698</v>
      </c>
      <c r="J76" s="30">
        <f ca="1">IF($B76="","",VLOOKUP($B76,公司明细!$D:$O,COLUMN()-COLUMN($B$4)+1,FALSE))</f>
        <v>15.906757920599999</v>
      </c>
      <c r="K76" s="32">
        <f ca="1">IF($B76="","",VLOOKUP($B76,公司明细!$D:$O,COLUMN()-COLUMN($B$4)+1,FALSE))</f>
        <v>1.7429576872918318</v>
      </c>
    </row>
    <row r="77" spans="2:11">
      <c r="B77" s="40">
        <f>IF(ROW()-ROW($B$4)&gt;行业估值!$C$39,"",ROW()-ROW($B$4))</f>
        <v>73</v>
      </c>
      <c r="C77" s="27" t="str">
        <f>IF($B77="","",VLOOKUP($B77,公司明细!$D:$O,COLUMN()-COLUMN($B$4)+1,FALSE))</f>
        <v>002595.SZ</v>
      </c>
      <c r="D77" s="28" t="str">
        <f>IF($B77="","",VLOOKUP($B77,公司明细!$D:$O,COLUMN()-COLUMN($B$4)+1,FALSE))</f>
        <v>豪迈科技</v>
      </c>
      <c r="E77" s="28" t="str">
        <f>IF($B77="","",VLOOKUP($B77,公司明细!$D:$O,COLUMN()-COLUMN($B$4)+1,FALSE))</f>
        <v>机械设备</v>
      </c>
      <c r="F77" s="29">
        <f ca="1">IF(B77="","",[1]!EM_S_DQ_CLOSE(C77,deadline,"1"))</f>
        <v>18.649999999999999</v>
      </c>
      <c r="G77" s="30">
        <f ca="1">IF($B77="","",VLOOKUP($B77,公司明细!$D:$O,COLUMN()-COLUMN($B$4)+1,FALSE))</f>
        <v>149.19999999999999</v>
      </c>
      <c r="H77" s="30">
        <f ca="1">IF($B77="","",VLOOKUP($B77,公司明细!$D:$O,COLUMN()-COLUMN($B$4)+1,FALSE))</f>
        <v>8.1371123527999991</v>
      </c>
      <c r="I77" s="32">
        <f ca="1">IF($B77="","",VLOOKUP($B77,公司明细!$D:$O,COLUMN()-COLUMN($B$4)+1,FALSE))</f>
        <v>18.335742893934594</v>
      </c>
      <c r="J77" s="30">
        <f ca="1">IF($B77="","",VLOOKUP($B77,公司明细!$D:$O,COLUMN()-COLUMN($B$4)+1,FALSE))</f>
        <v>47.264389736400005</v>
      </c>
      <c r="K77" s="32">
        <f ca="1">IF($B77="","",VLOOKUP($B77,公司明细!$D:$O,COLUMN()-COLUMN($B$4)+1,FALSE))</f>
        <v>3.1567105982349268</v>
      </c>
    </row>
    <row r="78" spans="2:11">
      <c r="B78" s="40">
        <f>IF(ROW()-ROW($B$4)&gt;行业估值!$C$39,"",ROW()-ROW($B$4))</f>
        <v>74</v>
      </c>
      <c r="C78" s="27" t="str">
        <f>IF($B78="","",VLOOKUP($B78,公司明细!$D:$O,COLUMN()-COLUMN($B$4)+1,FALSE))</f>
        <v>002633.SZ</v>
      </c>
      <c r="D78" s="28" t="str">
        <f>IF($B78="","",VLOOKUP($B78,公司明细!$D:$O,COLUMN()-COLUMN($B$4)+1,FALSE))</f>
        <v>申科股份</v>
      </c>
      <c r="E78" s="28" t="str">
        <f>IF($B78="","",VLOOKUP($B78,公司明细!$D:$O,COLUMN()-COLUMN($B$4)+1,FALSE))</f>
        <v>机械设备</v>
      </c>
      <c r="F78" s="29">
        <f ca="1">IF(B78="","",[1]!EM_S_DQ_CLOSE(C78,deadline,"1"))</f>
        <v>7.91</v>
      </c>
      <c r="G78" s="30">
        <f ca="1">IF($B78="","",VLOOKUP($B78,公司明细!$D:$O,COLUMN()-COLUMN($B$4)+1,FALSE))</f>
        <v>11.865</v>
      </c>
      <c r="H78" s="30">
        <f ca="1">IF($B78="","",VLOOKUP($B78,公司明细!$D:$O,COLUMN()-COLUMN($B$4)+1,FALSE))</f>
        <v>-5.1738588299999999E-2</v>
      </c>
      <c r="I78" s="32">
        <f ca="1">IF($B78="","",VLOOKUP($B78,公司明细!$D:$O,COLUMN()-COLUMN($B$4)+1,FALSE))</f>
        <v>-229.32593234284283</v>
      </c>
      <c r="J78" s="30">
        <f ca="1">IF($B78="","",VLOOKUP($B78,公司明细!$D:$O,COLUMN()-COLUMN($B$4)+1,FALSE))</f>
        <v>5.1441773871000001</v>
      </c>
      <c r="K78" s="32">
        <f ca="1">IF($B78="","",VLOOKUP($B78,公司明细!$D:$O,COLUMN()-COLUMN($B$4)+1,FALSE))</f>
        <v>2.3064912243799633</v>
      </c>
    </row>
    <row r="79" spans="2:11">
      <c r="B79" s="40">
        <f>IF(ROW()-ROW($B$4)&gt;行业估值!$C$39,"",ROW()-ROW($B$4))</f>
        <v>75</v>
      </c>
      <c r="C79" s="27" t="str">
        <f>IF($B79="","",VLOOKUP($B79,公司明细!$D:$O,COLUMN()-COLUMN($B$4)+1,FALSE))</f>
        <v>002639.SZ</v>
      </c>
      <c r="D79" s="28" t="str">
        <f>IF($B79="","",VLOOKUP($B79,公司明细!$D:$O,COLUMN()-COLUMN($B$4)+1,FALSE))</f>
        <v>雪人股份</v>
      </c>
      <c r="E79" s="28" t="str">
        <f>IF($B79="","",VLOOKUP($B79,公司明细!$D:$O,COLUMN()-COLUMN($B$4)+1,FALSE))</f>
        <v>机械设备</v>
      </c>
      <c r="F79" s="29">
        <f ca="1">IF(B79="","",[1]!EM_S_DQ_CLOSE(C79,deadline,"1"))</f>
        <v>7.67</v>
      </c>
      <c r="G79" s="30">
        <f ca="1">IF($B79="","",VLOOKUP($B79,公司明细!$D:$O,COLUMN()-COLUMN($B$4)+1,FALSE))</f>
        <v>51.701381228900004</v>
      </c>
      <c r="H79" s="30">
        <f ca="1">IF($B79="","",VLOOKUP($B79,公司明细!$D:$O,COLUMN()-COLUMN($B$4)+1,FALSE))</f>
        <v>0.53240227179999999</v>
      </c>
      <c r="I79" s="32">
        <f ca="1">IF($B79="","",VLOOKUP($B79,公司明细!$D:$O,COLUMN()-COLUMN($B$4)+1,FALSE))</f>
        <v>97.109617985104933</v>
      </c>
      <c r="J79" s="30">
        <f ca="1">IF($B79="","",VLOOKUP($B79,公司明细!$D:$O,COLUMN()-COLUMN($B$4)+1,FALSE))</f>
        <v>23.011794496</v>
      </c>
      <c r="K79" s="32">
        <f ca="1">IF($B79="","",VLOOKUP($B79,公司明细!$D:$O,COLUMN()-COLUMN($B$4)+1,FALSE))</f>
        <v>2.2467340058111045</v>
      </c>
    </row>
    <row r="80" spans="2:11">
      <c r="B80" s="40">
        <f>IF(ROW()-ROW($B$4)&gt;行业估值!$C$39,"",ROW()-ROW($B$4))</f>
        <v>76</v>
      </c>
      <c r="C80" s="27" t="str">
        <f>IF($B80="","",VLOOKUP($B80,公司明细!$D:$O,COLUMN()-COLUMN($B$4)+1,FALSE))</f>
        <v>002645.SZ</v>
      </c>
      <c r="D80" s="28" t="str">
        <f>IF($B80="","",VLOOKUP($B80,公司明细!$D:$O,COLUMN()-COLUMN($B$4)+1,FALSE))</f>
        <v>华宏科技</v>
      </c>
      <c r="E80" s="28" t="str">
        <f>IF($B80="","",VLOOKUP($B80,公司明细!$D:$O,COLUMN()-COLUMN($B$4)+1,FALSE))</f>
        <v>机械设备</v>
      </c>
      <c r="F80" s="29">
        <f ca="1">IF(B80="","",[1]!EM_S_DQ_CLOSE(C80,deadline,"1"))</f>
        <v>8.14</v>
      </c>
      <c r="G80" s="30">
        <f ca="1">IF($B80="","",VLOOKUP($B80,公司明细!$D:$O,COLUMN()-COLUMN($B$4)+1,FALSE))</f>
        <v>37.677902167399999</v>
      </c>
      <c r="H80" s="30">
        <f ca="1">IF($B80="","",VLOOKUP($B80,公司明细!$D:$O,COLUMN()-COLUMN($B$4)+1,FALSE))</f>
        <v>1.8917726875999998</v>
      </c>
      <c r="I80" s="32">
        <f ca="1">IF($B80="","",VLOOKUP($B80,公司明细!$D:$O,COLUMN()-COLUMN($B$4)+1,FALSE))</f>
        <v>19.916717486391097</v>
      </c>
      <c r="J80" s="30">
        <f ca="1">IF($B80="","",VLOOKUP($B80,公司明细!$D:$O,COLUMN()-COLUMN($B$4)+1,FALSE))</f>
        <v>19.245167168599998</v>
      </c>
      <c r="K80" s="32">
        <f ca="1">IF($B80="","",VLOOKUP($B80,公司明细!$D:$O,COLUMN()-COLUMN($B$4)+1,FALSE))</f>
        <v>1.9577851331358895</v>
      </c>
    </row>
    <row r="81" spans="2:11">
      <c r="B81" s="40">
        <f>IF(ROW()-ROW($B$4)&gt;行业估值!$C$39,"",ROW()-ROW($B$4))</f>
        <v>77</v>
      </c>
      <c r="C81" s="27" t="str">
        <f>IF($B81="","",VLOOKUP($B81,公司明细!$D:$O,COLUMN()-COLUMN($B$4)+1,FALSE))</f>
        <v>002651.SZ</v>
      </c>
      <c r="D81" s="28" t="str">
        <f>IF($B81="","",VLOOKUP($B81,公司明细!$D:$O,COLUMN()-COLUMN($B$4)+1,FALSE))</f>
        <v>利君股份</v>
      </c>
      <c r="E81" s="28" t="str">
        <f>IF($B81="","",VLOOKUP($B81,公司明细!$D:$O,COLUMN()-COLUMN($B$4)+1,FALSE))</f>
        <v>机械设备</v>
      </c>
      <c r="F81" s="29">
        <f ca="1">IF(B81="","",[1]!EM_S_DQ_CLOSE(C81,deadline,"1"))</f>
        <v>4.53</v>
      </c>
      <c r="G81" s="30">
        <f ca="1">IF($B81="","",VLOOKUP($B81,公司明细!$D:$O,COLUMN()-COLUMN($B$4)+1,FALSE))</f>
        <v>46.092750000000002</v>
      </c>
      <c r="H81" s="30">
        <f ca="1">IF($B81="","",VLOOKUP($B81,公司明细!$D:$O,COLUMN()-COLUMN($B$4)+1,FALSE))</f>
        <v>1.2608970559000001</v>
      </c>
      <c r="I81" s="32">
        <f ca="1">IF($B81="","",VLOOKUP($B81,公司明细!$D:$O,COLUMN()-COLUMN($B$4)+1,FALSE))</f>
        <v>36.555521947110925</v>
      </c>
      <c r="J81" s="30">
        <f ca="1">IF($B81="","",VLOOKUP($B81,公司明细!$D:$O,COLUMN()-COLUMN($B$4)+1,FALSE))</f>
        <v>21.280267444</v>
      </c>
      <c r="K81" s="32">
        <f ca="1">IF($B81="","",VLOOKUP($B81,公司明细!$D:$O,COLUMN()-COLUMN($B$4)+1,FALSE))</f>
        <v>2.1659854661740128</v>
      </c>
    </row>
    <row r="82" spans="2:11">
      <c r="B82" s="40">
        <f>IF(ROW()-ROW($B$4)&gt;行业估值!$C$39,"",ROW()-ROW($B$4))</f>
        <v>78</v>
      </c>
      <c r="C82" s="27" t="str">
        <f>IF($B82="","",VLOOKUP($B82,公司明细!$D:$O,COLUMN()-COLUMN($B$4)+1,FALSE))</f>
        <v>002652.SZ</v>
      </c>
      <c r="D82" s="28" t="str">
        <f>IF($B82="","",VLOOKUP($B82,公司明细!$D:$O,COLUMN()-COLUMN($B$4)+1,FALSE))</f>
        <v>扬子新材</v>
      </c>
      <c r="E82" s="28" t="str">
        <f>IF($B82="","",VLOOKUP($B82,公司明细!$D:$O,COLUMN()-COLUMN($B$4)+1,FALSE))</f>
        <v>机械设备</v>
      </c>
      <c r="F82" s="29">
        <f ca="1">IF(B82="","",[1]!EM_S_DQ_CLOSE(C82,deadline,"1"))</f>
        <v>3.58</v>
      </c>
      <c r="G82" s="30">
        <f ca="1">IF($B82="","",VLOOKUP($B82,公司明细!$D:$O,COLUMN()-COLUMN($B$4)+1,FALSE))</f>
        <v>18.331891200000001</v>
      </c>
      <c r="H82" s="30">
        <f ca="1">IF($B82="","",VLOOKUP($B82,公司明细!$D:$O,COLUMN()-COLUMN($B$4)+1,FALSE))</f>
        <v>3.72796268E-2</v>
      </c>
      <c r="I82" s="32">
        <f ca="1">IF($B82="","",VLOOKUP($B82,公司明细!$D:$O,COLUMN()-COLUMN($B$4)+1,FALSE))</f>
        <v>491.74020164815602</v>
      </c>
      <c r="J82" s="30">
        <f ca="1">IF($B82="","",VLOOKUP($B82,公司明细!$D:$O,COLUMN()-COLUMN($B$4)+1,FALSE))</f>
        <v>7.6149847083000006</v>
      </c>
      <c r="K82" s="32">
        <f ca="1">IF($B82="","",VLOOKUP($B82,公司明细!$D:$O,COLUMN()-COLUMN($B$4)+1,FALSE))</f>
        <v>2.4073444533669308</v>
      </c>
    </row>
    <row r="83" spans="2:11">
      <c r="B83" s="40">
        <f>IF(ROW()-ROW($B$4)&gt;行业估值!$C$39,"",ROW()-ROW($B$4))</f>
        <v>79</v>
      </c>
      <c r="C83" s="27" t="str">
        <f>IF($B83="","",VLOOKUP($B83,公司明细!$D:$O,COLUMN()-COLUMN($B$4)+1,FALSE))</f>
        <v>002658.SZ</v>
      </c>
      <c r="D83" s="28" t="str">
        <f>IF($B83="","",VLOOKUP($B83,公司明细!$D:$O,COLUMN()-COLUMN($B$4)+1,FALSE))</f>
        <v>雪迪龙</v>
      </c>
      <c r="E83" s="28" t="str">
        <f>IF($B83="","",VLOOKUP($B83,公司明细!$D:$O,COLUMN()-COLUMN($B$4)+1,FALSE))</f>
        <v>机械设备</v>
      </c>
      <c r="F83" s="29">
        <f ca="1">IF(B83="","",[1]!EM_S_DQ_CLOSE(C83,deadline,"1"))</f>
        <v>6.41</v>
      </c>
      <c r="G83" s="30">
        <f ca="1">IF($B83="","",VLOOKUP($B83,公司明细!$D:$O,COLUMN()-COLUMN($B$4)+1,FALSE))</f>
        <v>38.773784371200001</v>
      </c>
      <c r="H83" s="30">
        <f ca="1">IF($B83="","",VLOOKUP($B83,公司明细!$D:$O,COLUMN()-COLUMN($B$4)+1,FALSE))</f>
        <v>1.3496802109000001</v>
      </c>
      <c r="I83" s="32">
        <f ca="1">IF($B83="","",VLOOKUP($B83,公司明细!$D:$O,COLUMN()-COLUMN($B$4)+1,FALSE))</f>
        <v>28.728126898552276</v>
      </c>
      <c r="J83" s="30">
        <f ca="1">IF($B83="","",VLOOKUP($B83,公司明细!$D:$O,COLUMN()-COLUMN($B$4)+1,FALSE))</f>
        <v>20.914097386199998</v>
      </c>
      <c r="K83" s="32">
        <f ca="1">IF($B83="","",VLOOKUP($B83,公司明细!$D:$O,COLUMN()-COLUMN($B$4)+1,FALSE))</f>
        <v>1.8539544717232013</v>
      </c>
    </row>
    <row r="84" spans="2:11">
      <c r="B84" s="40">
        <f>IF(ROW()-ROW($B$4)&gt;行业估值!$C$39,"",ROW()-ROW($B$4))</f>
        <v>80</v>
      </c>
      <c r="C84" s="27" t="str">
        <f>IF($B84="","",VLOOKUP($B84,公司明细!$D:$O,COLUMN()-COLUMN($B$4)+1,FALSE))</f>
        <v>002665.SZ</v>
      </c>
      <c r="D84" s="28" t="str">
        <f>IF($B84="","",VLOOKUP($B84,公司明细!$D:$O,COLUMN()-COLUMN($B$4)+1,FALSE))</f>
        <v>首航节能</v>
      </c>
      <c r="E84" s="28" t="str">
        <f>IF($B84="","",VLOOKUP($B84,公司明细!$D:$O,COLUMN()-COLUMN($B$4)+1,FALSE))</f>
        <v>机械设备</v>
      </c>
      <c r="F84" s="29">
        <f ca="1">IF(B84="","",[1]!EM_S_DQ_CLOSE(C84,deadline,"1"))</f>
        <v>3.44</v>
      </c>
      <c r="G84" s="30">
        <f ca="1">IF($B84="","",VLOOKUP($B84,公司明细!$D:$O,COLUMN()-COLUMN($B$4)+1,FALSE))</f>
        <v>87.331993352800012</v>
      </c>
      <c r="H84" s="30">
        <f ca="1">IF($B84="","",VLOOKUP($B84,公司明细!$D:$O,COLUMN()-COLUMN($B$4)+1,FALSE))</f>
        <v>-7.1514913584000004</v>
      </c>
      <c r="I84" s="32">
        <f ca="1">IF($B84="","",VLOOKUP($B84,公司明细!$D:$O,COLUMN()-COLUMN($B$4)+1,FALSE))</f>
        <v>-12.211717665046407</v>
      </c>
      <c r="J84" s="30">
        <f ca="1">IF($B84="","",VLOOKUP($B84,公司明细!$D:$O,COLUMN()-COLUMN($B$4)+1,FALSE))</f>
        <v>67.2624581412</v>
      </c>
      <c r="K84" s="32">
        <f ca="1">IF($B84="","",VLOOKUP($B84,公司明细!$D:$O,COLUMN()-COLUMN($B$4)+1,FALSE))</f>
        <v>1.2983764757670506</v>
      </c>
    </row>
    <row r="85" spans="2:11">
      <c r="B85" s="40">
        <f>IF(ROW()-ROW($B$4)&gt;行业估值!$C$39,"",ROW()-ROW($B$4))</f>
        <v>81</v>
      </c>
      <c r="C85" s="27" t="str">
        <f>IF($B85="","",VLOOKUP($B85,公司明细!$D:$O,COLUMN()-COLUMN($B$4)+1,FALSE))</f>
        <v>002667.SZ</v>
      </c>
      <c r="D85" s="28" t="str">
        <f>IF($B85="","",VLOOKUP($B85,公司明细!$D:$O,COLUMN()-COLUMN($B$4)+1,FALSE))</f>
        <v>鞍重股份</v>
      </c>
      <c r="E85" s="28" t="str">
        <f>IF($B85="","",VLOOKUP($B85,公司明细!$D:$O,COLUMN()-COLUMN($B$4)+1,FALSE))</f>
        <v>机械设备</v>
      </c>
      <c r="F85" s="29">
        <f ca="1">IF(B85="","",[1]!EM_S_DQ_CLOSE(C85,deadline,"1"))</f>
        <v>6.52</v>
      </c>
      <c r="G85" s="30">
        <f ca="1">IF($B85="","",VLOOKUP($B85,公司明细!$D:$O,COLUMN()-COLUMN($B$4)+1,FALSE))</f>
        <v>15.069806399999999</v>
      </c>
      <c r="H85" s="30">
        <f ca="1">IF($B85="","",VLOOKUP($B85,公司明细!$D:$O,COLUMN()-COLUMN($B$4)+1,FALSE))</f>
        <v>0.1510438472</v>
      </c>
      <c r="I85" s="32">
        <f ca="1">IF($B85="","",VLOOKUP($B85,公司明细!$D:$O,COLUMN()-COLUMN($B$4)+1,FALSE))</f>
        <v>99.771070979447344</v>
      </c>
      <c r="J85" s="30">
        <f ca="1">IF($B85="","",VLOOKUP($B85,公司明细!$D:$O,COLUMN()-COLUMN($B$4)+1,FALSE))</f>
        <v>7.8872284997</v>
      </c>
      <c r="K85" s="32">
        <f ca="1">IF($B85="","",VLOOKUP($B85,公司明细!$D:$O,COLUMN()-COLUMN($B$4)+1,FALSE))</f>
        <v>1.9106592893274483</v>
      </c>
    </row>
    <row r="86" spans="2:11">
      <c r="B86" s="40">
        <f>IF(ROW()-ROW($B$4)&gt;行业估值!$C$39,"",ROW()-ROW($B$4))</f>
        <v>82</v>
      </c>
      <c r="C86" s="27" t="str">
        <f>IF($B86="","",VLOOKUP($B86,公司明细!$D:$O,COLUMN()-COLUMN($B$4)+1,FALSE))</f>
        <v>002683.SZ</v>
      </c>
      <c r="D86" s="28" t="str">
        <f>IF($B86="","",VLOOKUP($B86,公司明细!$D:$O,COLUMN()-COLUMN($B$4)+1,FALSE))</f>
        <v>宏大爆破</v>
      </c>
      <c r="E86" s="28" t="str">
        <f>IF($B86="","",VLOOKUP($B86,公司明细!$D:$O,COLUMN()-COLUMN($B$4)+1,FALSE))</f>
        <v>机械设备</v>
      </c>
      <c r="F86" s="29">
        <f ca="1">IF(B86="","",[1]!EM_S_DQ_CLOSE(C86,deadline,"1"))</f>
        <v>13.84</v>
      </c>
      <c r="G86" s="30">
        <f ca="1">IF($B86="","",VLOOKUP($B86,公司明细!$D:$O,COLUMN()-COLUMN($B$4)+1,FALSE))</f>
        <v>97.863878818399996</v>
      </c>
      <c r="H86" s="30">
        <f ca="1">IF($B86="","",VLOOKUP($B86,公司明细!$D:$O,COLUMN()-COLUMN($B$4)+1,FALSE))</f>
        <v>3.4168354636</v>
      </c>
      <c r="I86" s="32">
        <f ca="1">IF($B86="","",VLOOKUP($B86,公司明细!$D:$O,COLUMN()-COLUMN($B$4)+1,FALSE))</f>
        <v>28.641671470855663</v>
      </c>
      <c r="J86" s="30">
        <f ca="1">IF($B86="","",VLOOKUP($B86,公司明细!$D:$O,COLUMN()-COLUMN($B$4)+1,FALSE))</f>
        <v>31.848612130100001</v>
      </c>
      <c r="K86" s="32">
        <f ca="1">IF($B86="","",VLOOKUP($B86,公司明细!$D:$O,COLUMN()-COLUMN($B$4)+1,FALSE))</f>
        <v>3.0727831535839272</v>
      </c>
    </row>
    <row r="87" spans="2:11">
      <c r="B87" s="40">
        <f>IF(ROW()-ROW($B$4)&gt;行业估值!$C$39,"",ROW()-ROW($B$4))</f>
        <v>83</v>
      </c>
      <c r="C87" s="27" t="str">
        <f>IF($B87="","",VLOOKUP($B87,公司明细!$D:$O,COLUMN()-COLUMN($B$4)+1,FALSE))</f>
        <v>002686.SZ</v>
      </c>
      <c r="D87" s="28" t="str">
        <f>IF($B87="","",VLOOKUP($B87,公司明细!$D:$O,COLUMN()-COLUMN($B$4)+1,FALSE))</f>
        <v>亿利达</v>
      </c>
      <c r="E87" s="28" t="str">
        <f>IF($B87="","",VLOOKUP($B87,公司明细!$D:$O,COLUMN()-COLUMN($B$4)+1,FALSE))</f>
        <v>机械设备</v>
      </c>
      <c r="F87" s="29">
        <f ca="1">IF(B87="","",[1]!EM_S_DQ_CLOSE(C87,deadline,"1"))</f>
        <v>6.05</v>
      </c>
      <c r="G87" s="30">
        <f ca="1">IF($B87="","",VLOOKUP($B87,公司明细!$D:$O,COLUMN()-COLUMN($B$4)+1,FALSE))</f>
        <v>26.351898121999998</v>
      </c>
      <c r="H87" s="30">
        <f ca="1">IF($B87="","",VLOOKUP($B87,公司明细!$D:$O,COLUMN()-COLUMN($B$4)+1,FALSE))</f>
        <v>-0.61882655880000004</v>
      </c>
      <c r="I87" s="32">
        <f ca="1">IF($B87="","",VLOOKUP($B87,公司明细!$D:$O,COLUMN()-COLUMN($B$4)+1,FALSE))</f>
        <v>-42.583657322498219</v>
      </c>
      <c r="J87" s="30">
        <f ca="1">IF($B87="","",VLOOKUP($B87,公司明细!$D:$O,COLUMN()-COLUMN($B$4)+1,FALSE))</f>
        <v>15.1921973441</v>
      </c>
      <c r="K87" s="32">
        <f ca="1">IF($B87="","",VLOOKUP($B87,公司明细!$D:$O,COLUMN()-COLUMN($B$4)+1,FALSE))</f>
        <v>1.7345679183290723</v>
      </c>
    </row>
    <row r="88" spans="2:11">
      <c r="B88" s="40">
        <f>IF(ROW()-ROW($B$4)&gt;行业估值!$C$39,"",ROW()-ROW($B$4))</f>
        <v>84</v>
      </c>
      <c r="C88" s="27" t="str">
        <f>IF($B88="","",VLOOKUP($B88,公司明细!$D:$O,COLUMN()-COLUMN($B$4)+1,FALSE))</f>
        <v>002689.SZ</v>
      </c>
      <c r="D88" s="28" t="str">
        <f>IF($B88="","",VLOOKUP($B88,公司明细!$D:$O,COLUMN()-COLUMN($B$4)+1,FALSE))</f>
        <v>远大智能</v>
      </c>
      <c r="E88" s="28" t="str">
        <f>IF($B88="","",VLOOKUP($B88,公司明细!$D:$O,COLUMN()-COLUMN($B$4)+1,FALSE))</f>
        <v>机械设备</v>
      </c>
      <c r="F88" s="29">
        <f ca="1">IF(B88="","",[1]!EM_S_DQ_CLOSE(C88,deadline,"1"))</f>
        <v>3.49</v>
      </c>
      <c r="G88" s="30">
        <f ca="1">IF($B88="","",VLOOKUP($B88,公司明细!$D:$O,COLUMN()-COLUMN($B$4)+1,FALSE))</f>
        <v>36.411544302499998</v>
      </c>
      <c r="H88" s="30">
        <f ca="1">IF($B88="","",VLOOKUP($B88,公司明细!$D:$O,COLUMN()-COLUMN($B$4)+1,FALSE))</f>
        <v>-0.27054215940000004</v>
      </c>
      <c r="I88" s="32">
        <f ca="1">IF($B88="","",VLOOKUP($B88,公司明细!$D:$O,COLUMN()-COLUMN($B$4)+1,FALSE))</f>
        <v>-134.58732045035933</v>
      </c>
      <c r="J88" s="30">
        <f ca="1">IF($B88="","",VLOOKUP($B88,公司明细!$D:$O,COLUMN()-COLUMN($B$4)+1,FALSE))</f>
        <v>13.2198092362</v>
      </c>
      <c r="K88" s="32">
        <f ca="1">IF($B88="","",VLOOKUP($B88,公司明细!$D:$O,COLUMN()-COLUMN($B$4)+1,FALSE))</f>
        <v>2.7543169233330329</v>
      </c>
    </row>
    <row r="89" spans="2:11">
      <c r="B89" s="40">
        <f>IF(ROW()-ROW($B$4)&gt;行业估值!$C$39,"",ROW()-ROW($B$4))</f>
        <v>85</v>
      </c>
      <c r="C89" s="27" t="str">
        <f>IF($B89="","",VLOOKUP($B89,公司明细!$D:$O,COLUMN()-COLUMN($B$4)+1,FALSE))</f>
        <v>002690.SZ</v>
      </c>
      <c r="D89" s="28" t="str">
        <f>IF($B89="","",VLOOKUP($B89,公司明细!$D:$O,COLUMN()-COLUMN($B$4)+1,FALSE))</f>
        <v>美亚光电</v>
      </c>
      <c r="E89" s="28" t="str">
        <f>IF($B89="","",VLOOKUP($B89,公司明细!$D:$O,COLUMN()-COLUMN($B$4)+1,FALSE))</f>
        <v>机械设备</v>
      </c>
      <c r="F89" s="29">
        <f ca="1">IF(B89="","",[1]!EM_S_DQ_CLOSE(C89,deadline,"1"))</f>
        <v>36.22</v>
      </c>
      <c r="G89" s="30">
        <f ca="1">IF($B89="","",VLOOKUP($B89,公司明细!$D:$O,COLUMN()-COLUMN($B$4)+1,FALSE))</f>
        <v>244.84719999999999</v>
      </c>
      <c r="H89" s="30">
        <f ca="1">IF($B89="","",VLOOKUP($B89,公司明细!$D:$O,COLUMN()-COLUMN($B$4)+1,FALSE))</f>
        <v>5.2934233193000004</v>
      </c>
      <c r="I89" s="32">
        <f ca="1">IF($B89="","",VLOOKUP($B89,公司明细!$D:$O,COLUMN()-COLUMN($B$4)+1,FALSE))</f>
        <v>46.254981933388706</v>
      </c>
      <c r="J89" s="30">
        <f ca="1">IF($B89="","",VLOOKUP($B89,公司明细!$D:$O,COLUMN()-COLUMN($B$4)+1,FALSE))</f>
        <v>22.398019739599999</v>
      </c>
      <c r="K89" s="32">
        <f ca="1">IF($B89="","",VLOOKUP($B89,公司明细!$D:$O,COLUMN()-COLUMN($B$4)+1,FALSE))</f>
        <v>10.931644977841808</v>
      </c>
    </row>
    <row r="90" spans="2:11">
      <c r="B90" s="40">
        <f>IF(ROW()-ROW($B$4)&gt;行业估值!$C$39,"",ROW()-ROW($B$4))</f>
        <v>86</v>
      </c>
      <c r="C90" s="27" t="str">
        <f>IF($B90="","",VLOOKUP($B90,公司明细!$D:$O,COLUMN()-COLUMN($B$4)+1,FALSE))</f>
        <v>002691.SZ</v>
      </c>
      <c r="D90" s="28" t="str">
        <f>IF($B90="","",VLOOKUP($B90,公司明细!$D:$O,COLUMN()-COLUMN($B$4)+1,FALSE))</f>
        <v>冀凯股份</v>
      </c>
      <c r="E90" s="28" t="str">
        <f>IF($B90="","",VLOOKUP($B90,公司明细!$D:$O,COLUMN()-COLUMN($B$4)+1,FALSE))</f>
        <v>机械设备</v>
      </c>
      <c r="F90" s="29">
        <f ca="1">IF(B90="","",[1]!EM_S_DQ_CLOSE(C90,deadline,"1"))</f>
        <v>5.83</v>
      </c>
      <c r="G90" s="30">
        <f ca="1">IF($B90="","",VLOOKUP($B90,公司明细!$D:$O,COLUMN()-COLUMN($B$4)+1,FALSE))</f>
        <v>19.821999999999999</v>
      </c>
      <c r="H90" s="30">
        <f ca="1">IF($B90="","",VLOOKUP($B90,公司明细!$D:$O,COLUMN()-COLUMN($B$4)+1,FALSE))</f>
        <v>0.16798256140000001</v>
      </c>
      <c r="I90" s="32">
        <f ca="1">IF($B90="","",VLOOKUP($B90,公司明细!$D:$O,COLUMN()-COLUMN($B$4)+1,FALSE))</f>
        <v>118.00034381425975</v>
      </c>
      <c r="J90" s="30">
        <f ca="1">IF($B90="","",VLOOKUP($B90,公司明细!$D:$O,COLUMN()-COLUMN($B$4)+1,FALSE))</f>
        <v>8.8955241024999996</v>
      </c>
      <c r="K90" s="32">
        <f ca="1">IF($B90="","",VLOOKUP($B90,公司明细!$D:$O,COLUMN()-COLUMN($B$4)+1,FALSE))</f>
        <v>2.228311651072838</v>
      </c>
    </row>
    <row r="91" spans="2:11">
      <c r="B91" s="40">
        <f>IF(ROW()-ROW($B$4)&gt;行业估值!$C$39,"",ROW()-ROW($B$4))</f>
        <v>87</v>
      </c>
      <c r="C91" s="27" t="str">
        <f>IF($B91="","",VLOOKUP($B91,公司明细!$D:$O,COLUMN()-COLUMN($B$4)+1,FALSE))</f>
        <v>002698.SZ</v>
      </c>
      <c r="D91" s="28" t="str">
        <f>IF($B91="","",VLOOKUP($B91,公司明细!$D:$O,COLUMN()-COLUMN($B$4)+1,FALSE))</f>
        <v>博实股份</v>
      </c>
      <c r="E91" s="28" t="str">
        <f>IF($B91="","",VLOOKUP($B91,公司明细!$D:$O,COLUMN()-COLUMN($B$4)+1,FALSE))</f>
        <v>机械设备</v>
      </c>
      <c r="F91" s="29">
        <f ca="1">IF(B91="","",[1]!EM_S_DQ_CLOSE(C91,deadline,"1"))</f>
        <v>9.4499999999999993</v>
      </c>
      <c r="G91" s="30">
        <f ca="1">IF($B91="","",VLOOKUP($B91,公司明细!$D:$O,COLUMN()-COLUMN($B$4)+1,FALSE))</f>
        <v>96.630975000000007</v>
      </c>
      <c r="H91" s="30">
        <f ca="1">IF($B91="","",VLOOKUP($B91,公司明细!$D:$O,COLUMN()-COLUMN($B$4)+1,FALSE))</f>
        <v>3.0958520492000003</v>
      </c>
      <c r="I91" s="32">
        <f ca="1">IF($B91="","",VLOOKUP($B91,公司明细!$D:$O,COLUMN()-COLUMN($B$4)+1,FALSE))</f>
        <v>31.213046833090889</v>
      </c>
      <c r="J91" s="30">
        <f ca="1">IF($B91="","",VLOOKUP($B91,公司明细!$D:$O,COLUMN()-COLUMN($B$4)+1,FALSE))</f>
        <v>22.207132888499999</v>
      </c>
      <c r="K91" s="32">
        <f ca="1">IF($B91="","",VLOOKUP($B91,公司明细!$D:$O,COLUMN()-COLUMN($B$4)+1,FALSE))</f>
        <v>4.3513485277534647</v>
      </c>
    </row>
    <row r="92" spans="2:11">
      <c r="B92" s="40">
        <f>IF(ROW()-ROW($B$4)&gt;行业估值!$C$39,"",ROW()-ROW($B$4))</f>
        <v>88</v>
      </c>
      <c r="C92" s="27" t="str">
        <f>IF($B92="","",VLOOKUP($B92,公司明细!$D:$O,COLUMN()-COLUMN($B$4)+1,FALSE))</f>
        <v>002722.SZ</v>
      </c>
      <c r="D92" s="28" t="str">
        <f>IF($B92="","",VLOOKUP($B92,公司明细!$D:$O,COLUMN()-COLUMN($B$4)+1,FALSE))</f>
        <v>金轮股份</v>
      </c>
      <c r="E92" s="28" t="str">
        <f>IF($B92="","",VLOOKUP($B92,公司明细!$D:$O,COLUMN()-COLUMN($B$4)+1,FALSE))</f>
        <v>机械设备</v>
      </c>
      <c r="F92" s="29">
        <f ca="1">IF(B92="","",[1]!EM_S_DQ_CLOSE(C92,deadline,"1"))</f>
        <v>14.52</v>
      </c>
      <c r="G92" s="30">
        <f ca="1">IF($B92="","",VLOOKUP($B92,公司明细!$D:$O,COLUMN()-COLUMN($B$4)+1,FALSE))</f>
        <v>25.477741898400001</v>
      </c>
      <c r="H92" s="30">
        <f ca="1">IF($B92="","",VLOOKUP($B92,公司明细!$D:$O,COLUMN()-COLUMN($B$4)+1,FALSE))</f>
        <v>1.1193670282999999</v>
      </c>
      <c r="I92" s="32">
        <f ca="1">IF($B92="","",VLOOKUP($B92,公司明细!$D:$O,COLUMN()-COLUMN($B$4)+1,FALSE))</f>
        <v>22.760847205847615</v>
      </c>
      <c r="J92" s="30">
        <f ca="1">IF($B92="","",VLOOKUP($B92,公司明细!$D:$O,COLUMN()-COLUMN($B$4)+1,FALSE))</f>
        <v>18.857607144599999</v>
      </c>
      <c r="K92" s="32">
        <f ca="1">IF($B92="","",VLOOKUP($B92,公司明细!$D:$O,COLUMN()-COLUMN($B$4)+1,FALSE))</f>
        <v>1.3510591085622292</v>
      </c>
    </row>
    <row r="93" spans="2:11">
      <c r="B93" s="40">
        <f>IF(ROW()-ROW($B$4)&gt;行业估值!$C$39,"",ROW()-ROW($B$4))</f>
        <v>89</v>
      </c>
      <c r="C93" s="27" t="str">
        <f>IF($B93="","",VLOOKUP($B93,公司明细!$D:$O,COLUMN()-COLUMN($B$4)+1,FALSE))</f>
        <v>002747.SZ</v>
      </c>
      <c r="D93" s="28" t="str">
        <f>IF($B93="","",VLOOKUP($B93,公司明细!$D:$O,COLUMN()-COLUMN($B$4)+1,FALSE))</f>
        <v>埃斯顿</v>
      </c>
      <c r="E93" s="28" t="str">
        <f>IF($B93="","",VLOOKUP($B93,公司明细!$D:$O,COLUMN()-COLUMN($B$4)+1,FALSE))</f>
        <v>机械设备</v>
      </c>
      <c r="F93" s="29">
        <f ca="1">IF(B93="","",[1]!EM_S_DQ_CLOSE(C93,deadline,"1"))</f>
        <v>9.36</v>
      </c>
      <c r="G93" s="30">
        <f ca="1">IF($B93="","",VLOOKUP($B93,公司明细!$D:$O,COLUMN()-COLUMN($B$4)+1,FALSE))</f>
        <v>78.149589897600009</v>
      </c>
      <c r="H93" s="30">
        <f ca="1">IF($B93="","",VLOOKUP($B93,公司明细!$D:$O,COLUMN()-COLUMN($B$4)+1,FALSE))</f>
        <v>1.0461263762000002</v>
      </c>
      <c r="I93" s="32">
        <f ca="1">IF($B93="","",VLOOKUP($B93,公司明细!$D:$O,COLUMN()-COLUMN($B$4)+1,FALSE))</f>
        <v>74.703775447737343</v>
      </c>
      <c r="J93" s="30">
        <f ca="1">IF($B93="","",VLOOKUP($B93,公司明细!$D:$O,COLUMN()-COLUMN($B$4)+1,FALSE))</f>
        <v>15.6607352731</v>
      </c>
      <c r="K93" s="32">
        <f ca="1">IF($B93="","",VLOOKUP($B93,公司明细!$D:$O,COLUMN()-COLUMN($B$4)+1,FALSE))</f>
        <v>4.9901609684850072</v>
      </c>
    </row>
    <row r="94" spans="2:11">
      <c r="B94" s="40">
        <f>IF(ROW()-ROW($B$4)&gt;行业估值!$C$39,"",ROW()-ROW($B$4))</f>
        <v>90</v>
      </c>
      <c r="C94" s="27" t="str">
        <f>IF($B94="","",VLOOKUP($B94,公司明细!$D:$O,COLUMN()-COLUMN($B$4)+1,FALSE))</f>
        <v>002757.SZ</v>
      </c>
      <c r="D94" s="28" t="str">
        <f>IF($B94="","",VLOOKUP($B94,公司明细!$D:$O,COLUMN()-COLUMN($B$4)+1,FALSE))</f>
        <v>南兴股份</v>
      </c>
      <c r="E94" s="28" t="str">
        <f>IF($B94="","",VLOOKUP($B94,公司明细!$D:$O,COLUMN()-COLUMN($B$4)+1,FALSE))</f>
        <v>机械设备</v>
      </c>
      <c r="F94" s="29">
        <f ca="1">IF(B94="","",[1]!EM_S_DQ_CLOSE(C94,deadline,"1"))</f>
        <v>16.079999999999998</v>
      </c>
      <c r="G94" s="30">
        <f ca="1">IF($B94="","",VLOOKUP($B94,公司明细!$D:$O,COLUMN()-COLUMN($B$4)+1,FALSE))</f>
        <v>31.684090852800001</v>
      </c>
      <c r="H94" s="30">
        <f ca="1">IF($B94="","",VLOOKUP($B94,公司明细!$D:$O,COLUMN()-COLUMN($B$4)+1,FALSE))</f>
        <v>1.9558373062999999</v>
      </c>
      <c r="I94" s="32">
        <f ca="1">IF($B94="","",VLOOKUP($B94,公司明细!$D:$O,COLUMN()-COLUMN($B$4)+1,FALSE))</f>
        <v>16.199757899464096</v>
      </c>
      <c r="J94" s="30">
        <f ca="1">IF($B94="","",VLOOKUP($B94,公司明细!$D:$O,COLUMN()-COLUMN($B$4)+1,FALSE))</f>
        <v>17.439858931700002</v>
      </c>
      <c r="K94" s="32">
        <f ca="1">IF($B94="","",VLOOKUP($B94,公司明细!$D:$O,COLUMN()-COLUMN($B$4)+1,FALSE))</f>
        <v>1.8167630241095936</v>
      </c>
    </row>
    <row r="95" spans="2:11">
      <c r="B95" s="40">
        <f>IF(ROW()-ROW($B$4)&gt;行业估值!$C$39,"",ROW()-ROW($B$4))</f>
        <v>91</v>
      </c>
      <c r="C95" s="27" t="str">
        <f>IF($B95="","",VLOOKUP($B95,公司明细!$D:$O,COLUMN()-COLUMN($B$4)+1,FALSE))</f>
        <v>002760.SZ</v>
      </c>
      <c r="D95" s="28" t="str">
        <f>IF($B95="","",VLOOKUP($B95,公司明细!$D:$O,COLUMN()-COLUMN($B$4)+1,FALSE))</f>
        <v>凤形股份</v>
      </c>
      <c r="E95" s="28" t="str">
        <f>IF($B95="","",VLOOKUP($B95,公司明细!$D:$O,COLUMN()-COLUMN($B$4)+1,FALSE))</f>
        <v>机械设备</v>
      </c>
      <c r="F95" s="29">
        <f ca="1">IF(B95="","",[1]!EM_S_DQ_CLOSE(C95,deadline,"1"))</f>
        <v>16.260000000000002</v>
      </c>
      <c r="G95" s="30">
        <f ca="1">IF($B95="","",VLOOKUP($B95,公司明细!$D:$O,COLUMN()-COLUMN($B$4)+1,FALSE))</f>
        <v>14.3088</v>
      </c>
      <c r="H95" s="30">
        <f ca="1">IF($B95="","",VLOOKUP($B95,公司明细!$D:$O,COLUMN()-COLUMN($B$4)+1,FALSE))</f>
        <v>0.52778892479999995</v>
      </c>
      <c r="I95" s="32">
        <f ca="1">IF($B95="","",VLOOKUP($B95,公司明细!$D:$O,COLUMN()-COLUMN($B$4)+1,FALSE))</f>
        <v>27.110837927154627</v>
      </c>
      <c r="J95" s="30">
        <f ca="1">IF($B95="","",VLOOKUP($B95,公司明细!$D:$O,COLUMN()-COLUMN($B$4)+1,FALSE))</f>
        <v>5.5324921289999995</v>
      </c>
      <c r="K95" s="32">
        <f ca="1">IF($B95="","",VLOOKUP($B95,公司明细!$D:$O,COLUMN()-COLUMN($B$4)+1,FALSE))</f>
        <v>2.586320895965978</v>
      </c>
    </row>
    <row r="96" spans="2:11">
      <c r="B96" s="40">
        <f>IF(ROW()-ROW($B$4)&gt;行业估值!$C$39,"",ROW()-ROW($B$4))</f>
        <v>92</v>
      </c>
      <c r="C96" s="27" t="str">
        <f>IF($B96="","",VLOOKUP($B96,公司明细!$D:$O,COLUMN()-COLUMN($B$4)+1,FALSE))</f>
        <v>002774.SZ</v>
      </c>
      <c r="D96" s="28" t="str">
        <f>IF($B96="","",VLOOKUP($B96,公司明细!$D:$O,COLUMN()-COLUMN($B$4)+1,FALSE))</f>
        <v>快意电梯</v>
      </c>
      <c r="E96" s="28" t="str">
        <f>IF($B96="","",VLOOKUP($B96,公司明细!$D:$O,COLUMN()-COLUMN($B$4)+1,FALSE))</f>
        <v>机械设备</v>
      </c>
      <c r="F96" s="29">
        <f ca="1">IF(B96="","",[1]!EM_S_DQ_CLOSE(C96,deadline,"1"))</f>
        <v>7.55</v>
      </c>
      <c r="G96" s="30">
        <f ca="1">IF($B96="","",VLOOKUP($B96,公司明细!$D:$O,COLUMN()-COLUMN($B$4)+1,FALSE))</f>
        <v>25.771713599999998</v>
      </c>
      <c r="H96" s="30">
        <f ca="1">IF($B96="","",VLOOKUP($B96,公司明细!$D:$O,COLUMN()-COLUMN($B$4)+1,FALSE))</f>
        <v>0.44729198740000004</v>
      </c>
      <c r="I96" s="32">
        <f ca="1">IF($B96="","",VLOOKUP($B96,公司明细!$D:$O,COLUMN()-COLUMN($B$4)+1,FALSE))</f>
        <v>57.617203808645726</v>
      </c>
      <c r="J96" s="30">
        <f ca="1">IF($B96="","",VLOOKUP($B96,公司明细!$D:$O,COLUMN()-COLUMN($B$4)+1,FALSE))</f>
        <v>10.572045943600001</v>
      </c>
      <c r="K96" s="32">
        <f ca="1">IF($B96="","",VLOOKUP($B96,公司明细!$D:$O,COLUMN()-COLUMN($B$4)+1,FALSE))</f>
        <v>2.437722436838389</v>
      </c>
    </row>
    <row r="97" spans="2:11">
      <c r="B97" s="40">
        <f>IF(ROW()-ROW($B$4)&gt;行业估值!$C$39,"",ROW()-ROW($B$4))</f>
        <v>93</v>
      </c>
      <c r="C97" s="27" t="str">
        <f>IF($B97="","",VLOOKUP($B97,公司明细!$D:$O,COLUMN()-COLUMN($B$4)+1,FALSE))</f>
        <v>002779.SZ</v>
      </c>
      <c r="D97" s="28" t="str">
        <f>IF($B97="","",VLOOKUP($B97,公司明细!$D:$O,COLUMN()-COLUMN($B$4)+1,FALSE))</f>
        <v>中坚科技</v>
      </c>
      <c r="E97" s="28" t="str">
        <f>IF($B97="","",VLOOKUP($B97,公司明细!$D:$O,COLUMN()-COLUMN($B$4)+1,FALSE))</f>
        <v>机械设备</v>
      </c>
      <c r="F97" s="29">
        <f ca="1">IF(B97="","",[1]!EM_S_DQ_CLOSE(C97,deadline,"1"))</f>
        <v>17.309999999999999</v>
      </c>
      <c r="G97" s="30">
        <f ca="1">IF($B97="","",VLOOKUP($B97,公司明细!$D:$O,COLUMN()-COLUMN($B$4)+1,FALSE))</f>
        <v>22.8492</v>
      </c>
      <c r="H97" s="30">
        <f ca="1">IF($B97="","",VLOOKUP($B97,公司明细!$D:$O,COLUMN()-COLUMN($B$4)+1,FALSE))</f>
        <v>0.12311933259999999</v>
      </c>
      <c r="I97" s="32">
        <f ca="1">IF($B97="","",VLOOKUP($B97,公司明细!$D:$O,COLUMN()-COLUMN($B$4)+1,FALSE))</f>
        <v>185.58580133173984</v>
      </c>
      <c r="J97" s="30">
        <f ca="1">IF($B97="","",VLOOKUP($B97,公司明细!$D:$O,COLUMN()-COLUMN($B$4)+1,FALSE))</f>
        <v>6.4703356960000002</v>
      </c>
      <c r="K97" s="32">
        <f ca="1">IF($B97="","",VLOOKUP($B97,公司明细!$D:$O,COLUMN()-COLUMN($B$4)+1,FALSE))</f>
        <v>3.5313778254388732</v>
      </c>
    </row>
    <row r="98" spans="2:11">
      <c r="B98" s="40">
        <f>IF(ROW()-ROW($B$4)&gt;行业估值!$C$39,"",ROW()-ROW($B$4))</f>
        <v>94</v>
      </c>
      <c r="C98" s="27" t="str">
        <f>IF($B98="","",VLOOKUP($B98,公司明细!$D:$O,COLUMN()-COLUMN($B$4)+1,FALSE))</f>
        <v>002786.SZ</v>
      </c>
      <c r="D98" s="28" t="str">
        <f>IF($B98="","",VLOOKUP($B98,公司明细!$D:$O,COLUMN()-COLUMN($B$4)+1,FALSE))</f>
        <v>银宝山新</v>
      </c>
      <c r="E98" s="28" t="str">
        <f>IF($B98="","",VLOOKUP($B98,公司明细!$D:$O,COLUMN()-COLUMN($B$4)+1,FALSE))</f>
        <v>机械设备</v>
      </c>
      <c r="F98" s="29">
        <f ca="1">IF(B98="","",[1]!EM_S_DQ_CLOSE(C98,deadline,"1"))</f>
        <v>8.27</v>
      </c>
      <c r="G98" s="30">
        <f ca="1">IF($B98="","",VLOOKUP($B98,公司明细!$D:$O,COLUMN()-COLUMN($B$4)+1,FALSE))</f>
        <v>31.528548000000001</v>
      </c>
      <c r="H98" s="30">
        <f ca="1">IF($B98="","",VLOOKUP($B98,公司明细!$D:$O,COLUMN()-COLUMN($B$4)+1,FALSE))</f>
        <v>-1.2999945826999999</v>
      </c>
      <c r="I98" s="32">
        <f ca="1">IF($B98="","",VLOOKUP($B98,公司明细!$D:$O,COLUMN()-COLUMN($B$4)+1,FALSE))</f>
        <v>-24.25283029604428</v>
      </c>
      <c r="J98" s="30">
        <f ca="1">IF($B98="","",VLOOKUP($B98,公司明细!$D:$O,COLUMN()-COLUMN($B$4)+1,FALSE))</f>
        <v>9.8262853834000001</v>
      </c>
      <c r="K98" s="32">
        <f ca="1">IF($B98="","",VLOOKUP($B98,公司明细!$D:$O,COLUMN()-COLUMN($B$4)+1,FALSE))</f>
        <v>3.2085927458673895</v>
      </c>
    </row>
    <row r="99" spans="2:11">
      <c r="B99" s="40">
        <f>IF(ROW()-ROW($B$4)&gt;行业估值!$C$39,"",ROW()-ROW($B$4))</f>
        <v>95</v>
      </c>
      <c r="C99" s="27" t="str">
        <f>IF($B99="","",VLOOKUP($B99,公司明细!$D:$O,COLUMN()-COLUMN($B$4)+1,FALSE))</f>
        <v>002787.SZ</v>
      </c>
      <c r="D99" s="28" t="str">
        <f>IF($B99="","",VLOOKUP($B99,公司明细!$D:$O,COLUMN()-COLUMN($B$4)+1,FALSE))</f>
        <v>华源控股</v>
      </c>
      <c r="E99" s="28" t="str">
        <f>IF($B99="","",VLOOKUP($B99,公司明细!$D:$O,COLUMN()-COLUMN($B$4)+1,FALSE))</f>
        <v>机械设备</v>
      </c>
      <c r="F99" s="29">
        <f ca="1">IF(B99="","",[1]!EM_S_DQ_CLOSE(C99,deadline,"1"))</f>
        <v>6.16</v>
      </c>
      <c r="G99" s="30">
        <f ca="1">IF($B99="","",VLOOKUP($B99,公司明细!$D:$O,COLUMN()-COLUMN($B$4)+1,FALSE))</f>
        <v>19.1588199264</v>
      </c>
      <c r="H99" s="30">
        <f ca="1">IF($B99="","",VLOOKUP($B99,公司明细!$D:$O,COLUMN()-COLUMN($B$4)+1,FALSE))</f>
        <v>0.42469658810000005</v>
      </c>
      <c r="I99" s="32">
        <f ca="1">IF($B99="","",VLOOKUP($B99,公司明细!$D:$O,COLUMN()-COLUMN($B$4)+1,FALSE))</f>
        <v>45.111782065668066</v>
      </c>
      <c r="J99" s="30">
        <f ca="1">IF($B99="","",VLOOKUP($B99,公司明细!$D:$O,COLUMN()-COLUMN($B$4)+1,FALSE))</f>
        <v>15.0799928672</v>
      </c>
      <c r="K99" s="32">
        <f ca="1">IF($B99="","",VLOOKUP($B99,公司明细!$D:$O,COLUMN()-COLUMN($B$4)+1,FALSE))</f>
        <v>1.2704793758935871</v>
      </c>
    </row>
    <row r="100" spans="2:11">
      <c r="B100" s="40">
        <f>IF(ROW()-ROW($B$4)&gt;行业估值!$C$39,"",ROW()-ROW($B$4))</f>
        <v>96</v>
      </c>
      <c r="C100" s="27" t="str">
        <f>IF($B100="","",VLOOKUP($B100,公司明细!$D:$O,COLUMN()-COLUMN($B$4)+1,FALSE))</f>
        <v>002791.SZ</v>
      </c>
      <c r="D100" s="28" t="str">
        <f>IF($B100="","",VLOOKUP($B100,公司明细!$D:$O,COLUMN()-COLUMN($B$4)+1,FALSE))</f>
        <v>坚朗五金</v>
      </c>
      <c r="E100" s="28" t="str">
        <f>IF($B100="","",VLOOKUP($B100,公司明细!$D:$O,COLUMN()-COLUMN($B$4)+1,FALSE))</f>
        <v>机械设备</v>
      </c>
      <c r="F100" s="29">
        <f ca="1">IF(B100="","",[1]!EM_S_DQ_CLOSE(C100,deadline,"1"))</f>
        <v>27.64</v>
      </c>
      <c r="G100" s="30">
        <f ca="1">IF($B100="","",VLOOKUP($B100,公司明细!$D:$O,COLUMN()-COLUMN($B$4)+1,FALSE))</f>
        <v>88.873655999999997</v>
      </c>
      <c r="H100" s="30">
        <f ca="1">IF($B100="","",VLOOKUP($B100,公司明细!$D:$O,COLUMN()-COLUMN($B$4)+1,FALSE))</f>
        <v>3.1859166432000001</v>
      </c>
      <c r="I100" s="32">
        <f ca="1">IF($B100="","",VLOOKUP($B100,公司明细!$D:$O,COLUMN()-COLUMN($B$4)+1,FALSE))</f>
        <v>27.895788230897804</v>
      </c>
      <c r="J100" s="30">
        <f ca="1">IF($B100="","",VLOOKUP($B100,公司明细!$D:$O,COLUMN()-COLUMN($B$4)+1,FALSE))</f>
        <v>28.953025539000002</v>
      </c>
      <c r="K100" s="32">
        <f ca="1">IF($B100="","",VLOOKUP($B100,公司明细!$D:$O,COLUMN()-COLUMN($B$4)+1,FALSE))</f>
        <v>3.0695809624554204</v>
      </c>
    </row>
    <row r="101" spans="2:11">
      <c r="B101" s="40">
        <f>IF(ROW()-ROW($B$4)&gt;行业估值!$C$39,"",ROW()-ROW($B$4))</f>
        <v>97</v>
      </c>
      <c r="C101" s="27" t="str">
        <f>IF($B101="","",VLOOKUP($B101,公司明细!$D:$O,COLUMN()-COLUMN($B$4)+1,FALSE))</f>
        <v>002793.SZ</v>
      </c>
      <c r="D101" s="28" t="str">
        <f>IF($B101="","",VLOOKUP($B101,公司明细!$D:$O,COLUMN()-COLUMN($B$4)+1,FALSE))</f>
        <v>东音股份</v>
      </c>
      <c r="E101" s="28" t="str">
        <f>IF($B101="","",VLOOKUP($B101,公司明细!$D:$O,COLUMN()-COLUMN($B$4)+1,FALSE))</f>
        <v>机械设备</v>
      </c>
      <c r="F101" s="29">
        <f ca="1">IF(B101="","",[1]!EM_S_DQ_CLOSE(C101,deadline,"1"))</f>
        <v>11.97</v>
      </c>
      <c r="G101" s="30">
        <f ca="1">IF($B101="","",VLOOKUP($B101,公司明细!$D:$O,COLUMN()-COLUMN($B$4)+1,FALSE))</f>
        <v>42.933199157099999</v>
      </c>
      <c r="H101" s="30">
        <f ca="1">IF($B101="","",VLOOKUP($B101,公司明细!$D:$O,COLUMN()-COLUMN($B$4)+1,FALSE))</f>
        <v>0.73730239019999999</v>
      </c>
      <c r="I101" s="32">
        <f ca="1">IF($B101="","",VLOOKUP($B101,公司明细!$D:$O,COLUMN()-COLUMN($B$4)+1,FALSE))</f>
        <v>58.230109827060204</v>
      </c>
      <c r="J101" s="30">
        <f ca="1">IF($B101="","",VLOOKUP($B101,公司明细!$D:$O,COLUMN()-COLUMN($B$4)+1,FALSE))</f>
        <v>9.9500587202999995</v>
      </c>
      <c r="K101" s="32">
        <f ca="1">IF($B101="","",VLOOKUP($B101,公司明细!$D:$O,COLUMN()-COLUMN($B$4)+1,FALSE))</f>
        <v>4.3148689232866699</v>
      </c>
    </row>
    <row r="102" spans="2:11">
      <c r="B102" s="40">
        <f>IF(ROW()-ROW($B$4)&gt;行业估值!$C$39,"",ROW()-ROW($B$4))</f>
        <v>98</v>
      </c>
      <c r="C102" s="27" t="str">
        <f>IF($B102="","",VLOOKUP($B102,公司明细!$D:$O,COLUMN()-COLUMN($B$4)+1,FALSE))</f>
        <v>002795.SZ</v>
      </c>
      <c r="D102" s="28" t="str">
        <f>IF($B102="","",VLOOKUP($B102,公司明细!$D:$O,COLUMN()-COLUMN($B$4)+1,FALSE))</f>
        <v>永和智控</v>
      </c>
      <c r="E102" s="28" t="str">
        <f>IF($B102="","",VLOOKUP($B102,公司明细!$D:$O,COLUMN()-COLUMN($B$4)+1,FALSE))</f>
        <v>机械设备</v>
      </c>
      <c r="F102" s="29">
        <f ca="1">IF(B102="","",[1]!EM_S_DQ_CLOSE(C102,deadline,"1"))</f>
        <v>12.88</v>
      </c>
      <c r="G102" s="30">
        <f ca="1">IF($B102="","",VLOOKUP($B102,公司明细!$D:$O,COLUMN()-COLUMN($B$4)+1,FALSE))</f>
        <v>25.76</v>
      </c>
      <c r="H102" s="30">
        <f ca="1">IF($B102="","",VLOOKUP($B102,公司明细!$D:$O,COLUMN()-COLUMN($B$4)+1,FALSE))</f>
        <v>0.77485887590000002</v>
      </c>
      <c r="I102" s="32">
        <f ca="1">IF($B102="","",VLOOKUP($B102,公司明细!$D:$O,COLUMN()-COLUMN($B$4)+1,FALSE))</f>
        <v>33.244763402987047</v>
      </c>
      <c r="J102" s="30">
        <f ca="1">IF($B102="","",VLOOKUP($B102,公司明细!$D:$O,COLUMN()-COLUMN($B$4)+1,FALSE))</f>
        <v>6.0503092575000004</v>
      </c>
      <c r="K102" s="32">
        <f ca="1">IF($B102="","",VLOOKUP($B102,公司明细!$D:$O,COLUMN()-COLUMN($B$4)+1,FALSE))</f>
        <v>4.2576336024588741</v>
      </c>
    </row>
    <row r="103" spans="2:11">
      <c r="B103" s="40">
        <f>IF(ROW()-ROW($B$4)&gt;行业估值!$C$39,"",ROW()-ROW($B$4))</f>
        <v>99</v>
      </c>
      <c r="C103" s="27" t="str">
        <f>IF($B103="","",VLOOKUP($B103,公司明细!$D:$O,COLUMN()-COLUMN($B$4)+1,FALSE))</f>
        <v>002796.SZ</v>
      </c>
      <c r="D103" s="28" t="str">
        <f>IF($B103="","",VLOOKUP($B103,公司明细!$D:$O,COLUMN()-COLUMN($B$4)+1,FALSE))</f>
        <v>世嘉科技</v>
      </c>
      <c r="E103" s="28" t="str">
        <f>IF($B103="","",VLOOKUP($B103,公司明细!$D:$O,COLUMN()-COLUMN($B$4)+1,FALSE))</f>
        <v>机械设备</v>
      </c>
      <c r="F103" s="29">
        <f ca="1">IF(B103="","",[1]!EM_S_DQ_CLOSE(C103,deadline,"1"))</f>
        <v>32.39</v>
      </c>
      <c r="G103" s="30">
        <f ca="1">IF($B103="","",VLOOKUP($B103,公司明细!$D:$O,COLUMN()-COLUMN($B$4)+1,FALSE))</f>
        <v>54.514194204799992</v>
      </c>
      <c r="H103" s="30">
        <f ca="1">IF($B103="","",VLOOKUP($B103,公司明细!$D:$O,COLUMN()-COLUMN($B$4)+1,FALSE))</f>
        <v>1.3451187337999999</v>
      </c>
      <c r="I103" s="32">
        <f ca="1">IF($B103="","",VLOOKUP($B103,公司明细!$D:$O,COLUMN()-COLUMN($B$4)+1,FALSE))</f>
        <v>40.527421732352053</v>
      </c>
      <c r="J103" s="30">
        <f ca="1">IF($B103="","",VLOOKUP($B103,公司明细!$D:$O,COLUMN()-COLUMN($B$4)+1,FALSE))</f>
        <v>15.0648014974</v>
      </c>
      <c r="K103" s="32">
        <f ca="1">IF($B103="","",VLOOKUP($B103,公司明细!$D:$O,COLUMN()-COLUMN($B$4)+1,FALSE))</f>
        <v>3.6186466986776078</v>
      </c>
    </row>
    <row r="104" spans="2:11">
      <c r="B104" s="40">
        <f>IF(ROW()-ROW($B$4)&gt;行业估值!$C$39,"",ROW()-ROW($B$4))</f>
        <v>100</v>
      </c>
      <c r="C104" s="27" t="str">
        <f>IF($B104="","",VLOOKUP($B104,公司明细!$D:$O,COLUMN()-COLUMN($B$4)+1,FALSE))</f>
        <v>002816.SZ</v>
      </c>
      <c r="D104" s="28" t="str">
        <f>IF($B104="","",VLOOKUP($B104,公司明细!$D:$O,COLUMN()-COLUMN($B$4)+1,FALSE))</f>
        <v>和科达</v>
      </c>
      <c r="E104" s="28" t="str">
        <f>IF($B104="","",VLOOKUP($B104,公司明细!$D:$O,COLUMN()-COLUMN($B$4)+1,FALSE))</f>
        <v>机械设备</v>
      </c>
      <c r="F104" s="29">
        <f ca="1">IF(B104="","",[1]!EM_S_DQ_CLOSE(C104,deadline,"1"))</f>
        <v>22.97</v>
      </c>
      <c r="G104" s="30">
        <f ca="1">IF($B104="","",VLOOKUP($B104,公司明细!$D:$O,COLUMN()-COLUMN($B$4)+1,FALSE))</f>
        <v>22.97</v>
      </c>
      <c r="H104" s="30">
        <f ca="1">IF($B104="","",VLOOKUP($B104,公司明细!$D:$O,COLUMN()-COLUMN($B$4)+1,FALSE))</f>
        <v>-0.21267110039999998</v>
      </c>
      <c r="I104" s="32">
        <f ca="1">IF($B104="","",VLOOKUP($B104,公司明细!$D:$O,COLUMN()-COLUMN($B$4)+1,FALSE))</f>
        <v>-108.00715262580172</v>
      </c>
      <c r="J104" s="30">
        <f ca="1">IF($B104="","",VLOOKUP($B104,公司明细!$D:$O,COLUMN()-COLUMN($B$4)+1,FALSE))</f>
        <v>5.0457682857000004</v>
      </c>
      <c r="K104" s="32">
        <f ca="1">IF($B104="","",VLOOKUP($B104,公司明细!$D:$O,COLUMN()-COLUMN($B$4)+1,FALSE))</f>
        <v>4.5523295362369911</v>
      </c>
    </row>
    <row r="105" spans="2:11">
      <c r="B105" s="40">
        <f>IF(ROW()-ROW($B$4)&gt;行业估值!$C$39,"",ROW()-ROW($B$4))</f>
        <v>101</v>
      </c>
      <c r="C105" s="27" t="str">
        <f>IF($B105="","",VLOOKUP($B105,公司明细!$D:$O,COLUMN()-COLUMN($B$4)+1,FALSE))</f>
        <v>002833.SZ</v>
      </c>
      <c r="D105" s="28" t="str">
        <f>IF($B105="","",VLOOKUP($B105,公司明细!$D:$O,COLUMN()-COLUMN($B$4)+1,FALSE))</f>
        <v>弘亚数控</v>
      </c>
      <c r="E105" s="28" t="str">
        <f>IF($B105="","",VLOOKUP($B105,公司明细!$D:$O,COLUMN()-COLUMN($B$4)+1,FALSE))</f>
        <v>机械设备</v>
      </c>
      <c r="F105" s="29">
        <f ca="1">IF(B105="","",[1]!EM_S_DQ_CLOSE(C105,deadline,"1"))</f>
        <v>33.08</v>
      </c>
      <c r="G105" s="30">
        <f ca="1">IF($B105="","",VLOOKUP($B105,公司明细!$D:$O,COLUMN()-COLUMN($B$4)+1,FALSE))</f>
        <v>44.75105404</v>
      </c>
      <c r="H105" s="30">
        <f ca="1">IF($B105="","",VLOOKUP($B105,公司明细!$D:$O,COLUMN()-COLUMN($B$4)+1,FALSE))</f>
        <v>2.7565359727999996</v>
      </c>
      <c r="I105" s="32">
        <f ca="1">IF($B105="","",VLOOKUP($B105,公司明细!$D:$O,COLUMN()-COLUMN($B$4)+1,FALSE))</f>
        <v>16.234525680629275</v>
      </c>
      <c r="J105" s="30">
        <f ca="1">IF($B105="","",VLOOKUP($B105,公司明细!$D:$O,COLUMN()-COLUMN($B$4)+1,FALSE))</f>
        <v>13.578922737499999</v>
      </c>
      <c r="K105" s="32">
        <f ca="1">IF($B105="","",VLOOKUP($B105,公司明细!$D:$O,COLUMN()-COLUMN($B$4)+1,FALSE))</f>
        <v>3.2956262367127267</v>
      </c>
    </row>
    <row r="106" spans="2:11">
      <c r="B106" s="40">
        <f>IF(ROW()-ROW($B$4)&gt;行业估值!$C$39,"",ROW()-ROW($B$4))</f>
        <v>102</v>
      </c>
      <c r="C106" s="27" t="str">
        <f>IF($B106="","",VLOOKUP($B106,公司明细!$D:$O,COLUMN()-COLUMN($B$4)+1,FALSE))</f>
        <v>002837.SZ</v>
      </c>
      <c r="D106" s="28" t="str">
        <f>IF($B106="","",VLOOKUP($B106,公司明细!$D:$O,COLUMN()-COLUMN($B$4)+1,FALSE))</f>
        <v>英维克</v>
      </c>
      <c r="E106" s="28" t="str">
        <f>IF($B106="","",VLOOKUP($B106,公司明细!$D:$O,COLUMN()-COLUMN($B$4)+1,FALSE))</f>
        <v>机械设备</v>
      </c>
      <c r="F106" s="29">
        <f ca="1">IF(B106="","",[1]!EM_S_DQ_CLOSE(C106,deadline,"1"))</f>
        <v>16.510000000000002</v>
      </c>
      <c r="G106" s="30">
        <f ca="1">IF($B106="","",VLOOKUP($B106,公司明细!$D:$O,COLUMN()-COLUMN($B$4)+1,FALSE))</f>
        <v>35.467460065700003</v>
      </c>
      <c r="H106" s="30">
        <f ca="1">IF($B106="","",VLOOKUP($B106,公司明细!$D:$O,COLUMN()-COLUMN($B$4)+1,FALSE))</f>
        <v>1.2225794341</v>
      </c>
      <c r="I106" s="32">
        <f ca="1">IF($B106="","",VLOOKUP($B106,公司明细!$D:$O,COLUMN()-COLUMN($B$4)+1,FALSE))</f>
        <v>29.010352273600382</v>
      </c>
      <c r="J106" s="30">
        <f ca="1">IF($B106="","",VLOOKUP($B106,公司明细!$D:$O,COLUMN()-COLUMN($B$4)+1,FALSE))</f>
        <v>11.8522226346</v>
      </c>
      <c r="K106" s="32">
        <f ca="1">IF($B106="","",VLOOKUP($B106,公司明细!$D:$O,COLUMN()-COLUMN($B$4)+1,FALSE))</f>
        <v>2.9924733241308195</v>
      </c>
    </row>
    <row r="107" spans="2:11">
      <c r="B107" s="40">
        <f>IF(ROW()-ROW($B$4)&gt;行业估值!$C$39,"",ROW()-ROW($B$4))</f>
        <v>103</v>
      </c>
      <c r="C107" s="27" t="str">
        <f>IF($B107="","",VLOOKUP($B107,公司明细!$D:$O,COLUMN()-COLUMN($B$4)+1,FALSE))</f>
        <v>002843.SZ</v>
      </c>
      <c r="D107" s="28" t="str">
        <f>IF($B107="","",VLOOKUP($B107,公司明细!$D:$O,COLUMN()-COLUMN($B$4)+1,FALSE))</f>
        <v>泰嘉股份</v>
      </c>
      <c r="E107" s="28" t="str">
        <f>IF($B107="","",VLOOKUP($B107,公司明细!$D:$O,COLUMN()-COLUMN($B$4)+1,FALSE))</f>
        <v>机械设备</v>
      </c>
      <c r="F107" s="29">
        <f ca="1">IF(B107="","",[1]!EM_S_DQ_CLOSE(C107,deadline,"1"))</f>
        <v>8.09</v>
      </c>
      <c r="G107" s="30">
        <f ca="1">IF($B107="","",VLOOKUP($B107,公司明细!$D:$O,COLUMN()-COLUMN($B$4)+1,FALSE))</f>
        <v>16.989000000000001</v>
      </c>
      <c r="H107" s="30">
        <f ca="1">IF($B107="","",VLOOKUP($B107,公司明细!$D:$O,COLUMN()-COLUMN($B$4)+1,FALSE))</f>
        <v>0.57896673229999995</v>
      </c>
      <c r="I107" s="32">
        <f ca="1">IF($B107="","",VLOOKUP($B107,公司明细!$D:$O,COLUMN()-COLUMN($B$4)+1,FALSE))</f>
        <v>29.343654915213516</v>
      </c>
      <c r="J107" s="30">
        <f ca="1">IF($B107="","",VLOOKUP($B107,公司明细!$D:$O,COLUMN()-COLUMN($B$4)+1,FALSE))</f>
        <v>5.7857189363999995</v>
      </c>
      <c r="K107" s="32">
        <f ca="1">IF($B107="","",VLOOKUP($B107,公司明细!$D:$O,COLUMN()-COLUMN($B$4)+1,FALSE))</f>
        <v>2.9363680100525116</v>
      </c>
    </row>
    <row r="108" spans="2:11">
      <c r="B108" s="40">
        <f>IF(ROW()-ROW($B$4)&gt;行业估值!$C$39,"",ROW()-ROW($B$4))</f>
        <v>104</v>
      </c>
      <c r="C108" s="27" t="str">
        <f>IF($B108="","",VLOOKUP($B108,公司明细!$D:$O,COLUMN()-COLUMN($B$4)+1,FALSE))</f>
        <v>002849.SZ</v>
      </c>
      <c r="D108" s="28" t="str">
        <f>IF($B108="","",VLOOKUP($B108,公司明细!$D:$O,COLUMN()-COLUMN($B$4)+1,FALSE))</f>
        <v>威星智能</v>
      </c>
      <c r="E108" s="28" t="str">
        <f>IF($B108="","",VLOOKUP($B108,公司明细!$D:$O,COLUMN()-COLUMN($B$4)+1,FALSE))</f>
        <v>机械设备</v>
      </c>
      <c r="F108" s="29">
        <f ca="1">IF(B108="","",[1]!EM_S_DQ_CLOSE(C108,deadline,"1"))</f>
        <v>13.35</v>
      </c>
      <c r="G108" s="30">
        <f ca="1">IF($B108="","",VLOOKUP($B108,公司明细!$D:$O,COLUMN()-COLUMN($B$4)+1,FALSE))</f>
        <v>17.690759175</v>
      </c>
      <c r="H108" s="30">
        <f ca="1">IF($B108="","",VLOOKUP($B108,公司明细!$D:$O,COLUMN()-COLUMN($B$4)+1,FALSE))</f>
        <v>0.95179405500000003</v>
      </c>
      <c r="I108" s="32">
        <f ca="1">IF($B108="","",VLOOKUP($B108,公司明细!$D:$O,COLUMN()-COLUMN($B$4)+1,FALSE))</f>
        <v>18.586751075052678</v>
      </c>
      <c r="J108" s="30">
        <f ca="1">IF($B108="","",VLOOKUP($B108,公司明细!$D:$O,COLUMN()-COLUMN($B$4)+1,FALSE))</f>
        <v>6.6183162792999992</v>
      </c>
      <c r="K108" s="32">
        <f ca="1">IF($B108="","",VLOOKUP($B108,公司明细!$D:$O,COLUMN()-COLUMN($B$4)+1,FALSE))</f>
        <v>2.6729999638021384</v>
      </c>
    </row>
    <row r="109" spans="2:11">
      <c r="B109" s="40">
        <f>IF(ROW()-ROW($B$4)&gt;行业估值!$C$39,"",ROW()-ROW($B$4))</f>
        <v>105</v>
      </c>
      <c r="C109" s="27" t="str">
        <f>IF($B109="","",VLOOKUP($B109,公司明细!$D:$O,COLUMN()-COLUMN($B$4)+1,FALSE))</f>
        <v>002857.SZ</v>
      </c>
      <c r="D109" s="28" t="str">
        <f>IF($B109="","",VLOOKUP($B109,公司明细!$D:$O,COLUMN()-COLUMN($B$4)+1,FALSE))</f>
        <v>三晖电气</v>
      </c>
      <c r="E109" s="28" t="str">
        <f>IF($B109="","",VLOOKUP($B109,公司明细!$D:$O,COLUMN()-COLUMN($B$4)+1,FALSE))</f>
        <v>机械设备</v>
      </c>
      <c r="F109" s="29">
        <f ca="1">IF(B109="","",[1]!EM_S_DQ_CLOSE(C109,deadline,"1"))</f>
        <v>11.58</v>
      </c>
      <c r="G109" s="30">
        <f ca="1">IF($B109="","",VLOOKUP($B109,公司明细!$D:$O,COLUMN()-COLUMN($B$4)+1,FALSE))</f>
        <v>14.8224</v>
      </c>
      <c r="H109" s="30">
        <f ca="1">IF($B109="","",VLOOKUP($B109,公司明细!$D:$O,COLUMN()-COLUMN($B$4)+1,FALSE))</f>
        <v>0.33640531689999997</v>
      </c>
      <c r="I109" s="32">
        <f ca="1">IF($B109="","",VLOOKUP($B109,公司明细!$D:$O,COLUMN()-COLUMN($B$4)+1,FALSE))</f>
        <v>44.061134754318154</v>
      </c>
      <c r="J109" s="30">
        <f ca="1">IF($B109="","",VLOOKUP($B109,公司明细!$D:$O,COLUMN()-COLUMN($B$4)+1,FALSE))</f>
        <v>4.6502363105000004</v>
      </c>
      <c r="K109" s="32">
        <f ca="1">IF($B109="","",VLOOKUP($B109,公司明细!$D:$O,COLUMN()-COLUMN($B$4)+1,FALSE))</f>
        <v>3.187450918683802</v>
      </c>
    </row>
    <row r="110" spans="2:11">
      <c r="B110" s="40">
        <f>IF(ROW()-ROW($B$4)&gt;行业估值!$C$39,"",ROW()-ROW($B$4))</f>
        <v>106</v>
      </c>
      <c r="C110" s="27" t="str">
        <f>IF($B110="","",VLOOKUP($B110,公司明细!$D:$O,COLUMN()-COLUMN($B$4)+1,FALSE))</f>
        <v>002870.SZ</v>
      </c>
      <c r="D110" s="28" t="str">
        <f>IF($B110="","",VLOOKUP($B110,公司明细!$D:$O,COLUMN()-COLUMN($B$4)+1,FALSE))</f>
        <v>香山股份</v>
      </c>
      <c r="E110" s="28" t="str">
        <f>IF($B110="","",VLOOKUP($B110,公司明细!$D:$O,COLUMN()-COLUMN($B$4)+1,FALSE))</f>
        <v>机械设备</v>
      </c>
      <c r="F110" s="29">
        <f ca="1">IF(B110="","",[1]!EM_S_DQ_CLOSE(C110,deadline,"1"))</f>
        <v>21.36</v>
      </c>
      <c r="G110" s="30">
        <f ca="1">IF($B110="","",VLOOKUP($B110,公司明细!$D:$O,COLUMN()-COLUMN($B$4)+1,FALSE))</f>
        <v>23.639112000000001</v>
      </c>
      <c r="H110" s="30">
        <f ca="1">IF($B110="","",VLOOKUP($B110,公司明细!$D:$O,COLUMN()-COLUMN($B$4)+1,FALSE))</f>
        <v>0.45118318219999998</v>
      </c>
      <c r="I110" s="32">
        <f ca="1">IF($B110="","",VLOOKUP($B110,公司明细!$D:$O,COLUMN()-COLUMN($B$4)+1,FALSE))</f>
        <v>52.393601828716392</v>
      </c>
      <c r="J110" s="30">
        <f ca="1">IF($B110="","",VLOOKUP($B110,公司明细!$D:$O,COLUMN()-COLUMN($B$4)+1,FALSE))</f>
        <v>8.5210609282000007</v>
      </c>
      <c r="K110" s="32">
        <f ca="1">IF($B110="","",VLOOKUP($B110,公司明细!$D:$O,COLUMN()-COLUMN($B$4)+1,FALSE))</f>
        <v>2.7741982130144862</v>
      </c>
    </row>
    <row r="111" spans="2:11">
      <c r="B111" s="40">
        <f>IF(ROW()-ROW($B$4)&gt;行业估值!$C$39,"",ROW()-ROW($B$4))</f>
        <v>107</v>
      </c>
      <c r="C111" s="27" t="str">
        <f>IF($B111="","",VLOOKUP($B111,公司明细!$D:$O,COLUMN()-COLUMN($B$4)+1,FALSE))</f>
        <v>002871.SZ</v>
      </c>
      <c r="D111" s="28" t="str">
        <f>IF($B111="","",VLOOKUP($B111,公司明细!$D:$O,COLUMN()-COLUMN($B$4)+1,FALSE))</f>
        <v>伟隆股份</v>
      </c>
      <c r="E111" s="28" t="str">
        <f>IF($B111="","",VLOOKUP($B111,公司明细!$D:$O,COLUMN()-COLUMN($B$4)+1,FALSE))</f>
        <v>机械设备</v>
      </c>
      <c r="F111" s="29">
        <f ca="1">IF(B111="","",[1]!EM_S_DQ_CLOSE(C111,deadline,"1"))</f>
        <v>18.8</v>
      </c>
      <c r="G111" s="30">
        <f ca="1">IF($B111="","",VLOOKUP($B111,公司明细!$D:$O,COLUMN()-COLUMN($B$4)+1,FALSE))</f>
        <v>21.947496000000001</v>
      </c>
      <c r="H111" s="30">
        <f ca="1">IF($B111="","",VLOOKUP($B111,公司明细!$D:$O,COLUMN()-COLUMN($B$4)+1,FALSE))</f>
        <v>0.68346397120000002</v>
      </c>
      <c r="I111" s="32">
        <f ca="1">IF($B111="","",VLOOKUP($B111,公司明细!$D:$O,COLUMN()-COLUMN($B$4)+1,FALSE))</f>
        <v>32.11214771345653</v>
      </c>
      <c r="J111" s="30">
        <f ca="1">IF($B111="","",VLOOKUP($B111,公司明细!$D:$O,COLUMN()-COLUMN($B$4)+1,FALSE))</f>
        <v>6.3673128242999999</v>
      </c>
      <c r="K111" s="32">
        <f ca="1">IF($B111="","",VLOOKUP($B111,公司明细!$D:$O,COLUMN()-COLUMN($B$4)+1,FALSE))</f>
        <v>3.4469008521523099</v>
      </c>
    </row>
    <row r="112" spans="2:11">
      <c r="B112" s="40">
        <f>IF(ROW()-ROW($B$4)&gt;行业估值!$C$39,"",ROW()-ROW($B$4))</f>
        <v>108</v>
      </c>
      <c r="C112" s="27" t="str">
        <f>IF($B112="","",VLOOKUP($B112,公司明细!$D:$O,COLUMN()-COLUMN($B$4)+1,FALSE))</f>
        <v>002877.SZ</v>
      </c>
      <c r="D112" s="28" t="str">
        <f>IF($B112="","",VLOOKUP($B112,公司明细!$D:$O,COLUMN()-COLUMN($B$4)+1,FALSE))</f>
        <v>智能自控</v>
      </c>
      <c r="E112" s="28" t="str">
        <f>IF($B112="","",VLOOKUP($B112,公司明细!$D:$O,COLUMN()-COLUMN($B$4)+1,FALSE))</f>
        <v>机械设备</v>
      </c>
      <c r="F112" s="29">
        <f ca="1">IF(B112="","",[1]!EM_S_DQ_CLOSE(C112,deadline,"1"))</f>
        <v>7.65</v>
      </c>
      <c r="G112" s="30">
        <f ca="1">IF($B112="","",VLOOKUP($B112,公司明细!$D:$O,COLUMN()-COLUMN($B$4)+1,FALSE))</f>
        <v>25.435699199999998</v>
      </c>
      <c r="H112" s="30">
        <f ca="1">IF($B112="","",VLOOKUP($B112,公司明细!$D:$O,COLUMN()-COLUMN($B$4)+1,FALSE))</f>
        <v>0.82384409459999997</v>
      </c>
      <c r="I112" s="32">
        <f ca="1">IF($B112="","",VLOOKUP($B112,公司明细!$D:$O,COLUMN()-COLUMN($B$4)+1,FALSE))</f>
        <v>30.874408600755661</v>
      </c>
      <c r="J112" s="30">
        <f ca="1">IF($B112="","",VLOOKUP($B112,公司明细!$D:$O,COLUMN()-COLUMN($B$4)+1,FALSE))</f>
        <v>7.3100711420000009</v>
      </c>
      <c r="K112" s="32">
        <f ca="1">IF($B112="","",VLOOKUP($B112,公司明细!$D:$O,COLUMN()-COLUMN($B$4)+1,FALSE))</f>
        <v>3.4795419505371479</v>
      </c>
    </row>
    <row r="113" spans="2:11">
      <c r="B113" s="40">
        <f>IF(ROW()-ROW($B$4)&gt;行业估值!$C$39,"",ROW()-ROW($B$4))</f>
        <v>109</v>
      </c>
      <c r="C113" s="27" t="str">
        <f>IF($B113="","",VLOOKUP($B113,公司明细!$D:$O,COLUMN()-COLUMN($B$4)+1,FALSE))</f>
        <v>002884.SZ</v>
      </c>
      <c r="D113" s="28" t="str">
        <f>IF($B113="","",VLOOKUP($B113,公司明细!$D:$O,COLUMN()-COLUMN($B$4)+1,FALSE))</f>
        <v>凌霄泵业</v>
      </c>
      <c r="E113" s="28" t="str">
        <f>IF($B113="","",VLOOKUP($B113,公司明细!$D:$O,COLUMN()-COLUMN($B$4)+1,FALSE))</f>
        <v>机械设备</v>
      </c>
      <c r="F113" s="29">
        <f ca="1">IF(B113="","",[1]!EM_S_DQ_CLOSE(C113,deadline,"1"))</f>
        <v>13.58</v>
      </c>
      <c r="G113" s="30">
        <f ca="1">IF($B113="","",VLOOKUP($B113,公司明细!$D:$O,COLUMN()-COLUMN($B$4)+1,FALSE))</f>
        <v>26.166866896799998</v>
      </c>
      <c r="H113" s="30">
        <f ca="1">IF($B113="","",VLOOKUP($B113,公司明细!$D:$O,COLUMN()-COLUMN($B$4)+1,FALSE))</f>
        <v>2.6263848253999997</v>
      </c>
      <c r="I113" s="32">
        <f ca="1">IF($B113="","",VLOOKUP($B113,公司明细!$D:$O,COLUMN()-COLUMN($B$4)+1,FALSE))</f>
        <v>9.9630742013652824</v>
      </c>
      <c r="J113" s="30">
        <f ca="1">IF($B113="","",VLOOKUP($B113,公司明细!$D:$O,COLUMN()-COLUMN($B$4)+1,FALSE))</f>
        <v>13.125182494900001</v>
      </c>
      <c r="K113" s="32">
        <f ca="1">IF($B113="","",VLOOKUP($B113,公司明细!$D:$O,COLUMN()-COLUMN($B$4)+1,FALSE))</f>
        <v>1.9936383289883819</v>
      </c>
    </row>
    <row r="114" spans="2:11">
      <c r="B114" s="40">
        <f>IF(ROW()-ROW($B$4)&gt;行业估值!$C$39,"",ROW()-ROW($B$4))</f>
        <v>110</v>
      </c>
      <c r="C114" s="27" t="str">
        <f>IF($B114="","",VLOOKUP($B114,公司明细!$D:$O,COLUMN()-COLUMN($B$4)+1,FALSE))</f>
        <v>002890.SZ</v>
      </c>
      <c r="D114" s="28" t="str">
        <f>IF($B114="","",VLOOKUP($B114,公司明细!$D:$O,COLUMN()-COLUMN($B$4)+1,FALSE))</f>
        <v>弘宇股份</v>
      </c>
      <c r="E114" s="28" t="str">
        <f>IF($B114="","",VLOOKUP($B114,公司明细!$D:$O,COLUMN()-COLUMN($B$4)+1,FALSE))</f>
        <v>机械设备</v>
      </c>
      <c r="F114" s="29">
        <f ca="1">IF(B114="","",[1]!EM_S_DQ_CLOSE(C114,deadline,"1"))</f>
        <v>21.95</v>
      </c>
      <c r="G114" s="30">
        <f ca="1">IF($B114="","",VLOOKUP($B114,公司明细!$D:$O,COLUMN()-COLUMN($B$4)+1,FALSE))</f>
        <v>14.634065</v>
      </c>
      <c r="H114" s="30">
        <f ca="1">IF($B114="","",VLOOKUP($B114,公司明细!$D:$O,COLUMN()-COLUMN($B$4)+1,FALSE))</f>
        <v>5.6638010099999997E-2</v>
      </c>
      <c r="I114" s="32">
        <f ca="1">IF($B114="","",VLOOKUP($B114,公司明细!$D:$O,COLUMN()-COLUMN($B$4)+1,FALSE))</f>
        <v>258.37886914039024</v>
      </c>
      <c r="J114" s="30">
        <f ca="1">IF($B114="","",VLOOKUP($B114,公司明细!$D:$O,COLUMN()-COLUMN($B$4)+1,FALSE))</f>
        <v>5.3622570457999998</v>
      </c>
      <c r="K114" s="32">
        <f ca="1">IF($B114="","",VLOOKUP($B114,公司明细!$D:$O,COLUMN()-COLUMN($B$4)+1,FALSE))</f>
        <v>2.7290868145648042</v>
      </c>
    </row>
    <row r="115" spans="2:11">
      <c r="B115" s="40">
        <f>IF(ROW()-ROW($B$4)&gt;行业估值!$C$39,"",ROW()-ROW($B$4))</f>
        <v>111</v>
      </c>
      <c r="C115" s="27" t="str">
        <f>IF($B115="","",VLOOKUP($B115,公司明细!$D:$O,COLUMN()-COLUMN($B$4)+1,FALSE))</f>
        <v>002896.SZ</v>
      </c>
      <c r="D115" s="28" t="str">
        <f>IF($B115="","",VLOOKUP($B115,公司明细!$D:$O,COLUMN()-COLUMN($B$4)+1,FALSE))</f>
        <v>中大力德</v>
      </c>
      <c r="E115" s="28" t="str">
        <f>IF($B115="","",VLOOKUP($B115,公司明细!$D:$O,COLUMN()-COLUMN($B$4)+1,FALSE))</f>
        <v>机械设备</v>
      </c>
      <c r="F115" s="29">
        <f ca="1">IF(B115="","",[1]!EM_S_DQ_CLOSE(C115,deadline,"1"))</f>
        <v>19.82</v>
      </c>
      <c r="G115" s="30">
        <f ca="1">IF($B115="","",VLOOKUP($B115,公司明细!$D:$O,COLUMN()-COLUMN($B$4)+1,FALSE))</f>
        <v>15.856</v>
      </c>
      <c r="H115" s="30">
        <f ca="1">IF($B115="","",VLOOKUP($B115,公司明细!$D:$O,COLUMN()-COLUMN($B$4)+1,FALSE))</f>
        <v>0.4799576317</v>
      </c>
      <c r="I115" s="32">
        <f ca="1">IF($B115="","",VLOOKUP($B115,公司明细!$D:$O,COLUMN()-COLUMN($B$4)+1,FALSE))</f>
        <v>33.036249353590598</v>
      </c>
      <c r="J115" s="30">
        <f ca="1">IF($B115="","",VLOOKUP($B115,公司明细!$D:$O,COLUMN()-COLUMN($B$4)+1,FALSE))</f>
        <v>6.1273637978999993</v>
      </c>
      <c r="K115" s="32">
        <f ca="1">IF($B115="","",VLOOKUP($B115,公司明细!$D:$O,COLUMN()-COLUMN($B$4)+1,FALSE))</f>
        <v>2.5877360187809066</v>
      </c>
    </row>
    <row r="116" spans="2:11">
      <c r="B116" s="40">
        <f>IF(ROW()-ROW($B$4)&gt;行业估值!$C$39,"",ROW()-ROW($B$4))</f>
        <v>112</v>
      </c>
      <c r="C116" s="27" t="str">
        <f>IF($B116="","",VLOOKUP($B116,公司明细!$D:$O,COLUMN()-COLUMN($B$4)+1,FALSE))</f>
        <v>002903.SZ</v>
      </c>
      <c r="D116" s="28" t="str">
        <f>IF($B116="","",VLOOKUP($B116,公司明细!$D:$O,COLUMN()-COLUMN($B$4)+1,FALSE))</f>
        <v>宇环数控</v>
      </c>
      <c r="E116" s="28" t="str">
        <f>IF($B116="","",VLOOKUP($B116,公司明细!$D:$O,COLUMN()-COLUMN($B$4)+1,FALSE))</f>
        <v>机械设备</v>
      </c>
      <c r="F116" s="29">
        <f ca="1">IF(B116="","",[1]!EM_S_DQ_CLOSE(C116,deadline,"1"))</f>
        <v>13.48</v>
      </c>
      <c r="G116" s="30">
        <f ca="1">IF($B116="","",VLOOKUP($B116,公司明细!$D:$O,COLUMN()-COLUMN($B$4)+1,FALSE))</f>
        <v>20.22</v>
      </c>
      <c r="H116" s="30">
        <f ca="1">IF($B116="","",VLOOKUP($B116,公司明细!$D:$O,COLUMN()-COLUMN($B$4)+1,FALSE))</f>
        <v>-0.196791195</v>
      </c>
      <c r="I116" s="32">
        <f ca="1">IF($B116="","",VLOOKUP($B116,公司明细!$D:$O,COLUMN()-COLUMN($B$4)+1,FALSE))</f>
        <v>-102.74849949460391</v>
      </c>
      <c r="J116" s="30">
        <f ca="1">IF($B116="","",VLOOKUP($B116,公司明细!$D:$O,COLUMN()-COLUMN($B$4)+1,FALSE))</f>
        <v>5.9290524057000003</v>
      </c>
      <c r="K116" s="32">
        <f ca="1">IF($B116="","",VLOOKUP($B116,公司明细!$D:$O,COLUMN()-COLUMN($B$4)+1,FALSE))</f>
        <v>3.4103257344396454</v>
      </c>
    </row>
    <row r="117" spans="2:11">
      <c r="B117" s="40">
        <f>IF(ROW()-ROW($B$4)&gt;行业估值!$C$39,"",ROW()-ROW($B$4))</f>
        <v>113</v>
      </c>
      <c r="C117" s="27" t="str">
        <f>IF($B117="","",VLOOKUP($B117,公司明细!$D:$O,COLUMN()-COLUMN($B$4)+1,FALSE))</f>
        <v>002931.SZ</v>
      </c>
      <c r="D117" s="28" t="str">
        <f>IF($B117="","",VLOOKUP($B117,公司明细!$D:$O,COLUMN()-COLUMN($B$4)+1,FALSE))</f>
        <v>锋龙股份</v>
      </c>
      <c r="E117" s="28" t="str">
        <f>IF($B117="","",VLOOKUP($B117,公司明细!$D:$O,COLUMN()-COLUMN($B$4)+1,FALSE))</f>
        <v>机械设备</v>
      </c>
      <c r="F117" s="29">
        <f ca="1">IF(B117="","",[1]!EM_S_DQ_CLOSE(C117,deadline,"1"))</f>
        <v>25.72</v>
      </c>
      <c r="G117" s="30">
        <f ca="1">IF($B117="","",VLOOKUP($B117,公司明细!$D:$O,COLUMN()-COLUMN($B$4)+1,FALSE))</f>
        <v>22.859936000000001</v>
      </c>
      <c r="H117" s="30">
        <f ca="1">IF($B117="","",VLOOKUP($B117,公司明细!$D:$O,COLUMN()-COLUMN($B$4)+1,FALSE))</f>
        <v>0.59519118439999996</v>
      </c>
      <c r="I117" s="32">
        <f ca="1">IF($B117="","",VLOOKUP($B117,公司明细!$D:$O,COLUMN()-COLUMN($B$4)+1,FALSE))</f>
        <v>38.40771940035475</v>
      </c>
      <c r="J117" s="30">
        <f ca="1">IF($B117="","",VLOOKUP($B117,公司明细!$D:$O,COLUMN()-COLUMN($B$4)+1,FALSE))</f>
        <v>5.2402150279000006</v>
      </c>
      <c r="K117" s="32">
        <f ca="1">IF($B117="","",VLOOKUP($B117,公司明细!$D:$O,COLUMN()-COLUMN($B$4)+1,FALSE))</f>
        <v>4.3624041911045488</v>
      </c>
    </row>
    <row r="118" spans="2:11">
      <c r="B118" s="40">
        <f>IF(ROW()-ROW($B$4)&gt;行业估值!$C$39,"",ROW()-ROW($B$4))</f>
        <v>114</v>
      </c>
      <c r="C118" s="27" t="str">
        <f>IF($B118="","",VLOOKUP($B118,公司明细!$D:$O,COLUMN()-COLUMN($B$4)+1,FALSE))</f>
        <v>002943.SZ</v>
      </c>
      <c r="D118" s="28" t="str">
        <f>IF($B118="","",VLOOKUP($B118,公司明细!$D:$O,COLUMN()-COLUMN($B$4)+1,FALSE))</f>
        <v>宇晶股份</v>
      </c>
      <c r="E118" s="28" t="str">
        <f>IF($B118="","",VLOOKUP($B118,公司明细!$D:$O,COLUMN()-COLUMN($B$4)+1,FALSE))</f>
        <v>机械设备</v>
      </c>
      <c r="F118" s="29">
        <f ca="1">IF(B118="","",[1]!EM_S_DQ_CLOSE(C118,deadline,"1"))</f>
        <v>21.96</v>
      </c>
      <c r="G118" s="30">
        <f ca="1">IF($B118="","",VLOOKUP($B118,公司明细!$D:$O,COLUMN()-COLUMN($B$4)+1,FALSE))</f>
        <v>21.96</v>
      </c>
      <c r="H118" s="30">
        <f ca="1">IF($B118="","",VLOOKUP($B118,公司明细!$D:$O,COLUMN()-COLUMN($B$4)+1,FALSE))</f>
        <v>0.42087072049999996</v>
      </c>
      <c r="I118" s="32">
        <f ca="1">IF($B118="","",VLOOKUP($B118,公司明细!$D:$O,COLUMN()-COLUMN($B$4)+1,FALSE))</f>
        <v>52.177542723597476</v>
      </c>
      <c r="J118" s="30">
        <f ca="1">IF($B118="","",VLOOKUP($B118,公司明细!$D:$O,COLUMN()-COLUMN($B$4)+1,FALSE))</f>
        <v>7.9133314762999998</v>
      </c>
      <c r="K118" s="32">
        <f ca="1">IF($B118="","",VLOOKUP($B118,公司明细!$D:$O,COLUMN()-COLUMN($B$4)+1,FALSE))</f>
        <v>2.7750638357269648</v>
      </c>
    </row>
    <row r="119" spans="2:11">
      <c r="B119" s="40">
        <f>IF(ROW()-ROW($B$4)&gt;行业估值!$C$39,"",ROW()-ROW($B$4))</f>
        <v>115</v>
      </c>
      <c r="C119" s="27" t="str">
        <f>IF($B119="","",VLOOKUP($B119,公司明细!$D:$O,COLUMN()-COLUMN($B$4)+1,FALSE))</f>
        <v>002957.SZ</v>
      </c>
      <c r="D119" s="28" t="str">
        <f>IF($B119="","",VLOOKUP($B119,公司明细!$D:$O,COLUMN()-COLUMN($B$4)+1,FALSE))</f>
        <v>科瑞技术</v>
      </c>
      <c r="E119" s="28" t="str">
        <f>IF($B119="","",VLOOKUP($B119,公司明细!$D:$O,COLUMN()-COLUMN($B$4)+1,FALSE))</f>
        <v>机械设备</v>
      </c>
      <c r="F119" s="29">
        <f ca="1">IF(B119="","",[1]!EM_S_DQ_CLOSE(C119,deadline,"1"))</f>
        <v>30.29</v>
      </c>
      <c r="G119" s="30">
        <f ca="1">IF($B119="","",VLOOKUP($B119,公司明细!$D:$O,COLUMN()-COLUMN($B$4)+1,FALSE))</f>
        <v>124.18899999999999</v>
      </c>
      <c r="H119" s="30">
        <f ca="1">IF($B119="","",VLOOKUP($B119,公司明细!$D:$O,COLUMN()-COLUMN($B$4)+1,FALSE))</f>
        <v>3.0675316830999999</v>
      </c>
      <c r="I119" s="32">
        <f ca="1">IF($B119="","",VLOOKUP($B119,公司明细!$D:$O,COLUMN()-COLUMN($B$4)+1,FALSE))</f>
        <v>40.484993418061947</v>
      </c>
      <c r="J119" s="30">
        <f ca="1">IF($B119="","",VLOOKUP($B119,公司明细!$D:$O,COLUMN()-COLUMN($B$4)+1,FALSE))</f>
        <v>22.806390561999997</v>
      </c>
      <c r="K119" s="32">
        <f ca="1">IF($B119="","",VLOOKUP($B119,公司明细!$D:$O,COLUMN()-COLUMN($B$4)+1,FALSE))</f>
        <v>5.4453596969843918</v>
      </c>
    </row>
    <row r="120" spans="2:11">
      <c r="B120" s="40">
        <f>IF(ROW()-ROW($B$4)&gt;行业估值!$C$39,"",ROW()-ROW($B$4))</f>
        <v>116</v>
      </c>
      <c r="C120" s="27" t="str">
        <f>IF($B120="","",VLOOKUP($B120,公司明细!$D:$O,COLUMN()-COLUMN($B$4)+1,FALSE))</f>
        <v>002960.SZ</v>
      </c>
      <c r="D120" s="28" t="str">
        <f>IF($B120="","",VLOOKUP($B120,公司明细!$D:$O,COLUMN()-COLUMN($B$4)+1,FALSE))</f>
        <v>青鸟消防</v>
      </c>
      <c r="E120" s="28" t="str">
        <f>IF($B120="","",VLOOKUP($B120,公司明细!$D:$O,COLUMN()-COLUMN($B$4)+1,FALSE))</f>
        <v>机械设备</v>
      </c>
      <c r="F120" s="29">
        <f ca="1">IF(B120="","",[1]!EM_S_DQ_CLOSE(C120,deadline,"1"))</f>
        <v>25.86</v>
      </c>
      <c r="G120" s="30">
        <f ca="1">IF($B120="","",VLOOKUP($B120,公司明细!$D:$O,COLUMN()-COLUMN($B$4)+1,FALSE))</f>
        <v>62.064</v>
      </c>
      <c r="H120" s="30">
        <f ca="1">IF($B120="","",VLOOKUP($B120,公司明细!$D:$O,COLUMN()-COLUMN($B$4)+1,FALSE))</f>
        <v>3.4962832326999997</v>
      </c>
      <c r="I120" s="32">
        <f ca="1">IF($B120="","",VLOOKUP($B120,公司明细!$D:$O,COLUMN()-COLUMN($B$4)+1,FALSE))</f>
        <v>17.751422258794282</v>
      </c>
      <c r="J120" s="30">
        <f ca="1">IF($B120="","",VLOOKUP($B120,公司明细!$D:$O,COLUMN()-COLUMN($B$4)+1,FALSE))</f>
        <v>26.881550302499999</v>
      </c>
      <c r="K120" s="32">
        <f ca="1">IF($B120="","",VLOOKUP($B120,公司明细!$D:$O,COLUMN()-COLUMN($B$4)+1,FALSE))</f>
        <v>2.308795411782036</v>
      </c>
    </row>
    <row r="121" spans="2:11">
      <c r="B121" s="40">
        <f>IF(ROW()-ROW($B$4)&gt;行业估值!$C$39,"",ROW()-ROW($B$4))</f>
        <v>117</v>
      </c>
      <c r="C121" s="27" t="str">
        <f>IF($B121="","",VLOOKUP($B121,公司明细!$D:$O,COLUMN()-COLUMN($B$4)+1,FALSE))</f>
        <v>300004.SZ</v>
      </c>
      <c r="D121" s="28" t="str">
        <f>IF($B121="","",VLOOKUP($B121,公司明细!$D:$O,COLUMN()-COLUMN($B$4)+1,FALSE))</f>
        <v>南风股份</v>
      </c>
      <c r="E121" s="28" t="str">
        <f>IF($B121="","",VLOOKUP($B121,公司明细!$D:$O,COLUMN()-COLUMN($B$4)+1,FALSE))</f>
        <v>机械设备</v>
      </c>
      <c r="F121" s="29">
        <f ca="1">IF(B121="","",[1]!EM_S_DQ_CLOSE(C121,deadline,"1"))</f>
        <v>6.07</v>
      </c>
      <c r="G121" s="30">
        <f ca="1">IF($B121="","",VLOOKUP($B121,公司明细!$D:$O,COLUMN()-COLUMN($B$4)+1,FALSE))</f>
        <v>29.135611398600002</v>
      </c>
      <c r="H121" s="30">
        <f ca="1">IF($B121="","",VLOOKUP($B121,公司明细!$D:$O,COLUMN()-COLUMN($B$4)+1,FALSE))</f>
        <v>-10.146844978300001</v>
      </c>
      <c r="I121" s="32">
        <f ca="1">IF($B121="","",VLOOKUP($B121,公司明细!$D:$O,COLUMN()-COLUMN($B$4)+1,FALSE))</f>
        <v>-2.8713961296254449</v>
      </c>
      <c r="J121" s="30">
        <f ca="1">IF($B121="","",VLOOKUP($B121,公司明细!$D:$O,COLUMN()-COLUMN($B$4)+1,FALSE))</f>
        <v>19.988487711199998</v>
      </c>
      <c r="K121" s="32">
        <f ca="1">IF($B121="","",VLOOKUP($B121,公司明细!$D:$O,COLUMN()-COLUMN($B$4)+1,FALSE))</f>
        <v>1.4576195968179557</v>
      </c>
    </row>
    <row r="122" spans="2:11">
      <c r="B122" s="40">
        <f>IF(ROW()-ROW($B$4)&gt;行业估值!$C$39,"",ROW()-ROW($B$4))</f>
        <v>118</v>
      </c>
      <c r="C122" s="27" t="str">
        <f>IF($B122="","",VLOOKUP($B122,公司明细!$D:$O,COLUMN()-COLUMN($B$4)+1,FALSE))</f>
        <v>300007.SZ</v>
      </c>
      <c r="D122" s="28" t="str">
        <f>IF($B122="","",VLOOKUP($B122,公司明细!$D:$O,COLUMN()-COLUMN($B$4)+1,FALSE))</f>
        <v>汉威科技</v>
      </c>
      <c r="E122" s="28" t="str">
        <f>IF($B122="","",VLOOKUP($B122,公司明细!$D:$O,COLUMN()-COLUMN($B$4)+1,FALSE))</f>
        <v>机械设备</v>
      </c>
      <c r="F122" s="29">
        <f ca="1">IF(B122="","",[1]!EM_S_DQ_CLOSE(C122,deadline,"1"))</f>
        <v>13.86</v>
      </c>
      <c r="G122" s="30">
        <f ca="1">IF($B122="","",VLOOKUP($B122,公司明细!$D:$O,COLUMN()-COLUMN($B$4)+1,FALSE))</f>
        <v>40.612960911599998</v>
      </c>
      <c r="H122" s="30">
        <f ca="1">IF($B122="","",VLOOKUP($B122,公司明细!$D:$O,COLUMN()-COLUMN($B$4)+1,FALSE))</f>
        <v>1.4580519393</v>
      </c>
      <c r="I122" s="32">
        <f ca="1">IF($B122="","",VLOOKUP($B122,公司明细!$D:$O,COLUMN()-COLUMN($B$4)+1,FALSE))</f>
        <v>27.854262126696241</v>
      </c>
      <c r="J122" s="30">
        <f ca="1">IF($B122="","",VLOOKUP($B122,公司明细!$D:$O,COLUMN()-COLUMN($B$4)+1,FALSE))</f>
        <v>15.705594408</v>
      </c>
      <c r="K122" s="32">
        <f ca="1">IF($B122="","",VLOOKUP($B122,公司明细!$D:$O,COLUMN()-COLUMN($B$4)+1,FALSE))</f>
        <v>2.5858913618011723</v>
      </c>
    </row>
    <row r="123" spans="2:11">
      <c r="B123" s="40">
        <f>IF(ROW()-ROW($B$4)&gt;行业估值!$C$39,"",ROW()-ROW($B$4))</f>
        <v>119</v>
      </c>
      <c r="C123" s="27" t="str">
        <f>IF($B123="","",VLOOKUP($B123,公司明细!$D:$O,COLUMN()-COLUMN($B$4)+1,FALSE))</f>
        <v>300022.SZ</v>
      </c>
      <c r="D123" s="28" t="str">
        <f>IF($B123="","",VLOOKUP($B123,公司明细!$D:$O,COLUMN()-COLUMN($B$4)+1,FALSE))</f>
        <v>吉峰科技</v>
      </c>
      <c r="E123" s="28" t="str">
        <f>IF($B123="","",VLOOKUP($B123,公司明细!$D:$O,COLUMN()-COLUMN($B$4)+1,FALSE))</f>
        <v>机械设备</v>
      </c>
      <c r="F123" s="29">
        <f ca="1">IF(B123="","",[1]!EM_S_DQ_CLOSE(C123,deadline,"1"))</f>
        <v>3.78</v>
      </c>
      <c r="G123" s="30">
        <f ca="1">IF($B123="","",VLOOKUP($B123,公司明细!$D:$O,COLUMN()-COLUMN($B$4)+1,FALSE))</f>
        <v>14.373086364000001</v>
      </c>
      <c r="H123" s="30">
        <f ca="1">IF($B123="","",VLOOKUP($B123,公司明细!$D:$O,COLUMN()-COLUMN($B$4)+1,FALSE))</f>
        <v>-0.33478785969999997</v>
      </c>
      <c r="I123" s="32">
        <f ca="1">IF($B123="","",VLOOKUP($B123,公司明细!$D:$O,COLUMN()-COLUMN($B$4)+1,FALSE))</f>
        <v>-42.931922253332537</v>
      </c>
      <c r="J123" s="30">
        <f ca="1">IF($B123="","",VLOOKUP($B123,公司明细!$D:$O,COLUMN()-COLUMN($B$4)+1,FALSE))</f>
        <v>1.6411699429</v>
      </c>
      <c r="K123" s="32">
        <f ca="1">IF($B123="","",VLOOKUP($B123,公司明细!$D:$O,COLUMN()-COLUMN($B$4)+1,FALSE))</f>
        <v>8.7578293924895405</v>
      </c>
    </row>
    <row r="124" spans="2:11">
      <c r="B124" s="40">
        <f>IF(ROW()-ROW($B$4)&gt;行业估值!$C$39,"",ROW()-ROW($B$4))</f>
        <v>120</v>
      </c>
      <c r="C124" s="27" t="str">
        <f>IF($B124="","",VLOOKUP($B124,公司明细!$D:$O,COLUMN()-COLUMN($B$4)+1,FALSE))</f>
        <v>300024.SZ</v>
      </c>
      <c r="D124" s="28" t="str">
        <f>IF($B124="","",VLOOKUP($B124,公司明细!$D:$O,COLUMN()-COLUMN($B$4)+1,FALSE))</f>
        <v>机器人</v>
      </c>
      <c r="E124" s="28" t="str">
        <f>IF($B124="","",VLOOKUP($B124,公司明细!$D:$O,COLUMN()-COLUMN($B$4)+1,FALSE))</f>
        <v>机械设备</v>
      </c>
      <c r="F124" s="29">
        <f ca="1">IF(B124="","",[1]!EM_S_DQ_CLOSE(C124,deadline,"1"))</f>
        <v>13.57</v>
      </c>
      <c r="G124" s="30">
        <f ca="1">IF($B124="","",VLOOKUP($B124,公司明细!$D:$O,COLUMN()-COLUMN($B$4)+1,FALSE))</f>
        <v>211.72451602689998</v>
      </c>
      <c r="H124" s="30">
        <f ca="1">IF($B124="","",VLOOKUP($B124,公司明细!$D:$O,COLUMN()-COLUMN($B$4)+1,FALSE))</f>
        <v>4.0282814731999999</v>
      </c>
      <c r="I124" s="32">
        <f ca="1">IF($B124="","",VLOOKUP($B124,公司明细!$D:$O,COLUMN()-COLUMN($B$4)+1,FALSE))</f>
        <v>52.559513885882843</v>
      </c>
      <c r="J124" s="30">
        <f ca="1">IF($B124="","",VLOOKUP($B124,公司明细!$D:$O,COLUMN()-COLUMN($B$4)+1,FALSE))</f>
        <v>64.277777659700007</v>
      </c>
      <c r="K124" s="32">
        <f ca="1">IF($B124="","",VLOOKUP($B124,公司明细!$D:$O,COLUMN()-COLUMN($B$4)+1,FALSE))</f>
        <v>3.2938991317934767</v>
      </c>
    </row>
    <row r="125" spans="2:11">
      <c r="B125" s="40">
        <f>IF(ROW()-ROW($B$4)&gt;行业估值!$C$39,"",ROW()-ROW($B$4))</f>
        <v>121</v>
      </c>
      <c r="C125" s="27" t="str">
        <f>IF($B125="","",VLOOKUP($B125,公司明细!$D:$O,COLUMN()-COLUMN($B$4)+1,FALSE))</f>
        <v>300034.SZ</v>
      </c>
      <c r="D125" s="28" t="str">
        <f>IF($B125="","",VLOOKUP($B125,公司明细!$D:$O,COLUMN()-COLUMN($B$4)+1,FALSE))</f>
        <v>钢研高纳</v>
      </c>
      <c r="E125" s="28" t="str">
        <f>IF($B125="","",VLOOKUP($B125,公司明细!$D:$O,COLUMN()-COLUMN($B$4)+1,FALSE))</f>
        <v>机械设备</v>
      </c>
      <c r="F125" s="29">
        <f ca="1">IF(B125="","",[1]!EM_S_DQ_CLOSE(C125,deadline,"1"))</f>
        <v>14.89</v>
      </c>
      <c r="G125" s="30">
        <f ca="1">IF($B125="","",VLOOKUP($B125,公司明细!$D:$O,COLUMN()-COLUMN($B$4)+1,FALSE))</f>
        <v>69.884862392399995</v>
      </c>
      <c r="H125" s="30">
        <f ca="1">IF($B125="","",VLOOKUP($B125,公司明细!$D:$O,COLUMN()-COLUMN($B$4)+1,FALSE))</f>
        <v>2.0477281172000001</v>
      </c>
      <c r="I125" s="32">
        <f ca="1">IF($B125="","",VLOOKUP($B125,公司明细!$D:$O,COLUMN()-COLUMN($B$4)+1,FALSE))</f>
        <v>34.127998636829965</v>
      </c>
      <c r="J125" s="30">
        <f ca="1">IF($B125="","",VLOOKUP($B125,公司明细!$D:$O,COLUMN()-COLUMN($B$4)+1,FALSE))</f>
        <v>20.897442360899998</v>
      </c>
      <c r="K125" s="32">
        <f ca="1">IF($B125="","",VLOOKUP($B125,公司明细!$D:$O,COLUMN()-COLUMN($B$4)+1,FALSE))</f>
        <v>3.3441825648079089</v>
      </c>
    </row>
    <row r="126" spans="2:11">
      <c r="B126" s="40">
        <f>IF(ROW()-ROW($B$4)&gt;行业估值!$C$39,"",ROW()-ROW($B$4))</f>
        <v>122</v>
      </c>
      <c r="C126" s="27" t="str">
        <f>IF($B126="","",VLOOKUP($B126,公司明细!$D:$O,COLUMN()-COLUMN($B$4)+1,FALSE))</f>
        <v>300066.SZ</v>
      </c>
      <c r="D126" s="28" t="str">
        <f>IF($B126="","",VLOOKUP($B126,公司明细!$D:$O,COLUMN()-COLUMN($B$4)+1,FALSE))</f>
        <v>三川智慧</v>
      </c>
      <c r="E126" s="28" t="str">
        <f>IF($B126="","",VLOOKUP($B126,公司明细!$D:$O,COLUMN()-COLUMN($B$4)+1,FALSE))</f>
        <v>机械设备</v>
      </c>
      <c r="F126" s="29">
        <f ca="1">IF(B126="","",[1]!EM_S_DQ_CLOSE(C126,deadline,"1"))</f>
        <v>4.24</v>
      </c>
      <c r="G126" s="30">
        <f ca="1">IF($B126="","",VLOOKUP($B126,公司明细!$D:$O,COLUMN()-COLUMN($B$4)+1,FALSE))</f>
        <v>44.097410308800001</v>
      </c>
      <c r="H126" s="30">
        <f ca="1">IF($B126="","",VLOOKUP($B126,公司明细!$D:$O,COLUMN()-COLUMN($B$4)+1,FALSE))</f>
        <v>1.4032511243000001</v>
      </c>
      <c r="I126" s="32">
        <f ca="1">IF($B126="","",VLOOKUP($B126,公司明细!$D:$O,COLUMN()-COLUMN($B$4)+1,FALSE))</f>
        <v>31.425173687851217</v>
      </c>
      <c r="J126" s="30">
        <f ca="1">IF($B126="","",VLOOKUP($B126,公司明细!$D:$O,COLUMN()-COLUMN($B$4)+1,FALSE))</f>
        <v>16.9563903988</v>
      </c>
      <c r="K126" s="32">
        <f ca="1">IF($B126="","",VLOOKUP($B126,公司明细!$D:$O,COLUMN()-COLUMN($B$4)+1,FALSE))</f>
        <v>2.6006366491727371</v>
      </c>
    </row>
    <row r="127" spans="2:11">
      <c r="B127" s="40">
        <f>IF(ROW()-ROW($B$4)&gt;行业估值!$C$39,"",ROW()-ROW($B$4))</f>
        <v>123</v>
      </c>
      <c r="C127" s="27" t="str">
        <f>IF($B127="","",VLOOKUP($B127,公司明细!$D:$O,COLUMN()-COLUMN($B$4)+1,FALSE))</f>
        <v>300084.SZ</v>
      </c>
      <c r="D127" s="28" t="str">
        <f>IF($B127="","",VLOOKUP($B127,公司明细!$D:$O,COLUMN()-COLUMN($B$4)+1,FALSE))</f>
        <v>海默科技</v>
      </c>
      <c r="E127" s="28" t="str">
        <f>IF($B127="","",VLOOKUP($B127,公司明细!$D:$O,COLUMN()-COLUMN($B$4)+1,FALSE))</f>
        <v>机械设备</v>
      </c>
      <c r="F127" s="29">
        <f ca="1">IF(B127="","",[1]!EM_S_DQ_CLOSE(C127,deadline,"1"))</f>
        <v>4.4400000000000004</v>
      </c>
      <c r="G127" s="30">
        <f ca="1">IF($B127="","",VLOOKUP($B127,公司明细!$D:$O,COLUMN()-COLUMN($B$4)+1,FALSE))</f>
        <v>17.083598767200002</v>
      </c>
      <c r="H127" s="30">
        <f ca="1">IF($B127="","",VLOOKUP($B127,公司明细!$D:$O,COLUMN()-COLUMN($B$4)+1,FALSE))</f>
        <v>0.44501428719999997</v>
      </c>
      <c r="I127" s="32">
        <f ca="1">IF($B127="","",VLOOKUP($B127,公司明细!$D:$O,COLUMN()-COLUMN($B$4)+1,FALSE))</f>
        <v>38.388877073338158</v>
      </c>
      <c r="J127" s="30">
        <f ca="1">IF($B127="","",VLOOKUP($B127,公司明细!$D:$O,COLUMN()-COLUMN($B$4)+1,FALSE))</f>
        <v>18.373485960499998</v>
      </c>
      <c r="K127" s="32">
        <f ca="1">IF($B127="","",VLOOKUP($B127,公司明细!$D:$O,COLUMN()-COLUMN($B$4)+1,FALSE))</f>
        <v>0.92979627295152134</v>
      </c>
    </row>
    <row r="128" spans="2:11">
      <c r="B128" s="40">
        <f>IF(ROW()-ROW($B$4)&gt;行业估值!$C$39,"",ROW()-ROW($B$4))</f>
        <v>124</v>
      </c>
      <c r="C128" s="27" t="str">
        <f>IF($B128="","",VLOOKUP($B128,公司明细!$D:$O,COLUMN()-COLUMN($B$4)+1,FALSE))</f>
        <v>300091.SZ</v>
      </c>
      <c r="D128" s="28" t="str">
        <f>IF($B128="","",VLOOKUP($B128,公司明细!$D:$O,COLUMN()-COLUMN($B$4)+1,FALSE))</f>
        <v>金通灵</v>
      </c>
      <c r="E128" s="28" t="str">
        <f>IF($B128="","",VLOOKUP($B128,公司明细!$D:$O,COLUMN()-COLUMN($B$4)+1,FALSE))</f>
        <v>机械设备</v>
      </c>
      <c r="F128" s="29">
        <f ca="1">IF(B128="","",[1]!EM_S_DQ_CLOSE(C128,deadline,"1"))</f>
        <v>4.0199999999999996</v>
      </c>
      <c r="G128" s="30">
        <f ca="1">IF($B128="","",VLOOKUP($B128,公司明细!$D:$O,COLUMN()-COLUMN($B$4)+1,FALSE))</f>
        <v>49.456634427600001</v>
      </c>
      <c r="H128" s="30">
        <f ca="1">IF($B128="","",VLOOKUP($B128,公司明细!$D:$O,COLUMN()-COLUMN($B$4)+1,FALSE))</f>
        <v>0.7127802822</v>
      </c>
      <c r="I128" s="32">
        <f ca="1">IF($B128="","",VLOOKUP($B128,公司明细!$D:$O,COLUMN()-COLUMN($B$4)+1,FALSE))</f>
        <v>69.385525473504742</v>
      </c>
      <c r="J128" s="30">
        <f ca="1">IF($B128="","",VLOOKUP($B128,公司明细!$D:$O,COLUMN()-COLUMN($B$4)+1,FALSE))</f>
        <v>25.958384622699999</v>
      </c>
      <c r="K128" s="32">
        <f ca="1">IF($B128="","",VLOOKUP($B128,公司明细!$D:$O,COLUMN()-COLUMN($B$4)+1,FALSE))</f>
        <v>1.9052277384144827</v>
      </c>
    </row>
    <row r="129" spans="2:11">
      <c r="B129" s="40">
        <f>IF(ROW()-ROW($B$4)&gt;行业估值!$C$39,"",ROW()-ROW($B$4))</f>
        <v>125</v>
      </c>
      <c r="C129" s="27" t="str">
        <f>IF($B129="","",VLOOKUP($B129,公司明细!$D:$O,COLUMN()-COLUMN($B$4)+1,FALSE))</f>
        <v>300092.SZ</v>
      </c>
      <c r="D129" s="28" t="str">
        <f>IF($B129="","",VLOOKUP($B129,公司明细!$D:$O,COLUMN()-COLUMN($B$4)+1,FALSE))</f>
        <v>科新机电</v>
      </c>
      <c r="E129" s="28" t="str">
        <f>IF($B129="","",VLOOKUP($B129,公司明细!$D:$O,COLUMN()-COLUMN($B$4)+1,FALSE))</f>
        <v>机械设备</v>
      </c>
      <c r="F129" s="29">
        <f ca="1">IF(B129="","",[1]!EM_S_DQ_CLOSE(C129,deadline,"1"))</f>
        <v>6.75</v>
      </c>
      <c r="G129" s="30">
        <f ca="1">IF($B129="","",VLOOKUP($B129,公司明细!$D:$O,COLUMN()-COLUMN($B$4)+1,FALSE))</f>
        <v>15.632932500000001</v>
      </c>
      <c r="H129" s="30">
        <f ca="1">IF($B129="","",VLOOKUP($B129,公司明细!$D:$O,COLUMN()-COLUMN($B$4)+1,FALSE))</f>
        <v>0.3883004947</v>
      </c>
      <c r="I129" s="32">
        <f ca="1">IF($B129="","",VLOOKUP($B129,公司明细!$D:$O,COLUMN()-COLUMN($B$4)+1,FALSE))</f>
        <v>40.259883037434619</v>
      </c>
      <c r="J129" s="30">
        <f ca="1">IF($B129="","",VLOOKUP($B129,公司明细!$D:$O,COLUMN()-COLUMN($B$4)+1,FALSE))</f>
        <v>5.8506621130999994</v>
      </c>
      <c r="K129" s="32">
        <f ca="1">IF($B129="","",VLOOKUP($B129,公司明细!$D:$O,COLUMN()-COLUMN($B$4)+1,FALSE))</f>
        <v>2.6719937329822696</v>
      </c>
    </row>
    <row r="130" spans="2:11">
      <c r="B130" s="40">
        <f>IF(ROW()-ROW($B$4)&gt;行业估值!$C$39,"",ROW()-ROW($B$4))</f>
        <v>126</v>
      </c>
      <c r="C130" s="27" t="str">
        <f>IF($B130="","",VLOOKUP($B130,公司明细!$D:$O,COLUMN()-COLUMN($B$4)+1,FALSE))</f>
        <v>300095.SZ</v>
      </c>
      <c r="D130" s="28" t="str">
        <f>IF($B130="","",VLOOKUP($B130,公司明细!$D:$O,COLUMN()-COLUMN($B$4)+1,FALSE))</f>
        <v>华伍股份</v>
      </c>
      <c r="E130" s="28" t="str">
        <f>IF($B130="","",VLOOKUP($B130,公司明细!$D:$O,COLUMN()-COLUMN($B$4)+1,FALSE))</f>
        <v>机械设备</v>
      </c>
      <c r="F130" s="29">
        <f ca="1">IF(B130="","",[1]!EM_S_DQ_CLOSE(C130,deadline,"1"))</f>
        <v>5.59</v>
      </c>
      <c r="G130" s="30">
        <f ca="1">IF($B130="","",VLOOKUP($B130,公司明细!$D:$O,COLUMN()-COLUMN($B$4)+1,FALSE))</f>
        <v>21.169936738600001</v>
      </c>
      <c r="H130" s="30">
        <f ca="1">IF($B130="","",VLOOKUP($B130,公司明细!$D:$O,COLUMN()-COLUMN($B$4)+1,FALSE))</f>
        <v>-0.77818747620000006</v>
      </c>
      <c r="I130" s="32">
        <f ca="1">IF($B130="","",VLOOKUP($B130,公司明细!$D:$O,COLUMN()-COLUMN($B$4)+1,FALSE))</f>
        <v>-27.204160161990536</v>
      </c>
      <c r="J130" s="30">
        <f ca="1">IF($B130="","",VLOOKUP($B130,公司明细!$D:$O,COLUMN()-COLUMN($B$4)+1,FALSE))</f>
        <v>11.952947379000001</v>
      </c>
      <c r="K130" s="32">
        <f ca="1">IF($B130="","",VLOOKUP($B130,公司明细!$D:$O,COLUMN()-COLUMN($B$4)+1,FALSE))</f>
        <v>1.7711059931371591</v>
      </c>
    </row>
    <row r="131" spans="2:11">
      <c r="B131" s="40">
        <f>IF(ROW()-ROW($B$4)&gt;行业估值!$C$39,"",ROW()-ROW($B$4))</f>
        <v>127</v>
      </c>
      <c r="C131" s="27" t="str">
        <f>IF($B131="","",VLOOKUP($B131,公司明细!$D:$O,COLUMN()-COLUMN($B$4)+1,FALSE))</f>
        <v>300097.SZ</v>
      </c>
      <c r="D131" s="28" t="str">
        <f>IF($B131="","",VLOOKUP($B131,公司明细!$D:$O,COLUMN()-COLUMN($B$4)+1,FALSE))</f>
        <v>智云股份</v>
      </c>
      <c r="E131" s="28" t="str">
        <f>IF($B131="","",VLOOKUP($B131,公司明细!$D:$O,COLUMN()-COLUMN($B$4)+1,FALSE))</f>
        <v>机械设备</v>
      </c>
      <c r="F131" s="29">
        <f ca="1">IF(B131="","",[1]!EM_S_DQ_CLOSE(C131,deadline,"1"))</f>
        <v>8</v>
      </c>
      <c r="G131" s="30">
        <f ca="1">IF($B131="","",VLOOKUP($B131,公司明细!$D:$O,COLUMN()-COLUMN($B$4)+1,FALSE))</f>
        <v>23.083973520000001</v>
      </c>
      <c r="H131" s="30">
        <f ca="1">IF($B131="","",VLOOKUP($B131,公司明细!$D:$O,COLUMN()-COLUMN($B$4)+1,FALSE))</f>
        <v>-1.1072407736000001</v>
      </c>
      <c r="I131" s="32">
        <f ca="1">IF($B131="","",VLOOKUP($B131,公司明细!$D:$O,COLUMN()-COLUMN($B$4)+1,FALSE))</f>
        <v>-20.848196770198854</v>
      </c>
      <c r="J131" s="30">
        <f ca="1">IF($B131="","",VLOOKUP($B131,公司明细!$D:$O,COLUMN()-COLUMN($B$4)+1,FALSE))</f>
        <v>18.515031927399999</v>
      </c>
      <c r="K131" s="32">
        <f ca="1">IF($B131="","",VLOOKUP($B131,公司明细!$D:$O,COLUMN()-COLUMN($B$4)+1,FALSE))</f>
        <v>1.2467693067187491</v>
      </c>
    </row>
    <row r="132" spans="2:11">
      <c r="B132" s="40">
        <f>IF(ROW()-ROW($B$4)&gt;行业估值!$C$39,"",ROW()-ROW($B$4))</f>
        <v>128</v>
      </c>
      <c r="C132" s="27" t="str">
        <f>IF($B132="","",VLOOKUP($B132,公司明细!$D:$O,COLUMN()-COLUMN($B$4)+1,FALSE))</f>
        <v>300099.SZ</v>
      </c>
      <c r="D132" s="28" t="str">
        <f>IF($B132="","",VLOOKUP($B132,公司明细!$D:$O,COLUMN()-COLUMN($B$4)+1,FALSE))</f>
        <v>精准信息</v>
      </c>
      <c r="E132" s="28" t="str">
        <f>IF($B132="","",VLOOKUP($B132,公司明细!$D:$O,COLUMN()-COLUMN($B$4)+1,FALSE))</f>
        <v>机械设备</v>
      </c>
      <c r="F132" s="29">
        <f ca="1">IF(B132="","",[1]!EM_S_DQ_CLOSE(C132,deadline,"1"))</f>
        <v>5.82</v>
      </c>
      <c r="G132" s="30">
        <f ca="1">IF($B132="","",VLOOKUP($B132,公司明细!$D:$O,COLUMN()-COLUMN($B$4)+1,FALSE))</f>
        <v>38.945359640999996</v>
      </c>
      <c r="H132" s="30">
        <f ca="1">IF($B132="","",VLOOKUP($B132,公司明细!$D:$O,COLUMN()-COLUMN($B$4)+1,FALSE))</f>
        <v>0.72579834219999995</v>
      </c>
      <c r="I132" s="32">
        <f ca="1">IF($B132="","",VLOOKUP($B132,公司明细!$D:$O,COLUMN()-COLUMN($B$4)+1,FALSE))</f>
        <v>53.658650587366964</v>
      </c>
      <c r="J132" s="30">
        <f ca="1">IF($B132="","",VLOOKUP($B132,公司明细!$D:$O,COLUMN()-COLUMN($B$4)+1,FALSE))</f>
        <v>17.0738145995</v>
      </c>
      <c r="K132" s="32">
        <f ca="1">IF($B132="","",VLOOKUP($B132,公司明细!$D:$O,COLUMN()-COLUMN($B$4)+1,FALSE))</f>
        <v>2.2809993287698282</v>
      </c>
    </row>
    <row r="133" spans="2:11">
      <c r="B133" s="40">
        <f>IF(ROW()-ROW($B$4)&gt;行业估值!$C$39,"",ROW()-ROW($B$4))</f>
        <v>129</v>
      </c>
      <c r="C133" s="27" t="str">
        <f>IF($B133="","",VLOOKUP($B133,公司明细!$D:$O,COLUMN()-COLUMN($B$4)+1,FALSE))</f>
        <v>300105.SZ</v>
      </c>
      <c r="D133" s="28" t="str">
        <f>IF($B133="","",VLOOKUP($B133,公司明细!$D:$O,COLUMN()-COLUMN($B$4)+1,FALSE))</f>
        <v>龙源技术</v>
      </c>
      <c r="E133" s="28" t="str">
        <f>IF($B133="","",VLOOKUP($B133,公司明细!$D:$O,COLUMN()-COLUMN($B$4)+1,FALSE))</f>
        <v>机械设备</v>
      </c>
      <c r="F133" s="29">
        <f ca="1">IF(B133="","",[1]!EM_S_DQ_CLOSE(C133,deadline,"1"))</f>
        <v>4.1399999999999997</v>
      </c>
      <c r="G133" s="30">
        <f ca="1">IF($B133="","",VLOOKUP($B133,公司明细!$D:$O,COLUMN()-COLUMN($B$4)+1,FALSE))</f>
        <v>21.247142400000001</v>
      </c>
      <c r="H133" s="30">
        <f ca="1">IF($B133="","",VLOOKUP($B133,公司明细!$D:$O,COLUMN()-COLUMN($B$4)+1,FALSE))</f>
        <v>-2.5991913300000002E-2</v>
      </c>
      <c r="I133" s="32">
        <f ca="1">IF($B133="","",VLOOKUP($B133,公司明细!$D:$O,COLUMN()-COLUMN($B$4)+1,FALSE))</f>
        <v>-817.45203420634675</v>
      </c>
      <c r="J133" s="30">
        <f ca="1">IF($B133="","",VLOOKUP($B133,公司明细!$D:$O,COLUMN()-COLUMN($B$4)+1,FALSE))</f>
        <v>19.261019161900002</v>
      </c>
      <c r="K133" s="32">
        <f ca="1">IF($B133="","",VLOOKUP($B133,公司明细!$D:$O,COLUMN()-COLUMN($B$4)+1,FALSE))</f>
        <v>1.1031162069569365</v>
      </c>
    </row>
    <row r="134" spans="2:11">
      <c r="B134" s="40">
        <f>IF(ROW()-ROW($B$4)&gt;行业估值!$C$39,"",ROW()-ROW($B$4))</f>
        <v>130</v>
      </c>
      <c r="C134" s="27" t="str">
        <f>IF($B134="","",VLOOKUP($B134,公司明细!$D:$O,COLUMN()-COLUMN($B$4)+1,FALSE))</f>
        <v>300112.SZ</v>
      </c>
      <c r="D134" s="28" t="str">
        <f>IF($B134="","",VLOOKUP($B134,公司明细!$D:$O,COLUMN()-COLUMN($B$4)+1,FALSE))</f>
        <v>万讯自控</v>
      </c>
      <c r="E134" s="28" t="str">
        <f>IF($B134="","",VLOOKUP($B134,公司明细!$D:$O,COLUMN()-COLUMN($B$4)+1,FALSE))</f>
        <v>机械设备</v>
      </c>
      <c r="F134" s="29">
        <f ca="1">IF(B134="","",[1]!EM_S_DQ_CLOSE(C134,deadline,"1"))</f>
        <v>7.24</v>
      </c>
      <c r="G134" s="30">
        <f ca="1">IF($B134="","",VLOOKUP($B134,公司明细!$D:$O,COLUMN()-COLUMN($B$4)+1,FALSE))</f>
        <v>20.721899392000001</v>
      </c>
      <c r="H134" s="30">
        <f ca="1">IF($B134="","",VLOOKUP($B134,公司明细!$D:$O,COLUMN()-COLUMN($B$4)+1,FALSE))</f>
        <v>0.62922204700000006</v>
      </c>
      <c r="I134" s="32">
        <f ca="1">IF($B134="","",VLOOKUP($B134,公司明细!$D:$O,COLUMN()-COLUMN($B$4)+1,FALSE))</f>
        <v>32.932570450761716</v>
      </c>
      <c r="J134" s="30">
        <f ca="1">IF($B134="","",VLOOKUP($B134,公司明细!$D:$O,COLUMN()-COLUMN($B$4)+1,FALSE))</f>
        <v>9.7913760435999997</v>
      </c>
      <c r="K134" s="32">
        <f ca="1">IF($B134="","",VLOOKUP($B134,公司明细!$D:$O,COLUMN()-COLUMN($B$4)+1,FALSE))</f>
        <v>2.1163419012534597</v>
      </c>
    </row>
    <row r="135" spans="2:11">
      <c r="B135" s="40">
        <f>IF(ROW()-ROW($B$4)&gt;行业估值!$C$39,"",ROW()-ROW($B$4))</f>
        <v>131</v>
      </c>
      <c r="C135" s="27" t="str">
        <f>IF($B135="","",VLOOKUP($B135,公司明细!$D:$O,COLUMN()-COLUMN($B$4)+1,FALSE))</f>
        <v>300114.SZ</v>
      </c>
      <c r="D135" s="28" t="str">
        <f>IF($B135="","",VLOOKUP($B135,公司明细!$D:$O,COLUMN()-COLUMN($B$4)+1,FALSE))</f>
        <v>中航电测</v>
      </c>
      <c r="E135" s="28" t="str">
        <f>IF($B135="","",VLOOKUP($B135,公司明细!$D:$O,COLUMN()-COLUMN($B$4)+1,FALSE))</f>
        <v>机械设备</v>
      </c>
      <c r="F135" s="29">
        <f ca="1">IF(B135="","",[1]!EM_S_DQ_CLOSE(C135,deadline,"1"))</f>
        <v>10.3</v>
      </c>
      <c r="G135" s="30">
        <f ca="1">IF($B135="","",VLOOKUP($B135,公司明细!$D:$O,COLUMN()-COLUMN($B$4)+1,FALSE))</f>
        <v>60.848331396999995</v>
      </c>
      <c r="H135" s="30">
        <f ca="1">IF($B135="","",VLOOKUP($B135,公司明细!$D:$O,COLUMN()-COLUMN($B$4)+1,FALSE))</f>
        <v>2.1405756810000001</v>
      </c>
      <c r="I135" s="32">
        <f ca="1">IF($B135="","",VLOOKUP($B135,公司明细!$D:$O,COLUMN()-COLUMN($B$4)+1,FALSE))</f>
        <v>28.426152804171746</v>
      </c>
      <c r="J135" s="30">
        <f ca="1">IF($B135="","",VLOOKUP($B135,公司明细!$D:$O,COLUMN()-COLUMN($B$4)+1,FALSE))</f>
        <v>15.832904002899999</v>
      </c>
      <c r="K135" s="32">
        <f ca="1">IF($B135="","",VLOOKUP($B135,公司明细!$D:$O,COLUMN()-COLUMN($B$4)+1,FALSE))</f>
        <v>3.8431567188088076</v>
      </c>
    </row>
    <row r="136" spans="2:11">
      <c r="B136" s="40">
        <f>IF(ROW()-ROW($B$4)&gt;行业估值!$C$39,"",ROW()-ROW($B$4))</f>
        <v>132</v>
      </c>
      <c r="C136" s="27" t="str">
        <f>IF($B136="","",VLOOKUP($B136,公司明细!$D:$O,COLUMN()-COLUMN($B$4)+1,FALSE))</f>
        <v>300124.SZ</v>
      </c>
      <c r="D136" s="28" t="str">
        <f>IF($B136="","",VLOOKUP($B136,公司明细!$D:$O,COLUMN()-COLUMN($B$4)+1,FALSE))</f>
        <v>汇川技术</v>
      </c>
      <c r="E136" s="28" t="str">
        <f>IF($B136="","",VLOOKUP($B136,公司明细!$D:$O,COLUMN()-COLUMN($B$4)+1,FALSE))</f>
        <v>机械设备</v>
      </c>
      <c r="F136" s="29">
        <f ca="1">IF(B136="","",[1]!EM_S_DQ_CLOSE(C136,deadline,"1"))</f>
        <v>26.76</v>
      </c>
      <c r="G136" s="30">
        <f ca="1">IF($B136="","",VLOOKUP($B136,公司明细!$D:$O,COLUMN()-COLUMN($B$4)+1,FALSE))</f>
        <v>444.74168949599999</v>
      </c>
      <c r="H136" s="30">
        <f ca="1">IF($B136="","",VLOOKUP($B136,公司明细!$D:$O,COLUMN()-COLUMN($B$4)+1,FALSE))</f>
        <v>10.9226421723</v>
      </c>
      <c r="I136" s="32">
        <f ca="1">IF($B136="","",VLOOKUP($B136,公司明细!$D:$O,COLUMN()-COLUMN($B$4)+1,FALSE))</f>
        <v>40.717409073774498</v>
      </c>
      <c r="J136" s="30">
        <f ca="1">IF($B136="","",VLOOKUP($B136,公司明细!$D:$O,COLUMN()-COLUMN($B$4)+1,FALSE))</f>
        <v>67.419788905399997</v>
      </c>
      <c r="K136" s="32">
        <f ca="1">IF($B136="","",VLOOKUP($B136,公司明细!$D:$O,COLUMN()-COLUMN($B$4)+1,FALSE))</f>
        <v>6.596604598095654</v>
      </c>
    </row>
    <row r="137" spans="2:11">
      <c r="B137" s="40">
        <f>IF(ROW()-ROW($B$4)&gt;行业估值!$C$39,"",ROW()-ROW($B$4))</f>
        <v>133</v>
      </c>
      <c r="C137" s="27" t="str">
        <f>IF($B137="","",VLOOKUP($B137,公司明细!$D:$O,COLUMN()-COLUMN($B$4)+1,FALSE))</f>
        <v>300126.SZ</v>
      </c>
      <c r="D137" s="28" t="str">
        <f>IF($B137="","",VLOOKUP($B137,公司明细!$D:$O,COLUMN()-COLUMN($B$4)+1,FALSE))</f>
        <v>锐奇股份</v>
      </c>
      <c r="E137" s="28" t="str">
        <f>IF($B137="","",VLOOKUP($B137,公司明细!$D:$O,COLUMN()-COLUMN($B$4)+1,FALSE))</f>
        <v>机械设备</v>
      </c>
      <c r="F137" s="29">
        <f ca="1">IF(B137="","",[1]!EM_S_DQ_CLOSE(C137,deadline,"1"))</f>
        <v>5.09</v>
      </c>
      <c r="G137" s="30">
        <f ca="1">IF($B137="","",VLOOKUP($B137,公司明细!$D:$O,COLUMN()-COLUMN($B$4)+1,FALSE))</f>
        <v>15.471441840000001</v>
      </c>
      <c r="H137" s="30">
        <f ca="1">IF($B137="","",VLOOKUP($B137,公司明细!$D:$O,COLUMN()-COLUMN($B$4)+1,FALSE))</f>
        <v>-0.16416541060000001</v>
      </c>
      <c r="I137" s="32">
        <f ca="1">IF($B137="","",VLOOKUP($B137,公司明细!$D:$O,COLUMN()-COLUMN($B$4)+1,FALSE))</f>
        <v>-94.243006388825734</v>
      </c>
      <c r="J137" s="30">
        <f ca="1">IF($B137="","",VLOOKUP($B137,公司明细!$D:$O,COLUMN()-COLUMN($B$4)+1,FALSE))</f>
        <v>9.6979194426999999</v>
      </c>
      <c r="K137" s="32">
        <f ca="1">IF($B137="","",VLOOKUP($B137,公司明细!$D:$O,COLUMN()-COLUMN($B$4)+1,FALSE))</f>
        <v>1.5953361884899915</v>
      </c>
    </row>
    <row r="138" spans="2:11">
      <c r="B138" s="40">
        <f>IF(ROW()-ROW($B$4)&gt;行业估值!$C$39,"",ROW()-ROW($B$4))</f>
        <v>134</v>
      </c>
      <c r="C138" s="27" t="str">
        <f>IF($B138="","",VLOOKUP($B138,公司明细!$D:$O,COLUMN()-COLUMN($B$4)+1,FALSE))</f>
        <v>300137.SZ</v>
      </c>
      <c r="D138" s="28" t="str">
        <f>IF($B138="","",VLOOKUP($B138,公司明细!$D:$O,COLUMN()-COLUMN($B$4)+1,FALSE))</f>
        <v>先河环保</v>
      </c>
      <c r="E138" s="28" t="str">
        <f>IF($B138="","",VLOOKUP($B138,公司明细!$D:$O,COLUMN()-COLUMN($B$4)+1,FALSE))</f>
        <v>机械设备</v>
      </c>
      <c r="F138" s="29">
        <f ca="1">IF(B138="","",[1]!EM_S_DQ_CLOSE(C138,deadline,"1"))</f>
        <v>7.11</v>
      </c>
      <c r="G138" s="30">
        <f ca="1">IF($B138="","",VLOOKUP($B138,公司明细!$D:$O,COLUMN()-COLUMN($B$4)+1,FALSE))</f>
        <v>39.178414304999997</v>
      </c>
      <c r="H138" s="30">
        <f ca="1">IF($B138="","",VLOOKUP($B138,公司明细!$D:$O,COLUMN()-COLUMN($B$4)+1,FALSE))</f>
        <v>2.9272437736000003</v>
      </c>
      <c r="I138" s="32">
        <f ca="1">IF($B138="","",VLOOKUP($B138,公司明细!$D:$O,COLUMN()-COLUMN($B$4)+1,FALSE))</f>
        <v>13.384062734487387</v>
      </c>
      <c r="J138" s="30">
        <f ca="1">IF($B138="","",VLOOKUP($B138,公司明细!$D:$O,COLUMN()-COLUMN($B$4)+1,FALSE))</f>
        <v>19.748194794700002</v>
      </c>
      <c r="K138" s="32">
        <f ca="1">IF($B138="","",VLOOKUP($B138,公司明细!$D:$O,COLUMN()-COLUMN($B$4)+1,FALSE))</f>
        <v>1.9838985138790841</v>
      </c>
    </row>
    <row r="139" spans="2:11">
      <c r="B139" s="40">
        <f>IF(ROW()-ROW($B$4)&gt;行业估值!$C$39,"",ROW()-ROW($B$4))</f>
        <v>135</v>
      </c>
      <c r="C139" s="27" t="str">
        <f>IF($B139="","",VLOOKUP($B139,公司明细!$D:$O,COLUMN()-COLUMN($B$4)+1,FALSE))</f>
        <v>300145.SZ</v>
      </c>
      <c r="D139" s="28" t="str">
        <f>IF($B139="","",VLOOKUP($B139,公司明细!$D:$O,COLUMN()-COLUMN($B$4)+1,FALSE))</f>
        <v>中金环境</v>
      </c>
      <c r="E139" s="28" t="str">
        <f>IF($B139="","",VLOOKUP($B139,公司明细!$D:$O,COLUMN()-COLUMN($B$4)+1,FALSE))</f>
        <v>机械设备</v>
      </c>
      <c r="F139" s="29">
        <f ca="1">IF(B139="","",[1]!EM_S_DQ_CLOSE(C139,deadline,"1"))</f>
        <v>3.13</v>
      </c>
      <c r="G139" s="30">
        <f ca="1">IF($B139="","",VLOOKUP($B139,公司明细!$D:$O,COLUMN()-COLUMN($B$4)+1,FALSE))</f>
        <v>60.203616786800005</v>
      </c>
      <c r="H139" s="30">
        <f ca="1">IF($B139="","",VLOOKUP($B139,公司明细!$D:$O,COLUMN()-COLUMN($B$4)+1,FALSE))</f>
        <v>2.7926070888000001</v>
      </c>
      <c r="I139" s="32">
        <f ca="1">IF($B139="","",VLOOKUP($B139,公司明细!$D:$O,COLUMN()-COLUMN($B$4)+1,FALSE))</f>
        <v>21.558212405981486</v>
      </c>
      <c r="J139" s="30">
        <f ca="1">IF($B139="","",VLOOKUP($B139,公司明细!$D:$O,COLUMN()-COLUMN($B$4)+1,FALSE))</f>
        <v>51.351495274799994</v>
      </c>
      <c r="K139" s="32">
        <f ca="1">IF($B139="","",VLOOKUP($B139,公司明细!$D:$O,COLUMN()-COLUMN($B$4)+1,FALSE))</f>
        <v>1.1723829357768294</v>
      </c>
    </row>
    <row r="140" spans="2:11">
      <c r="B140" s="40">
        <f>IF(ROW()-ROW($B$4)&gt;行业估值!$C$39,"",ROW()-ROW($B$4))</f>
        <v>136</v>
      </c>
      <c r="C140" s="27" t="str">
        <f>IF($B140="","",VLOOKUP($B140,公司明细!$D:$O,COLUMN()-COLUMN($B$4)+1,FALSE))</f>
        <v>300151.SZ</v>
      </c>
      <c r="D140" s="28" t="str">
        <f>IF($B140="","",VLOOKUP($B140,公司明细!$D:$O,COLUMN()-COLUMN($B$4)+1,FALSE))</f>
        <v>昌红科技</v>
      </c>
      <c r="E140" s="28" t="str">
        <f>IF($B140="","",VLOOKUP($B140,公司明细!$D:$O,COLUMN()-COLUMN($B$4)+1,FALSE))</f>
        <v>机械设备</v>
      </c>
      <c r="F140" s="29">
        <f ca="1">IF(B140="","",[1]!EM_S_DQ_CLOSE(C140,deadline,"1"))</f>
        <v>8.33</v>
      </c>
      <c r="G140" s="30">
        <f ca="1">IF($B140="","",VLOOKUP($B140,公司明细!$D:$O,COLUMN()-COLUMN($B$4)+1,FALSE))</f>
        <v>41.858249999999998</v>
      </c>
      <c r="H140" s="30">
        <f ca="1">IF($B140="","",VLOOKUP($B140,公司明细!$D:$O,COLUMN()-COLUMN($B$4)+1,FALSE))</f>
        <v>0.63393517499999996</v>
      </c>
      <c r="I140" s="32">
        <f ca="1">IF($B140="","",VLOOKUP($B140,公司明细!$D:$O,COLUMN()-COLUMN($B$4)+1,FALSE))</f>
        <v>66.029227673003007</v>
      </c>
      <c r="J140" s="30">
        <f ca="1">IF($B140="","",VLOOKUP($B140,公司明细!$D:$O,COLUMN()-COLUMN($B$4)+1,FALSE))</f>
        <v>9.0029549670000009</v>
      </c>
      <c r="K140" s="32">
        <f ca="1">IF($B140="","",VLOOKUP($B140,公司明细!$D:$O,COLUMN()-COLUMN($B$4)+1,FALSE))</f>
        <v>4.6493901339537818</v>
      </c>
    </row>
    <row r="141" spans="2:11">
      <c r="B141" s="40">
        <f>IF(ROW()-ROW($B$4)&gt;行业估值!$C$39,"",ROW()-ROW($B$4))</f>
        <v>137</v>
      </c>
      <c r="C141" s="27" t="str">
        <f>IF($B141="","",VLOOKUP($B141,公司明细!$D:$O,COLUMN()-COLUMN($B$4)+1,FALSE))</f>
        <v>300153.SZ</v>
      </c>
      <c r="D141" s="28" t="str">
        <f>IF($B141="","",VLOOKUP($B141,公司明细!$D:$O,COLUMN()-COLUMN($B$4)+1,FALSE))</f>
        <v>科泰电源</v>
      </c>
      <c r="E141" s="28" t="str">
        <f>IF($B141="","",VLOOKUP($B141,公司明细!$D:$O,COLUMN()-COLUMN($B$4)+1,FALSE))</f>
        <v>机械设备</v>
      </c>
      <c r="F141" s="29">
        <f ca="1">IF(B141="","",[1]!EM_S_DQ_CLOSE(C141,deadline,"1"))</f>
        <v>6.27</v>
      </c>
      <c r="G141" s="30">
        <f ca="1">IF($B141="","",VLOOKUP($B141,公司明细!$D:$O,COLUMN()-COLUMN($B$4)+1,FALSE))</f>
        <v>20.064</v>
      </c>
      <c r="H141" s="30">
        <f ca="1">IF($B141="","",VLOOKUP($B141,公司明细!$D:$O,COLUMN()-COLUMN($B$4)+1,FALSE))</f>
        <v>4.0177114999999999E-3</v>
      </c>
      <c r="I141" s="32">
        <f ca="1">IF($B141="","",VLOOKUP($B141,公司明细!$D:$O,COLUMN()-COLUMN($B$4)+1,FALSE))</f>
        <v>4993.8876895466483</v>
      </c>
      <c r="J141" s="30">
        <f ca="1">IF($B141="","",VLOOKUP($B141,公司明细!$D:$O,COLUMN()-COLUMN($B$4)+1,FALSE))</f>
        <v>9.4357881856999999</v>
      </c>
      <c r="K141" s="32">
        <f ca="1">IF($B141="","",VLOOKUP($B141,公司明细!$D:$O,COLUMN()-COLUMN($B$4)+1,FALSE))</f>
        <v>2.1263724455374198</v>
      </c>
    </row>
    <row r="142" spans="2:11">
      <c r="B142" s="40">
        <f>IF(ROW()-ROW($B$4)&gt;行业估值!$C$39,"",ROW()-ROW($B$4))</f>
        <v>138</v>
      </c>
      <c r="C142" s="27" t="str">
        <f>IF($B142="","",VLOOKUP($B142,公司明细!$D:$O,COLUMN()-COLUMN($B$4)+1,FALSE))</f>
        <v>300154.SZ</v>
      </c>
      <c r="D142" s="28" t="str">
        <f>IF($B142="","",VLOOKUP($B142,公司明细!$D:$O,COLUMN()-COLUMN($B$4)+1,FALSE))</f>
        <v>瑞凌股份</v>
      </c>
      <c r="E142" s="28" t="str">
        <f>IF($B142="","",VLOOKUP($B142,公司明细!$D:$O,COLUMN()-COLUMN($B$4)+1,FALSE))</f>
        <v>机械设备</v>
      </c>
      <c r="F142" s="29">
        <f ca="1">IF(B142="","",[1]!EM_S_DQ_CLOSE(C142,deadline,"1"))</f>
        <v>5.32</v>
      </c>
      <c r="G142" s="30">
        <f ca="1">IF($B142="","",VLOOKUP($B142,公司明细!$D:$O,COLUMN()-COLUMN($B$4)+1,FALSE))</f>
        <v>24.246963999999998</v>
      </c>
      <c r="H142" s="30">
        <f ca="1">IF($B142="","",VLOOKUP($B142,公司明细!$D:$O,COLUMN()-COLUMN($B$4)+1,FALSE))</f>
        <v>1.1237153821999999</v>
      </c>
      <c r="I142" s="32">
        <f ca="1">IF($B142="","",VLOOKUP($B142,公司明细!$D:$O,COLUMN()-COLUMN($B$4)+1,FALSE))</f>
        <v>21.57749585355814</v>
      </c>
      <c r="J142" s="30">
        <f ca="1">IF($B142="","",VLOOKUP($B142,公司明细!$D:$O,COLUMN()-COLUMN($B$4)+1,FALSE))</f>
        <v>16.411764767400001</v>
      </c>
      <c r="K142" s="32">
        <f ca="1">IF($B142="","",VLOOKUP($B142,公司明细!$D:$O,COLUMN()-COLUMN($B$4)+1,FALSE))</f>
        <v>1.4774135715230137</v>
      </c>
    </row>
    <row r="143" spans="2:11">
      <c r="B143" s="40">
        <f>IF(ROW()-ROW($B$4)&gt;行业估值!$C$39,"",ROW()-ROW($B$4))</f>
        <v>139</v>
      </c>
      <c r="C143" s="27" t="str">
        <f>IF($B143="","",VLOOKUP($B143,公司明细!$D:$O,COLUMN()-COLUMN($B$4)+1,FALSE))</f>
        <v>300159.SZ</v>
      </c>
      <c r="D143" s="28" t="str">
        <f>IF($B143="","",VLOOKUP($B143,公司明细!$D:$O,COLUMN()-COLUMN($B$4)+1,FALSE))</f>
        <v>新研股份</v>
      </c>
      <c r="E143" s="28" t="str">
        <f>IF($B143="","",VLOOKUP($B143,公司明细!$D:$O,COLUMN()-COLUMN($B$4)+1,FALSE))</f>
        <v>机械设备</v>
      </c>
      <c r="F143" s="29">
        <f ca="1">IF(B143="","",[1]!EM_S_DQ_CLOSE(C143,deadline,"1"))</f>
        <v>3.85</v>
      </c>
      <c r="G143" s="30">
        <f ca="1">IF($B143="","",VLOOKUP($B143,公司明细!$D:$O,COLUMN()-COLUMN($B$4)+1,FALSE))</f>
        <v>57.378867776999996</v>
      </c>
      <c r="H143" s="30">
        <f ca="1">IF($B143="","",VLOOKUP($B143,公司明细!$D:$O,COLUMN()-COLUMN($B$4)+1,FALSE))</f>
        <v>0.80768391680000007</v>
      </c>
      <c r="I143" s="32">
        <f ca="1">IF($B143="","",VLOOKUP($B143,公司明细!$D:$O,COLUMN()-COLUMN($B$4)+1,FALSE))</f>
        <v>71.041240989831721</v>
      </c>
      <c r="J143" s="30">
        <f ca="1">IF($B143="","",VLOOKUP($B143,公司明细!$D:$O,COLUMN()-COLUMN($B$4)+1,FALSE))</f>
        <v>67.338588507099999</v>
      </c>
      <c r="K143" s="32">
        <f ca="1">IF($B143="","",VLOOKUP($B143,公司明细!$D:$O,COLUMN()-COLUMN($B$4)+1,FALSE))</f>
        <v>0.85209489906296632</v>
      </c>
    </row>
    <row r="144" spans="2:11">
      <c r="B144" s="40">
        <f>IF(ROW()-ROW($B$4)&gt;行业估值!$C$39,"",ROW()-ROW($B$4))</f>
        <v>140</v>
      </c>
      <c r="C144" s="27" t="str">
        <f>IF($B144="","",VLOOKUP($B144,公司明细!$D:$O,COLUMN()-COLUMN($B$4)+1,FALSE))</f>
        <v>300161.SZ</v>
      </c>
      <c r="D144" s="28" t="str">
        <f>IF($B144="","",VLOOKUP($B144,公司明细!$D:$O,COLUMN()-COLUMN($B$4)+1,FALSE))</f>
        <v>华中数控</v>
      </c>
      <c r="E144" s="28" t="str">
        <f>IF($B144="","",VLOOKUP($B144,公司明细!$D:$O,COLUMN()-COLUMN($B$4)+1,FALSE))</f>
        <v>机械设备</v>
      </c>
      <c r="F144" s="29">
        <f ca="1">IF(B144="","",[1]!EM_S_DQ_CLOSE(C144,deadline,"1"))</f>
        <v>14.14</v>
      </c>
      <c r="G144" s="30">
        <f ca="1">IF($B144="","",VLOOKUP($B144,公司明细!$D:$O,COLUMN()-COLUMN($B$4)+1,FALSE))</f>
        <v>24.429048911399999</v>
      </c>
      <c r="H144" s="30">
        <f ca="1">IF($B144="","",VLOOKUP($B144,公司明细!$D:$O,COLUMN()-COLUMN($B$4)+1,FALSE))</f>
        <v>0.4325961358</v>
      </c>
      <c r="I144" s="32">
        <f ca="1">IF($B144="","",VLOOKUP($B144,公司明细!$D:$O,COLUMN()-COLUMN($B$4)+1,FALSE))</f>
        <v>56.470797794398607</v>
      </c>
      <c r="J144" s="30">
        <f ca="1">IF($B144="","",VLOOKUP($B144,公司明细!$D:$O,COLUMN()-COLUMN($B$4)+1,FALSE))</f>
        <v>10.9986023269</v>
      </c>
      <c r="K144" s="32">
        <f ca="1">IF($B144="","",VLOOKUP($B144,公司明细!$D:$O,COLUMN()-COLUMN($B$4)+1,FALSE))</f>
        <v>2.2211048445357715</v>
      </c>
    </row>
    <row r="145" spans="2:11">
      <c r="B145" s="40">
        <f>IF(ROW()-ROW($B$4)&gt;行业估值!$C$39,"",ROW()-ROW($B$4))</f>
        <v>141</v>
      </c>
      <c r="C145" s="27" t="str">
        <f>IF($B145="","",VLOOKUP($B145,公司明细!$D:$O,COLUMN()-COLUMN($B$4)+1,FALSE))</f>
        <v>300165.SZ</v>
      </c>
      <c r="D145" s="28" t="str">
        <f>IF($B145="","",VLOOKUP($B145,公司明细!$D:$O,COLUMN()-COLUMN($B$4)+1,FALSE))</f>
        <v>天瑞仪器</v>
      </c>
      <c r="E145" s="28" t="str">
        <f>IF($B145="","",VLOOKUP($B145,公司明细!$D:$O,COLUMN()-COLUMN($B$4)+1,FALSE))</f>
        <v>机械设备</v>
      </c>
      <c r="F145" s="29">
        <f ca="1">IF(B145="","",[1]!EM_S_DQ_CLOSE(C145,deadline,"1"))</f>
        <v>4.29</v>
      </c>
      <c r="G145" s="30">
        <f ca="1">IF($B145="","",VLOOKUP($B145,公司明细!$D:$O,COLUMN()-COLUMN($B$4)+1,FALSE))</f>
        <v>19.809504</v>
      </c>
      <c r="H145" s="30">
        <f ca="1">IF($B145="","",VLOOKUP($B145,公司明细!$D:$O,COLUMN()-COLUMN($B$4)+1,FALSE))</f>
        <v>0.24952965719999998</v>
      </c>
      <c r="I145" s="32">
        <f ca="1">IF($B145="","",VLOOKUP($B145,公司明细!$D:$O,COLUMN()-COLUMN($B$4)+1,FALSE))</f>
        <v>79.38737311742679</v>
      </c>
      <c r="J145" s="30">
        <f ca="1">IF($B145="","",VLOOKUP($B145,公司明细!$D:$O,COLUMN()-COLUMN($B$4)+1,FALSE))</f>
        <v>16.064454557400001</v>
      </c>
      <c r="K145" s="32">
        <f ca="1">IF($B145="","",VLOOKUP($B145,公司明细!$D:$O,COLUMN()-COLUMN($B$4)+1,FALSE))</f>
        <v>1.2331264612326887</v>
      </c>
    </row>
    <row r="146" spans="2:11">
      <c r="B146" s="40">
        <f>IF(ROW()-ROW($B$4)&gt;行业估值!$C$39,"",ROW()-ROW($B$4))</f>
        <v>142</v>
      </c>
      <c r="C146" s="27" t="str">
        <f>IF($B146="","",VLOOKUP($B146,公司明细!$D:$O,COLUMN()-COLUMN($B$4)+1,FALSE))</f>
        <v>300171.SZ</v>
      </c>
      <c r="D146" s="28" t="str">
        <f>IF($B146="","",VLOOKUP($B146,公司明细!$D:$O,COLUMN()-COLUMN($B$4)+1,FALSE))</f>
        <v>东富龙</v>
      </c>
      <c r="E146" s="28" t="str">
        <f>IF($B146="","",VLOOKUP($B146,公司明细!$D:$O,COLUMN()-COLUMN($B$4)+1,FALSE))</f>
        <v>机械设备</v>
      </c>
      <c r="F146" s="29">
        <f ca="1">IF(B146="","",[1]!EM_S_DQ_CLOSE(C146,deadline,"1"))</f>
        <v>6.91</v>
      </c>
      <c r="G146" s="30">
        <f ca="1">IF($B146="","",VLOOKUP($B146,公司明细!$D:$O,COLUMN()-COLUMN($B$4)+1,FALSE))</f>
        <v>43.418089463999998</v>
      </c>
      <c r="H146" s="30">
        <f ca="1">IF($B146="","",VLOOKUP($B146,公司明细!$D:$O,COLUMN()-COLUMN($B$4)+1,FALSE))</f>
        <v>0.74545912340000009</v>
      </c>
      <c r="I146" s="32">
        <f ca="1">IF($B146="","",VLOOKUP($B146,公司明细!$D:$O,COLUMN()-COLUMN($B$4)+1,FALSE))</f>
        <v>58.243420867897306</v>
      </c>
      <c r="J146" s="30">
        <f ca="1">IF($B146="","",VLOOKUP($B146,公司明细!$D:$O,COLUMN()-COLUMN($B$4)+1,FALSE))</f>
        <v>30.612864397900001</v>
      </c>
      <c r="K146" s="32">
        <f ca="1">IF($B146="","",VLOOKUP($B146,公司明细!$D:$O,COLUMN()-COLUMN($B$4)+1,FALSE))</f>
        <v>1.41829555377962</v>
      </c>
    </row>
    <row r="147" spans="2:11">
      <c r="B147" s="40">
        <f>IF(ROW()-ROW($B$4)&gt;行业估值!$C$39,"",ROW()-ROW($B$4))</f>
        <v>143</v>
      </c>
      <c r="C147" s="27" t="str">
        <f>IF($B147="","",VLOOKUP($B147,公司明细!$D:$O,COLUMN()-COLUMN($B$4)+1,FALSE))</f>
        <v>300173.SZ</v>
      </c>
      <c r="D147" s="28" t="str">
        <f>IF($B147="","",VLOOKUP($B147,公司明细!$D:$O,COLUMN()-COLUMN($B$4)+1,FALSE))</f>
        <v>智慧松德</v>
      </c>
      <c r="E147" s="28" t="str">
        <f>IF($B147="","",VLOOKUP($B147,公司明细!$D:$O,COLUMN()-COLUMN($B$4)+1,FALSE))</f>
        <v>机械设备</v>
      </c>
      <c r="F147" s="29">
        <f ca="1">IF(B147="","",[1]!EM_S_DQ_CLOSE(C147,deadline,"1"))</f>
        <v>4.3600000000000003</v>
      </c>
      <c r="G147" s="30">
        <f ca="1">IF($B147="","",VLOOKUP($B147,公司明细!$D:$O,COLUMN()-COLUMN($B$4)+1,FALSE))</f>
        <v>25.5574699308</v>
      </c>
      <c r="H147" s="30">
        <f ca="1">IF($B147="","",VLOOKUP($B147,公司明细!$D:$O,COLUMN()-COLUMN($B$4)+1,FALSE))</f>
        <v>-8.5702155186999995</v>
      </c>
      <c r="I147" s="32">
        <f ca="1">IF($B147="","",VLOOKUP($B147,公司明细!$D:$O,COLUMN()-COLUMN($B$4)+1,FALSE))</f>
        <v>-2.9821268642584577</v>
      </c>
      <c r="J147" s="30">
        <f ca="1">IF($B147="","",VLOOKUP($B147,公司明细!$D:$O,COLUMN()-COLUMN($B$4)+1,FALSE))</f>
        <v>8.4844655521999996</v>
      </c>
      <c r="K147" s="32">
        <f ca="1">IF($B147="","",VLOOKUP($B147,公司明细!$D:$O,COLUMN()-COLUMN($B$4)+1,FALSE))</f>
        <v>3.0122663323411119</v>
      </c>
    </row>
    <row r="148" spans="2:11">
      <c r="B148" s="40">
        <f>IF(ROW()-ROW($B$4)&gt;行业估值!$C$39,"",ROW()-ROW($B$4))</f>
        <v>144</v>
      </c>
      <c r="C148" s="27" t="str">
        <f>IF($B148="","",VLOOKUP($B148,公司明细!$D:$O,COLUMN()-COLUMN($B$4)+1,FALSE))</f>
        <v>300185.SZ</v>
      </c>
      <c r="D148" s="28" t="str">
        <f>IF($B148="","",VLOOKUP($B148,公司明细!$D:$O,COLUMN()-COLUMN($B$4)+1,FALSE))</f>
        <v>通裕重工</v>
      </c>
      <c r="E148" s="28" t="str">
        <f>IF($B148="","",VLOOKUP($B148,公司明细!$D:$O,COLUMN()-COLUMN($B$4)+1,FALSE))</f>
        <v>机械设备</v>
      </c>
      <c r="F148" s="29">
        <f ca="1">IF(B148="","",[1]!EM_S_DQ_CLOSE(C148,deadline,"1"))</f>
        <v>1.71</v>
      </c>
      <c r="G148" s="30">
        <f ca="1">IF($B148="","",VLOOKUP($B148,公司明细!$D:$O,COLUMN()-COLUMN($B$4)+1,FALSE))</f>
        <v>55.878421168800003</v>
      </c>
      <c r="H148" s="30">
        <f ca="1">IF($B148="","",VLOOKUP($B148,公司明细!$D:$O,COLUMN()-COLUMN($B$4)+1,FALSE))</f>
        <v>2.5432917322999997</v>
      </c>
      <c r="I148" s="32">
        <f ca="1">IF($B148="","",VLOOKUP($B148,公司明细!$D:$O,COLUMN()-COLUMN($B$4)+1,FALSE))</f>
        <v>21.970905051567531</v>
      </c>
      <c r="J148" s="30">
        <f ca="1">IF($B148="","",VLOOKUP($B148,公司明细!$D:$O,COLUMN()-COLUMN($B$4)+1,FALSE))</f>
        <v>52.608413701000003</v>
      </c>
      <c r="K148" s="32">
        <f ca="1">IF($B148="","",VLOOKUP($B148,公司明细!$D:$O,COLUMN()-COLUMN($B$4)+1,FALSE))</f>
        <v>1.0621574998703647</v>
      </c>
    </row>
    <row r="149" spans="2:11">
      <c r="B149" s="40">
        <f>IF(ROW()-ROW($B$4)&gt;行业估值!$C$39,"",ROW()-ROW($B$4))</f>
        <v>145</v>
      </c>
      <c r="C149" s="27" t="str">
        <f>IF($B149="","",VLOOKUP($B149,公司明细!$D:$O,COLUMN()-COLUMN($B$4)+1,FALSE))</f>
        <v>300193.SZ</v>
      </c>
      <c r="D149" s="28" t="str">
        <f>IF($B149="","",VLOOKUP($B149,公司明细!$D:$O,COLUMN()-COLUMN($B$4)+1,FALSE))</f>
        <v>佳士科技</v>
      </c>
      <c r="E149" s="28" t="str">
        <f>IF($B149="","",VLOOKUP($B149,公司明细!$D:$O,COLUMN()-COLUMN($B$4)+1,FALSE))</f>
        <v>机械设备</v>
      </c>
      <c r="F149" s="29">
        <f ca="1">IF(B149="","",[1]!EM_S_DQ_CLOSE(C149,deadline,"1"))</f>
        <v>8.02</v>
      </c>
      <c r="G149" s="30">
        <f ca="1">IF($B149="","",VLOOKUP($B149,公司明细!$D:$O,COLUMN()-COLUMN($B$4)+1,FALSE))</f>
        <v>40.653485062000001</v>
      </c>
      <c r="H149" s="30">
        <f ca="1">IF($B149="","",VLOOKUP($B149,公司明细!$D:$O,COLUMN()-COLUMN($B$4)+1,FALSE))</f>
        <v>2.2779997211</v>
      </c>
      <c r="I149" s="32">
        <f ca="1">IF($B149="","",VLOOKUP($B149,公司明细!$D:$O,COLUMN()-COLUMN($B$4)+1,FALSE))</f>
        <v>17.846132589677953</v>
      </c>
      <c r="J149" s="30">
        <f ca="1">IF($B149="","",VLOOKUP($B149,公司明细!$D:$O,COLUMN()-COLUMN($B$4)+1,FALSE))</f>
        <v>22.854340890700001</v>
      </c>
      <c r="K149" s="32">
        <f ca="1">IF($B149="","",VLOOKUP($B149,公司明细!$D:$O,COLUMN()-COLUMN($B$4)+1,FALSE))</f>
        <v>1.7788080284801788</v>
      </c>
    </row>
    <row r="150" spans="2:11">
      <c r="B150" s="40">
        <f>IF(ROW()-ROW($B$4)&gt;行业估值!$C$39,"",ROW()-ROW($B$4))</f>
        <v>146</v>
      </c>
      <c r="C150" s="27" t="str">
        <f>IF($B150="","",VLOOKUP($B150,公司明细!$D:$O,COLUMN()-COLUMN($B$4)+1,FALSE))</f>
        <v>300195.SZ</v>
      </c>
      <c r="D150" s="28" t="str">
        <f>IF($B150="","",VLOOKUP($B150,公司明细!$D:$O,COLUMN()-COLUMN($B$4)+1,FALSE))</f>
        <v>长荣股份</v>
      </c>
      <c r="E150" s="28" t="str">
        <f>IF($B150="","",VLOOKUP($B150,公司明细!$D:$O,COLUMN()-COLUMN($B$4)+1,FALSE))</f>
        <v>机械设备</v>
      </c>
      <c r="F150" s="29">
        <f ca="1">IF(B150="","",[1]!EM_S_DQ_CLOSE(C150,deadline,"1"))</f>
        <v>6.59</v>
      </c>
      <c r="G150" s="30">
        <f ca="1">IF($B150="","",VLOOKUP($B150,公司明细!$D:$O,COLUMN()-COLUMN($B$4)+1,FALSE))</f>
        <v>28.566571216999996</v>
      </c>
      <c r="H150" s="30">
        <f ca="1">IF($B150="","",VLOOKUP($B150,公司明细!$D:$O,COLUMN()-COLUMN($B$4)+1,FALSE))</f>
        <v>0.23350673530000002</v>
      </c>
      <c r="I150" s="32">
        <f ca="1">IF($B150="","",VLOOKUP($B150,公司明细!$D:$O,COLUMN()-COLUMN($B$4)+1,FALSE))</f>
        <v>122.33724727596753</v>
      </c>
      <c r="J150" s="30">
        <f ca="1">IF($B150="","",VLOOKUP($B150,公司明细!$D:$O,COLUMN()-COLUMN($B$4)+1,FALSE))</f>
        <v>35.988900033900002</v>
      </c>
      <c r="K150" s="32">
        <f ca="1">IF($B150="","",VLOOKUP($B150,公司明细!$D:$O,COLUMN()-COLUMN($B$4)+1,FALSE))</f>
        <v>0.79376060924594838</v>
      </c>
    </row>
    <row r="151" spans="2:11">
      <c r="B151" s="40">
        <f>IF(ROW()-ROW($B$4)&gt;行业估值!$C$39,"",ROW()-ROW($B$4))</f>
        <v>147</v>
      </c>
      <c r="C151" s="27" t="str">
        <f>IF($B151="","",VLOOKUP($B151,公司明细!$D:$O,COLUMN()-COLUMN($B$4)+1,FALSE))</f>
        <v>300203.SZ</v>
      </c>
      <c r="D151" s="28" t="str">
        <f>IF($B151="","",VLOOKUP($B151,公司明细!$D:$O,COLUMN()-COLUMN($B$4)+1,FALSE))</f>
        <v>聚光科技</v>
      </c>
      <c r="E151" s="28" t="str">
        <f>IF($B151="","",VLOOKUP($B151,公司明细!$D:$O,COLUMN()-COLUMN($B$4)+1,FALSE))</f>
        <v>机械设备</v>
      </c>
      <c r="F151" s="29">
        <f ca="1">IF(B151="","",[1]!EM_S_DQ_CLOSE(C151,deadline,"1"))</f>
        <v>14.05</v>
      </c>
      <c r="G151" s="30">
        <f ca="1">IF($B151="","",VLOOKUP($B151,公司明细!$D:$O,COLUMN()-COLUMN($B$4)+1,FALSE))</f>
        <v>63.5786947</v>
      </c>
      <c r="H151" s="30">
        <f ca="1">IF($B151="","",VLOOKUP($B151,公司明细!$D:$O,COLUMN()-COLUMN($B$4)+1,FALSE))</f>
        <v>5.5714097146000006</v>
      </c>
      <c r="I151" s="32">
        <f ca="1">IF($B151="","",VLOOKUP($B151,公司明细!$D:$O,COLUMN()-COLUMN($B$4)+1,FALSE))</f>
        <v>11.411599210410005</v>
      </c>
      <c r="J151" s="30">
        <f ca="1">IF($B151="","",VLOOKUP($B151,公司明细!$D:$O,COLUMN()-COLUMN($B$4)+1,FALSE))</f>
        <v>42.129624323499996</v>
      </c>
      <c r="K151" s="32">
        <f ca="1">IF($B151="","",VLOOKUP($B151,公司明细!$D:$O,COLUMN()-COLUMN($B$4)+1,FALSE))</f>
        <v>1.5091208554768827</v>
      </c>
    </row>
    <row r="152" spans="2:11">
      <c r="B152" s="40">
        <f>IF(ROW()-ROW($B$4)&gt;行业估值!$C$39,"",ROW()-ROW($B$4))</f>
        <v>148</v>
      </c>
      <c r="C152" s="27" t="str">
        <f>IF($B152="","",VLOOKUP($B152,公司明细!$D:$O,COLUMN()-COLUMN($B$4)+1,FALSE))</f>
        <v>300210.SZ</v>
      </c>
      <c r="D152" s="28" t="str">
        <f>IF($B152="","",VLOOKUP($B152,公司明细!$D:$O,COLUMN()-COLUMN($B$4)+1,FALSE))</f>
        <v>森远股份</v>
      </c>
      <c r="E152" s="28" t="str">
        <f>IF($B152="","",VLOOKUP($B152,公司明细!$D:$O,COLUMN()-COLUMN($B$4)+1,FALSE))</f>
        <v>机械设备</v>
      </c>
      <c r="F152" s="29">
        <f ca="1">IF(B152="","",[1]!EM_S_DQ_CLOSE(C152,deadline,"1"))</f>
        <v>3.38</v>
      </c>
      <c r="G152" s="30">
        <f ca="1">IF($B152="","",VLOOKUP($B152,公司明细!$D:$O,COLUMN()-COLUMN($B$4)+1,FALSE))</f>
        <v>16.3666344114</v>
      </c>
      <c r="H152" s="30">
        <f ca="1">IF($B152="","",VLOOKUP($B152,公司明细!$D:$O,COLUMN()-COLUMN($B$4)+1,FALSE))</f>
        <v>-1.806282959</v>
      </c>
      <c r="I152" s="32">
        <f ca="1">IF($B152="","",VLOOKUP($B152,公司明细!$D:$O,COLUMN()-COLUMN($B$4)+1,FALSE))</f>
        <v>-9.0609471400100823</v>
      </c>
      <c r="J152" s="30">
        <f ca="1">IF($B152="","",VLOOKUP($B152,公司明细!$D:$O,COLUMN()-COLUMN($B$4)+1,FALSE))</f>
        <v>11.3426864046</v>
      </c>
      <c r="K152" s="32">
        <f ca="1">IF($B152="","",VLOOKUP($B152,公司明细!$D:$O,COLUMN()-COLUMN($B$4)+1,FALSE))</f>
        <v>1.4429239976838775</v>
      </c>
    </row>
    <row r="153" spans="2:11">
      <c r="B153" s="40">
        <f>IF(ROW()-ROW($B$4)&gt;行业估值!$C$39,"",ROW()-ROW($B$4))</f>
        <v>149</v>
      </c>
      <c r="C153" s="27" t="str">
        <f>IF($B153="","",VLOOKUP($B153,公司明细!$D:$O,COLUMN()-COLUMN($B$4)+1,FALSE))</f>
        <v>300222.SZ</v>
      </c>
      <c r="D153" s="28" t="str">
        <f>IF($B153="","",VLOOKUP($B153,公司明细!$D:$O,COLUMN()-COLUMN($B$4)+1,FALSE))</f>
        <v>科大智能</v>
      </c>
      <c r="E153" s="28" t="str">
        <f>IF($B153="","",VLOOKUP($B153,公司明细!$D:$O,COLUMN()-COLUMN($B$4)+1,FALSE))</f>
        <v>机械设备</v>
      </c>
      <c r="F153" s="29">
        <f ca="1">IF(B153="","",[1]!EM_S_DQ_CLOSE(C153,deadline,"1"))</f>
        <v>8.7899999999999991</v>
      </c>
      <c r="G153" s="30">
        <f ca="1">IF($B153="","",VLOOKUP($B153,公司明细!$D:$O,COLUMN()-COLUMN($B$4)+1,FALSE))</f>
        <v>63.705576861000004</v>
      </c>
      <c r="H153" s="30">
        <f ca="1">IF($B153="","",VLOOKUP($B153,公司明细!$D:$O,COLUMN()-COLUMN($B$4)+1,FALSE))</f>
        <v>1.9821436646999999</v>
      </c>
      <c r="I153" s="32">
        <f ca="1">IF($B153="","",VLOOKUP($B153,公司明细!$D:$O,COLUMN()-COLUMN($B$4)+1,FALSE))</f>
        <v>32.139737394182234</v>
      </c>
      <c r="J153" s="30">
        <f ca="1">IF($B153="","",VLOOKUP($B153,公司明细!$D:$O,COLUMN()-COLUMN($B$4)+1,FALSE))</f>
        <v>45.531895674200001</v>
      </c>
      <c r="K153" s="32">
        <f ca="1">IF($B153="","",VLOOKUP($B153,公司明细!$D:$O,COLUMN()-COLUMN($B$4)+1,FALSE))</f>
        <v>1.3991417646398996</v>
      </c>
    </row>
    <row r="154" spans="2:11">
      <c r="B154" s="40">
        <f>IF(ROW()-ROW($B$4)&gt;行业估值!$C$39,"",ROW()-ROW($B$4))</f>
        <v>150</v>
      </c>
      <c r="C154" s="27" t="str">
        <f>IF($B154="","",VLOOKUP($B154,公司明细!$D:$O,COLUMN()-COLUMN($B$4)+1,FALSE))</f>
        <v>300228.SZ</v>
      </c>
      <c r="D154" s="28" t="str">
        <f>IF($B154="","",VLOOKUP($B154,公司明细!$D:$O,COLUMN()-COLUMN($B$4)+1,FALSE))</f>
        <v>富瑞特装</v>
      </c>
      <c r="E154" s="28" t="str">
        <f>IF($B154="","",VLOOKUP($B154,公司明细!$D:$O,COLUMN()-COLUMN($B$4)+1,FALSE))</f>
        <v>机械设备</v>
      </c>
      <c r="F154" s="29">
        <f ca="1">IF(B154="","",[1]!EM_S_DQ_CLOSE(C154,deadline,"1"))</f>
        <v>4.8</v>
      </c>
      <c r="G154" s="30">
        <f ca="1">IF($B154="","",VLOOKUP($B154,公司明细!$D:$O,COLUMN()-COLUMN($B$4)+1,FALSE))</f>
        <v>22.691598815999999</v>
      </c>
      <c r="H154" s="30">
        <f ca="1">IF($B154="","",VLOOKUP($B154,公司明细!$D:$O,COLUMN()-COLUMN($B$4)+1,FALSE))</f>
        <v>0.59800566129999999</v>
      </c>
      <c r="I154" s="32">
        <f ca="1">IF($B154="","",VLOOKUP($B154,公司明细!$D:$O,COLUMN()-COLUMN($B$4)+1,FALSE))</f>
        <v>37.945458186250114</v>
      </c>
      <c r="J154" s="30">
        <f ca="1">IF($B154="","",VLOOKUP($B154,公司明细!$D:$O,COLUMN()-COLUMN($B$4)+1,FALSE))</f>
        <v>17.9986194791</v>
      </c>
      <c r="K154" s="32">
        <f ca="1">IF($B154="","",VLOOKUP($B154,公司明细!$D:$O,COLUMN()-COLUMN($B$4)+1,FALSE))</f>
        <v>1.2607410719666299</v>
      </c>
    </row>
    <row r="155" spans="2:11">
      <c r="B155" s="40">
        <f>IF(ROW()-ROW($B$4)&gt;行业估值!$C$39,"",ROW()-ROW($B$4))</f>
        <v>151</v>
      </c>
      <c r="C155" s="27" t="str">
        <f>IF($B155="","",VLOOKUP($B155,公司明细!$D:$O,COLUMN()-COLUMN($B$4)+1,FALSE))</f>
        <v>300257.SZ</v>
      </c>
      <c r="D155" s="28" t="str">
        <f>IF($B155="","",VLOOKUP($B155,公司明细!$D:$O,COLUMN()-COLUMN($B$4)+1,FALSE))</f>
        <v>开山股份</v>
      </c>
      <c r="E155" s="28" t="str">
        <f>IF($B155="","",VLOOKUP($B155,公司明细!$D:$O,COLUMN()-COLUMN($B$4)+1,FALSE))</f>
        <v>机械设备</v>
      </c>
      <c r="F155" s="29">
        <f ca="1">IF(B155="","",[1]!EM_S_DQ_CLOSE(C155,deadline,"1"))</f>
        <v>9.9600000000000009</v>
      </c>
      <c r="G155" s="30">
        <f ca="1">IF($B155="","",VLOOKUP($B155,公司明细!$D:$O,COLUMN()-COLUMN($B$4)+1,FALSE))</f>
        <v>85.456800000000001</v>
      </c>
      <c r="H155" s="30">
        <f ca="1">IF($B155="","",VLOOKUP($B155,公司明细!$D:$O,COLUMN()-COLUMN($B$4)+1,FALSE))</f>
        <v>1.2198781934</v>
      </c>
      <c r="I155" s="32">
        <f ca="1">IF($B155="","",VLOOKUP($B155,公司明细!$D:$O,COLUMN()-COLUMN($B$4)+1,FALSE))</f>
        <v>70.053551627001312</v>
      </c>
      <c r="J155" s="30">
        <f ca="1">IF($B155="","",VLOOKUP($B155,公司明细!$D:$O,COLUMN()-COLUMN($B$4)+1,FALSE))</f>
        <v>35.496939577199996</v>
      </c>
      <c r="K155" s="32">
        <f ca="1">IF($B155="","",VLOOKUP($B155,公司明细!$D:$O,COLUMN()-COLUMN($B$4)+1,FALSE))</f>
        <v>2.4074413461517024</v>
      </c>
    </row>
    <row r="156" spans="2:11">
      <c r="B156" s="40">
        <f>IF(ROW()-ROW($B$4)&gt;行业估值!$C$39,"",ROW()-ROW($B$4))</f>
        <v>152</v>
      </c>
      <c r="C156" s="27" t="str">
        <f>IF($B156="","",VLOOKUP($B156,公司明细!$D:$O,COLUMN()-COLUMN($B$4)+1,FALSE))</f>
        <v>300259.SZ</v>
      </c>
      <c r="D156" s="28" t="str">
        <f>IF($B156="","",VLOOKUP($B156,公司明细!$D:$O,COLUMN()-COLUMN($B$4)+1,FALSE))</f>
        <v>新天科技</v>
      </c>
      <c r="E156" s="28" t="str">
        <f>IF($B156="","",VLOOKUP($B156,公司明细!$D:$O,COLUMN()-COLUMN($B$4)+1,FALSE))</f>
        <v>机械设备</v>
      </c>
      <c r="F156" s="29">
        <f ca="1">IF(B156="","",[1]!EM_S_DQ_CLOSE(C156,deadline,"1"))</f>
        <v>3.53</v>
      </c>
      <c r="G156" s="30">
        <f ca="1">IF($B156="","",VLOOKUP($B156,公司明细!$D:$O,COLUMN()-COLUMN($B$4)+1,FALSE))</f>
        <v>41.500725917399997</v>
      </c>
      <c r="H156" s="30">
        <f ca="1">IF($B156="","",VLOOKUP($B156,公司明细!$D:$O,COLUMN()-COLUMN($B$4)+1,FALSE))</f>
        <v>2.2000663372</v>
      </c>
      <c r="I156" s="32">
        <f ca="1">IF($B156="","",VLOOKUP($B156,公司明细!$D:$O,COLUMN()-COLUMN($B$4)+1,FALSE))</f>
        <v>18.863397532920533</v>
      </c>
      <c r="J156" s="30">
        <f ca="1">IF($B156="","",VLOOKUP($B156,公司明细!$D:$O,COLUMN()-COLUMN($B$4)+1,FALSE))</f>
        <v>20.794173853</v>
      </c>
      <c r="K156" s="32">
        <f ca="1">IF($B156="","",VLOOKUP($B156,公司明细!$D:$O,COLUMN()-COLUMN($B$4)+1,FALSE))</f>
        <v>1.9957862337201071</v>
      </c>
    </row>
    <row r="157" spans="2:11">
      <c r="B157" s="40">
        <f>IF(ROW()-ROW($B$4)&gt;行业估值!$C$39,"",ROW()-ROW($B$4))</f>
        <v>153</v>
      </c>
      <c r="C157" s="27" t="str">
        <f>IF($B157="","",VLOOKUP($B157,公司明细!$D:$O,COLUMN()-COLUMN($B$4)+1,FALSE))</f>
        <v>300260.SZ</v>
      </c>
      <c r="D157" s="28" t="str">
        <f>IF($B157="","",VLOOKUP($B157,公司明细!$D:$O,COLUMN()-COLUMN($B$4)+1,FALSE))</f>
        <v>新莱应材</v>
      </c>
      <c r="E157" s="28" t="str">
        <f>IF($B157="","",VLOOKUP($B157,公司明细!$D:$O,COLUMN()-COLUMN($B$4)+1,FALSE))</f>
        <v>机械设备</v>
      </c>
      <c r="F157" s="29">
        <f ca="1">IF(B157="","",[1]!EM_S_DQ_CLOSE(C157,deadline,"1"))</f>
        <v>10.53</v>
      </c>
      <c r="G157" s="30">
        <f ca="1">IF($B157="","",VLOOKUP($B157,公司明细!$D:$O,COLUMN()-COLUMN($B$4)+1,FALSE))</f>
        <v>21.264282000000001</v>
      </c>
      <c r="H157" s="30">
        <f ca="1">IF($B157="","",VLOOKUP($B157,公司明细!$D:$O,COLUMN()-COLUMN($B$4)+1,FALSE))</f>
        <v>0.5303996419</v>
      </c>
      <c r="I157" s="32">
        <f ca="1">IF($B157="","",VLOOKUP($B157,公司明细!$D:$O,COLUMN()-COLUMN($B$4)+1,FALSE))</f>
        <v>40.091056479274748</v>
      </c>
      <c r="J157" s="30">
        <f ca="1">IF($B157="","",VLOOKUP($B157,公司明细!$D:$O,COLUMN()-COLUMN($B$4)+1,FALSE))</f>
        <v>7.5678214235999999</v>
      </c>
      <c r="K157" s="32">
        <f ca="1">IF($B157="","",VLOOKUP($B157,公司明细!$D:$O,COLUMN()-COLUMN($B$4)+1,FALSE))</f>
        <v>2.8098287221323752</v>
      </c>
    </row>
    <row r="158" spans="2:11">
      <c r="B158" s="40">
        <f>IF(ROW()-ROW($B$4)&gt;行业估值!$C$39,"",ROW()-ROW($B$4))</f>
        <v>154</v>
      </c>
      <c r="C158" s="27" t="str">
        <f>IF($B158="","",VLOOKUP($B158,公司明细!$D:$O,COLUMN()-COLUMN($B$4)+1,FALSE))</f>
        <v>300272.SZ</v>
      </c>
      <c r="D158" s="28" t="str">
        <f>IF($B158="","",VLOOKUP($B158,公司明细!$D:$O,COLUMN()-COLUMN($B$4)+1,FALSE))</f>
        <v>开能健康</v>
      </c>
      <c r="E158" s="28" t="str">
        <f>IF($B158="","",VLOOKUP($B158,公司明细!$D:$O,COLUMN()-COLUMN($B$4)+1,FALSE))</f>
        <v>机械设备</v>
      </c>
      <c r="F158" s="29">
        <f ca="1">IF(B158="","",[1]!EM_S_DQ_CLOSE(C158,deadline,"1"))</f>
        <v>4.46</v>
      </c>
      <c r="G158" s="30">
        <f ca="1">IF($B158="","",VLOOKUP($B158,公司明细!$D:$O,COLUMN()-COLUMN($B$4)+1,FALSE))</f>
        <v>26.002607661399999</v>
      </c>
      <c r="H158" s="30">
        <f ca="1">IF($B158="","",VLOOKUP($B158,公司明细!$D:$O,COLUMN()-COLUMN($B$4)+1,FALSE))</f>
        <v>1.0540388714</v>
      </c>
      <c r="I158" s="32">
        <f ca="1">IF($B158="","",VLOOKUP($B158,公司明细!$D:$O,COLUMN()-COLUMN($B$4)+1,FALSE))</f>
        <v>24.669495942652198</v>
      </c>
      <c r="J158" s="30">
        <f ca="1">IF($B158="","",VLOOKUP($B158,公司明细!$D:$O,COLUMN()-COLUMN($B$4)+1,FALSE))</f>
        <v>11.817196125399999</v>
      </c>
      <c r="K158" s="32">
        <f ca="1">IF($B158="","",VLOOKUP($B158,公司明细!$D:$O,COLUMN()-COLUMN($B$4)+1,FALSE))</f>
        <v>2.2004041724846841</v>
      </c>
    </row>
    <row r="159" spans="2:11">
      <c r="B159" s="40">
        <f>IF(ROW()-ROW($B$4)&gt;行业估值!$C$39,"",ROW()-ROW($B$4))</f>
        <v>155</v>
      </c>
      <c r="C159" s="27" t="str">
        <f>IF($B159="","",VLOOKUP($B159,公司明细!$D:$O,COLUMN()-COLUMN($B$4)+1,FALSE))</f>
        <v>300276.SZ</v>
      </c>
      <c r="D159" s="28" t="str">
        <f>IF($B159="","",VLOOKUP($B159,公司明细!$D:$O,COLUMN()-COLUMN($B$4)+1,FALSE))</f>
        <v>三丰智能</v>
      </c>
      <c r="E159" s="28" t="str">
        <f>IF($B159="","",VLOOKUP($B159,公司明细!$D:$O,COLUMN()-COLUMN($B$4)+1,FALSE))</f>
        <v>机械设备</v>
      </c>
      <c r="F159" s="29">
        <f ca="1">IF(B159="","",[1]!EM_S_DQ_CLOSE(C159,deadline,"1"))</f>
        <v>7.44</v>
      </c>
      <c r="G159" s="30">
        <f ca="1">IF($B159="","",VLOOKUP($B159,公司明细!$D:$O,COLUMN()-COLUMN($B$4)+1,FALSE))</f>
        <v>59.160585280799999</v>
      </c>
      <c r="H159" s="30">
        <f ca="1">IF($B159="","",VLOOKUP($B159,公司明细!$D:$O,COLUMN()-COLUMN($B$4)+1,FALSE))</f>
        <v>2.3331590526000001</v>
      </c>
      <c r="I159" s="32">
        <f ca="1">IF($B159="","",VLOOKUP($B159,公司明细!$D:$O,COLUMN()-COLUMN($B$4)+1,FALSE))</f>
        <v>25.356430464898345</v>
      </c>
      <c r="J159" s="30">
        <f ca="1">IF($B159="","",VLOOKUP($B159,公司明细!$D:$O,COLUMN()-COLUMN($B$4)+1,FALSE))</f>
        <v>36.938282321999999</v>
      </c>
      <c r="K159" s="32">
        <f ca="1">IF($B159="","",VLOOKUP($B159,公司明细!$D:$O,COLUMN()-COLUMN($B$4)+1,FALSE))</f>
        <v>1.6016062892443881</v>
      </c>
    </row>
    <row r="160" spans="2:11">
      <c r="B160" s="40">
        <f>IF(ROW()-ROW($B$4)&gt;行业估值!$C$39,"",ROW()-ROW($B$4))</f>
        <v>156</v>
      </c>
      <c r="C160" s="27" t="str">
        <f>IF($B160="","",VLOOKUP($B160,公司明细!$D:$O,COLUMN()-COLUMN($B$4)+1,FALSE))</f>
        <v>300278.SZ</v>
      </c>
      <c r="D160" s="28" t="str">
        <f>IF($B160="","",VLOOKUP($B160,公司明细!$D:$O,COLUMN()-COLUMN($B$4)+1,FALSE))</f>
        <v>华昌达</v>
      </c>
      <c r="E160" s="28" t="str">
        <f>IF($B160="","",VLOOKUP($B160,公司明细!$D:$O,COLUMN()-COLUMN($B$4)+1,FALSE))</f>
        <v>机械设备</v>
      </c>
      <c r="F160" s="29">
        <f ca="1">IF(B160="","",[1]!EM_S_DQ_CLOSE(C160,deadline,"1"))</f>
        <v>3.83</v>
      </c>
      <c r="G160" s="30">
        <f ca="1">IF($B160="","",VLOOKUP($B160,公司明细!$D:$O,COLUMN()-COLUMN($B$4)+1,FALSE))</f>
        <v>22.872124679599999</v>
      </c>
      <c r="H160" s="30">
        <f ca="1">IF($B160="","",VLOOKUP($B160,公司明细!$D:$O,COLUMN()-COLUMN($B$4)+1,FALSE))</f>
        <v>-6.5039690814000002</v>
      </c>
      <c r="I160" s="32">
        <f ca="1">IF($B160="","",VLOOKUP($B160,公司明细!$D:$O,COLUMN()-COLUMN($B$4)+1,FALSE))</f>
        <v>-3.5166410530778078</v>
      </c>
      <c r="J160" s="30">
        <f ca="1">IF($B160="","",VLOOKUP($B160,公司明细!$D:$O,COLUMN()-COLUMN($B$4)+1,FALSE))</f>
        <v>10.3487499438</v>
      </c>
      <c r="K160" s="32">
        <f ca="1">IF($B160="","",VLOOKUP($B160,公司明细!$D:$O,COLUMN()-COLUMN($B$4)+1,FALSE))</f>
        <v>2.2101340552056561</v>
      </c>
    </row>
    <row r="161" spans="2:11">
      <c r="B161" s="40">
        <f>IF(ROW()-ROW($B$4)&gt;行业估值!$C$39,"",ROW()-ROW($B$4))</f>
        <v>157</v>
      </c>
      <c r="C161" s="27" t="str">
        <f>IF($B161="","",VLOOKUP($B161,公司明细!$D:$O,COLUMN()-COLUMN($B$4)+1,FALSE))</f>
        <v>300281.SZ</v>
      </c>
      <c r="D161" s="28" t="str">
        <f>IF($B161="","",VLOOKUP($B161,公司明细!$D:$O,COLUMN()-COLUMN($B$4)+1,FALSE))</f>
        <v>金明精机</v>
      </c>
      <c r="E161" s="28" t="str">
        <f>IF($B161="","",VLOOKUP($B161,公司明细!$D:$O,COLUMN()-COLUMN($B$4)+1,FALSE))</f>
        <v>机械设备</v>
      </c>
      <c r="F161" s="29">
        <f ca="1">IF(B161="","",[1]!EM_S_DQ_CLOSE(C161,deadline,"1"))</f>
        <v>5.71</v>
      </c>
      <c r="G161" s="30">
        <f ca="1">IF($B161="","",VLOOKUP($B161,公司明细!$D:$O,COLUMN()-COLUMN($B$4)+1,FALSE))</f>
        <v>23.920536418000001</v>
      </c>
      <c r="H161" s="30">
        <f ca="1">IF($B161="","",VLOOKUP($B161,公司明细!$D:$O,COLUMN()-COLUMN($B$4)+1,FALSE))</f>
        <v>-7.2462713499999998E-2</v>
      </c>
      <c r="I161" s="32">
        <f ca="1">IF($B161="","",VLOOKUP($B161,公司明细!$D:$O,COLUMN()-COLUMN($B$4)+1,FALSE))</f>
        <v>-330.10820686421027</v>
      </c>
      <c r="J161" s="30">
        <f ca="1">IF($B161="","",VLOOKUP($B161,公司明细!$D:$O,COLUMN()-COLUMN($B$4)+1,FALSE))</f>
        <v>12.104084596300002</v>
      </c>
      <c r="K161" s="32">
        <f ca="1">IF($B161="","",VLOOKUP($B161,公司明细!$D:$O,COLUMN()-COLUMN($B$4)+1,FALSE))</f>
        <v>1.9762367180837512</v>
      </c>
    </row>
    <row r="162" spans="2:11">
      <c r="B162" s="40">
        <f>IF(ROW()-ROW($B$4)&gt;行业估值!$C$39,"",ROW()-ROW($B$4))</f>
        <v>158</v>
      </c>
      <c r="C162" s="27" t="str">
        <f>IF($B162="","",VLOOKUP($B162,公司明细!$D:$O,COLUMN()-COLUMN($B$4)+1,FALSE))</f>
        <v>300293.SZ</v>
      </c>
      <c r="D162" s="28" t="str">
        <f>IF($B162="","",VLOOKUP($B162,公司明细!$D:$O,COLUMN()-COLUMN($B$4)+1,FALSE))</f>
        <v>蓝英装备</v>
      </c>
      <c r="E162" s="28" t="str">
        <f>IF($B162="","",VLOOKUP($B162,公司明细!$D:$O,COLUMN()-COLUMN($B$4)+1,FALSE))</f>
        <v>机械设备</v>
      </c>
      <c r="F162" s="29">
        <f ca="1">IF(B162="","",[1]!EM_S_DQ_CLOSE(C162,deadline,"1"))</f>
        <v>7.3</v>
      </c>
      <c r="G162" s="30">
        <f ca="1">IF($B162="","",VLOOKUP($B162,公司明细!$D:$O,COLUMN()-COLUMN($B$4)+1,FALSE))</f>
        <v>19.71</v>
      </c>
      <c r="H162" s="30">
        <f ca="1">IF($B162="","",VLOOKUP($B162,公司明细!$D:$O,COLUMN()-COLUMN($B$4)+1,FALSE))</f>
        <v>0.21632014550000001</v>
      </c>
      <c r="I162" s="32">
        <f ca="1">IF($B162="","",VLOOKUP($B162,公司明细!$D:$O,COLUMN()-COLUMN($B$4)+1,FALSE))</f>
        <v>91.1149535076473</v>
      </c>
      <c r="J162" s="30">
        <f ca="1">IF($B162="","",VLOOKUP($B162,公司明细!$D:$O,COLUMN()-COLUMN($B$4)+1,FALSE))</f>
        <v>7.7586462346000005</v>
      </c>
      <c r="K162" s="32">
        <f ca="1">IF($B162="","",VLOOKUP($B162,公司明细!$D:$O,COLUMN()-COLUMN($B$4)+1,FALSE))</f>
        <v>2.5403916358632834</v>
      </c>
    </row>
    <row r="163" spans="2:11">
      <c r="B163" s="40">
        <f>IF(ROW()-ROW($B$4)&gt;行业估值!$C$39,"",ROW()-ROW($B$4))</f>
        <v>159</v>
      </c>
      <c r="C163" s="27" t="str">
        <f>IF($B163="","",VLOOKUP($B163,公司明细!$D:$O,COLUMN()-COLUMN($B$4)+1,FALSE))</f>
        <v>300306.SZ</v>
      </c>
      <c r="D163" s="28" t="str">
        <f>IF($B163="","",VLOOKUP($B163,公司明细!$D:$O,COLUMN()-COLUMN($B$4)+1,FALSE))</f>
        <v>远方信息</v>
      </c>
      <c r="E163" s="28" t="str">
        <f>IF($B163="","",VLOOKUP($B163,公司明细!$D:$O,COLUMN()-COLUMN($B$4)+1,FALSE))</f>
        <v>机械设备</v>
      </c>
      <c r="F163" s="29">
        <f ca="1">IF(B163="","",[1]!EM_S_DQ_CLOSE(C163,deadline,"1"))</f>
        <v>11.46</v>
      </c>
      <c r="G163" s="30">
        <f ca="1">IF($B163="","",VLOOKUP($B163,公司明细!$D:$O,COLUMN()-COLUMN($B$4)+1,FALSE))</f>
        <v>31.443295467600002</v>
      </c>
      <c r="H163" s="30">
        <f ca="1">IF($B163="","",VLOOKUP($B163,公司明细!$D:$O,COLUMN()-COLUMN($B$4)+1,FALSE))</f>
        <v>-3.5672195679000001</v>
      </c>
      <c r="I163" s="32">
        <f ca="1">IF($B163="","",VLOOKUP($B163,公司明细!$D:$O,COLUMN()-COLUMN($B$4)+1,FALSE))</f>
        <v>-8.8145108169246988</v>
      </c>
      <c r="J163" s="30">
        <f ca="1">IF($B163="","",VLOOKUP($B163,公司明细!$D:$O,COLUMN()-COLUMN($B$4)+1,FALSE))</f>
        <v>14.291888272000001</v>
      </c>
      <c r="K163" s="32">
        <f ca="1">IF($B163="","",VLOOKUP($B163,公司明细!$D:$O,COLUMN()-COLUMN($B$4)+1,FALSE))</f>
        <v>2.200079854332631</v>
      </c>
    </row>
    <row r="164" spans="2:11">
      <c r="B164" s="40">
        <f>IF(ROW()-ROW($B$4)&gt;行业估值!$C$39,"",ROW()-ROW($B$4))</f>
        <v>160</v>
      </c>
      <c r="C164" s="27" t="str">
        <f>IF($B164="","",VLOOKUP($B164,公司明细!$D:$O,COLUMN()-COLUMN($B$4)+1,FALSE))</f>
        <v>300307.SZ</v>
      </c>
      <c r="D164" s="28" t="str">
        <f>IF($B164="","",VLOOKUP($B164,公司明细!$D:$O,COLUMN()-COLUMN($B$4)+1,FALSE))</f>
        <v>慈星股份</v>
      </c>
      <c r="E164" s="28" t="str">
        <f>IF($B164="","",VLOOKUP($B164,公司明细!$D:$O,COLUMN()-COLUMN($B$4)+1,FALSE))</f>
        <v>机械设备</v>
      </c>
      <c r="F164" s="29">
        <f ca="1">IF(B164="","",[1]!EM_S_DQ_CLOSE(C164,deadline,"1"))</f>
        <v>4.62</v>
      </c>
      <c r="G164" s="30">
        <f ca="1">IF($B164="","",VLOOKUP($B164,公司明细!$D:$O,COLUMN()-COLUMN($B$4)+1,FALSE))</f>
        <v>37.052399999999999</v>
      </c>
      <c r="H164" s="30">
        <f ca="1">IF($B164="","",VLOOKUP($B164,公司明细!$D:$O,COLUMN()-COLUMN($B$4)+1,FALSE))</f>
        <v>0.29641691730000003</v>
      </c>
      <c r="I164" s="32">
        <f ca="1">IF($B164="","",VLOOKUP($B164,公司明细!$D:$O,COLUMN()-COLUMN($B$4)+1,FALSE))</f>
        <v>125.00096262218295</v>
      </c>
      <c r="J164" s="30">
        <f ca="1">IF($B164="","",VLOOKUP($B164,公司明细!$D:$O,COLUMN()-COLUMN($B$4)+1,FALSE))</f>
        <v>40.858314204499997</v>
      </c>
      <c r="K164" s="32">
        <f ca="1">IF($B164="","",VLOOKUP($B164,公司明细!$D:$O,COLUMN()-COLUMN($B$4)+1,FALSE))</f>
        <v>0.90685092425862179</v>
      </c>
    </row>
    <row r="165" spans="2:11">
      <c r="B165" s="40">
        <f>IF(ROW()-ROW($B$4)&gt;行业估值!$C$39,"",ROW()-ROW($B$4))</f>
        <v>161</v>
      </c>
      <c r="C165" s="27" t="str">
        <f>IF($B165="","",VLOOKUP($B165,公司明细!$D:$O,COLUMN()-COLUMN($B$4)+1,FALSE))</f>
        <v>300328.SZ</v>
      </c>
      <c r="D165" s="28" t="str">
        <f>IF($B165="","",VLOOKUP($B165,公司明细!$D:$O,COLUMN()-COLUMN($B$4)+1,FALSE))</f>
        <v>宜安科技</v>
      </c>
      <c r="E165" s="28" t="str">
        <f>IF($B165="","",VLOOKUP($B165,公司明细!$D:$O,COLUMN()-COLUMN($B$4)+1,FALSE))</f>
        <v>机械设备</v>
      </c>
      <c r="F165" s="29">
        <f ca="1">IF(B165="","",[1]!EM_S_DQ_CLOSE(C165,deadline,"1"))</f>
        <v>12.14</v>
      </c>
      <c r="G165" s="30">
        <f ca="1">IF($B165="","",VLOOKUP($B165,公司明细!$D:$O,COLUMN()-COLUMN($B$4)+1,FALSE))</f>
        <v>55.878283359999998</v>
      </c>
      <c r="H165" s="30">
        <f ca="1">IF($B165="","",VLOOKUP($B165,公司明细!$D:$O,COLUMN()-COLUMN($B$4)+1,FALSE))</f>
        <v>0.40812198990000004</v>
      </c>
      <c r="I165" s="32">
        <f ca="1">IF($B165="","",VLOOKUP($B165,公司明细!$D:$O,COLUMN()-COLUMN($B$4)+1,FALSE))</f>
        <v>136.91563979116037</v>
      </c>
      <c r="J165" s="30">
        <f ca="1">IF($B165="","",VLOOKUP($B165,公司明细!$D:$O,COLUMN()-COLUMN($B$4)+1,FALSE))</f>
        <v>12.648381409900001</v>
      </c>
      <c r="K165" s="32">
        <f ca="1">IF($B165="","",VLOOKUP($B165,公司明细!$D:$O,COLUMN()-COLUMN($B$4)+1,FALSE))</f>
        <v>4.4178208696540073</v>
      </c>
    </row>
    <row r="166" spans="2:11">
      <c r="B166" s="40">
        <f>IF(ROW()-ROW($B$4)&gt;行业估值!$C$39,"",ROW()-ROW($B$4))</f>
        <v>162</v>
      </c>
      <c r="C166" s="27" t="str">
        <f>IF($B166="","",VLOOKUP($B166,公司明细!$D:$O,COLUMN()-COLUMN($B$4)+1,FALSE))</f>
        <v>300345.SZ</v>
      </c>
      <c r="D166" s="28" t="str">
        <f>IF($B166="","",VLOOKUP($B166,公司明细!$D:$O,COLUMN()-COLUMN($B$4)+1,FALSE))</f>
        <v>红宇新材</v>
      </c>
      <c r="E166" s="28" t="str">
        <f>IF($B166="","",VLOOKUP($B166,公司明细!$D:$O,COLUMN()-COLUMN($B$4)+1,FALSE))</f>
        <v>机械设备</v>
      </c>
      <c r="F166" s="29">
        <f ca="1">IF(B166="","",[1]!EM_S_DQ_CLOSE(C166,deadline,"1"))</f>
        <v>7.34</v>
      </c>
      <c r="G166" s="30">
        <f ca="1">IF($B166="","",VLOOKUP($B166,公司明细!$D:$O,COLUMN()-COLUMN($B$4)+1,FALSE))</f>
        <v>32.391088452199995</v>
      </c>
      <c r="H166" s="30">
        <f ca="1">IF($B166="","",VLOOKUP($B166,公司明细!$D:$O,COLUMN()-COLUMN($B$4)+1,FALSE))</f>
        <v>-1.9267259094999998</v>
      </c>
      <c r="I166" s="32">
        <f ca="1">IF($B166="","",VLOOKUP($B166,公司明细!$D:$O,COLUMN()-COLUMN($B$4)+1,FALSE))</f>
        <v>-16.811466692014189</v>
      </c>
      <c r="J166" s="30">
        <f ca="1">IF($B166="","",VLOOKUP($B166,公司明细!$D:$O,COLUMN()-COLUMN($B$4)+1,FALSE))</f>
        <v>4.9140580446</v>
      </c>
      <c r="K166" s="32">
        <f ca="1">IF($B166="","",VLOOKUP($B166,公司明细!$D:$O,COLUMN()-COLUMN($B$4)+1,FALSE))</f>
        <v>6.5915152320583958</v>
      </c>
    </row>
    <row r="167" spans="2:11">
      <c r="B167" s="40">
        <f>IF(ROW()-ROW($B$4)&gt;行业估值!$C$39,"",ROW()-ROW($B$4))</f>
        <v>163</v>
      </c>
      <c r="C167" s="27" t="str">
        <f>IF($B167="","",VLOOKUP($B167,公司明细!$D:$O,COLUMN()-COLUMN($B$4)+1,FALSE))</f>
        <v>300349.SZ</v>
      </c>
      <c r="D167" s="28" t="str">
        <f>IF($B167="","",VLOOKUP($B167,公司明细!$D:$O,COLUMN()-COLUMN($B$4)+1,FALSE))</f>
        <v>金卡智能</v>
      </c>
      <c r="E167" s="28" t="str">
        <f>IF($B167="","",VLOOKUP($B167,公司明细!$D:$O,COLUMN()-COLUMN($B$4)+1,FALSE))</f>
        <v>机械设备</v>
      </c>
      <c r="F167" s="29">
        <f ca="1">IF(B167="","",[1]!EM_S_DQ_CLOSE(C167,deadline,"1"))</f>
        <v>13.79</v>
      </c>
      <c r="G167" s="30">
        <f ca="1">IF($B167="","",VLOOKUP($B167,公司明细!$D:$O,COLUMN()-COLUMN($B$4)+1,FALSE))</f>
        <v>59.1797619707</v>
      </c>
      <c r="H167" s="30">
        <f ca="1">IF($B167="","",VLOOKUP($B167,公司明细!$D:$O,COLUMN()-COLUMN($B$4)+1,FALSE))</f>
        <v>4.5125769853</v>
      </c>
      <c r="I167" s="32">
        <f ca="1">IF($B167="","",VLOOKUP($B167,公司明细!$D:$O,COLUMN()-COLUMN($B$4)+1,FALSE))</f>
        <v>13.114404953861564</v>
      </c>
      <c r="J167" s="30">
        <f ca="1">IF($B167="","",VLOOKUP($B167,公司明细!$D:$O,COLUMN()-COLUMN($B$4)+1,FALSE))</f>
        <v>35.801699606299998</v>
      </c>
      <c r="K167" s="32">
        <f ca="1">IF($B167="","",VLOOKUP($B167,公司明细!$D:$O,COLUMN()-COLUMN($B$4)+1,FALSE))</f>
        <v>1.6529875011935518</v>
      </c>
    </row>
    <row r="168" spans="2:11">
      <c r="B168" s="40">
        <f>IF(ROW()-ROW($B$4)&gt;行业估值!$C$39,"",ROW()-ROW($B$4))</f>
        <v>164</v>
      </c>
      <c r="C168" s="27" t="str">
        <f>IF($B168="","",VLOOKUP($B168,公司明细!$D:$O,COLUMN()-COLUMN($B$4)+1,FALSE))</f>
        <v>300354.SZ</v>
      </c>
      <c r="D168" s="28" t="str">
        <f>IF($B168="","",VLOOKUP($B168,公司明细!$D:$O,COLUMN()-COLUMN($B$4)+1,FALSE))</f>
        <v>东华测试</v>
      </c>
      <c r="E168" s="28" t="str">
        <f>IF($B168="","",VLOOKUP($B168,公司明细!$D:$O,COLUMN()-COLUMN($B$4)+1,FALSE))</f>
        <v>机械设备</v>
      </c>
      <c r="F168" s="29">
        <f ca="1">IF(B168="","",[1]!EM_S_DQ_CLOSE(C168,deadline,"1"))</f>
        <v>11.49</v>
      </c>
      <c r="G168" s="30">
        <f ca="1">IF($B168="","",VLOOKUP($B168,公司明细!$D:$O,COLUMN()-COLUMN($B$4)+1,FALSE))</f>
        <v>15.892991094899999</v>
      </c>
      <c r="H168" s="30">
        <f ca="1">IF($B168="","",VLOOKUP($B168,公司明细!$D:$O,COLUMN()-COLUMN($B$4)+1,FALSE))</f>
        <v>0.20464924710000001</v>
      </c>
      <c r="I168" s="32">
        <f ca="1">IF($B168="","",VLOOKUP($B168,公司明细!$D:$O,COLUMN()-COLUMN($B$4)+1,FALSE))</f>
        <v>77.659660712721958</v>
      </c>
      <c r="J168" s="30">
        <f ca="1">IF($B168="","",VLOOKUP($B168,公司明细!$D:$O,COLUMN()-COLUMN($B$4)+1,FALSE))</f>
        <v>3.5893761114999996</v>
      </c>
      <c r="K168" s="32">
        <f ca="1">IF($B168="","",VLOOKUP($B168,公司明细!$D:$O,COLUMN()-COLUMN($B$4)+1,FALSE))</f>
        <v>4.4277865013868167</v>
      </c>
    </row>
    <row r="169" spans="2:11">
      <c r="B169" s="40">
        <f>IF(ROW()-ROW($B$4)&gt;行业估值!$C$39,"",ROW()-ROW($B$4))</f>
        <v>165</v>
      </c>
      <c r="C169" s="27" t="str">
        <f>IF($B169="","",VLOOKUP($B169,公司明细!$D:$O,COLUMN()-COLUMN($B$4)+1,FALSE))</f>
        <v>300362.SZ</v>
      </c>
      <c r="D169" s="28" t="str">
        <f>IF($B169="","",VLOOKUP($B169,公司明细!$D:$O,COLUMN()-COLUMN($B$4)+1,FALSE))</f>
        <v>天翔环境</v>
      </c>
      <c r="E169" s="28" t="str">
        <f>IF($B169="","",VLOOKUP($B169,公司明细!$D:$O,COLUMN()-COLUMN($B$4)+1,FALSE))</f>
        <v>机械设备</v>
      </c>
      <c r="F169" s="29">
        <f ca="1">IF(B169="","",[1]!EM_S_DQ_CLOSE(C169,deadline,"1"))</f>
        <v>2.72</v>
      </c>
      <c r="G169" s="30">
        <f ca="1">IF($B169="","",VLOOKUP($B169,公司明细!$D:$O,COLUMN()-COLUMN($B$4)+1,FALSE))</f>
        <v>11.886377968</v>
      </c>
      <c r="H169" s="30">
        <f ca="1">IF($B169="","",VLOOKUP($B169,公司明细!$D:$O,COLUMN()-COLUMN($B$4)+1,FALSE))</f>
        <v>-24.569245429999999</v>
      </c>
      <c r="I169" s="32">
        <f ca="1">IF($B169="","",VLOOKUP($B169,公司明细!$D:$O,COLUMN()-COLUMN($B$4)+1,FALSE))</f>
        <v>-0.48379092479113228</v>
      </c>
      <c r="J169" s="30">
        <f ca="1">IF($B169="","",VLOOKUP($B169,公司明细!$D:$O,COLUMN()-COLUMN($B$4)+1,FALSE))</f>
        <v>-8.0760062372999997</v>
      </c>
      <c r="K169" s="32">
        <f ca="1">IF($B169="","",VLOOKUP($B169,公司明细!$D:$O,COLUMN()-COLUMN($B$4)+1,FALSE))</f>
        <v>-1.4718138667478169</v>
      </c>
    </row>
    <row r="170" spans="2:11">
      <c r="B170" s="40">
        <f>IF(ROW()-ROW($B$4)&gt;行业估值!$C$39,"",ROW()-ROW($B$4))</f>
        <v>166</v>
      </c>
      <c r="C170" s="27" t="str">
        <f>IF($B170="","",VLOOKUP($B170,公司明细!$D:$O,COLUMN()-COLUMN($B$4)+1,FALSE))</f>
        <v>300371.SZ</v>
      </c>
      <c r="D170" s="28" t="str">
        <f>IF($B170="","",VLOOKUP($B170,公司明细!$D:$O,COLUMN()-COLUMN($B$4)+1,FALSE))</f>
        <v>汇中股份</v>
      </c>
      <c r="E170" s="28" t="str">
        <f>IF($B170="","",VLOOKUP($B170,公司明细!$D:$O,COLUMN()-COLUMN($B$4)+1,FALSE))</f>
        <v>机械设备</v>
      </c>
      <c r="F170" s="29">
        <f ca="1">IF(B170="","",[1]!EM_S_DQ_CLOSE(C170,deadline,"1"))</f>
        <v>12.24</v>
      </c>
      <c r="G170" s="30">
        <f ca="1">IF($B170="","",VLOOKUP($B170,公司明细!$D:$O,COLUMN()-COLUMN($B$4)+1,FALSE))</f>
        <v>20.54143728</v>
      </c>
      <c r="H170" s="30">
        <f ca="1">IF($B170="","",VLOOKUP($B170,公司明细!$D:$O,COLUMN()-COLUMN($B$4)+1,FALSE))</f>
        <v>0.96700969019999994</v>
      </c>
      <c r="I170" s="32">
        <f ca="1">IF($B170="","",VLOOKUP($B170,公司明细!$D:$O,COLUMN()-COLUMN($B$4)+1,FALSE))</f>
        <v>21.242224858937615</v>
      </c>
      <c r="J170" s="30">
        <f ca="1">IF($B170="","",VLOOKUP($B170,公司明细!$D:$O,COLUMN()-COLUMN($B$4)+1,FALSE))</f>
        <v>6.7838782060999998</v>
      </c>
      <c r="K170" s="32">
        <f ca="1">IF($B170="","",VLOOKUP($B170,公司明细!$D:$O,COLUMN()-COLUMN($B$4)+1,FALSE))</f>
        <v>3.0279784889901666</v>
      </c>
    </row>
    <row r="171" spans="2:11">
      <c r="B171" s="40">
        <f>IF(ROW()-ROW($B$4)&gt;行业估值!$C$39,"",ROW()-ROW($B$4))</f>
        <v>167</v>
      </c>
      <c r="C171" s="27" t="str">
        <f>IF($B171="","",VLOOKUP($B171,公司明细!$D:$O,COLUMN()-COLUMN($B$4)+1,FALSE))</f>
        <v>300382.SZ</v>
      </c>
      <c r="D171" s="28" t="str">
        <f>IF($B171="","",VLOOKUP($B171,公司明细!$D:$O,COLUMN()-COLUMN($B$4)+1,FALSE))</f>
        <v>斯莱克</v>
      </c>
      <c r="E171" s="28" t="str">
        <f>IF($B171="","",VLOOKUP($B171,公司明细!$D:$O,COLUMN()-COLUMN($B$4)+1,FALSE))</f>
        <v>机械设备</v>
      </c>
      <c r="F171" s="29">
        <f ca="1">IF(B171="","",[1]!EM_S_DQ_CLOSE(C171,deadline,"1"))</f>
        <v>5.22</v>
      </c>
      <c r="G171" s="30">
        <f ca="1">IF($B171="","",VLOOKUP($B171,公司明细!$D:$O,COLUMN()-COLUMN($B$4)+1,FALSE))</f>
        <v>29.470523463000003</v>
      </c>
      <c r="H171" s="30">
        <f ca="1">IF($B171="","",VLOOKUP($B171,公司明细!$D:$O,COLUMN()-COLUMN($B$4)+1,FALSE))</f>
        <v>1.3728744547</v>
      </c>
      <c r="I171" s="32">
        <f ca="1">IF($B171="","",VLOOKUP($B171,公司明细!$D:$O,COLUMN()-COLUMN($B$4)+1,FALSE))</f>
        <v>21.46629166425847</v>
      </c>
      <c r="J171" s="30">
        <f ca="1">IF($B171="","",VLOOKUP($B171,公司明细!$D:$O,COLUMN()-COLUMN($B$4)+1,FALSE))</f>
        <v>9.9690412048999999</v>
      </c>
      <c r="K171" s="32">
        <f ca="1">IF($B171="","",VLOOKUP($B171,公司明细!$D:$O,COLUMN()-COLUMN($B$4)+1,FALSE))</f>
        <v>2.9562043989260074</v>
      </c>
    </row>
    <row r="172" spans="2:11">
      <c r="B172" s="40">
        <f>IF(ROW()-ROW($B$4)&gt;行业估值!$C$39,"",ROW()-ROW($B$4))</f>
        <v>168</v>
      </c>
      <c r="C172" s="27" t="str">
        <f>IF($B172="","",VLOOKUP($B172,公司明细!$D:$O,COLUMN()-COLUMN($B$4)+1,FALSE))</f>
        <v>300385.SZ</v>
      </c>
      <c r="D172" s="28" t="str">
        <f>IF($B172="","",VLOOKUP($B172,公司明细!$D:$O,COLUMN()-COLUMN($B$4)+1,FALSE))</f>
        <v>雪浪环境</v>
      </c>
      <c r="E172" s="28" t="str">
        <f>IF($B172="","",VLOOKUP($B172,公司明细!$D:$O,COLUMN()-COLUMN($B$4)+1,FALSE))</f>
        <v>机械设备</v>
      </c>
      <c r="F172" s="29">
        <f ca="1">IF(B172="","",[1]!EM_S_DQ_CLOSE(C172,deadline,"1"))</f>
        <v>11.3</v>
      </c>
      <c r="G172" s="30">
        <f ca="1">IF($B172="","",VLOOKUP($B172,公司明细!$D:$O,COLUMN()-COLUMN($B$4)+1,FALSE))</f>
        <v>23.528431504</v>
      </c>
      <c r="H172" s="30">
        <f ca="1">IF($B172="","",VLOOKUP($B172,公司明细!$D:$O,COLUMN()-COLUMN($B$4)+1,FALSE))</f>
        <v>0.68846404120000004</v>
      </c>
      <c r="I172" s="32">
        <f ca="1">IF($B172="","",VLOOKUP($B172,公司明细!$D:$O,COLUMN()-COLUMN($B$4)+1,FALSE))</f>
        <v>34.175251132927286</v>
      </c>
      <c r="J172" s="30">
        <f ca="1">IF($B172="","",VLOOKUP($B172,公司明细!$D:$O,COLUMN()-COLUMN($B$4)+1,FALSE))</f>
        <v>12.1205559678</v>
      </c>
      <c r="K172" s="32">
        <f ca="1">IF($B172="","",VLOOKUP($B172,公司明细!$D:$O,COLUMN()-COLUMN($B$4)+1,FALSE))</f>
        <v>1.9412006814296854</v>
      </c>
    </row>
    <row r="173" spans="2:11">
      <c r="B173" s="40">
        <f>IF(ROW()-ROW($B$4)&gt;行业估值!$C$39,"",ROW()-ROW($B$4))</f>
        <v>169</v>
      </c>
      <c r="C173" s="27" t="str">
        <f>IF($B173="","",VLOOKUP($B173,公司明细!$D:$O,COLUMN()-COLUMN($B$4)+1,FALSE))</f>
        <v>300391.SZ</v>
      </c>
      <c r="D173" s="28" t="str">
        <f>IF($B173="","",VLOOKUP($B173,公司明细!$D:$O,COLUMN()-COLUMN($B$4)+1,FALSE))</f>
        <v>康跃科技</v>
      </c>
      <c r="E173" s="28" t="str">
        <f>IF($B173="","",VLOOKUP($B173,公司明细!$D:$O,COLUMN()-COLUMN($B$4)+1,FALSE))</f>
        <v>机械设备</v>
      </c>
      <c r="F173" s="29">
        <f ca="1">IF(B173="","",[1]!EM_S_DQ_CLOSE(C173,deadline,"1"))</f>
        <v>6.03</v>
      </c>
      <c r="G173" s="30">
        <f ca="1">IF($B173="","",VLOOKUP($B173,公司明细!$D:$O,COLUMN()-COLUMN($B$4)+1,FALSE))</f>
        <v>21.125267553600001</v>
      </c>
      <c r="H173" s="30">
        <f ca="1">IF($B173="","",VLOOKUP($B173,公司明细!$D:$O,COLUMN()-COLUMN($B$4)+1,FALSE))</f>
        <v>0.1946054975</v>
      </c>
      <c r="I173" s="32">
        <f ca="1">IF($B173="","",VLOOKUP($B173,公司明细!$D:$O,COLUMN()-COLUMN($B$4)+1,FALSE))</f>
        <v>108.5543205355748</v>
      </c>
      <c r="J173" s="30">
        <f ca="1">IF($B173="","",VLOOKUP($B173,公司明细!$D:$O,COLUMN()-COLUMN($B$4)+1,FALSE))</f>
        <v>14.596888180899999</v>
      </c>
      <c r="K173" s="32">
        <f ca="1">IF($B173="","",VLOOKUP($B173,公司明细!$D:$O,COLUMN()-COLUMN($B$4)+1,FALSE))</f>
        <v>1.4472445970533894</v>
      </c>
    </row>
    <row r="174" spans="2:11">
      <c r="B174" s="40">
        <f>IF(ROW()-ROW($B$4)&gt;行业估值!$C$39,"",ROW()-ROW($B$4))</f>
        <v>170</v>
      </c>
      <c r="C174" s="27" t="str">
        <f>IF($B174="","",VLOOKUP($B174,公司明细!$D:$O,COLUMN()-COLUMN($B$4)+1,FALSE))</f>
        <v>300400.SZ</v>
      </c>
      <c r="D174" s="28" t="str">
        <f>IF($B174="","",VLOOKUP($B174,公司明细!$D:$O,COLUMN()-COLUMN($B$4)+1,FALSE))</f>
        <v>劲拓股份</v>
      </c>
      <c r="E174" s="28" t="str">
        <f>IF($B174="","",VLOOKUP($B174,公司明细!$D:$O,COLUMN()-COLUMN($B$4)+1,FALSE))</f>
        <v>机械设备</v>
      </c>
      <c r="F174" s="29">
        <f ca="1">IF(B174="","",[1]!EM_S_DQ_CLOSE(C174,deadline,"1"))</f>
        <v>11.22</v>
      </c>
      <c r="G174" s="30">
        <f ca="1">IF($B174="","",VLOOKUP($B174,公司明细!$D:$O,COLUMN()-COLUMN($B$4)+1,FALSE))</f>
        <v>27.376104359999999</v>
      </c>
      <c r="H174" s="30">
        <f ca="1">IF($B174="","",VLOOKUP($B174,公司明细!$D:$O,COLUMN()-COLUMN($B$4)+1,FALSE))</f>
        <v>0.35773503719999999</v>
      </c>
      <c r="I174" s="32">
        <f ca="1">IF($B174="","",VLOOKUP($B174,公司明细!$D:$O,COLUMN()-COLUMN($B$4)+1,FALSE))</f>
        <v>76.526203791144894</v>
      </c>
      <c r="J174" s="30">
        <f ca="1">IF($B174="","",VLOOKUP($B174,公司明细!$D:$O,COLUMN()-COLUMN($B$4)+1,FALSE))</f>
        <v>5.4023816661000001</v>
      </c>
      <c r="K174" s="32">
        <f ca="1">IF($B174="","",VLOOKUP($B174,公司明细!$D:$O,COLUMN()-COLUMN($B$4)+1,FALSE))</f>
        <v>5.0674139762811157</v>
      </c>
    </row>
    <row r="175" spans="2:11">
      <c r="B175" s="40">
        <f>IF(ROW()-ROW($B$4)&gt;行业估值!$C$39,"",ROW()-ROW($B$4))</f>
        <v>171</v>
      </c>
      <c r="C175" s="27" t="str">
        <f>IF($B175="","",VLOOKUP($B175,公司明细!$D:$O,COLUMN()-COLUMN($B$4)+1,FALSE))</f>
        <v>300402.SZ</v>
      </c>
      <c r="D175" s="28" t="str">
        <f>IF($B175="","",VLOOKUP($B175,公司明细!$D:$O,COLUMN()-COLUMN($B$4)+1,FALSE))</f>
        <v>宝色股份</v>
      </c>
      <c r="E175" s="28" t="str">
        <f>IF($B175="","",VLOOKUP($B175,公司明细!$D:$O,COLUMN()-COLUMN($B$4)+1,FALSE))</f>
        <v>机械设备</v>
      </c>
      <c r="F175" s="29">
        <f ca="1">IF(B175="","",[1]!EM_S_DQ_CLOSE(C175,deadline,"1"))</f>
        <v>8.77</v>
      </c>
      <c r="G175" s="30">
        <f ca="1">IF($B175="","",VLOOKUP($B175,公司明细!$D:$O,COLUMN()-COLUMN($B$4)+1,FALSE))</f>
        <v>17.715399999999999</v>
      </c>
      <c r="H175" s="30">
        <f ca="1">IF($B175="","",VLOOKUP($B175,公司明细!$D:$O,COLUMN()-COLUMN($B$4)+1,FALSE))</f>
        <v>0.266951249</v>
      </c>
      <c r="I175" s="32">
        <f ca="1">IF($B175="","",VLOOKUP($B175,公司明细!$D:$O,COLUMN()-COLUMN($B$4)+1,FALSE))</f>
        <v>66.361929627083327</v>
      </c>
      <c r="J175" s="30">
        <f ca="1">IF($B175="","",VLOOKUP($B175,公司明细!$D:$O,COLUMN()-COLUMN($B$4)+1,FALSE))</f>
        <v>6.2822676102999999</v>
      </c>
      <c r="K175" s="32">
        <f ca="1">IF($B175="","",VLOOKUP($B175,公司明细!$D:$O,COLUMN()-COLUMN($B$4)+1,FALSE))</f>
        <v>2.8199053429298324</v>
      </c>
    </row>
    <row r="176" spans="2:11">
      <c r="B176" s="40">
        <f>IF(ROW()-ROW($B$4)&gt;行业估值!$C$39,"",ROW()-ROW($B$4))</f>
        <v>172</v>
      </c>
      <c r="C176" s="27" t="str">
        <f>IF($B176="","",VLOOKUP($B176,公司明细!$D:$O,COLUMN()-COLUMN($B$4)+1,FALSE))</f>
        <v>300410.SZ</v>
      </c>
      <c r="D176" s="28" t="str">
        <f>IF($B176="","",VLOOKUP($B176,公司明细!$D:$O,COLUMN()-COLUMN($B$4)+1,FALSE))</f>
        <v>正业科技</v>
      </c>
      <c r="E176" s="28" t="str">
        <f>IF($B176="","",VLOOKUP($B176,公司明细!$D:$O,COLUMN()-COLUMN($B$4)+1,FALSE))</f>
        <v>机械设备</v>
      </c>
      <c r="F176" s="29">
        <f ca="1">IF(B176="","",[1]!EM_S_DQ_CLOSE(C176,deadline,"1"))</f>
        <v>7.3</v>
      </c>
      <c r="G176" s="30">
        <f ca="1">IF($B176="","",VLOOKUP($B176,公司明细!$D:$O,COLUMN()-COLUMN($B$4)+1,FALSE))</f>
        <v>27.834186498000001</v>
      </c>
      <c r="H176" s="30">
        <f ca="1">IF($B176="","",VLOOKUP($B176,公司明细!$D:$O,COLUMN()-COLUMN($B$4)+1,FALSE))</f>
        <v>-0.92263954739999998</v>
      </c>
      <c r="I176" s="32">
        <f ca="1">IF($B176="","",VLOOKUP($B176,公司明细!$D:$O,COLUMN()-COLUMN($B$4)+1,FALSE))</f>
        <v>-30.167996349643577</v>
      </c>
      <c r="J176" s="30">
        <f ca="1">IF($B176="","",VLOOKUP($B176,公司明细!$D:$O,COLUMN()-COLUMN($B$4)+1,FALSE))</f>
        <v>19.005854253800003</v>
      </c>
      <c r="K176" s="32">
        <f ca="1">IF($B176="","",VLOOKUP($B176,公司明细!$D:$O,COLUMN()-COLUMN($B$4)+1,FALSE))</f>
        <v>1.4645059425537199</v>
      </c>
    </row>
    <row r="177" spans="2:11">
      <c r="B177" s="40">
        <f>IF(ROW()-ROW($B$4)&gt;行业估值!$C$39,"",ROW()-ROW($B$4))</f>
        <v>173</v>
      </c>
      <c r="C177" s="27" t="str">
        <f>IF($B177="","",VLOOKUP($B177,公司明细!$D:$O,COLUMN()-COLUMN($B$4)+1,FALSE))</f>
        <v>300411.SZ</v>
      </c>
      <c r="D177" s="28" t="str">
        <f>IF($B177="","",VLOOKUP($B177,公司明细!$D:$O,COLUMN()-COLUMN($B$4)+1,FALSE))</f>
        <v>金盾股份</v>
      </c>
      <c r="E177" s="28" t="str">
        <f>IF($B177="","",VLOOKUP($B177,公司明细!$D:$O,COLUMN()-COLUMN($B$4)+1,FALSE))</f>
        <v>机械设备</v>
      </c>
      <c r="F177" s="29">
        <f ca="1">IF(B177="","",[1]!EM_S_DQ_CLOSE(C177,deadline,"1"))</f>
        <v>6.95</v>
      </c>
      <c r="G177" s="30">
        <f ca="1">IF($B177="","",VLOOKUP($B177,公司明细!$D:$O,COLUMN()-COLUMN($B$4)+1,FALSE))</f>
        <v>31.716331185500003</v>
      </c>
      <c r="H177" s="30">
        <f ca="1">IF($B177="","",VLOOKUP($B177,公司明细!$D:$O,COLUMN()-COLUMN($B$4)+1,FALSE))</f>
        <v>-16.762793744</v>
      </c>
      <c r="I177" s="32">
        <f ca="1">IF($B177="","",VLOOKUP($B177,公司明细!$D:$O,COLUMN()-COLUMN($B$4)+1,FALSE))</f>
        <v>-1.8920671380838534</v>
      </c>
      <c r="J177" s="30">
        <f ca="1">IF($B177="","",VLOOKUP($B177,公司明细!$D:$O,COLUMN()-COLUMN($B$4)+1,FALSE))</f>
        <v>16.1353987016</v>
      </c>
      <c r="K177" s="32">
        <f ca="1">IF($B177="","",VLOOKUP($B177,公司明细!$D:$O,COLUMN()-COLUMN($B$4)+1,FALSE))</f>
        <v>1.9656366583835938</v>
      </c>
    </row>
    <row r="178" spans="2:11">
      <c r="B178" s="40">
        <f>IF(ROW()-ROW($B$4)&gt;行业估值!$C$39,"",ROW()-ROW($B$4))</f>
        <v>174</v>
      </c>
      <c r="C178" s="27" t="str">
        <f>IF($B178="","",VLOOKUP($B178,公司明细!$D:$O,COLUMN()-COLUMN($B$4)+1,FALSE))</f>
        <v>300412.SZ</v>
      </c>
      <c r="D178" s="28" t="str">
        <f>IF($B178="","",VLOOKUP($B178,公司明细!$D:$O,COLUMN()-COLUMN($B$4)+1,FALSE))</f>
        <v>迦南科技</v>
      </c>
      <c r="E178" s="28" t="str">
        <f>IF($B178="","",VLOOKUP($B178,公司明细!$D:$O,COLUMN()-COLUMN($B$4)+1,FALSE))</f>
        <v>机械设备</v>
      </c>
      <c r="F178" s="29">
        <f ca="1">IF(B178="","",[1]!EM_S_DQ_CLOSE(C178,deadline,"1"))</f>
        <v>6.15</v>
      </c>
      <c r="G178" s="30">
        <f ca="1">IF($B178="","",VLOOKUP($B178,公司明细!$D:$O,COLUMN()-COLUMN($B$4)+1,FALSE))</f>
        <v>15.88664925</v>
      </c>
      <c r="H178" s="30">
        <f ca="1">IF($B178="","",VLOOKUP($B178,公司明细!$D:$O,COLUMN()-COLUMN($B$4)+1,FALSE))</f>
        <v>0.51900011759999998</v>
      </c>
      <c r="I178" s="32">
        <f ca="1">IF($B178="","",VLOOKUP($B178,公司明细!$D:$O,COLUMN()-COLUMN($B$4)+1,FALSE))</f>
        <v>30.610107225917901</v>
      </c>
      <c r="J178" s="30">
        <f ca="1">IF($B178="","",VLOOKUP($B178,公司明细!$D:$O,COLUMN()-COLUMN($B$4)+1,FALSE))</f>
        <v>7.8897621967999996</v>
      </c>
      <c r="K178" s="32">
        <f ca="1">IF($B178="","",VLOOKUP($B178,公司明细!$D:$O,COLUMN()-COLUMN($B$4)+1,FALSE))</f>
        <v>2.0135777040838376</v>
      </c>
    </row>
    <row r="179" spans="2:11">
      <c r="B179" s="40">
        <f>IF(ROW()-ROW($B$4)&gt;行业估值!$C$39,"",ROW()-ROW($B$4))</f>
        <v>175</v>
      </c>
      <c r="C179" s="27" t="str">
        <f>IF($B179="","",VLOOKUP($B179,公司明细!$D:$O,COLUMN()-COLUMN($B$4)+1,FALSE))</f>
        <v>300415.SZ</v>
      </c>
      <c r="D179" s="28" t="str">
        <f>IF($B179="","",VLOOKUP($B179,公司明细!$D:$O,COLUMN()-COLUMN($B$4)+1,FALSE))</f>
        <v>伊之密</v>
      </c>
      <c r="E179" s="28" t="str">
        <f>IF($B179="","",VLOOKUP($B179,公司明细!$D:$O,COLUMN()-COLUMN($B$4)+1,FALSE))</f>
        <v>机械设备</v>
      </c>
      <c r="F179" s="29">
        <f ca="1">IF(B179="","",[1]!EM_S_DQ_CLOSE(C179,deadline,"1"))</f>
        <v>8.26</v>
      </c>
      <c r="G179" s="30">
        <f ca="1">IF($B179="","",VLOOKUP($B179,公司明细!$D:$O,COLUMN()-COLUMN($B$4)+1,FALSE))</f>
        <v>35.683199999999999</v>
      </c>
      <c r="H179" s="30">
        <f ca="1">IF($B179="","",VLOOKUP($B179,公司明细!$D:$O,COLUMN()-COLUMN($B$4)+1,FALSE))</f>
        <v>1.9329820850999999</v>
      </c>
      <c r="I179" s="32">
        <f ca="1">IF($B179="","",VLOOKUP($B179,公司明细!$D:$O,COLUMN()-COLUMN($B$4)+1,FALSE))</f>
        <v>18.460181434197814</v>
      </c>
      <c r="J179" s="30">
        <f ca="1">IF($B179="","",VLOOKUP($B179,公司明细!$D:$O,COLUMN()-COLUMN($B$4)+1,FALSE))</f>
        <v>12.627078920699999</v>
      </c>
      <c r="K179" s="32">
        <f ca="1">IF($B179="","",VLOOKUP($B179,公司明细!$D:$O,COLUMN()-COLUMN($B$4)+1,FALSE))</f>
        <v>2.8259267423682068</v>
      </c>
    </row>
    <row r="180" spans="2:11">
      <c r="B180" s="40">
        <f>IF(ROW()-ROW($B$4)&gt;行业估值!$C$39,"",ROW()-ROW($B$4))</f>
        <v>176</v>
      </c>
      <c r="C180" s="27" t="str">
        <f>IF($B180="","",VLOOKUP($B180,公司明细!$D:$O,COLUMN()-COLUMN($B$4)+1,FALSE))</f>
        <v>300416.SZ</v>
      </c>
      <c r="D180" s="28" t="str">
        <f>IF($B180="","",VLOOKUP($B180,公司明细!$D:$O,COLUMN()-COLUMN($B$4)+1,FALSE))</f>
        <v>苏试试验</v>
      </c>
      <c r="E180" s="28" t="str">
        <f>IF($B180="","",VLOOKUP($B180,公司明细!$D:$O,COLUMN()-COLUMN($B$4)+1,FALSE))</f>
        <v>机械设备</v>
      </c>
      <c r="F180" s="29">
        <f ca="1">IF(B180="","",[1]!EM_S_DQ_CLOSE(C180,deadline,"1"))</f>
        <v>26.45</v>
      </c>
      <c r="G180" s="30">
        <f ca="1">IF($B180="","",VLOOKUP($B180,公司明细!$D:$O,COLUMN()-COLUMN($B$4)+1,FALSE))</f>
        <v>35.860255891500003</v>
      </c>
      <c r="H180" s="30">
        <f ca="1">IF($B180="","",VLOOKUP($B180,公司明细!$D:$O,COLUMN()-COLUMN($B$4)+1,FALSE))</f>
        <v>0.93531969310000007</v>
      </c>
      <c r="I180" s="32">
        <f ca="1">IF($B180="","",VLOOKUP($B180,公司明细!$D:$O,COLUMN()-COLUMN($B$4)+1,FALSE))</f>
        <v>38.340105694391696</v>
      </c>
      <c r="J180" s="30">
        <f ca="1">IF($B180="","",VLOOKUP($B180,公司明细!$D:$O,COLUMN()-COLUMN($B$4)+1,FALSE))</f>
        <v>7.7618223032000007</v>
      </c>
      <c r="K180" s="32">
        <f ca="1">IF($B180="","",VLOOKUP($B180,公司明细!$D:$O,COLUMN()-COLUMN($B$4)+1,FALSE))</f>
        <v>4.6200820491234049</v>
      </c>
    </row>
    <row r="181" spans="2:11">
      <c r="B181" s="40">
        <f>IF(ROW()-ROW($B$4)&gt;行业估值!$C$39,"",ROW()-ROW($B$4))</f>
        <v>177</v>
      </c>
      <c r="C181" s="27" t="str">
        <f>IF($B181="","",VLOOKUP($B181,公司明细!$D:$O,COLUMN()-COLUMN($B$4)+1,FALSE))</f>
        <v>300417.SZ</v>
      </c>
      <c r="D181" s="28" t="str">
        <f>IF($B181="","",VLOOKUP($B181,公司明细!$D:$O,COLUMN()-COLUMN($B$4)+1,FALSE))</f>
        <v>南华仪器</v>
      </c>
      <c r="E181" s="28" t="str">
        <f>IF($B181="","",VLOOKUP($B181,公司明细!$D:$O,COLUMN()-COLUMN($B$4)+1,FALSE))</f>
        <v>机械设备</v>
      </c>
      <c r="F181" s="29">
        <f ca="1">IF(B181="","",[1]!EM_S_DQ_CLOSE(C181,deadline,"1"))</f>
        <v>40.56</v>
      </c>
      <c r="G181" s="30">
        <f ca="1">IF($B181="","",VLOOKUP($B181,公司明细!$D:$O,COLUMN()-COLUMN($B$4)+1,FALSE))</f>
        <v>33.096960000000003</v>
      </c>
      <c r="H181" s="30">
        <f ca="1">IF($B181="","",VLOOKUP($B181,公司明细!$D:$O,COLUMN()-COLUMN($B$4)+1,FALSE))</f>
        <v>1.6236630921999999</v>
      </c>
      <c r="I181" s="32">
        <f ca="1">IF($B181="","",VLOOKUP($B181,公司明细!$D:$O,COLUMN()-COLUMN($B$4)+1,FALSE))</f>
        <v>20.384130278625054</v>
      </c>
      <c r="J181" s="30">
        <f ca="1">IF($B181="","",VLOOKUP($B181,公司明细!$D:$O,COLUMN()-COLUMN($B$4)+1,FALSE))</f>
        <v>4.4961179573000001</v>
      </c>
      <c r="K181" s="32">
        <f ca="1">IF($B181="","",VLOOKUP($B181,公司明细!$D:$O,COLUMN()-COLUMN($B$4)+1,FALSE))</f>
        <v>7.3612303579053169</v>
      </c>
    </row>
    <row r="182" spans="2:11">
      <c r="B182" s="40">
        <f>IF(ROW()-ROW($B$4)&gt;行业估值!$C$39,"",ROW()-ROW($B$4))</f>
        <v>178</v>
      </c>
      <c r="C182" s="27" t="str">
        <f>IF($B182="","",VLOOKUP($B182,公司明细!$D:$O,COLUMN()-COLUMN($B$4)+1,FALSE))</f>
        <v>300420.SZ</v>
      </c>
      <c r="D182" s="28" t="str">
        <f>IF($B182="","",VLOOKUP($B182,公司明细!$D:$O,COLUMN()-COLUMN($B$4)+1,FALSE))</f>
        <v>五洋停车</v>
      </c>
      <c r="E182" s="28" t="str">
        <f>IF($B182="","",VLOOKUP($B182,公司明细!$D:$O,COLUMN()-COLUMN($B$4)+1,FALSE))</f>
        <v>机械设备</v>
      </c>
      <c r="F182" s="29">
        <f ca="1">IF(B182="","",[1]!EM_S_DQ_CLOSE(C182,deadline,"1"))</f>
        <v>5.27</v>
      </c>
      <c r="G182" s="30">
        <f ca="1">IF($B182="","",VLOOKUP($B182,公司明细!$D:$O,COLUMN()-COLUMN($B$4)+1,FALSE))</f>
        <v>37.713726770299999</v>
      </c>
      <c r="H182" s="30">
        <f ca="1">IF($B182="","",VLOOKUP($B182,公司明细!$D:$O,COLUMN()-COLUMN($B$4)+1,FALSE))</f>
        <v>1.6144169071000001</v>
      </c>
      <c r="I182" s="32">
        <f ca="1">IF($B182="","",VLOOKUP($B182,公司明细!$D:$O,COLUMN()-COLUMN($B$4)+1,FALSE))</f>
        <v>23.360587097694424</v>
      </c>
      <c r="J182" s="30">
        <f ca="1">IF($B182="","",VLOOKUP($B182,公司明细!$D:$O,COLUMN()-COLUMN($B$4)+1,FALSE))</f>
        <v>16.423916872700001</v>
      </c>
      <c r="K182" s="32">
        <f ca="1">IF($B182="","",VLOOKUP($B182,公司明细!$D:$O,COLUMN()-COLUMN($B$4)+1,FALSE))</f>
        <v>2.2962687319118213</v>
      </c>
    </row>
    <row r="183" spans="2:11">
      <c r="B183" s="40">
        <f>IF(ROW()-ROW($B$4)&gt;行业估值!$C$39,"",ROW()-ROW($B$4))</f>
        <v>179</v>
      </c>
      <c r="C183" s="27" t="str">
        <f>IF($B183="","",VLOOKUP($B183,公司明细!$D:$O,COLUMN()-COLUMN($B$4)+1,FALSE))</f>
        <v>300421.SZ</v>
      </c>
      <c r="D183" s="28" t="str">
        <f>IF($B183="","",VLOOKUP($B183,公司明细!$D:$O,COLUMN()-COLUMN($B$4)+1,FALSE))</f>
        <v>力星股份</v>
      </c>
      <c r="E183" s="28" t="str">
        <f>IF($B183="","",VLOOKUP($B183,公司明细!$D:$O,COLUMN()-COLUMN($B$4)+1,FALSE))</f>
        <v>机械设备</v>
      </c>
      <c r="F183" s="29">
        <f ca="1">IF(B183="","",[1]!EM_S_DQ_CLOSE(C183,deadline,"1"))</f>
        <v>6.43</v>
      </c>
      <c r="G183" s="30">
        <f ca="1">IF($B183="","",VLOOKUP($B183,公司明细!$D:$O,COLUMN()-COLUMN($B$4)+1,FALSE))</f>
        <v>15.7994361772</v>
      </c>
      <c r="H183" s="30">
        <f ca="1">IF($B183="","",VLOOKUP($B183,公司明细!$D:$O,COLUMN()-COLUMN($B$4)+1,FALSE))</f>
        <v>0.57665780979999992</v>
      </c>
      <c r="I183" s="32">
        <f ca="1">IF($B183="","",VLOOKUP($B183,公司明细!$D:$O,COLUMN()-COLUMN($B$4)+1,FALSE))</f>
        <v>27.39828700608366</v>
      </c>
      <c r="J183" s="30">
        <f ca="1">IF($B183="","",VLOOKUP($B183,公司明细!$D:$O,COLUMN()-COLUMN($B$4)+1,FALSE))</f>
        <v>11.2029100773</v>
      </c>
      <c r="K183" s="32">
        <f ca="1">IF($B183="","",VLOOKUP($B183,公司明细!$D:$O,COLUMN()-COLUMN($B$4)+1,FALSE))</f>
        <v>1.410297509145749</v>
      </c>
    </row>
    <row r="184" spans="2:11">
      <c r="B184" s="40">
        <f>IF(ROW()-ROW($B$4)&gt;行业估值!$C$39,"",ROW()-ROW($B$4))</f>
        <v>180</v>
      </c>
      <c r="C184" s="27" t="str">
        <f>IF($B184="","",VLOOKUP($B184,公司明细!$D:$O,COLUMN()-COLUMN($B$4)+1,FALSE))</f>
        <v>300430.SZ</v>
      </c>
      <c r="D184" s="28" t="str">
        <f>IF($B184="","",VLOOKUP($B184,公司明细!$D:$O,COLUMN()-COLUMN($B$4)+1,FALSE))</f>
        <v>诚益通</v>
      </c>
      <c r="E184" s="28" t="str">
        <f>IF($B184="","",VLOOKUP($B184,公司明细!$D:$O,COLUMN()-COLUMN($B$4)+1,FALSE))</f>
        <v>机械设备</v>
      </c>
      <c r="F184" s="29">
        <f ca="1">IF(B184="","",[1]!EM_S_DQ_CLOSE(C184,deadline,"1"))</f>
        <v>7.22</v>
      </c>
      <c r="G184" s="30">
        <f ca="1">IF($B184="","",VLOOKUP($B184,公司明细!$D:$O,COLUMN()-COLUMN($B$4)+1,FALSE))</f>
        <v>19.639042291199999</v>
      </c>
      <c r="H184" s="30">
        <f ca="1">IF($B184="","",VLOOKUP($B184,公司明细!$D:$O,COLUMN()-COLUMN($B$4)+1,FALSE))</f>
        <v>0.97963038120000001</v>
      </c>
      <c r="I184" s="32">
        <f ca="1">IF($B184="","",VLOOKUP($B184,公司明细!$D:$O,COLUMN()-COLUMN($B$4)+1,FALSE))</f>
        <v>20.047400191022167</v>
      </c>
      <c r="J184" s="30">
        <f ca="1">IF($B184="","",VLOOKUP($B184,公司明细!$D:$O,COLUMN()-COLUMN($B$4)+1,FALSE))</f>
        <v>16.7874439661</v>
      </c>
      <c r="K184" s="32">
        <f ca="1">IF($B184="","",VLOOKUP($B184,公司明细!$D:$O,COLUMN()-COLUMN($B$4)+1,FALSE))</f>
        <v>1.1698649497123219</v>
      </c>
    </row>
    <row r="185" spans="2:11">
      <c r="B185" s="40">
        <f>IF(ROW()-ROW($B$4)&gt;行业估值!$C$39,"",ROW()-ROW($B$4))</f>
        <v>181</v>
      </c>
      <c r="C185" s="27" t="str">
        <f>IF($B185="","",VLOOKUP($B185,公司明细!$D:$O,COLUMN()-COLUMN($B$4)+1,FALSE))</f>
        <v>300435.SZ</v>
      </c>
      <c r="D185" s="28" t="str">
        <f>IF($B185="","",VLOOKUP($B185,公司明细!$D:$O,COLUMN()-COLUMN($B$4)+1,FALSE))</f>
        <v>中泰股份</v>
      </c>
      <c r="E185" s="28" t="str">
        <f>IF($B185="","",VLOOKUP($B185,公司明细!$D:$O,COLUMN()-COLUMN($B$4)+1,FALSE))</f>
        <v>机械设备</v>
      </c>
      <c r="F185" s="29">
        <f ca="1">IF(B185="","",[1]!EM_S_DQ_CLOSE(C185,deadline,"1"))</f>
        <v>10.55</v>
      </c>
      <c r="G185" s="30">
        <f ca="1">IF($B185="","",VLOOKUP($B185,公司明细!$D:$O,COLUMN()-COLUMN($B$4)+1,FALSE))</f>
        <v>36.345066500000001</v>
      </c>
      <c r="H185" s="30">
        <f ca="1">IF($B185="","",VLOOKUP($B185,公司明细!$D:$O,COLUMN()-COLUMN($B$4)+1,FALSE))</f>
        <v>0.6584801817</v>
      </c>
      <c r="I185" s="32">
        <f ca="1">IF($B185="","",VLOOKUP($B185,公司明细!$D:$O,COLUMN()-COLUMN($B$4)+1,FALSE))</f>
        <v>55.195384022291833</v>
      </c>
      <c r="J185" s="30">
        <f ca="1">IF($B185="","",VLOOKUP($B185,公司明细!$D:$O,COLUMN()-COLUMN($B$4)+1,FALSE))</f>
        <v>8.7215393233</v>
      </c>
      <c r="K185" s="32">
        <f ca="1">IF($B185="","",VLOOKUP($B185,公司明细!$D:$O,COLUMN()-COLUMN($B$4)+1,FALSE))</f>
        <v>4.1672765727149175</v>
      </c>
    </row>
    <row r="186" spans="2:11">
      <c r="B186" s="40">
        <f>IF(ROW()-ROW($B$4)&gt;行业估值!$C$39,"",ROW()-ROW($B$4))</f>
        <v>182</v>
      </c>
      <c r="C186" s="27" t="str">
        <f>IF($B186="","",VLOOKUP($B186,公司明细!$D:$O,COLUMN()-COLUMN($B$4)+1,FALSE))</f>
        <v>300441.SZ</v>
      </c>
      <c r="D186" s="28" t="str">
        <f>IF($B186="","",VLOOKUP($B186,公司明细!$D:$O,COLUMN()-COLUMN($B$4)+1,FALSE))</f>
        <v>鲍斯股份</v>
      </c>
      <c r="E186" s="28" t="str">
        <f>IF($B186="","",VLOOKUP($B186,公司明细!$D:$O,COLUMN()-COLUMN($B$4)+1,FALSE))</f>
        <v>机械设备</v>
      </c>
      <c r="F186" s="29">
        <f ca="1">IF(B186="","",[1]!EM_S_DQ_CLOSE(C186,deadline,"1"))</f>
        <v>8.2899999999999991</v>
      </c>
      <c r="G186" s="30">
        <f ca="1">IF($B186="","",VLOOKUP($B186,公司明细!$D:$O,COLUMN()-COLUMN($B$4)+1,FALSE))</f>
        <v>54.831510915800003</v>
      </c>
      <c r="H186" s="30">
        <f ca="1">IF($B186="","",VLOOKUP($B186,公司明细!$D:$O,COLUMN()-COLUMN($B$4)+1,FALSE))</f>
        <v>1.1827614704</v>
      </c>
      <c r="I186" s="32">
        <f ca="1">IF($B186="","",VLOOKUP($B186,公司明细!$D:$O,COLUMN()-COLUMN($B$4)+1,FALSE))</f>
        <v>46.358891702192871</v>
      </c>
      <c r="J186" s="30">
        <f ca="1">IF($B186="","",VLOOKUP($B186,公司明细!$D:$O,COLUMN()-COLUMN($B$4)+1,FALSE))</f>
        <v>16.124942924500001</v>
      </c>
      <c r="K186" s="32">
        <f ca="1">IF($B186="","",VLOOKUP($B186,公司明细!$D:$O,COLUMN()-COLUMN($B$4)+1,FALSE))</f>
        <v>3.4004158137198619</v>
      </c>
    </row>
    <row r="187" spans="2:11">
      <c r="B187" s="40">
        <f>IF(ROW()-ROW($B$4)&gt;行业估值!$C$39,"",ROW()-ROW($B$4))</f>
        <v>183</v>
      </c>
      <c r="C187" s="27" t="str">
        <f>IF($B187="","",VLOOKUP($B187,公司明细!$D:$O,COLUMN()-COLUMN($B$4)+1,FALSE))</f>
        <v>300442.SZ</v>
      </c>
      <c r="D187" s="28" t="str">
        <f>IF($B187="","",VLOOKUP($B187,公司明细!$D:$O,COLUMN()-COLUMN($B$4)+1,FALSE))</f>
        <v>普丽盛</v>
      </c>
      <c r="E187" s="28" t="str">
        <f>IF($B187="","",VLOOKUP($B187,公司明细!$D:$O,COLUMN()-COLUMN($B$4)+1,FALSE))</f>
        <v>机械设备</v>
      </c>
      <c r="F187" s="29">
        <f ca="1">IF(B187="","",[1]!EM_S_DQ_CLOSE(C187,deadline,"1"))</f>
        <v>13.54</v>
      </c>
      <c r="G187" s="30">
        <f ca="1">IF($B187="","",VLOOKUP($B187,公司明细!$D:$O,COLUMN()-COLUMN($B$4)+1,FALSE))</f>
        <v>13.54</v>
      </c>
      <c r="H187" s="30">
        <f ca="1">IF($B187="","",VLOOKUP($B187,公司明细!$D:$O,COLUMN()-COLUMN($B$4)+1,FALSE))</f>
        <v>-2.1063370143999998</v>
      </c>
      <c r="I187" s="32">
        <f ca="1">IF($B187="","",VLOOKUP($B187,公司明细!$D:$O,COLUMN()-COLUMN($B$4)+1,FALSE))</f>
        <v>-6.4282210811629943</v>
      </c>
      <c r="J187" s="30">
        <f ca="1">IF($B187="","",VLOOKUP($B187,公司明细!$D:$O,COLUMN()-COLUMN($B$4)+1,FALSE))</f>
        <v>7.4580361302</v>
      </c>
      <c r="K187" s="32">
        <f ca="1">IF($B187="","",VLOOKUP($B187,公司明细!$D:$O,COLUMN()-COLUMN($B$4)+1,FALSE))</f>
        <v>1.8154913389561309</v>
      </c>
    </row>
    <row r="188" spans="2:11">
      <c r="B188" s="40">
        <f>IF(ROW()-ROW($B$4)&gt;行业估值!$C$39,"",ROW()-ROW($B$4))</f>
        <v>184</v>
      </c>
      <c r="C188" s="27" t="str">
        <f>IF($B188="","",VLOOKUP($B188,公司明细!$D:$O,COLUMN()-COLUMN($B$4)+1,FALSE))</f>
        <v>300445.SZ</v>
      </c>
      <c r="D188" s="28" t="str">
        <f>IF($B188="","",VLOOKUP($B188,公司明细!$D:$O,COLUMN()-COLUMN($B$4)+1,FALSE))</f>
        <v>康斯特</v>
      </c>
      <c r="E188" s="28" t="str">
        <f>IF($B188="","",VLOOKUP($B188,公司明细!$D:$O,COLUMN()-COLUMN($B$4)+1,FALSE))</f>
        <v>机械设备</v>
      </c>
      <c r="F188" s="29">
        <f ca="1">IF(B188="","",[1]!EM_S_DQ_CLOSE(C188,deadline,"1"))</f>
        <v>14.9</v>
      </c>
      <c r="G188" s="30">
        <f ca="1">IF($B188="","",VLOOKUP($B188,公司明细!$D:$O,COLUMN()-COLUMN($B$4)+1,FALSE))</f>
        <v>24.42472368</v>
      </c>
      <c r="H188" s="30">
        <f ca="1">IF($B188="","",VLOOKUP($B188,公司明细!$D:$O,COLUMN()-COLUMN($B$4)+1,FALSE))</f>
        <v>0.81651334809999998</v>
      </c>
      <c r="I188" s="32">
        <f ca="1">IF($B188="","",VLOOKUP($B188,公司明细!$D:$O,COLUMN()-COLUMN($B$4)+1,FALSE))</f>
        <v>29.91344077452688</v>
      </c>
      <c r="J188" s="30">
        <f ca="1">IF($B188="","",VLOOKUP($B188,公司明细!$D:$O,COLUMN()-COLUMN($B$4)+1,FALSE))</f>
        <v>5.6394853064000001</v>
      </c>
      <c r="K188" s="32">
        <f ca="1">IF($B188="","",VLOOKUP($B188,公司明细!$D:$O,COLUMN()-COLUMN($B$4)+1,FALSE))</f>
        <v>4.3310200050138388</v>
      </c>
    </row>
    <row r="189" spans="2:11">
      <c r="B189" s="40">
        <f>IF(ROW()-ROW($B$4)&gt;行业估值!$C$39,"",ROW()-ROW($B$4))</f>
        <v>185</v>
      </c>
      <c r="C189" s="27" t="str">
        <f>IF($B189="","",VLOOKUP($B189,公司明细!$D:$O,COLUMN()-COLUMN($B$4)+1,FALSE))</f>
        <v>300450.SZ</v>
      </c>
      <c r="D189" s="28" t="str">
        <f>IF($B189="","",VLOOKUP($B189,公司明细!$D:$O,COLUMN()-COLUMN($B$4)+1,FALSE))</f>
        <v>先导智能</v>
      </c>
      <c r="E189" s="28" t="str">
        <f>IF($B189="","",VLOOKUP($B189,公司明细!$D:$O,COLUMN()-COLUMN($B$4)+1,FALSE))</f>
        <v>机械设备</v>
      </c>
      <c r="F189" s="29">
        <f ca="1">IF(B189="","",[1]!EM_S_DQ_CLOSE(C189,deadline,"1"))</f>
        <v>38.56</v>
      </c>
      <c r="G189" s="30">
        <f ca="1">IF($B189="","",VLOOKUP($B189,公司明细!$D:$O,COLUMN()-COLUMN($B$4)+1,FALSE))</f>
        <v>339.88568171200001</v>
      </c>
      <c r="H189" s="30">
        <f ca="1">IF($B189="","",VLOOKUP($B189,公司明细!$D:$O,COLUMN()-COLUMN($B$4)+1,FALSE))</f>
        <v>8.3071348696000005</v>
      </c>
      <c r="I189" s="32">
        <f ca="1">IF($B189="","",VLOOKUP($B189,公司明细!$D:$O,COLUMN()-COLUMN($B$4)+1,FALSE))</f>
        <v>40.914910742067434</v>
      </c>
      <c r="J189" s="30">
        <f ca="1">IF($B189="","",VLOOKUP($B189,公司明细!$D:$O,COLUMN()-COLUMN($B$4)+1,FALSE))</f>
        <v>38.481730403699999</v>
      </c>
      <c r="K189" s="32">
        <f ca="1">IF($B189="","",VLOOKUP($B189,公司明细!$D:$O,COLUMN()-COLUMN($B$4)+1,FALSE))</f>
        <v>8.8323908032815535</v>
      </c>
    </row>
    <row r="190" spans="2:11">
      <c r="B190" s="40">
        <f>IF(ROW()-ROW($B$4)&gt;行业估值!$C$39,"",ROW()-ROW($B$4))</f>
        <v>186</v>
      </c>
      <c r="C190" s="27" t="str">
        <f>IF($B190="","",VLOOKUP($B190,公司明细!$D:$O,COLUMN()-COLUMN($B$4)+1,FALSE))</f>
        <v>300457.SZ</v>
      </c>
      <c r="D190" s="28" t="str">
        <f>IF($B190="","",VLOOKUP($B190,公司明细!$D:$O,COLUMN()-COLUMN($B$4)+1,FALSE))</f>
        <v>赢合科技</v>
      </c>
      <c r="E190" s="28" t="str">
        <f>IF($B190="","",VLOOKUP($B190,公司明细!$D:$O,COLUMN()-COLUMN($B$4)+1,FALSE))</f>
        <v>机械设备</v>
      </c>
      <c r="F190" s="29">
        <f ca="1">IF(B190="","",[1]!EM_S_DQ_CLOSE(C190,deadline,"1"))</f>
        <v>26.48</v>
      </c>
      <c r="G190" s="30">
        <f ca="1">IF($B190="","",VLOOKUP($B190,公司明细!$D:$O,COLUMN()-COLUMN($B$4)+1,FALSE))</f>
        <v>99.565718856000004</v>
      </c>
      <c r="H190" s="30">
        <f ca="1">IF($B190="","",VLOOKUP($B190,公司明细!$D:$O,COLUMN()-COLUMN($B$4)+1,FALSE))</f>
        <v>3.8023242029000004</v>
      </c>
      <c r="I190" s="32">
        <f ca="1">IF($B190="","",VLOOKUP($B190,公司明细!$D:$O,COLUMN()-COLUMN($B$4)+1,FALSE))</f>
        <v>26.185489070096146</v>
      </c>
      <c r="J190" s="30">
        <f ca="1">IF($B190="","",VLOOKUP($B190,公司明细!$D:$O,COLUMN()-COLUMN($B$4)+1,FALSE))</f>
        <v>31.946753175599998</v>
      </c>
      <c r="K190" s="32">
        <f ca="1">IF($B190="","",VLOOKUP($B190,公司明细!$D:$O,COLUMN()-COLUMN($B$4)+1,FALSE))</f>
        <v>3.1166146465251878</v>
      </c>
    </row>
    <row r="191" spans="2:11">
      <c r="B191" s="40">
        <f>IF(ROW()-ROW($B$4)&gt;行业估值!$C$39,"",ROW()-ROW($B$4))</f>
        <v>187</v>
      </c>
      <c r="C191" s="27" t="str">
        <f>IF($B191="","",VLOOKUP($B191,公司明细!$D:$O,COLUMN()-COLUMN($B$4)+1,FALSE))</f>
        <v>300461.SZ</v>
      </c>
      <c r="D191" s="28" t="str">
        <f>IF($B191="","",VLOOKUP($B191,公司明细!$D:$O,COLUMN()-COLUMN($B$4)+1,FALSE))</f>
        <v>田中精机</v>
      </c>
      <c r="E191" s="28" t="str">
        <f>IF($B191="","",VLOOKUP($B191,公司明细!$D:$O,COLUMN()-COLUMN($B$4)+1,FALSE))</f>
        <v>机械设备</v>
      </c>
      <c r="F191" s="29">
        <f ca="1">IF(B191="","",[1]!EM_S_DQ_CLOSE(C191,deadline,"1"))</f>
        <v>16.12</v>
      </c>
      <c r="G191" s="30">
        <f ca="1">IF($B191="","",VLOOKUP($B191,公司明细!$D:$O,COLUMN()-COLUMN($B$4)+1,FALSE))</f>
        <v>19.608751655999999</v>
      </c>
      <c r="H191" s="30">
        <f ca="1">IF($B191="","",VLOOKUP($B191,公司明细!$D:$O,COLUMN()-COLUMN($B$4)+1,FALSE))</f>
        <v>-2.9077874281000002</v>
      </c>
      <c r="I191" s="32">
        <f ca="1">IF($B191="","",VLOOKUP($B191,公司明细!$D:$O,COLUMN()-COLUMN($B$4)+1,FALSE))</f>
        <v>-6.7435299659482686</v>
      </c>
      <c r="J191" s="30">
        <f ca="1">IF($B191="","",VLOOKUP($B191,公司明细!$D:$O,COLUMN()-COLUMN($B$4)+1,FALSE))</f>
        <v>1.607655759</v>
      </c>
      <c r="K191" s="32">
        <f ca="1">IF($B191="","",VLOOKUP($B191,公司明细!$D:$O,COLUMN()-COLUMN($B$4)+1,FALSE))</f>
        <v>12.197108458216894</v>
      </c>
    </row>
    <row r="192" spans="2:11">
      <c r="B192" s="40">
        <f>IF(ROW()-ROW($B$4)&gt;行业估值!$C$39,"",ROW()-ROW($B$4))</f>
        <v>188</v>
      </c>
      <c r="C192" s="27" t="str">
        <f>IF($B192="","",VLOOKUP($B192,公司明细!$D:$O,COLUMN()-COLUMN($B$4)+1,FALSE))</f>
        <v>300464.SZ</v>
      </c>
      <c r="D192" s="28" t="str">
        <f>IF($B192="","",VLOOKUP($B192,公司明细!$D:$O,COLUMN()-COLUMN($B$4)+1,FALSE))</f>
        <v>星徽精密</v>
      </c>
      <c r="E192" s="28" t="str">
        <f>IF($B192="","",VLOOKUP($B192,公司明细!$D:$O,COLUMN()-COLUMN($B$4)+1,FALSE))</f>
        <v>机械设备</v>
      </c>
      <c r="F192" s="29">
        <f ca="1">IF(B192="","",[1]!EM_S_DQ_CLOSE(C192,deadline,"1"))</f>
        <v>12.9</v>
      </c>
      <c r="G192" s="30">
        <f ca="1">IF($B192="","",VLOOKUP($B192,公司明细!$D:$O,COLUMN()-COLUMN($B$4)+1,FALSE))</f>
        <v>45.552760575000001</v>
      </c>
      <c r="H192" s="30">
        <f ca="1">IF($B192="","",VLOOKUP($B192,公司明细!$D:$O,COLUMN()-COLUMN($B$4)+1,FALSE))</f>
        <v>0.92058453530000006</v>
      </c>
      <c r="I192" s="32">
        <f ca="1">IF($B192="","",VLOOKUP($B192,公司明细!$D:$O,COLUMN()-COLUMN($B$4)+1,FALSE))</f>
        <v>49.482430812456855</v>
      </c>
      <c r="J192" s="30">
        <f ca="1">IF($B192="","",VLOOKUP($B192,公司明细!$D:$O,COLUMN()-COLUMN($B$4)+1,FALSE))</f>
        <v>17.4193783381</v>
      </c>
      <c r="K192" s="32">
        <f ca="1">IF($B192="","",VLOOKUP($B192,公司明细!$D:$O,COLUMN()-COLUMN($B$4)+1,FALSE))</f>
        <v>2.6150623570398106</v>
      </c>
    </row>
    <row r="193" spans="2:11">
      <c r="B193" s="40">
        <f>IF(ROW()-ROW($B$4)&gt;行业估值!$C$39,"",ROW()-ROW($B$4))</f>
        <v>189</v>
      </c>
      <c r="C193" s="27" t="str">
        <f>IF($B193="","",VLOOKUP($B193,公司明细!$D:$O,COLUMN()-COLUMN($B$4)+1,FALSE))</f>
        <v>300470.SZ</v>
      </c>
      <c r="D193" s="28" t="str">
        <f>IF($B193="","",VLOOKUP($B193,公司明细!$D:$O,COLUMN()-COLUMN($B$4)+1,FALSE))</f>
        <v>日机密封</v>
      </c>
      <c r="E193" s="28" t="str">
        <f>IF($B193="","",VLOOKUP($B193,公司明细!$D:$O,COLUMN()-COLUMN($B$4)+1,FALSE))</f>
        <v>机械设备</v>
      </c>
      <c r="F193" s="29">
        <f ca="1">IF(B193="","",[1]!EM_S_DQ_CLOSE(C193,deadline,"1"))</f>
        <v>24.33</v>
      </c>
      <c r="G193" s="30">
        <f ca="1">IF($B193="","",VLOOKUP($B193,公司明细!$D:$O,COLUMN()-COLUMN($B$4)+1,FALSE))</f>
        <v>47.868569430000001</v>
      </c>
      <c r="H193" s="30">
        <f ca="1">IF($B193="","",VLOOKUP($B193,公司明细!$D:$O,COLUMN()-COLUMN($B$4)+1,FALSE))</f>
        <v>2.0512461686000001</v>
      </c>
      <c r="I193" s="32">
        <f ca="1">IF($B193="","",VLOOKUP($B193,公司明细!$D:$O,COLUMN()-COLUMN($B$4)+1,FALSE))</f>
        <v>23.33633581515517</v>
      </c>
      <c r="J193" s="30">
        <f ca="1">IF($B193="","",VLOOKUP($B193,公司明细!$D:$O,COLUMN()-COLUMN($B$4)+1,FALSE))</f>
        <v>12.6534996047</v>
      </c>
      <c r="K193" s="32">
        <f ca="1">IF($B193="","",VLOOKUP($B193,公司明细!$D:$O,COLUMN()-COLUMN($B$4)+1,FALSE))</f>
        <v>3.7830300648383282</v>
      </c>
    </row>
    <row r="194" spans="2:11">
      <c r="B194" s="40">
        <f>IF(ROW()-ROW($B$4)&gt;行业估值!$C$39,"",ROW()-ROW($B$4))</f>
        <v>190</v>
      </c>
      <c r="C194" s="27" t="str">
        <f>IF($B194="","",VLOOKUP($B194,公司明细!$D:$O,COLUMN()-COLUMN($B$4)+1,FALSE))</f>
        <v>300471.SZ</v>
      </c>
      <c r="D194" s="28" t="str">
        <f>IF($B194="","",VLOOKUP($B194,公司明细!$D:$O,COLUMN()-COLUMN($B$4)+1,FALSE))</f>
        <v>厚普股份</v>
      </c>
      <c r="E194" s="28" t="str">
        <f>IF($B194="","",VLOOKUP($B194,公司明细!$D:$O,COLUMN()-COLUMN($B$4)+1,FALSE))</f>
        <v>机械设备</v>
      </c>
      <c r="F194" s="29">
        <f ca="1">IF(B194="","",[1]!EM_S_DQ_CLOSE(C194,deadline,"1"))</f>
        <v>8.4499999999999993</v>
      </c>
      <c r="G194" s="30">
        <f ca="1">IF($B194="","",VLOOKUP($B194,公司明细!$D:$O,COLUMN()-COLUMN($B$4)+1,FALSE))</f>
        <v>30.818840000000002</v>
      </c>
      <c r="H194" s="30">
        <f ca="1">IF($B194="","",VLOOKUP($B194,公司明细!$D:$O,COLUMN()-COLUMN($B$4)+1,FALSE))</f>
        <v>-3.2916163999000001</v>
      </c>
      <c r="I194" s="32">
        <f ca="1">IF($B194="","",VLOOKUP($B194,公司明细!$D:$O,COLUMN()-COLUMN($B$4)+1,FALSE))</f>
        <v>-9.3628285485928071</v>
      </c>
      <c r="J194" s="30">
        <f ca="1">IF($B194="","",VLOOKUP($B194,公司明细!$D:$O,COLUMN()-COLUMN($B$4)+1,FALSE))</f>
        <v>12.0547967348</v>
      </c>
      <c r="K194" s="32">
        <f ca="1">IF($B194="","",VLOOKUP($B194,公司明细!$D:$O,COLUMN()-COLUMN($B$4)+1,FALSE))</f>
        <v>2.556562394041173</v>
      </c>
    </row>
    <row r="195" spans="2:11">
      <c r="B195" s="40">
        <f>IF(ROW()-ROW($B$4)&gt;行业估值!$C$39,"",ROW()-ROW($B$4))</f>
        <v>191</v>
      </c>
      <c r="C195" s="27" t="str">
        <f>IF($B195="","",VLOOKUP($B195,公司明细!$D:$O,COLUMN()-COLUMN($B$4)+1,FALSE))</f>
        <v>300472.SZ</v>
      </c>
      <c r="D195" s="28" t="str">
        <f>IF($B195="","",VLOOKUP($B195,公司明细!$D:$O,COLUMN()-COLUMN($B$4)+1,FALSE))</f>
        <v>新元科技</v>
      </c>
      <c r="E195" s="28" t="str">
        <f>IF($B195="","",VLOOKUP($B195,公司明细!$D:$O,COLUMN()-COLUMN($B$4)+1,FALSE))</f>
        <v>机械设备</v>
      </c>
      <c r="F195" s="29">
        <f ca="1">IF(B195="","",[1]!EM_S_DQ_CLOSE(C195,deadline,"1"))</f>
        <v>13.77</v>
      </c>
      <c r="G195" s="30">
        <f ca="1">IF($B195="","",VLOOKUP($B195,公司明细!$D:$O,COLUMN()-COLUMN($B$4)+1,FALSE))</f>
        <v>28.7584059528</v>
      </c>
      <c r="H195" s="30">
        <f ca="1">IF($B195="","",VLOOKUP($B195,公司明细!$D:$O,COLUMN()-COLUMN($B$4)+1,FALSE))</f>
        <v>0.77891610760000007</v>
      </c>
      <c r="I195" s="32">
        <f ca="1">IF($B195="","",VLOOKUP($B195,公司明细!$D:$O,COLUMN()-COLUMN($B$4)+1,FALSE))</f>
        <v>36.921056930521743</v>
      </c>
      <c r="J195" s="30">
        <f ca="1">IF($B195="","",VLOOKUP($B195,公司明细!$D:$O,COLUMN()-COLUMN($B$4)+1,FALSE))</f>
        <v>11.455618773800001</v>
      </c>
      <c r="K195" s="32">
        <f ca="1">IF($B195="","",VLOOKUP($B195,公司明细!$D:$O,COLUMN()-COLUMN($B$4)+1,FALSE))</f>
        <v>2.51041925544633</v>
      </c>
    </row>
    <row r="196" spans="2:11">
      <c r="B196" s="40">
        <f>IF(ROW()-ROW($B$4)&gt;行业估值!$C$39,"",ROW()-ROW($B$4))</f>
        <v>192</v>
      </c>
      <c r="C196" s="27" t="str">
        <f>IF($B196="","",VLOOKUP($B196,公司明细!$D:$O,COLUMN()-COLUMN($B$4)+1,FALSE))</f>
        <v>300480.SZ</v>
      </c>
      <c r="D196" s="28" t="str">
        <f>IF($B196="","",VLOOKUP($B196,公司明细!$D:$O,COLUMN()-COLUMN($B$4)+1,FALSE))</f>
        <v>光力科技</v>
      </c>
      <c r="E196" s="28" t="str">
        <f>IF($B196="","",VLOOKUP($B196,公司明细!$D:$O,COLUMN()-COLUMN($B$4)+1,FALSE))</f>
        <v>机械设备</v>
      </c>
      <c r="F196" s="29">
        <f ca="1">IF(B196="","",[1]!EM_S_DQ_CLOSE(C196,deadline,"1"))</f>
        <v>14.98</v>
      </c>
      <c r="G196" s="30">
        <f ca="1">IF($B196="","",VLOOKUP($B196,公司明细!$D:$O,COLUMN()-COLUMN($B$4)+1,FALSE))</f>
        <v>28.732079063800001</v>
      </c>
      <c r="H196" s="30">
        <f ca="1">IF($B196="","",VLOOKUP($B196,公司明细!$D:$O,COLUMN()-COLUMN($B$4)+1,FALSE))</f>
        <v>0.492934078</v>
      </c>
      <c r="I196" s="32">
        <f ca="1">IF($B196="","",VLOOKUP($B196,公司明细!$D:$O,COLUMN()-COLUMN($B$4)+1,FALSE))</f>
        <v>58.287873259596388</v>
      </c>
      <c r="J196" s="30">
        <f ca="1">IF($B196="","",VLOOKUP($B196,公司明细!$D:$O,COLUMN()-COLUMN($B$4)+1,FALSE))</f>
        <v>7.1617066849000004</v>
      </c>
      <c r="K196" s="32">
        <f ca="1">IF($B196="","",VLOOKUP($B196,公司明细!$D:$O,COLUMN()-COLUMN($B$4)+1,FALSE))</f>
        <v>4.0119039117281563</v>
      </c>
    </row>
    <row r="197" spans="2:11">
      <c r="B197" s="40">
        <f>IF(ROW()-ROW($B$4)&gt;行业估值!$C$39,"",ROW()-ROW($B$4))</f>
        <v>193</v>
      </c>
      <c r="C197" s="27" t="str">
        <f>IF($B197="","",VLOOKUP($B197,公司明细!$D:$O,COLUMN()-COLUMN($B$4)+1,FALSE))</f>
        <v>300486.SZ</v>
      </c>
      <c r="D197" s="28" t="str">
        <f>IF($B197="","",VLOOKUP($B197,公司明细!$D:$O,COLUMN()-COLUMN($B$4)+1,FALSE))</f>
        <v>东杰智能</v>
      </c>
      <c r="E197" s="28" t="str">
        <f>IF($B197="","",VLOOKUP($B197,公司明细!$D:$O,COLUMN()-COLUMN($B$4)+1,FALSE))</f>
        <v>机械设备</v>
      </c>
      <c r="F197" s="29">
        <f ca="1">IF(B197="","",[1]!EM_S_DQ_CLOSE(C197,deadline,"1"))</f>
        <v>18.34</v>
      </c>
      <c r="G197" s="30">
        <f ca="1">IF($B197="","",VLOOKUP($B197,公司明细!$D:$O,COLUMN()-COLUMN($B$4)+1,FALSE))</f>
        <v>33.135031322399996</v>
      </c>
      <c r="H197" s="30">
        <f ca="1">IF($B197="","",VLOOKUP($B197,公司明细!$D:$O,COLUMN()-COLUMN($B$4)+1,FALSE))</f>
        <v>0.72424674959999991</v>
      </c>
      <c r="I197" s="32">
        <f ca="1">IF($B197="","",VLOOKUP($B197,公司明细!$D:$O,COLUMN()-COLUMN($B$4)+1,FALSE))</f>
        <v>45.75102524201926</v>
      </c>
      <c r="J197" s="30">
        <f ca="1">IF($B197="","",VLOOKUP($B197,公司明细!$D:$O,COLUMN()-COLUMN($B$4)+1,FALSE))</f>
        <v>13.592788871300002</v>
      </c>
      <c r="K197" s="32">
        <f ca="1">IF($B197="","",VLOOKUP($B197,公司明细!$D:$O,COLUMN()-COLUMN($B$4)+1,FALSE))</f>
        <v>2.4376918994424868</v>
      </c>
    </row>
    <row r="198" spans="2:11">
      <c r="B198" s="40">
        <f>IF(ROW()-ROW($B$4)&gt;行业估值!$C$39,"",ROW()-ROW($B$4))</f>
        <v>194</v>
      </c>
      <c r="C198" s="27" t="str">
        <f>IF($B198="","",VLOOKUP($B198,公司明细!$D:$O,COLUMN()-COLUMN($B$4)+1,FALSE))</f>
        <v>300488.SZ</v>
      </c>
      <c r="D198" s="28" t="str">
        <f>IF($B198="","",VLOOKUP($B198,公司明细!$D:$O,COLUMN()-COLUMN($B$4)+1,FALSE))</f>
        <v>恒锋工具</v>
      </c>
      <c r="E198" s="28" t="str">
        <f>IF($B198="","",VLOOKUP($B198,公司明细!$D:$O,COLUMN()-COLUMN($B$4)+1,FALSE))</f>
        <v>机械设备</v>
      </c>
      <c r="F198" s="29">
        <f ca="1">IF(B198="","",[1]!EM_S_DQ_CLOSE(C198,deadline,"1"))</f>
        <v>15.01</v>
      </c>
      <c r="G198" s="30">
        <f ca="1">IF($B198="","",VLOOKUP($B198,公司明细!$D:$O,COLUMN()-COLUMN($B$4)+1,FALSE))</f>
        <v>25.0805276623</v>
      </c>
      <c r="H198" s="30">
        <f ca="1">IF($B198="","",VLOOKUP($B198,公司明细!$D:$O,COLUMN()-COLUMN($B$4)+1,FALSE))</f>
        <v>0.63349270850000006</v>
      </c>
      <c r="I198" s="32">
        <f ca="1">IF($B198="","",VLOOKUP($B198,公司明细!$D:$O,COLUMN()-COLUMN($B$4)+1,FALSE))</f>
        <v>39.59087030644173</v>
      </c>
      <c r="J198" s="30">
        <f ca="1">IF($B198="","",VLOOKUP($B198,公司明细!$D:$O,COLUMN()-COLUMN($B$4)+1,FALSE))</f>
        <v>9.7936021354999987</v>
      </c>
      <c r="K198" s="32">
        <f ca="1">IF($B198="","",VLOOKUP($B198,公司明细!$D:$O,COLUMN()-COLUMN($B$4)+1,FALSE))</f>
        <v>2.5609093891396424</v>
      </c>
    </row>
    <row r="199" spans="2:11">
      <c r="B199" s="40">
        <f>IF(ROW()-ROW($B$4)&gt;行业估值!$C$39,"",ROW()-ROW($B$4))</f>
        <v>195</v>
      </c>
      <c r="C199" s="27" t="str">
        <f>IF($B199="","",VLOOKUP($B199,公司明细!$D:$O,COLUMN()-COLUMN($B$4)+1,FALSE))</f>
        <v>300499.SZ</v>
      </c>
      <c r="D199" s="28" t="str">
        <f>IF($B199="","",VLOOKUP($B199,公司明细!$D:$O,COLUMN()-COLUMN($B$4)+1,FALSE))</f>
        <v>高澜股份</v>
      </c>
      <c r="E199" s="28" t="str">
        <f>IF($B199="","",VLOOKUP($B199,公司明细!$D:$O,COLUMN()-COLUMN($B$4)+1,FALSE))</f>
        <v>机械设备</v>
      </c>
      <c r="F199" s="29">
        <f ca="1">IF(B199="","",[1]!EM_S_DQ_CLOSE(C199,deadline,"1"))</f>
        <v>11.35</v>
      </c>
      <c r="G199" s="30">
        <f ca="1">IF($B199="","",VLOOKUP($B199,公司明细!$D:$O,COLUMN()-COLUMN($B$4)+1,FALSE))</f>
        <v>21.090212475000001</v>
      </c>
      <c r="H199" s="30">
        <f ca="1">IF($B199="","",VLOOKUP($B199,公司明细!$D:$O,COLUMN()-COLUMN($B$4)+1,FALSE))</f>
        <v>0.58142186369999993</v>
      </c>
      <c r="I199" s="32">
        <f ca="1">IF($B199="","",VLOOKUP($B199,公司明细!$D:$O,COLUMN()-COLUMN($B$4)+1,FALSE))</f>
        <v>36.273511183064244</v>
      </c>
      <c r="J199" s="30">
        <f ca="1">IF($B199="","",VLOOKUP($B199,公司明细!$D:$O,COLUMN()-COLUMN($B$4)+1,FALSE))</f>
        <v>7.1867309227999998</v>
      </c>
      <c r="K199" s="32">
        <f ca="1">IF($B199="","",VLOOKUP($B199,公司明细!$D:$O,COLUMN()-COLUMN($B$4)+1,FALSE))</f>
        <v>2.9346044399813302</v>
      </c>
    </row>
    <row r="200" spans="2:11">
      <c r="B200" s="40">
        <f>IF(ROW()-ROW($B$4)&gt;行业估值!$C$39,"",ROW()-ROW($B$4))</f>
        <v>196</v>
      </c>
      <c r="C200" s="27" t="str">
        <f>IF($B200="","",VLOOKUP($B200,公司明细!$D:$O,COLUMN()-COLUMN($B$4)+1,FALSE))</f>
        <v>300503.SZ</v>
      </c>
      <c r="D200" s="28" t="str">
        <f>IF($B200="","",VLOOKUP($B200,公司明细!$D:$O,COLUMN()-COLUMN($B$4)+1,FALSE))</f>
        <v>昊志机电</v>
      </c>
      <c r="E200" s="28" t="str">
        <f>IF($B200="","",VLOOKUP($B200,公司明细!$D:$O,COLUMN()-COLUMN($B$4)+1,FALSE))</f>
        <v>机械设备</v>
      </c>
      <c r="F200" s="29">
        <f ca="1">IF(B200="","",[1]!EM_S_DQ_CLOSE(C200,deadline,"1"))</f>
        <v>10.07</v>
      </c>
      <c r="G200" s="30">
        <f ca="1">IF($B200="","",VLOOKUP($B200,公司明细!$D:$O,COLUMN()-COLUMN($B$4)+1,FALSE))</f>
        <v>28.597701262299999</v>
      </c>
      <c r="H200" s="30">
        <f ca="1">IF($B200="","",VLOOKUP($B200,公司明细!$D:$O,COLUMN()-COLUMN($B$4)+1,FALSE))</f>
        <v>0.26854313839999999</v>
      </c>
      <c r="I200" s="32">
        <f ca="1">IF($B200="","",VLOOKUP($B200,公司明细!$D:$O,COLUMN()-COLUMN($B$4)+1,FALSE))</f>
        <v>106.49201998862169</v>
      </c>
      <c r="J200" s="30">
        <f ca="1">IF($B200="","",VLOOKUP($B200,公司明细!$D:$O,COLUMN()-COLUMN($B$4)+1,FALSE))</f>
        <v>10.5874322334</v>
      </c>
      <c r="K200" s="32">
        <f ca="1">IF($B200="","",VLOOKUP($B200,公司明细!$D:$O,COLUMN()-COLUMN($B$4)+1,FALSE))</f>
        <v>2.701098871932639</v>
      </c>
    </row>
    <row r="201" spans="2:11">
      <c r="B201" s="40">
        <f>IF(ROW()-ROW($B$4)&gt;行业估值!$C$39,"",ROW()-ROW($B$4))</f>
        <v>197</v>
      </c>
      <c r="C201" s="27" t="str">
        <f>IF($B201="","",VLOOKUP($B201,公司明细!$D:$O,COLUMN()-COLUMN($B$4)+1,FALSE))</f>
        <v>300509.SZ</v>
      </c>
      <c r="D201" s="28" t="str">
        <f>IF($B201="","",VLOOKUP($B201,公司明细!$D:$O,COLUMN()-COLUMN($B$4)+1,FALSE))</f>
        <v>新美星</v>
      </c>
      <c r="E201" s="28" t="str">
        <f>IF($B201="","",VLOOKUP($B201,公司明细!$D:$O,COLUMN()-COLUMN($B$4)+1,FALSE))</f>
        <v>机械设备</v>
      </c>
      <c r="F201" s="29">
        <f ca="1">IF(B201="","",[1]!EM_S_DQ_CLOSE(C201,deadline,"1"))</f>
        <v>8.91</v>
      </c>
      <c r="G201" s="30">
        <f ca="1">IF($B201="","",VLOOKUP($B201,公司明细!$D:$O,COLUMN()-COLUMN($B$4)+1,FALSE))</f>
        <v>20.314800000000002</v>
      </c>
      <c r="H201" s="30">
        <f ca="1">IF($B201="","",VLOOKUP($B201,公司明细!$D:$O,COLUMN()-COLUMN($B$4)+1,FALSE))</f>
        <v>0.58085457380000005</v>
      </c>
      <c r="I201" s="32">
        <f ca="1">IF($B201="","",VLOOKUP($B201,公司明细!$D:$O,COLUMN()-COLUMN($B$4)+1,FALSE))</f>
        <v>34.973986461187437</v>
      </c>
      <c r="J201" s="30">
        <f ca="1">IF($B201="","",VLOOKUP($B201,公司明细!$D:$O,COLUMN()-COLUMN($B$4)+1,FALSE))</f>
        <v>5.9794426582000009</v>
      </c>
      <c r="K201" s="32">
        <f ca="1">IF($B201="","",VLOOKUP($B201,公司明细!$D:$O,COLUMN()-COLUMN($B$4)+1,FALSE))</f>
        <v>3.3974403905589741</v>
      </c>
    </row>
    <row r="202" spans="2:11">
      <c r="B202" s="40">
        <f>IF(ROW()-ROW($B$4)&gt;行业估值!$C$39,"",ROW()-ROW($B$4))</f>
        <v>198</v>
      </c>
      <c r="C202" s="27" t="str">
        <f>IF($B202="","",VLOOKUP($B202,公司明细!$D:$O,COLUMN()-COLUMN($B$4)+1,FALSE))</f>
        <v>300512.SZ</v>
      </c>
      <c r="D202" s="28" t="str">
        <f>IF($B202="","",VLOOKUP($B202,公司明细!$D:$O,COLUMN()-COLUMN($B$4)+1,FALSE))</f>
        <v>中亚股份</v>
      </c>
      <c r="E202" s="28" t="str">
        <f>IF($B202="","",VLOOKUP($B202,公司明细!$D:$O,COLUMN()-COLUMN($B$4)+1,FALSE))</f>
        <v>机械设备</v>
      </c>
      <c r="F202" s="29">
        <f ca="1">IF(B202="","",[1]!EM_S_DQ_CLOSE(C202,deadline,"1"))</f>
        <v>10.75</v>
      </c>
      <c r="G202" s="30">
        <f ca="1">IF($B202="","",VLOOKUP($B202,公司明细!$D:$O,COLUMN()-COLUMN($B$4)+1,FALSE))</f>
        <v>29.024999999999999</v>
      </c>
      <c r="H202" s="30">
        <f ca="1">IF($B202="","",VLOOKUP($B202,公司明细!$D:$O,COLUMN()-COLUMN($B$4)+1,FALSE))</f>
        <v>1.3668444472000001</v>
      </c>
      <c r="I202" s="32">
        <f ca="1">IF($B202="","",VLOOKUP($B202,公司明细!$D:$O,COLUMN()-COLUMN($B$4)+1,FALSE))</f>
        <v>21.235042553275257</v>
      </c>
      <c r="J202" s="30">
        <f ca="1">IF($B202="","",VLOOKUP($B202,公司明细!$D:$O,COLUMN()-COLUMN($B$4)+1,FALSE))</f>
        <v>13.900959647500001</v>
      </c>
      <c r="K202" s="32">
        <f ca="1">IF($B202="","",VLOOKUP($B202,公司明细!$D:$O,COLUMN()-COLUMN($B$4)+1,FALSE))</f>
        <v>2.0879853431716104</v>
      </c>
    </row>
    <row r="203" spans="2:11">
      <c r="B203" s="40">
        <f>IF(ROW()-ROW($B$4)&gt;行业估值!$C$39,"",ROW()-ROW($B$4))</f>
        <v>199</v>
      </c>
      <c r="C203" s="27" t="str">
        <f>IF($B203="","",VLOOKUP($B203,公司明细!$D:$O,COLUMN()-COLUMN($B$4)+1,FALSE))</f>
        <v>300515.SZ</v>
      </c>
      <c r="D203" s="28" t="str">
        <f>IF($B203="","",VLOOKUP($B203,公司明细!$D:$O,COLUMN()-COLUMN($B$4)+1,FALSE))</f>
        <v>三德科技</v>
      </c>
      <c r="E203" s="28" t="str">
        <f>IF($B203="","",VLOOKUP($B203,公司明细!$D:$O,COLUMN()-COLUMN($B$4)+1,FALSE))</f>
        <v>机械设备</v>
      </c>
      <c r="F203" s="29">
        <f ca="1">IF(B203="","",[1]!EM_S_DQ_CLOSE(C203,deadline,"1"))</f>
        <v>8.93</v>
      </c>
      <c r="G203" s="30">
        <f ca="1">IF($B203="","",VLOOKUP($B203,公司明细!$D:$O,COLUMN()-COLUMN($B$4)+1,FALSE))</f>
        <v>18.043958</v>
      </c>
      <c r="H203" s="30">
        <f ca="1">IF($B203="","",VLOOKUP($B203,公司明细!$D:$O,COLUMN()-COLUMN($B$4)+1,FALSE))</f>
        <v>0.40888675000000002</v>
      </c>
      <c r="I203" s="32">
        <f ca="1">IF($B203="","",VLOOKUP($B203,公司明细!$D:$O,COLUMN()-COLUMN($B$4)+1,FALSE))</f>
        <v>44.129475949025</v>
      </c>
      <c r="J203" s="30">
        <f ca="1">IF($B203="","",VLOOKUP($B203,公司明细!$D:$O,COLUMN()-COLUMN($B$4)+1,FALSE))</f>
        <v>4.9203963941</v>
      </c>
      <c r="K203" s="32">
        <f ca="1">IF($B203="","",VLOOKUP($B203,公司明细!$D:$O,COLUMN()-COLUMN($B$4)+1,FALSE))</f>
        <v>3.6671756815439376</v>
      </c>
    </row>
    <row r="204" spans="2:11">
      <c r="B204" s="40">
        <f>IF(ROW()-ROW($B$4)&gt;行业估值!$C$39,"",ROW()-ROW($B$4))</f>
        <v>200</v>
      </c>
      <c r="C204" s="27" t="str">
        <f>IF($B204="","",VLOOKUP($B204,公司明细!$D:$O,COLUMN()-COLUMN($B$4)+1,FALSE))</f>
        <v>300521.SZ</v>
      </c>
      <c r="D204" s="28" t="str">
        <f>IF($B204="","",VLOOKUP($B204,公司明细!$D:$O,COLUMN()-COLUMN($B$4)+1,FALSE))</f>
        <v>爱司凯</v>
      </c>
      <c r="E204" s="28" t="str">
        <f>IF($B204="","",VLOOKUP($B204,公司明细!$D:$O,COLUMN()-COLUMN($B$4)+1,FALSE))</f>
        <v>机械设备</v>
      </c>
      <c r="F204" s="29">
        <f ca="1">IF(B204="","",[1]!EM_S_DQ_CLOSE(C204,deadline,"1"))</f>
        <v>9.6199999999999992</v>
      </c>
      <c r="G204" s="30">
        <f ca="1">IF($B204="","",VLOOKUP($B204,公司明细!$D:$O,COLUMN()-COLUMN($B$4)+1,FALSE))</f>
        <v>13.8528</v>
      </c>
      <c r="H204" s="30">
        <f ca="1">IF($B204="","",VLOOKUP($B204,公司明细!$D:$O,COLUMN()-COLUMN($B$4)+1,FALSE))</f>
        <v>0.16965462649999999</v>
      </c>
      <c r="I204" s="32">
        <f ca="1">IF($B204="","",VLOOKUP($B204,公司明细!$D:$O,COLUMN()-COLUMN($B$4)+1,FALSE))</f>
        <v>81.652945668416535</v>
      </c>
      <c r="J204" s="30">
        <f ca="1">IF($B204="","",VLOOKUP($B204,公司明细!$D:$O,COLUMN()-COLUMN($B$4)+1,FALSE))</f>
        <v>5.1854190831000002</v>
      </c>
      <c r="K204" s="32">
        <f ca="1">IF($B204="","",VLOOKUP($B204,公司明细!$D:$O,COLUMN()-COLUMN($B$4)+1,FALSE))</f>
        <v>2.6714909205985289</v>
      </c>
    </row>
    <row r="205" spans="2:11">
      <c r="B205" s="40">
        <f>IF(ROW()-ROW($B$4)&gt;行业估值!$C$39,"",ROW()-ROW($B$4))</f>
        <v>201</v>
      </c>
      <c r="C205" s="27" t="str">
        <f>IF($B205="","",VLOOKUP($B205,公司明细!$D:$O,COLUMN()-COLUMN($B$4)+1,FALSE))</f>
        <v>300527.SZ</v>
      </c>
      <c r="D205" s="28" t="str">
        <f>IF($B205="","",VLOOKUP($B205,公司明细!$D:$O,COLUMN()-COLUMN($B$4)+1,FALSE))</f>
        <v>中国应急</v>
      </c>
      <c r="E205" s="28" t="str">
        <f>IF($B205="","",VLOOKUP($B205,公司明细!$D:$O,COLUMN()-COLUMN($B$4)+1,FALSE))</f>
        <v>机械设备</v>
      </c>
      <c r="F205" s="29">
        <f ca="1">IF(B205="","",[1]!EM_S_DQ_CLOSE(C205,deadline,"1"))</f>
        <v>11.29</v>
      </c>
      <c r="G205" s="30">
        <f ca="1">IF($B205="","",VLOOKUP($B205,公司明细!$D:$O,COLUMN()-COLUMN($B$4)+1,FALSE))</f>
        <v>103.16893618350001</v>
      </c>
      <c r="H205" s="30">
        <f ca="1">IF($B205="","",VLOOKUP($B205,公司明细!$D:$O,COLUMN()-COLUMN($B$4)+1,FALSE))</f>
        <v>1.9427481290000002</v>
      </c>
      <c r="I205" s="32">
        <f ca="1">IF($B205="","",VLOOKUP($B205,公司明细!$D:$O,COLUMN()-COLUMN($B$4)+1,FALSE))</f>
        <v>53.104638034887536</v>
      </c>
      <c r="J205" s="30">
        <f ca="1">IF($B205="","",VLOOKUP($B205,公司明细!$D:$O,COLUMN()-COLUMN($B$4)+1,FALSE))</f>
        <v>20.744121550599999</v>
      </c>
      <c r="K205" s="32">
        <f ca="1">IF($B205="","",VLOOKUP($B205,公司明细!$D:$O,COLUMN()-COLUMN($B$4)+1,FALSE))</f>
        <v>4.9734058842571702</v>
      </c>
    </row>
    <row r="206" spans="2:11">
      <c r="B206" s="40">
        <f>IF(ROW()-ROW($B$4)&gt;行业估值!$C$39,"",ROW()-ROW($B$4))</f>
        <v>202</v>
      </c>
      <c r="C206" s="27" t="str">
        <f>IF($B206="","",VLOOKUP($B206,公司明细!$D:$O,COLUMN()-COLUMN($B$4)+1,FALSE))</f>
        <v>300540.SZ</v>
      </c>
      <c r="D206" s="28" t="str">
        <f>IF($B206="","",VLOOKUP($B206,公司明细!$D:$O,COLUMN()-COLUMN($B$4)+1,FALSE))</f>
        <v>深冷股份</v>
      </c>
      <c r="E206" s="28" t="str">
        <f>IF($B206="","",VLOOKUP($B206,公司明细!$D:$O,COLUMN()-COLUMN($B$4)+1,FALSE))</f>
        <v>机械设备</v>
      </c>
      <c r="F206" s="29">
        <f ca="1">IF(B206="","",[1]!EM_S_DQ_CLOSE(C206,deadline,"1"))</f>
        <v>13.27</v>
      </c>
      <c r="G206" s="30">
        <f ca="1">IF($B206="","",VLOOKUP($B206,公司明细!$D:$O,COLUMN()-COLUMN($B$4)+1,FALSE))</f>
        <v>16.549016999999999</v>
      </c>
      <c r="H206" s="30">
        <f ca="1">IF($B206="","",VLOOKUP($B206,公司明细!$D:$O,COLUMN()-COLUMN($B$4)+1,FALSE))</f>
        <v>-1.1055726237999999</v>
      </c>
      <c r="I206" s="32">
        <f ca="1">IF($B206="","",VLOOKUP($B206,公司明细!$D:$O,COLUMN()-COLUMN($B$4)+1,FALSE))</f>
        <v>-14.96872900408734</v>
      </c>
      <c r="J206" s="30">
        <f ca="1">IF($B206="","",VLOOKUP($B206,公司明细!$D:$O,COLUMN()-COLUMN($B$4)+1,FALSE))</f>
        <v>5.6046033792999994</v>
      </c>
      <c r="K206" s="32">
        <f ca="1">IF($B206="","",VLOOKUP($B206,公司明细!$D:$O,COLUMN()-COLUMN($B$4)+1,FALSE))</f>
        <v>2.9527543485275007</v>
      </c>
    </row>
    <row r="207" spans="2:11">
      <c r="B207" s="40">
        <f>IF(ROW()-ROW($B$4)&gt;行业估值!$C$39,"",ROW()-ROW($B$4))</f>
        <v>203</v>
      </c>
      <c r="C207" s="27" t="str">
        <f>IF($B207="","",VLOOKUP($B207,公司明细!$D:$O,COLUMN()-COLUMN($B$4)+1,FALSE))</f>
        <v>300545.SZ</v>
      </c>
      <c r="D207" s="28" t="str">
        <f>IF($B207="","",VLOOKUP($B207,公司明细!$D:$O,COLUMN()-COLUMN($B$4)+1,FALSE))</f>
        <v>联得装备</v>
      </c>
      <c r="E207" s="28" t="str">
        <f>IF($B207="","",VLOOKUP($B207,公司明细!$D:$O,COLUMN()-COLUMN($B$4)+1,FALSE))</f>
        <v>机械设备</v>
      </c>
      <c r="F207" s="29">
        <f ca="1">IF(B207="","",[1]!EM_S_DQ_CLOSE(C207,deadline,"1"))</f>
        <v>23.73</v>
      </c>
      <c r="G207" s="30">
        <f ca="1">IF($B207="","",VLOOKUP($B207,公司明细!$D:$O,COLUMN()-COLUMN($B$4)+1,FALSE))</f>
        <v>34.191957105599997</v>
      </c>
      <c r="H207" s="30">
        <f ca="1">IF($B207="","",VLOOKUP($B207,公司明细!$D:$O,COLUMN()-COLUMN($B$4)+1,FALSE))</f>
        <v>0.71296730159999999</v>
      </c>
      <c r="I207" s="32">
        <f ca="1">IF($B207="","",VLOOKUP($B207,公司明细!$D:$O,COLUMN()-COLUMN($B$4)+1,FALSE))</f>
        <v>47.957258388804625</v>
      </c>
      <c r="J207" s="30">
        <f ca="1">IF($B207="","",VLOOKUP($B207,公司明细!$D:$O,COLUMN()-COLUMN($B$4)+1,FALSE))</f>
        <v>6.4277771583000005</v>
      </c>
      <c r="K207" s="32">
        <f ca="1">IF($B207="","",VLOOKUP($B207,公司明细!$D:$O,COLUMN()-COLUMN($B$4)+1,FALSE))</f>
        <v>5.3194061124923913</v>
      </c>
    </row>
    <row r="208" spans="2:11">
      <c r="B208" s="40">
        <f>IF(ROW()-ROW($B$4)&gt;行业估值!$C$39,"",ROW()-ROW($B$4))</f>
        <v>204</v>
      </c>
      <c r="C208" s="27" t="str">
        <f>IF($B208="","",VLOOKUP($B208,公司明细!$D:$O,COLUMN()-COLUMN($B$4)+1,FALSE))</f>
        <v>300549.SZ</v>
      </c>
      <c r="D208" s="28" t="str">
        <f>IF($B208="","",VLOOKUP($B208,公司明细!$D:$O,COLUMN()-COLUMN($B$4)+1,FALSE))</f>
        <v>优德精密</v>
      </c>
      <c r="E208" s="28" t="str">
        <f>IF($B208="","",VLOOKUP($B208,公司明细!$D:$O,COLUMN()-COLUMN($B$4)+1,FALSE))</f>
        <v>机械设备</v>
      </c>
      <c r="F208" s="29">
        <f ca="1">IF(B208="","",[1]!EM_S_DQ_CLOSE(C208,deadline,"1"))</f>
        <v>12.56</v>
      </c>
      <c r="G208" s="30">
        <f ca="1">IF($B208="","",VLOOKUP($B208,公司明细!$D:$O,COLUMN()-COLUMN($B$4)+1,FALSE))</f>
        <v>16.747503999999999</v>
      </c>
      <c r="H208" s="30">
        <f ca="1">IF($B208="","",VLOOKUP($B208,公司明细!$D:$O,COLUMN()-COLUMN($B$4)+1,FALSE))</f>
        <v>0.30134583110000002</v>
      </c>
      <c r="I208" s="32">
        <f ca="1">IF($B208="","",VLOOKUP($B208,公司明细!$D:$O,COLUMN()-COLUMN($B$4)+1,FALSE))</f>
        <v>55.575695004197449</v>
      </c>
      <c r="J208" s="30">
        <f ca="1">IF($B208="","",VLOOKUP($B208,公司明细!$D:$O,COLUMN()-COLUMN($B$4)+1,FALSE))</f>
        <v>5.0487593213999995</v>
      </c>
      <c r="K208" s="32">
        <f ca="1">IF($B208="","",VLOOKUP($B208,公司明细!$D:$O,COLUMN()-COLUMN($B$4)+1,FALSE))</f>
        <v>3.3171523801922862</v>
      </c>
    </row>
    <row r="209" spans="2:11">
      <c r="B209" s="40">
        <f>IF(ROW()-ROW($B$4)&gt;行业估值!$C$39,"",ROW()-ROW($B$4))</f>
        <v>205</v>
      </c>
      <c r="C209" s="27" t="str">
        <f>IF($B209="","",VLOOKUP($B209,公司明细!$D:$O,COLUMN()-COLUMN($B$4)+1,FALSE))</f>
        <v>300551.SZ</v>
      </c>
      <c r="D209" s="28" t="str">
        <f>IF($B209="","",VLOOKUP($B209,公司明细!$D:$O,COLUMN()-COLUMN($B$4)+1,FALSE))</f>
        <v>古鳌科技</v>
      </c>
      <c r="E209" s="28" t="str">
        <f>IF($B209="","",VLOOKUP($B209,公司明细!$D:$O,COLUMN()-COLUMN($B$4)+1,FALSE))</f>
        <v>机械设备</v>
      </c>
      <c r="F209" s="29">
        <f ca="1">IF(B209="","",[1]!EM_S_DQ_CLOSE(C209,deadline,"1"))</f>
        <v>20.07</v>
      </c>
      <c r="G209" s="30">
        <f ca="1">IF($B209="","",VLOOKUP($B209,公司明细!$D:$O,COLUMN()-COLUMN($B$4)+1,FALSE))</f>
        <v>22.606847999999999</v>
      </c>
      <c r="H209" s="30">
        <f ca="1">IF($B209="","",VLOOKUP($B209,公司明细!$D:$O,COLUMN()-COLUMN($B$4)+1,FALSE))</f>
        <v>0.34829945070000001</v>
      </c>
      <c r="I209" s="32">
        <f ca="1">IF($B209="","",VLOOKUP($B209,公司明细!$D:$O,COLUMN()-COLUMN($B$4)+1,FALSE))</f>
        <v>64.906355593055196</v>
      </c>
      <c r="J209" s="30">
        <f ca="1">IF($B209="","",VLOOKUP($B209,公司明细!$D:$O,COLUMN()-COLUMN($B$4)+1,FALSE))</f>
        <v>5.4998119799999996</v>
      </c>
      <c r="K209" s="32">
        <f ca="1">IF($B209="","",VLOOKUP($B209,公司明细!$D:$O,COLUMN()-COLUMN($B$4)+1,FALSE))</f>
        <v>4.1104765185081842</v>
      </c>
    </row>
    <row r="210" spans="2:11">
      <c r="B210" s="40">
        <f>IF(ROW()-ROW($B$4)&gt;行业估值!$C$39,"",ROW()-ROW($B$4))</f>
        <v>206</v>
      </c>
      <c r="C210" s="27" t="str">
        <f>IF($B210="","",VLOOKUP($B210,公司明细!$D:$O,COLUMN()-COLUMN($B$4)+1,FALSE))</f>
        <v>300553.SZ</v>
      </c>
      <c r="D210" s="28" t="str">
        <f>IF($B210="","",VLOOKUP($B210,公司明细!$D:$O,COLUMN()-COLUMN($B$4)+1,FALSE))</f>
        <v>集智股份</v>
      </c>
      <c r="E210" s="28" t="str">
        <f>IF($B210="","",VLOOKUP($B210,公司明细!$D:$O,COLUMN()-COLUMN($B$4)+1,FALSE))</f>
        <v>机械设备</v>
      </c>
      <c r="F210" s="29">
        <f ca="1">IF(B210="","",[1]!EM_S_DQ_CLOSE(C210,deadline,"1"))</f>
        <v>34.71</v>
      </c>
      <c r="G210" s="30">
        <f ca="1">IF($B210="","",VLOOKUP($B210,公司明细!$D:$O,COLUMN()-COLUMN($B$4)+1,FALSE))</f>
        <v>16.660799999999998</v>
      </c>
      <c r="H210" s="30">
        <f ca="1">IF($B210="","",VLOOKUP($B210,公司明细!$D:$O,COLUMN()-COLUMN($B$4)+1,FALSE))</f>
        <v>8.3964324399999998E-2</v>
      </c>
      <c r="I210" s="32">
        <f ca="1">IF($B210="","",VLOOKUP($B210,公司明细!$D:$O,COLUMN()-COLUMN($B$4)+1,FALSE))</f>
        <v>198.42713103518997</v>
      </c>
      <c r="J210" s="30">
        <f ca="1">IF($B210="","",VLOOKUP($B210,公司明细!$D:$O,COLUMN()-COLUMN($B$4)+1,FALSE))</f>
        <v>3.3235166227999997</v>
      </c>
      <c r="K210" s="32">
        <f ca="1">IF($B210="","",VLOOKUP($B210,公司明细!$D:$O,COLUMN()-COLUMN($B$4)+1,FALSE))</f>
        <v>5.0130033608688827</v>
      </c>
    </row>
    <row r="211" spans="2:11">
      <c r="B211" s="40">
        <f>IF(ROW()-ROW($B$4)&gt;行业估值!$C$39,"",ROW()-ROW($B$4))</f>
        <v>207</v>
      </c>
      <c r="C211" s="27" t="str">
        <f>IF($B211="","",VLOOKUP($B211,公司明细!$D:$O,COLUMN()-COLUMN($B$4)+1,FALSE))</f>
        <v>300557.SZ</v>
      </c>
      <c r="D211" s="28" t="str">
        <f>IF($B211="","",VLOOKUP($B211,公司明细!$D:$O,COLUMN()-COLUMN($B$4)+1,FALSE))</f>
        <v>理工光科</v>
      </c>
      <c r="E211" s="28" t="str">
        <f>IF($B211="","",VLOOKUP($B211,公司明细!$D:$O,COLUMN()-COLUMN($B$4)+1,FALSE))</f>
        <v>机械设备</v>
      </c>
      <c r="F211" s="29">
        <f ca="1">IF(B211="","",[1]!EM_S_DQ_CLOSE(C211,deadline,"1"))</f>
        <v>25.08</v>
      </c>
      <c r="G211" s="30">
        <f ca="1">IF($B211="","",VLOOKUP($B211,公司明细!$D:$O,COLUMN()-COLUMN($B$4)+1,FALSE))</f>
        <v>13.961669832</v>
      </c>
      <c r="H211" s="30">
        <f ca="1">IF($B211="","",VLOOKUP($B211,公司明细!$D:$O,COLUMN()-COLUMN($B$4)+1,FALSE))</f>
        <v>0.2112602975</v>
      </c>
      <c r="I211" s="32">
        <f ca="1">IF($B211="","",VLOOKUP($B211,公司明细!$D:$O,COLUMN()-COLUMN($B$4)+1,FALSE))</f>
        <v>66.087523293391172</v>
      </c>
      <c r="J211" s="30">
        <f ca="1">IF($B211="","",VLOOKUP($B211,公司明细!$D:$O,COLUMN()-COLUMN($B$4)+1,FALSE))</f>
        <v>4.5013423368999996</v>
      </c>
      <c r="K211" s="32">
        <f ca="1">IF($B211="","",VLOOKUP($B211,公司明细!$D:$O,COLUMN()-COLUMN($B$4)+1,FALSE))</f>
        <v>3.1016680774417997</v>
      </c>
    </row>
    <row r="212" spans="2:11">
      <c r="B212" s="40">
        <f>IF(ROW()-ROW($B$4)&gt;行业估值!$C$39,"",ROW()-ROW($B$4))</f>
        <v>208</v>
      </c>
      <c r="C212" s="27" t="str">
        <f>IF($B212="","",VLOOKUP($B212,公司明细!$D:$O,COLUMN()-COLUMN($B$4)+1,FALSE))</f>
        <v>300567.SZ</v>
      </c>
      <c r="D212" s="28" t="str">
        <f>IF($B212="","",VLOOKUP($B212,公司明细!$D:$O,COLUMN()-COLUMN($B$4)+1,FALSE))</f>
        <v>精测电子</v>
      </c>
      <c r="E212" s="28" t="str">
        <f>IF($B212="","",VLOOKUP($B212,公司明细!$D:$O,COLUMN()-COLUMN($B$4)+1,FALSE))</f>
        <v>机械设备</v>
      </c>
      <c r="F212" s="29">
        <f ca="1">IF(B212="","",[1]!EM_S_DQ_CLOSE(C212,deadline,"1"))</f>
        <v>39.07</v>
      </c>
      <c r="G212" s="30">
        <f ca="1">IF($B212="","",VLOOKUP($B212,公司明细!$D:$O,COLUMN()-COLUMN($B$4)+1,FALSE))</f>
        <v>95.878315649699999</v>
      </c>
      <c r="H212" s="30">
        <f ca="1">IF($B212="","",VLOOKUP($B212,公司明细!$D:$O,COLUMN()-COLUMN($B$4)+1,FALSE))</f>
        <v>3.0905067919999998</v>
      </c>
      <c r="I212" s="32">
        <f ca="1">IF($B212="","",VLOOKUP($B212,公司明细!$D:$O,COLUMN()-COLUMN($B$4)+1,FALSE))</f>
        <v>31.023492942286342</v>
      </c>
      <c r="J212" s="30">
        <f ca="1">IF($B212="","",VLOOKUP($B212,公司明细!$D:$O,COLUMN()-COLUMN($B$4)+1,FALSE))</f>
        <v>13.93533753</v>
      </c>
      <c r="K212" s="32">
        <f ca="1">IF($B212="","",VLOOKUP($B212,公司明细!$D:$O,COLUMN()-COLUMN($B$4)+1,FALSE))</f>
        <v>6.8802291615321929</v>
      </c>
    </row>
    <row r="213" spans="2:11">
      <c r="B213" s="40">
        <f>IF(ROW()-ROW($B$4)&gt;行业估值!$C$39,"",ROW()-ROW($B$4))</f>
        <v>209</v>
      </c>
      <c r="C213" s="27" t="str">
        <f>IF($B213="","",VLOOKUP($B213,公司明细!$D:$O,COLUMN()-COLUMN($B$4)+1,FALSE))</f>
        <v>300572.SZ</v>
      </c>
      <c r="D213" s="28" t="str">
        <f>IF($B213="","",VLOOKUP($B213,公司明细!$D:$O,COLUMN()-COLUMN($B$4)+1,FALSE))</f>
        <v>安车检测</v>
      </c>
      <c r="E213" s="28" t="str">
        <f>IF($B213="","",VLOOKUP($B213,公司明细!$D:$O,COLUMN()-COLUMN($B$4)+1,FALSE))</f>
        <v>机械设备</v>
      </c>
      <c r="F213" s="29">
        <f ca="1">IF(B213="","",[1]!EM_S_DQ_CLOSE(C213,deadline,"1"))</f>
        <v>44.94</v>
      </c>
      <c r="G213" s="30">
        <f ca="1">IF($B213="","",VLOOKUP($B213,公司明细!$D:$O,COLUMN()-COLUMN($B$4)+1,FALSE))</f>
        <v>87.025943289599994</v>
      </c>
      <c r="H213" s="30">
        <f ca="1">IF($B213="","",VLOOKUP($B213,公司明细!$D:$O,COLUMN()-COLUMN($B$4)+1,FALSE))</f>
        <v>1.8790172968000001</v>
      </c>
      <c r="I213" s="32">
        <f ca="1">IF($B213="","",VLOOKUP($B213,公司明细!$D:$O,COLUMN()-COLUMN($B$4)+1,FALSE))</f>
        <v>46.314604680758784</v>
      </c>
      <c r="J213" s="30">
        <f ca="1">IF($B213="","",VLOOKUP($B213,公司明细!$D:$O,COLUMN()-COLUMN($B$4)+1,FALSE))</f>
        <v>8.1125092449</v>
      </c>
      <c r="K213" s="32">
        <f ca="1">IF($B213="","",VLOOKUP($B213,公司明细!$D:$O,COLUMN()-COLUMN($B$4)+1,FALSE))</f>
        <v>10.727376778560791</v>
      </c>
    </row>
    <row r="214" spans="2:11">
      <c r="B214" s="40">
        <f>IF(ROW()-ROW($B$4)&gt;行业估值!$C$39,"",ROW()-ROW($B$4))</f>
        <v>210</v>
      </c>
      <c r="C214" s="27" t="str">
        <f>IF($B214="","",VLOOKUP($B214,公司明细!$D:$O,COLUMN()-COLUMN($B$4)+1,FALSE))</f>
        <v>300604.SZ</v>
      </c>
      <c r="D214" s="28" t="str">
        <f>IF($B214="","",VLOOKUP($B214,公司明细!$D:$O,COLUMN()-COLUMN($B$4)+1,FALSE))</f>
        <v>长川科技</v>
      </c>
      <c r="E214" s="28" t="str">
        <f>IF($B214="","",VLOOKUP($B214,公司明细!$D:$O,COLUMN()-COLUMN($B$4)+1,FALSE))</f>
        <v>机械设备</v>
      </c>
      <c r="F214" s="29">
        <f ca="1">IF(B214="","",[1]!EM_S_DQ_CLOSE(C214,deadline,"1"))</f>
        <v>19.52</v>
      </c>
      <c r="G214" s="30">
        <f ca="1">IF($B214="","",VLOOKUP($B214,公司明细!$D:$O,COLUMN()-COLUMN($B$4)+1,FALSE))</f>
        <v>61.346439203199999</v>
      </c>
      <c r="H214" s="30">
        <f ca="1">IF($B214="","",VLOOKUP($B214,公司明细!$D:$O,COLUMN()-COLUMN($B$4)+1,FALSE))</f>
        <v>5.5585494499999999E-2</v>
      </c>
      <c r="I214" s="32">
        <f ca="1">IF($B214="","",VLOOKUP($B214,公司明细!$D:$O,COLUMN()-COLUMN($B$4)+1,FALSE))</f>
        <v>1103.6411523369645</v>
      </c>
      <c r="J214" s="30">
        <f ca="1">IF($B214="","",VLOOKUP($B214,公司明细!$D:$O,COLUMN()-COLUMN($B$4)+1,FALSE))</f>
        <v>9.6471433735000005</v>
      </c>
      <c r="K214" s="32">
        <f ca="1">IF($B214="","",VLOOKUP($B214,公司明细!$D:$O,COLUMN()-COLUMN($B$4)+1,FALSE))</f>
        <v>6.3590263799451963</v>
      </c>
    </row>
    <row r="215" spans="2:11">
      <c r="B215" s="40">
        <f>IF(ROW()-ROW($B$4)&gt;行业估值!$C$39,"",ROW()-ROW($B$4))</f>
        <v>211</v>
      </c>
      <c r="C215" s="27" t="str">
        <f>IF($B215="","",VLOOKUP($B215,公司明细!$D:$O,COLUMN()-COLUMN($B$4)+1,FALSE))</f>
        <v>300606.SZ</v>
      </c>
      <c r="D215" s="28" t="str">
        <f>IF($B215="","",VLOOKUP($B215,公司明细!$D:$O,COLUMN()-COLUMN($B$4)+1,FALSE))</f>
        <v>金太阳</v>
      </c>
      <c r="E215" s="28" t="str">
        <f>IF($B215="","",VLOOKUP($B215,公司明细!$D:$O,COLUMN()-COLUMN($B$4)+1,FALSE))</f>
        <v>机械设备</v>
      </c>
      <c r="F215" s="29">
        <f ca="1">IF(B215="","",[1]!EM_S_DQ_CLOSE(C215,deadline,"1"))</f>
        <v>18.760000000000002</v>
      </c>
      <c r="G215" s="30">
        <f ca="1">IF($B215="","",VLOOKUP($B215,公司明细!$D:$O,COLUMN()-COLUMN($B$4)+1,FALSE))</f>
        <v>16.733920000000001</v>
      </c>
      <c r="H215" s="30">
        <f ca="1">IF($B215="","",VLOOKUP($B215,公司明细!$D:$O,COLUMN()-COLUMN($B$4)+1,FALSE))</f>
        <v>0.55416660139999996</v>
      </c>
      <c r="I215" s="32">
        <f ca="1">IF($B215="","",VLOOKUP($B215,公司明细!$D:$O,COLUMN()-COLUMN($B$4)+1,FALSE))</f>
        <v>30.196550924802814</v>
      </c>
      <c r="J215" s="30">
        <f ca="1">IF($B215="","",VLOOKUP($B215,公司明细!$D:$O,COLUMN()-COLUMN($B$4)+1,FALSE))</f>
        <v>5.4345623835000003</v>
      </c>
      <c r="K215" s="32">
        <f ca="1">IF($B215="","",VLOOKUP($B215,公司明细!$D:$O,COLUMN()-COLUMN($B$4)+1,FALSE))</f>
        <v>3.0791660522301187</v>
      </c>
    </row>
    <row r="216" spans="2:11">
      <c r="B216" s="40">
        <f>IF(ROW()-ROW($B$4)&gt;行业估值!$C$39,"",ROW()-ROW($B$4))</f>
        <v>212</v>
      </c>
      <c r="C216" s="27" t="str">
        <f>IF($B216="","",VLOOKUP($B216,公司明细!$D:$O,COLUMN()-COLUMN($B$4)+1,FALSE))</f>
        <v>300607.SZ</v>
      </c>
      <c r="D216" s="28" t="str">
        <f>IF($B216="","",VLOOKUP($B216,公司明细!$D:$O,COLUMN()-COLUMN($B$4)+1,FALSE))</f>
        <v>拓斯达</v>
      </c>
      <c r="E216" s="28" t="str">
        <f>IF($B216="","",VLOOKUP($B216,公司明细!$D:$O,COLUMN()-COLUMN($B$4)+1,FALSE))</f>
        <v>机械设备</v>
      </c>
      <c r="F216" s="29">
        <f ca="1">IF(B216="","",[1]!EM_S_DQ_CLOSE(C216,deadline,"1"))</f>
        <v>40.840000000000003</v>
      </c>
      <c r="G216" s="30">
        <f ca="1">IF($B216="","",VLOOKUP($B216,公司明细!$D:$O,COLUMN()-COLUMN($B$4)+1,FALSE))</f>
        <v>60.416383230800001</v>
      </c>
      <c r="H216" s="30">
        <f ca="1">IF($B216="","",VLOOKUP($B216,公司明细!$D:$O,COLUMN()-COLUMN($B$4)+1,FALSE))</f>
        <v>1.8516351986000001</v>
      </c>
      <c r="I216" s="32">
        <f ca="1">IF($B216="","",VLOOKUP($B216,公司明细!$D:$O,COLUMN()-COLUMN($B$4)+1,FALSE))</f>
        <v>32.628664261988604</v>
      </c>
      <c r="J216" s="30">
        <f ca="1">IF($B216="","",VLOOKUP($B216,公司明细!$D:$O,COLUMN()-COLUMN($B$4)+1,FALSE))</f>
        <v>10.184413509700001</v>
      </c>
      <c r="K216" s="32">
        <f ca="1">IF($B216="","",VLOOKUP($B216,公司明细!$D:$O,COLUMN()-COLUMN($B$4)+1,FALSE))</f>
        <v>5.9322398067652369</v>
      </c>
    </row>
    <row r="217" spans="2:11">
      <c r="B217" s="40">
        <f>IF(ROW()-ROW($B$4)&gt;行业估值!$C$39,"",ROW()-ROW($B$4))</f>
        <v>213</v>
      </c>
      <c r="C217" s="27" t="str">
        <f>IF($B217="","",VLOOKUP($B217,公司明细!$D:$O,COLUMN()-COLUMN($B$4)+1,FALSE))</f>
        <v>300619.SZ</v>
      </c>
      <c r="D217" s="28" t="str">
        <f>IF($B217="","",VLOOKUP($B217,公司明细!$D:$O,COLUMN()-COLUMN($B$4)+1,FALSE))</f>
        <v>金银河</v>
      </c>
      <c r="E217" s="28" t="str">
        <f>IF($B217="","",VLOOKUP($B217,公司明细!$D:$O,COLUMN()-COLUMN($B$4)+1,FALSE))</f>
        <v>机械设备</v>
      </c>
      <c r="F217" s="29">
        <f ca="1">IF(B217="","",[1]!EM_S_DQ_CLOSE(C217,deadline,"1"))</f>
        <v>21.67</v>
      </c>
      <c r="G217" s="30">
        <f ca="1">IF($B217="","",VLOOKUP($B217,公司明细!$D:$O,COLUMN()-COLUMN($B$4)+1,FALSE))</f>
        <v>16.183156</v>
      </c>
      <c r="H217" s="30">
        <f ca="1">IF($B217="","",VLOOKUP($B217,公司明细!$D:$O,COLUMN()-COLUMN($B$4)+1,FALSE))</f>
        <v>0.4451301936</v>
      </c>
      <c r="I217" s="32">
        <f ca="1">IF($B217="","",VLOOKUP($B217,公司明细!$D:$O,COLUMN()-COLUMN($B$4)+1,FALSE))</f>
        <v>36.356006024031707</v>
      </c>
      <c r="J217" s="30">
        <f ca="1">IF($B217="","",VLOOKUP($B217,公司明细!$D:$O,COLUMN()-COLUMN($B$4)+1,FALSE))</f>
        <v>4.9031039547000006</v>
      </c>
      <c r="K217" s="32">
        <f ca="1">IF($B217="","",VLOOKUP($B217,公司明细!$D:$O,COLUMN()-COLUMN($B$4)+1,FALSE))</f>
        <v>3.3005941031470902</v>
      </c>
    </row>
    <row r="218" spans="2:11">
      <c r="B218" s="40">
        <f>IF(ROW()-ROW($B$4)&gt;行业估值!$C$39,"",ROW()-ROW($B$4))</f>
        <v>214</v>
      </c>
      <c r="C218" s="27" t="str">
        <f>IF($B218="","",VLOOKUP($B218,公司明细!$D:$O,COLUMN()-COLUMN($B$4)+1,FALSE))</f>
        <v>300629.SZ</v>
      </c>
      <c r="D218" s="28" t="str">
        <f>IF($B218="","",VLOOKUP($B218,公司明细!$D:$O,COLUMN()-COLUMN($B$4)+1,FALSE))</f>
        <v>新劲刚</v>
      </c>
      <c r="E218" s="28" t="str">
        <f>IF($B218="","",VLOOKUP($B218,公司明细!$D:$O,COLUMN()-COLUMN($B$4)+1,FALSE))</f>
        <v>机械设备</v>
      </c>
      <c r="F218" s="29">
        <f ca="1">IF(B218="","",[1]!EM_S_DQ_CLOSE(C218,deadline,"1"))</f>
        <v>15.88</v>
      </c>
      <c r="G218" s="30">
        <f ca="1">IF($B218="","",VLOOKUP($B218,公司明细!$D:$O,COLUMN()-COLUMN($B$4)+1,FALSE))</f>
        <v>19.255416752399999</v>
      </c>
      <c r="H218" s="30">
        <f ca="1">IF($B218="","",VLOOKUP($B218,公司明细!$D:$O,COLUMN()-COLUMN($B$4)+1,FALSE))</f>
        <v>-0.1626054834</v>
      </c>
      <c r="I218" s="32">
        <f ca="1">IF($B218="","",VLOOKUP($B218,公司明细!$D:$O,COLUMN()-COLUMN($B$4)+1,FALSE))</f>
        <v>-118.41800380761329</v>
      </c>
      <c r="J218" s="30">
        <f ca="1">IF($B218="","",VLOOKUP($B218,公司明细!$D:$O,COLUMN()-COLUMN($B$4)+1,FALSE))</f>
        <v>6.6271620860000002</v>
      </c>
      <c r="K218" s="32">
        <f ca="1">IF($B218="","",VLOOKUP($B218,公司明细!$D:$O,COLUMN()-COLUMN($B$4)+1,FALSE))</f>
        <v>2.905529773155453</v>
      </c>
    </row>
    <row r="219" spans="2:11">
      <c r="B219" s="40">
        <f>IF(ROW()-ROW($B$4)&gt;行业估值!$C$39,"",ROW()-ROW($B$4))</f>
        <v>215</v>
      </c>
      <c r="C219" s="27" t="str">
        <f>IF($B219="","",VLOOKUP($B219,公司明细!$D:$O,COLUMN()-COLUMN($B$4)+1,FALSE))</f>
        <v>300631.SZ</v>
      </c>
      <c r="D219" s="28" t="str">
        <f>IF($B219="","",VLOOKUP($B219,公司明细!$D:$O,COLUMN()-COLUMN($B$4)+1,FALSE))</f>
        <v>久吾高科</v>
      </c>
      <c r="E219" s="28" t="str">
        <f>IF($B219="","",VLOOKUP($B219,公司明细!$D:$O,COLUMN()-COLUMN($B$4)+1,FALSE))</f>
        <v>机械设备</v>
      </c>
      <c r="F219" s="29">
        <f ca="1">IF(B219="","",[1]!EM_S_DQ_CLOSE(C219,deadline,"1"))</f>
        <v>15.46</v>
      </c>
      <c r="G219" s="30">
        <f ca="1">IF($B219="","",VLOOKUP($B219,公司明细!$D:$O,COLUMN()-COLUMN($B$4)+1,FALSE))</f>
        <v>16.318648400000001</v>
      </c>
      <c r="H219" s="30">
        <f ca="1">IF($B219="","",VLOOKUP($B219,公司明细!$D:$O,COLUMN()-COLUMN($B$4)+1,FALSE))</f>
        <v>0.62012617409999993</v>
      </c>
      <c r="I219" s="32">
        <f ca="1">IF($B219="","",VLOOKUP($B219,公司明细!$D:$O,COLUMN()-COLUMN($B$4)+1,FALSE))</f>
        <v>26.315045359411805</v>
      </c>
      <c r="J219" s="30">
        <f ca="1">IF($B219="","",VLOOKUP($B219,公司明细!$D:$O,COLUMN()-COLUMN($B$4)+1,FALSE))</f>
        <v>6.4927192951999997</v>
      </c>
      <c r="K219" s="32">
        <f ca="1">IF($B219="","",VLOOKUP($B219,公司明细!$D:$O,COLUMN()-COLUMN($B$4)+1,FALSE))</f>
        <v>2.5133765465672</v>
      </c>
    </row>
    <row r="220" spans="2:11">
      <c r="B220" s="40">
        <f>IF(ROW()-ROW($B$4)&gt;行业估值!$C$39,"",ROW()-ROW($B$4))</f>
        <v>216</v>
      </c>
      <c r="C220" s="27" t="str">
        <f>IF($B220="","",VLOOKUP($B220,公司明细!$D:$O,COLUMN()-COLUMN($B$4)+1,FALSE))</f>
        <v>300648.SZ</v>
      </c>
      <c r="D220" s="28" t="str">
        <f>IF($B220="","",VLOOKUP($B220,公司明细!$D:$O,COLUMN()-COLUMN($B$4)+1,FALSE))</f>
        <v>星云股份</v>
      </c>
      <c r="E220" s="28" t="str">
        <f>IF($B220="","",VLOOKUP($B220,公司明细!$D:$O,COLUMN()-COLUMN($B$4)+1,FALSE))</f>
        <v>机械设备</v>
      </c>
      <c r="F220" s="29">
        <f ca="1">IF(B220="","",[1]!EM_S_DQ_CLOSE(C220,deadline,"1"))</f>
        <v>14.78</v>
      </c>
      <c r="G220" s="30">
        <f ca="1">IF($B220="","",VLOOKUP($B220,公司明细!$D:$O,COLUMN()-COLUMN($B$4)+1,FALSE))</f>
        <v>20.012119999999999</v>
      </c>
      <c r="H220" s="30">
        <f ca="1">IF($B220="","",VLOOKUP($B220,公司明细!$D:$O,COLUMN()-COLUMN($B$4)+1,FALSE))</f>
        <v>4.5024351300000001E-2</v>
      </c>
      <c r="I220" s="32">
        <f ca="1">IF($B220="","",VLOOKUP($B220,公司明细!$D:$O,COLUMN()-COLUMN($B$4)+1,FALSE))</f>
        <v>444.47325552028553</v>
      </c>
      <c r="J220" s="30">
        <f ca="1">IF($B220="","",VLOOKUP($B220,公司明细!$D:$O,COLUMN()-COLUMN($B$4)+1,FALSE))</f>
        <v>5.3470191675000001</v>
      </c>
      <c r="K220" s="32">
        <f ca="1">IF($B220="","",VLOOKUP($B220,公司明细!$D:$O,COLUMN()-COLUMN($B$4)+1,FALSE))</f>
        <v>3.7426684612684249</v>
      </c>
    </row>
    <row r="221" spans="2:11">
      <c r="B221" s="40">
        <f>IF(ROW()-ROW($B$4)&gt;行业估值!$C$39,"",ROW()-ROW($B$4))</f>
        <v>217</v>
      </c>
      <c r="C221" s="27" t="str">
        <f>IF($B221="","",VLOOKUP($B221,公司明细!$D:$O,COLUMN()-COLUMN($B$4)+1,FALSE))</f>
        <v>300669.SZ</v>
      </c>
      <c r="D221" s="28" t="str">
        <f>IF($B221="","",VLOOKUP($B221,公司明细!$D:$O,COLUMN()-COLUMN($B$4)+1,FALSE))</f>
        <v>沪宁股份</v>
      </c>
      <c r="E221" s="28" t="str">
        <f>IF($B221="","",VLOOKUP($B221,公司明细!$D:$O,COLUMN()-COLUMN($B$4)+1,FALSE))</f>
        <v>机械设备</v>
      </c>
      <c r="F221" s="29">
        <f ca="1">IF(B221="","",[1]!EM_S_DQ_CLOSE(C221,deadline,"1"))</f>
        <v>23.65</v>
      </c>
      <c r="G221" s="30">
        <f ca="1">IF($B221="","",VLOOKUP($B221,公司明细!$D:$O,COLUMN()-COLUMN($B$4)+1,FALSE))</f>
        <v>20.202902054500001</v>
      </c>
      <c r="H221" s="30">
        <f ca="1">IF($B221="","",VLOOKUP($B221,公司明细!$D:$O,COLUMN()-COLUMN($B$4)+1,FALSE))</f>
        <v>0.48835983960000001</v>
      </c>
      <c r="I221" s="32">
        <f ca="1">IF($B221="","",VLOOKUP($B221,公司明细!$D:$O,COLUMN()-COLUMN($B$4)+1,FALSE))</f>
        <v>41.368885023485049</v>
      </c>
      <c r="J221" s="30">
        <f ca="1">IF($B221="","",VLOOKUP($B221,公司明细!$D:$O,COLUMN()-COLUMN($B$4)+1,FALSE))</f>
        <v>4.9800643454000006</v>
      </c>
      <c r="K221" s="32">
        <f ca="1">IF($B221="","",VLOOKUP($B221,公司明细!$D:$O,COLUMN()-COLUMN($B$4)+1,FALSE))</f>
        <v>4.0567552250928385</v>
      </c>
    </row>
    <row r="222" spans="2:11">
      <c r="B222" s="40">
        <f>IF(ROW()-ROW($B$4)&gt;行业估值!$C$39,"",ROW()-ROW($B$4))</f>
        <v>218</v>
      </c>
      <c r="C222" s="27" t="str">
        <f>IF($B222="","",VLOOKUP($B222,公司明细!$D:$O,COLUMN()-COLUMN($B$4)+1,FALSE))</f>
        <v>300700.SZ</v>
      </c>
      <c r="D222" s="28" t="str">
        <f>IF($B222="","",VLOOKUP($B222,公司明细!$D:$O,COLUMN()-COLUMN($B$4)+1,FALSE))</f>
        <v>岱勒新材</v>
      </c>
      <c r="E222" s="28" t="str">
        <f>IF($B222="","",VLOOKUP($B222,公司明细!$D:$O,COLUMN()-COLUMN($B$4)+1,FALSE))</f>
        <v>机械设备</v>
      </c>
      <c r="F222" s="29">
        <f ca="1">IF(B222="","",[1]!EM_S_DQ_CLOSE(C222,deadline,"1"))</f>
        <v>18.899999999999999</v>
      </c>
      <c r="G222" s="30">
        <f ca="1">IF($B222="","",VLOOKUP($B222,公司明细!$D:$O,COLUMN()-COLUMN($B$4)+1,FALSE))</f>
        <v>15.573649140000001</v>
      </c>
      <c r="H222" s="30">
        <f ca="1">IF($B222="","",VLOOKUP($B222,公司明细!$D:$O,COLUMN()-COLUMN($B$4)+1,FALSE))</f>
        <v>-0.30376248810000001</v>
      </c>
      <c r="I222" s="32">
        <f ca="1">IF($B222="","",VLOOKUP($B222,公司明细!$D:$O,COLUMN()-COLUMN($B$4)+1,FALSE))</f>
        <v>-51.269165055275302</v>
      </c>
      <c r="J222" s="30">
        <f ca="1">IF($B222="","",VLOOKUP($B222,公司明细!$D:$O,COLUMN()-COLUMN($B$4)+1,FALSE))</f>
        <v>5.6214168844000003</v>
      </c>
      <c r="K222" s="32">
        <f ca="1">IF($B222="","",VLOOKUP($B222,公司明细!$D:$O,COLUMN()-COLUMN($B$4)+1,FALSE))</f>
        <v>2.7704134847601232</v>
      </c>
    </row>
    <row r="223" spans="2:11">
      <c r="B223" s="40">
        <f>IF(ROW()-ROW($B$4)&gt;行业估值!$C$39,"",ROW()-ROW($B$4))</f>
        <v>219</v>
      </c>
      <c r="C223" s="27" t="str">
        <f>IF($B223="","",VLOOKUP($B223,公司明细!$D:$O,COLUMN()-COLUMN($B$4)+1,FALSE))</f>
        <v>300718.SZ</v>
      </c>
      <c r="D223" s="28" t="str">
        <f>IF($B223="","",VLOOKUP($B223,公司明细!$D:$O,COLUMN()-COLUMN($B$4)+1,FALSE))</f>
        <v>长盛轴承</v>
      </c>
      <c r="E223" s="28" t="str">
        <f>IF($B223="","",VLOOKUP($B223,公司明细!$D:$O,COLUMN()-COLUMN($B$4)+1,FALSE))</f>
        <v>机械设备</v>
      </c>
      <c r="F223" s="29">
        <f ca="1">IF(B223="","",[1]!EM_S_DQ_CLOSE(C223,deadline,"1"))</f>
        <v>18.14</v>
      </c>
      <c r="G223" s="30">
        <f ca="1">IF($B223="","",VLOOKUP($B223,公司明细!$D:$O,COLUMN()-COLUMN($B$4)+1,FALSE))</f>
        <v>35.917200000000001</v>
      </c>
      <c r="H223" s="30">
        <f ca="1">IF($B223="","",VLOOKUP($B223,公司明细!$D:$O,COLUMN()-COLUMN($B$4)+1,FALSE))</f>
        <v>1.3391237479</v>
      </c>
      <c r="I223" s="32">
        <f ca="1">IF($B223="","",VLOOKUP($B223,公司明细!$D:$O,COLUMN()-COLUMN($B$4)+1,FALSE))</f>
        <v>26.821419645738477</v>
      </c>
      <c r="J223" s="30">
        <f ca="1">IF($B223="","",VLOOKUP($B223,公司明细!$D:$O,COLUMN()-COLUMN($B$4)+1,FALSE))</f>
        <v>11.450101311300001</v>
      </c>
      <c r="K223" s="32">
        <f ca="1">IF($B223="","",VLOOKUP($B223,公司明细!$D:$O,COLUMN()-COLUMN($B$4)+1,FALSE))</f>
        <v>3.1368456071697497</v>
      </c>
    </row>
    <row r="224" spans="2:11">
      <c r="B224" s="40">
        <f>IF(ROW()-ROW($B$4)&gt;行业估值!$C$39,"",ROW()-ROW($B$4))</f>
        <v>220</v>
      </c>
      <c r="C224" s="27" t="str">
        <f>IF($B224="","",VLOOKUP($B224,公司明细!$D:$O,COLUMN()-COLUMN($B$4)+1,FALSE))</f>
        <v>300720.SZ</v>
      </c>
      <c r="D224" s="28" t="str">
        <f>IF($B224="","",VLOOKUP($B224,公司明细!$D:$O,COLUMN()-COLUMN($B$4)+1,FALSE))</f>
        <v>海川智能</v>
      </c>
      <c r="E224" s="28" t="str">
        <f>IF($B224="","",VLOOKUP($B224,公司明细!$D:$O,COLUMN()-COLUMN($B$4)+1,FALSE))</f>
        <v>机械设备</v>
      </c>
      <c r="F224" s="29">
        <f ca="1">IF(B224="","",[1]!EM_S_DQ_CLOSE(C224,deadline,"1"))</f>
        <v>14.18</v>
      </c>
      <c r="G224" s="30">
        <f ca="1">IF($B224="","",VLOOKUP($B224,公司明细!$D:$O,COLUMN()-COLUMN($B$4)+1,FALSE))</f>
        <v>15.314399999999999</v>
      </c>
      <c r="H224" s="30">
        <f ca="1">IF($B224="","",VLOOKUP($B224,公司明细!$D:$O,COLUMN()-COLUMN($B$4)+1,FALSE))</f>
        <v>0.48280816729999998</v>
      </c>
      <c r="I224" s="32">
        <f ca="1">IF($B224="","",VLOOKUP($B224,公司明细!$D:$O,COLUMN()-COLUMN($B$4)+1,FALSE))</f>
        <v>31.719430277334499</v>
      </c>
      <c r="J224" s="30">
        <f ca="1">IF($B224="","",VLOOKUP($B224,公司明细!$D:$O,COLUMN()-COLUMN($B$4)+1,FALSE))</f>
        <v>4.6707507350999995</v>
      </c>
      <c r="K224" s="32">
        <f ca="1">IF($B224="","",VLOOKUP($B224,公司明细!$D:$O,COLUMN()-COLUMN($B$4)+1,FALSE))</f>
        <v>3.2787876871515649</v>
      </c>
    </row>
    <row r="225" spans="2:11">
      <c r="B225" s="40">
        <f>IF(ROW()-ROW($B$4)&gt;行业估值!$C$39,"",ROW()-ROW($B$4))</f>
        <v>221</v>
      </c>
      <c r="C225" s="27" t="str">
        <f>IF($B225="","",VLOOKUP($B225,公司明细!$D:$O,COLUMN()-COLUMN($B$4)+1,FALSE))</f>
        <v>300756.SZ</v>
      </c>
      <c r="D225" s="28" t="str">
        <f>IF($B225="","",VLOOKUP($B225,公司明细!$D:$O,COLUMN()-COLUMN($B$4)+1,FALSE))</f>
        <v>中山金马</v>
      </c>
      <c r="E225" s="28" t="str">
        <f>IF($B225="","",VLOOKUP($B225,公司明细!$D:$O,COLUMN()-COLUMN($B$4)+1,FALSE))</f>
        <v>机械设备</v>
      </c>
      <c r="F225" s="29">
        <f ca="1">IF(B225="","",[1]!EM_S_DQ_CLOSE(C225,deadline,"1"))</f>
        <v>33.35</v>
      </c>
      <c r="G225" s="30">
        <f ca="1">IF($B225="","",VLOOKUP($B225,公司明细!$D:$O,COLUMN()-COLUMN($B$4)+1,FALSE))</f>
        <v>24.307814499999999</v>
      </c>
      <c r="H225" s="30">
        <f ca="1">IF($B225="","",VLOOKUP($B225,公司明细!$D:$O,COLUMN()-COLUMN($B$4)+1,FALSE))</f>
        <v>0.80966828459999995</v>
      </c>
      <c r="I225" s="32">
        <f ca="1">IF($B225="","",VLOOKUP($B225,公司明细!$D:$O,COLUMN()-COLUMN($B$4)+1,FALSE))</f>
        <v>30.021942272332893</v>
      </c>
      <c r="J225" s="30">
        <f ca="1">IF($B225="","",VLOOKUP($B225,公司明细!$D:$O,COLUMN()-COLUMN($B$4)+1,FALSE))</f>
        <v>10.207844831000001</v>
      </c>
      <c r="K225" s="32">
        <f ca="1">IF($B225="","",VLOOKUP($B225,公司明细!$D:$O,COLUMN()-COLUMN($B$4)+1,FALSE))</f>
        <v>2.3812876177525819</v>
      </c>
    </row>
    <row r="226" spans="2:11">
      <c r="B226" s="40">
        <f>IF(ROW()-ROW($B$4)&gt;行业估值!$C$39,"",ROW()-ROW($B$4))</f>
        <v>222</v>
      </c>
      <c r="C226" s="27" t="str">
        <f>IF($B226="","",VLOOKUP($B226,公司明细!$D:$O,COLUMN()-COLUMN($B$4)+1,FALSE))</f>
        <v>300757.SZ</v>
      </c>
      <c r="D226" s="28" t="str">
        <f>IF($B226="","",VLOOKUP($B226,公司明细!$D:$O,COLUMN()-COLUMN($B$4)+1,FALSE))</f>
        <v>罗博特科</v>
      </c>
      <c r="E226" s="28" t="str">
        <f>IF($B226="","",VLOOKUP($B226,公司明细!$D:$O,COLUMN()-COLUMN($B$4)+1,FALSE))</f>
        <v>机械设备</v>
      </c>
      <c r="F226" s="29">
        <f ca="1">IF(B226="","",[1]!EM_S_DQ_CLOSE(C226,deadline,"1"))</f>
        <v>31.03</v>
      </c>
      <c r="G226" s="30">
        <f ca="1">IF($B226="","",VLOOKUP($B226,公司明细!$D:$O,COLUMN()-COLUMN($B$4)+1,FALSE))</f>
        <v>32.2712</v>
      </c>
      <c r="H226" s="30">
        <f ca="1">IF($B226="","",VLOOKUP($B226,公司明细!$D:$O,COLUMN()-COLUMN($B$4)+1,FALSE))</f>
        <v>0.89331639629999993</v>
      </c>
      <c r="I226" s="32">
        <f ca="1">IF($B226="","",VLOOKUP($B226,公司明细!$D:$O,COLUMN()-COLUMN($B$4)+1,FALSE))</f>
        <v>36.125162522106507</v>
      </c>
      <c r="J226" s="30">
        <f ca="1">IF($B226="","",VLOOKUP($B226,公司明细!$D:$O,COLUMN()-COLUMN($B$4)+1,FALSE))</f>
        <v>7.055545059</v>
      </c>
      <c r="K226" s="32">
        <f ca="1">IF($B226="","",VLOOKUP($B226,公司明细!$D:$O,COLUMN()-COLUMN($B$4)+1,FALSE))</f>
        <v>4.5738776707031441</v>
      </c>
    </row>
    <row r="227" spans="2:11">
      <c r="B227" s="40">
        <f>IF(ROW()-ROW($B$4)&gt;行业估值!$C$39,"",ROW()-ROW($B$4))</f>
        <v>223</v>
      </c>
      <c r="C227" s="27" t="str">
        <f>IF($B227="","",VLOOKUP($B227,公司明细!$D:$O,COLUMN()-COLUMN($B$4)+1,FALSE))</f>
        <v>300776.SZ</v>
      </c>
      <c r="D227" s="28" t="str">
        <f>IF($B227="","",VLOOKUP($B227,公司明细!$D:$O,COLUMN()-COLUMN($B$4)+1,FALSE))</f>
        <v>帝尔激光</v>
      </c>
      <c r="E227" s="28" t="str">
        <f>IF($B227="","",VLOOKUP($B227,公司明细!$D:$O,COLUMN()-COLUMN($B$4)+1,FALSE))</f>
        <v>机械设备</v>
      </c>
      <c r="F227" s="29">
        <f ca="1">IF(B227="","",[1]!EM_S_DQ_CLOSE(C227,deadline,"1"))</f>
        <v>124.5</v>
      </c>
      <c r="G227" s="30">
        <f ca="1">IF($B227="","",VLOOKUP($B227,公司明细!$D:$O,COLUMN()-COLUMN($B$4)+1,FALSE))</f>
        <v>82.32581175</v>
      </c>
      <c r="H227" s="30">
        <f ca="1">IF($B227="","",VLOOKUP($B227,公司明细!$D:$O,COLUMN()-COLUMN($B$4)+1,FALSE))</f>
        <v>2.7671994932999997</v>
      </c>
      <c r="I227" s="32">
        <f ca="1">IF($B227="","",VLOOKUP($B227,公司明细!$D:$O,COLUMN()-COLUMN($B$4)+1,FALSE))</f>
        <v>29.750587895570575</v>
      </c>
      <c r="J227" s="30">
        <f ca="1">IF($B227="","",VLOOKUP($B227,公司明细!$D:$O,COLUMN()-COLUMN($B$4)+1,FALSE))</f>
        <v>13.7823199958</v>
      </c>
      <c r="K227" s="32">
        <f ca="1">IF($B227="","",VLOOKUP($B227,公司明细!$D:$O,COLUMN()-COLUMN($B$4)+1,FALSE))</f>
        <v>5.9732912728109504</v>
      </c>
    </row>
    <row r="228" spans="2:11">
      <c r="B228" s="40">
        <f>IF(ROW()-ROW($B$4)&gt;行业估值!$C$39,"",ROW()-ROW($B$4))</f>
        <v>224</v>
      </c>
      <c r="C228" s="27" t="str">
        <f>IF($B228="","",VLOOKUP($B228,公司明细!$D:$O,COLUMN()-COLUMN($B$4)+1,FALSE))</f>
        <v>300780.SZ</v>
      </c>
      <c r="D228" s="28" t="str">
        <f>IF($B228="","",VLOOKUP($B228,公司明细!$D:$O,COLUMN()-COLUMN($B$4)+1,FALSE))</f>
        <v>德恩精工</v>
      </c>
      <c r="E228" s="28" t="str">
        <f>IF($B228="","",VLOOKUP($B228,公司明细!$D:$O,COLUMN()-COLUMN($B$4)+1,FALSE))</f>
        <v>机械设备</v>
      </c>
      <c r="F228" s="29">
        <f ca="1">IF(B228="","",[1]!EM_S_DQ_CLOSE(C228,deadline,"1"))</f>
        <v>19.68</v>
      </c>
      <c r="G228" s="30">
        <f ca="1">IF($B228="","",VLOOKUP($B228,公司明细!$D:$O,COLUMN()-COLUMN($B$4)+1,FALSE))</f>
        <v>28.864656</v>
      </c>
      <c r="H228" s="30">
        <f ca="1">IF($B228="","",VLOOKUP($B228,公司明细!$D:$O,COLUMN()-COLUMN($B$4)+1,FALSE))</f>
        <v>0.74801501290000005</v>
      </c>
      <c r="I228" s="32">
        <f ca="1">IF($B228="","",VLOOKUP($B228,公司明细!$D:$O,COLUMN()-COLUMN($B$4)+1,FALSE))</f>
        <v>38.588337803667628</v>
      </c>
      <c r="J228" s="30">
        <f ca="1">IF($B228="","",VLOOKUP($B228,公司明细!$D:$O,COLUMN()-COLUMN($B$4)+1,FALSE))</f>
        <v>9.6211221015999993</v>
      </c>
      <c r="K228" s="32">
        <f ca="1">IF($B228="","",VLOOKUP($B228,公司明细!$D:$O,COLUMN()-COLUMN($B$4)+1,FALSE))</f>
        <v>3.0001340483143633</v>
      </c>
    </row>
    <row r="229" spans="2:11">
      <c r="B229" s="40">
        <f>IF(ROW()-ROW($B$4)&gt;行业估值!$C$39,"",ROW()-ROW($B$4))</f>
        <v>225</v>
      </c>
      <c r="C229" s="27" t="str">
        <f>IF($B229="","",VLOOKUP($B229,公司明细!$D:$O,COLUMN()-COLUMN($B$4)+1,FALSE))</f>
        <v>300786.SZ</v>
      </c>
      <c r="D229" s="28" t="str">
        <f>IF($B229="","",VLOOKUP($B229,公司明细!$D:$O,COLUMN()-COLUMN($B$4)+1,FALSE))</f>
        <v>国林科技</v>
      </c>
      <c r="E229" s="28" t="str">
        <f>IF($B229="","",VLOOKUP($B229,公司明细!$D:$O,COLUMN()-COLUMN($B$4)+1,FALSE))</f>
        <v>机械设备</v>
      </c>
      <c r="F229" s="29">
        <f ca="1">IF(B229="","",[1]!EM_S_DQ_CLOSE(C229,deadline,"1"))</f>
        <v>51.47</v>
      </c>
      <c r="G229" s="30">
        <f ca="1">IF($B229="","",VLOOKUP($B229,公司明细!$D:$O,COLUMN()-COLUMN($B$4)+1,FALSE))</f>
        <v>27.48498</v>
      </c>
      <c r="H229" s="30">
        <f ca="1">IF($B229="","",VLOOKUP($B229,公司明细!$D:$O,COLUMN()-COLUMN($B$4)+1,FALSE))</f>
        <v>0.68805652709999998</v>
      </c>
      <c r="I229" s="32">
        <f ca="1">IF($B229="","",VLOOKUP($B229,公司明细!$D:$O,COLUMN()-COLUMN($B$4)+1,FALSE))</f>
        <v>39.945816829676581</v>
      </c>
      <c r="J229" s="30">
        <f ca="1">IF($B229="","",VLOOKUP($B229,公司明细!$D:$O,COLUMN()-COLUMN($B$4)+1,FALSE))</f>
        <v>7.4737281511000004</v>
      </c>
      <c r="K229" s="32">
        <f ca="1">IF($B229="","",VLOOKUP($B229,公司明细!$D:$O,COLUMN()-COLUMN($B$4)+1,FALSE))</f>
        <v>3.6775461248151897</v>
      </c>
    </row>
    <row r="230" spans="2:11">
      <c r="B230" s="40">
        <f>IF(ROW()-ROW($B$4)&gt;行业估值!$C$39,"",ROW()-ROW($B$4))</f>
        <v>226</v>
      </c>
      <c r="C230" s="27" t="str">
        <f>IF($B230="","",VLOOKUP($B230,公司明细!$D:$O,COLUMN()-COLUMN($B$4)+1,FALSE))</f>
        <v>300800.SZ</v>
      </c>
      <c r="D230" s="28" t="str">
        <f>IF($B230="","",VLOOKUP($B230,公司明细!$D:$O,COLUMN()-COLUMN($B$4)+1,FALSE))</f>
        <v>力合科技</v>
      </c>
      <c r="E230" s="28" t="str">
        <f>IF($B230="","",VLOOKUP($B230,公司明细!$D:$O,COLUMN()-COLUMN($B$4)+1,FALSE))</f>
        <v>机械设备</v>
      </c>
      <c r="F230" s="29">
        <f ca="1">IF(B230="","",[1]!EM_S_DQ_CLOSE(C230,deadline,"1"))</f>
        <v>69.91</v>
      </c>
      <c r="G230" s="30">
        <f ca="1">IF($B230="","",VLOOKUP($B230,公司明细!$D:$O,COLUMN()-COLUMN($B$4)+1,FALSE))</f>
        <v>55.927999999999997</v>
      </c>
      <c r="H230" s="30">
        <f ca="1">IF($B230="","",VLOOKUP($B230,公司明细!$D:$O,COLUMN()-COLUMN($B$4)+1,FALSE))</f>
        <v>2.0583402152000003</v>
      </c>
      <c r="I230" s="32">
        <f ca="1">IF($B230="","",VLOOKUP($B230,公司明细!$D:$O,COLUMN()-COLUMN($B$4)+1,FALSE))</f>
        <v>27.171407130363871</v>
      </c>
      <c r="J230" s="30">
        <f ca="1">IF($B230="","",VLOOKUP($B230,公司明细!$D:$O,COLUMN()-COLUMN($B$4)+1,FALSE))</f>
        <v>6.9378557611999998</v>
      </c>
      <c r="K230" s="32">
        <f ca="1">IF($B230="","",VLOOKUP($B230,公司明细!$D:$O,COLUMN()-COLUMN($B$4)+1,FALSE))</f>
        <v>8.0612803040353871</v>
      </c>
    </row>
    <row r="231" spans="2:11">
      <c r="B231" s="40">
        <f>IF(ROW()-ROW($B$4)&gt;行业估值!$C$39,"",ROW()-ROW($B$4))</f>
        <v>227</v>
      </c>
      <c r="C231" s="27" t="str">
        <f>IF($B231="","",VLOOKUP($B231,公司明细!$D:$O,COLUMN()-COLUMN($B$4)+1,FALSE))</f>
        <v>600031.SH</v>
      </c>
      <c r="D231" s="28" t="str">
        <f>IF($B231="","",VLOOKUP($B231,公司明细!$D:$O,COLUMN()-COLUMN($B$4)+1,FALSE))</f>
        <v>三一重工</v>
      </c>
      <c r="E231" s="28" t="str">
        <f>IF($B231="","",VLOOKUP($B231,公司明细!$D:$O,COLUMN()-COLUMN($B$4)+1,FALSE))</f>
        <v>机械设备</v>
      </c>
      <c r="F231" s="29">
        <f ca="1">IF(B231="","",[1]!EM_S_DQ_CLOSE(C231,deadline,"1"))</f>
        <v>14.89</v>
      </c>
      <c r="G231" s="30">
        <f ca="1">IF($B231="","",VLOOKUP($B231,公司明细!$D:$O,COLUMN()-COLUMN($B$4)+1,FALSE))</f>
        <v>1254.5596373472001</v>
      </c>
      <c r="H231" s="30">
        <f ca="1">IF($B231="","",VLOOKUP($B231,公司明细!$D:$O,COLUMN()-COLUMN($B$4)+1,FALSE))</f>
        <v>106.44615</v>
      </c>
      <c r="I231" s="32">
        <f ca="1">IF($B231="","",VLOOKUP($B231,公司明细!$D:$O,COLUMN()-COLUMN($B$4)+1,FALSE))</f>
        <v>11.785862028332637</v>
      </c>
      <c r="J231" s="30">
        <f ca="1">IF($B231="","",VLOOKUP($B231,公司明细!$D:$O,COLUMN()-COLUMN($B$4)+1,FALSE))</f>
        <v>423.34312999999997</v>
      </c>
      <c r="K231" s="32">
        <f ca="1">IF($B231="","",VLOOKUP($B231,公司明细!$D:$O,COLUMN()-COLUMN($B$4)+1,FALSE))</f>
        <v>2.9634581228404491</v>
      </c>
    </row>
    <row r="232" spans="2:11">
      <c r="B232" s="40">
        <f>IF(ROW()-ROW($B$4)&gt;行业估值!$C$39,"",ROW()-ROW($B$4))</f>
        <v>228</v>
      </c>
      <c r="C232" s="27" t="str">
        <f>IF($B232="","",VLOOKUP($B232,公司明细!$D:$O,COLUMN()-COLUMN($B$4)+1,FALSE))</f>
        <v>600099.SH</v>
      </c>
      <c r="D232" s="28" t="str">
        <f>IF($B232="","",VLOOKUP($B232,公司明细!$D:$O,COLUMN()-COLUMN($B$4)+1,FALSE))</f>
        <v>林海股份</v>
      </c>
      <c r="E232" s="28" t="str">
        <f>IF($B232="","",VLOOKUP($B232,公司明细!$D:$O,COLUMN()-COLUMN($B$4)+1,FALSE))</f>
        <v>机械设备</v>
      </c>
      <c r="F232" s="29">
        <f ca="1">IF(B232="","",[1]!EM_S_DQ_CLOSE(C232,deadline,"1"))</f>
        <v>6.22</v>
      </c>
      <c r="G232" s="30">
        <f ca="1">IF($B232="","",VLOOKUP($B232,公司明细!$D:$O,COLUMN()-COLUMN($B$4)+1,FALSE))</f>
        <v>13.629263999999999</v>
      </c>
      <c r="H232" s="30">
        <f ca="1">IF($B232="","",VLOOKUP($B232,公司明细!$D:$O,COLUMN()-COLUMN($B$4)+1,FALSE))</f>
        <v>3.2108996399999999E-2</v>
      </c>
      <c r="I232" s="32">
        <f ca="1">IF($B232="","",VLOOKUP($B232,公司明细!$D:$O,COLUMN()-COLUMN($B$4)+1,FALSE))</f>
        <v>424.46870123913305</v>
      </c>
      <c r="J232" s="30">
        <f ca="1">IF($B232="","",VLOOKUP($B232,公司明细!$D:$O,COLUMN()-COLUMN($B$4)+1,FALSE))</f>
        <v>4.7401746735000003</v>
      </c>
      <c r="K232" s="32">
        <f ca="1">IF($B232="","",VLOOKUP($B232,公司明细!$D:$O,COLUMN()-COLUMN($B$4)+1,FALSE))</f>
        <v>2.8752661956097425</v>
      </c>
    </row>
    <row r="233" spans="2:11">
      <c r="B233" s="40">
        <f>IF(ROW()-ROW($B$4)&gt;行业估值!$C$39,"",ROW()-ROW($B$4))</f>
        <v>229</v>
      </c>
      <c r="C233" s="27" t="str">
        <f>IF($B233="","",VLOOKUP($B233,公司明细!$D:$O,COLUMN()-COLUMN($B$4)+1,FALSE))</f>
        <v>600114.SH</v>
      </c>
      <c r="D233" s="28" t="str">
        <f>IF($B233="","",VLOOKUP($B233,公司明细!$D:$O,COLUMN()-COLUMN($B$4)+1,FALSE))</f>
        <v>东睦股份</v>
      </c>
      <c r="E233" s="28" t="str">
        <f>IF($B233="","",VLOOKUP($B233,公司明细!$D:$O,COLUMN()-COLUMN($B$4)+1,FALSE))</f>
        <v>机械设备</v>
      </c>
      <c r="F233" s="29">
        <f ca="1">IF(B233="","",[1]!EM_S_DQ_CLOSE(C233,deadline,"1"))</f>
        <v>6.2</v>
      </c>
      <c r="G233" s="30">
        <f ca="1">IF($B233="","",VLOOKUP($B233,公司明细!$D:$O,COLUMN()-COLUMN($B$4)+1,FALSE))</f>
        <v>38.222382293999999</v>
      </c>
      <c r="H233" s="30">
        <f ca="1">IF($B233="","",VLOOKUP($B233,公司明细!$D:$O,COLUMN()-COLUMN($B$4)+1,FALSE))</f>
        <v>1.7328706396</v>
      </c>
      <c r="I233" s="32">
        <f ca="1">IF($B233="","",VLOOKUP($B233,公司明细!$D:$O,COLUMN()-COLUMN($B$4)+1,FALSE))</f>
        <v>22.057262337148781</v>
      </c>
      <c r="J233" s="30">
        <f ca="1">IF($B233="","",VLOOKUP($B233,公司明细!$D:$O,COLUMN()-COLUMN($B$4)+1,FALSE))</f>
        <v>24.329472728899997</v>
      </c>
      <c r="K233" s="32">
        <f ca="1">IF($B233="","",VLOOKUP($B233,公司明细!$D:$O,COLUMN()-COLUMN($B$4)+1,FALSE))</f>
        <v>1.5710320860590281</v>
      </c>
    </row>
    <row r="234" spans="2:11">
      <c r="B234" s="40">
        <f>IF(ROW()-ROW($B$4)&gt;行业估值!$C$39,"",ROW()-ROW($B$4))</f>
        <v>230</v>
      </c>
      <c r="C234" s="27" t="str">
        <f>IF($B234="","",VLOOKUP($B234,公司明细!$D:$O,COLUMN()-COLUMN($B$4)+1,FALSE))</f>
        <v>600169.SH</v>
      </c>
      <c r="D234" s="28" t="str">
        <f>IF($B234="","",VLOOKUP($B234,公司明细!$D:$O,COLUMN()-COLUMN($B$4)+1,FALSE))</f>
        <v>太原重工</v>
      </c>
      <c r="E234" s="28" t="str">
        <f>IF($B234="","",VLOOKUP($B234,公司明细!$D:$O,COLUMN()-COLUMN($B$4)+1,FALSE))</f>
        <v>机械设备</v>
      </c>
      <c r="F234" s="29">
        <f ca="1">IF(B234="","",[1]!EM_S_DQ_CLOSE(C234,deadline,"1"))</f>
        <v>2.2400000000000002</v>
      </c>
      <c r="G234" s="30">
        <f ca="1">IF($B234="","",VLOOKUP($B234,公司明细!$D:$O,COLUMN()-COLUMN($B$4)+1,FALSE))</f>
        <v>57.432592</v>
      </c>
      <c r="H234" s="30">
        <f ca="1">IF($B234="","",VLOOKUP($B234,公司明细!$D:$O,COLUMN()-COLUMN($B$4)+1,FALSE))</f>
        <v>0.50913093649999996</v>
      </c>
      <c r="I234" s="32">
        <f ca="1">IF($B234="","",VLOOKUP($B234,公司明细!$D:$O,COLUMN()-COLUMN($B$4)+1,FALSE))</f>
        <v>112.80515066481333</v>
      </c>
      <c r="J234" s="30">
        <f ca="1">IF($B234="","",VLOOKUP($B234,公司明细!$D:$O,COLUMN()-COLUMN($B$4)+1,FALSE))</f>
        <v>41.861182049200004</v>
      </c>
      <c r="K234" s="32">
        <f ca="1">IF($B234="","",VLOOKUP($B234,公司明细!$D:$O,COLUMN()-COLUMN($B$4)+1,FALSE))</f>
        <v>1.3719773114026907</v>
      </c>
    </row>
    <row r="235" spans="2:11">
      <c r="B235" s="40">
        <f>IF(ROW()-ROW($B$4)&gt;行业估值!$C$39,"",ROW()-ROW($B$4))</f>
        <v>231</v>
      </c>
      <c r="C235" s="27" t="str">
        <f>IF($B235="","",VLOOKUP($B235,公司明细!$D:$O,COLUMN()-COLUMN($B$4)+1,FALSE))</f>
        <v>600202.SH</v>
      </c>
      <c r="D235" s="28" t="str">
        <f>IF($B235="","",VLOOKUP($B235,公司明细!$D:$O,COLUMN()-COLUMN($B$4)+1,FALSE))</f>
        <v>哈空调</v>
      </c>
      <c r="E235" s="28" t="str">
        <f>IF($B235="","",VLOOKUP($B235,公司明细!$D:$O,COLUMN()-COLUMN($B$4)+1,FALSE))</f>
        <v>机械设备</v>
      </c>
      <c r="F235" s="29">
        <f ca="1">IF(B235="","",[1]!EM_S_DQ_CLOSE(C235,deadline,"1"))</f>
        <v>4.71</v>
      </c>
      <c r="G235" s="30">
        <f ca="1">IF($B235="","",VLOOKUP($B235,公司明细!$D:$O,COLUMN()-COLUMN($B$4)+1,FALSE))</f>
        <v>18.0553456512</v>
      </c>
      <c r="H235" s="30">
        <f ca="1">IF($B235="","",VLOOKUP($B235,公司明细!$D:$O,COLUMN()-COLUMN($B$4)+1,FALSE))</f>
        <v>0.50478016590000008</v>
      </c>
      <c r="I235" s="32">
        <f ca="1">IF($B235="","",VLOOKUP($B235,公司明细!$D:$O,COLUMN()-COLUMN($B$4)+1,FALSE))</f>
        <v>35.768730371979139</v>
      </c>
      <c r="J235" s="30">
        <f ca="1">IF($B235="","",VLOOKUP($B235,公司明细!$D:$O,COLUMN()-COLUMN($B$4)+1,FALSE))</f>
        <v>6.5679870551999997</v>
      </c>
      <c r="K235" s="32">
        <f ca="1">IF($B235="","",VLOOKUP($B235,公司明细!$D:$O,COLUMN()-COLUMN($B$4)+1,FALSE))</f>
        <v>2.7489922710650352</v>
      </c>
    </row>
    <row r="236" spans="2:11">
      <c r="B236" s="40">
        <f>IF(ROW()-ROW($B$4)&gt;行业估值!$C$39,"",ROW()-ROW($B$4))</f>
        <v>232</v>
      </c>
      <c r="C236" s="27" t="str">
        <f>IF($B236="","",VLOOKUP($B236,公司明细!$D:$O,COLUMN()-COLUMN($B$4)+1,FALSE))</f>
        <v>600218.SH</v>
      </c>
      <c r="D236" s="28" t="str">
        <f>IF($B236="","",VLOOKUP($B236,公司明细!$D:$O,COLUMN()-COLUMN($B$4)+1,FALSE))</f>
        <v>全柴动力</v>
      </c>
      <c r="E236" s="28" t="str">
        <f>IF($B236="","",VLOOKUP($B236,公司明细!$D:$O,COLUMN()-COLUMN($B$4)+1,FALSE))</f>
        <v>机械设备</v>
      </c>
      <c r="F236" s="29">
        <f ca="1">IF(B236="","",[1]!EM_S_DQ_CLOSE(C236,deadline,"1"))</f>
        <v>10.09</v>
      </c>
      <c r="G236" s="30">
        <f ca="1">IF($B236="","",VLOOKUP($B236,公司明细!$D:$O,COLUMN()-COLUMN($B$4)+1,FALSE))</f>
        <v>37.207379500000002</v>
      </c>
      <c r="H236" s="30">
        <f ca="1">IF($B236="","",VLOOKUP($B236,公司明细!$D:$O,COLUMN()-COLUMN($B$4)+1,FALSE))</f>
        <v>0.66893648880000001</v>
      </c>
      <c r="I236" s="32">
        <f ca="1">IF($B236="","",VLOOKUP($B236,公司明细!$D:$O,COLUMN()-COLUMN($B$4)+1,FALSE))</f>
        <v>55.621692227831723</v>
      </c>
      <c r="J236" s="30">
        <f ca="1">IF($B236="","",VLOOKUP($B236,公司明细!$D:$O,COLUMN()-COLUMN($B$4)+1,FALSE))</f>
        <v>20.0868767688</v>
      </c>
      <c r="K236" s="32">
        <f ca="1">IF($B236="","",VLOOKUP($B236,公司明细!$D:$O,COLUMN()-COLUMN($B$4)+1,FALSE))</f>
        <v>1.8523227840871943</v>
      </c>
    </row>
    <row r="237" spans="2:11">
      <c r="B237" s="40">
        <f>IF(ROW()-ROW($B$4)&gt;行业估值!$C$39,"",ROW()-ROW($B$4))</f>
        <v>233</v>
      </c>
      <c r="C237" s="27" t="str">
        <f>IF($B237="","",VLOOKUP($B237,公司明细!$D:$O,COLUMN()-COLUMN($B$4)+1,FALSE))</f>
        <v>600243.SH</v>
      </c>
      <c r="D237" s="28" t="str">
        <f>IF($B237="","",VLOOKUP($B237,公司明细!$D:$O,COLUMN()-COLUMN($B$4)+1,FALSE))</f>
        <v>青海华鼎</v>
      </c>
      <c r="E237" s="28" t="str">
        <f>IF($B237="","",VLOOKUP($B237,公司明细!$D:$O,COLUMN()-COLUMN($B$4)+1,FALSE))</f>
        <v>机械设备</v>
      </c>
      <c r="F237" s="29">
        <f ca="1">IF(B237="","",[1]!EM_S_DQ_CLOSE(C237,deadline,"1"))</f>
        <v>4.3</v>
      </c>
      <c r="G237" s="30">
        <f ca="1">IF($B237="","",VLOOKUP($B237,公司明细!$D:$O,COLUMN()-COLUMN($B$4)+1,FALSE))</f>
        <v>18.870550000000001</v>
      </c>
      <c r="H237" s="30">
        <f ca="1">IF($B237="","",VLOOKUP($B237,公司明细!$D:$O,COLUMN()-COLUMN($B$4)+1,FALSE))</f>
        <v>-2.3143398218</v>
      </c>
      <c r="I237" s="32">
        <f ca="1">IF($B237="","",VLOOKUP($B237,公司明细!$D:$O,COLUMN()-COLUMN($B$4)+1,FALSE))</f>
        <v>-8.1537507250440218</v>
      </c>
      <c r="J237" s="30">
        <f ca="1">IF($B237="","",VLOOKUP($B237,公司明细!$D:$O,COLUMN()-COLUMN($B$4)+1,FALSE))</f>
        <v>14.572955215799999</v>
      </c>
      <c r="K237" s="32">
        <f ca="1">IF($B237="","",VLOOKUP($B237,公司明细!$D:$O,COLUMN()-COLUMN($B$4)+1,FALSE))</f>
        <v>1.294902078580503</v>
      </c>
    </row>
    <row r="238" spans="2:11">
      <c r="B238" s="40">
        <f>IF(ROW()-ROW($B$4)&gt;行业估值!$C$39,"",ROW()-ROW($B$4))</f>
        <v>234</v>
      </c>
      <c r="C238" s="27" t="str">
        <f>IF($B238="","",VLOOKUP($B238,公司明细!$D:$O,COLUMN()-COLUMN($B$4)+1,FALSE))</f>
        <v>600302.SH</v>
      </c>
      <c r="D238" s="28" t="str">
        <f>IF($B238="","",VLOOKUP($B238,公司明细!$D:$O,COLUMN()-COLUMN($B$4)+1,FALSE))</f>
        <v>标准股份</v>
      </c>
      <c r="E238" s="28" t="str">
        <f>IF($B238="","",VLOOKUP($B238,公司明细!$D:$O,COLUMN()-COLUMN($B$4)+1,FALSE))</f>
        <v>机械设备</v>
      </c>
      <c r="F238" s="29">
        <f ca="1">IF(B238="","",[1]!EM_S_DQ_CLOSE(C238,deadline,"1"))</f>
        <v>4.25</v>
      </c>
      <c r="G238" s="30">
        <f ca="1">IF($B238="","",VLOOKUP($B238,公司明细!$D:$O,COLUMN()-COLUMN($B$4)+1,FALSE))</f>
        <v>14.70541667</v>
      </c>
      <c r="H238" s="30">
        <f ca="1">IF($B238="","",VLOOKUP($B238,公司明细!$D:$O,COLUMN()-COLUMN($B$4)+1,FALSE))</f>
        <v>-0.1035918141</v>
      </c>
      <c r="I238" s="32">
        <f ca="1">IF($B238="","",VLOOKUP($B238,公司明细!$D:$O,COLUMN()-COLUMN($B$4)+1,FALSE))</f>
        <v>-141.95539288272778</v>
      </c>
      <c r="J238" s="30">
        <f ca="1">IF($B238="","",VLOOKUP($B238,公司明细!$D:$O,COLUMN()-COLUMN($B$4)+1,FALSE))</f>
        <v>11.6585102149</v>
      </c>
      <c r="K238" s="32">
        <f ca="1">IF($B238="","",VLOOKUP($B238,公司明细!$D:$O,COLUMN()-COLUMN($B$4)+1,FALSE))</f>
        <v>1.2613461238989132</v>
      </c>
    </row>
    <row r="239" spans="2:11">
      <c r="B239" s="40">
        <f>IF(ROW()-ROW($B$4)&gt;行业估值!$C$39,"",ROW()-ROW($B$4))</f>
        <v>235</v>
      </c>
      <c r="C239" s="27" t="str">
        <f>IF($B239="","",VLOOKUP($B239,公司明细!$D:$O,COLUMN()-COLUMN($B$4)+1,FALSE))</f>
        <v>600320.SH</v>
      </c>
      <c r="D239" s="28" t="str">
        <f>IF($B239="","",VLOOKUP($B239,公司明细!$D:$O,COLUMN()-COLUMN($B$4)+1,FALSE))</f>
        <v>振华重工</v>
      </c>
      <c r="E239" s="28" t="str">
        <f>IF($B239="","",VLOOKUP($B239,公司明细!$D:$O,COLUMN()-COLUMN($B$4)+1,FALSE))</f>
        <v>机械设备</v>
      </c>
      <c r="F239" s="29">
        <f ca="1">IF(B239="","",[1]!EM_S_DQ_CLOSE(C239,deadline,"1"))</f>
        <v>3.45</v>
      </c>
      <c r="G239" s="30">
        <f ca="1">IF($B239="","",VLOOKUP($B239,公司明细!$D:$O,COLUMN()-COLUMN($B$4)+1,FALSE))</f>
        <v>181.7581957845</v>
      </c>
      <c r="H239" s="30">
        <f ca="1">IF($B239="","",VLOOKUP($B239,公司明细!$D:$O,COLUMN()-COLUMN($B$4)+1,FALSE))</f>
        <v>4.1299956499999997</v>
      </c>
      <c r="I239" s="32">
        <f ca="1">IF($B239="","",VLOOKUP($B239,公司明细!$D:$O,COLUMN()-COLUMN($B$4)+1,FALSE))</f>
        <v>44.009294727586457</v>
      </c>
      <c r="J239" s="30">
        <f ca="1">IF($B239="","",VLOOKUP($B239,公司明细!$D:$O,COLUMN()-COLUMN($B$4)+1,FALSE))</f>
        <v>151.14546290000001</v>
      </c>
      <c r="K239" s="32">
        <f ca="1">IF($B239="","",VLOOKUP($B239,公司明细!$D:$O,COLUMN()-COLUMN($B$4)+1,FALSE))</f>
        <v>1.2025382191244061</v>
      </c>
    </row>
    <row r="240" spans="2:11">
      <c r="B240" s="40">
        <f>IF(ROW()-ROW($B$4)&gt;行业估值!$C$39,"",ROW()-ROW($B$4))</f>
        <v>236</v>
      </c>
      <c r="C240" s="27" t="str">
        <f>IF($B240="","",VLOOKUP($B240,公司明细!$D:$O,COLUMN()-COLUMN($B$4)+1,FALSE))</f>
        <v>600388.SH</v>
      </c>
      <c r="D240" s="28" t="str">
        <f>IF($B240="","",VLOOKUP($B240,公司明细!$D:$O,COLUMN()-COLUMN($B$4)+1,FALSE))</f>
        <v>龙净环保</v>
      </c>
      <c r="E240" s="28" t="str">
        <f>IF($B240="","",VLOOKUP($B240,公司明细!$D:$O,COLUMN()-COLUMN($B$4)+1,FALSE))</f>
        <v>机械设备</v>
      </c>
      <c r="F240" s="29">
        <f ca="1">IF(B240="","",[1]!EM_S_DQ_CLOSE(C240,deadline,"1"))</f>
        <v>9.5399999999999991</v>
      </c>
      <c r="G240" s="30">
        <f ca="1">IF($B240="","",VLOOKUP($B240,公司明细!$D:$O,COLUMN()-COLUMN($B$4)+1,FALSE))</f>
        <v>101.98737</v>
      </c>
      <c r="H240" s="30">
        <f ca="1">IF($B240="","",VLOOKUP($B240,公司明细!$D:$O,COLUMN()-COLUMN($B$4)+1,FALSE))</f>
        <v>8.3707936163000003</v>
      </c>
      <c r="I240" s="32">
        <f ca="1">IF($B240="","",VLOOKUP($B240,公司明细!$D:$O,COLUMN()-COLUMN($B$4)+1,FALSE))</f>
        <v>12.183715747262653</v>
      </c>
      <c r="J240" s="30">
        <f ca="1">IF($B240="","",VLOOKUP($B240,公司明细!$D:$O,COLUMN()-COLUMN($B$4)+1,FALSE))</f>
        <v>54.922589433299997</v>
      </c>
      <c r="K240" s="32">
        <f ca="1">IF($B240="","",VLOOKUP($B240,公司明细!$D:$O,COLUMN()-COLUMN($B$4)+1,FALSE))</f>
        <v>1.856929381012838</v>
      </c>
    </row>
    <row r="241" spans="2:11">
      <c r="B241" s="40">
        <f>IF(ROW()-ROW($B$4)&gt;行业估值!$C$39,"",ROW()-ROW($B$4))</f>
        <v>237</v>
      </c>
      <c r="C241" s="27" t="str">
        <f>IF($B241="","",VLOOKUP($B241,公司明细!$D:$O,COLUMN()-COLUMN($B$4)+1,FALSE))</f>
        <v>600444.SH</v>
      </c>
      <c r="D241" s="28" t="str">
        <f>IF($B241="","",VLOOKUP($B241,公司明细!$D:$O,COLUMN()-COLUMN($B$4)+1,FALSE))</f>
        <v>国机通用</v>
      </c>
      <c r="E241" s="28" t="str">
        <f>IF($B241="","",VLOOKUP($B241,公司明细!$D:$O,COLUMN()-COLUMN($B$4)+1,FALSE))</f>
        <v>机械设备</v>
      </c>
      <c r="F241" s="29">
        <f ca="1">IF(B241="","",[1]!EM_S_DQ_CLOSE(C241,deadline,"1"))</f>
        <v>9.9</v>
      </c>
      <c r="G241" s="30">
        <f ca="1">IF($B241="","",VLOOKUP($B241,公司明细!$D:$O,COLUMN()-COLUMN($B$4)+1,FALSE))</f>
        <v>14.495771268</v>
      </c>
      <c r="H241" s="30">
        <f ca="1">IF($B241="","",VLOOKUP($B241,公司明细!$D:$O,COLUMN()-COLUMN($B$4)+1,FALSE))</f>
        <v>0.39990444749999998</v>
      </c>
      <c r="I241" s="32">
        <f ca="1">IF($B241="","",VLOOKUP($B241,公司明细!$D:$O,COLUMN()-COLUMN($B$4)+1,FALSE))</f>
        <v>36.248087158370502</v>
      </c>
      <c r="J241" s="30">
        <f ca="1">IF($B241="","",VLOOKUP($B241,公司明细!$D:$O,COLUMN()-COLUMN($B$4)+1,FALSE))</f>
        <v>5.653192818</v>
      </c>
      <c r="K241" s="32">
        <f ca="1">IF($B241="","",VLOOKUP($B241,公司明细!$D:$O,COLUMN()-COLUMN($B$4)+1,FALSE))</f>
        <v>2.5641742170627659</v>
      </c>
    </row>
    <row r="242" spans="2:11">
      <c r="B242" s="40">
        <f>IF(ROW()-ROW($B$4)&gt;行业估值!$C$39,"",ROW()-ROW($B$4))</f>
        <v>238</v>
      </c>
      <c r="C242" s="27" t="str">
        <f>IF($B242="","",VLOOKUP($B242,公司明细!$D:$O,COLUMN()-COLUMN($B$4)+1,FALSE))</f>
        <v>600481.SH</v>
      </c>
      <c r="D242" s="28" t="str">
        <f>IF($B242="","",VLOOKUP($B242,公司明细!$D:$O,COLUMN()-COLUMN($B$4)+1,FALSE))</f>
        <v>双良节能</v>
      </c>
      <c r="E242" s="28" t="str">
        <f>IF($B242="","",VLOOKUP($B242,公司明细!$D:$O,COLUMN()-COLUMN($B$4)+1,FALSE))</f>
        <v>机械设备</v>
      </c>
      <c r="F242" s="29">
        <f ca="1">IF(B242="","",[1]!EM_S_DQ_CLOSE(C242,deadline,"1"))</f>
        <v>3.18</v>
      </c>
      <c r="G242" s="30">
        <f ca="1">IF($B242="","",VLOOKUP($B242,公司明细!$D:$O,COLUMN()-COLUMN($B$4)+1,FALSE))</f>
        <v>52.067278694399995</v>
      </c>
      <c r="H242" s="30">
        <f ca="1">IF($B242="","",VLOOKUP($B242,公司明细!$D:$O,COLUMN()-COLUMN($B$4)+1,FALSE))</f>
        <v>2.3117700772999998</v>
      </c>
      <c r="I242" s="32">
        <f ca="1">IF($B242="","",VLOOKUP($B242,公司明细!$D:$O,COLUMN()-COLUMN($B$4)+1,FALSE))</f>
        <v>22.522689088186166</v>
      </c>
      <c r="J242" s="30">
        <f ca="1">IF($B242="","",VLOOKUP($B242,公司明细!$D:$O,COLUMN()-COLUMN($B$4)+1,FALSE))</f>
        <v>22.057123009200001</v>
      </c>
      <c r="K242" s="32">
        <f ca="1">IF($B242="","",VLOOKUP($B242,公司明细!$D:$O,COLUMN()-COLUMN($B$4)+1,FALSE))</f>
        <v>2.3605652773792301</v>
      </c>
    </row>
    <row r="243" spans="2:11">
      <c r="B243" s="40">
        <f>IF(ROW()-ROW($B$4)&gt;行业估值!$C$39,"",ROW()-ROW($B$4))</f>
        <v>239</v>
      </c>
      <c r="C243" s="27" t="str">
        <f>IF($B243="","",VLOOKUP($B243,公司明细!$D:$O,COLUMN()-COLUMN($B$4)+1,FALSE))</f>
        <v>600499.SH</v>
      </c>
      <c r="D243" s="28" t="str">
        <f>IF($B243="","",VLOOKUP($B243,公司明细!$D:$O,COLUMN()-COLUMN($B$4)+1,FALSE))</f>
        <v>科达洁能</v>
      </c>
      <c r="E243" s="28" t="str">
        <f>IF($B243="","",VLOOKUP($B243,公司明细!$D:$O,COLUMN()-COLUMN($B$4)+1,FALSE))</f>
        <v>机械设备</v>
      </c>
      <c r="F243" s="29">
        <f ca="1">IF(B243="","",[1]!EM_S_DQ_CLOSE(C243,deadline,"1"))</f>
        <v>3.88</v>
      </c>
      <c r="G243" s="30">
        <f ca="1">IF($B243="","",VLOOKUP($B243,公司明细!$D:$O,COLUMN()-COLUMN($B$4)+1,FALSE))</f>
        <v>61.195581237600003</v>
      </c>
      <c r="H243" s="30">
        <f ca="1">IF($B243="","",VLOOKUP($B243,公司明细!$D:$O,COLUMN()-COLUMN($B$4)+1,FALSE))</f>
        <v>-5.6810552955999993</v>
      </c>
      <c r="I243" s="32">
        <f ca="1">IF($B243="","",VLOOKUP($B243,公司明细!$D:$O,COLUMN()-COLUMN($B$4)+1,FALSE))</f>
        <v>-10.771868614797013</v>
      </c>
      <c r="J243" s="30">
        <f ca="1">IF($B243="","",VLOOKUP($B243,公司明细!$D:$O,COLUMN()-COLUMN($B$4)+1,FALSE))</f>
        <v>47.876859153699996</v>
      </c>
      <c r="K243" s="32">
        <f ca="1">IF($B243="","",VLOOKUP($B243,公司明细!$D:$O,COLUMN()-COLUMN($B$4)+1,FALSE))</f>
        <v>1.2781870473404</v>
      </c>
    </row>
    <row r="244" spans="2:11">
      <c r="B244" s="40">
        <f>IF(ROW()-ROW($B$4)&gt;行业估值!$C$39,"",ROW()-ROW($B$4))</f>
        <v>240</v>
      </c>
      <c r="C244" s="27" t="str">
        <f>IF($B244="","",VLOOKUP($B244,公司明细!$D:$O,COLUMN()-COLUMN($B$4)+1,FALSE))</f>
        <v>600501.SH</v>
      </c>
      <c r="D244" s="28" t="str">
        <f>IF($B244="","",VLOOKUP($B244,公司明细!$D:$O,COLUMN()-COLUMN($B$4)+1,FALSE))</f>
        <v>航天晨光</v>
      </c>
      <c r="E244" s="28" t="str">
        <f>IF($B244="","",VLOOKUP($B244,公司明细!$D:$O,COLUMN()-COLUMN($B$4)+1,FALSE))</f>
        <v>机械设备</v>
      </c>
      <c r="F244" s="29">
        <f ca="1">IF(B244="","",[1]!EM_S_DQ_CLOSE(C244,deadline,"1"))</f>
        <v>7.27</v>
      </c>
      <c r="G244" s="30">
        <f ca="1">IF($B244="","",VLOOKUP($B244,公司明细!$D:$O,COLUMN()-COLUMN($B$4)+1,FALSE))</f>
        <v>30.627317720000001</v>
      </c>
      <c r="H244" s="30">
        <f ca="1">IF($B244="","",VLOOKUP($B244,公司明细!$D:$O,COLUMN()-COLUMN($B$4)+1,FALSE))</f>
        <v>-1.6939347799000002</v>
      </c>
      <c r="I244" s="32">
        <f ca="1">IF($B244="","",VLOOKUP($B244,公司明细!$D:$O,COLUMN()-COLUMN($B$4)+1,FALSE))</f>
        <v>-18.080576704262519</v>
      </c>
      <c r="J244" s="30">
        <f ca="1">IF($B244="","",VLOOKUP($B244,公司明细!$D:$O,COLUMN()-COLUMN($B$4)+1,FALSE))</f>
        <v>19.5469388735</v>
      </c>
      <c r="K244" s="32">
        <f ca="1">IF($B244="","",VLOOKUP($B244,公司明细!$D:$O,COLUMN()-COLUMN($B$4)+1,FALSE))</f>
        <v>1.5668600550811458</v>
      </c>
    </row>
    <row r="245" spans="2:11">
      <c r="B245" s="40">
        <f>IF(ROW()-ROW($B$4)&gt;行业估值!$C$39,"",ROW()-ROW($B$4))</f>
        <v>241</v>
      </c>
      <c r="C245" s="27" t="str">
        <f>IF($B245="","",VLOOKUP($B245,公司明细!$D:$O,COLUMN()-COLUMN($B$4)+1,FALSE))</f>
        <v>600520.SH</v>
      </c>
      <c r="D245" s="28" t="str">
        <f>IF($B245="","",VLOOKUP($B245,公司明细!$D:$O,COLUMN()-COLUMN($B$4)+1,FALSE))</f>
        <v>文一科技</v>
      </c>
      <c r="E245" s="28" t="str">
        <f>IF($B245="","",VLOOKUP($B245,公司明细!$D:$O,COLUMN()-COLUMN($B$4)+1,FALSE))</f>
        <v>机械设备</v>
      </c>
      <c r="F245" s="29">
        <f ca="1">IF(B245="","",[1]!EM_S_DQ_CLOSE(C245,deadline,"1"))</f>
        <v>10.46</v>
      </c>
      <c r="G245" s="30">
        <f ca="1">IF($B245="","",VLOOKUP($B245,公司明细!$D:$O,COLUMN()-COLUMN($B$4)+1,FALSE))</f>
        <v>16.571777999999998</v>
      </c>
      <c r="H245" s="30">
        <f ca="1">IF($B245="","",VLOOKUP($B245,公司明细!$D:$O,COLUMN()-COLUMN($B$4)+1,FALSE))</f>
        <v>-0.18959365050000002</v>
      </c>
      <c r="I245" s="32">
        <f ca="1">IF($B245="","",VLOOKUP($B245,公司明细!$D:$O,COLUMN()-COLUMN($B$4)+1,FALSE))</f>
        <v>-87.406819565405215</v>
      </c>
      <c r="J245" s="30">
        <f ca="1">IF($B245="","",VLOOKUP($B245,公司明细!$D:$O,COLUMN()-COLUMN($B$4)+1,FALSE))</f>
        <v>4.0861380256000004</v>
      </c>
      <c r="K245" s="32">
        <f ca="1">IF($B245="","",VLOOKUP($B245,公司明细!$D:$O,COLUMN()-COLUMN($B$4)+1,FALSE))</f>
        <v>4.0556089628339542</v>
      </c>
    </row>
    <row r="246" spans="2:11">
      <c r="B246" s="40">
        <f>IF(ROW()-ROW($B$4)&gt;行业估值!$C$39,"",ROW()-ROW($B$4))</f>
        <v>242</v>
      </c>
      <c r="C246" s="27" t="str">
        <f>IF($B246="","",VLOOKUP($B246,公司明细!$D:$O,COLUMN()-COLUMN($B$4)+1,FALSE))</f>
        <v>600526.SH</v>
      </c>
      <c r="D246" s="28" t="str">
        <f>IF($B246="","",VLOOKUP($B246,公司明细!$D:$O,COLUMN()-COLUMN($B$4)+1,FALSE))</f>
        <v>*ST菲达</v>
      </c>
      <c r="E246" s="28" t="str">
        <f>IF($B246="","",VLOOKUP($B246,公司明细!$D:$O,COLUMN()-COLUMN($B$4)+1,FALSE))</f>
        <v>机械设备</v>
      </c>
      <c r="F246" s="29">
        <f ca="1">IF(B246="","",[1]!EM_S_DQ_CLOSE(C246,deadline,"1"))</f>
        <v>5</v>
      </c>
      <c r="G246" s="30">
        <f ca="1">IF($B246="","",VLOOKUP($B246,公司明细!$D:$O,COLUMN()-COLUMN($B$4)+1,FALSE))</f>
        <v>27.370233599999999</v>
      </c>
      <c r="H246" s="30">
        <f ca="1">IF($B246="","",VLOOKUP($B246,公司明细!$D:$O,COLUMN()-COLUMN($B$4)+1,FALSE))</f>
        <v>-4.0245001301999999</v>
      </c>
      <c r="I246" s="32">
        <f ca="1">IF($B246="","",VLOOKUP($B246,公司明细!$D:$O,COLUMN()-COLUMN($B$4)+1,FALSE))</f>
        <v>-6.8009026498999816</v>
      </c>
      <c r="J246" s="30">
        <f ca="1">IF($B246="","",VLOOKUP($B246,公司明细!$D:$O,COLUMN()-COLUMN($B$4)+1,FALSE))</f>
        <v>19.5639963293</v>
      </c>
      <c r="K246" s="32">
        <f ca="1">IF($B246="","",VLOOKUP($B246,公司明细!$D:$O,COLUMN()-COLUMN($B$4)+1,FALSE))</f>
        <v>1.3990103626736525</v>
      </c>
    </row>
    <row r="247" spans="2:11">
      <c r="B247" s="40">
        <f>IF(ROW()-ROW($B$4)&gt;行业估值!$C$39,"",ROW()-ROW($B$4))</f>
        <v>243</v>
      </c>
      <c r="C247" s="27" t="str">
        <f>IF($B247="","",VLOOKUP($B247,公司明细!$D:$O,COLUMN()-COLUMN($B$4)+1,FALSE))</f>
        <v>600545.SH</v>
      </c>
      <c r="D247" s="28" t="str">
        <f>IF($B247="","",VLOOKUP($B247,公司明细!$D:$O,COLUMN()-COLUMN($B$4)+1,FALSE))</f>
        <v>卓郎智能</v>
      </c>
      <c r="E247" s="28" t="str">
        <f>IF($B247="","",VLOOKUP($B247,公司明细!$D:$O,COLUMN()-COLUMN($B$4)+1,FALSE))</f>
        <v>机械设备</v>
      </c>
      <c r="F247" s="29">
        <f ca="1">IF(B247="","",[1]!EM_S_DQ_CLOSE(C247,deadline,"1"))</f>
        <v>5.92</v>
      </c>
      <c r="G247" s="30">
        <f ca="1">IF($B247="","",VLOOKUP($B247,公司明细!$D:$O,COLUMN()-COLUMN($B$4)+1,FALSE))</f>
        <v>112.208449304</v>
      </c>
      <c r="H247" s="30">
        <f ca="1">IF($B247="","",VLOOKUP($B247,公司明细!$D:$O,COLUMN()-COLUMN($B$4)+1,FALSE))</f>
        <v>7.5296500000000002</v>
      </c>
      <c r="I247" s="32">
        <f ca="1">IF($B247="","",VLOOKUP($B247,公司明细!$D:$O,COLUMN()-COLUMN($B$4)+1,FALSE))</f>
        <v>14.902213157849301</v>
      </c>
      <c r="J247" s="30">
        <f ca="1">IF($B247="","",VLOOKUP($B247,公司明细!$D:$O,COLUMN()-COLUMN($B$4)+1,FALSE))</f>
        <v>47.99823</v>
      </c>
      <c r="K247" s="32">
        <f ca="1">IF($B247="","",VLOOKUP($B247,公司明细!$D:$O,COLUMN()-COLUMN($B$4)+1,FALSE))</f>
        <v>2.337762232148977</v>
      </c>
    </row>
    <row r="248" spans="2:11">
      <c r="B248" s="40">
        <f>IF(ROW()-ROW($B$4)&gt;行业估值!$C$39,"",ROW()-ROW($B$4))</f>
        <v>244</v>
      </c>
      <c r="C248" s="27" t="str">
        <f>IF($B248="","",VLOOKUP($B248,公司明细!$D:$O,COLUMN()-COLUMN($B$4)+1,FALSE))</f>
        <v>600558.SH</v>
      </c>
      <c r="D248" s="28" t="str">
        <f>IF($B248="","",VLOOKUP($B248,公司明细!$D:$O,COLUMN()-COLUMN($B$4)+1,FALSE))</f>
        <v>大西洋</v>
      </c>
      <c r="E248" s="28" t="str">
        <f>IF($B248="","",VLOOKUP($B248,公司明细!$D:$O,COLUMN()-COLUMN($B$4)+1,FALSE))</f>
        <v>机械设备</v>
      </c>
      <c r="F248" s="29">
        <f ca="1">IF(B248="","",[1]!EM_S_DQ_CLOSE(C248,deadline,"1"))</f>
        <v>3.08</v>
      </c>
      <c r="G248" s="30">
        <f ca="1">IF($B248="","",VLOOKUP($B248,公司明细!$D:$O,COLUMN()-COLUMN($B$4)+1,FALSE))</f>
        <v>27.646228794799999</v>
      </c>
      <c r="H248" s="30">
        <f ca="1">IF($B248="","",VLOOKUP($B248,公司明细!$D:$O,COLUMN()-COLUMN($B$4)+1,FALSE))</f>
        <v>0.3873608824</v>
      </c>
      <c r="I248" s="32">
        <f ca="1">IF($B248="","",VLOOKUP($B248,公司明细!$D:$O,COLUMN()-COLUMN($B$4)+1,FALSE))</f>
        <v>71.370729598482555</v>
      </c>
      <c r="J248" s="30">
        <f ca="1">IF($B248="","",VLOOKUP($B248,公司明细!$D:$O,COLUMN()-COLUMN($B$4)+1,FALSE))</f>
        <v>19.373914563099998</v>
      </c>
      <c r="K248" s="32">
        <f ca="1">IF($B248="","",VLOOKUP($B248,公司明细!$D:$O,COLUMN()-COLUMN($B$4)+1,FALSE))</f>
        <v>1.4269820745186748</v>
      </c>
    </row>
    <row r="249" spans="2:11">
      <c r="B249" s="40">
        <f>IF(ROW()-ROW($B$4)&gt;行业估值!$C$39,"",ROW()-ROW($B$4))</f>
        <v>245</v>
      </c>
      <c r="C249" s="27" t="str">
        <f>IF($B249="","",VLOOKUP($B249,公司明细!$D:$O,COLUMN()-COLUMN($B$4)+1,FALSE))</f>
        <v>600560.SH</v>
      </c>
      <c r="D249" s="28" t="str">
        <f>IF($B249="","",VLOOKUP($B249,公司明细!$D:$O,COLUMN()-COLUMN($B$4)+1,FALSE))</f>
        <v>金自天正</v>
      </c>
      <c r="E249" s="28" t="str">
        <f>IF($B249="","",VLOOKUP($B249,公司明细!$D:$O,COLUMN()-COLUMN($B$4)+1,FALSE))</f>
        <v>机械设备</v>
      </c>
      <c r="F249" s="29">
        <f ca="1">IF(B249="","",[1]!EM_S_DQ_CLOSE(C249,deadline,"1"))</f>
        <v>8.1999999999999993</v>
      </c>
      <c r="G249" s="30">
        <f ca="1">IF($B249="","",VLOOKUP($B249,公司明细!$D:$O,COLUMN()-COLUMN($B$4)+1,FALSE))</f>
        <v>18.338930999999999</v>
      </c>
      <c r="H249" s="30">
        <f ca="1">IF($B249="","",VLOOKUP($B249,公司明细!$D:$O,COLUMN()-COLUMN($B$4)+1,FALSE))</f>
        <v>0.30862682930000002</v>
      </c>
      <c r="I249" s="32">
        <f ca="1">IF($B249="","",VLOOKUP($B249,公司明细!$D:$O,COLUMN()-COLUMN($B$4)+1,FALSE))</f>
        <v>59.421052413345706</v>
      </c>
      <c r="J249" s="30">
        <f ca="1">IF($B249="","",VLOOKUP($B249,公司明细!$D:$O,COLUMN()-COLUMN($B$4)+1,FALSE))</f>
        <v>7.7591767199000001</v>
      </c>
      <c r="K249" s="32">
        <f ca="1">IF($B249="","",VLOOKUP($B249,公司明细!$D:$O,COLUMN()-COLUMN($B$4)+1,FALSE))</f>
        <v>2.3635150560453209</v>
      </c>
    </row>
    <row r="250" spans="2:11">
      <c r="B250" s="40">
        <f>IF(ROW()-ROW($B$4)&gt;行业估值!$C$39,"",ROW()-ROW($B$4))</f>
        <v>246</v>
      </c>
      <c r="C250" s="27" t="str">
        <f>IF($B250="","",VLOOKUP($B250,公司明细!$D:$O,COLUMN()-COLUMN($B$4)+1,FALSE))</f>
        <v>600577.SH</v>
      </c>
      <c r="D250" s="28" t="str">
        <f>IF($B250="","",VLOOKUP($B250,公司明细!$D:$O,COLUMN()-COLUMN($B$4)+1,FALSE))</f>
        <v>精达股份</v>
      </c>
      <c r="E250" s="28" t="str">
        <f>IF($B250="","",VLOOKUP($B250,公司明细!$D:$O,COLUMN()-COLUMN($B$4)+1,FALSE))</f>
        <v>机械设备</v>
      </c>
      <c r="F250" s="29">
        <f ca="1">IF(B250="","",[1]!EM_S_DQ_CLOSE(C250,deadline,"1"))</f>
        <v>2.67</v>
      </c>
      <c r="G250" s="30">
        <f ca="1">IF($B250="","",VLOOKUP($B250,公司明细!$D:$O,COLUMN()-COLUMN($B$4)+1,FALSE))</f>
        <v>51.301518599700003</v>
      </c>
      <c r="H250" s="30">
        <f ca="1">IF($B250="","",VLOOKUP($B250,公司明细!$D:$O,COLUMN()-COLUMN($B$4)+1,FALSE))</f>
        <v>4.5972456115</v>
      </c>
      <c r="I250" s="32">
        <f ca="1">IF($B250="","",VLOOKUP($B250,公司明细!$D:$O,COLUMN()-COLUMN($B$4)+1,FALSE))</f>
        <v>11.15918594198434</v>
      </c>
      <c r="J250" s="30">
        <f ca="1">IF($B250="","",VLOOKUP($B250,公司明细!$D:$O,COLUMN()-COLUMN($B$4)+1,FALSE))</f>
        <v>34.229372129399998</v>
      </c>
      <c r="K250" s="32">
        <f ca="1">IF($B250="","",VLOOKUP($B250,公司明细!$D:$O,COLUMN()-COLUMN($B$4)+1,FALSE))</f>
        <v>1.4987572195528689</v>
      </c>
    </row>
    <row r="251" spans="2:11">
      <c r="B251" s="40">
        <f>IF(ROW()-ROW($B$4)&gt;行业估值!$C$39,"",ROW()-ROW($B$4))</f>
        <v>247</v>
      </c>
      <c r="C251" s="27" t="str">
        <f>IF($B251="","",VLOOKUP($B251,公司明细!$D:$O,COLUMN()-COLUMN($B$4)+1,FALSE))</f>
        <v>600579.SH</v>
      </c>
      <c r="D251" s="28" t="str">
        <f>IF($B251="","",VLOOKUP($B251,公司明细!$D:$O,COLUMN()-COLUMN($B$4)+1,FALSE))</f>
        <v>克劳斯</v>
      </c>
      <c r="E251" s="28" t="str">
        <f>IF($B251="","",VLOOKUP($B251,公司明细!$D:$O,COLUMN()-COLUMN($B$4)+1,FALSE))</f>
        <v>机械设备</v>
      </c>
      <c r="F251" s="29">
        <f ca="1">IF(B251="","",[1]!EM_S_DQ_CLOSE(C251,deadline,"1"))</f>
        <v>6.89</v>
      </c>
      <c r="G251" s="30">
        <f ca="1">IF($B251="","",VLOOKUP($B251,公司明细!$D:$O,COLUMN()-COLUMN($B$4)+1,FALSE))</f>
        <v>61.865508018599996</v>
      </c>
      <c r="H251" s="30">
        <f ca="1">IF($B251="","",VLOOKUP($B251,公司明细!$D:$O,COLUMN()-COLUMN($B$4)+1,FALSE))</f>
        <v>-0.85083776830000002</v>
      </c>
      <c r="I251" s="32">
        <f ca="1">IF($B251="","",VLOOKUP($B251,公司明细!$D:$O,COLUMN()-COLUMN($B$4)+1,FALSE))</f>
        <v>-72.711285656969807</v>
      </c>
      <c r="J251" s="30">
        <f ca="1">IF($B251="","",VLOOKUP($B251,公司明细!$D:$O,COLUMN()-COLUMN($B$4)+1,FALSE))</f>
        <v>55.104372176999995</v>
      </c>
      <c r="K251" s="32">
        <f ca="1">IF($B251="","",VLOOKUP($B251,公司明细!$D:$O,COLUMN()-COLUMN($B$4)+1,FALSE))</f>
        <v>1.1226969036119794</v>
      </c>
    </row>
    <row r="252" spans="2:11">
      <c r="B252" s="40">
        <f>IF(ROW()-ROW($B$4)&gt;行业估值!$C$39,"",ROW()-ROW($B$4))</f>
        <v>248</v>
      </c>
      <c r="C252" s="27" t="str">
        <f>IF($B252="","",VLOOKUP($B252,公司明细!$D:$O,COLUMN()-COLUMN($B$4)+1,FALSE))</f>
        <v>600582.SH</v>
      </c>
      <c r="D252" s="28" t="str">
        <f>IF($B252="","",VLOOKUP($B252,公司明细!$D:$O,COLUMN()-COLUMN($B$4)+1,FALSE))</f>
        <v>天地科技</v>
      </c>
      <c r="E252" s="28" t="str">
        <f>IF($B252="","",VLOOKUP($B252,公司明细!$D:$O,COLUMN()-COLUMN($B$4)+1,FALSE))</f>
        <v>机械设备</v>
      </c>
      <c r="F252" s="29">
        <f ca="1">IF(B252="","",[1]!EM_S_DQ_CLOSE(C252,deadline,"1"))</f>
        <v>3.02</v>
      </c>
      <c r="G252" s="30">
        <f ca="1">IF($B252="","",VLOOKUP($B252,公司明细!$D:$O,COLUMN()-COLUMN($B$4)+1,FALSE))</f>
        <v>124.9853845384</v>
      </c>
      <c r="H252" s="30">
        <f ca="1">IF($B252="","",VLOOKUP($B252,公司明细!$D:$O,COLUMN()-COLUMN($B$4)+1,FALSE))</f>
        <v>14.964972744800001</v>
      </c>
      <c r="I252" s="32">
        <f ca="1">IF($B252="","",VLOOKUP($B252,公司明细!$D:$O,COLUMN()-COLUMN($B$4)+1,FALSE))</f>
        <v>8.35186182225622</v>
      </c>
      <c r="J252" s="30">
        <f ca="1">IF($B252="","",VLOOKUP($B252,公司明细!$D:$O,COLUMN()-COLUMN($B$4)+1,FALSE))</f>
        <v>163.70199684159999</v>
      </c>
      <c r="K252" s="32">
        <f ca="1">IF($B252="","",VLOOKUP($B252,公司明细!$D:$O,COLUMN()-COLUMN($B$4)+1,FALSE))</f>
        <v>0.76349334125311463</v>
      </c>
    </row>
    <row r="253" spans="2:11">
      <c r="B253" s="40">
        <f>IF(ROW()-ROW($B$4)&gt;行业估值!$C$39,"",ROW()-ROW($B$4))</f>
        <v>249</v>
      </c>
      <c r="C253" s="27" t="str">
        <f>IF($B253="","",VLOOKUP($B253,公司明细!$D:$O,COLUMN()-COLUMN($B$4)+1,FALSE))</f>
        <v>600592.SH</v>
      </c>
      <c r="D253" s="28" t="str">
        <f>IF($B253="","",VLOOKUP($B253,公司明细!$D:$O,COLUMN()-COLUMN($B$4)+1,FALSE))</f>
        <v>龙溪股份</v>
      </c>
      <c r="E253" s="28" t="str">
        <f>IF($B253="","",VLOOKUP($B253,公司明细!$D:$O,COLUMN()-COLUMN($B$4)+1,FALSE))</f>
        <v>机械设备</v>
      </c>
      <c r="F253" s="29">
        <f ca="1">IF(B253="","",[1]!EM_S_DQ_CLOSE(C253,deadline,"1"))</f>
        <v>14.81</v>
      </c>
      <c r="G253" s="30">
        <f ca="1">IF($B253="","",VLOOKUP($B253,公司明细!$D:$O,COLUMN()-COLUMN($B$4)+1,FALSE))</f>
        <v>59.173883865100002</v>
      </c>
      <c r="H253" s="30">
        <f ca="1">IF($B253="","",VLOOKUP($B253,公司明细!$D:$O,COLUMN()-COLUMN($B$4)+1,FALSE))</f>
        <v>1.0229327773999999</v>
      </c>
      <c r="I253" s="32">
        <f ca="1">IF($B253="","",VLOOKUP($B253,公司明细!$D:$O,COLUMN()-COLUMN($B$4)+1,FALSE))</f>
        <v>57.847284956009474</v>
      </c>
      <c r="J253" s="30">
        <f ca="1">IF($B253="","",VLOOKUP($B253,公司明细!$D:$O,COLUMN()-COLUMN($B$4)+1,FALSE))</f>
        <v>19.037676267000002</v>
      </c>
      <c r="K253" s="32">
        <f ca="1">IF($B253="","",VLOOKUP($B253,公司明细!$D:$O,COLUMN()-COLUMN($B$4)+1,FALSE))</f>
        <v>3.1082513976599282</v>
      </c>
    </row>
    <row r="254" spans="2:11">
      <c r="B254" s="40">
        <f>IF(ROW()-ROW($B$4)&gt;行业估值!$C$39,"",ROW()-ROW($B$4))</f>
        <v>250</v>
      </c>
      <c r="C254" s="27" t="str">
        <f>IF($B254="","",VLOOKUP($B254,公司明细!$D:$O,COLUMN()-COLUMN($B$4)+1,FALSE))</f>
        <v>600615.SH</v>
      </c>
      <c r="D254" s="28" t="str">
        <f>IF($B254="","",VLOOKUP($B254,公司明细!$D:$O,COLUMN()-COLUMN($B$4)+1,FALSE))</f>
        <v>丰华股份</v>
      </c>
      <c r="E254" s="28" t="str">
        <f>IF($B254="","",VLOOKUP($B254,公司明细!$D:$O,COLUMN()-COLUMN($B$4)+1,FALSE))</f>
        <v>机械设备</v>
      </c>
      <c r="F254" s="29">
        <f ca="1">IF(B254="","",[1]!EM_S_DQ_CLOSE(C254,deadline,"1"))</f>
        <v>9.93</v>
      </c>
      <c r="G254" s="30">
        <f ca="1">IF($B254="","",VLOOKUP($B254,公司明细!$D:$O,COLUMN()-COLUMN($B$4)+1,FALSE))</f>
        <v>18.6704364444</v>
      </c>
      <c r="H254" s="30">
        <f ca="1">IF($B254="","",VLOOKUP($B254,公司明细!$D:$O,COLUMN()-COLUMN($B$4)+1,FALSE))</f>
        <v>0.2425321869</v>
      </c>
      <c r="I254" s="32">
        <f ca="1">IF($B254="","",VLOOKUP($B254,公司明细!$D:$O,COLUMN()-COLUMN($B$4)+1,FALSE))</f>
        <v>76.981272807712429</v>
      </c>
      <c r="J254" s="30">
        <f ca="1">IF($B254="","",VLOOKUP($B254,公司明细!$D:$O,COLUMN()-COLUMN($B$4)+1,FALSE))</f>
        <v>6.3031478399000003</v>
      </c>
      <c r="K254" s="32">
        <f ca="1">IF($B254="","",VLOOKUP($B254,公司明细!$D:$O,COLUMN()-COLUMN($B$4)+1,FALSE))</f>
        <v>2.9620813153410355</v>
      </c>
    </row>
    <row r="255" spans="2:11">
      <c r="B255" s="40">
        <f>IF(ROW()-ROW($B$4)&gt;行业估值!$C$39,"",ROW()-ROW($B$4))</f>
        <v>251</v>
      </c>
      <c r="C255" s="27" t="str">
        <f>IF($B255="","",VLOOKUP($B255,公司明细!$D:$O,COLUMN()-COLUMN($B$4)+1,FALSE))</f>
        <v>600619.SH</v>
      </c>
      <c r="D255" s="28" t="str">
        <f>IF($B255="","",VLOOKUP($B255,公司明细!$D:$O,COLUMN()-COLUMN($B$4)+1,FALSE))</f>
        <v>海立股份</v>
      </c>
      <c r="E255" s="28" t="str">
        <f>IF($B255="","",VLOOKUP($B255,公司明细!$D:$O,COLUMN()-COLUMN($B$4)+1,FALSE))</f>
        <v>机械设备</v>
      </c>
      <c r="F255" s="29">
        <f ca="1">IF(B255="","",[1]!EM_S_DQ_CLOSE(C255,deadline,"1"))</f>
        <v>7.96</v>
      </c>
      <c r="G255" s="30">
        <f ca="1">IF($B255="","",VLOOKUP($B255,公司明细!$D:$O,COLUMN()-COLUMN($B$4)+1,FALSE))</f>
        <v>68.958328137999999</v>
      </c>
      <c r="H255" s="30">
        <f ca="1">IF($B255="","",VLOOKUP($B255,公司明细!$D:$O,COLUMN()-COLUMN($B$4)+1,FALSE))</f>
        <v>3.9121129420999998</v>
      </c>
      <c r="I255" s="32">
        <f ca="1">IF($B255="","",VLOOKUP($B255,公司明细!$D:$O,COLUMN()-COLUMN($B$4)+1,FALSE))</f>
        <v>17.626875593469848</v>
      </c>
      <c r="J255" s="30">
        <f ca="1">IF($B255="","",VLOOKUP($B255,公司明细!$D:$O,COLUMN()-COLUMN($B$4)+1,FALSE))</f>
        <v>44.086904212</v>
      </c>
      <c r="K255" s="32">
        <f ca="1">IF($B255="","",VLOOKUP($B255,公司明细!$D:$O,COLUMN()-COLUMN($B$4)+1,FALSE))</f>
        <v>1.5641453935255054</v>
      </c>
    </row>
    <row r="256" spans="2:11">
      <c r="B256" s="40">
        <f>IF(ROW()-ROW($B$4)&gt;行业估值!$C$39,"",ROW()-ROW($B$4))</f>
        <v>252</v>
      </c>
      <c r="C256" s="27" t="str">
        <f>IF($B256="","",VLOOKUP($B256,公司明细!$D:$O,COLUMN()-COLUMN($B$4)+1,FALSE))</f>
        <v>600666.SH</v>
      </c>
      <c r="D256" s="28" t="str">
        <f>IF($B256="","",VLOOKUP($B256,公司明细!$D:$O,COLUMN()-COLUMN($B$4)+1,FALSE))</f>
        <v>*ST瑞德</v>
      </c>
      <c r="E256" s="28" t="str">
        <f>IF($B256="","",VLOOKUP($B256,公司明细!$D:$O,COLUMN()-COLUMN($B$4)+1,FALSE))</f>
        <v>机械设备</v>
      </c>
      <c r="F256" s="29">
        <f ca="1">IF(B256="","",[1]!EM_S_DQ_CLOSE(C256,deadline,"1"))</f>
        <v>1.75</v>
      </c>
      <c r="G256" s="30">
        <f ca="1">IF($B256="","",VLOOKUP($B256,公司明细!$D:$O,COLUMN()-COLUMN($B$4)+1,FALSE))</f>
        <v>21.478209199999998</v>
      </c>
      <c r="H256" s="30">
        <f ca="1">IF($B256="","",VLOOKUP($B256,公司明细!$D:$O,COLUMN()-COLUMN($B$4)+1,FALSE))</f>
        <v>-17.625938761800001</v>
      </c>
      <c r="I256" s="32">
        <f ca="1">IF($B256="","",VLOOKUP($B256,公司明细!$D:$O,COLUMN()-COLUMN($B$4)+1,FALSE))</f>
        <v>-1.2185568944871674</v>
      </c>
      <c r="J256" s="30">
        <f ca="1">IF($B256="","",VLOOKUP($B256,公司明细!$D:$O,COLUMN()-COLUMN($B$4)+1,FALSE))</f>
        <v>6.4856865146000002</v>
      </c>
      <c r="K256" s="32">
        <f ca="1">IF($B256="","",VLOOKUP($B256,公司明细!$D:$O,COLUMN()-COLUMN($B$4)+1,FALSE))</f>
        <v>3.3116323386352646</v>
      </c>
    </row>
    <row r="257" spans="2:11">
      <c r="B257" s="40">
        <f>IF(ROW()-ROW($B$4)&gt;行业估值!$C$39,"",ROW()-ROW($B$4))</f>
        <v>253</v>
      </c>
      <c r="C257" s="27" t="str">
        <f>IF($B257="","",VLOOKUP($B257,公司明细!$D:$O,COLUMN()-COLUMN($B$4)+1,FALSE))</f>
        <v>600761.SH</v>
      </c>
      <c r="D257" s="28" t="str">
        <f>IF($B257="","",VLOOKUP($B257,公司明细!$D:$O,COLUMN()-COLUMN($B$4)+1,FALSE))</f>
        <v>安徽合力</v>
      </c>
      <c r="E257" s="28" t="str">
        <f>IF($B257="","",VLOOKUP($B257,公司明细!$D:$O,COLUMN()-COLUMN($B$4)+1,FALSE))</f>
        <v>机械设备</v>
      </c>
      <c r="F257" s="29">
        <f ca="1">IF(B257="","",[1]!EM_S_DQ_CLOSE(C257,deadline,"1"))</f>
        <v>9.0500000000000007</v>
      </c>
      <c r="G257" s="30">
        <f ca="1">IF($B257="","",VLOOKUP($B257,公司明细!$D:$O,COLUMN()-COLUMN($B$4)+1,FALSE))</f>
        <v>66.986362581000009</v>
      </c>
      <c r="H257" s="30">
        <f ca="1">IF($B257="","",VLOOKUP($B257,公司明细!$D:$O,COLUMN()-COLUMN($B$4)+1,FALSE))</f>
        <v>7.2252153130999996</v>
      </c>
      <c r="I257" s="32">
        <f ca="1">IF($B257="","",VLOOKUP($B257,公司明细!$D:$O,COLUMN()-COLUMN($B$4)+1,FALSE))</f>
        <v>9.2711925774097548</v>
      </c>
      <c r="J257" s="30">
        <f ca="1">IF($B257="","",VLOOKUP($B257,公司明细!$D:$O,COLUMN()-COLUMN($B$4)+1,FALSE))</f>
        <v>48.067076233599998</v>
      </c>
      <c r="K257" s="32">
        <f ca="1">IF($B257="","",VLOOKUP($B257,公司明细!$D:$O,COLUMN()-COLUMN($B$4)+1,FALSE))</f>
        <v>1.3936017713133755</v>
      </c>
    </row>
    <row r="258" spans="2:11">
      <c r="B258" s="40">
        <f>IF(ROW()-ROW($B$4)&gt;行业估值!$C$39,"",ROW()-ROW($B$4))</f>
        <v>254</v>
      </c>
      <c r="C258" s="27" t="str">
        <f>IF($B258="","",VLOOKUP($B258,公司明细!$D:$O,COLUMN()-COLUMN($B$4)+1,FALSE))</f>
        <v>600765.SH</v>
      </c>
      <c r="D258" s="28" t="str">
        <f>IF($B258="","",VLOOKUP($B258,公司明细!$D:$O,COLUMN()-COLUMN($B$4)+1,FALSE))</f>
        <v>中航重机</v>
      </c>
      <c r="E258" s="28" t="str">
        <f>IF($B258="","",VLOOKUP($B258,公司明细!$D:$O,COLUMN()-COLUMN($B$4)+1,FALSE))</f>
        <v>机械设备</v>
      </c>
      <c r="F258" s="29">
        <f ca="1">IF(B258="","",[1]!EM_S_DQ_CLOSE(C258,deadline,"1"))</f>
        <v>8.8800000000000008</v>
      </c>
      <c r="G258" s="30">
        <f ca="1">IF($B258="","",VLOOKUP($B258,公司明细!$D:$O,COLUMN()-COLUMN($B$4)+1,FALSE))</f>
        <v>69.086684160000004</v>
      </c>
      <c r="H258" s="30">
        <f ca="1">IF($B258="","",VLOOKUP($B258,公司明细!$D:$O,COLUMN()-COLUMN($B$4)+1,FALSE))</f>
        <v>2.9534452848000003</v>
      </c>
      <c r="I258" s="32">
        <f ca="1">IF($B258="","",VLOOKUP($B258,公司明细!$D:$O,COLUMN()-COLUMN($B$4)+1,FALSE))</f>
        <v>23.391895734638055</v>
      </c>
      <c r="J258" s="30">
        <f ca="1">IF($B258="","",VLOOKUP($B258,公司明细!$D:$O,COLUMN()-COLUMN($B$4)+1,FALSE))</f>
        <v>47.866422299399993</v>
      </c>
      <c r="K258" s="32">
        <f ca="1">IF($B258="","",VLOOKUP($B258,公司明细!$D:$O,COLUMN()-COLUMN($B$4)+1,FALSE))</f>
        <v>1.4433224970913694</v>
      </c>
    </row>
    <row r="259" spans="2:11">
      <c r="B259" s="40">
        <f>IF(ROW()-ROW($B$4)&gt;行业估值!$C$39,"",ROW()-ROW($B$4))</f>
        <v>255</v>
      </c>
      <c r="C259" s="27" t="str">
        <f>IF($B259="","",VLOOKUP($B259,公司明细!$D:$O,COLUMN()-COLUMN($B$4)+1,FALSE))</f>
        <v>600815.SH</v>
      </c>
      <c r="D259" s="28" t="str">
        <f>IF($B259="","",VLOOKUP($B259,公司明细!$D:$O,COLUMN()-COLUMN($B$4)+1,FALSE))</f>
        <v>*ST厦工</v>
      </c>
      <c r="E259" s="28" t="str">
        <f>IF($B259="","",VLOOKUP($B259,公司明细!$D:$O,COLUMN()-COLUMN($B$4)+1,FALSE))</f>
        <v>机械设备</v>
      </c>
      <c r="F259" s="29">
        <f ca="1">IF(B259="","",[1]!EM_S_DQ_CLOSE(C259,deadline,"1"))</f>
        <v>3.05</v>
      </c>
      <c r="G259" s="30">
        <f ca="1">IF($B259="","",VLOOKUP($B259,公司明细!$D:$O,COLUMN()-COLUMN($B$4)+1,FALSE))</f>
        <v>29.248584664499997</v>
      </c>
      <c r="H259" s="30">
        <f ca="1">IF($B259="","",VLOOKUP($B259,公司明细!$D:$O,COLUMN()-COLUMN($B$4)+1,FALSE))</f>
        <v>-11.326596705899998</v>
      </c>
      <c r="I259" s="32">
        <f ca="1">IF($B259="","",VLOOKUP($B259,公司明细!$D:$O,COLUMN()-COLUMN($B$4)+1,FALSE))</f>
        <v>-2.5822924064440711</v>
      </c>
      <c r="J259" s="30">
        <f ca="1">IF($B259="","",VLOOKUP($B259,公司明细!$D:$O,COLUMN()-COLUMN($B$4)+1,FALSE))</f>
        <v>-7.1114582280999992</v>
      </c>
      <c r="K259" s="32">
        <f ca="1">IF($B259="","",VLOOKUP($B259,公司明细!$D:$O,COLUMN()-COLUMN($B$4)+1,FALSE))</f>
        <v>-4.1128814550197355</v>
      </c>
    </row>
    <row r="260" spans="2:11">
      <c r="B260" s="40">
        <f>IF(ROW()-ROW($B$4)&gt;行业估值!$C$39,"",ROW()-ROW($B$4))</f>
        <v>256</v>
      </c>
      <c r="C260" s="27" t="str">
        <f>IF($B260="","",VLOOKUP($B260,公司明细!$D:$O,COLUMN()-COLUMN($B$4)+1,FALSE))</f>
        <v>600835.SH</v>
      </c>
      <c r="D260" s="28" t="str">
        <f>IF($B260="","",VLOOKUP($B260,公司明细!$D:$O,COLUMN()-COLUMN($B$4)+1,FALSE))</f>
        <v>上海机电</v>
      </c>
      <c r="E260" s="28" t="str">
        <f>IF($B260="","",VLOOKUP($B260,公司明细!$D:$O,COLUMN()-COLUMN($B$4)+1,FALSE))</f>
        <v>机械设备</v>
      </c>
      <c r="F260" s="29">
        <f ca="1">IF(B260="","",[1]!EM_S_DQ_CLOSE(C260,deadline,"1"))</f>
        <v>15.18</v>
      </c>
      <c r="G260" s="30">
        <f ca="1">IF($B260="","",VLOOKUP($B260,公司明细!$D:$O,COLUMN()-COLUMN($B$4)+1,FALSE))</f>
        <v>155.2518269544</v>
      </c>
      <c r="H260" s="30">
        <f ca="1">IF($B260="","",VLOOKUP($B260,公司明细!$D:$O,COLUMN()-COLUMN($B$4)+1,FALSE))</f>
        <v>17.792140323199998</v>
      </c>
      <c r="I260" s="32">
        <f ca="1">IF($B260="","",VLOOKUP($B260,公司明细!$D:$O,COLUMN()-COLUMN($B$4)+1,FALSE))</f>
        <v>8.725865698797346</v>
      </c>
      <c r="J260" s="30">
        <f ca="1">IF($B260="","",VLOOKUP($B260,公司明细!$D:$O,COLUMN()-COLUMN($B$4)+1,FALSE))</f>
        <v>112.1379405939</v>
      </c>
      <c r="K260" s="32">
        <f ca="1">IF($B260="","",VLOOKUP($B260,公司明细!$D:$O,COLUMN()-COLUMN($B$4)+1,FALSE))</f>
        <v>1.3844718935639637</v>
      </c>
    </row>
    <row r="261" spans="2:11">
      <c r="B261" s="40">
        <f>IF(ROW()-ROW($B$4)&gt;行业估值!$C$39,"",ROW()-ROW($B$4))</f>
        <v>257</v>
      </c>
      <c r="C261" s="27" t="str">
        <f>IF($B261="","",VLOOKUP($B261,公司明细!$D:$O,COLUMN()-COLUMN($B$4)+1,FALSE))</f>
        <v>600841.SH</v>
      </c>
      <c r="D261" s="28" t="str">
        <f>IF($B261="","",VLOOKUP($B261,公司明细!$D:$O,COLUMN()-COLUMN($B$4)+1,FALSE))</f>
        <v>上柴股份</v>
      </c>
      <c r="E261" s="28" t="str">
        <f>IF($B261="","",VLOOKUP($B261,公司明细!$D:$O,COLUMN()-COLUMN($B$4)+1,FALSE))</f>
        <v>机械设备</v>
      </c>
      <c r="F261" s="29">
        <f ca="1">IF(B261="","",[1]!EM_S_DQ_CLOSE(C261,deadline,"1"))</f>
        <v>6.81</v>
      </c>
      <c r="G261" s="30">
        <f ca="1">IF($B261="","",VLOOKUP($B261,公司明细!$D:$O,COLUMN()-COLUMN($B$4)+1,FALSE))</f>
        <v>59.021577423000004</v>
      </c>
      <c r="H261" s="30">
        <f ca="1">IF($B261="","",VLOOKUP($B261,公司明细!$D:$O,COLUMN()-COLUMN($B$4)+1,FALSE))</f>
        <v>1.0820170141000001</v>
      </c>
      <c r="I261" s="32">
        <f ca="1">IF($B261="","",VLOOKUP($B261,公司明细!$D:$O,COLUMN()-COLUMN($B$4)+1,FALSE))</f>
        <v>54.547735066895378</v>
      </c>
      <c r="J261" s="30">
        <f ca="1">IF($B261="","",VLOOKUP($B261,公司明细!$D:$O,COLUMN()-COLUMN($B$4)+1,FALSE))</f>
        <v>37.786336055900001</v>
      </c>
      <c r="K261" s="32">
        <f ca="1">IF($B261="","",VLOOKUP($B261,公司明细!$D:$O,COLUMN()-COLUMN($B$4)+1,FALSE))</f>
        <v>1.5619820174066417</v>
      </c>
    </row>
    <row r="262" spans="2:11">
      <c r="B262" s="40">
        <f>IF(ROW()-ROW($B$4)&gt;行业估值!$C$39,"",ROW()-ROW($B$4))</f>
        <v>258</v>
      </c>
      <c r="C262" s="27" t="str">
        <f>IF($B262="","",VLOOKUP($B262,公司明细!$D:$O,COLUMN()-COLUMN($B$4)+1,FALSE))</f>
        <v>600843.SH</v>
      </c>
      <c r="D262" s="28" t="str">
        <f>IF($B262="","",VLOOKUP($B262,公司明细!$D:$O,COLUMN()-COLUMN($B$4)+1,FALSE))</f>
        <v>上工申贝</v>
      </c>
      <c r="E262" s="28" t="str">
        <f>IF($B262="","",VLOOKUP($B262,公司明细!$D:$O,COLUMN()-COLUMN($B$4)+1,FALSE))</f>
        <v>机械设备</v>
      </c>
      <c r="F262" s="29">
        <f ca="1">IF(B262="","",[1]!EM_S_DQ_CLOSE(C262,deadline,"1"))</f>
        <v>7.52</v>
      </c>
      <c r="G262" s="30">
        <f ca="1">IF($B262="","",VLOOKUP($B262,公司明细!$D:$O,COLUMN()-COLUMN($B$4)+1,FALSE))</f>
        <v>41.253937919999998</v>
      </c>
      <c r="H262" s="30">
        <f ca="1">IF($B262="","",VLOOKUP($B262,公司明细!$D:$O,COLUMN()-COLUMN($B$4)+1,FALSE))</f>
        <v>1.0145642720999999</v>
      </c>
      <c r="I262" s="32">
        <f ca="1">IF($B262="","",VLOOKUP($B262,公司明细!$D:$O,COLUMN()-COLUMN($B$4)+1,FALSE))</f>
        <v>40.661729428546082</v>
      </c>
      <c r="J262" s="30">
        <f ca="1">IF($B262="","",VLOOKUP($B262,公司明细!$D:$O,COLUMN()-COLUMN($B$4)+1,FALSE))</f>
        <v>23.345854216300001</v>
      </c>
      <c r="K262" s="32">
        <f ca="1">IF($B262="","",VLOOKUP($B262,公司明细!$D:$O,COLUMN()-COLUMN($B$4)+1,FALSE))</f>
        <v>1.7670776805929265</v>
      </c>
    </row>
    <row r="263" spans="2:11">
      <c r="B263" s="40">
        <f>IF(ROW()-ROW($B$4)&gt;行业估值!$C$39,"",ROW()-ROW($B$4))</f>
        <v>259</v>
      </c>
      <c r="C263" s="27" t="str">
        <f>IF($B263="","",VLOOKUP($B263,公司明细!$D:$O,COLUMN()-COLUMN($B$4)+1,FALSE))</f>
        <v>600860.SH</v>
      </c>
      <c r="D263" s="28" t="str">
        <f>IF($B263="","",VLOOKUP($B263,公司明细!$D:$O,COLUMN()-COLUMN($B$4)+1,FALSE))</f>
        <v>京城股份</v>
      </c>
      <c r="E263" s="28" t="str">
        <f>IF($B263="","",VLOOKUP($B263,公司明细!$D:$O,COLUMN()-COLUMN($B$4)+1,FALSE))</f>
        <v>机械设备</v>
      </c>
      <c r="F263" s="29">
        <f ca="1">IF(B263="","",[1]!EM_S_DQ_CLOSE(C263,deadline,"1"))</f>
        <v>5</v>
      </c>
      <c r="G263" s="30">
        <f ca="1">IF($B263="","",VLOOKUP($B263,公司明细!$D:$O,COLUMN()-COLUMN($B$4)+1,FALSE))</f>
        <v>21.1</v>
      </c>
      <c r="H263" s="30">
        <f ca="1">IF($B263="","",VLOOKUP($B263,公司明细!$D:$O,COLUMN()-COLUMN($B$4)+1,FALSE))</f>
        <v>-1.5380375212999999</v>
      </c>
      <c r="I263" s="32">
        <f ca="1">IF($B263="","",VLOOKUP($B263,公司明细!$D:$O,COLUMN()-COLUMN($B$4)+1,FALSE))</f>
        <v>-13.718781049090133</v>
      </c>
      <c r="J263" s="30">
        <f ca="1">IF($B263="","",VLOOKUP($B263,公司明细!$D:$O,COLUMN()-COLUMN($B$4)+1,FALSE))</f>
        <v>4.0283683508000001</v>
      </c>
      <c r="K263" s="32">
        <f ca="1">IF($B263="","",VLOOKUP($B263,公司明细!$D:$O,COLUMN()-COLUMN($B$4)+1,FALSE))</f>
        <v>5.2378526893673261</v>
      </c>
    </row>
    <row r="264" spans="2:11">
      <c r="B264" s="40">
        <f>IF(ROW()-ROW($B$4)&gt;行业估值!$C$39,"",ROW()-ROW($B$4))</f>
        <v>260</v>
      </c>
      <c r="C264" s="27" t="str">
        <f>IF($B264="","",VLOOKUP($B264,公司明细!$D:$O,COLUMN()-COLUMN($B$4)+1,FALSE))</f>
        <v>600894.SH</v>
      </c>
      <c r="D264" s="28" t="str">
        <f>IF($B264="","",VLOOKUP($B264,公司明细!$D:$O,COLUMN()-COLUMN($B$4)+1,FALSE))</f>
        <v>广日股份</v>
      </c>
      <c r="E264" s="28" t="str">
        <f>IF($B264="","",VLOOKUP($B264,公司明细!$D:$O,COLUMN()-COLUMN($B$4)+1,FALSE))</f>
        <v>机械设备</v>
      </c>
      <c r="F264" s="29">
        <f ca="1">IF(B264="","",[1]!EM_S_DQ_CLOSE(C264,deadline,"1"))</f>
        <v>7.07</v>
      </c>
      <c r="G264" s="30">
        <f ca="1">IF($B264="","",VLOOKUP($B264,公司明细!$D:$O,COLUMN()-COLUMN($B$4)+1,FALSE))</f>
        <v>60.798245476499993</v>
      </c>
      <c r="H264" s="30">
        <f ca="1">IF($B264="","",VLOOKUP($B264,公司明细!$D:$O,COLUMN()-COLUMN($B$4)+1,FALSE))</f>
        <v>2.3415559344000001</v>
      </c>
      <c r="I264" s="32">
        <f ca="1">IF($B264="","",VLOOKUP($B264,公司明细!$D:$O,COLUMN()-COLUMN($B$4)+1,FALSE))</f>
        <v>25.964891371291937</v>
      </c>
      <c r="J264" s="30">
        <f ca="1">IF($B264="","",VLOOKUP($B264,公司明细!$D:$O,COLUMN()-COLUMN($B$4)+1,FALSE))</f>
        <v>76.319807016599995</v>
      </c>
      <c r="K264" s="32">
        <f ca="1">IF($B264="","",VLOOKUP($B264,公司明细!$D:$O,COLUMN()-COLUMN($B$4)+1,FALSE))</f>
        <v>0.7966247276185594</v>
      </c>
    </row>
    <row r="265" spans="2:11">
      <c r="B265" s="40">
        <f>IF(ROW()-ROW($B$4)&gt;行业估值!$C$39,"",ROW()-ROW($B$4))</f>
        <v>261</v>
      </c>
      <c r="C265" s="27" t="str">
        <f>IF($B265="","",VLOOKUP($B265,公司明细!$D:$O,COLUMN()-COLUMN($B$4)+1,FALSE))</f>
        <v>600980.SH</v>
      </c>
      <c r="D265" s="28" t="str">
        <f>IF($B265="","",VLOOKUP($B265,公司明细!$D:$O,COLUMN()-COLUMN($B$4)+1,FALSE))</f>
        <v>北矿科技</v>
      </c>
      <c r="E265" s="28" t="str">
        <f>IF($B265="","",VLOOKUP($B265,公司明细!$D:$O,COLUMN()-COLUMN($B$4)+1,FALSE))</f>
        <v>机械设备</v>
      </c>
      <c r="F265" s="29">
        <f ca="1">IF(B265="","",[1]!EM_S_DQ_CLOSE(C265,deadline,"1"))</f>
        <v>12.89</v>
      </c>
      <c r="G265" s="30">
        <f ca="1">IF($B265="","",VLOOKUP($B265,公司明细!$D:$O,COLUMN()-COLUMN($B$4)+1,FALSE))</f>
        <v>20.006553532000002</v>
      </c>
      <c r="H265" s="30">
        <f ca="1">IF($B265="","",VLOOKUP($B265,公司明细!$D:$O,COLUMN()-COLUMN($B$4)+1,FALSE))</f>
        <v>0.34134736240000002</v>
      </c>
      <c r="I265" s="32">
        <f ca="1">IF($B265="","",VLOOKUP($B265,公司明细!$D:$O,COLUMN()-COLUMN($B$4)+1,FALSE))</f>
        <v>58.610540861762345</v>
      </c>
      <c r="J265" s="30">
        <f ca="1">IF($B265="","",VLOOKUP($B265,公司明细!$D:$O,COLUMN()-COLUMN($B$4)+1,FALSE))</f>
        <v>6.0673896057000007</v>
      </c>
      <c r="K265" s="32">
        <f ca="1">IF($B265="","",VLOOKUP($B265,公司明细!$D:$O,COLUMN()-COLUMN($B$4)+1,FALSE))</f>
        <v>3.2973906131237842</v>
      </c>
    </row>
    <row r="266" spans="2:11">
      <c r="B266" s="40">
        <f>IF(ROW()-ROW($B$4)&gt;行业估值!$C$39,"",ROW()-ROW($B$4))</f>
        <v>262</v>
      </c>
      <c r="C266" s="27" t="str">
        <f>IF($B266="","",VLOOKUP($B266,公司明细!$D:$O,COLUMN()-COLUMN($B$4)+1,FALSE))</f>
        <v>600984.SH</v>
      </c>
      <c r="D266" s="28" t="str">
        <f>IF($B266="","",VLOOKUP($B266,公司明细!$D:$O,COLUMN()-COLUMN($B$4)+1,FALSE))</f>
        <v>建设机械</v>
      </c>
      <c r="E266" s="28" t="str">
        <f>IF($B266="","",VLOOKUP($B266,公司明细!$D:$O,COLUMN()-COLUMN($B$4)+1,FALSE))</f>
        <v>机械设备</v>
      </c>
      <c r="F266" s="29">
        <f ca="1">IF(B266="","",[1]!EM_S_DQ_CLOSE(C266,deadline,"1"))</f>
        <v>9.77</v>
      </c>
      <c r="G266" s="30">
        <f ca="1">IF($B266="","",VLOOKUP($B266,公司明细!$D:$O,COLUMN()-COLUMN($B$4)+1,FALSE))</f>
        <v>80.875421432799996</v>
      </c>
      <c r="H266" s="30">
        <f ca="1">IF($B266="","",VLOOKUP($B266,公司明细!$D:$O,COLUMN()-COLUMN($B$4)+1,FALSE))</f>
        <v>4.1846334291999998</v>
      </c>
      <c r="I266" s="32">
        <f ca="1">IF($B266="","",VLOOKUP($B266,公司明细!$D:$O,COLUMN()-COLUMN($B$4)+1,FALSE))</f>
        <v>19.326763694152636</v>
      </c>
      <c r="J266" s="30">
        <f ca="1">IF($B266="","",VLOOKUP($B266,公司明细!$D:$O,COLUMN()-COLUMN($B$4)+1,FALSE))</f>
        <v>37.526751727300002</v>
      </c>
      <c r="K266" s="32">
        <f ca="1">IF($B266="","",VLOOKUP($B266,公司明细!$D:$O,COLUMN()-COLUMN($B$4)+1,FALSE))</f>
        <v>2.1551404720692799</v>
      </c>
    </row>
    <row r="267" spans="2:11">
      <c r="B267" s="40">
        <f>IF(ROW()-ROW($B$4)&gt;行业估值!$C$39,"",ROW()-ROW($B$4))</f>
        <v>263</v>
      </c>
      <c r="C267" s="27" t="str">
        <f>IF($B267="","",VLOOKUP($B267,公司明细!$D:$O,COLUMN()-COLUMN($B$4)+1,FALSE))</f>
        <v>600992.SH</v>
      </c>
      <c r="D267" s="28" t="str">
        <f>IF($B267="","",VLOOKUP($B267,公司明细!$D:$O,COLUMN()-COLUMN($B$4)+1,FALSE))</f>
        <v>贵绳股份</v>
      </c>
      <c r="E267" s="28" t="str">
        <f>IF($B267="","",VLOOKUP($B267,公司明细!$D:$O,COLUMN()-COLUMN($B$4)+1,FALSE))</f>
        <v>机械设备</v>
      </c>
      <c r="F267" s="29">
        <f ca="1">IF(B267="","",[1]!EM_S_DQ_CLOSE(C267,deadline,"1"))</f>
        <v>6.52</v>
      </c>
      <c r="G267" s="30">
        <f ca="1">IF($B267="","",VLOOKUP($B267,公司明细!$D:$O,COLUMN()-COLUMN($B$4)+1,FALSE))</f>
        <v>15.979868</v>
      </c>
      <c r="H267" s="30">
        <f ca="1">IF($B267="","",VLOOKUP($B267,公司明细!$D:$O,COLUMN()-COLUMN($B$4)+1,FALSE))</f>
        <v>0.27953903690000004</v>
      </c>
      <c r="I267" s="32">
        <f ca="1">IF($B267="","",VLOOKUP($B267,公司明细!$D:$O,COLUMN()-COLUMN($B$4)+1,FALSE))</f>
        <v>57.165067810248289</v>
      </c>
      <c r="J267" s="30">
        <f ca="1">IF($B267="","",VLOOKUP($B267,公司明细!$D:$O,COLUMN()-COLUMN($B$4)+1,FALSE))</f>
        <v>14.044691225099999</v>
      </c>
      <c r="K267" s="32">
        <f ca="1">IF($B267="","",VLOOKUP($B267,公司明细!$D:$O,COLUMN()-COLUMN($B$4)+1,FALSE))</f>
        <v>1.1377870644419399</v>
      </c>
    </row>
    <row r="268" spans="2:11">
      <c r="B268" s="40">
        <f>IF(ROW()-ROW($B$4)&gt;行业估值!$C$39,"",ROW()-ROW($B$4))</f>
        <v>264</v>
      </c>
      <c r="C268" s="27" t="str">
        <f>IF($B268="","",VLOOKUP($B268,公司明细!$D:$O,COLUMN()-COLUMN($B$4)+1,FALSE))</f>
        <v>601002.SH</v>
      </c>
      <c r="D268" s="28" t="str">
        <f>IF($B268="","",VLOOKUP($B268,公司明细!$D:$O,COLUMN()-COLUMN($B$4)+1,FALSE))</f>
        <v>晋亿实业</v>
      </c>
      <c r="E268" s="28" t="str">
        <f>IF($B268="","",VLOOKUP($B268,公司明细!$D:$O,COLUMN()-COLUMN($B$4)+1,FALSE))</f>
        <v>机械设备</v>
      </c>
      <c r="F268" s="29">
        <f ca="1">IF(B268="","",[1]!EM_S_DQ_CLOSE(C268,deadline,"1"))</f>
        <v>5.57</v>
      </c>
      <c r="G268" s="30">
        <f ca="1">IF($B268="","",VLOOKUP($B268,公司明细!$D:$O,COLUMN()-COLUMN($B$4)+1,FALSE))</f>
        <v>44.152833000000001</v>
      </c>
      <c r="H268" s="30">
        <f ca="1">IF($B268="","",VLOOKUP($B268,公司明细!$D:$O,COLUMN()-COLUMN($B$4)+1,FALSE))</f>
        <v>1.8724086012000001</v>
      </c>
      <c r="I268" s="32">
        <f ca="1">IF($B268="","",VLOOKUP($B268,公司明细!$D:$O,COLUMN()-COLUMN($B$4)+1,FALSE))</f>
        <v>23.580768092874109</v>
      </c>
      <c r="J268" s="30">
        <f ca="1">IF($B268="","",VLOOKUP($B268,公司明细!$D:$O,COLUMN()-COLUMN($B$4)+1,FALSE))</f>
        <v>27.0430220519</v>
      </c>
      <c r="K268" s="32">
        <f ca="1">IF($B268="","",VLOOKUP($B268,公司明细!$D:$O,COLUMN()-COLUMN($B$4)+1,FALSE))</f>
        <v>1.6326885699114346</v>
      </c>
    </row>
    <row r="269" spans="2:11">
      <c r="B269" s="40">
        <f>IF(ROW()-ROW($B$4)&gt;行业估值!$C$39,"",ROW()-ROW($B$4))</f>
        <v>265</v>
      </c>
      <c r="C269" s="27" t="str">
        <f>IF($B269="","",VLOOKUP($B269,公司明细!$D:$O,COLUMN()-COLUMN($B$4)+1,FALSE))</f>
        <v>601028.SH</v>
      </c>
      <c r="D269" s="28" t="str">
        <f>IF($B269="","",VLOOKUP($B269,公司明细!$D:$O,COLUMN()-COLUMN($B$4)+1,FALSE))</f>
        <v>玉龙股份</v>
      </c>
      <c r="E269" s="28" t="str">
        <f>IF($B269="","",VLOOKUP($B269,公司明细!$D:$O,COLUMN()-COLUMN($B$4)+1,FALSE))</f>
        <v>机械设备</v>
      </c>
      <c r="F269" s="29">
        <f ca="1">IF(B269="","",[1]!EM_S_DQ_CLOSE(C269,deadline,"1"))</f>
        <v>5.39</v>
      </c>
      <c r="G269" s="30">
        <f ca="1">IF($B269="","",VLOOKUP($B269,公司明细!$D:$O,COLUMN()-COLUMN($B$4)+1,FALSE))</f>
        <v>42.205088463999999</v>
      </c>
      <c r="H269" s="30">
        <f ca="1">IF($B269="","",VLOOKUP($B269,公司明细!$D:$O,COLUMN()-COLUMN($B$4)+1,FALSE))</f>
        <v>-0.99008195519999997</v>
      </c>
      <c r="I269" s="32">
        <f ca="1">IF($B269="","",VLOOKUP($B269,公司明细!$D:$O,COLUMN()-COLUMN($B$4)+1,FALSE))</f>
        <v>-42.627873624334889</v>
      </c>
      <c r="J269" s="30">
        <f ca="1">IF($B269="","",VLOOKUP($B269,公司明细!$D:$O,COLUMN()-COLUMN($B$4)+1,FALSE))</f>
        <v>20.344385155299999</v>
      </c>
      <c r="K269" s="32">
        <f ca="1">IF($B269="","",VLOOKUP($B269,公司明细!$D:$O,COLUMN()-COLUMN($B$4)+1,FALSE))</f>
        <v>2.0745325131148031</v>
      </c>
    </row>
    <row r="270" spans="2:11">
      <c r="B270" s="40">
        <f>IF(ROW()-ROW($B$4)&gt;行业估值!$C$39,"",ROW()-ROW($B$4))</f>
        <v>266</v>
      </c>
      <c r="C270" s="27" t="str">
        <f>IF($B270="","",VLOOKUP($B270,公司明细!$D:$O,COLUMN()-COLUMN($B$4)+1,FALSE))</f>
        <v>601038.SH</v>
      </c>
      <c r="D270" s="28" t="str">
        <f>IF($B270="","",VLOOKUP($B270,公司明细!$D:$O,COLUMN()-COLUMN($B$4)+1,FALSE))</f>
        <v>一拖股份</v>
      </c>
      <c r="E270" s="28" t="str">
        <f>IF($B270="","",VLOOKUP($B270,公司明细!$D:$O,COLUMN()-COLUMN($B$4)+1,FALSE))</f>
        <v>机械设备</v>
      </c>
      <c r="F270" s="29">
        <f ca="1">IF(B270="","",[1]!EM_S_DQ_CLOSE(C270,deadline,"1"))</f>
        <v>6.16</v>
      </c>
      <c r="G270" s="30">
        <f ca="1">IF($B270="","",VLOOKUP($B270,公司明细!$D:$O,COLUMN()-COLUMN($B$4)+1,FALSE))</f>
        <v>60.728360000000002</v>
      </c>
      <c r="H270" s="30">
        <f ca="1">IF($B270="","",VLOOKUP($B270,公司明细!$D:$O,COLUMN()-COLUMN($B$4)+1,FALSE))</f>
        <v>-8.7568366747000006</v>
      </c>
      <c r="I270" s="32">
        <f ca="1">IF($B270="","",VLOOKUP($B270,公司明细!$D:$O,COLUMN()-COLUMN($B$4)+1,FALSE))</f>
        <v>-6.934965473942734</v>
      </c>
      <c r="J270" s="30">
        <f ca="1">IF($B270="","",VLOOKUP($B270,公司明细!$D:$O,COLUMN()-COLUMN($B$4)+1,FALSE))</f>
        <v>40.775874444700001</v>
      </c>
      <c r="K270" s="32">
        <f ca="1">IF($B270="","",VLOOKUP($B270,公司明细!$D:$O,COLUMN()-COLUMN($B$4)+1,FALSE))</f>
        <v>1.4893208503071944</v>
      </c>
    </row>
    <row r="271" spans="2:11">
      <c r="B271" s="40">
        <f>IF(ROW()-ROW($B$4)&gt;行业估值!$C$39,"",ROW()-ROW($B$4))</f>
        <v>267</v>
      </c>
      <c r="C271" s="27" t="str">
        <f>IF($B271="","",VLOOKUP($B271,公司明细!$D:$O,COLUMN()-COLUMN($B$4)+1,FALSE))</f>
        <v>601100.SH</v>
      </c>
      <c r="D271" s="28" t="str">
        <f>IF($B271="","",VLOOKUP($B271,公司明细!$D:$O,COLUMN()-COLUMN($B$4)+1,FALSE))</f>
        <v>恒立液压</v>
      </c>
      <c r="E271" s="28" t="str">
        <f>IF($B271="","",VLOOKUP($B271,公司明细!$D:$O,COLUMN()-COLUMN($B$4)+1,FALSE))</f>
        <v>机械设备</v>
      </c>
      <c r="F271" s="29">
        <f ca="1">IF(B271="","",[1]!EM_S_DQ_CLOSE(C271,deadline,"1"))</f>
        <v>47.18</v>
      </c>
      <c r="G271" s="30">
        <f ca="1">IF($B271="","",VLOOKUP($B271,公司明细!$D:$O,COLUMN()-COLUMN($B$4)+1,FALSE))</f>
        <v>416.12759999999997</v>
      </c>
      <c r="H271" s="30">
        <f ca="1">IF($B271="","",VLOOKUP($B271,公司明细!$D:$O,COLUMN()-COLUMN($B$4)+1,FALSE))</f>
        <v>10.348027549400001</v>
      </c>
      <c r="I271" s="32">
        <f ca="1">IF($B271="","",VLOOKUP($B271,公司明细!$D:$O,COLUMN()-COLUMN($B$4)+1,FALSE))</f>
        <v>40.213228850954103</v>
      </c>
      <c r="J271" s="30">
        <f ca="1">IF($B271="","",VLOOKUP($B271,公司明细!$D:$O,COLUMN()-COLUMN($B$4)+1,FALSE))</f>
        <v>51.943713805800002</v>
      </c>
      <c r="K271" s="32">
        <f ca="1">IF($B271="","",VLOOKUP($B271,公司明细!$D:$O,COLUMN()-COLUMN($B$4)+1,FALSE))</f>
        <v>8.0111253029723777</v>
      </c>
    </row>
    <row r="272" spans="2:11">
      <c r="B272" s="40">
        <f>IF(ROW()-ROW($B$4)&gt;行业估值!$C$39,"",ROW()-ROW($B$4))</f>
        <v>268</v>
      </c>
      <c r="C272" s="27" t="str">
        <f>IF($B272="","",VLOOKUP($B272,公司明细!$D:$O,COLUMN()-COLUMN($B$4)+1,FALSE))</f>
        <v>601106.SH</v>
      </c>
      <c r="D272" s="28" t="str">
        <f>IF($B272="","",VLOOKUP($B272,公司明细!$D:$O,COLUMN()-COLUMN($B$4)+1,FALSE))</f>
        <v>中国一重</v>
      </c>
      <c r="E272" s="28" t="str">
        <f>IF($B272="","",VLOOKUP($B272,公司明细!$D:$O,COLUMN()-COLUMN($B$4)+1,FALSE))</f>
        <v>机械设备</v>
      </c>
      <c r="F272" s="29">
        <f ca="1">IF(B272="","",[1]!EM_S_DQ_CLOSE(C272,deadline,"1"))</f>
        <v>2.82</v>
      </c>
      <c r="G272" s="30">
        <f ca="1">IF($B272="","",VLOOKUP($B272,公司明细!$D:$O,COLUMN()-COLUMN($B$4)+1,FALSE))</f>
        <v>193.3894785414</v>
      </c>
      <c r="H272" s="30">
        <f ca="1">IF($B272="","",VLOOKUP($B272,公司明细!$D:$O,COLUMN()-COLUMN($B$4)+1,FALSE))</f>
        <v>0.67566619180000009</v>
      </c>
      <c r="I272" s="32">
        <f ca="1">IF($B272="","",VLOOKUP($B272,公司明细!$D:$O,COLUMN()-COLUMN($B$4)+1,FALSE))</f>
        <v>286.22044567037335</v>
      </c>
      <c r="J272" s="30">
        <f ca="1">IF($B272="","",VLOOKUP($B272,公司明细!$D:$O,COLUMN()-COLUMN($B$4)+1,FALSE))</f>
        <v>109.8680623123</v>
      </c>
      <c r="K272" s="32">
        <f ca="1">IF($B272="","",VLOOKUP($B272,公司明细!$D:$O,COLUMN()-COLUMN($B$4)+1,FALSE))</f>
        <v>1.7601974083395624</v>
      </c>
    </row>
    <row r="273" spans="2:11">
      <c r="B273" s="40">
        <f>IF(ROW()-ROW($B$4)&gt;行业估值!$C$39,"",ROW()-ROW($B$4))</f>
        <v>269</v>
      </c>
      <c r="C273" s="27" t="str">
        <f>IF($B273="","",VLOOKUP($B273,公司明细!$D:$O,COLUMN()-COLUMN($B$4)+1,FALSE))</f>
        <v>601177.SH</v>
      </c>
      <c r="D273" s="28" t="str">
        <f>IF($B273="","",VLOOKUP($B273,公司明细!$D:$O,COLUMN()-COLUMN($B$4)+1,FALSE))</f>
        <v>杭齿前进</v>
      </c>
      <c r="E273" s="28" t="str">
        <f>IF($B273="","",VLOOKUP($B273,公司明细!$D:$O,COLUMN()-COLUMN($B$4)+1,FALSE))</f>
        <v>机械设备</v>
      </c>
      <c r="F273" s="29">
        <f ca="1">IF(B273="","",[1]!EM_S_DQ_CLOSE(C273,deadline,"1"))</f>
        <v>9.1999999999999993</v>
      </c>
      <c r="G273" s="30">
        <f ca="1">IF($B273="","",VLOOKUP($B273,公司明细!$D:$O,COLUMN()-COLUMN($B$4)+1,FALSE))</f>
        <v>36.805520000000001</v>
      </c>
      <c r="H273" s="30">
        <f ca="1">IF($B273="","",VLOOKUP($B273,公司明细!$D:$O,COLUMN()-COLUMN($B$4)+1,FALSE))</f>
        <v>0.30904177649999998</v>
      </c>
      <c r="I273" s="32">
        <f ca="1">IF($B273="","",VLOOKUP($B273,公司明细!$D:$O,COLUMN()-COLUMN($B$4)+1,FALSE))</f>
        <v>119.09561359902422</v>
      </c>
      <c r="J273" s="30">
        <f ca="1">IF($B273="","",VLOOKUP($B273,公司明细!$D:$O,COLUMN()-COLUMN($B$4)+1,FALSE))</f>
        <v>16.429018407000001</v>
      </c>
      <c r="K273" s="32">
        <f ca="1">IF($B273="","",VLOOKUP($B273,公司明细!$D:$O,COLUMN()-COLUMN($B$4)+1,FALSE))</f>
        <v>2.2402750479796207</v>
      </c>
    </row>
    <row r="274" spans="2:11">
      <c r="B274" s="40">
        <f>IF(ROW()-ROW($B$4)&gt;行业估值!$C$39,"",ROW()-ROW($B$4))</f>
        <v>270</v>
      </c>
      <c r="C274" s="27" t="str">
        <f>IF($B274="","",VLOOKUP($B274,公司明细!$D:$O,COLUMN()-COLUMN($B$4)+1,FALSE))</f>
        <v>601369.SH</v>
      </c>
      <c r="D274" s="28" t="str">
        <f>IF($B274="","",VLOOKUP($B274,公司明细!$D:$O,COLUMN()-COLUMN($B$4)+1,FALSE))</f>
        <v>陕鼓动力</v>
      </c>
      <c r="E274" s="28" t="str">
        <f>IF($B274="","",VLOOKUP($B274,公司明细!$D:$O,COLUMN()-COLUMN($B$4)+1,FALSE))</f>
        <v>机械设备</v>
      </c>
      <c r="F274" s="29">
        <f ca="1">IF(B274="","",[1]!EM_S_DQ_CLOSE(C274,deadline,"1"))</f>
        <v>6.38</v>
      </c>
      <c r="G274" s="30">
        <f ca="1">IF($B274="","",VLOOKUP($B274,公司明细!$D:$O,COLUMN()-COLUMN($B$4)+1,FALSE))</f>
        <v>107.07746886540001</v>
      </c>
      <c r="H274" s="30">
        <f ca="1">IF($B274="","",VLOOKUP($B274,公司明细!$D:$O,COLUMN()-COLUMN($B$4)+1,FALSE))</f>
        <v>5.0826074560999999</v>
      </c>
      <c r="I274" s="32">
        <f ca="1">IF($B274="","",VLOOKUP($B274,公司明细!$D:$O,COLUMN()-COLUMN($B$4)+1,FALSE))</f>
        <v>21.067428439095508</v>
      </c>
      <c r="J274" s="30">
        <f ca="1">IF($B274="","",VLOOKUP($B274,公司明细!$D:$O,COLUMN()-COLUMN($B$4)+1,FALSE))</f>
        <v>66.852670329399999</v>
      </c>
      <c r="K274" s="32">
        <f ca="1">IF($B274="","",VLOOKUP($B274,公司明细!$D:$O,COLUMN()-COLUMN($B$4)+1,FALSE))</f>
        <v>1.6016932208960728</v>
      </c>
    </row>
    <row r="275" spans="2:11">
      <c r="B275" s="40">
        <f>IF(ROW()-ROW($B$4)&gt;行业估值!$C$39,"",ROW()-ROW($B$4))</f>
        <v>271</v>
      </c>
      <c r="C275" s="27" t="str">
        <f>IF($B275="","",VLOOKUP($B275,公司明细!$D:$O,COLUMN()-COLUMN($B$4)+1,FALSE))</f>
        <v>601608.SH</v>
      </c>
      <c r="D275" s="28" t="str">
        <f>IF($B275="","",VLOOKUP($B275,公司明细!$D:$O,COLUMN()-COLUMN($B$4)+1,FALSE))</f>
        <v>中信重工</v>
      </c>
      <c r="E275" s="28" t="str">
        <f>IF($B275="","",VLOOKUP($B275,公司明细!$D:$O,COLUMN()-COLUMN($B$4)+1,FALSE))</f>
        <v>机械设备</v>
      </c>
      <c r="F275" s="29">
        <f ca="1">IF(B275="","",[1]!EM_S_DQ_CLOSE(C275,deadline,"1"))</f>
        <v>3.56</v>
      </c>
      <c r="G275" s="30">
        <f ca="1">IF($B275="","",VLOOKUP($B275,公司明细!$D:$O,COLUMN()-COLUMN($B$4)+1,FALSE))</f>
        <v>154.4833268308</v>
      </c>
      <c r="H275" s="30">
        <f ca="1">IF($B275="","",VLOOKUP($B275,公司明细!$D:$O,COLUMN()-COLUMN($B$4)+1,FALSE))</f>
        <v>1.5694048791999999</v>
      </c>
      <c r="I275" s="32">
        <f ca="1">IF($B275="","",VLOOKUP($B275,公司明细!$D:$O,COLUMN()-COLUMN($B$4)+1,FALSE))</f>
        <v>98.434335765253564</v>
      </c>
      <c r="J275" s="30">
        <f ca="1">IF($B275="","",VLOOKUP($B275,公司明细!$D:$O,COLUMN()-COLUMN($B$4)+1,FALSE))</f>
        <v>72.422168532200004</v>
      </c>
      <c r="K275" s="32">
        <f ca="1">IF($B275="","",VLOOKUP($B275,公司明细!$D:$O,COLUMN()-COLUMN($B$4)+1,FALSE))</f>
        <v>2.133094464882177</v>
      </c>
    </row>
    <row r="276" spans="2:11">
      <c r="B276" s="40">
        <f>IF(ROW()-ROW($B$4)&gt;行业估值!$C$39,"",ROW()-ROW($B$4))</f>
        <v>272</v>
      </c>
      <c r="C276" s="27" t="str">
        <f>IF($B276="","",VLOOKUP($B276,公司明细!$D:$O,COLUMN()-COLUMN($B$4)+1,FALSE))</f>
        <v>601798.SH</v>
      </c>
      <c r="D276" s="28" t="str">
        <f>IF($B276="","",VLOOKUP($B276,公司明细!$D:$O,COLUMN()-COLUMN($B$4)+1,FALSE))</f>
        <v>ST蓝科</v>
      </c>
      <c r="E276" s="28" t="str">
        <f>IF($B276="","",VLOOKUP($B276,公司明细!$D:$O,COLUMN()-COLUMN($B$4)+1,FALSE))</f>
        <v>机械设备</v>
      </c>
      <c r="F276" s="29">
        <f ca="1">IF(B276="","",[1]!EM_S_DQ_CLOSE(C276,deadline,"1"))</f>
        <v>6.07</v>
      </c>
      <c r="G276" s="30">
        <f ca="1">IF($B276="","",VLOOKUP($B276,公司明细!$D:$O,COLUMN()-COLUMN($B$4)+1,FALSE))</f>
        <v>21.5198616186</v>
      </c>
      <c r="H276" s="30">
        <f ca="1">IF($B276="","",VLOOKUP($B276,公司明细!$D:$O,COLUMN()-COLUMN($B$4)+1,FALSE))</f>
        <v>1.4040811990000002</v>
      </c>
      <c r="I276" s="32">
        <f ca="1">IF($B276="","",VLOOKUP($B276,公司明细!$D:$O,COLUMN()-COLUMN($B$4)+1,FALSE))</f>
        <v>15.326650363188858</v>
      </c>
      <c r="J276" s="30">
        <f ca="1">IF($B276="","",VLOOKUP($B276,公司明细!$D:$O,COLUMN()-COLUMN($B$4)+1,FALSE))</f>
        <v>17.9556450402</v>
      </c>
      <c r="K276" s="32">
        <f ca="1">IF($B276="","",VLOOKUP($B276,公司明细!$D:$O,COLUMN()-COLUMN($B$4)+1,FALSE))</f>
        <v>1.1985011716605141</v>
      </c>
    </row>
    <row r="277" spans="2:11">
      <c r="B277" s="40">
        <f>IF(ROW()-ROW($B$4)&gt;行业估值!$C$39,"",ROW()-ROW($B$4))</f>
        <v>273</v>
      </c>
      <c r="C277" s="27" t="str">
        <f>IF($B277="","",VLOOKUP($B277,公司明细!$D:$O,COLUMN()-COLUMN($B$4)+1,FALSE))</f>
        <v>601882.SH</v>
      </c>
      <c r="D277" s="28" t="str">
        <f>IF($B277="","",VLOOKUP($B277,公司明细!$D:$O,COLUMN()-COLUMN($B$4)+1,FALSE))</f>
        <v>海天精工</v>
      </c>
      <c r="E277" s="28" t="str">
        <f>IF($B277="","",VLOOKUP($B277,公司明细!$D:$O,COLUMN()-COLUMN($B$4)+1,FALSE))</f>
        <v>机械设备</v>
      </c>
      <c r="F277" s="29">
        <f ca="1">IF(B277="","",[1]!EM_S_DQ_CLOSE(C277,deadline,"1"))</f>
        <v>7</v>
      </c>
      <c r="G277" s="30">
        <f ca="1">IF($B277="","",VLOOKUP($B277,公司明细!$D:$O,COLUMN()-COLUMN($B$4)+1,FALSE))</f>
        <v>36.54</v>
      </c>
      <c r="H277" s="30">
        <f ca="1">IF($B277="","",VLOOKUP($B277,公司明细!$D:$O,COLUMN()-COLUMN($B$4)+1,FALSE))</f>
        <v>0.71144144450000002</v>
      </c>
      <c r="I277" s="32">
        <f ca="1">IF($B277="","",VLOOKUP($B277,公司明细!$D:$O,COLUMN()-COLUMN($B$4)+1,FALSE))</f>
        <v>51.360516431089074</v>
      </c>
      <c r="J277" s="30">
        <f ca="1">IF($B277="","",VLOOKUP($B277,公司明细!$D:$O,COLUMN()-COLUMN($B$4)+1,FALSE))</f>
        <v>12.593561717</v>
      </c>
      <c r="K277" s="32">
        <f ca="1">IF($B277="","",VLOOKUP($B277,公司明细!$D:$O,COLUMN()-COLUMN($B$4)+1,FALSE))</f>
        <v>2.9014825846031149</v>
      </c>
    </row>
    <row r="278" spans="2:11">
      <c r="B278" s="40">
        <f>IF(ROW()-ROW($B$4)&gt;行业估值!$C$39,"",ROW()-ROW($B$4))</f>
        <v>274</v>
      </c>
      <c r="C278" s="27" t="str">
        <f>IF($B278="","",VLOOKUP($B278,公司明细!$D:$O,COLUMN()-COLUMN($B$4)+1,FALSE))</f>
        <v>603003.SH</v>
      </c>
      <c r="D278" s="28" t="str">
        <f>IF($B278="","",VLOOKUP($B278,公司明细!$D:$O,COLUMN()-COLUMN($B$4)+1,FALSE))</f>
        <v>龙宇燃油</v>
      </c>
      <c r="E278" s="28" t="str">
        <f>IF($B278="","",VLOOKUP($B278,公司明细!$D:$O,COLUMN()-COLUMN($B$4)+1,FALSE))</f>
        <v>机械设备</v>
      </c>
      <c r="F278" s="29">
        <f ca="1">IF(B278="","",[1]!EM_S_DQ_CLOSE(C278,deadline,"1"))</f>
        <v>8.07</v>
      </c>
      <c r="G278" s="30">
        <f ca="1">IF($B278="","",VLOOKUP($B278,公司明细!$D:$O,COLUMN()-COLUMN($B$4)+1,FALSE))</f>
        <v>33.614164841399997</v>
      </c>
      <c r="H278" s="30">
        <f ca="1">IF($B278="","",VLOOKUP($B278,公司明细!$D:$O,COLUMN()-COLUMN($B$4)+1,FALSE))</f>
        <v>-0.1012984821</v>
      </c>
      <c r="I278" s="32">
        <f ca="1">IF($B278="","",VLOOKUP($B278,公司明细!$D:$O,COLUMN()-COLUMN($B$4)+1,FALSE))</f>
        <v>-331.8328581490166</v>
      </c>
      <c r="J278" s="30">
        <f ca="1">IF($B278="","",VLOOKUP($B278,公司明细!$D:$O,COLUMN()-COLUMN($B$4)+1,FALSE))</f>
        <v>38.670321765700002</v>
      </c>
      <c r="K278" s="32">
        <f ca="1">IF($B278="","",VLOOKUP($B278,公司明细!$D:$O,COLUMN()-COLUMN($B$4)+1,FALSE))</f>
        <v>0.86924968054481666</v>
      </c>
    </row>
    <row r="279" spans="2:11">
      <c r="B279" s="40">
        <f>IF(ROW()-ROW($B$4)&gt;行业估值!$C$39,"",ROW()-ROW($B$4))</f>
        <v>275</v>
      </c>
      <c r="C279" s="27" t="str">
        <f>IF($B279="","",VLOOKUP($B279,公司明细!$D:$O,COLUMN()-COLUMN($B$4)+1,FALSE))</f>
        <v>603011.SH</v>
      </c>
      <c r="D279" s="28" t="str">
        <f>IF($B279="","",VLOOKUP($B279,公司明细!$D:$O,COLUMN()-COLUMN($B$4)+1,FALSE))</f>
        <v>合锻智能</v>
      </c>
      <c r="E279" s="28" t="str">
        <f>IF($B279="","",VLOOKUP($B279,公司明细!$D:$O,COLUMN()-COLUMN($B$4)+1,FALSE))</f>
        <v>机械设备</v>
      </c>
      <c r="F279" s="29">
        <f ca="1">IF(B279="","",[1]!EM_S_DQ_CLOSE(C279,deadline,"1"))</f>
        <v>4.84</v>
      </c>
      <c r="G279" s="30">
        <f ca="1">IF($B279="","",VLOOKUP($B279,公司明细!$D:$O,COLUMN()-COLUMN($B$4)+1,FALSE))</f>
        <v>21.928820029600001</v>
      </c>
      <c r="H279" s="30">
        <f ca="1">IF($B279="","",VLOOKUP($B279,公司明细!$D:$O,COLUMN()-COLUMN($B$4)+1,FALSE))</f>
        <v>0.29112129940000003</v>
      </c>
      <c r="I279" s="32">
        <f ca="1">IF($B279="","",VLOOKUP($B279,公司明细!$D:$O,COLUMN()-COLUMN($B$4)+1,FALSE))</f>
        <v>75.325371502515353</v>
      </c>
      <c r="J279" s="30">
        <f ca="1">IF($B279="","",VLOOKUP($B279,公司明细!$D:$O,COLUMN()-COLUMN($B$4)+1,FALSE))</f>
        <v>16.5461827096</v>
      </c>
      <c r="K279" s="32">
        <f ca="1">IF($B279="","",VLOOKUP($B279,公司明细!$D:$O,COLUMN()-COLUMN($B$4)+1,FALSE))</f>
        <v>1.3253099167626758</v>
      </c>
    </row>
    <row r="280" spans="2:11">
      <c r="B280" s="40">
        <f>IF(ROW()-ROW($B$4)&gt;行业估值!$C$39,"",ROW()-ROW($B$4))</f>
        <v>276</v>
      </c>
      <c r="C280" s="27" t="str">
        <f>IF($B280="","",VLOOKUP($B280,公司明细!$D:$O,COLUMN()-COLUMN($B$4)+1,FALSE))</f>
        <v>603012.SH</v>
      </c>
      <c r="D280" s="28" t="str">
        <f>IF($B280="","",VLOOKUP($B280,公司明细!$D:$O,COLUMN()-COLUMN($B$4)+1,FALSE))</f>
        <v>创力集团</v>
      </c>
      <c r="E280" s="28" t="str">
        <f>IF($B280="","",VLOOKUP($B280,公司明细!$D:$O,COLUMN()-COLUMN($B$4)+1,FALSE))</f>
        <v>机械设备</v>
      </c>
      <c r="F280" s="29">
        <f ca="1">IF(B280="","",[1]!EM_S_DQ_CLOSE(C280,deadline,"1"))</f>
        <v>17.41</v>
      </c>
      <c r="G280" s="30">
        <f ca="1">IF($B280="","",VLOOKUP($B280,公司明细!$D:$O,COLUMN()-COLUMN($B$4)+1,FALSE))</f>
        <v>110.825096</v>
      </c>
      <c r="H280" s="30">
        <f ca="1">IF($B280="","",VLOOKUP($B280,公司明细!$D:$O,COLUMN()-COLUMN($B$4)+1,FALSE))</f>
        <v>2.7014267748000003</v>
      </c>
      <c r="I280" s="32">
        <f ca="1">IF($B280="","",VLOOKUP($B280,公司明细!$D:$O,COLUMN()-COLUMN($B$4)+1,FALSE))</f>
        <v>41.024652984793534</v>
      </c>
      <c r="J280" s="30">
        <f ca="1">IF($B280="","",VLOOKUP($B280,公司明细!$D:$O,COLUMN()-COLUMN($B$4)+1,FALSE))</f>
        <v>25.125427365100002</v>
      </c>
      <c r="K280" s="32">
        <f ca="1">IF($B280="","",VLOOKUP($B280,公司明细!$D:$O,COLUMN()-COLUMN($B$4)+1,FALSE))</f>
        <v>4.4108740675169367</v>
      </c>
    </row>
    <row r="281" spans="2:11">
      <c r="B281" s="40">
        <f>IF(ROW()-ROW($B$4)&gt;行业估值!$C$39,"",ROW()-ROW($B$4))</f>
        <v>277</v>
      </c>
      <c r="C281" s="27" t="str">
        <f>IF($B281="","",VLOOKUP($B281,公司明细!$D:$O,COLUMN()-COLUMN($B$4)+1,FALSE))</f>
        <v>603015.SH</v>
      </c>
      <c r="D281" s="28" t="str">
        <f>IF($B281="","",VLOOKUP($B281,公司明细!$D:$O,COLUMN()-COLUMN($B$4)+1,FALSE))</f>
        <v>弘讯科技</v>
      </c>
      <c r="E281" s="28" t="str">
        <f>IF($B281="","",VLOOKUP($B281,公司明细!$D:$O,COLUMN()-COLUMN($B$4)+1,FALSE))</f>
        <v>机械设备</v>
      </c>
      <c r="F281" s="29">
        <f ca="1">IF(B281="","",[1]!EM_S_DQ_CLOSE(C281,deadline,"1"))</f>
        <v>5.85</v>
      </c>
      <c r="G281" s="30">
        <f ca="1">IF($B281="","",VLOOKUP($B281,公司明细!$D:$O,COLUMN()-COLUMN($B$4)+1,FALSE))</f>
        <v>23.814647999999998</v>
      </c>
      <c r="H281" s="30">
        <f ca="1">IF($B281="","",VLOOKUP($B281,公司明细!$D:$O,COLUMN()-COLUMN($B$4)+1,FALSE))</f>
        <v>0.1299659601</v>
      </c>
      <c r="I281" s="32">
        <f ca="1">IF($B281="","",VLOOKUP($B281,公司明细!$D:$O,COLUMN()-COLUMN($B$4)+1,FALSE))</f>
        <v>183.23757991458871</v>
      </c>
      <c r="J281" s="30">
        <f ca="1">IF($B281="","",VLOOKUP($B281,公司明细!$D:$O,COLUMN()-COLUMN($B$4)+1,FALSE))</f>
        <v>11.9455751143</v>
      </c>
      <c r="K281" s="32">
        <f ca="1">IF($B281="","",VLOOKUP($B281,公司明细!$D:$O,COLUMN()-COLUMN($B$4)+1,FALSE))</f>
        <v>1.9935957684859875</v>
      </c>
    </row>
    <row r="282" spans="2:11">
      <c r="B282" s="40">
        <f>IF(ROW()-ROW($B$4)&gt;行业估值!$C$39,"",ROW()-ROW($B$4))</f>
        <v>278</v>
      </c>
      <c r="C282" s="27" t="str">
        <f>IF($B282="","",VLOOKUP($B282,公司明细!$D:$O,COLUMN()-COLUMN($B$4)+1,FALSE))</f>
        <v>603029.SH</v>
      </c>
      <c r="D282" s="28" t="str">
        <f>IF($B282="","",VLOOKUP($B282,公司明细!$D:$O,COLUMN()-COLUMN($B$4)+1,FALSE))</f>
        <v>天鹅股份</v>
      </c>
      <c r="E282" s="28" t="str">
        <f>IF($B282="","",VLOOKUP($B282,公司明细!$D:$O,COLUMN()-COLUMN($B$4)+1,FALSE))</f>
        <v>机械设备</v>
      </c>
      <c r="F282" s="29">
        <f ca="1">IF(B282="","",[1]!EM_S_DQ_CLOSE(C282,deadline,"1"))</f>
        <v>13.41</v>
      </c>
      <c r="G282" s="30">
        <f ca="1">IF($B282="","",VLOOKUP($B282,公司明细!$D:$O,COLUMN()-COLUMN($B$4)+1,FALSE))</f>
        <v>12.516894000000001</v>
      </c>
      <c r="H282" s="30">
        <f ca="1">IF($B282="","",VLOOKUP($B282,公司明细!$D:$O,COLUMN()-COLUMN($B$4)+1,FALSE))</f>
        <v>0.27183231720000001</v>
      </c>
      <c r="I282" s="32">
        <f ca="1">IF($B282="","",VLOOKUP($B282,公司明细!$D:$O,COLUMN()-COLUMN($B$4)+1,FALSE))</f>
        <v>46.046379359635608</v>
      </c>
      <c r="J282" s="30">
        <f ca="1">IF($B282="","",VLOOKUP($B282,公司明细!$D:$O,COLUMN()-COLUMN($B$4)+1,FALSE))</f>
        <v>7.1187084387999997</v>
      </c>
      <c r="K282" s="32">
        <f ca="1">IF($B282="","",VLOOKUP($B282,公司明细!$D:$O,COLUMN()-COLUMN($B$4)+1,FALSE))</f>
        <v>1.7583096860348411</v>
      </c>
    </row>
    <row r="283" spans="2:11">
      <c r="B283" s="40">
        <f>IF(ROW()-ROW($B$4)&gt;行业估值!$C$39,"",ROW()-ROW($B$4))</f>
        <v>279</v>
      </c>
      <c r="C283" s="27" t="str">
        <f>IF($B283="","",VLOOKUP($B283,公司明细!$D:$O,COLUMN()-COLUMN($B$4)+1,FALSE))</f>
        <v>603036.SH</v>
      </c>
      <c r="D283" s="28" t="str">
        <f>IF($B283="","",VLOOKUP($B283,公司明细!$D:$O,COLUMN()-COLUMN($B$4)+1,FALSE))</f>
        <v>如通股份</v>
      </c>
      <c r="E283" s="28" t="str">
        <f>IF($B283="","",VLOOKUP($B283,公司明细!$D:$O,COLUMN()-COLUMN($B$4)+1,FALSE))</f>
        <v>机械设备</v>
      </c>
      <c r="F283" s="29">
        <f ca="1">IF(B283="","",[1]!EM_S_DQ_CLOSE(C283,deadline,"1"))</f>
        <v>10.5</v>
      </c>
      <c r="G283" s="30">
        <f ca="1">IF($B283="","",VLOOKUP($B283,公司明细!$D:$O,COLUMN()-COLUMN($B$4)+1,FALSE))</f>
        <v>21.633465000000001</v>
      </c>
      <c r="H283" s="30">
        <f ca="1">IF($B283="","",VLOOKUP($B283,公司明细!$D:$O,COLUMN()-COLUMN($B$4)+1,FALSE))</f>
        <v>0.61806126439999998</v>
      </c>
      <c r="I283" s="32">
        <f ca="1">IF($B283="","",VLOOKUP($B283,公司明细!$D:$O,COLUMN()-COLUMN($B$4)+1,FALSE))</f>
        <v>35.002136917610073</v>
      </c>
      <c r="J283" s="30">
        <f ca="1">IF($B283="","",VLOOKUP($B283,公司明细!$D:$O,COLUMN()-COLUMN($B$4)+1,FALSE))</f>
        <v>10.388853874199999</v>
      </c>
      <c r="K283" s="32">
        <f ca="1">IF($B283="","",VLOOKUP($B283,公司明细!$D:$O,COLUMN()-COLUMN($B$4)+1,FALSE))</f>
        <v>2.0823726333975316</v>
      </c>
    </row>
    <row r="284" spans="2:11">
      <c r="B284" s="40">
        <f>IF(ROW()-ROW($B$4)&gt;行业估值!$C$39,"",ROW()-ROW($B$4))</f>
        <v>280</v>
      </c>
      <c r="C284" s="27" t="str">
        <f>IF($B284="","",VLOOKUP($B284,公司明细!$D:$O,COLUMN()-COLUMN($B$4)+1,FALSE))</f>
        <v>603066.SH</v>
      </c>
      <c r="D284" s="28" t="str">
        <f>IF($B284="","",VLOOKUP($B284,公司明细!$D:$O,COLUMN()-COLUMN($B$4)+1,FALSE))</f>
        <v>音飞储存</v>
      </c>
      <c r="E284" s="28" t="str">
        <f>IF($B284="","",VLOOKUP($B284,公司明细!$D:$O,COLUMN()-COLUMN($B$4)+1,FALSE))</f>
        <v>机械设备</v>
      </c>
      <c r="F284" s="29">
        <f ca="1">IF(B284="","",[1]!EM_S_DQ_CLOSE(C284,deadline,"1"))</f>
        <v>7.21</v>
      </c>
      <c r="G284" s="30">
        <f ca="1">IF($B284="","",VLOOKUP($B284,公司明细!$D:$O,COLUMN()-COLUMN($B$4)+1,FALSE))</f>
        <v>21.680679090000002</v>
      </c>
      <c r="H284" s="30">
        <f ca="1">IF($B284="","",VLOOKUP($B284,公司明细!$D:$O,COLUMN()-COLUMN($B$4)+1,FALSE))</f>
        <v>0.91849486859999996</v>
      </c>
      <c r="I284" s="32">
        <f ca="1">IF($B284="","",VLOOKUP($B284,公司明细!$D:$O,COLUMN()-COLUMN($B$4)+1,FALSE))</f>
        <v>23.604572906374976</v>
      </c>
      <c r="J284" s="30">
        <f ca="1">IF($B284="","",VLOOKUP($B284,公司明细!$D:$O,COLUMN()-COLUMN($B$4)+1,FALSE))</f>
        <v>9.8185456434000002</v>
      </c>
      <c r="K284" s="32">
        <f ca="1">IF($B284="","",VLOOKUP($B284,公司明细!$D:$O,COLUMN()-COLUMN($B$4)+1,FALSE))</f>
        <v>2.2081354894524217</v>
      </c>
    </row>
    <row r="285" spans="2:11">
      <c r="B285" s="40">
        <f>IF(ROW()-ROW($B$4)&gt;行业估值!$C$39,"",ROW()-ROW($B$4))</f>
        <v>281</v>
      </c>
      <c r="C285" s="27" t="str">
        <f>IF($B285="","",VLOOKUP($B285,公司明细!$D:$O,COLUMN()-COLUMN($B$4)+1,FALSE))</f>
        <v>603076.SH</v>
      </c>
      <c r="D285" s="28" t="str">
        <f>IF($B285="","",VLOOKUP($B285,公司明细!$D:$O,COLUMN()-COLUMN($B$4)+1,FALSE))</f>
        <v>乐惠国际</v>
      </c>
      <c r="E285" s="28" t="str">
        <f>IF($B285="","",VLOOKUP($B285,公司明细!$D:$O,COLUMN()-COLUMN($B$4)+1,FALSE))</f>
        <v>机械设备</v>
      </c>
      <c r="F285" s="29">
        <f ca="1">IF(B285="","",[1]!EM_S_DQ_CLOSE(C285,deadline,"1"))</f>
        <v>21.69</v>
      </c>
      <c r="G285" s="30">
        <f ca="1">IF($B285="","",VLOOKUP($B285,公司明细!$D:$O,COLUMN()-COLUMN($B$4)+1,FALSE))</f>
        <v>16.159050000000001</v>
      </c>
      <c r="H285" s="30">
        <f ca="1">IF($B285="","",VLOOKUP($B285,公司明细!$D:$O,COLUMN()-COLUMN($B$4)+1,FALSE))</f>
        <v>0.33246884430000001</v>
      </c>
      <c r="I285" s="32">
        <f ca="1">IF($B285="","",VLOOKUP($B285,公司明细!$D:$O,COLUMN()-COLUMN($B$4)+1,FALSE))</f>
        <v>48.603200802235293</v>
      </c>
      <c r="J285" s="30">
        <f ca="1">IF($B285="","",VLOOKUP($B285,公司明细!$D:$O,COLUMN()-COLUMN($B$4)+1,FALSE))</f>
        <v>8.2898592013000005</v>
      </c>
      <c r="K285" s="32">
        <f ca="1">IF($B285="","",VLOOKUP($B285,公司明细!$D:$O,COLUMN()-COLUMN($B$4)+1,FALSE))</f>
        <v>1.9492550606246688</v>
      </c>
    </row>
    <row r="286" spans="2:11">
      <c r="B286" s="40">
        <f>IF(ROW()-ROW($B$4)&gt;行业估值!$C$39,"",ROW()-ROW($B$4))</f>
        <v>282</v>
      </c>
      <c r="C286" s="27" t="str">
        <f>IF($B286="","",VLOOKUP($B286,公司明细!$D:$O,COLUMN()-COLUMN($B$4)+1,FALSE))</f>
        <v>603088.SH</v>
      </c>
      <c r="D286" s="28" t="str">
        <f>IF($B286="","",VLOOKUP($B286,公司明细!$D:$O,COLUMN()-COLUMN($B$4)+1,FALSE))</f>
        <v>宁波精达</v>
      </c>
      <c r="E286" s="28" t="str">
        <f>IF($B286="","",VLOOKUP($B286,公司明细!$D:$O,COLUMN()-COLUMN($B$4)+1,FALSE))</f>
        <v>机械设备</v>
      </c>
      <c r="F286" s="29">
        <f ca="1">IF(B286="","",[1]!EM_S_DQ_CLOSE(C286,deadline,"1"))</f>
        <v>8.19</v>
      </c>
      <c r="G286" s="30">
        <f ca="1">IF($B286="","",VLOOKUP($B286,公司明细!$D:$O,COLUMN()-COLUMN($B$4)+1,FALSE))</f>
        <v>12.84192</v>
      </c>
      <c r="H286" s="30">
        <f ca="1">IF($B286="","",VLOOKUP($B286,公司明细!$D:$O,COLUMN()-COLUMN($B$4)+1,FALSE))</f>
        <v>0.47774083280000001</v>
      </c>
      <c r="I286" s="32">
        <f ca="1">IF($B286="","",VLOOKUP($B286,公司明细!$D:$O,COLUMN()-COLUMN($B$4)+1,FALSE))</f>
        <v>26.880515790820215</v>
      </c>
      <c r="J286" s="30">
        <f ca="1">IF($B286="","",VLOOKUP($B286,公司明细!$D:$O,COLUMN()-COLUMN($B$4)+1,FALSE))</f>
        <v>5.2273346400999996</v>
      </c>
      <c r="K286" s="32">
        <f ca="1">IF($B286="","",VLOOKUP($B286,公司明细!$D:$O,COLUMN()-COLUMN($B$4)+1,FALSE))</f>
        <v>2.4566860329711613</v>
      </c>
    </row>
    <row r="287" spans="2:11">
      <c r="B287" s="40">
        <f>IF(ROW()-ROW($B$4)&gt;行业估值!$C$39,"",ROW()-ROW($B$4))</f>
        <v>283</v>
      </c>
      <c r="C287" s="27" t="str">
        <f>IF($B287="","",VLOOKUP($B287,公司明细!$D:$O,COLUMN()-COLUMN($B$4)+1,FALSE))</f>
        <v>603090.SH</v>
      </c>
      <c r="D287" s="28" t="str">
        <f>IF($B287="","",VLOOKUP($B287,公司明细!$D:$O,COLUMN()-COLUMN($B$4)+1,FALSE))</f>
        <v>宏盛股份</v>
      </c>
      <c r="E287" s="28" t="str">
        <f>IF($B287="","",VLOOKUP($B287,公司明细!$D:$O,COLUMN()-COLUMN($B$4)+1,FALSE))</f>
        <v>机械设备</v>
      </c>
      <c r="F287" s="29">
        <f ca="1">IF(B287="","",[1]!EM_S_DQ_CLOSE(C287,deadline,"1"))</f>
        <v>15.5</v>
      </c>
      <c r="G287" s="30">
        <f ca="1">IF($B287="","",VLOOKUP($B287,公司明细!$D:$O,COLUMN()-COLUMN($B$4)+1,FALSE))</f>
        <v>15.5</v>
      </c>
      <c r="H287" s="30">
        <f ca="1">IF($B287="","",VLOOKUP($B287,公司明细!$D:$O,COLUMN()-COLUMN($B$4)+1,FALSE))</f>
        <v>0.34463342930000002</v>
      </c>
      <c r="I287" s="32">
        <f ca="1">IF($B287="","",VLOOKUP($B287,公司明细!$D:$O,COLUMN()-COLUMN($B$4)+1,FALSE))</f>
        <v>44.975323582168812</v>
      </c>
      <c r="J287" s="30">
        <f ca="1">IF($B287="","",VLOOKUP($B287,公司明细!$D:$O,COLUMN()-COLUMN($B$4)+1,FALSE))</f>
        <v>4.9608017422000001</v>
      </c>
      <c r="K287" s="32">
        <f ca="1">IF($B287="","",VLOOKUP($B287,公司明细!$D:$O,COLUMN()-COLUMN($B$4)+1,FALSE))</f>
        <v>3.1244949517224834</v>
      </c>
    </row>
    <row r="288" spans="2:11">
      <c r="B288" s="40">
        <f>IF(ROW()-ROW($B$4)&gt;行业估值!$C$39,"",ROW()-ROW($B$4))</f>
        <v>284</v>
      </c>
      <c r="C288" s="27" t="str">
        <f>IF($B288="","",VLOOKUP($B288,公司明细!$D:$O,COLUMN()-COLUMN($B$4)+1,FALSE))</f>
        <v>603126.SH</v>
      </c>
      <c r="D288" s="28" t="str">
        <f>IF($B288="","",VLOOKUP($B288,公司明细!$D:$O,COLUMN()-COLUMN($B$4)+1,FALSE))</f>
        <v>中材节能</v>
      </c>
      <c r="E288" s="28" t="str">
        <f>IF($B288="","",VLOOKUP($B288,公司明细!$D:$O,COLUMN()-COLUMN($B$4)+1,FALSE))</f>
        <v>机械设备</v>
      </c>
      <c r="F288" s="29">
        <f ca="1">IF(B288="","",[1]!EM_S_DQ_CLOSE(C288,deadline,"1"))</f>
        <v>4.75</v>
      </c>
      <c r="G288" s="30">
        <f ca="1">IF($B288="","",VLOOKUP($B288,公司明细!$D:$O,COLUMN()-COLUMN($B$4)+1,FALSE))</f>
        <v>28.998750000000001</v>
      </c>
      <c r="H288" s="30">
        <f ca="1">IF($B288="","",VLOOKUP($B288,公司明细!$D:$O,COLUMN()-COLUMN($B$4)+1,FALSE))</f>
        <v>1.2090587328</v>
      </c>
      <c r="I288" s="32">
        <f ca="1">IF($B288="","",VLOOKUP($B288,公司明细!$D:$O,COLUMN()-COLUMN($B$4)+1,FALSE))</f>
        <v>23.984566848000192</v>
      </c>
      <c r="J288" s="30">
        <f ca="1">IF($B288="","",VLOOKUP($B288,公司明细!$D:$O,COLUMN()-COLUMN($B$4)+1,FALSE))</f>
        <v>16.9176255665</v>
      </c>
      <c r="K288" s="32">
        <f ca="1">IF($B288="","",VLOOKUP($B288,公司明细!$D:$O,COLUMN()-COLUMN($B$4)+1,FALSE))</f>
        <v>1.7141146602406689</v>
      </c>
    </row>
    <row r="289" spans="2:11">
      <c r="B289" s="40">
        <f>IF(ROW()-ROW($B$4)&gt;行业估值!$C$39,"",ROW()-ROW($B$4))</f>
        <v>285</v>
      </c>
      <c r="C289" s="27" t="str">
        <f>IF($B289="","",VLOOKUP($B289,公司明细!$D:$O,COLUMN()-COLUMN($B$4)+1,FALSE))</f>
        <v>603131.SH</v>
      </c>
      <c r="D289" s="28" t="str">
        <f>IF($B289="","",VLOOKUP($B289,公司明细!$D:$O,COLUMN()-COLUMN($B$4)+1,FALSE))</f>
        <v>上海沪工</v>
      </c>
      <c r="E289" s="28" t="str">
        <f>IF($B289="","",VLOOKUP($B289,公司明细!$D:$O,COLUMN()-COLUMN($B$4)+1,FALSE))</f>
        <v>机械设备</v>
      </c>
      <c r="F289" s="29">
        <f ca="1">IF(B289="","",[1]!EM_S_DQ_CLOSE(C289,deadline,"1"))</f>
        <v>12.85</v>
      </c>
      <c r="G289" s="30">
        <f ca="1">IF($B289="","",VLOOKUP($B289,公司明细!$D:$O,COLUMN()-COLUMN($B$4)+1,FALSE))</f>
        <v>40.859691382000001</v>
      </c>
      <c r="H289" s="30">
        <f ca="1">IF($B289="","",VLOOKUP($B289,公司明细!$D:$O,COLUMN()-COLUMN($B$4)+1,FALSE))</f>
        <v>0.67016036400000001</v>
      </c>
      <c r="I289" s="32">
        <f ca="1">IF($B289="","",VLOOKUP($B289,公司明细!$D:$O,COLUMN()-COLUMN($B$4)+1,FALSE))</f>
        <v>60.970020873988901</v>
      </c>
      <c r="J289" s="30">
        <f ca="1">IF($B289="","",VLOOKUP($B289,公司明细!$D:$O,COLUMN()-COLUMN($B$4)+1,FALSE))</f>
        <v>11.693876099800001</v>
      </c>
      <c r="K289" s="32">
        <f ca="1">IF($B289="","",VLOOKUP($B289,公司明细!$D:$O,COLUMN()-COLUMN($B$4)+1,FALSE))</f>
        <v>3.4941101678594682</v>
      </c>
    </row>
    <row r="290" spans="2:11">
      <c r="B290" s="40">
        <f>IF(ROW()-ROW($B$4)&gt;行业估值!$C$39,"",ROW()-ROW($B$4))</f>
        <v>286</v>
      </c>
      <c r="C290" s="27" t="str">
        <f>IF($B290="","",VLOOKUP($B290,公司明细!$D:$O,COLUMN()-COLUMN($B$4)+1,FALSE))</f>
        <v>603159.SH</v>
      </c>
      <c r="D290" s="28" t="str">
        <f>IF($B290="","",VLOOKUP($B290,公司明细!$D:$O,COLUMN()-COLUMN($B$4)+1,FALSE))</f>
        <v>上海亚虹</v>
      </c>
      <c r="E290" s="28" t="str">
        <f>IF($B290="","",VLOOKUP($B290,公司明细!$D:$O,COLUMN()-COLUMN($B$4)+1,FALSE))</f>
        <v>机械设备</v>
      </c>
      <c r="F290" s="29">
        <f ca="1">IF(B290="","",[1]!EM_S_DQ_CLOSE(C290,deadline,"1"))</f>
        <v>10.67</v>
      </c>
      <c r="G290" s="30">
        <f ca="1">IF($B290="","",VLOOKUP($B290,公司明细!$D:$O,COLUMN()-COLUMN($B$4)+1,FALSE))</f>
        <v>14.938000000000001</v>
      </c>
      <c r="H290" s="30">
        <f ca="1">IF($B290="","",VLOOKUP($B290,公司明细!$D:$O,COLUMN()-COLUMN($B$4)+1,FALSE))</f>
        <v>0.24838850730000001</v>
      </c>
      <c r="I290" s="32">
        <f ca="1">IF($B290="","",VLOOKUP($B290,公司明细!$D:$O,COLUMN()-COLUMN($B$4)+1,FALSE))</f>
        <v>60.139658482500167</v>
      </c>
      <c r="J290" s="30">
        <f ca="1">IF($B290="","",VLOOKUP($B290,公司明细!$D:$O,COLUMN()-COLUMN($B$4)+1,FALSE))</f>
        <v>4.2019213896999998</v>
      </c>
      <c r="K290" s="32">
        <f ca="1">IF($B290="","",VLOOKUP($B290,公司明细!$D:$O,COLUMN()-COLUMN($B$4)+1,FALSE))</f>
        <v>3.5550403290782442</v>
      </c>
    </row>
    <row r="291" spans="2:11">
      <c r="B291" s="40">
        <f>IF(ROW()-ROW($B$4)&gt;行业估值!$C$39,"",ROW()-ROW($B$4))</f>
        <v>287</v>
      </c>
      <c r="C291" s="27" t="str">
        <f>IF($B291="","",VLOOKUP($B291,公司明细!$D:$O,COLUMN()-COLUMN($B$4)+1,FALSE))</f>
        <v>603169.SH</v>
      </c>
      <c r="D291" s="28" t="str">
        <f>IF($B291="","",VLOOKUP($B291,公司明细!$D:$O,COLUMN()-COLUMN($B$4)+1,FALSE))</f>
        <v>兰石重装</v>
      </c>
      <c r="E291" s="28" t="str">
        <f>IF($B291="","",VLOOKUP($B291,公司明细!$D:$O,COLUMN()-COLUMN($B$4)+1,FALSE))</f>
        <v>机械设备</v>
      </c>
      <c r="F291" s="29">
        <f ca="1">IF(B291="","",[1]!EM_S_DQ_CLOSE(C291,deadline,"1"))</f>
        <v>5.62</v>
      </c>
      <c r="G291" s="30">
        <f ca="1">IF($B291="","",VLOOKUP($B291,公司明细!$D:$O,COLUMN()-COLUMN($B$4)+1,FALSE))</f>
        <v>59.094441961199998</v>
      </c>
      <c r="H291" s="30">
        <f ca="1">IF($B291="","",VLOOKUP($B291,公司明细!$D:$O,COLUMN()-COLUMN($B$4)+1,FALSE))</f>
        <v>-12.699697011700001</v>
      </c>
      <c r="I291" s="32">
        <f ca="1">IF($B291="","",VLOOKUP($B291,公司明细!$D:$O,COLUMN()-COLUMN($B$4)+1,FALSE))</f>
        <v>-4.6532166796386836</v>
      </c>
      <c r="J291" s="30">
        <f ca="1">IF($B291="","",VLOOKUP($B291,公司明细!$D:$O,COLUMN()-COLUMN($B$4)+1,FALSE))</f>
        <v>18.255756197</v>
      </c>
      <c r="K291" s="32">
        <f ca="1">IF($B291="","",VLOOKUP($B291,公司明细!$D:$O,COLUMN()-COLUMN($B$4)+1,FALSE))</f>
        <v>3.2370306287783954</v>
      </c>
    </row>
    <row r="292" spans="2:11">
      <c r="B292" s="40">
        <f>IF(ROW()-ROW($B$4)&gt;行业估值!$C$39,"",ROW()-ROW($B$4))</f>
        <v>288</v>
      </c>
      <c r="C292" s="27" t="str">
        <f>IF($B292="","",VLOOKUP($B292,公司明细!$D:$O,COLUMN()-COLUMN($B$4)+1,FALSE))</f>
        <v>603185.SH</v>
      </c>
      <c r="D292" s="28" t="str">
        <f>IF($B292="","",VLOOKUP($B292,公司明细!$D:$O,COLUMN()-COLUMN($B$4)+1,FALSE))</f>
        <v>上机数控</v>
      </c>
      <c r="E292" s="28" t="str">
        <f>IF($B292="","",VLOOKUP($B292,公司明细!$D:$O,COLUMN()-COLUMN($B$4)+1,FALSE))</f>
        <v>机械设备</v>
      </c>
      <c r="F292" s="29">
        <f ca="1">IF(B292="","",[1]!EM_S_DQ_CLOSE(C292,deadline,"1"))</f>
        <v>23.12</v>
      </c>
      <c r="G292" s="30">
        <f ca="1">IF($B292="","",VLOOKUP($B292,公司明细!$D:$O,COLUMN()-COLUMN($B$4)+1,FALSE))</f>
        <v>40.783679999999997</v>
      </c>
      <c r="H292" s="30">
        <f ca="1">IF($B292="","",VLOOKUP($B292,公司明细!$D:$O,COLUMN()-COLUMN($B$4)+1,FALSE))</f>
        <v>1.7955148318</v>
      </c>
      <c r="I292" s="32">
        <f ca="1">IF($B292="","",VLOOKUP($B292,公司明细!$D:$O,COLUMN()-COLUMN($B$4)+1,FALSE))</f>
        <v>22.714198333362937</v>
      </c>
      <c r="J292" s="30">
        <f ca="1">IF($B292="","",VLOOKUP($B292,公司明细!$D:$O,COLUMN()-COLUMN($B$4)+1,FALSE))</f>
        <v>16.7407215896</v>
      </c>
      <c r="K292" s="32">
        <f ca="1">IF($B292="","",VLOOKUP($B292,公司明细!$D:$O,COLUMN()-COLUMN($B$4)+1,FALSE))</f>
        <v>2.4361960613057705</v>
      </c>
    </row>
    <row r="293" spans="2:11">
      <c r="B293" s="40">
        <f>IF(ROW()-ROW($B$4)&gt;行业估值!$C$39,"",ROW()-ROW($B$4))</f>
        <v>289</v>
      </c>
      <c r="C293" s="27" t="str">
        <f>IF($B293="","",VLOOKUP($B293,公司明细!$D:$O,COLUMN()-COLUMN($B$4)+1,FALSE))</f>
        <v>603187.SH</v>
      </c>
      <c r="D293" s="28" t="str">
        <f>IF($B293="","",VLOOKUP($B293,公司明细!$D:$O,COLUMN()-COLUMN($B$4)+1,FALSE))</f>
        <v>海容冷链</v>
      </c>
      <c r="E293" s="28" t="str">
        <f>IF($B293="","",VLOOKUP($B293,公司明细!$D:$O,COLUMN()-COLUMN($B$4)+1,FALSE))</f>
        <v>机械设备</v>
      </c>
      <c r="F293" s="29">
        <f ca="1">IF(B293="","",[1]!EM_S_DQ_CLOSE(C293,deadline,"1"))</f>
        <v>29.53</v>
      </c>
      <c r="G293" s="30">
        <f ca="1">IF($B293="","",VLOOKUP($B293,公司明细!$D:$O,COLUMN()-COLUMN($B$4)+1,FALSE))</f>
        <v>33.427959999999999</v>
      </c>
      <c r="H293" s="30">
        <f ca="1">IF($B293="","",VLOOKUP($B293,公司明细!$D:$O,COLUMN()-COLUMN($B$4)+1,FALSE))</f>
        <v>1.9551213730000001</v>
      </c>
      <c r="I293" s="32">
        <f ca="1">IF($B293="","",VLOOKUP($B293,公司明细!$D:$O,COLUMN()-COLUMN($B$4)+1,FALSE))</f>
        <v>17.09763928809549</v>
      </c>
      <c r="J293" s="30">
        <f ca="1">IF($B293="","",VLOOKUP($B293,公司明细!$D:$O,COLUMN()-COLUMN($B$4)+1,FALSE))</f>
        <v>14.398599257999999</v>
      </c>
      <c r="K293" s="32">
        <f ca="1">IF($B293="","",VLOOKUP($B293,公司明细!$D:$O,COLUMN()-COLUMN($B$4)+1,FALSE))</f>
        <v>2.3216119430108528</v>
      </c>
    </row>
    <row r="294" spans="2:11">
      <c r="B294" s="40">
        <f>IF(ROW()-ROW($B$4)&gt;行业估值!$C$39,"",ROW()-ROW($B$4))</f>
        <v>290</v>
      </c>
      <c r="C294" s="27" t="str">
        <f>IF($B294="","",VLOOKUP($B294,公司明细!$D:$O,COLUMN()-COLUMN($B$4)+1,FALSE))</f>
        <v>603203.SH</v>
      </c>
      <c r="D294" s="28" t="str">
        <f>IF($B294="","",VLOOKUP($B294,公司明细!$D:$O,COLUMN()-COLUMN($B$4)+1,FALSE))</f>
        <v>快克股份</v>
      </c>
      <c r="E294" s="28" t="str">
        <f>IF($B294="","",VLOOKUP($B294,公司明细!$D:$O,COLUMN()-COLUMN($B$4)+1,FALSE))</f>
        <v>机械设备</v>
      </c>
      <c r="F294" s="29">
        <f ca="1">IF(B294="","",[1]!EM_S_DQ_CLOSE(C294,deadline,"1"))</f>
        <v>20.43</v>
      </c>
      <c r="G294" s="30">
        <f ca="1">IF($B294="","",VLOOKUP($B294,公司明细!$D:$O,COLUMN()-COLUMN($B$4)+1,FALSE))</f>
        <v>32.152552581599998</v>
      </c>
      <c r="H294" s="30">
        <f ca="1">IF($B294="","",VLOOKUP($B294,公司明细!$D:$O,COLUMN()-COLUMN($B$4)+1,FALSE))</f>
        <v>1.6954385350000001</v>
      </c>
      <c r="I294" s="32">
        <f ca="1">IF($B294="","",VLOOKUP($B294,公司明细!$D:$O,COLUMN()-COLUMN($B$4)+1,FALSE))</f>
        <v>18.964151113623235</v>
      </c>
      <c r="J294" s="30">
        <f ca="1">IF($B294="","",VLOOKUP($B294,公司明细!$D:$O,COLUMN()-COLUMN($B$4)+1,FALSE))</f>
        <v>9.3056474407999996</v>
      </c>
      <c r="K294" s="32">
        <f ca="1">IF($B294="","",VLOOKUP($B294,公司明细!$D:$O,COLUMN()-COLUMN($B$4)+1,FALSE))</f>
        <v>3.455165563293237</v>
      </c>
    </row>
    <row r="295" spans="2:11">
      <c r="B295" s="40">
        <f>IF(ROW()-ROW($B$4)&gt;行业估值!$C$39,"",ROW()-ROW($B$4))</f>
        <v>291</v>
      </c>
      <c r="C295" s="27" t="str">
        <f>IF($B295="","",VLOOKUP($B295,公司明细!$D:$O,COLUMN()-COLUMN($B$4)+1,FALSE))</f>
        <v>603269.SH</v>
      </c>
      <c r="D295" s="28" t="str">
        <f>IF($B295="","",VLOOKUP($B295,公司明细!$D:$O,COLUMN()-COLUMN($B$4)+1,FALSE))</f>
        <v>海鸥股份</v>
      </c>
      <c r="E295" s="28" t="str">
        <f>IF($B295="","",VLOOKUP($B295,公司明细!$D:$O,COLUMN()-COLUMN($B$4)+1,FALSE))</f>
        <v>机械设备</v>
      </c>
      <c r="F295" s="29">
        <f ca="1">IF(B295="","",[1]!EM_S_DQ_CLOSE(C295,deadline,"1"))</f>
        <v>13.23</v>
      </c>
      <c r="G295" s="30">
        <f ca="1">IF($B295="","",VLOOKUP($B295,公司明细!$D:$O,COLUMN()-COLUMN($B$4)+1,FALSE))</f>
        <v>12.101481</v>
      </c>
      <c r="H295" s="30">
        <f ca="1">IF($B295="","",VLOOKUP($B295,公司明细!$D:$O,COLUMN()-COLUMN($B$4)+1,FALSE))</f>
        <v>0.34244640069999999</v>
      </c>
      <c r="I295" s="32">
        <f ca="1">IF($B295="","",VLOOKUP($B295,公司明细!$D:$O,COLUMN()-COLUMN($B$4)+1,FALSE))</f>
        <v>35.338321486992342</v>
      </c>
      <c r="J295" s="30">
        <f ca="1">IF($B295="","",VLOOKUP($B295,公司明细!$D:$O,COLUMN()-COLUMN($B$4)+1,FALSE))</f>
        <v>6.6091300737000003</v>
      </c>
      <c r="K295" s="32">
        <f ca="1">IF($B295="","",VLOOKUP($B295,公司明细!$D:$O,COLUMN()-COLUMN($B$4)+1,FALSE))</f>
        <v>1.8310247892012219</v>
      </c>
    </row>
    <row r="296" spans="2:11">
      <c r="B296" s="40">
        <f>IF(ROW()-ROW($B$4)&gt;行业估值!$C$39,"",ROW()-ROW($B$4))</f>
        <v>292</v>
      </c>
      <c r="C296" s="27" t="str">
        <f>IF($B296="","",VLOOKUP($B296,公司明细!$D:$O,COLUMN()-COLUMN($B$4)+1,FALSE))</f>
        <v>603277.SH</v>
      </c>
      <c r="D296" s="28" t="str">
        <f>IF($B296="","",VLOOKUP($B296,公司明细!$D:$O,COLUMN()-COLUMN($B$4)+1,FALSE))</f>
        <v>银都股份</v>
      </c>
      <c r="E296" s="28" t="str">
        <f>IF($B296="","",VLOOKUP($B296,公司明细!$D:$O,COLUMN()-COLUMN($B$4)+1,FALSE))</f>
        <v>机械设备</v>
      </c>
      <c r="F296" s="29">
        <f ca="1">IF(B296="","",[1]!EM_S_DQ_CLOSE(C296,deadline,"1"))</f>
        <v>9.67</v>
      </c>
      <c r="G296" s="30">
        <f ca="1">IF($B296="","",VLOOKUP($B296,公司明细!$D:$O,COLUMN()-COLUMN($B$4)+1,FALSE))</f>
        <v>39.643615500000003</v>
      </c>
      <c r="H296" s="30">
        <f ca="1">IF($B296="","",VLOOKUP($B296,公司明细!$D:$O,COLUMN()-COLUMN($B$4)+1,FALSE))</f>
        <v>2.8103580706</v>
      </c>
      <c r="I296" s="32">
        <f ca="1">IF($B296="","",VLOOKUP($B296,公司明细!$D:$O,COLUMN()-COLUMN($B$4)+1,FALSE))</f>
        <v>14.106250699768038</v>
      </c>
      <c r="J296" s="30">
        <f ca="1">IF($B296="","",VLOOKUP($B296,公司明细!$D:$O,COLUMN()-COLUMN($B$4)+1,FALSE))</f>
        <v>19.378908944100001</v>
      </c>
      <c r="K296" s="32">
        <f ca="1">IF($B296="","",VLOOKUP($B296,公司明细!$D:$O,COLUMN()-COLUMN($B$4)+1,FALSE))</f>
        <v>2.0457093644619082</v>
      </c>
    </row>
    <row r="297" spans="2:11">
      <c r="B297" s="40">
        <f>IF(ROW()-ROW($B$4)&gt;行业估值!$C$39,"",ROW()-ROW($B$4))</f>
        <v>293</v>
      </c>
      <c r="C297" s="27" t="str">
        <f>IF($B297="","",VLOOKUP($B297,公司明细!$D:$O,COLUMN()-COLUMN($B$4)+1,FALSE))</f>
        <v>603278.SH</v>
      </c>
      <c r="D297" s="28" t="str">
        <f>IF($B297="","",VLOOKUP($B297,公司明细!$D:$O,COLUMN()-COLUMN($B$4)+1,FALSE))</f>
        <v>大业股份</v>
      </c>
      <c r="E297" s="28" t="str">
        <f>IF($B297="","",VLOOKUP($B297,公司明细!$D:$O,COLUMN()-COLUMN($B$4)+1,FALSE))</f>
        <v>机械设备</v>
      </c>
      <c r="F297" s="29">
        <f ca="1">IF(B297="","",[1]!EM_S_DQ_CLOSE(C297,deadline,"1"))</f>
        <v>8.6199999999999992</v>
      </c>
      <c r="G297" s="30">
        <f ca="1">IF($B297="","",VLOOKUP($B297,公司明细!$D:$O,COLUMN()-COLUMN($B$4)+1,FALSE))</f>
        <v>24.991776359999999</v>
      </c>
      <c r="H297" s="30">
        <f ca="1">IF($B297="","",VLOOKUP($B297,公司明细!$D:$O,COLUMN()-COLUMN($B$4)+1,FALSE))</f>
        <v>1.7168885533000002</v>
      </c>
      <c r="I297" s="32">
        <f ca="1">IF($B297="","",VLOOKUP($B297,公司明细!$D:$O,COLUMN()-COLUMN($B$4)+1,FALSE))</f>
        <v>14.556434843696616</v>
      </c>
      <c r="J297" s="30">
        <f ca="1">IF($B297="","",VLOOKUP($B297,公司明细!$D:$O,COLUMN()-COLUMN($B$4)+1,FALSE))</f>
        <v>16.9094291786</v>
      </c>
      <c r="K297" s="32">
        <f ca="1">IF($B297="","",VLOOKUP($B297,公司明细!$D:$O,COLUMN()-COLUMN($B$4)+1,FALSE))</f>
        <v>1.477978712115767</v>
      </c>
    </row>
    <row r="298" spans="2:11">
      <c r="B298" s="40">
        <f>IF(ROW()-ROW($B$4)&gt;行业估值!$C$39,"",ROW()-ROW($B$4))</f>
        <v>294</v>
      </c>
      <c r="C298" s="27" t="str">
        <f>IF($B298="","",VLOOKUP($B298,公司明细!$D:$O,COLUMN()-COLUMN($B$4)+1,FALSE))</f>
        <v>603279.SH</v>
      </c>
      <c r="D298" s="28" t="str">
        <f>IF($B298="","",VLOOKUP($B298,公司明细!$D:$O,COLUMN()-COLUMN($B$4)+1,FALSE))</f>
        <v>景津环保</v>
      </c>
      <c r="E298" s="28" t="str">
        <f>IF($B298="","",VLOOKUP($B298,公司明细!$D:$O,COLUMN()-COLUMN($B$4)+1,FALSE))</f>
        <v>机械设备</v>
      </c>
      <c r="F298" s="29">
        <f ca="1">IF(B298="","",[1]!EM_S_DQ_CLOSE(C298,deadline,"1"))</f>
        <v>20.34</v>
      </c>
      <c r="G298" s="30">
        <f ca="1">IF($B298="","",VLOOKUP($B298,公司明细!$D:$O,COLUMN()-COLUMN($B$4)+1,FALSE))</f>
        <v>81.367119000000002</v>
      </c>
      <c r="H298" s="30">
        <f ca="1">IF($B298="","",VLOOKUP($B298,公司明细!$D:$O,COLUMN()-COLUMN($B$4)+1,FALSE))</f>
        <v>3.1427109675999998</v>
      </c>
      <c r="I298" s="32">
        <f ca="1">IF($B298="","",VLOOKUP($B298,公司明细!$D:$O,COLUMN()-COLUMN($B$4)+1,FALSE))</f>
        <v>25.890742050051706</v>
      </c>
      <c r="J298" s="30">
        <f ca="1">IF($B298="","",VLOOKUP($B298,公司明细!$D:$O,COLUMN()-COLUMN($B$4)+1,FALSE))</f>
        <v>25.4807638594</v>
      </c>
      <c r="K298" s="32">
        <f ca="1">IF($B298="","",VLOOKUP($B298,公司明细!$D:$O,COLUMN()-COLUMN($B$4)+1,FALSE))</f>
        <v>3.193276286730439</v>
      </c>
    </row>
    <row r="299" spans="2:11">
      <c r="B299" s="40">
        <f>IF(ROW()-ROW($B$4)&gt;行业估值!$C$39,"",ROW()-ROW($B$4))</f>
        <v>295</v>
      </c>
      <c r="C299" s="27" t="str">
        <f>IF($B299="","",VLOOKUP($B299,公司明细!$D:$O,COLUMN()-COLUMN($B$4)+1,FALSE))</f>
        <v>603283.SH</v>
      </c>
      <c r="D299" s="28" t="str">
        <f>IF($B299="","",VLOOKUP($B299,公司明细!$D:$O,COLUMN()-COLUMN($B$4)+1,FALSE))</f>
        <v>赛腾股份</v>
      </c>
      <c r="E299" s="28" t="str">
        <f>IF($B299="","",VLOOKUP($B299,公司明细!$D:$O,COLUMN()-COLUMN($B$4)+1,FALSE))</f>
        <v>机械设备</v>
      </c>
      <c r="F299" s="29">
        <f ca="1">IF(B299="","",[1]!EM_S_DQ_CLOSE(C299,deadline,"1"))</f>
        <v>24.69</v>
      </c>
      <c r="G299" s="30">
        <f ca="1">IF($B299="","",VLOOKUP($B299,公司明细!$D:$O,COLUMN()-COLUMN($B$4)+1,FALSE))</f>
        <v>41.923341990600001</v>
      </c>
      <c r="H299" s="30">
        <f ca="1">IF($B299="","",VLOOKUP($B299,公司明细!$D:$O,COLUMN()-COLUMN($B$4)+1,FALSE))</f>
        <v>1.3730215821</v>
      </c>
      <c r="I299" s="32">
        <f ca="1">IF($B299="","",VLOOKUP($B299,公司明细!$D:$O,COLUMN()-COLUMN($B$4)+1,FALSE))</f>
        <v>30.533636569994307</v>
      </c>
      <c r="J299" s="30">
        <f ca="1">IF($B299="","",VLOOKUP($B299,公司明细!$D:$O,COLUMN()-COLUMN($B$4)+1,FALSE))</f>
        <v>9.3792731067999995</v>
      </c>
      <c r="K299" s="32">
        <f ca="1">IF($B299="","",VLOOKUP($B299,公司明细!$D:$O,COLUMN()-COLUMN($B$4)+1,FALSE))</f>
        <v>4.4697858259618712</v>
      </c>
    </row>
    <row r="300" spans="2:11">
      <c r="B300" s="40">
        <f>IF(ROW()-ROW($B$4)&gt;行业估值!$C$39,"",ROW()-ROW($B$4))</f>
        <v>296</v>
      </c>
      <c r="C300" s="27" t="str">
        <f>IF($B300="","",VLOOKUP($B300,公司明细!$D:$O,COLUMN()-COLUMN($B$4)+1,FALSE))</f>
        <v>603289.SH</v>
      </c>
      <c r="D300" s="28" t="str">
        <f>IF($B300="","",VLOOKUP($B300,公司明细!$D:$O,COLUMN()-COLUMN($B$4)+1,FALSE))</f>
        <v>泰瑞机器</v>
      </c>
      <c r="E300" s="28" t="str">
        <f>IF($B300="","",VLOOKUP($B300,公司明细!$D:$O,COLUMN()-COLUMN($B$4)+1,FALSE))</f>
        <v>机械设备</v>
      </c>
      <c r="F300" s="29">
        <f ca="1">IF(B300="","",[1]!EM_S_DQ_CLOSE(C300,deadline,"1"))</f>
        <v>8.86</v>
      </c>
      <c r="G300" s="30">
        <f ca="1">IF($B300="","",VLOOKUP($B300,公司明细!$D:$O,COLUMN()-COLUMN($B$4)+1,FALSE))</f>
        <v>23.638480000000001</v>
      </c>
      <c r="H300" s="30">
        <f ca="1">IF($B300="","",VLOOKUP($B300,公司明细!$D:$O,COLUMN()-COLUMN($B$4)+1,FALSE))</f>
        <v>1.1967135313999999</v>
      </c>
      <c r="I300" s="32">
        <f ca="1">IF($B300="","",VLOOKUP($B300,公司明细!$D:$O,COLUMN()-COLUMN($B$4)+1,FALSE))</f>
        <v>19.752830882045796</v>
      </c>
      <c r="J300" s="30">
        <f ca="1">IF($B300="","",VLOOKUP($B300,公司明细!$D:$O,COLUMN()-COLUMN($B$4)+1,FALSE))</f>
        <v>10.011223751099999</v>
      </c>
      <c r="K300" s="32">
        <f ca="1">IF($B300="","",VLOOKUP($B300,公司明细!$D:$O,COLUMN()-COLUMN($B$4)+1,FALSE))</f>
        <v>2.3611978503030349</v>
      </c>
    </row>
    <row r="301" spans="2:11">
      <c r="B301" s="40">
        <f>IF(ROW()-ROW($B$4)&gt;行业估值!$C$39,"",ROW()-ROW($B$4))</f>
        <v>297</v>
      </c>
      <c r="C301" s="27" t="str">
        <f>IF($B301="","",VLOOKUP($B301,公司明细!$D:$O,COLUMN()-COLUMN($B$4)+1,FALSE))</f>
        <v>603298.SH</v>
      </c>
      <c r="D301" s="28" t="str">
        <f>IF($B301="","",VLOOKUP($B301,公司明细!$D:$O,COLUMN()-COLUMN($B$4)+1,FALSE))</f>
        <v>杭叉集团</v>
      </c>
      <c r="E301" s="28" t="str">
        <f>IF($B301="","",VLOOKUP($B301,公司明细!$D:$O,COLUMN()-COLUMN($B$4)+1,FALSE))</f>
        <v>机械设备</v>
      </c>
      <c r="F301" s="29">
        <f ca="1">IF(B301="","",[1]!EM_S_DQ_CLOSE(C301,deadline,"1"))</f>
        <v>12.89</v>
      </c>
      <c r="G301" s="30">
        <f ca="1">IF($B301="","",VLOOKUP($B301,公司明细!$D:$O,COLUMN()-COLUMN($B$4)+1,FALSE))</f>
        <v>79.770303802000001</v>
      </c>
      <c r="H301" s="30">
        <f ca="1">IF($B301="","",VLOOKUP($B301,公司明细!$D:$O,COLUMN()-COLUMN($B$4)+1,FALSE))</f>
        <v>6.7097512533000003</v>
      </c>
      <c r="I301" s="32">
        <f ca="1">IF($B301="","",VLOOKUP($B301,公司明细!$D:$O,COLUMN()-COLUMN($B$4)+1,FALSE))</f>
        <v>11.888712530552789</v>
      </c>
      <c r="J301" s="30">
        <f ca="1">IF($B301="","",VLOOKUP($B301,公司明细!$D:$O,COLUMN()-COLUMN($B$4)+1,FALSE))</f>
        <v>41.494445924099999</v>
      </c>
      <c r="K301" s="32">
        <f ca="1">IF($B301="","",VLOOKUP($B301,公司明细!$D:$O,COLUMN()-COLUMN($B$4)+1,FALSE))</f>
        <v>1.9224332805386217</v>
      </c>
    </row>
    <row r="302" spans="2:11">
      <c r="B302" s="40">
        <f>IF(ROW()-ROW($B$4)&gt;行业估值!$C$39,"",ROW()-ROW($B$4))</f>
        <v>298</v>
      </c>
      <c r="C302" s="27" t="str">
        <f>IF($B302="","",VLOOKUP($B302,公司明细!$D:$O,COLUMN()-COLUMN($B$4)+1,FALSE))</f>
        <v>603300.SH</v>
      </c>
      <c r="D302" s="28" t="str">
        <f>IF($B302="","",VLOOKUP($B302,公司明细!$D:$O,COLUMN()-COLUMN($B$4)+1,FALSE))</f>
        <v>华铁应急</v>
      </c>
      <c r="E302" s="28" t="str">
        <f>IF($B302="","",VLOOKUP($B302,公司明细!$D:$O,COLUMN()-COLUMN($B$4)+1,FALSE))</f>
        <v>机械设备</v>
      </c>
      <c r="F302" s="29">
        <f ca="1">IF(B302="","",[1]!EM_S_DQ_CLOSE(C302,deadline,"1"))</f>
        <v>6.02</v>
      </c>
      <c r="G302" s="30">
        <f ca="1">IF($B302="","",VLOOKUP($B302,公司明细!$D:$O,COLUMN()-COLUMN($B$4)+1,FALSE))</f>
        <v>40.940999248800004</v>
      </c>
      <c r="H302" s="30">
        <f ca="1">IF($B302="","",VLOOKUP($B302,公司明细!$D:$O,COLUMN()-COLUMN($B$4)+1,FALSE))</f>
        <v>3.1863831623000003</v>
      </c>
      <c r="I302" s="32">
        <f ca="1">IF($B302="","",VLOOKUP($B302,公司明细!$D:$O,COLUMN()-COLUMN($B$4)+1,FALSE))</f>
        <v>12.848737004763704</v>
      </c>
      <c r="J302" s="30">
        <f ca="1">IF($B302="","",VLOOKUP($B302,公司明细!$D:$O,COLUMN()-COLUMN($B$4)+1,FALSE))</f>
        <v>17.197558623900001</v>
      </c>
      <c r="K302" s="32">
        <f ca="1">IF($B302="","",VLOOKUP($B302,公司明细!$D:$O,COLUMN()-COLUMN($B$4)+1,FALSE))</f>
        <v>2.3806285615391349</v>
      </c>
    </row>
    <row r="303" spans="2:11">
      <c r="B303" s="40">
        <f>IF(ROW()-ROW($B$4)&gt;行业估值!$C$39,"",ROW()-ROW($B$4))</f>
        <v>299</v>
      </c>
      <c r="C303" s="27" t="str">
        <f>IF($B303="","",VLOOKUP($B303,公司明细!$D:$O,COLUMN()-COLUMN($B$4)+1,FALSE))</f>
        <v>603308.SH</v>
      </c>
      <c r="D303" s="28" t="str">
        <f>IF($B303="","",VLOOKUP($B303,公司明细!$D:$O,COLUMN()-COLUMN($B$4)+1,FALSE))</f>
        <v>应流股份</v>
      </c>
      <c r="E303" s="28" t="str">
        <f>IF($B303="","",VLOOKUP($B303,公司明细!$D:$O,COLUMN()-COLUMN($B$4)+1,FALSE))</f>
        <v>机械设备</v>
      </c>
      <c r="F303" s="29">
        <f ca="1">IF(B303="","",[1]!EM_S_DQ_CLOSE(C303,deadline,"1"))</f>
        <v>11.62</v>
      </c>
      <c r="G303" s="30">
        <f ca="1">IF($B303="","",VLOOKUP($B303,公司明细!$D:$O,COLUMN()-COLUMN($B$4)+1,FALSE))</f>
        <v>56.701194393199998</v>
      </c>
      <c r="H303" s="30">
        <f ca="1">IF($B303="","",VLOOKUP($B303,公司明细!$D:$O,COLUMN()-COLUMN($B$4)+1,FALSE))</f>
        <v>1.0291341032999999</v>
      </c>
      <c r="I303" s="32">
        <f ca="1">IF($B303="","",VLOOKUP($B303,公司明细!$D:$O,COLUMN()-COLUMN($B$4)+1,FALSE))</f>
        <v>55.096021219570062</v>
      </c>
      <c r="J303" s="30">
        <f ca="1">IF($B303="","",VLOOKUP($B303,公司明细!$D:$O,COLUMN()-COLUMN($B$4)+1,FALSE))</f>
        <v>29.6358703756</v>
      </c>
      <c r="K303" s="32">
        <f ca="1">IF($B303="","",VLOOKUP($B303,公司明细!$D:$O,COLUMN()-COLUMN($B$4)+1,FALSE))</f>
        <v>1.9132623295546467</v>
      </c>
    </row>
    <row r="304" spans="2:11">
      <c r="B304" s="40">
        <f>IF(ROW()-ROW($B$4)&gt;行业估值!$C$39,"",ROW()-ROW($B$4))</f>
        <v>300</v>
      </c>
      <c r="C304" s="27" t="str">
        <f>IF($B304="","",VLOOKUP($B304,公司明细!$D:$O,COLUMN()-COLUMN($B$4)+1,FALSE))</f>
        <v>603311.SH</v>
      </c>
      <c r="D304" s="28" t="str">
        <f>IF($B304="","",VLOOKUP($B304,公司明细!$D:$O,COLUMN()-COLUMN($B$4)+1,FALSE))</f>
        <v>金海环境</v>
      </c>
      <c r="E304" s="28" t="str">
        <f>IF($B304="","",VLOOKUP($B304,公司明细!$D:$O,COLUMN()-COLUMN($B$4)+1,FALSE))</f>
        <v>机械设备</v>
      </c>
      <c r="F304" s="29">
        <f ca="1">IF(B304="","",[1]!EM_S_DQ_CLOSE(C304,deadline,"1"))</f>
        <v>11.2</v>
      </c>
      <c r="G304" s="30">
        <f ca="1">IF($B304="","",VLOOKUP($B304,公司明细!$D:$O,COLUMN()-COLUMN($B$4)+1,FALSE))</f>
        <v>23.52</v>
      </c>
      <c r="H304" s="30">
        <f ca="1">IF($B304="","",VLOOKUP($B304,公司明细!$D:$O,COLUMN()-COLUMN($B$4)+1,FALSE))</f>
        <v>0.68363814749999996</v>
      </c>
      <c r="I304" s="32">
        <f ca="1">IF($B304="","",VLOOKUP($B304,公司明细!$D:$O,COLUMN()-COLUMN($B$4)+1,FALSE))</f>
        <v>34.404165545779463</v>
      </c>
      <c r="J304" s="30">
        <f ca="1">IF($B304="","",VLOOKUP($B304,公司明细!$D:$O,COLUMN()-COLUMN($B$4)+1,FALSE))</f>
        <v>8.0676800653999994</v>
      </c>
      <c r="K304" s="32">
        <f ca="1">IF($B304="","",VLOOKUP($B304,公司明细!$D:$O,COLUMN()-COLUMN($B$4)+1,FALSE))</f>
        <v>2.9153362316473896</v>
      </c>
    </row>
    <row r="305" spans="2:11">
      <c r="B305" s="40">
        <f>IF(ROW()-ROW($B$4)&gt;行业估值!$C$39,"",ROW()-ROW($B$4))</f>
        <v>301</v>
      </c>
      <c r="C305" s="27" t="str">
        <f>IF($B305="","",VLOOKUP($B305,公司明细!$D:$O,COLUMN()-COLUMN($B$4)+1,FALSE))</f>
        <v>603315.SH</v>
      </c>
      <c r="D305" s="28" t="str">
        <f>IF($B305="","",VLOOKUP($B305,公司明细!$D:$O,COLUMN()-COLUMN($B$4)+1,FALSE))</f>
        <v>福鞍股份</v>
      </c>
      <c r="E305" s="28" t="str">
        <f>IF($B305="","",VLOOKUP($B305,公司明细!$D:$O,COLUMN()-COLUMN($B$4)+1,FALSE))</f>
        <v>机械设备</v>
      </c>
      <c r="F305" s="29">
        <f ca="1">IF(B305="","",[1]!EM_S_DQ_CLOSE(C305,deadline,"1"))</f>
        <v>11.08</v>
      </c>
      <c r="G305" s="30">
        <f ca="1">IF($B305="","",VLOOKUP($B305,公司明细!$D:$O,COLUMN()-COLUMN($B$4)+1,FALSE))</f>
        <v>34.018510051199996</v>
      </c>
      <c r="H305" s="30">
        <f ca="1">IF($B305="","",VLOOKUP($B305,公司明细!$D:$O,COLUMN()-COLUMN($B$4)+1,FALSE))</f>
        <v>0.50169763060000006</v>
      </c>
      <c r="I305" s="32">
        <f ca="1">IF($B305="","",VLOOKUP($B305,公司明细!$D:$O,COLUMN()-COLUMN($B$4)+1,FALSE))</f>
        <v>67.806798310998431</v>
      </c>
      <c r="J305" s="30">
        <f ca="1">IF($B305="","",VLOOKUP($B305,公司明细!$D:$O,COLUMN()-COLUMN($B$4)+1,FALSE))</f>
        <v>12.836249004100001</v>
      </c>
      <c r="K305" s="32">
        <f ca="1">IF($B305="","",VLOOKUP($B305,公司明细!$D:$O,COLUMN()-COLUMN($B$4)+1,FALSE))</f>
        <v>2.6501908805550758</v>
      </c>
    </row>
    <row r="306" spans="2:11">
      <c r="B306" s="40">
        <f>IF(ROW()-ROW($B$4)&gt;行业估值!$C$39,"",ROW()-ROW($B$4))</f>
        <v>302</v>
      </c>
      <c r="C306" s="27" t="str">
        <f>IF($B306="","",VLOOKUP($B306,公司明细!$D:$O,COLUMN()-COLUMN($B$4)+1,FALSE))</f>
        <v>603318.SH</v>
      </c>
      <c r="D306" s="28" t="str">
        <f>IF($B306="","",VLOOKUP($B306,公司明细!$D:$O,COLUMN()-COLUMN($B$4)+1,FALSE))</f>
        <v>派思股份</v>
      </c>
      <c r="E306" s="28" t="str">
        <f>IF($B306="","",VLOOKUP($B306,公司明细!$D:$O,COLUMN()-COLUMN($B$4)+1,FALSE))</f>
        <v>机械设备</v>
      </c>
      <c r="F306" s="29">
        <f ca="1">IF(B306="","",[1]!EM_S_DQ_CLOSE(C306,deadline,"1"))</f>
        <v>11.81</v>
      </c>
      <c r="G306" s="30">
        <f ca="1">IF($B306="","",VLOOKUP($B306,公司明细!$D:$O,COLUMN()-COLUMN($B$4)+1,FALSE))</f>
        <v>47.495364913700001</v>
      </c>
      <c r="H306" s="30">
        <f ca="1">IF($B306="","",VLOOKUP($B306,公司明细!$D:$O,COLUMN()-COLUMN($B$4)+1,FALSE))</f>
        <v>-0.72549126069999992</v>
      </c>
      <c r="I306" s="32">
        <f ca="1">IF($B306="","",VLOOKUP($B306,公司明细!$D:$O,COLUMN()-COLUMN($B$4)+1,FALSE))</f>
        <v>-65.466488001348864</v>
      </c>
      <c r="J306" s="30">
        <f ca="1">IF($B306="","",VLOOKUP($B306,公司明细!$D:$O,COLUMN()-COLUMN($B$4)+1,FALSE))</f>
        <v>9.5811227750000008</v>
      </c>
      <c r="K306" s="32">
        <f ca="1">IF($B306="","",VLOOKUP($B306,公司明细!$D:$O,COLUMN()-COLUMN($B$4)+1,FALSE))</f>
        <v>4.9571815359291227</v>
      </c>
    </row>
    <row r="307" spans="2:11">
      <c r="B307" s="40">
        <f>IF(ROW()-ROW($B$4)&gt;行业估值!$C$39,"",ROW()-ROW($B$4))</f>
        <v>303</v>
      </c>
      <c r="C307" s="27" t="str">
        <f>IF($B307="","",VLOOKUP($B307,公司明细!$D:$O,COLUMN()-COLUMN($B$4)+1,FALSE))</f>
        <v>603321.SH</v>
      </c>
      <c r="D307" s="28" t="str">
        <f>IF($B307="","",VLOOKUP($B307,公司明细!$D:$O,COLUMN()-COLUMN($B$4)+1,FALSE))</f>
        <v>梅轮电梯</v>
      </c>
      <c r="E307" s="28" t="str">
        <f>IF($B307="","",VLOOKUP($B307,公司明细!$D:$O,COLUMN()-COLUMN($B$4)+1,FALSE))</f>
        <v>机械设备</v>
      </c>
      <c r="F307" s="29">
        <f ca="1">IF(B307="","",[1]!EM_S_DQ_CLOSE(C307,deadline,"1"))</f>
        <v>7.85</v>
      </c>
      <c r="G307" s="30">
        <f ca="1">IF($B307="","",VLOOKUP($B307,公司明细!$D:$O,COLUMN()-COLUMN($B$4)+1,FALSE))</f>
        <v>24.099499999999999</v>
      </c>
      <c r="H307" s="30">
        <f ca="1">IF($B307="","",VLOOKUP($B307,公司明细!$D:$O,COLUMN()-COLUMN($B$4)+1,FALSE))</f>
        <v>0.3499876119</v>
      </c>
      <c r="I307" s="32">
        <f ca="1">IF($B307="","",VLOOKUP($B307,公司明细!$D:$O,COLUMN()-COLUMN($B$4)+1,FALSE))</f>
        <v>68.858151490475649</v>
      </c>
      <c r="J307" s="30">
        <f ca="1">IF($B307="","",VLOOKUP($B307,公司明细!$D:$O,COLUMN()-COLUMN($B$4)+1,FALSE))</f>
        <v>10.4307142603</v>
      </c>
      <c r="K307" s="32">
        <f ca="1">IF($B307="","",VLOOKUP($B307,公司明细!$D:$O,COLUMN()-COLUMN($B$4)+1,FALSE))</f>
        <v>2.3104362173666586</v>
      </c>
    </row>
    <row r="308" spans="2:11">
      <c r="B308" s="40">
        <f>IF(ROW()-ROW($B$4)&gt;行业估值!$C$39,"",ROW()-ROW($B$4))</f>
        <v>304</v>
      </c>
      <c r="C308" s="27" t="str">
        <f>IF($B308="","",VLOOKUP($B308,公司明细!$D:$O,COLUMN()-COLUMN($B$4)+1,FALSE))</f>
        <v>603331.SH</v>
      </c>
      <c r="D308" s="28" t="str">
        <f>IF($B308="","",VLOOKUP($B308,公司明细!$D:$O,COLUMN()-COLUMN($B$4)+1,FALSE))</f>
        <v>百达精工</v>
      </c>
      <c r="E308" s="28" t="str">
        <f>IF($B308="","",VLOOKUP($B308,公司明细!$D:$O,COLUMN()-COLUMN($B$4)+1,FALSE))</f>
        <v>机械设备</v>
      </c>
      <c r="F308" s="29">
        <f ca="1">IF(B308="","",[1]!EM_S_DQ_CLOSE(C308,deadline,"1"))</f>
        <v>15.12</v>
      </c>
      <c r="G308" s="30">
        <f ca="1">IF($B308="","",VLOOKUP($B308,公司明细!$D:$O,COLUMN()-COLUMN($B$4)+1,FALSE))</f>
        <v>19.41896376</v>
      </c>
      <c r="H308" s="30">
        <f ca="1">IF($B308="","",VLOOKUP($B308,公司明细!$D:$O,COLUMN()-COLUMN($B$4)+1,FALSE))</f>
        <v>0.75183399409999996</v>
      </c>
      <c r="I308" s="32">
        <f ca="1">IF($B308="","",VLOOKUP($B308,公司明细!$D:$O,COLUMN()-COLUMN($B$4)+1,FALSE))</f>
        <v>25.828791877448843</v>
      </c>
      <c r="J308" s="30">
        <f ca="1">IF($B308="","",VLOOKUP($B308,公司明细!$D:$O,COLUMN()-COLUMN($B$4)+1,FALSE))</f>
        <v>7.5105750377999998</v>
      </c>
      <c r="K308" s="32">
        <f ca="1">IF($B308="","",VLOOKUP($B308,公司明细!$D:$O,COLUMN()-COLUMN($B$4)+1,FALSE))</f>
        <v>2.5855495301313454</v>
      </c>
    </row>
    <row r="309" spans="2:11">
      <c r="B309" s="40">
        <f>IF(ROW()-ROW($B$4)&gt;行业估值!$C$39,"",ROW()-ROW($B$4))</f>
        <v>305</v>
      </c>
      <c r="C309" s="27" t="str">
        <f>IF($B309="","",VLOOKUP($B309,公司明细!$D:$O,COLUMN()-COLUMN($B$4)+1,FALSE))</f>
        <v>603337.SH</v>
      </c>
      <c r="D309" s="28" t="str">
        <f>IF($B309="","",VLOOKUP($B309,公司明细!$D:$O,COLUMN()-COLUMN($B$4)+1,FALSE))</f>
        <v>杰克股份</v>
      </c>
      <c r="E309" s="28" t="str">
        <f>IF($B309="","",VLOOKUP($B309,公司明细!$D:$O,COLUMN()-COLUMN($B$4)+1,FALSE))</f>
        <v>机械设备</v>
      </c>
      <c r="F309" s="29">
        <f ca="1">IF(B309="","",[1]!EM_S_DQ_CLOSE(C309,deadline,"1"))</f>
        <v>19.12</v>
      </c>
      <c r="G309" s="30">
        <f ca="1">IF($B309="","",VLOOKUP($B309,公司明细!$D:$O,COLUMN()-COLUMN($B$4)+1,FALSE))</f>
        <v>85.265605583999999</v>
      </c>
      <c r="H309" s="30">
        <f ca="1">IF($B309="","",VLOOKUP($B309,公司明细!$D:$O,COLUMN()-COLUMN($B$4)+1,FALSE))</f>
        <v>3.4047229879000001</v>
      </c>
      <c r="I309" s="32">
        <f ca="1">IF($B309="","",VLOOKUP($B309,公司明细!$D:$O,COLUMN()-COLUMN($B$4)+1,FALSE))</f>
        <v>25.043331245162765</v>
      </c>
      <c r="J309" s="30">
        <f ca="1">IF($B309="","",VLOOKUP($B309,公司明细!$D:$O,COLUMN()-COLUMN($B$4)+1,FALSE))</f>
        <v>25.9774674883</v>
      </c>
      <c r="K309" s="32">
        <f ca="1">IF($B309="","",VLOOKUP($B309,公司明细!$D:$O,COLUMN()-COLUMN($B$4)+1,FALSE))</f>
        <v>3.2822909170188663</v>
      </c>
    </row>
    <row r="310" spans="2:11">
      <c r="B310" s="40">
        <f>IF(ROW()-ROW($B$4)&gt;行业估值!$C$39,"",ROW()-ROW($B$4))</f>
        <v>306</v>
      </c>
      <c r="C310" s="27" t="str">
        <f>IF($B310="","",VLOOKUP($B310,公司明细!$D:$O,COLUMN()-COLUMN($B$4)+1,FALSE))</f>
        <v>603338.SH</v>
      </c>
      <c r="D310" s="28" t="str">
        <f>IF($B310="","",VLOOKUP($B310,公司明细!$D:$O,COLUMN()-COLUMN($B$4)+1,FALSE))</f>
        <v>浙江鼎力</v>
      </c>
      <c r="E310" s="28" t="str">
        <f>IF($B310="","",VLOOKUP($B310,公司明细!$D:$O,COLUMN()-COLUMN($B$4)+1,FALSE))</f>
        <v>机械设备</v>
      </c>
      <c r="F310" s="29">
        <f ca="1">IF(B310="","",[1]!EM_S_DQ_CLOSE(C310,deadline,"1"))</f>
        <v>66.739999999999995</v>
      </c>
      <c r="G310" s="30">
        <f ca="1">IF($B310="","",VLOOKUP($B310,公司明细!$D:$O,COLUMN()-COLUMN($B$4)+1,FALSE))</f>
        <v>231.43790729919999</v>
      </c>
      <c r="H310" s="30">
        <f ca="1">IF($B310="","",VLOOKUP($B310,公司明细!$D:$O,COLUMN()-COLUMN($B$4)+1,FALSE))</f>
        <v>5.2806920066999998</v>
      </c>
      <c r="I310" s="32">
        <f ca="1">IF($B310="","",VLOOKUP($B310,公司明细!$D:$O,COLUMN()-COLUMN($B$4)+1,FALSE))</f>
        <v>43.827192914405501</v>
      </c>
      <c r="J310" s="30">
        <f ca="1">IF($B310="","",VLOOKUP($B310,公司明细!$D:$O,COLUMN()-COLUMN($B$4)+1,FALSE))</f>
        <v>29.566904896500002</v>
      </c>
      <c r="K310" s="32">
        <f ca="1">IF($B310="","",VLOOKUP($B310,公司明细!$D:$O,COLUMN()-COLUMN($B$4)+1,FALSE))</f>
        <v>7.8276000856145265</v>
      </c>
    </row>
    <row r="311" spans="2:11">
      <c r="B311" s="40">
        <f>IF(ROW()-ROW($B$4)&gt;行业估值!$C$39,"",ROW()-ROW($B$4))</f>
        <v>307</v>
      </c>
      <c r="C311" s="27" t="str">
        <f>IF($B311="","",VLOOKUP($B311,公司明细!$D:$O,COLUMN()-COLUMN($B$4)+1,FALSE))</f>
        <v>603339.SH</v>
      </c>
      <c r="D311" s="28" t="str">
        <f>IF($B311="","",VLOOKUP($B311,公司明细!$D:$O,COLUMN()-COLUMN($B$4)+1,FALSE))</f>
        <v>四方科技</v>
      </c>
      <c r="E311" s="28" t="str">
        <f>IF($B311="","",VLOOKUP($B311,公司明细!$D:$O,COLUMN()-COLUMN($B$4)+1,FALSE))</f>
        <v>机械设备</v>
      </c>
      <c r="F311" s="29">
        <f ca="1">IF(B311="","",[1]!EM_S_DQ_CLOSE(C311,deadline,"1"))</f>
        <v>13.13</v>
      </c>
      <c r="G311" s="30">
        <f ca="1">IF($B311="","",VLOOKUP($B311,公司明细!$D:$O,COLUMN()-COLUMN($B$4)+1,FALSE))</f>
        <v>27.661611087499999</v>
      </c>
      <c r="H311" s="30">
        <f ca="1">IF($B311="","",VLOOKUP($B311,公司明细!$D:$O,COLUMN()-COLUMN($B$4)+1,FALSE))</f>
        <v>1.3110557854</v>
      </c>
      <c r="I311" s="32">
        <f ca="1">IF($B311="","",VLOOKUP($B311,公司明细!$D:$O,COLUMN()-COLUMN($B$4)+1,FALSE))</f>
        <v>21.098729280280402</v>
      </c>
      <c r="J311" s="30">
        <f ca="1">IF($B311="","",VLOOKUP($B311,公司明细!$D:$O,COLUMN()-COLUMN($B$4)+1,FALSE))</f>
        <v>17.1871454626</v>
      </c>
      <c r="K311" s="32">
        <f ca="1">IF($B311="","",VLOOKUP($B311,公司明细!$D:$O,COLUMN()-COLUMN($B$4)+1,FALSE))</f>
        <v>1.6094360257608167</v>
      </c>
    </row>
    <row r="312" spans="2:11">
      <c r="B312" s="40">
        <f>IF(ROW()-ROW($B$4)&gt;行业估值!$C$39,"",ROW()-ROW($B$4))</f>
        <v>308</v>
      </c>
      <c r="C312" s="27" t="str">
        <f>IF($B312="","",VLOOKUP($B312,公司明细!$D:$O,COLUMN()-COLUMN($B$4)+1,FALSE))</f>
        <v>603356.SH</v>
      </c>
      <c r="D312" s="28" t="str">
        <f>IF($B312="","",VLOOKUP($B312,公司明细!$D:$O,COLUMN()-COLUMN($B$4)+1,FALSE))</f>
        <v>华菱精工</v>
      </c>
      <c r="E312" s="28" t="str">
        <f>IF($B312="","",VLOOKUP($B312,公司明细!$D:$O,COLUMN()-COLUMN($B$4)+1,FALSE))</f>
        <v>机械设备</v>
      </c>
      <c r="F312" s="29">
        <f ca="1">IF(B312="","",[1]!EM_S_DQ_CLOSE(C312,deadline,"1"))</f>
        <v>11.45</v>
      </c>
      <c r="G312" s="30">
        <f ca="1">IF($B312="","",VLOOKUP($B312,公司明细!$D:$O,COLUMN()-COLUMN($B$4)+1,FALSE))</f>
        <v>15.267429999999999</v>
      </c>
      <c r="H312" s="30">
        <f ca="1">IF($B312="","",VLOOKUP($B312,公司明细!$D:$O,COLUMN()-COLUMN($B$4)+1,FALSE))</f>
        <v>0.73186854540000001</v>
      </c>
      <c r="I312" s="32">
        <f ca="1">IF($B312="","",VLOOKUP($B312,公司明细!$D:$O,COLUMN()-COLUMN($B$4)+1,FALSE))</f>
        <v>20.860891065697654</v>
      </c>
      <c r="J312" s="30">
        <f ca="1">IF($B312="","",VLOOKUP($B312,公司明细!$D:$O,COLUMN()-COLUMN($B$4)+1,FALSE))</f>
        <v>7.2662250873000005</v>
      </c>
      <c r="K312" s="32">
        <f ca="1">IF($B312="","",VLOOKUP($B312,公司明细!$D:$O,COLUMN()-COLUMN($B$4)+1,FALSE))</f>
        <v>2.101150159342656</v>
      </c>
    </row>
    <row r="313" spans="2:11">
      <c r="B313" s="40">
        <f>IF(ROW()-ROW($B$4)&gt;行业估值!$C$39,"",ROW()-ROW($B$4))</f>
        <v>309</v>
      </c>
      <c r="C313" s="27" t="str">
        <f>IF($B313="","",VLOOKUP($B313,公司明细!$D:$O,COLUMN()-COLUMN($B$4)+1,FALSE))</f>
        <v>603486.SH</v>
      </c>
      <c r="D313" s="28" t="str">
        <f>IF($B313="","",VLOOKUP($B313,公司明细!$D:$O,COLUMN()-COLUMN($B$4)+1,FALSE))</f>
        <v>科沃斯</v>
      </c>
      <c r="E313" s="28" t="str">
        <f>IF($B313="","",VLOOKUP($B313,公司明细!$D:$O,COLUMN()-COLUMN($B$4)+1,FALSE))</f>
        <v>机械设备</v>
      </c>
      <c r="F313" s="29">
        <f ca="1">IF(B313="","",[1]!EM_S_DQ_CLOSE(C313,deadline,"1"))</f>
        <v>19.3</v>
      </c>
      <c r="G313" s="30">
        <f ca="1">IF($B313="","",VLOOKUP($B313,公司明细!$D:$O,COLUMN()-COLUMN($B$4)+1,FALSE))</f>
        <v>108.94417679999999</v>
      </c>
      <c r="H313" s="30">
        <f ca="1">IF($B313="","",VLOOKUP($B313,公司明细!$D:$O,COLUMN()-COLUMN($B$4)+1,FALSE))</f>
        <v>2.9914876650999997</v>
      </c>
      <c r="I313" s="32">
        <f ca="1">IF($B313="","",VLOOKUP($B313,公司明细!$D:$O,COLUMN()-COLUMN($B$4)+1,FALSE))</f>
        <v>36.418059840590452</v>
      </c>
      <c r="J313" s="30">
        <f ca="1">IF($B313="","",VLOOKUP($B313,公司明细!$D:$O,COLUMN()-COLUMN($B$4)+1,FALSE))</f>
        <v>24.5783125488</v>
      </c>
      <c r="K313" s="32">
        <f ca="1">IF($B313="","",VLOOKUP($B313,公司明细!$D:$O,COLUMN()-COLUMN($B$4)+1,FALSE))</f>
        <v>4.4325328105292989</v>
      </c>
    </row>
    <row r="314" spans="2:11">
      <c r="B314" s="40">
        <f>IF(ROW()-ROW($B$4)&gt;行业估值!$C$39,"",ROW()-ROW($B$4))</f>
        <v>310</v>
      </c>
      <c r="C314" s="27" t="str">
        <f>IF($B314="","",VLOOKUP($B314,公司明细!$D:$O,COLUMN()-COLUMN($B$4)+1,FALSE))</f>
        <v>603507.SH</v>
      </c>
      <c r="D314" s="28" t="str">
        <f>IF($B314="","",VLOOKUP($B314,公司明细!$D:$O,COLUMN()-COLUMN($B$4)+1,FALSE))</f>
        <v>振江股份</v>
      </c>
      <c r="E314" s="28" t="str">
        <f>IF($B314="","",VLOOKUP($B314,公司明细!$D:$O,COLUMN()-COLUMN($B$4)+1,FALSE))</f>
        <v>机械设备</v>
      </c>
      <c r="F314" s="29">
        <f ca="1">IF(B314="","",[1]!EM_S_DQ_CLOSE(C314,deadline,"1"))</f>
        <v>19.7</v>
      </c>
      <c r="G314" s="30">
        <f ca="1">IF($B314="","",VLOOKUP($B314,公司明细!$D:$O,COLUMN()-COLUMN($B$4)+1,FALSE))</f>
        <v>25.230065799999998</v>
      </c>
      <c r="H314" s="30">
        <f ca="1">IF($B314="","",VLOOKUP($B314,公司明细!$D:$O,COLUMN()-COLUMN($B$4)+1,FALSE))</f>
        <v>2.2272975099999998E-2</v>
      </c>
      <c r="I314" s="32">
        <f ca="1">IF($B314="","",VLOOKUP($B314,公司明细!$D:$O,COLUMN()-COLUMN($B$4)+1,FALSE))</f>
        <v>1132.7658602734216</v>
      </c>
      <c r="J314" s="30">
        <f ca="1">IF($B314="","",VLOOKUP($B314,公司明细!$D:$O,COLUMN()-COLUMN($B$4)+1,FALSE))</f>
        <v>13.814458195999999</v>
      </c>
      <c r="K314" s="32">
        <f ca="1">IF($B314="","",VLOOKUP($B314,公司明细!$D:$O,COLUMN()-COLUMN($B$4)+1,FALSE))</f>
        <v>1.8263521769753814</v>
      </c>
    </row>
    <row r="315" spans="2:11">
      <c r="B315" s="40">
        <f>IF(ROW()-ROW($B$4)&gt;行业估值!$C$39,"",ROW()-ROW($B$4))</f>
        <v>311</v>
      </c>
      <c r="C315" s="27" t="str">
        <f>IF($B315="","",VLOOKUP($B315,公司明细!$D:$O,COLUMN()-COLUMN($B$4)+1,FALSE))</f>
        <v>603556.SH</v>
      </c>
      <c r="D315" s="28" t="str">
        <f>IF($B315="","",VLOOKUP($B315,公司明细!$D:$O,COLUMN()-COLUMN($B$4)+1,FALSE))</f>
        <v>海兴电力</v>
      </c>
      <c r="E315" s="28" t="str">
        <f>IF($B315="","",VLOOKUP($B315,公司明细!$D:$O,COLUMN()-COLUMN($B$4)+1,FALSE))</f>
        <v>机械设备</v>
      </c>
      <c r="F315" s="29">
        <f ca="1">IF(B315="","",[1]!EM_S_DQ_CLOSE(C315,deadline,"1"))</f>
        <v>15.62</v>
      </c>
      <c r="G315" s="30">
        <f ca="1">IF($B315="","",VLOOKUP($B315,公司明细!$D:$O,COLUMN()-COLUMN($B$4)+1,FALSE))</f>
        <v>76.710565074000002</v>
      </c>
      <c r="H315" s="30">
        <f ca="1">IF($B315="","",VLOOKUP($B315,公司明细!$D:$O,COLUMN()-COLUMN($B$4)+1,FALSE))</f>
        <v>4.2343707739000003</v>
      </c>
      <c r="I315" s="32">
        <f ca="1">IF($B315="","",VLOOKUP($B315,公司明细!$D:$O,COLUMN()-COLUMN($B$4)+1,FALSE))</f>
        <v>18.116166290120823</v>
      </c>
      <c r="J315" s="30">
        <f ca="1">IF($B315="","",VLOOKUP($B315,公司明细!$D:$O,COLUMN()-COLUMN($B$4)+1,FALSE))</f>
        <v>50.878543749199999</v>
      </c>
      <c r="K315" s="32">
        <f ca="1">IF($B315="","",VLOOKUP($B315,公司明细!$D:$O,COLUMN()-COLUMN($B$4)+1,FALSE))</f>
        <v>1.5077193532137243</v>
      </c>
    </row>
    <row r="316" spans="2:11">
      <c r="B316" s="40">
        <f>IF(ROW()-ROW($B$4)&gt;行业估值!$C$39,"",ROW()-ROW($B$4))</f>
        <v>312</v>
      </c>
      <c r="C316" s="27" t="str">
        <f>IF($B316="","",VLOOKUP($B316,公司明细!$D:$O,COLUMN()-COLUMN($B$4)+1,FALSE))</f>
        <v>603611.SH</v>
      </c>
      <c r="D316" s="28" t="str">
        <f>IF($B316="","",VLOOKUP($B316,公司明细!$D:$O,COLUMN()-COLUMN($B$4)+1,FALSE))</f>
        <v>诺力股份</v>
      </c>
      <c r="E316" s="28" t="str">
        <f>IF($B316="","",VLOOKUP($B316,公司明细!$D:$O,COLUMN()-COLUMN($B$4)+1,FALSE))</f>
        <v>机械设备</v>
      </c>
      <c r="F316" s="29">
        <f ca="1">IF(B316="","",[1]!EM_S_DQ_CLOSE(C316,deadline,"1"))</f>
        <v>16.68</v>
      </c>
      <c r="G316" s="30">
        <f ca="1">IF($B316="","",VLOOKUP($B316,公司明细!$D:$O,COLUMN()-COLUMN($B$4)+1,FALSE))</f>
        <v>44.624980447200002</v>
      </c>
      <c r="H316" s="30">
        <f ca="1">IF($B316="","",VLOOKUP($B316,公司明细!$D:$O,COLUMN()-COLUMN($B$4)+1,FALSE))</f>
        <v>2.3402890838999997</v>
      </c>
      <c r="I316" s="32">
        <f ca="1">IF($B316="","",VLOOKUP($B316,公司明细!$D:$O,COLUMN()-COLUMN($B$4)+1,FALSE))</f>
        <v>19.068148783070093</v>
      </c>
      <c r="J316" s="30">
        <f ca="1">IF($B316="","",VLOOKUP($B316,公司明细!$D:$O,COLUMN()-COLUMN($B$4)+1,FALSE))</f>
        <v>16.3281700022</v>
      </c>
      <c r="K316" s="32">
        <f ca="1">IF($B316="","",VLOOKUP($B316,公司明细!$D:$O,COLUMN()-COLUMN($B$4)+1,FALSE))</f>
        <v>2.7330056240954983</v>
      </c>
    </row>
    <row r="317" spans="2:11">
      <c r="B317" s="40">
        <f>IF(ROW()-ROW($B$4)&gt;行业估值!$C$39,"",ROW()-ROW($B$4))</f>
        <v>313</v>
      </c>
      <c r="C317" s="27" t="str">
        <f>IF($B317="","",VLOOKUP($B317,公司明细!$D:$O,COLUMN()-COLUMN($B$4)+1,FALSE))</f>
        <v>603617.SH</v>
      </c>
      <c r="D317" s="28" t="str">
        <f>IF($B317="","",VLOOKUP($B317,公司明细!$D:$O,COLUMN()-COLUMN($B$4)+1,FALSE))</f>
        <v>君禾股份</v>
      </c>
      <c r="E317" s="28" t="str">
        <f>IF($B317="","",VLOOKUP($B317,公司明细!$D:$O,COLUMN()-COLUMN($B$4)+1,FALSE))</f>
        <v>机械设备</v>
      </c>
      <c r="F317" s="29">
        <f ca="1">IF(B317="","",[1]!EM_S_DQ_CLOSE(C317,deadline,"1"))</f>
        <v>12.86</v>
      </c>
      <c r="G317" s="30">
        <f ca="1">IF($B317="","",VLOOKUP($B317,公司明细!$D:$O,COLUMN()-COLUMN($B$4)+1,FALSE))</f>
        <v>18.326091559999998</v>
      </c>
      <c r="H317" s="30">
        <f ca="1">IF($B317="","",VLOOKUP($B317,公司明细!$D:$O,COLUMN()-COLUMN($B$4)+1,FALSE))</f>
        <v>0.67465066699999998</v>
      </c>
      <c r="I317" s="32">
        <f ca="1">IF($B317="","",VLOOKUP($B317,公司明细!$D:$O,COLUMN()-COLUMN($B$4)+1,FALSE))</f>
        <v>27.163823377647383</v>
      </c>
      <c r="J317" s="30">
        <f ca="1">IF($B317="","",VLOOKUP($B317,公司明细!$D:$O,COLUMN()-COLUMN($B$4)+1,FALSE))</f>
        <v>5.6974109235000006</v>
      </c>
      <c r="K317" s="32">
        <f ca="1">IF($B317="","",VLOOKUP($B317,公司明细!$D:$O,COLUMN()-COLUMN($B$4)+1,FALSE))</f>
        <v>3.2165648232271122</v>
      </c>
    </row>
    <row r="318" spans="2:11">
      <c r="B318" s="40">
        <f>IF(ROW()-ROW($B$4)&gt;行业估值!$C$39,"",ROW()-ROW($B$4))</f>
        <v>314</v>
      </c>
      <c r="C318" s="27" t="str">
        <f>IF($B318="","",VLOOKUP($B318,公司明细!$D:$O,COLUMN()-COLUMN($B$4)+1,FALSE))</f>
        <v>603626.SH</v>
      </c>
      <c r="D318" s="28" t="str">
        <f>IF($B318="","",VLOOKUP($B318,公司明细!$D:$O,COLUMN()-COLUMN($B$4)+1,FALSE))</f>
        <v>科森科技</v>
      </c>
      <c r="E318" s="28" t="str">
        <f>IF($B318="","",VLOOKUP($B318,公司明细!$D:$O,COLUMN()-COLUMN($B$4)+1,FALSE))</f>
        <v>机械设备</v>
      </c>
      <c r="F318" s="29">
        <f ca="1">IF(B318="","",[1]!EM_S_DQ_CLOSE(C318,deadline,"1"))</f>
        <v>8.15</v>
      </c>
      <c r="G318" s="30">
        <f ca="1">IF($B318="","",VLOOKUP($B318,公司明细!$D:$O,COLUMN()-COLUMN($B$4)+1,FALSE))</f>
        <v>33.654189215500004</v>
      </c>
      <c r="H318" s="30">
        <f ca="1">IF($B318="","",VLOOKUP($B318,公司明细!$D:$O,COLUMN()-COLUMN($B$4)+1,FALSE))</f>
        <v>-0.15293412470000001</v>
      </c>
      <c r="I318" s="32">
        <f ca="1">IF($B318="","",VLOOKUP($B318,公司明细!$D:$O,COLUMN()-COLUMN($B$4)+1,FALSE))</f>
        <v>-220.05676811187192</v>
      </c>
      <c r="J318" s="30">
        <f ca="1">IF($B318="","",VLOOKUP($B318,公司明细!$D:$O,COLUMN()-COLUMN($B$4)+1,FALSE))</f>
        <v>16.920697912800001</v>
      </c>
      <c r="K318" s="32">
        <f ca="1">IF($B318="","",VLOOKUP($B318,公司明细!$D:$O,COLUMN()-COLUMN($B$4)+1,FALSE))</f>
        <v>1.9889362359008618</v>
      </c>
    </row>
    <row r="319" spans="2:11">
      <c r="B319" s="40">
        <f>IF(ROW()-ROW($B$4)&gt;行业估值!$C$39,"",ROW()-ROW($B$4))</f>
        <v>315</v>
      </c>
      <c r="C319" s="27" t="str">
        <f>IF($B319="","",VLOOKUP($B319,公司明细!$D:$O,COLUMN()-COLUMN($B$4)+1,FALSE))</f>
        <v>603638.SH</v>
      </c>
      <c r="D319" s="28" t="str">
        <f>IF($B319="","",VLOOKUP($B319,公司明细!$D:$O,COLUMN()-COLUMN($B$4)+1,FALSE))</f>
        <v>艾迪精密</v>
      </c>
      <c r="E319" s="28" t="str">
        <f>IF($B319="","",VLOOKUP($B319,公司明细!$D:$O,COLUMN()-COLUMN($B$4)+1,FALSE))</f>
        <v>机械设备</v>
      </c>
      <c r="F319" s="29">
        <f ca="1">IF(B319="","",[1]!EM_S_DQ_CLOSE(C319,deadline,"1"))</f>
        <v>28.7</v>
      </c>
      <c r="G319" s="30">
        <f ca="1">IF($B319="","",VLOOKUP($B319,公司明细!$D:$O,COLUMN()-COLUMN($B$4)+1,FALSE))</f>
        <v>110.6414848</v>
      </c>
      <c r="H319" s="30">
        <f ca="1">IF($B319="","",VLOOKUP($B319,公司明细!$D:$O,COLUMN()-COLUMN($B$4)+1,FALSE))</f>
        <v>3.0791171798000003</v>
      </c>
      <c r="I319" s="32">
        <f ca="1">IF($B319="","",VLOOKUP($B319,公司明细!$D:$O,COLUMN()-COLUMN($B$4)+1,FALSE))</f>
        <v>35.932859433166023</v>
      </c>
      <c r="J319" s="30">
        <f ca="1">IF($B319="","",VLOOKUP($B319,公司明细!$D:$O,COLUMN()-COLUMN($B$4)+1,FALSE))</f>
        <v>12.291128242499999</v>
      </c>
      <c r="K319" s="32">
        <f ca="1">IF($B319="","",VLOOKUP($B319,公司明细!$D:$O,COLUMN()-COLUMN($B$4)+1,FALSE))</f>
        <v>9.0017354482907646</v>
      </c>
    </row>
    <row r="320" spans="2:11">
      <c r="B320" s="40">
        <f>IF(ROW()-ROW($B$4)&gt;行业估值!$C$39,"",ROW()-ROW($B$4))</f>
        <v>316</v>
      </c>
      <c r="C320" s="27" t="str">
        <f>IF($B320="","",VLOOKUP($B320,公司明细!$D:$O,COLUMN()-COLUMN($B$4)+1,FALSE))</f>
        <v>603656.SH</v>
      </c>
      <c r="D320" s="28" t="str">
        <f>IF($B320="","",VLOOKUP($B320,公司明细!$D:$O,COLUMN()-COLUMN($B$4)+1,FALSE))</f>
        <v>泰禾光电</v>
      </c>
      <c r="E320" s="28" t="str">
        <f>IF($B320="","",VLOOKUP($B320,公司明细!$D:$O,COLUMN()-COLUMN($B$4)+1,FALSE))</f>
        <v>机械设备</v>
      </c>
      <c r="F320" s="29">
        <f ca="1">IF(B320="","",[1]!EM_S_DQ_CLOSE(C320,deadline,"1"))</f>
        <v>14.09</v>
      </c>
      <c r="G320" s="30">
        <f ca="1">IF($B320="","",VLOOKUP($B320,公司明细!$D:$O,COLUMN()-COLUMN($B$4)+1,FALSE))</f>
        <v>20.97741744</v>
      </c>
      <c r="H320" s="30">
        <f ca="1">IF($B320="","",VLOOKUP($B320,公司明细!$D:$O,COLUMN()-COLUMN($B$4)+1,FALSE))</f>
        <v>0.65082159449999999</v>
      </c>
      <c r="I320" s="32">
        <f ca="1">IF($B320="","",VLOOKUP($B320,公司明细!$D:$O,COLUMN()-COLUMN($B$4)+1,FALSE))</f>
        <v>32.23220866866918</v>
      </c>
      <c r="J320" s="30">
        <f ca="1">IF($B320="","",VLOOKUP($B320,公司明细!$D:$O,COLUMN()-COLUMN($B$4)+1,FALSE))</f>
        <v>9.1761898225999996</v>
      </c>
      <c r="K320" s="32">
        <f ca="1">IF($B320="","",VLOOKUP($B320,公司明细!$D:$O,COLUMN()-COLUMN($B$4)+1,FALSE))</f>
        <v>2.2860705636597456</v>
      </c>
    </row>
    <row r="321" spans="2:11">
      <c r="B321" s="40">
        <f>IF(ROW()-ROW($B$4)&gt;行业估值!$C$39,"",ROW()-ROW($B$4))</f>
        <v>317</v>
      </c>
      <c r="C321" s="27" t="str">
        <f>IF($B321="","",VLOOKUP($B321,公司明细!$D:$O,COLUMN()-COLUMN($B$4)+1,FALSE))</f>
        <v>603662.SH</v>
      </c>
      <c r="D321" s="28" t="str">
        <f>IF($B321="","",VLOOKUP($B321,公司明细!$D:$O,COLUMN()-COLUMN($B$4)+1,FALSE))</f>
        <v>柯力传感</v>
      </c>
      <c r="E321" s="28" t="str">
        <f>IF($B321="","",VLOOKUP($B321,公司明细!$D:$O,COLUMN()-COLUMN($B$4)+1,FALSE))</f>
        <v>机械设备</v>
      </c>
      <c r="F321" s="29">
        <f ca="1">IF(B321="","",[1]!EM_S_DQ_CLOSE(C321,deadline,"1"))</f>
        <v>43.73</v>
      </c>
      <c r="G321" s="30">
        <f ca="1">IF($B321="","",VLOOKUP($B321,公司明细!$D:$O,COLUMN()-COLUMN($B$4)+1,FALSE))</f>
        <v>52.213818534200001</v>
      </c>
      <c r="H321" s="30">
        <f ca="1">IF($B321="","",VLOOKUP($B321,公司明细!$D:$O,COLUMN()-COLUMN($B$4)+1,FALSE))</f>
        <v>1.7210941236000001</v>
      </c>
      <c r="I321" s="32">
        <f ca="1">IF($B321="","",VLOOKUP($B321,公司明细!$D:$O,COLUMN()-COLUMN($B$4)+1,FALSE))</f>
        <v>30.337572953293648</v>
      </c>
      <c r="J321" s="30">
        <f ca="1">IF($B321="","",VLOOKUP($B321,公司明细!$D:$O,COLUMN()-COLUMN($B$4)+1,FALSE))</f>
        <v>16.9928434491</v>
      </c>
      <c r="K321" s="32">
        <f ca="1">IF($B321="","",VLOOKUP($B321,公司明细!$D:$O,COLUMN()-COLUMN($B$4)+1,FALSE))</f>
        <v>3.0726946135059832</v>
      </c>
    </row>
    <row r="322" spans="2:11">
      <c r="B322" s="40">
        <f>IF(ROW()-ROW($B$4)&gt;行业估值!$C$39,"",ROW()-ROW($B$4))</f>
        <v>318</v>
      </c>
      <c r="C322" s="27" t="str">
        <f>IF($B322="","",VLOOKUP($B322,公司明细!$D:$O,COLUMN()-COLUMN($B$4)+1,FALSE))</f>
        <v>603666.SH</v>
      </c>
      <c r="D322" s="28" t="str">
        <f>IF($B322="","",VLOOKUP($B322,公司明细!$D:$O,COLUMN()-COLUMN($B$4)+1,FALSE))</f>
        <v>亿嘉和</v>
      </c>
      <c r="E322" s="28" t="str">
        <f>IF($B322="","",VLOOKUP($B322,公司明细!$D:$O,COLUMN()-COLUMN($B$4)+1,FALSE))</f>
        <v>机械设备</v>
      </c>
      <c r="F322" s="29">
        <f ca="1">IF(B322="","",[1]!EM_S_DQ_CLOSE(C322,deadline,"1"))</f>
        <v>62.06</v>
      </c>
      <c r="G322" s="30">
        <f ca="1">IF($B322="","",VLOOKUP($B322,公司明细!$D:$O,COLUMN()-COLUMN($B$4)+1,FALSE))</f>
        <v>61.456572002000001</v>
      </c>
      <c r="H322" s="30">
        <f ca="1">IF($B322="","",VLOOKUP($B322,公司明细!$D:$O,COLUMN()-COLUMN($B$4)+1,FALSE))</f>
        <v>2.1827321213999999</v>
      </c>
      <c r="I322" s="32">
        <f ca="1">IF($B322="","",VLOOKUP($B322,公司明细!$D:$O,COLUMN()-COLUMN($B$4)+1,FALSE))</f>
        <v>28.155801346150476</v>
      </c>
      <c r="J322" s="30">
        <f ca="1">IF($B322="","",VLOOKUP($B322,公司明细!$D:$O,COLUMN()-COLUMN($B$4)+1,FALSE))</f>
        <v>10.841432188299999</v>
      </c>
      <c r="K322" s="32">
        <f ca="1">IF($B322="","",VLOOKUP($B322,公司明细!$D:$O,COLUMN()-COLUMN($B$4)+1,FALSE))</f>
        <v>5.6686765119762983</v>
      </c>
    </row>
    <row r="323" spans="2:11">
      <c r="B323" s="40">
        <f>IF(ROW()-ROW($B$4)&gt;行业估值!$C$39,"",ROW()-ROW($B$4))</f>
        <v>319</v>
      </c>
      <c r="C323" s="27" t="str">
        <f>IF($B323="","",VLOOKUP($B323,公司明细!$D:$O,COLUMN()-COLUMN($B$4)+1,FALSE))</f>
        <v>603667.SH</v>
      </c>
      <c r="D323" s="28" t="str">
        <f>IF($B323="","",VLOOKUP($B323,公司明细!$D:$O,COLUMN()-COLUMN($B$4)+1,FALSE))</f>
        <v>五洲新春</v>
      </c>
      <c r="E323" s="28" t="str">
        <f>IF($B323="","",VLOOKUP($B323,公司明细!$D:$O,COLUMN()-COLUMN($B$4)+1,FALSE))</f>
        <v>机械设备</v>
      </c>
      <c r="F323" s="29">
        <f ca="1">IF(B323="","",[1]!EM_S_DQ_CLOSE(C323,deadline,"1"))</f>
        <v>8.08</v>
      </c>
      <c r="G323" s="30">
        <f ca="1">IF($B323="","",VLOOKUP($B323,公司明细!$D:$O,COLUMN()-COLUMN($B$4)+1,FALSE))</f>
        <v>23.619834386399997</v>
      </c>
      <c r="H323" s="30">
        <f ca="1">IF($B323="","",VLOOKUP($B323,公司明细!$D:$O,COLUMN()-COLUMN($B$4)+1,FALSE))</f>
        <v>1.1003071815000001</v>
      </c>
      <c r="I323" s="32">
        <f ca="1">IF($B323="","",VLOOKUP($B323,公司明细!$D:$O,COLUMN()-COLUMN($B$4)+1,FALSE))</f>
        <v>21.466582045025028</v>
      </c>
      <c r="J323" s="30">
        <f ca="1">IF($B323="","",VLOOKUP($B323,公司明细!$D:$O,COLUMN()-COLUMN($B$4)+1,FALSE))</f>
        <v>17.190972331699999</v>
      </c>
      <c r="K323" s="32">
        <f ca="1">IF($B323="","",VLOOKUP($B323,公司明细!$D:$O,COLUMN()-COLUMN($B$4)+1,FALSE))</f>
        <v>1.3739673318445889</v>
      </c>
    </row>
    <row r="324" spans="2:11">
      <c r="B324" s="40">
        <f>IF(ROW()-ROW($B$4)&gt;行业估值!$C$39,"",ROW()-ROW($B$4))</f>
        <v>320</v>
      </c>
      <c r="C324" s="27" t="str">
        <f>IF($B324="","",VLOOKUP($B324,公司明细!$D:$O,COLUMN()-COLUMN($B$4)+1,FALSE))</f>
        <v>603686.SH</v>
      </c>
      <c r="D324" s="28" t="str">
        <f>IF($B324="","",VLOOKUP($B324,公司明细!$D:$O,COLUMN()-COLUMN($B$4)+1,FALSE))</f>
        <v>龙马环卫</v>
      </c>
      <c r="E324" s="28" t="str">
        <f>IF($B324="","",VLOOKUP($B324,公司明细!$D:$O,COLUMN()-COLUMN($B$4)+1,FALSE))</f>
        <v>机械设备</v>
      </c>
      <c r="F324" s="29">
        <f ca="1">IF(B324="","",[1]!EM_S_DQ_CLOSE(C324,deadline,"1"))</f>
        <v>10.52</v>
      </c>
      <c r="G324" s="30">
        <f ca="1">IF($B324="","",VLOOKUP($B324,公司明细!$D:$O,COLUMN()-COLUMN($B$4)+1,FALSE))</f>
        <v>43.726983532399998</v>
      </c>
      <c r="H324" s="30">
        <f ca="1">IF($B324="","",VLOOKUP($B324,公司明细!$D:$O,COLUMN()-COLUMN($B$4)+1,FALSE))</f>
        <v>2.592319094</v>
      </c>
      <c r="I324" s="32">
        <f ca="1">IF($B324="","",VLOOKUP($B324,公司明细!$D:$O,COLUMN()-COLUMN($B$4)+1,FALSE))</f>
        <v>16.867901653622585</v>
      </c>
      <c r="J324" s="30">
        <f ca="1">IF($B324="","",VLOOKUP($B324,公司明细!$D:$O,COLUMN()-COLUMN($B$4)+1,FALSE))</f>
        <v>24.291005228899998</v>
      </c>
      <c r="K324" s="32">
        <f ca="1">IF($B324="","",VLOOKUP($B324,公司明细!$D:$O,COLUMN()-COLUMN($B$4)+1,FALSE))</f>
        <v>1.8001306706062632</v>
      </c>
    </row>
    <row r="325" spans="2:11">
      <c r="B325" s="40">
        <f>IF(ROW()-ROW($B$4)&gt;行业估值!$C$39,"",ROW()-ROW($B$4))</f>
        <v>321</v>
      </c>
      <c r="C325" s="27" t="str">
        <f>IF($B325="","",VLOOKUP($B325,公司明细!$D:$O,COLUMN()-COLUMN($B$4)+1,FALSE))</f>
        <v>603690.SH</v>
      </c>
      <c r="D325" s="28" t="str">
        <f>IF($B325="","",VLOOKUP($B325,公司明细!$D:$O,COLUMN()-COLUMN($B$4)+1,FALSE))</f>
        <v>至纯科技</v>
      </c>
      <c r="E325" s="28" t="str">
        <f>IF($B325="","",VLOOKUP($B325,公司明细!$D:$O,COLUMN()-COLUMN($B$4)+1,FALSE))</f>
        <v>机械设备</v>
      </c>
      <c r="F325" s="29">
        <f ca="1">IF(B325="","",[1]!EM_S_DQ_CLOSE(C325,deadline,"1"))</f>
        <v>22.31</v>
      </c>
      <c r="G325" s="30">
        <f ca="1">IF($B325="","",VLOOKUP($B325,公司明细!$D:$O,COLUMN()-COLUMN($B$4)+1,FALSE))</f>
        <v>57.762499289799997</v>
      </c>
      <c r="H325" s="30">
        <f ca="1">IF($B325="","",VLOOKUP($B325,公司明细!$D:$O,COLUMN()-COLUMN($B$4)+1,FALSE))</f>
        <v>0.7741666358</v>
      </c>
      <c r="I325" s="32">
        <f ca="1">IF($B325="","",VLOOKUP($B325,公司明细!$D:$O,COLUMN()-COLUMN($B$4)+1,FALSE))</f>
        <v>74.612488602159928</v>
      </c>
      <c r="J325" s="30">
        <f ca="1">IF($B325="","",VLOOKUP($B325,公司明细!$D:$O,COLUMN()-COLUMN($B$4)+1,FALSE))</f>
        <v>13.604460480899998</v>
      </c>
      <c r="K325" s="32">
        <f ca="1">IF($B325="","",VLOOKUP($B325,公司明细!$D:$O,COLUMN()-COLUMN($B$4)+1,FALSE))</f>
        <v>4.2458500556413643</v>
      </c>
    </row>
    <row r="326" spans="2:11">
      <c r="B326" s="40">
        <f>IF(ROW()-ROW($B$4)&gt;行业估值!$C$39,"",ROW()-ROW($B$4))</f>
        <v>322</v>
      </c>
      <c r="C326" s="27" t="str">
        <f>IF($B326="","",VLOOKUP($B326,公司明细!$D:$O,COLUMN()-COLUMN($B$4)+1,FALSE))</f>
        <v>603699.SH</v>
      </c>
      <c r="D326" s="28" t="str">
        <f>IF($B326="","",VLOOKUP($B326,公司明细!$D:$O,COLUMN()-COLUMN($B$4)+1,FALSE))</f>
        <v>纽威股份</v>
      </c>
      <c r="E326" s="28" t="str">
        <f>IF($B326="","",VLOOKUP($B326,公司明细!$D:$O,COLUMN()-COLUMN($B$4)+1,FALSE))</f>
        <v>机械设备</v>
      </c>
      <c r="F326" s="29">
        <f ca="1">IF(B326="","",[1]!EM_S_DQ_CLOSE(C326,deadline,"1"))</f>
        <v>12.96</v>
      </c>
      <c r="G326" s="30">
        <f ca="1">IF($B326="","",VLOOKUP($B326,公司明细!$D:$O,COLUMN()-COLUMN($B$4)+1,FALSE))</f>
        <v>97.2</v>
      </c>
      <c r="H326" s="30">
        <f ca="1">IF($B326="","",VLOOKUP($B326,公司明细!$D:$O,COLUMN()-COLUMN($B$4)+1,FALSE))</f>
        <v>4.4388273629000006</v>
      </c>
      <c r="I326" s="32">
        <f ca="1">IF($B326="","",VLOOKUP($B326,公司明细!$D:$O,COLUMN()-COLUMN($B$4)+1,FALSE))</f>
        <v>21.897675231166623</v>
      </c>
      <c r="J326" s="30">
        <f ca="1">IF($B326="","",VLOOKUP($B326,公司明细!$D:$O,COLUMN()-COLUMN($B$4)+1,FALSE))</f>
        <v>25.336133795199999</v>
      </c>
      <c r="K326" s="32">
        <f ca="1">IF($B326="","",VLOOKUP($B326,公司明细!$D:$O,COLUMN()-COLUMN($B$4)+1,FALSE))</f>
        <v>3.8364180101707079</v>
      </c>
    </row>
    <row r="327" spans="2:11">
      <c r="B327" s="40">
        <f>IF(ROW()-ROW($B$4)&gt;行业估值!$C$39,"",ROW()-ROW($B$4))</f>
        <v>323</v>
      </c>
      <c r="C327" s="27" t="str">
        <f>IF($B327="","",VLOOKUP($B327,公司明细!$D:$O,COLUMN()-COLUMN($B$4)+1,FALSE))</f>
        <v>603700.SH</v>
      </c>
      <c r="D327" s="28" t="str">
        <f>IF($B327="","",VLOOKUP($B327,公司明细!$D:$O,COLUMN()-COLUMN($B$4)+1,FALSE))</f>
        <v>宁波水表</v>
      </c>
      <c r="E327" s="28" t="str">
        <f>IF($B327="","",VLOOKUP($B327,公司明细!$D:$O,COLUMN()-COLUMN($B$4)+1,FALSE))</f>
        <v>机械设备</v>
      </c>
      <c r="F327" s="29">
        <f ca="1">IF(B327="","",[1]!EM_S_DQ_CLOSE(C327,deadline,"1"))</f>
        <v>22.38</v>
      </c>
      <c r="G327" s="30">
        <f ca="1">IF($B327="","",VLOOKUP($B327,公司明细!$D:$O,COLUMN()-COLUMN($B$4)+1,FALSE))</f>
        <v>34.988892</v>
      </c>
      <c r="H327" s="30">
        <f ca="1">IF($B327="","",VLOOKUP($B327,公司明细!$D:$O,COLUMN()-COLUMN($B$4)+1,FALSE))</f>
        <v>1.6891032394999999</v>
      </c>
      <c r="I327" s="32">
        <f ca="1">IF($B327="","",VLOOKUP($B327,公司明细!$D:$O,COLUMN()-COLUMN($B$4)+1,FALSE))</f>
        <v>20.714478062547109</v>
      </c>
      <c r="J327" s="30">
        <f ca="1">IF($B327="","",VLOOKUP($B327,公司明细!$D:$O,COLUMN()-COLUMN($B$4)+1,FALSE))</f>
        <v>11.656939859300001</v>
      </c>
      <c r="K327" s="32">
        <f ca="1">IF($B327="","",VLOOKUP($B327,公司明细!$D:$O,COLUMN()-COLUMN($B$4)+1,FALSE))</f>
        <v>3.0015503573251756</v>
      </c>
    </row>
    <row r="328" spans="2:11">
      <c r="B328" s="40">
        <f>IF(ROW()-ROW($B$4)&gt;行业估值!$C$39,"",ROW()-ROW($B$4))</f>
        <v>324</v>
      </c>
      <c r="C328" s="27" t="str">
        <f>IF($B328="","",VLOOKUP($B328,公司明细!$D:$O,COLUMN()-COLUMN($B$4)+1,FALSE))</f>
        <v>603726.SH</v>
      </c>
      <c r="D328" s="28" t="str">
        <f>IF($B328="","",VLOOKUP($B328,公司明细!$D:$O,COLUMN()-COLUMN($B$4)+1,FALSE))</f>
        <v>朗迪集团</v>
      </c>
      <c r="E328" s="28" t="str">
        <f>IF($B328="","",VLOOKUP($B328,公司明细!$D:$O,COLUMN()-COLUMN($B$4)+1,FALSE))</f>
        <v>机械设备</v>
      </c>
      <c r="F328" s="29">
        <f ca="1">IF(B328="","",[1]!EM_S_DQ_CLOSE(C328,deadline,"1"))</f>
        <v>10.61</v>
      </c>
      <c r="G328" s="30">
        <f ca="1">IF($B328="","",VLOOKUP($B328,公司明细!$D:$O,COLUMN()-COLUMN($B$4)+1,FALSE))</f>
        <v>19.697592319999998</v>
      </c>
      <c r="H328" s="30">
        <f ca="1">IF($B328="","",VLOOKUP($B328,公司明细!$D:$O,COLUMN()-COLUMN($B$4)+1,FALSE))</f>
        <v>1.0163723381000001</v>
      </c>
      <c r="I328" s="32">
        <f ca="1">IF($B328="","",VLOOKUP($B328,公司明细!$D:$O,COLUMN()-COLUMN($B$4)+1,FALSE))</f>
        <v>19.380291632909405</v>
      </c>
      <c r="J328" s="30">
        <f ca="1">IF($B328="","",VLOOKUP($B328,公司明细!$D:$O,COLUMN()-COLUMN($B$4)+1,FALSE))</f>
        <v>8.9452599564999993</v>
      </c>
      <c r="K328" s="32">
        <f ca="1">IF($B328="","",VLOOKUP($B328,公司明细!$D:$O,COLUMN()-COLUMN($B$4)+1,FALSE))</f>
        <v>2.2020145211863746</v>
      </c>
    </row>
    <row r="329" spans="2:11">
      <c r="B329" s="40">
        <f>IF(ROW()-ROW($B$4)&gt;行业估值!$C$39,"",ROW()-ROW($B$4))</f>
        <v>325</v>
      </c>
      <c r="C329" s="27" t="str">
        <f>IF($B329="","",VLOOKUP($B329,公司明细!$D:$O,COLUMN()-COLUMN($B$4)+1,FALSE))</f>
        <v>603757.SH</v>
      </c>
      <c r="D329" s="28" t="str">
        <f>IF($B329="","",VLOOKUP($B329,公司明细!$D:$O,COLUMN()-COLUMN($B$4)+1,FALSE))</f>
        <v>大元泵业</v>
      </c>
      <c r="E329" s="28" t="str">
        <f>IF($B329="","",VLOOKUP($B329,公司明细!$D:$O,COLUMN()-COLUMN($B$4)+1,FALSE))</f>
        <v>机械设备</v>
      </c>
      <c r="F329" s="29">
        <f ca="1">IF(B329="","",[1]!EM_S_DQ_CLOSE(C329,deadline,"1"))</f>
        <v>15.39</v>
      </c>
      <c r="G329" s="30">
        <f ca="1">IF($B329="","",VLOOKUP($B329,公司明细!$D:$O,COLUMN()-COLUMN($B$4)+1,FALSE))</f>
        <v>25.2777672</v>
      </c>
      <c r="H329" s="30">
        <f ca="1">IF($B329="","",VLOOKUP($B329,公司明细!$D:$O,COLUMN()-COLUMN($B$4)+1,FALSE))</f>
        <v>1.6287519624000002</v>
      </c>
      <c r="I329" s="32">
        <f ca="1">IF($B329="","",VLOOKUP($B329,公司明细!$D:$O,COLUMN()-COLUMN($B$4)+1,FALSE))</f>
        <v>15.519715575815901</v>
      </c>
      <c r="J329" s="30">
        <f ca="1">IF($B329="","",VLOOKUP($B329,公司明细!$D:$O,COLUMN()-COLUMN($B$4)+1,FALSE))</f>
        <v>10.9088295066</v>
      </c>
      <c r="K329" s="32">
        <f ca="1">IF($B329="","",VLOOKUP($B329,公司明细!$D:$O,COLUMN()-COLUMN($B$4)+1,FALSE))</f>
        <v>2.3171841841241156</v>
      </c>
    </row>
    <row r="330" spans="2:11">
      <c r="B330" s="40">
        <f>IF(ROW()-ROW($B$4)&gt;行业估值!$C$39,"",ROW()-ROW($B$4))</f>
        <v>326</v>
      </c>
      <c r="C330" s="27" t="str">
        <f>IF($B330="","",VLOOKUP($B330,公司明细!$D:$O,COLUMN()-COLUMN($B$4)+1,FALSE))</f>
        <v>603789.SH</v>
      </c>
      <c r="D330" s="28" t="str">
        <f>IF($B330="","",VLOOKUP($B330,公司明细!$D:$O,COLUMN()-COLUMN($B$4)+1,FALSE))</f>
        <v>星光农机</v>
      </c>
      <c r="E330" s="28" t="str">
        <f>IF($B330="","",VLOOKUP($B330,公司明细!$D:$O,COLUMN()-COLUMN($B$4)+1,FALSE))</f>
        <v>机械设备</v>
      </c>
      <c r="F330" s="29">
        <f ca="1">IF(B330="","",[1]!EM_S_DQ_CLOSE(C330,deadline,"1"))</f>
        <v>13.62</v>
      </c>
      <c r="G330" s="30">
        <f ca="1">IF($B330="","",VLOOKUP($B330,公司明细!$D:$O,COLUMN()-COLUMN($B$4)+1,FALSE))</f>
        <v>35.411999999999999</v>
      </c>
      <c r="H330" s="30">
        <f ca="1">IF($B330="","",VLOOKUP($B330,公司明细!$D:$O,COLUMN()-COLUMN($B$4)+1,FALSE))</f>
        <v>-0.37583748960000002</v>
      </c>
      <c r="I330" s="32">
        <f ca="1">IF($B330="","",VLOOKUP($B330,公司明细!$D:$O,COLUMN()-COLUMN($B$4)+1,FALSE))</f>
        <v>-94.221574430184248</v>
      </c>
      <c r="J330" s="30">
        <f ca="1">IF($B330="","",VLOOKUP($B330,公司明细!$D:$O,COLUMN()-COLUMN($B$4)+1,FALSE))</f>
        <v>10.4774101224</v>
      </c>
      <c r="K330" s="32">
        <f ca="1">IF($B330="","",VLOOKUP($B330,公司明细!$D:$O,COLUMN()-COLUMN($B$4)+1,FALSE))</f>
        <v>3.3798428797104658</v>
      </c>
    </row>
    <row r="331" spans="2:11">
      <c r="B331" s="40">
        <f>IF(ROW()-ROW($B$4)&gt;行业估值!$C$39,"",ROW()-ROW($B$4))</f>
        <v>327</v>
      </c>
      <c r="C331" s="27" t="str">
        <f>IF($B331="","",VLOOKUP($B331,公司明细!$D:$O,COLUMN()-COLUMN($B$4)+1,FALSE))</f>
        <v>603855.SH</v>
      </c>
      <c r="D331" s="28" t="str">
        <f>IF($B331="","",VLOOKUP($B331,公司明细!$D:$O,COLUMN()-COLUMN($B$4)+1,FALSE))</f>
        <v>华荣股份</v>
      </c>
      <c r="E331" s="28" t="str">
        <f>IF($B331="","",VLOOKUP($B331,公司明细!$D:$O,COLUMN()-COLUMN($B$4)+1,FALSE))</f>
        <v>机械设备</v>
      </c>
      <c r="F331" s="29">
        <f ca="1">IF(B331="","",[1]!EM_S_DQ_CLOSE(C331,deadline,"1"))</f>
        <v>9.07</v>
      </c>
      <c r="G331" s="30">
        <f ca="1">IF($B331="","",VLOOKUP($B331,公司明细!$D:$O,COLUMN()-COLUMN($B$4)+1,FALSE))</f>
        <v>30.028048999999999</v>
      </c>
      <c r="H331" s="30">
        <f ca="1">IF($B331="","",VLOOKUP($B331,公司明细!$D:$O,COLUMN()-COLUMN($B$4)+1,FALSE))</f>
        <v>1.8743292897999999</v>
      </c>
      <c r="I331" s="32">
        <f ca="1">IF($B331="","",VLOOKUP($B331,公司明细!$D:$O,COLUMN()-COLUMN($B$4)+1,FALSE))</f>
        <v>16.020690261530373</v>
      </c>
      <c r="J331" s="30">
        <f ca="1">IF($B331="","",VLOOKUP($B331,公司明细!$D:$O,COLUMN()-COLUMN($B$4)+1,FALSE))</f>
        <v>15.1049185358</v>
      </c>
      <c r="K331" s="32">
        <f ca="1">IF($B331="","",VLOOKUP($B331,公司明细!$D:$O,COLUMN()-COLUMN($B$4)+1,FALSE))</f>
        <v>1.9879649750398094</v>
      </c>
    </row>
    <row r="332" spans="2:11">
      <c r="B332" s="40">
        <f>IF(ROW()-ROW($B$4)&gt;行业估值!$C$39,"",ROW()-ROW($B$4))</f>
        <v>328</v>
      </c>
      <c r="C332" s="27" t="str">
        <f>IF($B332="","",VLOOKUP($B332,公司明细!$D:$O,COLUMN()-COLUMN($B$4)+1,FALSE))</f>
        <v>603895.SH</v>
      </c>
      <c r="D332" s="28" t="str">
        <f>IF($B332="","",VLOOKUP($B332,公司明细!$D:$O,COLUMN()-COLUMN($B$4)+1,FALSE))</f>
        <v>天永智能</v>
      </c>
      <c r="E332" s="28" t="str">
        <f>IF($B332="","",VLOOKUP($B332,公司明细!$D:$O,COLUMN()-COLUMN($B$4)+1,FALSE))</f>
        <v>机械设备</v>
      </c>
      <c r="F332" s="29">
        <f ca="1">IF(B332="","",[1]!EM_S_DQ_CLOSE(C332,deadline,"1"))</f>
        <v>22.47</v>
      </c>
      <c r="G332" s="30">
        <f ca="1">IF($B332="","",VLOOKUP($B332,公司明细!$D:$O,COLUMN()-COLUMN($B$4)+1,FALSE))</f>
        <v>24.285575999999999</v>
      </c>
      <c r="H332" s="30">
        <f ca="1">IF($B332="","",VLOOKUP($B332,公司明细!$D:$O,COLUMN()-COLUMN($B$4)+1,FALSE))</f>
        <v>0.14319526739999999</v>
      </c>
      <c r="I332" s="32">
        <f ca="1">IF($B332="","",VLOOKUP($B332,公司明细!$D:$O,COLUMN()-COLUMN($B$4)+1,FALSE))</f>
        <v>169.59761618490472</v>
      </c>
      <c r="J332" s="30">
        <f ca="1">IF($B332="","",VLOOKUP($B332,公司明细!$D:$O,COLUMN()-COLUMN($B$4)+1,FALSE))</f>
        <v>6.5353545489</v>
      </c>
      <c r="K332" s="32">
        <f ca="1">IF($B332="","",VLOOKUP($B332,公司明细!$D:$O,COLUMN()-COLUMN($B$4)+1,FALSE))</f>
        <v>3.7160303726884463</v>
      </c>
    </row>
    <row r="333" spans="2:11">
      <c r="B333" s="40">
        <f>IF(ROW()-ROW($B$4)&gt;行业估值!$C$39,"",ROW()-ROW($B$4))</f>
        <v>329</v>
      </c>
      <c r="C333" s="27" t="str">
        <f>IF($B333="","",VLOOKUP($B333,公司明细!$D:$O,COLUMN()-COLUMN($B$4)+1,FALSE))</f>
        <v>603901.SH</v>
      </c>
      <c r="D333" s="28" t="str">
        <f>IF($B333="","",VLOOKUP($B333,公司明细!$D:$O,COLUMN()-COLUMN($B$4)+1,FALSE))</f>
        <v>永创智能</v>
      </c>
      <c r="E333" s="28" t="str">
        <f>IF($B333="","",VLOOKUP($B333,公司明细!$D:$O,COLUMN()-COLUMN($B$4)+1,FALSE))</f>
        <v>机械设备</v>
      </c>
      <c r="F333" s="29">
        <f ca="1">IF(B333="","",[1]!EM_S_DQ_CLOSE(C333,deadline,"1"))</f>
        <v>9.89</v>
      </c>
      <c r="G333" s="30">
        <f ca="1">IF($B333="","",VLOOKUP($B333,公司明细!$D:$O,COLUMN()-COLUMN($B$4)+1,FALSE))</f>
        <v>43.455574671400001</v>
      </c>
      <c r="H333" s="30">
        <f ca="1">IF($B333="","",VLOOKUP($B333,公司明细!$D:$O,COLUMN()-COLUMN($B$4)+1,FALSE))</f>
        <v>0.99029641769999999</v>
      </c>
      <c r="I333" s="32">
        <f ca="1">IF($B333="","",VLOOKUP($B333,公司明细!$D:$O,COLUMN()-COLUMN($B$4)+1,FALSE))</f>
        <v>43.881381265951845</v>
      </c>
      <c r="J333" s="30">
        <f ca="1">IF($B333="","",VLOOKUP($B333,公司明细!$D:$O,COLUMN()-COLUMN($B$4)+1,FALSE))</f>
        <v>13.193867323599999</v>
      </c>
      <c r="K333" s="32">
        <f ca="1">IF($B333="","",VLOOKUP($B333,公司明细!$D:$O,COLUMN()-COLUMN($B$4)+1,FALSE))</f>
        <v>3.2936191948565825</v>
      </c>
    </row>
    <row r="334" spans="2:11">
      <c r="B334" s="40">
        <f>IF(ROW()-ROW($B$4)&gt;行业估值!$C$39,"",ROW()-ROW($B$4))</f>
        <v>330</v>
      </c>
      <c r="C334" s="27" t="str">
        <f>IF($B334="","",VLOOKUP($B334,公司明细!$D:$O,COLUMN()-COLUMN($B$4)+1,FALSE))</f>
        <v>603912.SH</v>
      </c>
      <c r="D334" s="28" t="str">
        <f>IF($B334="","",VLOOKUP($B334,公司明细!$D:$O,COLUMN()-COLUMN($B$4)+1,FALSE))</f>
        <v>佳力图</v>
      </c>
      <c r="E334" s="28" t="str">
        <f>IF($B334="","",VLOOKUP($B334,公司明细!$D:$O,COLUMN()-COLUMN($B$4)+1,FALSE))</f>
        <v>机械设备</v>
      </c>
      <c r="F334" s="29">
        <f ca="1">IF(B334="","",[1]!EM_S_DQ_CLOSE(C334,deadline,"1"))</f>
        <v>13.28</v>
      </c>
      <c r="G334" s="30">
        <f ca="1">IF($B334="","",VLOOKUP($B334,公司明细!$D:$O,COLUMN()-COLUMN($B$4)+1,FALSE))</f>
        <v>28.811145920000001</v>
      </c>
      <c r="H334" s="30">
        <f ca="1">IF($B334="","",VLOOKUP($B334,公司明细!$D:$O,COLUMN()-COLUMN($B$4)+1,FALSE))</f>
        <v>1.0354974987000001</v>
      </c>
      <c r="I334" s="32">
        <f ca="1">IF($B334="","",VLOOKUP($B334,公司明细!$D:$O,COLUMN()-COLUMN($B$4)+1,FALSE))</f>
        <v>27.823481907170734</v>
      </c>
      <c r="J334" s="30">
        <f ca="1">IF($B334="","",VLOOKUP($B334,公司明细!$D:$O,COLUMN()-COLUMN($B$4)+1,FALSE))</f>
        <v>7.6745443170000005</v>
      </c>
      <c r="K334" s="32">
        <f ca="1">IF($B334="","",VLOOKUP($B334,公司明细!$D:$O,COLUMN()-COLUMN($B$4)+1,FALSE))</f>
        <v>3.7541181247960211</v>
      </c>
    </row>
    <row r="335" spans="2:11">
      <c r="B335" s="40">
        <f>IF(ROW()-ROW($B$4)&gt;行业估值!$C$39,"",ROW()-ROW($B$4))</f>
        <v>331</v>
      </c>
      <c r="C335" s="27" t="str">
        <f>IF($B335="","",VLOOKUP($B335,公司明细!$D:$O,COLUMN()-COLUMN($B$4)+1,FALSE))</f>
        <v>603915.SH</v>
      </c>
      <c r="D335" s="28" t="str">
        <f>IF($B335="","",VLOOKUP($B335,公司明细!$D:$O,COLUMN()-COLUMN($B$4)+1,FALSE))</f>
        <v>国茂股份</v>
      </c>
      <c r="E335" s="28" t="str">
        <f>IF($B335="","",VLOOKUP($B335,公司明细!$D:$O,COLUMN()-COLUMN($B$4)+1,FALSE))</f>
        <v>机械设备</v>
      </c>
      <c r="F335" s="29">
        <f ca="1">IF(B335="","",[1]!EM_S_DQ_CLOSE(C335,deadline,"1"))</f>
        <v>14.6</v>
      </c>
      <c r="G335" s="30">
        <f ca="1">IF($B335="","",VLOOKUP($B335,公司明细!$D:$O,COLUMN()-COLUMN($B$4)+1,FALSE))</f>
        <v>67.645800399999999</v>
      </c>
      <c r="H335" s="30">
        <f ca="1">IF($B335="","",VLOOKUP($B335,公司明细!$D:$O,COLUMN()-COLUMN($B$4)+1,FALSE))</f>
        <v>2.4495332009999999</v>
      </c>
      <c r="I335" s="32">
        <f ca="1">IF($B335="","",VLOOKUP($B335,公司明细!$D:$O,COLUMN()-COLUMN($B$4)+1,FALSE))</f>
        <v>27.615792418075497</v>
      </c>
      <c r="J335" s="30">
        <f ca="1">IF($B335="","",VLOOKUP($B335,公司明细!$D:$O,COLUMN()-COLUMN($B$4)+1,FALSE))</f>
        <v>21.604012282100001</v>
      </c>
      <c r="K335" s="32">
        <f ca="1">IF($B335="","",VLOOKUP($B335,公司明细!$D:$O,COLUMN()-COLUMN($B$4)+1,FALSE))</f>
        <v>3.1311683920883486</v>
      </c>
    </row>
    <row r="336" spans="2:11">
      <c r="B336" s="40">
        <f>IF(ROW()-ROW($B$4)&gt;行业估值!$C$39,"",ROW()-ROW($B$4))</f>
        <v>332</v>
      </c>
      <c r="C336" s="27" t="str">
        <f>IF($B336="","",VLOOKUP($B336,公司明细!$D:$O,COLUMN()-COLUMN($B$4)+1,FALSE))</f>
        <v>603956.SH</v>
      </c>
      <c r="D336" s="28" t="str">
        <f>IF($B336="","",VLOOKUP($B336,公司明细!$D:$O,COLUMN()-COLUMN($B$4)+1,FALSE))</f>
        <v>威派格</v>
      </c>
      <c r="E336" s="28" t="str">
        <f>IF($B336="","",VLOOKUP($B336,公司明细!$D:$O,COLUMN()-COLUMN($B$4)+1,FALSE))</f>
        <v>机械设备</v>
      </c>
      <c r="F336" s="29">
        <f ca="1">IF(B336="","",[1]!EM_S_DQ_CLOSE(C336,deadline,"1"))</f>
        <v>16.07</v>
      </c>
      <c r="G336" s="30">
        <f ca="1">IF($B336="","",VLOOKUP($B336,公司明细!$D:$O,COLUMN()-COLUMN($B$4)+1,FALSE))</f>
        <v>68.451788070000006</v>
      </c>
      <c r="H336" s="30">
        <f ca="1">IF($B336="","",VLOOKUP($B336,公司明细!$D:$O,COLUMN()-COLUMN($B$4)+1,FALSE))</f>
        <v>1.2142139818000002</v>
      </c>
      <c r="I336" s="32">
        <f ca="1">IF($B336="","",VLOOKUP($B336,公司明细!$D:$O,COLUMN()-COLUMN($B$4)+1,FALSE))</f>
        <v>56.375391072769801</v>
      </c>
      <c r="J336" s="30">
        <f ca="1">IF($B336="","",VLOOKUP($B336,公司明细!$D:$O,COLUMN()-COLUMN($B$4)+1,FALSE))</f>
        <v>10.727292581</v>
      </c>
      <c r="K336" s="32">
        <f ca="1">IF($B336="","",VLOOKUP($B336,公司明细!$D:$O,COLUMN()-COLUMN($B$4)+1,FALSE))</f>
        <v>6.3810870779492541</v>
      </c>
    </row>
    <row r="337" spans="2:11">
      <c r="B337" s="40">
        <f>IF(ROW()-ROW($B$4)&gt;行业估值!$C$39,"",ROW()-ROW($B$4))</f>
        <v>333</v>
      </c>
      <c r="C337" s="27" t="str">
        <f>IF($B337="","",VLOOKUP($B337,公司明细!$D:$O,COLUMN()-COLUMN($B$4)+1,FALSE))</f>
        <v>603960.SH</v>
      </c>
      <c r="D337" s="28" t="str">
        <f>IF($B337="","",VLOOKUP($B337,公司明细!$D:$O,COLUMN()-COLUMN($B$4)+1,FALSE))</f>
        <v>克来机电</v>
      </c>
      <c r="E337" s="28" t="str">
        <f>IF($B337="","",VLOOKUP($B337,公司明细!$D:$O,COLUMN()-COLUMN($B$4)+1,FALSE))</f>
        <v>机械设备</v>
      </c>
      <c r="F337" s="29">
        <f ca="1">IF(B337="","",[1]!EM_S_DQ_CLOSE(C337,deadline,"1"))</f>
        <v>27.31</v>
      </c>
      <c r="G337" s="30">
        <f ca="1">IF($B337="","",VLOOKUP($B337,公司明细!$D:$O,COLUMN()-COLUMN($B$4)+1,FALSE))</f>
        <v>48.000056000000001</v>
      </c>
      <c r="H337" s="30">
        <f ca="1">IF($B337="","",VLOOKUP($B337,公司明细!$D:$O,COLUMN()-COLUMN($B$4)+1,FALSE))</f>
        <v>1.1585500201999999</v>
      </c>
      <c r="I337" s="32">
        <f ca="1">IF($B337="","",VLOOKUP($B337,公司明细!$D:$O,COLUMN()-COLUMN($B$4)+1,FALSE))</f>
        <v>41.431146832757186</v>
      </c>
      <c r="J337" s="30">
        <f ca="1">IF($B337="","",VLOOKUP($B337,公司明细!$D:$O,COLUMN()-COLUMN($B$4)+1,FALSE))</f>
        <v>5.4567756142999997</v>
      </c>
      <c r="K337" s="32">
        <f ca="1">IF($B337="","",VLOOKUP($B337,公司明细!$D:$O,COLUMN()-COLUMN($B$4)+1,FALSE))</f>
        <v>8.7964137418828958</v>
      </c>
    </row>
    <row r="338" spans="2:11">
      <c r="B338" s="40">
        <f>IF(ROW()-ROW($B$4)&gt;行业估值!$C$39,"",ROW()-ROW($B$4))</f>
        <v>334</v>
      </c>
      <c r="C338" s="27" t="str">
        <f>IF($B338="","",VLOOKUP($B338,公司明细!$D:$O,COLUMN()-COLUMN($B$4)+1,FALSE))</f>
        <v>603966.SH</v>
      </c>
      <c r="D338" s="28" t="str">
        <f>IF($B338="","",VLOOKUP($B338,公司明细!$D:$O,COLUMN()-COLUMN($B$4)+1,FALSE))</f>
        <v>法兰泰克</v>
      </c>
      <c r="E338" s="28" t="str">
        <f>IF($B338="","",VLOOKUP($B338,公司明细!$D:$O,COLUMN()-COLUMN($B$4)+1,FALSE))</f>
        <v>机械设备</v>
      </c>
      <c r="F338" s="29">
        <f ca="1">IF(B338="","",[1]!EM_S_DQ_CLOSE(C338,deadline,"1"))</f>
        <v>9.85</v>
      </c>
      <c r="G338" s="30">
        <f ca="1">IF($B338="","",VLOOKUP($B338,公司明细!$D:$O,COLUMN()-COLUMN($B$4)+1,FALSE))</f>
        <v>20.781490600000001</v>
      </c>
      <c r="H338" s="30">
        <f ca="1">IF($B338="","",VLOOKUP($B338,公司明细!$D:$O,COLUMN()-COLUMN($B$4)+1,FALSE))</f>
        <v>0.95932038680000009</v>
      </c>
      <c r="I338" s="32">
        <f ca="1">IF($B338="","",VLOOKUP($B338,公司明细!$D:$O,COLUMN()-COLUMN($B$4)+1,FALSE))</f>
        <v>21.662721741295115</v>
      </c>
      <c r="J338" s="30">
        <f ca="1">IF($B338="","",VLOOKUP($B338,公司明细!$D:$O,COLUMN()-COLUMN($B$4)+1,FALSE))</f>
        <v>9.6282038998000008</v>
      </c>
      <c r="K338" s="32">
        <f ca="1">IF($B338="","",VLOOKUP($B338,公司明细!$D:$O,COLUMN()-COLUMN($B$4)+1,FALSE))</f>
        <v>2.1583974348976636</v>
      </c>
    </row>
    <row r="339" spans="2:11">
      <c r="B339" s="40">
        <f>IF(ROW()-ROW($B$4)&gt;行业估值!$C$39,"",ROW()-ROW($B$4))</f>
        <v>335</v>
      </c>
      <c r="C339" s="27" t="str">
        <f>IF($B339="","",VLOOKUP($B339,公司明细!$D:$O,COLUMN()-COLUMN($B$4)+1,FALSE))</f>
        <v>603969.SH</v>
      </c>
      <c r="D339" s="28" t="str">
        <f>IF($B339="","",VLOOKUP($B339,公司明细!$D:$O,COLUMN()-COLUMN($B$4)+1,FALSE))</f>
        <v>银龙股份</v>
      </c>
      <c r="E339" s="28" t="str">
        <f>IF($B339="","",VLOOKUP($B339,公司明细!$D:$O,COLUMN()-COLUMN($B$4)+1,FALSE))</f>
        <v>机械设备</v>
      </c>
      <c r="F339" s="29">
        <f ca="1">IF(B339="","",[1]!EM_S_DQ_CLOSE(C339,deadline,"1"))</f>
        <v>3.96</v>
      </c>
      <c r="G339" s="30">
        <f ca="1">IF($B339="","",VLOOKUP($B339,公司明细!$D:$O,COLUMN()-COLUMN($B$4)+1,FALSE))</f>
        <v>33.303600000000003</v>
      </c>
      <c r="H339" s="30">
        <f ca="1">IF($B339="","",VLOOKUP($B339,公司明细!$D:$O,COLUMN()-COLUMN($B$4)+1,FALSE))</f>
        <v>1.9498989502999999</v>
      </c>
      <c r="I339" s="32">
        <f ca="1">IF($B339="","",VLOOKUP($B339,公司明细!$D:$O,COLUMN()-COLUMN($B$4)+1,FALSE))</f>
        <v>17.079654304586455</v>
      </c>
      <c r="J339" s="30">
        <f ca="1">IF($B339="","",VLOOKUP($B339,公司明细!$D:$O,COLUMN()-COLUMN($B$4)+1,FALSE))</f>
        <v>17.787760309700001</v>
      </c>
      <c r="K339" s="32">
        <f ca="1">IF($B339="","",VLOOKUP($B339,公司明细!$D:$O,COLUMN()-COLUMN($B$4)+1,FALSE))</f>
        <v>1.8722761843062907</v>
      </c>
    </row>
    <row r="340" spans="2:11">
      <c r="B340" s="40">
        <f>IF(ROW()-ROW($B$4)&gt;行业估值!$C$39,"",ROW()-ROW($B$4))</f>
        <v>336</v>
      </c>
      <c r="C340" s="27" t="str">
        <f>IF($B340="","",VLOOKUP($B340,公司明细!$D:$O,COLUMN()-COLUMN($B$4)+1,FALSE))</f>
        <v>603985.SH</v>
      </c>
      <c r="D340" s="28" t="str">
        <f>IF($B340="","",VLOOKUP($B340,公司明细!$D:$O,COLUMN()-COLUMN($B$4)+1,FALSE))</f>
        <v>恒润股份</v>
      </c>
      <c r="E340" s="28" t="str">
        <f>IF($B340="","",VLOOKUP($B340,公司明细!$D:$O,COLUMN()-COLUMN($B$4)+1,FALSE))</f>
        <v>机械设备</v>
      </c>
      <c r="F340" s="29">
        <f ca="1">IF(B340="","",[1]!EM_S_DQ_CLOSE(C340,deadline,"1"))</f>
        <v>14.18</v>
      </c>
      <c r="G340" s="30">
        <f ca="1">IF($B340="","",VLOOKUP($B340,公司明细!$D:$O,COLUMN()-COLUMN($B$4)+1,FALSE))</f>
        <v>20.646080000000001</v>
      </c>
      <c r="H340" s="30">
        <f ca="1">IF($B340="","",VLOOKUP($B340,公司明细!$D:$O,COLUMN()-COLUMN($B$4)+1,FALSE))</f>
        <v>1.4310553606999998</v>
      </c>
      <c r="I340" s="32">
        <f ca="1">IF($B340="","",VLOOKUP($B340,公司明细!$D:$O,COLUMN()-COLUMN($B$4)+1,FALSE))</f>
        <v>14.427170720985234</v>
      </c>
      <c r="J340" s="30">
        <f ca="1">IF($B340="","",VLOOKUP($B340,公司明细!$D:$O,COLUMN()-COLUMN($B$4)+1,FALSE))</f>
        <v>11.6948468177</v>
      </c>
      <c r="K340" s="32">
        <f ca="1">IF($B340="","",VLOOKUP($B340,公司明细!$D:$O,COLUMN()-COLUMN($B$4)+1,FALSE))</f>
        <v>1.7653997800768475</v>
      </c>
    </row>
    <row r="341" spans="2:11">
      <c r="B341" s="40">
        <f>IF(ROW()-ROW($B$4)&gt;行业估值!$C$39,"",ROW()-ROW($B$4))</f>
        <v>337</v>
      </c>
      <c r="C341" s="27" t="str">
        <f>IF($B341="","",VLOOKUP($B341,公司明细!$D:$O,COLUMN()-COLUMN($B$4)+1,FALSE))</f>
        <v>688001.SH</v>
      </c>
      <c r="D341" s="28" t="str">
        <f>IF($B341="","",VLOOKUP($B341,公司明细!$D:$O,COLUMN()-COLUMN($B$4)+1,FALSE))</f>
        <v>华兴源创</v>
      </c>
      <c r="E341" s="28" t="str">
        <f>IF($B341="","",VLOOKUP($B341,公司明细!$D:$O,COLUMN()-COLUMN($B$4)+1,FALSE))</f>
        <v>机械设备</v>
      </c>
      <c r="F341" s="29">
        <f ca="1">IF(B341="","",[1]!EM_S_DQ_CLOSE(C341,deadline,"1"))</f>
        <v>30.68</v>
      </c>
      <c r="G341" s="30">
        <f ca="1">IF($B341="","",VLOOKUP($B341,公司明细!$D:$O,COLUMN()-COLUMN($B$4)+1,FALSE))</f>
        <v>123.02679999999999</v>
      </c>
      <c r="H341" s="30">
        <f ca="1">IF($B341="","",VLOOKUP($B341,公司明细!$D:$O,COLUMN()-COLUMN($B$4)+1,FALSE))</f>
        <v>1.9255802725</v>
      </c>
      <c r="I341" s="32">
        <f ca="1">IF($B341="","",VLOOKUP($B341,公司明细!$D:$O,COLUMN()-COLUMN($B$4)+1,FALSE))</f>
        <v>63.890766724709472</v>
      </c>
      <c r="J341" s="30">
        <f ca="1">IF($B341="","",VLOOKUP($B341,公司明细!$D:$O,COLUMN()-COLUMN($B$4)+1,FALSE))</f>
        <v>19.019419961300002</v>
      </c>
      <c r="K341" s="32">
        <f ca="1">IF($B341="","",VLOOKUP($B341,公司明细!$D:$O,COLUMN()-COLUMN($B$4)+1,FALSE))</f>
        <v>6.4684832792130509</v>
      </c>
    </row>
    <row r="342" spans="2:11">
      <c r="B342" s="40">
        <f>IF(ROW()-ROW($B$4)&gt;行业估值!$C$39,"",ROW()-ROW($B$4))</f>
        <v>338</v>
      </c>
      <c r="C342" s="27" t="str">
        <f>IF($B342="","",VLOOKUP($B342,公司明细!$D:$O,COLUMN()-COLUMN($B$4)+1,FALSE))</f>
        <v>688003.SH</v>
      </c>
      <c r="D342" s="28" t="str">
        <f>IF($B342="","",VLOOKUP($B342,公司明细!$D:$O,COLUMN()-COLUMN($B$4)+1,FALSE))</f>
        <v>天准科技</v>
      </c>
      <c r="E342" s="28" t="str">
        <f>IF($B342="","",VLOOKUP($B342,公司明细!$D:$O,COLUMN()-COLUMN($B$4)+1,FALSE))</f>
        <v>机械设备</v>
      </c>
      <c r="F342" s="29">
        <f ca="1">IF(B342="","",[1]!EM_S_DQ_CLOSE(C342,deadline,"1"))</f>
        <v>24.2</v>
      </c>
      <c r="G342" s="30">
        <f ca="1">IF($B342="","",VLOOKUP($B342,公司明细!$D:$O,COLUMN()-COLUMN($B$4)+1,FALSE))</f>
        <v>46.851199999999999</v>
      </c>
      <c r="H342" s="30">
        <f ca="1">IF($B342="","",VLOOKUP($B342,公司明细!$D:$O,COLUMN()-COLUMN($B$4)+1,FALSE))</f>
        <v>0.32336938269999999</v>
      </c>
      <c r="I342" s="32">
        <f ca="1">IF($B342="","",VLOOKUP($B342,公司明细!$D:$O,COLUMN()-COLUMN($B$4)+1,FALSE))</f>
        <v>144.88446496947839</v>
      </c>
      <c r="J342" s="30">
        <f ca="1">IF($B342="","",VLOOKUP($B342,公司明细!$D:$O,COLUMN()-COLUMN($B$4)+1,FALSE))</f>
        <v>15.6799146384</v>
      </c>
      <c r="K342" s="32">
        <f ca="1">IF($B342="","",VLOOKUP($B342,公司明细!$D:$O,COLUMN()-COLUMN($B$4)+1,FALSE))</f>
        <v>2.9879754501508411</v>
      </c>
    </row>
    <row r="343" spans="2:11">
      <c r="B343" s="40">
        <f>IF(ROW()-ROW($B$4)&gt;行业估值!$C$39,"",ROW()-ROW($B$4))</f>
        <v>339</v>
      </c>
      <c r="C343" s="27" t="str">
        <f>IF($B343="","",VLOOKUP($B343,公司明细!$D:$O,COLUMN()-COLUMN($B$4)+1,FALSE))</f>
        <v>688006.SH</v>
      </c>
      <c r="D343" s="28" t="str">
        <f>IF($B343="","",VLOOKUP($B343,公司明细!$D:$O,COLUMN()-COLUMN($B$4)+1,FALSE))</f>
        <v>杭可科技</v>
      </c>
      <c r="E343" s="28" t="str">
        <f>IF($B343="","",VLOOKUP($B343,公司明细!$D:$O,COLUMN()-COLUMN($B$4)+1,FALSE))</f>
        <v>机械设备</v>
      </c>
      <c r="F343" s="29">
        <f ca="1">IF(B343="","",[1]!EM_S_DQ_CLOSE(C343,deadline,"1"))</f>
        <v>32.799999999999997</v>
      </c>
      <c r="G343" s="30">
        <f ca="1">IF($B343="","",VLOOKUP($B343,公司明细!$D:$O,COLUMN()-COLUMN($B$4)+1,FALSE))</f>
        <v>131.52799999999999</v>
      </c>
      <c r="H343" s="30">
        <f ca="1">IF($B343="","",VLOOKUP($B343,公司明细!$D:$O,COLUMN()-COLUMN($B$4)+1,FALSE))</f>
        <v>3.2196920583999997</v>
      </c>
      <c r="I343" s="32">
        <f ca="1">IF($B343="","",VLOOKUP($B343,公司明细!$D:$O,COLUMN()-COLUMN($B$4)+1,FALSE))</f>
        <v>40.851111725685278</v>
      </c>
      <c r="J343" s="30">
        <f ca="1">IF($B343="","",VLOOKUP($B343,公司明细!$D:$O,COLUMN()-COLUMN($B$4)+1,FALSE))</f>
        <v>22.176605745100002</v>
      </c>
      <c r="K343" s="32">
        <f ca="1">IF($B343="","",VLOOKUP($B343,公司明细!$D:$O,COLUMN()-COLUMN($B$4)+1,FALSE))</f>
        <v>5.9309346755673626</v>
      </c>
    </row>
    <row r="344" spans="2:11">
      <c r="B344" s="40">
        <f>IF(ROW()-ROW($B$4)&gt;行业估值!$C$39,"",ROW()-ROW($B$4))</f>
        <v>340</v>
      </c>
      <c r="C344" s="27" t="str">
        <f>IF($B344="","",VLOOKUP($B344,公司明细!$D:$O,COLUMN()-COLUMN($B$4)+1,FALSE))</f>
        <v>688021.SH</v>
      </c>
      <c r="D344" s="28" t="str">
        <f>IF($B344="","",VLOOKUP($B344,公司明细!$D:$O,COLUMN()-COLUMN($B$4)+1,FALSE))</f>
        <v>奥福环保</v>
      </c>
      <c r="E344" s="28" t="str">
        <f>IF($B344="","",VLOOKUP($B344,公司明细!$D:$O,COLUMN()-COLUMN($B$4)+1,FALSE))</f>
        <v>机械设备</v>
      </c>
      <c r="F344" s="29">
        <f ca="1">IF(B344="","",[1]!EM_S_DQ_CLOSE(C344,deadline,"1"))</f>
        <v>28.62</v>
      </c>
      <c r="G344" s="30">
        <f ca="1">IF($B344="","",VLOOKUP($B344,公司明细!$D:$O,COLUMN()-COLUMN($B$4)+1,FALSE))</f>
        <v>22.118561740800001</v>
      </c>
      <c r="H344" s="30">
        <f ca="1">IF($B344="","",VLOOKUP($B344,公司明细!$D:$O,COLUMN()-COLUMN($B$4)+1,FALSE))</f>
        <v>0.51729490410000001</v>
      </c>
      <c r="I344" s="32">
        <f ca="1">IF($B344="","",VLOOKUP($B344,公司明细!$D:$O,COLUMN()-COLUMN($B$4)+1,FALSE))</f>
        <v>42.75812803391581</v>
      </c>
      <c r="J344" s="30">
        <f ca="1">IF($B344="","",VLOOKUP($B344,公司明细!$D:$O,COLUMN()-COLUMN($B$4)+1,FALSE))</f>
        <v>3.6161872400999999</v>
      </c>
      <c r="K344" s="32">
        <f ca="1">IF($B344="","",VLOOKUP($B344,公司明细!$D:$O,COLUMN()-COLUMN($B$4)+1,FALSE))</f>
        <v>6.1165421678188174</v>
      </c>
    </row>
    <row r="345" spans="2:11">
      <c r="B345" s="40">
        <f>IF(ROW()-ROW($B$4)&gt;行业估值!$C$39,"",ROW()-ROW($B$4))</f>
        <v>341</v>
      </c>
      <c r="C345" s="27" t="str">
        <f>IF($B345="","",VLOOKUP($B345,公司明细!$D:$O,COLUMN()-COLUMN($B$4)+1,FALSE))</f>
        <v>688022.SH</v>
      </c>
      <c r="D345" s="28" t="str">
        <f>IF($B345="","",VLOOKUP($B345,公司明细!$D:$O,COLUMN()-COLUMN($B$4)+1,FALSE))</f>
        <v>瀚川智能</v>
      </c>
      <c r="E345" s="28" t="str">
        <f>IF($B345="","",VLOOKUP($B345,公司明细!$D:$O,COLUMN()-COLUMN($B$4)+1,FALSE))</f>
        <v>机械设备</v>
      </c>
      <c r="F345" s="29">
        <f ca="1">IF(B345="","",[1]!EM_S_DQ_CLOSE(C345,deadline,"1"))</f>
        <v>37.270000000000003</v>
      </c>
      <c r="G345" s="30">
        <f ca="1">IF($B345="","",VLOOKUP($B345,公司明细!$D:$O,COLUMN()-COLUMN($B$4)+1,FALSE))</f>
        <v>40.251600000000003</v>
      </c>
      <c r="H345" s="30">
        <f ca="1">IF($B345="","",VLOOKUP($B345,公司明细!$D:$O,COLUMN()-COLUMN($B$4)+1,FALSE))</f>
        <v>0.74767265189999998</v>
      </c>
      <c r="I345" s="32">
        <f ca="1">IF($B345="","",VLOOKUP($B345,公司明细!$D:$O,COLUMN()-COLUMN($B$4)+1,FALSE))</f>
        <v>53.835859714424316</v>
      </c>
      <c r="J345" s="30">
        <f ca="1">IF($B345="","",VLOOKUP($B345,公司明细!$D:$O,COLUMN()-COLUMN($B$4)+1,FALSE))</f>
        <v>8.3863572307999998</v>
      </c>
      <c r="K345" s="32">
        <f ca="1">IF($B345="","",VLOOKUP($B345,公司明细!$D:$O,COLUMN()-COLUMN($B$4)+1,FALSE))</f>
        <v>4.7996524464961627</v>
      </c>
    </row>
    <row r="346" spans="2:11">
      <c r="B346" s="40">
        <f>IF(ROW()-ROW($B$4)&gt;行业估值!$C$39,"",ROW()-ROW($B$4))</f>
        <v>342</v>
      </c>
      <c r="C346" s="27" t="str">
        <f>IF($B346="","",VLOOKUP($B346,公司明细!$D:$O,COLUMN()-COLUMN($B$4)+1,FALSE))</f>
        <v>688128.SH</v>
      </c>
      <c r="D346" s="28" t="str">
        <f>IF($B346="","",VLOOKUP($B346,公司明细!$D:$O,COLUMN()-COLUMN($B$4)+1,FALSE))</f>
        <v>中国电研</v>
      </c>
      <c r="E346" s="28" t="str">
        <f>IF($B346="","",VLOOKUP($B346,公司明细!$D:$O,COLUMN()-COLUMN($B$4)+1,FALSE))</f>
        <v>机械设备</v>
      </c>
      <c r="F346" s="29">
        <f ca="1">IF(B346="","",[1]!EM_S_DQ_CLOSE(C346,deadline,"1"))</f>
        <v>19.36</v>
      </c>
      <c r="G346" s="30">
        <f ca="1">IF($B346="","",VLOOKUP($B346,公司明细!$D:$O,COLUMN()-COLUMN($B$4)+1,FALSE))</f>
        <v>78.311199999999999</v>
      </c>
      <c r="H346" s="30">
        <f ca="1">IF($B346="","",VLOOKUP($B346,公司明细!$D:$O,COLUMN()-COLUMN($B$4)+1,FALSE))</f>
        <v>2.5632563057</v>
      </c>
      <c r="I346" s="32">
        <f ca="1">IF($B346="","",VLOOKUP($B346,公司明细!$D:$O,COLUMN()-COLUMN($B$4)+1,FALSE))</f>
        <v>30.551451224700678</v>
      </c>
      <c r="J346" s="30">
        <f ca="1">IF($B346="","",VLOOKUP($B346,公司明细!$D:$O,COLUMN()-COLUMN($B$4)+1,FALSE))</f>
        <v>11.587630813499999</v>
      </c>
      <c r="K346" s="32">
        <f ca="1">IF($B346="","",VLOOKUP($B346,公司明细!$D:$O,COLUMN()-COLUMN($B$4)+1,FALSE))</f>
        <v>6.7581718178978125</v>
      </c>
    </row>
    <row r="347" spans="2:11">
      <c r="B347" s="40" t="str">
        <f>IF(ROW()-ROW($B$4)&gt;行业估值!$C$39,"",ROW()-ROW($B$4))</f>
        <v/>
      </c>
      <c r="C347" s="27" t="str">
        <f>IF($B347="","",VLOOKUP($B347,公司明细!$D:$O,COLUMN()-COLUMN($B$4)+1,FALSE))</f>
        <v/>
      </c>
      <c r="D347" s="28" t="str">
        <f>IF($B347="","",VLOOKUP($B347,公司明细!$D:$O,COLUMN()-COLUMN($B$4)+1,FALSE))</f>
        <v/>
      </c>
      <c r="E347" s="28" t="str">
        <f>IF($B347="","",VLOOKUP($B347,公司明细!$D:$O,COLUMN()-COLUMN($B$4)+1,FALSE))</f>
        <v/>
      </c>
      <c r="F347" s="29" t="str">
        <f>IF(B347="","",[1]!EM_S_DQ_CLOSE(C347,deadline,"1"))</f>
        <v/>
      </c>
      <c r="G347" s="30" t="str">
        <f>IF($B347="","",VLOOKUP($B347,公司明细!$D:$O,COLUMN()-COLUMN($B$4)+1,FALSE))</f>
        <v/>
      </c>
      <c r="H347" s="30" t="str">
        <f>IF($B347="","",VLOOKUP($B347,公司明细!$D:$O,COLUMN()-COLUMN($B$4)+1,FALSE))</f>
        <v/>
      </c>
      <c r="I347" s="32" t="str">
        <f>IF($B347="","",VLOOKUP($B347,公司明细!$D:$O,COLUMN()-COLUMN($B$4)+1,FALSE))</f>
        <v/>
      </c>
      <c r="J347" s="30" t="str">
        <f>IF($B347="","",VLOOKUP($B347,公司明细!$D:$O,COLUMN()-COLUMN($B$4)+1,FALSE))</f>
        <v/>
      </c>
      <c r="K347" s="32" t="str">
        <f>IF($B347="","",VLOOKUP($B347,公司明细!$D:$O,COLUMN()-COLUMN($B$4)+1,FALSE))</f>
        <v/>
      </c>
    </row>
    <row r="348" spans="2:11">
      <c r="B348" s="40" t="str">
        <f>IF(ROW()-ROW($B$4)&gt;行业估值!$C$39,"",ROW()-ROW($B$4))</f>
        <v/>
      </c>
      <c r="C348" s="27" t="str">
        <f>IF($B348="","",VLOOKUP($B348,公司明细!$D:$O,COLUMN()-COLUMN($B$4)+1,FALSE))</f>
        <v/>
      </c>
      <c r="D348" s="28" t="str">
        <f>IF($B348="","",VLOOKUP($B348,公司明细!$D:$O,COLUMN()-COLUMN($B$4)+1,FALSE))</f>
        <v/>
      </c>
      <c r="E348" s="28" t="str">
        <f>IF($B348="","",VLOOKUP($B348,公司明细!$D:$O,COLUMN()-COLUMN($B$4)+1,FALSE))</f>
        <v/>
      </c>
      <c r="F348" s="29" t="str">
        <f>IF(B348="","",[1]!EM_S_DQ_CLOSE(C348,deadline,"1"))</f>
        <v/>
      </c>
      <c r="G348" s="30" t="str">
        <f>IF($B348="","",VLOOKUP($B348,公司明细!$D:$O,COLUMN()-COLUMN($B$4)+1,FALSE))</f>
        <v/>
      </c>
      <c r="H348" s="30" t="str">
        <f>IF($B348="","",VLOOKUP($B348,公司明细!$D:$O,COLUMN()-COLUMN($B$4)+1,FALSE))</f>
        <v/>
      </c>
      <c r="I348" s="32" t="str">
        <f>IF($B348="","",VLOOKUP($B348,公司明细!$D:$O,COLUMN()-COLUMN($B$4)+1,FALSE))</f>
        <v/>
      </c>
      <c r="J348" s="30" t="str">
        <f>IF($B348="","",VLOOKUP($B348,公司明细!$D:$O,COLUMN()-COLUMN($B$4)+1,FALSE))</f>
        <v/>
      </c>
      <c r="K348" s="32" t="str">
        <f>IF($B348="","",VLOOKUP($B348,公司明细!$D:$O,COLUMN()-COLUMN($B$4)+1,FALSE))</f>
        <v/>
      </c>
    </row>
    <row r="349" spans="2:11">
      <c r="B349" s="40" t="str">
        <f>IF(ROW()-ROW($B$4)&gt;行业估值!$C$39,"",ROW()-ROW($B$4))</f>
        <v/>
      </c>
      <c r="C349" s="27" t="str">
        <f>IF($B349="","",VLOOKUP($B349,公司明细!$D:$O,COLUMN()-COLUMN($B$4)+1,FALSE))</f>
        <v/>
      </c>
      <c r="D349" s="28" t="str">
        <f>IF($B349="","",VLOOKUP($B349,公司明细!$D:$O,COLUMN()-COLUMN($B$4)+1,FALSE))</f>
        <v/>
      </c>
      <c r="E349" s="28" t="str">
        <f>IF($B349="","",VLOOKUP($B349,公司明细!$D:$O,COLUMN()-COLUMN($B$4)+1,FALSE))</f>
        <v/>
      </c>
      <c r="F349" s="29" t="str">
        <f>IF(B349="","",[1]!EM_S_DQ_CLOSE(C349,deadline,"1"))</f>
        <v/>
      </c>
      <c r="G349" s="30" t="str">
        <f>IF($B349="","",VLOOKUP($B349,公司明细!$D:$O,COLUMN()-COLUMN($B$4)+1,FALSE))</f>
        <v/>
      </c>
      <c r="H349" s="30" t="str">
        <f>IF($B349="","",VLOOKUP($B349,公司明细!$D:$O,COLUMN()-COLUMN($B$4)+1,FALSE))</f>
        <v/>
      </c>
      <c r="I349" s="32" t="str">
        <f>IF($B349="","",VLOOKUP($B349,公司明细!$D:$O,COLUMN()-COLUMN($B$4)+1,FALSE))</f>
        <v/>
      </c>
      <c r="J349" s="30" t="str">
        <f>IF($B349="","",VLOOKUP($B349,公司明细!$D:$O,COLUMN()-COLUMN($B$4)+1,FALSE))</f>
        <v/>
      </c>
      <c r="K349" s="32" t="str">
        <f>IF($B349="","",VLOOKUP($B349,公司明细!$D:$O,COLUMN()-COLUMN($B$4)+1,FALSE))</f>
        <v/>
      </c>
    </row>
    <row r="350" spans="2:11">
      <c r="B350" s="40" t="str">
        <f>IF(ROW()-ROW($B$4)&gt;行业估值!$C$39,"",ROW()-ROW($B$4))</f>
        <v/>
      </c>
      <c r="C350" s="27" t="str">
        <f>IF($B350="","",VLOOKUP($B350,公司明细!$D:$O,COLUMN()-COLUMN($B$4)+1,FALSE))</f>
        <v/>
      </c>
      <c r="D350" s="28" t="str">
        <f>IF($B350="","",VLOOKUP($B350,公司明细!$D:$O,COLUMN()-COLUMN($B$4)+1,FALSE))</f>
        <v/>
      </c>
      <c r="E350" s="28" t="str">
        <f>IF($B350="","",VLOOKUP($B350,公司明细!$D:$O,COLUMN()-COLUMN($B$4)+1,FALSE))</f>
        <v/>
      </c>
      <c r="F350" s="29" t="str">
        <f>IF(B350="","",[1]!EM_S_DQ_CLOSE(C350,deadline,"1"))</f>
        <v/>
      </c>
      <c r="G350" s="30" t="str">
        <f>IF($B350="","",VLOOKUP($B350,公司明细!$D:$O,COLUMN()-COLUMN($B$4)+1,FALSE))</f>
        <v/>
      </c>
      <c r="H350" s="30" t="str">
        <f>IF($B350="","",VLOOKUP($B350,公司明细!$D:$O,COLUMN()-COLUMN($B$4)+1,FALSE))</f>
        <v/>
      </c>
      <c r="I350" s="32" t="str">
        <f>IF($B350="","",VLOOKUP($B350,公司明细!$D:$O,COLUMN()-COLUMN($B$4)+1,FALSE))</f>
        <v/>
      </c>
      <c r="J350" s="30" t="str">
        <f>IF($B350="","",VLOOKUP($B350,公司明细!$D:$O,COLUMN()-COLUMN($B$4)+1,FALSE))</f>
        <v/>
      </c>
      <c r="K350" s="32" t="str">
        <f>IF($B350="","",VLOOKUP($B350,公司明细!$D:$O,COLUMN()-COLUMN($B$4)+1,FALSE))</f>
        <v/>
      </c>
    </row>
    <row r="351" spans="2:11">
      <c r="B351" s="40" t="str">
        <f>IF(ROW()-ROW($B$4)&gt;行业估值!$C$39,"",ROW()-ROW($B$4))</f>
        <v/>
      </c>
      <c r="C351" s="27" t="str">
        <f>IF($B351="","",VLOOKUP($B351,公司明细!$D:$O,COLUMN()-COLUMN($B$4)+1,FALSE))</f>
        <v/>
      </c>
      <c r="D351" s="28" t="str">
        <f>IF($B351="","",VLOOKUP($B351,公司明细!$D:$O,COLUMN()-COLUMN($B$4)+1,FALSE))</f>
        <v/>
      </c>
      <c r="E351" s="28" t="str">
        <f>IF($B351="","",VLOOKUP($B351,公司明细!$D:$O,COLUMN()-COLUMN($B$4)+1,FALSE))</f>
        <v/>
      </c>
      <c r="F351" s="29" t="str">
        <f>IF(B351="","",[1]!EM_S_DQ_CLOSE(C351,deadline,"1"))</f>
        <v/>
      </c>
      <c r="G351" s="30" t="str">
        <f>IF($B351="","",VLOOKUP($B351,公司明细!$D:$O,COLUMN()-COLUMN($B$4)+1,FALSE))</f>
        <v/>
      </c>
      <c r="H351" s="30" t="str">
        <f>IF($B351="","",VLOOKUP($B351,公司明细!$D:$O,COLUMN()-COLUMN($B$4)+1,FALSE))</f>
        <v/>
      </c>
      <c r="I351" s="32" t="str">
        <f>IF($B351="","",VLOOKUP($B351,公司明细!$D:$O,COLUMN()-COLUMN($B$4)+1,FALSE))</f>
        <v/>
      </c>
      <c r="J351" s="30" t="str">
        <f>IF($B351="","",VLOOKUP($B351,公司明细!$D:$O,COLUMN()-COLUMN($B$4)+1,FALSE))</f>
        <v/>
      </c>
      <c r="K351" s="32" t="str">
        <f>IF($B351="","",VLOOKUP($B351,公司明细!$D:$O,COLUMN()-COLUMN($B$4)+1,FALSE))</f>
        <v/>
      </c>
    </row>
    <row r="352" spans="2:11">
      <c r="B352" s="40" t="str">
        <f>IF(ROW()-ROW($B$4)&gt;行业估值!$C$39,"",ROW()-ROW($B$4))</f>
        <v/>
      </c>
      <c r="C352" s="27" t="str">
        <f>IF($B352="","",VLOOKUP($B352,公司明细!$D:$O,COLUMN()-COLUMN($B$4)+1,FALSE))</f>
        <v/>
      </c>
      <c r="D352" s="28" t="str">
        <f>IF($B352="","",VLOOKUP($B352,公司明细!$D:$O,COLUMN()-COLUMN($B$4)+1,FALSE))</f>
        <v/>
      </c>
      <c r="E352" s="28" t="str">
        <f>IF($B352="","",VLOOKUP($B352,公司明细!$D:$O,COLUMN()-COLUMN($B$4)+1,FALSE))</f>
        <v/>
      </c>
      <c r="F352" s="29" t="str">
        <f>IF(B352="","",[1]!EM_S_DQ_CLOSE(C352,deadline,"1"))</f>
        <v/>
      </c>
      <c r="G352" s="30" t="str">
        <f>IF($B352="","",VLOOKUP($B352,公司明细!$D:$O,COLUMN()-COLUMN($B$4)+1,FALSE))</f>
        <v/>
      </c>
      <c r="H352" s="30" t="str">
        <f>IF($B352="","",VLOOKUP($B352,公司明细!$D:$O,COLUMN()-COLUMN($B$4)+1,FALSE))</f>
        <v/>
      </c>
      <c r="I352" s="32" t="str">
        <f>IF($B352="","",VLOOKUP($B352,公司明细!$D:$O,COLUMN()-COLUMN($B$4)+1,FALSE))</f>
        <v/>
      </c>
      <c r="J352" s="30" t="str">
        <f>IF($B352="","",VLOOKUP($B352,公司明细!$D:$O,COLUMN()-COLUMN($B$4)+1,FALSE))</f>
        <v/>
      </c>
      <c r="K352" s="32" t="str">
        <f>IF($B352="","",VLOOKUP($B352,公司明细!$D:$O,COLUMN()-COLUMN($B$4)+1,FALSE))</f>
        <v/>
      </c>
    </row>
    <row r="353" spans="2:11">
      <c r="B353" s="40" t="str">
        <f>IF(ROW()-ROW($B$4)&gt;行业估值!$C$39,"",ROW()-ROW($B$4))</f>
        <v/>
      </c>
      <c r="C353" s="27" t="str">
        <f>IF($B353="","",VLOOKUP($B353,公司明细!$D:$O,COLUMN()-COLUMN($B$4)+1,FALSE))</f>
        <v/>
      </c>
      <c r="D353" s="28" t="str">
        <f>IF($B353="","",VLOOKUP($B353,公司明细!$D:$O,COLUMN()-COLUMN($B$4)+1,FALSE))</f>
        <v/>
      </c>
      <c r="E353" s="28" t="str">
        <f>IF($B353="","",VLOOKUP($B353,公司明细!$D:$O,COLUMN()-COLUMN($B$4)+1,FALSE))</f>
        <v/>
      </c>
      <c r="F353" s="29" t="str">
        <f>IF(B353="","",[1]!EM_S_DQ_CLOSE(C353,deadline,"1"))</f>
        <v/>
      </c>
      <c r="G353" s="30" t="str">
        <f>IF($B353="","",VLOOKUP($B353,公司明细!$D:$O,COLUMN()-COLUMN($B$4)+1,FALSE))</f>
        <v/>
      </c>
      <c r="H353" s="30" t="str">
        <f>IF($B353="","",VLOOKUP($B353,公司明细!$D:$O,COLUMN()-COLUMN($B$4)+1,FALSE))</f>
        <v/>
      </c>
      <c r="I353" s="32" t="str">
        <f>IF($B353="","",VLOOKUP($B353,公司明细!$D:$O,COLUMN()-COLUMN($B$4)+1,FALSE))</f>
        <v/>
      </c>
      <c r="J353" s="30" t="str">
        <f>IF($B353="","",VLOOKUP($B353,公司明细!$D:$O,COLUMN()-COLUMN($B$4)+1,FALSE))</f>
        <v/>
      </c>
      <c r="K353" s="32" t="str">
        <f>IF($B353="","",VLOOKUP($B353,公司明细!$D:$O,COLUMN()-COLUMN($B$4)+1,FALSE))</f>
        <v/>
      </c>
    </row>
    <row r="354" spans="2:11">
      <c r="B354" s="40" t="str">
        <f>IF(ROW()-ROW($B$4)&gt;行业估值!$C$39,"",ROW()-ROW($B$4))</f>
        <v/>
      </c>
      <c r="C354" s="27" t="str">
        <f>IF($B354="","",VLOOKUP($B354,公司明细!$D:$O,COLUMN()-COLUMN($B$4)+1,FALSE))</f>
        <v/>
      </c>
      <c r="D354" s="28" t="str">
        <f>IF($B354="","",VLOOKUP($B354,公司明细!$D:$O,COLUMN()-COLUMN($B$4)+1,FALSE))</f>
        <v/>
      </c>
      <c r="E354" s="28" t="str">
        <f>IF($B354="","",VLOOKUP($B354,公司明细!$D:$O,COLUMN()-COLUMN($B$4)+1,FALSE))</f>
        <v/>
      </c>
      <c r="F354" s="29" t="str">
        <f>IF(B354="","",[1]!EM_S_DQ_CLOSE(C354,deadline,"1"))</f>
        <v/>
      </c>
      <c r="G354" s="30" t="str">
        <f>IF($B354="","",VLOOKUP($B354,公司明细!$D:$O,COLUMN()-COLUMN($B$4)+1,FALSE))</f>
        <v/>
      </c>
      <c r="H354" s="30" t="str">
        <f>IF($B354="","",VLOOKUP($B354,公司明细!$D:$O,COLUMN()-COLUMN($B$4)+1,FALSE))</f>
        <v/>
      </c>
      <c r="I354" s="32" t="str">
        <f>IF($B354="","",VLOOKUP($B354,公司明细!$D:$O,COLUMN()-COLUMN($B$4)+1,FALSE))</f>
        <v/>
      </c>
      <c r="J354" s="30" t="str">
        <f>IF($B354="","",VLOOKUP($B354,公司明细!$D:$O,COLUMN()-COLUMN($B$4)+1,FALSE))</f>
        <v/>
      </c>
      <c r="K354" s="32" t="str">
        <f>IF($B354="","",VLOOKUP($B354,公司明细!$D:$O,COLUMN()-COLUMN($B$4)+1,FALSE))</f>
        <v/>
      </c>
    </row>
    <row r="355" spans="2:11">
      <c r="B355" s="40" t="str">
        <f>IF(ROW()-ROW($B$4)&gt;行业估值!$C$39,"",ROW()-ROW($B$4))</f>
        <v/>
      </c>
      <c r="C355" s="27" t="str">
        <f>IF($B355="","",VLOOKUP($B355,公司明细!$D:$O,COLUMN()-COLUMN($B$4)+1,FALSE))</f>
        <v/>
      </c>
      <c r="D355" s="28" t="str">
        <f>IF($B355="","",VLOOKUP($B355,公司明细!$D:$O,COLUMN()-COLUMN($B$4)+1,FALSE))</f>
        <v/>
      </c>
      <c r="E355" s="28" t="str">
        <f>IF($B355="","",VLOOKUP($B355,公司明细!$D:$O,COLUMN()-COLUMN($B$4)+1,FALSE))</f>
        <v/>
      </c>
      <c r="F355" s="29" t="str">
        <f>IF(B355="","",[1]!EM_S_DQ_CLOSE(C355,deadline,"1"))</f>
        <v/>
      </c>
      <c r="G355" s="30" t="str">
        <f>IF($B355="","",VLOOKUP($B355,公司明细!$D:$O,COLUMN()-COLUMN($B$4)+1,FALSE))</f>
        <v/>
      </c>
      <c r="H355" s="30" t="str">
        <f>IF($B355="","",VLOOKUP($B355,公司明细!$D:$O,COLUMN()-COLUMN($B$4)+1,FALSE))</f>
        <v/>
      </c>
      <c r="I355" s="32" t="str">
        <f>IF($B355="","",VLOOKUP($B355,公司明细!$D:$O,COLUMN()-COLUMN($B$4)+1,FALSE))</f>
        <v/>
      </c>
      <c r="J355" s="30" t="str">
        <f>IF($B355="","",VLOOKUP($B355,公司明细!$D:$O,COLUMN()-COLUMN($B$4)+1,FALSE))</f>
        <v/>
      </c>
      <c r="K355" s="32" t="str">
        <f>IF($B355="","",VLOOKUP($B355,公司明细!$D:$O,COLUMN()-COLUMN($B$4)+1,FALSE))</f>
        <v/>
      </c>
    </row>
    <row r="356" spans="2:11">
      <c r="B356" s="40" t="str">
        <f>IF(ROW()-ROW($B$4)&gt;行业估值!$C$39,"",ROW()-ROW($B$4))</f>
        <v/>
      </c>
      <c r="C356" s="27" t="str">
        <f>IF($B356="","",VLOOKUP($B356,公司明细!$D:$O,COLUMN()-COLUMN($B$4)+1,FALSE))</f>
        <v/>
      </c>
      <c r="D356" s="28" t="str">
        <f>IF($B356="","",VLOOKUP($B356,公司明细!$D:$O,COLUMN()-COLUMN($B$4)+1,FALSE))</f>
        <v/>
      </c>
      <c r="E356" s="28" t="str">
        <f>IF($B356="","",VLOOKUP($B356,公司明细!$D:$O,COLUMN()-COLUMN($B$4)+1,FALSE))</f>
        <v/>
      </c>
      <c r="F356" s="29" t="str">
        <f>IF(B356="","",[1]!EM_S_DQ_CLOSE(C356,deadline,"1"))</f>
        <v/>
      </c>
      <c r="G356" s="30" t="str">
        <f>IF($B356="","",VLOOKUP($B356,公司明细!$D:$O,COLUMN()-COLUMN($B$4)+1,FALSE))</f>
        <v/>
      </c>
      <c r="H356" s="30" t="str">
        <f>IF($B356="","",VLOOKUP($B356,公司明细!$D:$O,COLUMN()-COLUMN($B$4)+1,FALSE))</f>
        <v/>
      </c>
      <c r="I356" s="32" t="str">
        <f>IF($B356="","",VLOOKUP($B356,公司明细!$D:$O,COLUMN()-COLUMN($B$4)+1,FALSE))</f>
        <v/>
      </c>
      <c r="J356" s="30" t="str">
        <f>IF($B356="","",VLOOKUP($B356,公司明细!$D:$O,COLUMN()-COLUMN($B$4)+1,FALSE))</f>
        <v/>
      </c>
      <c r="K356" s="32" t="str">
        <f>IF($B356="","",VLOOKUP($B356,公司明细!$D:$O,COLUMN()-COLUMN($B$4)+1,FALSE))</f>
        <v/>
      </c>
    </row>
    <row r="357" spans="2:11">
      <c r="B357" s="40" t="str">
        <f>IF(ROW()-ROW($B$4)&gt;行业估值!$C$39,"",ROW()-ROW($B$4))</f>
        <v/>
      </c>
      <c r="C357" s="27" t="str">
        <f>IF($B357="","",VLOOKUP($B357,公司明细!$D:$O,COLUMN()-COLUMN($B$4)+1,FALSE))</f>
        <v/>
      </c>
      <c r="D357" s="28" t="str">
        <f>IF($B357="","",VLOOKUP($B357,公司明细!$D:$O,COLUMN()-COLUMN($B$4)+1,FALSE))</f>
        <v/>
      </c>
      <c r="E357" s="28" t="str">
        <f>IF($B357="","",VLOOKUP($B357,公司明细!$D:$O,COLUMN()-COLUMN($B$4)+1,FALSE))</f>
        <v/>
      </c>
      <c r="F357" s="29" t="str">
        <f>IF(B357="","",[1]!EM_S_DQ_CLOSE(C357,deadline,"1"))</f>
        <v/>
      </c>
      <c r="G357" s="30" t="str">
        <f>IF($B357="","",VLOOKUP($B357,公司明细!$D:$O,COLUMN()-COLUMN($B$4)+1,FALSE))</f>
        <v/>
      </c>
      <c r="H357" s="30" t="str">
        <f>IF($B357="","",VLOOKUP($B357,公司明细!$D:$O,COLUMN()-COLUMN($B$4)+1,FALSE))</f>
        <v/>
      </c>
      <c r="I357" s="32" t="str">
        <f>IF($B357="","",VLOOKUP($B357,公司明细!$D:$O,COLUMN()-COLUMN($B$4)+1,FALSE))</f>
        <v/>
      </c>
      <c r="J357" s="30" t="str">
        <f>IF($B357="","",VLOOKUP($B357,公司明细!$D:$O,COLUMN()-COLUMN($B$4)+1,FALSE))</f>
        <v/>
      </c>
      <c r="K357" s="32" t="str">
        <f>IF($B357="","",VLOOKUP($B357,公司明细!$D:$O,COLUMN()-COLUMN($B$4)+1,FALSE))</f>
        <v/>
      </c>
    </row>
    <row r="358" spans="2:11">
      <c r="B358" s="40" t="str">
        <f>IF(ROW()-ROW($B$4)&gt;行业估值!$C$39,"",ROW()-ROW($B$4))</f>
        <v/>
      </c>
      <c r="C358" s="27" t="str">
        <f>IF($B358="","",VLOOKUP($B358,公司明细!$D:$O,COLUMN()-COLUMN($B$4)+1,FALSE))</f>
        <v/>
      </c>
      <c r="D358" s="28" t="str">
        <f>IF($B358="","",VLOOKUP($B358,公司明细!$D:$O,COLUMN()-COLUMN($B$4)+1,FALSE))</f>
        <v/>
      </c>
      <c r="E358" s="28" t="str">
        <f>IF($B358="","",VLOOKUP($B358,公司明细!$D:$O,COLUMN()-COLUMN($B$4)+1,FALSE))</f>
        <v/>
      </c>
      <c r="F358" s="29" t="str">
        <f>IF(B358="","",[1]!EM_S_DQ_CLOSE(C358,deadline,"1"))</f>
        <v/>
      </c>
      <c r="G358" s="30" t="str">
        <f>IF($B358="","",VLOOKUP($B358,公司明细!$D:$O,COLUMN()-COLUMN($B$4)+1,FALSE))</f>
        <v/>
      </c>
      <c r="H358" s="30" t="str">
        <f>IF($B358="","",VLOOKUP($B358,公司明细!$D:$O,COLUMN()-COLUMN($B$4)+1,FALSE))</f>
        <v/>
      </c>
      <c r="I358" s="32" t="str">
        <f>IF($B358="","",VLOOKUP($B358,公司明细!$D:$O,COLUMN()-COLUMN($B$4)+1,FALSE))</f>
        <v/>
      </c>
      <c r="J358" s="30" t="str">
        <f>IF($B358="","",VLOOKUP($B358,公司明细!$D:$O,COLUMN()-COLUMN($B$4)+1,FALSE))</f>
        <v/>
      </c>
      <c r="K358" s="32" t="str">
        <f>IF($B358="","",VLOOKUP($B358,公司明细!$D:$O,COLUMN()-COLUMN($B$4)+1,FALSE))</f>
        <v/>
      </c>
    </row>
    <row r="359" spans="2:11">
      <c r="B359" s="40" t="str">
        <f>IF(ROW()-ROW($B$4)&gt;行业估值!$C$39,"",ROW()-ROW($B$4))</f>
        <v/>
      </c>
      <c r="C359" s="27" t="str">
        <f>IF($B359="","",VLOOKUP($B359,公司明细!$D:$O,COLUMN()-COLUMN($B$4)+1,FALSE))</f>
        <v/>
      </c>
      <c r="D359" s="28" t="str">
        <f>IF($B359="","",VLOOKUP($B359,公司明细!$D:$O,COLUMN()-COLUMN($B$4)+1,FALSE))</f>
        <v/>
      </c>
      <c r="E359" s="28" t="str">
        <f>IF($B359="","",VLOOKUP($B359,公司明细!$D:$O,COLUMN()-COLUMN($B$4)+1,FALSE))</f>
        <v/>
      </c>
      <c r="F359" s="29" t="str">
        <f>IF(B359="","",[1]!EM_S_DQ_CLOSE(C359,deadline,"1"))</f>
        <v/>
      </c>
      <c r="G359" s="30" t="str">
        <f>IF($B359="","",VLOOKUP($B359,公司明细!$D:$O,COLUMN()-COLUMN($B$4)+1,FALSE))</f>
        <v/>
      </c>
      <c r="H359" s="30" t="str">
        <f>IF($B359="","",VLOOKUP($B359,公司明细!$D:$O,COLUMN()-COLUMN($B$4)+1,FALSE))</f>
        <v/>
      </c>
      <c r="I359" s="32" t="str">
        <f>IF($B359="","",VLOOKUP($B359,公司明细!$D:$O,COLUMN()-COLUMN($B$4)+1,FALSE))</f>
        <v/>
      </c>
      <c r="J359" s="30" t="str">
        <f>IF($B359="","",VLOOKUP($B359,公司明细!$D:$O,COLUMN()-COLUMN($B$4)+1,FALSE))</f>
        <v/>
      </c>
      <c r="K359" s="32" t="str">
        <f>IF($B359="","",VLOOKUP($B359,公司明细!$D:$O,COLUMN()-COLUMN($B$4)+1,FALSE))</f>
        <v/>
      </c>
    </row>
    <row r="360" spans="2:11">
      <c r="B360" s="40" t="str">
        <f>IF(ROW()-ROW($B$4)&gt;行业估值!$C$39,"",ROW()-ROW($B$4))</f>
        <v/>
      </c>
      <c r="C360" s="27" t="str">
        <f>IF($B360="","",VLOOKUP($B360,公司明细!$D:$O,COLUMN()-COLUMN($B$4)+1,FALSE))</f>
        <v/>
      </c>
      <c r="D360" s="28" t="str">
        <f>IF($B360="","",VLOOKUP($B360,公司明细!$D:$O,COLUMN()-COLUMN($B$4)+1,FALSE))</f>
        <v/>
      </c>
      <c r="E360" s="28" t="str">
        <f>IF($B360="","",VLOOKUP($B360,公司明细!$D:$O,COLUMN()-COLUMN($B$4)+1,FALSE))</f>
        <v/>
      </c>
      <c r="F360" s="29" t="str">
        <f>IF(B360="","",[1]!EM_S_DQ_CLOSE(C360,deadline,"1"))</f>
        <v/>
      </c>
      <c r="G360" s="30" t="str">
        <f>IF($B360="","",VLOOKUP($B360,公司明细!$D:$O,COLUMN()-COLUMN($B$4)+1,FALSE))</f>
        <v/>
      </c>
      <c r="H360" s="30" t="str">
        <f>IF($B360="","",VLOOKUP($B360,公司明细!$D:$O,COLUMN()-COLUMN($B$4)+1,FALSE))</f>
        <v/>
      </c>
      <c r="I360" s="32" t="str">
        <f>IF($B360="","",VLOOKUP($B360,公司明细!$D:$O,COLUMN()-COLUMN($B$4)+1,FALSE))</f>
        <v/>
      </c>
      <c r="J360" s="30" t="str">
        <f>IF($B360="","",VLOOKUP($B360,公司明细!$D:$O,COLUMN()-COLUMN($B$4)+1,FALSE))</f>
        <v/>
      </c>
      <c r="K360" s="32" t="str">
        <f>IF($B360="","",VLOOKUP($B360,公司明细!$D:$O,COLUMN()-COLUMN($B$4)+1,FALSE))</f>
        <v/>
      </c>
    </row>
    <row r="361" spans="2:11">
      <c r="B361" s="40" t="str">
        <f>IF(ROW()-ROW($B$4)&gt;行业估值!$C$39,"",ROW()-ROW($B$4))</f>
        <v/>
      </c>
      <c r="C361" s="27" t="str">
        <f>IF($B361="","",VLOOKUP($B361,公司明细!$D:$O,COLUMN()-COLUMN($B$4)+1,FALSE))</f>
        <v/>
      </c>
      <c r="D361" s="28" t="str">
        <f>IF($B361="","",VLOOKUP($B361,公司明细!$D:$O,COLUMN()-COLUMN($B$4)+1,FALSE))</f>
        <v/>
      </c>
      <c r="E361" s="28" t="str">
        <f>IF($B361="","",VLOOKUP($B361,公司明细!$D:$O,COLUMN()-COLUMN($B$4)+1,FALSE))</f>
        <v/>
      </c>
      <c r="F361" s="29" t="str">
        <f>IF(B361="","",[1]!EM_S_DQ_CLOSE(C361,deadline,"1"))</f>
        <v/>
      </c>
      <c r="G361" s="30" t="str">
        <f>IF($B361="","",VLOOKUP($B361,公司明细!$D:$O,COLUMN()-COLUMN($B$4)+1,FALSE))</f>
        <v/>
      </c>
      <c r="H361" s="30" t="str">
        <f>IF($B361="","",VLOOKUP($B361,公司明细!$D:$O,COLUMN()-COLUMN($B$4)+1,FALSE))</f>
        <v/>
      </c>
      <c r="I361" s="32" t="str">
        <f>IF($B361="","",VLOOKUP($B361,公司明细!$D:$O,COLUMN()-COLUMN($B$4)+1,FALSE))</f>
        <v/>
      </c>
      <c r="J361" s="30" t="str">
        <f>IF($B361="","",VLOOKUP($B361,公司明细!$D:$O,COLUMN()-COLUMN($B$4)+1,FALSE))</f>
        <v/>
      </c>
      <c r="K361" s="32" t="str">
        <f>IF($B361="","",VLOOKUP($B361,公司明细!$D:$O,COLUMN()-COLUMN($B$4)+1,FALSE))</f>
        <v/>
      </c>
    </row>
    <row r="362" spans="2:11">
      <c r="B362" s="40" t="str">
        <f>IF(ROW()-ROW($B$4)&gt;行业估值!$C$39,"",ROW()-ROW($B$4))</f>
        <v/>
      </c>
      <c r="C362" s="27" t="str">
        <f>IF($B362="","",VLOOKUP($B362,公司明细!$D:$O,COLUMN()-COLUMN($B$4)+1,FALSE))</f>
        <v/>
      </c>
      <c r="D362" s="28" t="str">
        <f>IF($B362="","",VLOOKUP($B362,公司明细!$D:$O,COLUMN()-COLUMN($B$4)+1,FALSE))</f>
        <v/>
      </c>
      <c r="E362" s="28" t="str">
        <f>IF($B362="","",VLOOKUP($B362,公司明细!$D:$O,COLUMN()-COLUMN($B$4)+1,FALSE))</f>
        <v/>
      </c>
      <c r="F362" s="29" t="str">
        <f>IF(B362="","",[1]!EM_S_DQ_CLOSE(C362,deadline,"1"))</f>
        <v/>
      </c>
      <c r="G362" s="30" t="str">
        <f>IF($B362="","",VLOOKUP($B362,公司明细!$D:$O,COLUMN()-COLUMN($B$4)+1,FALSE))</f>
        <v/>
      </c>
      <c r="H362" s="30" t="str">
        <f>IF($B362="","",VLOOKUP($B362,公司明细!$D:$O,COLUMN()-COLUMN($B$4)+1,FALSE))</f>
        <v/>
      </c>
      <c r="I362" s="32" t="str">
        <f>IF($B362="","",VLOOKUP($B362,公司明细!$D:$O,COLUMN()-COLUMN($B$4)+1,FALSE))</f>
        <v/>
      </c>
      <c r="J362" s="30" t="str">
        <f>IF($B362="","",VLOOKUP($B362,公司明细!$D:$O,COLUMN()-COLUMN($B$4)+1,FALSE))</f>
        <v/>
      </c>
      <c r="K362" s="32" t="str">
        <f>IF($B362="","",VLOOKUP($B362,公司明细!$D:$O,COLUMN()-COLUMN($B$4)+1,FALSE))</f>
        <v/>
      </c>
    </row>
    <row r="363" spans="2:11">
      <c r="B363" s="40" t="str">
        <f>IF(ROW()-ROW($B$4)&gt;行业估值!$C$39,"",ROW()-ROW($B$4))</f>
        <v/>
      </c>
      <c r="C363" s="27" t="str">
        <f>IF($B363="","",VLOOKUP($B363,公司明细!$D:$O,COLUMN()-COLUMN($B$4)+1,FALSE))</f>
        <v/>
      </c>
      <c r="D363" s="28" t="str">
        <f>IF($B363="","",VLOOKUP($B363,公司明细!$D:$O,COLUMN()-COLUMN($B$4)+1,FALSE))</f>
        <v/>
      </c>
      <c r="E363" s="28" t="str">
        <f>IF($B363="","",VLOOKUP($B363,公司明细!$D:$O,COLUMN()-COLUMN($B$4)+1,FALSE))</f>
        <v/>
      </c>
      <c r="F363" s="29" t="str">
        <f>IF(B363="","",[1]!EM_S_DQ_CLOSE(C363,deadline,"1"))</f>
        <v/>
      </c>
      <c r="G363" s="30" t="str">
        <f>IF($B363="","",VLOOKUP($B363,公司明细!$D:$O,COLUMN()-COLUMN($B$4)+1,FALSE))</f>
        <v/>
      </c>
      <c r="H363" s="30" t="str">
        <f>IF($B363="","",VLOOKUP($B363,公司明细!$D:$O,COLUMN()-COLUMN($B$4)+1,FALSE))</f>
        <v/>
      </c>
      <c r="I363" s="32" t="str">
        <f>IF($B363="","",VLOOKUP($B363,公司明细!$D:$O,COLUMN()-COLUMN($B$4)+1,FALSE))</f>
        <v/>
      </c>
      <c r="J363" s="30" t="str">
        <f>IF($B363="","",VLOOKUP($B363,公司明细!$D:$O,COLUMN()-COLUMN($B$4)+1,FALSE))</f>
        <v/>
      </c>
      <c r="K363" s="32" t="str">
        <f>IF($B363="","",VLOOKUP($B363,公司明细!$D:$O,COLUMN()-COLUMN($B$4)+1,FALSE))</f>
        <v/>
      </c>
    </row>
    <row r="364" spans="2:11">
      <c r="B364" s="40" t="str">
        <f>IF(ROW()-ROW($B$4)&gt;行业估值!$C$39,"",ROW()-ROW($B$4))</f>
        <v/>
      </c>
      <c r="C364" s="27" t="str">
        <f>IF($B364="","",VLOOKUP($B364,公司明细!$D:$O,COLUMN()-COLUMN($B$4)+1,FALSE))</f>
        <v/>
      </c>
      <c r="D364" s="28" t="str">
        <f>IF($B364="","",VLOOKUP($B364,公司明细!$D:$O,COLUMN()-COLUMN($B$4)+1,FALSE))</f>
        <v/>
      </c>
      <c r="E364" s="28" t="str">
        <f>IF($B364="","",VLOOKUP($B364,公司明细!$D:$O,COLUMN()-COLUMN($B$4)+1,FALSE))</f>
        <v/>
      </c>
      <c r="F364" s="29" t="str">
        <f>IF(B364="","",[1]!EM_S_DQ_CLOSE(C364,deadline,"1"))</f>
        <v/>
      </c>
      <c r="G364" s="30" t="str">
        <f>IF($B364="","",VLOOKUP($B364,公司明细!$D:$O,COLUMN()-COLUMN($B$4)+1,FALSE))</f>
        <v/>
      </c>
      <c r="H364" s="30" t="str">
        <f>IF($B364="","",VLOOKUP($B364,公司明细!$D:$O,COLUMN()-COLUMN($B$4)+1,FALSE))</f>
        <v/>
      </c>
      <c r="I364" s="32" t="str">
        <f>IF($B364="","",VLOOKUP($B364,公司明细!$D:$O,COLUMN()-COLUMN($B$4)+1,FALSE))</f>
        <v/>
      </c>
      <c r="J364" s="30" t="str">
        <f>IF($B364="","",VLOOKUP($B364,公司明细!$D:$O,COLUMN()-COLUMN($B$4)+1,FALSE))</f>
        <v/>
      </c>
      <c r="K364" s="32" t="str">
        <f>IF($B364="","",VLOOKUP($B364,公司明细!$D:$O,COLUMN()-COLUMN($B$4)+1,FALSE))</f>
        <v/>
      </c>
    </row>
    <row r="365" spans="2:11">
      <c r="B365" s="40" t="str">
        <f>IF(ROW()-ROW($B$4)&gt;行业估值!$C$39,"",ROW()-ROW($B$4))</f>
        <v/>
      </c>
      <c r="C365" s="27" t="str">
        <f>IF($B365="","",VLOOKUP($B365,公司明细!$D:$O,COLUMN()-COLUMN($B$4)+1,FALSE))</f>
        <v/>
      </c>
      <c r="D365" s="28" t="str">
        <f>IF($B365="","",VLOOKUP($B365,公司明细!$D:$O,COLUMN()-COLUMN($B$4)+1,FALSE))</f>
        <v/>
      </c>
      <c r="E365" s="28" t="str">
        <f>IF($B365="","",VLOOKUP($B365,公司明细!$D:$O,COLUMN()-COLUMN($B$4)+1,FALSE))</f>
        <v/>
      </c>
      <c r="F365" s="29" t="str">
        <f>IF(B365="","",[1]!EM_S_DQ_CLOSE(C365,deadline,"1"))</f>
        <v/>
      </c>
      <c r="G365" s="30" t="str">
        <f>IF($B365="","",VLOOKUP($B365,公司明细!$D:$O,COLUMN()-COLUMN($B$4)+1,FALSE))</f>
        <v/>
      </c>
      <c r="H365" s="30" t="str">
        <f>IF($B365="","",VLOOKUP($B365,公司明细!$D:$O,COLUMN()-COLUMN($B$4)+1,FALSE))</f>
        <v/>
      </c>
      <c r="I365" s="32" t="str">
        <f>IF($B365="","",VLOOKUP($B365,公司明细!$D:$O,COLUMN()-COLUMN($B$4)+1,FALSE))</f>
        <v/>
      </c>
      <c r="J365" s="30" t="str">
        <f>IF($B365="","",VLOOKUP($B365,公司明细!$D:$O,COLUMN()-COLUMN($B$4)+1,FALSE))</f>
        <v/>
      </c>
      <c r="K365" s="32" t="str">
        <f>IF($B365="","",VLOOKUP($B365,公司明细!$D:$O,COLUMN()-COLUMN($B$4)+1,FALSE))</f>
        <v/>
      </c>
    </row>
    <row r="366" spans="2:11">
      <c r="B366" s="40" t="str">
        <f>IF(ROW()-ROW($B$4)&gt;行业估值!$C$39,"",ROW()-ROW($B$4))</f>
        <v/>
      </c>
      <c r="C366" s="27" t="str">
        <f>IF($B366="","",VLOOKUP($B366,公司明细!$D:$O,COLUMN()-COLUMN($B$4)+1,FALSE))</f>
        <v/>
      </c>
      <c r="D366" s="28" t="str">
        <f>IF($B366="","",VLOOKUP($B366,公司明细!$D:$O,COLUMN()-COLUMN($B$4)+1,FALSE))</f>
        <v/>
      </c>
      <c r="E366" s="28" t="str">
        <f>IF($B366="","",VLOOKUP($B366,公司明细!$D:$O,COLUMN()-COLUMN($B$4)+1,FALSE))</f>
        <v/>
      </c>
      <c r="F366" s="29" t="str">
        <f>IF(B366="","",[1]!EM_S_DQ_CLOSE(C366,deadline,"1"))</f>
        <v/>
      </c>
      <c r="G366" s="30" t="str">
        <f>IF($B366="","",VLOOKUP($B366,公司明细!$D:$O,COLUMN()-COLUMN($B$4)+1,FALSE))</f>
        <v/>
      </c>
      <c r="H366" s="30" t="str">
        <f>IF($B366="","",VLOOKUP($B366,公司明细!$D:$O,COLUMN()-COLUMN($B$4)+1,FALSE))</f>
        <v/>
      </c>
      <c r="I366" s="32" t="str">
        <f>IF($B366="","",VLOOKUP($B366,公司明细!$D:$O,COLUMN()-COLUMN($B$4)+1,FALSE))</f>
        <v/>
      </c>
      <c r="J366" s="30" t="str">
        <f>IF($B366="","",VLOOKUP($B366,公司明细!$D:$O,COLUMN()-COLUMN($B$4)+1,FALSE))</f>
        <v/>
      </c>
      <c r="K366" s="32" t="str">
        <f>IF($B366="","",VLOOKUP($B366,公司明细!$D:$O,COLUMN()-COLUMN($B$4)+1,FALSE))</f>
        <v/>
      </c>
    </row>
    <row r="367" spans="2:11">
      <c r="B367" s="40" t="str">
        <f>IF(ROW()-ROW($B$4)&gt;行业估值!$C$39,"",ROW()-ROW($B$4))</f>
        <v/>
      </c>
      <c r="C367" s="27" t="str">
        <f>IF($B367="","",VLOOKUP($B367,公司明细!$D:$O,COLUMN()-COLUMN($B$4)+1,FALSE))</f>
        <v/>
      </c>
      <c r="D367" s="28" t="str">
        <f>IF($B367="","",VLOOKUP($B367,公司明细!$D:$O,COLUMN()-COLUMN($B$4)+1,FALSE))</f>
        <v/>
      </c>
      <c r="E367" s="28" t="str">
        <f>IF($B367="","",VLOOKUP($B367,公司明细!$D:$O,COLUMN()-COLUMN($B$4)+1,FALSE))</f>
        <v/>
      </c>
      <c r="F367" s="29" t="str">
        <f>IF(B367="","",[1]!EM_S_DQ_CLOSE(C367,deadline,"1"))</f>
        <v/>
      </c>
      <c r="G367" s="30" t="str">
        <f>IF($B367="","",VLOOKUP($B367,公司明细!$D:$O,COLUMN()-COLUMN($B$4)+1,FALSE))</f>
        <v/>
      </c>
      <c r="H367" s="30" t="str">
        <f>IF($B367="","",VLOOKUP($B367,公司明细!$D:$O,COLUMN()-COLUMN($B$4)+1,FALSE))</f>
        <v/>
      </c>
      <c r="I367" s="32" t="str">
        <f>IF($B367="","",VLOOKUP($B367,公司明细!$D:$O,COLUMN()-COLUMN($B$4)+1,FALSE))</f>
        <v/>
      </c>
      <c r="J367" s="30" t="str">
        <f>IF($B367="","",VLOOKUP($B367,公司明细!$D:$O,COLUMN()-COLUMN($B$4)+1,FALSE))</f>
        <v/>
      </c>
      <c r="K367" s="32" t="str">
        <f>IF($B367="","",VLOOKUP($B367,公司明细!$D:$O,COLUMN()-COLUMN($B$4)+1,FALSE))</f>
        <v/>
      </c>
    </row>
    <row r="368" spans="2:11">
      <c r="B368" s="40" t="str">
        <f>IF(ROW()-ROW($B$4)&gt;行业估值!$C$39,"",ROW()-ROW($B$4))</f>
        <v/>
      </c>
      <c r="C368" s="27" t="str">
        <f>IF($B368="","",VLOOKUP($B368,公司明细!$D:$O,COLUMN()-COLUMN($B$4)+1,FALSE))</f>
        <v/>
      </c>
      <c r="D368" s="28" t="str">
        <f>IF($B368="","",VLOOKUP($B368,公司明细!$D:$O,COLUMN()-COLUMN($B$4)+1,FALSE))</f>
        <v/>
      </c>
      <c r="E368" s="28" t="str">
        <f>IF($B368="","",VLOOKUP($B368,公司明细!$D:$O,COLUMN()-COLUMN($B$4)+1,FALSE))</f>
        <v/>
      </c>
      <c r="F368" s="29" t="str">
        <f>IF(B368="","",[1]!EM_S_DQ_CLOSE(C368,deadline,"1"))</f>
        <v/>
      </c>
      <c r="G368" s="30" t="str">
        <f>IF($B368="","",VLOOKUP($B368,公司明细!$D:$O,COLUMN()-COLUMN($B$4)+1,FALSE))</f>
        <v/>
      </c>
      <c r="H368" s="30" t="str">
        <f>IF($B368="","",VLOOKUP($B368,公司明细!$D:$O,COLUMN()-COLUMN($B$4)+1,FALSE))</f>
        <v/>
      </c>
      <c r="I368" s="32" t="str">
        <f>IF($B368="","",VLOOKUP($B368,公司明细!$D:$O,COLUMN()-COLUMN($B$4)+1,FALSE))</f>
        <v/>
      </c>
      <c r="J368" s="30" t="str">
        <f>IF($B368="","",VLOOKUP($B368,公司明细!$D:$O,COLUMN()-COLUMN($B$4)+1,FALSE))</f>
        <v/>
      </c>
      <c r="K368" s="32" t="str">
        <f>IF($B368="","",VLOOKUP($B368,公司明细!$D:$O,COLUMN()-COLUMN($B$4)+1,FALSE))</f>
        <v/>
      </c>
    </row>
    <row r="369" spans="2:11">
      <c r="B369" s="40" t="str">
        <f>IF(ROW()-ROW($B$4)&gt;行业估值!$C$39,"",ROW()-ROW($B$4))</f>
        <v/>
      </c>
      <c r="C369" s="27" t="str">
        <f>IF($B369="","",VLOOKUP($B369,公司明细!$D:$O,COLUMN()-COLUMN($B$4)+1,FALSE))</f>
        <v/>
      </c>
      <c r="D369" s="28" t="str">
        <f>IF($B369="","",VLOOKUP($B369,公司明细!$D:$O,COLUMN()-COLUMN($B$4)+1,FALSE))</f>
        <v/>
      </c>
      <c r="E369" s="28" t="str">
        <f>IF($B369="","",VLOOKUP($B369,公司明细!$D:$O,COLUMN()-COLUMN($B$4)+1,FALSE))</f>
        <v/>
      </c>
      <c r="F369" s="29" t="str">
        <f>IF(B369="","",[1]!EM_S_DQ_CLOSE(C369,deadline,"1"))</f>
        <v/>
      </c>
      <c r="G369" s="30" t="str">
        <f>IF($B369="","",VLOOKUP($B369,公司明细!$D:$O,COLUMN()-COLUMN($B$4)+1,FALSE))</f>
        <v/>
      </c>
      <c r="H369" s="30" t="str">
        <f>IF($B369="","",VLOOKUP($B369,公司明细!$D:$O,COLUMN()-COLUMN($B$4)+1,FALSE))</f>
        <v/>
      </c>
      <c r="I369" s="32" t="str">
        <f>IF($B369="","",VLOOKUP($B369,公司明细!$D:$O,COLUMN()-COLUMN($B$4)+1,FALSE))</f>
        <v/>
      </c>
      <c r="J369" s="30" t="str">
        <f>IF($B369="","",VLOOKUP($B369,公司明细!$D:$O,COLUMN()-COLUMN($B$4)+1,FALSE))</f>
        <v/>
      </c>
      <c r="K369" s="32" t="str">
        <f>IF($B369="","",VLOOKUP($B369,公司明细!$D:$O,COLUMN()-COLUMN($B$4)+1,FALSE))</f>
        <v/>
      </c>
    </row>
    <row r="370" spans="2:11">
      <c r="B370" s="40" t="str">
        <f>IF(ROW()-ROW($B$4)&gt;行业估值!$C$39,"",ROW()-ROW($B$4))</f>
        <v/>
      </c>
      <c r="C370" s="27" t="str">
        <f>IF($B370="","",VLOOKUP($B370,公司明细!$D:$O,COLUMN()-COLUMN($B$4)+1,FALSE))</f>
        <v/>
      </c>
      <c r="D370" s="28" t="str">
        <f>IF($B370="","",VLOOKUP($B370,公司明细!$D:$O,COLUMN()-COLUMN($B$4)+1,FALSE))</f>
        <v/>
      </c>
      <c r="E370" s="28" t="str">
        <f>IF($B370="","",VLOOKUP($B370,公司明细!$D:$O,COLUMN()-COLUMN($B$4)+1,FALSE))</f>
        <v/>
      </c>
      <c r="F370" s="29" t="str">
        <f>IF(B370="","",[1]!EM_S_DQ_CLOSE(C370,deadline,"1"))</f>
        <v/>
      </c>
      <c r="G370" s="30" t="str">
        <f>IF($B370="","",VLOOKUP($B370,公司明细!$D:$O,COLUMN()-COLUMN($B$4)+1,FALSE))</f>
        <v/>
      </c>
      <c r="H370" s="30" t="str">
        <f>IF($B370="","",VLOOKUP($B370,公司明细!$D:$O,COLUMN()-COLUMN($B$4)+1,FALSE))</f>
        <v/>
      </c>
      <c r="I370" s="32" t="str">
        <f>IF($B370="","",VLOOKUP($B370,公司明细!$D:$O,COLUMN()-COLUMN($B$4)+1,FALSE))</f>
        <v/>
      </c>
      <c r="J370" s="30" t="str">
        <f>IF($B370="","",VLOOKUP($B370,公司明细!$D:$O,COLUMN()-COLUMN($B$4)+1,FALSE))</f>
        <v/>
      </c>
      <c r="K370" s="32" t="str">
        <f>IF($B370="","",VLOOKUP($B370,公司明细!$D:$O,COLUMN()-COLUMN($B$4)+1,FALSE))</f>
        <v/>
      </c>
    </row>
    <row r="371" spans="2:11">
      <c r="B371" s="40" t="str">
        <f>IF(ROW()-ROW($B$4)&gt;行业估值!$C$39,"",ROW()-ROW($B$4))</f>
        <v/>
      </c>
      <c r="C371" s="27" t="str">
        <f>IF($B371="","",VLOOKUP($B371,公司明细!$D:$O,COLUMN()-COLUMN($B$4)+1,FALSE))</f>
        <v/>
      </c>
      <c r="D371" s="28" t="str">
        <f>IF($B371="","",VLOOKUP($B371,公司明细!$D:$O,COLUMN()-COLUMN($B$4)+1,FALSE))</f>
        <v/>
      </c>
      <c r="E371" s="28" t="str">
        <f>IF($B371="","",VLOOKUP($B371,公司明细!$D:$O,COLUMN()-COLUMN($B$4)+1,FALSE))</f>
        <v/>
      </c>
      <c r="F371" s="29" t="str">
        <f>IF(B371="","",[1]!EM_S_DQ_CLOSE(C371,deadline,"1"))</f>
        <v/>
      </c>
      <c r="G371" s="30" t="str">
        <f>IF($B371="","",VLOOKUP($B371,公司明细!$D:$O,COLUMN()-COLUMN($B$4)+1,FALSE))</f>
        <v/>
      </c>
      <c r="H371" s="30" t="str">
        <f>IF($B371="","",VLOOKUP($B371,公司明细!$D:$O,COLUMN()-COLUMN($B$4)+1,FALSE))</f>
        <v/>
      </c>
      <c r="I371" s="32" t="str">
        <f>IF($B371="","",VLOOKUP($B371,公司明细!$D:$O,COLUMN()-COLUMN($B$4)+1,FALSE))</f>
        <v/>
      </c>
      <c r="J371" s="30" t="str">
        <f>IF($B371="","",VLOOKUP($B371,公司明细!$D:$O,COLUMN()-COLUMN($B$4)+1,FALSE))</f>
        <v/>
      </c>
      <c r="K371" s="32" t="str">
        <f>IF($B371="","",VLOOKUP($B371,公司明细!$D:$O,COLUMN()-COLUMN($B$4)+1,FALSE))</f>
        <v/>
      </c>
    </row>
    <row r="372" spans="2:11">
      <c r="B372" s="40" t="str">
        <f>IF(ROW()-ROW($B$4)&gt;行业估值!$C$39,"",ROW()-ROW($B$4))</f>
        <v/>
      </c>
      <c r="C372" s="27" t="str">
        <f>IF($B372="","",VLOOKUP($B372,公司明细!$D:$O,COLUMN()-COLUMN($B$4)+1,FALSE))</f>
        <v/>
      </c>
      <c r="D372" s="28" t="str">
        <f>IF($B372="","",VLOOKUP($B372,公司明细!$D:$O,COLUMN()-COLUMN($B$4)+1,FALSE))</f>
        <v/>
      </c>
      <c r="E372" s="28" t="str">
        <f>IF($B372="","",VLOOKUP($B372,公司明细!$D:$O,COLUMN()-COLUMN($B$4)+1,FALSE))</f>
        <v/>
      </c>
      <c r="F372" s="29" t="str">
        <f>IF(B372="","",[1]!EM_S_DQ_CLOSE(C372,deadline,"1"))</f>
        <v/>
      </c>
      <c r="G372" s="30" t="str">
        <f>IF($B372="","",VLOOKUP($B372,公司明细!$D:$O,COLUMN()-COLUMN($B$4)+1,FALSE))</f>
        <v/>
      </c>
      <c r="H372" s="30" t="str">
        <f>IF($B372="","",VLOOKUP($B372,公司明细!$D:$O,COLUMN()-COLUMN($B$4)+1,FALSE))</f>
        <v/>
      </c>
      <c r="I372" s="32" t="str">
        <f>IF($B372="","",VLOOKUP($B372,公司明细!$D:$O,COLUMN()-COLUMN($B$4)+1,FALSE))</f>
        <v/>
      </c>
      <c r="J372" s="30" t="str">
        <f>IF($B372="","",VLOOKUP($B372,公司明细!$D:$O,COLUMN()-COLUMN($B$4)+1,FALSE))</f>
        <v/>
      </c>
      <c r="K372" s="32" t="str">
        <f>IF($B372="","",VLOOKUP($B372,公司明细!$D:$O,COLUMN()-COLUMN($B$4)+1,FALSE))</f>
        <v/>
      </c>
    </row>
    <row r="373" spans="2:11">
      <c r="B373" s="40" t="str">
        <f>IF(ROW()-ROW($B$4)&gt;行业估值!$C$39,"",ROW()-ROW($B$4))</f>
        <v/>
      </c>
      <c r="C373" s="27" t="str">
        <f>IF($B373="","",VLOOKUP($B373,公司明细!$D:$O,COLUMN()-COLUMN($B$4)+1,FALSE))</f>
        <v/>
      </c>
      <c r="D373" s="28" t="str">
        <f>IF($B373="","",VLOOKUP($B373,公司明细!$D:$O,COLUMN()-COLUMN($B$4)+1,FALSE))</f>
        <v/>
      </c>
      <c r="E373" s="28" t="str">
        <f>IF($B373="","",VLOOKUP($B373,公司明细!$D:$O,COLUMN()-COLUMN($B$4)+1,FALSE))</f>
        <v/>
      </c>
      <c r="F373" s="29" t="str">
        <f>IF(B373="","",[1]!EM_S_DQ_CLOSE(C373,deadline,"1"))</f>
        <v/>
      </c>
      <c r="G373" s="30" t="str">
        <f>IF($B373="","",VLOOKUP($B373,公司明细!$D:$O,COLUMN()-COLUMN($B$4)+1,FALSE))</f>
        <v/>
      </c>
      <c r="H373" s="30" t="str">
        <f>IF($B373="","",VLOOKUP($B373,公司明细!$D:$O,COLUMN()-COLUMN($B$4)+1,FALSE))</f>
        <v/>
      </c>
      <c r="I373" s="32" t="str">
        <f>IF($B373="","",VLOOKUP($B373,公司明细!$D:$O,COLUMN()-COLUMN($B$4)+1,FALSE))</f>
        <v/>
      </c>
      <c r="J373" s="30" t="str">
        <f>IF($B373="","",VLOOKUP($B373,公司明细!$D:$O,COLUMN()-COLUMN($B$4)+1,FALSE))</f>
        <v/>
      </c>
      <c r="K373" s="32" t="str">
        <f>IF($B373="","",VLOOKUP($B373,公司明细!$D:$O,COLUMN()-COLUMN($B$4)+1,FALSE))</f>
        <v/>
      </c>
    </row>
    <row r="374" spans="2:11">
      <c r="B374" s="40" t="str">
        <f>IF(ROW()-ROW($B$4)&gt;行业估值!$C$39,"",ROW()-ROW($B$4))</f>
        <v/>
      </c>
      <c r="C374" s="27" t="str">
        <f>IF($B374="","",VLOOKUP($B374,公司明细!$D:$O,COLUMN()-COLUMN($B$4)+1,FALSE))</f>
        <v/>
      </c>
      <c r="D374" s="28" t="str">
        <f>IF($B374="","",VLOOKUP($B374,公司明细!$D:$O,COLUMN()-COLUMN($B$4)+1,FALSE))</f>
        <v/>
      </c>
      <c r="E374" s="28" t="str">
        <f>IF($B374="","",VLOOKUP($B374,公司明细!$D:$O,COLUMN()-COLUMN($B$4)+1,FALSE))</f>
        <v/>
      </c>
      <c r="F374" s="29" t="str">
        <f>IF(B374="","",[1]!EM_S_DQ_CLOSE(C374,deadline,"1"))</f>
        <v/>
      </c>
      <c r="G374" s="30" t="str">
        <f>IF($B374="","",VLOOKUP($B374,公司明细!$D:$O,COLUMN()-COLUMN($B$4)+1,FALSE))</f>
        <v/>
      </c>
      <c r="H374" s="30" t="str">
        <f>IF($B374="","",VLOOKUP($B374,公司明细!$D:$O,COLUMN()-COLUMN($B$4)+1,FALSE))</f>
        <v/>
      </c>
      <c r="I374" s="32" t="str">
        <f>IF($B374="","",VLOOKUP($B374,公司明细!$D:$O,COLUMN()-COLUMN($B$4)+1,FALSE))</f>
        <v/>
      </c>
      <c r="J374" s="30" t="str">
        <f>IF($B374="","",VLOOKUP($B374,公司明细!$D:$O,COLUMN()-COLUMN($B$4)+1,FALSE))</f>
        <v/>
      </c>
      <c r="K374" s="32" t="str">
        <f>IF($B374="","",VLOOKUP($B374,公司明细!$D:$O,COLUMN()-COLUMN($B$4)+1,FALSE))</f>
        <v/>
      </c>
    </row>
    <row r="375" spans="2:11">
      <c r="B375" s="40" t="str">
        <f>IF(ROW()-ROW($B$4)&gt;行业估值!$C$39,"",ROW()-ROW($B$4))</f>
        <v/>
      </c>
      <c r="C375" s="27" t="str">
        <f>IF($B375="","",VLOOKUP($B375,公司明细!$D:$O,COLUMN()-COLUMN($B$4)+1,FALSE))</f>
        <v/>
      </c>
      <c r="D375" s="28" t="str">
        <f>IF($B375="","",VLOOKUP($B375,公司明细!$D:$O,COLUMN()-COLUMN($B$4)+1,FALSE))</f>
        <v/>
      </c>
      <c r="E375" s="28" t="str">
        <f>IF($B375="","",VLOOKUP($B375,公司明细!$D:$O,COLUMN()-COLUMN($B$4)+1,FALSE))</f>
        <v/>
      </c>
      <c r="F375" s="29" t="str">
        <f>IF(B375="","",[1]!EM_S_DQ_CLOSE(C375,deadline,"1"))</f>
        <v/>
      </c>
      <c r="G375" s="30" t="str">
        <f>IF($B375="","",VLOOKUP($B375,公司明细!$D:$O,COLUMN()-COLUMN($B$4)+1,FALSE))</f>
        <v/>
      </c>
      <c r="H375" s="30" t="str">
        <f>IF($B375="","",VLOOKUP($B375,公司明细!$D:$O,COLUMN()-COLUMN($B$4)+1,FALSE))</f>
        <v/>
      </c>
      <c r="I375" s="32" t="str">
        <f>IF($B375="","",VLOOKUP($B375,公司明细!$D:$O,COLUMN()-COLUMN($B$4)+1,FALSE))</f>
        <v/>
      </c>
      <c r="J375" s="30" t="str">
        <f>IF($B375="","",VLOOKUP($B375,公司明细!$D:$O,COLUMN()-COLUMN($B$4)+1,FALSE))</f>
        <v/>
      </c>
      <c r="K375" s="32" t="str">
        <f>IF($B375="","",VLOOKUP($B375,公司明细!$D:$O,COLUMN()-COLUMN($B$4)+1,FALSE))</f>
        <v/>
      </c>
    </row>
    <row r="376" spans="2:11">
      <c r="B376" s="40" t="str">
        <f>IF(ROW()-ROW($B$4)&gt;行业估值!$C$39,"",ROW()-ROW($B$4))</f>
        <v/>
      </c>
      <c r="C376" s="27" t="str">
        <f>IF($B376="","",VLOOKUP($B376,公司明细!$D:$O,COLUMN()-COLUMN($B$4)+1,FALSE))</f>
        <v/>
      </c>
      <c r="D376" s="28" t="str">
        <f>IF($B376="","",VLOOKUP($B376,公司明细!$D:$O,COLUMN()-COLUMN($B$4)+1,FALSE))</f>
        <v/>
      </c>
      <c r="E376" s="28" t="str">
        <f>IF($B376="","",VLOOKUP($B376,公司明细!$D:$O,COLUMN()-COLUMN($B$4)+1,FALSE))</f>
        <v/>
      </c>
      <c r="F376" s="29" t="str">
        <f>IF(B376="","",[1]!EM_S_DQ_CLOSE(C376,deadline,"1"))</f>
        <v/>
      </c>
      <c r="G376" s="30" t="str">
        <f>IF($B376="","",VLOOKUP($B376,公司明细!$D:$O,COLUMN()-COLUMN($B$4)+1,FALSE))</f>
        <v/>
      </c>
      <c r="H376" s="30" t="str">
        <f>IF($B376="","",VLOOKUP($B376,公司明细!$D:$O,COLUMN()-COLUMN($B$4)+1,FALSE))</f>
        <v/>
      </c>
      <c r="I376" s="32" t="str">
        <f>IF($B376="","",VLOOKUP($B376,公司明细!$D:$O,COLUMN()-COLUMN($B$4)+1,FALSE))</f>
        <v/>
      </c>
      <c r="J376" s="30" t="str">
        <f>IF($B376="","",VLOOKUP($B376,公司明细!$D:$O,COLUMN()-COLUMN($B$4)+1,FALSE))</f>
        <v/>
      </c>
      <c r="K376" s="32" t="str">
        <f>IF($B376="","",VLOOKUP($B376,公司明细!$D:$O,COLUMN()-COLUMN($B$4)+1,FALSE))</f>
        <v/>
      </c>
    </row>
    <row r="377" spans="2:11">
      <c r="B377" s="40" t="str">
        <f>IF(ROW()-ROW($B$4)&gt;行业估值!$C$39,"",ROW()-ROW($B$4))</f>
        <v/>
      </c>
      <c r="C377" s="27" t="str">
        <f>IF($B377="","",VLOOKUP($B377,公司明细!$D:$O,COLUMN()-COLUMN($B$4)+1,FALSE))</f>
        <v/>
      </c>
      <c r="D377" s="28" t="str">
        <f>IF($B377="","",VLOOKUP($B377,公司明细!$D:$O,COLUMN()-COLUMN($B$4)+1,FALSE))</f>
        <v/>
      </c>
      <c r="E377" s="28" t="str">
        <f>IF($B377="","",VLOOKUP($B377,公司明细!$D:$O,COLUMN()-COLUMN($B$4)+1,FALSE))</f>
        <v/>
      </c>
      <c r="F377" s="29" t="str">
        <f>IF(B377="","",[1]!EM_S_DQ_CLOSE(C377,deadline,"1"))</f>
        <v/>
      </c>
      <c r="G377" s="30" t="str">
        <f>IF($B377="","",VLOOKUP($B377,公司明细!$D:$O,COLUMN()-COLUMN($B$4)+1,FALSE))</f>
        <v/>
      </c>
      <c r="H377" s="30" t="str">
        <f>IF($B377="","",VLOOKUP($B377,公司明细!$D:$O,COLUMN()-COLUMN($B$4)+1,FALSE))</f>
        <v/>
      </c>
      <c r="I377" s="32" t="str">
        <f>IF($B377="","",VLOOKUP($B377,公司明细!$D:$O,COLUMN()-COLUMN($B$4)+1,FALSE))</f>
        <v/>
      </c>
      <c r="J377" s="30" t="str">
        <f>IF($B377="","",VLOOKUP($B377,公司明细!$D:$O,COLUMN()-COLUMN($B$4)+1,FALSE))</f>
        <v/>
      </c>
      <c r="K377" s="32" t="str">
        <f>IF($B377="","",VLOOKUP($B377,公司明细!$D:$O,COLUMN()-COLUMN($B$4)+1,FALSE))</f>
        <v/>
      </c>
    </row>
    <row r="378" spans="2:11">
      <c r="B378" s="40" t="str">
        <f>IF(ROW()-ROW($B$4)&gt;行业估值!$C$39,"",ROW()-ROW($B$4))</f>
        <v/>
      </c>
      <c r="C378" s="27" t="str">
        <f>IF($B378="","",VLOOKUP($B378,公司明细!$D:$O,COLUMN()-COLUMN($B$4)+1,FALSE))</f>
        <v/>
      </c>
      <c r="D378" s="28" t="str">
        <f>IF($B378="","",VLOOKUP($B378,公司明细!$D:$O,COLUMN()-COLUMN($B$4)+1,FALSE))</f>
        <v/>
      </c>
      <c r="E378" s="28" t="str">
        <f>IF($B378="","",VLOOKUP($B378,公司明细!$D:$O,COLUMN()-COLUMN($B$4)+1,FALSE))</f>
        <v/>
      </c>
      <c r="F378" s="29" t="str">
        <f>IF(B378="","",[1]!EM_S_DQ_CLOSE(C378,deadline,"1"))</f>
        <v/>
      </c>
      <c r="G378" s="30" t="str">
        <f>IF($B378="","",VLOOKUP($B378,公司明细!$D:$O,COLUMN()-COLUMN($B$4)+1,FALSE))</f>
        <v/>
      </c>
      <c r="H378" s="30" t="str">
        <f>IF($B378="","",VLOOKUP($B378,公司明细!$D:$O,COLUMN()-COLUMN($B$4)+1,FALSE))</f>
        <v/>
      </c>
      <c r="I378" s="32" t="str">
        <f>IF($B378="","",VLOOKUP($B378,公司明细!$D:$O,COLUMN()-COLUMN($B$4)+1,FALSE))</f>
        <v/>
      </c>
      <c r="J378" s="30" t="str">
        <f>IF($B378="","",VLOOKUP($B378,公司明细!$D:$O,COLUMN()-COLUMN($B$4)+1,FALSE))</f>
        <v/>
      </c>
      <c r="K378" s="32" t="str">
        <f>IF($B378="","",VLOOKUP($B378,公司明细!$D:$O,COLUMN()-COLUMN($B$4)+1,FALSE))</f>
        <v/>
      </c>
    </row>
    <row r="379" spans="2:11">
      <c r="B379" s="40" t="str">
        <f>IF(ROW()-ROW($B$4)&gt;行业估值!$C$39,"",ROW()-ROW($B$4))</f>
        <v/>
      </c>
      <c r="C379" s="27" t="str">
        <f>IF($B379="","",VLOOKUP($B379,公司明细!$D:$O,COLUMN()-COLUMN($B$4)+1,FALSE))</f>
        <v/>
      </c>
      <c r="D379" s="28" t="str">
        <f>IF($B379="","",VLOOKUP($B379,公司明细!$D:$O,COLUMN()-COLUMN($B$4)+1,FALSE))</f>
        <v/>
      </c>
      <c r="E379" s="28" t="str">
        <f>IF($B379="","",VLOOKUP($B379,公司明细!$D:$O,COLUMN()-COLUMN($B$4)+1,FALSE))</f>
        <v/>
      </c>
      <c r="F379" s="29" t="str">
        <f>IF(B379="","",[1]!EM_S_DQ_CLOSE(C379,deadline,"1"))</f>
        <v/>
      </c>
      <c r="G379" s="30" t="str">
        <f>IF($B379="","",VLOOKUP($B379,公司明细!$D:$O,COLUMN()-COLUMN($B$4)+1,FALSE))</f>
        <v/>
      </c>
      <c r="H379" s="30" t="str">
        <f>IF($B379="","",VLOOKUP($B379,公司明细!$D:$O,COLUMN()-COLUMN($B$4)+1,FALSE))</f>
        <v/>
      </c>
      <c r="I379" s="32" t="str">
        <f>IF($B379="","",VLOOKUP($B379,公司明细!$D:$O,COLUMN()-COLUMN($B$4)+1,FALSE))</f>
        <v/>
      </c>
      <c r="J379" s="30" t="str">
        <f>IF($B379="","",VLOOKUP($B379,公司明细!$D:$O,COLUMN()-COLUMN($B$4)+1,FALSE))</f>
        <v/>
      </c>
      <c r="K379" s="32" t="str">
        <f>IF($B379="","",VLOOKUP($B379,公司明细!$D:$O,COLUMN()-COLUMN($B$4)+1,FALSE))</f>
        <v/>
      </c>
    </row>
    <row r="380" spans="2:11">
      <c r="B380" s="40" t="str">
        <f>IF(ROW()-ROW($B$4)&gt;行业估值!$C$39,"",ROW()-ROW($B$4))</f>
        <v/>
      </c>
      <c r="C380" s="27" t="str">
        <f>IF($B380="","",VLOOKUP($B380,公司明细!$D:$O,COLUMN()-COLUMN($B$4)+1,FALSE))</f>
        <v/>
      </c>
      <c r="D380" s="28" t="str">
        <f>IF($B380="","",VLOOKUP($B380,公司明细!$D:$O,COLUMN()-COLUMN($B$4)+1,FALSE))</f>
        <v/>
      </c>
      <c r="E380" s="28" t="str">
        <f>IF($B380="","",VLOOKUP($B380,公司明细!$D:$O,COLUMN()-COLUMN($B$4)+1,FALSE))</f>
        <v/>
      </c>
      <c r="F380" s="29" t="str">
        <f>IF(B380="","",[1]!EM_S_DQ_CLOSE(C380,deadline,"1"))</f>
        <v/>
      </c>
      <c r="G380" s="30" t="str">
        <f>IF($B380="","",VLOOKUP($B380,公司明细!$D:$O,COLUMN()-COLUMN($B$4)+1,FALSE))</f>
        <v/>
      </c>
      <c r="H380" s="30" t="str">
        <f>IF($B380="","",VLOOKUP($B380,公司明细!$D:$O,COLUMN()-COLUMN($B$4)+1,FALSE))</f>
        <v/>
      </c>
      <c r="I380" s="32" t="str">
        <f>IF($B380="","",VLOOKUP($B380,公司明细!$D:$O,COLUMN()-COLUMN($B$4)+1,FALSE))</f>
        <v/>
      </c>
      <c r="J380" s="30" t="str">
        <f>IF($B380="","",VLOOKUP($B380,公司明细!$D:$O,COLUMN()-COLUMN($B$4)+1,FALSE))</f>
        <v/>
      </c>
      <c r="K380" s="32" t="str">
        <f>IF($B380="","",VLOOKUP($B380,公司明细!$D:$O,COLUMN()-COLUMN($B$4)+1,FALSE))</f>
        <v/>
      </c>
    </row>
    <row r="381" spans="2:11">
      <c r="B381" s="40" t="str">
        <f>IF(ROW()-ROW($B$4)&gt;行业估值!$C$39,"",ROW()-ROW($B$4))</f>
        <v/>
      </c>
      <c r="C381" s="27" t="str">
        <f>IF($B381="","",VLOOKUP($B381,公司明细!$D:$O,COLUMN()-COLUMN($B$4)+1,FALSE))</f>
        <v/>
      </c>
      <c r="D381" s="28" t="str">
        <f>IF($B381="","",VLOOKUP($B381,公司明细!$D:$O,COLUMN()-COLUMN($B$4)+1,FALSE))</f>
        <v/>
      </c>
      <c r="E381" s="28" t="str">
        <f>IF($B381="","",VLOOKUP($B381,公司明细!$D:$O,COLUMN()-COLUMN($B$4)+1,FALSE))</f>
        <v/>
      </c>
      <c r="F381" s="29" t="str">
        <f>IF(B381="","",[1]!EM_S_DQ_CLOSE(C381,deadline,"1"))</f>
        <v/>
      </c>
      <c r="G381" s="30" t="str">
        <f>IF($B381="","",VLOOKUP($B381,公司明细!$D:$O,COLUMN()-COLUMN($B$4)+1,FALSE))</f>
        <v/>
      </c>
      <c r="H381" s="30" t="str">
        <f>IF($B381="","",VLOOKUP($B381,公司明细!$D:$O,COLUMN()-COLUMN($B$4)+1,FALSE))</f>
        <v/>
      </c>
      <c r="I381" s="32" t="str">
        <f>IF($B381="","",VLOOKUP($B381,公司明细!$D:$O,COLUMN()-COLUMN($B$4)+1,FALSE))</f>
        <v/>
      </c>
      <c r="J381" s="30" t="str">
        <f>IF($B381="","",VLOOKUP($B381,公司明细!$D:$O,COLUMN()-COLUMN($B$4)+1,FALSE))</f>
        <v/>
      </c>
      <c r="K381" s="32" t="str">
        <f>IF($B381="","",VLOOKUP($B381,公司明细!$D:$O,COLUMN()-COLUMN($B$4)+1,FALSE))</f>
        <v/>
      </c>
    </row>
    <row r="382" spans="2:11">
      <c r="B382" s="40" t="str">
        <f>IF(ROW()-ROW($B$4)&gt;行业估值!$C$39,"",ROW()-ROW($B$4))</f>
        <v/>
      </c>
      <c r="C382" s="27" t="str">
        <f>IF($B382="","",VLOOKUP($B382,公司明细!$D:$O,COLUMN()-COLUMN($B$4)+1,FALSE))</f>
        <v/>
      </c>
      <c r="D382" s="28" t="str">
        <f>IF($B382="","",VLOOKUP($B382,公司明细!$D:$O,COLUMN()-COLUMN($B$4)+1,FALSE))</f>
        <v/>
      </c>
      <c r="E382" s="28" t="str">
        <f>IF($B382="","",VLOOKUP($B382,公司明细!$D:$O,COLUMN()-COLUMN($B$4)+1,FALSE))</f>
        <v/>
      </c>
      <c r="F382" s="29" t="str">
        <f>IF(B382="","",[1]!EM_S_DQ_CLOSE(C382,deadline,"1"))</f>
        <v/>
      </c>
      <c r="G382" s="30" t="str">
        <f>IF($B382="","",VLOOKUP($B382,公司明细!$D:$O,COLUMN()-COLUMN($B$4)+1,FALSE))</f>
        <v/>
      </c>
      <c r="H382" s="30" t="str">
        <f>IF($B382="","",VLOOKUP($B382,公司明细!$D:$O,COLUMN()-COLUMN($B$4)+1,FALSE))</f>
        <v/>
      </c>
      <c r="I382" s="32" t="str">
        <f>IF($B382="","",VLOOKUP($B382,公司明细!$D:$O,COLUMN()-COLUMN($B$4)+1,FALSE))</f>
        <v/>
      </c>
      <c r="J382" s="30" t="str">
        <f>IF($B382="","",VLOOKUP($B382,公司明细!$D:$O,COLUMN()-COLUMN($B$4)+1,FALSE))</f>
        <v/>
      </c>
      <c r="K382" s="32" t="str">
        <f>IF($B382="","",VLOOKUP($B382,公司明细!$D:$O,COLUMN()-COLUMN($B$4)+1,FALSE))</f>
        <v/>
      </c>
    </row>
    <row r="383" spans="2:11">
      <c r="B383" s="40" t="str">
        <f>IF(ROW()-ROW($B$4)&gt;行业估值!$C$39,"",ROW()-ROW($B$4))</f>
        <v/>
      </c>
      <c r="C383" s="27" t="str">
        <f>IF($B383="","",VLOOKUP($B383,公司明细!$D:$O,COLUMN()-COLUMN($B$4)+1,FALSE))</f>
        <v/>
      </c>
      <c r="D383" s="28" t="str">
        <f>IF($B383="","",VLOOKUP($B383,公司明细!$D:$O,COLUMN()-COLUMN($B$4)+1,FALSE))</f>
        <v/>
      </c>
      <c r="E383" s="28" t="str">
        <f>IF($B383="","",VLOOKUP($B383,公司明细!$D:$O,COLUMN()-COLUMN($B$4)+1,FALSE))</f>
        <v/>
      </c>
      <c r="F383" s="29" t="str">
        <f>IF(B383="","",[1]!EM_S_DQ_CLOSE(C383,deadline,"1"))</f>
        <v/>
      </c>
      <c r="G383" s="30" t="str">
        <f>IF($B383="","",VLOOKUP($B383,公司明细!$D:$O,COLUMN()-COLUMN($B$4)+1,FALSE))</f>
        <v/>
      </c>
      <c r="H383" s="30" t="str">
        <f>IF($B383="","",VLOOKUP($B383,公司明细!$D:$O,COLUMN()-COLUMN($B$4)+1,FALSE))</f>
        <v/>
      </c>
      <c r="I383" s="32" t="str">
        <f>IF($B383="","",VLOOKUP($B383,公司明细!$D:$O,COLUMN()-COLUMN($B$4)+1,FALSE))</f>
        <v/>
      </c>
      <c r="J383" s="30" t="str">
        <f>IF($B383="","",VLOOKUP($B383,公司明细!$D:$O,COLUMN()-COLUMN($B$4)+1,FALSE))</f>
        <v/>
      </c>
      <c r="K383" s="32" t="str">
        <f>IF($B383="","",VLOOKUP($B383,公司明细!$D:$O,COLUMN()-COLUMN($B$4)+1,FALSE))</f>
        <v/>
      </c>
    </row>
    <row r="384" spans="2:11">
      <c r="B384" s="40" t="str">
        <f>IF(ROW()-ROW($B$4)&gt;行业估值!$C$39,"",ROW()-ROW($B$4))</f>
        <v/>
      </c>
      <c r="C384" s="27" t="str">
        <f>IF($B384="","",VLOOKUP($B384,公司明细!$D:$O,COLUMN()-COLUMN($B$4)+1,FALSE))</f>
        <v/>
      </c>
      <c r="D384" s="28" t="str">
        <f>IF($B384="","",VLOOKUP($B384,公司明细!$D:$O,COLUMN()-COLUMN($B$4)+1,FALSE))</f>
        <v/>
      </c>
      <c r="E384" s="28" t="str">
        <f>IF($B384="","",VLOOKUP($B384,公司明细!$D:$O,COLUMN()-COLUMN($B$4)+1,FALSE))</f>
        <v/>
      </c>
      <c r="F384" s="29" t="str">
        <f>IF(B384="","",[1]!EM_S_DQ_CLOSE(C384,deadline,"1"))</f>
        <v/>
      </c>
      <c r="G384" s="30" t="str">
        <f>IF($B384="","",VLOOKUP($B384,公司明细!$D:$O,COLUMN()-COLUMN($B$4)+1,FALSE))</f>
        <v/>
      </c>
      <c r="H384" s="30" t="str">
        <f>IF($B384="","",VLOOKUP($B384,公司明细!$D:$O,COLUMN()-COLUMN($B$4)+1,FALSE))</f>
        <v/>
      </c>
      <c r="I384" s="32" t="str">
        <f>IF($B384="","",VLOOKUP($B384,公司明细!$D:$O,COLUMN()-COLUMN($B$4)+1,FALSE))</f>
        <v/>
      </c>
      <c r="J384" s="30" t="str">
        <f>IF($B384="","",VLOOKUP($B384,公司明细!$D:$O,COLUMN()-COLUMN($B$4)+1,FALSE))</f>
        <v/>
      </c>
      <c r="K384" s="32" t="str">
        <f>IF($B384="","",VLOOKUP($B384,公司明细!$D:$O,COLUMN()-COLUMN($B$4)+1,FALSE))</f>
        <v/>
      </c>
    </row>
    <row r="385" spans="2:11">
      <c r="B385" s="40" t="str">
        <f>IF(ROW()-ROW($B$4)&gt;行业估值!$C$39,"",ROW()-ROW($B$4))</f>
        <v/>
      </c>
      <c r="C385" s="27" t="str">
        <f>IF($B385="","",VLOOKUP($B385,公司明细!$D:$O,COLUMN()-COLUMN($B$4)+1,FALSE))</f>
        <v/>
      </c>
      <c r="D385" s="28" t="str">
        <f>IF($B385="","",VLOOKUP($B385,公司明细!$D:$O,COLUMN()-COLUMN($B$4)+1,FALSE))</f>
        <v/>
      </c>
      <c r="E385" s="28" t="str">
        <f>IF($B385="","",VLOOKUP($B385,公司明细!$D:$O,COLUMN()-COLUMN($B$4)+1,FALSE))</f>
        <v/>
      </c>
      <c r="F385" s="29" t="str">
        <f>IF(B385="","",[1]!EM_S_DQ_CLOSE(C385,deadline,"1"))</f>
        <v/>
      </c>
      <c r="G385" s="30" t="str">
        <f>IF($B385="","",VLOOKUP($B385,公司明细!$D:$O,COLUMN()-COLUMN($B$4)+1,FALSE))</f>
        <v/>
      </c>
      <c r="H385" s="30" t="str">
        <f>IF($B385="","",VLOOKUP($B385,公司明细!$D:$O,COLUMN()-COLUMN($B$4)+1,FALSE))</f>
        <v/>
      </c>
      <c r="I385" s="32" t="str">
        <f>IF($B385="","",VLOOKUP($B385,公司明细!$D:$O,COLUMN()-COLUMN($B$4)+1,FALSE))</f>
        <v/>
      </c>
      <c r="J385" s="30" t="str">
        <f>IF($B385="","",VLOOKUP($B385,公司明细!$D:$O,COLUMN()-COLUMN($B$4)+1,FALSE))</f>
        <v/>
      </c>
      <c r="K385" s="32" t="str">
        <f>IF($B385="","",VLOOKUP($B385,公司明细!$D:$O,COLUMN()-COLUMN($B$4)+1,FALSE))</f>
        <v/>
      </c>
    </row>
    <row r="386" spans="2:11">
      <c r="B386" s="40" t="str">
        <f>IF(ROW()-ROW($B$4)&gt;行业估值!$C$39,"",ROW()-ROW($B$4))</f>
        <v/>
      </c>
      <c r="C386" s="27" t="str">
        <f>IF($B386="","",VLOOKUP($B386,公司明细!$D:$O,COLUMN()-COLUMN($B$4)+1,FALSE))</f>
        <v/>
      </c>
      <c r="D386" s="28" t="str">
        <f>IF($B386="","",VLOOKUP($B386,公司明细!$D:$O,COLUMN()-COLUMN($B$4)+1,FALSE))</f>
        <v/>
      </c>
      <c r="E386" s="28" t="str">
        <f>IF($B386="","",VLOOKUP($B386,公司明细!$D:$O,COLUMN()-COLUMN($B$4)+1,FALSE))</f>
        <v/>
      </c>
      <c r="F386" s="29" t="str">
        <f>IF(B386="","",[1]!EM_S_DQ_CLOSE(C386,deadline,"1"))</f>
        <v/>
      </c>
      <c r="G386" s="30" t="str">
        <f>IF($B386="","",VLOOKUP($B386,公司明细!$D:$O,COLUMN()-COLUMN($B$4)+1,FALSE))</f>
        <v/>
      </c>
      <c r="H386" s="30" t="str">
        <f>IF($B386="","",VLOOKUP($B386,公司明细!$D:$O,COLUMN()-COLUMN($B$4)+1,FALSE))</f>
        <v/>
      </c>
      <c r="I386" s="32" t="str">
        <f>IF($B386="","",VLOOKUP($B386,公司明细!$D:$O,COLUMN()-COLUMN($B$4)+1,FALSE))</f>
        <v/>
      </c>
      <c r="J386" s="30" t="str">
        <f>IF($B386="","",VLOOKUP($B386,公司明细!$D:$O,COLUMN()-COLUMN($B$4)+1,FALSE))</f>
        <v/>
      </c>
      <c r="K386" s="32" t="str">
        <f>IF($B386="","",VLOOKUP($B386,公司明细!$D:$O,COLUMN()-COLUMN($B$4)+1,FALSE))</f>
        <v/>
      </c>
    </row>
    <row r="387" spans="2:11">
      <c r="B387" s="40" t="str">
        <f>IF(ROW()-ROW($B$4)&gt;行业估值!$C$39,"",ROW()-ROW($B$4))</f>
        <v/>
      </c>
      <c r="C387" s="27" t="str">
        <f>IF($B387="","",VLOOKUP($B387,公司明细!$D:$O,COLUMN()-COLUMN($B$4)+1,FALSE))</f>
        <v/>
      </c>
      <c r="D387" s="28" t="str">
        <f>IF($B387="","",VLOOKUP($B387,公司明细!$D:$O,COLUMN()-COLUMN($B$4)+1,FALSE))</f>
        <v/>
      </c>
      <c r="E387" s="28" t="str">
        <f>IF($B387="","",VLOOKUP($B387,公司明细!$D:$O,COLUMN()-COLUMN($B$4)+1,FALSE))</f>
        <v/>
      </c>
      <c r="F387" s="29" t="str">
        <f>IF(B387="","",[1]!EM_S_DQ_CLOSE(C387,deadline,"1"))</f>
        <v/>
      </c>
      <c r="G387" s="30" t="str">
        <f>IF($B387="","",VLOOKUP($B387,公司明细!$D:$O,COLUMN()-COLUMN($B$4)+1,FALSE))</f>
        <v/>
      </c>
      <c r="H387" s="30" t="str">
        <f>IF($B387="","",VLOOKUP($B387,公司明细!$D:$O,COLUMN()-COLUMN($B$4)+1,FALSE))</f>
        <v/>
      </c>
      <c r="I387" s="32" t="str">
        <f>IF($B387="","",VLOOKUP($B387,公司明细!$D:$O,COLUMN()-COLUMN($B$4)+1,FALSE))</f>
        <v/>
      </c>
      <c r="J387" s="30" t="str">
        <f>IF($B387="","",VLOOKUP($B387,公司明细!$D:$O,COLUMN()-COLUMN($B$4)+1,FALSE))</f>
        <v/>
      </c>
      <c r="K387" s="32" t="str">
        <f>IF($B387="","",VLOOKUP($B387,公司明细!$D:$O,COLUMN()-COLUMN($B$4)+1,FALSE))</f>
        <v/>
      </c>
    </row>
    <row r="388" spans="2:11">
      <c r="B388" s="40" t="str">
        <f>IF(ROW()-ROW($B$4)&gt;行业估值!$C$39,"",ROW()-ROW($B$4))</f>
        <v/>
      </c>
      <c r="C388" s="27" t="str">
        <f>IF($B388="","",VLOOKUP($B388,公司明细!$D:$O,COLUMN()-COLUMN($B$4)+1,FALSE))</f>
        <v/>
      </c>
      <c r="D388" s="28" t="str">
        <f>IF($B388="","",VLOOKUP($B388,公司明细!$D:$O,COLUMN()-COLUMN($B$4)+1,FALSE))</f>
        <v/>
      </c>
      <c r="E388" s="28" t="str">
        <f>IF($B388="","",VLOOKUP($B388,公司明细!$D:$O,COLUMN()-COLUMN($B$4)+1,FALSE))</f>
        <v/>
      </c>
      <c r="F388" s="29" t="str">
        <f>IF(B388="","",[1]!EM_S_DQ_CLOSE(C388,deadline,"1"))</f>
        <v/>
      </c>
      <c r="G388" s="30" t="str">
        <f>IF($B388="","",VLOOKUP($B388,公司明细!$D:$O,COLUMN()-COLUMN($B$4)+1,FALSE))</f>
        <v/>
      </c>
      <c r="H388" s="30" t="str">
        <f>IF($B388="","",VLOOKUP($B388,公司明细!$D:$O,COLUMN()-COLUMN($B$4)+1,FALSE))</f>
        <v/>
      </c>
      <c r="I388" s="32" t="str">
        <f>IF($B388="","",VLOOKUP($B388,公司明细!$D:$O,COLUMN()-COLUMN($B$4)+1,FALSE))</f>
        <v/>
      </c>
      <c r="J388" s="30" t="str">
        <f>IF($B388="","",VLOOKUP($B388,公司明细!$D:$O,COLUMN()-COLUMN($B$4)+1,FALSE))</f>
        <v/>
      </c>
      <c r="K388" s="32" t="str">
        <f>IF($B388="","",VLOOKUP($B388,公司明细!$D:$O,COLUMN()-COLUMN($B$4)+1,FALSE))</f>
        <v/>
      </c>
    </row>
    <row r="389" spans="2:11">
      <c r="B389" s="40" t="str">
        <f>IF(ROW()-ROW($B$4)&gt;行业估值!$C$39,"",ROW()-ROW($B$4))</f>
        <v/>
      </c>
      <c r="C389" s="27" t="str">
        <f>IF($B389="","",VLOOKUP($B389,公司明细!$D:$O,COLUMN()-COLUMN($B$4)+1,FALSE))</f>
        <v/>
      </c>
      <c r="D389" s="28" t="str">
        <f>IF($B389="","",VLOOKUP($B389,公司明细!$D:$O,COLUMN()-COLUMN($B$4)+1,FALSE))</f>
        <v/>
      </c>
      <c r="E389" s="28" t="str">
        <f>IF($B389="","",VLOOKUP($B389,公司明细!$D:$O,COLUMN()-COLUMN($B$4)+1,FALSE))</f>
        <v/>
      </c>
      <c r="F389" s="29" t="str">
        <f>IF(B389="","",[1]!EM_S_DQ_CLOSE(C389,deadline,"1"))</f>
        <v/>
      </c>
      <c r="G389" s="30" t="str">
        <f>IF($B389="","",VLOOKUP($B389,公司明细!$D:$O,COLUMN()-COLUMN($B$4)+1,FALSE))</f>
        <v/>
      </c>
      <c r="H389" s="30" t="str">
        <f>IF($B389="","",VLOOKUP($B389,公司明细!$D:$O,COLUMN()-COLUMN($B$4)+1,FALSE))</f>
        <v/>
      </c>
      <c r="I389" s="32" t="str">
        <f>IF($B389="","",VLOOKUP($B389,公司明细!$D:$O,COLUMN()-COLUMN($B$4)+1,FALSE))</f>
        <v/>
      </c>
      <c r="J389" s="30" t="str">
        <f>IF($B389="","",VLOOKUP($B389,公司明细!$D:$O,COLUMN()-COLUMN($B$4)+1,FALSE))</f>
        <v/>
      </c>
      <c r="K389" s="32" t="str">
        <f>IF($B389="","",VLOOKUP($B389,公司明细!$D:$O,COLUMN()-COLUMN($B$4)+1,FALSE))</f>
        <v/>
      </c>
    </row>
    <row r="390" spans="2:11">
      <c r="B390" s="40" t="str">
        <f>IF(ROW()-ROW($B$4)&gt;行业估值!$C$39,"",ROW()-ROW($B$4))</f>
        <v/>
      </c>
      <c r="C390" s="27" t="str">
        <f>IF($B390="","",VLOOKUP($B390,公司明细!$D:$O,COLUMN()-COLUMN($B$4)+1,FALSE))</f>
        <v/>
      </c>
      <c r="D390" s="28" t="str">
        <f>IF($B390="","",VLOOKUP($B390,公司明细!$D:$O,COLUMN()-COLUMN($B$4)+1,FALSE))</f>
        <v/>
      </c>
      <c r="E390" s="28" t="str">
        <f>IF($B390="","",VLOOKUP($B390,公司明细!$D:$O,COLUMN()-COLUMN($B$4)+1,FALSE))</f>
        <v/>
      </c>
      <c r="F390" s="29" t="str">
        <f>IF(B390="","",[1]!EM_S_DQ_CLOSE(C390,deadline,"1"))</f>
        <v/>
      </c>
      <c r="G390" s="30" t="str">
        <f>IF($B390="","",VLOOKUP($B390,公司明细!$D:$O,COLUMN()-COLUMN($B$4)+1,FALSE))</f>
        <v/>
      </c>
      <c r="H390" s="30" t="str">
        <f>IF($B390="","",VLOOKUP($B390,公司明细!$D:$O,COLUMN()-COLUMN($B$4)+1,FALSE))</f>
        <v/>
      </c>
      <c r="I390" s="32" t="str">
        <f>IF($B390="","",VLOOKUP($B390,公司明细!$D:$O,COLUMN()-COLUMN($B$4)+1,FALSE))</f>
        <v/>
      </c>
      <c r="J390" s="30" t="str">
        <f>IF($B390="","",VLOOKUP($B390,公司明细!$D:$O,COLUMN()-COLUMN($B$4)+1,FALSE))</f>
        <v/>
      </c>
      <c r="K390" s="32" t="str">
        <f>IF($B390="","",VLOOKUP($B390,公司明细!$D:$O,COLUMN()-COLUMN($B$4)+1,FALSE))</f>
        <v/>
      </c>
    </row>
    <row r="391" spans="2:11">
      <c r="B391" s="40" t="str">
        <f>IF(ROW()-ROW($B$4)&gt;行业估值!$C$39,"",ROW()-ROW($B$4))</f>
        <v/>
      </c>
      <c r="C391" s="27" t="str">
        <f>IF($B391="","",VLOOKUP($B391,公司明细!$D:$O,COLUMN()-COLUMN($B$4)+1,FALSE))</f>
        <v/>
      </c>
      <c r="D391" s="28" t="str">
        <f>IF($B391="","",VLOOKUP($B391,公司明细!$D:$O,COLUMN()-COLUMN($B$4)+1,FALSE))</f>
        <v/>
      </c>
      <c r="E391" s="28" t="str">
        <f>IF($B391="","",VLOOKUP($B391,公司明细!$D:$O,COLUMN()-COLUMN($B$4)+1,FALSE))</f>
        <v/>
      </c>
      <c r="F391" s="29" t="str">
        <f>IF(B391="","",[1]!EM_S_DQ_CLOSE(C391,deadline,"1"))</f>
        <v/>
      </c>
      <c r="G391" s="30" t="str">
        <f>IF($B391="","",VLOOKUP($B391,公司明细!$D:$O,COLUMN()-COLUMN($B$4)+1,FALSE))</f>
        <v/>
      </c>
      <c r="H391" s="30" t="str">
        <f>IF($B391="","",VLOOKUP($B391,公司明细!$D:$O,COLUMN()-COLUMN($B$4)+1,FALSE))</f>
        <v/>
      </c>
      <c r="I391" s="32" t="str">
        <f>IF($B391="","",VLOOKUP($B391,公司明细!$D:$O,COLUMN()-COLUMN($B$4)+1,FALSE))</f>
        <v/>
      </c>
      <c r="J391" s="30" t="str">
        <f>IF($B391="","",VLOOKUP($B391,公司明细!$D:$O,COLUMN()-COLUMN($B$4)+1,FALSE))</f>
        <v/>
      </c>
      <c r="K391" s="32" t="str">
        <f>IF($B391="","",VLOOKUP($B391,公司明细!$D:$O,COLUMN()-COLUMN($B$4)+1,FALSE))</f>
        <v/>
      </c>
    </row>
    <row r="392" spans="2:11">
      <c r="B392" s="40" t="str">
        <f>IF(ROW()-ROW($B$4)&gt;行业估值!$C$39,"",ROW()-ROW($B$4))</f>
        <v/>
      </c>
      <c r="C392" s="27" t="str">
        <f>IF($B392="","",VLOOKUP($B392,公司明细!$D:$O,COLUMN()-COLUMN($B$4)+1,FALSE))</f>
        <v/>
      </c>
      <c r="D392" s="28" t="str">
        <f>IF($B392="","",VLOOKUP($B392,公司明细!$D:$O,COLUMN()-COLUMN($B$4)+1,FALSE))</f>
        <v/>
      </c>
      <c r="E392" s="28" t="str">
        <f>IF($B392="","",VLOOKUP($B392,公司明细!$D:$O,COLUMN()-COLUMN($B$4)+1,FALSE))</f>
        <v/>
      </c>
      <c r="F392" s="29" t="str">
        <f>IF(B392="","",[1]!EM_S_DQ_CLOSE(C392,deadline,"1"))</f>
        <v/>
      </c>
      <c r="G392" s="30" t="str">
        <f>IF($B392="","",VLOOKUP($B392,公司明细!$D:$O,COLUMN()-COLUMN($B$4)+1,FALSE))</f>
        <v/>
      </c>
      <c r="H392" s="30" t="str">
        <f>IF($B392="","",VLOOKUP($B392,公司明细!$D:$O,COLUMN()-COLUMN($B$4)+1,FALSE))</f>
        <v/>
      </c>
      <c r="I392" s="32" t="str">
        <f>IF($B392="","",VLOOKUP($B392,公司明细!$D:$O,COLUMN()-COLUMN($B$4)+1,FALSE))</f>
        <v/>
      </c>
      <c r="J392" s="30" t="str">
        <f>IF($B392="","",VLOOKUP($B392,公司明细!$D:$O,COLUMN()-COLUMN($B$4)+1,FALSE))</f>
        <v/>
      </c>
      <c r="K392" s="32" t="str">
        <f>IF($B392="","",VLOOKUP($B392,公司明细!$D:$O,COLUMN()-COLUMN($B$4)+1,FALSE))</f>
        <v/>
      </c>
    </row>
    <row r="393" spans="2:11">
      <c r="B393" s="40" t="str">
        <f>IF(ROW()-ROW($B$4)&gt;行业估值!$C$39,"",ROW()-ROW($B$4))</f>
        <v/>
      </c>
      <c r="C393" s="27" t="str">
        <f>IF($B393="","",VLOOKUP($B393,公司明细!$D:$O,COLUMN()-COLUMN($B$4)+1,FALSE))</f>
        <v/>
      </c>
      <c r="D393" s="28" t="str">
        <f>IF($B393="","",VLOOKUP($B393,公司明细!$D:$O,COLUMN()-COLUMN($B$4)+1,FALSE))</f>
        <v/>
      </c>
      <c r="E393" s="28" t="str">
        <f>IF($B393="","",VLOOKUP($B393,公司明细!$D:$O,COLUMN()-COLUMN($B$4)+1,FALSE))</f>
        <v/>
      </c>
      <c r="F393" s="29" t="str">
        <f>IF(B393="","",[1]!EM_S_DQ_CLOSE(C393,deadline,"1"))</f>
        <v/>
      </c>
      <c r="G393" s="30" t="str">
        <f>IF($B393="","",VLOOKUP($B393,公司明细!$D:$O,COLUMN()-COLUMN($B$4)+1,FALSE))</f>
        <v/>
      </c>
      <c r="H393" s="30" t="str">
        <f>IF($B393="","",VLOOKUP($B393,公司明细!$D:$O,COLUMN()-COLUMN($B$4)+1,FALSE))</f>
        <v/>
      </c>
      <c r="I393" s="32" t="str">
        <f>IF($B393="","",VLOOKUP($B393,公司明细!$D:$O,COLUMN()-COLUMN($B$4)+1,FALSE))</f>
        <v/>
      </c>
      <c r="J393" s="30" t="str">
        <f>IF($B393="","",VLOOKUP($B393,公司明细!$D:$O,COLUMN()-COLUMN($B$4)+1,FALSE))</f>
        <v/>
      </c>
      <c r="K393" s="32" t="str">
        <f>IF($B393="","",VLOOKUP($B393,公司明细!$D:$O,COLUMN()-COLUMN($B$4)+1,FALSE))</f>
        <v/>
      </c>
    </row>
    <row r="394" spans="2:11">
      <c r="B394" s="40" t="str">
        <f>IF(ROW()-ROW($B$4)&gt;行业估值!$C$39,"",ROW()-ROW($B$4))</f>
        <v/>
      </c>
      <c r="C394" s="27" t="str">
        <f>IF($B394="","",VLOOKUP($B394,公司明细!$D:$O,COLUMN()-COLUMN($B$4)+1,FALSE))</f>
        <v/>
      </c>
      <c r="D394" s="28" t="str">
        <f>IF($B394="","",VLOOKUP($B394,公司明细!$D:$O,COLUMN()-COLUMN($B$4)+1,FALSE))</f>
        <v/>
      </c>
      <c r="E394" s="28" t="str">
        <f>IF($B394="","",VLOOKUP($B394,公司明细!$D:$O,COLUMN()-COLUMN($B$4)+1,FALSE))</f>
        <v/>
      </c>
      <c r="F394" s="29" t="str">
        <f>IF(B394="","",[1]!EM_S_DQ_CLOSE(C394,deadline,"1"))</f>
        <v/>
      </c>
      <c r="G394" s="30" t="str">
        <f>IF($B394="","",VLOOKUP($B394,公司明细!$D:$O,COLUMN()-COLUMN($B$4)+1,FALSE))</f>
        <v/>
      </c>
      <c r="H394" s="30" t="str">
        <f>IF($B394="","",VLOOKUP($B394,公司明细!$D:$O,COLUMN()-COLUMN($B$4)+1,FALSE))</f>
        <v/>
      </c>
      <c r="I394" s="32" t="str">
        <f>IF($B394="","",VLOOKUP($B394,公司明细!$D:$O,COLUMN()-COLUMN($B$4)+1,FALSE))</f>
        <v/>
      </c>
      <c r="J394" s="30" t="str">
        <f>IF($B394="","",VLOOKUP($B394,公司明细!$D:$O,COLUMN()-COLUMN($B$4)+1,FALSE))</f>
        <v/>
      </c>
      <c r="K394" s="32" t="str">
        <f>IF($B394="","",VLOOKUP($B394,公司明细!$D:$O,COLUMN()-COLUMN($B$4)+1,FALSE))</f>
        <v/>
      </c>
    </row>
    <row r="395" spans="2:11">
      <c r="B395" s="40" t="str">
        <f>IF(ROW()-ROW($B$4)&gt;行业估值!$C$39,"",ROW()-ROW($B$4))</f>
        <v/>
      </c>
      <c r="C395" s="27" t="str">
        <f>IF($B395="","",VLOOKUP($B395,公司明细!$D:$O,COLUMN()-COLUMN($B$4)+1,FALSE))</f>
        <v/>
      </c>
      <c r="D395" s="28" t="str">
        <f>IF($B395="","",VLOOKUP($B395,公司明细!$D:$O,COLUMN()-COLUMN($B$4)+1,FALSE))</f>
        <v/>
      </c>
      <c r="E395" s="28" t="str">
        <f>IF($B395="","",VLOOKUP($B395,公司明细!$D:$O,COLUMN()-COLUMN($B$4)+1,FALSE))</f>
        <v/>
      </c>
      <c r="F395" s="29" t="str">
        <f>IF(B395="","",[1]!EM_S_DQ_CLOSE(C395,deadline,"1"))</f>
        <v/>
      </c>
      <c r="G395" s="30" t="str">
        <f>IF($B395="","",VLOOKUP($B395,公司明细!$D:$O,COLUMN()-COLUMN($B$4)+1,FALSE))</f>
        <v/>
      </c>
      <c r="H395" s="30" t="str">
        <f>IF($B395="","",VLOOKUP($B395,公司明细!$D:$O,COLUMN()-COLUMN($B$4)+1,FALSE))</f>
        <v/>
      </c>
      <c r="I395" s="32" t="str">
        <f>IF($B395="","",VLOOKUP($B395,公司明细!$D:$O,COLUMN()-COLUMN($B$4)+1,FALSE))</f>
        <v/>
      </c>
      <c r="J395" s="30" t="str">
        <f>IF($B395="","",VLOOKUP($B395,公司明细!$D:$O,COLUMN()-COLUMN($B$4)+1,FALSE))</f>
        <v/>
      </c>
      <c r="K395" s="32" t="str">
        <f>IF($B395="","",VLOOKUP($B395,公司明细!$D:$O,COLUMN()-COLUMN($B$4)+1,FALSE))</f>
        <v/>
      </c>
    </row>
    <row r="396" spans="2:11">
      <c r="B396" s="40" t="str">
        <f>IF(ROW()-ROW($B$4)&gt;行业估值!$C$39,"",ROW()-ROW($B$4))</f>
        <v/>
      </c>
      <c r="C396" s="27" t="str">
        <f>IF($B396="","",VLOOKUP($B396,公司明细!$D:$O,COLUMN()-COLUMN($B$4)+1,FALSE))</f>
        <v/>
      </c>
      <c r="D396" s="28" t="str">
        <f>IF($B396="","",VLOOKUP($B396,公司明细!$D:$O,COLUMN()-COLUMN($B$4)+1,FALSE))</f>
        <v/>
      </c>
      <c r="E396" s="28" t="str">
        <f>IF($B396="","",VLOOKUP($B396,公司明细!$D:$O,COLUMN()-COLUMN($B$4)+1,FALSE))</f>
        <v/>
      </c>
      <c r="F396" s="29" t="str">
        <f>IF(B396="","",[1]!EM_S_DQ_CLOSE(C396,deadline,"1"))</f>
        <v/>
      </c>
      <c r="G396" s="30" t="str">
        <f>IF($B396="","",VLOOKUP($B396,公司明细!$D:$O,COLUMN()-COLUMN($B$4)+1,FALSE))</f>
        <v/>
      </c>
      <c r="H396" s="30" t="str">
        <f>IF($B396="","",VLOOKUP($B396,公司明细!$D:$O,COLUMN()-COLUMN($B$4)+1,FALSE))</f>
        <v/>
      </c>
      <c r="I396" s="32" t="str">
        <f>IF($B396="","",VLOOKUP($B396,公司明细!$D:$O,COLUMN()-COLUMN($B$4)+1,FALSE))</f>
        <v/>
      </c>
      <c r="J396" s="30" t="str">
        <f>IF($B396="","",VLOOKUP($B396,公司明细!$D:$O,COLUMN()-COLUMN($B$4)+1,FALSE))</f>
        <v/>
      </c>
      <c r="K396" s="32" t="str">
        <f>IF($B396="","",VLOOKUP($B396,公司明细!$D:$O,COLUMN()-COLUMN($B$4)+1,FALSE))</f>
        <v/>
      </c>
    </row>
    <row r="397" spans="2:11">
      <c r="B397" s="40" t="str">
        <f>IF(ROW()-ROW($B$4)&gt;行业估值!$C$39,"",ROW()-ROW($B$4))</f>
        <v/>
      </c>
      <c r="C397" s="27" t="str">
        <f>IF($B397="","",VLOOKUP($B397,公司明细!$D:$O,COLUMN()-COLUMN($B$4)+1,FALSE))</f>
        <v/>
      </c>
      <c r="D397" s="28" t="str">
        <f>IF($B397="","",VLOOKUP($B397,公司明细!$D:$O,COLUMN()-COLUMN($B$4)+1,FALSE))</f>
        <v/>
      </c>
      <c r="E397" s="28" t="str">
        <f>IF($B397="","",VLOOKUP($B397,公司明细!$D:$O,COLUMN()-COLUMN($B$4)+1,FALSE))</f>
        <v/>
      </c>
      <c r="F397" s="29" t="str">
        <f>IF(B397="","",[1]!EM_S_DQ_CLOSE(C397,deadline,"1"))</f>
        <v/>
      </c>
      <c r="G397" s="30" t="str">
        <f>IF($B397="","",VLOOKUP($B397,公司明细!$D:$O,COLUMN()-COLUMN($B$4)+1,FALSE))</f>
        <v/>
      </c>
      <c r="H397" s="30" t="str">
        <f>IF($B397="","",VLOOKUP($B397,公司明细!$D:$O,COLUMN()-COLUMN($B$4)+1,FALSE))</f>
        <v/>
      </c>
      <c r="I397" s="32" t="str">
        <f>IF($B397="","",VLOOKUP($B397,公司明细!$D:$O,COLUMN()-COLUMN($B$4)+1,FALSE))</f>
        <v/>
      </c>
      <c r="J397" s="30" t="str">
        <f>IF($B397="","",VLOOKUP($B397,公司明细!$D:$O,COLUMN()-COLUMN($B$4)+1,FALSE))</f>
        <v/>
      </c>
      <c r="K397" s="32" t="str">
        <f>IF($B397="","",VLOOKUP($B397,公司明细!$D:$O,COLUMN()-COLUMN($B$4)+1,FALSE))</f>
        <v/>
      </c>
    </row>
    <row r="398" spans="2:11">
      <c r="B398" s="40" t="str">
        <f>IF(ROW()-ROW($B$4)&gt;行业估值!$C$39,"",ROW()-ROW($B$4))</f>
        <v/>
      </c>
      <c r="C398" s="27" t="str">
        <f>IF($B398="","",VLOOKUP($B398,公司明细!$D:$O,COLUMN()-COLUMN($B$4)+1,FALSE))</f>
        <v/>
      </c>
      <c r="D398" s="28" t="str">
        <f>IF($B398="","",VLOOKUP($B398,公司明细!$D:$O,COLUMN()-COLUMN($B$4)+1,FALSE))</f>
        <v/>
      </c>
      <c r="E398" s="28" t="str">
        <f>IF($B398="","",VLOOKUP($B398,公司明细!$D:$O,COLUMN()-COLUMN($B$4)+1,FALSE))</f>
        <v/>
      </c>
      <c r="F398" s="29" t="str">
        <f>IF(B398="","",[1]!EM_S_DQ_CLOSE(C398,deadline,"1"))</f>
        <v/>
      </c>
      <c r="G398" s="30" t="str">
        <f>IF($B398="","",VLOOKUP($B398,公司明细!$D:$O,COLUMN()-COLUMN($B$4)+1,FALSE))</f>
        <v/>
      </c>
      <c r="H398" s="30" t="str">
        <f>IF($B398="","",VLOOKUP($B398,公司明细!$D:$O,COLUMN()-COLUMN($B$4)+1,FALSE))</f>
        <v/>
      </c>
      <c r="I398" s="32" t="str">
        <f>IF($B398="","",VLOOKUP($B398,公司明细!$D:$O,COLUMN()-COLUMN($B$4)+1,FALSE))</f>
        <v/>
      </c>
      <c r="J398" s="30" t="str">
        <f>IF($B398="","",VLOOKUP($B398,公司明细!$D:$O,COLUMN()-COLUMN($B$4)+1,FALSE))</f>
        <v/>
      </c>
      <c r="K398" s="32" t="str">
        <f>IF($B398="","",VLOOKUP($B398,公司明细!$D:$O,COLUMN()-COLUMN($B$4)+1,FALSE))</f>
        <v/>
      </c>
    </row>
    <row r="399" spans="2:11">
      <c r="B399" s="40" t="str">
        <f>IF(ROW()-ROW($B$4)&gt;行业估值!$C$39,"",ROW()-ROW($B$4))</f>
        <v/>
      </c>
      <c r="C399" s="27" t="str">
        <f>IF($B399="","",VLOOKUP($B399,公司明细!$D:$O,COLUMN()-COLUMN($B$4)+1,FALSE))</f>
        <v/>
      </c>
      <c r="D399" s="28" t="str">
        <f>IF($B399="","",VLOOKUP($B399,公司明细!$D:$O,COLUMN()-COLUMN($B$4)+1,FALSE))</f>
        <v/>
      </c>
      <c r="E399" s="28" t="str">
        <f>IF($B399="","",VLOOKUP($B399,公司明细!$D:$O,COLUMN()-COLUMN($B$4)+1,FALSE))</f>
        <v/>
      </c>
      <c r="F399" s="29" t="str">
        <f>IF(B399="","",[1]!EM_S_DQ_CLOSE(C399,deadline,"1"))</f>
        <v/>
      </c>
      <c r="G399" s="30" t="str">
        <f>IF($B399="","",VLOOKUP($B399,公司明细!$D:$O,COLUMN()-COLUMN($B$4)+1,FALSE))</f>
        <v/>
      </c>
      <c r="H399" s="30" t="str">
        <f>IF($B399="","",VLOOKUP($B399,公司明细!$D:$O,COLUMN()-COLUMN($B$4)+1,FALSE))</f>
        <v/>
      </c>
      <c r="I399" s="32" t="str">
        <f>IF($B399="","",VLOOKUP($B399,公司明细!$D:$O,COLUMN()-COLUMN($B$4)+1,FALSE))</f>
        <v/>
      </c>
      <c r="J399" s="30" t="str">
        <f>IF($B399="","",VLOOKUP($B399,公司明细!$D:$O,COLUMN()-COLUMN($B$4)+1,FALSE))</f>
        <v/>
      </c>
      <c r="K399" s="32" t="str">
        <f>IF($B399="","",VLOOKUP($B399,公司明细!$D:$O,COLUMN()-COLUMN($B$4)+1,FALSE))</f>
        <v/>
      </c>
    </row>
    <row r="400" spans="2:11">
      <c r="B400" s="40" t="str">
        <f>IF(ROW()-ROW($B$4)&gt;行业估值!$C$39,"",ROW()-ROW($B$4))</f>
        <v/>
      </c>
      <c r="C400" s="27" t="str">
        <f>IF($B400="","",VLOOKUP($B400,公司明细!$D:$O,COLUMN()-COLUMN($B$4)+1,FALSE))</f>
        <v/>
      </c>
      <c r="D400" s="28" t="str">
        <f>IF($B400="","",VLOOKUP($B400,公司明细!$D:$O,COLUMN()-COLUMN($B$4)+1,FALSE))</f>
        <v/>
      </c>
      <c r="E400" s="28" t="str">
        <f>IF($B400="","",VLOOKUP($B400,公司明细!$D:$O,COLUMN()-COLUMN($B$4)+1,FALSE))</f>
        <v/>
      </c>
      <c r="F400" s="29" t="str">
        <f>IF(B400="","",[1]!EM_S_DQ_CLOSE(C400,deadline,"1"))</f>
        <v/>
      </c>
      <c r="G400" s="30" t="str">
        <f>IF($B400="","",VLOOKUP($B400,公司明细!$D:$O,COLUMN()-COLUMN($B$4)+1,FALSE))</f>
        <v/>
      </c>
      <c r="H400" s="30" t="str">
        <f>IF($B400="","",VLOOKUP($B400,公司明细!$D:$O,COLUMN()-COLUMN($B$4)+1,FALSE))</f>
        <v/>
      </c>
      <c r="I400" s="32" t="str">
        <f>IF($B400="","",VLOOKUP($B400,公司明细!$D:$O,COLUMN()-COLUMN($B$4)+1,FALSE))</f>
        <v/>
      </c>
      <c r="J400" s="30" t="str">
        <f>IF($B400="","",VLOOKUP($B400,公司明细!$D:$O,COLUMN()-COLUMN($B$4)+1,FALSE))</f>
        <v/>
      </c>
      <c r="K400" s="32" t="str">
        <f>IF($B400="","",VLOOKUP($B400,公司明细!$D:$O,COLUMN()-COLUMN($B$4)+1,FALSE))</f>
        <v/>
      </c>
    </row>
    <row r="401" spans="2:11">
      <c r="B401" s="40" t="str">
        <f>IF(ROW()-ROW($B$4)&gt;行业估值!$C$39,"",ROW()-ROW($B$4))</f>
        <v/>
      </c>
      <c r="C401" s="27" t="str">
        <f>IF($B401="","",VLOOKUP($B401,公司明细!$D:$O,COLUMN()-COLUMN($B$4)+1,FALSE))</f>
        <v/>
      </c>
      <c r="D401" s="28" t="str">
        <f>IF($B401="","",VLOOKUP($B401,公司明细!$D:$O,COLUMN()-COLUMN($B$4)+1,FALSE))</f>
        <v/>
      </c>
      <c r="E401" s="28" t="str">
        <f>IF($B401="","",VLOOKUP($B401,公司明细!$D:$O,COLUMN()-COLUMN($B$4)+1,FALSE))</f>
        <v/>
      </c>
      <c r="F401" s="29" t="str">
        <f>IF(B401="","",[1]!EM_S_DQ_CLOSE(C401,deadline,"1"))</f>
        <v/>
      </c>
      <c r="G401" s="30" t="str">
        <f>IF($B401="","",VLOOKUP($B401,公司明细!$D:$O,COLUMN()-COLUMN($B$4)+1,FALSE))</f>
        <v/>
      </c>
      <c r="H401" s="30" t="str">
        <f>IF($B401="","",VLOOKUP($B401,公司明细!$D:$O,COLUMN()-COLUMN($B$4)+1,FALSE))</f>
        <v/>
      </c>
      <c r="I401" s="32" t="str">
        <f>IF($B401="","",VLOOKUP($B401,公司明细!$D:$O,COLUMN()-COLUMN($B$4)+1,FALSE))</f>
        <v/>
      </c>
      <c r="J401" s="30" t="str">
        <f>IF($B401="","",VLOOKUP($B401,公司明细!$D:$O,COLUMN()-COLUMN($B$4)+1,FALSE))</f>
        <v/>
      </c>
      <c r="K401" s="32" t="str">
        <f>IF($B401="","",VLOOKUP($B401,公司明细!$D:$O,COLUMN()-COLUMN($B$4)+1,FALSE))</f>
        <v/>
      </c>
    </row>
    <row r="402" spans="2:11">
      <c r="B402" s="40" t="str">
        <f>IF(ROW()-ROW($B$4)&gt;行业估值!$C$39,"",ROW()-ROW($B$4))</f>
        <v/>
      </c>
      <c r="C402" s="27" t="str">
        <f>IF($B402="","",VLOOKUP($B402,公司明细!$D:$O,COLUMN()-COLUMN($B$4)+1,FALSE))</f>
        <v/>
      </c>
      <c r="D402" s="28" t="str">
        <f>IF($B402="","",VLOOKUP($B402,公司明细!$D:$O,COLUMN()-COLUMN($B$4)+1,FALSE))</f>
        <v/>
      </c>
      <c r="E402" s="28" t="str">
        <f>IF($B402="","",VLOOKUP($B402,公司明细!$D:$O,COLUMN()-COLUMN($B$4)+1,FALSE))</f>
        <v/>
      </c>
      <c r="F402" s="29" t="str">
        <f>IF(B402="","",[1]!EM_S_DQ_CLOSE(C402,deadline,"1"))</f>
        <v/>
      </c>
      <c r="G402" s="30" t="str">
        <f>IF($B402="","",VLOOKUP($B402,公司明细!$D:$O,COLUMN()-COLUMN($B$4)+1,FALSE))</f>
        <v/>
      </c>
      <c r="H402" s="30" t="str">
        <f>IF($B402="","",VLOOKUP($B402,公司明细!$D:$O,COLUMN()-COLUMN($B$4)+1,FALSE))</f>
        <v/>
      </c>
      <c r="I402" s="32" t="str">
        <f>IF($B402="","",VLOOKUP($B402,公司明细!$D:$O,COLUMN()-COLUMN($B$4)+1,FALSE))</f>
        <v/>
      </c>
      <c r="J402" s="30" t="str">
        <f>IF($B402="","",VLOOKUP($B402,公司明细!$D:$O,COLUMN()-COLUMN($B$4)+1,FALSE))</f>
        <v/>
      </c>
      <c r="K402" s="32" t="str">
        <f>IF($B402="","",VLOOKUP($B402,公司明细!$D:$O,COLUMN()-COLUMN($B$4)+1,FALSE))</f>
        <v/>
      </c>
    </row>
    <row r="403" spans="2:11">
      <c r="B403" s="40" t="str">
        <f>IF(ROW()-ROW($B$4)&gt;行业估值!$C$39,"",ROW()-ROW($B$4))</f>
        <v/>
      </c>
      <c r="C403" s="27" t="str">
        <f>IF($B403="","",VLOOKUP($B403,公司明细!$D:$O,COLUMN()-COLUMN($B$4)+1,FALSE))</f>
        <v/>
      </c>
      <c r="D403" s="28" t="str">
        <f>IF($B403="","",VLOOKUP($B403,公司明细!$D:$O,COLUMN()-COLUMN($B$4)+1,FALSE))</f>
        <v/>
      </c>
      <c r="E403" s="28" t="str">
        <f>IF($B403="","",VLOOKUP($B403,公司明细!$D:$O,COLUMN()-COLUMN($B$4)+1,FALSE))</f>
        <v/>
      </c>
      <c r="F403" s="29" t="str">
        <f>IF(B403="","",[1]!EM_S_DQ_CLOSE(C403,deadline,"1"))</f>
        <v/>
      </c>
      <c r="G403" s="30" t="str">
        <f>IF($B403="","",VLOOKUP($B403,公司明细!$D:$O,COLUMN()-COLUMN($B$4)+1,FALSE))</f>
        <v/>
      </c>
      <c r="H403" s="30" t="str">
        <f>IF($B403="","",VLOOKUP($B403,公司明细!$D:$O,COLUMN()-COLUMN($B$4)+1,FALSE))</f>
        <v/>
      </c>
      <c r="I403" s="32" t="str">
        <f>IF($B403="","",VLOOKUP($B403,公司明细!$D:$O,COLUMN()-COLUMN($B$4)+1,FALSE))</f>
        <v/>
      </c>
      <c r="J403" s="30" t="str">
        <f>IF($B403="","",VLOOKUP($B403,公司明细!$D:$O,COLUMN()-COLUMN($B$4)+1,FALSE))</f>
        <v/>
      </c>
      <c r="K403" s="32" t="str">
        <f>IF($B403="","",VLOOKUP($B403,公司明细!$D:$O,COLUMN()-COLUMN($B$4)+1,FALSE))</f>
        <v/>
      </c>
    </row>
    <row r="404" spans="2:11">
      <c r="B404" s="40" t="str">
        <f>IF(ROW()-ROW($B$4)&gt;行业估值!$C$39,"",ROW()-ROW($B$4))</f>
        <v/>
      </c>
      <c r="C404" s="27" t="str">
        <f>IF($B404="","",VLOOKUP($B404,公司明细!$D:$O,COLUMN()-COLUMN($B$4)+1,FALSE))</f>
        <v/>
      </c>
      <c r="D404" s="28" t="str">
        <f>IF($B404="","",VLOOKUP($B404,公司明细!$D:$O,COLUMN()-COLUMN($B$4)+1,FALSE))</f>
        <v/>
      </c>
      <c r="E404" s="28" t="str">
        <f>IF($B404="","",VLOOKUP($B404,公司明细!$D:$O,COLUMN()-COLUMN($B$4)+1,FALSE))</f>
        <v/>
      </c>
      <c r="F404" s="29" t="str">
        <f>IF(B404="","",[1]!EM_S_DQ_CLOSE(C404,deadline,"1"))</f>
        <v/>
      </c>
      <c r="G404" s="30" t="str">
        <f>IF($B404="","",VLOOKUP($B404,公司明细!$D:$O,COLUMN()-COLUMN($B$4)+1,FALSE))</f>
        <v/>
      </c>
      <c r="H404" s="30" t="str">
        <f>IF($B404="","",VLOOKUP($B404,公司明细!$D:$O,COLUMN()-COLUMN($B$4)+1,FALSE))</f>
        <v/>
      </c>
      <c r="I404" s="32" t="str">
        <f>IF($B404="","",VLOOKUP($B404,公司明细!$D:$O,COLUMN()-COLUMN($B$4)+1,FALSE))</f>
        <v/>
      </c>
      <c r="J404" s="30" t="str">
        <f>IF($B404="","",VLOOKUP($B404,公司明细!$D:$O,COLUMN()-COLUMN($B$4)+1,FALSE))</f>
        <v/>
      </c>
      <c r="K404" s="32" t="str">
        <f>IF($B404="","",VLOOKUP($B404,公司明细!$D:$O,COLUMN()-COLUMN($B$4)+1,FALSE))</f>
        <v/>
      </c>
    </row>
    <row r="405" spans="2:11">
      <c r="B405" s="40" t="str">
        <f>IF(ROW()-ROW($B$4)&gt;行业估值!$C$39,"",ROW()-ROW($B$4))</f>
        <v/>
      </c>
      <c r="C405" s="27" t="str">
        <f>IF($B405="","",VLOOKUP($B405,公司明细!$D:$O,COLUMN()-COLUMN($B$4)+1,FALSE))</f>
        <v/>
      </c>
      <c r="D405" s="28" t="str">
        <f>IF($B405="","",VLOOKUP($B405,公司明细!$D:$O,COLUMN()-COLUMN($B$4)+1,FALSE))</f>
        <v/>
      </c>
      <c r="E405" s="28" t="str">
        <f>IF($B405="","",VLOOKUP($B405,公司明细!$D:$O,COLUMN()-COLUMN($B$4)+1,FALSE))</f>
        <v/>
      </c>
      <c r="F405" s="29" t="str">
        <f>IF(B405="","",[1]!EM_S_DQ_CLOSE(C405,deadline,"1"))</f>
        <v/>
      </c>
      <c r="G405" s="30" t="str">
        <f>IF($B405="","",VLOOKUP($B405,公司明细!$D:$O,COLUMN()-COLUMN($B$4)+1,FALSE))</f>
        <v/>
      </c>
      <c r="H405" s="30" t="str">
        <f>IF($B405="","",VLOOKUP($B405,公司明细!$D:$O,COLUMN()-COLUMN($B$4)+1,FALSE))</f>
        <v/>
      </c>
      <c r="I405" s="32" t="str">
        <f>IF($B405="","",VLOOKUP($B405,公司明细!$D:$O,COLUMN()-COLUMN($B$4)+1,FALSE))</f>
        <v/>
      </c>
      <c r="J405" s="30" t="str">
        <f>IF($B405="","",VLOOKUP($B405,公司明细!$D:$O,COLUMN()-COLUMN($B$4)+1,FALSE))</f>
        <v/>
      </c>
      <c r="K405" s="32" t="str">
        <f>IF($B405="","",VLOOKUP($B405,公司明细!$D:$O,COLUMN()-COLUMN($B$4)+1,FALSE))</f>
        <v/>
      </c>
    </row>
    <row r="406" spans="2:11">
      <c r="B406" s="40" t="str">
        <f>IF(ROW()-ROW($B$4)&gt;行业估值!$C$39,"",ROW()-ROW($B$4))</f>
        <v/>
      </c>
      <c r="C406" s="27" t="str">
        <f>IF($B406="","",VLOOKUP($B406,公司明细!$D:$O,COLUMN()-COLUMN($B$4)+1,FALSE))</f>
        <v/>
      </c>
      <c r="D406" s="28" t="str">
        <f>IF($B406="","",VLOOKUP($B406,公司明细!$D:$O,COLUMN()-COLUMN($B$4)+1,FALSE))</f>
        <v/>
      </c>
      <c r="E406" s="28" t="str">
        <f>IF($B406="","",VLOOKUP($B406,公司明细!$D:$O,COLUMN()-COLUMN($B$4)+1,FALSE))</f>
        <v/>
      </c>
      <c r="F406" s="29" t="str">
        <f>IF(B406="","",[1]!EM_S_DQ_CLOSE(C406,deadline,"1"))</f>
        <v/>
      </c>
      <c r="G406" s="30" t="str">
        <f>IF($B406="","",VLOOKUP($B406,公司明细!$D:$O,COLUMN()-COLUMN($B$4)+1,FALSE))</f>
        <v/>
      </c>
      <c r="H406" s="30" t="str">
        <f>IF($B406="","",VLOOKUP($B406,公司明细!$D:$O,COLUMN()-COLUMN($B$4)+1,FALSE))</f>
        <v/>
      </c>
      <c r="I406" s="32" t="str">
        <f>IF($B406="","",VLOOKUP($B406,公司明细!$D:$O,COLUMN()-COLUMN($B$4)+1,FALSE))</f>
        <v/>
      </c>
      <c r="J406" s="30" t="str">
        <f>IF($B406="","",VLOOKUP($B406,公司明细!$D:$O,COLUMN()-COLUMN($B$4)+1,FALSE))</f>
        <v/>
      </c>
      <c r="K406" s="32" t="str">
        <f>IF($B406="","",VLOOKUP($B406,公司明细!$D:$O,COLUMN()-COLUMN($B$4)+1,FALSE))</f>
        <v/>
      </c>
    </row>
    <row r="407" spans="2:11">
      <c r="B407" s="40" t="str">
        <f>IF(ROW()-ROW($B$4)&gt;行业估值!$C$39,"",ROW()-ROW($B$4))</f>
        <v/>
      </c>
      <c r="C407" s="27" t="str">
        <f>IF($B407="","",VLOOKUP($B407,公司明细!$D:$O,COLUMN()-COLUMN($B$4)+1,FALSE))</f>
        <v/>
      </c>
      <c r="D407" s="28" t="str">
        <f>IF($B407="","",VLOOKUP($B407,公司明细!$D:$O,COLUMN()-COLUMN($B$4)+1,FALSE))</f>
        <v/>
      </c>
      <c r="E407" s="28" t="str">
        <f>IF($B407="","",VLOOKUP($B407,公司明细!$D:$O,COLUMN()-COLUMN($B$4)+1,FALSE))</f>
        <v/>
      </c>
      <c r="F407" s="29" t="str">
        <f>IF(B407="","",[1]!EM_S_DQ_CLOSE(C407,deadline,"1"))</f>
        <v/>
      </c>
      <c r="G407" s="30" t="str">
        <f>IF($B407="","",VLOOKUP($B407,公司明细!$D:$O,COLUMN()-COLUMN($B$4)+1,FALSE))</f>
        <v/>
      </c>
      <c r="H407" s="30" t="str">
        <f>IF($B407="","",VLOOKUP($B407,公司明细!$D:$O,COLUMN()-COLUMN($B$4)+1,FALSE))</f>
        <v/>
      </c>
      <c r="I407" s="32" t="str">
        <f>IF($B407="","",VLOOKUP($B407,公司明细!$D:$O,COLUMN()-COLUMN($B$4)+1,FALSE))</f>
        <v/>
      </c>
      <c r="J407" s="30" t="str">
        <f>IF($B407="","",VLOOKUP($B407,公司明细!$D:$O,COLUMN()-COLUMN($B$4)+1,FALSE))</f>
        <v/>
      </c>
      <c r="K407" s="32" t="str">
        <f>IF($B407="","",VLOOKUP($B407,公司明细!$D:$O,COLUMN()-COLUMN($B$4)+1,FALSE))</f>
        <v/>
      </c>
    </row>
    <row r="408" spans="2:11">
      <c r="B408" s="40" t="str">
        <f>IF(ROW()-ROW($B$4)&gt;行业估值!$C$39,"",ROW()-ROW($B$4))</f>
        <v/>
      </c>
      <c r="C408" s="27" t="str">
        <f>IF($B408="","",VLOOKUP($B408,公司明细!$D:$O,COLUMN()-COLUMN($B$4)+1,FALSE))</f>
        <v/>
      </c>
      <c r="D408" s="28" t="str">
        <f>IF($B408="","",VLOOKUP($B408,公司明细!$D:$O,COLUMN()-COLUMN($B$4)+1,FALSE))</f>
        <v/>
      </c>
      <c r="E408" s="28" t="str">
        <f>IF($B408="","",VLOOKUP($B408,公司明细!$D:$O,COLUMN()-COLUMN($B$4)+1,FALSE))</f>
        <v/>
      </c>
      <c r="F408" s="29" t="str">
        <f>IF(B408="","",[1]!EM_S_DQ_CLOSE(C408,deadline,"1"))</f>
        <v/>
      </c>
      <c r="G408" s="30" t="str">
        <f>IF($B408="","",VLOOKUP($B408,公司明细!$D:$O,COLUMN()-COLUMN($B$4)+1,FALSE))</f>
        <v/>
      </c>
      <c r="H408" s="30" t="str">
        <f>IF($B408="","",VLOOKUP($B408,公司明细!$D:$O,COLUMN()-COLUMN($B$4)+1,FALSE))</f>
        <v/>
      </c>
      <c r="I408" s="32" t="str">
        <f>IF($B408="","",VLOOKUP($B408,公司明细!$D:$O,COLUMN()-COLUMN($B$4)+1,FALSE))</f>
        <v/>
      </c>
      <c r="J408" s="30" t="str">
        <f>IF($B408="","",VLOOKUP($B408,公司明细!$D:$O,COLUMN()-COLUMN($B$4)+1,FALSE))</f>
        <v/>
      </c>
      <c r="K408" s="32" t="str">
        <f>IF($B408="","",VLOOKUP($B408,公司明细!$D:$O,COLUMN()-COLUMN($B$4)+1,FALSE))</f>
        <v/>
      </c>
    </row>
    <row r="409" spans="2:11">
      <c r="B409" s="40" t="str">
        <f>IF(ROW()-ROW($B$4)&gt;行业估值!$C$39,"",ROW()-ROW($B$4))</f>
        <v/>
      </c>
      <c r="C409" s="27" t="str">
        <f>IF($B409="","",VLOOKUP($B409,公司明细!$D:$O,COLUMN()-COLUMN($B$4)+1,FALSE))</f>
        <v/>
      </c>
      <c r="D409" s="28" t="str">
        <f>IF($B409="","",VLOOKUP($B409,公司明细!$D:$O,COLUMN()-COLUMN($B$4)+1,FALSE))</f>
        <v/>
      </c>
      <c r="E409" s="28" t="str">
        <f>IF($B409="","",VLOOKUP($B409,公司明细!$D:$O,COLUMN()-COLUMN($B$4)+1,FALSE))</f>
        <v/>
      </c>
      <c r="F409" s="29" t="str">
        <f>IF(B409="","",[1]!EM_S_DQ_CLOSE(C409,deadline,"1"))</f>
        <v/>
      </c>
      <c r="G409" s="30" t="str">
        <f>IF($B409="","",VLOOKUP($B409,公司明细!$D:$O,COLUMN()-COLUMN($B$4)+1,FALSE))</f>
        <v/>
      </c>
      <c r="H409" s="30" t="str">
        <f>IF($B409="","",VLOOKUP($B409,公司明细!$D:$O,COLUMN()-COLUMN($B$4)+1,FALSE))</f>
        <v/>
      </c>
      <c r="I409" s="32" t="str">
        <f>IF($B409="","",VLOOKUP($B409,公司明细!$D:$O,COLUMN()-COLUMN($B$4)+1,FALSE))</f>
        <v/>
      </c>
      <c r="J409" s="30" t="str">
        <f>IF($B409="","",VLOOKUP($B409,公司明细!$D:$O,COLUMN()-COLUMN($B$4)+1,FALSE))</f>
        <v/>
      </c>
      <c r="K409" s="32" t="str">
        <f>IF($B409="","",VLOOKUP($B409,公司明细!$D:$O,COLUMN()-COLUMN($B$4)+1,FALSE))</f>
        <v/>
      </c>
    </row>
    <row r="410" spans="2:11">
      <c r="B410" s="40" t="str">
        <f>IF(ROW()-ROW($B$4)&gt;行业估值!$C$39,"",ROW()-ROW($B$4))</f>
        <v/>
      </c>
      <c r="C410" s="27" t="str">
        <f>IF($B410="","",VLOOKUP($B410,公司明细!$D:$O,COLUMN()-COLUMN($B$4)+1,FALSE))</f>
        <v/>
      </c>
      <c r="D410" s="28" t="str">
        <f>IF($B410="","",VLOOKUP($B410,公司明细!$D:$O,COLUMN()-COLUMN($B$4)+1,FALSE))</f>
        <v/>
      </c>
      <c r="E410" s="28" t="str">
        <f>IF($B410="","",VLOOKUP($B410,公司明细!$D:$O,COLUMN()-COLUMN($B$4)+1,FALSE))</f>
        <v/>
      </c>
      <c r="F410" s="29" t="str">
        <f>IF(B410="","",[1]!EM_S_DQ_CLOSE(C410,deadline,"1"))</f>
        <v/>
      </c>
      <c r="G410" s="30" t="str">
        <f>IF($B410="","",VLOOKUP($B410,公司明细!$D:$O,COLUMN()-COLUMN($B$4)+1,FALSE))</f>
        <v/>
      </c>
      <c r="H410" s="30" t="str">
        <f>IF($B410="","",VLOOKUP($B410,公司明细!$D:$O,COLUMN()-COLUMN($B$4)+1,FALSE))</f>
        <v/>
      </c>
      <c r="I410" s="32" t="str">
        <f>IF($B410="","",VLOOKUP($B410,公司明细!$D:$O,COLUMN()-COLUMN($B$4)+1,FALSE))</f>
        <v/>
      </c>
      <c r="J410" s="30" t="str">
        <f>IF($B410="","",VLOOKUP($B410,公司明细!$D:$O,COLUMN()-COLUMN($B$4)+1,FALSE))</f>
        <v/>
      </c>
      <c r="K410" s="32" t="str">
        <f>IF($B410="","",VLOOKUP($B410,公司明细!$D:$O,COLUMN()-COLUMN($B$4)+1,FALSE))</f>
        <v/>
      </c>
    </row>
    <row r="411" spans="2:11">
      <c r="B411" s="40" t="str">
        <f>IF(ROW()-ROW($B$4)&gt;行业估值!$C$39,"",ROW()-ROW($B$4))</f>
        <v/>
      </c>
      <c r="C411" s="27" t="str">
        <f>IF($B411="","",VLOOKUP($B411,公司明细!$D:$O,COLUMN()-COLUMN($B$4)+1,FALSE))</f>
        <v/>
      </c>
      <c r="D411" s="28" t="str">
        <f>IF($B411="","",VLOOKUP($B411,公司明细!$D:$O,COLUMN()-COLUMN($B$4)+1,FALSE))</f>
        <v/>
      </c>
      <c r="E411" s="28" t="str">
        <f>IF($B411="","",VLOOKUP($B411,公司明细!$D:$O,COLUMN()-COLUMN($B$4)+1,FALSE))</f>
        <v/>
      </c>
      <c r="F411" s="29" t="str">
        <f>IF(B411="","",[1]!EM_S_DQ_CLOSE(C411,deadline,"1"))</f>
        <v/>
      </c>
      <c r="G411" s="30" t="str">
        <f>IF($B411="","",VLOOKUP($B411,公司明细!$D:$O,COLUMN()-COLUMN($B$4)+1,FALSE))</f>
        <v/>
      </c>
      <c r="H411" s="30" t="str">
        <f>IF($B411="","",VLOOKUP($B411,公司明细!$D:$O,COLUMN()-COLUMN($B$4)+1,FALSE))</f>
        <v/>
      </c>
      <c r="I411" s="32" t="str">
        <f>IF($B411="","",VLOOKUP($B411,公司明细!$D:$O,COLUMN()-COLUMN($B$4)+1,FALSE))</f>
        <v/>
      </c>
      <c r="J411" s="30" t="str">
        <f>IF($B411="","",VLOOKUP($B411,公司明细!$D:$O,COLUMN()-COLUMN($B$4)+1,FALSE))</f>
        <v/>
      </c>
      <c r="K411" s="32" t="str">
        <f>IF($B411="","",VLOOKUP($B411,公司明细!$D:$O,COLUMN()-COLUMN($B$4)+1,FALSE))</f>
        <v/>
      </c>
    </row>
    <row r="412" spans="2:11">
      <c r="B412" s="40" t="str">
        <f>IF(ROW()-ROW($B$4)&gt;行业估值!$C$39,"",ROW()-ROW($B$4))</f>
        <v/>
      </c>
      <c r="C412" s="27" t="str">
        <f>IF($B412="","",VLOOKUP($B412,公司明细!$D:$O,COLUMN()-COLUMN($B$4)+1,FALSE))</f>
        <v/>
      </c>
      <c r="D412" s="28" t="str">
        <f>IF($B412="","",VLOOKUP($B412,公司明细!$D:$O,COLUMN()-COLUMN($B$4)+1,FALSE))</f>
        <v/>
      </c>
      <c r="E412" s="28" t="str">
        <f>IF($B412="","",VLOOKUP($B412,公司明细!$D:$O,COLUMN()-COLUMN($B$4)+1,FALSE))</f>
        <v/>
      </c>
      <c r="F412" s="29" t="str">
        <f>IF(B412="","",[1]!EM_S_DQ_CLOSE(C412,deadline,"1"))</f>
        <v/>
      </c>
      <c r="G412" s="30" t="str">
        <f>IF($B412="","",VLOOKUP($B412,公司明细!$D:$O,COLUMN()-COLUMN($B$4)+1,FALSE))</f>
        <v/>
      </c>
      <c r="H412" s="30" t="str">
        <f>IF($B412="","",VLOOKUP($B412,公司明细!$D:$O,COLUMN()-COLUMN($B$4)+1,FALSE))</f>
        <v/>
      </c>
      <c r="I412" s="32" t="str">
        <f>IF($B412="","",VLOOKUP($B412,公司明细!$D:$O,COLUMN()-COLUMN($B$4)+1,FALSE))</f>
        <v/>
      </c>
      <c r="J412" s="30" t="str">
        <f>IF($B412="","",VLOOKUP($B412,公司明细!$D:$O,COLUMN()-COLUMN($B$4)+1,FALSE))</f>
        <v/>
      </c>
      <c r="K412" s="32" t="str">
        <f>IF($B412="","",VLOOKUP($B412,公司明细!$D:$O,COLUMN()-COLUMN($B$4)+1,FALSE))</f>
        <v/>
      </c>
    </row>
    <row r="413" spans="2:11">
      <c r="B413" s="40" t="str">
        <f>IF(ROW()-ROW($B$4)&gt;行业估值!$C$39,"",ROW()-ROW($B$4))</f>
        <v/>
      </c>
      <c r="C413" s="27" t="str">
        <f>IF($B413="","",VLOOKUP($B413,公司明细!$D:$O,COLUMN()-COLUMN($B$4)+1,FALSE))</f>
        <v/>
      </c>
      <c r="D413" s="28" t="str">
        <f>IF($B413="","",VLOOKUP($B413,公司明细!$D:$O,COLUMN()-COLUMN($B$4)+1,FALSE))</f>
        <v/>
      </c>
      <c r="E413" s="28" t="str">
        <f>IF($B413="","",VLOOKUP($B413,公司明细!$D:$O,COLUMN()-COLUMN($B$4)+1,FALSE))</f>
        <v/>
      </c>
      <c r="F413" s="29" t="str">
        <f>IF(B413="","",[1]!EM_S_DQ_CLOSE(C413,deadline,"1"))</f>
        <v/>
      </c>
      <c r="G413" s="30" t="str">
        <f>IF($B413="","",VLOOKUP($B413,公司明细!$D:$O,COLUMN()-COLUMN($B$4)+1,FALSE))</f>
        <v/>
      </c>
      <c r="H413" s="30" t="str">
        <f>IF($B413="","",VLOOKUP($B413,公司明细!$D:$O,COLUMN()-COLUMN($B$4)+1,FALSE))</f>
        <v/>
      </c>
      <c r="I413" s="32" t="str">
        <f>IF($B413="","",VLOOKUP($B413,公司明细!$D:$O,COLUMN()-COLUMN($B$4)+1,FALSE))</f>
        <v/>
      </c>
      <c r="J413" s="30" t="str">
        <f>IF($B413="","",VLOOKUP($B413,公司明细!$D:$O,COLUMN()-COLUMN($B$4)+1,FALSE))</f>
        <v/>
      </c>
      <c r="K413" s="32" t="str">
        <f>IF($B413="","",VLOOKUP($B413,公司明细!$D:$O,COLUMN()-COLUMN($B$4)+1,FALSE))</f>
        <v/>
      </c>
    </row>
    <row r="414" spans="2:11">
      <c r="B414" s="40" t="str">
        <f>IF(ROW()-ROW($B$4)&gt;行业估值!$C$39,"",ROW()-ROW($B$4))</f>
        <v/>
      </c>
      <c r="C414" s="27" t="str">
        <f>IF($B414="","",VLOOKUP($B414,公司明细!$D:$O,COLUMN()-COLUMN($B$4)+1,FALSE))</f>
        <v/>
      </c>
      <c r="D414" s="28" t="str">
        <f>IF($B414="","",VLOOKUP($B414,公司明细!$D:$O,COLUMN()-COLUMN($B$4)+1,FALSE))</f>
        <v/>
      </c>
      <c r="E414" s="28" t="str">
        <f>IF($B414="","",VLOOKUP($B414,公司明细!$D:$O,COLUMN()-COLUMN($B$4)+1,FALSE))</f>
        <v/>
      </c>
      <c r="F414" s="29" t="str">
        <f>IF(B414="","",[1]!EM_S_DQ_CLOSE(C414,deadline,"1"))</f>
        <v/>
      </c>
      <c r="G414" s="30" t="str">
        <f>IF($B414="","",VLOOKUP($B414,公司明细!$D:$O,COLUMN()-COLUMN($B$4)+1,FALSE))</f>
        <v/>
      </c>
      <c r="H414" s="30" t="str">
        <f>IF($B414="","",VLOOKUP($B414,公司明细!$D:$O,COLUMN()-COLUMN($B$4)+1,FALSE))</f>
        <v/>
      </c>
      <c r="I414" s="32" t="str">
        <f>IF($B414="","",VLOOKUP($B414,公司明细!$D:$O,COLUMN()-COLUMN($B$4)+1,FALSE))</f>
        <v/>
      </c>
      <c r="J414" s="30" t="str">
        <f>IF($B414="","",VLOOKUP($B414,公司明细!$D:$O,COLUMN()-COLUMN($B$4)+1,FALSE))</f>
        <v/>
      </c>
      <c r="K414" s="32" t="str">
        <f>IF($B414="","",VLOOKUP($B414,公司明细!$D:$O,COLUMN()-COLUMN($B$4)+1,FALSE))</f>
        <v/>
      </c>
    </row>
    <row r="415" spans="2:11">
      <c r="B415" s="40" t="str">
        <f>IF(ROW()-ROW($B$4)&gt;行业估值!$C$39,"",ROW()-ROW($B$4))</f>
        <v/>
      </c>
      <c r="C415" s="27" t="str">
        <f>IF($B415="","",VLOOKUP($B415,公司明细!$D:$O,COLUMN()-COLUMN($B$4)+1,FALSE))</f>
        <v/>
      </c>
      <c r="D415" s="28" t="str">
        <f>IF($B415="","",VLOOKUP($B415,公司明细!$D:$O,COLUMN()-COLUMN($B$4)+1,FALSE))</f>
        <v/>
      </c>
      <c r="E415" s="28" t="str">
        <f>IF($B415="","",VLOOKUP($B415,公司明细!$D:$O,COLUMN()-COLUMN($B$4)+1,FALSE))</f>
        <v/>
      </c>
      <c r="F415" s="29" t="str">
        <f>IF(B415="","",[1]!EM_S_DQ_CLOSE(C415,deadline,"1"))</f>
        <v/>
      </c>
      <c r="G415" s="30" t="str">
        <f>IF($B415="","",VLOOKUP($B415,公司明细!$D:$O,COLUMN()-COLUMN($B$4)+1,FALSE))</f>
        <v/>
      </c>
      <c r="H415" s="30" t="str">
        <f>IF($B415="","",VLOOKUP($B415,公司明细!$D:$O,COLUMN()-COLUMN($B$4)+1,FALSE))</f>
        <v/>
      </c>
      <c r="I415" s="32" t="str">
        <f>IF($B415="","",VLOOKUP($B415,公司明细!$D:$O,COLUMN()-COLUMN($B$4)+1,FALSE))</f>
        <v/>
      </c>
      <c r="J415" s="30" t="str">
        <f>IF($B415="","",VLOOKUP($B415,公司明细!$D:$O,COLUMN()-COLUMN($B$4)+1,FALSE))</f>
        <v/>
      </c>
      <c r="K415" s="32" t="str">
        <f>IF($B415="","",VLOOKUP($B415,公司明细!$D:$O,COLUMN()-COLUMN($B$4)+1,FALSE))</f>
        <v/>
      </c>
    </row>
    <row r="416" spans="2:11">
      <c r="B416" s="40" t="str">
        <f>IF(ROW()-ROW($B$4)&gt;行业估值!$C$39,"",ROW()-ROW($B$4))</f>
        <v/>
      </c>
      <c r="C416" s="27" t="str">
        <f>IF($B416="","",VLOOKUP($B416,公司明细!$D:$O,COLUMN()-COLUMN($B$4)+1,FALSE))</f>
        <v/>
      </c>
      <c r="D416" s="28" t="str">
        <f>IF($B416="","",VLOOKUP($B416,公司明细!$D:$O,COLUMN()-COLUMN($B$4)+1,FALSE))</f>
        <v/>
      </c>
      <c r="E416" s="28" t="str">
        <f>IF($B416="","",VLOOKUP($B416,公司明细!$D:$O,COLUMN()-COLUMN($B$4)+1,FALSE))</f>
        <v/>
      </c>
      <c r="F416" s="29" t="str">
        <f>IF(B416="","",[1]!EM_S_DQ_CLOSE(C416,deadline,"1"))</f>
        <v/>
      </c>
      <c r="G416" s="30" t="str">
        <f>IF($B416="","",VLOOKUP($B416,公司明细!$D:$O,COLUMN()-COLUMN($B$4)+1,FALSE))</f>
        <v/>
      </c>
      <c r="H416" s="30" t="str">
        <f>IF($B416="","",VLOOKUP($B416,公司明细!$D:$O,COLUMN()-COLUMN($B$4)+1,FALSE))</f>
        <v/>
      </c>
      <c r="I416" s="32" t="str">
        <f>IF($B416="","",VLOOKUP($B416,公司明细!$D:$O,COLUMN()-COLUMN($B$4)+1,FALSE))</f>
        <v/>
      </c>
      <c r="J416" s="30" t="str">
        <f>IF($B416="","",VLOOKUP($B416,公司明细!$D:$O,COLUMN()-COLUMN($B$4)+1,FALSE))</f>
        <v/>
      </c>
      <c r="K416" s="32" t="str">
        <f>IF($B416="","",VLOOKUP($B416,公司明细!$D:$O,COLUMN()-COLUMN($B$4)+1,FALSE))</f>
        <v/>
      </c>
    </row>
    <row r="417" spans="2:11">
      <c r="B417" s="40" t="str">
        <f>IF(ROW()-ROW($B$4)&gt;行业估值!$C$39,"",ROW()-ROW($B$4))</f>
        <v/>
      </c>
      <c r="C417" s="27" t="str">
        <f>IF($B417="","",VLOOKUP($B417,公司明细!$D:$O,COLUMN()-COLUMN($B$4)+1,FALSE))</f>
        <v/>
      </c>
      <c r="D417" s="28" t="str">
        <f>IF($B417="","",VLOOKUP($B417,公司明细!$D:$O,COLUMN()-COLUMN($B$4)+1,FALSE))</f>
        <v/>
      </c>
      <c r="E417" s="28" t="str">
        <f>IF($B417="","",VLOOKUP($B417,公司明细!$D:$O,COLUMN()-COLUMN($B$4)+1,FALSE))</f>
        <v/>
      </c>
      <c r="F417" s="29" t="str">
        <f>IF(B417="","",[1]!EM_S_DQ_CLOSE(C417,deadline,"1"))</f>
        <v/>
      </c>
      <c r="G417" s="30" t="str">
        <f>IF($B417="","",VLOOKUP($B417,公司明细!$D:$O,COLUMN()-COLUMN($B$4)+1,FALSE))</f>
        <v/>
      </c>
      <c r="H417" s="30" t="str">
        <f>IF($B417="","",VLOOKUP($B417,公司明细!$D:$O,COLUMN()-COLUMN($B$4)+1,FALSE))</f>
        <v/>
      </c>
      <c r="I417" s="32" t="str">
        <f>IF($B417="","",VLOOKUP($B417,公司明细!$D:$O,COLUMN()-COLUMN($B$4)+1,FALSE))</f>
        <v/>
      </c>
      <c r="J417" s="30" t="str">
        <f>IF($B417="","",VLOOKUP($B417,公司明细!$D:$O,COLUMN()-COLUMN($B$4)+1,FALSE))</f>
        <v/>
      </c>
      <c r="K417" s="32" t="str">
        <f>IF($B417="","",VLOOKUP($B417,公司明细!$D:$O,COLUMN()-COLUMN($B$4)+1,FALSE))</f>
        <v/>
      </c>
    </row>
    <row r="418" spans="2:11">
      <c r="B418" s="40" t="str">
        <f>IF(ROW()-ROW($B$4)&gt;行业估值!$C$39,"",ROW()-ROW($B$4))</f>
        <v/>
      </c>
      <c r="C418" s="27" t="str">
        <f>IF($B418="","",VLOOKUP($B418,公司明细!$D:$O,COLUMN()-COLUMN($B$4)+1,FALSE))</f>
        <v/>
      </c>
      <c r="D418" s="28" t="str">
        <f>IF($B418="","",VLOOKUP($B418,公司明细!$D:$O,COLUMN()-COLUMN($B$4)+1,FALSE))</f>
        <v/>
      </c>
      <c r="E418" s="28" t="str">
        <f>IF($B418="","",VLOOKUP($B418,公司明细!$D:$O,COLUMN()-COLUMN($B$4)+1,FALSE))</f>
        <v/>
      </c>
      <c r="F418" s="29" t="str">
        <f>IF(B418="","",[1]!EM_S_DQ_CLOSE(C418,deadline,"1"))</f>
        <v/>
      </c>
      <c r="G418" s="30" t="str">
        <f>IF($B418="","",VLOOKUP($B418,公司明细!$D:$O,COLUMN()-COLUMN($B$4)+1,FALSE))</f>
        <v/>
      </c>
      <c r="H418" s="30" t="str">
        <f>IF($B418="","",VLOOKUP($B418,公司明细!$D:$O,COLUMN()-COLUMN($B$4)+1,FALSE))</f>
        <v/>
      </c>
      <c r="I418" s="32" t="str">
        <f>IF($B418="","",VLOOKUP($B418,公司明细!$D:$O,COLUMN()-COLUMN($B$4)+1,FALSE))</f>
        <v/>
      </c>
      <c r="J418" s="30" t="str">
        <f>IF($B418="","",VLOOKUP($B418,公司明细!$D:$O,COLUMN()-COLUMN($B$4)+1,FALSE))</f>
        <v/>
      </c>
      <c r="K418" s="32" t="str">
        <f>IF($B418="","",VLOOKUP($B418,公司明细!$D:$O,COLUMN()-COLUMN($B$4)+1,FALSE))</f>
        <v/>
      </c>
    </row>
    <row r="419" spans="2:11">
      <c r="B419" s="40" t="str">
        <f>IF(ROW()-ROW($B$4)&gt;行业估值!$C$39,"",ROW()-ROW($B$4))</f>
        <v/>
      </c>
      <c r="C419" s="27" t="str">
        <f>IF($B419="","",VLOOKUP($B419,公司明细!$D:$O,COLUMN()-COLUMN($B$4)+1,FALSE))</f>
        <v/>
      </c>
      <c r="D419" s="28" t="str">
        <f>IF($B419="","",VLOOKUP($B419,公司明细!$D:$O,COLUMN()-COLUMN($B$4)+1,FALSE))</f>
        <v/>
      </c>
      <c r="E419" s="28" t="str">
        <f>IF($B419="","",VLOOKUP($B419,公司明细!$D:$O,COLUMN()-COLUMN($B$4)+1,FALSE))</f>
        <v/>
      </c>
      <c r="F419" s="29" t="str">
        <f>IF(B419="","",[1]!EM_S_DQ_CLOSE(C419,deadline,"1"))</f>
        <v/>
      </c>
      <c r="G419" s="30" t="str">
        <f>IF($B419="","",VLOOKUP($B419,公司明细!$D:$O,COLUMN()-COLUMN($B$4)+1,FALSE))</f>
        <v/>
      </c>
      <c r="H419" s="30" t="str">
        <f>IF($B419="","",VLOOKUP($B419,公司明细!$D:$O,COLUMN()-COLUMN($B$4)+1,FALSE))</f>
        <v/>
      </c>
      <c r="I419" s="32" t="str">
        <f>IF($B419="","",VLOOKUP($B419,公司明细!$D:$O,COLUMN()-COLUMN($B$4)+1,FALSE))</f>
        <v/>
      </c>
      <c r="J419" s="30" t="str">
        <f>IF($B419="","",VLOOKUP($B419,公司明细!$D:$O,COLUMN()-COLUMN($B$4)+1,FALSE))</f>
        <v/>
      </c>
      <c r="K419" s="32" t="str">
        <f>IF($B419="","",VLOOKUP($B419,公司明细!$D:$O,COLUMN()-COLUMN($B$4)+1,FALSE))</f>
        <v/>
      </c>
    </row>
    <row r="420" spans="2:11">
      <c r="B420" s="40" t="str">
        <f>IF(ROW()-ROW($B$4)&gt;行业估值!$C$39,"",ROW()-ROW($B$4))</f>
        <v/>
      </c>
      <c r="C420" s="27" t="str">
        <f>IF($B420="","",VLOOKUP($B420,公司明细!$D:$O,COLUMN()-COLUMN($B$4)+1,FALSE))</f>
        <v/>
      </c>
      <c r="D420" s="28" t="str">
        <f>IF($B420="","",VLOOKUP($B420,公司明细!$D:$O,COLUMN()-COLUMN($B$4)+1,FALSE))</f>
        <v/>
      </c>
      <c r="E420" s="28" t="str">
        <f>IF($B420="","",VLOOKUP($B420,公司明细!$D:$O,COLUMN()-COLUMN($B$4)+1,FALSE))</f>
        <v/>
      </c>
      <c r="F420" s="29" t="str">
        <f>IF(B420="","",[1]!EM_S_DQ_CLOSE(C420,deadline,"1"))</f>
        <v/>
      </c>
      <c r="G420" s="30" t="str">
        <f>IF($B420="","",VLOOKUP($B420,公司明细!$D:$O,COLUMN()-COLUMN($B$4)+1,FALSE))</f>
        <v/>
      </c>
      <c r="H420" s="30" t="str">
        <f>IF($B420="","",VLOOKUP($B420,公司明细!$D:$O,COLUMN()-COLUMN($B$4)+1,FALSE))</f>
        <v/>
      </c>
      <c r="I420" s="32" t="str">
        <f>IF($B420="","",VLOOKUP($B420,公司明细!$D:$O,COLUMN()-COLUMN($B$4)+1,FALSE))</f>
        <v/>
      </c>
      <c r="J420" s="30" t="str">
        <f>IF($B420="","",VLOOKUP($B420,公司明细!$D:$O,COLUMN()-COLUMN($B$4)+1,FALSE))</f>
        <v/>
      </c>
      <c r="K420" s="32" t="str">
        <f>IF($B420="","",VLOOKUP($B420,公司明细!$D:$O,COLUMN()-COLUMN($B$4)+1,FALSE))</f>
        <v/>
      </c>
    </row>
    <row r="421" spans="2:11">
      <c r="B421" s="40" t="str">
        <f>IF(ROW()-ROW($B$4)&gt;行业估值!$C$39,"",ROW()-ROW($B$4))</f>
        <v/>
      </c>
      <c r="C421" s="27" t="str">
        <f>IF($B421="","",VLOOKUP($B421,公司明细!$D:$O,COLUMN()-COLUMN($B$4)+1,FALSE))</f>
        <v/>
      </c>
      <c r="D421" s="28" t="str">
        <f>IF($B421="","",VLOOKUP($B421,公司明细!$D:$O,COLUMN()-COLUMN($B$4)+1,FALSE))</f>
        <v/>
      </c>
      <c r="E421" s="28" t="str">
        <f>IF($B421="","",VLOOKUP($B421,公司明细!$D:$O,COLUMN()-COLUMN($B$4)+1,FALSE))</f>
        <v/>
      </c>
      <c r="F421" s="29" t="str">
        <f>IF(B421="","",[1]!EM_S_DQ_CLOSE(C421,deadline,"1"))</f>
        <v/>
      </c>
      <c r="G421" s="30" t="str">
        <f>IF($B421="","",VLOOKUP($B421,公司明细!$D:$O,COLUMN()-COLUMN($B$4)+1,FALSE))</f>
        <v/>
      </c>
      <c r="H421" s="30" t="str">
        <f>IF($B421="","",VLOOKUP($B421,公司明细!$D:$O,COLUMN()-COLUMN($B$4)+1,FALSE))</f>
        <v/>
      </c>
      <c r="I421" s="32" t="str">
        <f>IF($B421="","",VLOOKUP($B421,公司明细!$D:$O,COLUMN()-COLUMN($B$4)+1,FALSE))</f>
        <v/>
      </c>
      <c r="J421" s="30" t="str">
        <f>IF($B421="","",VLOOKUP($B421,公司明细!$D:$O,COLUMN()-COLUMN($B$4)+1,FALSE))</f>
        <v/>
      </c>
      <c r="K421" s="32" t="str">
        <f>IF($B421="","",VLOOKUP($B421,公司明细!$D:$O,COLUMN()-COLUMN($B$4)+1,FALSE))</f>
        <v/>
      </c>
    </row>
    <row r="422" spans="2:11">
      <c r="B422" s="40" t="str">
        <f>IF(ROW()-ROW($B$4)&gt;行业估值!$C$39,"",ROW()-ROW($B$4))</f>
        <v/>
      </c>
      <c r="C422" s="27" t="str">
        <f>IF($B422="","",VLOOKUP($B422,公司明细!$D:$O,COLUMN()-COLUMN($B$4)+1,FALSE))</f>
        <v/>
      </c>
      <c r="D422" s="28" t="str">
        <f>IF($B422="","",VLOOKUP($B422,公司明细!$D:$O,COLUMN()-COLUMN($B$4)+1,FALSE))</f>
        <v/>
      </c>
      <c r="E422" s="28" t="str">
        <f>IF($B422="","",VLOOKUP($B422,公司明细!$D:$O,COLUMN()-COLUMN($B$4)+1,FALSE))</f>
        <v/>
      </c>
      <c r="F422" s="29" t="str">
        <f>IF(B422="","",[1]!EM_S_DQ_CLOSE(C422,deadline,"1"))</f>
        <v/>
      </c>
      <c r="G422" s="30" t="str">
        <f>IF($B422="","",VLOOKUP($B422,公司明细!$D:$O,COLUMN()-COLUMN($B$4)+1,FALSE))</f>
        <v/>
      </c>
      <c r="H422" s="30" t="str">
        <f>IF($B422="","",VLOOKUP($B422,公司明细!$D:$O,COLUMN()-COLUMN($B$4)+1,FALSE))</f>
        <v/>
      </c>
      <c r="I422" s="32" t="str">
        <f>IF($B422="","",VLOOKUP($B422,公司明细!$D:$O,COLUMN()-COLUMN($B$4)+1,FALSE))</f>
        <v/>
      </c>
      <c r="J422" s="30" t="str">
        <f>IF($B422="","",VLOOKUP($B422,公司明细!$D:$O,COLUMN()-COLUMN($B$4)+1,FALSE))</f>
        <v/>
      </c>
      <c r="K422" s="32" t="str">
        <f>IF($B422="","",VLOOKUP($B422,公司明细!$D:$O,COLUMN()-COLUMN($B$4)+1,FALSE))</f>
        <v/>
      </c>
    </row>
    <row r="423" spans="2:11">
      <c r="B423" s="40" t="str">
        <f>IF(ROW()-ROW($B$4)&gt;行业估值!$C$39,"",ROW()-ROW($B$4))</f>
        <v/>
      </c>
      <c r="C423" s="27" t="str">
        <f>IF($B423="","",VLOOKUP($B423,公司明细!$D:$O,COLUMN()-COLUMN($B$4)+1,FALSE))</f>
        <v/>
      </c>
      <c r="D423" s="28" t="str">
        <f>IF($B423="","",VLOOKUP($B423,公司明细!$D:$O,COLUMN()-COLUMN($B$4)+1,FALSE))</f>
        <v/>
      </c>
      <c r="E423" s="28" t="str">
        <f>IF($B423="","",VLOOKUP($B423,公司明细!$D:$O,COLUMN()-COLUMN($B$4)+1,FALSE))</f>
        <v/>
      </c>
      <c r="F423" s="29" t="str">
        <f>IF(B423="","",[1]!EM_S_DQ_CLOSE(C423,deadline,"1"))</f>
        <v/>
      </c>
      <c r="G423" s="30" t="str">
        <f>IF($B423="","",VLOOKUP($B423,公司明细!$D:$O,COLUMN()-COLUMN($B$4)+1,FALSE))</f>
        <v/>
      </c>
      <c r="H423" s="30" t="str">
        <f>IF($B423="","",VLOOKUP($B423,公司明细!$D:$O,COLUMN()-COLUMN($B$4)+1,FALSE))</f>
        <v/>
      </c>
      <c r="I423" s="32" t="str">
        <f>IF($B423="","",VLOOKUP($B423,公司明细!$D:$O,COLUMN()-COLUMN($B$4)+1,FALSE))</f>
        <v/>
      </c>
      <c r="J423" s="30" t="str">
        <f>IF($B423="","",VLOOKUP($B423,公司明细!$D:$O,COLUMN()-COLUMN($B$4)+1,FALSE))</f>
        <v/>
      </c>
      <c r="K423" s="32" t="str">
        <f>IF($B423="","",VLOOKUP($B423,公司明细!$D:$O,COLUMN()-COLUMN($B$4)+1,FALSE))</f>
        <v/>
      </c>
    </row>
    <row r="424" spans="2:11">
      <c r="B424" s="40" t="str">
        <f>IF(ROW()-ROW($B$4)&gt;行业估值!$C$39,"",ROW()-ROW($B$4))</f>
        <v/>
      </c>
      <c r="C424" s="27" t="str">
        <f>IF($B424="","",VLOOKUP($B424,公司明细!$D:$O,COLUMN()-COLUMN($B$4)+1,FALSE))</f>
        <v/>
      </c>
      <c r="D424" s="28" t="str">
        <f>IF($B424="","",VLOOKUP($B424,公司明细!$D:$O,COLUMN()-COLUMN($B$4)+1,FALSE))</f>
        <v/>
      </c>
      <c r="E424" s="28" t="str">
        <f>IF($B424="","",VLOOKUP($B424,公司明细!$D:$O,COLUMN()-COLUMN($B$4)+1,FALSE))</f>
        <v/>
      </c>
      <c r="F424" s="29" t="str">
        <f>IF(B424="","",[1]!EM_S_DQ_CLOSE(C424,deadline,"1"))</f>
        <v/>
      </c>
      <c r="G424" s="30" t="str">
        <f>IF($B424="","",VLOOKUP($B424,公司明细!$D:$O,COLUMN()-COLUMN($B$4)+1,FALSE))</f>
        <v/>
      </c>
      <c r="H424" s="30" t="str">
        <f>IF($B424="","",VLOOKUP($B424,公司明细!$D:$O,COLUMN()-COLUMN($B$4)+1,FALSE))</f>
        <v/>
      </c>
      <c r="I424" s="32" t="str">
        <f>IF($B424="","",VLOOKUP($B424,公司明细!$D:$O,COLUMN()-COLUMN($B$4)+1,FALSE))</f>
        <v/>
      </c>
      <c r="J424" s="30" t="str">
        <f>IF($B424="","",VLOOKUP($B424,公司明细!$D:$O,COLUMN()-COLUMN($B$4)+1,FALSE))</f>
        <v/>
      </c>
      <c r="K424" s="32" t="str">
        <f>IF($B424="","",VLOOKUP($B424,公司明细!$D:$O,COLUMN()-COLUMN($B$4)+1,FALSE))</f>
        <v/>
      </c>
    </row>
    <row r="425" spans="2:11">
      <c r="B425" s="40" t="str">
        <f>IF(ROW()-ROW($B$4)&gt;行业估值!$C$39,"",ROW()-ROW($B$4))</f>
        <v/>
      </c>
      <c r="C425" s="27" t="str">
        <f>IF($B425="","",VLOOKUP($B425,公司明细!$D:$O,COLUMN()-COLUMN($B$4)+1,FALSE))</f>
        <v/>
      </c>
      <c r="D425" s="28" t="str">
        <f>IF($B425="","",VLOOKUP($B425,公司明细!$D:$O,COLUMN()-COLUMN($B$4)+1,FALSE))</f>
        <v/>
      </c>
      <c r="E425" s="28" t="str">
        <f>IF($B425="","",VLOOKUP($B425,公司明细!$D:$O,COLUMN()-COLUMN($B$4)+1,FALSE))</f>
        <v/>
      </c>
      <c r="F425" s="29" t="str">
        <f>IF(B425="","",[1]!EM_S_DQ_CLOSE(C425,deadline,"1"))</f>
        <v/>
      </c>
      <c r="G425" s="30" t="str">
        <f>IF($B425="","",VLOOKUP($B425,公司明细!$D:$O,COLUMN()-COLUMN($B$4)+1,FALSE))</f>
        <v/>
      </c>
      <c r="H425" s="30" t="str">
        <f>IF($B425="","",VLOOKUP($B425,公司明细!$D:$O,COLUMN()-COLUMN($B$4)+1,FALSE))</f>
        <v/>
      </c>
      <c r="I425" s="32" t="str">
        <f>IF($B425="","",VLOOKUP($B425,公司明细!$D:$O,COLUMN()-COLUMN($B$4)+1,FALSE))</f>
        <v/>
      </c>
      <c r="J425" s="30" t="str">
        <f>IF($B425="","",VLOOKUP($B425,公司明细!$D:$O,COLUMN()-COLUMN($B$4)+1,FALSE))</f>
        <v/>
      </c>
      <c r="K425" s="32" t="str">
        <f>IF($B425="","",VLOOKUP($B425,公司明细!$D:$O,COLUMN()-COLUMN($B$4)+1,FALSE))</f>
        <v/>
      </c>
    </row>
    <row r="426" spans="2:11">
      <c r="B426" s="40" t="str">
        <f>IF(ROW()-ROW($B$4)&gt;行业估值!$C$39,"",ROW()-ROW($B$4))</f>
        <v/>
      </c>
      <c r="C426" s="27" t="str">
        <f>IF($B426="","",VLOOKUP($B426,公司明细!$D:$O,COLUMN()-COLUMN($B$4)+1,FALSE))</f>
        <v/>
      </c>
      <c r="D426" s="28" t="str">
        <f>IF($B426="","",VLOOKUP($B426,公司明细!$D:$O,COLUMN()-COLUMN($B$4)+1,FALSE))</f>
        <v/>
      </c>
      <c r="E426" s="28" t="str">
        <f>IF($B426="","",VLOOKUP($B426,公司明细!$D:$O,COLUMN()-COLUMN($B$4)+1,FALSE))</f>
        <v/>
      </c>
      <c r="F426" s="29" t="str">
        <f>IF(B426="","",[1]!EM_S_DQ_CLOSE(C426,deadline,"1"))</f>
        <v/>
      </c>
      <c r="G426" s="30" t="str">
        <f>IF($B426="","",VLOOKUP($B426,公司明细!$D:$O,COLUMN()-COLUMN($B$4)+1,FALSE))</f>
        <v/>
      </c>
      <c r="H426" s="30" t="str">
        <f>IF($B426="","",VLOOKUP($B426,公司明细!$D:$O,COLUMN()-COLUMN($B$4)+1,FALSE))</f>
        <v/>
      </c>
      <c r="I426" s="32" t="str">
        <f>IF($B426="","",VLOOKUP($B426,公司明细!$D:$O,COLUMN()-COLUMN($B$4)+1,FALSE))</f>
        <v/>
      </c>
      <c r="J426" s="30" t="str">
        <f>IF($B426="","",VLOOKUP($B426,公司明细!$D:$O,COLUMN()-COLUMN($B$4)+1,FALSE))</f>
        <v/>
      </c>
      <c r="K426" s="32" t="str">
        <f>IF($B426="","",VLOOKUP($B426,公司明细!$D:$O,COLUMN()-COLUMN($B$4)+1,FALSE))</f>
        <v/>
      </c>
    </row>
    <row r="427" spans="2:11">
      <c r="B427" s="40" t="str">
        <f>IF(ROW()-ROW($B$4)&gt;行业估值!$C$39,"",ROW()-ROW($B$4))</f>
        <v/>
      </c>
      <c r="C427" s="27" t="str">
        <f>IF($B427="","",VLOOKUP($B427,公司明细!$D:$O,COLUMN()-COLUMN($B$4)+1,FALSE))</f>
        <v/>
      </c>
      <c r="D427" s="28" t="str">
        <f>IF($B427="","",VLOOKUP($B427,公司明细!$D:$O,COLUMN()-COLUMN($B$4)+1,FALSE))</f>
        <v/>
      </c>
      <c r="E427" s="28" t="str">
        <f>IF($B427="","",VLOOKUP($B427,公司明细!$D:$O,COLUMN()-COLUMN($B$4)+1,FALSE))</f>
        <v/>
      </c>
      <c r="F427" s="29" t="str">
        <f>IF(B427="","",[1]!EM_S_DQ_CLOSE(C427,deadline,"1"))</f>
        <v/>
      </c>
      <c r="G427" s="30" t="str">
        <f>IF($B427="","",VLOOKUP($B427,公司明细!$D:$O,COLUMN()-COLUMN($B$4)+1,FALSE))</f>
        <v/>
      </c>
      <c r="H427" s="30" t="str">
        <f>IF($B427="","",VLOOKUP($B427,公司明细!$D:$O,COLUMN()-COLUMN($B$4)+1,FALSE))</f>
        <v/>
      </c>
      <c r="I427" s="32" t="str">
        <f>IF($B427="","",VLOOKUP($B427,公司明细!$D:$O,COLUMN()-COLUMN($B$4)+1,FALSE))</f>
        <v/>
      </c>
      <c r="J427" s="30" t="str">
        <f>IF($B427="","",VLOOKUP($B427,公司明细!$D:$O,COLUMN()-COLUMN($B$4)+1,FALSE))</f>
        <v/>
      </c>
      <c r="K427" s="32" t="str">
        <f>IF($B427="","",VLOOKUP($B427,公司明细!$D:$O,COLUMN()-COLUMN($B$4)+1,FALSE))</f>
        <v/>
      </c>
    </row>
    <row r="428" spans="2:11">
      <c r="B428" s="40" t="str">
        <f>IF(ROW()-ROW($B$4)&gt;行业估值!$C$39,"",ROW()-ROW($B$4))</f>
        <v/>
      </c>
      <c r="C428" s="27" t="str">
        <f>IF($B428="","",VLOOKUP($B428,公司明细!$D:$O,COLUMN()-COLUMN($B$4)+1,FALSE))</f>
        <v/>
      </c>
      <c r="D428" s="28" t="str">
        <f>IF($B428="","",VLOOKUP($B428,公司明细!$D:$O,COLUMN()-COLUMN($B$4)+1,FALSE))</f>
        <v/>
      </c>
      <c r="E428" s="28" t="str">
        <f>IF($B428="","",VLOOKUP($B428,公司明细!$D:$O,COLUMN()-COLUMN($B$4)+1,FALSE))</f>
        <v/>
      </c>
      <c r="F428" s="29" t="str">
        <f>IF(B428="","",[1]!EM_S_DQ_CLOSE(C428,deadline,"1"))</f>
        <v/>
      </c>
      <c r="G428" s="30" t="str">
        <f>IF($B428="","",VLOOKUP($B428,公司明细!$D:$O,COLUMN()-COLUMN($B$4)+1,FALSE))</f>
        <v/>
      </c>
      <c r="H428" s="30" t="str">
        <f>IF($B428="","",VLOOKUP($B428,公司明细!$D:$O,COLUMN()-COLUMN($B$4)+1,FALSE))</f>
        <v/>
      </c>
      <c r="I428" s="32" t="str">
        <f>IF($B428="","",VLOOKUP($B428,公司明细!$D:$O,COLUMN()-COLUMN($B$4)+1,FALSE))</f>
        <v/>
      </c>
      <c r="J428" s="30" t="str">
        <f>IF($B428="","",VLOOKUP($B428,公司明细!$D:$O,COLUMN()-COLUMN($B$4)+1,FALSE))</f>
        <v/>
      </c>
      <c r="K428" s="32" t="str">
        <f>IF($B428="","",VLOOKUP($B428,公司明细!$D:$O,COLUMN()-COLUMN($B$4)+1,FALSE))</f>
        <v/>
      </c>
    </row>
    <row r="429" spans="2:11">
      <c r="B429" s="40" t="str">
        <f>IF(ROW()-ROW($B$4)&gt;行业估值!$C$39,"",ROW()-ROW($B$4))</f>
        <v/>
      </c>
      <c r="C429" s="27" t="str">
        <f>IF($B429="","",VLOOKUP($B429,公司明细!$D:$O,COLUMN()-COLUMN($B$4)+1,FALSE))</f>
        <v/>
      </c>
      <c r="D429" s="28" t="str">
        <f>IF($B429="","",VLOOKUP($B429,公司明细!$D:$O,COLUMN()-COLUMN($B$4)+1,FALSE))</f>
        <v/>
      </c>
      <c r="E429" s="28" t="str">
        <f>IF($B429="","",VLOOKUP($B429,公司明细!$D:$O,COLUMN()-COLUMN($B$4)+1,FALSE))</f>
        <v/>
      </c>
      <c r="F429" s="29" t="str">
        <f>IF(B429="","",[1]!EM_S_DQ_CLOSE(C429,deadline,"1"))</f>
        <v/>
      </c>
      <c r="G429" s="30" t="str">
        <f>IF($B429="","",VLOOKUP($B429,公司明细!$D:$O,COLUMN()-COLUMN($B$4)+1,FALSE))</f>
        <v/>
      </c>
      <c r="H429" s="30" t="str">
        <f>IF($B429="","",VLOOKUP($B429,公司明细!$D:$O,COLUMN()-COLUMN($B$4)+1,FALSE))</f>
        <v/>
      </c>
      <c r="I429" s="32" t="str">
        <f>IF($B429="","",VLOOKUP($B429,公司明细!$D:$O,COLUMN()-COLUMN($B$4)+1,FALSE))</f>
        <v/>
      </c>
      <c r="J429" s="30" t="str">
        <f>IF($B429="","",VLOOKUP($B429,公司明细!$D:$O,COLUMN()-COLUMN($B$4)+1,FALSE))</f>
        <v/>
      </c>
      <c r="K429" s="32" t="str">
        <f>IF($B429="","",VLOOKUP($B429,公司明细!$D:$O,COLUMN()-COLUMN($B$4)+1,FALSE))</f>
        <v/>
      </c>
    </row>
    <row r="430" spans="2:11">
      <c r="B430" s="40" t="str">
        <f>IF(ROW()-ROW($B$4)&gt;行业估值!$C$39,"",ROW()-ROW($B$4))</f>
        <v/>
      </c>
      <c r="C430" s="27" t="str">
        <f>IF($B430="","",VLOOKUP($B430,公司明细!$D:$O,COLUMN()-COLUMN($B$4)+1,FALSE))</f>
        <v/>
      </c>
      <c r="D430" s="28" t="str">
        <f>IF($B430="","",VLOOKUP($B430,公司明细!$D:$O,COLUMN()-COLUMN($B$4)+1,FALSE))</f>
        <v/>
      </c>
      <c r="E430" s="28" t="str">
        <f>IF($B430="","",VLOOKUP($B430,公司明细!$D:$O,COLUMN()-COLUMN($B$4)+1,FALSE))</f>
        <v/>
      </c>
      <c r="F430" s="29" t="str">
        <f>IF(B430="","",[1]!EM_S_DQ_CLOSE(C430,deadline,"1"))</f>
        <v/>
      </c>
      <c r="G430" s="30" t="str">
        <f>IF($B430="","",VLOOKUP($B430,公司明细!$D:$O,COLUMN()-COLUMN($B$4)+1,FALSE))</f>
        <v/>
      </c>
      <c r="H430" s="30" t="str">
        <f>IF($B430="","",VLOOKUP($B430,公司明细!$D:$O,COLUMN()-COLUMN($B$4)+1,FALSE))</f>
        <v/>
      </c>
      <c r="I430" s="32" t="str">
        <f>IF($B430="","",VLOOKUP($B430,公司明细!$D:$O,COLUMN()-COLUMN($B$4)+1,FALSE))</f>
        <v/>
      </c>
      <c r="J430" s="30" t="str">
        <f>IF($B430="","",VLOOKUP($B430,公司明细!$D:$O,COLUMN()-COLUMN($B$4)+1,FALSE))</f>
        <v/>
      </c>
      <c r="K430" s="32" t="str">
        <f>IF($B430="","",VLOOKUP($B430,公司明细!$D:$O,COLUMN()-COLUMN($B$4)+1,FALSE))</f>
        <v/>
      </c>
    </row>
    <row r="431" spans="2:11">
      <c r="B431" s="40" t="str">
        <f>IF(ROW()-ROW($B$4)&gt;行业估值!$C$39,"",ROW()-ROW($B$4))</f>
        <v/>
      </c>
      <c r="C431" s="27" t="str">
        <f>IF($B431="","",VLOOKUP($B431,公司明细!$D:$O,COLUMN()-COLUMN($B$4)+1,FALSE))</f>
        <v/>
      </c>
      <c r="D431" s="28" t="str">
        <f>IF($B431="","",VLOOKUP($B431,公司明细!$D:$O,COLUMN()-COLUMN($B$4)+1,FALSE))</f>
        <v/>
      </c>
      <c r="E431" s="28" t="str">
        <f>IF($B431="","",VLOOKUP($B431,公司明细!$D:$O,COLUMN()-COLUMN($B$4)+1,FALSE))</f>
        <v/>
      </c>
      <c r="F431" s="29" t="str">
        <f>IF(B431="","",[1]!EM_S_DQ_CLOSE(C431,deadline,"1"))</f>
        <v/>
      </c>
      <c r="G431" s="30" t="str">
        <f>IF($B431="","",VLOOKUP($B431,公司明细!$D:$O,COLUMN()-COLUMN($B$4)+1,FALSE))</f>
        <v/>
      </c>
      <c r="H431" s="30" t="str">
        <f>IF($B431="","",VLOOKUP($B431,公司明细!$D:$O,COLUMN()-COLUMN($B$4)+1,FALSE))</f>
        <v/>
      </c>
      <c r="I431" s="32" t="str">
        <f>IF($B431="","",VLOOKUP($B431,公司明细!$D:$O,COLUMN()-COLUMN($B$4)+1,FALSE))</f>
        <v/>
      </c>
      <c r="J431" s="30" t="str">
        <f>IF($B431="","",VLOOKUP($B431,公司明细!$D:$O,COLUMN()-COLUMN($B$4)+1,FALSE))</f>
        <v/>
      </c>
      <c r="K431" s="32" t="str">
        <f>IF($B431="","",VLOOKUP($B431,公司明细!$D:$O,COLUMN()-COLUMN($B$4)+1,FALSE))</f>
        <v/>
      </c>
    </row>
    <row r="432" spans="2:11">
      <c r="B432" s="40" t="str">
        <f>IF(ROW()-ROW($B$4)&gt;行业估值!$C$39,"",ROW()-ROW($B$4))</f>
        <v/>
      </c>
      <c r="C432" s="27" t="str">
        <f>IF($B432="","",VLOOKUP($B432,公司明细!$D:$O,COLUMN()-COLUMN($B$4)+1,FALSE))</f>
        <v/>
      </c>
      <c r="D432" s="28" t="str">
        <f>IF($B432="","",VLOOKUP($B432,公司明细!$D:$O,COLUMN()-COLUMN($B$4)+1,FALSE))</f>
        <v/>
      </c>
      <c r="E432" s="28" t="str">
        <f>IF($B432="","",VLOOKUP($B432,公司明细!$D:$O,COLUMN()-COLUMN($B$4)+1,FALSE))</f>
        <v/>
      </c>
      <c r="F432" s="29" t="str">
        <f>IF(B432="","",[1]!EM_S_DQ_CLOSE(C432,deadline,"1"))</f>
        <v/>
      </c>
      <c r="G432" s="30" t="str">
        <f>IF($B432="","",VLOOKUP($B432,公司明细!$D:$O,COLUMN()-COLUMN($B$4)+1,FALSE))</f>
        <v/>
      </c>
      <c r="H432" s="30" t="str">
        <f>IF($B432="","",VLOOKUP($B432,公司明细!$D:$O,COLUMN()-COLUMN($B$4)+1,FALSE))</f>
        <v/>
      </c>
      <c r="I432" s="32" t="str">
        <f>IF($B432="","",VLOOKUP($B432,公司明细!$D:$O,COLUMN()-COLUMN($B$4)+1,FALSE))</f>
        <v/>
      </c>
      <c r="J432" s="30" t="str">
        <f>IF($B432="","",VLOOKUP($B432,公司明细!$D:$O,COLUMN()-COLUMN($B$4)+1,FALSE))</f>
        <v/>
      </c>
      <c r="K432" s="32" t="str">
        <f>IF($B432="","",VLOOKUP($B432,公司明细!$D:$O,COLUMN()-COLUMN($B$4)+1,FALSE))</f>
        <v/>
      </c>
    </row>
    <row r="433" spans="2:11">
      <c r="B433" s="40" t="str">
        <f>IF(ROW()-ROW($B$4)&gt;行业估值!$C$39,"",ROW()-ROW($B$4))</f>
        <v/>
      </c>
      <c r="C433" s="27" t="str">
        <f>IF($B433="","",VLOOKUP($B433,公司明细!$D:$O,COLUMN()-COLUMN($B$4)+1,FALSE))</f>
        <v/>
      </c>
      <c r="D433" s="28" t="str">
        <f>IF($B433="","",VLOOKUP($B433,公司明细!$D:$O,COLUMN()-COLUMN($B$4)+1,FALSE))</f>
        <v/>
      </c>
      <c r="E433" s="28" t="str">
        <f>IF($B433="","",VLOOKUP($B433,公司明细!$D:$O,COLUMN()-COLUMN($B$4)+1,FALSE))</f>
        <v/>
      </c>
      <c r="F433" s="29" t="str">
        <f>IF(B433="","",[1]!EM_S_DQ_CLOSE(C433,deadline,"1"))</f>
        <v/>
      </c>
      <c r="G433" s="30" t="str">
        <f>IF($B433="","",VLOOKUP($B433,公司明细!$D:$O,COLUMN()-COLUMN($B$4)+1,FALSE))</f>
        <v/>
      </c>
      <c r="H433" s="30" t="str">
        <f>IF($B433="","",VLOOKUP($B433,公司明细!$D:$O,COLUMN()-COLUMN($B$4)+1,FALSE))</f>
        <v/>
      </c>
      <c r="I433" s="32" t="str">
        <f>IF($B433="","",VLOOKUP($B433,公司明细!$D:$O,COLUMN()-COLUMN($B$4)+1,FALSE))</f>
        <v/>
      </c>
      <c r="J433" s="30" t="str">
        <f>IF($B433="","",VLOOKUP($B433,公司明细!$D:$O,COLUMN()-COLUMN($B$4)+1,FALSE))</f>
        <v/>
      </c>
      <c r="K433" s="32" t="str">
        <f>IF($B433="","",VLOOKUP($B433,公司明细!$D:$O,COLUMN()-COLUMN($B$4)+1,FALSE))</f>
        <v/>
      </c>
    </row>
    <row r="434" spans="2:11">
      <c r="B434" s="40" t="str">
        <f>IF(ROW()-ROW($B$4)&gt;行业估值!$C$39,"",ROW()-ROW($B$4))</f>
        <v/>
      </c>
      <c r="C434" s="27" t="str">
        <f>IF($B434="","",VLOOKUP($B434,公司明细!$D:$O,COLUMN()-COLUMN($B$4)+1,FALSE))</f>
        <v/>
      </c>
      <c r="D434" s="28" t="str">
        <f>IF($B434="","",VLOOKUP($B434,公司明细!$D:$O,COLUMN()-COLUMN($B$4)+1,FALSE))</f>
        <v/>
      </c>
      <c r="E434" s="28" t="str">
        <f>IF($B434="","",VLOOKUP($B434,公司明细!$D:$O,COLUMN()-COLUMN($B$4)+1,FALSE))</f>
        <v/>
      </c>
      <c r="F434" s="29" t="str">
        <f>IF(B434="","",[1]!EM_S_DQ_CLOSE(C434,deadline,"1"))</f>
        <v/>
      </c>
      <c r="G434" s="30" t="str">
        <f>IF($B434="","",VLOOKUP($B434,公司明细!$D:$O,COLUMN()-COLUMN($B$4)+1,FALSE))</f>
        <v/>
      </c>
      <c r="H434" s="30" t="str">
        <f>IF($B434="","",VLOOKUP($B434,公司明细!$D:$O,COLUMN()-COLUMN($B$4)+1,FALSE))</f>
        <v/>
      </c>
      <c r="I434" s="32" t="str">
        <f>IF($B434="","",VLOOKUP($B434,公司明细!$D:$O,COLUMN()-COLUMN($B$4)+1,FALSE))</f>
        <v/>
      </c>
      <c r="J434" s="30" t="str">
        <f>IF($B434="","",VLOOKUP($B434,公司明细!$D:$O,COLUMN()-COLUMN($B$4)+1,FALSE))</f>
        <v/>
      </c>
      <c r="K434" s="32" t="str">
        <f>IF($B434="","",VLOOKUP($B434,公司明细!$D:$O,COLUMN()-COLUMN($B$4)+1,FALSE))</f>
        <v/>
      </c>
    </row>
    <row r="435" spans="2:11">
      <c r="B435" s="40" t="str">
        <f>IF(ROW()-ROW($B$4)&gt;行业估值!$C$39,"",ROW()-ROW($B$4))</f>
        <v/>
      </c>
      <c r="C435" s="27" t="str">
        <f>IF($B435="","",VLOOKUP($B435,公司明细!$D:$O,COLUMN()-COLUMN($B$4)+1,FALSE))</f>
        <v/>
      </c>
      <c r="D435" s="28" t="str">
        <f>IF($B435="","",VLOOKUP($B435,公司明细!$D:$O,COLUMN()-COLUMN($B$4)+1,FALSE))</f>
        <v/>
      </c>
      <c r="E435" s="28" t="str">
        <f>IF($B435="","",VLOOKUP($B435,公司明细!$D:$O,COLUMN()-COLUMN($B$4)+1,FALSE))</f>
        <v/>
      </c>
      <c r="F435" s="29" t="str">
        <f>IF(B435="","",[1]!EM_S_DQ_CLOSE(C435,deadline,"1"))</f>
        <v/>
      </c>
      <c r="G435" s="30" t="str">
        <f>IF($B435="","",VLOOKUP($B435,公司明细!$D:$O,COLUMN()-COLUMN($B$4)+1,FALSE))</f>
        <v/>
      </c>
      <c r="H435" s="30" t="str">
        <f>IF($B435="","",VLOOKUP($B435,公司明细!$D:$O,COLUMN()-COLUMN($B$4)+1,FALSE))</f>
        <v/>
      </c>
      <c r="I435" s="32" t="str">
        <f>IF($B435="","",VLOOKUP($B435,公司明细!$D:$O,COLUMN()-COLUMN($B$4)+1,FALSE))</f>
        <v/>
      </c>
      <c r="J435" s="30" t="str">
        <f>IF($B435="","",VLOOKUP($B435,公司明细!$D:$O,COLUMN()-COLUMN($B$4)+1,FALSE))</f>
        <v/>
      </c>
      <c r="K435" s="32" t="str">
        <f>IF($B435="","",VLOOKUP($B435,公司明细!$D:$O,COLUMN()-COLUMN($B$4)+1,FALSE))</f>
        <v/>
      </c>
    </row>
    <row r="436" spans="2:11">
      <c r="B436" s="40" t="str">
        <f>IF(ROW()-ROW($B$4)&gt;行业估值!$C$39,"",ROW()-ROW($B$4))</f>
        <v/>
      </c>
      <c r="C436" s="27" t="str">
        <f>IF($B436="","",VLOOKUP($B436,公司明细!$D:$O,COLUMN()-COLUMN($B$4)+1,FALSE))</f>
        <v/>
      </c>
      <c r="D436" s="28" t="str">
        <f>IF($B436="","",VLOOKUP($B436,公司明细!$D:$O,COLUMN()-COLUMN($B$4)+1,FALSE))</f>
        <v/>
      </c>
      <c r="E436" s="28" t="str">
        <f>IF($B436="","",VLOOKUP($B436,公司明细!$D:$O,COLUMN()-COLUMN($B$4)+1,FALSE))</f>
        <v/>
      </c>
      <c r="F436" s="29" t="str">
        <f>IF(B436="","",[1]!EM_S_DQ_CLOSE(C436,deadline,"1"))</f>
        <v/>
      </c>
      <c r="G436" s="30" t="str">
        <f>IF($B436="","",VLOOKUP($B436,公司明细!$D:$O,COLUMN()-COLUMN($B$4)+1,FALSE))</f>
        <v/>
      </c>
      <c r="H436" s="30" t="str">
        <f>IF($B436="","",VLOOKUP($B436,公司明细!$D:$O,COLUMN()-COLUMN($B$4)+1,FALSE))</f>
        <v/>
      </c>
      <c r="I436" s="32" t="str">
        <f>IF($B436="","",VLOOKUP($B436,公司明细!$D:$O,COLUMN()-COLUMN($B$4)+1,FALSE))</f>
        <v/>
      </c>
      <c r="J436" s="30" t="str">
        <f>IF($B436="","",VLOOKUP($B436,公司明细!$D:$O,COLUMN()-COLUMN($B$4)+1,FALSE))</f>
        <v/>
      </c>
      <c r="K436" s="32" t="str">
        <f>IF($B436="","",VLOOKUP($B436,公司明细!$D:$O,COLUMN()-COLUMN($B$4)+1,FALSE))</f>
        <v/>
      </c>
    </row>
    <row r="437" spans="2:11">
      <c r="B437" s="40" t="str">
        <f>IF(ROW()-ROW($B$4)&gt;行业估值!$C$39,"",ROW()-ROW($B$4))</f>
        <v/>
      </c>
      <c r="C437" s="27" t="str">
        <f>IF($B437="","",VLOOKUP($B437,公司明细!$D:$O,COLUMN()-COLUMN($B$4)+1,FALSE))</f>
        <v/>
      </c>
      <c r="D437" s="28" t="str">
        <f>IF($B437="","",VLOOKUP($B437,公司明细!$D:$O,COLUMN()-COLUMN($B$4)+1,FALSE))</f>
        <v/>
      </c>
      <c r="E437" s="28" t="str">
        <f>IF($B437="","",VLOOKUP($B437,公司明细!$D:$O,COLUMN()-COLUMN($B$4)+1,FALSE))</f>
        <v/>
      </c>
      <c r="F437" s="29" t="str">
        <f>IF(B437="","",[1]!EM_S_DQ_CLOSE(C437,deadline,"1"))</f>
        <v/>
      </c>
      <c r="G437" s="30" t="str">
        <f>IF($B437="","",VLOOKUP($B437,公司明细!$D:$O,COLUMN()-COLUMN($B$4)+1,FALSE))</f>
        <v/>
      </c>
      <c r="H437" s="30" t="str">
        <f>IF($B437="","",VLOOKUP($B437,公司明细!$D:$O,COLUMN()-COLUMN($B$4)+1,FALSE))</f>
        <v/>
      </c>
      <c r="I437" s="32" t="str">
        <f>IF($B437="","",VLOOKUP($B437,公司明细!$D:$O,COLUMN()-COLUMN($B$4)+1,FALSE))</f>
        <v/>
      </c>
      <c r="J437" s="30" t="str">
        <f>IF($B437="","",VLOOKUP($B437,公司明细!$D:$O,COLUMN()-COLUMN($B$4)+1,FALSE))</f>
        <v/>
      </c>
      <c r="K437" s="32" t="str">
        <f>IF($B437="","",VLOOKUP($B437,公司明细!$D:$O,COLUMN()-COLUMN($B$4)+1,FALSE))</f>
        <v/>
      </c>
    </row>
    <row r="438" spans="2:11">
      <c r="B438" s="40" t="str">
        <f>IF(ROW()-ROW($B$4)&gt;行业估值!$C$39,"",ROW()-ROW($B$4))</f>
        <v/>
      </c>
      <c r="C438" s="27" t="str">
        <f>IF($B438="","",VLOOKUP($B438,公司明细!$D:$O,COLUMN()-COLUMN($B$4)+1,FALSE))</f>
        <v/>
      </c>
      <c r="D438" s="28" t="str">
        <f>IF($B438="","",VLOOKUP($B438,公司明细!$D:$O,COLUMN()-COLUMN($B$4)+1,FALSE))</f>
        <v/>
      </c>
      <c r="E438" s="28" t="str">
        <f>IF($B438="","",VLOOKUP($B438,公司明细!$D:$O,COLUMN()-COLUMN($B$4)+1,FALSE))</f>
        <v/>
      </c>
      <c r="F438" s="29" t="str">
        <f>IF(B438="","",[1]!EM_S_DQ_CLOSE(C438,deadline,"1"))</f>
        <v/>
      </c>
      <c r="G438" s="30" t="str">
        <f>IF($B438="","",VLOOKUP($B438,公司明细!$D:$O,COLUMN()-COLUMN($B$4)+1,FALSE))</f>
        <v/>
      </c>
      <c r="H438" s="30" t="str">
        <f>IF($B438="","",VLOOKUP($B438,公司明细!$D:$O,COLUMN()-COLUMN($B$4)+1,FALSE))</f>
        <v/>
      </c>
      <c r="I438" s="32" t="str">
        <f>IF($B438="","",VLOOKUP($B438,公司明细!$D:$O,COLUMN()-COLUMN($B$4)+1,FALSE))</f>
        <v/>
      </c>
      <c r="J438" s="30" t="str">
        <f>IF($B438="","",VLOOKUP($B438,公司明细!$D:$O,COLUMN()-COLUMN($B$4)+1,FALSE))</f>
        <v/>
      </c>
      <c r="K438" s="32" t="str">
        <f>IF($B438="","",VLOOKUP($B438,公司明细!$D:$O,COLUMN()-COLUMN($B$4)+1,FALSE))</f>
        <v/>
      </c>
    </row>
    <row r="439" spans="2:11">
      <c r="B439" s="40" t="str">
        <f>IF(ROW()-ROW($B$4)&gt;行业估值!$C$39,"",ROW()-ROW($B$4))</f>
        <v/>
      </c>
      <c r="C439" s="27" t="str">
        <f>IF($B439="","",VLOOKUP($B439,公司明细!$D:$O,COLUMN()-COLUMN($B$4)+1,FALSE))</f>
        <v/>
      </c>
      <c r="D439" s="28" t="str">
        <f>IF($B439="","",VLOOKUP($B439,公司明细!$D:$O,COLUMN()-COLUMN($B$4)+1,FALSE))</f>
        <v/>
      </c>
      <c r="E439" s="28" t="str">
        <f>IF($B439="","",VLOOKUP($B439,公司明细!$D:$O,COLUMN()-COLUMN($B$4)+1,FALSE))</f>
        <v/>
      </c>
      <c r="F439" s="29" t="str">
        <f>IF(B439="","",[1]!EM_S_DQ_CLOSE(C439,deadline,"1"))</f>
        <v/>
      </c>
      <c r="G439" s="30" t="str">
        <f>IF($B439="","",VLOOKUP($B439,公司明细!$D:$O,COLUMN()-COLUMN($B$4)+1,FALSE))</f>
        <v/>
      </c>
      <c r="H439" s="30" t="str">
        <f>IF($B439="","",VLOOKUP($B439,公司明细!$D:$O,COLUMN()-COLUMN($B$4)+1,FALSE))</f>
        <v/>
      </c>
      <c r="I439" s="32" t="str">
        <f>IF($B439="","",VLOOKUP($B439,公司明细!$D:$O,COLUMN()-COLUMN($B$4)+1,FALSE))</f>
        <v/>
      </c>
      <c r="J439" s="30" t="str">
        <f>IF($B439="","",VLOOKUP($B439,公司明细!$D:$O,COLUMN()-COLUMN($B$4)+1,FALSE))</f>
        <v/>
      </c>
      <c r="K439" s="32" t="str">
        <f>IF($B439="","",VLOOKUP($B439,公司明细!$D:$O,COLUMN()-COLUMN($B$4)+1,FALSE))</f>
        <v/>
      </c>
    </row>
    <row r="440" spans="2:11">
      <c r="B440" s="40" t="str">
        <f>IF(ROW()-ROW($B$4)&gt;行业估值!$C$39,"",ROW()-ROW($B$4))</f>
        <v/>
      </c>
      <c r="C440" s="27" t="str">
        <f>IF($B440="","",VLOOKUP($B440,公司明细!$D:$O,COLUMN()-COLUMN($B$4)+1,FALSE))</f>
        <v/>
      </c>
      <c r="D440" s="28" t="str">
        <f>IF($B440="","",VLOOKUP($B440,公司明细!$D:$O,COLUMN()-COLUMN($B$4)+1,FALSE))</f>
        <v/>
      </c>
      <c r="E440" s="28" t="str">
        <f>IF($B440="","",VLOOKUP($B440,公司明细!$D:$O,COLUMN()-COLUMN($B$4)+1,FALSE))</f>
        <v/>
      </c>
      <c r="F440" s="29" t="str">
        <f>IF(B440="","",[1]!EM_S_DQ_CLOSE(C440,deadline,"1"))</f>
        <v/>
      </c>
      <c r="G440" s="30" t="str">
        <f>IF($B440="","",VLOOKUP($B440,公司明细!$D:$O,COLUMN()-COLUMN($B$4)+1,FALSE))</f>
        <v/>
      </c>
      <c r="H440" s="30" t="str">
        <f>IF($B440="","",VLOOKUP($B440,公司明细!$D:$O,COLUMN()-COLUMN($B$4)+1,FALSE))</f>
        <v/>
      </c>
      <c r="I440" s="32" t="str">
        <f>IF($B440="","",VLOOKUP($B440,公司明细!$D:$O,COLUMN()-COLUMN($B$4)+1,FALSE))</f>
        <v/>
      </c>
      <c r="J440" s="30" t="str">
        <f>IF($B440="","",VLOOKUP($B440,公司明细!$D:$O,COLUMN()-COLUMN($B$4)+1,FALSE))</f>
        <v/>
      </c>
      <c r="K440" s="32" t="str">
        <f>IF($B440="","",VLOOKUP($B440,公司明细!$D:$O,COLUMN()-COLUMN($B$4)+1,FALSE))</f>
        <v/>
      </c>
    </row>
    <row r="441" spans="2:11">
      <c r="B441" s="40" t="str">
        <f>IF(ROW()-ROW($B$4)&gt;行业估值!$C$39,"",ROW()-ROW($B$4))</f>
        <v/>
      </c>
      <c r="C441" s="27" t="str">
        <f>IF($B441="","",VLOOKUP($B441,公司明细!$D:$O,COLUMN()-COLUMN($B$4)+1,FALSE))</f>
        <v/>
      </c>
      <c r="D441" s="28" t="str">
        <f>IF($B441="","",VLOOKUP($B441,公司明细!$D:$O,COLUMN()-COLUMN($B$4)+1,FALSE))</f>
        <v/>
      </c>
      <c r="E441" s="28" t="str">
        <f>IF($B441="","",VLOOKUP($B441,公司明细!$D:$O,COLUMN()-COLUMN($B$4)+1,FALSE))</f>
        <v/>
      </c>
      <c r="F441" s="29" t="str">
        <f>IF(B441="","",[1]!EM_S_DQ_CLOSE(C441,deadline,"1"))</f>
        <v/>
      </c>
      <c r="G441" s="30" t="str">
        <f>IF($B441="","",VLOOKUP($B441,公司明细!$D:$O,COLUMN()-COLUMN($B$4)+1,FALSE))</f>
        <v/>
      </c>
      <c r="H441" s="30" t="str">
        <f>IF($B441="","",VLOOKUP($B441,公司明细!$D:$O,COLUMN()-COLUMN($B$4)+1,FALSE))</f>
        <v/>
      </c>
      <c r="I441" s="32" t="str">
        <f>IF($B441="","",VLOOKUP($B441,公司明细!$D:$O,COLUMN()-COLUMN($B$4)+1,FALSE))</f>
        <v/>
      </c>
      <c r="J441" s="30" t="str">
        <f>IF($B441="","",VLOOKUP($B441,公司明细!$D:$O,COLUMN()-COLUMN($B$4)+1,FALSE))</f>
        <v/>
      </c>
      <c r="K441" s="32" t="str">
        <f>IF($B441="","",VLOOKUP($B441,公司明细!$D:$O,COLUMN()-COLUMN($B$4)+1,FALSE))</f>
        <v/>
      </c>
    </row>
    <row r="442" spans="2:11">
      <c r="B442" s="40" t="str">
        <f>IF(ROW()-ROW($B$4)&gt;行业估值!$C$39,"",ROW()-ROW($B$4))</f>
        <v/>
      </c>
      <c r="C442" s="27" t="str">
        <f>IF($B442="","",VLOOKUP($B442,公司明细!$D:$O,COLUMN()-COLUMN($B$4)+1,FALSE))</f>
        <v/>
      </c>
      <c r="D442" s="28" t="str">
        <f>IF($B442="","",VLOOKUP($B442,公司明细!$D:$O,COLUMN()-COLUMN($B$4)+1,FALSE))</f>
        <v/>
      </c>
      <c r="E442" s="28" t="str">
        <f>IF($B442="","",VLOOKUP($B442,公司明细!$D:$O,COLUMN()-COLUMN($B$4)+1,FALSE))</f>
        <v/>
      </c>
      <c r="F442" s="29" t="str">
        <f>IF(B442="","",[1]!EM_S_DQ_CLOSE(C442,deadline,"1"))</f>
        <v/>
      </c>
      <c r="G442" s="30" t="str">
        <f>IF($B442="","",VLOOKUP($B442,公司明细!$D:$O,COLUMN()-COLUMN($B$4)+1,FALSE))</f>
        <v/>
      </c>
      <c r="H442" s="30" t="str">
        <f>IF($B442="","",VLOOKUP($B442,公司明细!$D:$O,COLUMN()-COLUMN($B$4)+1,FALSE))</f>
        <v/>
      </c>
      <c r="I442" s="32" t="str">
        <f>IF($B442="","",VLOOKUP($B442,公司明细!$D:$O,COLUMN()-COLUMN($B$4)+1,FALSE))</f>
        <v/>
      </c>
      <c r="J442" s="30" t="str">
        <f>IF($B442="","",VLOOKUP($B442,公司明细!$D:$O,COLUMN()-COLUMN($B$4)+1,FALSE))</f>
        <v/>
      </c>
      <c r="K442" s="32" t="str">
        <f>IF($B442="","",VLOOKUP($B442,公司明细!$D:$O,COLUMN()-COLUMN($B$4)+1,FALSE))</f>
        <v/>
      </c>
    </row>
    <row r="443" spans="2:11">
      <c r="B443" s="40" t="str">
        <f>IF(ROW()-ROW($B$4)&gt;行业估值!$C$39,"",ROW()-ROW($B$4))</f>
        <v/>
      </c>
      <c r="C443" s="27" t="str">
        <f>IF($B443="","",VLOOKUP($B443,公司明细!$D:$O,COLUMN()-COLUMN($B$4)+1,FALSE))</f>
        <v/>
      </c>
      <c r="D443" s="28" t="str">
        <f>IF($B443="","",VLOOKUP($B443,公司明细!$D:$O,COLUMN()-COLUMN($B$4)+1,FALSE))</f>
        <v/>
      </c>
      <c r="E443" s="28" t="str">
        <f>IF($B443="","",VLOOKUP($B443,公司明细!$D:$O,COLUMN()-COLUMN($B$4)+1,FALSE))</f>
        <v/>
      </c>
      <c r="F443" s="29" t="str">
        <f>IF(B443="","",[1]!EM_S_DQ_CLOSE(C443,deadline,"1"))</f>
        <v/>
      </c>
      <c r="G443" s="30" t="str">
        <f>IF($B443="","",VLOOKUP($B443,公司明细!$D:$O,COLUMN()-COLUMN($B$4)+1,FALSE))</f>
        <v/>
      </c>
      <c r="H443" s="30" t="str">
        <f>IF($B443="","",VLOOKUP($B443,公司明细!$D:$O,COLUMN()-COLUMN($B$4)+1,FALSE))</f>
        <v/>
      </c>
      <c r="I443" s="32" t="str">
        <f>IF($B443="","",VLOOKUP($B443,公司明细!$D:$O,COLUMN()-COLUMN($B$4)+1,FALSE))</f>
        <v/>
      </c>
      <c r="J443" s="30" t="str">
        <f>IF($B443="","",VLOOKUP($B443,公司明细!$D:$O,COLUMN()-COLUMN($B$4)+1,FALSE))</f>
        <v/>
      </c>
      <c r="K443" s="32" t="str">
        <f>IF($B443="","",VLOOKUP($B443,公司明细!$D:$O,COLUMN()-COLUMN($B$4)+1,FALSE))</f>
        <v/>
      </c>
    </row>
    <row r="444" spans="2:11">
      <c r="B444" s="40" t="str">
        <f>IF(ROW()-ROW($B$4)&gt;行业估值!$C$39,"",ROW()-ROW($B$4))</f>
        <v/>
      </c>
      <c r="C444" s="27" t="str">
        <f>IF($B444="","",VLOOKUP($B444,公司明细!$D:$O,COLUMN()-COLUMN($B$4)+1,FALSE))</f>
        <v/>
      </c>
      <c r="D444" s="28" t="str">
        <f>IF($B444="","",VLOOKUP($B444,公司明细!$D:$O,COLUMN()-COLUMN($B$4)+1,FALSE))</f>
        <v/>
      </c>
      <c r="E444" s="28" t="str">
        <f>IF($B444="","",VLOOKUP($B444,公司明细!$D:$O,COLUMN()-COLUMN($B$4)+1,FALSE))</f>
        <v/>
      </c>
      <c r="F444" s="29" t="str">
        <f>IF(B444="","",[1]!EM_S_DQ_CLOSE(C444,deadline,"1"))</f>
        <v/>
      </c>
      <c r="G444" s="30" t="str">
        <f>IF($B444="","",VLOOKUP($B444,公司明细!$D:$O,COLUMN()-COLUMN($B$4)+1,FALSE))</f>
        <v/>
      </c>
      <c r="H444" s="30" t="str">
        <f>IF($B444="","",VLOOKUP($B444,公司明细!$D:$O,COLUMN()-COLUMN($B$4)+1,FALSE))</f>
        <v/>
      </c>
      <c r="I444" s="32" t="str">
        <f>IF($B444="","",VLOOKUP($B444,公司明细!$D:$O,COLUMN()-COLUMN($B$4)+1,FALSE))</f>
        <v/>
      </c>
      <c r="J444" s="30" t="str">
        <f>IF($B444="","",VLOOKUP($B444,公司明细!$D:$O,COLUMN()-COLUMN($B$4)+1,FALSE))</f>
        <v/>
      </c>
      <c r="K444" s="32" t="str">
        <f>IF($B444="","",VLOOKUP($B444,公司明细!$D:$O,COLUMN()-COLUMN($B$4)+1,FALSE))</f>
        <v/>
      </c>
    </row>
    <row r="445" spans="2:11">
      <c r="B445" s="40" t="str">
        <f>IF(ROW()-ROW($B$4)&gt;行业估值!$C$39,"",ROW()-ROW($B$4))</f>
        <v/>
      </c>
      <c r="C445" s="27" t="str">
        <f>IF($B445="","",VLOOKUP($B445,公司明细!$D:$O,COLUMN()-COLUMN($B$4)+1,FALSE))</f>
        <v/>
      </c>
      <c r="D445" s="28" t="str">
        <f>IF($B445="","",VLOOKUP($B445,公司明细!$D:$O,COLUMN()-COLUMN($B$4)+1,FALSE))</f>
        <v/>
      </c>
      <c r="E445" s="28" t="str">
        <f>IF($B445="","",VLOOKUP($B445,公司明细!$D:$O,COLUMN()-COLUMN($B$4)+1,FALSE))</f>
        <v/>
      </c>
      <c r="F445" s="29" t="str">
        <f>IF(B445="","",[1]!EM_S_DQ_CLOSE(C445,deadline,"1"))</f>
        <v/>
      </c>
      <c r="G445" s="30" t="str">
        <f>IF($B445="","",VLOOKUP($B445,公司明细!$D:$O,COLUMN()-COLUMN($B$4)+1,FALSE))</f>
        <v/>
      </c>
      <c r="H445" s="30" t="str">
        <f>IF($B445="","",VLOOKUP($B445,公司明细!$D:$O,COLUMN()-COLUMN($B$4)+1,FALSE))</f>
        <v/>
      </c>
      <c r="I445" s="32" t="str">
        <f>IF($B445="","",VLOOKUP($B445,公司明细!$D:$O,COLUMN()-COLUMN($B$4)+1,FALSE))</f>
        <v/>
      </c>
      <c r="J445" s="30" t="str">
        <f>IF($B445="","",VLOOKUP($B445,公司明细!$D:$O,COLUMN()-COLUMN($B$4)+1,FALSE))</f>
        <v/>
      </c>
      <c r="K445" s="32" t="str">
        <f>IF($B445="","",VLOOKUP($B445,公司明细!$D:$O,COLUMN()-COLUMN($B$4)+1,FALSE))</f>
        <v/>
      </c>
    </row>
    <row r="446" spans="2:11">
      <c r="B446" s="40" t="str">
        <f>IF(ROW()-ROW($B$4)&gt;行业估值!$C$39,"",ROW()-ROW($B$4))</f>
        <v/>
      </c>
      <c r="C446" s="27" t="str">
        <f>IF($B446="","",VLOOKUP($B446,公司明细!$D:$O,COLUMN()-COLUMN($B$4)+1,FALSE))</f>
        <v/>
      </c>
      <c r="D446" s="28" t="str">
        <f>IF($B446="","",VLOOKUP($B446,公司明细!$D:$O,COLUMN()-COLUMN($B$4)+1,FALSE))</f>
        <v/>
      </c>
      <c r="E446" s="28" t="str">
        <f>IF($B446="","",VLOOKUP($B446,公司明细!$D:$O,COLUMN()-COLUMN($B$4)+1,FALSE))</f>
        <v/>
      </c>
      <c r="F446" s="29" t="str">
        <f>IF(B446="","",[1]!EM_S_DQ_CLOSE(C446,deadline,"1"))</f>
        <v/>
      </c>
      <c r="G446" s="30" t="str">
        <f>IF($B446="","",VLOOKUP($B446,公司明细!$D:$O,COLUMN()-COLUMN($B$4)+1,FALSE))</f>
        <v/>
      </c>
      <c r="H446" s="30" t="str">
        <f>IF($B446="","",VLOOKUP($B446,公司明细!$D:$O,COLUMN()-COLUMN($B$4)+1,FALSE))</f>
        <v/>
      </c>
      <c r="I446" s="32" t="str">
        <f>IF($B446="","",VLOOKUP($B446,公司明细!$D:$O,COLUMN()-COLUMN($B$4)+1,FALSE))</f>
        <v/>
      </c>
      <c r="J446" s="30" t="str">
        <f>IF($B446="","",VLOOKUP($B446,公司明细!$D:$O,COLUMN()-COLUMN($B$4)+1,FALSE))</f>
        <v/>
      </c>
      <c r="K446" s="32" t="str">
        <f>IF($B446="","",VLOOKUP($B446,公司明细!$D:$O,COLUMN()-COLUMN($B$4)+1,FALSE))</f>
        <v/>
      </c>
    </row>
    <row r="447" spans="2:11">
      <c r="B447" s="40" t="str">
        <f>IF(ROW()-ROW($B$4)&gt;行业估值!$C$39,"",ROW()-ROW($B$4))</f>
        <v/>
      </c>
      <c r="C447" s="27" t="str">
        <f>IF($B447="","",VLOOKUP($B447,公司明细!$D:$O,COLUMN()-COLUMN($B$4)+1,FALSE))</f>
        <v/>
      </c>
      <c r="D447" s="28" t="str">
        <f>IF($B447="","",VLOOKUP($B447,公司明细!$D:$O,COLUMN()-COLUMN($B$4)+1,FALSE))</f>
        <v/>
      </c>
      <c r="E447" s="28" t="str">
        <f>IF($B447="","",VLOOKUP($B447,公司明细!$D:$O,COLUMN()-COLUMN($B$4)+1,FALSE))</f>
        <v/>
      </c>
      <c r="F447" s="29" t="str">
        <f>IF(B447="","",[1]!EM_S_DQ_CLOSE(C447,deadline,"1"))</f>
        <v/>
      </c>
      <c r="G447" s="30" t="str">
        <f>IF($B447="","",VLOOKUP($B447,公司明细!$D:$O,COLUMN()-COLUMN($B$4)+1,FALSE))</f>
        <v/>
      </c>
      <c r="H447" s="30" t="str">
        <f>IF($B447="","",VLOOKUP($B447,公司明细!$D:$O,COLUMN()-COLUMN($B$4)+1,FALSE))</f>
        <v/>
      </c>
      <c r="I447" s="32" t="str">
        <f>IF($B447="","",VLOOKUP($B447,公司明细!$D:$O,COLUMN()-COLUMN($B$4)+1,FALSE))</f>
        <v/>
      </c>
      <c r="J447" s="30" t="str">
        <f>IF($B447="","",VLOOKUP($B447,公司明细!$D:$O,COLUMN()-COLUMN($B$4)+1,FALSE))</f>
        <v/>
      </c>
      <c r="K447" s="32" t="str">
        <f>IF($B447="","",VLOOKUP($B447,公司明细!$D:$O,COLUMN()-COLUMN($B$4)+1,FALSE))</f>
        <v/>
      </c>
    </row>
    <row r="448" spans="2:11">
      <c r="B448" s="40" t="str">
        <f>IF(ROW()-ROW($B$4)&gt;行业估值!$C$39,"",ROW()-ROW($B$4))</f>
        <v/>
      </c>
      <c r="C448" s="27" t="str">
        <f>IF($B448="","",VLOOKUP($B448,公司明细!$D:$O,COLUMN()-COLUMN($B$4)+1,FALSE))</f>
        <v/>
      </c>
      <c r="D448" s="28" t="str">
        <f>IF($B448="","",VLOOKUP($B448,公司明细!$D:$O,COLUMN()-COLUMN($B$4)+1,FALSE))</f>
        <v/>
      </c>
      <c r="E448" s="28" t="str">
        <f>IF($B448="","",VLOOKUP($B448,公司明细!$D:$O,COLUMN()-COLUMN($B$4)+1,FALSE))</f>
        <v/>
      </c>
      <c r="F448" s="29" t="str">
        <f>IF(B448="","",[1]!EM_S_DQ_CLOSE(C448,deadline,"1"))</f>
        <v/>
      </c>
      <c r="G448" s="30" t="str">
        <f>IF($B448="","",VLOOKUP($B448,公司明细!$D:$O,COLUMN()-COLUMN($B$4)+1,FALSE))</f>
        <v/>
      </c>
      <c r="H448" s="30" t="str">
        <f>IF($B448="","",VLOOKUP($B448,公司明细!$D:$O,COLUMN()-COLUMN($B$4)+1,FALSE))</f>
        <v/>
      </c>
      <c r="I448" s="32" t="str">
        <f>IF($B448="","",VLOOKUP($B448,公司明细!$D:$O,COLUMN()-COLUMN($B$4)+1,FALSE))</f>
        <v/>
      </c>
      <c r="J448" s="30" t="str">
        <f>IF($B448="","",VLOOKUP($B448,公司明细!$D:$O,COLUMN()-COLUMN($B$4)+1,FALSE))</f>
        <v/>
      </c>
      <c r="K448" s="32" t="str">
        <f>IF($B448="","",VLOOKUP($B448,公司明细!$D:$O,COLUMN()-COLUMN($B$4)+1,FALSE))</f>
        <v/>
      </c>
    </row>
    <row r="449" spans="2:11">
      <c r="B449" s="40" t="str">
        <f>IF(ROW()-ROW($B$4)&gt;行业估值!$C$39,"",ROW()-ROW($B$4))</f>
        <v/>
      </c>
      <c r="C449" s="27" t="str">
        <f>IF($B449="","",VLOOKUP($B449,公司明细!$D:$O,COLUMN()-COLUMN($B$4)+1,FALSE))</f>
        <v/>
      </c>
      <c r="D449" s="28" t="str">
        <f>IF($B449="","",VLOOKUP($B449,公司明细!$D:$O,COLUMN()-COLUMN($B$4)+1,FALSE))</f>
        <v/>
      </c>
      <c r="E449" s="28" t="str">
        <f>IF($B449="","",VLOOKUP($B449,公司明细!$D:$O,COLUMN()-COLUMN($B$4)+1,FALSE))</f>
        <v/>
      </c>
      <c r="F449" s="29" t="str">
        <f>IF(B449="","",[1]!EM_S_DQ_CLOSE(C449,deadline,"1"))</f>
        <v/>
      </c>
      <c r="G449" s="30" t="str">
        <f>IF($B449="","",VLOOKUP($B449,公司明细!$D:$O,COLUMN()-COLUMN($B$4)+1,FALSE))</f>
        <v/>
      </c>
      <c r="H449" s="30" t="str">
        <f>IF($B449="","",VLOOKUP($B449,公司明细!$D:$O,COLUMN()-COLUMN($B$4)+1,FALSE))</f>
        <v/>
      </c>
      <c r="I449" s="32" t="str">
        <f>IF($B449="","",VLOOKUP($B449,公司明细!$D:$O,COLUMN()-COLUMN($B$4)+1,FALSE))</f>
        <v/>
      </c>
      <c r="J449" s="30" t="str">
        <f>IF($B449="","",VLOOKUP($B449,公司明细!$D:$O,COLUMN()-COLUMN($B$4)+1,FALSE))</f>
        <v/>
      </c>
      <c r="K449" s="32" t="str">
        <f>IF($B449="","",VLOOKUP($B449,公司明细!$D:$O,COLUMN()-COLUMN($B$4)+1,FALSE))</f>
        <v/>
      </c>
    </row>
    <row r="450" spans="2:11">
      <c r="B450" s="40" t="str">
        <f>IF(ROW()-ROW($B$4)&gt;行业估值!$C$39,"",ROW()-ROW($B$4))</f>
        <v/>
      </c>
      <c r="C450" s="27" t="str">
        <f>IF($B450="","",VLOOKUP($B450,公司明细!$D:$O,COLUMN()-COLUMN($B$4)+1,FALSE))</f>
        <v/>
      </c>
      <c r="D450" s="28" t="str">
        <f>IF($B450="","",VLOOKUP($B450,公司明细!$D:$O,COLUMN()-COLUMN($B$4)+1,FALSE))</f>
        <v/>
      </c>
      <c r="E450" s="28" t="str">
        <f>IF($B450="","",VLOOKUP($B450,公司明细!$D:$O,COLUMN()-COLUMN($B$4)+1,FALSE))</f>
        <v/>
      </c>
      <c r="F450" s="29" t="str">
        <f>IF(B450="","",[1]!EM_S_DQ_CLOSE(C450,deadline,"1"))</f>
        <v/>
      </c>
      <c r="G450" s="30" t="str">
        <f>IF($B450="","",VLOOKUP($B450,公司明细!$D:$O,COLUMN()-COLUMN($B$4)+1,FALSE))</f>
        <v/>
      </c>
      <c r="H450" s="30" t="str">
        <f>IF($B450="","",VLOOKUP($B450,公司明细!$D:$O,COLUMN()-COLUMN($B$4)+1,FALSE))</f>
        <v/>
      </c>
      <c r="I450" s="32" t="str">
        <f>IF($B450="","",VLOOKUP($B450,公司明细!$D:$O,COLUMN()-COLUMN($B$4)+1,FALSE))</f>
        <v/>
      </c>
      <c r="J450" s="30" t="str">
        <f>IF($B450="","",VLOOKUP($B450,公司明细!$D:$O,COLUMN()-COLUMN($B$4)+1,FALSE))</f>
        <v/>
      </c>
      <c r="K450" s="32" t="str">
        <f>IF($B450="","",VLOOKUP($B450,公司明细!$D:$O,COLUMN()-COLUMN($B$4)+1,FALSE))</f>
        <v/>
      </c>
    </row>
    <row r="451" spans="2:11">
      <c r="B451" s="40" t="str">
        <f>IF(ROW()-ROW($B$4)&gt;行业估值!$C$39,"",ROW()-ROW($B$4))</f>
        <v/>
      </c>
      <c r="C451" s="27" t="str">
        <f>IF($B451="","",VLOOKUP($B451,公司明细!$D:$O,COLUMN()-COLUMN($B$4)+1,FALSE))</f>
        <v/>
      </c>
      <c r="D451" s="28" t="str">
        <f>IF($B451="","",VLOOKUP($B451,公司明细!$D:$O,COLUMN()-COLUMN($B$4)+1,FALSE))</f>
        <v/>
      </c>
      <c r="E451" s="28" t="str">
        <f>IF($B451="","",VLOOKUP($B451,公司明细!$D:$O,COLUMN()-COLUMN($B$4)+1,FALSE))</f>
        <v/>
      </c>
      <c r="F451" s="29" t="str">
        <f>IF(B451="","",[1]!EM_S_DQ_CLOSE(C451,deadline,"1"))</f>
        <v/>
      </c>
      <c r="G451" s="30" t="str">
        <f>IF($B451="","",VLOOKUP($B451,公司明细!$D:$O,COLUMN()-COLUMN($B$4)+1,FALSE))</f>
        <v/>
      </c>
      <c r="H451" s="30" t="str">
        <f>IF($B451="","",VLOOKUP($B451,公司明细!$D:$O,COLUMN()-COLUMN($B$4)+1,FALSE))</f>
        <v/>
      </c>
      <c r="I451" s="32" t="str">
        <f>IF($B451="","",VLOOKUP($B451,公司明细!$D:$O,COLUMN()-COLUMN($B$4)+1,FALSE))</f>
        <v/>
      </c>
      <c r="J451" s="30" t="str">
        <f>IF($B451="","",VLOOKUP($B451,公司明细!$D:$O,COLUMN()-COLUMN($B$4)+1,FALSE))</f>
        <v/>
      </c>
      <c r="K451" s="32" t="str">
        <f>IF($B451="","",VLOOKUP($B451,公司明细!$D:$O,COLUMN()-COLUMN($B$4)+1,FALSE))</f>
        <v/>
      </c>
    </row>
    <row r="452" spans="2:11">
      <c r="B452" s="40" t="str">
        <f>IF(ROW()-ROW($B$4)&gt;行业估值!$C$39,"",ROW()-ROW($B$4))</f>
        <v/>
      </c>
      <c r="C452" s="27" t="str">
        <f>IF($B452="","",VLOOKUP($B452,公司明细!$D:$O,COLUMN()-COLUMN($B$4)+1,FALSE))</f>
        <v/>
      </c>
      <c r="D452" s="28" t="str">
        <f>IF($B452="","",VLOOKUP($B452,公司明细!$D:$O,COLUMN()-COLUMN($B$4)+1,FALSE))</f>
        <v/>
      </c>
      <c r="E452" s="28" t="str">
        <f>IF($B452="","",VLOOKUP($B452,公司明细!$D:$O,COLUMN()-COLUMN($B$4)+1,FALSE))</f>
        <v/>
      </c>
      <c r="F452" s="29" t="str">
        <f>IF(B452="","",[1]!EM_S_DQ_CLOSE(C452,deadline,"1"))</f>
        <v/>
      </c>
      <c r="G452" s="30" t="str">
        <f>IF($B452="","",VLOOKUP($B452,公司明细!$D:$O,COLUMN()-COLUMN($B$4)+1,FALSE))</f>
        <v/>
      </c>
      <c r="H452" s="30" t="str">
        <f>IF($B452="","",VLOOKUP($B452,公司明细!$D:$O,COLUMN()-COLUMN($B$4)+1,FALSE))</f>
        <v/>
      </c>
      <c r="I452" s="32" t="str">
        <f>IF($B452="","",VLOOKUP($B452,公司明细!$D:$O,COLUMN()-COLUMN($B$4)+1,FALSE))</f>
        <v/>
      </c>
      <c r="J452" s="30" t="str">
        <f>IF($B452="","",VLOOKUP($B452,公司明细!$D:$O,COLUMN()-COLUMN($B$4)+1,FALSE))</f>
        <v/>
      </c>
      <c r="K452" s="32" t="str">
        <f>IF($B452="","",VLOOKUP($B452,公司明细!$D:$O,COLUMN()-COLUMN($B$4)+1,FALSE))</f>
        <v/>
      </c>
    </row>
    <row r="453" spans="2:11">
      <c r="B453" s="40" t="str">
        <f>IF(ROW()-ROW($B$4)&gt;行业估值!$C$39,"",ROW()-ROW($B$4))</f>
        <v/>
      </c>
      <c r="C453" s="27" t="str">
        <f>IF($B453="","",VLOOKUP($B453,公司明细!$D:$O,COLUMN()-COLUMN($B$4)+1,FALSE))</f>
        <v/>
      </c>
      <c r="D453" s="28" t="str">
        <f>IF($B453="","",VLOOKUP($B453,公司明细!$D:$O,COLUMN()-COLUMN($B$4)+1,FALSE))</f>
        <v/>
      </c>
      <c r="E453" s="28" t="str">
        <f>IF($B453="","",VLOOKUP($B453,公司明细!$D:$O,COLUMN()-COLUMN($B$4)+1,FALSE))</f>
        <v/>
      </c>
      <c r="F453" s="29" t="str">
        <f>IF(B453="","",[1]!EM_S_DQ_CLOSE(C453,deadline,"1"))</f>
        <v/>
      </c>
      <c r="G453" s="30" t="str">
        <f>IF($B453="","",VLOOKUP($B453,公司明细!$D:$O,COLUMN()-COLUMN($B$4)+1,FALSE))</f>
        <v/>
      </c>
      <c r="H453" s="30" t="str">
        <f>IF($B453="","",VLOOKUP($B453,公司明细!$D:$O,COLUMN()-COLUMN($B$4)+1,FALSE))</f>
        <v/>
      </c>
      <c r="I453" s="32" t="str">
        <f>IF($B453="","",VLOOKUP($B453,公司明细!$D:$O,COLUMN()-COLUMN($B$4)+1,FALSE))</f>
        <v/>
      </c>
      <c r="J453" s="30" t="str">
        <f>IF($B453="","",VLOOKUP($B453,公司明细!$D:$O,COLUMN()-COLUMN($B$4)+1,FALSE))</f>
        <v/>
      </c>
      <c r="K453" s="32" t="str">
        <f>IF($B453="","",VLOOKUP($B453,公司明细!$D:$O,COLUMN()-COLUMN($B$4)+1,FALSE))</f>
        <v/>
      </c>
    </row>
    <row r="454" spans="2:11">
      <c r="B454" s="40" t="str">
        <f>IF(ROW()-ROW($B$4)&gt;行业估值!$C$39,"",ROW()-ROW($B$4))</f>
        <v/>
      </c>
      <c r="C454" s="27" t="str">
        <f>IF($B454="","",VLOOKUP($B454,公司明细!$D:$O,COLUMN()-COLUMN($B$4)+1,FALSE))</f>
        <v/>
      </c>
      <c r="D454" s="28" t="str">
        <f>IF($B454="","",VLOOKUP($B454,公司明细!$D:$O,COLUMN()-COLUMN($B$4)+1,FALSE))</f>
        <v/>
      </c>
      <c r="E454" s="28" t="str">
        <f>IF($B454="","",VLOOKUP($B454,公司明细!$D:$O,COLUMN()-COLUMN($B$4)+1,FALSE))</f>
        <v/>
      </c>
      <c r="F454" s="29" t="str">
        <f>IF(B454="","",[1]!EM_S_DQ_CLOSE(C454,deadline,"1"))</f>
        <v/>
      </c>
      <c r="G454" s="30" t="str">
        <f>IF($B454="","",VLOOKUP($B454,公司明细!$D:$O,COLUMN()-COLUMN($B$4)+1,FALSE))</f>
        <v/>
      </c>
      <c r="H454" s="30" t="str">
        <f>IF($B454="","",VLOOKUP($B454,公司明细!$D:$O,COLUMN()-COLUMN($B$4)+1,FALSE))</f>
        <v/>
      </c>
      <c r="I454" s="32" t="str">
        <f>IF($B454="","",VLOOKUP($B454,公司明细!$D:$O,COLUMN()-COLUMN($B$4)+1,FALSE))</f>
        <v/>
      </c>
      <c r="J454" s="30" t="str">
        <f>IF($B454="","",VLOOKUP($B454,公司明细!$D:$O,COLUMN()-COLUMN($B$4)+1,FALSE))</f>
        <v/>
      </c>
      <c r="K454" s="32" t="str">
        <f>IF($B454="","",VLOOKUP($B454,公司明细!$D:$O,COLUMN()-COLUMN($B$4)+1,FALSE))</f>
        <v/>
      </c>
    </row>
    <row r="455" spans="2:11">
      <c r="B455" s="40" t="str">
        <f>IF(ROW()-ROW($B$4)&gt;行业估值!$C$39,"",ROW()-ROW($B$4))</f>
        <v/>
      </c>
      <c r="C455" s="27" t="str">
        <f>IF($B455="","",VLOOKUP($B455,公司明细!$D:$O,COLUMN()-COLUMN($B$4)+1,FALSE))</f>
        <v/>
      </c>
      <c r="D455" s="28" t="str">
        <f>IF($B455="","",VLOOKUP($B455,公司明细!$D:$O,COLUMN()-COLUMN($B$4)+1,FALSE))</f>
        <v/>
      </c>
      <c r="E455" s="28" t="str">
        <f>IF($B455="","",VLOOKUP($B455,公司明细!$D:$O,COLUMN()-COLUMN($B$4)+1,FALSE))</f>
        <v/>
      </c>
      <c r="F455" s="29" t="str">
        <f>IF(B455="","",[1]!EM_S_DQ_CLOSE(C455,deadline,"1"))</f>
        <v/>
      </c>
      <c r="G455" s="30" t="str">
        <f>IF($B455="","",VLOOKUP($B455,公司明细!$D:$O,COLUMN()-COLUMN($B$4)+1,FALSE))</f>
        <v/>
      </c>
      <c r="H455" s="30" t="str">
        <f>IF($B455="","",VLOOKUP($B455,公司明细!$D:$O,COLUMN()-COLUMN($B$4)+1,FALSE))</f>
        <v/>
      </c>
      <c r="I455" s="32" t="str">
        <f>IF($B455="","",VLOOKUP($B455,公司明细!$D:$O,COLUMN()-COLUMN($B$4)+1,FALSE))</f>
        <v/>
      </c>
      <c r="J455" s="30" t="str">
        <f>IF($B455="","",VLOOKUP($B455,公司明细!$D:$O,COLUMN()-COLUMN($B$4)+1,FALSE))</f>
        <v/>
      </c>
      <c r="K455" s="32" t="str">
        <f>IF($B455="","",VLOOKUP($B455,公司明细!$D:$O,COLUMN()-COLUMN($B$4)+1,FALSE))</f>
        <v/>
      </c>
    </row>
    <row r="456" spans="2:11">
      <c r="B456" s="40" t="str">
        <f>IF(ROW()-ROW($B$4)&gt;行业估值!$C$39,"",ROW()-ROW($B$4))</f>
        <v/>
      </c>
      <c r="C456" s="27" t="str">
        <f>IF($B456="","",VLOOKUP($B456,公司明细!$D:$O,COLUMN()-COLUMN($B$4)+1,FALSE))</f>
        <v/>
      </c>
      <c r="D456" s="28" t="str">
        <f>IF($B456="","",VLOOKUP($B456,公司明细!$D:$O,COLUMN()-COLUMN($B$4)+1,FALSE))</f>
        <v/>
      </c>
      <c r="E456" s="28" t="str">
        <f>IF($B456="","",VLOOKUP($B456,公司明细!$D:$O,COLUMN()-COLUMN($B$4)+1,FALSE))</f>
        <v/>
      </c>
      <c r="F456" s="29" t="str">
        <f>IF(B456="","",[1]!EM_S_DQ_CLOSE(C456,deadline,"1"))</f>
        <v/>
      </c>
      <c r="G456" s="30" t="str">
        <f>IF($B456="","",VLOOKUP($B456,公司明细!$D:$O,COLUMN()-COLUMN($B$4)+1,FALSE))</f>
        <v/>
      </c>
      <c r="H456" s="30" t="str">
        <f>IF($B456="","",VLOOKUP($B456,公司明细!$D:$O,COLUMN()-COLUMN($B$4)+1,FALSE))</f>
        <v/>
      </c>
      <c r="I456" s="32" t="str">
        <f>IF($B456="","",VLOOKUP($B456,公司明细!$D:$O,COLUMN()-COLUMN($B$4)+1,FALSE))</f>
        <v/>
      </c>
      <c r="J456" s="30" t="str">
        <f>IF($B456="","",VLOOKUP($B456,公司明细!$D:$O,COLUMN()-COLUMN($B$4)+1,FALSE))</f>
        <v/>
      </c>
      <c r="K456" s="32" t="str">
        <f>IF($B456="","",VLOOKUP($B456,公司明细!$D:$O,COLUMN()-COLUMN($B$4)+1,FALSE))</f>
        <v/>
      </c>
    </row>
    <row r="457" spans="2:11">
      <c r="B457" s="40" t="str">
        <f>IF(ROW()-ROW($B$4)&gt;行业估值!$C$39,"",ROW()-ROW($B$4))</f>
        <v/>
      </c>
      <c r="C457" s="27" t="str">
        <f>IF($B457="","",VLOOKUP($B457,公司明细!$D:$O,COLUMN()-COLUMN($B$4)+1,FALSE))</f>
        <v/>
      </c>
      <c r="D457" s="28" t="str">
        <f>IF($B457="","",VLOOKUP($B457,公司明细!$D:$O,COLUMN()-COLUMN($B$4)+1,FALSE))</f>
        <v/>
      </c>
      <c r="E457" s="28" t="str">
        <f>IF($B457="","",VLOOKUP($B457,公司明细!$D:$O,COLUMN()-COLUMN($B$4)+1,FALSE))</f>
        <v/>
      </c>
      <c r="F457" s="29" t="str">
        <f>IF(B457="","",[1]!EM_S_DQ_CLOSE(C457,deadline,"1"))</f>
        <v/>
      </c>
      <c r="G457" s="30" t="str">
        <f>IF($B457="","",VLOOKUP($B457,公司明细!$D:$O,COLUMN()-COLUMN($B$4)+1,FALSE))</f>
        <v/>
      </c>
      <c r="H457" s="30" t="str">
        <f>IF($B457="","",VLOOKUP($B457,公司明细!$D:$O,COLUMN()-COLUMN($B$4)+1,FALSE))</f>
        <v/>
      </c>
      <c r="I457" s="32" t="str">
        <f>IF($B457="","",VLOOKUP($B457,公司明细!$D:$O,COLUMN()-COLUMN($B$4)+1,FALSE))</f>
        <v/>
      </c>
      <c r="J457" s="30" t="str">
        <f>IF($B457="","",VLOOKUP($B457,公司明细!$D:$O,COLUMN()-COLUMN($B$4)+1,FALSE))</f>
        <v/>
      </c>
      <c r="K457" s="32" t="str">
        <f>IF($B457="","",VLOOKUP($B457,公司明细!$D:$O,COLUMN()-COLUMN($B$4)+1,FALSE))</f>
        <v/>
      </c>
    </row>
    <row r="458" spans="2:11">
      <c r="B458" s="40" t="str">
        <f>IF(ROW()-ROW($B$4)&gt;行业估值!$C$39,"",ROW()-ROW($B$4))</f>
        <v/>
      </c>
      <c r="C458" s="27" t="str">
        <f>IF($B458="","",VLOOKUP($B458,公司明细!$D:$O,COLUMN()-COLUMN($B$4)+1,FALSE))</f>
        <v/>
      </c>
      <c r="D458" s="28" t="str">
        <f>IF($B458="","",VLOOKUP($B458,公司明细!$D:$O,COLUMN()-COLUMN($B$4)+1,FALSE))</f>
        <v/>
      </c>
      <c r="E458" s="28" t="str">
        <f>IF($B458="","",VLOOKUP($B458,公司明细!$D:$O,COLUMN()-COLUMN($B$4)+1,FALSE))</f>
        <v/>
      </c>
      <c r="F458" s="29" t="str">
        <f>IF(B458="","",[1]!EM_S_DQ_CLOSE(C458,deadline,"1"))</f>
        <v/>
      </c>
      <c r="G458" s="30" t="str">
        <f>IF($B458="","",VLOOKUP($B458,公司明细!$D:$O,COLUMN()-COLUMN($B$4)+1,FALSE))</f>
        <v/>
      </c>
      <c r="H458" s="30" t="str">
        <f>IF($B458="","",VLOOKUP($B458,公司明细!$D:$O,COLUMN()-COLUMN($B$4)+1,FALSE))</f>
        <v/>
      </c>
      <c r="I458" s="32" t="str">
        <f>IF($B458="","",VLOOKUP($B458,公司明细!$D:$O,COLUMN()-COLUMN($B$4)+1,FALSE))</f>
        <v/>
      </c>
      <c r="J458" s="30" t="str">
        <f>IF($B458="","",VLOOKUP($B458,公司明细!$D:$O,COLUMN()-COLUMN($B$4)+1,FALSE))</f>
        <v/>
      </c>
      <c r="K458" s="32" t="str">
        <f>IF($B458="","",VLOOKUP($B458,公司明细!$D:$O,COLUMN()-COLUMN($B$4)+1,FALSE))</f>
        <v/>
      </c>
    </row>
    <row r="459" spans="2:11">
      <c r="B459" s="40" t="str">
        <f>IF(ROW()-ROW($B$4)&gt;行业估值!$C$39,"",ROW()-ROW($B$4))</f>
        <v/>
      </c>
      <c r="C459" s="27" t="str">
        <f>IF($B459="","",VLOOKUP($B459,公司明细!$D:$O,COLUMN()-COLUMN($B$4)+1,FALSE))</f>
        <v/>
      </c>
      <c r="D459" s="28" t="str">
        <f>IF($B459="","",VLOOKUP($B459,公司明细!$D:$O,COLUMN()-COLUMN($B$4)+1,FALSE))</f>
        <v/>
      </c>
      <c r="E459" s="28" t="str">
        <f>IF($B459="","",VLOOKUP($B459,公司明细!$D:$O,COLUMN()-COLUMN($B$4)+1,FALSE))</f>
        <v/>
      </c>
      <c r="F459" s="29" t="str">
        <f>IF(B459="","",[1]!EM_S_DQ_CLOSE(C459,deadline,"1"))</f>
        <v/>
      </c>
      <c r="G459" s="30" t="str">
        <f>IF($B459="","",VLOOKUP($B459,公司明细!$D:$O,COLUMN()-COLUMN($B$4)+1,FALSE))</f>
        <v/>
      </c>
      <c r="H459" s="30" t="str">
        <f>IF($B459="","",VLOOKUP($B459,公司明细!$D:$O,COLUMN()-COLUMN($B$4)+1,FALSE))</f>
        <v/>
      </c>
      <c r="I459" s="32" t="str">
        <f>IF($B459="","",VLOOKUP($B459,公司明细!$D:$O,COLUMN()-COLUMN($B$4)+1,FALSE))</f>
        <v/>
      </c>
      <c r="J459" s="30" t="str">
        <f>IF($B459="","",VLOOKUP($B459,公司明细!$D:$O,COLUMN()-COLUMN($B$4)+1,FALSE))</f>
        <v/>
      </c>
      <c r="K459" s="32" t="str">
        <f>IF($B459="","",VLOOKUP($B459,公司明细!$D:$O,COLUMN()-COLUMN($B$4)+1,FALSE))</f>
        <v/>
      </c>
    </row>
    <row r="460" spans="2:11">
      <c r="B460" s="40" t="str">
        <f>IF(ROW()-ROW($B$4)&gt;行业估值!$C$39,"",ROW()-ROW($B$4))</f>
        <v/>
      </c>
      <c r="C460" s="27" t="str">
        <f>IF($B460="","",VLOOKUP($B460,公司明细!$D:$O,COLUMN()-COLUMN($B$4)+1,FALSE))</f>
        <v/>
      </c>
      <c r="D460" s="28" t="str">
        <f>IF($B460="","",VLOOKUP($B460,公司明细!$D:$O,COLUMN()-COLUMN($B$4)+1,FALSE))</f>
        <v/>
      </c>
      <c r="E460" s="28" t="str">
        <f>IF($B460="","",VLOOKUP($B460,公司明细!$D:$O,COLUMN()-COLUMN($B$4)+1,FALSE))</f>
        <v/>
      </c>
      <c r="F460" s="29" t="str">
        <f>IF(B460="","",[1]!EM_S_DQ_CLOSE(C460,deadline,"1"))</f>
        <v/>
      </c>
      <c r="G460" s="30" t="str">
        <f>IF($B460="","",VLOOKUP($B460,公司明细!$D:$O,COLUMN()-COLUMN($B$4)+1,FALSE))</f>
        <v/>
      </c>
      <c r="H460" s="30" t="str">
        <f>IF($B460="","",VLOOKUP($B460,公司明细!$D:$O,COLUMN()-COLUMN($B$4)+1,FALSE))</f>
        <v/>
      </c>
      <c r="I460" s="32" t="str">
        <f>IF($B460="","",VLOOKUP($B460,公司明细!$D:$O,COLUMN()-COLUMN($B$4)+1,FALSE))</f>
        <v/>
      </c>
      <c r="J460" s="30" t="str">
        <f>IF($B460="","",VLOOKUP($B460,公司明细!$D:$O,COLUMN()-COLUMN($B$4)+1,FALSE))</f>
        <v/>
      </c>
      <c r="K460" s="32" t="str">
        <f>IF($B460="","",VLOOKUP($B460,公司明细!$D:$O,COLUMN()-COLUMN($B$4)+1,FALSE))</f>
        <v/>
      </c>
    </row>
    <row r="461" spans="2:11">
      <c r="B461" s="40" t="str">
        <f>IF(ROW()-ROW($B$4)&gt;行业估值!$C$39,"",ROW()-ROW($B$4))</f>
        <v/>
      </c>
      <c r="C461" s="27" t="str">
        <f>IF($B461="","",VLOOKUP($B461,公司明细!$D:$O,COLUMN()-COLUMN($B$4)+1,FALSE))</f>
        <v/>
      </c>
      <c r="D461" s="28" t="str">
        <f>IF($B461="","",VLOOKUP($B461,公司明细!$D:$O,COLUMN()-COLUMN($B$4)+1,FALSE))</f>
        <v/>
      </c>
      <c r="E461" s="28" t="str">
        <f>IF($B461="","",VLOOKUP($B461,公司明细!$D:$O,COLUMN()-COLUMN($B$4)+1,FALSE))</f>
        <v/>
      </c>
      <c r="F461" s="29" t="str">
        <f>IF(B461="","",[1]!EM_S_DQ_CLOSE(C461,deadline,"1"))</f>
        <v/>
      </c>
      <c r="G461" s="30" t="str">
        <f>IF($B461="","",VLOOKUP($B461,公司明细!$D:$O,COLUMN()-COLUMN($B$4)+1,FALSE))</f>
        <v/>
      </c>
      <c r="H461" s="30" t="str">
        <f>IF($B461="","",VLOOKUP($B461,公司明细!$D:$O,COLUMN()-COLUMN($B$4)+1,FALSE))</f>
        <v/>
      </c>
      <c r="I461" s="32" t="str">
        <f>IF($B461="","",VLOOKUP($B461,公司明细!$D:$O,COLUMN()-COLUMN($B$4)+1,FALSE))</f>
        <v/>
      </c>
      <c r="J461" s="30" t="str">
        <f>IF($B461="","",VLOOKUP($B461,公司明细!$D:$O,COLUMN()-COLUMN($B$4)+1,FALSE))</f>
        <v/>
      </c>
      <c r="K461" s="32" t="str">
        <f>IF($B461="","",VLOOKUP($B461,公司明细!$D:$O,COLUMN()-COLUMN($B$4)+1,FALSE))</f>
        <v/>
      </c>
    </row>
    <row r="462" spans="2:11">
      <c r="B462" s="40" t="str">
        <f>IF(ROW()-ROW($B$4)&gt;行业估值!$C$39,"",ROW()-ROW($B$4))</f>
        <v/>
      </c>
      <c r="C462" s="27" t="str">
        <f>IF($B462="","",VLOOKUP($B462,公司明细!$D:$O,COLUMN()-COLUMN($B$4)+1,FALSE))</f>
        <v/>
      </c>
      <c r="D462" s="28" t="str">
        <f>IF($B462="","",VLOOKUP($B462,公司明细!$D:$O,COLUMN()-COLUMN($B$4)+1,FALSE))</f>
        <v/>
      </c>
      <c r="E462" s="28" t="str">
        <f>IF($B462="","",VLOOKUP($B462,公司明细!$D:$O,COLUMN()-COLUMN($B$4)+1,FALSE))</f>
        <v/>
      </c>
      <c r="F462" s="29" t="str">
        <f>IF(B462="","",[1]!EM_S_DQ_CLOSE(C462,deadline,"1"))</f>
        <v/>
      </c>
      <c r="G462" s="30" t="str">
        <f>IF($B462="","",VLOOKUP($B462,公司明细!$D:$O,COLUMN()-COLUMN($B$4)+1,FALSE))</f>
        <v/>
      </c>
      <c r="H462" s="30" t="str">
        <f>IF($B462="","",VLOOKUP($B462,公司明细!$D:$O,COLUMN()-COLUMN($B$4)+1,FALSE))</f>
        <v/>
      </c>
      <c r="I462" s="32" t="str">
        <f>IF($B462="","",VLOOKUP($B462,公司明细!$D:$O,COLUMN()-COLUMN($B$4)+1,FALSE))</f>
        <v/>
      </c>
      <c r="J462" s="30" t="str">
        <f>IF($B462="","",VLOOKUP($B462,公司明细!$D:$O,COLUMN()-COLUMN($B$4)+1,FALSE))</f>
        <v/>
      </c>
      <c r="K462" s="32" t="str">
        <f>IF($B462="","",VLOOKUP($B462,公司明细!$D:$O,COLUMN()-COLUMN($B$4)+1,FALSE))</f>
        <v/>
      </c>
    </row>
    <row r="463" spans="2:11">
      <c r="B463" s="40" t="str">
        <f>IF(ROW()-ROW($B$4)&gt;行业估值!$C$39,"",ROW()-ROW($B$4))</f>
        <v/>
      </c>
      <c r="C463" s="27" t="str">
        <f>IF($B463="","",VLOOKUP($B463,公司明细!$D:$O,COLUMN()-COLUMN($B$4)+1,FALSE))</f>
        <v/>
      </c>
      <c r="D463" s="28" t="str">
        <f>IF($B463="","",VLOOKUP($B463,公司明细!$D:$O,COLUMN()-COLUMN($B$4)+1,FALSE))</f>
        <v/>
      </c>
      <c r="E463" s="28" t="str">
        <f>IF($B463="","",VLOOKUP($B463,公司明细!$D:$O,COLUMN()-COLUMN($B$4)+1,FALSE))</f>
        <v/>
      </c>
      <c r="F463" s="29" t="str">
        <f>IF(B463="","",[1]!EM_S_DQ_CLOSE(C463,deadline,"1"))</f>
        <v/>
      </c>
      <c r="G463" s="30" t="str">
        <f>IF($B463="","",VLOOKUP($B463,公司明细!$D:$O,COLUMN()-COLUMN($B$4)+1,FALSE))</f>
        <v/>
      </c>
      <c r="H463" s="30" t="str">
        <f>IF($B463="","",VLOOKUP($B463,公司明细!$D:$O,COLUMN()-COLUMN($B$4)+1,FALSE))</f>
        <v/>
      </c>
      <c r="I463" s="32" t="str">
        <f>IF($B463="","",VLOOKUP($B463,公司明细!$D:$O,COLUMN()-COLUMN($B$4)+1,FALSE))</f>
        <v/>
      </c>
      <c r="J463" s="30" t="str">
        <f>IF($B463="","",VLOOKUP($B463,公司明细!$D:$O,COLUMN()-COLUMN($B$4)+1,FALSE))</f>
        <v/>
      </c>
      <c r="K463" s="32" t="str">
        <f>IF($B463="","",VLOOKUP($B463,公司明细!$D:$O,COLUMN()-COLUMN($B$4)+1,FALSE))</f>
        <v/>
      </c>
    </row>
    <row r="464" spans="2:11">
      <c r="B464" s="40" t="str">
        <f>IF(ROW()-ROW($B$4)&gt;行业估值!$C$39,"",ROW()-ROW($B$4))</f>
        <v/>
      </c>
      <c r="C464" s="27" t="str">
        <f>IF($B464="","",VLOOKUP($B464,公司明细!$D:$O,COLUMN()-COLUMN($B$4)+1,FALSE))</f>
        <v/>
      </c>
      <c r="D464" s="28" t="str">
        <f>IF($B464="","",VLOOKUP($B464,公司明细!$D:$O,COLUMN()-COLUMN($B$4)+1,FALSE))</f>
        <v/>
      </c>
      <c r="E464" s="28" t="str">
        <f>IF($B464="","",VLOOKUP($B464,公司明细!$D:$O,COLUMN()-COLUMN($B$4)+1,FALSE))</f>
        <v/>
      </c>
      <c r="F464" s="29" t="str">
        <f>IF(B464="","",[1]!EM_S_DQ_CLOSE(C464,deadline,"1"))</f>
        <v/>
      </c>
      <c r="G464" s="30" t="str">
        <f>IF($B464="","",VLOOKUP($B464,公司明细!$D:$O,COLUMN()-COLUMN($B$4)+1,FALSE))</f>
        <v/>
      </c>
      <c r="H464" s="30" t="str">
        <f>IF($B464="","",VLOOKUP($B464,公司明细!$D:$O,COLUMN()-COLUMN($B$4)+1,FALSE))</f>
        <v/>
      </c>
      <c r="I464" s="32" t="str">
        <f>IF($B464="","",VLOOKUP($B464,公司明细!$D:$O,COLUMN()-COLUMN($B$4)+1,FALSE))</f>
        <v/>
      </c>
      <c r="J464" s="30" t="str">
        <f>IF($B464="","",VLOOKUP($B464,公司明细!$D:$O,COLUMN()-COLUMN($B$4)+1,FALSE))</f>
        <v/>
      </c>
      <c r="K464" s="32" t="str">
        <f>IF($B464="","",VLOOKUP($B464,公司明细!$D:$O,COLUMN()-COLUMN($B$4)+1,FALSE))</f>
        <v/>
      </c>
    </row>
    <row r="465" spans="2:11">
      <c r="B465" s="40" t="str">
        <f>IF(ROW()-ROW($B$4)&gt;行业估值!$C$39,"",ROW()-ROW($B$4))</f>
        <v/>
      </c>
      <c r="C465" s="27" t="str">
        <f>IF($B465="","",VLOOKUP($B465,公司明细!$D:$O,COLUMN()-COLUMN($B$4)+1,FALSE))</f>
        <v/>
      </c>
      <c r="D465" s="28" t="str">
        <f>IF($B465="","",VLOOKUP($B465,公司明细!$D:$O,COLUMN()-COLUMN($B$4)+1,FALSE))</f>
        <v/>
      </c>
      <c r="E465" s="28" t="str">
        <f>IF($B465="","",VLOOKUP($B465,公司明细!$D:$O,COLUMN()-COLUMN($B$4)+1,FALSE))</f>
        <v/>
      </c>
      <c r="F465" s="29" t="str">
        <f>IF(B465="","",[1]!EM_S_DQ_CLOSE(C465,deadline,"1"))</f>
        <v/>
      </c>
      <c r="G465" s="30" t="str">
        <f>IF($B465="","",VLOOKUP($B465,公司明细!$D:$O,COLUMN()-COLUMN($B$4)+1,FALSE))</f>
        <v/>
      </c>
      <c r="H465" s="30" t="str">
        <f>IF($B465="","",VLOOKUP($B465,公司明细!$D:$O,COLUMN()-COLUMN($B$4)+1,FALSE))</f>
        <v/>
      </c>
      <c r="I465" s="32" t="str">
        <f>IF($B465="","",VLOOKUP($B465,公司明细!$D:$O,COLUMN()-COLUMN($B$4)+1,FALSE))</f>
        <v/>
      </c>
      <c r="J465" s="30" t="str">
        <f>IF($B465="","",VLOOKUP($B465,公司明细!$D:$O,COLUMN()-COLUMN($B$4)+1,FALSE))</f>
        <v/>
      </c>
      <c r="K465" s="32" t="str">
        <f>IF($B465="","",VLOOKUP($B465,公司明细!$D:$O,COLUMN()-COLUMN($B$4)+1,FALSE))</f>
        <v/>
      </c>
    </row>
    <row r="466" spans="2:11">
      <c r="B466" s="40" t="str">
        <f>IF(ROW()-ROW($B$4)&gt;行业估值!$C$39,"",ROW()-ROW($B$4))</f>
        <v/>
      </c>
      <c r="C466" s="27" t="str">
        <f>IF($B466="","",VLOOKUP($B466,公司明细!$D:$O,COLUMN()-COLUMN($B$4)+1,FALSE))</f>
        <v/>
      </c>
      <c r="D466" s="28" t="str">
        <f>IF($B466="","",VLOOKUP($B466,公司明细!$D:$O,COLUMN()-COLUMN($B$4)+1,FALSE))</f>
        <v/>
      </c>
      <c r="E466" s="28" t="str">
        <f>IF($B466="","",VLOOKUP($B466,公司明细!$D:$O,COLUMN()-COLUMN($B$4)+1,FALSE))</f>
        <v/>
      </c>
      <c r="F466" s="29" t="str">
        <f>IF(B466="","",[1]!EM_S_DQ_CLOSE(C466,deadline,"1"))</f>
        <v/>
      </c>
      <c r="G466" s="30" t="str">
        <f>IF($B466="","",VLOOKUP($B466,公司明细!$D:$O,COLUMN()-COLUMN($B$4)+1,FALSE))</f>
        <v/>
      </c>
      <c r="H466" s="30" t="str">
        <f>IF($B466="","",VLOOKUP($B466,公司明细!$D:$O,COLUMN()-COLUMN($B$4)+1,FALSE))</f>
        <v/>
      </c>
      <c r="I466" s="32" t="str">
        <f>IF($B466="","",VLOOKUP($B466,公司明细!$D:$O,COLUMN()-COLUMN($B$4)+1,FALSE))</f>
        <v/>
      </c>
      <c r="J466" s="30" t="str">
        <f>IF($B466="","",VLOOKUP($B466,公司明细!$D:$O,COLUMN()-COLUMN($B$4)+1,FALSE))</f>
        <v/>
      </c>
      <c r="K466" s="32" t="str">
        <f>IF($B466="","",VLOOKUP($B466,公司明细!$D:$O,COLUMN()-COLUMN($B$4)+1,FALSE))</f>
        <v/>
      </c>
    </row>
    <row r="467" spans="2:11">
      <c r="B467" s="40" t="str">
        <f>IF(ROW()-ROW($B$4)&gt;行业估值!$C$39,"",ROW()-ROW($B$4))</f>
        <v/>
      </c>
      <c r="C467" s="27" t="str">
        <f>IF($B467="","",VLOOKUP($B467,公司明细!$D:$O,COLUMN()-COLUMN($B$4)+1,FALSE))</f>
        <v/>
      </c>
      <c r="D467" s="28" t="str">
        <f>IF($B467="","",VLOOKUP($B467,公司明细!$D:$O,COLUMN()-COLUMN($B$4)+1,FALSE))</f>
        <v/>
      </c>
      <c r="E467" s="28" t="str">
        <f>IF($B467="","",VLOOKUP($B467,公司明细!$D:$O,COLUMN()-COLUMN($B$4)+1,FALSE))</f>
        <v/>
      </c>
      <c r="F467" s="29" t="str">
        <f>IF(B467="","",[1]!EM_S_DQ_CLOSE(C467,deadline,"1"))</f>
        <v/>
      </c>
      <c r="G467" s="30" t="str">
        <f>IF($B467="","",VLOOKUP($B467,公司明细!$D:$O,COLUMN()-COLUMN($B$4)+1,FALSE))</f>
        <v/>
      </c>
      <c r="H467" s="30" t="str">
        <f>IF($B467="","",VLOOKUP($B467,公司明细!$D:$O,COLUMN()-COLUMN($B$4)+1,FALSE))</f>
        <v/>
      </c>
      <c r="I467" s="32" t="str">
        <f>IF($B467="","",VLOOKUP($B467,公司明细!$D:$O,COLUMN()-COLUMN($B$4)+1,FALSE))</f>
        <v/>
      </c>
      <c r="J467" s="30" t="str">
        <f>IF($B467="","",VLOOKUP($B467,公司明细!$D:$O,COLUMN()-COLUMN($B$4)+1,FALSE))</f>
        <v/>
      </c>
      <c r="K467" s="32" t="str">
        <f>IF($B467="","",VLOOKUP($B467,公司明细!$D:$O,COLUMN()-COLUMN($B$4)+1,FALSE))</f>
        <v/>
      </c>
    </row>
    <row r="468" spans="2:11">
      <c r="B468" s="40" t="str">
        <f>IF(ROW()-ROW($B$4)&gt;行业估值!$C$39,"",ROW()-ROW($B$4))</f>
        <v/>
      </c>
      <c r="C468" s="27" t="str">
        <f>IF($B468="","",VLOOKUP($B468,公司明细!$D:$O,COLUMN()-COLUMN($B$4)+1,FALSE))</f>
        <v/>
      </c>
      <c r="D468" s="28" t="str">
        <f>IF($B468="","",VLOOKUP($B468,公司明细!$D:$O,COLUMN()-COLUMN($B$4)+1,FALSE))</f>
        <v/>
      </c>
      <c r="E468" s="28" t="str">
        <f>IF($B468="","",VLOOKUP($B468,公司明细!$D:$O,COLUMN()-COLUMN($B$4)+1,FALSE))</f>
        <v/>
      </c>
      <c r="F468" s="29" t="str">
        <f>IF(B468="","",[1]!EM_S_DQ_CLOSE(C468,deadline,"1"))</f>
        <v/>
      </c>
      <c r="G468" s="30" t="str">
        <f>IF($B468="","",VLOOKUP($B468,公司明细!$D:$O,COLUMN()-COLUMN($B$4)+1,FALSE))</f>
        <v/>
      </c>
      <c r="H468" s="30" t="str">
        <f>IF($B468="","",VLOOKUP($B468,公司明细!$D:$O,COLUMN()-COLUMN($B$4)+1,FALSE))</f>
        <v/>
      </c>
      <c r="I468" s="32" t="str">
        <f>IF($B468="","",VLOOKUP($B468,公司明细!$D:$O,COLUMN()-COLUMN($B$4)+1,FALSE))</f>
        <v/>
      </c>
      <c r="J468" s="30" t="str">
        <f>IF($B468="","",VLOOKUP($B468,公司明细!$D:$O,COLUMN()-COLUMN($B$4)+1,FALSE))</f>
        <v/>
      </c>
      <c r="K468" s="32" t="str">
        <f>IF($B468="","",VLOOKUP($B468,公司明细!$D:$O,COLUMN()-COLUMN($B$4)+1,FALSE))</f>
        <v/>
      </c>
    </row>
    <row r="469" spans="2:11">
      <c r="B469" s="40" t="str">
        <f>IF(ROW()-ROW($B$4)&gt;行业估值!$C$39,"",ROW()-ROW($B$4))</f>
        <v/>
      </c>
      <c r="C469" s="27" t="str">
        <f>IF($B469="","",VLOOKUP($B469,公司明细!$D:$O,COLUMN()-COLUMN($B$4)+1,FALSE))</f>
        <v/>
      </c>
      <c r="D469" s="28" t="str">
        <f>IF($B469="","",VLOOKUP($B469,公司明细!$D:$O,COLUMN()-COLUMN($B$4)+1,FALSE))</f>
        <v/>
      </c>
      <c r="E469" s="28" t="str">
        <f>IF($B469="","",VLOOKUP($B469,公司明细!$D:$O,COLUMN()-COLUMN($B$4)+1,FALSE))</f>
        <v/>
      </c>
      <c r="F469" s="29" t="str">
        <f>IF(B469="","",[1]!EM_S_DQ_CLOSE(C469,deadline,"1"))</f>
        <v/>
      </c>
      <c r="G469" s="30" t="str">
        <f>IF($B469="","",VLOOKUP($B469,公司明细!$D:$O,COLUMN()-COLUMN($B$4)+1,FALSE))</f>
        <v/>
      </c>
      <c r="H469" s="30" t="str">
        <f>IF($B469="","",VLOOKUP($B469,公司明细!$D:$O,COLUMN()-COLUMN($B$4)+1,FALSE))</f>
        <v/>
      </c>
      <c r="I469" s="32" t="str">
        <f>IF($B469="","",VLOOKUP($B469,公司明细!$D:$O,COLUMN()-COLUMN($B$4)+1,FALSE))</f>
        <v/>
      </c>
      <c r="J469" s="30" t="str">
        <f>IF($B469="","",VLOOKUP($B469,公司明细!$D:$O,COLUMN()-COLUMN($B$4)+1,FALSE))</f>
        <v/>
      </c>
      <c r="K469" s="32" t="str">
        <f>IF($B469="","",VLOOKUP($B469,公司明细!$D:$O,COLUMN()-COLUMN($B$4)+1,FALSE))</f>
        <v/>
      </c>
    </row>
    <row r="470" spans="2:11">
      <c r="B470" s="40" t="str">
        <f>IF(ROW()-ROW($B$4)&gt;行业估值!$C$39,"",ROW()-ROW($B$4))</f>
        <v/>
      </c>
      <c r="C470" s="27" t="str">
        <f>IF($B470="","",VLOOKUP($B470,公司明细!$D:$O,COLUMN()-COLUMN($B$4)+1,FALSE))</f>
        <v/>
      </c>
      <c r="D470" s="28" t="str">
        <f>IF($B470="","",VLOOKUP($B470,公司明细!$D:$O,COLUMN()-COLUMN($B$4)+1,FALSE))</f>
        <v/>
      </c>
      <c r="E470" s="28" t="str">
        <f>IF($B470="","",VLOOKUP($B470,公司明细!$D:$O,COLUMN()-COLUMN($B$4)+1,FALSE))</f>
        <v/>
      </c>
      <c r="F470" s="29" t="str">
        <f>IF(B470="","",[1]!EM_S_DQ_CLOSE(C470,deadline,"1"))</f>
        <v/>
      </c>
      <c r="G470" s="30" t="str">
        <f>IF($B470="","",VLOOKUP($B470,公司明细!$D:$O,COLUMN()-COLUMN($B$4)+1,FALSE))</f>
        <v/>
      </c>
      <c r="H470" s="30" t="str">
        <f>IF($B470="","",VLOOKUP($B470,公司明细!$D:$O,COLUMN()-COLUMN($B$4)+1,FALSE))</f>
        <v/>
      </c>
      <c r="I470" s="32" t="str">
        <f>IF($B470="","",VLOOKUP($B470,公司明细!$D:$O,COLUMN()-COLUMN($B$4)+1,FALSE))</f>
        <v/>
      </c>
      <c r="J470" s="30" t="str">
        <f>IF($B470="","",VLOOKUP($B470,公司明细!$D:$O,COLUMN()-COLUMN($B$4)+1,FALSE))</f>
        <v/>
      </c>
      <c r="K470" s="32" t="str">
        <f>IF($B470="","",VLOOKUP($B470,公司明细!$D:$O,COLUMN()-COLUMN($B$4)+1,FALSE))</f>
        <v/>
      </c>
    </row>
    <row r="471" spans="2:11">
      <c r="B471" s="40" t="str">
        <f>IF(ROW()-ROW($B$4)&gt;行业估值!$C$39,"",ROW()-ROW($B$4))</f>
        <v/>
      </c>
      <c r="C471" s="27" t="str">
        <f>IF($B471="","",VLOOKUP($B471,公司明细!$D:$O,COLUMN()-COLUMN($B$4)+1,FALSE))</f>
        <v/>
      </c>
      <c r="D471" s="28" t="str">
        <f>IF($B471="","",VLOOKUP($B471,公司明细!$D:$O,COLUMN()-COLUMN($B$4)+1,FALSE))</f>
        <v/>
      </c>
      <c r="E471" s="28" t="str">
        <f>IF($B471="","",VLOOKUP($B471,公司明细!$D:$O,COLUMN()-COLUMN($B$4)+1,FALSE))</f>
        <v/>
      </c>
      <c r="F471" s="29" t="str">
        <f>IF(B471="","",[1]!EM_S_DQ_CLOSE(C471,deadline,"1"))</f>
        <v/>
      </c>
      <c r="G471" s="30" t="str">
        <f>IF($B471="","",VLOOKUP($B471,公司明细!$D:$O,COLUMN()-COLUMN($B$4)+1,FALSE))</f>
        <v/>
      </c>
      <c r="H471" s="30" t="str">
        <f>IF($B471="","",VLOOKUP($B471,公司明细!$D:$O,COLUMN()-COLUMN($B$4)+1,FALSE))</f>
        <v/>
      </c>
      <c r="I471" s="32" t="str">
        <f>IF($B471="","",VLOOKUP($B471,公司明细!$D:$O,COLUMN()-COLUMN($B$4)+1,FALSE))</f>
        <v/>
      </c>
      <c r="J471" s="30" t="str">
        <f>IF($B471="","",VLOOKUP($B471,公司明细!$D:$O,COLUMN()-COLUMN($B$4)+1,FALSE))</f>
        <v/>
      </c>
      <c r="K471" s="32" t="str">
        <f>IF($B471="","",VLOOKUP($B471,公司明细!$D:$O,COLUMN()-COLUMN($B$4)+1,FALSE))</f>
        <v/>
      </c>
    </row>
    <row r="472" spans="2:11">
      <c r="B472" s="40" t="str">
        <f>IF(ROW()-ROW($B$4)&gt;行业估值!$C$39,"",ROW()-ROW($B$4))</f>
        <v/>
      </c>
      <c r="C472" s="27" t="str">
        <f>IF($B472="","",VLOOKUP($B472,公司明细!$D:$O,COLUMN()-COLUMN($B$4)+1,FALSE))</f>
        <v/>
      </c>
      <c r="D472" s="28" t="str">
        <f>IF($B472="","",VLOOKUP($B472,公司明细!$D:$O,COLUMN()-COLUMN($B$4)+1,FALSE))</f>
        <v/>
      </c>
      <c r="E472" s="28" t="str">
        <f>IF($B472="","",VLOOKUP($B472,公司明细!$D:$O,COLUMN()-COLUMN($B$4)+1,FALSE))</f>
        <v/>
      </c>
      <c r="F472" s="29" t="str">
        <f>IF(B472="","",[1]!EM_S_DQ_CLOSE(C472,deadline,"1"))</f>
        <v/>
      </c>
      <c r="G472" s="30" t="str">
        <f>IF($B472="","",VLOOKUP($B472,公司明细!$D:$O,COLUMN()-COLUMN($B$4)+1,FALSE))</f>
        <v/>
      </c>
      <c r="H472" s="30" t="str">
        <f>IF($B472="","",VLOOKUP($B472,公司明细!$D:$O,COLUMN()-COLUMN($B$4)+1,FALSE))</f>
        <v/>
      </c>
      <c r="I472" s="32" t="str">
        <f>IF($B472="","",VLOOKUP($B472,公司明细!$D:$O,COLUMN()-COLUMN($B$4)+1,FALSE))</f>
        <v/>
      </c>
      <c r="J472" s="30" t="str">
        <f>IF($B472="","",VLOOKUP($B472,公司明细!$D:$O,COLUMN()-COLUMN($B$4)+1,FALSE))</f>
        <v/>
      </c>
      <c r="K472" s="32" t="str">
        <f>IF($B472="","",VLOOKUP($B472,公司明细!$D:$O,COLUMN()-COLUMN($B$4)+1,FALSE))</f>
        <v/>
      </c>
    </row>
    <row r="473" spans="2:11">
      <c r="B473" s="40" t="str">
        <f>IF(ROW()-ROW($B$4)&gt;行业估值!$C$39,"",ROW()-ROW($B$4))</f>
        <v/>
      </c>
      <c r="C473" s="27" t="str">
        <f>IF($B473="","",VLOOKUP($B473,公司明细!$D:$O,COLUMN()-COLUMN($B$4)+1,FALSE))</f>
        <v/>
      </c>
      <c r="D473" s="28" t="str">
        <f>IF($B473="","",VLOOKUP($B473,公司明细!$D:$O,COLUMN()-COLUMN($B$4)+1,FALSE))</f>
        <v/>
      </c>
      <c r="E473" s="28" t="str">
        <f>IF($B473="","",VLOOKUP($B473,公司明细!$D:$O,COLUMN()-COLUMN($B$4)+1,FALSE))</f>
        <v/>
      </c>
      <c r="F473" s="29" t="str">
        <f>IF(B473="","",[1]!EM_S_DQ_CLOSE(C473,deadline,"1"))</f>
        <v/>
      </c>
      <c r="G473" s="30" t="str">
        <f>IF($B473="","",VLOOKUP($B473,公司明细!$D:$O,COLUMN()-COLUMN($B$4)+1,FALSE))</f>
        <v/>
      </c>
      <c r="H473" s="30" t="str">
        <f>IF($B473="","",VLOOKUP($B473,公司明细!$D:$O,COLUMN()-COLUMN($B$4)+1,FALSE))</f>
        <v/>
      </c>
      <c r="I473" s="32" t="str">
        <f>IF($B473="","",VLOOKUP($B473,公司明细!$D:$O,COLUMN()-COLUMN($B$4)+1,FALSE))</f>
        <v/>
      </c>
      <c r="J473" s="30" t="str">
        <f>IF($B473="","",VLOOKUP($B473,公司明细!$D:$O,COLUMN()-COLUMN($B$4)+1,FALSE))</f>
        <v/>
      </c>
      <c r="K473" s="32" t="str">
        <f>IF($B473="","",VLOOKUP($B473,公司明细!$D:$O,COLUMN()-COLUMN($B$4)+1,FALSE))</f>
        <v/>
      </c>
    </row>
    <row r="474" spans="2:11">
      <c r="B474" s="40" t="str">
        <f>IF(ROW()-ROW($B$4)&gt;行业估值!$C$39,"",ROW()-ROW($B$4))</f>
        <v/>
      </c>
      <c r="C474" s="27" t="str">
        <f>IF($B474="","",VLOOKUP($B474,公司明细!$D:$O,COLUMN()-COLUMN($B$4)+1,FALSE))</f>
        <v/>
      </c>
      <c r="D474" s="28" t="str">
        <f>IF($B474="","",VLOOKUP($B474,公司明细!$D:$O,COLUMN()-COLUMN($B$4)+1,FALSE))</f>
        <v/>
      </c>
      <c r="E474" s="28" t="str">
        <f>IF($B474="","",VLOOKUP($B474,公司明细!$D:$O,COLUMN()-COLUMN($B$4)+1,FALSE))</f>
        <v/>
      </c>
      <c r="F474" s="29" t="str">
        <f>IF(B474="","",[1]!EM_S_DQ_CLOSE(C474,deadline,"1"))</f>
        <v/>
      </c>
      <c r="G474" s="30" t="str">
        <f>IF($B474="","",VLOOKUP($B474,公司明细!$D:$O,COLUMN()-COLUMN($B$4)+1,FALSE))</f>
        <v/>
      </c>
      <c r="H474" s="30" t="str">
        <f>IF($B474="","",VLOOKUP($B474,公司明细!$D:$O,COLUMN()-COLUMN($B$4)+1,FALSE))</f>
        <v/>
      </c>
      <c r="I474" s="32" t="str">
        <f>IF($B474="","",VLOOKUP($B474,公司明细!$D:$O,COLUMN()-COLUMN($B$4)+1,FALSE))</f>
        <v/>
      </c>
      <c r="J474" s="30" t="str">
        <f>IF($B474="","",VLOOKUP($B474,公司明细!$D:$O,COLUMN()-COLUMN($B$4)+1,FALSE))</f>
        <v/>
      </c>
      <c r="K474" s="32" t="str">
        <f>IF($B474="","",VLOOKUP($B474,公司明细!$D:$O,COLUMN()-COLUMN($B$4)+1,FALSE))</f>
        <v/>
      </c>
    </row>
    <row r="475" spans="2:11">
      <c r="B475" s="40" t="str">
        <f>IF(ROW()-ROW($B$4)&gt;行业估值!$C$39,"",ROW()-ROW($B$4))</f>
        <v/>
      </c>
      <c r="C475" s="27" t="str">
        <f>IF($B475="","",VLOOKUP($B475,公司明细!$D:$O,COLUMN()-COLUMN($B$4)+1,FALSE))</f>
        <v/>
      </c>
      <c r="D475" s="28" t="str">
        <f>IF($B475="","",VLOOKUP($B475,公司明细!$D:$O,COLUMN()-COLUMN($B$4)+1,FALSE))</f>
        <v/>
      </c>
      <c r="E475" s="28" t="str">
        <f>IF($B475="","",VLOOKUP($B475,公司明细!$D:$O,COLUMN()-COLUMN($B$4)+1,FALSE))</f>
        <v/>
      </c>
      <c r="F475" s="29" t="str">
        <f>IF(B475="","",[1]!EM_S_DQ_CLOSE(C475,deadline,"1"))</f>
        <v/>
      </c>
      <c r="G475" s="30" t="str">
        <f>IF($B475="","",VLOOKUP($B475,公司明细!$D:$O,COLUMN()-COLUMN($B$4)+1,FALSE))</f>
        <v/>
      </c>
      <c r="H475" s="30" t="str">
        <f>IF($B475="","",VLOOKUP($B475,公司明细!$D:$O,COLUMN()-COLUMN($B$4)+1,FALSE))</f>
        <v/>
      </c>
      <c r="I475" s="32" t="str">
        <f>IF($B475="","",VLOOKUP($B475,公司明细!$D:$O,COLUMN()-COLUMN($B$4)+1,FALSE))</f>
        <v/>
      </c>
      <c r="J475" s="30" t="str">
        <f>IF($B475="","",VLOOKUP($B475,公司明细!$D:$O,COLUMN()-COLUMN($B$4)+1,FALSE))</f>
        <v/>
      </c>
      <c r="K475" s="32" t="str">
        <f>IF($B475="","",VLOOKUP($B475,公司明细!$D:$O,COLUMN()-COLUMN($B$4)+1,FALSE))</f>
        <v/>
      </c>
    </row>
    <row r="476" spans="2:11">
      <c r="B476" s="40" t="str">
        <f>IF(ROW()-ROW($B$4)&gt;行业估值!$C$39,"",ROW()-ROW($B$4))</f>
        <v/>
      </c>
      <c r="C476" s="27" t="str">
        <f>IF($B476="","",VLOOKUP($B476,公司明细!$D:$O,COLUMN()-COLUMN($B$4)+1,FALSE))</f>
        <v/>
      </c>
      <c r="D476" s="28" t="str">
        <f>IF($B476="","",VLOOKUP($B476,公司明细!$D:$O,COLUMN()-COLUMN($B$4)+1,FALSE))</f>
        <v/>
      </c>
      <c r="E476" s="28" t="str">
        <f>IF($B476="","",VLOOKUP($B476,公司明细!$D:$O,COLUMN()-COLUMN($B$4)+1,FALSE))</f>
        <v/>
      </c>
      <c r="F476" s="29" t="str">
        <f>IF(B476="","",[1]!EM_S_DQ_CLOSE(C476,deadline,"1"))</f>
        <v/>
      </c>
      <c r="G476" s="30" t="str">
        <f>IF($B476="","",VLOOKUP($B476,公司明细!$D:$O,COLUMN()-COLUMN($B$4)+1,FALSE))</f>
        <v/>
      </c>
      <c r="H476" s="30" t="str">
        <f>IF($B476="","",VLOOKUP($B476,公司明细!$D:$O,COLUMN()-COLUMN($B$4)+1,FALSE))</f>
        <v/>
      </c>
      <c r="I476" s="32" t="str">
        <f>IF($B476="","",VLOOKUP($B476,公司明细!$D:$O,COLUMN()-COLUMN($B$4)+1,FALSE))</f>
        <v/>
      </c>
      <c r="J476" s="30" t="str">
        <f>IF($B476="","",VLOOKUP($B476,公司明细!$D:$O,COLUMN()-COLUMN($B$4)+1,FALSE))</f>
        <v/>
      </c>
      <c r="K476" s="32" t="str">
        <f>IF($B476="","",VLOOKUP($B476,公司明细!$D:$O,COLUMN()-COLUMN($B$4)+1,FALSE))</f>
        <v/>
      </c>
    </row>
    <row r="477" spans="2:11">
      <c r="B477" s="40" t="str">
        <f>IF(ROW()-ROW($B$4)&gt;行业估值!$C$39,"",ROW()-ROW($B$4))</f>
        <v/>
      </c>
      <c r="C477" s="27" t="str">
        <f>IF($B477="","",VLOOKUP($B477,公司明细!$D:$O,COLUMN()-COLUMN($B$4)+1,FALSE))</f>
        <v/>
      </c>
      <c r="D477" s="28" t="str">
        <f>IF($B477="","",VLOOKUP($B477,公司明细!$D:$O,COLUMN()-COLUMN($B$4)+1,FALSE))</f>
        <v/>
      </c>
      <c r="E477" s="28" t="str">
        <f>IF($B477="","",VLOOKUP($B477,公司明细!$D:$O,COLUMN()-COLUMN($B$4)+1,FALSE))</f>
        <v/>
      </c>
      <c r="F477" s="29" t="str">
        <f>IF(B477="","",[1]!EM_S_DQ_CLOSE(C477,deadline,"1"))</f>
        <v/>
      </c>
      <c r="G477" s="30" t="str">
        <f>IF($B477="","",VLOOKUP($B477,公司明细!$D:$O,COLUMN()-COLUMN($B$4)+1,FALSE))</f>
        <v/>
      </c>
      <c r="H477" s="30" t="str">
        <f>IF($B477="","",VLOOKUP($B477,公司明细!$D:$O,COLUMN()-COLUMN($B$4)+1,FALSE))</f>
        <v/>
      </c>
      <c r="I477" s="32" t="str">
        <f>IF($B477="","",VLOOKUP($B477,公司明细!$D:$O,COLUMN()-COLUMN($B$4)+1,FALSE))</f>
        <v/>
      </c>
      <c r="J477" s="30" t="str">
        <f>IF($B477="","",VLOOKUP($B477,公司明细!$D:$O,COLUMN()-COLUMN($B$4)+1,FALSE))</f>
        <v/>
      </c>
      <c r="K477" s="32" t="str">
        <f>IF($B477="","",VLOOKUP($B477,公司明细!$D:$O,COLUMN()-COLUMN($B$4)+1,FALSE))</f>
        <v/>
      </c>
    </row>
    <row r="478" spans="2:11">
      <c r="B478" s="40" t="str">
        <f>IF(ROW()-ROW($B$4)&gt;行业估值!$C$39,"",ROW()-ROW($B$4))</f>
        <v/>
      </c>
      <c r="C478" s="27" t="str">
        <f>IF($B478="","",VLOOKUP($B478,公司明细!$D:$O,COLUMN()-COLUMN($B$4)+1,FALSE))</f>
        <v/>
      </c>
      <c r="D478" s="28" t="str">
        <f>IF($B478="","",VLOOKUP($B478,公司明细!$D:$O,COLUMN()-COLUMN($B$4)+1,FALSE))</f>
        <v/>
      </c>
      <c r="E478" s="28" t="str">
        <f>IF($B478="","",VLOOKUP($B478,公司明细!$D:$O,COLUMN()-COLUMN($B$4)+1,FALSE))</f>
        <v/>
      </c>
      <c r="F478" s="29" t="str">
        <f>IF(B478="","",[1]!EM_S_DQ_CLOSE(C478,deadline,"1"))</f>
        <v/>
      </c>
      <c r="G478" s="30" t="str">
        <f>IF($B478="","",VLOOKUP($B478,公司明细!$D:$O,COLUMN()-COLUMN($B$4)+1,FALSE))</f>
        <v/>
      </c>
      <c r="H478" s="30" t="str">
        <f>IF($B478="","",VLOOKUP($B478,公司明细!$D:$O,COLUMN()-COLUMN($B$4)+1,FALSE))</f>
        <v/>
      </c>
      <c r="I478" s="32" t="str">
        <f>IF($B478="","",VLOOKUP($B478,公司明细!$D:$O,COLUMN()-COLUMN($B$4)+1,FALSE))</f>
        <v/>
      </c>
      <c r="J478" s="30" t="str">
        <f>IF($B478="","",VLOOKUP($B478,公司明细!$D:$O,COLUMN()-COLUMN($B$4)+1,FALSE))</f>
        <v/>
      </c>
      <c r="K478" s="32" t="str">
        <f>IF($B478="","",VLOOKUP($B478,公司明细!$D:$O,COLUMN()-COLUMN($B$4)+1,FALSE))</f>
        <v/>
      </c>
    </row>
    <row r="479" spans="2:11">
      <c r="B479" s="40" t="str">
        <f>IF(ROW()-ROW($B$4)&gt;行业估值!$C$39,"",ROW()-ROW($B$4))</f>
        <v/>
      </c>
      <c r="C479" s="27" t="str">
        <f>IF($B479="","",VLOOKUP($B479,公司明细!$D:$O,COLUMN()-COLUMN($B$4)+1,FALSE))</f>
        <v/>
      </c>
      <c r="D479" s="28" t="str">
        <f>IF($B479="","",VLOOKUP($B479,公司明细!$D:$O,COLUMN()-COLUMN($B$4)+1,FALSE))</f>
        <v/>
      </c>
      <c r="E479" s="28" t="str">
        <f>IF($B479="","",VLOOKUP($B479,公司明细!$D:$O,COLUMN()-COLUMN($B$4)+1,FALSE))</f>
        <v/>
      </c>
      <c r="F479" s="29" t="str">
        <f>IF(B479="","",[1]!EM_S_DQ_CLOSE(C479,deadline,"1"))</f>
        <v/>
      </c>
      <c r="G479" s="30" t="str">
        <f>IF($B479="","",VLOOKUP($B479,公司明细!$D:$O,COLUMN()-COLUMN($B$4)+1,FALSE))</f>
        <v/>
      </c>
      <c r="H479" s="30" t="str">
        <f>IF($B479="","",VLOOKUP($B479,公司明细!$D:$O,COLUMN()-COLUMN($B$4)+1,FALSE))</f>
        <v/>
      </c>
      <c r="I479" s="32" t="str">
        <f>IF($B479="","",VLOOKUP($B479,公司明细!$D:$O,COLUMN()-COLUMN($B$4)+1,FALSE))</f>
        <v/>
      </c>
      <c r="J479" s="30" t="str">
        <f>IF($B479="","",VLOOKUP($B479,公司明细!$D:$O,COLUMN()-COLUMN($B$4)+1,FALSE))</f>
        <v/>
      </c>
      <c r="K479" s="32" t="str">
        <f>IF($B479="","",VLOOKUP($B479,公司明细!$D:$O,COLUMN()-COLUMN($B$4)+1,FALSE))</f>
        <v/>
      </c>
    </row>
    <row r="480" spans="2:11">
      <c r="B480" s="40" t="str">
        <f>IF(ROW()-ROW($B$4)&gt;行业估值!$C$39,"",ROW()-ROW($B$4))</f>
        <v/>
      </c>
      <c r="C480" s="27" t="str">
        <f>IF($B480="","",VLOOKUP($B480,公司明细!$D:$O,COLUMN()-COLUMN($B$4)+1,FALSE))</f>
        <v/>
      </c>
      <c r="D480" s="28" t="str">
        <f>IF($B480="","",VLOOKUP($B480,公司明细!$D:$O,COLUMN()-COLUMN($B$4)+1,FALSE))</f>
        <v/>
      </c>
      <c r="E480" s="28" t="str">
        <f>IF($B480="","",VLOOKUP($B480,公司明细!$D:$O,COLUMN()-COLUMN($B$4)+1,FALSE))</f>
        <v/>
      </c>
      <c r="F480" s="29" t="str">
        <f>IF(B480="","",[1]!EM_S_DQ_CLOSE(C480,deadline,"1"))</f>
        <v/>
      </c>
      <c r="G480" s="30" t="str">
        <f>IF($B480="","",VLOOKUP($B480,公司明细!$D:$O,COLUMN()-COLUMN($B$4)+1,FALSE))</f>
        <v/>
      </c>
      <c r="H480" s="30" t="str">
        <f>IF($B480="","",VLOOKUP($B480,公司明细!$D:$O,COLUMN()-COLUMN($B$4)+1,FALSE))</f>
        <v/>
      </c>
      <c r="I480" s="32" t="str">
        <f>IF($B480="","",VLOOKUP($B480,公司明细!$D:$O,COLUMN()-COLUMN($B$4)+1,FALSE))</f>
        <v/>
      </c>
      <c r="J480" s="30" t="str">
        <f>IF($B480="","",VLOOKUP($B480,公司明细!$D:$O,COLUMN()-COLUMN($B$4)+1,FALSE))</f>
        <v/>
      </c>
      <c r="K480" s="32" t="str">
        <f>IF($B480="","",VLOOKUP($B480,公司明细!$D:$O,COLUMN()-COLUMN($B$4)+1,FALSE))</f>
        <v/>
      </c>
    </row>
    <row r="481" spans="2:11">
      <c r="B481" s="40" t="str">
        <f>IF(ROW()-ROW($B$4)&gt;行业估值!$C$39,"",ROW()-ROW($B$4))</f>
        <v/>
      </c>
      <c r="C481" s="27" t="str">
        <f>IF($B481="","",VLOOKUP($B481,公司明细!$D:$O,COLUMN()-COLUMN($B$4)+1,FALSE))</f>
        <v/>
      </c>
      <c r="D481" s="28" t="str">
        <f>IF($B481="","",VLOOKUP($B481,公司明细!$D:$O,COLUMN()-COLUMN($B$4)+1,FALSE))</f>
        <v/>
      </c>
      <c r="E481" s="28" t="str">
        <f>IF($B481="","",VLOOKUP($B481,公司明细!$D:$O,COLUMN()-COLUMN($B$4)+1,FALSE))</f>
        <v/>
      </c>
      <c r="F481" s="29" t="str">
        <f>IF(B481="","",[1]!EM_S_DQ_CLOSE(C481,deadline,"1"))</f>
        <v/>
      </c>
      <c r="G481" s="30" t="str">
        <f>IF($B481="","",VLOOKUP($B481,公司明细!$D:$O,COLUMN()-COLUMN($B$4)+1,FALSE))</f>
        <v/>
      </c>
      <c r="H481" s="30" t="str">
        <f>IF($B481="","",VLOOKUP($B481,公司明细!$D:$O,COLUMN()-COLUMN($B$4)+1,FALSE))</f>
        <v/>
      </c>
      <c r="I481" s="32" t="str">
        <f>IF($B481="","",VLOOKUP($B481,公司明细!$D:$O,COLUMN()-COLUMN($B$4)+1,FALSE))</f>
        <v/>
      </c>
      <c r="J481" s="30" t="str">
        <f>IF($B481="","",VLOOKUP($B481,公司明细!$D:$O,COLUMN()-COLUMN($B$4)+1,FALSE))</f>
        <v/>
      </c>
      <c r="K481" s="32" t="str">
        <f>IF($B481="","",VLOOKUP($B481,公司明细!$D:$O,COLUMN()-COLUMN($B$4)+1,FALSE))</f>
        <v/>
      </c>
    </row>
    <row r="482" spans="2:11">
      <c r="B482" s="40" t="str">
        <f>IF(ROW()-ROW($B$4)&gt;行业估值!$C$39,"",ROW()-ROW($B$4))</f>
        <v/>
      </c>
      <c r="C482" s="27" t="str">
        <f>IF($B482="","",VLOOKUP($B482,公司明细!$D:$O,COLUMN()-COLUMN($B$4)+1,FALSE))</f>
        <v/>
      </c>
      <c r="D482" s="28" t="str">
        <f>IF($B482="","",VLOOKUP($B482,公司明细!$D:$O,COLUMN()-COLUMN($B$4)+1,FALSE))</f>
        <v/>
      </c>
      <c r="E482" s="28" t="str">
        <f>IF($B482="","",VLOOKUP($B482,公司明细!$D:$O,COLUMN()-COLUMN($B$4)+1,FALSE))</f>
        <v/>
      </c>
      <c r="F482" s="29" t="str">
        <f>IF(B482="","",[1]!EM_S_DQ_CLOSE(C482,deadline,"1"))</f>
        <v/>
      </c>
      <c r="G482" s="30" t="str">
        <f>IF($B482="","",VLOOKUP($B482,公司明细!$D:$O,COLUMN()-COLUMN($B$4)+1,FALSE))</f>
        <v/>
      </c>
      <c r="H482" s="30" t="str">
        <f>IF($B482="","",VLOOKUP($B482,公司明细!$D:$O,COLUMN()-COLUMN($B$4)+1,FALSE))</f>
        <v/>
      </c>
      <c r="I482" s="32" t="str">
        <f>IF($B482="","",VLOOKUP($B482,公司明细!$D:$O,COLUMN()-COLUMN($B$4)+1,FALSE))</f>
        <v/>
      </c>
      <c r="J482" s="30" t="str">
        <f>IF($B482="","",VLOOKUP($B482,公司明细!$D:$O,COLUMN()-COLUMN($B$4)+1,FALSE))</f>
        <v/>
      </c>
      <c r="K482" s="32" t="str">
        <f>IF($B482="","",VLOOKUP($B482,公司明细!$D:$O,COLUMN()-COLUMN($B$4)+1,FALSE))</f>
        <v/>
      </c>
    </row>
    <row r="483" spans="2:11">
      <c r="B483" s="40" t="str">
        <f>IF(ROW()-ROW($B$4)&gt;行业估值!$C$39,"",ROW()-ROW($B$4))</f>
        <v/>
      </c>
      <c r="C483" s="27" t="str">
        <f>IF($B483="","",VLOOKUP($B483,公司明细!$D:$O,COLUMN()-COLUMN($B$4)+1,FALSE))</f>
        <v/>
      </c>
      <c r="D483" s="28" t="str">
        <f>IF($B483="","",VLOOKUP($B483,公司明细!$D:$O,COLUMN()-COLUMN($B$4)+1,FALSE))</f>
        <v/>
      </c>
      <c r="E483" s="28" t="str">
        <f>IF($B483="","",VLOOKUP($B483,公司明细!$D:$O,COLUMN()-COLUMN($B$4)+1,FALSE))</f>
        <v/>
      </c>
      <c r="F483" s="29" t="str">
        <f>IF(B483="","",[1]!EM_S_DQ_CLOSE(C483,deadline,"1"))</f>
        <v/>
      </c>
      <c r="G483" s="30" t="str">
        <f>IF($B483="","",VLOOKUP($B483,公司明细!$D:$O,COLUMN()-COLUMN($B$4)+1,FALSE))</f>
        <v/>
      </c>
      <c r="H483" s="30" t="str">
        <f>IF($B483="","",VLOOKUP($B483,公司明细!$D:$O,COLUMN()-COLUMN($B$4)+1,FALSE))</f>
        <v/>
      </c>
      <c r="I483" s="32" t="str">
        <f>IF($B483="","",VLOOKUP($B483,公司明细!$D:$O,COLUMN()-COLUMN($B$4)+1,FALSE))</f>
        <v/>
      </c>
      <c r="J483" s="30" t="str">
        <f>IF($B483="","",VLOOKUP($B483,公司明细!$D:$O,COLUMN()-COLUMN($B$4)+1,FALSE))</f>
        <v/>
      </c>
      <c r="K483" s="32" t="str">
        <f>IF($B483="","",VLOOKUP($B483,公司明细!$D:$O,COLUMN()-COLUMN($B$4)+1,FALSE))</f>
        <v/>
      </c>
    </row>
    <row r="484" spans="2:11">
      <c r="B484" s="40" t="str">
        <f>IF(ROW()-ROW($B$4)&gt;行业估值!$C$39,"",ROW()-ROW($B$4))</f>
        <v/>
      </c>
      <c r="C484" s="27" t="str">
        <f>IF($B484="","",VLOOKUP($B484,公司明细!$D:$O,COLUMN()-COLUMN($B$4)+1,FALSE))</f>
        <v/>
      </c>
      <c r="D484" s="28" t="str">
        <f>IF($B484="","",VLOOKUP($B484,公司明细!$D:$O,COLUMN()-COLUMN($B$4)+1,FALSE))</f>
        <v/>
      </c>
      <c r="E484" s="28" t="str">
        <f>IF($B484="","",VLOOKUP($B484,公司明细!$D:$O,COLUMN()-COLUMN($B$4)+1,FALSE))</f>
        <v/>
      </c>
      <c r="F484" s="29" t="str">
        <f>IF(B484="","",[1]!EM_S_DQ_CLOSE(C484,deadline,"1"))</f>
        <v/>
      </c>
      <c r="G484" s="30" t="str">
        <f>IF($B484="","",VLOOKUP($B484,公司明细!$D:$O,COLUMN()-COLUMN($B$4)+1,FALSE))</f>
        <v/>
      </c>
      <c r="H484" s="30" t="str">
        <f>IF($B484="","",VLOOKUP($B484,公司明细!$D:$O,COLUMN()-COLUMN($B$4)+1,FALSE))</f>
        <v/>
      </c>
      <c r="I484" s="32" t="str">
        <f>IF($B484="","",VLOOKUP($B484,公司明细!$D:$O,COLUMN()-COLUMN($B$4)+1,FALSE))</f>
        <v/>
      </c>
      <c r="J484" s="30" t="str">
        <f>IF($B484="","",VLOOKUP($B484,公司明细!$D:$O,COLUMN()-COLUMN($B$4)+1,FALSE))</f>
        <v/>
      </c>
      <c r="K484" s="32" t="str">
        <f>IF($B484="","",VLOOKUP($B484,公司明细!$D:$O,COLUMN()-COLUMN($B$4)+1,FALSE))</f>
        <v/>
      </c>
    </row>
    <row r="485" spans="2:11">
      <c r="B485" s="40" t="str">
        <f>IF(ROW()-ROW($B$4)&gt;行业估值!$C$39,"",ROW()-ROW($B$4))</f>
        <v/>
      </c>
      <c r="C485" s="27" t="str">
        <f>IF($B485="","",VLOOKUP($B485,公司明细!$D:$O,COLUMN()-COLUMN($B$4)+1,FALSE))</f>
        <v/>
      </c>
      <c r="D485" s="28" t="str">
        <f>IF($B485="","",VLOOKUP($B485,公司明细!$D:$O,COLUMN()-COLUMN($B$4)+1,FALSE))</f>
        <v/>
      </c>
      <c r="E485" s="28" t="str">
        <f>IF($B485="","",VLOOKUP($B485,公司明细!$D:$O,COLUMN()-COLUMN($B$4)+1,FALSE))</f>
        <v/>
      </c>
      <c r="F485" s="29" t="str">
        <f>IF(B485="","",[1]!EM_S_DQ_CLOSE(C485,deadline,"1"))</f>
        <v/>
      </c>
      <c r="G485" s="30" t="str">
        <f>IF($B485="","",VLOOKUP($B485,公司明细!$D:$O,COLUMN()-COLUMN($B$4)+1,FALSE))</f>
        <v/>
      </c>
      <c r="H485" s="30" t="str">
        <f>IF($B485="","",VLOOKUP($B485,公司明细!$D:$O,COLUMN()-COLUMN($B$4)+1,FALSE))</f>
        <v/>
      </c>
      <c r="I485" s="32" t="str">
        <f>IF($B485="","",VLOOKUP($B485,公司明细!$D:$O,COLUMN()-COLUMN($B$4)+1,FALSE))</f>
        <v/>
      </c>
      <c r="J485" s="30" t="str">
        <f>IF($B485="","",VLOOKUP($B485,公司明细!$D:$O,COLUMN()-COLUMN($B$4)+1,FALSE))</f>
        <v/>
      </c>
      <c r="K485" s="32" t="str">
        <f>IF($B485="","",VLOOKUP($B485,公司明细!$D:$O,COLUMN()-COLUMN($B$4)+1,FALSE))</f>
        <v/>
      </c>
    </row>
    <row r="486" spans="2:11">
      <c r="B486" s="40" t="str">
        <f>IF(ROW()-ROW($B$4)&gt;行业估值!$C$39,"",ROW()-ROW($B$4))</f>
        <v/>
      </c>
      <c r="C486" s="27" t="str">
        <f>IF($B486="","",VLOOKUP($B486,公司明细!$D:$O,COLUMN()-COLUMN($B$4)+1,FALSE))</f>
        <v/>
      </c>
      <c r="D486" s="28" t="str">
        <f>IF($B486="","",VLOOKUP($B486,公司明细!$D:$O,COLUMN()-COLUMN($B$4)+1,FALSE))</f>
        <v/>
      </c>
      <c r="E486" s="28" t="str">
        <f>IF($B486="","",VLOOKUP($B486,公司明细!$D:$O,COLUMN()-COLUMN($B$4)+1,FALSE))</f>
        <v/>
      </c>
      <c r="F486" s="29" t="str">
        <f>IF(B486="","",[1]!EM_S_DQ_CLOSE(C486,deadline,"1"))</f>
        <v/>
      </c>
      <c r="G486" s="30" t="str">
        <f>IF($B486="","",VLOOKUP($B486,公司明细!$D:$O,COLUMN()-COLUMN($B$4)+1,FALSE))</f>
        <v/>
      </c>
      <c r="H486" s="30" t="str">
        <f>IF($B486="","",VLOOKUP($B486,公司明细!$D:$O,COLUMN()-COLUMN($B$4)+1,FALSE))</f>
        <v/>
      </c>
      <c r="I486" s="32" t="str">
        <f>IF($B486="","",VLOOKUP($B486,公司明细!$D:$O,COLUMN()-COLUMN($B$4)+1,FALSE))</f>
        <v/>
      </c>
      <c r="J486" s="30" t="str">
        <f>IF($B486="","",VLOOKUP($B486,公司明细!$D:$O,COLUMN()-COLUMN($B$4)+1,FALSE))</f>
        <v/>
      </c>
      <c r="K486" s="32" t="str">
        <f>IF($B486="","",VLOOKUP($B486,公司明细!$D:$O,COLUMN()-COLUMN($B$4)+1,FALSE))</f>
        <v/>
      </c>
    </row>
    <row r="487" spans="2:11">
      <c r="B487" s="40" t="str">
        <f>IF(ROW()-ROW($B$4)&gt;行业估值!$C$39,"",ROW()-ROW($B$4))</f>
        <v/>
      </c>
      <c r="C487" s="27" t="str">
        <f>IF($B487="","",VLOOKUP($B487,公司明细!$D:$O,COLUMN()-COLUMN($B$4)+1,FALSE))</f>
        <v/>
      </c>
      <c r="D487" s="28" t="str">
        <f>IF($B487="","",VLOOKUP($B487,公司明细!$D:$O,COLUMN()-COLUMN($B$4)+1,FALSE))</f>
        <v/>
      </c>
      <c r="E487" s="28" t="str">
        <f>IF($B487="","",VLOOKUP($B487,公司明细!$D:$O,COLUMN()-COLUMN($B$4)+1,FALSE))</f>
        <v/>
      </c>
      <c r="F487" s="29" t="str">
        <f>IF(B487="","",[1]!EM_S_DQ_CLOSE(C487,deadline,"1"))</f>
        <v/>
      </c>
      <c r="G487" s="30" t="str">
        <f>IF($B487="","",VLOOKUP($B487,公司明细!$D:$O,COLUMN()-COLUMN($B$4)+1,FALSE))</f>
        <v/>
      </c>
      <c r="H487" s="30" t="str">
        <f>IF($B487="","",VLOOKUP($B487,公司明细!$D:$O,COLUMN()-COLUMN($B$4)+1,FALSE))</f>
        <v/>
      </c>
      <c r="I487" s="32" t="str">
        <f>IF($B487="","",VLOOKUP($B487,公司明细!$D:$O,COLUMN()-COLUMN($B$4)+1,FALSE))</f>
        <v/>
      </c>
      <c r="J487" s="30" t="str">
        <f>IF($B487="","",VLOOKUP($B487,公司明细!$D:$O,COLUMN()-COLUMN($B$4)+1,FALSE))</f>
        <v/>
      </c>
      <c r="K487" s="32" t="str">
        <f>IF($B487="","",VLOOKUP($B487,公司明细!$D:$O,COLUMN()-COLUMN($B$4)+1,FALSE))</f>
        <v/>
      </c>
    </row>
    <row r="488" spans="2:11">
      <c r="B488" s="40" t="str">
        <f>IF(ROW()-ROW($B$4)&gt;行业估值!$C$39,"",ROW()-ROW($B$4))</f>
        <v/>
      </c>
      <c r="C488" s="27" t="str">
        <f>IF($B488="","",VLOOKUP($B488,公司明细!$D:$O,COLUMN()-COLUMN($B$4)+1,FALSE))</f>
        <v/>
      </c>
      <c r="D488" s="28" t="str">
        <f>IF($B488="","",VLOOKUP($B488,公司明细!$D:$O,COLUMN()-COLUMN($B$4)+1,FALSE))</f>
        <v/>
      </c>
      <c r="E488" s="28" t="str">
        <f>IF($B488="","",VLOOKUP($B488,公司明细!$D:$O,COLUMN()-COLUMN($B$4)+1,FALSE))</f>
        <v/>
      </c>
      <c r="F488" s="29" t="str">
        <f>IF(B488="","",[1]!EM_S_DQ_CLOSE(C488,deadline,"1"))</f>
        <v/>
      </c>
      <c r="G488" s="30" t="str">
        <f>IF($B488="","",VLOOKUP($B488,公司明细!$D:$O,COLUMN()-COLUMN($B$4)+1,FALSE))</f>
        <v/>
      </c>
      <c r="H488" s="30" t="str">
        <f>IF($B488="","",VLOOKUP($B488,公司明细!$D:$O,COLUMN()-COLUMN($B$4)+1,FALSE))</f>
        <v/>
      </c>
      <c r="I488" s="32" t="str">
        <f>IF($B488="","",VLOOKUP($B488,公司明细!$D:$O,COLUMN()-COLUMN($B$4)+1,FALSE))</f>
        <v/>
      </c>
      <c r="J488" s="30" t="str">
        <f>IF($B488="","",VLOOKUP($B488,公司明细!$D:$O,COLUMN()-COLUMN($B$4)+1,FALSE))</f>
        <v/>
      </c>
      <c r="K488" s="32" t="str">
        <f>IF($B488="","",VLOOKUP($B488,公司明细!$D:$O,COLUMN()-COLUMN($B$4)+1,FALSE))</f>
        <v/>
      </c>
    </row>
    <row r="489" spans="2:11">
      <c r="B489" s="40" t="str">
        <f>IF(ROW()-ROW($B$4)&gt;行业估值!$C$39,"",ROW()-ROW($B$4))</f>
        <v/>
      </c>
      <c r="C489" s="27" t="str">
        <f>IF($B489="","",VLOOKUP($B489,公司明细!$D:$O,COLUMN()-COLUMN($B$4)+1,FALSE))</f>
        <v/>
      </c>
      <c r="D489" s="28" t="str">
        <f>IF($B489="","",VLOOKUP($B489,公司明细!$D:$O,COLUMN()-COLUMN($B$4)+1,FALSE))</f>
        <v/>
      </c>
      <c r="E489" s="28" t="str">
        <f>IF($B489="","",VLOOKUP($B489,公司明细!$D:$O,COLUMN()-COLUMN($B$4)+1,FALSE))</f>
        <v/>
      </c>
      <c r="F489" s="29" t="str">
        <f>IF(B489="","",[1]!EM_S_DQ_CLOSE(C489,deadline,"1"))</f>
        <v/>
      </c>
      <c r="G489" s="30" t="str">
        <f>IF($B489="","",VLOOKUP($B489,公司明细!$D:$O,COLUMN()-COLUMN($B$4)+1,FALSE))</f>
        <v/>
      </c>
      <c r="H489" s="30" t="str">
        <f>IF($B489="","",VLOOKUP($B489,公司明细!$D:$O,COLUMN()-COLUMN($B$4)+1,FALSE))</f>
        <v/>
      </c>
      <c r="I489" s="32" t="str">
        <f>IF($B489="","",VLOOKUP($B489,公司明细!$D:$O,COLUMN()-COLUMN($B$4)+1,FALSE))</f>
        <v/>
      </c>
      <c r="J489" s="30" t="str">
        <f>IF($B489="","",VLOOKUP($B489,公司明细!$D:$O,COLUMN()-COLUMN($B$4)+1,FALSE))</f>
        <v/>
      </c>
      <c r="K489" s="32" t="str">
        <f>IF($B489="","",VLOOKUP($B489,公司明细!$D:$O,COLUMN()-COLUMN($B$4)+1,FALSE))</f>
        <v/>
      </c>
    </row>
    <row r="490" spans="2:11">
      <c r="B490" s="40" t="str">
        <f>IF(ROW()-ROW($B$4)&gt;行业估值!$C$39,"",ROW()-ROW($B$4))</f>
        <v/>
      </c>
      <c r="C490" s="27" t="str">
        <f>IF($B490="","",VLOOKUP($B490,公司明细!$D:$O,COLUMN()-COLUMN($B$4)+1,FALSE))</f>
        <v/>
      </c>
      <c r="D490" s="28" t="str">
        <f>IF($B490="","",VLOOKUP($B490,公司明细!$D:$O,COLUMN()-COLUMN($B$4)+1,FALSE))</f>
        <v/>
      </c>
      <c r="E490" s="28" t="str">
        <f>IF($B490="","",VLOOKUP($B490,公司明细!$D:$O,COLUMN()-COLUMN($B$4)+1,FALSE))</f>
        <v/>
      </c>
      <c r="F490" s="29" t="str">
        <f>IF(B490="","",[1]!EM_S_DQ_CLOSE(C490,deadline,"1"))</f>
        <v/>
      </c>
      <c r="G490" s="30" t="str">
        <f>IF($B490="","",VLOOKUP($B490,公司明细!$D:$O,COLUMN()-COLUMN($B$4)+1,FALSE))</f>
        <v/>
      </c>
      <c r="H490" s="30" t="str">
        <f>IF($B490="","",VLOOKUP($B490,公司明细!$D:$O,COLUMN()-COLUMN($B$4)+1,FALSE))</f>
        <v/>
      </c>
      <c r="I490" s="32" t="str">
        <f>IF($B490="","",VLOOKUP($B490,公司明细!$D:$O,COLUMN()-COLUMN($B$4)+1,FALSE))</f>
        <v/>
      </c>
      <c r="J490" s="30" t="str">
        <f>IF($B490="","",VLOOKUP($B490,公司明细!$D:$O,COLUMN()-COLUMN($B$4)+1,FALSE))</f>
        <v/>
      </c>
      <c r="K490" s="32" t="str">
        <f>IF($B490="","",VLOOKUP($B490,公司明细!$D:$O,COLUMN()-COLUMN($B$4)+1,FALSE))</f>
        <v/>
      </c>
    </row>
    <row r="491" spans="2:11">
      <c r="B491" s="40" t="str">
        <f>IF(ROW()-ROW($B$4)&gt;行业估值!$C$39,"",ROW()-ROW($B$4))</f>
        <v/>
      </c>
      <c r="C491" s="27" t="str">
        <f>IF($B491="","",VLOOKUP($B491,公司明细!$D:$O,COLUMN()-COLUMN($B$4)+1,FALSE))</f>
        <v/>
      </c>
      <c r="D491" s="28" t="str">
        <f>IF($B491="","",VLOOKUP($B491,公司明细!$D:$O,COLUMN()-COLUMN($B$4)+1,FALSE))</f>
        <v/>
      </c>
      <c r="E491" s="28" t="str">
        <f>IF($B491="","",VLOOKUP($B491,公司明细!$D:$O,COLUMN()-COLUMN($B$4)+1,FALSE))</f>
        <v/>
      </c>
      <c r="F491" s="29" t="str">
        <f>IF(B491="","",[1]!EM_S_DQ_CLOSE(C491,deadline,"1"))</f>
        <v/>
      </c>
      <c r="G491" s="30" t="str">
        <f>IF($B491="","",VLOOKUP($B491,公司明细!$D:$O,COLUMN()-COLUMN($B$4)+1,FALSE))</f>
        <v/>
      </c>
      <c r="H491" s="30" t="str">
        <f>IF($B491="","",VLOOKUP($B491,公司明细!$D:$O,COLUMN()-COLUMN($B$4)+1,FALSE))</f>
        <v/>
      </c>
      <c r="I491" s="32" t="str">
        <f>IF($B491="","",VLOOKUP($B491,公司明细!$D:$O,COLUMN()-COLUMN($B$4)+1,FALSE))</f>
        <v/>
      </c>
      <c r="J491" s="30" t="str">
        <f>IF($B491="","",VLOOKUP($B491,公司明细!$D:$O,COLUMN()-COLUMN($B$4)+1,FALSE))</f>
        <v/>
      </c>
      <c r="K491" s="32" t="str">
        <f>IF($B491="","",VLOOKUP($B491,公司明细!$D:$O,COLUMN()-COLUMN($B$4)+1,FALSE))</f>
        <v/>
      </c>
    </row>
    <row r="492" spans="2:11">
      <c r="B492" s="40" t="str">
        <f>IF(ROW()-ROW($B$4)&gt;行业估值!$C$39,"",ROW()-ROW($B$4))</f>
        <v/>
      </c>
      <c r="C492" s="27" t="str">
        <f>IF($B492="","",VLOOKUP($B492,公司明细!$D:$O,COLUMN()-COLUMN($B$4)+1,FALSE))</f>
        <v/>
      </c>
      <c r="D492" s="28" t="str">
        <f>IF($B492="","",VLOOKUP($B492,公司明细!$D:$O,COLUMN()-COLUMN($B$4)+1,FALSE))</f>
        <v/>
      </c>
      <c r="E492" s="28" t="str">
        <f>IF($B492="","",VLOOKUP($B492,公司明细!$D:$O,COLUMN()-COLUMN($B$4)+1,FALSE))</f>
        <v/>
      </c>
      <c r="F492" s="29" t="str">
        <f>IF(B492="","",[1]!EM_S_DQ_CLOSE(C492,deadline,"1"))</f>
        <v/>
      </c>
      <c r="G492" s="30" t="str">
        <f>IF($B492="","",VLOOKUP($B492,公司明细!$D:$O,COLUMN()-COLUMN($B$4)+1,FALSE))</f>
        <v/>
      </c>
      <c r="H492" s="30" t="str">
        <f>IF($B492="","",VLOOKUP($B492,公司明细!$D:$O,COLUMN()-COLUMN($B$4)+1,FALSE))</f>
        <v/>
      </c>
      <c r="I492" s="32" t="str">
        <f>IF($B492="","",VLOOKUP($B492,公司明细!$D:$O,COLUMN()-COLUMN($B$4)+1,FALSE))</f>
        <v/>
      </c>
      <c r="J492" s="30" t="str">
        <f>IF($B492="","",VLOOKUP($B492,公司明细!$D:$O,COLUMN()-COLUMN($B$4)+1,FALSE))</f>
        <v/>
      </c>
      <c r="K492" s="32" t="str">
        <f>IF($B492="","",VLOOKUP($B492,公司明细!$D:$O,COLUMN()-COLUMN($B$4)+1,FALSE))</f>
        <v/>
      </c>
    </row>
    <row r="493" spans="2:11">
      <c r="B493" s="40" t="str">
        <f>IF(ROW()-ROW($B$4)&gt;行业估值!$C$39,"",ROW()-ROW($B$4))</f>
        <v/>
      </c>
      <c r="C493" s="27" t="str">
        <f>IF($B493="","",VLOOKUP($B493,公司明细!$D:$O,COLUMN()-COLUMN($B$4)+1,FALSE))</f>
        <v/>
      </c>
      <c r="D493" s="28" t="str">
        <f>IF($B493="","",VLOOKUP($B493,公司明细!$D:$O,COLUMN()-COLUMN($B$4)+1,FALSE))</f>
        <v/>
      </c>
      <c r="E493" s="28" t="str">
        <f>IF($B493="","",VLOOKUP($B493,公司明细!$D:$O,COLUMN()-COLUMN($B$4)+1,FALSE))</f>
        <v/>
      </c>
      <c r="F493" s="29" t="str">
        <f>IF(B493="","",[1]!EM_S_DQ_CLOSE(C493,deadline,"1"))</f>
        <v/>
      </c>
      <c r="G493" s="30" t="str">
        <f>IF($B493="","",VLOOKUP($B493,公司明细!$D:$O,COLUMN()-COLUMN($B$4)+1,FALSE))</f>
        <v/>
      </c>
      <c r="H493" s="30" t="str">
        <f>IF($B493="","",VLOOKUP($B493,公司明细!$D:$O,COLUMN()-COLUMN($B$4)+1,FALSE))</f>
        <v/>
      </c>
      <c r="I493" s="32" t="str">
        <f>IF($B493="","",VLOOKUP($B493,公司明细!$D:$O,COLUMN()-COLUMN($B$4)+1,FALSE))</f>
        <v/>
      </c>
      <c r="J493" s="30" t="str">
        <f>IF($B493="","",VLOOKUP($B493,公司明细!$D:$O,COLUMN()-COLUMN($B$4)+1,FALSE))</f>
        <v/>
      </c>
      <c r="K493" s="32" t="str">
        <f>IF($B493="","",VLOOKUP($B493,公司明细!$D:$O,COLUMN()-COLUMN($B$4)+1,FALSE))</f>
        <v/>
      </c>
    </row>
    <row r="494" spans="2:11">
      <c r="B494" s="40" t="str">
        <f>IF(ROW()-ROW($B$4)&gt;行业估值!$C$39,"",ROW()-ROW($B$4))</f>
        <v/>
      </c>
      <c r="C494" s="27" t="str">
        <f>IF($B494="","",VLOOKUP($B494,公司明细!$D:$O,COLUMN()-COLUMN($B$4)+1,FALSE))</f>
        <v/>
      </c>
      <c r="D494" s="28" t="str">
        <f>IF($B494="","",VLOOKUP($B494,公司明细!$D:$O,COLUMN()-COLUMN($B$4)+1,FALSE))</f>
        <v/>
      </c>
      <c r="E494" s="28" t="str">
        <f>IF($B494="","",VLOOKUP($B494,公司明细!$D:$O,COLUMN()-COLUMN($B$4)+1,FALSE))</f>
        <v/>
      </c>
      <c r="F494" s="29" t="str">
        <f>IF(B494="","",[1]!EM_S_DQ_CLOSE(C494,deadline,"1"))</f>
        <v/>
      </c>
      <c r="G494" s="30" t="str">
        <f>IF($B494="","",VLOOKUP($B494,公司明细!$D:$O,COLUMN()-COLUMN($B$4)+1,FALSE))</f>
        <v/>
      </c>
      <c r="H494" s="30" t="str">
        <f>IF($B494="","",VLOOKUP($B494,公司明细!$D:$O,COLUMN()-COLUMN($B$4)+1,FALSE))</f>
        <v/>
      </c>
      <c r="I494" s="32" t="str">
        <f>IF($B494="","",VLOOKUP($B494,公司明细!$D:$O,COLUMN()-COLUMN($B$4)+1,FALSE))</f>
        <v/>
      </c>
      <c r="J494" s="30" t="str">
        <f>IF($B494="","",VLOOKUP($B494,公司明细!$D:$O,COLUMN()-COLUMN($B$4)+1,FALSE))</f>
        <v/>
      </c>
      <c r="K494" s="32" t="str">
        <f>IF($B494="","",VLOOKUP($B494,公司明细!$D:$O,COLUMN()-COLUMN($B$4)+1,FALSE))</f>
        <v/>
      </c>
    </row>
    <row r="495" spans="2:11">
      <c r="B495" s="40" t="str">
        <f>IF(ROW()-ROW($B$4)&gt;行业估值!$C$39,"",ROW()-ROW($B$4))</f>
        <v/>
      </c>
      <c r="C495" s="27" t="str">
        <f>IF($B495="","",VLOOKUP($B495,公司明细!$D:$O,COLUMN()-COLUMN($B$4)+1,FALSE))</f>
        <v/>
      </c>
      <c r="D495" s="28" t="str">
        <f>IF($B495="","",VLOOKUP($B495,公司明细!$D:$O,COLUMN()-COLUMN($B$4)+1,FALSE))</f>
        <v/>
      </c>
      <c r="E495" s="28" t="str">
        <f>IF($B495="","",VLOOKUP($B495,公司明细!$D:$O,COLUMN()-COLUMN($B$4)+1,FALSE))</f>
        <v/>
      </c>
      <c r="F495" s="29" t="str">
        <f>IF(B495="","",[1]!EM_S_DQ_CLOSE(C495,deadline,"1"))</f>
        <v/>
      </c>
      <c r="G495" s="30" t="str">
        <f>IF($B495="","",VLOOKUP($B495,公司明细!$D:$O,COLUMN()-COLUMN($B$4)+1,FALSE))</f>
        <v/>
      </c>
      <c r="H495" s="30" t="str">
        <f>IF($B495="","",VLOOKUP($B495,公司明细!$D:$O,COLUMN()-COLUMN($B$4)+1,FALSE))</f>
        <v/>
      </c>
      <c r="I495" s="32" t="str">
        <f>IF($B495="","",VLOOKUP($B495,公司明细!$D:$O,COLUMN()-COLUMN($B$4)+1,FALSE))</f>
        <v/>
      </c>
      <c r="J495" s="30" t="str">
        <f>IF($B495="","",VLOOKUP($B495,公司明细!$D:$O,COLUMN()-COLUMN($B$4)+1,FALSE))</f>
        <v/>
      </c>
      <c r="K495" s="32" t="str">
        <f>IF($B495="","",VLOOKUP($B495,公司明细!$D:$O,COLUMN()-COLUMN($B$4)+1,FALSE))</f>
        <v/>
      </c>
    </row>
    <row r="496" spans="2:11">
      <c r="B496" s="40" t="str">
        <f>IF(ROW()-ROW($B$4)&gt;行业估值!$C$39,"",ROW()-ROW($B$4))</f>
        <v/>
      </c>
      <c r="C496" s="27" t="str">
        <f>IF($B496="","",VLOOKUP($B496,公司明细!$D:$O,COLUMN()-COLUMN($B$4)+1,FALSE))</f>
        <v/>
      </c>
      <c r="D496" s="28" t="str">
        <f>IF($B496="","",VLOOKUP($B496,公司明细!$D:$O,COLUMN()-COLUMN($B$4)+1,FALSE))</f>
        <v/>
      </c>
      <c r="E496" s="28" t="str">
        <f>IF($B496="","",VLOOKUP($B496,公司明细!$D:$O,COLUMN()-COLUMN($B$4)+1,FALSE))</f>
        <v/>
      </c>
      <c r="F496" s="29" t="str">
        <f>IF(B496="","",[1]!EM_S_DQ_CLOSE(C496,deadline,"1"))</f>
        <v/>
      </c>
      <c r="G496" s="30" t="str">
        <f>IF($B496="","",VLOOKUP($B496,公司明细!$D:$O,COLUMN()-COLUMN($B$4)+1,FALSE))</f>
        <v/>
      </c>
      <c r="H496" s="30" t="str">
        <f>IF($B496="","",VLOOKUP($B496,公司明细!$D:$O,COLUMN()-COLUMN($B$4)+1,FALSE))</f>
        <v/>
      </c>
      <c r="I496" s="32" t="str">
        <f>IF($B496="","",VLOOKUP($B496,公司明细!$D:$O,COLUMN()-COLUMN($B$4)+1,FALSE))</f>
        <v/>
      </c>
      <c r="J496" s="30" t="str">
        <f>IF($B496="","",VLOOKUP($B496,公司明细!$D:$O,COLUMN()-COLUMN($B$4)+1,FALSE))</f>
        <v/>
      </c>
      <c r="K496" s="32" t="str">
        <f>IF($B496="","",VLOOKUP($B496,公司明细!$D:$O,COLUMN()-COLUMN($B$4)+1,FALSE))</f>
        <v/>
      </c>
    </row>
    <row r="497" spans="2:11">
      <c r="B497" s="40" t="str">
        <f>IF(ROW()-ROW($B$4)&gt;行业估值!$C$39,"",ROW()-ROW($B$4))</f>
        <v/>
      </c>
      <c r="C497" s="27" t="str">
        <f>IF($B497="","",VLOOKUP($B497,公司明细!$D:$O,COLUMN()-COLUMN($B$4)+1,FALSE))</f>
        <v/>
      </c>
      <c r="D497" s="28" t="str">
        <f>IF($B497="","",VLOOKUP($B497,公司明细!$D:$O,COLUMN()-COLUMN($B$4)+1,FALSE))</f>
        <v/>
      </c>
      <c r="E497" s="28" t="str">
        <f>IF($B497="","",VLOOKUP($B497,公司明细!$D:$O,COLUMN()-COLUMN($B$4)+1,FALSE))</f>
        <v/>
      </c>
      <c r="F497" s="29" t="str">
        <f>IF(B497="","",[1]!EM_S_DQ_CLOSE(C497,deadline,"1"))</f>
        <v/>
      </c>
      <c r="G497" s="30" t="str">
        <f>IF($B497="","",VLOOKUP($B497,公司明细!$D:$O,COLUMN()-COLUMN($B$4)+1,FALSE))</f>
        <v/>
      </c>
      <c r="H497" s="30" t="str">
        <f>IF($B497="","",VLOOKUP($B497,公司明细!$D:$O,COLUMN()-COLUMN($B$4)+1,FALSE))</f>
        <v/>
      </c>
      <c r="I497" s="32" t="str">
        <f>IF($B497="","",VLOOKUP($B497,公司明细!$D:$O,COLUMN()-COLUMN($B$4)+1,FALSE))</f>
        <v/>
      </c>
      <c r="J497" s="30" t="str">
        <f>IF($B497="","",VLOOKUP($B497,公司明细!$D:$O,COLUMN()-COLUMN($B$4)+1,FALSE))</f>
        <v/>
      </c>
      <c r="K497" s="32" t="str">
        <f>IF($B497="","",VLOOKUP($B497,公司明细!$D:$O,COLUMN()-COLUMN($B$4)+1,FALSE))</f>
        <v/>
      </c>
    </row>
    <row r="498" spans="2:11">
      <c r="B498" s="40" t="str">
        <f>IF(ROW()-ROW($B$4)&gt;行业估值!$C$39,"",ROW()-ROW($B$4))</f>
        <v/>
      </c>
      <c r="C498" s="27" t="str">
        <f>IF($B498="","",VLOOKUP($B498,公司明细!$D:$O,COLUMN()-COLUMN($B$4)+1,FALSE))</f>
        <v/>
      </c>
      <c r="D498" s="28" t="str">
        <f>IF($B498="","",VLOOKUP($B498,公司明细!$D:$O,COLUMN()-COLUMN($B$4)+1,FALSE))</f>
        <v/>
      </c>
      <c r="E498" s="28" t="str">
        <f>IF($B498="","",VLOOKUP($B498,公司明细!$D:$O,COLUMN()-COLUMN($B$4)+1,FALSE))</f>
        <v/>
      </c>
      <c r="F498" s="29" t="str">
        <f>IF(B498="","",[1]!EM_S_DQ_CLOSE(C498,deadline,"1"))</f>
        <v/>
      </c>
      <c r="G498" s="30" t="str">
        <f>IF($B498="","",VLOOKUP($B498,公司明细!$D:$O,COLUMN()-COLUMN($B$4)+1,FALSE))</f>
        <v/>
      </c>
      <c r="H498" s="30" t="str">
        <f>IF($B498="","",VLOOKUP($B498,公司明细!$D:$O,COLUMN()-COLUMN($B$4)+1,FALSE))</f>
        <v/>
      </c>
      <c r="I498" s="32" t="str">
        <f>IF($B498="","",VLOOKUP($B498,公司明细!$D:$O,COLUMN()-COLUMN($B$4)+1,FALSE))</f>
        <v/>
      </c>
      <c r="J498" s="30" t="str">
        <f>IF($B498="","",VLOOKUP($B498,公司明细!$D:$O,COLUMN()-COLUMN($B$4)+1,FALSE))</f>
        <v/>
      </c>
      <c r="K498" s="32" t="str">
        <f>IF($B498="","",VLOOKUP($B498,公司明细!$D:$O,COLUMN()-COLUMN($B$4)+1,FALSE))</f>
        <v/>
      </c>
    </row>
    <row r="499" spans="2:11">
      <c r="B499" s="40" t="str">
        <f>IF(ROW()-ROW($B$4)&gt;行业估值!$C$39,"",ROW()-ROW($B$4))</f>
        <v/>
      </c>
      <c r="C499" s="27" t="str">
        <f>IF($B499="","",VLOOKUP($B499,公司明细!$D:$O,COLUMN()-COLUMN($B$4)+1,FALSE))</f>
        <v/>
      </c>
      <c r="D499" s="28" t="str">
        <f>IF($B499="","",VLOOKUP($B499,公司明细!$D:$O,COLUMN()-COLUMN($B$4)+1,FALSE))</f>
        <v/>
      </c>
      <c r="E499" s="28" t="str">
        <f>IF($B499="","",VLOOKUP($B499,公司明细!$D:$O,COLUMN()-COLUMN($B$4)+1,FALSE))</f>
        <v/>
      </c>
      <c r="F499" s="29" t="str">
        <f>IF(B499="","",[1]!EM_S_DQ_CLOSE(C499,deadline,"1"))</f>
        <v/>
      </c>
      <c r="G499" s="30" t="str">
        <f>IF($B499="","",VLOOKUP($B499,公司明细!$D:$O,COLUMN()-COLUMN($B$4)+1,FALSE))</f>
        <v/>
      </c>
      <c r="H499" s="30" t="str">
        <f>IF($B499="","",VLOOKUP($B499,公司明细!$D:$O,COLUMN()-COLUMN($B$4)+1,FALSE))</f>
        <v/>
      </c>
      <c r="I499" s="32" t="str">
        <f>IF($B499="","",VLOOKUP($B499,公司明细!$D:$O,COLUMN()-COLUMN($B$4)+1,FALSE))</f>
        <v/>
      </c>
      <c r="J499" s="30" t="str">
        <f>IF($B499="","",VLOOKUP($B499,公司明细!$D:$O,COLUMN()-COLUMN($B$4)+1,FALSE))</f>
        <v/>
      </c>
      <c r="K499" s="32" t="str">
        <f>IF($B499="","",VLOOKUP($B499,公司明细!$D:$O,COLUMN()-COLUMN($B$4)+1,FALSE))</f>
        <v/>
      </c>
    </row>
    <row r="500" spans="2:11">
      <c r="B500" s="40" t="str">
        <f>IF(ROW()-ROW($B$4)&gt;行业估值!$C$39,"",ROW()-ROW($B$4))</f>
        <v/>
      </c>
      <c r="C500" s="27" t="str">
        <f>IF($B500="","",VLOOKUP($B500,公司明细!$D:$O,COLUMN()-COLUMN($B$4)+1,FALSE))</f>
        <v/>
      </c>
      <c r="D500" s="28" t="str">
        <f>IF($B500="","",VLOOKUP($B500,公司明细!$D:$O,COLUMN()-COLUMN($B$4)+1,FALSE))</f>
        <v/>
      </c>
      <c r="E500" s="28" t="str">
        <f>IF($B500="","",VLOOKUP($B500,公司明细!$D:$O,COLUMN()-COLUMN($B$4)+1,FALSE))</f>
        <v/>
      </c>
      <c r="F500" s="29" t="str">
        <f>IF(B500="","",[1]!EM_S_DQ_CLOSE(C500,deadline,"1"))</f>
        <v/>
      </c>
      <c r="G500" s="30" t="str">
        <f>IF($B500="","",VLOOKUP($B500,公司明细!$D:$O,COLUMN()-COLUMN($B$4)+1,FALSE))</f>
        <v/>
      </c>
      <c r="H500" s="30" t="str">
        <f>IF($B500="","",VLOOKUP($B500,公司明细!$D:$O,COLUMN()-COLUMN($B$4)+1,FALSE))</f>
        <v/>
      </c>
      <c r="I500" s="32" t="str">
        <f>IF($B500="","",VLOOKUP($B500,公司明细!$D:$O,COLUMN()-COLUMN($B$4)+1,FALSE))</f>
        <v/>
      </c>
      <c r="J500" s="30" t="str">
        <f>IF($B500="","",VLOOKUP($B500,公司明细!$D:$O,COLUMN()-COLUMN($B$4)+1,FALSE))</f>
        <v/>
      </c>
      <c r="K500" s="32" t="str">
        <f>IF($B500="","",VLOOKUP($B500,公司明细!$D:$O,COLUMN()-COLUMN($B$4)+1,FALSE))</f>
        <v/>
      </c>
    </row>
    <row r="501" spans="2:11">
      <c r="B501" s="40" t="str">
        <f>IF(ROW()-ROW($B$4)&gt;行业估值!$C$39,"",ROW()-ROW($B$4))</f>
        <v/>
      </c>
      <c r="C501" s="27" t="str">
        <f>IF($B501="","",VLOOKUP($B501,公司明细!$D:$O,COLUMN()-COLUMN($B$4)+1,FALSE))</f>
        <v/>
      </c>
      <c r="D501" s="28" t="str">
        <f>IF($B501="","",VLOOKUP($B501,公司明细!$D:$O,COLUMN()-COLUMN($B$4)+1,FALSE))</f>
        <v/>
      </c>
      <c r="E501" s="28" t="str">
        <f>IF($B501="","",VLOOKUP($B501,公司明细!$D:$O,COLUMN()-COLUMN($B$4)+1,FALSE))</f>
        <v/>
      </c>
      <c r="F501" s="29" t="str">
        <f>IF(B501="","",[1]!EM_S_DQ_CLOSE(C501,deadline,"1"))</f>
        <v/>
      </c>
      <c r="G501" s="30" t="str">
        <f>IF($B501="","",VLOOKUP($B501,公司明细!$D:$O,COLUMN()-COLUMN($B$4)+1,FALSE))</f>
        <v/>
      </c>
      <c r="H501" s="30" t="str">
        <f>IF($B501="","",VLOOKUP($B501,公司明细!$D:$O,COLUMN()-COLUMN($B$4)+1,FALSE))</f>
        <v/>
      </c>
      <c r="I501" s="32" t="str">
        <f>IF($B501="","",VLOOKUP($B501,公司明细!$D:$O,COLUMN()-COLUMN($B$4)+1,FALSE))</f>
        <v/>
      </c>
      <c r="J501" s="30" t="str">
        <f>IF($B501="","",VLOOKUP($B501,公司明细!$D:$O,COLUMN()-COLUMN($B$4)+1,FALSE))</f>
        <v/>
      </c>
      <c r="K501" s="32" t="str">
        <f>IF($B501="","",VLOOKUP($B501,公司明细!$D:$O,COLUMN()-COLUMN($B$4)+1,FALSE))</f>
        <v/>
      </c>
    </row>
    <row r="502" spans="2:11">
      <c r="B502" s="40" t="str">
        <f>IF(ROW()-ROW($B$4)&gt;行业估值!$C$39,"",ROW()-ROW($B$4))</f>
        <v/>
      </c>
      <c r="C502" s="27" t="str">
        <f>IF($B502="","",VLOOKUP($B502,公司明细!$D:$O,COLUMN()-COLUMN($B$4)+1,FALSE))</f>
        <v/>
      </c>
      <c r="D502" s="28" t="str">
        <f>IF($B502="","",VLOOKUP($B502,公司明细!$D:$O,COLUMN()-COLUMN($B$4)+1,FALSE))</f>
        <v/>
      </c>
      <c r="E502" s="28" t="str">
        <f>IF($B502="","",VLOOKUP($B502,公司明细!$D:$O,COLUMN()-COLUMN($B$4)+1,FALSE))</f>
        <v/>
      </c>
      <c r="F502" s="29" t="str">
        <f>IF(B502="","",[1]!EM_S_DQ_CLOSE(C502,deadline,"1"))</f>
        <v/>
      </c>
      <c r="G502" s="30" t="str">
        <f>IF($B502="","",VLOOKUP($B502,公司明细!$D:$O,COLUMN()-COLUMN($B$4)+1,FALSE))</f>
        <v/>
      </c>
      <c r="H502" s="30" t="str">
        <f>IF($B502="","",VLOOKUP($B502,公司明细!$D:$O,COLUMN()-COLUMN($B$4)+1,FALSE))</f>
        <v/>
      </c>
      <c r="I502" s="32" t="str">
        <f>IF($B502="","",VLOOKUP($B502,公司明细!$D:$O,COLUMN()-COLUMN($B$4)+1,FALSE))</f>
        <v/>
      </c>
      <c r="J502" s="30" t="str">
        <f>IF($B502="","",VLOOKUP($B502,公司明细!$D:$O,COLUMN()-COLUMN($B$4)+1,FALSE))</f>
        <v/>
      </c>
      <c r="K502" s="32" t="str">
        <f>IF($B502="","",VLOOKUP($B502,公司明细!$D:$O,COLUMN()-COLUMN($B$4)+1,FALSE))</f>
        <v/>
      </c>
    </row>
    <row r="503" spans="2:11">
      <c r="B503" s="40" t="str">
        <f>IF(ROW()-ROW($B$4)&gt;行业估值!$C$39,"",ROW()-ROW($B$4))</f>
        <v/>
      </c>
      <c r="C503" s="27" t="str">
        <f>IF($B503="","",VLOOKUP($B503,公司明细!$D:$O,COLUMN()-COLUMN($B$4)+1,FALSE))</f>
        <v/>
      </c>
      <c r="D503" s="28" t="str">
        <f>IF($B503="","",VLOOKUP($B503,公司明细!$D:$O,COLUMN()-COLUMN($B$4)+1,FALSE))</f>
        <v/>
      </c>
      <c r="E503" s="28" t="str">
        <f>IF($B503="","",VLOOKUP($B503,公司明细!$D:$O,COLUMN()-COLUMN($B$4)+1,FALSE))</f>
        <v/>
      </c>
      <c r="F503" s="29" t="str">
        <f>IF(B503="","",[1]!EM_S_DQ_CLOSE(C503,deadline,"1"))</f>
        <v/>
      </c>
      <c r="G503" s="30" t="str">
        <f>IF($B503="","",VLOOKUP($B503,公司明细!$D:$O,COLUMN()-COLUMN($B$4)+1,FALSE))</f>
        <v/>
      </c>
      <c r="H503" s="30" t="str">
        <f>IF($B503="","",VLOOKUP($B503,公司明细!$D:$O,COLUMN()-COLUMN($B$4)+1,FALSE))</f>
        <v/>
      </c>
      <c r="I503" s="32" t="str">
        <f>IF($B503="","",VLOOKUP($B503,公司明细!$D:$O,COLUMN()-COLUMN($B$4)+1,FALSE))</f>
        <v/>
      </c>
      <c r="J503" s="30" t="str">
        <f>IF($B503="","",VLOOKUP($B503,公司明细!$D:$O,COLUMN()-COLUMN($B$4)+1,FALSE))</f>
        <v/>
      </c>
      <c r="K503" s="32" t="str">
        <f>IF($B503="","",VLOOKUP($B503,公司明细!$D:$O,COLUMN()-COLUMN($B$4)+1,FALSE))</f>
        <v/>
      </c>
    </row>
    <row r="504" spans="2:11">
      <c r="B504" s="40" t="str">
        <f>IF(ROW()-ROW($B$4)&gt;行业估值!$C$39,"",ROW()-ROW($B$4))</f>
        <v/>
      </c>
      <c r="C504" s="27" t="str">
        <f>IF($B504="","",VLOOKUP($B504,公司明细!$D:$O,COLUMN()-COLUMN($B$4)+1,FALSE))</f>
        <v/>
      </c>
      <c r="D504" s="28" t="str">
        <f>IF($B504="","",VLOOKUP($B504,公司明细!$D:$O,COLUMN()-COLUMN($B$4)+1,FALSE))</f>
        <v/>
      </c>
      <c r="E504" s="28" t="str">
        <f>IF($B504="","",VLOOKUP($B504,公司明细!$D:$O,COLUMN()-COLUMN($B$4)+1,FALSE))</f>
        <v/>
      </c>
      <c r="F504" s="29" t="str">
        <f>IF(B504="","",[1]!EM_S_DQ_CLOSE(C504,deadline,"1"))</f>
        <v/>
      </c>
      <c r="G504" s="30" t="str">
        <f>IF($B504="","",VLOOKUP($B504,公司明细!$D:$O,COLUMN()-COLUMN($B$4)+1,FALSE))</f>
        <v/>
      </c>
      <c r="H504" s="30" t="str">
        <f>IF($B504="","",VLOOKUP($B504,公司明细!$D:$O,COLUMN()-COLUMN($B$4)+1,FALSE))</f>
        <v/>
      </c>
      <c r="I504" s="32" t="str">
        <f>IF($B504="","",VLOOKUP($B504,公司明细!$D:$O,COLUMN()-COLUMN($B$4)+1,FALSE))</f>
        <v/>
      </c>
      <c r="J504" s="30" t="str">
        <f>IF($B504="","",VLOOKUP($B504,公司明细!$D:$O,COLUMN()-COLUMN($B$4)+1,FALSE))</f>
        <v/>
      </c>
      <c r="K504" s="32" t="str">
        <f>IF($B504="","",VLOOKUP($B504,公司明细!$D:$O,COLUMN()-COLUMN($B$4)+1,FALSE))</f>
        <v/>
      </c>
    </row>
    <row r="505" spans="2:11">
      <c r="B505" s="40" t="str">
        <f>IF(ROW()-ROW($B$4)&gt;行业估值!$C$39,"",ROW()-ROW($B$4))</f>
        <v/>
      </c>
      <c r="C505" s="27" t="str">
        <f>IF($B505="","",VLOOKUP($B505,公司明细!$D:$O,COLUMN()-COLUMN($B$4)+1,FALSE))</f>
        <v/>
      </c>
      <c r="D505" s="28" t="str">
        <f>IF($B505="","",VLOOKUP($B505,公司明细!$D:$O,COLUMN()-COLUMN($B$4)+1,FALSE))</f>
        <v/>
      </c>
      <c r="E505" s="28" t="str">
        <f>IF($B505="","",VLOOKUP($B505,公司明细!$D:$O,COLUMN()-COLUMN($B$4)+1,FALSE))</f>
        <v/>
      </c>
      <c r="F505" s="29" t="str">
        <f>IF(B505="","",[1]!EM_S_DQ_CLOSE(C505,deadline,"1"))</f>
        <v/>
      </c>
      <c r="G505" s="30" t="str">
        <f>IF($B505="","",VLOOKUP($B505,公司明细!$D:$O,COLUMN()-COLUMN($B$4)+1,FALSE))</f>
        <v/>
      </c>
      <c r="H505" s="30" t="str">
        <f>IF($B505="","",VLOOKUP($B505,公司明细!$D:$O,COLUMN()-COLUMN($B$4)+1,FALSE))</f>
        <v/>
      </c>
      <c r="I505" s="32" t="str">
        <f>IF($B505="","",VLOOKUP($B505,公司明细!$D:$O,COLUMN()-COLUMN($B$4)+1,FALSE))</f>
        <v/>
      </c>
      <c r="J505" s="30" t="str">
        <f>IF($B505="","",VLOOKUP($B505,公司明细!$D:$O,COLUMN()-COLUMN($B$4)+1,FALSE))</f>
        <v/>
      </c>
      <c r="K505" s="32" t="str">
        <f>IF($B505="","",VLOOKUP($B505,公司明细!$D:$O,COLUMN()-COLUMN($B$4)+1,FALSE))</f>
        <v/>
      </c>
    </row>
    <row r="506" spans="2:11">
      <c r="B506" s="40" t="str">
        <f>IF(ROW()-ROW($B$4)&gt;行业估值!$C$39,"",ROW()-ROW($B$4))</f>
        <v/>
      </c>
      <c r="C506" s="27" t="str">
        <f>IF($B506="","",VLOOKUP($B506,公司明细!$D:$O,COLUMN()-COLUMN($B$4)+1,FALSE))</f>
        <v/>
      </c>
      <c r="D506" s="28" t="str">
        <f>IF($B506="","",VLOOKUP($B506,公司明细!$D:$O,COLUMN()-COLUMN($B$4)+1,FALSE))</f>
        <v/>
      </c>
      <c r="E506" s="28" t="str">
        <f>IF($B506="","",VLOOKUP($B506,公司明细!$D:$O,COLUMN()-COLUMN($B$4)+1,FALSE))</f>
        <v/>
      </c>
      <c r="F506" s="29" t="str">
        <f>IF(B506="","",[1]!EM_S_DQ_CLOSE(C506,deadline,"1"))</f>
        <v/>
      </c>
      <c r="G506" s="30" t="str">
        <f>IF($B506="","",VLOOKUP($B506,公司明细!$D:$O,COLUMN()-COLUMN($B$4)+1,FALSE))</f>
        <v/>
      </c>
      <c r="H506" s="30" t="str">
        <f>IF($B506="","",VLOOKUP($B506,公司明细!$D:$O,COLUMN()-COLUMN($B$4)+1,FALSE))</f>
        <v/>
      </c>
      <c r="I506" s="32" t="str">
        <f>IF($B506="","",VLOOKUP($B506,公司明细!$D:$O,COLUMN()-COLUMN($B$4)+1,FALSE))</f>
        <v/>
      </c>
      <c r="J506" s="30" t="str">
        <f>IF($B506="","",VLOOKUP($B506,公司明细!$D:$O,COLUMN()-COLUMN($B$4)+1,FALSE))</f>
        <v/>
      </c>
      <c r="K506" s="32" t="str">
        <f>IF($B506="","",VLOOKUP($B506,公司明细!$D:$O,COLUMN()-COLUMN($B$4)+1,FALSE))</f>
        <v/>
      </c>
    </row>
    <row r="507" spans="2:11">
      <c r="B507" s="40" t="str">
        <f>IF(ROW()-ROW($B$4)&gt;行业估值!$C$39,"",ROW()-ROW($B$4))</f>
        <v/>
      </c>
      <c r="C507" s="27" t="str">
        <f>IF($B507="","",VLOOKUP($B507,公司明细!$D:$O,COLUMN()-COLUMN($B$4)+1,FALSE))</f>
        <v/>
      </c>
      <c r="D507" s="28" t="str">
        <f>IF($B507="","",VLOOKUP($B507,公司明细!$D:$O,COLUMN()-COLUMN($B$4)+1,FALSE))</f>
        <v/>
      </c>
      <c r="E507" s="28" t="str">
        <f>IF($B507="","",VLOOKUP($B507,公司明细!$D:$O,COLUMN()-COLUMN($B$4)+1,FALSE))</f>
        <v/>
      </c>
      <c r="F507" s="29" t="str">
        <f>IF(B507="","",[1]!EM_S_DQ_CLOSE(C507,deadline,"1"))</f>
        <v/>
      </c>
      <c r="G507" s="30" t="str">
        <f>IF($B507="","",VLOOKUP($B507,公司明细!$D:$O,COLUMN()-COLUMN($B$4)+1,FALSE))</f>
        <v/>
      </c>
      <c r="H507" s="30" t="str">
        <f>IF($B507="","",VLOOKUP($B507,公司明细!$D:$O,COLUMN()-COLUMN($B$4)+1,FALSE))</f>
        <v/>
      </c>
      <c r="I507" s="32" t="str">
        <f>IF($B507="","",VLOOKUP($B507,公司明细!$D:$O,COLUMN()-COLUMN($B$4)+1,FALSE))</f>
        <v/>
      </c>
      <c r="J507" s="30" t="str">
        <f>IF($B507="","",VLOOKUP($B507,公司明细!$D:$O,COLUMN()-COLUMN($B$4)+1,FALSE))</f>
        <v/>
      </c>
      <c r="K507" s="32" t="str">
        <f>IF($B507="","",VLOOKUP($B507,公司明细!$D:$O,COLUMN()-COLUMN($B$4)+1,FALSE))</f>
        <v/>
      </c>
    </row>
    <row r="508" spans="2:11">
      <c r="B508" s="40" t="str">
        <f>IF(ROW()-ROW($B$4)&gt;行业估值!$C$39,"",ROW()-ROW($B$4))</f>
        <v/>
      </c>
      <c r="C508" s="27" t="str">
        <f>IF($B508="","",VLOOKUP($B508,公司明细!$D:$O,COLUMN()-COLUMN($B$4)+1,FALSE))</f>
        <v/>
      </c>
      <c r="D508" s="28" t="str">
        <f>IF($B508="","",VLOOKUP($B508,公司明细!$D:$O,COLUMN()-COLUMN($B$4)+1,FALSE))</f>
        <v/>
      </c>
      <c r="E508" s="28" t="str">
        <f>IF($B508="","",VLOOKUP($B508,公司明细!$D:$O,COLUMN()-COLUMN($B$4)+1,FALSE))</f>
        <v/>
      </c>
      <c r="F508" s="29" t="str">
        <f>IF(B508="","",[1]!EM_S_DQ_CLOSE(C508,deadline,"1"))</f>
        <v/>
      </c>
      <c r="G508" s="30" t="str">
        <f>IF($B508="","",VLOOKUP($B508,公司明细!$D:$O,COLUMN()-COLUMN($B$4)+1,FALSE))</f>
        <v/>
      </c>
      <c r="H508" s="30" t="str">
        <f>IF($B508="","",VLOOKUP($B508,公司明细!$D:$O,COLUMN()-COLUMN($B$4)+1,FALSE))</f>
        <v/>
      </c>
      <c r="I508" s="32" t="str">
        <f>IF($B508="","",VLOOKUP($B508,公司明细!$D:$O,COLUMN()-COLUMN($B$4)+1,FALSE))</f>
        <v/>
      </c>
      <c r="J508" s="30" t="str">
        <f>IF($B508="","",VLOOKUP($B508,公司明细!$D:$O,COLUMN()-COLUMN($B$4)+1,FALSE))</f>
        <v/>
      </c>
      <c r="K508" s="32" t="str">
        <f>IF($B508="","",VLOOKUP($B508,公司明细!$D:$O,COLUMN()-COLUMN($B$4)+1,FALSE))</f>
        <v/>
      </c>
    </row>
    <row r="509" spans="2:11">
      <c r="B509" s="40" t="str">
        <f>IF(ROW()-ROW($B$4)&gt;行业估值!$C$39,"",ROW()-ROW($B$4))</f>
        <v/>
      </c>
      <c r="C509" s="27" t="str">
        <f>IF($B509="","",VLOOKUP($B509,公司明细!$D:$O,COLUMN()-COLUMN($B$4)+1,FALSE))</f>
        <v/>
      </c>
      <c r="D509" s="28" t="str">
        <f>IF($B509="","",VLOOKUP($B509,公司明细!$D:$O,COLUMN()-COLUMN($B$4)+1,FALSE))</f>
        <v/>
      </c>
      <c r="E509" s="28" t="str">
        <f>IF($B509="","",VLOOKUP($B509,公司明细!$D:$O,COLUMN()-COLUMN($B$4)+1,FALSE))</f>
        <v/>
      </c>
      <c r="F509" s="29" t="str">
        <f>IF(B509="","",[1]!EM_S_DQ_CLOSE(C509,deadline,"1"))</f>
        <v/>
      </c>
      <c r="G509" s="30" t="str">
        <f>IF($B509="","",VLOOKUP($B509,公司明细!$D:$O,COLUMN()-COLUMN($B$4)+1,FALSE))</f>
        <v/>
      </c>
      <c r="H509" s="30" t="str">
        <f>IF($B509="","",VLOOKUP($B509,公司明细!$D:$O,COLUMN()-COLUMN($B$4)+1,FALSE))</f>
        <v/>
      </c>
      <c r="I509" s="32" t="str">
        <f>IF($B509="","",VLOOKUP($B509,公司明细!$D:$O,COLUMN()-COLUMN($B$4)+1,FALSE))</f>
        <v/>
      </c>
      <c r="J509" s="30" t="str">
        <f>IF($B509="","",VLOOKUP($B509,公司明细!$D:$O,COLUMN()-COLUMN($B$4)+1,FALSE))</f>
        <v/>
      </c>
      <c r="K509" s="32" t="str">
        <f>IF($B509="","",VLOOKUP($B509,公司明细!$D:$O,COLUMN()-COLUMN($B$4)+1,FALSE))</f>
        <v/>
      </c>
    </row>
    <row r="510" spans="2:11">
      <c r="B510" s="40" t="str">
        <f>IF(ROW()-ROW($B$4)&gt;行业估值!$C$39,"",ROW()-ROW($B$4))</f>
        <v/>
      </c>
      <c r="C510" s="27" t="str">
        <f>IF($B510="","",VLOOKUP($B510,公司明细!$D:$O,COLUMN()-COLUMN($B$4)+1,FALSE))</f>
        <v/>
      </c>
      <c r="D510" s="28" t="str">
        <f>IF($B510="","",VLOOKUP($B510,公司明细!$D:$O,COLUMN()-COLUMN($B$4)+1,FALSE))</f>
        <v/>
      </c>
      <c r="E510" s="28" t="str">
        <f>IF($B510="","",VLOOKUP($B510,公司明细!$D:$O,COLUMN()-COLUMN($B$4)+1,FALSE))</f>
        <v/>
      </c>
      <c r="F510" s="29" t="str">
        <f>IF(B510="","",[1]!EM_S_DQ_CLOSE(C510,deadline,"1"))</f>
        <v/>
      </c>
      <c r="G510" s="30" t="str">
        <f>IF($B510="","",VLOOKUP($B510,公司明细!$D:$O,COLUMN()-COLUMN($B$4)+1,FALSE))</f>
        <v/>
      </c>
      <c r="H510" s="30" t="str">
        <f>IF($B510="","",VLOOKUP($B510,公司明细!$D:$O,COLUMN()-COLUMN($B$4)+1,FALSE))</f>
        <v/>
      </c>
      <c r="I510" s="32" t="str">
        <f>IF($B510="","",VLOOKUP($B510,公司明细!$D:$O,COLUMN()-COLUMN($B$4)+1,FALSE))</f>
        <v/>
      </c>
      <c r="J510" s="30" t="str">
        <f>IF($B510="","",VLOOKUP($B510,公司明细!$D:$O,COLUMN()-COLUMN($B$4)+1,FALSE))</f>
        <v/>
      </c>
      <c r="K510" s="32" t="str">
        <f>IF($B510="","",VLOOKUP($B510,公司明细!$D:$O,COLUMN()-COLUMN($B$4)+1,FALSE))</f>
        <v/>
      </c>
    </row>
    <row r="511" spans="2:11">
      <c r="B511" s="40" t="str">
        <f>IF(ROW()-ROW($B$4)&gt;行业估值!$C$39,"",ROW()-ROW($B$4))</f>
        <v/>
      </c>
      <c r="C511" s="27" t="str">
        <f>IF($B511="","",VLOOKUP($B511,公司明细!$D:$O,COLUMN()-COLUMN($B$4)+1,FALSE))</f>
        <v/>
      </c>
      <c r="D511" s="28" t="str">
        <f>IF($B511="","",VLOOKUP($B511,公司明细!$D:$O,COLUMN()-COLUMN($B$4)+1,FALSE))</f>
        <v/>
      </c>
      <c r="E511" s="28" t="str">
        <f>IF($B511="","",VLOOKUP($B511,公司明细!$D:$O,COLUMN()-COLUMN($B$4)+1,FALSE))</f>
        <v/>
      </c>
      <c r="F511" s="29" t="str">
        <f>IF(B511="","",[1]!EM_S_DQ_CLOSE(C511,deadline,"1"))</f>
        <v/>
      </c>
      <c r="G511" s="30" t="str">
        <f>IF($B511="","",VLOOKUP($B511,公司明细!$D:$O,COLUMN()-COLUMN($B$4)+1,FALSE))</f>
        <v/>
      </c>
      <c r="H511" s="30" t="str">
        <f>IF($B511="","",VLOOKUP($B511,公司明细!$D:$O,COLUMN()-COLUMN($B$4)+1,FALSE))</f>
        <v/>
      </c>
      <c r="I511" s="32" t="str">
        <f>IF($B511="","",VLOOKUP($B511,公司明细!$D:$O,COLUMN()-COLUMN($B$4)+1,FALSE))</f>
        <v/>
      </c>
      <c r="J511" s="30" t="str">
        <f>IF($B511="","",VLOOKUP($B511,公司明细!$D:$O,COLUMN()-COLUMN($B$4)+1,FALSE))</f>
        <v/>
      </c>
      <c r="K511" s="32" t="str">
        <f>IF($B511="","",VLOOKUP($B511,公司明细!$D:$O,COLUMN()-COLUMN($B$4)+1,FALSE))</f>
        <v/>
      </c>
    </row>
    <row r="512" spans="2:11">
      <c r="B512" s="40" t="str">
        <f>IF(ROW()-ROW($B$4)&gt;行业估值!$C$39,"",ROW()-ROW($B$4))</f>
        <v/>
      </c>
      <c r="C512" s="27" t="str">
        <f>IF($B512="","",VLOOKUP($B512,公司明细!$D:$O,COLUMN()-COLUMN($B$4)+1,FALSE))</f>
        <v/>
      </c>
      <c r="D512" s="28" t="str">
        <f>IF($B512="","",VLOOKUP($B512,公司明细!$D:$O,COLUMN()-COLUMN($B$4)+1,FALSE))</f>
        <v/>
      </c>
      <c r="E512" s="28" t="str">
        <f>IF($B512="","",VLOOKUP($B512,公司明细!$D:$O,COLUMN()-COLUMN($B$4)+1,FALSE))</f>
        <v/>
      </c>
      <c r="F512" s="29" t="str">
        <f>IF(B512="","",[1]!EM_S_DQ_CLOSE(C512,deadline,"1"))</f>
        <v/>
      </c>
      <c r="G512" s="30" t="str">
        <f>IF($B512="","",VLOOKUP($B512,公司明细!$D:$O,COLUMN()-COLUMN($B$4)+1,FALSE))</f>
        <v/>
      </c>
      <c r="H512" s="30" t="str">
        <f>IF($B512="","",VLOOKUP($B512,公司明细!$D:$O,COLUMN()-COLUMN($B$4)+1,FALSE))</f>
        <v/>
      </c>
      <c r="I512" s="32" t="str">
        <f>IF($B512="","",VLOOKUP($B512,公司明细!$D:$O,COLUMN()-COLUMN($B$4)+1,FALSE))</f>
        <v/>
      </c>
      <c r="J512" s="30" t="str">
        <f>IF($B512="","",VLOOKUP($B512,公司明细!$D:$O,COLUMN()-COLUMN($B$4)+1,FALSE))</f>
        <v/>
      </c>
      <c r="K512" s="32" t="str">
        <f>IF($B512="","",VLOOKUP($B512,公司明细!$D:$O,COLUMN()-COLUMN($B$4)+1,FALSE))</f>
        <v/>
      </c>
    </row>
    <row r="513" spans="2:11">
      <c r="B513" s="40" t="str">
        <f>IF(ROW()-ROW($B$4)&gt;行业估值!$C$39,"",ROW()-ROW($B$4))</f>
        <v/>
      </c>
      <c r="C513" s="27" t="str">
        <f>IF($B513="","",VLOOKUP($B513,公司明细!$D:$O,COLUMN()-COLUMN($B$4)+1,FALSE))</f>
        <v/>
      </c>
      <c r="D513" s="28" t="str">
        <f>IF($B513="","",VLOOKUP($B513,公司明细!$D:$O,COLUMN()-COLUMN($B$4)+1,FALSE))</f>
        <v/>
      </c>
      <c r="E513" s="28" t="str">
        <f>IF($B513="","",VLOOKUP($B513,公司明细!$D:$O,COLUMN()-COLUMN($B$4)+1,FALSE))</f>
        <v/>
      </c>
      <c r="F513" s="29" t="str">
        <f>IF(B513="","",[1]!EM_S_DQ_CLOSE(C513,deadline,"1"))</f>
        <v/>
      </c>
      <c r="G513" s="30" t="str">
        <f>IF($B513="","",VLOOKUP($B513,公司明细!$D:$O,COLUMN()-COLUMN($B$4)+1,FALSE))</f>
        <v/>
      </c>
      <c r="H513" s="30" t="str">
        <f>IF($B513="","",VLOOKUP($B513,公司明细!$D:$O,COLUMN()-COLUMN($B$4)+1,FALSE))</f>
        <v/>
      </c>
      <c r="I513" s="32" t="str">
        <f>IF($B513="","",VLOOKUP($B513,公司明细!$D:$O,COLUMN()-COLUMN($B$4)+1,FALSE))</f>
        <v/>
      </c>
      <c r="J513" s="30" t="str">
        <f>IF($B513="","",VLOOKUP($B513,公司明细!$D:$O,COLUMN()-COLUMN($B$4)+1,FALSE))</f>
        <v/>
      </c>
      <c r="K513" s="32" t="str">
        <f>IF($B513="","",VLOOKUP($B513,公司明细!$D:$O,COLUMN()-COLUMN($B$4)+1,FALSE))</f>
        <v/>
      </c>
    </row>
    <row r="514" spans="2:11">
      <c r="B514" s="40" t="str">
        <f>IF(ROW()-ROW($B$4)&gt;行业估值!$C$39,"",ROW()-ROW($B$4))</f>
        <v/>
      </c>
      <c r="C514" s="27" t="str">
        <f>IF($B514="","",VLOOKUP($B514,公司明细!$D:$O,COLUMN()-COLUMN($B$4)+1,FALSE))</f>
        <v/>
      </c>
      <c r="D514" s="28" t="str">
        <f>IF($B514="","",VLOOKUP($B514,公司明细!$D:$O,COLUMN()-COLUMN($B$4)+1,FALSE))</f>
        <v/>
      </c>
      <c r="E514" s="28" t="str">
        <f>IF($B514="","",VLOOKUP($B514,公司明细!$D:$O,COLUMN()-COLUMN($B$4)+1,FALSE))</f>
        <v/>
      </c>
      <c r="F514" s="29" t="str">
        <f>IF(B514="","",[1]!EM_S_DQ_CLOSE(C514,deadline,"1"))</f>
        <v/>
      </c>
      <c r="G514" s="30" t="str">
        <f>IF($B514="","",VLOOKUP($B514,公司明细!$D:$O,COLUMN()-COLUMN($B$4)+1,FALSE))</f>
        <v/>
      </c>
      <c r="H514" s="30" t="str">
        <f>IF($B514="","",VLOOKUP($B514,公司明细!$D:$O,COLUMN()-COLUMN($B$4)+1,FALSE))</f>
        <v/>
      </c>
      <c r="I514" s="32" t="str">
        <f>IF($B514="","",VLOOKUP($B514,公司明细!$D:$O,COLUMN()-COLUMN($B$4)+1,FALSE))</f>
        <v/>
      </c>
      <c r="J514" s="30" t="str">
        <f>IF($B514="","",VLOOKUP($B514,公司明细!$D:$O,COLUMN()-COLUMN($B$4)+1,FALSE))</f>
        <v/>
      </c>
      <c r="K514" s="32" t="str">
        <f>IF($B514="","",VLOOKUP($B514,公司明细!$D:$O,COLUMN()-COLUMN($B$4)+1,FALSE))</f>
        <v/>
      </c>
    </row>
    <row r="515" spans="2:11">
      <c r="B515" s="40" t="str">
        <f>IF(ROW()-ROW($B$4)&gt;行业估值!$C$39,"",ROW()-ROW($B$4))</f>
        <v/>
      </c>
      <c r="C515" s="27" t="str">
        <f>IF($B515="","",VLOOKUP($B515,公司明细!$D:$O,COLUMN()-COLUMN($B$4)+1,FALSE))</f>
        <v/>
      </c>
      <c r="D515" s="28" t="str">
        <f>IF($B515="","",VLOOKUP($B515,公司明细!$D:$O,COLUMN()-COLUMN($B$4)+1,FALSE))</f>
        <v/>
      </c>
      <c r="E515" s="28" t="str">
        <f>IF($B515="","",VLOOKUP($B515,公司明细!$D:$O,COLUMN()-COLUMN($B$4)+1,FALSE))</f>
        <v/>
      </c>
      <c r="F515" s="29" t="str">
        <f>IF(B515="","",[1]!EM_S_DQ_CLOSE(C515,deadline,"1"))</f>
        <v/>
      </c>
      <c r="G515" s="30" t="str">
        <f>IF($B515="","",VLOOKUP($B515,公司明细!$D:$O,COLUMN()-COLUMN($B$4)+1,FALSE))</f>
        <v/>
      </c>
      <c r="H515" s="30" t="str">
        <f>IF($B515="","",VLOOKUP($B515,公司明细!$D:$O,COLUMN()-COLUMN($B$4)+1,FALSE))</f>
        <v/>
      </c>
      <c r="I515" s="32" t="str">
        <f>IF($B515="","",VLOOKUP($B515,公司明细!$D:$O,COLUMN()-COLUMN($B$4)+1,FALSE))</f>
        <v/>
      </c>
      <c r="J515" s="30" t="str">
        <f>IF($B515="","",VLOOKUP($B515,公司明细!$D:$O,COLUMN()-COLUMN($B$4)+1,FALSE))</f>
        <v/>
      </c>
      <c r="K515" s="32" t="str">
        <f>IF($B515="","",VLOOKUP($B515,公司明细!$D:$O,COLUMN()-COLUMN($B$4)+1,FALSE))</f>
        <v/>
      </c>
    </row>
    <row r="516" spans="2:11">
      <c r="B516" s="40" t="str">
        <f>IF(ROW()-ROW($B$4)&gt;行业估值!$C$39,"",ROW()-ROW($B$4))</f>
        <v/>
      </c>
      <c r="C516" s="27" t="str">
        <f>IF($B516="","",VLOOKUP($B516,公司明细!$D:$O,COLUMN()-COLUMN($B$4)+1,FALSE))</f>
        <v/>
      </c>
      <c r="D516" s="28" t="str">
        <f>IF($B516="","",VLOOKUP($B516,公司明细!$D:$O,COLUMN()-COLUMN($B$4)+1,FALSE))</f>
        <v/>
      </c>
      <c r="E516" s="28" t="str">
        <f>IF($B516="","",VLOOKUP($B516,公司明细!$D:$O,COLUMN()-COLUMN($B$4)+1,FALSE))</f>
        <v/>
      </c>
      <c r="F516" s="29" t="str">
        <f>IF(B516="","",[1]!EM_S_DQ_CLOSE(C516,deadline,"1"))</f>
        <v/>
      </c>
      <c r="G516" s="30" t="str">
        <f>IF($B516="","",VLOOKUP($B516,公司明细!$D:$O,COLUMN()-COLUMN($B$4)+1,FALSE))</f>
        <v/>
      </c>
      <c r="H516" s="30" t="str">
        <f>IF($B516="","",VLOOKUP($B516,公司明细!$D:$O,COLUMN()-COLUMN($B$4)+1,FALSE))</f>
        <v/>
      </c>
      <c r="I516" s="32" t="str">
        <f>IF($B516="","",VLOOKUP($B516,公司明细!$D:$O,COLUMN()-COLUMN($B$4)+1,FALSE))</f>
        <v/>
      </c>
      <c r="J516" s="30" t="str">
        <f>IF($B516="","",VLOOKUP($B516,公司明细!$D:$O,COLUMN()-COLUMN($B$4)+1,FALSE))</f>
        <v/>
      </c>
      <c r="K516" s="32" t="str">
        <f>IF($B516="","",VLOOKUP($B516,公司明细!$D:$O,COLUMN()-COLUMN($B$4)+1,FALSE))</f>
        <v/>
      </c>
    </row>
    <row r="517" spans="2:11">
      <c r="B517" s="40" t="str">
        <f>IF(ROW()-ROW($B$4)&gt;行业估值!$C$39,"",ROW()-ROW($B$4))</f>
        <v/>
      </c>
      <c r="C517" s="27" t="str">
        <f>IF($B517="","",VLOOKUP($B517,公司明细!$D:$O,COLUMN()-COLUMN($B$4)+1,FALSE))</f>
        <v/>
      </c>
      <c r="D517" s="28" t="str">
        <f>IF($B517="","",VLOOKUP($B517,公司明细!$D:$O,COLUMN()-COLUMN($B$4)+1,FALSE))</f>
        <v/>
      </c>
      <c r="E517" s="28" t="str">
        <f>IF($B517="","",VLOOKUP($B517,公司明细!$D:$O,COLUMN()-COLUMN($B$4)+1,FALSE))</f>
        <v/>
      </c>
      <c r="F517" s="29" t="str">
        <f>IF(B517="","",[1]!EM_S_DQ_CLOSE(C517,deadline,"1"))</f>
        <v/>
      </c>
      <c r="G517" s="30" t="str">
        <f>IF($B517="","",VLOOKUP($B517,公司明细!$D:$O,COLUMN()-COLUMN($B$4)+1,FALSE))</f>
        <v/>
      </c>
      <c r="H517" s="30" t="str">
        <f>IF($B517="","",VLOOKUP($B517,公司明细!$D:$O,COLUMN()-COLUMN($B$4)+1,FALSE))</f>
        <v/>
      </c>
      <c r="I517" s="32" t="str">
        <f>IF($B517="","",VLOOKUP($B517,公司明细!$D:$O,COLUMN()-COLUMN($B$4)+1,FALSE))</f>
        <v/>
      </c>
      <c r="J517" s="30" t="str">
        <f>IF($B517="","",VLOOKUP($B517,公司明细!$D:$O,COLUMN()-COLUMN($B$4)+1,FALSE))</f>
        <v/>
      </c>
      <c r="K517" s="32" t="str">
        <f>IF($B517="","",VLOOKUP($B517,公司明细!$D:$O,COLUMN()-COLUMN($B$4)+1,FALSE))</f>
        <v/>
      </c>
    </row>
    <row r="518" spans="2:11">
      <c r="B518" s="40" t="str">
        <f>IF(ROW()-ROW($B$4)&gt;行业估值!$C$39,"",ROW()-ROW($B$4))</f>
        <v/>
      </c>
      <c r="C518" s="27" t="str">
        <f>IF($B518="","",VLOOKUP($B518,公司明细!$D:$O,COLUMN()-COLUMN($B$4)+1,FALSE))</f>
        <v/>
      </c>
      <c r="D518" s="28" t="str">
        <f>IF($B518="","",VLOOKUP($B518,公司明细!$D:$O,COLUMN()-COLUMN($B$4)+1,FALSE))</f>
        <v/>
      </c>
      <c r="E518" s="28" t="str">
        <f>IF($B518="","",VLOOKUP($B518,公司明细!$D:$O,COLUMN()-COLUMN($B$4)+1,FALSE))</f>
        <v/>
      </c>
      <c r="F518" s="29" t="str">
        <f>IF(B518="","",[1]!EM_S_DQ_CLOSE(C518,deadline,"1"))</f>
        <v/>
      </c>
      <c r="G518" s="30" t="str">
        <f>IF($B518="","",VLOOKUP($B518,公司明细!$D:$O,COLUMN()-COLUMN($B$4)+1,FALSE))</f>
        <v/>
      </c>
      <c r="H518" s="30" t="str">
        <f>IF($B518="","",VLOOKUP($B518,公司明细!$D:$O,COLUMN()-COLUMN($B$4)+1,FALSE))</f>
        <v/>
      </c>
      <c r="I518" s="32" t="str">
        <f>IF($B518="","",VLOOKUP($B518,公司明细!$D:$O,COLUMN()-COLUMN($B$4)+1,FALSE))</f>
        <v/>
      </c>
      <c r="J518" s="30" t="str">
        <f>IF($B518="","",VLOOKUP($B518,公司明细!$D:$O,COLUMN()-COLUMN($B$4)+1,FALSE))</f>
        <v/>
      </c>
      <c r="K518" s="32" t="str">
        <f>IF($B518="","",VLOOKUP($B518,公司明细!$D:$O,COLUMN()-COLUMN($B$4)+1,FALSE))</f>
        <v/>
      </c>
    </row>
    <row r="519" spans="2:11">
      <c r="B519" s="40" t="str">
        <f>IF(ROW()-ROW($B$4)&gt;行业估值!$C$39,"",ROW()-ROW($B$4))</f>
        <v/>
      </c>
      <c r="C519" s="27" t="str">
        <f>IF($B519="","",VLOOKUP($B519,公司明细!$D:$O,COLUMN()-COLUMN($B$4)+1,FALSE))</f>
        <v/>
      </c>
      <c r="D519" s="28" t="str">
        <f>IF($B519="","",VLOOKUP($B519,公司明细!$D:$O,COLUMN()-COLUMN($B$4)+1,FALSE))</f>
        <v/>
      </c>
      <c r="E519" s="28" t="str">
        <f>IF($B519="","",VLOOKUP($B519,公司明细!$D:$O,COLUMN()-COLUMN($B$4)+1,FALSE))</f>
        <v/>
      </c>
      <c r="F519" s="29" t="str">
        <f>IF(B519="","",[1]!EM_S_DQ_CLOSE(C519,deadline,"1"))</f>
        <v/>
      </c>
      <c r="G519" s="30" t="str">
        <f>IF($B519="","",VLOOKUP($B519,公司明细!$D:$O,COLUMN()-COLUMN($B$4)+1,FALSE))</f>
        <v/>
      </c>
      <c r="H519" s="30" t="str">
        <f>IF($B519="","",VLOOKUP($B519,公司明细!$D:$O,COLUMN()-COLUMN($B$4)+1,FALSE))</f>
        <v/>
      </c>
      <c r="I519" s="32" t="str">
        <f>IF($B519="","",VLOOKUP($B519,公司明细!$D:$O,COLUMN()-COLUMN($B$4)+1,FALSE))</f>
        <v/>
      </c>
      <c r="J519" s="30" t="str">
        <f>IF($B519="","",VLOOKUP($B519,公司明细!$D:$O,COLUMN()-COLUMN($B$4)+1,FALSE))</f>
        <v/>
      </c>
      <c r="K519" s="32" t="str">
        <f>IF($B519="","",VLOOKUP($B519,公司明细!$D:$O,COLUMN()-COLUMN($B$4)+1,FALSE))</f>
        <v/>
      </c>
    </row>
    <row r="520" spans="2:11">
      <c r="B520" s="40" t="str">
        <f>IF(ROW()-ROW($B$4)&gt;行业估值!$C$39,"",ROW()-ROW($B$4))</f>
        <v/>
      </c>
      <c r="C520" s="27" t="str">
        <f>IF($B520="","",VLOOKUP($B520,公司明细!$D:$O,COLUMN()-COLUMN($B$4)+1,FALSE))</f>
        <v/>
      </c>
      <c r="D520" s="28" t="str">
        <f>IF($B520="","",VLOOKUP($B520,公司明细!$D:$O,COLUMN()-COLUMN($B$4)+1,FALSE))</f>
        <v/>
      </c>
      <c r="E520" s="28" t="str">
        <f>IF($B520="","",VLOOKUP($B520,公司明细!$D:$O,COLUMN()-COLUMN($B$4)+1,FALSE))</f>
        <v/>
      </c>
      <c r="F520" s="29" t="str">
        <f>IF(B520="","",[1]!EM_S_DQ_CLOSE(C520,deadline,"1"))</f>
        <v/>
      </c>
      <c r="G520" s="30" t="str">
        <f>IF($B520="","",VLOOKUP($B520,公司明细!$D:$O,COLUMN()-COLUMN($B$4)+1,FALSE))</f>
        <v/>
      </c>
      <c r="H520" s="30" t="str">
        <f>IF($B520="","",VLOOKUP($B520,公司明细!$D:$O,COLUMN()-COLUMN($B$4)+1,FALSE))</f>
        <v/>
      </c>
      <c r="I520" s="32" t="str">
        <f>IF($B520="","",VLOOKUP($B520,公司明细!$D:$O,COLUMN()-COLUMN($B$4)+1,FALSE))</f>
        <v/>
      </c>
      <c r="J520" s="30" t="str">
        <f>IF($B520="","",VLOOKUP($B520,公司明细!$D:$O,COLUMN()-COLUMN($B$4)+1,FALSE))</f>
        <v/>
      </c>
      <c r="K520" s="32" t="str">
        <f>IF($B520="","",VLOOKUP($B520,公司明细!$D:$O,COLUMN()-COLUMN($B$4)+1,FALSE))</f>
        <v/>
      </c>
    </row>
    <row r="521" spans="2:11">
      <c r="B521" s="40" t="str">
        <f>IF(ROW()-ROW($B$4)&gt;行业估值!$C$39,"",ROW()-ROW($B$4))</f>
        <v/>
      </c>
      <c r="C521" s="27" t="str">
        <f>IF($B521="","",VLOOKUP($B521,公司明细!$D:$O,COLUMN()-COLUMN($B$4)+1,FALSE))</f>
        <v/>
      </c>
      <c r="D521" s="28" t="str">
        <f>IF($B521="","",VLOOKUP($B521,公司明细!$D:$O,COLUMN()-COLUMN($B$4)+1,FALSE))</f>
        <v/>
      </c>
      <c r="E521" s="28" t="str">
        <f>IF($B521="","",VLOOKUP($B521,公司明细!$D:$O,COLUMN()-COLUMN($B$4)+1,FALSE))</f>
        <v/>
      </c>
      <c r="F521" s="29" t="str">
        <f>IF(B521="","",[1]!EM_S_DQ_CLOSE(C521,deadline,"1"))</f>
        <v/>
      </c>
      <c r="G521" s="30" t="str">
        <f>IF($B521="","",VLOOKUP($B521,公司明细!$D:$O,COLUMN()-COLUMN($B$4)+1,FALSE))</f>
        <v/>
      </c>
      <c r="H521" s="30" t="str">
        <f>IF($B521="","",VLOOKUP($B521,公司明细!$D:$O,COLUMN()-COLUMN($B$4)+1,FALSE))</f>
        <v/>
      </c>
      <c r="I521" s="32" t="str">
        <f>IF($B521="","",VLOOKUP($B521,公司明细!$D:$O,COLUMN()-COLUMN($B$4)+1,FALSE))</f>
        <v/>
      </c>
      <c r="J521" s="30" t="str">
        <f>IF($B521="","",VLOOKUP($B521,公司明细!$D:$O,COLUMN()-COLUMN($B$4)+1,FALSE))</f>
        <v/>
      </c>
      <c r="K521" s="32" t="str">
        <f>IF($B521="","",VLOOKUP($B521,公司明细!$D:$O,COLUMN()-COLUMN($B$4)+1,FALSE))</f>
        <v/>
      </c>
    </row>
    <row r="522" spans="2:11">
      <c r="B522" s="40" t="str">
        <f>IF(ROW()-ROW($B$4)&gt;行业估值!$C$39,"",ROW()-ROW($B$4))</f>
        <v/>
      </c>
      <c r="C522" s="27" t="str">
        <f>IF($B522="","",VLOOKUP($B522,公司明细!$D:$O,COLUMN()-COLUMN($B$4)+1,FALSE))</f>
        <v/>
      </c>
      <c r="D522" s="28" t="str">
        <f>IF($B522="","",VLOOKUP($B522,公司明细!$D:$O,COLUMN()-COLUMN($B$4)+1,FALSE))</f>
        <v/>
      </c>
      <c r="E522" s="28" t="str">
        <f>IF($B522="","",VLOOKUP($B522,公司明细!$D:$O,COLUMN()-COLUMN($B$4)+1,FALSE))</f>
        <v/>
      </c>
      <c r="F522" s="29" t="str">
        <f>IF(B522="","",[1]!EM_S_DQ_CLOSE(C522,deadline,"1"))</f>
        <v/>
      </c>
      <c r="G522" s="30" t="str">
        <f>IF($B522="","",VLOOKUP($B522,公司明细!$D:$O,COLUMN()-COLUMN($B$4)+1,FALSE))</f>
        <v/>
      </c>
      <c r="H522" s="30" t="str">
        <f>IF($B522="","",VLOOKUP($B522,公司明细!$D:$O,COLUMN()-COLUMN($B$4)+1,FALSE))</f>
        <v/>
      </c>
      <c r="I522" s="32" t="str">
        <f>IF($B522="","",VLOOKUP($B522,公司明细!$D:$O,COLUMN()-COLUMN($B$4)+1,FALSE))</f>
        <v/>
      </c>
      <c r="J522" s="30" t="str">
        <f>IF($B522="","",VLOOKUP($B522,公司明细!$D:$O,COLUMN()-COLUMN($B$4)+1,FALSE))</f>
        <v/>
      </c>
      <c r="K522" s="32" t="str">
        <f>IF($B522="","",VLOOKUP($B522,公司明细!$D:$O,COLUMN()-COLUMN($B$4)+1,FALSE))</f>
        <v/>
      </c>
    </row>
    <row r="523" spans="2:11">
      <c r="B523" s="40" t="str">
        <f>IF(ROW()-ROW($B$4)&gt;行业估值!$C$39,"",ROW()-ROW($B$4))</f>
        <v/>
      </c>
      <c r="C523" s="27" t="str">
        <f>IF($B523="","",VLOOKUP($B523,公司明细!$D:$O,COLUMN()-COLUMN($B$4)+1,FALSE))</f>
        <v/>
      </c>
      <c r="D523" s="28" t="str">
        <f>IF($B523="","",VLOOKUP($B523,公司明细!$D:$O,COLUMN()-COLUMN($B$4)+1,FALSE))</f>
        <v/>
      </c>
      <c r="E523" s="28" t="str">
        <f>IF($B523="","",VLOOKUP($B523,公司明细!$D:$O,COLUMN()-COLUMN($B$4)+1,FALSE))</f>
        <v/>
      </c>
      <c r="F523" s="29" t="str">
        <f>IF(B523="","",[1]!EM_S_DQ_CLOSE(C523,deadline,"1"))</f>
        <v/>
      </c>
      <c r="G523" s="30" t="str">
        <f>IF($B523="","",VLOOKUP($B523,公司明细!$D:$O,COLUMN()-COLUMN($B$4)+1,FALSE))</f>
        <v/>
      </c>
      <c r="H523" s="30" t="str">
        <f>IF($B523="","",VLOOKUP($B523,公司明细!$D:$O,COLUMN()-COLUMN($B$4)+1,FALSE))</f>
        <v/>
      </c>
      <c r="I523" s="32" t="str">
        <f>IF($B523="","",VLOOKUP($B523,公司明细!$D:$O,COLUMN()-COLUMN($B$4)+1,FALSE))</f>
        <v/>
      </c>
      <c r="J523" s="30" t="str">
        <f>IF($B523="","",VLOOKUP($B523,公司明细!$D:$O,COLUMN()-COLUMN($B$4)+1,FALSE))</f>
        <v/>
      </c>
      <c r="K523" s="32" t="str">
        <f>IF($B523="","",VLOOKUP($B523,公司明细!$D:$O,COLUMN()-COLUMN($B$4)+1,FALSE))</f>
        <v/>
      </c>
    </row>
    <row r="524" spans="2:11">
      <c r="B524" s="40" t="str">
        <f>IF(ROW()-ROW($B$4)&gt;行业估值!$C$39,"",ROW()-ROW($B$4))</f>
        <v/>
      </c>
      <c r="C524" s="27" t="str">
        <f>IF($B524="","",VLOOKUP($B524,公司明细!$D:$O,COLUMN()-COLUMN($B$4)+1,FALSE))</f>
        <v/>
      </c>
      <c r="D524" s="28" t="str">
        <f>IF($B524="","",VLOOKUP($B524,公司明细!$D:$O,COLUMN()-COLUMN($B$4)+1,FALSE))</f>
        <v/>
      </c>
      <c r="E524" s="28" t="str">
        <f>IF($B524="","",VLOOKUP($B524,公司明细!$D:$O,COLUMN()-COLUMN($B$4)+1,FALSE))</f>
        <v/>
      </c>
      <c r="F524" s="29" t="str">
        <f>IF(B524="","",[1]!EM_S_DQ_CLOSE(C524,deadline,"1"))</f>
        <v/>
      </c>
      <c r="G524" s="30" t="str">
        <f>IF($B524="","",VLOOKUP($B524,公司明细!$D:$O,COLUMN()-COLUMN($B$4)+1,FALSE))</f>
        <v/>
      </c>
      <c r="H524" s="30" t="str">
        <f>IF($B524="","",VLOOKUP($B524,公司明细!$D:$O,COLUMN()-COLUMN($B$4)+1,FALSE))</f>
        <v/>
      </c>
      <c r="I524" s="32" t="str">
        <f>IF($B524="","",VLOOKUP($B524,公司明细!$D:$O,COLUMN()-COLUMN($B$4)+1,FALSE))</f>
        <v/>
      </c>
      <c r="J524" s="30" t="str">
        <f>IF($B524="","",VLOOKUP($B524,公司明细!$D:$O,COLUMN()-COLUMN($B$4)+1,FALSE))</f>
        <v/>
      </c>
      <c r="K524" s="32" t="str">
        <f>IF($B524="","",VLOOKUP($B524,公司明细!$D:$O,COLUMN()-COLUMN($B$4)+1,FALSE))</f>
        <v/>
      </c>
    </row>
    <row r="525" spans="2:11">
      <c r="B525" s="40" t="str">
        <f>IF(ROW()-ROW($B$4)&gt;行业估值!$C$39,"",ROW()-ROW($B$4))</f>
        <v/>
      </c>
      <c r="C525" s="27" t="str">
        <f>IF($B525="","",VLOOKUP($B525,公司明细!$D:$O,COLUMN()-COLUMN($B$4)+1,FALSE))</f>
        <v/>
      </c>
      <c r="D525" s="28" t="str">
        <f>IF($B525="","",VLOOKUP($B525,公司明细!$D:$O,COLUMN()-COLUMN($B$4)+1,FALSE))</f>
        <v/>
      </c>
      <c r="E525" s="28" t="str">
        <f>IF($B525="","",VLOOKUP($B525,公司明细!$D:$O,COLUMN()-COLUMN($B$4)+1,FALSE))</f>
        <v/>
      </c>
      <c r="F525" s="29" t="str">
        <f>IF(B525="","",[1]!EM_S_DQ_CLOSE(C525,deadline,"1"))</f>
        <v/>
      </c>
      <c r="G525" s="30" t="str">
        <f>IF($B525="","",VLOOKUP($B525,公司明细!$D:$O,COLUMN()-COLUMN($B$4)+1,FALSE))</f>
        <v/>
      </c>
      <c r="H525" s="30" t="str">
        <f>IF($B525="","",VLOOKUP($B525,公司明细!$D:$O,COLUMN()-COLUMN($B$4)+1,FALSE))</f>
        <v/>
      </c>
      <c r="I525" s="32" t="str">
        <f>IF($B525="","",VLOOKUP($B525,公司明细!$D:$O,COLUMN()-COLUMN($B$4)+1,FALSE))</f>
        <v/>
      </c>
      <c r="J525" s="30" t="str">
        <f>IF($B525="","",VLOOKUP($B525,公司明细!$D:$O,COLUMN()-COLUMN($B$4)+1,FALSE))</f>
        <v/>
      </c>
      <c r="K525" s="32" t="str">
        <f>IF($B525="","",VLOOKUP($B525,公司明细!$D:$O,COLUMN()-COLUMN($B$4)+1,FALSE))</f>
        <v/>
      </c>
    </row>
    <row r="526" spans="2:11">
      <c r="B526" s="40" t="str">
        <f>IF(ROW()-ROW($B$4)&gt;行业估值!$C$39,"",ROW()-ROW($B$4))</f>
        <v/>
      </c>
      <c r="C526" s="27" t="str">
        <f>IF($B526="","",VLOOKUP($B526,公司明细!$D:$O,COLUMN()-COLUMN($B$4)+1,FALSE))</f>
        <v/>
      </c>
      <c r="D526" s="28" t="str">
        <f>IF($B526="","",VLOOKUP($B526,公司明细!$D:$O,COLUMN()-COLUMN($B$4)+1,FALSE))</f>
        <v/>
      </c>
      <c r="E526" s="28" t="str">
        <f>IF($B526="","",VLOOKUP($B526,公司明细!$D:$O,COLUMN()-COLUMN($B$4)+1,FALSE))</f>
        <v/>
      </c>
      <c r="F526" s="29" t="str">
        <f>IF(B526="","",[1]!EM_S_DQ_CLOSE(C526,deadline,"1"))</f>
        <v/>
      </c>
      <c r="G526" s="30" t="str">
        <f>IF($B526="","",VLOOKUP($B526,公司明细!$D:$O,COLUMN()-COLUMN($B$4)+1,FALSE))</f>
        <v/>
      </c>
      <c r="H526" s="30" t="str">
        <f>IF($B526="","",VLOOKUP($B526,公司明细!$D:$O,COLUMN()-COLUMN($B$4)+1,FALSE))</f>
        <v/>
      </c>
      <c r="I526" s="32" t="str">
        <f>IF($B526="","",VLOOKUP($B526,公司明细!$D:$O,COLUMN()-COLUMN($B$4)+1,FALSE))</f>
        <v/>
      </c>
      <c r="J526" s="30" t="str">
        <f>IF($B526="","",VLOOKUP($B526,公司明细!$D:$O,COLUMN()-COLUMN($B$4)+1,FALSE))</f>
        <v/>
      </c>
      <c r="K526" s="32" t="str">
        <f>IF($B526="","",VLOOKUP($B526,公司明细!$D:$O,COLUMN()-COLUMN($B$4)+1,FALSE))</f>
        <v/>
      </c>
    </row>
    <row r="527" spans="2:11">
      <c r="B527" s="40" t="str">
        <f>IF(ROW()-ROW($B$4)&gt;行业估值!$C$39,"",ROW()-ROW($B$4))</f>
        <v/>
      </c>
      <c r="C527" s="27" t="str">
        <f>IF($B527="","",VLOOKUP($B527,公司明细!$D:$O,COLUMN()-COLUMN($B$4)+1,FALSE))</f>
        <v/>
      </c>
      <c r="D527" s="28" t="str">
        <f>IF($B527="","",VLOOKUP($B527,公司明细!$D:$O,COLUMN()-COLUMN($B$4)+1,FALSE))</f>
        <v/>
      </c>
      <c r="E527" s="28" t="str">
        <f>IF($B527="","",VLOOKUP($B527,公司明细!$D:$O,COLUMN()-COLUMN($B$4)+1,FALSE))</f>
        <v/>
      </c>
      <c r="F527" s="29" t="str">
        <f>IF(B527="","",[1]!EM_S_DQ_CLOSE(C527,deadline,"1"))</f>
        <v/>
      </c>
      <c r="G527" s="30" t="str">
        <f>IF($B527="","",VLOOKUP($B527,公司明细!$D:$O,COLUMN()-COLUMN($B$4)+1,FALSE))</f>
        <v/>
      </c>
      <c r="H527" s="30" t="str">
        <f>IF($B527="","",VLOOKUP($B527,公司明细!$D:$O,COLUMN()-COLUMN($B$4)+1,FALSE))</f>
        <v/>
      </c>
      <c r="I527" s="32" t="str">
        <f>IF($B527="","",VLOOKUP($B527,公司明细!$D:$O,COLUMN()-COLUMN($B$4)+1,FALSE))</f>
        <v/>
      </c>
      <c r="J527" s="30" t="str">
        <f>IF($B527="","",VLOOKUP($B527,公司明细!$D:$O,COLUMN()-COLUMN($B$4)+1,FALSE))</f>
        <v/>
      </c>
      <c r="K527" s="32" t="str">
        <f>IF($B527="","",VLOOKUP($B527,公司明细!$D:$O,COLUMN()-COLUMN($B$4)+1,FALSE))</f>
        <v/>
      </c>
    </row>
    <row r="528" spans="2:11">
      <c r="B528" s="40" t="str">
        <f>IF(ROW()-ROW($B$4)&gt;行业估值!$C$39,"",ROW()-ROW($B$4))</f>
        <v/>
      </c>
      <c r="C528" s="27" t="str">
        <f>IF($B528="","",VLOOKUP($B528,公司明细!$D:$O,COLUMN()-COLUMN($B$4)+1,FALSE))</f>
        <v/>
      </c>
      <c r="D528" s="28" t="str">
        <f>IF($B528="","",VLOOKUP($B528,公司明细!$D:$O,COLUMN()-COLUMN($B$4)+1,FALSE))</f>
        <v/>
      </c>
      <c r="E528" s="28" t="str">
        <f>IF($B528="","",VLOOKUP($B528,公司明细!$D:$O,COLUMN()-COLUMN($B$4)+1,FALSE))</f>
        <v/>
      </c>
      <c r="F528" s="29" t="str">
        <f>IF(B528="","",[1]!EM_S_DQ_CLOSE(C528,deadline,"1"))</f>
        <v/>
      </c>
      <c r="G528" s="30" t="str">
        <f>IF($B528="","",VLOOKUP($B528,公司明细!$D:$O,COLUMN()-COLUMN($B$4)+1,FALSE))</f>
        <v/>
      </c>
      <c r="H528" s="30" t="str">
        <f>IF($B528="","",VLOOKUP($B528,公司明细!$D:$O,COLUMN()-COLUMN($B$4)+1,FALSE))</f>
        <v/>
      </c>
      <c r="I528" s="32" t="str">
        <f>IF($B528="","",VLOOKUP($B528,公司明细!$D:$O,COLUMN()-COLUMN($B$4)+1,FALSE))</f>
        <v/>
      </c>
      <c r="J528" s="30" t="str">
        <f>IF($B528="","",VLOOKUP($B528,公司明细!$D:$O,COLUMN()-COLUMN($B$4)+1,FALSE))</f>
        <v/>
      </c>
      <c r="K528" s="32" t="str">
        <f>IF($B528="","",VLOOKUP($B528,公司明细!$D:$O,COLUMN()-COLUMN($B$4)+1,FALSE))</f>
        <v/>
      </c>
    </row>
    <row r="529" spans="2:11">
      <c r="B529" s="40" t="str">
        <f>IF(ROW()-ROW($B$4)&gt;行业估值!$C$39,"",ROW()-ROW($B$4))</f>
        <v/>
      </c>
      <c r="C529" s="27" t="str">
        <f>IF($B529="","",VLOOKUP($B529,公司明细!$D:$O,COLUMN()-COLUMN($B$4)+1,FALSE))</f>
        <v/>
      </c>
      <c r="D529" s="28" t="str">
        <f>IF($B529="","",VLOOKUP($B529,公司明细!$D:$O,COLUMN()-COLUMN($B$4)+1,FALSE))</f>
        <v/>
      </c>
      <c r="E529" s="28" t="str">
        <f>IF($B529="","",VLOOKUP($B529,公司明细!$D:$O,COLUMN()-COLUMN($B$4)+1,FALSE))</f>
        <v/>
      </c>
      <c r="F529" s="29" t="str">
        <f>IF(B529="","",[1]!EM_S_DQ_CLOSE(C529,deadline,"1"))</f>
        <v/>
      </c>
      <c r="G529" s="30" t="str">
        <f>IF($B529="","",VLOOKUP($B529,公司明细!$D:$O,COLUMN()-COLUMN($B$4)+1,FALSE))</f>
        <v/>
      </c>
      <c r="H529" s="30" t="str">
        <f>IF($B529="","",VLOOKUP($B529,公司明细!$D:$O,COLUMN()-COLUMN($B$4)+1,FALSE))</f>
        <v/>
      </c>
      <c r="I529" s="32" t="str">
        <f>IF($B529="","",VLOOKUP($B529,公司明细!$D:$O,COLUMN()-COLUMN($B$4)+1,FALSE))</f>
        <v/>
      </c>
      <c r="J529" s="30" t="str">
        <f>IF($B529="","",VLOOKUP($B529,公司明细!$D:$O,COLUMN()-COLUMN($B$4)+1,FALSE))</f>
        <v/>
      </c>
      <c r="K529" s="32" t="str">
        <f>IF($B529="","",VLOOKUP($B529,公司明细!$D:$O,COLUMN()-COLUMN($B$4)+1,FALSE))</f>
        <v/>
      </c>
    </row>
    <row r="530" spans="2:11">
      <c r="B530" s="40" t="str">
        <f>IF(ROW()-ROW($B$4)&gt;行业估值!$C$39,"",ROW()-ROW($B$4))</f>
        <v/>
      </c>
      <c r="C530" s="27" t="str">
        <f>IF($B530="","",VLOOKUP($B530,公司明细!$D:$O,COLUMN()-COLUMN($B$4)+1,FALSE))</f>
        <v/>
      </c>
      <c r="D530" s="28" t="str">
        <f>IF($B530="","",VLOOKUP($B530,公司明细!$D:$O,COLUMN()-COLUMN($B$4)+1,FALSE))</f>
        <v/>
      </c>
      <c r="E530" s="28" t="str">
        <f>IF($B530="","",VLOOKUP($B530,公司明细!$D:$O,COLUMN()-COLUMN($B$4)+1,FALSE))</f>
        <v/>
      </c>
      <c r="F530" s="29" t="str">
        <f>IF(B530="","",[1]!EM_S_DQ_CLOSE(C530,deadline,"1"))</f>
        <v/>
      </c>
      <c r="G530" s="30" t="str">
        <f>IF($B530="","",VLOOKUP($B530,公司明细!$D:$O,COLUMN()-COLUMN($B$4)+1,FALSE))</f>
        <v/>
      </c>
      <c r="H530" s="30" t="str">
        <f>IF($B530="","",VLOOKUP($B530,公司明细!$D:$O,COLUMN()-COLUMN($B$4)+1,FALSE))</f>
        <v/>
      </c>
      <c r="I530" s="32" t="str">
        <f>IF($B530="","",VLOOKUP($B530,公司明细!$D:$O,COLUMN()-COLUMN($B$4)+1,FALSE))</f>
        <v/>
      </c>
      <c r="J530" s="30" t="str">
        <f>IF($B530="","",VLOOKUP($B530,公司明细!$D:$O,COLUMN()-COLUMN($B$4)+1,FALSE))</f>
        <v/>
      </c>
      <c r="K530" s="32" t="str">
        <f>IF($B530="","",VLOOKUP($B530,公司明细!$D:$O,COLUMN()-COLUMN($B$4)+1,FALSE))</f>
        <v/>
      </c>
    </row>
    <row r="531" spans="2:11">
      <c r="B531" s="40" t="str">
        <f>IF(ROW()-ROW($B$4)&gt;行业估值!$C$39,"",ROW()-ROW($B$4))</f>
        <v/>
      </c>
      <c r="C531" s="27" t="str">
        <f>IF($B531="","",VLOOKUP($B531,公司明细!$D:$O,COLUMN()-COLUMN($B$4)+1,FALSE))</f>
        <v/>
      </c>
      <c r="D531" s="28" t="str">
        <f>IF($B531="","",VLOOKUP($B531,公司明细!$D:$O,COLUMN()-COLUMN($B$4)+1,FALSE))</f>
        <v/>
      </c>
      <c r="E531" s="28" t="str">
        <f>IF($B531="","",VLOOKUP($B531,公司明细!$D:$O,COLUMN()-COLUMN($B$4)+1,FALSE))</f>
        <v/>
      </c>
      <c r="F531" s="29" t="str">
        <f>IF(B531="","",[1]!EM_S_DQ_CLOSE(C531,deadline,"1"))</f>
        <v/>
      </c>
      <c r="G531" s="30" t="str">
        <f>IF($B531="","",VLOOKUP($B531,公司明细!$D:$O,COLUMN()-COLUMN($B$4)+1,FALSE))</f>
        <v/>
      </c>
      <c r="H531" s="30" t="str">
        <f>IF($B531="","",VLOOKUP($B531,公司明细!$D:$O,COLUMN()-COLUMN($B$4)+1,FALSE))</f>
        <v/>
      </c>
      <c r="I531" s="32" t="str">
        <f>IF($B531="","",VLOOKUP($B531,公司明细!$D:$O,COLUMN()-COLUMN($B$4)+1,FALSE))</f>
        <v/>
      </c>
      <c r="J531" s="30" t="str">
        <f>IF($B531="","",VLOOKUP($B531,公司明细!$D:$O,COLUMN()-COLUMN($B$4)+1,FALSE))</f>
        <v/>
      </c>
      <c r="K531" s="32" t="str">
        <f>IF($B531="","",VLOOKUP($B531,公司明细!$D:$O,COLUMN()-COLUMN($B$4)+1,FALSE))</f>
        <v/>
      </c>
    </row>
    <row r="532" spans="2:11">
      <c r="B532" s="40" t="str">
        <f>IF(ROW()-ROW($B$4)&gt;行业估值!$C$39,"",ROW()-ROW($B$4))</f>
        <v/>
      </c>
      <c r="C532" s="27" t="str">
        <f>IF($B532="","",VLOOKUP($B532,公司明细!$D:$O,COLUMN()-COLUMN($B$4)+1,FALSE))</f>
        <v/>
      </c>
      <c r="D532" s="28" t="str">
        <f>IF($B532="","",VLOOKUP($B532,公司明细!$D:$O,COLUMN()-COLUMN($B$4)+1,FALSE))</f>
        <v/>
      </c>
      <c r="E532" s="28" t="str">
        <f>IF($B532="","",VLOOKUP($B532,公司明细!$D:$O,COLUMN()-COLUMN($B$4)+1,FALSE))</f>
        <v/>
      </c>
      <c r="F532" s="29" t="str">
        <f>IF(B532="","",[1]!EM_S_DQ_CLOSE(C532,deadline,"1"))</f>
        <v/>
      </c>
      <c r="G532" s="30" t="str">
        <f>IF($B532="","",VLOOKUP($B532,公司明细!$D:$O,COLUMN()-COLUMN($B$4)+1,FALSE))</f>
        <v/>
      </c>
      <c r="H532" s="30" t="str">
        <f>IF($B532="","",VLOOKUP($B532,公司明细!$D:$O,COLUMN()-COLUMN($B$4)+1,FALSE))</f>
        <v/>
      </c>
      <c r="I532" s="32" t="str">
        <f>IF($B532="","",VLOOKUP($B532,公司明细!$D:$O,COLUMN()-COLUMN($B$4)+1,FALSE))</f>
        <v/>
      </c>
      <c r="J532" s="30" t="str">
        <f>IF($B532="","",VLOOKUP($B532,公司明细!$D:$O,COLUMN()-COLUMN($B$4)+1,FALSE))</f>
        <v/>
      </c>
      <c r="K532" s="32" t="str">
        <f>IF($B532="","",VLOOKUP($B532,公司明细!$D:$O,COLUMN()-COLUMN($B$4)+1,FALSE))</f>
        <v/>
      </c>
    </row>
    <row r="533" spans="2:11">
      <c r="B533" s="40" t="str">
        <f>IF(ROW()-ROW($B$4)&gt;行业估值!$C$39,"",ROW()-ROW($B$4))</f>
        <v/>
      </c>
      <c r="C533" s="27" t="str">
        <f>IF($B533="","",VLOOKUP($B533,公司明细!$D:$O,COLUMN()-COLUMN($B$4)+1,FALSE))</f>
        <v/>
      </c>
      <c r="D533" s="28" t="str">
        <f>IF($B533="","",VLOOKUP($B533,公司明细!$D:$O,COLUMN()-COLUMN($B$4)+1,FALSE))</f>
        <v/>
      </c>
      <c r="E533" s="28" t="str">
        <f>IF($B533="","",VLOOKUP($B533,公司明细!$D:$O,COLUMN()-COLUMN($B$4)+1,FALSE))</f>
        <v/>
      </c>
      <c r="F533" s="29" t="str">
        <f>IF(B533="","",[1]!EM_S_DQ_CLOSE(C533,deadline,"1"))</f>
        <v/>
      </c>
      <c r="G533" s="30" t="str">
        <f>IF($B533="","",VLOOKUP($B533,公司明细!$D:$O,COLUMN()-COLUMN($B$4)+1,FALSE))</f>
        <v/>
      </c>
      <c r="H533" s="30" t="str">
        <f>IF($B533="","",VLOOKUP($B533,公司明细!$D:$O,COLUMN()-COLUMN($B$4)+1,FALSE))</f>
        <v/>
      </c>
      <c r="I533" s="32" t="str">
        <f>IF($B533="","",VLOOKUP($B533,公司明细!$D:$O,COLUMN()-COLUMN($B$4)+1,FALSE))</f>
        <v/>
      </c>
      <c r="J533" s="30" t="str">
        <f>IF($B533="","",VLOOKUP($B533,公司明细!$D:$O,COLUMN()-COLUMN($B$4)+1,FALSE))</f>
        <v/>
      </c>
      <c r="K533" s="32" t="str">
        <f>IF($B533="","",VLOOKUP($B533,公司明细!$D:$O,COLUMN()-COLUMN($B$4)+1,FALSE))</f>
        <v/>
      </c>
    </row>
    <row r="534" spans="2:11">
      <c r="B534" s="40" t="str">
        <f>IF(ROW()-ROW($B$4)&gt;行业估值!$C$39,"",ROW()-ROW($B$4))</f>
        <v/>
      </c>
      <c r="C534" s="27" t="str">
        <f>IF($B534="","",VLOOKUP($B534,公司明细!$D:$O,COLUMN()-COLUMN($B$4)+1,FALSE))</f>
        <v/>
      </c>
      <c r="D534" s="28" t="str">
        <f>IF($B534="","",VLOOKUP($B534,公司明细!$D:$O,COLUMN()-COLUMN($B$4)+1,FALSE))</f>
        <v/>
      </c>
      <c r="E534" s="28" t="str">
        <f>IF($B534="","",VLOOKUP($B534,公司明细!$D:$O,COLUMN()-COLUMN($B$4)+1,FALSE))</f>
        <v/>
      </c>
      <c r="F534" s="29" t="str">
        <f>IF(B534="","",[1]!EM_S_DQ_CLOSE(C534,deadline,"1"))</f>
        <v/>
      </c>
      <c r="G534" s="30" t="str">
        <f>IF($B534="","",VLOOKUP($B534,公司明细!$D:$O,COLUMN()-COLUMN($B$4)+1,FALSE))</f>
        <v/>
      </c>
      <c r="H534" s="30" t="str">
        <f>IF($B534="","",VLOOKUP($B534,公司明细!$D:$O,COLUMN()-COLUMN($B$4)+1,FALSE))</f>
        <v/>
      </c>
      <c r="I534" s="32" t="str">
        <f>IF($B534="","",VLOOKUP($B534,公司明细!$D:$O,COLUMN()-COLUMN($B$4)+1,FALSE))</f>
        <v/>
      </c>
      <c r="J534" s="30" t="str">
        <f>IF($B534="","",VLOOKUP($B534,公司明细!$D:$O,COLUMN()-COLUMN($B$4)+1,FALSE))</f>
        <v/>
      </c>
      <c r="K534" s="32" t="str">
        <f>IF($B534="","",VLOOKUP($B534,公司明细!$D:$O,COLUMN()-COLUMN($B$4)+1,FALSE))</f>
        <v/>
      </c>
    </row>
    <row r="535" spans="2:11">
      <c r="B535" s="40" t="str">
        <f>IF(ROW()-ROW($B$4)&gt;行业估值!$C$39,"",ROW()-ROW($B$4))</f>
        <v/>
      </c>
      <c r="C535" s="27" t="str">
        <f>IF($B535="","",VLOOKUP($B535,公司明细!$D:$O,COLUMN()-COLUMN($B$4)+1,FALSE))</f>
        <v/>
      </c>
      <c r="D535" s="28" t="str">
        <f>IF($B535="","",VLOOKUP($B535,公司明细!$D:$O,COLUMN()-COLUMN($B$4)+1,FALSE))</f>
        <v/>
      </c>
      <c r="E535" s="28" t="str">
        <f>IF($B535="","",VLOOKUP($B535,公司明细!$D:$O,COLUMN()-COLUMN($B$4)+1,FALSE))</f>
        <v/>
      </c>
      <c r="F535" s="29" t="str">
        <f>IF(B535="","",[1]!EM_S_DQ_CLOSE(C535,deadline,"1"))</f>
        <v/>
      </c>
      <c r="G535" s="30" t="str">
        <f>IF($B535="","",VLOOKUP($B535,公司明细!$D:$O,COLUMN()-COLUMN($B$4)+1,FALSE))</f>
        <v/>
      </c>
      <c r="H535" s="30" t="str">
        <f>IF($B535="","",VLOOKUP($B535,公司明细!$D:$O,COLUMN()-COLUMN($B$4)+1,FALSE))</f>
        <v/>
      </c>
      <c r="I535" s="32" t="str">
        <f>IF($B535="","",VLOOKUP($B535,公司明细!$D:$O,COLUMN()-COLUMN($B$4)+1,FALSE))</f>
        <v/>
      </c>
      <c r="J535" s="30" t="str">
        <f>IF($B535="","",VLOOKUP($B535,公司明细!$D:$O,COLUMN()-COLUMN($B$4)+1,FALSE))</f>
        <v/>
      </c>
      <c r="K535" s="32" t="str">
        <f>IF($B535="","",VLOOKUP($B535,公司明细!$D:$O,COLUMN()-COLUMN($B$4)+1,FALSE))</f>
        <v/>
      </c>
    </row>
    <row r="536" spans="2:11">
      <c r="B536" s="40" t="str">
        <f>IF(ROW()-ROW($B$4)&gt;行业估值!$C$39,"",ROW()-ROW($B$4))</f>
        <v/>
      </c>
      <c r="C536" s="27" t="str">
        <f>IF($B536="","",VLOOKUP($B536,公司明细!$D:$O,COLUMN()-COLUMN($B$4)+1,FALSE))</f>
        <v/>
      </c>
      <c r="D536" s="28" t="str">
        <f>IF($B536="","",VLOOKUP($B536,公司明细!$D:$O,COLUMN()-COLUMN($B$4)+1,FALSE))</f>
        <v/>
      </c>
      <c r="E536" s="28" t="str">
        <f>IF($B536="","",VLOOKUP($B536,公司明细!$D:$O,COLUMN()-COLUMN($B$4)+1,FALSE))</f>
        <v/>
      </c>
      <c r="F536" s="29" t="str">
        <f>IF(B536="","",[1]!EM_S_DQ_CLOSE(C536,deadline,"1"))</f>
        <v/>
      </c>
      <c r="G536" s="30" t="str">
        <f>IF($B536="","",VLOOKUP($B536,公司明细!$D:$O,COLUMN()-COLUMN($B$4)+1,FALSE))</f>
        <v/>
      </c>
      <c r="H536" s="30" t="str">
        <f>IF($B536="","",VLOOKUP($B536,公司明细!$D:$O,COLUMN()-COLUMN($B$4)+1,FALSE))</f>
        <v/>
      </c>
      <c r="I536" s="32" t="str">
        <f>IF($B536="","",VLOOKUP($B536,公司明细!$D:$O,COLUMN()-COLUMN($B$4)+1,FALSE))</f>
        <v/>
      </c>
      <c r="J536" s="30" t="str">
        <f>IF($B536="","",VLOOKUP($B536,公司明细!$D:$O,COLUMN()-COLUMN($B$4)+1,FALSE))</f>
        <v/>
      </c>
      <c r="K536" s="32" t="str">
        <f>IF($B536="","",VLOOKUP($B536,公司明细!$D:$O,COLUMN()-COLUMN($B$4)+1,FALSE))</f>
        <v/>
      </c>
    </row>
    <row r="537" spans="2:11">
      <c r="B537" s="40" t="str">
        <f>IF(ROW()-ROW($B$4)&gt;行业估值!$C$39,"",ROW()-ROW($B$4))</f>
        <v/>
      </c>
      <c r="C537" s="27" t="str">
        <f>IF($B537="","",VLOOKUP($B537,公司明细!$D:$O,COLUMN()-COLUMN($B$4)+1,FALSE))</f>
        <v/>
      </c>
      <c r="D537" s="28" t="str">
        <f>IF($B537="","",VLOOKUP($B537,公司明细!$D:$O,COLUMN()-COLUMN($B$4)+1,FALSE))</f>
        <v/>
      </c>
      <c r="E537" s="28" t="str">
        <f>IF($B537="","",VLOOKUP($B537,公司明细!$D:$O,COLUMN()-COLUMN($B$4)+1,FALSE))</f>
        <v/>
      </c>
      <c r="F537" s="29" t="str">
        <f>IF(B537="","",[1]!EM_S_DQ_CLOSE(C537,deadline,"1"))</f>
        <v/>
      </c>
      <c r="G537" s="30" t="str">
        <f>IF($B537="","",VLOOKUP($B537,公司明细!$D:$O,COLUMN()-COLUMN($B$4)+1,FALSE))</f>
        <v/>
      </c>
      <c r="H537" s="30" t="str">
        <f>IF($B537="","",VLOOKUP($B537,公司明细!$D:$O,COLUMN()-COLUMN($B$4)+1,FALSE))</f>
        <v/>
      </c>
      <c r="I537" s="32" t="str">
        <f>IF($B537="","",VLOOKUP($B537,公司明细!$D:$O,COLUMN()-COLUMN($B$4)+1,FALSE))</f>
        <v/>
      </c>
      <c r="J537" s="30" t="str">
        <f>IF($B537="","",VLOOKUP($B537,公司明细!$D:$O,COLUMN()-COLUMN($B$4)+1,FALSE))</f>
        <v/>
      </c>
      <c r="K537" s="32" t="str">
        <f>IF($B537="","",VLOOKUP($B537,公司明细!$D:$O,COLUMN()-COLUMN($B$4)+1,FALSE))</f>
        <v/>
      </c>
    </row>
    <row r="538" spans="2:11">
      <c r="B538" s="40" t="str">
        <f>IF(ROW()-ROW($B$4)&gt;行业估值!$C$39,"",ROW()-ROW($B$4))</f>
        <v/>
      </c>
      <c r="C538" s="27" t="str">
        <f>IF($B538="","",VLOOKUP($B538,公司明细!$D:$O,COLUMN()-COLUMN($B$4)+1,FALSE))</f>
        <v/>
      </c>
      <c r="D538" s="28" t="str">
        <f>IF($B538="","",VLOOKUP($B538,公司明细!$D:$O,COLUMN()-COLUMN($B$4)+1,FALSE))</f>
        <v/>
      </c>
      <c r="E538" s="28" t="str">
        <f>IF($B538="","",VLOOKUP($B538,公司明细!$D:$O,COLUMN()-COLUMN($B$4)+1,FALSE))</f>
        <v/>
      </c>
      <c r="F538" s="29" t="str">
        <f>IF(B538="","",[1]!EM_S_DQ_CLOSE(C538,deadline,"1"))</f>
        <v/>
      </c>
      <c r="G538" s="30" t="str">
        <f>IF($B538="","",VLOOKUP($B538,公司明细!$D:$O,COLUMN()-COLUMN($B$4)+1,FALSE))</f>
        <v/>
      </c>
      <c r="H538" s="30" t="str">
        <f>IF($B538="","",VLOOKUP($B538,公司明细!$D:$O,COLUMN()-COLUMN($B$4)+1,FALSE))</f>
        <v/>
      </c>
      <c r="I538" s="32" t="str">
        <f>IF($B538="","",VLOOKUP($B538,公司明细!$D:$O,COLUMN()-COLUMN($B$4)+1,FALSE))</f>
        <v/>
      </c>
      <c r="J538" s="30" t="str">
        <f>IF($B538="","",VLOOKUP($B538,公司明细!$D:$O,COLUMN()-COLUMN($B$4)+1,FALSE))</f>
        <v/>
      </c>
      <c r="K538" s="32" t="str">
        <f>IF($B538="","",VLOOKUP($B538,公司明细!$D:$O,COLUMN()-COLUMN($B$4)+1,FALSE))</f>
        <v/>
      </c>
    </row>
    <row r="539" spans="2:11">
      <c r="B539" s="40" t="str">
        <f>IF(ROW()-ROW($B$4)&gt;行业估值!$C$39,"",ROW()-ROW($B$4))</f>
        <v/>
      </c>
      <c r="C539" s="27" t="str">
        <f>IF($B539="","",VLOOKUP($B539,公司明细!$D:$O,COLUMN()-COLUMN($B$4)+1,FALSE))</f>
        <v/>
      </c>
      <c r="D539" s="28" t="str">
        <f>IF($B539="","",VLOOKUP($B539,公司明细!$D:$O,COLUMN()-COLUMN($B$4)+1,FALSE))</f>
        <v/>
      </c>
      <c r="E539" s="28" t="str">
        <f>IF($B539="","",VLOOKUP($B539,公司明细!$D:$O,COLUMN()-COLUMN($B$4)+1,FALSE))</f>
        <v/>
      </c>
      <c r="F539" s="29" t="str">
        <f>IF(B539="","",[1]!EM_S_DQ_CLOSE(C539,deadline,"1"))</f>
        <v/>
      </c>
      <c r="G539" s="30" t="str">
        <f>IF($B539="","",VLOOKUP($B539,公司明细!$D:$O,COLUMN()-COLUMN($B$4)+1,FALSE))</f>
        <v/>
      </c>
      <c r="H539" s="30" t="str">
        <f>IF($B539="","",VLOOKUP($B539,公司明细!$D:$O,COLUMN()-COLUMN($B$4)+1,FALSE))</f>
        <v/>
      </c>
      <c r="I539" s="32" t="str">
        <f>IF($B539="","",VLOOKUP($B539,公司明细!$D:$O,COLUMN()-COLUMN($B$4)+1,FALSE))</f>
        <v/>
      </c>
      <c r="J539" s="30" t="str">
        <f>IF($B539="","",VLOOKUP($B539,公司明细!$D:$O,COLUMN()-COLUMN($B$4)+1,FALSE))</f>
        <v/>
      </c>
      <c r="K539" s="32" t="str">
        <f>IF($B539="","",VLOOKUP($B539,公司明细!$D:$O,COLUMN()-COLUMN($B$4)+1,FALSE))</f>
        <v/>
      </c>
    </row>
    <row r="540" spans="2:11">
      <c r="B540" s="40" t="str">
        <f>IF(ROW()-ROW($B$4)&gt;行业估值!$C$39,"",ROW()-ROW($B$4))</f>
        <v/>
      </c>
      <c r="C540" s="27" t="str">
        <f>IF($B540="","",VLOOKUP($B540,公司明细!$D:$O,COLUMN()-COLUMN($B$4)+1,FALSE))</f>
        <v/>
      </c>
      <c r="D540" s="28" t="str">
        <f>IF($B540="","",VLOOKUP($B540,公司明细!$D:$O,COLUMN()-COLUMN($B$4)+1,FALSE))</f>
        <v/>
      </c>
      <c r="E540" s="28" t="str">
        <f>IF($B540="","",VLOOKUP($B540,公司明细!$D:$O,COLUMN()-COLUMN($B$4)+1,FALSE))</f>
        <v/>
      </c>
      <c r="F540" s="29" t="str">
        <f>IF(B540="","",[1]!EM_S_DQ_CLOSE(C540,deadline,"1"))</f>
        <v/>
      </c>
      <c r="G540" s="30" t="str">
        <f>IF($B540="","",VLOOKUP($B540,公司明细!$D:$O,COLUMN()-COLUMN($B$4)+1,FALSE))</f>
        <v/>
      </c>
      <c r="H540" s="30" t="str">
        <f>IF($B540="","",VLOOKUP($B540,公司明细!$D:$O,COLUMN()-COLUMN($B$4)+1,FALSE))</f>
        <v/>
      </c>
      <c r="I540" s="32" t="str">
        <f>IF($B540="","",VLOOKUP($B540,公司明细!$D:$O,COLUMN()-COLUMN($B$4)+1,FALSE))</f>
        <v/>
      </c>
      <c r="J540" s="30" t="str">
        <f>IF($B540="","",VLOOKUP($B540,公司明细!$D:$O,COLUMN()-COLUMN($B$4)+1,FALSE))</f>
        <v/>
      </c>
      <c r="K540" s="32" t="str">
        <f>IF($B540="","",VLOOKUP($B540,公司明细!$D:$O,COLUMN()-COLUMN($B$4)+1,FALSE))</f>
        <v/>
      </c>
    </row>
    <row r="541" spans="2:11">
      <c r="B541" s="40" t="str">
        <f>IF(ROW()-ROW($B$4)&gt;行业估值!$C$39,"",ROW()-ROW($B$4))</f>
        <v/>
      </c>
      <c r="C541" s="27" t="str">
        <f>IF($B541="","",VLOOKUP($B541,公司明细!$D:$O,COLUMN()-COLUMN($B$4)+1,FALSE))</f>
        <v/>
      </c>
      <c r="D541" s="28" t="str">
        <f>IF($B541="","",VLOOKUP($B541,公司明细!$D:$O,COLUMN()-COLUMN($B$4)+1,FALSE))</f>
        <v/>
      </c>
      <c r="E541" s="28" t="str">
        <f>IF($B541="","",VLOOKUP($B541,公司明细!$D:$O,COLUMN()-COLUMN($B$4)+1,FALSE))</f>
        <v/>
      </c>
      <c r="F541" s="29" t="str">
        <f>IF(B541="","",[1]!EM_S_DQ_CLOSE(C541,deadline,"1"))</f>
        <v/>
      </c>
      <c r="G541" s="30" t="str">
        <f>IF($B541="","",VLOOKUP($B541,公司明细!$D:$O,COLUMN()-COLUMN($B$4)+1,FALSE))</f>
        <v/>
      </c>
      <c r="H541" s="30" t="str">
        <f>IF($B541="","",VLOOKUP($B541,公司明细!$D:$O,COLUMN()-COLUMN($B$4)+1,FALSE))</f>
        <v/>
      </c>
      <c r="I541" s="32" t="str">
        <f>IF($B541="","",VLOOKUP($B541,公司明细!$D:$O,COLUMN()-COLUMN($B$4)+1,FALSE))</f>
        <v/>
      </c>
      <c r="J541" s="30" t="str">
        <f>IF($B541="","",VLOOKUP($B541,公司明细!$D:$O,COLUMN()-COLUMN($B$4)+1,FALSE))</f>
        <v/>
      </c>
      <c r="K541" s="32" t="str">
        <f>IF($B541="","",VLOOKUP($B541,公司明细!$D:$O,COLUMN()-COLUMN($B$4)+1,FALSE))</f>
        <v/>
      </c>
    </row>
    <row r="542" spans="2:11">
      <c r="B542" s="40" t="str">
        <f>IF(ROW()-ROW($B$4)&gt;行业估值!$C$39,"",ROW()-ROW($B$4))</f>
        <v/>
      </c>
      <c r="C542" s="27" t="str">
        <f>IF($B542="","",VLOOKUP($B542,公司明细!$D:$O,COLUMN()-COLUMN($B$4)+1,FALSE))</f>
        <v/>
      </c>
      <c r="D542" s="28" t="str">
        <f>IF($B542="","",VLOOKUP($B542,公司明细!$D:$O,COLUMN()-COLUMN($B$4)+1,FALSE))</f>
        <v/>
      </c>
      <c r="E542" s="28" t="str">
        <f>IF($B542="","",VLOOKUP($B542,公司明细!$D:$O,COLUMN()-COLUMN($B$4)+1,FALSE))</f>
        <v/>
      </c>
      <c r="F542" s="29" t="str">
        <f>IF(B542="","",[1]!EM_S_DQ_CLOSE(C542,deadline,"1"))</f>
        <v/>
      </c>
      <c r="G542" s="30" t="str">
        <f>IF($B542="","",VLOOKUP($B542,公司明细!$D:$O,COLUMN()-COLUMN($B$4)+1,FALSE))</f>
        <v/>
      </c>
      <c r="H542" s="30" t="str">
        <f>IF($B542="","",VLOOKUP($B542,公司明细!$D:$O,COLUMN()-COLUMN($B$4)+1,FALSE))</f>
        <v/>
      </c>
      <c r="I542" s="32" t="str">
        <f>IF($B542="","",VLOOKUP($B542,公司明细!$D:$O,COLUMN()-COLUMN($B$4)+1,FALSE))</f>
        <v/>
      </c>
      <c r="J542" s="30" t="str">
        <f>IF($B542="","",VLOOKUP($B542,公司明细!$D:$O,COLUMN()-COLUMN($B$4)+1,FALSE))</f>
        <v/>
      </c>
      <c r="K542" s="32" t="str">
        <f>IF($B542="","",VLOOKUP($B542,公司明细!$D:$O,COLUMN()-COLUMN($B$4)+1,FALSE))</f>
        <v/>
      </c>
    </row>
    <row r="543" spans="2:11">
      <c r="B543" s="40" t="str">
        <f>IF(ROW()-ROW($B$4)&gt;行业估值!$C$39,"",ROW()-ROW($B$4))</f>
        <v/>
      </c>
      <c r="C543" s="27" t="str">
        <f>IF($B543="","",VLOOKUP($B543,公司明细!$D:$O,COLUMN()-COLUMN($B$4)+1,FALSE))</f>
        <v/>
      </c>
      <c r="D543" s="28" t="str">
        <f>IF($B543="","",VLOOKUP($B543,公司明细!$D:$O,COLUMN()-COLUMN($B$4)+1,FALSE))</f>
        <v/>
      </c>
      <c r="E543" s="28" t="str">
        <f>IF($B543="","",VLOOKUP($B543,公司明细!$D:$O,COLUMN()-COLUMN($B$4)+1,FALSE))</f>
        <v/>
      </c>
      <c r="F543" s="29" t="str">
        <f>IF(B543="","",[1]!EM_S_DQ_CLOSE(C543,deadline,"1"))</f>
        <v/>
      </c>
      <c r="G543" s="30" t="str">
        <f>IF($B543="","",VLOOKUP($B543,公司明细!$D:$O,COLUMN()-COLUMN($B$4)+1,FALSE))</f>
        <v/>
      </c>
      <c r="H543" s="30" t="str">
        <f>IF($B543="","",VLOOKUP($B543,公司明细!$D:$O,COLUMN()-COLUMN($B$4)+1,FALSE))</f>
        <v/>
      </c>
      <c r="I543" s="32" t="str">
        <f>IF($B543="","",VLOOKUP($B543,公司明细!$D:$O,COLUMN()-COLUMN($B$4)+1,FALSE))</f>
        <v/>
      </c>
      <c r="J543" s="30" t="str">
        <f>IF($B543="","",VLOOKUP($B543,公司明细!$D:$O,COLUMN()-COLUMN($B$4)+1,FALSE))</f>
        <v/>
      </c>
      <c r="K543" s="32" t="str">
        <f>IF($B543="","",VLOOKUP($B543,公司明细!$D:$O,COLUMN()-COLUMN($B$4)+1,FALSE))</f>
        <v/>
      </c>
    </row>
    <row r="544" spans="2:11">
      <c r="B544" s="40" t="str">
        <f>IF(ROW()-ROW($B$4)&gt;行业估值!$C$39,"",ROW()-ROW($B$4))</f>
        <v/>
      </c>
      <c r="C544" s="27" t="str">
        <f>IF($B544="","",VLOOKUP($B544,公司明细!$D:$O,COLUMN()-COLUMN($B$4)+1,FALSE))</f>
        <v/>
      </c>
      <c r="D544" s="28" t="str">
        <f>IF($B544="","",VLOOKUP($B544,公司明细!$D:$O,COLUMN()-COLUMN($B$4)+1,FALSE))</f>
        <v/>
      </c>
      <c r="E544" s="28" t="str">
        <f>IF($B544="","",VLOOKUP($B544,公司明细!$D:$O,COLUMN()-COLUMN($B$4)+1,FALSE))</f>
        <v/>
      </c>
      <c r="F544" s="29" t="str">
        <f>IF(B544="","",[1]!EM_S_DQ_CLOSE(C544,deadline,"1"))</f>
        <v/>
      </c>
      <c r="G544" s="30" t="str">
        <f>IF($B544="","",VLOOKUP($B544,公司明细!$D:$O,COLUMN()-COLUMN($B$4)+1,FALSE))</f>
        <v/>
      </c>
      <c r="H544" s="30" t="str">
        <f>IF($B544="","",VLOOKUP($B544,公司明细!$D:$O,COLUMN()-COLUMN($B$4)+1,FALSE))</f>
        <v/>
      </c>
      <c r="I544" s="32" t="str">
        <f>IF($B544="","",VLOOKUP($B544,公司明细!$D:$O,COLUMN()-COLUMN($B$4)+1,FALSE))</f>
        <v/>
      </c>
      <c r="J544" s="30" t="str">
        <f>IF($B544="","",VLOOKUP($B544,公司明细!$D:$O,COLUMN()-COLUMN($B$4)+1,FALSE))</f>
        <v/>
      </c>
      <c r="K544" s="32" t="str">
        <f>IF($B544="","",VLOOKUP($B544,公司明细!$D:$O,COLUMN()-COLUMN($B$4)+1,FALSE))</f>
        <v/>
      </c>
    </row>
    <row r="545" spans="2:11">
      <c r="B545" s="40" t="str">
        <f>IF(ROW()-ROW($B$4)&gt;行业估值!$C$39,"",ROW()-ROW($B$4))</f>
        <v/>
      </c>
      <c r="C545" s="27" t="str">
        <f>IF($B545="","",VLOOKUP($B545,公司明细!$D:$O,COLUMN()-COLUMN($B$4)+1,FALSE))</f>
        <v/>
      </c>
      <c r="D545" s="28" t="str">
        <f>IF($B545="","",VLOOKUP($B545,公司明细!$D:$O,COLUMN()-COLUMN($B$4)+1,FALSE))</f>
        <v/>
      </c>
      <c r="E545" s="28" t="str">
        <f>IF($B545="","",VLOOKUP($B545,公司明细!$D:$O,COLUMN()-COLUMN($B$4)+1,FALSE))</f>
        <v/>
      </c>
      <c r="F545" s="29" t="str">
        <f>IF(B545="","",[1]!EM_S_DQ_CLOSE(C545,deadline,"1"))</f>
        <v/>
      </c>
      <c r="G545" s="30" t="str">
        <f>IF($B545="","",VLOOKUP($B545,公司明细!$D:$O,COLUMN()-COLUMN($B$4)+1,FALSE))</f>
        <v/>
      </c>
      <c r="H545" s="30" t="str">
        <f>IF($B545="","",VLOOKUP($B545,公司明细!$D:$O,COLUMN()-COLUMN($B$4)+1,FALSE))</f>
        <v/>
      </c>
      <c r="I545" s="32" t="str">
        <f>IF($B545="","",VLOOKUP($B545,公司明细!$D:$O,COLUMN()-COLUMN($B$4)+1,FALSE))</f>
        <v/>
      </c>
      <c r="J545" s="30" t="str">
        <f>IF($B545="","",VLOOKUP($B545,公司明细!$D:$O,COLUMN()-COLUMN($B$4)+1,FALSE))</f>
        <v/>
      </c>
      <c r="K545" s="32" t="str">
        <f>IF($B545="","",VLOOKUP($B545,公司明细!$D:$O,COLUMN()-COLUMN($B$4)+1,FALSE))</f>
        <v/>
      </c>
    </row>
    <row r="546" spans="2:11">
      <c r="B546" s="40" t="str">
        <f>IF(ROW()-ROW($B$4)&gt;行业估值!$C$39,"",ROW()-ROW($B$4))</f>
        <v/>
      </c>
      <c r="C546" s="27" t="str">
        <f>IF($B546="","",VLOOKUP($B546,公司明细!$D:$O,COLUMN()-COLUMN($B$4)+1,FALSE))</f>
        <v/>
      </c>
      <c r="D546" s="28" t="str">
        <f>IF($B546="","",VLOOKUP($B546,公司明细!$D:$O,COLUMN()-COLUMN($B$4)+1,FALSE))</f>
        <v/>
      </c>
      <c r="E546" s="28" t="str">
        <f>IF($B546="","",VLOOKUP($B546,公司明细!$D:$O,COLUMN()-COLUMN($B$4)+1,FALSE))</f>
        <v/>
      </c>
      <c r="F546" s="29" t="str">
        <f>IF(B546="","",[1]!EM_S_DQ_CLOSE(C546,deadline,"1"))</f>
        <v/>
      </c>
      <c r="G546" s="30" t="str">
        <f>IF($B546="","",VLOOKUP($B546,公司明细!$D:$O,COLUMN()-COLUMN($B$4)+1,FALSE))</f>
        <v/>
      </c>
      <c r="H546" s="30" t="str">
        <f>IF($B546="","",VLOOKUP($B546,公司明细!$D:$O,COLUMN()-COLUMN($B$4)+1,FALSE))</f>
        <v/>
      </c>
      <c r="I546" s="32" t="str">
        <f>IF($B546="","",VLOOKUP($B546,公司明细!$D:$O,COLUMN()-COLUMN($B$4)+1,FALSE))</f>
        <v/>
      </c>
      <c r="J546" s="30" t="str">
        <f>IF($B546="","",VLOOKUP($B546,公司明细!$D:$O,COLUMN()-COLUMN($B$4)+1,FALSE))</f>
        <v/>
      </c>
      <c r="K546" s="32" t="str">
        <f>IF($B546="","",VLOOKUP($B546,公司明细!$D:$O,COLUMN()-COLUMN($B$4)+1,FALSE))</f>
        <v/>
      </c>
    </row>
    <row r="547" spans="2:11">
      <c r="B547" s="40" t="str">
        <f>IF(ROW()-ROW($B$4)&gt;行业估值!$C$39,"",ROW()-ROW($B$4))</f>
        <v/>
      </c>
      <c r="C547" s="27" t="str">
        <f>IF($B547="","",VLOOKUP($B547,公司明细!$D:$O,COLUMN()-COLUMN($B$4)+1,FALSE))</f>
        <v/>
      </c>
      <c r="D547" s="28" t="str">
        <f>IF($B547="","",VLOOKUP($B547,公司明细!$D:$O,COLUMN()-COLUMN($B$4)+1,FALSE))</f>
        <v/>
      </c>
      <c r="E547" s="28" t="str">
        <f>IF($B547="","",VLOOKUP($B547,公司明细!$D:$O,COLUMN()-COLUMN($B$4)+1,FALSE))</f>
        <v/>
      </c>
      <c r="F547" s="29" t="str">
        <f>IF(B547="","",[1]!EM_S_DQ_CLOSE(C547,deadline,"1"))</f>
        <v/>
      </c>
      <c r="G547" s="30" t="str">
        <f>IF($B547="","",VLOOKUP($B547,公司明细!$D:$O,COLUMN()-COLUMN($B$4)+1,FALSE))</f>
        <v/>
      </c>
      <c r="H547" s="30" t="str">
        <f>IF($B547="","",VLOOKUP($B547,公司明细!$D:$O,COLUMN()-COLUMN($B$4)+1,FALSE))</f>
        <v/>
      </c>
      <c r="I547" s="32" t="str">
        <f>IF($B547="","",VLOOKUP($B547,公司明细!$D:$O,COLUMN()-COLUMN($B$4)+1,FALSE))</f>
        <v/>
      </c>
      <c r="J547" s="30" t="str">
        <f>IF($B547="","",VLOOKUP($B547,公司明细!$D:$O,COLUMN()-COLUMN($B$4)+1,FALSE))</f>
        <v/>
      </c>
      <c r="K547" s="32" t="str">
        <f>IF($B547="","",VLOOKUP($B547,公司明细!$D:$O,COLUMN()-COLUMN($B$4)+1,FALSE))</f>
        <v/>
      </c>
    </row>
    <row r="548" spans="2:11">
      <c r="B548" s="40" t="str">
        <f>IF(ROW()-ROW($B$4)&gt;行业估值!$C$39,"",ROW()-ROW($B$4))</f>
        <v/>
      </c>
      <c r="C548" s="27" t="str">
        <f>IF($B548="","",VLOOKUP($B548,公司明细!$D:$O,COLUMN()-COLUMN($B$4)+1,FALSE))</f>
        <v/>
      </c>
      <c r="D548" s="28" t="str">
        <f>IF($B548="","",VLOOKUP($B548,公司明细!$D:$O,COLUMN()-COLUMN($B$4)+1,FALSE))</f>
        <v/>
      </c>
      <c r="E548" s="28" t="str">
        <f>IF($B548="","",VLOOKUP($B548,公司明细!$D:$O,COLUMN()-COLUMN($B$4)+1,FALSE))</f>
        <v/>
      </c>
      <c r="F548" s="29" t="str">
        <f>IF(B548="","",[1]!EM_S_DQ_CLOSE(C548,deadline,"1"))</f>
        <v/>
      </c>
      <c r="G548" s="30" t="str">
        <f>IF($B548="","",VLOOKUP($B548,公司明细!$D:$O,COLUMN()-COLUMN($B$4)+1,FALSE))</f>
        <v/>
      </c>
      <c r="H548" s="30" t="str">
        <f>IF($B548="","",VLOOKUP($B548,公司明细!$D:$O,COLUMN()-COLUMN($B$4)+1,FALSE))</f>
        <v/>
      </c>
      <c r="I548" s="32" t="str">
        <f>IF($B548="","",VLOOKUP($B548,公司明细!$D:$O,COLUMN()-COLUMN($B$4)+1,FALSE))</f>
        <v/>
      </c>
      <c r="J548" s="30" t="str">
        <f>IF($B548="","",VLOOKUP($B548,公司明细!$D:$O,COLUMN()-COLUMN($B$4)+1,FALSE))</f>
        <v/>
      </c>
      <c r="K548" s="32" t="str">
        <f>IF($B548="","",VLOOKUP($B548,公司明细!$D:$O,COLUMN()-COLUMN($B$4)+1,FALSE))</f>
        <v/>
      </c>
    </row>
    <row r="549" spans="2:11">
      <c r="B549" s="40" t="str">
        <f>IF(ROW()-ROW($B$4)&gt;行业估值!$C$39,"",ROW()-ROW($B$4))</f>
        <v/>
      </c>
      <c r="C549" s="27" t="str">
        <f>IF($B549="","",VLOOKUP($B549,公司明细!$D:$O,COLUMN()-COLUMN($B$4)+1,FALSE))</f>
        <v/>
      </c>
      <c r="D549" s="28" t="str">
        <f>IF($B549="","",VLOOKUP($B549,公司明细!$D:$O,COLUMN()-COLUMN($B$4)+1,FALSE))</f>
        <v/>
      </c>
      <c r="E549" s="28" t="str">
        <f>IF($B549="","",VLOOKUP($B549,公司明细!$D:$O,COLUMN()-COLUMN($B$4)+1,FALSE))</f>
        <v/>
      </c>
      <c r="F549" s="29" t="str">
        <f>IF(B549="","",[1]!EM_S_DQ_CLOSE(C549,deadline,"1"))</f>
        <v/>
      </c>
      <c r="G549" s="30" t="str">
        <f>IF($B549="","",VLOOKUP($B549,公司明细!$D:$O,COLUMN()-COLUMN($B$4)+1,FALSE))</f>
        <v/>
      </c>
      <c r="H549" s="30" t="str">
        <f>IF($B549="","",VLOOKUP($B549,公司明细!$D:$O,COLUMN()-COLUMN($B$4)+1,FALSE))</f>
        <v/>
      </c>
      <c r="I549" s="32" t="str">
        <f>IF($B549="","",VLOOKUP($B549,公司明细!$D:$O,COLUMN()-COLUMN($B$4)+1,FALSE))</f>
        <v/>
      </c>
      <c r="J549" s="30" t="str">
        <f>IF($B549="","",VLOOKUP($B549,公司明细!$D:$O,COLUMN()-COLUMN($B$4)+1,FALSE))</f>
        <v/>
      </c>
      <c r="K549" s="32" t="str">
        <f>IF($B549="","",VLOOKUP($B549,公司明细!$D:$O,COLUMN()-COLUMN($B$4)+1,FALSE))</f>
        <v/>
      </c>
    </row>
    <row r="550" spans="2:11">
      <c r="B550" s="40" t="str">
        <f>IF(ROW()-ROW($B$4)&gt;行业估值!$C$39,"",ROW()-ROW($B$4))</f>
        <v/>
      </c>
      <c r="C550" s="27" t="str">
        <f>IF($B550="","",VLOOKUP($B550,公司明细!$D:$O,COLUMN()-COLUMN($B$4)+1,FALSE))</f>
        <v/>
      </c>
      <c r="D550" s="28" t="str">
        <f>IF($B550="","",VLOOKUP($B550,公司明细!$D:$O,COLUMN()-COLUMN($B$4)+1,FALSE))</f>
        <v/>
      </c>
      <c r="E550" s="28" t="str">
        <f>IF($B550="","",VLOOKUP($B550,公司明细!$D:$O,COLUMN()-COLUMN($B$4)+1,FALSE))</f>
        <v/>
      </c>
      <c r="F550" s="29" t="str">
        <f>IF(B550="","",[1]!EM_S_DQ_CLOSE(C550,deadline,"1"))</f>
        <v/>
      </c>
      <c r="G550" s="30" t="str">
        <f>IF($B550="","",VLOOKUP($B550,公司明细!$D:$O,COLUMN()-COLUMN($B$4)+1,FALSE))</f>
        <v/>
      </c>
      <c r="H550" s="30" t="str">
        <f>IF($B550="","",VLOOKUP($B550,公司明细!$D:$O,COLUMN()-COLUMN($B$4)+1,FALSE))</f>
        <v/>
      </c>
      <c r="I550" s="32" t="str">
        <f>IF($B550="","",VLOOKUP($B550,公司明细!$D:$O,COLUMN()-COLUMN($B$4)+1,FALSE))</f>
        <v/>
      </c>
      <c r="J550" s="30" t="str">
        <f>IF($B550="","",VLOOKUP($B550,公司明细!$D:$O,COLUMN()-COLUMN($B$4)+1,FALSE))</f>
        <v/>
      </c>
      <c r="K550" s="32" t="str">
        <f>IF($B550="","",VLOOKUP($B550,公司明细!$D:$O,COLUMN()-COLUMN($B$4)+1,FALSE))</f>
        <v/>
      </c>
    </row>
    <row r="551" spans="2:11">
      <c r="B551" s="40" t="str">
        <f>IF(ROW()-ROW($B$4)&gt;行业估值!$C$39,"",ROW()-ROW($B$4))</f>
        <v/>
      </c>
      <c r="C551" s="27" t="str">
        <f>IF($B551="","",VLOOKUP($B551,公司明细!$D:$O,COLUMN()-COLUMN($B$4)+1,FALSE))</f>
        <v/>
      </c>
      <c r="D551" s="28" t="str">
        <f>IF($B551="","",VLOOKUP($B551,公司明细!$D:$O,COLUMN()-COLUMN($B$4)+1,FALSE))</f>
        <v/>
      </c>
      <c r="E551" s="28" t="str">
        <f>IF($B551="","",VLOOKUP($B551,公司明细!$D:$O,COLUMN()-COLUMN($B$4)+1,FALSE))</f>
        <v/>
      </c>
      <c r="F551" s="29" t="str">
        <f>IF(B551="","",[1]!EM_S_DQ_CLOSE(C551,deadline,"1"))</f>
        <v/>
      </c>
      <c r="G551" s="30" t="str">
        <f>IF($B551="","",VLOOKUP($B551,公司明细!$D:$O,COLUMN()-COLUMN($B$4)+1,FALSE))</f>
        <v/>
      </c>
      <c r="H551" s="30" t="str">
        <f>IF($B551="","",VLOOKUP($B551,公司明细!$D:$O,COLUMN()-COLUMN($B$4)+1,FALSE))</f>
        <v/>
      </c>
      <c r="I551" s="32" t="str">
        <f>IF($B551="","",VLOOKUP($B551,公司明细!$D:$O,COLUMN()-COLUMN($B$4)+1,FALSE))</f>
        <v/>
      </c>
      <c r="J551" s="30" t="str">
        <f>IF($B551="","",VLOOKUP($B551,公司明细!$D:$O,COLUMN()-COLUMN($B$4)+1,FALSE))</f>
        <v/>
      </c>
      <c r="K551" s="32" t="str">
        <f>IF($B551="","",VLOOKUP($B551,公司明细!$D:$O,COLUMN()-COLUMN($B$4)+1,FALSE))</f>
        <v/>
      </c>
    </row>
    <row r="552" spans="2:11">
      <c r="B552" s="40" t="str">
        <f>IF(ROW()-ROW($B$4)&gt;行业估值!$C$39,"",ROW()-ROW($B$4))</f>
        <v/>
      </c>
      <c r="C552" s="27" t="str">
        <f>IF($B552="","",VLOOKUP($B552,公司明细!$D:$O,COLUMN()-COLUMN($B$4)+1,FALSE))</f>
        <v/>
      </c>
      <c r="D552" s="28" t="str">
        <f>IF($B552="","",VLOOKUP($B552,公司明细!$D:$O,COLUMN()-COLUMN($B$4)+1,FALSE))</f>
        <v/>
      </c>
      <c r="E552" s="28" t="str">
        <f>IF($B552="","",VLOOKUP($B552,公司明细!$D:$O,COLUMN()-COLUMN($B$4)+1,FALSE))</f>
        <v/>
      </c>
      <c r="F552" s="29" t="str">
        <f>IF(B552="","",[1]!EM_S_DQ_CLOSE(C552,deadline,"1"))</f>
        <v/>
      </c>
      <c r="G552" s="30" t="str">
        <f>IF($B552="","",VLOOKUP($B552,公司明细!$D:$O,COLUMN()-COLUMN($B$4)+1,FALSE))</f>
        <v/>
      </c>
      <c r="H552" s="30" t="str">
        <f>IF($B552="","",VLOOKUP($B552,公司明细!$D:$O,COLUMN()-COLUMN($B$4)+1,FALSE))</f>
        <v/>
      </c>
      <c r="I552" s="32" t="str">
        <f>IF($B552="","",VLOOKUP($B552,公司明细!$D:$O,COLUMN()-COLUMN($B$4)+1,FALSE))</f>
        <v/>
      </c>
      <c r="J552" s="30" t="str">
        <f>IF($B552="","",VLOOKUP($B552,公司明细!$D:$O,COLUMN()-COLUMN($B$4)+1,FALSE))</f>
        <v/>
      </c>
      <c r="K552" s="32" t="str">
        <f>IF($B552="","",VLOOKUP($B552,公司明细!$D:$O,COLUMN()-COLUMN($B$4)+1,FALSE))</f>
        <v/>
      </c>
    </row>
    <row r="553" spans="2:11">
      <c r="B553" s="40" t="str">
        <f>IF(ROW()-ROW($B$4)&gt;行业估值!$C$39,"",ROW()-ROW($B$4))</f>
        <v/>
      </c>
      <c r="C553" s="27" t="str">
        <f>IF($B553="","",VLOOKUP($B553,公司明细!$D:$O,COLUMN()-COLUMN($B$4)+1,FALSE))</f>
        <v/>
      </c>
      <c r="D553" s="28" t="str">
        <f>IF($B553="","",VLOOKUP($B553,公司明细!$D:$O,COLUMN()-COLUMN($B$4)+1,FALSE))</f>
        <v/>
      </c>
      <c r="E553" s="28" t="str">
        <f>IF($B553="","",VLOOKUP($B553,公司明细!$D:$O,COLUMN()-COLUMN($B$4)+1,FALSE))</f>
        <v/>
      </c>
      <c r="F553" s="29" t="str">
        <f>IF(B553="","",[1]!EM_S_DQ_CLOSE(C553,deadline,"1"))</f>
        <v/>
      </c>
      <c r="G553" s="30" t="str">
        <f>IF($B553="","",VLOOKUP($B553,公司明细!$D:$O,COLUMN()-COLUMN($B$4)+1,FALSE))</f>
        <v/>
      </c>
      <c r="H553" s="30" t="str">
        <f>IF($B553="","",VLOOKUP($B553,公司明细!$D:$O,COLUMN()-COLUMN($B$4)+1,FALSE))</f>
        <v/>
      </c>
      <c r="I553" s="32" t="str">
        <f>IF($B553="","",VLOOKUP($B553,公司明细!$D:$O,COLUMN()-COLUMN($B$4)+1,FALSE))</f>
        <v/>
      </c>
      <c r="J553" s="30" t="str">
        <f>IF($B553="","",VLOOKUP($B553,公司明细!$D:$O,COLUMN()-COLUMN($B$4)+1,FALSE))</f>
        <v/>
      </c>
      <c r="K553" s="32" t="str">
        <f>IF($B553="","",VLOOKUP($B553,公司明细!$D:$O,COLUMN()-COLUMN($B$4)+1,FALSE))</f>
        <v/>
      </c>
    </row>
    <row r="554" spans="2:11">
      <c r="B554" s="40" t="str">
        <f>IF(ROW()-ROW($B$4)&gt;行业估值!$C$39,"",ROW()-ROW($B$4))</f>
        <v/>
      </c>
      <c r="C554" s="27" t="str">
        <f>IF($B554="","",VLOOKUP($B554,公司明细!$D:$O,COLUMN()-COLUMN($B$4)+1,FALSE))</f>
        <v/>
      </c>
      <c r="D554" s="28" t="str">
        <f>IF($B554="","",VLOOKUP($B554,公司明细!$D:$O,COLUMN()-COLUMN($B$4)+1,FALSE))</f>
        <v/>
      </c>
      <c r="E554" s="28" t="str">
        <f>IF($B554="","",VLOOKUP($B554,公司明细!$D:$O,COLUMN()-COLUMN($B$4)+1,FALSE))</f>
        <v/>
      </c>
      <c r="F554" s="29" t="str">
        <f>IF(B554="","",[1]!EM_S_DQ_CLOSE(C554,deadline,"1"))</f>
        <v/>
      </c>
      <c r="G554" s="30" t="str">
        <f>IF($B554="","",VLOOKUP($B554,公司明细!$D:$O,COLUMN()-COLUMN($B$4)+1,FALSE))</f>
        <v/>
      </c>
      <c r="H554" s="30" t="str">
        <f>IF($B554="","",VLOOKUP($B554,公司明细!$D:$O,COLUMN()-COLUMN($B$4)+1,FALSE))</f>
        <v/>
      </c>
      <c r="I554" s="32" t="str">
        <f>IF($B554="","",VLOOKUP($B554,公司明细!$D:$O,COLUMN()-COLUMN($B$4)+1,FALSE))</f>
        <v/>
      </c>
      <c r="J554" s="30" t="str">
        <f>IF($B554="","",VLOOKUP($B554,公司明细!$D:$O,COLUMN()-COLUMN($B$4)+1,FALSE))</f>
        <v/>
      </c>
      <c r="K554" s="32" t="str">
        <f>IF($B554="","",VLOOKUP($B554,公司明细!$D:$O,COLUMN()-COLUMN($B$4)+1,FALSE))</f>
        <v/>
      </c>
    </row>
    <row r="555" spans="2:11">
      <c r="B555" s="40" t="str">
        <f>IF(ROW()-ROW($B$4)&gt;行业估值!$C$39,"",ROW()-ROW($B$4))</f>
        <v/>
      </c>
      <c r="C555" s="27" t="str">
        <f>IF($B555="","",VLOOKUP($B555,公司明细!$D:$O,COLUMN()-COLUMN($B$4)+1,FALSE))</f>
        <v/>
      </c>
      <c r="D555" s="28" t="str">
        <f>IF($B555="","",VLOOKUP($B555,公司明细!$D:$O,COLUMN()-COLUMN($B$4)+1,FALSE))</f>
        <v/>
      </c>
      <c r="E555" s="28" t="str">
        <f>IF($B555="","",VLOOKUP($B555,公司明细!$D:$O,COLUMN()-COLUMN($B$4)+1,FALSE))</f>
        <v/>
      </c>
      <c r="F555" s="29" t="str">
        <f>IF(B555="","",[1]!EM_S_DQ_CLOSE(C555,deadline,"1"))</f>
        <v/>
      </c>
      <c r="G555" s="30" t="str">
        <f>IF($B555="","",VLOOKUP($B555,公司明细!$D:$O,COLUMN()-COLUMN($B$4)+1,FALSE))</f>
        <v/>
      </c>
      <c r="H555" s="30" t="str">
        <f>IF($B555="","",VLOOKUP($B555,公司明细!$D:$O,COLUMN()-COLUMN($B$4)+1,FALSE))</f>
        <v/>
      </c>
      <c r="I555" s="32" t="str">
        <f>IF($B555="","",VLOOKUP($B555,公司明细!$D:$O,COLUMN()-COLUMN($B$4)+1,FALSE))</f>
        <v/>
      </c>
      <c r="J555" s="30" t="str">
        <f>IF($B555="","",VLOOKUP($B555,公司明细!$D:$O,COLUMN()-COLUMN($B$4)+1,FALSE))</f>
        <v/>
      </c>
      <c r="K555" s="32" t="str">
        <f>IF($B555="","",VLOOKUP($B555,公司明细!$D:$O,COLUMN()-COLUMN($B$4)+1,FALSE))</f>
        <v/>
      </c>
    </row>
    <row r="556" spans="2:11">
      <c r="B556" s="40" t="str">
        <f>IF(ROW()-ROW($B$4)&gt;行业估值!$C$39,"",ROW()-ROW($B$4))</f>
        <v/>
      </c>
      <c r="C556" s="27" t="str">
        <f>IF($B556="","",VLOOKUP($B556,公司明细!$D:$O,COLUMN()-COLUMN($B$4)+1,FALSE))</f>
        <v/>
      </c>
      <c r="D556" s="28" t="str">
        <f>IF($B556="","",VLOOKUP($B556,公司明细!$D:$O,COLUMN()-COLUMN($B$4)+1,FALSE))</f>
        <v/>
      </c>
      <c r="E556" s="28" t="str">
        <f>IF($B556="","",VLOOKUP($B556,公司明细!$D:$O,COLUMN()-COLUMN($B$4)+1,FALSE))</f>
        <v/>
      </c>
      <c r="F556" s="29" t="str">
        <f>IF(B556="","",[1]!EM_S_DQ_CLOSE(C556,deadline,"1"))</f>
        <v/>
      </c>
      <c r="G556" s="30" t="str">
        <f>IF($B556="","",VLOOKUP($B556,公司明细!$D:$O,COLUMN()-COLUMN($B$4)+1,FALSE))</f>
        <v/>
      </c>
      <c r="H556" s="30" t="str">
        <f>IF($B556="","",VLOOKUP($B556,公司明细!$D:$O,COLUMN()-COLUMN($B$4)+1,FALSE))</f>
        <v/>
      </c>
      <c r="I556" s="32" t="str">
        <f>IF($B556="","",VLOOKUP($B556,公司明细!$D:$O,COLUMN()-COLUMN($B$4)+1,FALSE))</f>
        <v/>
      </c>
      <c r="J556" s="30" t="str">
        <f>IF($B556="","",VLOOKUP($B556,公司明细!$D:$O,COLUMN()-COLUMN($B$4)+1,FALSE))</f>
        <v/>
      </c>
      <c r="K556" s="32" t="str">
        <f>IF($B556="","",VLOOKUP($B556,公司明细!$D:$O,COLUMN()-COLUMN($B$4)+1,FALSE))</f>
        <v/>
      </c>
    </row>
    <row r="557" spans="2:11">
      <c r="B557" s="40" t="str">
        <f>IF(ROW()-ROW($B$4)&gt;行业估值!$C$39,"",ROW()-ROW($B$4))</f>
        <v/>
      </c>
      <c r="C557" s="27" t="str">
        <f>IF($B557="","",VLOOKUP($B557,公司明细!$D:$O,COLUMN()-COLUMN($B$4)+1,FALSE))</f>
        <v/>
      </c>
      <c r="D557" s="28" t="str">
        <f>IF($B557="","",VLOOKUP($B557,公司明细!$D:$O,COLUMN()-COLUMN($B$4)+1,FALSE))</f>
        <v/>
      </c>
      <c r="E557" s="28" t="str">
        <f>IF($B557="","",VLOOKUP($B557,公司明细!$D:$O,COLUMN()-COLUMN($B$4)+1,FALSE))</f>
        <v/>
      </c>
      <c r="F557" s="29" t="str">
        <f>IF(B557="","",[1]!EM_S_DQ_CLOSE(C557,deadline,"1"))</f>
        <v/>
      </c>
      <c r="G557" s="30" t="str">
        <f>IF($B557="","",VLOOKUP($B557,公司明细!$D:$O,COLUMN()-COLUMN($B$4)+1,FALSE))</f>
        <v/>
      </c>
      <c r="H557" s="30" t="str">
        <f>IF($B557="","",VLOOKUP($B557,公司明细!$D:$O,COLUMN()-COLUMN($B$4)+1,FALSE))</f>
        <v/>
      </c>
      <c r="I557" s="32" t="str">
        <f>IF($B557="","",VLOOKUP($B557,公司明细!$D:$O,COLUMN()-COLUMN($B$4)+1,FALSE))</f>
        <v/>
      </c>
      <c r="J557" s="30" t="str">
        <f>IF($B557="","",VLOOKUP($B557,公司明细!$D:$O,COLUMN()-COLUMN($B$4)+1,FALSE))</f>
        <v/>
      </c>
      <c r="K557" s="32" t="str">
        <f>IF($B557="","",VLOOKUP($B557,公司明细!$D:$O,COLUMN()-COLUMN($B$4)+1,FALSE))</f>
        <v/>
      </c>
    </row>
    <row r="558" spans="2:11">
      <c r="B558" s="40" t="str">
        <f>IF(ROW()-ROW($B$4)&gt;行业估值!$C$39,"",ROW()-ROW($B$4))</f>
        <v/>
      </c>
      <c r="C558" s="27" t="str">
        <f>IF($B558="","",VLOOKUP($B558,公司明细!$D:$O,COLUMN()-COLUMN($B$4)+1,FALSE))</f>
        <v/>
      </c>
      <c r="D558" s="28" t="str">
        <f>IF($B558="","",VLOOKUP($B558,公司明细!$D:$O,COLUMN()-COLUMN($B$4)+1,FALSE))</f>
        <v/>
      </c>
      <c r="E558" s="28" t="str">
        <f>IF($B558="","",VLOOKUP($B558,公司明细!$D:$O,COLUMN()-COLUMN($B$4)+1,FALSE))</f>
        <v/>
      </c>
      <c r="F558" s="29" t="str">
        <f>IF(B558="","",[1]!EM_S_DQ_CLOSE(C558,deadline,"1"))</f>
        <v/>
      </c>
      <c r="G558" s="30" t="str">
        <f>IF($B558="","",VLOOKUP($B558,公司明细!$D:$O,COLUMN()-COLUMN($B$4)+1,FALSE))</f>
        <v/>
      </c>
      <c r="H558" s="30" t="str">
        <f>IF($B558="","",VLOOKUP($B558,公司明细!$D:$O,COLUMN()-COLUMN($B$4)+1,FALSE))</f>
        <v/>
      </c>
      <c r="I558" s="32" t="str">
        <f>IF($B558="","",VLOOKUP($B558,公司明细!$D:$O,COLUMN()-COLUMN($B$4)+1,FALSE))</f>
        <v/>
      </c>
      <c r="J558" s="30" t="str">
        <f>IF($B558="","",VLOOKUP($B558,公司明细!$D:$O,COLUMN()-COLUMN($B$4)+1,FALSE))</f>
        <v/>
      </c>
      <c r="K558" s="32" t="str">
        <f>IF($B558="","",VLOOKUP($B558,公司明细!$D:$O,COLUMN()-COLUMN($B$4)+1,FALSE))</f>
        <v/>
      </c>
    </row>
    <row r="559" spans="2:11">
      <c r="B559" s="40" t="str">
        <f>IF(ROW()-ROW($B$4)&gt;行业估值!$C$39,"",ROW()-ROW($B$4))</f>
        <v/>
      </c>
      <c r="C559" s="27" t="str">
        <f>IF($B559="","",VLOOKUP($B559,公司明细!$D:$O,COLUMN()-COLUMN($B$4)+1,FALSE))</f>
        <v/>
      </c>
      <c r="D559" s="28" t="str">
        <f>IF($B559="","",VLOOKUP($B559,公司明细!$D:$O,COLUMN()-COLUMN($B$4)+1,FALSE))</f>
        <v/>
      </c>
      <c r="E559" s="28" t="str">
        <f>IF($B559="","",VLOOKUP($B559,公司明细!$D:$O,COLUMN()-COLUMN($B$4)+1,FALSE))</f>
        <v/>
      </c>
      <c r="F559" s="29" t="str">
        <f>IF(B559="","",[1]!EM_S_DQ_CLOSE(C559,deadline,"1"))</f>
        <v/>
      </c>
      <c r="G559" s="30" t="str">
        <f>IF($B559="","",VLOOKUP($B559,公司明细!$D:$O,COLUMN()-COLUMN($B$4)+1,FALSE))</f>
        <v/>
      </c>
      <c r="H559" s="30" t="str">
        <f>IF($B559="","",VLOOKUP($B559,公司明细!$D:$O,COLUMN()-COLUMN($B$4)+1,FALSE))</f>
        <v/>
      </c>
      <c r="I559" s="32" t="str">
        <f>IF($B559="","",VLOOKUP($B559,公司明细!$D:$O,COLUMN()-COLUMN($B$4)+1,FALSE))</f>
        <v/>
      </c>
      <c r="J559" s="30" t="str">
        <f>IF($B559="","",VLOOKUP($B559,公司明细!$D:$O,COLUMN()-COLUMN($B$4)+1,FALSE))</f>
        <v/>
      </c>
      <c r="K559" s="32" t="str">
        <f>IF($B559="","",VLOOKUP($B559,公司明细!$D:$O,COLUMN()-COLUMN($B$4)+1,FALSE))</f>
        <v/>
      </c>
    </row>
    <row r="560" spans="2:11">
      <c r="B560" s="40" t="str">
        <f>IF(ROW()-ROW($B$4)&gt;行业估值!$C$39,"",ROW()-ROW($B$4))</f>
        <v/>
      </c>
      <c r="C560" s="27" t="str">
        <f>IF($B560="","",VLOOKUP($B560,公司明细!$D:$O,COLUMN()-COLUMN($B$4)+1,FALSE))</f>
        <v/>
      </c>
      <c r="D560" s="28" t="str">
        <f>IF($B560="","",VLOOKUP($B560,公司明细!$D:$O,COLUMN()-COLUMN($B$4)+1,FALSE))</f>
        <v/>
      </c>
      <c r="E560" s="28" t="str">
        <f>IF($B560="","",VLOOKUP($B560,公司明细!$D:$O,COLUMN()-COLUMN($B$4)+1,FALSE))</f>
        <v/>
      </c>
      <c r="F560" s="29" t="str">
        <f>IF(B560="","",[1]!EM_S_DQ_CLOSE(C560,deadline,"1"))</f>
        <v/>
      </c>
      <c r="G560" s="30" t="str">
        <f>IF($B560="","",VLOOKUP($B560,公司明细!$D:$O,COLUMN()-COLUMN($B$4)+1,FALSE))</f>
        <v/>
      </c>
      <c r="H560" s="30" t="str">
        <f>IF($B560="","",VLOOKUP($B560,公司明细!$D:$O,COLUMN()-COLUMN($B$4)+1,FALSE))</f>
        <v/>
      </c>
      <c r="I560" s="32" t="str">
        <f>IF($B560="","",VLOOKUP($B560,公司明细!$D:$O,COLUMN()-COLUMN($B$4)+1,FALSE))</f>
        <v/>
      </c>
      <c r="J560" s="30" t="str">
        <f>IF($B560="","",VLOOKUP($B560,公司明细!$D:$O,COLUMN()-COLUMN($B$4)+1,FALSE))</f>
        <v/>
      </c>
      <c r="K560" s="32" t="str">
        <f>IF($B560="","",VLOOKUP($B560,公司明细!$D:$O,COLUMN()-COLUMN($B$4)+1,FALSE))</f>
        <v/>
      </c>
    </row>
    <row r="561" spans="2:11">
      <c r="B561" s="40" t="str">
        <f>IF(ROW()-ROW($B$4)&gt;行业估值!$C$39,"",ROW()-ROW($B$4))</f>
        <v/>
      </c>
      <c r="C561" s="27" t="str">
        <f>IF($B561="","",VLOOKUP($B561,公司明细!$D:$O,COLUMN()-COLUMN($B$4)+1,FALSE))</f>
        <v/>
      </c>
      <c r="D561" s="28" t="str">
        <f>IF($B561="","",VLOOKUP($B561,公司明细!$D:$O,COLUMN()-COLUMN($B$4)+1,FALSE))</f>
        <v/>
      </c>
      <c r="E561" s="28" t="str">
        <f>IF($B561="","",VLOOKUP($B561,公司明细!$D:$O,COLUMN()-COLUMN($B$4)+1,FALSE))</f>
        <v/>
      </c>
      <c r="F561" s="29" t="str">
        <f>IF(B561="","",[1]!EM_S_DQ_CLOSE(C561,deadline,"1"))</f>
        <v/>
      </c>
      <c r="G561" s="30" t="str">
        <f>IF($B561="","",VLOOKUP($B561,公司明细!$D:$O,COLUMN()-COLUMN($B$4)+1,FALSE))</f>
        <v/>
      </c>
      <c r="H561" s="30" t="str">
        <f>IF($B561="","",VLOOKUP($B561,公司明细!$D:$O,COLUMN()-COLUMN($B$4)+1,FALSE))</f>
        <v/>
      </c>
      <c r="I561" s="32" t="str">
        <f>IF($B561="","",VLOOKUP($B561,公司明细!$D:$O,COLUMN()-COLUMN($B$4)+1,FALSE))</f>
        <v/>
      </c>
      <c r="J561" s="30" t="str">
        <f>IF($B561="","",VLOOKUP($B561,公司明细!$D:$O,COLUMN()-COLUMN($B$4)+1,FALSE))</f>
        <v/>
      </c>
      <c r="K561" s="32" t="str">
        <f>IF($B561="","",VLOOKUP($B561,公司明细!$D:$O,COLUMN()-COLUMN($B$4)+1,FALSE))</f>
        <v/>
      </c>
    </row>
    <row r="562" spans="2:11">
      <c r="B562" s="40" t="str">
        <f>IF(ROW()-ROW($B$4)&gt;行业估值!$C$39,"",ROW()-ROW($B$4))</f>
        <v/>
      </c>
      <c r="C562" s="27" t="str">
        <f>IF($B562="","",VLOOKUP($B562,公司明细!$D:$O,COLUMN()-COLUMN($B$4)+1,FALSE))</f>
        <v/>
      </c>
      <c r="D562" s="28" t="str">
        <f>IF($B562="","",VLOOKUP($B562,公司明细!$D:$O,COLUMN()-COLUMN($B$4)+1,FALSE))</f>
        <v/>
      </c>
      <c r="E562" s="28" t="str">
        <f>IF($B562="","",VLOOKUP($B562,公司明细!$D:$O,COLUMN()-COLUMN($B$4)+1,FALSE))</f>
        <v/>
      </c>
      <c r="F562" s="29" t="str">
        <f>IF(B562="","",[1]!EM_S_DQ_CLOSE(C562,deadline,"1"))</f>
        <v/>
      </c>
      <c r="G562" s="30" t="str">
        <f>IF($B562="","",VLOOKUP($B562,公司明细!$D:$O,COLUMN()-COLUMN($B$4)+1,FALSE))</f>
        <v/>
      </c>
      <c r="H562" s="30" t="str">
        <f>IF($B562="","",VLOOKUP($B562,公司明细!$D:$O,COLUMN()-COLUMN($B$4)+1,FALSE))</f>
        <v/>
      </c>
      <c r="I562" s="32" t="str">
        <f>IF($B562="","",VLOOKUP($B562,公司明细!$D:$O,COLUMN()-COLUMN($B$4)+1,FALSE))</f>
        <v/>
      </c>
      <c r="J562" s="30" t="str">
        <f>IF($B562="","",VLOOKUP($B562,公司明细!$D:$O,COLUMN()-COLUMN($B$4)+1,FALSE))</f>
        <v/>
      </c>
      <c r="K562" s="32" t="str">
        <f>IF($B562="","",VLOOKUP($B562,公司明细!$D:$O,COLUMN()-COLUMN($B$4)+1,FALSE))</f>
        <v/>
      </c>
    </row>
    <row r="563" spans="2:11">
      <c r="B563" s="40" t="str">
        <f>IF(ROW()-ROW($B$4)&gt;行业估值!$C$39,"",ROW()-ROW($B$4))</f>
        <v/>
      </c>
      <c r="C563" s="27" t="str">
        <f>IF($B563="","",VLOOKUP($B563,公司明细!$D:$O,COLUMN()-COLUMN($B$4)+1,FALSE))</f>
        <v/>
      </c>
      <c r="D563" s="28" t="str">
        <f>IF($B563="","",VLOOKUP($B563,公司明细!$D:$O,COLUMN()-COLUMN($B$4)+1,FALSE))</f>
        <v/>
      </c>
      <c r="E563" s="28" t="str">
        <f>IF($B563="","",VLOOKUP($B563,公司明细!$D:$O,COLUMN()-COLUMN($B$4)+1,FALSE))</f>
        <v/>
      </c>
      <c r="F563" s="29" t="str">
        <f>IF(B563="","",[1]!EM_S_DQ_CLOSE(C563,deadline,"1"))</f>
        <v/>
      </c>
      <c r="G563" s="30" t="str">
        <f>IF($B563="","",VLOOKUP($B563,公司明细!$D:$O,COLUMN()-COLUMN($B$4)+1,FALSE))</f>
        <v/>
      </c>
      <c r="H563" s="30" t="str">
        <f>IF($B563="","",VLOOKUP($B563,公司明细!$D:$O,COLUMN()-COLUMN($B$4)+1,FALSE))</f>
        <v/>
      </c>
      <c r="I563" s="32" t="str">
        <f>IF($B563="","",VLOOKUP($B563,公司明细!$D:$O,COLUMN()-COLUMN($B$4)+1,FALSE))</f>
        <v/>
      </c>
      <c r="J563" s="30" t="str">
        <f>IF($B563="","",VLOOKUP($B563,公司明细!$D:$O,COLUMN()-COLUMN($B$4)+1,FALSE))</f>
        <v/>
      </c>
      <c r="K563" s="32" t="str">
        <f>IF($B563="","",VLOOKUP($B563,公司明细!$D:$O,COLUMN()-COLUMN($B$4)+1,FALSE))</f>
        <v/>
      </c>
    </row>
    <row r="564" spans="2:11">
      <c r="B564" s="40" t="str">
        <f>IF(ROW()-ROW($B$4)&gt;行业估值!$C$39,"",ROW()-ROW($B$4))</f>
        <v/>
      </c>
      <c r="C564" s="27" t="str">
        <f>IF($B564="","",VLOOKUP($B564,公司明细!$D:$O,COLUMN()-COLUMN($B$4)+1,FALSE))</f>
        <v/>
      </c>
      <c r="D564" s="28" t="str">
        <f>IF($B564="","",VLOOKUP($B564,公司明细!$D:$O,COLUMN()-COLUMN($B$4)+1,FALSE))</f>
        <v/>
      </c>
      <c r="E564" s="28" t="str">
        <f>IF($B564="","",VLOOKUP($B564,公司明细!$D:$O,COLUMN()-COLUMN($B$4)+1,FALSE))</f>
        <v/>
      </c>
      <c r="F564" s="29" t="str">
        <f>IF(B564="","",[1]!EM_S_DQ_CLOSE(C564,deadline,"1"))</f>
        <v/>
      </c>
      <c r="G564" s="30" t="str">
        <f>IF($B564="","",VLOOKUP($B564,公司明细!$D:$O,COLUMN()-COLUMN($B$4)+1,FALSE))</f>
        <v/>
      </c>
      <c r="H564" s="30" t="str">
        <f>IF($B564="","",VLOOKUP($B564,公司明细!$D:$O,COLUMN()-COLUMN($B$4)+1,FALSE))</f>
        <v/>
      </c>
      <c r="I564" s="32" t="str">
        <f>IF($B564="","",VLOOKUP($B564,公司明细!$D:$O,COLUMN()-COLUMN($B$4)+1,FALSE))</f>
        <v/>
      </c>
      <c r="J564" s="30" t="str">
        <f>IF($B564="","",VLOOKUP($B564,公司明细!$D:$O,COLUMN()-COLUMN($B$4)+1,FALSE))</f>
        <v/>
      </c>
      <c r="K564" s="32" t="str">
        <f>IF($B564="","",VLOOKUP($B564,公司明细!$D:$O,COLUMN()-COLUMN($B$4)+1,FALSE))</f>
        <v/>
      </c>
    </row>
    <row r="565" spans="2:11">
      <c r="B565" s="40" t="str">
        <f>IF(ROW()-ROW($B$4)&gt;行业估值!$C$39,"",ROW()-ROW($B$4))</f>
        <v/>
      </c>
      <c r="C565" s="27" t="str">
        <f>IF($B565="","",VLOOKUP($B565,公司明细!$D:$O,COLUMN()-COLUMN($B$4)+1,FALSE))</f>
        <v/>
      </c>
      <c r="D565" s="28" t="str">
        <f>IF($B565="","",VLOOKUP($B565,公司明细!$D:$O,COLUMN()-COLUMN($B$4)+1,FALSE))</f>
        <v/>
      </c>
      <c r="E565" s="28" t="str">
        <f>IF($B565="","",VLOOKUP($B565,公司明细!$D:$O,COLUMN()-COLUMN($B$4)+1,FALSE))</f>
        <v/>
      </c>
      <c r="F565" s="29" t="str">
        <f>IF(B565="","",[1]!EM_S_DQ_CLOSE(C565,deadline,"1"))</f>
        <v/>
      </c>
      <c r="G565" s="30" t="str">
        <f>IF($B565="","",VLOOKUP($B565,公司明细!$D:$O,COLUMN()-COLUMN($B$4)+1,FALSE))</f>
        <v/>
      </c>
      <c r="H565" s="30" t="str">
        <f>IF($B565="","",VLOOKUP($B565,公司明细!$D:$O,COLUMN()-COLUMN($B$4)+1,FALSE))</f>
        <v/>
      </c>
      <c r="I565" s="32" t="str">
        <f>IF($B565="","",VLOOKUP($B565,公司明细!$D:$O,COLUMN()-COLUMN($B$4)+1,FALSE))</f>
        <v/>
      </c>
      <c r="J565" s="30" t="str">
        <f>IF($B565="","",VLOOKUP($B565,公司明细!$D:$O,COLUMN()-COLUMN($B$4)+1,FALSE))</f>
        <v/>
      </c>
      <c r="K565" s="32" t="str">
        <f>IF($B565="","",VLOOKUP($B565,公司明细!$D:$O,COLUMN()-COLUMN($B$4)+1,FALSE))</f>
        <v/>
      </c>
    </row>
    <row r="566" spans="2:11">
      <c r="B566" s="40" t="str">
        <f>IF(ROW()-ROW($B$4)&gt;行业估值!$C$39,"",ROW()-ROW($B$4))</f>
        <v/>
      </c>
      <c r="C566" s="27" t="str">
        <f>IF($B566="","",VLOOKUP($B566,公司明细!$D:$O,COLUMN()-COLUMN($B$4)+1,FALSE))</f>
        <v/>
      </c>
      <c r="D566" s="28" t="str">
        <f>IF($B566="","",VLOOKUP($B566,公司明细!$D:$O,COLUMN()-COLUMN($B$4)+1,FALSE))</f>
        <v/>
      </c>
      <c r="E566" s="28" t="str">
        <f>IF($B566="","",VLOOKUP($B566,公司明细!$D:$O,COLUMN()-COLUMN($B$4)+1,FALSE))</f>
        <v/>
      </c>
      <c r="F566" s="29" t="str">
        <f>IF(B566="","",[1]!EM_S_DQ_CLOSE(C566,deadline,"1"))</f>
        <v/>
      </c>
      <c r="G566" s="30" t="str">
        <f>IF($B566="","",VLOOKUP($B566,公司明细!$D:$O,COLUMN()-COLUMN($B$4)+1,FALSE))</f>
        <v/>
      </c>
      <c r="H566" s="30" t="str">
        <f>IF($B566="","",VLOOKUP($B566,公司明细!$D:$O,COLUMN()-COLUMN($B$4)+1,FALSE))</f>
        <v/>
      </c>
      <c r="I566" s="32" t="str">
        <f>IF($B566="","",VLOOKUP($B566,公司明细!$D:$O,COLUMN()-COLUMN($B$4)+1,FALSE))</f>
        <v/>
      </c>
      <c r="J566" s="30" t="str">
        <f>IF($B566="","",VLOOKUP($B566,公司明细!$D:$O,COLUMN()-COLUMN($B$4)+1,FALSE))</f>
        <v/>
      </c>
      <c r="K566" s="32" t="str">
        <f>IF($B566="","",VLOOKUP($B566,公司明细!$D:$O,COLUMN()-COLUMN($B$4)+1,FALSE))</f>
        <v/>
      </c>
    </row>
    <row r="567" spans="2:11">
      <c r="B567" s="40" t="str">
        <f>IF(ROW()-ROW($B$4)&gt;行业估值!$C$39,"",ROW()-ROW($B$4))</f>
        <v/>
      </c>
      <c r="C567" s="27" t="str">
        <f>IF($B567="","",VLOOKUP($B567,公司明细!$D:$O,COLUMN()-COLUMN($B$4)+1,FALSE))</f>
        <v/>
      </c>
      <c r="D567" s="28" t="str">
        <f>IF($B567="","",VLOOKUP($B567,公司明细!$D:$O,COLUMN()-COLUMN($B$4)+1,FALSE))</f>
        <v/>
      </c>
      <c r="E567" s="28" t="str">
        <f>IF($B567="","",VLOOKUP($B567,公司明细!$D:$O,COLUMN()-COLUMN($B$4)+1,FALSE))</f>
        <v/>
      </c>
      <c r="F567" s="29" t="str">
        <f>IF(B567="","",[1]!EM_S_DQ_CLOSE(C567,deadline,"1"))</f>
        <v/>
      </c>
      <c r="G567" s="30" t="str">
        <f>IF($B567="","",VLOOKUP($B567,公司明细!$D:$O,COLUMN()-COLUMN($B$4)+1,FALSE))</f>
        <v/>
      </c>
      <c r="H567" s="30" t="str">
        <f>IF($B567="","",VLOOKUP($B567,公司明细!$D:$O,COLUMN()-COLUMN($B$4)+1,FALSE))</f>
        <v/>
      </c>
      <c r="I567" s="32" t="str">
        <f>IF($B567="","",VLOOKUP($B567,公司明细!$D:$O,COLUMN()-COLUMN($B$4)+1,FALSE))</f>
        <v/>
      </c>
      <c r="J567" s="30" t="str">
        <f>IF($B567="","",VLOOKUP($B567,公司明细!$D:$O,COLUMN()-COLUMN($B$4)+1,FALSE))</f>
        <v/>
      </c>
      <c r="K567" s="32" t="str">
        <f>IF($B567="","",VLOOKUP($B567,公司明细!$D:$O,COLUMN()-COLUMN($B$4)+1,FALSE))</f>
        <v/>
      </c>
    </row>
    <row r="568" spans="2:11">
      <c r="B568" s="40" t="str">
        <f>IF(ROW()-ROW($B$4)&gt;行业估值!$C$39,"",ROW()-ROW($B$4))</f>
        <v/>
      </c>
      <c r="C568" s="27" t="str">
        <f>IF($B568="","",VLOOKUP($B568,公司明细!$D:$O,COLUMN()-COLUMN($B$4)+1,FALSE))</f>
        <v/>
      </c>
      <c r="D568" s="28" t="str">
        <f>IF($B568="","",VLOOKUP($B568,公司明细!$D:$O,COLUMN()-COLUMN($B$4)+1,FALSE))</f>
        <v/>
      </c>
      <c r="E568" s="28" t="str">
        <f>IF($B568="","",VLOOKUP($B568,公司明细!$D:$O,COLUMN()-COLUMN($B$4)+1,FALSE))</f>
        <v/>
      </c>
      <c r="F568" s="29" t="str">
        <f>IF(B568="","",[1]!EM_S_DQ_CLOSE(C568,deadline,"1"))</f>
        <v/>
      </c>
      <c r="G568" s="30" t="str">
        <f>IF($B568="","",VLOOKUP($B568,公司明细!$D:$O,COLUMN()-COLUMN($B$4)+1,FALSE))</f>
        <v/>
      </c>
      <c r="H568" s="30" t="str">
        <f>IF($B568="","",VLOOKUP($B568,公司明细!$D:$O,COLUMN()-COLUMN($B$4)+1,FALSE))</f>
        <v/>
      </c>
      <c r="I568" s="32" t="str">
        <f>IF($B568="","",VLOOKUP($B568,公司明细!$D:$O,COLUMN()-COLUMN($B$4)+1,FALSE))</f>
        <v/>
      </c>
      <c r="J568" s="30" t="str">
        <f>IF($B568="","",VLOOKUP($B568,公司明细!$D:$O,COLUMN()-COLUMN($B$4)+1,FALSE))</f>
        <v/>
      </c>
      <c r="K568" s="32" t="str">
        <f>IF($B568="","",VLOOKUP($B568,公司明细!$D:$O,COLUMN()-COLUMN($B$4)+1,FALSE))</f>
        <v/>
      </c>
    </row>
    <row r="569" spans="2:11">
      <c r="B569" s="40" t="str">
        <f>IF(ROW()-ROW($B$4)&gt;行业估值!$C$39,"",ROW()-ROW($B$4))</f>
        <v/>
      </c>
      <c r="C569" s="27" t="str">
        <f>IF($B569="","",VLOOKUP($B569,公司明细!$D:$O,COLUMN()-COLUMN($B$4)+1,FALSE))</f>
        <v/>
      </c>
      <c r="D569" s="28" t="str">
        <f>IF($B569="","",VLOOKUP($B569,公司明细!$D:$O,COLUMN()-COLUMN($B$4)+1,FALSE))</f>
        <v/>
      </c>
      <c r="E569" s="28" t="str">
        <f>IF($B569="","",VLOOKUP($B569,公司明细!$D:$O,COLUMN()-COLUMN($B$4)+1,FALSE))</f>
        <v/>
      </c>
      <c r="F569" s="29" t="str">
        <f>IF(B569="","",[1]!EM_S_DQ_CLOSE(C569,deadline,"1"))</f>
        <v/>
      </c>
      <c r="G569" s="30" t="str">
        <f>IF($B569="","",VLOOKUP($B569,公司明细!$D:$O,COLUMN()-COLUMN($B$4)+1,FALSE))</f>
        <v/>
      </c>
      <c r="H569" s="30" t="str">
        <f>IF($B569="","",VLOOKUP($B569,公司明细!$D:$O,COLUMN()-COLUMN($B$4)+1,FALSE))</f>
        <v/>
      </c>
      <c r="I569" s="32" t="str">
        <f>IF($B569="","",VLOOKUP($B569,公司明细!$D:$O,COLUMN()-COLUMN($B$4)+1,FALSE))</f>
        <v/>
      </c>
      <c r="J569" s="30" t="str">
        <f>IF($B569="","",VLOOKUP($B569,公司明细!$D:$O,COLUMN()-COLUMN($B$4)+1,FALSE))</f>
        <v/>
      </c>
      <c r="K569" s="32" t="str">
        <f>IF($B569="","",VLOOKUP($B569,公司明细!$D:$O,COLUMN()-COLUMN($B$4)+1,FALSE))</f>
        <v/>
      </c>
    </row>
    <row r="570" spans="2:11">
      <c r="B570" s="40" t="str">
        <f>IF(ROW()-ROW($B$4)&gt;行业估值!$C$39,"",ROW()-ROW($B$4))</f>
        <v/>
      </c>
      <c r="C570" s="27" t="str">
        <f>IF($B570="","",VLOOKUP($B570,公司明细!$D:$O,COLUMN()-COLUMN($B$4)+1,FALSE))</f>
        <v/>
      </c>
      <c r="D570" s="28" t="str">
        <f>IF($B570="","",VLOOKUP($B570,公司明细!$D:$O,COLUMN()-COLUMN($B$4)+1,FALSE))</f>
        <v/>
      </c>
      <c r="E570" s="28" t="str">
        <f>IF($B570="","",VLOOKUP($B570,公司明细!$D:$O,COLUMN()-COLUMN($B$4)+1,FALSE))</f>
        <v/>
      </c>
      <c r="F570" s="29" t="str">
        <f>IF(B570="","",[1]!EM_S_DQ_CLOSE(C570,deadline,"1"))</f>
        <v/>
      </c>
      <c r="G570" s="30" t="str">
        <f>IF($B570="","",VLOOKUP($B570,公司明细!$D:$O,COLUMN()-COLUMN($B$4)+1,FALSE))</f>
        <v/>
      </c>
      <c r="H570" s="30" t="str">
        <f>IF($B570="","",VLOOKUP($B570,公司明细!$D:$O,COLUMN()-COLUMN($B$4)+1,FALSE))</f>
        <v/>
      </c>
      <c r="I570" s="32" t="str">
        <f>IF($B570="","",VLOOKUP($B570,公司明细!$D:$O,COLUMN()-COLUMN($B$4)+1,FALSE))</f>
        <v/>
      </c>
      <c r="J570" s="30" t="str">
        <f>IF($B570="","",VLOOKUP($B570,公司明细!$D:$O,COLUMN()-COLUMN($B$4)+1,FALSE))</f>
        <v/>
      </c>
      <c r="K570" s="32" t="str">
        <f>IF($B570="","",VLOOKUP($B570,公司明细!$D:$O,COLUMN()-COLUMN($B$4)+1,FALSE))</f>
        <v/>
      </c>
    </row>
    <row r="571" spans="2:11">
      <c r="B571" s="40" t="str">
        <f>IF(ROW()-ROW($B$4)&gt;行业估值!$C$39,"",ROW()-ROW($B$4))</f>
        <v/>
      </c>
      <c r="C571" s="27" t="str">
        <f>IF($B571="","",VLOOKUP($B571,公司明细!$D:$O,COLUMN()-COLUMN($B$4)+1,FALSE))</f>
        <v/>
      </c>
      <c r="D571" s="28" t="str">
        <f>IF($B571="","",VLOOKUP($B571,公司明细!$D:$O,COLUMN()-COLUMN($B$4)+1,FALSE))</f>
        <v/>
      </c>
      <c r="E571" s="28" t="str">
        <f>IF($B571="","",VLOOKUP($B571,公司明细!$D:$O,COLUMN()-COLUMN($B$4)+1,FALSE))</f>
        <v/>
      </c>
      <c r="F571" s="29" t="str">
        <f>IF(B571="","",[1]!EM_S_DQ_CLOSE(C571,deadline,"1"))</f>
        <v/>
      </c>
      <c r="G571" s="30" t="str">
        <f>IF($B571="","",VLOOKUP($B571,公司明细!$D:$O,COLUMN()-COLUMN($B$4)+1,FALSE))</f>
        <v/>
      </c>
      <c r="H571" s="30" t="str">
        <f>IF($B571="","",VLOOKUP($B571,公司明细!$D:$O,COLUMN()-COLUMN($B$4)+1,FALSE))</f>
        <v/>
      </c>
      <c r="I571" s="32" t="str">
        <f>IF($B571="","",VLOOKUP($B571,公司明细!$D:$O,COLUMN()-COLUMN($B$4)+1,FALSE))</f>
        <v/>
      </c>
      <c r="J571" s="30" t="str">
        <f>IF($B571="","",VLOOKUP($B571,公司明细!$D:$O,COLUMN()-COLUMN($B$4)+1,FALSE))</f>
        <v/>
      </c>
      <c r="K571" s="32" t="str">
        <f>IF($B571="","",VLOOKUP($B571,公司明细!$D:$O,COLUMN()-COLUMN($B$4)+1,FALSE))</f>
        <v/>
      </c>
    </row>
    <row r="572" spans="2:11">
      <c r="B572" s="40" t="str">
        <f>IF(ROW()-ROW($B$4)&gt;行业估值!$C$39,"",ROW()-ROW($B$4))</f>
        <v/>
      </c>
      <c r="C572" s="27" t="str">
        <f>IF($B572="","",VLOOKUP($B572,公司明细!$D:$O,COLUMN()-COLUMN($B$4)+1,FALSE))</f>
        <v/>
      </c>
      <c r="D572" s="28" t="str">
        <f>IF($B572="","",VLOOKUP($B572,公司明细!$D:$O,COLUMN()-COLUMN($B$4)+1,FALSE))</f>
        <v/>
      </c>
      <c r="E572" s="28" t="str">
        <f>IF($B572="","",VLOOKUP($B572,公司明细!$D:$O,COLUMN()-COLUMN($B$4)+1,FALSE))</f>
        <v/>
      </c>
      <c r="F572" s="29" t="str">
        <f>IF(B572="","",[1]!EM_S_DQ_CLOSE(C572,deadline,"1"))</f>
        <v/>
      </c>
      <c r="G572" s="30" t="str">
        <f>IF($B572="","",VLOOKUP($B572,公司明细!$D:$O,COLUMN()-COLUMN($B$4)+1,FALSE))</f>
        <v/>
      </c>
      <c r="H572" s="30" t="str">
        <f>IF($B572="","",VLOOKUP($B572,公司明细!$D:$O,COLUMN()-COLUMN($B$4)+1,FALSE))</f>
        <v/>
      </c>
      <c r="I572" s="32" t="str">
        <f>IF($B572="","",VLOOKUP($B572,公司明细!$D:$O,COLUMN()-COLUMN($B$4)+1,FALSE))</f>
        <v/>
      </c>
      <c r="J572" s="30" t="str">
        <f>IF($B572="","",VLOOKUP($B572,公司明细!$D:$O,COLUMN()-COLUMN($B$4)+1,FALSE))</f>
        <v/>
      </c>
      <c r="K572" s="32" t="str">
        <f>IF($B572="","",VLOOKUP($B572,公司明细!$D:$O,COLUMN()-COLUMN($B$4)+1,FALSE))</f>
        <v/>
      </c>
    </row>
    <row r="573" spans="2:11">
      <c r="B573" s="40" t="str">
        <f>IF(ROW()-ROW($B$4)&gt;行业估值!$C$39,"",ROW()-ROW($B$4))</f>
        <v/>
      </c>
      <c r="C573" s="27" t="str">
        <f>IF($B573="","",VLOOKUP($B573,公司明细!$D:$O,COLUMN()-COLUMN($B$4)+1,FALSE))</f>
        <v/>
      </c>
      <c r="D573" s="28" t="str">
        <f>IF($B573="","",VLOOKUP($B573,公司明细!$D:$O,COLUMN()-COLUMN($B$4)+1,FALSE))</f>
        <v/>
      </c>
      <c r="E573" s="28" t="str">
        <f>IF($B573="","",VLOOKUP($B573,公司明细!$D:$O,COLUMN()-COLUMN($B$4)+1,FALSE))</f>
        <v/>
      </c>
      <c r="F573" s="29" t="str">
        <f>IF(B573="","",[1]!EM_S_DQ_CLOSE(C573,deadline,"1"))</f>
        <v/>
      </c>
      <c r="G573" s="30" t="str">
        <f>IF($B573="","",VLOOKUP($B573,公司明细!$D:$O,COLUMN()-COLUMN($B$4)+1,FALSE))</f>
        <v/>
      </c>
      <c r="H573" s="30" t="str">
        <f>IF($B573="","",VLOOKUP($B573,公司明细!$D:$O,COLUMN()-COLUMN($B$4)+1,FALSE))</f>
        <v/>
      </c>
      <c r="I573" s="32" t="str">
        <f>IF($B573="","",VLOOKUP($B573,公司明细!$D:$O,COLUMN()-COLUMN($B$4)+1,FALSE))</f>
        <v/>
      </c>
      <c r="J573" s="30" t="str">
        <f>IF($B573="","",VLOOKUP($B573,公司明细!$D:$O,COLUMN()-COLUMN($B$4)+1,FALSE))</f>
        <v/>
      </c>
      <c r="K573" s="32" t="str">
        <f>IF($B573="","",VLOOKUP($B573,公司明细!$D:$O,COLUMN()-COLUMN($B$4)+1,FALSE))</f>
        <v/>
      </c>
    </row>
    <row r="574" spans="2:11">
      <c r="B574" s="40" t="str">
        <f>IF(ROW()-ROW($B$4)&gt;行业估值!$C$39,"",ROW()-ROW($B$4))</f>
        <v/>
      </c>
      <c r="C574" s="27" t="str">
        <f>IF($B574="","",VLOOKUP($B574,公司明细!$D:$O,COLUMN()-COLUMN($B$4)+1,FALSE))</f>
        <v/>
      </c>
      <c r="D574" s="28" t="str">
        <f>IF($B574="","",VLOOKUP($B574,公司明细!$D:$O,COLUMN()-COLUMN($B$4)+1,FALSE))</f>
        <v/>
      </c>
      <c r="E574" s="28" t="str">
        <f>IF($B574="","",VLOOKUP($B574,公司明细!$D:$O,COLUMN()-COLUMN($B$4)+1,FALSE))</f>
        <v/>
      </c>
      <c r="F574" s="29" t="str">
        <f>IF(B574="","",[1]!EM_S_DQ_CLOSE(C574,deadline,"1"))</f>
        <v/>
      </c>
      <c r="G574" s="30" t="str">
        <f>IF($B574="","",VLOOKUP($B574,公司明细!$D:$O,COLUMN()-COLUMN($B$4)+1,FALSE))</f>
        <v/>
      </c>
      <c r="H574" s="30" t="str">
        <f>IF($B574="","",VLOOKUP($B574,公司明细!$D:$O,COLUMN()-COLUMN($B$4)+1,FALSE))</f>
        <v/>
      </c>
      <c r="I574" s="32" t="str">
        <f>IF($B574="","",VLOOKUP($B574,公司明细!$D:$O,COLUMN()-COLUMN($B$4)+1,FALSE))</f>
        <v/>
      </c>
      <c r="J574" s="30" t="str">
        <f>IF($B574="","",VLOOKUP($B574,公司明细!$D:$O,COLUMN()-COLUMN($B$4)+1,FALSE))</f>
        <v/>
      </c>
      <c r="K574" s="32" t="str">
        <f>IF($B574="","",VLOOKUP($B574,公司明细!$D:$O,COLUMN()-COLUMN($B$4)+1,FALSE))</f>
        <v/>
      </c>
    </row>
    <row r="575" spans="2:11">
      <c r="B575" s="40" t="str">
        <f>IF(ROW()-ROW($B$4)&gt;行业估值!$C$39,"",ROW()-ROW($B$4))</f>
        <v/>
      </c>
      <c r="C575" s="27" t="str">
        <f>IF($B575="","",VLOOKUP($B575,公司明细!$D:$O,COLUMN()-COLUMN($B$4)+1,FALSE))</f>
        <v/>
      </c>
      <c r="D575" s="28" t="str">
        <f>IF($B575="","",VLOOKUP($B575,公司明细!$D:$O,COLUMN()-COLUMN($B$4)+1,FALSE))</f>
        <v/>
      </c>
      <c r="E575" s="28" t="str">
        <f>IF($B575="","",VLOOKUP($B575,公司明细!$D:$O,COLUMN()-COLUMN($B$4)+1,FALSE))</f>
        <v/>
      </c>
      <c r="F575" s="29" t="str">
        <f>IF(B575="","",[1]!EM_S_DQ_CLOSE(C575,deadline,"1"))</f>
        <v/>
      </c>
      <c r="G575" s="30" t="str">
        <f>IF($B575="","",VLOOKUP($B575,公司明细!$D:$O,COLUMN()-COLUMN($B$4)+1,FALSE))</f>
        <v/>
      </c>
      <c r="H575" s="30" t="str">
        <f>IF($B575="","",VLOOKUP($B575,公司明细!$D:$O,COLUMN()-COLUMN($B$4)+1,FALSE))</f>
        <v/>
      </c>
      <c r="I575" s="32" t="str">
        <f>IF($B575="","",VLOOKUP($B575,公司明细!$D:$O,COLUMN()-COLUMN($B$4)+1,FALSE))</f>
        <v/>
      </c>
      <c r="J575" s="30" t="str">
        <f>IF($B575="","",VLOOKUP($B575,公司明细!$D:$O,COLUMN()-COLUMN($B$4)+1,FALSE))</f>
        <v/>
      </c>
      <c r="K575" s="32" t="str">
        <f>IF($B575="","",VLOOKUP($B575,公司明细!$D:$O,COLUMN()-COLUMN($B$4)+1,FALSE))</f>
        <v/>
      </c>
    </row>
    <row r="576" spans="2:11">
      <c r="B576" s="40" t="str">
        <f>IF(ROW()-ROW($B$4)&gt;行业估值!$C$39,"",ROW()-ROW($B$4))</f>
        <v/>
      </c>
      <c r="C576" s="27" t="str">
        <f>IF($B576="","",VLOOKUP($B576,公司明细!$D:$O,COLUMN()-COLUMN($B$4)+1,FALSE))</f>
        <v/>
      </c>
      <c r="D576" s="28" t="str">
        <f>IF($B576="","",VLOOKUP($B576,公司明细!$D:$O,COLUMN()-COLUMN($B$4)+1,FALSE))</f>
        <v/>
      </c>
      <c r="E576" s="28" t="str">
        <f>IF($B576="","",VLOOKUP($B576,公司明细!$D:$O,COLUMN()-COLUMN($B$4)+1,FALSE))</f>
        <v/>
      </c>
      <c r="F576" s="29" t="str">
        <f>IF(B576="","",[1]!EM_S_DQ_CLOSE(C576,deadline,"1"))</f>
        <v/>
      </c>
      <c r="G576" s="30" t="str">
        <f>IF($B576="","",VLOOKUP($B576,公司明细!$D:$O,COLUMN()-COLUMN($B$4)+1,FALSE))</f>
        <v/>
      </c>
      <c r="H576" s="30" t="str">
        <f>IF($B576="","",VLOOKUP($B576,公司明细!$D:$O,COLUMN()-COLUMN($B$4)+1,FALSE))</f>
        <v/>
      </c>
      <c r="I576" s="32" t="str">
        <f>IF($B576="","",VLOOKUP($B576,公司明细!$D:$O,COLUMN()-COLUMN($B$4)+1,FALSE))</f>
        <v/>
      </c>
      <c r="J576" s="30" t="str">
        <f>IF($B576="","",VLOOKUP($B576,公司明细!$D:$O,COLUMN()-COLUMN($B$4)+1,FALSE))</f>
        <v/>
      </c>
      <c r="K576" s="32" t="str">
        <f>IF($B576="","",VLOOKUP($B576,公司明细!$D:$O,COLUMN()-COLUMN($B$4)+1,FALSE))</f>
        <v/>
      </c>
    </row>
    <row r="577" spans="2:11">
      <c r="B577" s="40" t="str">
        <f>IF(ROW()-ROW($B$4)&gt;行业估值!$C$39,"",ROW()-ROW($B$4))</f>
        <v/>
      </c>
      <c r="C577" s="27" t="str">
        <f>IF($B577="","",VLOOKUP($B577,公司明细!$D:$O,COLUMN()-COLUMN($B$4)+1,FALSE))</f>
        <v/>
      </c>
      <c r="D577" s="28" t="str">
        <f>IF($B577="","",VLOOKUP($B577,公司明细!$D:$O,COLUMN()-COLUMN($B$4)+1,FALSE))</f>
        <v/>
      </c>
      <c r="E577" s="28" t="str">
        <f>IF($B577="","",VLOOKUP($B577,公司明细!$D:$O,COLUMN()-COLUMN($B$4)+1,FALSE))</f>
        <v/>
      </c>
      <c r="F577" s="29" t="str">
        <f>IF(B577="","",[1]!EM_S_DQ_CLOSE(C577,deadline,"1"))</f>
        <v/>
      </c>
      <c r="G577" s="30" t="str">
        <f>IF($B577="","",VLOOKUP($B577,公司明细!$D:$O,COLUMN()-COLUMN($B$4)+1,FALSE))</f>
        <v/>
      </c>
      <c r="H577" s="30" t="str">
        <f>IF($B577="","",VLOOKUP($B577,公司明细!$D:$O,COLUMN()-COLUMN($B$4)+1,FALSE))</f>
        <v/>
      </c>
      <c r="I577" s="32" t="str">
        <f>IF($B577="","",VLOOKUP($B577,公司明细!$D:$O,COLUMN()-COLUMN($B$4)+1,FALSE))</f>
        <v/>
      </c>
      <c r="J577" s="30" t="str">
        <f>IF($B577="","",VLOOKUP($B577,公司明细!$D:$O,COLUMN()-COLUMN($B$4)+1,FALSE))</f>
        <v/>
      </c>
      <c r="K577" s="32" t="str">
        <f>IF($B577="","",VLOOKUP($B577,公司明细!$D:$O,COLUMN()-COLUMN($B$4)+1,FALSE))</f>
        <v/>
      </c>
    </row>
    <row r="578" spans="2:11">
      <c r="B578" s="40" t="str">
        <f>IF(ROW()-ROW($B$4)&gt;行业估值!$C$39,"",ROW()-ROW($B$4))</f>
        <v/>
      </c>
      <c r="C578" s="27" t="str">
        <f>IF($B578="","",VLOOKUP($B578,公司明细!$D:$O,COLUMN()-COLUMN($B$4)+1,FALSE))</f>
        <v/>
      </c>
      <c r="D578" s="28" t="str">
        <f>IF($B578="","",VLOOKUP($B578,公司明细!$D:$O,COLUMN()-COLUMN($B$4)+1,FALSE))</f>
        <v/>
      </c>
      <c r="E578" s="28" t="str">
        <f>IF($B578="","",VLOOKUP($B578,公司明细!$D:$O,COLUMN()-COLUMN($B$4)+1,FALSE))</f>
        <v/>
      </c>
      <c r="F578" s="29" t="str">
        <f>IF(B578="","",[1]!EM_S_DQ_CLOSE(C578,deadline,"1"))</f>
        <v/>
      </c>
      <c r="G578" s="30" t="str">
        <f>IF($B578="","",VLOOKUP($B578,公司明细!$D:$O,COLUMN()-COLUMN($B$4)+1,FALSE))</f>
        <v/>
      </c>
      <c r="H578" s="30" t="str">
        <f>IF($B578="","",VLOOKUP($B578,公司明细!$D:$O,COLUMN()-COLUMN($B$4)+1,FALSE))</f>
        <v/>
      </c>
      <c r="I578" s="32" t="str">
        <f>IF($B578="","",VLOOKUP($B578,公司明细!$D:$O,COLUMN()-COLUMN($B$4)+1,FALSE))</f>
        <v/>
      </c>
      <c r="J578" s="30" t="str">
        <f>IF($B578="","",VLOOKUP($B578,公司明细!$D:$O,COLUMN()-COLUMN($B$4)+1,FALSE))</f>
        <v/>
      </c>
      <c r="K578" s="32" t="str">
        <f>IF($B578="","",VLOOKUP($B578,公司明细!$D:$O,COLUMN()-COLUMN($B$4)+1,FALSE))</f>
        <v/>
      </c>
    </row>
    <row r="579" spans="2:11">
      <c r="B579" s="40" t="str">
        <f>IF(ROW()-ROW($B$4)&gt;行业估值!$C$39,"",ROW()-ROW($B$4))</f>
        <v/>
      </c>
      <c r="C579" s="27" t="str">
        <f>IF($B579="","",VLOOKUP($B579,公司明细!$D:$O,COLUMN()-COLUMN($B$4)+1,FALSE))</f>
        <v/>
      </c>
      <c r="D579" s="28" t="str">
        <f>IF($B579="","",VLOOKUP($B579,公司明细!$D:$O,COLUMN()-COLUMN($B$4)+1,FALSE))</f>
        <v/>
      </c>
      <c r="E579" s="28" t="str">
        <f>IF($B579="","",VLOOKUP($B579,公司明细!$D:$O,COLUMN()-COLUMN($B$4)+1,FALSE))</f>
        <v/>
      </c>
      <c r="F579" s="29" t="str">
        <f>IF(B579="","",[1]!EM_S_DQ_CLOSE(C579,deadline,"1"))</f>
        <v/>
      </c>
      <c r="G579" s="30" t="str">
        <f>IF($B579="","",VLOOKUP($B579,公司明细!$D:$O,COLUMN()-COLUMN($B$4)+1,FALSE))</f>
        <v/>
      </c>
      <c r="H579" s="30" t="str">
        <f>IF($B579="","",VLOOKUP($B579,公司明细!$D:$O,COLUMN()-COLUMN($B$4)+1,FALSE))</f>
        <v/>
      </c>
      <c r="I579" s="32" t="str">
        <f>IF($B579="","",VLOOKUP($B579,公司明细!$D:$O,COLUMN()-COLUMN($B$4)+1,FALSE))</f>
        <v/>
      </c>
      <c r="J579" s="30" t="str">
        <f>IF($B579="","",VLOOKUP($B579,公司明细!$D:$O,COLUMN()-COLUMN($B$4)+1,FALSE))</f>
        <v/>
      </c>
      <c r="K579" s="32" t="str">
        <f>IF($B579="","",VLOOKUP($B579,公司明细!$D:$O,COLUMN()-COLUMN($B$4)+1,FALSE))</f>
        <v/>
      </c>
    </row>
    <row r="580" spans="2:11">
      <c r="B580" s="40" t="str">
        <f>IF(ROW()-ROW($B$4)&gt;行业估值!$C$39,"",ROW()-ROW($B$4))</f>
        <v/>
      </c>
      <c r="C580" s="27" t="str">
        <f>IF($B580="","",VLOOKUP($B580,公司明细!$D:$O,COLUMN()-COLUMN($B$4)+1,FALSE))</f>
        <v/>
      </c>
      <c r="D580" s="28" t="str">
        <f>IF($B580="","",VLOOKUP($B580,公司明细!$D:$O,COLUMN()-COLUMN($B$4)+1,FALSE))</f>
        <v/>
      </c>
      <c r="E580" s="28" t="str">
        <f>IF($B580="","",VLOOKUP($B580,公司明细!$D:$O,COLUMN()-COLUMN($B$4)+1,FALSE))</f>
        <v/>
      </c>
      <c r="F580" s="29" t="str">
        <f>IF(B580="","",[1]!EM_S_DQ_CLOSE(C580,deadline,"1"))</f>
        <v/>
      </c>
      <c r="G580" s="30" t="str">
        <f>IF($B580="","",VLOOKUP($B580,公司明细!$D:$O,COLUMN()-COLUMN($B$4)+1,FALSE))</f>
        <v/>
      </c>
      <c r="H580" s="30" t="str">
        <f>IF($B580="","",VLOOKUP($B580,公司明细!$D:$O,COLUMN()-COLUMN($B$4)+1,FALSE))</f>
        <v/>
      </c>
      <c r="I580" s="32" t="str">
        <f>IF($B580="","",VLOOKUP($B580,公司明细!$D:$O,COLUMN()-COLUMN($B$4)+1,FALSE))</f>
        <v/>
      </c>
      <c r="J580" s="30" t="str">
        <f>IF($B580="","",VLOOKUP($B580,公司明细!$D:$O,COLUMN()-COLUMN($B$4)+1,FALSE))</f>
        <v/>
      </c>
      <c r="K580" s="32" t="str">
        <f>IF($B580="","",VLOOKUP($B580,公司明细!$D:$O,COLUMN()-COLUMN($B$4)+1,FALSE))</f>
        <v/>
      </c>
    </row>
    <row r="581" spans="2:11">
      <c r="B581" s="40" t="str">
        <f>IF(ROW()-ROW($B$4)&gt;行业估值!$C$39,"",ROW()-ROW($B$4))</f>
        <v/>
      </c>
      <c r="C581" s="27" t="str">
        <f>IF($B581="","",VLOOKUP($B581,公司明细!$D:$O,COLUMN()-COLUMN($B$4)+1,FALSE))</f>
        <v/>
      </c>
      <c r="D581" s="28" t="str">
        <f>IF($B581="","",VLOOKUP($B581,公司明细!$D:$O,COLUMN()-COLUMN($B$4)+1,FALSE))</f>
        <v/>
      </c>
      <c r="E581" s="28" t="str">
        <f>IF($B581="","",VLOOKUP($B581,公司明细!$D:$O,COLUMN()-COLUMN($B$4)+1,FALSE))</f>
        <v/>
      </c>
      <c r="F581" s="29" t="str">
        <f>IF(B581="","",[1]!EM_S_DQ_CLOSE(C581,deadline,"1"))</f>
        <v/>
      </c>
      <c r="G581" s="30" t="str">
        <f>IF($B581="","",VLOOKUP($B581,公司明细!$D:$O,COLUMN()-COLUMN($B$4)+1,FALSE))</f>
        <v/>
      </c>
      <c r="H581" s="30" t="str">
        <f>IF($B581="","",VLOOKUP($B581,公司明细!$D:$O,COLUMN()-COLUMN($B$4)+1,FALSE))</f>
        <v/>
      </c>
      <c r="I581" s="32" t="str">
        <f>IF($B581="","",VLOOKUP($B581,公司明细!$D:$O,COLUMN()-COLUMN($B$4)+1,FALSE))</f>
        <v/>
      </c>
      <c r="J581" s="30" t="str">
        <f>IF($B581="","",VLOOKUP($B581,公司明细!$D:$O,COLUMN()-COLUMN($B$4)+1,FALSE))</f>
        <v/>
      </c>
      <c r="K581" s="32" t="str">
        <f>IF($B581="","",VLOOKUP($B581,公司明细!$D:$O,COLUMN()-COLUMN($B$4)+1,FALSE))</f>
        <v/>
      </c>
    </row>
    <row r="582" spans="2:11">
      <c r="B582" s="40" t="str">
        <f>IF(ROW()-ROW($B$4)&gt;行业估值!$C$39,"",ROW()-ROW($B$4))</f>
        <v/>
      </c>
      <c r="C582" s="27" t="str">
        <f>IF($B582="","",VLOOKUP($B582,公司明细!$D:$O,COLUMN()-COLUMN($B$4)+1,FALSE))</f>
        <v/>
      </c>
      <c r="D582" s="28" t="str">
        <f>IF($B582="","",VLOOKUP($B582,公司明细!$D:$O,COLUMN()-COLUMN($B$4)+1,FALSE))</f>
        <v/>
      </c>
      <c r="E582" s="28" t="str">
        <f>IF($B582="","",VLOOKUP($B582,公司明细!$D:$O,COLUMN()-COLUMN($B$4)+1,FALSE))</f>
        <v/>
      </c>
      <c r="F582" s="29" t="str">
        <f>IF(B582="","",[1]!EM_S_DQ_CLOSE(C582,deadline,"1"))</f>
        <v/>
      </c>
      <c r="G582" s="30" t="str">
        <f>IF($B582="","",VLOOKUP($B582,公司明细!$D:$O,COLUMN()-COLUMN($B$4)+1,FALSE))</f>
        <v/>
      </c>
      <c r="H582" s="30" t="str">
        <f>IF($B582="","",VLOOKUP($B582,公司明细!$D:$O,COLUMN()-COLUMN($B$4)+1,FALSE))</f>
        <v/>
      </c>
      <c r="I582" s="32" t="str">
        <f>IF($B582="","",VLOOKUP($B582,公司明细!$D:$O,COLUMN()-COLUMN($B$4)+1,FALSE))</f>
        <v/>
      </c>
      <c r="J582" s="30" t="str">
        <f>IF($B582="","",VLOOKUP($B582,公司明细!$D:$O,COLUMN()-COLUMN($B$4)+1,FALSE))</f>
        <v/>
      </c>
      <c r="K582" s="32" t="str">
        <f>IF($B582="","",VLOOKUP($B582,公司明细!$D:$O,COLUMN()-COLUMN($B$4)+1,FALSE))</f>
        <v/>
      </c>
    </row>
    <row r="583" spans="2:11">
      <c r="B583" s="40" t="str">
        <f>IF(ROW()-ROW($B$4)&gt;行业估值!$C$39,"",ROW()-ROW($B$4))</f>
        <v/>
      </c>
      <c r="C583" s="27" t="str">
        <f>IF($B583="","",VLOOKUP($B583,公司明细!$D:$O,COLUMN()-COLUMN($B$4)+1,FALSE))</f>
        <v/>
      </c>
      <c r="D583" s="28" t="str">
        <f>IF($B583="","",VLOOKUP($B583,公司明细!$D:$O,COLUMN()-COLUMN($B$4)+1,FALSE))</f>
        <v/>
      </c>
      <c r="E583" s="28" t="str">
        <f>IF($B583="","",VLOOKUP($B583,公司明细!$D:$O,COLUMN()-COLUMN($B$4)+1,FALSE))</f>
        <v/>
      </c>
      <c r="F583" s="29" t="str">
        <f>IF(B583="","",[1]!EM_S_DQ_CLOSE(C583,deadline,"1"))</f>
        <v/>
      </c>
      <c r="G583" s="30" t="str">
        <f>IF($B583="","",VLOOKUP($B583,公司明细!$D:$O,COLUMN()-COLUMN($B$4)+1,FALSE))</f>
        <v/>
      </c>
      <c r="H583" s="30" t="str">
        <f>IF($B583="","",VLOOKUP($B583,公司明细!$D:$O,COLUMN()-COLUMN($B$4)+1,FALSE))</f>
        <v/>
      </c>
      <c r="I583" s="32" t="str">
        <f>IF($B583="","",VLOOKUP($B583,公司明细!$D:$O,COLUMN()-COLUMN($B$4)+1,FALSE))</f>
        <v/>
      </c>
      <c r="J583" s="30" t="str">
        <f>IF($B583="","",VLOOKUP($B583,公司明细!$D:$O,COLUMN()-COLUMN($B$4)+1,FALSE))</f>
        <v/>
      </c>
      <c r="K583" s="32" t="str">
        <f>IF($B583="","",VLOOKUP($B583,公司明细!$D:$O,COLUMN()-COLUMN($B$4)+1,FALSE))</f>
        <v/>
      </c>
    </row>
    <row r="584" spans="2:11">
      <c r="B584" s="40" t="str">
        <f>IF(ROW()-ROW($B$4)&gt;行业估值!$C$39,"",ROW()-ROW($B$4))</f>
        <v/>
      </c>
      <c r="C584" s="27" t="str">
        <f>IF($B584="","",VLOOKUP($B584,公司明细!$D:$O,COLUMN()-COLUMN($B$4)+1,FALSE))</f>
        <v/>
      </c>
      <c r="D584" s="28" t="str">
        <f>IF($B584="","",VLOOKUP($B584,公司明细!$D:$O,COLUMN()-COLUMN($B$4)+1,FALSE))</f>
        <v/>
      </c>
      <c r="E584" s="28" t="str">
        <f>IF($B584="","",VLOOKUP($B584,公司明细!$D:$O,COLUMN()-COLUMN($B$4)+1,FALSE))</f>
        <v/>
      </c>
      <c r="F584" s="29" t="str">
        <f>IF(B584="","",[1]!EM_S_DQ_CLOSE(C584,deadline,"1"))</f>
        <v/>
      </c>
      <c r="G584" s="30" t="str">
        <f>IF($B584="","",VLOOKUP($B584,公司明细!$D:$O,COLUMN()-COLUMN($B$4)+1,FALSE))</f>
        <v/>
      </c>
      <c r="H584" s="30" t="str">
        <f>IF($B584="","",VLOOKUP($B584,公司明细!$D:$O,COLUMN()-COLUMN($B$4)+1,FALSE))</f>
        <v/>
      </c>
      <c r="I584" s="32" t="str">
        <f>IF($B584="","",VLOOKUP($B584,公司明细!$D:$O,COLUMN()-COLUMN($B$4)+1,FALSE))</f>
        <v/>
      </c>
      <c r="J584" s="30" t="str">
        <f>IF($B584="","",VLOOKUP($B584,公司明细!$D:$O,COLUMN()-COLUMN($B$4)+1,FALSE))</f>
        <v/>
      </c>
      <c r="K584" s="32" t="str">
        <f>IF($B584="","",VLOOKUP($B584,公司明细!$D:$O,COLUMN()-COLUMN($B$4)+1,FALSE))</f>
        <v/>
      </c>
    </row>
    <row r="585" spans="2:11">
      <c r="B585" s="40" t="str">
        <f>IF(ROW()-ROW($B$4)&gt;行业估值!$C$39,"",ROW()-ROW($B$4))</f>
        <v/>
      </c>
      <c r="C585" s="27" t="str">
        <f>IF($B585="","",VLOOKUP($B585,公司明细!$D:$O,COLUMN()-COLUMN($B$4)+1,FALSE))</f>
        <v/>
      </c>
      <c r="D585" s="28" t="str">
        <f>IF($B585="","",VLOOKUP($B585,公司明细!$D:$O,COLUMN()-COLUMN($B$4)+1,FALSE))</f>
        <v/>
      </c>
      <c r="E585" s="28" t="str">
        <f>IF($B585="","",VLOOKUP($B585,公司明细!$D:$O,COLUMN()-COLUMN($B$4)+1,FALSE))</f>
        <v/>
      </c>
      <c r="F585" s="29" t="str">
        <f>IF(B585="","",[1]!EM_S_DQ_CLOSE(C585,deadline,"1"))</f>
        <v/>
      </c>
      <c r="G585" s="30" t="str">
        <f>IF($B585="","",VLOOKUP($B585,公司明细!$D:$O,COLUMN()-COLUMN($B$4)+1,FALSE))</f>
        <v/>
      </c>
      <c r="H585" s="30" t="str">
        <f>IF($B585="","",VLOOKUP($B585,公司明细!$D:$O,COLUMN()-COLUMN($B$4)+1,FALSE))</f>
        <v/>
      </c>
      <c r="I585" s="32" t="str">
        <f>IF($B585="","",VLOOKUP($B585,公司明细!$D:$O,COLUMN()-COLUMN($B$4)+1,FALSE))</f>
        <v/>
      </c>
      <c r="J585" s="30" t="str">
        <f>IF($B585="","",VLOOKUP($B585,公司明细!$D:$O,COLUMN()-COLUMN($B$4)+1,FALSE))</f>
        <v/>
      </c>
      <c r="K585" s="32" t="str">
        <f>IF($B585="","",VLOOKUP($B585,公司明细!$D:$O,COLUMN()-COLUMN($B$4)+1,FALSE))</f>
        <v/>
      </c>
    </row>
    <row r="586" spans="2:11">
      <c r="B586" s="40" t="str">
        <f>IF(ROW()-ROW($B$4)&gt;行业估值!$C$39,"",ROW()-ROW($B$4))</f>
        <v/>
      </c>
      <c r="C586" s="27" t="str">
        <f>IF($B586="","",VLOOKUP($B586,公司明细!$D:$O,COLUMN()-COLUMN($B$4)+1,FALSE))</f>
        <v/>
      </c>
      <c r="D586" s="28" t="str">
        <f>IF($B586="","",VLOOKUP($B586,公司明细!$D:$O,COLUMN()-COLUMN($B$4)+1,FALSE))</f>
        <v/>
      </c>
      <c r="E586" s="28" t="str">
        <f>IF($B586="","",VLOOKUP($B586,公司明细!$D:$O,COLUMN()-COLUMN($B$4)+1,FALSE))</f>
        <v/>
      </c>
      <c r="F586" s="29" t="str">
        <f>IF(B586="","",[1]!EM_S_DQ_CLOSE(C586,deadline,"1"))</f>
        <v/>
      </c>
      <c r="G586" s="30" t="str">
        <f>IF($B586="","",VLOOKUP($B586,公司明细!$D:$O,COLUMN()-COLUMN($B$4)+1,FALSE))</f>
        <v/>
      </c>
      <c r="H586" s="30" t="str">
        <f>IF($B586="","",VLOOKUP($B586,公司明细!$D:$O,COLUMN()-COLUMN($B$4)+1,FALSE))</f>
        <v/>
      </c>
      <c r="I586" s="32" t="str">
        <f>IF($B586="","",VLOOKUP($B586,公司明细!$D:$O,COLUMN()-COLUMN($B$4)+1,FALSE))</f>
        <v/>
      </c>
      <c r="J586" s="30" t="str">
        <f>IF($B586="","",VLOOKUP($B586,公司明细!$D:$O,COLUMN()-COLUMN($B$4)+1,FALSE))</f>
        <v/>
      </c>
      <c r="K586" s="32" t="str">
        <f>IF($B586="","",VLOOKUP($B586,公司明细!$D:$O,COLUMN()-COLUMN($B$4)+1,FALSE))</f>
        <v/>
      </c>
    </row>
    <row r="587" spans="2:11">
      <c r="B587" s="40" t="str">
        <f>IF(ROW()-ROW($B$4)&gt;行业估值!$C$39,"",ROW()-ROW($B$4))</f>
        <v/>
      </c>
      <c r="C587" s="27" t="str">
        <f>IF($B587="","",VLOOKUP($B587,公司明细!$D:$O,COLUMN()-COLUMN($B$4)+1,FALSE))</f>
        <v/>
      </c>
      <c r="D587" s="28" t="str">
        <f>IF($B587="","",VLOOKUP($B587,公司明细!$D:$O,COLUMN()-COLUMN($B$4)+1,FALSE))</f>
        <v/>
      </c>
      <c r="E587" s="28" t="str">
        <f>IF($B587="","",VLOOKUP($B587,公司明细!$D:$O,COLUMN()-COLUMN($B$4)+1,FALSE))</f>
        <v/>
      </c>
      <c r="F587" s="29" t="str">
        <f>IF(B587="","",[1]!EM_S_DQ_CLOSE(C587,deadline,"1"))</f>
        <v/>
      </c>
      <c r="G587" s="30" t="str">
        <f>IF($B587="","",VLOOKUP($B587,公司明细!$D:$O,COLUMN()-COLUMN($B$4)+1,FALSE))</f>
        <v/>
      </c>
      <c r="H587" s="30" t="str">
        <f>IF($B587="","",VLOOKUP($B587,公司明细!$D:$O,COLUMN()-COLUMN($B$4)+1,FALSE))</f>
        <v/>
      </c>
      <c r="I587" s="32" t="str">
        <f>IF($B587="","",VLOOKUP($B587,公司明细!$D:$O,COLUMN()-COLUMN($B$4)+1,FALSE))</f>
        <v/>
      </c>
      <c r="J587" s="30" t="str">
        <f>IF($B587="","",VLOOKUP($B587,公司明细!$D:$O,COLUMN()-COLUMN($B$4)+1,FALSE))</f>
        <v/>
      </c>
      <c r="K587" s="32" t="str">
        <f>IF($B587="","",VLOOKUP($B587,公司明细!$D:$O,COLUMN()-COLUMN($B$4)+1,FALSE))</f>
        <v/>
      </c>
    </row>
    <row r="588" spans="2:11">
      <c r="B588" s="40" t="str">
        <f>IF(ROW()-ROW($B$4)&gt;行业估值!$C$39,"",ROW()-ROW($B$4))</f>
        <v/>
      </c>
      <c r="C588" s="27" t="str">
        <f>IF($B588="","",VLOOKUP($B588,公司明细!$D:$O,COLUMN()-COLUMN($B$4)+1,FALSE))</f>
        <v/>
      </c>
      <c r="D588" s="28" t="str">
        <f>IF($B588="","",VLOOKUP($B588,公司明细!$D:$O,COLUMN()-COLUMN($B$4)+1,FALSE))</f>
        <v/>
      </c>
      <c r="E588" s="28" t="str">
        <f>IF($B588="","",VLOOKUP($B588,公司明细!$D:$O,COLUMN()-COLUMN($B$4)+1,FALSE))</f>
        <v/>
      </c>
      <c r="F588" s="29" t="str">
        <f>IF(B588="","",[1]!EM_S_DQ_CLOSE(C588,deadline,"1"))</f>
        <v/>
      </c>
      <c r="G588" s="30" t="str">
        <f>IF($B588="","",VLOOKUP($B588,公司明细!$D:$O,COLUMN()-COLUMN($B$4)+1,FALSE))</f>
        <v/>
      </c>
      <c r="H588" s="30" t="str">
        <f>IF($B588="","",VLOOKUP($B588,公司明细!$D:$O,COLUMN()-COLUMN($B$4)+1,FALSE))</f>
        <v/>
      </c>
      <c r="I588" s="32" t="str">
        <f>IF($B588="","",VLOOKUP($B588,公司明细!$D:$O,COLUMN()-COLUMN($B$4)+1,FALSE))</f>
        <v/>
      </c>
      <c r="J588" s="30" t="str">
        <f>IF($B588="","",VLOOKUP($B588,公司明细!$D:$O,COLUMN()-COLUMN($B$4)+1,FALSE))</f>
        <v/>
      </c>
      <c r="K588" s="32" t="str">
        <f>IF($B588="","",VLOOKUP($B588,公司明细!$D:$O,COLUMN()-COLUMN($B$4)+1,FALSE))</f>
        <v/>
      </c>
    </row>
    <row r="589" spans="2:11">
      <c r="B589" s="40" t="str">
        <f>IF(ROW()-ROW($B$4)&gt;行业估值!$C$39,"",ROW()-ROW($B$4))</f>
        <v/>
      </c>
      <c r="C589" s="27" t="str">
        <f>IF($B589="","",VLOOKUP($B589,公司明细!$D:$O,COLUMN()-COLUMN($B$4)+1,FALSE))</f>
        <v/>
      </c>
      <c r="D589" s="28" t="str">
        <f>IF($B589="","",VLOOKUP($B589,公司明细!$D:$O,COLUMN()-COLUMN($B$4)+1,FALSE))</f>
        <v/>
      </c>
      <c r="E589" s="28" t="str">
        <f>IF($B589="","",VLOOKUP($B589,公司明细!$D:$O,COLUMN()-COLUMN($B$4)+1,FALSE))</f>
        <v/>
      </c>
      <c r="F589" s="29" t="str">
        <f>IF(B589="","",[1]!EM_S_DQ_CLOSE(C589,deadline,"1"))</f>
        <v/>
      </c>
      <c r="G589" s="30" t="str">
        <f>IF($B589="","",VLOOKUP($B589,公司明细!$D:$O,COLUMN()-COLUMN($B$4)+1,FALSE))</f>
        <v/>
      </c>
      <c r="H589" s="30" t="str">
        <f>IF($B589="","",VLOOKUP($B589,公司明细!$D:$O,COLUMN()-COLUMN($B$4)+1,FALSE))</f>
        <v/>
      </c>
      <c r="I589" s="32" t="str">
        <f>IF($B589="","",VLOOKUP($B589,公司明细!$D:$O,COLUMN()-COLUMN($B$4)+1,FALSE))</f>
        <v/>
      </c>
      <c r="J589" s="30" t="str">
        <f>IF($B589="","",VLOOKUP($B589,公司明细!$D:$O,COLUMN()-COLUMN($B$4)+1,FALSE))</f>
        <v/>
      </c>
      <c r="K589" s="32" t="str">
        <f>IF($B589="","",VLOOKUP($B589,公司明细!$D:$O,COLUMN()-COLUMN($B$4)+1,FALSE))</f>
        <v/>
      </c>
    </row>
    <row r="590" spans="2:11">
      <c r="B590" s="40" t="str">
        <f>IF(ROW()-ROW($B$4)&gt;行业估值!$C$39,"",ROW()-ROW($B$4))</f>
        <v/>
      </c>
      <c r="C590" s="27" t="str">
        <f>IF($B590="","",VLOOKUP($B590,公司明细!$D:$O,COLUMN()-COLUMN($B$4)+1,FALSE))</f>
        <v/>
      </c>
      <c r="D590" s="28" t="str">
        <f>IF($B590="","",VLOOKUP($B590,公司明细!$D:$O,COLUMN()-COLUMN($B$4)+1,FALSE))</f>
        <v/>
      </c>
      <c r="E590" s="28" t="str">
        <f>IF($B590="","",VLOOKUP($B590,公司明细!$D:$O,COLUMN()-COLUMN($B$4)+1,FALSE))</f>
        <v/>
      </c>
      <c r="F590" s="29" t="str">
        <f>IF(B590="","",[1]!EM_S_DQ_CLOSE(C590,deadline,"1"))</f>
        <v/>
      </c>
      <c r="G590" s="30" t="str">
        <f>IF($B590="","",VLOOKUP($B590,公司明细!$D:$O,COLUMN()-COLUMN($B$4)+1,FALSE))</f>
        <v/>
      </c>
      <c r="H590" s="30" t="str">
        <f>IF($B590="","",VLOOKUP($B590,公司明细!$D:$O,COLUMN()-COLUMN($B$4)+1,FALSE))</f>
        <v/>
      </c>
      <c r="I590" s="32" t="str">
        <f>IF($B590="","",VLOOKUP($B590,公司明细!$D:$O,COLUMN()-COLUMN($B$4)+1,FALSE))</f>
        <v/>
      </c>
      <c r="J590" s="30" t="str">
        <f>IF($B590="","",VLOOKUP($B590,公司明细!$D:$O,COLUMN()-COLUMN($B$4)+1,FALSE))</f>
        <v/>
      </c>
      <c r="K590" s="32" t="str">
        <f>IF($B590="","",VLOOKUP($B590,公司明细!$D:$O,COLUMN()-COLUMN($B$4)+1,FALSE))</f>
        <v/>
      </c>
    </row>
    <row r="591" spans="2:11">
      <c r="B591" s="40" t="str">
        <f>IF(ROW()-ROW($B$4)&gt;行业估值!$C$39,"",ROW()-ROW($B$4))</f>
        <v/>
      </c>
      <c r="C591" s="27" t="str">
        <f>IF($B591="","",VLOOKUP($B591,公司明细!$D:$O,COLUMN()-COLUMN($B$4)+1,FALSE))</f>
        <v/>
      </c>
      <c r="D591" s="28" t="str">
        <f>IF($B591="","",VLOOKUP($B591,公司明细!$D:$O,COLUMN()-COLUMN($B$4)+1,FALSE))</f>
        <v/>
      </c>
      <c r="E591" s="28" t="str">
        <f>IF($B591="","",VLOOKUP($B591,公司明细!$D:$O,COLUMN()-COLUMN($B$4)+1,FALSE))</f>
        <v/>
      </c>
      <c r="F591" s="29" t="str">
        <f>IF(B591="","",[1]!EM_S_DQ_CLOSE(C591,deadline,"1"))</f>
        <v/>
      </c>
      <c r="G591" s="30" t="str">
        <f>IF($B591="","",VLOOKUP($B591,公司明细!$D:$O,COLUMN()-COLUMN($B$4)+1,FALSE))</f>
        <v/>
      </c>
      <c r="H591" s="30" t="str">
        <f>IF($B591="","",VLOOKUP($B591,公司明细!$D:$O,COLUMN()-COLUMN($B$4)+1,FALSE))</f>
        <v/>
      </c>
      <c r="I591" s="32" t="str">
        <f>IF($B591="","",VLOOKUP($B591,公司明细!$D:$O,COLUMN()-COLUMN($B$4)+1,FALSE))</f>
        <v/>
      </c>
      <c r="J591" s="30" t="str">
        <f>IF($B591="","",VLOOKUP($B591,公司明细!$D:$O,COLUMN()-COLUMN($B$4)+1,FALSE))</f>
        <v/>
      </c>
      <c r="K591" s="32" t="str">
        <f>IF($B591="","",VLOOKUP($B591,公司明细!$D:$O,COLUMN()-COLUMN($B$4)+1,FALSE))</f>
        <v/>
      </c>
    </row>
    <row r="592" spans="2:11">
      <c r="B592" s="40" t="str">
        <f>IF(ROW()-ROW($B$4)&gt;行业估值!$C$39,"",ROW()-ROW($B$4))</f>
        <v/>
      </c>
      <c r="C592" s="27" t="str">
        <f>IF($B592="","",VLOOKUP($B592,公司明细!$D:$O,COLUMN()-COLUMN($B$4)+1,FALSE))</f>
        <v/>
      </c>
      <c r="D592" s="28" t="str">
        <f>IF($B592="","",VLOOKUP($B592,公司明细!$D:$O,COLUMN()-COLUMN($B$4)+1,FALSE))</f>
        <v/>
      </c>
      <c r="E592" s="28" t="str">
        <f>IF($B592="","",VLOOKUP($B592,公司明细!$D:$O,COLUMN()-COLUMN($B$4)+1,FALSE))</f>
        <v/>
      </c>
      <c r="F592" s="29" t="str">
        <f>IF(B592="","",[1]!EM_S_DQ_CLOSE(C592,deadline,"1"))</f>
        <v/>
      </c>
      <c r="G592" s="30" t="str">
        <f>IF($B592="","",VLOOKUP($B592,公司明细!$D:$O,COLUMN()-COLUMN($B$4)+1,FALSE))</f>
        <v/>
      </c>
      <c r="H592" s="30" t="str">
        <f>IF($B592="","",VLOOKUP($B592,公司明细!$D:$O,COLUMN()-COLUMN($B$4)+1,FALSE))</f>
        <v/>
      </c>
      <c r="I592" s="32" t="str">
        <f>IF($B592="","",VLOOKUP($B592,公司明细!$D:$O,COLUMN()-COLUMN($B$4)+1,FALSE))</f>
        <v/>
      </c>
      <c r="J592" s="30" t="str">
        <f>IF($B592="","",VLOOKUP($B592,公司明细!$D:$O,COLUMN()-COLUMN($B$4)+1,FALSE))</f>
        <v/>
      </c>
      <c r="K592" s="32" t="str">
        <f>IF($B592="","",VLOOKUP($B592,公司明细!$D:$O,COLUMN()-COLUMN($B$4)+1,FALSE))</f>
        <v/>
      </c>
    </row>
    <row r="593" spans="2:11">
      <c r="B593" s="40" t="str">
        <f>IF(ROW()-ROW($B$4)&gt;行业估值!$C$39,"",ROW()-ROW($B$4))</f>
        <v/>
      </c>
      <c r="C593" s="27" t="str">
        <f>IF($B593="","",VLOOKUP($B593,公司明细!$D:$O,COLUMN()-COLUMN($B$4)+1,FALSE))</f>
        <v/>
      </c>
      <c r="D593" s="28" t="str">
        <f>IF($B593="","",VLOOKUP($B593,公司明细!$D:$O,COLUMN()-COLUMN($B$4)+1,FALSE))</f>
        <v/>
      </c>
      <c r="E593" s="28" t="str">
        <f>IF($B593="","",VLOOKUP($B593,公司明细!$D:$O,COLUMN()-COLUMN($B$4)+1,FALSE))</f>
        <v/>
      </c>
      <c r="F593" s="29" t="str">
        <f>IF(B593="","",[1]!EM_S_DQ_CLOSE(C593,deadline,"1"))</f>
        <v/>
      </c>
      <c r="G593" s="30" t="str">
        <f>IF($B593="","",VLOOKUP($B593,公司明细!$D:$O,COLUMN()-COLUMN($B$4)+1,FALSE))</f>
        <v/>
      </c>
      <c r="H593" s="30" t="str">
        <f>IF($B593="","",VLOOKUP($B593,公司明细!$D:$O,COLUMN()-COLUMN($B$4)+1,FALSE))</f>
        <v/>
      </c>
      <c r="I593" s="32" t="str">
        <f>IF($B593="","",VLOOKUP($B593,公司明细!$D:$O,COLUMN()-COLUMN($B$4)+1,FALSE))</f>
        <v/>
      </c>
      <c r="J593" s="30" t="str">
        <f>IF($B593="","",VLOOKUP($B593,公司明细!$D:$O,COLUMN()-COLUMN($B$4)+1,FALSE))</f>
        <v/>
      </c>
      <c r="K593" s="32" t="str">
        <f>IF($B593="","",VLOOKUP($B593,公司明细!$D:$O,COLUMN()-COLUMN($B$4)+1,FALSE))</f>
        <v/>
      </c>
    </row>
    <row r="594" spans="2:11">
      <c r="B594" s="40" t="str">
        <f>IF(ROW()-ROW($B$4)&gt;行业估值!$C$39,"",ROW()-ROW($B$4))</f>
        <v/>
      </c>
      <c r="C594" s="27" t="str">
        <f>IF($B594="","",VLOOKUP($B594,公司明细!$D:$O,COLUMN()-COLUMN($B$4)+1,FALSE))</f>
        <v/>
      </c>
      <c r="D594" s="28" t="str">
        <f>IF($B594="","",VLOOKUP($B594,公司明细!$D:$O,COLUMN()-COLUMN($B$4)+1,FALSE))</f>
        <v/>
      </c>
      <c r="E594" s="28" t="str">
        <f>IF($B594="","",VLOOKUP($B594,公司明细!$D:$O,COLUMN()-COLUMN($B$4)+1,FALSE))</f>
        <v/>
      </c>
      <c r="F594" s="29" t="str">
        <f>IF(B594="","",[1]!EM_S_DQ_CLOSE(C594,deadline,"1"))</f>
        <v/>
      </c>
      <c r="G594" s="30" t="str">
        <f>IF($B594="","",VLOOKUP($B594,公司明细!$D:$O,COLUMN()-COLUMN($B$4)+1,FALSE))</f>
        <v/>
      </c>
      <c r="H594" s="30" t="str">
        <f>IF($B594="","",VLOOKUP($B594,公司明细!$D:$O,COLUMN()-COLUMN($B$4)+1,FALSE))</f>
        <v/>
      </c>
      <c r="I594" s="32" t="str">
        <f>IF($B594="","",VLOOKUP($B594,公司明细!$D:$O,COLUMN()-COLUMN($B$4)+1,FALSE))</f>
        <v/>
      </c>
      <c r="J594" s="30" t="str">
        <f>IF($B594="","",VLOOKUP($B594,公司明细!$D:$O,COLUMN()-COLUMN($B$4)+1,FALSE))</f>
        <v/>
      </c>
      <c r="K594" s="32" t="str">
        <f>IF($B594="","",VLOOKUP($B594,公司明细!$D:$O,COLUMN()-COLUMN($B$4)+1,FALSE))</f>
        <v/>
      </c>
    </row>
    <row r="595" spans="2:11">
      <c r="B595" s="40" t="str">
        <f>IF(ROW()-ROW($B$4)&gt;行业估值!$C$39,"",ROW()-ROW($B$4))</f>
        <v/>
      </c>
      <c r="C595" s="27" t="str">
        <f>IF($B595="","",VLOOKUP($B595,公司明细!$D:$O,COLUMN()-COLUMN($B$4)+1,FALSE))</f>
        <v/>
      </c>
      <c r="D595" s="28" t="str">
        <f>IF($B595="","",VLOOKUP($B595,公司明细!$D:$O,COLUMN()-COLUMN($B$4)+1,FALSE))</f>
        <v/>
      </c>
      <c r="E595" s="28" t="str">
        <f>IF($B595="","",VLOOKUP($B595,公司明细!$D:$O,COLUMN()-COLUMN($B$4)+1,FALSE))</f>
        <v/>
      </c>
      <c r="F595" s="29" t="str">
        <f>IF(B595="","",[1]!EM_S_DQ_CLOSE(C595,deadline,"1"))</f>
        <v/>
      </c>
      <c r="G595" s="30" t="str">
        <f>IF($B595="","",VLOOKUP($B595,公司明细!$D:$O,COLUMN()-COLUMN($B$4)+1,FALSE))</f>
        <v/>
      </c>
      <c r="H595" s="30" t="str">
        <f>IF($B595="","",VLOOKUP($B595,公司明细!$D:$O,COLUMN()-COLUMN($B$4)+1,FALSE))</f>
        <v/>
      </c>
      <c r="I595" s="32" t="str">
        <f>IF($B595="","",VLOOKUP($B595,公司明细!$D:$O,COLUMN()-COLUMN($B$4)+1,FALSE))</f>
        <v/>
      </c>
      <c r="J595" s="30" t="str">
        <f>IF($B595="","",VLOOKUP($B595,公司明细!$D:$O,COLUMN()-COLUMN($B$4)+1,FALSE))</f>
        <v/>
      </c>
      <c r="K595" s="32" t="str">
        <f>IF($B595="","",VLOOKUP($B595,公司明细!$D:$O,COLUMN()-COLUMN($B$4)+1,FALSE))</f>
        <v/>
      </c>
    </row>
    <row r="596" spans="2:11">
      <c r="B596" s="40" t="str">
        <f>IF(ROW()-ROW($B$4)&gt;行业估值!$C$39,"",ROW()-ROW($B$4))</f>
        <v/>
      </c>
      <c r="C596" s="27" t="str">
        <f>IF($B596="","",VLOOKUP($B596,公司明细!$D:$O,COLUMN()-COLUMN($B$4)+1,FALSE))</f>
        <v/>
      </c>
      <c r="D596" s="28" t="str">
        <f>IF($B596="","",VLOOKUP($B596,公司明细!$D:$O,COLUMN()-COLUMN($B$4)+1,FALSE))</f>
        <v/>
      </c>
      <c r="E596" s="28" t="str">
        <f>IF($B596="","",VLOOKUP($B596,公司明细!$D:$O,COLUMN()-COLUMN($B$4)+1,FALSE))</f>
        <v/>
      </c>
      <c r="F596" s="29" t="str">
        <f>IF(B596="","",[1]!EM_S_DQ_CLOSE(C596,deadline,"1"))</f>
        <v/>
      </c>
      <c r="G596" s="30" t="str">
        <f>IF($B596="","",VLOOKUP($B596,公司明细!$D:$O,COLUMN()-COLUMN($B$4)+1,FALSE))</f>
        <v/>
      </c>
      <c r="H596" s="30" t="str">
        <f>IF($B596="","",VLOOKUP($B596,公司明细!$D:$O,COLUMN()-COLUMN($B$4)+1,FALSE))</f>
        <v/>
      </c>
      <c r="I596" s="32" t="str">
        <f>IF($B596="","",VLOOKUP($B596,公司明细!$D:$O,COLUMN()-COLUMN($B$4)+1,FALSE))</f>
        <v/>
      </c>
      <c r="J596" s="30" t="str">
        <f>IF($B596="","",VLOOKUP($B596,公司明细!$D:$O,COLUMN()-COLUMN($B$4)+1,FALSE))</f>
        <v/>
      </c>
      <c r="K596" s="32" t="str">
        <f>IF($B596="","",VLOOKUP($B596,公司明细!$D:$O,COLUMN()-COLUMN($B$4)+1,FALSE))</f>
        <v/>
      </c>
    </row>
    <row r="597" spans="2:11">
      <c r="B597" s="40" t="str">
        <f>IF(ROW()-ROW($B$4)&gt;行业估值!$C$39,"",ROW()-ROW($B$4))</f>
        <v/>
      </c>
      <c r="C597" s="27" t="str">
        <f>IF($B597="","",VLOOKUP($B597,公司明细!$D:$O,COLUMN()-COLUMN($B$4)+1,FALSE))</f>
        <v/>
      </c>
      <c r="D597" s="28" t="str">
        <f>IF($B597="","",VLOOKUP($B597,公司明细!$D:$O,COLUMN()-COLUMN($B$4)+1,FALSE))</f>
        <v/>
      </c>
      <c r="E597" s="28" t="str">
        <f>IF($B597="","",VLOOKUP($B597,公司明细!$D:$O,COLUMN()-COLUMN($B$4)+1,FALSE))</f>
        <v/>
      </c>
      <c r="F597" s="29" t="str">
        <f>IF(B597="","",[1]!EM_S_DQ_CLOSE(C597,deadline,"1"))</f>
        <v/>
      </c>
      <c r="G597" s="30" t="str">
        <f>IF($B597="","",VLOOKUP($B597,公司明细!$D:$O,COLUMN()-COLUMN($B$4)+1,FALSE))</f>
        <v/>
      </c>
      <c r="H597" s="30" t="str">
        <f>IF($B597="","",VLOOKUP($B597,公司明细!$D:$O,COLUMN()-COLUMN($B$4)+1,FALSE))</f>
        <v/>
      </c>
      <c r="I597" s="32" t="str">
        <f>IF($B597="","",VLOOKUP($B597,公司明细!$D:$O,COLUMN()-COLUMN($B$4)+1,FALSE))</f>
        <v/>
      </c>
      <c r="J597" s="30" t="str">
        <f>IF($B597="","",VLOOKUP($B597,公司明细!$D:$O,COLUMN()-COLUMN($B$4)+1,FALSE))</f>
        <v/>
      </c>
      <c r="K597" s="32" t="str">
        <f>IF($B597="","",VLOOKUP($B597,公司明细!$D:$O,COLUMN()-COLUMN($B$4)+1,FALSE))</f>
        <v/>
      </c>
    </row>
    <row r="598" spans="2:11">
      <c r="B598" s="40" t="str">
        <f>IF(ROW()-ROW($B$4)&gt;行业估值!$C$39,"",ROW()-ROW($B$4))</f>
        <v/>
      </c>
      <c r="C598" s="27" t="str">
        <f>IF($B598="","",VLOOKUP($B598,公司明细!$D:$O,COLUMN()-COLUMN($B$4)+1,FALSE))</f>
        <v/>
      </c>
      <c r="D598" s="28" t="str">
        <f>IF($B598="","",VLOOKUP($B598,公司明细!$D:$O,COLUMN()-COLUMN($B$4)+1,FALSE))</f>
        <v/>
      </c>
      <c r="E598" s="28" t="str">
        <f>IF($B598="","",VLOOKUP($B598,公司明细!$D:$O,COLUMN()-COLUMN($B$4)+1,FALSE))</f>
        <v/>
      </c>
      <c r="F598" s="29" t="str">
        <f>IF(B598="","",[1]!EM_S_DQ_CLOSE(C598,deadline,"1"))</f>
        <v/>
      </c>
      <c r="G598" s="30" t="str">
        <f>IF($B598="","",VLOOKUP($B598,公司明细!$D:$O,COLUMN()-COLUMN($B$4)+1,FALSE))</f>
        <v/>
      </c>
      <c r="H598" s="30" t="str">
        <f>IF($B598="","",VLOOKUP($B598,公司明细!$D:$O,COLUMN()-COLUMN($B$4)+1,FALSE))</f>
        <v/>
      </c>
      <c r="I598" s="32" t="str">
        <f>IF($B598="","",VLOOKUP($B598,公司明细!$D:$O,COLUMN()-COLUMN($B$4)+1,FALSE))</f>
        <v/>
      </c>
      <c r="J598" s="30" t="str">
        <f>IF($B598="","",VLOOKUP($B598,公司明细!$D:$O,COLUMN()-COLUMN($B$4)+1,FALSE))</f>
        <v/>
      </c>
      <c r="K598" s="32" t="str">
        <f>IF($B598="","",VLOOKUP($B598,公司明细!$D:$O,COLUMN()-COLUMN($B$4)+1,FALSE))</f>
        <v/>
      </c>
    </row>
    <row r="599" spans="2:11">
      <c r="B599" s="40" t="str">
        <f>IF(ROW()-ROW($B$4)&gt;行业估值!$C$39,"",ROW()-ROW($B$4))</f>
        <v/>
      </c>
      <c r="C599" s="27" t="str">
        <f>IF($B599="","",VLOOKUP($B599,公司明细!$D:$O,COLUMN()-COLUMN($B$4)+1,FALSE))</f>
        <v/>
      </c>
      <c r="D599" s="28" t="str">
        <f>IF($B599="","",VLOOKUP($B599,公司明细!$D:$O,COLUMN()-COLUMN($B$4)+1,FALSE))</f>
        <v/>
      </c>
      <c r="E599" s="28" t="str">
        <f>IF($B599="","",VLOOKUP($B599,公司明细!$D:$O,COLUMN()-COLUMN($B$4)+1,FALSE))</f>
        <v/>
      </c>
      <c r="F599" s="29" t="str">
        <f>IF(B599="","",[1]!EM_S_DQ_CLOSE(C599,deadline,"1"))</f>
        <v/>
      </c>
      <c r="G599" s="30" t="str">
        <f>IF($B599="","",VLOOKUP($B599,公司明细!$D:$O,COLUMN()-COLUMN($B$4)+1,FALSE))</f>
        <v/>
      </c>
      <c r="H599" s="30" t="str">
        <f>IF($B599="","",VLOOKUP($B599,公司明细!$D:$O,COLUMN()-COLUMN($B$4)+1,FALSE))</f>
        <v/>
      </c>
      <c r="I599" s="32" t="str">
        <f>IF($B599="","",VLOOKUP($B599,公司明细!$D:$O,COLUMN()-COLUMN($B$4)+1,FALSE))</f>
        <v/>
      </c>
      <c r="J599" s="30" t="str">
        <f>IF($B599="","",VLOOKUP($B599,公司明细!$D:$O,COLUMN()-COLUMN($B$4)+1,FALSE))</f>
        <v/>
      </c>
      <c r="K599" s="32" t="str">
        <f>IF($B599="","",VLOOKUP($B599,公司明细!$D:$O,COLUMN()-COLUMN($B$4)+1,FALSE))</f>
        <v/>
      </c>
    </row>
    <row r="600" spans="2:11">
      <c r="B600" s="40" t="str">
        <f>IF(ROW()-ROW($B$4)&gt;行业估值!$C$39,"",ROW()-ROW($B$4))</f>
        <v/>
      </c>
      <c r="C600" s="27" t="str">
        <f>IF($B600="","",VLOOKUP($B600,公司明细!$D:$O,COLUMN()-COLUMN($B$4)+1,FALSE))</f>
        <v/>
      </c>
      <c r="D600" s="28" t="str">
        <f>IF($B600="","",VLOOKUP($B600,公司明细!$D:$O,COLUMN()-COLUMN($B$4)+1,FALSE))</f>
        <v/>
      </c>
      <c r="E600" s="28" t="str">
        <f>IF($B600="","",VLOOKUP($B600,公司明细!$D:$O,COLUMN()-COLUMN($B$4)+1,FALSE))</f>
        <v/>
      </c>
      <c r="F600" s="29" t="str">
        <f>IF(B600="","",[1]!EM_S_DQ_CLOSE(C600,deadline,"1"))</f>
        <v/>
      </c>
      <c r="G600" s="30" t="str">
        <f>IF($B600="","",VLOOKUP($B600,公司明细!$D:$O,COLUMN()-COLUMN($B$4)+1,FALSE))</f>
        <v/>
      </c>
      <c r="H600" s="30" t="str">
        <f>IF($B600="","",VLOOKUP($B600,公司明细!$D:$O,COLUMN()-COLUMN($B$4)+1,FALSE))</f>
        <v/>
      </c>
      <c r="I600" s="32" t="str">
        <f>IF($B600="","",VLOOKUP($B600,公司明细!$D:$O,COLUMN()-COLUMN($B$4)+1,FALSE))</f>
        <v/>
      </c>
      <c r="J600" s="30" t="str">
        <f>IF($B600="","",VLOOKUP($B600,公司明细!$D:$O,COLUMN()-COLUMN($B$4)+1,FALSE))</f>
        <v/>
      </c>
      <c r="K600" s="32" t="str">
        <f>IF($B600="","",VLOOKUP($B600,公司明细!$D:$O,COLUMN()-COLUMN($B$4)+1,FALSE))</f>
        <v/>
      </c>
    </row>
    <row r="601" spans="2:11">
      <c r="B601" s="40" t="str">
        <f>IF(ROW()-ROW($B$4)&gt;行业估值!$C$39,"",ROW()-ROW($B$4))</f>
        <v/>
      </c>
      <c r="C601" s="27" t="str">
        <f>IF($B601="","",VLOOKUP($B601,公司明细!$D:$O,COLUMN()-COLUMN($B$4)+1,FALSE))</f>
        <v/>
      </c>
      <c r="D601" s="28" t="str">
        <f>IF($B601="","",VLOOKUP($B601,公司明细!$D:$O,COLUMN()-COLUMN($B$4)+1,FALSE))</f>
        <v/>
      </c>
      <c r="E601" s="28" t="str">
        <f>IF($B601="","",VLOOKUP($B601,公司明细!$D:$O,COLUMN()-COLUMN($B$4)+1,FALSE))</f>
        <v/>
      </c>
      <c r="F601" s="29" t="str">
        <f>IF(B601="","",[1]!EM_S_DQ_CLOSE(C601,deadline,"1"))</f>
        <v/>
      </c>
      <c r="G601" s="30" t="str">
        <f>IF($B601="","",VLOOKUP($B601,公司明细!$D:$O,COLUMN()-COLUMN($B$4)+1,FALSE))</f>
        <v/>
      </c>
      <c r="H601" s="30" t="str">
        <f>IF($B601="","",VLOOKUP($B601,公司明细!$D:$O,COLUMN()-COLUMN($B$4)+1,FALSE))</f>
        <v/>
      </c>
      <c r="I601" s="32" t="str">
        <f>IF($B601="","",VLOOKUP($B601,公司明细!$D:$O,COLUMN()-COLUMN($B$4)+1,FALSE))</f>
        <v/>
      </c>
      <c r="J601" s="30" t="str">
        <f>IF($B601="","",VLOOKUP($B601,公司明细!$D:$O,COLUMN()-COLUMN($B$4)+1,FALSE))</f>
        <v/>
      </c>
      <c r="K601" s="32" t="str">
        <f>IF($B601="","",VLOOKUP($B601,公司明细!$D:$O,COLUMN()-COLUMN($B$4)+1,FALSE))</f>
        <v/>
      </c>
    </row>
    <row r="602" spans="2:11">
      <c r="B602" s="40" t="str">
        <f>IF(ROW()-ROW($B$4)&gt;行业估值!$C$39,"",ROW()-ROW($B$4))</f>
        <v/>
      </c>
      <c r="C602" s="27" t="str">
        <f>IF($B602="","",VLOOKUP($B602,公司明细!$D:$O,COLUMN()-COLUMN($B$4)+1,FALSE))</f>
        <v/>
      </c>
      <c r="D602" s="28" t="str">
        <f>IF($B602="","",VLOOKUP($B602,公司明细!$D:$O,COLUMN()-COLUMN($B$4)+1,FALSE))</f>
        <v/>
      </c>
      <c r="E602" s="28" t="str">
        <f>IF($B602="","",VLOOKUP($B602,公司明细!$D:$O,COLUMN()-COLUMN($B$4)+1,FALSE))</f>
        <v/>
      </c>
      <c r="F602" s="29" t="str">
        <f>IF(B602="","",[1]!EM_S_DQ_CLOSE(C602,deadline,"1"))</f>
        <v/>
      </c>
      <c r="G602" s="30" t="str">
        <f>IF($B602="","",VLOOKUP($B602,公司明细!$D:$O,COLUMN()-COLUMN($B$4)+1,FALSE))</f>
        <v/>
      </c>
      <c r="H602" s="30" t="str">
        <f>IF($B602="","",VLOOKUP($B602,公司明细!$D:$O,COLUMN()-COLUMN($B$4)+1,FALSE))</f>
        <v/>
      </c>
      <c r="I602" s="32" t="str">
        <f>IF($B602="","",VLOOKUP($B602,公司明细!$D:$O,COLUMN()-COLUMN($B$4)+1,FALSE))</f>
        <v/>
      </c>
      <c r="J602" s="30" t="str">
        <f>IF($B602="","",VLOOKUP($B602,公司明细!$D:$O,COLUMN()-COLUMN($B$4)+1,FALSE))</f>
        <v/>
      </c>
      <c r="K602" s="32" t="str">
        <f>IF($B602="","",VLOOKUP($B602,公司明细!$D:$O,COLUMN()-COLUMN($B$4)+1,FALSE))</f>
        <v/>
      </c>
    </row>
    <row r="603" spans="2:11">
      <c r="B603" s="40" t="str">
        <f>IF(ROW()-ROW($B$4)&gt;行业估值!$C$39,"",ROW()-ROW($B$4))</f>
        <v/>
      </c>
      <c r="C603" s="27" t="str">
        <f>IF($B603="","",VLOOKUP($B603,公司明细!$D:$O,COLUMN()-COLUMN($B$4)+1,FALSE))</f>
        <v/>
      </c>
      <c r="D603" s="28" t="str">
        <f>IF($B603="","",VLOOKUP($B603,公司明细!$D:$O,COLUMN()-COLUMN($B$4)+1,FALSE))</f>
        <v/>
      </c>
      <c r="E603" s="28" t="str">
        <f>IF($B603="","",VLOOKUP($B603,公司明细!$D:$O,COLUMN()-COLUMN($B$4)+1,FALSE))</f>
        <v/>
      </c>
      <c r="F603" s="29" t="str">
        <f>IF(B603="","",[1]!EM_S_DQ_CLOSE(C603,deadline,"1"))</f>
        <v/>
      </c>
      <c r="G603" s="30" t="str">
        <f>IF($B603="","",VLOOKUP($B603,公司明细!$D:$O,COLUMN()-COLUMN($B$4)+1,FALSE))</f>
        <v/>
      </c>
      <c r="H603" s="30" t="str">
        <f>IF($B603="","",VLOOKUP($B603,公司明细!$D:$O,COLUMN()-COLUMN($B$4)+1,FALSE))</f>
        <v/>
      </c>
      <c r="I603" s="32" t="str">
        <f>IF($B603="","",VLOOKUP($B603,公司明细!$D:$O,COLUMN()-COLUMN($B$4)+1,FALSE))</f>
        <v/>
      </c>
      <c r="J603" s="30" t="str">
        <f>IF($B603="","",VLOOKUP($B603,公司明细!$D:$O,COLUMN()-COLUMN($B$4)+1,FALSE))</f>
        <v/>
      </c>
      <c r="K603" s="32" t="str">
        <f>IF($B603="","",VLOOKUP($B603,公司明细!$D:$O,COLUMN()-COLUMN($B$4)+1,FALSE))</f>
        <v/>
      </c>
    </row>
    <row r="604" spans="2:11">
      <c r="B604" s="40" t="str">
        <f>IF(ROW()-ROW($B$4)&gt;行业估值!$C$39,"",ROW()-ROW($B$4))</f>
        <v/>
      </c>
      <c r="C604" s="27" t="str">
        <f>IF($B604="","",VLOOKUP($B604,公司明细!$D:$O,COLUMN()-COLUMN($B$4)+1,FALSE))</f>
        <v/>
      </c>
      <c r="D604" s="28" t="str">
        <f>IF($B604="","",VLOOKUP($B604,公司明细!$D:$O,COLUMN()-COLUMN($B$4)+1,FALSE))</f>
        <v/>
      </c>
      <c r="E604" s="28" t="str">
        <f>IF($B604="","",VLOOKUP($B604,公司明细!$D:$O,COLUMN()-COLUMN($B$4)+1,FALSE))</f>
        <v/>
      </c>
      <c r="F604" s="29" t="str">
        <f>IF(B604="","",[1]!EM_S_DQ_CLOSE(C604,deadline,"1"))</f>
        <v/>
      </c>
      <c r="G604" s="30" t="str">
        <f>IF($B604="","",VLOOKUP($B604,公司明细!$D:$O,COLUMN()-COLUMN($B$4)+1,FALSE))</f>
        <v/>
      </c>
      <c r="H604" s="30" t="str">
        <f>IF($B604="","",VLOOKUP($B604,公司明细!$D:$O,COLUMN()-COLUMN($B$4)+1,FALSE))</f>
        <v/>
      </c>
      <c r="I604" s="32" t="str">
        <f>IF($B604="","",VLOOKUP($B604,公司明细!$D:$O,COLUMN()-COLUMN($B$4)+1,FALSE))</f>
        <v/>
      </c>
      <c r="J604" s="30" t="str">
        <f>IF($B604="","",VLOOKUP($B604,公司明细!$D:$O,COLUMN()-COLUMN($B$4)+1,FALSE))</f>
        <v/>
      </c>
      <c r="K604" s="32" t="str">
        <f>IF($B604="","",VLOOKUP($B604,公司明细!$D:$O,COLUMN()-COLUMN($B$4)+1,FALSE))</f>
        <v/>
      </c>
    </row>
    <row r="605" spans="2:11">
      <c r="B605" s="40" t="str">
        <f>IF(ROW()-ROW($B$4)&gt;行业估值!$C$39,"",ROW()-ROW($B$4))</f>
        <v/>
      </c>
      <c r="C605" s="27" t="str">
        <f>IF($B605="","",VLOOKUP($B605,公司明细!$D:$O,COLUMN()-COLUMN($B$4)+1,FALSE))</f>
        <v/>
      </c>
      <c r="D605" s="28" t="str">
        <f>IF($B605="","",VLOOKUP($B605,公司明细!$D:$O,COLUMN()-COLUMN($B$4)+1,FALSE))</f>
        <v/>
      </c>
      <c r="E605" s="28" t="str">
        <f>IF($B605="","",VLOOKUP($B605,公司明细!$D:$O,COLUMN()-COLUMN($B$4)+1,FALSE))</f>
        <v/>
      </c>
      <c r="F605" s="29" t="str">
        <f>IF(B605="","",[1]!EM_S_DQ_CLOSE(C605,deadline,"1"))</f>
        <v/>
      </c>
      <c r="G605" s="30" t="str">
        <f>IF($B605="","",VLOOKUP($B605,公司明细!$D:$O,COLUMN()-COLUMN($B$4)+1,FALSE))</f>
        <v/>
      </c>
      <c r="H605" s="30" t="str">
        <f>IF($B605="","",VLOOKUP($B605,公司明细!$D:$O,COLUMN()-COLUMN($B$4)+1,FALSE))</f>
        <v/>
      </c>
      <c r="I605" s="32" t="str">
        <f>IF($B605="","",VLOOKUP($B605,公司明细!$D:$O,COLUMN()-COLUMN($B$4)+1,FALSE))</f>
        <v/>
      </c>
      <c r="J605" s="30" t="str">
        <f>IF($B605="","",VLOOKUP($B605,公司明细!$D:$O,COLUMN()-COLUMN($B$4)+1,FALSE))</f>
        <v/>
      </c>
      <c r="K605" s="32" t="str">
        <f>IF($B605="","",VLOOKUP($B605,公司明细!$D:$O,COLUMN()-COLUMN($B$4)+1,FALSE))</f>
        <v/>
      </c>
    </row>
    <row r="606" spans="2:11">
      <c r="B606" s="40" t="str">
        <f>IF(ROW()-ROW($B$4)&gt;行业估值!$C$39,"",ROW()-ROW($B$4))</f>
        <v/>
      </c>
      <c r="C606" s="27" t="str">
        <f>IF($B606="","",VLOOKUP($B606,公司明细!$D:$O,COLUMN()-COLUMN($B$4)+1,FALSE))</f>
        <v/>
      </c>
      <c r="D606" s="28" t="str">
        <f>IF($B606="","",VLOOKUP($B606,公司明细!$D:$O,COLUMN()-COLUMN($B$4)+1,FALSE))</f>
        <v/>
      </c>
      <c r="E606" s="28" t="str">
        <f>IF($B606="","",VLOOKUP($B606,公司明细!$D:$O,COLUMN()-COLUMN($B$4)+1,FALSE))</f>
        <v/>
      </c>
      <c r="F606" s="29" t="str">
        <f>IF(B606="","",[1]!EM_S_DQ_CLOSE(C606,deadline,"1"))</f>
        <v/>
      </c>
      <c r="G606" s="30" t="str">
        <f>IF($B606="","",VLOOKUP($B606,公司明细!$D:$O,COLUMN()-COLUMN($B$4)+1,FALSE))</f>
        <v/>
      </c>
      <c r="H606" s="30" t="str">
        <f>IF($B606="","",VLOOKUP($B606,公司明细!$D:$O,COLUMN()-COLUMN($B$4)+1,FALSE))</f>
        <v/>
      </c>
      <c r="I606" s="32" t="str">
        <f>IF($B606="","",VLOOKUP($B606,公司明细!$D:$O,COLUMN()-COLUMN($B$4)+1,FALSE))</f>
        <v/>
      </c>
      <c r="J606" s="30" t="str">
        <f>IF($B606="","",VLOOKUP($B606,公司明细!$D:$O,COLUMN()-COLUMN($B$4)+1,FALSE))</f>
        <v/>
      </c>
      <c r="K606" s="32" t="str">
        <f>IF($B606="","",VLOOKUP($B606,公司明细!$D:$O,COLUMN()-COLUMN($B$4)+1,FALSE))</f>
        <v/>
      </c>
    </row>
    <row r="607" spans="2:11">
      <c r="B607" s="40" t="str">
        <f>IF(ROW()-ROW($B$4)&gt;行业估值!$C$39,"",ROW()-ROW($B$4))</f>
        <v/>
      </c>
      <c r="C607" s="27" t="str">
        <f>IF($B607="","",VLOOKUP($B607,公司明细!$D:$O,COLUMN()-COLUMN($B$4)+1,FALSE))</f>
        <v/>
      </c>
      <c r="D607" s="28" t="str">
        <f>IF($B607="","",VLOOKUP($B607,公司明细!$D:$O,COLUMN()-COLUMN($B$4)+1,FALSE))</f>
        <v/>
      </c>
      <c r="E607" s="28" t="str">
        <f>IF($B607="","",VLOOKUP($B607,公司明细!$D:$O,COLUMN()-COLUMN($B$4)+1,FALSE))</f>
        <v/>
      </c>
      <c r="F607" s="29" t="str">
        <f>IF(B607="","",[1]!EM_S_DQ_CLOSE(C607,deadline,"1"))</f>
        <v/>
      </c>
      <c r="G607" s="30" t="str">
        <f>IF($B607="","",VLOOKUP($B607,公司明细!$D:$O,COLUMN()-COLUMN($B$4)+1,FALSE))</f>
        <v/>
      </c>
      <c r="H607" s="30" t="str">
        <f>IF($B607="","",VLOOKUP($B607,公司明细!$D:$O,COLUMN()-COLUMN($B$4)+1,FALSE))</f>
        <v/>
      </c>
      <c r="I607" s="32" t="str">
        <f>IF($B607="","",VLOOKUP($B607,公司明细!$D:$O,COLUMN()-COLUMN($B$4)+1,FALSE))</f>
        <v/>
      </c>
      <c r="J607" s="30" t="str">
        <f>IF($B607="","",VLOOKUP($B607,公司明细!$D:$O,COLUMN()-COLUMN($B$4)+1,FALSE))</f>
        <v/>
      </c>
      <c r="K607" s="32" t="str">
        <f>IF($B607="","",VLOOKUP($B607,公司明细!$D:$O,COLUMN()-COLUMN($B$4)+1,FALSE))</f>
        <v/>
      </c>
    </row>
    <row r="608" spans="2:11">
      <c r="B608" s="40" t="str">
        <f>IF(ROW()-ROW($B$4)&gt;行业估值!$C$39,"",ROW()-ROW($B$4))</f>
        <v/>
      </c>
      <c r="C608" s="27" t="str">
        <f>IF($B608="","",VLOOKUP($B608,公司明细!$D:$O,COLUMN()-COLUMN($B$4)+1,FALSE))</f>
        <v/>
      </c>
      <c r="D608" s="28" t="str">
        <f>IF($B608="","",VLOOKUP($B608,公司明细!$D:$O,COLUMN()-COLUMN($B$4)+1,FALSE))</f>
        <v/>
      </c>
      <c r="E608" s="28" t="str">
        <f>IF($B608="","",VLOOKUP($B608,公司明细!$D:$O,COLUMN()-COLUMN($B$4)+1,FALSE))</f>
        <v/>
      </c>
      <c r="F608" s="29" t="str">
        <f>IF(B608="","",[1]!EM_S_DQ_CLOSE(C608,deadline,"1"))</f>
        <v/>
      </c>
      <c r="G608" s="30" t="str">
        <f>IF($B608="","",VLOOKUP($B608,公司明细!$D:$O,COLUMN()-COLUMN($B$4)+1,FALSE))</f>
        <v/>
      </c>
      <c r="H608" s="30" t="str">
        <f>IF($B608="","",VLOOKUP($B608,公司明细!$D:$O,COLUMN()-COLUMN($B$4)+1,FALSE))</f>
        <v/>
      </c>
      <c r="I608" s="32" t="str">
        <f>IF($B608="","",VLOOKUP($B608,公司明细!$D:$O,COLUMN()-COLUMN($B$4)+1,FALSE))</f>
        <v/>
      </c>
      <c r="J608" s="30" t="str">
        <f>IF($B608="","",VLOOKUP($B608,公司明细!$D:$O,COLUMN()-COLUMN($B$4)+1,FALSE))</f>
        <v/>
      </c>
      <c r="K608" s="32" t="str">
        <f>IF($B608="","",VLOOKUP($B608,公司明细!$D:$O,COLUMN()-COLUMN($B$4)+1,FALSE))</f>
        <v/>
      </c>
    </row>
    <row r="609" spans="2:11">
      <c r="B609" s="40" t="str">
        <f>IF(ROW()-ROW($B$4)&gt;行业估值!$C$39,"",ROW()-ROW($B$4))</f>
        <v/>
      </c>
      <c r="C609" s="27" t="str">
        <f>IF($B609="","",VLOOKUP($B609,公司明细!$D:$O,COLUMN()-COLUMN($B$4)+1,FALSE))</f>
        <v/>
      </c>
      <c r="D609" s="28" t="str">
        <f>IF($B609="","",VLOOKUP($B609,公司明细!$D:$O,COLUMN()-COLUMN($B$4)+1,FALSE))</f>
        <v/>
      </c>
      <c r="E609" s="28" t="str">
        <f>IF($B609="","",VLOOKUP($B609,公司明细!$D:$O,COLUMN()-COLUMN($B$4)+1,FALSE))</f>
        <v/>
      </c>
      <c r="F609" s="29" t="str">
        <f>IF(B609="","",[1]!EM_S_DQ_CLOSE(C609,deadline,"1"))</f>
        <v/>
      </c>
      <c r="G609" s="30" t="str">
        <f>IF($B609="","",VLOOKUP($B609,公司明细!$D:$O,COLUMN()-COLUMN($B$4)+1,FALSE))</f>
        <v/>
      </c>
      <c r="H609" s="30" t="str">
        <f>IF($B609="","",VLOOKUP($B609,公司明细!$D:$O,COLUMN()-COLUMN($B$4)+1,FALSE))</f>
        <v/>
      </c>
      <c r="I609" s="32" t="str">
        <f>IF($B609="","",VLOOKUP($B609,公司明细!$D:$O,COLUMN()-COLUMN($B$4)+1,FALSE))</f>
        <v/>
      </c>
      <c r="J609" s="30" t="str">
        <f>IF($B609="","",VLOOKUP($B609,公司明细!$D:$O,COLUMN()-COLUMN($B$4)+1,FALSE))</f>
        <v/>
      </c>
      <c r="K609" s="32" t="str">
        <f>IF($B609="","",VLOOKUP($B609,公司明细!$D:$O,COLUMN()-COLUMN($B$4)+1,FALSE))</f>
        <v/>
      </c>
    </row>
    <row r="610" spans="2:11">
      <c r="B610" s="40" t="str">
        <f>IF(ROW()-ROW($B$4)&gt;行业估值!$C$39,"",ROW()-ROW($B$4))</f>
        <v/>
      </c>
      <c r="C610" s="27" t="str">
        <f>IF($B610="","",VLOOKUP($B610,公司明细!$D:$O,COLUMN()-COLUMN($B$4)+1,FALSE))</f>
        <v/>
      </c>
      <c r="D610" s="28" t="str">
        <f>IF($B610="","",VLOOKUP($B610,公司明细!$D:$O,COLUMN()-COLUMN($B$4)+1,FALSE))</f>
        <v/>
      </c>
      <c r="E610" s="28" t="str">
        <f>IF($B610="","",VLOOKUP($B610,公司明细!$D:$O,COLUMN()-COLUMN($B$4)+1,FALSE))</f>
        <v/>
      </c>
      <c r="F610" s="29" t="str">
        <f>IF(B610="","",[1]!EM_S_DQ_CLOSE(C610,deadline,"1"))</f>
        <v/>
      </c>
      <c r="G610" s="30" t="str">
        <f>IF($B610="","",VLOOKUP($B610,公司明细!$D:$O,COLUMN()-COLUMN($B$4)+1,FALSE))</f>
        <v/>
      </c>
      <c r="H610" s="30" t="str">
        <f>IF($B610="","",VLOOKUP($B610,公司明细!$D:$O,COLUMN()-COLUMN($B$4)+1,FALSE))</f>
        <v/>
      </c>
      <c r="I610" s="32" t="str">
        <f>IF($B610="","",VLOOKUP($B610,公司明细!$D:$O,COLUMN()-COLUMN($B$4)+1,FALSE))</f>
        <v/>
      </c>
      <c r="J610" s="30" t="str">
        <f>IF($B610="","",VLOOKUP($B610,公司明细!$D:$O,COLUMN()-COLUMN($B$4)+1,FALSE))</f>
        <v/>
      </c>
      <c r="K610" s="32" t="str">
        <f>IF($B610="","",VLOOKUP($B610,公司明细!$D:$O,COLUMN()-COLUMN($B$4)+1,FALSE))</f>
        <v/>
      </c>
    </row>
    <row r="611" spans="2:11">
      <c r="B611" s="40" t="str">
        <f>IF(ROW()-ROW($B$4)&gt;行业估值!$C$39,"",ROW()-ROW($B$4))</f>
        <v/>
      </c>
      <c r="C611" s="27" t="str">
        <f>IF($B611="","",VLOOKUP($B611,公司明细!$D:$O,COLUMN()-COLUMN($B$4)+1,FALSE))</f>
        <v/>
      </c>
      <c r="D611" s="28" t="str">
        <f>IF($B611="","",VLOOKUP($B611,公司明细!$D:$O,COLUMN()-COLUMN($B$4)+1,FALSE))</f>
        <v/>
      </c>
      <c r="E611" s="28" t="str">
        <f>IF($B611="","",VLOOKUP($B611,公司明细!$D:$O,COLUMN()-COLUMN($B$4)+1,FALSE))</f>
        <v/>
      </c>
      <c r="F611" s="29" t="str">
        <f>IF(B611="","",[1]!EM_S_DQ_CLOSE(C611,deadline,"1"))</f>
        <v/>
      </c>
      <c r="G611" s="30" t="str">
        <f>IF($B611="","",VLOOKUP($B611,公司明细!$D:$O,COLUMN()-COLUMN($B$4)+1,FALSE))</f>
        <v/>
      </c>
      <c r="H611" s="30" t="str">
        <f>IF($B611="","",VLOOKUP($B611,公司明细!$D:$O,COLUMN()-COLUMN($B$4)+1,FALSE))</f>
        <v/>
      </c>
      <c r="I611" s="32" t="str">
        <f>IF($B611="","",VLOOKUP($B611,公司明细!$D:$O,COLUMN()-COLUMN($B$4)+1,FALSE))</f>
        <v/>
      </c>
      <c r="J611" s="30" t="str">
        <f>IF($B611="","",VLOOKUP($B611,公司明细!$D:$O,COLUMN()-COLUMN($B$4)+1,FALSE))</f>
        <v/>
      </c>
      <c r="K611" s="32" t="str">
        <f>IF($B611="","",VLOOKUP($B611,公司明细!$D:$O,COLUMN()-COLUMN($B$4)+1,FALSE))</f>
        <v/>
      </c>
    </row>
    <row r="612" spans="2:11">
      <c r="B612" s="40" t="str">
        <f>IF(ROW()-ROW($B$4)&gt;行业估值!$C$39,"",ROW()-ROW($B$4))</f>
        <v/>
      </c>
      <c r="C612" s="27" t="str">
        <f>IF($B612="","",VLOOKUP($B612,公司明细!$D:$O,COLUMN()-COLUMN($B$4)+1,FALSE))</f>
        <v/>
      </c>
      <c r="D612" s="28" t="str">
        <f>IF($B612="","",VLOOKUP($B612,公司明细!$D:$O,COLUMN()-COLUMN($B$4)+1,FALSE))</f>
        <v/>
      </c>
      <c r="E612" s="28" t="str">
        <f>IF($B612="","",VLOOKUP($B612,公司明细!$D:$O,COLUMN()-COLUMN($B$4)+1,FALSE))</f>
        <v/>
      </c>
      <c r="F612" s="29" t="str">
        <f>IF(B612="","",[1]!EM_S_DQ_CLOSE(C612,deadline,"1"))</f>
        <v/>
      </c>
      <c r="G612" s="30" t="str">
        <f>IF($B612="","",VLOOKUP($B612,公司明细!$D:$O,COLUMN()-COLUMN($B$4)+1,FALSE))</f>
        <v/>
      </c>
      <c r="H612" s="30" t="str">
        <f>IF($B612="","",VLOOKUP($B612,公司明细!$D:$O,COLUMN()-COLUMN($B$4)+1,FALSE))</f>
        <v/>
      </c>
      <c r="I612" s="32" t="str">
        <f>IF($B612="","",VLOOKUP($B612,公司明细!$D:$O,COLUMN()-COLUMN($B$4)+1,FALSE))</f>
        <v/>
      </c>
      <c r="J612" s="30" t="str">
        <f>IF($B612="","",VLOOKUP($B612,公司明细!$D:$O,COLUMN()-COLUMN($B$4)+1,FALSE))</f>
        <v/>
      </c>
      <c r="K612" s="32" t="str">
        <f>IF($B612="","",VLOOKUP($B612,公司明细!$D:$O,COLUMN()-COLUMN($B$4)+1,FALSE))</f>
        <v/>
      </c>
    </row>
    <row r="613" spans="2:11">
      <c r="B613" s="40" t="str">
        <f>IF(ROW()-ROW($B$4)&gt;行业估值!$C$39,"",ROW()-ROW($B$4))</f>
        <v/>
      </c>
      <c r="C613" s="27" t="str">
        <f>IF($B613="","",VLOOKUP($B613,公司明细!$D:$O,COLUMN()-COLUMN($B$4)+1,FALSE))</f>
        <v/>
      </c>
      <c r="D613" s="28" t="str">
        <f>IF($B613="","",VLOOKUP($B613,公司明细!$D:$O,COLUMN()-COLUMN($B$4)+1,FALSE))</f>
        <v/>
      </c>
      <c r="E613" s="28" t="str">
        <f>IF($B613="","",VLOOKUP($B613,公司明细!$D:$O,COLUMN()-COLUMN($B$4)+1,FALSE))</f>
        <v/>
      </c>
      <c r="F613" s="29" t="str">
        <f>IF(B613="","",[1]!EM_S_DQ_CLOSE(C613,deadline,"1"))</f>
        <v/>
      </c>
      <c r="G613" s="30" t="str">
        <f>IF($B613="","",VLOOKUP($B613,公司明细!$D:$O,COLUMN()-COLUMN($B$4)+1,FALSE))</f>
        <v/>
      </c>
      <c r="H613" s="30" t="str">
        <f>IF($B613="","",VLOOKUP($B613,公司明细!$D:$O,COLUMN()-COLUMN($B$4)+1,FALSE))</f>
        <v/>
      </c>
      <c r="I613" s="32" t="str">
        <f>IF($B613="","",VLOOKUP($B613,公司明细!$D:$O,COLUMN()-COLUMN($B$4)+1,FALSE))</f>
        <v/>
      </c>
      <c r="J613" s="30" t="str">
        <f>IF($B613="","",VLOOKUP($B613,公司明细!$D:$O,COLUMN()-COLUMN($B$4)+1,FALSE))</f>
        <v/>
      </c>
      <c r="K613" s="32" t="str">
        <f>IF($B613="","",VLOOKUP($B613,公司明细!$D:$O,COLUMN()-COLUMN($B$4)+1,FALSE))</f>
        <v/>
      </c>
    </row>
    <row r="614" spans="2:11">
      <c r="B614" s="40" t="str">
        <f>IF(ROW()-ROW($B$4)&gt;行业估值!$C$39,"",ROW()-ROW($B$4))</f>
        <v/>
      </c>
      <c r="C614" s="27" t="str">
        <f>IF($B614="","",VLOOKUP($B614,公司明细!$D:$O,COLUMN()-COLUMN($B$4)+1,FALSE))</f>
        <v/>
      </c>
      <c r="D614" s="28" t="str">
        <f>IF($B614="","",VLOOKUP($B614,公司明细!$D:$O,COLUMN()-COLUMN($B$4)+1,FALSE))</f>
        <v/>
      </c>
      <c r="E614" s="28" t="str">
        <f>IF($B614="","",VLOOKUP($B614,公司明细!$D:$O,COLUMN()-COLUMN($B$4)+1,FALSE))</f>
        <v/>
      </c>
      <c r="F614" s="29" t="str">
        <f>IF(B614="","",[1]!EM_S_DQ_CLOSE(C614,deadline,"1"))</f>
        <v/>
      </c>
      <c r="G614" s="30" t="str">
        <f>IF($B614="","",VLOOKUP($B614,公司明细!$D:$O,COLUMN()-COLUMN($B$4)+1,FALSE))</f>
        <v/>
      </c>
      <c r="H614" s="30" t="str">
        <f>IF($B614="","",VLOOKUP($B614,公司明细!$D:$O,COLUMN()-COLUMN($B$4)+1,FALSE))</f>
        <v/>
      </c>
      <c r="I614" s="32" t="str">
        <f>IF($B614="","",VLOOKUP($B614,公司明细!$D:$O,COLUMN()-COLUMN($B$4)+1,FALSE))</f>
        <v/>
      </c>
      <c r="J614" s="30" t="str">
        <f>IF($B614="","",VLOOKUP($B614,公司明细!$D:$O,COLUMN()-COLUMN($B$4)+1,FALSE))</f>
        <v/>
      </c>
      <c r="K614" s="32" t="str">
        <f>IF($B614="","",VLOOKUP($B614,公司明细!$D:$O,COLUMN()-COLUMN($B$4)+1,FALSE))</f>
        <v/>
      </c>
    </row>
    <row r="615" spans="2:11">
      <c r="B615" s="40" t="str">
        <f>IF(ROW()-ROW($B$4)&gt;行业估值!$C$39,"",ROW()-ROW($B$4))</f>
        <v/>
      </c>
      <c r="C615" s="27" t="str">
        <f>IF($B615="","",VLOOKUP($B615,公司明细!$D:$O,COLUMN()-COLUMN($B$4)+1,FALSE))</f>
        <v/>
      </c>
      <c r="D615" s="28" t="str">
        <f>IF($B615="","",VLOOKUP($B615,公司明细!$D:$O,COLUMN()-COLUMN($B$4)+1,FALSE))</f>
        <v/>
      </c>
      <c r="E615" s="28" t="str">
        <f>IF($B615="","",VLOOKUP($B615,公司明细!$D:$O,COLUMN()-COLUMN($B$4)+1,FALSE))</f>
        <v/>
      </c>
      <c r="F615" s="29" t="str">
        <f>IF(B615="","",[1]!EM_S_DQ_CLOSE(C615,deadline,"1"))</f>
        <v/>
      </c>
      <c r="G615" s="30" t="str">
        <f>IF($B615="","",VLOOKUP($B615,公司明细!$D:$O,COLUMN()-COLUMN($B$4)+1,FALSE))</f>
        <v/>
      </c>
      <c r="H615" s="30" t="str">
        <f>IF($B615="","",VLOOKUP($B615,公司明细!$D:$O,COLUMN()-COLUMN($B$4)+1,FALSE))</f>
        <v/>
      </c>
      <c r="I615" s="32" t="str">
        <f>IF($B615="","",VLOOKUP($B615,公司明细!$D:$O,COLUMN()-COLUMN($B$4)+1,FALSE))</f>
        <v/>
      </c>
      <c r="J615" s="30" t="str">
        <f>IF($B615="","",VLOOKUP($B615,公司明细!$D:$O,COLUMN()-COLUMN($B$4)+1,FALSE))</f>
        <v/>
      </c>
      <c r="K615" s="32" t="str">
        <f>IF($B615="","",VLOOKUP($B615,公司明细!$D:$O,COLUMN()-COLUMN($B$4)+1,FALSE))</f>
        <v/>
      </c>
    </row>
    <row r="616" spans="2:11">
      <c r="B616" s="40" t="str">
        <f>IF(ROW()-ROW($B$4)&gt;行业估值!$C$39,"",ROW()-ROW($B$4))</f>
        <v/>
      </c>
      <c r="C616" s="27" t="str">
        <f>IF($B616="","",VLOOKUP($B616,公司明细!$D:$O,COLUMN()-COLUMN($B$4)+1,FALSE))</f>
        <v/>
      </c>
      <c r="D616" s="28" t="str">
        <f>IF($B616="","",VLOOKUP($B616,公司明细!$D:$O,COLUMN()-COLUMN($B$4)+1,FALSE))</f>
        <v/>
      </c>
      <c r="E616" s="28" t="str">
        <f>IF($B616="","",VLOOKUP($B616,公司明细!$D:$O,COLUMN()-COLUMN($B$4)+1,FALSE))</f>
        <v/>
      </c>
      <c r="F616" s="29" t="str">
        <f>IF(B616="","",[1]!EM_S_DQ_CLOSE(C616,deadline,"1"))</f>
        <v/>
      </c>
      <c r="G616" s="30" t="str">
        <f>IF($B616="","",VLOOKUP($B616,公司明细!$D:$O,COLUMN()-COLUMN($B$4)+1,FALSE))</f>
        <v/>
      </c>
      <c r="H616" s="30" t="str">
        <f>IF($B616="","",VLOOKUP($B616,公司明细!$D:$O,COLUMN()-COLUMN($B$4)+1,FALSE))</f>
        <v/>
      </c>
      <c r="I616" s="32" t="str">
        <f>IF($B616="","",VLOOKUP($B616,公司明细!$D:$O,COLUMN()-COLUMN($B$4)+1,FALSE))</f>
        <v/>
      </c>
      <c r="J616" s="30" t="str">
        <f>IF($B616="","",VLOOKUP($B616,公司明细!$D:$O,COLUMN()-COLUMN($B$4)+1,FALSE))</f>
        <v/>
      </c>
      <c r="K616" s="32" t="str">
        <f>IF($B616="","",VLOOKUP($B616,公司明细!$D:$O,COLUMN()-COLUMN($B$4)+1,FALSE))</f>
        <v/>
      </c>
    </row>
    <row r="617" spans="2:11">
      <c r="B617" s="40" t="str">
        <f>IF(ROW()-ROW($B$4)&gt;行业估值!$C$39,"",ROW()-ROW($B$4))</f>
        <v/>
      </c>
      <c r="C617" s="27" t="str">
        <f>IF($B617="","",VLOOKUP($B617,公司明细!$D:$O,COLUMN()-COLUMN($B$4)+1,FALSE))</f>
        <v/>
      </c>
      <c r="D617" s="28" t="str">
        <f>IF($B617="","",VLOOKUP($B617,公司明细!$D:$O,COLUMN()-COLUMN($B$4)+1,FALSE))</f>
        <v/>
      </c>
      <c r="E617" s="28" t="str">
        <f>IF($B617="","",VLOOKUP($B617,公司明细!$D:$O,COLUMN()-COLUMN($B$4)+1,FALSE))</f>
        <v/>
      </c>
      <c r="F617" s="29" t="str">
        <f>IF(B617="","",[1]!EM_S_DQ_CLOSE(C617,deadline,"1"))</f>
        <v/>
      </c>
      <c r="G617" s="30" t="str">
        <f>IF($B617="","",VLOOKUP($B617,公司明细!$D:$O,COLUMN()-COLUMN($B$4)+1,FALSE))</f>
        <v/>
      </c>
      <c r="H617" s="30" t="str">
        <f>IF($B617="","",VLOOKUP($B617,公司明细!$D:$O,COLUMN()-COLUMN($B$4)+1,FALSE))</f>
        <v/>
      </c>
      <c r="I617" s="32" t="str">
        <f>IF($B617="","",VLOOKUP($B617,公司明细!$D:$O,COLUMN()-COLUMN($B$4)+1,FALSE))</f>
        <v/>
      </c>
      <c r="J617" s="30" t="str">
        <f>IF($B617="","",VLOOKUP($B617,公司明细!$D:$O,COLUMN()-COLUMN($B$4)+1,FALSE))</f>
        <v/>
      </c>
      <c r="K617" s="32" t="str">
        <f>IF($B617="","",VLOOKUP($B617,公司明细!$D:$O,COLUMN()-COLUMN($B$4)+1,FALSE))</f>
        <v/>
      </c>
    </row>
    <row r="618" spans="2:11">
      <c r="B618" s="40" t="str">
        <f>IF(ROW()-ROW($B$4)&gt;行业估值!$C$39,"",ROW()-ROW($B$4))</f>
        <v/>
      </c>
      <c r="C618" s="27" t="str">
        <f>IF($B618="","",VLOOKUP($B618,公司明细!$D:$O,COLUMN()-COLUMN($B$4)+1,FALSE))</f>
        <v/>
      </c>
      <c r="D618" s="28" t="str">
        <f>IF($B618="","",VLOOKUP($B618,公司明细!$D:$O,COLUMN()-COLUMN($B$4)+1,FALSE))</f>
        <v/>
      </c>
      <c r="E618" s="28" t="str">
        <f>IF($B618="","",VLOOKUP($B618,公司明细!$D:$O,COLUMN()-COLUMN($B$4)+1,FALSE))</f>
        <v/>
      </c>
      <c r="F618" s="29" t="str">
        <f>IF(B618="","",[1]!EM_S_DQ_CLOSE(C618,deadline,"1"))</f>
        <v/>
      </c>
      <c r="G618" s="30" t="str">
        <f>IF($B618="","",VLOOKUP($B618,公司明细!$D:$O,COLUMN()-COLUMN($B$4)+1,FALSE))</f>
        <v/>
      </c>
      <c r="H618" s="30" t="str">
        <f>IF($B618="","",VLOOKUP($B618,公司明细!$D:$O,COLUMN()-COLUMN($B$4)+1,FALSE))</f>
        <v/>
      </c>
      <c r="I618" s="32" t="str">
        <f>IF($B618="","",VLOOKUP($B618,公司明细!$D:$O,COLUMN()-COLUMN($B$4)+1,FALSE))</f>
        <v/>
      </c>
      <c r="J618" s="30" t="str">
        <f>IF($B618="","",VLOOKUP($B618,公司明细!$D:$O,COLUMN()-COLUMN($B$4)+1,FALSE))</f>
        <v/>
      </c>
      <c r="K618" s="32" t="str">
        <f>IF($B618="","",VLOOKUP($B618,公司明细!$D:$O,COLUMN()-COLUMN($B$4)+1,FALSE))</f>
        <v/>
      </c>
    </row>
    <row r="619" spans="2:11">
      <c r="B619" s="40" t="str">
        <f>IF(ROW()-ROW($B$4)&gt;行业估值!$C$39,"",ROW()-ROW($B$4))</f>
        <v/>
      </c>
      <c r="C619" s="27" t="str">
        <f>IF($B619="","",VLOOKUP($B619,公司明细!$D:$O,COLUMN()-COLUMN($B$4)+1,FALSE))</f>
        <v/>
      </c>
      <c r="D619" s="28" t="str">
        <f>IF($B619="","",VLOOKUP($B619,公司明细!$D:$O,COLUMN()-COLUMN($B$4)+1,FALSE))</f>
        <v/>
      </c>
      <c r="E619" s="28" t="str">
        <f>IF($B619="","",VLOOKUP($B619,公司明细!$D:$O,COLUMN()-COLUMN($B$4)+1,FALSE))</f>
        <v/>
      </c>
      <c r="F619" s="29" t="str">
        <f>IF(B619="","",[1]!EM_S_DQ_CLOSE(C619,deadline,"1"))</f>
        <v/>
      </c>
      <c r="G619" s="30" t="str">
        <f>IF($B619="","",VLOOKUP($B619,公司明细!$D:$O,COLUMN()-COLUMN($B$4)+1,FALSE))</f>
        <v/>
      </c>
      <c r="H619" s="30" t="str">
        <f>IF($B619="","",VLOOKUP($B619,公司明细!$D:$O,COLUMN()-COLUMN($B$4)+1,FALSE))</f>
        <v/>
      </c>
      <c r="I619" s="32" t="str">
        <f>IF($B619="","",VLOOKUP($B619,公司明细!$D:$O,COLUMN()-COLUMN($B$4)+1,FALSE))</f>
        <v/>
      </c>
      <c r="J619" s="30" t="str">
        <f>IF($B619="","",VLOOKUP($B619,公司明细!$D:$O,COLUMN()-COLUMN($B$4)+1,FALSE))</f>
        <v/>
      </c>
      <c r="K619" s="32" t="str">
        <f>IF($B619="","",VLOOKUP($B619,公司明细!$D:$O,COLUMN()-COLUMN($B$4)+1,FALSE))</f>
        <v/>
      </c>
    </row>
    <row r="620" spans="2:11">
      <c r="B620" s="40" t="str">
        <f>IF(ROW()-ROW($B$4)&gt;行业估值!$C$39,"",ROW()-ROW($B$4))</f>
        <v/>
      </c>
      <c r="C620" s="27" t="str">
        <f>IF($B620="","",VLOOKUP($B620,公司明细!$D:$O,COLUMN()-COLUMN($B$4)+1,FALSE))</f>
        <v/>
      </c>
      <c r="D620" s="28" t="str">
        <f>IF($B620="","",VLOOKUP($B620,公司明细!$D:$O,COLUMN()-COLUMN($B$4)+1,FALSE))</f>
        <v/>
      </c>
      <c r="E620" s="28" t="str">
        <f>IF($B620="","",VLOOKUP($B620,公司明细!$D:$O,COLUMN()-COLUMN($B$4)+1,FALSE))</f>
        <v/>
      </c>
      <c r="F620" s="29" t="str">
        <f>IF(B620="","",[1]!EM_S_DQ_CLOSE(C620,deadline,"1"))</f>
        <v/>
      </c>
      <c r="G620" s="30" t="str">
        <f>IF($B620="","",VLOOKUP($B620,公司明细!$D:$O,COLUMN()-COLUMN($B$4)+1,FALSE))</f>
        <v/>
      </c>
      <c r="H620" s="30" t="str">
        <f>IF($B620="","",VLOOKUP($B620,公司明细!$D:$O,COLUMN()-COLUMN($B$4)+1,FALSE))</f>
        <v/>
      </c>
      <c r="I620" s="32" t="str">
        <f>IF($B620="","",VLOOKUP($B620,公司明细!$D:$O,COLUMN()-COLUMN($B$4)+1,FALSE))</f>
        <v/>
      </c>
      <c r="J620" s="30" t="str">
        <f>IF($B620="","",VLOOKUP($B620,公司明细!$D:$O,COLUMN()-COLUMN($B$4)+1,FALSE))</f>
        <v/>
      </c>
      <c r="K620" s="32" t="str">
        <f>IF($B620="","",VLOOKUP($B620,公司明细!$D:$O,COLUMN()-COLUMN($B$4)+1,FALSE))</f>
        <v/>
      </c>
    </row>
    <row r="621" spans="2:11">
      <c r="B621" s="40" t="str">
        <f>IF(ROW()-ROW($B$4)&gt;行业估值!$C$39,"",ROW()-ROW($B$4))</f>
        <v/>
      </c>
      <c r="C621" s="35"/>
      <c r="D621" s="28" t="str">
        <f>IF($B621="","",VLOOKUP($B621,公司明细!$D:$O,COLUMN()-COLUMN($B$4)+1,FALSE))</f>
        <v/>
      </c>
      <c r="E621" s="28" t="str">
        <f>IF($B621="","",VLOOKUP($B621,公司明细!$D:$O,COLUMN()-COLUMN($B$4)+1,FALSE))</f>
        <v/>
      </c>
    </row>
    <row r="622" spans="2:11">
      <c r="B622" s="40" t="str">
        <f>IF(ROW()-ROW($B$4)&gt;行业估值!$C$39,"",ROW()-ROW($B$4))</f>
        <v/>
      </c>
      <c r="C622" s="35"/>
      <c r="D622" s="28" t="str">
        <f>IF($B622="","",VLOOKUP($B622,公司明细!$D:$O,COLUMN()-COLUMN($B$4)+1,FALSE))</f>
        <v/>
      </c>
      <c r="E622" s="28" t="str">
        <f>IF($B622="","",VLOOKUP($B622,公司明细!$D:$O,COLUMN()-COLUMN($B$4)+1,FALSE))</f>
        <v/>
      </c>
    </row>
    <row r="623" spans="2:11">
      <c r="B623" s="40" t="str">
        <f>IF(ROW()-ROW($B$4)&gt;行业估值!$C$39,"",ROW()-ROW($B$4))</f>
        <v/>
      </c>
      <c r="C623" s="35"/>
      <c r="D623" s="28" t="str">
        <f>IF($B623="","",VLOOKUP($B623,公司明细!$D:$O,COLUMN()-COLUMN($B$4)+1,FALSE))</f>
        <v/>
      </c>
      <c r="E623" s="28" t="str">
        <f>IF($B623="","",VLOOKUP($B623,公司明细!$D:$O,COLUMN()-COLUMN($B$4)+1,FALSE))</f>
        <v/>
      </c>
    </row>
    <row r="624" spans="2:11">
      <c r="B624" s="40" t="str">
        <f>IF(ROW()-ROW($B$4)&gt;行业估值!$C$39,"",ROW()-ROW($B$4))</f>
        <v/>
      </c>
      <c r="C624" s="35"/>
      <c r="D624" s="28" t="str">
        <f>IF($B624="","",VLOOKUP($B624,公司明细!$D:$O,COLUMN()-COLUMN($B$4)+1,FALSE))</f>
        <v/>
      </c>
      <c r="E624" s="28" t="str">
        <f>IF($B624="","",VLOOKUP($B624,公司明细!$D:$O,COLUMN()-COLUMN($B$4)+1,FALSE))</f>
        <v/>
      </c>
    </row>
    <row r="625" spans="2:5">
      <c r="B625" s="40" t="str">
        <f>IF(ROW()-ROW($B$4)&gt;行业估值!$C$39,"",ROW()-ROW($B$4))</f>
        <v/>
      </c>
      <c r="C625" s="35"/>
      <c r="D625" s="28" t="str">
        <f>IF($B625="","",VLOOKUP($B625,公司明细!$D:$O,COLUMN()-COLUMN($B$4)+1,FALSE))</f>
        <v/>
      </c>
      <c r="E625" s="28" t="str">
        <f>IF($B625="","",VLOOKUP($B625,公司明细!$D:$O,COLUMN()-COLUMN($B$4)+1,FALSE))</f>
        <v/>
      </c>
    </row>
    <row r="626" spans="2:5">
      <c r="B626" s="40" t="str">
        <f>IF(ROW()-ROW($B$4)&gt;行业估值!$C$39,"",ROW()-ROW($B$4))</f>
        <v/>
      </c>
      <c r="C626" s="35"/>
      <c r="D626" s="28" t="str">
        <f>IF($B626="","",VLOOKUP($B626,公司明细!$D:$O,COLUMN()-COLUMN($B$4)+1,FALSE))</f>
        <v/>
      </c>
      <c r="E626" s="28" t="str">
        <f>IF($B626="","",VLOOKUP($B626,公司明细!$D:$O,COLUMN()-COLUMN($B$4)+1,FALSE))</f>
        <v/>
      </c>
    </row>
    <row r="627" spans="2:5">
      <c r="B627" s="40" t="str">
        <f>IF(ROW()-ROW($B$4)&gt;行业估值!$C$39,"",ROW()-ROW($B$4))</f>
        <v/>
      </c>
      <c r="C627" s="35"/>
      <c r="D627" s="28" t="str">
        <f>IF($B627="","",VLOOKUP($B627,公司明细!$D:$O,COLUMN()-COLUMN($B$4)+1,FALSE))</f>
        <v/>
      </c>
      <c r="E627" s="28" t="str">
        <f>IF($B627="","",VLOOKUP($B627,公司明细!$D:$O,COLUMN()-COLUMN($B$4)+1,FALSE))</f>
        <v/>
      </c>
    </row>
    <row r="628" spans="2:5">
      <c r="B628" s="40" t="str">
        <f>IF(ROW()-ROW($B$4)&gt;行业估值!$C$39,"",ROW()-ROW($B$4))</f>
        <v/>
      </c>
      <c r="C628" s="35"/>
      <c r="D628" s="28" t="str">
        <f>IF($B628="","",VLOOKUP($B628,公司明细!$D:$O,COLUMN()-COLUMN($B$4)+1,FALSE))</f>
        <v/>
      </c>
      <c r="E628" s="28" t="str">
        <f>IF($B628="","",VLOOKUP($B628,公司明细!$D:$O,COLUMN()-COLUMN($B$4)+1,FALSE))</f>
        <v/>
      </c>
    </row>
    <row r="629" spans="2:5">
      <c r="B629" s="40" t="str">
        <f>IF(ROW()-ROW($B$4)&gt;行业估值!$C$39,"",ROW()-ROW($B$4))</f>
        <v/>
      </c>
      <c r="C629" s="35"/>
      <c r="D629" s="28" t="str">
        <f>IF($B629="","",VLOOKUP($B629,公司明细!$D:$O,COLUMN()-COLUMN($B$4)+1,FALSE))</f>
        <v/>
      </c>
      <c r="E629" s="28" t="str">
        <f>IF($B629="","",VLOOKUP($B629,公司明细!$D:$O,COLUMN()-COLUMN($B$4)+1,FALSE))</f>
        <v/>
      </c>
    </row>
    <row r="630" spans="2:5">
      <c r="B630" s="40" t="str">
        <f>IF(ROW()-ROW($B$4)&gt;行业估值!$C$39,"",ROW()-ROW($B$4))</f>
        <v/>
      </c>
      <c r="C630" s="35"/>
      <c r="D630" s="28" t="str">
        <f>IF($B630="","",VLOOKUP($B630,公司明细!$D:$O,COLUMN()-COLUMN($B$4)+1,FALSE))</f>
        <v/>
      </c>
      <c r="E630" s="28" t="str">
        <f>IF($B630="","",VLOOKUP($B630,公司明细!$D:$O,COLUMN()-COLUMN($B$4)+1,FALSE))</f>
        <v/>
      </c>
    </row>
    <row r="631" spans="2:5">
      <c r="B631" s="40" t="str">
        <f>IF(ROW()-ROW($B$4)&gt;行业估值!$C$39,"",ROW()-ROW($B$4))</f>
        <v/>
      </c>
      <c r="C631" s="35"/>
      <c r="D631" s="28" t="str">
        <f>IF($B631="","",VLOOKUP($B631,公司明细!$D:$O,COLUMN()-COLUMN($B$4)+1,FALSE))</f>
        <v/>
      </c>
      <c r="E631" s="28" t="str">
        <f>IF($B631="","",VLOOKUP($B631,公司明细!$D:$O,COLUMN()-COLUMN($B$4)+1,FALSE))</f>
        <v/>
      </c>
    </row>
    <row r="632" spans="2:5">
      <c r="B632" s="40" t="str">
        <f>IF(ROW()-ROW($B$4)&gt;行业估值!$C$39,"",ROW()-ROW($B$4))</f>
        <v/>
      </c>
      <c r="C632" s="35"/>
      <c r="D632" s="28" t="str">
        <f>IF($B632="","",VLOOKUP($B632,公司明细!$D:$O,COLUMN()-COLUMN($B$4)+1,FALSE))</f>
        <v/>
      </c>
      <c r="E632" s="28" t="str">
        <f>IF($B632="","",VLOOKUP($B632,公司明细!$D:$O,COLUMN()-COLUMN($B$4)+1,FALSE))</f>
        <v/>
      </c>
    </row>
    <row r="633" spans="2:5">
      <c r="B633" s="40" t="str">
        <f>IF(ROW()-ROW($B$4)&gt;行业估值!$C$39,"",ROW()-ROW($B$4))</f>
        <v/>
      </c>
      <c r="C633" s="35"/>
      <c r="D633" s="28" t="str">
        <f>IF($B633="","",VLOOKUP($B633,公司明细!$D:$O,COLUMN()-COLUMN($B$4)+1,FALSE))</f>
        <v/>
      </c>
      <c r="E633" s="28" t="str">
        <f>IF($B633="","",VLOOKUP($B633,公司明细!$D:$O,COLUMN()-COLUMN($B$4)+1,FALSE))</f>
        <v/>
      </c>
    </row>
    <row r="634" spans="2:5">
      <c r="B634" s="40" t="str">
        <f>IF(ROW()-ROW($B$4)&gt;行业估值!$C$39,"",ROW()-ROW($B$4))</f>
        <v/>
      </c>
      <c r="C634" s="35"/>
      <c r="D634" s="28" t="str">
        <f>IF($B634="","",VLOOKUP($B634,公司明细!$D:$O,COLUMN()-COLUMN($B$4)+1,FALSE))</f>
        <v/>
      </c>
      <c r="E634" s="28" t="str">
        <f>IF($B634="","",VLOOKUP($B634,公司明细!$D:$O,COLUMN()-COLUMN($B$4)+1,FALSE))</f>
        <v/>
      </c>
    </row>
    <row r="635" spans="2:5">
      <c r="B635" s="40" t="str">
        <f>IF(ROW()-ROW($B$4)&gt;行业估值!$C$39,"",ROW()-ROW($B$4))</f>
        <v/>
      </c>
      <c r="C635" s="35"/>
      <c r="D635" s="28" t="str">
        <f>IF($B635="","",VLOOKUP($B635,公司明细!$D:$O,COLUMN()-COLUMN($B$4)+1,FALSE))</f>
        <v/>
      </c>
      <c r="E635" s="28" t="str">
        <f>IF($B635="","",VLOOKUP($B635,公司明细!$D:$O,COLUMN()-COLUMN($B$4)+1,FALSE))</f>
        <v/>
      </c>
    </row>
    <row r="636" spans="2:5">
      <c r="B636" s="40" t="str">
        <f>IF(ROW()-ROW($B$4)&gt;行业估值!$C$39,"",ROW()-ROW($B$4))</f>
        <v/>
      </c>
      <c r="C636" s="35"/>
      <c r="D636" s="28" t="str">
        <f>IF($B636="","",VLOOKUP($B636,公司明细!$D:$O,COLUMN()-COLUMN($B$4)+1,FALSE))</f>
        <v/>
      </c>
      <c r="E636" s="28" t="str">
        <f>IF($B636="","",VLOOKUP($B636,公司明细!$D:$O,COLUMN()-COLUMN($B$4)+1,FALSE))</f>
        <v/>
      </c>
    </row>
    <row r="637" spans="2:5">
      <c r="B637" s="40" t="str">
        <f>IF(ROW()-ROW($B$4)&gt;行业估值!$C$39,"",ROW()-ROW($B$4))</f>
        <v/>
      </c>
      <c r="C637" s="35"/>
      <c r="D637" s="28" t="str">
        <f>IF($B637="","",VLOOKUP($B637,公司明细!$D:$O,COLUMN()-COLUMN($B$4)+1,FALSE))</f>
        <v/>
      </c>
      <c r="E637" s="28" t="str">
        <f>IF($B637="","",VLOOKUP($B637,公司明细!$D:$O,COLUMN()-COLUMN($B$4)+1,FALSE))</f>
        <v/>
      </c>
    </row>
    <row r="638" spans="2:5">
      <c r="B638" s="40" t="str">
        <f>IF(ROW()-ROW($B$4)&gt;行业估值!$C$39,"",ROW()-ROW($B$4))</f>
        <v/>
      </c>
      <c r="C638" s="35"/>
      <c r="D638" s="28" t="str">
        <f>IF($B638="","",VLOOKUP($B638,公司明细!$D:$O,COLUMN()-COLUMN($B$4)+1,FALSE))</f>
        <v/>
      </c>
      <c r="E638" s="28" t="str">
        <f>IF($B638="","",VLOOKUP($B638,公司明细!$D:$O,COLUMN()-COLUMN($B$4)+1,FALSE))</f>
        <v/>
      </c>
    </row>
    <row r="639" spans="2:5">
      <c r="B639" s="40" t="str">
        <f>IF(ROW()-ROW($B$4)&gt;行业估值!$C$39,"",ROW()-ROW($B$4))</f>
        <v/>
      </c>
      <c r="C639" s="35"/>
      <c r="D639" s="28" t="str">
        <f>IF($B639="","",VLOOKUP($B639,公司明细!$D:$O,COLUMN()-COLUMN($B$4)+1,FALSE))</f>
        <v/>
      </c>
      <c r="E639" s="28" t="str">
        <f>IF($B639="","",VLOOKUP($B639,公司明细!$D:$O,COLUMN()-COLUMN($B$4)+1,FALSE))</f>
        <v/>
      </c>
    </row>
    <row r="640" spans="2:5">
      <c r="B640" s="40" t="str">
        <f>IF(ROW()-ROW($B$4)&gt;行业估值!$C$39,"",ROW()-ROW($B$4))</f>
        <v/>
      </c>
      <c r="C640" s="35"/>
      <c r="D640" s="28" t="str">
        <f>IF($B640="","",VLOOKUP($B640,公司明细!$D:$O,COLUMN()-COLUMN($B$4)+1,FALSE))</f>
        <v/>
      </c>
      <c r="E640" s="28" t="str">
        <f>IF($B640="","",VLOOKUP($B640,公司明细!$D:$O,COLUMN()-COLUMN($B$4)+1,FALSE))</f>
        <v/>
      </c>
    </row>
    <row r="641" spans="2:5">
      <c r="B641" s="40" t="str">
        <f>IF(ROW()-ROW($B$4)&gt;行业估值!$C$39,"",ROW()-ROW($B$4))</f>
        <v/>
      </c>
      <c r="C641" s="35"/>
      <c r="D641" s="28" t="str">
        <f>IF($B641="","",VLOOKUP($B641,公司明细!$D:$O,COLUMN()-COLUMN($B$4)+1,FALSE))</f>
        <v/>
      </c>
      <c r="E641" s="28" t="str">
        <f>IF($B641="","",VLOOKUP($B641,公司明细!$D:$O,COLUMN()-COLUMN($B$4)+1,FALSE))</f>
        <v/>
      </c>
    </row>
    <row r="642" spans="2:5">
      <c r="B642" s="40" t="str">
        <f>IF(ROW()-ROW($B$4)&gt;行业估值!$C$39,"",ROW()-ROW($B$4))</f>
        <v/>
      </c>
      <c r="C642" s="35"/>
      <c r="D642" s="28" t="str">
        <f>IF($B642="","",VLOOKUP($B642,公司明细!$D:$O,COLUMN()-COLUMN($B$4)+1,FALSE))</f>
        <v/>
      </c>
      <c r="E642" s="28" t="str">
        <f>IF($B642="","",VLOOKUP($B642,公司明细!$D:$O,COLUMN()-COLUMN($B$4)+1,FALSE))</f>
        <v/>
      </c>
    </row>
    <row r="643" spans="2:5">
      <c r="B643" s="40" t="str">
        <f>IF(ROW()-ROW($B$4)&gt;行业估值!$C$39,"",ROW()-ROW($B$4))</f>
        <v/>
      </c>
      <c r="C643" s="35"/>
      <c r="D643" s="28" t="str">
        <f>IF($B643="","",VLOOKUP($B643,公司明细!$D:$O,COLUMN()-COLUMN($B$4)+1,FALSE))</f>
        <v/>
      </c>
      <c r="E643" s="28" t="str">
        <f>IF($B643="","",VLOOKUP($B643,公司明细!$D:$O,COLUMN()-COLUMN($B$4)+1,FALSE))</f>
        <v/>
      </c>
    </row>
    <row r="644" spans="2:5">
      <c r="B644" s="40" t="str">
        <f>IF(ROW()-ROW($B$4)&gt;行业估值!$C$39,"",ROW()-ROW($B$4))</f>
        <v/>
      </c>
      <c r="C644" s="35"/>
      <c r="D644" s="28" t="str">
        <f>IF($B644="","",VLOOKUP($B644,公司明细!$D:$O,COLUMN()-COLUMN($B$4)+1,FALSE))</f>
        <v/>
      </c>
      <c r="E644" s="28" t="str">
        <f>IF($B644="","",VLOOKUP($B644,公司明细!$D:$O,COLUMN()-COLUMN($B$4)+1,FALSE))</f>
        <v/>
      </c>
    </row>
    <row r="645" spans="2:5">
      <c r="B645" s="40" t="str">
        <f>IF(ROW()-ROW($B$4)&gt;行业估值!$C$39,"",ROW()-ROW($B$4))</f>
        <v/>
      </c>
      <c r="C645" s="35"/>
      <c r="D645" s="28" t="str">
        <f>IF($B645="","",VLOOKUP($B645,公司明细!$D:$O,COLUMN()-COLUMN($B$4)+1,FALSE))</f>
        <v/>
      </c>
      <c r="E645" s="28" t="str">
        <f>IF($B645="","",VLOOKUP($B645,公司明细!$D:$O,COLUMN()-COLUMN($B$4)+1,FALSE))</f>
        <v/>
      </c>
    </row>
    <row r="646" spans="2:5">
      <c r="B646" s="40" t="str">
        <f>IF(ROW()-ROW($B$4)&gt;行业估值!$C$39,"",ROW()-ROW($B$4))</f>
        <v/>
      </c>
      <c r="C646" s="35"/>
      <c r="D646" s="28" t="str">
        <f>IF($B646="","",VLOOKUP($B646,公司明细!$D:$O,COLUMN()-COLUMN($B$4)+1,FALSE))</f>
        <v/>
      </c>
      <c r="E646" s="28" t="str">
        <f>IF($B646="","",VLOOKUP($B646,公司明细!$D:$O,COLUMN()-COLUMN($B$4)+1,FALSE))</f>
        <v/>
      </c>
    </row>
    <row r="647" spans="2:5">
      <c r="B647" s="40" t="str">
        <f>IF(ROW()-ROW($B$4)&gt;行业估值!$C$39,"",ROW()-ROW($B$4))</f>
        <v/>
      </c>
      <c r="C647" s="35"/>
      <c r="D647" s="28" t="str">
        <f>IF($B647="","",VLOOKUP($B647,公司明细!$D:$O,COLUMN()-COLUMN($B$4)+1,FALSE))</f>
        <v/>
      </c>
      <c r="E647" s="28" t="str">
        <f>IF($B647="","",VLOOKUP($B647,公司明细!$D:$O,COLUMN()-COLUMN($B$4)+1,FALSE))</f>
        <v/>
      </c>
    </row>
    <row r="648" spans="2:5">
      <c r="B648" s="40" t="str">
        <f>IF(ROW()-ROW($B$4)&gt;行业估值!$C$39,"",ROW()-ROW($B$4))</f>
        <v/>
      </c>
      <c r="C648" s="35"/>
      <c r="D648" s="28" t="str">
        <f>IF($B648="","",VLOOKUP($B648,公司明细!$D:$O,COLUMN()-COLUMN($B$4)+1,FALSE))</f>
        <v/>
      </c>
      <c r="E648" s="28" t="str">
        <f>IF($B648="","",VLOOKUP($B648,公司明细!$D:$O,COLUMN()-COLUMN($B$4)+1,FALSE))</f>
        <v/>
      </c>
    </row>
    <row r="649" spans="2:5">
      <c r="B649" s="40" t="str">
        <f>IF(ROW()-ROW($B$4)&gt;行业估值!$C$39,"",ROW()-ROW($B$4))</f>
        <v/>
      </c>
      <c r="C649" s="35"/>
      <c r="D649" s="28" t="str">
        <f>IF($B649="","",VLOOKUP($B649,公司明细!$D:$O,COLUMN()-COLUMN($B$4)+1,FALSE))</f>
        <v/>
      </c>
      <c r="E649" s="28" t="str">
        <f>IF($B649="","",VLOOKUP($B649,公司明细!$D:$O,COLUMN()-COLUMN($B$4)+1,FALSE))</f>
        <v/>
      </c>
    </row>
    <row r="650" spans="2:5">
      <c r="B650" s="40" t="str">
        <f>IF(ROW()-ROW($B$4)&gt;行业估值!$C$39,"",ROW()-ROW($B$4))</f>
        <v/>
      </c>
      <c r="C650" s="35"/>
      <c r="D650" s="28" t="str">
        <f>IF($B650="","",VLOOKUP($B650,公司明细!$D:$O,COLUMN()-COLUMN($B$4)+1,FALSE))</f>
        <v/>
      </c>
      <c r="E650" s="28" t="str">
        <f>IF($B650="","",VLOOKUP($B650,公司明细!$D:$O,COLUMN()-COLUMN($B$4)+1,FALSE))</f>
        <v/>
      </c>
    </row>
    <row r="651" spans="2:5">
      <c r="B651" s="40" t="str">
        <f>IF(ROW()-ROW($B$4)&gt;行业估值!$C$39,"",ROW()-ROW($B$4))</f>
        <v/>
      </c>
      <c r="C651" s="35"/>
      <c r="D651" s="28" t="str">
        <f>IF($B651="","",VLOOKUP($B651,公司明细!$D:$O,COLUMN()-COLUMN($B$4)+1,FALSE))</f>
        <v/>
      </c>
      <c r="E651" s="28" t="str">
        <f>IF($B651="","",VLOOKUP($B651,公司明细!$D:$O,COLUMN()-COLUMN($B$4)+1,FALSE))</f>
        <v/>
      </c>
    </row>
    <row r="652" spans="2:5">
      <c r="B652" s="40" t="str">
        <f>IF(ROW()-ROW($B$4)&gt;行业估值!$C$39,"",ROW()-ROW($B$4))</f>
        <v/>
      </c>
      <c r="C652" s="35"/>
      <c r="D652" s="28" t="str">
        <f>IF($B652="","",VLOOKUP($B652,公司明细!$D:$O,COLUMN()-COLUMN($B$4)+1,FALSE))</f>
        <v/>
      </c>
      <c r="E652" s="28" t="str">
        <f>IF($B652="","",VLOOKUP($B652,公司明细!$D:$O,COLUMN()-COLUMN($B$4)+1,FALSE))</f>
        <v/>
      </c>
    </row>
    <row r="653" spans="2:5">
      <c r="B653" s="40" t="str">
        <f>IF(ROW()-ROW($B$4)&gt;行业估值!$C$39,"",ROW()-ROW($B$4))</f>
        <v/>
      </c>
      <c r="C653" s="35"/>
      <c r="D653" s="28" t="str">
        <f>IF($B653="","",VLOOKUP($B653,公司明细!$D:$O,COLUMN()-COLUMN($B$4)+1,FALSE))</f>
        <v/>
      </c>
      <c r="E653" s="28" t="str">
        <f>IF($B653="","",VLOOKUP($B653,公司明细!$D:$O,COLUMN()-COLUMN($B$4)+1,FALSE))</f>
        <v/>
      </c>
    </row>
    <row r="654" spans="2:5">
      <c r="B654" s="40" t="str">
        <f>IF(ROW()-ROW($B$4)&gt;行业估值!$C$39,"",ROW()-ROW($B$4))</f>
        <v/>
      </c>
      <c r="C654" s="35"/>
      <c r="D654" s="28" t="str">
        <f>IF($B654="","",VLOOKUP($B654,公司明细!$D:$O,COLUMN()-COLUMN($B$4)+1,FALSE))</f>
        <v/>
      </c>
      <c r="E654" s="28" t="str">
        <f>IF($B654="","",VLOOKUP($B654,公司明细!$D:$O,COLUMN()-COLUMN($B$4)+1,FALSE))</f>
        <v/>
      </c>
    </row>
    <row r="655" spans="2:5">
      <c r="B655" s="40" t="str">
        <f>IF(ROW()-ROW($B$4)&gt;行业估值!$C$39,"",ROW()-ROW($B$4))</f>
        <v/>
      </c>
      <c r="C655" s="35"/>
      <c r="D655" s="28" t="str">
        <f>IF($B655="","",VLOOKUP($B655,公司明细!$D:$O,COLUMN()-COLUMN($B$4)+1,FALSE))</f>
        <v/>
      </c>
      <c r="E655" s="28" t="str">
        <f>IF($B655="","",VLOOKUP($B655,公司明细!$D:$O,COLUMN()-COLUMN($B$4)+1,FALSE))</f>
        <v/>
      </c>
    </row>
    <row r="656" spans="2:5">
      <c r="B656" s="40" t="str">
        <f>IF(ROW()-ROW($B$4)&gt;行业估值!$C$39,"",ROW()-ROW($B$4))</f>
        <v/>
      </c>
      <c r="C656" s="35"/>
      <c r="D656" s="28" t="str">
        <f>IF($B656="","",VLOOKUP($B656,公司明细!$D:$O,COLUMN()-COLUMN($B$4)+1,FALSE))</f>
        <v/>
      </c>
      <c r="E656" s="28" t="str">
        <f>IF($B656="","",VLOOKUP($B656,公司明细!$D:$O,COLUMN()-COLUMN($B$4)+1,FALSE))</f>
        <v/>
      </c>
    </row>
    <row r="657" spans="2:5">
      <c r="B657" s="40" t="str">
        <f>IF(ROW()-ROW($B$4)&gt;行业估值!$C$39,"",ROW()-ROW($B$4))</f>
        <v/>
      </c>
      <c r="C657" s="35"/>
      <c r="D657" s="28" t="str">
        <f>IF($B657="","",VLOOKUP($B657,公司明细!$D:$O,COLUMN()-COLUMN($B$4)+1,FALSE))</f>
        <v/>
      </c>
      <c r="E657" s="28" t="str">
        <f>IF($B657="","",VLOOKUP($B657,公司明细!$D:$O,COLUMN()-COLUMN($B$4)+1,FALSE))</f>
        <v/>
      </c>
    </row>
    <row r="658" spans="2:5">
      <c r="B658" s="40" t="str">
        <f>IF(ROW()-ROW($B$4)&gt;行业估值!$C$39,"",ROW()-ROW($B$4))</f>
        <v/>
      </c>
      <c r="C658" s="35"/>
      <c r="D658" s="28" t="str">
        <f>IF($B658="","",VLOOKUP($B658,公司明细!$D:$O,COLUMN()-COLUMN($B$4)+1,FALSE))</f>
        <v/>
      </c>
      <c r="E658" s="28" t="str">
        <f>IF($B658="","",VLOOKUP($B658,公司明细!$D:$O,COLUMN()-COLUMN($B$4)+1,FALSE))</f>
        <v/>
      </c>
    </row>
    <row r="659" spans="2:5">
      <c r="B659" s="40" t="str">
        <f>IF(ROW()-ROW($B$4)&gt;行业估值!$C$39,"",ROW()-ROW($B$4))</f>
        <v/>
      </c>
      <c r="C659" s="35"/>
      <c r="D659" s="28" t="str">
        <f>IF($B659="","",VLOOKUP($B659,公司明细!$D:$O,COLUMN()-COLUMN($B$4)+1,FALSE))</f>
        <v/>
      </c>
      <c r="E659" s="28" t="str">
        <f>IF($B659="","",VLOOKUP($B659,公司明细!$D:$O,COLUMN()-COLUMN($B$4)+1,FALSE))</f>
        <v/>
      </c>
    </row>
    <row r="660" spans="2:5">
      <c r="B660" s="40" t="str">
        <f>IF(ROW()-ROW($B$4)&gt;行业估值!$C$39,"",ROW()-ROW($B$4))</f>
        <v/>
      </c>
      <c r="C660" s="35"/>
      <c r="D660" s="28" t="str">
        <f>IF($B660="","",VLOOKUP($B660,公司明细!$D:$O,COLUMN()-COLUMN($B$4)+1,FALSE))</f>
        <v/>
      </c>
      <c r="E660" s="28" t="str">
        <f>IF($B660="","",VLOOKUP($B660,公司明细!$D:$O,COLUMN()-COLUMN($B$4)+1,FALSE))</f>
        <v/>
      </c>
    </row>
    <row r="661" spans="2:5">
      <c r="B661" s="40" t="str">
        <f>IF(ROW()-ROW($B$4)&gt;行业估值!$C$39,"",ROW()-ROW($B$4))</f>
        <v/>
      </c>
      <c r="C661" s="35"/>
      <c r="D661" s="28" t="str">
        <f>IF($B661="","",VLOOKUP($B661,公司明细!$D:$O,COLUMN()-COLUMN($B$4)+1,FALSE))</f>
        <v/>
      </c>
      <c r="E661" s="28" t="str">
        <f>IF($B661="","",VLOOKUP($B661,公司明细!$D:$O,COLUMN()-COLUMN($B$4)+1,FALSE))</f>
        <v/>
      </c>
    </row>
    <row r="662" spans="2:5">
      <c r="B662" s="40" t="str">
        <f>IF(ROW()-ROW($B$4)&gt;行业估值!$C$39,"",ROW()-ROW($B$4))</f>
        <v/>
      </c>
      <c r="C662" s="35"/>
      <c r="D662" s="28" t="str">
        <f>IF($B662="","",VLOOKUP($B662,公司明细!$D:$O,COLUMN()-COLUMN($B$4)+1,FALSE))</f>
        <v/>
      </c>
      <c r="E662" s="28" t="str">
        <f>IF($B662="","",VLOOKUP($B662,公司明细!$D:$O,COLUMN()-COLUMN($B$4)+1,FALSE))</f>
        <v/>
      </c>
    </row>
    <row r="663" spans="2:5">
      <c r="B663" s="40" t="str">
        <f>IF(ROW()-ROW($B$4)&gt;行业估值!$C$39,"",ROW()-ROW($B$4))</f>
        <v/>
      </c>
      <c r="C663" s="35"/>
      <c r="D663" s="28" t="str">
        <f>IF($B663="","",VLOOKUP($B663,公司明细!$D:$O,COLUMN()-COLUMN($B$4)+1,FALSE))</f>
        <v/>
      </c>
      <c r="E663" s="28" t="str">
        <f>IF($B663="","",VLOOKUP($B663,公司明细!$D:$O,COLUMN()-COLUMN($B$4)+1,FALSE))</f>
        <v/>
      </c>
    </row>
    <row r="664" spans="2:5">
      <c r="B664" s="40" t="str">
        <f>IF(ROW()-ROW($B$4)&gt;行业估值!$C$39,"",ROW()-ROW($B$4))</f>
        <v/>
      </c>
      <c r="C664" s="35"/>
      <c r="D664" s="28" t="str">
        <f>IF($B664="","",VLOOKUP($B664,公司明细!$D:$O,COLUMN()-COLUMN($B$4)+1,FALSE))</f>
        <v/>
      </c>
      <c r="E664" s="28" t="str">
        <f>IF($B664="","",VLOOKUP($B664,公司明细!$D:$O,COLUMN()-COLUMN($B$4)+1,FALSE))</f>
        <v/>
      </c>
    </row>
    <row r="665" spans="2:5">
      <c r="B665" s="40" t="str">
        <f>IF(ROW()-ROW($B$4)&gt;行业估值!$C$39,"",ROW()-ROW($B$4))</f>
        <v/>
      </c>
      <c r="C665" s="35"/>
      <c r="D665" s="28" t="str">
        <f>IF($B665="","",VLOOKUP($B665,公司明细!$D:$O,COLUMN()-COLUMN($B$4)+1,FALSE))</f>
        <v/>
      </c>
      <c r="E665" s="28" t="str">
        <f>IF($B665="","",VLOOKUP($B665,公司明细!$D:$O,COLUMN()-COLUMN($B$4)+1,FALSE))</f>
        <v/>
      </c>
    </row>
    <row r="666" spans="2:5">
      <c r="B666" s="40" t="str">
        <f>IF(ROW()-ROW($B$4)&gt;行业估值!$C$39,"",ROW()-ROW($B$4))</f>
        <v/>
      </c>
      <c r="C666" s="35"/>
      <c r="D666" s="28" t="str">
        <f>IF($B666="","",VLOOKUP($B666,公司明细!$D:$O,COLUMN()-COLUMN($B$4)+1,FALSE))</f>
        <v/>
      </c>
      <c r="E666" s="28" t="str">
        <f>IF($B666="","",VLOOKUP($B666,公司明细!$D:$O,COLUMN()-COLUMN($B$4)+1,FALSE))</f>
        <v/>
      </c>
    </row>
    <row r="667" spans="2:5">
      <c r="B667" s="40" t="str">
        <f>IF(ROW()-ROW($B$4)&gt;行业估值!$C$39,"",ROW()-ROW($B$4))</f>
        <v/>
      </c>
      <c r="C667" s="35"/>
      <c r="D667" s="28" t="str">
        <f>IF($B667="","",VLOOKUP($B667,公司明细!$D:$O,COLUMN()-COLUMN($B$4)+1,FALSE))</f>
        <v/>
      </c>
      <c r="E667" s="28" t="str">
        <f>IF($B667="","",VLOOKUP($B667,公司明细!$D:$O,COLUMN()-COLUMN($B$4)+1,FALSE))</f>
        <v/>
      </c>
    </row>
    <row r="668" spans="2:5">
      <c r="B668" s="40" t="str">
        <f>IF(ROW()-ROW($B$4)&gt;行业估值!$C$39,"",ROW()-ROW($B$4))</f>
        <v/>
      </c>
      <c r="C668" s="35"/>
      <c r="D668" s="28" t="str">
        <f>IF($B668="","",VLOOKUP($B668,公司明细!$D:$O,COLUMN()-COLUMN($B$4)+1,FALSE))</f>
        <v/>
      </c>
      <c r="E668" s="28" t="str">
        <f>IF($B668="","",VLOOKUP($B668,公司明细!$D:$O,COLUMN()-COLUMN($B$4)+1,FALSE))</f>
        <v/>
      </c>
    </row>
    <row r="669" spans="2:5">
      <c r="B669" s="40" t="str">
        <f>IF(ROW()-ROW($B$4)&gt;行业估值!$C$39,"",ROW()-ROW($B$4))</f>
        <v/>
      </c>
      <c r="C669" s="35"/>
      <c r="D669" s="28" t="str">
        <f>IF($B669="","",VLOOKUP($B669,公司明细!$D:$O,COLUMN()-COLUMN($B$4)+1,FALSE))</f>
        <v/>
      </c>
      <c r="E669" s="28" t="str">
        <f>IF($B669="","",VLOOKUP($B669,公司明细!$D:$O,COLUMN()-COLUMN($B$4)+1,FALSE))</f>
        <v/>
      </c>
    </row>
    <row r="670" spans="2:5">
      <c r="B670" s="40" t="str">
        <f>IF(ROW()-ROW($B$4)&gt;行业估值!$C$39,"",ROW()-ROW($B$4))</f>
        <v/>
      </c>
      <c r="C670" s="35"/>
      <c r="D670" s="28" t="str">
        <f>IF($B670="","",VLOOKUP($B670,公司明细!$D:$O,COLUMN()-COLUMN($B$4)+1,FALSE))</f>
        <v/>
      </c>
      <c r="E670" s="28" t="str">
        <f>IF($B670="","",VLOOKUP($B670,公司明细!$D:$O,COLUMN()-COLUMN($B$4)+1,FALSE))</f>
        <v/>
      </c>
    </row>
    <row r="671" spans="2:5">
      <c r="B671" s="40" t="str">
        <f>IF(ROW()-ROW($B$4)&gt;行业估值!$C$39,"",ROW()-ROW($B$4))</f>
        <v/>
      </c>
      <c r="C671" s="35"/>
      <c r="D671" s="28" t="str">
        <f>IF($B671="","",VLOOKUP($B671,公司明细!$D:$O,COLUMN()-COLUMN($B$4)+1,FALSE))</f>
        <v/>
      </c>
      <c r="E671" s="28" t="str">
        <f>IF($B671="","",VLOOKUP($B671,公司明细!$D:$O,COLUMN()-COLUMN($B$4)+1,FALSE))</f>
        <v/>
      </c>
    </row>
    <row r="672" spans="2:5">
      <c r="B672" s="40" t="str">
        <f>IF(ROW()-ROW($B$4)&gt;行业估值!$C$39,"",ROW()-ROW($B$4))</f>
        <v/>
      </c>
      <c r="C672" s="35"/>
      <c r="D672" s="28" t="str">
        <f>IF($B672="","",VLOOKUP($B672,公司明细!$D:$O,COLUMN()-COLUMN($B$4)+1,FALSE))</f>
        <v/>
      </c>
      <c r="E672" s="28" t="str">
        <f>IF($B672="","",VLOOKUP($B672,公司明细!$D:$O,COLUMN()-COLUMN($B$4)+1,FALSE))</f>
        <v/>
      </c>
    </row>
    <row r="673" spans="2:5">
      <c r="B673" s="40" t="str">
        <f>IF(ROW()-ROW($B$4)&gt;行业估值!$C$39,"",ROW()-ROW($B$4))</f>
        <v/>
      </c>
      <c r="C673" s="35"/>
      <c r="D673" s="28" t="str">
        <f>IF($B673="","",VLOOKUP($B673,公司明细!$D:$O,COLUMN()-COLUMN($B$4)+1,FALSE))</f>
        <v/>
      </c>
      <c r="E673" s="28" t="str">
        <f>IF($B673="","",VLOOKUP($B673,公司明细!$D:$O,COLUMN()-COLUMN($B$4)+1,FALSE))</f>
        <v/>
      </c>
    </row>
    <row r="674" spans="2:5">
      <c r="B674" s="40" t="str">
        <f>IF(ROW()-ROW($B$4)&gt;行业估值!$C$39,"",ROW()-ROW($B$4))</f>
        <v/>
      </c>
      <c r="C674" s="35"/>
      <c r="D674" s="28" t="str">
        <f>IF($B674="","",VLOOKUP($B674,公司明细!$D:$O,COLUMN()-COLUMN($B$4)+1,FALSE))</f>
        <v/>
      </c>
      <c r="E674" s="28" t="str">
        <f>IF($B674="","",VLOOKUP($B674,公司明细!$D:$O,COLUMN()-COLUMN($B$4)+1,FALSE))</f>
        <v/>
      </c>
    </row>
    <row r="675" spans="2:5">
      <c r="B675" s="40" t="str">
        <f>IF(ROW()-ROW($B$4)&gt;行业估值!$C$39,"",ROW()-ROW($B$4))</f>
        <v/>
      </c>
      <c r="C675" s="35"/>
      <c r="D675" s="28" t="str">
        <f>IF($B675="","",VLOOKUP($B675,公司明细!$D:$O,COLUMN()-COLUMN($B$4)+1,FALSE))</f>
        <v/>
      </c>
      <c r="E675" s="28" t="str">
        <f>IF($B675="","",VLOOKUP($B675,公司明细!$D:$O,COLUMN()-COLUMN($B$4)+1,FALSE))</f>
        <v/>
      </c>
    </row>
    <row r="676" spans="2:5">
      <c r="B676" s="40" t="str">
        <f>IF(ROW()-ROW($B$4)&gt;行业估值!$C$39,"",ROW()-ROW($B$4))</f>
        <v/>
      </c>
      <c r="C676" s="35"/>
      <c r="D676" s="28" t="str">
        <f>IF($B676="","",VLOOKUP($B676,公司明细!$D:$O,COLUMN()-COLUMN($B$4)+1,FALSE))</f>
        <v/>
      </c>
      <c r="E676" s="28" t="str">
        <f>IF($B676="","",VLOOKUP($B676,公司明细!$D:$O,COLUMN()-COLUMN($B$4)+1,FALSE))</f>
        <v/>
      </c>
    </row>
    <row r="677" spans="2:5">
      <c r="B677" s="40" t="str">
        <f>IF(ROW()-ROW($B$4)&gt;行业估值!$C$39,"",ROW()-ROW($B$4))</f>
        <v/>
      </c>
      <c r="C677" s="35"/>
      <c r="D677" s="28" t="str">
        <f>IF($B677="","",VLOOKUP($B677,公司明细!$D:$O,COLUMN()-COLUMN($B$4)+1,FALSE))</f>
        <v/>
      </c>
      <c r="E677" s="28" t="str">
        <f>IF($B677="","",VLOOKUP($B677,公司明细!$D:$O,COLUMN()-COLUMN($B$4)+1,FALSE))</f>
        <v/>
      </c>
    </row>
    <row r="678" spans="2:5">
      <c r="B678" s="40" t="str">
        <f>IF(ROW()-ROW($B$4)&gt;行业估值!$C$39,"",ROW()-ROW($B$4))</f>
        <v/>
      </c>
      <c r="C678" s="35"/>
      <c r="D678" s="28" t="str">
        <f>IF($B678="","",VLOOKUP($B678,公司明细!$D:$O,COLUMN()-COLUMN($B$4)+1,FALSE))</f>
        <v/>
      </c>
      <c r="E678" s="28" t="str">
        <f>IF($B678="","",VLOOKUP($B678,公司明细!$D:$O,COLUMN()-COLUMN($B$4)+1,FALSE))</f>
        <v/>
      </c>
    </row>
    <row r="679" spans="2:5">
      <c r="B679" s="40" t="str">
        <f>IF(ROW()-ROW($B$4)&gt;行业估值!$C$39,"",ROW()-ROW($B$4))</f>
        <v/>
      </c>
      <c r="C679" s="35"/>
      <c r="D679" s="28" t="str">
        <f>IF($B679="","",VLOOKUP($B679,公司明细!$D:$O,COLUMN()-COLUMN($B$4)+1,FALSE))</f>
        <v/>
      </c>
      <c r="E679" s="28" t="str">
        <f>IF($B679="","",VLOOKUP($B679,公司明细!$D:$O,COLUMN()-COLUMN($B$4)+1,FALSE))</f>
        <v/>
      </c>
    </row>
    <row r="680" spans="2:5">
      <c r="B680" s="40" t="str">
        <f>IF(ROW()-ROW($B$4)&gt;行业估值!$C$39,"",ROW()-ROW($B$4))</f>
        <v/>
      </c>
      <c r="C680" s="35"/>
      <c r="D680" s="28" t="str">
        <f>IF($B680="","",VLOOKUP($B680,公司明细!$D:$O,COLUMN()-COLUMN($B$4)+1,FALSE))</f>
        <v/>
      </c>
      <c r="E680" s="28" t="str">
        <f>IF($B680="","",VLOOKUP($B680,公司明细!$D:$O,COLUMN()-COLUMN($B$4)+1,FALSE))</f>
        <v/>
      </c>
    </row>
    <row r="681" spans="2:5">
      <c r="B681" s="40" t="str">
        <f>IF(ROW()-ROW($B$4)&gt;行业估值!$C$39,"",ROW()-ROW($B$4))</f>
        <v/>
      </c>
      <c r="C681" s="35"/>
      <c r="D681" s="28" t="str">
        <f>IF($B681="","",VLOOKUP($B681,公司明细!$D:$O,COLUMN()-COLUMN($B$4)+1,FALSE))</f>
        <v/>
      </c>
      <c r="E681" s="28" t="str">
        <f>IF($B681="","",VLOOKUP($B681,公司明细!$D:$O,COLUMN()-COLUMN($B$4)+1,FALSE))</f>
        <v/>
      </c>
    </row>
    <row r="682" spans="2:5">
      <c r="B682" s="40" t="str">
        <f>IF(ROW()-ROW($B$4)&gt;行业估值!$C$39,"",ROW()-ROW($B$4))</f>
        <v/>
      </c>
      <c r="C682" s="35"/>
      <c r="D682" s="28" t="str">
        <f>IF($B682="","",VLOOKUP($B682,公司明细!$D:$O,COLUMN()-COLUMN($B$4)+1,FALSE))</f>
        <v/>
      </c>
      <c r="E682" s="28" t="str">
        <f>IF($B682="","",VLOOKUP($B682,公司明细!$D:$O,COLUMN()-COLUMN($B$4)+1,FALSE))</f>
        <v/>
      </c>
    </row>
    <row r="683" spans="2:5">
      <c r="B683" s="40" t="str">
        <f>IF(ROW()-ROW($B$4)&gt;行业估值!$C$39,"",ROW()-ROW($B$4))</f>
        <v/>
      </c>
      <c r="C683" s="35"/>
      <c r="D683" s="28" t="str">
        <f>IF($B683="","",VLOOKUP($B683,公司明细!$D:$O,COLUMN()-COLUMN($B$4)+1,FALSE))</f>
        <v/>
      </c>
      <c r="E683" s="28" t="str">
        <f>IF($B683="","",VLOOKUP($B683,公司明细!$D:$O,COLUMN()-COLUMN($B$4)+1,FALSE))</f>
        <v/>
      </c>
    </row>
    <row r="684" spans="2:5">
      <c r="B684" s="40" t="str">
        <f>IF(ROW()-ROW($B$4)&gt;行业估值!$C$39,"",ROW()-ROW($B$4))</f>
        <v/>
      </c>
      <c r="C684" s="35"/>
      <c r="D684" s="28" t="str">
        <f>IF($B684="","",VLOOKUP($B684,公司明细!$D:$O,COLUMN()-COLUMN($B$4)+1,FALSE))</f>
        <v/>
      </c>
      <c r="E684" s="28" t="str">
        <f>IF($B684="","",VLOOKUP($B684,公司明细!$D:$O,COLUMN()-COLUMN($B$4)+1,FALSE))</f>
        <v/>
      </c>
    </row>
    <row r="685" spans="2:5">
      <c r="B685" s="40" t="str">
        <f>IF(ROW()-ROW($B$4)&gt;行业估值!$C$39,"",ROW()-ROW($B$4))</f>
        <v/>
      </c>
      <c r="C685" s="35"/>
      <c r="D685" s="28" t="str">
        <f>IF($B685="","",VLOOKUP($B685,公司明细!$D:$O,COLUMN()-COLUMN($B$4)+1,FALSE))</f>
        <v/>
      </c>
      <c r="E685" s="28" t="str">
        <f>IF($B685="","",VLOOKUP($B685,公司明细!$D:$O,COLUMN()-COLUMN($B$4)+1,FALSE))</f>
        <v/>
      </c>
    </row>
    <row r="686" spans="2:5">
      <c r="B686" s="40" t="str">
        <f>IF(ROW()-ROW($B$4)&gt;行业估值!$C$39,"",ROW()-ROW($B$4))</f>
        <v/>
      </c>
      <c r="C686" s="35"/>
      <c r="D686" s="28" t="str">
        <f>IF($B686="","",VLOOKUP($B686,公司明细!$D:$O,COLUMN()-COLUMN($B$4)+1,FALSE))</f>
        <v/>
      </c>
      <c r="E686" s="28" t="str">
        <f>IF($B686="","",VLOOKUP($B686,公司明细!$D:$O,COLUMN()-COLUMN($B$4)+1,FALSE))</f>
        <v/>
      </c>
    </row>
    <row r="687" spans="2:5">
      <c r="B687" s="40" t="str">
        <f>IF(ROW()-ROW($B$4)&gt;行业估值!$C$39,"",ROW()-ROW($B$4))</f>
        <v/>
      </c>
      <c r="C687" s="35"/>
      <c r="D687" s="28" t="str">
        <f>IF($B687="","",VLOOKUP($B687,公司明细!$D:$O,COLUMN()-COLUMN($B$4)+1,FALSE))</f>
        <v/>
      </c>
      <c r="E687" s="28" t="str">
        <f>IF($B687="","",VLOOKUP($B687,公司明细!$D:$O,COLUMN()-COLUMN($B$4)+1,FALSE))</f>
        <v/>
      </c>
    </row>
    <row r="688" spans="2:5">
      <c r="B688" s="40" t="str">
        <f>IF(ROW()-ROW($B$4)&gt;行业估值!$C$39,"",ROW()-ROW($B$4))</f>
        <v/>
      </c>
      <c r="C688" s="35"/>
      <c r="D688" s="28" t="str">
        <f>IF($B688="","",VLOOKUP($B688,公司明细!$D:$O,COLUMN()-COLUMN($B$4)+1,FALSE))</f>
        <v/>
      </c>
      <c r="E688" s="28" t="str">
        <f>IF($B688="","",VLOOKUP($B688,公司明细!$D:$O,COLUMN()-COLUMN($B$4)+1,FALSE))</f>
        <v/>
      </c>
    </row>
    <row r="689" spans="2:5">
      <c r="B689" s="40" t="str">
        <f>IF(ROW()-ROW($B$4)&gt;行业估值!$C$39,"",ROW()-ROW($B$4))</f>
        <v/>
      </c>
      <c r="C689" s="35"/>
      <c r="D689" s="28" t="str">
        <f>IF($B689="","",VLOOKUP($B689,公司明细!$D:$O,COLUMN()-COLUMN($B$4)+1,FALSE))</f>
        <v/>
      </c>
      <c r="E689" s="28" t="str">
        <f>IF($B689="","",VLOOKUP($B689,公司明细!$D:$O,COLUMN()-COLUMN($B$4)+1,FALSE))</f>
        <v/>
      </c>
    </row>
    <row r="690" spans="2:5">
      <c r="B690" s="40" t="str">
        <f>IF(ROW()-ROW($B$4)&gt;行业估值!$C$39,"",ROW()-ROW($B$4))</f>
        <v/>
      </c>
      <c r="C690" s="35"/>
      <c r="D690" s="28" t="str">
        <f>IF($B690="","",VLOOKUP($B690,公司明细!$D:$O,COLUMN()-COLUMN($B$4)+1,FALSE))</f>
        <v/>
      </c>
      <c r="E690" s="28" t="str">
        <f>IF($B690="","",VLOOKUP($B690,公司明细!$D:$O,COLUMN()-COLUMN($B$4)+1,FALSE))</f>
        <v/>
      </c>
    </row>
    <row r="691" spans="2:5">
      <c r="B691" s="40" t="str">
        <f>IF(ROW()-ROW($B$4)&gt;行业估值!$C$39,"",ROW()-ROW($B$4))</f>
        <v/>
      </c>
      <c r="C691" s="35"/>
      <c r="D691" s="28" t="str">
        <f>IF($B691="","",VLOOKUP($B691,公司明细!$D:$O,COLUMN()-COLUMN($B$4)+1,FALSE))</f>
        <v/>
      </c>
      <c r="E691" s="28" t="str">
        <f>IF($B691="","",VLOOKUP($B691,公司明细!$D:$O,COLUMN()-COLUMN($B$4)+1,FALSE))</f>
        <v/>
      </c>
    </row>
    <row r="692" spans="2:5">
      <c r="B692" s="40" t="str">
        <f>IF(ROW()-ROW($B$4)&gt;行业估值!$C$39,"",ROW()-ROW($B$4))</f>
        <v/>
      </c>
      <c r="C692" s="35"/>
      <c r="D692" s="28" t="str">
        <f>IF($B692="","",VLOOKUP($B692,公司明细!$D:$O,COLUMN()-COLUMN($B$4)+1,FALSE))</f>
        <v/>
      </c>
      <c r="E692" s="28" t="str">
        <f>IF($B692="","",VLOOKUP($B692,公司明细!$D:$O,COLUMN()-COLUMN($B$4)+1,FALSE))</f>
        <v/>
      </c>
    </row>
    <row r="693" spans="2:5">
      <c r="B693" s="40" t="str">
        <f>IF(ROW()-ROW($B$4)&gt;行业估值!$C$39,"",ROW()-ROW($B$4))</f>
        <v/>
      </c>
      <c r="C693" s="35"/>
      <c r="D693" s="28" t="str">
        <f>IF($B693="","",VLOOKUP($B693,公司明细!$D:$O,COLUMN()-COLUMN($B$4)+1,FALSE))</f>
        <v/>
      </c>
      <c r="E693" s="28" t="str">
        <f>IF($B693="","",VLOOKUP($B693,公司明细!$D:$O,COLUMN()-COLUMN($B$4)+1,FALSE))</f>
        <v/>
      </c>
    </row>
    <row r="694" spans="2:5">
      <c r="B694" s="40" t="str">
        <f>IF(ROW()-ROW($B$4)&gt;行业估值!$C$39,"",ROW()-ROW($B$4))</f>
        <v/>
      </c>
      <c r="C694" s="35"/>
      <c r="D694" s="28" t="str">
        <f>IF($B694="","",VLOOKUP($B694,公司明细!$D:$O,COLUMN()-COLUMN($B$4)+1,FALSE))</f>
        <v/>
      </c>
      <c r="E694" s="28" t="str">
        <f>IF($B694="","",VLOOKUP($B694,公司明细!$D:$O,COLUMN()-COLUMN($B$4)+1,FALSE))</f>
        <v/>
      </c>
    </row>
    <row r="695" spans="2:5">
      <c r="B695" s="40" t="str">
        <f>IF(ROW()-ROW($B$4)&gt;行业估值!$C$39,"",ROW()-ROW($B$4))</f>
        <v/>
      </c>
      <c r="C695" s="35"/>
      <c r="D695" s="28" t="str">
        <f>IF($B695="","",VLOOKUP($B695,公司明细!$D:$O,COLUMN()-COLUMN($B$4)+1,FALSE))</f>
        <v/>
      </c>
      <c r="E695" s="28" t="str">
        <f>IF($B695="","",VLOOKUP($B695,公司明细!$D:$O,COLUMN()-COLUMN($B$4)+1,FALSE))</f>
        <v/>
      </c>
    </row>
    <row r="696" spans="2:5">
      <c r="B696" s="40" t="str">
        <f>IF(ROW()-ROW($B$4)&gt;行业估值!$C$39,"",ROW()-ROW($B$4))</f>
        <v/>
      </c>
      <c r="C696" s="35"/>
      <c r="D696" s="28" t="str">
        <f>IF($B696="","",VLOOKUP($B696,公司明细!$D:$O,COLUMN()-COLUMN($B$4)+1,FALSE))</f>
        <v/>
      </c>
      <c r="E696" s="28" t="str">
        <f>IF($B696="","",VLOOKUP($B696,公司明细!$D:$O,COLUMN()-COLUMN($B$4)+1,FALSE))</f>
        <v/>
      </c>
    </row>
    <row r="697" spans="2:5">
      <c r="B697" s="40" t="str">
        <f>IF(ROW()-ROW($B$4)&gt;行业估值!$C$39,"",ROW()-ROW($B$4))</f>
        <v/>
      </c>
      <c r="C697" s="35"/>
      <c r="D697" s="28" t="str">
        <f>IF($B697="","",VLOOKUP($B697,公司明细!$D:$O,COLUMN()-COLUMN($B$4)+1,FALSE))</f>
        <v/>
      </c>
      <c r="E697" s="28" t="str">
        <f>IF($B697="","",VLOOKUP($B697,公司明细!$D:$O,COLUMN()-COLUMN($B$4)+1,FALSE))</f>
        <v/>
      </c>
    </row>
    <row r="698" spans="2:5">
      <c r="B698" s="40" t="str">
        <f>IF(ROW()-ROW($B$4)&gt;行业估值!$C$39,"",ROW()-ROW($B$4))</f>
        <v/>
      </c>
      <c r="C698" s="35"/>
      <c r="D698" s="28" t="str">
        <f>IF($B698="","",VLOOKUP($B698,公司明细!$D:$O,COLUMN()-COLUMN($B$4)+1,FALSE))</f>
        <v/>
      </c>
      <c r="E698" s="28" t="str">
        <f>IF($B698="","",VLOOKUP($B698,公司明细!$D:$O,COLUMN()-COLUMN($B$4)+1,FALSE))</f>
        <v/>
      </c>
    </row>
    <row r="699" spans="2:5">
      <c r="B699" s="40" t="str">
        <f>IF(ROW()-ROW($B$4)&gt;行业估值!$C$39,"",ROW()-ROW($B$4))</f>
        <v/>
      </c>
      <c r="C699" s="35"/>
      <c r="D699" s="28" t="str">
        <f>IF($B699="","",VLOOKUP($B699,公司明细!$D:$O,COLUMN()-COLUMN($B$4)+1,FALSE))</f>
        <v/>
      </c>
      <c r="E699" s="28" t="str">
        <f>IF($B699="","",VLOOKUP($B699,公司明细!$D:$O,COLUMN()-COLUMN($B$4)+1,FALSE))</f>
        <v/>
      </c>
    </row>
    <row r="700" spans="2:5">
      <c r="B700" s="40" t="str">
        <f>IF(ROW()-ROW($B$4)&gt;行业估值!$C$39,"",ROW()-ROW($B$4))</f>
        <v/>
      </c>
      <c r="C700" s="35"/>
      <c r="D700" s="28" t="str">
        <f>IF($B700="","",VLOOKUP($B700,公司明细!$D:$O,COLUMN()-COLUMN($B$4)+1,FALSE))</f>
        <v/>
      </c>
      <c r="E700" s="28" t="str">
        <f>IF($B700="","",VLOOKUP($B700,公司明细!$D:$O,COLUMN()-COLUMN($B$4)+1,FALSE))</f>
        <v/>
      </c>
    </row>
    <row r="701" spans="2:5">
      <c r="B701" s="40" t="str">
        <f>IF(ROW()-ROW($B$4)&gt;行业估值!$C$39,"",ROW()-ROW($B$4))</f>
        <v/>
      </c>
      <c r="C701" s="35"/>
      <c r="D701" s="28" t="str">
        <f>IF($B701="","",VLOOKUP($B701,公司明细!$D:$O,COLUMN()-COLUMN($B$4)+1,FALSE))</f>
        <v/>
      </c>
      <c r="E701" s="28" t="str">
        <f>IF($B701="","",VLOOKUP($B701,公司明细!$D:$O,COLUMN()-COLUMN($B$4)+1,FALSE))</f>
        <v/>
      </c>
    </row>
    <row r="702" spans="2:5">
      <c r="B702" s="40" t="str">
        <f>IF(ROW()-ROW($B$4)&gt;行业估值!$C$39,"",ROW()-ROW($B$4))</f>
        <v/>
      </c>
      <c r="C702" s="35"/>
      <c r="D702" s="28" t="str">
        <f>IF($B702="","",VLOOKUP($B702,公司明细!$D:$O,COLUMN()-COLUMN($B$4)+1,FALSE))</f>
        <v/>
      </c>
      <c r="E702" s="28" t="str">
        <f>IF($B702="","",VLOOKUP($B702,公司明细!$D:$O,COLUMN()-COLUMN($B$4)+1,FALSE))</f>
        <v/>
      </c>
    </row>
    <row r="703" spans="2:5">
      <c r="B703" s="40" t="str">
        <f>IF(ROW()-ROW($B$4)&gt;行业估值!$C$39,"",ROW()-ROW($B$4))</f>
        <v/>
      </c>
      <c r="C703" s="35"/>
      <c r="D703" s="28" t="str">
        <f>IF($B703="","",VLOOKUP($B703,公司明细!$D:$O,COLUMN()-COLUMN($B$4)+1,FALSE))</f>
        <v/>
      </c>
      <c r="E703" s="28" t="str">
        <f>IF($B703="","",VLOOKUP($B703,公司明细!$D:$O,COLUMN()-COLUMN($B$4)+1,FALSE))</f>
        <v/>
      </c>
    </row>
    <row r="704" spans="2:5">
      <c r="B704" s="40" t="str">
        <f>IF(ROW()-ROW($B$4)&gt;行业估值!$C$39,"",ROW()-ROW($B$4))</f>
        <v/>
      </c>
      <c r="C704" s="35"/>
      <c r="D704" s="28" t="str">
        <f>IF($B704="","",VLOOKUP($B704,公司明细!$D:$O,COLUMN()-COLUMN($B$4)+1,FALSE))</f>
        <v/>
      </c>
      <c r="E704" s="28" t="str">
        <f>IF($B704="","",VLOOKUP($B704,公司明细!$D:$O,COLUMN()-COLUMN($B$4)+1,FALSE))</f>
        <v/>
      </c>
    </row>
    <row r="705" spans="2:5">
      <c r="B705" s="40" t="str">
        <f>IF(ROW()-ROW($B$4)&gt;行业估值!$C$39,"",ROW()-ROW($B$4))</f>
        <v/>
      </c>
      <c r="C705" s="35"/>
      <c r="E705" s="28" t="str">
        <f>IF($B705="","",VLOOKUP($B705,公司明细!$D:$O,COLUMN()-COLUMN($B$4)+1,FALSE))</f>
        <v/>
      </c>
    </row>
    <row r="706" spans="2:5">
      <c r="B706" s="40" t="str">
        <f>IF(ROW()-ROW($B$4)&gt;行业估值!$C$39,"",ROW()-ROW($B$4))</f>
        <v/>
      </c>
      <c r="C706" s="35"/>
      <c r="E706" s="28" t="str">
        <f>IF($B706="","",VLOOKUP($B706,公司明细!$D:$O,COLUMN()-COLUMN($B$4)+1,FALSE))</f>
        <v/>
      </c>
    </row>
    <row r="707" spans="2:5">
      <c r="B707" s="40" t="str">
        <f>IF(ROW()-ROW($B$4)&gt;行业估值!$C$39,"",ROW()-ROW($B$4))</f>
        <v/>
      </c>
      <c r="C707" s="35"/>
      <c r="E707" s="28" t="str">
        <f>IF($B707="","",VLOOKUP($B707,公司明细!$D:$O,COLUMN()-COLUMN($B$4)+1,FALSE))</f>
        <v/>
      </c>
    </row>
    <row r="708" spans="2:5">
      <c r="B708" s="40" t="str">
        <f>IF(ROW()-ROW($B$4)&gt;行业估值!$C$39,"",ROW()-ROW($B$4))</f>
        <v/>
      </c>
      <c r="C708" s="35"/>
      <c r="E708" s="28" t="str">
        <f>IF($B708="","",VLOOKUP($B708,公司明细!$D:$O,COLUMN()-COLUMN($B$4)+1,FALSE))</f>
        <v/>
      </c>
    </row>
    <row r="709" spans="2:5">
      <c r="B709" s="40" t="str">
        <f>IF(ROW()-ROW($B$4)&gt;行业估值!$C$39,"",ROW()-ROW($B$4))</f>
        <v/>
      </c>
      <c r="C709" s="35"/>
      <c r="E709" s="28" t="str">
        <f>IF($B709="","",VLOOKUP($B709,公司明细!$D:$O,COLUMN()-COLUMN($B$4)+1,FALSE))</f>
        <v/>
      </c>
    </row>
    <row r="710" spans="2:5">
      <c r="B710" s="40" t="str">
        <f>IF(ROW()-ROW($B$4)&gt;行业估值!$C$39,"",ROW()-ROW($B$4))</f>
        <v/>
      </c>
      <c r="C710" s="35"/>
      <c r="E710" s="28" t="str">
        <f>IF($B710="","",VLOOKUP($B710,公司明细!$D:$O,COLUMN()-COLUMN($B$4)+1,FALSE))</f>
        <v/>
      </c>
    </row>
    <row r="711" spans="2:5">
      <c r="B711" s="40" t="str">
        <f>IF(ROW()-ROW($B$4)&gt;行业估值!$C$39,"",ROW()-ROW($B$4))</f>
        <v/>
      </c>
      <c r="C711" s="35"/>
      <c r="E711" s="28" t="str">
        <f>IF($B711="","",VLOOKUP($B711,公司明细!$D:$O,COLUMN()-COLUMN($B$4)+1,FALSE))</f>
        <v/>
      </c>
    </row>
    <row r="712" spans="2:5">
      <c r="B712" s="40" t="str">
        <f>IF(ROW()-ROW($B$4)&gt;行业估值!$C$39,"",ROW()-ROW($B$4))</f>
        <v/>
      </c>
      <c r="C712" s="35"/>
      <c r="E712" s="28" t="str">
        <f>IF($B712="","",VLOOKUP($B712,公司明细!$D:$O,COLUMN()-COLUMN($B$4)+1,FALSE))</f>
        <v/>
      </c>
    </row>
    <row r="713" spans="2:5">
      <c r="B713" s="40" t="str">
        <f>IF(ROW()-ROW($B$4)&gt;行业估值!$C$39,"",ROW()-ROW($B$4))</f>
        <v/>
      </c>
      <c r="C713" s="35"/>
      <c r="E713" s="28" t="str">
        <f>IF($B713="","",VLOOKUP($B713,公司明细!$D:$O,COLUMN()-COLUMN($B$4)+1,FALSE))</f>
        <v/>
      </c>
    </row>
    <row r="714" spans="2:5">
      <c r="B714" s="40" t="str">
        <f>IF(ROW()-ROW($B$4)&gt;行业估值!$C$39,"",ROW()-ROW($B$4))</f>
        <v/>
      </c>
      <c r="C714" s="35"/>
      <c r="E714" s="28" t="str">
        <f>IF($B714="","",VLOOKUP($B714,公司明细!$D:$O,COLUMN()-COLUMN($B$4)+1,FALSE))</f>
        <v/>
      </c>
    </row>
    <row r="715" spans="2:5">
      <c r="B715" s="40" t="str">
        <f>IF(ROW()-ROW($B$4)&gt;行业估值!$C$39,"",ROW()-ROW($B$4))</f>
        <v/>
      </c>
      <c r="C715" s="35"/>
      <c r="E715" s="28" t="str">
        <f>IF($B715="","",VLOOKUP($B715,公司明细!$D:$O,COLUMN()-COLUMN($B$4)+1,FALSE))</f>
        <v/>
      </c>
    </row>
    <row r="716" spans="2:5">
      <c r="B716" s="40" t="str">
        <f>IF(ROW()-ROW($B$4)&gt;行业估值!$C$39,"",ROW()-ROW($B$4))</f>
        <v/>
      </c>
      <c r="C716" s="35"/>
      <c r="E716" s="28" t="str">
        <f>IF($B716="","",VLOOKUP($B716,公司明细!$D:$O,COLUMN()-COLUMN($B$4)+1,FALSE))</f>
        <v/>
      </c>
    </row>
    <row r="717" spans="2:5">
      <c r="B717" s="40" t="str">
        <f>IF(ROW()-ROW($B$4)&gt;行业估值!$C$39,"",ROW()-ROW($B$4))</f>
        <v/>
      </c>
      <c r="C717" s="35"/>
      <c r="E717" s="28" t="str">
        <f>IF($B717="","",VLOOKUP($B717,公司明细!$D:$O,COLUMN()-COLUMN($B$4)+1,FALSE))</f>
        <v/>
      </c>
    </row>
    <row r="718" spans="2:5">
      <c r="B718" s="40" t="str">
        <f>IF(ROW()-ROW($B$4)&gt;行业估值!$C$39,"",ROW()-ROW($B$4))</f>
        <v/>
      </c>
      <c r="C718" s="35"/>
      <c r="E718" s="28" t="str">
        <f>IF($B718="","",VLOOKUP($B718,公司明细!$D:$O,COLUMN()-COLUMN($B$4)+1,FALSE))</f>
        <v/>
      </c>
    </row>
    <row r="719" spans="2:5">
      <c r="B719" s="40" t="str">
        <f>IF(ROW()-ROW($B$4)&gt;行业估值!$C$39,"",ROW()-ROW($B$4))</f>
        <v/>
      </c>
      <c r="C719" s="35"/>
      <c r="E719" s="28" t="str">
        <f>IF($B719="","",VLOOKUP($B719,公司明细!$D:$O,COLUMN()-COLUMN($B$4)+1,FALSE))</f>
        <v/>
      </c>
    </row>
    <row r="720" spans="2:5">
      <c r="B720" s="35"/>
      <c r="C720" s="35"/>
      <c r="E720" s="28" t="str">
        <f>IF($B720="","",VLOOKUP($B720,公司明细!$D:$O,COLUMN()-COLUMN($B$4)+1,FALSE))</f>
        <v/>
      </c>
    </row>
    <row r="721" spans="2:5">
      <c r="B721" s="35"/>
      <c r="C721" s="35"/>
      <c r="E721" s="28" t="str">
        <f>IF($B721="","",VLOOKUP($B721,公司明细!$D:$O,COLUMN()-COLUMN($B$4)+1,FALSE))</f>
        <v/>
      </c>
    </row>
    <row r="722" spans="2:5">
      <c r="B722" s="35"/>
      <c r="C722" s="35"/>
      <c r="E722" s="28" t="str">
        <f>IF($B722="","",VLOOKUP($B722,公司明细!$D:$O,COLUMN()-COLUMN($B$4)+1,FALSE))</f>
        <v/>
      </c>
    </row>
    <row r="723" spans="2:5">
      <c r="B723" s="35"/>
      <c r="C723" s="35"/>
      <c r="E723" s="28" t="str">
        <f>IF($B723="","",VLOOKUP($B723,公司明细!$D:$O,COLUMN()-COLUMN($B$4)+1,FALSE))</f>
        <v/>
      </c>
    </row>
    <row r="724" spans="2:5">
      <c r="B724" s="35"/>
      <c r="C724" s="35"/>
      <c r="E724" s="28" t="str">
        <f>IF($B724="","",VLOOKUP($B724,公司明细!$D:$O,COLUMN()-COLUMN($B$4)+1,FALSE))</f>
        <v/>
      </c>
    </row>
    <row r="725" spans="2:5">
      <c r="B725" s="35"/>
      <c r="C725" s="35"/>
      <c r="E725" s="28" t="str">
        <f>IF($B725="","",VLOOKUP($B725,公司明细!$D:$O,COLUMN()-COLUMN($B$4)+1,FALSE))</f>
        <v/>
      </c>
    </row>
    <row r="726" spans="2:5">
      <c r="B726" s="35"/>
      <c r="C726" s="35"/>
      <c r="E726" s="28" t="str">
        <f>IF($B726="","",VLOOKUP($B726,公司明细!$D:$O,COLUMN()-COLUMN($B$4)+1,FALSE))</f>
        <v/>
      </c>
    </row>
    <row r="727" spans="2:5">
      <c r="B727" s="35"/>
      <c r="C727" s="35"/>
      <c r="E727" s="28" t="str">
        <f>IF($B727="","",VLOOKUP($B727,公司明细!$D:$O,COLUMN()-COLUMN($B$4)+1,FALSE))</f>
        <v/>
      </c>
    </row>
    <row r="728" spans="2:5">
      <c r="B728" s="35"/>
      <c r="C728" s="35"/>
      <c r="E728" s="28" t="str">
        <f>IF($B728="","",VLOOKUP($B728,公司明细!$D:$O,COLUMN()-COLUMN($B$4)+1,FALSE))</f>
        <v/>
      </c>
    </row>
    <row r="729" spans="2:5">
      <c r="B729" s="35"/>
      <c r="C729" s="35"/>
      <c r="E729" s="28" t="str">
        <f>IF($B729="","",VLOOKUP($B729,公司明细!$D:$O,COLUMN()-COLUMN($B$4)+1,FALSE))</f>
        <v/>
      </c>
    </row>
    <row r="730" spans="2:5">
      <c r="B730" s="35"/>
      <c r="C730" s="35"/>
      <c r="E730" s="28" t="str">
        <f>IF($B730="","",VLOOKUP($B730,公司明细!$D:$O,COLUMN()-COLUMN($B$4)+1,FALSE))</f>
        <v/>
      </c>
    </row>
    <row r="731" spans="2:5">
      <c r="B731" s="35"/>
      <c r="C731" s="35"/>
      <c r="E731" s="28" t="str">
        <f>IF($B731="","",VLOOKUP($B731,公司明细!$D:$O,COLUMN()-COLUMN($B$4)+1,FALSE))</f>
        <v/>
      </c>
    </row>
    <row r="732" spans="2:5">
      <c r="B732" s="35"/>
      <c r="C732" s="35"/>
      <c r="E732" s="28" t="str">
        <f>IF($B732="","",VLOOKUP($B732,公司明细!$D:$O,COLUMN()-COLUMN($B$4)+1,FALSE))</f>
        <v/>
      </c>
    </row>
    <row r="733" spans="2:5">
      <c r="B733" s="35"/>
      <c r="C733" s="35"/>
      <c r="E733" s="28" t="str">
        <f>IF($B733="","",VLOOKUP($B733,公司明细!$D:$O,COLUMN()-COLUMN($B$4)+1,FALSE))</f>
        <v/>
      </c>
    </row>
    <row r="734" spans="2:5">
      <c r="B734" s="35"/>
      <c r="C734" s="35"/>
      <c r="E734" s="28" t="str">
        <f>IF($B734="","",VLOOKUP($B734,公司明细!$D:$O,COLUMN()-COLUMN($B$4)+1,FALSE))</f>
        <v/>
      </c>
    </row>
    <row r="735" spans="2:5">
      <c r="B735" s="35"/>
      <c r="C735" s="35"/>
      <c r="E735" s="28" t="str">
        <f>IF($B735="","",VLOOKUP($B735,公司明细!$D:$O,COLUMN()-COLUMN($B$4)+1,FALSE))</f>
        <v/>
      </c>
    </row>
    <row r="736" spans="2:5">
      <c r="B736" s="35"/>
      <c r="C736" s="35"/>
      <c r="E736" s="28" t="str">
        <f>IF($B736="","",VLOOKUP($B736,公司明细!$D:$O,COLUMN()-COLUMN($B$4)+1,FALSE))</f>
        <v/>
      </c>
    </row>
    <row r="737" spans="2:5">
      <c r="B737" s="35"/>
      <c r="C737" s="35"/>
      <c r="E737" s="28" t="str">
        <f>IF($B737="","",VLOOKUP($B737,公司明细!$D:$O,COLUMN()-COLUMN($B$4)+1,FALSE))</f>
        <v/>
      </c>
    </row>
    <row r="738" spans="2:5">
      <c r="B738" s="35"/>
      <c r="C738" s="35"/>
      <c r="E738" s="28" t="str">
        <f>IF($B738="","",VLOOKUP($B738,公司明细!$D:$O,COLUMN()-COLUMN($B$4)+1,FALSE))</f>
        <v/>
      </c>
    </row>
    <row r="739" spans="2:5">
      <c r="B739" s="35"/>
      <c r="C739" s="35"/>
      <c r="E739" s="28" t="str">
        <f>IF($B739="","",VLOOKUP($B739,公司明细!$D:$O,COLUMN()-COLUMN($B$4)+1,FALSE))</f>
        <v/>
      </c>
    </row>
    <row r="740" spans="2:5">
      <c r="B740" s="35"/>
      <c r="C740" s="35"/>
      <c r="E740" s="28" t="str">
        <f>IF($B740="","",VLOOKUP($B740,公司明细!$D:$O,COLUMN()-COLUMN($B$4)+1,FALSE))</f>
        <v/>
      </c>
    </row>
    <row r="741" spans="2:5">
      <c r="B741" s="35"/>
      <c r="C741" s="35"/>
      <c r="E741" s="28" t="str">
        <f>IF($B741="","",VLOOKUP($B741,公司明细!$D:$O,COLUMN()-COLUMN($B$4)+1,FALSE))</f>
        <v/>
      </c>
    </row>
    <row r="742" spans="2:5">
      <c r="B742" s="35"/>
      <c r="C742" s="35"/>
      <c r="E742" s="28" t="str">
        <f>IF($B742="","",VLOOKUP($B742,公司明细!$D:$O,COLUMN()-COLUMN($B$4)+1,FALSE))</f>
        <v/>
      </c>
    </row>
    <row r="743" spans="2:5">
      <c r="B743" s="35"/>
      <c r="C743" s="35"/>
      <c r="E743" s="28" t="str">
        <f>IF($B743="","",VLOOKUP($B743,公司明细!$D:$O,COLUMN()-COLUMN($B$4)+1,FALSE))</f>
        <v/>
      </c>
    </row>
    <row r="744" spans="2:5">
      <c r="B744" s="35"/>
      <c r="C744" s="35"/>
      <c r="E744" s="28" t="str">
        <f>IF($B744="","",VLOOKUP($B744,公司明细!$D:$O,COLUMN()-COLUMN($B$4)+1,FALSE))</f>
        <v/>
      </c>
    </row>
    <row r="745" spans="2:5">
      <c r="B745" s="35"/>
      <c r="C745" s="35"/>
      <c r="E745" s="28" t="str">
        <f>IF($B745="","",VLOOKUP($B745,公司明细!$D:$O,COLUMN()-COLUMN($B$4)+1,FALSE))</f>
        <v/>
      </c>
    </row>
    <row r="746" spans="2:5">
      <c r="B746" s="35"/>
      <c r="C746" s="35"/>
      <c r="E746" s="28" t="str">
        <f>IF($B746="","",VLOOKUP($B746,公司明细!$D:$O,COLUMN()-COLUMN($B$4)+1,FALSE))</f>
        <v/>
      </c>
    </row>
    <row r="747" spans="2:5">
      <c r="B747" s="35"/>
      <c r="C747" s="35"/>
      <c r="E747" s="28" t="str">
        <f>IF($B747="","",VLOOKUP($B747,公司明细!$D:$O,COLUMN()-COLUMN($B$4)+1,FALSE))</f>
        <v/>
      </c>
    </row>
    <row r="748" spans="2:5">
      <c r="B748" s="35"/>
      <c r="C748" s="35"/>
      <c r="E748" s="28" t="str">
        <f>IF($B748="","",VLOOKUP($B748,公司明细!$D:$O,COLUMN()-COLUMN($B$4)+1,FALSE))</f>
        <v/>
      </c>
    </row>
    <row r="749" spans="2:5">
      <c r="B749" s="35"/>
      <c r="C749" s="35"/>
      <c r="E749" s="28" t="str">
        <f>IF($B749="","",VLOOKUP($B749,公司明细!$D:$O,COLUMN()-COLUMN($B$4)+1,FALSE))</f>
        <v/>
      </c>
    </row>
    <row r="750" spans="2:5">
      <c r="B750" s="35"/>
      <c r="C750" s="35"/>
      <c r="E750" s="28" t="str">
        <f>IF($B750="","",VLOOKUP($B750,公司明细!$D:$O,COLUMN()-COLUMN($B$4)+1,FALSE))</f>
        <v/>
      </c>
    </row>
    <row r="751" spans="2:5">
      <c r="B751" s="35"/>
      <c r="C751" s="35"/>
      <c r="E751" s="28" t="str">
        <f>IF($B751="","",VLOOKUP($B751,公司明细!$D:$O,COLUMN()-COLUMN($B$4)+1,FALSE))</f>
        <v/>
      </c>
    </row>
    <row r="752" spans="2:5">
      <c r="B752" s="35"/>
      <c r="C752" s="35"/>
      <c r="E752" s="28" t="str">
        <f>IF($B752="","",VLOOKUP($B752,公司明细!$D:$O,COLUMN()-COLUMN($B$4)+1,FALSE))</f>
        <v/>
      </c>
    </row>
    <row r="753" spans="2:5">
      <c r="B753" s="35"/>
      <c r="C753" s="35"/>
      <c r="E753" s="28" t="str">
        <f>IF($B753="","",VLOOKUP($B753,公司明细!$D:$O,COLUMN()-COLUMN($B$4)+1,FALSE))</f>
        <v/>
      </c>
    </row>
    <row r="754" spans="2:5">
      <c r="B754" s="35"/>
      <c r="C754" s="35"/>
      <c r="E754" s="28" t="str">
        <f>IF($B754="","",VLOOKUP($B754,公司明细!$D:$O,COLUMN()-COLUMN($B$4)+1,FALSE))</f>
        <v/>
      </c>
    </row>
    <row r="755" spans="2:5">
      <c r="B755" s="35"/>
      <c r="C755" s="35"/>
      <c r="E755" s="28" t="str">
        <f>IF($B755="","",VLOOKUP($B755,公司明细!$D:$O,COLUMN()-COLUMN($B$4)+1,FALSE))</f>
        <v/>
      </c>
    </row>
    <row r="756" spans="2:5">
      <c r="B756" s="35"/>
      <c r="C756" s="35"/>
      <c r="E756" s="28" t="str">
        <f>IF($B756="","",VLOOKUP($B756,公司明细!$D:$O,COLUMN()-COLUMN($B$4)+1,FALSE))</f>
        <v/>
      </c>
    </row>
    <row r="757" spans="2:5">
      <c r="B757" s="35"/>
      <c r="C757" s="35"/>
      <c r="E757" s="28" t="str">
        <f>IF($B757="","",VLOOKUP($B757,公司明细!$D:$O,COLUMN()-COLUMN($B$4)+1,FALSE))</f>
        <v/>
      </c>
    </row>
    <row r="758" spans="2:5">
      <c r="B758" s="35"/>
      <c r="C758" s="35"/>
      <c r="E758" s="28" t="str">
        <f>IF($B758="","",VLOOKUP($B758,公司明细!$D:$O,COLUMN()-COLUMN($B$4)+1,FALSE))</f>
        <v/>
      </c>
    </row>
    <row r="759" spans="2:5">
      <c r="B759" s="35"/>
      <c r="C759" s="35"/>
      <c r="E759" s="28" t="str">
        <f>IF($B759="","",VLOOKUP($B759,公司明细!$D:$O,COLUMN()-COLUMN($B$4)+1,FALSE))</f>
        <v/>
      </c>
    </row>
    <row r="760" spans="2:5">
      <c r="B760" s="35"/>
      <c r="C760" s="35"/>
      <c r="E760" s="28" t="str">
        <f>IF($B760="","",VLOOKUP($B760,公司明细!$D:$O,COLUMN()-COLUMN($B$4)+1,FALSE))</f>
        <v/>
      </c>
    </row>
    <row r="761" spans="2:5">
      <c r="B761" s="35"/>
      <c r="C761" s="35"/>
      <c r="E761" s="28" t="str">
        <f>IF($B761="","",VLOOKUP($B761,公司明细!$D:$O,COLUMN()-COLUMN($B$4)+1,FALSE))</f>
        <v/>
      </c>
    </row>
    <row r="762" spans="2:5">
      <c r="B762" s="35"/>
      <c r="C762" s="35"/>
      <c r="E762" s="28" t="str">
        <f>IF($B762="","",VLOOKUP($B762,公司明细!$D:$O,COLUMN()-COLUMN($B$4)+1,FALSE))</f>
        <v/>
      </c>
    </row>
    <row r="763" spans="2:5">
      <c r="B763" s="35"/>
      <c r="C763" s="35"/>
      <c r="E763" s="28" t="str">
        <f>IF($B763="","",VLOOKUP($B763,公司明细!$D:$O,COLUMN()-COLUMN($B$4)+1,FALSE))</f>
        <v/>
      </c>
    </row>
    <row r="764" spans="2:5">
      <c r="B764" s="35"/>
      <c r="C764" s="35"/>
      <c r="E764" s="28" t="str">
        <f>IF($B764="","",VLOOKUP($B764,公司明细!$D:$O,COLUMN()-COLUMN($B$4)+1,FALSE))</f>
        <v/>
      </c>
    </row>
    <row r="765" spans="2:5">
      <c r="B765" s="35"/>
      <c r="C765" s="35"/>
      <c r="E765" s="28" t="str">
        <f>IF($B765="","",VLOOKUP($B765,公司明细!$D:$O,COLUMN()-COLUMN($B$4)+1,FALSE))</f>
        <v/>
      </c>
    </row>
    <row r="766" spans="2:5">
      <c r="B766" s="35"/>
      <c r="C766" s="35"/>
      <c r="E766" s="28" t="str">
        <f>IF($B766="","",VLOOKUP($B766,公司明细!$D:$O,COLUMN()-COLUMN($B$4)+1,FALSE))</f>
        <v/>
      </c>
    </row>
    <row r="767" spans="2:5">
      <c r="B767" s="35"/>
      <c r="C767" s="35"/>
      <c r="E767" s="28" t="str">
        <f>IF($B767="","",VLOOKUP($B767,公司明细!$D:$O,COLUMN()-COLUMN($B$4)+1,FALSE))</f>
        <v/>
      </c>
    </row>
    <row r="768" spans="2:5">
      <c r="B768" s="35"/>
      <c r="C768" s="35"/>
      <c r="E768" s="28" t="str">
        <f>IF($B768="","",VLOOKUP($B768,公司明细!$D:$O,COLUMN()-COLUMN($B$4)+1,FALSE))</f>
        <v/>
      </c>
    </row>
    <row r="769" spans="2:5">
      <c r="B769" s="35"/>
      <c r="C769" s="35"/>
      <c r="E769" s="28" t="str">
        <f>IF($B769="","",VLOOKUP($B769,公司明细!$D:$O,COLUMN()-COLUMN($B$4)+1,FALSE))</f>
        <v/>
      </c>
    </row>
    <row r="770" spans="2:5">
      <c r="B770" s="35"/>
      <c r="C770" s="35"/>
      <c r="E770" s="28" t="str">
        <f>IF($B770="","",VLOOKUP($B770,公司明细!$D:$O,COLUMN()-COLUMN($B$4)+1,FALSE))</f>
        <v/>
      </c>
    </row>
    <row r="771" spans="2:5">
      <c r="B771" s="35"/>
      <c r="C771" s="35"/>
      <c r="E771" s="28" t="str">
        <f>IF($B771="","",VLOOKUP($B771,公司明细!$D:$O,COLUMN()-COLUMN($B$4)+1,FALSE))</f>
        <v/>
      </c>
    </row>
    <row r="772" spans="2:5">
      <c r="B772" s="35"/>
      <c r="C772" s="35"/>
      <c r="E772" s="28" t="str">
        <f>IF($B772="","",VLOOKUP($B772,公司明细!$D:$O,COLUMN()-COLUMN($B$4)+1,FALSE))</f>
        <v/>
      </c>
    </row>
    <row r="773" spans="2:5">
      <c r="B773" s="35"/>
      <c r="C773" s="35"/>
      <c r="E773" s="28" t="str">
        <f>IF($B773="","",VLOOKUP($B773,公司明细!$D:$O,COLUMN()-COLUMN($B$4)+1,FALSE))</f>
        <v/>
      </c>
    </row>
    <row r="774" spans="2:5">
      <c r="B774" s="35"/>
      <c r="C774" s="35"/>
      <c r="E774" s="28" t="str">
        <f>IF($B774="","",VLOOKUP($B774,公司明细!$D:$O,COLUMN()-COLUMN($B$4)+1,FALSE))</f>
        <v/>
      </c>
    </row>
    <row r="775" spans="2:5">
      <c r="B775" s="35"/>
      <c r="C775" s="35"/>
      <c r="E775" s="28" t="str">
        <f>IF($B775="","",VLOOKUP($B775,公司明细!$D:$O,COLUMN()-COLUMN($B$4)+1,FALSE))</f>
        <v/>
      </c>
    </row>
    <row r="776" spans="2:5">
      <c r="B776" s="35"/>
      <c r="C776" s="35"/>
      <c r="E776" s="28" t="str">
        <f>IF($B776="","",VLOOKUP($B776,公司明细!$D:$O,COLUMN()-COLUMN($B$4)+1,FALSE))</f>
        <v/>
      </c>
    </row>
    <row r="777" spans="2:5">
      <c r="B777" s="35"/>
      <c r="C777" s="35"/>
      <c r="E777" s="28" t="str">
        <f>IF($B777="","",VLOOKUP($B777,公司明细!$D:$O,COLUMN()-COLUMN($B$4)+1,FALSE))</f>
        <v/>
      </c>
    </row>
    <row r="778" spans="2:5">
      <c r="B778" s="35"/>
      <c r="C778" s="35"/>
      <c r="E778" s="28" t="str">
        <f>IF($B778="","",VLOOKUP($B778,公司明细!$D:$O,COLUMN()-COLUMN($B$4)+1,FALSE))</f>
        <v/>
      </c>
    </row>
    <row r="779" spans="2:5">
      <c r="B779" s="35"/>
      <c r="C779" s="35"/>
      <c r="E779" s="28" t="str">
        <f>IF($B779="","",VLOOKUP($B779,公司明细!$D:$O,COLUMN()-COLUMN($B$4)+1,FALSE))</f>
        <v/>
      </c>
    </row>
    <row r="780" spans="2:5">
      <c r="B780" s="35"/>
      <c r="C780" s="35"/>
      <c r="E780" s="28" t="str">
        <f>IF($B780="","",VLOOKUP($B780,公司明细!$D:$O,COLUMN()-COLUMN($B$4)+1,FALSE))</f>
        <v/>
      </c>
    </row>
    <row r="781" spans="2:5">
      <c r="B781" s="35"/>
      <c r="C781" s="35"/>
      <c r="E781" s="28" t="str">
        <f>IF($B781="","",VLOOKUP($B781,公司明细!$D:$O,COLUMN()-COLUMN($B$4)+1,FALSE))</f>
        <v/>
      </c>
    </row>
    <row r="782" spans="2:5">
      <c r="B782" s="35"/>
      <c r="C782" s="35"/>
      <c r="E782" s="28" t="str">
        <f>IF($B782="","",VLOOKUP($B782,公司明细!$D:$O,COLUMN()-COLUMN($B$4)+1,FALSE))</f>
        <v/>
      </c>
    </row>
    <row r="783" spans="2:5">
      <c r="B783" s="35"/>
      <c r="C783" s="35"/>
      <c r="E783" s="28" t="str">
        <f>IF($B783="","",VLOOKUP($B783,公司明细!$D:$O,COLUMN()-COLUMN($B$4)+1,FALSE))</f>
        <v/>
      </c>
    </row>
    <row r="784" spans="2:5">
      <c r="B784" s="35"/>
      <c r="C784" s="35"/>
      <c r="E784" s="28" t="str">
        <f>IF($B784="","",VLOOKUP($B784,公司明细!$D:$O,COLUMN()-COLUMN($B$4)+1,FALSE))</f>
        <v/>
      </c>
    </row>
    <row r="785" spans="2:5">
      <c r="B785" s="35"/>
      <c r="C785" s="35"/>
      <c r="E785" s="28" t="str">
        <f>IF($B785="","",VLOOKUP($B785,公司明细!$D:$O,COLUMN()-COLUMN($B$4)+1,FALSE))</f>
        <v/>
      </c>
    </row>
    <row r="786" spans="2:5">
      <c r="B786" s="35"/>
      <c r="C786" s="35"/>
      <c r="E786" s="28" t="str">
        <f>IF($B786="","",VLOOKUP($B786,公司明细!$D:$O,COLUMN()-COLUMN($B$4)+1,FALSE))</f>
        <v/>
      </c>
    </row>
    <row r="787" spans="2:5">
      <c r="B787" s="35"/>
      <c r="C787" s="35"/>
      <c r="E787" s="28" t="str">
        <f>IF($B787="","",VLOOKUP($B787,公司明细!$D:$O,COLUMN()-COLUMN($B$4)+1,FALSE))</f>
        <v/>
      </c>
    </row>
    <row r="788" spans="2:5">
      <c r="B788" s="35"/>
      <c r="C788" s="35"/>
      <c r="E788" s="28" t="str">
        <f>IF($B788="","",VLOOKUP($B788,公司明细!$D:$O,COLUMN()-COLUMN($B$4)+1,FALSE))</f>
        <v/>
      </c>
    </row>
    <row r="789" spans="2:5">
      <c r="B789" s="35"/>
      <c r="C789" s="35"/>
      <c r="E789" s="28" t="str">
        <f>IF($B789="","",VLOOKUP($B789,公司明细!$D:$O,COLUMN()-COLUMN($B$4)+1,FALSE))</f>
        <v/>
      </c>
    </row>
    <row r="790" spans="2:5">
      <c r="B790" s="35"/>
      <c r="C790" s="35"/>
      <c r="E790" s="28" t="str">
        <f>IF($B790="","",VLOOKUP($B790,公司明细!$D:$O,COLUMN()-COLUMN($B$4)+1,FALSE))</f>
        <v/>
      </c>
    </row>
    <row r="791" spans="2:5">
      <c r="B791" s="35"/>
      <c r="C791" s="35"/>
      <c r="E791" s="28" t="str">
        <f>IF($B791="","",VLOOKUP($B791,公司明细!$D:$O,COLUMN()-COLUMN($B$4)+1,FALSE))</f>
        <v/>
      </c>
    </row>
    <row r="792" spans="2:5">
      <c r="B792" s="35"/>
      <c r="C792" s="35"/>
      <c r="E792" s="28" t="str">
        <f>IF($B792="","",VLOOKUP($B792,公司明细!$D:$O,COLUMN()-COLUMN($B$4)+1,FALSE))</f>
        <v/>
      </c>
    </row>
    <row r="793" spans="2:5">
      <c r="B793" s="35"/>
      <c r="C793" s="35"/>
      <c r="E793" s="28" t="str">
        <f>IF($B793="","",VLOOKUP($B793,公司明细!$D:$O,COLUMN()-COLUMN($B$4)+1,FALSE))</f>
        <v/>
      </c>
    </row>
    <row r="794" spans="2:5">
      <c r="B794" s="35"/>
      <c r="C794" s="35"/>
      <c r="E794" s="28" t="str">
        <f>IF($B794="","",VLOOKUP($B794,公司明细!$D:$O,COLUMN()-COLUMN($B$4)+1,FALSE))</f>
        <v/>
      </c>
    </row>
    <row r="795" spans="2:5">
      <c r="B795" s="35"/>
      <c r="C795" s="35"/>
      <c r="E795" s="28" t="str">
        <f>IF($B795="","",VLOOKUP($B795,公司明细!$D:$O,COLUMN()-COLUMN($B$4)+1,FALSE))</f>
        <v/>
      </c>
    </row>
    <row r="796" spans="2:5">
      <c r="B796" s="35"/>
      <c r="C796" s="35"/>
      <c r="E796" s="28" t="str">
        <f>IF($B796="","",VLOOKUP($B796,公司明细!$D:$O,COLUMN()-COLUMN($B$4)+1,FALSE))</f>
        <v/>
      </c>
    </row>
    <row r="797" spans="2:5">
      <c r="B797" s="35"/>
      <c r="C797" s="35"/>
      <c r="E797" s="28" t="str">
        <f>IF($B797="","",VLOOKUP($B797,公司明细!$D:$O,COLUMN()-COLUMN($B$4)+1,FALSE))</f>
        <v/>
      </c>
    </row>
    <row r="798" spans="2:5">
      <c r="B798" s="35"/>
      <c r="C798" s="35"/>
      <c r="E798" s="28" t="str">
        <f>IF($B798="","",VLOOKUP($B798,公司明细!$D:$O,COLUMN()-COLUMN($B$4)+1,FALSE))</f>
        <v/>
      </c>
    </row>
    <row r="799" spans="2:5">
      <c r="B799" s="35"/>
      <c r="C799" s="35"/>
      <c r="E799" s="28" t="str">
        <f>IF($B799="","",VLOOKUP($B799,公司明细!$D:$O,COLUMN()-COLUMN($B$4)+1,FALSE))</f>
        <v/>
      </c>
    </row>
    <row r="800" spans="2:5">
      <c r="B800" s="35"/>
      <c r="C800" s="35"/>
      <c r="E800" s="28" t="str">
        <f>IF($B800="","",VLOOKUP($B800,公司明细!$D:$O,COLUMN()-COLUMN($B$4)+1,FALSE))</f>
        <v/>
      </c>
    </row>
    <row r="801" spans="2:5">
      <c r="B801" s="35"/>
      <c r="C801" s="35"/>
      <c r="E801" s="28" t="str">
        <f>IF($B801="","",VLOOKUP($B801,公司明细!$D:$O,COLUMN()-COLUMN($B$4)+1,FALSE))</f>
        <v/>
      </c>
    </row>
    <row r="802" spans="2:5">
      <c r="B802" s="35"/>
      <c r="C802" s="35"/>
      <c r="E802" s="28" t="str">
        <f>IF($B802="","",VLOOKUP($B802,公司明细!$D:$O,COLUMN()-COLUMN($B$4)+1,FALSE))</f>
        <v/>
      </c>
    </row>
    <row r="803" spans="2:5">
      <c r="B803" s="35"/>
      <c r="C803" s="35"/>
      <c r="E803" s="28" t="str">
        <f>IF($B803="","",VLOOKUP($B803,公司明细!$D:$O,COLUMN()-COLUMN($B$4)+1,FALSE))</f>
        <v/>
      </c>
    </row>
    <row r="804" spans="2:5">
      <c r="B804" s="35"/>
      <c r="C804" s="35"/>
      <c r="E804" s="28" t="str">
        <f>IF($B804="","",VLOOKUP($B804,公司明细!$D:$O,COLUMN()-COLUMN($B$4)+1,FALSE))</f>
        <v/>
      </c>
    </row>
    <row r="805" spans="2:5">
      <c r="B805" s="35"/>
      <c r="C805" s="35"/>
      <c r="E805" s="28" t="str">
        <f>IF($B805="","",VLOOKUP($B805,公司明细!$D:$O,COLUMN()-COLUMN($B$4)+1,FALSE))</f>
        <v/>
      </c>
    </row>
    <row r="806" spans="2:5">
      <c r="B806" s="35"/>
      <c r="C806" s="35"/>
      <c r="E806" s="28" t="str">
        <f>IF($B806="","",VLOOKUP($B806,公司明细!$D:$O,COLUMN()-COLUMN($B$4)+1,FALSE))</f>
        <v/>
      </c>
    </row>
    <row r="807" spans="2:5">
      <c r="B807" s="35"/>
      <c r="C807" s="35"/>
      <c r="E807" s="28" t="str">
        <f>IF($B807="","",VLOOKUP($B807,公司明细!$D:$O,COLUMN()-COLUMN($B$4)+1,FALSE))</f>
        <v/>
      </c>
    </row>
    <row r="808" spans="2:5">
      <c r="B808" s="35"/>
      <c r="C808" s="35"/>
      <c r="E808" s="28" t="str">
        <f>IF($B808="","",VLOOKUP($B808,公司明细!$D:$O,COLUMN()-COLUMN($B$4)+1,FALSE))</f>
        <v/>
      </c>
    </row>
    <row r="809" spans="2:5">
      <c r="B809" s="35"/>
      <c r="C809" s="35"/>
      <c r="E809" s="28" t="str">
        <f>IF($B809="","",VLOOKUP($B809,公司明细!$D:$O,COLUMN()-COLUMN($B$4)+1,FALSE))</f>
        <v/>
      </c>
    </row>
    <row r="810" spans="2:5">
      <c r="B810" s="35"/>
      <c r="C810" s="35"/>
      <c r="E810" s="28" t="str">
        <f>IF($B810="","",VLOOKUP($B810,公司明细!$D:$O,COLUMN()-COLUMN($B$4)+1,FALSE))</f>
        <v/>
      </c>
    </row>
    <row r="811" spans="2:5">
      <c r="B811" s="35"/>
      <c r="C811" s="35"/>
      <c r="E811" s="28" t="str">
        <f>IF($B811="","",VLOOKUP($B811,公司明细!$D:$O,COLUMN()-COLUMN($B$4)+1,FALSE))</f>
        <v/>
      </c>
    </row>
    <row r="812" spans="2:5">
      <c r="B812" s="35"/>
      <c r="C812" s="35"/>
      <c r="E812" s="28" t="str">
        <f>IF($B812="","",VLOOKUP($B812,公司明细!$D:$O,COLUMN()-COLUMN($B$4)+1,FALSE))</f>
        <v/>
      </c>
    </row>
    <row r="813" spans="2:5">
      <c r="B813" s="35"/>
      <c r="C813" s="35"/>
      <c r="E813" s="28" t="str">
        <f>IF($B813="","",VLOOKUP($B813,公司明细!$D:$O,COLUMN()-COLUMN($B$4)+1,FALSE))</f>
        <v/>
      </c>
    </row>
    <row r="814" spans="2:5">
      <c r="B814" s="35"/>
      <c r="C814" s="35"/>
      <c r="E814" s="28" t="str">
        <f>IF($B814="","",VLOOKUP($B814,公司明细!$D:$O,COLUMN()-COLUMN($B$4)+1,FALSE))</f>
        <v/>
      </c>
    </row>
    <row r="815" spans="2:5">
      <c r="B815" s="35"/>
      <c r="C815" s="35"/>
      <c r="E815" s="28" t="str">
        <f>IF($B815="","",VLOOKUP($B815,公司明细!$D:$O,COLUMN()-COLUMN($B$4)+1,FALSE))</f>
        <v/>
      </c>
    </row>
    <row r="816" spans="2:5">
      <c r="B816" s="35"/>
      <c r="C816" s="35"/>
      <c r="E816" s="28" t="str">
        <f>IF($B816="","",VLOOKUP($B816,公司明细!$D:$O,COLUMN()-COLUMN($B$4)+1,FALSE))</f>
        <v/>
      </c>
    </row>
    <row r="817" spans="2:5">
      <c r="B817" s="35"/>
      <c r="C817" s="35"/>
      <c r="E817" s="28" t="str">
        <f>IF($B817="","",VLOOKUP($B817,公司明细!$D:$O,COLUMN()-COLUMN($B$4)+1,FALSE))</f>
        <v/>
      </c>
    </row>
    <row r="818" spans="2:5">
      <c r="B818" s="35"/>
      <c r="C818" s="35"/>
      <c r="E818" s="28" t="str">
        <f>IF($B818="","",VLOOKUP($B818,公司明细!$D:$O,COLUMN()-COLUMN($B$4)+1,FALSE))</f>
        <v/>
      </c>
    </row>
    <row r="819" spans="2:5">
      <c r="B819" s="35"/>
      <c r="C819" s="35"/>
      <c r="E819" s="28" t="str">
        <f>IF($B819="","",VLOOKUP($B819,公司明细!$D:$O,COLUMN()-COLUMN($B$4)+1,FALSE))</f>
        <v/>
      </c>
    </row>
    <row r="820" spans="2:5">
      <c r="B820" s="35"/>
      <c r="C820" s="35"/>
      <c r="E820" s="28" t="str">
        <f>IF($B820="","",VLOOKUP($B820,公司明细!$D:$O,COLUMN()-COLUMN($B$4)+1,FALSE))</f>
        <v/>
      </c>
    </row>
    <row r="821" spans="2:5">
      <c r="B821" s="35"/>
      <c r="C821" s="35"/>
      <c r="E821" s="28" t="str">
        <f>IF($B821="","",VLOOKUP($B821,公司明细!$D:$O,COLUMN()-COLUMN($B$4)+1,FALSE))</f>
        <v/>
      </c>
    </row>
    <row r="822" spans="2:5">
      <c r="B822" s="35"/>
      <c r="C822" s="35"/>
      <c r="E822" s="28" t="str">
        <f>IF($B822="","",VLOOKUP($B822,公司明细!$D:$O,COLUMN()-COLUMN($B$4)+1,FALSE))</f>
        <v/>
      </c>
    </row>
    <row r="823" spans="2:5">
      <c r="B823" s="35"/>
      <c r="C823" s="35"/>
      <c r="E823" s="28" t="str">
        <f>IF($B823="","",VLOOKUP($B823,公司明细!$D:$O,COLUMN()-COLUMN($B$4)+1,FALSE))</f>
        <v/>
      </c>
    </row>
    <row r="824" spans="2:5">
      <c r="B824" s="35"/>
      <c r="C824" s="35"/>
      <c r="E824" s="28" t="str">
        <f>IF($B824="","",VLOOKUP($B824,公司明细!$D:$O,COLUMN()-COLUMN($B$4)+1,FALSE))</f>
        <v/>
      </c>
    </row>
    <row r="825" spans="2:5">
      <c r="B825" s="35"/>
      <c r="C825" s="35"/>
      <c r="E825" s="28" t="str">
        <f>IF($B825="","",VLOOKUP($B825,公司明细!$D:$O,COLUMN()-COLUMN($B$4)+1,FALSE))</f>
        <v/>
      </c>
    </row>
    <row r="826" spans="2:5">
      <c r="B826" s="35"/>
      <c r="C826" s="35"/>
      <c r="E826" s="28" t="str">
        <f>IF($B826="","",VLOOKUP($B826,公司明细!$D:$O,COLUMN()-COLUMN($B$4)+1,FALSE))</f>
        <v/>
      </c>
    </row>
    <row r="827" spans="2:5">
      <c r="B827" s="35"/>
      <c r="C827" s="35"/>
      <c r="E827" s="28" t="str">
        <f>IF($B827="","",VLOOKUP($B827,公司明细!$D:$O,COLUMN()-COLUMN($B$4)+1,FALSE))</f>
        <v/>
      </c>
    </row>
    <row r="828" spans="2:5">
      <c r="B828" s="35"/>
      <c r="C828" s="35"/>
      <c r="E828" s="28" t="str">
        <f>IF($B828="","",VLOOKUP($B828,公司明细!$D:$O,COLUMN()-COLUMN($B$4)+1,FALSE))</f>
        <v/>
      </c>
    </row>
    <row r="829" spans="2:5">
      <c r="B829" s="35"/>
      <c r="C829" s="35"/>
      <c r="E829" s="28" t="str">
        <f>IF($B829="","",VLOOKUP($B829,公司明细!$D:$O,COLUMN()-COLUMN($B$4)+1,FALSE))</f>
        <v/>
      </c>
    </row>
    <row r="830" spans="2:5">
      <c r="B830" s="35"/>
      <c r="C830" s="35"/>
      <c r="E830" s="28" t="str">
        <f>IF($B830="","",VLOOKUP($B830,公司明细!$D:$O,COLUMN()-COLUMN($B$4)+1,FALSE))</f>
        <v/>
      </c>
    </row>
    <row r="831" spans="2:5">
      <c r="B831" s="35"/>
      <c r="C831" s="35"/>
      <c r="E831" s="28" t="str">
        <f>IF($B831="","",VLOOKUP($B831,公司明细!$D:$O,COLUMN()-COLUMN($B$4)+1,FALSE))</f>
        <v/>
      </c>
    </row>
    <row r="832" spans="2:5">
      <c r="B832" s="35"/>
      <c r="C832" s="35"/>
      <c r="E832" s="28" t="str">
        <f>IF($B832="","",VLOOKUP($B832,公司明细!$D:$O,COLUMN()-COLUMN($B$4)+1,FALSE))</f>
        <v/>
      </c>
    </row>
    <row r="833" spans="2:5">
      <c r="B833" s="35"/>
      <c r="C833" s="35"/>
      <c r="E833" s="28" t="str">
        <f>IF($B833="","",VLOOKUP($B833,公司明细!$D:$O,COLUMN()-COLUMN($B$4)+1,FALSE))</f>
        <v/>
      </c>
    </row>
    <row r="834" spans="2:5">
      <c r="B834" s="35"/>
      <c r="C834" s="35"/>
      <c r="E834" s="28" t="str">
        <f>IF($B834="","",VLOOKUP($B834,公司明细!$D:$O,COLUMN()-COLUMN($B$4)+1,FALSE))</f>
        <v/>
      </c>
    </row>
    <row r="835" spans="2:5">
      <c r="B835" s="35"/>
      <c r="C835" s="35"/>
      <c r="E835" s="28" t="str">
        <f>IF($B835="","",VLOOKUP($B835,公司明细!$D:$O,COLUMN()-COLUMN($B$4)+1,FALSE))</f>
        <v/>
      </c>
    </row>
    <row r="836" spans="2:5">
      <c r="B836" s="35"/>
      <c r="C836" s="35"/>
      <c r="E836" s="28" t="str">
        <f>IF($B836="","",VLOOKUP($B836,公司明细!$D:$O,COLUMN()-COLUMN($B$4)+1,FALSE))</f>
        <v/>
      </c>
    </row>
    <row r="837" spans="2:5">
      <c r="B837" s="35"/>
      <c r="C837" s="35"/>
      <c r="E837" s="28" t="str">
        <f>IF($B837="","",VLOOKUP($B837,公司明细!$D:$O,COLUMN()-COLUMN($B$4)+1,FALSE))</f>
        <v/>
      </c>
    </row>
    <row r="838" spans="2:5">
      <c r="B838" s="35"/>
      <c r="C838" s="35"/>
      <c r="E838" s="28" t="str">
        <f>IF($B838="","",VLOOKUP($B838,公司明细!$D:$O,COLUMN()-COLUMN($B$4)+1,FALSE))</f>
        <v/>
      </c>
    </row>
    <row r="839" spans="2:5">
      <c r="B839" s="35"/>
      <c r="C839" s="35"/>
      <c r="E839" s="28" t="str">
        <f>IF($B839="","",VLOOKUP($B839,公司明细!$D:$O,COLUMN()-COLUMN($B$4)+1,FALSE))</f>
        <v/>
      </c>
    </row>
    <row r="840" spans="2:5">
      <c r="B840" s="35"/>
      <c r="C840" s="35"/>
      <c r="E840" s="28" t="str">
        <f>IF($B840="","",VLOOKUP($B840,公司明细!$D:$O,COLUMN()-COLUMN($B$4)+1,FALSE))</f>
        <v/>
      </c>
    </row>
    <row r="841" spans="2:5">
      <c r="B841" s="35"/>
      <c r="C841" s="35"/>
      <c r="E841" s="28" t="str">
        <f>IF($B841="","",VLOOKUP($B841,公司明细!$D:$O,COLUMN()-COLUMN($B$4)+1,FALSE))</f>
        <v/>
      </c>
    </row>
    <row r="842" spans="2:5">
      <c r="B842" s="35"/>
      <c r="C842" s="35"/>
      <c r="E842" s="28" t="str">
        <f>IF($B842="","",VLOOKUP($B842,公司明细!$D:$O,COLUMN()-COLUMN($B$4)+1,FALSE))</f>
        <v/>
      </c>
    </row>
    <row r="843" spans="2:5">
      <c r="B843" s="35"/>
      <c r="C843" s="35"/>
      <c r="E843" s="28" t="str">
        <f>IF($B843="","",VLOOKUP($B843,公司明细!$D:$O,COLUMN()-COLUMN($B$4)+1,FALSE))</f>
        <v/>
      </c>
    </row>
    <row r="844" spans="2:5">
      <c r="B844" s="35"/>
      <c r="C844" s="35"/>
      <c r="E844" s="28" t="str">
        <f>IF($B844="","",VLOOKUP($B844,公司明细!$D:$O,COLUMN()-COLUMN($B$4)+1,FALSE))</f>
        <v/>
      </c>
    </row>
    <row r="845" spans="2:5">
      <c r="B845" s="35"/>
      <c r="C845" s="35"/>
      <c r="E845" s="28" t="str">
        <f>IF($B845="","",VLOOKUP($B845,公司明细!$D:$O,COLUMN()-COLUMN($B$4)+1,FALSE))</f>
        <v/>
      </c>
    </row>
    <row r="846" spans="2:5">
      <c r="B846" s="35"/>
      <c r="C846" s="35"/>
      <c r="E846" s="28" t="str">
        <f>IF($B846="","",VLOOKUP($B846,公司明细!$D:$O,COLUMN()-COLUMN($B$4)+1,FALSE))</f>
        <v/>
      </c>
    </row>
    <row r="847" spans="2:5">
      <c r="B847" s="35"/>
      <c r="C847" s="35"/>
      <c r="E847" s="28" t="str">
        <f>IF($B847="","",VLOOKUP($B847,公司明细!$D:$O,COLUMN()-COLUMN($B$4)+1,FALSE))</f>
        <v/>
      </c>
    </row>
    <row r="848" spans="2:5">
      <c r="B848" s="35"/>
      <c r="C848" s="35"/>
      <c r="E848" s="28" t="str">
        <f>IF($B848="","",VLOOKUP($B848,公司明细!$D:$O,COLUMN()-COLUMN($B$4)+1,FALSE))</f>
        <v/>
      </c>
    </row>
    <row r="849" spans="2:5">
      <c r="B849" s="35"/>
      <c r="C849" s="35"/>
      <c r="E849" s="28" t="str">
        <f>IF($B849="","",VLOOKUP($B849,公司明细!$D:$O,COLUMN()-COLUMN($B$4)+1,FALSE))</f>
        <v/>
      </c>
    </row>
    <row r="850" spans="2:5">
      <c r="B850" s="35"/>
      <c r="C850" s="35"/>
      <c r="E850" s="28" t="str">
        <f>IF($B850="","",VLOOKUP($B850,公司明细!$D:$O,COLUMN()-COLUMN($B$4)+1,FALSE))</f>
        <v/>
      </c>
    </row>
    <row r="851" spans="2:5">
      <c r="B851" s="35"/>
      <c r="C851" s="35"/>
      <c r="E851" s="28" t="str">
        <f>IF($B851="","",VLOOKUP($B851,公司明细!$D:$O,COLUMN()-COLUMN($B$4)+1,FALSE))</f>
        <v/>
      </c>
    </row>
    <row r="852" spans="2:5">
      <c r="B852" s="35"/>
      <c r="C852" s="35"/>
      <c r="E852" s="28" t="str">
        <f>IF($B852="","",VLOOKUP($B852,公司明细!$D:$O,COLUMN()-COLUMN($B$4)+1,FALSE))</f>
        <v/>
      </c>
    </row>
    <row r="853" spans="2:5">
      <c r="B853" s="35"/>
      <c r="C853" s="35"/>
      <c r="E853" s="28" t="str">
        <f>IF($B853="","",VLOOKUP($B853,公司明细!$D:$O,COLUMN()-COLUMN($B$4)+1,FALSE))</f>
        <v/>
      </c>
    </row>
    <row r="854" spans="2:5">
      <c r="B854" s="35"/>
      <c r="C854" s="35"/>
      <c r="E854" s="28" t="str">
        <f>IF($B854="","",VLOOKUP($B854,公司明细!$D:$O,COLUMN()-COLUMN($B$4)+1,FALSE))</f>
        <v/>
      </c>
    </row>
    <row r="855" spans="2:5">
      <c r="B855" s="35"/>
      <c r="C855" s="35"/>
      <c r="E855" s="28" t="str">
        <f>IF($B855="","",VLOOKUP($B855,公司明细!$D:$O,COLUMN()-COLUMN($B$4)+1,FALSE))</f>
        <v/>
      </c>
    </row>
    <row r="856" spans="2:5">
      <c r="B856" s="35"/>
      <c r="C856" s="35"/>
      <c r="E856" s="28" t="str">
        <f>IF($B856="","",VLOOKUP($B856,公司明细!$D:$O,COLUMN()-COLUMN($B$4)+1,FALSE))</f>
        <v/>
      </c>
    </row>
    <row r="857" spans="2:5">
      <c r="B857" s="35"/>
      <c r="C857" s="35"/>
      <c r="E857" s="28" t="str">
        <f>IF($B857="","",VLOOKUP($B857,公司明细!$D:$O,COLUMN()-COLUMN($B$4)+1,FALSE))</f>
        <v/>
      </c>
    </row>
    <row r="858" spans="2:5">
      <c r="B858" s="35"/>
      <c r="C858" s="35"/>
      <c r="E858" s="28" t="str">
        <f>IF($B858="","",VLOOKUP($B858,公司明细!$D:$O,COLUMN()-COLUMN($B$4)+1,FALSE))</f>
        <v/>
      </c>
    </row>
    <row r="859" spans="2:5">
      <c r="B859" s="35"/>
      <c r="C859" s="35"/>
      <c r="E859" s="28" t="str">
        <f>IF($B859="","",VLOOKUP($B859,公司明细!$D:$O,COLUMN()-COLUMN($B$4)+1,FALSE))</f>
        <v/>
      </c>
    </row>
    <row r="860" spans="2:5">
      <c r="B860" s="35"/>
      <c r="C860" s="35"/>
      <c r="E860" s="28" t="str">
        <f>IF($B860="","",VLOOKUP($B860,公司明细!$D:$O,COLUMN()-COLUMN($B$4)+1,FALSE))</f>
        <v/>
      </c>
    </row>
    <row r="861" spans="2:5">
      <c r="B861" s="35"/>
      <c r="C861" s="35"/>
      <c r="E861" s="28" t="str">
        <f>IF($B861="","",VLOOKUP($B861,公司明细!$D:$O,COLUMN()-COLUMN($B$4)+1,FALSE))</f>
        <v/>
      </c>
    </row>
    <row r="862" spans="2:5">
      <c r="B862" s="35"/>
      <c r="C862" s="35"/>
      <c r="E862" s="28" t="str">
        <f>IF($B862="","",VLOOKUP($B862,公司明细!$D:$O,COLUMN()-COLUMN($B$4)+1,FALSE))</f>
        <v/>
      </c>
    </row>
    <row r="863" spans="2:5">
      <c r="B863" s="35"/>
      <c r="C863" s="35"/>
      <c r="E863" s="28" t="str">
        <f>IF($B863="","",VLOOKUP($B863,公司明细!$D:$O,COLUMN()-COLUMN($B$4)+1,FALSE))</f>
        <v/>
      </c>
    </row>
    <row r="864" spans="2:5">
      <c r="B864" s="35"/>
      <c r="C864" s="35"/>
      <c r="E864" s="28" t="str">
        <f>IF($B864="","",VLOOKUP($B864,公司明细!$D:$O,COLUMN()-COLUMN($B$4)+1,FALSE))</f>
        <v/>
      </c>
    </row>
    <row r="865" spans="2:5">
      <c r="B865" s="35"/>
      <c r="C865" s="35"/>
      <c r="E865" s="28" t="str">
        <f>IF($B865="","",VLOOKUP($B865,公司明细!$D:$O,COLUMN()-COLUMN($B$4)+1,FALSE))</f>
        <v/>
      </c>
    </row>
    <row r="866" spans="2:5">
      <c r="B866" s="35"/>
      <c r="C866" s="35"/>
      <c r="E866" s="28" t="str">
        <f>IF($B866="","",VLOOKUP($B866,公司明细!$D:$O,COLUMN()-COLUMN($B$4)+1,FALSE))</f>
        <v/>
      </c>
    </row>
    <row r="867" spans="2:5">
      <c r="B867" s="35"/>
      <c r="C867" s="35"/>
      <c r="E867" s="28" t="str">
        <f>IF($B867="","",VLOOKUP($B867,公司明细!$D:$O,COLUMN()-COLUMN($B$4)+1,FALSE))</f>
        <v/>
      </c>
    </row>
    <row r="868" spans="2:5">
      <c r="B868" s="35"/>
      <c r="C868" s="35"/>
      <c r="E868" s="28" t="str">
        <f>IF($B868="","",VLOOKUP($B868,公司明细!$D:$O,COLUMN()-COLUMN($B$4)+1,FALSE))</f>
        <v/>
      </c>
    </row>
    <row r="869" spans="2:5">
      <c r="B869" s="35"/>
      <c r="C869" s="35"/>
      <c r="E869" s="28" t="str">
        <f>IF($B869="","",VLOOKUP($B869,公司明细!$D:$O,COLUMN()-COLUMN($B$4)+1,FALSE))</f>
        <v/>
      </c>
    </row>
    <row r="870" spans="2:5">
      <c r="B870" s="35"/>
      <c r="C870" s="35"/>
      <c r="E870" s="28" t="str">
        <f>IF($B870="","",VLOOKUP($B870,公司明细!$D:$O,COLUMN()-COLUMN($B$4)+1,FALSE))</f>
        <v/>
      </c>
    </row>
    <row r="871" spans="2:5">
      <c r="B871" s="35"/>
      <c r="C871" s="35"/>
      <c r="E871" s="28" t="str">
        <f>IF($B871="","",VLOOKUP($B871,公司明细!$D:$O,COLUMN()-COLUMN($B$4)+1,FALSE))</f>
        <v/>
      </c>
    </row>
    <row r="872" spans="2:5">
      <c r="B872" s="35"/>
      <c r="C872" s="35"/>
      <c r="E872" s="28" t="str">
        <f>IF($B872="","",VLOOKUP($B872,公司明细!$D:$O,COLUMN()-COLUMN($B$4)+1,FALSE))</f>
        <v/>
      </c>
    </row>
    <row r="873" spans="2:5">
      <c r="B873" s="35"/>
      <c r="C873" s="35"/>
      <c r="E873" s="28" t="str">
        <f>IF($B873="","",VLOOKUP($B873,公司明细!$D:$O,COLUMN()-COLUMN($B$4)+1,FALSE))</f>
        <v/>
      </c>
    </row>
    <row r="874" spans="2:5">
      <c r="B874" s="35"/>
      <c r="C874" s="35"/>
      <c r="E874" s="28" t="str">
        <f>IF($B874="","",VLOOKUP($B874,公司明细!$D:$O,COLUMN()-COLUMN($B$4)+1,FALSE))</f>
        <v/>
      </c>
    </row>
    <row r="875" spans="2:5">
      <c r="B875" s="35"/>
      <c r="C875" s="35"/>
      <c r="E875" s="28" t="str">
        <f>IF($B875="","",VLOOKUP($B875,公司明细!$D:$O,COLUMN()-COLUMN($B$4)+1,FALSE))</f>
        <v/>
      </c>
    </row>
    <row r="876" spans="2:5">
      <c r="B876" s="35"/>
      <c r="C876" s="35"/>
      <c r="E876" s="28" t="str">
        <f>IF($B876="","",VLOOKUP($B876,公司明细!$D:$O,COLUMN()-COLUMN($B$4)+1,FALSE))</f>
        <v/>
      </c>
    </row>
    <row r="877" spans="2:5">
      <c r="B877" s="35"/>
      <c r="C877" s="35"/>
      <c r="E877" s="28" t="str">
        <f>IF($B877="","",VLOOKUP($B877,公司明细!$D:$O,COLUMN()-COLUMN($B$4)+1,FALSE))</f>
        <v/>
      </c>
    </row>
    <row r="878" spans="2:5">
      <c r="B878" s="35"/>
      <c r="C878" s="35"/>
      <c r="E878" s="28" t="str">
        <f>IF($B878="","",VLOOKUP($B878,公司明细!$D:$O,COLUMN()-COLUMN($B$4)+1,FALSE))</f>
        <v/>
      </c>
    </row>
    <row r="879" spans="2:5">
      <c r="B879" s="35"/>
      <c r="C879" s="35"/>
      <c r="E879" s="28" t="str">
        <f>IF($B879="","",VLOOKUP($B879,公司明细!$D:$O,COLUMN()-COLUMN($B$4)+1,FALSE))</f>
        <v/>
      </c>
    </row>
    <row r="880" spans="2:5">
      <c r="B880" s="35"/>
      <c r="C880" s="35"/>
      <c r="E880" s="28" t="str">
        <f>IF($B880="","",VLOOKUP($B880,公司明细!$D:$O,COLUMN()-COLUMN($B$4)+1,FALSE))</f>
        <v/>
      </c>
    </row>
    <row r="881" spans="2:5">
      <c r="B881" s="35"/>
      <c r="C881" s="35"/>
      <c r="E881" s="28" t="str">
        <f>IF($B881="","",VLOOKUP($B881,公司明细!$D:$O,COLUMN()-COLUMN($B$4)+1,FALSE))</f>
        <v/>
      </c>
    </row>
    <row r="882" spans="2:5">
      <c r="B882" s="35"/>
      <c r="C882" s="35"/>
      <c r="E882" s="28" t="str">
        <f>IF($B882="","",VLOOKUP($B882,公司明细!$D:$O,COLUMN()-COLUMN($B$4)+1,FALSE))</f>
        <v/>
      </c>
    </row>
    <row r="883" spans="2:5">
      <c r="B883" s="35"/>
      <c r="C883" s="35"/>
      <c r="E883" s="28" t="str">
        <f>IF($B883="","",VLOOKUP($B883,公司明细!$D:$O,COLUMN()-COLUMN($B$4)+1,FALSE))</f>
        <v/>
      </c>
    </row>
    <row r="884" spans="2:5">
      <c r="B884" s="35"/>
      <c r="C884" s="35"/>
      <c r="E884" s="28" t="str">
        <f>IF($B884="","",VLOOKUP($B884,公司明细!$D:$O,COLUMN()-COLUMN($B$4)+1,FALSE))</f>
        <v/>
      </c>
    </row>
    <row r="885" spans="2:5">
      <c r="B885" s="35"/>
      <c r="C885" s="35"/>
      <c r="E885" s="28" t="str">
        <f>IF($B885="","",VLOOKUP($B885,公司明细!$D:$O,COLUMN()-COLUMN($B$4)+1,FALSE))</f>
        <v/>
      </c>
    </row>
    <row r="886" spans="2:5">
      <c r="B886" s="35"/>
      <c r="C886" s="35"/>
      <c r="E886" s="28" t="str">
        <f>IF($B886="","",VLOOKUP($B886,公司明细!$D:$O,COLUMN()-COLUMN($B$4)+1,FALSE))</f>
        <v/>
      </c>
    </row>
    <row r="887" spans="2:5">
      <c r="B887" s="35"/>
      <c r="C887" s="35"/>
      <c r="E887" s="28" t="str">
        <f>IF($B887="","",VLOOKUP($B887,公司明细!$D:$O,COLUMN()-COLUMN($B$4)+1,FALSE))</f>
        <v/>
      </c>
    </row>
    <row r="888" spans="2:5">
      <c r="B888" s="35"/>
      <c r="C888" s="35"/>
      <c r="E888" s="28" t="str">
        <f>IF($B888="","",VLOOKUP($B888,公司明细!$D:$O,COLUMN()-COLUMN($B$4)+1,FALSE))</f>
        <v/>
      </c>
    </row>
    <row r="889" spans="2:5">
      <c r="B889" s="35"/>
      <c r="C889" s="35"/>
      <c r="E889" s="28" t="str">
        <f>IF($B889="","",VLOOKUP($B889,公司明细!$D:$O,COLUMN()-COLUMN($B$4)+1,FALSE))</f>
        <v/>
      </c>
    </row>
    <row r="890" spans="2:5">
      <c r="B890" s="35"/>
      <c r="C890" s="35"/>
      <c r="E890" s="28" t="str">
        <f>IF($B890="","",VLOOKUP($B890,公司明细!$D:$O,COLUMN()-COLUMN($B$4)+1,FALSE))</f>
        <v/>
      </c>
    </row>
    <row r="891" spans="2:5">
      <c r="B891" s="35"/>
      <c r="C891" s="35"/>
      <c r="E891" s="28" t="str">
        <f>IF($B891="","",VLOOKUP($B891,公司明细!$D:$O,COLUMN()-COLUMN($B$4)+1,FALSE))</f>
        <v/>
      </c>
    </row>
    <row r="892" spans="2:5">
      <c r="B892" s="35"/>
      <c r="C892" s="35"/>
      <c r="E892" s="28" t="str">
        <f>IF($B892="","",VLOOKUP($B892,公司明细!$D:$O,COLUMN()-COLUMN($B$4)+1,FALSE))</f>
        <v/>
      </c>
    </row>
    <row r="893" spans="2:5">
      <c r="B893" s="35"/>
      <c r="C893" s="35"/>
      <c r="E893" s="28" t="str">
        <f>IF($B893="","",VLOOKUP($B893,公司明细!$D:$O,COLUMN()-COLUMN($B$4)+1,FALSE))</f>
        <v/>
      </c>
    </row>
    <row r="894" spans="2:5">
      <c r="B894" s="35"/>
      <c r="C894" s="35"/>
      <c r="E894" s="28" t="str">
        <f>IF($B894="","",VLOOKUP($B894,公司明细!$D:$O,COLUMN()-COLUMN($B$4)+1,FALSE))</f>
        <v/>
      </c>
    </row>
    <row r="895" spans="2:5">
      <c r="B895" s="35"/>
      <c r="C895" s="35"/>
      <c r="E895" s="28" t="str">
        <f>IF($B895="","",VLOOKUP($B895,公司明细!$D:$O,COLUMN()-COLUMN($B$4)+1,FALSE))</f>
        <v/>
      </c>
    </row>
    <row r="896" spans="2:5">
      <c r="B896" s="35"/>
      <c r="C896" s="35"/>
      <c r="E896" s="28" t="str">
        <f>IF($B896="","",VLOOKUP($B896,公司明细!$D:$O,COLUMN()-COLUMN($B$4)+1,FALSE))</f>
        <v/>
      </c>
    </row>
    <row r="897" spans="2:5">
      <c r="B897" s="35"/>
      <c r="C897" s="35"/>
      <c r="E897" s="28" t="str">
        <f>IF($B897="","",VLOOKUP($B897,公司明细!$D:$O,COLUMN()-COLUMN($B$4)+1,FALSE))</f>
        <v/>
      </c>
    </row>
    <row r="898" spans="2:5">
      <c r="B898" s="35"/>
      <c r="C898" s="35"/>
      <c r="E898" s="28" t="str">
        <f>IF($B898="","",VLOOKUP($B898,公司明细!$D:$O,COLUMN()-COLUMN($B$4)+1,FALSE))</f>
        <v/>
      </c>
    </row>
    <row r="899" spans="2:5">
      <c r="B899" s="35"/>
      <c r="C899" s="35"/>
      <c r="E899" s="28" t="str">
        <f>IF($B899="","",VLOOKUP($B899,公司明细!$D:$O,COLUMN()-COLUMN($B$4)+1,FALSE))</f>
        <v/>
      </c>
    </row>
    <row r="900" spans="2:5">
      <c r="B900" s="35"/>
      <c r="C900" s="35"/>
      <c r="E900" s="28" t="str">
        <f>IF($B900="","",VLOOKUP($B900,公司明细!$D:$O,COLUMN()-COLUMN($B$4)+1,FALSE))</f>
        <v/>
      </c>
    </row>
    <row r="901" spans="2:5">
      <c r="B901" s="35"/>
      <c r="C901" s="35"/>
      <c r="E901" s="28" t="str">
        <f>IF($B901="","",VLOOKUP($B901,公司明细!$D:$O,COLUMN()-COLUMN($B$4)+1,FALSE))</f>
        <v/>
      </c>
    </row>
    <row r="902" spans="2:5">
      <c r="B902" s="35"/>
      <c r="C902" s="35"/>
      <c r="E902" s="28" t="str">
        <f>IF($B902="","",VLOOKUP($B902,公司明细!$D:$O,COLUMN()-COLUMN($B$4)+1,FALSE))</f>
        <v/>
      </c>
    </row>
    <row r="903" spans="2:5">
      <c r="B903" s="35"/>
      <c r="C903" s="35"/>
      <c r="E903" s="28" t="str">
        <f>IF($B903="","",VLOOKUP($B903,公司明细!$D:$O,COLUMN()-COLUMN($B$4)+1,FALSE))</f>
        <v/>
      </c>
    </row>
    <row r="904" spans="2:5">
      <c r="B904" s="35"/>
      <c r="C904" s="35"/>
      <c r="E904" s="28" t="str">
        <f>IF($B904="","",VLOOKUP($B904,公司明细!$D:$O,COLUMN()-COLUMN($B$4)+1,FALSE))</f>
        <v/>
      </c>
    </row>
    <row r="905" spans="2:5">
      <c r="B905" s="35"/>
      <c r="C905" s="35"/>
      <c r="E905" s="28" t="str">
        <f>IF($B905="","",VLOOKUP($B905,公司明细!$D:$O,COLUMN()-COLUMN($B$4)+1,FALSE))</f>
        <v/>
      </c>
    </row>
    <row r="906" spans="2:5">
      <c r="B906" s="35"/>
      <c r="C906" s="35"/>
      <c r="E906" s="28" t="str">
        <f>IF($B906="","",VLOOKUP($B906,公司明细!$D:$O,COLUMN()-COLUMN($B$4)+1,FALSE))</f>
        <v/>
      </c>
    </row>
    <row r="907" spans="2:5">
      <c r="B907" s="35"/>
      <c r="C907" s="35"/>
      <c r="E907" s="28" t="str">
        <f>IF($B907="","",VLOOKUP($B907,公司明细!$D:$O,COLUMN()-COLUMN($B$4)+1,FALSE))</f>
        <v/>
      </c>
    </row>
    <row r="908" spans="2:5">
      <c r="B908" s="35"/>
      <c r="C908" s="35"/>
      <c r="E908" s="28" t="str">
        <f>IF($B908="","",VLOOKUP($B908,公司明细!$D:$O,COLUMN()-COLUMN($B$4)+1,FALSE))</f>
        <v/>
      </c>
    </row>
    <row r="909" spans="2:5">
      <c r="B909" s="35"/>
      <c r="C909" s="35"/>
      <c r="E909" s="28" t="str">
        <f>IF($B909="","",VLOOKUP($B909,公司明细!$D:$O,COLUMN()-COLUMN($B$4)+1,FALSE))</f>
        <v/>
      </c>
    </row>
    <row r="910" spans="2:5">
      <c r="B910" s="35"/>
      <c r="C910" s="35"/>
      <c r="E910" s="28" t="str">
        <f>IF($B910="","",VLOOKUP($B910,公司明细!$D:$O,COLUMN()-COLUMN($B$4)+1,FALSE))</f>
        <v/>
      </c>
    </row>
    <row r="911" spans="2:5">
      <c r="B911" s="35"/>
      <c r="C911" s="35"/>
      <c r="E911" s="28" t="str">
        <f>IF($B911="","",VLOOKUP($B911,公司明细!$D:$O,COLUMN()-COLUMN($B$4)+1,FALSE))</f>
        <v/>
      </c>
    </row>
    <row r="912" spans="2:5">
      <c r="B912" s="35"/>
      <c r="C912" s="35"/>
      <c r="E912" s="28" t="str">
        <f>IF($B912="","",VLOOKUP($B912,公司明细!$D:$O,COLUMN()-COLUMN($B$4)+1,FALSE))</f>
        <v/>
      </c>
    </row>
    <row r="913" spans="2:5">
      <c r="B913" s="35"/>
      <c r="C913" s="35"/>
      <c r="E913" s="28" t="str">
        <f>IF($B913="","",VLOOKUP($B913,公司明细!$D:$O,COLUMN()-COLUMN($B$4)+1,FALSE))</f>
        <v/>
      </c>
    </row>
    <row r="914" spans="2:5">
      <c r="B914" s="35"/>
      <c r="C914" s="35"/>
      <c r="E914" s="28" t="str">
        <f>IF($B914="","",VLOOKUP($B914,公司明细!$D:$O,COLUMN()-COLUMN($B$4)+1,FALSE))</f>
        <v/>
      </c>
    </row>
    <row r="915" spans="2:5">
      <c r="B915" s="35"/>
      <c r="C915" s="35"/>
      <c r="E915" s="28" t="str">
        <f>IF($B915="","",VLOOKUP($B915,公司明细!$D:$O,COLUMN()-COLUMN($B$4)+1,FALSE))</f>
        <v/>
      </c>
    </row>
    <row r="916" spans="2:5">
      <c r="B916" s="35"/>
      <c r="C916" s="35"/>
      <c r="E916" s="28" t="str">
        <f>IF($B916="","",VLOOKUP($B916,公司明细!$D:$O,COLUMN()-COLUMN($B$4)+1,FALSE))</f>
        <v/>
      </c>
    </row>
    <row r="917" spans="2:5">
      <c r="B917" s="35"/>
      <c r="C917" s="35"/>
      <c r="E917" s="28" t="str">
        <f>IF($B917="","",VLOOKUP($B917,公司明细!$D:$O,COLUMN()-COLUMN($B$4)+1,FALSE))</f>
        <v/>
      </c>
    </row>
    <row r="918" spans="2:5">
      <c r="B918" s="35"/>
      <c r="C918" s="35"/>
      <c r="E918" s="28" t="str">
        <f>IF($B918="","",VLOOKUP($B918,公司明细!$D:$O,COLUMN()-COLUMN($B$4)+1,FALSE))</f>
        <v/>
      </c>
    </row>
    <row r="919" spans="2:5">
      <c r="B919" s="35"/>
      <c r="C919" s="35"/>
      <c r="E919" s="28" t="str">
        <f>IF($B919="","",VLOOKUP($B919,公司明细!$D:$O,COLUMN()-COLUMN($B$4)+1,FALSE))</f>
        <v/>
      </c>
    </row>
    <row r="920" spans="2:5">
      <c r="B920" s="35"/>
      <c r="C920" s="35"/>
      <c r="E920" s="28" t="str">
        <f>IF($B920="","",VLOOKUP($B920,公司明细!$D:$O,COLUMN()-COLUMN($B$4)+1,FALSE))</f>
        <v/>
      </c>
    </row>
    <row r="921" spans="2:5">
      <c r="B921" s="35"/>
      <c r="C921" s="35"/>
      <c r="E921" s="28" t="str">
        <f>IF($B921="","",VLOOKUP($B921,公司明细!$D:$O,COLUMN()-COLUMN($B$4)+1,FALSE))</f>
        <v/>
      </c>
    </row>
    <row r="922" spans="2:5">
      <c r="B922" s="35"/>
      <c r="C922" s="35"/>
      <c r="E922" s="28" t="str">
        <f>IF($B922="","",VLOOKUP($B922,公司明细!$D:$O,COLUMN()-COLUMN($B$4)+1,FALSE))</f>
        <v/>
      </c>
    </row>
    <row r="923" spans="2:5">
      <c r="B923" s="35"/>
      <c r="C923" s="35"/>
      <c r="E923" s="28" t="str">
        <f>IF($B923="","",VLOOKUP($B923,公司明细!$D:$O,COLUMN()-COLUMN($B$4)+1,FALSE))</f>
        <v/>
      </c>
    </row>
    <row r="924" spans="2:5">
      <c r="B924" s="35"/>
      <c r="C924" s="35"/>
      <c r="E924" s="28" t="str">
        <f>IF($B924="","",VLOOKUP($B924,公司明细!$D:$O,COLUMN()-COLUMN($B$4)+1,FALSE))</f>
        <v/>
      </c>
    </row>
    <row r="925" spans="2:5">
      <c r="B925" s="35"/>
      <c r="C925" s="35"/>
      <c r="E925" s="28" t="str">
        <f>IF($B925="","",VLOOKUP($B925,公司明细!$D:$O,COLUMN()-COLUMN($B$4)+1,FALSE))</f>
        <v/>
      </c>
    </row>
    <row r="926" spans="2:5">
      <c r="B926" s="35"/>
      <c r="C926" s="35"/>
      <c r="E926" s="28" t="str">
        <f>IF($B926="","",VLOOKUP($B926,公司明细!$D:$O,COLUMN()-COLUMN($B$4)+1,FALSE))</f>
        <v/>
      </c>
    </row>
    <row r="927" spans="2:5">
      <c r="B927" s="35"/>
      <c r="C927" s="35"/>
      <c r="E927" s="28" t="str">
        <f>IF($B927="","",VLOOKUP($B927,公司明细!$D:$O,COLUMN()-COLUMN($B$4)+1,FALSE))</f>
        <v/>
      </c>
    </row>
    <row r="928" spans="2:5">
      <c r="B928" s="35"/>
      <c r="C928" s="35"/>
      <c r="E928" s="28" t="str">
        <f>IF($B928="","",VLOOKUP($B928,公司明细!$D:$O,COLUMN()-COLUMN($B$4)+1,FALSE))</f>
        <v/>
      </c>
    </row>
    <row r="929" spans="2:5">
      <c r="B929" s="35"/>
      <c r="C929" s="35"/>
      <c r="E929" s="28" t="str">
        <f>IF($B929="","",VLOOKUP($B929,公司明细!$D:$O,COLUMN()-COLUMN($B$4)+1,FALSE))</f>
        <v/>
      </c>
    </row>
    <row r="930" spans="2:5">
      <c r="B930" s="35"/>
      <c r="C930" s="35"/>
      <c r="E930" s="28" t="str">
        <f>IF($B930="","",VLOOKUP($B930,公司明细!$D:$O,COLUMN()-COLUMN($B$4)+1,FALSE))</f>
        <v/>
      </c>
    </row>
    <row r="931" spans="2:5">
      <c r="B931" s="35"/>
      <c r="C931" s="35"/>
      <c r="E931" s="28" t="str">
        <f>IF($B931="","",VLOOKUP($B931,公司明细!$D:$O,COLUMN()-COLUMN($B$4)+1,FALSE))</f>
        <v/>
      </c>
    </row>
    <row r="932" spans="2:5">
      <c r="B932" s="35"/>
      <c r="C932" s="35"/>
      <c r="E932" s="28" t="str">
        <f>IF($B932="","",VLOOKUP($B932,公司明细!$D:$O,COLUMN()-COLUMN($B$4)+1,FALSE))</f>
        <v/>
      </c>
    </row>
    <row r="933" spans="2:5">
      <c r="B933" s="35"/>
      <c r="C933" s="35"/>
      <c r="E933" s="28" t="str">
        <f>IF($B933="","",VLOOKUP($B933,公司明细!$D:$O,COLUMN()-COLUMN($B$4)+1,FALSE))</f>
        <v/>
      </c>
    </row>
    <row r="934" spans="2:5">
      <c r="B934" s="35"/>
      <c r="C934" s="35"/>
      <c r="E934" s="28" t="str">
        <f>IF($B934="","",VLOOKUP($B934,公司明细!$D:$O,COLUMN()-COLUMN($B$4)+1,FALSE))</f>
        <v/>
      </c>
    </row>
    <row r="935" spans="2:5">
      <c r="B935" s="35"/>
      <c r="C935" s="35"/>
      <c r="E935" s="28" t="str">
        <f>IF($B935="","",VLOOKUP($B935,公司明细!$D:$O,COLUMN()-COLUMN($B$4)+1,FALSE))</f>
        <v/>
      </c>
    </row>
    <row r="936" spans="2:5">
      <c r="B936" s="35"/>
      <c r="C936" s="35"/>
      <c r="E936" s="28" t="str">
        <f>IF($B936="","",VLOOKUP($B936,公司明细!$D:$O,COLUMN()-COLUMN($B$4)+1,FALSE))</f>
        <v/>
      </c>
    </row>
    <row r="937" spans="2:5">
      <c r="B937" s="35"/>
      <c r="C937" s="35"/>
      <c r="E937" s="28" t="str">
        <f>IF($B937="","",VLOOKUP($B937,公司明细!$D:$O,COLUMN()-COLUMN($B$4)+1,FALSE))</f>
        <v/>
      </c>
    </row>
    <row r="938" spans="2:5">
      <c r="B938" s="35"/>
      <c r="C938" s="35"/>
      <c r="E938" s="28" t="str">
        <f>IF($B938="","",VLOOKUP($B938,公司明细!$D:$O,COLUMN()-COLUMN($B$4)+1,FALSE))</f>
        <v/>
      </c>
    </row>
    <row r="939" spans="2:5">
      <c r="B939" s="35"/>
      <c r="C939" s="35"/>
      <c r="E939" s="28" t="str">
        <f>IF($B939="","",VLOOKUP($B939,公司明细!$D:$O,COLUMN()-COLUMN($B$4)+1,FALSE))</f>
        <v/>
      </c>
    </row>
    <row r="940" spans="2:5">
      <c r="B940" s="35"/>
      <c r="C940" s="35"/>
      <c r="E940" s="28" t="str">
        <f>IF($B940="","",VLOOKUP($B940,公司明细!$D:$O,COLUMN()-COLUMN($B$4)+1,FALSE))</f>
        <v/>
      </c>
    </row>
    <row r="941" spans="2:5">
      <c r="B941" s="35"/>
      <c r="C941" s="35"/>
      <c r="E941" s="28" t="str">
        <f>IF($B941="","",VLOOKUP($B941,公司明细!$D:$O,COLUMN()-COLUMN($B$4)+1,FALSE))</f>
        <v/>
      </c>
    </row>
    <row r="942" spans="2:5">
      <c r="B942" s="35"/>
      <c r="C942" s="35"/>
      <c r="E942" s="28" t="str">
        <f>IF($B942="","",VLOOKUP($B942,公司明细!$D:$O,COLUMN()-COLUMN($B$4)+1,FALSE))</f>
        <v/>
      </c>
    </row>
    <row r="943" spans="2:5">
      <c r="B943" s="35"/>
      <c r="C943" s="35"/>
      <c r="E943" s="28" t="str">
        <f>IF($B943="","",VLOOKUP($B943,公司明细!$D:$O,COLUMN()-COLUMN($B$4)+1,FALSE))</f>
        <v/>
      </c>
    </row>
    <row r="944" spans="2:5">
      <c r="B944" s="35"/>
      <c r="C944" s="35"/>
      <c r="E944" s="28" t="str">
        <f>IF($B944="","",VLOOKUP($B944,公司明细!$D:$O,COLUMN()-COLUMN($B$4)+1,FALSE))</f>
        <v/>
      </c>
    </row>
    <row r="945" spans="2:5">
      <c r="B945" s="35"/>
      <c r="C945" s="35"/>
      <c r="E945" s="28" t="str">
        <f>IF($B945="","",VLOOKUP($B945,公司明细!$D:$O,COLUMN()-COLUMN($B$4)+1,FALSE))</f>
        <v/>
      </c>
    </row>
    <row r="946" spans="2:5">
      <c r="B946" s="35"/>
      <c r="C946" s="35"/>
      <c r="E946" s="28" t="str">
        <f>IF($B946="","",VLOOKUP($B946,公司明细!$D:$O,COLUMN()-COLUMN($B$4)+1,FALSE))</f>
        <v/>
      </c>
    </row>
    <row r="947" spans="2:5">
      <c r="B947" s="35"/>
      <c r="C947" s="35"/>
      <c r="E947" s="28" t="str">
        <f>IF($B947="","",VLOOKUP($B947,公司明细!$D:$O,COLUMN()-COLUMN($B$4)+1,FALSE))</f>
        <v/>
      </c>
    </row>
    <row r="948" spans="2:5">
      <c r="B948" s="35"/>
      <c r="C948" s="35"/>
      <c r="E948" s="28" t="str">
        <f>IF($B948="","",VLOOKUP($B948,公司明细!$D:$O,COLUMN()-COLUMN($B$4)+1,FALSE))</f>
        <v/>
      </c>
    </row>
    <row r="949" spans="2:5">
      <c r="B949" s="35"/>
      <c r="C949" s="35"/>
      <c r="E949" s="28" t="str">
        <f>IF($B949="","",VLOOKUP($B949,公司明细!$D:$O,COLUMN()-COLUMN($B$4)+1,FALSE))</f>
        <v/>
      </c>
    </row>
    <row r="950" spans="2:5">
      <c r="B950" s="35"/>
      <c r="C950" s="35"/>
      <c r="E950" s="28" t="str">
        <f>IF($B950="","",VLOOKUP($B950,公司明细!$D:$O,COLUMN()-COLUMN($B$4)+1,FALSE))</f>
        <v/>
      </c>
    </row>
    <row r="951" spans="2:5">
      <c r="B951" s="35"/>
      <c r="C951" s="35"/>
      <c r="E951" s="28" t="str">
        <f>IF($B951="","",VLOOKUP($B951,公司明细!$D:$O,COLUMN()-COLUMN($B$4)+1,FALSE))</f>
        <v/>
      </c>
    </row>
    <row r="952" spans="2:5">
      <c r="B952" s="35"/>
      <c r="C952" s="35"/>
      <c r="E952" s="28" t="str">
        <f>IF($B952="","",VLOOKUP($B952,公司明细!$D:$O,COLUMN()-COLUMN($B$4)+1,FALSE))</f>
        <v/>
      </c>
    </row>
    <row r="953" spans="2:5">
      <c r="B953" s="35"/>
      <c r="C953" s="35"/>
      <c r="E953" s="28" t="str">
        <f>IF($B953="","",VLOOKUP($B953,公司明细!$D:$O,COLUMN()-COLUMN($B$4)+1,FALSE))</f>
        <v/>
      </c>
    </row>
    <row r="954" spans="2:5">
      <c r="B954" s="35"/>
      <c r="C954" s="35"/>
      <c r="E954" s="28" t="str">
        <f>IF($B954="","",VLOOKUP($B954,公司明细!$D:$O,COLUMN()-COLUMN($B$4)+1,FALSE))</f>
        <v/>
      </c>
    </row>
    <row r="955" spans="2:5">
      <c r="B955" s="35"/>
      <c r="C955" s="35"/>
      <c r="E955" s="28" t="str">
        <f>IF($B955="","",VLOOKUP($B955,公司明细!$D:$O,COLUMN()-COLUMN($B$4)+1,FALSE))</f>
        <v/>
      </c>
    </row>
    <row r="956" spans="2:5">
      <c r="B956" s="35"/>
      <c r="C956" s="35"/>
      <c r="E956" s="28" t="str">
        <f>IF($B956="","",VLOOKUP($B956,公司明细!$D:$O,COLUMN()-COLUMN($B$4)+1,FALSE))</f>
        <v/>
      </c>
    </row>
    <row r="957" spans="2:5">
      <c r="B957" s="35"/>
      <c r="C957" s="35"/>
      <c r="E957" s="28" t="str">
        <f>IF($B957="","",VLOOKUP($B957,公司明细!$D:$O,COLUMN()-COLUMN($B$4)+1,FALSE))</f>
        <v/>
      </c>
    </row>
    <row r="958" spans="2:5">
      <c r="B958" s="35"/>
      <c r="C958" s="35"/>
      <c r="E958" s="28" t="str">
        <f>IF($B958="","",VLOOKUP($B958,公司明细!$D:$O,COLUMN()-COLUMN($B$4)+1,FALSE))</f>
        <v/>
      </c>
    </row>
    <row r="959" spans="2:5">
      <c r="B959" s="35"/>
      <c r="C959" s="35"/>
      <c r="E959" s="28" t="str">
        <f>IF($B959="","",VLOOKUP($B959,公司明细!$D:$O,COLUMN()-COLUMN($B$4)+1,FALSE))</f>
        <v/>
      </c>
    </row>
    <row r="960" spans="2:5">
      <c r="B960" s="35"/>
      <c r="C960" s="35"/>
      <c r="E960" s="28" t="str">
        <f>IF($B960="","",VLOOKUP($B960,公司明细!$D:$O,COLUMN()-COLUMN($B$4)+1,FALSE))</f>
        <v/>
      </c>
    </row>
    <row r="961" spans="2:5">
      <c r="B961" s="35"/>
      <c r="C961" s="35"/>
      <c r="E961" s="28" t="str">
        <f>IF($B961="","",VLOOKUP($B961,公司明细!$D:$O,COLUMN()-COLUMN($B$4)+1,FALSE))</f>
        <v/>
      </c>
    </row>
    <row r="962" spans="2:5">
      <c r="B962" s="35"/>
      <c r="C962" s="35"/>
      <c r="E962" s="28" t="str">
        <f>IF($B962="","",VLOOKUP($B962,公司明细!$D:$O,COLUMN()-COLUMN($B$4)+1,FALSE))</f>
        <v/>
      </c>
    </row>
    <row r="963" spans="2:5">
      <c r="B963" s="35"/>
      <c r="C963" s="35"/>
      <c r="E963" s="28" t="str">
        <f>IF($B963="","",VLOOKUP($B963,公司明细!$D:$O,COLUMN()-COLUMN($B$4)+1,FALSE))</f>
        <v/>
      </c>
    </row>
    <row r="964" spans="2:5">
      <c r="B964" s="35"/>
      <c r="C964" s="35"/>
      <c r="E964" s="28" t="str">
        <f>IF($B964="","",VLOOKUP($B964,公司明细!$D:$O,COLUMN()-COLUMN($B$4)+1,FALSE))</f>
        <v/>
      </c>
    </row>
    <row r="965" spans="2:5">
      <c r="B965" s="35"/>
      <c r="C965" s="35"/>
      <c r="E965" s="28" t="str">
        <f>IF($B965="","",VLOOKUP($B965,公司明细!$D:$O,COLUMN()-COLUMN($B$4)+1,FALSE))</f>
        <v/>
      </c>
    </row>
    <row r="966" spans="2:5">
      <c r="B966" s="35"/>
      <c r="C966" s="35"/>
      <c r="E966" s="28" t="str">
        <f>IF($B966="","",VLOOKUP($B966,公司明细!$D:$O,COLUMN()-COLUMN($B$4)+1,FALSE))</f>
        <v/>
      </c>
    </row>
    <row r="967" spans="2:5">
      <c r="B967" s="35"/>
      <c r="C967" s="35"/>
      <c r="E967" s="28" t="str">
        <f>IF($B967="","",VLOOKUP($B967,公司明细!$D:$O,COLUMN()-COLUMN($B$4)+1,FALSE))</f>
        <v/>
      </c>
    </row>
    <row r="968" spans="2:5">
      <c r="B968" s="35"/>
      <c r="C968" s="35"/>
      <c r="E968" s="28" t="str">
        <f>IF($B968="","",VLOOKUP($B968,公司明细!$D:$O,COLUMN()-COLUMN($B$4)+1,FALSE))</f>
        <v/>
      </c>
    </row>
    <row r="969" spans="2:5">
      <c r="B969" s="35"/>
      <c r="C969" s="35"/>
      <c r="E969" s="28" t="str">
        <f>IF($B969="","",VLOOKUP($B969,公司明细!$D:$O,COLUMN()-COLUMN($B$4)+1,FALSE))</f>
        <v/>
      </c>
    </row>
    <row r="970" spans="2:5">
      <c r="B970" s="35"/>
      <c r="C970" s="35"/>
      <c r="E970" s="28" t="str">
        <f>IF($B970="","",VLOOKUP($B970,公司明细!$D:$O,COLUMN()-COLUMN($B$4)+1,FALSE))</f>
        <v/>
      </c>
    </row>
    <row r="971" spans="2:5">
      <c r="B971" s="35"/>
      <c r="C971" s="35"/>
      <c r="E971" s="28" t="str">
        <f>IF($B971="","",VLOOKUP($B971,公司明细!$D:$O,COLUMN()-COLUMN($B$4)+1,FALSE))</f>
        <v/>
      </c>
    </row>
    <row r="972" spans="2:5">
      <c r="B972" s="35"/>
      <c r="C972" s="35"/>
      <c r="E972" s="28" t="str">
        <f>IF($B972="","",VLOOKUP($B972,公司明细!$D:$O,COLUMN()-COLUMN($B$4)+1,FALSE))</f>
        <v/>
      </c>
    </row>
    <row r="973" spans="2:5">
      <c r="B973" s="35"/>
      <c r="C973" s="35"/>
      <c r="E973" s="28" t="str">
        <f>IF($B973="","",VLOOKUP($B973,公司明细!$D:$O,COLUMN()-COLUMN($B$4)+1,FALSE))</f>
        <v/>
      </c>
    </row>
    <row r="974" spans="2:5">
      <c r="B974" s="35"/>
      <c r="C974" s="35"/>
      <c r="E974" s="28" t="str">
        <f>IF($B974="","",VLOOKUP($B974,公司明细!$D:$O,COLUMN()-COLUMN($B$4)+1,FALSE))</f>
        <v/>
      </c>
    </row>
    <row r="975" spans="2:5">
      <c r="B975" s="35"/>
      <c r="C975" s="35"/>
      <c r="E975" s="28" t="str">
        <f>IF($B975="","",VLOOKUP($B975,公司明细!$D:$O,COLUMN()-COLUMN($B$4)+1,FALSE))</f>
        <v/>
      </c>
    </row>
    <row r="976" spans="2:5">
      <c r="B976" s="35"/>
      <c r="C976" s="35"/>
      <c r="E976" s="28" t="str">
        <f>IF($B976="","",VLOOKUP($B976,公司明细!$D:$O,COLUMN()-COLUMN($B$4)+1,FALSE))</f>
        <v/>
      </c>
    </row>
    <row r="977" spans="2:5">
      <c r="B977" s="35"/>
      <c r="C977" s="35"/>
      <c r="E977" s="28" t="str">
        <f>IF($B977="","",VLOOKUP($B977,公司明细!$D:$O,COLUMN()-COLUMN($B$4)+1,FALSE))</f>
        <v/>
      </c>
    </row>
    <row r="978" spans="2:5">
      <c r="B978" s="35"/>
      <c r="C978" s="35"/>
      <c r="E978" s="28" t="str">
        <f>IF($B978="","",VLOOKUP($B978,公司明细!$D:$O,COLUMN()-COLUMN($B$4)+1,FALSE))</f>
        <v/>
      </c>
    </row>
    <row r="979" spans="2:5">
      <c r="B979" s="35"/>
      <c r="C979" s="35"/>
      <c r="E979" s="28" t="str">
        <f>IF($B979="","",VLOOKUP($B979,公司明细!$D:$O,COLUMN()-COLUMN($B$4)+1,FALSE))</f>
        <v/>
      </c>
    </row>
    <row r="980" spans="2:5">
      <c r="B980" s="35"/>
      <c r="C980" s="35"/>
      <c r="E980" s="28" t="str">
        <f>IF($B980="","",VLOOKUP($B980,公司明细!$D:$O,COLUMN()-COLUMN($B$4)+1,FALSE))</f>
        <v/>
      </c>
    </row>
    <row r="981" spans="2:5">
      <c r="B981" s="35"/>
      <c r="C981" s="35"/>
      <c r="E981" s="28" t="str">
        <f>IF($B981="","",VLOOKUP($B981,公司明细!$D:$O,COLUMN()-COLUMN($B$4)+1,FALSE))</f>
        <v/>
      </c>
    </row>
    <row r="982" spans="2:5">
      <c r="B982" s="35"/>
      <c r="C982" s="35"/>
      <c r="E982" s="28" t="str">
        <f>IF($B982="","",VLOOKUP($B982,公司明细!$D:$O,COLUMN()-COLUMN($B$4)+1,FALSE))</f>
        <v/>
      </c>
    </row>
    <row r="983" spans="2:5">
      <c r="B983" s="35"/>
      <c r="C983" s="35"/>
      <c r="E983" s="28" t="str">
        <f>IF($B983="","",VLOOKUP($B983,公司明细!$D:$O,COLUMN()-COLUMN($B$4)+1,FALSE))</f>
        <v/>
      </c>
    </row>
    <row r="984" spans="2:5">
      <c r="B984" s="35"/>
      <c r="C984" s="35"/>
      <c r="E984" s="28" t="str">
        <f>IF($B984="","",VLOOKUP($B984,公司明细!$D:$O,COLUMN()-COLUMN($B$4)+1,FALSE))</f>
        <v/>
      </c>
    </row>
    <row r="985" spans="2:5">
      <c r="B985" s="35"/>
      <c r="C985" s="35"/>
      <c r="E985" s="28" t="str">
        <f>IF($B985="","",VLOOKUP($B985,公司明细!$D:$O,COLUMN()-COLUMN($B$4)+1,FALSE))</f>
        <v/>
      </c>
    </row>
    <row r="986" spans="2:5">
      <c r="B986" s="35"/>
      <c r="C986" s="35"/>
      <c r="E986" s="28" t="str">
        <f>IF($B986="","",VLOOKUP($B986,公司明细!$D:$O,COLUMN()-COLUMN($B$4)+1,FALSE))</f>
        <v/>
      </c>
    </row>
    <row r="987" spans="2:5">
      <c r="B987" s="35"/>
      <c r="C987" s="35"/>
      <c r="E987" s="28" t="str">
        <f>IF($B987="","",VLOOKUP($B987,公司明细!$D:$O,COLUMN()-COLUMN($B$4)+1,FALSE))</f>
        <v/>
      </c>
    </row>
    <row r="988" spans="2:5">
      <c r="B988" s="35"/>
      <c r="C988" s="35"/>
      <c r="E988" s="28" t="str">
        <f>IF($B988="","",VLOOKUP($B988,公司明细!$D:$O,COLUMN()-COLUMN($B$4)+1,FALSE))</f>
        <v/>
      </c>
    </row>
    <row r="989" spans="2:5">
      <c r="B989" s="35"/>
      <c r="C989" s="35"/>
      <c r="E989" s="28" t="str">
        <f>IF($B989="","",VLOOKUP($B989,公司明细!$D:$O,COLUMN()-COLUMN($B$4)+1,FALSE))</f>
        <v/>
      </c>
    </row>
    <row r="990" spans="2:5">
      <c r="B990" s="35"/>
      <c r="C990" s="35"/>
      <c r="E990" s="28" t="str">
        <f>IF($B990="","",VLOOKUP($B990,公司明细!$D:$O,COLUMN()-COLUMN($B$4)+1,FALSE))</f>
        <v/>
      </c>
    </row>
    <row r="991" spans="2:5">
      <c r="B991" s="35"/>
      <c r="C991" s="35"/>
      <c r="E991" s="28" t="str">
        <f>IF($B991="","",VLOOKUP($B991,公司明细!$D:$O,COLUMN()-COLUMN($B$4)+1,FALSE))</f>
        <v/>
      </c>
    </row>
    <row r="992" spans="2:5">
      <c r="B992" s="35"/>
      <c r="C992" s="35"/>
      <c r="E992" s="28" t="str">
        <f>IF($B992="","",VLOOKUP($B992,公司明细!$D:$O,COLUMN()-COLUMN($B$4)+1,FALSE))</f>
        <v/>
      </c>
    </row>
    <row r="993" spans="2:5">
      <c r="B993" s="35"/>
      <c r="C993" s="35"/>
      <c r="E993" s="28" t="str">
        <f>IF($B993="","",VLOOKUP($B993,公司明细!$D:$O,COLUMN()-COLUMN($B$4)+1,FALSE))</f>
        <v/>
      </c>
    </row>
    <row r="994" spans="2:5">
      <c r="B994" s="35"/>
      <c r="C994" s="35"/>
      <c r="E994" s="28" t="str">
        <f>IF($B994="","",VLOOKUP($B994,公司明细!$D:$O,COLUMN()-COLUMN($B$4)+1,FALSE))</f>
        <v/>
      </c>
    </row>
    <row r="995" spans="2:5">
      <c r="B995" s="35"/>
      <c r="C995" s="35"/>
      <c r="E995" s="28" t="str">
        <f>IF($B995="","",VLOOKUP($B995,公司明细!$D:$O,COLUMN()-COLUMN($B$4)+1,FALSE))</f>
        <v/>
      </c>
    </row>
    <row r="996" spans="2:5">
      <c r="B996" s="35"/>
      <c r="C996" s="35"/>
      <c r="E996" s="28" t="str">
        <f>IF($B996="","",VLOOKUP($B996,公司明细!$D:$O,COLUMN()-COLUMN($B$4)+1,FALSE))</f>
        <v/>
      </c>
    </row>
    <row r="997" spans="2:5">
      <c r="B997" s="35"/>
      <c r="C997" s="35"/>
      <c r="E997" s="28" t="str">
        <f>IF($B997="","",VLOOKUP($B997,公司明细!$D:$O,COLUMN()-COLUMN($B$4)+1,FALSE))</f>
        <v/>
      </c>
    </row>
    <row r="998" spans="2:5">
      <c r="B998" s="35"/>
      <c r="C998" s="35"/>
      <c r="E998" s="28" t="str">
        <f>IF($B998="","",VLOOKUP($B998,公司明细!$D:$O,COLUMN()-COLUMN($B$4)+1,FALSE))</f>
        <v/>
      </c>
    </row>
    <row r="999" spans="2:5">
      <c r="B999" s="35"/>
      <c r="C999" s="35"/>
      <c r="E999" s="28" t="str">
        <f>IF($B999="","",VLOOKUP($B999,公司明细!$D:$O,COLUMN()-COLUMN($B$4)+1,FALSE))</f>
        <v/>
      </c>
    </row>
    <row r="1000" spans="2:5">
      <c r="B1000" s="35"/>
      <c r="C1000" s="35"/>
      <c r="E1000" s="28" t="str">
        <f>IF($B1000="","",VLOOKUP($B1000,公司明细!$D:$O,COLUMN()-COLUMN($B$4)+1,FALSE))</f>
        <v/>
      </c>
    </row>
    <row r="1001" spans="2:5">
      <c r="B1001" s="35"/>
      <c r="C1001" s="35"/>
      <c r="E1001" s="28" t="str">
        <f>IF($B1001="","",VLOOKUP($B1001,公司明细!$D:$O,COLUMN()-COLUMN($B$4)+1,FALSE))</f>
        <v/>
      </c>
    </row>
    <row r="1002" spans="2:5">
      <c r="B1002" s="35"/>
      <c r="C1002" s="35"/>
      <c r="E1002" s="28" t="str">
        <f>IF($B1002="","",VLOOKUP($B1002,公司明细!$D:$O,COLUMN()-COLUMN($B$4)+1,FALSE))</f>
        <v/>
      </c>
    </row>
    <row r="1003" spans="2:5">
      <c r="B1003" s="35"/>
      <c r="C1003" s="35"/>
      <c r="E1003" s="28" t="str">
        <f>IF($B1003="","",VLOOKUP($B1003,公司明细!$D:$O,COLUMN()-COLUMN($B$4)+1,FALSE))</f>
        <v/>
      </c>
    </row>
    <row r="1004" spans="2:5">
      <c r="B1004" s="35"/>
      <c r="C1004" s="35"/>
      <c r="E1004" s="28" t="str">
        <f>IF($B1004="","",VLOOKUP($B1004,公司明细!$D:$O,COLUMN()-COLUMN($B$4)+1,FALSE))</f>
        <v/>
      </c>
    </row>
    <row r="1005" spans="2:5">
      <c r="B1005" s="35"/>
      <c r="C1005" s="35"/>
      <c r="E1005" s="28" t="str">
        <f>IF($B1005="","",VLOOKUP($B1005,公司明细!$D:$O,COLUMN()-COLUMN($B$4)+1,FALSE))</f>
        <v/>
      </c>
    </row>
    <row r="1006" spans="2:5">
      <c r="B1006" s="35"/>
      <c r="C1006" s="35"/>
      <c r="E1006" s="28" t="str">
        <f>IF($B1006="","",VLOOKUP($B1006,公司明细!$D:$O,COLUMN()-COLUMN($B$4)+1,FALSE))</f>
        <v/>
      </c>
    </row>
    <row r="1007" spans="2:5">
      <c r="B1007" s="35"/>
      <c r="C1007" s="35"/>
      <c r="E1007" s="28" t="str">
        <f>IF($B1007="","",VLOOKUP($B1007,公司明细!$D:$O,COLUMN()-COLUMN($B$4)+1,FALSE))</f>
        <v/>
      </c>
    </row>
    <row r="1008" spans="2:5">
      <c r="B1008" s="35"/>
      <c r="C1008" s="35"/>
      <c r="E1008" s="28" t="str">
        <f>IF($B1008="","",VLOOKUP($B1008,公司明细!$D:$O,COLUMN()-COLUMN($B$4)+1,FALSE))</f>
        <v/>
      </c>
    </row>
    <row r="1009" spans="2:5">
      <c r="B1009" s="35"/>
      <c r="C1009" s="35"/>
      <c r="E1009" s="28" t="str">
        <f>IF($B1009="","",VLOOKUP($B1009,公司明细!$D:$O,COLUMN()-COLUMN($B$4)+1,FALSE))</f>
        <v/>
      </c>
    </row>
    <row r="1010" spans="2:5">
      <c r="B1010" s="35"/>
      <c r="C1010" s="35"/>
      <c r="E1010" s="28" t="str">
        <f>IF($B1010="","",VLOOKUP($B1010,公司明细!$D:$O,COLUMN()-COLUMN($B$4)+1,FALSE))</f>
        <v/>
      </c>
    </row>
    <row r="1011" spans="2:5">
      <c r="B1011" s="35"/>
      <c r="C1011" s="35"/>
      <c r="E1011" s="28" t="str">
        <f>IF($B1011="","",VLOOKUP($B1011,公司明细!$D:$O,COLUMN()-COLUMN($B$4)+1,FALSE))</f>
        <v/>
      </c>
    </row>
    <row r="1012" spans="2:5">
      <c r="B1012" s="35"/>
      <c r="C1012" s="35"/>
      <c r="E1012" s="28" t="str">
        <f>IF($B1012="","",VLOOKUP($B1012,公司明细!$D:$O,COLUMN()-COLUMN($B$4)+1,FALSE))</f>
        <v/>
      </c>
    </row>
    <row r="1013" spans="2:5">
      <c r="B1013" s="35"/>
      <c r="C1013" s="35"/>
      <c r="E1013" s="28" t="str">
        <f>IF($B1013="","",VLOOKUP($B1013,公司明细!$D:$O,COLUMN()-COLUMN($B$4)+1,FALSE))</f>
        <v/>
      </c>
    </row>
    <row r="1014" spans="2:5">
      <c r="B1014" s="35"/>
      <c r="C1014" s="35"/>
      <c r="E1014" s="28" t="str">
        <f>IF($B1014="","",VLOOKUP($B1014,公司明细!$D:$O,COLUMN()-COLUMN($B$4)+1,FALSE))</f>
        <v/>
      </c>
    </row>
    <row r="1015" spans="2:5">
      <c r="B1015" s="35"/>
      <c r="C1015" s="35"/>
      <c r="E1015" s="28" t="str">
        <f>IF($B1015="","",VLOOKUP($B1015,公司明细!$D:$O,COLUMN()-COLUMN($B$4)+1,FALSE))</f>
        <v/>
      </c>
    </row>
    <row r="1016" spans="2:5">
      <c r="B1016" s="35"/>
      <c r="C1016" s="35"/>
      <c r="E1016" s="28" t="str">
        <f>IF($B1016="","",VLOOKUP($B1016,公司明细!$D:$O,COLUMN()-COLUMN($B$4)+1,FALSE))</f>
        <v/>
      </c>
    </row>
    <row r="1017" spans="2:5">
      <c r="B1017" s="35"/>
      <c r="C1017" s="35"/>
      <c r="E1017" s="28" t="str">
        <f>IF($B1017="","",VLOOKUP($B1017,公司明细!$D:$O,COLUMN()-COLUMN($B$4)+1,FALSE))</f>
        <v/>
      </c>
    </row>
    <row r="1018" spans="2:5">
      <c r="B1018" s="35"/>
      <c r="C1018" s="35"/>
      <c r="E1018" s="28" t="str">
        <f>IF($B1018="","",VLOOKUP($B1018,公司明细!$D:$O,COLUMN()-COLUMN($B$4)+1,FALSE))</f>
        <v/>
      </c>
    </row>
    <row r="1019" spans="2:5">
      <c r="B1019" s="35"/>
      <c r="C1019" s="35"/>
      <c r="E1019" s="28" t="str">
        <f>IF($B1019="","",VLOOKUP($B1019,公司明细!$D:$O,COLUMN()-COLUMN($B$4)+1,FALSE))</f>
        <v/>
      </c>
    </row>
    <row r="1020" spans="2:5">
      <c r="B1020" s="35"/>
      <c r="C1020" s="35"/>
      <c r="E1020" s="28" t="str">
        <f>IF($B1020="","",VLOOKUP($B1020,公司明细!$D:$O,COLUMN()-COLUMN($B$4)+1,FALSE))</f>
        <v/>
      </c>
    </row>
    <row r="1021" spans="2:5">
      <c r="B1021" s="35"/>
      <c r="C1021" s="35"/>
      <c r="E1021" s="28" t="str">
        <f>IF($B1021="","",VLOOKUP($B1021,公司明细!$D:$O,COLUMN()-COLUMN($B$4)+1,FALSE))</f>
        <v/>
      </c>
    </row>
    <row r="1022" spans="2:5">
      <c r="B1022" s="35"/>
      <c r="C1022" s="35"/>
      <c r="E1022" s="28" t="str">
        <f>IF($B1022="","",VLOOKUP($B1022,公司明细!$D:$O,COLUMN()-COLUMN($B$4)+1,FALSE))</f>
        <v/>
      </c>
    </row>
    <row r="1023" spans="2:5">
      <c r="B1023" s="35"/>
      <c r="C1023" s="35"/>
      <c r="E1023" s="28" t="str">
        <f>IF($B1023="","",VLOOKUP($B1023,公司明细!$D:$O,COLUMN()-COLUMN($B$4)+1,FALSE))</f>
        <v/>
      </c>
    </row>
    <row r="1024" spans="2:5">
      <c r="B1024" s="35"/>
      <c r="C1024" s="35"/>
      <c r="E1024" s="28" t="str">
        <f>IF($B1024="","",VLOOKUP($B1024,公司明细!$D:$O,COLUMN()-COLUMN($B$4)+1,FALSE))</f>
        <v/>
      </c>
    </row>
    <row r="1025" spans="2:5">
      <c r="B1025" s="35"/>
      <c r="C1025" s="35"/>
      <c r="E1025" s="28" t="str">
        <f>IF($B1025="","",VLOOKUP($B1025,公司明细!$D:$O,COLUMN()-COLUMN($B$4)+1,FALSE))</f>
        <v/>
      </c>
    </row>
    <row r="1026" spans="2:5">
      <c r="B1026" s="35"/>
      <c r="C1026" s="35"/>
      <c r="E1026" s="28" t="str">
        <f>IF($B1026="","",VLOOKUP($B1026,公司明细!$D:$O,COLUMN()-COLUMN($B$4)+1,FALSE))</f>
        <v/>
      </c>
    </row>
    <row r="1027" spans="2:5">
      <c r="B1027" s="35"/>
      <c r="C1027" s="35"/>
      <c r="E1027" s="28" t="str">
        <f>IF($B1027="","",VLOOKUP($B1027,公司明细!$D:$O,COLUMN()-COLUMN($B$4)+1,FALSE))</f>
        <v/>
      </c>
    </row>
    <row r="1028" spans="2:5">
      <c r="B1028" s="35"/>
      <c r="C1028" s="35"/>
      <c r="E1028" s="28" t="str">
        <f>IF($B1028="","",VLOOKUP($B1028,公司明细!$D:$O,COLUMN()-COLUMN($B$4)+1,FALSE))</f>
        <v/>
      </c>
    </row>
    <row r="1029" spans="2:5">
      <c r="B1029" s="35"/>
      <c r="C1029" s="35"/>
      <c r="E1029" s="28" t="str">
        <f>IF($B1029="","",VLOOKUP($B1029,公司明细!$D:$O,COLUMN()-COLUMN($B$4)+1,FALSE))</f>
        <v/>
      </c>
    </row>
    <row r="1030" spans="2:5">
      <c r="B1030" s="35"/>
      <c r="C1030" s="35"/>
      <c r="E1030" s="28" t="str">
        <f>IF($B1030="","",VLOOKUP($B1030,公司明细!$D:$O,COLUMN()-COLUMN($B$4)+1,FALSE))</f>
        <v/>
      </c>
    </row>
    <row r="1031" spans="2:5">
      <c r="B1031" s="35"/>
      <c r="C1031" s="35"/>
      <c r="E1031" s="28" t="str">
        <f>IF($B1031="","",VLOOKUP($B1031,公司明细!$D:$O,COLUMN()-COLUMN($B$4)+1,FALSE))</f>
        <v/>
      </c>
    </row>
    <row r="1032" spans="2:5">
      <c r="B1032" s="35"/>
      <c r="C1032" s="35"/>
      <c r="E1032" s="28" t="str">
        <f>IF($B1032="","",VLOOKUP($B1032,公司明细!$D:$O,COLUMN()-COLUMN($B$4)+1,FALSE))</f>
        <v/>
      </c>
    </row>
    <row r="1033" spans="2:5">
      <c r="B1033" s="35"/>
      <c r="C1033" s="35"/>
      <c r="E1033" s="28" t="str">
        <f>IF($B1033="","",VLOOKUP($B1033,公司明细!$D:$O,COLUMN()-COLUMN($B$4)+1,FALSE))</f>
        <v/>
      </c>
    </row>
    <row r="1034" spans="2:5">
      <c r="B1034" s="35"/>
      <c r="C1034" s="35"/>
      <c r="E1034" s="28" t="str">
        <f>IF($B1034="","",VLOOKUP($B1034,公司明细!$D:$O,COLUMN()-COLUMN($B$4)+1,FALSE))</f>
        <v/>
      </c>
    </row>
    <row r="1035" spans="2:5">
      <c r="B1035" s="35"/>
      <c r="C1035" s="35"/>
      <c r="E1035" s="28" t="str">
        <f>IF($B1035="","",VLOOKUP($B1035,公司明细!$D:$O,COLUMN()-COLUMN($B$4)+1,FALSE))</f>
        <v/>
      </c>
    </row>
    <row r="1036" spans="2:5">
      <c r="B1036" s="35"/>
      <c r="C1036" s="35"/>
      <c r="E1036" s="28" t="str">
        <f>IF($B1036="","",VLOOKUP($B1036,公司明细!$D:$O,COLUMN()-COLUMN($B$4)+1,FALSE))</f>
        <v/>
      </c>
    </row>
    <row r="1037" spans="2:5">
      <c r="B1037" s="35"/>
      <c r="C1037" s="35"/>
      <c r="E1037" s="28" t="str">
        <f>IF($B1037="","",VLOOKUP($B1037,公司明细!$D:$O,COLUMN()-COLUMN($B$4)+1,FALSE))</f>
        <v/>
      </c>
    </row>
    <row r="1038" spans="2:5">
      <c r="B1038" s="35"/>
      <c r="C1038" s="35"/>
      <c r="E1038" s="28" t="str">
        <f>IF($B1038="","",VLOOKUP($B1038,公司明细!$D:$O,COLUMN()-COLUMN($B$4)+1,FALSE))</f>
        <v/>
      </c>
    </row>
    <row r="1039" spans="2:5">
      <c r="B1039" s="35"/>
      <c r="C1039" s="35"/>
      <c r="E1039" s="28" t="str">
        <f>IF($B1039="","",VLOOKUP($B1039,公司明细!$D:$O,COLUMN()-COLUMN($B$4)+1,FALSE))</f>
        <v/>
      </c>
    </row>
    <row r="1040" spans="2:5">
      <c r="B1040" s="35"/>
      <c r="C1040" s="35"/>
      <c r="E1040" s="28" t="str">
        <f>IF($B1040="","",VLOOKUP($B1040,公司明细!$D:$O,COLUMN()-COLUMN($B$4)+1,FALSE))</f>
        <v/>
      </c>
    </row>
    <row r="1041" spans="2:5">
      <c r="B1041" s="35"/>
      <c r="C1041" s="35"/>
      <c r="E1041" s="28" t="str">
        <f>IF($B1041="","",VLOOKUP($B1041,公司明细!$D:$O,COLUMN()-COLUMN($B$4)+1,FALSE))</f>
        <v/>
      </c>
    </row>
    <row r="1042" spans="2:5">
      <c r="B1042" s="35"/>
      <c r="C1042" s="35"/>
      <c r="E1042" s="28" t="str">
        <f>IF($B1042="","",VLOOKUP($B1042,公司明细!$D:$O,COLUMN()-COLUMN($B$4)+1,FALSE))</f>
        <v/>
      </c>
    </row>
    <row r="1043" spans="2:5">
      <c r="B1043" s="35"/>
      <c r="C1043" s="35"/>
      <c r="E1043" s="28" t="str">
        <f>IF($B1043="","",VLOOKUP($B1043,公司明细!$D:$O,COLUMN()-COLUMN($B$4)+1,FALSE))</f>
        <v/>
      </c>
    </row>
    <row r="1044" spans="2:5">
      <c r="B1044" s="35"/>
      <c r="C1044" s="35"/>
      <c r="E1044" s="28" t="str">
        <f>IF($B1044="","",VLOOKUP($B1044,公司明细!$D:$O,COLUMN()-COLUMN($B$4)+1,FALSE))</f>
        <v/>
      </c>
    </row>
    <row r="1045" spans="2:5">
      <c r="B1045" s="35"/>
      <c r="C1045" s="35"/>
      <c r="E1045" s="28" t="str">
        <f>IF($B1045="","",VLOOKUP($B1045,公司明细!$D:$O,COLUMN()-COLUMN($B$4)+1,FALSE))</f>
        <v/>
      </c>
    </row>
    <row r="1046" spans="2:5">
      <c r="B1046" s="35"/>
      <c r="C1046" s="35"/>
      <c r="E1046" s="28" t="str">
        <f>IF($B1046="","",VLOOKUP($B1046,公司明细!$D:$O,COLUMN()-COLUMN($B$4)+1,FALSE))</f>
        <v/>
      </c>
    </row>
    <row r="1047" spans="2:5">
      <c r="B1047" s="35"/>
      <c r="C1047" s="35"/>
      <c r="E1047" s="28" t="str">
        <f>IF($B1047="","",VLOOKUP($B1047,公司明细!$D:$O,COLUMN()-COLUMN($B$4)+1,FALSE))</f>
        <v/>
      </c>
    </row>
    <row r="1048" spans="2:5">
      <c r="B1048" s="35"/>
      <c r="C1048" s="35"/>
      <c r="E1048" s="28" t="str">
        <f>IF($B1048="","",VLOOKUP($B1048,公司明细!$D:$O,COLUMN()-COLUMN($B$4)+1,FALSE))</f>
        <v/>
      </c>
    </row>
    <row r="1049" spans="2:5">
      <c r="B1049" s="35"/>
      <c r="C1049" s="35"/>
      <c r="E1049" s="28" t="str">
        <f>IF($B1049="","",VLOOKUP($B1049,公司明细!$D:$O,COLUMN()-COLUMN($B$4)+1,FALSE))</f>
        <v/>
      </c>
    </row>
    <row r="1050" spans="2:5">
      <c r="B1050" s="35"/>
      <c r="C1050" s="35"/>
      <c r="E1050" s="28" t="str">
        <f>IF($B1050="","",VLOOKUP($B1050,公司明细!$D:$O,COLUMN()-COLUMN($B$4)+1,FALSE))</f>
        <v/>
      </c>
    </row>
    <row r="1051" spans="2:5">
      <c r="B1051" s="35"/>
      <c r="C1051" s="35"/>
      <c r="E1051" s="28" t="str">
        <f>IF($B1051="","",VLOOKUP($B1051,公司明细!$D:$O,COLUMN()-COLUMN($B$4)+1,FALSE))</f>
        <v/>
      </c>
    </row>
    <row r="1052" spans="2:5">
      <c r="B1052" s="35"/>
      <c r="C1052" s="35"/>
      <c r="E1052" s="28" t="str">
        <f>IF($B1052="","",VLOOKUP($B1052,公司明细!$D:$O,COLUMN()-COLUMN($B$4)+1,FALSE))</f>
        <v/>
      </c>
    </row>
    <row r="1053" spans="2:5">
      <c r="B1053" s="35"/>
      <c r="C1053" s="35"/>
      <c r="E1053" s="28" t="str">
        <f>IF($B1053="","",VLOOKUP($B1053,公司明细!$D:$O,COLUMN()-COLUMN($B$4)+1,FALSE))</f>
        <v/>
      </c>
    </row>
    <row r="1054" spans="2:5">
      <c r="B1054" s="35"/>
      <c r="C1054" s="35"/>
      <c r="E1054" s="28" t="str">
        <f>IF($B1054="","",VLOOKUP($B1054,公司明细!$D:$O,COLUMN()-COLUMN($B$4)+1,FALSE))</f>
        <v/>
      </c>
    </row>
    <row r="1055" spans="2:5">
      <c r="B1055" s="35"/>
      <c r="C1055" s="35"/>
      <c r="E1055" s="28" t="str">
        <f>IF($B1055="","",VLOOKUP($B1055,公司明细!$D:$O,COLUMN()-COLUMN($B$4)+1,FALSE))</f>
        <v/>
      </c>
    </row>
    <row r="1056" spans="2:5">
      <c r="B1056" s="35"/>
      <c r="C1056" s="35"/>
      <c r="E1056" s="28" t="str">
        <f>IF($B1056="","",VLOOKUP($B1056,公司明细!$D:$O,COLUMN()-COLUMN($B$4)+1,FALSE))</f>
        <v/>
      </c>
    </row>
    <row r="1057" spans="2:5">
      <c r="B1057" s="35"/>
      <c r="C1057" s="35"/>
      <c r="E1057" s="28" t="str">
        <f>IF($B1057="","",VLOOKUP($B1057,公司明细!$D:$O,COLUMN()-COLUMN($B$4)+1,FALSE))</f>
        <v/>
      </c>
    </row>
    <row r="1058" spans="2:5">
      <c r="B1058" s="35"/>
      <c r="C1058" s="35"/>
      <c r="E1058" s="28" t="str">
        <f>IF($B1058="","",VLOOKUP($B1058,公司明细!$D:$O,COLUMN()-COLUMN($B$4)+1,FALSE))</f>
        <v/>
      </c>
    </row>
    <row r="1059" spans="2:5">
      <c r="B1059" s="35"/>
      <c r="C1059" s="35"/>
      <c r="E1059" s="28" t="str">
        <f>IF($B1059="","",VLOOKUP($B1059,公司明细!$D:$O,COLUMN()-COLUMN($B$4)+1,FALSE))</f>
        <v/>
      </c>
    </row>
    <row r="1060" spans="2:5">
      <c r="B1060" s="35"/>
      <c r="C1060" s="35"/>
      <c r="E1060" s="28" t="str">
        <f>IF($B1060="","",VLOOKUP($B1060,公司明细!$D:$O,COLUMN()-COLUMN($B$4)+1,FALSE))</f>
        <v/>
      </c>
    </row>
    <row r="1061" spans="2:5">
      <c r="B1061" s="35"/>
      <c r="C1061" s="35"/>
      <c r="E1061" s="28" t="str">
        <f>IF($B1061="","",VLOOKUP($B1061,公司明细!$D:$O,COLUMN()-COLUMN($B$4)+1,FALSE))</f>
        <v/>
      </c>
    </row>
    <row r="1062" spans="2:5">
      <c r="B1062" s="35"/>
      <c r="C1062" s="35"/>
      <c r="E1062" s="28" t="str">
        <f>IF($B1062="","",VLOOKUP($B1062,公司明细!$D:$O,COLUMN()-COLUMN($B$4)+1,FALSE))</f>
        <v/>
      </c>
    </row>
    <row r="1063" spans="2:5">
      <c r="B1063" s="35"/>
      <c r="C1063" s="35"/>
      <c r="E1063" s="28" t="str">
        <f>IF($B1063="","",VLOOKUP($B1063,公司明细!$D:$O,COLUMN()-COLUMN($B$4)+1,FALSE))</f>
        <v/>
      </c>
    </row>
    <row r="1064" spans="2:5">
      <c r="B1064" s="35"/>
      <c r="C1064" s="35"/>
      <c r="E1064" s="28" t="str">
        <f>IF($B1064="","",VLOOKUP($B1064,公司明细!$D:$O,COLUMN()-COLUMN($B$4)+1,FALSE))</f>
        <v/>
      </c>
    </row>
    <row r="1065" spans="2:5">
      <c r="B1065" s="35"/>
      <c r="C1065" s="35"/>
      <c r="E1065" s="28" t="str">
        <f>IF($B1065="","",VLOOKUP($B1065,公司明细!$D:$O,COLUMN()-COLUMN($B$4)+1,FALSE))</f>
        <v/>
      </c>
    </row>
    <row r="1066" spans="2:5">
      <c r="B1066" s="35"/>
      <c r="C1066" s="35"/>
      <c r="E1066" s="28" t="str">
        <f>IF($B1066="","",VLOOKUP($B1066,公司明细!$D:$O,COLUMN()-COLUMN($B$4)+1,FALSE))</f>
        <v/>
      </c>
    </row>
    <row r="1067" spans="2:5">
      <c r="B1067" s="35"/>
      <c r="C1067" s="35"/>
      <c r="E1067" s="28" t="str">
        <f>IF($B1067="","",VLOOKUP($B1067,公司明细!$D:$O,COLUMN()-COLUMN($B$4)+1,FALSE))</f>
        <v/>
      </c>
    </row>
    <row r="1068" spans="2:5">
      <c r="B1068" s="35"/>
      <c r="C1068" s="35"/>
      <c r="E1068" s="28" t="str">
        <f>IF($B1068="","",VLOOKUP($B1068,公司明细!$D:$O,COLUMN()-COLUMN($B$4)+1,FALSE))</f>
        <v/>
      </c>
    </row>
    <row r="1069" spans="2:5">
      <c r="B1069" s="35"/>
      <c r="C1069" s="35"/>
      <c r="E1069" s="28" t="str">
        <f>IF($B1069="","",VLOOKUP($B1069,公司明细!$D:$O,COLUMN()-COLUMN($B$4)+1,FALSE))</f>
        <v/>
      </c>
    </row>
    <row r="1070" spans="2:5">
      <c r="B1070" s="35"/>
      <c r="C1070" s="35"/>
      <c r="E1070" s="28" t="str">
        <f>IF($B1070="","",VLOOKUP($B1070,公司明细!$D:$O,COLUMN()-COLUMN($B$4)+1,FALSE))</f>
        <v/>
      </c>
    </row>
    <row r="1071" spans="2:5">
      <c r="B1071" s="35"/>
      <c r="C1071" s="35"/>
      <c r="E1071" s="28" t="str">
        <f>IF($B1071="","",VLOOKUP($B1071,公司明细!$D:$O,COLUMN()-COLUMN($B$4)+1,FALSE))</f>
        <v/>
      </c>
    </row>
    <row r="1072" spans="2:5">
      <c r="B1072" s="35"/>
      <c r="C1072" s="35"/>
      <c r="E1072" s="28" t="str">
        <f>IF($B1072="","",VLOOKUP($B1072,公司明细!$D:$O,COLUMN()-COLUMN($B$4)+1,FALSE))</f>
        <v/>
      </c>
    </row>
    <row r="1073" spans="2:5">
      <c r="B1073" s="35"/>
      <c r="C1073" s="35"/>
      <c r="E1073" s="28" t="str">
        <f>IF($B1073="","",VLOOKUP($B1073,公司明细!$D:$O,COLUMN()-COLUMN($B$4)+1,FALSE))</f>
        <v/>
      </c>
    </row>
    <row r="1074" spans="2:5">
      <c r="B1074" s="35"/>
      <c r="C1074" s="35"/>
      <c r="E1074" s="28" t="str">
        <f>IF($B1074="","",VLOOKUP($B1074,公司明细!$D:$O,COLUMN()-COLUMN($B$4)+1,FALSE))</f>
        <v/>
      </c>
    </row>
    <row r="1075" spans="2:5">
      <c r="B1075" s="35"/>
      <c r="C1075" s="35"/>
      <c r="E1075" s="28" t="str">
        <f>IF($B1075="","",VLOOKUP($B1075,公司明细!$D:$O,COLUMN()-COLUMN($B$4)+1,FALSE))</f>
        <v/>
      </c>
    </row>
    <row r="1076" spans="2:5">
      <c r="B1076" s="35"/>
      <c r="C1076" s="35"/>
      <c r="E1076" s="28" t="str">
        <f>IF($B1076="","",VLOOKUP($B1076,公司明细!$D:$O,COLUMN()-COLUMN($B$4)+1,FALSE))</f>
        <v/>
      </c>
    </row>
    <row r="1077" spans="2:5">
      <c r="B1077" s="35"/>
      <c r="C1077" s="35"/>
      <c r="E1077" s="28" t="str">
        <f>IF($B1077="","",VLOOKUP($B1077,公司明细!$D:$O,COLUMN()-COLUMN($B$4)+1,FALSE))</f>
        <v/>
      </c>
    </row>
    <row r="1078" spans="2:5">
      <c r="B1078" s="35"/>
      <c r="C1078" s="35"/>
      <c r="E1078" s="28" t="str">
        <f>IF($B1078="","",VLOOKUP($B1078,公司明细!$D:$O,COLUMN()-COLUMN($B$4)+1,FALSE))</f>
        <v/>
      </c>
    </row>
    <row r="1079" spans="2:5">
      <c r="B1079" s="35"/>
      <c r="C1079" s="35"/>
      <c r="E1079" s="28" t="str">
        <f>IF($B1079="","",VLOOKUP($B1079,公司明细!$D:$O,COLUMN()-COLUMN($B$4)+1,FALSE))</f>
        <v/>
      </c>
    </row>
    <row r="1080" spans="2:5">
      <c r="B1080" s="35"/>
      <c r="C1080" s="35"/>
      <c r="E1080" s="28" t="str">
        <f>IF($B1080="","",VLOOKUP($B1080,公司明细!$D:$O,COLUMN()-COLUMN($B$4)+1,FALSE))</f>
        <v/>
      </c>
    </row>
    <row r="1081" spans="2:5">
      <c r="B1081" s="35"/>
      <c r="C1081" s="35"/>
      <c r="E1081" s="28" t="str">
        <f>IF($B1081="","",VLOOKUP($B1081,公司明细!$D:$O,COLUMN()-COLUMN($B$4)+1,FALSE))</f>
        <v/>
      </c>
    </row>
    <row r="1082" spans="2:5">
      <c r="B1082" s="35"/>
      <c r="C1082" s="35"/>
      <c r="E1082" s="28" t="str">
        <f>IF($B1082="","",VLOOKUP($B1082,公司明细!$D:$O,COLUMN()-COLUMN($B$4)+1,FALSE))</f>
        <v/>
      </c>
    </row>
    <row r="1083" spans="2:5">
      <c r="B1083" s="35"/>
      <c r="C1083" s="35"/>
      <c r="E1083" s="28" t="str">
        <f>IF($B1083="","",VLOOKUP($B1083,公司明细!$D:$O,COLUMN()-COLUMN($B$4)+1,FALSE))</f>
        <v/>
      </c>
    </row>
    <row r="1084" spans="2:5">
      <c r="B1084" s="35"/>
      <c r="C1084" s="35"/>
      <c r="E1084" s="28" t="str">
        <f>IF($B1084="","",VLOOKUP($B1084,公司明细!$D:$O,COLUMN()-COLUMN($B$4)+1,FALSE))</f>
        <v/>
      </c>
    </row>
    <row r="1085" spans="2:5">
      <c r="B1085" s="35"/>
      <c r="C1085" s="35"/>
      <c r="E1085" s="28" t="str">
        <f>IF($B1085="","",VLOOKUP($B1085,公司明细!$D:$O,COLUMN()-COLUMN($B$4)+1,FALSE))</f>
        <v/>
      </c>
    </row>
    <row r="1086" spans="2:5">
      <c r="B1086" s="35"/>
      <c r="C1086" s="35"/>
      <c r="E1086" s="28" t="str">
        <f>IF($B1086="","",VLOOKUP($B1086,公司明细!$D:$O,COLUMN()-COLUMN($B$4)+1,FALSE))</f>
        <v/>
      </c>
    </row>
    <row r="1087" spans="2:5">
      <c r="B1087" s="35"/>
      <c r="C1087" s="35"/>
      <c r="E1087" s="28" t="str">
        <f>IF($B1087="","",VLOOKUP($B1087,公司明细!$D:$O,COLUMN()-COLUMN($B$4)+1,FALSE))</f>
        <v/>
      </c>
    </row>
    <row r="1088" spans="2:5">
      <c r="B1088" s="35"/>
      <c r="C1088" s="35"/>
      <c r="E1088" s="28" t="str">
        <f>IF($B1088="","",VLOOKUP($B1088,公司明细!$D:$O,COLUMN()-COLUMN($B$4)+1,FALSE))</f>
        <v/>
      </c>
    </row>
    <row r="1089" spans="2:5">
      <c r="B1089" s="35"/>
      <c r="C1089" s="35"/>
      <c r="E1089" s="28" t="str">
        <f>IF($B1089="","",VLOOKUP($B1089,公司明细!$D:$O,COLUMN()-COLUMN($B$4)+1,FALSE))</f>
        <v/>
      </c>
    </row>
    <row r="1090" spans="2:5">
      <c r="B1090" s="35"/>
      <c r="C1090" s="35"/>
      <c r="E1090" s="28" t="str">
        <f>IF($B1090="","",VLOOKUP($B1090,公司明细!$D:$O,COLUMN()-COLUMN($B$4)+1,FALSE))</f>
        <v/>
      </c>
    </row>
    <row r="1091" spans="2:5">
      <c r="B1091" s="35"/>
      <c r="C1091" s="35"/>
      <c r="E1091" s="28" t="str">
        <f>IF($B1091="","",VLOOKUP($B1091,公司明细!$D:$O,COLUMN()-COLUMN($B$4)+1,FALSE))</f>
        <v/>
      </c>
    </row>
    <row r="1092" spans="2:5">
      <c r="B1092" s="35"/>
      <c r="C1092" s="35"/>
      <c r="E1092" s="28" t="str">
        <f>IF($B1092="","",VLOOKUP($B1092,公司明细!$D:$O,COLUMN()-COLUMN($B$4)+1,FALSE))</f>
        <v/>
      </c>
    </row>
    <row r="1093" spans="2:5">
      <c r="B1093" s="35"/>
      <c r="C1093" s="35"/>
      <c r="E1093" s="28" t="str">
        <f>IF($B1093="","",VLOOKUP($B1093,公司明细!$D:$O,COLUMN()-COLUMN($B$4)+1,FALSE))</f>
        <v/>
      </c>
    </row>
    <row r="1094" spans="2:5">
      <c r="B1094" s="35"/>
      <c r="C1094" s="35"/>
      <c r="E1094" s="28" t="str">
        <f>IF($B1094="","",VLOOKUP($B1094,公司明细!$D:$O,COLUMN()-COLUMN($B$4)+1,FALSE))</f>
        <v/>
      </c>
    </row>
    <row r="1095" spans="2:5">
      <c r="B1095" s="35"/>
      <c r="C1095" s="35"/>
      <c r="E1095" s="28" t="str">
        <f>IF($B1095="","",VLOOKUP($B1095,公司明细!$D:$O,COLUMN()-COLUMN($B$4)+1,FALSE))</f>
        <v/>
      </c>
    </row>
    <row r="1096" spans="2:5">
      <c r="B1096" s="35"/>
      <c r="C1096" s="35"/>
      <c r="E1096" s="28" t="str">
        <f>IF($B1096="","",VLOOKUP($B1096,公司明细!$D:$O,COLUMN()-COLUMN($B$4)+1,FALSE))</f>
        <v/>
      </c>
    </row>
    <row r="1097" spans="2:5">
      <c r="B1097" s="35"/>
      <c r="C1097" s="35"/>
      <c r="E1097" s="28" t="str">
        <f>IF($B1097="","",VLOOKUP($B1097,公司明细!$D:$O,COLUMN()-COLUMN($B$4)+1,FALSE))</f>
        <v/>
      </c>
    </row>
    <row r="1098" spans="2:5">
      <c r="B1098" s="35"/>
      <c r="C1098" s="35"/>
      <c r="E1098" s="28" t="str">
        <f>IF($B1098="","",VLOOKUP($B1098,公司明细!$D:$O,COLUMN()-COLUMN($B$4)+1,FALSE))</f>
        <v/>
      </c>
    </row>
    <row r="1099" spans="2:5">
      <c r="B1099" s="35"/>
      <c r="C1099" s="35"/>
      <c r="E1099" s="28" t="str">
        <f>IF($B1099="","",VLOOKUP($B1099,公司明细!$D:$O,COLUMN()-COLUMN($B$4)+1,FALSE))</f>
        <v/>
      </c>
    </row>
    <row r="1100" spans="2:5">
      <c r="B1100" s="35"/>
      <c r="C1100" s="35"/>
      <c r="E1100" s="28" t="str">
        <f>IF($B1100="","",VLOOKUP($B1100,公司明细!$D:$O,COLUMN()-COLUMN($B$4)+1,FALSE))</f>
        <v/>
      </c>
    </row>
    <row r="1101" spans="2:5">
      <c r="B1101" s="35"/>
      <c r="C1101" s="35"/>
      <c r="E1101" s="28" t="str">
        <f>IF($B1101="","",VLOOKUP($B1101,公司明细!$D:$O,COLUMN()-COLUMN($B$4)+1,FALSE))</f>
        <v/>
      </c>
    </row>
    <row r="1102" spans="2:5">
      <c r="B1102" s="35"/>
      <c r="C1102" s="35"/>
      <c r="E1102" s="28" t="str">
        <f>IF($B1102="","",VLOOKUP($B1102,公司明细!$D:$O,COLUMN()-COLUMN($B$4)+1,FALSE))</f>
        <v/>
      </c>
    </row>
    <row r="1103" spans="2:5">
      <c r="B1103" s="35"/>
      <c r="C1103" s="35"/>
      <c r="E1103" s="28" t="str">
        <f>IF($B1103="","",VLOOKUP($B1103,公司明细!$D:$O,COLUMN()-COLUMN($B$4)+1,FALSE))</f>
        <v/>
      </c>
    </row>
    <row r="1104" spans="2:5">
      <c r="B1104" s="35"/>
      <c r="C1104" s="35"/>
      <c r="E1104" s="28" t="str">
        <f>IF($B1104="","",VLOOKUP($B1104,公司明细!$D:$O,COLUMN()-COLUMN($B$4)+1,FALSE))</f>
        <v/>
      </c>
    </row>
    <row r="1105" spans="2:5">
      <c r="B1105" s="35"/>
      <c r="C1105" s="35"/>
      <c r="E1105" s="28" t="str">
        <f>IF($B1105="","",VLOOKUP($B1105,公司明细!$D:$O,COLUMN()-COLUMN($B$4)+1,FALSE))</f>
        <v/>
      </c>
    </row>
    <row r="1106" spans="2:5">
      <c r="B1106" s="35"/>
      <c r="C1106" s="35"/>
      <c r="E1106" s="28" t="str">
        <f>IF($B1106="","",VLOOKUP($B1106,公司明细!$D:$O,COLUMN()-COLUMN($B$4)+1,FALSE))</f>
        <v/>
      </c>
    </row>
    <row r="1107" spans="2:5">
      <c r="B1107" s="35"/>
      <c r="C1107" s="35"/>
      <c r="E1107" s="28" t="str">
        <f>IF($B1107="","",VLOOKUP($B1107,公司明细!$D:$O,COLUMN()-COLUMN($B$4)+1,FALSE))</f>
        <v/>
      </c>
    </row>
    <row r="1108" spans="2:5">
      <c r="B1108" s="35"/>
      <c r="C1108" s="35"/>
      <c r="E1108" s="28" t="str">
        <f>IF($B1108="","",VLOOKUP($B1108,公司明细!$D:$O,COLUMN()-COLUMN($B$4)+1,FALSE))</f>
        <v/>
      </c>
    </row>
    <row r="1109" spans="2:5">
      <c r="B1109" s="35"/>
      <c r="C1109" s="35"/>
      <c r="E1109" s="28" t="str">
        <f>IF($B1109="","",VLOOKUP($B1109,公司明细!$D:$O,COLUMN()-COLUMN($B$4)+1,FALSE))</f>
        <v/>
      </c>
    </row>
    <row r="1110" spans="2:5">
      <c r="B1110" s="35"/>
      <c r="C1110" s="35"/>
      <c r="E1110" s="28" t="str">
        <f>IF($B1110="","",VLOOKUP($B1110,公司明细!$D:$O,COLUMN()-COLUMN($B$4)+1,FALSE))</f>
        <v/>
      </c>
    </row>
    <row r="1111" spans="2:5">
      <c r="B1111" s="35"/>
      <c r="C1111" s="35"/>
      <c r="E1111" s="28" t="str">
        <f>IF($B1111="","",VLOOKUP($B1111,公司明细!$D:$O,COLUMN()-COLUMN($B$4)+1,FALSE))</f>
        <v/>
      </c>
    </row>
    <row r="1112" spans="2:5">
      <c r="B1112" s="35"/>
      <c r="C1112" s="35"/>
      <c r="E1112" s="28" t="str">
        <f>IF($B1112="","",VLOOKUP($B1112,公司明细!$D:$O,COLUMN()-COLUMN($B$4)+1,FALSE))</f>
        <v/>
      </c>
    </row>
    <row r="1113" spans="2:5">
      <c r="B1113" s="35"/>
      <c r="C1113" s="35"/>
      <c r="E1113" s="28" t="str">
        <f>IF($B1113="","",VLOOKUP($B1113,公司明细!$D:$O,COLUMN()-COLUMN($B$4)+1,FALSE))</f>
        <v/>
      </c>
    </row>
    <row r="1114" spans="2:5">
      <c r="B1114" s="35"/>
      <c r="C1114" s="35"/>
      <c r="E1114" s="28" t="str">
        <f>IF($B1114="","",VLOOKUP($B1114,公司明细!$D:$O,COLUMN()-COLUMN($B$4)+1,FALSE))</f>
        <v/>
      </c>
    </row>
    <row r="1115" spans="2:5">
      <c r="B1115" s="35"/>
      <c r="C1115" s="35"/>
      <c r="E1115" s="28" t="str">
        <f>IF($B1115="","",VLOOKUP($B1115,公司明细!$D:$O,COLUMN()-COLUMN($B$4)+1,FALSE))</f>
        <v/>
      </c>
    </row>
    <row r="1116" spans="2:5">
      <c r="B1116" s="35"/>
      <c r="C1116" s="35"/>
      <c r="E1116" s="28" t="str">
        <f>IF($B1116="","",VLOOKUP($B1116,公司明细!$D:$O,COLUMN()-COLUMN($B$4)+1,FALSE))</f>
        <v/>
      </c>
    </row>
    <row r="1117" spans="2:5">
      <c r="B1117" s="35"/>
      <c r="C1117" s="35"/>
      <c r="E1117" s="28" t="str">
        <f>IF($B1117="","",VLOOKUP($B1117,公司明细!$D:$O,COLUMN()-COLUMN($B$4)+1,FALSE))</f>
        <v/>
      </c>
    </row>
    <row r="1118" spans="2:5">
      <c r="B1118" s="35"/>
      <c r="C1118" s="35"/>
      <c r="E1118" s="28" t="str">
        <f>IF($B1118="","",VLOOKUP($B1118,公司明细!$D:$O,COLUMN()-COLUMN($B$4)+1,FALSE))</f>
        <v/>
      </c>
    </row>
    <row r="1119" spans="2:5">
      <c r="B1119" s="35"/>
      <c r="C1119" s="35"/>
      <c r="E1119" s="28" t="str">
        <f>IF($B1119="","",VLOOKUP($B1119,公司明细!$D:$O,COLUMN()-COLUMN($B$4)+1,FALSE))</f>
        <v/>
      </c>
    </row>
    <row r="1120" spans="2:5">
      <c r="B1120" s="35"/>
      <c r="C1120" s="35"/>
      <c r="E1120" s="28" t="str">
        <f>IF($B1120="","",VLOOKUP($B1120,公司明细!$D:$O,COLUMN()-COLUMN($B$4)+1,FALSE))</f>
        <v/>
      </c>
    </row>
    <row r="1121" spans="2:5">
      <c r="B1121" s="35"/>
      <c r="C1121" s="35"/>
      <c r="E1121" s="28" t="str">
        <f>IF($B1121="","",VLOOKUP($B1121,公司明细!$D:$O,COLUMN()-COLUMN($B$4)+1,FALSE))</f>
        <v/>
      </c>
    </row>
    <row r="1122" spans="2:5">
      <c r="B1122" s="35"/>
      <c r="C1122" s="35"/>
      <c r="E1122" s="28" t="str">
        <f>IF($B1122="","",VLOOKUP($B1122,公司明细!$D:$O,COLUMN()-COLUMN($B$4)+1,FALSE))</f>
        <v/>
      </c>
    </row>
    <row r="1123" spans="2:5">
      <c r="B1123" s="35"/>
      <c r="C1123" s="35"/>
      <c r="E1123" s="28" t="str">
        <f>IF($B1123="","",VLOOKUP($B1123,公司明细!$D:$O,COLUMN()-COLUMN($B$4)+1,FALSE))</f>
        <v/>
      </c>
    </row>
    <row r="1124" spans="2:5">
      <c r="B1124" s="35"/>
      <c r="C1124" s="35"/>
      <c r="E1124" s="28" t="str">
        <f>IF($B1124="","",VLOOKUP($B1124,公司明细!$D:$O,COLUMN()-COLUMN($B$4)+1,FALSE))</f>
        <v/>
      </c>
    </row>
    <row r="1125" spans="2:5">
      <c r="B1125" s="35"/>
      <c r="C1125" s="35"/>
      <c r="E1125" s="28" t="str">
        <f>IF($B1125="","",VLOOKUP($B1125,公司明细!$D:$O,COLUMN()-COLUMN($B$4)+1,FALSE))</f>
        <v/>
      </c>
    </row>
    <row r="1126" spans="2:5">
      <c r="B1126" s="35"/>
      <c r="C1126" s="35"/>
      <c r="E1126" s="28" t="str">
        <f>IF($B1126="","",VLOOKUP($B1126,公司明细!$D:$O,COLUMN()-COLUMN($B$4)+1,FALSE))</f>
        <v/>
      </c>
    </row>
    <row r="1127" spans="2:5">
      <c r="B1127" s="35"/>
      <c r="C1127" s="35"/>
      <c r="E1127" s="28" t="str">
        <f>IF($B1127="","",VLOOKUP($B1127,公司明细!$D:$O,COLUMN()-COLUMN($B$4)+1,FALSE))</f>
        <v/>
      </c>
    </row>
    <row r="1128" spans="2:5">
      <c r="B1128" s="35"/>
      <c r="C1128" s="35"/>
      <c r="E1128" s="28" t="str">
        <f>IF($B1128="","",VLOOKUP($B1128,公司明细!$D:$O,COLUMN()-COLUMN($B$4)+1,FALSE))</f>
        <v/>
      </c>
    </row>
    <row r="1129" spans="2:5">
      <c r="B1129" s="35"/>
      <c r="C1129" s="35"/>
      <c r="E1129" s="28" t="str">
        <f>IF($B1129="","",VLOOKUP($B1129,公司明细!$D:$O,COLUMN()-COLUMN($B$4)+1,FALSE))</f>
        <v/>
      </c>
    </row>
    <row r="1130" spans="2:5">
      <c r="B1130" s="35"/>
      <c r="C1130" s="35"/>
      <c r="E1130" s="28" t="str">
        <f>IF($B1130="","",VLOOKUP($B1130,公司明细!$D:$O,COLUMN()-COLUMN($B$4)+1,FALSE))</f>
        <v/>
      </c>
    </row>
    <row r="1131" spans="2:5">
      <c r="B1131" s="35"/>
      <c r="C1131" s="35"/>
      <c r="E1131" s="28" t="str">
        <f>IF($B1131="","",VLOOKUP($B1131,公司明细!$D:$O,COLUMN()-COLUMN($B$4)+1,FALSE))</f>
        <v/>
      </c>
    </row>
    <row r="1132" spans="2:5">
      <c r="B1132" s="35"/>
      <c r="C1132" s="35"/>
      <c r="E1132" s="28" t="str">
        <f>IF($B1132="","",VLOOKUP($B1132,公司明细!$D:$O,COLUMN()-COLUMN($B$4)+1,FALSE))</f>
        <v/>
      </c>
    </row>
    <row r="1133" spans="2:5">
      <c r="B1133" s="35"/>
      <c r="C1133" s="35"/>
      <c r="E1133" s="28" t="str">
        <f>IF($B1133="","",VLOOKUP($B1133,公司明细!$D:$O,COLUMN()-COLUMN($B$4)+1,FALSE))</f>
        <v/>
      </c>
    </row>
    <row r="1134" spans="2:5">
      <c r="B1134" s="35"/>
      <c r="C1134" s="35"/>
      <c r="E1134" s="28" t="str">
        <f>IF($B1134="","",VLOOKUP($B1134,公司明细!$D:$O,COLUMN()-COLUMN($B$4)+1,FALSE))</f>
        <v/>
      </c>
    </row>
    <row r="1135" spans="2:5">
      <c r="B1135" s="35"/>
      <c r="C1135" s="35"/>
      <c r="E1135" s="28" t="str">
        <f>IF($B1135="","",VLOOKUP($B1135,公司明细!$D:$O,COLUMN()-COLUMN($B$4)+1,FALSE))</f>
        <v/>
      </c>
    </row>
    <row r="1136" spans="2:5">
      <c r="B1136" s="35"/>
      <c r="C1136" s="35"/>
      <c r="E1136" s="28" t="str">
        <f>IF($B1136="","",VLOOKUP($B1136,公司明细!$D:$O,COLUMN()-COLUMN($B$4)+1,FALSE))</f>
        <v/>
      </c>
    </row>
    <row r="1137" spans="2:5">
      <c r="B1137" s="35"/>
      <c r="C1137" s="35"/>
      <c r="E1137" s="28" t="str">
        <f>IF($B1137="","",VLOOKUP($B1137,公司明细!$D:$O,COLUMN()-COLUMN($B$4)+1,FALSE))</f>
        <v/>
      </c>
    </row>
    <row r="1138" spans="2:5">
      <c r="B1138" s="35"/>
      <c r="C1138" s="35"/>
      <c r="E1138" s="28" t="str">
        <f>IF($B1138="","",VLOOKUP($B1138,公司明细!$D:$O,COLUMN()-COLUMN($B$4)+1,FALSE))</f>
        <v/>
      </c>
    </row>
    <row r="1139" spans="2:5">
      <c r="B1139" s="35"/>
      <c r="C1139" s="35"/>
      <c r="E1139" s="28" t="str">
        <f>IF($B1139="","",VLOOKUP($B1139,公司明细!$D:$O,COLUMN()-COLUMN($B$4)+1,FALSE))</f>
        <v/>
      </c>
    </row>
    <row r="1140" spans="2:5">
      <c r="B1140" s="35"/>
      <c r="C1140" s="35"/>
      <c r="E1140" s="28" t="str">
        <f>IF($B1140="","",VLOOKUP($B1140,公司明细!$D:$O,COLUMN()-COLUMN($B$4)+1,FALSE))</f>
        <v/>
      </c>
    </row>
    <row r="1141" spans="2:5">
      <c r="B1141" s="35"/>
      <c r="C1141" s="35"/>
      <c r="E1141" s="28" t="str">
        <f>IF($B1141="","",VLOOKUP($B1141,公司明细!$D:$O,COLUMN()-COLUMN($B$4)+1,FALSE))</f>
        <v/>
      </c>
    </row>
    <row r="1142" spans="2:5">
      <c r="B1142" s="35"/>
      <c r="C1142" s="35"/>
      <c r="E1142" s="28" t="str">
        <f>IF($B1142="","",VLOOKUP($B1142,公司明细!$D:$O,COLUMN()-COLUMN($B$4)+1,FALSE))</f>
        <v/>
      </c>
    </row>
    <row r="1143" spans="2:5">
      <c r="B1143" s="35"/>
      <c r="C1143" s="35"/>
      <c r="E1143" s="28" t="str">
        <f>IF($B1143="","",VLOOKUP($B1143,公司明细!$D:$O,COLUMN()-COLUMN($B$4)+1,FALSE))</f>
        <v/>
      </c>
    </row>
    <row r="1144" spans="2:5">
      <c r="B1144" s="35"/>
      <c r="C1144" s="35"/>
      <c r="E1144" s="28" t="str">
        <f>IF($B1144="","",VLOOKUP($B1144,公司明细!$D:$O,COLUMN()-COLUMN($B$4)+1,FALSE))</f>
        <v/>
      </c>
    </row>
    <row r="1145" spans="2:5">
      <c r="B1145" s="35"/>
      <c r="C1145" s="35"/>
      <c r="E1145" s="28" t="str">
        <f>IF($B1145="","",VLOOKUP($B1145,公司明细!$D:$O,COLUMN()-COLUMN($B$4)+1,FALSE))</f>
        <v/>
      </c>
    </row>
    <row r="1146" spans="2:5">
      <c r="B1146" s="35"/>
      <c r="C1146" s="35"/>
      <c r="E1146" s="28" t="str">
        <f>IF($B1146="","",VLOOKUP($B1146,公司明细!$D:$O,COLUMN()-COLUMN($B$4)+1,FALSE))</f>
        <v/>
      </c>
    </row>
    <row r="1147" spans="2:5">
      <c r="B1147" s="35"/>
      <c r="C1147" s="35"/>
      <c r="E1147" s="28" t="str">
        <f>IF($B1147="","",VLOOKUP($B1147,公司明细!$D:$O,COLUMN()-COLUMN($B$4)+1,FALSE))</f>
        <v/>
      </c>
    </row>
    <row r="1148" spans="2:5">
      <c r="B1148" s="35"/>
      <c r="C1148" s="35"/>
      <c r="E1148" s="28" t="str">
        <f>IF($B1148="","",VLOOKUP($B1148,公司明细!$D:$O,COLUMN()-COLUMN($B$4)+1,FALSE))</f>
        <v/>
      </c>
    </row>
    <row r="1149" spans="2:5">
      <c r="B1149" s="35"/>
      <c r="C1149" s="35"/>
      <c r="E1149" s="28" t="str">
        <f>IF($B1149="","",VLOOKUP($B1149,公司明细!$D:$O,COLUMN()-COLUMN($B$4)+1,FALSE))</f>
        <v/>
      </c>
    </row>
    <row r="1150" spans="2:5">
      <c r="B1150" s="35"/>
      <c r="C1150" s="35"/>
      <c r="E1150" s="28" t="str">
        <f>IF($B1150="","",VLOOKUP($B1150,公司明细!$D:$O,COLUMN()-COLUMN($B$4)+1,FALSE))</f>
        <v/>
      </c>
    </row>
    <row r="1151" spans="2:5">
      <c r="B1151" s="35"/>
      <c r="C1151" s="35"/>
      <c r="E1151" s="28" t="str">
        <f>IF($B1151="","",VLOOKUP($B1151,公司明细!$D:$O,COLUMN()-COLUMN($B$4)+1,FALSE))</f>
        <v/>
      </c>
    </row>
    <row r="1152" spans="2:5">
      <c r="B1152" s="35"/>
      <c r="C1152" s="35"/>
      <c r="E1152" s="28" t="str">
        <f>IF($B1152="","",VLOOKUP($B1152,公司明细!$D:$O,COLUMN()-COLUMN($B$4)+1,FALSE))</f>
        <v/>
      </c>
    </row>
    <row r="1153" spans="2:5">
      <c r="B1153" s="35"/>
      <c r="C1153" s="35"/>
      <c r="E1153" s="28" t="str">
        <f>IF($B1153="","",VLOOKUP($B1153,公司明细!$D:$O,COLUMN()-COLUMN($B$4)+1,FALSE))</f>
        <v/>
      </c>
    </row>
    <row r="1154" spans="2:5">
      <c r="B1154" s="35"/>
      <c r="C1154" s="35"/>
      <c r="E1154" s="28" t="str">
        <f>IF($B1154="","",VLOOKUP($B1154,公司明细!$D:$O,COLUMN()-COLUMN($B$4)+1,FALSE))</f>
        <v/>
      </c>
    </row>
    <row r="1155" spans="2:5">
      <c r="B1155" s="35"/>
      <c r="C1155" s="35"/>
      <c r="E1155" s="28" t="str">
        <f>IF($B1155="","",VLOOKUP($B1155,公司明细!$D:$O,COLUMN()-COLUMN($B$4)+1,FALSE))</f>
        <v/>
      </c>
    </row>
    <row r="1156" spans="2:5">
      <c r="B1156" s="35"/>
      <c r="C1156" s="35"/>
      <c r="E1156" s="28" t="str">
        <f>IF($B1156="","",VLOOKUP($B1156,公司明细!$D:$O,COLUMN()-COLUMN($B$4)+1,FALSE))</f>
        <v/>
      </c>
    </row>
    <row r="1157" spans="2:5">
      <c r="B1157" s="35"/>
      <c r="C1157" s="35"/>
      <c r="E1157" s="28" t="str">
        <f>IF($B1157="","",VLOOKUP($B1157,公司明细!$D:$O,COLUMN()-COLUMN($B$4)+1,FALSE))</f>
        <v/>
      </c>
    </row>
    <row r="1158" spans="2:5">
      <c r="B1158" s="35"/>
      <c r="C1158" s="35"/>
      <c r="E1158" s="28" t="str">
        <f>IF($B1158="","",VLOOKUP($B1158,公司明细!$D:$O,COLUMN()-COLUMN($B$4)+1,FALSE))</f>
        <v/>
      </c>
    </row>
    <row r="1159" spans="2:5">
      <c r="B1159" s="35"/>
      <c r="C1159" s="35"/>
      <c r="E1159" s="28" t="str">
        <f>IF($B1159="","",VLOOKUP($B1159,公司明细!$D:$O,COLUMN()-COLUMN($B$4)+1,FALSE))</f>
        <v/>
      </c>
    </row>
    <row r="1160" spans="2:5">
      <c r="B1160" s="35"/>
      <c r="C1160" s="35"/>
      <c r="E1160" s="28" t="str">
        <f>IF($B1160="","",VLOOKUP($B1160,公司明细!$D:$O,COLUMN()-COLUMN($B$4)+1,FALSE))</f>
        <v/>
      </c>
    </row>
    <row r="1161" spans="2:5">
      <c r="B1161" s="35"/>
      <c r="C1161" s="35"/>
      <c r="E1161" s="28" t="str">
        <f>IF($B1161="","",VLOOKUP($B1161,公司明细!$D:$O,COLUMN()-COLUMN($B$4)+1,FALSE))</f>
        <v/>
      </c>
    </row>
    <row r="1162" spans="2:5">
      <c r="B1162" s="35"/>
      <c r="C1162" s="35"/>
      <c r="E1162" s="28" t="str">
        <f>IF($B1162="","",VLOOKUP($B1162,公司明细!$D:$O,COLUMN()-COLUMN($B$4)+1,FALSE))</f>
        <v/>
      </c>
    </row>
    <row r="1163" spans="2:5">
      <c r="B1163" s="35"/>
      <c r="C1163" s="35"/>
      <c r="E1163" s="28" t="str">
        <f>IF($B1163="","",VLOOKUP($B1163,公司明细!$D:$O,COLUMN()-COLUMN($B$4)+1,FALSE))</f>
        <v/>
      </c>
    </row>
    <row r="1164" spans="2:5">
      <c r="B1164" s="35"/>
      <c r="C1164" s="35"/>
      <c r="E1164" s="28" t="str">
        <f>IF($B1164="","",VLOOKUP($B1164,公司明细!$D:$O,COLUMN()-COLUMN($B$4)+1,FALSE))</f>
        <v/>
      </c>
    </row>
    <row r="1165" spans="2:5">
      <c r="B1165" s="35"/>
      <c r="C1165" s="35"/>
      <c r="E1165" s="28" t="str">
        <f>IF($B1165="","",VLOOKUP($B1165,公司明细!$D:$O,COLUMN()-COLUMN($B$4)+1,FALSE))</f>
        <v/>
      </c>
    </row>
    <row r="1166" spans="2:5">
      <c r="B1166" s="35"/>
      <c r="C1166" s="35"/>
      <c r="E1166" s="28" t="str">
        <f>IF($B1166="","",VLOOKUP($B1166,公司明细!$D:$O,COLUMN()-COLUMN($B$4)+1,FALSE))</f>
        <v/>
      </c>
    </row>
    <row r="1167" spans="2:5">
      <c r="B1167" s="35"/>
      <c r="C1167" s="35"/>
      <c r="E1167" s="28" t="str">
        <f>IF($B1167="","",VLOOKUP($B1167,公司明细!$D:$O,COLUMN()-COLUMN($B$4)+1,FALSE))</f>
        <v/>
      </c>
    </row>
    <row r="1168" spans="2:5">
      <c r="B1168" s="35"/>
      <c r="C1168" s="35"/>
      <c r="E1168" s="28" t="str">
        <f>IF($B1168="","",VLOOKUP($B1168,公司明细!$D:$O,COLUMN()-COLUMN($B$4)+1,FALSE))</f>
        <v/>
      </c>
    </row>
    <row r="1169" spans="2:5">
      <c r="B1169" s="35"/>
      <c r="C1169" s="35"/>
      <c r="E1169" s="28" t="str">
        <f>IF($B1169="","",VLOOKUP($B1169,公司明细!$D:$O,COLUMN()-COLUMN($B$4)+1,FALSE))</f>
        <v/>
      </c>
    </row>
    <row r="1170" spans="2:5">
      <c r="B1170" s="35"/>
      <c r="C1170" s="35"/>
      <c r="E1170" s="28" t="str">
        <f>IF($B1170="","",VLOOKUP($B1170,公司明细!$D:$O,COLUMN()-COLUMN($B$4)+1,FALSE))</f>
        <v/>
      </c>
    </row>
    <row r="1171" spans="2:5">
      <c r="B1171" s="35"/>
      <c r="C1171" s="35"/>
      <c r="E1171" s="28" t="str">
        <f>IF($B1171="","",VLOOKUP($B1171,公司明细!$D:$O,COLUMN()-COLUMN($B$4)+1,FALSE))</f>
        <v/>
      </c>
    </row>
    <row r="1172" spans="2:5">
      <c r="B1172" s="35"/>
      <c r="C1172" s="35"/>
      <c r="E1172" s="28" t="str">
        <f>IF($B1172="","",VLOOKUP($B1172,公司明细!$D:$O,COLUMN()-COLUMN($B$4)+1,FALSE))</f>
        <v/>
      </c>
    </row>
    <row r="1173" spans="2:5">
      <c r="B1173" s="35"/>
      <c r="C1173" s="35"/>
      <c r="E1173" s="28" t="str">
        <f>IF($B1173="","",VLOOKUP($B1173,公司明细!$D:$O,COLUMN()-COLUMN($B$4)+1,FALSE))</f>
        <v/>
      </c>
    </row>
    <row r="1174" spans="2:5">
      <c r="B1174" s="35"/>
      <c r="C1174" s="35"/>
      <c r="E1174" s="28" t="str">
        <f>IF($B1174="","",VLOOKUP($B1174,公司明细!$D:$O,COLUMN()-COLUMN($B$4)+1,FALSE))</f>
        <v/>
      </c>
    </row>
    <row r="1175" spans="2:5">
      <c r="B1175" s="35"/>
      <c r="C1175" s="35"/>
      <c r="E1175" s="28" t="str">
        <f>IF($B1175="","",VLOOKUP($B1175,公司明细!$D:$O,COLUMN()-COLUMN($B$4)+1,FALSE))</f>
        <v/>
      </c>
    </row>
    <row r="1176" spans="2:5">
      <c r="B1176" s="35"/>
      <c r="C1176" s="35"/>
      <c r="E1176" s="28" t="str">
        <f>IF($B1176="","",VLOOKUP($B1176,公司明细!$D:$O,COLUMN()-COLUMN($B$4)+1,FALSE))</f>
        <v/>
      </c>
    </row>
    <row r="1177" spans="2:5">
      <c r="B1177" s="35"/>
      <c r="C1177" s="35"/>
      <c r="E1177" s="28" t="str">
        <f>IF($B1177="","",VLOOKUP($B1177,公司明细!$D:$O,COLUMN()-COLUMN($B$4)+1,FALSE))</f>
        <v/>
      </c>
    </row>
    <row r="1178" spans="2:5">
      <c r="B1178" s="35"/>
      <c r="C1178" s="35"/>
      <c r="E1178" s="28" t="str">
        <f>IF($B1178="","",VLOOKUP($B1178,公司明细!$D:$O,COLUMN()-COLUMN($B$4)+1,FALSE))</f>
        <v/>
      </c>
    </row>
    <row r="1179" spans="2:5">
      <c r="B1179" s="35"/>
      <c r="C1179" s="35"/>
      <c r="E1179" s="28" t="str">
        <f>IF($B1179="","",VLOOKUP($B1179,公司明细!$D:$O,COLUMN()-COLUMN($B$4)+1,FALSE))</f>
        <v/>
      </c>
    </row>
    <row r="1180" spans="2:5">
      <c r="B1180" s="35"/>
      <c r="C1180" s="35"/>
      <c r="E1180" s="28" t="str">
        <f>IF($B1180="","",VLOOKUP($B1180,公司明细!$D:$O,COLUMN()-COLUMN($B$4)+1,FALSE))</f>
        <v/>
      </c>
    </row>
    <row r="1181" spans="2:5">
      <c r="B1181" s="35"/>
      <c r="C1181" s="35"/>
      <c r="E1181" s="28" t="str">
        <f>IF($B1181="","",VLOOKUP($B1181,公司明细!$D:$O,COLUMN()-COLUMN($B$4)+1,FALSE))</f>
        <v/>
      </c>
    </row>
    <row r="1182" spans="2:5">
      <c r="B1182" s="35"/>
      <c r="C1182" s="35"/>
      <c r="E1182" s="28" t="str">
        <f>IF($B1182="","",VLOOKUP($B1182,公司明细!$D:$O,COLUMN()-COLUMN($B$4)+1,FALSE))</f>
        <v/>
      </c>
    </row>
    <row r="1183" spans="2:5">
      <c r="B1183" s="35"/>
      <c r="C1183" s="35"/>
      <c r="E1183" s="28" t="str">
        <f>IF($B1183="","",VLOOKUP($B1183,公司明细!$D:$O,COLUMN()-COLUMN($B$4)+1,FALSE))</f>
        <v/>
      </c>
    </row>
    <row r="1184" spans="2:5">
      <c r="B1184" s="35"/>
      <c r="C1184" s="35"/>
      <c r="E1184" s="28" t="str">
        <f>IF($B1184="","",VLOOKUP($B1184,公司明细!$D:$O,COLUMN()-COLUMN($B$4)+1,FALSE))</f>
        <v/>
      </c>
    </row>
    <row r="1185" spans="2:5">
      <c r="B1185" s="35"/>
      <c r="C1185" s="35"/>
      <c r="E1185" s="28" t="str">
        <f>IF($B1185="","",VLOOKUP($B1185,公司明细!$D:$O,COLUMN()-COLUMN($B$4)+1,FALSE))</f>
        <v/>
      </c>
    </row>
    <row r="1186" spans="2:5">
      <c r="B1186" s="35"/>
      <c r="C1186" s="35"/>
      <c r="E1186" s="28" t="str">
        <f>IF($B1186="","",VLOOKUP($B1186,公司明细!$D:$O,COLUMN()-COLUMN($B$4)+1,FALSE))</f>
        <v/>
      </c>
    </row>
    <row r="1187" spans="2:5">
      <c r="B1187" s="35"/>
      <c r="C1187" s="35"/>
      <c r="E1187" s="28" t="str">
        <f>IF($B1187="","",VLOOKUP($B1187,公司明细!$D:$O,COLUMN()-COLUMN($B$4)+1,FALSE))</f>
        <v/>
      </c>
    </row>
    <row r="1188" spans="2:5">
      <c r="B1188" s="35"/>
      <c r="C1188" s="35"/>
      <c r="E1188" s="28" t="str">
        <f>IF($B1188="","",VLOOKUP($B1188,公司明细!$D:$O,COLUMN()-COLUMN($B$4)+1,FALSE))</f>
        <v/>
      </c>
    </row>
    <row r="1189" spans="2:5">
      <c r="B1189" s="35"/>
      <c r="C1189" s="35"/>
      <c r="E1189" s="28" t="str">
        <f>IF($B1189="","",VLOOKUP($B1189,公司明细!$D:$O,COLUMN()-COLUMN($B$4)+1,FALSE))</f>
        <v/>
      </c>
    </row>
    <row r="1190" spans="2:5">
      <c r="B1190" s="35"/>
      <c r="C1190" s="35"/>
      <c r="E1190" s="28" t="str">
        <f>IF($B1190="","",VLOOKUP($B1190,公司明细!$D:$O,COLUMN()-COLUMN($B$4)+1,FALSE))</f>
        <v/>
      </c>
    </row>
    <row r="1191" spans="2:5">
      <c r="B1191" s="35"/>
      <c r="C1191" s="35"/>
      <c r="E1191" s="28" t="str">
        <f>IF($B1191="","",VLOOKUP($B1191,公司明细!$D:$O,COLUMN()-COLUMN($B$4)+1,FALSE))</f>
        <v/>
      </c>
    </row>
    <row r="1192" spans="2:5">
      <c r="B1192" s="35"/>
      <c r="C1192" s="35"/>
      <c r="E1192" s="28" t="str">
        <f>IF($B1192="","",VLOOKUP($B1192,公司明细!$D:$O,COLUMN()-COLUMN($B$4)+1,FALSE))</f>
        <v/>
      </c>
    </row>
    <row r="1193" spans="2:5">
      <c r="B1193" s="35"/>
      <c r="C1193" s="35"/>
      <c r="E1193" s="28" t="str">
        <f>IF($B1193="","",VLOOKUP($B1193,公司明细!$D:$O,COLUMN()-COLUMN($B$4)+1,FALSE))</f>
        <v/>
      </c>
    </row>
    <row r="1194" spans="2:5">
      <c r="B1194" s="35"/>
      <c r="C1194" s="35"/>
      <c r="E1194" s="28" t="str">
        <f>IF($B1194="","",VLOOKUP($B1194,公司明细!$D:$O,COLUMN()-COLUMN($B$4)+1,FALSE))</f>
        <v/>
      </c>
    </row>
    <row r="1195" spans="2:5">
      <c r="B1195" s="35"/>
      <c r="C1195" s="35"/>
      <c r="E1195" s="28" t="str">
        <f>IF($B1195="","",VLOOKUP($B1195,公司明细!$D:$O,COLUMN()-COLUMN($B$4)+1,FALSE))</f>
        <v/>
      </c>
    </row>
    <row r="1196" spans="2:5">
      <c r="B1196" s="35"/>
      <c r="C1196" s="35"/>
      <c r="E1196" s="28" t="str">
        <f>IF($B1196="","",VLOOKUP($B1196,公司明细!$D:$O,COLUMN()-COLUMN($B$4)+1,FALSE))</f>
        <v/>
      </c>
    </row>
    <row r="1197" spans="2:5">
      <c r="B1197" s="35"/>
      <c r="C1197" s="35"/>
      <c r="E1197" s="28" t="str">
        <f>IF($B1197="","",VLOOKUP($B1197,公司明细!$D:$O,COLUMN()-COLUMN($B$4)+1,FALSE))</f>
        <v/>
      </c>
    </row>
    <row r="1198" spans="2:5">
      <c r="B1198" s="35"/>
      <c r="C1198" s="35"/>
      <c r="E1198" s="28" t="str">
        <f>IF($B1198="","",VLOOKUP($B1198,公司明细!$D:$O,COLUMN()-COLUMN($B$4)+1,FALSE))</f>
        <v/>
      </c>
    </row>
    <row r="1199" spans="2:5">
      <c r="B1199" s="35"/>
      <c r="C1199" s="35"/>
      <c r="E1199" s="28" t="str">
        <f>IF($B1199="","",VLOOKUP($B1199,公司明细!$D:$O,COLUMN()-COLUMN($B$4)+1,FALSE))</f>
        <v/>
      </c>
    </row>
    <row r="1200" spans="2:5">
      <c r="B1200" s="35"/>
      <c r="C1200" s="35"/>
      <c r="E1200" s="28" t="str">
        <f>IF($B1200="","",VLOOKUP($B1200,公司明细!$D:$O,COLUMN()-COLUMN($B$4)+1,FALSE))</f>
        <v/>
      </c>
    </row>
    <row r="1201" spans="2:5">
      <c r="B1201" s="35"/>
      <c r="C1201" s="35"/>
      <c r="E1201" s="28" t="str">
        <f>IF($B1201="","",VLOOKUP($B1201,公司明细!$D:$O,COLUMN()-COLUMN($B$4)+1,FALSE))</f>
        <v/>
      </c>
    </row>
    <row r="1202" spans="2:5">
      <c r="B1202" s="35"/>
      <c r="C1202" s="35"/>
      <c r="E1202" s="28" t="str">
        <f>IF($B1202="","",VLOOKUP($B1202,公司明细!$D:$O,COLUMN()-COLUMN($B$4)+1,FALSE))</f>
        <v/>
      </c>
    </row>
    <row r="1203" spans="2:5">
      <c r="B1203" s="35"/>
      <c r="C1203" s="35"/>
      <c r="E1203" s="28" t="str">
        <f>IF($B1203="","",VLOOKUP($B1203,公司明细!$D:$O,COLUMN()-COLUMN($B$4)+1,FALSE))</f>
        <v/>
      </c>
    </row>
    <row r="1204" spans="2:5">
      <c r="B1204" s="35"/>
      <c r="C1204" s="35"/>
      <c r="E1204" s="28" t="str">
        <f>IF($B1204="","",VLOOKUP($B1204,公司明细!$D:$O,COLUMN()-COLUMN($B$4)+1,FALSE))</f>
        <v/>
      </c>
    </row>
    <row r="1205" spans="2:5">
      <c r="B1205" s="35"/>
      <c r="C1205" s="35"/>
      <c r="E1205" s="28" t="str">
        <f>IF($B1205="","",VLOOKUP($B1205,公司明细!$D:$O,COLUMN()-COLUMN($B$4)+1,FALSE))</f>
        <v/>
      </c>
    </row>
    <row r="1206" spans="2:5">
      <c r="B1206" s="35"/>
      <c r="C1206" s="35"/>
      <c r="E1206" s="28" t="str">
        <f>IF($B1206="","",VLOOKUP($B1206,公司明细!$D:$O,COLUMN()-COLUMN($B$4)+1,FALSE))</f>
        <v/>
      </c>
    </row>
    <row r="1207" spans="2:5">
      <c r="B1207" s="35"/>
      <c r="C1207" s="35"/>
      <c r="E1207" s="28" t="str">
        <f>IF($B1207="","",VLOOKUP($B1207,公司明细!$D:$O,COLUMN()-COLUMN($B$4)+1,FALSE))</f>
        <v/>
      </c>
    </row>
    <row r="1208" spans="2:5">
      <c r="B1208" s="35"/>
      <c r="C1208" s="35"/>
      <c r="E1208" s="28" t="str">
        <f>IF($B1208="","",VLOOKUP($B1208,公司明细!$D:$O,COLUMN()-COLUMN($B$4)+1,FALSE))</f>
        <v/>
      </c>
    </row>
    <row r="1209" spans="2:5">
      <c r="B1209" s="35"/>
      <c r="C1209" s="35"/>
      <c r="E1209" s="28" t="str">
        <f>IF($B1209="","",VLOOKUP($B1209,公司明细!$D:$O,COLUMN()-COLUMN($B$4)+1,FALSE))</f>
        <v/>
      </c>
    </row>
    <row r="1210" spans="2:5">
      <c r="B1210" s="35"/>
      <c r="C1210" s="35"/>
      <c r="E1210" s="28" t="str">
        <f>IF($B1210="","",VLOOKUP($B1210,公司明细!$D:$O,COLUMN()-COLUMN($B$4)+1,FALSE))</f>
        <v/>
      </c>
    </row>
    <row r="1211" spans="2:5">
      <c r="B1211" s="35"/>
      <c r="C1211" s="35"/>
      <c r="E1211" s="28" t="str">
        <f>IF($B1211="","",VLOOKUP($B1211,公司明细!$D:$O,COLUMN()-COLUMN($B$4)+1,FALSE))</f>
        <v/>
      </c>
    </row>
    <row r="1212" spans="2:5">
      <c r="B1212" s="35"/>
      <c r="C1212" s="35"/>
      <c r="E1212" s="28" t="str">
        <f>IF($B1212="","",VLOOKUP($B1212,公司明细!$D:$O,COLUMN()-COLUMN($B$4)+1,FALSE))</f>
        <v/>
      </c>
    </row>
    <row r="1213" spans="2:5">
      <c r="B1213" s="35"/>
      <c r="C1213" s="35"/>
      <c r="E1213" s="28" t="str">
        <f>IF($B1213="","",VLOOKUP($B1213,公司明细!$D:$O,COLUMN()-COLUMN($B$4)+1,FALSE))</f>
        <v/>
      </c>
    </row>
    <row r="1214" spans="2:5">
      <c r="B1214" s="35"/>
      <c r="C1214" s="35"/>
      <c r="E1214" s="28" t="str">
        <f>IF($B1214="","",VLOOKUP($B1214,公司明细!$D:$O,COLUMN()-COLUMN($B$4)+1,FALSE))</f>
        <v/>
      </c>
    </row>
    <row r="1215" spans="2:5">
      <c r="B1215" s="35"/>
      <c r="C1215" s="35"/>
      <c r="E1215" s="28" t="str">
        <f>IF($B1215="","",VLOOKUP($B1215,公司明细!$D:$O,COLUMN()-COLUMN($B$4)+1,FALSE))</f>
        <v/>
      </c>
    </row>
    <row r="1216" spans="2:5">
      <c r="B1216" s="35"/>
      <c r="C1216" s="35"/>
      <c r="E1216" s="28" t="str">
        <f>IF($B1216="","",VLOOKUP($B1216,公司明细!$D:$O,COLUMN()-COLUMN($B$4)+1,FALSE))</f>
        <v/>
      </c>
    </row>
    <row r="1217" spans="2:5">
      <c r="B1217" s="35"/>
      <c r="C1217" s="35"/>
      <c r="E1217" s="28" t="str">
        <f>IF($B1217="","",VLOOKUP($B1217,公司明细!$D:$O,COLUMN()-COLUMN($B$4)+1,FALSE))</f>
        <v/>
      </c>
    </row>
    <row r="1218" spans="2:5">
      <c r="B1218" s="35"/>
      <c r="C1218" s="35"/>
      <c r="E1218" s="28" t="str">
        <f>IF($B1218="","",VLOOKUP($B1218,公司明细!$D:$O,COLUMN()-COLUMN($B$4)+1,FALSE))</f>
        <v/>
      </c>
    </row>
    <row r="1219" spans="2:5">
      <c r="B1219" s="35"/>
      <c r="C1219" s="35"/>
      <c r="E1219" s="28" t="str">
        <f>IF($B1219="","",VLOOKUP($B1219,公司明细!$D:$O,COLUMN()-COLUMN($B$4)+1,FALSE))</f>
        <v/>
      </c>
    </row>
    <row r="1220" spans="2:5">
      <c r="B1220" s="35"/>
      <c r="C1220" s="35"/>
      <c r="E1220" s="28" t="str">
        <f>IF($B1220="","",VLOOKUP($B1220,公司明细!$D:$O,COLUMN()-COLUMN($B$4)+1,FALSE))</f>
        <v/>
      </c>
    </row>
    <row r="1221" spans="2:5">
      <c r="B1221" s="35"/>
      <c r="C1221" s="35"/>
      <c r="E1221" s="28" t="str">
        <f>IF($B1221="","",VLOOKUP($B1221,公司明细!$D:$O,COLUMN()-COLUMN($B$4)+1,FALSE))</f>
        <v/>
      </c>
    </row>
    <row r="1222" spans="2:5">
      <c r="B1222" s="35"/>
      <c r="C1222" s="35"/>
      <c r="E1222" s="28" t="str">
        <f>IF($B1222="","",VLOOKUP($B1222,公司明细!$D:$O,COLUMN()-COLUMN($B$4)+1,FALSE))</f>
        <v/>
      </c>
    </row>
    <row r="1223" spans="2:5">
      <c r="B1223" s="35"/>
      <c r="C1223" s="35"/>
      <c r="E1223" s="28" t="str">
        <f>IF($B1223="","",VLOOKUP($B1223,公司明细!$D:$O,COLUMN()-COLUMN($B$4)+1,FALSE))</f>
        <v/>
      </c>
    </row>
    <row r="1224" spans="2:5">
      <c r="B1224" s="35"/>
      <c r="C1224" s="35"/>
      <c r="E1224" s="28" t="str">
        <f>IF($B1224="","",VLOOKUP($B1224,公司明细!$D:$O,COLUMN()-COLUMN($B$4)+1,FALSE))</f>
        <v/>
      </c>
    </row>
    <row r="1225" spans="2:5">
      <c r="B1225" s="35"/>
      <c r="C1225" s="35"/>
      <c r="E1225" s="28" t="str">
        <f>IF($B1225="","",VLOOKUP($B1225,公司明细!$D:$O,COLUMN()-COLUMN($B$4)+1,FALSE))</f>
        <v/>
      </c>
    </row>
    <row r="1226" spans="2:5">
      <c r="B1226" s="35"/>
      <c r="C1226" s="35"/>
      <c r="E1226" s="28" t="str">
        <f>IF($B1226="","",VLOOKUP($B1226,公司明细!$D:$O,COLUMN()-COLUMN($B$4)+1,FALSE))</f>
        <v/>
      </c>
    </row>
    <row r="1227" spans="2:5">
      <c r="B1227" s="35"/>
      <c r="C1227" s="35"/>
      <c r="E1227" s="28" t="str">
        <f>IF($B1227="","",VLOOKUP($B1227,公司明细!$D:$O,COLUMN()-COLUMN($B$4)+1,FALSE))</f>
        <v/>
      </c>
    </row>
    <row r="1228" spans="2:5">
      <c r="B1228" s="35"/>
      <c r="C1228" s="35"/>
      <c r="E1228" s="28" t="str">
        <f>IF($B1228="","",VLOOKUP($B1228,公司明细!$D:$O,COLUMN()-COLUMN($B$4)+1,FALSE))</f>
        <v/>
      </c>
    </row>
    <row r="1229" spans="2:5">
      <c r="B1229" s="35"/>
      <c r="C1229" s="35"/>
      <c r="E1229" s="28" t="str">
        <f>IF($B1229="","",VLOOKUP($B1229,公司明细!$D:$O,COLUMN()-COLUMN($B$4)+1,FALSE))</f>
        <v/>
      </c>
    </row>
    <row r="1230" spans="2:5">
      <c r="B1230" s="35"/>
      <c r="C1230" s="35"/>
      <c r="E1230" s="28" t="str">
        <f>IF($B1230="","",VLOOKUP($B1230,公司明细!$D:$O,COLUMN()-COLUMN($B$4)+1,FALSE))</f>
        <v/>
      </c>
    </row>
    <row r="1231" spans="2:5">
      <c r="B1231" s="35"/>
      <c r="C1231" s="35"/>
      <c r="E1231" s="28" t="str">
        <f>IF($B1231="","",VLOOKUP($B1231,公司明细!$D:$O,COLUMN()-COLUMN($B$4)+1,FALSE))</f>
        <v/>
      </c>
    </row>
    <row r="1232" spans="2:5">
      <c r="B1232" s="35"/>
      <c r="C1232" s="35"/>
      <c r="E1232" s="28" t="str">
        <f>IF($B1232="","",VLOOKUP($B1232,公司明细!$D:$O,COLUMN()-COLUMN($B$4)+1,FALSE))</f>
        <v/>
      </c>
    </row>
    <row r="1233" spans="2:5">
      <c r="B1233" s="35"/>
      <c r="C1233" s="35"/>
      <c r="E1233" s="28" t="str">
        <f>IF($B1233="","",VLOOKUP($B1233,公司明细!$D:$O,COLUMN()-COLUMN($B$4)+1,FALSE))</f>
        <v/>
      </c>
    </row>
    <row r="1234" spans="2:5">
      <c r="B1234" s="35"/>
      <c r="C1234" s="35"/>
      <c r="E1234" s="28" t="str">
        <f>IF($B1234="","",VLOOKUP($B1234,公司明细!$D:$O,COLUMN()-COLUMN($B$4)+1,FALSE))</f>
        <v/>
      </c>
    </row>
    <row r="1235" spans="2:5">
      <c r="B1235" s="35"/>
      <c r="C1235" s="35"/>
      <c r="E1235" s="28" t="str">
        <f>IF($B1235="","",VLOOKUP($B1235,公司明细!$D:$O,COLUMN()-COLUMN($B$4)+1,FALSE))</f>
        <v/>
      </c>
    </row>
    <row r="1236" spans="2:5">
      <c r="B1236" s="35"/>
      <c r="C1236" s="35"/>
      <c r="E1236" s="28" t="str">
        <f>IF($B1236="","",VLOOKUP($B1236,公司明细!$D:$O,COLUMN()-COLUMN($B$4)+1,FALSE))</f>
        <v/>
      </c>
    </row>
    <row r="1237" spans="2:5">
      <c r="B1237" s="35"/>
      <c r="C1237" s="35"/>
      <c r="E1237" s="28" t="str">
        <f>IF($B1237="","",VLOOKUP($B1237,公司明细!$D:$O,COLUMN()-COLUMN($B$4)+1,FALSE))</f>
        <v/>
      </c>
    </row>
    <row r="1238" spans="2:5">
      <c r="B1238" s="35"/>
      <c r="C1238" s="35"/>
      <c r="E1238" s="28" t="str">
        <f>IF($B1238="","",VLOOKUP($B1238,公司明细!$D:$O,COLUMN()-COLUMN($B$4)+1,FALSE))</f>
        <v/>
      </c>
    </row>
    <row r="1239" spans="2:5">
      <c r="B1239" s="35"/>
      <c r="C1239" s="35"/>
      <c r="E1239" s="28" t="str">
        <f>IF($B1239="","",VLOOKUP($B1239,公司明细!$D:$O,COLUMN()-COLUMN($B$4)+1,FALSE))</f>
        <v/>
      </c>
    </row>
    <row r="1240" spans="2:5">
      <c r="B1240" s="35"/>
      <c r="C1240" s="35"/>
      <c r="E1240" s="28" t="str">
        <f>IF($B1240="","",VLOOKUP($B1240,公司明细!$D:$O,COLUMN()-COLUMN($B$4)+1,FALSE))</f>
        <v/>
      </c>
    </row>
    <row r="1241" spans="2:5">
      <c r="B1241" s="35"/>
      <c r="C1241" s="35"/>
      <c r="E1241" s="28" t="str">
        <f>IF($B1241="","",VLOOKUP($B1241,公司明细!$D:$O,COLUMN()-COLUMN($B$4)+1,FALSE))</f>
        <v/>
      </c>
    </row>
    <row r="1242" spans="2:5">
      <c r="B1242" s="35"/>
      <c r="C1242" s="35"/>
      <c r="E1242" s="28" t="str">
        <f>IF($B1242="","",VLOOKUP($B1242,公司明细!$D:$O,COLUMN()-COLUMN($B$4)+1,FALSE))</f>
        <v/>
      </c>
    </row>
    <row r="1243" spans="2:5">
      <c r="B1243" s="35"/>
      <c r="C1243" s="35"/>
      <c r="E1243" s="28" t="str">
        <f>IF($B1243="","",VLOOKUP($B1243,公司明细!$D:$O,COLUMN()-COLUMN($B$4)+1,FALSE))</f>
        <v/>
      </c>
    </row>
    <row r="1244" spans="2:5">
      <c r="B1244" s="35"/>
      <c r="C1244" s="35"/>
      <c r="E1244" s="28" t="str">
        <f>IF($B1244="","",VLOOKUP($B1244,公司明细!$D:$O,COLUMN()-COLUMN($B$4)+1,FALSE))</f>
        <v/>
      </c>
    </row>
    <row r="1245" spans="2:5">
      <c r="B1245" s="35"/>
      <c r="C1245" s="35"/>
      <c r="E1245" s="28" t="str">
        <f>IF($B1245="","",VLOOKUP($B1245,公司明细!$D:$O,COLUMN()-COLUMN($B$4)+1,FALSE))</f>
        <v/>
      </c>
    </row>
    <row r="1246" spans="2:5">
      <c r="B1246" s="35"/>
      <c r="C1246" s="35"/>
      <c r="E1246" s="28" t="str">
        <f>IF($B1246="","",VLOOKUP($B1246,公司明细!$D:$O,COLUMN()-COLUMN($B$4)+1,FALSE))</f>
        <v/>
      </c>
    </row>
    <row r="1247" spans="2:5">
      <c r="B1247" s="35"/>
      <c r="C1247" s="35"/>
      <c r="E1247" s="28" t="str">
        <f>IF($B1247="","",VLOOKUP($B1247,公司明细!$D:$O,COLUMN()-COLUMN($B$4)+1,FALSE))</f>
        <v/>
      </c>
    </row>
    <row r="1248" spans="2:5">
      <c r="B1248" s="35"/>
      <c r="C1248" s="35"/>
      <c r="E1248" s="28" t="str">
        <f>IF($B1248="","",VLOOKUP($B1248,公司明细!$D:$O,COLUMN()-COLUMN($B$4)+1,FALSE))</f>
        <v/>
      </c>
    </row>
    <row r="1249" spans="2:5">
      <c r="B1249" s="35"/>
      <c r="C1249" s="35"/>
      <c r="E1249" s="28" t="str">
        <f>IF($B1249="","",VLOOKUP($B1249,公司明细!$D:$O,COLUMN()-COLUMN($B$4)+1,FALSE))</f>
        <v/>
      </c>
    </row>
    <row r="1250" spans="2:5">
      <c r="B1250" s="35"/>
      <c r="C1250" s="35"/>
      <c r="E1250" s="28" t="str">
        <f>IF($B1250="","",VLOOKUP($B1250,公司明细!$D:$O,COLUMN()-COLUMN($B$4)+1,FALSE))</f>
        <v/>
      </c>
    </row>
    <row r="1251" spans="2:5">
      <c r="B1251" s="35"/>
      <c r="C1251" s="35"/>
      <c r="E1251" s="28" t="str">
        <f>IF($B1251="","",VLOOKUP($B1251,公司明细!$D:$O,COLUMN()-COLUMN($B$4)+1,FALSE))</f>
        <v/>
      </c>
    </row>
    <row r="1252" spans="2:5">
      <c r="B1252" s="35"/>
      <c r="C1252" s="35"/>
      <c r="E1252" s="28" t="str">
        <f>IF($B1252="","",VLOOKUP($B1252,公司明细!$D:$O,COLUMN()-COLUMN($B$4)+1,FALSE))</f>
        <v/>
      </c>
    </row>
    <row r="1253" spans="2:5">
      <c r="B1253" s="35"/>
      <c r="C1253" s="35"/>
      <c r="E1253" s="28" t="str">
        <f>IF($B1253="","",VLOOKUP($B1253,公司明细!$D:$O,COLUMN()-COLUMN($B$4)+1,FALSE))</f>
        <v/>
      </c>
    </row>
    <row r="1254" spans="2:5">
      <c r="B1254" s="35"/>
      <c r="C1254" s="35"/>
      <c r="E1254" s="28" t="str">
        <f>IF($B1254="","",VLOOKUP($B1254,公司明细!$D:$O,COLUMN()-COLUMN($B$4)+1,FALSE))</f>
        <v/>
      </c>
    </row>
    <row r="1255" spans="2:5">
      <c r="B1255" s="35"/>
      <c r="C1255" s="35"/>
      <c r="E1255" s="28" t="str">
        <f>IF($B1255="","",VLOOKUP($B1255,公司明细!$D:$O,COLUMN()-COLUMN($B$4)+1,FALSE))</f>
        <v/>
      </c>
    </row>
    <row r="1256" spans="2:5">
      <c r="B1256" s="35"/>
      <c r="C1256" s="35"/>
      <c r="E1256" s="28" t="str">
        <f>IF($B1256="","",VLOOKUP($B1256,公司明细!$D:$O,COLUMN()-COLUMN($B$4)+1,FALSE))</f>
        <v/>
      </c>
    </row>
    <row r="1257" spans="2:5">
      <c r="B1257" s="35"/>
      <c r="C1257" s="35"/>
      <c r="E1257" s="28" t="str">
        <f>IF($B1257="","",VLOOKUP($B1257,公司明细!$D:$O,COLUMN()-COLUMN($B$4)+1,FALSE))</f>
        <v/>
      </c>
    </row>
    <row r="1258" spans="2:5">
      <c r="B1258" s="35"/>
      <c r="C1258" s="35"/>
      <c r="E1258" s="28" t="str">
        <f>IF($B1258="","",VLOOKUP($B1258,公司明细!$D:$O,COLUMN()-COLUMN($B$4)+1,FALSE))</f>
        <v/>
      </c>
    </row>
    <row r="1259" spans="2:5">
      <c r="B1259" s="35"/>
      <c r="C1259" s="35"/>
      <c r="E1259" s="28" t="str">
        <f>IF($B1259="","",VLOOKUP($B1259,公司明细!$D:$O,COLUMN()-COLUMN($B$4)+1,FALSE))</f>
        <v/>
      </c>
    </row>
    <row r="1260" spans="2:5">
      <c r="B1260" s="35"/>
      <c r="C1260" s="35"/>
      <c r="E1260" s="28" t="str">
        <f>IF($B1260="","",VLOOKUP($B1260,公司明细!$D:$O,COLUMN()-COLUMN($B$4)+1,FALSE))</f>
        <v/>
      </c>
    </row>
    <row r="1261" spans="2:5">
      <c r="B1261" s="35"/>
      <c r="C1261" s="35"/>
      <c r="E1261" s="28" t="str">
        <f>IF($B1261="","",VLOOKUP($B1261,公司明细!$D:$O,COLUMN()-COLUMN($B$4)+1,FALSE))</f>
        <v/>
      </c>
    </row>
    <row r="1262" spans="2:5">
      <c r="B1262" s="35"/>
      <c r="C1262" s="35"/>
      <c r="E1262" s="28" t="str">
        <f>IF($B1262="","",VLOOKUP($B1262,公司明细!$D:$O,COLUMN()-COLUMN($B$4)+1,FALSE))</f>
        <v/>
      </c>
    </row>
    <row r="1263" spans="2:5">
      <c r="B1263" s="35"/>
      <c r="C1263" s="35"/>
      <c r="E1263" s="28" t="str">
        <f>IF($B1263="","",VLOOKUP($B1263,公司明细!$D:$O,COLUMN()-COLUMN($B$4)+1,FALSE))</f>
        <v/>
      </c>
    </row>
    <row r="1264" spans="2:5">
      <c r="B1264" s="35"/>
      <c r="C1264" s="35"/>
      <c r="E1264" s="28" t="str">
        <f>IF($B1264="","",VLOOKUP($B1264,公司明细!$D:$O,COLUMN()-COLUMN($B$4)+1,FALSE))</f>
        <v/>
      </c>
    </row>
    <row r="1265" spans="2:5">
      <c r="B1265" s="35"/>
      <c r="C1265" s="35"/>
      <c r="E1265" s="28" t="str">
        <f>IF($B1265="","",VLOOKUP($B1265,公司明细!$D:$O,COLUMN()-COLUMN($B$4)+1,FALSE))</f>
        <v/>
      </c>
    </row>
    <row r="1266" spans="2:5">
      <c r="B1266" s="35"/>
      <c r="C1266" s="35"/>
      <c r="E1266" s="28" t="str">
        <f>IF($B1266="","",VLOOKUP($B1266,公司明细!$D:$O,COLUMN()-COLUMN($B$4)+1,FALSE))</f>
        <v/>
      </c>
    </row>
    <row r="1267" spans="2:5">
      <c r="B1267" s="35"/>
      <c r="C1267" s="35"/>
      <c r="E1267" s="28" t="str">
        <f>IF($B1267="","",VLOOKUP($B1267,公司明细!$D:$O,COLUMN()-COLUMN($B$4)+1,FALSE))</f>
        <v/>
      </c>
    </row>
    <row r="1268" spans="2:5">
      <c r="B1268" s="35"/>
      <c r="C1268" s="35"/>
      <c r="E1268" s="28" t="str">
        <f>IF($B1268="","",VLOOKUP($B1268,公司明细!$D:$O,COLUMN()-COLUMN($B$4)+1,FALSE))</f>
        <v/>
      </c>
    </row>
    <row r="1269" spans="2:5">
      <c r="B1269" s="35"/>
      <c r="C1269" s="35"/>
      <c r="E1269" s="28" t="str">
        <f>IF($B1269="","",VLOOKUP($B1269,公司明细!$D:$O,COLUMN()-COLUMN($B$4)+1,FALSE))</f>
        <v/>
      </c>
    </row>
    <row r="1270" spans="2:5">
      <c r="B1270" s="35"/>
      <c r="C1270" s="35"/>
      <c r="E1270" s="28" t="str">
        <f>IF($B1270="","",VLOOKUP($B1270,公司明细!$D:$O,COLUMN()-COLUMN($B$4)+1,FALSE))</f>
        <v/>
      </c>
    </row>
    <row r="1271" spans="2:5">
      <c r="B1271" s="35"/>
      <c r="C1271" s="35"/>
      <c r="E1271" s="28" t="str">
        <f>IF($B1271="","",VLOOKUP($B1271,公司明细!$D:$O,COLUMN()-COLUMN($B$4)+1,FALSE))</f>
        <v/>
      </c>
    </row>
    <row r="1272" spans="2:5">
      <c r="B1272" s="35"/>
      <c r="C1272" s="35"/>
      <c r="E1272" s="28" t="str">
        <f>IF($B1272="","",VLOOKUP($B1272,公司明细!$D:$O,COLUMN()-COLUMN($B$4)+1,FALSE))</f>
        <v/>
      </c>
    </row>
    <row r="1273" spans="2:5">
      <c r="B1273" s="35"/>
      <c r="C1273" s="35"/>
      <c r="E1273" s="28" t="str">
        <f>IF($B1273="","",VLOOKUP($B1273,公司明细!$D:$O,COLUMN()-COLUMN($B$4)+1,FALSE))</f>
        <v/>
      </c>
    </row>
    <row r="1274" spans="2:5">
      <c r="B1274" s="35"/>
      <c r="C1274" s="35"/>
      <c r="E1274" s="28" t="str">
        <f>IF($B1274="","",VLOOKUP($B1274,公司明细!$D:$O,COLUMN()-COLUMN($B$4)+1,FALSE))</f>
        <v/>
      </c>
    </row>
    <row r="1275" spans="2:5">
      <c r="B1275" s="35"/>
      <c r="C1275" s="35"/>
      <c r="E1275" s="28" t="str">
        <f>IF($B1275="","",VLOOKUP($B1275,公司明细!$D:$O,COLUMN()-COLUMN($B$4)+1,FALSE))</f>
        <v/>
      </c>
    </row>
    <row r="1276" spans="2:5">
      <c r="B1276" s="35"/>
      <c r="C1276" s="35"/>
      <c r="E1276" s="28" t="str">
        <f>IF($B1276="","",VLOOKUP($B1276,公司明细!$D:$O,COLUMN()-COLUMN($B$4)+1,FALSE))</f>
        <v/>
      </c>
    </row>
    <row r="1277" spans="2:5">
      <c r="B1277" s="35"/>
      <c r="C1277" s="35"/>
      <c r="E1277" s="28" t="str">
        <f>IF($B1277="","",VLOOKUP($B1277,公司明细!$D:$O,COLUMN()-COLUMN($B$4)+1,FALSE))</f>
        <v/>
      </c>
    </row>
    <row r="1278" spans="2:5">
      <c r="B1278" s="35"/>
      <c r="C1278" s="35"/>
      <c r="E1278" s="28" t="str">
        <f>IF($B1278="","",VLOOKUP($B1278,公司明细!$D:$O,COLUMN()-COLUMN($B$4)+1,FALSE))</f>
        <v/>
      </c>
    </row>
    <row r="1279" spans="2:5">
      <c r="B1279" s="35"/>
      <c r="C1279" s="35"/>
      <c r="E1279" s="28" t="str">
        <f>IF($B1279="","",VLOOKUP($B1279,公司明细!$D:$O,COLUMN()-COLUMN($B$4)+1,FALSE))</f>
        <v/>
      </c>
    </row>
    <row r="1280" spans="2:5">
      <c r="B1280" s="35"/>
      <c r="C1280" s="35"/>
      <c r="E1280" s="28" t="str">
        <f>IF($B1280="","",VLOOKUP($B1280,公司明细!$D:$O,COLUMN()-COLUMN($B$4)+1,FALSE))</f>
        <v/>
      </c>
    </row>
    <row r="1281" spans="2:5">
      <c r="B1281" s="35"/>
      <c r="C1281" s="35"/>
      <c r="E1281" s="28" t="str">
        <f>IF($B1281="","",VLOOKUP($B1281,公司明细!$D:$O,COLUMN()-COLUMN($B$4)+1,FALSE))</f>
        <v/>
      </c>
    </row>
    <row r="1282" spans="2:5">
      <c r="B1282" s="35"/>
      <c r="C1282" s="35"/>
      <c r="E1282" s="28" t="str">
        <f>IF($B1282="","",VLOOKUP($B1282,公司明细!$D:$O,COLUMN()-COLUMN($B$4)+1,FALSE))</f>
        <v/>
      </c>
    </row>
    <row r="1283" spans="2:5">
      <c r="B1283" s="35"/>
      <c r="C1283" s="35"/>
      <c r="E1283" s="28" t="str">
        <f>IF($B1283="","",VLOOKUP($B1283,公司明细!$D:$O,COLUMN()-COLUMN($B$4)+1,FALSE))</f>
        <v/>
      </c>
    </row>
    <row r="1284" spans="2:5">
      <c r="B1284" s="35"/>
      <c r="C1284" s="35"/>
      <c r="E1284" s="28" t="str">
        <f>IF($B1284="","",VLOOKUP($B1284,公司明细!$D:$O,COLUMN()-COLUMN($B$4)+1,FALSE))</f>
        <v/>
      </c>
    </row>
    <row r="1285" spans="2:5">
      <c r="B1285" s="35"/>
      <c r="C1285" s="35"/>
      <c r="E1285" s="28" t="str">
        <f>IF($B1285="","",VLOOKUP($B1285,公司明细!$D:$O,COLUMN()-COLUMN($B$4)+1,FALSE))</f>
        <v/>
      </c>
    </row>
    <row r="1286" spans="2:5">
      <c r="B1286" s="35"/>
      <c r="C1286" s="35"/>
      <c r="E1286" s="28" t="str">
        <f>IF($B1286="","",VLOOKUP($B1286,公司明细!$D:$O,COLUMN()-COLUMN($B$4)+1,FALSE))</f>
        <v/>
      </c>
    </row>
    <row r="1287" spans="2:5">
      <c r="B1287" s="35"/>
      <c r="C1287" s="35"/>
      <c r="E1287" s="28" t="str">
        <f>IF($B1287="","",VLOOKUP($B1287,公司明细!$D:$O,COLUMN()-COLUMN($B$4)+1,FALSE))</f>
        <v/>
      </c>
    </row>
    <row r="1288" spans="2:5">
      <c r="B1288" s="35"/>
      <c r="C1288" s="35"/>
      <c r="E1288" s="28" t="str">
        <f>IF($B1288="","",VLOOKUP($B1288,公司明细!$D:$O,COLUMN()-COLUMN($B$4)+1,FALSE))</f>
        <v/>
      </c>
    </row>
    <row r="1289" spans="2:5">
      <c r="B1289" s="35"/>
      <c r="C1289" s="35"/>
      <c r="E1289" s="28" t="str">
        <f>IF($B1289="","",VLOOKUP($B1289,公司明细!$D:$O,COLUMN()-COLUMN($B$4)+1,FALSE))</f>
        <v/>
      </c>
    </row>
    <row r="1290" spans="2:5">
      <c r="B1290" s="35"/>
      <c r="C1290" s="35"/>
      <c r="E1290" s="28" t="str">
        <f>IF($B1290="","",VLOOKUP($B1290,公司明细!$D:$O,COLUMN()-COLUMN($B$4)+1,FALSE))</f>
        <v/>
      </c>
    </row>
    <row r="1291" spans="2:5">
      <c r="B1291" s="35"/>
      <c r="C1291" s="35"/>
      <c r="E1291" s="28" t="str">
        <f>IF($B1291="","",VLOOKUP($B1291,公司明细!$D:$O,COLUMN()-COLUMN($B$4)+1,FALSE))</f>
        <v/>
      </c>
    </row>
    <row r="1292" spans="2:5">
      <c r="B1292" s="35"/>
      <c r="C1292" s="35"/>
      <c r="E1292" s="28" t="str">
        <f>IF($B1292="","",VLOOKUP($B1292,公司明细!$D:$O,COLUMN()-COLUMN($B$4)+1,FALSE))</f>
        <v/>
      </c>
    </row>
    <row r="1293" spans="2:5">
      <c r="B1293" s="35"/>
      <c r="C1293" s="35"/>
      <c r="E1293" s="28" t="str">
        <f>IF($B1293="","",VLOOKUP($B1293,公司明细!$D:$O,COLUMN()-COLUMN($B$4)+1,FALSE))</f>
        <v/>
      </c>
    </row>
    <row r="1294" spans="2:5">
      <c r="B1294" s="35"/>
      <c r="C1294" s="35"/>
      <c r="E1294" s="28" t="str">
        <f>IF($B1294="","",VLOOKUP($B1294,公司明细!$D:$O,COLUMN()-COLUMN($B$4)+1,FALSE))</f>
        <v/>
      </c>
    </row>
    <row r="1295" spans="2:5">
      <c r="B1295" s="35"/>
      <c r="C1295" s="35"/>
      <c r="E1295" s="28" t="str">
        <f>IF($B1295="","",VLOOKUP($B1295,公司明细!$D:$O,COLUMN()-COLUMN($B$4)+1,FALSE))</f>
        <v/>
      </c>
    </row>
    <row r="1296" spans="2:5">
      <c r="B1296" s="35"/>
      <c r="C1296" s="35"/>
      <c r="E1296" s="28" t="str">
        <f>IF($B1296="","",VLOOKUP($B1296,公司明细!$D:$O,COLUMN()-COLUMN($B$4)+1,FALSE))</f>
        <v/>
      </c>
    </row>
    <row r="1297" spans="2:5">
      <c r="B1297" s="35"/>
      <c r="C1297" s="35"/>
      <c r="E1297" s="28" t="str">
        <f>IF($B1297="","",VLOOKUP($B1297,公司明细!$D:$O,COLUMN()-COLUMN($B$4)+1,FALSE))</f>
        <v/>
      </c>
    </row>
    <row r="1298" spans="2:5">
      <c r="B1298" s="35"/>
      <c r="C1298" s="35"/>
      <c r="E1298" s="28" t="str">
        <f>IF($B1298="","",VLOOKUP($B1298,公司明细!$D:$O,COLUMN()-COLUMN($B$4)+1,FALSE))</f>
        <v/>
      </c>
    </row>
    <row r="1299" spans="2:5">
      <c r="B1299" s="35"/>
      <c r="C1299" s="35"/>
      <c r="E1299" s="28" t="str">
        <f>IF($B1299="","",VLOOKUP($B1299,公司明细!$D:$O,COLUMN()-COLUMN($B$4)+1,FALSE))</f>
        <v/>
      </c>
    </row>
    <row r="1300" spans="2:5">
      <c r="B1300" s="35"/>
      <c r="C1300" s="35"/>
      <c r="E1300" s="28" t="str">
        <f>IF($B1300="","",VLOOKUP($B1300,公司明细!$D:$O,COLUMN()-COLUMN($B$4)+1,FALSE))</f>
        <v/>
      </c>
    </row>
    <row r="1301" spans="2:5">
      <c r="B1301" s="35"/>
      <c r="C1301" s="35"/>
      <c r="E1301" s="28" t="str">
        <f>IF($B1301="","",VLOOKUP($B1301,公司明细!$D:$O,COLUMN()-COLUMN($B$4)+1,FALSE))</f>
        <v/>
      </c>
    </row>
    <row r="1302" spans="2:5">
      <c r="B1302" s="35"/>
      <c r="C1302" s="35"/>
      <c r="E1302" s="28" t="str">
        <f>IF($B1302="","",VLOOKUP($B1302,公司明细!$D:$O,COLUMN()-COLUMN($B$4)+1,FALSE))</f>
        <v/>
      </c>
    </row>
    <row r="1303" spans="2:5">
      <c r="B1303" s="35"/>
      <c r="C1303" s="35"/>
      <c r="E1303" s="28" t="str">
        <f>IF($B1303="","",VLOOKUP($B1303,公司明细!$D:$O,COLUMN()-COLUMN($B$4)+1,FALSE))</f>
        <v/>
      </c>
    </row>
    <row r="1304" spans="2:5">
      <c r="B1304" s="35"/>
      <c r="C1304" s="35"/>
      <c r="E1304" s="28" t="str">
        <f>IF($B1304="","",VLOOKUP($B1304,公司明细!$D:$O,COLUMN()-COLUMN($B$4)+1,FALSE))</f>
        <v/>
      </c>
    </row>
    <row r="1305" spans="2:5">
      <c r="B1305" s="35"/>
      <c r="C1305" s="35"/>
      <c r="E1305" s="28" t="str">
        <f>IF($B1305="","",VLOOKUP($B1305,公司明细!$D:$O,COLUMN()-COLUMN($B$4)+1,FALSE))</f>
        <v/>
      </c>
    </row>
    <row r="1306" spans="2:5">
      <c r="B1306" s="35"/>
      <c r="C1306" s="35"/>
      <c r="E1306" s="28" t="str">
        <f>IF($B1306="","",VLOOKUP($B1306,公司明细!$D:$O,COLUMN()-COLUMN($B$4)+1,FALSE))</f>
        <v/>
      </c>
    </row>
    <row r="1307" spans="2:5">
      <c r="B1307" s="35"/>
      <c r="C1307" s="35"/>
      <c r="E1307" s="28" t="str">
        <f>IF($B1307="","",VLOOKUP($B1307,公司明细!$D:$O,COLUMN()-COLUMN($B$4)+1,FALSE))</f>
        <v/>
      </c>
    </row>
    <row r="1308" spans="2:5">
      <c r="B1308" s="35"/>
      <c r="C1308" s="35"/>
      <c r="E1308" s="28" t="str">
        <f>IF($B1308="","",VLOOKUP($B1308,公司明细!$D:$O,COLUMN()-COLUMN($B$4)+1,FALSE))</f>
        <v/>
      </c>
    </row>
    <row r="1309" spans="2:5">
      <c r="B1309" s="35"/>
      <c r="C1309" s="35"/>
      <c r="E1309" s="28" t="str">
        <f>IF($B1309="","",VLOOKUP($B1309,公司明细!$D:$O,COLUMN()-COLUMN($B$4)+1,FALSE))</f>
        <v/>
      </c>
    </row>
    <row r="1310" spans="2:5">
      <c r="B1310" s="35"/>
      <c r="C1310" s="35"/>
      <c r="E1310" s="28" t="str">
        <f>IF($B1310="","",VLOOKUP($B1310,公司明细!$D:$O,COLUMN()-COLUMN($B$4)+1,FALSE))</f>
        <v/>
      </c>
    </row>
    <row r="1311" spans="2:5">
      <c r="B1311" s="35"/>
      <c r="C1311" s="35"/>
      <c r="E1311" s="28" t="str">
        <f>IF($B1311="","",VLOOKUP($B1311,公司明细!$D:$O,COLUMN()-COLUMN($B$4)+1,FALSE))</f>
        <v/>
      </c>
    </row>
    <row r="1312" spans="2:5">
      <c r="B1312" s="35"/>
      <c r="C1312" s="35"/>
      <c r="E1312" s="28" t="str">
        <f>IF($B1312="","",VLOOKUP($B1312,公司明细!$D:$O,COLUMN()-COLUMN($B$4)+1,FALSE))</f>
        <v/>
      </c>
    </row>
    <row r="1313" spans="2:5">
      <c r="B1313" s="35"/>
      <c r="C1313" s="35"/>
      <c r="E1313" s="28" t="str">
        <f>IF($B1313="","",VLOOKUP($B1313,公司明细!$D:$O,COLUMN()-COLUMN($B$4)+1,FALSE))</f>
        <v/>
      </c>
    </row>
    <row r="1314" spans="2:5">
      <c r="B1314" s="35"/>
      <c r="C1314" s="35"/>
      <c r="E1314" s="28" t="str">
        <f>IF($B1314="","",VLOOKUP($B1314,公司明细!$D:$O,COLUMN()-COLUMN($B$4)+1,FALSE))</f>
        <v/>
      </c>
    </row>
    <row r="1315" spans="2:5">
      <c r="B1315" s="35"/>
      <c r="C1315" s="35"/>
      <c r="E1315" s="28" t="str">
        <f>IF($B1315="","",VLOOKUP($B1315,公司明细!$D:$O,COLUMN()-COLUMN($B$4)+1,FALSE))</f>
        <v/>
      </c>
    </row>
    <row r="1316" spans="2:5">
      <c r="B1316" s="35"/>
      <c r="C1316" s="35"/>
      <c r="E1316" s="28" t="str">
        <f>IF($B1316="","",VLOOKUP($B1316,公司明细!$D:$O,COLUMN()-COLUMN($B$4)+1,FALSE))</f>
        <v/>
      </c>
    </row>
    <row r="1317" spans="2:5">
      <c r="B1317" s="35"/>
      <c r="C1317" s="35"/>
      <c r="E1317" s="28" t="str">
        <f>IF($B1317="","",VLOOKUP($B1317,公司明细!$D:$O,COLUMN()-COLUMN($B$4)+1,FALSE))</f>
        <v/>
      </c>
    </row>
    <row r="1318" spans="2:5">
      <c r="B1318" s="35"/>
      <c r="C1318" s="35"/>
      <c r="E1318" s="28" t="str">
        <f>IF($B1318="","",VLOOKUP($B1318,公司明细!$D:$O,COLUMN()-COLUMN($B$4)+1,FALSE))</f>
        <v/>
      </c>
    </row>
    <row r="1319" spans="2:5">
      <c r="B1319" s="35"/>
      <c r="C1319" s="35"/>
      <c r="E1319" s="28" t="str">
        <f>IF($B1319="","",VLOOKUP($B1319,公司明细!$D:$O,COLUMN()-COLUMN($B$4)+1,FALSE))</f>
        <v/>
      </c>
    </row>
    <row r="1320" spans="2:5">
      <c r="B1320" s="35"/>
      <c r="C1320" s="35"/>
      <c r="E1320" s="28" t="str">
        <f>IF($B1320="","",VLOOKUP($B1320,公司明细!$D:$O,COLUMN()-COLUMN($B$4)+1,FALSE))</f>
        <v/>
      </c>
    </row>
    <row r="1321" spans="2:5">
      <c r="B1321" s="35"/>
      <c r="C1321" s="35"/>
      <c r="E1321" s="28" t="str">
        <f>IF($B1321="","",VLOOKUP($B1321,公司明细!$D:$O,COLUMN()-COLUMN($B$4)+1,FALSE))</f>
        <v/>
      </c>
    </row>
    <row r="1322" spans="2:5">
      <c r="B1322" s="35"/>
      <c r="C1322" s="35"/>
      <c r="E1322" s="28" t="str">
        <f>IF($B1322="","",VLOOKUP($B1322,公司明细!$D:$O,COLUMN()-COLUMN($B$4)+1,FALSE))</f>
        <v/>
      </c>
    </row>
    <row r="1323" spans="2:5">
      <c r="B1323" s="35"/>
      <c r="C1323" s="35"/>
      <c r="E1323" s="28" t="str">
        <f>IF($B1323="","",VLOOKUP($B1323,公司明细!$D:$O,COLUMN()-COLUMN($B$4)+1,FALSE))</f>
        <v/>
      </c>
    </row>
    <row r="1324" spans="2:5">
      <c r="B1324" s="35"/>
      <c r="C1324" s="35"/>
      <c r="E1324" s="28" t="str">
        <f>IF($B1324="","",VLOOKUP($B1324,公司明细!$D:$O,COLUMN()-COLUMN($B$4)+1,FALSE))</f>
        <v/>
      </c>
    </row>
    <row r="1325" spans="2:5">
      <c r="B1325" s="35"/>
      <c r="C1325" s="35"/>
      <c r="E1325" s="28" t="str">
        <f>IF($B1325="","",VLOOKUP($B1325,公司明细!$D:$O,COLUMN()-COLUMN($B$4)+1,FALSE))</f>
        <v/>
      </c>
    </row>
    <row r="1326" spans="2:5">
      <c r="B1326" s="35"/>
      <c r="C1326" s="35"/>
      <c r="E1326" s="28" t="str">
        <f>IF($B1326="","",VLOOKUP($B1326,公司明细!$D:$O,COLUMN()-COLUMN($B$4)+1,FALSE))</f>
        <v/>
      </c>
    </row>
    <row r="1327" spans="2:5">
      <c r="B1327" s="35"/>
      <c r="C1327" s="35"/>
      <c r="E1327" s="28" t="str">
        <f>IF($B1327="","",VLOOKUP($B1327,公司明细!$D:$O,COLUMN()-COLUMN($B$4)+1,FALSE))</f>
        <v/>
      </c>
    </row>
    <row r="1328" spans="2:5">
      <c r="B1328" s="35"/>
      <c r="C1328" s="35"/>
      <c r="E1328" s="28" t="str">
        <f>IF($B1328="","",VLOOKUP($B1328,公司明细!$D:$O,COLUMN()-COLUMN($B$4)+1,FALSE))</f>
        <v/>
      </c>
    </row>
    <row r="1329" spans="2:5">
      <c r="B1329" s="35"/>
      <c r="C1329" s="35"/>
      <c r="E1329" s="28" t="str">
        <f>IF($B1329="","",VLOOKUP($B1329,公司明细!$D:$O,COLUMN()-COLUMN($B$4)+1,FALSE))</f>
        <v/>
      </c>
    </row>
    <row r="1330" spans="2:5">
      <c r="B1330" s="35"/>
      <c r="C1330" s="35"/>
      <c r="E1330" s="28" t="str">
        <f>IF($B1330="","",VLOOKUP($B1330,公司明细!$D:$O,COLUMN()-COLUMN($B$4)+1,FALSE))</f>
        <v/>
      </c>
    </row>
    <row r="1331" spans="2:5">
      <c r="B1331" s="35"/>
      <c r="C1331" s="35"/>
      <c r="E1331" s="28" t="str">
        <f>IF($B1331="","",VLOOKUP($B1331,公司明细!$D:$O,COLUMN()-COLUMN($B$4)+1,FALSE))</f>
        <v/>
      </c>
    </row>
    <row r="1332" spans="2:5">
      <c r="B1332" s="35"/>
      <c r="C1332" s="35"/>
      <c r="E1332" s="28" t="str">
        <f>IF($B1332="","",VLOOKUP($B1332,公司明细!$D:$O,COLUMN()-COLUMN($B$4)+1,FALSE))</f>
        <v/>
      </c>
    </row>
    <row r="1333" spans="2:5">
      <c r="B1333" s="35"/>
      <c r="C1333" s="35"/>
      <c r="E1333" s="28" t="str">
        <f>IF($B1333="","",VLOOKUP($B1333,公司明细!$D:$O,COLUMN()-COLUMN($B$4)+1,FALSE))</f>
        <v/>
      </c>
    </row>
    <row r="1334" spans="2:5">
      <c r="B1334" s="35"/>
      <c r="C1334" s="35"/>
      <c r="E1334" s="28" t="str">
        <f>IF($B1334="","",VLOOKUP($B1334,公司明细!$D:$O,COLUMN()-COLUMN($B$4)+1,FALSE))</f>
        <v/>
      </c>
    </row>
    <row r="1335" spans="2:5">
      <c r="B1335" s="35"/>
      <c r="C1335" s="35"/>
      <c r="E1335" s="28" t="str">
        <f>IF($B1335="","",VLOOKUP($B1335,公司明细!$D:$O,COLUMN()-COLUMN($B$4)+1,FALSE))</f>
        <v/>
      </c>
    </row>
    <row r="1336" spans="2:5">
      <c r="B1336" s="35"/>
      <c r="C1336" s="35"/>
      <c r="E1336" s="28" t="str">
        <f>IF($B1336="","",VLOOKUP($B1336,公司明细!$D:$O,COLUMN()-COLUMN($B$4)+1,FALSE))</f>
        <v/>
      </c>
    </row>
    <row r="1337" spans="2:5">
      <c r="B1337" s="35"/>
      <c r="C1337" s="35"/>
      <c r="E1337" s="28" t="str">
        <f>IF($B1337="","",VLOOKUP($B1337,公司明细!$D:$O,COLUMN()-COLUMN($B$4)+1,FALSE))</f>
        <v/>
      </c>
    </row>
    <row r="1338" spans="2:5">
      <c r="B1338" s="35"/>
      <c r="C1338" s="35"/>
      <c r="E1338" s="28" t="str">
        <f>IF($B1338="","",VLOOKUP($B1338,公司明细!$D:$O,COLUMN()-COLUMN($B$4)+1,FALSE))</f>
        <v/>
      </c>
    </row>
    <row r="1339" spans="2:5">
      <c r="B1339" s="35"/>
      <c r="C1339" s="35"/>
      <c r="E1339" s="28" t="str">
        <f>IF($B1339="","",VLOOKUP($B1339,公司明细!$D:$O,COLUMN()-COLUMN($B$4)+1,FALSE))</f>
        <v/>
      </c>
    </row>
    <row r="1340" spans="2:5">
      <c r="B1340" s="35"/>
      <c r="C1340" s="35"/>
      <c r="E1340" s="28" t="str">
        <f>IF($B1340="","",VLOOKUP($B1340,公司明细!$D:$O,COLUMN()-COLUMN($B$4)+1,FALSE))</f>
        <v/>
      </c>
    </row>
    <row r="1341" spans="2:5">
      <c r="B1341" s="35"/>
      <c r="C1341" s="35"/>
      <c r="E1341" s="28" t="str">
        <f>IF($B1341="","",VLOOKUP($B1341,公司明细!$D:$O,COLUMN()-COLUMN($B$4)+1,FALSE))</f>
        <v/>
      </c>
    </row>
    <row r="1342" spans="2:5">
      <c r="B1342" s="35"/>
      <c r="C1342" s="35"/>
      <c r="E1342" s="28" t="str">
        <f>IF($B1342="","",VLOOKUP($B1342,公司明细!$D:$O,COLUMN()-COLUMN($B$4)+1,FALSE))</f>
        <v/>
      </c>
    </row>
    <row r="1343" spans="2:5">
      <c r="B1343" s="35"/>
      <c r="C1343" s="35"/>
      <c r="E1343" s="28" t="str">
        <f>IF($B1343="","",VLOOKUP($B1343,公司明细!$D:$O,COLUMN()-COLUMN($B$4)+1,FALSE))</f>
        <v/>
      </c>
    </row>
    <row r="1344" spans="2:5">
      <c r="B1344" s="35"/>
      <c r="C1344" s="35"/>
      <c r="E1344" s="28" t="str">
        <f>IF($B1344="","",VLOOKUP($B1344,公司明细!$D:$O,COLUMN()-COLUMN($B$4)+1,FALSE))</f>
        <v/>
      </c>
    </row>
    <row r="1345" spans="2:5">
      <c r="B1345" s="35"/>
      <c r="C1345" s="35"/>
      <c r="E1345" s="28" t="str">
        <f>IF($B1345="","",VLOOKUP($B1345,公司明细!$D:$O,COLUMN()-COLUMN($B$4)+1,FALSE))</f>
        <v/>
      </c>
    </row>
    <row r="1346" spans="2:5">
      <c r="B1346" s="35"/>
      <c r="C1346" s="35"/>
      <c r="E1346" s="28" t="str">
        <f>IF($B1346="","",VLOOKUP($B1346,公司明细!$D:$O,COLUMN()-COLUMN($B$4)+1,FALSE))</f>
        <v/>
      </c>
    </row>
    <row r="1347" spans="2:5">
      <c r="B1347" s="35"/>
      <c r="C1347" s="35"/>
      <c r="E1347" s="28" t="str">
        <f>IF($B1347="","",VLOOKUP($B1347,公司明细!$D:$O,COLUMN()-COLUMN($B$4)+1,FALSE))</f>
        <v/>
      </c>
    </row>
    <row r="1348" spans="2:5">
      <c r="B1348" s="35"/>
      <c r="C1348" s="35"/>
      <c r="E1348" s="28" t="str">
        <f>IF($B1348="","",VLOOKUP($B1348,公司明细!$D:$O,COLUMN()-COLUMN($B$4)+1,FALSE))</f>
        <v/>
      </c>
    </row>
    <row r="1349" spans="2:5">
      <c r="B1349" s="35"/>
      <c r="C1349" s="35"/>
      <c r="E1349" s="28" t="str">
        <f>IF($B1349="","",VLOOKUP($B1349,公司明细!$D:$O,COLUMN()-COLUMN($B$4)+1,FALSE))</f>
        <v/>
      </c>
    </row>
    <row r="1350" spans="2:5">
      <c r="B1350" s="35"/>
      <c r="C1350" s="35"/>
      <c r="E1350" s="28" t="str">
        <f>IF($B1350="","",VLOOKUP($B1350,公司明细!$D:$O,COLUMN()-COLUMN($B$4)+1,FALSE))</f>
        <v/>
      </c>
    </row>
    <row r="1351" spans="2:5">
      <c r="B1351" s="35"/>
      <c r="C1351" s="35"/>
      <c r="E1351" s="28" t="str">
        <f>IF($B1351="","",VLOOKUP($B1351,公司明细!$D:$O,COLUMN()-COLUMN($B$4)+1,FALSE))</f>
        <v/>
      </c>
    </row>
    <row r="1352" spans="2:5">
      <c r="B1352" s="35"/>
      <c r="C1352" s="35"/>
      <c r="E1352" s="28" t="str">
        <f>IF($B1352="","",VLOOKUP($B1352,公司明细!$D:$O,COLUMN()-COLUMN($B$4)+1,FALSE))</f>
        <v/>
      </c>
    </row>
    <row r="1353" spans="2:5">
      <c r="B1353" s="35"/>
      <c r="C1353" s="35"/>
      <c r="E1353" s="28" t="str">
        <f>IF($B1353="","",VLOOKUP($B1353,公司明细!$D:$O,COLUMN()-COLUMN($B$4)+1,FALSE))</f>
        <v/>
      </c>
    </row>
    <row r="1354" spans="2:5">
      <c r="B1354" s="35"/>
      <c r="C1354" s="35"/>
      <c r="E1354" s="28" t="str">
        <f>IF($B1354="","",VLOOKUP($B1354,公司明细!$D:$O,COLUMN()-COLUMN($B$4)+1,FALSE))</f>
        <v/>
      </c>
    </row>
    <row r="1355" spans="2:5">
      <c r="B1355" s="35"/>
      <c r="C1355" s="35"/>
      <c r="E1355" s="28" t="str">
        <f>IF($B1355="","",VLOOKUP($B1355,公司明细!$D:$O,COLUMN()-COLUMN($B$4)+1,FALSE))</f>
        <v/>
      </c>
    </row>
    <row r="1356" spans="2:5">
      <c r="B1356" s="35"/>
      <c r="C1356" s="35"/>
      <c r="E1356" s="28" t="str">
        <f>IF($B1356="","",VLOOKUP($B1356,公司明细!$D:$O,COLUMN()-COLUMN($B$4)+1,FALSE))</f>
        <v/>
      </c>
    </row>
    <row r="1357" spans="2:5">
      <c r="B1357" s="35"/>
      <c r="C1357" s="35"/>
      <c r="E1357" s="28" t="str">
        <f>IF($B1357="","",VLOOKUP($B1357,公司明细!$D:$O,COLUMN()-COLUMN($B$4)+1,FALSE))</f>
        <v/>
      </c>
    </row>
    <row r="1358" spans="2:5">
      <c r="B1358" s="35"/>
      <c r="C1358" s="35"/>
      <c r="E1358" s="28" t="str">
        <f>IF($B1358="","",VLOOKUP($B1358,公司明细!$D:$O,COLUMN()-COLUMN($B$4)+1,FALSE))</f>
        <v/>
      </c>
    </row>
    <row r="1359" spans="2:5">
      <c r="B1359" s="35"/>
      <c r="C1359" s="35"/>
      <c r="E1359" s="28" t="str">
        <f>IF($B1359="","",VLOOKUP($B1359,公司明细!$D:$O,COLUMN()-COLUMN($B$4)+1,FALSE))</f>
        <v/>
      </c>
    </row>
    <row r="1360" spans="2:5">
      <c r="B1360" s="35"/>
      <c r="C1360" s="35"/>
      <c r="E1360" s="28" t="str">
        <f>IF($B1360="","",VLOOKUP($B1360,公司明细!$D:$O,COLUMN()-COLUMN($B$4)+1,FALSE))</f>
        <v/>
      </c>
    </row>
    <row r="1361" spans="2:5">
      <c r="B1361" s="35"/>
      <c r="C1361" s="35"/>
      <c r="E1361" s="28" t="str">
        <f>IF($B1361="","",VLOOKUP($B1361,公司明细!$D:$O,COLUMN()-COLUMN($B$4)+1,FALSE))</f>
        <v/>
      </c>
    </row>
    <row r="1362" spans="2:5">
      <c r="B1362" s="35"/>
      <c r="C1362" s="35"/>
      <c r="E1362" s="28" t="str">
        <f>IF($B1362="","",VLOOKUP($B1362,公司明细!$D:$O,COLUMN()-COLUMN($B$4)+1,FALSE))</f>
        <v/>
      </c>
    </row>
    <row r="1363" spans="2:5">
      <c r="B1363" s="35"/>
      <c r="C1363" s="35"/>
      <c r="E1363" s="28" t="str">
        <f>IF($B1363="","",VLOOKUP($B1363,公司明细!$D:$O,COLUMN()-COLUMN($B$4)+1,FALSE))</f>
        <v/>
      </c>
    </row>
    <row r="1364" spans="2:5">
      <c r="B1364" s="35"/>
      <c r="C1364" s="35"/>
      <c r="E1364" s="28" t="str">
        <f>IF($B1364="","",VLOOKUP($B1364,公司明细!$D:$O,COLUMN()-COLUMN($B$4)+1,FALSE))</f>
        <v/>
      </c>
    </row>
    <row r="1365" spans="2:5">
      <c r="B1365" s="35"/>
      <c r="C1365" s="35"/>
      <c r="E1365" s="28" t="str">
        <f>IF($B1365="","",VLOOKUP($B1365,公司明细!$D:$O,COLUMN()-COLUMN($B$4)+1,FALSE))</f>
        <v/>
      </c>
    </row>
    <row r="1366" spans="2:5">
      <c r="B1366" s="35"/>
      <c r="C1366" s="35"/>
      <c r="E1366" s="28" t="str">
        <f>IF($B1366="","",VLOOKUP($B1366,公司明细!$D:$O,COLUMN()-COLUMN($B$4)+1,FALSE))</f>
        <v/>
      </c>
    </row>
    <row r="1367" spans="2:5">
      <c r="B1367" s="35"/>
      <c r="C1367" s="35"/>
      <c r="E1367" s="28" t="str">
        <f>IF($B1367="","",VLOOKUP($B1367,公司明细!$D:$O,COLUMN()-COLUMN($B$4)+1,FALSE))</f>
        <v/>
      </c>
    </row>
    <row r="1368" spans="2:5">
      <c r="B1368" s="35"/>
      <c r="C1368" s="35"/>
      <c r="E1368" s="28" t="str">
        <f>IF($B1368="","",VLOOKUP($B1368,公司明细!$D:$O,COLUMN()-COLUMN($B$4)+1,FALSE))</f>
        <v/>
      </c>
    </row>
    <row r="1369" spans="2:5">
      <c r="B1369" s="35"/>
      <c r="C1369" s="35"/>
      <c r="E1369" s="28" t="str">
        <f>IF($B1369="","",VLOOKUP($B1369,公司明细!$D:$O,COLUMN()-COLUMN($B$4)+1,FALSE))</f>
        <v/>
      </c>
    </row>
    <row r="1370" spans="2:5">
      <c r="B1370" s="35"/>
      <c r="C1370" s="35"/>
      <c r="E1370" s="28" t="str">
        <f>IF($B1370="","",VLOOKUP($B1370,公司明细!$D:$O,COLUMN()-COLUMN($B$4)+1,FALSE))</f>
        <v/>
      </c>
    </row>
    <row r="1371" spans="2:5">
      <c r="B1371" s="35"/>
      <c r="C1371" s="35"/>
      <c r="E1371" s="28" t="str">
        <f>IF($B1371="","",VLOOKUP($B1371,公司明细!$D:$O,COLUMN()-COLUMN($B$4)+1,FALSE))</f>
        <v/>
      </c>
    </row>
    <row r="1372" spans="2:5">
      <c r="B1372" s="35"/>
      <c r="C1372" s="35"/>
      <c r="E1372" s="28" t="str">
        <f>IF($B1372="","",VLOOKUP($B1372,公司明细!$D:$O,COLUMN()-COLUMN($B$4)+1,FALSE))</f>
        <v/>
      </c>
    </row>
    <row r="1373" spans="2:5">
      <c r="B1373" s="35"/>
      <c r="C1373" s="35"/>
      <c r="E1373" s="28" t="str">
        <f>IF($B1373="","",VLOOKUP($B1373,公司明细!$D:$O,COLUMN()-COLUMN($B$4)+1,FALSE))</f>
        <v/>
      </c>
    </row>
    <row r="1374" spans="2:5">
      <c r="B1374" s="35"/>
      <c r="C1374" s="35"/>
      <c r="E1374" s="28" t="str">
        <f>IF($B1374="","",VLOOKUP($B1374,公司明细!$D:$O,COLUMN()-COLUMN($B$4)+1,FALSE))</f>
        <v/>
      </c>
    </row>
    <row r="1375" spans="2:5">
      <c r="B1375" s="35"/>
      <c r="C1375" s="35"/>
      <c r="E1375" s="28" t="str">
        <f>IF($B1375="","",VLOOKUP($B1375,公司明细!$D:$O,COLUMN()-COLUMN($B$4)+1,FALSE))</f>
        <v/>
      </c>
    </row>
    <row r="1376" spans="2:5">
      <c r="B1376" s="35"/>
      <c r="C1376" s="35"/>
      <c r="E1376" s="28" t="str">
        <f>IF($B1376="","",VLOOKUP($B1376,公司明细!$D:$O,COLUMN()-COLUMN($B$4)+1,FALSE))</f>
        <v/>
      </c>
    </row>
    <row r="1377" spans="2:5">
      <c r="B1377" s="35"/>
      <c r="C1377" s="35"/>
      <c r="E1377" s="28" t="str">
        <f>IF($B1377="","",VLOOKUP($B1377,公司明细!$D:$O,COLUMN()-COLUMN($B$4)+1,FALSE))</f>
        <v/>
      </c>
    </row>
    <row r="1378" spans="2:5">
      <c r="B1378" s="35"/>
      <c r="C1378" s="35"/>
      <c r="E1378" s="28" t="str">
        <f>IF($B1378="","",VLOOKUP($B1378,公司明细!$D:$O,COLUMN()-COLUMN($B$4)+1,FALSE))</f>
        <v/>
      </c>
    </row>
    <row r="1379" spans="2:5">
      <c r="B1379" s="35"/>
      <c r="C1379" s="35"/>
      <c r="E1379" s="28" t="str">
        <f>IF($B1379="","",VLOOKUP($B1379,公司明细!$D:$O,COLUMN()-COLUMN($B$4)+1,FALSE))</f>
        <v/>
      </c>
    </row>
    <row r="1380" spans="2:5">
      <c r="B1380" s="35"/>
      <c r="C1380" s="35"/>
      <c r="E1380" s="28" t="str">
        <f>IF($B1380="","",VLOOKUP($B1380,公司明细!$D:$O,COLUMN()-COLUMN($B$4)+1,FALSE))</f>
        <v/>
      </c>
    </row>
    <row r="1381" spans="2:5">
      <c r="B1381" s="35"/>
      <c r="C1381" s="35"/>
      <c r="E1381" s="28" t="str">
        <f>IF($B1381="","",VLOOKUP($B1381,公司明细!$D:$O,COLUMN()-COLUMN($B$4)+1,FALSE))</f>
        <v/>
      </c>
    </row>
    <row r="1382" spans="2:5">
      <c r="B1382" s="35"/>
      <c r="C1382" s="35"/>
      <c r="E1382" s="28" t="str">
        <f>IF($B1382="","",VLOOKUP($B1382,公司明细!$D:$O,COLUMN()-COLUMN($B$4)+1,FALSE))</f>
        <v/>
      </c>
    </row>
    <row r="1383" spans="2:5">
      <c r="B1383" s="35"/>
      <c r="C1383" s="35"/>
      <c r="E1383" s="28" t="str">
        <f>IF($B1383="","",VLOOKUP($B1383,公司明细!$D:$O,COLUMN()-COLUMN($B$4)+1,FALSE))</f>
        <v/>
      </c>
    </row>
    <row r="1384" spans="2:5">
      <c r="B1384" s="35"/>
      <c r="C1384" s="35"/>
      <c r="E1384" s="28" t="str">
        <f>IF($B1384="","",VLOOKUP($B1384,公司明细!$D:$O,COLUMN()-COLUMN($B$4)+1,FALSE))</f>
        <v/>
      </c>
    </row>
    <row r="1385" spans="2:5">
      <c r="B1385" s="35"/>
      <c r="C1385" s="35"/>
      <c r="E1385" s="28" t="str">
        <f>IF($B1385="","",VLOOKUP($B1385,公司明细!$D:$O,COLUMN()-COLUMN($B$4)+1,FALSE))</f>
        <v/>
      </c>
    </row>
    <row r="1386" spans="2:5">
      <c r="B1386" s="35"/>
      <c r="C1386" s="35"/>
      <c r="E1386" s="28" t="str">
        <f>IF($B1386="","",VLOOKUP($B1386,公司明细!$D:$O,COLUMN()-COLUMN($B$4)+1,FALSE))</f>
        <v/>
      </c>
    </row>
    <row r="1387" spans="2:5">
      <c r="B1387" s="35"/>
      <c r="C1387" s="35"/>
      <c r="E1387" s="28" t="str">
        <f>IF($B1387="","",VLOOKUP($B1387,公司明细!$D:$O,COLUMN()-COLUMN($B$4)+1,FALSE))</f>
        <v/>
      </c>
    </row>
    <row r="1388" spans="2:5">
      <c r="B1388" s="35"/>
      <c r="C1388" s="35"/>
      <c r="E1388" s="28" t="str">
        <f>IF($B1388="","",VLOOKUP($B1388,公司明细!$D:$O,COLUMN()-COLUMN($B$4)+1,FALSE))</f>
        <v/>
      </c>
    </row>
    <row r="1389" spans="2:5">
      <c r="B1389" s="35"/>
      <c r="C1389" s="35"/>
      <c r="E1389" s="28" t="str">
        <f>IF($B1389="","",VLOOKUP($B1389,公司明细!$D:$O,COLUMN()-COLUMN($B$4)+1,FALSE))</f>
        <v/>
      </c>
    </row>
    <row r="1390" spans="2:5">
      <c r="B1390" s="35"/>
      <c r="C1390" s="35"/>
      <c r="E1390" s="28" t="str">
        <f>IF($B1390="","",VLOOKUP($B1390,公司明细!$D:$O,COLUMN()-COLUMN($B$4)+1,FALSE))</f>
        <v/>
      </c>
    </row>
    <row r="1391" spans="2:5">
      <c r="B1391" s="35"/>
      <c r="C1391" s="35"/>
      <c r="E1391" s="28" t="str">
        <f>IF($B1391="","",VLOOKUP($B1391,公司明细!$D:$O,COLUMN()-COLUMN($B$4)+1,FALSE))</f>
        <v/>
      </c>
    </row>
    <row r="1392" spans="2:5">
      <c r="B1392" s="35"/>
      <c r="C1392" s="35"/>
      <c r="E1392" s="28" t="str">
        <f>IF($B1392="","",VLOOKUP($B1392,公司明细!$D:$O,COLUMN()-COLUMN($B$4)+1,FALSE))</f>
        <v/>
      </c>
    </row>
    <row r="1393" spans="2:5">
      <c r="B1393" s="35"/>
      <c r="C1393" s="35"/>
      <c r="E1393" s="28" t="str">
        <f>IF($B1393="","",VLOOKUP($B1393,公司明细!$D:$O,COLUMN()-COLUMN($B$4)+1,FALSE))</f>
        <v/>
      </c>
    </row>
    <row r="1394" spans="2:5">
      <c r="B1394" s="35"/>
      <c r="C1394" s="35"/>
      <c r="E1394" s="28" t="str">
        <f>IF($B1394="","",VLOOKUP($B1394,公司明细!$D:$O,COLUMN()-COLUMN($B$4)+1,FALSE))</f>
        <v/>
      </c>
    </row>
    <row r="1395" spans="2:5">
      <c r="B1395" s="35"/>
      <c r="C1395" s="35"/>
      <c r="E1395" s="28" t="str">
        <f>IF($B1395="","",VLOOKUP($B1395,公司明细!$D:$O,COLUMN()-COLUMN($B$4)+1,FALSE))</f>
        <v/>
      </c>
    </row>
    <row r="1396" spans="2:5">
      <c r="B1396" s="35"/>
      <c r="C1396" s="35"/>
      <c r="E1396" s="28" t="str">
        <f>IF($B1396="","",VLOOKUP($B1396,公司明细!$D:$O,COLUMN()-COLUMN($B$4)+1,FALSE))</f>
        <v/>
      </c>
    </row>
    <row r="1397" spans="2:5">
      <c r="B1397" s="35"/>
      <c r="C1397" s="35"/>
      <c r="E1397" s="28" t="str">
        <f>IF($B1397="","",VLOOKUP($B1397,公司明细!$D:$O,COLUMN()-COLUMN($B$4)+1,FALSE))</f>
        <v/>
      </c>
    </row>
    <row r="1398" spans="2:5">
      <c r="B1398" s="35"/>
      <c r="C1398" s="35"/>
      <c r="E1398" s="28" t="str">
        <f>IF($B1398="","",VLOOKUP($B1398,公司明细!$D:$O,COLUMN()-COLUMN($B$4)+1,FALSE))</f>
        <v/>
      </c>
    </row>
    <row r="1399" spans="2:5">
      <c r="B1399" s="35"/>
      <c r="C1399" s="35"/>
      <c r="E1399" s="28" t="str">
        <f>IF($B1399="","",VLOOKUP($B1399,公司明细!$D:$O,COLUMN()-COLUMN($B$4)+1,FALSE))</f>
        <v/>
      </c>
    </row>
    <row r="1400" spans="2:5">
      <c r="B1400" s="35"/>
      <c r="C1400" s="35"/>
      <c r="E1400" s="28" t="str">
        <f>IF($B1400="","",VLOOKUP($B1400,公司明细!$D:$O,COLUMN()-COLUMN($B$4)+1,FALSE))</f>
        <v/>
      </c>
    </row>
    <row r="1401" spans="2:5">
      <c r="B1401" s="35"/>
      <c r="C1401" s="35"/>
      <c r="E1401" s="28" t="str">
        <f>IF($B1401="","",VLOOKUP($B1401,公司明细!$D:$O,COLUMN()-COLUMN($B$4)+1,FALSE))</f>
        <v/>
      </c>
    </row>
    <row r="1402" spans="2:5">
      <c r="B1402" s="35"/>
      <c r="C1402" s="35"/>
      <c r="E1402" s="28" t="str">
        <f>IF($B1402="","",VLOOKUP($B1402,公司明细!$D:$O,COLUMN()-COLUMN($B$4)+1,FALSE))</f>
        <v/>
      </c>
    </row>
    <row r="1403" spans="2:5">
      <c r="B1403" s="35"/>
      <c r="C1403" s="35"/>
      <c r="E1403" s="28" t="str">
        <f>IF($B1403="","",VLOOKUP($B1403,公司明细!$D:$O,COLUMN()-COLUMN($B$4)+1,FALSE))</f>
        <v/>
      </c>
    </row>
    <row r="1404" spans="2:5">
      <c r="B1404" s="35"/>
      <c r="C1404" s="35"/>
      <c r="E1404" s="28" t="str">
        <f>IF($B1404="","",VLOOKUP($B1404,公司明细!$D:$O,COLUMN()-COLUMN($B$4)+1,FALSE))</f>
        <v/>
      </c>
    </row>
    <row r="1405" spans="2:5">
      <c r="B1405" s="35"/>
      <c r="C1405" s="35"/>
      <c r="E1405" s="28" t="str">
        <f>IF($B1405="","",VLOOKUP($B1405,公司明细!$D:$O,COLUMN()-COLUMN($B$4)+1,FALSE))</f>
        <v/>
      </c>
    </row>
    <row r="1406" spans="2:5">
      <c r="B1406" s="35"/>
      <c r="C1406" s="35"/>
      <c r="E1406" s="28" t="str">
        <f>IF($B1406="","",VLOOKUP($B1406,公司明细!$D:$O,COLUMN()-COLUMN($B$4)+1,FALSE))</f>
        <v/>
      </c>
    </row>
    <row r="1407" spans="2:5">
      <c r="B1407" s="35"/>
      <c r="C1407" s="35"/>
      <c r="E1407" s="28" t="str">
        <f>IF($B1407="","",VLOOKUP($B1407,公司明细!$D:$O,COLUMN()-COLUMN($B$4)+1,FALSE))</f>
        <v/>
      </c>
    </row>
    <row r="1408" spans="2:5">
      <c r="B1408" s="35"/>
      <c r="C1408" s="35"/>
      <c r="E1408" s="28" t="str">
        <f>IF($B1408="","",VLOOKUP($B1408,公司明细!$D:$O,COLUMN()-COLUMN($B$4)+1,FALSE))</f>
        <v/>
      </c>
    </row>
    <row r="1409" spans="2:5">
      <c r="B1409" s="35"/>
      <c r="C1409" s="35"/>
      <c r="E1409" s="28" t="str">
        <f>IF($B1409="","",VLOOKUP($B1409,公司明细!$D:$O,COLUMN()-COLUMN($B$4)+1,FALSE))</f>
        <v/>
      </c>
    </row>
    <row r="1410" spans="2:5">
      <c r="B1410" s="35"/>
      <c r="C1410" s="35"/>
      <c r="E1410" s="28" t="str">
        <f>IF($B1410="","",VLOOKUP($B1410,公司明细!$D:$O,COLUMN()-COLUMN($B$4)+1,FALSE))</f>
        <v/>
      </c>
    </row>
    <row r="1411" spans="2:5">
      <c r="B1411" s="35"/>
      <c r="C1411" s="35"/>
      <c r="E1411" s="28" t="str">
        <f>IF($B1411="","",VLOOKUP($B1411,公司明细!$D:$O,COLUMN()-COLUMN($B$4)+1,FALSE))</f>
        <v/>
      </c>
    </row>
    <row r="1412" spans="2:5">
      <c r="B1412" s="35"/>
      <c r="C1412" s="35"/>
      <c r="E1412" s="28" t="str">
        <f>IF($B1412="","",VLOOKUP($B1412,公司明细!$D:$O,COLUMN()-COLUMN($B$4)+1,FALSE))</f>
        <v/>
      </c>
    </row>
    <row r="1413" spans="2:5">
      <c r="B1413" s="35"/>
      <c r="C1413" s="35"/>
      <c r="E1413" s="28" t="str">
        <f>IF($B1413="","",VLOOKUP($B1413,公司明细!$D:$O,COLUMN()-COLUMN($B$4)+1,FALSE))</f>
        <v/>
      </c>
    </row>
    <row r="1414" spans="2:5">
      <c r="B1414" s="35"/>
      <c r="C1414" s="35"/>
      <c r="E1414" s="28" t="str">
        <f>IF($B1414="","",VLOOKUP($B1414,公司明细!$D:$O,COLUMN()-COLUMN($B$4)+1,FALSE))</f>
        <v/>
      </c>
    </row>
    <row r="1415" spans="2:5">
      <c r="B1415" s="35"/>
      <c r="C1415" s="35"/>
      <c r="E1415" s="28" t="str">
        <f>IF($B1415="","",VLOOKUP($B1415,公司明细!$D:$O,COLUMN()-COLUMN($B$4)+1,FALSE))</f>
        <v/>
      </c>
    </row>
    <row r="1416" spans="2:5">
      <c r="B1416" s="35"/>
      <c r="C1416" s="35"/>
      <c r="E1416" s="28" t="str">
        <f>IF($B1416="","",VLOOKUP($B1416,公司明细!$D:$O,COLUMN()-COLUMN($B$4)+1,FALSE))</f>
        <v/>
      </c>
    </row>
    <row r="1417" spans="2:5">
      <c r="B1417" s="35"/>
      <c r="C1417" s="35"/>
      <c r="E1417" s="28" t="str">
        <f>IF($B1417="","",VLOOKUP($B1417,公司明细!$D:$O,COLUMN()-COLUMN($B$4)+1,FALSE))</f>
        <v/>
      </c>
    </row>
    <row r="1418" spans="2:5">
      <c r="B1418" s="35"/>
      <c r="C1418" s="35"/>
      <c r="E1418" s="28" t="str">
        <f>IF($B1418="","",VLOOKUP($B1418,公司明细!$D:$O,COLUMN()-COLUMN($B$4)+1,FALSE))</f>
        <v/>
      </c>
    </row>
    <row r="1419" spans="2:5">
      <c r="B1419" s="35"/>
      <c r="C1419" s="35"/>
      <c r="E1419" s="28" t="str">
        <f>IF($B1419="","",VLOOKUP($B1419,公司明细!$D:$O,COLUMN()-COLUMN($B$4)+1,FALSE))</f>
        <v/>
      </c>
    </row>
    <row r="1420" spans="2:5">
      <c r="B1420" s="35"/>
      <c r="C1420" s="35"/>
      <c r="E1420" s="28" t="str">
        <f>IF($B1420="","",VLOOKUP($B1420,公司明细!$D:$O,COLUMN()-COLUMN($B$4)+1,FALSE))</f>
        <v/>
      </c>
    </row>
    <row r="1421" spans="2:5">
      <c r="B1421" s="35"/>
      <c r="C1421" s="35"/>
      <c r="E1421" s="28" t="str">
        <f>IF($B1421="","",VLOOKUP($B1421,公司明细!$D:$O,COLUMN()-COLUMN($B$4)+1,FALSE))</f>
        <v/>
      </c>
    </row>
    <row r="1422" spans="2:5">
      <c r="B1422" s="35"/>
      <c r="C1422" s="35"/>
      <c r="E1422" s="28" t="str">
        <f>IF($B1422="","",VLOOKUP($B1422,公司明细!$D:$O,COLUMN()-COLUMN($B$4)+1,FALSE))</f>
        <v/>
      </c>
    </row>
    <row r="1423" spans="2:5">
      <c r="B1423" s="35"/>
      <c r="C1423" s="35"/>
      <c r="E1423" s="28" t="str">
        <f>IF($B1423="","",VLOOKUP($B1423,公司明细!$D:$O,COLUMN()-COLUMN($B$4)+1,FALSE))</f>
        <v/>
      </c>
    </row>
    <row r="1424" spans="2:5">
      <c r="B1424" s="35"/>
      <c r="C1424" s="35"/>
      <c r="E1424" s="28" t="str">
        <f>IF($B1424="","",VLOOKUP($B1424,公司明细!$D:$O,COLUMN()-COLUMN($B$4)+1,FALSE))</f>
        <v/>
      </c>
    </row>
    <row r="1425" spans="2:5">
      <c r="B1425" s="35"/>
      <c r="C1425" s="35"/>
      <c r="E1425" s="28" t="str">
        <f>IF($B1425="","",VLOOKUP($B1425,公司明细!$D:$O,COLUMN()-COLUMN($B$4)+1,FALSE))</f>
        <v/>
      </c>
    </row>
    <row r="1426" spans="2:5">
      <c r="B1426" s="35"/>
      <c r="C1426" s="35"/>
      <c r="E1426" s="28" t="str">
        <f>IF($B1426="","",VLOOKUP($B1426,公司明细!$D:$O,COLUMN()-COLUMN($B$4)+1,FALSE))</f>
        <v/>
      </c>
    </row>
    <row r="1427" spans="2:5">
      <c r="B1427" s="35"/>
      <c r="C1427" s="35"/>
      <c r="E1427" s="28" t="str">
        <f>IF($B1427="","",VLOOKUP($B1427,公司明细!$D:$O,COLUMN()-COLUMN($B$4)+1,FALSE))</f>
        <v/>
      </c>
    </row>
    <row r="1428" spans="2:5">
      <c r="B1428" s="35"/>
      <c r="C1428" s="35"/>
      <c r="E1428" s="28" t="str">
        <f>IF($B1428="","",VLOOKUP($B1428,公司明细!$D:$O,COLUMN()-COLUMN($B$4)+1,FALSE))</f>
        <v/>
      </c>
    </row>
    <row r="1429" spans="2:5">
      <c r="B1429" s="35"/>
      <c r="C1429" s="35"/>
      <c r="E1429" s="28" t="str">
        <f>IF($B1429="","",VLOOKUP($B1429,公司明细!$D:$O,COLUMN()-COLUMN($B$4)+1,FALSE))</f>
        <v/>
      </c>
    </row>
    <row r="1430" spans="2:5">
      <c r="B1430" s="35"/>
      <c r="C1430" s="35"/>
      <c r="E1430" s="28" t="str">
        <f>IF($B1430="","",VLOOKUP($B1430,公司明细!$D:$O,COLUMN()-COLUMN($B$4)+1,FALSE))</f>
        <v/>
      </c>
    </row>
    <row r="1431" spans="2:5">
      <c r="B1431" s="35"/>
      <c r="C1431" s="35"/>
      <c r="E1431" s="28" t="str">
        <f>IF($B1431="","",VLOOKUP($B1431,公司明细!$D:$O,COLUMN()-COLUMN($B$4)+1,FALSE))</f>
        <v/>
      </c>
    </row>
    <row r="1432" spans="2:5">
      <c r="B1432" s="35"/>
      <c r="C1432" s="35"/>
      <c r="E1432" s="28" t="str">
        <f>IF($B1432="","",VLOOKUP($B1432,公司明细!$D:$O,COLUMN()-COLUMN($B$4)+1,FALSE))</f>
        <v/>
      </c>
    </row>
    <row r="1433" spans="2:5">
      <c r="B1433" s="35"/>
      <c r="C1433" s="35"/>
      <c r="E1433" s="28" t="str">
        <f>IF($B1433="","",VLOOKUP($B1433,公司明细!$D:$O,COLUMN()-COLUMN($B$4)+1,FALSE))</f>
        <v/>
      </c>
    </row>
    <row r="1434" spans="2:5">
      <c r="B1434" s="35"/>
      <c r="C1434" s="35"/>
      <c r="E1434" s="28" t="str">
        <f>IF($B1434="","",VLOOKUP($B1434,公司明细!$D:$O,COLUMN()-COLUMN($B$4)+1,FALSE))</f>
        <v/>
      </c>
    </row>
    <row r="1435" spans="2:5">
      <c r="B1435" s="35"/>
      <c r="C1435" s="35"/>
      <c r="E1435" s="28" t="str">
        <f>IF($B1435="","",VLOOKUP($B1435,公司明细!$D:$O,COLUMN()-COLUMN($B$4)+1,FALSE))</f>
        <v/>
      </c>
    </row>
    <row r="1436" spans="2:5">
      <c r="B1436" s="35"/>
      <c r="C1436" s="35"/>
      <c r="E1436" s="28" t="str">
        <f>IF($B1436="","",VLOOKUP($B1436,公司明细!$D:$O,COLUMN()-COLUMN($B$4)+1,FALSE))</f>
        <v/>
      </c>
    </row>
    <row r="1437" spans="2:5">
      <c r="B1437" s="35"/>
      <c r="C1437" s="35"/>
      <c r="E1437" s="28" t="str">
        <f>IF($B1437="","",VLOOKUP($B1437,公司明细!$D:$O,COLUMN()-COLUMN($B$4)+1,FALSE))</f>
        <v/>
      </c>
    </row>
    <row r="1438" spans="2:5">
      <c r="B1438" s="35"/>
      <c r="C1438" s="35"/>
      <c r="E1438" s="28" t="str">
        <f>IF($B1438="","",VLOOKUP($B1438,公司明细!$D:$O,COLUMN()-COLUMN($B$4)+1,FALSE))</f>
        <v/>
      </c>
    </row>
    <row r="1439" spans="2:5">
      <c r="B1439" s="35"/>
      <c r="C1439" s="35"/>
      <c r="E1439" s="28" t="str">
        <f>IF($B1439="","",VLOOKUP($B1439,公司明细!$D:$O,COLUMN()-COLUMN($B$4)+1,FALSE))</f>
        <v/>
      </c>
    </row>
    <row r="1440" spans="2:5">
      <c r="B1440" s="35"/>
      <c r="C1440" s="35"/>
      <c r="E1440" s="28" t="str">
        <f>IF($B1440="","",VLOOKUP($B1440,公司明细!$D:$O,COLUMN()-COLUMN($B$4)+1,FALSE))</f>
        <v/>
      </c>
    </row>
    <row r="1441" spans="2:5">
      <c r="B1441" s="35"/>
      <c r="C1441" s="35"/>
      <c r="E1441" s="28" t="str">
        <f>IF($B1441="","",VLOOKUP($B1441,公司明细!$D:$O,COLUMN()-COLUMN($B$4)+1,FALSE))</f>
        <v/>
      </c>
    </row>
    <row r="1442" spans="2:5">
      <c r="B1442" s="35"/>
      <c r="C1442" s="35"/>
      <c r="E1442" s="28" t="str">
        <f>IF($B1442="","",VLOOKUP($B1442,公司明细!$D:$O,COLUMN()-COLUMN($B$4)+1,FALSE))</f>
        <v/>
      </c>
    </row>
    <row r="1443" spans="2:5">
      <c r="B1443" s="35"/>
      <c r="C1443" s="35"/>
      <c r="E1443" s="28" t="str">
        <f>IF($B1443="","",VLOOKUP($B1443,公司明细!$D:$O,COLUMN()-COLUMN($B$4)+1,FALSE))</f>
        <v/>
      </c>
    </row>
    <row r="1444" spans="2:5">
      <c r="B1444" s="35"/>
      <c r="C1444" s="35"/>
      <c r="E1444" s="28" t="str">
        <f>IF($B1444="","",VLOOKUP($B1444,公司明细!$D:$O,COLUMN()-COLUMN($B$4)+1,FALSE))</f>
        <v/>
      </c>
    </row>
    <row r="1445" spans="2:5">
      <c r="B1445" s="35"/>
      <c r="C1445" s="35"/>
      <c r="E1445" s="28" t="str">
        <f>IF($B1445="","",VLOOKUP($B1445,公司明细!$D:$O,COLUMN()-COLUMN($B$4)+1,FALSE))</f>
        <v/>
      </c>
    </row>
    <row r="1446" spans="2:5">
      <c r="B1446" s="35"/>
      <c r="C1446" s="35"/>
      <c r="E1446" s="28" t="str">
        <f>IF($B1446="","",VLOOKUP($B1446,公司明细!$D:$O,COLUMN()-COLUMN($B$4)+1,FALSE))</f>
        <v/>
      </c>
    </row>
    <row r="1447" spans="2:5">
      <c r="B1447" s="35"/>
      <c r="C1447" s="35"/>
      <c r="E1447" s="28" t="str">
        <f>IF($B1447="","",VLOOKUP($B1447,公司明细!$D:$O,COLUMN()-COLUMN($B$4)+1,FALSE))</f>
        <v/>
      </c>
    </row>
    <row r="1448" spans="2:5">
      <c r="B1448" s="35"/>
      <c r="C1448" s="35"/>
      <c r="E1448" s="28" t="str">
        <f>IF($B1448="","",VLOOKUP($B1448,公司明细!$D:$O,COLUMN()-COLUMN($B$4)+1,FALSE))</f>
        <v/>
      </c>
    </row>
    <row r="1449" spans="2:5">
      <c r="B1449" s="35"/>
      <c r="C1449" s="35"/>
      <c r="E1449" s="28" t="str">
        <f>IF($B1449="","",VLOOKUP($B1449,公司明细!$D:$O,COLUMN()-COLUMN($B$4)+1,FALSE))</f>
        <v/>
      </c>
    </row>
    <row r="1450" spans="2:5">
      <c r="B1450" s="35"/>
      <c r="C1450" s="35"/>
      <c r="E1450" s="28" t="str">
        <f>IF($B1450="","",VLOOKUP($B1450,公司明细!$D:$O,COLUMN()-COLUMN($B$4)+1,FALSE))</f>
        <v/>
      </c>
    </row>
    <row r="1451" spans="2:5">
      <c r="B1451" s="35"/>
      <c r="C1451" s="35"/>
      <c r="E1451" s="28" t="str">
        <f>IF($B1451="","",VLOOKUP($B1451,公司明细!$D:$O,COLUMN()-COLUMN($B$4)+1,FALSE))</f>
        <v/>
      </c>
    </row>
    <row r="1452" spans="2:5">
      <c r="B1452" s="35"/>
      <c r="C1452" s="35"/>
      <c r="E1452" s="28" t="str">
        <f>IF($B1452="","",VLOOKUP($B1452,公司明细!$D:$O,COLUMN()-COLUMN($B$4)+1,FALSE))</f>
        <v/>
      </c>
    </row>
    <row r="1453" spans="2:5">
      <c r="B1453" s="35"/>
      <c r="C1453" s="35"/>
      <c r="E1453" s="28" t="str">
        <f>IF($B1453="","",VLOOKUP($B1453,公司明细!$D:$O,COLUMN()-COLUMN($B$4)+1,FALSE))</f>
        <v/>
      </c>
    </row>
    <row r="1454" spans="2:5">
      <c r="B1454" s="35"/>
      <c r="C1454" s="35"/>
      <c r="E1454" s="28" t="str">
        <f>IF($B1454="","",VLOOKUP($B1454,公司明细!$D:$O,COLUMN()-COLUMN($B$4)+1,FALSE))</f>
        <v/>
      </c>
    </row>
    <row r="1455" spans="2:5">
      <c r="B1455" s="35"/>
      <c r="C1455" s="35"/>
      <c r="E1455" s="28" t="str">
        <f>IF($B1455="","",VLOOKUP($B1455,公司明细!$D:$O,COLUMN()-COLUMN($B$4)+1,FALSE))</f>
        <v/>
      </c>
    </row>
    <row r="1456" spans="2:5">
      <c r="B1456" s="35"/>
      <c r="C1456" s="35"/>
      <c r="E1456" s="28" t="str">
        <f>IF($B1456="","",VLOOKUP($B1456,公司明细!$D:$O,COLUMN()-COLUMN($B$4)+1,FALSE))</f>
        <v/>
      </c>
    </row>
    <row r="1457" spans="2:5">
      <c r="B1457" s="35"/>
      <c r="C1457" s="35"/>
      <c r="E1457" s="28" t="str">
        <f>IF($B1457="","",VLOOKUP($B1457,公司明细!$D:$O,COLUMN()-COLUMN($B$4)+1,FALSE))</f>
        <v/>
      </c>
    </row>
    <row r="1458" spans="2:5">
      <c r="B1458" s="35"/>
      <c r="C1458" s="35"/>
      <c r="E1458" s="28" t="str">
        <f>IF($B1458="","",VLOOKUP($B1458,公司明细!$D:$O,COLUMN()-COLUMN($B$4)+1,FALSE))</f>
        <v/>
      </c>
    </row>
    <row r="1459" spans="2:5">
      <c r="B1459" s="35"/>
      <c r="C1459" s="35"/>
      <c r="E1459" s="28" t="str">
        <f>IF($B1459="","",VLOOKUP($B1459,公司明细!$D:$O,COLUMN()-COLUMN($B$4)+1,FALSE))</f>
        <v/>
      </c>
    </row>
    <row r="1460" spans="2:5">
      <c r="B1460" s="35"/>
      <c r="C1460" s="35"/>
      <c r="E1460" s="28" t="str">
        <f>IF($B1460="","",VLOOKUP($B1460,公司明细!$D:$O,COLUMN()-COLUMN($B$4)+1,FALSE))</f>
        <v/>
      </c>
    </row>
    <row r="1461" spans="2:5">
      <c r="B1461" s="35"/>
      <c r="C1461" s="35"/>
      <c r="E1461" s="28" t="str">
        <f>IF($B1461="","",VLOOKUP($B1461,公司明细!$D:$O,COLUMN()-COLUMN($B$4)+1,FALSE))</f>
        <v/>
      </c>
    </row>
    <row r="1462" spans="2:5">
      <c r="B1462" s="35"/>
      <c r="C1462" s="35"/>
      <c r="E1462" s="28" t="str">
        <f>IF($B1462="","",VLOOKUP($B1462,公司明细!$D:$O,COLUMN()-COLUMN($B$4)+1,FALSE))</f>
        <v/>
      </c>
    </row>
    <row r="1463" spans="2:5">
      <c r="B1463" s="35"/>
      <c r="C1463" s="35"/>
      <c r="E1463" s="28" t="str">
        <f>IF($B1463="","",VLOOKUP($B1463,公司明细!$D:$O,COLUMN()-COLUMN($B$4)+1,FALSE))</f>
        <v/>
      </c>
    </row>
    <row r="1464" spans="2:5">
      <c r="B1464" s="35"/>
      <c r="C1464" s="35"/>
      <c r="E1464" s="28" t="str">
        <f>IF($B1464="","",VLOOKUP($B1464,公司明细!$D:$O,COLUMN()-COLUMN($B$4)+1,FALSE))</f>
        <v/>
      </c>
    </row>
    <row r="1465" spans="2:5">
      <c r="B1465" s="35"/>
      <c r="C1465" s="35"/>
      <c r="E1465" s="28" t="str">
        <f>IF($B1465="","",VLOOKUP($B1465,公司明细!$D:$O,COLUMN()-COLUMN($B$4)+1,FALSE))</f>
        <v/>
      </c>
    </row>
    <row r="1466" spans="2:5">
      <c r="B1466" s="35"/>
      <c r="C1466" s="35"/>
      <c r="E1466" s="28" t="str">
        <f>IF($B1466="","",VLOOKUP($B1466,公司明细!$D:$O,COLUMN()-COLUMN($B$4)+1,FALSE))</f>
        <v/>
      </c>
    </row>
    <row r="1467" spans="2:5">
      <c r="B1467" s="35"/>
      <c r="C1467" s="35"/>
      <c r="E1467" s="28" t="str">
        <f>IF($B1467="","",VLOOKUP($B1467,公司明细!$D:$O,COLUMN()-COLUMN($B$4)+1,FALSE))</f>
        <v/>
      </c>
    </row>
    <row r="1468" spans="2:5">
      <c r="B1468" s="35"/>
      <c r="C1468" s="35"/>
      <c r="E1468" s="28" t="str">
        <f>IF($B1468="","",VLOOKUP($B1468,公司明细!$D:$O,COLUMN()-COLUMN($B$4)+1,FALSE))</f>
        <v/>
      </c>
    </row>
    <row r="1469" spans="2:5">
      <c r="B1469" s="35"/>
      <c r="C1469" s="35"/>
      <c r="E1469" s="28" t="str">
        <f>IF($B1469="","",VLOOKUP($B1469,公司明细!$D:$O,COLUMN()-COLUMN($B$4)+1,FALSE))</f>
        <v/>
      </c>
    </row>
    <row r="1470" spans="2:5">
      <c r="B1470" s="35"/>
      <c r="C1470" s="35"/>
      <c r="E1470" s="28" t="str">
        <f>IF($B1470="","",VLOOKUP($B1470,公司明细!$D:$O,COLUMN()-COLUMN($B$4)+1,FALSE))</f>
        <v/>
      </c>
    </row>
    <row r="1471" spans="2:5">
      <c r="B1471" s="35"/>
      <c r="C1471" s="35"/>
      <c r="E1471" s="28" t="str">
        <f>IF($B1471="","",VLOOKUP($B1471,公司明细!$D:$O,COLUMN()-COLUMN($B$4)+1,FALSE))</f>
        <v/>
      </c>
    </row>
    <row r="1472" spans="2:5">
      <c r="B1472" s="35"/>
      <c r="C1472" s="35"/>
      <c r="E1472" s="28" t="str">
        <f>IF($B1472="","",VLOOKUP($B1472,公司明细!$D:$O,COLUMN()-COLUMN($B$4)+1,FALSE))</f>
        <v/>
      </c>
    </row>
    <row r="1473" spans="2:5">
      <c r="B1473" s="35"/>
      <c r="C1473" s="35"/>
      <c r="E1473" s="28" t="str">
        <f>IF($B1473="","",VLOOKUP($B1473,公司明细!$D:$O,COLUMN()-COLUMN($B$4)+1,FALSE))</f>
        <v/>
      </c>
    </row>
    <row r="1474" spans="2:5">
      <c r="B1474" s="35"/>
      <c r="C1474" s="35"/>
      <c r="E1474" s="28" t="str">
        <f>IF($B1474="","",VLOOKUP($B1474,公司明细!$D:$O,COLUMN()-COLUMN($B$4)+1,FALSE))</f>
        <v/>
      </c>
    </row>
    <row r="1475" spans="2:5">
      <c r="B1475" s="35"/>
      <c r="C1475" s="35"/>
      <c r="E1475" s="28" t="str">
        <f>IF($B1475="","",VLOOKUP($B1475,公司明细!$D:$O,COLUMN()-COLUMN($B$4)+1,FALSE))</f>
        <v/>
      </c>
    </row>
    <row r="1476" spans="2:5">
      <c r="B1476" s="35"/>
      <c r="C1476" s="35"/>
      <c r="E1476" s="28" t="str">
        <f>IF($B1476="","",VLOOKUP($B1476,公司明细!$D:$O,COLUMN()-COLUMN($B$4)+1,FALSE))</f>
        <v/>
      </c>
    </row>
    <row r="1477" spans="2:5">
      <c r="B1477" s="35"/>
      <c r="C1477" s="35"/>
      <c r="E1477" s="28" t="str">
        <f>IF($B1477="","",VLOOKUP($B1477,公司明细!$D:$O,COLUMN()-COLUMN($B$4)+1,FALSE))</f>
        <v/>
      </c>
    </row>
    <row r="1478" spans="2:5">
      <c r="B1478" s="35"/>
      <c r="C1478" s="35"/>
      <c r="E1478" s="28" t="str">
        <f>IF($B1478="","",VLOOKUP($B1478,公司明细!$D:$O,COLUMN()-COLUMN($B$4)+1,FALSE))</f>
        <v/>
      </c>
    </row>
    <row r="1479" spans="2:5">
      <c r="B1479" s="35"/>
      <c r="C1479" s="35"/>
      <c r="E1479" s="28" t="str">
        <f>IF($B1479="","",VLOOKUP($B1479,公司明细!$D:$O,COLUMN()-COLUMN($B$4)+1,FALSE))</f>
        <v/>
      </c>
    </row>
    <row r="1480" spans="2:5">
      <c r="B1480" s="35"/>
      <c r="C1480" s="35"/>
      <c r="E1480" s="28" t="str">
        <f>IF($B1480="","",VLOOKUP($B1480,公司明细!$D:$O,COLUMN()-COLUMN($B$4)+1,FALSE))</f>
        <v/>
      </c>
    </row>
    <row r="1481" spans="2:5">
      <c r="B1481" s="35"/>
      <c r="C1481" s="35"/>
      <c r="E1481" s="28" t="str">
        <f>IF($B1481="","",VLOOKUP($B1481,公司明细!$D:$O,COLUMN()-COLUMN($B$4)+1,FALSE))</f>
        <v/>
      </c>
    </row>
    <row r="1482" spans="2:5">
      <c r="B1482" s="35"/>
      <c r="C1482" s="35"/>
      <c r="E1482" s="28" t="str">
        <f>IF($B1482="","",VLOOKUP($B1482,公司明细!$D:$O,COLUMN()-COLUMN($B$4)+1,FALSE))</f>
        <v/>
      </c>
    </row>
    <row r="1483" spans="2:5">
      <c r="B1483" s="35"/>
      <c r="C1483" s="35"/>
      <c r="E1483" s="28" t="str">
        <f>IF($B1483="","",VLOOKUP($B1483,公司明细!$D:$O,COLUMN()-COLUMN($B$4)+1,FALSE))</f>
        <v/>
      </c>
    </row>
    <row r="1484" spans="2:5">
      <c r="B1484" s="35"/>
      <c r="C1484" s="35"/>
      <c r="E1484" s="28" t="str">
        <f>IF($B1484="","",VLOOKUP($B1484,公司明细!$D:$O,COLUMN()-COLUMN($B$4)+1,FALSE))</f>
        <v/>
      </c>
    </row>
    <row r="1485" spans="2:5">
      <c r="B1485" s="35"/>
      <c r="C1485" s="35"/>
      <c r="E1485" s="28" t="str">
        <f>IF($B1485="","",VLOOKUP($B1485,公司明细!$D:$O,COLUMN()-COLUMN($B$4)+1,FALSE))</f>
        <v/>
      </c>
    </row>
    <row r="1486" spans="2:5">
      <c r="B1486" s="35"/>
      <c r="C1486" s="35"/>
      <c r="E1486" s="28" t="str">
        <f>IF($B1486="","",VLOOKUP($B1486,公司明细!$D:$O,COLUMN()-COLUMN($B$4)+1,FALSE))</f>
        <v/>
      </c>
    </row>
    <row r="1487" spans="2:5">
      <c r="B1487" s="35"/>
      <c r="C1487" s="35"/>
      <c r="E1487" s="28" t="str">
        <f>IF($B1487="","",VLOOKUP($B1487,公司明细!$D:$O,COLUMN()-COLUMN($B$4)+1,FALSE))</f>
        <v/>
      </c>
    </row>
    <row r="1488" spans="2:5">
      <c r="B1488" s="35"/>
      <c r="C1488" s="35"/>
      <c r="E1488" s="28" t="str">
        <f>IF($B1488="","",VLOOKUP($B1488,公司明细!$D:$O,COLUMN()-COLUMN($B$4)+1,FALSE))</f>
        <v/>
      </c>
    </row>
    <row r="1489" spans="2:5">
      <c r="B1489" s="35"/>
      <c r="C1489" s="35"/>
      <c r="E1489" s="28" t="str">
        <f>IF($B1489="","",VLOOKUP($B1489,公司明细!$D:$O,COLUMN()-COLUMN($B$4)+1,FALSE))</f>
        <v/>
      </c>
    </row>
    <row r="1490" spans="2:5">
      <c r="B1490" s="35"/>
      <c r="C1490" s="35"/>
      <c r="E1490" s="28" t="str">
        <f>IF($B1490="","",VLOOKUP($B1490,公司明细!$D:$O,COLUMN()-COLUMN($B$4)+1,FALSE))</f>
        <v/>
      </c>
    </row>
    <row r="1491" spans="2:5">
      <c r="B1491" s="35"/>
      <c r="C1491" s="35"/>
      <c r="E1491" s="28" t="str">
        <f>IF($B1491="","",VLOOKUP($B1491,公司明细!$D:$O,COLUMN()-COLUMN($B$4)+1,FALSE))</f>
        <v/>
      </c>
    </row>
    <row r="1492" spans="2:5">
      <c r="B1492" s="35"/>
      <c r="C1492" s="35"/>
      <c r="E1492" s="28" t="str">
        <f>IF($B1492="","",VLOOKUP($B1492,公司明细!$D:$O,COLUMN()-COLUMN($B$4)+1,FALSE))</f>
        <v/>
      </c>
    </row>
    <row r="1493" spans="2:5">
      <c r="B1493" s="35"/>
      <c r="C1493" s="35"/>
      <c r="E1493" s="28" t="str">
        <f>IF($B1493="","",VLOOKUP($B1493,公司明细!$D:$O,COLUMN()-COLUMN($B$4)+1,FALSE))</f>
        <v/>
      </c>
    </row>
    <row r="1494" spans="2:5">
      <c r="B1494" s="35"/>
      <c r="C1494" s="35"/>
      <c r="E1494" s="28" t="str">
        <f>IF($B1494="","",VLOOKUP($B1494,公司明细!$D:$O,COLUMN()-COLUMN($B$4)+1,FALSE))</f>
        <v/>
      </c>
    </row>
    <row r="1495" spans="2:5">
      <c r="B1495" s="35"/>
      <c r="C1495" s="35"/>
      <c r="E1495" s="28" t="str">
        <f>IF($B1495="","",VLOOKUP($B1495,公司明细!$D:$O,COLUMN()-COLUMN($B$4)+1,FALSE))</f>
        <v/>
      </c>
    </row>
    <row r="1496" spans="2:5">
      <c r="B1496" s="35"/>
      <c r="C1496" s="35"/>
      <c r="E1496" s="28" t="str">
        <f>IF($B1496="","",VLOOKUP($B1496,公司明细!$D:$O,COLUMN()-COLUMN($B$4)+1,FALSE))</f>
        <v/>
      </c>
    </row>
    <row r="1497" spans="2:5">
      <c r="B1497" s="35"/>
      <c r="C1497" s="35"/>
      <c r="E1497" s="28" t="str">
        <f>IF($B1497="","",VLOOKUP($B1497,公司明细!$D:$O,COLUMN()-COLUMN($B$4)+1,FALSE))</f>
        <v/>
      </c>
    </row>
    <row r="1498" spans="2:5">
      <c r="B1498" s="35"/>
      <c r="C1498" s="35"/>
      <c r="E1498" s="28" t="str">
        <f>IF($B1498="","",VLOOKUP($B1498,公司明细!$D:$O,COLUMN()-COLUMN($B$4)+1,FALSE))</f>
        <v/>
      </c>
    </row>
    <row r="1499" spans="2:5">
      <c r="B1499" s="35"/>
      <c r="C1499" s="35"/>
      <c r="E1499" s="28" t="str">
        <f>IF($B1499="","",VLOOKUP($B1499,公司明细!$D:$O,COLUMN()-COLUMN($B$4)+1,FALSE))</f>
        <v/>
      </c>
    </row>
    <row r="1500" spans="2:5">
      <c r="B1500" s="35"/>
      <c r="C1500" s="35"/>
      <c r="E1500" s="28" t="str">
        <f>IF($B1500="","",VLOOKUP($B1500,公司明细!$D:$O,COLUMN()-COLUMN($B$4)+1,FALSE))</f>
        <v/>
      </c>
    </row>
    <row r="1501" spans="2:5">
      <c r="B1501" s="35"/>
      <c r="C1501" s="35"/>
      <c r="E1501" s="28" t="str">
        <f>IF($B1501="","",VLOOKUP($B1501,公司明细!$D:$O,COLUMN()-COLUMN($B$4)+1,FALSE))</f>
        <v/>
      </c>
    </row>
    <row r="1502" spans="2:5">
      <c r="B1502" s="35"/>
      <c r="C1502" s="35"/>
      <c r="E1502" s="28" t="str">
        <f>IF($B1502="","",VLOOKUP($B1502,公司明细!$D:$O,COLUMN()-COLUMN($B$4)+1,FALSE))</f>
        <v/>
      </c>
    </row>
    <row r="1503" spans="2:5">
      <c r="B1503" s="35"/>
      <c r="C1503" s="35"/>
      <c r="E1503" s="28" t="str">
        <f>IF($B1503="","",VLOOKUP($B1503,公司明细!$D:$O,COLUMN()-COLUMN($B$4)+1,FALSE))</f>
        <v/>
      </c>
    </row>
    <row r="1504" spans="2:5">
      <c r="B1504" s="35"/>
      <c r="C1504" s="35"/>
      <c r="E1504" s="28" t="str">
        <f>IF($B1504="","",VLOOKUP($B1504,公司明细!$D:$O,COLUMN()-COLUMN($B$4)+1,FALSE))</f>
        <v/>
      </c>
    </row>
    <row r="1505" spans="2:5">
      <c r="B1505" s="35"/>
      <c r="C1505" s="35"/>
      <c r="E1505" s="28" t="str">
        <f>IF($B1505="","",VLOOKUP($B1505,公司明细!$D:$O,COLUMN()-COLUMN($B$4)+1,FALSE))</f>
        <v/>
      </c>
    </row>
    <row r="1506" spans="2:5">
      <c r="B1506" s="35"/>
      <c r="C1506" s="35"/>
      <c r="E1506" s="28" t="str">
        <f>IF($B1506="","",VLOOKUP($B1506,公司明细!$D:$O,COLUMN()-COLUMN($B$4)+1,FALSE))</f>
        <v/>
      </c>
    </row>
    <row r="1507" spans="2:5">
      <c r="B1507" s="35"/>
      <c r="C1507" s="35"/>
      <c r="E1507" s="28" t="str">
        <f>IF($B1507="","",VLOOKUP($B1507,公司明细!$D:$O,COLUMN()-COLUMN($B$4)+1,FALSE))</f>
        <v/>
      </c>
    </row>
    <row r="1508" spans="2:5">
      <c r="B1508" s="35"/>
      <c r="C1508" s="35"/>
      <c r="E1508" s="28" t="str">
        <f>IF($B1508="","",VLOOKUP($B1508,公司明细!$D:$O,COLUMN()-COLUMN($B$4)+1,FALSE))</f>
        <v/>
      </c>
    </row>
    <row r="1509" spans="2:5">
      <c r="B1509" s="35"/>
      <c r="C1509" s="35"/>
      <c r="E1509" s="28" t="str">
        <f>IF($B1509="","",VLOOKUP($B1509,公司明细!$D:$O,COLUMN()-COLUMN($B$4)+1,FALSE))</f>
        <v/>
      </c>
    </row>
    <row r="1510" spans="2:5">
      <c r="B1510" s="35"/>
      <c r="C1510" s="35"/>
      <c r="E1510" s="28" t="str">
        <f>IF($B1510="","",VLOOKUP($B1510,公司明细!$D:$O,COLUMN()-COLUMN($B$4)+1,FALSE))</f>
        <v/>
      </c>
    </row>
    <row r="1511" spans="2:5">
      <c r="B1511" s="35"/>
      <c r="C1511" s="35"/>
      <c r="E1511" s="28" t="str">
        <f>IF($B1511="","",VLOOKUP($B1511,公司明细!$D:$O,COLUMN()-COLUMN($B$4)+1,FALSE))</f>
        <v/>
      </c>
    </row>
    <row r="1512" spans="2:5">
      <c r="B1512" s="35"/>
      <c r="C1512" s="35"/>
      <c r="E1512" s="28" t="str">
        <f>IF($B1512="","",VLOOKUP($B1512,公司明细!$D:$O,COLUMN()-COLUMN($B$4)+1,FALSE))</f>
        <v/>
      </c>
    </row>
    <row r="1513" spans="2:5">
      <c r="B1513" s="35"/>
      <c r="C1513" s="35"/>
      <c r="E1513" s="28" t="str">
        <f>IF($B1513="","",VLOOKUP($B1513,公司明细!$D:$O,COLUMN()-COLUMN($B$4)+1,FALSE))</f>
        <v/>
      </c>
    </row>
    <row r="1514" spans="2:5">
      <c r="B1514" s="35"/>
      <c r="C1514" s="35"/>
      <c r="E1514" s="28" t="str">
        <f>IF($B1514="","",VLOOKUP($B1514,公司明细!$D:$O,COLUMN()-COLUMN($B$4)+1,FALSE))</f>
        <v/>
      </c>
    </row>
    <row r="1515" spans="2:5">
      <c r="B1515" s="35"/>
      <c r="C1515" s="35"/>
      <c r="E1515" s="28" t="str">
        <f>IF($B1515="","",VLOOKUP($B1515,公司明细!$D:$O,COLUMN()-COLUMN($B$4)+1,FALSE))</f>
        <v/>
      </c>
    </row>
    <row r="1516" spans="2:5">
      <c r="B1516" s="35"/>
      <c r="C1516" s="35"/>
      <c r="E1516" s="28" t="str">
        <f>IF($B1516="","",VLOOKUP($B1516,公司明细!$D:$O,COLUMN()-COLUMN($B$4)+1,FALSE))</f>
        <v/>
      </c>
    </row>
    <row r="1517" spans="2:5">
      <c r="B1517" s="35"/>
      <c r="C1517" s="35"/>
      <c r="E1517" s="28" t="str">
        <f>IF($B1517="","",VLOOKUP($B1517,公司明细!$D:$O,COLUMN()-COLUMN($B$4)+1,FALSE))</f>
        <v/>
      </c>
    </row>
    <row r="1518" spans="2:5">
      <c r="B1518" s="35"/>
      <c r="C1518" s="35"/>
      <c r="E1518" s="28" t="str">
        <f>IF($B1518="","",VLOOKUP($B1518,公司明细!$D:$O,COLUMN()-COLUMN($B$4)+1,FALSE))</f>
        <v/>
      </c>
    </row>
    <row r="1519" spans="2:5">
      <c r="B1519" s="35"/>
      <c r="C1519" s="35"/>
      <c r="E1519" s="28" t="str">
        <f>IF($B1519="","",VLOOKUP($B1519,公司明细!$D:$O,COLUMN()-COLUMN($B$4)+1,FALSE))</f>
        <v/>
      </c>
    </row>
    <row r="1520" spans="2:5">
      <c r="B1520" s="35"/>
      <c r="C1520" s="35"/>
      <c r="E1520" s="28" t="str">
        <f>IF($B1520="","",VLOOKUP($B1520,公司明细!$D:$O,COLUMN()-COLUMN($B$4)+1,FALSE))</f>
        <v/>
      </c>
    </row>
    <row r="1521" spans="2:5">
      <c r="B1521" s="35"/>
      <c r="C1521" s="35"/>
      <c r="E1521" s="28" t="str">
        <f>IF($B1521="","",VLOOKUP($B1521,公司明细!$D:$O,COLUMN()-COLUMN($B$4)+1,FALSE))</f>
        <v/>
      </c>
    </row>
    <row r="1522" spans="2:5">
      <c r="B1522" s="35"/>
      <c r="C1522" s="35"/>
      <c r="E1522" s="28" t="str">
        <f>IF($B1522="","",VLOOKUP($B1522,公司明细!$D:$O,COLUMN()-COLUMN($B$4)+1,FALSE))</f>
        <v/>
      </c>
    </row>
    <row r="1523" spans="2:5">
      <c r="B1523" s="35"/>
      <c r="C1523" s="35"/>
      <c r="E1523" s="28" t="str">
        <f>IF($B1523="","",VLOOKUP($B1523,公司明细!$D:$O,COLUMN()-COLUMN($B$4)+1,FALSE))</f>
        <v/>
      </c>
    </row>
    <row r="1524" spans="2:5">
      <c r="B1524" s="35"/>
      <c r="C1524" s="35"/>
      <c r="E1524" s="28" t="str">
        <f>IF($B1524="","",VLOOKUP($B1524,公司明细!$D:$O,COLUMN()-COLUMN($B$4)+1,FALSE))</f>
        <v/>
      </c>
    </row>
    <row r="1525" spans="2:5">
      <c r="B1525" s="35"/>
      <c r="C1525" s="35"/>
      <c r="E1525" s="28" t="str">
        <f>IF($B1525="","",VLOOKUP($B1525,公司明细!$D:$O,COLUMN()-COLUMN($B$4)+1,FALSE))</f>
        <v/>
      </c>
    </row>
    <row r="1526" spans="2:5">
      <c r="B1526" s="35"/>
      <c r="C1526" s="35"/>
      <c r="E1526" s="28" t="str">
        <f>IF($B1526="","",VLOOKUP($B1526,公司明细!$D:$O,COLUMN()-COLUMN($B$4)+1,FALSE))</f>
        <v/>
      </c>
    </row>
    <row r="1527" spans="2:5">
      <c r="B1527" s="35"/>
      <c r="C1527" s="35"/>
      <c r="E1527" s="28" t="str">
        <f>IF($B1527="","",VLOOKUP($B1527,公司明细!$D:$O,COLUMN()-COLUMN($B$4)+1,FALSE))</f>
        <v/>
      </c>
    </row>
    <row r="1528" spans="2:5">
      <c r="B1528" s="35"/>
      <c r="C1528" s="35"/>
      <c r="E1528" s="28" t="str">
        <f>IF($B1528="","",VLOOKUP($B1528,公司明细!$D:$O,COLUMN()-COLUMN($B$4)+1,FALSE))</f>
        <v/>
      </c>
    </row>
    <row r="1529" spans="2:5">
      <c r="B1529" s="35"/>
      <c r="C1529" s="35"/>
      <c r="E1529" s="28" t="str">
        <f>IF($B1529="","",VLOOKUP($B1529,公司明细!$D:$O,COLUMN()-COLUMN($B$4)+1,FALSE))</f>
        <v/>
      </c>
    </row>
    <row r="1530" spans="2:5">
      <c r="B1530" s="35"/>
      <c r="C1530" s="35"/>
      <c r="E1530" s="28" t="str">
        <f>IF($B1530="","",VLOOKUP($B1530,公司明细!$D:$O,COLUMN()-COLUMN($B$4)+1,FALSE))</f>
        <v/>
      </c>
    </row>
    <row r="1531" spans="2:5">
      <c r="B1531" s="35"/>
      <c r="C1531" s="35"/>
      <c r="E1531" s="28" t="str">
        <f>IF($B1531="","",VLOOKUP($B1531,公司明细!$D:$O,COLUMN()-COLUMN($B$4)+1,FALSE))</f>
        <v/>
      </c>
    </row>
    <row r="1532" spans="2:5">
      <c r="B1532" s="35"/>
      <c r="C1532" s="35"/>
      <c r="E1532" s="28" t="str">
        <f>IF($B1532="","",VLOOKUP($B1532,公司明细!$D:$O,COLUMN()-COLUMN($B$4)+1,FALSE))</f>
        <v/>
      </c>
    </row>
    <row r="1533" spans="2:5">
      <c r="B1533" s="35"/>
      <c r="C1533" s="35"/>
      <c r="E1533" s="28" t="str">
        <f>IF($B1533="","",VLOOKUP($B1533,公司明细!$D:$O,COLUMN()-COLUMN($B$4)+1,FALSE))</f>
        <v/>
      </c>
    </row>
    <row r="1534" spans="2:5">
      <c r="B1534" s="35"/>
      <c r="C1534" s="35"/>
      <c r="E1534" s="28" t="str">
        <f>IF($B1534="","",VLOOKUP($B1534,公司明细!$D:$O,COLUMN()-COLUMN($B$4)+1,FALSE))</f>
        <v/>
      </c>
    </row>
    <row r="1535" spans="2:5">
      <c r="B1535" s="35"/>
      <c r="C1535" s="35"/>
      <c r="E1535" s="28" t="str">
        <f>IF($B1535="","",VLOOKUP($B1535,公司明细!$D:$O,COLUMN()-COLUMN($B$4)+1,FALSE))</f>
        <v/>
      </c>
    </row>
    <row r="1536" spans="2:5">
      <c r="B1536" s="35"/>
      <c r="C1536" s="35"/>
      <c r="E1536" s="28" t="str">
        <f>IF($B1536="","",VLOOKUP($B1536,公司明细!$D:$O,COLUMN()-COLUMN($B$4)+1,FALSE))</f>
        <v/>
      </c>
    </row>
    <row r="1537" spans="2:5">
      <c r="B1537" s="35"/>
      <c r="C1537" s="35"/>
      <c r="E1537" s="28" t="str">
        <f>IF($B1537="","",VLOOKUP($B1537,公司明细!$D:$O,COLUMN()-COLUMN($B$4)+1,FALSE))</f>
        <v/>
      </c>
    </row>
    <row r="1538" spans="2:5">
      <c r="B1538" s="35"/>
      <c r="C1538" s="35"/>
      <c r="E1538" s="28" t="str">
        <f>IF($B1538="","",VLOOKUP($B1538,公司明细!$D:$O,COLUMN()-COLUMN($B$4)+1,FALSE))</f>
        <v/>
      </c>
    </row>
    <row r="1539" spans="2:5">
      <c r="B1539" s="35"/>
      <c r="C1539" s="35"/>
      <c r="E1539" s="28" t="str">
        <f>IF($B1539="","",VLOOKUP($B1539,公司明细!$D:$O,COLUMN()-COLUMN($B$4)+1,FALSE))</f>
        <v/>
      </c>
    </row>
    <row r="1540" spans="2:5">
      <c r="B1540" s="35"/>
      <c r="C1540" s="35"/>
      <c r="E1540" s="28" t="str">
        <f>IF($B1540="","",VLOOKUP($B1540,公司明细!$D:$O,COLUMN()-COLUMN($B$4)+1,FALSE))</f>
        <v/>
      </c>
    </row>
    <row r="1541" spans="2:5">
      <c r="B1541" s="35"/>
      <c r="C1541" s="35"/>
      <c r="E1541" s="28" t="str">
        <f>IF($B1541="","",VLOOKUP($B1541,公司明细!$D:$O,COLUMN()-COLUMN($B$4)+1,FALSE))</f>
        <v/>
      </c>
    </row>
    <row r="1542" spans="2:5">
      <c r="B1542" s="35"/>
      <c r="C1542" s="35"/>
      <c r="E1542" s="28" t="str">
        <f>IF($B1542="","",VLOOKUP($B1542,公司明细!$D:$O,COLUMN()-COLUMN($B$4)+1,FALSE))</f>
        <v/>
      </c>
    </row>
    <row r="1543" spans="2:5">
      <c r="B1543" s="35"/>
      <c r="C1543" s="35"/>
      <c r="E1543" s="28" t="str">
        <f>IF($B1543="","",VLOOKUP($B1543,公司明细!$D:$O,COLUMN()-COLUMN($B$4)+1,FALSE))</f>
        <v/>
      </c>
    </row>
    <row r="1544" spans="2:5">
      <c r="B1544" s="35"/>
      <c r="C1544" s="35"/>
      <c r="E1544" s="28" t="str">
        <f>IF($B1544="","",VLOOKUP($B1544,公司明细!$D:$O,COLUMN()-COLUMN($B$4)+1,FALSE))</f>
        <v/>
      </c>
    </row>
    <row r="1545" spans="2:5">
      <c r="B1545" s="35"/>
      <c r="C1545" s="35"/>
      <c r="E1545" s="28" t="str">
        <f>IF($B1545="","",VLOOKUP($B1545,公司明细!$D:$O,COLUMN()-COLUMN($B$4)+1,FALSE))</f>
        <v/>
      </c>
    </row>
    <row r="1546" spans="2:5">
      <c r="B1546" s="35"/>
      <c r="C1546" s="35"/>
      <c r="E1546" s="28" t="str">
        <f>IF($B1546="","",VLOOKUP($B1546,公司明细!$D:$O,COLUMN()-COLUMN($B$4)+1,FALSE))</f>
        <v/>
      </c>
    </row>
    <row r="1547" spans="2:5">
      <c r="B1547" s="35"/>
      <c r="C1547" s="35"/>
      <c r="E1547" s="28" t="str">
        <f>IF($B1547="","",VLOOKUP($B1547,公司明细!$D:$O,COLUMN()-COLUMN($B$4)+1,FALSE))</f>
        <v/>
      </c>
    </row>
    <row r="1548" spans="2:5">
      <c r="B1548" s="35"/>
      <c r="C1548" s="35"/>
      <c r="E1548" s="28" t="str">
        <f>IF($B1548="","",VLOOKUP($B1548,公司明细!$D:$O,COLUMN()-COLUMN($B$4)+1,FALSE))</f>
        <v/>
      </c>
    </row>
    <row r="1549" spans="2:5">
      <c r="B1549" s="35"/>
      <c r="C1549" s="35"/>
      <c r="E1549" s="28" t="str">
        <f>IF($B1549="","",VLOOKUP($B1549,公司明细!$D:$O,COLUMN()-COLUMN($B$4)+1,FALSE))</f>
        <v/>
      </c>
    </row>
    <row r="1550" spans="2:5">
      <c r="B1550" s="35"/>
      <c r="C1550" s="35"/>
      <c r="E1550" s="28" t="str">
        <f>IF($B1550="","",VLOOKUP($B1550,公司明细!$D:$O,COLUMN()-COLUMN($B$4)+1,FALSE))</f>
        <v/>
      </c>
    </row>
    <row r="1551" spans="2:5">
      <c r="B1551" s="35"/>
      <c r="C1551" s="35"/>
      <c r="E1551" s="28" t="str">
        <f>IF($B1551="","",VLOOKUP($B1551,公司明细!$D:$O,COLUMN()-COLUMN($B$4)+1,FALSE))</f>
        <v/>
      </c>
    </row>
    <row r="1552" spans="2:5">
      <c r="B1552" s="35"/>
      <c r="C1552" s="35"/>
      <c r="E1552" s="28" t="str">
        <f>IF($B1552="","",VLOOKUP($B1552,公司明细!$D:$O,COLUMN()-COLUMN($B$4)+1,FALSE))</f>
        <v/>
      </c>
    </row>
    <row r="1553" spans="2:5">
      <c r="B1553" s="35"/>
      <c r="C1553" s="35"/>
      <c r="E1553" s="28" t="str">
        <f>IF($B1553="","",VLOOKUP($B1553,公司明细!$D:$O,COLUMN()-COLUMN($B$4)+1,FALSE))</f>
        <v/>
      </c>
    </row>
    <row r="1554" spans="2:5">
      <c r="B1554" s="35"/>
      <c r="C1554" s="35"/>
      <c r="E1554" s="28" t="str">
        <f>IF($B1554="","",VLOOKUP($B1554,公司明细!$D:$O,COLUMN()-COLUMN($B$4)+1,FALSE))</f>
        <v/>
      </c>
    </row>
    <row r="1555" spans="2:5">
      <c r="B1555" s="35"/>
      <c r="C1555" s="35"/>
      <c r="E1555" s="28" t="str">
        <f>IF($B1555="","",VLOOKUP($B1555,公司明细!$D:$O,COLUMN()-COLUMN($B$4)+1,FALSE))</f>
        <v/>
      </c>
    </row>
    <row r="1556" spans="2:5">
      <c r="B1556" s="35"/>
      <c r="C1556" s="35"/>
      <c r="E1556" s="28" t="str">
        <f>IF($B1556="","",VLOOKUP($B1556,公司明细!$D:$O,COLUMN()-COLUMN($B$4)+1,FALSE))</f>
        <v/>
      </c>
    </row>
    <row r="1557" spans="2:5">
      <c r="B1557" s="35"/>
      <c r="C1557" s="35"/>
      <c r="E1557" s="28" t="str">
        <f>IF($B1557="","",VLOOKUP($B1557,公司明细!$D:$O,COLUMN()-COLUMN($B$4)+1,FALSE))</f>
        <v/>
      </c>
    </row>
    <row r="1558" spans="2:5">
      <c r="B1558" s="35"/>
      <c r="C1558" s="35"/>
      <c r="E1558" s="28" t="str">
        <f>IF($B1558="","",VLOOKUP($B1558,公司明细!$D:$O,COLUMN()-COLUMN($B$4)+1,FALSE))</f>
        <v/>
      </c>
    </row>
    <row r="1559" spans="2:5">
      <c r="B1559" s="35"/>
      <c r="C1559" s="35"/>
      <c r="E1559" s="28" t="str">
        <f>IF($B1559="","",VLOOKUP($B1559,公司明细!$D:$O,COLUMN()-COLUMN($B$4)+1,FALSE))</f>
        <v/>
      </c>
    </row>
    <row r="1560" spans="2:5">
      <c r="B1560" s="35"/>
      <c r="C1560" s="35"/>
      <c r="E1560" s="28" t="str">
        <f>IF($B1560="","",VLOOKUP($B1560,公司明细!$D:$O,COLUMN()-COLUMN($B$4)+1,FALSE))</f>
        <v/>
      </c>
    </row>
    <row r="1561" spans="2:5">
      <c r="B1561" s="35"/>
      <c r="C1561" s="35"/>
      <c r="E1561" s="28" t="str">
        <f>IF($B1561="","",VLOOKUP($B1561,公司明细!$D:$O,COLUMN()-COLUMN($B$4)+1,FALSE))</f>
        <v/>
      </c>
    </row>
    <row r="1562" spans="2:5">
      <c r="B1562" s="35"/>
      <c r="C1562" s="35"/>
      <c r="E1562" s="28" t="str">
        <f>IF($B1562="","",VLOOKUP($B1562,公司明细!$D:$O,COLUMN()-COLUMN($B$4)+1,FALSE))</f>
        <v/>
      </c>
    </row>
    <row r="1563" spans="2:5">
      <c r="B1563" s="35"/>
      <c r="C1563" s="35"/>
      <c r="E1563" s="28" t="str">
        <f>IF($B1563="","",VLOOKUP($B1563,公司明细!$D:$O,COLUMN()-COLUMN($B$4)+1,FALSE))</f>
        <v/>
      </c>
    </row>
    <row r="1564" spans="2:5">
      <c r="B1564" s="35"/>
      <c r="C1564" s="35"/>
      <c r="E1564" s="28" t="str">
        <f>IF($B1564="","",VLOOKUP($B1564,公司明细!$D:$O,COLUMN()-COLUMN($B$4)+1,FALSE))</f>
        <v/>
      </c>
    </row>
    <row r="1565" spans="2:5">
      <c r="B1565" s="35"/>
      <c r="C1565" s="35"/>
      <c r="E1565" s="28" t="str">
        <f>IF($B1565="","",VLOOKUP($B1565,公司明细!$D:$O,COLUMN()-COLUMN($B$4)+1,FALSE))</f>
        <v/>
      </c>
    </row>
    <row r="1566" spans="2:5">
      <c r="B1566" s="35"/>
      <c r="C1566" s="35"/>
      <c r="E1566" s="28" t="str">
        <f>IF($B1566="","",VLOOKUP($B1566,公司明细!$D:$O,COLUMN()-COLUMN($B$4)+1,FALSE))</f>
        <v/>
      </c>
    </row>
    <row r="1567" spans="2:5">
      <c r="B1567" s="35"/>
      <c r="C1567" s="35"/>
      <c r="E1567" s="28" t="str">
        <f>IF($B1567="","",VLOOKUP($B1567,公司明细!$D:$O,COLUMN()-COLUMN($B$4)+1,FALSE))</f>
        <v/>
      </c>
    </row>
    <row r="1568" spans="2:5">
      <c r="B1568" s="35"/>
      <c r="C1568" s="35"/>
      <c r="E1568" s="28" t="str">
        <f>IF($B1568="","",VLOOKUP($B1568,公司明细!$D:$O,COLUMN()-COLUMN($B$4)+1,FALSE))</f>
        <v/>
      </c>
    </row>
    <row r="1569" spans="2:5">
      <c r="B1569" s="35"/>
      <c r="C1569" s="35"/>
      <c r="E1569" s="28" t="str">
        <f>IF($B1569="","",VLOOKUP($B1569,公司明细!$D:$O,COLUMN()-COLUMN($B$4)+1,FALSE))</f>
        <v/>
      </c>
    </row>
    <row r="1570" spans="2:5">
      <c r="B1570" s="35"/>
      <c r="C1570" s="35"/>
      <c r="E1570" s="28" t="str">
        <f>IF($B1570="","",VLOOKUP($B1570,公司明细!$D:$O,COLUMN()-COLUMN($B$4)+1,FALSE))</f>
        <v/>
      </c>
    </row>
    <row r="1571" spans="2:5">
      <c r="B1571" s="35"/>
      <c r="C1571" s="35"/>
      <c r="E1571" s="28" t="str">
        <f>IF($B1571="","",VLOOKUP($B1571,公司明细!$D:$O,COLUMN()-COLUMN($B$4)+1,FALSE))</f>
        <v/>
      </c>
    </row>
    <row r="1572" spans="2:5">
      <c r="B1572" s="35"/>
      <c r="C1572" s="35"/>
      <c r="E1572" s="28" t="str">
        <f>IF($B1572="","",VLOOKUP($B1572,公司明细!$D:$O,COLUMN()-COLUMN($B$4)+1,FALSE))</f>
        <v/>
      </c>
    </row>
    <row r="1573" spans="2:5">
      <c r="B1573" s="35"/>
      <c r="C1573" s="35"/>
      <c r="E1573" s="28" t="str">
        <f>IF($B1573="","",VLOOKUP($B1573,公司明细!$D:$O,COLUMN()-COLUMN($B$4)+1,FALSE))</f>
        <v/>
      </c>
    </row>
    <row r="1574" spans="2:5">
      <c r="B1574" s="35"/>
      <c r="C1574" s="35"/>
      <c r="E1574" s="28" t="str">
        <f>IF($B1574="","",VLOOKUP($B1574,公司明细!$D:$O,COLUMN()-COLUMN($B$4)+1,FALSE))</f>
        <v/>
      </c>
    </row>
    <row r="1575" spans="2:5">
      <c r="B1575" s="35"/>
      <c r="C1575" s="35"/>
      <c r="E1575" s="28" t="str">
        <f>IF($B1575="","",VLOOKUP($B1575,公司明细!$D:$O,COLUMN()-COLUMN($B$4)+1,FALSE))</f>
        <v/>
      </c>
    </row>
    <row r="1576" spans="2:5">
      <c r="B1576" s="35"/>
      <c r="C1576" s="35"/>
      <c r="E1576" s="28" t="str">
        <f>IF($B1576="","",VLOOKUP($B1576,公司明细!$D:$O,COLUMN()-COLUMN($B$4)+1,FALSE))</f>
        <v/>
      </c>
    </row>
    <row r="1577" spans="2:5">
      <c r="B1577" s="35"/>
      <c r="C1577" s="35"/>
      <c r="E1577" s="28" t="str">
        <f>IF($B1577="","",VLOOKUP($B1577,公司明细!$D:$O,COLUMN()-COLUMN($B$4)+1,FALSE))</f>
        <v/>
      </c>
    </row>
    <row r="1578" spans="2:5">
      <c r="B1578" s="35"/>
      <c r="C1578" s="35"/>
      <c r="E1578" s="28" t="str">
        <f>IF($B1578="","",VLOOKUP($B1578,公司明细!$D:$O,COLUMN()-COLUMN($B$4)+1,FALSE))</f>
        <v/>
      </c>
    </row>
    <row r="1579" spans="2:5">
      <c r="B1579" s="35"/>
      <c r="C1579" s="35"/>
      <c r="E1579" s="28" t="str">
        <f>IF($B1579="","",VLOOKUP($B1579,公司明细!$D:$O,COLUMN()-COLUMN($B$4)+1,FALSE))</f>
        <v/>
      </c>
    </row>
    <row r="1580" spans="2:5">
      <c r="B1580" s="35"/>
      <c r="C1580" s="35"/>
      <c r="E1580" s="28" t="str">
        <f>IF($B1580="","",VLOOKUP($B1580,公司明细!$D:$O,COLUMN()-COLUMN($B$4)+1,FALSE))</f>
        <v/>
      </c>
    </row>
    <row r="1581" spans="2:5">
      <c r="B1581" s="35"/>
      <c r="C1581" s="35"/>
      <c r="E1581" s="28" t="str">
        <f>IF($B1581="","",VLOOKUP($B1581,公司明细!$D:$O,COLUMN()-COLUMN($B$4)+1,FALSE))</f>
        <v/>
      </c>
    </row>
    <row r="1582" spans="2:5">
      <c r="B1582" s="35"/>
      <c r="C1582" s="35"/>
      <c r="E1582" s="28" t="str">
        <f>IF($B1582="","",VLOOKUP($B1582,公司明细!$D:$O,COLUMN()-COLUMN($B$4)+1,FALSE))</f>
        <v/>
      </c>
    </row>
    <row r="1583" spans="2:5">
      <c r="B1583" s="35"/>
      <c r="C1583" s="35"/>
      <c r="E1583" s="28" t="str">
        <f>IF($B1583="","",VLOOKUP($B1583,公司明细!$D:$O,COLUMN()-COLUMN($B$4)+1,FALSE))</f>
        <v/>
      </c>
    </row>
    <row r="1584" spans="2:5">
      <c r="B1584" s="35"/>
      <c r="C1584" s="35"/>
      <c r="E1584" s="28" t="str">
        <f>IF($B1584="","",VLOOKUP($B1584,公司明细!$D:$O,COLUMN()-COLUMN($B$4)+1,FALSE))</f>
        <v/>
      </c>
    </row>
    <row r="1585" spans="2:5">
      <c r="B1585" s="35"/>
      <c r="C1585" s="35"/>
      <c r="E1585" s="28" t="str">
        <f>IF($B1585="","",VLOOKUP($B1585,公司明细!$D:$O,COLUMN()-COLUMN($B$4)+1,FALSE))</f>
        <v/>
      </c>
    </row>
    <row r="1586" spans="2:5">
      <c r="B1586" s="35"/>
      <c r="C1586" s="35"/>
      <c r="E1586" s="28" t="str">
        <f>IF($B1586="","",VLOOKUP($B1586,公司明细!$D:$O,COLUMN()-COLUMN($B$4)+1,FALSE))</f>
        <v/>
      </c>
    </row>
    <row r="1587" spans="2:5">
      <c r="B1587" s="35"/>
      <c r="C1587" s="35"/>
      <c r="E1587" s="28" t="str">
        <f>IF($B1587="","",VLOOKUP($B1587,公司明细!$D:$O,COLUMN()-COLUMN($B$4)+1,FALSE))</f>
        <v/>
      </c>
    </row>
    <row r="1588" spans="2:5">
      <c r="B1588" s="35"/>
      <c r="C1588" s="35"/>
      <c r="E1588" s="28" t="str">
        <f>IF($B1588="","",VLOOKUP($B1588,公司明细!$D:$O,COLUMN()-COLUMN($B$4)+1,FALSE))</f>
        <v/>
      </c>
    </row>
    <row r="1589" spans="2:5">
      <c r="B1589" s="35"/>
      <c r="C1589" s="35"/>
      <c r="E1589" s="28" t="str">
        <f>IF($B1589="","",VLOOKUP($B1589,公司明细!$D:$O,COLUMN()-COLUMN($B$4)+1,FALSE))</f>
        <v/>
      </c>
    </row>
    <row r="1590" spans="2:5">
      <c r="B1590" s="35"/>
      <c r="C1590" s="35"/>
      <c r="E1590" s="28" t="str">
        <f>IF($B1590="","",VLOOKUP($B1590,公司明细!$D:$O,COLUMN()-COLUMN($B$4)+1,FALSE))</f>
        <v/>
      </c>
    </row>
    <row r="1591" spans="2:5">
      <c r="B1591" s="35"/>
      <c r="C1591" s="35"/>
      <c r="E1591" s="28" t="str">
        <f>IF($B1591="","",VLOOKUP($B1591,公司明细!$D:$O,COLUMN()-COLUMN($B$4)+1,FALSE))</f>
        <v/>
      </c>
    </row>
    <row r="1592" spans="2:5">
      <c r="B1592" s="35"/>
      <c r="C1592" s="35"/>
      <c r="E1592" s="28" t="str">
        <f>IF($B1592="","",VLOOKUP($B1592,公司明细!$D:$O,COLUMN()-COLUMN($B$4)+1,FALSE))</f>
        <v/>
      </c>
    </row>
    <row r="1593" spans="2:5">
      <c r="B1593" s="35"/>
      <c r="C1593" s="35"/>
      <c r="E1593" s="28" t="str">
        <f>IF($B1593="","",VLOOKUP($B1593,公司明细!$D:$O,COLUMN()-COLUMN($B$4)+1,FALSE))</f>
        <v/>
      </c>
    </row>
    <row r="1594" spans="2:5">
      <c r="B1594" s="35"/>
      <c r="C1594" s="35"/>
      <c r="E1594" s="28" t="str">
        <f>IF($B1594="","",VLOOKUP($B1594,公司明细!$D:$O,COLUMN()-COLUMN($B$4)+1,FALSE))</f>
        <v/>
      </c>
    </row>
    <row r="1595" spans="2:5">
      <c r="B1595" s="35"/>
      <c r="C1595" s="35"/>
      <c r="E1595" s="28" t="str">
        <f>IF($B1595="","",VLOOKUP($B1595,公司明细!$D:$O,COLUMN()-COLUMN($B$4)+1,FALSE))</f>
        <v/>
      </c>
    </row>
    <row r="1596" spans="2:5">
      <c r="B1596" s="35"/>
      <c r="C1596" s="35"/>
      <c r="E1596" s="28" t="str">
        <f>IF($B1596="","",VLOOKUP($B1596,公司明细!$D:$O,COLUMN()-COLUMN($B$4)+1,FALSE))</f>
        <v/>
      </c>
    </row>
    <row r="1597" spans="2:5">
      <c r="B1597" s="35"/>
      <c r="C1597" s="35"/>
      <c r="E1597" s="28" t="str">
        <f>IF($B1597="","",VLOOKUP($B1597,公司明细!$D:$O,COLUMN()-COLUMN($B$4)+1,FALSE))</f>
        <v/>
      </c>
    </row>
    <row r="1598" spans="2:5">
      <c r="B1598" s="35"/>
      <c r="C1598" s="35"/>
      <c r="E1598" s="28" t="str">
        <f>IF($B1598="","",VLOOKUP($B1598,公司明细!$D:$O,COLUMN()-COLUMN($B$4)+1,FALSE))</f>
        <v/>
      </c>
    </row>
    <row r="1599" spans="2:5">
      <c r="B1599" s="35"/>
      <c r="C1599" s="35"/>
      <c r="E1599" s="28" t="str">
        <f>IF($B1599="","",VLOOKUP($B1599,公司明细!$D:$O,COLUMN()-COLUMN($B$4)+1,FALSE))</f>
        <v/>
      </c>
    </row>
    <row r="1600" spans="2:5">
      <c r="B1600" s="35"/>
      <c r="C1600" s="35"/>
      <c r="E1600" s="28" t="str">
        <f>IF($B1600="","",VLOOKUP($B1600,公司明细!$D:$O,COLUMN()-COLUMN($B$4)+1,FALSE))</f>
        <v/>
      </c>
    </row>
    <row r="1601" spans="2:5">
      <c r="B1601" s="35"/>
      <c r="C1601" s="35"/>
      <c r="E1601" s="28" t="str">
        <f>IF($B1601="","",VLOOKUP($B1601,公司明细!$D:$O,COLUMN()-COLUMN($B$4)+1,FALSE))</f>
        <v/>
      </c>
    </row>
    <row r="1602" spans="2:5">
      <c r="B1602" s="35"/>
      <c r="C1602" s="35"/>
      <c r="E1602" s="28" t="str">
        <f>IF($B1602="","",VLOOKUP($B1602,公司明细!$D:$O,COLUMN()-COLUMN($B$4)+1,FALSE))</f>
        <v/>
      </c>
    </row>
    <row r="1603" spans="2:5">
      <c r="B1603" s="35"/>
      <c r="C1603" s="35"/>
      <c r="E1603" s="28" t="str">
        <f>IF($B1603="","",VLOOKUP($B1603,公司明细!$D:$O,COLUMN()-COLUMN($B$4)+1,FALSE))</f>
        <v/>
      </c>
    </row>
    <row r="1604" spans="2:5">
      <c r="B1604" s="35"/>
      <c r="C1604" s="35"/>
      <c r="E1604" s="28" t="str">
        <f>IF($B1604="","",VLOOKUP($B1604,公司明细!$D:$O,COLUMN()-COLUMN($B$4)+1,FALSE))</f>
        <v/>
      </c>
    </row>
    <row r="1605" spans="2:5">
      <c r="B1605" s="35"/>
      <c r="C1605" s="35"/>
      <c r="E1605" s="28" t="str">
        <f>IF($B1605="","",VLOOKUP($B1605,公司明细!$D:$O,COLUMN()-COLUMN($B$4)+1,FALSE))</f>
        <v/>
      </c>
    </row>
    <row r="1606" spans="2:5">
      <c r="B1606" s="35"/>
      <c r="C1606" s="35"/>
      <c r="E1606" s="28" t="str">
        <f>IF($B1606="","",VLOOKUP($B1606,公司明细!$D:$O,COLUMN()-COLUMN($B$4)+1,FALSE))</f>
        <v/>
      </c>
    </row>
    <row r="1607" spans="2:5">
      <c r="B1607" s="35"/>
      <c r="C1607" s="35"/>
      <c r="E1607" s="28" t="str">
        <f>IF($B1607="","",VLOOKUP($B1607,公司明细!$D:$O,COLUMN()-COLUMN($B$4)+1,FALSE))</f>
        <v/>
      </c>
    </row>
    <row r="1608" spans="2:5">
      <c r="B1608" s="35"/>
      <c r="C1608" s="35"/>
      <c r="E1608" s="28" t="str">
        <f>IF($B1608="","",VLOOKUP($B1608,公司明细!$D:$O,COLUMN()-COLUMN($B$4)+1,FALSE))</f>
        <v/>
      </c>
    </row>
    <row r="1609" spans="2:5">
      <c r="B1609" s="35"/>
      <c r="C1609" s="35"/>
      <c r="E1609" s="28" t="str">
        <f>IF($B1609="","",VLOOKUP($B1609,公司明细!$D:$O,COLUMN()-COLUMN($B$4)+1,FALSE))</f>
        <v/>
      </c>
    </row>
    <row r="1610" spans="2:5">
      <c r="B1610" s="35"/>
      <c r="C1610" s="35"/>
      <c r="E1610" s="28" t="str">
        <f>IF($B1610="","",VLOOKUP($B1610,公司明细!$D:$O,COLUMN()-COLUMN($B$4)+1,FALSE))</f>
        <v/>
      </c>
    </row>
    <row r="1611" spans="2:5">
      <c r="B1611" s="35"/>
      <c r="C1611" s="35"/>
      <c r="E1611" s="28" t="str">
        <f>IF($B1611="","",VLOOKUP($B1611,公司明细!$D:$O,COLUMN()-COLUMN($B$4)+1,FALSE))</f>
        <v/>
      </c>
    </row>
    <row r="1612" spans="2:5">
      <c r="B1612" s="35"/>
      <c r="C1612" s="35"/>
      <c r="E1612" s="28" t="str">
        <f>IF($B1612="","",VLOOKUP($B1612,公司明细!$D:$O,COLUMN()-COLUMN($B$4)+1,FALSE))</f>
        <v/>
      </c>
    </row>
    <row r="1613" spans="2:5">
      <c r="B1613" s="35"/>
      <c r="C1613" s="35"/>
      <c r="E1613" s="28" t="str">
        <f>IF($B1613="","",VLOOKUP($B1613,公司明细!$D:$O,COLUMN()-COLUMN($B$4)+1,FALSE))</f>
        <v/>
      </c>
    </row>
    <row r="1614" spans="2:5">
      <c r="B1614" s="35"/>
      <c r="C1614" s="35"/>
      <c r="E1614" s="28" t="str">
        <f>IF($B1614="","",VLOOKUP($B1614,公司明细!$D:$O,COLUMN()-COLUMN($B$4)+1,FALSE))</f>
        <v/>
      </c>
    </row>
    <row r="1615" spans="2:5">
      <c r="B1615" s="35"/>
      <c r="C1615" s="35"/>
      <c r="E1615" s="28" t="str">
        <f>IF($B1615="","",VLOOKUP($B1615,公司明细!$D:$O,COLUMN()-COLUMN($B$4)+1,FALSE))</f>
        <v/>
      </c>
    </row>
    <row r="1616" spans="2:5">
      <c r="B1616" s="35"/>
      <c r="C1616" s="35"/>
      <c r="E1616" s="28" t="str">
        <f>IF($B1616="","",VLOOKUP($B1616,公司明细!$D:$O,COLUMN()-COLUMN($B$4)+1,FALSE))</f>
        <v/>
      </c>
    </row>
    <row r="1617" spans="2:5">
      <c r="B1617" s="35"/>
      <c r="C1617" s="35"/>
      <c r="E1617" s="28" t="str">
        <f>IF($B1617="","",VLOOKUP($B1617,公司明细!$D:$O,COLUMN()-COLUMN($B$4)+1,FALSE))</f>
        <v/>
      </c>
    </row>
    <row r="1618" spans="2:5">
      <c r="B1618" s="35"/>
      <c r="C1618" s="35"/>
      <c r="E1618" s="28" t="str">
        <f>IF($B1618="","",VLOOKUP($B1618,公司明细!$D:$O,COLUMN()-COLUMN($B$4)+1,FALSE))</f>
        <v/>
      </c>
    </row>
    <row r="1619" spans="2:5">
      <c r="B1619" s="35"/>
      <c r="C1619" s="35"/>
      <c r="E1619" s="28" t="str">
        <f>IF($B1619="","",VLOOKUP($B1619,公司明细!$D:$O,COLUMN()-COLUMN($B$4)+1,FALSE))</f>
        <v/>
      </c>
    </row>
    <row r="1620" spans="2:5">
      <c r="B1620" s="35"/>
      <c r="C1620" s="35"/>
      <c r="E1620" s="28" t="str">
        <f>IF($B1620="","",VLOOKUP($B1620,公司明细!$D:$O,COLUMN()-COLUMN($B$4)+1,FALSE))</f>
        <v/>
      </c>
    </row>
    <row r="1621" spans="2:5">
      <c r="B1621" s="35"/>
      <c r="C1621" s="35"/>
      <c r="E1621" s="28" t="str">
        <f>IF($B1621="","",VLOOKUP($B1621,公司明细!$D:$O,COLUMN()-COLUMN($B$4)+1,FALSE))</f>
        <v/>
      </c>
    </row>
    <row r="1622" spans="2:5">
      <c r="B1622" s="35"/>
      <c r="C1622" s="35"/>
      <c r="E1622" s="28" t="str">
        <f>IF($B1622="","",VLOOKUP($B1622,公司明细!$D:$O,COLUMN()-COLUMN($B$4)+1,FALSE))</f>
        <v/>
      </c>
    </row>
    <row r="1623" spans="2:5">
      <c r="B1623" s="35"/>
      <c r="C1623" s="35"/>
      <c r="E1623" s="28" t="str">
        <f>IF($B1623="","",VLOOKUP($B1623,公司明细!$D:$O,COLUMN()-COLUMN($B$4)+1,FALSE))</f>
        <v/>
      </c>
    </row>
    <row r="1624" spans="2:5">
      <c r="B1624" s="35"/>
      <c r="C1624" s="35"/>
      <c r="E1624" s="28" t="str">
        <f>IF($B1624="","",VLOOKUP($B1624,公司明细!$D:$O,COLUMN()-COLUMN($B$4)+1,FALSE))</f>
        <v/>
      </c>
    </row>
    <row r="1625" spans="2:5">
      <c r="B1625" s="35"/>
      <c r="C1625" s="35"/>
      <c r="E1625" s="28" t="str">
        <f>IF($B1625="","",VLOOKUP($B1625,公司明细!$D:$O,COLUMN()-COLUMN($B$4)+1,FALSE))</f>
        <v/>
      </c>
    </row>
    <row r="1626" spans="2:5">
      <c r="B1626" s="35"/>
      <c r="C1626" s="35"/>
      <c r="E1626" s="28" t="str">
        <f>IF($B1626="","",VLOOKUP($B1626,公司明细!$D:$O,COLUMN()-COLUMN($B$4)+1,FALSE))</f>
        <v/>
      </c>
    </row>
    <row r="1627" spans="2:5">
      <c r="B1627" s="35"/>
      <c r="C1627" s="35"/>
      <c r="E1627" s="28" t="str">
        <f>IF($B1627="","",VLOOKUP($B1627,公司明细!$D:$O,COLUMN()-COLUMN($B$4)+1,FALSE))</f>
        <v/>
      </c>
    </row>
    <row r="1628" spans="2:5">
      <c r="B1628" s="35"/>
      <c r="C1628" s="35"/>
      <c r="E1628" s="28" t="str">
        <f>IF($B1628="","",VLOOKUP($B1628,公司明细!$D:$O,COLUMN()-COLUMN($B$4)+1,FALSE))</f>
        <v/>
      </c>
    </row>
    <row r="1629" spans="2:5">
      <c r="B1629" s="35"/>
      <c r="C1629" s="35"/>
      <c r="E1629" s="28" t="str">
        <f>IF($B1629="","",VLOOKUP($B1629,公司明细!$D:$O,COLUMN()-COLUMN($B$4)+1,FALSE))</f>
        <v/>
      </c>
    </row>
    <row r="1630" spans="2:5">
      <c r="B1630" s="35"/>
      <c r="C1630" s="35"/>
      <c r="E1630" s="28" t="str">
        <f>IF($B1630="","",VLOOKUP($B1630,公司明细!$D:$O,COLUMN()-COLUMN($B$4)+1,FALSE))</f>
        <v/>
      </c>
    </row>
    <row r="1631" spans="2:5">
      <c r="B1631" s="35"/>
      <c r="C1631" s="35"/>
      <c r="E1631" s="28" t="str">
        <f>IF($B1631="","",VLOOKUP($B1631,公司明细!$D:$O,COLUMN()-COLUMN($B$4)+1,FALSE))</f>
        <v/>
      </c>
    </row>
    <row r="1632" spans="2:5">
      <c r="B1632" s="35"/>
      <c r="C1632" s="35"/>
      <c r="E1632" s="28" t="str">
        <f>IF($B1632="","",VLOOKUP($B1632,公司明细!$D:$O,COLUMN()-COLUMN($B$4)+1,FALSE))</f>
        <v/>
      </c>
    </row>
    <row r="1633" spans="2:5">
      <c r="B1633" s="35"/>
      <c r="C1633" s="35"/>
      <c r="E1633" s="28" t="str">
        <f>IF($B1633="","",VLOOKUP($B1633,公司明细!$D:$O,COLUMN()-COLUMN($B$4)+1,FALSE))</f>
        <v/>
      </c>
    </row>
    <row r="1634" spans="2:5">
      <c r="B1634" s="35"/>
      <c r="C1634" s="35"/>
      <c r="E1634" s="28" t="str">
        <f>IF($B1634="","",VLOOKUP($B1634,公司明细!$D:$O,COLUMN()-COLUMN($B$4)+1,FALSE))</f>
        <v/>
      </c>
    </row>
    <row r="1635" spans="2:5">
      <c r="B1635" s="35"/>
      <c r="C1635" s="35"/>
      <c r="E1635" s="28" t="str">
        <f>IF($B1635="","",VLOOKUP($B1635,公司明细!$D:$O,COLUMN()-COLUMN($B$4)+1,FALSE))</f>
        <v/>
      </c>
    </row>
    <row r="1636" spans="2:5">
      <c r="B1636" s="35"/>
      <c r="C1636" s="35"/>
      <c r="E1636" s="28" t="str">
        <f>IF($B1636="","",VLOOKUP($B1636,公司明细!$D:$O,COLUMN()-COLUMN($B$4)+1,FALSE))</f>
        <v/>
      </c>
    </row>
    <row r="1637" spans="2:5">
      <c r="B1637" s="35"/>
      <c r="C1637" s="35"/>
      <c r="E1637" s="28" t="str">
        <f>IF($B1637="","",VLOOKUP($B1637,公司明细!$D:$O,COLUMN()-COLUMN($B$4)+1,FALSE))</f>
        <v/>
      </c>
    </row>
    <row r="1638" spans="2:5">
      <c r="B1638" s="35"/>
      <c r="C1638" s="35"/>
      <c r="E1638" s="28" t="str">
        <f>IF($B1638="","",VLOOKUP($B1638,公司明细!$D:$O,COLUMN()-COLUMN($B$4)+1,FALSE))</f>
        <v/>
      </c>
    </row>
    <row r="1639" spans="2:5">
      <c r="B1639" s="35"/>
      <c r="C1639" s="35"/>
      <c r="E1639" s="28" t="str">
        <f>IF($B1639="","",VLOOKUP($B1639,公司明细!$D:$O,COLUMN()-COLUMN($B$4)+1,FALSE))</f>
        <v/>
      </c>
    </row>
    <row r="1640" spans="2:5">
      <c r="B1640" s="35"/>
      <c r="C1640" s="35"/>
      <c r="E1640" s="28" t="str">
        <f>IF($B1640="","",VLOOKUP($B1640,公司明细!$D:$O,COLUMN()-COLUMN($B$4)+1,FALSE))</f>
        <v/>
      </c>
    </row>
    <row r="1641" spans="2:5">
      <c r="B1641" s="35"/>
      <c r="C1641" s="35"/>
      <c r="E1641" s="28" t="str">
        <f>IF($B1641="","",VLOOKUP($B1641,公司明细!$D:$O,COLUMN()-COLUMN($B$4)+1,FALSE))</f>
        <v/>
      </c>
    </row>
    <row r="1642" spans="2:5">
      <c r="B1642" s="35"/>
      <c r="C1642" s="35"/>
      <c r="E1642" s="28" t="str">
        <f>IF($B1642="","",VLOOKUP($B1642,公司明细!$D:$O,COLUMN()-COLUMN($B$4)+1,FALSE))</f>
        <v/>
      </c>
    </row>
    <row r="1643" spans="2:5">
      <c r="B1643" s="35"/>
      <c r="C1643" s="35"/>
      <c r="E1643" s="28" t="str">
        <f>IF($B1643="","",VLOOKUP($B1643,公司明细!$D:$O,COLUMN()-COLUMN($B$4)+1,FALSE))</f>
        <v/>
      </c>
    </row>
    <row r="1644" spans="2:5">
      <c r="B1644" s="35"/>
      <c r="C1644" s="35"/>
      <c r="E1644" s="28" t="str">
        <f>IF($B1644="","",VLOOKUP($B1644,公司明细!$D:$O,COLUMN()-COLUMN($B$4)+1,FALSE))</f>
        <v/>
      </c>
    </row>
    <row r="1645" spans="2:5">
      <c r="B1645" s="35"/>
      <c r="C1645" s="35"/>
      <c r="E1645" s="28" t="str">
        <f>IF($B1645="","",VLOOKUP($B1645,公司明细!$D:$O,COLUMN()-COLUMN($B$4)+1,FALSE))</f>
        <v/>
      </c>
    </row>
    <row r="1646" spans="2:5">
      <c r="B1646" s="35"/>
      <c r="C1646" s="35"/>
      <c r="E1646" s="28" t="str">
        <f>IF($B1646="","",VLOOKUP($B1646,公司明细!$D:$O,COLUMN()-COLUMN($B$4)+1,FALSE))</f>
        <v/>
      </c>
    </row>
    <row r="1647" spans="2:5">
      <c r="B1647" s="35"/>
      <c r="C1647" s="35"/>
      <c r="E1647" s="28" t="str">
        <f>IF($B1647="","",VLOOKUP($B1647,公司明细!$D:$O,COLUMN()-COLUMN($B$4)+1,FALSE))</f>
        <v/>
      </c>
    </row>
    <row r="1648" spans="2:5">
      <c r="B1648" s="35"/>
      <c r="C1648" s="35"/>
      <c r="E1648" s="28" t="str">
        <f>IF($B1648="","",VLOOKUP($B1648,公司明细!$D:$O,COLUMN()-COLUMN($B$4)+1,FALSE))</f>
        <v/>
      </c>
    </row>
    <row r="1649" spans="2:5">
      <c r="B1649" s="35"/>
      <c r="C1649" s="35"/>
      <c r="E1649" s="28" t="str">
        <f>IF($B1649="","",VLOOKUP($B1649,公司明细!$D:$O,COLUMN()-COLUMN($B$4)+1,FALSE))</f>
        <v/>
      </c>
    </row>
    <row r="1650" spans="2:5">
      <c r="B1650" s="35"/>
      <c r="C1650" s="35"/>
      <c r="E1650" s="28" t="str">
        <f>IF($B1650="","",VLOOKUP($B1650,公司明细!$D:$O,COLUMN()-COLUMN($B$4)+1,FALSE))</f>
        <v/>
      </c>
    </row>
    <row r="1651" spans="2:5">
      <c r="B1651" s="35"/>
      <c r="C1651" s="35"/>
      <c r="E1651" s="28" t="str">
        <f>IF($B1651="","",VLOOKUP($B1651,公司明细!$D:$O,COLUMN()-COLUMN($B$4)+1,FALSE))</f>
        <v/>
      </c>
    </row>
    <row r="1652" spans="2:5">
      <c r="B1652" s="35"/>
      <c r="C1652" s="35"/>
      <c r="E1652" s="28" t="str">
        <f>IF($B1652="","",VLOOKUP($B1652,公司明细!$D:$O,COLUMN()-COLUMN($B$4)+1,FALSE))</f>
        <v/>
      </c>
    </row>
    <row r="1653" spans="2:5">
      <c r="B1653" s="35"/>
      <c r="C1653" s="35"/>
      <c r="E1653" s="28" t="str">
        <f>IF($B1653="","",VLOOKUP($B1653,公司明细!$D:$O,COLUMN()-COLUMN($B$4)+1,FALSE))</f>
        <v/>
      </c>
    </row>
    <row r="1654" spans="2:5">
      <c r="B1654" s="35"/>
      <c r="C1654" s="35"/>
      <c r="E1654" s="28" t="str">
        <f>IF($B1654="","",VLOOKUP($B1654,公司明细!$D:$O,COLUMN()-COLUMN($B$4)+1,FALSE))</f>
        <v/>
      </c>
    </row>
    <row r="1655" spans="2:5">
      <c r="B1655" s="35"/>
      <c r="C1655" s="35"/>
      <c r="E1655" s="28" t="str">
        <f>IF($B1655="","",VLOOKUP($B1655,公司明细!$D:$O,COLUMN()-COLUMN($B$4)+1,FALSE))</f>
        <v/>
      </c>
    </row>
    <row r="1656" spans="2:5">
      <c r="B1656" s="35"/>
      <c r="C1656" s="35"/>
      <c r="E1656" s="28" t="str">
        <f>IF($B1656="","",VLOOKUP($B1656,公司明细!$D:$O,COLUMN()-COLUMN($B$4)+1,FALSE))</f>
        <v/>
      </c>
    </row>
    <row r="1657" spans="2:5">
      <c r="B1657" s="35"/>
      <c r="C1657" s="35"/>
      <c r="E1657" s="28" t="str">
        <f>IF($B1657="","",VLOOKUP($B1657,公司明细!$D:$O,COLUMN()-COLUMN($B$4)+1,FALSE))</f>
        <v/>
      </c>
    </row>
    <row r="1658" spans="2:5">
      <c r="B1658" s="35"/>
      <c r="C1658" s="35"/>
      <c r="E1658" s="28" t="str">
        <f>IF($B1658="","",VLOOKUP($B1658,公司明细!$D:$O,COLUMN()-COLUMN($B$4)+1,FALSE))</f>
        <v/>
      </c>
    </row>
    <row r="1659" spans="2:5">
      <c r="B1659" s="35"/>
      <c r="C1659" s="35"/>
      <c r="E1659" s="28" t="str">
        <f>IF($B1659="","",VLOOKUP($B1659,公司明细!$D:$O,COLUMN()-COLUMN($B$4)+1,FALSE))</f>
        <v/>
      </c>
    </row>
    <row r="1660" spans="2:5">
      <c r="B1660" s="35"/>
      <c r="C1660" s="35"/>
      <c r="E1660" s="28" t="str">
        <f>IF($B1660="","",VLOOKUP($B1660,公司明细!$D:$O,COLUMN()-COLUMN($B$4)+1,FALSE))</f>
        <v/>
      </c>
    </row>
    <row r="1661" spans="2:5">
      <c r="B1661" s="35"/>
      <c r="C1661" s="35"/>
      <c r="E1661" s="28" t="str">
        <f>IF($B1661="","",VLOOKUP($B1661,公司明细!$D:$O,COLUMN()-COLUMN($B$4)+1,FALSE))</f>
        <v/>
      </c>
    </row>
    <row r="1662" spans="2:5">
      <c r="B1662" s="35"/>
      <c r="C1662" s="35"/>
      <c r="E1662" s="28" t="str">
        <f>IF($B1662="","",VLOOKUP($B1662,公司明细!$D:$O,COLUMN()-COLUMN($B$4)+1,FALSE))</f>
        <v/>
      </c>
    </row>
    <row r="1663" spans="2:5">
      <c r="B1663" s="35"/>
      <c r="C1663" s="35"/>
      <c r="E1663" s="28" t="str">
        <f>IF($B1663="","",VLOOKUP($B1663,公司明细!$D:$O,COLUMN()-COLUMN($B$4)+1,FALSE))</f>
        <v/>
      </c>
    </row>
    <row r="1664" spans="2:5">
      <c r="B1664" s="35"/>
      <c r="C1664" s="35"/>
      <c r="E1664" s="28" t="str">
        <f>IF($B1664="","",VLOOKUP($B1664,公司明细!$D:$O,COLUMN()-COLUMN($B$4)+1,FALSE))</f>
        <v/>
      </c>
    </row>
    <row r="1665" spans="2:5">
      <c r="B1665" s="35"/>
      <c r="C1665" s="35"/>
      <c r="E1665" s="28" t="str">
        <f>IF($B1665="","",VLOOKUP($B1665,公司明细!$D:$O,COLUMN()-COLUMN($B$4)+1,FALSE))</f>
        <v/>
      </c>
    </row>
    <row r="1666" spans="2:5">
      <c r="B1666" s="35"/>
      <c r="C1666" s="35"/>
      <c r="E1666" s="28" t="str">
        <f>IF($B1666="","",VLOOKUP($B1666,公司明细!$D:$O,COLUMN()-COLUMN($B$4)+1,FALSE))</f>
        <v/>
      </c>
    </row>
    <row r="1667" spans="2:5">
      <c r="B1667" s="35"/>
      <c r="C1667" s="35"/>
      <c r="E1667" s="28" t="str">
        <f>IF($B1667="","",VLOOKUP($B1667,公司明细!$D:$O,COLUMN()-COLUMN($B$4)+1,FALSE))</f>
        <v/>
      </c>
    </row>
    <row r="1668" spans="2:5">
      <c r="B1668" s="35"/>
      <c r="C1668" s="35"/>
      <c r="E1668" s="28" t="str">
        <f>IF($B1668="","",VLOOKUP($B1668,公司明细!$D:$O,COLUMN()-COLUMN($B$4)+1,FALSE))</f>
        <v/>
      </c>
    </row>
    <row r="1669" spans="2:5">
      <c r="B1669" s="35"/>
      <c r="C1669" s="35"/>
      <c r="E1669" s="28" t="str">
        <f>IF($B1669="","",VLOOKUP($B1669,公司明细!$D:$O,COLUMN()-COLUMN($B$4)+1,FALSE))</f>
        <v/>
      </c>
    </row>
    <row r="1670" spans="2:5">
      <c r="B1670" s="35"/>
      <c r="C1670" s="35"/>
      <c r="E1670" s="28" t="str">
        <f>IF($B1670="","",VLOOKUP($B1670,公司明细!$D:$O,COLUMN()-COLUMN($B$4)+1,FALSE))</f>
        <v/>
      </c>
    </row>
    <row r="1671" spans="2:5">
      <c r="B1671" s="35"/>
      <c r="C1671" s="35"/>
      <c r="E1671" s="28" t="str">
        <f>IF($B1671="","",VLOOKUP($B1671,公司明细!$D:$O,COLUMN()-COLUMN($B$4)+1,FALSE))</f>
        <v/>
      </c>
    </row>
    <row r="1672" spans="2:5">
      <c r="B1672" s="35"/>
      <c r="C1672" s="35"/>
      <c r="E1672" s="28" t="str">
        <f>IF($B1672="","",VLOOKUP($B1672,公司明细!$D:$O,COLUMN()-COLUMN($B$4)+1,FALSE))</f>
        <v/>
      </c>
    </row>
    <row r="1673" spans="2:5">
      <c r="B1673" s="35"/>
      <c r="C1673" s="35"/>
      <c r="E1673" s="28" t="str">
        <f>IF($B1673="","",VLOOKUP($B1673,公司明细!$D:$O,COLUMN()-COLUMN($B$4)+1,FALSE))</f>
        <v/>
      </c>
    </row>
    <row r="1674" spans="2:5">
      <c r="B1674" s="35"/>
      <c r="C1674" s="35"/>
      <c r="E1674" s="28" t="str">
        <f>IF($B1674="","",VLOOKUP($B1674,公司明细!$D:$O,COLUMN()-COLUMN($B$4)+1,FALSE))</f>
        <v/>
      </c>
    </row>
    <row r="1675" spans="2:5">
      <c r="B1675" s="35"/>
      <c r="C1675" s="35"/>
      <c r="E1675" s="28" t="str">
        <f>IF($B1675="","",VLOOKUP($B1675,公司明细!$D:$O,COLUMN()-COLUMN($B$4)+1,FALSE))</f>
        <v/>
      </c>
    </row>
    <row r="1676" spans="2:5">
      <c r="B1676" s="35"/>
      <c r="C1676" s="35"/>
      <c r="E1676" s="28" t="str">
        <f>IF($B1676="","",VLOOKUP($B1676,公司明细!$D:$O,COLUMN()-COLUMN($B$4)+1,FALSE))</f>
        <v/>
      </c>
    </row>
    <row r="1677" spans="2:5">
      <c r="B1677" s="35"/>
      <c r="C1677" s="35"/>
      <c r="E1677" s="28" t="str">
        <f>IF($B1677="","",VLOOKUP($B1677,公司明细!$D:$O,COLUMN()-COLUMN($B$4)+1,FALSE))</f>
        <v/>
      </c>
    </row>
    <row r="1678" spans="2:5">
      <c r="B1678" s="35"/>
      <c r="C1678" s="35"/>
      <c r="E1678" s="28" t="str">
        <f>IF($B1678="","",VLOOKUP($B1678,公司明细!$D:$O,COLUMN()-COLUMN($B$4)+1,FALSE))</f>
        <v/>
      </c>
    </row>
    <row r="1679" spans="2:5">
      <c r="B1679" s="35"/>
      <c r="C1679" s="35"/>
      <c r="E1679" s="28" t="str">
        <f>IF($B1679="","",VLOOKUP($B1679,公司明细!$D:$O,COLUMN()-COLUMN($B$4)+1,FALSE))</f>
        <v/>
      </c>
    </row>
    <row r="1680" spans="2:5">
      <c r="B1680" s="35"/>
      <c r="C1680" s="35"/>
      <c r="E1680" s="28" t="str">
        <f>IF($B1680="","",VLOOKUP($B1680,公司明细!$D:$O,COLUMN()-COLUMN($B$4)+1,FALSE))</f>
        <v/>
      </c>
    </row>
    <row r="1681" spans="2:5">
      <c r="B1681" s="35"/>
      <c r="C1681" s="35"/>
      <c r="E1681" s="28" t="str">
        <f>IF($B1681="","",VLOOKUP($B1681,公司明细!$D:$O,COLUMN()-COLUMN($B$4)+1,FALSE))</f>
        <v/>
      </c>
    </row>
    <row r="1682" spans="2:5">
      <c r="B1682" s="35"/>
      <c r="C1682" s="35"/>
      <c r="E1682" s="28" t="str">
        <f>IF($B1682="","",VLOOKUP($B1682,公司明细!$D:$O,COLUMN()-COLUMN($B$4)+1,FALSE))</f>
        <v/>
      </c>
    </row>
    <row r="1683" spans="2:5">
      <c r="B1683" s="35"/>
      <c r="C1683" s="35"/>
      <c r="E1683" s="28" t="str">
        <f>IF($B1683="","",VLOOKUP($B1683,公司明细!$D:$O,COLUMN()-COLUMN($B$4)+1,FALSE))</f>
        <v/>
      </c>
    </row>
    <row r="1684" spans="2:5">
      <c r="B1684" s="35"/>
      <c r="C1684" s="35"/>
      <c r="E1684" s="28" t="str">
        <f>IF($B1684="","",VLOOKUP($B1684,公司明细!$D:$O,COLUMN()-COLUMN($B$4)+1,FALSE))</f>
        <v/>
      </c>
    </row>
    <row r="1685" spans="2:5">
      <c r="B1685" s="35"/>
      <c r="C1685" s="35"/>
      <c r="E1685" s="28" t="str">
        <f>IF($B1685="","",VLOOKUP($B1685,公司明细!$D:$O,COLUMN()-COLUMN($B$4)+1,FALSE))</f>
        <v/>
      </c>
    </row>
    <row r="1686" spans="2:5">
      <c r="B1686" s="35"/>
      <c r="C1686" s="35"/>
      <c r="E1686" s="28" t="str">
        <f>IF($B1686="","",VLOOKUP($B1686,公司明细!$D:$O,COLUMN()-COLUMN($B$4)+1,FALSE))</f>
        <v/>
      </c>
    </row>
    <row r="1687" spans="2:5">
      <c r="B1687" s="35"/>
      <c r="C1687" s="35"/>
      <c r="E1687" s="28" t="str">
        <f>IF($B1687="","",VLOOKUP($B1687,公司明细!$D:$O,COLUMN()-COLUMN($B$4)+1,FALSE))</f>
        <v/>
      </c>
    </row>
    <row r="1688" spans="2:5">
      <c r="B1688" s="35"/>
      <c r="C1688" s="35"/>
      <c r="E1688" s="28" t="str">
        <f>IF($B1688="","",VLOOKUP($B1688,公司明细!$D:$O,COLUMN()-COLUMN($B$4)+1,FALSE))</f>
        <v/>
      </c>
    </row>
    <row r="1689" spans="2:5">
      <c r="B1689" s="35"/>
      <c r="C1689" s="35"/>
      <c r="E1689" s="28" t="str">
        <f>IF($B1689="","",VLOOKUP($B1689,公司明细!$D:$O,COLUMN()-COLUMN($B$4)+1,FALSE))</f>
        <v/>
      </c>
    </row>
    <row r="1690" spans="2:5">
      <c r="B1690" s="35"/>
      <c r="C1690" s="35"/>
      <c r="E1690" s="28" t="str">
        <f>IF($B1690="","",VLOOKUP($B1690,公司明细!$D:$O,COLUMN()-COLUMN($B$4)+1,FALSE))</f>
        <v/>
      </c>
    </row>
    <row r="1691" spans="2:5">
      <c r="B1691" s="35"/>
      <c r="C1691" s="35"/>
      <c r="E1691" s="28" t="str">
        <f>IF($B1691="","",VLOOKUP($B1691,公司明细!$D:$O,COLUMN()-COLUMN($B$4)+1,FALSE))</f>
        <v/>
      </c>
    </row>
    <row r="1692" spans="2:5">
      <c r="B1692" s="35"/>
      <c r="C1692" s="35"/>
      <c r="E1692" s="28" t="str">
        <f>IF($B1692="","",VLOOKUP($B1692,公司明细!$D:$O,COLUMN()-COLUMN($B$4)+1,FALSE))</f>
        <v/>
      </c>
    </row>
    <row r="1693" spans="2:5">
      <c r="B1693" s="35"/>
      <c r="C1693" s="35"/>
      <c r="E1693" s="28" t="str">
        <f>IF($B1693="","",VLOOKUP($B1693,公司明细!$D:$O,COLUMN()-COLUMN($B$4)+1,FALSE))</f>
        <v/>
      </c>
    </row>
    <row r="1694" spans="2:5">
      <c r="B1694" s="35"/>
      <c r="C1694" s="35"/>
      <c r="E1694" s="28" t="str">
        <f>IF($B1694="","",VLOOKUP($B1694,公司明细!$D:$O,COLUMN()-COLUMN($B$4)+1,FALSE))</f>
        <v/>
      </c>
    </row>
    <row r="1695" spans="2:5">
      <c r="B1695" s="35"/>
      <c r="C1695" s="35"/>
      <c r="E1695" s="28" t="str">
        <f>IF($B1695="","",VLOOKUP($B1695,公司明细!$D:$O,COLUMN()-COLUMN($B$4)+1,FALSE))</f>
        <v/>
      </c>
    </row>
    <row r="1696" spans="2:5">
      <c r="B1696" s="35"/>
      <c r="C1696" s="35"/>
      <c r="E1696" s="28" t="str">
        <f>IF($B1696="","",VLOOKUP($B1696,公司明细!$D:$O,COLUMN()-COLUMN($B$4)+1,FALSE))</f>
        <v/>
      </c>
    </row>
    <row r="1697" spans="2:5">
      <c r="B1697" s="35"/>
      <c r="C1697" s="35"/>
      <c r="E1697" s="28" t="str">
        <f>IF($B1697="","",VLOOKUP($B1697,公司明细!$D:$O,COLUMN()-COLUMN($B$4)+1,FALSE))</f>
        <v/>
      </c>
    </row>
    <row r="1698" spans="2:5">
      <c r="B1698" s="35"/>
      <c r="C1698" s="35"/>
      <c r="E1698" s="28" t="str">
        <f>IF($B1698="","",VLOOKUP($B1698,公司明细!$D:$O,COLUMN()-COLUMN($B$4)+1,FALSE))</f>
        <v/>
      </c>
    </row>
    <row r="1699" spans="2:5">
      <c r="B1699" s="35"/>
      <c r="C1699" s="35"/>
      <c r="E1699" s="28" t="str">
        <f>IF($B1699="","",VLOOKUP($B1699,公司明细!$D:$O,COLUMN()-COLUMN($B$4)+1,FALSE))</f>
        <v/>
      </c>
    </row>
    <row r="1700" spans="2:5">
      <c r="B1700" s="35"/>
      <c r="C1700" s="35"/>
      <c r="E1700" s="28" t="str">
        <f>IF($B1700="","",VLOOKUP($B1700,公司明细!$D:$O,COLUMN()-COLUMN($B$4)+1,FALSE))</f>
        <v/>
      </c>
    </row>
    <row r="1701" spans="2:5">
      <c r="B1701" s="35"/>
      <c r="C1701" s="35"/>
      <c r="E1701" s="28" t="str">
        <f>IF($B1701="","",VLOOKUP($B1701,公司明细!$D:$O,COLUMN()-COLUMN($B$4)+1,FALSE))</f>
        <v/>
      </c>
    </row>
    <row r="1702" spans="2:5">
      <c r="B1702" s="35"/>
      <c r="C1702" s="35"/>
      <c r="E1702" s="28" t="str">
        <f>IF($B1702="","",VLOOKUP($B1702,公司明细!$D:$O,COLUMN()-COLUMN($B$4)+1,FALSE))</f>
        <v/>
      </c>
    </row>
    <row r="1703" spans="2:5">
      <c r="B1703" s="35"/>
      <c r="C1703" s="35"/>
      <c r="E1703" s="28" t="str">
        <f>IF($B1703="","",VLOOKUP($B1703,公司明细!$D:$O,COLUMN()-COLUMN($B$4)+1,FALSE))</f>
        <v/>
      </c>
    </row>
    <row r="1704" spans="2:5">
      <c r="B1704" s="35"/>
      <c r="C1704" s="35"/>
      <c r="E1704" s="28" t="str">
        <f>IF($B1704="","",VLOOKUP($B1704,公司明细!$D:$O,COLUMN()-COLUMN($B$4)+1,FALSE))</f>
        <v/>
      </c>
    </row>
    <row r="1705" spans="2:5">
      <c r="B1705" s="35"/>
      <c r="C1705" s="35"/>
      <c r="E1705" s="28" t="str">
        <f>IF($B1705="","",VLOOKUP($B1705,公司明细!$D:$O,COLUMN()-COLUMN($B$4)+1,FALSE))</f>
        <v/>
      </c>
    </row>
    <row r="1706" spans="2:5">
      <c r="B1706" s="35"/>
      <c r="C1706" s="35"/>
      <c r="E1706" s="28" t="str">
        <f>IF($B1706="","",VLOOKUP($B1706,公司明细!$D:$O,COLUMN()-COLUMN($B$4)+1,FALSE))</f>
        <v/>
      </c>
    </row>
    <row r="1707" spans="2:5">
      <c r="B1707" s="35"/>
      <c r="C1707" s="35"/>
      <c r="E1707" s="28" t="str">
        <f>IF($B1707="","",VLOOKUP($B1707,公司明细!$D:$O,COLUMN()-COLUMN($B$4)+1,FALSE))</f>
        <v/>
      </c>
    </row>
    <row r="1708" spans="2:5">
      <c r="B1708" s="35"/>
      <c r="C1708" s="35"/>
      <c r="E1708" s="28" t="str">
        <f>IF($B1708="","",VLOOKUP($B1708,公司明细!$D:$O,COLUMN()-COLUMN($B$4)+1,FALSE))</f>
        <v/>
      </c>
    </row>
    <row r="1709" spans="2:5">
      <c r="B1709" s="35"/>
      <c r="C1709" s="35"/>
      <c r="E1709" s="28" t="str">
        <f>IF($B1709="","",VLOOKUP($B1709,公司明细!$D:$O,COLUMN()-COLUMN($B$4)+1,FALSE))</f>
        <v/>
      </c>
    </row>
    <row r="1710" spans="2:5">
      <c r="B1710" s="35"/>
      <c r="C1710" s="35"/>
      <c r="E1710" s="28" t="str">
        <f>IF($B1710="","",VLOOKUP($B1710,公司明细!$D:$O,COLUMN()-COLUMN($B$4)+1,FALSE))</f>
        <v/>
      </c>
    </row>
    <row r="1711" spans="2:5">
      <c r="B1711" s="35"/>
      <c r="C1711" s="35"/>
      <c r="E1711" s="28" t="str">
        <f>IF($B1711="","",VLOOKUP($B1711,公司明细!$D:$O,COLUMN()-COLUMN($B$4)+1,FALSE))</f>
        <v/>
      </c>
    </row>
    <row r="1712" spans="2:5">
      <c r="B1712" s="35"/>
      <c r="C1712" s="35"/>
      <c r="E1712" s="28" t="str">
        <f>IF($B1712="","",VLOOKUP($B1712,公司明细!$D:$O,COLUMN()-COLUMN($B$4)+1,FALSE))</f>
        <v/>
      </c>
    </row>
    <row r="1713" spans="2:5">
      <c r="B1713" s="35"/>
      <c r="C1713" s="35"/>
      <c r="E1713" s="28" t="str">
        <f>IF($B1713="","",VLOOKUP($B1713,公司明细!$D:$O,COLUMN()-COLUMN($B$4)+1,FALSE))</f>
        <v/>
      </c>
    </row>
    <row r="1714" spans="2:5">
      <c r="B1714" s="35"/>
      <c r="C1714" s="35"/>
      <c r="E1714" s="28" t="str">
        <f>IF($B1714="","",VLOOKUP($B1714,公司明细!$D:$O,COLUMN()-COLUMN($B$4)+1,FALSE))</f>
        <v/>
      </c>
    </row>
    <row r="1715" spans="2:5">
      <c r="B1715" s="35"/>
      <c r="C1715" s="35"/>
      <c r="E1715" s="28" t="str">
        <f>IF($B1715="","",VLOOKUP($B1715,公司明细!$D:$O,COLUMN()-COLUMN($B$4)+1,FALSE))</f>
        <v/>
      </c>
    </row>
    <row r="1716" spans="2:5">
      <c r="B1716" s="35"/>
      <c r="C1716" s="35"/>
      <c r="E1716" s="28" t="str">
        <f>IF($B1716="","",VLOOKUP($B1716,公司明细!$D:$O,COLUMN()-COLUMN($B$4)+1,FALSE))</f>
        <v/>
      </c>
    </row>
    <row r="1717" spans="2:5">
      <c r="B1717" s="35"/>
      <c r="C1717" s="35"/>
      <c r="E1717" s="28" t="str">
        <f>IF($B1717="","",VLOOKUP($B1717,公司明细!$D:$O,COLUMN()-COLUMN($B$4)+1,FALSE))</f>
        <v/>
      </c>
    </row>
    <row r="1718" spans="2:5">
      <c r="B1718" s="35"/>
      <c r="C1718" s="35"/>
      <c r="E1718" s="28" t="str">
        <f>IF($B1718="","",VLOOKUP($B1718,公司明细!$D:$O,COLUMN()-COLUMN($B$4)+1,FALSE))</f>
        <v/>
      </c>
    </row>
    <row r="1719" spans="2:5">
      <c r="B1719" s="35"/>
      <c r="C1719" s="35"/>
      <c r="E1719" s="28" t="str">
        <f>IF($B1719="","",VLOOKUP($B1719,公司明细!$D:$O,COLUMN()-COLUMN($B$4)+1,FALSE))</f>
        <v/>
      </c>
    </row>
    <row r="1720" spans="2:5">
      <c r="B1720" s="35"/>
      <c r="C1720" s="35"/>
      <c r="E1720" s="28" t="str">
        <f>IF($B1720="","",VLOOKUP($B1720,公司明细!$D:$O,COLUMN()-COLUMN($B$4)+1,FALSE))</f>
        <v/>
      </c>
    </row>
    <row r="1721" spans="2:5">
      <c r="B1721" s="35"/>
      <c r="C1721" s="35"/>
      <c r="E1721" s="28" t="str">
        <f>IF($B1721="","",VLOOKUP($B1721,公司明细!$D:$O,COLUMN()-COLUMN($B$4)+1,FALSE))</f>
        <v/>
      </c>
    </row>
    <row r="1722" spans="2:5">
      <c r="B1722" s="35"/>
      <c r="C1722" s="35"/>
      <c r="E1722" s="28" t="str">
        <f>IF($B1722="","",VLOOKUP($B1722,公司明细!$D:$O,COLUMN()-COLUMN($B$4)+1,FALSE))</f>
        <v/>
      </c>
    </row>
    <row r="1723" spans="2:5">
      <c r="B1723" s="35"/>
      <c r="C1723" s="35"/>
      <c r="E1723" s="28" t="str">
        <f>IF($B1723="","",VLOOKUP($B1723,公司明细!$D:$O,COLUMN()-COLUMN($B$4)+1,FALSE))</f>
        <v/>
      </c>
    </row>
    <row r="1724" spans="2:5">
      <c r="B1724" s="35"/>
      <c r="C1724" s="35"/>
      <c r="E1724" s="28" t="str">
        <f>IF($B1724="","",VLOOKUP($B1724,公司明细!$D:$O,COLUMN()-COLUMN($B$4)+1,FALSE))</f>
        <v/>
      </c>
    </row>
    <row r="1725" spans="2:5">
      <c r="B1725" s="35"/>
      <c r="C1725" s="35"/>
      <c r="E1725" s="28" t="str">
        <f>IF($B1725="","",VLOOKUP($B1725,公司明细!$D:$O,COLUMN()-COLUMN($B$4)+1,FALSE))</f>
        <v/>
      </c>
    </row>
    <row r="1726" spans="2:5">
      <c r="B1726" s="35"/>
      <c r="C1726" s="35"/>
      <c r="E1726" s="28" t="str">
        <f>IF($B1726="","",VLOOKUP($B1726,公司明细!$D:$O,COLUMN()-COLUMN($B$4)+1,FALSE))</f>
        <v/>
      </c>
    </row>
    <row r="1727" spans="2:5">
      <c r="B1727" s="35"/>
      <c r="C1727" s="35"/>
      <c r="E1727" s="28" t="str">
        <f>IF($B1727="","",VLOOKUP($B1727,公司明细!$D:$O,COLUMN()-COLUMN($B$4)+1,FALSE))</f>
        <v/>
      </c>
    </row>
    <row r="1728" spans="2:5">
      <c r="B1728" s="35"/>
      <c r="C1728" s="35"/>
      <c r="E1728" s="28" t="str">
        <f>IF($B1728="","",VLOOKUP($B1728,公司明细!$D:$O,COLUMN()-COLUMN($B$4)+1,FALSE))</f>
        <v/>
      </c>
    </row>
    <row r="1729" spans="2:5">
      <c r="B1729" s="35"/>
      <c r="C1729" s="35"/>
      <c r="E1729" s="28" t="str">
        <f>IF($B1729="","",VLOOKUP($B1729,公司明细!$D:$O,COLUMN()-COLUMN($B$4)+1,FALSE))</f>
        <v/>
      </c>
    </row>
    <row r="1730" spans="2:5">
      <c r="B1730" s="35"/>
      <c r="C1730" s="35"/>
      <c r="E1730" s="28" t="str">
        <f>IF($B1730="","",VLOOKUP($B1730,公司明细!$D:$O,COLUMN()-COLUMN($B$4)+1,FALSE))</f>
        <v/>
      </c>
    </row>
    <row r="1731" spans="2:5">
      <c r="B1731" s="35"/>
      <c r="C1731" s="35"/>
      <c r="E1731" s="28" t="str">
        <f>IF($B1731="","",VLOOKUP($B1731,公司明细!$D:$O,COLUMN()-COLUMN($B$4)+1,FALSE))</f>
        <v/>
      </c>
    </row>
    <row r="1732" spans="2:5">
      <c r="B1732" s="35"/>
      <c r="C1732" s="35"/>
      <c r="E1732" s="28" t="str">
        <f>IF($B1732="","",VLOOKUP($B1732,公司明细!$D:$O,COLUMN()-COLUMN($B$4)+1,FALSE))</f>
        <v/>
      </c>
    </row>
    <row r="1733" spans="2:5">
      <c r="B1733" s="35"/>
      <c r="C1733" s="35"/>
      <c r="E1733" s="28" t="str">
        <f>IF($B1733="","",VLOOKUP($B1733,公司明细!$D:$O,COLUMN()-COLUMN($B$4)+1,FALSE))</f>
        <v/>
      </c>
    </row>
    <row r="1734" spans="2:5">
      <c r="B1734" s="35"/>
      <c r="C1734" s="35"/>
      <c r="E1734" s="28" t="str">
        <f>IF($B1734="","",VLOOKUP($B1734,公司明细!$D:$O,COLUMN()-COLUMN($B$4)+1,FALSE))</f>
        <v/>
      </c>
    </row>
    <row r="1735" spans="2:5">
      <c r="B1735" s="35"/>
      <c r="C1735" s="35"/>
      <c r="E1735" s="28" t="str">
        <f>IF($B1735="","",VLOOKUP($B1735,公司明细!$D:$O,COLUMN()-COLUMN($B$4)+1,FALSE))</f>
        <v/>
      </c>
    </row>
    <row r="1736" spans="2:5">
      <c r="B1736" s="35"/>
      <c r="C1736" s="35"/>
      <c r="E1736" s="28" t="str">
        <f>IF($B1736="","",VLOOKUP($B1736,公司明细!$D:$O,COLUMN()-COLUMN($B$4)+1,FALSE))</f>
        <v/>
      </c>
    </row>
    <row r="1737" spans="2:5">
      <c r="B1737" s="35"/>
      <c r="C1737" s="35"/>
      <c r="E1737" s="28" t="str">
        <f>IF($B1737="","",VLOOKUP($B1737,公司明细!$D:$O,COLUMN()-COLUMN($B$4)+1,FALSE))</f>
        <v/>
      </c>
    </row>
    <row r="1738" spans="2:5">
      <c r="B1738" s="35"/>
      <c r="C1738" s="35"/>
      <c r="E1738" s="28" t="str">
        <f>IF($B1738="","",VLOOKUP($B1738,公司明细!$D:$O,COLUMN()-COLUMN($B$4)+1,FALSE))</f>
        <v/>
      </c>
    </row>
    <row r="1739" spans="2:5">
      <c r="B1739" s="35"/>
      <c r="C1739" s="35"/>
      <c r="E1739" s="28" t="str">
        <f>IF($B1739="","",VLOOKUP($B1739,公司明细!$D:$O,COLUMN()-COLUMN($B$4)+1,FALSE))</f>
        <v/>
      </c>
    </row>
    <row r="1740" spans="2:5">
      <c r="B1740" s="35"/>
      <c r="C1740" s="35"/>
      <c r="E1740" s="28" t="str">
        <f>IF($B1740="","",VLOOKUP($B1740,公司明细!$D:$O,COLUMN()-COLUMN($B$4)+1,FALSE))</f>
        <v/>
      </c>
    </row>
    <row r="1741" spans="2:5">
      <c r="B1741" s="35"/>
      <c r="C1741" s="35"/>
      <c r="E1741" s="28" t="str">
        <f>IF($B1741="","",VLOOKUP($B1741,公司明细!$D:$O,COLUMN()-COLUMN($B$4)+1,FALSE))</f>
        <v/>
      </c>
    </row>
    <row r="1742" spans="2:5">
      <c r="B1742" s="35"/>
      <c r="C1742" s="35"/>
      <c r="E1742" s="28" t="str">
        <f>IF($B1742="","",VLOOKUP($B1742,公司明细!$D:$O,COLUMN()-COLUMN($B$4)+1,FALSE))</f>
        <v/>
      </c>
    </row>
    <row r="1743" spans="2:5">
      <c r="B1743" s="35"/>
      <c r="C1743" s="35"/>
      <c r="E1743" s="28" t="str">
        <f>IF($B1743="","",VLOOKUP($B1743,公司明细!$D:$O,COLUMN()-COLUMN($B$4)+1,FALSE))</f>
        <v/>
      </c>
    </row>
    <row r="1744" spans="2:5">
      <c r="B1744" s="35"/>
      <c r="C1744" s="35"/>
      <c r="E1744" s="28" t="str">
        <f>IF($B1744="","",VLOOKUP($B1744,公司明细!$D:$O,COLUMN()-COLUMN($B$4)+1,FALSE))</f>
        <v/>
      </c>
    </row>
    <row r="1745" spans="2:5">
      <c r="B1745" s="35"/>
      <c r="C1745" s="35"/>
      <c r="E1745" s="28" t="str">
        <f>IF($B1745="","",VLOOKUP($B1745,公司明细!$D:$O,COLUMN()-COLUMN($B$4)+1,FALSE))</f>
        <v/>
      </c>
    </row>
    <row r="1746" spans="2:5">
      <c r="B1746" s="35"/>
      <c r="C1746" s="35"/>
      <c r="E1746" s="28" t="str">
        <f>IF($B1746="","",VLOOKUP($B1746,公司明细!$D:$O,COLUMN()-COLUMN($B$4)+1,FALSE))</f>
        <v/>
      </c>
    </row>
    <row r="1747" spans="2:5">
      <c r="B1747" s="35"/>
      <c r="C1747" s="35"/>
      <c r="E1747" s="28" t="str">
        <f>IF($B1747="","",VLOOKUP($B1747,公司明细!$D:$O,COLUMN()-COLUMN($B$4)+1,FALSE))</f>
        <v/>
      </c>
    </row>
    <row r="1748" spans="2:5">
      <c r="B1748" s="35"/>
      <c r="C1748" s="35"/>
      <c r="E1748" s="28" t="str">
        <f>IF($B1748="","",VLOOKUP($B1748,公司明细!$D:$O,COLUMN()-COLUMN($B$4)+1,FALSE))</f>
        <v/>
      </c>
    </row>
    <row r="1749" spans="2:5">
      <c r="B1749" s="35"/>
      <c r="C1749" s="35"/>
      <c r="E1749" s="28" t="str">
        <f>IF($B1749="","",VLOOKUP($B1749,公司明细!$D:$O,COLUMN()-COLUMN($B$4)+1,FALSE))</f>
        <v/>
      </c>
    </row>
    <row r="1750" spans="2:5">
      <c r="B1750" s="35"/>
      <c r="C1750" s="35"/>
      <c r="E1750" s="28" t="str">
        <f>IF($B1750="","",VLOOKUP($B1750,公司明细!$D:$O,COLUMN()-COLUMN($B$4)+1,FALSE))</f>
        <v/>
      </c>
    </row>
    <row r="1751" spans="2:5">
      <c r="B1751" s="35"/>
      <c r="C1751" s="35"/>
      <c r="E1751" s="28" t="str">
        <f>IF($B1751="","",VLOOKUP($B1751,公司明细!$D:$O,COLUMN()-COLUMN($B$4)+1,FALSE))</f>
        <v/>
      </c>
    </row>
    <row r="1752" spans="2:5">
      <c r="B1752" s="35"/>
      <c r="C1752" s="35"/>
      <c r="E1752" s="28" t="str">
        <f>IF($B1752="","",VLOOKUP($B1752,公司明细!$D:$O,COLUMN()-COLUMN($B$4)+1,FALSE))</f>
        <v/>
      </c>
    </row>
    <row r="1753" spans="2:5">
      <c r="B1753" s="35"/>
      <c r="C1753" s="35"/>
      <c r="E1753" s="28" t="str">
        <f>IF($B1753="","",VLOOKUP($B1753,公司明细!$D:$O,COLUMN()-COLUMN($B$4)+1,FALSE))</f>
        <v/>
      </c>
    </row>
    <row r="1754" spans="2:5">
      <c r="B1754" s="35"/>
      <c r="C1754" s="35"/>
      <c r="E1754" s="28" t="str">
        <f>IF($B1754="","",VLOOKUP($B1754,公司明细!$D:$O,COLUMN()-COLUMN($B$4)+1,FALSE))</f>
        <v/>
      </c>
    </row>
    <row r="1755" spans="2:5">
      <c r="B1755" s="35"/>
      <c r="C1755" s="35"/>
      <c r="E1755" s="28" t="str">
        <f>IF($B1755="","",VLOOKUP($B1755,公司明细!$D:$O,COLUMN()-COLUMN($B$4)+1,FALSE))</f>
        <v/>
      </c>
    </row>
    <row r="1756" spans="2:5">
      <c r="B1756" s="35"/>
      <c r="C1756" s="35"/>
      <c r="E1756" s="28" t="str">
        <f>IF($B1756="","",VLOOKUP($B1756,公司明细!$D:$O,COLUMN()-COLUMN($B$4)+1,FALSE))</f>
        <v/>
      </c>
    </row>
    <row r="1757" spans="2:5">
      <c r="B1757" s="35"/>
      <c r="C1757" s="35"/>
      <c r="E1757" s="28" t="str">
        <f>IF($B1757="","",VLOOKUP($B1757,公司明细!$D:$O,COLUMN()-COLUMN($B$4)+1,FALSE))</f>
        <v/>
      </c>
    </row>
    <row r="1758" spans="2:5">
      <c r="B1758" s="35"/>
      <c r="C1758" s="35"/>
      <c r="E1758" s="28" t="str">
        <f>IF($B1758="","",VLOOKUP($B1758,公司明细!$D:$O,COLUMN()-COLUMN($B$4)+1,FALSE))</f>
        <v/>
      </c>
    </row>
    <row r="1759" spans="2:5">
      <c r="B1759" s="35"/>
      <c r="C1759" s="35"/>
      <c r="E1759" s="28" t="str">
        <f>IF($B1759="","",VLOOKUP($B1759,公司明细!$D:$O,COLUMN()-COLUMN($B$4)+1,FALSE))</f>
        <v/>
      </c>
    </row>
    <row r="1760" spans="2:5">
      <c r="B1760" s="35"/>
      <c r="C1760" s="35"/>
      <c r="E1760" s="28" t="str">
        <f>IF($B1760="","",VLOOKUP($B1760,公司明细!$D:$O,COLUMN()-COLUMN($B$4)+1,FALSE))</f>
        <v/>
      </c>
    </row>
    <row r="1761" spans="2:5">
      <c r="B1761" s="35"/>
      <c r="C1761" s="35"/>
      <c r="E1761" s="28" t="str">
        <f>IF($B1761="","",VLOOKUP($B1761,公司明细!$D:$O,COLUMN()-COLUMN($B$4)+1,FALSE))</f>
        <v/>
      </c>
    </row>
    <row r="1762" spans="2:5">
      <c r="B1762" s="35"/>
      <c r="C1762" s="35"/>
      <c r="E1762" s="28" t="str">
        <f>IF($B1762="","",VLOOKUP($B1762,公司明细!$D:$O,COLUMN()-COLUMN($B$4)+1,FALSE))</f>
        <v/>
      </c>
    </row>
    <row r="1763" spans="2:5">
      <c r="B1763" s="35"/>
      <c r="C1763" s="35"/>
      <c r="E1763" s="28" t="str">
        <f>IF($B1763="","",VLOOKUP($B1763,公司明细!$D:$O,COLUMN()-COLUMN($B$4)+1,FALSE))</f>
        <v/>
      </c>
    </row>
    <row r="1764" spans="2:5">
      <c r="B1764" s="35"/>
      <c r="C1764" s="35"/>
      <c r="E1764" s="28" t="str">
        <f>IF($B1764="","",VLOOKUP($B1764,公司明细!$D:$O,COLUMN()-COLUMN($B$4)+1,FALSE))</f>
        <v/>
      </c>
    </row>
    <row r="1765" spans="2:5">
      <c r="B1765" s="35"/>
      <c r="C1765" s="35"/>
      <c r="E1765" s="28" t="str">
        <f>IF($B1765="","",VLOOKUP($B1765,公司明细!$D:$O,COLUMN()-COLUMN($B$4)+1,FALSE))</f>
        <v/>
      </c>
    </row>
    <row r="1766" spans="2:5">
      <c r="B1766" s="35"/>
      <c r="C1766" s="35"/>
      <c r="E1766" s="28" t="str">
        <f>IF($B1766="","",VLOOKUP($B1766,公司明细!$D:$O,COLUMN()-COLUMN($B$4)+1,FALSE))</f>
        <v/>
      </c>
    </row>
    <row r="1767" spans="2:5">
      <c r="B1767" s="35"/>
      <c r="C1767" s="35"/>
      <c r="E1767" s="28" t="str">
        <f>IF($B1767="","",VLOOKUP($B1767,公司明细!$D:$O,COLUMN()-COLUMN($B$4)+1,FALSE))</f>
        <v/>
      </c>
    </row>
    <row r="1768" spans="2:5">
      <c r="B1768" s="35"/>
      <c r="C1768" s="35"/>
      <c r="E1768" s="28" t="str">
        <f>IF($B1768="","",VLOOKUP($B1768,公司明细!$D:$O,COLUMN()-COLUMN($B$4)+1,FALSE))</f>
        <v/>
      </c>
    </row>
    <row r="1769" spans="2:5">
      <c r="B1769" s="35"/>
      <c r="C1769" s="35"/>
      <c r="E1769" s="28" t="str">
        <f>IF($B1769="","",VLOOKUP($B1769,公司明细!$D:$O,COLUMN()-COLUMN($B$4)+1,FALSE))</f>
        <v/>
      </c>
    </row>
    <row r="1770" spans="2:5">
      <c r="B1770" s="35"/>
      <c r="C1770" s="35"/>
      <c r="E1770" s="28" t="str">
        <f>IF($B1770="","",VLOOKUP($B1770,公司明细!$D:$O,COLUMN()-COLUMN($B$4)+1,FALSE))</f>
        <v/>
      </c>
    </row>
    <row r="1771" spans="2:5">
      <c r="B1771" s="35"/>
      <c r="C1771" s="35"/>
      <c r="E1771" s="28" t="str">
        <f>IF($B1771="","",VLOOKUP($B1771,公司明细!$D:$O,COLUMN()-COLUMN($B$4)+1,FALSE))</f>
        <v/>
      </c>
    </row>
    <row r="1772" spans="2:5">
      <c r="B1772" s="35"/>
      <c r="C1772" s="35"/>
      <c r="E1772" s="28" t="str">
        <f>IF($B1772="","",VLOOKUP($B1772,公司明细!$D:$O,COLUMN()-COLUMN($B$4)+1,FALSE))</f>
        <v/>
      </c>
    </row>
    <row r="1773" spans="2:5">
      <c r="B1773" s="35"/>
      <c r="C1773" s="35"/>
      <c r="E1773" s="28" t="str">
        <f>IF($B1773="","",VLOOKUP($B1773,公司明细!$D:$O,COLUMN()-COLUMN($B$4)+1,FALSE))</f>
        <v/>
      </c>
    </row>
    <row r="1774" spans="2:5">
      <c r="B1774" s="35"/>
      <c r="C1774" s="35"/>
      <c r="E1774" s="28" t="str">
        <f>IF($B1774="","",VLOOKUP($B1774,公司明细!$D:$O,COLUMN()-COLUMN($B$4)+1,FALSE))</f>
        <v/>
      </c>
    </row>
    <row r="1775" spans="2:5">
      <c r="B1775" s="35"/>
      <c r="C1775" s="35"/>
      <c r="E1775" s="28" t="str">
        <f>IF($B1775="","",VLOOKUP($B1775,公司明细!$D:$O,COLUMN()-COLUMN($B$4)+1,FALSE))</f>
        <v/>
      </c>
    </row>
    <row r="1776" spans="2:5">
      <c r="B1776" s="35"/>
      <c r="C1776" s="35"/>
      <c r="E1776" s="28" t="str">
        <f>IF($B1776="","",VLOOKUP($B1776,公司明细!$D:$O,COLUMN()-COLUMN($B$4)+1,FALSE))</f>
        <v/>
      </c>
    </row>
    <row r="1777" spans="2:5">
      <c r="B1777" s="35"/>
      <c r="C1777" s="35"/>
      <c r="E1777" s="28" t="str">
        <f>IF($B1777="","",VLOOKUP($B1777,公司明细!$D:$O,COLUMN()-COLUMN($B$4)+1,FALSE))</f>
        <v/>
      </c>
    </row>
    <row r="1778" spans="2:5">
      <c r="B1778" s="35"/>
      <c r="C1778" s="35"/>
      <c r="E1778" s="28" t="str">
        <f>IF($B1778="","",VLOOKUP($B1778,公司明细!$D:$O,COLUMN()-COLUMN($B$4)+1,FALSE))</f>
        <v/>
      </c>
    </row>
    <row r="1779" spans="2:5">
      <c r="B1779" s="35"/>
      <c r="C1779" s="35"/>
      <c r="E1779" s="28" t="str">
        <f>IF($B1779="","",VLOOKUP($B1779,公司明细!$D:$O,COLUMN()-COLUMN($B$4)+1,FALSE))</f>
        <v/>
      </c>
    </row>
    <row r="1780" spans="2:5">
      <c r="B1780" s="35"/>
      <c r="C1780" s="35"/>
      <c r="E1780" s="28" t="str">
        <f>IF($B1780="","",VLOOKUP($B1780,公司明细!$D:$O,COLUMN()-COLUMN($B$4)+1,FALSE))</f>
        <v/>
      </c>
    </row>
    <row r="1781" spans="2:5">
      <c r="B1781" s="35"/>
      <c r="C1781" s="35"/>
      <c r="E1781" s="28" t="str">
        <f>IF($B1781="","",VLOOKUP($B1781,公司明细!$D:$O,COLUMN()-COLUMN($B$4)+1,FALSE))</f>
        <v/>
      </c>
    </row>
    <row r="1782" spans="2:5">
      <c r="B1782" s="35"/>
      <c r="C1782" s="35"/>
      <c r="E1782" s="28" t="str">
        <f>IF($B1782="","",VLOOKUP($B1782,公司明细!$D:$O,COLUMN()-COLUMN($B$4)+1,FALSE))</f>
        <v/>
      </c>
    </row>
    <row r="1783" spans="2:5">
      <c r="B1783" s="35"/>
      <c r="C1783" s="35"/>
      <c r="E1783" s="28" t="str">
        <f>IF($B1783="","",VLOOKUP($B1783,公司明细!$D:$O,COLUMN()-COLUMN($B$4)+1,FALSE))</f>
        <v/>
      </c>
    </row>
    <row r="1784" spans="2:5">
      <c r="B1784" s="35"/>
      <c r="C1784" s="35"/>
      <c r="E1784" s="28" t="str">
        <f>IF($B1784="","",VLOOKUP($B1784,公司明细!$D:$O,COLUMN()-COLUMN($B$4)+1,FALSE))</f>
        <v/>
      </c>
    </row>
    <row r="1785" spans="2:5">
      <c r="B1785" s="35"/>
      <c r="C1785" s="35"/>
      <c r="E1785" s="28" t="str">
        <f>IF($B1785="","",VLOOKUP($B1785,公司明细!$D:$O,COLUMN()-COLUMN($B$4)+1,FALSE))</f>
        <v/>
      </c>
    </row>
    <row r="1786" spans="2:5">
      <c r="B1786" s="35"/>
      <c r="C1786" s="35"/>
      <c r="E1786" s="28" t="str">
        <f>IF($B1786="","",VLOOKUP($B1786,公司明细!$D:$O,COLUMN()-COLUMN($B$4)+1,FALSE))</f>
        <v/>
      </c>
    </row>
    <row r="1787" spans="2:5">
      <c r="B1787" s="35"/>
      <c r="C1787" s="35"/>
      <c r="E1787" s="28" t="str">
        <f>IF($B1787="","",VLOOKUP($B1787,公司明细!$D:$O,COLUMN()-COLUMN($B$4)+1,FALSE))</f>
        <v/>
      </c>
    </row>
    <row r="1788" spans="2:5">
      <c r="B1788" s="35"/>
      <c r="C1788" s="35"/>
      <c r="E1788" s="28" t="str">
        <f>IF($B1788="","",VLOOKUP($B1788,公司明细!$D:$O,COLUMN()-COLUMN($B$4)+1,FALSE))</f>
        <v/>
      </c>
    </row>
    <row r="1789" spans="2:5">
      <c r="B1789" s="35"/>
      <c r="C1789" s="35"/>
      <c r="E1789" s="28" t="str">
        <f>IF($B1789="","",VLOOKUP($B1789,公司明细!$D:$O,COLUMN()-COLUMN($B$4)+1,FALSE))</f>
        <v/>
      </c>
    </row>
    <row r="1790" spans="2:5">
      <c r="B1790" s="35"/>
      <c r="C1790" s="35"/>
      <c r="E1790" s="28" t="str">
        <f>IF($B1790="","",VLOOKUP($B1790,公司明细!$D:$O,COLUMN()-COLUMN($B$4)+1,FALSE))</f>
        <v/>
      </c>
    </row>
    <row r="1791" spans="2:5">
      <c r="B1791" s="35"/>
      <c r="C1791" s="35"/>
      <c r="E1791" s="28" t="str">
        <f>IF($B1791="","",VLOOKUP($B1791,公司明细!$D:$O,COLUMN()-COLUMN($B$4)+1,FALSE))</f>
        <v/>
      </c>
    </row>
    <row r="1792" spans="2:5">
      <c r="B1792" s="35"/>
      <c r="C1792" s="35"/>
      <c r="E1792" s="28" t="str">
        <f>IF($B1792="","",VLOOKUP($B1792,公司明细!$D:$O,COLUMN()-COLUMN($B$4)+1,FALSE))</f>
        <v/>
      </c>
    </row>
    <row r="1793" spans="2:5">
      <c r="B1793" s="35"/>
      <c r="C1793" s="35"/>
      <c r="E1793" s="28" t="str">
        <f>IF($B1793="","",VLOOKUP($B1793,公司明细!$D:$O,COLUMN()-COLUMN($B$4)+1,FALSE))</f>
        <v/>
      </c>
    </row>
    <row r="1794" spans="2:5">
      <c r="B1794" s="35"/>
      <c r="C1794" s="35"/>
      <c r="E1794" s="28" t="str">
        <f>IF($B1794="","",VLOOKUP($B1794,公司明细!$D:$O,COLUMN()-COLUMN($B$4)+1,FALSE))</f>
        <v/>
      </c>
    </row>
    <row r="1795" spans="2:5">
      <c r="B1795" s="35"/>
      <c r="C1795" s="35"/>
      <c r="E1795" s="28" t="str">
        <f>IF($B1795="","",VLOOKUP($B1795,公司明细!$D:$O,COLUMN()-COLUMN($B$4)+1,FALSE))</f>
        <v/>
      </c>
    </row>
    <row r="1796" spans="2:5">
      <c r="B1796" s="35"/>
      <c r="C1796" s="35"/>
      <c r="E1796" s="28" t="str">
        <f>IF($B1796="","",VLOOKUP($B1796,公司明细!$D:$O,COLUMN()-COLUMN($B$4)+1,FALSE))</f>
        <v/>
      </c>
    </row>
    <row r="1797" spans="2:5">
      <c r="B1797" s="35"/>
      <c r="C1797" s="35"/>
      <c r="E1797" s="28" t="str">
        <f>IF($B1797="","",VLOOKUP($B1797,公司明细!$D:$O,COLUMN()-COLUMN($B$4)+1,FALSE))</f>
        <v/>
      </c>
    </row>
    <row r="1798" spans="2:5">
      <c r="B1798" s="35"/>
      <c r="C1798" s="35"/>
      <c r="E1798" s="28" t="str">
        <f>IF($B1798="","",VLOOKUP($B1798,公司明细!$D:$O,COLUMN()-COLUMN($B$4)+1,FALSE))</f>
        <v/>
      </c>
    </row>
    <row r="1799" spans="2:5">
      <c r="B1799" s="35"/>
      <c r="C1799" s="35"/>
      <c r="E1799" s="28" t="str">
        <f>IF($B1799="","",VLOOKUP($B1799,公司明细!$D:$O,COLUMN()-COLUMN($B$4)+1,FALSE))</f>
        <v/>
      </c>
    </row>
    <row r="1800" spans="2:5">
      <c r="B1800" s="35"/>
      <c r="C1800" s="35"/>
      <c r="E1800" s="28" t="str">
        <f>IF($B1800="","",VLOOKUP($B1800,公司明细!$D:$O,COLUMN()-COLUMN($B$4)+1,FALSE))</f>
        <v/>
      </c>
    </row>
    <row r="1801" spans="2:5">
      <c r="B1801" s="35"/>
      <c r="C1801" s="35"/>
      <c r="E1801" s="28" t="str">
        <f>IF($B1801="","",VLOOKUP($B1801,公司明细!$D:$O,COLUMN()-COLUMN($B$4)+1,FALSE))</f>
        <v/>
      </c>
    </row>
    <row r="1802" spans="2:5">
      <c r="B1802" s="35"/>
      <c r="C1802" s="35"/>
      <c r="E1802" s="28" t="str">
        <f>IF($B1802="","",VLOOKUP($B1802,公司明细!$D:$O,COLUMN()-COLUMN($B$4)+1,FALSE))</f>
        <v/>
      </c>
    </row>
    <row r="1803" spans="2:5">
      <c r="B1803" s="35"/>
      <c r="C1803" s="35"/>
      <c r="E1803" s="28" t="str">
        <f>IF($B1803="","",VLOOKUP($B1803,公司明细!$D:$O,COLUMN()-COLUMN($B$4)+1,FALSE))</f>
        <v/>
      </c>
    </row>
    <row r="1804" spans="2:5">
      <c r="B1804" s="35"/>
      <c r="C1804" s="35"/>
      <c r="E1804" s="28" t="str">
        <f>IF($B1804="","",VLOOKUP($B1804,公司明细!$D:$O,COLUMN()-COLUMN($B$4)+1,FALSE))</f>
        <v/>
      </c>
    </row>
    <row r="1805" spans="2:5">
      <c r="B1805" s="35"/>
      <c r="C1805" s="35"/>
      <c r="E1805" s="28" t="str">
        <f>IF($B1805="","",VLOOKUP($B1805,公司明细!$D:$O,COLUMN()-COLUMN($B$4)+1,FALSE))</f>
        <v/>
      </c>
    </row>
    <row r="1806" spans="2:5">
      <c r="B1806" s="35"/>
      <c r="C1806" s="35"/>
      <c r="E1806" s="28" t="str">
        <f>IF($B1806="","",VLOOKUP($B1806,公司明细!$D:$O,COLUMN()-COLUMN($B$4)+1,FALSE))</f>
        <v/>
      </c>
    </row>
    <row r="1807" spans="2:5">
      <c r="B1807" s="35"/>
      <c r="C1807" s="35"/>
      <c r="E1807" s="28" t="str">
        <f>IF($B1807="","",VLOOKUP($B1807,公司明细!$D:$O,COLUMN()-COLUMN($B$4)+1,FALSE))</f>
        <v/>
      </c>
    </row>
    <row r="1808" spans="2:5">
      <c r="B1808" s="35"/>
      <c r="C1808" s="35"/>
      <c r="E1808" s="28" t="str">
        <f>IF($B1808="","",VLOOKUP($B1808,公司明细!$D:$O,COLUMN()-COLUMN($B$4)+1,FALSE))</f>
        <v/>
      </c>
    </row>
    <row r="1809" spans="2:5">
      <c r="B1809" s="35"/>
      <c r="C1809" s="35"/>
      <c r="E1809" s="28" t="str">
        <f>IF($B1809="","",VLOOKUP($B1809,公司明细!$D:$O,COLUMN()-COLUMN($B$4)+1,FALSE))</f>
        <v/>
      </c>
    </row>
    <row r="1810" spans="2:5">
      <c r="B1810" s="35"/>
      <c r="C1810" s="35"/>
      <c r="E1810" s="28" t="str">
        <f>IF($B1810="","",VLOOKUP($B1810,公司明细!$D:$O,COLUMN()-COLUMN($B$4)+1,FALSE))</f>
        <v/>
      </c>
    </row>
    <row r="1811" spans="2:5">
      <c r="B1811" s="35"/>
      <c r="C1811" s="35"/>
      <c r="E1811" s="28" t="str">
        <f>IF($B1811="","",VLOOKUP($B1811,公司明细!$D:$O,COLUMN()-COLUMN($B$4)+1,FALSE))</f>
        <v/>
      </c>
    </row>
    <row r="1812" spans="2:5">
      <c r="B1812" s="35"/>
      <c r="C1812" s="35"/>
      <c r="E1812" s="28" t="str">
        <f>IF($B1812="","",VLOOKUP($B1812,公司明细!$D:$O,COLUMN()-COLUMN($B$4)+1,FALSE))</f>
        <v/>
      </c>
    </row>
    <row r="1813" spans="2:5">
      <c r="B1813" s="35"/>
      <c r="C1813" s="35"/>
      <c r="E1813" s="28" t="str">
        <f>IF($B1813="","",VLOOKUP($B1813,公司明细!$D:$O,COLUMN()-COLUMN($B$4)+1,FALSE))</f>
        <v/>
      </c>
    </row>
    <row r="1814" spans="2:5">
      <c r="B1814" s="35"/>
      <c r="C1814" s="35"/>
      <c r="E1814" s="28" t="str">
        <f>IF($B1814="","",VLOOKUP($B1814,公司明细!$D:$O,COLUMN()-COLUMN($B$4)+1,FALSE))</f>
        <v/>
      </c>
    </row>
    <row r="1815" spans="2:5">
      <c r="B1815" s="35"/>
      <c r="C1815" s="35"/>
      <c r="E1815" s="28" t="str">
        <f>IF($B1815="","",VLOOKUP($B1815,公司明细!$D:$O,COLUMN()-COLUMN($B$4)+1,FALSE))</f>
        <v/>
      </c>
    </row>
    <row r="1816" spans="2:5">
      <c r="B1816" s="35"/>
      <c r="C1816" s="35"/>
      <c r="E1816" s="28" t="str">
        <f>IF($B1816="","",VLOOKUP($B1816,公司明细!$D:$O,COLUMN()-COLUMN($B$4)+1,FALSE))</f>
        <v/>
      </c>
    </row>
    <row r="1817" spans="2:5">
      <c r="B1817" s="35"/>
      <c r="C1817" s="35"/>
      <c r="E1817" s="28" t="str">
        <f>IF($B1817="","",VLOOKUP($B1817,公司明细!$D:$O,COLUMN()-COLUMN($B$4)+1,FALSE))</f>
        <v/>
      </c>
    </row>
    <row r="1818" spans="2:5">
      <c r="B1818" s="35"/>
      <c r="C1818" s="35"/>
      <c r="E1818" s="28" t="str">
        <f>IF($B1818="","",VLOOKUP($B1818,公司明细!$D:$O,COLUMN()-COLUMN($B$4)+1,FALSE))</f>
        <v/>
      </c>
    </row>
    <row r="1819" spans="2:5">
      <c r="B1819" s="35"/>
      <c r="C1819" s="35"/>
      <c r="E1819" s="28" t="str">
        <f>IF($B1819="","",VLOOKUP($B1819,公司明细!$D:$O,COLUMN()-COLUMN($B$4)+1,FALSE))</f>
        <v/>
      </c>
    </row>
    <row r="1820" spans="2:5">
      <c r="B1820" s="35"/>
      <c r="C1820" s="35"/>
      <c r="E1820" s="28" t="str">
        <f>IF($B1820="","",VLOOKUP($B1820,公司明细!$D:$O,COLUMN()-COLUMN($B$4)+1,FALSE))</f>
        <v/>
      </c>
    </row>
    <row r="1821" spans="2:5">
      <c r="B1821" s="35"/>
      <c r="C1821" s="35"/>
      <c r="E1821" s="28" t="str">
        <f>IF($B1821="","",VLOOKUP($B1821,公司明细!$D:$O,COLUMN()-COLUMN($B$4)+1,FALSE))</f>
        <v/>
      </c>
    </row>
    <row r="1822" spans="2:5">
      <c r="B1822" s="35"/>
      <c r="C1822" s="35"/>
      <c r="E1822" s="28" t="str">
        <f>IF($B1822="","",VLOOKUP($B1822,公司明细!$D:$O,COLUMN()-COLUMN($B$4)+1,FALSE))</f>
        <v/>
      </c>
    </row>
    <row r="1823" spans="2:5">
      <c r="B1823" s="35"/>
      <c r="C1823" s="35"/>
      <c r="E1823" s="28" t="str">
        <f>IF($B1823="","",VLOOKUP($B1823,公司明细!$D:$O,COLUMN()-COLUMN($B$4)+1,FALSE))</f>
        <v/>
      </c>
    </row>
    <row r="1824" spans="2:5">
      <c r="B1824" s="35"/>
      <c r="C1824" s="35"/>
      <c r="E1824" s="28" t="str">
        <f>IF($B1824="","",VLOOKUP($B1824,公司明细!$D:$O,COLUMN()-COLUMN($B$4)+1,FALSE))</f>
        <v/>
      </c>
    </row>
    <row r="1825" spans="2:5">
      <c r="B1825" s="35"/>
      <c r="C1825" s="35"/>
      <c r="E1825" s="28" t="str">
        <f>IF($B1825="","",VLOOKUP($B1825,公司明细!$D:$O,COLUMN()-COLUMN($B$4)+1,FALSE))</f>
        <v/>
      </c>
    </row>
    <row r="1826" spans="2:5">
      <c r="B1826" s="35"/>
      <c r="C1826" s="35"/>
      <c r="E1826" s="28" t="str">
        <f>IF($B1826="","",VLOOKUP($B1826,公司明细!$D:$O,COLUMN()-COLUMN($B$4)+1,FALSE))</f>
        <v/>
      </c>
    </row>
    <row r="1827" spans="2:5">
      <c r="B1827" s="35"/>
      <c r="C1827" s="35"/>
      <c r="E1827" s="28" t="str">
        <f>IF($B1827="","",VLOOKUP($B1827,公司明细!$D:$O,COLUMN()-COLUMN($B$4)+1,FALSE))</f>
        <v/>
      </c>
    </row>
    <row r="1828" spans="2:5">
      <c r="B1828" s="35"/>
      <c r="C1828" s="35"/>
      <c r="E1828" s="28" t="str">
        <f>IF($B1828="","",VLOOKUP($B1828,公司明细!$D:$O,COLUMN()-COLUMN($B$4)+1,FALSE))</f>
        <v/>
      </c>
    </row>
    <row r="1829" spans="2:5">
      <c r="B1829" s="35"/>
      <c r="C1829" s="35"/>
      <c r="E1829" s="28" t="str">
        <f>IF($B1829="","",VLOOKUP($B1829,公司明细!$D:$O,COLUMN()-COLUMN($B$4)+1,FALSE))</f>
        <v/>
      </c>
    </row>
    <row r="1830" spans="2:5">
      <c r="B1830" s="35"/>
      <c r="C1830" s="35"/>
      <c r="E1830" s="28" t="str">
        <f>IF($B1830="","",VLOOKUP($B1830,公司明细!$D:$O,COLUMN()-COLUMN($B$4)+1,FALSE))</f>
        <v/>
      </c>
    </row>
    <row r="1831" spans="2:5">
      <c r="B1831" s="35"/>
      <c r="C1831" s="35"/>
      <c r="E1831" s="28" t="str">
        <f>IF($B1831="","",VLOOKUP($B1831,公司明细!$D:$O,COLUMN()-COLUMN($B$4)+1,FALSE))</f>
        <v/>
      </c>
    </row>
    <row r="1832" spans="2:5">
      <c r="B1832" s="35"/>
      <c r="C1832" s="35"/>
      <c r="E1832" s="28" t="str">
        <f>IF($B1832="","",VLOOKUP($B1832,公司明细!$D:$O,COLUMN()-COLUMN($B$4)+1,FALSE))</f>
        <v/>
      </c>
    </row>
    <row r="1833" spans="2:5">
      <c r="B1833" s="35"/>
      <c r="C1833" s="35"/>
      <c r="E1833" s="28" t="str">
        <f>IF($B1833="","",VLOOKUP($B1833,公司明细!$D:$O,COLUMN()-COLUMN($B$4)+1,FALSE))</f>
        <v/>
      </c>
    </row>
    <row r="1834" spans="2:5">
      <c r="B1834" s="35"/>
      <c r="C1834" s="35"/>
      <c r="E1834" s="28" t="str">
        <f>IF($B1834="","",VLOOKUP($B1834,公司明细!$D:$O,COLUMN()-COLUMN($B$4)+1,FALSE))</f>
        <v/>
      </c>
    </row>
    <row r="1835" spans="2:5">
      <c r="B1835" s="35"/>
      <c r="C1835" s="35"/>
      <c r="E1835" s="28" t="str">
        <f>IF($B1835="","",VLOOKUP($B1835,公司明细!$D:$O,COLUMN()-COLUMN($B$4)+1,FALSE))</f>
        <v/>
      </c>
    </row>
    <row r="1836" spans="2:5">
      <c r="B1836" s="35"/>
      <c r="C1836" s="35"/>
      <c r="E1836" s="28" t="str">
        <f>IF($B1836="","",VLOOKUP($B1836,公司明细!$D:$O,COLUMN()-COLUMN($B$4)+1,FALSE))</f>
        <v/>
      </c>
    </row>
    <row r="1837" spans="2:5">
      <c r="B1837" s="35"/>
      <c r="C1837" s="35"/>
      <c r="E1837" s="28" t="str">
        <f>IF($B1837="","",VLOOKUP($B1837,公司明细!$D:$O,COLUMN()-COLUMN($B$4)+1,FALSE))</f>
        <v/>
      </c>
    </row>
    <row r="1838" spans="2:5">
      <c r="B1838" s="35"/>
      <c r="C1838" s="35"/>
      <c r="E1838" s="28" t="str">
        <f>IF($B1838="","",VLOOKUP($B1838,公司明细!$D:$O,COLUMN()-COLUMN($B$4)+1,FALSE))</f>
        <v/>
      </c>
    </row>
    <row r="1839" spans="2:5">
      <c r="B1839" s="35"/>
      <c r="C1839" s="35"/>
      <c r="E1839" s="28" t="str">
        <f>IF($B1839="","",VLOOKUP($B1839,公司明细!$D:$O,COLUMN()-COLUMN($B$4)+1,FALSE))</f>
        <v/>
      </c>
    </row>
    <row r="1840" spans="2:5">
      <c r="B1840" s="35"/>
      <c r="C1840" s="35"/>
      <c r="E1840" s="28" t="str">
        <f>IF($B1840="","",VLOOKUP($B1840,公司明细!$D:$O,COLUMN()-COLUMN($B$4)+1,FALSE))</f>
        <v/>
      </c>
    </row>
    <row r="1841" spans="2:5">
      <c r="B1841" s="35"/>
      <c r="C1841" s="35"/>
      <c r="E1841" s="28" t="str">
        <f>IF($B1841="","",VLOOKUP($B1841,公司明细!$D:$O,COLUMN()-COLUMN($B$4)+1,FALSE))</f>
        <v/>
      </c>
    </row>
    <row r="1842" spans="2:5">
      <c r="B1842" s="35"/>
      <c r="C1842" s="35"/>
      <c r="E1842" s="28" t="str">
        <f>IF($B1842="","",VLOOKUP($B1842,公司明细!$D:$O,COLUMN()-COLUMN($B$4)+1,FALSE))</f>
        <v/>
      </c>
    </row>
    <row r="1843" spans="2:5">
      <c r="B1843" s="35"/>
      <c r="C1843" s="35"/>
      <c r="E1843" s="28" t="str">
        <f>IF($B1843="","",VLOOKUP($B1843,公司明细!$D:$O,COLUMN()-COLUMN($B$4)+1,FALSE))</f>
        <v/>
      </c>
    </row>
    <row r="1844" spans="2:5">
      <c r="B1844" s="35"/>
      <c r="C1844" s="35"/>
      <c r="E1844" s="28" t="str">
        <f>IF($B1844="","",VLOOKUP($B1844,公司明细!$D:$O,COLUMN()-COLUMN($B$4)+1,FALSE))</f>
        <v/>
      </c>
    </row>
    <row r="1845" spans="2:5">
      <c r="B1845" s="35"/>
      <c r="C1845" s="35"/>
      <c r="E1845" s="28" t="str">
        <f>IF($B1845="","",VLOOKUP($B1845,公司明细!$D:$O,COLUMN()-COLUMN($B$4)+1,FALSE))</f>
        <v/>
      </c>
    </row>
    <row r="1846" spans="2:5">
      <c r="B1846" s="35"/>
      <c r="C1846" s="35"/>
      <c r="E1846" s="28" t="str">
        <f>IF($B1846="","",VLOOKUP($B1846,公司明细!$D:$O,COLUMN()-COLUMN($B$4)+1,FALSE))</f>
        <v/>
      </c>
    </row>
    <row r="1847" spans="2:5">
      <c r="B1847" s="35"/>
      <c r="C1847" s="35"/>
      <c r="E1847" s="28" t="str">
        <f>IF($B1847="","",VLOOKUP($B1847,公司明细!$D:$O,COLUMN()-COLUMN($B$4)+1,FALSE))</f>
        <v/>
      </c>
    </row>
    <row r="1848" spans="2:5">
      <c r="B1848" s="35"/>
      <c r="C1848" s="35"/>
      <c r="E1848" s="28" t="str">
        <f>IF($B1848="","",VLOOKUP($B1848,公司明细!$D:$O,COLUMN()-COLUMN($B$4)+1,FALSE))</f>
        <v/>
      </c>
    </row>
    <row r="1849" spans="2:5">
      <c r="B1849" s="35"/>
      <c r="C1849" s="35"/>
      <c r="E1849" s="28" t="str">
        <f>IF($B1849="","",VLOOKUP($B1849,公司明细!$D:$O,COLUMN()-COLUMN($B$4)+1,FALSE))</f>
        <v/>
      </c>
    </row>
    <row r="1850" spans="2:5">
      <c r="B1850" s="35"/>
      <c r="C1850" s="35"/>
      <c r="E1850" s="28" t="str">
        <f>IF($B1850="","",VLOOKUP($B1850,公司明细!$D:$O,COLUMN()-COLUMN($B$4)+1,FALSE))</f>
        <v/>
      </c>
    </row>
    <row r="1851" spans="2:5">
      <c r="B1851" s="35"/>
      <c r="C1851" s="35"/>
      <c r="E1851" s="28" t="str">
        <f>IF($B1851="","",VLOOKUP($B1851,公司明细!$D:$O,COLUMN()-COLUMN($B$4)+1,FALSE))</f>
        <v/>
      </c>
    </row>
    <row r="1852" spans="2:5">
      <c r="B1852" s="35"/>
      <c r="C1852" s="35"/>
      <c r="E1852" s="28" t="str">
        <f>IF($B1852="","",VLOOKUP($B1852,公司明细!$D:$O,COLUMN()-COLUMN($B$4)+1,FALSE))</f>
        <v/>
      </c>
    </row>
    <row r="1853" spans="2:5">
      <c r="B1853" s="35"/>
      <c r="C1853" s="35"/>
      <c r="E1853" s="28" t="str">
        <f>IF($B1853="","",VLOOKUP($B1853,公司明细!$D:$O,COLUMN()-COLUMN($B$4)+1,FALSE))</f>
        <v/>
      </c>
    </row>
    <row r="1854" spans="2:5">
      <c r="B1854" s="35"/>
      <c r="C1854" s="35"/>
      <c r="E1854" s="28" t="str">
        <f>IF($B1854="","",VLOOKUP($B1854,公司明细!$D:$O,COLUMN()-COLUMN($B$4)+1,FALSE))</f>
        <v/>
      </c>
    </row>
    <row r="1855" spans="2:5">
      <c r="B1855" s="35"/>
      <c r="C1855" s="35"/>
      <c r="E1855" s="28" t="str">
        <f>IF($B1855="","",VLOOKUP($B1855,公司明细!$D:$O,COLUMN()-COLUMN($B$4)+1,FALSE))</f>
        <v/>
      </c>
    </row>
    <row r="1856" spans="2:5">
      <c r="B1856" s="35"/>
      <c r="C1856" s="35"/>
      <c r="E1856" s="28" t="str">
        <f>IF($B1856="","",VLOOKUP($B1856,公司明细!$D:$O,COLUMN()-COLUMN($B$4)+1,FALSE))</f>
        <v/>
      </c>
    </row>
    <row r="1857" spans="2:5">
      <c r="B1857" s="35"/>
      <c r="C1857" s="35"/>
      <c r="E1857" s="28" t="str">
        <f>IF($B1857="","",VLOOKUP($B1857,公司明细!$D:$O,COLUMN()-COLUMN($B$4)+1,FALSE))</f>
        <v/>
      </c>
    </row>
    <row r="1858" spans="2:5">
      <c r="B1858" s="35"/>
      <c r="C1858" s="35"/>
      <c r="E1858" s="28" t="str">
        <f>IF($B1858="","",VLOOKUP($B1858,公司明细!$D:$O,COLUMN()-COLUMN($B$4)+1,FALSE))</f>
        <v/>
      </c>
    </row>
    <row r="1859" spans="2:5">
      <c r="B1859" s="35"/>
      <c r="C1859" s="35"/>
      <c r="E1859" s="28" t="str">
        <f>IF($B1859="","",VLOOKUP($B1859,公司明细!$D:$O,COLUMN()-COLUMN($B$4)+1,FALSE))</f>
        <v/>
      </c>
    </row>
    <row r="1860" spans="2:5">
      <c r="B1860" s="35"/>
      <c r="C1860" s="35"/>
      <c r="E1860" s="28" t="str">
        <f>IF($B1860="","",VLOOKUP($B1860,公司明细!$D:$O,COLUMN()-COLUMN($B$4)+1,FALSE))</f>
        <v/>
      </c>
    </row>
    <row r="1861" spans="2:5">
      <c r="B1861" s="35"/>
      <c r="C1861" s="35"/>
      <c r="E1861" s="28" t="str">
        <f>IF($B1861="","",VLOOKUP($B1861,公司明细!$D:$O,COLUMN()-COLUMN($B$4)+1,FALSE))</f>
        <v/>
      </c>
    </row>
    <row r="1862" spans="2:5">
      <c r="B1862" s="35"/>
      <c r="C1862" s="35"/>
      <c r="E1862" s="28" t="str">
        <f>IF($B1862="","",VLOOKUP($B1862,公司明细!$D:$O,COLUMN()-COLUMN($B$4)+1,FALSE))</f>
        <v/>
      </c>
    </row>
    <row r="1863" spans="2:5">
      <c r="B1863" s="35"/>
      <c r="C1863" s="35"/>
      <c r="E1863" s="28" t="str">
        <f>IF($B1863="","",VLOOKUP($B1863,公司明细!$D:$O,COLUMN()-COLUMN($B$4)+1,FALSE))</f>
        <v/>
      </c>
    </row>
    <row r="1864" spans="2:5">
      <c r="B1864" s="35"/>
      <c r="C1864" s="35"/>
      <c r="E1864" s="28" t="str">
        <f>IF($B1864="","",VLOOKUP($B1864,公司明细!$D:$O,COLUMN()-COLUMN($B$4)+1,FALSE))</f>
        <v/>
      </c>
    </row>
    <row r="1865" spans="2:5">
      <c r="B1865" s="35"/>
      <c r="C1865" s="35"/>
      <c r="E1865" s="28" t="str">
        <f>IF($B1865="","",VLOOKUP($B1865,公司明细!$D:$O,COLUMN()-COLUMN($B$4)+1,FALSE))</f>
        <v/>
      </c>
    </row>
    <row r="1866" spans="2:5">
      <c r="B1866" s="35"/>
      <c r="C1866" s="35"/>
      <c r="E1866" s="28" t="str">
        <f>IF($B1866="","",VLOOKUP($B1866,公司明细!$D:$O,COLUMN()-COLUMN($B$4)+1,FALSE))</f>
        <v/>
      </c>
    </row>
    <row r="1867" spans="2:5">
      <c r="B1867" s="35"/>
      <c r="C1867" s="35"/>
      <c r="E1867" s="28" t="str">
        <f>IF($B1867="","",VLOOKUP($B1867,公司明细!$D:$O,COLUMN()-COLUMN($B$4)+1,FALSE))</f>
        <v/>
      </c>
    </row>
    <row r="1868" spans="2:5">
      <c r="B1868" s="35"/>
      <c r="C1868" s="35"/>
      <c r="E1868" s="28" t="str">
        <f>IF($B1868="","",VLOOKUP($B1868,公司明细!$D:$O,COLUMN()-COLUMN($B$4)+1,FALSE))</f>
        <v/>
      </c>
    </row>
    <row r="1869" spans="2:5">
      <c r="B1869" s="35"/>
      <c r="C1869" s="35"/>
      <c r="E1869" s="28" t="str">
        <f>IF($B1869="","",VLOOKUP($B1869,公司明细!$D:$O,COLUMN()-COLUMN($B$4)+1,FALSE))</f>
        <v/>
      </c>
    </row>
    <row r="1870" spans="2:5">
      <c r="B1870" s="35"/>
      <c r="C1870" s="35"/>
      <c r="E1870" s="28" t="str">
        <f>IF($B1870="","",VLOOKUP($B1870,公司明细!$D:$O,COLUMN()-COLUMN($B$4)+1,FALSE))</f>
        <v/>
      </c>
    </row>
    <row r="1871" spans="2:5">
      <c r="B1871" s="35"/>
      <c r="C1871" s="35"/>
      <c r="E1871" s="28" t="str">
        <f>IF($B1871="","",VLOOKUP($B1871,公司明细!$D:$O,COLUMN()-COLUMN($B$4)+1,FALSE))</f>
        <v/>
      </c>
    </row>
    <row r="1872" spans="2:5">
      <c r="B1872" s="35"/>
      <c r="C1872" s="35"/>
      <c r="E1872" s="28" t="str">
        <f>IF($B1872="","",VLOOKUP($B1872,公司明细!$D:$O,COLUMN()-COLUMN($B$4)+1,FALSE))</f>
        <v/>
      </c>
    </row>
    <row r="1873" spans="2:5">
      <c r="B1873" s="35"/>
      <c r="C1873" s="35"/>
      <c r="E1873" s="28" t="str">
        <f>IF($B1873="","",VLOOKUP($B1873,公司明细!$D:$O,COLUMN()-COLUMN($B$4)+1,FALSE))</f>
        <v/>
      </c>
    </row>
    <row r="1874" spans="2:5">
      <c r="B1874" s="35"/>
      <c r="C1874" s="35"/>
      <c r="E1874" s="28" t="str">
        <f>IF($B1874="","",VLOOKUP($B1874,公司明细!$D:$O,COLUMN()-COLUMN($B$4)+1,FALSE))</f>
        <v/>
      </c>
    </row>
    <row r="1875" spans="2:5">
      <c r="B1875" s="35"/>
      <c r="C1875" s="35"/>
      <c r="E1875" s="28" t="str">
        <f>IF($B1875="","",VLOOKUP($B1875,公司明细!$D:$O,COLUMN()-COLUMN($B$4)+1,FALSE))</f>
        <v/>
      </c>
    </row>
    <row r="1876" spans="2:5">
      <c r="B1876" s="35"/>
      <c r="C1876" s="35"/>
      <c r="E1876" s="28" t="str">
        <f>IF($B1876="","",VLOOKUP($B1876,公司明细!$D:$O,COLUMN()-COLUMN($B$4)+1,FALSE))</f>
        <v/>
      </c>
    </row>
    <row r="1877" spans="2:5">
      <c r="B1877" s="35"/>
      <c r="C1877" s="35"/>
      <c r="E1877" s="28" t="str">
        <f>IF($B1877="","",VLOOKUP($B1877,公司明细!$D:$O,COLUMN()-COLUMN($B$4)+1,FALSE))</f>
        <v/>
      </c>
    </row>
    <row r="1878" spans="2:5">
      <c r="B1878" s="35"/>
      <c r="C1878" s="35"/>
      <c r="E1878" s="28" t="str">
        <f>IF($B1878="","",VLOOKUP($B1878,公司明细!$D:$O,COLUMN()-COLUMN($B$4)+1,FALSE))</f>
        <v/>
      </c>
    </row>
    <row r="1879" spans="2:5">
      <c r="B1879" s="35"/>
      <c r="C1879" s="35"/>
      <c r="E1879" s="28" t="str">
        <f>IF($B1879="","",VLOOKUP($B1879,公司明细!$D:$O,COLUMN()-COLUMN($B$4)+1,FALSE))</f>
        <v/>
      </c>
    </row>
    <row r="1880" spans="2:5">
      <c r="B1880" s="35"/>
      <c r="C1880" s="35"/>
      <c r="E1880" s="28" t="str">
        <f>IF($B1880="","",VLOOKUP($B1880,公司明细!$D:$O,COLUMN()-COLUMN($B$4)+1,FALSE))</f>
        <v/>
      </c>
    </row>
    <row r="1881" spans="2:5">
      <c r="B1881" s="35"/>
      <c r="C1881" s="35"/>
      <c r="E1881" s="28" t="str">
        <f>IF($B1881="","",VLOOKUP($B1881,公司明细!$D:$O,COLUMN()-COLUMN($B$4)+1,FALSE))</f>
        <v/>
      </c>
    </row>
    <row r="1882" spans="2:5">
      <c r="B1882" s="35"/>
      <c r="C1882" s="35"/>
      <c r="E1882" s="28" t="str">
        <f>IF($B1882="","",VLOOKUP($B1882,公司明细!$D:$O,COLUMN()-COLUMN($B$4)+1,FALSE))</f>
        <v/>
      </c>
    </row>
    <row r="1883" spans="2:5">
      <c r="B1883" s="35"/>
      <c r="C1883" s="35"/>
      <c r="E1883" s="28" t="str">
        <f>IF($B1883="","",VLOOKUP($B1883,公司明细!$D:$O,COLUMN()-COLUMN($B$4)+1,FALSE))</f>
        <v/>
      </c>
    </row>
    <row r="1884" spans="2:5">
      <c r="B1884" s="35"/>
      <c r="C1884" s="35"/>
      <c r="E1884" s="28" t="str">
        <f>IF($B1884="","",VLOOKUP($B1884,公司明细!$D:$O,COLUMN()-COLUMN($B$4)+1,FALSE))</f>
        <v/>
      </c>
    </row>
    <row r="1885" spans="2:5">
      <c r="B1885" s="35"/>
      <c r="C1885" s="35"/>
      <c r="E1885" s="28" t="str">
        <f>IF($B1885="","",VLOOKUP($B1885,公司明细!$D:$O,COLUMN()-COLUMN($B$4)+1,FALSE))</f>
        <v/>
      </c>
    </row>
    <row r="1886" spans="2:5">
      <c r="B1886" s="35"/>
      <c r="C1886" s="35"/>
      <c r="E1886" s="28" t="str">
        <f>IF($B1886="","",VLOOKUP($B1886,公司明细!$D:$O,COLUMN()-COLUMN($B$4)+1,FALSE))</f>
        <v/>
      </c>
    </row>
    <row r="1887" spans="2:5">
      <c r="B1887" s="35"/>
      <c r="C1887" s="35"/>
      <c r="E1887" s="28" t="str">
        <f>IF($B1887="","",VLOOKUP($B1887,公司明细!$D:$O,COLUMN()-COLUMN($B$4)+1,FALSE))</f>
        <v/>
      </c>
    </row>
    <row r="1888" spans="2:5">
      <c r="B1888" s="35"/>
      <c r="C1888" s="35"/>
      <c r="E1888" s="28" t="str">
        <f>IF($B1888="","",VLOOKUP($B1888,公司明细!$D:$O,COLUMN()-COLUMN($B$4)+1,FALSE))</f>
        <v/>
      </c>
    </row>
    <row r="1889" spans="2:5">
      <c r="B1889" s="35"/>
      <c r="C1889" s="35"/>
      <c r="E1889" s="28" t="str">
        <f>IF($B1889="","",VLOOKUP($B1889,公司明细!$D:$O,COLUMN()-COLUMN($B$4)+1,FALSE))</f>
        <v/>
      </c>
    </row>
    <row r="1890" spans="2:5">
      <c r="B1890" s="35"/>
      <c r="C1890" s="35"/>
      <c r="E1890" s="28" t="str">
        <f>IF($B1890="","",VLOOKUP($B1890,公司明细!$D:$O,COLUMN()-COLUMN($B$4)+1,FALSE))</f>
        <v/>
      </c>
    </row>
    <row r="1891" spans="2:5">
      <c r="B1891" s="35"/>
      <c r="C1891" s="35"/>
      <c r="E1891" s="28" t="str">
        <f>IF($B1891="","",VLOOKUP($B1891,公司明细!$D:$O,COLUMN()-COLUMN($B$4)+1,FALSE))</f>
        <v/>
      </c>
    </row>
    <row r="1892" spans="2:5">
      <c r="B1892" s="35"/>
      <c r="C1892" s="35"/>
      <c r="E1892" s="28" t="str">
        <f>IF($B1892="","",VLOOKUP($B1892,公司明细!$D:$O,COLUMN()-COLUMN($B$4)+1,FALSE))</f>
        <v/>
      </c>
    </row>
    <row r="1893" spans="2:5">
      <c r="B1893" s="35"/>
      <c r="C1893" s="35"/>
      <c r="E1893" s="28" t="str">
        <f>IF($B1893="","",VLOOKUP($B1893,公司明细!$D:$O,COLUMN()-COLUMN($B$4)+1,FALSE))</f>
        <v/>
      </c>
    </row>
    <row r="1894" spans="2:5">
      <c r="B1894" s="35"/>
      <c r="C1894" s="35"/>
      <c r="E1894" s="28" t="str">
        <f>IF($B1894="","",VLOOKUP($B1894,公司明细!$D:$O,COLUMN()-COLUMN($B$4)+1,FALSE))</f>
        <v/>
      </c>
    </row>
    <row r="1895" spans="2:5">
      <c r="B1895" s="35"/>
      <c r="C1895" s="35"/>
      <c r="E1895" s="28" t="str">
        <f>IF($B1895="","",VLOOKUP($B1895,公司明细!$D:$O,COLUMN()-COLUMN($B$4)+1,FALSE))</f>
        <v/>
      </c>
    </row>
    <row r="1896" spans="2:5">
      <c r="B1896" s="35"/>
      <c r="C1896" s="35"/>
      <c r="E1896" s="28" t="str">
        <f>IF($B1896="","",VLOOKUP($B1896,公司明细!$D:$O,COLUMN()-COLUMN($B$4)+1,FALSE))</f>
        <v/>
      </c>
    </row>
    <row r="1897" spans="2:5">
      <c r="B1897" s="35"/>
      <c r="C1897" s="35"/>
      <c r="E1897" s="28" t="str">
        <f>IF($B1897="","",VLOOKUP($B1897,公司明细!$D:$O,COLUMN()-COLUMN($B$4)+1,FALSE))</f>
        <v/>
      </c>
    </row>
    <row r="1898" spans="2:5">
      <c r="B1898" s="35"/>
      <c r="C1898" s="35"/>
      <c r="E1898" s="28" t="str">
        <f>IF($B1898="","",VLOOKUP($B1898,公司明细!$D:$O,COLUMN()-COLUMN($B$4)+1,FALSE))</f>
        <v/>
      </c>
    </row>
    <row r="1899" spans="2:5">
      <c r="B1899" s="35"/>
      <c r="C1899" s="35"/>
      <c r="E1899" s="28" t="str">
        <f>IF($B1899="","",VLOOKUP($B1899,公司明细!$D:$O,COLUMN()-COLUMN($B$4)+1,FALSE))</f>
        <v/>
      </c>
    </row>
    <row r="1900" spans="2:5">
      <c r="B1900" s="35"/>
      <c r="C1900" s="35"/>
      <c r="E1900" s="28" t="str">
        <f>IF($B1900="","",VLOOKUP($B1900,公司明细!$D:$O,COLUMN()-COLUMN($B$4)+1,FALSE))</f>
        <v/>
      </c>
    </row>
    <row r="1901" spans="2:5">
      <c r="B1901" s="35"/>
      <c r="C1901" s="35"/>
      <c r="E1901" s="28" t="str">
        <f>IF($B1901="","",VLOOKUP($B1901,公司明细!$D:$O,COLUMN()-COLUMN($B$4)+1,FALSE))</f>
        <v/>
      </c>
    </row>
    <row r="1902" spans="2:5">
      <c r="B1902" s="35"/>
      <c r="C1902" s="35"/>
      <c r="E1902" s="28" t="str">
        <f>IF($B1902="","",VLOOKUP($B1902,公司明细!$D:$O,COLUMN()-COLUMN($B$4)+1,FALSE))</f>
        <v/>
      </c>
    </row>
    <row r="1903" spans="2:5">
      <c r="B1903" s="35"/>
      <c r="C1903" s="35"/>
      <c r="E1903" s="28" t="str">
        <f>IF($B1903="","",VLOOKUP($B1903,公司明细!$D:$O,COLUMN()-COLUMN($B$4)+1,FALSE))</f>
        <v/>
      </c>
    </row>
    <row r="1904" spans="2:5">
      <c r="B1904" s="35"/>
      <c r="C1904" s="35"/>
      <c r="E1904" s="28" t="str">
        <f>IF($B1904="","",VLOOKUP($B1904,公司明细!$D:$O,COLUMN()-COLUMN($B$4)+1,FALSE))</f>
        <v/>
      </c>
    </row>
    <row r="1905" spans="2:5">
      <c r="B1905" s="35"/>
      <c r="C1905" s="35"/>
      <c r="E1905" s="28" t="str">
        <f>IF($B1905="","",VLOOKUP($B1905,公司明细!$D:$O,COLUMN()-COLUMN($B$4)+1,FALSE))</f>
        <v/>
      </c>
    </row>
    <row r="1906" spans="2:5">
      <c r="B1906" s="35"/>
      <c r="C1906" s="35"/>
      <c r="E1906" s="28" t="str">
        <f>IF($B1906="","",VLOOKUP($B1906,公司明细!$D:$O,COLUMN()-COLUMN($B$4)+1,FALSE))</f>
        <v/>
      </c>
    </row>
    <row r="1907" spans="2:5">
      <c r="B1907" s="35"/>
      <c r="C1907" s="35"/>
      <c r="E1907" s="28" t="str">
        <f>IF($B1907="","",VLOOKUP($B1907,公司明细!$D:$O,COLUMN()-COLUMN($B$4)+1,FALSE))</f>
        <v/>
      </c>
    </row>
    <row r="1908" spans="2:5">
      <c r="B1908" s="35"/>
      <c r="C1908" s="35"/>
      <c r="E1908" s="28" t="str">
        <f>IF($B1908="","",VLOOKUP($B1908,公司明细!$D:$O,COLUMN()-COLUMN($B$4)+1,FALSE))</f>
        <v/>
      </c>
    </row>
    <row r="1909" spans="2:5">
      <c r="B1909" s="35"/>
      <c r="C1909" s="35"/>
      <c r="E1909" s="28" t="str">
        <f>IF($B1909="","",VLOOKUP($B1909,公司明细!$D:$O,COLUMN()-COLUMN($B$4)+1,FALSE))</f>
        <v/>
      </c>
    </row>
    <row r="1910" spans="2:5">
      <c r="B1910" s="35"/>
      <c r="C1910" s="35"/>
      <c r="E1910" s="28" t="str">
        <f>IF($B1910="","",VLOOKUP($B1910,公司明细!$D:$O,COLUMN()-COLUMN($B$4)+1,FALSE))</f>
        <v/>
      </c>
    </row>
    <row r="1911" spans="2:5">
      <c r="B1911" s="35"/>
      <c r="C1911" s="35"/>
      <c r="E1911" s="28" t="str">
        <f>IF($B1911="","",VLOOKUP($B1911,公司明细!$D:$O,COLUMN()-COLUMN($B$4)+1,FALSE))</f>
        <v/>
      </c>
    </row>
    <row r="1912" spans="2:5">
      <c r="B1912" s="35"/>
      <c r="C1912" s="35"/>
      <c r="E1912" s="28" t="str">
        <f>IF($B1912="","",VLOOKUP($B1912,公司明细!$D:$O,COLUMN()-COLUMN($B$4)+1,FALSE))</f>
        <v/>
      </c>
    </row>
    <row r="1913" spans="2:5">
      <c r="B1913" s="35"/>
      <c r="C1913" s="35"/>
      <c r="E1913" s="28" t="str">
        <f>IF($B1913="","",VLOOKUP($B1913,公司明细!$D:$O,COLUMN()-COLUMN($B$4)+1,FALSE))</f>
        <v/>
      </c>
    </row>
    <row r="1914" spans="2:5">
      <c r="B1914" s="35"/>
      <c r="C1914" s="35"/>
      <c r="E1914" s="28" t="str">
        <f>IF($B1914="","",VLOOKUP($B1914,公司明细!$D:$O,COLUMN()-COLUMN($B$4)+1,FALSE))</f>
        <v/>
      </c>
    </row>
    <row r="1915" spans="2:5">
      <c r="B1915" s="35"/>
      <c r="C1915" s="35"/>
      <c r="E1915" s="28" t="str">
        <f>IF($B1915="","",VLOOKUP($B1915,公司明细!$D:$O,COLUMN()-COLUMN($B$4)+1,FALSE))</f>
        <v/>
      </c>
    </row>
    <row r="1916" spans="2:5">
      <c r="B1916" s="35"/>
      <c r="C1916" s="35"/>
      <c r="E1916" s="28" t="str">
        <f>IF($B1916="","",VLOOKUP($B1916,公司明细!$D:$O,COLUMN()-COLUMN($B$4)+1,FALSE))</f>
        <v/>
      </c>
    </row>
    <row r="1917" spans="2:5">
      <c r="B1917" s="35"/>
      <c r="C1917" s="35"/>
      <c r="E1917" s="28" t="str">
        <f>IF($B1917="","",VLOOKUP($B1917,公司明细!$D:$O,COLUMN()-COLUMN($B$4)+1,FALSE))</f>
        <v/>
      </c>
    </row>
    <row r="1918" spans="2:5">
      <c r="B1918" s="35"/>
      <c r="C1918" s="35"/>
      <c r="E1918" s="28" t="str">
        <f>IF($B1918="","",VLOOKUP($B1918,公司明细!$D:$O,COLUMN()-COLUMN($B$4)+1,FALSE))</f>
        <v/>
      </c>
    </row>
    <row r="1919" spans="2:5">
      <c r="B1919" s="35"/>
      <c r="C1919" s="35"/>
      <c r="E1919" s="28" t="str">
        <f>IF($B1919="","",VLOOKUP($B1919,公司明细!$D:$O,COLUMN()-COLUMN($B$4)+1,FALSE))</f>
        <v/>
      </c>
    </row>
    <row r="1920" spans="2:5">
      <c r="B1920" s="35"/>
      <c r="C1920" s="35"/>
      <c r="E1920" s="28" t="str">
        <f>IF($B1920="","",VLOOKUP($B1920,公司明细!$D:$O,COLUMN()-COLUMN($B$4)+1,FALSE))</f>
        <v/>
      </c>
    </row>
    <row r="1921" spans="2:5">
      <c r="B1921" s="35"/>
      <c r="C1921" s="35"/>
      <c r="E1921" s="28" t="str">
        <f>IF($B1921="","",VLOOKUP($B1921,公司明细!$D:$O,COLUMN()-COLUMN($B$4)+1,FALSE))</f>
        <v/>
      </c>
    </row>
    <row r="1922" spans="2:5">
      <c r="B1922" s="35"/>
      <c r="C1922" s="35"/>
      <c r="E1922" s="28" t="str">
        <f>IF($B1922="","",VLOOKUP($B1922,公司明细!$D:$O,COLUMN()-COLUMN($B$4)+1,FALSE))</f>
        <v/>
      </c>
    </row>
    <row r="1923" spans="2:5">
      <c r="B1923" s="35"/>
      <c r="C1923" s="35"/>
      <c r="E1923" s="28" t="str">
        <f>IF($B1923="","",VLOOKUP($B1923,公司明细!$D:$O,COLUMN()-COLUMN($B$4)+1,FALSE))</f>
        <v/>
      </c>
    </row>
    <row r="1924" spans="2:5">
      <c r="B1924" s="35"/>
      <c r="C1924" s="35"/>
      <c r="E1924" s="28" t="str">
        <f>IF($B1924="","",VLOOKUP($B1924,公司明细!$D:$O,COLUMN()-COLUMN($B$4)+1,FALSE))</f>
        <v/>
      </c>
    </row>
    <row r="1925" spans="2:5">
      <c r="B1925" s="35"/>
      <c r="C1925" s="35"/>
      <c r="E1925" s="28" t="str">
        <f>IF($B1925="","",VLOOKUP($B1925,公司明细!$D:$O,COLUMN()-COLUMN($B$4)+1,FALSE))</f>
        <v/>
      </c>
    </row>
    <row r="1926" spans="2:5">
      <c r="B1926" s="35"/>
      <c r="C1926" s="35"/>
      <c r="E1926" s="28" t="str">
        <f>IF($B1926="","",VLOOKUP($B1926,公司明细!$D:$O,COLUMN()-COLUMN($B$4)+1,FALSE))</f>
        <v/>
      </c>
    </row>
    <row r="1927" spans="2:5">
      <c r="B1927" s="35"/>
      <c r="C1927" s="35"/>
      <c r="E1927" s="28" t="str">
        <f>IF($B1927="","",VLOOKUP($B1927,公司明细!$D:$O,COLUMN()-COLUMN($B$4)+1,FALSE))</f>
        <v/>
      </c>
    </row>
    <row r="1928" spans="2:5">
      <c r="B1928" s="35"/>
      <c r="C1928" s="35"/>
      <c r="E1928" s="28" t="str">
        <f>IF($B1928="","",VLOOKUP($B1928,公司明细!$D:$O,COLUMN()-COLUMN($B$4)+1,FALSE))</f>
        <v/>
      </c>
    </row>
    <row r="1929" spans="2:5">
      <c r="B1929" s="35"/>
      <c r="C1929" s="35"/>
      <c r="E1929" s="28" t="str">
        <f>IF($B1929="","",VLOOKUP($B1929,公司明细!$D:$O,COLUMN()-COLUMN($B$4)+1,FALSE))</f>
        <v/>
      </c>
    </row>
    <row r="1930" spans="2:5">
      <c r="B1930" s="35"/>
      <c r="C1930" s="35"/>
      <c r="E1930" s="28" t="str">
        <f>IF($B1930="","",VLOOKUP($B1930,公司明细!$D:$O,COLUMN()-COLUMN($B$4)+1,FALSE))</f>
        <v/>
      </c>
    </row>
    <row r="1931" spans="2:5">
      <c r="B1931" s="35"/>
      <c r="C1931" s="35"/>
      <c r="E1931" s="28" t="str">
        <f>IF($B1931="","",VLOOKUP($B1931,公司明细!$D:$O,COLUMN()-COLUMN($B$4)+1,FALSE))</f>
        <v/>
      </c>
    </row>
    <row r="1932" spans="2:5">
      <c r="B1932" s="35"/>
      <c r="C1932" s="35"/>
      <c r="E1932" s="28" t="str">
        <f>IF($B1932="","",VLOOKUP($B1932,公司明细!$D:$O,COLUMN()-COLUMN($B$4)+1,FALSE))</f>
        <v/>
      </c>
    </row>
    <row r="1933" spans="2:5">
      <c r="B1933" s="35"/>
      <c r="C1933" s="35"/>
      <c r="E1933" s="28" t="str">
        <f>IF($B1933="","",VLOOKUP($B1933,公司明细!$D:$O,COLUMN()-COLUMN($B$4)+1,FALSE))</f>
        <v/>
      </c>
    </row>
    <row r="1934" spans="2:5">
      <c r="B1934" s="35"/>
      <c r="C1934" s="35"/>
      <c r="E1934" s="28" t="str">
        <f>IF($B1934="","",VLOOKUP($B1934,公司明细!$D:$O,COLUMN()-COLUMN($B$4)+1,FALSE))</f>
        <v/>
      </c>
    </row>
    <row r="1935" spans="2:5">
      <c r="B1935" s="35"/>
      <c r="C1935" s="35"/>
      <c r="E1935" s="28" t="str">
        <f>IF($B1935="","",VLOOKUP($B1935,公司明细!$D:$O,COLUMN()-COLUMN($B$4)+1,FALSE))</f>
        <v/>
      </c>
    </row>
    <row r="1936" spans="2:5">
      <c r="B1936" s="35"/>
      <c r="C1936" s="35"/>
      <c r="E1936" s="28" t="str">
        <f>IF($B1936="","",VLOOKUP($B1936,公司明细!$D:$O,COLUMN()-COLUMN($B$4)+1,FALSE))</f>
        <v/>
      </c>
    </row>
    <row r="1937" spans="2:5">
      <c r="B1937" s="35"/>
      <c r="C1937" s="35"/>
      <c r="E1937" s="28" t="str">
        <f>IF($B1937="","",VLOOKUP($B1937,公司明细!$D:$O,COLUMN()-COLUMN($B$4)+1,FALSE))</f>
        <v/>
      </c>
    </row>
    <row r="1938" spans="2:5">
      <c r="B1938" s="35"/>
      <c r="C1938" s="35"/>
      <c r="E1938" s="28" t="str">
        <f>IF($B1938="","",VLOOKUP($B1938,公司明细!$D:$O,COLUMN()-COLUMN($B$4)+1,FALSE))</f>
        <v/>
      </c>
    </row>
    <row r="1939" spans="2:5">
      <c r="B1939" s="35"/>
      <c r="C1939" s="35"/>
      <c r="E1939" s="28" t="str">
        <f>IF($B1939="","",VLOOKUP($B1939,公司明细!$D:$O,COLUMN()-COLUMN($B$4)+1,FALSE))</f>
        <v/>
      </c>
    </row>
    <row r="1940" spans="2:5">
      <c r="B1940" s="35"/>
      <c r="C1940" s="35"/>
      <c r="E1940" s="28" t="str">
        <f>IF($B1940="","",VLOOKUP($B1940,公司明细!$D:$O,COLUMN()-COLUMN($B$4)+1,FALSE))</f>
        <v/>
      </c>
    </row>
    <row r="1941" spans="2:5">
      <c r="B1941" s="35"/>
      <c r="C1941" s="35"/>
      <c r="E1941" s="28" t="str">
        <f>IF($B1941="","",VLOOKUP($B1941,公司明细!$D:$O,COLUMN()-COLUMN($B$4)+1,FALSE))</f>
        <v/>
      </c>
    </row>
    <row r="1942" spans="2:5">
      <c r="B1942" s="35"/>
      <c r="C1942" s="35"/>
      <c r="E1942" s="28" t="str">
        <f>IF($B1942="","",VLOOKUP($B1942,公司明细!$D:$O,COLUMN()-COLUMN($B$4)+1,FALSE))</f>
        <v/>
      </c>
    </row>
    <row r="1943" spans="2:5">
      <c r="B1943" s="35"/>
      <c r="C1943" s="35"/>
      <c r="E1943" s="28" t="str">
        <f>IF($B1943="","",VLOOKUP($B1943,公司明细!$D:$O,COLUMN()-COLUMN($B$4)+1,FALSE))</f>
        <v/>
      </c>
    </row>
    <row r="1944" spans="2:5">
      <c r="B1944" s="35"/>
      <c r="C1944" s="35"/>
      <c r="E1944" s="28" t="str">
        <f>IF($B1944="","",VLOOKUP($B1944,公司明细!$D:$O,COLUMN()-COLUMN($B$4)+1,FALSE))</f>
        <v/>
      </c>
    </row>
    <row r="1945" spans="2:5">
      <c r="B1945" s="35"/>
      <c r="C1945" s="35"/>
      <c r="E1945" s="28" t="str">
        <f>IF($B1945="","",VLOOKUP($B1945,公司明细!$D:$O,COLUMN()-COLUMN($B$4)+1,FALSE))</f>
        <v/>
      </c>
    </row>
    <row r="1946" spans="2:5">
      <c r="B1946" s="35"/>
      <c r="C1946" s="35"/>
      <c r="E1946" s="28" t="str">
        <f>IF($B1946="","",VLOOKUP($B1946,公司明细!$D:$O,COLUMN()-COLUMN($B$4)+1,FALSE))</f>
        <v/>
      </c>
    </row>
    <row r="1947" spans="2:5">
      <c r="B1947" s="35"/>
      <c r="C1947" s="35"/>
      <c r="E1947" s="28" t="str">
        <f>IF($B1947="","",VLOOKUP($B1947,公司明细!$D:$O,COLUMN()-COLUMN($B$4)+1,FALSE))</f>
        <v/>
      </c>
    </row>
    <row r="1948" spans="2:5">
      <c r="B1948" s="35"/>
      <c r="C1948" s="35"/>
      <c r="E1948" s="28" t="str">
        <f>IF($B1948="","",VLOOKUP($B1948,公司明细!$D:$O,COLUMN()-COLUMN($B$4)+1,FALSE))</f>
        <v/>
      </c>
    </row>
    <row r="1949" spans="2:5">
      <c r="B1949" s="35"/>
      <c r="C1949" s="35"/>
      <c r="E1949" s="28" t="str">
        <f>IF($B1949="","",VLOOKUP($B1949,公司明细!$D:$O,COLUMN()-COLUMN($B$4)+1,FALSE))</f>
        <v/>
      </c>
    </row>
    <row r="1950" spans="2:5">
      <c r="B1950" s="35"/>
      <c r="C1950" s="35"/>
      <c r="E1950" s="28" t="str">
        <f>IF($B1950="","",VLOOKUP($B1950,公司明细!$D:$O,COLUMN()-COLUMN($B$4)+1,FALSE))</f>
        <v/>
      </c>
    </row>
    <row r="1951" spans="2:5">
      <c r="B1951" s="35"/>
      <c r="C1951" s="35"/>
      <c r="E1951" s="28" t="str">
        <f>IF($B1951="","",VLOOKUP($B1951,公司明细!$D:$O,COLUMN()-COLUMN($B$4)+1,FALSE))</f>
        <v/>
      </c>
    </row>
    <row r="1952" spans="2:5">
      <c r="B1952" s="35"/>
      <c r="C1952" s="35"/>
      <c r="E1952" s="28" t="str">
        <f>IF($B1952="","",VLOOKUP($B1952,公司明细!$D:$O,COLUMN()-COLUMN($B$4)+1,FALSE))</f>
        <v/>
      </c>
    </row>
    <row r="1953" spans="2:5">
      <c r="B1953" s="35"/>
      <c r="C1953" s="35"/>
      <c r="E1953" s="28" t="str">
        <f>IF($B1953="","",VLOOKUP($B1953,公司明细!$D:$O,COLUMN()-COLUMN($B$4)+1,FALSE))</f>
        <v/>
      </c>
    </row>
    <row r="1954" spans="2:5">
      <c r="B1954" s="35"/>
      <c r="C1954" s="35"/>
      <c r="E1954" s="28" t="str">
        <f>IF($B1954="","",VLOOKUP($B1954,公司明细!$D:$O,COLUMN()-COLUMN($B$4)+1,FALSE))</f>
        <v/>
      </c>
    </row>
    <row r="1955" spans="2:5">
      <c r="B1955" s="35"/>
      <c r="C1955" s="35"/>
      <c r="E1955" s="28" t="str">
        <f>IF($B1955="","",VLOOKUP($B1955,公司明细!$D:$O,COLUMN()-COLUMN($B$4)+1,FALSE))</f>
        <v/>
      </c>
    </row>
    <row r="1956" spans="2:5">
      <c r="B1956" s="35"/>
      <c r="C1956" s="35"/>
      <c r="E1956" s="28" t="str">
        <f>IF($B1956="","",VLOOKUP($B1956,公司明细!$D:$O,COLUMN()-COLUMN($B$4)+1,FALSE))</f>
        <v/>
      </c>
    </row>
    <row r="1957" spans="2:5">
      <c r="B1957" s="35"/>
      <c r="C1957" s="35"/>
      <c r="E1957" s="28" t="str">
        <f>IF($B1957="","",VLOOKUP($B1957,公司明细!$D:$O,COLUMN()-COLUMN($B$4)+1,FALSE))</f>
        <v/>
      </c>
    </row>
    <row r="1958" spans="2:5">
      <c r="B1958" s="35"/>
      <c r="C1958" s="35"/>
      <c r="E1958" s="28" t="str">
        <f>IF($B1958="","",VLOOKUP($B1958,公司明细!$D:$O,COLUMN()-COLUMN($B$4)+1,FALSE))</f>
        <v/>
      </c>
    </row>
    <row r="1959" spans="2:5">
      <c r="B1959" s="35"/>
      <c r="C1959" s="35"/>
      <c r="E1959" s="28" t="str">
        <f>IF($B1959="","",VLOOKUP($B1959,公司明细!$D:$O,COLUMN()-COLUMN($B$4)+1,FALSE))</f>
        <v/>
      </c>
    </row>
    <row r="1960" spans="2:5">
      <c r="B1960" s="35"/>
      <c r="C1960" s="35"/>
      <c r="E1960" s="28" t="str">
        <f>IF($B1960="","",VLOOKUP($B1960,公司明细!$D:$O,COLUMN()-COLUMN($B$4)+1,FALSE))</f>
        <v/>
      </c>
    </row>
    <row r="1961" spans="2:5">
      <c r="B1961" s="35"/>
      <c r="C1961" s="35"/>
      <c r="E1961" s="28" t="str">
        <f>IF($B1961="","",VLOOKUP($B1961,公司明细!$D:$O,COLUMN()-COLUMN($B$4)+1,FALSE))</f>
        <v/>
      </c>
    </row>
    <row r="1962" spans="2:5">
      <c r="B1962" s="35"/>
      <c r="C1962" s="35"/>
      <c r="E1962" s="28" t="str">
        <f>IF($B1962="","",VLOOKUP($B1962,公司明细!$D:$O,COLUMN()-COLUMN($B$4)+1,FALSE))</f>
        <v/>
      </c>
    </row>
    <row r="1963" spans="2:5">
      <c r="B1963" s="35"/>
      <c r="C1963" s="35"/>
      <c r="E1963" s="28" t="str">
        <f>IF($B1963="","",VLOOKUP($B1963,公司明细!$D:$O,COLUMN()-COLUMN($B$4)+1,FALSE))</f>
        <v/>
      </c>
    </row>
    <row r="1964" spans="2:5">
      <c r="B1964" s="35"/>
      <c r="C1964" s="35"/>
      <c r="E1964" s="28" t="str">
        <f>IF($B1964="","",VLOOKUP($B1964,公司明细!$D:$O,COLUMN()-COLUMN($B$4)+1,FALSE))</f>
        <v/>
      </c>
    </row>
    <row r="1965" spans="2:5">
      <c r="B1965" s="35"/>
      <c r="C1965" s="35"/>
      <c r="E1965" s="28" t="str">
        <f>IF($B1965="","",VLOOKUP($B1965,公司明细!$D:$O,COLUMN()-COLUMN($B$4)+1,FALSE))</f>
        <v/>
      </c>
    </row>
    <row r="1966" spans="2:5">
      <c r="B1966" s="35"/>
      <c r="C1966" s="35"/>
      <c r="E1966" s="28" t="str">
        <f>IF($B1966="","",VLOOKUP($B1966,公司明细!$D:$O,COLUMN()-COLUMN($B$4)+1,FALSE))</f>
        <v/>
      </c>
    </row>
    <row r="1967" spans="2:5">
      <c r="B1967" s="35"/>
      <c r="C1967" s="35"/>
      <c r="E1967" s="28" t="str">
        <f>IF($B1967="","",VLOOKUP($B1967,公司明细!$D:$O,COLUMN()-COLUMN($B$4)+1,FALSE))</f>
        <v/>
      </c>
    </row>
    <row r="1968" spans="2:5">
      <c r="B1968" s="35"/>
      <c r="C1968" s="35"/>
      <c r="E1968" s="28" t="str">
        <f>IF($B1968="","",VLOOKUP($B1968,公司明细!$D:$O,COLUMN()-COLUMN($B$4)+1,FALSE))</f>
        <v/>
      </c>
    </row>
    <row r="1969" spans="2:5">
      <c r="B1969" s="35"/>
      <c r="C1969" s="35"/>
      <c r="E1969" s="28" t="str">
        <f>IF($B1969="","",VLOOKUP($B1969,公司明细!$D:$O,COLUMN()-COLUMN($B$4)+1,FALSE))</f>
        <v/>
      </c>
    </row>
    <row r="1970" spans="2:5">
      <c r="B1970" s="35"/>
      <c r="C1970" s="35"/>
      <c r="E1970" s="28" t="str">
        <f>IF($B1970="","",VLOOKUP($B1970,公司明细!$D:$O,COLUMN()-COLUMN($B$4)+1,FALSE))</f>
        <v/>
      </c>
    </row>
    <row r="1971" spans="2:5">
      <c r="B1971" s="35"/>
      <c r="C1971" s="35"/>
      <c r="E1971" s="28" t="str">
        <f>IF($B1971="","",VLOOKUP($B1971,公司明细!$D:$O,COLUMN()-COLUMN($B$4)+1,FALSE))</f>
        <v/>
      </c>
    </row>
    <row r="1972" spans="2:5">
      <c r="B1972" s="35"/>
      <c r="C1972" s="35"/>
      <c r="E1972" s="28" t="str">
        <f>IF($B1972="","",VLOOKUP($B1972,公司明细!$D:$O,COLUMN()-COLUMN($B$4)+1,FALSE))</f>
        <v/>
      </c>
    </row>
    <row r="1973" spans="2:5">
      <c r="B1973" s="35"/>
      <c r="C1973" s="35"/>
      <c r="E1973" s="28" t="str">
        <f>IF($B1973="","",VLOOKUP($B1973,公司明细!$D:$O,COLUMN()-COLUMN($B$4)+1,FALSE))</f>
        <v/>
      </c>
    </row>
    <row r="1974" spans="2:5">
      <c r="B1974" s="35"/>
      <c r="C1974" s="35"/>
      <c r="E1974" s="28" t="str">
        <f>IF($B1974="","",VLOOKUP($B1974,公司明细!$D:$O,COLUMN()-COLUMN($B$4)+1,FALSE))</f>
        <v/>
      </c>
    </row>
    <row r="1975" spans="2:5">
      <c r="B1975" s="35"/>
      <c r="C1975" s="35"/>
      <c r="E1975" s="28" t="str">
        <f>IF($B1975="","",VLOOKUP($B1975,公司明细!$D:$O,COLUMN()-COLUMN($B$4)+1,FALSE))</f>
        <v/>
      </c>
    </row>
    <row r="1976" spans="2:5">
      <c r="B1976" s="35"/>
      <c r="C1976" s="35"/>
      <c r="E1976" s="28" t="str">
        <f>IF($B1976="","",VLOOKUP($B1976,公司明细!$D:$O,COLUMN()-COLUMN($B$4)+1,FALSE))</f>
        <v/>
      </c>
    </row>
    <row r="1977" spans="2:5">
      <c r="B1977" s="35"/>
      <c r="C1977" s="35"/>
      <c r="E1977" s="28" t="str">
        <f>IF($B1977="","",VLOOKUP($B1977,公司明细!$D:$O,COLUMN()-COLUMN($B$4)+1,FALSE))</f>
        <v/>
      </c>
    </row>
    <row r="1978" spans="2:5">
      <c r="B1978" s="35"/>
      <c r="C1978" s="35"/>
      <c r="E1978" s="28" t="str">
        <f>IF($B1978="","",VLOOKUP($B1978,公司明细!$D:$O,COLUMN()-COLUMN($B$4)+1,FALSE))</f>
        <v/>
      </c>
    </row>
    <row r="1979" spans="2:5">
      <c r="B1979" s="35"/>
      <c r="C1979" s="35"/>
      <c r="E1979" s="28" t="str">
        <f>IF($B1979="","",VLOOKUP($B1979,公司明细!$D:$O,COLUMN()-COLUMN($B$4)+1,FALSE))</f>
        <v/>
      </c>
    </row>
    <row r="1980" spans="2:5">
      <c r="B1980" s="35"/>
      <c r="C1980" s="35"/>
      <c r="E1980" s="28" t="str">
        <f>IF($B1980="","",VLOOKUP($B1980,公司明细!$D:$O,COLUMN()-COLUMN($B$4)+1,FALSE))</f>
        <v/>
      </c>
    </row>
    <row r="1981" spans="2:5">
      <c r="B1981" s="35"/>
      <c r="C1981" s="35"/>
      <c r="E1981" s="28" t="str">
        <f>IF($B1981="","",VLOOKUP($B1981,公司明细!$D:$O,COLUMN()-COLUMN($B$4)+1,FALSE))</f>
        <v/>
      </c>
    </row>
    <row r="1982" spans="2:5">
      <c r="B1982" s="35"/>
      <c r="C1982" s="35"/>
      <c r="E1982" s="28" t="str">
        <f>IF($B1982="","",VLOOKUP($B1982,公司明细!$D:$O,COLUMN()-COLUMN($B$4)+1,FALSE))</f>
        <v/>
      </c>
    </row>
    <row r="1983" spans="2:5">
      <c r="B1983" s="35"/>
      <c r="C1983" s="35"/>
      <c r="E1983" s="28" t="str">
        <f>IF($B1983="","",VLOOKUP($B1983,公司明细!$D:$O,COLUMN()-COLUMN($B$4)+1,FALSE))</f>
        <v/>
      </c>
    </row>
    <row r="1984" spans="2:5">
      <c r="B1984" s="35"/>
      <c r="C1984" s="35"/>
      <c r="E1984" s="28" t="str">
        <f>IF($B1984="","",VLOOKUP($B1984,公司明细!$D:$O,COLUMN()-COLUMN($B$4)+1,FALSE))</f>
        <v/>
      </c>
    </row>
    <row r="1985" spans="2:5">
      <c r="B1985" s="35"/>
      <c r="C1985" s="35"/>
      <c r="E1985" s="28" t="str">
        <f>IF($B1985="","",VLOOKUP($B1985,公司明细!$D:$O,COLUMN()-COLUMN($B$4)+1,FALSE))</f>
        <v/>
      </c>
    </row>
    <row r="1986" spans="2:5">
      <c r="B1986" s="35"/>
      <c r="C1986" s="35"/>
      <c r="E1986" s="28" t="str">
        <f>IF($B1986="","",VLOOKUP($B1986,公司明细!$D:$O,COLUMN()-COLUMN($B$4)+1,FALSE))</f>
        <v/>
      </c>
    </row>
    <row r="1987" spans="2:5">
      <c r="B1987" s="35"/>
      <c r="C1987" s="35"/>
      <c r="E1987" s="28" t="str">
        <f>IF($B1987="","",VLOOKUP($B1987,公司明细!$D:$O,COLUMN()-COLUMN($B$4)+1,FALSE))</f>
        <v/>
      </c>
    </row>
    <row r="1988" spans="2:5">
      <c r="B1988" s="35"/>
      <c r="C1988" s="35"/>
      <c r="E1988" s="28" t="str">
        <f>IF($B1988="","",VLOOKUP($B1988,公司明细!$D:$O,COLUMN()-COLUMN($B$4)+1,FALSE))</f>
        <v/>
      </c>
    </row>
    <row r="1989" spans="2:5">
      <c r="B1989" s="35"/>
      <c r="C1989" s="35"/>
      <c r="E1989" s="28" t="str">
        <f>IF($B1989="","",VLOOKUP($B1989,公司明细!$D:$O,COLUMN()-COLUMN($B$4)+1,FALSE))</f>
        <v/>
      </c>
    </row>
    <row r="1990" spans="2:5">
      <c r="B1990" s="35"/>
      <c r="C1990" s="35"/>
      <c r="E1990" s="28" t="str">
        <f>IF($B1990="","",VLOOKUP($B1990,公司明细!$D:$O,COLUMN()-COLUMN($B$4)+1,FALSE))</f>
        <v/>
      </c>
    </row>
    <row r="1991" spans="2:5">
      <c r="B1991" s="35"/>
      <c r="C1991" s="35"/>
      <c r="E1991" s="28" t="str">
        <f>IF($B1991="","",VLOOKUP($B1991,公司明细!$D:$O,COLUMN()-COLUMN($B$4)+1,FALSE))</f>
        <v/>
      </c>
    </row>
    <row r="1992" spans="2:5">
      <c r="B1992" s="35"/>
      <c r="C1992" s="35"/>
      <c r="E1992" s="28" t="str">
        <f>IF($B1992="","",VLOOKUP($B1992,公司明细!$D:$O,COLUMN()-COLUMN($B$4)+1,FALSE))</f>
        <v/>
      </c>
    </row>
    <row r="1993" spans="2:5">
      <c r="B1993" s="35"/>
      <c r="C1993" s="35"/>
      <c r="E1993" s="28" t="str">
        <f>IF($B1993="","",VLOOKUP($B1993,公司明细!$D:$O,COLUMN()-COLUMN($B$4)+1,FALSE))</f>
        <v/>
      </c>
    </row>
    <row r="1994" spans="2:5">
      <c r="B1994" s="35"/>
      <c r="C1994" s="35"/>
      <c r="E1994" s="28" t="str">
        <f>IF($B1994="","",VLOOKUP($B1994,公司明细!$D:$O,COLUMN()-COLUMN($B$4)+1,FALSE))</f>
        <v/>
      </c>
    </row>
    <row r="1995" spans="2:5">
      <c r="B1995" s="35"/>
      <c r="C1995" s="35"/>
      <c r="E1995" s="28" t="str">
        <f>IF($B1995="","",VLOOKUP($B1995,公司明细!$D:$O,COLUMN()-COLUMN($B$4)+1,FALSE))</f>
        <v/>
      </c>
    </row>
    <row r="1996" spans="2:5">
      <c r="B1996" s="35"/>
      <c r="C1996" s="35"/>
      <c r="E1996" s="28" t="str">
        <f>IF($B1996="","",VLOOKUP($B1996,公司明细!$D:$O,COLUMN()-COLUMN($B$4)+1,FALSE))</f>
        <v/>
      </c>
    </row>
    <row r="1997" spans="2:5">
      <c r="B1997" s="35"/>
      <c r="C1997" s="35"/>
      <c r="E1997" s="28" t="str">
        <f>IF($B1997="","",VLOOKUP($B1997,公司明细!$D:$O,COLUMN()-COLUMN($B$4)+1,FALSE))</f>
        <v/>
      </c>
    </row>
    <row r="1998" spans="2:5">
      <c r="B1998" s="35"/>
      <c r="C1998" s="35"/>
      <c r="E1998" s="28" t="str">
        <f>IF($B1998="","",VLOOKUP($B1998,公司明细!$D:$O,COLUMN()-COLUMN($B$4)+1,FALSE))</f>
        <v/>
      </c>
    </row>
    <row r="1999" spans="2:5">
      <c r="B1999" s="35"/>
      <c r="C1999" s="35"/>
      <c r="E1999" s="28" t="str">
        <f>IF($B1999="","",VLOOKUP($B1999,公司明细!$D:$O,COLUMN()-COLUMN($B$4)+1,FALSE))</f>
        <v/>
      </c>
    </row>
    <row r="2000" spans="2:5">
      <c r="B2000" s="35"/>
      <c r="C2000" s="35"/>
      <c r="E2000" s="28" t="str">
        <f>IF($B2000="","",VLOOKUP($B2000,公司明细!$D:$O,COLUMN()-COLUMN($B$4)+1,FALSE))</f>
        <v/>
      </c>
    </row>
    <row r="2001" spans="2:5">
      <c r="B2001" s="35"/>
      <c r="C2001" s="35"/>
      <c r="E2001" s="28" t="str">
        <f>IF($B2001="","",VLOOKUP($B2001,公司明细!$D:$O,COLUMN()-COLUMN($B$4)+1,FALSE))</f>
        <v/>
      </c>
    </row>
    <row r="2002" spans="2:5">
      <c r="B2002" s="35"/>
      <c r="C2002" s="35"/>
      <c r="E2002" s="28" t="str">
        <f>IF($B2002="","",VLOOKUP($B2002,公司明细!$D:$O,COLUMN()-COLUMN($B$4)+1,FALSE))</f>
        <v/>
      </c>
    </row>
    <row r="2003" spans="2:5">
      <c r="B2003" s="35"/>
      <c r="C2003" s="35"/>
      <c r="E2003" s="28" t="str">
        <f>IF($B2003="","",VLOOKUP($B2003,公司明细!$D:$O,COLUMN()-COLUMN($B$4)+1,FALSE))</f>
        <v/>
      </c>
    </row>
    <row r="2004" spans="2:5">
      <c r="B2004" s="35"/>
      <c r="C2004" s="35"/>
      <c r="E2004" s="28" t="str">
        <f>IF($B2004="","",VLOOKUP($B2004,公司明细!$D:$O,COLUMN()-COLUMN($B$4)+1,FALSE))</f>
        <v/>
      </c>
    </row>
    <row r="2005" spans="2:5">
      <c r="B2005" s="35"/>
      <c r="C2005" s="35"/>
      <c r="E2005" s="28" t="str">
        <f>IF($B2005="","",VLOOKUP($B2005,公司明细!$D:$O,COLUMN()-COLUMN($B$4)+1,FALSE))</f>
        <v/>
      </c>
    </row>
    <row r="2006" spans="2:5">
      <c r="B2006" s="35"/>
      <c r="C2006" s="35"/>
      <c r="E2006" s="28" t="str">
        <f>IF($B2006="","",VLOOKUP($B2006,公司明细!$D:$O,COLUMN()-COLUMN($B$4)+1,FALSE))</f>
        <v/>
      </c>
    </row>
    <row r="2007" spans="2:5">
      <c r="B2007" s="35"/>
      <c r="C2007" s="35"/>
      <c r="E2007" s="28" t="str">
        <f>IF($B2007="","",VLOOKUP($B2007,公司明细!$D:$O,COLUMN()-COLUMN($B$4)+1,FALSE))</f>
        <v/>
      </c>
    </row>
    <row r="2008" spans="2:5">
      <c r="B2008" s="35"/>
      <c r="C2008" s="35"/>
      <c r="E2008" s="28" t="str">
        <f>IF($B2008="","",VLOOKUP($B2008,公司明细!$D:$O,COLUMN()-COLUMN($B$4)+1,FALSE))</f>
        <v/>
      </c>
    </row>
    <row r="2009" spans="2:5">
      <c r="B2009" s="35"/>
      <c r="C2009" s="35"/>
      <c r="E2009" s="28" t="str">
        <f>IF($B2009="","",VLOOKUP($B2009,公司明细!$D:$O,COLUMN()-COLUMN($B$4)+1,FALSE))</f>
        <v/>
      </c>
    </row>
    <row r="2010" spans="2:5">
      <c r="B2010" s="35"/>
      <c r="C2010" s="35"/>
      <c r="E2010" s="28" t="str">
        <f>IF($B2010="","",VLOOKUP($B2010,公司明细!$D:$O,COLUMN()-COLUMN($B$4)+1,FALSE))</f>
        <v/>
      </c>
    </row>
    <row r="2011" spans="2:5">
      <c r="B2011" s="35"/>
      <c r="C2011" s="35"/>
      <c r="E2011" s="28" t="str">
        <f>IF($B2011="","",VLOOKUP($B2011,公司明细!$D:$O,COLUMN()-COLUMN($B$4)+1,FALSE))</f>
        <v/>
      </c>
    </row>
    <row r="2012" spans="2:5">
      <c r="B2012" s="35"/>
      <c r="C2012" s="35"/>
      <c r="E2012" s="28" t="str">
        <f>IF($B2012="","",VLOOKUP($B2012,公司明细!$D:$O,COLUMN()-COLUMN($B$4)+1,FALSE))</f>
        <v/>
      </c>
    </row>
    <row r="2013" spans="2:5">
      <c r="B2013" s="35"/>
      <c r="C2013" s="35"/>
      <c r="E2013" s="28" t="str">
        <f>IF($B2013="","",VLOOKUP($B2013,公司明细!$D:$O,COLUMN()-COLUMN($B$4)+1,FALSE))</f>
        <v/>
      </c>
    </row>
    <row r="2014" spans="2:5">
      <c r="B2014" s="35"/>
      <c r="C2014" s="35"/>
      <c r="E2014" s="28" t="str">
        <f>IF($B2014="","",VLOOKUP($B2014,公司明细!$D:$O,COLUMN()-COLUMN($B$4)+1,FALSE))</f>
        <v/>
      </c>
    </row>
    <row r="2015" spans="2:5">
      <c r="B2015" s="35"/>
      <c r="C2015" s="35"/>
      <c r="E2015" s="28" t="str">
        <f>IF($B2015="","",VLOOKUP($B2015,公司明细!$D:$O,COLUMN()-COLUMN($B$4)+1,FALSE))</f>
        <v/>
      </c>
    </row>
    <row r="2016" spans="2:5">
      <c r="B2016" s="35"/>
      <c r="C2016" s="35"/>
      <c r="E2016" s="28" t="str">
        <f>IF($B2016="","",VLOOKUP($B2016,公司明细!$D:$O,COLUMN()-COLUMN($B$4)+1,FALSE))</f>
        <v/>
      </c>
    </row>
    <row r="2017" spans="2:5">
      <c r="B2017" s="35"/>
      <c r="C2017" s="35"/>
      <c r="E2017" s="28" t="str">
        <f>IF($B2017="","",VLOOKUP($B2017,公司明细!$D:$O,COLUMN()-COLUMN($B$4)+1,FALSE))</f>
        <v/>
      </c>
    </row>
    <row r="2018" spans="2:5">
      <c r="B2018" s="35"/>
      <c r="C2018" s="35"/>
      <c r="E2018" s="28" t="str">
        <f>IF($B2018="","",VLOOKUP($B2018,公司明细!$D:$O,COLUMN()-COLUMN($B$4)+1,FALSE))</f>
        <v/>
      </c>
    </row>
    <row r="2019" spans="2:5">
      <c r="B2019" s="35"/>
      <c r="C2019" s="35"/>
      <c r="E2019" s="28" t="str">
        <f>IF($B2019="","",VLOOKUP($B2019,公司明细!$D:$O,COLUMN()-COLUMN($B$4)+1,FALSE))</f>
        <v/>
      </c>
    </row>
    <row r="2020" spans="2:5">
      <c r="B2020" s="35"/>
      <c r="C2020" s="35"/>
      <c r="E2020" s="28" t="str">
        <f>IF($B2020="","",VLOOKUP($B2020,公司明细!$D:$O,COLUMN()-COLUMN($B$4)+1,FALSE))</f>
        <v/>
      </c>
    </row>
    <row r="2021" spans="2:5">
      <c r="B2021" s="35"/>
      <c r="C2021" s="35"/>
      <c r="E2021" s="28" t="str">
        <f>IF($B2021="","",VLOOKUP($B2021,公司明细!$D:$O,COLUMN()-COLUMN($B$4)+1,FALSE))</f>
        <v/>
      </c>
    </row>
    <row r="2022" spans="2:5">
      <c r="B2022" s="35"/>
      <c r="C2022" s="35"/>
      <c r="E2022" s="28" t="str">
        <f>IF($B2022="","",VLOOKUP($B2022,公司明细!$D:$O,COLUMN()-COLUMN($B$4)+1,FALSE))</f>
        <v/>
      </c>
    </row>
    <row r="2023" spans="2:5">
      <c r="B2023" s="35"/>
      <c r="C2023" s="35"/>
      <c r="E2023" s="28" t="str">
        <f>IF($B2023="","",VLOOKUP($B2023,公司明细!$D:$O,COLUMN()-COLUMN($B$4)+1,FALSE))</f>
        <v/>
      </c>
    </row>
    <row r="2024" spans="2:5">
      <c r="B2024" s="35"/>
      <c r="C2024" s="35"/>
      <c r="E2024" s="28" t="str">
        <f>IF($B2024="","",VLOOKUP($B2024,公司明细!$D:$O,COLUMN()-COLUMN($B$4)+1,FALSE))</f>
        <v/>
      </c>
    </row>
    <row r="2025" spans="2:5">
      <c r="B2025" s="35"/>
      <c r="C2025" s="35"/>
      <c r="E2025" s="28" t="str">
        <f>IF($B2025="","",VLOOKUP($B2025,公司明细!$D:$O,COLUMN()-COLUMN($B$4)+1,FALSE))</f>
        <v/>
      </c>
    </row>
    <row r="2026" spans="2:5">
      <c r="B2026" s="35"/>
      <c r="C2026" s="35"/>
      <c r="E2026" s="28" t="str">
        <f>IF($B2026="","",VLOOKUP($B2026,公司明细!$D:$O,COLUMN()-COLUMN($B$4)+1,FALSE))</f>
        <v/>
      </c>
    </row>
    <row r="2027" spans="2:5">
      <c r="B2027" s="35"/>
      <c r="C2027" s="35"/>
      <c r="E2027" s="28" t="str">
        <f>IF($B2027="","",VLOOKUP($B2027,公司明细!$D:$O,COLUMN()-COLUMN($B$4)+1,FALSE))</f>
        <v/>
      </c>
    </row>
    <row r="2028" spans="2:5">
      <c r="B2028" s="35"/>
      <c r="C2028" s="35"/>
      <c r="E2028" s="28" t="str">
        <f>IF($B2028="","",VLOOKUP($B2028,公司明细!$D:$O,COLUMN()-COLUMN($B$4)+1,FALSE))</f>
        <v/>
      </c>
    </row>
    <row r="2029" spans="2:5">
      <c r="B2029" s="35"/>
      <c r="C2029" s="35"/>
      <c r="E2029" s="28" t="str">
        <f>IF($B2029="","",VLOOKUP($B2029,公司明细!$D:$O,COLUMN()-COLUMN($B$4)+1,FALSE))</f>
        <v/>
      </c>
    </row>
    <row r="2030" spans="2:5">
      <c r="B2030" s="35"/>
      <c r="C2030" s="35"/>
      <c r="E2030" s="28" t="str">
        <f>IF($B2030="","",VLOOKUP($B2030,公司明细!$D:$O,COLUMN()-COLUMN($B$4)+1,FALSE))</f>
        <v/>
      </c>
    </row>
    <row r="2031" spans="2:5">
      <c r="B2031" s="35"/>
      <c r="C2031" s="35"/>
      <c r="E2031" s="28" t="str">
        <f>IF($B2031="","",VLOOKUP($B2031,公司明细!$D:$O,COLUMN()-COLUMN($B$4)+1,FALSE))</f>
        <v/>
      </c>
    </row>
    <row r="2032" spans="2:5">
      <c r="B2032" s="35"/>
      <c r="C2032" s="35"/>
      <c r="E2032" s="28" t="str">
        <f>IF($B2032="","",VLOOKUP($B2032,公司明细!$D:$O,COLUMN()-COLUMN($B$4)+1,FALSE))</f>
        <v/>
      </c>
    </row>
    <row r="2033" spans="2:5">
      <c r="B2033" s="35"/>
      <c r="C2033" s="35"/>
      <c r="E2033" s="28" t="str">
        <f>IF($B2033="","",VLOOKUP($B2033,公司明细!$D:$O,COLUMN()-COLUMN($B$4)+1,FALSE))</f>
        <v/>
      </c>
    </row>
    <row r="2034" spans="2:5">
      <c r="B2034" s="35"/>
      <c r="C2034" s="35"/>
      <c r="E2034" s="28" t="str">
        <f>IF($B2034="","",VLOOKUP($B2034,公司明细!$D:$O,COLUMN()-COLUMN($B$4)+1,FALSE))</f>
        <v/>
      </c>
    </row>
    <row r="2035" spans="2:5">
      <c r="B2035" s="35"/>
      <c r="C2035" s="35"/>
      <c r="E2035" s="28" t="str">
        <f>IF($B2035="","",VLOOKUP($B2035,公司明细!$D:$O,COLUMN()-COLUMN($B$4)+1,FALSE))</f>
        <v/>
      </c>
    </row>
    <row r="2036" spans="2:5">
      <c r="B2036" s="35"/>
      <c r="C2036" s="35"/>
      <c r="E2036" s="28" t="str">
        <f>IF($B2036="","",VLOOKUP($B2036,公司明细!$D:$O,COLUMN()-COLUMN($B$4)+1,FALSE))</f>
        <v/>
      </c>
    </row>
    <row r="2037" spans="2:5">
      <c r="B2037" s="35"/>
      <c r="C2037" s="35"/>
      <c r="E2037" s="28" t="str">
        <f>IF($B2037="","",VLOOKUP($B2037,公司明细!$D:$O,COLUMN()-COLUMN($B$4)+1,FALSE))</f>
        <v/>
      </c>
    </row>
    <row r="2038" spans="2:5">
      <c r="B2038" s="35"/>
      <c r="C2038" s="35"/>
      <c r="E2038" s="28" t="str">
        <f>IF($B2038="","",VLOOKUP($B2038,公司明细!$D:$O,COLUMN()-COLUMN($B$4)+1,FALSE))</f>
        <v/>
      </c>
    </row>
    <row r="2039" spans="2:5">
      <c r="B2039" s="35"/>
      <c r="C2039" s="35"/>
      <c r="E2039" s="28" t="str">
        <f>IF($B2039="","",VLOOKUP($B2039,公司明细!$D:$O,COLUMN()-COLUMN($B$4)+1,FALSE))</f>
        <v/>
      </c>
    </row>
    <row r="2040" spans="2:5">
      <c r="B2040" s="35"/>
      <c r="C2040" s="35"/>
      <c r="E2040" s="28" t="str">
        <f>IF($B2040="","",VLOOKUP($B2040,公司明细!$D:$O,COLUMN()-COLUMN($B$4)+1,FALSE))</f>
        <v/>
      </c>
    </row>
    <row r="2041" spans="2:5">
      <c r="B2041" s="35"/>
      <c r="C2041" s="35"/>
      <c r="E2041" s="28" t="str">
        <f>IF($B2041="","",VLOOKUP($B2041,公司明细!$D:$O,COLUMN()-COLUMN($B$4)+1,FALSE))</f>
        <v/>
      </c>
    </row>
    <row r="2042" spans="2:5">
      <c r="B2042" s="35"/>
      <c r="C2042" s="35"/>
      <c r="E2042" s="28" t="str">
        <f>IF($B2042="","",VLOOKUP($B2042,公司明细!$D:$O,COLUMN()-COLUMN($B$4)+1,FALSE))</f>
        <v/>
      </c>
    </row>
    <row r="2043" spans="2:5">
      <c r="B2043" s="35"/>
      <c r="C2043" s="35"/>
      <c r="E2043" s="28" t="str">
        <f>IF($B2043="","",VLOOKUP($B2043,公司明细!$D:$O,COLUMN()-COLUMN($B$4)+1,FALSE))</f>
        <v/>
      </c>
    </row>
    <row r="2044" spans="2:5">
      <c r="B2044" s="35"/>
      <c r="C2044" s="35"/>
      <c r="E2044" s="28" t="str">
        <f>IF($B2044="","",VLOOKUP($B2044,公司明细!$D:$O,COLUMN()-COLUMN($B$4)+1,FALSE))</f>
        <v/>
      </c>
    </row>
    <row r="2045" spans="2:5">
      <c r="B2045" s="35"/>
      <c r="C2045" s="35"/>
      <c r="E2045" s="28" t="str">
        <f>IF($B2045="","",VLOOKUP($B2045,公司明细!$D:$O,COLUMN()-COLUMN($B$4)+1,FALSE))</f>
        <v/>
      </c>
    </row>
    <row r="2046" spans="2:5">
      <c r="B2046" s="35"/>
      <c r="C2046" s="35"/>
      <c r="E2046" s="28" t="str">
        <f>IF($B2046="","",VLOOKUP($B2046,公司明细!$D:$O,COLUMN()-COLUMN($B$4)+1,FALSE))</f>
        <v/>
      </c>
    </row>
    <row r="2047" spans="2:5">
      <c r="B2047" s="35"/>
      <c r="C2047" s="35"/>
      <c r="E2047" s="28" t="str">
        <f>IF($B2047="","",VLOOKUP($B2047,公司明细!$D:$O,COLUMN()-COLUMN($B$4)+1,FALSE))</f>
        <v/>
      </c>
    </row>
    <row r="2048" spans="2:5">
      <c r="B2048" s="35"/>
      <c r="C2048" s="35"/>
      <c r="E2048" s="28" t="str">
        <f>IF($B2048="","",VLOOKUP($B2048,公司明细!$D:$O,COLUMN()-COLUMN($B$4)+1,FALSE))</f>
        <v/>
      </c>
    </row>
    <row r="2049" spans="2:5">
      <c r="B2049" s="35"/>
      <c r="C2049" s="35"/>
      <c r="E2049" s="28" t="str">
        <f>IF($B2049="","",VLOOKUP($B2049,公司明细!$D:$O,COLUMN()-COLUMN($B$4)+1,FALSE))</f>
        <v/>
      </c>
    </row>
    <row r="2050" spans="2:5">
      <c r="B2050" s="35"/>
      <c r="C2050" s="35"/>
      <c r="E2050" s="28" t="str">
        <f>IF($B2050="","",VLOOKUP($B2050,公司明细!$D:$O,COLUMN()-COLUMN($B$4)+1,FALSE))</f>
        <v/>
      </c>
    </row>
    <row r="2051" spans="2:5">
      <c r="B2051" s="35"/>
      <c r="C2051" s="35"/>
      <c r="E2051" s="28" t="str">
        <f>IF($B2051="","",VLOOKUP($B2051,公司明细!$D:$O,COLUMN()-COLUMN($B$4)+1,FALSE))</f>
        <v/>
      </c>
    </row>
    <row r="2052" spans="2:5">
      <c r="B2052" s="35"/>
      <c r="C2052" s="35"/>
      <c r="E2052" s="28" t="str">
        <f>IF($B2052="","",VLOOKUP($B2052,公司明细!$D:$O,COLUMN()-COLUMN($B$4)+1,FALSE))</f>
        <v/>
      </c>
    </row>
    <row r="2053" spans="2:5">
      <c r="B2053" s="35"/>
      <c r="C2053" s="35"/>
      <c r="E2053" s="28" t="str">
        <f>IF($B2053="","",VLOOKUP($B2053,公司明细!$D:$O,COLUMN()-COLUMN($B$4)+1,FALSE))</f>
        <v/>
      </c>
    </row>
    <row r="2054" spans="2:5">
      <c r="B2054" s="35"/>
      <c r="C2054" s="35"/>
      <c r="E2054" s="28" t="str">
        <f>IF($B2054="","",VLOOKUP($B2054,公司明细!$D:$O,COLUMN()-COLUMN($B$4)+1,FALSE))</f>
        <v/>
      </c>
    </row>
    <row r="2055" spans="2:5">
      <c r="B2055" s="35"/>
      <c r="C2055" s="35"/>
      <c r="E2055" s="28" t="str">
        <f>IF($B2055="","",VLOOKUP($B2055,公司明细!$D:$O,COLUMN()-COLUMN($B$4)+1,FALSE))</f>
        <v/>
      </c>
    </row>
    <row r="2056" spans="2:5">
      <c r="B2056" s="35"/>
      <c r="C2056" s="35"/>
      <c r="E2056" s="28" t="str">
        <f>IF($B2056="","",VLOOKUP($B2056,公司明细!$D:$O,COLUMN()-COLUMN($B$4)+1,FALSE))</f>
        <v/>
      </c>
    </row>
    <row r="2057" spans="2:5">
      <c r="B2057" s="35"/>
      <c r="C2057" s="35"/>
      <c r="E2057" s="28" t="str">
        <f>IF($B2057="","",VLOOKUP($B2057,公司明细!$D:$O,COLUMN()-COLUMN($B$4)+1,FALSE))</f>
        <v/>
      </c>
    </row>
    <row r="2058" spans="2:5">
      <c r="B2058" s="35"/>
      <c r="C2058" s="35"/>
      <c r="E2058" s="28" t="str">
        <f>IF($B2058="","",VLOOKUP($B2058,公司明细!$D:$O,COLUMN()-COLUMN($B$4)+1,FALSE))</f>
        <v/>
      </c>
    </row>
    <row r="2059" spans="2:5">
      <c r="B2059" s="35"/>
      <c r="C2059" s="35"/>
      <c r="E2059" s="28" t="str">
        <f>IF($B2059="","",VLOOKUP($B2059,公司明细!$D:$O,COLUMN()-COLUMN($B$4)+1,FALSE))</f>
        <v/>
      </c>
    </row>
    <row r="2060" spans="2:5">
      <c r="B2060" s="35"/>
      <c r="C2060" s="35"/>
      <c r="E2060" s="28" t="str">
        <f>IF($B2060="","",VLOOKUP($B2060,公司明细!$D:$O,COLUMN()-COLUMN($B$4)+1,FALSE))</f>
        <v/>
      </c>
    </row>
    <row r="2061" spans="2:5">
      <c r="B2061" s="35"/>
      <c r="C2061" s="35"/>
      <c r="E2061" s="28" t="str">
        <f>IF($B2061="","",VLOOKUP($B2061,公司明细!$D:$O,COLUMN()-COLUMN($B$4)+1,FALSE))</f>
        <v/>
      </c>
    </row>
    <row r="2062" spans="2:5">
      <c r="B2062" s="35"/>
      <c r="C2062" s="35"/>
      <c r="E2062" s="28" t="str">
        <f>IF($B2062="","",VLOOKUP($B2062,公司明细!$D:$O,COLUMN()-COLUMN($B$4)+1,FALSE))</f>
        <v/>
      </c>
    </row>
    <row r="2063" spans="2:5">
      <c r="B2063" s="35"/>
      <c r="C2063" s="35"/>
      <c r="E2063" s="28" t="str">
        <f>IF($B2063="","",VLOOKUP($B2063,公司明细!$D:$O,COLUMN()-COLUMN($B$4)+1,FALSE))</f>
        <v/>
      </c>
    </row>
    <row r="2064" spans="2:5">
      <c r="B2064" s="35"/>
      <c r="C2064" s="35"/>
      <c r="E2064" s="28" t="str">
        <f>IF($B2064="","",VLOOKUP($B2064,公司明细!$D:$O,COLUMN()-COLUMN($B$4)+1,FALSE))</f>
        <v/>
      </c>
    </row>
    <row r="2065" spans="2:5">
      <c r="B2065" s="35"/>
      <c r="C2065" s="35"/>
      <c r="E2065" s="28" t="str">
        <f>IF($B2065="","",VLOOKUP($B2065,公司明细!$D:$O,COLUMN()-COLUMN($B$4)+1,FALSE))</f>
        <v/>
      </c>
    </row>
    <row r="2066" spans="2:5">
      <c r="B2066" s="35"/>
      <c r="C2066" s="35"/>
      <c r="E2066" s="28" t="str">
        <f>IF($B2066="","",VLOOKUP($B2066,公司明细!$D:$O,COLUMN()-COLUMN($B$4)+1,FALSE))</f>
        <v/>
      </c>
    </row>
    <row r="2067" spans="2:5">
      <c r="B2067" s="35"/>
      <c r="C2067" s="35"/>
      <c r="E2067" s="28" t="str">
        <f>IF($B2067="","",VLOOKUP($B2067,公司明细!$D:$O,COLUMN()-COLUMN($B$4)+1,FALSE))</f>
        <v/>
      </c>
    </row>
    <row r="2068" spans="2:5">
      <c r="B2068" s="35"/>
      <c r="C2068" s="35"/>
      <c r="E2068" s="28" t="str">
        <f>IF($B2068="","",VLOOKUP($B2068,公司明细!$D:$O,COLUMN()-COLUMN($B$4)+1,FALSE))</f>
        <v/>
      </c>
    </row>
    <row r="2069" spans="2:5">
      <c r="B2069" s="35"/>
      <c r="C2069" s="35"/>
      <c r="E2069" s="28" t="str">
        <f>IF($B2069="","",VLOOKUP($B2069,公司明细!$D:$O,COLUMN()-COLUMN($B$4)+1,FALSE))</f>
        <v/>
      </c>
    </row>
    <row r="2070" spans="2:5">
      <c r="B2070" s="35"/>
      <c r="C2070" s="35"/>
      <c r="E2070" s="28" t="str">
        <f>IF($B2070="","",VLOOKUP($B2070,公司明细!$D:$O,COLUMN()-COLUMN($B$4)+1,FALSE))</f>
        <v/>
      </c>
    </row>
    <row r="2071" spans="2:5">
      <c r="B2071" s="35"/>
      <c r="C2071" s="35"/>
      <c r="E2071" s="28" t="str">
        <f>IF($B2071="","",VLOOKUP($B2071,公司明细!$D:$O,COLUMN()-COLUMN($B$4)+1,FALSE))</f>
        <v/>
      </c>
    </row>
    <row r="2072" spans="2:5">
      <c r="B2072" s="35"/>
      <c r="C2072" s="35"/>
      <c r="E2072" s="28" t="str">
        <f>IF($B2072="","",VLOOKUP($B2072,公司明细!$D:$O,COLUMN()-COLUMN($B$4)+1,FALSE))</f>
        <v/>
      </c>
    </row>
    <row r="2073" spans="2:5">
      <c r="B2073" s="35"/>
      <c r="C2073" s="35"/>
      <c r="E2073" s="28" t="str">
        <f>IF($B2073="","",VLOOKUP($B2073,公司明细!$D:$O,COLUMN()-COLUMN($B$4)+1,FALSE))</f>
        <v/>
      </c>
    </row>
    <row r="2074" spans="2:5">
      <c r="B2074" s="35"/>
      <c r="C2074" s="35"/>
      <c r="E2074" s="28" t="str">
        <f>IF($B2074="","",VLOOKUP($B2074,公司明细!$D:$O,COLUMN()-COLUMN($B$4)+1,FALSE))</f>
        <v/>
      </c>
    </row>
    <row r="2075" spans="2:5">
      <c r="B2075" s="35"/>
      <c r="C2075" s="35"/>
      <c r="E2075" s="28" t="str">
        <f>IF($B2075="","",VLOOKUP($B2075,公司明细!$D:$O,COLUMN()-COLUMN($B$4)+1,FALSE))</f>
        <v/>
      </c>
    </row>
    <row r="2076" spans="2:5">
      <c r="B2076" s="35"/>
      <c r="C2076" s="35"/>
      <c r="E2076" s="28" t="str">
        <f>IF($B2076="","",VLOOKUP($B2076,公司明细!$D:$O,COLUMN()-COLUMN($B$4)+1,FALSE))</f>
        <v/>
      </c>
    </row>
    <row r="2077" spans="2:5">
      <c r="B2077" s="35"/>
      <c r="C2077" s="35"/>
      <c r="E2077" s="28" t="str">
        <f>IF($B2077="","",VLOOKUP($B2077,公司明细!$D:$O,COLUMN()-COLUMN($B$4)+1,FALSE))</f>
        <v/>
      </c>
    </row>
    <row r="2078" spans="2:5">
      <c r="B2078" s="35"/>
      <c r="C2078" s="35"/>
      <c r="E2078" s="28" t="str">
        <f>IF($B2078="","",VLOOKUP($B2078,公司明细!$D:$O,COLUMN()-COLUMN($B$4)+1,FALSE))</f>
        <v/>
      </c>
    </row>
    <row r="2079" spans="2:5">
      <c r="B2079" s="35"/>
      <c r="C2079" s="35"/>
      <c r="E2079" s="28" t="str">
        <f>IF($B2079="","",VLOOKUP($B2079,公司明细!$D:$O,COLUMN()-COLUMN($B$4)+1,FALSE))</f>
        <v/>
      </c>
    </row>
    <row r="2080" spans="2:5">
      <c r="B2080" s="35"/>
      <c r="C2080" s="35"/>
      <c r="E2080" s="28" t="str">
        <f>IF($B2080="","",VLOOKUP($B2080,公司明细!$D:$O,COLUMN()-COLUMN($B$4)+1,FALSE))</f>
        <v/>
      </c>
    </row>
    <row r="2081" spans="2:5">
      <c r="B2081" s="35"/>
      <c r="C2081" s="35"/>
      <c r="E2081" s="28" t="str">
        <f>IF($B2081="","",VLOOKUP($B2081,公司明细!$D:$O,COLUMN()-COLUMN($B$4)+1,FALSE))</f>
        <v/>
      </c>
    </row>
    <row r="2082" spans="2:5">
      <c r="B2082" s="35"/>
      <c r="C2082" s="35"/>
      <c r="E2082" s="28" t="str">
        <f>IF($B2082="","",VLOOKUP($B2082,公司明细!$D:$O,COLUMN()-COLUMN($B$4)+1,FALSE))</f>
        <v/>
      </c>
    </row>
    <row r="2083" spans="2:5">
      <c r="B2083" s="35"/>
      <c r="C2083" s="35"/>
      <c r="E2083" s="28" t="str">
        <f>IF($B2083="","",VLOOKUP($B2083,公司明细!$D:$O,COLUMN()-COLUMN($B$4)+1,FALSE))</f>
        <v/>
      </c>
    </row>
    <row r="2084" spans="2:5">
      <c r="B2084" s="35"/>
      <c r="C2084" s="35"/>
      <c r="E2084" s="28" t="str">
        <f>IF($B2084="","",VLOOKUP($B2084,公司明细!$D:$O,COLUMN()-COLUMN($B$4)+1,FALSE))</f>
        <v/>
      </c>
    </row>
    <row r="2085" spans="2:5">
      <c r="B2085" s="35"/>
      <c r="C2085" s="35"/>
      <c r="E2085" s="28" t="str">
        <f>IF($B2085="","",VLOOKUP($B2085,公司明细!$D:$O,COLUMN()-COLUMN($B$4)+1,FALSE))</f>
        <v/>
      </c>
    </row>
    <row r="2086" spans="2:5">
      <c r="B2086" s="35"/>
      <c r="C2086" s="35"/>
      <c r="E2086" s="28" t="str">
        <f>IF($B2086="","",VLOOKUP($B2086,公司明细!$D:$O,COLUMN()-COLUMN($B$4)+1,FALSE))</f>
        <v/>
      </c>
    </row>
    <row r="2087" spans="2:5">
      <c r="B2087" s="35"/>
      <c r="C2087" s="35"/>
      <c r="E2087" s="28" t="str">
        <f>IF($B2087="","",VLOOKUP($B2087,公司明细!$D:$O,COLUMN()-COLUMN($B$4)+1,FALSE))</f>
        <v/>
      </c>
    </row>
    <row r="2088" spans="2:5">
      <c r="B2088" s="35"/>
      <c r="C2088" s="35"/>
      <c r="E2088" s="28" t="str">
        <f>IF($B2088="","",VLOOKUP($B2088,公司明细!$D:$O,COLUMN()-COLUMN($B$4)+1,FALSE))</f>
        <v/>
      </c>
    </row>
    <row r="2089" spans="2:5">
      <c r="B2089" s="35"/>
      <c r="C2089" s="35"/>
      <c r="E2089" s="28" t="str">
        <f>IF($B2089="","",VLOOKUP($B2089,公司明细!$D:$O,COLUMN()-COLUMN($B$4)+1,FALSE))</f>
        <v/>
      </c>
    </row>
    <row r="2090" spans="2:5">
      <c r="B2090" s="35"/>
      <c r="C2090" s="35"/>
      <c r="E2090" s="28" t="str">
        <f>IF($B2090="","",VLOOKUP($B2090,公司明细!$D:$O,COLUMN()-COLUMN($B$4)+1,FALSE))</f>
        <v/>
      </c>
    </row>
    <row r="2091" spans="2:5">
      <c r="B2091" s="35"/>
      <c r="C2091" s="35"/>
      <c r="E2091" s="28" t="str">
        <f>IF($B2091="","",VLOOKUP($B2091,公司明细!$D:$O,COLUMN()-COLUMN($B$4)+1,FALSE))</f>
        <v/>
      </c>
    </row>
    <row r="2092" spans="2:5">
      <c r="B2092" s="35"/>
      <c r="C2092" s="35"/>
      <c r="E2092" s="28" t="str">
        <f>IF($B2092="","",VLOOKUP($B2092,公司明细!$D:$O,COLUMN()-COLUMN($B$4)+1,FALSE))</f>
        <v/>
      </c>
    </row>
    <row r="2093" spans="2:5">
      <c r="B2093" s="35"/>
      <c r="C2093" s="35"/>
      <c r="E2093" s="28" t="str">
        <f>IF($B2093="","",VLOOKUP($B2093,公司明细!$D:$O,COLUMN()-COLUMN($B$4)+1,FALSE))</f>
        <v/>
      </c>
    </row>
    <row r="2094" spans="2:5">
      <c r="B2094" s="35"/>
      <c r="C2094" s="35"/>
      <c r="E2094" s="28" t="str">
        <f>IF($B2094="","",VLOOKUP($B2094,公司明细!$D:$O,COLUMN()-COLUMN($B$4)+1,FALSE))</f>
        <v/>
      </c>
    </row>
    <row r="2095" spans="2:5">
      <c r="B2095" s="35"/>
      <c r="C2095" s="35"/>
      <c r="E2095" s="28" t="str">
        <f>IF($B2095="","",VLOOKUP($B2095,公司明细!$D:$O,COLUMN()-COLUMN($B$4)+1,FALSE))</f>
        <v/>
      </c>
    </row>
    <row r="2096" spans="2:5">
      <c r="B2096" s="35"/>
      <c r="C2096" s="35"/>
      <c r="E2096" s="28" t="str">
        <f>IF($B2096="","",VLOOKUP($B2096,公司明细!$D:$O,COLUMN()-COLUMN($B$4)+1,FALSE))</f>
        <v/>
      </c>
    </row>
    <row r="2097" spans="2:5">
      <c r="B2097" s="35"/>
      <c r="C2097" s="35"/>
      <c r="E2097" s="28" t="str">
        <f>IF($B2097="","",VLOOKUP($B2097,公司明细!$D:$O,COLUMN()-COLUMN($B$4)+1,FALSE))</f>
        <v/>
      </c>
    </row>
    <row r="2098" spans="2:5">
      <c r="B2098" s="35"/>
      <c r="C2098" s="35"/>
      <c r="E2098" s="28" t="str">
        <f>IF($B2098="","",VLOOKUP($B2098,公司明细!$D:$O,COLUMN()-COLUMN($B$4)+1,FALSE))</f>
        <v/>
      </c>
    </row>
    <row r="2099" spans="2:5">
      <c r="B2099" s="35"/>
      <c r="C2099" s="35"/>
      <c r="E2099" s="28" t="str">
        <f>IF($B2099="","",VLOOKUP($B2099,公司明细!$D:$O,COLUMN()-COLUMN($B$4)+1,FALSE))</f>
        <v/>
      </c>
    </row>
    <row r="2100" spans="2:5">
      <c r="B2100" s="35"/>
      <c r="C2100" s="35"/>
      <c r="E2100" s="28" t="str">
        <f>IF($B2100="","",VLOOKUP($B2100,公司明细!$D:$O,COLUMN()-COLUMN($B$4)+1,FALSE))</f>
        <v/>
      </c>
    </row>
    <row r="2101" spans="2:5">
      <c r="B2101" s="35"/>
      <c r="C2101" s="35"/>
      <c r="E2101" s="28" t="str">
        <f>IF($B2101="","",VLOOKUP($B2101,公司明细!$D:$O,COLUMN()-COLUMN($B$4)+1,FALSE))</f>
        <v/>
      </c>
    </row>
    <row r="2102" spans="2:5">
      <c r="B2102" s="35"/>
      <c r="C2102" s="35"/>
      <c r="E2102" s="28" t="str">
        <f>IF($B2102="","",VLOOKUP($B2102,公司明细!$D:$O,COLUMN()-COLUMN($B$4)+1,FALSE))</f>
        <v/>
      </c>
    </row>
    <row r="2103" spans="2:5">
      <c r="B2103" s="35"/>
      <c r="C2103" s="35"/>
      <c r="E2103" s="28" t="str">
        <f>IF($B2103="","",VLOOKUP($B2103,公司明细!$D:$O,COLUMN()-COLUMN($B$4)+1,FALSE))</f>
        <v/>
      </c>
    </row>
    <row r="2104" spans="2:5">
      <c r="B2104" s="35"/>
      <c r="C2104" s="35"/>
      <c r="E2104" s="28" t="str">
        <f>IF($B2104="","",VLOOKUP($B2104,公司明细!$D:$O,COLUMN()-COLUMN($B$4)+1,FALSE))</f>
        <v/>
      </c>
    </row>
    <row r="2105" spans="2:5">
      <c r="B2105" s="35"/>
      <c r="C2105" s="35"/>
      <c r="E2105" s="28" t="str">
        <f>IF($B2105="","",VLOOKUP($B2105,公司明细!$D:$O,COLUMN()-COLUMN($B$4)+1,FALSE))</f>
        <v/>
      </c>
    </row>
    <row r="2106" spans="2:5">
      <c r="B2106" s="35"/>
      <c r="C2106" s="35"/>
      <c r="E2106" s="28" t="str">
        <f>IF($B2106="","",VLOOKUP($B2106,公司明细!$D:$O,COLUMN()-COLUMN($B$4)+1,FALSE))</f>
        <v/>
      </c>
    </row>
    <row r="2107" spans="2:5">
      <c r="B2107" s="35"/>
      <c r="C2107" s="35"/>
      <c r="E2107" s="28" t="str">
        <f>IF($B2107="","",VLOOKUP($B2107,公司明细!$D:$O,COLUMN()-COLUMN($B$4)+1,FALSE))</f>
        <v/>
      </c>
    </row>
    <row r="2108" spans="2:5">
      <c r="B2108" s="35"/>
      <c r="C2108" s="35"/>
      <c r="E2108" s="28" t="str">
        <f>IF($B2108="","",VLOOKUP($B2108,公司明细!$D:$O,COLUMN()-COLUMN($B$4)+1,FALSE))</f>
        <v/>
      </c>
    </row>
    <row r="2109" spans="2:5">
      <c r="B2109" s="35"/>
      <c r="C2109" s="35"/>
      <c r="E2109" s="28" t="str">
        <f>IF($B2109="","",VLOOKUP($B2109,公司明细!$D:$O,COLUMN()-COLUMN($B$4)+1,FALSE))</f>
        <v/>
      </c>
    </row>
    <row r="2110" spans="2:5">
      <c r="B2110" s="35"/>
      <c r="C2110" s="35"/>
      <c r="E2110" s="28" t="str">
        <f>IF($B2110="","",VLOOKUP($B2110,公司明细!$D:$O,COLUMN()-COLUMN($B$4)+1,FALSE))</f>
        <v/>
      </c>
    </row>
    <row r="2111" spans="2:5">
      <c r="B2111" s="35"/>
      <c r="C2111" s="35"/>
      <c r="E2111" s="28" t="str">
        <f>IF($B2111="","",VLOOKUP($B2111,公司明细!$D:$O,COLUMN()-COLUMN($B$4)+1,FALSE))</f>
        <v/>
      </c>
    </row>
    <row r="2112" spans="2:5">
      <c r="B2112" s="35"/>
      <c r="C2112" s="35"/>
      <c r="E2112" s="28" t="str">
        <f>IF($B2112="","",VLOOKUP($B2112,公司明细!$D:$O,COLUMN()-COLUMN($B$4)+1,FALSE))</f>
        <v/>
      </c>
    </row>
    <row r="2113" spans="2:5">
      <c r="B2113" s="35"/>
      <c r="C2113" s="35"/>
      <c r="E2113" s="28" t="str">
        <f>IF($B2113="","",VLOOKUP($B2113,公司明细!$D:$O,COLUMN()-COLUMN($B$4)+1,FALSE))</f>
        <v/>
      </c>
    </row>
    <row r="2114" spans="2:5">
      <c r="B2114" s="35"/>
      <c r="C2114" s="35"/>
      <c r="E2114" s="28" t="str">
        <f>IF($B2114="","",VLOOKUP($B2114,公司明细!$D:$O,COLUMN()-COLUMN($B$4)+1,FALSE))</f>
        <v/>
      </c>
    </row>
    <row r="2115" spans="2:5">
      <c r="B2115" s="35"/>
      <c r="C2115" s="35"/>
      <c r="E2115" s="28" t="str">
        <f>IF($B2115="","",VLOOKUP($B2115,公司明细!$D:$O,COLUMN()-COLUMN($B$4)+1,FALSE))</f>
        <v/>
      </c>
    </row>
    <row r="2116" spans="2:5">
      <c r="B2116" s="35"/>
      <c r="C2116" s="35"/>
      <c r="E2116" s="28" t="str">
        <f>IF($B2116="","",VLOOKUP($B2116,公司明细!$D:$O,COLUMN()-COLUMN($B$4)+1,FALSE))</f>
        <v/>
      </c>
    </row>
    <row r="2117" spans="2:5">
      <c r="B2117" s="35"/>
      <c r="C2117" s="35"/>
      <c r="E2117" s="28" t="str">
        <f>IF($B2117="","",VLOOKUP($B2117,公司明细!$D:$O,COLUMN()-COLUMN($B$4)+1,FALSE))</f>
        <v/>
      </c>
    </row>
    <row r="2118" spans="2:5">
      <c r="B2118" s="35"/>
      <c r="C2118" s="35"/>
      <c r="E2118" s="28" t="str">
        <f>IF($B2118="","",VLOOKUP($B2118,公司明细!$D:$O,COLUMN()-COLUMN($B$4)+1,FALSE))</f>
        <v/>
      </c>
    </row>
    <row r="2119" spans="2:5">
      <c r="B2119" s="35"/>
      <c r="C2119" s="35"/>
      <c r="E2119" s="28" t="str">
        <f>IF($B2119="","",VLOOKUP($B2119,公司明细!$D:$O,COLUMN()-COLUMN($B$4)+1,FALSE))</f>
        <v/>
      </c>
    </row>
    <row r="2120" spans="2:5">
      <c r="B2120" s="35"/>
      <c r="C2120" s="35"/>
      <c r="E2120" s="28" t="str">
        <f>IF($B2120="","",VLOOKUP($B2120,公司明细!$D:$O,COLUMN()-COLUMN($B$4)+1,FALSE))</f>
        <v/>
      </c>
    </row>
    <row r="2121" spans="2:5">
      <c r="B2121" s="35"/>
      <c r="C2121" s="35"/>
      <c r="E2121" s="28" t="str">
        <f>IF($B2121="","",VLOOKUP($B2121,公司明细!$D:$O,COLUMN()-COLUMN($B$4)+1,FALSE))</f>
        <v/>
      </c>
    </row>
    <row r="2122" spans="2:5">
      <c r="B2122" s="35"/>
      <c r="C2122" s="35"/>
      <c r="E2122" s="28" t="str">
        <f>IF($B2122="","",VLOOKUP($B2122,公司明细!$D:$O,COLUMN()-COLUMN($B$4)+1,FALSE))</f>
        <v/>
      </c>
    </row>
    <row r="2123" spans="2:5">
      <c r="B2123" s="35"/>
      <c r="C2123" s="35"/>
      <c r="E2123" s="28" t="str">
        <f>IF($B2123="","",VLOOKUP($B2123,公司明细!$D:$O,COLUMN()-COLUMN($B$4)+1,FALSE))</f>
        <v/>
      </c>
    </row>
    <row r="2124" spans="2:5">
      <c r="B2124" s="35"/>
      <c r="C2124" s="35"/>
      <c r="E2124" s="28" t="str">
        <f>IF($B2124="","",VLOOKUP($B2124,公司明细!$D:$O,COLUMN()-COLUMN($B$4)+1,FALSE))</f>
        <v/>
      </c>
    </row>
    <row r="2125" spans="2:5">
      <c r="B2125" s="35"/>
      <c r="C2125" s="35"/>
      <c r="E2125" s="28" t="str">
        <f>IF($B2125="","",VLOOKUP($B2125,公司明细!$D:$O,COLUMN()-COLUMN($B$4)+1,FALSE))</f>
        <v/>
      </c>
    </row>
    <row r="2126" spans="2:5">
      <c r="B2126" s="35"/>
      <c r="C2126" s="35"/>
      <c r="E2126" s="28" t="str">
        <f>IF($B2126="","",VLOOKUP($B2126,公司明细!$D:$O,COLUMN()-COLUMN($B$4)+1,FALSE))</f>
        <v/>
      </c>
    </row>
    <row r="2127" spans="2:5">
      <c r="B2127" s="35"/>
      <c r="C2127" s="35"/>
      <c r="E2127" s="28" t="str">
        <f>IF($B2127="","",VLOOKUP($B2127,公司明细!$D:$O,COLUMN()-COLUMN($B$4)+1,FALSE))</f>
        <v/>
      </c>
    </row>
    <row r="2128" spans="2:5">
      <c r="B2128" s="35"/>
      <c r="C2128" s="35"/>
      <c r="E2128" s="28" t="str">
        <f>IF($B2128="","",VLOOKUP($B2128,公司明细!$D:$O,COLUMN()-COLUMN($B$4)+1,FALSE))</f>
        <v/>
      </c>
    </row>
    <row r="2129" spans="2:5">
      <c r="B2129" s="35"/>
      <c r="C2129" s="35"/>
      <c r="E2129" s="28" t="str">
        <f>IF($B2129="","",VLOOKUP($B2129,公司明细!$D:$O,COLUMN()-COLUMN($B$4)+1,FALSE))</f>
        <v/>
      </c>
    </row>
    <row r="2130" spans="2:5">
      <c r="B2130" s="35"/>
      <c r="C2130" s="35"/>
      <c r="E2130" s="28" t="str">
        <f>IF($B2130="","",VLOOKUP($B2130,公司明细!$D:$O,COLUMN()-COLUMN($B$4)+1,FALSE))</f>
        <v/>
      </c>
    </row>
    <row r="2131" spans="2:5">
      <c r="B2131" s="35"/>
      <c r="C2131" s="35"/>
      <c r="E2131" s="28" t="str">
        <f>IF($B2131="","",VLOOKUP($B2131,公司明细!$D:$O,COLUMN()-COLUMN($B$4)+1,FALSE))</f>
        <v/>
      </c>
    </row>
    <row r="2132" spans="2:5">
      <c r="B2132" s="35"/>
      <c r="C2132" s="35"/>
      <c r="E2132" s="28" t="str">
        <f>IF($B2132="","",VLOOKUP($B2132,公司明细!$D:$O,COLUMN()-COLUMN($B$4)+1,FALSE))</f>
        <v/>
      </c>
    </row>
    <row r="2133" spans="2:5">
      <c r="B2133" s="35"/>
      <c r="C2133" s="35"/>
      <c r="E2133" s="28" t="str">
        <f>IF($B2133="","",VLOOKUP($B2133,公司明细!$D:$O,COLUMN()-COLUMN($B$4)+1,FALSE))</f>
        <v/>
      </c>
    </row>
    <row r="2134" spans="2:5">
      <c r="B2134" s="35"/>
      <c r="C2134" s="35"/>
      <c r="E2134" s="28" t="str">
        <f>IF($B2134="","",VLOOKUP($B2134,公司明细!$D:$O,COLUMN()-COLUMN($B$4)+1,FALSE))</f>
        <v/>
      </c>
    </row>
    <row r="2135" spans="2:5">
      <c r="B2135" s="35"/>
      <c r="C2135" s="35"/>
      <c r="E2135" s="28" t="str">
        <f>IF($B2135="","",VLOOKUP($B2135,公司明细!$D:$O,COLUMN()-COLUMN($B$4)+1,FALSE))</f>
        <v/>
      </c>
    </row>
    <row r="2136" spans="2:5">
      <c r="B2136" s="35"/>
      <c r="C2136" s="35"/>
      <c r="E2136" s="28" t="str">
        <f>IF($B2136="","",VLOOKUP($B2136,公司明细!$D:$O,COLUMN()-COLUMN($B$4)+1,FALSE))</f>
        <v/>
      </c>
    </row>
    <row r="2137" spans="2:5">
      <c r="B2137" s="35"/>
      <c r="C2137" s="35"/>
      <c r="E2137" s="28" t="str">
        <f>IF($B2137="","",VLOOKUP($B2137,公司明细!$D:$O,COLUMN()-COLUMN($B$4)+1,FALSE))</f>
        <v/>
      </c>
    </row>
    <row r="2138" spans="2:5">
      <c r="B2138" s="35"/>
      <c r="C2138" s="35"/>
      <c r="E2138" s="28" t="str">
        <f>IF($B2138="","",VLOOKUP($B2138,公司明细!$D:$O,COLUMN()-COLUMN($B$4)+1,FALSE))</f>
        <v/>
      </c>
    </row>
    <row r="2139" spans="2:5">
      <c r="B2139" s="35"/>
      <c r="C2139" s="35"/>
      <c r="E2139" s="28" t="str">
        <f>IF($B2139="","",VLOOKUP($B2139,公司明细!$D:$O,COLUMN()-COLUMN($B$4)+1,FALSE))</f>
        <v/>
      </c>
    </row>
    <row r="2140" spans="2:5">
      <c r="B2140" s="35"/>
      <c r="C2140" s="35"/>
      <c r="E2140" s="28" t="str">
        <f>IF($B2140="","",VLOOKUP($B2140,公司明细!$D:$O,COLUMN()-COLUMN($B$4)+1,FALSE))</f>
        <v/>
      </c>
    </row>
    <row r="2141" spans="2:5">
      <c r="B2141" s="35"/>
      <c r="C2141" s="35"/>
      <c r="E2141" s="28" t="str">
        <f>IF($B2141="","",VLOOKUP($B2141,公司明细!$D:$O,COLUMN()-COLUMN($B$4)+1,FALSE))</f>
        <v/>
      </c>
    </row>
    <row r="2142" spans="2:5">
      <c r="B2142" s="35"/>
      <c r="C2142" s="35"/>
      <c r="E2142" s="28" t="str">
        <f>IF($B2142="","",VLOOKUP($B2142,公司明细!$D:$O,COLUMN()-COLUMN($B$4)+1,FALSE))</f>
        <v/>
      </c>
    </row>
    <row r="2143" spans="2:5">
      <c r="B2143" s="35"/>
      <c r="C2143" s="35"/>
      <c r="E2143" s="28" t="str">
        <f>IF($B2143="","",VLOOKUP($B2143,公司明细!$D:$O,COLUMN()-COLUMN($B$4)+1,FALSE))</f>
        <v/>
      </c>
    </row>
    <row r="2144" spans="2:5">
      <c r="B2144" s="35"/>
      <c r="C2144" s="35"/>
      <c r="E2144" s="28" t="str">
        <f>IF($B2144="","",VLOOKUP($B2144,公司明细!$D:$O,COLUMN()-COLUMN($B$4)+1,FALSE))</f>
        <v/>
      </c>
    </row>
    <row r="2145" spans="2:5">
      <c r="B2145" s="35"/>
      <c r="C2145" s="35"/>
      <c r="E2145" s="28" t="str">
        <f>IF($B2145="","",VLOOKUP($B2145,公司明细!$D:$O,COLUMN()-COLUMN($B$4)+1,FALSE))</f>
        <v/>
      </c>
    </row>
    <row r="2146" spans="2:5">
      <c r="B2146" s="35"/>
      <c r="C2146" s="35"/>
      <c r="E2146" s="28" t="str">
        <f>IF($B2146="","",VLOOKUP($B2146,公司明细!$D:$O,COLUMN()-COLUMN($B$4)+1,FALSE))</f>
        <v/>
      </c>
    </row>
    <row r="2147" spans="2:5">
      <c r="B2147" s="35"/>
      <c r="C2147" s="35"/>
      <c r="E2147" s="28" t="str">
        <f>IF($B2147="","",VLOOKUP($B2147,公司明细!$D:$O,COLUMN()-COLUMN($B$4)+1,FALSE))</f>
        <v/>
      </c>
    </row>
    <row r="2148" spans="2:5">
      <c r="B2148" s="35"/>
      <c r="C2148" s="35"/>
      <c r="E2148" s="28" t="str">
        <f>IF($B2148="","",VLOOKUP($B2148,公司明细!$D:$O,COLUMN()-COLUMN($B$4)+1,FALSE))</f>
        <v/>
      </c>
    </row>
    <row r="2149" spans="2:5">
      <c r="B2149" s="35"/>
      <c r="C2149" s="35"/>
      <c r="E2149" s="28" t="str">
        <f>IF($B2149="","",VLOOKUP($B2149,公司明细!$D:$O,COLUMN()-COLUMN($B$4)+1,FALSE))</f>
        <v/>
      </c>
    </row>
    <row r="2150" spans="2:5">
      <c r="B2150" s="35"/>
      <c r="C2150" s="35"/>
      <c r="E2150" s="28" t="str">
        <f>IF($B2150="","",VLOOKUP($B2150,公司明细!$D:$O,COLUMN()-COLUMN($B$4)+1,FALSE))</f>
        <v/>
      </c>
    </row>
    <row r="2151" spans="2:5">
      <c r="B2151" s="35"/>
      <c r="C2151" s="35"/>
      <c r="E2151" s="28" t="str">
        <f>IF($B2151="","",VLOOKUP($B2151,公司明细!$D:$O,COLUMN()-COLUMN($B$4)+1,FALSE))</f>
        <v/>
      </c>
    </row>
    <row r="2152" spans="2:5">
      <c r="B2152" s="35"/>
      <c r="C2152" s="35"/>
      <c r="E2152" s="28" t="str">
        <f>IF($B2152="","",VLOOKUP($B2152,公司明细!$D:$O,COLUMN()-COLUMN($B$4)+1,FALSE))</f>
        <v/>
      </c>
    </row>
    <row r="2153" spans="2:5">
      <c r="B2153" s="35"/>
      <c r="C2153" s="35"/>
      <c r="E2153" s="28" t="str">
        <f>IF($B2153="","",VLOOKUP($B2153,公司明细!$D:$O,COLUMN()-COLUMN($B$4)+1,FALSE))</f>
        <v/>
      </c>
    </row>
    <row r="2154" spans="2:5">
      <c r="B2154" s="35"/>
      <c r="C2154" s="35"/>
      <c r="E2154" s="28" t="str">
        <f>IF($B2154="","",VLOOKUP($B2154,公司明细!$D:$O,COLUMN()-COLUMN($B$4)+1,FALSE))</f>
        <v/>
      </c>
    </row>
    <row r="2155" spans="2:5">
      <c r="B2155" s="35"/>
      <c r="C2155" s="35"/>
      <c r="E2155" s="28" t="str">
        <f>IF($B2155="","",VLOOKUP($B2155,公司明细!$D:$O,COLUMN()-COLUMN($B$4)+1,FALSE))</f>
        <v/>
      </c>
    </row>
    <row r="2156" spans="2:5">
      <c r="B2156" s="35"/>
      <c r="C2156" s="35"/>
      <c r="E2156" s="28" t="str">
        <f>IF($B2156="","",VLOOKUP($B2156,公司明细!$D:$O,COLUMN()-COLUMN($B$4)+1,FALSE))</f>
        <v/>
      </c>
    </row>
    <row r="2157" spans="2:5">
      <c r="B2157" s="35"/>
      <c r="C2157" s="35"/>
      <c r="E2157" s="28" t="str">
        <f>IF($B2157="","",VLOOKUP($B2157,公司明细!$D:$O,COLUMN()-COLUMN($B$4)+1,FALSE))</f>
        <v/>
      </c>
    </row>
    <row r="2158" spans="2:5">
      <c r="B2158" s="35"/>
      <c r="C2158" s="35"/>
      <c r="E2158" s="28" t="str">
        <f>IF($B2158="","",VLOOKUP($B2158,公司明细!$D:$O,COLUMN()-COLUMN($B$4)+1,FALSE))</f>
        <v/>
      </c>
    </row>
    <row r="2159" spans="2:5">
      <c r="B2159" s="35"/>
      <c r="C2159" s="35"/>
      <c r="E2159" s="28" t="str">
        <f>IF($B2159="","",VLOOKUP($B2159,公司明细!$D:$O,COLUMN()-COLUMN($B$4)+1,FALSE))</f>
        <v/>
      </c>
    </row>
    <row r="2160" spans="2:5">
      <c r="B2160" s="35"/>
      <c r="C2160" s="35"/>
      <c r="E2160" s="28" t="str">
        <f>IF($B2160="","",VLOOKUP($B2160,公司明细!$D:$O,COLUMN()-COLUMN($B$4)+1,FALSE))</f>
        <v/>
      </c>
    </row>
    <row r="2161" spans="2:5">
      <c r="B2161" s="35"/>
      <c r="C2161" s="35"/>
      <c r="E2161" s="28" t="str">
        <f>IF($B2161="","",VLOOKUP($B2161,公司明细!$D:$O,COLUMN()-COLUMN($B$4)+1,FALSE))</f>
        <v/>
      </c>
    </row>
    <row r="2162" spans="2:5">
      <c r="B2162" s="35"/>
      <c r="C2162" s="35"/>
      <c r="E2162" s="28" t="str">
        <f>IF($B2162="","",VLOOKUP($B2162,公司明细!$D:$O,COLUMN()-COLUMN($B$4)+1,FALSE))</f>
        <v/>
      </c>
    </row>
    <row r="2163" spans="2:5">
      <c r="B2163" s="35"/>
      <c r="C2163" s="35"/>
      <c r="E2163" s="28" t="str">
        <f>IF($B2163="","",VLOOKUP($B2163,公司明细!$D:$O,COLUMN()-COLUMN($B$4)+1,FALSE))</f>
        <v/>
      </c>
    </row>
    <row r="2164" spans="2:5">
      <c r="B2164" s="35"/>
      <c r="C2164" s="35"/>
      <c r="E2164" s="28" t="str">
        <f>IF($B2164="","",VLOOKUP($B2164,公司明细!$D:$O,COLUMN()-COLUMN($B$4)+1,FALSE))</f>
        <v/>
      </c>
    </row>
    <row r="2165" spans="2:5">
      <c r="B2165" s="35"/>
      <c r="C2165" s="35"/>
      <c r="E2165" s="28" t="str">
        <f>IF($B2165="","",VLOOKUP($B2165,公司明细!$D:$O,COLUMN()-COLUMN($B$4)+1,FALSE))</f>
        <v/>
      </c>
    </row>
    <row r="2166" spans="2:5">
      <c r="B2166" s="35"/>
      <c r="C2166" s="35"/>
      <c r="E2166" s="28" t="str">
        <f>IF($B2166="","",VLOOKUP($B2166,公司明细!$D:$O,COLUMN()-COLUMN($B$4)+1,FALSE))</f>
        <v/>
      </c>
    </row>
    <row r="2167" spans="2:5">
      <c r="B2167" s="35"/>
      <c r="C2167" s="35"/>
      <c r="E2167" s="28" t="str">
        <f>IF($B2167="","",VLOOKUP($B2167,公司明细!$D:$O,COLUMN()-COLUMN($B$4)+1,FALSE))</f>
        <v/>
      </c>
    </row>
    <row r="2168" spans="2:5">
      <c r="B2168" s="35"/>
      <c r="C2168" s="35"/>
      <c r="E2168" s="28" t="str">
        <f>IF($B2168="","",VLOOKUP($B2168,公司明细!$D:$O,COLUMN()-COLUMN($B$4)+1,FALSE))</f>
        <v/>
      </c>
    </row>
    <row r="2169" spans="2:5">
      <c r="B2169" s="35"/>
      <c r="C2169" s="35"/>
      <c r="E2169" s="28" t="str">
        <f>IF($B2169="","",VLOOKUP($B2169,公司明细!$D:$O,COLUMN()-COLUMN($B$4)+1,FALSE))</f>
        <v/>
      </c>
    </row>
    <row r="2170" spans="2:5">
      <c r="B2170" s="35"/>
      <c r="C2170" s="35"/>
      <c r="E2170" s="28" t="str">
        <f>IF($B2170="","",VLOOKUP($B2170,公司明细!$D:$O,COLUMN()-COLUMN($B$4)+1,FALSE))</f>
        <v/>
      </c>
    </row>
    <row r="2171" spans="2:5">
      <c r="B2171" s="35"/>
      <c r="C2171" s="35"/>
      <c r="E2171" s="28" t="str">
        <f>IF($B2171="","",VLOOKUP($B2171,公司明细!$D:$O,COLUMN()-COLUMN($B$4)+1,FALSE))</f>
        <v/>
      </c>
    </row>
    <row r="2172" spans="2:5">
      <c r="B2172" s="35"/>
      <c r="C2172" s="35"/>
      <c r="E2172" s="28" t="str">
        <f>IF($B2172="","",VLOOKUP($B2172,公司明细!$D:$O,COLUMN()-COLUMN($B$4)+1,FALSE))</f>
        <v/>
      </c>
    </row>
    <row r="2173" spans="2:5">
      <c r="B2173" s="35"/>
      <c r="C2173" s="35"/>
      <c r="E2173" s="28" t="str">
        <f>IF($B2173="","",VLOOKUP($B2173,公司明细!$D:$O,COLUMN()-COLUMN($B$4)+1,FALSE))</f>
        <v/>
      </c>
    </row>
    <row r="2174" spans="2:5">
      <c r="B2174" s="35"/>
      <c r="C2174" s="35"/>
      <c r="E2174" s="28" t="str">
        <f>IF($B2174="","",VLOOKUP($B2174,公司明细!$D:$O,COLUMN()-COLUMN($B$4)+1,FALSE))</f>
        <v/>
      </c>
    </row>
    <row r="2175" spans="2:5">
      <c r="B2175" s="35"/>
      <c r="C2175" s="35"/>
      <c r="E2175" s="28" t="str">
        <f>IF($B2175="","",VLOOKUP($B2175,公司明细!$D:$O,COLUMN()-COLUMN($B$4)+1,FALSE))</f>
        <v/>
      </c>
    </row>
    <row r="2176" spans="2:5">
      <c r="B2176" s="35"/>
      <c r="C2176" s="35"/>
      <c r="E2176" s="28" t="str">
        <f>IF($B2176="","",VLOOKUP($B2176,公司明细!$D:$O,COLUMN()-COLUMN($B$4)+1,FALSE))</f>
        <v/>
      </c>
    </row>
    <row r="2177" spans="2:5">
      <c r="B2177" s="35"/>
      <c r="C2177" s="35"/>
      <c r="E2177" s="28" t="str">
        <f>IF($B2177="","",VLOOKUP($B2177,公司明细!$D:$O,COLUMN()-COLUMN($B$4)+1,FALSE))</f>
        <v/>
      </c>
    </row>
    <row r="2178" spans="2:5">
      <c r="B2178" s="35"/>
      <c r="C2178" s="35"/>
      <c r="E2178" s="28" t="str">
        <f>IF($B2178="","",VLOOKUP($B2178,公司明细!$D:$O,COLUMN()-COLUMN($B$4)+1,FALSE))</f>
        <v/>
      </c>
    </row>
    <row r="2179" spans="2:5">
      <c r="B2179" s="35"/>
      <c r="C2179" s="35"/>
      <c r="E2179" s="28" t="str">
        <f>IF($B2179="","",VLOOKUP($B2179,公司明细!$D:$O,COLUMN()-COLUMN($B$4)+1,FALSE))</f>
        <v/>
      </c>
    </row>
    <row r="2180" spans="2:5">
      <c r="B2180" s="35"/>
      <c r="C2180" s="35"/>
      <c r="E2180" s="28" t="str">
        <f>IF($B2180="","",VLOOKUP($B2180,公司明细!$D:$O,COLUMN()-COLUMN($B$4)+1,FALSE))</f>
        <v/>
      </c>
    </row>
    <row r="2181" spans="2:5">
      <c r="B2181" s="35"/>
      <c r="C2181" s="35"/>
      <c r="E2181" s="28" t="str">
        <f>IF($B2181="","",VLOOKUP($B2181,公司明细!$D:$O,COLUMN()-COLUMN($B$4)+1,FALSE))</f>
        <v/>
      </c>
    </row>
    <row r="2182" spans="2:5">
      <c r="B2182" s="35"/>
      <c r="C2182" s="35"/>
      <c r="E2182" s="28" t="str">
        <f>IF($B2182="","",VLOOKUP($B2182,公司明细!$D:$O,COLUMN()-COLUMN($B$4)+1,FALSE))</f>
        <v/>
      </c>
    </row>
    <row r="2183" spans="2:5">
      <c r="B2183" s="35"/>
      <c r="C2183" s="35"/>
      <c r="E2183" s="28" t="str">
        <f>IF($B2183="","",VLOOKUP($B2183,公司明细!$D:$O,COLUMN()-COLUMN($B$4)+1,FALSE))</f>
        <v/>
      </c>
    </row>
    <row r="2184" spans="2:5">
      <c r="B2184" s="35"/>
      <c r="C2184" s="35"/>
      <c r="E2184" s="28" t="str">
        <f>IF($B2184="","",VLOOKUP($B2184,公司明细!$D:$O,COLUMN()-COLUMN($B$4)+1,FALSE))</f>
        <v/>
      </c>
    </row>
    <row r="2185" spans="2:5">
      <c r="B2185" s="35"/>
      <c r="C2185" s="35"/>
      <c r="E2185" s="28" t="str">
        <f>IF($B2185="","",VLOOKUP($B2185,公司明细!$D:$O,COLUMN()-COLUMN($B$4)+1,FALSE))</f>
        <v/>
      </c>
    </row>
    <row r="2186" spans="2:5">
      <c r="B2186" s="35"/>
      <c r="C2186" s="35"/>
      <c r="E2186" s="28" t="str">
        <f>IF($B2186="","",VLOOKUP($B2186,公司明细!$D:$O,COLUMN()-COLUMN($B$4)+1,FALSE))</f>
        <v/>
      </c>
    </row>
    <row r="2187" spans="2:5">
      <c r="B2187" s="35"/>
      <c r="C2187" s="35"/>
      <c r="E2187" s="28" t="str">
        <f>IF($B2187="","",VLOOKUP($B2187,公司明细!$D:$O,COLUMN()-COLUMN($B$4)+1,FALSE))</f>
        <v/>
      </c>
    </row>
    <row r="2188" spans="2:5">
      <c r="B2188" s="35"/>
      <c r="C2188" s="35"/>
      <c r="E2188" s="28" t="str">
        <f>IF($B2188="","",VLOOKUP($B2188,公司明细!$D:$O,COLUMN()-COLUMN($B$4)+1,FALSE))</f>
        <v/>
      </c>
    </row>
    <row r="2189" spans="2:5">
      <c r="B2189" s="35"/>
      <c r="C2189" s="35"/>
      <c r="E2189" s="28" t="str">
        <f>IF($B2189="","",VLOOKUP($B2189,公司明细!$D:$O,COLUMN()-COLUMN($B$4)+1,FALSE))</f>
        <v/>
      </c>
    </row>
    <row r="2190" spans="2:5">
      <c r="B2190" s="35"/>
      <c r="C2190" s="35"/>
      <c r="E2190" s="28" t="str">
        <f>IF($B2190="","",VLOOKUP($B2190,公司明细!$D:$O,COLUMN()-COLUMN($B$4)+1,FALSE))</f>
        <v/>
      </c>
    </row>
    <row r="2191" spans="2:5">
      <c r="B2191" s="35"/>
      <c r="C2191" s="35"/>
      <c r="E2191" s="28" t="str">
        <f>IF($B2191="","",VLOOKUP($B2191,公司明细!$D:$O,COLUMN()-COLUMN($B$4)+1,FALSE))</f>
        <v/>
      </c>
    </row>
    <row r="2192" spans="2:5">
      <c r="B2192" s="35"/>
      <c r="C2192" s="35"/>
      <c r="E2192" s="28" t="str">
        <f>IF($B2192="","",VLOOKUP($B2192,公司明细!$D:$O,COLUMN()-COLUMN($B$4)+1,FALSE))</f>
        <v/>
      </c>
    </row>
    <row r="2193" spans="2:5">
      <c r="B2193" s="35"/>
      <c r="C2193" s="35"/>
      <c r="E2193" s="28" t="str">
        <f>IF($B2193="","",VLOOKUP($B2193,公司明细!$D:$O,COLUMN()-COLUMN($B$4)+1,FALSE))</f>
        <v/>
      </c>
    </row>
    <row r="2194" spans="2:5">
      <c r="B2194" s="35"/>
      <c r="C2194" s="35"/>
      <c r="E2194" s="28" t="str">
        <f>IF($B2194="","",VLOOKUP($B2194,公司明细!$D:$O,COLUMN()-COLUMN($B$4)+1,FALSE))</f>
        <v/>
      </c>
    </row>
    <row r="2195" spans="2:5">
      <c r="B2195" s="35"/>
      <c r="C2195" s="35"/>
      <c r="E2195" s="28" t="str">
        <f>IF($B2195="","",VLOOKUP($B2195,公司明细!$D:$O,COLUMN()-COLUMN($B$4)+1,FALSE))</f>
        <v/>
      </c>
    </row>
    <row r="2196" spans="2:5">
      <c r="B2196" s="35"/>
      <c r="C2196" s="35"/>
      <c r="E2196" s="28" t="str">
        <f>IF($B2196="","",VLOOKUP($B2196,公司明细!$D:$O,COLUMN()-COLUMN($B$4)+1,FALSE))</f>
        <v/>
      </c>
    </row>
    <row r="2197" spans="2:5">
      <c r="B2197" s="35"/>
      <c r="C2197" s="35"/>
      <c r="E2197" s="28" t="str">
        <f>IF($B2197="","",VLOOKUP($B2197,公司明细!$D:$O,COLUMN()-COLUMN($B$4)+1,FALSE))</f>
        <v/>
      </c>
    </row>
    <row r="2198" spans="2:5">
      <c r="B2198" s="35"/>
      <c r="C2198" s="35"/>
      <c r="E2198" s="28" t="str">
        <f>IF($B2198="","",VLOOKUP($B2198,公司明细!$D:$O,COLUMN()-COLUMN($B$4)+1,FALSE))</f>
        <v/>
      </c>
    </row>
    <row r="2199" spans="2:5">
      <c r="B2199" s="35"/>
      <c r="C2199" s="35"/>
      <c r="E2199" s="28" t="str">
        <f>IF($B2199="","",VLOOKUP($B2199,公司明细!$D:$O,COLUMN()-COLUMN($B$4)+1,FALSE))</f>
        <v/>
      </c>
    </row>
    <row r="2200" spans="2:5">
      <c r="B2200" s="35"/>
      <c r="C2200" s="35"/>
      <c r="E2200" s="28" t="str">
        <f>IF($B2200="","",VLOOKUP($B2200,公司明细!$D:$O,COLUMN()-COLUMN($B$4)+1,FALSE))</f>
        <v/>
      </c>
    </row>
    <row r="2201" spans="2:5">
      <c r="B2201" s="35"/>
      <c r="C2201" s="35"/>
      <c r="E2201" s="28" t="str">
        <f>IF($B2201="","",VLOOKUP($B2201,公司明细!$D:$O,COLUMN()-COLUMN($B$4)+1,FALSE))</f>
        <v/>
      </c>
    </row>
    <row r="2202" spans="2:5">
      <c r="B2202" s="35"/>
      <c r="C2202" s="35"/>
      <c r="E2202" s="28" t="str">
        <f>IF($B2202="","",VLOOKUP($B2202,公司明细!$D:$O,COLUMN()-COLUMN($B$4)+1,FALSE))</f>
        <v/>
      </c>
    </row>
    <row r="2203" spans="2:5">
      <c r="B2203" s="35"/>
      <c r="C2203" s="35"/>
      <c r="E2203" s="28" t="str">
        <f>IF($B2203="","",VLOOKUP($B2203,公司明细!$D:$O,COLUMN()-COLUMN($B$4)+1,FALSE))</f>
        <v/>
      </c>
    </row>
    <row r="2204" spans="2:5">
      <c r="B2204" s="35"/>
      <c r="C2204" s="35"/>
      <c r="E2204" s="28" t="str">
        <f>IF($B2204="","",VLOOKUP($B2204,公司明细!$D:$O,COLUMN()-COLUMN($B$4)+1,FALSE))</f>
        <v/>
      </c>
    </row>
    <row r="2205" spans="2:5">
      <c r="B2205" s="35"/>
      <c r="C2205" s="35"/>
      <c r="E2205" s="28" t="str">
        <f>IF($B2205="","",VLOOKUP($B2205,公司明细!$D:$O,COLUMN()-COLUMN($B$4)+1,FALSE))</f>
        <v/>
      </c>
    </row>
    <row r="2206" spans="2:5">
      <c r="B2206" s="35"/>
      <c r="C2206" s="35"/>
      <c r="E2206" s="28" t="str">
        <f>IF($B2206="","",VLOOKUP($B2206,公司明细!$D:$O,COLUMN()-COLUMN($B$4)+1,FALSE))</f>
        <v/>
      </c>
    </row>
    <row r="2207" spans="2:5">
      <c r="B2207" s="35"/>
      <c r="C2207" s="35"/>
      <c r="E2207" s="28" t="str">
        <f>IF($B2207="","",VLOOKUP($B2207,公司明细!$D:$O,COLUMN()-COLUMN($B$4)+1,FALSE))</f>
        <v/>
      </c>
    </row>
    <row r="2208" spans="2:5">
      <c r="B2208" s="35"/>
      <c r="C2208" s="35"/>
      <c r="E2208" s="28" t="str">
        <f>IF($B2208="","",VLOOKUP($B2208,公司明细!$D:$O,COLUMN()-COLUMN($B$4)+1,FALSE))</f>
        <v/>
      </c>
    </row>
    <row r="2209" spans="2:5">
      <c r="B2209" s="35"/>
      <c r="C2209" s="35"/>
      <c r="E2209" s="28" t="str">
        <f>IF($B2209="","",VLOOKUP($B2209,公司明细!$D:$O,COLUMN()-COLUMN($B$4)+1,FALSE))</f>
        <v/>
      </c>
    </row>
    <row r="2210" spans="2:5">
      <c r="B2210" s="35"/>
      <c r="C2210" s="35"/>
      <c r="E2210" s="28" t="str">
        <f>IF($B2210="","",VLOOKUP($B2210,公司明细!$D:$O,COLUMN()-COLUMN($B$4)+1,FALSE))</f>
        <v/>
      </c>
    </row>
    <row r="2211" spans="2:5">
      <c r="B2211" s="35"/>
      <c r="C2211" s="35"/>
      <c r="E2211" s="28" t="str">
        <f>IF($B2211="","",VLOOKUP($B2211,公司明细!$D:$O,COLUMN()-COLUMN($B$4)+1,FALSE))</f>
        <v/>
      </c>
    </row>
    <row r="2212" spans="2:5">
      <c r="B2212" s="35"/>
      <c r="C2212" s="35"/>
      <c r="E2212" s="28" t="str">
        <f>IF($B2212="","",VLOOKUP($B2212,公司明细!$D:$O,COLUMN()-COLUMN($B$4)+1,FALSE))</f>
        <v/>
      </c>
    </row>
    <row r="2213" spans="2:5">
      <c r="B2213" s="35"/>
      <c r="C2213" s="35"/>
      <c r="E2213" s="28" t="str">
        <f>IF($B2213="","",VLOOKUP($B2213,公司明细!$D:$O,COLUMN()-COLUMN($B$4)+1,FALSE))</f>
        <v/>
      </c>
    </row>
    <row r="2214" spans="2:5">
      <c r="B2214" s="35"/>
      <c r="C2214" s="35"/>
      <c r="E2214" s="28" t="str">
        <f>IF($B2214="","",VLOOKUP($B2214,公司明细!$D:$O,COLUMN()-COLUMN($B$4)+1,FALSE))</f>
        <v/>
      </c>
    </row>
    <row r="2215" spans="2:5">
      <c r="B2215" s="35"/>
      <c r="C2215" s="35"/>
      <c r="E2215" s="28" t="str">
        <f>IF($B2215="","",VLOOKUP($B2215,公司明细!$D:$O,COLUMN()-COLUMN($B$4)+1,FALSE))</f>
        <v/>
      </c>
    </row>
    <row r="2216" spans="2:5">
      <c r="B2216" s="35"/>
      <c r="C2216" s="35"/>
      <c r="E2216" s="28" t="str">
        <f>IF($B2216="","",VLOOKUP($B2216,公司明细!$D:$O,COLUMN()-COLUMN($B$4)+1,FALSE))</f>
        <v/>
      </c>
    </row>
    <row r="2217" spans="2:5">
      <c r="B2217" s="35"/>
      <c r="C2217" s="35"/>
      <c r="E2217" s="28" t="str">
        <f>IF($B2217="","",VLOOKUP($B2217,公司明细!$D:$O,COLUMN()-COLUMN($B$4)+1,FALSE))</f>
        <v/>
      </c>
    </row>
    <row r="2218" spans="2:5">
      <c r="B2218" s="35"/>
      <c r="C2218" s="35"/>
      <c r="E2218" s="28" t="str">
        <f>IF($B2218="","",VLOOKUP($B2218,公司明细!$D:$O,COLUMN()-COLUMN($B$4)+1,FALSE))</f>
        <v/>
      </c>
    </row>
    <row r="2219" spans="2:5">
      <c r="B2219" s="35"/>
      <c r="C2219" s="35"/>
      <c r="E2219" s="28" t="str">
        <f>IF($B2219="","",VLOOKUP($B2219,公司明细!$D:$O,COLUMN()-COLUMN($B$4)+1,FALSE))</f>
        <v/>
      </c>
    </row>
    <row r="2220" spans="2:5">
      <c r="B2220" s="35"/>
      <c r="C2220" s="35"/>
      <c r="E2220" s="28" t="str">
        <f>IF($B2220="","",VLOOKUP($B2220,公司明细!$D:$O,COLUMN()-COLUMN($B$4)+1,FALSE))</f>
        <v/>
      </c>
    </row>
    <row r="2221" spans="2:5">
      <c r="B2221" s="35"/>
      <c r="C2221" s="35"/>
      <c r="E2221" s="28" t="str">
        <f>IF($B2221="","",VLOOKUP($B2221,公司明细!$D:$O,COLUMN()-COLUMN($B$4)+1,FALSE))</f>
        <v/>
      </c>
    </row>
    <row r="2222" spans="2:5">
      <c r="B2222" s="35"/>
      <c r="C2222" s="35"/>
      <c r="E2222" s="28" t="str">
        <f>IF($B2222="","",VLOOKUP($B2222,公司明细!$D:$O,COLUMN()-COLUMN($B$4)+1,FALSE))</f>
        <v/>
      </c>
    </row>
    <row r="2223" spans="2:5">
      <c r="B2223" s="35"/>
      <c r="C2223" s="35"/>
      <c r="E2223" s="28" t="str">
        <f>IF($B2223="","",VLOOKUP($B2223,公司明细!$D:$O,COLUMN()-COLUMN($B$4)+1,FALSE))</f>
        <v/>
      </c>
    </row>
    <row r="2224" spans="2:5">
      <c r="B2224" s="35"/>
      <c r="C2224" s="35"/>
      <c r="E2224" s="28" t="str">
        <f>IF($B2224="","",VLOOKUP($B2224,公司明细!$D:$O,COLUMN()-COLUMN($B$4)+1,FALSE))</f>
        <v/>
      </c>
    </row>
    <row r="2225" spans="2:5">
      <c r="B2225" s="35"/>
      <c r="C2225" s="35"/>
      <c r="E2225" s="28" t="str">
        <f>IF($B2225="","",VLOOKUP($B2225,公司明细!$D:$O,COLUMN()-COLUMN($B$4)+1,FALSE))</f>
        <v/>
      </c>
    </row>
    <row r="2226" spans="2:5">
      <c r="B2226" s="35"/>
      <c r="C2226" s="35"/>
      <c r="E2226" s="28" t="str">
        <f>IF($B2226="","",VLOOKUP($B2226,公司明细!$D:$O,COLUMN()-COLUMN($B$4)+1,FALSE))</f>
        <v/>
      </c>
    </row>
    <row r="2227" spans="2:5">
      <c r="B2227" s="35"/>
      <c r="C2227" s="35"/>
      <c r="E2227" s="28" t="str">
        <f>IF($B2227="","",VLOOKUP($B2227,公司明细!$D:$O,COLUMN()-COLUMN($B$4)+1,FALSE))</f>
        <v/>
      </c>
    </row>
    <row r="2228" spans="2:5">
      <c r="B2228" s="35"/>
      <c r="C2228" s="35"/>
      <c r="E2228" s="28" t="str">
        <f>IF($B2228="","",VLOOKUP($B2228,公司明细!$D:$O,COLUMN()-COLUMN($B$4)+1,FALSE))</f>
        <v/>
      </c>
    </row>
    <row r="2229" spans="2:5">
      <c r="B2229" s="35"/>
      <c r="C2229" s="35"/>
      <c r="E2229" s="28" t="str">
        <f>IF($B2229="","",VLOOKUP($B2229,公司明细!$D:$O,COLUMN()-COLUMN($B$4)+1,FALSE))</f>
        <v/>
      </c>
    </row>
    <row r="2230" spans="2:5">
      <c r="B2230" s="35"/>
      <c r="C2230" s="35"/>
      <c r="E2230" s="28" t="str">
        <f>IF($B2230="","",VLOOKUP($B2230,公司明细!$D:$O,COLUMN()-COLUMN($B$4)+1,FALSE))</f>
        <v/>
      </c>
    </row>
    <row r="2231" spans="2:5">
      <c r="B2231" s="35"/>
      <c r="C2231" s="35"/>
      <c r="E2231" s="28" t="str">
        <f>IF($B2231="","",VLOOKUP($B2231,公司明细!$D:$O,COLUMN()-COLUMN($B$4)+1,FALSE))</f>
        <v/>
      </c>
    </row>
    <row r="2232" spans="2:5">
      <c r="B2232" s="35"/>
      <c r="C2232" s="35"/>
      <c r="E2232" s="28" t="str">
        <f>IF($B2232="","",VLOOKUP($B2232,公司明细!$D:$O,COLUMN()-COLUMN($B$4)+1,FALSE))</f>
        <v/>
      </c>
    </row>
    <row r="2233" spans="2:5">
      <c r="B2233" s="35"/>
      <c r="C2233" s="35"/>
      <c r="E2233" s="28" t="str">
        <f>IF($B2233="","",VLOOKUP($B2233,公司明细!$D:$O,COLUMN()-COLUMN($B$4)+1,FALSE))</f>
        <v/>
      </c>
    </row>
    <row r="2234" spans="2:5">
      <c r="B2234" s="35"/>
      <c r="C2234" s="35"/>
      <c r="E2234" s="28" t="str">
        <f>IF($B2234="","",VLOOKUP($B2234,公司明细!$D:$O,COLUMN()-COLUMN($B$4)+1,FALSE))</f>
        <v/>
      </c>
    </row>
    <row r="2235" spans="2:5">
      <c r="B2235" s="35"/>
      <c r="C2235" s="35"/>
      <c r="E2235" s="28" t="str">
        <f>IF($B2235="","",VLOOKUP($B2235,公司明细!$D:$O,COLUMN()-COLUMN($B$4)+1,FALSE))</f>
        <v/>
      </c>
    </row>
    <row r="2236" spans="2:5">
      <c r="B2236" s="35"/>
      <c r="C2236" s="35"/>
      <c r="E2236" s="28" t="str">
        <f>IF($B2236="","",VLOOKUP($B2236,公司明细!$D:$O,COLUMN()-COLUMN($B$4)+1,FALSE))</f>
        <v/>
      </c>
    </row>
    <row r="2237" spans="2:5">
      <c r="B2237" s="35"/>
      <c r="C2237" s="35"/>
      <c r="E2237" s="28" t="str">
        <f>IF($B2237="","",VLOOKUP($B2237,公司明细!$D:$O,COLUMN()-COLUMN($B$4)+1,FALSE))</f>
        <v/>
      </c>
    </row>
    <row r="2238" spans="2:5">
      <c r="B2238" s="35"/>
      <c r="C2238" s="35"/>
      <c r="E2238" s="28" t="str">
        <f>IF($B2238="","",VLOOKUP($B2238,公司明细!$D:$O,COLUMN()-COLUMN($B$4)+1,FALSE))</f>
        <v/>
      </c>
    </row>
    <row r="2239" spans="2:5">
      <c r="B2239" s="35"/>
      <c r="C2239" s="35"/>
      <c r="E2239" s="28" t="str">
        <f>IF($B2239="","",VLOOKUP($B2239,公司明细!$D:$O,COLUMN()-COLUMN($B$4)+1,FALSE))</f>
        <v/>
      </c>
    </row>
    <row r="2240" spans="2:5">
      <c r="B2240" s="35"/>
      <c r="C2240" s="35"/>
      <c r="E2240" s="28" t="str">
        <f>IF($B2240="","",VLOOKUP($B2240,公司明细!$D:$O,COLUMN()-COLUMN($B$4)+1,FALSE))</f>
        <v/>
      </c>
    </row>
    <row r="2241" spans="2:5">
      <c r="B2241" s="35"/>
      <c r="C2241" s="35"/>
      <c r="E2241" s="28" t="str">
        <f>IF($B2241="","",VLOOKUP($B2241,公司明细!$D:$O,COLUMN()-COLUMN($B$4)+1,FALSE))</f>
        <v/>
      </c>
    </row>
    <row r="2242" spans="2:5">
      <c r="B2242" s="35"/>
      <c r="C2242" s="35"/>
      <c r="E2242" s="28" t="str">
        <f>IF($B2242="","",VLOOKUP($B2242,公司明细!$D:$O,COLUMN()-COLUMN($B$4)+1,FALSE))</f>
        <v/>
      </c>
    </row>
    <row r="2243" spans="2:5">
      <c r="B2243" s="35"/>
      <c r="C2243" s="35"/>
      <c r="E2243" s="28" t="str">
        <f>IF($B2243="","",VLOOKUP($B2243,公司明细!$D:$O,COLUMN()-COLUMN($B$4)+1,FALSE))</f>
        <v/>
      </c>
    </row>
    <row r="2244" spans="2:5">
      <c r="B2244" s="35"/>
      <c r="C2244" s="35"/>
      <c r="E2244" s="28" t="str">
        <f>IF($B2244="","",VLOOKUP($B2244,公司明细!$D:$O,COLUMN()-COLUMN($B$4)+1,FALSE))</f>
        <v/>
      </c>
    </row>
    <row r="2245" spans="2:5">
      <c r="B2245" s="35"/>
      <c r="C2245" s="35"/>
      <c r="E2245" s="28" t="str">
        <f>IF($B2245="","",VLOOKUP($B2245,公司明细!$D:$O,COLUMN()-COLUMN($B$4)+1,FALSE))</f>
        <v/>
      </c>
    </row>
    <row r="2246" spans="2:5">
      <c r="B2246" s="35"/>
      <c r="C2246" s="35"/>
      <c r="E2246" s="28" t="str">
        <f>IF($B2246="","",VLOOKUP($B2246,公司明细!$D:$O,COLUMN()-COLUMN($B$4)+1,FALSE))</f>
        <v/>
      </c>
    </row>
    <row r="2247" spans="2:5">
      <c r="B2247" s="35"/>
      <c r="C2247" s="35"/>
      <c r="E2247" s="28" t="str">
        <f>IF($B2247="","",VLOOKUP($B2247,公司明细!$D:$O,COLUMN()-COLUMN($B$4)+1,FALSE))</f>
        <v/>
      </c>
    </row>
    <row r="2248" spans="2:5">
      <c r="B2248" s="35"/>
      <c r="C2248" s="35"/>
      <c r="E2248" s="28" t="str">
        <f>IF($B2248="","",VLOOKUP($B2248,公司明细!$D:$O,COLUMN()-COLUMN($B$4)+1,FALSE))</f>
        <v/>
      </c>
    </row>
    <row r="2249" spans="2:5">
      <c r="B2249" s="35"/>
      <c r="C2249" s="35"/>
      <c r="E2249" s="28" t="str">
        <f>IF($B2249="","",VLOOKUP($B2249,公司明细!$D:$O,COLUMN()-COLUMN($B$4)+1,FALSE))</f>
        <v/>
      </c>
    </row>
    <row r="2250" spans="2:5">
      <c r="B2250" s="35"/>
      <c r="C2250" s="35"/>
      <c r="E2250" s="28" t="str">
        <f>IF($B2250="","",VLOOKUP($B2250,公司明细!$D:$O,COLUMN()-COLUMN($B$4)+1,FALSE))</f>
        <v/>
      </c>
    </row>
    <row r="2251" spans="2:5">
      <c r="B2251" s="35"/>
      <c r="C2251" s="35"/>
      <c r="E2251" s="28" t="str">
        <f>IF($B2251="","",VLOOKUP($B2251,公司明细!$D:$O,COLUMN()-COLUMN($B$4)+1,FALSE))</f>
        <v/>
      </c>
    </row>
    <row r="2252" spans="2:5">
      <c r="B2252" s="35"/>
      <c r="C2252" s="35"/>
      <c r="E2252" s="28" t="str">
        <f>IF($B2252="","",VLOOKUP($B2252,公司明细!$D:$O,COLUMN()-COLUMN($B$4)+1,FALSE))</f>
        <v/>
      </c>
    </row>
    <row r="2253" spans="2:5">
      <c r="B2253" s="35"/>
      <c r="C2253" s="35"/>
      <c r="E2253" s="28" t="str">
        <f>IF($B2253="","",VLOOKUP($B2253,公司明细!$D:$O,COLUMN()-COLUMN($B$4)+1,FALSE))</f>
        <v/>
      </c>
    </row>
    <row r="2254" spans="2:5">
      <c r="B2254" s="35"/>
      <c r="C2254" s="35"/>
      <c r="E2254" s="28" t="str">
        <f>IF($B2254="","",VLOOKUP($B2254,公司明细!$D:$O,COLUMN()-COLUMN($B$4)+1,FALSE))</f>
        <v/>
      </c>
    </row>
    <row r="2255" spans="2:5">
      <c r="B2255" s="35"/>
      <c r="C2255" s="35"/>
      <c r="E2255" s="28" t="str">
        <f>IF($B2255="","",VLOOKUP($B2255,公司明细!$D:$O,COLUMN()-COLUMN($B$4)+1,FALSE))</f>
        <v/>
      </c>
    </row>
    <row r="2256" spans="2:5">
      <c r="B2256" s="35"/>
      <c r="C2256" s="35"/>
      <c r="E2256" s="28" t="str">
        <f>IF($B2256="","",VLOOKUP($B2256,公司明细!$D:$O,COLUMN()-COLUMN($B$4)+1,FALSE))</f>
        <v/>
      </c>
    </row>
    <row r="2257" spans="2:5">
      <c r="B2257" s="35"/>
      <c r="C2257" s="35"/>
      <c r="E2257" s="28" t="str">
        <f>IF($B2257="","",VLOOKUP($B2257,公司明细!$D:$O,COLUMN()-COLUMN($B$4)+1,FALSE))</f>
        <v/>
      </c>
    </row>
    <row r="2258" spans="2:5">
      <c r="B2258" s="35"/>
      <c r="C2258" s="35"/>
      <c r="E2258" s="28" t="str">
        <f>IF($B2258="","",VLOOKUP($B2258,公司明细!$D:$O,COLUMN()-COLUMN($B$4)+1,FALSE))</f>
        <v/>
      </c>
    </row>
    <row r="2259" spans="2:5">
      <c r="B2259" s="35"/>
      <c r="C2259" s="35"/>
      <c r="E2259" s="28" t="str">
        <f>IF($B2259="","",VLOOKUP($B2259,公司明细!$D:$O,COLUMN()-COLUMN($B$4)+1,FALSE))</f>
        <v/>
      </c>
    </row>
    <row r="2260" spans="2:5">
      <c r="B2260" s="35"/>
      <c r="C2260" s="35"/>
      <c r="E2260" s="28" t="str">
        <f>IF($B2260="","",VLOOKUP($B2260,公司明细!$D:$O,COLUMN()-COLUMN($B$4)+1,FALSE))</f>
        <v/>
      </c>
    </row>
    <row r="2261" spans="2:5">
      <c r="B2261" s="35"/>
      <c r="C2261" s="35"/>
      <c r="E2261" s="28" t="str">
        <f>IF($B2261="","",VLOOKUP($B2261,公司明细!$D:$O,COLUMN()-COLUMN($B$4)+1,FALSE))</f>
        <v/>
      </c>
    </row>
    <row r="2262" spans="2:5">
      <c r="B2262" s="35"/>
      <c r="C2262" s="35"/>
      <c r="E2262" s="28" t="str">
        <f>IF($B2262="","",VLOOKUP($B2262,公司明细!$D:$O,COLUMN()-COLUMN($B$4)+1,FALSE))</f>
        <v/>
      </c>
    </row>
    <row r="2263" spans="2:5">
      <c r="B2263" s="35"/>
      <c r="C2263" s="35"/>
      <c r="E2263" s="28" t="str">
        <f>IF($B2263="","",VLOOKUP($B2263,公司明细!$D:$O,COLUMN()-COLUMN($B$4)+1,FALSE))</f>
        <v/>
      </c>
    </row>
    <row r="2264" spans="2:5">
      <c r="B2264" s="35"/>
      <c r="C2264" s="35"/>
      <c r="E2264" s="28" t="str">
        <f>IF($B2264="","",VLOOKUP($B2264,公司明细!$D:$O,COLUMN()-COLUMN($B$4)+1,FALSE))</f>
        <v/>
      </c>
    </row>
    <row r="2265" spans="2:5">
      <c r="B2265" s="35"/>
      <c r="C2265" s="35"/>
      <c r="E2265" s="28" t="str">
        <f>IF($B2265="","",VLOOKUP($B2265,公司明细!$D:$O,COLUMN()-COLUMN($B$4)+1,FALSE))</f>
        <v/>
      </c>
    </row>
    <row r="2266" spans="2:5">
      <c r="B2266" s="35"/>
      <c r="C2266" s="35"/>
      <c r="E2266" s="28" t="str">
        <f>IF($B2266="","",VLOOKUP($B2266,公司明细!$D:$O,COLUMN()-COLUMN($B$4)+1,FALSE))</f>
        <v/>
      </c>
    </row>
    <row r="2267" spans="2:5">
      <c r="B2267" s="35"/>
      <c r="C2267" s="35"/>
      <c r="E2267" s="28" t="str">
        <f>IF($B2267="","",VLOOKUP($B2267,公司明细!$D:$O,COLUMN()-COLUMN($B$4)+1,FALSE))</f>
        <v/>
      </c>
    </row>
    <row r="2268" spans="2:5">
      <c r="B2268" s="35"/>
      <c r="C2268" s="35"/>
      <c r="E2268" s="28" t="str">
        <f>IF($B2268="","",VLOOKUP($B2268,公司明细!$D:$O,COLUMN()-COLUMN($B$4)+1,FALSE))</f>
        <v/>
      </c>
    </row>
    <row r="2269" spans="2:5">
      <c r="B2269" s="35"/>
      <c r="C2269" s="35"/>
      <c r="E2269" s="28" t="str">
        <f>IF($B2269="","",VLOOKUP($B2269,公司明细!$D:$O,COLUMN()-COLUMN($B$4)+1,FALSE))</f>
        <v/>
      </c>
    </row>
    <row r="2270" spans="2:5">
      <c r="B2270" s="35"/>
      <c r="C2270" s="35"/>
      <c r="E2270" s="28" t="str">
        <f>IF($B2270="","",VLOOKUP($B2270,公司明细!$D:$O,COLUMN()-COLUMN($B$4)+1,FALSE))</f>
        <v/>
      </c>
    </row>
    <row r="2271" spans="2:5">
      <c r="B2271" s="35"/>
      <c r="C2271" s="35"/>
      <c r="E2271" s="28" t="str">
        <f>IF($B2271="","",VLOOKUP($B2271,公司明细!$D:$O,COLUMN()-COLUMN($B$4)+1,FALSE))</f>
        <v/>
      </c>
    </row>
    <row r="2272" spans="2:5">
      <c r="B2272" s="35"/>
      <c r="C2272" s="35"/>
      <c r="E2272" s="28" t="str">
        <f>IF($B2272="","",VLOOKUP($B2272,公司明细!$D:$O,COLUMN()-COLUMN($B$4)+1,FALSE))</f>
        <v/>
      </c>
    </row>
    <row r="2273" spans="2:5">
      <c r="B2273" s="35"/>
      <c r="C2273" s="35"/>
      <c r="E2273" s="28" t="str">
        <f>IF($B2273="","",VLOOKUP($B2273,公司明细!$D:$O,COLUMN()-COLUMN($B$4)+1,FALSE))</f>
        <v/>
      </c>
    </row>
    <row r="2274" spans="2:5">
      <c r="B2274" s="35"/>
      <c r="C2274" s="35"/>
      <c r="E2274" s="28" t="str">
        <f>IF($B2274="","",VLOOKUP($B2274,公司明细!$D:$O,COLUMN()-COLUMN($B$4)+1,FALSE))</f>
        <v/>
      </c>
    </row>
    <row r="2275" spans="2:5">
      <c r="B2275" s="35"/>
      <c r="C2275" s="35"/>
      <c r="E2275" s="28" t="str">
        <f>IF($B2275="","",VLOOKUP($B2275,公司明细!$D:$O,COLUMN()-COLUMN($B$4)+1,FALSE))</f>
        <v/>
      </c>
    </row>
    <row r="2276" spans="2:5">
      <c r="B2276" s="35"/>
      <c r="C2276" s="35"/>
      <c r="E2276" s="28" t="str">
        <f>IF($B2276="","",VLOOKUP($B2276,公司明细!$D:$O,COLUMN()-COLUMN($B$4)+1,FALSE))</f>
        <v/>
      </c>
    </row>
    <row r="2277" spans="2:5">
      <c r="B2277" s="35"/>
      <c r="C2277" s="35"/>
      <c r="E2277" s="28" t="str">
        <f>IF($B2277="","",VLOOKUP($B2277,公司明细!$D:$O,COLUMN()-COLUMN($B$4)+1,FALSE))</f>
        <v/>
      </c>
    </row>
    <row r="2278" spans="2:5">
      <c r="B2278" s="35"/>
      <c r="C2278" s="35"/>
      <c r="E2278" s="28" t="str">
        <f>IF($B2278="","",VLOOKUP($B2278,公司明细!$D:$O,COLUMN()-COLUMN($B$4)+1,FALSE))</f>
        <v/>
      </c>
    </row>
    <row r="2279" spans="2:5">
      <c r="B2279" s="35"/>
      <c r="C2279" s="35"/>
      <c r="E2279" s="28" t="str">
        <f>IF($B2279="","",VLOOKUP($B2279,公司明细!$D:$O,COLUMN()-COLUMN($B$4)+1,FALSE))</f>
        <v/>
      </c>
    </row>
    <row r="2280" spans="2:5">
      <c r="B2280" s="35"/>
      <c r="C2280" s="35"/>
      <c r="E2280" s="28" t="str">
        <f>IF($B2280="","",VLOOKUP($B2280,公司明细!$D:$O,COLUMN()-COLUMN($B$4)+1,FALSE))</f>
        <v/>
      </c>
    </row>
    <row r="2281" spans="2:5">
      <c r="B2281" s="35"/>
      <c r="C2281" s="35"/>
      <c r="E2281" s="28" t="str">
        <f>IF($B2281="","",VLOOKUP($B2281,公司明细!$D:$O,COLUMN()-COLUMN($B$4)+1,FALSE))</f>
        <v/>
      </c>
    </row>
    <row r="2282" spans="2:5">
      <c r="B2282" s="35"/>
      <c r="C2282" s="35"/>
      <c r="E2282" s="28" t="str">
        <f>IF($B2282="","",VLOOKUP($B2282,公司明细!$D:$O,COLUMN()-COLUMN($B$4)+1,FALSE))</f>
        <v/>
      </c>
    </row>
    <row r="2283" spans="2:5">
      <c r="B2283" s="35"/>
      <c r="C2283" s="35"/>
      <c r="E2283" s="28" t="str">
        <f>IF($B2283="","",VLOOKUP($B2283,公司明细!$D:$O,COLUMN()-COLUMN($B$4)+1,FALSE))</f>
        <v/>
      </c>
    </row>
    <row r="2284" spans="2:5">
      <c r="B2284" s="35"/>
      <c r="C2284" s="35"/>
      <c r="E2284" s="28" t="str">
        <f>IF($B2284="","",VLOOKUP($B2284,公司明细!$D:$O,COLUMN()-COLUMN($B$4)+1,FALSE))</f>
        <v/>
      </c>
    </row>
    <row r="2285" spans="2:5">
      <c r="B2285" s="35"/>
      <c r="C2285" s="35"/>
      <c r="E2285" s="28" t="str">
        <f>IF($B2285="","",VLOOKUP($B2285,公司明细!$D:$O,COLUMN()-COLUMN($B$4)+1,FALSE))</f>
        <v/>
      </c>
    </row>
    <row r="2286" spans="2:5">
      <c r="B2286" s="35"/>
      <c r="C2286" s="35"/>
      <c r="E2286" s="28" t="str">
        <f>IF($B2286="","",VLOOKUP($B2286,公司明细!$D:$O,COLUMN()-COLUMN($B$4)+1,FALSE))</f>
        <v/>
      </c>
    </row>
    <row r="2287" spans="2:5">
      <c r="B2287" s="35"/>
      <c r="C2287" s="35"/>
      <c r="E2287" s="28" t="str">
        <f>IF($B2287="","",VLOOKUP($B2287,公司明细!$D:$O,COLUMN()-COLUMN($B$4)+1,FALSE))</f>
        <v/>
      </c>
    </row>
    <row r="2288" spans="2:5">
      <c r="B2288" s="35"/>
      <c r="C2288" s="35"/>
      <c r="E2288" s="28" t="str">
        <f>IF($B2288="","",VLOOKUP($B2288,公司明细!$D:$O,COLUMN()-COLUMN($B$4)+1,FALSE))</f>
        <v/>
      </c>
    </row>
    <row r="2289" spans="2:5">
      <c r="B2289" s="35"/>
      <c r="C2289" s="35"/>
      <c r="E2289" s="28" t="str">
        <f>IF($B2289="","",VLOOKUP($B2289,公司明细!$D:$O,COLUMN()-COLUMN($B$4)+1,FALSE))</f>
        <v/>
      </c>
    </row>
    <row r="2290" spans="2:5">
      <c r="B2290" s="35"/>
      <c r="C2290" s="35"/>
      <c r="E2290" s="28" t="str">
        <f>IF($B2290="","",VLOOKUP($B2290,公司明细!$D:$O,COLUMN()-COLUMN($B$4)+1,FALSE))</f>
        <v/>
      </c>
    </row>
    <row r="2291" spans="2:5">
      <c r="B2291" s="35"/>
      <c r="C2291" s="35"/>
      <c r="E2291" s="28" t="str">
        <f>IF($B2291="","",VLOOKUP($B2291,公司明细!$D:$O,COLUMN()-COLUMN($B$4)+1,FALSE))</f>
        <v/>
      </c>
    </row>
    <row r="2292" spans="2:5">
      <c r="B2292" s="35"/>
      <c r="C2292" s="35"/>
      <c r="E2292" s="28" t="str">
        <f>IF($B2292="","",VLOOKUP($B2292,公司明细!$D:$O,COLUMN()-COLUMN($B$4)+1,FALSE))</f>
        <v/>
      </c>
    </row>
    <row r="2293" spans="2:5">
      <c r="B2293" s="35"/>
      <c r="C2293" s="35"/>
      <c r="E2293" s="28" t="str">
        <f>IF($B2293="","",VLOOKUP($B2293,公司明细!$D:$O,COLUMN()-COLUMN($B$4)+1,FALSE))</f>
        <v/>
      </c>
    </row>
    <row r="2294" spans="2:5">
      <c r="B2294" s="35"/>
      <c r="C2294" s="35"/>
      <c r="E2294" s="28" t="str">
        <f>IF($B2294="","",VLOOKUP($B2294,公司明细!$D:$O,COLUMN()-COLUMN($B$4)+1,FALSE))</f>
        <v/>
      </c>
    </row>
    <row r="2295" spans="2:5">
      <c r="B2295" s="35"/>
      <c r="C2295" s="35"/>
      <c r="E2295" s="28" t="str">
        <f>IF($B2295="","",VLOOKUP($B2295,公司明细!$D:$O,COLUMN()-COLUMN($B$4)+1,FALSE))</f>
        <v/>
      </c>
    </row>
    <row r="2296" spans="2:5">
      <c r="B2296" s="35"/>
      <c r="C2296" s="35"/>
      <c r="E2296" s="28" t="str">
        <f>IF($B2296="","",VLOOKUP($B2296,公司明细!$D:$O,COLUMN()-COLUMN($B$4)+1,FALSE))</f>
        <v/>
      </c>
    </row>
    <row r="2297" spans="2:5">
      <c r="B2297" s="35"/>
      <c r="C2297" s="35"/>
      <c r="E2297" s="28" t="str">
        <f>IF($B2297="","",VLOOKUP($B2297,公司明细!$D:$O,COLUMN()-COLUMN($B$4)+1,FALSE))</f>
        <v/>
      </c>
    </row>
    <row r="2298" spans="2:5">
      <c r="B2298" s="35"/>
      <c r="C2298" s="35"/>
      <c r="E2298" s="28" t="str">
        <f>IF($B2298="","",VLOOKUP($B2298,公司明细!$D:$O,COLUMN()-COLUMN($B$4)+1,FALSE))</f>
        <v/>
      </c>
    </row>
    <row r="2299" spans="2:5">
      <c r="B2299" s="35"/>
      <c r="C2299" s="35"/>
      <c r="E2299" s="28" t="str">
        <f>IF($B2299="","",VLOOKUP($B2299,公司明细!$D:$O,COLUMN()-COLUMN($B$4)+1,FALSE))</f>
        <v/>
      </c>
    </row>
    <row r="2300" spans="2:5">
      <c r="B2300" s="35"/>
      <c r="C2300" s="35"/>
      <c r="E2300" s="28" t="str">
        <f>IF($B2300="","",VLOOKUP($B2300,公司明细!$D:$O,COLUMN()-COLUMN($B$4)+1,FALSE))</f>
        <v/>
      </c>
    </row>
    <row r="2301" spans="2:5">
      <c r="B2301" s="35"/>
      <c r="C2301" s="35"/>
      <c r="E2301" s="28" t="str">
        <f>IF($B2301="","",VLOOKUP($B2301,公司明细!$D:$O,COLUMN()-COLUMN($B$4)+1,FALSE))</f>
        <v/>
      </c>
    </row>
    <row r="2302" spans="2:5">
      <c r="B2302" s="35"/>
      <c r="C2302" s="35"/>
      <c r="E2302" s="28" t="str">
        <f>IF($B2302="","",VLOOKUP($B2302,公司明细!$D:$O,COLUMN()-COLUMN($B$4)+1,FALSE))</f>
        <v/>
      </c>
    </row>
    <row r="2303" spans="2:5">
      <c r="B2303" s="35"/>
      <c r="C2303" s="35"/>
      <c r="E2303" s="28" t="str">
        <f>IF($B2303="","",VLOOKUP($B2303,公司明细!$D:$O,COLUMN()-COLUMN($B$4)+1,FALSE))</f>
        <v/>
      </c>
    </row>
    <row r="2304" spans="2:5">
      <c r="B2304" s="35"/>
      <c r="C2304" s="35"/>
      <c r="E2304" s="28" t="str">
        <f>IF($B2304="","",VLOOKUP($B2304,公司明细!$D:$O,COLUMN()-COLUMN($B$4)+1,FALSE))</f>
        <v/>
      </c>
    </row>
    <row r="2305" spans="2:5">
      <c r="B2305" s="35"/>
      <c r="C2305" s="35"/>
      <c r="E2305" s="28" t="str">
        <f>IF($B2305="","",VLOOKUP($B2305,公司明细!$D:$O,COLUMN()-COLUMN($B$4)+1,FALSE))</f>
        <v/>
      </c>
    </row>
    <row r="2306" spans="2:5">
      <c r="B2306" s="35"/>
      <c r="C2306" s="35"/>
      <c r="E2306" s="28" t="str">
        <f>IF($B2306="","",VLOOKUP($B2306,公司明细!$D:$O,COLUMN()-COLUMN($B$4)+1,FALSE))</f>
        <v/>
      </c>
    </row>
    <row r="2307" spans="2:5">
      <c r="B2307" s="35"/>
      <c r="C2307" s="35"/>
      <c r="E2307" s="28" t="str">
        <f>IF($B2307="","",VLOOKUP($B2307,公司明细!$D:$O,COLUMN()-COLUMN($B$4)+1,FALSE))</f>
        <v/>
      </c>
    </row>
    <row r="2308" spans="2:5">
      <c r="B2308" s="35"/>
      <c r="C2308" s="35"/>
      <c r="E2308" s="28" t="str">
        <f>IF($B2308="","",VLOOKUP($B2308,公司明细!$D:$O,COLUMN()-COLUMN($B$4)+1,FALSE))</f>
        <v/>
      </c>
    </row>
    <row r="2309" spans="2:5">
      <c r="B2309" s="35"/>
      <c r="C2309" s="35"/>
      <c r="E2309" s="28" t="str">
        <f>IF($B2309="","",VLOOKUP($B2309,公司明细!$D:$O,COLUMN()-COLUMN($B$4)+1,FALSE))</f>
        <v/>
      </c>
    </row>
    <row r="2310" spans="2:5">
      <c r="B2310" s="35"/>
      <c r="C2310" s="35"/>
      <c r="E2310" s="28" t="str">
        <f>IF($B2310="","",VLOOKUP($B2310,公司明细!$D:$O,COLUMN()-COLUMN($B$4)+1,FALSE))</f>
        <v/>
      </c>
    </row>
    <row r="2311" spans="2:5">
      <c r="B2311" s="35"/>
      <c r="C2311" s="35"/>
      <c r="E2311" s="28" t="str">
        <f>IF($B2311="","",VLOOKUP($B2311,公司明细!$D:$O,COLUMN()-COLUMN($B$4)+1,FALSE))</f>
        <v/>
      </c>
    </row>
    <row r="2312" spans="2:5">
      <c r="B2312" s="35"/>
      <c r="C2312" s="35"/>
      <c r="E2312" s="28" t="str">
        <f>IF($B2312="","",VLOOKUP($B2312,公司明细!$D:$O,COLUMN()-COLUMN($B$4)+1,FALSE))</f>
        <v/>
      </c>
    </row>
    <row r="2313" spans="2:5">
      <c r="B2313" s="35"/>
      <c r="C2313" s="35"/>
      <c r="E2313" s="28" t="str">
        <f>IF($B2313="","",VLOOKUP($B2313,公司明细!$D:$O,COLUMN()-COLUMN($B$4)+1,FALSE))</f>
        <v/>
      </c>
    </row>
    <row r="2314" spans="2:5">
      <c r="B2314" s="35"/>
      <c r="C2314" s="35"/>
      <c r="E2314" s="28" t="str">
        <f>IF($B2314="","",VLOOKUP($B2314,公司明细!$D:$O,COLUMN()-COLUMN($B$4)+1,FALSE))</f>
        <v/>
      </c>
    </row>
    <row r="2315" spans="2:5">
      <c r="B2315" s="35"/>
      <c r="C2315" s="35"/>
      <c r="E2315" s="28" t="str">
        <f>IF($B2315="","",VLOOKUP($B2315,公司明细!$D:$O,COLUMN()-COLUMN($B$4)+1,FALSE))</f>
        <v/>
      </c>
    </row>
    <row r="2316" spans="2:5">
      <c r="B2316" s="35"/>
      <c r="C2316" s="35"/>
      <c r="E2316" s="28" t="str">
        <f>IF($B2316="","",VLOOKUP($B2316,公司明细!$D:$O,COLUMN()-COLUMN($B$4)+1,FALSE))</f>
        <v/>
      </c>
    </row>
    <row r="2317" spans="2:5">
      <c r="B2317" s="35"/>
      <c r="C2317" s="35"/>
      <c r="E2317" s="28" t="str">
        <f>IF($B2317="","",VLOOKUP($B2317,公司明细!$D:$O,COLUMN()-COLUMN($B$4)+1,FALSE))</f>
        <v/>
      </c>
    </row>
    <row r="2318" spans="2:5">
      <c r="B2318" s="35"/>
      <c r="C2318" s="35"/>
      <c r="E2318" s="28" t="str">
        <f>IF($B2318="","",VLOOKUP($B2318,公司明细!$D:$O,COLUMN()-COLUMN($B$4)+1,FALSE))</f>
        <v/>
      </c>
    </row>
    <row r="2319" spans="2:5">
      <c r="B2319" s="35"/>
      <c r="C2319" s="35"/>
      <c r="E2319" s="28" t="str">
        <f>IF($B2319="","",VLOOKUP($B2319,公司明细!$D:$O,COLUMN()-COLUMN($B$4)+1,FALSE))</f>
        <v/>
      </c>
    </row>
    <row r="2320" spans="2:5">
      <c r="B2320" s="35"/>
      <c r="C2320" s="35"/>
      <c r="E2320" s="28" t="str">
        <f>IF($B2320="","",VLOOKUP($B2320,公司明细!$D:$O,COLUMN()-COLUMN($B$4)+1,FALSE))</f>
        <v/>
      </c>
    </row>
    <row r="2321" spans="2:5">
      <c r="B2321" s="35"/>
      <c r="C2321" s="35"/>
      <c r="E2321" s="28" t="str">
        <f>IF($B2321="","",VLOOKUP($B2321,公司明细!$D:$O,COLUMN()-COLUMN($B$4)+1,FALSE))</f>
        <v/>
      </c>
    </row>
    <row r="2322" spans="2:5">
      <c r="B2322" s="35"/>
      <c r="C2322" s="35"/>
      <c r="E2322" s="28" t="str">
        <f>IF($B2322="","",VLOOKUP($B2322,公司明细!$D:$O,COLUMN()-COLUMN($B$4)+1,FALSE))</f>
        <v/>
      </c>
    </row>
    <row r="2323" spans="2:5">
      <c r="B2323" s="35"/>
      <c r="C2323" s="35"/>
      <c r="E2323" s="28" t="str">
        <f>IF($B2323="","",VLOOKUP($B2323,公司明细!$D:$O,COLUMN()-COLUMN($B$4)+1,FALSE))</f>
        <v/>
      </c>
    </row>
    <row r="2324" spans="2:5">
      <c r="B2324" s="35"/>
      <c r="C2324" s="35"/>
      <c r="E2324" s="28" t="str">
        <f>IF($B2324="","",VLOOKUP($B2324,公司明细!$D:$O,COLUMN()-COLUMN($B$4)+1,FALSE))</f>
        <v/>
      </c>
    </row>
    <row r="2325" spans="2:5">
      <c r="B2325" s="35"/>
      <c r="C2325" s="35"/>
      <c r="E2325" s="28" t="str">
        <f>IF($B2325="","",VLOOKUP($B2325,公司明细!$D:$O,COLUMN()-COLUMN($B$4)+1,FALSE))</f>
        <v/>
      </c>
    </row>
    <row r="2326" spans="2:5">
      <c r="B2326" s="35"/>
      <c r="C2326" s="35"/>
      <c r="E2326" s="28" t="str">
        <f>IF($B2326="","",VLOOKUP($B2326,公司明细!$D:$O,COLUMN()-COLUMN($B$4)+1,FALSE))</f>
        <v/>
      </c>
    </row>
    <row r="2327" spans="2:5">
      <c r="B2327" s="35"/>
      <c r="C2327" s="35"/>
      <c r="E2327" s="28" t="str">
        <f>IF($B2327="","",VLOOKUP($B2327,公司明细!$D:$O,COLUMN()-COLUMN($B$4)+1,FALSE))</f>
        <v/>
      </c>
    </row>
    <row r="2328" spans="2:5">
      <c r="B2328" s="35"/>
      <c r="C2328" s="35"/>
      <c r="E2328" s="28" t="str">
        <f>IF($B2328="","",VLOOKUP($B2328,公司明细!$D:$O,COLUMN()-COLUMN($B$4)+1,FALSE))</f>
        <v/>
      </c>
    </row>
    <row r="2329" spans="2:5">
      <c r="B2329" s="35"/>
      <c r="C2329" s="35"/>
      <c r="E2329" s="28" t="str">
        <f>IF($B2329="","",VLOOKUP($B2329,公司明细!$D:$O,COLUMN()-COLUMN($B$4)+1,FALSE))</f>
        <v/>
      </c>
    </row>
    <row r="2330" spans="2:5">
      <c r="B2330" s="35"/>
      <c r="C2330" s="35"/>
      <c r="E2330" s="28" t="str">
        <f>IF($B2330="","",VLOOKUP($B2330,公司明细!$D:$O,COLUMN()-COLUMN($B$4)+1,FALSE))</f>
        <v/>
      </c>
    </row>
    <row r="2331" spans="2:5">
      <c r="B2331" s="35"/>
      <c r="C2331" s="35"/>
      <c r="E2331" s="28" t="str">
        <f>IF($B2331="","",VLOOKUP($B2331,公司明细!$D:$O,COLUMN()-COLUMN($B$4)+1,FALSE))</f>
        <v/>
      </c>
    </row>
    <row r="2332" spans="2:5">
      <c r="B2332" s="35"/>
      <c r="C2332" s="35"/>
      <c r="E2332" s="28" t="str">
        <f>IF($B2332="","",VLOOKUP($B2332,公司明细!$D:$O,COLUMN()-COLUMN($B$4)+1,FALSE))</f>
        <v/>
      </c>
    </row>
    <row r="2333" spans="2:5">
      <c r="B2333" s="35"/>
      <c r="C2333" s="35"/>
      <c r="E2333" s="28" t="str">
        <f>IF($B2333="","",VLOOKUP($B2333,公司明细!$D:$O,COLUMN()-COLUMN($B$4)+1,FALSE))</f>
        <v/>
      </c>
    </row>
    <row r="2334" spans="2:5">
      <c r="B2334" s="35"/>
      <c r="C2334" s="35"/>
      <c r="E2334" s="28" t="str">
        <f>IF($B2334="","",VLOOKUP($B2334,公司明细!$D:$O,COLUMN()-COLUMN($B$4)+1,FALSE))</f>
        <v/>
      </c>
    </row>
    <row r="2335" spans="2:5">
      <c r="B2335" s="35"/>
      <c r="C2335" s="35"/>
      <c r="E2335" s="28" t="str">
        <f>IF($B2335="","",VLOOKUP($B2335,公司明细!$D:$O,COLUMN()-COLUMN($B$4)+1,FALSE))</f>
        <v/>
      </c>
    </row>
    <row r="2336" spans="2:5">
      <c r="B2336" s="35"/>
      <c r="C2336" s="35"/>
      <c r="E2336" s="28" t="str">
        <f>IF($B2336="","",VLOOKUP($B2336,公司明细!$D:$O,COLUMN()-COLUMN($B$4)+1,FALSE))</f>
        <v/>
      </c>
    </row>
    <row r="2337" spans="2:5">
      <c r="B2337" s="35"/>
      <c r="C2337" s="35"/>
      <c r="E2337" s="28" t="str">
        <f>IF($B2337="","",VLOOKUP($B2337,公司明细!$D:$O,COLUMN()-COLUMN($B$4)+1,FALSE))</f>
        <v/>
      </c>
    </row>
    <row r="2338" spans="2:5">
      <c r="B2338" s="35"/>
      <c r="C2338" s="35"/>
      <c r="E2338" s="28" t="str">
        <f>IF($B2338="","",VLOOKUP($B2338,公司明细!$D:$O,COLUMN()-COLUMN($B$4)+1,FALSE))</f>
        <v/>
      </c>
    </row>
    <row r="2339" spans="2:5">
      <c r="B2339" s="35"/>
      <c r="C2339" s="35"/>
      <c r="E2339" s="28" t="str">
        <f>IF($B2339="","",VLOOKUP($B2339,公司明细!$D:$O,COLUMN()-COLUMN($B$4)+1,FALSE))</f>
        <v/>
      </c>
    </row>
    <row r="2340" spans="2:5">
      <c r="B2340" s="35"/>
      <c r="C2340" s="35"/>
      <c r="E2340" s="28" t="str">
        <f>IF($B2340="","",VLOOKUP($B2340,公司明细!$D:$O,COLUMN()-COLUMN($B$4)+1,FALSE))</f>
        <v/>
      </c>
    </row>
    <row r="2341" spans="2:5">
      <c r="B2341" s="35"/>
      <c r="C2341" s="35"/>
      <c r="E2341" s="28" t="str">
        <f>IF($B2341="","",VLOOKUP($B2341,公司明细!$D:$O,COLUMN()-COLUMN($B$4)+1,FALSE))</f>
        <v/>
      </c>
    </row>
    <row r="2342" spans="2:5">
      <c r="B2342" s="35"/>
      <c r="C2342" s="35"/>
      <c r="E2342" s="28" t="str">
        <f>IF($B2342="","",VLOOKUP($B2342,公司明细!$D:$O,COLUMN()-COLUMN($B$4)+1,FALSE))</f>
        <v/>
      </c>
    </row>
    <row r="2343" spans="2:5">
      <c r="B2343" s="35"/>
      <c r="C2343" s="35"/>
      <c r="E2343" s="28" t="str">
        <f>IF($B2343="","",VLOOKUP($B2343,公司明细!$D:$O,COLUMN()-COLUMN($B$4)+1,FALSE))</f>
        <v/>
      </c>
    </row>
    <row r="2344" spans="2:5">
      <c r="B2344" s="35"/>
      <c r="C2344" s="35"/>
      <c r="E2344" s="28" t="str">
        <f>IF($B2344="","",VLOOKUP($B2344,公司明细!$D:$O,COLUMN()-COLUMN($B$4)+1,FALSE))</f>
        <v/>
      </c>
    </row>
    <row r="2345" spans="2:5">
      <c r="B2345" s="35"/>
      <c r="C2345" s="35"/>
      <c r="E2345" s="28" t="str">
        <f>IF($B2345="","",VLOOKUP($B2345,公司明细!$D:$O,COLUMN()-COLUMN($B$4)+1,FALSE))</f>
        <v/>
      </c>
    </row>
    <row r="2346" spans="2:5">
      <c r="B2346" s="35"/>
      <c r="C2346" s="35"/>
      <c r="E2346" s="28" t="str">
        <f>IF($B2346="","",VLOOKUP($B2346,公司明细!$D:$O,COLUMN()-COLUMN($B$4)+1,FALSE))</f>
        <v/>
      </c>
    </row>
    <row r="2347" spans="2:5">
      <c r="B2347" s="35"/>
      <c r="C2347" s="35"/>
      <c r="E2347" s="28" t="str">
        <f>IF($B2347="","",VLOOKUP($B2347,公司明细!$D:$O,COLUMN()-COLUMN($B$4)+1,FALSE))</f>
        <v/>
      </c>
    </row>
    <row r="2348" spans="2:5">
      <c r="B2348" s="35"/>
      <c r="C2348" s="35"/>
      <c r="E2348" s="28" t="str">
        <f>IF($B2348="","",VLOOKUP($B2348,公司明细!$D:$O,COLUMN()-COLUMN($B$4)+1,FALSE))</f>
        <v/>
      </c>
    </row>
    <row r="2349" spans="2:5">
      <c r="B2349" s="35"/>
      <c r="C2349" s="35"/>
      <c r="E2349" s="28" t="str">
        <f>IF($B2349="","",VLOOKUP($B2349,公司明细!$D:$O,COLUMN()-COLUMN($B$4)+1,FALSE))</f>
        <v/>
      </c>
    </row>
    <row r="2350" spans="2:5">
      <c r="B2350" s="35"/>
      <c r="C2350" s="35"/>
      <c r="E2350" s="28" t="str">
        <f>IF($B2350="","",VLOOKUP($B2350,公司明细!$D:$O,COLUMN()-COLUMN($B$4)+1,FALSE))</f>
        <v/>
      </c>
    </row>
    <row r="2351" spans="2:5">
      <c r="B2351" s="35"/>
      <c r="C2351" s="35"/>
      <c r="E2351" s="28" t="str">
        <f>IF($B2351="","",VLOOKUP($B2351,公司明细!$D:$O,COLUMN()-COLUMN($B$4)+1,FALSE))</f>
        <v/>
      </c>
    </row>
    <row r="2352" spans="2:5">
      <c r="B2352" s="35"/>
      <c r="C2352" s="35"/>
      <c r="E2352" s="28" t="str">
        <f>IF($B2352="","",VLOOKUP($B2352,公司明细!$D:$O,COLUMN()-COLUMN($B$4)+1,FALSE))</f>
        <v/>
      </c>
    </row>
    <row r="2353" spans="2:5">
      <c r="B2353" s="35"/>
      <c r="C2353" s="35"/>
      <c r="E2353" s="28" t="str">
        <f>IF($B2353="","",VLOOKUP($B2353,公司明细!$D:$O,COLUMN()-COLUMN($B$4)+1,FALSE))</f>
        <v/>
      </c>
    </row>
    <row r="2354" spans="2:5">
      <c r="B2354" s="35"/>
      <c r="C2354" s="35"/>
      <c r="E2354" s="28" t="str">
        <f>IF($B2354="","",VLOOKUP($B2354,公司明细!$D:$O,COLUMN()-COLUMN($B$4)+1,FALSE))</f>
        <v/>
      </c>
    </row>
    <row r="2355" spans="2:5">
      <c r="B2355" s="35"/>
      <c r="C2355" s="35"/>
      <c r="E2355" s="28" t="str">
        <f>IF($B2355="","",VLOOKUP($B2355,公司明细!$D:$O,COLUMN()-COLUMN($B$4)+1,FALSE))</f>
        <v/>
      </c>
    </row>
    <row r="2356" spans="2:5">
      <c r="B2356" s="35"/>
      <c r="C2356" s="35"/>
      <c r="E2356" s="28" t="str">
        <f>IF($B2356="","",VLOOKUP($B2356,公司明细!$D:$O,COLUMN()-COLUMN($B$4)+1,FALSE))</f>
        <v/>
      </c>
    </row>
    <row r="2357" spans="2:5">
      <c r="B2357" s="35"/>
      <c r="C2357" s="35"/>
      <c r="E2357" s="28" t="str">
        <f>IF($B2357="","",VLOOKUP($B2357,公司明细!$D:$O,COLUMN()-COLUMN($B$4)+1,FALSE))</f>
        <v/>
      </c>
    </row>
    <row r="2358" spans="2:5">
      <c r="B2358" s="35"/>
      <c r="C2358" s="35"/>
      <c r="E2358" s="28" t="str">
        <f>IF($B2358="","",VLOOKUP($B2358,公司明细!$D:$O,COLUMN()-COLUMN($B$4)+1,FALSE))</f>
        <v/>
      </c>
    </row>
    <row r="2359" spans="2:5">
      <c r="B2359" s="35"/>
      <c r="C2359" s="35"/>
      <c r="E2359" s="28" t="str">
        <f>IF($B2359="","",VLOOKUP($B2359,公司明细!$D:$O,COLUMN()-COLUMN($B$4)+1,FALSE))</f>
        <v/>
      </c>
    </row>
    <row r="2360" spans="2:5">
      <c r="B2360" s="35"/>
      <c r="C2360" s="35"/>
      <c r="E2360" s="28" t="str">
        <f>IF($B2360="","",VLOOKUP($B2360,公司明细!$D:$O,COLUMN()-COLUMN($B$4)+1,FALSE))</f>
        <v/>
      </c>
    </row>
    <row r="2361" spans="2:5">
      <c r="B2361" s="35"/>
      <c r="C2361" s="35"/>
      <c r="E2361" s="28" t="str">
        <f>IF($B2361="","",VLOOKUP($B2361,公司明细!$D:$O,COLUMN()-COLUMN($B$4)+1,FALSE))</f>
        <v/>
      </c>
    </row>
    <row r="2362" spans="2:5">
      <c r="B2362" s="35"/>
      <c r="C2362" s="35"/>
      <c r="E2362" s="28" t="str">
        <f>IF($B2362="","",VLOOKUP($B2362,公司明细!$D:$O,COLUMN()-COLUMN($B$4)+1,FALSE))</f>
        <v/>
      </c>
    </row>
    <row r="2363" spans="2:5">
      <c r="B2363" s="35"/>
      <c r="C2363" s="35"/>
      <c r="E2363" s="28" t="str">
        <f>IF($B2363="","",VLOOKUP($B2363,公司明细!$D:$O,COLUMN()-COLUMN($B$4)+1,FALSE))</f>
        <v/>
      </c>
    </row>
    <row r="2364" spans="2:5">
      <c r="B2364" s="35"/>
      <c r="C2364" s="35"/>
      <c r="E2364" s="28" t="str">
        <f>IF($B2364="","",VLOOKUP($B2364,公司明细!$D:$O,COLUMN()-COLUMN($B$4)+1,FALSE))</f>
        <v/>
      </c>
    </row>
    <row r="2365" spans="2:5">
      <c r="B2365" s="35"/>
      <c r="C2365" s="35"/>
      <c r="E2365" s="28" t="str">
        <f>IF($B2365="","",VLOOKUP($B2365,公司明细!$D:$O,COLUMN()-COLUMN($B$4)+1,FALSE))</f>
        <v/>
      </c>
    </row>
    <row r="2366" spans="2:5">
      <c r="B2366" s="35"/>
      <c r="C2366" s="35"/>
      <c r="E2366" s="28" t="str">
        <f>IF($B2366="","",VLOOKUP($B2366,公司明细!$D:$O,COLUMN()-COLUMN($B$4)+1,FALSE))</f>
        <v/>
      </c>
    </row>
    <row r="2367" spans="2:5">
      <c r="B2367" s="35"/>
      <c r="C2367" s="35"/>
      <c r="E2367" s="28" t="str">
        <f>IF($B2367="","",VLOOKUP($B2367,公司明细!$D:$O,COLUMN()-COLUMN($B$4)+1,FALSE))</f>
        <v/>
      </c>
    </row>
    <row r="2368" spans="2:5">
      <c r="B2368" s="35"/>
      <c r="C2368" s="35"/>
      <c r="E2368" s="28" t="str">
        <f>IF($B2368="","",VLOOKUP($B2368,公司明细!$D:$O,COLUMN()-COLUMN($B$4)+1,FALSE))</f>
        <v/>
      </c>
    </row>
    <row r="2369" spans="2:5">
      <c r="B2369" s="35"/>
      <c r="C2369" s="35"/>
      <c r="E2369" s="28" t="str">
        <f>IF($B2369="","",VLOOKUP($B2369,公司明细!$D:$O,COLUMN()-COLUMN($B$4)+1,FALSE))</f>
        <v/>
      </c>
    </row>
    <row r="2370" spans="2:5">
      <c r="B2370" s="35"/>
      <c r="C2370" s="35"/>
      <c r="E2370" s="28" t="str">
        <f>IF($B2370="","",VLOOKUP($B2370,公司明细!$D:$O,COLUMN()-COLUMN($B$4)+1,FALSE))</f>
        <v/>
      </c>
    </row>
    <row r="2371" spans="2:5">
      <c r="B2371" s="35"/>
      <c r="C2371" s="35"/>
      <c r="E2371" s="28" t="str">
        <f>IF($B2371="","",VLOOKUP($B2371,公司明细!$D:$O,COLUMN()-COLUMN($B$4)+1,FALSE))</f>
        <v/>
      </c>
    </row>
    <row r="2372" spans="2:5">
      <c r="B2372" s="35"/>
      <c r="C2372" s="35"/>
      <c r="E2372" s="28" t="str">
        <f>IF($B2372="","",VLOOKUP($B2372,公司明细!$D:$O,COLUMN()-COLUMN($B$4)+1,FALSE))</f>
        <v/>
      </c>
    </row>
    <row r="2373" spans="2:5">
      <c r="B2373" s="35"/>
      <c r="C2373" s="35"/>
      <c r="E2373" s="28" t="str">
        <f>IF($B2373="","",VLOOKUP($B2373,公司明细!$D:$O,COLUMN()-COLUMN($B$4)+1,FALSE))</f>
        <v/>
      </c>
    </row>
    <row r="2374" spans="2:5">
      <c r="B2374" s="35"/>
      <c r="C2374" s="35"/>
      <c r="E2374" s="28" t="str">
        <f>IF($B2374="","",VLOOKUP($B2374,公司明细!$D:$O,COLUMN()-COLUMN($B$4)+1,FALSE))</f>
        <v/>
      </c>
    </row>
    <row r="2375" spans="2:5">
      <c r="B2375" s="35"/>
      <c r="C2375" s="35"/>
      <c r="E2375" s="28" t="str">
        <f>IF($B2375="","",VLOOKUP($B2375,公司明细!$D:$O,COLUMN()-COLUMN($B$4)+1,FALSE))</f>
        <v/>
      </c>
    </row>
    <row r="2376" spans="2:5">
      <c r="B2376" s="35"/>
      <c r="C2376" s="35"/>
      <c r="E2376" s="28" t="str">
        <f>IF($B2376="","",VLOOKUP($B2376,公司明细!$D:$O,COLUMN()-COLUMN($B$4)+1,FALSE))</f>
        <v/>
      </c>
    </row>
    <row r="2377" spans="2:5">
      <c r="B2377" s="35"/>
      <c r="C2377" s="35"/>
      <c r="E2377" s="28" t="str">
        <f>IF($B2377="","",VLOOKUP($B2377,公司明细!$D:$O,COLUMN()-COLUMN($B$4)+1,FALSE))</f>
        <v/>
      </c>
    </row>
    <row r="2378" spans="2:5">
      <c r="B2378" s="35"/>
      <c r="C2378" s="35"/>
      <c r="E2378" s="28" t="str">
        <f>IF($B2378="","",VLOOKUP($B2378,公司明细!$D:$O,COLUMN()-COLUMN($B$4)+1,FALSE))</f>
        <v/>
      </c>
    </row>
    <row r="2379" spans="2:5">
      <c r="B2379" s="35"/>
      <c r="C2379" s="35"/>
      <c r="E2379" s="28" t="str">
        <f>IF($B2379="","",VLOOKUP($B2379,公司明细!$D:$O,COLUMN()-COLUMN($B$4)+1,FALSE))</f>
        <v/>
      </c>
    </row>
    <row r="2380" spans="2:5">
      <c r="B2380" s="35"/>
      <c r="C2380" s="35"/>
      <c r="E2380" s="28" t="str">
        <f>IF($B2380="","",VLOOKUP($B2380,公司明细!$D:$O,COLUMN()-COLUMN($B$4)+1,FALSE))</f>
        <v/>
      </c>
    </row>
    <row r="2381" spans="2:5">
      <c r="B2381" s="35"/>
      <c r="C2381" s="35"/>
      <c r="E2381" s="28" t="str">
        <f>IF($B2381="","",VLOOKUP($B2381,公司明细!$D:$O,COLUMN()-COLUMN($B$4)+1,FALSE))</f>
        <v/>
      </c>
    </row>
    <row r="2382" spans="2:5">
      <c r="B2382" s="35"/>
      <c r="C2382" s="35"/>
      <c r="E2382" s="28" t="str">
        <f>IF($B2382="","",VLOOKUP($B2382,公司明细!$D:$O,COLUMN()-COLUMN($B$4)+1,FALSE))</f>
        <v/>
      </c>
    </row>
    <row r="2383" spans="2:5">
      <c r="B2383" s="35"/>
      <c r="C2383" s="35"/>
      <c r="E2383" s="28" t="str">
        <f>IF($B2383="","",VLOOKUP($B2383,公司明细!$D:$O,COLUMN()-COLUMN($B$4)+1,FALSE))</f>
        <v/>
      </c>
    </row>
    <row r="2384" spans="2:5">
      <c r="B2384" s="35"/>
      <c r="C2384" s="35"/>
      <c r="E2384" s="28" t="str">
        <f>IF($B2384="","",VLOOKUP($B2384,公司明细!$D:$O,COLUMN()-COLUMN($B$4)+1,FALSE))</f>
        <v/>
      </c>
    </row>
    <row r="2385" spans="2:5">
      <c r="B2385" s="35"/>
      <c r="C2385" s="35"/>
      <c r="E2385" s="28" t="str">
        <f>IF($B2385="","",VLOOKUP($B2385,公司明细!$D:$O,COLUMN()-COLUMN($B$4)+1,FALSE))</f>
        <v/>
      </c>
    </row>
    <row r="2386" spans="2:5">
      <c r="B2386" s="35"/>
      <c r="C2386" s="35"/>
      <c r="E2386" s="28" t="str">
        <f>IF($B2386="","",VLOOKUP($B2386,公司明细!$D:$O,COLUMN()-COLUMN($B$4)+1,FALSE))</f>
        <v/>
      </c>
    </row>
    <row r="2387" spans="2:5">
      <c r="B2387" s="35"/>
      <c r="C2387" s="35"/>
      <c r="E2387" s="28" t="str">
        <f>IF($B2387="","",VLOOKUP($B2387,公司明细!$D:$O,COLUMN()-COLUMN($B$4)+1,FALSE))</f>
        <v/>
      </c>
    </row>
    <row r="2388" spans="2:5">
      <c r="B2388" s="35"/>
      <c r="C2388" s="35"/>
      <c r="E2388" s="28" t="str">
        <f>IF($B2388="","",VLOOKUP($B2388,公司明细!$D:$O,COLUMN()-COLUMN($B$4)+1,FALSE))</f>
        <v/>
      </c>
    </row>
    <row r="2389" spans="2:5">
      <c r="B2389" s="35"/>
      <c r="C2389" s="35"/>
      <c r="E2389" s="28" t="str">
        <f>IF($B2389="","",VLOOKUP($B2389,公司明细!$D:$O,COLUMN()-COLUMN($B$4)+1,FALSE))</f>
        <v/>
      </c>
    </row>
    <row r="2390" spans="2:5">
      <c r="B2390" s="35"/>
      <c r="C2390" s="35"/>
      <c r="E2390" s="28" t="str">
        <f>IF($B2390="","",VLOOKUP($B2390,公司明细!$D:$O,COLUMN()-COLUMN($B$4)+1,FALSE))</f>
        <v/>
      </c>
    </row>
    <row r="2391" spans="2:5">
      <c r="B2391" s="35"/>
      <c r="C2391" s="35"/>
      <c r="E2391" s="28" t="str">
        <f>IF($B2391="","",VLOOKUP($B2391,公司明细!$D:$O,COLUMN()-COLUMN($B$4)+1,FALSE))</f>
        <v/>
      </c>
    </row>
    <row r="2392" spans="2:5">
      <c r="B2392" s="35"/>
      <c r="C2392" s="35"/>
      <c r="E2392" s="28" t="str">
        <f>IF($B2392="","",VLOOKUP($B2392,公司明细!$D:$O,COLUMN()-COLUMN($B$4)+1,FALSE))</f>
        <v/>
      </c>
    </row>
    <row r="2393" spans="2:5">
      <c r="B2393" s="35"/>
      <c r="C2393" s="35"/>
      <c r="E2393" s="28" t="str">
        <f>IF($B2393="","",VLOOKUP($B2393,公司明细!$D:$O,COLUMN()-COLUMN($B$4)+1,FALSE))</f>
        <v/>
      </c>
    </row>
    <row r="2394" spans="2:5">
      <c r="B2394" s="35"/>
      <c r="C2394" s="35"/>
      <c r="E2394" s="28" t="str">
        <f>IF($B2394="","",VLOOKUP($B2394,公司明细!$D:$O,COLUMN()-COLUMN($B$4)+1,FALSE))</f>
        <v/>
      </c>
    </row>
    <row r="2395" spans="2:5">
      <c r="B2395" s="35"/>
      <c r="C2395" s="35"/>
      <c r="E2395" s="28" t="str">
        <f>IF($B2395="","",VLOOKUP($B2395,公司明细!$D:$O,COLUMN()-COLUMN($B$4)+1,FALSE))</f>
        <v/>
      </c>
    </row>
    <row r="2396" spans="2:5">
      <c r="B2396" s="35"/>
      <c r="C2396" s="35"/>
      <c r="E2396" s="28" t="str">
        <f>IF($B2396="","",VLOOKUP($B2396,公司明细!$D:$O,COLUMN()-COLUMN($B$4)+1,FALSE))</f>
        <v/>
      </c>
    </row>
    <row r="2397" spans="2:5">
      <c r="B2397" s="35"/>
      <c r="C2397" s="35"/>
      <c r="E2397" s="28" t="str">
        <f>IF($B2397="","",VLOOKUP($B2397,公司明细!$D:$O,COLUMN()-COLUMN($B$4)+1,FALSE))</f>
        <v/>
      </c>
    </row>
    <row r="2398" spans="2:5">
      <c r="B2398" s="35"/>
      <c r="C2398" s="35"/>
      <c r="E2398" s="28" t="str">
        <f>IF($B2398="","",VLOOKUP($B2398,公司明细!$D:$O,COLUMN()-COLUMN($B$4)+1,FALSE))</f>
        <v/>
      </c>
    </row>
    <row r="2399" spans="2:5">
      <c r="B2399" s="35"/>
      <c r="C2399" s="35"/>
      <c r="E2399" s="28" t="str">
        <f>IF($B2399="","",VLOOKUP($B2399,公司明细!$D:$O,COLUMN()-COLUMN($B$4)+1,FALSE))</f>
        <v/>
      </c>
    </row>
    <row r="2400" spans="2:5">
      <c r="B2400" s="35"/>
      <c r="C2400" s="35"/>
      <c r="E2400" s="28" t="str">
        <f>IF($B2400="","",VLOOKUP($B2400,公司明细!$D:$O,COLUMN()-COLUMN($B$4)+1,FALSE))</f>
        <v/>
      </c>
    </row>
    <row r="2401" spans="2:5">
      <c r="B2401" s="35"/>
      <c r="C2401" s="35"/>
      <c r="E2401" s="28" t="str">
        <f>IF($B2401="","",VLOOKUP($B2401,公司明细!$D:$O,COLUMN()-COLUMN($B$4)+1,FALSE))</f>
        <v/>
      </c>
    </row>
    <row r="2402" spans="2:5">
      <c r="B2402" s="35"/>
      <c r="C2402" s="35"/>
      <c r="E2402" s="28" t="str">
        <f>IF($B2402="","",VLOOKUP($B2402,公司明细!$D:$O,COLUMN()-COLUMN($B$4)+1,FALSE))</f>
        <v/>
      </c>
    </row>
    <row r="2403" spans="2:5">
      <c r="B2403" s="35"/>
      <c r="C2403" s="35"/>
      <c r="E2403" s="28" t="str">
        <f>IF($B2403="","",VLOOKUP($B2403,公司明细!$D:$O,COLUMN()-COLUMN($B$4)+1,FALSE))</f>
        <v/>
      </c>
    </row>
    <row r="2404" spans="2:5">
      <c r="B2404" s="35"/>
      <c r="C2404" s="35"/>
      <c r="E2404" s="28" t="str">
        <f>IF($B2404="","",VLOOKUP($B2404,公司明细!$D:$O,COLUMN()-COLUMN($B$4)+1,FALSE))</f>
        <v/>
      </c>
    </row>
    <row r="2405" spans="2:5">
      <c r="B2405" s="35"/>
      <c r="C2405" s="35"/>
      <c r="E2405" s="28" t="str">
        <f>IF($B2405="","",VLOOKUP($B2405,公司明细!$D:$O,COLUMN()-COLUMN($B$4)+1,FALSE))</f>
        <v/>
      </c>
    </row>
    <row r="2406" spans="2:5">
      <c r="B2406" s="35"/>
      <c r="C2406" s="35"/>
      <c r="E2406" s="28" t="str">
        <f>IF($B2406="","",VLOOKUP($B2406,公司明细!$D:$O,COLUMN()-COLUMN($B$4)+1,FALSE))</f>
        <v/>
      </c>
    </row>
    <row r="2407" spans="2:5">
      <c r="B2407" s="35"/>
      <c r="C2407" s="35"/>
      <c r="E2407" s="28" t="str">
        <f>IF($B2407="","",VLOOKUP($B2407,公司明细!$D:$O,COLUMN()-COLUMN($B$4)+1,FALSE))</f>
        <v/>
      </c>
    </row>
    <row r="2408" spans="2:5">
      <c r="B2408" s="35"/>
      <c r="C2408" s="35"/>
      <c r="E2408" s="28" t="str">
        <f>IF($B2408="","",VLOOKUP($B2408,公司明细!$D:$O,COLUMN()-COLUMN($B$4)+1,FALSE))</f>
        <v/>
      </c>
    </row>
    <row r="2409" spans="2:5">
      <c r="B2409" s="35"/>
      <c r="C2409" s="35"/>
      <c r="E2409" s="28" t="str">
        <f>IF($B2409="","",VLOOKUP($B2409,公司明细!$D:$O,COLUMN()-COLUMN($B$4)+1,FALSE))</f>
        <v/>
      </c>
    </row>
    <row r="2410" spans="2:5">
      <c r="B2410" s="35"/>
      <c r="C2410" s="35"/>
      <c r="E2410" s="28" t="str">
        <f>IF($B2410="","",VLOOKUP($B2410,公司明细!$D:$O,COLUMN()-COLUMN($B$4)+1,FALSE))</f>
        <v/>
      </c>
    </row>
    <row r="2411" spans="2:5">
      <c r="B2411" s="35"/>
      <c r="C2411" s="35"/>
      <c r="E2411" s="28" t="str">
        <f>IF($B2411="","",VLOOKUP($B2411,公司明细!$D:$O,COLUMN()-COLUMN($B$4)+1,FALSE))</f>
        <v/>
      </c>
    </row>
    <row r="2412" spans="2:5">
      <c r="B2412" s="35"/>
      <c r="C2412" s="35"/>
      <c r="E2412" s="28" t="str">
        <f>IF($B2412="","",VLOOKUP($B2412,公司明细!$D:$O,COLUMN()-COLUMN($B$4)+1,FALSE))</f>
        <v/>
      </c>
    </row>
    <row r="2413" spans="2:5">
      <c r="B2413" s="35"/>
      <c r="C2413" s="35"/>
      <c r="E2413" s="28" t="str">
        <f>IF($B2413="","",VLOOKUP($B2413,公司明细!$D:$O,COLUMN()-COLUMN($B$4)+1,FALSE))</f>
        <v/>
      </c>
    </row>
    <row r="2414" spans="2:5">
      <c r="B2414" s="35"/>
      <c r="C2414" s="35"/>
      <c r="E2414" s="28" t="str">
        <f>IF($B2414="","",VLOOKUP($B2414,公司明细!$D:$O,COLUMN()-COLUMN($B$4)+1,FALSE))</f>
        <v/>
      </c>
    </row>
    <row r="2415" spans="2:5">
      <c r="B2415" s="35"/>
      <c r="C2415" s="35"/>
      <c r="E2415" s="28" t="str">
        <f>IF($B2415="","",VLOOKUP($B2415,公司明细!$D:$O,COLUMN()-COLUMN($B$4)+1,FALSE))</f>
        <v/>
      </c>
    </row>
    <row r="2416" spans="2:5">
      <c r="B2416" s="35"/>
      <c r="C2416" s="35"/>
      <c r="E2416" s="28" t="str">
        <f>IF($B2416="","",VLOOKUP($B2416,公司明细!$D:$O,COLUMN()-COLUMN($B$4)+1,FALSE))</f>
        <v/>
      </c>
    </row>
    <row r="2417" spans="2:5">
      <c r="B2417" s="35"/>
      <c r="C2417" s="35"/>
      <c r="E2417" s="28" t="str">
        <f>IF($B2417="","",VLOOKUP($B2417,公司明细!$D:$O,COLUMN()-COLUMN($B$4)+1,FALSE))</f>
        <v/>
      </c>
    </row>
    <row r="2418" spans="2:5">
      <c r="B2418" s="35"/>
      <c r="C2418" s="35"/>
      <c r="E2418" s="28" t="str">
        <f>IF($B2418="","",VLOOKUP($B2418,公司明细!$D:$O,COLUMN()-COLUMN($B$4)+1,FALSE))</f>
        <v/>
      </c>
    </row>
    <row r="2419" spans="2:5">
      <c r="B2419" s="35"/>
      <c r="C2419" s="35"/>
      <c r="E2419" s="28" t="str">
        <f>IF($B2419="","",VLOOKUP($B2419,公司明细!$D:$O,COLUMN()-COLUMN($B$4)+1,FALSE))</f>
        <v/>
      </c>
    </row>
    <row r="2420" spans="2:5">
      <c r="B2420" s="35"/>
      <c r="C2420" s="35"/>
      <c r="E2420" s="28" t="str">
        <f>IF($B2420="","",VLOOKUP($B2420,公司明细!$D:$O,COLUMN()-COLUMN($B$4)+1,FALSE))</f>
        <v/>
      </c>
    </row>
    <row r="2421" spans="2:5">
      <c r="B2421" s="35"/>
      <c r="C2421" s="35"/>
      <c r="E2421" s="28" t="str">
        <f>IF($B2421="","",VLOOKUP($B2421,公司明细!$D:$O,COLUMN()-COLUMN($B$4)+1,FALSE))</f>
        <v/>
      </c>
    </row>
    <row r="2422" spans="2:5">
      <c r="B2422" s="35"/>
      <c r="C2422" s="35"/>
      <c r="E2422" s="28" t="str">
        <f>IF($B2422="","",VLOOKUP($B2422,公司明细!$D:$O,COLUMN()-COLUMN($B$4)+1,FALSE))</f>
        <v/>
      </c>
    </row>
    <row r="2423" spans="2:5">
      <c r="B2423" s="35"/>
      <c r="C2423" s="35"/>
      <c r="E2423" s="28" t="str">
        <f>IF($B2423="","",VLOOKUP($B2423,公司明细!$D:$O,COLUMN()-COLUMN($B$4)+1,FALSE))</f>
        <v/>
      </c>
    </row>
    <row r="2424" spans="2:5">
      <c r="B2424" s="35"/>
      <c r="C2424" s="35"/>
      <c r="E2424" s="28" t="str">
        <f>IF($B2424="","",VLOOKUP($B2424,公司明细!$D:$O,COLUMN()-COLUMN($B$4)+1,FALSE))</f>
        <v/>
      </c>
    </row>
    <row r="2425" spans="2:5">
      <c r="B2425" s="35"/>
      <c r="C2425" s="35"/>
      <c r="E2425" s="28" t="str">
        <f>IF($B2425="","",VLOOKUP($B2425,公司明细!$D:$O,COLUMN()-COLUMN($B$4)+1,FALSE))</f>
        <v/>
      </c>
    </row>
    <row r="2426" spans="2:5">
      <c r="B2426" s="35"/>
      <c r="C2426" s="35"/>
      <c r="E2426" s="28" t="str">
        <f>IF($B2426="","",VLOOKUP($B2426,公司明细!$D:$O,COLUMN()-COLUMN($B$4)+1,FALSE))</f>
        <v/>
      </c>
    </row>
    <row r="2427" spans="2:5">
      <c r="B2427" s="35"/>
      <c r="C2427" s="35"/>
      <c r="E2427" s="28" t="str">
        <f>IF($B2427="","",VLOOKUP($B2427,公司明细!$D:$O,COLUMN()-COLUMN($B$4)+1,FALSE))</f>
        <v/>
      </c>
    </row>
    <row r="2428" spans="2:5">
      <c r="B2428" s="35"/>
      <c r="C2428" s="35"/>
      <c r="E2428" s="28" t="str">
        <f>IF($B2428="","",VLOOKUP($B2428,公司明细!$D:$O,COLUMN()-COLUMN($B$4)+1,FALSE))</f>
        <v/>
      </c>
    </row>
    <row r="2429" spans="2:5">
      <c r="B2429" s="35"/>
      <c r="C2429" s="35"/>
      <c r="E2429" s="28" t="str">
        <f>IF($B2429="","",VLOOKUP($B2429,公司明细!$D:$O,COLUMN()-COLUMN($B$4)+1,FALSE))</f>
        <v/>
      </c>
    </row>
    <row r="2430" spans="2:5">
      <c r="B2430" s="35"/>
      <c r="C2430" s="35"/>
      <c r="E2430" s="28" t="str">
        <f>IF($B2430="","",VLOOKUP($B2430,公司明细!$D:$O,COLUMN()-COLUMN($B$4)+1,FALSE))</f>
        <v/>
      </c>
    </row>
    <row r="2431" spans="2:5">
      <c r="B2431" s="35"/>
      <c r="C2431" s="35"/>
      <c r="E2431" s="28" t="str">
        <f>IF($B2431="","",VLOOKUP($B2431,公司明细!$D:$O,COLUMN()-COLUMN($B$4)+1,FALSE))</f>
        <v/>
      </c>
    </row>
    <row r="2432" spans="2:5">
      <c r="B2432" s="35"/>
      <c r="C2432" s="35"/>
      <c r="E2432" s="28" t="str">
        <f>IF($B2432="","",VLOOKUP($B2432,公司明细!$D:$O,COLUMN()-COLUMN($B$4)+1,FALSE))</f>
        <v/>
      </c>
    </row>
    <row r="2433" spans="2:5">
      <c r="B2433" s="35"/>
      <c r="C2433" s="35"/>
      <c r="E2433" s="28" t="str">
        <f>IF($B2433="","",VLOOKUP($B2433,公司明细!$D:$O,COLUMN()-COLUMN($B$4)+1,FALSE))</f>
        <v/>
      </c>
    </row>
    <row r="2434" spans="2:5">
      <c r="B2434" s="35"/>
      <c r="C2434" s="35"/>
      <c r="E2434" s="28" t="str">
        <f>IF($B2434="","",VLOOKUP($B2434,公司明细!$D:$O,COLUMN()-COLUMN($B$4)+1,FALSE))</f>
        <v/>
      </c>
    </row>
    <row r="2435" spans="2:5">
      <c r="B2435" s="35"/>
      <c r="C2435" s="35"/>
      <c r="E2435" s="28" t="str">
        <f>IF($B2435="","",VLOOKUP($B2435,公司明细!$D:$O,COLUMN()-COLUMN($B$4)+1,FALSE))</f>
        <v/>
      </c>
    </row>
    <row r="2436" spans="2:5">
      <c r="B2436" s="35"/>
      <c r="C2436" s="35"/>
      <c r="E2436" s="28" t="str">
        <f>IF($B2436="","",VLOOKUP($B2436,公司明细!$D:$O,COLUMN()-COLUMN($B$4)+1,FALSE))</f>
        <v/>
      </c>
    </row>
    <row r="2437" spans="2:5">
      <c r="B2437" s="35"/>
      <c r="C2437" s="35"/>
      <c r="E2437" s="28" t="str">
        <f>IF($B2437="","",VLOOKUP($B2437,公司明细!$D:$O,COLUMN()-COLUMN($B$4)+1,FALSE))</f>
        <v/>
      </c>
    </row>
    <row r="2438" spans="2:5">
      <c r="B2438" s="35"/>
      <c r="C2438" s="35"/>
      <c r="E2438" s="28" t="str">
        <f>IF($B2438="","",VLOOKUP($B2438,公司明细!$D:$O,COLUMN()-COLUMN($B$4)+1,FALSE))</f>
        <v/>
      </c>
    </row>
    <row r="2439" spans="2:5">
      <c r="B2439" s="35"/>
      <c r="C2439" s="35"/>
      <c r="E2439" s="28" t="str">
        <f>IF($B2439="","",VLOOKUP($B2439,公司明细!$D:$O,COLUMN()-COLUMN($B$4)+1,FALSE))</f>
        <v/>
      </c>
    </row>
    <row r="2440" spans="2:5">
      <c r="B2440" s="35"/>
      <c r="C2440" s="35"/>
      <c r="E2440" s="28" t="str">
        <f>IF($B2440="","",VLOOKUP($B2440,公司明细!$D:$O,COLUMN()-COLUMN($B$4)+1,FALSE))</f>
        <v/>
      </c>
    </row>
    <row r="2441" spans="2:5">
      <c r="B2441" s="35"/>
      <c r="C2441" s="35"/>
      <c r="E2441" s="28" t="str">
        <f>IF($B2441="","",VLOOKUP($B2441,公司明细!$D:$O,COLUMN()-COLUMN($B$4)+1,FALSE))</f>
        <v/>
      </c>
    </row>
    <row r="2442" spans="2:5">
      <c r="B2442" s="35"/>
      <c r="C2442" s="35"/>
      <c r="E2442" s="28" t="str">
        <f>IF($B2442="","",VLOOKUP($B2442,公司明细!$D:$O,COLUMN()-COLUMN($B$4)+1,FALSE))</f>
        <v/>
      </c>
    </row>
    <row r="2443" spans="2:5">
      <c r="B2443" s="35"/>
      <c r="C2443" s="35"/>
      <c r="E2443" s="28" t="str">
        <f>IF($B2443="","",VLOOKUP($B2443,公司明细!$D:$O,COLUMN()-COLUMN($B$4)+1,FALSE))</f>
        <v/>
      </c>
    </row>
    <row r="2444" spans="2:5">
      <c r="B2444" s="35"/>
      <c r="C2444" s="35"/>
      <c r="E2444" s="28" t="str">
        <f>IF($B2444="","",VLOOKUP($B2444,公司明细!$D:$O,COLUMN()-COLUMN($B$4)+1,FALSE))</f>
        <v/>
      </c>
    </row>
    <row r="2445" spans="2:5">
      <c r="B2445" s="35"/>
      <c r="C2445" s="35"/>
      <c r="E2445" s="28" t="str">
        <f>IF($B2445="","",VLOOKUP($B2445,公司明细!$D:$O,COLUMN()-COLUMN($B$4)+1,FALSE))</f>
        <v/>
      </c>
    </row>
    <row r="2446" spans="2:5">
      <c r="B2446" s="35"/>
      <c r="C2446" s="35"/>
      <c r="E2446" s="28" t="str">
        <f>IF($B2446="","",VLOOKUP($B2446,公司明细!$D:$O,COLUMN()-COLUMN($B$4)+1,FALSE))</f>
        <v/>
      </c>
    </row>
    <row r="2447" spans="2:5">
      <c r="B2447" s="35"/>
      <c r="C2447" s="35"/>
      <c r="E2447" s="28" t="str">
        <f>IF($B2447="","",VLOOKUP($B2447,公司明细!$D:$O,COLUMN()-COLUMN($B$4)+1,FALSE))</f>
        <v/>
      </c>
    </row>
    <row r="2448" spans="2:5">
      <c r="B2448" s="35"/>
      <c r="C2448" s="35"/>
      <c r="E2448" s="28" t="str">
        <f>IF($B2448="","",VLOOKUP($B2448,公司明细!$D:$O,COLUMN()-COLUMN($B$4)+1,FALSE))</f>
        <v/>
      </c>
    </row>
    <row r="2449" spans="2:5">
      <c r="B2449" s="35"/>
      <c r="C2449" s="35"/>
      <c r="E2449" s="28" t="str">
        <f>IF($B2449="","",VLOOKUP($B2449,公司明细!$D:$O,COLUMN()-COLUMN($B$4)+1,FALSE))</f>
        <v/>
      </c>
    </row>
    <row r="2450" spans="2:5">
      <c r="B2450" s="35"/>
      <c r="C2450" s="35"/>
      <c r="E2450" s="28" t="str">
        <f>IF($B2450="","",VLOOKUP($B2450,公司明细!$D:$O,COLUMN()-COLUMN($B$4)+1,FALSE))</f>
        <v/>
      </c>
    </row>
    <row r="2451" spans="2:5">
      <c r="B2451" s="35"/>
      <c r="C2451" s="35"/>
      <c r="E2451" s="28" t="str">
        <f>IF($B2451="","",VLOOKUP($B2451,公司明细!$D:$O,COLUMN()-COLUMN($B$4)+1,FALSE))</f>
        <v/>
      </c>
    </row>
    <row r="2452" spans="2:5">
      <c r="B2452" s="35"/>
      <c r="C2452" s="35"/>
      <c r="E2452" s="28" t="str">
        <f>IF($B2452="","",VLOOKUP($B2452,公司明细!$D:$O,COLUMN()-COLUMN($B$4)+1,FALSE))</f>
        <v/>
      </c>
    </row>
    <row r="2453" spans="2:5">
      <c r="B2453" s="35"/>
      <c r="C2453" s="35"/>
      <c r="E2453" s="28" t="str">
        <f>IF($B2453="","",VLOOKUP($B2453,公司明细!$D:$O,COLUMN()-COLUMN($B$4)+1,FALSE))</f>
        <v/>
      </c>
    </row>
    <row r="2454" spans="2:5">
      <c r="B2454" s="35"/>
      <c r="C2454" s="35"/>
      <c r="E2454" s="28" t="str">
        <f>IF($B2454="","",VLOOKUP($B2454,公司明细!$D:$O,COLUMN()-COLUMN($B$4)+1,FALSE))</f>
        <v/>
      </c>
    </row>
    <row r="2455" spans="2:5">
      <c r="B2455" s="35"/>
      <c r="C2455" s="35"/>
      <c r="E2455" s="28" t="str">
        <f>IF($B2455="","",VLOOKUP($B2455,公司明细!$D:$O,COLUMN()-COLUMN($B$4)+1,FALSE))</f>
        <v/>
      </c>
    </row>
    <row r="2456" spans="2:5">
      <c r="B2456" s="35"/>
      <c r="C2456" s="35"/>
      <c r="E2456" s="28" t="str">
        <f>IF($B2456="","",VLOOKUP($B2456,公司明细!$D:$O,COLUMN()-COLUMN($B$4)+1,FALSE))</f>
        <v/>
      </c>
    </row>
    <row r="2457" spans="2:5">
      <c r="B2457" s="35"/>
      <c r="C2457" s="35"/>
      <c r="E2457" s="28" t="str">
        <f>IF($B2457="","",VLOOKUP($B2457,公司明细!$D:$O,COLUMN()-COLUMN($B$4)+1,FALSE))</f>
        <v/>
      </c>
    </row>
    <row r="2458" spans="2:5">
      <c r="B2458" s="35"/>
      <c r="C2458" s="35"/>
      <c r="E2458" s="28" t="str">
        <f>IF($B2458="","",VLOOKUP($B2458,公司明细!$D:$O,COLUMN()-COLUMN($B$4)+1,FALSE))</f>
        <v/>
      </c>
    </row>
    <row r="2459" spans="2:5">
      <c r="B2459" s="35"/>
      <c r="C2459" s="35"/>
      <c r="E2459" s="28" t="str">
        <f>IF($B2459="","",VLOOKUP($B2459,公司明细!$D:$O,COLUMN()-COLUMN($B$4)+1,FALSE))</f>
        <v/>
      </c>
    </row>
    <row r="2460" spans="2:5">
      <c r="B2460" s="35"/>
      <c r="C2460" s="35"/>
      <c r="E2460" s="28" t="str">
        <f>IF($B2460="","",VLOOKUP($B2460,公司明细!$D:$O,COLUMN()-COLUMN($B$4)+1,FALSE))</f>
        <v/>
      </c>
    </row>
    <row r="2461" spans="2:5">
      <c r="B2461" s="35"/>
      <c r="C2461" s="35"/>
      <c r="E2461" s="28" t="str">
        <f>IF($B2461="","",VLOOKUP($B2461,公司明细!$D:$O,COLUMN()-COLUMN($B$4)+1,FALSE))</f>
        <v/>
      </c>
    </row>
    <row r="2462" spans="2:5">
      <c r="B2462" s="35"/>
      <c r="C2462" s="35"/>
      <c r="E2462" s="28" t="str">
        <f>IF($B2462="","",VLOOKUP($B2462,公司明细!$D:$O,COLUMN()-COLUMN($B$4)+1,FALSE))</f>
        <v/>
      </c>
    </row>
    <row r="2463" spans="2:5">
      <c r="B2463" s="35"/>
      <c r="C2463" s="35"/>
      <c r="E2463" s="28" t="str">
        <f>IF($B2463="","",VLOOKUP($B2463,公司明细!$D:$O,COLUMN()-COLUMN($B$4)+1,FALSE))</f>
        <v/>
      </c>
    </row>
    <row r="2464" spans="2:5">
      <c r="B2464" s="35"/>
      <c r="C2464" s="35"/>
      <c r="E2464" s="28" t="str">
        <f>IF($B2464="","",VLOOKUP($B2464,公司明细!$D:$O,COLUMN()-COLUMN($B$4)+1,FALSE))</f>
        <v/>
      </c>
    </row>
    <row r="2465" spans="2:5">
      <c r="B2465" s="35"/>
      <c r="C2465" s="35"/>
      <c r="E2465" s="28" t="str">
        <f>IF($B2465="","",VLOOKUP($B2465,公司明细!$D:$O,COLUMN()-COLUMN($B$4)+1,FALSE))</f>
        <v/>
      </c>
    </row>
    <row r="2466" spans="2:5">
      <c r="B2466" s="35"/>
      <c r="C2466" s="35"/>
      <c r="E2466" s="28" t="str">
        <f>IF($B2466="","",VLOOKUP($B2466,公司明细!$D:$O,COLUMN()-COLUMN($B$4)+1,FALSE))</f>
        <v/>
      </c>
    </row>
    <row r="2467" spans="2:5">
      <c r="B2467" s="35"/>
      <c r="C2467" s="35"/>
      <c r="E2467" s="28" t="str">
        <f>IF($B2467="","",VLOOKUP($B2467,公司明细!$D:$O,COLUMN()-COLUMN($B$4)+1,FALSE))</f>
        <v/>
      </c>
    </row>
    <row r="2468" spans="2:5">
      <c r="B2468" s="35"/>
      <c r="C2468" s="35"/>
      <c r="E2468" s="28" t="str">
        <f>IF($B2468="","",VLOOKUP($B2468,公司明细!$D:$O,COLUMN()-COLUMN($B$4)+1,FALSE))</f>
        <v/>
      </c>
    </row>
    <row r="2469" spans="2:5">
      <c r="B2469" s="35"/>
      <c r="C2469" s="35"/>
      <c r="E2469" s="28" t="str">
        <f>IF($B2469="","",VLOOKUP($B2469,公司明细!$D:$O,COLUMN()-COLUMN($B$4)+1,FALSE))</f>
        <v/>
      </c>
    </row>
    <row r="2470" spans="2:5">
      <c r="B2470" s="35"/>
      <c r="C2470" s="35"/>
      <c r="E2470" s="28" t="str">
        <f>IF($B2470="","",VLOOKUP($B2470,公司明细!$D:$O,COLUMN()-COLUMN($B$4)+1,FALSE))</f>
        <v/>
      </c>
    </row>
    <row r="2471" spans="2:5">
      <c r="B2471" s="35"/>
      <c r="C2471" s="35"/>
      <c r="E2471" s="28" t="str">
        <f>IF($B2471="","",VLOOKUP($B2471,公司明细!$D:$O,COLUMN()-COLUMN($B$4)+1,FALSE))</f>
        <v/>
      </c>
    </row>
    <row r="2472" spans="2:5">
      <c r="B2472" s="35"/>
      <c r="C2472" s="35"/>
      <c r="E2472" s="28" t="str">
        <f>IF($B2472="","",VLOOKUP($B2472,公司明细!$D:$O,COLUMN()-COLUMN($B$4)+1,FALSE))</f>
        <v/>
      </c>
    </row>
    <row r="2473" spans="2:5">
      <c r="B2473" s="35"/>
      <c r="C2473" s="35"/>
      <c r="E2473" s="28" t="str">
        <f>IF($B2473="","",VLOOKUP($B2473,公司明细!$D:$O,COLUMN()-COLUMN($B$4)+1,FALSE))</f>
        <v/>
      </c>
    </row>
    <row r="2474" spans="2:5">
      <c r="B2474" s="35"/>
      <c r="C2474" s="35"/>
      <c r="E2474" s="28" t="str">
        <f>IF($B2474="","",VLOOKUP($B2474,公司明细!$D:$O,COLUMN()-COLUMN($B$4)+1,FALSE))</f>
        <v/>
      </c>
    </row>
    <row r="2475" spans="2:5">
      <c r="B2475" s="35"/>
      <c r="C2475" s="35"/>
      <c r="E2475" s="28" t="str">
        <f>IF($B2475="","",VLOOKUP($B2475,公司明细!$D:$O,COLUMN()-COLUMN($B$4)+1,FALSE))</f>
        <v/>
      </c>
    </row>
    <row r="2476" spans="2:5">
      <c r="B2476" s="35"/>
      <c r="C2476" s="35"/>
      <c r="E2476" s="28" t="str">
        <f>IF($B2476="","",VLOOKUP($B2476,公司明细!$D:$O,COLUMN()-COLUMN($B$4)+1,FALSE))</f>
        <v/>
      </c>
    </row>
    <row r="2477" spans="2:5">
      <c r="B2477" s="35"/>
      <c r="C2477" s="35"/>
      <c r="E2477" s="28" t="str">
        <f>IF($B2477="","",VLOOKUP($B2477,公司明细!$D:$O,COLUMN()-COLUMN($B$4)+1,FALSE))</f>
        <v/>
      </c>
    </row>
    <row r="2478" spans="2:5">
      <c r="B2478" s="35"/>
      <c r="C2478" s="35"/>
      <c r="E2478" s="28" t="str">
        <f>IF($B2478="","",VLOOKUP($B2478,公司明细!$D:$O,COLUMN()-COLUMN($B$4)+1,FALSE))</f>
        <v/>
      </c>
    </row>
    <row r="2479" spans="2:5">
      <c r="B2479" s="35"/>
      <c r="C2479" s="35"/>
      <c r="E2479" s="28" t="str">
        <f>IF($B2479="","",VLOOKUP($B2479,公司明细!$D:$O,COLUMN()-COLUMN($B$4)+1,FALSE))</f>
        <v/>
      </c>
    </row>
    <row r="2480" spans="2:5">
      <c r="B2480" s="35"/>
      <c r="C2480" s="35"/>
      <c r="E2480" s="28" t="str">
        <f>IF($B2480="","",VLOOKUP($B2480,公司明细!$D:$O,COLUMN()-COLUMN($B$4)+1,FALSE))</f>
        <v/>
      </c>
    </row>
    <row r="2481" spans="2:5">
      <c r="B2481" s="35"/>
      <c r="C2481" s="35"/>
      <c r="E2481" s="28" t="str">
        <f>IF($B2481="","",VLOOKUP($B2481,公司明细!$D:$O,COLUMN()-COLUMN($B$4)+1,FALSE))</f>
        <v/>
      </c>
    </row>
    <row r="2482" spans="2:5">
      <c r="B2482" s="35"/>
      <c r="C2482" s="35"/>
      <c r="E2482" s="28" t="str">
        <f>IF($B2482="","",VLOOKUP($B2482,公司明细!$D:$O,COLUMN()-COLUMN($B$4)+1,FALSE))</f>
        <v/>
      </c>
    </row>
    <row r="2483" spans="2:5">
      <c r="B2483" s="35"/>
      <c r="C2483" s="35"/>
      <c r="E2483" s="28" t="str">
        <f>IF($B2483="","",VLOOKUP($B2483,公司明细!$D:$O,COLUMN()-COLUMN($B$4)+1,FALSE))</f>
        <v/>
      </c>
    </row>
    <row r="2484" spans="2:5">
      <c r="B2484" s="35"/>
      <c r="C2484" s="35"/>
      <c r="E2484" s="28" t="str">
        <f>IF($B2484="","",VLOOKUP($B2484,公司明细!$D:$O,COLUMN()-COLUMN($B$4)+1,FALSE))</f>
        <v/>
      </c>
    </row>
    <row r="2485" spans="2:5">
      <c r="B2485" s="35"/>
      <c r="C2485" s="35"/>
      <c r="E2485" s="28" t="str">
        <f>IF($B2485="","",VLOOKUP($B2485,公司明细!$D:$O,COLUMN()-COLUMN($B$4)+1,FALSE))</f>
        <v/>
      </c>
    </row>
    <row r="2486" spans="2:5">
      <c r="B2486" s="35"/>
      <c r="C2486" s="35"/>
      <c r="E2486" s="28" t="str">
        <f>IF($B2486="","",VLOOKUP($B2486,公司明细!$D:$O,COLUMN()-COLUMN($B$4)+1,FALSE))</f>
        <v/>
      </c>
    </row>
    <row r="2487" spans="2:5">
      <c r="B2487" s="35"/>
      <c r="C2487" s="35"/>
      <c r="E2487" s="28" t="str">
        <f>IF($B2487="","",VLOOKUP($B2487,公司明细!$D:$O,COLUMN()-COLUMN($B$4)+1,FALSE))</f>
        <v/>
      </c>
    </row>
    <row r="2488" spans="2:5">
      <c r="B2488" s="35"/>
      <c r="C2488" s="35"/>
      <c r="E2488" s="28" t="str">
        <f>IF($B2488="","",VLOOKUP($B2488,公司明细!$D:$O,COLUMN()-COLUMN($B$4)+1,FALSE))</f>
        <v/>
      </c>
    </row>
    <row r="2489" spans="2:5">
      <c r="B2489" s="35"/>
      <c r="C2489" s="35"/>
      <c r="E2489" s="28" t="str">
        <f>IF($B2489="","",VLOOKUP($B2489,公司明细!$D:$O,COLUMN()-COLUMN($B$4)+1,FALSE))</f>
        <v/>
      </c>
    </row>
    <row r="2490" spans="2:5">
      <c r="B2490" s="35"/>
      <c r="C2490" s="35"/>
      <c r="E2490" s="28" t="str">
        <f>IF($B2490="","",VLOOKUP($B2490,公司明细!$D:$O,COLUMN()-COLUMN($B$4)+1,FALSE))</f>
        <v/>
      </c>
    </row>
    <row r="2491" spans="2:5">
      <c r="B2491" s="35"/>
      <c r="C2491" s="35"/>
      <c r="E2491" s="28" t="str">
        <f>IF($B2491="","",VLOOKUP($B2491,公司明细!$D:$O,COLUMN()-COLUMN($B$4)+1,FALSE))</f>
        <v/>
      </c>
    </row>
    <row r="2492" spans="2:5">
      <c r="B2492" s="35"/>
      <c r="C2492" s="35"/>
      <c r="E2492" s="28" t="str">
        <f>IF($B2492="","",VLOOKUP($B2492,公司明细!$D:$O,COLUMN()-COLUMN($B$4)+1,FALSE))</f>
        <v/>
      </c>
    </row>
    <row r="2493" spans="2:5">
      <c r="B2493" s="35"/>
      <c r="C2493" s="35"/>
      <c r="E2493" s="28" t="str">
        <f>IF($B2493="","",VLOOKUP($B2493,公司明细!$D:$O,COLUMN()-COLUMN($B$4)+1,FALSE))</f>
        <v/>
      </c>
    </row>
    <row r="2494" spans="2:5">
      <c r="B2494" s="35"/>
      <c r="C2494" s="35"/>
      <c r="E2494" s="28" t="str">
        <f>IF($B2494="","",VLOOKUP($B2494,公司明细!$D:$O,COLUMN()-COLUMN($B$4)+1,FALSE))</f>
        <v/>
      </c>
    </row>
    <row r="2495" spans="2:5">
      <c r="B2495" s="35"/>
      <c r="C2495" s="35"/>
      <c r="E2495" s="28" t="str">
        <f>IF($B2495="","",VLOOKUP($B2495,公司明细!$D:$O,COLUMN()-COLUMN($B$4)+1,FALSE))</f>
        <v/>
      </c>
    </row>
    <row r="2496" spans="2:5">
      <c r="B2496" s="35"/>
      <c r="C2496" s="35"/>
      <c r="E2496" s="28" t="str">
        <f>IF($B2496="","",VLOOKUP($B2496,公司明细!$D:$O,COLUMN()-COLUMN($B$4)+1,FALSE))</f>
        <v/>
      </c>
    </row>
    <row r="2497" spans="2:5">
      <c r="B2497" s="35"/>
      <c r="C2497" s="35"/>
      <c r="E2497" s="28" t="str">
        <f>IF($B2497="","",VLOOKUP($B2497,公司明细!$D:$O,COLUMN()-COLUMN($B$4)+1,FALSE))</f>
        <v/>
      </c>
    </row>
    <row r="2498" spans="2:5">
      <c r="B2498" s="35"/>
      <c r="C2498" s="35"/>
      <c r="E2498" s="28" t="str">
        <f>IF($B2498="","",VLOOKUP($B2498,公司明细!$D:$O,COLUMN()-COLUMN($B$4)+1,FALSE))</f>
        <v/>
      </c>
    </row>
    <row r="2499" spans="2:5">
      <c r="B2499" s="35"/>
      <c r="C2499" s="35"/>
      <c r="E2499" s="28" t="str">
        <f>IF($B2499="","",VLOOKUP($B2499,公司明细!$D:$O,COLUMN()-COLUMN($B$4)+1,FALSE))</f>
        <v/>
      </c>
    </row>
    <row r="2500" spans="2:5">
      <c r="B2500" s="35"/>
      <c r="C2500" s="35"/>
      <c r="E2500" s="28" t="str">
        <f>IF($B2500="","",VLOOKUP($B2500,公司明细!$D:$O,COLUMN()-COLUMN($B$4)+1,FALSE))</f>
        <v/>
      </c>
    </row>
    <row r="2501" spans="2:5">
      <c r="B2501" s="35"/>
      <c r="C2501" s="35"/>
      <c r="E2501" s="28" t="str">
        <f>IF($B2501="","",VLOOKUP($B2501,公司明细!$D:$O,COLUMN()-COLUMN($B$4)+1,FALSE))</f>
        <v/>
      </c>
    </row>
    <row r="2502" spans="2:5">
      <c r="B2502" s="35"/>
      <c r="C2502" s="35"/>
      <c r="E2502" s="28" t="str">
        <f>IF($B2502="","",VLOOKUP($B2502,公司明细!$D:$O,COLUMN()-COLUMN($B$4)+1,FALSE))</f>
        <v/>
      </c>
    </row>
    <row r="2503" spans="2:5">
      <c r="B2503" s="35"/>
      <c r="C2503" s="35"/>
      <c r="E2503" s="28" t="str">
        <f>IF($B2503="","",VLOOKUP($B2503,公司明细!$D:$O,COLUMN()-COLUMN($B$4)+1,FALSE))</f>
        <v/>
      </c>
    </row>
    <row r="2504" spans="2:5">
      <c r="B2504" s="35"/>
      <c r="C2504" s="35"/>
      <c r="E2504" s="28" t="str">
        <f>IF($B2504="","",VLOOKUP($B2504,公司明细!$D:$O,COLUMN()-COLUMN($B$4)+1,FALSE))</f>
        <v/>
      </c>
    </row>
    <row r="2505" spans="2:5">
      <c r="B2505" s="35"/>
      <c r="C2505" s="35"/>
      <c r="E2505" s="28" t="str">
        <f>IF($B2505="","",VLOOKUP($B2505,公司明细!$D:$O,COLUMN()-COLUMN($B$4)+1,FALSE))</f>
        <v/>
      </c>
    </row>
    <row r="2506" spans="2:5">
      <c r="B2506" s="35"/>
      <c r="C2506" s="35"/>
      <c r="E2506" s="28" t="str">
        <f>IF($B2506="","",VLOOKUP($B2506,公司明细!$D:$O,COLUMN()-COLUMN($B$4)+1,FALSE))</f>
        <v/>
      </c>
    </row>
    <row r="2507" spans="2:5">
      <c r="B2507" s="35"/>
      <c r="C2507" s="35"/>
      <c r="E2507" s="28" t="str">
        <f>IF($B2507="","",VLOOKUP($B2507,公司明细!$D:$O,COLUMN()-COLUMN($B$4)+1,FALSE))</f>
        <v/>
      </c>
    </row>
    <row r="2508" spans="2:5">
      <c r="B2508" s="35"/>
      <c r="C2508" s="35"/>
      <c r="E2508" s="28" t="str">
        <f>IF($B2508="","",VLOOKUP($B2508,公司明细!$D:$O,COLUMN()-COLUMN($B$4)+1,FALSE))</f>
        <v/>
      </c>
    </row>
    <row r="2509" spans="2:5">
      <c r="B2509" s="35"/>
      <c r="C2509" s="35"/>
      <c r="E2509" s="28" t="str">
        <f>IF($B2509="","",VLOOKUP($B2509,公司明细!$D:$O,COLUMN()-COLUMN($B$4)+1,FALSE))</f>
        <v/>
      </c>
    </row>
    <row r="2510" spans="2:5">
      <c r="B2510" s="35"/>
      <c r="C2510" s="35"/>
      <c r="E2510" s="28" t="str">
        <f>IF($B2510="","",VLOOKUP($B2510,公司明细!$D:$O,COLUMN()-COLUMN($B$4)+1,FALSE))</f>
        <v/>
      </c>
    </row>
    <row r="2511" spans="2:5">
      <c r="B2511" s="35"/>
      <c r="C2511" s="35"/>
      <c r="E2511" s="28" t="str">
        <f>IF($B2511="","",VLOOKUP($B2511,公司明细!$D:$O,COLUMN()-COLUMN($B$4)+1,FALSE))</f>
        <v/>
      </c>
    </row>
    <row r="2512" spans="2:5">
      <c r="B2512" s="35"/>
      <c r="C2512" s="35"/>
      <c r="E2512" s="28" t="str">
        <f>IF($B2512="","",VLOOKUP($B2512,公司明细!$D:$O,COLUMN()-COLUMN($B$4)+1,FALSE))</f>
        <v/>
      </c>
    </row>
    <row r="2513" spans="2:5">
      <c r="B2513" s="35"/>
      <c r="C2513" s="35"/>
      <c r="E2513" s="28" t="str">
        <f>IF($B2513="","",VLOOKUP($B2513,公司明细!$D:$O,COLUMN()-COLUMN($B$4)+1,FALSE))</f>
        <v/>
      </c>
    </row>
    <row r="2514" spans="2:5">
      <c r="B2514" s="35"/>
      <c r="C2514" s="35"/>
      <c r="E2514" s="28" t="str">
        <f>IF($B2514="","",VLOOKUP($B2514,公司明细!$D:$O,COLUMN()-COLUMN($B$4)+1,FALSE))</f>
        <v/>
      </c>
    </row>
    <row r="2515" spans="2:5">
      <c r="B2515" s="35"/>
      <c r="C2515" s="35"/>
      <c r="E2515" s="28" t="str">
        <f>IF($B2515="","",VLOOKUP($B2515,公司明细!$D:$O,COLUMN()-COLUMN($B$4)+1,FALSE))</f>
        <v/>
      </c>
    </row>
    <row r="2516" spans="2:5">
      <c r="B2516" s="35"/>
      <c r="C2516" s="35"/>
      <c r="E2516" s="28" t="str">
        <f>IF($B2516="","",VLOOKUP($B2516,公司明细!$D:$O,COLUMN()-COLUMN($B$4)+1,FALSE))</f>
        <v/>
      </c>
    </row>
    <row r="2517" spans="2:5">
      <c r="B2517" s="35"/>
      <c r="C2517" s="35"/>
      <c r="E2517" s="28" t="str">
        <f>IF($B2517="","",VLOOKUP($B2517,公司明细!$D:$O,COLUMN()-COLUMN($B$4)+1,FALSE))</f>
        <v/>
      </c>
    </row>
    <row r="2518" spans="2:5">
      <c r="B2518" s="35"/>
      <c r="C2518" s="35"/>
      <c r="E2518" s="28" t="str">
        <f>IF($B2518="","",VLOOKUP($B2518,公司明细!$D:$O,COLUMN()-COLUMN($B$4)+1,FALSE))</f>
        <v/>
      </c>
    </row>
    <row r="2519" spans="2:5">
      <c r="B2519" s="35"/>
      <c r="C2519" s="35"/>
      <c r="E2519" s="28" t="str">
        <f>IF($B2519="","",VLOOKUP($B2519,公司明细!$D:$O,COLUMN()-COLUMN($B$4)+1,FALSE))</f>
        <v/>
      </c>
    </row>
    <row r="2520" spans="2:5">
      <c r="B2520" s="35"/>
      <c r="C2520" s="35"/>
      <c r="E2520" s="28" t="str">
        <f>IF($B2520="","",VLOOKUP($B2520,公司明细!$D:$O,COLUMN()-COLUMN($B$4)+1,FALSE))</f>
        <v/>
      </c>
    </row>
    <row r="2521" spans="2:5">
      <c r="B2521" s="35"/>
      <c r="C2521" s="35"/>
      <c r="E2521" s="28" t="str">
        <f>IF($B2521="","",VLOOKUP($B2521,公司明细!$D:$O,COLUMN()-COLUMN($B$4)+1,FALSE))</f>
        <v/>
      </c>
    </row>
    <row r="2522" spans="2:5">
      <c r="B2522" s="35"/>
      <c r="C2522" s="35"/>
      <c r="E2522" s="28" t="str">
        <f>IF($B2522="","",VLOOKUP($B2522,公司明细!$D:$O,COLUMN()-COLUMN($B$4)+1,FALSE))</f>
        <v/>
      </c>
    </row>
    <row r="2523" spans="2:5">
      <c r="B2523" s="35"/>
      <c r="C2523" s="35"/>
      <c r="E2523" s="28" t="str">
        <f>IF($B2523="","",VLOOKUP($B2523,公司明细!$D:$O,COLUMN()-COLUMN($B$4)+1,FALSE))</f>
        <v/>
      </c>
    </row>
    <row r="2524" spans="2:5">
      <c r="B2524" s="35"/>
      <c r="C2524" s="35"/>
      <c r="E2524" s="28" t="str">
        <f>IF($B2524="","",VLOOKUP($B2524,公司明细!$D:$O,COLUMN()-COLUMN($B$4)+1,FALSE))</f>
        <v/>
      </c>
    </row>
    <row r="2525" spans="2:5">
      <c r="B2525" s="35"/>
      <c r="C2525" s="35"/>
      <c r="E2525" s="28" t="str">
        <f>IF($B2525="","",VLOOKUP($B2525,公司明细!$D:$O,COLUMN()-COLUMN($B$4)+1,FALSE))</f>
        <v/>
      </c>
    </row>
    <row r="2526" spans="2:5">
      <c r="B2526" s="35"/>
      <c r="C2526" s="35"/>
      <c r="E2526" s="28" t="str">
        <f>IF($B2526="","",VLOOKUP($B2526,公司明细!$D:$O,COLUMN()-COLUMN($B$4)+1,FALSE))</f>
        <v/>
      </c>
    </row>
    <row r="2527" spans="2:5">
      <c r="B2527" s="35"/>
      <c r="C2527" s="35"/>
      <c r="E2527" s="28" t="str">
        <f>IF($B2527="","",VLOOKUP($B2527,公司明细!$D:$O,COLUMN()-COLUMN($B$4)+1,FALSE))</f>
        <v/>
      </c>
    </row>
    <row r="2528" spans="2:5">
      <c r="B2528" s="35"/>
      <c r="C2528" s="35"/>
      <c r="E2528" s="28" t="str">
        <f>IF($B2528="","",VLOOKUP($B2528,公司明细!$D:$O,COLUMN()-COLUMN($B$4)+1,FALSE))</f>
        <v/>
      </c>
    </row>
    <row r="2529" spans="2:5">
      <c r="B2529" s="35"/>
      <c r="C2529" s="35"/>
      <c r="E2529" s="28" t="str">
        <f>IF($B2529="","",VLOOKUP($B2529,公司明细!$D:$O,COLUMN()-COLUMN($B$4)+1,FALSE))</f>
        <v/>
      </c>
    </row>
    <row r="2530" spans="2:5">
      <c r="B2530" s="35"/>
      <c r="C2530" s="35"/>
      <c r="E2530" s="28" t="str">
        <f>IF($B2530="","",VLOOKUP($B2530,公司明细!$D:$O,COLUMN()-COLUMN($B$4)+1,FALSE))</f>
        <v/>
      </c>
    </row>
    <row r="2531" spans="2:5">
      <c r="B2531" s="35"/>
      <c r="C2531" s="35"/>
      <c r="E2531" s="28" t="str">
        <f>IF($B2531="","",VLOOKUP($B2531,公司明细!$D:$O,COLUMN()-COLUMN($B$4)+1,FALSE))</f>
        <v/>
      </c>
    </row>
    <row r="2532" spans="2:5">
      <c r="B2532" s="35"/>
      <c r="C2532" s="35"/>
      <c r="E2532" s="28" t="str">
        <f>IF($B2532="","",VLOOKUP($B2532,公司明细!$D:$O,COLUMN()-COLUMN($B$4)+1,FALSE))</f>
        <v/>
      </c>
    </row>
    <row r="2533" spans="2:5">
      <c r="B2533" s="35"/>
      <c r="C2533" s="35"/>
      <c r="E2533" s="28" t="str">
        <f>IF($B2533="","",VLOOKUP($B2533,公司明细!$D:$O,COLUMN()-COLUMN($B$4)+1,FALSE))</f>
        <v/>
      </c>
    </row>
    <row r="2534" spans="2:5">
      <c r="B2534" s="35"/>
      <c r="C2534" s="35"/>
      <c r="E2534" s="28" t="str">
        <f>IF($B2534="","",VLOOKUP($B2534,公司明细!$D:$O,COLUMN()-COLUMN($B$4)+1,FALSE))</f>
        <v/>
      </c>
    </row>
    <row r="2535" spans="2:5">
      <c r="B2535" s="35"/>
      <c r="C2535" s="35"/>
      <c r="E2535" s="28" t="str">
        <f>IF($B2535="","",VLOOKUP($B2535,公司明细!$D:$O,COLUMN()-COLUMN($B$4)+1,FALSE))</f>
        <v/>
      </c>
    </row>
    <row r="2536" spans="2:5">
      <c r="B2536" s="35"/>
      <c r="C2536" s="35"/>
      <c r="E2536" s="28" t="str">
        <f>IF($B2536="","",VLOOKUP($B2536,公司明细!$D:$O,COLUMN()-COLUMN($B$4)+1,FALSE))</f>
        <v/>
      </c>
    </row>
    <row r="2537" spans="2:5">
      <c r="B2537" s="35"/>
      <c r="C2537" s="35"/>
      <c r="E2537" s="28" t="str">
        <f>IF($B2537="","",VLOOKUP($B2537,公司明细!$D:$O,COLUMN()-COLUMN($B$4)+1,FALSE))</f>
        <v/>
      </c>
    </row>
    <row r="2538" spans="2:5">
      <c r="B2538" s="35"/>
      <c r="C2538" s="35"/>
      <c r="E2538" s="28" t="str">
        <f>IF($B2538="","",VLOOKUP($B2538,公司明细!$D:$O,COLUMN()-COLUMN($B$4)+1,FALSE))</f>
        <v/>
      </c>
    </row>
    <row r="2539" spans="2:5">
      <c r="B2539" s="35"/>
      <c r="C2539" s="35"/>
      <c r="E2539" s="28" t="str">
        <f>IF($B2539="","",VLOOKUP($B2539,公司明细!$D:$O,COLUMN()-COLUMN($B$4)+1,FALSE))</f>
        <v/>
      </c>
    </row>
    <row r="2540" spans="2:5">
      <c r="B2540" s="35"/>
      <c r="C2540" s="35"/>
      <c r="E2540" s="28" t="str">
        <f>IF($B2540="","",VLOOKUP($B2540,公司明细!$D:$O,COLUMN()-COLUMN($B$4)+1,FALSE))</f>
        <v/>
      </c>
    </row>
    <row r="2541" spans="2:5">
      <c r="B2541" s="35"/>
      <c r="C2541" s="35"/>
      <c r="E2541" s="28" t="str">
        <f>IF($B2541="","",VLOOKUP($B2541,公司明细!$D:$O,COLUMN()-COLUMN($B$4)+1,FALSE))</f>
        <v/>
      </c>
    </row>
    <row r="2542" spans="2:5">
      <c r="B2542" s="35"/>
      <c r="C2542" s="35"/>
      <c r="E2542" s="28" t="str">
        <f>IF($B2542="","",VLOOKUP($B2542,公司明细!$D:$O,COLUMN()-COLUMN($B$4)+1,FALSE))</f>
        <v/>
      </c>
    </row>
    <row r="2543" spans="2:5">
      <c r="B2543" s="35"/>
      <c r="C2543" s="35"/>
      <c r="E2543" s="28" t="str">
        <f>IF($B2543="","",VLOOKUP($B2543,公司明细!$D:$O,COLUMN()-COLUMN($B$4)+1,FALSE))</f>
        <v/>
      </c>
    </row>
    <row r="2544" spans="2:5">
      <c r="B2544" s="35"/>
      <c r="C2544" s="35"/>
      <c r="E2544" s="28" t="str">
        <f>IF($B2544="","",VLOOKUP($B2544,公司明细!$D:$O,COLUMN()-COLUMN($B$4)+1,FALSE))</f>
        <v/>
      </c>
    </row>
    <row r="2545" spans="2:5">
      <c r="B2545" s="35"/>
      <c r="C2545" s="35"/>
      <c r="E2545" s="28" t="str">
        <f>IF($B2545="","",VLOOKUP($B2545,公司明细!$D:$O,COLUMN()-COLUMN($B$4)+1,FALSE))</f>
        <v/>
      </c>
    </row>
    <row r="2546" spans="2:5">
      <c r="B2546" s="35"/>
      <c r="C2546" s="35"/>
      <c r="E2546" s="28" t="str">
        <f>IF($B2546="","",VLOOKUP($B2546,公司明细!$D:$O,COLUMN()-COLUMN($B$4)+1,FALSE))</f>
        <v/>
      </c>
    </row>
    <row r="2547" spans="2:5">
      <c r="B2547" s="35"/>
      <c r="C2547" s="35"/>
      <c r="E2547" s="28" t="str">
        <f>IF($B2547="","",VLOOKUP($B2547,公司明细!$D:$O,COLUMN()-COLUMN($B$4)+1,FALSE))</f>
        <v/>
      </c>
    </row>
    <row r="2548" spans="2:5">
      <c r="B2548" s="35"/>
      <c r="C2548" s="35"/>
      <c r="E2548" s="28" t="str">
        <f>IF($B2548="","",VLOOKUP($B2548,公司明细!$D:$O,COLUMN()-COLUMN($B$4)+1,FALSE))</f>
        <v/>
      </c>
    </row>
    <row r="2549" spans="2:5">
      <c r="B2549" s="35"/>
      <c r="C2549" s="35"/>
      <c r="E2549" s="28" t="str">
        <f>IF($B2549="","",VLOOKUP($B2549,公司明细!$D:$O,COLUMN()-COLUMN($B$4)+1,FALSE))</f>
        <v/>
      </c>
    </row>
    <row r="2550" spans="2:5">
      <c r="B2550" s="35"/>
      <c r="C2550" s="35"/>
      <c r="E2550" s="28" t="str">
        <f>IF($B2550="","",VLOOKUP($B2550,公司明细!$D:$O,COLUMN()-COLUMN($B$4)+1,FALSE))</f>
        <v/>
      </c>
    </row>
    <row r="2551" spans="2:5">
      <c r="B2551" s="35"/>
      <c r="C2551" s="35"/>
      <c r="E2551" s="28" t="str">
        <f>IF($B2551="","",VLOOKUP($B2551,公司明细!$D:$O,COLUMN()-COLUMN($B$4)+1,FALSE))</f>
        <v/>
      </c>
    </row>
    <row r="2552" spans="2:5">
      <c r="B2552" s="35"/>
      <c r="C2552" s="35"/>
      <c r="E2552" s="28" t="str">
        <f>IF($B2552="","",VLOOKUP($B2552,公司明细!$D:$O,COLUMN()-COLUMN($B$4)+1,FALSE))</f>
        <v/>
      </c>
    </row>
    <row r="2553" spans="2:5">
      <c r="B2553" s="35"/>
      <c r="C2553" s="35"/>
      <c r="E2553" s="28" t="str">
        <f>IF($B2553="","",VLOOKUP($B2553,公司明细!$D:$O,COLUMN()-COLUMN($B$4)+1,FALSE))</f>
        <v/>
      </c>
    </row>
    <row r="2554" spans="2:5">
      <c r="B2554" s="35"/>
      <c r="C2554" s="35"/>
      <c r="E2554" s="28" t="str">
        <f>IF($B2554="","",VLOOKUP($B2554,公司明细!$D:$O,COLUMN()-COLUMN($B$4)+1,FALSE))</f>
        <v/>
      </c>
    </row>
    <row r="2555" spans="2:5">
      <c r="B2555" s="35"/>
      <c r="C2555" s="35"/>
      <c r="E2555" s="28" t="str">
        <f>IF($B2555="","",VLOOKUP($B2555,公司明细!$D:$O,COLUMN()-COLUMN($B$4)+1,FALSE))</f>
        <v/>
      </c>
    </row>
    <row r="2556" spans="2:5">
      <c r="B2556" s="35"/>
      <c r="C2556" s="35"/>
      <c r="E2556" s="28" t="str">
        <f>IF($B2556="","",VLOOKUP($B2556,公司明细!$D:$O,COLUMN()-COLUMN($B$4)+1,FALSE))</f>
        <v/>
      </c>
    </row>
    <row r="2557" spans="2:5">
      <c r="B2557" s="35"/>
      <c r="C2557" s="35"/>
      <c r="E2557" s="28" t="str">
        <f>IF($B2557="","",VLOOKUP($B2557,公司明细!$D:$O,COLUMN()-COLUMN($B$4)+1,FALSE))</f>
        <v/>
      </c>
    </row>
    <row r="2558" spans="2:5">
      <c r="B2558" s="35"/>
      <c r="C2558" s="35"/>
      <c r="E2558" s="28" t="str">
        <f>IF($B2558="","",VLOOKUP($B2558,公司明细!$D:$O,COLUMN()-COLUMN($B$4)+1,FALSE))</f>
        <v/>
      </c>
    </row>
    <row r="2559" spans="2:5">
      <c r="B2559" s="35"/>
      <c r="C2559" s="35"/>
      <c r="E2559" s="28" t="str">
        <f>IF($B2559="","",VLOOKUP($B2559,公司明细!$D:$O,COLUMN()-COLUMN($B$4)+1,FALSE))</f>
        <v/>
      </c>
    </row>
    <row r="2560" spans="2:5">
      <c r="B2560" s="35"/>
      <c r="C2560" s="35"/>
      <c r="E2560" s="28" t="str">
        <f>IF($B2560="","",VLOOKUP($B2560,公司明细!$D:$O,COLUMN()-COLUMN($B$4)+1,FALSE))</f>
        <v/>
      </c>
    </row>
    <row r="2561" spans="2:5">
      <c r="B2561" s="35"/>
      <c r="C2561" s="35"/>
      <c r="E2561" s="28" t="str">
        <f>IF($B2561="","",VLOOKUP($B2561,公司明细!$D:$O,COLUMN()-COLUMN($B$4)+1,FALSE))</f>
        <v/>
      </c>
    </row>
    <row r="2562" spans="2:5">
      <c r="B2562" s="35"/>
      <c r="C2562" s="35"/>
      <c r="E2562" s="28" t="str">
        <f>IF($B2562="","",VLOOKUP($B2562,公司明细!$D:$O,COLUMN()-COLUMN($B$4)+1,FALSE))</f>
        <v/>
      </c>
    </row>
    <row r="2563" spans="2:5">
      <c r="B2563" s="35"/>
      <c r="C2563" s="35"/>
      <c r="E2563" s="28" t="str">
        <f>IF($B2563="","",VLOOKUP($B2563,公司明细!$D:$O,COLUMN()-COLUMN($B$4)+1,FALSE))</f>
        <v/>
      </c>
    </row>
    <row r="2564" spans="2:5">
      <c r="B2564" s="35"/>
      <c r="C2564" s="35"/>
      <c r="E2564" s="28" t="str">
        <f>IF($B2564="","",VLOOKUP($B2564,公司明细!$D:$O,COLUMN()-COLUMN($B$4)+1,FALSE))</f>
        <v/>
      </c>
    </row>
    <row r="2565" spans="2:5">
      <c r="B2565" s="35"/>
      <c r="C2565" s="35"/>
      <c r="E2565" s="28" t="str">
        <f>IF($B2565="","",VLOOKUP($B2565,公司明细!$D:$O,COLUMN()-COLUMN($B$4)+1,FALSE))</f>
        <v/>
      </c>
    </row>
    <row r="2566" spans="2:5">
      <c r="B2566" s="35"/>
      <c r="C2566" s="35"/>
      <c r="E2566" s="28" t="str">
        <f>IF($B2566="","",VLOOKUP($B2566,公司明细!$D:$O,COLUMN()-COLUMN($B$4)+1,FALSE))</f>
        <v/>
      </c>
    </row>
    <row r="2567" spans="2:5">
      <c r="B2567" s="35"/>
      <c r="C2567" s="35"/>
      <c r="E2567" s="28" t="str">
        <f>IF($B2567="","",VLOOKUP($B2567,公司明细!$D:$O,COLUMN()-COLUMN($B$4)+1,FALSE))</f>
        <v/>
      </c>
    </row>
    <row r="2568" spans="2:5">
      <c r="B2568" s="35"/>
      <c r="C2568" s="35"/>
      <c r="E2568" s="28" t="str">
        <f>IF($B2568="","",VLOOKUP($B2568,公司明细!$D:$O,COLUMN()-COLUMN($B$4)+1,FALSE))</f>
        <v/>
      </c>
    </row>
    <row r="2569" spans="2:5">
      <c r="B2569" s="35"/>
      <c r="C2569" s="35"/>
      <c r="E2569" s="28" t="str">
        <f>IF($B2569="","",VLOOKUP($B2569,公司明细!$D:$O,COLUMN()-COLUMN($B$4)+1,FALSE))</f>
        <v/>
      </c>
    </row>
    <row r="2570" spans="2:5">
      <c r="B2570" s="35"/>
      <c r="C2570" s="35"/>
      <c r="E2570" s="28" t="str">
        <f>IF($B2570="","",VLOOKUP($B2570,公司明细!$D:$O,COLUMN()-COLUMN($B$4)+1,FALSE))</f>
        <v/>
      </c>
    </row>
    <row r="2571" spans="2:5">
      <c r="B2571" s="35"/>
      <c r="C2571" s="35"/>
      <c r="E2571" s="28" t="str">
        <f>IF($B2571="","",VLOOKUP($B2571,公司明细!$D:$O,COLUMN()-COLUMN($B$4)+1,FALSE))</f>
        <v/>
      </c>
    </row>
    <row r="2572" spans="2:5">
      <c r="B2572" s="35"/>
      <c r="C2572" s="35"/>
      <c r="E2572" s="28" t="str">
        <f>IF($B2572="","",VLOOKUP($B2572,公司明细!$D:$O,COLUMN()-COLUMN($B$4)+1,FALSE))</f>
        <v/>
      </c>
    </row>
    <row r="2573" spans="2:5">
      <c r="B2573" s="35"/>
      <c r="C2573" s="35"/>
      <c r="E2573" s="28" t="str">
        <f>IF($B2573="","",VLOOKUP($B2573,公司明细!$D:$O,COLUMN()-COLUMN($B$4)+1,FALSE))</f>
        <v/>
      </c>
    </row>
    <row r="2574" spans="2:5">
      <c r="B2574" s="35"/>
      <c r="C2574" s="35"/>
      <c r="E2574" s="28" t="str">
        <f>IF($B2574="","",VLOOKUP($B2574,公司明细!$D:$O,COLUMN()-COLUMN($B$4)+1,FALSE))</f>
        <v/>
      </c>
    </row>
    <row r="2575" spans="2:5">
      <c r="B2575" s="35"/>
      <c r="C2575" s="35"/>
      <c r="E2575" s="28" t="str">
        <f>IF($B2575="","",VLOOKUP($B2575,公司明细!$D:$O,COLUMN()-COLUMN($B$4)+1,FALSE))</f>
        <v/>
      </c>
    </row>
    <row r="2576" spans="2:5">
      <c r="B2576" s="35"/>
      <c r="C2576" s="35"/>
      <c r="E2576" s="28" t="str">
        <f>IF($B2576="","",VLOOKUP($B2576,公司明细!$D:$O,COLUMN()-COLUMN($B$4)+1,FALSE))</f>
        <v/>
      </c>
    </row>
    <row r="2577" spans="2:5">
      <c r="B2577" s="35"/>
      <c r="C2577" s="35"/>
      <c r="E2577" s="28" t="str">
        <f>IF($B2577="","",VLOOKUP($B2577,公司明细!$D:$O,COLUMN()-COLUMN($B$4)+1,FALSE))</f>
        <v/>
      </c>
    </row>
    <row r="2578" spans="2:5">
      <c r="B2578" s="35"/>
      <c r="C2578" s="35"/>
      <c r="E2578" s="28" t="str">
        <f>IF($B2578="","",VLOOKUP($B2578,公司明细!$D:$O,COLUMN()-COLUMN($B$4)+1,FALSE))</f>
        <v/>
      </c>
    </row>
    <row r="2579" spans="2:5">
      <c r="B2579" s="35"/>
      <c r="C2579" s="35"/>
      <c r="E2579" s="28" t="str">
        <f>IF($B2579="","",VLOOKUP($B2579,公司明细!$D:$O,COLUMN()-COLUMN($B$4)+1,FALSE))</f>
        <v/>
      </c>
    </row>
    <row r="2580" spans="2:5">
      <c r="B2580" s="35"/>
      <c r="C2580" s="35"/>
      <c r="E2580" s="28" t="str">
        <f>IF($B2580="","",VLOOKUP($B2580,公司明细!$D:$O,COLUMN()-COLUMN($B$4)+1,FALSE))</f>
        <v/>
      </c>
    </row>
    <row r="2581" spans="2:5">
      <c r="B2581" s="35"/>
      <c r="C2581" s="35"/>
      <c r="E2581" s="28" t="str">
        <f>IF($B2581="","",VLOOKUP($B2581,公司明细!$D:$O,COLUMN()-COLUMN($B$4)+1,FALSE))</f>
        <v/>
      </c>
    </row>
    <row r="2582" spans="2:5">
      <c r="B2582" s="35"/>
      <c r="C2582" s="35"/>
      <c r="E2582" s="28" t="str">
        <f>IF($B2582="","",VLOOKUP($B2582,公司明细!$D:$O,COLUMN()-COLUMN($B$4)+1,FALSE))</f>
        <v/>
      </c>
    </row>
    <row r="2583" spans="2:5">
      <c r="B2583" s="35"/>
      <c r="C2583" s="35"/>
      <c r="E2583" s="28" t="str">
        <f>IF($B2583="","",VLOOKUP($B2583,公司明细!$D:$O,COLUMN()-COLUMN($B$4)+1,FALSE))</f>
        <v/>
      </c>
    </row>
    <row r="2584" spans="2:5">
      <c r="B2584" s="35"/>
      <c r="C2584" s="35"/>
      <c r="E2584" s="28" t="str">
        <f>IF($B2584="","",VLOOKUP($B2584,公司明细!$D:$O,COLUMN()-COLUMN($B$4)+1,FALSE))</f>
        <v/>
      </c>
    </row>
    <row r="2585" spans="2:5">
      <c r="B2585" s="35"/>
      <c r="C2585" s="35"/>
      <c r="E2585" s="28" t="str">
        <f>IF($B2585="","",VLOOKUP($B2585,公司明细!$D:$O,COLUMN()-COLUMN($B$4)+1,FALSE))</f>
        <v/>
      </c>
    </row>
    <row r="2586" spans="2:5">
      <c r="B2586" s="35"/>
      <c r="C2586" s="35"/>
      <c r="E2586" s="28" t="str">
        <f>IF($B2586="","",VLOOKUP($B2586,公司明细!$D:$O,COLUMN()-COLUMN($B$4)+1,FALSE))</f>
        <v/>
      </c>
    </row>
    <row r="2587" spans="2:5">
      <c r="B2587" s="35"/>
      <c r="C2587" s="35"/>
      <c r="E2587" s="28" t="str">
        <f>IF($B2587="","",VLOOKUP($B2587,公司明细!$D:$O,COLUMN()-COLUMN($B$4)+1,FALSE))</f>
        <v/>
      </c>
    </row>
    <row r="2588" spans="2:5">
      <c r="B2588" s="35"/>
      <c r="C2588" s="35"/>
      <c r="E2588" s="28" t="str">
        <f>IF($B2588="","",VLOOKUP($B2588,公司明细!$D:$O,COLUMN()-COLUMN($B$4)+1,FALSE))</f>
        <v/>
      </c>
    </row>
    <row r="2589" spans="2:5">
      <c r="B2589" s="35"/>
      <c r="C2589" s="35"/>
      <c r="E2589" s="28" t="str">
        <f>IF($B2589="","",VLOOKUP($B2589,公司明细!$D:$O,COLUMN()-COLUMN($B$4)+1,FALSE))</f>
        <v/>
      </c>
    </row>
    <row r="2590" spans="2:5">
      <c r="B2590" s="35"/>
      <c r="C2590" s="35"/>
      <c r="E2590" s="28" t="str">
        <f>IF($B2590="","",VLOOKUP($B2590,公司明细!$D:$O,COLUMN()-COLUMN($B$4)+1,FALSE))</f>
        <v/>
      </c>
    </row>
    <row r="2591" spans="2:5">
      <c r="B2591" s="35"/>
      <c r="C2591" s="35"/>
      <c r="E2591" s="28" t="str">
        <f>IF($B2591="","",VLOOKUP($B2591,公司明细!$D:$O,COLUMN()-COLUMN($B$4)+1,FALSE))</f>
        <v/>
      </c>
    </row>
    <row r="2592" spans="2:5">
      <c r="B2592" s="35"/>
      <c r="C2592" s="35"/>
      <c r="E2592" s="28" t="str">
        <f>IF($B2592="","",VLOOKUP($B2592,公司明细!$D:$O,COLUMN()-COLUMN($B$4)+1,FALSE))</f>
        <v/>
      </c>
    </row>
    <row r="2593" spans="2:5">
      <c r="B2593" s="35"/>
      <c r="C2593" s="35"/>
      <c r="E2593" s="28" t="str">
        <f>IF($B2593="","",VLOOKUP($B2593,公司明细!$D:$O,COLUMN()-COLUMN($B$4)+1,FALSE))</f>
        <v/>
      </c>
    </row>
    <row r="2594" spans="2:5">
      <c r="B2594" s="35"/>
      <c r="C2594" s="35"/>
      <c r="E2594" s="28" t="str">
        <f>IF($B2594="","",VLOOKUP($B2594,公司明细!$D:$O,COLUMN()-COLUMN($B$4)+1,FALSE))</f>
        <v/>
      </c>
    </row>
    <row r="2595" spans="2:5">
      <c r="B2595" s="35"/>
      <c r="C2595" s="35"/>
      <c r="E2595" s="28" t="str">
        <f>IF($B2595="","",VLOOKUP($B2595,公司明细!$D:$O,COLUMN()-COLUMN($B$4)+1,FALSE))</f>
        <v/>
      </c>
    </row>
    <row r="2596" spans="2:5">
      <c r="B2596" s="35"/>
      <c r="C2596" s="35"/>
      <c r="E2596" s="28" t="str">
        <f>IF($B2596="","",VLOOKUP($B2596,公司明细!$D:$O,COLUMN()-COLUMN($B$4)+1,FALSE))</f>
        <v/>
      </c>
    </row>
    <row r="2597" spans="2:5">
      <c r="B2597" s="35"/>
      <c r="C2597" s="35"/>
      <c r="E2597" s="28" t="str">
        <f>IF($B2597="","",VLOOKUP($B2597,公司明细!$D:$O,COLUMN()-COLUMN($B$4)+1,FALSE))</f>
        <v/>
      </c>
    </row>
    <row r="2598" spans="2:5">
      <c r="B2598" s="35"/>
      <c r="C2598" s="35"/>
      <c r="E2598" s="28" t="str">
        <f>IF($B2598="","",VLOOKUP($B2598,公司明细!$D:$O,COLUMN()-COLUMN($B$4)+1,FALSE))</f>
        <v/>
      </c>
    </row>
    <row r="2599" spans="2:5">
      <c r="B2599" s="35"/>
      <c r="C2599" s="35"/>
      <c r="E2599" s="28" t="str">
        <f>IF($B2599="","",VLOOKUP($B2599,公司明细!$D:$O,COLUMN()-COLUMN($B$4)+1,FALSE))</f>
        <v/>
      </c>
    </row>
    <row r="2600" spans="2:5">
      <c r="B2600" s="35"/>
      <c r="C2600" s="35"/>
      <c r="E2600" s="28" t="str">
        <f>IF($B2600="","",VLOOKUP($B2600,公司明细!$D:$O,COLUMN()-COLUMN($B$4)+1,FALSE))</f>
        <v/>
      </c>
    </row>
    <row r="2601" spans="2:5">
      <c r="B2601" s="35"/>
      <c r="C2601" s="35"/>
      <c r="E2601" s="28" t="str">
        <f>IF($B2601="","",VLOOKUP($B2601,公司明细!$D:$O,COLUMN()-COLUMN($B$4)+1,FALSE))</f>
        <v/>
      </c>
    </row>
    <row r="2602" spans="2:5">
      <c r="B2602" s="35"/>
      <c r="C2602" s="35"/>
      <c r="E2602" s="28" t="str">
        <f>IF($B2602="","",VLOOKUP($B2602,公司明细!$D:$O,COLUMN()-COLUMN($B$4)+1,FALSE))</f>
        <v/>
      </c>
    </row>
    <row r="2603" spans="2:5">
      <c r="B2603" s="35"/>
      <c r="C2603" s="35"/>
      <c r="E2603" s="28" t="str">
        <f>IF($B2603="","",VLOOKUP($B2603,公司明细!$D:$O,COLUMN()-COLUMN($B$4)+1,FALSE))</f>
        <v/>
      </c>
    </row>
    <row r="2604" spans="2:5">
      <c r="B2604" s="35"/>
      <c r="C2604" s="35"/>
      <c r="E2604" s="28" t="str">
        <f>IF($B2604="","",VLOOKUP($B2604,公司明细!$D:$O,COLUMN()-COLUMN($B$4)+1,FALSE))</f>
        <v/>
      </c>
    </row>
    <row r="2605" spans="2:5">
      <c r="B2605" s="35"/>
      <c r="C2605" s="35"/>
      <c r="E2605" s="28" t="str">
        <f>IF($B2605="","",VLOOKUP($B2605,公司明细!$D:$O,COLUMN()-COLUMN($B$4)+1,FALSE))</f>
        <v/>
      </c>
    </row>
    <row r="2606" spans="2:5">
      <c r="B2606" s="35"/>
      <c r="C2606" s="35"/>
      <c r="E2606" s="28" t="str">
        <f>IF($B2606="","",VLOOKUP($B2606,公司明细!$D:$O,COLUMN()-COLUMN($B$4)+1,FALSE))</f>
        <v/>
      </c>
    </row>
    <row r="2607" spans="2:5">
      <c r="B2607" s="35"/>
      <c r="C2607" s="35"/>
      <c r="E2607" s="28" t="str">
        <f>IF($B2607="","",VLOOKUP($B2607,公司明细!$D:$O,COLUMN()-COLUMN($B$4)+1,FALSE))</f>
        <v/>
      </c>
    </row>
    <row r="2608" spans="2:5">
      <c r="B2608" s="35"/>
      <c r="C2608" s="35"/>
      <c r="E2608" s="28" t="str">
        <f>IF($B2608="","",VLOOKUP($B2608,公司明细!$D:$O,COLUMN()-COLUMN($B$4)+1,FALSE))</f>
        <v/>
      </c>
    </row>
    <row r="2609" spans="2:5">
      <c r="B2609" s="35"/>
      <c r="C2609" s="35"/>
      <c r="E2609" s="28" t="str">
        <f>IF($B2609="","",VLOOKUP($B2609,公司明细!$D:$O,COLUMN()-COLUMN($B$4)+1,FALSE))</f>
        <v/>
      </c>
    </row>
    <row r="2610" spans="2:5">
      <c r="B2610" s="35"/>
      <c r="C2610" s="35"/>
      <c r="E2610" s="28" t="str">
        <f>IF($B2610="","",VLOOKUP($B2610,公司明细!$D:$O,COLUMN()-COLUMN($B$4)+1,FALSE))</f>
        <v/>
      </c>
    </row>
    <row r="2611" spans="2:5">
      <c r="B2611" s="35"/>
      <c r="C2611" s="35"/>
      <c r="E2611" s="28" t="str">
        <f>IF($B2611="","",VLOOKUP($B2611,公司明细!$D:$O,COLUMN()-COLUMN($B$4)+1,FALSE))</f>
        <v/>
      </c>
    </row>
    <row r="2612" spans="2:5">
      <c r="B2612" s="35"/>
      <c r="C2612" s="35"/>
      <c r="E2612" s="28" t="str">
        <f>IF($B2612="","",VLOOKUP($B2612,公司明细!$D:$O,COLUMN()-COLUMN($B$4)+1,FALSE))</f>
        <v/>
      </c>
    </row>
    <row r="2613" spans="2:5">
      <c r="B2613" s="35"/>
      <c r="C2613" s="35"/>
      <c r="E2613" s="28" t="str">
        <f>IF($B2613="","",VLOOKUP($B2613,公司明细!$D:$O,COLUMN()-COLUMN($B$4)+1,FALSE))</f>
        <v/>
      </c>
    </row>
    <row r="2614" spans="2:5">
      <c r="B2614" s="35"/>
      <c r="C2614" s="35"/>
      <c r="E2614" s="28" t="str">
        <f>IF($B2614="","",VLOOKUP($B2614,公司明细!$D:$O,COLUMN()-COLUMN($B$4)+1,FALSE))</f>
        <v/>
      </c>
    </row>
    <row r="2615" spans="2:5">
      <c r="B2615" s="35"/>
      <c r="C2615" s="35"/>
      <c r="E2615" s="28" t="str">
        <f>IF($B2615="","",VLOOKUP($B2615,公司明细!$D:$O,COLUMN()-COLUMN($B$4)+1,FALSE))</f>
        <v/>
      </c>
    </row>
    <row r="2616" spans="2:5">
      <c r="B2616" s="35"/>
      <c r="C2616" s="35"/>
      <c r="E2616" s="28" t="str">
        <f>IF($B2616="","",VLOOKUP($B2616,公司明细!$D:$O,COLUMN()-COLUMN($B$4)+1,FALSE))</f>
        <v/>
      </c>
    </row>
    <row r="2617" spans="2:5">
      <c r="B2617" s="35"/>
      <c r="C2617" s="35"/>
      <c r="E2617" s="28" t="str">
        <f>IF($B2617="","",VLOOKUP($B2617,公司明细!$D:$O,COLUMN()-COLUMN($B$4)+1,FALSE))</f>
        <v/>
      </c>
    </row>
    <row r="2618" spans="2:5">
      <c r="B2618" s="35"/>
      <c r="C2618" s="35"/>
      <c r="E2618" s="28" t="str">
        <f>IF($B2618="","",VLOOKUP($B2618,公司明细!$D:$O,COLUMN()-COLUMN($B$4)+1,FALSE))</f>
        <v/>
      </c>
    </row>
    <row r="2619" spans="2:5">
      <c r="B2619" s="35"/>
      <c r="C2619" s="35"/>
      <c r="E2619" s="28" t="str">
        <f>IF($B2619="","",VLOOKUP($B2619,公司明细!$D:$O,COLUMN()-COLUMN($B$4)+1,FALSE))</f>
        <v/>
      </c>
    </row>
    <row r="2620" spans="2:5">
      <c r="B2620" s="35"/>
      <c r="C2620" s="35"/>
      <c r="E2620" s="28" t="str">
        <f>IF($B2620="","",VLOOKUP($B2620,公司明细!$D:$O,COLUMN()-COLUMN($B$4)+1,FALSE))</f>
        <v/>
      </c>
    </row>
    <row r="2621" spans="2:5">
      <c r="B2621" s="35"/>
      <c r="C2621" s="35"/>
      <c r="E2621" s="28" t="str">
        <f>IF($B2621="","",VLOOKUP($B2621,公司明细!$D:$O,COLUMN()-COLUMN($B$4)+1,FALSE))</f>
        <v/>
      </c>
    </row>
    <row r="2622" spans="2:5">
      <c r="B2622" s="35"/>
      <c r="C2622" s="35"/>
      <c r="E2622" s="28" t="str">
        <f>IF($B2622="","",VLOOKUP($B2622,公司明细!$D:$O,COLUMN()-COLUMN($B$4)+1,FALSE))</f>
        <v/>
      </c>
    </row>
    <row r="2623" spans="2:5">
      <c r="B2623" s="35"/>
      <c r="C2623" s="35"/>
      <c r="E2623" s="28" t="str">
        <f>IF($B2623="","",VLOOKUP($B2623,公司明细!$D:$O,COLUMN()-COLUMN($B$4)+1,FALSE))</f>
        <v/>
      </c>
    </row>
    <row r="2624" spans="2:5">
      <c r="B2624" s="35"/>
      <c r="C2624" s="35"/>
      <c r="E2624" s="28" t="str">
        <f>IF($B2624="","",VLOOKUP($B2624,公司明细!$D:$O,COLUMN()-COLUMN($B$4)+1,FALSE))</f>
        <v/>
      </c>
    </row>
    <row r="2625" spans="2:5">
      <c r="B2625" s="35"/>
      <c r="C2625" s="35"/>
      <c r="E2625" s="28" t="str">
        <f>IF($B2625="","",VLOOKUP($B2625,公司明细!$D:$O,COLUMN()-COLUMN($B$4)+1,FALSE))</f>
        <v/>
      </c>
    </row>
    <row r="2626" spans="2:5">
      <c r="B2626" s="35"/>
      <c r="C2626" s="35"/>
      <c r="E2626" s="28" t="str">
        <f>IF($B2626="","",VLOOKUP($B2626,公司明细!$D:$O,COLUMN()-COLUMN($B$4)+1,FALSE))</f>
        <v/>
      </c>
    </row>
    <row r="2627" spans="2:5">
      <c r="B2627" s="35"/>
      <c r="C2627" s="35"/>
      <c r="E2627" s="28" t="str">
        <f>IF($B2627="","",VLOOKUP($B2627,公司明细!$D:$O,COLUMN()-COLUMN($B$4)+1,FALSE))</f>
        <v/>
      </c>
    </row>
    <row r="2628" spans="2:5">
      <c r="B2628" s="35"/>
      <c r="C2628" s="35"/>
      <c r="E2628" s="28" t="str">
        <f>IF($B2628="","",VLOOKUP($B2628,公司明细!$D:$O,COLUMN()-COLUMN($B$4)+1,FALSE))</f>
        <v/>
      </c>
    </row>
    <row r="2629" spans="2:5">
      <c r="B2629" s="35"/>
      <c r="C2629" s="35"/>
      <c r="E2629" s="28" t="str">
        <f>IF($B2629="","",VLOOKUP($B2629,公司明细!$D:$O,COLUMN()-COLUMN($B$4)+1,FALSE))</f>
        <v/>
      </c>
    </row>
    <row r="2630" spans="2:5">
      <c r="B2630" s="35"/>
      <c r="C2630" s="35"/>
      <c r="E2630" s="28" t="str">
        <f>IF($B2630="","",VLOOKUP($B2630,公司明细!$D:$O,COLUMN()-COLUMN($B$4)+1,FALSE))</f>
        <v/>
      </c>
    </row>
    <row r="2631" spans="2:5">
      <c r="B2631" s="35"/>
      <c r="C2631" s="35"/>
      <c r="E2631" s="28" t="str">
        <f>IF($B2631="","",VLOOKUP($B2631,公司明细!$D:$O,COLUMN()-COLUMN($B$4)+1,FALSE))</f>
        <v/>
      </c>
    </row>
    <row r="2632" spans="2:5">
      <c r="B2632" s="35"/>
      <c r="C2632" s="35"/>
      <c r="E2632" s="28" t="str">
        <f>IF($B2632="","",VLOOKUP($B2632,公司明细!$D:$O,COLUMN()-COLUMN($B$4)+1,FALSE))</f>
        <v/>
      </c>
    </row>
    <row r="2633" spans="2:5">
      <c r="B2633" s="35"/>
      <c r="C2633" s="35"/>
      <c r="E2633" s="28" t="str">
        <f>IF($B2633="","",VLOOKUP($B2633,公司明细!$D:$O,COLUMN()-COLUMN($B$4)+1,FALSE))</f>
        <v/>
      </c>
    </row>
    <row r="2634" spans="2:5">
      <c r="B2634" s="35"/>
      <c r="C2634" s="35"/>
      <c r="E2634" s="28" t="str">
        <f>IF($B2634="","",VLOOKUP($B2634,公司明细!$D:$O,COLUMN()-COLUMN($B$4)+1,FALSE))</f>
        <v/>
      </c>
    </row>
    <row r="2635" spans="2:5">
      <c r="B2635" s="35"/>
      <c r="C2635" s="35"/>
      <c r="E2635" s="28" t="str">
        <f>IF($B2635="","",VLOOKUP($B2635,公司明细!$D:$O,COLUMN()-COLUMN($B$4)+1,FALSE))</f>
        <v/>
      </c>
    </row>
    <row r="2636" spans="2:5">
      <c r="B2636" s="35"/>
      <c r="C2636" s="35"/>
      <c r="E2636" s="28" t="str">
        <f>IF($B2636="","",VLOOKUP($B2636,公司明细!$D:$O,COLUMN()-COLUMN($B$4)+1,FALSE))</f>
        <v/>
      </c>
    </row>
    <row r="2637" spans="2:5">
      <c r="B2637" s="35"/>
      <c r="C2637" s="35"/>
      <c r="E2637" s="28" t="str">
        <f>IF($B2637="","",VLOOKUP($B2637,公司明细!$D:$O,COLUMN()-COLUMN($B$4)+1,FALSE))</f>
        <v/>
      </c>
    </row>
    <row r="2638" spans="2:5">
      <c r="B2638" s="35"/>
      <c r="C2638" s="35"/>
      <c r="E2638" s="28" t="str">
        <f>IF($B2638="","",VLOOKUP($B2638,公司明细!$D:$O,COLUMN()-COLUMN($B$4)+1,FALSE))</f>
        <v/>
      </c>
    </row>
    <row r="2639" spans="2:5">
      <c r="B2639" s="35"/>
      <c r="C2639" s="35"/>
      <c r="E2639" s="28" t="str">
        <f>IF($B2639="","",VLOOKUP($B2639,公司明细!$D:$O,COLUMN()-COLUMN($B$4)+1,FALSE))</f>
        <v/>
      </c>
    </row>
    <row r="2640" spans="2:5">
      <c r="B2640" s="35"/>
      <c r="C2640" s="35"/>
      <c r="E2640" s="28" t="str">
        <f>IF($B2640="","",VLOOKUP($B2640,公司明细!$D:$O,COLUMN()-COLUMN($B$4)+1,FALSE))</f>
        <v/>
      </c>
    </row>
    <row r="2641" spans="2:5">
      <c r="B2641" s="35"/>
      <c r="C2641" s="35"/>
      <c r="E2641" s="28" t="str">
        <f>IF($B2641="","",VLOOKUP($B2641,公司明细!$D:$O,COLUMN()-COLUMN($B$4)+1,FALSE))</f>
        <v/>
      </c>
    </row>
    <row r="2642" spans="2:5">
      <c r="B2642" s="35"/>
      <c r="C2642" s="35"/>
      <c r="E2642" s="28" t="str">
        <f>IF($B2642="","",VLOOKUP($B2642,公司明细!$D:$O,COLUMN()-COLUMN($B$4)+1,FALSE))</f>
        <v/>
      </c>
    </row>
    <row r="2643" spans="2:5">
      <c r="B2643" s="35"/>
      <c r="C2643" s="35"/>
      <c r="E2643" s="28" t="str">
        <f>IF($B2643="","",VLOOKUP($B2643,公司明细!$D:$O,COLUMN()-COLUMN($B$4)+1,FALSE))</f>
        <v/>
      </c>
    </row>
    <row r="2644" spans="2:5">
      <c r="B2644" s="35"/>
      <c r="C2644" s="35"/>
      <c r="E2644" s="28" t="str">
        <f>IF($B2644="","",VLOOKUP($B2644,公司明细!$D:$O,COLUMN()-COLUMN($B$4)+1,FALSE))</f>
        <v/>
      </c>
    </row>
    <row r="2645" spans="2:5">
      <c r="B2645" s="35"/>
      <c r="C2645" s="35"/>
      <c r="E2645" s="28" t="str">
        <f>IF($B2645="","",VLOOKUP($B2645,公司明细!$D:$O,COLUMN()-COLUMN($B$4)+1,FALSE))</f>
        <v/>
      </c>
    </row>
    <row r="2646" spans="2:5">
      <c r="B2646" s="35"/>
      <c r="C2646" s="35"/>
      <c r="E2646" s="28" t="str">
        <f>IF($B2646="","",VLOOKUP($B2646,公司明细!$D:$O,COLUMN()-COLUMN($B$4)+1,FALSE))</f>
        <v/>
      </c>
    </row>
    <row r="2647" spans="2:5">
      <c r="B2647" s="35"/>
      <c r="C2647" s="35"/>
      <c r="E2647" s="28" t="str">
        <f>IF($B2647="","",VLOOKUP($B2647,公司明细!$D:$O,COLUMN()-COLUMN($B$4)+1,FALSE))</f>
        <v/>
      </c>
    </row>
    <row r="2648" spans="2:5">
      <c r="B2648" s="35"/>
      <c r="C2648" s="35"/>
      <c r="E2648" s="28" t="str">
        <f>IF($B2648="","",VLOOKUP($B2648,公司明细!$D:$O,COLUMN()-COLUMN($B$4)+1,FALSE))</f>
        <v/>
      </c>
    </row>
    <row r="2649" spans="2:5">
      <c r="B2649" s="35"/>
      <c r="C2649" s="35"/>
      <c r="E2649" s="28" t="str">
        <f>IF($B2649="","",VLOOKUP($B2649,公司明细!$D:$O,COLUMN()-COLUMN($B$4)+1,FALSE))</f>
        <v/>
      </c>
    </row>
    <row r="2650" spans="2:5">
      <c r="B2650" s="35"/>
      <c r="C2650" s="35"/>
      <c r="E2650" s="28" t="str">
        <f>IF($B2650="","",VLOOKUP($B2650,公司明细!$D:$O,COLUMN()-COLUMN($B$4)+1,FALSE))</f>
        <v/>
      </c>
    </row>
    <row r="2651" spans="2:5">
      <c r="B2651" s="35"/>
      <c r="C2651" s="35"/>
      <c r="E2651" s="28" t="str">
        <f>IF($B2651="","",VLOOKUP($B2651,公司明细!$D:$O,COLUMN()-COLUMN($B$4)+1,FALSE))</f>
        <v/>
      </c>
    </row>
    <row r="2652" spans="2:5">
      <c r="B2652" s="35"/>
      <c r="C2652" s="35"/>
      <c r="E2652" s="28" t="str">
        <f>IF($B2652="","",VLOOKUP($B2652,公司明细!$D:$O,COLUMN()-COLUMN($B$4)+1,FALSE))</f>
        <v/>
      </c>
    </row>
    <row r="2653" spans="2:5">
      <c r="B2653" s="35"/>
      <c r="C2653" s="35"/>
      <c r="E2653" s="28" t="str">
        <f>IF($B2653="","",VLOOKUP($B2653,公司明细!$D:$O,COLUMN()-COLUMN($B$4)+1,FALSE))</f>
        <v/>
      </c>
    </row>
    <row r="2654" spans="2:5">
      <c r="B2654" s="35"/>
      <c r="C2654" s="35"/>
      <c r="E2654" s="28" t="str">
        <f>IF($B2654="","",VLOOKUP($B2654,公司明细!$D:$O,COLUMN()-COLUMN($B$4)+1,FALSE))</f>
        <v/>
      </c>
    </row>
    <row r="2655" spans="2:5">
      <c r="B2655" s="35"/>
      <c r="C2655" s="35"/>
      <c r="E2655" s="28" t="str">
        <f>IF($B2655="","",VLOOKUP($B2655,公司明细!$D:$O,COLUMN()-COLUMN($B$4)+1,FALSE))</f>
        <v/>
      </c>
    </row>
    <row r="2656" spans="2:5">
      <c r="B2656" s="35"/>
      <c r="C2656" s="35"/>
      <c r="E2656" s="28" t="str">
        <f>IF($B2656="","",VLOOKUP($B2656,公司明细!$D:$O,COLUMN()-COLUMN($B$4)+1,FALSE))</f>
        <v/>
      </c>
    </row>
    <row r="2657" spans="2:5">
      <c r="B2657" s="35"/>
      <c r="C2657" s="35"/>
      <c r="E2657" s="28" t="str">
        <f>IF($B2657="","",VLOOKUP($B2657,公司明细!$D:$O,COLUMN()-COLUMN($B$4)+1,FALSE))</f>
        <v/>
      </c>
    </row>
    <row r="2658" spans="2:5">
      <c r="B2658" s="35"/>
      <c r="C2658" s="35"/>
      <c r="E2658" s="28" t="str">
        <f>IF($B2658="","",VLOOKUP($B2658,公司明细!$D:$O,COLUMN()-COLUMN($B$4)+1,FALSE))</f>
        <v/>
      </c>
    </row>
    <row r="2659" spans="2:5">
      <c r="B2659" s="35"/>
      <c r="C2659" s="35"/>
      <c r="E2659" s="28" t="str">
        <f>IF($B2659="","",VLOOKUP($B2659,公司明细!$D:$O,COLUMN()-COLUMN($B$4)+1,FALSE))</f>
        <v/>
      </c>
    </row>
    <row r="2660" spans="2:5">
      <c r="B2660" s="35"/>
      <c r="C2660" s="35"/>
      <c r="E2660" s="28" t="str">
        <f>IF($B2660="","",VLOOKUP($B2660,公司明细!$D:$O,COLUMN()-COLUMN($B$4)+1,FALSE))</f>
        <v/>
      </c>
    </row>
    <row r="2661" spans="2:5">
      <c r="B2661" s="35"/>
      <c r="C2661" s="35"/>
      <c r="E2661" s="28" t="str">
        <f>IF($B2661="","",VLOOKUP($B2661,公司明细!$D:$O,COLUMN()-COLUMN($B$4)+1,FALSE))</f>
        <v/>
      </c>
    </row>
    <row r="2662" spans="2:5">
      <c r="B2662" s="35"/>
      <c r="C2662" s="35"/>
      <c r="E2662" s="28" t="str">
        <f>IF($B2662="","",VLOOKUP($B2662,公司明细!$D:$O,COLUMN()-COLUMN($B$4)+1,FALSE))</f>
        <v/>
      </c>
    </row>
    <row r="2663" spans="2:5">
      <c r="B2663" s="35"/>
      <c r="C2663" s="35"/>
      <c r="E2663" s="28" t="str">
        <f>IF($B2663="","",VLOOKUP($B2663,公司明细!$D:$O,COLUMN()-COLUMN($B$4)+1,FALSE))</f>
        <v/>
      </c>
    </row>
    <row r="2664" spans="2:5">
      <c r="B2664" s="35"/>
      <c r="C2664" s="35"/>
      <c r="E2664" s="28" t="str">
        <f>IF($B2664="","",VLOOKUP($B2664,公司明细!$D:$O,COLUMN()-COLUMN($B$4)+1,FALSE))</f>
        <v/>
      </c>
    </row>
    <row r="2665" spans="2:5">
      <c r="B2665" s="35"/>
      <c r="C2665" s="35"/>
      <c r="E2665" s="28" t="str">
        <f>IF($B2665="","",VLOOKUP($B2665,公司明细!$D:$O,COLUMN()-COLUMN($B$4)+1,FALSE))</f>
        <v/>
      </c>
    </row>
    <row r="2666" spans="2:5">
      <c r="B2666" s="35"/>
      <c r="C2666" s="35"/>
      <c r="E2666" s="28" t="str">
        <f>IF($B2666="","",VLOOKUP($B2666,公司明细!$D:$O,COLUMN()-COLUMN($B$4)+1,FALSE))</f>
        <v/>
      </c>
    </row>
    <row r="2667" spans="2:5">
      <c r="B2667" s="35"/>
      <c r="C2667" s="35"/>
      <c r="E2667" s="28" t="str">
        <f>IF($B2667="","",VLOOKUP($B2667,公司明细!$D:$O,COLUMN()-COLUMN($B$4)+1,FALSE))</f>
        <v/>
      </c>
    </row>
    <row r="2668" spans="2:5">
      <c r="B2668" s="35"/>
      <c r="C2668" s="35"/>
      <c r="E2668" s="28" t="str">
        <f>IF($B2668="","",VLOOKUP($B2668,公司明细!$D:$O,COLUMN()-COLUMN($B$4)+1,FALSE))</f>
        <v/>
      </c>
    </row>
    <row r="2669" spans="2:5">
      <c r="B2669" s="35"/>
      <c r="C2669" s="35"/>
      <c r="E2669" s="28" t="str">
        <f>IF($B2669="","",VLOOKUP($B2669,公司明细!$D:$O,COLUMN()-COLUMN($B$4)+1,FALSE))</f>
        <v/>
      </c>
    </row>
    <row r="2670" spans="2:5">
      <c r="B2670" s="35"/>
      <c r="C2670" s="35"/>
      <c r="E2670" s="28" t="str">
        <f>IF($B2670="","",VLOOKUP($B2670,公司明细!$D:$O,COLUMN()-COLUMN($B$4)+1,FALSE))</f>
        <v/>
      </c>
    </row>
    <row r="2671" spans="2:5">
      <c r="B2671" s="35"/>
      <c r="C2671" s="35"/>
      <c r="E2671" s="28" t="str">
        <f>IF($B2671="","",VLOOKUP($B2671,公司明细!$D:$O,COLUMN()-COLUMN($B$4)+1,FALSE))</f>
        <v/>
      </c>
    </row>
    <row r="2672" spans="2:5">
      <c r="B2672" s="35"/>
      <c r="C2672" s="35"/>
      <c r="E2672" s="28" t="str">
        <f>IF($B2672="","",VLOOKUP($B2672,公司明细!$D:$O,COLUMN()-COLUMN($B$4)+1,FALSE))</f>
        <v/>
      </c>
    </row>
    <row r="2673" spans="2:5">
      <c r="B2673" s="35"/>
      <c r="C2673" s="35"/>
      <c r="E2673" s="28" t="str">
        <f>IF($B2673="","",VLOOKUP($B2673,公司明细!$D:$O,COLUMN()-COLUMN($B$4)+1,FALSE))</f>
        <v/>
      </c>
    </row>
    <row r="2674" spans="2:5">
      <c r="B2674" s="35"/>
      <c r="C2674" s="35"/>
      <c r="E2674" s="28" t="str">
        <f>IF($B2674="","",VLOOKUP($B2674,公司明细!$D:$O,COLUMN()-COLUMN($B$4)+1,FALSE))</f>
        <v/>
      </c>
    </row>
    <row r="2675" spans="2:5">
      <c r="B2675" s="35"/>
      <c r="C2675" s="35"/>
      <c r="E2675" s="28" t="str">
        <f>IF($B2675="","",VLOOKUP($B2675,公司明细!$D:$O,COLUMN()-COLUMN($B$4)+1,FALSE))</f>
        <v/>
      </c>
    </row>
    <row r="2676" spans="2:5">
      <c r="B2676" s="35"/>
      <c r="C2676" s="35"/>
      <c r="E2676" s="28" t="str">
        <f>IF($B2676="","",VLOOKUP($B2676,公司明细!$D:$O,COLUMN()-COLUMN($B$4)+1,FALSE))</f>
        <v/>
      </c>
    </row>
    <row r="2677" spans="2:5">
      <c r="B2677" s="35"/>
      <c r="C2677" s="35"/>
      <c r="E2677" s="28" t="str">
        <f>IF($B2677="","",VLOOKUP($B2677,公司明细!$D:$O,COLUMN()-COLUMN($B$4)+1,FALSE))</f>
        <v/>
      </c>
    </row>
    <row r="2678" spans="2:5">
      <c r="B2678" s="35"/>
      <c r="C2678" s="35"/>
      <c r="E2678" s="28" t="str">
        <f>IF($B2678="","",VLOOKUP($B2678,公司明细!$D:$O,COLUMN()-COLUMN($B$4)+1,FALSE))</f>
        <v/>
      </c>
    </row>
    <row r="2679" spans="2:5">
      <c r="B2679" s="35"/>
      <c r="C2679" s="35"/>
      <c r="E2679" s="28" t="str">
        <f>IF($B2679="","",VLOOKUP($B2679,公司明细!$D:$O,COLUMN()-COLUMN($B$4)+1,FALSE))</f>
        <v/>
      </c>
    </row>
    <row r="2680" spans="2:5">
      <c r="B2680" s="35"/>
      <c r="C2680" s="35"/>
      <c r="E2680" s="28" t="str">
        <f>IF($B2680="","",VLOOKUP($B2680,公司明细!$D:$O,COLUMN()-COLUMN($B$4)+1,FALSE))</f>
        <v/>
      </c>
    </row>
    <row r="2681" spans="2:5">
      <c r="B2681" s="35"/>
      <c r="C2681" s="35"/>
      <c r="E2681" s="28" t="str">
        <f>IF($B2681="","",VLOOKUP($B2681,公司明细!$D:$O,COLUMN()-COLUMN($B$4)+1,FALSE))</f>
        <v/>
      </c>
    </row>
    <row r="2682" spans="2:5">
      <c r="B2682" s="35"/>
      <c r="C2682" s="35"/>
      <c r="E2682" s="28" t="str">
        <f>IF($B2682="","",VLOOKUP($B2682,公司明细!$D:$O,COLUMN()-COLUMN($B$4)+1,FALSE))</f>
        <v/>
      </c>
    </row>
    <row r="2683" spans="2:5">
      <c r="B2683" s="35"/>
      <c r="C2683" s="35"/>
      <c r="E2683" s="28" t="str">
        <f>IF($B2683="","",VLOOKUP($B2683,公司明细!$D:$O,COLUMN()-COLUMN($B$4)+1,FALSE))</f>
        <v/>
      </c>
    </row>
    <row r="2684" spans="2:5">
      <c r="B2684" s="35"/>
      <c r="C2684" s="35"/>
      <c r="E2684" s="28" t="str">
        <f>IF($B2684="","",VLOOKUP($B2684,公司明细!$D:$O,COLUMN()-COLUMN($B$4)+1,FALSE))</f>
        <v/>
      </c>
    </row>
    <row r="2685" spans="2:5">
      <c r="B2685" s="35"/>
      <c r="C2685" s="35"/>
      <c r="E2685" s="28" t="str">
        <f>IF($B2685="","",VLOOKUP($B2685,公司明细!$D:$O,COLUMN()-COLUMN($B$4)+1,FALSE))</f>
        <v/>
      </c>
    </row>
    <row r="2686" spans="2:5">
      <c r="B2686" s="35"/>
      <c r="C2686" s="35"/>
      <c r="E2686" s="28" t="str">
        <f>IF($B2686="","",VLOOKUP($B2686,公司明细!$D:$O,COLUMN()-COLUMN($B$4)+1,FALSE))</f>
        <v/>
      </c>
    </row>
    <row r="2687" spans="2:5">
      <c r="B2687" s="35"/>
      <c r="C2687" s="35"/>
      <c r="E2687" s="28" t="str">
        <f>IF($B2687="","",VLOOKUP($B2687,公司明细!$D:$O,COLUMN()-COLUMN($B$4)+1,FALSE))</f>
        <v/>
      </c>
    </row>
    <row r="2688" spans="2:5">
      <c r="B2688" s="35"/>
      <c r="C2688" s="35"/>
      <c r="E2688" s="28" t="str">
        <f>IF($B2688="","",VLOOKUP($B2688,公司明细!$D:$O,COLUMN()-COLUMN($B$4)+1,FALSE))</f>
        <v/>
      </c>
    </row>
    <row r="2689" spans="2:5">
      <c r="B2689" s="35"/>
      <c r="C2689" s="35"/>
      <c r="E2689" s="28" t="str">
        <f>IF($B2689="","",VLOOKUP($B2689,公司明细!$D:$O,COLUMN()-COLUMN($B$4)+1,FALSE))</f>
        <v/>
      </c>
    </row>
    <row r="2690" spans="2:5">
      <c r="B2690" s="35"/>
      <c r="C2690" s="35"/>
      <c r="E2690" s="28" t="str">
        <f>IF($B2690="","",VLOOKUP($B2690,公司明细!$D:$O,COLUMN()-COLUMN($B$4)+1,FALSE))</f>
        <v/>
      </c>
    </row>
    <row r="2691" spans="2:5">
      <c r="B2691" s="35"/>
      <c r="C2691" s="35"/>
      <c r="E2691" s="28" t="str">
        <f>IF($B2691="","",VLOOKUP($B2691,公司明细!$D:$O,COLUMN()-COLUMN($B$4)+1,FALSE))</f>
        <v/>
      </c>
    </row>
    <row r="2692" spans="2:5">
      <c r="B2692" s="35"/>
      <c r="C2692" s="35"/>
      <c r="E2692" s="28" t="str">
        <f>IF($B2692="","",VLOOKUP($B2692,公司明细!$D:$O,COLUMN()-COLUMN($B$4)+1,FALSE))</f>
        <v/>
      </c>
    </row>
    <row r="2693" spans="2:5">
      <c r="B2693" s="35"/>
      <c r="C2693" s="35"/>
      <c r="E2693" s="28" t="str">
        <f>IF($B2693="","",VLOOKUP($B2693,公司明细!$D:$O,COLUMN()-COLUMN($B$4)+1,FALSE))</f>
        <v/>
      </c>
    </row>
    <row r="2694" spans="2:5">
      <c r="B2694" s="35"/>
      <c r="C2694" s="35"/>
      <c r="E2694" s="28" t="str">
        <f>IF($B2694="","",VLOOKUP($B2694,公司明细!$D:$O,COLUMN()-COLUMN($B$4)+1,FALSE))</f>
        <v/>
      </c>
    </row>
    <row r="2695" spans="2:5">
      <c r="B2695" s="35"/>
      <c r="C2695" s="35"/>
      <c r="E2695" s="28" t="str">
        <f>IF($B2695="","",VLOOKUP($B2695,公司明细!$D:$O,COLUMN()-COLUMN($B$4)+1,FALSE))</f>
        <v/>
      </c>
    </row>
    <row r="2696" spans="2:5">
      <c r="B2696" s="35"/>
      <c r="C2696" s="35"/>
      <c r="E2696" s="28" t="str">
        <f>IF($B2696="","",VLOOKUP($B2696,公司明细!$D:$O,COLUMN()-COLUMN($B$4)+1,FALSE))</f>
        <v/>
      </c>
    </row>
    <row r="2697" spans="2:5">
      <c r="B2697" s="35"/>
      <c r="C2697" s="35"/>
      <c r="E2697" s="28" t="str">
        <f>IF($B2697="","",VLOOKUP($B2697,公司明细!$D:$O,COLUMN()-COLUMN($B$4)+1,FALSE))</f>
        <v/>
      </c>
    </row>
    <row r="2698" spans="2:5">
      <c r="B2698" s="35"/>
      <c r="C2698" s="35"/>
      <c r="E2698" s="28" t="str">
        <f>IF($B2698="","",VLOOKUP($B2698,公司明细!$D:$O,COLUMN()-COLUMN($B$4)+1,FALSE))</f>
        <v/>
      </c>
    </row>
    <row r="2699" spans="2:5">
      <c r="B2699" s="35"/>
      <c r="C2699" s="35"/>
      <c r="E2699" s="28" t="str">
        <f>IF($B2699="","",VLOOKUP($B2699,公司明细!$D:$O,COLUMN()-COLUMN($B$4)+1,FALSE))</f>
        <v/>
      </c>
    </row>
    <row r="2700" spans="2:5">
      <c r="B2700" s="35"/>
      <c r="C2700" s="35"/>
      <c r="E2700" s="28" t="str">
        <f>IF($B2700="","",VLOOKUP($B2700,公司明细!$D:$O,COLUMN()-COLUMN($B$4)+1,FALSE))</f>
        <v/>
      </c>
    </row>
    <row r="2701" spans="2:5">
      <c r="B2701" s="35"/>
      <c r="C2701" s="35"/>
      <c r="E2701" s="28" t="str">
        <f>IF($B2701="","",VLOOKUP($B2701,公司明细!$D:$O,COLUMN()-COLUMN($B$4)+1,FALSE))</f>
        <v/>
      </c>
    </row>
    <row r="2702" spans="2:5">
      <c r="B2702" s="35"/>
      <c r="C2702" s="35"/>
      <c r="E2702" s="28" t="str">
        <f>IF($B2702="","",VLOOKUP($B2702,公司明细!$D:$O,COLUMN()-COLUMN($B$4)+1,FALSE))</f>
        <v/>
      </c>
    </row>
    <row r="2703" spans="2:5">
      <c r="B2703" s="35"/>
      <c r="C2703" s="35"/>
      <c r="E2703" s="28" t="str">
        <f>IF($B2703="","",VLOOKUP($B2703,公司明细!$D:$O,COLUMN()-COLUMN($B$4)+1,FALSE))</f>
        <v/>
      </c>
    </row>
    <row r="2704" spans="2:5">
      <c r="B2704" s="35"/>
      <c r="C2704" s="35"/>
      <c r="E2704" s="28" t="str">
        <f>IF($B2704="","",VLOOKUP($B2704,公司明细!$D:$O,COLUMN()-COLUMN($B$4)+1,FALSE))</f>
        <v/>
      </c>
    </row>
    <row r="2705" spans="2:5">
      <c r="B2705" s="35"/>
      <c r="C2705" s="35"/>
      <c r="E2705" s="28" t="str">
        <f>IF($B2705="","",VLOOKUP($B2705,公司明细!$D:$O,COLUMN()-COLUMN($B$4)+1,FALSE))</f>
        <v/>
      </c>
    </row>
    <row r="2706" spans="2:5">
      <c r="B2706" s="35"/>
      <c r="C2706" s="35"/>
      <c r="E2706" s="28" t="str">
        <f>IF($B2706="","",VLOOKUP($B2706,公司明细!$D:$O,COLUMN()-COLUMN($B$4)+1,FALSE))</f>
        <v/>
      </c>
    </row>
    <row r="2707" spans="2:5">
      <c r="B2707" s="35"/>
      <c r="C2707" s="35"/>
      <c r="E2707" s="28" t="str">
        <f>IF($B2707="","",VLOOKUP($B2707,公司明细!$D:$O,COLUMN()-COLUMN($B$4)+1,FALSE))</f>
        <v/>
      </c>
    </row>
    <row r="2708" spans="2:5">
      <c r="B2708" s="35"/>
      <c r="C2708" s="35"/>
      <c r="E2708" s="28" t="str">
        <f>IF($B2708="","",VLOOKUP($B2708,公司明细!$D:$O,COLUMN()-COLUMN($B$4)+1,FALSE))</f>
        <v/>
      </c>
    </row>
    <row r="2709" spans="2:5">
      <c r="B2709" s="35"/>
      <c r="C2709" s="35"/>
      <c r="E2709" s="28" t="str">
        <f>IF($B2709="","",VLOOKUP($B2709,公司明细!$D:$O,COLUMN()-COLUMN($B$4)+1,FALSE))</f>
        <v/>
      </c>
    </row>
    <row r="2710" spans="2:5">
      <c r="B2710" s="35"/>
      <c r="C2710" s="35"/>
      <c r="E2710" s="28" t="str">
        <f>IF($B2710="","",VLOOKUP($B2710,公司明细!$D:$O,COLUMN()-COLUMN($B$4)+1,FALSE))</f>
        <v/>
      </c>
    </row>
    <row r="2711" spans="2:5">
      <c r="B2711" s="35"/>
      <c r="C2711" s="35"/>
      <c r="E2711" s="28" t="str">
        <f>IF($B2711="","",VLOOKUP($B2711,公司明细!$D:$O,COLUMN()-COLUMN($B$4)+1,FALSE))</f>
        <v/>
      </c>
    </row>
    <row r="2712" spans="2:5">
      <c r="B2712" s="35"/>
      <c r="C2712" s="35"/>
      <c r="E2712" s="28" t="str">
        <f>IF($B2712="","",VLOOKUP($B2712,公司明细!$D:$O,COLUMN()-COLUMN($B$4)+1,FALSE))</f>
        <v/>
      </c>
    </row>
    <row r="2713" spans="2:5">
      <c r="B2713" s="35"/>
      <c r="C2713" s="35"/>
      <c r="E2713" s="28" t="str">
        <f>IF($B2713="","",VLOOKUP($B2713,公司明细!$D:$O,COLUMN()-COLUMN($B$4)+1,FALSE))</f>
        <v/>
      </c>
    </row>
    <row r="2714" spans="2:5">
      <c r="B2714" s="35"/>
      <c r="C2714" s="35"/>
      <c r="E2714" s="28" t="str">
        <f>IF($B2714="","",VLOOKUP($B2714,公司明细!$D:$O,COLUMN()-COLUMN($B$4)+1,FALSE))</f>
        <v/>
      </c>
    </row>
    <row r="2715" spans="2:5">
      <c r="B2715" s="35"/>
      <c r="C2715" s="35"/>
      <c r="E2715" s="28" t="str">
        <f>IF($B2715="","",VLOOKUP($B2715,公司明细!$D:$O,COLUMN()-COLUMN($B$4)+1,FALSE))</f>
        <v/>
      </c>
    </row>
    <row r="2716" spans="2:5">
      <c r="B2716" s="35"/>
      <c r="C2716" s="35"/>
      <c r="E2716" s="28" t="str">
        <f>IF($B2716="","",VLOOKUP($B2716,公司明细!$D:$O,COLUMN()-COLUMN($B$4)+1,FALSE))</f>
        <v/>
      </c>
    </row>
    <row r="2717" spans="2:5">
      <c r="B2717" s="35"/>
      <c r="C2717" s="35"/>
      <c r="E2717" s="28" t="str">
        <f>IF($B2717="","",VLOOKUP($B2717,公司明细!$D:$O,COLUMN()-COLUMN($B$4)+1,FALSE))</f>
        <v/>
      </c>
    </row>
    <row r="2718" spans="2:5">
      <c r="B2718" s="35"/>
      <c r="C2718" s="35"/>
      <c r="E2718" s="28" t="str">
        <f>IF($B2718="","",VLOOKUP($B2718,公司明细!$D:$O,COLUMN()-COLUMN($B$4)+1,FALSE))</f>
        <v/>
      </c>
    </row>
    <row r="2719" spans="2:5">
      <c r="B2719" s="35"/>
      <c r="C2719" s="35"/>
      <c r="E2719" s="28" t="str">
        <f>IF($B2719="","",VLOOKUP($B2719,公司明细!$D:$O,COLUMN()-COLUMN($B$4)+1,FALSE))</f>
        <v/>
      </c>
    </row>
    <row r="2720" spans="2:5">
      <c r="B2720" s="35"/>
      <c r="C2720" s="35"/>
      <c r="E2720" s="28" t="str">
        <f>IF($B2720="","",VLOOKUP($B2720,公司明细!$D:$O,COLUMN()-COLUMN($B$4)+1,FALSE))</f>
        <v/>
      </c>
    </row>
    <row r="2721" spans="2:5">
      <c r="B2721" s="35"/>
      <c r="C2721" s="35"/>
      <c r="E2721" s="28" t="str">
        <f>IF($B2721="","",VLOOKUP($B2721,公司明细!$D:$O,COLUMN()-COLUMN($B$4)+1,FALSE))</f>
        <v/>
      </c>
    </row>
    <row r="2722" spans="2:5">
      <c r="B2722" s="35"/>
      <c r="C2722" s="35"/>
      <c r="E2722" s="28" t="str">
        <f>IF($B2722="","",VLOOKUP($B2722,公司明细!$D:$O,COLUMN()-COLUMN($B$4)+1,FALSE))</f>
        <v/>
      </c>
    </row>
    <row r="2723" spans="2:5">
      <c r="B2723" s="35"/>
      <c r="C2723" s="35"/>
      <c r="E2723" s="28" t="str">
        <f>IF($B2723="","",VLOOKUP($B2723,公司明细!$D:$O,COLUMN()-COLUMN($B$4)+1,FALSE))</f>
        <v/>
      </c>
    </row>
    <row r="2724" spans="2:5">
      <c r="B2724" s="35"/>
      <c r="C2724" s="35"/>
      <c r="E2724" s="28" t="str">
        <f>IF($B2724="","",VLOOKUP($B2724,公司明细!$D:$O,COLUMN()-COLUMN($B$4)+1,FALSE))</f>
        <v/>
      </c>
    </row>
    <row r="2725" spans="2:5">
      <c r="B2725" s="35"/>
      <c r="C2725" s="35"/>
      <c r="E2725" s="28" t="str">
        <f>IF($B2725="","",VLOOKUP($B2725,公司明细!$D:$O,COLUMN()-COLUMN($B$4)+1,FALSE))</f>
        <v/>
      </c>
    </row>
    <row r="2726" spans="2:5">
      <c r="B2726" s="35"/>
      <c r="C2726" s="35"/>
      <c r="E2726" s="28" t="str">
        <f>IF($B2726="","",VLOOKUP($B2726,公司明细!$D:$O,COLUMN()-COLUMN($B$4)+1,FALSE))</f>
        <v/>
      </c>
    </row>
    <row r="2727" spans="2:5">
      <c r="B2727" s="35"/>
      <c r="C2727" s="35"/>
      <c r="E2727" s="28" t="str">
        <f>IF($B2727="","",VLOOKUP($B2727,公司明细!$D:$O,COLUMN()-COLUMN($B$4)+1,FALSE))</f>
        <v/>
      </c>
    </row>
    <row r="2728" spans="2:5">
      <c r="B2728" s="35"/>
      <c r="C2728" s="35"/>
      <c r="E2728" s="28" t="str">
        <f>IF($B2728="","",VLOOKUP($B2728,公司明细!$D:$O,COLUMN()-COLUMN($B$4)+1,FALSE))</f>
        <v/>
      </c>
    </row>
    <row r="2729" spans="2:5">
      <c r="B2729" s="35"/>
      <c r="C2729" s="35"/>
      <c r="E2729" s="28" t="str">
        <f>IF($B2729="","",VLOOKUP($B2729,公司明细!$D:$O,COLUMN()-COLUMN($B$4)+1,FALSE))</f>
        <v/>
      </c>
    </row>
    <row r="2730" spans="2:5">
      <c r="B2730" s="35"/>
      <c r="C2730" s="35"/>
      <c r="E2730" s="28" t="str">
        <f>IF($B2730="","",VLOOKUP($B2730,公司明细!$D:$O,COLUMN()-COLUMN($B$4)+1,FALSE))</f>
        <v/>
      </c>
    </row>
    <row r="2731" spans="2:5">
      <c r="B2731" s="35"/>
      <c r="C2731" s="35"/>
      <c r="E2731" s="28" t="str">
        <f>IF($B2731="","",VLOOKUP($B2731,公司明细!$D:$O,COLUMN()-COLUMN($B$4)+1,FALSE))</f>
        <v/>
      </c>
    </row>
    <row r="2732" spans="2:5">
      <c r="B2732" s="35"/>
      <c r="C2732" s="35"/>
      <c r="E2732" s="28" t="str">
        <f>IF($B2732="","",VLOOKUP($B2732,公司明细!$D:$O,COLUMN()-COLUMN($B$4)+1,FALSE))</f>
        <v/>
      </c>
    </row>
    <row r="2733" spans="2:5">
      <c r="B2733" s="35"/>
      <c r="C2733" s="35"/>
      <c r="E2733" s="28" t="str">
        <f>IF($B2733="","",VLOOKUP($B2733,公司明细!$D:$O,COLUMN()-COLUMN($B$4)+1,FALSE))</f>
        <v/>
      </c>
    </row>
    <row r="2734" spans="2:5">
      <c r="B2734" s="35"/>
      <c r="C2734" s="35"/>
      <c r="E2734" s="28" t="str">
        <f>IF($B2734="","",VLOOKUP($B2734,公司明细!$D:$O,COLUMN()-COLUMN($B$4)+1,FALSE))</f>
        <v/>
      </c>
    </row>
    <row r="2735" spans="2:5">
      <c r="B2735" s="35"/>
      <c r="C2735" s="35"/>
      <c r="E2735" s="28" t="str">
        <f>IF($B2735="","",VLOOKUP($B2735,公司明细!$D:$O,COLUMN()-COLUMN($B$4)+1,FALSE))</f>
        <v/>
      </c>
    </row>
    <row r="2736" spans="2:5">
      <c r="B2736" s="35"/>
      <c r="C2736" s="35"/>
      <c r="E2736" s="28" t="str">
        <f>IF($B2736="","",VLOOKUP($B2736,公司明细!$D:$O,COLUMN()-COLUMN($B$4)+1,FALSE))</f>
        <v/>
      </c>
    </row>
    <row r="2737" spans="2:5">
      <c r="B2737" s="35"/>
      <c r="C2737" s="35"/>
      <c r="E2737" s="28" t="str">
        <f>IF($B2737="","",VLOOKUP($B2737,公司明细!$D:$O,COLUMN()-COLUMN($B$4)+1,FALSE))</f>
        <v/>
      </c>
    </row>
    <row r="2738" spans="2:5">
      <c r="B2738" s="35"/>
      <c r="C2738" s="35"/>
      <c r="E2738" s="28" t="str">
        <f>IF($B2738="","",VLOOKUP($B2738,公司明细!$D:$O,COLUMN()-COLUMN($B$4)+1,FALSE))</f>
        <v/>
      </c>
    </row>
    <row r="2739" spans="2:5">
      <c r="B2739" s="35"/>
      <c r="C2739" s="35"/>
      <c r="E2739" s="28" t="str">
        <f>IF($B2739="","",VLOOKUP($B2739,公司明细!$D:$O,COLUMN()-COLUMN($B$4)+1,FALSE))</f>
        <v/>
      </c>
    </row>
    <row r="2740" spans="2:5">
      <c r="B2740" s="35"/>
      <c r="C2740" s="35"/>
      <c r="E2740" s="28" t="str">
        <f>IF($B2740="","",VLOOKUP($B2740,公司明细!$D:$O,COLUMN()-COLUMN($B$4)+1,FALSE))</f>
        <v/>
      </c>
    </row>
    <row r="2741" spans="2:5">
      <c r="B2741" s="35"/>
      <c r="C2741" s="35"/>
      <c r="E2741" s="28" t="str">
        <f>IF($B2741="","",VLOOKUP($B2741,公司明细!$D:$O,COLUMN()-COLUMN($B$4)+1,FALSE))</f>
        <v/>
      </c>
    </row>
    <row r="2742" spans="2:5">
      <c r="B2742" s="35"/>
      <c r="C2742" s="35"/>
      <c r="E2742" s="28" t="str">
        <f>IF($B2742="","",VLOOKUP($B2742,公司明细!$D:$O,COLUMN()-COLUMN($B$4)+1,FALSE))</f>
        <v/>
      </c>
    </row>
    <row r="2743" spans="2:5">
      <c r="B2743" s="35"/>
      <c r="C2743" s="35"/>
      <c r="E2743" s="28" t="str">
        <f>IF($B2743="","",VLOOKUP($B2743,公司明细!$D:$O,COLUMN()-COLUMN($B$4)+1,FALSE))</f>
        <v/>
      </c>
    </row>
    <row r="2744" spans="2:5">
      <c r="B2744" s="35"/>
      <c r="C2744" s="35"/>
      <c r="E2744" s="28" t="str">
        <f>IF($B2744="","",VLOOKUP($B2744,公司明细!$D:$O,COLUMN()-COLUMN($B$4)+1,FALSE))</f>
        <v/>
      </c>
    </row>
    <row r="2745" spans="2:5">
      <c r="B2745" s="35"/>
      <c r="C2745" s="35"/>
      <c r="E2745" s="28" t="str">
        <f>IF($B2745="","",VLOOKUP($B2745,公司明细!$D:$O,COLUMN()-COLUMN($B$4)+1,FALSE))</f>
        <v/>
      </c>
    </row>
    <row r="2746" spans="2:5">
      <c r="B2746" s="35"/>
      <c r="C2746" s="35"/>
      <c r="E2746" s="28" t="str">
        <f>IF($B2746="","",VLOOKUP($B2746,公司明细!$D:$O,COLUMN()-COLUMN($B$4)+1,FALSE))</f>
        <v/>
      </c>
    </row>
    <row r="2747" spans="2:5">
      <c r="B2747" s="35"/>
      <c r="C2747" s="35"/>
      <c r="E2747" s="28" t="str">
        <f>IF($B2747="","",VLOOKUP($B2747,公司明细!$D:$O,COLUMN()-COLUMN($B$4)+1,FALSE))</f>
        <v/>
      </c>
    </row>
    <row r="2748" spans="2:5">
      <c r="B2748" s="35"/>
      <c r="C2748" s="35"/>
      <c r="E2748" s="28" t="str">
        <f>IF($B2748="","",VLOOKUP($B2748,公司明细!$D:$O,COLUMN()-COLUMN($B$4)+1,FALSE))</f>
        <v/>
      </c>
    </row>
    <row r="2749" spans="2:5">
      <c r="B2749" s="35"/>
      <c r="C2749" s="35"/>
      <c r="E2749" s="28" t="str">
        <f>IF($B2749="","",VLOOKUP($B2749,公司明细!$D:$O,COLUMN()-COLUMN($B$4)+1,FALSE))</f>
        <v/>
      </c>
    </row>
    <row r="2750" spans="2:5">
      <c r="B2750" s="35"/>
      <c r="C2750" s="35"/>
      <c r="E2750" s="28" t="str">
        <f>IF($B2750="","",VLOOKUP($B2750,公司明细!$D:$O,COLUMN()-COLUMN($B$4)+1,FALSE))</f>
        <v/>
      </c>
    </row>
    <row r="2751" spans="2:5">
      <c r="B2751" s="35"/>
      <c r="C2751" s="35"/>
      <c r="E2751" s="28" t="str">
        <f>IF($B2751="","",VLOOKUP($B2751,公司明细!$D:$O,COLUMN()-COLUMN($B$4)+1,FALSE))</f>
        <v/>
      </c>
    </row>
    <row r="2752" spans="2:5">
      <c r="B2752" s="35"/>
      <c r="C2752" s="35"/>
      <c r="E2752" s="28" t="str">
        <f>IF($B2752="","",VLOOKUP($B2752,公司明细!$D:$O,COLUMN()-COLUMN($B$4)+1,FALSE))</f>
        <v/>
      </c>
    </row>
    <row r="2753" spans="2:5">
      <c r="B2753" s="35"/>
      <c r="C2753" s="35"/>
      <c r="E2753" s="28" t="str">
        <f>IF($B2753="","",VLOOKUP($B2753,公司明细!$D:$O,COLUMN()-COLUMN($B$4)+1,FALSE))</f>
        <v/>
      </c>
    </row>
    <row r="2754" spans="2:5">
      <c r="B2754" s="35"/>
      <c r="C2754" s="35"/>
      <c r="E2754" s="28" t="str">
        <f>IF($B2754="","",VLOOKUP($B2754,公司明细!$D:$O,COLUMN()-COLUMN($B$4)+1,FALSE))</f>
        <v/>
      </c>
    </row>
    <row r="2755" spans="2:5">
      <c r="B2755" s="35"/>
      <c r="C2755" s="35"/>
      <c r="E2755" s="28" t="str">
        <f>IF($B2755="","",VLOOKUP($B2755,公司明细!$D:$O,COLUMN()-COLUMN($B$4)+1,FALSE))</f>
        <v/>
      </c>
    </row>
    <row r="2756" spans="2:5">
      <c r="B2756" s="35"/>
      <c r="C2756" s="35"/>
      <c r="E2756" s="28" t="str">
        <f>IF($B2756="","",VLOOKUP($B2756,公司明细!$D:$O,COLUMN()-COLUMN($B$4)+1,FALSE))</f>
        <v/>
      </c>
    </row>
    <row r="2757" spans="2:5">
      <c r="B2757" s="35"/>
      <c r="C2757" s="35"/>
      <c r="E2757" s="28" t="str">
        <f>IF($B2757="","",VLOOKUP($B2757,公司明细!$D:$O,COLUMN()-COLUMN($B$4)+1,FALSE))</f>
        <v/>
      </c>
    </row>
    <row r="2758" spans="2:5">
      <c r="B2758" s="35"/>
      <c r="C2758" s="35"/>
      <c r="E2758" s="28" t="str">
        <f>IF($B2758="","",VLOOKUP($B2758,公司明细!$D:$O,COLUMN()-COLUMN($B$4)+1,FALSE))</f>
        <v/>
      </c>
    </row>
    <row r="2759" spans="2:5">
      <c r="B2759" s="35"/>
      <c r="C2759" s="35"/>
      <c r="E2759" s="28" t="str">
        <f>IF($B2759="","",VLOOKUP($B2759,公司明细!$D:$O,COLUMN()-COLUMN($B$4)+1,FALSE))</f>
        <v/>
      </c>
    </row>
    <row r="2760" spans="2:5">
      <c r="B2760" s="35"/>
      <c r="C2760" s="35"/>
      <c r="E2760" s="28" t="str">
        <f>IF($B2760="","",VLOOKUP($B2760,公司明细!$D:$O,COLUMN()-COLUMN($B$4)+1,FALSE))</f>
        <v/>
      </c>
    </row>
    <row r="2761" spans="2:5">
      <c r="B2761" s="35"/>
      <c r="C2761" s="35"/>
      <c r="E2761" s="28" t="str">
        <f>IF($B2761="","",VLOOKUP($B2761,公司明细!$D:$O,COLUMN()-COLUMN($B$4)+1,FALSE))</f>
        <v/>
      </c>
    </row>
    <row r="2762" spans="2:5">
      <c r="B2762" s="35"/>
      <c r="C2762" s="35"/>
      <c r="E2762" s="28" t="str">
        <f>IF($B2762="","",VLOOKUP($B2762,公司明细!$D:$O,COLUMN()-COLUMN($B$4)+1,FALSE))</f>
        <v/>
      </c>
    </row>
    <row r="2763" spans="2:5">
      <c r="B2763" s="35"/>
      <c r="C2763" s="35"/>
      <c r="E2763" s="28" t="str">
        <f>IF($B2763="","",VLOOKUP($B2763,公司明细!$D:$O,COLUMN()-COLUMN($B$4)+1,FALSE))</f>
        <v/>
      </c>
    </row>
    <row r="2764" spans="2:5">
      <c r="B2764" s="35"/>
      <c r="C2764" s="35"/>
      <c r="E2764" s="28" t="str">
        <f>IF($B2764="","",VLOOKUP($B2764,公司明细!$D:$O,COLUMN()-COLUMN($B$4)+1,FALSE))</f>
        <v/>
      </c>
    </row>
    <row r="2765" spans="2:5">
      <c r="B2765" s="35"/>
      <c r="C2765" s="35"/>
      <c r="E2765" s="28" t="str">
        <f>IF($B2765="","",VLOOKUP($B2765,公司明细!$D:$O,COLUMN()-COLUMN($B$4)+1,FALSE))</f>
        <v/>
      </c>
    </row>
    <row r="2766" spans="2:5">
      <c r="B2766" s="35"/>
      <c r="C2766" s="35"/>
      <c r="E2766" s="28" t="str">
        <f>IF($B2766="","",VLOOKUP($B2766,公司明细!$D:$O,COLUMN()-COLUMN($B$4)+1,FALSE))</f>
        <v/>
      </c>
    </row>
    <row r="2767" spans="2:5">
      <c r="B2767" s="35"/>
      <c r="C2767" s="35"/>
      <c r="E2767" s="28" t="str">
        <f>IF($B2767="","",VLOOKUP($B2767,公司明细!$D:$O,COLUMN()-COLUMN($B$4)+1,FALSE))</f>
        <v/>
      </c>
    </row>
    <row r="2768" spans="2:5">
      <c r="B2768" s="35"/>
      <c r="C2768" s="35"/>
      <c r="E2768" s="28" t="str">
        <f>IF($B2768="","",VLOOKUP($B2768,公司明细!$D:$O,COLUMN()-COLUMN($B$4)+1,FALSE))</f>
        <v/>
      </c>
    </row>
    <row r="2769" spans="2:5">
      <c r="B2769" s="35"/>
      <c r="C2769" s="35"/>
      <c r="E2769" s="28" t="str">
        <f>IF($B2769="","",VLOOKUP($B2769,公司明细!$D:$O,COLUMN()-COLUMN($B$4)+1,FALSE))</f>
        <v/>
      </c>
    </row>
    <row r="2770" spans="2:5">
      <c r="B2770" s="35"/>
      <c r="C2770" s="35"/>
      <c r="E2770" s="28" t="str">
        <f>IF($B2770="","",VLOOKUP($B2770,公司明细!$D:$O,COLUMN()-COLUMN($B$4)+1,FALSE))</f>
        <v/>
      </c>
    </row>
    <row r="2771" spans="2:5">
      <c r="B2771" s="35"/>
      <c r="C2771" s="35"/>
      <c r="E2771" s="28" t="str">
        <f>IF($B2771="","",VLOOKUP($B2771,公司明细!$D:$O,COLUMN()-COLUMN($B$4)+1,FALSE))</f>
        <v/>
      </c>
    </row>
    <row r="2772" spans="2:5">
      <c r="B2772" s="35"/>
      <c r="C2772" s="35"/>
      <c r="E2772" s="28" t="str">
        <f>IF($B2772="","",VLOOKUP($B2772,公司明细!$D:$O,COLUMN()-COLUMN($B$4)+1,FALSE))</f>
        <v/>
      </c>
    </row>
    <row r="2773" spans="2:5">
      <c r="B2773" s="35"/>
      <c r="C2773" s="35"/>
      <c r="E2773" s="28" t="str">
        <f>IF($B2773="","",VLOOKUP($B2773,公司明细!$D:$O,COLUMN()-COLUMN($B$4)+1,FALSE))</f>
        <v/>
      </c>
    </row>
    <row r="2774" spans="2:5">
      <c r="B2774" s="35"/>
      <c r="C2774" s="35"/>
      <c r="E2774" s="28" t="str">
        <f>IF($B2774="","",VLOOKUP($B2774,公司明细!$D:$O,COLUMN()-COLUMN($B$4)+1,FALSE))</f>
        <v/>
      </c>
    </row>
    <row r="2775" spans="2:5">
      <c r="B2775" s="35"/>
      <c r="C2775" s="35"/>
      <c r="E2775" s="28" t="str">
        <f>IF($B2775="","",VLOOKUP($B2775,公司明细!$D:$O,COLUMN()-COLUMN($B$4)+1,FALSE))</f>
        <v/>
      </c>
    </row>
    <row r="2776" spans="2:5">
      <c r="B2776" s="35"/>
      <c r="C2776" s="35"/>
      <c r="E2776" s="28" t="str">
        <f>IF($B2776="","",VLOOKUP($B2776,公司明细!$D:$O,COLUMN()-COLUMN($B$4)+1,FALSE))</f>
        <v/>
      </c>
    </row>
    <row r="2777" spans="2:5">
      <c r="B2777" s="35"/>
      <c r="C2777" s="35"/>
      <c r="E2777" s="28" t="str">
        <f>IF($B2777="","",VLOOKUP($B2777,公司明细!$D:$O,COLUMN()-COLUMN($B$4)+1,FALSE))</f>
        <v/>
      </c>
    </row>
    <row r="2778" spans="2:5">
      <c r="B2778" s="35"/>
      <c r="C2778" s="35"/>
      <c r="E2778" s="28" t="str">
        <f>IF($B2778="","",VLOOKUP($B2778,公司明细!$D:$O,COLUMN()-COLUMN($B$4)+1,FALSE))</f>
        <v/>
      </c>
    </row>
    <row r="2779" spans="2:5">
      <c r="B2779" s="35"/>
      <c r="C2779" s="35"/>
      <c r="E2779" s="28" t="str">
        <f>IF($B2779="","",VLOOKUP($B2779,公司明细!$D:$O,COLUMN()-COLUMN($B$4)+1,FALSE))</f>
        <v/>
      </c>
    </row>
    <row r="2780" spans="2:5">
      <c r="B2780" s="35"/>
      <c r="C2780" s="35"/>
      <c r="E2780" s="28" t="str">
        <f>IF($B2780="","",VLOOKUP($B2780,公司明细!$D:$O,COLUMN()-COLUMN($B$4)+1,FALSE))</f>
        <v/>
      </c>
    </row>
    <row r="2781" spans="2:5">
      <c r="B2781" s="35"/>
      <c r="C2781" s="35"/>
      <c r="E2781" s="28" t="str">
        <f>IF($B2781="","",VLOOKUP($B2781,公司明细!$D:$O,COLUMN()-COLUMN($B$4)+1,FALSE))</f>
        <v/>
      </c>
    </row>
    <row r="2782" spans="2:5">
      <c r="B2782" s="35"/>
      <c r="C2782" s="35"/>
      <c r="E2782" s="28" t="str">
        <f>IF($B2782="","",VLOOKUP($B2782,公司明细!$D:$O,COLUMN()-COLUMN($B$4)+1,FALSE))</f>
        <v/>
      </c>
    </row>
    <row r="2783" spans="2:5">
      <c r="B2783" s="35"/>
      <c r="C2783" s="35"/>
      <c r="E2783" s="28" t="str">
        <f>IF($B2783="","",VLOOKUP($B2783,公司明细!$D:$O,COLUMN()-COLUMN($B$4)+1,FALSE))</f>
        <v/>
      </c>
    </row>
    <row r="2784" spans="2:5">
      <c r="B2784" s="35"/>
      <c r="C2784" s="35"/>
      <c r="E2784" s="28" t="str">
        <f>IF($B2784="","",VLOOKUP($B2784,公司明细!$D:$O,COLUMN()-COLUMN($B$4)+1,FALSE))</f>
        <v/>
      </c>
    </row>
    <row r="2785" spans="2:5">
      <c r="B2785" s="35"/>
      <c r="C2785" s="35"/>
      <c r="E2785" s="28" t="str">
        <f>IF($B2785="","",VLOOKUP($B2785,公司明细!$D:$O,COLUMN()-COLUMN($B$4)+1,FALSE))</f>
        <v/>
      </c>
    </row>
    <row r="2786" spans="2:5">
      <c r="B2786" s="35"/>
      <c r="C2786" s="35"/>
      <c r="E2786" s="28" t="str">
        <f>IF($B2786="","",VLOOKUP($B2786,公司明细!$D:$O,COLUMN()-COLUMN($B$4)+1,FALSE))</f>
        <v/>
      </c>
    </row>
    <row r="2787" spans="2:5">
      <c r="B2787" s="35"/>
      <c r="C2787" s="35"/>
      <c r="E2787" s="28" t="str">
        <f>IF($B2787="","",VLOOKUP($B2787,公司明细!$D:$O,COLUMN()-COLUMN($B$4)+1,FALSE))</f>
        <v/>
      </c>
    </row>
    <row r="2788" spans="2:5">
      <c r="B2788" s="35"/>
      <c r="C2788" s="35"/>
      <c r="E2788" s="28" t="str">
        <f>IF($B2788="","",VLOOKUP($B2788,公司明细!$D:$O,COLUMN()-COLUMN($B$4)+1,FALSE))</f>
        <v/>
      </c>
    </row>
    <row r="2789" spans="2:5">
      <c r="B2789" s="35"/>
      <c r="C2789" s="35"/>
      <c r="E2789" s="28" t="str">
        <f>IF($B2789="","",VLOOKUP($B2789,公司明细!$D:$O,COLUMN()-COLUMN($B$4)+1,FALSE))</f>
        <v/>
      </c>
    </row>
    <row r="2790" spans="2:5">
      <c r="B2790" s="35"/>
      <c r="C2790" s="35"/>
      <c r="E2790" s="28" t="str">
        <f>IF($B2790="","",VLOOKUP($B2790,公司明细!$D:$O,COLUMN()-COLUMN($B$4)+1,FALSE))</f>
        <v/>
      </c>
    </row>
    <row r="2791" spans="2:5">
      <c r="B2791" s="35"/>
      <c r="C2791" s="35"/>
      <c r="E2791" s="28" t="str">
        <f>IF($B2791="","",VLOOKUP($B2791,公司明细!$D:$O,COLUMN()-COLUMN($B$4)+1,FALSE))</f>
        <v/>
      </c>
    </row>
    <row r="2792" spans="2:5">
      <c r="B2792" s="35"/>
      <c r="C2792" s="35"/>
      <c r="E2792" s="28" t="str">
        <f>IF($B2792="","",VLOOKUP($B2792,公司明细!$D:$O,COLUMN()-COLUMN($B$4)+1,FALSE))</f>
        <v/>
      </c>
    </row>
    <row r="2793" spans="2:5">
      <c r="B2793" s="35"/>
      <c r="C2793" s="35"/>
      <c r="E2793" s="28" t="str">
        <f>IF($B2793="","",VLOOKUP($B2793,公司明细!$D:$O,COLUMN()-COLUMN($B$4)+1,FALSE))</f>
        <v/>
      </c>
    </row>
    <row r="2794" spans="2:5">
      <c r="B2794" s="35"/>
      <c r="C2794" s="35"/>
      <c r="E2794" s="28" t="str">
        <f>IF($B2794="","",VLOOKUP($B2794,公司明细!$D:$O,COLUMN()-COLUMN($B$4)+1,FALSE))</f>
        <v/>
      </c>
    </row>
    <row r="2795" spans="2:5">
      <c r="B2795" s="35"/>
      <c r="C2795" s="35"/>
      <c r="E2795" s="28" t="str">
        <f>IF($B2795="","",VLOOKUP($B2795,公司明细!$D:$O,COLUMN()-COLUMN($B$4)+1,FALSE))</f>
        <v/>
      </c>
    </row>
    <row r="2796" spans="2:5">
      <c r="B2796" s="35"/>
      <c r="C2796" s="35"/>
      <c r="E2796" s="28" t="str">
        <f>IF($B2796="","",VLOOKUP($B2796,公司明细!$D:$O,COLUMN()-COLUMN($B$4)+1,FALSE))</f>
        <v/>
      </c>
    </row>
    <row r="2797" spans="2:5">
      <c r="B2797" s="35"/>
      <c r="C2797" s="35"/>
      <c r="E2797" s="28" t="str">
        <f>IF($B2797="","",VLOOKUP($B2797,公司明细!$D:$O,COLUMN()-COLUMN($B$4)+1,FALSE))</f>
        <v/>
      </c>
    </row>
    <row r="2798" spans="2:5">
      <c r="B2798" s="35"/>
      <c r="C2798" s="35"/>
      <c r="E2798" s="28" t="str">
        <f>IF($B2798="","",VLOOKUP($B2798,公司明细!$D:$O,COLUMN()-COLUMN($B$4)+1,FALSE))</f>
        <v/>
      </c>
    </row>
    <row r="2799" spans="2:5">
      <c r="B2799" s="35"/>
      <c r="C2799" s="35"/>
      <c r="E2799" s="28" t="str">
        <f>IF($B2799="","",VLOOKUP($B2799,公司明细!$D:$O,COLUMN()-COLUMN($B$4)+1,FALSE))</f>
        <v/>
      </c>
    </row>
    <row r="2800" spans="2:5">
      <c r="B2800" s="35"/>
      <c r="C2800" s="35"/>
      <c r="E2800" s="28" t="str">
        <f>IF($B2800="","",VLOOKUP($B2800,公司明细!$D:$O,COLUMN()-COLUMN($B$4)+1,FALSE))</f>
        <v/>
      </c>
    </row>
    <row r="2801" spans="2:5">
      <c r="B2801" s="35"/>
      <c r="C2801" s="35"/>
      <c r="E2801" s="28" t="str">
        <f>IF($B2801="","",VLOOKUP($B2801,公司明细!$D:$O,COLUMN()-COLUMN($B$4)+1,FALSE))</f>
        <v/>
      </c>
    </row>
    <row r="2802" spans="2:5">
      <c r="B2802" s="35"/>
      <c r="C2802" s="35"/>
      <c r="E2802" s="28" t="str">
        <f>IF($B2802="","",VLOOKUP($B2802,公司明细!$D:$O,COLUMN()-COLUMN($B$4)+1,FALSE))</f>
        <v/>
      </c>
    </row>
    <row r="2803" spans="2:5">
      <c r="B2803" s="35"/>
      <c r="C2803" s="35"/>
      <c r="E2803" s="28" t="str">
        <f>IF($B2803="","",VLOOKUP($B2803,公司明细!$D:$O,COLUMN()-COLUMN($B$4)+1,FALSE))</f>
        <v/>
      </c>
    </row>
    <row r="2804" spans="2:5">
      <c r="B2804" s="35"/>
      <c r="C2804" s="35"/>
      <c r="E2804" s="28" t="str">
        <f>IF($B2804="","",VLOOKUP($B2804,公司明细!$D:$O,COLUMN()-COLUMN($B$4)+1,FALSE))</f>
        <v/>
      </c>
    </row>
    <row r="2805" spans="2:5">
      <c r="B2805" s="35"/>
      <c r="C2805" s="35"/>
      <c r="E2805" s="28" t="str">
        <f>IF($B2805="","",VLOOKUP($B2805,公司明细!$D:$O,COLUMN()-COLUMN($B$4)+1,FALSE))</f>
        <v/>
      </c>
    </row>
    <row r="2806" spans="2:5">
      <c r="B2806" s="35"/>
      <c r="C2806" s="35"/>
      <c r="E2806" s="28" t="str">
        <f>IF($B2806="","",VLOOKUP($B2806,公司明细!$D:$O,COLUMN()-COLUMN($B$4)+1,FALSE))</f>
        <v/>
      </c>
    </row>
    <row r="2807" spans="2:5">
      <c r="B2807" s="35"/>
      <c r="C2807" s="35"/>
      <c r="E2807" s="28" t="str">
        <f>IF($B2807="","",VLOOKUP($B2807,公司明细!$D:$O,COLUMN()-COLUMN($B$4)+1,FALSE))</f>
        <v/>
      </c>
    </row>
    <row r="2808" spans="2:5">
      <c r="B2808" s="35"/>
      <c r="C2808" s="35"/>
      <c r="E2808" s="28" t="str">
        <f>IF($B2808="","",VLOOKUP($B2808,公司明细!$D:$O,COLUMN()-COLUMN($B$4)+1,FALSE))</f>
        <v/>
      </c>
    </row>
    <row r="2809" spans="2:5">
      <c r="B2809" s="35"/>
      <c r="C2809" s="35"/>
      <c r="E2809" s="28" t="str">
        <f>IF($B2809="","",VLOOKUP($B2809,公司明细!$D:$O,COLUMN()-COLUMN($B$4)+1,FALSE))</f>
        <v/>
      </c>
    </row>
    <row r="2810" spans="2:5">
      <c r="B2810" s="35"/>
      <c r="C2810" s="35"/>
      <c r="E2810" s="28" t="str">
        <f>IF($B2810="","",VLOOKUP($B2810,公司明细!$D:$O,COLUMN()-COLUMN($B$4)+1,FALSE))</f>
        <v/>
      </c>
    </row>
    <row r="2811" spans="2:5">
      <c r="B2811" s="35"/>
      <c r="C2811" s="35"/>
      <c r="E2811" s="28" t="str">
        <f>IF($B2811="","",VLOOKUP($B2811,公司明细!$D:$O,COLUMN()-COLUMN($B$4)+1,FALSE))</f>
        <v/>
      </c>
    </row>
    <row r="2812" spans="2:5">
      <c r="B2812" s="35"/>
      <c r="C2812" s="35"/>
      <c r="E2812" s="28" t="str">
        <f>IF($B2812="","",VLOOKUP($B2812,公司明细!$D:$O,COLUMN()-COLUMN($B$4)+1,FALSE))</f>
        <v/>
      </c>
    </row>
    <row r="2813" spans="2:5">
      <c r="B2813" s="35"/>
      <c r="C2813" s="35"/>
      <c r="E2813" s="28" t="str">
        <f>IF($B2813="","",VLOOKUP($B2813,公司明细!$D:$O,COLUMN()-COLUMN($B$4)+1,FALSE))</f>
        <v/>
      </c>
    </row>
    <row r="2814" spans="2:5">
      <c r="B2814" s="35"/>
      <c r="C2814" s="35"/>
      <c r="E2814" s="28" t="str">
        <f>IF($B2814="","",VLOOKUP($B2814,公司明细!$D:$O,COLUMN()-COLUMN($B$4)+1,FALSE))</f>
        <v/>
      </c>
    </row>
    <row r="2815" spans="2:5">
      <c r="B2815" s="35"/>
      <c r="C2815" s="35"/>
      <c r="E2815" s="28" t="str">
        <f>IF($B2815="","",VLOOKUP($B2815,公司明细!$D:$O,COLUMN()-COLUMN($B$4)+1,FALSE))</f>
        <v/>
      </c>
    </row>
    <row r="2816" spans="2:5">
      <c r="B2816" s="35"/>
      <c r="C2816" s="35"/>
      <c r="E2816" s="28" t="str">
        <f>IF($B2816="","",VLOOKUP($B2816,公司明细!$D:$O,COLUMN()-COLUMN($B$4)+1,FALSE))</f>
        <v/>
      </c>
    </row>
    <row r="2817" spans="2:5">
      <c r="B2817" s="35"/>
      <c r="C2817" s="35"/>
      <c r="E2817" s="28" t="str">
        <f>IF($B2817="","",VLOOKUP($B2817,公司明细!$D:$O,COLUMN()-COLUMN($B$4)+1,FALSE))</f>
        <v/>
      </c>
    </row>
    <row r="2818" spans="2:5">
      <c r="B2818" s="35"/>
      <c r="C2818" s="35"/>
      <c r="E2818" s="28" t="str">
        <f>IF($B2818="","",VLOOKUP($B2818,公司明细!$D:$O,COLUMN()-COLUMN($B$4)+1,FALSE))</f>
        <v/>
      </c>
    </row>
    <row r="2819" spans="2:5">
      <c r="B2819" s="35"/>
      <c r="C2819" s="35"/>
      <c r="E2819" s="28" t="str">
        <f>IF($B2819="","",VLOOKUP($B2819,公司明细!$D:$O,COLUMN()-COLUMN($B$4)+1,FALSE))</f>
        <v/>
      </c>
    </row>
    <row r="2820" spans="2:5">
      <c r="B2820" s="35"/>
      <c r="C2820" s="35"/>
      <c r="E2820" s="28" t="str">
        <f>IF($B2820="","",VLOOKUP($B2820,公司明细!$D:$O,COLUMN()-COLUMN($B$4)+1,FALSE))</f>
        <v/>
      </c>
    </row>
    <row r="2821" spans="2:5">
      <c r="B2821" s="35"/>
      <c r="C2821" s="35"/>
      <c r="E2821" s="28" t="str">
        <f>IF($B2821="","",VLOOKUP($B2821,公司明细!$D:$O,COLUMN()-COLUMN($B$4)+1,FALSE))</f>
        <v/>
      </c>
    </row>
    <row r="2822" spans="2:5">
      <c r="B2822" s="35"/>
      <c r="C2822" s="35"/>
      <c r="E2822" s="28" t="str">
        <f>IF($B2822="","",VLOOKUP($B2822,公司明细!$D:$O,COLUMN()-COLUMN($B$4)+1,FALSE))</f>
        <v/>
      </c>
    </row>
    <row r="2823" spans="2:5">
      <c r="B2823" s="35"/>
      <c r="C2823" s="35"/>
      <c r="E2823" s="28" t="str">
        <f>IF($B2823="","",VLOOKUP($B2823,公司明细!$D:$O,COLUMN()-COLUMN($B$4)+1,FALSE))</f>
        <v/>
      </c>
    </row>
    <row r="2824" spans="2:5">
      <c r="B2824" s="35"/>
      <c r="C2824" s="35"/>
      <c r="E2824" s="28" t="str">
        <f>IF($B2824="","",VLOOKUP($B2824,公司明细!$D:$O,COLUMN()-COLUMN($B$4)+1,FALSE))</f>
        <v/>
      </c>
    </row>
    <row r="2825" spans="2:5">
      <c r="B2825" s="35"/>
      <c r="C2825" s="35"/>
      <c r="E2825" s="28" t="str">
        <f>IF($B2825="","",VLOOKUP($B2825,公司明细!$D:$O,COLUMN()-COLUMN($B$4)+1,FALSE))</f>
        <v/>
      </c>
    </row>
    <row r="2826" spans="2:5">
      <c r="B2826" s="35"/>
      <c r="C2826" s="35"/>
      <c r="E2826" s="28" t="str">
        <f>IF($B2826="","",VLOOKUP($B2826,公司明细!$D:$O,COLUMN()-COLUMN($B$4)+1,FALSE))</f>
        <v/>
      </c>
    </row>
    <row r="2827" spans="2:5">
      <c r="B2827" s="35"/>
      <c r="C2827" s="35"/>
      <c r="E2827" s="28" t="str">
        <f>IF($B2827="","",VLOOKUP($B2827,公司明细!$D:$O,COLUMN()-COLUMN($B$4)+1,FALSE))</f>
        <v/>
      </c>
    </row>
    <row r="2828" spans="2:5">
      <c r="B2828" s="35"/>
      <c r="C2828" s="35"/>
      <c r="E2828" s="28" t="str">
        <f>IF($B2828="","",VLOOKUP($B2828,公司明细!$D:$O,COLUMN()-COLUMN($B$4)+1,FALSE))</f>
        <v/>
      </c>
    </row>
    <row r="2829" spans="2:5">
      <c r="B2829" s="35"/>
      <c r="C2829" s="35"/>
      <c r="E2829" s="28" t="str">
        <f>IF($B2829="","",VLOOKUP($B2829,公司明细!$D:$O,COLUMN()-COLUMN($B$4)+1,FALSE))</f>
        <v/>
      </c>
    </row>
    <row r="2830" spans="2:5">
      <c r="B2830" s="35"/>
      <c r="C2830" s="35"/>
      <c r="E2830" s="28" t="str">
        <f>IF($B2830="","",VLOOKUP($B2830,公司明细!$D:$O,COLUMN()-COLUMN($B$4)+1,FALSE))</f>
        <v/>
      </c>
    </row>
    <row r="2831" spans="2:5">
      <c r="B2831" s="35"/>
      <c r="C2831" s="35"/>
      <c r="E2831" s="28" t="str">
        <f>IF($B2831="","",VLOOKUP($B2831,公司明细!$D:$O,COLUMN()-COLUMN($B$4)+1,FALSE))</f>
        <v/>
      </c>
    </row>
    <row r="2832" spans="2:5">
      <c r="B2832" s="35"/>
      <c r="C2832" s="35"/>
      <c r="E2832" s="28" t="str">
        <f>IF($B2832="","",VLOOKUP($B2832,公司明细!$D:$O,COLUMN()-COLUMN($B$4)+1,FALSE))</f>
        <v/>
      </c>
    </row>
    <row r="2833" spans="2:5">
      <c r="B2833" s="35"/>
      <c r="C2833" s="35"/>
      <c r="E2833" s="28" t="str">
        <f>IF($B2833="","",VLOOKUP($B2833,公司明细!$D:$O,COLUMN()-COLUMN($B$4)+1,FALSE))</f>
        <v/>
      </c>
    </row>
    <row r="2834" spans="2:5">
      <c r="B2834" s="35"/>
      <c r="C2834" s="35"/>
      <c r="E2834" s="28" t="str">
        <f>IF($B2834="","",VLOOKUP($B2834,公司明细!$D:$O,COLUMN()-COLUMN($B$4)+1,FALSE))</f>
        <v/>
      </c>
    </row>
    <row r="2835" spans="2:5">
      <c r="B2835" s="35"/>
      <c r="C2835" s="35"/>
      <c r="E2835" s="28" t="str">
        <f>IF($B2835="","",VLOOKUP($B2835,公司明细!$D:$O,COLUMN()-COLUMN($B$4)+1,FALSE))</f>
        <v/>
      </c>
    </row>
    <row r="2836" spans="2:5">
      <c r="B2836" s="35"/>
      <c r="C2836" s="35"/>
      <c r="E2836" s="28" t="str">
        <f>IF($B2836="","",VLOOKUP($B2836,公司明细!$D:$O,COLUMN()-COLUMN($B$4)+1,FALSE))</f>
        <v/>
      </c>
    </row>
    <row r="2837" spans="2:5">
      <c r="B2837" s="35"/>
      <c r="C2837" s="35"/>
      <c r="E2837" s="28" t="str">
        <f>IF($B2837="","",VLOOKUP($B2837,公司明细!$D:$O,COLUMN()-COLUMN($B$4)+1,FALSE))</f>
        <v/>
      </c>
    </row>
    <row r="2838" spans="2:5">
      <c r="B2838" s="35"/>
      <c r="C2838" s="35"/>
      <c r="E2838" s="28" t="str">
        <f>IF($B2838="","",VLOOKUP($B2838,公司明细!$D:$O,COLUMN()-COLUMN($B$4)+1,FALSE))</f>
        <v/>
      </c>
    </row>
    <row r="2839" spans="2:5">
      <c r="B2839" s="35"/>
      <c r="C2839" s="35"/>
      <c r="E2839" s="28" t="str">
        <f>IF($B2839="","",VLOOKUP($B2839,公司明细!$D:$O,COLUMN()-COLUMN($B$4)+1,FALSE))</f>
        <v/>
      </c>
    </row>
    <row r="2840" spans="2:5">
      <c r="B2840" s="35"/>
      <c r="C2840" s="35"/>
      <c r="E2840" s="28" t="str">
        <f>IF($B2840="","",VLOOKUP($B2840,公司明细!$D:$O,COLUMN()-COLUMN($B$4)+1,FALSE))</f>
        <v/>
      </c>
    </row>
    <row r="2841" spans="2:5">
      <c r="B2841" s="35"/>
      <c r="C2841" s="35"/>
      <c r="E2841" s="28" t="str">
        <f>IF($B2841="","",VLOOKUP($B2841,公司明细!$D:$O,COLUMN()-COLUMN($B$4)+1,FALSE))</f>
        <v/>
      </c>
    </row>
    <row r="2842" spans="2:5">
      <c r="B2842" s="35"/>
      <c r="C2842" s="35"/>
      <c r="E2842" s="28" t="str">
        <f>IF($B2842="","",VLOOKUP($B2842,公司明细!$D:$O,COLUMN()-COLUMN($B$4)+1,FALSE))</f>
        <v/>
      </c>
    </row>
    <row r="2843" spans="2:5">
      <c r="B2843" s="35"/>
      <c r="C2843" s="35"/>
      <c r="E2843" s="28" t="str">
        <f>IF($B2843="","",VLOOKUP($B2843,公司明细!$D:$O,COLUMN()-COLUMN($B$4)+1,FALSE))</f>
        <v/>
      </c>
    </row>
    <row r="2844" spans="2:5">
      <c r="B2844" s="35"/>
      <c r="C2844" s="35"/>
      <c r="E2844" s="28" t="str">
        <f>IF($B2844="","",VLOOKUP($B2844,公司明细!$D:$O,COLUMN()-COLUMN($B$4)+1,FALSE))</f>
        <v/>
      </c>
    </row>
    <row r="2845" spans="2:5">
      <c r="B2845" s="35"/>
      <c r="C2845" s="35"/>
      <c r="E2845" s="28" t="str">
        <f>IF($B2845="","",VLOOKUP($B2845,公司明细!$D:$O,COLUMN()-COLUMN($B$4)+1,FALSE))</f>
        <v/>
      </c>
    </row>
    <row r="2846" spans="2:5">
      <c r="B2846" s="35"/>
      <c r="C2846" s="35"/>
      <c r="E2846" s="28" t="str">
        <f>IF($B2846="","",VLOOKUP($B2846,公司明细!$D:$O,COLUMN()-COLUMN($B$4)+1,FALSE))</f>
        <v/>
      </c>
    </row>
    <row r="2847" spans="2:5">
      <c r="B2847" s="35"/>
      <c r="C2847" s="35"/>
      <c r="E2847" s="28" t="str">
        <f>IF($B2847="","",VLOOKUP($B2847,公司明细!$D:$O,COLUMN()-COLUMN($B$4)+1,FALSE))</f>
        <v/>
      </c>
    </row>
    <row r="2848" spans="2:5">
      <c r="B2848" s="35"/>
      <c r="C2848" s="35"/>
      <c r="E2848" s="28" t="str">
        <f>IF($B2848="","",VLOOKUP($B2848,公司明细!$D:$O,COLUMN()-COLUMN($B$4)+1,FALSE))</f>
        <v/>
      </c>
    </row>
    <row r="2849" spans="2:5">
      <c r="B2849" s="35"/>
      <c r="C2849" s="35"/>
      <c r="E2849" s="28" t="str">
        <f>IF($B2849="","",VLOOKUP($B2849,公司明细!$D:$O,COLUMN()-COLUMN($B$4)+1,FALSE))</f>
        <v/>
      </c>
    </row>
    <row r="2850" spans="2:5">
      <c r="B2850" s="35"/>
      <c r="C2850" s="35"/>
      <c r="E2850" s="28" t="str">
        <f>IF($B2850="","",VLOOKUP($B2850,公司明细!$D:$O,COLUMN()-COLUMN($B$4)+1,FALSE))</f>
        <v/>
      </c>
    </row>
    <row r="2851" spans="2:5">
      <c r="B2851" s="35"/>
      <c r="C2851" s="35"/>
      <c r="E2851" s="28" t="str">
        <f>IF($B2851="","",VLOOKUP($B2851,公司明细!$D:$O,COLUMN()-COLUMN($B$4)+1,FALSE))</f>
        <v/>
      </c>
    </row>
    <row r="2852" spans="2:5">
      <c r="B2852" s="35"/>
      <c r="C2852" s="35"/>
      <c r="E2852" s="28" t="str">
        <f>IF($B2852="","",VLOOKUP($B2852,公司明细!$D:$O,COLUMN()-COLUMN($B$4)+1,FALSE))</f>
        <v/>
      </c>
    </row>
    <row r="2853" spans="2:5">
      <c r="B2853" s="35"/>
      <c r="C2853" s="35"/>
      <c r="E2853" s="28" t="str">
        <f>IF($B2853="","",VLOOKUP($B2853,公司明细!$D:$O,COLUMN()-COLUMN($B$4)+1,FALSE))</f>
        <v/>
      </c>
    </row>
    <row r="2854" spans="2:5">
      <c r="B2854" s="35"/>
      <c r="C2854" s="35"/>
      <c r="E2854" s="28" t="str">
        <f>IF($B2854="","",VLOOKUP($B2854,公司明细!$D:$O,COLUMN()-COLUMN($B$4)+1,FALSE))</f>
        <v/>
      </c>
    </row>
    <row r="2855" spans="2:5">
      <c r="B2855" s="35"/>
      <c r="C2855" s="35"/>
      <c r="E2855" s="28" t="str">
        <f>IF($B2855="","",VLOOKUP($B2855,公司明细!$D:$O,COLUMN()-COLUMN($B$4)+1,FALSE))</f>
        <v/>
      </c>
    </row>
    <row r="2856" spans="2:5">
      <c r="B2856" s="35"/>
      <c r="C2856" s="35"/>
      <c r="E2856" s="28" t="str">
        <f>IF($B2856="","",VLOOKUP($B2856,公司明细!$D:$O,COLUMN()-COLUMN($B$4)+1,FALSE))</f>
        <v/>
      </c>
    </row>
    <row r="2857" spans="2:5">
      <c r="B2857" s="35"/>
      <c r="C2857" s="35"/>
      <c r="E2857" s="28" t="str">
        <f>IF($B2857="","",VLOOKUP($B2857,公司明细!$D:$O,COLUMN()-COLUMN($B$4)+1,FALSE))</f>
        <v/>
      </c>
    </row>
    <row r="2858" spans="2:5">
      <c r="B2858" s="35"/>
      <c r="C2858" s="35"/>
      <c r="E2858" s="28" t="str">
        <f>IF($B2858="","",VLOOKUP($B2858,公司明细!$D:$O,COLUMN()-COLUMN($B$4)+1,FALSE))</f>
        <v/>
      </c>
    </row>
    <row r="2859" spans="2:5">
      <c r="B2859" s="35"/>
      <c r="C2859" s="35"/>
      <c r="E2859" s="28" t="str">
        <f>IF($B2859="","",VLOOKUP($B2859,公司明细!$D:$O,COLUMN()-COLUMN($B$4)+1,FALSE))</f>
        <v/>
      </c>
    </row>
    <row r="2860" spans="2:5">
      <c r="B2860" s="35"/>
      <c r="C2860" s="35"/>
      <c r="E2860" s="28" t="str">
        <f>IF($B2860="","",VLOOKUP($B2860,公司明细!$D:$O,COLUMN()-COLUMN($B$4)+1,FALSE))</f>
        <v/>
      </c>
    </row>
    <row r="2861" spans="2:5">
      <c r="B2861" s="35"/>
      <c r="C2861" s="35"/>
      <c r="E2861" s="28" t="str">
        <f>IF($B2861="","",VLOOKUP($B2861,公司明细!$D:$O,COLUMN()-COLUMN($B$4)+1,FALSE))</f>
        <v/>
      </c>
    </row>
    <row r="2862" spans="2:5">
      <c r="B2862" s="35"/>
      <c r="C2862" s="35"/>
      <c r="E2862" s="28" t="str">
        <f>IF($B2862="","",VLOOKUP($B2862,公司明细!$D:$O,COLUMN()-COLUMN($B$4)+1,FALSE))</f>
        <v/>
      </c>
    </row>
    <row r="2863" spans="2:5">
      <c r="B2863" s="35"/>
      <c r="C2863" s="35"/>
      <c r="E2863" s="28" t="str">
        <f>IF($B2863="","",VLOOKUP($B2863,公司明细!$D:$O,COLUMN()-COLUMN($B$4)+1,FALSE))</f>
        <v/>
      </c>
    </row>
    <row r="2864" spans="2:5">
      <c r="B2864" s="35"/>
      <c r="C2864" s="35"/>
      <c r="E2864" s="28" t="str">
        <f>IF($B2864="","",VLOOKUP($B2864,公司明细!$D:$O,COLUMN()-COLUMN($B$4)+1,FALSE))</f>
        <v/>
      </c>
    </row>
    <row r="2865" spans="2:5">
      <c r="B2865" s="35"/>
      <c r="C2865" s="35"/>
      <c r="E2865" s="28" t="str">
        <f>IF($B2865="","",VLOOKUP($B2865,公司明细!$D:$O,COLUMN()-COLUMN($B$4)+1,FALSE))</f>
        <v/>
      </c>
    </row>
    <row r="2866" spans="2:5">
      <c r="B2866" s="35"/>
      <c r="C2866" s="35"/>
      <c r="E2866" s="28" t="str">
        <f>IF($B2866="","",VLOOKUP($B2866,公司明细!$D:$O,COLUMN()-COLUMN($B$4)+1,FALSE))</f>
        <v/>
      </c>
    </row>
    <row r="2867" spans="2:5">
      <c r="B2867" s="35"/>
      <c r="C2867" s="35"/>
      <c r="E2867" s="28" t="str">
        <f>IF($B2867="","",VLOOKUP($B2867,公司明细!$D:$O,COLUMN()-COLUMN($B$4)+1,FALSE))</f>
        <v/>
      </c>
    </row>
    <row r="2868" spans="2:5">
      <c r="B2868" s="35"/>
      <c r="C2868" s="35"/>
      <c r="E2868" s="28" t="str">
        <f>IF($B2868="","",VLOOKUP($B2868,公司明细!$D:$O,COLUMN()-COLUMN($B$4)+1,FALSE))</f>
        <v/>
      </c>
    </row>
    <row r="2869" spans="2:5">
      <c r="B2869" s="35"/>
      <c r="C2869" s="35"/>
      <c r="E2869" s="28" t="str">
        <f>IF($B2869="","",VLOOKUP($B2869,公司明细!$D:$O,COLUMN()-COLUMN($B$4)+1,FALSE))</f>
        <v/>
      </c>
    </row>
    <row r="2870" spans="2:5">
      <c r="B2870" s="35"/>
      <c r="C2870" s="35"/>
      <c r="E2870" s="28" t="str">
        <f>IF($B2870="","",VLOOKUP($B2870,公司明细!$D:$O,COLUMN()-COLUMN($B$4)+1,FALSE))</f>
        <v/>
      </c>
    </row>
    <row r="2871" spans="2:5">
      <c r="B2871" s="35"/>
      <c r="C2871" s="35"/>
      <c r="E2871" s="28" t="str">
        <f>IF($B2871="","",VLOOKUP($B2871,公司明细!$D:$O,COLUMN()-COLUMN($B$4)+1,FALSE))</f>
        <v/>
      </c>
    </row>
    <row r="2872" spans="2:5">
      <c r="B2872" s="35"/>
      <c r="C2872" s="35"/>
      <c r="E2872" s="28" t="str">
        <f>IF($B2872="","",VLOOKUP($B2872,公司明细!$D:$O,COLUMN()-COLUMN($B$4)+1,FALSE))</f>
        <v/>
      </c>
    </row>
    <row r="2873" spans="2:5">
      <c r="B2873" s="35"/>
      <c r="C2873" s="35"/>
      <c r="E2873" s="28" t="str">
        <f>IF($B2873="","",VLOOKUP($B2873,公司明细!$D:$O,COLUMN()-COLUMN($B$4)+1,FALSE))</f>
        <v/>
      </c>
    </row>
    <row r="2874" spans="2:5">
      <c r="B2874" s="35"/>
      <c r="C2874" s="35"/>
      <c r="E2874" s="28" t="str">
        <f>IF($B2874="","",VLOOKUP($B2874,公司明细!$D:$O,COLUMN()-COLUMN($B$4)+1,FALSE))</f>
        <v/>
      </c>
    </row>
    <row r="2875" spans="2:5">
      <c r="B2875" s="35"/>
      <c r="C2875" s="35"/>
      <c r="E2875" s="28" t="str">
        <f>IF($B2875="","",VLOOKUP($B2875,公司明细!$D:$O,COLUMN()-COLUMN($B$4)+1,FALSE))</f>
        <v/>
      </c>
    </row>
    <row r="2876" spans="2:5">
      <c r="B2876" s="35"/>
      <c r="C2876" s="35"/>
      <c r="E2876" s="28" t="str">
        <f>IF($B2876="","",VLOOKUP($B2876,公司明细!$D:$O,COLUMN()-COLUMN($B$4)+1,FALSE))</f>
        <v/>
      </c>
    </row>
    <row r="2877" spans="2:5">
      <c r="B2877" s="35"/>
      <c r="C2877" s="35"/>
      <c r="E2877" s="28" t="str">
        <f>IF($B2877="","",VLOOKUP($B2877,公司明细!$D:$O,COLUMN()-COLUMN($B$4)+1,FALSE))</f>
        <v/>
      </c>
    </row>
    <row r="2878" spans="2:5">
      <c r="B2878" s="35"/>
      <c r="C2878" s="35"/>
      <c r="E2878" s="28" t="str">
        <f>IF($B2878="","",VLOOKUP($B2878,公司明细!$D:$O,COLUMN()-COLUMN($B$4)+1,FALSE))</f>
        <v/>
      </c>
    </row>
    <row r="2879" spans="2:5">
      <c r="B2879" s="35"/>
      <c r="C2879" s="35"/>
      <c r="E2879" s="28" t="str">
        <f>IF($B2879="","",VLOOKUP($B2879,公司明细!$D:$O,COLUMN()-COLUMN($B$4)+1,FALSE))</f>
        <v/>
      </c>
    </row>
    <row r="2880" spans="2:5">
      <c r="B2880" s="35"/>
      <c r="C2880" s="35"/>
      <c r="E2880" s="28" t="str">
        <f>IF($B2880="","",VLOOKUP($B2880,公司明细!$D:$O,COLUMN()-COLUMN($B$4)+1,FALSE))</f>
        <v/>
      </c>
    </row>
    <row r="2881" spans="2:5">
      <c r="B2881" s="35"/>
      <c r="C2881" s="35"/>
      <c r="E2881" s="28" t="str">
        <f>IF($B2881="","",VLOOKUP($B2881,公司明细!$D:$O,COLUMN()-COLUMN($B$4)+1,FALSE))</f>
        <v/>
      </c>
    </row>
    <row r="2882" spans="2:5">
      <c r="B2882" s="35"/>
      <c r="C2882" s="35"/>
      <c r="E2882" s="28" t="str">
        <f>IF($B2882="","",VLOOKUP($B2882,公司明细!$D:$O,COLUMN()-COLUMN($B$4)+1,FALSE))</f>
        <v/>
      </c>
    </row>
    <row r="2883" spans="2:5">
      <c r="B2883" s="35"/>
      <c r="C2883" s="35"/>
      <c r="E2883" s="28" t="str">
        <f>IF($B2883="","",VLOOKUP($B2883,公司明细!$D:$O,COLUMN()-COLUMN($B$4)+1,FALSE))</f>
        <v/>
      </c>
    </row>
    <row r="2884" spans="2:5">
      <c r="B2884" s="35"/>
      <c r="C2884" s="35"/>
      <c r="E2884" s="28" t="str">
        <f>IF($B2884="","",VLOOKUP($B2884,公司明细!$D:$O,COLUMN()-COLUMN($B$4)+1,FALSE))</f>
        <v/>
      </c>
    </row>
    <row r="2885" spans="2:5">
      <c r="B2885" s="35"/>
      <c r="C2885" s="35"/>
      <c r="E2885" s="28" t="str">
        <f>IF($B2885="","",VLOOKUP($B2885,公司明细!$D:$O,COLUMN()-COLUMN($B$4)+1,FALSE))</f>
        <v/>
      </c>
    </row>
    <row r="2886" spans="2:5">
      <c r="B2886" s="35"/>
      <c r="C2886" s="35"/>
      <c r="E2886" s="28" t="str">
        <f>IF($B2886="","",VLOOKUP($B2886,公司明细!$D:$O,COLUMN()-COLUMN($B$4)+1,FALSE))</f>
        <v/>
      </c>
    </row>
    <row r="2887" spans="2:5">
      <c r="B2887" s="35"/>
      <c r="C2887" s="35"/>
      <c r="E2887" s="28" t="str">
        <f>IF($B2887="","",VLOOKUP($B2887,公司明细!$D:$O,COLUMN()-COLUMN($B$4)+1,FALSE))</f>
        <v/>
      </c>
    </row>
    <row r="2888" spans="2:5">
      <c r="B2888" s="35"/>
      <c r="C2888" s="35"/>
      <c r="E2888" s="28" t="str">
        <f>IF($B2888="","",VLOOKUP($B2888,公司明细!$D:$O,COLUMN()-COLUMN($B$4)+1,FALSE))</f>
        <v/>
      </c>
    </row>
    <row r="2889" spans="2:5">
      <c r="B2889" s="35"/>
      <c r="C2889" s="35"/>
      <c r="E2889" s="28" t="str">
        <f>IF($B2889="","",VLOOKUP($B2889,公司明细!$D:$O,COLUMN()-COLUMN($B$4)+1,FALSE))</f>
        <v/>
      </c>
    </row>
    <row r="2890" spans="2:5">
      <c r="B2890" s="35"/>
      <c r="C2890" s="35"/>
      <c r="E2890" s="28" t="str">
        <f>IF($B2890="","",VLOOKUP($B2890,公司明细!$D:$O,COLUMN()-COLUMN($B$4)+1,FALSE))</f>
        <v/>
      </c>
    </row>
    <row r="2891" spans="2:5">
      <c r="B2891" s="35"/>
      <c r="C2891" s="35"/>
      <c r="E2891" s="28" t="str">
        <f>IF($B2891="","",VLOOKUP($B2891,公司明细!$D:$O,COLUMN()-COLUMN($B$4)+1,FALSE))</f>
        <v/>
      </c>
    </row>
    <row r="2892" spans="2:5">
      <c r="B2892" s="35"/>
      <c r="C2892" s="35"/>
      <c r="E2892" s="28" t="str">
        <f>IF($B2892="","",VLOOKUP($B2892,公司明细!$D:$O,COLUMN()-COLUMN($B$4)+1,FALSE))</f>
        <v/>
      </c>
    </row>
    <row r="2893" spans="2:5">
      <c r="B2893" s="35"/>
      <c r="C2893" s="35"/>
      <c r="E2893" s="28" t="str">
        <f>IF($B2893="","",VLOOKUP($B2893,公司明细!$D:$O,COLUMN()-COLUMN($B$4)+1,FALSE))</f>
        <v/>
      </c>
    </row>
    <row r="2894" spans="2:5">
      <c r="B2894" s="35"/>
      <c r="C2894" s="35"/>
      <c r="E2894" s="28" t="str">
        <f>IF($B2894="","",VLOOKUP($B2894,公司明细!$D:$O,COLUMN()-COLUMN($B$4)+1,FALSE))</f>
        <v/>
      </c>
    </row>
    <row r="2895" spans="2:5">
      <c r="B2895" s="35"/>
      <c r="C2895" s="35"/>
    </row>
    <row r="2896" spans="2:5">
      <c r="B2896" s="35"/>
      <c r="C2896" s="35"/>
    </row>
    <row r="2897" spans="2:3">
      <c r="B2897" s="35"/>
      <c r="C2897" s="35"/>
    </row>
    <row r="2898" spans="2:3">
      <c r="B2898" s="35"/>
      <c r="C2898" s="35"/>
    </row>
  </sheetData>
  <sheetProtection formatCells="0" formatColumns="0" formatRows="0" selectLockedCells="1" sort="0" autoFilter="0"/>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U10001"/>
  <sheetViews>
    <sheetView workbookViewId="0">
      <pane ySplit="1" topLeftCell="A2" activePane="bottomLeft" state="frozen"/>
      <selection activeCell="C156" sqref="C156"/>
      <selection pane="bottomLeft" activeCell="B7" sqref="B7:B34"/>
    </sheetView>
  </sheetViews>
  <sheetFormatPr defaultColWidth="9" defaultRowHeight="11.6"/>
  <cols>
    <col min="1" max="1" width="25.4375" style="34" customWidth="1"/>
    <col min="2" max="2" width="11.25" style="34" customWidth="1"/>
    <col min="3" max="3" width="9" style="34" customWidth="1"/>
    <col min="4" max="4" width="6.6875" style="47" customWidth="1"/>
    <col min="5" max="5" width="11.6875" style="41" customWidth="1"/>
    <col min="6" max="6" width="13.125" style="41" customWidth="1"/>
    <col min="7" max="7" width="11.375" style="34" customWidth="1"/>
    <col min="8" max="8" width="9" style="34"/>
    <col min="9" max="9" width="12.6875" style="34" bestFit="1" customWidth="1"/>
    <col min="10" max="10" width="13.6875" style="34" customWidth="1"/>
    <col min="11" max="11" width="11.125" style="48" customWidth="1"/>
    <col min="12" max="12" width="14" style="34" customWidth="1"/>
    <col min="13" max="13" width="10.4375" style="48" bestFit="1" customWidth="1"/>
    <col min="14" max="14" width="11.625" style="34" bestFit="1" customWidth="1"/>
    <col min="15" max="15" width="9.4375" style="34" bestFit="1" customWidth="1"/>
    <col min="16" max="16" width="16.25" style="34" customWidth="1"/>
    <col min="17" max="17" width="10.625" style="34" customWidth="1"/>
    <col min="18" max="19" width="9" style="34"/>
    <col min="20" max="20" width="7.1875" style="34" bestFit="1" customWidth="1"/>
    <col min="21" max="21" width="7.75" style="34" bestFit="1" customWidth="1"/>
    <col min="22" max="16384" width="9" style="34"/>
  </cols>
  <sheetData>
    <row r="1" spans="1:21" ht="32.25" customHeight="1">
      <c r="A1" s="34" t="s">
        <v>7151</v>
      </c>
      <c r="B1" s="34" t="s">
        <v>7152</v>
      </c>
      <c r="C1" s="34" t="s">
        <v>7153</v>
      </c>
      <c r="D1" s="33" t="s">
        <v>40</v>
      </c>
      <c r="E1" s="27" t="s">
        <v>32</v>
      </c>
      <c r="F1" s="27" t="s">
        <v>33</v>
      </c>
      <c r="G1" s="28" t="str">
        <f>行业估值!C5</f>
        <v>东财行业</v>
      </c>
      <c r="H1" s="28" t="str">
        <f>行业估值!C7</f>
        <v>全部A股</v>
      </c>
      <c r="I1" s="33" t="s">
        <v>34</v>
      </c>
      <c r="J1" s="42" t="str">
        <f ca="1">IF(行业估值!$E$7="最新年报","净利润["&amp;IF(AND(MONTH(TODAY())-5&lt;0,YEAR(TODAY())=YEAR(行业估值!E5)),YEAR(行业估值!E5)-2,YEAR(行业估值!E5)-1)&amp;"]","净利润TTM["&amp;IF(MONTH(行业估值!E5)-5&lt;0,YEAR(行业估值!E5)-1&amp;"-09-30",IF(MONTH(行业估值!E5)-9&lt;0,YEAR(行业估值!E5)&amp;"-03-31",IF(MONTH(行业估值!E5)-11&lt;0,YEAR(行业估值!E5)&amp;"-06-30",YEAR(行业估值!E5)&amp;"-12-31")))&amp;"]")</f>
        <v>净利润TTM[2019-12-31]</v>
      </c>
      <c r="K1" s="43" t="s">
        <v>7158</v>
      </c>
      <c r="L1" s="44" t="str">
        <f ca="1">IF(行业估值!E7="最新年报","净资产["&amp;IF(AND(MONTH(TODAY())-5&lt;0,YEAR(TODAY())=YEAR(行业估值!E5)),YEAR(行业估值!E5)-2,YEAR(行业估值!E5)-1)&amp;"]","净资产MRQ["&amp;IF(MONTH(行业估值!E5)-5&lt;0,YEAR(行业估值!E5)-1&amp;"-09-30",IF(MONTH(行业估值!E5)-9&lt;0,YEAR(行业估值!E5)-1&amp;"-12-31",IF(MONTH(行业估值!E5)-11&lt;0,YEAR(行业估值!E5)&amp;"-06-30",YEAR(行业估值!E5)&amp;"-09-30")))&amp;"]")</f>
        <v>净资产MRQ[2019-09-30]</v>
      </c>
      <c r="M1" s="43" t="s">
        <v>7159</v>
      </c>
      <c r="N1" s="33" t="s">
        <v>35</v>
      </c>
      <c r="O1" s="70" t="s">
        <v>36</v>
      </c>
      <c r="T1" s="34" t="str">
        <f>[1]!em_sector("001004","N","LAYOUT=1&amp;CLEARNUMBER=10000")</f>
        <v>东财代码</v>
      </c>
    </row>
    <row r="2" spans="1:21">
      <c r="D2" s="45" t="str">
        <f>IF(AND(行业估值!$B$39=$G2,COUNTIF($G$2:$G$2552,$G2)&gt;=1),COUNTIF($G$2:G2,$G2),"")</f>
        <v/>
      </c>
      <c r="E2" s="65" t="str">
        <f>IF(U2="","",U2)</f>
        <v>000001.SZ</v>
      </c>
      <c r="F2" s="65" t="str">
        <f>IF(T2="","",T2)</f>
        <v>平安银行</v>
      </c>
      <c r="G2" s="34" t="str">
        <f>IF(E2="","",IF(行业估值!$C$5="申万行业",[1]!EM_S_INFO_INDUSTRY_SW2014(E2,"1"),IF(行业估值!$C$5="证监会行业",[1]!EM_S_INFO_INDUSTRY_CSRC1(E2,"1"),[1]!EM_S_INFO_INDUSTRY_EM2016(E2,"1"))))</f>
        <v>金融</v>
      </c>
      <c r="H2" s="34" t="str">
        <f>IF(E2="","",IF($H$1="上证50",[1]!EM_S_INFO_COMPINDEX(E2,"000016"),"")&amp;IF($H$1="上证180",[1]!EM_S_INFO_COMPINDEX(E2,"000010"),"")&amp;IF($H$1="沪深300",[1]!EM_S_INFO_COMPINDEX(E2,"000300"),"")&amp;IF(AND($H$1="上证A股",RIGHT(E2,2)="SH"),"是","")&amp;IF(AND($H$1="深证A股",RIGHT(E2,2)="SZ"),"是","")&amp;IF(AND($H$1="创业板",LEFT(E2,1)-3=0),"是","")&amp;IF(AND($H$1="全部A股",E2&lt;&gt;0),"是","")&amp;IF(AND($H$1="中小板",LEFT(E2,3)="002"),"是",""))</f>
        <v>是</v>
      </c>
      <c r="I2" s="46">
        <f ca="1">IF(E2="","",IF(OR([1]!EM_S_VAL_MV(E2,deadline)="",[1]!EM_S_VAL_MV(E2,deadline)="--",[1]!EM_S_VAL_MV(E2,deadline)="null"),0,[1]!EM_S_VAL_MV(E2,deadline)/100000000))</f>
        <v>3002.0955452305998</v>
      </c>
      <c r="J2" s="46">
        <f ca="1">IF(E2="","",IF(RIGHT(LEFT($J$1,6),3)="TTM",[1]!EM_S_FA_PROFIT_TTM(E2,LEFT(RIGHT($J$1,11),10),1)/100000000,[1]!EM_S_STM07_IS(E2,61,LEFT(RIGHT($J$1,5),4)&amp;"-12-31",1)/100000000))</f>
        <v>279.83</v>
      </c>
      <c r="K2" s="36">
        <f ca="1">IF(E2="","",IF(OR(I2=0,J2=0),"-",I2/J2))</f>
        <v>10.728283405033771</v>
      </c>
      <c r="L2" s="46">
        <f ca="1">IF(E2="","",IF(ISERROR(IF(行业估值!$E$7="最新年报",[1]!EM_S_STM07_BS(E2,140,LEFT(RIGHT($L$1,5),4)&amp;"-12-31",1)/100000000,[1]!EM_S_STM07_BS(E2,140,LEFT(RIGHT($L$1,11),10),1)/100000000)),0,IF(行业估值!$E$7="最新年报",[1]!EM_S_STM07_BS(E2,140,LEFT(RIGHT($L$1,5),4)&amp;"-12-31",1)/100000000,[1]!EM_S_STM07_BS(E2,140,LEFT(RIGHT($L$1,11),10),1)/100000000)))</f>
        <v>2880.73</v>
      </c>
      <c r="M2" s="36">
        <f ca="1">IF(E2="","",IF(OR(I2=0,L2=0),"-",I2/L2))</f>
        <v>1.0421301354971135</v>
      </c>
      <c r="N2" s="37">
        <f ca="1">IF(E2="","",IF(ISERROR([1]!EM_S_EST_NETPROFIT(E2,行业估值!$E$6,deadline)/100000000),"-",[1]!EM_S_EST_NETPROFIT(E2,行业估值!$E$6,deadline)/100000000))</f>
        <v>285.05576923076922</v>
      </c>
      <c r="O2" s="36">
        <f ca="1">IF(E2="","",IF(ISERROR(IF(OR(I2=0,N2=0),"-",I2/N2)),"-",IF(OR(I2=0,N2=0),"-",I2/N2)))</f>
        <v>10.531607738835936</v>
      </c>
      <c r="P2" s="34">
        <f>[1]!EM_S_VAL_MV(E2,"2017-12-31")/100000000</f>
        <v>2283.664711678</v>
      </c>
      <c r="T2" s="64" t="s">
        <v>111</v>
      </c>
      <c r="U2" s="64" t="s">
        <v>112</v>
      </c>
    </row>
    <row r="3" spans="1:21">
      <c r="A3" s="34">
        <f>IF(行业估值!C5="证监会行业",COUNTA(A7:A25),IF(行业估值!C5="申万行业",COUNTA(B7:B34),COUNTA(C7:C33)))</f>
        <v>27</v>
      </c>
      <c r="B3" s="34">
        <f>IF(行业估值!C5="证监会行业",1,IF(行业估值!C5="申万行业",2,3))</f>
        <v>3</v>
      </c>
      <c r="D3" s="45" t="str">
        <f>IF(AND(行业估值!$B$39=$G3,COUNTIF($G$2:$G$2552,$G3)&gt;=1),COUNTIF($G$2:G3,$G3),"")</f>
        <v/>
      </c>
      <c r="E3" s="65" t="str">
        <f t="shared" ref="E3:E66" si="0">IF(U3="","",U3)</f>
        <v>000002.SZ</v>
      </c>
      <c r="F3" s="65" t="str">
        <f t="shared" ref="F3:F66" si="1">IF(T3="","",T3)</f>
        <v>万科A</v>
      </c>
      <c r="G3" s="34" t="str">
        <f>IF(E3="","",IF(行业估值!$C$5="申万行业",[1]!EM_S_INFO_INDUSTRY_SW2014(E3,"1"),IF(行业估值!$C$5="证监会行业",[1]!EM_S_INFO_INDUSTRY_CSRC1(E3,"1"),[1]!EM_S_INFO_INDUSTRY_EM2016(E3,"1"))))</f>
        <v>房地产</v>
      </c>
      <c r="H3" s="34" t="str">
        <f>IF(E3="","",IF($H$1="上证50",[1]!EM_S_INFO_COMPINDEX(E3,"000016"),"")&amp;IF($H$1="上证180",[1]!EM_S_INFO_COMPINDEX(E3,"000010"),"")&amp;IF($H$1="沪深300",[1]!EM_S_INFO_COMPINDEX(E3,"000300"),"")&amp;IF(AND($H$1="上证A股",RIGHT(E3,2)="SH"),"是","")&amp;IF(AND($H$1="深证A股",RIGHT(E3,2)="SZ"),"是","")&amp;IF(AND($H$1="创业板",LEFT(E3,1)-3=0),"是","")&amp;IF(AND($H$1="全部A股",E3&lt;&gt;0),"是","")&amp;IF(AND($H$1="中小板",LEFT(E3,3)="002"),"是",""))</f>
        <v>是</v>
      </c>
      <c r="I3" s="46">
        <f ca="1">IF(E3="","",IF(OR([1]!EM_S_VAL_MV(E3,deadline)="",[1]!EM_S_VAL_MV(E3,deadline)="--",[1]!EM_S_VAL_MV(E3,deadline)="null"),0,[1]!EM_S_VAL_MV(E3,deadline)/100000000))</f>
        <v>3164.60004028</v>
      </c>
      <c r="J3" s="46">
        <f ca="1">IF(E3="","",IF(RIGHT(LEFT($J$1,6),3)="TTM",[1]!EM_S_FA_PROFIT_TTM(E3,LEFT(RIGHT($J$1,11),10),1)/100000000,[1]!EM_S_STM07_IS(E3,61,LEFT(RIGHT($J$1,5),4)&amp;"-12-31",1)/100000000))</f>
        <v>560.64913349710002</v>
      </c>
      <c r="K3" s="36">
        <f t="shared" ref="K3:K66" ca="1" si="2">IF(E3="","",IF(OR(I3=0,J3=0),"-",I3/J3))</f>
        <v>5.6445285495056758</v>
      </c>
      <c r="L3" s="46">
        <f ca="1">IF(E3="","",IF(ISERROR(IF(行业估值!$E$7="最新年报",[1]!EM_S_STM07_BS(E3,140,LEFT(RIGHT($L$1,5),4)&amp;"-12-31",1)/100000000,[1]!EM_S_STM07_BS(E3,140,LEFT(RIGHT($L$1,11),10),1)/100000000)),0,IF(行业估值!$E$7="最新年报",[1]!EM_S_STM07_BS(E3,140,LEFT(RIGHT($L$1,5),4)&amp;"-12-31",1)/100000000,[1]!EM_S_STM07_BS(E3,140,LEFT(RIGHT($L$1,11),10),1)/100000000)))</f>
        <v>1672.7382717807</v>
      </c>
      <c r="M3" s="36">
        <f t="shared" ref="M3:M66" ca="1" si="3">IF(E3="","",IF(OR(I3=0,L3=0),"-",I3/L3))</f>
        <v>1.8918680188450228</v>
      </c>
      <c r="N3" s="37">
        <f ca="1">IF(E3="","",IF(ISERROR([1]!EM_S_EST_NETPROFIT(E3,行业估值!$E$6,deadline)/100000000),"-",[1]!EM_S_EST_NETPROFIT(E3,行业估值!$E$6,deadline)/100000000))</f>
        <v>412.74725862068971</v>
      </c>
      <c r="O3" s="36">
        <f t="shared" ref="O3:O66" ca="1" si="4">IF(E3="","",IF(ISERROR(IF(OR(I3=0,N3=0),"-",I3/N3)),"-",IF(OR(I3=0,N3=0),"-",I3/N3)))</f>
        <v>7.6671618628198654</v>
      </c>
      <c r="T3" s="64" t="s">
        <v>113</v>
      </c>
      <c r="U3" s="64" t="s">
        <v>114</v>
      </c>
    </row>
    <row r="4" spans="1:21">
      <c r="D4" s="45" t="str">
        <f>IF(AND(行业估值!$B$39=$G4,COUNTIF($G$2:$G$2552,$G4)&gt;=1),COUNTIF($G$2:G4,$G4),"")</f>
        <v/>
      </c>
      <c r="E4" s="65" t="str">
        <f t="shared" si="0"/>
        <v>000004.SZ</v>
      </c>
      <c r="F4" s="65" t="str">
        <f t="shared" si="1"/>
        <v>国农科技</v>
      </c>
      <c r="G4" s="34" t="str">
        <f>IF(E4="","",IF(行业估值!$C$5="申万行业",[1]!EM_S_INFO_INDUSTRY_SW2014(E4,"1"),IF(行业估值!$C$5="证监会行业",[1]!EM_S_INFO_INDUSTRY_CSRC1(E4,"1"),[1]!EM_S_INFO_INDUSTRY_EM2016(E4,"1"))))</f>
        <v>医药生物</v>
      </c>
      <c r="H4" s="34" t="str">
        <f>IF(E4="","",IF($H$1="上证50",[1]!EM_S_INFO_COMPINDEX(E4,"000016"),"")&amp;IF($H$1="上证180",[1]!EM_S_INFO_COMPINDEX(E4,"000010"),"")&amp;IF($H$1="沪深300",[1]!EM_S_INFO_COMPINDEX(E4,"000300"),"")&amp;IF(AND($H$1="上证A股",RIGHT(E4,2)="SH"),"是","")&amp;IF(AND($H$1="深证A股",RIGHT(E4,2)="SZ"),"是","")&amp;IF(AND($H$1="创业板",LEFT(E4,1)-3=0),"是","")&amp;IF(AND($H$1="全部A股",E4&lt;&gt;0),"是","")&amp;IF(AND($H$1="中小板",LEFT(E4,3)="002"),"是",""))</f>
        <v>是</v>
      </c>
      <c r="I4" s="46">
        <f ca="1">IF(E4="","",IF(OR([1]!EM_S_VAL_MV(E4,deadline)="",[1]!EM_S_VAL_MV(E4,deadline)="--",[1]!EM_S_VAL_MV(E4,deadline)="null"),0,[1]!EM_S_VAL_MV(E4,deadline)/100000000))</f>
        <v>15.4433121876</v>
      </c>
      <c r="J4" s="46">
        <f ca="1">IF(E4="","",IF(RIGHT(LEFT($J$1,6),3)="TTM",[1]!EM_S_FA_PROFIT_TTM(E4,LEFT(RIGHT($J$1,11),10),1)/100000000,[1]!EM_S_STM07_IS(E4,61,LEFT(RIGHT($J$1,5),4)&amp;"-12-31",1)/100000000))</f>
        <v>-0.27351851700000002</v>
      </c>
      <c r="K4" s="36">
        <f t="shared" ca="1" si="2"/>
        <v>-56.461669787424299</v>
      </c>
      <c r="L4" s="46">
        <f ca="1">IF(E4="","",IF(ISERROR(IF(行业估值!$E$7="最新年报",[1]!EM_S_STM07_BS(E4,140,LEFT(RIGHT($L$1,5),4)&amp;"-12-31",1)/100000000,[1]!EM_S_STM07_BS(E4,140,LEFT(RIGHT($L$1,11),10),1)/100000000)),0,IF(行业估值!$E$7="最新年报",[1]!EM_S_STM07_BS(E4,140,LEFT(RIGHT($L$1,5),4)&amp;"-12-31",1)/100000000,[1]!EM_S_STM07_BS(E4,140,LEFT(RIGHT($L$1,11),10),1)/100000000)))</f>
        <v>0.99294631209999995</v>
      </c>
      <c r="M4" s="36">
        <f t="shared" ca="1" si="3"/>
        <v>15.55301832476588</v>
      </c>
      <c r="N4" s="37" t="str">
        <f ca="1">IF(E4="","",IF(ISERROR([1]!EM_S_EST_NETPROFIT(E4,行业估值!$E$6,deadline)/100000000),"-",[1]!EM_S_EST_NETPROFIT(E4,行业估值!$E$6,deadline)/100000000))</f>
        <v>-</v>
      </c>
      <c r="O4" s="36" t="str">
        <f t="shared" ca="1" si="4"/>
        <v>-</v>
      </c>
      <c r="T4" s="64" t="s">
        <v>115</v>
      </c>
      <c r="U4" s="64" t="s">
        <v>116</v>
      </c>
    </row>
    <row r="5" spans="1:21">
      <c r="D5" s="45" t="str">
        <f>IF(AND(行业估值!$B$39=$G5,COUNTIF($G$2:$G$2552,$G5)&gt;=1),COUNTIF($G$2:G5,$G5),"")</f>
        <v/>
      </c>
      <c r="E5" s="65" t="str">
        <f t="shared" si="0"/>
        <v>000005.SZ</v>
      </c>
      <c r="F5" s="65" t="str">
        <f t="shared" si="1"/>
        <v>世纪星源</v>
      </c>
      <c r="G5" s="34" t="str">
        <f>IF(E5="","",IF(行业估值!$C$5="申万行业",[1]!EM_S_INFO_INDUSTRY_SW2014(E5,"1"),IF(行业估值!$C$5="证监会行业",[1]!EM_S_INFO_INDUSTRY_CSRC1(E5,"1"),[1]!EM_S_INFO_INDUSTRY_EM2016(E5,"1"))))</f>
        <v>公用事业</v>
      </c>
      <c r="H5" s="34" t="str">
        <f>IF(E5="","",IF($H$1="上证50",[1]!EM_S_INFO_COMPINDEX(E5,"000016"),"")&amp;IF($H$1="上证180",[1]!EM_S_INFO_COMPINDEX(E5,"000010"),"")&amp;IF($H$1="沪深300",[1]!EM_S_INFO_COMPINDEX(E5,"000300"),"")&amp;IF(AND($H$1="上证A股",RIGHT(E5,2)="SH"),"是","")&amp;IF(AND($H$1="深证A股",RIGHT(E5,2)="SZ"),"是","")&amp;IF(AND($H$1="创业板",LEFT(E5,1)-3=0),"是","")&amp;IF(AND($H$1="全部A股",E5&lt;&gt;0),"是","")&amp;IF(AND($H$1="中小板",LEFT(E5,3)="002"),"是",""))</f>
        <v>是</v>
      </c>
      <c r="I5" s="46">
        <f ca="1">IF(E5="","",IF(OR([1]!EM_S_VAL_MV(E5,deadline)="",[1]!EM_S_VAL_MV(E5,deadline)="--",[1]!EM_S_VAL_MV(E5,deadline)="null"),0,[1]!EM_S_VAL_MV(E5,deadline)/100000000))</f>
        <v>31.120983154800001</v>
      </c>
      <c r="J5" s="46">
        <f ca="1">IF(E5="","",IF(RIGHT(LEFT($J$1,6),3)="TTM",[1]!EM_S_FA_PROFIT_TTM(E5,LEFT(RIGHT($J$1,11),10),1)/100000000,[1]!EM_S_STM07_IS(E5,61,LEFT(RIGHT($J$1,5),4)&amp;"-12-31",1)/100000000))</f>
        <v>1.9555273530000001</v>
      </c>
      <c r="K5" s="36">
        <f t="shared" ca="1" si="2"/>
        <v>15.914368626476584</v>
      </c>
      <c r="L5" s="46">
        <f ca="1">IF(E5="","",IF(ISERROR(IF(行业估值!$E$7="最新年报",[1]!EM_S_STM07_BS(E5,140,LEFT(RIGHT($L$1,5),4)&amp;"-12-31",1)/100000000,[1]!EM_S_STM07_BS(E5,140,LEFT(RIGHT($L$1,11),10),1)/100000000)),0,IF(行业估值!$E$7="最新年报",[1]!EM_S_STM07_BS(E5,140,LEFT(RIGHT($L$1,5),4)&amp;"-12-31",1)/100000000,[1]!EM_S_STM07_BS(E5,140,LEFT(RIGHT($L$1,11),10),1)/100000000)))</f>
        <v>15.367293391800001</v>
      </c>
      <c r="M5" s="36">
        <f t="shared" ca="1" si="3"/>
        <v>2.0251440745841545</v>
      </c>
      <c r="N5" s="37" t="str">
        <f ca="1">IF(E5="","",IF(ISERROR([1]!EM_S_EST_NETPROFIT(E5,行业估值!$E$6,deadline)/100000000),"-",[1]!EM_S_EST_NETPROFIT(E5,行业估值!$E$6,deadline)/100000000))</f>
        <v>-</v>
      </c>
      <c r="O5" s="36" t="str">
        <f t="shared" ca="1" si="4"/>
        <v>-</v>
      </c>
      <c r="T5" s="64" t="s">
        <v>117</v>
      </c>
      <c r="U5" s="64" t="s">
        <v>118</v>
      </c>
    </row>
    <row r="6" spans="1:21">
      <c r="D6" s="45" t="str">
        <f>IF(AND(行业估值!$B$39=$G6,COUNTIF($G$2:$G$2552,$G6)&gt;=1),COUNTIF($G$2:G6,$G6),"")</f>
        <v/>
      </c>
      <c r="E6" s="65" t="str">
        <f t="shared" si="0"/>
        <v>000006.SZ</v>
      </c>
      <c r="F6" s="65" t="str">
        <f t="shared" si="1"/>
        <v>深振业A</v>
      </c>
      <c r="G6" s="34" t="str">
        <f>IF(E6="","",IF(行业估值!$C$5="申万行业",[1]!EM_S_INFO_INDUSTRY_SW2014(E6,"1"),IF(行业估值!$C$5="证监会行业",[1]!EM_S_INFO_INDUSTRY_CSRC1(E6,"1"),[1]!EM_S_INFO_INDUSTRY_EM2016(E6,"1"))))</f>
        <v>房地产</v>
      </c>
      <c r="H6" s="34" t="str">
        <f>IF(E6="","",IF($H$1="上证50",[1]!EM_S_INFO_COMPINDEX(E6,"000016"),"")&amp;IF($H$1="上证180",[1]!EM_S_INFO_COMPINDEX(E6,"000010"),"")&amp;IF($H$1="沪深300",[1]!EM_S_INFO_COMPINDEX(E6,"000300"),"")&amp;IF(AND($H$1="上证A股",RIGHT(E6,2)="SH"),"是","")&amp;IF(AND($H$1="深证A股",RIGHT(E6,2)="SZ"),"是","")&amp;IF(AND($H$1="创业板",LEFT(E6,1)-3=0),"是","")&amp;IF(AND($H$1="全部A股",E6&lt;&gt;0),"是","")&amp;IF(AND($H$1="中小板",LEFT(E6,3)="002"),"是",""))</f>
        <v>是</v>
      </c>
      <c r="I6" s="46">
        <f ca="1">IF(E6="","",IF(OR([1]!EM_S_VAL_MV(E6,deadline)="",[1]!EM_S_VAL_MV(E6,deadline)="--",[1]!EM_S_VAL_MV(E6,deadline)="null"),0,[1]!EM_S_VAL_MV(E6,deadline)/100000000))</f>
        <v>69.3897453644</v>
      </c>
      <c r="J6" s="46">
        <f ca="1">IF(E6="","",IF(RIGHT(LEFT($J$1,6),3)="TTM",[1]!EM_S_FA_PROFIT_TTM(E6,LEFT(RIGHT($J$1,11),10),1)/100000000,[1]!EM_S_STM07_IS(E6,61,LEFT(RIGHT($J$1,5),4)&amp;"-12-31",1)/100000000))</f>
        <v>8.3944381408000002</v>
      </c>
      <c r="K6" s="36">
        <f t="shared" ca="1" si="2"/>
        <v>8.2661572103486929</v>
      </c>
      <c r="L6" s="46">
        <f ca="1">IF(E6="","",IF(ISERROR(IF(行业估值!$E$7="最新年报",[1]!EM_S_STM07_BS(E6,140,LEFT(RIGHT($L$1,5),4)&amp;"-12-31",1)/100000000,[1]!EM_S_STM07_BS(E6,140,LEFT(RIGHT($L$1,11),10),1)/100000000)),0,IF(行业估值!$E$7="最新年报",[1]!EM_S_STM07_BS(E6,140,LEFT(RIGHT($L$1,5),4)&amp;"-12-31",1)/100000000,[1]!EM_S_STM07_BS(E6,140,LEFT(RIGHT($L$1,11),10),1)/100000000)))</f>
        <v>63.862562412499997</v>
      </c>
      <c r="M6" s="36">
        <f t="shared" ca="1" si="3"/>
        <v>1.0865480923893864</v>
      </c>
      <c r="N6" s="37" t="str">
        <f ca="1">IF(E6="","",IF(ISERROR([1]!EM_S_EST_NETPROFIT(E6,行业估值!$E$6,deadline)/100000000),"-",[1]!EM_S_EST_NETPROFIT(E6,行业估值!$E$6,deadline)/100000000))</f>
        <v>-</v>
      </c>
      <c r="O6" s="36" t="str">
        <f t="shared" ca="1" si="4"/>
        <v>-</v>
      </c>
      <c r="T6" s="64" t="s">
        <v>119</v>
      </c>
      <c r="U6" s="64" t="s">
        <v>120</v>
      </c>
    </row>
    <row r="7" spans="1:21">
      <c r="A7" s="34" t="s">
        <v>60</v>
      </c>
      <c r="B7" s="34" t="s">
        <v>78</v>
      </c>
      <c r="C7" s="34" t="s">
        <v>104</v>
      </c>
      <c r="D7" s="45" t="str">
        <f>IF(AND(行业估值!$B$39=$G7,COUNTIF($G$2:$G$2552,$G7)&gt;=1),COUNTIF($G$2:G7,$G7),"")</f>
        <v/>
      </c>
      <c r="E7" s="65" t="str">
        <f t="shared" si="0"/>
        <v>000007.SZ</v>
      </c>
      <c r="F7" s="65" t="str">
        <f t="shared" si="1"/>
        <v>全新好</v>
      </c>
      <c r="G7" s="34" t="str">
        <f>IF(E7="","",IF(行业估值!$C$5="申万行业",[1]!EM_S_INFO_INDUSTRY_SW2014(E7,"1"),IF(行业估值!$C$5="证监会行业",[1]!EM_S_INFO_INDUSTRY_CSRC1(E7,"1"),[1]!EM_S_INFO_INDUSTRY_EM2016(E7,"1"))))</f>
        <v>商贸零售</v>
      </c>
      <c r="H7" s="34" t="str">
        <f>IF(E7="","",IF($H$1="上证50",[1]!EM_S_INFO_COMPINDEX(E7,"000016"),"")&amp;IF($H$1="上证180",[1]!EM_S_INFO_COMPINDEX(E7,"000010"),"")&amp;IF($H$1="沪深300",[1]!EM_S_INFO_COMPINDEX(E7,"000300"),"")&amp;IF(AND($H$1="上证A股",RIGHT(E7,2)="SH"),"是","")&amp;IF(AND($H$1="深证A股",RIGHT(E7,2)="SZ"),"是","")&amp;IF(AND($H$1="创业板",LEFT(E7,1)-3=0),"是","")&amp;IF(AND($H$1="全部A股",E7&lt;&gt;0),"是","")&amp;IF(AND($H$1="中小板",LEFT(E7,3)="002"),"是",""))</f>
        <v>是</v>
      </c>
      <c r="I7" s="46">
        <f ca="1">IF(E7="","",IF(OR([1]!EM_S_VAL_MV(E7,deadline)="",[1]!EM_S_VAL_MV(E7,deadline)="--",[1]!EM_S_VAL_MV(E7,deadline)="null"),0,[1]!EM_S_VAL_MV(E7,deadline)/100000000))</f>
        <v>34.818028421999998</v>
      </c>
      <c r="J7" s="46">
        <f ca="1">IF(E7="","",IF(RIGHT(LEFT($J$1,6),3)="TTM",[1]!EM_S_FA_PROFIT_TTM(E7,LEFT(RIGHT($J$1,11),10),1)/100000000,[1]!EM_S_STM07_IS(E7,61,LEFT(RIGHT($J$1,5),4)&amp;"-12-31",1)/100000000))</f>
        <v>-1.9684920382</v>
      </c>
      <c r="K7" s="36">
        <f t="shared" ca="1" si="2"/>
        <v>-17.687665353138943</v>
      </c>
      <c r="L7" s="46">
        <f ca="1">IF(E7="","",IF(ISERROR(IF(行业估值!$E$7="最新年报",[1]!EM_S_STM07_BS(E7,140,LEFT(RIGHT($L$1,5),4)&amp;"-12-31",1)/100000000,[1]!EM_S_STM07_BS(E7,140,LEFT(RIGHT($L$1,11),10),1)/100000000)),0,IF(行业估值!$E$7="最新年报",[1]!EM_S_STM07_BS(E7,140,LEFT(RIGHT($L$1,5),4)&amp;"-12-31",1)/100000000,[1]!EM_S_STM07_BS(E7,140,LEFT(RIGHT($L$1,11),10),1)/100000000)))</f>
        <v>1.8140218685</v>
      </c>
      <c r="M7" s="36">
        <f t="shared" ca="1" si="3"/>
        <v>19.193830585289881</v>
      </c>
      <c r="N7" s="37" t="str">
        <f ca="1">IF(E7="","",IF(ISERROR([1]!EM_S_EST_NETPROFIT(E7,行业估值!$E$6,deadline)/100000000),"-",[1]!EM_S_EST_NETPROFIT(E7,行业估值!$E$6,deadline)/100000000))</f>
        <v>-</v>
      </c>
      <c r="O7" s="36" t="str">
        <f t="shared" ca="1" si="4"/>
        <v>-</v>
      </c>
      <c r="T7" s="64" t="s">
        <v>121</v>
      </c>
      <c r="U7" s="64" t="s">
        <v>122</v>
      </c>
    </row>
    <row r="8" spans="1:21">
      <c r="A8" s="34" t="s">
        <v>61</v>
      </c>
      <c r="B8" s="34" t="s">
        <v>79</v>
      </c>
      <c r="C8" s="34" t="s">
        <v>29</v>
      </c>
      <c r="D8" s="45" t="str">
        <f>IF(AND(行业估值!$B$39=$G8,COUNTIF($G$2:$G$2552,$G8)&gt;=1),COUNTIF($G$2:G8,$G8),"")</f>
        <v/>
      </c>
      <c r="E8" s="65" t="str">
        <f t="shared" si="0"/>
        <v>000008.SZ</v>
      </c>
      <c r="F8" s="65" t="str">
        <f t="shared" si="1"/>
        <v>神州高铁</v>
      </c>
      <c r="G8" s="34" t="str">
        <f>IF(E8="","",IF(行业估值!$C$5="申万行业",[1]!EM_S_INFO_INDUSTRY_SW2014(E8,"1"),IF(行业估值!$C$5="证监会行业",[1]!EM_S_INFO_INDUSTRY_CSRC1(E8,"1"),[1]!EM_S_INFO_INDUSTRY_EM2016(E8,"1"))))</f>
        <v>交运设备</v>
      </c>
      <c r="H8" s="34" t="str">
        <f>IF(E8="","",IF($H$1="上证50",[1]!EM_S_INFO_COMPINDEX(E8,"000016"),"")&amp;IF($H$1="上证180",[1]!EM_S_INFO_COMPINDEX(E8,"000010"),"")&amp;IF($H$1="沪深300",[1]!EM_S_INFO_COMPINDEX(E8,"000300"),"")&amp;IF(AND($H$1="上证A股",RIGHT(E8,2)="SH"),"是","")&amp;IF(AND($H$1="深证A股",RIGHT(E8,2)="SZ"),"是","")&amp;IF(AND($H$1="创业板",LEFT(E8,1)-3=0),"是","")&amp;IF(AND($H$1="全部A股",E8&lt;&gt;0),"是","")&amp;IF(AND($H$1="中小板",LEFT(E8,3)="002"),"是",""))</f>
        <v>是</v>
      </c>
      <c r="I8" s="46">
        <f ca="1">IF(E8="","",IF(OR([1]!EM_S_VAL_MV(E8,deadline)="",[1]!EM_S_VAL_MV(E8,deadline)="--",[1]!EM_S_VAL_MV(E8,deadline)="null"),0,[1]!EM_S_VAL_MV(E8,deadline)/100000000))</f>
        <v>97.049757575400008</v>
      </c>
      <c r="J8" s="46">
        <f ca="1">IF(E8="","",IF(RIGHT(LEFT($J$1,6),3)="TTM",[1]!EM_S_FA_PROFIT_TTM(E8,LEFT(RIGHT($J$1,11),10),1)/100000000,[1]!EM_S_STM07_IS(E8,61,LEFT(RIGHT($J$1,5),4)&amp;"-12-31",1)/100000000))</f>
        <v>3.6746740863</v>
      </c>
      <c r="K8" s="36">
        <f t="shared" ca="1" si="2"/>
        <v>26.410439482843671</v>
      </c>
      <c r="L8" s="46">
        <f ca="1">IF(E8="","",IF(ISERROR(IF(行业估值!$E$7="最新年报",[1]!EM_S_STM07_BS(E8,140,LEFT(RIGHT($L$1,5),4)&amp;"-12-31",1)/100000000,[1]!EM_S_STM07_BS(E8,140,LEFT(RIGHT($L$1,11),10),1)/100000000)),0,IF(行业估值!$E$7="最新年报",[1]!EM_S_STM07_BS(E8,140,LEFT(RIGHT($L$1,5),4)&amp;"-12-31",1)/100000000,[1]!EM_S_STM07_BS(E8,140,LEFT(RIGHT($L$1,11),10),1)/100000000)))</f>
        <v>72.060903048699998</v>
      </c>
      <c r="M8" s="36">
        <f t="shared" ca="1" si="3"/>
        <v>1.3467740962087598</v>
      </c>
      <c r="N8" s="37">
        <f ca="1">IF(E8="","",IF(ISERROR([1]!EM_S_EST_NETPROFIT(E8,行业估值!$E$6,deadline)/100000000),"-",[1]!EM_S_EST_NETPROFIT(E8,行业估值!$E$6,deadline)/100000000))</f>
        <v>4.5537999999999998</v>
      </c>
      <c r="O8" s="36">
        <f t="shared" ca="1" si="4"/>
        <v>21.311818168430765</v>
      </c>
      <c r="T8" s="64" t="s">
        <v>123</v>
      </c>
      <c r="U8" s="64" t="s">
        <v>124</v>
      </c>
    </row>
    <row r="9" spans="1:21">
      <c r="A9" s="34" t="s">
        <v>41</v>
      </c>
      <c r="B9" s="34" t="s">
        <v>44</v>
      </c>
      <c r="C9" s="34" t="s">
        <v>23</v>
      </c>
      <c r="D9" s="45" t="str">
        <f>IF(AND(行业估值!$B$39=$G9,COUNTIF($G$2:$G$2552,$G9)&gt;=1),COUNTIF($G$2:G9,$G9),"")</f>
        <v/>
      </c>
      <c r="E9" s="65" t="str">
        <f t="shared" si="0"/>
        <v>000009.SZ</v>
      </c>
      <c r="F9" s="65" t="str">
        <f t="shared" si="1"/>
        <v>中国宝安</v>
      </c>
      <c r="G9" s="34" t="str">
        <f>IF(E9="","",IF(行业估值!$C$5="申万行业",[1]!EM_S_INFO_INDUSTRY_SW2014(E9,"1"),IF(行业估值!$C$5="证监会行业",[1]!EM_S_INFO_INDUSTRY_CSRC1(E9,"1"),[1]!EM_S_INFO_INDUSTRY_EM2016(E9,"1"))))</f>
        <v>综合</v>
      </c>
      <c r="H9" s="34" t="str">
        <f>IF(E9="","",IF($H$1="上证50",[1]!EM_S_INFO_COMPINDEX(E9,"000016"),"")&amp;IF($H$1="上证180",[1]!EM_S_INFO_COMPINDEX(E9,"000010"),"")&amp;IF($H$1="沪深300",[1]!EM_S_INFO_COMPINDEX(E9,"000300"),"")&amp;IF(AND($H$1="上证A股",RIGHT(E9,2)="SH"),"是","")&amp;IF(AND($H$1="深证A股",RIGHT(E9,2)="SZ"),"是","")&amp;IF(AND($H$1="创业板",LEFT(E9,1)-3=0),"是","")&amp;IF(AND($H$1="全部A股",E9&lt;&gt;0),"是","")&amp;IF(AND($H$1="中小板",LEFT(E9,3)="002"),"是",""))</f>
        <v>是</v>
      </c>
      <c r="I9" s="46">
        <f ca="1">IF(E9="","",IF(OR([1]!EM_S_VAL_MV(E9,deadline)="",[1]!EM_S_VAL_MV(E9,deadline)="--",[1]!EM_S_VAL_MV(E9,deadline)="null"),0,[1]!EM_S_VAL_MV(E9,deadline)/100000000))</f>
        <v>116.064628425</v>
      </c>
      <c r="J9" s="46">
        <f ca="1">IF(E9="","",IF(RIGHT(LEFT($J$1,6),3)="TTM",[1]!EM_S_FA_PROFIT_TTM(E9,LEFT(RIGHT($J$1,11),10),1)/100000000,[1]!EM_S_STM07_IS(E9,61,LEFT(RIGHT($J$1,5),4)&amp;"-12-31",1)/100000000))</f>
        <v>9.7994543601000004</v>
      </c>
      <c r="K9" s="36">
        <f t="shared" ca="1" si="2"/>
        <v>11.84398887529648</v>
      </c>
      <c r="L9" s="46">
        <f ca="1">IF(E9="","",IF(ISERROR(IF(行业估值!$E$7="最新年报",[1]!EM_S_STM07_BS(E9,140,LEFT(RIGHT($L$1,5),4)&amp;"-12-31",1)/100000000,[1]!EM_S_STM07_BS(E9,140,LEFT(RIGHT($L$1,11),10),1)/100000000)),0,IF(行业估值!$E$7="最新年报",[1]!EM_S_STM07_BS(E9,140,LEFT(RIGHT($L$1,5),4)&amp;"-12-31",1)/100000000,[1]!EM_S_STM07_BS(E9,140,LEFT(RIGHT($L$1,11),10),1)/100000000)))</f>
        <v>53.889665741499996</v>
      </c>
      <c r="M9" s="36">
        <f t="shared" ca="1" si="3"/>
        <v>2.1537455619365544</v>
      </c>
      <c r="N9" s="37">
        <f ca="1">IF(E9="","",IF(ISERROR([1]!EM_S_EST_NETPROFIT(E9,行业估值!$E$6,deadline)/100000000),"-",[1]!EM_S_EST_NETPROFIT(E9,行业估值!$E$6,deadline)/100000000))</f>
        <v>2.37</v>
      </c>
      <c r="O9" s="36">
        <f t="shared" ca="1" si="4"/>
        <v>48.972417056962023</v>
      </c>
      <c r="T9" s="64" t="s">
        <v>125</v>
      </c>
      <c r="U9" s="64" t="s">
        <v>126</v>
      </c>
    </row>
    <row r="10" spans="1:21">
      <c r="A10" s="34" t="s">
        <v>62</v>
      </c>
      <c r="B10" s="34" t="s">
        <v>80</v>
      </c>
      <c r="C10" s="34" t="s">
        <v>28</v>
      </c>
      <c r="D10" s="45" t="str">
        <f>IF(AND(行业估值!$B$39=$G10,COUNTIF($G$2:$G$2552,$G10)&gt;=1),COUNTIF($G$2:G10,$G10),"")</f>
        <v/>
      </c>
      <c r="E10" s="65" t="str">
        <f t="shared" si="0"/>
        <v>000010.SZ</v>
      </c>
      <c r="F10" s="65" t="str">
        <f t="shared" si="1"/>
        <v>*ST美丽</v>
      </c>
      <c r="G10" s="34" t="str">
        <f>IF(E10="","",IF(行业估值!$C$5="申万行业",[1]!EM_S_INFO_INDUSTRY_SW2014(E10,"1"),IF(行业估值!$C$5="证监会行业",[1]!EM_S_INFO_INDUSTRY_CSRC1(E10,"1"),[1]!EM_S_INFO_INDUSTRY_EM2016(E10,"1"))))</f>
        <v>建筑</v>
      </c>
      <c r="H10" s="34" t="str">
        <f>IF(E10="","",IF($H$1="上证50",[1]!EM_S_INFO_COMPINDEX(E10,"000016"),"")&amp;IF($H$1="上证180",[1]!EM_S_INFO_COMPINDEX(E10,"000010"),"")&amp;IF($H$1="沪深300",[1]!EM_S_INFO_COMPINDEX(E10,"000300"),"")&amp;IF(AND($H$1="上证A股",RIGHT(E10,2)="SH"),"是","")&amp;IF(AND($H$1="深证A股",RIGHT(E10,2)="SZ"),"是","")&amp;IF(AND($H$1="创业板",LEFT(E10,1)-3=0),"是","")&amp;IF(AND($H$1="全部A股",E10&lt;&gt;0),"是","")&amp;IF(AND($H$1="中小板",LEFT(E10,3)="002"),"是",""))</f>
        <v>是</v>
      </c>
      <c r="I10" s="46">
        <f ca="1">IF(E10="","",IF(OR([1]!EM_S_VAL_MV(E10,deadline)="",[1]!EM_S_VAL_MV(E10,deadline)="--",[1]!EM_S_VAL_MV(E10,deadline)="null"),0,[1]!EM_S_VAL_MV(E10,deadline)/100000000))</f>
        <v>27.547118356799999</v>
      </c>
      <c r="J10" s="46">
        <f ca="1">IF(E10="","",IF(RIGHT(LEFT($J$1,6),3)="TTM",[1]!EM_S_FA_PROFIT_TTM(E10,LEFT(RIGHT($J$1,11),10),1)/100000000,[1]!EM_S_STM07_IS(E10,61,LEFT(RIGHT($J$1,5),4)&amp;"-12-31",1)/100000000))</f>
        <v>-4.2657264331000002</v>
      </c>
      <c r="K10" s="36">
        <f t="shared" ca="1" si="2"/>
        <v>-6.4577789478123853</v>
      </c>
      <c r="L10" s="46">
        <f ca="1">IF(E10="","",IF(ISERROR(IF(行业估值!$E$7="最新年报",[1]!EM_S_STM07_BS(E10,140,LEFT(RIGHT($L$1,5),4)&amp;"-12-31",1)/100000000,[1]!EM_S_STM07_BS(E10,140,LEFT(RIGHT($L$1,11),10),1)/100000000)),0,IF(行业估值!$E$7="最新年报",[1]!EM_S_STM07_BS(E10,140,LEFT(RIGHT($L$1,5),4)&amp;"-12-31",1)/100000000,[1]!EM_S_STM07_BS(E10,140,LEFT(RIGHT($L$1,11),10),1)/100000000)))</f>
        <v>4.4131664617000004</v>
      </c>
      <c r="M10" s="36">
        <f t="shared" ca="1" si="3"/>
        <v>6.2420302057195789</v>
      </c>
      <c r="N10" s="37" t="str">
        <f ca="1">IF(E10="","",IF(ISERROR([1]!EM_S_EST_NETPROFIT(E10,行业估值!$E$6,deadline)/100000000),"-",[1]!EM_S_EST_NETPROFIT(E10,行业估值!$E$6,deadline)/100000000))</f>
        <v>-</v>
      </c>
      <c r="O10" s="36" t="str">
        <f t="shared" ca="1" si="4"/>
        <v>-</v>
      </c>
      <c r="T10" s="64" t="s">
        <v>7172</v>
      </c>
      <c r="U10" s="64" t="s">
        <v>127</v>
      </c>
    </row>
    <row r="11" spans="1:21">
      <c r="A11" s="34" t="s">
        <v>63</v>
      </c>
      <c r="B11" s="34" t="s">
        <v>81</v>
      </c>
      <c r="C11" s="34" t="s">
        <v>105</v>
      </c>
      <c r="D11" s="45" t="str">
        <f>IF(AND(行业估值!$B$39=$G11,COUNTIF($G$2:$G$2552,$G11)&gt;=1),COUNTIF($G$2:G11,$G11),"")</f>
        <v/>
      </c>
      <c r="E11" s="65" t="str">
        <f t="shared" si="0"/>
        <v>000011.SZ</v>
      </c>
      <c r="F11" s="65" t="str">
        <f t="shared" si="1"/>
        <v>深物业A</v>
      </c>
      <c r="G11" s="34" t="str">
        <f>IF(E11="","",IF(行业估值!$C$5="申万行业",[1]!EM_S_INFO_INDUSTRY_SW2014(E11,"1"),IF(行业估值!$C$5="证监会行业",[1]!EM_S_INFO_INDUSTRY_CSRC1(E11,"1"),[1]!EM_S_INFO_INDUSTRY_EM2016(E11,"1"))))</f>
        <v>房地产</v>
      </c>
      <c r="H11" s="34" t="str">
        <f>IF(E11="","",IF($H$1="上证50",[1]!EM_S_INFO_COMPINDEX(E11,"000016"),"")&amp;IF($H$1="上证180",[1]!EM_S_INFO_COMPINDEX(E11,"000010"),"")&amp;IF($H$1="沪深300",[1]!EM_S_INFO_COMPINDEX(E11,"000300"),"")&amp;IF(AND($H$1="上证A股",RIGHT(E11,2)="SH"),"是","")&amp;IF(AND($H$1="深证A股",RIGHT(E11,2)="SZ"),"是","")&amp;IF(AND($H$1="创业板",LEFT(E11,1)-3=0),"是","")&amp;IF(AND($H$1="全部A股",E11&lt;&gt;0),"是","")&amp;IF(AND($H$1="中小板",LEFT(E11,3)="002"),"是",""))</f>
        <v>是</v>
      </c>
      <c r="I11" s="46">
        <f ca="1">IF(E11="","",IF(OR([1]!EM_S_VAL_MV(E11,deadline)="",[1]!EM_S_VAL_MV(E11,deadline)="--",[1]!EM_S_VAL_MV(E11,deadline)="null"),0,[1]!EM_S_VAL_MV(E11,deadline)/100000000))</f>
        <v>53.876509916800003</v>
      </c>
      <c r="J11" s="46">
        <f ca="1">IF(E11="","",IF(RIGHT(LEFT($J$1,6),3)="TTM",[1]!EM_S_FA_PROFIT_TTM(E11,LEFT(RIGHT($J$1,11),10),1)/100000000,[1]!EM_S_STM07_IS(E11,61,LEFT(RIGHT($J$1,5),4)&amp;"-12-31",1)/100000000))</f>
        <v>4.9462557267000005</v>
      </c>
      <c r="K11" s="36">
        <f t="shared" ca="1" si="2"/>
        <v>10.892382621054828</v>
      </c>
      <c r="L11" s="46">
        <f ca="1">IF(E11="","",IF(ISERROR(IF(行业估值!$E$7="最新年报",[1]!EM_S_STM07_BS(E11,140,LEFT(RIGHT($L$1,5),4)&amp;"-12-31",1)/100000000,[1]!EM_S_STM07_BS(E11,140,LEFT(RIGHT($L$1,11),10),1)/100000000)),0,IF(行业估值!$E$7="最新年报",[1]!EM_S_STM07_BS(E11,140,LEFT(RIGHT($L$1,5),4)&amp;"-12-31",1)/100000000,[1]!EM_S_STM07_BS(E11,140,LEFT(RIGHT($L$1,11),10),1)/100000000)))</f>
        <v>32.610581250500005</v>
      </c>
      <c r="M11" s="36">
        <f t="shared" ca="1" si="3"/>
        <v>1.6521174370657357</v>
      </c>
      <c r="N11" s="37" t="str">
        <f ca="1">IF(E11="","",IF(ISERROR([1]!EM_S_EST_NETPROFIT(E11,行业估值!$E$6,deadline)/100000000),"-",[1]!EM_S_EST_NETPROFIT(E11,行业估值!$E$6,deadline)/100000000))</f>
        <v>-</v>
      </c>
      <c r="O11" s="36" t="str">
        <f t="shared" ca="1" si="4"/>
        <v>-</v>
      </c>
      <c r="T11" s="64" t="s">
        <v>128</v>
      </c>
      <c r="U11" s="64" t="s">
        <v>129</v>
      </c>
    </row>
    <row r="12" spans="1:21">
      <c r="A12" s="34" t="s">
        <v>64</v>
      </c>
      <c r="B12" s="34" t="s">
        <v>82</v>
      </c>
      <c r="C12" s="34" t="s">
        <v>106</v>
      </c>
      <c r="D12" s="45" t="str">
        <f>IF(AND(行业估值!$B$39=$G12,COUNTIF($G$2:$G$2552,$G12)&gt;=1),COUNTIF($G$2:G12,$G12),"")</f>
        <v/>
      </c>
      <c r="E12" s="65" t="str">
        <f t="shared" si="0"/>
        <v>000012.SZ</v>
      </c>
      <c r="F12" s="65" t="str">
        <f t="shared" si="1"/>
        <v>南玻A</v>
      </c>
      <c r="G12" s="34" t="str">
        <f>IF(E12="","",IF(行业估值!$C$5="申万行业",[1]!EM_S_INFO_INDUSTRY_SW2014(E12,"1"),IF(行业估值!$C$5="证监会行业",[1]!EM_S_INFO_INDUSTRY_CSRC1(E12,"1"),[1]!EM_S_INFO_INDUSTRY_EM2016(E12,"1"))))</f>
        <v>建材</v>
      </c>
      <c r="H12" s="34" t="str">
        <f>IF(E12="","",IF($H$1="上证50",[1]!EM_S_INFO_COMPINDEX(E12,"000016"),"")&amp;IF($H$1="上证180",[1]!EM_S_INFO_COMPINDEX(E12,"000010"),"")&amp;IF($H$1="沪深300",[1]!EM_S_INFO_COMPINDEX(E12,"000300"),"")&amp;IF(AND($H$1="上证A股",RIGHT(E12,2)="SH"),"是","")&amp;IF(AND($H$1="深证A股",RIGHT(E12,2)="SZ"),"是","")&amp;IF(AND($H$1="创业板",LEFT(E12,1)-3=0),"是","")&amp;IF(AND($H$1="全部A股",E12&lt;&gt;0),"是","")&amp;IF(AND($H$1="中小板",LEFT(E12,3)="002"),"是",""))</f>
        <v>是</v>
      </c>
      <c r="I12" s="46">
        <f ca="1">IF(E12="","",IF(OR([1]!EM_S_VAL_MV(E12,deadline)="",[1]!EM_S_VAL_MV(E12,deadline)="--",[1]!EM_S_VAL_MV(E12,deadline)="null"),0,[1]!EM_S_VAL_MV(E12,deadline)/100000000))</f>
        <v>135.82817232310001</v>
      </c>
      <c r="J12" s="46">
        <f ca="1">IF(E12="","",IF(RIGHT(LEFT($J$1,6),3)="TTM",[1]!EM_S_FA_PROFIT_TTM(E12,LEFT(RIGHT($J$1,11),10),1)/100000000,[1]!EM_S_STM07_IS(E12,61,LEFT(RIGHT($J$1,5),4)&amp;"-12-31",1)/100000000))</f>
        <v>5.4837822000000003</v>
      </c>
      <c r="K12" s="36">
        <f t="shared" ca="1" si="2"/>
        <v>24.769067656096919</v>
      </c>
      <c r="L12" s="46">
        <f ca="1">IF(E12="","",IF(ISERROR(IF(行业估值!$E$7="最新年报",[1]!EM_S_STM07_BS(E12,140,LEFT(RIGHT($L$1,5),4)&amp;"-12-31",1)/100000000,[1]!EM_S_STM07_BS(E12,140,LEFT(RIGHT($L$1,11),10),1)/100000000)),0,IF(行业估值!$E$7="最新年报",[1]!EM_S_STM07_BS(E12,140,LEFT(RIGHT($L$1,5),4)&amp;"-12-31",1)/100000000,[1]!EM_S_STM07_BS(E12,140,LEFT(RIGHT($L$1,11),10),1)/100000000)))</f>
        <v>95.468273550000006</v>
      </c>
      <c r="M12" s="36">
        <f t="shared" ca="1" si="3"/>
        <v>1.4227571869932489</v>
      </c>
      <c r="N12" s="37">
        <f ca="1">IF(E12="","",IF(ISERROR([1]!EM_S_EST_NETPROFIT(E12,行业估值!$E$6,deadline)/100000000),"-",[1]!EM_S_EST_NETPROFIT(E12,行业估值!$E$6,deadline)/100000000))</f>
        <v>6.4843666666666673</v>
      </c>
      <c r="O12" s="36">
        <f t="shared" ca="1" si="4"/>
        <v>20.947022169695316</v>
      </c>
      <c r="T12" s="64" t="s">
        <v>130</v>
      </c>
      <c r="U12" s="64" t="s">
        <v>131</v>
      </c>
    </row>
    <row r="13" spans="1:21">
      <c r="A13" s="34" t="s">
        <v>65</v>
      </c>
      <c r="B13" s="34" t="s">
        <v>83</v>
      </c>
      <c r="C13" s="34" t="s">
        <v>107</v>
      </c>
      <c r="D13" s="45" t="str">
        <f>IF(AND(行业估值!$B$39=$G13,COUNTIF($G$2:$G$2552,$G13)&gt;=1),COUNTIF($G$2:G13,$G13),"")</f>
        <v/>
      </c>
      <c r="E13" s="65" t="str">
        <f t="shared" si="0"/>
        <v>000014.SZ</v>
      </c>
      <c r="F13" s="65" t="str">
        <f t="shared" si="1"/>
        <v>沙河股份</v>
      </c>
      <c r="G13" s="34" t="str">
        <f>IF(E13="","",IF(行业估值!$C$5="申万行业",[1]!EM_S_INFO_INDUSTRY_SW2014(E13,"1"),IF(行业估值!$C$5="证监会行业",[1]!EM_S_INFO_INDUSTRY_CSRC1(E13,"1"),[1]!EM_S_INFO_INDUSTRY_EM2016(E13,"1"))))</f>
        <v>房地产</v>
      </c>
      <c r="H13" s="34" t="str">
        <f>IF(E13="","",IF($H$1="上证50",[1]!EM_S_INFO_COMPINDEX(E13,"000016"),"")&amp;IF($H$1="上证180",[1]!EM_S_INFO_COMPINDEX(E13,"000010"),"")&amp;IF($H$1="沪深300",[1]!EM_S_INFO_COMPINDEX(E13,"000300"),"")&amp;IF(AND($H$1="上证A股",RIGHT(E13,2)="SH"),"是","")&amp;IF(AND($H$1="深证A股",RIGHT(E13,2)="SZ"),"是","")&amp;IF(AND($H$1="创业板",LEFT(E13,1)-3=0),"是","")&amp;IF(AND($H$1="全部A股",E13&lt;&gt;0),"是","")&amp;IF(AND($H$1="中小板",LEFT(E13,3)="002"),"是",""))</f>
        <v>是</v>
      </c>
      <c r="I13" s="46">
        <f ca="1">IF(E13="","",IF(OR([1]!EM_S_VAL_MV(E13,deadline)="",[1]!EM_S_VAL_MV(E13,deadline)="--",[1]!EM_S_VAL_MV(E13,deadline)="null"),0,[1]!EM_S_VAL_MV(E13,deadline)/100000000))</f>
        <v>17.750056455999999</v>
      </c>
      <c r="J13" s="46">
        <f ca="1">IF(E13="","",IF(RIGHT(LEFT($J$1,6),3)="TTM",[1]!EM_S_FA_PROFIT_TTM(E13,LEFT(RIGHT($J$1,11),10),1)/100000000,[1]!EM_S_STM07_IS(E13,61,LEFT(RIGHT($J$1,5),4)&amp;"-12-31",1)/100000000))</f>
        <v>1.3883126953</v>
      </c>
      <c r="K13" s="36">
        <f t="shared" ca="1" si="2"/>
        <v>12.785344768574918</v>
      </c>
      <c r="L13" s="46">
        <f ca="1">IF(E13="","",IF(ISERROR(IF(行业估值!$E$7="最新年报",[1]!EM_S_STM07_BS(E13,140,LEFT(RIGHT($L$1,5),4)&amp;"-12-31",1)/100000000,[1]!EM_S_STM07_BS(E13,140,LEFT(RIGHT($L$1,11),10),1)/100000000)),0,IF(行业估值!$E$7="最新年报",[1]!EM_S_STM07_BS(E13,140,LEFT(RIGHT($L$1,5),4)&amp;"-12-31",1)/100000000,[1]!EM_S_STM07_BS(E13,140,LEFT(RIGHT($L$1,11),10),1)/100000000)))</f>
        <v>8.6025677353999992</v>
      </c>
      <c r="M13" s="36">
        <f t="shared" ca="1" si="3"/>
        <v>2.0633439923939947</v>
      </c>
      <c r="N13" s="37" t="str">
        <f ca="1">IF(E13="","",IF(ISERROR([1]!EM_S_EST_NETPROFIT(E13,行业估值!$E$6,deadline)/100000000),"-",[1]!EM_S_EST_NETPROFIT(E13,行业估值!$E$6,deadline)/100000000))</f>
        <v>-</v>
      </c>
      <c r="O13" s="36" t="str">
        <f t="shared" ca="1" si="4"/>
        <v>-</v>
      </c>
      <c r="T13" s="64" t="s">
        <v>132</v>
      </c>
      <c r="U13" s="64" t="s">
        <v>133</v>
      </c>
    </row>
    <row r="14" spans="1:21">
      <c r="A14" s="34" t="s">
        <v>66</v>
      </c>
      <c r="B14" s="34" t="s">
        <v>84</v>
      </c>
      <c r="C14" s="34" t="s">
        <v>31</v>
      </c>
      <c r="D14" s="45" t="str">
        <f>IF(AND(行业估值!$B$39=$G14,COUNTIF($G$2:$G$2552,$G14)&gt;=1),COUNTIF($G$2:G14,$G14),"")</f>
        <v/>
      </c>
      <c r="E14" s="65" t="str">
        <f t="shared" si="0"/>
        <v>000016.SZ</v>
      </c>
      <c r="F14" s="65" t="str">
        <f t="shared" si="1"/>
        <v>深康佳A</v>
      </c>
      <c r="G14" s="34" t="str">
        <f>IF(E14="","",IF(行业估值!$C$5="申万行业",[1]!EM_S_INFO_INDUSTRY_SW2014(E14,"1"),IF(行业估值!$C$5="证监会行业",[1]!EM_S_INFO_INDUSTRY_CSRC1(E14,"1"),[1]!EM_S_INFO_INDUSTRY_EM2016(E14,"1"))))</f>
        <v>家电</v>
      </c>
      <c r="H14" s="34" t="str">
        <f>IF(E14="","",IF($H$1="上证50",[1]!EM_S_INFO_COMPINDEX(E14,"000016"),"")&amp;IF($H$1="上证180",[1]!EM_S_INFO_COMPINDEX(E14,"000010"),"")&amp;IF($H$1="沪深300",[1]!EM_S_INFO_COMPINDEX(E14,"000300"),"")&amp;IF(AND($H$1="上证A股",RIGHT(E14,2)="SH"),"是","")&amp;IF(AND($H$1="深证A股",RIGHT(E14,2)="SZ"),"是","")&amp;IF(AND($H$1="创业板",LEFT(E14,1)-3=0),"是","")&amp;IF(AND($H$1="全部A股",E14&lt;&gt;0),"是","")&amp;IF(AND($H$1="中小板",LEFT(E14,3)="002"),"是",""))</f>
        <v>是</v>
      </c>
      <c r="I14" s="46">
        <f ca="1">IF(E14="","",IF(OR([1]!EM_S_VAL_MV(E14,deadline)="",[1]!EM_S_VAL_MV(E14,deadline)="--",[1]!EM_S_VAL_MV(E14,deadline)="null"),0,[1]!EM_S_VAL_MV(E14,deadline)/100000000))</f>
        <v>97.040199942399994</v>
      </c>
      <c r="J14" s="46">
        <f ca="1">IF(E14="","",IF(RIGHT(LEFT($J$1,6),3)="TTM",[1]!EM_S_FA_PROFIT_TTM(E14,LEFT(RIGHT($J$1,11),10),1)/100000000,[1]!EM_S_STM07_IS(E14,61,LEFT(RIGHT($J$1,5),4)&amp;"-12-31",1)/100000000))</f>
        <v>7.2042351986000002</v>
      </c>
      <c r="K14" s="36">
        <f t="shared" ca="1" si="2"/>
        <v>13.469882266095064</v>
      </c>
      <c r="L14" s="46">
        <f ca="1">IF(E14="","",IF(ISERROR(IF(行业估值!$E$7="最新年报",[1]!EM_S_STM07_BS(E14,140,LEFT(RIGHT($L$1,5),4)&amp;"-12-31",1)/100000000,[1]!EM_S_STM07_BS(E14,140,LEFT(RIGHT($L$1,11),10),1)/100000000)),0,IF(行业估值!$E$7="最新年报",[1]!EM_S_STM07_BS(E14,140,LEFT(RIGHT($L$1,5),4)&amp;"-12-31",1)/100000000,[1]!EM_S_STM07_BS(E14,140,LEFT(RIGHT($L$1,11),10),1)/100000000)))</f>
        <v>83.348660387099997</v>
      </c>
      <c r="M14" s="36">
        <f t="shared" ca="1" si="3"/>
        <v>1.1642682616818525</v>
      </c>
      <c r="N14" s="37">
        <f ca="1">IF(E14="","",IF(ISERROR([1]!EM_S_EST_NETPROFIT(E14,行业估值!$E$6,deadline)/100000000),"-",[1]!EM_S_EST_NETPROFIT(E14,行业估值!$E$6,deadline)/100000000))</f>
        <v>6.1</v>
      </c>
      <c r="O14" s="36">
        <f t="shared" ca="1" si="4"/>
        <v>15.908229498754098</v>
      </c>
      <c r="T14" s="64" t="s">
        <v>134</v>
      </c>
      <c r="U14" s="64" t="s">
        <v>135</v>
      </c>
    </row>
    <row r="15" spans="1:21">
      <c r="A15" s="34" t="s">
        <v>67</v>
      </c>
      <c r="B15" s="34" t="s">
        <v>85</v>
      </c>
      <c r="C15" s="34" t="s">
        <v>25</v>
      </c>
      <c r="D15" s="45" t="str">
        <f>IF(AND(行业估值!$B$39=$G15,COUNTIF($G$2:$G$2552,$G15)&gt;=1),COUNTIF($G$2:G15,$G15),"")</f>
        <v/>
      </c>
      <c r="E15" s="65" t="str">
        <f t="shared" si="0"/>
        <v>000017.SZ</v>
      </c>
      <c r="F15" s="65" t="str">
        <f t="shared" si="1"/>
        <v>深中华A</v>
      </c>
      <c r="G15" s="34" t="str">
        <f>IF(E15="","",IF(行业估值!$C$5="申万行业",[1]!EM_S_INFO_INDUSTRY_SW2014(E15,"1"),IF(行业估值!$C$5="证监会行业",[1]!EM_S_INFO_INDUSTRY_CSRC1(E15,"1"),[1]!EM_S_INFO_INDUSTRY_EM2016(E15,"1"))))</f>
        <v>交运设备</v>
      </c>
      <c r="H15" s="34" t="str">
        <f>IF(E15="","",IF($H$1="上证50",[1]!EM_S_INFO_COMPINDEX(E15,"000016"),"")&amp;IF($H$1="上证180",[1]!EM_S_INFO_COMPINDEX(E15,"000010"),"")&amp;IF($H$1="沪深300",[1]!EM_S_INFO_COMPINDEX(E15,"000300"),"")&amp;IF(AND($H$1="上证A股",RIGHT(E15,2)="SH"),"是","")&amp;IF(AND($H$1="深证A股",RIGHT(E15,2)="SZ"),"是","")&amp;IF(AND($H$1="创业板",LEFT(E15,1)-3=0),"是","")&amp;IF(AND($H$1="全部A股",E15&lt;&gt;0),"是","")&amp;IF(AND($H$1="中小板",LEFT(E15,3)="002"),"是",""))</f>
        <v>是</v>
      </c>
      <c r="I15" s="46">
        <f ca="1">IF(E15="","",IF(OR([1]!EM_S_VAL_MV(E15,deadline)="",[1]!EM_S_VAL_MV(E15,deadline)="--",[1]!EM_S_VAL_MV(E15,deadline)="null"),0,[1]!EM_S_VAL_MV(E15,deadline)/100000000))</f>
        <v>24.4798488468</v>
      </c>
      <c r="J15" s="46">
        <f ca="1">IF(E15="","",IF(RIGHT(LEFT($J$1,6),3)="TTM",[1]!EM_S_FA_PROFIT_TTM(E15,LEFT(RIGHT($J$1,11),10),1)/100000000,[1]!EM_S_STM07_IS(E15,61,LEFT(RIGHT($J$1,5),4)&amp;"-12-31",1)/100000000))</f>
        <v>-3.1573830300000001E-2</v>
      </c>
      <c r="K15" s="36">
        <f t="shared" ca="1" si="2"/>
        <v>-775.3208468596855</v>
      </c>
      <c r="L15" s="46">
        <f ca="1">IF(E15="","",IF(ISERROR(IF(行业估值!$E$7="最新年报",[1]!EM_S_STM07_BS(E15,140,LEFT(RIGHT($L$1,5),4)&amp;"-12-31",1)/100000000,[1]!EM_S_STM07_BS(E15,140,LEFT(RIGHT($L$1,11),10),1)/100000000)),0,IF(行业估值!$E$7="最新年报",[1]!EM_S_STM07_BS(E15,140,LEFT(RIGHT($L$1,5),4)&amp;"-12-31",1)/100000000,[1]!EM_S_STM07_BS(E15,140,LEFT(RIGHT($L$1,11),10),1)/100000000)))</f>
        <v>0.14547505529999999</v>
      </c>
      <c r="M15" s="36">
        <f t="shared" ca="1" si="3"/>
        <v>168.27523314094935</v>
      </c>
      <c r="N15" s="37" t="str">
        <f ca="1">IF(E15="","",IF(ISERROR([1]!EM_S_EST_NETPROFIT(E15,行业估值!$E$6,deadline)/100000000),"-",[1]!EM_S_EST_NETPROFIT(E15,行业估值!$E$6,deadline)/100000000))</f>
        <v>-</v>
      </c>
      <c r="O15" s="36" t="str">
        <f t="shared" ca="1" si="4"/>
        <v>-</v>
      </c>
      <c r="T15" s="64" t="s">
        <v>136</v>
      </c>
      <c r="U15" s="64" t="s">
        <v>137</v>
      </c>
    </row>
    <row r="16" spans="1:21">
      <c r="A16" s="34" t="s">
        <v>68</v>
      </c>
      <c r="B16" s="34" t="s">
        <v>86</v>
      </c>
      <c r="C16" s="34" t="s">
        <v>108</v>
      </c>
      <c r="D16" s="45" t="str">
        <f>IF(AND(行业估值!$B$39=$G16,COUNTIF($G$2:$G$2552,$G16)&gt;=1),COUNTIF($G$2:G16,$G16),"")</f>
        <v/>
      </c>
      <c r="E16" s="65" t="str">
        <f t="shared" si="0"/>
        <v>000018.SZ</v>
      </c>
      <c r="F16" s="65" t="str">
        <f t="shared" si="1"/>
        <v>神城A退</v>
      </c>
      <c r="G16" s="34" t="str">
        <f>IF(E16="","",IF(行业估值!$C$5="申万行业",[1]!EM_S_INFO_INDUSTRY_SW2014(E16,"1"),IF(行业估值!$C$5="证监会行业",[1]!EM_S_INFO_INDUSTRY_CSRC1(E16,"1"),[1]!EM_S_INFO_INDUSTRY_EM2016(E16,"1"))))</f>
        <v>建筑</v>
      </c>
      <c r="H16" s="34" t="str">
        <f>IF(E16="","",IF($H$1="上证50",[1]!EM_S_INFO_COMPINDEX(E16,"000016"),"")&amp;IF($H$1="上证180",[1]!EM_S_INFO_COMPINDEX(E16,"000010"),"")&amp;IF($H$1="沪深300",[1]!EM_S_INFO_COMPINDEX(E16,"000300"),"")&amp;IF(AND($H$1="上证A股",RIGHT(E16,2)="SH"),"是","")&amp;IF(AND($H$1="深证A股",RIGHT(E16,2)="SZ"),"是","")&amp;IF(AND($H$1="创业板",LEFT(E16,1)-3=0),"是","")&amp;IF(AND($H$1="全部A股",E16&lt;&gt;0),"是","")&amp;IF(AND($H$1="中小板",LEFT(E16,3)="002"),"是",""))</f>
        <v>是</v>
      </c>
      <c r="I16" s="46">
        <f ca="1">IF(E16="","",IF(OR([1]!EM_S_VAL_MV(E16,deadline)="",[1]!EM_S_VAL_MV(E16,deadline)="--",[1]!EM_S_VAL_MV(E16,deadline)="null"),0,[1]!EM_S_VAL_MV(E16,deadline)/100000000))</f>
        <v>10.189470066</v>
      </c>
      <c r="J16" s="46">
        <f ca="1">IF(E16="","",IF(RIGHT(LEFT($J$1,6),3)="TTM",[1]!EM_S_FA_PROFIT_TTM(E16,LEFT(RIGHT($J$1,11),10),1)/100000000,[1]!EM_S_STM07_IS(E16,61,LEFT(RIGHT($J$1,5),4)&amp;"-12-31",1)/100000000))</f>
        <v>-32.717301195099999</v>
      </c>
      <c r="K16" s="36">
        <f t="shared" ca="1" si="2"/>
        <v>-0.31143980994147696</v>
      </c>
      <c r="L16" s="46">
        <f ca="1">IF(E16="","",IF(ISERROR(IF(行业估值!$E$7="最新年报",[1]!EM_S_STM07_BS(E16,140,LEFT(RIGHT($L$1,5),4)&amp;"-12-31",1)/100000000,[1]!EM_S_STM07_BS(E16,140,LEFT(RIGHT($L$1,11),10),1)/100000000)),0,IF(行业估值!$E$7="最新年报",[1]!EM_S_STM07_BS(E16,140,LEFT(RIGHT($L$1,5),4)&amp;"-12-31",1)/100000000,[1]!EM_S_STM07_BS(E16,140,LEFT(RIGHT($L$1,11),10),1)/100000000)))</f>
        <v>-12.974166563499999</v>
      </c>
      <c r="M16" s="36">
        <f t="shared" ca="1" si="3"/>
        <v>-0.78536605924775638</v>
      </c>
      <c r="N16" s="37" t="str">
        <f ca="1">IF(E16="","",IF(ISERROR([1]!EM_S_EST_NETPROFIT(E16,行业估值!$E$6,deadline)/100000000),"-",[1]!EM_S_EST_NETPROFIT(E16,行业估值!$E$6,deadline)/100000000))</f>
        <v>-</v>
      </c>
      <c r="O16" s="36" t="str">
        <f t="shared" ca="1" si="4"/>
        <v>-</v>
      </c>
      <c r="T16" s="64" t="s">
        <v>7173</v>
      </c>
      <c r="U16" s="64" t="s">
        <v>138</v>
      </c>
    </row>
    <row r="17" spans="1:21">
      <c r="A17" s="34" t="s">
        <v>69</v>
      </c>
      <c r="B17" s="34" t="s">
        <v>87</v>
      </c>
      <c r="C17" s="34" t="s">
        <v>27</v>
      </c>
      <c r="D17" s="45" t="str">
        <f>IF(AND(行业估值!$B$39=$G17,COUNTIF($G$2:$G$2552,$G17)&gt;=1),COUNTIF($G$2:G17,$G17),"")</f>
        <v/>
      </c>
      <c r="E17" s="65" t="str">
        <f t="shared" si="0"/>
        <v>000019.SZ</v>
      </c>
      <c r="F17" s="65" t="str">
        <f t="shared" si="1"/>
        <v>深粮控股</v>
      </c>
      <c r="G17" s="34" t="str">
        <f>IF(E17="","",IF(行业估值!$C$5="申万行业",[1]!EM_S_INFO_INDUSTRY_SW2014(E17,"1"),IF(行业估值!$C$5="证监会行业",[1]!EM_S_INFO_INDUSTRY_CSRC1(E17,"1"),[1]!EM_S_INFO_INDUSTRY_EM2016(E17,"1"))))</f>
        <v>食品饮料</v>
      </c>
      <c r="H17" s="34" t="str">
        <f>IF(E17="","",IF($H$1="上证50",[1]!EM_S_INFO_COMPINDEX(E17,"000016"),"")&amp;IF($H$1="上证180",[1]!EM_S_INFO_COMPINDEX(E17,"000010"),"")&amp;IF($H$1="沪深300",[1]!EM_S_INFO_COMPINDEX(E17,"000300"),"")&amp;IF(AND($H$1="上证A股",RIGHT(E17,2)="SH"),"是","")&amp;IF(AND($H$1="深证A股",RIGHT(E17,2)="SZ"),"是","")&amp;IF(AND($H$1="创业板",LEFT(E17,1)-3=0),"是","")&amp;IF(AND($H$1="全部A股",E17&lt;&gt;0),"是","")&amp;IF(AND($H$1="中小板",LEFT(E17,3)="002"),"是",""))</f>
        <v>是</v>
      </c>
      <c r="I17" s="46">
        <f ca="1">IF(E17="","",IF(OR([1]!EM_S_VAL_MV(E17,deadline)="",[1]!EM_S_VAL_MV(E17,deadline)="--",[1]!EM_S_VAL_MV(E17,deadline)="null"),0,[1]!EM_S_VAL_MV(E17,deadline)/100000000))</f>
        <v>67.653819409799993</v>
      </c>
      <c r="J17" s="46">
        <f ca="1">IF(E17="","",IF(RIGHT(LEFT($J$1,6),3)="TTM",[1]!EM_S_FA_PROFIT_TTM(E17,LEFT(RIGHT($J$1,11),10),1)/100000000,[1]!EM_S_STM07_IS(E17,61,LEFT(RIGHT($J$1,5),4)&amp;"-12-31",1)/100000000))</f>
        <v>3.6667828347000002</v>
      </c>
      <c r="K17" s="36">
        <f t="shared" ca="1" si="2"/>
        <v>18.450457106313777</v>
      </c>
      <c r="L17" s="46">
        <f ca="1">IF(E17="","",IF(ISERROR(IF(行业估值!$E$7="最新年报",[1]!EM_S_STM07_BS(E17,140,LEFT(RIGHT($L$1,5),4)&amp;"-12-31",1)/100000000,[1]!EM_S_STM07_BS(E17,140,LEFT(RIGHT($L$1,11),10),1)/100000000)),0,IF(行业估值!$E$7="最新年报",[1]!EM_S_STM07_BS(E17,140,LEFT(RIGHT($L$1,5),4)&amp;"-12-31",1)/100000000,[1]!EM_S_STM07_BS(E17,140,LEFT(RIGHT($L$1,11),10),1)/100000000)))</f>
        <v>43.866744805299994</v>
      </c>
      <c r="M17" s="36">
        <f t="shared" ca="1" si="3"/>
        <v>1.5422575737059485</v>
      </c>
      <c r="N17" s="37" t="str">
        <f ca="1">IF(E17="","",IF(ISERROR([1]!EM_S_EST_NETPROFIT(E17,行业估值!$E$6,deadline)/100000000),"-",[1]!EM_S_EST_NETPROFIT(E17,行业估值!$E$6,deadline)/100000000))</f>
        <v>-</v>
      </c>
      <c r="O17" s="36" t="str">
        <f t="shared" ca="1" si="4"/>
        <v>-</v>
      </c>
      <c r="T17" s="64" t="s">
        <v>139</v>
      </c>
      <c r="U17" s="64" t="s">
        <v>140</v>
      </c>
    </row>
    <row r="18" spans="1:21">
      <c r="A18" s="34" t="s">
        <v>70</v>
      </c>
      <c r="B18" s="34" t="s">
        <v>88</v>
      </c>
      <c r="C18" s="34" t="s">
        <v>46</v>
      </c>
      <c r="D18" s="45" t="str">
        <f>IF(AND(行业估值!$B$39=$G18,COUNTIF($G$2:$G$2552,$G18)&gt;=1),COUNTIF($G$2:G18,$G18),"")</f>
        <v/>
      </c>
      <c r="E18" s="65" t="str">
        <f t="shared" si="0"/>
        <v>000020.SZ</v>
      </c>
      <c r="F18" s="65" t="str">
        <f t="shared" si="1"/>
        <v>深华发A</v>
      </c>
      <c r="G18" s="34" t="str">
        <f>IF(E18="","",IF(行业估值!$C$5="申万行业",[1]!EM_S_INFO_INDUSTRY_SW2014(E18,"1"),IF(行业估值!$C$5="证监会行业",[1]!EM_S_INFO_INDUSTRY_CSRC1(E18,"1"),[1]!EM_S_INFO_INDUSTRY_EM2016(E18,"1"))))</f>
        <v>电子设备</v>
      </c>
      <c r="H18" s="34" t="str">
        <f>IF(E18="","",IF($H$1="上证50",[1]!EM_S_INFO_COMPINDEX(E18,"000016"),"")&amp;IF($H$1="上证180",[1]!EM_S_INFO_COMPINDEX(E18,"000010"),"")&amp;IF($H$1="沪深300",[1]!EM_S_INFO_COMPINDEX(E18,"000300"),"")&amp;IF(AND($H$1="上证A股",RIGHT(E18,2)="SH"),"是","")&amp;IF(AND($H$1="深证A股",RIGHT(E18,2)="SZ"),"是","")&amp;IF(AND($H$1="创业板",LEFT(E18,1)-3=0),"是","")&amp;IF(AND($H$1="全部A股",E18&lt;&gt;0),"是","")&amp;IF(AND($H$1="中小板",LEFT(E18,3)="002"),"是",""))</f>
        <v>是</v>
      </c>
      <c r="I18" s="46">
        <f ca="1">IF(E18="","",IF(OR([1]!EM_S_VAL_MV(E18,deadline)="",[1]!EM_S_VAL_MV(E18,deadline)="--",[1]!EM_S_VAL_MV(E18,deadline)="null"),0,[1]!EM_S_VAL_MV(E18,deadline)/100000000))</f>
        <v>28.995709644800002</v>
      </c>
      <c r="J18" s="46">
        <f ca="1">IF(E18="","",IF(RIGHT(LEFT($J$1,6),3)="TTM",[1]!EM_S_FA_PROFIT_TTM(E18,LEFT(RIGHT($J$1,11),10),1)/100000000,[1]!EM_S_STM07_IS(E18,61,LEFT(RIGHT($J$1,5),4)&amp;"-12-31",1)/100000000))</f>
        <v>6.1742213600000005E-2</v>
      </c>
      <c r="K18" s="36">
        <f t="shared" ca="1" si="2"/>
        <v>469.62536576110057</v>
      </c>
      <c r="L18" s="46">
        <f ca="1">IF(E18="","",IF(ISERROR(IF(行业估值!$E$7="最新年报",[1]!EM_S_STM07_BS(E18,140,LEFT(RIGHT($L$1,5),4)&amp;"-12-31",1)/100000000,[1]!EM_S_STM07_BS(E18,140,LEFT(RIGHT($L$1,11),10),1)/100000000)),0,IF(行业估值!$E$7="最新年报",[1]!EM_S_STM07_BS(E18,140,LEFT(RIGHT($L$1,5),4)&amp;"-12-31",1)/100000000,[1]!EM_S_STM07_BS(E18,140,LEFT(RIGHT($L$1,11),10),1)/100000000)))</f>
        <v>3.2734469445999999</v>
      </c>
      <c r="M18" s="36">
        <f t="shared" ca="1" si="3"/>
        <v>8.8578523298299991</v>
      </c>
      <c r="N18" s="37" t="str">
        <f ca="1">IF(E18="","",IF(ISERROR([1]!EM_S_EST_NETPROFIT(E18,行业估值!$E$6,deadline)/100000000),"-",[1]!EM_S_EST_NETPROFIT(E18,行业估值!$E$6,deadline)/100000000))</f>
        <v>-</v>
      </c>
      <c r="O18" s="36" t="str">
        <f t="shared" ca="1" si="4"/>
        <v>-</v>
      </c>
      <c r="T18" s="64" t="s">
        <v>141</v>
      </c>
      <c r="U18" s="64" t="s">
        <v>142</v>
      </c>
    </row>
    <row r="19" spans="1:21">
      <c r="A19" s="34" t="s">
        <v>71</v>
      </c>
      <c r="B19" s="34" t="s">
        <v>89</v>
      </c>
      <c r="C19" s="34" t="s">
        <v>47</v>
      </c>
      <c r="D19" s="45" t="str">
        <f>IF(AND(行业估值!$B$39=$G19,COUNTIF($G$2:$G$2552,$G19)&gt;=1),COUNTIF($G$2:G19,$G19),"")</f>
        <v/>
      </c>
      <c r="E19" s="65" t="str">
        <f t="shared" si="0"/>
        <v>000021.SZ</v>
      </c>
      <c r="F19" s="65" t="str">
        <f t="shared" si="1"/>
        <v>深科技</v>
      </c>
      <c r="G19" s="34" t="str">
        <f>IF(E19="","",IF(行业估值!$C$5="申万行业",[1]!EM_S_INFO_INDUSTRY_SW2014(E19,"1"),IF(行业估值!$C$5="证监会行业",[1]!EM_S_INFO_INDUSTRY_CSRC1(E19,"1"),[1]!EM_S_INFO_INDUSTRY_EM2016(E19,"1"))))</f>
        <v>信息技术</v>
      </c>
      <c r="H19" s="34" t="str">
        <f>IF(E19="","",IF($H$1="上证50",[1]!EM_S_INFO_COMPINDEX(E19,"000016"),"")&amp;IF($H$1="上证180",[1]!EM_S_INFO_COMPINDEX(E19,"000010"),"")&amp;IF($H$1="沪深300",[1]!EM_S_INFO_COMPINDEX(E19,"000300"),"")&amp;IF(AND($H$1="上证A股",RIGHT(E19,2)="SH"),"是","")&amp;IF(AND($H$1="深证A股",RIGHT(E19,2)="SZ"),"是","")&amp;IF(AND($H$1="创业板",LEFT(E19,1)-3=0),"是","")&amp;IF(AND($H$1="全部A股",E19&lt;&gt;0),"是","")&amp;IF(AND($H$1="中小板",LEFT(E19,3)="002"),"是",""))</f>
        <v>是</v>
      </c>
      <c r="I19" s="46">
        <f ca="1">IF(E19="","",IF(OR([1]!EM_S_VAL_MV(E19,deadline)="",[1]!EM_S_VAL_MV(E19,deadline)="--",[1]!EM_S_VAL_MV(E19,deadline)="null"),0,[1]!EM_S_VAL_MV(E19,deadline)/100000000))</f>
        <v>141.9765285295</v>
      </c>
      <c r="J19" s="46">
        <f ca="1">IF(E19="","",IF(RIGHT(LEFT($J$1,6),3)="TTM",[1]!EM_S_FA_PROFIT_TTM(E19,LEFT(RIGHT($J$1,11),10),1)/100000000,[1]!EM_S_STM07_IS(E19,61,LEFT(RIGHT($J$1,5),4)&amp;"-12-31",1)/100000000))</f>
        <v>4.4857675856999997</v>
      </c>
      <c r="K19" s="36">
        <f t="shared" ca="1" si="2"/>
        <v>31.650442386293339</v>
      </c>
      <c r="L19" s="46">
        <f ca="1">IF(E19="","",IF(ISERROR(IF(行业估值!$E$7="最新年报",[1]!EM_S_STM07_BS(E19,140,LEFT(RIGHT($L$1,5),4)&amp;"-12-31",1)/100000000,[1]!EM_S_STM07_BS(E19,140,LEFT(RIGHT($L$1,11),10),1)/100000000)),0,IF(行业估值!$E$7="最新年报",[1]!EM_S_STM07_BS(E19,140,LEFT(RIGHT($L$1,5),4)&amp;"-12-31",1)/100000000,[1]!EM_S_STM07_BS(E19,140,LEFT(RIGHT($L$1,11),10),1)/100000000)))</f>
        <v>64.6162264779</v>
      </c>
      <c r="M19" s="36">
        <f t="shared" ca="1" si="3"/>
        <v>2.1972271713833167</v>
      </c>
      <c r="N19" s="37" t="str">
        <f ca="1">IF(E19="","",IF(ISERROR([1]!EM_S_EST_NETPROFIT(E19,行业估值!$E$6,deadline)/100000000),"-",[1]!EM_S_EST_NETPROFIT(E19,行业估值!$E$6,deadline)/100000000))</f>
        <v>-</v>
      </c>
      <c r="O19" s="36" t="str">
        <f t="shared" ca="1" si="4"/>
        <v>-</v>
      </c>
      <c r="T19" s="64" t="s">
        <v>143</v>
      </c>
      <c r="U19" s="64" t="s">
        <v>144</v>
      </c>
    </row>
    <row r="20" spans="1:21">
      <c r="A20" s="34" t="s">
        <v>72</v>
      </c>
      <c r="B20" s="34" t="s">
        <v>103</v>
      </c>
      <c r="C20" s="34" t="s">
        <v>48</v>
      </c>
      <c r="D20" s="45" t="str">
        <f>IF(AND(行业估值!$B$39=$G20,COUNTIF($G$2:$G$2552,$G20)&gt;=1),COUNTIF($G$2:G20,$G20),"")</f>
        <v/>
      </c>
      <c r="E20" s="65" t="str">
        <f t="shared" si="0"/>
        <v>000023.SZ</v>
      </c>
      <c r="F20" s="65" t="str">
        <f t="shared" si="1"/>
        <v>深天地A</v>
      </c>
      <c r="G20" s="34" t="str">
        <f>IF(E20="","",IF(行业估值!$C$5="申万行业",[1]!EM_S_INFO_INDUSTRY_SW2014(E20,"1"),IF(行业估值!$C$5="证监会行业",[1]!EM_S_INFO_INDUSTRY_CSRC1(E20,"1"),[1]!EM_S_INFO_INDUSTRY_EM2016(E20,"1"))))</f>
        <v>建材</v>
      </c>
      <c r="H20" s="34" t="str">
        <f>IF(E20="","",IF($H$1="上证50",[1]!EM_S_INFO_COMPINDEX(E20,"000016"),"")&amp;IF($H$1="上证180",[1]!EM_S_INFO_COMPINDEX(E20,"000010"),"")&amp;IF($H$1="沪深300",[1]!EM_S_INFO_COMPINDEX(E20,"000300"),"")&amp;IF(AND($H$1="上证A股",RIGHT(E20,2)="SH"),"是","")&amp;IF(AND($H$1="深证A股",RIGHT(E20,2)="SZ"),"是","")&amp;IF(AND($H$1="创业板",LEFT(E20,1)-3=0),"是","")&amp;IF(AND($H$1="全部A股",E20&lt;&gt;0),"是","")&amp;IF(AND($H$1="中小板",LEFT(E20,3)="002"),"是",""))</f>
        <v>是</v>
      </c>
      <c r="I20" s="46">
        <f ca="1">IF(E20="","",IF(OR([1]!EM_S_VAL_MV(E20,deadline)="",[1]!EM_S_VAL_MV(E20,deadline)="--",[1]!EM_S_VAL_MV(E20,deadline)="null"),0,[1]!EM_S_VAL_MV(E20,deadline)/100000000))</f>
        <v>17.372281248</v>
      </c>
      <c r="J20" s="46">
        <f ca="1">IF(E20="","",IF(RIGHT(LEFT($J$1,6),3)="TTM",[1]!EM_S_FA_PROFIT_TTM(E20,LEFT(RIGHT($J$1,11),10),1)/100000000,[1]!EM_S_STM07_IS(E20,61,LEFT(RIGHT($J$1,5),4)&amp;"-12-31",1)/100000000))</f>
        <v>1.0636634686999999</v>
      </c>
      <c r="K20" s="36">
        <f t="shared" ca="1" si="2"/>
        <v>16.33249778638374</v>
      </c>
      <c r="L20" s="46">
        <f ca="1">IF(E20="","",IF(ISERROR(IF(行业估值!$E$7="最新年报",[1]!EM_S_STM07_BS(E20,140,LEFT(RIGHT($L$1,5),4)&amp;"-12-31",1)/100000000,[1]!EM_S_STM07_BS(E20,140,LEFT(RIGHT($L$1,11),10),1)/100000000)),0,IF(行业估值!$E$7="最新年报",[1]!EM_S_STM07_BS(E20,140,LEFT(RIGHT($L$1,5),4)&amp;"-12-31",1)/100000000,[1]!EM_S_STM07_BS(E20,140,LEFT(RIGHT($L$1,11),10),1)/100000000)))</f>
        <v>4.7745877305000004</v>
      </c>
      <c r="M20" s="36">
        <f t="shared" ca="1" si="3"/>
        <v>3.6384882273763886</v>
      </c>
      <c r="N20" s="37" t="str">
        <f ca="1">IF(E20="","",IF(ISERROR([1]!EM_S_EST_NETPROFIT(E20,行业估值!$E$6,deadline)/100000000),"-",[1]!EM_S_EST_NETPROFIT(E20,行业估值!$E$6,deadline)/100000000))</f>
        <v>-</v>
      </c>
      <c r="O20" s="36" t="str">
        <f t="shared" ca="1" si="4"/>
        <v>-</v>
      </c>
      <c r="T20" s="64" t="s">
        <v>145</v>
      </c>
      <c r="U20" s="64" t="s">
        <v>146</v>
      </c>
    </row>
    <row r="21" spans="1:21">
      <c r="A21" s="34" t="s">
        <v>73</v>
      </c>
      <c r="B21" s="34" t="s">
        <v>90</v>
      </c>
      <c r="C21" s="34" t="s">
        <v>49</v>
      </c>
      <c r="D21" s="45" t="str">
        <f>IF(AND(行业估值!$B$39=$G21,COUNTIF($G$2:$G$2552,$G21)&gt;=1),COUNTIF($G$2:G21,$G21),"")</f>
        <v/>
      </c>
      <c r="E21" s="65" t="str">
        <f t="shared" si="0"/>
        <v>000025.SZ</v>
      </c>
      <c r="F21" s="65" t="str">
        <f t="shared" si="1"/>
        <v>特力A</v>
      </c>
      <c r="G21" s="34" t="str">
        <f>IF(E21="","",IF(行业估值!$C$5="申万行业",[1]!EM_S_INFO_INDUSTRY_SW2014(E21,"1"),IF(行业估值!$C$5="证监会行业",[1]!EM_S_INFO_INDUSTRY_CSRC1(E21,"1"),[1]!EM_S_INFO_INDUSTRY_EM2016(E21,"1"))))</f>
        <v>交运设备</v>
      </c>
      <c r="H21" s="34" t="str">
        <f>IF(E21="","",IF($H$1="上证50",[1]!EM_S_INFO_COMPINDEX(E21,"000016"),"")&amp;IF($H$1="上证180",[1]!EM_S_INFO_COMPINDEX(E21,"000010"),"")&amp;IF($H$1="沪深300",[1]!EM_S_INFO_COMPINDEX(E21,"000300"),"")&amp;IF(AND($H$1="上证A股",RIGHT(E21,2)="SH"),"是","")&amp;IF(AND($H$1="深证A股",RIGHT(E21,2)="SZ"),"是","")&amp;IF(AND($H$1="创业板",LEFT(E21,1)-3=0),"是","")&amp;IF(AND($H$1="全部A股",E21&lt;&gt;0),"是","")&amp;IF(AND($H$1="中小板",LEFT(E21,3)="002"),"是",""))</f>
        <v>是</v>
      </c>
      <c r="I21" s="46">
        <f ca="1">IF(E21="","",IF(OR([1]!EM_S_VAL_MV(E21,deadline)="",[1]!EM_S_VAL_MV(E21,deadline)="--",[1]!EM_S_VAL_MV(E21,deadline)="null"),0,[1]!EM_S_VAL_MV(E21,deadline)/100000000))</f>
        <v>86.340981495999998</v>
      </c>
      <c r="J21" s="46">
        <f ca="1">IF(E21="","",IF(RIGHT(LEFT($J$1,6),3)="TTM",[1]!EM_S_FA_PROFIT_TTM(E21,LEFT(RIGHT($J$1,11),10),1)/100000000,[1]!EM_S_STM07_IS(E21,61,LEFT(RIGHT($J$1,5),4)&amp;"-12-31",1)/100000000))</f>
        <v>1.1600786262</v>
      </c>
      <c r="K21" s="36">
        <f t="shared" ca="1" si="2"/>
        <v>74.426835859239972</v>
      </c>
      <c r="L21" s="46">
        <f ca="1">IF(E21="","",IF(ISERROR(IF(行业估值!$E$7="最新年报",[1]!EM_S_STM07_BS(E21,140,LEFT(RIGHT($L$1,5),4)&amp;"-12-31",1)/100000000,[1]!EM_S_STM07_BS(E21,140,LEFT(RIGHT($L$1,11),10),1)/100000000)),0,IF(行业估值!$E$7="最新年报",[1]!EM_S_STM07_BS(E21,140,LEFT(RIGHT($L$1,5),4)&amp;"-12-31",1)/100000000,[1]!EM_S_STM07_BS(E21,140,LEFT(RIGHT($L$1,11),10),1)/100000000)))</f>
        <v>11.142507271800001</v>
      </c>
      <c r="M21" s="36">
        <f t="shared" ca="1" si="3"/>
        <v>7.7487929233410462</v>
      </c>
      <c r="N21" s="37" t="str">
        <f ca="1">IF(E21="","",IF(ISERROR([1]!EM_S_EST_NETPROFIT(E21,行业估值!$E$6,deadline)/100000000),"-",[1]!EM_S_EST_NETPROFIT(E21,行业估值!$E$6,deadline)/100000000))</f>
        <v>-</v>
      </c>
      <c r="O21" s="36" t="str">
        <f t="shared" ca="1" si="4"/>
        <v>-</v>
      </c>
      <c r="T21" s="64" t="s">
        <v>147</v>
      </c>
      <c r="U21" s="64" t="s">
        <v>148</v>
      </c>
    </row>
    <row r="22" spans="1:21">
      <c r="A22" s="34" t="s">
        <v>74</v>
      </c>
      <c r="B22" s="34" t="s">
        <v>91</v>
      </c>
      <c r="C22" s="34" t="s">
        <v>50</v>
      </c>
      <c r="D22" s="45" t="str">
        <f>IF(AND(行业估值!$B$39=$G22,COUNTIF($G$2:$G$2552,$G22)&gt;=1),COUNTIF($G$2:G22,$G22),"")</f>
        <v/>
      </c>
      <c r="E22" s="65" t="str">
        <f t="shared" si="0"/>
        <v>000026.SZ</v>
      </c>
      <c r="F22" s="65" t="str">
        <f t="shared" si="1"/>
        <v>飞亚达A</v>
      </c>
      <c r="G22" s="34" t="str">
        <f>IF(E22="","",IF(行业估值!$C$5="申万行业",[1]!EM_S_INFO_INDUSTRY_SW2014(E22,"1"),IF(行业估值!$C$5="证监会行业",[1]!EM_S_INFO_INDUSTRY_CSRC1(E22,"1"),[1]!EM_S_INFO_INDUSTRY_EM2016(E22,"1"))))</f>
        <v>轻工制造</v>
      </c>
      <c r="H22" s="34" t="str">
        <f>IF(E22="","",IF($H$1="上证50",[1]!EM_S_INFO_COMPINDEX(E22,"000016"),"")&amp;IF($H$1="上证180",[1]!EM_S_INFO_COMPINDEX(E22,"000010"),"")&amp;IF($H$1="沪深300",[1]!EM_S_INFO_COMPINDEX(E22,"000300"),"")&amp;IF(AND($H$1="上证A股",RIGHT(E22,2)="SH"),"是","")&amp;IF(AND($H$1="深证A股",RIGHT(E22,2)="SZ"),"是","")&amp;IF(AND($H$1="创业板",LEFT(E22,1)-3=0),"是","")&amp;IF(AND($H$1="全部A股",E22&lt;&gt;0),"是","")&amp;IF(AND($H$1="中小板",LEFT(E22,3)="002"),"是",""))</f>
        <v>是</v>
      </c>
      <c r="I22" s="46">
        <f ca="1">IF(E22="","",IF(OR([1]!EM_S_VAL_MV(E22,deadline)="",[1]!EM_S_VAL_MV(E22,deadline)="--",[1]!EM_S_VAL_MV(E22,deadline)="null"),0,[1]!EM_S_VAL_MV(E22,deadline)/100000000))</f>
        <v>36.810714011100004</v>
      </c>
      <c r="J22" s="46">
        <f ca="1">IF(E22="","",IF(RIGHT(LEFT($J$1,6),3)="TTM",[1]!EM_S_FA_PROFIT_TTM(E22,LEFT(RIGHT($J$1,11),10),1)/100000000,[1]!EM_S_STM07_IS(E22,61,LEFT(RIGHT($J$1,5),4)&amp;"-12-31",1)/100000000))</f>
        <v>1.9990476640000001</v>
      </c>
      <c r="K22" s="36">
        <f t="shared" ca="1" si="2"/>
        <v>18.414125222729059</v>
      </c>
      <c r="L22" s="46">
        <f ca="1">IF(E22="","",IF(ISERROR(IF(行业估值!$E$7="最新年报",[1]!EM_S_STM07_BS(E22,140,LEFT(RIGHT($L$1,5),4)&amp;"-12-31",1)/100000000,[1]!EM_S_STM07_BS(E22,140,LEFT(RIGHT($L$1,11),10),1)/100000000)),0,IF(行业估值!$E$7="最新年报",[1]!EM_S_STM07_BS(E22,140,LEFT(RIGHT($L$1,5),4)&amp;"-12-31",1)/100000000,[1]!EM_S_STM07_BS(E22,140,LEFT(RIGHT($L$1,11),10),1)/100000000)))</f>
        <v>26.288447944899996</v>
      </c>
      <c r="M22" s="36">
        <f t="shared" ca="1" si="3"/>
        <v>1.4002619739383033</v>
      </c>
      <c r="N22" s="37">
        <f ca="1">IF(E22="","",IF(ISERROR([1]!EM_S_EST_NETPROFIT(E22,行业估值!$E$6,deadline)/100000000),"-",[1]!EM_S_EST_NETPROFIT(E22,行业估值!$E$6,deadline)/100000000))</f>
        <v>2.1850333333333336</v>
      </c>
      <c r="O22" s="36">
        <f t="shared" ca="1" si="4"/>
        <v>16.846751694604201</v>
      </c>
      <c r="T22" s="64" t="s">
        <v>149</v>
      </c>
      <c r="U22" s="64" t="s">
        <v>150</v>
      </c>
    </row>
    <row r="23" spans="1:21">
      <c r="A23" s="34" t="s">
        <v>75</v>
      </c>
      <c r="B23" s="34" t="s">
        <v>92</v>
      </c>
      <c r="C23" s="34" t="s">
        <v>109</v>
      </c>
      <c r="D23" s="45" t="str">
        <f>IF(AND(行业估值!$B$39=$G23,COUNTIF($G$2:$G$2552,$G23)&gt;=1),COUNTIF($G$2:G23,$G23),"")</f>
        <v/>
      </c>
      <c r="E23" s="65" t="str">
        <f t="shared" si="0"/>
        <v>000027.SZ</v>
      </c>
      <c r="F23" s="65" t="str">
        <f t="shared" si="1"/>
        <v>深圳能源</v>
      </c>
      <c r="G23" s="34" t="str">
        <f>IF(E23="","",IF(行业估值!$C$5="申万行业",[1]!EM_S_INFO_INDUSTRY_SW2014(E23,"1"),IF(行业估值!$C$5="证监会行业",[1]!EM_S_INFO_INDUSTRY_CSRC1(E23,"1"),[1]!EM_S_INFO_INDUSTRY_EM2016(E23,"1"))))</f>
        <v>公用事业</v>
      </c>
      <c r="H23" s="34" t="str">
        <f>IF(E23="","",IF($H$1="上证50",[1]!EM_S_INFO_COMPINDEX(E23,"000016"),"")&amp;IF($H$1="上证180",[1]!EM_S_INFO_COMPINDEX(E23,"000010"),"")&amp;IF($H$1="沪深300",[1]!EM_S_INFO_COMPINDEX(E23,"000300"),"")&amp;IF(AND($H$1="上证A股",RIGHT(E23,2)="SH"),"是","")&amp;IF(AND($H$1="深证A股",RIGHT(E23,2)="SZ"),"是","")&amp;IF(AND($H$1="创业板",LEFT(E23,1)-3=0),"是","")&amp;IF(AND($H$1="全部A股",E23&lt;&gt;0),"是","")&amp;IF(AND($H$1="中小板",LEFT(E23,3)="002"),"是",""))</f>
        <v>是</v>
      </c>
      <c r="I23" s="46">
        <f ca="1">IF(E23="","",IF(OR([1]!EM_S_VAL_MV(E23,deadline)="",[1]!EM_S_VAL_MV(E23,deadline)="--",[1]!EM_S_VAL_MV(E23,deadline)="null"),0,[1]!EM_S_VAL_MV(E23,deadline)/100000000))</f>
        <v>239.0588432991</v>
      </c>
      <c r="J23" s="46">
        <f ca="1">IF(E23="","",IF(RIGHT(LEFT($J$1,6),3)="TTM",[1]!EM_S_FA_PROFIT_TTM(E23,LEFT(RIGHT($J$1,11),10),1)/100000000,[1]!EM_S_STM07_IS(E23,61,LEFT(RIGHT($J$1,5),4)&amp;"-12-31",1)/100000000))</f>
        <v>19.8280573917</v>
      </c>
      <c r="K23" s="36">
        <f t="shared" ca="1" si="2"/>
        <v>12.056594278326516</v>
      </c>
      <c r="L23" s="46">
        <f ca="1">IF(E23="","",IF(ISERROR(IF(行业估值!$E$7="最新年报",[1]!EM_S_STM07_BS(E23,140,LEFT(RIGHT($L$1,5),4)&amp;"-12-31",1)/100000000,[1]!EM_S_STM07_BS(E23,140,LEFT(RIGHT($L$1,11),10),1)/100000000)),0,IF(行业估值!$E$7="最新年报",[1]!EM_S_STM07_BS(E23,140,LEFT(RIGHT($L$1,5),4)&amp;"-12-31",1)/100000000,[1]!EM_S_STM07_BS(E23,140,LEFT(RIGHT($L$1,11),10),1)/100000000)))</f>
        <v>299.59875489080002</v>
      </c>
      <c r="M23" s="36">
        <f t="shared" ca="1" si="3"/>
        <v>0.79793002940293911</v>
      </c>
      <c r="N23" s="37">
        <f ca="1">IF(E23="","",IF(ISERROR([1]!EM_S_EST_NETPROFIT(E23,行业估值!$E$6,deadline)/100000000),"-",[1]!EM_S_EST_NETPROFIT(E23,行业估值!$E$6,deadline)/100000000))</f>
        <v>14.675000000000001</v>
      </c>
      <c r="O23" s="36">
        <f t="shared" ca="1" si="4"/>
        <v>16.29021078699148</v>
      </c>
      <c r="T23" s="64" t="s">
        <v>151</v>
      </c>
      <c r="U23" s="64" t="s">
        <v>152</v>
      </c>
    </row>
    <row r="24" spans="1:21">
      <c r="A24" s="34" t="s">
        <v>76</v>
      </c>
      <c r="B24" s="34" t="s">
        <v>93</v>
      </c>
      <c r="C24" s="34" t="s">
        <v>30</v>
      </c>
      <c r="D24" s="45" t="str">
        <f>IF(AND(行业估值!$B$39=$G24,COUNTIF($G$2:$G$2552,$G24)&gt;=1),COUNTIF($G$2:G24,$G24),"")</f>
        <v/>
      </c>
      <c r="E24" s="65" t="str">
        <f t="shared" si="0"/>
        <v>000028.SZ</v>
      </c>
      <c r="F24" s="65" t="str">
        <f t="shared" si="1"/>
        <v>国药一致</v>
      </c>
      <c r="G24" s="34" t="str">
        <f>IF(E24="","",IF(行业估值!$C$5="申万行业",[1]!EM_S_INFO_INDUSTRY_SW2014(E24,"1"),IF(行业估值!$C$5="证监会行业",[1]!EM_S_INFO_INDUSTRY_CSRC1(E24,"1"),[1]!EM_S_INFO_INDUSTRY_EM2016(E24,"1"))))</f>
        <v>医药生物</v>
      </c>
      <c r="H24" s="34" t="str">
        <f>IF(E24="","",IF($H$1="上证50",[1]!EM_S_INFO_COMPINDEX(E24,"000016"),"")&amp;IF($H$1="上证180",[1]!EM_S_INFO_COMPINDEX(E24,"000010"),"")&amp;IF($H$1="沪深300",[1]!EM_S_INFO_COMPINDEX(E24,"000300"),"")&amp;IF(AND($H$1="上证A股",RIGHT(E24,2)="SH"),"是","")&amp;IF(AND($H$1="深证A股",RIGHT(E24,2)="SZ"),"是","")&amp;IF(AND($H$1="创业板",LEFT(E24,1)-3=0),"是","")&amp;IF(AND($H$1="全部A股",E24&lt;&gt;0),"是","")&amp;IF(AND($H$1="中小板",LEFT(E24,3)="002"),"是",""))</f>
        <v>是</v>
      </c>
      <c r="I24" s="46">
        <f ca="1">IF(E24="","",IF(OR([1]!EM_S_VAL_MV(E24,deadline)="",[1]!EM_S_VAL_MV(E24,deadline)="--",[1]!EM_S_VAL_MV(E24,deadline)="null"),0,[1]!EM_S_VAL_MV(E24,deadline)/100000000))</f>
        <v>189.31775188259999</v>
      </c>
      <c r="J24" s="46">
        <f ca="1">IF(E24="","",IF(RIGHT(LEFT($J$1,6),3)="TTM",[1]!EM_S_FA_PROFIT_TTM(E24,LEFT(RIGHT($J$1,11),10),1)/100000000,[1]!EM_S_STM07_IS(E24,61,LEFT(RIGHT($J$1,5),4)&amp;"-12-31",1)/100000000))</f>
        <v>14.6536051474</v>
      </c>
      <c r="K24" s="36">
        <f t="shared" ca="1" si="2"/>
        <v>12.919534133632007</v>
      </c>
      <c r="L24" s="46">
        <f ca="1">IF(E24="","",IF(ISERROR(IF(行业估值!$E$7="最新年报",[1]!EM_S_STM07_BS(E24,140,LEFT(RIGHT($L$1,5),4)&amp;"-12-31",1)/100000000,[1]!EM_S_STM07_BS(E24,140,LEFT(RIGHT($L$1,11),10),1)/100000000)),0,IF(行业估值!$E$7="最新年报",[1]!EM_S_STM07_BS(E24,140,LEFT(RIGHT($L$1,5),4)&amp;"-12-31",1)/100000000,[1]!EM_S_STM07_BS(E24,140,LEFT(RIGHT($L$1,11),10),1)/100000000)))</f>
        <v>124.51750624</v>
      </c>
      <c r="M24" s="36">
        <f t="shared" ca="1" si="3"/>
        <v>1.5204107245586931</v>
      </c>
      <c r="N24" s="37">
        <f ca="1">IF(E24="","",IF(ISERROR([1]!EM_S_EST_NETPROFIT(E24,行业估值!$E$6,deadline)/100000000),"-",[1]!EM_S_EST_NETPROFIT(E24,行业估值!$E$6,deadline)/100000000))</f>
        <v>13.1859</v>
      </c>
      <c r="O24" s="36">
        <f t="shared" ca="1" si="4"/>
        <v>14.357590447568993</v>
      </c>
      <c r="T24" s="64" t="s">
        <v>153</v>
      </c>
      <c r="U24" s="64" t="s">
        <v>154</v>
      </c>
    </row>
    <row r="25" spans="1:21">
      <c r="A25" s="34" t="s">
        <v>77</v>
      </c>
      <c r="B25" s="34" t="s">
        <v>42</v>
      </c>
      <c r="C25" s="34" t="s">
        <v>110</v>
      </c>
      <c r="D25" s="45" t="str">
        <f>IF(AND(行业估值!$B$39=$G25,COUNTIF($G$2:$G$2552,$G25)&gt;=1),COUNTIF($G$2:G25,$G25),"")</f>
        <v/>
      </c>
      <c r="E25" s="65" t="str">
        <f t="shared" si="0"/>
        <v>000029.SZ</v>
      </c>
      <c r="F25" s="65" t="str">
        <f t="shared" si="1"/>
        <v>深深房A</v>
      </c>
      <c r="G25" s="34" t="str">
        <f>IF(E25="","",IF(行业估值!$C$5="申万行业",[1]!EM_S_INFO_INDUSTRY_SW2014(E25,"1"),IF(行业估值!$C$5="证监会行业",[1]!EM_S_INFO_INDUSTRY_CSRC1(E25,"1"),[1]!EM_S_INFO_INDUSTRY_EM2016(E25,"1"))))</f>
        <v>房地产</v>
      </c>
      <c r="H25" s="34" t="str">
        <f>IF(E25="","",IF($H$1="上证50",[1]!EM_S_INFO_COMPINDEX(E25,"000016"),"")&amp;IF($H$1="上证180",[1]!EM_S_INFO_COMPINDEX(E25,"000010"),"")&amp;IF($H$1="沪深300",[1]!EM_S_INFO_COMPINDEX(E25,"000300"),"")&amp;IF(AND($H$1="上证A股",RIGHT(E25,2)="SH"),"是","")&amp;IF(AND($H$1="深证A股",RIGHT(E25,2)="SZ"),"是","")&amp;IF(AND($H$1="创业板",LEFT(E25,1)-3=0),"是","")&amp;IF(AND($H$1="全部A股",E25&lt;&gt;0),"是","")&amp;IF(AND($H$1="中小板",LEFT(E25,3)="002"),"是",""))</f>
        <v>是</v>
      </c>
      <c r="I25" s="46">
        <f ca="1">IF(E25="","",IF(OR([1]!EM_S_VAL_MV(E25,deadline)="",[1]!EM_S_VAL_MV(E25,deadline)="--",[1]!EM_S_VAL_MV(E25,deadline)="null"),0,[1]!EM_S_VAL_MV(E25,deadline)/100000000))</f>
        <v>110.979102</v>
      </c>
      <c r="J25" s="46">
        <f ca="1">IF(E25="","",IF(RIGHT(LEFT($J$1,6),3)="TTM",[1]!EM_S_FA_PROFIT_TTM(E25,LEFT(RIGHT($J$1,11),10),1)/100000000,[1]!EM_S_STM07_IS(E25,61,LEFT(RIGHT($J$1,5),4)&amp;"-12-31",1)/100000000))</f>
        <v>5.6548416190999999</v>
      </c>
      <c r="K25" s="36">
        <f t="shared" ca="1" si="2"/>
        <v>19.625501380118749</v>
      </c>
      <c r="L25" s="46">
        <f ca="1">IF(E25="","",IF(ISERROR(IF(行业估值!$E$7="最新年报",[1]!EM_S_STM07_BS(E25,140,LEFT(RIGHT($L$1,5),4)&amp;"-12-31",1)/100000000,[1]!EM_S_STM07_BS(E25,140,LEFT(RIGHT($L$1,11),10),1)/100000000)),0,IF(行业估值!$E$7="最新年报",[1]!EM_S_STM07_BS(E25,140,LEFT(RIGHT($L$1,5),4)&amp;"-12-31",1)/100000000,[1]!EM_S_STM07_BS(E25,140,LEFT(RIGHT($L$1,11),10),1)/100000000)))</f>
        <v>35.677761335300005</v>
      </c>
      <c r="M25" s="36">
        <f t="shared" ca="1" si="3"/>
        <v>3.1105960084495532</v>
      </c>
      <c r="N25" s="37" t="str">
        <f ca="1">IF(E25="","",IF(ISERROR([1]!EM_S_EST_NETPROFIT(E25,行业估值!$E$6,deadline)/100000000),"-",[1]!EM_S_EST_NETPROFIT(E25,行业估值!$E$6,deadline)/100000000))</f>
        <v>-</v>
      </c>
      <c r="O25" s="36" t="str">
        <f t="shared" ca="1" si="4"/>
        <v>-</v>
      </c>
      <c r="T25" s="64" t="s">
        <v>155</v>
      </c>
      <c r="U25" s="64" t="s">
        <v>156</v>
      </c>
    </row>
    <row r="26" spans="1:21">
      <c r="B26" s="34" t="s">
        <v>94</v>
      </c>
      <c r="C26" s="34" t="s">
        <v>51</v>
      </c>
      <c r="D26" s="45" t="str">
        <f>IF(AND(行业估值!$B$39=$G26,COUNTIF($G$2:$G$2552,$G26)&gt;=1),COUNTIF($G$2:G26,$G26),"")</f>
        <v/>
      </c>
      <c r="E26" s="65" t="str">
        <f t="shared" si="0"/>
        <v>000030.SZ</v>
      </c>
      <c r="F26" s="65" t="str">
        <f t="shared" si="1"/>
        <v>富奥股份</v>
      </c>
      <c r="G26" s="34" t="str">
        <f>IF(E26="","",IF(行业估值!$C$5="申万行业",[1]!EM_S_INFO_INDUSTRY_SW2014(E26,"1"),IF(行业估值!$C$5="证监会行业",[1]!EM_S_INFO_INDUSTRY_CSRC1(E26,"1"),[1]!EM_S_INFO_INDUSTRY_EM2016(E26,"1"))))</f>
        <v>交运设备</v>
      </c>
      <c r="H26" s="34" t="str">
        <f>IF(E26="","",IF($H$1="上证50",[1]!EM_S_INFO_COMPINDEX(E26,"000016"),"")&amp;IF($H$1="上证180",[1]!EM_S_INFO_COMPINDEX(E26,"000010"),"")&amp;IF($H$1="沪深300",[1]!EM_S_INFO_COMPINDEX(E26,"000300"),"")&amp;IF(AND($H$1="上证A股",RIGHT(E26,2)="SH"),"是","")&amp;IF(AND($H$1="深证A股",RIGHT(E26,2)="SZ"),"是","")&amp;IF(AND($H$1="创业板",LEFT(E26,1)-3=0),"是","")&amp;IF(AND($H$1="全部A股",E26&lt;&gt;0),"是","")&amp;IF(AND($H$1="中小板",LEFT(E26,3)="002"),"是",""))</f>
        <v>是</v>
      </c>
      <c r="I26" s="46">
        <f ca="1">IF(E26="","",IF(OR([1]!EM_S_VAL_MV(E26,deadline)="",[1]!EM_S_VAL_MV(E26,deadline)="--",[1]!EM_S_VAL_MV(E26,deadline)="null"),0,[1]!EM_S_VAL_MV(E26,deadline)/100000000))</f>
        <v>82.380121050500009</v>
      </c>
      <c r="J26" s="46">
        <f ca="1">IF(E26="","",IF(RIGHT(LEFT($J$1,6),3)="TTM",[1]!EM_S_FA_PROFIT_TTM(E26,LEFT(RIGHT($J$1,11),10),1)/100000000,[1]!EM_S_STM07_IS(E26,61,LEFT(RIGHT($J$1,5),4)&amp;"-12-31",1)/100000000))</f>
        <v>8.2490501567999992</v>
      </c>
      <c r="K26" s="36">
        <f t="shared" ca="1" si="2"/>
        <v>9.986619002745547</v>
      </c>
      <c r="L26" s="46">
        <f ca="1">IF(E26="","",IF(ISERROR(IF(行业估值!$E$7="最新年报",[1]!EM_S_STM07_BS(E26,140,LEFT(RIGHT($L$1,5),4)&amp;"-12-31",1)/100000000,[1]!EM_S_STM07_BS(E26,140,LEFT(RIGHT($L$1,11),10),1)/100000000)),0,IF(行业估值!$E$7="最新年报",[1]!EM_S_STM07_BS(E26,140,LEFT(RIGHT($L$1,5),4)&amp;"-12-31",1)/100000000,[1]!EM_S_STM07_BS(E26,140,LEFT(RIGHT($L$1,11),10),1)/100000000)))</f>
        <v>63.960382543800002</v>
      </c>
      <c r="M26" s="36">
        <f t="shared" ca="1" si="3"/>
        <v>1.2879866844774761</v>
      </c>
      <c r="N26" s="37">
        <f ca="1">IF(E26="","",IF(ISERROR([1]!EM_S_EST_NETPROFIT(E26,行业估值!$E$6,deadline)/100000000),"-",[1]!EM_S_EST_NETPROFIT(E26,行业估值!$E$6,deadline)/100000000))</f>
        <v>9.91</v>
      </c>
      <c r="O26" s="36">
        <f t="shared" ca="1" si="4"/>
        <v>8.3128275530272457</v>
      </c>
      <c r="T26" s="64" t="s">
        <v>157</v>
      </c>
      <c r="U26" s="64" t="s">
        <v>158</v>
      </c>
    </row>
    <row r="27" spans="1:21">
      <c r="B27" s="34" t="s">
        <v>95</v>
      </c>
      <c r="C27" s="34" t="s">
        <v>52</v>
      </c>
      <c r="D27" s="45" t="str">
        <f>IF(AND(行业估值!$B$39=$G27,COUNTIF($G$2:$G$2552,$G27)&gt;=1),COUNTIF($G$2:G27,$G27),"")</f>
        <v/>
      </c>
      <c r="E27" s="65" t="str">
        <f t="shared" si="0"/>
        <v>000031.SZ</v>
      </c>
      <c r="F27" s="65" t="str">
        <f t="shared" si="1"/>
        <v>大悦城</v>
      </c>
      <c r="G27" s="34" t="str">
        <f>IF(E27="","",IF(行业估值!$C$5="申万行业",[1]!EM_S_INFO_INDUSTRY_SW2014(E27,"1"),IF(行业估值!$C$5="证监会行业",[1]!EM_S_INFO_INDUSTRY_CSRC1(E27,"1"),[1]!EM_S_INFO_INDUSTRY_EM2016(E27,"1"))))</f>
        <v>房地产</v>
      </c>
      <c r="H27" s="34" t="str">
        <f>IF(E27="","",IF($H$1="上证50",[1]!EM_S_INFO_COMPINDEX(E27,"000016"),"")&amp;IF($H$1="上证180",[1]!EM_S_INFO_COMPINDEX(E27,"000010"),"")&amp;IF($H$1="沪深300",[1]!EM_S_INFO_COMPINDEX(E27,"000300"),"")&amp;IF(AND($H$1="上证A股",RIGHT(E27,2)="SH"),"是","")&amp;IF(AND($H$1="深证A股",RIGHT(E27,2)="SZ"),"是","")&amp;IF(AND($H$1="创业板",LEFT(E27,1)-3=0),"是","")&amp;IF(AND($H$1="全部A股",E27&lt;&gt;0),"是","")&amp;IF(AND($H$1="中小板",LEFT(E27,3)="002"),"是",""))</f>
        <v>是</v>
      </c>
      <c r="I27" s="46">
        <f ca="1">IF(E27="","",IF(OR([1]!EM_S_VAL_MV(E27,deadline)="",[1]!EM_S_VAL_MV(E27,deadline)="--",[1]!EM_S_VAL_MV(E27,deadline)="null"),0,[1]!EM_S_VAL_MV(E27,deadline)/100000000))</f>
        <v>277.9516199304</v>
      </c>
      <c r="J27" s="46">
        <f ca="1">IF(E27="","",IF(RIGHT(LEFT($J$1,6),3)="TTM",[1]!EM_S_FA_PROFIT_TTM(E27,LEFT(RIGHT($J$1,11),10),1)/100000000,[1]!EM_S_STM07_IS(E27,61,LEFT(RIGHT($J$1,5),4)&amp;"-12-31",1)/100000000))</f>
        <v>28.5506965605</v>
      </c>
      <c r="K27" s="36">
        <f t="shared" ca="1" si="2"/>
        <v>9.7353708811065278</v>
      </c>
      <c r="L27" s="46">
        <f ca="1">IF(E27="","",IF(ISERROR(IF(行业估值!$E$7="最新年报",[1]!EM_S_STM07_BS(E27,140,LEFT(RIGHT($L$1,5),4)&amp;"-12-31",1)/100000000,[1]!EM_S_STM07_BS(E27,140,LEFT(RIGHT($L$1,11),10),1)/100000000)),0,IF(行业估值!$E$7="最新年报",[1]!EM_S_STM07_BS(E27,140,LEFT(RIGHT($L$1,5),4)&amp;"-12-31",1)/100000000,[1]!EM_S_STM07_BS(E27,140,LEFT(RIGHT($L$1,11),10),1)/100000000)))</f>
        <v>172.5026346921</v>
      </c>
      <c r="M27" s="36">
        <f t="shared" ca="1" si="3"/>
        <v>1.6112891285777513</v>
      </c>
      <c r="N27" s="37">
        <f ca="1">IF(E27="","",IF(ISERROR([1]!EM_S_EST_NETPROFIT(E27,行业估值!$E$6,deadline)/100000000),"-",[1]!EM_S_EST_NETPROFIT(E27,行业估值!$E$6,deadline)/100000000))</f>
        <v>26.694800000000001</v>
      </c>
      <c r="O27" s="36">
        <f t="shared" ca="1" si="4"/>
        <v>10.412200875466382</v>
      </c>
      <c r="T27" s="64" t="s">
        <v>159</v>
      </c>
      <c r="U27" s="64" t="s">
        <v>160</v>
      </c>
    </row>
    <row r="28" spans="1:21">
      <c r="B28" s="34" t="s">
        <v>96</v>
      </c>
      <c r="C28" s="34" t="s">
        <v>53</v>
      </c>
      <c r="D28" s="45" t="str">
        <f>IF(AND(行业估值!$B$39=$G28,COUNTIF($G$2:$G$2552,$G28)&gt;=1),COUNTIF($G$2:G28,$G28),"")</f>
        <v/>
      </c>
      <c r="E28" s="65" t="str">
        <f t="shared" si="0"/>
        <v>000032.SZ</v>
      </c>
      <c r="F28" s="65" t="str">
        <f t="shared" si="1"/>
        <v>深桑达A</v>
      </c>
      <c r="G28" s="34" t="str">
        <f>IF(E28="","",IF(行业估值!$C$5="申万行业",[1]!EM_S_INFO_INDUSTRY_SW2014(E28,"1"),IF(行业估值!$C$5="证监会行业",[1]!EM_S_INFO_INDUSTRY_CSRC1(E28,"1"),[1]!EM_S_INFO_INDUSTRY_EM2016(E28,"1"))))</f>
        <v>商贸零售</v>
      </c>
      <c r="H28" s="34" t="str">
        <f>IF(E28="","",IF($H$1="上证50",[1]!EM_S_INFO_COMPINDEX(E28,"000016"),"")&amp;IF($H$1="上证180",[1]!EM_S_INFO_COMPINDEX(E28,"000010"),"")&amp;IF($H$1="沪深300",[1]!EM_S_INFO_COMPINDEX(E28,"000300"),"")&amp;IF(AND($H$1="上证A股",RIGHT(E28,2)="SH"),"是","")&amp;IF(AND($H$1="深证A股",RIGHT(E28,2)="SZ"),"是","")&amp;IF(AND($H$1="创业板",LEFT(E28,1)-3=0),"是","")&amp;IF(AND($H$1="全部A股",E28&lt;&gt;0),"是","")&amp;IF(AND($H$1="中小板",LEFT(E28,3)="002"),"是",""))</f>
        <v>是</v>
      </c>
      <c r="I28" s="46">
        <f ca="1">IF(E28="","",IF(OR([1]!EM_S_VAL_MV(E28,deadline)="",[1]!EM_S_VAL_MV(E28,deadline)="--",[1]!EM_S_VAL_MV(E28,deadline)="null"),0,[1]!EM_S_VAL_MV(E28,deadline)/100000000))</f>
        <v>53.925165760500001</v>
      </c>
      <c r="J28" s="46">
        <f ca="1">IF(E28="","",IF(RIGHT(LEFT($J$1,6),3)="TTM",[1]!EM_S_FA_PROFIT_TTM(E28,LEFT(RIGHT($J$1,11),10),1)/100000000,[1]!EM_S_STM07_IS(E28,61,LEFT(RIGHT($J$1,5),4)&amp;"-12-31",1)/100000000))</f>
        <v>1.1279510807999999</v>
      </c>
      <c r="K28" s="36">
        <f t="shared" ca="1" si="2"/>
        <v>47.808071359135134</v>
      </c>
      <c r="L28" s="46">
        <f ca="1">IF(E28="","",IF(ISERROR(IF(行业估值!$E$7="最新年报",[1]!EM_S_STM07_BS(E28,140,LEFT(RIGHT($L$1,5),4)&amp;"-12-31",1)/100000000,[1]!EM_S_STM07_BS(E28,140,LEFT(RIGHT($L$1,11),10),1)/100000000)),0,IF(行业估值!$E$7="最新年报",[1]!EM_S_STM07_BS(E28,140,LEFT(RIGHT($L$1,5),4)&amp;"-12-31",1)/100000000,[1]!EM_S_STM07_BS(E28,140,LEFT(RIGHT($L$1,11),10),1)/100000000)))</f>
        <v>14.204100768</v>
      </c>
      <c r="M28" s="36">
        <f t="shared" ca="1" si="3"/>
        <v>3.796450520964088</v>
      </c>
      <c r="N28" s="37" t="str">
        <f ca="1">IF(E28="","",IF(ISERROR([1]!EM_S_EST_NETPROFIT(E28,行业估值!$E$6,deadline)/100000000),"-",[1]!EM_S_EST_NETPROFIT(E28,行业估值!$E$6,deadline)/100000000))</f>
        <v>-</v>
      </c>
      <c r="O28" s="36" t="str">
        <f t="shared" ca="1" si="4"/>
        <v>-</v>
      </c>
      <c r="T28" s="64" t="s">
        <v>161</v>
      </c>
      <c r="U28" s="64" t="s">
        <v>162</v>
      </c>
    </row>
    <row r="29" spans="1:21">
      <c r="B29" s="34" t="s">
        <v>97</v>
      </c>
      <c r="C29" s="34" t="s">
        <v>26</v>
      </c>
      <c r="D29" s="45" t="str">
        <f>IF(AND(行业估值!$B$39=$G29,COUNTIF($G$2:$G$2552,$G29)&gt;=1),COUNTIF($G$2:G29,$G29),"")</f>
        <v/>
      </c>
      <c r="E29" s="65" t="str">
        <f t="shared" si="0"/>
        <v>000034.SZ</v>
      </c>
      <c r="F29" s="65" t="str">
        <f t="shared" si="1"/>
        <v>神州数码</v>
      </c>
      <c r="G29" s="34" t="str">
        <f>IF(E29="","",IF(行业估值!$C$5="申万行业",[1]!EM_S_INFO_INDUSTRY_SW2014(E29,"1"),IF(行业估值!$C$5="证监会行业",[1]!EM_S_INFO_INDUSTRY_CSRC1(E29,"1"),[1]!EM_S_INFO_INDUSTRY_EM2016(E29,"1"))))</f>
        <v>信息技术</v>
      </c>
      <c r="H29" s="34" t="str">
        <f>IF(E29="","",IF($H$1="上证50",[1]!EM_S_INFO_COMPINDEX(E29,"000016"),"")&amp;IF($H$1="上证180",[1]!EM_S_INFO_COMPINDEX(E29,"000010"),"")&amp;IF($H$1="沪深300",[1]!EM_S_INFO_COMPINDEX(E29,"000300"),"")&amp;IF(AND($H$1="上证A股",RIGHT(E29,2)="SH"),"是","")&amp;IF(AND($H$1="深证A股",RIGHT(E29,2)="SZ"),"是","")&amp;IF(AND($H$1="创业板",LEFT(E29,1)-3=0),"是","")&amp;IF(AND($H$1="全部A股",E29&lt;&gt;0),"是","")&amp;IF(AND($H$1="中小板",LEFT(E29,3)="002"),"是",""))</f>
        <v>是</v>
      </c>
      <c r="I29" s="46">
        <f ca="1">IF(E29="","",IF(OR([1]!EM_S_VAL_MV(E29,deadline)="",[1]!EM_S_VAL_MV(E29,deadline)="--",[1]!EM_S_VAL_MV(E29,deadline)="null"),0,[1]!EM_S_VAL_MV(E29,deadline)/100000000))</f>
        <v>110.9957526498</v>
      </c>
      <c r="J29" s="46">
        <f ca="1">IF(E29="","",IF(RIGHT(LEFT($J$1,6),3)="TTM",[1]!EM_S_FA_PROFIT_TTM(E29,LEFT(RIGHT($J$1,11),10),1)/100000000,[1]!EM_S_STM07_IS(E29,61,LEFT(RIGHT($J$1,5),4)&amp;"-12-31",1)/100000000))</f>
        <v>6.7868346328999998</v>
      </c>
      <c r="K29" s="36">
        <f t="shared" ca="1" si="2"/>
        <v>16.354568610193432</v>
      </c>
      <c r="L29" s="46">
        <f ca="1">IF(E29="","",IF(ISERROR(IF(行业估值!$E$7="最新年报",[1]!EM_S_STM07_BS(E29,140,LEFT(RIGHT($L$1,5),4)&amp;"-12-31",1)/100000000,[1]!EM_S_STM07_BS(E29,140,LEFT(RIGHT($L$1,11),10),1)/100000000)),0,IF(行业估值!$E$7="最新年报",[1]!EM_S_STM07_BS(E29,140,LEFT(RIGHT($L$1,5),4)&amp;"-12-31",1)/100000000,[1]!EM_S_STM07_BS(E29,140,LEFT(RIGHT($L$1,11),10),1)/100000000)))</f>
        <v>41.947764841400002</v>
      </c>
      <c r="M29" s="36">
        <f t="shared" ca="1" si="3"/>
        <v>2.6460468887785327</v>
      </c>
      <c r="N29" s="37">
        <f ca="1">IF(E29="","",IF(ISERROR([1]!EM_S_EST_NETPROFIT(E29,行业估值!$E$6,deadline)/100000000),"-",[1]!EM_S_EST_NETPROFIT(E29,行业估值!$E$6,deadline)/100000000))</f>
        <v>6.7203999999999997</v>
      </c>
      <c r="O29" s="36">
        <f t="shared" ca="1" si="4"/>
        <v>16.516241987054343</v>
      </c>
      <c r="T29" s="64" t="s">
        <v>163</v>
      </c>
      <c r="U29" s="64" t="s">
        <v>164</v>
      </c>
    </row>
    <row r="30" spans="1:21">
      <c r="B30" s="34" t="s">
        <v>98</v>
      </c>
      <c r="C30" s="34" t="s">
        <v>24</v>
      </c>
      <c r="D30" s="45" t="str">
        <f>IF(AND(行业估值!$B$39=$G30,COUNTIF($G$2:$G$2552,$G30)&gt;=1),COUNTIF($G$2:G30,$G30),"")</f>
        <v/>
      </c>
      <c r="E30" s="65" t="str">
        <f t="shared" si="0"/>
        <v>000035.SZ</v>
      </c>
      <c r="F30" s="65" t="str">
        <f t="shared" si="1"/>
        <v>中国天楹</v>
      </c>
      <c r="G30" s="34" t="str">
        <f>IF(E30="","",IF(行业估值!$C$5="申万行业",[1]!EM_S_INFO_INDUSTRY_SW2014(E30,"1"),IF(行业估值!$C$5="证监会行业",[1]!EM_S_INFO_INDUSTRY_CSRC1(E30,"1"),[1]!EM_S_INFO_INDUSTRY_EM2016(E30,"1"))))</f>
        <v>公用事业</v>
      </c>
      <c r="H30" s="34" t="str">
        <f>IF(E30="","",IF($H$1="上证50",[1]!EM_S_INFO_COMPINDEX(E30,"000016"),"")&amp;IF($H$1="上证180",[1]!EM_S_INFO_COMPINDEX(E30,"000010"),"")&amp;IF($H$1="沪深300",[1]!EM_S_INFO_COMPINDEX(E30,"000300"),"")&amp;IF(AND($H$1="上证A股",RIGHT(E30,2)="SH"),"是","")&amp;IF(AND($H$1="深证A股",RIGHT(E30,2)="SZ"),"是","")&amp;IF(AND($H$1="创业板",LEFT(E30,1)-3=0),"是","")&amp;IF(AND($H$1="全部A股",E30&lt;&gt;0),"是","")&amp;IF(AND($H$1="中小板",LEFT(E30,3)="002"),"是",""))</f>
        <v>是</v>
      </c>
      <c r="I30" s="46">
        <f ca="1">IF(E30="","",IF(OR([1]!EM_S_VAL_MV(E30,deadline)="",[1]!EM_S_VAL_MV(E30,deadline)="--",[1]!EM_S_VAL_MV(E30,deadline)="null"),0,[1]!EM_S_VAL_MV(E30,deadline)/100000000))</f>
        <v>163.2883911159</v>
      </c>
      <c r="J30" s="46">
        <f ca="1">IF(E30="","",IF(RIGHT(LEFT($J$1,6),3)="TTM",[1]!EM_S_FA_PROFIT_TTM(E30,LEFT(RIGHT($J$1,11),10),1)/100000000,[1]!EM_S_STM07_IS(E30,61,LEFT(RIGHT($J$1,5),4)&amp;"-12-31",1)/100000000))</f>
        <v>5.2475004316000007</v>
      </c>
      <c r="K30" s="36">
        <f t="shared" ca="1" si="2"/>
        <v>31.117365923896113</v>
      </c>
      <c r="L30" s="46">
        <f ca="1">IF(E30="","",IF(ISERROR(IF(行业估值!$E$7="最新年报",[1]!EM_S_STM07_BS(E30,140,LEFT(RIGHT($L$1,5),4)&amp;"-12-31",1)/100000000,[1]!EM_S_STM07_BS(E30,140,LEFT(RIGHT($L$1,11),10),1)/100000000)),0,IF(行业估值!$E$7="最新年报",[1]!EM_S_STM07_BS(E30,140,LEFT(RIGHT($L$1,5),4)&amp;"-12-31",1)/100000000,[1]!EM_S_STM07_BS(E30,140,LEFT(RIGHT($L$1,11),10),1)/100000000)))</f>
        <v>99.375085914500005</v>
      </c>
      <c r="M30" s="36">
        <f t="shared" ca="1" si="3"/>
        <v>1.6431522007074237</v>
      </c>
      <c r="N30" s="37">
        <f ca="1">IF(E30="","",IF(ISERROR([1]!EM_S_EST_NETPROFIT(E30,行业估值!$E$6,deadline)/100000000),"-",[1]!EM_S_EST_NETPROFIT(E30,行业估值!$E$6,deadline)/100000000))</f>
        <v>7.1412666666666667</v>
      </c>
      <c r="O30" s="36">
        <f t="shared" ca="1" si="4"/>
        <v>22.865466133351692</v>
      </c>
      <c r="T30" s="64" t="s">
        <v>165</v>
      </c>
      <c r="U30" s="64" t="s">
        <v>166</v>
      </c>
    </row>
    <row r="31" spans="1:21">
      <c r="B31" s="34" t="s">
        <v>99</v>
      </c>
      <c r="C31" s="34" t="s">
        <v>54</v>
      </c>
      <c r="D31" s="45" t="str">
        <f>IF(AND(行业估值!$B$39=$G31,COUNTIF($G$2:$G$2552,$G31)&gt;=1),COUNTIF($G$2:G31,$G31),"")</f>
        <v/>
      </c>
      <c r="E31" s="65" t="str">
        <f t="shared" si="0"/>
        <v>000036.SZ</v>
      </c>
      <c r="F31" s="65" t="str">
        <f t="shared" si="1"/>
        <v>华联控股</v>
      </c>
      <c r="G31" s="34" t="str">
        <f>IF(E31="","",IF(行业估值!$C$5="申万行业",[1]!EM_S_INFO_INDUSTRY_SW2014(E31,"1"),IF(行业估值!$C$5="证监会行业",[1]!EM_S_INFO_INDUSTRY_CSRC1(E31,"1"),[1]!EM_S_INFO_INDUSTRY_EM2016(E31,"1"))))</f>
        <v>房地产</v>
      </c>
      <c r="H31" s="34" t="str">
        <f>IF(E31="","",IF($H$1="上证50",[1]!EM_S_INFO_COMPINDEX(E31,"000016"),"")&amp;IF($H$1="上证180",[1]!EM_S_INFO_COMPINDEX(E31,"000010"),"")&amp;IF($H$1="沪深300",[1]!EM_S_INFO_COMPINDEX(E31,"000300"),"")&amp;IF(AND($H$1="上证A股",RIGHT(E31,2)="SH"),"是","")&amp;IF(AND($H$1="深证A股",RIGHT(E31,2)="SZ"),"是","")&amp;IF(AND($H$1="创业板",LEFT(E31,1)-3=0),"是","")&amp;IF(AND($H$1="全部A股",E31&lt;&gt;0),"是","")&amp;IF(AND($H$1="中小板",LEFT(E31,3)="002"),"是",""))</f>
        <v>是</v>
      </c>
      <c r="I31" s="46">
        <f ca="1">IF(E31="","",IF(OR([1]!EM_S_VAL_MV(E31,deadline)="",[1]!EM_S_VAL_MV(E31,deadline)="--",[1]!EM_S_VAL_MV(E31,deadline)="null"),0,[1]!EM_S_VAL_MV(E31,deadline)/100000000))</f>
        <v>57.873426975000001</v>
      </c>
      <c r="J31" s="46">
        <f ca="1">IF(E31="","",IF(RIGHT(LEFT($J$1,6),3)="TTM",[1]!EM_S_FA_PROFIT_TTM(E31,LEFT(RIGHT($J$1,11),10),1)/100000000,[1]!EM_S_STM07_IS(E31,61,LEFT(RIGHT($J$1,5),4)&amp;"-12-31",1)/100000000))</f>
        <v>9.0472307976999993</v>
      </c>
      <c r="K31" s="36">
        <f t="shared" ca="1" si="2"/>
        <v>6.3968111645513313</v>
      </c>
      <c r="L31" s="46">
        <f ca="1">IF(E31="","",IF(ISERROR(IF(行业估值!$E$7="最新年报",[1]!EM_S_STM07_BS(E31,140,LEFT(RIGHT($L$1,5),4)&amp;"-12-31",1)/100000000,[1]!EM_S_STM07_BS(E31,140,LEFT(RIGHT($L$1,11),10),1)/100000000)),0,IF(行业估值!$E$7="最新年报",[1]!EM_S_STM07_BS(E31,140,LEFT(RIGHT($L$1,5),4)&amp;"-12-31",1)/100000000,[1]!EM_S_STM07_BS(E31,140,LEFT(RIGHT($L$1,11),10),1)/100000000)))</f>
        <v>47.387266735799997</v>
      </c>
      <c r="M31" s="36">
        <f t="shared" ca="1" si="3"/>
        <v>1.2212864543900344</v>
      </c>
      <c r="N31" s="37" t="str">
        <f ca="1">IF(E31="","",IF(ISERROR([1]!EM_S_EST_NETPROFIT(E31,行业估值!$E$6,deadline)/100000000),"-",[1]!EM_S_EST_NETPROFIT(E31,行业估值!$E$6,deadline)/100000000))</f>
        <v>-</v>
      </c>
      <c r="O31" s="36" t="str">
        <f t="shared" ca="1" si="4"/>
        <v>-</v>
      </c>
      <c r="T31" s="64" t="s">
        <v>167</v>
      </c>
      <c r="U31" s="64" t="s">
        <v>168</v>
      </c>
    </row>
    <row r="32" spans="1:21">
      <c r="B32" s="34" t="s">
        <v>100</v>
      </c>
      <c r="C32" s="34" t="s">
        <v>22</v>
      </c>
      <c r="D32" s="45" t="str">
        <f>IF(AND(行业估值!$B$39=$G32,COUNTIF($G$2:$G$2552,$G32)&gt;=1),COUNTIF($G$2:G32,$G32),"")</f>
        <v/>
      </c>
      <c r="E32" s="65" t="str">
        <f t="shared" si="0"/>
        <v>000037.SZ</v>
      </c>
      <c r="F32" s="65" t="str">
        <f t="shared" si="1"/>
        <v>深南电A</v>
      </c>
      <c r="G32" s="34" t="str">
        <f>IF(E32="","",IF(行业估值!$C$5="申万行业",[1]!EM_S_INFO_INDUSTRY_SW2014(E32,"1"),IF(行业估值!$C$5="证监会行业",[1]!EM_S_INFO_INDUSTRY_CSRC1(E32,"1"),[1]!EM_S_INFO_INDUSTRY_EM2016(E32,"1"))))</f>
        <v>公用事业</v>
      </c>
      <c r="H32" s="34" t="str">
        <f>IF(E32="","",IF($H$1="上证50",[1]!EM_S_INFO_COMPINDEX(E32,"000016"),"")&amp;IF($H$1="上证180",[1]!EM_S_INFO_COMPINDEX(E32,"000010"),"")&amp;IF($H$1="沪深300",[1]!EM_S_INFO_COMPINDEX(E32,"000300"),"")&amp;IF(AND($H$1="上证A股",RIGHT(E32,2)="SH"),"是","")&amp;IF(AND($H$1="深证A股",RIGHT(E32,2)="SZ"),"是","")&amp;IF(AND($H$1="创业板",LEFT(E32,1)-3=0),"是","")&amp;IF(AND($H$1="全部A股",E32&lt;&gt;0),"是","")&amp;IF(AND($H$1="中小板",LEFT(E32,3)="002"),"是",""))</f>
        <v>是</v>
      </c>
      <c r="I32" s="46">
        <f ca="1">IF(E32="","",IF(OR([1]!EM_S_VAL_MV(E32,deadline)="",[1]!EM_S_VAL_MV(E32,deadline)="--",[1]!EM_S_VAL_MV(E32,deadline)="null"),0,[1]!EM_S_VAL_MV(E32,deadline)/100000000))</f>
        <v>70.643776251199995</v>
      </c>
      <c r="J32" s="46">
        <f ca="1">IF(E32="","",IF(RIGHT(LEFT($J$1,6),3)="TTM",[1]!EM_S_FA_PROFIT_TTM(E32,LEFT(RIGHT($J$1,11),10),1)/100000000,[1]!EM_S_STM07_IS(E32,61,LEFT(RIGHT($J$1,5),4)&amp;"-12-31",1)/100000000))</f>
        <v>-0.17811586079999997</v>
      </c>
      <c r="K32" s="36">
        <f t="shared" ca="1" si="2"/>
        <v>-396.61698814415752</v>
      </c>
      <c r="L32" s="46">
        <f ca="1">IF(E32="","",IF(ISERROR(IF(行业估值!$E$7="最新年报",[1]!EM_S_STM07_BS(E32,140,LEFT(RIGHT($L$1,5),4)&amp;"-12-31",1)/100000000,[1]!EM_S_STM07_BS(E32,140,LEFT(RIGHT($L$1,11),10),1)/100000000)),0,IF(行业估值!$E$7="最新年报",[1]!EM_S_STM07_BS(E32,140,LEFT(RIGHT($L$1,5),4)&amp;"-12-31",1)/100000000,[1]!EM_S_STM07_BS(E32,140,LEFT(RIGHT($L$1,11),10),1)/100000000)))</f>
        <v>19.8639533379</v>
      </c>
      <c r="M32" s="36">
        <f t="shared" ca="1" si="3"/>
        <v>3.5563804973511077</v>
      </c>
      <c r="N32" s="37" t="str">
        <f ca="1">IF(E32="","",IF(ISERROR([1]!EM_S_EST_NETPROFIT(E32,行业估值!$E$6,deadline)/100000000),"-",[1]!EM_S_EST_NETPROFIT(E32,行业估值!$E$6,deadline)/100000000))</f>
        <v>-</v>
      </c>
      <c r="O32" s="36" t="str">
        <f t="shared" ca="1" si="4"/>
        <v>-</v>
      </c>
      <c r="T32" s="64" t="s">
        <v>169</v>
      </c>
      <c r="U32" s="64" t="s">
        <v>170</v>
      </c>
    </row>
    <row r="33" spans="1:21">
      <c r="B33" s="34" t="s">
        <v>101</v>
      </c>
      <c r="C33" s="34" t="s">
        <v>55</v>
      </c>
      <c r="D33" s="45" t="str">
        <f>IF(AND(行业估值!$B$39=$G33,COUNTIF($G$2:$G$2552,$G33)&gt;=1),COUNTIF($G$2:G33,$G33),"")</f>
        <v/>
      </c>
      <c r="E33" s="65" t="str">
        <f t="shared" si="0"/>
        <v>000038.SZ</v>
      </c>
      <c r="F33" s="65" t="str">
        <f t="shared" si="1"/>
        <v>深大通</v>
      </c>
      <c r="G33" s="34" t="str">
        <f>IF(E33="","",IF(行业估值!$C$5="申万行业",[1]!EM_S_INFO_INDUSTRY_SW2014(E33,"1"),IF(行业估值!$C$5="证监会行业",[1]!EM_S_INFO_INDUSTRY_CSRC1(E33,"1"),[1]!EM_S_INFO_INDUSTRY_EM2016(E33,"1"))))</f>
        <v>互联网</v>
      </c>
      <c r="H33" s="34" t="str">
        <f>IF(E33="","",IF($H$1="上证50",[1]!EM_S_INFO_COMPINDEX(E33,"000016"),"")&amp;IF($H$1="上证180",[1]!EM_S_INFO_COMPINDEX(E33,"000010"),"")&amp;IF($H$1="沪深300",[1]!EM_S_INFO_COMPINDEX(E33,"000300"),"")&amp;IF(AND($H$1="上证A股",RIGHT(E33,2)="SH"),"是","")&amp;IF(AND($H$1="深证A股",RIGHT(E33,2)="SZ"),"是","")&amp;IF(AND($H$1="创业板",LEFT(E33,1)-3=0),"是","")&amp;IF(AND($H$1="全部A股",E33&lt;&gt;0),"是","")&amp;IF(AND($H$1="中小板",LEFT(E33,3)="002"),"是",""))</f>
        <v>是</v>
      </c>
      <c r="I33" s="46">
        <f ca="1">IF(E33="","",IF(OR([1]!EM_S_VAL_MV(E33,deadline)="",[1]!EM_S_VAL_MV(E33,deadline)="--",[1]!EM_S_VAL_MV(E33,deadline)="null"),0,[1]!EM_S_VAL_MV(E33,deadline)/100000000))</f>
        <v>64.406178020799999</v>
      </c>
      <c r="J33" s="46">
        <f ca="1">IF(E33="","",IF(RIGHT(LEFT($J$1,6),3)="TTM",[1]!EM_S_FA_PROFIT_TTM(E33,LEFT(RIGHT($J$1,11),10),1)/100000000,[1]!EM_S_STM07_IS(E33,61,LEFT(RIGHT($J$1,5),4)&amp;"-12-31",1)/100000000))</f>
        <v>-25.706471022900001</v>
      </c>
      <c r="K33" s="36">
        <f t="shared" ca="1" si="2"/>
        <v>-2.5054461175719251</v>
      </c>
      <c r="L33" s="46">
        <f ca="1">IF(E33="","",IF(ISERROR(IF(行业估值!$E$7="最新年报",[1]!EM_S_STM07_BS(E33,140,LEFT(RIGHT($L$1,5),4)&amp;"-12-31",1)/100000000,[1]!EM_S_STM07_BS(E33,140,LEFT(RIGHT($L$1,11),10),1)/100000000)),0,IF(行业估值!$E$7="最新年报",[1]!EM_S_STM07_BS(E33,140,LEFT(RIGHT($L$1,5),4)&amp;"-12-31",1)/100000000,[1]!EM_S_STM07_BS(E33,140,LEFT(RIGHT($L$1,11),10),1)/100000000)))</f>
        <v>28.346694559699998</v>
      </c>
      <c r="M33" s="36">
        <f t="shared" ca="1" si="3"/>
        <v>2.2720877697100228</v>
      </c>
      <c r="N33" s="37" t="str">
        <f ca="1">IF(E33="","",IF(ISERROR([1]!EM_S_EST_NETPROFIT(E33,行业估值!$E$6,deadline)/100000000),"-",[1]!EM_S_EST_NETPROFIT(E33,行业估值!$E$6,deadline)/100000000))</f>
        <v>-</v>
      </c>
      <c r="O33" s="36" t="str">
        <f t="shared" ca="1" si="4"/>
        <v>-</v>
      </c>
      <c r="T33" s="64" t="s">
        <v>171</v>
      </c>
      <c r="U33" s="64" t="s">
        <v>172</v>
      </c>
    </row>
    <row r="34" spans="1:21">
      <c r="B34" s="34" t="s">
        <v>102</v>
      </c>
      <c r="D34" s="45">
        <f>IF(AND(行业估值!$B$39=$G34,COUNTIF($G$2:$G$2552,$G34)&gt;=1),COUNTIF($G$2:G34,$G34),"")</f>
        <v>1</v>
      </c>
      <c r="E34" s="65" t="str">
        <f t="shared" si="0"/>
        <v>000039.SZ</v>
      </c>
      <c r="F34" s="65" t="str">
        <f t="shared" si="1"/>
        <v>中集集团</v>
      </c>
      <c r="G34" s="34" t="str">
        <f>IF(E34="","",IF(行业估值!$C$5="申万行业",[1]!EM_S_INFO_INDUSTRY_SW2014(E34,"1"),IF(行业估值!$C$5="证监会行业",[1]!EM_S_INFO_INDUSTRY_CSRC1(E34,"1"),[1]!EM_S_INFO_INDUSTRY_EM2016(E34,"1"))))</f>
        <v>机械设备</v>
      </c>
      <c r="H34" s="34" t="str">
        <f>IF(E34="","",IF($H$1="上证50",[1]!EM_S_INFO_COMPINDEX(E34,"000016"),"")&amp;IF($H$1="上证180",[1]!EM_S_INFO_COMPINDEX(E34,"000010"),"")&amp;IF($H$1="沪深300",[1]!EM_S_INFO_COMPINDEX(E34,"000300"),"")&amp;IF(AND($H$1="上证A股",RIGHT(E34,2)="SH"),"是","")&amp;IF(AND($H$1="深证A股",RIGHT(E34,2)="SZ"),"是","")&amp;IF(AND($H$1="创业板",LEFT(E34,1)-3=0),"是","")&amp;IF(AND($H$1="全部A股",E34&lt;&gt;0),"是","")&amp;IF(AND($H$1="中小板",LEFT(E34,3)="002"),"是",""))</f>
        <v>是</v>
      </c>
      <c r="I34" s="46">
        <f ca="1">IF(E34="","",IF(OR([1]!EM_S_VAL_MV(E34,deadline)="",[1]!EM_S_VAL_MV(E34,deadline)="--",[1]!EM_S_VAL_MV(E34,deadline)="null"),0,[1]!EM_S_VAL_MV(E34,deadline)/100000000))</f>
        <v>340.75743965819998</v>
      </c>
      <c r="J34" s="46">
        <f ca="1">IF(E34="","",IF(RIGHT(LEFT($J$1,6),3)="TTM",[1]!EM_S_FA_PROFIT_TTM(E34,LEFT(RIGHT($J$1,11),10),1)/100000000,[1]!EM_S_STM07_IS(E34,61,LEFT(RIGHT($J$1,5),4)&amp;"-12-31",1)/100000000))</f>
        <v>24.371230000000001</v>
      </c>
      <c r="K34" s="36">
        <f t="shared" ca="1" si="2"/>
        <v>13.981954938597681</v>
      </c>
      <c r="L34" s="46">
        <f ca="1">IF(E34="","",IF(ISERROR(IF(行业估值!$E$7="最新年报",[1]!EM_S_STM07_BS(E34,140,LEFT(RIGHT($L$1,5),4)&amp;"-12-31",1)/100000000,[1]!EM_S_STM07_BS(E34,140,LEFT(RIGHT($L$1,11),10),1)/100000000)),0,IF(行业估值!$E$7="最新年报",[1]!EM_S_STM07_BS(E34,140,LEFT(RIGHT($L$1,5),4)&amp;"-12-31",1)/100000000,[1]!EM_S_STM07_BS(E34,140,LEFT(RIGHT($L$1,11),10),1)/100000000)))</f>
        <v>382.04194999999999</v>
      </c>
      <c r="M34" s="36">
        <f t="shared" ca="1" si="3"/>
        <v>0.89193723269970748</v>
      </c>
      <c r="N34" s="37">
        <f ca="1">IF(E34="","",IF(ISERROR([1]!EM_S_EST_NETPROFIT(E34,行业估值!$E$6,deadline)/100000000),"-",[1]!EM_S_EST_NETPROFIT(E34,行业估值!$E$6,deadline)/100000000))</f>
        <v>21.693999999999999</v>
      </c>
      <c r="O34" s="36">
        <f t="shared" ca="1" si="4"/>
        <v>15.707450892329677</v>
      </c>
      <c r="T34" s="64" t="s">
        <v>173</v>
      </c>
      <c r="U34" s="64" t="s">
        <v>174</v>
      </c>
    </row>
    <row r="35" spans="1:21">
      <c r="D35" s="45" t="str">
        <f>IF(AND(行业估值!$B$39=$G35,COUNTIF($G$2:$G$2552,$G35)&gt;=1),COUNTIF($G$2:G35,$G35),"")</f>
        <v/>
      </c>
      <c r="E35" s="65" t="str">
        <f t="shared" si="0"/>
        <v>000040.SZ</v>
      </c>
      <c r="F35" s="65" t="str">
        <f t="shared" si="1"/>
        <v>东旭蓝天</v>
      </c>
      <c r="G35" s="34" t="str">
        <f>IF(E35="","",IF(行业估值!$C$5="申万行业",[1]!EM_S_INFO_INDUSTRY_SW2014(E35,"1"),IF(行业估值!$C$5="证监会行业",[1]!EM_S_INFO_INDUSTRY_CSRC1(E35,"1"),[1]!EM_S_INFO_INDUSTRY_EM2016(E35,"1"))))</f>
        <v>公用事业</v>
      </c>
      <c r="H35" s="34" t="str">
        <f>IF(E35="","",IF($H$1="上证50",[1]!EM_S_INFO_COMPINDEX(E35,"000016"),"")&amp;IF($H$1="上证180",[1]!EM_S_INFO_COMPINDEX(E35,"000010"),"")&amp;IF($H$1="沪深300",[1]!EM_S_INFO_COMPINDEX(E35,"000300"),"")&amp;IF(AND($H$1="上证A股",RIGHT(E35,2)="SH"),"是","")&amp;IF(AND($H$1="深证A股",RIGHT(E35,2)="SZ"),"是","")&amp;IF(AND($H$1="创业板",LEFT(E35,1)-3=0),"是","")&amp;IF(AND($H$1="全部A股",E35&lt;&gt;0),"是","")&amp;IF(AND($H$1="中小板",LEFT(E35,3)="002"),"是",""))</f>
        <v>是</v>
      </c>
      <c r="I35" s="46">
        <f ca="1">IF(E35="","",IF(OR([1]!EM_S_VAL_MV(E35,deadline)="",[1]!EM_S_VAL_MV(E35,deadline)="--",[1]!EM_S_VAL_MV(E35,deadline)="null"),0,[1]!EM_S_VAL_MV(E35,deadline)/100000000))</f>
        <v>55.311707963999993</v>
      </c>
      <c r="J35" s="46">
        <f ca="1">IF(E35="","",IF(RIGHT(LEFT($J$1,6),3)="TTM",[1]!EM_S_FA_PROFIT_TTM(E35,LEFT(RIGHT($J$1,11),10),1)/100000000,[1]!EM_S_STM07_IS(E35,61,LEFT(RIGHT($J$1,5),4)&amp;"-12-31",1)/100000000))</f>
        <v>-2.1191718944</v>
      </c>
      <c r="K35" s="36">
        <f t="shared" ca="1" si="2"/>
        <v>-26.100623602154919</v>
      </c>
      <c r="L35" s="46">
        <f ca="1">IF(E35="","",IF(ISERROR(IF(行业估值!$E$7="最新年报",[1]!EM_S_STM07_BS(E35,140,LEFT(RIGHT($L$1,5),4)&amp;"-12-31",1)/100000000,[1]!EM_S_STM07_BS(E35,140,LEFT(RIGHT($L$1,11),10),1)/100000000)),0,IF(行业估值!$E$7="最新年报",[1]!EM_S_STM07_BS(E35,140,LEFT(RIGHT($L$1,5),4)&amp;"-12-31",1)/100000000,[1]!EM_S_STM07_BS(E35,140,LEFT(RIGHT($L$1,11),10),1)/100000000)))</f>
        <v>144.57963029229998</v>
      </c>
      <c r="M35" s="36">
        <f t="shared" ca="1" si="3"/>
        <v>0.38256916172890354</v>
      </c>
      <c r="N35" s="37" t="str">
        <f ca="1">IF(E35="","",IF(ISERROR([1]!EM_S_EST_NETPROFIT(E35,行业估值!$E$6,deadline)/100000000),"-",[1]!EM_S_EST_NETPROFIT(E35,行业估值!$E$6,deadline)/100000000))</f>
        <v>-</v>
      </c>
      <c r="O35" s="36" t="str">
        <f t="shared" ca="1" si="4"/>
        <v>-</v>
      </c>
      <c r="T35" s="64" t="s">
        <v>175</v>
      </c>
      <c r="U35" s="64" t="s">
        <v>176</v>
      </c>
    </row>
    <row r="36" spans="1:21">
      <c r="A36" s="34" t="s">
        <v>56</v>
      </c>
      <c r="D36" s="45" t="str">
        <f>IF(AND(行业估值!$B$39=$G36,COUNTIF($G$2:$G$2552,$G36)&gt;=1),COUNTIF($G$2:G36,$G36),"")</f>
        <v/>
      </c>
      <c r="E36" s="65" t="str">
        <f t="shared" si="0"/>
        <v>000042.SZ</v>
      </c>
      <c r="F36" s="65" t="str">
        <f t="shared" si="1"/>
        <v>中洲控股</v>
      </c>
      <c r="G36" s="34" t="str">
        <f>IF(E36="","",IF(行业估值!$C$5="申万行业",[1]!EM_S_INFO_INDUSTRY_SW2014(E36,"1"),IF(行业估值!$C$5="证监会行业",[1]!EM_S_INFO_INDUSTRY_CSRC1(E36,"1"),[1]!EM_S_INFO_INDUSTRY_EM2016(E36,"1"))))</f>
        <v>房地产</v>
      </c>
      <c r="H36" s="34" t="str">
        <f>IF(E36="","",IF($H$1="上证50",[1]!EM_S_INFO_COMPINDEX(E36,"000016"),"")&amp;IF($H$1="上证180",[1]!EM_S_INFO_COMPINDEX(E36,"000010"),"")&amp;IF($H$1="沪深300",[1]!EM_S_INFO_COMPINDEX(E36,"000300"),"")&amp;IF(AND($H$1="上证A股",RIGHT(E36,2)="SH"),"是","")&amp;IF(AND($H$1="深证A股",RIGHT(E36,2)="SZ"),"是","")&amp;IF(AND($H$1="创业板",LEFT(E36,1)-3=0),"是","")&amp;IF(AND($H$1="全部A股",E36&lt;&gt;0),"是","")&amp;IF(AND($H$1="中小板",LEFT(E36,3)="002"),"是",""))</f>
        <v>是</v>
      </c>
      <c r="I36" s="46">
        <f ca="1">IF(E36="","",IF(OR([1]!EM_S_VAL_MV(E36,deadline)="",[1]!EM_S_VAL_MV(E36,deadline)="--",[1]!EM_S_VAL_MV(E36,deadline)="null"),0,[1]!EM_S_VAL_MV(E36,deadline)/100000000))</f>
        <v>67.147945038999993</v>
      </c>
      <c r="J36" s="46">
        <f ca="1">IF(E36="","",IF(RIGHT(LEFT($J$1,6),3)="TTM",[1]!EM_S_FA_PROFIT_TTM(E36,LEFT(RIGHT($J$1,11),10),1)/100000000,[1]!EM_S_STM07_IS(E36,61,LEFT(RIGHT($J$1,5),4)&amp;"-12-31",1)/100000000))</f>
        <v>4.5854920383</v>
      </c>
      <c r="K36" s="36">
        <f t="shared" ca="1" si="2"/>
        <v>14.643563761129995</v>
      </c>
      <c r="L36" s="46">
        <f ca="1">IF(E36="","",IF(ISERROR(IF(行业估值!$E$7="最新年报",[1]!EM_S_STM07_BS(E36,140,LEFT(RIGHT($L$1,5),4)&amp;"-12-31",1)/100000000,[1]!EM_S_STM07_BS(E36,140,LEFT(RIGHT($L$1,11),10),1)/100000000)),0,IF(行业估值!$E$7="最新年报",[1]!EM_S_STM07_BS(E36,140,LEFT(RIGHT($L$1,5),4)&amp;"-12-31",1)/100000000,[1]!EM_S_STM07_BS(E36,140,LEFT(RIGHT($L$1,11),10),1)/100000000)))</f>
        <v>76.089094789000001</v>
      </c>
      <c r="M36" s="36">
        <f t="shared" ca="1" si="3"/>
        <v>0.88249104849000504</v>
      </c>
      <c r="N36" s="37" t="str">
        <f ca="1">IF(E36="","",IF(ISERROR([1]!EM_S_EST_NETPROFIT(E36,行业估值!$E$6,deadline)/100000000),"-",[1]!EM_S_EST_NETPROFIT(E36,行业估值!$E$6,deadline)/100000000))</f>
        <v>-</v>
      </c>
      <c r="O36" s="36" t="str">
        <f t="shared" ca="1" si="4"/>
        <v>-</v>
      </c>
      <c r="T36" s="64" t="s">
        <v>177</v>
      </c>
      <c r="U36" s="64" t="s">
        <v>178</v>
      </c>
    </row>
    <row r="37" spans="1:21">
      <c r="D37" s="45" t="str">
        <f>IF(AND(行业估值!$B$39=$G37,COUNTIF($G$2:$G$2552,$G37)&gt;=1),COUNTIF($G$2:G37,$G37),"")</f>
        <v/>
      </c>
      <c r="E37" s="65" t="str">
        <f t="shared" si="0"/>
        <v>000043.SZ</v>
      </c>
      <c r="F37" s="65" t="str">
        <f t="shared" si="1"/>
        <v>中航善达</v>
      </c>
      <c r="G37" s="34" t="str">
        <f>IF(E37="","",IF(行业估值!$C$5="申万行业",[1]!EM_S_INFO_INDUSTRY_SW2014(E37,"1"),IF(行业估值!$C$5="证监会行业",[1]!EM_S_INFO_INDUSTRY_CSRC1(E37,"1"),[1]!EM_S_INFO_INDUSTRY_EM2016(E37,"1"))))</f>
        <v>商贸零售</v>
      </c>
      <c r="H37" s="34" t="str">
        <f>IF(E37="","",IF($H$1="上证50",[1]!EM_S_INFO_COMPINDEX(E37,"000016"),"")&amp;IF($H$1="上证180",[1]!EM_S_INFO_COMPINDEX(E37,"000010"),"")&amp;IF($H$1="沪深300",[1]!EM_S_INFO_COMPINDEX(E37,"000300"),"")&amp;IF(AND($H$1="上证A股",RIGHT(E37,2)="SH"),"是","")&amp;IF(AND($H$1="深证A股",RIGHT(E37,2)="SZ"),"是","")&amp;IF(AND($H$1="创业板",LEFT(E37,1)-3=0),"是","")&amp;IF(AND($H$1="全部A股",E37&lt;&gt;0),"是","")&amp;IF(AND($H$1="中小板",LEFT(E37,3)="002"),"是",""))</f>
        <v>是</v>
      </c>
      <c r="I37" s="46">
        <f ca="1">IF(E37="","",IF(OR([1]!EM_S_VAL_MV(E37,deadline)="",[1]!EM_S_VAL_MV(E37,deadline)="--",[1]!EM_S_VAL_MV(E37,deadline)="null"),0,[1]!EM_S_VAL_MV(E37,deadline)/100000000))</f>
        <v>132.59192950080001</v>
      </c>
      <c r="J37" s="46">
        <f ca="1">IF(E37="","",IF(RIGHT(LEFT($J$1,6),3)="TTM",[1]!EM_S_FA_PROFIT_TTM(E37,LEFT(RIGHT($J$1,11),10),1)/100000000,[1]!EM_S_STM07_IS(E37,61,LEFT(RIGHT($J$1,5),4)&amp;"-12-31",1)/100000000))</f>
        <v>1.3664487898</v>
      </c>
      <c r="K37" s="36">
        <f t="shared" ca="1" si="2"/>
        <v>97.033954357123619</v>
      </c>
      <c r="L37" s="46">
        <f ca="1">IF(E37="","",IF(ISERROR(IF(行业估值!$E$7="最新年报",[1]!EM_S_STM07_BS(E37,140,LEFT(RIGHT($L$1,5),4)&amp;"-12-31",1)/100000000,[1]!EM_S_STM07_BS(E37,140,LEFT(RIGHT($L$1,11),10),1)/100000000)),0,IF(行业估值!$E$7="最新年报",[1]!EM_S_STM07_BS(E37,140,LEFT(RIGHT($L$1,5),4)&amp;"-12-31",1)/100000000,[1]!EM_S_STM07_BS(E37,140,LEFT(RIGHT($L$1,11),10),1)/100000000)))</f>
        <v>47.769130303500006</v>
      </c>
      <c r="M37" s="36">
        <f t="shared" ca="1" si="3"/>
        <v>2.7756823006485654</v>
      </c>
      <c r="N37" s="37">
        <f ca="1">IF(E37="","",IF(ISERROR([1]!EM_S_EST_NETPROFIT(E37,行业估值!$E$6,deadline)/100000000),"-",[1]!EM_S_EST_NETPROFIT(E37,行业估值!$E$6,deadline)/100000000))</f>
        <v>4.8097000000000003</v>
      </c>
      <c r="O37" s="36">
        <f t="shared" ca="1" si="4"/>
        <v>27.56760910260515</v>
      </c>
      <c r="T37" s="64" t="s">
        <v>179</v>
      </c>
      <c r="U37" s="64" t="s">
        <v>180</v>
      </c>
    </row>
    <row r="38" spans="1:21">
      <c r="D38" s="45" t="str">
        <f>IF(AND(行业估值!$B$39=$G38,COUNTIF($G$2:$G$2552,$G38)&gt;=1),COUNTIF($G$2:G38,$G38),"")</f>
        <v/>
      </c>
      <c r="E38" s="65" t="str">
        <f t="shared" si="0"/>
        <v>000045.SZ</v>
      </c>
      <c r="F38" s="65" t="str">
        <f t="shared" si="1"/>
        <v>深纺织A</v>
      </c>
      <c r="G38" s="34" t="str">
        <f>IF(E38="","",IF(行业估值!$C$5="申万行业",[1]!EM_S_INFO_INDUSTRY_SW2014(E38,"1"),IF(行业估值!$C$5="证监会行业",[1]!EM_S_INFO_INDUSTRY_CSRC1(E38,"1"),[1]!EM_S_INFO_INDUSTRY_EM2016(E38,"1"))))</f>
        <v>电子设备</v>
      </c>
      <c r="H38" s="34" t="str">
        <f>IF(E38="","",IF($H$1="上证50",[1]!EM_S_INFO_COMPINDEX(E38,"000016"),"")&amp;IF($H$1="上证180",[1]!EM_S_INFO_COMPINDEX(E38,"000010"),"")&amp;IF($H$1="沪深300",[1]!EM_S_INFO_COMPINDEX(E38,"000300"),"")&amp;IF(AND($H$1="上证A股",RIGHT(E38,2)="SH"),"是","")&amp;IF(AND($H$1="深证A股",RIGHT(E38,2)="SZ"),"是","")&amp;IF(AND($H$1="创业板",LEFT(E38,1)-3=0),"是","")&amp;IF(AND($H$1="全部A股",E38&lt;&gt;0),"是","")&amp;IF(AND($H$1="中小板",LEFT(E38,3)="002"),"是",""))</f>
        <v>是</v>
      </c>
      <c r="I38" s="46">
        <f ca="1">IF(E38="","",IF(OR([1]!EM_S_VAL_MV(E38,deadline)="",[1]!EM_S_VAL_MV(E38,deadline)="--",[1]!EM_S_VAL_MV(E38,deadline)="null"),0,[1]!EM_S_VAL_MV(E38,deadline)/100000000))</f>
        <v>36.3667638306</v>
      </c>
      <c r="J38" s="46">
        <f ca="1">IF(E38="","",IF(RIGHT(LEFT($J$1,6),3)="TTM",[1]!EM_S_FA_PROFIT_TTM(E38,LEFT(RIGHT($J$1,11),10),1)/100000000,[1]!EM_S_STM07_IS(E38,61,LEFT(RIGHT($J$1,5),4)&amp;"-12-31",1)/100000000))</f>
        <v>-0.63214559780000001</v>
      </c>
      <c r="K38" s="36">
        <f t="shared" ca="1" si="2"/>
        <v>-57.529094495261859</v>
      </c>
      <c r="L38" s="46">
        <f ca="1">IF(E38="","",IF(ISERROR(IF(行业估值!$E$7="最新年报",[1]!EM_S_STM07_BS(E38,140,LEFT(RIGHT($L$1,5),4)&amp;"-12-31",1)/100000000,[1]!EM_S_STM07_BS(E38,140,LEFT(RIGHT($L$1,11),10),1)/100000000)),0,IF(行业估值!$E$7="最新年报",[1]!EM_S_STM07_BS(E38,140,LEFT(RIGHT($L$1,5),4)&amp;"-12-31",1)/100000000,[1]!EM_S_STM07_BS(E38,140,LEFT(RIGHT($L$1,11),10),1)/100000000)))</f>
        <v>25.8987374441</v>
      </c>
      <c r="M38" s="36">
        <f t="shared" ca="1" si="3"/>
        <v>1.4041906061673568</v>
      </c>
      <c r="N38" s="37" t="str">
        <f ca="1">IF(E38="","",IF(ISERROR([1]!EM_S_EST_NETPROFIT(E38,行业估值!$E$6,deadline)/100000000),"-",[1]!EM_S_EST_NETPROFIT(E38,行业估值!$E$6,deadline)/100000000))</f>
        <v>-</v>
      </c>
      <c r="O38" s="36" t="str">
        <f t="shared" ca="1" si="4"/>
        <v>-</v>
      </c>
      <c r="T38" s="64" t="s">
        <v>181</v>
      </c>
      <c r="U38" s="64" t="s">
        <v>182</v>
      </c>
    </row>
    <row r="39" spans="1:21">
      <c r="D39" s="45" t="str">
        <f>IF(AND(行业估值!$B$39=$G39,COUNTIF($G$2:$G$2552,$G39)&gt;=1),COUNTIF($G$2:G39,$G39),"")</f>
        <v/>
      </c>
      <c r="E39" s="65" t="str">
        <f t="shared" si="0"/>
        <v>000046.SZ</v>
      </c>
      <c r="F39" s="65" t="str">
        <f t="shared" si="1"/>
        <v>泛海控股</v>
      </c>
      <c r="G39" s="34" t="str">
        <f>IF(E39="","",IF(行业估值!$C$5="申万行业",[1]!EM_S_INFO_INDUSTRY_SW2014(E39,"1"),IF(行业估值!$C$5="证监会行业",[1]!EM_S_INFO_INDUSTRY_CSRC1(E39,"1"),[1]!EM_S_INFO_INDUSTRY_EM2016(E39,"1"))))</f>
        <v>房地产</v>
      </c>
      <c r="H39" s="34" t="str">
        <f>IF(E39="","",IF($H$1="上证50",[1]!EM_S_INFO_COMPINDEX(E39,"000016"),"")&amp;IF($H$1="上证180",[1]!EM_S_INFO_COMPINDEX(E39,"000010"),"")&amp;IF($H$1="沪深300",[1]!EM_S_INFO_COMPINDEX(E39,"000300"),"")&amp;IF(AND($H$1="上证A股",RIGHT(E39,2)="SH"),"是","")&amp;IF(AND($H$1="深证A股",RIGHT(E39,2)="SZ"),"是","")&amp;IF(AND($H$1="创业板",LEFT(E39,1)-3=0),"是","")&amp;IF(AND($H$1="全部A股",E39&lt;&gt;0),"是","")&amp;IF(AND($H$1="中小板",LEFT(E39,3)="002"),"是",""))</f>
        <v>是</v>
      </c>
      <c r="I39" s="46">
        <f ca="1">IF(E39="","",IF(OR([1]!EM_S_VAL_MV(E39,deadline)="",[1]!EM_S_VAL_MV(E39,deadline)="--",[1]!EM_S_VAL_MV(E39,deadline)="null"),0,[1]!EM_S_VAL_MV(E39,deadline)/100000000))</f>
        <v>222.39738807680001</v>
      </c>
      <c r="J39" s="46">
        <f ca="1">IF(E39="","",IF(RIGHT(LEFT($J$1,6),3)="TTM",[1]!EM_S_FA_PROFIT_TTM(E39,LEFT(RIGHT($J$1,11),10),1)/100000000,[1]!EM_S_STM07_IS(E39,61,LEFT(RIGHT($J$1,5),4)&amp;"-12-31",1)/100000000))</f>
        <v>18.925000390999998</v>
      </c>
      <c r="K39" s="36">
        <f t="shared" ca="1" si="2"/>
        <v>11.751512997725678</v>
      </c>
      <c r="L39" s="46">
        <f ca="1">IF(E39="","",IF(ISERROR(IF(行业估值!$E$7="最新年报",[1]!EM_S_STM07_BS(E39,140,LEFT(RIGHT($L$1,5),4)&amp;"-12-31",1)/100000000,[1]!EM_S_STM07_BS(E39,140,LEFT(RIGHT($L$1,11),10),1)/100000000)),0,IF(行业估值!$E$7="最新年报",[1]!EM_S_STM07_BS(E39,140,LEFT(RIGHT($L$1,5),4)&amp;"-12-31",1)/100000000,[1]!EM_S_STM07_BS(E39,140,LEFT(RIGHT($L$1,11),10),1)/100000000)))</f>
        <v>228.96939550189998</v>
      </c>
      <c r="M39" s="36">
        <f t="shared" ca="1" si="3"/>
        <v>0.97129744169217835</v>
      </c>
      <c r="N39" s="37" t="str">
        <f ca="1">IF(E39="","",IF(ISERROR([1]!EM_S_EST_NETPROFIT(E39,行业估值!$E$6,deadline)/100000000),"-",[1]!EM_S_EST_NETPROFIT(E39,行业估值!$E$6,deadline)/100000000))</f>
        <v>-</v>
      </c>
      <c r="O39" s="36" t="str">
        <f t="shared" ca="1" si="4"/>
        <v>-</v>
      </c>
      <c r="T39" s="64" t="s">
        <v>183</v>
      </c>
      <c r="U39" s="64" t="s">
        <v>184</v>
      </c>
    </row>
    <row r="40" spans="1:21">
      <c r="D40" s="45" t="str">
        <f>IF(AND(行业估值!$B$39=$G40,COUNTIF($G$2:$G$2552,$G40)&gt;=1),COUNTIF($G$2:G40,$G40),"")</f>
        <v/>
      </c>
      <c r="E40" s="65" t="str">
        <f t="shared" si="0"/>
        <v>000048.SZ</v>
      </c>
      <c r="F40" s="65" t="str">
        <f t="shared" si="1"/>
        <v>康达尔</v>
      </c>
      <c r="G40" s="34" t="str">
        <f>IF(E40="","",IF(行业估值!$C$5="申万行业",[1]!EM_S_INFO_INDUSTRY_SW2014(E40,"1"),IF(行业估值!$C$5="证监会行业",[1]!EM_S_INFO_INDUSTRY_CSRC1(E40,"1"),[1]!EM_S_INFO_INDUSTRY_EM2016(E40,"1"))))</f>
        <v>农林牧渔</v>
      </c>
      <c r="H40" s="34" t="str">
        <f>IF(E40="","",IF($H$1="上证50",[1]!EM_S_INFO_COMPINDEX(E40,"000016"),"")&amp;IF($H$1="上证180",[1]!EM_S_INFO_COMPINDEX(E40,"000010"),"")&amp;IF($H$1="沪深300",[1]!EM_S_INFO_COMPINDEX(E40,"000300"),"")&amp;IF(AND($H$1="上证A股",RIGHT(E40,2)="SH"),"是","")&amp;IF(AND($H$1="深证A股",RIGHT(E40,2)="SZ"),"是","")&amp;IF(AND($H$1="创业板",LEFT(E40,1)-3=0),"是","")&amp;IF(AND($H$1="全部A股",E40&lt;&gt;0),"是","")&amp;IF(AND($H$1="中小板",LEFT(E40,3)="002"),"是",""))</f>
        <v>是</v>
      </c>
      <c r="I40" s="46">
        <f ca="1">IF(E40="","",IF(OR([1]!EM_S_VAL_MV(E40,deadline)="",[1]!EM_S_VAL_MV(E40,deadline)="--",[1]!EM_S_VAL_MV(E40,deadline)="null"),0,[1]!EM_S_VAL_MV(E40,deadline)/100000000))</f>
        <v>87.099210588399998</v>
      </c>
      <c r="J40" s="46">
        <f ca="1">IF(E40="","",IF(RIGHT(LEFT($J$1,6),3)="TTM",[1]!EM_S_FA_PROFIT_TTM(E40,LEFT(RIGHT($J$1,11),10),1)/100000000,[1]!EM_S_STM07_IS(E40,61,LEFT(RIGHT($J$1,5),4)&amp;"-12-31",1)/100000000))</f>
        <v>8.1670867672000007</v>
      </c>
      <c r="K40" s="36">
        <f t="shared" ca="1" si="2"/>
        <v>10.664660860247116</v>
      </c>
      <c r="L40" s="46">
        <f ca="1">IF(E40="","",IF(ISERROR(IF(行业估值!$E$7="最新年报",[1]!EM_S_STM07_BS(E40,140,LEFT(RIGHT($L$1,5),4)&amp;"-12-31",1)/100000000,[1]!EM_S_STM07_BS(E40,140,LEFT(RIGHT($L$1,11),10),1)/100000000)),0,IF(行业估值!$E$7="最新年报",[1]!EM_S_STM07_BS(E40,140,LEFT(RIGHT($L$1,5),4)&amp;"-12-31",1)/100000000,[1]!EM_S_STM07_BS(E40,140,LEFT(RIGHT($L$1,11),10),1)/100000000)))</f>
        <v>13.3359635471</v>
      </c>
      <c r="M40" s="36">
        <f t="shared" ca="1" si="3"/>
        <v>6.5311524196045312</v>
      </c>
      <c r="N40" s="37" t="str">
        <f ca="1">IF(E40="","",IF(ISERROR([1]!EM_S_EST_NETPROFIT(E40,行业估值!$E$6,deadline)/100000000),"-",[1]!EM_S_EST_NETPROFIT(E40,行业估值!$E$6,deadline)/100000000))</f>
        <v>-</v>
      </c>
      <c r="O40" s="36" t="str">
        <f t="shared" ca="1" si="4"/>
        <v>-</v>
      </c>
      <c r="T40" s="64" t="s">
        <v>7174</v>
      </c>
      <c r="U40" s="64" t="s">
        <v>185</v>
      </c>
    </row>
    <row r="41" spans="1:21">
      <c r="D41" s="45" t="str">
        <f>IF(AND(行业估值!$B$39=$G41,COUNTIF($G$2:$G$2552,$G41)&gt;=1),COUNTIF($G$2:G41,$G41),"")</f>
        <v/>
      </c>
      <c r="E41" s="65" t="str">
        <f t="shared" si="0"/>
        <v>000049.SZ</v>
      </c>
      <c r="F41" s="65" t="str">
        <f t="shared" si="1"/>
        <v>德赛电池</v>
      </c>
      <c r="G41" s="34" t="str">
        <f>IF(E41="","",IF(行业估值!$C$5="申万行业",[1]!EM_S_INFO_INDUSTRY_SW2014(E41,"1"),IF(行业估值!$C$5="证监会行业",[1]!EM_S_INFO_INDUSTRY_CSRC1(E41,"1"),[1]!EM_S_INFO_INDUSTRY_EM2016(E41,"1"))))</f>
        <v>有色金属</v>
      </c>
      <c r="H41" s="34" t="str">
        <f>IF(E41="","",IF($H$1="上证50",[1]!EM_S_INFO_COMPINDEX(E41,"000016"),"")&amp;IF($H$1="上证180",[1]!EM_S_INFO_COMPINDEX(E41,"000010"),"")&amp;IF($H$1="沪深300",[1]!EM_S_INFO_COMPINDEX(E41,"000300"),"")&amp;IF(AND($H$1="上证A股",RIGHT(E41,2)="SH"),"是","")&amp;IF(AND($H$1="深证A股",RIGHT(E41,2)="SZ"),"是","")&amp;IF(AND($H$1="创业板",LEFT(E41,1)-3=0),"是","")&amp;IF(AND($H$1="全部A股",E41&lt;&gt;0),"是","")&amp;IF(AND($H$1="中小板",LEFT(E41,3)="002"),"是",""))</f>
        <v>是</v>
      </c>
      <c r="I41" s="46">
        <f ca="1">IF(E41="","",IF(OR([1]!EM_S_VAL_MV(E41,deadline)="",[1]!EM_S_VAL_MV(E41,deadline)="--",[1]!EM_S_VAL_MV(E41,deadline)="null"),0,[1]!EM_S_VAL_MV(E41,deadline)/100000000))</f>
        <v>76.083009393599994</v>
      </c>
      <c r="J41" s="46">
        <f ca="1">IF(E41="","",IF(RIGHT(LEFT($J$1,6),3)="TTM",[1]!EM_S_FA_PROFIT_TTM(E41,LEFT(RIGHT($J$1,11),10),1)/100000000,[1]!EM_S_STM07_IS(E41,61,LEFT(RIGHT($J$1,5),4)&amp;"-12-31",1)/100000000))</f>
        <v>6.2433063207000004</v>
      </c>
      <c r="K41" s="36">
        <f t="shared" ca="1" si="2"/>
        <v>12.186332927689756</v>
      </c>
      <c r="L41" s="46">
        <f ca="1">IF(E41="","",IF(ISERROR(IF(行业估值!$E$7="最新年报",[1]!EM_S_STM07_BS(E41,140,LEFT(RIGHT($L$1,5),4)&amp;"-12-31",1)/100000000,[1]!EM_S_STM07_BS(E41,140,LEFT(RIGHT($L$1,11),10),1)/100000000)),0,IF(行业估值!$E$7="最新年报",[1]!EM_S_STM07_BS(E41,140,LEFT(RIGHT($L$1,5),4)&amp;"-12-31",1)/100000000,[1]!EM_S_STM07_BS(E41,140,LEFT(RIGHT($L$1,11),10),1)/100000000)))</f>
        <v>20.597651748000001</v>
      </c>
      <c r="M41" s="36">
        <f t="shared" ca="1" si="3"/>
        <v>3.6937710339232011</v>
      </c>
      <c r="N41" s="37">
        <f ca="1">IF(E41="","",IF(ISERROR([1]!EM_S_EST_NETPROFIT(E41,行业估值!$E$6,deadline)/100000000),"-",[1]!EM_S_EST_NETPROFIT(E41,行业估值!$E$6,deadline)/100000000))</f>
        <v>4.6449999999999996</v>
      </c>
      <c r="O41" s="36">
        <f t="shared" ca="1" si="4"/>
        <v>16.379549923272336</v>
      </c>
      <c r="T41" s="64" t="s">
        <v>186</v>
      </c>
      <c r="U41" s="64" t="s">
        <v>187</v>
      </c>
    </row>
    <row r="42" spans="1:21">
      <c r="D42" s="45" t="str">
        <f>IF(AND(行业估值!$B$39=$G42,COUNTIF($G$2:$G$2552,$G42)&gt;=1),COUNTIF($G$2:G42,$G42),"")</f>
        <v/>
      </c>
      <c r="E42" s="65" t="str">
        <f t="shared" si="0"/>
        <v>000050.SZ</v>
      </c>
      <c r="F42" s="65" t="str">
        <f t="shared" si="1"/>
        <v>深天马A</v>
      </c>
      <c r="G42" s="34" t="str">
        <f>IF(E42="","",IF(行业估值!$C$5="申万行业",[1]!EM_S_INFO_INDUSTRY_SW2014(E42,"1"),IF(行业估值!$C$5="证监会行业",[1]!EM_S_INFO_INDUSTRY_CSRC1(E42,"1"),[1]!EM_S_INFO_INDUSTRY_EM2016(E42,"1"))))</f>
        <v>电子设备</v>
      </c>
      <c r="H42" s="34" t="str">
        <f>IF(E42="","",IF($H$1="上证50",[1]!EM_S_INFO_COMPINDEX(E42,"000016"),"")&amp;IF($H$1="上证180",[1]!EM_S_INFO_COMPINDEX(E42,"000010"),"")&amp;IF($H$1="沪深300",[1]!EM_S_INFO_COMPINDEX(E42,"000300"),"")&amp;IF(AND($H$1="上证A股",RIGHT(E42,2)="SH"),"是","")&amp;IF(AND($H$1="深证A股",RIGHT(E42,2)="SZ"),"是","")&amp;IF(AND($H$1="创业板",LEFT(E42,1)-3=0),"是","")&amp;IF(AND($H$1="全部A股",E42&lt;&gt;0),"是","")&amp;IF(AND($H$1="中小板",LEFT(E42,3)="002"),"是",""))</f>
        <v>是</v>
      </c>
      <c r="I42" s="46">
        <f ca="1">IF(E42="","",IF(OR([1]!EM_S_VAL_MV(E42,deadline)="",[1]!EM_S_VAL_MV(E42,deadline)="--",[1]!EM_S_VAL_MV(E42,deadline)="null"),0,[1]!EM_S_VAL_MV(E42,deadline)/100000000))</f>
        <v>299.23077775109999</v>
      </c>
      <c r="J42" s="46">
        <f ca="1">IF(E42="","",IF(RIGHT(LEFT($J$1,6),3)="TTM",[1]!EM_S_FA_PROFIT_TTM(E42,LEFT(RIGHT($J$1,11),10),1)/100000000,[1]!EM_S_STM07_IS(E42,61,LEFT(RIGHT($J$1,5),4)&amp;"-12-31",1)/100000000))</f>
        <v>7.4261555645000001</v>
      </c>
      <c r="K42" s="36">
        <f t="shared" ca="1" si="2"/>
        <v>40.294170402454675</v>
      </c>
      <c r="L42" s="46">
        <f ca="1">IF(E42="","",IF(ISERROR(IF(行业估值!$E$7="最新年报",[1]!EM_S_STM07_BS(E42,140,LEFT(RIGHT($L$1,5),4)&amp;"-12-31",1)/100000000,[1]!EM_S_STM07_BS(E42,140,LEFT(RIGHT($L$1,11),10),1)/100000000)),0,IF(行业估值!$E$7="最新年报",[1]!EM_S_STM07_BS(E42,140,LEFT(RIGHT($L$1,5),4)&amp;"-12-31",1)/100000000,[1]!EM_S_STM07_BS(E42,140,LEFT(RIGHT($L$1,11),10),1)/100000000)))</f>
        <v>269.26256241869999</v>
      </c>
      <c r="M42" s="36">
        <f t="shared" ca="1" si="3"/>
        <v>1.1112973710983252</v>
      </c>
      <c r="N42" s="37">
        <f ca="1">IF(E42="","",IF(ISERROR([1]!EM_S_EST_NETPROFIT(E42,行业估值!$E$6,deadline)/100000000),"-",[1]!EM_S_EST_NETPROFIT(E42,行业估值!$E$6,deadline)/100000000))</f>
        <v>13.361083333333335</v>
      </c>
      <c r="O42" s="36">
        <f t="shared" ca="1" si="4"/>
        <v>22.395697286355269</v>
      </c>
      <c r="T42" s="64" t="s">
        <v>188</v>
      </c>
      <c r="U42" s="64" t="s">
        <v>189</v>
      </c>
    </row>
    <row r="43" spans="1:21">
      <c r="D43" s="45" t="str">
        <f>IF(AND(行业估值!$B$39=$G43,COUNTIF($G$2:$G$2552,$G43)&gt;=1),COUNTIF($G$2:G43,$G43),"")</f>
        <v/>
      </c>
      <c r="E43" s="65" t="str">
        <f t="shared" si="0"/>
        <v>000055.SZ</v>
      </c>
      <c r="F43" s="65" t="str">
        <f t="shared" si="1"/>
        <v>方大集团</v>
      </c>
      <c r="G43" s="34" t="str">
        <f>IF(E43="","",IF(行业估值!$C$5="申万行业",[1]!EM_S_INFO_INDUSTRY_SW2014(E43,"1"),IF(行业估值!$C$5="证监会行业",[1]!EM_S_INFO_INDUSTRY_CSRC1(E43,"1"),[1]!EM_S_INFO_INDUSTRY_EM2016(E43,"1"))))</f>
        <v>建筑</v>
      </c>
      <c r="H43" s="34" t="str">
        <f>IF(E43="","",IF($H$1="上证50",[1]!EM_S_INFO_COMPINDEX(E43,"000016"),"")&amp;IF($H$1="上证180",[1]!EM_S_INFO_COMPINDEX(E43,"000010"),"")&amp;IF($H$1="沪深300",[1]!EM_S_INFO_COMPINDEX(E43,"000300"),"")&amp;IF(AND($H$1="上证A股",RIGHT(E43,2)="SH"),"是","")&amp;IF(AND($H$1="深证A股",RIGHT(E43,2)="SZ"),"是","")&amp;IF(AND($H$1="创业板",LEFT(E43,1)-3=0),"是","")&amp;IF(AND($H$1="全部A股",E43&lt;&gt;0),"是","")&amp;IF(AND($H$1="中小板",LEFT(E43,3)="002"),"是",""))</f>
        <v>是</v>
      </c>
      <c r="I43" s="46">
        <f ca="1">IF(E43="","",IF(OR([1]!EM_S_VAL_MV(E43,deadline)="",[1]!EM_S_VAL_MV(E43,deadline)="--",[1]!EM_S_VAL_MV(E43,deadline)="null"),0,[1]!EM_S_VAL_MV(E43,deadline)/100000000))</f>
        <v>50.552288505</v>
      </c>
      <c r="J43" s="46">
        <f ca="1">IF(E43="","",IF(RIGHT(LEFT($J$1,6),3)="TTM",[1]!EM_S_FA_PROFIT_TTM(E43,LEFT(RIGHT($J$1,11),10),1)/100000000,[1]!EM_S_STM07_IS(E43,61,LEFT(RIGHT($J$1,5),4)&amp;"-12-31",1)/100000000))</f>
        <v>20.807636280499999</v>
      </c>
      <c r="K43" s="36">
        <f t="shared" ca="1" si="2"/>
        <v>2.4295065438247487</v>
      </c>
      <c r="L43" s="46">
        <f ca="1">IF(E43="","",IF(ISERROR(IF(行业估值!$E$7="最新年报",[1]!EM_S_STM07_BS(E43,140,LEFT(RIGHT($L$1,5),4)&amp;"-12-31",1)/100000000,[1]!EM_S_STM07_BS(E43,140,LEFT(RIGHT($L$1,11),10),1)/100000000)),0,IF(行业估值!$E$7="最新年报",[1]!EM_S_STM07_BS(E43,140,LEFT(RIGHT($L$1,5),4)&amp;"-12-31",1)/100000000,[1]!EM_S_STM07_BS(E43,140,LEFT(RIGHT($L$1,11),10),1)/100000000)))</f>
        <v>50.514834346000001</v>
      </c>
      <c r="M43" s="36">
        <f t="shared" ca="1" si="3"/>
        <v>1.0007414487147173</v>
      </c>
      <c r="N43" s="37" t="str">
        <f ca="1">IF(E43="","",IF(ISERROR([1]!EM_S_EST_NETPROFIT(E43,行业估值!$E$6,deadline)/100000000),"-",[1]!EM_S_EST_NETPROFIT(E43,行业估值!$E$6,deadline)/100000000))</f>
        <v>-</v>
      </c>
      <c r="O43" s="36" t="str">
        <f t="shared" ca="1" si="4"/>
        <v>-</v>
      </c>
      <c r="T43" s="64" t="s">
        <v>190</v>
      </c>
      <c r="U43" s="64" t="s">
        <v>191</v>
      </c>
    </row>
    <row r="44" spans="1:21">
      <c r="D44" s="45" t="str">
        <f>IF(AND(行业估值!$B$39=$G44,COUNTIF($G$2:$G$2552,$G44)&gt;=1),COUNTIF($G$2:G44,$G44),"")</f>
        <v/>
      </c>
      <c r="E44" s="65" t="str">
        <f t="shared" si="0"/>
        <v>000056.SZ</v>
      </c>
      <c r="F44" s="65" t="str">
        <f t="shared" si="1"/>
        <v>皇庭国际</v>
      </c>
      <c r="G44" s="34" t="str">
        <f>IF(E44="","",IF(行业估值!$C$5="申万行业",[1]!EM_S_INFO_INDUSTRY_SW2014(E44,"1"),IF(行业估值!$C$5="证监会行业",[1]!EM_S_INFO_INDUSTRY_CSRC1(E44,"1"),[1]!EM_S_INFO_INDUSTRY_EM2016(E44,"1"))))</f>
        <v>休闲、生活及专业服务</v>
      </c>
      <c r="H44" s="34" t="str">
        <f>IF(E44="","",IF($H$1="上证50",[1]!EM_S_INFO_COMPINDEX(E44,"000016"),"")&amp;IF($H$1="上证180",[1]!EM_S_INFO_COMPINDEX(E44,"000010"),"")&amp;IF($H$1="沪深300",[1]!EM_S_INFO_COMPINDEX(E44,"000300"),"")&amp;IF(AND($H$1="上证A股",RIGHT(E44,2)="SH"),"是","")&amp;IF(AND($H$1="深证A股",RIGHT(E44,2)="SZ"),"是","")&amp;IF(AND($H$1="创业板",LEFT(E44,1)-3=0),"是","")&amp;IF(AND($H$1="全部A股",E44&lt;&gt;0),"是","")&amp;IF(AND($H$1="中小板",LEFT(E44,3)="002"),"是",""))</f>
        <v>是</v>
      </c>
      <c r="I44" s="46">
        <f ca="1">IF(E44="","",IF(OR([1]!EM_S_VAL_MV(E44,deadline)="",[1]!EM_S_VAL_MV(E44,deadline)="--",[1]!EM_S_VAL_MV(E44,deadline)="null"),0,[1]!EM_S_VAL_MV(E44,deadline)/100000000))</f>
        <v>48.659298235200005</v>
      </c>
      <c r="J44" s="46">
        <f ca="1">IF(E44="","",IF(RIGHT(LEFT($J$1,6),3)="TTM",[1]!EM_S_FA_PROFIT_TTM(E44,LEFT(RIGHT($J$1,11),10),1)/100000000,[1]!EM_S_STM07_IS(E44,61,LEFT(RIGHT($J$1,5),4)&amp;"-12-31",1)/100000000))</f>
        <v>1.1184164079999999</v>
      </c>
      <c r="K44" s="36">
        <f t="shared" ca="1" si="2"/>
        <v>43.507317924827881</v>
      </c>
      <c r="L44" s="46">
        <f ca="1">IF(E44="","",IF(ISERROR(IF(行业估值!$E$7="最新年报",[1]!EM_S_STM07_BS(E44,140,LEFT(RIGHT($L$1,5),4)&amp;"-12-31",1)/100000000,[1]!EM_S_STM07_BS(E44,140,LEFT(RIGHT($L$1,11),10),1)/100000000)),0,IF(行业估值!$E$7="最新年报",[1]!EM_S_STM07_BS(E44,140,LEFT(RIGHT($L$1,5),4)&amp;"-12-31",1)/100000000,[1]!EM_S_STM07_BS(E44,140,LEFT(RIGHT($L$1,11),10),1)/100000000)))</f>
        <v>54.496615663900002</v>
      </c>
      <c r="M44" s="36">
        <f t="shared" ca="1" si="3"/>
        <v>0.8928866066711223</v>
      </c>
      <c r="N44" s="37" t="str">
        <f ca="1">IF(E44="","",IF(ISERROR([1]!EM_S_EST_NETPROFIT(E44,行业估值!$E$6,deadline)/100000000),"-",[1]!EM_S_EST_NETPROFIT(E44,行业估值!$E$6,deadline)/100000000))</f>
        <v>-</v>
      </c>
      <c r="O44" s="36" t="str">
        <f t="shared" ca="1" si="4"/>
        <v>-</v>
      </c>
      <c r="T44" s="64" t="s">
        <v>192</v>
      </c>
      <c r="U44" s="64" t="s">
        <v>193</v>
      </c>
    </row>
    <row r="45" spans="1:21">
      <c r="D45" s="45" t="str">
        <f>IF(AND(行业估值!$B$39=$G45,COUNTIF($G$2:$G$2552,$G45)&gt;=1),COUNTIF($G$2:G45,$G45),"")</f>
        <v/>
      </c>
      <c r="E45" s="65" t="str">
        <f t="shared" si="0"/>
        <v>000058.SZ</v>
      </c>
      <c r="F45" s="65" t="str">
        <f t="shared" si="1"/>
        <v>深赛格</v>
      </c>
      <c r="G45" s="34" t="str">
        <f>IF(E45="","",IF(行业估值!$C$5="申万行业",[1]!EM_S_INFO_INDUSTRY_SW2014(E45,"1"),IF(行业估值!$C$5="证监会行业",[1]!EM_S_INFO_INDUSTRY_CSRC1(E45,"1"),[1]!EM_S_INFO_INDUSTRY_EM2016(E45,"1"))))</f>
        <v>商贸零售</v>
      </c>
      <c r="H45" s="34" t="str">
        <f>IF(E45="","",IF($H$1="上证50",[1]!EM_S_INFO_COMPINDEX(E45,"000016"),"")&amp;IF($H$1="上证180",[1]!EM_S_INFO_COMPINDEX(E45,"000010"),"")&amp;IF($H$1="沪深300",[1]!EM_S_INFO_COMPINDEX(E45,"000300"),"")&amp;IF(AND($H$1="上证A股",RIGHT(E45,2)="SH"),"是","")&amp;IF(AND($H$1="深证A股",RIGHT(E45,2)="SZ"),"是","")&amp;IF(AND($H$1="创业板",LEFT(E45,1)-3=0),"是","")&amp;IF(AND($H$1="全部A股",E45&lt;&gt;0),"是","")&amp;IF(AND($H$1="中小板",LEFT(E45,3)="002"),"是",""))</f>
        <v>是</v>
      </c>
      <c r="I45" s="46">
        <f ca="1">IF(E45="","",IF(OR([1]!EM_S_VAL_MV(E45,deadline)="",[1]!EM_S_VAL_MV(E45,deadline)="--",[1]!EM_S_VAL_MV(E45,deadline)="null"),0,[1]!EM_S_VAL_MV(E45,deadline)/100000000))</f>
        <v>91.191431176200012</v>
      </c>
      <c r="J45" s="46">
        <f ca="1">IF(E45="","",IF(RIGHT(LEFT($J$1,6),3)="TTM",[1]!EM_S_FA_PROFIT_TTM(E45,LEFT(RIGHT($J$1,11),10),1)/100000000,[1]!EM_S_STM07_IS(E45,61,LEFT(RIGHT($J$1,5),4)&amp;"-12-31",1)/100000000))</f>
        <v>-0.2523626202</v>
      </c>
      <c r="K45" s="36">
        <f t="shared" ca="1" si="2"/>
        <v>-361.35078603927099</v>
      </c>
      <c r="L45" s="46">
        <f ca="1">IF(E45="","",IF(ISERROR(IF(行业估值!$E$7="最新年报",[1]!EM_S_STM07_BS(E45,140,LEFT(RIGHT($L$1,5),4)&amp;"-12-31",1)/100000000,[1]!EM_S_STM07_BS(E45,140,LEFT(RIGHT($L$1,11),10),1)/100000000)),0,IF(行业估值!$E$7="最新年报",[1]!EM_S_STM07_BS(E45,140,LEFT(RIGHT($L$1,5),4)&amp;"-12-31",1)/100000000,[1]!EM_S_STM07_BS(E45,140,LEFT(RIGHT($L$1,11),10),1)/100000000)))</f>
        <v>19.260032991700001</v>
      </c>
      <c r="M45" s="36">
        <f t="shared" ca="1" si="3"/>
        <v>4.7347494791674771</v>
      </c>
      <c r="N45" s="37" t="str">
        <f ca="1">IF(E45="","",IF(ISERROR([1]!EM_S_EST_NETPROFIT(E45,行业估值!$E$6,deadline)/100000000),"-",[1]!EM_S_EST_NETPROFIT(E45,行业估值!$E$6,deadline)/100000000))</f>
        <v>-</v>
      </c>
      <c r="O45" s="36" t="str">
        <f t="shared" ca="1" si="4"/>
        <v>-</v>
      </c>
      <c r="T45" s="64" t="s">
        <v>194</v>
      </c>
      <c r="U45" s="64" t="s">
        <v>195</v>
      </c>
    </row>
    <row r="46" spans="1:21">
      <c r="D46" s="45" t="str">
        <f>IF(AND(行业估值!$B$39=$G46,COUNTIF($G$2:$G$2552,$G46)&gt;=1),COUNTIF($G$2:G46,$G46),"")</f>
        <v/>
      </c>
      <c r="E46" s="65" t="str">
        <f t="shared" si="0"/>
        <v>000059.SZ</v>
      </c>
      <c r="F46" s="65" t="str">
        <f t="shared" si="1"/>
        <v>华锦股份</v>
      </c>
      <c r="G46" s="34" t="str">
        <f>IF(E46="","",IF(行业估值!$C$5="申万行业",[1]!EM_S_INFO_INDUSTRY_SW2014(E46,"1"),IF(行业估值!$C$5="证监会行业",[1]!EM_S_INFO_INDUSTRY_CSRC1(E46,"1"),[1]!EM_S_INFO_INDUSTRY_EM2016(E46,"1"))))</f>
        <v>化石能源</v>
      </c>
      <c r="H46" s="34" t="str">
        <f>IF(E46="","",IF($H$1="上证50",[1]!EM_S_INFO_COMPINDEX(E46,"000016"),"")&amp;IF($H$1="上证180",[1]!EM_S_INFO_COMPINDEX(E46,"000010"),"")&amp;IF($H$1="沪深300",[1]!EM_S_INFO_COMPINDEX(E46,"000300"),"")&amp;IF(AND($H$1="上证A股",RIGHT(E46,2)="SH"),"是","")&amp;IF(AND($H$1="深证A股",RIGHT(E46,2)="SZ"),"是","")&amp;IF(AND($H$1="创业板",LEFT(E46,1)-3=0),"是","")&amp;IF(AND($H$1="全部A股",E46&lt;&gt;0),"是","")&amp;IF(AND($H$1="中小板",LEFT(E46,3)="002"),"是",""))</f>
        <v>是</v>
      </c>
      <c r="I46" s="46">
        <f ca="1">IF(E46="","",IF(OR([1]!EM_S_VAL_MV(E46,deadline)="",[1]!EM_S_VAL_MV(E46,deadline)="--",[1]!EM_S_VAL_MV(E46,deadline)="null"),0,[1]!EM_S_VAL_MV(E46,deadline)/100000000))</f>
        <v>93.247499907099993</v>
      </c>
      <c r="J46" s="46">
        <f ca="1">IF(E46="","",IF(RIGHT(LEFT($J$1,6),3)="TTM",[1]!EM_S_FA_PROFIT_TTM(E46,LEFT(RIGHT($J$1,11),10),1)/100000000,[1]!EM_S_STM07_IS(E46,61,LEFT(RIGHT($J$1,5),4)&amp;"-12-31",1)/100000000))</f>
        <v>9.9997022142999992</v>
      </c>
      <c r="K46" s="36">
        <f t="shared" ca="1" si="2"/>
        <v>9.3250276766994222</v>
      </c>
      <c r="L46" s="46">
        <f ca="1">IF(E46="","",IF(ISERROR(IF(行业估值!$E$7="最新年报",[1]!EM_S_STM07_BS(E46,140,LEFT(RIGHT($L$1,5),4)&amp;"-12-31",1)/100000000,[1]!EM_S_STM07_BS(E46,140,LEFT(RIGHT($L$1,11),10),1)/100000000)),0,IF(行业估值!$E$7="最新年报",[1]!EM_S_STM07_BS(E46,140,LEFT(RIGHT($L$1,5),4)&amp;"-12-31",1)/100000000,[1]!EM_S_STM07_BS(E46,140,LEFT(RIGHT($L$1,11),10),1)/100000000)))</f>
        <v>137.1638574248</v>
      </c>
      <c r="M46" s="36">
        <f t="shared" ca="1" si="3"/>
        <v>0.67982558713196639</v>
      </c>
      <c r="N46" s="37">
        <f ca="1">IF(E46="","",IF(ISERROR([1]!EM_S_EST_NETPROFIT(E46,行业估值!$E$6,deadline)/100000000),"-",[1]!EM_S_EST_NETPROFIT(E46,行业估值!$E$6,deadline)/100000000))</f>
        <v>12.27</v>
      </c>
      <c r="O46" s="36">
        <f t="shared" ca="1" si="4"/>
        <v>7.5996332442624279</v>
      </c>
      <c r="T46" s="64" t="s">
        <v>196</v>
      </c>
      <c r="U46" s="64" t="s">
        <v>197</v>
      </c>
    </row>
    <row r="47" spans="1:21">
      <c r="D47" s="45" t="str">
        <f>IF(AND(行业估值!$B$39=$G47,COUNTIF($G$2:$G$2552,$G47)&gt;=1),COUNTIF($G$2:G47,$G47),"")</f>
        <v/>
      </c>
      <c r="E47" s="65" t="str">
        <f t="shared" si="0"/>
        <v>000060.SZ</v>
      </c>
      <c r="F47" s="65" t="str">
        <f t="shared" si="1"/>
        <v>中金岭南</v>
      </c>
      <c r="G47" s="34" t="str">
        <f>IF(E47="","",IF(行业估值!$C$5="申万行业",[1]!EM_S_INFO_INDUSTRY_SW2014(E47,"1"),IF(行业估值!$C$5="证监会行业",[1]!EM_S_INFO_INDUSTRY_CSRC1(E47,"1"),[1]!EM_S_INFO_INDUSTRY_EM2016(E47,"1"))))</f>
        <v>有色金属</v>
      </c>
      <c r="H47" s="34" t="str">
        <f>IF(E47="","",IF($H$1="上证50",[1]!EM_S_INFO_COMPINDEX(E47,"000016"),"")&amp;IF($H$1="上证180",[1]!EM_S_INFO_COMPINDEX(E47,"000010"),"")&amp;IF($H$1="沪深300",[1]!EM_S_INFO_COMPINDEX(E47,"000300"),"")&amp;IF(AND($H$1="上证A股",RIGHT(E47,2)="SH"),"是","")&amp;IF(AND($H$1="深证A股",RIGHT(E47,2)="SZ"),"是","")&amp;IF(AND($H$1="创业板",LEFT(E47,1)-3=0),"是","")&amp;IF(AND($H$1="全部A股",E47&lt;&gt;0),"是","")&amp;IF(AND($H$1="中小板",LEFT(E47,3)="002"),"是",""))</f>
        <v>是</v>
      </c>
      <c r="I47" s="46">
        <f ca="1">IF(E47="","",IF(OR([1]!EM_S_VAL_MV(E47,deadline)="",[1]!EM_S_VAL_MV(E47,deadline)="--",[1]!EM_S_VAL_MV(E47,deadline)="null"),0,[1]!EM_S_VAL_MV(E47,deadline)/100000000))</f>
        <v>143.14438161270002</v>
      </c>
      <c r="J47" s="46">
        <f ca="1">IF(E47="","",IF(RIGHT(LEFT($J$1,6),3)="TTM",[1]!EM_S_FA_PROFIT_TTM(E47,LEFT(RIGHT($J$1,11),10),1)/100000000,[1]!EM_S_STM07_IS(E47,61,LEFT(RIGHT($J$1,5),4)&amp;"-12-31",1)/100000000))</f>
        <v>7.7452700389000002</v>
      </c>
      <c r="K47" s="36">
        <f t="shared" ca="1" si="2"/>
        <v>18.481522386407288</v>
      </c>
      <c r="L47" s="46">
        <f ca="1">IF(E47="","",IF(ISERROR(IF(行业估值!$E$7="最新年报",[1]!EM_S_STM07_BS(E47,140,LEFT(RIGHT($L$1,5),4)&amp;"-12-31",1)/100000000,[1]!EM_S_STM07_BS(E47,140,LEFT(RIGHT($L$1,11),10),1)/100000000)),0,IF(行业估值!$E$7="最新年报",[1]!EM_S_STM07_BS(E47,140,LEFT(RIGHT($L$1,5),4)&amp;"-12-31",1)/100000000,[1]!EM_S_STM07_BS(E47,140,LEFT(RIGHT($L$1,11),10),1)/100000000)))</f>
        <v>107.2925984874</v>
      </c>
      <c r="M47" s="36">
        <f t="shared" ca="1" si="3"/>
        <v>1.3341496396837691</v>
      </c>
      <c r="N47" s="37">
        <f ca="1">IF(E47="","",IF(ISERROR([1]!EM_S_EST_NETPROFIT(E47,行业估值!$E$6,deadline)/100000000),"-",[1]!EM_S_EST_NETPROFIT(E47,行业估值!$E$6,deadline)/100000000))</f>
        <v>8.2561</v>
      </c>
      <c r="O47" s="36">
        <f t="shared" ca="1" si="4"/>
        <v>17.338014512021417</v>
      </c>
      <c r="T47" s="64" t="s">
        <v>198</v>
      </c>
      <c r="U47" s="64" t="s">
        <v>199</v>
      </c>
    </row>
    <row r="48" spans="1:21">
      <c r="D48" s="45" t="str">
        <f>IF(AND(行业估值!$B$39=$G48,COUNTIF($G$2:$G$2552,$G48)&gt;=1),COUNTIF($G$2:G48,$G48),"")</f>
        <v/>
      </c>
      <c r="E48" s="65" t="str">
        <f t="shared" si="0"/>
        <v>000061.SZ</v>
      </c>
      <c r="F48" s="65" t="str">
        <f t="shared" si="1"/>
        <v>农产品</v>
      </c>
      <c r="G48" s="34" t="str">
        <f>IF(E48="","",IF(行业估值!$C$5="申万行业",[1]!EM_S_INFO_INDUSTRY_SW2014(E48,"1"),IF(行业估值!$C$5="证监会行业",[1]!EM_S_INFO_INDUSTRY_CSRC1(E48,"1"),[1]!EM_S_INFO_INDUSTRY_EM2016(E48,"1"))))</f>
        <v>商贸零售</v>
      </c>
      <c r="H48" s="34" t="str">
        <f>IF(E48="","",IF($H$1="上证50",[1]!EM_S_INFO_COMPINDEX(E48,"000016"),"")&amp;IF($H$1="上证180",[1]!EM_S_INFO_COMPINDEX(E48,"000010"),"")&amp;IF($H$1="沪深300",[1]!EM_S_INFO_COMPINDEX(E48,"000300"),"")&amp;IF(AND($H$1="上证A股",RIGHT(E48,2)="SH"),"是","")&amp;IF(AND($H$1="深证A股",RIGHT(E48,2)="SZ"),"是","")&amp;IF(AND($H$1="创业板",LEFT(E48,1)-3=0),"是","")&amp;IF(AND($H$1="全部A股",E48&lt;&gt;0),"是","")&amp;IF(AND($H$1="中小板",LEFT(E48,3)="002"),"是",""))</f>
        <v>是</v>
      </c>
      <c r="I48" s="46">
        <f ca="1">IF(E48="","",IF(OR([1]!EM_S_VAL_MV(E48,deadline)="",[1]!EM_S_VAL_MV(E48,deadline)="--",[1]!EM_S_VAL_MV(E48,deadline)="null"),0,[1]!EM_S_VAL_MV(E48,deadline)/100000000))</f>
        <v>90.108795356100003</v>
      </c>
      <c r="J48" s="46">
        <f ca="1">IF(E48="","",IF(RIGHT(LEFT($J$1,6),3)="TTM",[1]!EM_S_FA_PROFIT_TTM(E48,LEFT(RIGHT($J$1,11),10),1)/100000000,[1]!EM_S_STM07_IS(E48,61,LEFT(RIGHT($J$1,5),4)&amp;"-12-31",1)/100000000))</f>
        <v>2.4698503482</v>
      </c>
      <c r="K48" s="36">
        <f t="shared" ca="1" si="2"/>
        <v>36.483504120713349</v>
      </c>
      <c r="L48" s="46">
        <f ca="1">IF(E48="","",IF(ISERROR(IF(行业估值!$E$7="最新年报",[1]!EM_S_STM07_BS(E48,140,LEFT(RIGHT($L$1,5),4)&amp;"-12-31",1)/100000000,[1]!EM_S_STM07_BS(E48,140,LEFT(RIGHT($L$1,11),10),1)/100000000)),0,IF(行业估值!$E$7="最新年报",[1]!EM_S_STM07_BS(E48,140,LEFT(RIGHT($L$1,5),4)&amp;"-12-31",1)/100000000,[1]!EM_S_STM07_BS(E48,140,LEFT(RIGHT($L$1,11),10),1)/100000000)))</f>
        <v>50.482343304799997</v>
      </c>
      <c r="M48" s="36">
        <f t="shared" ca="1" si="3"/>
        <v>1.7849566691475713</v>
      </c>
      <c r="N48" s="37">
        <f ca="1">IF(E48="","",IF(ISERROR([1]!EM_S_EST_NETPROFIT(E48,行业估值!$E$6,deadline)/100000000),"-",[1]!EM_S_EST_NETPROFIT(E48,行业估值!$E$6,deadline)/100000000))</f>
        <v>1.63</v>
      </c>
      <c r="O48" s="36">
        <f t="shared" ca="1" si="4"/>
        <v>55.281469543619636</v>
      </c>
      <c r="T48" s="64" t="s">
        <v>200</v>
      </c>
      <c r="U48" s="64" t="s">
        <v>201</v>
      </c>
    </row>
    <row r="49" spans="4:21">
      <c r="D49" s="45" t="str">
        <f>IF(AND(行业估值!$B$39=$G49,COUNTIF($G$2:$G$2552,$G49)&gt;=1),COUNTIF($G$2:G49,$G49),"")</f>
        <v/>
      </c>
      <c r="E49" s="65" t="str">
        <f t="shared" si="0"/>
        <v>000062.SZ</v>
      </c>
      <c r="F49" s="65" t="str">
        <f t="shared" si="1"/>
        <v>深圳华强</v>
      </c>
      <c r="G49" s="34" t="str">
        <f>IF(E49="","",IF(行业估值!$C$5="申万行业",[1]!EM_S_INFO_INDUSTRY_SW2014(E49,"1"),IF(行业估值!$C$5="证监会行业",[1]!EM_S_INFO_INDUSTRY_CSRC1(E49,"1"),[1]!EM_S_INFO_INDUSTRY_EM2016(E49,"1"))))</f>
        <v>商贸零售</v>
      </c>
      <c r="H49" s="34" t="str">
        <f>IF(E49="","",IF($H$1="上证50",[1]!EM_S_INFO_COMPINDEX(E49,"000016"),"")&amp;IF($H$1="上证180",[1]!EM_S_INFO_COMPINDEX(E49,"000010"),"")&amp;IF($H$1="沪深300",[1]!EM_S_INFO_COMPINDEX(E49,"000300"),"")&amp;IF(AND($H$1="上证A股",RIGHT(E49,2)="SH"),"是","")&amp;IF(AND($H$1="深证A股",RIGHT(E49,2)="SZ"),"是","")&amp;IF(AND($H$1="创业板",LEFT(E49,1)-3=0),"是","")&amp;IF(AND($H$1="全部A股",E49&lt;&gt;0),"是","")&amp;IF(AND($H$1="中小板",LEFT(E49,3)="002"),"是",""))</f>
        <v>是</v>
      </c>
      <c r="I49" s="46">
        <f ca="1">IF(E49="","",IF(OR([1]!EM_S_VAL_MV(E49,deadline)="",[1]!EM_S_VAL_MV(E49,deadline)="--",[1]!EM_S_VAL_MV(E49,deadline)="null"),0,[1]!EM_S_VAL_MV(E49,deadline)/100000000))</f>
        <v>141.09316753780001</v>
      </c>
      <c r="J49" s="46">
        <f ca="1">IF(E49="","",IF(RIGHT(LEFT($J$1,6),3)="TTM",[1]!EM_S_FA_PROFIT_TTM(E49,LEFT(RIGHT($J$1,11),10),1)/100000000,[1]!EM_S_STM07_IS(E49,61,LEFT(RIGHT($J$1,5),4)&amp;"-12-31",1)/100000000))</f>
        <v>7.4805577888999997</v>
      </c>
      <c r="K49" s="36">
        <f t="shared" ca="1" si="2"/>
        <v>18.861316431130394</v>
      </c>
      <c r="L49" s="46">
        <f ca="1">IF(E49="","",IF(ISERROR(IF(行业估值!$E$7="最新年报",[1]!EM_S_STM07_BS(E49,140,LEFT(RIGHT($L$1,5),4)&amp;"-12-31",1)/100000000,[1]!EM_S_STM07_BS(E49,140,LEFT(RIGHT($L$1,11),10),1)/100000000)),0,IF(行业估值!$E$7="最新年报",[1]!EM_S_STM07_BS(E49,140,LEFT(RIGHT($L$1,5),4)&amp;"-12-31",1)/100000000,[1]!EM_S_STM07_BS(E49,140,LEFT(RIGHT($L$1,11),10),1)/100000000)))</f>
        <v>50.361290511499995</v>
      </c>
      <c r="M49" s="36">
        <f t="shared" ca="1" si="3"/>
        <v>2.8016193807738388</v>
      </c>
      <c r="N49" s="37">
        <f ca="1">IF(E49="","",IF(ISERROR([1]!EM_S_EST_NETPROFIT(E49,行业估值!$E$6,deadline)/100000000),"-",[1]!EM_S_EST_NETPROFIT(E49,行业估值!$E$6,deadline)/100000000))</f>
        <v>7.4749999999999996</v>
      </c>
      <c r="O49" s="36">
        <f t="shared" ca="1" si="4"/>
        <v>18.875340138836123</v>
      </c>
      <c r="T49" s="64" t="s">
        <v>202</v>
      </c>
      <c r="U49" s="64" t="s">
        <v>203</v>
      </c>
    </row>
    <row r="50" spans="4:21">
      <c r="D50" s="45" t="str">
        <f>IF(AND(行业估值!$B$39=$G50,COUNTIF($G$2:$G$2552,$G50)&gt;=1),COUNTIF($G$2:G50,$G50),"")</f>
        <v/>
      </c>
      <c r="E50" s="65" t="str">
        <f t="shared" si="0"/>
        <v>000063.SZ</v>
      </c>
      <c r="F50" s="65" t="str">
        <f t="shared" si="1"/>
        <v>中兴通讯</v>
      </c>
      <c r="G50" s="34" t="str">
        <f>IF(E50="","",IF(行业估值!$C$5="申万行业",[1]!EM_S_INFO_INDUSTRY_SW2014(E50,"1"),IF(行业估值!$C$5="证监会行业",[1]!EM_S_INFO_INDUSTRY_CSRC1(E50,"1"),[1]!EM_S_INFO_INDUSTRY_EM2016(E50,"1"))))</f>
        <v>信息技术</v>
      </c>
      <c r="H50" s="34" t="str">
        <f>IF(E50="","",IF($H$1="上证50",[1]!EM_S_INFO_COMPINDEX(E50,"000016"),"")&amp;IF($H$1="上证180",[1]!EM_S_INFO_COMPINDEX(E50,"000010"),"")&amp;IF($H$1="沪深300",[1]!EM_S_INFO_COMPINDEX(E50,"000300"),"")&amp;IF(AND($H$1="上证A股",RIGHT(E50,2)="SH"),"是","")&amp;IF(AND($H$1="深证A股",RIGHT(E50,2)="SZ"),"是","")&amp;IF(AND($H$1="创业板",LEFT(E50,1)-3=0),"是","")&amp;IF(AND($H$1="全部A股",E50&lt;&gt;0),"是","")&amp;IF(AND($H$1="中小板",LEFT(E50,3)="002"),"是",""))</f>
        <v>是</v>
      </c>
      <c r="I50" s="46">
        <f ca="1">IF(E50="","",IF(OR([1]!EM_S_VAL_MV(E50,deadline)="",[1]!EM_S_VAL_MV(E50,deadline)="--",[1]!EM_S_VAL_MV(E50,deadline)="null"),0,[1]!EM_S_VAL_MV(E50,deadline)/100000000))</f>
        <v>1287.2270221522001</v>
      </c>
      <c r="J50" s="46">
        <f ca="1">IF(E50="","",IF(RIGHT(LEFT($J$1,6),3)="TTM",[1]!EM_S_FA_PROFIT_TTM(E50,LEFT(RIGHT($J$1,11),10),1)/100000000,[1]!EM_S_STM07_IS(E50,61,LEFT(RIGHT($J$1,5),4)&amp;"-12-31",1)/100000000))</f>
        <v>51.81015</v>
      </c>
      <c r="K50" s="36">
        <f t="shared" ca="1" si="2"/>
        <v>24.845074221020401</v>
      </c>
      <c r="L50" s="46">
        <f ca="1">IF(E50="","",IF(ISERROR(IF(行业估值!$E$7="最新年报",[1]!EM_S_STM07_BS(E50,140,LEFT(RIGHT($L$1,5),4)&amp;"-12-31",1)/100000000,[1]!EM_S_STM07_BS(E50,140,LEFT(RIGHT($L$1,11),10),1)/100000000)),0,IF(行业估值!$E$7="最新年报",[1]!EM_S_STM07_BS(E50,140,LEFT(RIGHT($L$1,5),4)&amp;"-12-31",1)/100000000,[1]!EM_S_STM07_BS(E50,140,LEFT(RIGHT($L$1,11),10),1)/100000000)))</f>
        <v>277.66072000000003</v>
      </c>
      <c r="M50" s="36">
        <f t="shared" ca="1" si="3"/>
        <v>4.6359709149792598</v>
      </c>
      <c r="N50" s="37">
        <f ca="1">IF(E50="","",IF(ISERROR([1]!EM_S_EST_NETPROFIT(E50,行业估值!$E$6,deadline)/100000000),"-",[1]!EM_S_EST_NETPROFIT(E50,行业估值!$E$6,deadline)/100000000))</f>
        <v>50.6081</v>
      </c>
      <c r="O50" s="36">
        <f t="shared" ca="1" si="4"/>
        <v>25.435197570195285</v>
      </c>
      <c r="T50" s="64" t="s">
        <v>204</v>
      </c>
      <c r="U50" s="64" t="s">
        <v>205</v>
      </c>
    </row>
    <row r="51" spans="4:21">
      <c r="D51" s="45" t="str">
        <f>IF(AND(行业估值!$B$39=$G51,COUNTIF($G$2:$G$2552,$G51)&gt;=1),COUNTIF($G$2:G51,$G51),"")</f>
        <v/>
      </c>
      <c r="E51" s="65" t="str">
        <f t="shared" si="0"/>
        <v>000065.SZ</v>
      </c>
      <c r="F51" s="65" t="str">
        <f t="shared" si="1"/>
        <v>北方国际</v>
      </c>
      <c r="G51" s="34" t="str">
        <f>IF(E51="","",IF(行业估值!$C$5="申万行业",[1]!EM_S_INFO_INDUSTRY_SW2014(E51,"1"),IF(行业估值!$C$5="证监会行业",[1]!EM_S_INFO_INDUSTRY_CSRC1(E51,"1"),[1]!EM_S_INFO_INDUSTRY_EM2016(E51,"1"))))</f>
        <v>建筑</v>
      </c>
      <c r="H51" s="34" t="str">
        <f>IF(E51="","",IF($H$1="上证50",[1]!EM_S_INFO_COMPINDEX(E51,"000016"),"")&amp;IF($H$1="上证180",[1]!EM_S_INFO_COMPINDEX(E51,"000010"),"")&amp;IF($H$1="沪深300",[1]!EM_S_INFO_COMPINDEX(E51,"000300"),"")&amp;IF(AND($H$1="上证A股",RIGHT(E51,2)="SH"),"是","")&amp;IF(AND($H$1="深证A股",RIGHT(E51,2)="SZ"),"是","")&amp;IF(AND($H$1="创业板",LEFT(E51,1)-3=0),"是","")&amp;IF(AND($H$1="全部A股",E51&lt;&gt;0),"是","")&amp;IF(AND($H$1="中小板",LEFT(E51,3)="002"),"是",""))</f>
        <v>是</v>
      </c>
      <c r="I51" s="46">
        <f ca="1">IF(E51="","",IF(OR([1]!EM_S_VAL_MV(E51,deadline)="",[1]!EM_S_VAL_MV(E51,deadline)="--",[1]!EM_S_VAL_MV(E51,deadline)="null"),0,[1]!EM_S_VAL_MV(E51,deadline)/100000000))</f>
        <v>61.560432800000001</v>
      </c>
      <c r="J51" s="46">
        <f ca="1">IF(E51="","",IF(RIGHT(LEFT($J$1,6),3)="TTM",[1]!EM_S_FA_PROFIT_TTM(E51,LEFT(RIGHT($J$1,11),10),1)/100000000,[1]!EM_S_STM07_IS(E51,61,LEFT(RIGHT($J$1,5),4)&amp;"-12-31",1)/100000000))</f>
        <v>6.6665714639999996</v>
      </c>
      <c r="K51" s="36">
        <f t="shared" ca="1" si="2"/>
        <v>9.2341967880238123</v>
      </c>
      <c r="L51" s="46">
        <f ca="1">IF(E51="","",IF(ISERROR(IF(行业估值!$E$7="最新年报",[1]!EM_S_STM07_BS(E51,140,LEFT(RIGHT($L$1,5),4)&amp;"-12-31",1)/100000000,[1]!EM_S_STM07_BS(E51,140,LEFT(RIGHT($L$1,11),10),1)/100000000)),0,IF(行业估值!$E$7="最新年报",[1]!EM_S_STM07_BS(E51,140,LEFT(RIGHT($L$1,5),4)&amp;"-12-31",1)/100000000,[1]!EM_S_STM07_BS(E51,140,LEFT(RIGHT($L$1,11),10),1)/100000000)))</f>
        <v>46.127403901000001</v>
      </c>
      <c r="M51" s="36">
        <f t="shared" ca="1" si="3"/>
        <v>1.3345739754208328</v>
      </c>
      <c r="N51" s="37" t="str">
        <f ca="1">IF(E51="","",IF(ISERROR([1]!EM_S_EST_NETPROFIT(E51,行业估值!$E$6,deadline)/100000000),"-",[1]!EM_S_EST_NETPROFIT(E51,行业估值!$E$6,deadline)/100000000))</f>
        <v>-</v>
      </c>
      <c r="O51" s="36" t="str">
        <f t="shared" ca="1" si="4"/>
        <v>-</v>
      </c>
      <c r="T51" s="64" t="s">
        <v>206</v>
      </c>
      <c r="U51" s="64" t="s">
        <v>207</v>
      </c>
    </row>
    <row r="52" spans="4:21">
      <c r="D52" s="45" t="str">
        <f>IF(AND(行业估值!$B$39=$G52,COUNTIF($G$2:$G$2552,$G52)&gt;=1),COUNTIF($G$2:G52,$G52),"")</f>
        <v/>
      </c>
      <c r="E52" s="65" t="str">
        <f t="shared" si="0"/>
        <v>000066.SZ</v>
      </c>
      <c r="F52" s="65" t="str">
        <f t="shared" si="1"/>
        <v>中国长城</v>
      </c>
      <c r="G52" s="34" t="str">
        <f>IF(E52="","",IF(行业估值!$C$5="申万行业",[1]!EM_S_INFO_INDUSTRY_SW2014(E52,"1"),IF(行业估值!$C$5="证监会行业",[1]!EM_S_INFO_INDUSTRY_CSRC1(E52,"1"),[1]!EM_S_INFO_INDUSTRY_EM2016(E52,"1"))))</f>
        <v>信息技术</v>
      </c>
      <c r="H52" s="34" t="str">
        <f>IF(E52="","",IF($H$1="上证50",[1]!EM_S_INFO_COMPINDEX(E52,"000016"),"")&amp;IF($H$1="上证180",[1]!EM_S_INFO_COMPINDEX(E52,"000010"),"")&amp;IF($H$1="沪深300",[1]!EM_S_INFO_COMPINDEX(E52,"000300"),"")&amp;IF(AND($H$1="上证A股",RIGHT(E52,2)="SH"),"是","")&amp;IF(AND($H$1="深证A股",RIGHT(E52,2)="SZ"),"是","")&amp;IF(AND($H$1="创业板",LEFT(E52,1)-3=0),"是","")&amp;IF(AND($H$1="全部A股",E52&lt;&gt;0),"是","")&amp;IF(AND($H$1="中小板",LEFT(E52,3)="002"),"是",""))</f>
        <v>是</v>
      </c>
      <c r="I52" s="46">
        <f ca="1">IF(E52="","",IF(OR([1]!EM_S_VAL_MV(E52,deadline)="",[1]!EM_S_VAL_MV(E52,deadline)="--",[1]!EM_S_VAL_MV(E52,deadline)="null"),0,[1]!EM_S_VAL_MV(E52,deadline)/100000000))</f>
        <v>449.47594513550001</v>
      </c>
      <c r="J52" s="46">
        <f ca="1">IF(E52="","",IF(RIGHT(LEFT($J$1,6),3)="TTM",[1]!EM_S_FA_PROFIT_TTM(E52,LEFT(RIGHT($J$1,11),10),1)/100000000,[1]!EM_S_STM07_IS(E52,61,LEFT(RIGHT($J$1,5),4)&amp;"-12-31",1)/100000000))</f>
        <v>10.183852275</v>
      </c>
      <c r="K52" s="36">
        <f t="shared" ca="1" si="2"/>
        <v>44.136141510899911</v>
      </c>
      <c r="L52" s="46">
        <f ca="1">IF(E52="","",IF(ISERROR(IF(行业估值!$E$7="最新年报",[1]!EM_S_STM07_BS(E52,140,LEFT(RIGHT($L$1,5),4)&amp;"-12-31",1)/100000000,[1]!EM_S_STM07_BS(E52,140,LEFT(RIGHT($L$1,11),10),1)/100000000)),0,IF(行业估值!$E$7="最新年报",[1]!EM_S_STM07_BS(E52,140,LEFT(RIGHT($L$1,5),4)&amp;"-12-31",1)/100000000,[1]!EM_S_STM07_BS(E52,140,LEFT(RIGHT($L$1,11),10),1)/100000000)))</f>
        <v>62.580823176599999</v>
      </c>
      <c r="M52" s="36">
        <f t="shared" ca="1" si="3"/>
        <v>7.1823271462425646</v>
      </c>
      <c r="N52" s="37">
        <f ca="1">IF(E52="","",IF(ISERROR([1]!EM_S_EST_NETPROFIT(E52,行业估值!$E$6,deadline)/100000000),"-",[1]!EM_S_EST_NETPROFIT(E52,行业估值!$E$6,deadline)/100000000))</f>
        <v>11.346674999999999</v>
      </c>
      <c r="O52" s="36">
        <f t="shared" ca="1" si="4"/>
        <v>39.613009549978301</v>
      </c>
      <c r="T52" s="64" t="s">
        <v>208</v>
      </c>
      <c r="U52" s="64" t="s">
        <v>209</v>
      </c>
    </row>
    <row r="53" spans="4:21">
      <c r="D53" s="45" t="str">
        <f>IF(AND(行业估值!$B$39=$G53,COUNTIF($G$2:$G$2552,$G53)&gt;=1),COUNTIF($G$2:G53,$G53),"")</f>
        <v/>
      </c>
      <c r="E53" s="65" t="str">
        <f t="shared" si="0"/>
        <v>000068.SZ</v>
      </c>
      <c r="F53" s="65" t="str">
        <f t="shared" si="1"/>
        <v>华控赛格</v>
      </c>
      <c r="G53" s="34" t="str">
        <f>IF(E53="","",IF(行业估值!$C$5="申万行业",[1]!EM_S_INFO_INDUSTRY_SW2014(E53,"1"),IF(行业估值!$C$5="证监会行业",[1]!EM_S_INFO_INDUSTRY_CSRC1(E53,"1"),[1]!EM_S_INFO_INDUSTRY_EM2016(E53,"1"))))</f>
        <v>公用事业</v>
      </c>
      <c r="H53" s="34" t="str">
        <f>IF(E53="","",IF($H$1="上证50",[1]!EM_S_INFO_COMPINDEX(E53,"000016"),"")&amp;IF($H$1="上证180",[1]!EM_S_INFO_COMPINDEX(E53,"000010"),"")&amp;IF($H$1="沪深300",[1]!EM_S_INFO_COMPINDEX(E53,"000300"),"")&amp;IF(AND($H$1="上证A股",RIGHT(E53,2)="SH"),"是","")&amp;IF(AND($H$1="深证A股",RIGHT(E53,2)="SZ"),"是","")&amp;IF(AND($H$1="创业板",LEFT(E53,1)-3=0),"是","")&amp;IF(AND($H$1="全部A股",E53&lt;&gt;0),"是","")&amp;IF(AND($H$1="中小板",LEFT(E53,3)="002"),"是",""))</f>
        <v>是</v>
      </c>
      <c r="I53" s="46">
        <f ca="1">IF(E53="","",IF(OR([1]!EM_S_VAL_MV(E53,deadline)="",[1]!EM_S_VAL_MV(E53,deadline)="--",[1]!EM_S_VAL_MV(E53,deadline)="null"),0,[1]!EM_S_VAL_MV(E53,deadline)/100000000))</f>
        <v>38.6561842176</v>
      </c>
      <c r="J53" s="46">
        <f ca="1">IF(E53="","",IF(RIGHT(LEFT($J$1,6),3)="TTM",[1]!EM_S_FA_PROFIT_TTM(E53,LEFT(RIGHT($J$1,11),10),1)/100000000,[1]!EM_S_STM07_IS(E53,61,LEFT(RIGHT($J$1,5),4)&amp;"-12-31",1)/100000000))</f>
        <v>-1.6427646433</v>
      </c>
      <c r="K53" s="36">
        <f t="shared" ca="1" si="2"/>
        <v>-23.531176164071269</v>
      </c>
      <c r="L53" s="46">
        <f ca="1">IF(E53="","",IF(ISERROR(IF(行业估值!$E$7="最新年报",[1]!EM_S_STM07_BS(E53,140,LEFT(RIGHT($L$1,5),4)&amp;"-12-31",1)/100000000,[1]!EM_S_STM07_BS(E53,140,LEFT(RIGHT($L$1,11),10),1)/100000000)),0,IF(行业估值!$E$7="最新年报",[1]!EM_S_STM07_BS(E53,140,LEFT(RIGHT($L$1,5),4)&amp;"-12-31",1)/100000000,[1]!EM_S_STM07_BS(E53,140,LEFT(RIGHT($L$1,11),10),1)/100000000)))</f>
        <v>4.5097264896000002</v>
      </c>
      <c r="M53" s="36">
        <f t="shared" ca="1" si="3"/>
        <v>8.5717358484480268</v>
      </c>
      <c r="N53" s="37" t="str">
        <f ca="1">IF(E53="","",IF(ISERROR([1]!EM_S_EST_NETPROFIT(E53,行业估值!$E$6,deadline)/100000000),"-",[1]!EM_S_EST_NETPROFIT(E53,行业估值!$E$6,deadline)/100000000))</f>
        <v>-</v>
      </c>
      <c r="O53" s="36" t="str">
        <f t="shared" ca="1" si="4"/>
        <v>-</v>
      </c>
      <c r="T53" s="64" t="s">
        <v>210</v>
      </c>
      <c r="U53" s="64" t="s">
        <v>211</v>
      </c>
    </row>
    <row r="54" spans="4:21">
      <c r="D54" s="45" t="str">
        <f>IF(AND(行业估值!$B$39=$G54,COUNTIF($G$2:$G$2552,$G54)&gt;=1),COUNTIF($G$2:G54,$G54),"")</f>
        <v/>
      </c>
      <c r="E54" s="65" t="str">
        <f t="shared" si="0"/>
        <v>000069.SZ</v>
      </c>
      <c r="F54" s="65" t="str">
        <f t="shared" si="1"/>
        <v>华侨城A</v>
      </c>
      <c r="G54" s="34" t="str">
        <f>IF(E54="","",IF(行业估值!$C$5="申万行业",[1]!EM_S_INFO_INDUSTRY_SW2014(E54,"1"),IF(行业估值!$C$5="证监会行业",[1]!EM_S_INFO_INDUSTRY_CSRC1(E54,"1"),[1]!EM_S_INFO_INDUSTRY_EM2016(E54,"1"))))</f>
        <v>房地产</v>
      </c>
      <c r="H54" s="34" t="str">
        <f>IF(E54="","",IF($H$1="上证50",[1]!EM_S_INFO_COMPINDEX(E54,"000016"),"")&amp;IF($H$1="上证180",[1]!EM_S_INFO_COMPINDEX(E54,"000010"),"")&amp;IF($H$1="沪深300",[1]!EM_S_INFO_COMPINDEX(E54,"000300"),"")&amp;IF(AND($H$1="上证A股",RIGHT(E54,2)="SH"),"是","")&amp;IF(AND($H$1="深证A股",RIGHT(E54,2)="SZ"),"是","")&amp;IF(AND($H$1="创业板",LEFT(E54,1)-3=0),"是","")&amp;IF(AND($H$1="全部A股",E54&lt;&gt;0),"是","")&amp;IF(AND($H$1="中小板",LEFT(E54,3)="002"),"是",""))</f>
        <v>是</v>
      </c>
      <c r="I54" s="46">
        <f ca="1">IF(E54="","",IF(OR([1]!EM_S_VAL_MV(E54,deadline)="",[1]!EM_S_VAL_MV(E54,deadline)="--",[1]!EM_S_VAL_MV(E54,deadline)="null"),0,[1]!EM_S_VAL_MV(E54,deadline)/100000000))</f>
        <v>571.71469712550004</v>
      </c>
      <c r="J54" s="46">
        <f ca="1">IF(E54="","",IF(RIGHT(LEFT($J$1,6),3)="TTM",[1]!EM_S_FA_PROFIT_TTM(E54,LEFT(RIGHT($J$1,11),10),1)/100000000,[1]!EM_S_STM07_IS(E54,61,LEFT(RIGHT($J$1,5),4)&amp;"-12-31",1)/100000000))</f>
        <v>127.36715230350001</v>
      </c>
      <c r="K54" s="36">
        <f t="shared" ca="1" si="2"/>
        <v>4.4887138228793511</v>
      </c>
      <c r="L54" s="46">
        <f ca="1">IF(E54="","",IF(ISERROR(IF(行业估值!$E$7="最新年报",[1]!EM_S_STM07_BS(E54,140,LEFT(RIGHT($L$1,5),4)&amp;"-12-31",1)/100000000,[1]!EM_S_STM07_BS(E54,140,LEFT(RIGHT($L$1,11),10),1)/100000000)),0,IF(行业估值!$E$7="最新年报",[1]!EM_S_STM07_BS(E54,140,LEFT(RIGHT($L$1,5),4)&amp;"-12-31",1)/100000000,[1]!EM_S_STM07_BS(E54,140,LEFT(RIGHT($L$1,11),10),1)/100000000)))</f>
        <v>623.32462860320004</v>
      </c>
      <c r="M54" s="36">
        <f t="shared" ca="1" si="3"/>
        <v>0.91720216222909079</v>
      </c>
      <c r="N54" s="37">
        <f ca="1">IF(E54="","",IF(ISERROR([1]!EM_S_EST_NETPROFIT(E54,行业估值!$E$6,deadline)/100000000),"-",[1]!EM_S_EST_NETPROFIT(E54,行业估值!$E$6,deadline)/100000000))</f>
        <v>126.85526363636365</v>
      </c>
      <c r="O54" s="36">
        <f t="shared" ca="1" si="4"/>
        <v>4.5068267625405447</v>
      </c>
      <c r="T54" s="64" t="s">
        <v>212</v>
      </c>
      <c r="U54" s="64" t="s">
        <v>213</v>
      </c>
    </row>
    <row r="55" spans="4:21">
      <c r="D55" s="45" t="str">
        <f>IF(AND(行业估值!$B$39=$G55,COUNTIF($G$2:$G$2552,$G55)&gt;=1),COUNTIF($G$2:G55,$G55),"")</f>
        <v/>
      </c>
      <c r="E55" s="65" t="str">
        <f t="shared" si="0"/>
        <v>000070.SZ</v>
      </c>
      <c r="F55" s="65" t="str">
        <f t="shared" si="1"/>
        <v>特发信息</v>
      </c>
      <c r="G55" s="34" t="str">
        <f>IF(E55="","",IF(行业估值!$C$5="申万行业",[1]!EM_S_INFO_INDUSTRY_SW2014(E55,"1"),IF(行业估值!$C$5="证监会行业",[1]!EM_S_INFO_INDUSTRY_CSRC1(E55,"1"),[1]!EM_S_INFO_INDUSTRY_EM2016(E55,"1"))))</f>
        <v>信息技术</v>
      </c>
      <c r="H55" s="34" t="str">
        <f>IF(E55="","",IF($H$1="上证50",[1]!EM_S_INFO_COMPINDEX(E55,"000016"),"")&amp;IF($H$1="上证180",[1]!EM_S_INFO_COMPINDEX(E55,"000010"),"")&amp;IF($H$1="沪深300",[1]!EM_S_INFO_COMPINDEX(E55,"000300"),"")&amp;IF(AND($H$1="上证A股",RIGHT(E55,2)="SH"),"是","")&amp;IF(AND($H$1="深证A股",RIGHT(E55,2)="SZ"),"是","")&amp;IF(AND($H$1="创业板",LEFT(E55,1)-3=0),"是","")&amp;IF(AND($H$1="全部A股",E55&lt;&gt;0),"是","")&amp;IF(AND($H$1="中小板",LEFT(E55,3)="002"),"是",""))</f>
        <v>是</v>
      </c>
      <c r="I55" s="46">
        <f ca="1">IF(E55="","",IF(OR([1]!EM_S_VAL_MV(E55,deadline)="",[1]!EM_S_VAL_MV(E55,deadline)="--",[1]!EM_S_VAL_MV(E55,deadline)="null"),0,[1]!EM_S_VAL_MV(E55,deadline)/100000000))</f>
        <v>85.399201649999995</v>
      </c>
      <c r="J55" s="46">
        <f ca="1">IF(E55="","",IF(RIGHT(LEFT($J$1,6),3)="TTM",[1]!EM_S_FA_PROFIT_TTM(E55,LEFT(RIGHT($J$1,11),10),1)/100000000,[1]!EM_S_STM07_IS(E55,61,LEFT(RIGHT($J$1,5),4)&amp;"-12-31",1)/100000000))</f>
        <v>2.3195979812000003</v>
      </c>
      <c r="K55" s="36">
        <f t="shared" ca="1" si="2"/>
        <v>36.816380399598522</v>
      </c>
      <c r="L55" s="46">
        <f ca="1">IF(E55="","",IF(ISERROR(IF(行业估值!$E$7="最新年报",[1]!EM_S_STM07_BS(E55,140,LEFT(RIGHT($L$1,5),4)&amp;"-12-31",1)/100000000,[1]!EM_S_STM07_BS(E55,140,LEFT(RIGHT($L$1,11),10),1)/100000000)),0,IF(行业估值!$E$7="最新年报",[1]!EM_S_STM07_BS(E55,140,LEFT(RIGHT($L$1,5),4)&amp;"-12-31",1)/100000000,[1]!EM_S_STM07_BS(E55,140,LEFT(RIGHT($L$1,11),10),1)/100000000)))</f>
        <v>26.781987781399998</v>
      </c>
      <c r="M55" s="36">
        <f t="shared" ca="1" si="3"/>
        <v>3.1886804798450941</v>
      </c>
      <c r="N55" s="37" t="str">
        <f ca="1">IF(E55="","",IF(ISERROR([1]!EM_S_EST_NETPROFIT(E55,行业估值!$E$6,deadline)/100000000),"-",[1]!EM_S_EST_NETPROFIT(E55,行业估值!$E$6,deadline)/100000000))</f>
        <v>-</v>
      </c>
      <c r="O55" s="36" t="str">
        <f t="shared" ca="1" si="4"/>
        <v>-</v>
      </c>
      <c r="T55" s="64" t="s">
        <v>214</v>
      </c>
      <c r="U55" s="64" t="s">
        <v>215</v>
      </c>
    </row>
    <row r="56" spans="4:21">
      <c r="D56" s="45" t="str">
        <f>IF(AND(行业估值!$B$39=$G56,COUNTIF($G$2:$G$2552,$G56)&gt;=1),COUNTIF($G$2:G56,$G56),"")</f>
        <v/>
      </c>
      <c r="E56" s="65" t="str">
        <f t="shared" si="0"/>
        <v>000078.SZ</v>
      </c>
      <c r="F56" s="65" t="str">
        <f t="shared" si="1"/>
        <v>海王生物</v>
      </c>
      <c r="G56" s="34" t="str">
        <f>IF(E56="","",IF(行业估值!$C$5="申万行业",[1]!EM_S_INFO_INDUSTRY_SW2014(E56,"1"),IF(行业估值!$C$5="证监会行业",[1]!EM_S_INFO_INDUSTRY_CSRC1(E56,"1"),[1]!EM_S_INFO_INDUSTRY_EM2016(E56,"1"))))</f>
        <v>医药生物</v>
      </c>
      <c r="H56" s="34" t="str">
        <f>IF(E56="","",IF($H$1="上证50",[1]!EM_S_INFO_COMPINDEX(E56,"000016"),"")&amp;IF($H$1="上证180",[1]!EM_S_INFO_COMPINDEX(E56,"000010"),"")&amp;IF($H$1="沪深300",[1]!EM_S_INFO_COMPINDEX(E56,"000300"),"")&amp;IF(AND($H$1="上证A股",RIGHT(E56,2)="SH"),"是","")&amp;IF(AND($H$1="深证A股",RIGHT(E56,2)="SZ"),"是","")&amp;IF(AND($H$1="创业板",LEFT(E56,1)-3=0),"是","")&amp;IF(AND($H$1="全部A股",E56&lt;&gt;0),"是","")&amp;IF(AND($H$1="中小板",LEFT(E56,3)="002"),"是",""))</f>
        <v>是</v>
      </c>
      <c r="I56" s="46">
        <f ca="1">IF(E56="","",IF(OR([1]!EM_S_VAL_MV(E56,deadline)="",[1]!EM_S_VAL_MV(E56,deadline)="--",[1]!EM_S_VAL_MV(E56,deadline)="null"),0,[1]!EM_S_VAL_MV(E56,deadline)/100000000))</f>
        <v>89.231439201100002</v>
      </c>
      <c r="J56" s="46">
        <f ca="1">IF(E56="","",IF(RIGHT(LEFT($J$1,6),3)="TTM",[1]!EM_S_FA_PROFIT_TTM(E56,LEFT(RIGHT($J$1,11),10),1)/100000000,[1]!EM_S_STM07_IS(E56,61,LEFT(RIGHT($J$1,5),4)&amp;"-12-31",1)/100000000))</f>
        <v>7.3344758583000003</v>
      </c>
      <c r="K56" s="36">
        <f t="shared" ca="1" si="2"/>
        <v>12.166028074129111</v>
      </c>
      <c r="L56" s="46">
        <f ca="1">IF(E56="","",IF(ISERROR(IF(行业估值!$E$7="最新年报",[1]!EM_S_STM07_BS(E56,140,LEFT(RIGHT($L$1,5),4)&amp;"-12-31",1)/100000000,[1]!EM_S_STM07_BS(E56,140,LEFT(RIGHT($L$1,11),10),1)/100000000)),0,IF(行业估值!$E$7="最新年报",[1]!EM_S_STM07_BS(E56,140,LEFT(RIGHT($L$1,5),4)&amp;"-12-31",1)/100000000,[1]!EM_S_STM07_BS(E56,140,LEFT(RIGHT($L$1,11),10),1)/100000000)))</f>
        <v>63.768510425500004</v>
      </c>
      <c r="M56" s="36">
        <f t="shared" ca="1" si="3"/>
        <v>1.3993025492629005</v>
      </c>
      <c r="N56" s="37" t="str">
        <f ca="1">IF(E56="","",IF(ISERROR([1]!EM_S_EST_NETPROFIT(E56,行业估值!$E$6,deadline)/100000000),"-",[1]!EM_S_EST_NETPROFIT(E56,行业估值!$E$6,deadline)/100000000))</f>
        <v>-</v>
      </c>
      <c r="O56" s="36" t="str">
        <f t="shared" ca="1" si="4"/>
        <v>-</v>
      </c>
      <c r="T56" s="64" t="s">
        <v>216</v>
      </c>
      <c r="U56" s="64" t="s">
        <v>217</v>
      </c>
    </row>
    <row r="57" spans="4:21">
      <c r="D57" s="45" t="str">
        <f>IF(AND(行业估值!$B$39=$G57,COUNTIF($G$2:$G$2552,$G57)&gt;=1),COUNTIF($G$2:G57,$G57),"")</f>
        <v/>
      </c>
      <c r="E57" s="65" t="str">
        <f t="shared" si="0"/>
        <v>000088.SZ</v>
      </c>
      <c r="F57" s="65" t="str">
        <f t="shared" si="1"/>
        <v>盐田港</v>
      </c>
      <c r="G57" s="34" t="str">
        <f>IF(E57="","",IF(行业估值!$C$5="申万行业",[1]!EM_S_INFO_INDUSTRY_SW2014(E57,"1"),IF(行业估值!$C$5="证监会行业",[1]!EM_S_INFO_INDUSTRY_CSRC1(E57,"1"),[1]!EM_S_INFO_INDUSTRY_EM2016(E57,"1"))))</f>
        <v>交通运输</v>
      </c>
      <c r="H57" s="34" t="str">
        <f>IF(E57="","",IF($H$1="上证50",[1]!EM_S_INFO_COMPINDEX(E57,"000016"),"")&amp;IF($H$1="上证180",[1]!EM_S_INFO_COMPINDEX(E57,"000010"),"")&amp;IF($H$1="沪深300",[1]!EM_S_INFO_COMPINDEX(E57,"000300"),"")&amp;IF(AND($H$1="上证A股",RIGHT(E57,2)="SH"),"是","")&amp;IF(AND($H$1="深证A股",RIGHT(E57,2)="SZ"),"是","")&amp;IF(AND($H$1="创业板",LEFT(E57,1)-3=0),"是","")&amp;IF(AND($H$1="全部A股",E57&lt;&gt;0),"是","")&amp;IF(AND($H$1="中小板",LEFT(E57,3)="002"),"是",""))</f>
        <v>是</v>
      </c>
      <c r="I57" s="46">
        <f ca="1">IF(E57="","",IF(OR([1]!EM_S_VAL_MV(E57,deadline)="",[1]!EM_S_VAL_MV(E57,deadline)="--",[1]!EM_S_VAL_MV(E57,deadline)="null"),0,[1]!EM_S_VAL_MV(E57,deadline)/100000000))</f>
        <v>104.49036</v>
      </c>
      <c r="J57" s="46">
        <f ca="1">IF(E57="","",IF(RIGHT(LEFT($J$1,6),3)="TTM",[1]!EM_S_FA_PROFIT_TTM(E57,LEFT(RIGHT($J$1,11),10),1)/100000000,[1]!EM_S_STM07_IS(E57,61,LEFT(RIGHT($J$1,5),4)&amp;"-12-31",1)/100000000))</f>
        <v>4.6881659914</v>
      </c>
      <c r="K57" s="36">
        <f t="shared" ca="1" si="2"/>
        <v>22.288110146201678</v>
      </c>
      <c r="L57" s="46">
        <f ca="1">IF(E57="","",IF(ISERROR(IF(行业估值!$E$7="最新年报",[1]!EM_S_STM07_BS(E57,140,LEFT(RIGHT($L$1,5),4)&amp;"-12-31",1)/100000000,[1]!EM_S_STM07_BS(E57,140,LEFT(RIGHT($L$1,11),10),1)/100000000)),0,IF(行业估值!$E$7="最新年报",[1]!EM_S_STM07_BS(E57,140,LEFT(RIGHT($L$1,5),4)&amp;"-12-31",1)/100000000,[1]!EM_S_STM07_BS(E57,140,LEFT(RIGHT($L$1,11),10),1)/100000000)))</f>
        <v>69.6774126137</v>
      </c>
      <c r="M57" s="36">
        <f t="shared" ca="1" si="3"/>
        <v>1.4996303117526362</v>
      </c>
      <c r="N57" s="37" t="str">
        <f ca="1">IF(E57="","",IF(ISERROR([1]!EM_S_EST_NETPROFIT(E57,行业估值!$E$6,deadline)/100000000),"-",[1]!EM_S_EST_NETPROFIT(E57,行业估值!$E$6,deadline)/100000000))</f>
        <v>-</v>
      </c>
      <c r="O57" s="36" t="str">
        <f t="shared" ca="1" si="4"/>
        <v>-</v>
      </c>
      <c r="T57" s="64" t="s">
        <v>218</v>
      </c>
      <c r="U57" s="64" t="s">
        <v>219</v>
      </c>
    </row>
    <row r="58" spans="4:21">
      <c r="D58" s="45" t="str">
        <f>IF(AND(行业估值!$B$39=$G58,COUNTIF($G$2:$G$2552,$G58)&gt;=1),COUNTIF($G$2:G58,$G58),"")</f>
        <v/>
      </c>
      <c r="E58" s="65" t="str">
        <f t="shared" si="0"/>
        <v>000089.SZ</v>
      </c>
      <c r="F58" s="65" t="str">
        <f t="shared" si="1"/>
        <v>深圳机场</v>
      </c>
      <c r="G58" s="34" t="str">
        <f>IF(E58="","",IF(行业估值!$C$5="申万行业",[1]!EM_S_INFO_INDUSTRY_SW2014(E58,"1"),IF(行业估值!$C$5="证监会行业",[1]!EM_S_INFO_INDUSTRY_CSRC1(E58,"1"),[1]!EM_S_INFO_INDUSTRY_EM2016(E58,"1"))))</f>
        <v>交通运输</v>
      </c>
      <c r="H58" s="34" t="str">
        <f>IF(E58="","",IF($H$1="上证50",[1]!EM_S_INFO_COMPINDEX(E58,"000016"),"")&amp;IF($H$1="上证180",[1]!EM_S_INFO_COMPINDEX(E58,"000010"),"")&amp;IF($H$1="沪深300",[1]!EM_S_INFO_COMPINDEX(E58,"000300"),"")&amp;IF(AND($H$1="上证A股",RIGHT(E58,2)="SH"),"是","")&amp;IF(AND($H$1="深证A股",RIGHT(E58,2)="SZ"),"是","")&amp;IF(AND($H$1="创业板",LEFT(E58,1)-3=0),"是","")&amp;IF(AND($H$1="全部A股",E58&lt;&gt;0),"是","")&amp;IF(AND($H$1="中小板",LEFT(E58,3)="002"),"是",""))</f>
        <v>是</v>
      </c>
      <c r="I58" s="46">
        <f ca="1">IF(E58="","",IF(OR([1]!EM_S_VAL_MV(E58,deadline)="",[1]!EM_S_VAL_MV(E58,deadline)="--",[1]!EM_S_VAL_MV(E58,deadline)="null"),0,[1]!EM_S_VAL_MV(E58,deadline)/100000000))</f>
        <v>193.1824877478</v>
      </c>
      <c r="J58" s="46">
        <f ca="1">IF(E58="","",IF(RIGHT(LEFT($J$1,6),3)="TTM",[1]!EM_S_FA_PROFIT_TTM(E58,LEFT(RIGHT($J$1,11),10),1)/100000000,[1]!EM_S_STM07_IS(E58,61,LEFT(RIGHT($J$1,5),4)&amp;"-12-31",1)/100000000))</f>
        <v>5.8330252389999995</v>
      </c>
      <c r="K58" s="36">
        <f t="shared" ca="1" si="2"/>
        <v>33.118747105047461</v>
      </c>
      <c r="L58" s="46">
        <f ca="1">IF(E58="","",IF(ISERROR(IF(行业估值!$E$7="最新年报",[1]!EM_S_STM07_BS(E58,140,LEFT(RIGHT($L$1,5),4)&amp;"-12-31",1)/100000000,[1]!EM_S_STM07_BS(E58,140,LEFT(RIGHT($L$1,11),10),1)/100000000)),0,IF(行业估值!$E$7="最新年报",[1]!EM_S_STM07_BS(E58,140,LEFT(RIGHT($L$1,5),4)&amp;"-12-31",1)/100000000,[1]!EM_S_STM07_BS(E58,140,LEFT(RIGHT($L$1,11),10),1)/100000000)))</f>
        <v>119.4964714995</v>
      </c>
      <c r="M58" s="36">
        <f t="shared" ca="1" si="3"/>
        <v>1.616637590412938</v>
      </c>
      <c r="N58" s="37">
        <f ca="1">IF(E58="","",IF(ISERROR([1]!EM_S_EST_NETPROFIT(E58,行业估值!$E$6,deadline)/100000000),"-",[1]!EM_S_EST_NETPROFIT(E58,行业估值!$E$6,deadline)/100000000))</f>
        <v>6.5569933333333328</v>
      </c>
      <c r="O58" s="36">
        <f t="shared" ca="1" si="4"/>
        <v>29.462053402697784</v>
      </c>
      <c r="T58" s="64" t="s">
        <v>220</v>
      </c>
      <c r="U58" s="64" t="s">
        <v>221</v>
      </c>
    </row>
    <row r="59" spans="4:21">
      <c r="D59" s="45" t="str">
        <f>IF(AND(行业估值!$B$39=$G59,COUNTIF($G$2:$G$2552,$G59)&gt;=1),COUNTIF($G$2:G59,$G59),"")</f>
        <v/>
      </c>
      <c r="E59" s="65" t="str">
        <f t="shared" si="0"/>
        <v>000090.SZ</v>
      </c>
      <c r="F59" s="65" t="str">
        <f t="shared" si="1"/>
        <v>天健集团</v>
      </c>
      <c r="G59" s="34" t="str">
        <f>IF(E59="","",IF(行业估值!$C$5="申万行业",[1]!EM_S_INFO_INDUSTRY_SW2014(E59,"1"),IF(行业估值!$C$5="证监会行业",[1]!EM_S_INFO_INDUSTRY_CSRC1(E59,"1"),[1]!EM_S_INFO_INDUSTRY_EM2016(E59,"1"))))</f>
        <v>建筑</v>
      </c>
      <c r="H59" s="34" t="str">
        <f>IF(E59="","",IF($H$1="上证50",[1]!EM_S_INFO_COMPINDEX(E59,"000016"),"")&amp;IF($H$1="上证180",[1]!EM_S_INFO_COMPINDEX(E59,"000010"),"")&amp;IF($H$1="沪深300",[1]!EM_S_INFO_COMPINDEX(E59,"000300"),"")&amp;IF(AND($H$1="上证A股",RIGHT(E59,2)="SH"),"是","")&amp;IF(AND($H$1="深证A股",RIGHT(E59,2)="SZ"),"是","")&amp;IF(AND($H$1="创业板",LEFT(E59,1)-3=0),"是","")&amp;IF(AND($H$1="全部A股",E59&lt;&gt;0),"是","")&amp;IF(AND($H$1="中小板",LEFT(E59,3)="002"),"是",""))</f>
        <v>是</v>
      </c>
      <c r="I59" s="46">
        <f ca="1">IF(E59="","",IF(OR([1]!EM_S_VAL_MV(E59,deadline)="",[1]!EM_S_VAL_MV(E59,deadline)="--",[1]!EM_S_VAL_MV(E59,deadline)="null"),0,[1]!EM_S_VAL_MV(E59,deadline)/100000000))</f>
        <v>94.548398960400007</v>
      </c>
      <c r="J59" s="46">
        <f ca="1">IF(E59="","",IF(RIGHT(LEFT($J$1,6),3)="TTM",[1]!EM_S_FA_PROFIT_TTM(E59,LEFT(RIGHT($J$1,11),10),1)/100000000,[1]!EM_S_STM07_IS(E59,61,LEFT(RIGHT($J$1,5),4)&amp;"-12-31",1)/100000000))</f>
        <v>8.4611778964000006</v>
      </c>
      <c r="K59" s="36">
        <f t="shared" ca="1" si="2"/>
        <v>11.174377860631882</v>
      </c>
      <c r="L59" s="46">
        <f ca="1">IF(E59="","",IF(ISERROR(IF(行业估值!$E$7="最新年报",[1]!EM_S_STM07_BS(E59,140,LEFT(RIGHT($L$1,5),4)&amp;"-12-31",1)/100000000,[1]!EM_S_STM07_BS(E59,140,LEFT(RIGHT($L$1,11),10),1)/100000000)),0,IF(行业估值!$E$7="最新年报",[1]!EM_S_STM07_BS(E59,140,LEFT(RIGHT($L$1,5),4)&amp;"-12-31",1)/100000000,[1]!EM_S_STM07_BS(E59,140,LEFT(RIGHT($L$1,11),10),1)/100000000)))</f>
        <v>87.424060815700003</v>
      </c>
      <c r="M59" s="36">
        <f t="shared" ca="1" si="3"/>
        <v>1.0814917321184487</v>
      </c>
      <c r="N59" s="37">
        <f ca="1">IF(E59="","",IF(ISERROR([1]!EM_S_EST_NETPROFIT(E59,行业估值!$E$6,deadline)/100000000),"-",[1]!EM_S_EST_NETPROFIT(E59,行业估值!$E$6,deadline)/100000000))</f>
        <v>11.145</v>
      </c>
      <c r="O59" s="36">
        <f t="shared" ca="1" si="4"/>
        <v>8.4834812885060575</v>
      </c>
      <c r="T59" s="64" t="s">
        <v>222</v>
      </c>
      <c r="U59" s="64" t="s">
        <v>223</v>
      </c>
    </row>
    <row r="60" spans="4:21">
      <c r="D60" s="45" t="str">
        <f>IF(AND(行业估值!$B$39=$G60,COUNTIF($G$2:$G$2552,$G60)&gt;=1),COUNTIF($G$2:G60,$G60),"")</f>
        <v/>
      </c>
      <c r="E60" s="65" t="str">
        <f t="shared" si="0"/>
        <v>000096.SZ</v>
      </c>
      <c r="F60" s="65" t="str">
        <f t="shared" si="1"/>
        <v>广聚能源</v>
      </c>
      <c r="G60" s="34" t="str">
        <f>IF(E60="","",IF(行业估值!$C$5="申万行业",[1]!EM_S_INFO_INDUSTRY_SW2014(E60,"1"),IF(行业估值!$C$5="证监会行业",[1]!EM_S_INFO_INDUSTRY_CSRC1(E60,"1"),[1]!EM_S_INFO_INDUSTRY_EM2016(E60,"1"))))</f>
        <v>化石能源</v>
      </c>
      <c r="H60" s="34" t="str">
        <f>IF(E60="","",IF($H$1="上证50",[1]!EM_S_INFO_COMPINDEX(E60,"000016"),"")&amp;IF($H$1="上证180",[1]!EM_S_INFO_COMPINDEX(E60,"000010"),"")&amp;IF($H$1="沪深300",[1]!EM_S_INFO_COMPINDEX(E60,"000300"),"")&amp;IF(AND($H$1="上证A股",RIGHT(E60,2)="SH"),"是","")&amp;IF(AND($H$1="深证A股",RIGHT(E60,2)="SZ"),"是","")&amp;IF(AND($H$1="创业板",LEFT(E60,1)-3=0),"是","")&amp;IF(AND($H$1="全部A股",E60&lt;&gt;0),"是","")&amp;IF(AND($H$1="中小板",LEFT(E60,3)="002"),"是",""))</f>
        <v>是</v>
      </c>
      <c r="I60" s="46">
        <f ca="1">IF(E60="","",IF(OR([1]!EM_S_VAL_MV(E60,deadline)="",[1]!EM_S_VAL_MV(E60,deadline)="--",[1]!EM_S_VAL_MV(E60,deadline)="null"),0,[1]!EM_S_VAL_MV(E60,deadline)/100000000))</f>
        <v>53.961599999999997</v>
      </c>
      <c r="J60" s="46">
        <f ca="1">IF(E60="","",IF(RIGHT(LEFT($J$1,6),3)="TTM",[1]!EM_S_FA_PROFIT_TTM(E60,LEFT(RIGHT($J$1,11),10),1)/100000000,[1]!EM_S_STM07_IS(E60,61,LEFT(RIGHT($J$1,5),4)&amp;"-12-31",1)/100000000))</f>
        <v>1.215537146</v>
      </c>
      <c r="K60" s="36">
        <f t="shared" ca="1" si="2"/>
        <v>44.393213467455809</v>
      </c>
      <c r="L60" s="46">
        <f ca="1">IF(E60="","",IF(ISERROR(IF(行业估值!$E$7="最新年报",[1]!EM_S_STM07_BS(E60,140,LEFT(RIGHT($L$1,5),4)&amp;"-12-31",1)/100000000,[1]!EM_S_STM07_BS(E60,140,LEFT(RIGHT($L$1,11),10),1)/100000000)),0,IF(行业估值!$E$7="最新年报",[1]!EM_S_STM07_BS(E60,140,LEFT(RIGHT($L$1,5),4)&amp;"-12-31",1)/100000000,[1]!EM_S_STM07_BS(E60,140,LEFT(RIGHT($L$1,11),10),1)/100000000)))</f>
        <v>25.728707289399999</v>
      </c>
      <c r="M60" s="36">
        <f t="shared" ca="1" si="3"/>
        <v>2.097330401913807</v>
      </c>
      <c r="N60" s="37" t="str">
        <f ca="1">IF(E60="","",IF(ISERROR([1]!EM_S_EST_NETPROFIT(E60,行业估值!$E$6,deadline)/100000000),"-",[1]!EM_S_EST_NETPROFIT(E60,行业估值!$E$6,deadline)/100000000))</f>
        <v>-</v>
      </c>
      <c r="O60" s="36" t="str">
        <f t="shared" ca="1" si="4"/>
        <v>-</v>
      </c>
      <c r="T60" s="64" t="s">
        <v>224</v>
      </c>
      <c r="U60" s="64" t="s">
        <v>225</v>
      </c>
    </row>
    <row r="61" spans="4:21">
      <c r="D61" s="45" t="str">
        <f>IF(AND(行业估值!$B$39=$G61,COUNTIF($G$2:$G$2552,$G61)&gt;=1),COUNTIF($G$2:G61,$G61),"")</f>
        <v/>
      </c>
      <c r="E61" s="65" t="str">
        <f t="shared" si="0"/>
        <v>000099.SZ</v>
      </c>
      <c r="F61" s="65" t="str">
        <f t="shared" si="1"/>
        <v>中信海直</v>
      </c>
      <c r="G61" s="34" t="str">
        <f>IF(E61="","",IF(行业估值!$C$5="申万行业",[1]!EM_S_INFO_INDUSTRY_SW2014(E61,"1"),IF(行业估值!$C$5="证监会行业",[1]!EM_S_INFO_INDUSTRY_CSRC1(E61,"1"),[1]!EM_S_INFO_INDUSTRY_EM2016(E61,"1"))))</f>
        <v>交通运输</v>
      </c>
      <c r="H61" s="34" t="str">
        <f>IF(E61="","",IF($H$1="上证50",[1]!EM_S_INFO_COMPINDEX(E61,"000016"),"")&amp;IF($H$1="上证180",[1]!EM_S_INFO_COMPINDEX(E61,"000010"),"")&amp;IF($H$1="沪深300",[1]!EM_S_INFO_COMPINDEX(E61,"000300"),"")&amp;IF(AND($H$1="上证A股",RIGHT(E61,2)="SH"),"是","")&amp;IF(AND($H$1="深证A股",RIGHT(E61,2)="SZ"),"是","")&amp;IF(AND($H$1="创业板",LEFT(E61,1)-3=0),"是","")&amp;IF(AND($H$1="全部A股",E61&lt;&gt;0),"是","")&amp;IF(AND($H$1="中小板",LEFT(E61,3)="002"),"是",""))</f>
        <v>是</v>
      </c>
      <c r="I61" s="46">
        <f ca="1">IF(E61="","",IF(OR([1]!EM_S_VAL_MV(E61,deadline)="",[1]!EM_S_VAL_MV(E61,deadline)="--",[1]!EM_S_VAL_MV(E61,deadline)="null"),0,[1]!EM_S_VAL_MV(E61,deadline)/100000000))</f>
        <v>42.909785735999996</v>
      </c>
      <c r="J61" s="46">
        <f ca="1">IF(E61="","",IF(RIGHT(LEFT($J$1,6),3)="TTM",[1]!EM_S_FA_PROFIT_TTM(E61,LEFT(RIGHT($J$1,11),10),1)/100000000,[1]!EM_S_STM07_IS(E61,61,LEFT(RIGHT($J$1,5),4)&amp;"-12-31",1)/100000000))</f>
        <v>2.1940182232000001</v>
      </c>
      <c r="K61" s="36">
        <f t="shared" ca="1" si="2"/>
        <v>19.557625038052599</v>
      </c>
      <c r="L61" s="46">
        <f ca="1">IF(E61="","",IF(ISERROR(IF(行业估值!$E$7="最新年报",[1]!EM_S_STM07_BS(E61,140,LEFT(RIGHT($L$1,5),4)&amp;"-12-31",1)/100000000,[1]!EM_S_STM07_BS(E61,140,LEFT(RIGHT($L$1,11),10),1)/100000000)),0,IF(行业估值!$E$7="最新年报",[1]!EM_S_STM07_BS(E61,140,LEFT(RIGHT($L$1,5),4)&amp;"-12-31",1)/100000000,[1]!EM_S_STM07_BS(E61,140,LEFT(RIGHT($L$1,11),10),1)/100000000)))</f>
        <v>32.1788269539</v>
      </c>
      <c r="M61" s="36">
        <f t="shared" ca="1" si="3"/>
        <v>1.3334788678740022</v>
      </c>
      <c r="N61" s="37">
        <f ca="1">IF(E61="","",IF(ISERROR([1]!EM_S_EST_NETPROFIT(E61,行业估值!$E$6,deadline)/100000000),"-",[1]!EM_S_EST_NETPROFIT(E61,行业估值!$E$6,deadline)/100000000))</f>
        <v>1.7518499999999999</v>
      </c>
      <c r="O61" s="36">
        <f t="shared" ca="1" si="4"/>
        <v>24.493983923281103</v>
      </c>
      <c r="T61" s="64" t="s">
        <v>226</v>
      </c>
      <c r="U61" s="64" t="s">
        <v>227</v>
      </c>
    </row>
    <row r="62" spans="4:21">
      <c r="D62" s="45" t="str">
        <f>IF(AND(行业估值!$B$39=$G62,COUNTIF($G$2:$G$2552,$G62)&gt;=1),COUNTIF($G$2:G62,$G62),"")</f>
        <v/>
      </c>
      <c r="E62" s="65" t="str">
        <f t="shared" si="0"/>
        <v>000100.SZ</v>
      </c>
      <c r="F62" s="65" t="str">
        <f t="shared" si="1"/>
        <v>TCL集团</v>
      </c>
      <c r="G62" s="34" t="str">
        <f>IF(E62="","",IF(行业估值!$C$5="申万行业",[1]!EM_S_INFO_INDUSTRY_SW2014(E62,"1"),IF(行业估值!$C$5="证监会行业",[1]!EM_S_INFO_INDUSTRY_CSRC1(E62,"1"),[1]!EM_S_INFO_INDUSTRY_EM2016(E62,"1"))))</f>
        <v>家电</v>
      </c>
      <c r="H62" s="34" t="str">
        <f>IF(E62="","",IF($H$1="上证50",[1]!EM_S_INFO_COMPINDEX(E62,"000016"),"")&amp;IF($H$1="上证180",[1]!EM_S_INFO_COMPINDEX(E62,"000010"),"")&amp;IF($H$1="沪深300",[1]!EM_S_INFO_COMPINDEX(E62,"000300"),"")&amp;IF(AND($H$1="上证A股",RIGHT(E62,2)="SH"),"是","")&amp;IF(AND($H$1="深证A股",RIGHT(E62,2)="SZ"),"是","")&amp;IF(AND($H$1="创业板",LEFT(E62,1)-3=0),"是","")&amp;IF(AND($H$1="全部A股",E62&lt;&gt;0),"是","")&amp;IF(AND($H$1="中小板",LEFT(E62,3)="002"),"是",""))</f>
        <v>是</v>
      </c>
      <c r="I62" s="46">
        <f ca="1">IF(E62="","",IF(OR([1]!EM_S_VAL_MV(E62,deadline)="",[1]!EM_S_VAL_MV(E62,deadline)="--",[1]!EM_S_VAL_MV(E62,deadline)="null"),0,[1]!EM_S_VAL_MV(E62,deadline)/100000000))</f>
        <v>503.25792034680001</v>
      </c>
      <c r="J62" s="46">
        <f ca="1">IF(E62="","",IF(RIGHT(LEFT($J$1,6),3)="TTM",[1]!EM_S_FA_PROFIT_TTM(E62,LEFT(RIGHT($J$1,11),10),1)/100000000,[1]!EM_S_STM07_IS(E62,61,LEFT(RIGHT($J$1,5),4)&amp;"-12-31",1)/100000000))</f>
        <v>46.766582049999997</v>
      </c>
      <c r="K62" s="36">
        <f t="shared" ca="1" si="2"/>
        <v>10.761058394405371</v>
      </c>
      <c r="L62" s="46">
        <f ca="1">IF(E62="","",IF(ISERROR(IF(行业估值!$E$7="最新年报",[1]!EM_S_STM07_BS(E62,140,LEFT(RIGHT($L$1,5),4)&amp;"-12-31",1)/100000000,[1]!EM_S_STM07_BS(E62,140,LEFT(RIGHT($L$1,11),10),1)/100000000)),0,IF(行业估值!$E$7="最新年报",[1]!EM_S_STM07_BS(E62,140,LEFT(RIGHT($L$1,5),4)&amp;"-12-31",1)/100000000,[1]!EM_S_STM07_BS(E62,140,LEFT(RIGHT($L$1,11),10),1)/100000000)))</f>
        <v>304.02435279000002</v>
      </c>
      <c r="M62" s="36">
        <f t="shared" ca="1" si="3"/>
        <v>1.655321081118845</v>
      </c>
      <c r="N62" s="37">
        <f ca="1">IF(E62="","",IF(ISERROR([1]!EM_S_EST_NETPROFIT(E62,行业估值!$E$6,deadline)/100000000),"-",[1]!EM_S_EST_NETPROFIT(E62,行业估值!$E$6,deadline)/100000000))</f>
        <v>38.033250000000002</v>
      </c>
      <c r="O62" s="36">
        <f t="shared" ca="1" si="4"/>
        <v>13.232051437802449</v>
      </c>
      <c r="T62" s="64" t="s">
        <v>228</v>
      </c>
      <c r="U62" s="64" t="s">
        <v>229</v>
      </c>
    </row>
    <row r="63" spans="4:21">
      <c r="D63" s="45" t="str">
        <f>IF(AND(行业估值!$B$39=$G63,COUNTIF($G$2:$G$2552,$G63)&gt;=1),COUNTIF($G$2:G63,$G63),"")</f>
        <v/>
      </c>
      <c r="E63" s="65" t="str">
        <f t="shared" si="0"/>
        <v>000150.SZ</v>
      </c>
      <c r="F63" s="65" t="str">
        <f t="shared" si="1"/>
        <v>宜华健康</v>
      </c>
      <c r="G63" s="34" t="str">
        <f>IF(E63="","",IF(行业估值!$C$5="申万行业",[1]!EM_S_INFO_INDUSTRY_SW2014(E63,"1"),IF(行业估值!$C$5="证监会行业",[1]!EM_S_INFO_INDUSTRY_CSRC1(E63,"1"),[1]!EM_S_INFO_INDUSTRY_EM2016(E63,"1"))))</f>
        <v>医药生物</v>
      </c>
      <c r="H63" s="34" t="str">
        <f>IF(E63="","",IF($H$1="上证50",[1]!EM_S_INFO_COMPINDEX(E63,"000016"),"")&amp;IF($H$1="上证180",[1]!EM_S_INFO_COMPINDEX(E63,"000010"),"")&amp;IF($H$1="沪深300",[1]!EM_S_INFO_COMPINDEX(E63,"000300"),"")&amp;IF(AND($H$1="上证A股",RIGHT(E63,2)="SH"),"是","")&amp;IF(AND($H$1="深证A股",RIGHT(E63,2)="SZ"),"是","")&amp;IF(AND($H$1="创业板",LEFT(E63,1)-3=0),"是","")&amp;IF(AND($H$1="全部A股",E63&lt;&gt;0),"是","")&amp;IF(AND($H$1="中小板",LEFT(E63,3)="002"),"是",""))</f>
        <v>是</v>
      </c>
      <c r="I63" s="46">
        <f ca="1">IF(E63="","",IF(OR([1]!EM_S_VAL_MV(E63,deadline)="",[1]!EM_S_VAL_MV(E63,deadline)="--",[1]!EM_S_VAL_MV(E63,deadline)="null"),0,[1]!EM_S_VAL_MV(E63,deadline)/100000000))</f>
        <v>43.446029071499993</v>
      </c>
      <c r="J63" s="46">
        <f ca="1">IF(E63="","",IF(RIGHT(LEFT($J$1,6),3)="TTM",[1]!EM_S_FA_PROFIT_TTM(E63,LEFT(RIGHT($J$1,11),10),1)/100000000,[1]!EM_S_STM07_IS(E63,61,LEFT(RIGHT($J$1,5),4)&amp;"-12-31",1)/100000000))</f>
        <v>-0.18232846879999998</v>
      </c>
      <c r="K63" s="36">
        <f t="shared" ca="1" si="2"/>
        <v>-238.28439605422716</v>
      </c>
      <c r="L63" s="46">
        <f ca="1">IF(E63="","",IF(ISERROR(IF(行业估值!$E$7="最新年报",[1]!EM_S_STM07_BS(E63,140,LEFT(RIGHT($L$1,5),4)&amp;"-12-31",1)/100000000,[1]!EM_S_STM07_BS(E63,140,LEFT(RIGHT($L$1,11),10),1)/100000000)),0,IF(行业估值!$E$7="最新年报",[1]!EM_S_STM07_BS(E63,140,LEFT(RIGHT($L$1,5),4)&amp;"-12-31",1)/100000000,[1]!EM_S_STM07_BS(E63,140,LEFT(RIGHT($L$1,11),10),1)/100000000)))</f>
        <v>24.178031184400002</v>
      </c>
      <c r="M63" s="36">
        <f t="shared" ca="1" si="3"/>
        <v>1.796921707154219</v>
      </c>
      <c r="N63" s="37" t="str">
        <f ca="1">IF(E63="","",IF(ISERROR([1]!EM_S_EST_NETPROFIT(E63,行业估值!$E$6,deadline)/100000000),"-",[1]!EM_S_EST_NETPROFIT(E63,行业估值!$E$6,deadline)/100000000))</f>
        <v>-</v>
      </c>
      <c r="O63" s="36" t="str">
        <f t="shared" ca="1" si="4"/>
        <v>-</v>
      </c>
      <c r="T63" s="64" t="s">
        <v>230</v>
      </c>
      <c r="U63" s="64" t="s">
        <v>231</v>
      </c>
    </row>
    <row r="64" spans="4:21">
      <c r="D64" s="45" t="str">
        <f>IF(AND(行业估值!$B$39=$G64,COUNTIF($G$2:$G$2552,$G64)&gt;=1),COUNTIF($G$2:G64,$G64),"")</f>
        <v/>
      </c>
      <c r="E64" s="65" t="str">
        <f t="shared" si="0"/>
        <v>000151.SZ</v>
      </c>
      <c r="F64" s="65" t="str">
        <f t="shared" si="1"/>
        <v>中成股份</v>
      </c>
      <c r="G64" s="34" t="str">
        <f>IF(E64="","",IF(行业估值!$C$5="申万行业",[1]!EM_S_INFO_INDUSTRY_SW2014(E64,"1"),IF(行业估值!$C$5="证监会行业",[1]!EM_S_INFO_INDUSTRY_CSRC1(E64,"1"),[1]!EM_S_INFO_INDUSTRY_EM2016(E64,"1"))))</f>
        <v>商贸零售</v>
      </c>
      <c r="H64" s="34" t="str">
        <f>IF(E64="","",IF($H$1="上证50",[1]!EM_S_INFO_COMPINDEX(E64,"000016"),"")&amp;IF($H$1="上证180",[1]!EM_S_INFO_COMPINDEX(E64,"000010"),"")&amp;IF($H$1="沪深300",[1]!EM_S_INFO_COMPINDEX(E64,"000300"),"")&amp;IF(AND($H$1="上证A股",RIGHT(E64,2)="SH"),"是","")&amp;IF(AND($H$1="深证A股",RIGHT(E64,2)="SZ"),"是","")&amp;IF(AND($H$1="创业板",LEFT(E64,1)-3=0),"是","")&amp;IF(AND($H$1="全部A股",E64&lt;&gt;0),"是","")&amp;IF(AND($H$1="中小板",LEFT(E64,3)="002"),"是",""))</f>
        <v>是</v>
      </c>
      <c r="I64" s="46">
        <f ca="1">IF(E64="","",IF(OR([1]!EM_S_VAL_MV(E64,deadline)="",[1]!EM_S_VAL_MV(E64,deadline)="--",[1]!EM_S_VAL_MV(E64,deadline)="null"),0,[1]!EM_S_VAL_MV(E64,deadline)/100000000))</f>
        <v>29.331617999999999</v>
      </c>
      <c r="J64" s="46">
        <f ca="1">IF(E64="","",IF(RIGHT(LEFT($J$1,6),3)="TTM",[1]!EM_S_FA_PROFIT_TTM(E64,LEFT(RIGHT($J$1,11),10),1)/100000000,[1]!EM_S_STM07_IS(E64,61,LEFT(RIGHT($J$1,5),4)&amp;"-12-31",1)/100000000))</f>
        <v>0.19856300530000001</v>
      </c>
      <c r="K64" s="36">
        <f t="shared" ca="1" si="2"/>
        <v>147.71945033609941</v>
      </c>
      <c r="L64" s="46">
        <f ca="1">IF(E64="","",IF(ISERROR(IF(行业估值!$E$7="最新年报",[1]!EM_S_STM07_BS(E64,140,LEFT(RIGHT($L$1,5),4)&amp;"-12-31",1)/100000000,[1]!EM_S_STM07_BS(E64,140,LEFT(RIGHT($L$1,11),10),1)/100000000)),0,IF(行业估值!$E$7="最新年报",[1]!EM_S_STM07_BS(E64,140,LEFT(RIGHT($L$1,5),4)&amp;"-12-31",1)/100000000,[1]!EM_S_STM07_BS(E64,140,LEFT(RIGHT($L$1,11),10),1)/100000000)))</f>
        <v>9.4726462391999995</v>
      </c>
      <c r="M64" s="36">
        <f t="shared" ca="1" si="3"/>
        <v>3.0964544921585886</v>
      </c>
      <c r="N64" s="37" t="str">
        <f ca="1">IF(E64="","",IF(ISERROR([1]!EM_S_EST_NETPROFIT(E64,行业估值!$E$6,deadline)/100000000),"-",[1]!EM_S_EST_NETPROFIT(E64,行业估值!$E$6,deadline)/100000000))</f>
        <v>-</v>
      </c>
      <c r="O64" s="36" t="str">
        <f t="shared" ca="1" si="4"/>
        <v>-</v>
      </c>
      <c r="T64" s="64" t="s">
        <v>232</v>
      </c>
      <c r="U64" s="64" t="s">
        <v>233</v>
      </c>
    </row>
    <row r="65" spans="4:21">
      <c r="D65" s="45" t="str">
        <f>IF(AND(行业估值!$B$39=$G65,COUNTIF($G$2:$G$2552,$G65)&gt;=1),COUNTIF($G$2:G65,$G65),"")</f>
        <v/>
      </c>
      <c r="E65" s="65" t="str">
        <f t="shared" si="0"/>
        <v>000153.SZ</v>
      </c>
      <c r="F65" s="65" t="str">
        <f t="shared" si="1"/>
        <v>丰原药业</v>
      </c>
      <c r="G65" s="34" t="str">
        <f>IF(E65="","",IF(行业估值!$C$5="申万行业",[1]!EM_S_INFO_INDUSTRY_SW2014(E65,"1"),IF(行业估值!$C$5="证监会行业",[1]!EM_S_INFO_INDUSTRY_CSRC1(E65,"1"),[1]!EM_S_INFO_INDUSTRY_EM2016(E65,"1"))))</f>
        <v>医药生物</v>
      </c>
      <c r="H65" s="34" t="str">
        <f>IF(E65="","",IF($H$1="上证50",[1]!EM_S_INFO_COMPINDEX(E65,"000016"),"")&amp;IF($H$1="上证180",[1]!EM_S_INFO_COMPINDEX(E65,"000010"),"")&amp;IF($H$1="沪深300",[1]!EM_S_INFO_COMPINDEX(E65,"000300"),"")&amp;IF(AND($H$1="上证A股",RIGHT(E65,2)="SH"),"是","")&amp;IF(AND($H$1="深证A股",RIGHT(E65,2)="SZ"),"是","")&amp;IF(AND($H$1="创业板",LEFT(E65,1)-3=0),"是","")&amp;IF(AND($H$1="全部A股",E65&lt;&gt;0),"是","")&amp;IF(AND($H$1="中小板",LEFT(E65,3)="002"),"是",""))</f>
        <v>是</v>
      </c>
      <c r="I65" s="46">
        <f ca="1">IF(E65="","",IF(OR([1]!EM_S_VAL_MV(E65,deadline)="",[1]!EM_S_VAL_MV(E65,deadline)="--",[1]!EM_S_VAL_MV(E65,deadline)="null"),0,[1]!EM_S_VAL_MV(E65,deadline)/100000000))</f>
        <v>19.415184505999999</v>
      </c>
      <c r="J65" s="46">
        <f ca="1">IF(E65="","",IF(RIGHT(LEFT($J$1,6),3)="TTM",[1]!EM_S_FA_PROFIT_TTM(E65,LEFT(RIGHT($J$1,11),10),1)/100000000,[1]!EM_S_STM07_IS(E65,61,LEFT(RIGHT($J$1,5),4)&amp;"-12-31",1)/100000000))</f>
        <v>0.79194908689999999</v>
      </c>
      <c r="K65" s="36">
        <f t="shared" ca="1" si="2"/>
        <v>24.515697823453099</v>
      </c>
      <c r="L65" s="46">
        <f ca="1">IF(E65="","",IF(ISERROR(IF(行业估值!$E$7="最新年报",[1]!EM_S_STM07_BS(E65,140,LEFT(RIGHT($L$1,5),4)&amp;"-12-31",1)/100000000,[1]!EM_S_STM07_BS(E65,140,LEFT(RIGHT($L$1,11),10),1)/100000000)),0,IF(行业估值!$E$7="最新年报",[1]!EM_S_STM07_BS(E65,140,LEFT(RIGHT($L$1,5),4)&amp;"-12-31",1)/100000000,[1]!EM_S_STM07_BS(E65,140,LEFT(RIGHT($L$1,11),10),1)/100000000)))</f>
        <v>13.185925386900001</v>
      </c>
      <c r="M65" s="36">
        <f t="shared" ca="1" si="3"/>
        <v>1.472417288610526</v>
      </c>
      <c r="N65" s="37" t="str">
        <f ca="1">IF(E65="","",IF(ISERROR([1]!EM_S_EST_NETPROFIT(E65,行业估值!$E$6,deadline)/100000000),"-",[1]!EM_S_EST_NETPROFIT(E65,行业估值!$E$6,deadline)/100000000))</f>
        <v>-</v>
      </c>
      <c r="O65" s="36" t="str">
        <f t="shared" ca="1" si="4"/>
        <v>-</v>
      </c>
      <c r="T65" s="64" t="s">
        <v>234</v>
      </c>
      <c r="U65" s="64" t="s">
        <v>235</v>
      </c>
    </row>
    <row r="66" spans="4:21">
      <c r="D66" s="45" t="str">
        <f>IF(AND(行业估值!$B$39=$G66,COUNTIF($G$2:$G$2552,$G66)&gt;=1),COUNTIF($G$2:G66,$G66),"")</f>
        <v/>
      </c>
      <c r="E66" s="65" t="str">
        <f t="shared" si="0"/>
        <v>000155.SZ</v>
      </c>
      <c r="F66" s="65" t="str">
        <f t="shared" si="1"/>
        <v>川能动力</v>
      </c>
      <c r="G66" s="34" t="str">
        <f>IF(E66="","",IF(行业估值!$C$5="申万行业",[1]!EM_S_INFO_INDUSTRY_SW2014(E66,"1"),IF(行业估值!$C$5="证监会行业",[1]!EM_S_INFO_INDUSTRY_CSRC1(E66,"1"),[1]!EM_S_INFO_INDUSTRY_EM2016(E66,"1"))))</f>
        <v>公用事业</v>
      </c>
      <c r="H66" s="34" t="str">
        <f>IF(E66="","",IF($H$1="上证50",[1]!EM_S_INFO_COMPINDEX(E66,"000016"),"")&amp;IF($H$1="上证180",[1]!EM_S_INFO_COMPINDEX(E66,"000010"),"")&amp;IF($H$1="沪深300",[1]!EM_S_INFO_COMPINDEX(E66,"000300"),"")&amp;IF(AND($H$1="上证A股",RIGHT(E66,2)="SH"),"是","")&amp;IF(AND($H$1="深证A股",RIGHT(E66,2)="SZ"),"是","")&amp;IF(AND($H$1="创业板",LEFT(E66,1)-3=0),"是","")&amp;IF(AND($H$1="全部A股",E66&lt;&gt;0),"是","")&amp;IF(AND($H$1="中小板",LEFT(E66,3)="002"),"是",""))</f>
        <v>是</v>
      </c>
      <c r="I66" s="46">
        <f ca="1">IF(E66="","",IF(OR([1]!EM_S_VAL_MV(E66,deadline)="",[1]!EM_S_VAL_MV(E66,deadline)="--",[1]!EM_S_VAL_MV(E66,deadline)="null"),0,[1]!EM_S_VAL_MV(E66,deadline)/100000000))</f>
        <v>48.895000000000003</v>
      </c>
      <c r="J66" s="46">
        <f ca="1">IF(E66="","",IF(RIGHT(LEFT($J$1,6),3)="TTM",[1]!EM_S_FA_PROFIT_TTM(E66,LEFT(RIGHT($J$1,11),10),1)/100000000,[1]!EM_S_STM07_IS(E66,61,LEFT(RIGHT($J$1,5),4)&amp;"-12-31",1)/100000000))</f>
        <v>6.7855260853999999</v>
      </c>
      <c r="K66" s="36">
        <f t="shared" ca="1" si="2"/>
        <v>7.2057787980808703</v>
      </c>
      <c r="L66" s="46">
        <f ca="1">IF(E66="","",IF(ISERROR(IF(行业估值!$E$7="最新年报",[1]!EM_S_STM07_BS(E66,140,LEFT(RIGHT($L$1,5),4)&amp;"-12-31",1)/100000000,[1]!EM_S_STM07_BS(E66,140,LEFT(RIGHT($L$1,11),10),1)/100000000)),0,IF(行业估值!$E$7="最新年报",[1]!EM_S_STM07_BS(E66,140,LEFT(RIGHT($L$1,5),4)&amp;"-12-31",1)/100000000,[1]!EM_S_STM07_BS(E66,140,LEFT(RIGHT($L$1,11),10),1)/100000000)))</f>
        <v>35.322364988800004</v>
      </c>
      <c r="M66" s="36">
        <f t="shared" ca="1" si="3"/>
        <v>1.3842504604519998</v>
      </c>
      <c r="N66" s="37" t="str">
        <f ca="1">IF(E66="","",IF(ISERROR([1]!EM_S_EST_NETPROFIT(E66,行业估值!$E$6,deadline)/100000000),"-",[1]!EM_S_EST_NETPROFIT(E66,行业估值!$E$6,deadline)/100000000))</f>
        <v>-</v>
      </c>
      <c r="O66" s="36" t="str">
        <f t="shared" ca="1" si="4"/>
        <v>-</v>
      </c>
      <c r="T66" s="64" t="s">
        <v>236</v>
      </c>
      <c r="U66" s="64" t="s">
        <v>237</v>
      </c>
    </row>
    <row r="67" spans="4:21">
      <c r="D67" s="45" t="str">
        <f>IF(AND(行业估值!$B$39=$G67,COUNTIF($G$2:$G$2552,$G67)&gt;=1),COUNTIF($G$2:G67,$G67),"")</f>
        <v/>
      </c>
      <c r="E67" s="65" t="str">
        <f t="shared" ref="E67:E130" si="5">IF(U67="","",U67)</f>
        <v>000156.SZ</v>
      </c>
      <c r="F67" s="65" t="str">
        <f t="shared" ref="F67:F130" si="6">IF(T67="","",T67)</f>
        <v>华数传媒</v>
      </c>
      <c r="G67" s="34" t="str">
        <f>IF(E67="","",IF(行业估值!$C$5="申万行业",[1]!EM_S_INFO_INDUSTRY_SW2014(E67,"1"),IF(行业估值!$C$5="证监会行业",[1]!EM_S_INFO_INDUSTRY_CSRC1(E67,"1"),[1]!EM_S_INFO_INDUSTRY_EM2016(E67,"1"))))</f>
        <v>文化传媒</v>
      </c>
      <c r="H67" s="34" t="str">
        <f>IF(E67="","",IF($H$1="上证50",[1]!EM_S_INFO_COMPINDEX(E67,"000016"),"")&amp;IF($H$1="上证180",[1]!EM_S_INFO_COMPINDEX(E67,"000010"),"")&amp;IF($H$1="沪深300",[1]!EM_S_INFO_COMPINDEX(E67,"000300"),"")&amp;IF(AND($H$1="上证A股",RIGHT(E67,2)="SH"),"是","")&amp;IF(AND($H$1="深证A股",RIGHT(E67,2)="SZ"),"是","")&amp;IF(AND($H$1="创业板",LEFT(E67,1)-3=0),"是","")&amp;IF(AND($H$1="全部A股",E67&lt;&gt;0),"是","")&amp;IF(AND($H$1="中小板",LEFT(E67,3)="002"),"是",""))</f>
        <v>是</v>
      </c>
      <c r="I67" s="46">
        <f ca="1">IF(E67="","",IF(OR([1]!EM_S_VAL_MV(E67,deadline)="",[1]!EM_S_VAL_MV(E67,deadline)="--",[1]!EM_S_VAL_MV(E67,deadline)="null"),0,[1]!EM_S_VAL_MV(E67,deadline)/100000000))</f>
        <v>120.8315653386</v>
      </c>
      <c r="J67" s="46">
        <f ca="1">IF(E67="","",IF(RIGHT(LEFT($J$1,6),3)="TTM",[1]!EM_S_FA_PROFIT_TTM(E67,LEFT(RIGHT($J$1,11),10),1)/100000000,[1]!EM_S_STM07_IS(E67,61,LEFT(RIGHT($J$1,5),4)&amp;"-12-31",1)/100000000))</f>
        <v>6.6754717714999998</v>
      </c>
      <c r="K67" s="36">
        <f t="shared" ref="K67:K130" ca="1" si="7">IF(E67="","",IF(OR(I67=0,J67=0),"-",I67/J67))</f>
        <v>18.100827847774536</v>
      </c>
      <c r="L67" s="46">
        <f ca="1">IF(E67="","",IF(ISERROR(IF(行业估值!$E$7="最新年报",[1]!EM_S_STM07_BS(E67,140,LEFT(RIGHT($L$1,5),4)&amp;"-12-31",1)/100000000,[1]!EM_S_STM07_BS(E67,140,LEFT(RIGHT($L$1,11),10),1)/100000000)),0,IF(行业估值!$E$7="最新年报",[1]!EM_S_STM07_BS(E67,140,LEFT(RIGHT($L$1,5),4)&amp;"-12-31",1)/100000000,[1]!EM_S_STM07_BS(E67,140,LEFT(RIGHT($L$1,11),10),1)/100000000)))</f>
        <v>108.68590335450001</v>
      </c>
      <c r="M67" s="36">
        <f t="shared" ref="M67:M130" ca="1" si="8">IF(E67="","",IF(OR(I67=0,L67=0),"-",I67/L67))</f>
        <v>1.1117501130250955</v>
      </c>
      <c r="N67" s="37">
        <f ca="1">IF(E67="","",IF(ISERROR([1]!EM_S_EST_NETPROFIT(E67,行业估值!$E$6,deadline)/100000000),"-",[1]!EM_S_EST_NETPROFIT(E67,行业估值!$E$6,deadline)/100000000))</f>
        <v>7.3109999999999999</v>
      </c>
      <c r="O67" s="36">
        <f t="shared" ref="O67:O130" ca="1" si="9">IF(E67="","",IF(ISERROR(IF(OR(I67=0,N67=0),"-",I67/N67)),"-",IF(OR(I67=0,N67=0),"-",I67/N67)))</f>
        <v>16.527364975871976</v>
      </c>
      <c r="T67" s="64" t="s">
        <v>238</v>
      </c>
      <c r="U67" s="64" t="s">
        <v>239</v>
      </c>
    </row>
    <row r="68" spans="4:21">
      <c r="D68" s="45">
        <f>IF(AND(行业估值!$B$39=$G68,COUNTIF($G$2:$G$2552,$G68)&gt;=1),COUNTIF($G$2:G68,$G68),"")</f>
        <v>2</v>
      </c>
      <c r="E68" s="65" t="str">
        <f t="shared" si="5"/>
        <v>000157.SZ</v>
      </c>
      <c r="F68" s="65" t="str">
        <f t="shared" si="6"/>
        <v>中联重科</v>
      </c>
      <c r="G68" s="34" t="str">
        <f>IF(E68="","",IF(行业估值!$C$5="申万行业",[1]!EM_S_INFO_INDUSTRY_SW2014(E68,"1"),IF(行业估值!$C$5="证监会行业",[1]!EM_S_INFO_INDUSTRY_CSRC1(E68,"1"),[1]!EM_S_INFO_INDUSTRY_EM2016(E68,"1"))))</f>
        <v>机械设备</v>
      </c>
      <c r="H68" s="34" t="str">
        <f>IF(E68="","",IF($H$1="上证50",[1]!EM_S_INFO_COMPINDEX(E68,"000016"),"")&amp;IF($H$1="上证180",[1]!EM_S_INFO_COMPINDEX(E68,"000010"),"")&amp;IF($H$1="沪深300",[1]!EM_S_INFO_COMPINDEX(E68,"000300"),"")&amp;IF(AND($H$1="上证A股",RIGHT(E68,2)="SH"),"是","")&amp;IF(AND($H$1="深证A股",RIGHT(E68,2)="SZ"),"是","")&amp;IF(AND($H$1="创业板",LEFT(E68,1)-3=0),"是","")&amp;IF(AND($H$1="全部A股",E68&lt;&gt;0),"是","")&amp;IF(AND($H$1="中小板",LEFT(E68,3)="002"),"是",""))</f>
        <v>是</v>
      </c>
      <c r="I68" s="46">
        <f ca="1">IF(E68="","",IF(OR([1]!EM_S_VAL_MV(E68,deadline)="",[1]!EM_S_VAL_MV(E68,deadline)="--",[1]!EM_S_VAL_MV(E68,deadline)="null"),0,[1]!EM_S_VAL_MV(E68,deadline)/100000000))</f>
        <v>476.83331977800003</v>
      </c>
      <c r="J68" s="46">
        <f ca="1">IF(E68="","",IF(RIGHT(LEFT($J$1,6),3)="TTM",[1]!EM_S_FA_PROFIT_TTM(E68,LEFT(RIGHT($J$1,11),10),1)/100000000,[1]!EM_S_STM07_IS(E68,61,LEFT(RIGHT($J$1,5),4)&amp;"-12-31",1)/100000000))</f>
        <v>41.295731773299998</v>
      </c>
      <c r="K68" s="36">
        <f t="shared" ca="1" si="7"/>
        <v>11.546794288466865</v>
      </c>
      <c r="L68" s="46">
        <f ca="1">IF(E68="","",IF(ISERROR(IF(行业估值!$E$7="最新年报",[1]!EM_S_STM07_BS(E68,140,LEFT(RIGHT($L$1,5),4)&amp;"-12-31",1)/100000000,[1]!EM_S_STM07_BS(E68,140,LEFT(RIGHT($L$1,11),10),1)/100000000)),0,IF(行业估值!$E$7="最新年报",[1]!EM_S_STM07_BS(E68,140,LEFT(RIGHT($L$1,5),4)&amp;"-12-31",1)/100000000,[1]!EM_S_STM07_BS(E68,140,LEFT(RIGHT($L$1,11),10),1)/100000000)))</f>
        <v>378.45921526809997</v>
      </c>
      <c r="M68" s="36">
        <f t="shared" ca="1" si="8"/>
        <v>1.2599331725618359</v>
      </c>
      <c r="N68" s="37">
        <f ca="1">IF(E68="","",IF(ISERROR([1]!EM_S_EST_NETPROFIT(E68,行业估值!$E$6,deadline)/100000000),"-",[1]!EM_S_EST_NETPROFIT(E68,行业估值!$E$6,deadline)/100000000))</f>
        <v>42.542996296296295</v>
      </c>
      <c r="O68" s="36">
        <f t="shared" ca="1" si="9"/>
        <v>11.208268370592227</v>
      </c>
      <c r="T68" s="64" t="s">
        <v>240</v>
      </c>
      <c r="U68" s="64" t="s">
        <v>241</v>
      </c>
    </row>
    <row r="69" spans="4:21">
      <c r="D69" s="45" t="str">
        <f>IF(AND(行业估值!$B$39=$G69,COUNTIF($G$2:$G$2552,$G69)&gt;=1),COUNTIF($G$2:G69,$G69),"")</f>
        <v/>
      </c>
      <c r="E69" s="65" t="str">
        <f t="shared" si="5"/>
        <v>000158.SZ</v>
      </c>
      <c r="F69" s="65" t="str">
        <f t="shared" si="6"/>
        <v>常山北明</v>
      </c>
      <c r="G69" s="34" t="str">
        <f>IF(E69="","",IF(行业估值!$C$5="申万行业",[1]!EM_S_INFO_INDUSTRY_SW2014(E69,"1"),IF(行业估值!$C$5="证监会行业",[1]!EM_S_INFO_INDUSTRY_CSRC1(E69,"1"),[1]!EM_S_INFO_INDUSTRY_EM2016(E69,"1"))))</f>
        <v>信息技术</v>
      </c>
      <c r="H69" s="34" t="str">
        <f>IF(E69="","",IF($H$1="上证50",[1]!EM_S_INFO_COMPINDEX(E69,"000016"),"")&amp;IF($H$1="上证180",[1]!EM_S_INFO_COMPINDEX(E69,"000010"),"")&amp;IF($H$1="沪深300",[1]!EM_S_INFO_COMPINDEX(E69,"000300"),"")&amp;IF(AND($H$1="上证A股",RIGHT(E69,2)="SH"),"是","")&amp;IF(AND($H$1="深证A股",RIGHT(E69,2)="SZ"),"是","")&amp;IF(AND($H$1="创业板",LEFT(E69,1)-3=0),"是","")&amp;IF(AND($H$1="全部A股",E69&lt;&gt;0),"是","")&amp;IF(AND($H$1="中小板",LEFT(E69,3)="002"),"是",""))</f>
        <v>是</v>
      </c>
      <c r="I69" s="46">
        <f ca="1">IF(E69="","",IF(OR([1]!EM_S_VAL_MV(E69,deadline)="",[1]!EM_S_VAL_MV(E69,deadline)="--",[1]!EM_S_VAL_MV(E69,deadline)="null"),0,[1]!EM_S_VAL_MV(E69,deadline)/100000000))</f>
        <v>95.536172745800002</v>
      </c>
      <c r="J69" s="46">
        <f ca="1">IF(E69="","",IF(RIGHT(LEFT($J$1,6),3)="TTM",[1]!EM_S_FA_PROFIT_TTM(E69,LEFT(RIGHT($J$1,11),10),1)/100000000,[1]!EM_S_STM07_IS(E69,61,LEFT(RIGHT($J$1,5),4)&amp;"-12-31",1)/100000000))</f>
        <v>1.8050688227</v>
      </c>
      <c r="K69" s="36">
        <f t="shared" ca="1" si="7"/>
        <v>52.926609525557126</v>
      </c>
      <c r="L69" s="46">
        <f ca="1">IF(E69="","",IF(ISERROR(IF(行业估值!$E$7="最新年报",[1]!EM_S_STM07_BS(E69,140,LEFT(RIGHT($L$1,5),4)&amp;"-12-31",1)/100000000,[1]!EM_S_STM07_BS(E69,140,LEFT(RIGHT($L$1,11),10),1)/100000000)),0,IF(行业估值!$E$7="最新年报",[1]!EM_S_STM07_BS(E69,140,LEFT(RIGHT($L$1,5),4)&amp;"-12-31",1)/100000000,[1]!EM_S_STM07_BS(E69,140,LEFT(RIGHT($L$1,11),10),1)/100000000)))</f>
        <v>59.127529774899998</v>
      </c>
      <c r="M69" s="36">
        <f t="shared" ca="1" si="8"/>
        <v>1.6157646549671301</v>
      </c>
      <c r="N69" s="37">
        <f ca="1">IF(E69="","",IF(ISERROR([1]!EM_S_EST_NETPROFIT(E69,行业估值!$E$6,deadline)/100000000),"-",[1]!EM_S_EST_NETPROFIT(E69,行业估值!$E$6,deadline)/100000000))</f>
        <v>2.0499999999999998</v>
      </c>
      <c r="O69" s="36">
        <f t="shared" ca="1" si="9"/>
        <v>46.603011095512201</v>
      </c>
      <c r="T69" s="64" t="s">
        <v>242</v>
      </c>
      <c r="U69" s="64" t="s">
        <v>243</v>
      </c>
    </row>
    <row r="70" spans="4:21">
      <c r="D70" s="45" t="str">
        <f>IF(AND(行业估值!$B$39=$G70,COUNTIF($G$2:$G$2552,$G70)&gt;=1),COUNTIF($G$2:G70,$G70),"")</f>
        <v/>
      </c>
      <c r="E70" s="65" t="str">
        <f t="shared" si="5"/>
        <v>000159.SZ</v>
      </c>
      <c r="F70" s="65" t="str">
        <f t="shared" si="6"/>
        <v>国际实业</v>
      </c>
      <c r="G70" s="34" t="str">
        <f>IF(E70="","",IF(行业估值!$C$5="申万行业",[1]!EM_S_INFO_INDUSTRY_SW2014(E70,"1"),IF(行业估值!$C$5="证监会行业",[1]!EM_S_INFO_INDUSTRY_CSRC1(E70,"1"),[1]!EM_S_INFO_INDUSTRY_EM2016(E70,"1"))))</f>
        <v>化石能源</v>
      </c>
      <c r="H70" s="34" t="str">
        <f>IF(E70="","",IF($H$1="上证50",[1]!EM_S_INFO_COMPINDEX(E70,"000016"),"")&amp;IF($H$1="上证180",[1]!EM_S_INFO_COMPINDEX(E70,"000010"),"")&amp;IF($H$1="沪深300",[1]!EM_S_INFO_COMPINDEX(E70,"000300"),"")&amp;IF(AND($H$1="上证A股",RIGHT(E70,2)="SH"),"是","")&amp;IF(AND($H$1="深证A股",RIGHT(E70,2)="SZ"),"是","")&amp;IF(AND($H$1="创业板",LEFT(E70,1)-3=0),"是","")&amp;IF(AND($H$1="全部A股",E70&lt;&gt;0),"是","")&amp;IF(AND($H$1="中小板",LEFT(E70,3)="002"),"是",""))</f>
        <v>是</v>
      </c>
      <c r="I70" s="46">
        <f ca="1">IF(E70="","",IF(OR([1]!EM_S_VAL_MV(E70,deadline)="",[1]!EM_S_VAL_MV(E70,deadline)="--",[1]!EM_S_VAL_MV(E70,deadline)="null"),0,[1]!EM_S_VAL_MV(E70,deadline)/100000000))</f>
        <v>26.485798214299997</v>
      </c>
      <c r="J70" s="46">
        <f ca="1">IF(E70="","",IF(RIGHT(LEFT($J$1,6),3)="TTM",[1]!EM_S_FA_PROFIT_TTM(E70,LEFT(RIGHT($J$1,11),10),1)/100000000,[1]!EM_S_STM07_IS(E70,61,LEFT(RIGHT($J$1,5),4)&amp;"-12-31",1)/100000000))</f>
        <v>0.1233570964</v>
      </c>
      <c r="K70" s="36">
        <f t="shared" ca="1" si="7"/>
        <v>214.70834663955333</v>
      </c>
      <c r="L70" s="46">
        <f ca="1">IF(E70="","",IF(ISERROR(IF(行业估值!$E$7="最新年报",[1]!EM_S_STM07_BS(E70,140,LEFT(RIGHT($L$1,5),4)&amp;"-12-31",1)/100000000,[1]!EM_S_STM07_BS(E70,140,LEFT(RIGHT($L$1,11),10),1)/100000000)),0,IF(行业估值!$E$7="最新年报",[1]!EM_S_STM07_BS(E70,140,LEFT(RIGHT($L$1,5),4)&amp;"-12-31",1)/100000000,[1]!EM_S_STM07_BS(E70,140,LEFT(RIGHT($L$1,11),10),1)/100000000)))</f>
        <v>21.416440017500001</v>
      </c>
      <c r="M70" s="36">
        <f t="shared" ca="1" si="8"/>
        <v>1.2367040550463884</v>
      </c>
      <c r="N70" s="37" t="str">
        <f ca="1">IF(E70="","",IF(ISERROR([1]!EM_S_EST_NETPROFIT(E70,行业估值!$E$6,deadline)/100000000),"-",[1]!EM_S_EST_NETPROFIT(E70,行业估值!$E$6,deadline)/100000000))</f>
        <v>-</v>
      </c>
      <c r="O70" s="36" t="str">
        <f t="shared" ca="1" si="9"/>
        <v>-</v>
      </c>
      <c r="T70" s="64" t="s">
        <v>244</v>
      </c>
      <c r="U70" s="64" t="s">
        <v>245</v>
      </c>
    </row>
    <row r="71" spans="4:21">
      <c r="D71" s="45" t="str">
        <f>IF(AND(行业估值!$B$39=$G71,COUNTIF($G$2:$G$2552,$G71)&gt;=1),COUNTIF($G$2:G71,$G71),"")</f>
        <v/>
      </c>
      <c r="E71" s="65" t="str">
        <f t="shared" si="5"/>
        <v>000166.SZ</v>
      </c>
      <c r="F71" s="65" t="str">
        <f t="shared" si="6"/>
        <v>申万宏源</v>
      </c>
      <c r="G71" s="34" t="str">
        <f>IF(E71="","",IF(行业估值!$C$5="申万行业",[1]!EM_S_INFO_INDUSTRY_SW2014(E71,"1"),IF(行业估值!$C$5="证监会行业",[1]!EM_S_INFO_INDUSTRY_CSRC1(E71,"1"),[1]!EM_S_INFO_INDUSTRY_EM2016(E71,"1"))))</f>
        <v>金融</v>
      </c>
      <c r="H71" s="34" t="str">
        <f>IF(E71="","",IF($H$1="上证50",[1]!EM_S_INFO_COMPINDEX(E71,"000016"),"")&amp;IF($H$1="上证180",[1]!EM_S_INFO_COMPINDEX(E71,"000010"),"")&amp;IF($H$1="沪深300",[1]!EM_S_INFO_COMPINDEX(E71,"000300"),"")&amp;IF(AND($H$1="上证A股",RIGHT(E71,2)="SH"),"是","")&amp;IF(AND($H$1="深证A股",RIGHT(E71,2)="SZ"),"是","")&amp;IF(AND($H$1="创业板",LEFT(E71,1)-3=0),"是","")&amp;IF(AND($H$1="全部A股",E71&lt;&gt;0),"是","")&amp;IF(AND($H$1="中小板",LEFT(E71,3)="002"),"是",""))</f>
        <v>是</v>
      </c>
      <c r="I71" s="46">
        <f ca="1">IF(E71="","",IF(OR([1]!EM_S_VAL_MV(E71,deadline)="",[1]!EM_S_VAL_MV(E71,deadline)="--",[1]!EM_S_VAL_MV(E71,deadline)="null"),0,[1]!EM_S_VAL_MV(E71,deadline)/100000000))</f>
        <v>1189.3973665999999</v>
      </c>
      <c r="J71" s="46">
        <f ca="1">IF(E71="","",IF(RIGHT(LEFT($J$1,6),3)="TTM",[1]!EM_S_FA_PROFIT_TTM(E71,LEFT(RIGHT($J$1,11),10),1)/100000000,[1]!EM_S_STM07_IS(E71,61,LEFT(RIGHT($J$1,5),4)&amp;"-12-31",1)/100000000))</f>
        <v>56.740957338100003</v>
      </c>
      <c r="K71" s="36">
        <f t="shared" ca="1" si="7"/>
        <v>20.961884014624339</v>
      </c>
      <c r="L71" s="46">
        <f ca="1">IF(E71="","",IF(ISERROR(IF(行业估值!$E$7="最新年报",[1]!EM_S_STM07_BS(E71,140,LEFT(RIGHT($L$1,5),4)&amp;"-12-31",1)/100000000,[1]!EM_S_STM07_BS(E71,140,LEFT(RIGHT($L$1,11),10),1)/100000000)),0,IF(行业估值!$E$7="最新年报",[1]!EM_S_STM07_BS(E71,140,LEFT(RIGHT($L$1,5),4)&amp;"-12-31",1)/100000000,[1]!EM_S_STM07_BS(E71,140,LEFT(RIGHT($L$1,11),10),1)/100000000)))</f>
        <v>820.38123073220004</v>
      </c>
      <c r="M71" s="36">
        <f t="shared" ca="1" si="8"/>
        <v>1.4498105539767756</v>
      </c>
      <c r="N71" s="37">
        <f ca="1">IF(E71="","",IF(ISERROR([1]!EM_S_EST_NETPROFIT(E71,行业估值!$E$6,deadline)/100000000),"-",[1]!EM_S_EST_NETPROFIT(E71,行业估值!$E$6,deadline)/100000000))</f>
        <v>57.226666666666667</v>
      </c>
      <c r="O71" s="36">
        <f t="shared" ca="1" si="9"/>
        <v>20.783970758387696</v>
      </c>
      <c r="T71" s="64" t="s">
        <v>246</v>
      </c>
      <c r="U71" s="64" t="s">
        <v>247</v>
      </c>
    </row>
    <row r="72" spans="4:21">
      <c r="D72" s="45" t="str">
        <f>IF(AND(行业估值!$B$39=$G72,COUNTIF($G$2:$G$2552,$G72)&gt;=1),COUNTIF($G$2:G72,$G72),"")</f>
        <v/>
      </c>
      <c r="E72" s="65" t="str">
        <f t="shared" si="5"/>
        <v>000301.SZ</v>
      </c>
      <c r="F72" s="65" t="str">
        <f t="shared" si="6"/>
        <v>东方盛虹</v>
      </c>
      <c r="G72" s="34" t="str">
        <f>IF(E72="","",IF(行业估值!$C$5="申万行业",[1]!EM_S_INFO_INDUSTRY_SW2014(E72,"1"),IF(行业估值!$C$5="证监会行业",[1]!EM_S_INFO_INDUSTRY_CSRC1(E72,"1"),[1]!EM_S_INFO_INDUSTRY_EM2016(E72,"1"))))</f>
        <v>基础化工</v>
      </c>
      <c r="H72" s="34" t="str">
        <f>IF(E72="","",IF($H$1="上证50",[1]!EM_S_INFO_COMPINDEX(E72,"000016"),"")&amp;IF($H$1="上证180",[1]!EM_S_INFO_COMPINDEX(E72,"000010"),"")&amp;IF($H$1="沪深300",[1]!EM_S_INFO_COMPINDEX(E72,"000300"),"")&amp;IF(AND($H$1="上证A股",RIGHT(E72,2)="SH"),"是","")&amp;IF(AND($H$1="深证A股",RIGHT(E72,2)="SZ"),"是","")&amp;IF(AND($H$1="创业板",LEFT(E72,1)-3=0),"是","")&amp;IF(AND($H$1="全部A股",E72&lt;&gt;0),"是","")&amp;IF(AND($H$1="中小板",LEFT(E72,3)="002"),"是",""))</f>
        <v>是</v>
      </c>
      <c r="I72" s="46">
        <f ca="1">IF(E72="","",IF(OR([1]!EM_S_VAL_MV(E72,deadline)="",[1]!EM_S_VAL_MV(E72,deadline)="--",[1]!EM_S_VAL_MV(E72,deadline)="null"),0,[1]!EM_S_VAL_MV(E72,deadline)/100000000))</f>
        <v>201.4526611</v>
      </c>
      <c r="J72" s="46">
        <f ca="1">IF(E72="","",IF(RIGHT(LEFT($J$1,6),3)="TTM",[1]!EM_S_FA_PROFIT_TTM(E72,LEFT(RIGHT($J$1,11),10),1)/100000000,[1]!EM_S_STM07_IS(E72,61,LEFT(RIGHT($J$1,5),4)&amp;"-12-31",1)/100000000))</f>
        <v>12.533595743499999</v>
      </c>
      <c r="K72" s="36">
        <f t="shared" ca="1" si="7"/>
        <v>16.073014099283888</v>
      </c>
      <c r="L72" s="46">
        <f ca="1">IF(E72="","",IF(ISERROR(IF(行业估值!$E$7="最新年报",[1]!EM_S_STM07_BS(E72,140,LEFT(RIGHT($L$1,5),4)&amp;"-12-31",1)/100000000,[1]!EM_S_STM07_BS(E72,140,LEFT(RIGHT($L$1,11),10),1)/100000000)),0,IF(行业估值!$E$7="最新年报",[1]!EM_S_STM07_BS(E72,140,LEFT(RIGHT($L$1,5),4)&amp;"-12-31",1)/100000000,[1]!EM_S_STM07_BS(E72,140,LEFT(RIGHT($L$1,11),10),1)/100000000)))</f>
        <v>134.66546080450001</v>
      </c>
      <c r="M72" s="36">
        <f t="shared" ca="1" si="8"/>
        <v>1.495948997586382</v>
      </c>
      <c r="N72" s="37">
        <f ca="1">IF(E72="","",IF(ISERROR([1]!EM_S_EST_NETPROFIT(E72,行业估值!$E$6,deadline)/100000000),"-",[1]!EM_S_EST_NETPROFIT(E72,行业估值!$E$6,deadline)/100000000))</f>
        <v>15.701862500000001</v>
      </c>
      <c r="O72" s="36">
        <f t="shared" ca="1" si="9"/>
        <v>12.829857674527464</v>
      </c>
      <c r="T72" s="64" t="s">
        <v>248</v>
      </c>
      <c r="U72" s="64" t="s">
        <v>249</v>
      </c>
    </row>
    <row r="73" spans="4:21">
      <c r="D73" s="45" t="str">
        <f>IF(AND(行业估值!$B$39=$G73,COUNTIF($G$2:$G$2552,$G73)&gt;=1),COUNTIF($G$2:G73,$G73),"")</f>
        <v/>
      </c>
      <c r="E73" s="65" t="str">
        <f t="shared" si="5"/>
        <v>000333.SZ</v>
      </c>
      <c r="F73" s="65" t="str">
        <f t="shared" si="6"/>
        <v>美的集团</v>
      </c>
      <c r="G73" s="34" t="str">
        <f>IF(E73="","",IF(行业估值!$C$5="申万行业",[1]!EM_S_INFO_INDUSTRY_SW2014(E73,"1"),IF(行业估值!$C$5="证监会行业",[1]!EM_S_INFO_INDUSTRY_CSRC1(E73,"1"),[1]!EM_S_INFO_INDUSTRY_EM2016(E73,"1"))))</f>
        <v>家电</v>
      </c>
      <c r="H73" s="34" t="str">
        <f>IF(E73="","",IF($H$1="上证50",[1]!EM_S_INFO_COMPINDEX(E73,"000016"),"")&amp;IF($H$1="上证180",[1]!EM_S_INFO_COMPINDEX(E73,"000010"),"")&amp;IF($H$1="沪深300",[1]!EM_S_INFO_COMPINDEX(E73,"000300"),"")&amp;IF(AND($H$1="上证A股",RIGHT(E73,2)="SH"),"是","")&amp;IF(AND($H$1="深证A股",RIGHT(E73,2)="SZ"),"是","")&amp;IF(AND($H$1="创业板",LEFT(E73,1)-3=0),"是","")&amp;IF(AND($H$1="全部A股",E73&lt;&gt;0),"是","")&amp;IF(AND($H$1="中小板",LEFT(E73,3)="002"),"是",""))</f>
        <v>是</v>
      </c>
      <c r="I73" s="46">
        <f ca="1">IF(E73="","",IF(OR([1]!EM_S_VAL_MV(E73,deadline)="",[1]!EM_S_VAL_MV(E73,deadline)="--",[1]!EM_S_VAL_MV(E73,deadline)="null"),0,[1]!EM_S_VAL_MV(E73,deadline)/100000000))</f>
        <v>3825.4172431954999</v>
      </c>
      <c r="J73" s="46">
        <f ca="1">IF(E73="","",IF(RIGHT(LEFT($J$1,6),3)="TTM",[1]!EM_S_FA_PROFIT_TTM(E73,LEFT(RIGHT($J$1,11),10),1)/100000000,[1]!EM_S_STM07_IS(E73,61,LEFT(RIGHT($J$1,5),4)&amp;"-12-31",1)/100000000))</f>
        <v>249.20392000000001</v>
      </c>
      <c r="K73" s="36">
        <f t="shared" ca="1" si="7"/>
        <v>15.350550036273505</v>
      </c>
      <c r="L73" s="46">
        <f ca="1">IF(E73="","",IF(ISERROR(IF(行业估值!$E$7="最新年报",[1]!EM_S_STM07_BS(E73,140,LEFT(RIGHT($L$1,5),4)&amp;"-12-31",1)/100000000,[1]!EM_S_STM07_BS(E73,140,LEFT(RIGHT($L$1,11),10),1)/100000000)),0,IF(行业估值!$E$7="最新年报",[1]!EM_S_STM07_BS(E73,140,LEFT(RIGHT($L$1,5),4)&amp;"-12-31",1)/100000000,[1]!EM_S_STM07_BS(E73,140,LEFT(RIGHT($L$1,11),10),1)/100000000)))</f>
        <v>982.41157999999996</v>
      </c>
      <c r="M73" s="36">
        <f t="shared" ca="1" si="8"/>
        <v>3.8939048776231853</v>
      </c>
      <c r="N73" s="37">
        <f ca="1">IF(E73="","",IF(ISERROR([1]!EM_S_EST_NETPROFIT(E73,行业估值!$E$6,deadline)/100000000),"-",[1]!EM_S_EST_NETPROFIT(E73,行业估值!$E$6,deadline)/100000000))</f>
        <v>237.90420312500001</v>
      </c>
      <c r="O73" s="36">
        <f t="shared" ca="1" si="9"/>
        <v>16.079653881463972</v>
      </c>
      <c r="T73" s="64" t="s">
        <v>250</v>
      </c>
      <c r="U73" s="64" t="s">
        <v>251</v>
      </c>
    </row>
    <row r="74" spans="4:21">
      <c r="D74" s="45" t="str">
        <f>IF(AND(行业估值!$B$39=$G74,COUNTIF($G$2:$G$2552,$G74)&gt;=1),COUNTIF($G$2:G74,$G74),"")</f>
        <v/>
      </c>
      <c r="E74" s="65" t="str">
        <f t="shared" si="5"/>
        <v>000338.SZ</v>
      </c>
      <c r="F74" s="65" t="str">
        <f t="shared" si="6"/>
        <v>潍柴动力</v>
      </c>
      <c r="G74" s="34" t="str">
        <f>IF(E74="","",IF(行业估值!$C$5="申万行业",[1]!EM_S_INFO_INDUSTRY_SW2014(E74,"1"),IF(行业估值!$C$5="证监会行业",[1]!EM_S_INFO_INDUSTRY_CSRC1(E74,"1"),[1]!EM_S_INFO_INDUSTRY_EM2016(E74,"1"))))</f>
        <v>交运设备</v>
      </c>
      <c r="H74" s="34" t="str">
        <f>IF(E74="","",IF($H$1="上证50",[1]!EM_S_INFO_COMPINDEX(E74,"000016"),"")&amp;IF($H$1="上证180",[1]!EM_S_INFO_COMPINDEX(E74,"000010"),"")&amp;IF($H$1="沪深300",[1]!EM_S_INFO_COMPINDEX(E74,"000300"),"")&amp;IF(AND($H$1="上证A股",RIGHT(E74,2)="SH"),"是","")&amp;IF(AND($H$1="深证A股",RIGHT(E74,2)="SZ"),"是","")&amp;IF(AND($H$1="创业板",LEFT(E74,1)-3=0),"是","")&amp;IF(AND($H$1="全部A股",E74&lt;&gt;0),"是","")&amp;IF(AND($H$1="中小板",LEFT(E74,3)="002"),"是",""))</f>
        <v>是</v>
      </c>
      <c r="I74" s="46">
        <f ca="1">IF(E74="","",IF(OR([1]!EM_S_VAL_MV(E74,deadline)="",[1]!EM_S_VAL_MV(E74,deadline)="--",[1]!EM_S_VAL_MV(E74,deadline)="null"),0,[1]!EM_S_VAL_MV(E74,deadline)/100000000))</f>
        <v>1059.1721649824999</v>
      </c>
      <c r="J74" s="46">
        <f ca="1">IF(E74="","",IF(RIGHT(LEFT($J$1,6),3)="TTM",[1]!EM_S_FA_PROFIT_TTM(E74,LEFT(RIGHT($J$1,11),10),1)/100000000,[1]!EM_S_STM07_IS(E74,61,LEFT(RIGHT($J$1,5),4)&amp;"-12-31",1)/100000000))</f>
        <v>129.07531827829999</v>
      </c>
      <c r="K74" s="36">
        <f t="shared" ca="1" si="7"/>
        <v>8.2058458511705012</v>
      </c>
      <c r="L74" s="46">
        <f ca="1">IF(E74="","",IF(ISERROR(IF(行业估值!$E$7="最新年报",[1]!EM_S_STM07_BS(E74,140,LEFT(RIGHT($L$1,5),4)&amp;"-12-31",1)/100000000,[1]!EM_S_STM07_BS(E74,140,LEFT(RIGHT($L$1,11),10),1)/100000000)),0,IF(行业估值!$E$7="最新年报",[1]!EM_S_STM07_BS(E74,140,LEFT(RIGHT($L$1,5),4)&amp;"-12-31",1)/100000000,[1]!EM_S_STM07_BS(E74,140,LEFT(RIGHT($L$1,11),10),1)/100000000)))</f>
        <v>428.77114285210001</v>
      </c>
      <c r="M74" s="36">
        <f t="shared" ca="1" si="8"/>
        <v>2.4702505815505638</v>
      </c>
      <c r="N74" s="37">
        <f ca="1">IF(E74="","",IF(ISERROR([1]!EM_S_EST_NETPROFIT(E74,行业估值!$E$6,deadline)/100000000),"-",[1]!EM_S_EST_NETPROFIT(E74,行业估值!$E$6,deadline)/100000000))</f>
        <v>96.350233333333321</v>
      </c>
      <c r="O74" s="36">
        <f t="shared" ca="1" si="9"/>
        <v>10.992938245600167</v>
      </c>
      <c r="T74" s="64" t="s">
        <v>252</v>
      </c>
      <c r="U74" s="64" t="s">
        <v>253</v>
      </c>
    </row>
    <row r="75" spans="4:21">
      <c r="D75" s="45" t="str">
        <f>IF(AND(行业估值!$B$39=$G75,COUNTIF($G$2:$G$2552,$G75)&gt;=1),COUNTIF($G$2:G75,$G75),"")</f>
        <v/>
      </c>
      <c r="E75" s="65" t="str">
        <f t="shared" si="5"/>
        <v>000400.SZ</v>
      </c>
      <c r="F75" s="65" t="str">
        <f t="shared" si="6"/>
        <v>许继电气</v>
      </c>
      <c r="G75" s="34" t="str">
        <f>IF(E75="","",IF(行业估值!$C$5="申万行业",[1]!EM_S_INFO_INDUSTRY_SW2014(E75,"1"),IF(行业估值!$C$5="证监会行业",[1]!EM_S_INFO_INDUSTRY_CSRC1(E75,"1"),[1]!EM_S_INFO_INDUSTRY_EM2016(E75,"1"))))</f>
        <v>电气设备</v>
      </c>
      <c r="H75" s="34" t="str">
        <f>IF(E75="","",IF($H$1="上证50",[1]!EM_S_INFO_COMPINDEX(E75,"000016"),"")&amp;IF($H$1="上证180",[1]!EM_S_INFO_COMPINDEX(E75,"000010"),"")&amp;IF($H$1="沪深300",[1]!EM_S_INFO_COMPINDEX(E75,"000300"),"")&amp;IF(AND($H$1="上证A股",RIGHT(E75,2)="SH"),"是","")&amp;IF(AND($H$1="深证A股",RIGHT(E75,2)="SZ"),"是","")&amp;IF(AND($H$1="创业板",LEFT(E75,1)-3=0),"是","")&amp;IF(AND($H$1="全部A股",E75&lt;&gt;0),"是","")&amp;IF(AND($H$1="中小板",LEFT(E75,3)="002"),"是",""))</f>
        <v>是</v>
      </c>
      <c r="I75" s="46">
        <f ca="1">IF(E75="","",IF(OR([1]!EM_S_VAL_MV(E75,deadline)="",[1]!EM_S_VAL_MV(E75,deadline)="--",[1]!EM_S_VAL_MV(E75,deadline)="null"),0,[1]!EM_S_VAL_MV(E75,deadline)/100000000))</f>
        <v>94.581101584199999</v>
      </c>
      <c r="J75" s="46">
        <f ca="1">IF(E75="","",IF(RIGHT(LEFT($J$1,6),3)="TTM",[1]!EM_S_FA_PROFIT_TTM(E75,LEFT(RIGHT($J$1,11),10),1)/100000000,[1]!EM_S_STM07_IS(E75,61,LEFT(RIGHT($J$1,5),4)&amp;"-12-31",1)/100000000))</f>
        <v>3.8486235854999999</v>
      </c>
      <c r="K75" s="36">
        <f t="shared" ca="1" si="7"/>
        <v>24.575305815965461</v>
      </c>
      <c r="L75" s="46">
        <f ca="1">IF(E75="","",IF(ISERROR(IF(行业估值!$E$7="最新年报",[1]!EM_S_STM07_BS(E75,140,LEFT(RIGHT($L$1,5),4)&amp;"-12-31",1)/100000000,[1]!EM_S_STM07_BS(E75,140,LEFT(RIGHT($L$1,11),10),1)/100000000)),0,IF(行业估值!$E$7="最新年报",[1]!EM_S_STM07_BS(E75,140,LEFT(RIGHT($L$1,5),4)&amp;"-12-31",1)/100000000,[1]!EM_S_STM07_BS(E75,140,LEFT(RIGHT($L$1,11),10),1)/100000000)))</f>
        <v>79.694210684799998</v>
      </c>
      <c r="M75" s="36">
        <f t="shared" ca="1" si="8"/>
        <v>1.1868001548855212</v>
      </c>
      <c r="N75" s="37">
        <f ca="1">IF(E75="","",IF(ISERROR([1]!EM_S_EST_NETPROFIT(E75,行业估值!$E$6,deadline)/100000000),"-",[1]!EM_S_EST_NETPROFIT(E75,行业估值!$E$6,deadline)/100000000))</f>
        <v>4.6790000000000003</v>
      </c>
      <c r="O75" s="36">
        <f t="shared" ca="1" si="9"/>
        <v>20.213956312075229</v>
      </c>
      <c r="T75" s="64" t="s">
        <v>254</v>
      </c>
      <c r="U75" s="64" t="s">
        <v>255</v>
      </c>
    </row>
    <row r="76" spans="4:21">
      <c r="D76" s="45" t="str">
        <f>IF(AND(行业估值!$B$39=$G76,COUNTIF($G$2:$G$2552,$G76)&gt;=1),COUNTIF($G$2:G76,$G76),"")</f>
        <v/>
      </c>
      <c r="E76" s="65" t="str">
        <f t="shared" si="5"/>
        <v>000401.SZ</v>
      </c>
      <c r="F76" s="65" t="str">
        <f t="shared" si="6"/>
        <v>冀东水泥</v>
      </c>
      <c r="G76" s="34" t="str">
        <f>IF(E76="","",IF(行业估值!$C$5="申万行业",[1]!EM_S_INFO_INDUSTRY_SW2014(E76,"1"),IF(行业估值!$C$5="证监会行业",[1]!EM_S_INFO_INDUSTRY_CSRC1(E76,"1"),[1]!EM_S_INFO_INDUSTRY_EM2016(E76,"1"))))</f>
        <v>建材</v>
      </c>
      <c r="H76" s="34" t="str">
        <f>IF(E76="","",IF($H$1="上证50",[1]!EM_S_INFO_COMPINDEX(E76,"000016"),"")&amp;IF($H$1="上证180",[1]!EM_S_INFO_COMPINDEX(E76,"000010"),"")&amp;IF($H$1="沪深300",[1]!EM_S_INFO_COMPINDEX(E76,"000300"),"")&amp;IF(AND($H$1="上证A股",RIGHT(E76,2)="SH"),"是","")&amp;IF(AND($H$1="深证A股",RIGHT(E76,2)="SZ"),"是","")&amp;IF(AND($H$1="创业板",LEFT(E76,1)-3=0),"是","")&amp;IF(AND($H$1="全部A股",E76&lt;&gt;0),"是","")&amp;IF(AND($H$1="中小板",LEFT(E76,3)="002"),"是",""))</f>
        <v>是</v>
      </c>
      <c r="I76" s="46">
        <f ca="1">IF(E76="","",IF(OR([1]!EM_S_VAL_MV(E76,deadline)="",[1]!EM_S_VAL_MV(E76,deadline)="--",[1]!EM_S_VAL_MV(E76,deadline)="null"),0,[1]!EM_S_VAL_MV(E76,deadline)/100000000))</f>
        <v>203.6107123054</v>
      </c>
      <c r="J76" s="46">
        <f ca="1">IF(E76="","",IF(RIGHT(LEFT($J$1,6),3)="TTM",[1]!EM_S_FA_PROFIT_TTM(E76,LEFT(RIGHT($J$1,11),10),1)/100000000,[1]!EM_S_STM07_IS(E76,61,LEFT(RIGHT($J$1,5),4)&amp;"-12-31",1)/100000000))</f>
        <v>40.091830856999998</v>
      </c>
      <c r="K76" s="36">
        <f t="shared" ca="1" si="7"/>
        <v>5.078608483400048</v>
      </c>
      <c r="L76" s="46">
        <f ca="1">IF(E76="","",IF(ISERROR(IF(行业估值!$E$7="最新年报",[1]!EM_S_STM07_BS(E76,140,LEFT(RIGHT($L$1,5),4)&amp;"-12-31",1)/100000000,[1]!EM_S_STM07_BS(E76,140,LEFT(RIGHT($L$1,11),10),1)/100000000)),0,IF(行业估值!$E$7="最新年报",[1]!EM_S_STM07_BS(E76,140,LEFT(RIGHT($L$1,5),4)&amp;"-12-31",1)/100000000,[1]!EM_S_STM07_BS(E76,140,LEFT(RIGHT($L$1,11),10),1)/100000000)))</f>
        <v>157.90374178339999</v>
      </c>
      <c r="M76" s="36">
        <f t="shared" ca="1" si="8"/>
        <v>1.2894609716386407</v>
      </c>
      <c r="N76" s="37">
        <f ca="1">IF(E76="","",IF(ISERROR([1]!EM_S_EST_NETPROFIT(E76,行业估值!$E$6,deadline)/100000000),"-",[1]!EM_S_EST_NETPROFIT(E76,行业估值!$E$6,deadline)/100000000))</f>
        <v>29.9054</v>
      </c>
      <c r="O76" s="36">
        <f t="shared" ca="1" si="9"/>
        <v>6.8084931920455833</v>
      </c>
      <c r="T76" s="64" t="s">
        <v>256</v>
      </c>
      <c r="U76" s="64" t="s">
        <v>257</v>
      </c>
    </row>
    <row r="77" spans="4:21">
      <c r="D77" s="45" t="str">
        <f>IF(AND(行业估值!$B$39=$G77,COUNTIF($G$2:$G$2552,$G77)&gt;=1),COUNTIF($G$2:G77,$G77),"")</f>
        <v/>
      </c>
      <c r="E77" s="65" t="str">
        <f t="shared" si="5"/>
        <v>000402.SZ</v>
      </c>
      <c r="F77" s="65" t="str">
        <f t="shared" si="6"/>
        <v>金融街</v>
      </c>
      <c r="G77" s="34" t="str">
        <f>IF(E77="","",IF(行业估值!$C$5="申万行业",[1]!EM_S_INFO_INDUSTRY_SW2014(E77,"1"),IF(行业估值!$C$5="证监会行业",[1]!EM_S_INFO_INDUSTRY_CSRC1(E77,"1"),[1]!EM_S_INFO_INDUSTRY_EM2016(E77,"1"))))</f>
        <v>房地产</v>
      </c>
      <c r="H77" s="34" t="str">
        <f>IF(E77="","",IF($H$1="上证50",[1]!EM_S_INFO_COMPINDEX(E77,"000016"),"")&amp;IF($H$1="上证180",[1]!EM_S_INFO_COMPINDEX(E77,"000010"),"")&amp;IF($H$1="沪深300",[1]!EM_S_INFO_COMPINDEX(E77,"000300"),"")&amp;IF(AND($H$1="上证A股",RIGHT(E77,2)="SH"),"是","")&amp;IF(AND($H$1="深证A股",RIGHT(E77,2)="SZ"),"是","")&amp;IF(AND($H$1="创业板",LEFT(E77,1)-3=0),"是","")&amp;IF(AND($H$1="全部A股",E77&lt;&gt;0),"是","")&amp;IF(AND($H$1="中小板",LEFT(E77,3)="002"),"是",""))</f>
        <v>是</v>
      </c>
      <c r="I77" s="46">
        <f ca="1">IF(E77="","",IF(OR([1]!EM_S_VAL_MV(E77,deadline)="",[1]!EM_S_VAL_MV(E77,deadline)="--",[1]!EM_S_VAL_MV(E77,deadline)="null"),0,[1]!EM_S_VAL_MV(E77,deadline)/100000000))</f>
        <v>231.6420677925</v>
      </c>
      <c r="J77" s="46">
        <f ca="1">IF(E77="","",IF(RIGHT(LEFT($J$1,6),3)="TTM",[1]!EM_S_FA_PROFIT_TTM(E77,LEFT(RIGHT($J$1,11),10),1)/100000000,[1]!EM_S_STM07_IS(E77,61,LEFT(RIGHT($J$1,5),4)&amp;"-12-31",1)/100000000))</f>
        <v>46.363377990200007</v>
      </c>
      <c r="K77" s="36">
        <f t="shared" ca="1" si="7"/>
        <v>4.9962293049799564</v>
      </c>
      <c r="L77" s="46">
        <f ca="1">IF(E77="","",IF(ISERROR(IF(行业估值!$E$7="最新年报",[1]!EM_S_STM07_BS(E77,140,LEFT(RIGHT($L$1,5),4)&amp;"-12-31",1)/100000000,[1]!EM_S_STM07_BS(E77,140,LEFT(RIGHT($L$1,11),10),1)/100000000)),0,IF(行业估值!$E$7="最新年报",[1]!EM_S_STM07_BS(E77,140,LEFT(RIGHT($L$1,5),4)&amp;"-12-31",1)/100000000,[1]!EM_S_STM07_BS(E77,140,LEFT(RIGHT($L$1,11),10),1)/100000000)))</f>
        <v>324.41194846889999</v>
      </c>
      <c r="M77" s="36">
        <f t="shared" ca="1" si="8"/>
        <v>0.71403679453164948</v>
      </c>
      <c r="N77" s="37">
        <f ca="1">IF(E77="","",IF(ISERROR([1]!EM_S_EST_NETPROFIT(E77,行业估值!$E$6,deadline)/100000000),"-",[1]!EM_S_EST_NETPROFIT(E77,行业估值!$E$6,deadline)/100000000))</f>
        <v>36.629199999999997</v>
      </c>
      <c r="O77" s="36">
        <f t="shared" ca="1" si="9"/>
        <v>6.3239728902760648</v>
      </c>
      <c r="T77" s="64" t="s">
        <v>258</v>
      </c>
      <c r="U77" s="64" t="s">
        <v>259</v>
      </c>
    </row>
    <row r="78" spans="4:21">
      <c r="D78" s="45" t="str">
        <f>IF(AND(行业估值!$B$39=$G78,COUNTIF($G$2:$G$2552,$G78)&gt;=1),COUNTIF($G$2:G78,$G78),"")</f>
        <v/>
      </c>
      <c r="E78" s="65" t="str">
        <f t="shared" si="5"/>
        <v>000403.SZ</v>
      </c>
      <c r="F78" s="65" t="str">
        <f t="shared" si="6"/>
        <v>双林生物</v>
      </c>
      <c r="G78" s="34" t="str">
        <f>IF(E78="","",IF(行业估值!$C$5="申万行业",[1]!EM_S_INFO_INDUSTRY_SW2014(E78,"1"),IF(行业估值!$C$5="证监会行业",[1]!EM_S_INFO_INDUSTRY_CSRC1(E78,"1"),[1]!EM_S_INFO_INDUSTRY_EM2016(E78,"1"))))</f>
        <v>医药生物</v>
      </c>
      <c r="H78" s="34" t="str">
        <f>IF(E78="","",IF($H$1="上证50",[1]!EM_S_INFO_COMPINDEX(E78,"000016"),"")&amp;IF($H$1="上证180",[1]!EM_S_INFO_COMPINDEX(E78,"000010"),"")&amp;IF($H$1="沪深300",[1]!EM_S_INFO_COMPINDEX(E78,"000300"),"")&amp;IF(AND($H$1="上证A股",RIGHT(E78,2)="SH"),"是","")&amp;IF(AND($H$1="深证A股",RIGHT(E78,2)="SZ"),"是","")&amp;IF(AND($H$1="创业板",LEFT(E78,1)-3=0),"是","")&amp;IF(AND($H$1="全部A股",E78&lt;&gt;0),"是","")&amp;IF(AND($H$1="中小板",LEFT(E78,3)="002"),"是",""))</f>
        <v>是</v>
      </c>
      <c r="I78" s="46">
        <f ca="1">IF(E78="","",IF(OR([1]!EM_S_VAL_MV(E78,deadline)="",[1]!EM_S_VAL_MV(E78,deadline)="--",[1]!EM_S_VAL_MV(E78,deadline)="null"),0,[1]!EM_S_VAL_MV(E78,deadline)/100000000))</f>
        <v>87.170316160200002</v>
      </c>
      <c r="J78" s="46">
        <f ca="1">IF(E78="","",IF(RIGHT(LEFT($J$1,6),3)="TTM",[1]!EM_S_FA_PROFIT_TTM(E78,LEFT(RIGHT($J$1,11),10),1)/100000000,[1]!EM_S_STM07_IS(E78,61,LEFT(RIGHT($J$1,5),4)&amp;"-12-31",1)/100000000))</f>
        <v>1.2264333784999999</v>
      </c>
      <c r="K78" s="36">
        <f t="shared" ca="1" si="7"/>
        <v>71.076275065845337</v>
      </c>
      <c r="L78" s="46">
        <f ca="1">IF(E78="","",IF(ISERROR(IF(行业估值!$E$7="最新年报",[1]!EM_S_STM07_BS(E78,140,LEFT(RIGHT($L$1,5),4)&amp;"-12-31",1)/100000000,[1]!EM_S_STM07_BS(E78,140,LEFT(RIGHT($L$1,11),10),1)/100000000)),0,IF(行业估值!$E$7="最新年报",[1]!EM_S_STM07_BS(E78,140,LEFT(RIGHT($L$1,5),4)&amp;"-12-31",1)/100000000,[1]!EM_S_STM07_BS(E78,140,LEFT(RIGHT($L$1,11),10),1)/100000000)))</f>
        <v>7.6505453629</v>
      </c>
      <c r="M78" s="36">
        <f t="shared" ca="1" si="8"/>
        <v>11.394000300020103</v>
      </c>
      <c r="N78" s="37">
        <f ca="1">IF(E78="","",IF(ISERROR([1]!EM_S_EST_NETPROFIT(E78,行业估值!$E$6,deadline)/100000000),"-",[1]!EM_S_EST_NETPROFIT(E78,行业估值!$E$6,deadline)/100000000))</f>
        <v>1.92388</v>
      </c>
      <c r="O78" s="36">
        <f t="shared" ca="1" si="9"/>
        <v>45.309643096346967</v>
      </c>
      <c r="T78" s="64" t="s">
        <v>7175</v>
      </c>
      <c r="U78" s="64" t="s">
        <v>260</v>
      </c>
    </row>
    <row r="79" spans="4:21">
      <c r="D79" s="45" t="str">
        <f>IF(AND(行业估值!$B$39=$G79,COUNTIF($G$2:$G$2552,$G79)&gt;=1),COUNTIF($G$2:G79,$G79),"")</f>
        <v/>
      </c>
      <c r="E79" s="65" t="str">
        <f t="shared" si="5"/>
        <v>000404.SZ</v>
      </c>
      <c r="F79" s="65" t="str">
        <f t="shared" si="6"/>
        <v>长虹华意</v>
      </c>
      <c r="G79" s="34" t="str">
        <f>IF(E79="","",IF(行业估值!$C$5="申万行业",[1]!EM_S_INFO_INDUSTRY_SW2014(E79,"1"),IF(行业估值!$C$5="证监会行业",[1]!EM_S_INFO_INDUSTRY_CSRC1(E79,"1"),[1]!EM_S_INFO_INDUSTRY_EM2016(E79,"1"))))</f>
        <v>家电</v>
      </c>
      <c r="H79" s="34" t="str">
        <f>IF(E79="","",IF($H$1="上证50",[1]!EM_S_INFO_COMPINDEX(E79,"000016"),"")&amp;IF($H$1="上证180",[1]!EM_S_INFO_COMPINDEX(E79,"000010"),"")&amp;IF($H$1="沪深300",[1]!EM_S_INFO_COMPINDEX(E79,"000300"),"")&amp;IF(AND($H$1="上证A股",RIGHT(E79,2)="SH"),"是","")&amp;IF(AND($H$1="深证A股",RIGHT(E79,2)="SZ"),"是","")&amp;IF(AND($H$1="创业板",LEFT(E79,1)-3=0),"是","")&amp;IF(AND($H$1="全部A股",E79&lt;&gt;0),"是","")&amp;IF(AND($H$1="中小板",LEFT(E79,3)="002"),"是",""))</f>
        <v>是</v>
      </c>
      <c r="I79" s="46">
        <f ca="1">IF(E79="","",IF(OR([1]!EM_S_VAL_MV(E79,deadline)="",[1]!EM_S_VAL_MV(E79,deadline)="--",[1]!EM_S_VAL_MV(E79,deadline)="null"),0,[1]!EM_S_VAL_MV(E79,deadline)/100000000))</f>
        <v>26.3782476041</v>
      </c>
      <c r="J79" s="46">
        <f ca="1">IF(E79="","",IF(RIGHT(LEFT($J$1,6),3)="TTM",[1]!EM_S_FA_PROFIT_TTM(E79,LEFT(RIGHT($J$1,11),10),1)/100000000,[1]!EM_S_STM07_IS(E79,61,LEFT(RIGHT($J$1,5),4)&amp;"-12-31",1)/100000000))</f>
        <v>1.3609714874000001</v>
      </c>
      <c r="K79" s="36">
        <f t="shared" ca="1" si="7"/>
        <v>19.381925226437332</v>
      </c>
      <c r="L79" s="46">
        <f ca="1">IF(E79="","",IF(ISERROR(IF(行业估值!$E$7="最新年报",[1]!EM_S_STM07_BS(E79,140,LEFT(RIGHT($L$1,5),4)&amp;"-12-31",1)/100000000,[1]!EM_S_STM07_BS(E79,140,LEFT(RIGHT($L$1,11),10),1)/100000000)),0,IF(行业估值!$E$7="最新年报",[1]!EM_S_STM07_BS(E79,140,LEFT(RIGHT($L$1,5),4)&amp;"-12-31",1)/100000000,[1]!EM_S_STM07_BS(E79,140,LEFT(RIGHT($L$1,11),10),1)/100000000)))</f>
        <v>32.552688111000002</v>
      </c>
      <c r="M79" s="36">
        <f t="shared" ca="1" si="8"/>
        <v>0.81032471156157537</v>
      </c>
      <c r="N79" s="37" t="str">
        <f ca="1">IF(E79="","",IF(ISERROR([1]!EM_S_EST_NETPROFIT(E79,行业估值!$E$6,deadline)/100000000),"-",[1]!EM_S_EST_NETPROFIT(E79,行业估值!$E$6,deadline)/100000000))</f>
        <v>-</v>
      </c>
      <c r="O79" s="36" t="str">
        <f t="shared" ca="1" si="9"/>
        <v>-</v>
      </c>
      <c r="T79" s="64" t="s">
        <v>261</v>
      </c>
      <c r="U79" s="64" t="s">
        <v>262</v>
      </c>
    </row>
    <row r="80" spans="4:21">
      <c r="D80" s="45" t="str">
        <f>IF(AND(行业估值!$B$39=$G80,COUNTIF($G$2:$G$2552,$G80)&gt;=1),COUNTIF($G$2:G80,$G80),"")</f>
        <v/>
      </c>
      <c r="E80" s="65" t="str">
        <f t="shared" si="5"/>
        <v>000407.SZ</v>
      </c>
      <c r="F80" s="65" t="str">
        <f t="shared" si="6"/>
        <v>胜利股份</v>
      </c>
      <c r="G80" s="34" t="str">
        <f>IF(E80="","",IF(行业估值!$C$5="申万行业",[1]!EM_S_INFO_INDUSTRY_SW2014(E80,"1"),IF(行业估值!$C$5="证监会行业",[1]!EM_S_INFO_INDUSTRY_CSRC1(E80,"1"),[1]!EM_S_INFO_INDUSTRY_EM2016(E80,"1"))))</f>
        <v>公用事业</v>
      </c>
      <c r="H80" s="34" t="str">
        <f>IF(E80="","",IF($H$1="上证50",[1]!EM_S_INFO_COMPINDEX(E80,"000016"),"")&amp;IF($H$1="上证180",[1]!EM_S_INFO_COMPINDEX(E80,"000010"),"")&amp;IF($H$1="沪深300",[1]!EM_S_INFO_COMPINDEX(E80,"000300"),"")&amp;IF(AND($H$1="上证A股",RIGHT(E80,2)="SH"),"是","")&amp;IF(AND($H$1="深证A股",RIGHT(E80,2)="SZ"),"是","")&amp;IF(AND($H$1="创业板",LEFT(E80,1)-3=0),"是","")&amp;IF(AND($H$1="全部A股",E80&lt;&gt;0),"是","")&amp;IF(AND($H$1="中小板",LEFT(E80,3)="002"),"是",""))</f>
        <v>是</v>
      </c>
      <c r="I80" s="46">
        <f ca="1">IF(E80="","",IF(OR([1]!EM_S_VAL_MV(E80,deadline)="",[1]!EM_S_VAL_MV(E80,deadline)="--",[1]!EM_S_VAL_MV(E80,deadline)="null"),0,[1]!EM_S_VAL_MV(E80,deadline)/100000000))</f>
        <v>29.394827510399999</v>
      </c>
      <c r="J80" s="46">
        <f ca="1">IF(E80="","",IF(RIGHT(LEFT($J$1,6),3)="TTM",[1]!EM_S_FA_PROFIT_TTM(E80,LEFT(RIGHT($J$1,11),10),1)/100000000,[1]!EM_S_STM07_IS(E80,61,LEFT(RIGHT($J$1,5),4)&amp;"-12-31",1)/100000000))</f>
        <v>2.1406785061</v>
      </c>
      <c r="K80" s="36">
        <f t="shared" ca="1" si="7"/>
        <v>13.731546996261962</v>
      </c>
      <c r="L80" s="46">
        <f ca="1">IF(E80="","",IF(ISERROR(IF(行业估值!$E$7="最新年报",[1]!EM_S_STM07_BS(E80,140,LEFT(RIGHT($L$1,5),4)&amp;"-12-31",1)/100000000,[1]!EM_S_STM07_BS(E80,140,LEFT(RIGHT($L$1,11),10),1)/100000000)),0,IF(行业估值!$E$7="最新年报",[1]!EM_S_STM07_BS(E80,140,LEFT(RIGHT($L$1,5),4)&amp;"-12-31",1)/100000000,[1]!EM_S_STM07_BS(E80,140,LEFT(RIGHT($L$1,11),10),1)/100000000)))</f>
        <v>24.072289816599998</v>
      </c>
      <c r="M80" s="36">
        <f t="shared" ca="1" si="8"/>
        <v>1.2211064146514901</v>
      </c>
      <c r="N80" s="37" t="str">
        <f ca="1">IF(E80="","",IF(ISERROR([1]!EM_S_EST_NETPROFIT(E80,行业估值!$E$6,deadline)/100000000),"-",[1]!EM_S_EST_NETPROFIT(E80,行业估值!$E$6,deadline)/100000000))</f>
        <v>-</v>
      </c>
      <c r="O80" s="36" t="str">
        <f t="shared" ca="1" si="9"/>
        <v>-</v>
      </c>
      <c r="T80" s="64" t="s">
        <v>263</v>
      </c>
      <c r="U80" s="64" t="s">
        <v>264</v>
      </c>
    </row>
    <row r="81" spans="4:21">
      <c r="D81" s="45" t="str">
        <f>IF(AND(行业估值!$B$39=$G81,COUNTIF($G$2:$G$2552,$G81)&gt;=1),COUNTIF($G$2:G81,$G81),"")</f>
        <v/>
      </c>
      <c r="E81" s="65" t="str">
        <f t="shared" si="5"/>
        <v>000408.SZ</v>
      </c>
      <c r="F81" s="65" t="str">
        <f t="shared" si="6"/>
        <v>藏格控股</v>
      </c>
      <c r="G81" s="34" t="str">
        <f>IF(E81="","",IF(行业估值!$C$5="申万行业",[1]!EM_S_INFO_INDUSTRY_SW2014(E81,"1"),IF(行业估值!$C$5="证监会行业",[1]!EM_S_INFO_INDUSTRY_CSRC1(E81,"1"),[1]!EM_S_INFO_INDUSTRY_EM2016(E81,"1"))))</f>
        <v>基础化工</v>
      </c>
      <c r="H81" s="34" t="str">
        <f>IF(E81="","",IF($H$1="上证50",[1]!EM_S_INFO_COMPINDEX(E81,"000016"),"")&amp;IF($H$1="上证180",[1]!EM_S_INFO_COMPINDEX(E81,"000010"),"")&amp;IF($H$1="沪深300",[1]!EM_S_INFO_COMPINDEX(E81,"000300"),"")&amp;IF(AND($H$1="上证A股",RIGHT(E81,2)="SH"),"是","")&amp;IF(AND($H$1="深证A股",RIGHT(E81,2)="SZ"),"是","")&amp;IF(AND($H$1="创业板",LEFT(E81,1)-3=0),"是","")&amp;IF(AND($H$1="全部A股",E81&lt;&gt;0),"是","")&amp;IF(AND($H$1="中小板",LEFT(E81,3)="002"),"是",""))</f>
        <v>是</v>
      </c>
      <c r="I81" s="46">
        <f ca="1">IF(E81="","",IF(OR([1]!EM_S_VAL_MV(E81,deadline)="",[1]!EM_S_VAL_MV(E81,deadline)="--",[1]!EM_S_VAL_MV(E81,deadline)="null"),0,[1]!EM_S_VAL_MV(E81,deadline)/100000000))</f>
        <v>170.86690503540001</v>
      </c>
      <c r="J81" s="46">
        <f ca="1">IF(E81="","",IF(RIGHT(LEFT($J$1,6),3)="TTM",[1]!EM_S_FA_PROFIT_TTM(E81,LEFT(RIGHT($J$1,11),10),1)/100000000,[1]!EM_S_STM07_IS(E81,61,LEFT(RIGHT($J$1,5),4)&amp;"-12-31",1)/100000000))</f>
        <v>4.4895602838000004</v>
      </c>
      <c r="K81" s="36">
        <f t="shared" ca="1" si="7"/>
        <v>38.058717164785875</v>
      </c>
      <c r="L81" s="46">
        <f ca="1">IF(E81="","",IF(ISERROR(IF(行业估值!$E$7="最新年报",[1]!EM_S_STM07_BS(E81,140,LEFT(RIGHT($L$1,5),4)&amp;"-12-31",1)/100000000,[1]!EM_S_STM07_BS(E81,140,LEFT(RIGHT($L$1,11),10),1)/100000000)),0,IF(行业估值!$E$7="最新年报",[1]!EM_S_STM07_BS(E81,140,LEFT(RIGHT($L$1,5),4)&amp;"-12-31",1)/100000000,[1]!EM_S_STM07_BS(E81,140,LEFT(RIGHT($L$1,11),10),1)/100000000)))</f>
        <v>78.0171217356</v>
      </c>
      <c r="M81" s="36">
        <f t="shared" ca="1" si="8"/>
        <v>2.1901205944826816</v>
      </c>
      <c r="N81" s="37" t="str">
        <f ca="1">IF(E81="","",IF(ISERROR([1]!EM_S_EST_NETPROFIT(E81,行业估值!$E$6,deadline)/100000000),"-",[1]!EM_S_EST_NETPROFIT(E81,行业估值!$E$6,deadline)/100000000))</f>
        <v>-</v>
      </c>
      <c r="O81" s="36" t="str">
        <f t="shared" ca="1" si="9"/>
        <v>-</v>
      </c>
      <c r="T81" s="64" t="s">
        <v>265</v>
      </c>
      <c r="U81" s="64" t="s">
        <v>266</v>
      </c>
    </row>
    <row r="82" spans="4:21">
      <c r="D82" s="45" t="str">
        <f>IF(AND(行业估值!$B$39=$G82,COUNTIF($G$2:$G$2552,$G82)&gt;=1),COUNTIF($G$2:G82,$G82),"")</f>
        <v/>
      </c>
      <c r="E82" s="65" t="str">
        <f t="shared" si="5"/>
        <v>000409.SZ</v>
      </c>
      <c r="F82" s="65" t="str">
        <f t="shared" si="6"/>
        <v>ST地矿</v>
      </c>
      <c r="G82" s="34" t="str">
        <f>IF(E82="","",IF(行业估值!$C$5="申万行业",[1]!EM_S_INFO_INDUSTRY_SW2014(E82,"1"),IF(行业估值!$C$5="证监会行业",[1]!EM_S_INFO_INDUSTRY_CSRC1(E82,"1"),[1]!EM_S_INFO_INDUSTRY_EM2016(E82,"1"))))</f>
        <v>综合</v>
      </c>
      <c r="H82" s="34" t="str">
        <f>IF(E82="","",IF($H$1="上证50",[1]!EM_S_INFO_COMPINDEX(E82,"000016"),"")&amp;IF($H$1="上证180",[1]!EM_S_INFO_COMPINDEX(E82,"000010"),"")&amp;IF($H$1="沪深300",[1]!EM_S_INFO_COMPINDEX(E82,"000300"),"")&amp;IF(AND($H$1="上证A股",RIGHT(E82,2)="SH"),"是","")&amp;IF(AND($H$1="深证A股",RIGHT(E82,2)="SZ"),"是","")&amp;IF(AND($H$1="创业板",LEFT(E82,1)-3=0),"是","")&amp;IF(AND($H$1="全部A股",E82&lt;&gt;0),"是","")&amp;IF(AND($H$1="中小板",LEFT(E82,3)="002"),"是",""))</f>
        <v>是</v>
      </c>
      <c r="I82" s="46">
        <f ca="1">IF(E82="","",IF(OR([1]!EM_S_VAL_MV(E82,deadline)="",[1]!EM_S_VAL_MV(E82,deadline)="--",[1]!EM_S_VAL_MV(E82,deadline)="null"),0,[1]!EM_S_VAL_MV(E82,deadline)/100000000))</f>
        <v>24.064857541799999</v>
      </c>
      <c r="J82" s="46">
        <f ca="1">IF(E82="","",IF(RIGHT(LEFT($J$1,6),3)="TTM",[1]!EM_S_FA_PROFIT_TTM(E82,LEFT(RIGHT($J$1,11),10),1)/100000000,[1]!EM_S_STM07_IS(E82,61,LEFT(RIGHT($J$1,5),4)&amp;"-12-31",1)/100000000))</f>
        <v>-4.8280202567000003</v>
      </c>
      <c r="K82" s="36">
        <f t="shared" ca="1" si="7"/>
        <v>-4.9844151975966575</v>
      </c>
      <c r="L82" s="46">
        <f ca="1">IF(E82="","",IF(ISERROR(IF(行业估值!$E$7="最新年报",[1]!EM_S_STM07_BS(E82,140,LEFT(RIGHT($L$1,5),4)&amp;"-12-31",1)/100000000,[1]!EM_S_STM07_BS(E82,140,LEFT(RIGHT($L$1,11),10),1)/100000000)),0,IF(行业估值!$E$7="最新年报",[1]!EM_S_STM07_BS(E82,140,LEFT(RIGHT($L$1,5),4)&amp;"-12-31",1)/100000000,[1]!EM_S_STM07_BS(E82,140,LEFT(RIGHT($L$1,11),10),1)/100000000)))</f>
        <v>7.2998283691000001</v>
      </c>
      <c r="M82" s="36">
        <f t="shared" ca="1" si="8"/>
        <v>3.2966333350611321</v>
      </c>
      <c r="N82" s="37" t="str">
        <f ca="1">IF(E82="","",IF(ISERROR([1]!EM_S_EST_NETPROFIT(E82,行业估值!$E$6,deadline)/100000000),"-",[1]!EM_S_EST_NETPROFIT(E82,行业估值!$E$6,deadline)/100000000))</f>
        <v>-</v>
      </c>
      <c r="O82" s="36" t="str">
        <f t="shared" ca="1" si="9"/>
        <v>-</v>
      </c>
      <c r="T82" s="64" t="s">
        <v>7176</v>
      </c>
      <c r="U82" s="64" t="s">
        <v>267</v>
      </c>
    </row>
    <row r="83" spans="4:21">
      <c r="D83" s="45">
        <f>IF(AND(行业估值!$B$39=$G83,COUNTIF($G$2:$G$2552,$G83)&gt;=1),COUNTIF($G$2:G83,$G83),"")</f>
        <v>3</v>
      </c>
      <c r="E83" s="65" t="str">
        <f t="shared" si="5"/>
        <v>000410.SZ</v>
      </c>
      <c r="F83" s="65" t="str">
        <f t="shared" si="6"/>
        <v>*ST沈机</v>
      </c>
      <c r="G83" s="34" t="str">
        <f>IF(E83="","",IF(行业估值!$C$5="申万行业",[1]!EM_S_INFO_INDUSTRY_SW2014(E83,"1"),IF(行业估值!$C$5="证监会行业",[1]!EM_S_INFO_INDUSTRY_CSRC1(E83,"1"),[1]!EM_S_INFO_INDUSTRY_EM2016(E83,"1"))))</f>
        <v>机械设备</v>
      </c>
      <c r="H83" s="34" t="str">
        <f>IF(E83="","",IF($H$1="上证50",[1]!EM_S_INFO_COMPINDEX(E83,"000016"),"")&amp;IF($H$1="上证180",[1]!EM_S_INFO_COMPINDEX(E83,"000010"),"")&amp;IF($H$1="沪深300",[1]!EM_S_INFO_COMPINDEX(E83,"000300"),"")&amp;IF(AND($H$1="上证A股",RIGHT(E83,2)="SH"),"是","")&amp;IF(AND($H$1="深证A股",RIGHT(E83,2)="SZ"),"是","")&amp;IF(AND($H$1="创业板",LEFT(E83,1)-3=0),"是","")&amp;IF(AND($H$1="全部A股",E83&lt;&gt;0),"是","")&amp;IF(AND($H$1="中小板",LEFT(E83,3)="002"),"是",""))</f>
        <v>是</v>
      </c>
      <c r="I83" s="46">
        <f ca="1">IF(E83="","",IF(OR([1]!EM_S_VAL_MV(E83,deadline)="",[1]!EM_S_VAL_MV(E83,deadline)="--",[1]!EM_S_VAL_MV(E83,deadline)="null"),0,[1]!EM_S_VAL_MV(E83,deadline)/100000000))</f>
        <v>52.587849730800002</v>
      </c>
      <c r="J83" s="46">
        <f ca="1">IF(E83="","",IF(RIGHT(LEFT($J$1,6),3)="TTM",[1]!EM_S_FA_PROFIT_TTM(E83,LEFT(RIGHT($J$1,11),10),1)/100000000,[1]!EM_S_STM07_IS(E83,61,LEFT(RIGHT($J$1,5),4)&amp;"-12-31",1)/100000000))</f>
        <v>-32.323346598100002</v>
      </c>
      <c r="K83" s="36">
        <f t="shared" ca="1" si="7"/>
        <v>-1.6269308492299237</v>
      </c>
      <c r="L83" s="46">
        <f ca="1">IF(E83="","",IF(ISERROR(IF(行业估值!$E$7="最新年报",[1]!EM_S_STM07_BS(E83,140,LEFT(RIGHT($L$1,5),4)&amp;"-12-31",1)/100000000,[1]!EM_S_STM07_BS(E83,140,LEFT(RIGHT($L$1,11),10),1)/100000000)),0,IF(行业估值!$E$7="最新年报",[1]!EM_S_STM07_BS(E83,140,LEFT(RIGHT($L$1,5),4)&amp;"-12-31",1)/100000000,[1]!EM_S_STM07_BS(E83,140,LEFT(RIGHT($L$1,11),10),1)/100000000)))</f>
        <v>-26.103638239599999</v>
      </c>
      <c r="M83" s="36">
        <f t="shared" ca="1" si="8"/>
        <v>-2.0145793183351226</v>
      </c>
      <c r="N83" s="37" t="str">
        <f ca="1">IF(E83="","",IF(ISERROR([1]!EM_S_EST_NETPROFIT(E83,行业估值!$E$6,deadline)/100000000),"-",[1]!EM_S_EST_NETPROFIT(E83,行业估值!$E$6,deadline)/100000000))</f>
        <v>-</v>
      </c>
      <c r="O83" s="36" t="str">
        <f t="shared" ca="1" si="9"/>
        <v>-</v>
      </c>
      <c r="T83" s="64" t="s">
        <v>7177</v>
      </c>
      <c r="U83" s="64" t="s">
        <v>268</v>
      </c>
    </row>
    <row r="84" spans="4:21">
      <c r="D84" s="45" t="str">
        <f>IF(AND(行业估值!$B$39=$G84,COUNTIF($G$2:$G$2552,$G84)&gt;=1),COUNTIF($G$2:G84,$G84),"")</f>
        <v/>
      </c>
      <c r="E84" s="65" t="str">
        <f t="shared" si="5"/>
        <v>000411.SZ</v>
      </c>
      <c r="F84" s="65" t="str">
        <f t="shared" si="6"/>
        <v>英特集团</v>
      </c>
      <c r="G84" s="34" t="str">
        <f>IF(E84="","",IF(行业估值!$C$5="申万行业",[1]!EM_S_INFO_INDUSTRY_SW2014(E84,"1"),IF(行业估值!$C$5="证监会行业",[1]!EM_S_INFO_INDUSTRY_CSRC1(E84,"1"),[1]!EM_S_INFO_INDUSTRY_EM2016(E84,"1"))))</f>
        <v>医药生物</v>
      </c>
      <c r="H84" s="34" t="str">
        <f>IF(E84="","",IF($H$1="上证50",[1]!EM_S_INFO_COMPINDEX(E84,"000016"),"")&amp;IF($H$1="上证180",[1]!EM_S_INFO_COMPINDEX(E84,"000010"),"")&amp;IF($H$1="沪深300",[1]!EM_S_INFO_COMPINDEX(E84,"000300"),"")&amp;IF(AND($H$1="上证A股",RIGHT(E84,2)="SH"),"是","")&amp;IF(AND($H$1="深证A股",RIGHT(E84,2)="SZ"),"是","")&amp;IF(AND($H$1="创业板",LEFT(E84,1)-3=0),"是","")&amp;IF(AND($H$1="全部A股",E84&lt;&gt;0),"是","")&amp;IF(AND($H$1="中小板",LEFT(E84,3)="002"),"是",""))</f>
        <v>是</v>
      </c>
      <c r="I84" s="46">
        <f ca="1">IF(E84="","",IF(OR([1]!EM_S_VAL_MV(E84,deadline)="",[1]!EM_S_VAL_MV(E84,deadline)="--",[1]!EM_S_VAL_MV(E84,deadline)="null"),0,[1]!EM_S_VAL_MV(E84,deadline)/100000000))</f>
        <v>29.150866388499999</v>
      </c>
      <c r="J84" s="46">
        <f ca="1">IF(E84="","",IF(RIGHT(LEFT($J$1,6),3)="TTM",[1]!EM_S_FA_PROFIT_TTM(E84,LEFT(RIGHT($J$1,11),10),1)/100000000,[1]!EM_S_STM07_IS(E84,61,LEFT(RIGHT($J$1,5),4)&amp;"-12-31",1)/100000000))</f>
        <v>3.2583071022000003</v>
      </c>
      <c r="K84" s="36">
        <f t="shared" ca="1" si="7"/>
        <v>8.9466294840094758</v>
      </c>
      <c r="L84" s="46">
        <f ca="1">IF(E84="","",IF(ISERROR(IF(行业估值!$E$7="最新年报",[1]!EM_S_STM07_BS(E84,140,LEFT(RIGHT($L$1,5),4)&amp;"-12-31",1)/100000000,[1]!EM_S_STM07_BS(E84,140,LEFT(RIGHT($L$1,11),10),1)/100000000)),0,IF(行业估值!$E$7="最新年报",[1]!EM_S_STM07_BS(E84,140,LEFT(RIGHT($L$1,5),4)&amp;"-12-31",1)/100000000,[1]!EM_S_STM07_BS(E84,140,LEFT(RIGHT($L$1,11),10),1)/100000000)))</f>
        <v>14.891318738800001</v>
      </c>
      <c r="M84" s="36">
        <f t="shared" ca="1" si="8"/>
        <v>1.9575745372064399</v>
      </c>
      <c r="N84" s="37" t="str">
        <f ca="1">IF(E84="","",IF(ISERROR([1]!EM_S_EST_NETPROFIT(E84,行业估值!$E$6,deadline)/100000000),"-",[1]!EM_S_EST_NETPROFIT(E84,行业估值!$E$6,deadline)/100000000))</f>
        <v>-</v>
      </c>
      <c r="O84" s="36" t="str">
        <f t="shared" ca="1" si="9"/>
        <v>-</v>
      </c>
      <c r="T84" s="64" t="s">
        <v>269</v>
      </c>
      <c r="U84" s="64" t="s">
        <v>270</v>
      </c>
    </row>
    <row r="85" spans="4:21">
      <c r="D85" s="45" t="str">
        <f>IF(AND(行业估值!$B$39=$G85,COUNTIF($G$2:$G$2552,$G85)&gt;=1),COUNTIF($G$2:G85,$G85),"")</f>
        <v/>
      </c>
      <c r="E85" s="65" t="str">
        <f t="shared" si="5"/>
        <v>000413.SZ</v>
      </c>
      <c r="F85" s="65" t="str">
        <f t="shared" si="6"/>
        <v>东旭光电</v>
      </c>
      <c r="G85" s="34" t="str">
        <f>IF(E85="","",IF(行业估值!$C$5="申万行业",[1]!EM_S_INFO_INDUSTRY_SW2014(E85,"1"),IF(行业估值!$C$5="证监会行业",[1]!EM_S_INFO_INDUSTRY_CSRC1(E85,"1"),[1]!EM_S_INFO_INDUSTRY_EM2016(E85,"1"))))</f>
        <v>电子设备</v>
      </c>
      <c r="H85" s="34" t="str">
        <f>IF(E85="","",IF($H$1="上证50",[1]!EM_S_INFO_COMPINDEX(E85,"000016"),"")&amp;IF($H$1="上证180",[1]!EM_S_INFO_COMPINDEX(E85,"000010"),"")&amp;IF($H$1="沪深300",[1]!EM_S_INFO_COMPINDEX(E85,"000300"),"")&amp;IF(AND($H$1="上证A股",RIGHT(E85,2)="SH"),"是","")&amp;IF(AND($H$1="深证A股",RIGHT(E85,2)="SZ"),"是","")&amp;IF(AND($H$1="创业板",LEFT(E85,1)-3=0),"是","")&amp;IF(AND($H$1="全部A股",E85&lt;&gt;0),"是","")&amp;IF(AND($H$1="中小板",LEFT(E85,3)="002"),"是",""))</f>
        <v>是</v>
      </c>
      <c r="I85" s="46">
        <f ca="1">IF(E85="","",IF(OR([1]!EM_S_VAL_MV(E85,deadline)="",[1]!EM_S_VAL_MV(E85,deadline)="--",[1]!EM_S_VAL_MV(E85,deadline)="null"),0,[1]!EM_S_VAL_MV(E85,deadline)/100000000))</f>
        <v>275.05200566400003</v>
      </c>
      <c r="J85" s="46">
        <f ca="1">IF(E85="","",IF(RIGHT(LEFT($J$1,6),3)="TTM",[1]!EM_S_FA_PROFIT_TTM(E85,LEFT(RIGHT($J$1,11),10),1)/100000000,[1]!EM_S_STM07_IS(E85,61,LEFT(RIGHT($J$1,5),4)&amp;"-12-31",1)/100000000))</f>
        <v>20.989501652600001</v>
      </c>
      <c r="K85" s="36">
        <f t="shared" ca="1" si="7"/>
        <v>13.104265657013773</v>
      </c>
      <c r="L85" s="46">
        <f ca="1">IF(E85="","",IF(ISERROR(IF(行业估值!$E$7="最新年报",[1]!EM_S_STM07_BS(E85,140,LEFT(RIGHT($L$1,5),4)&amp;"-12-31",1)/100000000,[1]!EM_S_STM07_BS(E85,140,LEFT(RIGHT($L$1,11),10),1)/100000000)),0,IF(行业估值!$E$7="最新年报",[1]!EM_S_STM07_BS(E85,140,LEFT(RIGHT($L$1,5),4)&amp;"-12-31",1)/100000000,[1]!EM_S_STM07_BS(E85,140,LEFT(RIGHT($L$1,11),10),1)/100000000)))</f>
        <v>332.82397733049999</v>
      </c>
      <c r="M85" s="36">
        <f t="shared" ca="1" si="8"/>
        <v>0.82641884118483633</v>
      </c>
      <c r="N85" s="37">
        <f ca="1">IF(E85="","",IF(ISERROR([1]!EM_S_EST_NETPROFIT(E85,行业估值!$E$6,deadline)/100000000),"-",[1]!EM_S_EST_NETPROFIT(E85,行业估值!$E$6,deadline)/100000000))</f>
        <v>21.47</v>
      </c>
      <c r="O85" s="36">
        <f t="shared" ca="1" si="9"/>
        <v>12.810992345784818</v>
      </c>
      <c r="T85" s="64" t="s">
        <v>271</v>
      </c>
      <c r="U85" s="64" t="s">
        <v>272</v>
      </c>
    </row>
    <row r="86" spans="4:21">
      <c r="D86" s="45" t="str">
        <f>IF(AND(行业估值!$B$39=$G86,COUNTIF($G$2:$G$2552,$G86)&gt;=1),COUNTIF($G$2:G86,$G86),"")</f>
        <v/>
      </c>
      <c r="E86" s="65" t="str">
        <f t="shared" si="5"/>
        <v>000415.SZ</v>
      </c>
      <c r="F86" s="65" t="str">
        <f t="shared" si="6"/>
        <v>渤海租赁</v>
      </c>
      <c r="G86" s="34" t="str">
        <f>IF(E86="","",IF(行业估值!$C$5="申万行业",[1]!EM_S_INFO_INDUSTRY_SW2014(E86,"1"),IF(行业估值!$C$5="证监会行业",[1]!EM_S_INFO_INDUSTRY_CSRC1(E86,"1"),[1]!EM_S_INFO_INDUSTRY_EM2016(E86,"1"))))</f>
        <v>交通运输</v>
      </c>
      <c r="H86" s="34" t="str">
        <f>IF(E86="","",IF($H$1="上证50",[1]!EM_S_INFO_COMPINDEX(E86,"000016"),"")&amp;IF($H$1="上证180",[1]!EM_S_INFO_COMPINDEX(E86,"000010"),"")&amp;IF($H$1="沪深300",[1]!EM_S_INFO_COMPINDEX(E86,"000300"),"")&amp;IF(AND($H$1="上证A股",RIGHT(E86,2)="SH"),"是","")&amp;IF(AND($H$1="深证A股",RIGHT(E86,2)="SZ"),"是","")&amp;IF(AND($H$1="创业板",LEFT(E86,1)-3=0),"是","")&amp;IF(AND($H$1="全部A股",E86&lt;&gt;0),"是","")&amp;IF(AND($H$1="中小板",LEFT(E86,3)="002"),"是",""))</f>
        <v>是</v>
      </c>
      <c r="I86" s="46">
        <f ca="1">IF(E86="","",IF(OR([1]!EM_S_VAL_MV(E86,deadline)="",[1]!EM_S_VAL_MV(E86,deadline)="--",[1]!EM_S_VAL_MV(E86,deadline)="null"),0,[1]!EM_S_VAL_MV(E86,deadline)/100000000))</f>
        <v>214.6028884854</v>
      </c>
      <c r="J86" s="46">
        <f ca="1">IF(E86="","",IF(RIGHT(LEFT($J$1,6),3)="TTM",[1]!EM_S_FA_PROFIT_TTM(E86,LEFT(RIGHT($J$1,11),10),1)/100000000,[1]!EM_S_STM07_IS(E86,61,LEFT(RIGHT($J$1,5),4)&amp;"-12-31",1)/100000000))</f>
        <v>33.51296</v>
      </c>
      <c r="K86" s="36">
        <f t="shared" ca="1" si="7"/>
        <v>6.4035790477892736</v>
      </c>
      <c r="L86" s="46">
        <f ca="1">IF(E86="","",IF(ISERROR(IF(行业估值!$E$7="最新年报",[1]!EM_S_STM07_BS(E86,140,LEFT(RIGHT($L$1,5),4)&amp;"-12-31",1)/100000000,[1]!EM_S_STM07_BS(E86,140,LEFT(RIGHT($L$1,11),10),1)/100000000)),0,IF(行业估值!$E$7="最新年报",[1]!EM_S_STM07_BS(E86,140,LEFT(RIGHT($L$1,5),4)&amp;"-12-31",1)/100000000,[1]!EM_S_STM07_BS(E86,140,LEFT(RIGHT($L$1,11),10),1)/100000000)))</f>
        <v>384.34624000000002</v>
      </c>
      <c r="M86" s="36">
        <f t="shared" ca="1" si="8"/>
        <v>0.55835823575482357</v>
      </c>
      <c r="N86" s="37" t="str">
        <f ca="1">IF(E86="","",IF(ISERROR([1]!EM_S_EST_NETPROFIT(E86,行业估值!$E$6,deadline)/100000000),"-",[1]!EM_S_EST_NETPROFIT(E86,行业估值!$E$6,deadline)/100000000))</f>
        <v>-</v>
      </c>
      <c r="O86" s="36" t="str">
        <f t="shared" ca="1" si="9"/>
        <v>-</v>
      </c>
      <c r="T86" s="64" t="s">
        <v>273</v>
      </c>
      <c r="U86" s="64" t="s">
        <v>274</v>
      </c>
    </row>
    <row r="87" spans="4:21">
      <c r="D87" s="45" t="str">
        <f>IF(AND(行业估值!$B$39=$G87,COUNTIF($G$2:$G$2552,$G87)&gt;=1),COUNTIF($G$2:G87,$G87),"")</f>
        <v/>
      </c>
      <c r="E87" s="65" t="str">
        <f t="shared" si="5"/>
        <v>000416.SZ</v>
      </c>
      <c r="F87" s="65" t="str">
        <f t="shared" si="6"/>
        <v>民生控股</v>
      </c>
      <c r="G87" s="34" t="str">
        <f>IF(E87="","",IF(行业估值!$C$5="申万行业",[1]!EM_S_INFO_INDUSTRY_SW2014(E87,"1"),IF(行业估值!$C$5="证监会行业",[1]!EM_S_INFO_INDUSTRY_CSRC1(E87,"1"),[1]!EM_S_INFO_INDUSTRY_EM2016(E87,"1"))))</f>
        <v>金融</v>
      </c>
      <c r="H87" s="34" t="str">
        <f>IF(E87="","",IF($H$1="上证50",[1]!EM_S_INFO_COMPINDEX(E87,"000016"),"")&amp;IF($H$1="上证180",[1]!EM_S_INFO_COMPINDEX(E87,"000010"),"")&amp;IF($H$1="沪深300",[1]!EM_S_INFO_COMPINDEX(E87,"000300"),"")&amp;IF(AND($H$1="上证A股",RIGHT(E87,2)="SH"),"是","")&amp;IF(AND($H$1="深证A股",RIGHT(E87,2)="SZ"),"是","")&amp;IF(AND($H$1="创业板",LEFT(E87,1)-3=0),"是","")&amp;IF(AND($H$1="全部A股",E87&lt;&gt;0),"是","")&amp;IF(AND($H$1="中小板",LEFT(E87,3)="002"),"是",""))</f>
        <v>是</v>
      </c>
      <c r="I87" s="46">
        <f ca="1">IF(E87="","",IF(OR([1]!EM_S_VAL_MV(E87,deadline)="",[1]!EM_S_VAL_MV(E87,deadline)="--",[1]!EM_S_VAL_MV(E87,deadline)="null"),0,[1]!EM_S_VAL_MV(E87,deadline)/100000000))</f>
        <v>25.689393160199998</v>
      </c>
      <c r="J87" s="46">
        <f ca="1">IF(E87="","",IF(RIGHT(LEFT($J$1,6),3)="TTM",[1]!EM_S_FA_PROFIT_TTM(E87,LEFT(RIGHT($J$1,11),10),1)/100000000,[1]!EM_S_STM07_IS(E87,61,LEFT(RIGHT($J$1,5),4)&amp;"-12-31",1)/100000000))</f>
        <v>0.36750080759999998</v>
      </c>
      <c r="K87" s="36">
        <f t="shared" ca="1" si="7"/>
        <v>69.902957024685463</v>
      </c>
      <c r="L87" s="46">
        <f ca="1">IF(E87="","",IF(ISERROR(IF(行业估值!$E$7="最新年报",[1]!EM_S_STM07_BS(E87,140,LEFT(RIGHT($L$1,5),4)&amp;"-12-31",1)/100000000,[1]!EM_S_STM07_BS(E87,140,LEFT(RIGHT($L$1,11),10),1)/100000000)),0,IF(行业估值!$E$7="最新年报",[1]!EM_S_STM07_BS(E87,140,LEFT(RIGHT($L$1,5),4)&amp;"-12-31",1)/100000000,[1]!EM_S_STM07_BS(E87,140,LEFT(RIGHT($L$1,11),10),1)/100000000)))</f>
        <v>8.8502858274000005</v>
      </c>
      <c r="M87" s="36">
        <f t="shared" ca="1" si="8"/>
        <v>2.9026625423403889</v>
      </c>
      <c r="N87" s="37" t="str">
        <f ca="1">IF(E87="","",IF(ISERROR([1]!EM_S_EST_NETPROFIT(E87,行业估值!$E$6,deadline)/100000000),"-",[1]!EM_S_EST_NETPROFIT(E87,行业估值!$E$6,deadline)/100000000))</f>
        <v>-</v>
      </c>
      <c r="O87" s="36" t="str">
        <f t="shared" ca="1" si="9"/>
        <v>-</v>
      </c>
      <c r="T87" s="64" t="s">
        <v>275</v>
      </c>
      <c r="U87" s="64" t="s">
        <v>276</v>
      </c>
    </row>
    <row r="88" spans="4:21">
      <c r="D88" s="45" t="str">
        <f>IF(AND(行业估值!$B$39=$G88,COUNTIF($G$2:$G$2552,$G88)&gt;=1),COUNTIF($G$2:G88,$G88),"")</f>
        <v/>
      </c>
      <c r="E88" s="65" t="str">
        <f t="shared" si="5"/>
        <v>000417.SZ</v>
      </c>
      <c r="F88" s="65" t="str">
        <f t="shared" si="6"/>
        <v>合肥百货</v>
      </c>
      <c r="G88" s="34" t="str">
        <f>IF(E88="","",IF(行业估值!$C$5="申万行业",[1]!EM_S_INFO_INDUSTRY_SW2014(E88,"1"),IF(行业估值!$C$5="证监会行业",[1]!EM_S_INFO_INDUSTRY_CSRC1(E88,"1"),[1]!EM_S_INFO_INDUSTRY_EM2016(E88,"1"))))</f>
        <v>商贸零售</v>
      </c>
      <c r="H88" s="34" t="str">
        <f>IF(E88="","",IF($H$1="上证50",[1]!EM_S_INFO_COMPINDEX(E88,"000016"),"")&amp;IF($H$1="上证180",[1]!EM_S_INFO_COMPINDEX(E88,"000010"),"")&amp;IF($H$1="沪深300",[1]!EM_S_INFO_COMPINDEX(E88,"000300"),"")&amp;IF(AND($H$1="上证A股",RIGHT(E88,2)="SH"),"是","")&amp;IF(AND($H$1="深证A股",RIGHT(E88,2)="SZ"),"是","")&amp;IF(AND($H$1="创业板",LEFT(E88,1)-3=0),"是","")&amp;IF(AND($H$1="全部A股",E88&lt;&gt;0),"是","")&amp;IF(AND($H$1="中小板",LEFT(E88,3)="002"),"是",""))</f>
        <v>是</v>
      </c>
      <c r="I88" s="46">
        <f ca="1">IF(E88="","",IF(OR([1]!EM_S_VAL_MV(E88,deadline)="",[1]!EM_S_VAL_MV(E88,deadline)="--",[1]!EM_S_VAL_MV(E88,deadline)="null"),0,[1]!EM_S_VAL_MV(E88,deadline)/100000000))</f>
        <v>33.768985860000001</v>
      </c>
      <c r="J88" s="46">
        <f ca="1">IF(E88="","",IF(RIGHT(LEFT($J$1,6),3)="TTM",[1]!EM_S_FA_PROFIT_TTM(E88,LEFT(RIGHT($J$1,11),10),1)/100000000,[1]!EM_S_STM07_IS(E88,61,LEFT(RIGHT($J$1,5),4)&amp;"-12-31",1)/100000000))</f>
        <v>3.4039400444000001</v>
      </c>
      <c r="K88" s="36">
        <f t="shared" ca="1" si="7"/>
        <v>9.920558358704092</v>
      </c>
      <c r="L88" s="46">
        <f ca="1">IF(E88="","",IF(ISERROR(IF(行业估值!$E$7="最新年报",[1]!EM_S_STM07_BS(E88,140,LEFT(RIGHT($L$1,5),4)&amp;"-12-31",1)/100000000,[1]!EM_S_STM07_BS(E88,140,LEFT(RIGHT($L$1,11),10),1)/100000000)),0,IF(行业估值!$E$7="最新年报",[1]!EM_S_STM07_BS(E88,140,LEFT(RIGHT($L$1,5),4)&amp;"-12-31",1)/100000000,[1]!EM_S_STM07_BS(E88,140,LEFT(RIGHT($L$1,11),10),1)/100000000)))</f>
        <v>40.0954251637</v>
      </c>
      <c r="M88" s="36">
        <f t="shared" ca="1" si="8"/>
        <v>0.84221543286121381</v>
      </c>
      <c r="N88" s="37">
        <f ca="1">IF(E88="","",IF(ISERROR([1]!EM_S_EST_NETPROFIT(E88,行业估值!$E$6,deadline)/100000000),"-",[1]!EM_S_EST_NETPROFIT(E88,行业估值!$E$6,deadline)/100000000))</f>
        <v>2.08</v>
      </c>
      <c r="O88" s="36">
        <f t="shared" ca="1" si="9"/>
        <v>16.23508935576923</v>
      </c>
      <c r="T88" s="64" t="s">
        <v>277</v>
      </c>
      <c r="U88" s="64" t="s">
        <v>278</v>
      </c>
    </row>
    <row r="89" spans="4:21">
      <c r="D89" s="45" t="str">
        <f>IF(AND(行业估值!$B$39=$G89,COUNTIF($G$2:$G$2552,$G89)&gt;=1),COUNTIF($G$2:G89,$G89),"")</f>
        <v/>
      </c>
      <c r="E89" s="65" t="str">
        <f t="shared" si="5"/>
        <v>000419.SZ</v>
      </c>
      <c r="F89" s="65" t="str">
        <f t="shared" si="6"/>
        <v>通程控股</v>
      </c>
      <c r="G89" s="34" t="str">
        <f>IF(E89="","",IF(行业估值!$C$5="申万行业",[1]!EM_S_INFO_INDUSTRY_SW2014(E89,"1"),IF(行业估值!$C$5="证监会行业",[1]!EM_S_INFO_INDUSTRY_CSRC1(E89,"1"),[1]!EM_S_INFO_INDUSTRY_EM2016(E89,"1"))))</f>
        <v>商贸零售</v>
      </c>
      <c r="H89" s="34" t="str">
        <f>IF(E89="","",IF($H$1="上证50",[1]!EM_S_INFO_COMPINDEX(E89,"000016"),"")&amp;IF($H$1="上证180",[1]!EM_S_INFO_COMPINDEX(E89,"000010"),"")&amp;IF($H$1="沪深300",[1]!EM_S_INFO_COMPINDEX(E89,"000300"),"")&amp;IF(AND($H$1="上证A股",RIGHT(E89,2)="SH"),"是","")&amp;IF(AND($H$1="深证A股",RIGHT(E89,2)="SZ"),"是","")&amp;IF(AND($H$1="创业板",LEFT(E89,1)-3=0),"是","")&amp;IF(AND($H$1="全部A股",E89&lt;&gt;0),"是","")&amp;IF(AND($H$1="中小板",LEFT(E89,3)="002"),"是",""))</f>
        <v>是</v>
      </c>
      <c r="I89" s="46">
        <f ca="1">IF(E89="","",IF(OR([1]!EM_S_VAL_MV(E89,deadline)="",[1]!EM_S_VAL_MV(E89,deadline)="--",[1]!EM_S_VAL_MV(E89,deadline)="null"),0,[1]!EM_S_VAL_MV(E89,deadline)/100000000))</f>
        <v>23.047904571999997</v>
      </c>
      <c r="J89" s="46">
        <f ca="1">IF(E89="","",IF(RIGHT(LEFT($J$1,6),3)="TTM",[1]!EM_S_FA_PROFIT_TTM(E89,LEFT(RIGHT($J$1,11),10),1)/100000000,[1]!EM_S_STM07_IS(E89,61,LEFT(RIGHT($J$1,5),4)&amp;"-12-31",1)/100000000))</f>
        <v>1.9577440301</v>
      </c>
      <c r="K89" s="36">
        <f t="shared" ca="1" si="7"/>
        <v>11.772685406080758</v>
      </c>
      <c r="L89" s="46">
        <f ca="1">IF(E89="","",IF(ISERROR(IF(行业估值!$E$7="最新年报",[1]!EM_S_STM07_BS(E89,140,LEFT(RIGHT($L$1,5),4)&amp;"-12-31",1)/100000000,[1]!EM_S_STM07_BS(E89,140,LEFT(RIGHT($L$1,11),10),1)/100000000)),0,IF(行业估值!$E$7="最新年报",[1]!EM_S_STM07_BS(E89,140,LEFT(RIGHT($L$1,5),4)&amp;"-12-31",1)/100000000,[1]!EM_S_STM07_BS(E89,140,LEFT(RIGHT($L$1,11),10),1)/100000000)))</f>
        <v>28.244518104400001</v>
      </c>
      <c r="M89" s="36">
        <f t="shared" ca="1" si="8"/>
        <v>0.81601337600479495</v>
      </c>
      <c r="N89" s="37" t="str">
        <f ca="1">IF(E89="","",IF(ISERROR([1]!EM_S_EST_NETPROFIT(E89,行业估值!$E$6,deadline)/100000000),"-",[1]!EM_S_EST_NETPROFIT(E89,行业估值!$E$6,deadline)/100000000))</f>
        <v>-</v>
      </c>
      <c r="O89" s="36" t="str">
        <f t="shared" ca="1" si="9"/>
        <v>-</v>
      </c>
      <c r="T89" s="64" t="s">
        <v>279</v>
      </c>
      <c r="U89" s="64" t="s">
        <v>280</v>
      </c>
    </row>
    <row r="90" spans="4:21">
      <c r="D90" s="45" t="str">
        <f>IF(AND(行业估值!$B$39=$G90,COUNTIF($G$2:$G$2552,$G90)&gt;=1),COUNTIF($G$2:G90,$G90),"")</f>
        <v/>
      </c>
      <c r="E90" s="65" t="str">
        <f t="shared" si="5"/>
        <v>000420.SZ</v>
      </c>
      <c r="F90" s="65" t="str">
        <f t="shared" si="6"/>
        <v>吉林化纤</v>
      </c>
      <c r="G90" s="34" t="str">
        <f>IF(E90="","",IF(行业估值!$C$5="申万行业",[1]!EM_S_INFO_INDUSTRY_SW2014(E90,"1"),IF(行业估值!$C$5="证监会行业",[1]!EM_S_INFO_INDUSTRY_CSRC1(E90,"1"),[1]!EM_S_INFO_INDUSTRY_EM2016(E90,"1"))))</f>
        <v>基础化工</v>
      </c>
      <c r="H90" s="34" t="str">
        <f>IF(E90="","",IF($H$1="上证50",[1]!EM_S_INFO_COMPINDEX(E90,"000016"),"")&amp;IF($H$1="上证180",[1]!EM_S_INFO_COMPINDEX(E90,"000010"),"")&amp;IF($H$1="沪深300",[1]!EM_S_INFO_COMPINDEX(E90,"000300"),"")&amp;IF(AND($H$1="上证A股",RIGHT(E90,2)="SH"),"是","")&amp;IF(AND($H$1="深证A股",RIGHT(E90,2)="SZ"),"是","")&amp;IF(AND($H$1="创业板",LEFT(E90,1)-3=0),"是","")&amp;IF(AND($H$1="全部A股",E90&lt;&gt;0),"是","")&amp;IF(AND($H$1="中小板",LEFT(E90,3)="002"),"是",""))</f>
        <v>是</v>
      </c>
      <c r="I90" s="46">
        <f ca="1">IF(E90="","",IF(OR([1]!EM_S_VAL_MV(E90,deadline)="",[1]!EM_S_VAL_MV(E90,deadline)="--",[1]!EM_S_VAL_MV(E90,deadline)="null"),0,[1]!EM_S_VAL_MV(E90,deadline)/100000000))</f>
        <v>41.976051772800005</v>
      </c>
      <c r="J90" s="46">
        <f ca="1">IF(E90="","",IF(RIGHT(LEFT($J$1,6),3)="TTM",[1]!EM_S_FA_PROFIT_TTM(E90,LEFT(RIGHT($J$1,11),10),1)/100000000,[1]!EM_S_STM07_IS(E90,61,LEFT(RIGHT($J$1,5),4)&amp;"-12-31",1)/100000000))</f>
        <v>1.0077561661000001</v>
      </c>
      <c r="K90" s="36">
        <f t="shared" ca="1" si="7"/>
        <v>41.652984307946873</v>
      </c>
      <c r="L90" s="46">
        <f ca="1">IF(E90="","",IF(ISERROR(IF(行业估值!$E$7="最新年报",[1]!EM_S_STM07_BS(E90,140,LEFT(RIGHT($L$1,5),4)&amp;"-12-31",1)/100000000,[1]!EM_S_STM07_BS(E90,140,LEFT(RIGHT($L$1,11),10),1)/100000000)),0,IF(行业估值!$E$7="最新年报",[1]!EM_S_STM07_BS(E90,140,LEFT(RIGHT($L$1,5),4)&amp;"-12-31",1)/100000000,[1]!EM_S_STM07_BS(E90,140,LEFT(RIGHT($L$1,11),10),1)/100000000)))</f>
        <v>30.010174960800001</v>
      </c>
      <c r="M90" s="36">
        <f t="shared" ca="1" si="8"/>
        <v>1.3987273259029684</v>
      </c>
      <c r="N90" s="37" t="str">
        <f ca="1">IF(E90="","",IF(ISERROR([1]!EM_S_EST_NETPROFIT(E90,行业估值!$E$6,deadline)/100000000),"-",[1]!EM_S_EST_NETPROFIT(E90,行业估值!$E$6,deadline)/100000000))</f>
        <v>-</v>
      </c>
      <c r="O90" s="36" t="str">
        <f t="shared" ca="1" si="9"/>
        <v>-</v>
      </c>
      <c r="T90" s="64" t="s">
        <v>281</v>
      </c>
      <c r="U90" s="64" t="s">
        <v>282</v>
      </c>
    </row>
    <row r="91" spans="4:21">
      <c r="D91" s="45" t="str">
        <f>IF(AND(行业估值!$B$39=$G91,COUNTIF($G$2:$G$2552,$G91)&gt;=1),COUNTIF($G$2:G91,$G91),"")</f>
        <v/>
      </c>
      <c r="E91" s="65" t="str">
        <f t="shared" si="5"/>
        <v>000421.SZ</v>
      </c>
      <c r="F91" s="65" t="str">
        <f t="shared" si="6"/>
        <v>南京公用</v>
      </c>
      <c r="G91" s="34" t="str">
        <f>IF(E91="","",IF(行业估值!$C$5="申万行业",[1]!EM_S_INFO_INDUSTRY_SW2014(E91,"1"),IF(行业估值!$C$5="证监会行业",[1]!EM_S_INFO_INDUSTRY_CSRC1(E91,"1"),[1]!EM_S_INFO_INDUSTRY_EM2016(E91,"1"))))</f>
        <v>公用事业</v>
      </c>
      <c r="H91" s="34" t="str">
        <f>IF(E91="","",IF($H$1="上证50",[1]!EM_S_INFO_COMPINDEX(E91,"000016"),"")&amp;IF($H$1="上证180",[1]!EM_S_INFO_COMPINDEX(E91,"000010"),"")&amp;IF($H$1="沪深300",[1]!EM_S_INFO_COMPINDEX(E91,"000300"),"")&amp;IF(AND($H$1="上证A股",RIGHT(E91,2)="SH"),"是","")&amp;IF(AND($H$1="深证A股",RIGHT(E91,2)="SZ"),"是","")&amp;IF(AND($H$1="创业板",LEFT(E91,1)-3=0),"是","")&amp;IF(AND($H$1="全部A股",E91&lt;&gt;0),"是","")&amp;IF(AND($H$1="中小板",LEFT(E91,3)="002"),"是",""))</f>
        <v>是</v>
      </c>
      <c r="I91" s="46">
        <f ca="1">IF(E91="","",IF(OR([1]!EM_S_VAL_MV(E91,deadline)="",[1]!EM_S_VAL_MV(E91,deadline)="--",[1]!EM_S_VAL_MV(E91,deadline)="null"),0,[1]!EM_S_VAL_MV(E91,deadline)/100000000))</f>
        <v>24.337494695</v>
      </c>
      <c r="J91" s="46">
        <f ca="1">IF(E91="","",IF(RIGHT(LEFT($J$1,6),3)="TTM",[1]!EM_S_FA_PROFIT_TTM(E91,LEFT(RIGHT($J$1,11),10),1)/100000000,[1]!EM_S_STM07_IS(E91,61,LEFT(RIGHT($J$1,5),4)&amp;"-12-31",1)/100000000))</f>
        <v>2.1261465104999999</v>
      </c>
      <c r="K91" s="36">
        <f t="shared" ca="1" si="7"/>
        <v>11.446762758261951</v>
      </c>
      <c r="L91" s="46">
        <f ca="1">IF(E91="","",IF(ISERROR(IF(行业估值!$E$7="最新年报",[1]!EM_S_STM07_BS(E91,140,LEFT(RIGHT($L$1,5),4)&amp;"-12-31",1)/100000000,[1]!EM_S_STM07_BS(E91,140,LEFT(RIGHT($L$1,11),10),1)/100000000)),0,IF(行业估值!$E$7="最新年报",[1]!EM_S_STM07_BS(E91,140,LEFT(RIGHT($L$1,5),4)&amp;"-12-31",1)/100000000,[1]!EM_S_STM07_BS(E91,140,LEFT(RIGHT($L$1,11),10),1)/100000000)))</f>
        <v>25.871989638700001</v>
      </c>
      <c r="M91" s="36">
        <f t="shared" ca="1" si="8"/>
        <v>0.94068894719234653</v>
      </c>
      <c r="N91" s="37" t="str">
        <f ca="1">IF(E91="","",IF(ISERROR([1]!EM_S_EST_NETPROFIT(E91,行业估值!$E$6,deadline)/100000000),"-",[1]!EM_S_EST_NETPROFIT(E91,行业估值!$E$6,deadline)/100000000))</f>
        <v>-</v>
      </c>
      <c r="O91" s="36" t="str">
        <f t="shared" ca="1" si="9"/>
        <v>-</v>
      </c>
      <c r="T91" s="64" t="s">
        <v>283</v>
      </c>
      <c r="U91" s="64" t="s">
        <v>284</v>
      </c>
    </row>
    <row r="92" spans="4:21">
      <c r="D92" s="45" t="str">
        <f>IF(AND(行业估值!$B$39=$G92,COUNTIF($G$2:$G$2552,$G92)&gt;=1),COUNTIF($G$2:G92,$G92),"")</f>
        <v/>
      </c>
      <c r="E92" s="65" t="str">
        <f t="shared" si="5"/>
        <v>000422.SZ</v>
      </c>
      <c r="F92" s="65" t="str">
        <f t="shared" si="6"/>
        <v>ST宜化</v>
      </c>
      <c r="G92" s="34" t="str">
        <f>IF(E92="","",IF(行业估值!$C$5="申万行业",[1]!EM_S_INFO_INDUSTRY_SW2014(E92,"1"),IF(行业估值!$C$5="证监会行业",[1]!EM_S_INFO_INDUSTRY_CSRC1(E92,"1"),[1]!EM_S_INFO_INDUSTRY_EM2016(E92,"1"))))</f>
        <v>基础化工</v>
      </c>
      <c r="H92" s="34" t="str">
        <f>IF(E92="","",IF($H$1="上证50",[1]!EM_S_INFO_COMPINDEX(E92,"000016"),"")&amp;IF($H$1="上证180",[1]!EM_S_INFO_COMPINDEX(E92,"000010"),"")&amp;IF($H$1="沪深300",[1]!EM_S_INFO_COMPINDEX(E92,"000300"),"")&amp;IF(AND($H$1="上证A股",RIGHT(E92,2)="SH"),"是","")&amp;IF(AND($H$1="深证A股",RIGHT(E92,2)="SZ"),"是","")&amp;IF(AND($H$1="创业板",LEFT(E92,1)-3=0),"是","")&amp;IF(AND($H$1="全部A股",E92&lt;&gt;0),"是","")&amp;IF(AND($H$1="中小板",LEFT(E92,3)="002"),"是",""))</f>
        <v>是</v>
      </c>
      <c r="I92" s="46">
        <f ca="1">IF(E92="","",IF(OR([1]!EM_S_VAL_MV(E92,deadline)="",[1]!EM_S_VAL_MV(E92,deadline)="--",[1]!EM_S_VAL_MV(E92,deadline)="null"),0,[1]!EM_S_VAL_MV(E92,deadline)/100000000))</f>
        <v>24.960694593600003</v>
      </c>
      <c r="J92" s="46">
        <f ca="1">IF(E92="","",IF(RIGHT(LEFT($J$1,6),3)="TTM",[1]!EM_S_FA_PROFIT_TTM(E92,LEFT(RIGHT($J$1,11),10),1)/100000000,[1]!EM_S_STM07_IS(E92,61,LEFT(RIGHT($J$1,5),4)&amp;"-12-31",1)/100000000))</f>
        <v>0.21342805170000001</v>
      </c>
      <c r="K92" s="36">
        <f t="shared" ca="1" si="7"/>
        <v>116.95133041220561</v>
      </c>
      <c r="L92" s="46">
        <f ca="1">IF(E92="","",IF(ISERROR(IF(行业估值!$E$7="最新年报",[1]!EM_S_STM07_BS(E92,140,LEFT(RIGHT($L$1,5),4)&amp;"-12-31",1)/100000000,[1]!EM_S_STM07_BS(E92,140,LEFT(RIGHT($L$1,11),10),1)/100000000)),0,IF(行业估值!$E$7="最新年报",[1]!EM_S_STM07_BS(E92,140,LEFT(RIGHT($L$1,5),4)&amp;"-12-31",1)/100000000,[1]!EM_S_STM07_BS(E92,140,LEFT(RIGHT($L$1,11),10),1)/100000000)))</f>
        <v>11.162147744</v>
      </c>
      <c r="M92" s="36">
        <f t="shared" ca="1" si="8"/>
        <v>2.2361910239915206</v>
      </c>
      <c r="N92" s="37" t="str">
        <f ca="1">IF(E92="","",IF(ISERROR([1]!EM_S_EST_NETPROFIT(E92,行业估值!$E$6,deadline)/100000000),"-",[1]!EM_S_EST_NETPROFIT(E92,行业估值!$E$6,deadline)/100000000))</f>
        <v>-</v>
      </c>
      <c r="O92" s="36" t="str">
        <f t="shared" ca="1" si="9"/>
        <v>-</v>
      </c>
      <c r="T92" s="64" t="s">
        <v>7178</v>
      </c>
      <c r="U92" s="64" t="s">
        <v>285</v>
      </c>
    </row>
    <row r="93" spans="4:21">
      <c r="D93" s="45" t="str">
        <f>IF(AND(行业估值!$B$39=$G93,COUNTIF($G$2:$G$2552,$G93)&gt;=1),COUNTIF($G$2:G93,$G93),"")</f>
        <v/>
      </c>
      <c r="E93" s="65" t="str">
        <f t="shared" si="5"/>
        <v>000423.SZ</v>
      </c>
      <c r="F93" s="65" t="str">
        <f t="shared" si="6"/>
        <v>东阿阿胶</v>
      </c>
      <c r="G93" s="34" t="str">
        <f>IF(E93="","",IF(行业估值!$C$5="申万行业",[1]!EM_S_INFO_INDUSTRY_SW2014(E93,"1"),IF(行业估值!$C$5="证监会行业",[1]!EM_S_INFO_INDUSTRY_CSRC1(E93,"1"),[1]!EM_S_INFO_INDUSTRY_EM2016(E93,"1"))))</f>
        <v>医药生物</v>
      </c>
      <c r="H93" s="34" t="str">
        <f>IF(E93="","",IF($H$1="上证50",[1]!EM_S_INFO_COMPINDEX(E93,"000016"),"")&amp;IF($H$1="上证180",[1]!EM_S_INFO_COMPINDEX(E93,"000010"),"")&amp;IF($H$1="沪深300",[1]!EM_S_INFO_COMPINDEX(E93,"000300"),"")&amp;IF(AND($H$1="上证A股",RIGHT(E93,2)="SH"),"是","")&amp;IF(AND($H$1="深证A股",RIGHT(E93,2)="SZ"),"是","")&amp;IF(AND($H$1="创业板",LEFT(E93,1)-3=0),"是","")&amp;IF(AND($H$1="全部A股",E93&lt;&gt;0),"是","")&amp;IF(AND($H$1="中小板",LEFT(E93,3)="002"),"是",""))</f>
        <v>是</v>
      </c>
      <c r="I93" s="46">
        <f ca="1">IF(E93="","",IF(OR([1]!EM_S_VAL_MV(E93,deadline)="",[1]!EM_S_VAL_MV(E93,deadline)="--",[1]!EM_S_VAL_MV(E93,deadline)="null"),0,[1]!EM_S_VAL_MV(E93,deadline)/100000000))</f>
        <v>223.4791591929</v>
      </c>
      <c r="J93" s="46">
        <f ca="1">IF(E93="","",IF(RIGHT(LEFT($J$1,6),3)="TTM",[1]!EM_S_FA_PROFIT_TTM(E93,LEFT(RIGHT($J$1,11),10),1)/100000000,[1]!EM_S_STM07_IS(E93,61,LEFT(RIGHT($J$1,5),4)&amp;"-12-31",1)/100000000))</f>
        <v>10.685178709700001</v>
      </c>
      <c r="K93" s="36">
        <f t="shared" ca="1" si="7"/>
        <v>20.914873327296409</v>
      </c>
      <c r="L93" s="46">
        <f ca="1">IF(E93="","",IF(ISERROR(IF(行业估值!$E$7="最新年报",[1]!EM_S_STM07_BS(E93,140,LEFT(RIGHT($L$1,5),4)&amp;"-12-31",1)/100000000,[1]!EM_S_STM07_BS(E93,140,LEFT(RIGHT($L$1,11),10),1)/100000000)),0,IF(行业估值!$E$7="最新年报",[1]!EM_S_STM07_BS(E93,140,LEFT(RIGHT($L$1,5),4)&amp;"-12-31",1)/100000000,[1]!EM_S_STM07_BS(E93,140,LEFT(RIGHT($L$1,11),10),1)/100000000)))</f>
        <v>106.27829723020001</v>
      </c>
      <c r="M93" s="36">
        <f t="shared" ca="1" si="8"/>
        <v>2.1027732379720159</v>
      </c>
      <c r="N93" s="37">
        <f ca="1">IF(E93="","",IF(ISERROR([1]!EM_S_EST_NETPROFIT(E93,行业估值!$E$6,deadline)/100000000),"-",[1]!EM_S_EST_NETPROFIT(E93,行业估值!$E$6,deadline)/100000000))</f>
        <v>10.125</v>
      </c>
      <c r="O93" s="36">
        <f t="shared" ca="1" si="9"/>
        <v>22.072015722755555</v>
      </c>
      <c r="T93" s="64" t="s">
        <v>286</v>
      </c>
      <c r="U93" s="64" t="s">
        <v>287</v>
      </c>
    </row>
    <row r="94" spans="4:21">
      <c r="D94" s="45">
        <f>IF(AND(行业估值!$B$39=$G94,COUNTIF($G$2:$G$2552,$G94)&gt;=1),COUNTIF($G$2:G94,$G94),"")</f>
        <v>4</v>
      </c>
      <c r="E94" s="65" t="str">
        <f t="shared" si="5"/>
        <v>000425.SZ</v>
      </c>
      <c r="F94" s="65" t="str">
        <f t="shared" si="6"/>
        <v>徐工机械</v>
      </c>
      <c r="G94" s="34" t="str">
        <f>IF(E94="","",IF(行业估值!$C$5="申万行业",[1]!EM_S_INFO_INDUSTRY_SW2014(E94,"1"),IF(行业估值!$C$5="证监会行业",[1]!EM_S_INFO_INDUSTRY_CSRC1(E94,"1"),[1]!EM_S_INFO_INDUSTRY_EM2016(E94,"1"))))</f>
        <v>机械设备</v>
      </c>
      <c r="H94" s="34" t="str">
        <f>IF(E94="","",IF($H$1="上证50",[1]!EM_S_INFO_COMPINDEX(E94,"000016"),"")&amp;IF($H$1="上证180",[1]!EM_S_INFO_COMPINDEX(E94,"000010"),"")&amp;IF($H$1="沪深300",[1]!EM_S_INFO_COMPINDEX(E94,"000300"),"")&amp;IF(AND($H$1="上证A股",RIGHT(E94,2)="SH"),"是","")&amp;IF(AND($H$1="深证A股",RIGHT(E94,2)="SZ"),"是","")&amp;IF(AND($H$1="创业板",LEFT(E94,1)-3=0),"是","")&amp;IF(AND($H$1="全部A股",E94&lt;&gt;0),"是","")&amp;IF(AND($H$1="中小板",LEFT(E94,3)="002"),"是",""))</f>
        <v>是</v>
      </c>
      <c r="I94" s="46">
        <f ca="1">IF(E94="","",IF(OR([1]!EM_S_VAL_MV(E94,deadline)="",[1]!EM_S_VAL_MV(E94,deadline)="--",[1]!EM_S_VAL_MV(E94,deadline)="null"),0,[1]!EM_S_VAL_MV(E94,deadline)/100000000))</f>
        <v>358.78201409400003</v>
      </c>
      <c r="J94" s="46">
        <f ca="1">IF(E94="","",IF(RIGHT(LEFT($J$1,6),3)="TTM",[1]!EM_S_FA_PROFIT_TTM(E94,LEFT(RIGHT($J$1,11),10),1)/100000000,[1]!EM_S_STM07_IS(E94,61,LEFT(RIGHT($J$1,5),4)&amp;"-12-31",1)/100000000))</f>
        <v>35.778270576899999</v>
      </c>
      <c r="K94" s="36">
        <f t="shared" ca="1" si="7"/>
        <v>10.027930593315073</v>
      </c>
      <c r="L94" s="46">
        <f ca="1">IF(E94="","",IF(ISERROR(IF(行业估值!$E$7="最新年报",[1]!EM_S_STM07_BS(E94,140,LEFT(RIGHT($L$1,5),4)&amp;"-12-31",1)/100000000,[1]!EM_S_STM07_BS(E94,140,LEFT(RIGHT($L$1,11),10),1)/100000000)),0,IF(行业估值!$E$7="最新年报",[1]!EM_S_STM07_BS(E94,140,LEFT(RIGHT($L$1,5),4)&amp;"-12-31",1)/100000000,[1]!EM_S_STM07_BS(E94,140,LEFT(RIGHT($L$1,11),10),1)/100000000)))</f>
        <v>325.28542686919997</v>
      </c>
      <c r="M94" s="36">
        <f t="shared" ca="1" si="8"/>
        <v>1.1029759849594163</v>
      </c>
      <c r="N94" s="37">
        <f ca="1">IF(E94="","",IF(ISERROR([1]!EM_S_EST_NETPROFIT(E94,行业估值!$E$6,deadline)/100000000),"-",[1]!EM_S_EST_NETPROFIT(E94,行业估值!$E$6,deadline)/100000000))</f>
        <v>39.293182352941173</v>
      </c>
      <c r="O94" s="36">
        <f t="shared" ca="1" si="9"/>
        <v>9.13089733662523</v>
      </c>
      <c r="T94" s="64" t="s">
        <v>288</v>
      </c>
      <c r="U94" s="64" t="s">
        <v>289</v>
      </c>
    </row>
    <row r="95" spans="4:21">
      <c r="D95" s="45" t="str">
        <f>IF(AND(行业估值!$B$39=$G95,COUNTIF($G$2:$G$2552,$G95)&gt;=1),COUNTIF($G$2:G95,$G95),"")</f>
        <v/>
      </c>
      <c r="E95" s="65" t="str">
        <f t="shared" si="5"/>
        <v>000426.SZ</v>
      </c>
      <c r="F95" s="65" t="str">
        <f t="shared" si="6"/>
        <v>兴业矿业</v>
      </c>
      <c r="G95" s="34" t="str">
        <f>IF(E95="","",IF(行业估值!$C$5="申万行业",[1]!EM_S_INFO_INDUSTRY_SW2014(E95,"1"),IF(行业估值!$C$5="证监会行业",[1]!EM_S_INFO_INDUSTRY_CSRC1(E95,"1"),[1]!EM_S_INFO_INDUSTRY_EM2016(E95,"1"))))</f>
        <v>有色金属</v>
      </c>
      <c r="H95" s="34" t="str">
        <f>IF(E95="","",IF($H$1="上证50",[1]!EM_S_INFO_COMPINDEX(E95,"000016"),"")&amp;IF($H$1="上证180",[1]!EM_S_INFO_COMPINDEX(E95,"000010"),"")&amp;IF($H$1="沪深300",[1]!EM_S_INFO_COMPINDEX(E95,"000300"),"")&amp;IF(AND($H$1="上证A股",RIGHT(E95,2)="SH"),"是","")&amp;IF(AND($H$1="深证A股",RIGHT(E95,2)="SZ"),"是","")&amp;IF(AND($H$1="创业板",LEFT(E95,1)-3=0),"是","")&amp;IF(AND($H$1="全部A股",E95&lt;&gt;0),"是","")&amp;IF(AND($H$1="中小板",LEFT(E95,3)="002"),"是",""))</f>
        <v>是</v>
      </c>
      <c r="I95" s="46">
        <f ca="1">IF(E95="","",IF(OR([1]!EM_S_VAL_MV(E95,deadline)="",[1]!EM_S_VAL_MV(E95,deadline)="--",[1]!EM_S_VAL_MV(E95,deadline)="null"),0,[1]!EM_S_VAL_MV(E95,deadline)/100000000))</f>
        <v>77.713230863700005</v>
      </c>
      <c r="J95" s="46">
        <f ca="1">IF(E95="","",IF(RIGHT(LEFT($J$1,6),3)="TTM",[1]!EM_S_FA_PROFIT_TTM(E95,LEFT(RIGHT($J$1,11),10),1)/100000000,[1]!EM_S_STM07_IS(E95,61,LEFT(RIGHT($J$1,5),4)&amp;"-12-31",1)/100000000))</f>
        <v>-8.406515881499999</v>
      </c>
      <c r="K95" s="36">
        <f t="shared" ca="1" si="7"/>
        <v>-9.2444042168196567</v>
      </c>
      <c r="L95" s="46">
        <f ca="1">IF(E95="","",IF(ISERROR(IF(行业估值!$E$7="最新年报",[1]!EM_S_STM07_BS(E95,140,LEFT(RIGHT($L$1,5),4)&amp;"-12-31",1)/100000000,[1]!EM_S_STM07_BS(E95,140,LEFT(RIGHT($L$1,11),10),1)/100000000)),0,IF(行业估值!$E$7="最新年报",[1]!EM_S_STM07_BS(E95,140,LEFT(RIGHT($L$1,5),4)&amp;"-12-31",1)/100000000,[1]!EM_S_STM07_BS(E95,140,LEFT(RIGHT($L$1,11),10),1)/100000000)))</f>
        <v>51.575489867500004</v>
      </c>
      <c r="M95" s="36">
        <f t="shared" ca="1" si="8"/>
        <v>1.5067860928388495</v>
      </c>
      <c r="N95" s="37" t="str">
        <f ca="1">IF(E95="","",IF(ISERROR([1]!EM_S_EST_NETPROFIT(E95,行业估值!$E$6,deadline)/100000000),"-",[1]!EM_S_EST_NETPROFIT(E95,行业估值!$E$6,deadline)/100000000))</f>
        <v>-</v>
      </c>
      <c r="O95" s="36" t="str">
        <f t="shared" ca="1" si="9"/>
        <v>-</v>
      </c>
      <c r="T95" s="64" t="s">
        <v>290</v>
      </c>
      <c r="U95" s="64" t="s">
        <v>291</v>
      </c>
    </row>
    <row r="96" spans="4:21">
      <c r="D96" s="45" t="str">
        <f>IF(AND(行业估值!$B$39=$G96,COUNTIF($G$2:$G$2552,$G96)&gt;=1),COUNTIF($G$2:G96,$G96),"")</f>
        <v/>
      </c>
      <c r="E96" s="65" t="str">
        <f t="shared" si="5"/>
        <v>000428.SZ</v>
      </c>
      <c r="F96" s="65" t="str">
        <f t="shared" si="6"/>
        <v>华天酒店</v>
      </c>
      <c r="G96" s="34" t="str">
        <f>IF(E96="","",IF(行业估值!$C$5="申万行业",[1]!EM_S_INFO_INDUSTRY_SW2014(E96,"1"),IF(行业估值!$C$5="证监会行业",[1]!EM_S_INFO_INDUSTRY_CSRC1(E96,"1"),[1]!EM_S_INFO_INDUSTRY_EM2016(E96,"1"))))</f>
        <v>休闲、生活及专业服务</v>
      </c>
      <c r="H96" s="34" t="str">
        <f>IF(E96="","",IF($H$1="上证50",[1]!EM_S_INFO_COMPINDEX(E96,"000016"),"")&amp;IF($H$1="上证180",[1]!EM_S_INFO_COMPINDEX(E96,"000010"),"")&amp;IF($H$1="沪深300",[1]!EM_S_INFO_COMPINDEX(E96,"000300"),"")&amp;IF(AND($H$1="上证A股",RIGHT(E96,2)="SH"),"是","")&amp;IF(AND($H$1="深证A股",RIGHT(E96,2)="SZ"),"是","")&amp;IF(AND($H$1="创业板",LEFT(E96,1)-3=0),"是","")&amp;IF(AND($H$1="全部A股",E96&lt;&gt;0),"是","")&amp;IF(AND($H$1="中小板",LEFT(E96,3)="002"),"是",""))</f>
        <v>是</v>
      </c>
      <c r="I96" s="46">
        <f ca="1">IF(E96="","",IF(OR([1]!EM_S_VAL_MV(E96,deadline)="",[1]!EM_S_VAL_MV(E96,deadline)="--",[1]!EM_S_VAL_MV(E96,deadline)="null"),0,[1]!EM_S_VAL_MV(E96,deadline)/100000000))</f>
        <v>24.963687</v>
      </c>
      <c r="J96" s="46">
        <f ca="1">IF(E96="","",IF(RIGHT(LEFT($J$1,6),3)="TTM",[1]!EM_S_FA_PROFIT_TTM(E96,LEFT(RIGHT($J$1,11),10),1)/100000000,[1]!EM_S_STM07_IS(E96,61,LEFT(RIGHT($J$1,5),4)&amp;"-12-31",1)/100000000))</f>
        <v>-6.3397620260999998</v>
      </c>
      <c r="K96" s="36">
        <f t="shared" ca="1" si="7"/>
        <v>-3.9376378635708491</v>
      </c>
      <c r="L96" s="46">
        <f ca="1">IF(E96="","",IF(ISERROR(IF(行业估值!$E$7="最新年报",[1]!EM_S_STM07_BS(E96,140,LEFT(RIGHT($L$1,5),4)&amp;"-12-31",1)/100000000,[1]!EM_S_STM07_BS(E96,140,LEFT(RIGHT($L$1,11),10),1)/100000000)),0,IF(行业估值!$E$7="最新年报",[1]!EM_S_STM07_BS(E96,140,LEFT(RIGHT($L$1,5),4)&amp;"-12-31",1)/100000000,[1]!EM_S_STM07_BS(E96,140,LEFT(RIGHT($L$1,11),10),1)/100000000)))</f>
        <v>23.5034536657</v>
      </c>
      <c r="M96" s="36">
        <f t="shared" ca="1" si="8"/>
        <v>1.0621284580159811</v>
      </c>
      <c r="N96" s="37" t="str">
        <f ca="1">IF(E96="","",IF(ISERROR([1]!EM_S_EST_NETPROFIT(E96,行业估值!$E$6,deadline)/100000000),"-",[1]!EM_S_EST_NETPROFIT(E96,行业估值!$E$6,deadline)/100000000))</f>
        <v>-</v>
      </c>
      <c r="O96" s="36" t="str">
        <f t="shared" ca="1" si="9"/>
        <v>-</v>
      </c>
      <c r="T96" s="64" t="s">
        <v>292</v>
      </c>
      <c r="U96" s="64" t="s">
        <v>293</v>
      </c>
    </row>
    <row r="97" spans="4:21">
      <c r="D97" s="45" t="str">
        <f>IF(AND(行业估值!$B$39=$G97,COUNTIF($G$2:$G$2552,$G97)&gt;=1),COUNTIF($G$2:G97,$G97),"")</f>
        <v/>
      </c>
      <c r="E97" s="65" t="str">
        <f t="shared" si="5"/>
        <v>000429.SZ</v>
      </c>
      <c r="F97" s="65" t="str">
        <f t="shared" si="6"/>
        <v>粤高速A</v>
      </c>
      <c r="G97" s="34" t="str">
        <f>IF(E97="","",IF(行业估值!$C$5="申万行业",[1]!EM_S_INFO_INDUSTRY_SW2014(E97,"1"),IF(行业估值!$C$5="证监会行业",[1]!EM_S_INFO_INDUSTRY_CSRC1(E97,"1"),[1]!EM_S_INFO_INDUSTRY_EM2016(E97,"1"))))</f>
        <v>交通运输</v>
      </c>
      <c r="H97" s="34" t="str">
        <f>IF(E97="","",IF($H$1="上证50",[1]!EM_S_INFO_COMPINDEX(E97,"000016"),"")&amp;IF($H$1="上证180",[1]!EM_S_INFO_COMPINDEX(E97,"000010"),"")&amp;IF($H$1="沪深300",[1]!EM_S_INFO_COMPINDEX(E97,"000300"),"")&amp;IF(AND($H$1="上证A股",RIGHT(E97,2)="SH"),"是","")&amp;IF(AND($H$1="深证A股",RIGHT(E97,2)="SZ"),"是","")&amp;IF(AND($H$1="创业板",LEFT(E97,1)-3=0),"是","")&amp;IF(AND($H$1="全部A股",E97&lt;&gt;0),"是","")&amp;IF(AND($H$1="中小板",LEFT(E97,3)="002"),"是",""))</f>
        <v>是</v>
      </c>
      <c r="I97" s="46">
        <f ca="1">IF(E97="","",IF(OR([1]!EM_S_VAL_MV(E97,deadline)="",[1]!EM_S_VAL_MV(E97,deadline)="--",[1]!EM_S_VAL_MV(E97,deadline)="null"),0,[1]!EM_S_VAL_MV(E97,deadline)/100000000))</f>
        <v>168.10081253040002</v>
      </c>
      <c r="J97" s="46">
        <f ca="1">IF(E97="","",IF(RIGHT(LEFT($J$1,6),3)="TTM",[1]!EM_S_FA_PROFIT_TTM(E97,LEFT(RIGHT($J$1,11),10),1)/100000000,[1]!EM_S_STM07_IS(E97,61,LEFT(RIGHT($J$1,5),4)&amp;"-12-31",1)/100000000))</f>
        <v>17.694620450799999</v>
      </c>
      <c r="K97" s="36">
        <f t="shared" ca="1" si="7"/>
        <v>9.5001084085304548</v>
      </c>
      <c r="L97" s="46">
        <f ca="1">IF(E97="","",IF(ISERROR(IF(行业估值!$E$7="最新年报",[1]!EM_S_STM07_BS(E97,140,LEFT(RIGHT($L$1,5),4)&amp;"-12-31",1)/100000000,[1]!EM_S_STM07_BS(E97,140,LEFT(RIGHT($L$1,11),10),1)/100000000)),0,IF(行业估值!$E$7="最新年报",[1]!EM_S_STM07_BS(E97,140,LEFT(RIGHT($L$1,5),4)&amp;"-12-31",1)/100000000,[1]!EM_S_STM07_BS(E97,140,LEFT(RIGHT($L$1,11),10),1)/100000000)))</f>
        <v>95.886028679399999</v>
      </c>
      <c r="M97" s="36">
        <f t="shared" ca="1" si="8"/>
        <v>1.7531314503852691</v>
      </c>
      <c r="N97" s="37">
        <f ca="1">IF(E97="","",IF(ISERROR([1]!EM_S_EST_NETPROFIT(E97,行业估值!$E$6,deadline)/100000000),"-",[1]!EM_S_EST_NETPROFIT(E97,行业估值!$E$6,deadline)/100000000))</f>
        <v>14.175079999999999</v>
      </c>
      <c r="O97" s="36">
        <f t="shared" ca="1" si="9"/>
        <v>11.858896918423037</v>
      </c>
      <c r="T97" s="64" t="s">
        <v>294</v>
      </c>
      <c r="U97" s="64" t="s">
        <v>295</v>
      </c>
    </row>
    <row r="98" spans="4:21">
      <c r="D98" s="45" t="str">
        <f>IF(AND(行业估值!$B$39=$G98,COUNTIF($G$2:$G$2552,$G98)&gt;=1),COUNTIF($G$2:G98,$G98),"")</f>
        <v/>
      </c>
      <c r="E98" s="65" t="str">
        <f t="shared" si="5"/>
        <v>000430.SZ</v>
      </c>
      <c r="F98" s="65" t="str">
        <f t="shared" si="6"/>
        <v>张家界</v>
      </c>
      <c r="G98" s="34" t="str">
        <f>IF(E98="","",IF(行业估值!$C$5="申万行业",[1]!EM_S_INFO_INDUSTRY_SW2014(E98,"1"),IF(行业估值!$C$5="证监会行业",[1]!EM_S_INFO_INDUSTRY_CSRC1(E98,"1"),[1]!EM_S_INFO_INDUSTRY_EM2016(E98,"1"))))</f>
        <v>休闲、生活及专业服务</v>
      </c>
      <c r="H98" s="34" t="str">
        <f>IF(E98="","",IF($H$1="上证50",[1]!EM_S_INFO_COMPINDEX(E98,"000016"),"")&amp;IF($H$1="上证180",[1]!EM_S_INFO_COMPINDEX(E98,"000010"),"")&amp;IF($H$1="沪深300",[1]!EM_S_INFO_COMPINDEX(E98,"000300"),"")&amp;IF(AND($H$1="上证A股",RIGHT(E98,2)="SH"),"是","")&amp;IF(AND($H$1="深证A股",RIGHT(E98,2)="SZ"),"是","")&amp;IF(AND($H$1="创业板",LEFT(E98,1)-3=0),"是","")&amp;IF(AND($H$1="全部A股",E98&lt;&gt;0),"是","")&amp;IF(AND($H$1="中小板",LEFT(E98,3)="002"),"是",""))</f>
        <v>是</v>
      </c>
      <c r="I98" s="46">
        <f ca="1">IF(E98="","",IF(OR([1]!EM_S_VAL_MV(E98,deadline)="",[1]!EM_S_VAL_MV(E98,deadline)="--",[1]!EM_S_VAL_MV(E98,deadline)="null"),0,[1]!EM_S_VAL_MV(E98,deadline)/100000000))</f>
        <v>19.876548382599999</v>
      </c>
      <c r="J98" s="46">
        <f ca="1">IF(E98="","",IF(RIGHT(LEFT($J$1,6),3)="TTM",[1]!EM_S_FA_PROFIT_TTM(E98,LEFT(RIGHT($J$1,11),10),1)/100000000,[1]!EM_S_STM07_IS(E98,61,LEFT(RIGHT($J$1,5),4)&amp;"-12-31",1)/100000000))</f>
        <v>0.1058744226</v>
      </c>
      <c r="K98" s="36">
        <f t="shared" ca="1" si="7"/>
        <v>187.73701801137378</v>
      </c>
      <c r="L98" s="46">
        <f ca="1">IF(E98="","",IF(ISERROR(IF(行业估值!$E$7="最新年报",[1]!EM_S_STM07_BS(E98,140,LEFT(RIGHT($L$1,5),4)&amp;"-12-31",1)/100000000,[1]!EM_S_STM07_BS(E98,140,LEFT(RIGHT($L$1,11),10),1)/100000000)),0,IF(行业估值!$E$7="最新年报",[1]!EM_S_STM07_BS(E98,140,LEFT(RIGHT($L$1,5),4)&amp;"-12-31",1)/100000000,[1]!EM_S_STM07_BS(E98,140,LEFT(RIGHT($L$1,11),10),1)/100000000)))</f>
        <v>16.2185233776</v>
      </c>
      <c r="M98" s="36">
        <f t="shared" ca="1" si="8"/>
        <v>1.2255461190784009</v>
      </c>
      <c r="N98" s="37">
        <f ca="1">IF(E98="","",IF(ISERROR([1]!EM_S_EST_NETPROFIT(E98,行业估值!$E$6,deadline)/100000000),"-",[1]!EM_S_EST_NETPROFIT(E98,行业估值!$E$6,deadline)/100000000))</f>
        <v>0.16</v>
      </c>
      <c r="O98" s="36">
        <f t="shared" ca="1" si="9"/>
        <v>124.22842739124999</v>
      </c>
      <c r="T98" s="64" t="s">
        <v>296</v>
      </c>
      <c r="U98" s="64" t="s">
        <v>297</v>
      </c>
    </row>
    <row r="99" spans="4:21">
      <c r="D99" s="45" t="str">
        <f>IF(AND(行业估值!$B$39=$G99,COUNTIF($G$2:$G$2552,$G99)&gt;=1),COUNTIF($G$2:G99,$G99),"")</f>
        <v/>
      </c>
      <c r="E99" s="65" t="str">
        <f t="shared" si="5"/>
        <v>000488.SZ</v>
      </c>
      <c r="F99" s="65" t="str">
        <f t="shared" si="6"/>
        <v>晨鸣纸业</v>
      </c>
      <c r="G99" s="34" t="str">
        <f>IF(E99="","",IF(行业估值!$C$5="申万行业",[1]!EM_S_INFO_INDUSTRY_SW2014(E99,"1"),IF(行业估值!$C$5="证监会行业",[1]!EM_S_INFO_INDUSTRY_CSRC1(E99,"1"),[1]!EM_S_INFO_INDUSTRY_EM2016(E99,"1"))))</f>
        <v>轻工制造</v>
      </c>
      <c r="H99" s="34" t="str">
        <f>IF(E99="","",IF($H$1="上证50",[1]!EM_S_INFO_COMPINDEX(E99,"000016"),"")&amp;IF($H$1="上证180",[1]!EM_S_INFO_COMPINDEX(E99,"000010"),"")&amp;IF($H$1="沪深300",[1]!EM_S_INFO_COMPINDEX(E99,"000300"),"")&amp;IF(AND($H$1="上证A股",RIGHT(E99,2)="SH"),"是","")&amp;IF(AND($H$1="深证A股",RIGHT(E99,2)="SZ"),"是","")&amp;IF(AND($H$1="创业板",LEFT(E99,1)-3=0),"是","")&amp;IF(AND($H$1="全部A股",E99&lt;&gt;0),"是","")&amp;IF(AND($H$1="中小板",LEFT(E99,3)="002"),"是",""))</f>
        <v>是</v>
      </c>
      <c r="I99" s="46">
        <f ca="1">IF(E99="","",IF(OR([1]!EM_S_VAL_MV(E99,deadline)="",[1]!EM_S_VAL_MV(E99,deadline)="--",[1]!EM_S_VAL_MV(E99,deadline)="null"),0,[1]!EM_S_VAL_MV(E99,deadline)/100000000))</f>
        <v>138.54981114</v>
      </c>
      <c r="J99" s="46">
        <f ca="1">IF(E99="","",IF(RIGHT(LEFT($J$1,6),3)="TTM",[1]!EM_S_FA_PROFIT_TTM(E99,LEFT(RIGHT($J$1,11),10),1)/100000000,[1]!EM_S_STM07_IS(E99,61,LEFT(RIGHT($J$1,5),4)&amp;"-12-31",1)/100000000))</f>
        <v>11.659549756900001</v>
      </c>
      <c r="K99" s="36">
        <f t="shared" ca="1" si="7"/>
        <v>11.882946942956151</v>
      </c>
      <c r="L99" s="46">
        <f ca="1">IF(E99="","",IF(ISERROR(IF(行业估值!$E$7="最新年报",[1]!EM_S_STM07_BS(E99,140,LEFT(RIGHT($L$1,5),4)&amp;"-12-31",1)/100000000,[1]!EM_S_STM07_BS(E99,140,LEFT(RIGHT($L$1,11),10),1)/100000000)),0,IF(行业估值!$E$7="最新年报",[1]!EM_S_STM07_BS(E99,140,LEFT(RIGHT($L$1,5),4)&amp;"-12-31",1)/100000000,[1]!EM_S_STM07_BS(E99,140,LEFT(RIGHT($L$1,11),10),1)/100000000)))</f>
        <v>244.8485744077</v>
      </c>
      <c r="M99" s="36">
        <f t="shared" ca="1" si="8"/>
        <v>0.56585917020410836</v>
      </c>
      <c r="N99" s="37">
        <f ca="1">IF(E99="","",IF(ISERROR([1]!EM_S_EST_NETPROFIT(E99,行业估值!$E$6,deadline)/100000000),"-",[1]!EM_S_EST_NETPROFIT(E99,行业估值!$E$6,deadline)/100000000))</f>
        <v>18.028110000000002</v>
      </c>
      <c r="O99" s="36">
        <f t="shared" ca="1" si="9"/>
        <v>7.6852099937264633</v>
      </c>
      <c r="T99" s="64" t="s">
        <v>298</v>
      </c>
      <c r="U99" s="64" t="s">
        <v>299</v>
      </c>
    </row>
    <row r="100" spans="4:21">
      <c r="D100" s="45" t="str">
        <f>IF(AND(行业估值!$B$39=$G100,COUNTIF($G$2:$G$2552,$G100)&gt;=1),COUNTIF($G$2:G100,$G100),"")</f>
        <v/>
      </c>
      <c r="E100" s="65" t="str">
        <f t="shared" si="5"/>
        <v>000498.SZ</v>
      </c>
      <c r="F100" s="65" t="str">
        <f t="shared" si="6"/>
        <v>山东路桥</v>
      </c>
      <c r="G100" s="34" t="str">
        <f>IF(E100="","",IF(行业估值!$C$5="申万行业",[1]!EM_S_INFO_INDUSTRY_SW2014(E100,"1"),IF(行业估值!$C$5="证监会行业",[1]!EM_S_INFO_INDUSTRY_CSRC1(E100,"1"),[1]!EM_S_INFO_INDUSTRY_EM2016(E100,"1"))))</f>
        <v>建筑</v>
      </c>
      <c r="H100" s="34" t="str">
        <f>IF(E100="","",IF($H$1="上证50",[1]!EM_S_INFO_COMPINDEX(E100,"000016"),"")&amp;IF($H$1="上证180",[1]!EM_S_INFO_COMPINDEX(E100,"000010"),"")&amp;IF($H$1="沪深300",[1]!EM_S_INFO_COMPINDEX(E100,"000300"),"")&amp;IF(AND($H$1="上证A股",RIGHT(E100,2)="SH"),"是","")&amp;IF(AND($H$1="深证A股",RIGHT(E100,2)="SZ"),"是","")&amp;IF(AND($H$1="创业板",LEFT(E100,1)-3=0),"是","")&amp;IF(AND($H$1="全部A股",E100&lt;&gt;0),"是","")&amp;IF(AND($H$1="中小板",LEFT(E100,3)="002"),"是",""))</f>
        <v>是</v>
      </c>
      <c r="I100" s="46">
        <f ca="1">IF(E100="","",IF(OR([1]!EM_S_VAL_MV(E100,deadline)="",[1]!EM_S_VAL_MV(E100,deadline)="--",[1]!EM_S_VAL_MV(E100,deadline)="null"),0,[1]!EM_S_VAL_MV(E100,deadline)/100000000))</f>
        <v>51.190355179099996</v>
      </c>
      <c r="J100" s="46">
        <f ca="1">IF(E100="","",IF(RIGHT(LEFT($J$1,6),3)="TTM",[1]!EM_S_FA_PROFIT_TTM(E100,LEFT(RIGHT($J$1,11),10),1)/100000000,[1]!EM_S_STM07_IS(E100,61,LEFT(RIGHT($J$1,5),4)&amp;"-12-31",1)/100000000))</f>
        <v>8.3129073949999999</v>
      </c>
      <c r="K100" s="36">
        <f t="shared" ca="1" si="7"/>
        <v>6.15793641703379</v>
      </c>
      <c r="L100" s="46">
        <f ca="1">IF(E100="","",IF(ISERROR(IF(行业估值!$E$7="最新年报",[1]!EM_S_STM07_BS(E100,140,LEFT(RIGHT($L$1,5),4)&amp;"-12-31",1)/100000000,[1]!EM_S_STM07_BS(E100,140,LEFT(RIGHT($L$1,11),10),1)/100000000)),0,IF(行业估值!$E$7="最新年报",[1]!EM_S_STM07_BS(E100,140,LEFT(RIGHT($L$1,5),4)&amp;"-12-31",1)/100000000,[1]!EM_S_STM07_BS(E100,140,LEFT(RIGHT($L$1,11),10),1)/100000000)))</f>
        <v>53.020262956899998</v>
      </c>
      <c r="M100" s="36">
        <f t="shared" ca="1" si="8"/>
        <v>0.96548663330305384</v>
      </c>
      <c r="N100" s="37">
        <f ca="1">IF(E100="","",IF(ISERROR([1]!EM_S_EST_NETPROFIT(E100,行业估值!$E$6,deadline)/100000000),"-",[1]!EM_S_EST_NETPROFIT(E100,行业估值!$E$6,deadline)/100000000))</f>
        <v>7.5553714285714291</v>
      </c>
      <c r="O100" s="36">
        <f t="shared" ca="1" si="9"/>
        <v>6.7753591816172403</v>
      </c>
      <c r="T100" s="64" t="s">
        <v>300</v>
      </c>
      <c r="U100" s="64" t="s">
        <v>301</v>
      </c>
    </row>
    <row r="101" spans="4:21">
      <c r="D101" s="45" t="str">
        <f>IF(AND(行业估值!$B$39=$G101,COUNTIF($G$2:$G$2552,$G101)&gt;=1),COUNTIF($G$2:G101,$G101),"")</f>
        <v/>
      </c>
      <c r="E101" s="65" t="str">
        <f t="shared" si="5"/>
        <v>000501.SZ</v>
      </c>
      <c r="F101" s="65" t="str">
        <f t="shared" si="6"/>
        <v>鄂武商A</v>
      </c>
      <c r="G101" s="34" t="str">
        <f>IF(E101="","",IF(行业估值!$C$5="申万行业",[1]!EM_S_INFO_INDUSTRY_SW2014(E101,"1"),IF(行业估值!$C$5="证监会行业",[1]!EM_S_INFO_INDUSTRY_CSRC1(E101,"1"),[1]!EM_S_INFO_INDUSTRY_EM2016(E101,"1"))))</f>
        <v>商贸零售</v>
      </c>
      <c r="H101" s="34" t="str">
        <f>IF(E101="","",IF($H$1="上证50",[1]!EM_S_INFO_COMPINDEX(E101,"000016"),"")&amp;IF($H$1="上证180",[1]!EM_S_INFO_COMPINDEX(E101,"000010"),"")&amp;IF($H$1="沪深300",[1]!EM_S_INFO_COMPINDEX(E101,"000300"),"")&amp;IF(AND($H$1="上证A股",RIGHT(E101,2)="SH"),"是","")&amp;IF(AND($H$1="深证A股",RIGHT(E101,2)="SZ"),"是","")&amp;IF(AND($H$1="创业板",LEFT(E101,1)-3=0),"是","")&amp;IF(AND($H$1="全部A股",E101&lt;&gt;0),"是","")&amp;IF(AND($H$1="中小板",LEFT(E101,3)="002"),"是",""))</f>
        <v>是</v>
      </c>
      <c r="I101" s="46">
        <f ca="1">IF(E101="","",IF(OR([1]!EM_S_VAL_MV(E101,deadline)="",[1]!EM_S_VAL_MV(E101,deadline)="--",[1]!EM_S_VAL_MV(E101,deadline)="null"),0,[1]!EM_S_VAL_MV(E101,deadline)/100000000))</f>
        <v>82.743617855600007</v>
      </c>
      <c r="J101" s="46">
        <f ca="1">IF(E101="","",IF(RIGHT(LEFT($J$1,6),3)="TTM",[1]!EM_S_FA_PROFIT_TTM(E101,LEFT(RIGHT($J$1,11),10),1)/100000000,[1]!EM_S_STM07_IS(E101,61,LEFT(RIGHT($J$1,5),4)&amp;"-12-31",1)/100000000))</f>
        <v>10.8529707585</v>
      </c>
      <c r="K101" s="36">
        <f t="shared" ca="1" si="7"/>
        <v>7.6240524089494635</v>
      </c>
      <c r="L101" s="46">
        <f ca="1">IF(E101="","",IF(ISERROR(IF(行业估值!$E$7="最新年报",[1]!EM_S_STM07_BS(E101,140,LEFT(RIGHT($L$1,5),4)&amp;"-12-31",1)/100000000,[1]!EM_S_STM07_BS(E101,140,LEFT(RIGHT($L$1,11),10),1)/100000000)),0,IF(行业估值!$E$7="最新年报",[1]!EM_S_STM07_BS(E101,140,LEFT(RIGHT($L$1,5),4)&amp;"-12-31",1)/100000000,[1]!EM_S_STM07_BS(E101,140,LEFT(RIGHT($L$1,11),10),1)/100000000)))</f>
        <v>90.452594876700005</v>
      </c>
      <c r="M101" s="36">
        <f t="shared" ca="1" si="8"/>
        <v>0.91477329056608658</v>
      </c>
      <c r="N101" s="37">
        <f ca="1">IF(E101="","",IF(ISERROR([1]!EM_S_EST_NETPROFIT(E101,行业估值!$E$6,deadline)/100000000),"-",[1]!EM_S_EST_NETPROFIT(E101,行业估值!$E$6,deadline)/100000000))</f>
        <v>10.657500000000001</v>
      </c>
      <c r="O101" s="36">
        <f t="shared" ca="1" si="9"/>
        <v>7.7638862637203845</v>
      </c>
      <c r="T101" s="64" t="s">
        <v>302</v>
      </c>
      <c r="U101" s="64" t="s">
        <v>303</v>
      </c>
    </row>
    <row r="102" spans="4:21">
      <c r="D102" s="45" t="str">
        <f>IF(AND(行业估值!$B$39=$G102,COUNTIF($G$2:$G$2552,$G102)&gt;=1),COUNTIF($G$2:G102,$G102),"")</f>
        <v/>
      </c>
      <c r="E102" s="65" t="str">
        <f t="shared" si="5"/>
        <v>000502.SZ</v>
      </c>
      <c r="F102" s="65" t="str">
        <f t="shared" si="6"/>
        <v>绿景控股</v>
      </c>
      <c r="G102" s="34" t="str">
        <f>IF(E102="","",IF(行业估值!$C$5="申万行业",[1]!EM_S_INFO_INDUSTRY_SW2014(E102,"1"),IF(行业估值!$C$5="证监会行业",[1]!EM_S_INFO_INDUSTRY_CSRC1(E102,"1"),[1]!EM_S_INFO_INDUSTRY_EM2016(E102,"1"))))</f>
        <v>房地产</v>
      </c>
      <c r="H102" s="34" t="str">
        <f>IF(E102="","",IF($H$1="上证50",[1]!EM_S_INFO_COMPINDEX(E102,"000016"),"")&amp;IF($H$1="上证180",[1]!EM_S_INFO_COMPINDEX(E102,"000010"),"")&amp;IF($H$1="沪深300",[1]!EM_S_INFO_COMPINDEX(E102,"000300"),"")&amp;IF(AND($H$1="上证A股",RIGHT(E102,2)="SH"),"是","")&amp;IF(AND($H$1="深证A股",RIGHT(E102,2)="SZ"),"是","")&amp;IF(AND($H$1="创业板",LEFT(E102,1)-3=0),"是","")&amp;IF(AND($H$1="全部A股",E102&lt;&gt;0),"是","")&amp;IF(AND($H$1="中小板",LEFT(E102,3)="002"),"是",""))</f>
        <v>是</v>
      </c>
      <c r="I102" s="46">
        <f ca="1">IF(E102="","",IF(OR([1]!EM_S_VAL_MV(E102,deadline)="",[1]!EM_S_VAL_MV(E102,deadline)="--",[1]!EM_S_VAL_MV(E102,deadline)="null"),0,[1]!EM_S_VAL_MV(E102,deadline)/100000000))</f>
        <v>13.011300332799999</v>
      </c>
      <c r="J102" s="46">
        <f ca="1">IF(E102="","",IF(RIGHT(LEFT($J$1,6),3)="TTM",[1]!EM_S_FA_PROFIT_TTM(E102,LEFT(RIGHT($J$1,11),10),1)/100000000,[1]!EM_S_STM07_IS(E102,61,LEFT(RIGHT($J$1,5),4)&amp;"-12-31",1)/100000000))</f>
        <v>0.33076069229999999</v>
      </c>
      <c r="K102" s="36">
        <f t="shared" ca="1" si="7"/>
        <v>39.337504835667559</v>
      </c>
      <c r="L102" s="46">
        <f ca="1">IF(E102="","",IF(ISERROR(IF(行业估值!$E$7="最新年报",[1]!EM_S_STM07_BS(E102,140,LEFT(RIGHT($L$1,5),4)&amp;"-12-31",1)/100000000,[1]!EM_S_STM07_BS(E102,140,LEFT(RIGHT($L$1,11),10),1)/100000000)),0,IF(行业估值!$E$7="最新年报",[1]!EM_S_STM07_BS(E102,140,LEFT(RIGHT($L$1,5),4)&amp;"-12-31",1)/100000000,[1]!EM_S_STM07_BS(E102,140,LEFT(RIGHT($L$1,11),10),1)/100000000)))</f>
        <v>2.0466661959999999</v>
      </c>
      <c r="M102" s="36">
        <f t="shared" ca="1" si="8"/>
        <v>6.3573143281641418</v>
      </c>
      <c r="N102" s="37" t="str">
        <f ca="1">IF(E102="","",IF(ISERROR([1]!EM_S_EST_NETPROFIT(E102,行业估值!$E$6,deadline)/100000000),"-",[1]!EM_S_EST_NETPROFIT(E102,行业估值!$E$6,deadline)/100000000))</f>
        <v>-</v>
      </c>
      <c r="O102" s="36" t="str">
        <f t="shared" ca="1" si="9"/>
        <v>-</v>
      </c>
      <c r="T102" s="64" t="s">
        <v>304</v>
      </c>
      <c r="U102" s="64" t="s">
        <v>305</v>
      </c>
    </row>
    <row r="103" spans="4:21">
      <c r="D103" s="45" t="str">
        <f>IF(AND(行业估值!$B$39=$G103,COUNTIF($G$2:$G$2552,$G103)&gt;=1),COUNTIF($G$2:G103,$G103),"")</f>
        <v/>
      </c>
      <c r="E103" s="65" t="str">
        <f t="shared" si="5"/>
        <v>000503.SZ</v>
      </c>
      <c r="F103" s="65" t="str">
        <f t="shared" si="6"/>
        <v>国新健康</v>
      </c>
      <c r="G103" s="34" t="str">
        <f>IF(E103="","",IF(行业估值!$C$5="申万行业",[1]!EM_S_INFO_INDUSTRY_SW2014(E103,"1"),IF(行业估值!$C$5="证监会行业",[1]!EM_S_INFO_INDUSTRY_CSRC1(E103,"1"),[1]!EM_S_INFO_INDUSTRY_EM2016(E103,"1"))))</f>
        <v>医药生物</v>
      </c>
      <c r="H103" s="34" t="str">
        <f>IF(E103="","",IF($H$1="上证50",[1]!EM_S_INFO_COMPINDEX(E103,"000016"),"")&amp;IF($H$1="上证180",[1]!EM_S_INFO_COMPINDEX(E103,"000010"),"")&amp;IF($H$1="沪深300",[1]!EM_S_INFO_COMPINDEX(E103,"000300"),"")&amp;IF(AND($H$1="上证A股",RIGHT(E103,2)="SH"),"是","")&amp;IF(AND($H$1="深证A股",RIGHT(E103,2)="SZ"),"是","")&amp;IF(AND($H$1="创业板",LEFT(E103,1)-3=0),"是","")&amp;IF(AND($H$1="全部A股",E103&lt;&gt;0),"是","")&amp;IF(AND($H$1="中小板",LEFT(E103,3)="002"),"是",""))</f>
        <v>是</v>
      </c>
      <c r="I103" s="46">
        <f ca="1">IF(E103="","",IF(OR([1]!EM_S_VAL_MV(E103,deadline)="",[1]!EM_S_VAL_MV(E103,deadline)="--",[1]!EM_S_VAL_MV(E103,deadline)="null"),0,[1]!EM_S_VAL_MV(E103,deadline)/100000000))</f>
        <v>148.66519254159999</v>
      </c>
      <c r="J103" s="46">
        <f ca="1">IF(E103="","",IF(RIGHT(LEFT($J$1,6),3)="TTM",[1]!EM_S_FA_PROFIT_TTM(E103,LEFT(RIGHT($J$1,11),10),1)/100000000,[1]!EM_S_STM07_IS(E103,61,LEFT(RIGHT($J$1,5),4)&amp;"-12-31",1)/100000000))</f>
        <v>-2.2033324055000003</v>
      </c>
      <c r="K103" s="36">
        <f t="shared" ca="1" si="7"/>
        <v>-67.472884332159367</v>
      </c>
      <c r="L103" s="46">
        <f ca="1">IF(E103="","",IF(ISERROR(IF(行业估值!$E$7="最新年报",[1]!EM_S_STM07_BS(E103,140,LEFT(RIGHT($L$1,5),4)&amp;"-12-31",1)/100000000,[1]!EM_S_STM07_BS(E103,140,LEFT(RIGHT($L$1,11),10),1)/100000000)),0,IF(行业估值!$E$7="最新年报",[1]!EM_S_STM07_BS(E103,140,LEFT(RIGHT($L$1,5),4)&amp;"-12-31",1)/100000000,[1]!EM_S_STM07_BS(E103,140,LEFT(RIGHT($L$1,11),10),1)/100000000)))</f>
        <v>10.6082617404</v>
      </c>
      <c r="M103" s="36">
        <f t="shared" ca="1" si="8"/>
        <v>14.014095445574325</v>
      </c>
      <c r="N103" s="37" t="str">
        <f ca="1">IF(E103="","",IF(ISERROR([1]!EM_S_EST_NETPROFIT(E103,行业估值!$E$6,deadline)/100000000),"-",[1]!EM_S_EST_NETPROFIT(E103,行业估值!$E$6,deadline)/100000000))</f>
        <v>-</v>
      </c>
      <c r="O103" s="36" t="str">
        <f t="shared" ca="1" si="9"/>
        <v>-</v>
      </c>
      <c r="T103" s="64" t="s">
        <v>306</v>
      </c>
      <c r="U103" s="64" t="s">
        <v>307</v>
      </c>
    </row>
    <row r="104" spans="4:21">
      <c r="D104" s="45" t="str">
        <f>IF(AND(行业估值!$B$39=$G104,COUNTIF($G$2:$G$2552,$G104)&gt;=1),COUNTIF($G$2:G104,$G104),"")</f>
        <v/>
      </c>
      <c r="E104" s="65" t="str">
        <f t="shared" si="5"/>
        <v>000504.SZ</v>
      </c>
      <c r="F104" s="65" t="str">
        <f t="shared" si="6"/>
        <v>*ST生物</v>
      </c>
      <c r="G104" s="34" t="str">
        <f>IF(E104="","",IF(行业估值!$C$5="申万行业",[1]!EM_S_INFO_INDUSTRY_SW2014(E104,"1"),IF(行业估值!$C$5="证监会行业",[1]!EM_S_INFO_INDUSTRY_CSRC1(E104,"1"),[1]!EM_S_INFO_INDUSTRY_EM2016(E104,"1"))))</f>
        <v>公用事业</v>
      </c>
      <c r="H104" s="34" t="str">
        <f>IF(E104="","",IF($H$1="上证50",[1]!EM_S_INFO_COMPINDEX(E104,"000016"),"")&amp;IF($H$1="上证180",[1]!EM_S_INFO_COMPINDEX(E104,"000010"),"")&amp;IF($H$1="沪深300",[1]!EM_S_INFO_COMPINDEX(E104,"000300"),"")&amp;IF(AND($H$1="上证A股",RIGHT(E104,2)="SH"),"是","")&amp;IF(AND($H$1="深证A股",RIGHT(E104,2)="SZ"),"是","")&amp;IF(AND($H$1="创业板",LEFT(E104,1)-3=0),"是","")&amp;IF(AND($H$1="全部A股",E104&lt;&gt;0),"是","")&amp;IF(AND($H$1="中小板",LEFT(E104,3)="002"),"是",""))</f>
        <v>是</v>
      </c>
      <c r="I104" s="46">
        <f ca="1">IF(E104="","",IF(OR([1]!EM_S_VAL_MV(E104,deadline)="",[1]!EM_S_VAL_MV(E104,deadline)="--",[1]!EM_S_VAL_MV(E104,deadline)="null"),0,[1]!EM_S_VAL_MV(E104,deadline)/100000000))</f>
        <v>26.8576702662</v>
      </c>
      <c r="J104" s="46">
        <f ca="1">IF(E104="","",IF(RIGHT(LEFT($J$1,6),3)="TTM",[1]!EM_S_FA_PROFIT_TTM(E104,LEFT(RIGHT($J$1,11),10),1)/100000000,[1]!EM_S_STM07_IS(E104,61,LEFT(RIGHT($J$1,5),4)&amp;"-12-31",1)/100000000))</f>
        <v>-0.35163857229999995</v>
      </c>
      <c r="K104" s="36">
        <f t="shared" ca="1" si="7"/>
        <v>-76.378623910708001</v>
      </c>
      <c r="L104" s="46">
        <f ca="1">IF(E104="","",IF(ISERROR(IF(行业估值!$E$7="最新年报",[1]!EM_S_STM07_BS(E104,140,LEFT(RIGHT($L$1,5),4)&amp;"-12-31",1)/100000000,[1]!EM_S_STM07_BS(E104,140,LEFT(RIGHT($L$1,11),10),1)/100000000)),0,IF(行业估值!$E$7="最新年报",[1]!EM_S_STM07_BS(E104,140,LEFT(RIGHT($L$1,5),4)&amp;"-12-31",1)/100000000,[1]!EM_S_STM07_BS(E104,140,LEFT(RIGHT($L$1,11),10),1)/100000000)))</f>
        <v>-0.30449741000000002</v>
      </c>
      <c r="M104" s="36">
        <f t="shared" ca="1" si="8"/>
        <v>-88.203279844646289</v>
      </c>
      <c r="N104" s="37" t="str">
        <f ca="1">IF(E104="","",IF(ISERROR([1]!EM_S_EST_NETPROFIT(E104,行业估值!$E$6,deadline)/100000000),"-",[1]!EM_S_EST_NETPROFIT(E104,行业估值!$E$6,deadline)/100000000))</f>
        <v>-</v>
      </c>
      <c r="O104" s="36" t="str">
        <f t="shared" ca="1" si="9"/>
        <v>-</v>
      </c>
      <c r="T104" s="64" t="s">
        <v>7179</v>
      </c>
      <c r="U104" s="64" t="s">
        <v>308</v>
      </c>
    </row>
    <row r="105" spans="4:21">
      <c r="D105" s="45" t="str">
        <f>IF(AND(行业估值!$B$39=$G105,COUNTIF($G$2:$G$2552,$G105)&gt;=1),COUNTIF($G$2:G105,$G105),"")</f>
        <v/>
      </c>
      <c r="E105" s="65" t="str">
        <f t="shared" si="5"/>
        <v>000505.SZ</v>
      </c>
      <c r="F105" s="65" t="str">
        <f t="shared" si="6"/>
        <v>京粮控股</v>
      </c>
      <c r="G105" s="34" t="str">
        <f>IF(E105="","",IF(行业估值!$C$5="申万行业",[1]!EM_S_INFO_INDUSTRY_SW2014(E105,"1"),IF(行业估值!$C$5="证监会行业",[1]!EM_S_INFO_INDUSTRY_CSRC1(E105,"1"),[1]!EM_S_INFO_INDUSTRY_EM2016(E105,"1"))))</f>
        <v>农林牧渔</v>
      </c>
      <c r="H105" s="34" t="str">
        <f>IF(E105="","",IF($H$1="上证50",[1]!EM_S_INFO_COMPINDEX(E105,"000016"),"")&amp;IF($H$1="上证180",[1]!EM_S_INFO_COMPINDEX(E105,"000010"),"")&amp;IF($H$1="沪深300",[1]!EM_S_INFO_COMPINDEX(E105,"000300"),"")&amp;IF(AND($H$1="上证A股",RIGHT(E105,2)="SH"),"是","")&amp;IF(AND($H$1="深证A股",RIGHT(E105,2)="SZ"),"是","")&amp;IF(AND($H$1="创业板",LEFT(E105,1)-3=0),"是","")&amp;IF(AND($H$1="全部A股",E105&lt;&gt;0),"是","")&amp;IF(AND($H$1="中小板",LEFT(E105,3)="002"),"是",""))</f>
        <v>是</v>
      </c>
      <c r="I105" s="46">
        <f ca="1">IF(E105="","",IF(OR([1]!EM_S_VAL_MV(E105,deadline)="",[1]!EM_S_VAL_MV(E105,deadline)="--",[1]!EM_S_VAL_MV(E105,deadline)="null"),0,[1]!EM_S_VAL_MV(E105,deadline)/100000000))</f>
        <v>35.181045673200003</v>
      </c>
      <c r="J105" s="46">
        <f ca="1">IF(E105="","",IF(RIGHT(LEFT($J$1,6),3)="TTM",[1]!EM_S_FA_PROFIT_TTM(E105,LEFT(RIGHT($J$1,11),10),1)/100000000,[1]!EM_S_STM07_IS(E105,61,LEFT(RIGHT($J$1,5),4)&amp;"-12-31",1)/100000000))</f>
        <v>1.9204564100999999</v>
      </c>
      <c r="K105" s="36">
        <f t="shared" ca="1" si="7"/>
        <v>18.319106587463807</v>
      </c>
      <c r="L105" s="46">
        <f ca="1">IF(E105="","",IF(ISERROR(IF(行业估值!$E$7="最新年报",[1]!EM_S_STM07_BS(E105,140,LEFT(RIGHT($L$1,5),4)&amp;"-12-31",1)/100000000,[1]!EM_S_STM07_BS(E105,140,LEFT(RIGHT($L$1,11),10),1)/100000000)),0,IF(行业估值!$E$7="最新年报",[1]!EM_S_STM07_BS(E105,140,LEFT(RIGHT($L$1,5),4)&amp;"-12-31",1)/100000000,[1]!EM_S_STM07_BS(E105,140,LEFT(RIGHT($L$1,11),10),1)/100000000)))</f>
        <v>23.580630298999999</v>
      </c>
      <c r="M105" s="36">
        <f t="shared" ca="1" si="8"/>
        <v>1.4919467896789829</v>
      </c>
      <c r="N105" s="37" t="str">
        <f ca="1">IF(E105="","",IF(ISERROR([1]!EM_S_EST_NETPROFIT(E105,行业估值!$E$6,deadline)/100000000),"-",[1]!EM_S_EST_NETPROFIT(E105,行业估值!$E$6,deadline)/100000000))</f>
        <v>-</v>
      </c>
      <c r="O105" s="36" t="str">
        <f t="shared" ca="1" si="9"/>
        <v>-</v>
      </c>
      <c r="T105" s="64" t="s">
        <v>309</v>
      </c>
      <c r="U105" s="64" t="s">
        <v>310</v>
      </c>
    </row>
    <row r="106" spans="4:21">
      <c r="D106" s="45" t="str">
        <f>IF(AND(行业估值!$B$39=$G106,COUNTIF($G$2:$G$2552,$G106)&gt;=1),COUNTIF($G$2:G106,$G106),"")</f>
        <v/>
      </c>
      <c r="E106" s="65" t="str">
        <f t="shared" si="5"/>
        <v>000506.SZ</v>
      </c>
      <c r="F106" s="65" t="str">
        <f t="shared" si="6"/>
        <v>中润资源</v>
      </c>
      <c r="G106" s="34" t="str">
        <f>IF(E106="","",IF(行业估值!$C$5="申万行业",[1]!EM_S_INFO_INDUSTRY_SW2014(E106,"1"),IF(行业估值!$C$5="证监会行业",[1]!EM_S_INFO_INDUSTRY_CSRC1(E106,"1"),[1]!EM_S_INFO_INDUSTRY_EM2016(E106,"1"))))</f>
        <v>有色金属</v>
      </c>
      <c r="H106" s="34" t="str">
        <f>IF(E106="","",IF($H$1="上证50",[1]!EM_S_INFO_COMPINDEX(E106,"000016"),"")&amp;IF($H$1="上证180",[1]!EM_S_INFO_COMPINDEX(E106,"000010"),"")&amp;IF($H$1="沪深300",[1]!EM_S_INFO_COMPINDEX(E106,"000300"),"")&amp;IF(AND($H$1="上证A股",RIGHT(E106,2)="SH"),"是","")&amp;IF(AND($H$1="深证A股",RIGHT(E106,2)="SZ"),"是","")&amp;IF(AND($H$1="创业板",LEFT(E106,1)-3=0),"是","")&amp;IF(AND($H$1="全部A股",E106&lt;&gt;0),"是","")&amp;IF(AND($H$1="中小板",LEFT(E106,3)="002"),"是",""))</f>
        <v>是</v>
      </c>
      <c r="I106" s="46">
        <f ca="1">IF(E106="","",IF(OR([1]!EM_S_VAL_MV(E106,deadline)="",[1]!EM_S_VAL_MV(E106,deadline)="--",[1]!EM_S_VAL_MV(E106,deadline)="null"),0,[1]!EM_S_VAL_MV(E106,deadline)/100000000))</f>
        <v>26.384104412399999</v>
      </c>
      <c r="J106" s="46">
        <f ca="1">IF(E106="","",IF(RIGHT(LEFT($J$1,6),3)="TTM",[1]!EM_S_FA_PROFIT_TTM(E106,LEFT(RIGHT($J$1,11),10),1)/100000000,[1]!EM_S_STM07_IS(E106,61,LEFT(RIGHT($J$1,5),4)&amp;"-12-31",1)/100000000))</f>
        <v>3.1597080999999998E-3</v>
      </c>
      <c r="K106" s="36">
        <f t="shared" ca="1" si="7"/>
        <v>8350.1714643830546</v>
      </c>
      <c r="L106" s="46">
        <f ca="1">IF(E106="","",IF(ISERROR(IF(行业估值!$E$7="最新年报",[1]!EM_S_STM07_BS(E106,140,LEFT(RIGHT($L$1,5),4)&amp;"-12-31",1)/100000000,[1]!EM_S_STM07_BS(E106,140,LEFT(RIGHT($L$1,11),10),1)/100000000)),0,IF(行业估值!$E$7="最新年报",[1]!EM_S_STM07_BS(E106,140,LEFT(RIGHT($L$1,5),4)&amp;"-12-31",1)/100000000,[1]!EM_S_STM07_BS(E106,140,LEFT(RIGHT($L$1,11),10),1)/100000000)))</f>
        <v>10.4112803713</v>
      </c>
      <c r="M106" s="36">
        <f t="shared" ca="1" si="8"/>
        <v>2.5341844107023657</v>
      </c>
      <c r="N106" s="37" t="str">
        <f ca="1">IF(E106="","",IF(ISERROR([1]!EM_S_EST_NETPROFIT(E106,行业估值!$E$6,deadline)/100000000),"-",[1]!EM_S_EST_NETPROFIT(E106,行业估值!$E$6,deadline)/100000000))</f>
        <v>-</v>
      </c>
      <c r="O106" s="36" t="str">
        <f t="shared" ca="1" si="9"/>
        <v>-</v>
      </c>
      <c r="T106" s="64" t="s">
        <v>311</v>
      </c>
      <c r="U106" s="64" t="s">
        <v>312</v>
      </c>
    </row>
    <row r="107" spans="4:21">
      <c r="D107" s="45" t="str">
        <f>IF(AND(行业估值!$B$39=$G107,COUNTIF($G$2:$G$2552,$G107)&gt;=1),COUNTIF($G$2:G107,$G107),"")</f>
        <v/>
      </c>
      <c r="E107" s="65" t="str">
        <f t="shared" si="5"/>
        <v>000507.SZ</v>
      </c>
      <c r="F107" s="65" t="str">
        <f t="shared" si="6"/>
        <v>珠海港</v>
      </c>
      <c r="G107" s="34" t="str">
        <f>IF(E107="","",IF(行业估值!$C$5="申万行业",[1]!EM_S_INFO_INDUSTRY_SW2014(E107,"1"),IF(行业估值!$C$5="证监会行业",[1]!EM_S_INFO_INDUSTRY_CSRC1(E107,"1"),[1]!EM_S_INFO_INDUSTRY_EM2016(E107,"1"))))</f>
        <v>交通运输</v>
      </c>
      <c r="H107" s="34" t="str">
        <f>IF(E107="","",IF($H$1="上证50",[1]!EM_S_INFO_COMPINDEX(E107,"000016"),"")&amp;IF($H$1="上证180",[1]!EM_S_INFO_COMPINDEX(E107,"000010"),"")&amp;IF($H$1="沪深300",[1]!EM_S_INFO_COMPINDEX(E107,"000300"),"")&amp;IF(AND($H$1="上证A股",RIGHT(E107,2)="SH"),"是","")&amp;IF(AND($H$1="深证A股",RIGHT(E107,2)="SZ"),"是","")&amp;IF(AND($H$1="创业板",LEFT(E107,1)-3=0),"是","")&amp;IF(AND($H$1="全部A股",E107&lt;&gt;0),"是","")&amp;IF(AND($H$1="中小板",LEFT(E107,3)="002"),"是",""))</f>
        <v>是</v>
      </c>
      <c r="I107" s="46">
        <f ca="1">IF(E107="","",IF(OR([1]!EM_S_VAL_MV(E107,deadline)="",[1]!EM_S_VAL_MV(E107,deadline)="--",[1]!EM_S_VAL_MV(E107,deadline)="null"),0,[1]!EM_S_VAL_MV(E107,deadline)/100000000))</f>
        <v>56.942003573999997</v>
      </c>
      <c r="J107" s="46">
        <f ca="1">IF(E107="","",IF(RIGHT(LEFT($J$1,6),3)="TTM",[1]!EM_S_FA_PROFIT_TTM(E107,LEFT(RIGHT($J$1,11),10),1)/100000000,[1]!EM_S_STM07_IS(E107,61,LEFT(RIGHT($J$1,5),4)&amp;"-12-31",1)/100000000))</f>
        <v>1.9304879681</v>
      </c>
      <c r="K107" s="36">
        <f t="shared" ca="1" si="7"/>
        <v>29.496171183103886</v>
      </c>
      <c r="L107" s="46">
        <f ca="1">IF(E107="","",IF(ISERROR(IF(行业估值!$E$7="最新年报",[1]!EM_S_STM07_BS(E107,140,LEFT(RIGHT($L$1,5),4)&amp;"-12-31",1)/100000000,[1]!EM_S_STM07_BS(E107,140,LEFT(RIGHT($L$1,11),10),1)/100000000)),0,IF(行业估值!$E$7="最新年报",[1]!EM_S_STM07_BS(E107,140,LEFT(RIGHT($L$1,5),4)&amp;"-12-31",1)/100000000,[1]!EM_S_STM07_BS(E107,140,LEFT(RIGHT($L$1,11),10),1)/100000000)))</f>
        <v>52.699647614300005</v>
      </c>
      <c r="M107" s="36">
        <f t="shared" ca="1" si="8"/>
        <v>1.0805006513658135</v>
      </c>
      <c r="N107" s="37">
        <f ca="1">IF(E107="","",IF(ISERROR([1]!EM_S_EST_NETPROFIT(E107,行业估值!$E$6,deadline)/100000000),"-",[1]!EM_S_EST_NETPROFIT(E107,行业估值!$E$6,deadline)/100000000))</f>
        <v>1.71</v>
      </c>
      <c r="O107" s="36">
        <f t="shared" ca="1" si="9"/>
        <v>33.299417294736841</v>
      </c>
      <c r="T107" s="64" t="s">
        <v>313</v>
      </c>
      <c r="U107" s="64" t="s">
        <v>314</v>
      </c>
    </row>
    <row r="108" spans="4:21">
      <c r="D108" s="45" t="str">
        <f>IF(AND(行业估值!$B$39=$G108,COUNTIF($G$2:$G$2552,$G108)&gt;=1),COUNTIF($G$2:G108,$G108),"")</f>
        <v/>
      </c>
      <c r="E108" s="65" t="str">
        <f t="shared" si="5"/>
        <v>000509.SZ</v>
      </c>
      <c r="F108" s="65" t="str">
        <f t="shared" si="6"/>
        <v>华塑控股</v>
      </c>
      <c r="G108" s="34" t="str">
        <f>IF(E108="","",IF(行业估值!$C$5="申万行业",[1]!EM_S_INFO_INDUSTRY_SW2014(E108,"1"),IF(行业估值!$C$5="证监会行业",[1]!EM_S_INFO_INDUSTRY_CSRC1(E108,"1"),[1]!EM_S_INFO_INDUSTRY_EM2016(E108,"1"))))</f>
        <v>建材</v>
      </c>
      <c r="H108" s="34" t="str">
        <f>IF(E108="","",IF($H$1="上证50",[1]!EM_S_INFO_COMPINDEX(E108,"000016"),"")&amp;IF($H$1="上证180",[1]!EM_S_INFO_COMPINDEX(E108,"000010"),"")&amp;IF($H$1="沪深300",[1]!EM_S_INFO_COMPINDEX(E108,"000300"),"")&amp;IF(AND($H$1="上证A股",RIGHT(E108,2)="SH"),"是","")&amp;IF(AND($H$1="深证A股",RIGHT(E108,2)="SZ"),"是","")&amp;IF(AND($H$1="创业板",LEFT(E108,1)-3=0),"是","")&amp;IF(AND($H$1="全部A股",E108&lt;&gt;0),"是","")&amp;IF(AND($H$1="中小板",LEFT(E108,3)="002"),"是",""))</f>
        <v>是</v>
      </c>
      <c r="I108" s="46">
        <f ca="1">IF(E108="","",IF(OR([1]!EM_S_VAL_MV(E108,deadline)="",[1]!EM_S_VAL_MV(E108,deadline)="--",[1]!EM_S_VAL_MV(E108,deadline)="null"),0,[1]!EM_S_VAL_MV(E108,deadline)/100000000))</f>
        <v>19.0686600027</v>
      </c>
      <c r="J108" s="46">
        <f ca="1">IF(E108="","",IF(RIGHT(LEFT($J$1,6),3)="TTM",[1]!EM_S_FA_PROFIT_TTM(E108,LEFT(RIGHT($J$1,11),10),1)/100000000,[1]!EM_S_STM07_IS(E108,61,LEFT(RIGHT($J$1,5),4)&amp;"-12-31",1)/100000000))</f>
        <v>-0.27332990130000001</v>
      </c>
      <c r="K108" s="36">
        <f t="shared" ca="1" si="7"/>
        <v>-69.764266229221363</v>
      </c>
      <c r="L108" s="46">
        <f ca="1">IF(E108="","",IF(ISERROR(IF(行业估值!$E$7="最新年报",[1]!EM_S_STM07_BS(E108,140,LEFT(RIGHT($L$1,5),4)&amp;"-12-31",1)/100000000,[1]!EM_S_STM07_BS(E108,140,LEFT(RIGHT($L$1,11),10),1)/100000000)),0,IF(行业估值!$E$7="最新年报",[1]!EM_S_STM07_BS(E108,140,LEFT(RIGHT($L$1,5),4)&amp;"-12-31",1)/100000000,[1]!EM_S_STM07_BS(E108,140,LEFT(RIGHT($L$1,11),10),1)/100000000)))</f>
        <v>0.43122397159999998</v>
      </c>
      <c r="M108" s="36">
        <f t="shared" ca="1" si="8"/>
        <v>44.219851535498449</v>
      </c>
      <c r="N108" s="37" t="str">
        <f ca="1">IF(E108="","",IF(ISERROR([1]!EM_S_EST_NETPROFIT(E108,行业估值!$E$6,deadline)/100000000),"-",[1]!EM_S_EST_NETPROFIT(E108,行业估值!$E$6,deadline)/100000000))</f>
        <v>-</v>
      </c>
      <c r="O108" s="36" t="str">
        <f t="shared" ca="1" si="9"/>
        <v>-</v>
      </c>
      <c r="T108" s="64" t="s">
        <v>315</v>
      </c>
      <c r="U108" s="64" t="s">
        <v>316</v>
      </c>
    </row>
    <row r="109" spans="4:21">
      <c r="D109" s="45" t="str">
        <f>IF(AND(行业估值!$B$39=$G109,COUNTIF($G$2:$G$2552,$G109)&gt;=1),COUNTIF($G$2:G109,$G109),"")</f>
        <v/>
      </c>
      <c r="E109" s="65" t="str">
        <f t="shared" si="5"/>
        <v>000510.SZ</v>
      </c>
      <c r="F109" s="65" t="str">
        <f t="shared" si="6"/>
        <v>新金路</v>
      </c>
      <c r="G109" s="34" t="str">
        <f>IF(E109="","",IF(行业估值!$C$5="申万行业",[1]!EM_S_INFO_INDUSTRY_SW2014(E109,"1"),IF(行业估值!$C$5="证监会行业",[1]!EM_S_INFO_INDUSTRY_CSRC1(E109,"1"),[1]!EM_S_INFO_INDUSTRY_EM2016(E109,"1"))))</f>
        <v>基础化工</v>
      </c>
      <c r="H109" s="34" t="str">
        <f>IF(E109="","",IF($H$1="上证50",[1]!EM_S_INFO_COMPINDEX(E109,"000016"),"")&amp;IF($H$1="上证180",[1]!EM_S_INFO_COMPINDEX(E109,"000010"),"")&amp;IF($H$1="沪深300",[1]!EM_S_INFO_COMPINDEX(E109,"000300"),"")&amp;IF(AND($H$1="上证A股",RIGHT(E109,2)="SH"),"是","")&amp;IF(AND($H$1="深证A股",RIGHT(E109,2)="SZ"),"是","")&amp;IF(AND($H$1="创业板",LEFT(E109,1)-3=0),"是","")&amp;IF(AND($H$1="全部A股",E109&lt;&gt;0),"是","")&amp;IF(AND($H$1="中小板",LEFT(E109,3)="002"),"是",""))</f>
        <v>是</v>
      </c>
      <c r="I109" s="46">
        <f ca="1">IF(E109="","",IF(OR([1]!EM_S_VAL_MV(E109,deadline)="",[1]!EM_S_VAL_MV(E109,deadline)="--",[1]!EM_S_VAL_MV(E109,deadline)="null"),0,[1]!EM_S_VAL_MV(E109,deadline)/100000000))</f>
        <v>23.027089201199999</v>
      </c>
      <c r="J109" s="46">
        <f ca="1">IF(E109="","",IF(RIGHT(LEFT($J$1,6),3)="TTM",[1]!EM_S_FA_PROFIT_TTM(E109,LEFT(RIGHT($J$1,11),10),1)/100000000,[1]!EM_S_STM07_IS(E109,61,LEFT(RIGHT($J$1,5),4)&amp;"-12-31",1)/100000000))</f>
        <v>0.68280233180000005</v>
      </c>
      <c r="K109" s="36">
        <f t="shared" ca="1" si="7"/>
        <v>33.724385709838018</v>
      </c>
      <c r="L109" s="46">
        <f ca="1">IF(E109="","",IF(ISERROR(IF(行业估值!$E$7="最新年报",[1]!EM_S_STM07_BS(E109,140,LEFT(RIGHT($L$1,5),4)&amp;"-12-31",1)/100000000,[1]!EM_S_STM07_BS(E109,140,LEFT(RIGHT($L$1,11),10),1)/100000000)),0,IF(行业估值!$E$7="最新年报",[1]!EM_S_STM07_BS(E109,140,LEFT(RIGHT($L$1,5),4)&amp;"-12-31",1)/100000000,[1]!EM_S_STM07_BS(E109,140,LEFT(RIGHT($L$1,11),10),1)/100000000)))</f>
        <v>9.7902364498000001</v>
      </c>
      <c r="M109" s="36">
        <f t="shared" ca="1" si="8"/>
        <v>2.3520462778680291</v>
      </c>
      <c r="N109" s="37" t="str">
        <f ca="1">IF(E109="","",IF(ISERROR([1]!EM_S_EST_NETPROFIT(E109,行业估值!$E$6,deadline)/100000000),"-",[1]!EM_S_EST_NETPROFIT(E109,行业估值!$E$6,deadline)/100000000))</f>
        <v>-</v>
      </c>
      <c r="O109" s="36" t="str">
        <f t="shared" ca="1" si="9"/>
        <v>-</v>
      </c>
      <c r="T109" s="64" t="s">
        <v>7180</v>
      </c>
      <c r="U109" s="64" t="s">
        <v>317</v>
      </c>
    </row>
    <row r="110" spans="4:21">
      <c r="D110" s="45" t="str">
        <f>IF(AND(行业估值!$B$39=$G110,COUNTIF($G$2:$G$2552,$G110)&gt;=1),COUNTIF($G$2:G110,$G110),"")</f>
        <v/>
      </c>
      <c r="E110" s="65" t="str">
        <f t="shared" si="5"/>
        <v>000513.SZ</v>
      </c>
      <c r="F110" s="65" t="str">
        <f t="shared" si="6"/>
        <v>丽珠集团</v>
      </c>
      <c r="G110" s="34" t="str">
        <f>IF(E110="","",IF(行业估值!$C$5="申万行业",[1]!EM_S_INFO_INDUSTRY_SW2014(E110,"1"),IF(行业估值!$C$5="证监会行业",[1]!EM_S_INFO_INDUSTRY_CSRC1(E110,"1"),[1]!EM_S_INFO_INDUSTRY_EM2016(E110,"1"))))</f>
        <v>医药生物</v>
      </c>
      <c r="H110" s="34" t="str">
        <f>IF(E110="","",IF($H$1="上证50",[1]!EM_S_INFO_COMPINDEX(E110,"000016"),"")&amp;IF($H$1="上证180",[1]!EM_S_INFO_COMPINDEX(E110,"000010"),"")&amp;IF($H$1="沪深300",[1]!EM_S_INFO_COMPINDEX(E110,"000300"),"")&amp;IF(AND($H$1="上证A股",RIGHT(E110,2)="SH"),"是","")&amp;IF(AND($H$1="深证A股",RIGHT(E110,2)="SZ"),"是","")&amp;IF(AND($H$1="创业板",LEFT(E110,1)-3=0),"是","")&amp;IF(AND($H$1="全部A股",E110&lt;&gt;0),"是","")&amp;IF(AND($H$1="中小板",LEFT(E110,3)="002"),"是",""))</f>
        <v>是</v>
      </c>
      <c r="I110" s="46">
        <f ca="1">IF(E110="","",IF(OR([1]!EM_S_VAL_MV(E110,deadline)="",[1]!EM_S_VAL_MV(E110,deadline)="--",[1]!EM_S_VAL_MV(E110,deadline)="null"),0,[1]!EM_S_VAL_MV(E110,deadline)/100000000))</f>
        <v>289.96338178500002</v>
      </c>
      <c r="J110" s="46">
        <f ca="1">IF(E110="","",IF(RIGHT(LEFT($J$1,6),3)="TTM",[1]!EM_S_FA_PROFIT_TTM(E110,LEFT(RIGHT($J$1,11),10),1)/100000000,[1]!EM_S_STM07_IS(E110,61,LEFT(RIGHT($J$1,5),4)&amp;"-12-31",1)/100000000))</f>
        <v>13.2816777952</v>
      </c>
      <c r="K110" s="36">
        <f t="shared" ca="1" si="7"/>
        <v>21.83183376800428</v>
      </c>
      <c r="L110" s="46">
        <f ca="1">IF(E110="","",IF(ISERROR(IF(行业估值!$E$7="最新年报",[1]!EM_S_STM07_BS(E110,140,LEFT(RIGHT($L$1,5),4)&amp;"-12-31",1)/100000000,[1]!EM_S_STM07_BS(E110,140,LEFT(RIGHT($L$1,11),10),1)/100000000)),0,IF(行业估值!$E$7="最新年报",[1]!EM_S_STM07_BS(E110,140,LEFT(RIGHT($L$1,5),4)&amp;"-12-31",1)/100000000,[1]!EM_S_STM07_BS(E110,140,LEFT(RIGHT($L$1,11),10),1)/100000000)))</f>
        <v>108.60270470020001</v>
      </c>
      <c r="M110" s="36">
        <f t="shared" ca="1" si="8"/>
        <v>2.6699462281851072</v>
      </c>
      <c r="N110" s="37">
        <f ca="1">IF(E110="","",IF(ISERROR([1]!EM_S_EST_NETPROFIT(E110,行业估值!$E$6,deadline)/100000000),"-",[1]!EM_S_EST_NETPROFIT(E110,行业估值!$E$6,deadline)/100000000))</f>
        <v>12.50194705882353</v>
      </c>
      <c r="O110" s="36">
        <f t="shared" ca="1" si="9"/>
        <v>23.193457820664168</v>
      </c>
      <c r="T110" s="64" t="s">
        <v>318</v>
      </c>
      <c r="U110" s="64" t="s">
        <v>319</v>
      </c>
    </row>
    <row r="111" spans="4:21">
      <c r="D111" s="45" t="str">
        <f>IF(AND(行业估值!$B$39=$G111,COUNTIF($G$2:$G$2552,$G111)&gt;=1),COUNTIF($G$2:G111,$G111),"")</f>
        <v/>
      </c>
      <c r="E111" s="65" t="str">
        <f t="shared" si="5"/>
        <v>000514.SZ</v>
      </c>
      <c r="F111" s="65" t="str">
        <f t="shared" si="6"/>
        <v>渝开发</v>
      </c>
      <c r="G111" s="34" t="str">
        <f>IF(E111="","",IF(行业估值!$C$5="申万行业",[1]!EM_S_INFO_INDUSTRY_SW2014(E111,"1"),IF(行业估值!$C$5="证监会行业",[1]!EM_S_INFO_INDUSTRY_CSRC1(E111,"1"),[1]!EM_S_INFO_INDUSTRY_EM2016(E111,"1"))))</f>
        <v>房地产</v>
      </c>
      <c r="H111" s="34" t="str">
        <f>IF(E111="","",IF($H$1="上证50",[1]!EM_S_INFO_COMPINDEX(E111,"000016"),"")&amp;IF($H$1="上证180",[1]!EM_S_INFO_COMPINDEX(E111,"000010"),"")&amp;IF($H$1="沪深300",[1]!EM_S_INFO_COMPINDEX(E111,"000300"),"")&amp;IF(AND($H$1="上证A股",RIGHT(E111,2)="SH"),"是","")&amp;IF(AND($H$1="深证A股",RIGHT(E111,2)="SZ"),"是","")&amp;IF(AND($H$1="创业板",LEFT(E111,1)-3=0),"是","")&amp;IF(AND($H$1="全部A股",E111&lt;&gt;0),"是","")&amp;IF(AND($H$1="中小板",LEFT(E111,3)="002"),"是",""))</f>
        <v>是</v>
      </c>
      <c r="I111" s="46">
        <f ca="1">IF(E111="","",IF(OR([1]!EM_S_VAL_MV(E111,deadline)="",[1]!EM_S_VAL_MV(E111,deadline)="--",[1]!EM_S_VAL_MV(E111,deadline)="null"),0,[1]!EM_S_VAL_MV(E111,deadline)/100000000))</f>
        <v>32.232050863000005</v>
      </c>
      <c r="J111" s="46">
        <f ca="1">IF(E111="","",IF(RIGHT(LEFT($J$1,6),3)="TTM",[1]!EM_S_FA_PROFIT_TTM(E111,LEFT(RIGHT($J$1,11),10),1)/100000000,[1]!EM_S_STM07_IS(E111,61,LEFT(RIGHT($J$1,5),4)&amp;"-12-31",1)/100000000))</f>
        <v>0.31190560359999997</v>
      </c>
      <c r="K111" s="36">
        <f t="shared" ca="1" si="7"/>
        <v>103.33912084611232</v>
      </c>
      <c r="L111" s="46">
        <f ca="1">IF(E111="","",IF(ISERROR(IF(行业估值!$E$7="最新年报",[1]!EM_S_STM07_BS(E111,140,LEFT(RIGHT($L$1,5),4)&amp;"-12-31",1)/100000000,[1]!EM_S_STM07_BS(E111,140,LEFT(RIGHT($L$1,11),10),1)/100000000)),0,IF(行业估值!$E$7="最新年报",[1]!EM_S_STM07_BS(E111,140,LEFT(RIGHT($L$1,5),4)&amp;"-12-31",1)/100000000,[1]!EM_S_STM07_BS(E111,140,LEFT(RIGHT($L$1,11),10),1)/100000000)))</f>
        <v>30.0398765015</v>
      </c>
      <c r="M111" s="36">
        <f t="shared" ca="1" si="8"/>
        <v>1.0729754784907501</v>
      </c>
      <c r="N111" s="37" t="str">
        <f ca="1">IF(E111="","",IF(ISERROR([1]!EM_S_EST_NETPROFIT(E111,行业估值!$E$6,deadline)/100000000),"-",[1]!EM_S_EST_NETPROFIT(E111,行业估值!$E$6,deadline)/100000000))</f>
        <v>-</v>
      </c>
      <c r="O111" s="36" t="str">
        <f t="shared" ca="1" si="9"/>
        <v>-</v>
      </c>
      <c r="T111" s="64" t="s">
        <v>320</v>
      </c>
      <c r="U111" s="64" t="s">
        <v>321</v>
      </c>
    </row>
    <row r="112" spans="4:21">
      <c r="D112" s="45" t="str">
        <f>IF(AND(行业估值!$B$39=$G112,COUNTIF($G$2:$G$2552,$G112)&gt;=1),COUNTIF($G$2:G112,$G112),"")</f>
        <v/>
      </c>
      <c r="E112" s="65" t="str">
        <f t="shared" si="5"/>
        <v>000516.SZ</v>
      </c>
      <c r="F112" s="65" t="str">
        <f t="shared" si="6"/>
        <v>国际医学</v>
      </c>
      <c r="G112" s="34" t="str">
        <f>IF(E112="","",IF(行业估值!$C$5="申万行业",[1]!EM_S_INFO_INDUSTRY_SW2014(E112,"1"),IF(行业估值!$C$5="证监会行业",[1]!EM_S_INFO_INDUSTRY_CSRC1(E112,"1"),[1]!EM_S_INFO_INDUSTRY_EM2016(E112,"1"))))</f>
        <v>医药生物</v>
      </c>
      <c r="H112" s="34" t="str">
        <f>IF(E112="","",IF($H$1="上证50",[1]!EM_S_INFO_COMPINDEX(E112,"000016"),"")&amp;IF($H$1="上证180",[1]!EM_S_INFO_COMPINDEX(E112,"000010"),"")&amp;IF($H$1="沪深300",[1]!EM_S_INFO_COMPINDEX(E112,"000300"),"")&amp;IF(AND($H$1="上证A股",RIGHT(E112,2)="SH"),"是","")&amp;IF(AND($H$1="深证A股",RIGHT(E112,2)="SZ"),"是","")&amp;IF(AND($H$1="创业板",LEFT(E112,1)-3=0),"是","")&amp;IF(AND($H$1="全部A股",E112&lt;&gt;0),"是","")&amp;IF(AND($H$1="中小板",LEFT(E112,3)="002"),"是",""))</f>
        <v>是</v>
      </c>
      <c r="I112" s="46">
        <f ca="1">IF(E112="","",IF(OR([1]!EM_S_VAL_MV(E112,deadline)="",[1]!EM_S_VAL_MV(E112,deadline)="--",[1]!EM_S_VAL_MV(E112,deadline)="null"),0,[1]!EM_S_VAL_MV(E112,deadline)/100000000))</f>
        <v>90.471162961800005</v>
      </c>
      <c r="J112" s="46">
        <f ca="1">IF(E112="","",IF(RIGHT(LEFT($J$1,6),3)="TTM",[1]!EM_S_FA_PROFIT_TTM(E112,LEFT(RIGHT($J$1,11),10),1)/100000000,[1]!EM_S_STM07_IS(E112,61,LEFT(RIGHT($J$1,5),4)&amp;"-12-31",1)/100000000))</f>
        <v>-0.71912594019999998</v>
      </c>
      <c r="K112" s="36">
        <f t="shared" ca="1" si="7"/>
        <v>-125.80711931576072</v>
      </c>
      <c r="L112" s="46">
        <f ca="1">IF(E112="","",IF(ISERROR(IF(行业估值!$E$7="最新年报",[1]!EM_S_STM07_BS(E112,140,LEFT(RIGHT($L$1,5),4)&amp;"-12-31",1)/100000000,[1]!EM_S_STM07_BS(E112,140,LEFT(RIGHT($L$1,11),10),1)/100000000)),0,IF(行业估值!$E$7="最新年报",[1]!EM_S_STM07_BS(E112,140,LEFT(RIGHT($L$1,5),4)&amp;"-12-31",1)/100000000,[1]!EM_S_STM07_BS(E112,140,LEFT(RIGHT($L$1,11),10),1)/100000000)))</f>
        <v>53.410067395799999</v>
      </c>
      <c r="M112" s="36">
        <f t="shared" ca="1" si="8"/>
        <v>1.6938971877971152</v>
      </c>
      <c r="N112" s="37">
        <f ca="1">IF(E112="","",IF(ISERROR([1]!EM_S_EST_NETPROFIT(E112,行业估值!$E$6,deadline)/100000000),"-",[1]!EM_S_EST_NETPROFIT(E112,行业估值!$E$6,deadline)/100000000))</f>
        <v>0.3362</v>
      </c>
      <c r="O112" s="36">
        <f t="shared" ca="1" si="9"/>
        <v>269.09923546044024</v>
      </c>
      <c r="T112" s="64" t="s">
        <v>322</v>
      </c>
      <c r="U112" s="64" t="s">
        <v>323</v>
      </c>
    </row>
    <row r="113" spans="4:21">
      <c r="D113" s="45" t="str">
        <f>IF(AND(行业估值!$B$39=$G113,COUNTIF($G$2:$G$2552,$G113)&gt;=1),COUNTIF($G$2:G113,$G113),"")</f>
        <v/>
      </c>
      <c r="E113" s="65" t="str">
        <f t="shared" si="5"/>
        <v>000517.SZ</v>
      </c>
      <c r="F113" s="65" t="str">
        <f t="shared" si="6"/>
        <v>荣安地产</v>
      </c>
      <c r="G113" s="34" t="str">
        <f>IF(E113="","",IF(行业估值!$C$5="申万行业",[1]!EM_S_INFO_INDUSTRY_SW2014(E113,"1"),IF(行业估值!$C$5="证监会行业",[1]!EM_S_INFO_INDUSTRY_CSRC1(E113,"1"),[1]!EM_S_INFO_INDUSTRY_EM2016(E113,"1"))))</f>
        <v>房地产</v>
      </c>
      <c r="H113" s="34" t="str">
        <f>IF(E113="","",IF($H$1="上证50",[1]!EM_S_INFO_COMPINDEX(E113,"000016"),"")&amp;IF($H$1="上证180",[1]!EM_S_INFO_COMPINDEX(E113,"000010"),"")&amp;IF($H$1="沪深300",[1]!EM_S_INFO_COMPINDEX(E113,"000300"),"")&amp;IF(AND($H$1="上证A股",RIGHT(E113,2)="SH"),"是","")&amp;IF(AND($H$1="深证A股",RIGHT(E113,2)="SZ"),"是","")&amp;IF(AND($H$1="创业板",LEFT(E113,1)-3=0),"是","")&amp;IF(AND($H$1="全部A股",E113&lt;&gt;0),"是","")&amp;IF(AND($H$1="中小板",LEFT(E113,3)="002"),"是",""))</f>
        <v>是</v>
      </c>
      <c r="I113" s="46">
        <f ca="1">IF(E113="","",IF(OR([1]!EM_S_VAL_MV(E113,deadline)="",[1]!EM_S_VAL_MV(E113,deadline)="--",[1]!EM_S_VAL_MV(E113,deadline)="null"),0,[1]!EM_S_VAL_MV(E113,deadline)/100000000))</f>
        <v>81.190023367500004</v>
      </c>
      <c r="J113" s="46">
        <f ca="1">IF(E113="","",IF(RIGHT(LEFT($J$1,6),3)="TTM",[1]!EM_S_FA_PROFIT_TTM(E113,LEFT(RIGHT($J$1,11),10),1)/100000000,[1]!EM_S_STM07_IS(E113,61,LEFT(RIGHT($J$1,5),4)&amp;"-12-31",1)/100000000))</f>
        <v>7.2420297547999999</v>
      </c>
      <c r="K113" s="36">
        <f t="shared" ca="1" si="7"/>
        <v>11.210948603696009</v>
      </c>
      <c r="L113" s="46">
        <f ca="1">IF(E113="","",IF(ISERROR(IF(行业估值!$E$7="最新年报",[1]!EM_S_STM07_BS(E113,140,LEFT(RIGHT($L$1,5),4)&amp;"-12-31",1)/100000000,[1]!EM_S_STM07_BS(E113,140,LEFT(RIGHT($L$1,11),10),1)/100000000)),0,IF(行业估值!$E$7="最新年报",[1]!EM_S_STM07_BS(E113,140,LEFT(RIGHT($L$1,5),4)&amp;"-12-31",1)/100000000,[1]!EM_S_STM07_BS(E113,140,LEFT(RIGHT($L$1,11),10),1)/100000000)))</f>
        <v>54.9873135104</v>
      </c>
      <c r="M113" s="36">
        <f t="shared" ca="1" si="8"/>
        <v>1.4765228228897593</v>
      </c>
      <c r="N113" s="37" t="str">
        <f ca="1">IF(E113="","",IF(ISERROR([1]!EM_S_EST_NETPROFIT(E113,行业估值!$E$6,deadline)/100000000),"-",[1]!EM_S_EST_NETPROFIT(E113,行业估值!$E$6,deadline)/100000000))</f>
        <v>-</v>
      </c>
      <c r="O113" s="36" t="str">
        <f t="shared" ca="1" si="9"/>
        <v>-</v>
      </c>
      <c r="T113" s="64" t="s">
        <v>324</v>
      </c>
      <c r="U113" s="64" t="s">
        <v>325</v>
      </c>
    </row>
    <row r="114" spans="4:21">
      <c r="D114" s="45" t="str">
        <f>IF(AND(行业估值!$B$39=$G114,COUNTIF($G$2:$G$2552,$G114)&gt;=1),COUNTIF($G$2:G114,$G114),"")</f>
        <v/>
      </c>
      <c r="E114" s="65" t="str">
        <f t="shared" si="5"/>
        <v>000518.SZ</v>
      </c>
      <c r="F114" s="65" t="str">
        <f t="shared" si="6"/>
        <v>四环生物</v>
      </c>
      <c r="G114" s="34" t="str">
        <f>IF(E114="","",IF(行业估值!$C$5="申万行业",[1]!EM_S_INFO_INDUSTRY_SW2014(E114,"1"),IF(行业估值!$C$5="证监会行业",[1]!EM_S_INFO_INDUSTRY_CSRC1(E114,"1"),[1]!EM_S_INFO_INDUSTRY_EM2016(E114,"1"))))</f>
        <v>医药生物</v>
      </c>
      <c r="H114" s="34" t="str">
        <f>IF(E114="","",IF($H$1="上证50",[1]!EM_S_INFO_COMPINDEX(E114,"000016"),"")&amp;IF($H$1="上证180",[1]!EM_S_INFO_COMPINDEX(E114,"000010"),"")&amp;IF($H$1="沪深300",[1]!EM_S_INFO_COMPINDEX(E114,"000300"),"")&amp;IF(AND($H$1="上证A股",RIGHT(E114,2)="SH"),"是","")&amp;IF(AND($H$1="深证A股",RIGHT(E114,2)="SZ"),"是","")&amp;IF(AND($H$1="创业板",LEFT(E114,1)-3=0),"是","")&amp;IF(AND($H$1="全部A股",E114&lt;&gt;0),"是","")&amp;IF(AND($H$1="中小板",LEFT(E114,3)="002"),"是",""))</f>
        <v>是</v>
      </c>
      <c r="I114" s="46">
        <f ca="1">IF(E114="","",IF(OR([1]!EM_S_VAL_MV(E114,deadline)="",[1]!EM_S_VAL_MV(E114,deadline)="--",[1]!EM_S_VAL_MV(E114,deadline)="null"),0,[1]!EM_S_VAL_MV(E114,deadline)/100000000))</f>
        <v>33.6664884594</v>
      </c>
      <c r="J114" s="46">
        <f ca="1">IF(E114="","",IF(RIGHT(LEFT($J$1,6),3)="TTM",[1]!EM_S_FA_PROFIT_TTM(E114,LEFT(RIGHT($J$1,11),10),1)/100000000,[1]!EM_S_STM07_IS(E114,61,LEFT(RIGHT($J$1,5),4)&amp;"-12-31",1)/100000000))</f>
        <v>-9.1156272699999999E-2</v>
      </c>
      <c r="K114" s="36">
        <f t="shared" ca="1" si="7"/>
        <v>-369.32717258194782</v>
      </c>
      <c r="L114" s="46">
        <f ca="1">IF(E114="","",IF(ISERROR(IF(行业估值!$E$7="最新年报",[1]!EM_S_STM07_BS(E114,140,LEFT(RIGHT($L$1,5),4)&amp;"-12-31",1)/100000000,[1]!EM_S_STM07_BS(E114,140,LEFT(RIGHT($L$1,11),10),1)/100000000)),0,IF(行业估值!$E$7="最新年报",[1]!EM_S_STM07_BS(E114,140,LEFT(RIGHT($L$1,5),4)&amp;"-12-31",1)/100000000,[1]!EM_S_STM07_BS(E114,140,LEFT(RIGHT($L$1,11),10),1)/100000000)))</f>
        <v>6.0867396740999995</v>
      </c>
      <c r="M114" s="36">
        <f t="shared" ca="1" si="8"/>
        <v>5.5311201500297464</v>
      </c>
      <c r="N114" s="37" t="str">
        <f ca="1">IF(E114="","",IF(ISERROR([1]!EM_S_EST_NETPROFIT(E114,行业估值!$E$6,deadline)/100000000),"-",[1]!EM_S_EST_NETPROFIT(E114,行业估值!$E$6,deadline)/100000000))</f>
        <v>-</v>
      </c>
      <c r="O114" s="36" t="str">
        <f t="shared" ca="1" si="9"/>
        <v>-</v>
      </c>
      <c r="T114" s="64" t="s">
        <v>326</v>
      </c>
      <c r="U114" s="64" t="s">
        <v>327</v>
      </c>
    </row>
    <row r="115" spans="4:21">
      <c r="D115" s="45" t="str">
        <f>IF(AND(行业估值!$B$39=$G115,COUNTIF($G$2:$G$2552,$G115)&gt;=1),COUNTIF($G$2:G115,$G115),"")</f>
        <v/>
      </c>
      <c r="E115" s="65" t="str">
        <f t="shared" si="5"/>
        <v>000519.SZ</v>
      </c>
      <c r="F115" s="65" t="str">
        <f t="shared" si="6"/>
        <v>中兵红箭</v>
      </c>
      <c r="G115" s="34" t="str">
        <f>IF(E115="","",IF(行业估值!$C$5="申万行业",[1]!EM_S_INFO_INDUSTRY_SW2014(E115,"1"),IF(行业估值!$C$5="证监会行业",[1]!EM_S_INFO_INDUSTRY_CSRC1(E115,"1"),[1]!EM_S_INFO_INDUSTRY_EM2016(E115,"1"))))</f>
        <v>有色金属</v>
      </c>
      <c r="H115" s="34" t="str">
        <f>IF(E115="","",IF($H$1="上证50",[1]!EM_S_INFO_COMPINDEX(E115,"000016"),"")&amp;IF($H$1="上证180",[1]!EM_S_INFO_COMPINDEX(E115,"000010"),"")&amp;IF($H$1="沪深300",[1]!EM_S_INFO_COMPINDEX(E115,"000300"),"")&amp;IF(AND($H$1="上证A股",RIGHT(E115,2)="SH"),"是","")&amp;IF(AND($H$1="深证A股",RIGHT(E115,2)="SZ"),"是","")&amp;IF(AND($H$1="创业板",LEFT(E115,1)-3=0),"是","")&amp;IF(AND($H$1="全部A股",E115&lt;&gt;0),"是","")&amp;IF(AND($H$1="中小板",LEFT(E115,3)="002"),"是",""))</f>
        <v>是</v>
      </c>
      <c r="I115" s="46">
        <f ca="1">IF(E115="","",IF(OR([1]!EM_S_VAL_MV(E115,deadline)="",[1]!EM_S_VAL_MV(E115,deadline)="--",[1]!EM_S_VAL_MV(E115,deadline)="null"),0,[1]!EM_S_VAL_MV(E115,deadline)/100000000))</f>
        <v>102.0745733806</v>
      </c>
      <c r="J115" s="46">
        <f ca="1">IF(E115="","",IF(RIGHT(LEFT($J$1,6),3)="TTM",[1]!EM_S_FA_PROFIT_TTM(E115,LEFT(RIGHT($J$1,11),10),1)/100000000,[1]!EM_S_STM07_IS(E115,61,LEFT(RIGHT($J$1,5),4)&amp;"-12-31",1)/100000000))</f>
        <v>3.6948547225000001</v>
      </c>
      <c r="K115" s="36">
        <f t="shared" ca="1" si="7"/>
        <v>27.626139874732246</v>
      </c>
      <c r="L115" s="46">
        <f ca="1">IF(E115="","",IF(ISERROR(IF(行业估值!$E$7="最新年报",[1]!EM_S_STM07_BS(E115,140,LEFT(RIGHT($L$1,5),4)&amp;"-12-31",1)/100000000,[1]!EM_S_STM07_BS(E115,140,LEFT(RIGHT($L$1,11),10),1)/100000000)),0,IF(行业估值!$E$7="最新年报",[1]!EM_S_STM07_BS(E115,140,LEFT(RIGHT($L$1,5),4)&amp;"-12-31",1)/100000000,[1]!EM_S_STM07_BS(E115,140,LEFT(RIGHT($L$1,11),10),1)/100000000)))</f>
        <v>80.9298222006</v>
      </c>
      <c r="M115" s="36">
        <f t="shared" ca="1" si="8"/>
        <v>1.2612726755730255</v>
      </c>
      <c r="N115" s="37">
        <f ca="1">IF(E115="","",IF(ISERROR([1]!EM_S_EST_NETPROFIT(E115,行业估值!$E$6,deadline)/100000000),"-",[1]!EM_S_EST_NETPROFIT(E115,行业估值!$E$6,deadline)/100000000))</f>
        <v>3.96</v>
      </c>
      <c r="O115" s="36">
        <f t="shared" ca="1" si="9"/>
        <v>25.776407419343435</v>
      </c>
      <c r="T115" s="64" t="s">
        <v>328</v>
      </c>
      <c r="U115" s="64" t="s">
        <v>329</v>
      </c>
    </row>
    <row r="116" spans="4:21">
      <c r="D116" s="45" t="str">
        <f>IF(AND(行业估值!$B$39=$G116,COUNTIF($G$2:$G$2552,$G116)&gt;=1),COUNTIF($G$2:G116,$G116),"")</f>
        <v/>
      </c>
      <c r="E116" s="65" t="str">
        <f t="shared" si="5"/>
        <v>000520.SZ</v>
      </c>
      <c r="F116" s="65" t="str">
        <f t="shared" si="6"/>
        <v>长航凤凰</v>
      </c>
      <c r="G116" s="34" t="str">
        <f>IF(E116="","",IF(行业估值!$C$5="申万行业",[1]!EM_S_INFO_INDUSTRY_SW2014(E116,"1"),IF(行业估值!$C$5="证监会行业",[1]!EM_S_INFO_INDUSTRY_CSRC1(E116,"1"),[1]!EM_S_INFO_INDUSTRY_EM2016(E116,"1"))))</f>
        <v>交通运输</v>
      </c>
      <c r="H116" s="34" t="str">
        <f>IF(E116="","",IF($H$1="上证50",[1]!EM_S_INFO_COMPINDEX(E116,"000016"),"")&amp;IF($H$1="上证180",[1]!EM_S_INFO_COMPINDEX(E116,"000010"),"")&amp;IF($H$1="沪深300",[1]!EM_S_INFO_COMPINDEX(E116,"000300"),"")&amp;IF(AND($H$1="上证A股",RIGHT(E116,2)="SH"),"是","")&amp;IF(AND($H$1="深证A股",RIGHT(E116,2)="SZ"),"是","")&amp;IF(AND($H$1="创业板",LEFT(E116,1)-3=0),"是","")&amp;IF(AND($H$1="全部A股",E116&lt;&gt;0),"是","")&amp;IF(AND($H$1="中小板",LEFT(E116,3)="002"),"是",""))</f>
        <v>是</v>
      </c>
      <c r="I116" s="46">
        <f ca="1">IF(E116="","",IF(OR([1]!EM_S_VAL_MV(E116,deadline)="",[1]!EM_S_VAL_MV(E116,deadline)="--",[1]!EM_S_VAL_MV(E116,deadline)="null"),0,[1]!EM_S_VAL_MV(E116,deadline)/100000000))</f>
        <v>44.025630292499997</v>
      </c>
      <c r="J116" s="46">
        <f ca="1">IF(E116="","",IF(RIGHT(LEFT($J$1,6),3)="TTM",[1]!EM_S_FA_PROFIT_TTM(E116,LEFT(RIGHT($J$1,11),10),1)/100000000,[1]!EM_S_STM07_IS(E116,61,LEFT(RIGHT($J$1,5),4)&amp;"-12-31",1)/100000000))</f>
        <v>0.308945205</v>
      </c>
      <c r="K116" s="36">
        <f t="shared" ca="1" si="7"/>
        <v>142.50303801445955</v>
      </c>
      <c r="L116" s="46">
        <f ca="1">IF(E116="","",IF(ISERROR(IF(行业估值!$E$7="最新年报",[1]!EM_S_STM07_BS(E116,140,LEFT(RIGHT($L$1,5),4)&amp;"-12-31",1)/100000000,[1]!EM_S_STM07_BS(E116,140,LEFT(RIGHT($L$1,11),10),1)/100000000)),0,IF(行业估值!$E$7="最新年报",[1]!EM_S_STM07_BS(E116,140,LEFT(RIGHT($L$1,5),4)&amp;"-12-31",1)/100000000,[1]!EM_S_STM07_BS(E116,140,LEFT(RIGHT($L$1,11),10),1)/100000000)))</f>
        <v>4.0633811632999999</v>
      </c>
      <c r="M116" s="36">
        <f t="shared" ca="1" si="8"/>
        <v>10.834728154507021</v>
      </c>
      <c r="N116" s="37" t="str">
        <f ca="1">IF(E116="","",IF(ISERROR([1]!EM_S_EST_NETPROFIT(E116,行业估值!$E$6,deadline)/100000000),"-",[1]!EM_S_EST_NETPROFIT(E116,行业估值!$E$6,deadline)/100000000))</f>
        <v>-</v>
      </c>
      <c r="O116" s="36" t="str">
        <f t="shared" ca="1" si="9"/>
        <v>-</v>
      </c>
      <c r="T116" s="64" t="s">
        <v>330</v>
      </c>
      <c r="U116" s="64" t="s">
        <v>331</v>
      </c>
    </row>
    <row r="117" spans="4:21">
      <c r="D117" s="45" t="str">
        <f>IF(AND(行业估值!$B$39=$G117,COUNTIF($G$2:$G$2552,$G117)&gt;=1),COUNTIF($G$2:G117,$G117),"")</f>
        <v/>
      </c>
      <c r="E117" s="65" t="str">
        <f t="shared" si="5"/>
        <v>000521.SZ</v>
      </c>
      <c r="F117" s="65" t="str">
        <f t="shared" si="6"/>
        <v>长虹美菱</v>
      </c>
      <c r="G117" s="34" t="str">
        <f>IF(E117="","",IF(行业估值!$C$5="申万行业",[1]!EM_S_INFO_INDUSTRY_SW2014(E117,"1"),IF(行业估值!$C$5="证监会行业",[1]!EM_S_INFO_INDUSTRY_CSRC1(E117,"1"),[1]!EM_S_INFO_INDUSTRY_EM2016(E117,"1"))))</f>
        <v>家电</v>
      </c>
      <c r="H117" s="34" t="str">
        <f>IF(E117="","",IF($H$1="上证50",[1]!EM_S_INFO_COMPINDEX(E117,"000016"),"")&amp;IF($H$1="上证180",[1]!EM_S_INFO_COMPINDEX(E117,"000010"),"")&amp;IF($H$1="沪深300",[1]!EM_S_INFO_COMPINDEX(E117,"000300"),"")&amp;IF(AND($H$1="上证A股",RIGHT(E117,2)="SH"),"是","")&amp;IF(AND($H$1="深证A股",RIGHT(E117,2)="SZ"),"是","")&amp;IF(AND($H$1="创业板",LEFT(E117,1)-3=0),"是","")&amp;IF(AND($H$1="全部A股",E117&lt;&gt;0),"是","")&amp;IF(AND($H$1="中小板",LEFT(E117,3)="002"),"是",""))</f>
        <v>是</v>
      </c>
      <c r="I117" s="46">
        <f ca="1">IF(E117="","",IF(OR([1]!EM_S_VAL_MV(E117,deadline)="",[1]!EM_S_VAL_MV(E117,deadline)="--",[1]!EM_S_VAL_MV(E117,deadline)="null"),0,[1]!EM_S_VAL_MV(E117,deadline)/100000000))</f>
        <v>34.158350708699999</v>
      </c>
      <c r="J117" s="46">
        <f ca="1">IF(E117="","",IF(RIGHT(LEFT($J$1,6),3)="TTM",[1]!EM_S_FA_PROFIT_TTM(E117,LEFT(RIGHT($J$1,11),10),1)/100000000,[1]!EM_S_STM07_IS(E117,61,LEFT(RIGHT($J$1,5),4)&amp;"-12-31",1)/100000000))</f>
        <v>0.37808188619999999</v>
      </c>
      <c r="K117" s="36">
        <f t="shared" ca="1" si="7"/>
        <v>90.346435403230913</v>
      </c>
      <c r="L117" s="46">
        <f ca="1">IF(E117="","",IF(ISERROR(IF(行业估值!$E$7="最新年报",[1]!EM_S_STM07_BS(E117,140,LEFT(RIGHT($L$1,5),4)&amp;"-12-31",1)/100000000,[1]!EM_S_STM07_BS(E117,140,LEFT(RIGHT($L$1,11),10),1)/100000000)),0,IF(行业估值!$E$7="最新年报",[1]!EM_S_STM07_BS(E117,140,LEFT(RIGHT($L$1,5),4)&amp;"-12-31",1)/100000000,[1]!EM_S_STM07_BS(E117,140,LEFT(RIGHT($L$1,11),10),1)/100000000)))</f>
        <v>50.282495852700002</v>
      </c>
      <c r="M117" s="36">
        <f t="shared" ca="1" si="8"/>
        <v>0.67932886244877622</v>
      </c>
      <c r="N117" s="37">
        <f ca="1">IF(E117="","",IF(ISERROR([1]!EM_S_EST_NETPROFIT(E117,行业估值!$E$6,deadline)/100000000),"-",[1]!EM_S_EST_NETPROFIT(E117,行业估值!$E$6,deadline)/100000000))</f>
        <v>1.03</v>
      </c>
      <c r="O117" s="36">
        <f t="shared" ca="1" si="9"/>
        <v>33.163447290000001</v>
      </c>
      <c r="T117" s="64" t="s">
        <v>332</v>
      </c>
      <c r="U117" s="64" t="s">
        <v>333</v>
      </c>
    </row>
    <row r="118" spans="4:21">
      <c r="D118" s="45" t="str">
        <f>IF(AND(行业估值!$B$39=$G118,COUNTIF($G$2:$G$2552,$G118)&gt;=1),COUNTIF($G$2:G118,$G118),"")</f>
        <v/>
      </c>
      <c r="E118" s="65" t="str">
        <f t="shared" si="5"/>
        <v>000523.SZ</v>
      </c>
      <c r="F118" s="65" t="str">
        <f t="shared" si="6"/>
        <v>广州浪奇</v>
      </c>
      <c r="G118" s="34" t="str">
        <f>IF(E118="","",IF(行业估值!$C$5="申万行业",[1]!EM_S_INFO_INDUSTRY_SW2014(E118,"1"),IF(行业估值!$C$5="证监会行业",[1]!EM_S_INFO_INDUSTRY_CSRC1(E118,"1"),[1]!EM_S_INFO_INDUSTRY_EM2016(E118,"1"))))</f>
        <v>基础化工</v>
      </c>
      <c r="H118" s="34" t="str">
        <f>IF(E118="","",IF($H$1="上证50",[1]!EM_S_INFO_COMPINDEX(E118,"000016"),"")&amp;IF($H$1="上证180",[1]!EM_S_INFO_COMPINDEX(E118,"000010"),"")&amp;IF($H$1="沪深300",[1]!EM_S_INFO_COMPINDEX(E118,"000300"),"")&amp;IF(AND($H$1="上证A股",RIGHT(E118,2)="SH"),"是","")&amp;IF(AND($H$1="深证A股",RIGHT(E118,2)="SZ"),"是","")&amp;IF(AND($H$1="创业板",LEFT(E118,1)-3=0),"是","")&amp;IF(AND($H$1="全部A股",E118&lt;&gt;0),"是","")&amp;IF(AND($H$1="中小板",LEFT(E118,3)="002"),"是",""))</f>
        <v>是</v>
      </c>
      <c r="I118" s="46">
        <f ca="1">IF(E118="","",IF(OR([1]!EM_S_VAL_MV(E118,deadline)="",[1]!EM_S_VAL_MV(E118,deadline)="--",[1]!EM_S_VAL_MV(E118,deadline)="null"),0,[1]!EM_S_VAL_MV(E118,deadline)/100000000))</f>
        <v>34.7025818125</v>
      </c>
      <c r="J118" s="46">
        <f ca="1">IF(E118="","",IF(RIGHT(LEFT($J$1,6),3)="TTM",[1]!EM_S_FA_PROFIT_TTM(E118,LEFT(RIGHT($J$1,11),10),1)/100000000,[1]!EM_S_STM07_IS(E118,61,LEFT(RIGHT($J$1,5),4)&amp;"-12-31",1)/100000000))</f>
        <v>0.35747248229999995</v>
      </c>
      <c r="K118" s="36">
        <f t="shared" ca="1" si="7"/>
        <v>97.077631232539787</v>
      </c>
      <c r="L118" s="46">
        <f ca="1">IF(E118="","",IF(ISERROR(IF(行业估值!$E$7="最新年报",[1]!EM_S_STM07_BS(E118,140,LEFT(RIGHT($L$1,5),4)&amp;"-12-31",1)/100000000,[1]!EM_S_STM07_BS(E118,140,LEFT(RIGHT($L$1,11),10),1)/100000000)),0,IF(行业估值!$E$7="最新年报",[1]!EM_S_STM07_BS(E118,140,LEFT(RIGHT($L$1,5),4)&amp;"-12-31",1)/100000000,[1]!EM_S_STM07_BS(E118,140,LEFT(RIGHT($L$1,11),10),1)/100000000)))</f>
        <v>19.524895433599998</v>
      </c>
      <c r="M118" s="36">
        <f t="shared" ca="1" si="8"/>
        <v>1.7773504565243934</v>
      </c>
      <c r="N118" s="37" t="str">
        <f ca="1">IF(E118="","",IF(ISERROR([1]!EM_S_EST_NETPROFIT(E118,行业估值!$E$6,deadline)/100000000),"-",[1]!EM_S_EST_NETPROFIT(E118,行业估值!$E$6,deadline)/100000000))</f>
        <v>-</v>
      </c>
      <c r="O118" s="36" t="str">
        <f t="shared" ca="1" si="9"/>
        <v>-</v>
      </c>
      <c r="T118" s="64" t="s">
        <v>334</v>
      </c>
      <c r="U118" s="64" t="s">
        <v>335</v>
      </c>
    </row>
    <row r="119" spans="4:21">
      <c r="D119" s="45" t="str">
        <f>IF(AND(行业估值!$B$39=$G119,COUNTIF($G$2:$G$2552,$G119)&gt;=1),COUNTIF($G$2:G119,$G119),"")</f>
        <v/>
      </c>
      <c r="E119" s="65" t="str">
        <f t="shared" si="5"/>
        <v>000524.SZ</v>
      </c>
      <c r="F119" s="65" t="str">
        <f t="shared" si="6"/>
        <v>岭南控股</v>
      </c>
      <c r="G119" s="34" t="str">
        <f>IF(E119="","",IF(行业估值!$C$5="申万行业",[1]!EM_S_INFO_INDUSTRY_SW2014(E119,"1"),IF(行业估值!$C$5="证监会行业",[1]!EM_S_INFO_INDUSTRY_CSRC1(E119,"1"),[1]!EM_S_INFO_INDUSTRY_EM2016(E119,"1"))))</f>
        <v>休闲、生活及专业服务</v>
      </c>
      <c r="H119" s="34" t="str">
        <f>IF(E119="","",IF($H$1="上证50",[1]!EM_S_INFO_COMPINDEX(E119,"000016"),"")&amp;IF($H$1="上证180",[1]!EM_S_INFO_COMPINDEX(E119,"000010"),"")&amp;IF($H$1="沪深300",[1]!EM_S_INFO_COMPINDEX(E119,"000300"),"")&amp;IF(AND($H$1="上证A股",RIGHT(E119,2)="SH"),"是","")&amp;IF(AND($H$1="深证A股",RIGHT(E119,2)="SZ"),"是","")&amp;IF(AND($H$1="创业板",LEFT(E119,1)-3=0),"是","")&amp;IF(AND($H$1="全部A股",E119&lt;&gt;0),"是","")&amp;IF(AND($H$1="中小板",LEFT(E119,3)="002"),"是",""))</f>
        <v>是</v>
      </c>
      <c r="I119" s="46">
        <f ca="1">IF(E119="","",IF(OR([1]!EM_S_VAL_MV(E119,deadline)="",[1]!EM_S_VAL_MV(E119,deadline)="--",[1]!EM_S_VAL_MV(E119,deadline)="null"),0,[1]!EM_S_VAL_MV(E119,deadline)/100000000))</f>
        <v>46.914601789999999</v>
      </c>
      <c r="J119" s="46">
        <f ca="1">IF(E119="","",IF(RIGHT(LEFT($J$1,6),3)="TTM",[1]!EM_S_FA_PROFIT_TTM(E119,LEFT(RIGHT($J$1,11),10),1)/100000000,[1]!EM_S_STM07_IS(E119,61,LEFT(RIGHT($J$1,5),4)&amp;"-12-31",1)/100000000))</f>
        <v>3.1170948743999998</v>
      </c>
      <c r="K119" s="36">
        <f t="shared" ca="1" si="7"/>
        <v>15.050745543646775</v>
      </c>
      <c r="L119" s="46">
        <f ca="1">IF(E119="","",IF(ISERROR(IF(行业估值!$E$7="最新年报",[1]!EM_S_STM07_BS(E119,140,LEFT(RIGHT($L$1,5),4)&amp;"-12-31",1)/100000000,[1]!EM_S_STM07_BS(E119,140,LEFT(RIGHT($L$1,11),10),1)/100000000)),0,IF(行业估值!$E$7="最新年报",[1]!EM_S_STM07_BS(E119,140,LEFT(RIGHT($L$1,5),4)&amp;"-12-31",1)/100000000,[1]!EM_S_STM07_BS(E119,140,LEFT(RIGHT($L$1,11),10),1)/100000000)))</f>
        <v>26.454561767399998</v>
      </c>
      <c r="M119" s="36">
        <f t="shared" ca="1" si="8"/>
        <v>1.7734030978284034</v>
      </c>
      <c r="N119" s="37">
        <f ca="1">IF(E119="","",IF(ISERROR([1]!EM_S_EST_NETPROFIT(E119,行业估值!$E$6,deadline)/100000000),"-",[1]!EM_S_EST_NETPROFIT(E119,行业估值!$E$6,deadline)/100000000))</f>
        <v>2.8450000000000002</v>
      </c>
      <c r="O119" s="36">
        <f t="shared" ca="1" si="9"/>
        <v>16.490193950790861</v>
      </c>
      <c r="T119" s="64" t="s">
        <v>336</v>
      </c>
      <c r="U119" s="64" t="s">
        <v>337</v>
      </c>
    </row>
    <row r="120" spans="4:21">
      <c r="D120" s="45" t="str">
        <f>IF(AND(行业估值!$B$39=$G120,COUNTIF($G$2:$G$2552,$G120)&gt;=1),COUNTIF($G$2:G120,$G120),"")</f>
        <v/>
      </c>
      <c r="E120" s="65" t="str">
        <f t="shared" si="5"/>
        <v>000525.SZ</v>
      </c>
      <c r="F120" s="65" t="str">
        <f t="shared" si="6"/>
        <v>红太阳</v>
      </c>
      <c r="G120" s="34" t="str">
        <f>IF(E120="","",IF(行业估值!$C$5="申万行业",[1]!EM_S_INFO_INDUSTRY_SW2014(E120,"1"),IF(行业估值!$C$5="证监会行业",[1]!EM_S_INFO_INDUSTRY_CSRC1(E120,"1"),[1]!EM_S_INFO_INDUSTRY_EM2016(E120,"1"))))</f>
        <v>基础化工</v>
      </c>
      <c r="H120" s="34" t="str">
        <f>IF(E120="","",IF($H$1="上证50",[1]!EM_S_INFO_COMPINDEX(E120,"000016"),"")&amp;IF($H$1="上证180",[1]!EM_S_INFO_COMPINDEX(E120,"000010"),"")&amp;IF($H$1="沪深300",[1]!EM_S_INFO_COMPINDEX(E120,"000300"),"")&amp;IF(AND($H$1="上证A股",RIGHT(E120,2)="SH"),"是","")&amp;IF(AND($H$1="深证A股",RIGHT(E120,2)="SZ"),"是","")&amp;IF(AND($H$1="创业板",LEFT(E120,1)-3=0),"是","")&amp;IF(AND($H$1="全部A股",E120&lt;&gt;0),"是","")&amp;IF(AND($H$1="中小板",LEFT(E120,3)="002"),"是",""))</f>
        <v>是</v>
      </c>
      <c r="I120" s="46">
        <f ca="1">IF(E120="","",IF(OR([1]!EM_S_VAL_MV(E120,deadline)="",[1]!EM_S_VAL_MV(E120,deadline)="--",[1]!EM_S_VAL_MV(E120,deadline)="null"),0,[1]!EM_S_VAL_MV(E120,deadline)/100000000))</f>
        <v>47.739530160600005</v>
      </c>
      <c r="J120" s="46">
        <f ca="1">IF(E120="","",IF(RIGHT(LEFT($J$1,6),3)="TTM",[1]!EM_S_FA_PROFIT_TTM(E120,LEFT(RIGHT($J$1,11),10),1)/100000000,[1]!EM_S_STM07_IS(E120,61,LEFT(RIGHT($J$1,5),4)&amp;"-12-31",1)/100000000))</f>
        <v>3.7250786641000002</v>
      </c>
      <c r="K120" s="36">
        <f t="shared" ca="1" si="7"/>
        <v>12.81571061053932</v>
      </c>
      <c r="L120" s="46">
        <f ca="1">IF(E120="","",IF(ISERROR(IF(行业估值!$E$7="最新年报",[1]!EM_S_STM07_BS(E120,140,LEFT(RIGHT($L$1,5),4)&amp;"-12-31",1)/100000000,[1]!EM_S_STM07_BS(E120,140,LEFT(RIGHT($L$1,11),10),1)/100000000)),0,IF(行业估值!$E$7="最新年报",[1]!EM_S_STM07_BS(E120,140,LEFT(RIGHT($L$1,5),4)&amp;"-12-31",1)/100000000,[1]!EM_S_STM07_BS(E120,140,LEFT(RIGHT($L$1,11),10),1)/100000000)))</f>
        <v>48.451850144799998</v>
      </c>
      <c r="M120" s="36">
        <f t="shared" ca="1" si="8"/>
        <v>0.98529839454899659</v>
      </c>
      <c r="N120" s="37">
        <f ca="1">IF(E120="","",IF(ISERROR([1]!EM_S_EST_NETPROFIT(E120,行业估值!$E$6,deadline)/100000000),"-",[1]!EM_S_EST_NETPROFIT(E120,行业估值!$E$6,deadline)/100000000))</f>
        <v>7.02</v>
      </c>
      <c r="O120" s="36">
        <f t="shared" ca="1" si="9"/>
        <v>6.8005028718803429</v>
      </c>
      <c r="T120" s="64" t="s">
        <v>338</v>
      </c>
      <c r="U120" s="64" t="s">
        <v>339</v>
      </c>
    </row>
    <row r="121" spans="4:21">
      <c r="D121" s="45" t="str">
        <f>IF(AND(行业估值!$B$39=$G121,COUNTIF($G$2:$G$2552,$G121)&gt;=1),COUNTIF($G$2:G121,$G121),"")</f>
        <v/>
      </c>
      <c r="E121" s="65" t="str">
        <f t="shared" si="5"/>
        <v>000526.SZ</v>
      </c>
      <c r="F121" s="65" t="str">
        <f t="shared" si="6"/>
        <v>紫光学大</v>
      </c>
      <c r="G121" s="34" t="str">
        <f>IF(E121="","",IF(行业估值!$C$5="申万行业",[1]!EM_S_INFO_INDUSTRY_SW2014(E121,"1"),IF(行业估值!$C$5="证监会行业",[1]!EM_S_INFO_INDUSTRY_CSRC1(E121,"1"),[1]!EM_S_INFO_INDUSTRY_EM2016(E121,"1"))))</f>
        <v>文化传媒</v>
      </c>
      <c r="H121" s="34" t="str">
        <f>IF(E121="","",IF($H$1="上证50",[1]!EM_S_INFO_COMPINDEX(E121,"000016"),"")&amp;IF($H$1="上证180",[1]!EM_S_INFO_COMPINDEX(E121,"000010"),"")&amp;IF($H$1="沪深300",[1]!EM_S_INFO_COMPINDEX(E121,"000300"),"")&amp;IF(AND($H$1="上证A股",RIGHT(E121,2)="SH"),"是","")&amp;IF(AND($H$1="深证A股",RIGHT(E121,2)="SZ"),"是","")&amp;IF(AND($H$1="创业板",LEFT(E121,1)-3=0),"是","")&amp;IF(AND($H$1="全部A股",E121&lt;&gt;0),"是","")&amp;IF(AND($H$1="中小板",LEFT(E121,3)="002"),"是",""))</f>
        <v>是</v>
      </c>
      <c r="I121" s="46">
        <f ca="1">IF(E121="","",IF(OR([1]!EM_S_VAL_MV(E121,deadline)="",[1]!EM_S_VAL_MV(E121,deadline)="--",[1]!EM_S_VAL_MV(E121,deadline)="null"),0,[1]!EM_S_VAL_MV(E121,deadline)/100000000))</f>
        <v>30.782434240000001</v>
      </c>
      <c r="J121" s="46">
        <f ca="1">IF(E121="","",IF(RIGHT(LEFT($J$1,6),3)="TTM",[1]!EM_S_FA_PROFIT_TTM(E121,LEFT(RIGHT($J$1,11),10),1)/100000000,[1]!EM_S_STM07_IS(E121,61,LEFT(RIGHT($J$1,5),4)&amp;"-12-31",1)/100000000))</f>
        <v>6.0822757300000002E-2</v>
      </c>
      <c r="K121" s="36">
        <f t="shared" ca="1" si="7"/>
        <v>506.10060455118497</v>
      </c>
      <c r="L121" s="46">
        <f ca="1">IF(E121="","",IF(ISERROR(IF(行业估值!$E$7="最新年报",[1]!EM_S_STM07_BS(E121,140,LEFT(RIGHT($L$1,5),4)&amp;"-12-31",1)/100000000,[1]!EM_S_STM07_BS(E121,140,LEFT(RIGHT($L$1,11),10),1)/100000000)),0,IF(行业估值!$E$7="最新年报",[1]!EM_S_STM07_BS(E121,140,LEFT(RIGHT($L$1,5),4)&amp;"-12-31",1)/100000000,[1]!EM_S_STM07_BS(E121,140,LEFT(RIGHT($L$1,11),10),1)/100000000)))</f>
        <v>1.4458252252000001</v>
      </c>
      <c r="M121" s="36">
        <f t="shared" ca="1" si="8"/>
        <v>21.290563827133315</v>
      </c>
      <c r="N121" s="37" t="str">
        <f ca="1">IF(E121="","",IF(ISERROR([1]!EM_S_EST_NETPROFIT(E121,行业估值!$E$6,deadline)/100000000),"-",[1]!EM_S_EST_NETPROFIT(E121,行业估值!$E$6,deadline)/100000000))</f>
        <v>-</v>
      </c>
      <c r="O121" s="36" t="str">
        <f t="shared" ca="1" si="9"/>
        <v>-</v>
      </c>
      <c r="T121" s="64" t="s">
        <v>340</v>
      </c>
      <c r="U121" s="64" t="s">
        <v>341</v>
      </c>
    </row>
    <row r="122" spans="4:21">
      <c r="D122" s="45">
        <f>IF(AND(行业估值!$B$39=$G122,COUNTIF($G$2:$G$2552,$G122)&gt;=1),COUNTIF($G$2:G122,$G122),"")</f>
        <v>5</v>
      </c>
      <c r="E122" s="65" t="str">
        <f t="shared" si="5"/>
        <v>000528.SZ</v>
      </c>
      <c r="F122" s="65" t="str">
        <f t="shared" si="6"/>
        <v>柳工</v>
      </c>
      <c r="G122" s="34" t="str">
        <f>IF(E122="","",IF(行业估值!$C$5="申万行业",[1]!EM_S_INFO_INDUSTRY_SW2014(E122,"1"),IF(行业估值!$C$5="证监会行业",[1]!EM_S_INFO_INDUSTRY_CSRC1(E122,"1"),[1]!EM_S_INFO_INDUSTRY_EM2016(E122,"1"))))</f>
        <v>机械设备</v>
      </c>
      <c r="H122" s="34" t="str">
        <f>IF(E122="","",IF($H$1="上证50",[1]!EM_S_INFO_COMPINDEX(E122,"000016"),"")&amp;IF($H$1="上证180",[1]!EM_S_INFO_COMPINDEX(E122,"000010"),"")&amp;IF($H$1="沪深300",[1]!EM_S_INFO_COMPINDEX(E122,"000300"),"")&amp;IF(AND($H$1="上证A股",RIGHT(E122,2)="SH"),"是","")&amp;IF(AND($H$1="深证A股",RIGHT(E122,2)="SZ"),"是","")&amp;IF(AND($H$1="创业板",LEFT(E122,1)-3=0),"是","")&amp;IF(AND($H$1="全部A股",E122&lt;&gt;0),"是","")&amp;IF(AND($H$1="中小板",LEFT(E122,3)="002"),"是",""))</f>
        <v>是</v>
      </c>
      <c r="I122" s="46">
        <f ca="1">IF(E122="","",IF(OR([1]!EM_S_VAL_MV(E122,deadline)="",[1]!EM_S_VAL_MV(E122,deadline)="--",[1]!EM_S_VAL_MV(E122,deadline)="null"),0,[1]!EM_S_VAL_MV(E122,deadline)/100000000))</f>
        <v>94.175905788799994</v>
      </c>
      <c r="J122" s="46">
        <f ca="1">IF(E122="","",IF(RIGHT(LEFT($J$1,6),3)="TTM",[1]!EM_S_FA_PROFIT_TTM(E122,LEFT(RIGHT($J$1,11),10),1)/100000000,[1]!EM_S_STM07_IS(E122,61,LEFT(RIGHT($J$1,5),4)&amp;"-12-31",1)/100000000))</f>
        <v>10.1965241281</v>
      </c>
      <c r="K122" s="36">
        <f t="shared" ca="1" si="7"/>
        <v>9.2360793350418469</v>
      </c>
      <c r="L122" s="46">
        <f ca="1">IF(E122="","",IF(ISERROR(IF(行业估值!$E$7="最新年报",[1]!EM_S_STM07_BS(E122,140,LEFT(RIGHT($L$1,5),4)&amp;"-12-31",1)/100000000,[1]!EM_S_STM07_BS(E122,140,LEFT(RIGHT($L$1,11),10),1)/100000000)),0,IF(行业估值!$E$7="最新年报",[1]!EM_S_STM07_BS(E122,140,LEFT(RIGHT($L$1,5),4)&amp;"-12-31",1)/100000000,[1]!EM_S_STM07_BS(E122,140,LEFT(RIGHT($L$1,11),10),1)/100000000)))</f>
        <v>101.37288809330001</v>
      </c>
      <c r="M122" s="36">
        <f t="shared" ca="1" si="8"/>
        <v>0.92900486076833322</v>
      </c>
      <c r="N122" s="37">
        <f ca="1">IF(E122="","",IF(ISERROR([1]!EM_S_EST_NETPROFIT(E122,行业估值!$E$6,deadline)/100000000),"-",[1]!EM_S_EST_NETPROFIT(E122,行业估值!$E$6,deadline)/100000000))</f>
        <v>10.200620000000001</v>
      </c>
      <c r="O122" s="36">
        <f t="shared" ca="1" si="9"/>
        <v>9.2323707567579216</v>
      </c>
      <c r="T122" s="64" t="s">
        <v>342</v>
      </c>
      <c r="U122" s="64" t="s">
        <v>343</v>
      </c>
    </row>
    <row r="123" spans="4:21">
      <c r="D123" s="45" t="str">
        <f>IF(AND(行业估值!$B$39=$G123,COUNTIF($G$2:$G$2552,$G123)&gt;=1),COUNTIF($G$2:G123,$G123),"")</f>
        <v/>
      </c>
      <c r="E123" s="65" t="str">
        <f t="shared" si="5"/>
        <v>000529.SZ</v>
      </c>
      <c r="F123" s="65" t="str">
        <f t="shared" si="6"/>
        <v>广弘控股</v>
      </c>
      <c r="G123" s="34" t="str">
        <f>IF(E123="","",IF(行业估值!$C$5="申万行业",[1]!EM_S_INFO_INDUSTRY_SW2014(E123,"1"),IF(行业估值!$C$5="证监会行业",[1]!EM_S_INFO_INDUSTRY_CSRC1(E123,"1"),[1]!EM_S_INFO_INDUSTRY_EM2016(E123,"1"))))</f>
        <v>食品饮料</v>
      </c>
      <c r="H123" s="34" t="str">
        <f>IF(E123="","",IF($H$1="上证50",[1]!EM_S_INFO_COMPINDEX(E123,"000016"),"")&amp;IF($H$1="上证180",[1]!EM_S_INFO_COMPINDEX(E123,"000010"),"")&amp;IF($H$1="沪深300",[1]!EM_S_INFO_COMPINDEX(E123,"000300"),"")&amp;IF(AND($H$1="上证A股",RIGHT(E123,2)="SH"),"是","")&amp;IF(AND($H$1="深证A股",RIGHT(E123,2)="SZ"),"是","")&amp;IF(AND($H$1="创业板",LEFT(E123,1)-3=0),"是","")&amp;IF(AND($H$1="全部A股",E123&lt;&gt;0),"是","")&amp;IF(AND($H$1="中小板",LEFT(E123,3)="002"),"是",""))</f>
        <v>是</v>
      </c>
      <c r="I123" s="46">
        <f ca="1">IF(E123="","",IF(OR([1]!EM_S_VAL_MV(E123,deadline)="",[1]!EM_S_VAL_MV(E123,deadline)="--",[1]!EM_S_VAL_MV(E123,deadline)="null"),0,[1]!EM_S_VAL_MV(E123,deadline)/100000000))</f>
        <v>36.370137559</v>
      </c>
      <c r="J123" s="46">
        <f ca="1">IF(E123="","",IF(RIGHT(LEFT($J$1,6),3)="TTM",[1]!EM_S_FA_PROFIT_TTM(E123,LEFT(RIGHT($J$1,11),10),1)/100000000,[1]!EM_S_STM07_IS(E123,61,LEFT(RIGHT($J$1,5),4)&amp;"-12-31",1)/100000000))</f>
        <v>2.3824459190000002</v>
      </c>
      <c r="K123" s="36">
        <f t="shared" ca="1" si="7"/>
        <v>15.265881701216486</v>
      </c>
      <c r="L123" s="46">
        <f ca="1">IF(E123="","",IF(ISERROR(IF(行业估值!$E$7="最新年报",[1]!EM_S_STM07_BS(E123,140,LEFT(RIGHT($L$1,5),4)&amp;"-12-31",1)/100000000,[1]!EM_S_STM07_BS(E123,140,LEFT(RIGHT($L$1,11),10),1)/100000000)),0,IF(行业估值!$E$7="最新年报",[1]!EM_S_STM07_BS(E123,140,LEFT(RIGHT($L$1,5),4)&amp;"-12-31",1)/100000000,[1]!EM_S_STM07_BS(E123,140,LEFT(RIGHT($L$1,11),10),1)/100000000)))</f>
        <v>15.9932801649</v>
      </c>
      <c r="M123" s="36">
        <f t="shared" ca="1" si="8"/>
        <v>2.2740886912504985</v>
      </c>
      <c r="N123" s="37" t="str">
        <f ca="1">IF(E123="","",IF(ISERROR([1]!EM_S_EST_NETPROFIT(E123,行业估值!$E$6,deadline)/100000000),"-",[1]!EM_S_EST_NETPROFIT(E123,行业估值!$E$6,deadline)/100000000))</f>
        <v>-</v>
      </c>
      <c r="O123" s="36" t="str">
        <f t="shared" ca="1" si="9"/>
        <v>-</v>
      </c>
      <c r="T123" s="64" t="s">
        <v>344</v>
      </c>
      <c r="U123" s="64" t="s">
        <v>345</v>
      </c>
    </row>
    <row r="124" spans="4:21">
      <c r="D124" s="45">
        <f>IF(AND(行业估值!$B$39=$G124,COUNTIF($G$2:$G$2552,$G124)&gt;=1),COUNTIF($G$2:G124,$G124),"")</f>
        <v>6</v>
      </c>
      <c r="E124" s="65" t="str">
        <f t="shared" si="5"/>
        <v>000530.SZ</v>
      </c>
      <c r="F124" s="65" t="str">
        <f t="shared" si="6"/>
        <v>大冷股份</v>
      </c>
      <c r="G124" s="34" t="str">
        <f>IF(E124="","",IF(行业估值!$C$5="申万行业",[1]!EM_S_INFO_INDUSTRY_SW2014(E124,"1"),IF(行业估值!$C$5="证监会行业",[1]!EM_S_INFO_INDUSTRY_CSRC1(E124,"1"),[1]!EM_S_INFO_INDUSTRY_EM2016(E124,"1"))))</f>
        <v>机械设备</v>
      </c>
      <c r="H124" s="34" t="str">
        <f>IF(E124="","",IF($H$1="上证50",[1]!EM_S_INFO_COMPINDEX(E124,"000016"),"")&amp;IF($H$1="上证180",[1]!EM_S_INFO_COMPINDEX(E124,"000010"),"")&amp;IF($H$1="沪深300",[1]!EM_S_INFO_COMPINDEX(E124,"000300"),"")&amp;IF(AND($H$1="上证A股",RIGHT(E124,2)="SH"),"是","")&amp;IF(AND($H$1="深证A股",RIGHT(E124,2)="SZ"),"是","")&amp;IF(AND($H$1="创业板",LEFT(E124,1)-3=0),"是","")&amp;IF(AND($H$1="全部A股",E124&lt;&gt;0),"是","")&amp;IF(AND($H$1="中小板",LEFT(E124,3)="002"),"是",""))</f>
        <v>是</v>
      </c>
      <c r="I124" s="46">
        <f ca="1">IF(E124="","",IF(OR([1]!EM_S_VAL_MV(E124,deadline)="",[1]!EM_S_VAL_MV(E124,deadline)="--",[1]!EM_S_VAL_MV(E124,deadline)="null"),0,[1]!EM_S_VAL_MV(E124,deadline)/100000000))</f>
        <v>31.620469012499999</v>
      </c>
      <c r="J124" s="46">
        <f ca="1">IF(E124="","",IF(RIGHT(LEFT($J$1,6),3)="TTM",[1]!EM_S_FA_PROFIT_TTM(E124,LEFT(RIGHT($J$1,11),10),1)/100000000,[1]!EM_S_STM07_IS(E124,61,LEFT(RIGHT($J$1,5),4)&amp;"-12-31",1)/100000000))</f>
        <v>1.4049410801</v>
      </c>
      <c r="K124" s="36">
        <f t="shared" ca="1" si="7"/>
        <v>22.506615729571617</v>
      </c>
      <c r="L124" s="46">
        <f ca="1">IF(E124="","",IF(ISERROR(IF(行业估值!$E$7="最新年报",[1]!EM_S_STM07_BS(E124,140,LEFT(RIGHT($L$1,5),4)&amp;"-12-31",1)/100000000,[1]!EM_S_STM07_BS(E124,140,LEFT(RIGHT($L$1,11),10),1)/100000000)),0,IF(行业估值!$E$7="最新年报",[1]!EM_S_STM07_BS(E124,140,LEFT(RIGHT($L$1,5),4)&amp;"-12-31",1)/100000000,[1]!EM_S_STM07_BS(E124,140,LEFT(RIGHT($L$1,11),10),1)/100000000)))</f>
        <v>34.1502720123</v>
      </c>
      <c r="M124" s="36">
        <f t="shared" ca="1" si="8"/>
        <v>0.92592143925269954</v>
      </c>
      <c r="N124" s="37" t="str">
        <f ca="1">IF(E124="","",IF(ISERROR([1]!EM_S_EST_NETPROFIT(E124,行业估值!$E$6,deadline)/100000000),"-",[1]!EM_S_EST_NETPROFIT(E124,行业估值!$E$6,deadline)/100000000))</f>
        <v>-</v>
      </c>
      <c r="O124" s="36" t="str">
        <f t="shared" ca="1" si="9"/>
        <v>-</v>
      </c>
      <c r="T124" s="64" t="s">
        <v>346</v>
      </c>
      <c r="U124" s="64" t="s">
        <v>347</v>
      </c>
    </row>
    <row r="125" spans="4:21">
      <c r="D125" s="45" t="str">
        <f>IF(AND(行业估值!$B$39=$G125,COUNTIF($G$2:$G$2552,$G125)&gt;=1),COUNTIF($G$2:G125,$G125),"")</f>
        <v/>
      </c>
      <c r="E125" s="65" t="str">
        <f t="shared" si="5"/>
        <v>000531.SZ</v>
      </c>
      <c r="F125" s="65" t="str">
        <f t="shared" si="6"/>
        <v>穗恒运A</v>
      </c>
      <c r="G125" s="34" t="str">
        <f>IF(E125="","",IF(行业估值!$C$5="申万行业",[1]!EM_S_INFO_INDUSTRY_SW2014(E125,"1"),IF(行业估值!$C$5="证监会行业",[1]!EM_S_INFO_INDUSTRY_CSRC1(E125,"1"),[1]!EM_S_INFO_INDUSTRY_EM2016(E125,"1"))))</f>
        <v>公用事业</v>
      </c>
      <c r="H125" s="34" t="str">
        <f>IF(E125="","",IF($H$1="上证50",[1]!EM_S_INFO_COMPINDEX(E125,"000016"),"")&amp;IF($H$1="上证180",[1]!EM_S_INFO_COMPINDEX(E125,"000010"),"")&amp;IF($H$1="沪深300",[1]!EM_S_INFO_COMPINDEX(E125,"000300"),"")&amp;IF(AND($H$1="上证A股",RIGHT(E125,2)="SH"),"是","")&amp;IF(AND($H$1="深证A股",RIGHT(E125,2)="SZ"),"是","")&amp;IF(AND($H$1="创业板",LEFT(E125,1)-3=0),"是","")&amp;IF(AND($H$1="全部A股",E125&lt;&gt;0),"是","")&amp;IF(AND($H$1="中小板",LEFT(E125,3)="002"),"是",""))</f>
        <v>是</v>
      </c>
      <c r="I125" s="46">
        <f ca="1">IF(E125="","",IF(OR([1]!EM_S_VAL_MV(E125,deadline)="",[1]!EM_S_VAL_MV(E125,deadline)="--",[1]!EM_S_VAL_MV(E125,deadline)="null"),0,[1]!EM_S_VAL_MV(E125,deadline)/100000000))</f>
        <v>44.598891582</v>
      </c>
      <c r="J125" s="46">
        <f ca="1">IF(E125="","",IF(RIGHT(LEFT($J$1,6),3)="TTM",[1]!EM_S_FA_PROFIT_TTM(E125,LEFT(RIGHT($J$1,11),10),1)/100000000,[1]!EM_S_STM07_IS(E125,61,LEFT(RIGHT($J$1,5),4)&amp;"-12-31",1)/100000000))</f>
        <v>3.6293350383999998</v>
      </c>
      <c r="K125" s="36">
        <f t="shared" ca="1" si="7"/>
        <v>12.288447087448152</v>
      </c>
      <c r="L125" s="46">
        <f ca="1">IF(E125="","",IF(ISERROR(IF(行业估值!$E$7="最新年报",[1]!EM_S_STM07_BS(E125,140,LEFT(RIGHT($L$1,5),4)&amp;"-12-31",1)/100000000,[1]!EM_S_STM07_BS(E125,140,LEFT(RIGHT($L$1,11),10),1)/100000000)),0,IF(行业估值!$E$7="最新年报",[1]!EM_S_STM07_BS(E125,140,LEFT(RIGHT($L$1,5),4)&amp;"-12-31",1)/100000000,[1]!EM_S_STM07_BS(E125,140,LEFT(RIGHT($L$1,11),10),1)/100000000)))</f>
        <v>40.27552575</v>
      </c>
      <c r="M125" s="36">
        <f t="shared" ca="1" si="8"/>
        <v>1.1073447398014413</v>
      </c>
      <c r="N125" s="37" t="str">
        <f ca="1">IF(E125="","",IF(ISERROR([1]!EM_S_EST_NETPROFIT(E125,行业估值!$E$6,deadline)/100000000),"-",[1]!EM_S_EST_NETPROFIT(E125,行业估值!$E$6,deadline)/100000000))</f>
        <v>-</v>
      </c>
      <c r="O125" s="36" t="str">
        <f t="shared" ca="1" si="9"/>
        <v>-</v>
      </c>
      <c r="T125" s="64" t="s">
        <v>348</v>
      </c>
      <c r="U125" s="64" t="s">
        <v>349</v>
      </c>
    </row>
    <row r="126" spans="4:21">
      <c r="D126" s="45" t="str">
        <f>IF(AND(行业估值!$B$39=$G126,COUNTIF($G$2:$G$2552,$G126)&gt;=1),COUNTIF($G$2:G126,$G126),"")</f>
        <v/>
      </c>
      <c r="E126" s="65" t="str">
        <f t="shared" si="5"/>
        <v>000532.SZ</v>
      </c>
      <c r="F126" s="65" t="str">
        <f t="shared" si="6"/>
        <v>华金资本</v>
      </c>
      <c r="G126" s="34" t="str">
        <f>IF(E126="","",IF(行业估值!$C$5="申万行业",[1]!EM_S_INFO_INDUSTRY_SW2014(E126,"1"),IF(行业估值!$C$5="证监会行业",[1]!EM_S_INFO_INDUSTRY_CSRC1(E126,"1"),[1]!EM_S_INFO_INDUSTRY_EM2016(E126,"1"))))</f>
        <v>金融</v>
      </c>
      <c r="H126" s="34" t="str">
        <f>IF(E126="","",IF($H$1="上证50",[1]!EM_S_INFO_COMPINDEX(E126,"000016"),"")&amp;IF($H$1="上证180",[1]!EM_S_INFO_COMPINDEX(E126,"000010"),"")&amp;IF($H$1="沪深300",[1]!EM_S_INFO_COMPINDEX(E126,"000300"),"")&amp;IF(AND($H$1="上证A股",RIGHT(E126,2)="SH"),"是","")&amp;IF(AND($H$1="深证A股",RIGHT(E126,2)="SZ"),"是","")&amp;IF(AND($H$1="创业板",LEFT(E126,1)-3=0),"是","")&amp;IF(AND($H$1="全部A股",E126&lt;&gt;0),"是","")&amp;IF(AND($H$1="中小板",LEFT(E126,3)="002"),"是",""))</f>
        <v>是</v>
      </c>
      <c r="I126" s="46">
        <f ca="1">IF(E126="","",IF(OR([1]!EM_S_VAL_MV(E126,deadline)="",[1]!EM_S_VAL_MV(E126,deadline)="--",[1]!EM_S_VAL_MV(E126,deadline)="null"),0,[1]!EM_S_VAL_MV(E126,deadline)/100000000))</f>
        <v>38.710746581999999</v>
      </c>
      <c r="J126" s="46">
        <f ca="1">IF(E126="","",IF(RIGHT(LEFT($J$1,6),3)="TTM",[1]!EM_S_FA_PROFIT_TTM(E126,LEFT(RIGHT($J$1,11),10),1)/100000000,[1]!EM_S_STM07_IS(E126,61,LEFT(RIGHT($J$1,5),4)&amp;"-12-31",1)/100000000))</f>
        <v>0.71648766659999996</v>
      </c>
      <c r="K126" s="36">
        <f t="shared" ca="1" si="7"/>
        <v>54.028489793406862</v>
      </c>
      <c r="L126" s="46">
        <f ca="1">IF(E126="","",IF(ISERROR(IF(行业估值!$E$7="最新年报",[1]!EM_S_STM07_BS(E126,140,LEFT(RIGHT($L$1,5),4)&amp;"-12-31",1)/100000000,[1]!EM_S_STM07_BS(E126,140,LEFT(RIGHT($L$1,11),10),1)/100000000)),0,IF(行业估值!$E$7="最新年报",[1]!EM_S_STM07_BS(E126,140,LEFT(RIGHT($L$1,5),4)&amp;"-12-31",1)/100000000,[1]!EM_S_STM07_BS(E126,140,LEFT(RIGHT($L$1,11),10),1)/100000000)))</f>
        <v>8.0322813011999994</v>
      </c>
      <c r="M126" s="36">
        <f t="shared" ca="1" si="8"/>
        <v>4.8193962749059507</v>
      </c>
      <c r="N126" s="37" t="str">
        <f ca="1">IF(E126="","",IF(ISERROR([1]!EM_S_EST_NETPROFIT(E126,行业估值!$E$6,deadline)/100000000),"-",[1]!EM_S_EST_NETPROFIT(E126,行业估值!$E$6,deadline)/100000000))</f>
        <v>-</v>
      </c>
      <c r="O126" s="36" t="str">
        <f t="shared" ca="1" si="9"/>
        <v>-</v>
      </c>
      <c r="T126" s="64" t="s">
        <v>350</v>
      </c>
      <c r="U126" s="64" t="s">
        <v>351</v>
      </c>
    </row>
    <row r="127" spans="4:21">
      <c r="D127" s="45" t="str">
        <f>IF(AND(行业估值!$B$39=$G127,COUNTIF($G$2:$G$2552,$G127)&gt;=1),COUNTIF($G$2:G127,$G127),"")</f>
        <v/>
      </c>
      <c r="E127" s="65" t="str">
        <f t="shared" si="5"/>
        <v>000533.SZ</v>
      </c>
      <c r="F127" s="65" t="str">
        <f t="shared" si="6"/>
        <v>顺钠股份</v>
      </c>
      <c r="G127" s="34" t="str">
        <f>IF(E127="","",IF(行业估值!$C$5="申万行业",[1]!EM_S_INFO_INDUSTRY_SW2014(E127,"1"),IF(行业估值!$C$5="证监会行业",[1]!EM_S_INFO_INDUSTRY_CSRC1(E127,"1"),[1]!EM_S_INFO_INDUSTRY_EM2016(E127,"1"))))</f>
        <v>电气设备</v>
      </c>
      <c r="H127" s="34" t="str">
        <f>IF(E127="","",IF($H$1="上证50",[1]!EM_S_INFO_COMPINDEX(E127,"000016"),"")&amp;IF($H$1="上证180",[1]!EM_S_INFO_COMPINDEX(E127,"000010"),"")&amp;IF($H$1="沪深300",[1]!EM_S_INFO_COMPINDEX(E127,"000300"),"")&amp;IF(AND($H$1="上证A股",RIGHT(E127,2)="SH"),"是","")&amp;IF(AND($H$1="深证A股",RIGHT(E127,2)="SZ"),"是","")&amp;IF(AND($H$1="创业板",LEFT(E127,1)-3=0),"是","")&amp;IF(AND($H$1="全部A股",E127&lt;&gt;0),"是","")&amp;IF(AND($H$1="中小板",LEFT(E127,3)="002"),"是",""))</f>
        <v>是</v>
      </c>
      <c r="I127" s="46">
        <f ca="1">IF(E127="","",IF(OR([1]!EM_S_VAL_MV(E127,deadline)="",[1]!EM_S_VAL_MV(E127,deadline)="--",[1]!EM_S_VAL_MV(E127,deadline)="null"),0,[1]!EM_S_VAL_MV(E127,deadline)/100000000))</f>
        <v>18.3757056</v>
      </c>
      <c r="J127" s="46">
        <f ca="1">IF(E127="","",IF(RIGHT(LEFT($J$1,6),3)="TTM",[1]!EM_S_FA_PROFIT_TTM(E127,LEFT(RIGHT($J$1,11),10),1)/100000000,[1]!EM_S_STM07_IS(E127,61,LEFT(RIGHT($J$1,5),4)&amp;"-12-31",1)/100000000))</f>
        <v>-12.2013426647</v>
      </c>
      <c r="K127" s="36">
        <f t="shared" ca="1" si="7"/>
        <v>-1.5060396306353396</v>
      </c>
      <c r="L127" s="46">
        <f ca="1">IF(E127="","",IF(ISERROR(IF(行业估值!$E$7="最新年报",[1]!EM_S_STM07_BS(E127,140,LEFT(RIGHT($L$1,5),4)&amp;"-12-31",1)/100000000,[1]!EM_S_STM07_BS(E127,140,LEFT(RIGHT($L$1,11),10),1)/100000000)),0,IF(行业估值!$E$7="最新年报",[1]!EM_S_STM07_BS(E127,140,LEFT(RIGHT($L$1,5),4)&amp;"-12-31",1)/100000000,[1]!EM_S_STM07_BS(E127,140,LEFT(RIGHT($L$1,11),10),1)/100000000)))</f>
        <v>6.0788265635999998</v>
      </c>
      <c r="M127" s="36">
        <f t="shared" ca="1" si="8"/>
        <v>3.0229034185699071</v>
      </c>
      <c r="N127" s="37" t="str">
        <f ca="1">IF(E127="","",IF(ISERROR([1]!EM_S_EST_NETPROFIT(E127,行业估值!$E$6,deadline)/100000000),"-",[1]!EM_S_EST_NETPROFIT(E127,行业估值!$E$6,deadline)/100000000))</f>
        <v>-</v>
      </c>
      <c r="O127" s="36" t="str">
        <f t="shared" ca="1" si="9"/>
        <v>-</v>
      </c>
      <c r="T127" s="64" t="s">
        <v>352</v>
      </c>
      <c r="U127" s="64" t="s">
        <v>353</v>
      </c>
    </row>
    <row r="128" spans="4:21">
      <c r="D128" s="45" t="str">
        <f>IF(AND(行业估值!$B$39=$G128,COUNTIF($G$2:$G$2552,$G128)&gt;=1),COUNTIF($G$2:G128,$G128),"")</f>
        <v/>
      </c>
      <c r="E128" s="65" t="str">
        <f t="shared" si="5"/>
        <v>000534.SZ</v>
      </c>
      <c r="F128" s="65" t="str">
        <f t="shared" si="6"/>
        <v>万泽股份</v>
      </c>
      <c r="G128" s="34" t="str">
        <f>IF(E128="","",IF(行业估值!$C$5="申万行业",[1]!EM_S_INFO_INDUSTRY_SW2014(E128,"1"),IF(行业估值!$C$5="证监会行业",[1]!EM_S_INFO_INDUSTRY_CSRC1(E128,"1"),[1]!EM_S_INFO_INDUSTRY_EM2016(E128,"1"))))</f>
        <v>房地产</v>
      </c>
      <c r="H128" s="34" t="str">
        <f>IF(E128="","",IF($H$1="上证50",[1]!EM_S_INFO_COMPINDEX(E128,"000016"),"")&amp;IF($H$1="上证180",[1]!EM_S_INFO_COMPINDEX(E128,"000010"),"")&amp;IF($H$1="沪深300",[1]!EM_S_INFO_COMPINDEX(E128,"000300"),"")&amp;IF(AND($H$1="上证A股",RIGHT(E128,2)="SH"),"是","")&amp;IF(AND($H$1="深证A股",RIGHT(E128,2)="SZ"),"是","")&amp;IF(AND($H$1="创业板",LEFT(E128,1)-3=0),"是","")&amp;IF(AND($H$1="全部A股",E128&lt;&gt;0),"是","")&amp;IF(AND($H$1="中小板",LEFT(E128,3)="002"),"是",""))</f>
        <v>是</v>
      </c>
      <c r="I128" s="46">
        <f ca="1">IF(E128="","",IF(OR([1]!EM_S_VAL_MV(E128,deadline)="",[1]!EM_S_VAL_MV(E128,deadline)="--",[1]!EM_S_VAL_MV(E128,deadline)="null"),0,[1]!EM_S_VAL_MV(E128,deadline)/100000000))</f>
        <v>44.113123111199997</v>
      </c>
      <c r="J128" s="46">
        <f ca="1">IF(E128="","",IF(RIGHT(LEFT($J$1,6),3)="TTM",[1]!EM_S_FA_PROFIT_TTM(E128,LEFT(RIGHT($J$1,11),10),1)/100000000,[1]!EM_S_STM07_IS(E128,61,LEFT(RIGHT($J$1,5),4)&amp;"-12-31",1)/100000000))</f>
        <v>-4.87445434E-2</v>
      </c>
      <c r="K128" s="36">
        <f t="shared" ca="1" si="7"/>
        <v>-904.98587194069387</v>
      </c>
      <c r="L128" s="46">
        <f ca="1">IF(E128="","",IF(ISERROR(IF(行业估值!$E$7="最新年报",[1]!EM_S_STM07_BS(E128,140,LEFT(RIGHT($L$1,5),4)&amp;"-12-31",1)/100000000,[1]!EM_S_STM07_BS(E128,140,LEFT(RIGHT($L$1,11),10),1)/100000000)),0,IF(行业估值!$E$7="最新年报",[1]!EM_S_STM07_BS(E128,140,LEFT(RIGHT($L$1,5),4)&amp;"-12-31",1)/100000000,[1]!EM_S_STM07_BS(E128,140,LEFT(RIGHT($L$1,11),10),1)/100000000)))</f>
        <v>10.378834021399999</v>
      </c>
      <c r="M128" s="36">
        <f t="shared" ca="1" si="8"/>
        <v>4.2502966152309263</v>
      </c>
      <c r="N128" s="37" t="str">
        <f ca="1">IF(E128="","",IF(ISERROR([1]!EM_S_EST_NETPROFIT(E128,行业估值!$E$6,deadline)/100000000),"-",[1]!EM_S_EST_NETPROFIT(E128,行业估值!$E$6,deadline)/100000000))</f>
        <v>-</v>
      </c>
      <c r="O128" s="36" t="str">
        <f t="shared" ca="1" si="9"/>
        <v>-</v>
      </c>
      <c r="T128" s="64" t="s">
        <v>354</v>
      </c>
      <c r="U128" s="64" t="s">
        <v>355</v>
      </c>
    </row>
    <row r="129" spans="4:21">
      <c r="D129" s="45" t="str">
        <f>IF(AND(行业估值!$B$39=$G129,COUNTIF($G$2:$G$2552,$G129)&gt;=1),COUNTIF($G$2:G129,$G129),"")</f>
        <v/>
      </c>
      <c r="E129" s="65" t="str">
        <f t="shared" si="5"/>
        <v>000536.SZ</v>
      </c>
      <c r="F129" s="65" t="str">
        <f t="shared" si="6"/>
        <v>华映科技</v>
      </c>
      <c r="G129" s="34" t="str">
        <f>IF(E129="","",IF(行业估值!$C$5="申万行业",[1]!EM_S_INFO_INDUSTRY_SW2014(E129,"1"),IF(行业估值!$C$5="证监会行业",[1]!EM_S_INFO_INDUSTRY_CSRC1(E129,"1"),[1]!EM_S_INFO_INDUSTRY_EM2016(E129,"1"))))</f>
        <v>电子设备</v>
      </c>
      <c r="H129" s="34" t="str">
        <f>IF(E129="","",IF($H$1="上证50",[1]!EM_S_INFO_COMPINDEX(E129,"000016"),"")&amp;IF($H$1="上证180",[1]!EM_S_INFO_COMPINDEX(E129,"000010"),"")&amp;IF($H$1="沪深300",[1]!EM_S_INFO_COMPINDEX(E129,"000300"),"")&amp;IF(AND($H$1="上证A股",RIGHT(E129,2)="SH"),"是","")&amp;IF(AND($H$1="深证A股",RIGHT(E129,2)="SZ"),"是","")&amp;IF(AND($H$1="创业板",LEFT(E129,1)-3=0),"是","")&amp;IF(AND($H$1="全部A股",E129&lt;&gt;0),"是","")&amp;IF(AND($H$1="中小板",LEFT(E129,3)="002"),"是",""))</f>
        <v>是</v>
      </c>
      <c r="I129" s="46">
        <f ca="1">IF(E129="","",IF(OR([1]!EM_S_VAL_MV(E129,deadline)="",[1]!EM_S_VAL_MV(E129,deadline)="--",[1]!EM_S_VAL_MV(E129,deadline)="null"),0,[1]!EM_S_VAL_MV(E129,deadline)/100000000))</f>
        <v>73.023265999200007</v>
      </c>
      <c r="J129" s="46">
        <f ca="1">IF(E129="","",IF(RIGHT(LEFT($J$1,6),3)="TTM",[1]!EM_S_FA_PROFIT_TTM(E129,LEFT(RIGHT($J$1,11),10),1)/100000000,[1]!EM_S_STM07_IS(E129,61,LEFT(RIGHT($J$1,5),4)&amp;"-12-31",1)/100000000))</f>
        <v>-60.210990902100001</v>
      </c>
      <c r="K129" s="36">
        <f t="shared" ca="1" si="7"/>
        <v>-1.2127896403155383</v>
      </c>
      <c r="L129" s="46">
        <f ca="1">IF(E129="","",IF(ISERROR(IF(行业估值!$E$7="最新年报",[1]!EM_S_STM07_BS(E129,140,LEFT(RIGHT($L$1,5),4)&amp;"-12-31",1)/100000000,[1]!EM_S_STM07_BS(E129,140,LEFT(RIGHT($L$1,11),10),1)/100000000)),0,IF(行业估值!$E$7="最新年报",[1]!EM_S_STM07_BS(E129,140,LEFT(RIGHT($L$1,5),4)&amp;"-12-31",1)/100000000,[1]!EM_S_STM07_BS(E129,140,LEFT(RIGHT($L$1,11),10),1)/100000000)))</f>
        <v>59.738791534799994</v>
      </c>
      <c r="M129" s="36">
        <f t="shared" ca="1" si="8"/>
        <v>1.2223760160374408</v>
      </c>
      <c r="N129" s="37" t="str">
        <f ca="1">IF(E129="","",IF(ISERROR([1]!EM_S_EST_NETPROFIT(E129,行业估值!$E$6,deadline)/100000000),"-",[1]!EM_S_EST_NETPROFIT(E129,行业估值!$E$6,deadline)/100000000))</f>
        <v>-</v>
      </c>
      <c r="O129" s="36" t="str">
        <f t="shared" ca="1" si="9"/>
        <v>-</v>
      </c>
      <c r="T129" s="64" t="s">
        <v>356</v>
      </c>
      <c r="U129" s="64" t="s">
        <v>357</v>
      </c>
    </row>
    <row r="130" spans="4:21">
      <c r="D130" s="45" t="str">
        <f>IF(AND(行业估值!$B$39=$G130,COUNTIF($G$2:$G$2552,$G130)&gt;=1),COUNTIF($G$2:G130,$G130),"")</f>
        <v/>
      </c>
      <c r="E130" s="65" t="str">
        <f t="shared" si="5"/>
        <v>000537.SZ</v>
      </c>
      <c r="F130" s="65" t="str">
        <f t="shared" si="6"/>
        <v>广宇发展</v>
      </c>
      <c r="G130" s="34" t="str">
        <f>IF(E130="","",IF(行业估值!$C$5="申万行业",[1]!EM_S_INFO_INDUSTRY_SW2014(E130,"1"),IF(行业估值!$C$5="证监会行业",[1]!EM_S_INFO_INDUSTRY_CSRC1(E130,"1"),[1]!EM_S_INFO_INDUSTRY_EM2016(E130,"1"))))</f>
        <v>房地产</v>
      </c>
      <c r="H130" s="34" t="str">
        <f>IF(E130="","",IF($H$1="上证50",[1]!EM_S_INFO_COMPINDEX(E130,"000016"),"")&amp;IF($H$1="上证180",[1]!EM_S_INFO_COMPINDEX(E130,"000010"),"")&amp;IF($H$1="沪深300",[1]!EM_S_INFO_COMPINDEX(E130,"000300"),"")&amp;IF(AND($H$1="上证A股",RIGHT(E130,2)="SH"),"是","")&amp;IF(AND($H$1="深证A股",RIGHT(E130,2)="SZ"),"是","")&amp;IF(AND($H$1="创业板",LEFT(E130,1)-3=0),"是","")&amp;IF(AND($H$1="全部A股",E130&lt;&gt;0),"是","")&amp;IF(AND($H$1="中小板",LEFT(E130,3)="002"),"是",""))</f>
        <v>是</v>
      </c>
      <c r="I130" s="46">
        <f ca="1">IF(E130="","",IF(OR([1]!EM_S_VAL_MV(E130,deadline)="",[1]!EM_S_VAL_MV(E130,deadline)="--",[1]!EM_S_VAL_MV(E130,deadline)="null"),0,[1]!EM_S_VAL_MV(E130,deadline)/100000000))</f>
        <v>129.072685896</v>
      </c>
      <c r="J130" s="46">
        <f ca="1">IF(E130="","",IF(RIGHT(LEFT($J$1,6),3)="TTM",[1]!EM_S_FA_PROFIT_TTM(E130,LEFT(RIGHT($J$1,11),10),1)/100000000,[1]!EM_S_STM07_IS(E130,61,LEFT(RIGHT($J$1,5),4)&amp;"-12-31",1)/100000000))</f>
        <v>26.555351432600002</v>
      </c>
      <c r="K130" s="36">
        <f t="shared" ca="1" si="7"/>
        <v>4.8605150725871091</v>
      </c>
      <c r="L130" s="46">
        <f ca="1">IF(E130="","",IF(ISERROR(IF(行业估值!$E$7="最新年报",[1]!EM_S_STM07_BS(E130,140,LEFT(RIGHT($L$1,5),4)&amp;"-12-31",1)/100000000,[1]!EM_S_STM07_BS(E130,140,LEFT(RIGHT($L$1,11),10),1)/100000000)),0,IF(行业估值!$E$7="最新年报",[1]!EM_S_STM07_BS(E130,140,LEFT(RIGHT($L$1,5),4)&amp;"-12-31",1)/100000000,[1]!EM_S_STM07_BS(E130,140,LEFT(RIGHT($L$1,11),10),1)/100000000)))</f>
        <v>129.02065318360002</v>
      </c>
      <c r="M130" s="36">
        <f t="shared" ca="1" si="8"/>
        <v>1.0004032897921074</v>
      </c>
      <c r="N130" s="37" t="str">
        <f ca="1">IF(E130="","",IF(ISERROR([1]!EM_S_EST_NETPROFIT(E130,行业估值!$E$6,deadline)/100000000),"-",[1]!EM_S_EST_NETPROFIT(E130,行业估值!$E$6,deadline)/100000000))</f>
        <v>-</v>
      </c>
      <c r="O130" s="36" t="str">
        <f t="shared" ca="1" si="9"/>
        <v>-</v>
      </c>
      <c r="T130" s="64" t="s">
        <v>358</v>
      </c>
      <c r="U130" s="64" t="s">
        <v>359</v>
      </c>
    </row>
    <row r="131" spans="4:21">
      <c r="D131" s="45" t="str">
        <f>IF(AND(行业估值!$B$39=$G131,COUNTIF($G$2:$G$2552,$G131)&gt;=1),COUNTIF($G$2:G131,$G131),"")</f>
        <v/>
      </c>
      <c r="E131" s="65" t="str">
        <f t="shared" ref="E131:E194" si="10">IF(U131="","",U131)</f>
        <v>000538.SZ</v>
      </c>
      <c r="F131" s="65" t="str">
        <f t="shared" ref="F131:F194" si="11">IF(T131="","",T131)</f>
        <v>云南白药</v>
      </c>
      <c r="G131" s="34" t="str">
        <f>IF(E131="","",IF(行业估值!$C$5="申万行业",[1]!EM_S_INFO_INDUSTRY_SW2014(E131,"1"),IF(行业估值!$C$5="证监会行业",[1]!EM_S_INFO_INDUSTRY_CSRC1(E131,"1"),[1]!EM_S_INFO_INDUSTRY_EM2016(E131,"1"))))</f>
        <v>医药生物</v>
      </c>
      <c r="H131" s="34" t="str">
        <f>IF(E131="","",IF($H$1="上证50",[1]!EM_S_INFO_COMPINDEX(E131,"000016"),"")&amp;IF($H$1="上证180",[1]!EM_S_INFO_COMPINDEX(E131,"000010"),"")&amp;IF($H$1="沪深300",[1]!EM_S_INFO_COMPINDEX(E131,"000300"),"")&amp;IF(AND($H$1="上证A股",RIGHT(E131,2)="SH"),"是","")&amp;IF(AND($H$1="深证A股",RIGHT(E131,2)="SZ"),"是","")&amp;IF(AND($H$1="创业板",LEFT(E131,1)-3=0),"是","")&amp;IF(AND($H$1="全部A股",E131&lt;&gt;0),"是","")&amp;IF(AND($H$1="中小板",LEFT(E131,3)="002"),"是",""))</f>
        <v>是</v>
      </c>
      <c r="I131" s="46">
        <f ca="1">IF(E131="","",IF(OR([1]!EM_S_VAL_MV(E131,deadline)="",[1]!EM_S_VAL_MV(E131,deadline)="--",[1]!EM_S_VAL_MV(E131,deadline)="null"),0,[1]!EM_S_VAL_MV(E131,deadline)/100000000))</f>
        <v>1146.9804383342998</v>
      </c>
      <c r="J131" s="46">
        <f ca="1">IF(E131="","",IF(RIGHT(LEFT($J$1,6),3)="TTM",[1]!EM_S_FA_PROFIT_TTM(E131,LEFT(RIGHT($J$1,11),10),1)/100000000,[1]!EM_S_STM07_IS(E131,61,LEFT(RIGHT($J$1,5),4)&amp;"-12-31",1)/100000000))</f>
        <v>35.424025614400001</v>
      </c>
      <c r="K131" s="36">
        <f t="shared" ref="K131:K194" ca="1" si="12">IF(E131="","",IF(OR(I131=0,J131=0),"-",I131/J131))</f>
        <v>32.378602331070127</v>
      </c>
      <c r="L131" s="46">
        <f ca="1">IF(E131="","",IF(ISERROR(IF(行业估值!$E$7="最新年报",[1]!EM_S_STM07_BS(E131,140,LEFT(RIGHT($L$1,5),4)&amp;"-12-31",1)/100000000,[1]!EM_S_STM07_BS(E131,140,LEFT(RIGHT($L$1,11),10),1)/100000000)),0,IF(行业估值!$E$7="最新年报",[1]!EM_S_STM07_BS(E131,140,LEFT(RIGHT($L$1,5),4)&amp;"-12-31",1)/100000000,[1]!EM_S_STM07_BS(E131,140,LEFT(RIGHT($L$1,11),10),1)/100000000)))</f>
        <v>374.1536112865</v>
      </c>
      <c r="M131" s="36">
        <f t="shared" ref="M131:M194" ca="1" si="13">IF(E131="","",IF(OR(I131=0,L131=0),"-",I131/L131))</f>
        <v>3.0655335234918377</v>
      </c>
      <c r="N131" s="37">
        <f ca="1">IF(E131="","",IF(ISERROR([1]!EM_S_EST_NETPROFIT(E131,行业估值!$E$6,deadline)/100000000),"-",[1]!EM_S_EST_NETPROFIT(E131,行业估值!$E$6,deadline)/100000000))</f>
        <v>37.702928571428572</v>
      </c>
      <c r="O131" s="36">
        <f t="shared" ref="O131:O194" ca="1" si="14">IF(E131="","",IF(ISERROR(IF(OR(I131=0,N131=0),"-",I131/N131)),"-",IF(OR(I131=0,N131=0),"-",I131/N131)))</f>
        <v>30.421521133599317</v>
      </c>
      <c r="T131" s="64" t="s">
        <v>360</v>
      </c>
      <c r="U131" s="64" t="s">
        <v>361</v>
      </c>
    </row>
    <row r="132" spans="4:21">
      <c r="D132" s="45" t="str">
        <f>IF(AND(行业估值!$B$39=$G132,COUNTIF($G$2:$G$2552,$G132)&gt;=1),COUNTIF($G$2:G132,$G132),"")</f>
        <v/>
      </c>
      <c r="E132" s="65" t="str">
        <f t="shared" si="10"/>
        <v>000539.SZ</v>
      </c>
      <c r="F132" s="65" t="str">
        <f t="shared" si="11"/>
        <v>粤电力A</v>
      </c>
      <c r="G132" s="34" t="str">
        <f>IF(E132="","",IF(行业估值!$C$5="申万行业",[1]!EM_S_INFO_INDUSTRY_SW2014(E132,"1"),IF(行业估值!$C$5="证监会行业",[1]!EM_S_INFO_INDUSTRY_CSRC1(E132,"1"),[1]!EM_S_INFO_INDUSTRY_EM2016(E132,"1"))))</f>
        <v>公用事业</v>
      </c>
      <c r="H132" s="34" t="str">
        <f>IF(E132="","",IF($H$1="上证50",[1]!EM_S_INFO_COMPINDEX(E132,"000016"),"")&amp;IF($H$1="上证180",[1]!EM_S_INFO_COMPINDEX(E132,"000010"),"")&amp;IF($H$1="沪深300",[1]!EM_S_INFO_COMPINDEX(E132,"000300"),"")&amp;IF(AND($H$1="上证A股",RIGHT(E132,2)="SH"),"是","")&amp;IF(AND($H$1="深证A股",RIGHT(E132,2)="SZ"),"是","")&amp;IF(AND($H$1="创业板",LEFT(E132,1)-3=0),"是","")&amp;IF(AND($H$1="全部A股",E132&lt;&gt;0),"是","")&amp;IF(AND($H$1="中小板",LEFT(E132,3)="002"),"是",""))</f>
        <v>是</v>
      </c>
      <c r="I132" s="46">
        <f ca="1">IF(E132="","",IF(OR([1]!EM_S_VAL_MV(E132,deadline)="",[1]!EM_S_VAL_MV(E132,deadline)="--",[1]!EM_S_VAL_MV(E132,deadline)="null"),0,[1]!EM_S_VAL_MV(E132,deadline)/100000000))</f>
        <v>214.73661502740001</v>
      </c>
      <c r="J132" s="46">
        <f ca="1">IF(E132="","",IF(RIGHT(LEFT($J$1,6),3)="TTM",[1]!EM_S_FA_PROFIT_TTM(E132,LEFT(RIGHT($J$1,11),10),1)/100000000,[1]!EM_S_STM07_IS(E132,61,LEFT(RIGHT($J$1,5),4)&amp;"-12-31",1)/100000000))</f>
        <v>14.366023439999999</v>
      </c>
      <c r="K132" s="36">
        <f t="shared" ca="1" si="12"/>
        <v>14.94753338836262</v>
      </c>
      <c r="L132" s="46">
        <f ca="1">IF(E132="","",IF(ISERROR(IF(行业估值!$E$7="最新年报",[1]!EM_S_STM07_BS(E132,140,LEFT(RIGHT($L$1,5),4)&amp;"-12-31",1)/100000000,[1]!EM_S_STM07_BS(E132,140,LEFT(RIGHT($L$1,11),10),1)/100000000)),0,IF(行业估值!$E$7="最新年报",[1]!EM_S_STM07_BS(E132,140,LEFT(RIGHT($L$1,5),4)&amp;"-12-31",1)/100000000,[1]!EM_S_STM07_BS(E132,140,LEFT(RIGHT($L$1,11),10),1)/100000000)))</f>
        <v>252.85860006999999</v>
      </c>
      <c r="M132" s="36">
        <f t="shared" ca="1" si="13"/>
        <v>0.84923595625362747</v>
      </c>
      <c r="N132" s="37" t="str">
        <f ca="1">IF(E132="","",IF(ISERROR([1]!EM_S_EST_NETPROFIT(E132,行业估值!$E$6,deadline)/100000000),"-",[1]!EM_S_EST_NETPROFIT(E132,行业估值!$E$6,deadline)/100000000))</f>
        <v>-</v>
      </c>
      <c r="O132" s="36" t="str">
        <f t="shared" ca="1" si="14"/>
        <v>-</v>
      </c>
      <c r="T132" s="64" t="s">
        <v>362</v>
      </c>
      <c r="U132" s="64" t="s">
        <v>363</v>
      </c>
    </row>
    <row r="133" spans="4:21">
      <c r="D133" s="45" t="str">
        <f>IF(AND(行业估值!$B$39=$G133,COUNTIF($G$2:$G$2552,$G133)&gt;=1),COUNTIF($G$2:G133,$G133),"")</f>
        <v/>
      </c>
      <c r="E133" s="65" t="str">
        <f t="shared" si="10"/>
        <v>000540.SZ</v>
      </c>
      <c r="F133" s="65" t="str">
        <f t="shared" si="11"/>
        <v>中天金融</v>
      </c>
      <c r="G133" s="34" t="str">
        <f>IF(E133="","",IF(行业估值!$C$5="申万行业",[1]!EM_S_INFO_INDUSTRY_SW2014(E133,"1"),IF(行业估值!$C$5="证监会行业",[1]!EM_S_INFO_INDUSTRY_CSRC1(E133,"1"),[1]!EM_S_INFO_INDUSTRY_EM2016(E133,"1"))))</f>
        <v>房地产</v>
      </c>
      <c r="H133" s="34" t="str">
        <f>IF(E133="","",IF($H$1="上证50",[1]!EM_S_INFO_COMPINDEX(E133,"000016"),"")&amp;IF($H$1="上证180",[1]!EM_S_INFO_COMPINDEX(E133,"000010"),"")&amp;IF($H$1="沪深300",[1]!EM_S_INFO_COMPINDEX(E133,"000300"),"")&amp;IF(AND($H$1="上证A股",RIGHT(E133,2)="SH"),"是","")&amp;IF(AND($H$1="深证A股",RIGHT(E133,2)="SZ"),"是","")&amp;IF(AND($H$1="创业板",LEFT(E133,1)-3=0),"是","")&amp;IF(AND($H$1="全部A股",E133&lt;&gt;0),"是","")&amp;IF(AND($H$1="中小板",LEFT(E133,3)="002"),"是",""))</f>
        <v>是</v>
      </c>
      <c r="I133" s="46">
        <f ca="1">IF(E133="","",IF(OR([1]!EM_S_VAL_MV(E133,deadline)="",[1]!EM_S_VAL_MV(E133,deadline)="--",[1]!EM_S_VAL_MV(E133,deadline)="null"),0,[1]!EM_S_VAL_MV(E133,deadline)/100000000))</f>
        <v>218.5639459848</v>
      </c>
      <c r="J133" s="46">
        <f ca="1">IF(E133="","",IF(RIGHT(LEFT($J$1,6),3)="TTM",[1]!EM_S_FA_PROFIT_TTM(E133,LEFT(RIGHT($J$1,11),10),1)/100000000,[1]!EM_S_STM07_IS(E133,61,LEFT(RIGHT($J$1,5),4)&amp;"-12-31",1)/100000000))</f>
        <v>14.346272627599999</v>
      </c>
      <c r="K133" s="36">
        <f t="shared" ca="1" si="12"/>
        <v>15.234894223626904</v>
      </c>
      <c r="L133" s="46">
        <f ca="1">IF(E133="","",IF(ISERROR(IF(行业估值!$E$7="最新年报",[1]!EM_S_STM07_BS(E133,140,LEFT(RIGHT($L$1,5),4)&amp;"-12-31",1)/100000000,[1]!EM_S_STM07_BS(E133,140,LEFT(RIGHT($L$1,11),10),1)/100000000)),0,IF(行业估值!$E$7="最新年报",[1]!EM_S_STM07_BS(E133,140,LEFT(RIGHT($L$1,5),4)&amp;"-12-31",1)/100000000,[1]!EM_S_STM07_BS(E133,140,LEFT(RIGHT($L$1,11),10),1)/100000000)))</f>
        <v>180.95129169040001</v>
      </c>
      <c r="M133" s="36">
        <f t="shared" ca="1" si="13"/>
        <v>1.2078606565503476</v>
      </c>
      <c r="N133" s="37" t="str">
        <f ca="1">IF(E133="","",IF(ISERROR([1]!EM_S_EST_NETPROFIT(E133,行业估值!$E$6,deadline)/100000000),"-",[1]!EM_S_EST_NETPROFIT(E133,行业估值!$E$6,deadline)/100000000))</f>
        <v>-</v>
      </c>
      <c r="O133" s="36" t="str">
        <f t="shared" ca="1" si="14"/>
        <v>-</v>
      </c>
      <c r="T133" s="64" t="s">
        <v>364</v>
      </c>
      <c r="U133" s="64" t="s">
        <v>365</v>
      </c>
    </row>
    <row r="134" spans="4:21">
      <c r="D134" s="45" t="str">
        <f>IF(AND(行业估值!$B$39=$G134,COUNTIF($G$2:$G$2552,$G134)&gt;=1),COUNTIF($G$2:G134,$G134),"")</f>
        <v/>
      </c>
      <c r="E134" s="65" t="str">
        <f t="shared" si="10"/>
        <v>000541.SZ</v>
      </c>
      <c r="F134" s="65" t="str">
        <f t="shared" si="11"/>
        <v>佛山照明</v>
      </c>
      <c r="G134" s="34" t="str">
        <f>IF(E134="","",IF(行业估值!$C$5="申万行业",[1]!EM_S_INFO_INDUSTRY_SW2014(E134,"1"),IF(行业估值!$C$5="证监会行业",[1]!EM_S_INFO_INDUSTRY_CSRC1(E134,"1"),[1]!EM_S_INFO_INDUSTRY_EM2016(E134,"1"))))</f>
        <v>家电</v>
      </c>
      <c r="H134" s="34" t="str">
        <f>IF(E134="","",IF($H$1="上证50",[1]!EM_S_INFO_COMPINDEX(E134,"000016"),"")&amp;IF($H$1="上证180",[1]!EM_S_INFO_COMPINDEX(E134,"000010"),"")&amp;IF($H$1="沪深300",[1]!EM_S_INFO_COMPINDEX(E134,"000300"),"")&amp;IF(AND($H$1="上证A股",RIGHT(E134,2)="SH"),"是","")&amp;IF(AND($H$1="深证A股",RIGHT(E134,2)="SZ"),"是","")&amp;IF(AND($H$1="创业板",LEFT(E134,1)-3=0),"是","")&amp;IF(AND($H$1="全部A股",E134&lt;&gt;0),"是","")&amp;IF(AND($H$1="中小板",LEFT(E134,3)="002"),"是",""))</f>
        <v>是</v>
      </c>
      <c r="I134" s="46">
        <f ca="1">IF(E134="","",IF(OR([1]!EM_S_VAL_MV(E134,deadline)="",[1]!EM_S_VAL_MV(E134,deadline)="--",[1]!EM_S_VAL_MV(E134,deadline)="null"),0,[1]!EM_S_VAL_MV(E134,deadline)/100000000))</f>
        <v>68.288092315200004</v>
      </c>
      <c r="J134" s="46">
        <f ca="1">IF(E134="","",IF(RIGHT(LEFT($J$1,6),3)="TTM",[1]!EM_S_FA_PROFIT_TTM(E134,LEFT(RIGHT($J$1,11),10),1)/100000000,[1]!EM_S_STM07_IS(E134,61,LEFT(RIGHT($J$1,5),4)&amp;"-12-31",1)/100000000))</f>
        <v>2.8529910548000004</v>
      </c>
      <c r="K134" s="36">
        <f t="shared" ca="1" si="12"/>
        <v>23.935613888557082</v>
      </c>
      <c r="L134" s="46">
        <f ca="1">IF(E134="","",IF(ISERROR(IF(行业估值!$E$7="最新年报",[1]!EM_S_STM07_BS(E134,140,LEFT(RIGHT($L$1,5),4)&amp;"-12-31",1)/100000000,[1]!EM_S_STM07_BS(E134,140,LEFT(RIGHT($L$1,11),10),1)/100000000)),0,IF(行业估值!$E$7="最新年报",[1]!EM_S_STM07_BS(E134,140,LEFT(RIGHT($L$1,5),4)&amp;"-12-31",1)/100000000,[1]!EM_S_STM07_BS(E134,140,LEFT(RIGHT($L$1,11),10),1)/100000000)))</f>
        <v>43.721492311700004</v>
      </c>
      <c r="M134" s="36">
        <f t="shared" ca="1" si="13"/>
        <v>1.5618884147036742</v>
      </c>
      <c r="N134" s="37">
        <f ca="1">IF(E134="","",IF(ISERROR([1]!EM_S_EST_NETPROFIT(E134,行业估值!$E$6,deadline)/100000000),"-",[1]!EM_S_EST_NETPROFIT(E134,行业估值!$E$6,deadline)/100000000))</f>
        <v>3.23</v>
      </c>
      <c r="O134" s="36">
        <f t="shared" ca="1" si="14"/>
        <v>21.141824246191952</v>
      </c>
      <c r="T134" s="64" t="s">
        <v>366</v>
      </c>
      <c r="U134" s="64" t="s">
        <v>367</v>
      </c>
    </row>
    <row r="135" spans="4:21">
      <c r="D135" s="45" t="str">
        <f>IF(AND(行业估值!$B$39=$G135,COUNTIF($G$2:$G$2552,$G135)&gt;=1),COUNTIF($G$2:G135,$G135),"")</f>
        <v/>
      </c>
      <c r="E135" s="65" t="str">
        <f t="shared" si="10"/>
        <v>000543.SZ</v>
      </c>
      <c r="F135" s="65" t="str">
        <f t="shared" si="11"/>
        <v>皖能电力</v>
      </c>
      <c r="G135" s="34" t="str">
        <f>IF(E135="","",IF(行业估值!$C$5="申万行业",[1]!EM_S_INFO_INDUSTRY_SW2014(E135,"1"),IF(行业估值!$C$5="证监会行业",[1]!EM_S_INFO_INDUSTRY_CSRC1(E135,"1"),[1]!EM_S_INFO_INDUSTRY_EM2016(E135,"1"))))</f>
        <v>公用事业</v>
      </c>
      <c r="H135" s="34" t="str">
        <f>IF(E135="","",IF($H$1="上证50",[1]!EM_S_INFO_COMPINDEX(E135,"000016"),"")&amp;IF($H$1="上证180",[1]!EM_S_INFO_COMPINDEX(E135,"000010"),"")&amp;IF($H$1="沪深300",[1]!EM_S_INFO_COMPINDEX(E135,"000300"),"")&amp;IF(AND($H$1="上证A股",RIGHT(E135,2)="SH"),"是","")&amp;IF(AND($H$1="深证A股",RIGHT(E135,2)="SZ"),"是","")&amp;IF(AND($H$1="创业板",LEFT(E135,1)-3=0),"是","")&amp;IF(AND($H$1="全部A股",E135&lt;&gt;0),"是","")&amp;IF(AND($H$1="中小板",LEFT(E135,3)="002"),"是",""))</f>
        <v>是</v>
      </c>
      <c r="I135" s="46">
        <f ca="1">IF(E135="","",IF(OR([1]!EM_S_VAL_MV(E135,deadline)="",[1]!EM_S_VAL_MV(E135,deadline)="--",[1]!EM_S_VAL_MV(E135,deadline)="null"),0,[1]!EM_S_VAL_MV(E135,deadline)/100000000))</f>
        <v>106.9959492232</v>
      </c>
      <c r="J135" s="46">
        <f ca="1">IF(E135="","",IF(RIGHT(LEFT($J$1,6),3)="TTM",[1]!EM_S_FA_PROFIT_TTM(E135,LEFT(RIGHT($J$1,11),10),1)/100000000,[1]!EM_S_STM07_IS(E135,61,LEFT(RIGHT($J$1,5),4)&amp;"-12-31",1)/100000000))</f>
        <v>11.676037047399999</v>
      </c>
      <c r="K135" s="36">
        <f t="shared" ca="1" si="12"/>
        <v>9.1637212856416621</v>
      </c>
      <c r="L135" s="46">
        <f ca="1">IF(E135="","",IF(ISERROR(IF(行业估值!$E$7="最新年报",[1]!EM_S_STM07_BS(E135,140,LEFT(RIGHT($L$1,5),4)&amp;"-12-31",1)/100000000,[1]!EM_S_STM07_BS(E135,140,LEFT(RIGHT($L$1,11),10),1)/100000000)),0,IF(行业估值!$E$7="最新年报",[1]!EM_S_STM07_BS(E135,140,LEFT(RIGHT($L$1,5),4)&amp;"-12-31",1)/100000000,[1]!EM_S_STM07_BS(E135,140,LEFT(RIGHT($L$1,11),10),1)/100000000)))</f>
        <v>130.96907966020001</v>
      </c>
      <c r="M135" s="36">
        <f t="shared" ca="1" si="13"/>
        <v>0.8169557998025303</v>
      </c>
      <c r="N135" s="37">
        <f ca="1">IF(E135="","",IF(ISERROR([1]!EM_S_EST_NETPROFIT(E135,行业估值!$E$6,deadline)/100000000),"-",[1]!EM_S_EST_NETPROFIT(E135,行业估值!$E$6,deadline)/100000000))</f>
        <v>9.081666666666667</v>
      </c>
      <c r="O135" s="36">
        <f t="shared" ca="1" si="14"/>
        <v>11.781532305729492</v>
      </c>
      <c r="T135" s="64" t="s">
        <v>368</v>
      </c>
      <c r="U135" s="64" t="s">
        <v>369</v>
      </c>
    </row>
    <row r="136" spans="4:21">
      <c r="D136" s="45" t="str">
        <f>IF(AND(行业估值!$B$39=$G136,COUNTIF($G$2:$G$2552,$G136)&gt;=1),COUNTIF($G$2:G136,$G136),"")</f>
        <v/>
      </c>
      <c r="E136" s="65" t="str">
        <f t="shared" si="10"/>
        <v>000544.SZ</v>
      </c>
      <c r="F136" s="65" t="str">
        <f t="shared" si="11"/>
        <v>中原环保</v>
      </c>
      <c r="G136" s="34" t="str">
        <f>IF(E136="","",IF(行业估值!$C$5="申万行业",[1]!EM_S_INFO_INDUSTRY_SW2014(E136,"1"),IF(行业估值!$C$5="证监会行业",[1]!EM_S_INFO_INDUSTRY_CSRC1(E136,"1"),[1]!EM_S_INFO_INDUSTRY_EM2016(E136,"1"))))</f>
        <v>公用事业</v>
      </c>
      <c r="H136" s="34" t="str">
        <f>IF(E136="","",IF($H$1="上证50",[1]!EM_S_INFO_COMPINDEX(E136,"000016"),"")&amp;IF($H$1="上证180",[1]!EM_S_INFO_COMPINDEX(E136,"000010"),"")&amp;IF($H$1="沪深300",[1]!EM_S_INFO_COMPINDEX(E136,"000300"),"")&amp;IF(AND($H$1="上证A股",RIGHT(E136,2)="SH"),"是","")&amp;IF(AND($H$1="深证A股",RIGHT(E136,2)="SZ"),"是","")&amp;IF(AND($H$1="创业板",LEFT(E136,1)-3=0),"是","")&amp;IF(AND($H$1="全部A股",E136&lt;&gt;0),"是","")&amp;IF(AND($H$1="中小板",LEFT(E136,3)="002"),"是",""))</f>
        <v>是</v>
      </c>
      <c r="I136" s="46">
        <f ca="1">IF(E136="","",IF(OR([1]!EM_S_VAL_MV(E136,deadline)="",[1]!EM_S_VAL_MV(E136,deadline)="--",[1]!EM_S_VAL_MV(E136,deadline)="null"),0,[1]!EM_S_VAL_MV(E136,deadline)/100000000))</f>
        <v>58.286132382399998</v>
      </c>
      <c r="J136" s="46">
        <f ca="1">IF(E136="","",IF(RIGHT(LEFT($J$1,6),3)="TTM",[1]!EM_S_FA_PROFIT_TTM(E136,LEFT(RIGHT($J$1,11),10),1)/100000000,[1]!EM_S_STM07_IS(E136,61,LEFT(RIGHT($J$1,5),4)&amp;"-12-31",1)/100000000))</f>
        <v>4.0566445835999998</v>
      </c>
      <c r="K136" s="36">
        <f t="shared" ca="1" si="12"/>
        <v>14.368064833196446</v>
      </c>
      <c r="L136" s="46">
        <f ca="1">IF(E136="","",IF(ISERROR(IF(行业估值!$E$7="最新年报",[1]!EM_S_STM07_BS(E136,140,LEFT(RIGHT($L$1,5),4)&amp;"-12-31",1)/100000000,[1]!EM_S_STM07_BS(E136,140,LEFT(RIGHT($L$1,11),10),1)/100000000)),0,IF(行业估值!$E$7="最新年报",[1]!EM_S_STM07_BS(E136,140,LEFT(RIGHT($L$1,5),4)&amp;"-12-31",1)/100000000,[1]!EM_S_STM07_BS(E136,140,LEFT(RIGHT($L$1,11),10),1)/100000000)))</f>
        <v>57.855600096099998</v>
      </c>
      <c r="M136" s="36">
        <f t="shared" ca="1" si="13"/>
        <v>1.0074414972031207</v>
      </c>
      <c r="N136" s="37">
        <f ca="1">IF(E136="","",IF(ISERROR([1]!EM_S_EST_NETPROFIT(E136,行业估值!$E$6,deadline)/100000000),"-",[1]!EM_S_EST_NETPROFIT(E136,行业估值!$E$6,deadline)/100000000))</f>
        <v>3.52</v>
      </c>
      <c r="O136" s="36">
        <f t="shared" ca="1" si="14"/>
        <v>16.558560335909089</v>
      </c>
      <c r="T136" s="64" t="s">
        <v>370</v>
      </c>
      <c r="U136" s="64" t="s">
        <v>371</v>
      </c>
    </row>
    <row r="137" spans="4:21">
      <c r="D137" s="45" t="str">
        <f>IF(AND(行业估值!$B$39=$G137,COUNTIF($G$2:$G$2552,$G137)&gt;=1),COUNTIF($G$2:G137,$G137),"")</f>
        <v/>
      </c>
      <c r="E137" s="65" t="str">
        <f t="shared" si="10"/>
        <v>000545.SZ</v>
      </c>
      <c r="F137" s="65" t="str">
        <f t="shared" si="11"/>
        <v>金浦钛业</v>
      </c>
      <c r="G137" s="34" t="str">
        <f>IF(E137="","",IF(行业估值!$C$5="申万行业",[1]!EM_S_INFO_INDUSTRY_SW2014(E137,"1"),IF(行业估值!$C$5="证监会行业",[1]!EM_S_INFO_INDUSTRY_CSRC1(E137,"1"),[1]!EM_S_INFO_INDUSTRY_EM2016(E137,"1"))))</f>
        <v>基础化工</v>
      </c>
      <c r="H137" s="34" t="str">
        <f>IF(E137="","",IF($H$1="上证50",[1]!EM_S_INFO_COMPINDEX(E137,"000016"),"")&amp;IF($H$1="上证180",[1]!EM_S_INFO_COMPINDEX(E137,"000010"),"")&amp;IF($H$1="沪深300",[1]!EM_S_INFO_COMPINDEX(E137,"000300"),"")&amp;IF(AND($H$1="上证A股",RIGHT(E137,2)="SH"),"是","")&amp;IF(AND($H$1="深证A股",RIGHT(E137,2)="SZ"),"是","")&amp;IF(AND($H$1="创业板",LEFT(E137,1)-3=0),"是","")&amp;IF(AND($H$1="全部A股",E137&lt;&gt;0),"是","")&amp;IF(AND($H$1="中小板",LEFT(E137,3)="002"),"是",""))</f>
        <v>是</v>
      </c>
      <c r="I137" s="46">
        <f ca="1">IF(E137="","",IF(OR([1]!EM_S_VAL_MV(E137,deadline)="",[1]!EM_S_VAL_MV(E137,deadline)="--",[1]!EM_S_VAL_MV(E137,deadline)="null"),0,[1]!EM_S_VAL_MV(E137,deadline)/100000000))</f>
        <v>28.914209712800002</v>
      </c>
      <c r="J137" s="46">
        <f ca="1">IF(E137="","",IF(RIGHT(LEFT($J$1,6),3)="TTM",[1]!EM_S_FA_PROFIT_TTM(E137,LEFT(RIGHT($J$1,11),10),1)/100000000,[1]!EM_S_STM07_IS(E137,61,LEFT(RIGHT($J$1,5),4)&amp;"-12-31",1)/100000000))</f>
        <v>0.73446514360000004</v>
      </c>
      <c r="K137" s="36">
        <f t="shared" ca="1" si="12"/>
        <v>39.367708549212082</v>
      </c>
      <c r="L137" s="46">
        <f ca="1">IF(E137="","",IF(ISERROR(IF(行业估值!$E$7="最新年报",[1]!EM_S_STM07_BS(E137,140,LEFT(RIGHT($L$1,5),4)&amp;"-12-31",1)/100000000,[1]!EM_S_STM07_BS(E137,140,LEFT(RIGHT($L$1,11),10),1)/100000000)),0,IF(行业估值!$E$7="最新年报",[1]!EM_S_STM07_BS(E137,140,LEFT(RIGHT($L$1,5),4)&amp;"-12-31",1)/100000000,[1]!EM_S_STM07_BS(E137,140,LEFT(RIGHT($L$1,11),10),1)/100000000)))</f>
        <v>21.0663430643</v>
      </c>
      <c r="M137" s="36">
        <f t="shared" ca="1" si="13"/>
        <v>1.3725310379948839</v>
      </c>
      <c r="N137" s="37" t="str">
        <f ca="1">IF(E137="","",IF(ISERROR([1]!EM_S_EST_NETPROFIT(E137,行业估值!$E$6,deadline)/100000000),"-",[1]!EM_S_EST_NETPROFIT(E137,行业估值!$E$6,deadline)/100000000))</f>
        <v>-</v>
      </c>
      <c r="O137" s="36" t="str">
        <f t="shared" ca="1" si="14"/>
        <v>-</v>
      </c>
      <c r="T137" s="64" t="s">
        <v>372</v>
      </c>
      <c r="U137" s="64" t="s">
        <v>373</v>
      </c>
    </row>
    <row r="138" spans="4:21">
      <c r="D138" s="45" t="str">
        <f>IF(AND(行业估值!$B$39=$G138,COUNTIF($G$2:$G$2552,$G138)&gt;=1),COUNTIF($G$2:G138,$G138),"")</f>
        <v/>
      </c>
      <c r="E138" s="65" t="str">
        <f t="shared" si="10"/>
        <v>000546.SZ</v>
      </c>
      <c r="F138" s="65" t="str">
        <f t="shared" si="11"/>
        <v>金圆股份</v>
      </c>
      <c r="G138" s="34" t="str">
        <f>IF(E138="","",IF(行业估值!$C$5="申万行业",[1]!EM_S_INFO_INDUSTRY_SW2014(E138,"1"),IF(行业估值!$C$5="证监会行业",[1]!EM_S_INFO_INDUSTRY_CSRC1(E138,"1"),[1]!EM_S_INFO_INDUSTRY_EM2016(E138,"1"))))</f>
        <v>公用事业</v>
      </c>
      <c r="H138" s="34" t="str">
        <f>IF(E138="","",IF($H$1="上证50",[1]!EM_S_INFO_COMPINDEX(E138,"000016"),"")&amp;IF($H$1="上证180",[1]!EM_S_INFO_COMPINDEX(E138,"000010"),"")&amp;IF($H$1="沪深300",[1]!EM_S_INFO_COMPINDEX(E138,"000300"),"")&amp;IF(AND($H$1="上证A股",RIGHT(E138,2)="SH"),"是","")&amp;IF(AND($H$1="深证A股",RIGHT(E138,2)="SZ"),"是","")&amp;IF(AND($H$1="创业板",LEFT(E138,1)-3=0),"是","")&amp;IF(AND($H$1="全部A股",E138&lt;&gt;0),"是","")&amp;IF(AND($H$1="中小板",LEFT(E138,3)="002"),"是",""))</f>
        <v>是</v>
      </c>
      <c r="I138" s="46">
        <f ca="1">IF(E138="","",IF(OR([1]!EM_S_VAL_MV(E138,deadline)="",[1]!EM_S_VAL_MV(E138,deadline)="--",[1]!EM_S_VAL_MV(E138,deadline)="null"),0,[1]!EM_S_VAL_MV(E138,deadline)/100000000))</f>
        <v>76.181092613600001</v>
      </c>
      <c r="J138" s="46">
        <f ca="1">IF(E138="","",IF(RIGHT(LEFT($J$1,6),3)="TTM",[1]!EM_S_FA_PROFIT_TTM(E138,LEFT(RIGHT($J$1,11),10),1)/100000000,[1]!EM_S_STM07_IS(E138,61,LEFT(RIGHT($J$1,5),4)&amp;"-12-31",1)/100000000))</f>
        <v>4.652030441</v>
      </c>
      <c r="K138" s="36">
        <f t="shared" ca="1" si="12"/>
        <v>16.375880076404684</v>
      </c>
      <c r="L138" s="46">
        <f ca="1">IF(E138="","",IF(ISERROR(IF(行业估值!$E$7="最新年报",[1]!EM_S_STM07_BS(E138,140,LEFT(RIGHT($L$1,5),4)&amp;"-12-31",1)/100000000,[1]!EM_S_STM07_BS(E138,140,LEFT(RIGHT($L$1,11),10),1)/100000000)),0,IF(行业估值!$E$7="最新年报",[1]!EM_S_STM07_BS(E138,140,LEFT(RIGHT($L$1,5),4)&amp;"-12-31",1)/100000000,[1]!EM_S_STM07_BS(E138,140,LEFT(RIGHT($L$1,11),10),1)/100000000)))</f>
        <v>40.550384914699997</v>
      </c>
      <c r="M138" s="36">
        <f t="shared" ca="1" si="13"/>
        <v>1.8786774225164864</v>
      </c>
      <c r="N138" s="37">
        <f ca="1">IF(E138="","",IF(ISERROR([1]!EM_S_EST_NETPROFIT(E138,行业估值!$E$6,deadline)/100000000),"-",[1]!EM_S_EST_NETPROFIT(E138,行业估值!$E$6,deadline)/100000000))</f>
        <v>5.5435666666666679</v>
      </c>
      <c r="O138" s="36">
        <f t="shared" ca="1" si="14"/>
        <v>13.742252451237768</v>
      </c>
      <c r="T138" s="64" t="s">
        <v>374</v>
      </c>
      <c r="U138" s="64" t="s">
        <v>375</v>
      </c>
    </row>
    <row r="139" spans="4:21">
      <c r="D139" s="45" t="str">
        <f>IF(AND(行业估值!$B$39=$G139,COUNTIF($G$2:$G$2552,$G139)&gt;=1),COUNTIF($G$2:G139,$G139),"")</f>
        <v/>
      </c>
      <c r="E139" s="65" t="str">
        <f t="shared" si="10"/>
        <v>000547.SZ</v>
      </c>
      <c r="F139" s="65" t="str">
        <f t="shared" si="11"/>
        <v>航天发展</v>
      </c>
      <c r="G139" s="34" t="str">
        <f>IF(E139="","",IF(行业估值!$C$5="申万行业",[1]!EM_S_INFO_INDUSTRY_SW2014(E139,"1"),IF(行业估值!$C$5="证监会行业",[1]!EM_S_INFO_INDUSTRY_CSRC1(E139,"1"),[1]!EM_S_INFO_INDUSTRY_EM2016(E139,"1"))))</f>
        <v>信息技术</v>
      </c>
      <c r="H139" s="34" t="str">
        <f>IF(E139="","",IF($H$1="上证50",[1]!EM_S_INFO_COMPINDEX(E139,"000016"),"")&amp;IF($H$1="上证180",[1]!EM_S_INFO_COMPINDEX(E139,"000010"),"")&amp;IF($H$1="沪深300",[1]!EM_S_INFO_COMPINDEX(E139,"000300"),"")&amp;IF(AND($H$1="上证A股",RIGHT(E139,2)="SH"),"是","")&amp;IF(AND($H$1="深证A股",RIGHT(E139,2)="SZ"),"是","")&amp;IF(AND($H$1="创业板",LEFT(E139,1)-3=0),"是","")&amp;IF(AND($H$1="全部A股",E139&lt;&gt;0),"是","")&amp;IF(AND($H$1="中小板",LEFT(E139,3)="002"),"是",""))</f>
        <v>是</v>
      </c>
      <c r="I139" s="46">
        <f ca="1">IF(E139="","",IF(OR([1]!EM_S_VAL_MV(E139,deadline)="",[1]!EM_S_VAL_MV(E139,deadline)="--",[1]!EM_S_VAL_MV(E139,deadline)="null"),0,[1]!EM_S_VAL_MV(E139,deadline)/100000000))</f>
        <v>151.41551847829999</v>
      </c>
      <c r="J139" s="46">
        <f ca="1">IF(E139="","",IF(RIGHT(LEFT($J$1,6),3)="TTM",[1]!EM_S_FA_PROFIT_TTM(E139,LEFT(RIGHT($J$1,11),10),1)/100000000,[1]!EM_S_STM07_IS(E139,61,LEFT(RIGHT($J$1,5),4)&amp;"-12-31",1)/100000000))</f>
        <v>5.9500477066999995</v>
      </c>
      <c r="K139" s="36">
        <f t="shared" ca="1" si="12"/>
        <v>25.44778226026656</v>
      </c>
      <c r="L139" s="46">
        <f ca="1">IF(E139="","",IF(ISERROR(IF(行业估值!$E$7="最新年报",[1]!EM_S_STM07_BS(E139,140,LEFT(RIGHT($L$1,5),4)&amp;"-12-31",1)/100000000,[1]!EM_S_STM07_BS(E139,140,LEFT(RIGHT($L$1,11),10),1)/100000000)),0,IF(行业估值!$E$7="最新年报",[1]!EM_S_STM07_BS(E139,140,LEFT(RIGHT($L$1,5),4)&amp;"-12-31",1)/100000000,[1]!EM_S_STM07_BS(E139,140,LEFT(RIGHT($L$1,11),10),1)/100000000)))</f>
        <v>74.518356009000001</v>
      </c>
      <c r="M139" s="36">
        <f t="shared" ca="1" si="13"/>
        <v>2.0319224227116965</v>
      </c>
      <c r="N139" s="37">
        <f ca="1">IF(E139="","",IF(ISERROR([1]!EM_S_EST_NETPROFIT(E139,行业估值!$E$6,deadline)/100000000),"-",[1]!EM_S_EST_NETPROFIT(E139,行业估值!$E$6,deadline)/100000000))</f>
        <v>6.1335875</v>
      </c>
      <c r="O139" s="36">
        <f t="shared" ca="1" si="14"/>
        <v>24.68628979015951</v>
      </c>
      <c r="T139" s="64" t="s">
        <v>376</v>
      </c>
      <c r="U139" s="64" t="s">
        <v>377</v>
      </c>
    </row>
    <row r="140" spans="4:21">
      <c r="D140" s="45" t="str">
        <f>IF(AND(行业估值!$B$39=$G140,COUNTIF($G$2:$G$2552,$G140)&gt;=1),COUNTIF($G$2:G140,$G140),"")</f>
        <v/>
      </c>
      <c r="E140" s="65" t="str">
        <f t="shared" si="10"/>
        <v>000548.SZ</v>
      </c>
      <c r="F140" s="65" t="str">
        <f t="shared" si="11"/>
        <v>湖南投资</v>
      </c>
      <c r="G140" s="34" t="str">
        <f>IF(E140="","",IF(行业估值!$C$5="申万行业",[1]!EM_S_INFO_INDUSTRY_SW2014(E140,"1"),IF(行业估值!$C$5="证监会行业",[1]!EM_S_INFO_INDUSTRY_CSRC1(E140,"1"),[1]!EM_S_INFO_INDUSTRY_EM2016(E140,"1"))))</f>
        <v>交通运输</v>
      </c>
      <c r="H140" s="34" t="str">
        <f>IF(E140="","",IF($H$1="上证50",[1]!EM_S_INFO_COMPINDEX(E140,"000016"),"")&amp;IF($H$1="上证180",[1]!EM_S_INFO_COMPINDEX(E140,"000010"),"")&amp;IF($H$1="沪深300",[1]!EM_S_INFO_COMPINDEX(E140,"000300"),"")&amp;IF(AND($H$1="上证A股",RIGHT(E140,2)="SH"),"是","")&amp;IF(AND($H$1="深证A股",RIGHT(E140,2)="SZ"),"是","")&amp;IF(AND($H$1="创业板",LEFT(E140,1)-3=0),"是","")&amp;IF(AND($H$1="全部A股",E140&lt;&gt;0),"是","")&amp;IF(AND($H$1="中小板",LEFT(E140,3)="002"),"是",""))</f>
        <v>是</v>
      </c>
      <c r="I140" s="46">
        <f ca="1">IF(E140="","",IF(OR([1]!EM_S_VAL_MV(E140,deadline)="",[1]!EM_S_VAL_MV(E140,deadline)="--",[1]!EM_S_VAL_MV(E140,deadline)="null"),0,[1]!EM_S_VAL_MV(E140,deadline)/100000000))</f>
        <v>19.8188676967</v>
      </c>
      <c r="J140" s="46">
        <f ca="1">IF(E140="","",IF(RIGHT(LEFT($J$1,6),3)="TTM",[1]!EM_S_FA_PROFIT_TTM(E140,LEFT(RIGHT($J$1,11),10),1)/100000000,[1]!EM_S_STM07_IS(E140,61,LEFT(RIGHT($J$1,5),4)&amp;"-12-31",1)/100000000))</f>
        <v>0.44956554950000005</v>
      </c>
      <c r="K140" s="36">
        <f t="shared" ca="1" si="12"/>
        <v>44.084489389238662</v>
      </c>
      <c r="L140" s="46">
        <f ca="1">IF(E140="","",IF(ISERROR(IF(行业估值!$E$7="最新年报",[1]!EM_S_STM07_BS(E140,140,LEFT(RIGHT($L$1,5),4)&amp;"-12-31",1)/100000000,[1]!EM_S_STM07_BS(E140,140,LEFT(RIGHT($L$1,11),10),1)/100000000)),0,IF(行业估值!$E$7="最新年报",[1]!EM_S_STM07_BS(E140,140,LEFT(RIGHT($L$1,5),4)&amp;"-12-31",1)/100000000,[1]!EM_S_STM07_BS(E140,140,LEFT(RIGHT($L$1,11),10),1)/100000000)))</f>
        <v>16.9227755794</v>
      </c>
      <c r="M140" s="36">
        <f t="shared" ca="1" si="13"/>
        <v>1.1711357633806476</v>
      </c>
      <c r="N140" s="37" t="str">
        <f ca="1">IF(E140="","",IF(ISERROR([1]!EM_S_EST_NETPROFIT(E140,行业估值!$E$6,deadline)/100000000),"-",[1]!EM_S_EST_NETPROFIT(E140,行业估值!$E$6,deadline)/100000000))</f>
        <v>-</v>
      </c>
      <c r="O140" s="36" t="str">
        <f t="shared" ca="1" si="14"/>
        <v>-</v>
      </c>
      <c r="T140" s="64" t="s">
        <v>378</v>
      </c>
      <c r="U140" s="64" t="s">
        <v>379</v>
      </c>
    </row>
    <row r="141" spans="4:21">
      <c r="D141" s="45" t="str">
        <f>IF(AND(行业估值!$B$39=$G141,COUNTIF($G$2:$G$2552,$G141)&gt;=1),COUNTIF($G$2:G141,$G141),"")</f>
        <v/>
      </c>
      <c r="E141" s="65" t="str">
        <f t="shared" si="10"/>
        <v>000550.SZ</v>
      </c>
      <c r="F141" s="65" t="str">
        <f t="shared" si="11"/>
        <v>江铃汽车</v>
      </c>
      <c r="G141" s="34" t="str">
        <f>IF(E141="","",IF(行业估值!$C$5="申万行业",[1]!EM_S_INFO_INDUSTRY_SW2014(E141,"1"),IF(行业估值!$C$5="证监会行业",[1]!EM_S_INFO_INDUSTRY_CSRC1(E141,"1"),[1]!EM_S_INFO_INDUSTRY_EM2016(E141,"1"))))</f>
        <v>交运设备</v>
      </c>
      <c r="H141" s="34" t="str">
        <f>IF(E141="","",IF($H$1="上证50",[1]!EM_S_INFO_COMPINDEX(E141,"000016"),"")&amp;IF($H$1="上证180",[1]!EM_S_INFO_COMPINDEX(E141,"000010"),"")&amp;IF($H$1="沪深300",[1]!EM_S_INFO_COMPINDEX(E141,"000300"),"")&amp;IF(AND($H$1="上证A股",RIGHT(E141,2)="SH"),"是","")&amp;IF(AND($H$1="深证A股",RIGHT(E141,2)="SZ"),"是","")&amp;IF(AND($H$1="创业板",LEFT(E141,1)-3=0),"是","")&amp;IF(AND($H$1="全部A股",E141&lt;&gt;0),"是","")&amp;IF(AND($H$1="中小板",LEFT(E141,3)="002"),"是",""))</f>
        <v>是</v>
      </c>
      <c r="I141" s="46">
        <f ca="1">IF(E141="","",IF(OR([1]!EM_S_VAL_MV(E141,deadline)="",[1]!EM_S_VAL_MV(E141,deadline)="--",[1]!EM_S_VAL_MV(E141,deadline)="null"),0,[1]!EM_S_VAL_MV(E141,deadline)/100000000))</f>
        <v>121.4542098</v>
      </c>
      <c r="J141" s="46">
        <f ca="1">IF(E141="","",IF(RIGHT(LEFT($J$1,6),3)="TTM",[1]!EM_S_FA_PROFIT_TTM(E141,LEFT(RIGHT($J$1,11),10),1)/100000000,[1]!EM_S_STM07_IS(E141,61,LEFT(RIGHT($J$1,5),4)&amp;"-12-31",1)/100000000))</f>
        <v>0.30719482999999997</v>
      </c>
      <c r="K141" s="36">
        <f t="shared" ca="1" si="12"/>
        <v>395.36540963270772</v>
      </c>
      <c r="L141" s="46">
        <f ca="1">IF(E141="","",IF(ISERROR(IF(行业估值!$E$7="最新年报",[1]!EM_S_STM07_BS(E141,140,LEFT(RIGHT($L$1,5),4)&amp;"-12-31",1)/100000000,[1]!EM_S_STM07_BS(E141,140,LEFT(RIGHT($L$1,11),10),1)/100000000)),0,IF(行业估值!$E$7="最新年报",[1]!EM_S_STM07_BS(E141,140,LEFT(RIGHT($L$1,5),4)&amp;"-12-31",1)/100000000,[1]!EM_S_STM07_BS(E141,140,LEFT(RIGHT($L$1,11),10),1)/100000000)))</f>
        <v>105.07642202</v>
      </c>
      <c r="M141" s="36">
        <f t="shared" ca="1" si="13"/>
        <v>1.1558654878530474</v>
      </c>
      <c r="N141" s="37">
        <f ca="1">IF(E141="","",IF(ISERROR([1]!EM_S_EST_NETPROFIT(E141,行业估值!$E$6,deadline)/100000000),"-",[1]!EM_S_EST_NETPROFIT(E141,行业估值!$E$6,deadline)/100000000))</f>
        <v>3.4925000000000002</v>
      </c>
      <c r="O141" s="36">
        <f t="shared" ca="1" si="14"/>
        <v>34.77572220472441</v>
      </c>
      <c r="T141" s="64" t="s">
        <v>380</v>
      </c>
      <c r="U141" s="64" t="s">
        <v>381</v>
      </c>
    </row>
    <row r="142" spans="4:21">
      <c r="D142" s="45">
        <f>IF(AND(行业估值!$B$39=$G142,COUNTIF($G$2:$G$2552,$G142)&gt;=1),COUNTIF($G$2:G142,$G142),"")</f>
        <v>7</v>
      </c>
      <c r="E142" s="65" t="str">
        <f t="shared" si="10"/>
        <v>000551.SZ</v>
      </c>
      <c r="F142" s="65" t="str">
        <f t="shared" si="11"/>
        <v>创元科技</v>
      </c>
      <c r="G142" s="34" t="str">
        <f>IF(E142="","",IF(行业估值!$C$5="申万行业",[1]!EM_S_INFO_INDUSTRY_SW2014(E142,"1"),IF(行业估值!$C$5="证监会行业",[1]!EM_S_INFO_INDUSTRY_CSRC1(E142,"1"),[1]!EM_S_INFO_INDUSTRY_EM2016(E142,"1"))))</f>
        <v>机械设备</v>
      </c>
      <c r="H142" s="34" t="str">
        <f>IF(E142="","",IF($H$1="上证50",[1]!EM_S_INFO_COMPINDEX(E142,"000016"),"")&amp;IF($H$1="上证180",[1]!EM_S_INFO_COMPINDEX(E142,"000010"),"")&amp;IF($H$1="沪深300",[1]!EM_S_INFO_COMPINDEX(E142,"000300"),"")&amp;IF(AND($H$1="上证A股",RIGHT(E142,2)="SH"),"是","")&amp;IF(AND($H$1="深证A股",RIGHT(E142,2)="SZ"),"是","")&amp;IF(AND($H$1="创业板",LEFT(E142,1)-3=0),"是","")&amp;IF(AND($H$1="全部A股",E142&lt;&gt;0),"是","")&amp;IF(AND($H$1="中小板",LEFT(E142,3)="002"),"是",""))</f>
        <v>是</v>
      </c>
      <c r="I142" s="46">
        <f ca="1">IF(E142="","",IF(OR([1]!EM_S_VAL_MV(E142,deadline)="",[1]!EM_S_VAL_MV(E142,deadline)="--",[1]!EM_S_VAL_MV(E142,deadline)="null"),0,[1]!EM_S_VAL_MV(E142,deadline)/100000000))</f>
        <v>24.524928826500002</v>
      </c>
      <c r="J142" s="46">
        <f ca="1">IF(E142="","",IF(RIGHT(LEFT($J$1,6),3)="TTM",[1]!EM_S_FA_PROFIT_TTM(E142,LEFT(RIGHT($J$1,11),10),1)/100000000,[1]!EM_S_STM07_IS(E142,61,LEFT(RIGHT($J$1,5),4)&amp;"-12-31",1)/100000000))</f>
        <v>1.6398074656000001</v>
      </c>
      <c r="K142" s="36">
        <f t="shared" ca="1" si="12"/>
        <v>14.955980711751677</v>
      </c>
      <c r="L142" s="46">
        <f ca="1">IF(E142="","",IF(ISERROR(IF(行业估值!$E$7="最新年报",[1]!EM_S_STM07_BS(E142,140,LEFT(RIGHT($L$1,5),4)&amp;"-12-31",1)/100000000,[1]!EM_S_STM07_BS(E142,140,LEFT(RIGHT($L$1,11),10),1)/100000000)),0,IF(行业估值!$E$7="最新年报",[1]!EM_S_STM07_BS(E142,140,LEFT(RIGHT($L$1,5),4)&amp;"-12-31",1)/100000000,[1]!EM_S_STM07_BS(E142,140,LEFT(RIGHT($L$1,11),10),1)/100000000)))</f>
        <v>17.230153332099999</v>
      </c>
      <c r="M142" s="36">
        <f t="shared" ca="1" si="13"/>
        <v>1.423372639453518</v>
      </c>
      <c r="N142" s="37" t="str">
        <f ca="1">IF(E142="","",IF(ISERROR([1]!EM_S_EST_NETPROFIT(E142,行业估值!$E$6,deadline)/100000000),"-",[1]!EM_S_EST_NETPROFIT(E142,行业估值!$E$6,deadline)/100000000))</f>
        <v>-</v>
      </c>
      <c r="O142" s="36" t="str">
        <f t="shared" ca="1" si="14"/>
        <v>-</v>
      </c>
      <c r="T142" s="64" t="s">
        <v>382</v>
      </c>
      <c r="U142" s="64" t="s">
        <v>383</v>
      </c>
    </row>
    <row r="143" spans="4:21">
      <c r="D143" s="45" t="str">
        <f>IF(AND(行业估值!$B$39=$G143,COUNTIF($G$2:$G$2552,$G143)&gt;=1),COUNTIF($G$2:G143,$G143),"")</f>
        <v/>
      </c>
      <c r="E143" s="65" t="str">
        <f t="shared" si="10"/>
        <v>000552.SZ</v>
      </c>
      <c r="F143" s="65" t="str">
        <f t="shared" si="11"/>
        <v>靖远煤电</v>
      </c>
      <c r="G143" s="34" t="str">
        <f>IF(E143="","",IF(行业估值!$C$5="申万行业",[1]!EM_S_INFO_INDUSTRY_SW2014(E143,"1"),IF(行业估值!$C$5="证监会行业",[1]!EM_S_INFO_INDUSTRY_CSRC1(E143,"1"),[1]!EM_S_INFO_INDUSTRY_EM2016(E143,"1"))))</f>
        <v>化石能源</v>
      </c>
      <c r="H143" s="34" t="str">
        <f>IF(E143="","",IF($H$1="上证50",[1]!EM_S_INFO_COMPINDEX(E143,"000016"),"")&amp;IF($H$1="上证180",[1]!EM_S_INFO_COMPINDEX(E143,"000010"),"")&amp;IF($H$1="沪深300",[1]!EM_S_INFO_COMPINDEX(E143,"000300"),"")&amp;IF(AND($H$1="上证A股",RIGHT(E143,2)="SH"),"是","")&amp;IF(AND($H$1="深证A股",RIGHT(E143,2)="SZ"),"是","")&amp;IF(AND($H$1="创业板",LEFT(E143,1)-3=0),"是","")&amp;IF(AND($H$1="全部A股",E143&lt;&gt;0),"是","")&amp;IF(AND($H$1="中小板",LEFT(E143,3)="002"),"是",""))</f>
        <v>是</v>
      </c>
      <c r="I143" s="46">
        <f ca="1">IF(E143="","",IF(OR([1]!EM_S_VAL_MV(E143,deadline)="",[1]!EM_S_VAL_MV(E143,deadline)="--",[1]!EM_S_VAL_MV(E143,deadline)="null"),0,[1]!EM_S_VAL_MV(E143,deadline)/100000000))</f>
        <v>57.631670460000002</v>
      </c>
      <c r="J143" s="46">
        <f ca="1">IF(E143="","",IF(RIGHT(LEFT($J$1,6),3)="TTM",[1]!EM_S_FA_PROFIT_TTM(E143,LEFT(RIGHT($J$1,11),10),1)/100000000,[1]!EM_S_STM07_IS(E143,61,LEFT(RIGHT($J$1,5),4)&amp;"-12-31",1)/100000000))</f>
        <v>4.6415136820999994</v>
      </c>
      <c r="K143" s="36">
        <f t="shared" ca="1" si="12"/>
        <v>12.416568043794975</v>
      </c>
      <c r="L143" s="46">
        <f ca="1">IF(E143="","",IF(ISERROR(IF(行业估值!$E$7="最新年报",[1]!EM_S_STM07_BS(E143,140,LEFT(RIGHT($L$1,5),4)&amp;"-12-31",1)/100000000,[1]!EM_S_STM07_BS(E143,140,LEFT(RIGHT($L$1,11),10),1)/100000000)),0,IF(行业估值!$E$7="最新年报",[1]!EM_S_STM07_BS(E143,140,LEFT(RIGHT($L$1,5),4)&amp;"-12-31",1)/100000000,[1]!EM_S_STM07_BS(E143,140,LEFT(RIGHT($L$1,11),10),1)/100000000)))</f>
        <v>76.086056806499997</v>
      </c>
      <c r="M143" s="36">
        <f t="shared" ca="1" si="13"/>
        <v>0.75745376852118007</v>
      </c>
      <c r="N143" s="37">
        <f ca="1">IF(E143="","",IF(ISERROR([1]!EM_S_EST_NETPROFIT(E143,行业估值!$E$6,deadline)/100000000),"-",[1]!EM_S_EST_NETPROFIT(E143,行业估值!$E$6,deadline)/100000000))</f>
        <v>5.21</v>
      </c>
      <c r="O143" s="36">
        <f t="shared" ca="1" si="14"/>
        <v>11.061740971209213</v>
      </c>
      <c r="T143" s="64" t="s">
        <v>384</v>
      </c>
      <c r="U143" s="64" t="s">
        <v>385</v>
      </c>
    </row>
    <row r="144" spans="4:21">
      <c r="D144" s="45" t="str">
        <f>IF(AND(行业估值!$B$39=$G144,COUNTIF($G$2:$G$2552,$G144)&gt;=1),COUNTIF($G$2:G144,$G144),"")</f>
        <v/>
      </c>
      <c r="E144" s="65" t="str">
        <f t="shared" si="10"/>
        <v>000553.SZ</v>
      </c>
      <c r="F144" s="65" t="str">
        <f t="shared" si="11"/>
        <v>安道麦A</v>
      </c>
      <c r="G144" s="34" t="str">
        <f>IF(E144="","",IF(行业估值!$C$5="申万行业",[1]!EM_S_INFO_INDUSTRY_SW2014(E144,"1"),IF(行业估值!$C$5="证监会行业",[1]!EM_S_INFO_INDUSTRY_CSRC1(E144,"1"),[1]!EM_S_INFO_INDUSTRY_EM2016(E144,"1"))))</f>
        <v>基础化工</v>
      </c>
      <c r="H144" s="34" t="str">
        <f>IF(E144="","",IF($H$1="上证50",[1]!EM_S_INFO_COMPINDEX(E144,"000016"),"")&amp;IF($H$1="上证180",[1]!EM_S_INFO_COMPINDEX(E144,"000010"),"")&amp;IF($H$1="沪深300",[1]!EM_S_INFO_COMPINDEX(E144,"000300"),"")&amp;IF(AND($H$1="上证A股",RIGHT(E144,2)="SH"),"是","")&amp;IF(AND($H$1="深证A股",RIGHT(E144,2)="SZ"),"是","")&amp;IF(AND($H$1="创业板",LEFT(E144,1)-3=0),"是","")&amp;IF(AND($H$1="全部A股",E144&lt;&gt;0),"是","")&amp;IF(AND($H$1="中小板",LEFT(E144,3)="002"),"是",""))</f>
        <v>是</v>
      </c>
      <c r="I144" s="46">
        <f ca="1">IF(E144="","",IF(OR([1]!EM_S_VAL_MV(E144,deadline)="",[1]!EM_S_VAL_MV(E144,deadline)="--",[1]!EM_S_VAL_MV(E144,deadline)="null"),0,[1]!EM_S_VAL_MV(E144,deadline)/100000000))</f>
        <v>238.78362960319998</v>
      </c>
      <c r="J144" s="46">
        <f ca="1">IF(E144="","",IF(RIGHT(LEFT($J$1,6),3)="TTM",[1]!EM_S_FA_PROFIT_TTM(E144,LEFT(RIGHT($J$1,11),10),1)/100000000,[1]!EM_S_STM07_IS(E144,61,LEFT(RIGHT($J$1,5),4)&amp;"-12-31",1)/100000000))</f>
        <v>5.8731200000000001</v>
      </c>
      <c r="K144" s="36">
        <f t="shared" ca="1" si="12"/>
        <v>40.65703231045849</v>
      </c>
      <c r="L144" s="46">
        <f ca="1">IF(E144="","",IF(ISERROR(IF(行业估值!$E$7="最新年报",[1]!EM_S_STM07_BS(E144,140,LEFT(RIGHT($L$1,5),4)&amp;"-12-31",1)/100000000,[1]!EM_S_STM07_BS(E144,140,LEFT(RIGHT($L$1,11),10),1)/100000000)),0,IF(行业估值!$E$7="最新年报",[1]!EM_S_STM07_BS(E144,140,LEFT(RIGHT($L$1,5),4)&amp;"-12-31",1)/100000000,[1]!EM_S_STM07_BS(E144,140,LEFT(RIGHT($L$1,11),10),1)/100000000)))</f>
        <v>232.22179</v>
      </c>
      <c r="M144" s="36">
        <f t="shared" ca="1" si="13"/>
        <v>1.0282567781567784</v>
      </c>
      <c r="N144" s="37">
        <f ca="1">IF(E144="","",IF(ISERROR([1]!EM_S_EST_NETPROFIT(E144,行业估值!$E$6,deadline)/100000000),"-",[1]!EM_S_EST_NETPROFIT(E144,行业估值!$E$6,deadline)/100000000))</f>
        <v>13.1646</v>
      </c>
      <c r="O144" s="36">
        <f t="shared" ca="1" si="14"/>
        <v>18.138312565759687</v>
      </c>
      <c r="T144" s="64" t="s">
        <v>386</v>
      </c>
      <c r="U144" s="64" t="s">
        <v>387</v>
      </c>
    </row>
    <row r="145" spans="4:21">
      <c r="D145" s="45" t="str">
        <f>IF(AND(行业估值!$B$39=$G145,COUNTIF($G$2:$G$2552,$G145)&gt;=1),COUNTIF($G$2:G145,$G145),"")</f>
        <v/>
      </c>
      <c r="E145" s="65" t="str">
        <f t="shared" si="10"/>
        <v>000554.SZ</v>
      </c>
      <c r="F145" s="65" t="str">
        <f t="shared" si="11"/>
        <v>泰山石油</v>
      </c>
      <c r="G145" s="34" t="str">
        <f>IF(E145="","",IF(行业估值!$C$5="申万行业",[1]!EM_S_INFO_INDUSTRY_SW2014(E145,"1"),IF(行业估值!$C$5="证监会行业",[1]!EM_S_INFO_INDUSTRY_CSRC1(E145,"1"),[1]!EM_S_INFO_INDUSTRY_EM2016(E145,"1"))))</f>
        <v>化石能源</v>
      </c>
      <c r="H145" s="34" t="str">
        <f>IF(E145="","",IF($H$1="上证50",[1]!EM_S_INFO_COMPINDEX(E145,"000016"),"")&amp;IF($H$1="上证180",[1]!EM_S_INFO_COMPINDEX(E145,"000010"),"")&amp;IF($H$1="沪深300",[1]!EM_S_INFO_COMPINDEX(E145,"000300"),"")&amp;IF(AND($H$1="上证A股",RIGHT(E145,2)="SH"),"是","")&amp;IF(AND($H$1="深证A股",RIGHT(E145,2)="SZ"),"是","")&amp;IF(AND($H$1="创业板",LEFT(E145,1)-3=0),"是","")&amp;IF(AND($H$1="全部A股",E145&lt;&gt;0),"是","")&amp;IF(AND($H$1="中小板",LEFT(E145,3)="002"),"是",""))</f>
        <v>是</v>
      </c>
      <c r="I145" s="46">
        <f ca="1">IF(E145="","",IF(OR([1]!EM_S_VAL_MV(E145,deadline)="",[1]!EM_S_VAL_MV(E145,deadline)="--",[1]!EM_S_VAL_MV(E145,deadline)="null"),0,[1]!EM_S_VAL_MV(E145,deadline)/100000000))</f>
        <v>22.308810048000002</v>
      </c>
      <c r="J145" s="46">
        <f ca="1">IF(E145="","",IF(RIGHT(LEFT($J$1,6),3)="TTM",[1]!EM_S_FA_PROFIT_TTM(E145,LEFT(RIGHT($J$1,11),10),1)/100000000,[1]!EM_S_STM07_IS(E145,61,LEFT(RIGHT($J$1,5),4)&amp;"-12-31",1)/100000000))</f>
        <v>2.5137340899999999E-2</v>
      </c>
      <c r="K145" s="36">
        <f t="shared" ca="1" si="12"/>
        <v>887.4769267261679</v>
      </c>
      <c r="L145" s="46">
        <f ca="1">IF(E145="","",IF(ISERROR(IF(行业估值!$E$7="最新年报",[1]!EM_S_STM07_BS(E145,140,LEFT(RIGHT($L$1,5),4)&amp;"-12-31",1)/100000000,[1]!EM_S_STM07_BS(E145,140,LEFT(RIGHT($L$1,11),10),1)/100000000)),0,IF(行业估值!$E$7="最新年报",[1]!EM_S_STM07_BS(E145,140,LEFT(RIGHT($L$1,5),4)&amp;"-12-31",1)/100000000,[1]!EM_S_STM07_BS(E145,140,LEFT(RIGHT($L$1,11),10),1)/100000000)))</f>
        <v>9.0206150784000005</v>
      </c>
      <c r="M145" s="36">
        <f t="shared" ca="1" si="13"/>
        <v>2.4730918960746684</v>
      </c>
      <c r="N145" s="37" t="str">
        <f ca="1">IF(E145="","",IF(ISERROR([1]!EM_S_EST_NETPROFIT(E145,行业估值!$E$6,deadline)/100000000),"-",[1]!EM_S_EST_NETPROFIT(E145,行业估值!$E$6,deadline)/100000000))</f>
        <v>-</v>
      </c>
      <c r="O145" s="36" t="str">
        <f t="shared" ca="1" si="14"/>
        <v>-</v>
      </c>
      <c r="T145" s="64" t="s">
        <v>388</v>
      </c>
      <c r="U145" s="64" t="s">
        <v>389</v>
      </c>
    </row>
    <row r="146" spans="4:21">
      <c r="D146" s="45" t="str">
        <f>IF(AND(行业估值!$B$39=$G146,COUNTIF($G$2:$G$2552,$G146)&gt;=1),COUNTIF($G$2:G146,$G146),"")</f>
        <v/>
      </c>
      <c r="E146" s="65" t="str">
        <f t="shared" si="10"/>
        <v>000555.SZ</v>
      </c>
      <c r="F146" s="65" t="str">
        <f t="shared" si="11"/>
        <v>神州信息</v>
      </c>
      <c r="G146" s="34" t="str">
        <f>IF(E146="","",IF(行业估值!$C$5="申万行业",[1]!EM_S_INFO_INDUSTRY_SW2014(E146,"1"),IF(行业估值!$C$5="证监会行业",[1]!EM_S_INFO_INDUSTRY_CSRC1(E146,"1"),[1]!EM_S_INFO_INDUSTRY_EM2016(E146,"1"))))</f>
        <v>信息技术</v>
      </c>
      <c r="H146" s="34" t="str">
        <f>IF(E146="","",IF($H$1="上证50",[1]!EM_S_INFO_COMPINDEX(E146,"000016"),"")&amp;IF($H$1="上证180",[1]!EM_S_INFO_COMPINDEX(E146,"000010"),"")&amp;IF($H$1="沪深300",[1]!EM_S_INFO_COMPINDEX(E146,"000300"),"")&amp;IF(AND($H$1="上证A股",RIGHT(E146,2)="SH"),"是","")&amp;IF(AND($H$1="深证A股",RIGHT(E146,2)="SZ"),"是","")&amp;IF(AND($H$1="创业板",LEFT(E146,1)-3=0),"是","")&amp;IF(AND($H$1="全部A股",E146&lt;&gt;0),"是","")&amp;IF(AND($H$1="中小板",LEFT(E146,3)="002"),"是",""))</f>
        <v>是</v>
      </c>
      <c r="I146" s="46">
        <f ca="1">IF(E146="","",IF(OR([1]!EM_S_VAL_MV(E146,deadline)="",[1]!EM_S_VAL_MV(E146,deadline)="--",[1]!EM_S_VAL_MV(E146,deadline)="null"),0,[1]!EM_S_VAL_MV(E146,deadline)/100000000))</f>
        <v>117.80428654219999</v>
      </c>
      <c r="J146" s="46">
        <f ca="1">IF(E146="","",IF(RIGHT(LEFT($J$1,6),3)="TTM",[1]!EM_S_FA_PROFIT_TTM(E146,LEFT(RIGHT($J$1,11),10),1)/100000000,[1]!EM_S_STM07_IS(E146,61,LEFT(RIGHT($J$1,5),4)&amp;"-12-31",1)/100000000))</f>
        <v>-0.64513732320000006</v>
      </c>
      <c r="K146" s="36">
        <f t="shared" ca="1" si="12"/>
        <v>-182.60342768244908</v>
      </c>
      <c r="L146" s="46">
        <f ca="1">IF(E146="","",IF(ISERROR(IF(行业估值!$E$7="最新年报",[1]!EM_S_STM07_BS(E146,140,LEFT(RIGHT($L$1,5),4)&amp;"-12-31",1)/100000000,[1]!EM_S_STM07_BS(E146,140,LEFT(RIGHT($L$1,11),10),1)/100000000)),0,IF(行业估值!$E$7="最新年报",[1]!EM_S_STM07_BS(E146,140,LEFT(RIGHT($L$1,5),4)&amp;"-12-31",1)/100000000,[1]!EM_S_STM07_BS(E146,140,LEFT(RIGHT($L$1,11),10),1)/100000000)))</f>
        <v>50.391302841300003</v>
      </c>
      <c r="M146" s="36">
        <f t="shared" ca="1" si="13"/>
        <v>2.3377900530416382</v>
      </c>
      <c r="N146" s="37">
        <f ca="1">IF(E146="","",IF(ISERROR([1]!EM_S_EST_NETPROFIT(E146,行业估值!$E$6,deadline)/100000000),"-",[1]!EM_S_EST_NETPROFIT(E146,行业估值!$E$6,deadline)/100000000))</f>
        <v>3.6449166666666661</v>
      </c>
      <c r="O146" s="36">
        <f t="shared" ca="1" si="14"/>
        <v>32.320159091575029</v>
      </c>
      <c r="T146" s="64" t="s">
        <v>390</v>
      </c>
      <c r="U146" s="64" t="s">
        <v>391</v>
      </c>
    </row>
    <row r="147" spans="4:21">
      <c r="D147" s="45" t="str">
        <f>IF(AND(行业估值!$B$39=$G147,COUNTIF($G$2:$G$2552,$G147)&gt;=1),COUNTIF($G$2:G147,$G147),"")</f>
        <v/>
      </c>
      <c r="E147" s="65" t="str">
        <f t="shared" si="10"/>
        <v>000557.SZ</v>
      </c>
      <c r="F147" s="65" t="str">
        <f t="shared" si="11"/>
        <v>西部创业</v>
      </c>
      <c r="G147" s="34" t="str">
        <f>IF(E147="","",IF(行业估值!$C$5="申万行业",[1]!EM_S_INFO_INDUSTRY_SW2014(E147,"1"),IF(行业估值!$C$5="证监会行业",[1]!EM_S_INFO_INDUSTRY_CSRC1(E147,"1"),[1]!EM_S_INFO_INDUSTRY_EM2016(E147,"1"))))</f>
        <v>交通运输</v>
      </c>
      <c r="H147" s="34" t="str">
        <f>IF(E147="","",IF($H$1="上证50",[1]!EM_S_INFO_COMPINDEX(E147,"000016"),"")&amp;IF($H$1="上证180",[1]!EM_S_INFO_COMPINDEX(E147,"000010"),"")&amp;IF($H$1="沪深300",[1]!EM_S_INFO_COMPINDEX(E147,"000300"),"")&amp;IF(AND($H$1="上证A股",RIGHT(E147,2)="SH"),"是","")&amp;IF(AND($H$1="深证A股",RIGHT(E147,2)="SZ"),"是","")&amp;IF(AND($H$1="创业板",LEFT(E147,1)-3=0),"是","")&amp;IF(AND($H$1="全部A股",E147&lt;&gt;0),"是","")&amp;IF(AND($H$1="中小板",LEFT(E147,3)="002"),"是",""))</f>
        <v>是</v>
      </c>
      <c r="I147" s="46">
        <f ca="1">IF(E147="","",IF(OR([1]!EM_S_VAL_MV(E147,deadline)="",[1]!EM_S_VAL_MV(E147,deadline)="--",[1]!EM_S_VAL_MV(E147,deadline)="null"),0,[1]!EM_S_VAL_MV(E147,deadline)/100000000))</f>
        <v>48.855553622499997</v>
      </c>
      <c r="J147" s="46">
        <f ca="1">IF(E147="","",IF(RIGHT(LEFT($J$1,6),3)="TTM",[1]!EM_S_FA_PROFIT_TTM(E147,LEFT(RIGHT($J$1,11),10),1)/100000000,[1]!EM_S_STM07_IS(E147,61,LEFT(RIGHT($J$1,5),4)&amp;"-12-31",1)/100000000))</f>
        <v>0.75820121109999994</v>
      </c>
      <c r="K147" s="36">
        <f t="shared" ca="1" si="12"/>
        <v>64.436132397652401</v>
      </c>
      <c r="L147" s="46">
        <f ca="1">IF(E147="","",IF(ISERROR(IF(行业估值!$E$7="最新年报",[1]!EM_S_STM07_BS(E147,140,LEFT(RIGHT($L$1,5),4)&amp;"-12-31",1)/100000000,[1]!EM_S_STM07_BS(E147,140,LEFT(RIGHT($L$1,11),10),1)/100000000)),0,IF(行业估值!$E$7="最新年报",[1]!EM_S_STM07_BS(E147,140,LEFT(RIGHT($L$1,5),4)&amp;"-12-31",1)/100000000,[1]!EM_S_STM07_BS(E147,140,LEFT(RIGHT($L$1,11),10),1)/100000000)))</f>
        <v>49.398757798599995</v>
      </c>
      <c r="M147" s="36">
        <f t="shared" ca="1" si="13"/>
        <v>0.98900368753573409</v>
      </c>
      <c r="N147" s="37" t="str">
        <f ca="1">IF(E147="","",IF(ISERROR([1]!EM_S_EST_NETPROFIT(E147,行业估值!$E$6,deadline)/100000000),"-",[1]!EM_S_EST_NETPROFIT(E147,行业估值!$E$6,deadline)/100000000))</f>
        <v>-</v>
      </c>
      <c r="O147" s="36" t="str">
        <f t="shared" ca="1" si="14"/>
        <v>-</v>
      </c>
      <c r="T147" s="64" t="s">
        <v>392</v>
      </c>
      <c r="U147" s="64" t="s">
        <v>393</v>
      </c>
    </row>
    <row r="148" spans="4:21">
      <c r="D148" s="45" t="str">
        <f>IF(AND(行业估值!$B$39=$G148,COUNTIF($G$2:$G$2552,$G148)&gt;=1),COUNTIF($G$2:G148,$G148),"")</f>
        <v/>
      </c>
      <c r="E148" s="65" t="str">
        <f t="shared" si="10"/>
        <v>000558.SZ</v>
      </c>
      <c r="F148" s="65" t="str">
        <f t="shared" si="11"/>
        <v>莱茵体育</v>
      </c>
      <c r="G148" s="34" t="str">
        <f>IF(E148="","",IF(行业估值!$C$5="申万行业",[1]!EM_S_INFO_INDUSTRY_SW2014(E148,"1"),IF(行业估值!$C$5="证监会行业",[1]!EM_S_INFO_INDUSTRY_CSRC1(E148,"1"),[1]!EM_S_INFO_INDUSTRY_EM2016(E148,"1"))))</f>
        <v>房地产</v>
      </c>
      <c r="H148" s="34" t="str">
        <f>IF(E148="","",IF($H$1="上证50",[1]!EM_S_INFO_COMPINDEX(E148,"000016"),"")&amp;IF($H$1="上证180",[1]!EM_S_INFO_COMPINDEX(E148,"000010"),"")&amp;IF($H$1="沪深300",[1]!EM_S_INFO_COMPINDEX(E148,"000300"),"")&amp;IF(AND($H$1="上证A股",RIGHT(E148,2)="SH"),"是","")&amp;IF(AND($H$1="深证A股",RIGHT(E148,2)="SZ"),"是","")&amp;IF(AND($H$1="创业板",LEFT(E148,1)-3=0),"是","")&amp;IF(AND($H$1="全部A股",E148&lt;&gt;0),"是","")&amp;IF(AND($H$1="中小板",LEFT(E148,3)="002"),"是",""))</f>
        <v>是</v>
      </c>
      <c r="I148" s="46">
        <f ca="1">IF(E148="","",IF(OR([1]!EM_S_VAL_MV(E148,deadline)="",[1]!EM_S_VAL_MV(E148,deadline)="--",[1]!EM_S_VAL_MV(E148,deadline)="null"),0,[1]!EM_S_VAL_MV(E148,deadline)/100000000))</f>
        <v>42.9311575017</v>
      </c>
      <c r="J148" s="46">
        <f ca="1">IF(E148="","",IF(RIGHT(LEFT($J$1,6),3)="TTM",[1]!EM_S_FA_PROFIT_TTM(E148,LEFT(RIGHT($J$1,11),10),1)/100000000,[1]!EM_S_STM07_IS(E148,61,LEFT(RIGHT($J$1,5),4)&amp;"-12-31",1)/100000000))</f>
        <v>-1.3781404816999998</v>
      </c>
      <c r="K148" s="36">
        <f t="shared" ca="1" si="12"/>
        <v>-31.151510366158345</v>
      </c>
      <c r="L148" s="46">
        <f ca="1">IF(E148="","",IF(ISERROR(IF(行业估值!$E$7="最新年报",[1]!EM_S_STM07_BS(E148,140,LEFT(RIGHT($L$1,5),4)&amp;"-12-31",1)/100000000,[1]!EM_S_STM07_BS(E148,140,LEFT(RIGHT($L$1,11),10),1)/100000000)),0,IF(行业估值!$E$7="最新年报",[1]!EM_S_STM07_BS(E148,140,LEFT(RIGHT($L$1,5),4)&amp;"-12-31",1)/100000000,[1]!EM_S_STM07_BS(E148,140,LEFT(RIGHT($L$1,11),10),1)/100000000)))</f>
        <v>12.0667105573</v>
      </c>
      <c r="M148" s="36">
        <f t="shared" ca="1" si="13"/>
        <v>3.5578177911732478</v>
      </c>
      <c r="N148" s="37" t="str">
        <f ca="1">IF(E148="","",IF(ISERROR([1]!EM_S_EST_NETPROFIT(E148,行业估值!$E$6,deadline)/100000000),"-",[1]!EM_S_EST_NETPROFIT(E148,行业估值!$E$6,deadline)/100000000))</f>
        <v>-</v>
      </c>
      <c r="O148" s="36" t="str">
        <f t="shared" ca="1" si="14"/>
        <v>-</v>
      </c>
      <c r="T148" s="64" t="s">
        <v>394</v>
      </c>
      <c r="U148" s="64" t="s">
        <v>395</v>
      </c>
    </row>
    <row r="149" spans="4:21">
      <c r="D149" s="45" t="str">
        <f>IF(AND(行业估值!$B$39=$G149,COUNTIF($G$2:$G$2552,$G149)&gt;=1),COUNTIF($G$2:G149,$G149),"")</f>
        <v/>
      </c>
      <c r="E149" s="65" t="str">
        <f t="shared" si="10"/>
        <v>000559.SZ</v>
      </c>
      <c r="F149" s="65" t="str">
        <f t="shared" si="11"/>
        <v>万向钱潮</v>
      </c>
      <c r="G149" s="34" t="str">
        <f>IF(E149="","",IF(行业估值!$C$5="申万行业",[1]!EM_S_INFO_INDUSTRY_SW2014(E149,"1"),IF(行业估值!$C$5="证监会行业",[1]!EM_S_INFO_INDUSTRY_CSRC1(E149,"1"),[1]!EM_S_INFO_INDUSTRY_EM2016(E149,"1"))))</f>
        <v>交运设备</v>
      </c>
      <c r="H149" s="34" t="str">
        <f>IF(E149="","",IF($H$1="上证50",[1]!EM_S_INFO_COMPINDEX(E149,"000016"),"")&amp;IF($H$1="上证180",[1]!EM_S_INFO_COMPINDEX(E149,"000010"),"")&amp;IF($H$1="沪深300",[1]!EM_S_INFO_COMPINDEX(E149,"000300"),"")&amp;IF(AND($H$1="上证A股",RIGHT(E149,2)="SH"),"是","")&amp;IF(AND($H$1="深证A股",RIGHT(E149,2)="SZ"),"是","")&amp;IF(AND($H$1="创业板",LEFT(E149,1)-3=0),"是","")&amp;IF(AND($H$1="全部A股",E149&lt;&gt;0),"是","")&amp;IF(AND($H$1="中小板",LEFT(E149,3)="002"),"是",""))</f>
        <v>是</v>
      </c>
      <c r="I149" s="46">
        <f ca="1">IF(E149="","",IF(OR([1]!EM_S_VAL_MV(E149,deadline)="",[1]!EM_S_VAL_MV(E149,deadline)="--",[1]!EM_S_VAL_MV(E149,deadline)="null"),0,[1]!EM_S_VAL_MV(E149,deadline)/100000000))</f>
        <v>139.30986837239999</v>
      </c>
      <c r="J149" s="46">
        <f ca="1">IF(E149="","",IF(RIGHT(LEFT($J$1,6),3)="TTM",[1]!EM_S_FA_PROFIT_TTM(E149,LEFT(RIGHT($J$1,11),10),1)/100000000,[1]!EM_S_STM07_IS(E149,61,LEFT(RIGHT($J$1,5),4)&amp;"-12-31",1)/100000000))</f>
        <v>5.7101028436000005</v>
      </c>
      <c r="K149" s="36">
        <f t="shared" ca="1" si="12"/>
        <v>24.397085689715961</v>
      </c>
      <c r="L149" s="46">
        <f ca="1">IF(E149="","",IF(ISERROR(IF(行业估值!$E$7="最新年报",[1]!EM_S_STM07_BS(E149,140,LEFT(RIGHT($L$1,5),4)&amp;"-12-31",1)/100000000,[1]!EM_S_STM07_BS(E149,140,LEFT(RIGHT($L$1,11),10),1)/100000000)),0,IF(行业估值!$E$7="最新年报",[1]!EM_S_STM07_BS(E149,140,LEFT(RIGHT($L$1,5),4)&amp;"-12-31",1)/100000000,[1]!EM_S_STM07_BS(E149,140,LEFT(RIGHT($L$1,11),10),1)/100000000)))</f>
        <v>50.788187503000003</v>
      </c>
      <c r="M149" s="36">
        <f t="shared" ca="1" si="13"/>
        <v>2.7429580621314966</v>
      </c>
      <c r="N149" s="37" t="str">
        <f ca="1">IF(E149="","",IF(ISERROR([1]!EM_S_EST_NETPROFIT(E149,行业估值!$E$6,deadline)/100000000),"-",[1]!EM_S_EST_NETPROFIT(E149,行业估值!$E$6,deadline)/100000000))</f>
        <v>-</v>
      </c>
      <c r="O149" s="36" t="str">
        <f t="shared" ca="1" si="14"/>
        <v>-</v>
      </c>
      <c r="T149" s="64" t="s">
        <v>396</v>
      </c>
      <c r="U149" s="64" t="s">
        <v>397</v>
      </c>
    </row>
    <row r="150" spans="4:21">
      <c r="D150" s="45" t="str">
        <f>IF(AND(行业估值!$B$39=$G150,COUNTIF($G$2:$G$2552,$G150)&gt;=1),COUNTIF($G$2:G150,$G150),"")</f>
        <v/>
      </c>
      <c r="E150" s="65" t="str">
        <f t="shared" si="10"/>
        <v>000560.SZ</v>
      </c>
      <c r="F150" s="65" t="str">
        <f t="shared" si="11"/>
        <v>我爱我家</v>
      </c>
      <c r="G150" s="34" t="str">
        <f>IF(E150="","",IF(行业估值!$C$5="申万行业",[1]!EM_S_INFO_INDUSTRY_SW2014(E150,"1"),IF(行业估值!$C$5="证监会行业",[1]!EM_S_INFO_INDUSTRY_CSRC1(E150,"1"),[1]!EM_S_INFO_INDUSTRY_EM2016(E150,"1"))))</f>
        <v>房地产</v>
      </c>
      <c r="H150" s="34" t="str">
        <f>IF(E150="","",IF($H$1="上证50",[1]!EM_S_INFO_COMPINDEX(E150,"000016"),"")&amp;IF($H$1="上证180",[1]!EM_S_INFO_COMPINDEX(E150,"000010"),"")&amp;IF($H$1="沪深300",[1]!EM_S_INFO_COMPINDEX(E150,"000300"),"")&amp;IF(AND($H$1="上证A股",RIGHT(E150,2)="SH"),"是","")&amp;IF(AND($H$1="深证A股",RIGHT(E150,2)="SZ"),"是","")&amp;IF(AND($H$1="创业板",LEFT(E150,1)-3=0),"是","")&amp;IF(AND($H$1="全部A股",E150&lt;&gt;0),"是","")&amp;IF(AND($H$1="中小板",LEFT(E150,3)="002"),"是",""))</f>
        <v>是</v>
      </c>
      <c r="I150" s="46">
        <f ca="1">IF(E150="","",IF(OR([1]!EM_S_VAL_MV(E150,deadline)="",[1]!EM_S_VAL_MV(E150,deadline)="--",[1]!EM_S_VAL_MV(E150,deadline)="null"),0,[1]!EM_S_VAL_MV(E150,deadline)/100000000))</f>
        <v>105.29088803969999</v>
      </c>
      <c r="J150" s="46">
        <f ca="1">IF(E150="","",IF(RIGHT(LEFT($J$1,6),3)="TTM",[1]!EM_S_FA_PROFIT_TTM(E150,LEFT(RIGHT($J$1,11),10),1)/100000000,[1]!EM_S_STM07_IS(E150,61,LEFT(RIGHT($J$1,5),4)&amp;"-12-31",1)/100000000))</f>
        <v>8.1807461122999996</v>
      </c>
      <c r="K150" s="36">
        <f t="shared" ca="1" si="12"/>
        <v>12.870572756364112</v>
      </c>
      <c r="L150" s="46">
        <f ca="1">IF(E150="","",IF(ISERROR(IF(行业估值!$E$7="最新年报",[1]!EM_S_STM07_BS(E150,140,LEFT(RIGHT($L$1,5),4)&amp;"-12-31",1)/100000000,[1]!EM_S_STM07_BS(E150,140,LEFT(RIGHT($L$1,11),10),1)/100000000)),0,IF(行业估值!$E$7="最新年报",[1]!EM_S_STM07_BS(E150,140,LEFT(RIGHT($L$1,5),4)&amp;"-12-31",1)/100000000,[1]!EM_S_STM07_BS(E150,140,LEFT(RIGHT($L$1,11),10),1)/100000000)))</f>
        <v>98.874302376800003</v>
      </c>
      <c r="M150" s="36">
        <f t="shared" ca="1" si="13"/>
        <v>1.0648963937914528</v>
      </c>
      <c r="N150" s="37">
        <f ca="1">IF(E150="","",IF(ISERROR([1]!EM_S_EST_NETPROFIT(E150,行业估值!$E$6,deadline)/100000000),"-",[1]!EM_S_EST_NETPROFIT(E150,行业估值!$E$6,deadline)/100000000))</f>
        <v>7.7967666666666675</v>
      </c>
      <c r="O150" s="36">
        <f t="shared" ca="1" si="14"/>
        <v>13.504429790088196</v>
      </c>
      <c r="T150" s="64" t="s">
        <v>398</v>
      </c>
      <c r="U150" s="64" t="s">
        <v>399</v>
      </c>
    </row>
    <row r="151" spans="4:21">
      <c r="D151" s="45" t="str">
        <f>IF(AND(行业估值!$B$39=$G151,COUNTIF($G$2:$G$2552,$G151)&gt;=1),COUNTIF($G$2:G151,$G151),"")</f>
        <v/>
      </c>
      <c r="E151" s="65" t="str">
        <f t="shared" si="10"/>
        <v>000561.SZ</v>
      </c>
      <c r="F151" s="65" t="str">
        <f t="shared" si="11"/>
        <v>烽火电子</v>
      </c>
      <c r="G151" s="34" t="str">
        <f>IF(E151="","",IF(行业估值!$C$5="申万行业",[1]!EM_S_INFO_INDUSTRY_SW2014(E151,"1"),IF(行业估值!$C$5="证监会行业",[1]!EM_S_INFO_INDUSTRY_CSRC1(E151,"1"),[1]!EM_S_INFO_INDUSTRY_EM2016(E151,"1"))))</f>
        <v>信息技术</v>
      </c>
      <c r="H151" s="34" t="str">
        <f>IF(E151="","",IF($H$1="上证50",[1]!EM_S_INFO_COMPINDEX(E151,"000016"),"")&amp;IF($H$1="上证180",[1]!EM_S_INFO_COMPINDEX(E151,"000010"),"")&amp;IF($H$1="沪深300",[1]!EM_S_INFO_COMPINDEX(E151,"000300"),"")&amp;IF(AND($H$1="上证A股",RIGHT(E151,2)="SH"),"是","")&amp;IF(AND($H$1="深证A股",RIGHT(E151,2)="SZ"),"是","")&amp;IF(AND($H$1="创业板",LEFT(E151,1)-3=0),"是","")&amp;IF(AND($H$1="全部A股",E151&lt;&gt;0),"是","")&amp;IF(AND($H$1="中小板",LEFT(E151,3)="002"),"是",""))</f>
        <v>是</v>
      </c>
      <c r="I151" s="46">
        <f ca="1">IF(E151="","",IF(OR([1]!EM_S_VAL_MV(E151,deadline)="",[1]!EM_S_VAL_MV(E151,deadline)="--",[1]!EM_S_VAL_MV(E151,deadline)="null"),0,[1]!EM_S_VAL_MV(E151,deadline)/100000000))</f>
        <v>39.607347025500005</v>
      </c>
      <c r="J151" s="46">
        <f ca="1">IF(E151="","",IF(RIGHT(LEFT($J$1,6),3)="TTM",[1]!EM_S_FA_PROFIT_TTM(E151,LEFT(RIGHT($J$1,11),10),1)/100000000,[1]!EM_S_STM07_IS(E151,61,LEFT(RIGHT($J$1,5),4)&amp;"-12-31",1)/100000000))</f>
        <v>0.92496994359999996</v>
      </c>
      <c r="K151" s="36">
        <f t="shared" ca="1" si="12"/>
        <v>42.82014491340928</v>
      </c>
      <c r="L151" s="46">
        <f ca="1">IF(E151="","",IF(ISERROR(IF(行业估值!$E$7="最新年报",[1]!EM_S_STM07_BS(E151,140,LEFT(RIGHT($L$1,5),4)&amp;"-12-31",1)/100000000,[1]!EM_S_STM07_BS(E151,140,LEFT(RIGHT($L$1,11),10),1)/100000000)),0,IF(行业估值!$E$7="最新年报",[1]!EM_S_STM07_BS(E151,140,LEFT(RIGHT($L$1,5),4)&amp;"-12-31",1)/100000000,[1]!EM_S_STM07_BS(E151,140,LEFT(RIGHT($L$1,11),10),1)/100000000)))</f>
        <v>13.785082022300001</v>
      </c>
      <c r="M151" s="36">
        <f t="shared" ca="1" si="13"/>
        <v>2.873203580611821</v>
      </c>
      <c r="N151" s="37" t="str">
        <f ca="1">IF(E151="","",IF(ISERROR([1]!EM_S_EST_NETPROFIT(E151,行业估值!$E$6,deadline)/100000000),"-",[1]!EM_S_EST_NETPROFIT(E151,行业估值!$E$6,deadline)/100000000))</f>
        <v>-</v>
      </c>
      <c r="O151" s="36" t="str">
        <f t="shared" ca="1" si="14"/>
        <v>-</v>
      </c>
      <c r="T151" s="64" t="s">
        <v>400</v>
      </c>
      <c r="U151" s="64" t="s">
        <v>401</v>
      </c>
    </row>
    <row r="152" spans="4:21">
      <c r="D152" s="45" t="str">
        <f>IF(AND(行业估值!$B$39=$G152,COUNTIF($G$2:$G$2552,$G152)&gt;=1),COUNTIF($G$2:G152,$G152),"")</f>
        <v/>
      </c>
      <c r="E152" s="65" t="str">
        <f t="shared" si="10"/>
        <v>000563.SZ</v>
      </c>
      <c r="F152" s="65" t="str">
        <f t="shared" si="11"/>
        <v>陕国投A</v>
      </c>
      <c r="G152" s="34" t="str">
        <f>IF(E152="","",IF(行业估值!$C$5="申万行业",[1]!EM_S_INFO_INDUSTRY_SW2014(E152,"1"),IF(行业估值!$C$5="证监会行业",[1]!EM_S_INFO_INDUSTRY_CSRC1(E152,"1"),[1]!EM_S_INFO_INDUSTRY_EM2016(E152,"1"))))</f>
        <v>金融</v>
      </c>
      <c r="H152" s="34" t="str">
        <f>IF(E152="","",IF($H$1="上证50",[1]!EM_S_INFO_COMPINDEX(E152,"000016"),"")&amp;IF($H$1="上证180",[1]!EM_S_INFO_COMPINDEX(E152,"000010"),"")&amp;IF($H$1="沪深300",[1]!EM_S_INFO_COMPINDEX(E152,"000300"),"")&amp;IF(AND($H$1="上证A股",RIGHT(E152,2)="SH"),"是","")&amp;IF(AND($H$1="深证A股",RIGHT(E152,2)="SZ"),"是","")&amp;IF(AND($H$1="创业板",LEFT(E152,1)-3=0),"是","")&amp;IF(AND($H$1="全部A股",E152&lt;&gt;0),"是","")&amp;IF(AND($H$1="中小板",LEFT(E152,3)="002"),"是",""))</f>
        <v>是</v>
      </c>
      <c r="I152" s="46">
        <f ca="1">IF(E152="","",IF(OR([1]!EM_S_VAL_MV(E152,deadline)="",[1]!EM_S_VAL_MV(E152,deadline)="--",[1]!EM_S_VAL_MV(E152,deadline)="null"),0,[1]!EM_S_VAL_MV(E152,deadline)/100000000))</f>
        <v>158.56051384</v>
      </c>
      <c r="J152" s="46">
        <f ca="1">IF(E152="","",IF(RIGHT(LEFT($J$1,6),3)="TTM",[1]!EM_S_FA_PROFIT_TTM(E152,LEFT(RIGHT($J$1,11),10),1)/100000000,[1]!EM_S_STM07_IS(E152,61,LEFT(RIGHT($J$1,5),4)&amp;"-12-31",1)/100000000))</f>
        <v>5.4233207959000005</v>
      </c>
      <c r="K152" s="36">
        <f t="shared" ca="1" si="12"/>
        <v>29.236794172284782</v>
      </c>
      <c r="L152" s="46">
        <f ca="1">IF(E152="","",IF(ISERROR(IF(行业估值!$E$7="最新年报",[1]!EM_S_STM07_BS(E152,140,LEFT(RIGHT($L$1,5),4)&amp;"-12-31",1)/100000000,[1]!EM_S_STM07_BS(E152,140,LEFT(RIGHT($L$1,11),10),1)/100000000)),0,IF(行业估值!$E$7="最新年报",[1]!EM_S_STM07_BS(E152,140,LEFT(RIGHT($L$1,5),4)&amp;"-12-31",1)/100000000,[1]!EM_S_STM07_BS(E152,140,LEFT(RIGHT($L$1,11),10),1)/100000000)))</f>
        <v>107.5748842225</v>
      </c>
      <c r="M152" s="36">
        <f t="shared" ca="1" si="13"/>
        <v>1.4739547710044014</v>
      </c>
      <c r="N152" s="37" t="str">
        <f ca="1">IF(E152="","",IF(ISERROR([1]!EM_S_EST_NETPROFIT(E152,行业估值!$E$6,deadline)/100000000),"-",[1]!EM_S_EST_NETPROFIT(E152,行业估值!$E$6,deadline)/100000000))</f>
        <v>-</v>
      </c>
      <c r="O152" s="36" t="str">
        <f t="shared" ca="1" si="14"/>
        <v>-</v>
      </c>
      <c r="T152" s="64" t="s">
        <v>402</v>
      </c>
      <c r="U152" s="64" t="s">
        <v>403</v>
      </c>
    </row>
    <row r="153" spans="4:21">
      <c r="D153" s="45" t="str">
        <f>IF(AND(行业估值!$B$39=$G153,COUNTIF($G$2:$G$2552,$G153)&gt;=1),COUNTIF($G$2:G153,$G153),"")</f>
        <v/>
      </c>
      <c r="E153" s="65" t="str">
        <f t="shared" si="10"/>
        <v>000564.SZ</v>
      </c>
      <c r="F153" s="65" t="str">
        <f t="shared" si="11"/>
        <v>供销大集</v>
      </c>
      <c r="G153" s="34" t="str">
        <f>IF(E153="","",IF(行业估值!$C$5="申万行业",[1]!EM_S_INFO_INDUSTRY_SW2014(E153,"1"),IF(行业估值!$C$5="证监会行业",[1]!EM_S_INFO_INDUSTRY_CSRC1(E153,"1"),[1]!EM_S_INFO_INDUSTRY_EM2016(E153,"1"))))</f>
        <v>商贸零售</v>
      </c>
      <c r="H153" s="34" t="str">
        <f>IF(E153="","",IF($H$1="上证50",[1]!EM_S_INFO_COMPINDEX(E153,"000016"),"")&amp;IF($H$1="上证180",[1]!EM_S_INFO_COMPINDEX(E153,"000010"),"")&amp;IF($H$1="沪深300",[1]!EM_S_INFO_COMPINDEX(E153,"000300"),"")&amp;IF(AND($H$1="上证A股",RIGHT(E153,2)="SH"),"是","")&amp;IF(AND($H$1="深证A股",RIGHT(E153,2)="SZ"),"是","")&amp;IF(AND($H$1="创业板",LEFT(E153,1)-3=0),"是","")&amp;IF(AND($H$1="全部A股",E153&lt;&gt;0),"是","")&amp;IF(AND($H$1="中小板",LEFT(E153,3)="002"),"是",""))</f>
        <v>是</v>
      </c>
      <c r="I153" s="46">
        <f ca="1">IF(E153="","",IF(OR([1]!EM_S_VAL_MV(E153,deadline)="",[1]!EM_S_VAL_MV(E153,deadline)="--",[1]!EM_S_VAL_MV(E153,deadline)="null"),0,[1]!EM_S_VAL_MV(E153,deadline)/100000000))</f>
        <v>132.17222108200002</v>
      </c>
      <c r="J153" s="46">
        <f ca="1">IF(E153="","",IF(RIGHT(LEFT($J$1,6),3)="TTM",[1]!EM_S_FA_PROFIT_TTM(E153,LEFT(RIGHT($J$1,11),10),1)/100000000,[1]!EM_S_STM07_IS(E153,61,LEFT(RIGHT($J$1,5),4)&amp;"-12-31",1)/100000000))</f>
        <v>-1.2536371290000001</v>
      </c>
      <c r="K153" s="36">
        <f t="shared" ca="1" si="12"/>
        <v>-105.43100393606802</v>
      </c>
      <c r="L153" s="46">
        <f ca="1">IF(E153="","",IF(ISERROR(IF(行业估值!$E$7="最新年报",[1]!EM_S_STM07_BS(E153,140,LEFT(RIGHT($L$1,5),4)&amp;"-12-31",1)/100000000,[1]!EM_S_STM07_BS(E153,140,LEFT(RIGHT($L$1,11),10),1)/100000000)),0,IF(行业估值!$E$7="最新年报",[1]!EM_S_STM07_BS(E153,140,LEFT(RIGHT($L$1,5),4)&amp;"-12-31",1)/100000000,[1]!EM_S_STM07_BS(E153,140,LEFT(RIGHT($L$1,11),10),1)/100000000)))</f>
        <v>311.00777323070002</v>
      </c>
      <c r="M153" s="36">
        <f t="shared" ca="1" si="13"/>
        <v>0.42498044247902778</v>
      </c>
      <c r="N153" s="37" t="str">
        <f ca="1">IF(E153="","",IF(ISERROR([1]!EM_S_EST_NETPROFIT(E153,行业估值!$E$6,deadline)/100000000),"-",[1]!EM_S_EST_NETPROFIT(E153,行业估值!$E$6,deadline)/100000000))</f>
        <v>-</v>
      </c>
      <c r="O153" s="36" t="str">
        <f t="shared" ca="1" si="14"/>
        <v>-</v>
      </c>
      <c r="T153" s="64" t="s">
        <v>404</v>
      </c>
      <c r="U153" s="64" t="s">
        <v>405</v>
      </c>
    </row>
    <row r="154" spans="4:21">
      <c r="D154" s="45" t="str">
        <f>IF(AND(行业估值!$B$39=$G154,COUNTIF($G$2:$G$2552,$G154)&gt;=1),COUNTIF($G$2:G154,$G154),"")</f>
        <v/>
      </c>
      <c r="E154" s="65" t="str">
        <f t="shared" si="10"/>
        <v>000565.SZ</v>
      </c>
      <c r="F154" s="65" t="str">
        <f t="shared" si="11"/>
        <v>渝三峡A</v>
      </c>
      <c r="G154" s="34" t="str">
        <f>IF(E154="","",IF(行业估值!$C$5="申万行业",[1]!EM_S_INFO_INDUSTRY_SW2014(E154,"1"),IF(行业估值!$C$5="证监会行业",[1]!EM_S_INFO_INDUSTRY_CSRC1(E154,"1"),[1]!EM_S_INFO_INDUSTRY_EM2016(E154,"1"))))</f>
        <v>基础化工</v>
      </c>
      <c r="H154" s="34" t="str">
        <f>IF(E154="","",IF($H$1="上证50",[1]!EM_S_INFO_COMPINDEX(E154,"000016"),"")&amp;IF($H$1="上证180",[1]!EM_S_INFO_COMPINDEX(E154,"000010"),"")&amp;IF($H$1="沪深300",[1]!EM_S_INFO_COMPINDEX(E154,"000300"),"")&amp;IF(AND($H$1="上证A股",RIGHT(E154,2)="SH"),"是","")&amp;IF(AND($H$1="深证A股",RIGHT(E154,2)="SZ"),"是","")&amp;IF(AND($H$1="创业板",LEFT(E154,1)-3=0),"是","")&amp;IF(AND($H$1="全部A股",E154&lt;&gt;0),"是","")&amp;IF(AND($H$1="中小板",LEFT(E154,3)="002"),"是",""))</f>
        <v>是</v>
      </c>
      <c r="I154" s="46">
        <f ca="1">IF(E154="","",IF(OR([1]!EM_S_VAL_MV(E154,deadline)="",[1]!EM_S_VAL_MV(E154,deadline)="--",[1]!EM_S_VAL_MV(E154,deadline)="null"),0,[1]!EM_S_VAL_MV(E154,deadline)/100000000))</f>
        <v>20.942504226000001</v>
      </c>
      <c r="J154" s="46">
        <f ca="1">IF(E154="","",IF(RIGHT(LEFT($J$1,6),3)="TTM",[1]!EM_S_FA_PROFIT_TTM(E154,LEFT(RIGHT($J$1,11),10),1)/100000000,[1]!EM_S_STM07_IS(E154,61,LEFT(RIGHT($J$1,5),4)&amp;"-12-31",1)/100000000))</f>
        <v>0.64095603570000004</v>
      </c>
      <c r="K154" s="36">
        <f t="shared" ca="1" si="12"/>
        <v>32.673854460436281</v>
      </c>
      <c r="L154" s="46">
        <f ca="1">IF(E154="","",IF(ISERROR(IF(行业估值!$E$7="最新年报",[1]!EM_S_STM07_BS(E154,140,LEFT(RIGHT($L$1,5),4)&amp;"-12-31",1)/100000000,[1]!EM_S_STM07_BS(E154,140,LEFT(RIGHT($L$1,11),10),1)/100000000)),0,IF(行业估值!$E$7="最新年报",[1]!EM_S_STM07_BS(E154,140,LEFT(RIGHT($L$1,5),4)&amp;"-12-31",1)/100000000,[1]!EM_S_STM07_BS(E154,140,LEFT(RIGHT($L$1,11),10),1)/100000000)))</f>
        <v>11.329151896300001</v>
      </c>
      <c r="M154" s="36">
        <f t="shared" ca="1" si="13"/>
        <v>1.848550043083069</v>
      </c>
      <c r="N154" s="37" t="str">
        <f ca="1">IF(E154="","",IF(ISERROR([1]!EM_S_EST_NETPROFIT(E154,行业估值!$E$6,deadline)/100000000),"-",[1]!EM_S_EST_NETPROFIT(E154,行业估值!$E$6,deadline)/100000000))</f>
        <v>-</v>
      </c>
      <c r="O154" s="36" t="str">
        <f t="shared" ca="1" si="14"/>
        <v>-</v>
      </c>
      <c r="T154" s="64" t="s">
        <v>406</v>
      </c>
      <c r="U154" s="64" t="s">
        <v>407</v>
      </c>
    </row>
    <row r="155" spans="4:21">
      <c r="D155" s="45" t="str">
        <f>IF(AND(行业估值!$B$39=$G155,COUNTIF($G$2:$G$2552,$G155)&gt;=1),COUNTIF($G$2:G155,$G155),"")</f>
        <v/>
      </c>
      <c r="E155" s="65" t="str">
        <f t="shared" si="10"/>
        <v>000566.SZ</v>
      </c>
      <c r="F155" s="65" t="str">
        <f t="shared" si="11"/>
        <v>海南海药</v>
      </c>
      <c r="G155" s="34" t="str">
        <f>IF(E155="","",IF(行业估值!$C$5="申万行业",[1]!EM_S_INFO_INDUSTRY_SW2014(E155,"1"),IF(行业估值!$C$5="证监会行业",[1]!EM_S_INFO_INDUSTRY_CSRC1(E155,"1"),[1]!EM_S_INFO_INDUSTRY_EM2016(E155,"1"))))</f>
        <v>医药生物</v>
      </c>
      <c r="H155" s="34" t="str">
        <f>IF(E155="","",IF($H$1="上证50",[1]!EM_S_INFO_COMPINDEX(E155,"000016"),"")&amp;IF($H$1="上证180",[1]!EM_S_INFO_COMPINDEX(E155,"000010"),"")&amp;IF($H$1="沪深300",[1]!EM_S_INFO_COMPINDEX(E155,"000300"),"")&amp;IF(AND($H$1="上证A股",RIGHT(E155,2)="SH"),"是","")&amp;IF(AND($H$1="深证A股",RIGHT(E155,2)="SZ"),"是","")&amp;IF(AND($H$1="创业板",LEFT(E155,1)-3=0),"是","")&amp;IF(AND($H$1="全部A股",E155&lt;&gt;0),"是","")&amp;IF(AND($H$1="中小板",LEFT(E155,3)="002"),"是",""))</f>
        <v>是</v>
      </c>
      <c r="I155" s="46">
        <f ca="1">IF(E155="","",IF(OR([1]!EM_S_VAL_MV(E155,deadline)="",[1]!EM_S_VAL_MV(E155,deadline)="--",[1]!EM_S_VAL_MV(E155,deadline)="null"),0,[1]!EM_S_VAL_MV(E155,deadline)/100000000))</f>
        <v>76.952405606400006</v>
      </c>
      <c r="J155" s="46">
        <f ca="1">IF(E155="","",IF(RIGHT(LEFT($J$1,6),3)="TTM",[1]!EM_S_FA_PROFIT_TTM(E155,LEFT(RIGHT($J$1,11),10),1)/100000000,[1]!EM_S_STM07_IS(E155,61,LEFT(RIGHT($J$1,5),4)&amp;"-12-31",1)/100000000))</f>
        <v>-5.00282934E-2</v>
      </c>
      <c r="K155" s="36">
        <f t="shared" ca="1" si="12"/>
        <v>-1538.1777065855299</v>
      </c>
      <c r="L155" s="46">
        <f ca="1">IF(E155="","",IF(ISERROR(IF(行业估值!$E$7="最新年报",[1]!EM_S_STM07_BS(E155,140,LEFT(RIGHT($L$1,5),4)&amp;"-12-31",1)/100000000,[1]!EM_S_STM07_BS(E155,140,LEFT(RIGHT($L$1,11),10),1)/100000000)),0,IF(行业估值!$E$7="最新年报",[1]!EM_S_STM07_BS(E155,140,LEFT(RIGHT($L$1,5),4)&amp;"-12-31",1)/100000000,[1]!EM_S_STM07_BS(E155,140,LEFT(RIGHT($L$1,11),10),1)/100000000)))</f>
        <v>47.811717708000003</v>
      </c>
      <c r="M155" s="36">
        <f t="shared" ca="1" si="13"/>
        <v>1.6094884119489414</v>
      </c>
      <c r="N155" s="37" t="str">
        <f ca="1">IF(E155="","",IF(ISERROR([1]!EM_S_EST_NETPROFIT(E155,行业估值!$E$6,deadline)/100000000),"-",[1]!EM_S_EST_NETPROFIT(E155,行业估值!$E$6,deadline)/100000000))</f>
        <v>-</v>
      </c>
      <c r="O155" s="36" t="str">
        <f t="shared" ca="1" si="14"/>
        <v>-</v>
      </c>
      <c r="T155" s="64" t="s">
        <v>408</v>
      </c>
      <c r="U155" s="64" t="s">
        <v>409</v>
      </c>
    </row>
    <row r="156" spans="4:21">
      <c r="D156" s="45" t="str">
        <f>IF(AND(行业估值!$B$39=$G156,COUNTIF($G$2:$G$2552,$G156)&gt;=1),COUNTIF($G$2:G156,$G156),"")</f>
        <v/>
      </c>
      <c r="E156" s="65" t="str">
        <f t="shared" si="10"/>
        <v>000567.SZ</v>
      </c>
      <c r="F156" s="65" t="str">
        <f t="shared" si="11"/>
        <v>海德股份</v>
      </c>
      <c r="G156" s="34" t="str">
        <f>IF(E156="","",IF(行业估值!$C$5="申万行业",[1]!EM_S_INFO_INDUSTRY_SW2014(E156,"1"),IF(行业估值!$C$5="证监会行业",[1]!EM_S_INFO_INDUSTRY_CSRC1(E156,"1"),[1]!EM_S_INFO_INDUSTRY_EM2016(E156,"1"))))</f>
        <v>金融</v>
      </c>
      <c r="H156" s="34" t="str">
        <f>IF(E156="","",IF($H$1="上证50",[1]!EM_S_INFO_COMPINDEX(E156,"000016"),"")&amp;IF($H$1="上证180",[1]!EM_S_INFO_COMPINDEX(E156,"000010"),"")&amp;IF($H$1="沪深300",[1]!EM_S_INFO_COMPINDEX(E156,"000300"),"")&amp;IF(AND($H$1="上证A股",RIGHT(E156,2)="SH"),"是","")&amp;IF(AND($H$1="深证A股",RIGHT(E156,2)="SZ"),"是","")&amp;IF(AND($H$1="创业板",LEFT(E156,1)-3=0),"是","")&amp;IF(AND($H$1="全部A股",E156&lt;&gt;0),"是","")&amp;IF(AND($H$1="中小板",LEFT(E156,3)="002"),"是",""))</f>
        <v>是</v>
      </c>
      <c r="I156" s="46">
        <f ca="1">IF(E156="","",IF(OR([1]!EM_S_VAL_MV(E156,deadline)="",[1]!EM_S_VAL_MV(E156,deadline)="--",[1]!EM_S_VAL_MV(E156,deadline)="null"),0,[1]!EM_S_VAL_MV(E156,deadline)/100000000))</f>
        <v>51.868139113399998</v>
      </c>
      <c r="J156" s="46">
        <f ca="1">IF(E156="","",IF(RIGHT(LEFT($J$1,6),3)="TTM",[1]!EM_S_FA_PROFIT_TTM(E156,LEFT(RIGHT($J$1,11),10),1)/100000000,[1]!EM_S_STM07_IS(E156,61,LEFT(RIGHT($J$1,5),4)&amp;"-12-31",1)/100000000))</f>
        <v>1.9752005491999998</v>
      </c>
      <c r="K156" s="36">
        <f t="shared" ca="1" si="12"/>
        <v>26.259682407646025</v>
      </c>
      <c r="L156" s="46">
        <f ca="1">IF(E156="","",IF(ISERROR(IF(行业估值!$E$7="最新年报",[1]!EM_S_STM07_BS(E156,140,LEFT(RIGHT($L$1,5),4)&amp;"-12-31",1)/100000000,[1]!EM_S_STM07_BS(E156,140,LEFT(RIGHT($L$1,11),10),1)/100000000)),0,IF(行业估值!$E$7="最新年报",[1]!EM_S_STM07_BS(E156,140,LEFT(RIGHT($L$1,5),4)&amp;"-12-31",1)/100000000,[1]!EM_S_STM07_BS(E156,140,LEFT(RIGHT($L$1,11),10),1)/100000000)))</f>
        <v>42.731574539200004</v>
      </c>
      <c r="M156" s="36">
        <f t="shared" ca="1" si="13"/>
        <v>1.2138129631946637</v>
      </c>
      <c r="N156" s="37" t="str">
        <f ca="1">IF(E156="","",IF(ISERROR([1]!EM_S_EST_NETPROFIT(E156,行业估值!$E$6,deadline)/100000000),"-",[1]!EM_S_EST_NETPROFIT(E156,行业估值!$E$6,deadline)/100000000))</f>
        <v>-</v>
      </c>
      <c r="O156" s="36" t="str">
        <f t="shared" ca="1" si="14"/>
        <v>-</v>
      </c>
      <c r="T156" s="64" t="s">
        <v>410</v>
      </c>
      <c r="U156" s="64" t="s">
        <v>411</v>
      </c>
    </row>
    <row r="157" spans="4:21">
      <c r="D157" s="45" t="str">
        <f>IF(AND(行业估值!$B$39=$G157,COUNTIF($G$2:$G$2552,$G157)&gt;=1),COUNTIF($G$2:G157,$G157),"")</f>
        <v/>
      </c>
      <c r="E157" s="65" t="str">
        <f t="shared" si="10"/>
        <v>000568.SZ</v>
      </c>
      <c r="F157" s="65" t="str">
        <f t="shared" si="11"/>
        <v>泸州老窖</v>
      </c>
      <c r="G157" s="34" t="str">
        <f>IF(E157="","",IF(行业估值!$C$5="申万行业",[1]!EM_S_INFO_INDUSTRY_SW2014(E157,"1"),IF(行业估值!$C$5="证监会行业",[1]!EM_S_INFO_INDUSTRY_CSRC1(E157,"1"),[1]!EM_S_INFO_INDUSTRY_EM2016(E157,"1"))))</f>
        <v>食品饮料</v>
      </c>
      <c r="H157" s="34" t="str">
        <f>IF(E157="","",IF($H$1="上证50",[1]!EM_S_INFO_COMPINDEX(E157,"000016"),"")&amp;IF($H$1="上证180",[1]!EM_S_INFO_COMPINDEX(E157,"000010"),"")&amp;IF($H$1="沪深300",[1]!EM_S_INFO_COMPINDEX(E157,"000300"),"")&amp;IF(AND($H$1="上证A股",RIGHT(E157,2)="SH"),"是","")&amp;IF(AND($H$1="深证A股",RIGHT(E157,2)="SZ"),"是","")&amp;IF(AND($H$1="创业板",LEFT(E157,1)-3=0),"是","")&amp;IF(AND($H$1="全部A股",E157&lt;&gt;0),"是","")&amp;IF(AND($H$1="中小板",LEFT(E157,3)="002"),"是",""))</f>
        <v>是</v>
      </c>
      <c r="I157" s="46">
        <f ca="1">IF(E157="","",IF(OR([1]!EM_S_VAL_MV(E157,deadline)="",[1]!EM_S_VAL_MV(E157,deadline)="--",[1]!EM_S_VAL_MV(E157,deadline)="null"),0,[1]!EM_S_VAL_MV(E157,deadline)/100000000))</f>
        <v>1257.1970501508001</v>
      </c>
      <c r="J157" s="46">
        <f ca="1">IF(E157="","",IF(RIGHT(LEFT($J$1,6),3)="TTM",[1]!EM_S_FA_PROFIT_TTM(E157,LEFT(RIGHT($J$1,11),10),1)/100000000,[1]!EM_S_STM07_IS(E157,61,LEFT(RIGHT($J$1,5),4)&amp;"-12-31",1)/100000000))</f>
        <v>45.089827796099996</v>
      </c>
      <c r="K157" s="36">
        <f t="shared" ca="1" si="12"/>
        <v>27.882054813692154</v>
      </c>
      <c r="L157" s="46">
        <f ca="1">IF(E157="","",IF(ISERROR(IF(行业估值!$E$7="最新年报",[1]!EM_S_STM07_BS(E157,140,LEFT(RIGHT($L$1,5),4)&amp;"-12-31",1)/100000000,[1]!EM_S_STM07_BS(E157,140,LEFT(RIGHT($L$1,11),10),1)/100000000)),0,IF(行业估值!$E$7="最新年报",[1]!EM_S_STM07_BS(E157,140,LEFT(RIGHT($L$1,5),4)&amp;"-12-31",1)/100000000,[1]!EM_S_STM07_BS(E157,140,LEFT(RIGHT($L$1,11),10),1)/100000000)))</f>
        <v>185.5965309172</v>
      </c>
      <c r="M157" s="36">
        <f t="shared" ca="1" si="13"/>
        <v>6.7738176136043844</v>
      </c>
      <c r="N157" s="37">
        <f ca="1">IF(E157="","",IF(ISERROR([1]!EM_S_EST_NETPROFIT(E157,行业估值!$E$6,deadline)/100000000),"-",[1]!EM_S_EST_NETPROFIT(E157,行业估值!$E$6,deadline)/100000000))</f>
        <v>47.051922222222224</v>
      </c>
      <c r="O157" s="36">
        <f t="shared" ca="1" si="14"/>
        <v>26.719355783450577</v>
      </c>
      <c r="T157" s="64" t="s">
        <v>412</v>
      </c>
      <c r="U157" s="64" t="s">
        <v>413</v>
      </c>
    </row>
    <row r="158" spans="4:21">
      <c r="D158" s="45">
        <f>IF(AND(行业估值!$B$39=$G158,COUNTIF($G$2:$G$2552,$G158)&gt;=1),COUNTIF($G$2:G158,$G158),"")</f>
        <v>8</v>
      </c>
      <c r="E158" s="65" t="str">
        <f t="shared" si="10"/>
        <v>000570.SZ</v>
      </c>
      <c r="F158" s="65" t="str">
        <f t="shared" si="11"/>
        <v>苏常柴A</v>
      </c>
      <c r="G158" s="34" t="str">
        <f>IF(E158="","",IF(行业估值!$C$5="申万行业",[1]!EM_S_INFO_INDUSTRY_SW2014(E158,"1"),IF(行业估值!$C$5="证监会行业",[1]!EM_S_INFO_INDUSTRY_CSRC1(E158,"1"),[1]!EM_S_INFO_INDUSTRY_EM2016(E158,"1"))))</f>
        <v>机械设备</v>
      </c>
      <c r="H158" s="34" t="str">
        <f>IF(E158="","",IF($H$1="上证50",[1]!EM_S_INFO_COMPINDEX(E158,"000016"),"")&amp;IF($H$1="上证180",[1]!EM_S_INFO_COMPINDEX(E158,"000010"),"")&amp;IF($H$1="沪深300",[1]!EM_S_INFO_COMPINDEX(E158,"000300"),"")&amp;IF(AND($H$1="上证A股",RIGHT(E158,2)="SH"),"是","")&amp;IF(AND($H$1="深证A股",RIGHT(E158,2)="SZ"),"是","")&amp;IF(AND($H$1="创业板",LEFT(E158,1)-3=0),"是","")&amp;IF(AND($H$1="全部A股",E158&lt;&gt;0),"是","")&amp;IF(AND($H$1="中小板",LEFT(E158,3)="002"),"是",""))</f>
        <v>是</v>
      </c>
      <c r="I158" s="46">
        <f ca="1">IF(E158="","",IF(OR([1]!EM_S_VAL_MV(E158,deadline)="",[1]!EM_S_VAL_MV(E158,deadline)="--",[1]!EM_S_VAL_MV(E158,deadline)="null"),0,[1]!EM_S_VAL_MV(E158,deadline)/100000000))</f>
        <v>24.4759206136</v>
      </c>
      <c r="J158" s="46">
        <f ca="1">IF(E158="","",IF(RIGHT(LEFT($J$1,6),3)="TTM",[1]!EM_S_FA_PROFIT_TTM(E158,LEFT(RIGHT($J$1,11),10),1)/100000000,[1]!EM_S_STM07_IS(E158,61,LEFT(RIGHT($J$1,5),4)&amp;"-12-31",1)/100000000))</f>
        <v>0.58581110280000004</v>
      </c>
      <c r="K158" s="36">
        <f t="shared" ca="1" si="12"/>
        <v>41.78125081039348</v>
      </c>
      <c r="L158" s="46">
        <f ca="1">IF(E158="","",IF(ISERROR(IF(行业估值!$E$7="最新年报",[1]!EM_S_STM07_BS(E158,140,LEFT(RIGHT($L$1,5),4)&amp;"-12-31",1)/100000000,[1]!EM_S_STM07_BS(E158,140,LEFT(RIGHT($L$1,11),10),1)/100000000)),0,IF(行业估值!$E$7="最新年报",[1]!EM_S_STM07_BS(E158,140,LEFT(RIGHT($L$1,5),4)&amp;"-12-31",1)/100000000,[1]!EM_S_STM07_BS(E158,140,LEFT(RIGHT($L$1,11),10),1)/100000000)))</f>
        <v>20.803071184899999</v>
      </c>
      <c r="M158" s="36">
        <f t="shared" ca="1" si="13"/>
        <v>1.17655323082132</v>
      </c>
      <c r="N158" s="37" t="str">
        <f ca="1">IF(E158="","",IF(ISERROR([1]!EM_S_EST_NETPROFIT(E158,行业估值!$E$6,deadline)/100000000),"-",[1]!EM_S_EST_NETPROFIT(E158,行业估值!$E$6,deadline)/100000000))</f>
        <v>-</v>
      </c>
      <c r="O158" s="36" t="str">
        <f t="shared" ca="1" si="14"/>
        <v>-</v>
      </c>
      <c r="T158" s="64" t="s">
        <v>414</v>
      </c>
      <c r="U158" s="64" t="s">
        <v>415</v>
      </c>
    </row>
    <row r="159" spans="4:21">
      <c r="D159" s="45" t="str">
        <f>IF(AND(行业估值!$B$39=$G159,COUNTIF($G$2:$G$2552,$G159)&gt;=1),COUNTIF($G$2:G159,$G159),"")</f>
        <v/>
      </c>
      <c r="E159" s="65" t="str">
        <f t="shared" si="10"/>
        <v>000571.SZ</v>
      </c>
      <c r="F159" s="65" t="str">
        <f t="shared" si="11"/>
        <v>*ST大洲</v>
      </c>
      <c r="G159" s="34" t="str">
        <f>IF(E159="","",IF(行业估值!$C$5="申万行业",[1]!EM_S_INFO_INDUSTRY_SW2014(E159,"1"),IF(行业估值!$C$5="证监会行业",[1]!EM_S_INFO_INDUSTRY_CSRC1(E159,"1"),[1]!EM_S_INFO_INDUSTRY_EM2016(E159,"1"))))</f>
        <v>综合</v>
      </c>
      <c r="H159" s="34" t="str">
        <f>IF(E159="","",IF($H$1="上证50",[1]!EM_S_INFO_COMPINDEX(E159,"000016"),"")&amp;IF($H$1="上证180",[1]!EM_S_INFO_COMPINDEX(E159,"000010"),"")&amp;IF($H$1="沪深300",[1]!EM_S_INFO_COMPINDEX(E159,"000300"),"")&amp;IF(AND($H$1="上证A股",RIGHT(E159,2)="SH"),"是","")&amp;IF(AND($H$1="深证A股",RIGHT(E159,2)="SZ"),"是","")&amp;IF(AND($H$1="创业板",LEFT(E159,1)-3=0),"是","")&amp;IF(AND($H$1="全部A股",E159&lt;&gt;0),"是","")&amp;IF(AND($H$1="中小板",LEFT(E159,3)="002"),"是",""))</f>
        <v>是</v>
      </c>
      <c r="I159" s="46">
        <f ca="1">IF(E159="","",IF(OR([1]!EM_S_VAL_MV(E159,deadline)="",[1]!EM_S_VAL_MV(E159,deadline)="--",[1]!EM_S_VAL_MV(E159,deadline)="null"),0,[1]!EM_S_VAL_MV(E159,deadline)/100000000))</f>
        <v>18.5606592</v>
      </c>
      <c r="J159" s="46">
        <f ca="1">IF(E159="","",IF(RIGHT(LEFT($J$1,6),3)="TTM",[1]!EM_S_FA_PROFIT_TTM(E159,LEFT(RIGHT($J$1,11),10),1)/100000000,[1]!EM_S_STM07_IS(E159,61,LEFT(RIGHT($J$1,5),4)&amp;"-12-31",1)/100000000))</f>
        <v>-11.0156907195</v>
      </c>
      <c r="K159" s="36">
        <f t="shared" ca="1" si="12"/>
        <v>-1.6849292225628556</v>
      </c>
      <c r="L159" s="46">
        <f ca="1">IF(E159="","",IF(ISERROR(IF(行业估值!$E$7="最新年报",[1]!EM_S_STM07_BS(E159,140,LEFT(RIGHT($L$1,5),4)&amp;"-12-31",1)/100000000,[1]!EM_S_STM07_BS(E159,140,LEFT(RIGHT($L$1,11),10),1)/100000000)),0,IF(行业估值!$E$7="最新年报",[1]!EM_S_STM07_BS(E159,140,LEFT(RIGHT($L$1,5),4)&amp;"-12-31",1)/100000000,[1]!EM_S_STM07_BS(E159,140,LEFT(RIGHT($L$1,11),10),1)/100000000)))</f>
        <v>12.1091465271</v>
      </c>
      <c r="M159" s="36">
        <f t="shared" ca="1" si="13"/>
        <v>1.5327801309912024</v>
      </c>
      <c r="N159" s="37" t="str">
        <f ca="1">IF(E159="","",IF(ISERROR([1]!EM_S_EST_NETPROFIT(E159,行业估值!$E$6,deadline)/100000000),"-",[1]!EM_S_EST_NETPROFIT(E159,行业估值!$E$6,deadline)/100000000))</f>
        <v>-</v>
      </c>
      <c r="O159" s="36" t="str">
        <f t="shared" ca="1" si="14"/>
        <v>-</v>
      </c>
      <c r="T159" s="64" t="s">
        <v>7181</v>
      </c>
      <c r="U159" s="64" t="s">
        <v>416</v>
      </c>
    </row>
    <row r="160" spans="4:21">
      <c r="D160" s="45" t="str">
        <f>IF(AND(行业估值!$B$39=$G160,COUNTIF($G$2:$G$2552,$G160)&gt;=1),COUNTIF($G$2:G160,$G160),"")</f>
        <v/>
      </c>
      <c r="E160" s="65" t="str">
        <f t="shared" si="10"/>
        <v>000572.SZ</v>
      </c>
      <c r="F160" s="65" t="str">
        <f t="shared" si="11"/>
        <v>*ST海马</v>
      </c>
      <c r="G160" s="34" t="str">
        <f>IF(E160="","",IF(行业估值!$C$5="申万行业",[1]!EM_S_INFO_INDUSTRY_SW2014(E160,"1"),IF(行业估值!$C$5="证监会行业",[1]!EM_S_INFO_INDUSTRY_CSRC1(E160,"1"),[1]!EM_S_INFO_INDUSTRY_EM2016(E160,"1"))))</f>
        <v>交运设备</v>
      </c>
      <c r="H160" s="34" t="str">
        <f>IF(E160="","",IF($H$1="上证50",[1]!EM_S_INFO_COMPINDEX(E160,"000016"),"")&amp;IF($H$1="上证180",[1]!EM_S_INFO_COMPINDEX(E160,"000010"),"")&amp;IF($H$1="沪深300",[1]!EM_S_INFO_COMPINDEX(E160,"000300"),"")&amp;IF(AND($H$1="上证A股",RIGHT(E160,2)="SH"),"是","")&amp;IF(AND($H$1="深证A股",RIGHT(E160,2)="SZ"),"是","")&amp;IF(AND($H$1="创业板",LEFT(E160,1)-3=0),"是","")&amp;IF(AND($H$1="全部A股",E160&lt;&gt;0),"是","")&amp;IF(AND($H$1="中小板",LEFT(E160,3)="002"),"是",""))</f>
        <v>是</v>
      </c>
      <c r="I160" s="46">
        <f ca="1">IF(E160="","",IF(OR([1]!EM_S_VAL_MV(E160,deadline)="",[1]!EM_S_VAL_MV(E160,deadline)="--",[1]!EM_S_VAL_MV(E160,deadline)="null"),0,[1]!EM_S_VAL_MV(E160,deadline)/100000000))</f>
        <v>29.110064740199999</v>
      </c>
      <c r="J160" s="46">
        <f ca="1">IF(E160="","",IF(RIGHT(LEFT($J$1,6),3)="TTM",[1]!EM_S_FA_PROFIT_TTM(E160,LEFT(RIGHT($J$1,11),10),1)/100000000,[1]!EM_S_STM07_IS(E160,61,LEFT(RIGHT($J$1,5),4)&amp;"-12-31",1)/100000000))</f>
        <v>-18.5692373541</v>
      </c>
      <c r="K160" s="36">
        <f t="shared" ca="1" si="12"/>
        <v>-1.5676499893396341</v>
      </c>
      <c r="L160" s="46">
        <f ca="1">IF(E160="","",IF(ISERROR(IF(行业估值!$E$7="最新年报",[1]!EM_S_STM07_BS(E160,140,LEFT(RIGHT($L$1,5),4)&amp;"-12-31",1)/100000000,[1]!EM_S_STM07_BS(E160,140,LEFT(RIGHT($L$1,11),10),1)/100000000)),0,IF(行业估值!$E$7="最新年报",[1]!EM_S_STM07_BS(E160,140,LEFT(RIGHT($L$1,5),4)&amp;"-12-31",1)/100000000,[1]!EM_S_STM07_BS(E160,140,LEFT(RIGHT($L$1,11),10),1)/100000000)))</f>
        <v>46.712388619499997</v>
      </c>
      <c r="M160" s="36">
        <f t="shared" ca="1" si="13"/>
        <v>0.62317654053871396</v>
      </c>
      <c r="N160" s="37" t="str">
        <f ca="1">IF(E160="","",IF(ISERROR([1]!EM_S_EST_NETPROFIT(E160,行业估值!$E$6,deadline)/100000000),"-",[1]!EM_S_EST_NETPROFIT(E160,行业估值!$E$6,deadline)/100000000))</f>
        <v>-</v>
      </c>
      <c r="O160" s="36" t="str">
        <f t="shared" ca="1" si="14"/>
        <v>-</v>
      </c>
      <c r="T160" s="64" t="s">
        <v>7182</v>
      </c>
      <c r="U160" s="64" t="s">
        <v>417</v>
      </c>
    </row>
    <row r="161" spans="4:21">
      <c r="D161" s="45" t="str">
        <f>IF(AND(行业估值!$B$39=$G161,COUNTIF($G$2:$G$2552,$G161)&gt;=1),COUNTIF($G$2:G161,$G161),"")</f>
        <v/>
      </c>
      <c r="E161" s="65" t="str">
        <f t="shared" si="10"/>
        <v>000573.SZ</v>
      </c>
      <c r="F161" s="65" t="str">
        <f t="shared" si="11"/>
        <v>粤宏远A</v>
      </c>
      <c r="G161" s="34" t="str">
        <f>IF(E161="","",IF(行业估值!$C$5="申万行业",[1]!EM_S_INFO_INDUSTRY_SW2014(E161,"1"),IF(行业估值!$C$5="证监会行业",[1]!EM_S_INFO_INDUSTRY_CSRC1(E161,"1"),[1]!EM_S_INFO_INDUSTRY_EM2016(E161,"1"))))</f>
        <v>房地产</v>
      </c>
      <c r="H161" s="34" t="str">
        <f>IF(E161="","",IF($H$1="上证50",[1]!EM_S_INFO_COMPINDEX(E161,"000016"),"")&amp;IF($H$1="上证180",[1]!EM_S_INFO_COMPINDEX(E161,"000010"),"")&amp;IF($H$1="沪深300",[1]!EM_S_INFO_COMPINDEX(E161,"000300"),"")&amp;IF(AND($H$1="上证A股",RIGHT(E161,2)="SH"),"是","")&amp;IF(AND($H$1="深证A股",RIGHT(E161,2)="SZ"),"是","")&amp;IF(AND($H$1="创业板",LEFT(E161,1)-3=0),"是","")&amp;IF(AND($H$1="全部A股",E161&lt;&gt;0),"是","")&amp;IF(AND($H$1="中小板",LEFT(E161,3)="002"),"是",""))</f>
        <v>是</v>
      </c>
      <c r="I161" s="46">
        <f ca="1">IF(E161="","",IF(OR([1]!EM_S_VAL_MV(E161,deadline)="",[1]!EM_S_VAL_MV(E161,deadline)="--",[1]!EM_S_VAL_MV(E161,deadline)="null"),0,[1]!EM_S_VAL_MV(E161,deadline)/100000000))</f>
        <v>18.878060576399999</v>
      </c>
      <c r="J161" s="46">
        <f ca="1">IF(E161="","",IF(RIGHT(LEFT($J$1,6),3)="TTM",[1]!EM_S_FA_PROFIT_TTM(E161,LEFT(RIGHT($J$1,11),10),1)/100000000,[1]!EM_S_STM07_IS(E161,61,LEFT(RIGHT($J$1,5),4)&amp;"-12-31",1)/100000000))</f>
        <v>2.2134478214</v>
      </c>
      <c r="K161" s="36">
        <f t="shared" ca="1" si="12"/>
        <v>8.5288030708849849</v>
      </c>
      <c r="L161" s="46">
        <f ca="1">IF(E161="","",IF(ISERROR(IF(行业估值!$E$7="最新年报",[1]!EM_S_STM07_BS(E161,140,LEFT(RIGHT($L$1,5),4)&amp;"-12-31",1)/100000000,[1]!EM_S_STM07_BS(E161,140,LEFT(RIGHT($L$1,11),10),1)/100000000)),0,IF(行业估值!$E$7="最新年报",[1]!EM_S_STM07_BS(E161,140,LEFT(RIGHT($L$1,5),4)&amp;"-12-31",1)/100000000,[1]!EM_S_STM07_BS(E161,140,LEFT(RIGHT($L$1,11),10),1)/100000000)))</f>
        <v>17.9533369269</v>
      </c>
      <c r="M161" s="36">
        <f t="shared" ca="1" si="13"/>
        <v>1.0515070626293688</v>
      </c>
      <c r="N161" s="37" t="str">
        <f ca="1">IF(E161="","",IF(ISERROR([1]!EM_S_EST_NETPROFIT(E161,行业估值!$E$6,deadline)/100000000),"-",[1]!EM_S_EST_NETPROFIT(E161,行业估值!$E$6,deadline)/100000000))</f>
        <v>-</v>
      </c>
      <c r="O161" s="36" t="str">
        <f t="shared" ca="1" si="14"/>
        <v>-</v>
      </c>
      <c r="T161" s="64" t="s">
        <v>418</v>
      </c>
      <c r="U161" s="64" t="s">
        <v>419</v>
      </c>
    </row>
    <row r="162" spans="4:21">
      <c r="D162" s="45" t="str">
        <f>IF(AND(行业估值!$B$39=$G162,COUNTIF($G$2:$G$2552,$G162)&gt;=1),COUNTIF($G$2:G162,$G162),"")</f>
        <v/>
      </c>
      <c r="E162" s="65" t="str">
        <f t="shared" si="10"/>
        <v>000576.SZ</v>
      </c>
      <c r="F162" s="65" t="str">
        <f t="shared" si="11"/>
        <v>广东甘化</v>
      </c>
      <c r="G162" s="34" t="str">
        <f>IF(E162="","",IF(行业估值!$C$5="申万行业",[1]!EM_S_INFO_INDUSTRY_SW2014(E162,"1"),IF(行业估值!$C$5="证监会行业",[1]!EM_S_INFO_INDUSTRY_CSRC1(E162,"1"),[1]!EM_S_INFO_INDUSTRY_EM2016(E162,"1"))))</f>
        <v>食品饮料</v>
      </c>
      <c r="H162" s="34" t="str">
        <f>IF(E162="","",IF($H$1="上证50",[1]!EM_S_INFO_COMPINDEX(E162,"000016"),"")&amp;IF($H$1="上证180",[1]!EM_S_INFO_COMPINDEX(E162,"000010"),"")&amp;IF($H$1="沪深300",[1]!EM_S_INFO_COMPINDEX(E162,"000300"),"")&amp;IF(AND($H$1="上证A股",RIGHT(E162,2)="SH"),"是","")&amp;IF(AND($H$1="深证A股",RIGHT(E162,2)="SZ"),"是","")&amp;IF(AND($H$1="创业板",LEFT(E162,1)-3=0),"是","")&amp;IF(AND($H$1="全部A股",E162&lt;&gt;0),"是","")&amp;IF(AND($H$1="中小板",LEFT(E162,3)="002"),"是",""))</f>
        <v>是</v>
      </c>
      <c r="I162" s="46">
        <f ca="1">IF(E162="","",IF(OR([1]!EM_S_VAL_MV(E162,deadline)="",[1]!EM_S_VAL_MV(E162,deadline)="--",[1]!EM_S_VAL_MV(E162,deadline)="null"),0,[1]!EM_S_VAL_MV(E162,deadline)/100000000))</f>
        <v>30.911720415200001</v>
      </c>
      <c r="J162" s="46">
        <f ca="1">IF(E162="","",IF(RIGHT(LEFT($J$1,6),3)="TTM",[1]!EM_S_FA_PROFIT_TTM(E162,LEFT(RIGHT($J$1,11),10),1)/100000000,[1]!EM_S_STM07_IS(E162,61,LEFT(RIGHT($J$1,5),4)&amp;"-12-31",1)/100000000))</f>
        <v>2.3779837768999998</v>
      </c>
      <c r="K162" s="36">
        <f t="shared" ca="1" si="12"/>
        <v>12.999130067866698</v>
      </c>
      <c r="L162" s="46">
        <f ca="1">IF(E162="","",IF(ISERROR(IF(行业估值!$E$7="最新年报",[1]!EM_S_STM07_BS(E162,140,LEFT(RIGHT($L$1,5),4)&amp;"-12-31",1)/100000000,[1]!EM_S_STM07_BS(E162,140,LEFT(RIGHT($L$1,11),10),1)/100000000)),0,IF(行业估值!$E$7="最新年报",[1]!EM_S_STM07_BS(E162,140,LEFT(RIGHT($L$1,5),4)&amp;"-12-31",1)/100000000,[1]!EM_S_STM07_BS(E162,140,LEFT(RIGHT($L$1,11),10),1)/100000000)))</f>
        <v>11.104965334400001</v>
      </c>
      <c r="M162" s="36">
        <f t="shared" ca="1" si="13"/>
        <v>2.7835944988900008</v>
      </c>
      <c r="N162" s="37" t="str">
        <f ca="1">IF(E162="","",IF(ISERROR([1]!EM_S_EST_NETPROFIT(E162,行业估值!$E$6,deadline)/100000000),"-",[1]!EM_S_EST_NETPROFIT(E162,行业估值!$E$6,deadline)/100000000))</f>
        <v>-</v>
      </c>
      <c r="O162" s="36" t="str">
        <f t="shared" ca="1" si="14"/>
        <v>-</v>
      </c>
      <c r="T162" s="64" t="s">
        <v>420</v>
      </c>
      <c r="U162" s="64" t="s">
        <v>421</v>
      </c>
    </row>
    <row r="163" spans="4:21">
      <c r="D163" s="45" t="str">
        <f>IF(AND(行业估值!$B$39=$G163,COUNTIF($G$2:$G$2552,$G163)&gt;=1),COUNTIF($G$2:G163,$G163),"")</f>
        <v/>
      </c>
      <c r="E163" s="65" t="str">
        <f t="shared" si="10"/>
        <v>000581.SZ</v>
      </c>
      <c r="F163" s="65" t="str">
        <f t="shared" si="11"/>
        <v>威孚高科</v>
      </c>
      <c r="G163" s="34" t="str">
        <f>IF(E163="","",IF(行业估值!$C$5="申万行业",[1]!EM_S_INFO_INDUSTRY_SW2014(E163,"1"),IF(行业估值!$C$5="证监会行业",[1]!EM_S_INFO_INDUSTRY_CSRC1(E163,"1"),[1]!EM_S_INFO_INDUSTRY_EM2016(E163,"1"))))</f>
        <v>交运设备</v>
      </c>
      <c r="H163" s="34" t="str">
        <f>IF(E163="","",IF($H$1="上证50",[1]!EM_S_INFO_COMPINDEX(E163,"000016"),"")&amp;IF($H$1="上证180",[1]!EM_S_INFO_COMPINDEX(E163,"000010"),"")&amp;IF($H$1="沪深300",[1]!EM_S_INFO_COMPINDEX(E163,"000300"),"")&amp;IF(AND($H$1="上证A股",RIGHT(E163,2)="SH"),"是","")&amp;IF(AND($H$1="深证A股",RIGHT(E163,2)="SZ"),"是","")&amp;IF(AND($H$1="创业板",LEFT(E163,1)-3=0),"是","")&amp;IF(AND($H$1="全部A股",E163&lt;&gt;0),"是","")&amp;IF(AND($H$1="中小板",LEFT(E163,3)="002"),"是",""))</f>
        <v>是</v>
      </c>
      <c r="I163" s="46">
        <f ca="1">IF(E163="","",IF(OR([1]!EM_S_VAL_MV(E163,deadline)="",[1]!EM_S_VAL_MV(E163,deadline)="--",[1]!EM_S_VAL_MV(E163,deadline)="null"),0,[1]!EM_S_VAL_MV(E163,deadline)/100000000))</f>
        <v>187.66480601999999</v>
      </c>
      <c r="J163" s="46">
        <f ca="1">IF(E163="","",IF(RIGHT(LEFT($J$1,6),3)="TTM",[1]!EM_S_FA_PROFIT_TTM(E163,LEFT(RIGHT($J$1,11),10),1)/100000000,[1]!EM_S_STM07_IS(E163,61,LEFT(RIGHT($J$1,5),4)&amp;"-12-31",1)/100000000))</f>
        <v>21.2174320116</v>
      </c>
      <c r="K163" s="36">
        <f t="shared" ca="1" si="12"/>
        <v>8.8448406912485851</v>
      </c>
      <c r="L163" s="46">
        <f ca="1">IF(E163="","",IF(ISERROR(IF(行业估值!$E$7="最新年报",[1]!EM_S_STM07_BS(E163,140,LEFT(RIGHT($L$1,5),4)&amp;"-12-31",1)/100000000,[1]!EM_S_STM07_BS(E163,140,LEFT(RIGHT($L$1,11),10),1)/100000000)),0,IF(行业估值!$E$7="最新年报",[1]!EM_S_STM07_BS(E163,140,LEFT(RIGHT($L$1,5),4)&amp;"-12-31",1)/100000000,[1]!EM_S_STM07_BS(E163,140,LEFT(RIGHT($L$1,11),10),1)/100000000)))</f>
        <v>164.45855352300001</v>
      </c>
      <c r="M163" s="36">
        <f t="shared" ca="1" si="13"/>
        <v>1.1411069962606386</v>
      </c>
      <c r="N163" s="37">
        <f ca="1">IF(E163="","",IF(ISERROR([1]!EM_S_EST_NETPROFIT(E163,行业估值!$E$6,deadline)/100000000),"-",[1]!EM_S_EST_NETPROFIT(E163,行业估值!$E$6,deadline)/100000000))</f>
        <v>21.036783333333332</v>
      </c>
      <c r="O163" s="36">
        <f t="shared" ca="1" si="14"/>
        <v>8.9207937851715293</v>
      </c>
      <c r="T163" s="64" t="s">
        <v>422</v>
      </c>
      <c r="U163" s="64" t="s">
        <v>423</v>
      </c>
    </row>
    <row r="164" spans="4:21">
      <c r="D164" s="45" t="str">
        <f>IF(AND(行业估值!$B$39=$G164,COUNTIF($G$2:$G$2552,$G164)&gt;=1),COUNTIF($G$2:G164,$G164),"")</f>
        <v/>
      </c>
      <c r="E164" s="65" t="str">
        <f t="shared" si="10"/>
        <v>000582.SZ</v>
      </c>
      <c r="F164" s="65" t="str">
        <f t="shared" si="11"/>
        <v>北部湾港</v>
      </c>
      <c r="G164" s="34" t="str">
        <f>IF(E164="","",IF(行业估值!$C$5="申万行业",[1]!EM_S_INFO_INDUSTRY_SW2014(E164,"1"),IF(行业估值!$C$5="证监会行业",[1]!EM_S_INFO_INDUSTRY_CSRC1(E164,"1"),[1]!EM_S_INFO_INDUSTRY_EM2016(E164,"1"))))</f>
        <v>交通运输</v>
      </c>
      <c r="H164" s="34" t="str">
        <f>IF(E164="","",IF($H$1="上证50",[1]!EM_S_INFO_COMPINDEX(E164,"000016"),"")&amp;IF($H$1="上证180",[1]!EM_S_INFO_COMPINDEX(E164,"000010"),"")&amp;IF($H$1="沪深300",[1]!EM_S_INFO_COMPINDEX(E164,"000300"),"")&amp;IF(AND($H$1="上证A股",RIGHT(E164,2)="SH"),"是","")&amp;IF(AND($H$1="深证A股",RIGHT(E164,2)="SZ"),"是","")&amp;IF(AND($H$1="创业板",LEFT(E164,1)-3=0),"是","")&amp;IF(AND($H$1="全部A股",E164&lt;&gt;0),"是","")&amp;IF(AND($H$1="中小板",LEFT(E164,3)="002"),"是",""))</f>
        <v>是</v>
      </c>
      <c r="I164" s="46">
        <f ca="1">IF(E164="","",IF(OR([1]!EM_S_VAL_MV(E164,deadline)="",[1]!EM_S_VAL_MV(E164,deadline)="--",[1]!EM_S_VAL_MV(E164,deadline)="null"),0,[1]!EM_S_VAL_MV(E164,deadline)/100000000))</f>
        <v>132.40396517400001</v>
      </c>
      <c r="J164" s="46">
        <f ca="1">IF(E164="","",IF(RIGHT(LEFT($J$1,6),3)="TTM",[1]!EM_S_FA_PROFIT_TTM(E164,LEFT(RIGHT($J$1,11),10),1)/100000000,[1]!EM_S_STM07_IS(E164,61,LEFT(RIGHT($J$1,5),4)&amp;"-12-31",1)/100000000))</f>
        <v>9.3577724917999987</v>
      </c>
      <c r="K164" s="36">
        <f t="shared" ca="1" si="12"/>
        <v>14.149089998717383</v>
      </c>
      <c r="L164" s="46">
        <f ca="1">IF(E164="","",IF(ISERROR(IF(行业估值!$E$7="最新年报",[1]!EM_S_STM07_BS(E164,140,LEFT(RIGHT($L$1,5),4)&amp;"-12-31",1)/100000000,[1]!EM_S_STM07_BS(E164,140,LEFT(RIGHT($L$1,11),10),1)/100000000)),0,IF(行业估值!$E$7="最新年报",[1]!EM_S_STM07_BS(E164,140,LEFT(RIGHT($L$1,5),4)&amp;"-12-31",1)/100000000,[1]!EM_S_STM07_BS(E164,140,LEFT(RIGHT($L$1,11),10),1)/100000000)))</f>
        <v>95.953754367599998</v>
      </c>
      <c r="M164" s="36">
        <f t="shared" ca="1" si="13"/>
        <v>1.3798726901998937</v>
      </c>
      <c r="N164" s="37">
        <f ca="1">IF(E164="","",IF(ISERROR([1]!EM_S_EST_NETPROFIT(E164,行业估值!$E$6,deadline)/100000000),"-",[1]!EM_S_EST_NETPROFIT(E164,行业估值!$E$6,deadline)/100000000))</f>
        <v>9.0275999999999996</v>
      </c>
      <c r="O164" s="36">
        <f t="shared" ca="1" si="14"/>
        <v>14.666574191811778</v>
      </c>
      <c r="T164" s="64" t="s">
        <v>424</v>
      </c>
      <c r="U164" s="64" t="s">
        <v>425</v>
      </c>
    </row>
    <row r="165" spans="4:21">
      <c r="D165" s="45" t="str">
        <f>IF(AND(行业估值!$B$39=$G165,COUNTIF($G$2:$G$2552,$G165)&gt;=1),COUNTIF($G$2:G165,$G165),"")</f>
        <v/>
      </c>
      <c r="E165" s="65" t="str">
        <f t="shared" si="10"/>
        <v>000584.SZ</v>
      </c>
      <c r="F165" s="65" t="str">
        <f t="shared" si="11"/>
        <v>哈工智能</v>
      </c>
      <c r="G165" s="34" t="str">
        <f>IF(E165="","",IF(行业估值!$C$5="申万行业",[1]!EM_S_INFO_INDUSTRY_SW2014(E165,"1"),IF(行业估值!$C$5="证监会行业",[1]!EM_S_INFO_INDUSTRY_CSRC1(E165,"1"),[1]!EM_S_INFO_INDUSTRY_EM2016(E165,"1"))))</f>
        <v>电子设备</v>
      </c>
      <c r="H165" s="34" t="str">
        <f>IF(E165="","",IF($H$1="上证50",[1]!EM_S_INFO_COMPINDEX(E165,"000016"),"")&amp;IF($H$1="上证180",[1]!EM_S_INFO_COMPINDEX(E165,"000010"),"")&amp;IF($H$1="沪深300",[1]!EM_S_INFO_COMPINDEX(E165,"000300"),"")&amp;IF(AND($H$1="上证A股",RIGHT(E165,2)="SH"),"是","")&amp;IF(AND($H$1="深证A股",RIGHT(E165,2)="SZ"),"是","")&amp;IF(AND($H$1="创业板",LEFT(E165,1)-3=0),"是","")&amp;IF(AND($H$1="全部A股",E165&lt;&gt;0),"是","")&amp;IF(AND($H$1="中小板",LEFT(E165,3)="002"),"是",""))</f>
        <v>是</v>
      </c>
      <c r="I165" s="46">
        <f ca="1">IF(E165="","",IF(OR([1]!EM_S_VAL_MV(E165,deadline)="",[1]!EM_S_VAL_MV(E165,deadline)="--",[1]!EM_S_VAL_MV(E165,deadline)="null"),0,[1]!EM_S_VAL_MV(E165,deadline)/100000000))</f>
        <v>36.124803567100003</v>
      </c>
      <c r="J165" s="46">
        <f ca="1">IF(E165="","",IF(RIGHT(LEFT($J$1,6),3)="TTM",[1]!EM_S_FA_PROFIT_TTM(E165,LEFT(RIGHT($J$1,11),10),1)/100000000,[1]!EM_S_STM07_IS(E165,61,LEFT(RIGHT($J$1,5),4)&amp;"-12-31",1)/100000000))</f>
        <v>0.74098244719999995</v>
      </c>
      <c r="K165" s="36">
        <f t="shared" ca="1" si="12"/>
        <v>48.752576668458502</v>
      </c>
      <c r="L165" s="46">
        <f ca="1">IF(E165="","",IF(ISERROR(IF(行业估值!$E$7="最新年报",[1]!EM_S_STM07_BS(E165,140,LEFT(RIGHT($L$1,5),4)&amp;"-12-31",1)/100000000,[1]!EM_S_STM07_BS(E165,140,LEFT(RIGHT($L$1,11),10),1)/100000000)),0,IF(行业估值!$E$7="最新年报",[1]!EM_S_STM07_BS(E165,140,LEFT(RIGHT($L$1,5),4)&amp;"-12-31",1)/100000000,[1]!EM_S_STM07_BS(E165,140,LEFT(RIGHT($L$1,11),10),1)/100000000)))</f>
        <v>17.396388577500002</v>
      </c>
      <c r="M165" s="36">
        <f t="shared" ca="1" si="13"/>
        <v>2.0765691342295494</v>
      </c>
      <c r="N165" s="37" t="str">
        <f ca="1">IF(E165="","",IF(ISERROR([1]!EM_S_EST_NETPROFIT(E165,行业估值!$E$6,deadline)/100000000),"-",[1]!EM_S_EST_NETPROFIT(E165,行业估值!$E$6,deadline)/100000000))</f>
        <v>-</v>
      </c>
      <c r="O165" s="36" t="str">
        <f t="shared" ca="1" si="14"/>
        <v>-</v>
      </c>
      <c r="T165" s="64" t="s">
        <v>426</v>
      </c>
      <c r="U165" s="64" t="s">
        <v>427</v>
      </c>
    </row>
    <row r="166" spans="4:21">
      <c r="D166" s="45" t="str">
        <f>IF(AND(行业估值!$B$39=$G166,COUNTIF($G$2:$G$2552,$G166)&gt;=1),COUNTIF($G$2:G166,$G166),"")</f>
        <v/>
      </c>
      <c r="E166" s="65" t="str">
        <f t="shared" si="10"/>
        <v>000585.SZ</v>
      </c>
      <c r="F166" s="65" t="str">
        <f t="shared" si="11"/>
        <v>ST东电</v>
      </c>
      <c r="G166" s="34" t="str">
        <f>IF(E166="","",IF(行业估值!$C$5="申万行业",[1]!EM_S_INFO_INDUSTRY_SW2014(E166,"1"),IF(行业估值!$C$5="证监会行业",[1]!EM_S_INFO_INDUSTRY_CSRC1(E166,"1"),[1]!EM_S_INFO_INDUSTRY_EM2016(E166,"1"))))</f>
        <v>电气设备</v>
      </c>
      <c r="H166" s="34" t="str">
        <f>IF(E166="","",IF($H$1="上证50",[1]!EM_S_INFO_COMPINDEX(E166,"000016"),"")&amp;IF($H$1="上证180",[1]!EM_S_INFO_COMPINDEX(E166,"000010"),"")&amp;IF($H$1="沪深300",[1]!EM_S_INFO_COMPINDEX(E166,"000300"),"")&amp;IF(AND($H$1="上证A股",RIGHT(E166,2)="SH"),"是","")&amp;IF(AND($H$1="深证A股",RIGHT(E166,2)="SZ"),"是","")&amp;IF(AND($H$1="创业板",LEFT(E166,1)-3=0),"是","")&amp;IF(AND($H$1="全部A股",E166&lt;&gt;0),"是","")&amp;IF(AND($H$1="中小板",LEFT(E166,3)="002"),"是",""))</f>
        <v>是</v>
      </c>
      <c r="I166" s="46">
        <f ca="1">IF(E166="","",IF(OR([1]!EM_S_VAL_MV(E166,deadline)="",[1]!EM_S_VAL_MV(E166,deadline)="--",[1]!EM_S_VAL_MV(E166,deadline)="null"),0,[1]!EM_S_VAL_MV(E166,deadline)/100000000))</f>
        <v>15.807997</v>
      </c>
      <c r="J166" s="46">
        <f ca="1">IF(E166="","",IF(RIGHT(LEFT($J$1,6),3)="TTM",[1]!EM_S_FA_PROFIT_TTM(E166,LEFT(RIGHT($J$1,11),10),1)/100000000,[1]!EM_S_STM07_IS(E166,61,LEFT(RIGHT($J$1,5),4)&amp;"-12-31",1)/100000000))</f>
        <v>-6.2999802000000002E-3</v>
      </c>
      <c r="K166" s="36">
        <f t="shared" ca="1" si="12"/>
        <v>-2509.2137591162586</v>
      </c>
      <c r="L166" s="46">
        <f ca="1">IF(E166="","",IF(ISERROR(IF(行业估值!$E$7="最新年报",[1]!EM_S_STM07_BS(E166,140,LEFT(RIGHT($L$1,5),4)&amp;"-12-31",1)/100000000,[1]!EM_S_STM07_BS(E166,140,LEFT(RIGHT($L$1,11),10),1)/100000000)),0,IF(行业估值!$E$7="最新年报",[1]!EM_S_STM07_BS(E166,140,LEFT(RIGHT($L$1,5),4)&amp;"-12-31",1)/100000000,[1]!EM_S_STM07_BS(E166,140,LEFT(RIGHT($L$1,11),10),1)/100000000)))</f>
        <v>0.13047018699999999</v>
      </c>
      <c r="M166" s="36">
        <f t="shared" ca="1" si="13"/>
        <v>121.16175628689795</v>
      </c>
      <c r="N166" s="37" t="str">
        <f ca="1">IF(E166="","",IF(ISERROR([1]!EM_S_EST_NETPROFIT(E166,行业估值!$E$6,deadline)/100000000),"-",[1]!EM_S_EST_NETPROFIT(E166,行业估值!$E$6,deadline)/100000000))</f>
        <v>-</v>
      </c>
      <c r="O166" s="36" t="str">
        <f t="shared" ca="1" si="14"/>
        <v>-</v>
      </c>
      <c r="T166" s="64" t="s">
        <v>7183</v>
      </c>
      <c r="U166" s="64" t="s">
        <v>428</v>
      </c>
    </row>
    <row r="167" spans="4:21">
      <c r="D167" s="45" t="str">
        <f>IF(AND(行业估值!$B$39=$G167,COUNTIF($G$2:$G$2552,$G167)&gt;=1),COUNTIF($G$2:G167,$G167),"")</f>
        <v/>
      </c>
      <c r="E167" s="65" t="str">
        <f t="shared" si="10"/>
        <v>000586.SZ</v>
      </c>
      <c r="F167" s="65" t="str">
        <f t="shared" si="11"/>
        <v>汇源通信</v>
      </c>
      <c r="G167" s="34" t="str">
        <f>IF(E167="","",IF(行业估值!$C$5="申万行业",[1]!EM_S_INFO_INDUSTRY_SW2014(E167,"1"),IF(行业估值!$C$5="证监会行业",[1]!EM_S_INFO_INDUSTRY_CSRC1(E167,"1"),[1]!EM_S_INFO_INDUSTRY_EM2016(E167,"1"))))</f>
        <v>信息技术</v>
      </c>
      <c r="H167" s="34" t="str">
        <f>IF(E167="","",IF($H$1="上证50",[1]!EM_S_INFO_COMPINDEX(E167,"000016"),"")&amp;IF($H$1="上证180",[1]!EM_S_INFO_COMPINDEX(E167,"000010"),"")&amp;IF($H$1="沪深300",[1]!EM_S_INFO_COMPINDEX(E167,"000300"),"")&amp;IF(AND($H$1="上证A股",RIGHT(E167,2)="SH"),"是","")&amp;IF(AND($H$1="深证A股",RIGHT(E167,2)="SZ"),"是","")&amp;IF(AND($H$1="创业板",LEFT(E167,1)-3=0),"是","")&amp;IF(AND($H$1="全部A股",E167&lt;&gt;0),"是","")&amp;IF(AND($H$1="中小板",LEFT(E167,3)="002"),"是",""))</f>
        <v>是</v>
      </c>
      <c r="I167" s="46">
        <f ca="1">IF(E167="","",IF(OR([1]!EM_S_VAL_MV(E167,deadline)="",[1]!EM_S_VAL_MV(E167,deadline)="--",[1]!EM_S_VAL_MV(E167,deadline)="null"),0,[1]!EM_S_VAL_MV(E167,deadline)/100000000))</f>
        <v>19.169903999999999</v>
      </c>
      <c r="J167" s="46">
        <f ca="1">IF(E167="","",IF(RIGHT(LEFT($J$1,6),3)="TTM",[1]!EM_S_FA_PROFIT_TTM(E167,LEFT(RIGHT($J$1,11),10),1)/100000000,[1]!EM_S_STM07_IS(E167,61,LEFT(RIGHT($J$1,5),4)&amp;"-12-31",1)/100000000))</f>
        <v>6.5515604800000002E-2</v>
      </c>
      <c r="K167" s="36">
        <f t="shared" ca="1" si="12"/>
        <v>292.60058055664928</v>
      </c>
      <c r="L167" s="46">
        <f ca="1">IF(E167="","",IF(ISERROR(IF(行业估值!$E$7="最新年报",[1]!EM_S_STM07_BS(E167,140,LEFT(RIGHT($L$1,5),4)&amp;"-12-31",1)/100000000,[1]!EM_S_STM07_BS(E167,140,LEFT(RIGHT($L$1,11),10),1)/100000000)),0,IF(行业估值!$E$7="最新年报",[1]!EM_S_STM07_BS(E167,140,LEFT(RIGHT($L$1,5),4)&amp;"-12-31",1)/100000000,[1]!EM_S_STM07_BS(E167,140,LEFT(RIGHT($L$1,11),10),1)/100000000)))</f>
        <v>2.4236538156999998</v>
      </c>
      <c r="M167" s="36">
        <f t="shared" ca="1" si="13"/>
        <v>7.9095058361143655</v>
      </c>
      <c r="N167" s="37" t="str">
        <f ca="1">IF(E167="","",IF(ISERROR([1]!EM_S_EST_NETPROFIT(E167,行业估值!$E$6,deadline)/100000000),"-",[1]!EM_S_EST_NETPROFIT(E167,行业估值!$E$6,deadline)/100000000))</f>
        <v>-</v>
      </c>
      <c r="O167" s="36" t="str">
        <f t="shared" ca="1" si="14"/>
        <v>-</v>
      </c>
      <c r="T167" s="64" t="s">
        <v>429</v>
      </c>
      <c r="U167" s="64" t="s">
        <v>430</v>
      </c>
    </row>
    <row r="168" spans="4:21">
      <c r="D168" s="45" t="str">
        <f>IF(AND(行业估值!$B$39=$G168,COUNTIF($G$2:$G$2552,$G168)&gt;=1),COUNTIF($G$2:G168,$G168),"")</f>
        <v/>
      </c>
      <c r="E168" s="65" t="str">
        <f t="shared" si="10"/>
        <v>000587.SZ</v>
      </c>
      <c r="F168" s="65" t="str">
        <f t="shared" si="11"/>
        <v>金洲慈航</v>
      </c>
      <c r="G168" s="34" t="str">
        <f>IF(E168="","",IF(行业估值!$C$5="申万行业",[1]!EM_S_INFO_INDUSTRY_SW2014(E168,"1"),IF(行业估值!$C$5="证监会行业",[1]!EM_S_INFO_INDUSTRY_CSRC1(E168,"1"),[1]!EM_S_INFO_INDUSTRY_EM2016(E168,"1"))))</f>
        <v>轻工制造</v>
      </c>
      <c r="H168" s="34" t="str">
        <f>IF(E168="","",IF($H$1="上证50",[1]!EM_S_INFO_COMPINDEX(E168,"000016"),"")&amp;IF($H$1="上证180",[1]!EM_S_INFO_COMPINDEX(E168,"000010"),"")&amp;IF($H$1="沪深300",[1]!EM_S_INFO_COMPINDEX(E168,"000300"),"")&amp;IF(AND($H$1="上证A股",RIGHT(E168,2)="SH"),"是","")&amp;IF(AND($H$1="深证A股",RIGHT(E168,2)="SZ"),"是","")&amp;IF(AND($H$1="创业板",LEFT(E168,1)-3=0),"是","")&amp;IF(AND($H$1="全部A股",E168&lt;&gt;0),"是","")&amp;IF(AND($H$1="中小板",LEFT(E168,3)="002"),"是",""))</f>
        <v>是</v>
      </c>
      <c r="I168" s="46">
        <f ca="1">IF(E168="","",IF(OR([1]!EM_S_VAL_MV(E168,deadline)="",[1]!EM_S_VAL_MV(E168,deadline)="--",[1]!EM_S_VAL_MV(E168,deadline)="null"),0,[1]!EM_S_VAL_MV(E168,deadline)/100000000))</f>
        <v>38.015113006999997</v>
      </c>
      <c r="J168" s="46">
        <f ca="1">IF(E168="","",IF(RIGHT(LEFT($J$1,6),3)="TTM",[1]!EM_S_FA_PROFIT_TTM(E168,LEFT(RIGHT($J$1,11),10),1)/100000000,[1]!EM_S_STM07_IS(E168,61,LEFT(RIGHT($J$1,5),4)&amp;"-12-31",1)/100000000))</f>
        <v>-51.651380678100004</v>
      </c>
      <c r="K168" s="36">
        <f t="shared" ca="1" si="12"/>
        <v>-0.73599413041669692</v>
      </c>
      <c r="L168" s="46">
        <f ca="1">IF(E168="","",IF(ISERROR(IF(行业估值!$E$7="最新年报",[1]!EM_S_STM07_BS(E168,140,LEFT(RIGHT($L$1,5),4)&amp;"-12-31",1)/100000000,[1]!EM_S_STM07_BS(E168,140,LEFT(RIGHT($L$1,11),10),1)/100000000)),0,IF(行业估值!$E$7="最新年报",[1]!EM_S_STM07_BS(E168,140,LEFT(RIGHT($L$1,5),4)&amp;"-12-31",1)/100000000,[1]!EM_S_STM07_BS(E168,140,LEFT(RIGHT($L$1,11),10),1)/100000000)))</f>
        <v>44.298017227599999</v>
      </c>
      <c r="M168" s="36">
        <f t="shared" ca="1" si="13"/>
        <v>0.85816737150290734</v>
      </c>
      <c r="N168" s="37" t="str">
        <f ca="1">IF(E168="","",IF(ISERROR([1]!EM_S_EST_NETPROFIT(E168,行业估值!$E$6,deadline)/100000000),"-",[1]!EM_S_EST_NETPROFIT(E168,行业估值!$E$6,deadline)/100000000))</f>
        <v>-</v>
      </c>
      <c r="O168" s="36" t="str">
        <f t="shared" ca="1" si="14"/>
        <v>-</v>
      </c>
      <c r="T168" s="64" t="s">
        <v>431</v>
      </c>
      <c r="U168" s="64" t="s">
        <v>432</v>
      </c>
    </row>
    <row r="169" spans="4:21">
      <c r="D169" s="45" t="str">
        <f>IF(AND(行业估值!$B$39=$G169,COUNTIF($G$2:$G$2552,$G169)&gt;=1),COUNTIF($G$2:G169,$G169),"")</f>
        <v/>
      </c>
      <c r="E169" s="65" t="str">
        <f t="shared" si="10"/>
        <v>000589.SZ</v>
      </c>
      <c r="F169" s="65" t="str">
        <f t="shared" si="11"/>
        <v>贵州轮胎</v>
      </c>
      <c r="G169" s="34" t="str">
        <f>IF(E169="","",IF(行业估值!$C$5="申万行业",[1]!EM_S_INFO_INDUSTRY_SW2014(E169,"1"),IF(行业估值!$C$5="证监会行业",[1]!EM_S_INFO_INDUSTRY_CSRC1(E169,"1"),[1]!EM_S_INFO_INDUSTRY_EM2016(E169,"1"))))</f>
        <v>基础化工</v>
      </c>
      <c r="H169" s="34" t="str">
        <f>IF(E169="","",IF($H$1="上证50",[1]!EM_S_INFO_COMPINDEX(E169,"000016"),"")&amp;IF($H$1="上证180",[1]!EM_S_INFO_COMPINDEX(E169,"000010"),"")&amp;IF($H$1="沪深300",[1]!EM_S_INFO_COMPINDEX(E169,"000300"),"")&amp;IF(AND($H$1="上证A股",RIGHT(E169,2)="SH"),"是","")&amp;IF(AND($H$1="深证A股",RIGHT(E169,2)="SZ"),"是","")&amp;IF(AND($H$1="创业板",LEFT(E169,1)-3=0),"是","")&amp;IF(AND($H$1="全部A股",E169&lt;&gt;0),"是","")&amp;IF(AND($H$1="中小板",LEFT(E169,3)="002"),"是",""))</f>
        <v>是</v>
      </c>
      <c r="I169" s="46">
        <f ca="1">IF(E169="","",IF(OR([1]!EM_S_VAL_MV(E169,deadline)="",[1]!EM_S_VAL_MV(E169,deadline)="--",[1]!EM_S_VAL_MV(E169,deadline)="null"),0,[1]!EM_S_VAL_MV(E169,deadline)/100000000))</f>
        <v>33.422511502399999</v>
      </c>
      <c r="J169" s="46">
        <f ca="1">IF(E169="","",IF(RIGHT(LEFT($J$1,6),3)="TTM",[1]!EM_S_FA_PROFIT_TTM(E169,LEFT(RIGHT($J$1,11),10),1)/100000000,[1]!EM_S_STM07_IS(E169,61,LEFT(RIGHT($J$1,5),4)&amp;"-12-31",1)/100000000))</f>
        <v>1.5367992456999999</v>
      </c>
      <c r="K169" s="36">
        <f t="shared" ca="1" si="12"/>
        <v>21.748131121170815</v>
      </c>
      <c r="L169" s="46">
        <f ca="1">IF(E169="","",IF(ISERROR(IF(行业估值!$E$7="最新年报",[1]!EM_S_STM07_BS(E169,140,LEFT(RIGHT($L$1,5),4)&amp;"-12-31",1)/100000000,[1]!EM_S_STM07_BS(E169,140,LEFT(RIGHT($L$1,11),10),1)/100000000)),0,IF(行业估值!$E$7="最新年报",[1]!EM_S_STM07_BS(E169,140,LEFT(RIGHT($L$1,5),4)&amp;"-12-31",1)/100000000,[1]!EM_S_STM07_BS(E169,140,LEFT(RIGHT($L$1,11),10),1)/100000000)))</f>
        <v>35.423416158099997</v>
      </c>
      <c r="M169" s="36">
        <f t="shared" ca="1" si="13"/>
        <v>0.94351463318022011</v>
      </c>
      <c r="N169" s="37" t="str">
        <f ca="1">IF(E169="","",IF(ISERROR([1]!EM_S_EST_NETPROFIT(E169,行业估值!$E$6,deadline)/100000000),"-",[1]!EM_S_EST_NETPROFIT(E169,行业估值!$E$6,deadline)/100000000))</f>
        <v>-</v>
      </c>
      <c r="O169" s="36" t="str">
        <f t="shared" ca="1" si="14"/>
        <v>-</v>
      </c>
      <c r="T169" s="64" t="s">
        <v>7184</v>
      </c>
      <c r="U169" s="64" t="s">
        <v>433</v>
      </c>
    </row>
    <row r="170" spans="4:21">
      <c r="D170" s="45" t="str">
        <f>IF(AND(行业估值!$B$39=$G170,COUNTIF($G$2:$G$2552,$G170)&gt;=1),COUNTIF($G$2:G170,$G170),"")</f>
        <v/>
      </c>
      <c r="E170" s="65" t="str">
        <f t="shared" si="10"/>
        <v>000590.SZ</v>
      </c>
      <c r="F170" s="65" t="str">
        <f t="shared" si="11"/>
        <v>启迪古汉</v>
      </c>
      <c r="G170" s="34" t="str">
        <f>IF(E170="","",IF(行业估值!$C$5="申万行业",[1]!EM_S_INFO_INDUSTRY_SW2014(E170,"1"),IF(行业估值!$C$5="证监会行业",[1]!EM_S_INFO_INDUSTRY_CSRC1(E170,"1"),[1]!EM_S_INFO_INDUSTRY_EM2016(E170,"1"))))</f>
        <v>医药生物</v>
      </c>
      <c r="H170" s="34" t="str">
        <f>IF(E170="","",IF($H$1="上证50",[1]!EM_S_INFO_COMPINDEX(E170,"000016"),"")&amp;IF($H$1="上证180",[1]!EM_S_INFO_COMPINDEX(E170,"000010"),"")&amp;IF($H$1="沪深300",[1]!EM_S_INFO_COMPINDEX(E170,"000300"),"")&amp;IF(AND($H$1="上证A股",RIGHT(E170,2)="SH"),"是","")&amp;IF(AND($H$1="深证A股",RIGHT(E170,2)="SZ"),"是","")&amp;IF(AND($H$1="创业板",LEFT(E170,1)-3=0),"是","")&amp;IF(AND($H$1="全部A股",E170&lt;&gt;0),"是","")&amp;IF(AND($H$1="中小板",LEFT(E170,3)="002"),"是",""))</f>
        <v>是</v>
      </c>
      <c r="I170" s="46">
        <f ca="1">IF(E170="","",IF(OR([1]!EM_S_VAL_MV(E170,deadline)="",[1]!EM_S_VAL_MV(E170,deadline)="--",[1]!EM_S_VAL_MV(E170,deadline)="null"),0,[1]!EM_S_VAL_MV(E170,deadline)/100000000))</f>
        <v>26.653152017100002</v>
      </c>
      <c r="J170" s="46">
        <f ca="1">IF(E170="","",IF(RIGHT(LEFT($J$1,6),3)="TTM",[1]!EM_S_FA_PROFIT_TTM(E170,LEFT(RIGHT($J$1,11),10),1)/100000000,[1]!EM_S_STM07_IS(E170,61,LEFT(RIGHT($J$1,5),4)&amp;"-12-31",1)/100000000))</f>
        <v>-9.6387156099999996E-2</v>
      </c>
      <c r="K170" s="36">
        <f t="shared" ca="1" si="12"/>
        <v>-276.52182194739538</v>
      </c>
      <c r="L170" s="46">
        <f ca="1">IF(E170="","",IF(ISERROR(IF(行业估值!$E$7="最新年报",[1]!EM_S_STM07_BS(E170,140,LEFT(RIGHT($L$1,5),4)&amp;"-12-31",1)/100000000,[1]!EM_S_STM07_BS(E170,140,LEFT(RIGHT($L$1,11),10),1)/100000000)),0,IF(行业估值!$E$7="最新年报",[1]!EM_S_STM07_BS(E170,140,LEFT(RIGHT($L$1,5),4)&amp;"-12-31",1)/100000000,[1]!EM_S_STM07_BS(E170,140,LEFT(RIGHT($L$1,11),10),1)/100000000)))</f>
        <v>5.9705183307000009</v>
      </c>
      <c r="M170" s="36">
        <f t="shared" ca="1" si="13"/>
        <v>4.4641269887827493</v>
      </c>
      <c r="N170" s="37" t="str">
        <f ca="1">IF(E170="","",IF(ISERROR([1]!EM_S_EST_NETPROFIT(E170,行业估值!$E$6,deadline)/100000000),"-",[1]!EM_S_EST_NETPROFIT(E170,行业估值!$E$6,deadline)/100000000))</f>
        <v>-</v>
      </c>
      <c r="O170" s="36" t="str">
        <f t="shared" ca="1" si="14"/>
        <v>-</v>
      </c>
      <c r="T170" s="64" t="s">
        <v>434</v>
      </c>
      <c r="U170" s="64" t="s">
        <v>435</v>
      </c>
    </row>
    <row r="171" spans="4:21">
      <c r="D171" s="45" t="str">
        <f>IF(AND(行业估值!$B$39=$G171,COUNTIF($G$2:$G$2552,$G171)&gt;=1),COUNTIF($G$2:G171,$G171),"")</f>
        <v/>
      </c>
      <c r="E171" s="65" t="str">
        <f t="shared" si="10"/>
        <v>000591.SZ</v>
      </c>
      <c r="F171" s="65" t="str">
        <f t="shared" si="11"/>
        <v>太阳能</v>
      </c>
      <c r="G171" s="34" t="str">
        <f>IF(E171="","",IF(行业估值!$C$5="申万行业",[1]!EM_S_INFO_INDUSTRY_SW2014(E171,"1"),IF(行业估值!$C$5="证监会行业",[1]!EM_S_INFO_INDUSTRY_CSRC1(E171,"1"),[1]!EM_S_INFO_INDUSTRY_EM2016(E171,"1"))))</f>
        <v>电气设备</v>
      </c>
      <c r="H171" s="34" t="str">
        <f>IF(E171="","",IF($H$1="上证50",[1]!EM_S_INFO_COMPINDEX(E171,"000016"),"")&amp;IF($H$1="上证180",[1]!EM_S_INFO_COMPINDEX(E171,"000010"),"")&amp;IF($H$1="沪深300",[1]!EM_S_INFO_COMPINDEX(E171,"000300"),"")&amp;IF(AND($H$1="上证A股",RIGHT(E171,2)="SH"),"是","")&amp;IF(AND($H$1="深证A股",RIGHT(E171,2)="SZ"),"是","")&amp;IF(AND($H$1="创业板",LEFT(E171,1)-3=0),"是","")&amp;IF(AND($H$1="全部A股",E171&lt;&gt;0),"是","")&amp;IF(AND($H$1="中小板",LEFT(E171,3)="002"),"是",""))</f>
        <v>是</v>
      </c>
      <c r="I171" s="46">
        <f ca="1">IF(E171="","",IF(OR([1]!EM_S_VAL_MV(E171,deadline)="",[1]!EM_S_VAL_MV(E171,deadline)="--",[1]!EM_S_VAL_MV(E171,deadline)="null"),0,[1]!EM_S_VAL_MV(E171,deadline)/100000000))</f>
        <v>103.44417230080001</v>
      </c>
      <c r="J171" s="46">
        <f ca="1">IF(E171="","",IF(RIGHT(LEFT($J$1,6),3)="TTM",[1]!EM_S_FA_PROFIT_TTM(E171,LEFT(RIGHT($J$1,11),10),1)/100000000,[1]!EM_S_STM07_IS(E171,61,LEFT(RIGHT($J$1,5),4)&amp;"-12-31",1)/100000000))</f>
        <v>9.5715882871000009</v>
      </c>
      <c r="K171" s="36">
        <f t="shared" ca="1" si="12"/>
        <v>10.807419750828158</v>
      </c>
      <c r="L171" s="46">
        <f ca="1">IF(E171="","",IF(ISERROR(IF(行业估值!$E$7="最新年报",[1]!EM_S_STM07_BS(E171,140,LEFT(RIGHT($L$1,5),4)&amp;"-12-31",1)/100000000,[1]!EM_S_STM07_BS(E171,140,LEFT(RIGHT($L$1,11),10),1)/100000000)),0,IF(行业估值!$E$7="最新年报",[1]!EM_S_STM07_BS(E171,140,LEFT(RIGHT($L$1,5),4)&amp;"-12-31",1)/100000000,[1]!EM_S_STM07_BS(E171,140,LEFT(RIGHT($L$1,11),10),1)/100000000)))</f>
        <v>132.38362028189999</v>
      </c>
      <c r="M171" s="36">
        <f t="shared" ca="1" si="13"/>
        <v>0.7813970646861309</v>
      </c>
      <c r="N171" s="37" t="str">
        <f ca="1">IF(E171="","",IF(ISERROR([1]!EM_S_EST_NETPROFIT(E171,行业估值!$E$6,deadline)/100000000),"-",[1]!EM_S_EST_NETPROFIT(E171,行业估值!$E$6,deadline)/100000000))</f>
        <v>-</v>
      </c>
      <c r="O171" s="36" t="str">
        <f t="shared" ca="1" si="14"/>
        <v>-</v>
      </c>
      <c r="T171" s="64" t="s">
        <v>436</v>
      </c>
      <c r="U171" s="64" t="s">
        <v>437</v>
      </c>
    </row>
    <row r="172" spans="4:21">
      <c r="D172" s="45" t="str">
        <f>IF(AND(行业估值!$B$39=$G172,COUNTIF($G$2:$G$2552,$G172)&gt;=1),COUNTIF($G$2:G172,$G172),"")</f>
        <v/>
      </c>
      <c r="E172" s="65" t="str">
        <f t="shared" si="10"/>
        <v>000592.SZ</v>
      </c>
      <c r="F172" s="65" t="str">
        <f t="shared" si="11"/>
        <v>平潭发展</v>
      </c>
      <c r="G172" s="34" t="str">
        <f>IF(E172="","",IF(行业估值!$C$5="申万行业",[1]!EM_S_INFO_INDUSTRY_SW2014(E172,"1"),IF(行业估值!$C$5="证监会行业",[1]!EM_S_INFO_INDUSTRY_CSRC1(E172,"1"),[1]!EM_S_INFO_INDUSTRY_EM2016(E172,"1"))))</f>
        <v>农林牧渔</v>
      </c>
      <c r="H172" s="34" t="str">
        <f>IF(E172="","",IF($H$1="上证50",[1]!EM_S_INFO_COMPINDEX(E172,"000016"),"")&amp;IF($H$1="上证180",[1]!EM_S_INFO_COMPINDEX(E172,"000010"),"")&amp;IF($H$1="沪深300",[1]!EM_S_INFO_COMPINDEX(E172,"000300"),"")&amp;IF(AND($H$1="上证A股",RIGHT(E172,2)="SH"),"是","")&amp;IF(AND($H$1="深证A股",RIGHT(E172,2)="SZ"),"是","")&amp;IF(AND($H$1="创业板",LEFT(E172,1)-3=0),"是","")&amp;IF(AND($H$1="全部A股",E172&lt;&gt;0),"是","")&amp;IF(AND($H$1="中小板",LEFT(E172,3)="002"),"是",""))</f>
        <v>是</v>
      </c>
      <c r="I172" s="46">
        <f ca="1">IF(E172="","",IF(OR([1]!EM_S_VAL_MV(E172,deadline)="",[1]!EM_S_VAL_MV(E172,deadline)="--",[1]!EM_S_VAL_MV(E172,deadline)="null"),0,[1]!EM_S_VAL_MV(E172,deadline)/100000000))</f>
        <v>53.123974529999998</v>
      </c>
      <c r="J172" s="46">
        <f ca="1">IF(E172="","",IF(RIGHT(LEFT($J$1,6),3)="TTM",[1]!EM_S_FA_PROFIT_TTM(E172,LEFT(RIGHT($J$1,11),10),1)/100000000,[1]!EM_S_STM07_IS(E172,61,LEFT(RIGHT($J$1,5),4)&amp;"-12-31",1)/100000000))</f>
        <v>-0.26650402049999999</v>
      </c>
      <c r="K172" s="36">
        <f t="shared" ca="1" si="12"/>
        <v>-199.33648441900334</v>
      </c>
      <c r="L172" s="46">
        <f ca="1">IF(E172="","",IF(ISERROR(IF(行业估值!$E$7="最新年报",[1]!EM_S_STM07_BS(E172,140,LEFT(RIGHT($L$1,5),4)&amp;"-12-31",1)/100000000,[1]!EM_S_STM07_BS(E172,140,LEFT(RIGHT($L$1,11),10),1)/100000000)),0,IF(行业估值!$E$7="最新年报",[1]!EM_S_STM07_BS(E172,140,LEFT(RIGHT($L$1,5),4)&amp;"-12-31",1)/100000000,[1]!EM_S_STM07_BS(E172,140,LEFT(RIGHT($L$1,11),10),1)/100000000)))</f>
        <v>32.469004970699999</v>
      </c>
      <c r="M172" s="36">
        <f t="shared" ca="1" si="13"/>
        <v>1.6361442113159619</v>
      </c>
      <c r="N172" s="37" t="str">
        <f ca="1">IF(E172="","",IF(ISERROR([1]!EM_S_EST_NETPROFIT(E172,行业估值!$E$6,deadline)/100000000),"-",[1]!EM_S_EST_NETPROFIT(E172,行业估值!$E$6,deadline)/100000000))</f>
        <v>-</v>
      </c>
      <c r="O172" s="36" t="str">
        <f t="shared" ca="1" si="14"/>
        <v>-</v>
      </c>
      <c r="T172" s="64" t="s">
        <v>438</v>
      </c>
      <c r="U172" s="64" t="s">
        <v>439</v>
      </c>
    </row>
    <row r="173" spans="4:21">
      <c r="D173" s="45" t="str">
        <f>IF(AND(行业估值!$B$39=$G173,COUNTIF($G$2:$G$2552,$G173)&gt;=1),COUNTIF($G$2:G173,$G173),"")</f>
        <v/>
      </c>
      <c r="E173" s="65" t="str">
        <f t="shared" si="10"/>
        <v>000593.SZ</v>
      </c>
      <c r="F173" s="65" t="str">
        <f t="shared" si="11"/>
        <v>大通燃气</v>
      </c>
      <c r="G173" s="34" t="str">
        <f>IF(E173="","",IF(行业估值!$C$5="申万行业",[1]!EM_S_INFO_INDUSTRY_SW2014(E173,"1"),IF(行业估值!$C$5="证监会行业",[1]!EM_S_INFO_INDUSTRY_CSRC1(E173,"1"),[1]!EM_S_INFO_INDUSTRY_EM2016(E173,"1"))))</f>
        <v>公用事业</v>
      </c>
      <c r="H173" s="34" t="str">
        <f>IF(E173="","",IF($H$1="上证50",[1]!EM_S_INFO_COMPINDEX(E173,"000016"),"")&amp;IF($H$1="上证180",[1]!EM_S_INFO_COMPINDEX(E173,"000010"),"")&amp;IF($H$1="沪深300",[1]!EM_S_INFO_COMPINDEX(E173,"000300"),"")&amp;IF(AND($H$1="上证A股",RIGHT(E173,2)="SH"),"是","")&amp;IF(AND($H$1="深证A股",RIGHT(E173,2)="SZ"),"是","")&amp;IF(AND($H$1="创业板",LEFT(E173,1)-3=0),"是","")&amp;IF(AND($H$1="全部A股",E173&lt;&gt;0),"是","")&amp;IF(AND($H$1="中小板",LEFT(E173,3)="002"),"是",""))</f>
        <v>是</v>
      </c>
      <c r="I173" s="46">
        <f ca="1">IF(E173="","",IF(OR([1]!EM_S_VAL_MV(E173,deadline)="",[1]!EM_S_VAL_MV(E173,deadline)="--",[1]!EM_S_VAL_MV(E173,deadline)="null"),0,[1]!EM_S_VAL_MV(E173,deadline)/100000000))</f>
        <v>21.840628448099999</v>
      </c>
      <c r="J173" s="46">
        <f ca="1">IF(E173="","",IF(RIGHT(LEFT($J$1,6),3)="TTM",[1]!EM_S_FA_PROFIT_TTM(E173,LEFT(RIGHT($J$1,11),10),1)/100000000,[1]!EM_S_STM07_IS(E173,61,LEFT(RIGHT($J$1,5),4)&amp;"-12-31",1)/100000000))</f>
        <v>-1.7922206675999999</v>
      </c>
      <c r="K173" s="36">
        <f t="shared" ca="1" si="12"/>
        <v>-12.186350064441138</v>
      </c>
      <c r="L173" s="46">
        <f ca="1">IF(E173="","",IF(ISERROR(IF(行业估值!$E$7="最新年报",[1]!EM_S_STM07_BS(E173,140,LEFT(RIGHT($L$1,5),4)&amp;"-12-31",1)/100000000,[1]!EM_S_STM07_BS(E173,140,LEFT(RIGHT($L$1,11),10),1)/100000000)),0,IF(行业估值!$E$7="最新年报",[1]!EM_S_STM07_BS(E173,140,LEFT(RIGHT($L$1,5),4)&amp;"-12-31",1)/100000000,[1]!EM_S_STM07_BS(E173,140,LEFT(RIGHT($L$1,11),10),1)/100000000)))</f>
        <v>9.4527979170999998</v>
      </c>
      <c r="M173" s="36">
        <f t="shared" ca="1" si="13"/>
        <v>2.3104935321414795</v>
      </c>
      <c r="N173" s="37" t="str">
        <f ca="1">IF(E173="","",IF(ISERROR([1]!EM_S_EST_NETPROFIT(E173,行业估值!$E$6,deadline)/100000000),"-",[1]!EM_S_EST_NETPROFIT(E173,行业估值!$E$6,deadline)/100000000))</f>
        <v>-</v>
      </c>
      <c r="O173" s="36" t="str">
        <f t="shared" ca="1" si="14"/>
        <v>-</v>
      </c>
      <c r="T173" s="64" t="s">
        <v>440</v>
      </c>
      <c r="U173" s="64" t="s">
        <v>441</v>
      </c>
    </row>
    <row r="174" spans="4:21">
      <c r="D174" s="45">
        <f>IF(AND(行业估值!$B$39=$G174,COUNTIF($G$2:$G$2552,$G174)&gt;=1),COUNTIF($G$2:G174,$G174),"")</f>
        <v>9</v>
      </c>
      <c r="E174" s="65" t="str">
        <f t="shared" si="10"/>
        <v>000595.SZ</v>
      </c>
      <c r="F174" s="65" t="str">
        <f t="shared" si="11"/>
        <v>宝塔实业</v>
      </c>
      <c r="G174" s="34" t="str">
        <f>IF(E174="","",IF(行业估值!$C$5="申万行业",[1]!EM_S_INFO_INDUSTRY_SW2014(E174,"1"),IF(行业估值!$C$5="证监会行业",[1]!EM_S_INFO_INDUSTRY_CSRC1(E174,"1"),[1]!EM_S_INFO_INDUSTRY_EM2016(E174,"1"))))</f>
        <v>机械设备</v>
      </c>
      <c r="H174" s="34" t="str">
        <f>IF(E174="","",IF($H$1="上证50",[1]!EM_S_INFO_COMPINDEX(E174,"000016"),"")&amp;IF($H$1="上证180",[1]!EM_S_INFO_COMPINDEX(E174,"000010"),"")&amp;IF($H$1="沪深300",[1]!EM_S_INFO_COMPINDEX(E174,"000300"),"")&amp;IF(AND($H$1="上证A股",RIGHT(E174,2)="SH"),"是","")&amp;IF(AND($H$1="深证A股",RIGHT(E174,2)="SZ"),"是","")&amp;IF(AND($H$1="创业板",LEFT(E174,1)-3=0),"是","")&amp;IF(AND($H$1="全部A股",E174&lt;&gt;0),"是","")&amp;IF(AND($H$1="中小板",LEFT(E174,3)="002"),"是",""))</f>
        <v>是</v>
      </c>
      <c r="I174" s="46">
        <f ca="1">IF(E174="","",IF(OR([1]!EM_S_VAL_MV(E174,deadline)="",[1]!EM_S_VAL_MV(E174,deadline)="--",[1]!EM_S_VAL_MV(E174,deadline)="null"),0,[1]!EM_S_VAL_MV(E174,deadline)/100000000))</f>
        <v>25.756210724999999</v>
      </c>
      <c r="J174" s="46">
        <f ca="1">IF(E174="","",IF(RIGHT(LEFT($J$1,6),3)="TTM",[1]!EM_S_FA_PROFIT_TTM(E174,LEFT(RIGHT($J$1,11),10),1)/100000000,[1]!EM_S_STM07_IS(E174,61,LEFT(RIGHT($J$1,5),4)&amp;"-12-31",1)/100000000))</f>
        <v>-1.9394301563999998</v>
      </c>
      <c r="K174" s="36">
        <f t="shared" ca="1" si="12"/>
        <v>-13.280298153561288</v>
      </c>
      <c r="L174" s="46">
        <f ca="1">IF(E174="","",IF(ISERROR(IF(行业估值!$E$7="最新年报",[1]!EM_S_STM07_BS(E174,140,LEFT(RIGHT($L$1,5),4)&amp;"-12-31",1)/100000000,[1]!EM_S_STM07_BS(E174,140,LEFT(RIGHT($L$1,11),10),1)/100000000)),0,IF(行业估值!$E$7="最新年报",[1]!EM_S_STM07_BS(E174,140,LEFT(RIGHT($L$1,5),4)&amp;"-12-31",1)/100000000,[1]!EM_S_STM07_BS(E174,140,LEFT(RIGHT($L$1,11),10),1)/100000000)))</f>
        <v>5.3885078646000002</v>
      </c>
      <c r="M174" s="36">
        <f t="shared" ca="1" si="13"/>
        <v>4.7798409823629227</v>
      </c>
      <c r="N174" s="37" t="str">
        <f ca="1">IF(E174="","",IF(ISERROR([1]!EM_S_EST_NETPROFIT(E174,行业估值!$E$6,deadline)/100000000),"-",[1]!EM_S_EST_NETPROFIT(E174,行业估值!$E$6,deadline)/100000000))</f>
        <v>-</v>
      </c>
      <c r="O174" s="36" t="str">
        <f t="shared" ca="1" si="14"/>
        <v>-</v>
      </c>
      <c r="T174" s="64" t="s">
        <v>442</v>
      </c>
      <c r="U174" s="64" t="s">
        <v>443</v>
      </c>
    </row>
    <row r="175" spans="4:21">
      <c r="D175" s="45" t="str">
        <f>IF(AND(行业估值!$B$39=$G175,COUNTIF($G$2:$G$2552,$G175)&gt;=1),COUNTIF($G$2:G175,$G175),"")</f>
        <v/>
      </c>
      <c r="E175" s="65" t="str">
        <f t="shared" si="10"/>
        <v>000596.SZ</v>
      </c>
      <c r="F175" s="65" t="str">
        <f t="shared" si="11"/>
        <v>古井贡酒</v>
      </c>
      <c r="G175" s="34" t="str">
        <f>IF(E175="","",IF(行业估值!$C$5="申万行业",[1]!EM_S_INFO_INDUSTRY_SW2014(E175,"1"),IF(行业估值!$C$5="证监会行业",[1]!EM_S_INFO_INDUSTRY_CSRC1(E175,"1"),[1]!EM_S_INFO_INDUSTRY_EM2016(E175,"1"))))</f>
        <v>食品饮料</v>
      </c>
      <c r="H175" s="34" t="str">
        <f>IF(E175="","",IF($H$1="上证50",[1]!EM_S_INFO_COMPINDEX(E175,"000016"),"")&amp;IF($H$1="上证180",[1]!EM_S_INFO_COMPINDEX(E175,"000010"),"")&amp;IF($H$1="沪深300",[1]!EM_S_INFO_COMPINDEX(E175,"000300"),"")&amp;IF(AND($H$1="上证A股",RIGHT(E175,2)="SH"),"是","")&amp;IF(AND($H$1="深证A股",RIGHT(E175,2)="SZ"),"是","")&amp;IF(AND($H$1="创业板",LEFT(E175,1)-3=0),"是","")&amp;IF(AND($H$1="全部A股",E175&lt;&gt;0),"是","")&amp;IF(AND($H$1="中小板",LEFT(E175,3)="002"),"是",""))</f>
        <v>是</v>
      </c>
      <c r="I175" s="46">
        <f ca="1">IF(E175="","",IF(OR([1]!EM_S_VAL_MV(E175,deadline)="",[1]!EM_S_VAL_MV(E175,deadline)="--",[1]!EM_S_VAL_MV(E175,deadline)="null"),0,[1]!EM_S_VAL_MV(E175,deadline)/100000000))</f>
        <v>562.47083999999995</v>
      </c>
      <c r="J175" s="46">
        <f ca="1">IF(E175="","",IF(RIGHT(LEFT($J$1,6),3)="TTM",[1]!EM_S_FA_PROFIT_TTM(E175,LEFT(RIGHT($J$1,11),10),1)/100000000,[1]!EM_S_STM07_IS(E175,61,LEFT(RIGHT($J$1,5),4)&amp;"-12-31",1)/100000000))</f>
        <v>22.332446759899998</v>
      </c>
      <c r="K175" s="36">
        <f t="shared" ca="1" si="12"/>
        <v>25.186261319559893</v>
      </c>
      <c r="L175" s="46">
        <f ca="1">IF(E175="","",IF(ISERROR(IF(行业估值!$E$7="最新年报",[1]!EM_S_STM07_BS(E175,140,LEFT(RIGHT($L$1,5),4)&amp;"-12-31",1)/100000000,[1]!EM_S_STM07_BS(E175,140,LEFT(RIGHT($L$1,11),10),1)/100000000)),0,IF(行业估值!$E$7="最新年报",[1]!EM_S_STM07_BS(E175,140,LEFT(RIGHT($L$1,5),4)&amp;"-12-31",1)/100000000,[1]!EM_S_STM07_BS(E175,140,LEFT(RIGHT($L$1,11),10),1)/100000000)))</f>
        <v>85.881951852100002</v>
      </c>
      <c r="M175" s="36">
        <f t="shared" ca="1" si="13"/>
        <v>6.5493485868678043</v>
      </c>
      <c r="N175" s="37">
        <f ca="1">IF(E175="","",IF(ISERROR([1]!EM_S_EST_NETPROFIT(E175,行业估值!$E$6,deadline)/100000000),"-",[1]!EM_S_EST_NETPROFIT(E175,行业估值!$E$6,deadline)/100000000))</f>
        <v>22.407668421052634</v>
      </c>
      <c r="O175" s="36">
        <f t="shared" ca="1" si="14"/>
        <v>25.10171203138399</v>
      </c>
      <c r="T175" s="64" t="s">
        <v>444</v>
      </c>
      <c r="U175" s="64" t="s">
        <v>445</v>
      </c>
    </row>
    <row r="176" spans="4:21">
      <c r="D176" s="45" t="str">
        <f>IF(AND(行业估值!$B$39=$G176,COUNTIF($G$2:$G$2552,$G176)&gt;=1),COUNTIF($G$2:G176,$G176),"")</f>
        <v/>
      </c>
      <c r="E176" s="65" t="str">
        <f t="shared" si="10"/>
        <v>000597.SZ</v>
      </c>
      <c r="F176" s="65" t="str">
        <f t="shared" si="11"/>
        <v>东北制药</v>
      </c>
      <c r="G176" s="34" t="str">
        <f>IF(E176="","",IF(行业估值!$C$5="申万行业",[1]!EM_S_INFO_INDUSTRY_SW2014(E176,"1"),IF(行业估值!$C$5="证监会行业",[1]!EM_S_INFO_INDUSTRY_CSRC1(E176,"1"),[1]!EM_S_INFO_INDUSTRY_EM2016(E176,"1"))))</f>
        <v>医药生物</v>
      </c>
      <c r="H176" s="34" t="str">
        <f>IF(E176="","",IF($H$1="上证50",[1]!EM_S_INFO_COMPINDEX(E176,"000016"),"")&amp;IF($H$1="上证180",[1]!EM_S_INFO_COMPINDEX(E176,"000010"),"")&amp;IF($H$1="沪深300",[1]!EM_S_INFO_COMPINDEX(E176,"000300"),"")&amp;IF(AND($H$1="上证A股",RIGHT(E176,2)="SH"),"是","")&amp;IF(AND($H$1="深证A股",RIGHT(E176,2)="SZ"),"是","")&amp;IF(AND($H$1="创业板",LEFT(E176,1)-3=0),"是","")&amp;IF(AND($H$1="全部A股",E176&lt;&gt;0),"是","")&amp;IF(AND($H$1="中小板",LEFT(E176,3)="002"),"是",""))</f>
        <v>是</v>
      </c>
      <c r="I176" s="46">
        <f ca="1">IF(E176="","",IF(OR([1]!EM_S_VAL_MV(E176,deadline)="",[1]!EM_S_VAL_MV(E176,deadline)="--",[1]!EM_S_VAL_MV(E176,deadline)="null"),0,[1]!EM_S_VAL_MV(E176,deadline)/100000000))</f>
        <v>62.335664807000001</v>
      </c>
      <c r="J176" s="46">
        <f ca="1">IF(E176="","",IF(RIGHT(LEFT($J$1,6),3)="TTM",[1]!EM_S_FA_PROFIT_TTM(E176,LEFT(RIGHT($J$1,11),10),1)/100000000,[1]!EM_S_STM07_IS(E176,61,LEFT(RIGHT($J$1,5),4)&amp;"-12-31",1)/100000000))</f>
        <v>2.2156325611000001</v>
      </c>
      <c r="K176" s="36">
        <f t="shared" ca="1" si="12"/>
        <v>28.134477666302246</v>
      </c>
      <c r="L176" s="46">
        <f ca="1">IF(E176="","",IF(ISERROR(IF(行业估值!$E$7="最新年报",[1]!EM_S_STM07_BS(E176,140,LEFT(RIGHT($L$1,5),4)&amp;"-12-31",1)/100000000,[1]!EM_S_STM07_BS(E176,140,LEFT(RIGHT($L$1,11),10),1)/100000000)),0,IF(行业估值!$E$7="最新年报",[1]!EM_S_STM07_BS(E176,140,LEFT(RIGHT($L$1,5),4)&amp;"-12-31",1)/100000000,[1]!EM_S_STM07_BS(E176,140,LEFT(RIGHT($L$1,11),10),1)/100000000)))</f>
        <v>37.281421841799997</v>
      </c>
      <c r="M176" s="36">
        <f t="shared" ca="1" si="13"/>
        <v>1.672030242610252</v>
      </c>
      <c r="N176" s="37" t="str">
        <f ca="1">IF(E176="","",IF(ISERROR([1]!EM_S_EST_NETPROFIT(E176,行业估值!$E$6,deadline)/100000000),"-",[1]!EM_S_EST_NETPROFIT(E176,行业估值!$E$6,deadline)/100000000))</f>
        <v>-</v>
      </c>
      <c r="O176" s="36" t="str">
        <f t="shared" ca="1" si="14"/>
        <v>-</v>
      </c>
      <c r="T176" s="64" t="s">
        <v>446</v>
      </c>
      <c r="U176" s="64" t="s">
        <v>447</v>
      </c>
    </row>
    <row r="177" spans="4:21">
      <c r="D177" s="45" t="str">
        <f>IF(AND(行业估值!$B$39=$G177,COUNTIF($G$2:$G$2552,$G177)&gt;=1),COUNTIF($G$2:G177,$G177),"")</f>
        <v/>
      </c>
      <c r="E177" s="65" t="str">
        <f t="shared" si="10"/>
        <v>000598.SZ</v>
      </c>
      <c r="F177" s="65" t="str">
        <f t="shared" si="11"/>
        <v>兴蓉环境</v>
      </c>
      <c r="G177" s="34" t="str">
        <f>IF(E177="","",IF(行业估值!$C$5="申万行业",[1]!EM_S_INFO_INDUSTRY_SW2014(E177,"1"),IF(行业估值!$C$5="证监会行业",[1]!EM_S_INFO_INDUSTRY_CSRC1(E177,"1"),[1]!EM_S_INFO_INDUSTRY_EM2016(E177,"1"))))</f>
        <v>公用事业</v>
      </c>
      <c r="H177" s="34" t="str">
        <f>IF(E177="","",IF($H$1="上证50",[1]!EM_S_INFO_COMPINDEX(E177,"000016"),"")&amp;IF($H$1="上证180",[1]!EM_S_INFO_COMPINDEX(E177,"000010"),"")&amp;IF($H$1="沪深300",[1]!EM_S_INFO_COMPINDEX(E177,"000300"),"")&amp;IF(AND($H$1="上证A股",RIGHT(E177,2)="SH"),"是","")&amp;IF(AND($H$1="深证A股",RIGHT(E177,2)="SZ"),"是","")&amp;IF(AND($H$1="创业板",LEFT(E177,1)-3=0),"是","")&amp;IF(AND($H$1="全部A股",E177&lt;&gt;0),"是","")&amp;IF(AND($H$1="中小板",LEFT(E177,3)="002"),"是",""))</f>
        <v>是</v>
      </c>
      <c r="I177" s="46">
        <f ca="1">IF(E177="","",IF(OR([1]!EM_S_VAL_MV(E177,deadline)="",[1]!EM_S_VAL_MV(E177,deadline)="--",[1]!EM_S_VAL_MV(E177,deadline)="null"),0,[1]!EM_S_VAL_MV(E177,deadline)/100000000))</f>
        <v>134.9770808104</v>
      </c>
      <c r="J177" s="46">
        <f ca="1">IF(E177="","",IF(RIGHT(LEFT($J$1,6),3)="TTM",[1]!EM_S_FA_PROFIT_TTM(E177,LEFT(RIGHT($J$1,11),10),1)/100000000,[1]!EM_S_STM07_IS(E177,61,LEFT(RIGHT($J$1,5),4)&amp;"-12-31",1)/100000000))</f>
        <v>10.9165873452</v>
      </c>
      <c r="K177" s="36">
        <f t="shared" ca="1" si="12"/>
        <v>12.364402586834899</v>
      </c>
      <c r="L177" s="46">
        <f ca="1">IF(E177="","",IF(ISERROR(IF(行业估值!$E$7="最新年报",[1]!EM_S_STM07_BS(E177,140,LEFT(RIGHT($L$1,5),4)&amp;"-12-31",1)/100000000,[1]!EM_S_STM07_BS(E177,140,LEFT(RIGHT($L$1,11),10),1)/100000000)),0,IF(行业估值!$E$7="最新年报",[1]!EM_S_STM07_BS(E177,140,LEFT(RIGHT($L$1,5),4)&amp;"-12-31",1)/100000000,[1]!EM_S_STM07_BS(E177,140,LEFT(RIGHT($L$1,11),10),1)/100000000)))</f>
        <v>111.00656830760001</v>
      </c>
      <c r="M177" s="36">
        <f t="shared" ca="1" si="13"/>
        <v>1.2159377851982374</v>
      </c>
      <c r="N177" s="37">
        <f ca="1">IF(E177="","",IF(ISERROR([1]!EM_S_EST_NETPROFIT(E177,行业估值!$E$6,deadline)/100000000),"-",[1]!EM_S_EST_NETPROFIT(E177,行业估值!$E$6,deadline)/100000000))</f>
        <v>11.05735</v>
      </c>
      <c r="O177" s="36">
        <f t="shared" ca="1" si="14"/>
        <v>12.207000846531946</v>
      </c>
      <c r="T177" s="64" t="s">
        <v>448</v>
      </c>
      <c r="U177" s="64" t="s">
        <v>449</v>
      </c>
    </row>
    <row r="178" spans="4:21">
      <c r="D178" s="45" t="str">
        <f>IF(AND(行业估值!$B$39=$G178,COUNTIF($G$2:$G$2552,$G178)&gt;=1),COUNTIF($G$2:G178,$G178),"")</f>
        <v/>
      </c>
      <c r="E178" s="65" t="str">
        <f t="shared" si="10"/>
        <v>000599.SZ</v>
      </c>
      <c r="F178" s="65" t="str">
        <f t="shared" si="11"/>
        <v>青岛双星</v>
      </c>
      <c r="G178" s="34" t="str">
        <f>IF(E178="","",IF(行业估值!$C$5="申万行业",[1]!EM_S_INFO_INDUSTRY_SW2014(E178,"1"),IF(行业估值!$C$5="证监会行业",[1]!EM_S_INFO_INDUSTRY_CSRC1(E178,"1"),[1]!EM_S_INFO_INDUSTRY_EM2016(E178,"1"))))</f>
        <v>基础化工</v>
      </c>
      <c r="H178" s="34" t="str">
        <f>IF(E178="","",IF($H$1="上证50",[1]!EM_S_INFO_COMPINDEX(E178,"000016"),"")&amp;IF($H$1="上证180",[1]!EM_S_INFO_COMPINDEX(E178,"000010"),"")&amp;IF($H$1="沪深300",[1]!EM_S_INFO_COMPINDEX(E178,"000300"),"")&amp;IF(AND($H$1="上证A股",RIGHT(E178,2)="SH"),"是","")&amp;IF(AND($H$1="深证A股",RIGHT(E178,2)="SZ"),"是","")&amp;IF(AND($H$1="创业板",LEFT(E178,1)-3=0),"是","")&amp;IF(AND($H$1="全部A股",E178&lt;&gt;0),"是","")&amp;IF(AND($H$1="中小板",LEFT(E178,3)="002"),"是",""))</f>
        <v>是</v>
      </c>
      <c r="I178" s="46">
        <f ca="1">IF(E178="","",IF(OR([1]!EM_S_VAL_MV(E178,deadline)="",[1]!EM_S_VAL_MV(E178,deadline)="--",[1]!EM_S_VAL_MV(E178,deadline)="null"),0,[1]!EM_S_VAL_MV(E178,deadline)/100000000))</f>
        <v>37.116942956799996</v>
      </c>
      <c r="J178" s="46">
        <f ca="1">IF(E178="","",IF(RIGHT(LEFT($J$1,6),3)="TTM",[1]!EM_S_FA_PROFIT_TTM(E178,LEFT(RIGHT($J$1,11),10),1)/100000000,[1]!EM_S_STM07_IS(E178,61,LEFT(RIGHT($J$1,5),4)&amp;"-12-31",1)/100000000))</f>
        <v>0.11925694269999999</v>
      </c>
      <c r="K178" s="36">
        <f t="shared" ca="1" si="12"/>
        <v>311.23507039896634</v>
      </c>
      <c r="L178" s="46">
        <f ca="1">IF(E178="","",IF(ISERROR(IF(行业估值!$E$7="最新年报",[1]!EM_S_STM07_BS(E178,140,LEFT(RIGHT($L$1,5),4)&amp;"-12-31",1)/100000000,[1]!EM_S_STM07_BS(E178,140,LEFT(RIGHT($L$1,11),10),1)/100000000)),0,IF(行业估值!$E$7="最新年报",[1]!EM_S_STM07_BS(E178,140,LEFT(RIGHT($L$1,5),4)&amp;"-12-31",1)/100000000,[1]!EM_S_STM07_BS(E178,140,LEFT(RIGHT($L$1,11),10),1)/100000000)))</f>
        <v>36.996143342700002</v>
      </c>
      <c r="M178" s="36">
        <f t="shared" ca="1" si="13"/>
        <v>1.0032651947793858</v>
      </c>
      <c r="N178" s="37">
        <f ca="1">IF(E178="","",IF(ISERROR([1]!EM_S_EST_NETPROFIT(E178,行业估值!$E$6,deadline)/100000000),"-",[1]!EM_S_EST_NETPROFIT(E178,行业估值!$E$6,deadline)/100000000))</f>
        <v>0.33260000000000001</v>
      </c>
      <c r="O178" s="36">
        <f t="shared" ca="1" si="14"/>
        <v>111.59634082020443</v>
      </c>
      <c r="T178" s="64" t="s">
        <v>450</v>
      </c>
      <c r="U178" s="64" t="s">
        <v>451</v>
      </c>
    </row>
    <row r="179" spans="4:21">
      <c r="D179" s="45" t="str">
        <f>IF(AND(行业估值!$B$39=$G179,COUNTIF($G$2:$G$2552,$G179)&gt;=1),COUNTIF($G$2:G179,$G179),"")</f>
        <v/>
      </c>
      <c r="E179" s="65" t="str">
        <f t="shared" si="10"/>
        <v>000600.SZ</v>
      </c>
      <c r="F179" s="65" t="str">
        <f t="shared" si="11"/>
        <v>建投能源</v>
      </c>
      <c r="G179" s="34" t="str">
        <f>IF(E179="","",IF(行业估值!$C$5="申万行业",[1]!EM_S_INFO_INDUSTRY_SW2014(E179,"1"),IF(行业估值!$C$5="证监会行业",[1]!EM_S_INFO_INDUSTRY_CSRC1(E179,"1"),[1]!EM_S_INFO_INDUSTRY_EM2016(E179,"1"))))</f>
        <v>公用事业</v>
      </c>
      <c r="H179" s="34" t="str">
        <f>IF(E179="","",IF($H$1="上证50",[1]!EM_S_INFO_COMPINDEX(E179,"000016"),"")&amp;IF($H$1="上证180",[1]!EM_S_INFO_COMPINDEX(E179,"000010"),"")&amp;IF($H$1="沪深300",[1]!EM_S_INFO_COMPINDEX(E179,"000300"),"")&amp;IF(AND($H$1="上证A股",RIGHT(E179,2)="SH"),"是","")&amp;IF(AND($H$1="深证A股",RIGHT(E179,2)="SZ"),"是","")&amp;IF(AND($H$1="创业板",LEFT(E179,1)-3=0),"是","")&amp;IF(AND($H$1="全部A股",E179&lt;&gt;0),"是","")&amp;IF(AND($H$1="中小板",LEFT(E179,3)="002"),"是",""))</f>
        <v>是</v>
      </c>
      <c r="I179" s="46">
        <f ca="1">IF(E179="","",IF(OR([1]!EM_S_VAL_MV(E179,deadline)="",[1]!EM_S_VAL_MV(E179,deadline)="--",[1]!EM_S_VAL_MV(E179,deadline)="null"),0,[1]!EM_S_VAL_MV(E179,deadline)/100000000))</f>
        <v>86.535553960800002</v>
      </c>
      <c r="J179" s="46">
        <f ca="1">IF(E179="","",IF(RIGHT(LEFT($J$1,6),3)="TTM",[1]!EM_S_FA_PROFIT_TTM(E179,LEFT(RIGHT($J$1,11),10),1)/100000000,[1]!EM_S_STM07_IS(E179,61,LEFT(RIGHT($J$1,5),4)&amp;"-12-31",1)/100000000))</f>
        <v>8.6551043732000004</v>
      </c>
      <c r="K179" s="36">
        <f t="shared" ca="1" si="12"/>
        <v>9.9982103310910997</v>
      </c>
      <c r="L179" s="46">
        <f ca="1">IF(E179="","",IF(ISERROR(IF(行业估值!$E$7="最新年报",[1]!EM_S_STM07_BS(E179,140,LEFT(RIGHT($L$1,5),4)&amp;"-12-31",1)/100000000,[1]!EM_S_STM07_BS(E179,140,LEFT(RIGHT($L$1,11),10),1)/100000000)),0,IF(行业估值!$E$7="最新年报",[1]!EM_S_STM07_BS(E179,140,LEFT(RIGHT($L$1,5),4)&amp;"-12-31",1)/100000000,[1]!EM_S_STM07_BS(E179,140,LEFT(RIGHT($L$1,11),10),1)/100000000)))</f>
        <v>112.63531358739999</v>
      </c>
      <c r="M179" s="36">
        <f t="shared" ca="1" si="13"/>
        <v>0.76828084554185805</v>
      </c>
      <c r="N179" s="37">
        <f ca="1">IF(E179="","",IF(ISERROR([1]!EM_S_EST_NETPROFIT(E179,行业估值!$E$6,deadline)/100000000),"-",[1]!EM_S_EST_NETPROFIT(E179,行业估值!$E$6,deadline)/100000000))</f>
        <v>7.4531000000000001</v>
      </c>
      <c r="O179" s="36">
        <f t="shared" ca="1" si="14"/>
        <v>11.61067930938804</v>
      </c>
      <c r="T179" s="64" t="s">
        <v>452</v>
      </c>
      <c r="U179" s="64" t="s">
        <v>453</v>
      </c>
    </row>
    <row r="180" spans="4:21">
      <c r="D180" s="45" t="str">
        <f>IF(AND(行业估值!$B$39=$G180,COUNTIF($G$2:$G$2552,$G180)&gt;=1),COUNTIF($G$2:G180,$G180),"")</f>
        <v/>
      </c>
      <c r="E180" s="65" t="str">
        <f t="shared" si="10"/>
        <v>000601.SZ</v>
      </c>
      <c r="F180" s="65" t="str">
        <f t="shared" si="11"/>
        <v>韶能股份</v>
      </c>
      <c r="G180" s="34" t="str">
        <f>IF(E180="","",IF(行业估值!$C$5="申万行业",[1]!EM_S_INFO_INDUSTRY_SW2014(E180,"1"),IF(行业估值!$C$5="证监会行业",[1]!EM_S_INFO_INDUSTRY_CSRC1(E180,"1"),[1]!EM_S_INFO_INDUSTRY_EM2016(E180,"1"))))</f>
        <v>公用事业</v>
      </c>
      <c r="H180" s="34" t="str">
        <f>IF(E180="","",IF($H$1="上证50",[1]!EM_S_INFO_COMPINDEX(E180,"000016"),"")&amp;IF($H$1="上证180",[1]!EM_S_INFO_COMPINDEX(E180,"000010"),"")&amp;IF($H$1="沪深300",[1]!EM_S_INFO_COMPINDEX(E180,"000300"),"")&amp;IF(AND($H$1="上证A股",RIGHT(E180,2)="SH"),"是","")&amp;IF(AND($H$1="深证A股",RIGHT(E180,2)="SZ"),"是","")&amp;IF(AND($H$1="创业板",LEFT(E180,1)-3=0),"是","")&amp;IF(AND($H$1="全部A股",E180&lt;&gt;0),"是","")&amp;IF(AND($H$1="中小板",LEFT(E180,3)="002"),"是",""))</f>
        <v>是</v>
      </c>
      <c r="I180" s="46">
        <f ca="1">IF(E180="","",IF(OR([1]!EM_S_VAL_MV(E180,deadline)="",[1]!EM_S_VAL_MV(E180,deadline)="--",[1]!EM_S_VAL_MV(E180,deadline)="null"),0,[1]!EM_S_VAL_MV(E180,deadline)/100000000))</f>
        <v>66.994203478000003</v>
      </c>
      <c r="J180" s="46">
        <f ca="1">IF(E180="","",IF(RIGHT(LEFT($J$1,6),3)="TTM",[1]!EM_S_FA_PROFIT_TTM(E180,LEFT(RIGHT($J$1,11),10),1)/100000000,[1]!EM_S_STM07_IS(E180,61,LEFT(RIGHT($J$1,5),4)&amp;"-12-31",1)/100000000))</f>
        <v>5.3205655081999996</v>
      </c>
      <c r="K180" s="36">
        <f t="shared" ca="1" si="12"/>
        <v>12.591556926561516</v>
      </c>
      <c r="L180" s="46">
        <f ca="1">IF(E180="","",IF(ISERROR(IF(行业估值!$E$7="最新年报",[1]!EM_S_STM07_BS(E180,140,LEFT(RIGHT($L$1,5),4)&amp;"-12-31",1)/100000000,[1]!EM_S_STM07_BS(E180,140,LEFT(RIGHT($L$1,11),10),1)/100000000)),0,IF(行业估值!$E$7="最新年报",[1]!EM_S_STM07_BS(E180,140,LEFT(RIGHT($L$1,5),4)&amp;"-12-31",1)/100000000,[1]!EM_S_STM07_BS(E180,140,LEFT(RIGHT($L$1,11),10),1)/100000000)))</f>
        <v>48.350279993699999</v>
      </c>
      <c r="M180" s="36">
        <f t="shared" ca="1" si="13"/>
        <v>1.3856011482607606</v>
      </c>
      <c r="N180" s="37">
        <f ca="1">IF(E180="","",IF(ISERROR([1]!EM_S_EST_NETPROFIT(E180,行业估值!$E$6,deadline)/100000000),"-",[1]!EM_S_EST_NETPROFIT(E180,行业估值!$E$6,deadline)/100000000))</f>
        <v>5.89</v>
      </c>
      <c r="O180" s="36">
        <f t="shared" ca="1" si="14"/>
        <v>11.374228094736843</v>
      </c>
      <c r="T180" s="64" t="s">
        <v>454</v>
      </c>
      <c r="U180" s="64" t="s">
        <v>455</v>
      </c>
    </row>
    <row r="181" spans="4:21">
      <c r="D181" s="45" t="str">
        <f>IF(AND(行业估值!$B$39=$G181,COUNTIF($G$2:$G$2552,$G181)&gt;=1),COUNTIF($G$2:G181,$G181),"")</f>
        <v/>
      </c>
      <c r="E181" s="65" t="str">
        <f t="shared" si="10"/>
        <v>000603.SZ</v>
      </c>
      <c r="F181" s="65" t="str">
        <f t="shared" si="11"/>
        <v>盛达资源</v>
      </c>
      <c r="G181" s="34" t="str">
        <f>IF(E181="","",IF(行业估值!$C$5="申万行业",[1]!EM_S_INFO_INDUSTRY_SW2014(E181,"1"),IF(行业估值!$C$5="证监会行业",[1]!EM_S_INFO_INDUSTRY_CSRC1(E181,"1"),[1]!EM_S_INFO_INDUSTRY_EM2016(E181,"1"))))</f>
        <v>有色金属</v>
      </c>
      <c r="H181" s="34" t="str">
        <f>IF(E181="","",IF($H$1="上证50",[1]!EM_S_INFO_COMPINDEX(E181,"000016"),"")&amp;IF($H$1="上证180",[1]!EM_S_INFO_COMPINDEX(E181,"000010"),"")&amp;IF($H$1="沪深300",[1]!EM_S_INFO_COMPINDEX(E181,"000300"),"")&amp;IF(AND($H$1="上证A股",RIGHT(E181,2)="SH"),"是","")&amp;IF(AND($H$1="深证A股",RIGHT(E181,2)="SZ"),"是","")&amp;IF(AND($H$1="创业板",LEFT(E181,1)-3=0),"是","")&amp;IF(AND($H$1="全部A股",E181&lt;&gt;0),"是","")&amp;IF(AND($H$1="中小板",LEFT(E181,3)="002"),"是",""))</f>
        <v>是</v>
      </c>
      <c r="I181" s="46">
        <f ca="1">IF(E181="","",IF(OR([1]!EM_S_VAL_MV(E181,deadline)="",[1]!EM_S_VAL_MV(E181,deadline)="--",[1]!EM_S_VAL_MV(E181,deadline)="null"),0,[1]!EM_S_VAL_MV(E181,deadline)/100000000))</f>
        <v>83.969269408199992</v>
      </c>
      <c r="J181" s="46">
        <f ca="1">IF(E181="","",IF(RIGHT(LEFT($J$1,6),3)="TTM",[1]!EM_S_FA_PROFIT_TTM(E181,LEFT(RIGHT($J$1,11),10),1)/100000000,[1]!EM_S_STM07_IS(E181,61,LEFT(RIGHT($J$1,5),4)&amp;"-12-31",1)/100000000))</f>
        <v>5.3749667261000003</v>
      </c>
      <c r="K181" s="36">
        <f t="shared" ca="1" si="12"/>
        <v>15.622286366994295</v>
      </c>
      <c r="L181" s="46">
        <f ca="1">IF(E181="","",IF(ISERROR(IF(行业估值!$E$7="最新年报",[1]!EM_S_STM07_BS(E181,140,LEFT(RIGHT($L$1,5),4)&amp;"-12-31",1)/100000000,[1]!EM_S_STM07_BS(E181,140,LEFT(RIGHT($L$1,11),10),1)/100000000)),0,IF(行业估值!$E$7="最新年报",[1]!EM_S_STM07_BS(E181,140,LEFT(RIGHT($L$1,5),4)&amp;"-12-31",1)/100000000,[1]!EM_S_STM07_BS(E181,140,LEFT(RIGHT($L$1,11),10),1)/100000000)))</f>
        <v>21.5657408625</v>
      </c>
      <c r="M181" s="36">
        <f t="shared" ca="1" si="13"/>
        <v>3.8936417693032546</v>
      </c>
      <c r="N181" s="37">
        <f ca="1">IF(E181="","",IF(ISERROR([1]!EM_S_EST_NETPROFIT(E181,行业估值!$E$6,deadline)/100000000),"-",[1]!EM_S_EST_NETPROFIT(E181,行业估值!$E$6,deadline)/100000000))</f>
        <v>4.6209888888888893</v>
      </c>
      <c r="O181" s="36">
        <f t="shared" ca="1" si="14"/>
        <v>18.171277063682854</v>
      </c>
      <c r="T181" s="64" t="s">
        <v>7185</v>
      </c>
      <c r="U181" s="64" t="s">
        <v>456</v>
      </c>
    </row>
    <row r="182" spans="4:21">
      <c r="D182" s="45" t="str">
        <f>IF(AND(行业估值!$B$39=$G182,COUNTIF($G$2:$G$2552,$G182)&gt;=1),COUNTIF($G$2:G182,$G182),"")</f>
        <v/>
      </c>
      <c r="E182" s="65" t="str">
        <f t="shared" si="10"/>
        <v>000605.SZ</v>
      </c>
      <c r="F182" s="65" t="str">
        <f t="shared" si="11"/>
        <v>渤海股份</v>
      </c>
      <c r="G182" s="34" t="str">
        <f>IF(E182="","",IF(行业估值!$C$5="申万行业",[1]!EM_S_INFO_INDUSTRY_SW2014(E182,"1"),IF(行业估值!$C$5="证监会行业",[1]!EM_S_INFO_INDUSTRY_CSRC1(E182,"1"),[1]!EM_S_INFO_INDUSTRY_EM2016(E182,"1"))))</f>
        <v>公用事业</v>
      </c>
      <c r="H182" s="34" t="str">
        <f>IF(E182="","",IF($H$1="上证50",[1]!EM_S_INFO_COMPINDEX(E182,"000016"),"")&amp;IF($H$1="上证180",[1]!EM_S_INFO_COMPINDEX(E182,"000010"),"")&amp;IF($H$1="沪深300",[1]!EM_S_INFO_COMPINDEX(E182,"000300"),"")&amp;IF(AND($H$1="上证A股",RIGHT(E182,2)="SH"),"是","")&amp;IF(AND($H$1="深证A股",RIGHT(E182,2)="SZ"),"是","")&amp;IF(AND($H$1="创业板",LEFT(E182,1)-3=0),"是","")&amp;IF(AND($H$1="全部A股",E182&lt;&gt;0),"是","")&amp;IF(AND($H$1="中小板",LEFT(E182,3)="002"),"是",""))</f>
        <v>是</v>
      </c>
      <c r="I182" s="46">
        <f ca="1">IF(E182="","",IF(OR([1]!EM_S_VAL_MV(E182,deadline)="",[1]!EM_S_VAL_MV(E182,deadline)="--",[1]!EM_S_VAL_MV(E182,deadline)="null"),0,[1]!EM_S_VAL_MV(E182,deadline)/100000000))</f>
        <v>23.169670020000002</v>
      </c>
      <c r="J182" s="46">
        <f ca="1">IF(E182="","",IF(RIGHT(LEFT($J$1,6),3)="TTM",[1]!EM_S_FA_PROFIT_TTM(E182,LEFT(RIGHT($J$1,11),10),1)/100000000,[1]!EM_S_STM07_IS(E182,61,LEFT(RIGHT($J$1,5),4)&amp;"-12-31",1)/100000000))</f>
        <v>0.88581360590000002</v>
      </c>
      <c r="K182" s="36">
        <f t="shared" ca="1" si="12"/>
        <v>26.156371798398002</v>
      </c>
      <c r="L182" s="46">
        <f ca="1">IF(E182="","",IF(ISERROR(IF(行业估值!$E$7="最新年报",[1]!EM_S_STM07_BS(E182,140,LEFT(RIGHT($L$1,5),4)&amp;"-12-31",1)/100000000,[1]!EM_S_STM07_BS(E182,140,LEFT(RIGHT($L$1,11),10),1)/100000000)),0,IF(行业估值!$E$7="最新年报",[1]!EM_S_STM07_BS(E182,140,LEFT(RIGHT($L$1,5),4)&amp;"-12-31",1)/100000000,[1]!EM_S_STM07_BS(E182,140,LEFT(RIGHT($L$1,11),10),1)/100000000)))</f>
        <v>21.064239168</v>
      </c>
      <c r="M182" s="36">
        <f t="shared" ca="1" si="13"/>
        <v>1.0999528554156608</v>
      </c>
      <c r="N182" s="37">
        <f ca="1">IF(E182="","",IF(ISERROR([1]!EM_S_EST_NETPROFIT(E182,行业估值!$E$6,deadline)/100000000),"-",[1]!EM_S_EST_NETPROFIT(E182,行业估值!$E$6,deadline)/100000000))</f>
        <v>0.69</v>
      </c>
      <c r="O182" s="36">
        <f t="shared" ca="1" si="14"/>
        <v>33.579231913043486</v>
      </c>
      <c r="T182" s="64" t="s">
        <v>457</v>
      </c>
      <c r="U182" s="64" t="s">
        <v>458</v>
      </c>
    </row>
    <row r="183" spans="4:21">
      <c r="D183" s="45" t="str">
        <f>IF(AND(行业估值!$B$39=$G183,COUNTIF($G$2:$G$2552,$G183)&gt;=1),COUNTIF($G$2:G183,$G183),"")</f>
        <v/>
      </c>
      <c r="E183" s="65" t="str">
        <f t="shared" si="10"/>
        <v>000606.SZ</v>
      </c>
      <c r="F183" s="65" t="str">
        <f t="shared" si="11"/>
        <v>顺利办</v>
      </c>
      <c r="G183" s="34" t="str">
        <f>IF(E183="","",IF(行业估值!$C$5="申万行业",[1]!EM_S_INFO_INDUSTRY_SW2014(E183,"1"),IF(行业估值!$C$5="证监会行业",[1]!EM_S_INFO_INDUSTRY_CSRC1(E183,"1"),[1]!EM_S_INFO_INDUSTRY_EM2016(E183,"1"))))</f>
        <v>互联网</v>
      </c>
      <c r="H183" s="34" t="str">
        <f>IF(E183="","",IF($H$1="上证50",[1]!EM_S_INFO_COMPINDEX(E183,"000016"),"")&amp;IF($H$1="上证180",[1]!EM_S_INFO_COMPINDEX(E183,"000010"),"")&amp;IF($H$1="沪深300",[1]!EM_S_INFO_COMPINDEX(E183,"000300"),"")&amp;IF(AND($H$1="上证A股",RIGHT(E183,2)="SH"),"是","")&amp;IF(AND($H$1="深证A股",RIGHT(E183,2)="SZ"),"是","")&amp;IF(AND($H$1="创业板",LEFT(E183,1)-3=0),"是","")&amp;IF(AND($H$1="全部A股",E183&lt;&gt;0),"是","")&amp;IF(AND($H$1="中小板",LEFT(E183,3)="002"),"是",""))</f>
        <v>是</v>
      </c>
      <c r="I183" s="46">
        <f ca="1">IF(E183="","",IF(OR([1]!EM_S_VAL_MV(E183,deadline)="",[1]!EM_S_VAL_MV(E183,deadline)="--",[1]!EM_S_VAL_MV(E183,deadline)="null"),0,[1]!EM_S_VAL_MV(E183,deadline)/100000000))</f>
        <v>42.118964415000001</v>
      </c>
      <c r="J183" s="46">
        <f ca="1">IF(E183="","",IF(RIGHT(LEFT($J$1,6),3)="TTM",[1]!EM_S_FA_PROFIT_TTM(E183,LEFT(RIGHT($J$1,11),10),1)/100000000,[1]!EM_S_STM07_IS(E183,61,LEFT(RIGHT($J$1,5),4)&amp;"-12-31",1)/100000000))</f>
        <v>-1.0571508895000001</v>
      </c>
      <c r="K183" s="36">
        <f t="shared" ca="1" si="12"/>
        <v>-39.841960909592551</v>
      </c>
      <c r="L183" s="46">
        <f ca="1">IF(E183="","",IF(ISERROR(IF(行业估值!$E$7="最新年报",[1]!EM_S_STM07_BS(E183,140,LEFT(RIGHT($L$1,5),4)&amp;"-12-31",1)/100000000,[1]!EM_S_STM07_BS(E183,140,LEFT(RIGHT($L$1,11),10),1)/100000000)),0,IF(行业估值!$E$7="最新年报",[1]!EM_S_STM07_BS(E183,140,LEFT(RIGHT($L$1,5),4)&amp;"-12-31",1)/100000000,[1]!EM_S_STM07_BS(E183,140,LEFT(RIGHT($L$1,11),10),1)/100000000)))</f>
        <v>28.995397460300001</v>
      </c>
      <c r="M183" s="36">
        <f t="shared" ca="1" si="13"/>
        <v>1.4526086242710954</v>
      </c>
      <c r="N183" s="37" t="str">
        <f ca="1">IF(E183="","",IF(ISERROR([1]!EM_S_EST_NETPROFIT(E183,行业估值!$E$6,deadline)/100000000),"-",[1]!EM_S_EST_NETPROFIT(E183,行业估值!$E$6,deadline)/100000000))</f>
        <v>-</v>
      </c>
      <c r="O183" s="36" t="str">
        <f t="shared" ca="1" si="14"/>
        <v>-</v>
      </c>
      <c r="T183" s="64" t="s">
        <v>459</v>
      </c>
      <c r="U183" s="64" t="s">
        <v>460</v>
      </c>
    </row>
    <row r="184" spans="4:21">
      <c r="D184" s="45" t="str">
        <f>IF(AND(行业估值!$B$39=$G184,COUNTIF($G$2:$G$2552,$G184)&gt;=1),COUNTIF($G$2:G184,$G184),"")</f>
        <v/>
      </c>
      <c r="E184" s="65" t="str">
        <f t="shared" si="10"/>
        <v>000607.SZ</v>
      </c>
      <c r="F184" s="65" t="str">
        <f t="shared" si="11"/>
        <v>华媒控股</v>
      </c>
      <c r="G184" s="34" t="str">
        <f>IF(E184="","",IF(行业估值!$C$5="申万行业",[1]!EM_S_INFO_INDUSTRY_SW2014(E184,"1"),IF(行业估值!$C$5="证监会行业",[1]!EM_S_INFO_INDUSTRY_CSRC1(E184,"1"),[1]!EM_S_INFO_INDUSTRY_EM2016(E184,"1"))))</f>
        <v>文化传媒</v>
      </c>
      <c r="H184" s="34" t="str">
        <f>IF(E184="","",IF($H$1="上证50",[1]!EM_S_INFO_COMPINDEX(E184,"000016"),"")&amp;IF($H$1="上证180",[1]!EM_S_INFO_COMPINDEX(E184,"000010"),"")&amp;IF($H$1="沪深300",[1]!EM_S_INFO_COMPINDEX(E184,"000300"),"")&amp;IF(AND($H$1="上证A股",RIGHT(E184,2)="SH"),"是","")&amp;IF(AND($H$1="深证A股",RIGHT(E184,2)="SZ"),"是","")&amp;IF(AND($H$1="创业板",LEFT(E184,1)-3=0),"是","")&amp;IF(AND($H$1="全部A股",E184&lt;&gt;0),"是","")&amp;IF(AND($H$1="中小板",LEFT(E184,3)="002"),"是",""))</f>
        <v>是</v>
      </c>
      <c r="I184" s="46">
        <f ca="1">IF(E184="","",IF(OR([1]!EM_S_VAL_MV(E184,deadline)="",[1]!EM_S_VAL_MV(E184,deadline)="--",[1]!EM_S_VAL_MV(E184,deadline)="null"),0,[1]!EM_S_VAL_MV(E184,deadline)/100000000))</f>
        <v>45.999968131999999</v>
      </c>
      <c r="J184" s="46">
        <f ca="1">IF(E184="","",IF(RIGHT(LEFT($J$1,6),3)="TTM",[1]!EM_S_FA_PROFIT_TTM(E184,LEFT(RIGHT($J$1,11),10),1)/100000000,[1]!EM_S_STM07_IS(E184,61,LEFT(RIGHT($J$1,5),4)&amp;"-12-31",1)/100000000))</f>
        <v>1.602770595</v>
      </c>
      <c r="K184" s="36">
        <f t="shared" ca="1" si="12"/>
        <v>28.700282046289974</v>
      </c>
      <c r="L184" s="46">
        <f ca="1">IF(E184="","",IF(ISERROR(IF(行业估值!$E$7="最新年报",[1]!EM_S_STM07_BS(E184,140,LEFT(RIGHT($L$1,5),4)&amp;"-12-31",1)/100000000,[1]!EM_S_STM07_BS(E184,140,LEFT(RIGHT($L$1,11),10),1)/100000000)),0,IF(行业估值!$E$7="最新年报",[1]!EM_S_STM07_BS(E184,140,LEFT(RIGHT($L$1,5),4)&amp;"-12-31",1)/100000000,[1]!EM_S_STM07_BS(E184,140,LEFT(RIGHT($L$1,11),10),1)/100000000)))</f>
        <v>17.258692966600002</v>
      </c>
      <c r="M184" s="36">
        <f t="shared" ca="1" si="13"/>
        <v>2.6653216568034286</v>
      </c>
      <c r="N184" s="37" t="str">
        <f ca="1">IF(E184="","",IF(ISERROR([1]!EM_S_EST_NETPROFIT(E184,行业估值!$E$6,deadline)/100000000),"-",[1]!EM_S_EST_NETPROFIT(E184,行业估值!$E$6,deadline)/100000000))</f>
        <v>-</v>
      </c>
      <c r="O184" s="36" t="str">
        <f t="shared" ca="1" si="14"/>
        <v>-</v>
      </c>
      <c r="T184" s="64" t="s">
        <v>461</v>
      </c>
      <c r="U184" s="64" t="s">
        <v>462</v>
      </c>
    </row>
    <row r="185" spans="4:21">
      <c r="D185" s="45" t="str">
        <f>IF(AND(行业估值!$B$39=$G185,COUNTIF($G$2:$G$2552,$G185)&gt;=1),COUNTIF($G$2:G185,$G185),"")</f>
        <v/>
      </c>
      <c r="E185" s="65" t="str">
        <f t="shared" si="10"/>
        <v>000608.SZ</v>
      </c>
      <c r="F185" s="65" t="str">
        <f t="shared" si="11"/>
        <v>阳光股份</v>
      </c>
      <c r="G185" s="34" t="str">
        <f>IF(E185="","",IF(行业估值!$C$5="申万行业",[1]!EM_S_INFO_INDUSTRY_SW2014(E185,"1"),IF(行业估值!$C$5="证监会行业",[1]!EM_S_INFO_INDUSTRY_CSRC1(E185,"1"),[1]!EM_S_INFO_INDUSTRY_EM2016(E185,"1"))))</f>
        <v>房地产</v>
      </c>
      <c r="H185" s="34" t="str">
        <f>IF(E185="","",IF($H$1="上证50",[1]!EM_S_INFO_COMPINDEX(E185,"000016"),"")&amp;IF($H$1="上证180",[1]!EM_S_INFO_COMPINDEX(E185,"000010"),"")&amp;IF($H$1="沪深300",[1]!EM_S_INFO_COMPINDEX(E185,"000300"),"")&amp;IF(AND($H$1="上证A股",RIGHT(E185,2)="SH"),"是","")&amp;IF(AND($H$1="深证A股",RIGHT(E185,2)="SZ"),"是","")&amp;IF(AND($H$1="创业板",LEFT(E185,1)-3=0),"是","")&amp;IF(AND($H$1="全部A股",E185&lt;&gt;0),"是","")&amp;IF(AND($H$1="中小板",LEFT(E185,3)="002"),"是",""))</f>
        <v>是</v>
      </c>
      <c r="I185" s="46">
        <f ca="1">IF(E185="","",IF(OR([1]!EM_S_VAL_MV(E185,deadline)="",[1]!EM_S_VAL_MV(E185,deadline)="--",[1]!EM_S_VAL_MV(E185,deadline)="null"),0,[1]!EM_S_VAL_MV(E185,deadline)/100000000))</f>
        <v>38.770518075300004</v>
      </c>
      <c r="J185" s="46">
        <f ca="1">IF(E185="","",IF(RIGHT(LEFT($J$1,6),3)="TTM",[1]!EM_S_FA_PROFIT_TTM(E185,LEFT(RIGHT($J$1,11),10),1)/100000000,[1]!EM_S_STM07_IS(E185,61,LEFT(RIGHT($J$1,5),4)&amp;"-12-31",1)/100000000))</f>
        <v>0.54125000000000001</v>
      </c>
      <c r="K185" s="36">
        <f t="shared" ca="1" si="12"/>
        <v>71.631442171454964</v>
      </c>
      <c r="L185" s="46">
        <f ca="1">IF(E185="","",IF(ISERROR(IF(行业估值!$E$7="最新年报",[1]!EM_S_STM07_BS(E185,140,LEFT(RIGHT($L$1,5),4)&amp;"-12-31",1)/100000000,[1]!EM_S_STM07_BS(E185,140,LEFT(RIGHT($L$1,11),10),1)/100000000)),0,IF(行业估值!$E$7="最新年报",[1]!EM_S_STM07_BS(E185,140,LEFT(RIGHT($L$1,5),4)&amp;"-12-31",1)/100000000,[1]!EM_S_STM07_BS(E185,140,LEFT(RIGHT($L$1,11),10),1)/100000000)))</f>
        <v>29.220949999999998</v>
      </c>
      <c r="M185" s="36">
        <f t="shared" ca="1" si="13"/>
        <v>1.3268055308023869</v>
      </c>
      <c r="N185" s="37" t="str">
        <f ca="1">IF(E185="","",IF(ISERROR([1]!EM_S_EST_NETPROFIT(E185,行业估值!$E$6,deadline)/100000000),"-",[1]!EM_S_EST_NETPROFIT(E185,行业估值!$E$6,deadline)/100000000))</f>
        <v>-</v>
      </c>
      <c r="O185" s="36" t="str">
        <f t="shared" ca="1" si="14"/>
        <v>-</v>
      </c>
      <c r="T185" s="64" t="s">
        <v>463</v>
      </c>
      <c r="U185" s="64" t="s">
        <v>464</v>
      </c>
    </row>
    <row r="186" spans="4:21">
      <c r="D186" s="45" t="str">
        <f>IF(AND(行业估值!$B$39=$G186,COUNTIF($G$2:$G$2552,$G186)&gt;=1),COUNTIF($G$2:G186,$G186),"")</f>
        <v/>
      </c>
      <c r="E186" s="65" t="str">
        <f t="shared" si="10"/>
        <v>000609.SZ</v>
      </c>
      <c r="F186" s="65" t="str">
        <f t="shared" si="11"/>
        <v>中迪投资</v>
      </c>
      <c r="G186" s="34" t="str">
        <f>IF(E186="","",IF(行业估值!$C$5="申万行业",[1]!EM_S_INFO_INDUSTRY_SW2014(E186,"1"),IF(行业估值!$C$5="证监会行业",[1]!EM_S_INFO_INDUSTRY_CSRC1(E186,"1"),[1]!EM_S_INFO_INDUSTRY_EM2016(E186,"1"))))</f>
        <v>房地产</v>
      </c>
      <c r="H186" s="34" t="str">
        <f>IF(E186="","",IF($H$1="上证50",[1]!EM_S_INFO_COMPINDEX(E186,"000016"),"")&amp;IF($H$1="上证180",[1]!EM_S_INFO_COMPINDEX(E186,"000010"),"")&amp;IF($H$1="沪深300",[1]!EM_S_INFO_COMPINDEX(E186,"000300"),"")&amp;IF(AND($H$1="上证A股",RIGHT(E186,2)="SH"),"是","")&amp;IF(AND($H$1="深证A股",RIGHT(E186,2)="SZ"),"是","")&amp;IF(AND($H$1="创业板",LEFT(E186,1)-3=0),"是","")&amp;IF(AND($H$1="全部A股",E186&lt;&gt;0),"是","")&amp;IF(AND($H$1="中小板",LEFT(E186,3)="002"),"是",""))</f>
        <v>是</v>
      </c>
      <c r="I186" s="46">
        <f ca="1">IF(E186="","",IF(OR([1]!EM_S_VAL_MV(E186,deadline)="",[1]!EM_S_VAL_MV(E186,deadline)="--",[1]!EM_S_VAL_MV(E186,deadline)="null"),0,[1]!EM_S_VAL_MV(E186,deadline)/100000000))</f>
        <v>19.871230660799998</v>
      </c>
      <c r="J186" s="46">
        <f ca="1">IF(E186="","",IF(RIGHT(LEFT($J$1,6),3)="TTM",[1]!EM_S_FA_PROFIT_TTM(E186,LEFT(RIGHT($J$1,11),10),1)/100000000,[1]!EM_S_STM07_IS(E186,61,LEFT(RIGHT($J$1,5),4)&amp;"-12-31",1)/100000000))</f>
        <v>-1.3570935477999999</v>
      </c>
      <c r="K186" s="36">
        <f t="shared" ca="1" si="12"/>
        <v>-14.642491442843776</v>
      </c>
      <c r="L186" s="46">
        <f ca="1">IF(E186="","",IF(ISERROR(IF(行业估值!$E$7="最新年报",[1]!EM_S_STM07_BS(E186,140,LEFT(RIGHT($L$1,5),4)&amp;"-12-31",1)/100000000,[1]!EM_S_STM07_BS(E186,140,LEFT(RIGHT($L$1,11),10),1)/100000000)),0,IF(行业估值!$E$7="最新年报",[1]!EM_S_STM07_BS(E186,140,LEFT(RIGHT($L$1,5),4)&amp;"-12-31",1)/100000000,[1]!EM_S_STM07_BS(E186,140,LEFT(RIGHT($L$1,11),10),1)/100000000)))</f>
        <v>14.369666363299999</v>
      </c>
      <c r="M186" s="36">
        <f t="shared" ca="1" si="13"/>
        <v>1.3828595708770905</v>
      </c>
      <c r="N186" s="37" t="str">
        <f ca="1">IF(E186="","",IF(ISERROR([1]!EM_S_EST_NETPROFIT(E186,行业估值!$E$6,deadline)/100000000),"-",[1]!EM_S_EST_NETPROFIT(E186,行业估值!$E$6,deadline)/100000000))</f>
        <v>-</v>
      </c>
      <c r="O186" s="36" t="str">
        <f t="shared" ca="1" si="14"/>
        <v>-</v>
      </c>
      <c r="T186" s="64" t="s">
        <v>465</v>
      </c>
      <c r="U186" s="64" t="s">
        <v>466</v>
      </c>
    </row>
    <row r="187" spans="4:21">
      <c r="D187" s="45" t="str">
        <f>IF(AND(行业估值!$B$39=$G187,COUNTIF($G$2:$G$2552,$G187)&gt;=1),COUNTIF($G$2:G187,$G187),"")</f>
        <v/>
      </c>
      <c r="E187" s="65" t="str">
        <f t="shared" si="10"/>
        <v>000610.SZ</v>
      </c>
      <c r="F187" s="65" t="str">
        <f t="shared" si="11"/>
        <v>西安旅游</v>
      </c>
      <c r="G187" s="34" t="str">
        <f>IF(E187="","",IF(行业估值!$C$5="申万行业",[1]!EM_S_INFO_INDUSTRY_SW2014(E187,"1"),IF(行业估值!$C$5="证监会行业",[1]!EM_S_INFO_INDUSTRY_CSRC1(E187,"1"),[1]!EM_S_INFO_INDUSTRY_EM2016(E187,"1"))))</f>
        <v>休闲、生活及专业服务</v>
      </c>
      <c r="H187" s="34" t="str">
        <f>IF(E187="","",IF($H$1="上证50",[1]!EM_S_INFO_COMPINDEX(E187,"000016"),"")&amp;IF($H$1="上证180",[1]!EM_S_INFO_COMPINDEX(E187,"000010"),"")&amp;IF($H$1="沪深300",[1]!EM_S_INFO_COMPINDEX(E187,"000300"),"")&amp;IF(AND($H$1="上证A股",RIGHT(E187,2)="SH"),"是","")&amp;IF(AND($H$1="深证A股",RIGHT(E187,2)="SZ"),"是","")&amp;IF(AND($H$1="创业板",LEFT(E187,1)-3=0),"是","")&amp;IF(AND($H$1="全部A股",E187&lt;&gt;0),"是","")&amp;IF(AND($H$1="中小板",LEFT(E187,3)="002"),"是",""))</f>
        <v>是</v>
      </c>
      <c r="I187" s="46">
        <f ca="1">IF(E187="","",IF(OR([1]!EM_S_VAL_MV(E187,deadline)="",[1]!EM_S_VAL_MV(E187,deadline)="--",[1]!EM_S_VAL_MV(E187,deadline)="null"),0,[1]!EM_S_VAL_MV(E187,deadline)/100000000))</f>
        <v>19.389653091900001</v>
      </c>
      <c r="J187" s="46">
        <f ca="1">IF(E187="","",IF(RIGHT(LEFT($J$1,6),3)="TTM",[1]!EM_S_FA_PROFIT_TTM(E187,LEFT(RIGHT($J$1,11),10),1)/100000000,[1]!EM_S_STM07_IS(E187,61,LEFT(RIGHT($J$1,5),4)&amp;"-12-31",1)/100000000))</f>
        <v>0.91178620989999992</v>
      </c>
      <c r="K187" s="36">
        <f t="shared" ca="1" si="12"/>
        <v>21.265569583495413</v>
      </c>
      <c r="L187" s="46">
        <f ca="1">IF(E187="","",IF(ISERROR(IF(行业估值!$E$7="最新年报",[1]!EM_S_STM07_BS(E187,140,LEFT(RIGHT($L$1,5),4)&amp;"-12-31",1)/100000000,[1]!EM_S_STM07_BS(E187,140,LEFT(RIGHT($L$1,11),10),1)/100000000)),0,IF(行业估值!$E$7="最新年报",[1]!EM_S_STM07_BS(E187,140,LEFT(RIGHT($L$1,5),4)&amp;"-12-31",1)/100000000,[1]!EM_S_STM07_BS(E187,140,LEFT(RIGHT($L$1,11),10),1)/100000000)))</f>
        <v>8.6824083412000004</v>
      </c>
      <c r="M187" s="36">
        <f t="shared" ca="1" si="13"/>
        <v>2.2332113775266351</v>
      </c>
      <c r="N187" s="37" t="str">
        <f ca="1">IF(E187="","",IF(ISERROR([1]!EM_S_EST_NETPROFIT(E187,行业估值!$E$6,deadline)/100000000),"-",[1]!EM_S_EST_NETPROFIT(E187,行业估值!$E$6,deadline)/100000000))</f>
        <v>-</v>
      </c>
      <c r="O187" s="36" t="str">
        <f t="shared" ca="1" si="14"/>
        <v>-</v>
      </c>
      <c r="T187" s="64" t="s">
        <v>467</v>
      </c>
      <c r="U187" s="64" t="s">
        <v>468</v>
      </c>
    </row>
    <row r="188" spans="4:21">
      <c r="D188" s="45" t="str">
        <f>IF(AND(行业估值!$B$39=$G188,COUNTIF($G$2:$G$2552,$G188)&gt;=1),COUNTIF($G$2:G188,$G188),"")</f>
        <v/>
      </c>
      <c r="E188" s="65" t="str">
        <f t="shared" si="10"/>
        <v>000611.SZ</v>
      </c>
      <c r="F188" s="65" t="str">
        <f t="shared" si="11"/>
        <v>*ST天首</v>
      </c>
      <c r="G188" s="34" t="str">
        <f>IF(E188="","",IF(行业估值!$C$5="申万行业",[1]!EM_S_INFO_INDUSTRY_SW2014(E188,"1"),IF(行业估值!$C$5="证监会行业",[1]!EM_S_INFO_INDUSTRY_CSRC1(E188,"1"),[1]!EM_S_INFO_INDUSTRY_EM2016(E188,"1"))))</f>
        <v>纺织服装</v>
      </c>
      <c r="H188" s="34" t="str">
        <f>IF(E188="","",IF($H$1="上证50",[1]!EM_S_INFO_COMPINDEX(E188,"000016"),"")&amp;IF($H$1="上证180",[1]!EM_S_INFO_COMPINDEX(E188,"000010"),"")&amp;IF($H$1="沪深300",[1]!EM_S_INFO_COMPINDEX(E188,"000300"),"")&amp;IF(AND($H$1="上证A股",RIGHT(E188,2)="SH"),"是","")&amp;IF(AND($H$1="深证A股",RIGHT(E188,2)="SZ"),"是","")&amp;IF(AND($H$1="创业板",LEFT(E188,1)-3=0),"是","")&amp;IF(AND($H$1="全部A股",E188&lt;&gt;0),"是","")&amp;IF(AND($H$1="中小板",LEFT(E188,3)="002"),"是",""))</f>
        <v>是</v>
      </c>
      <c r="I188" s="46">
        <f ca="1">IF(E188="","",IF(OR([1]!EM_S_VAL_MV(E188,deadline)="",[1]!EM_S_VAL_MV(E188,deadline)="--",[1]!EM_S_VAL_MV(E188,deadline)="null"),0,[1]!EM_S_VAL_MV(E188,deadline)/100000000))</f>
        <v>13.006147847000001</v>
      </c>
      <c r="J188" s="46">
        <f ca="1">IF(E188="","",IF(RIGHT(LEFT($J$1,6),3)="TTM",[1]!EM_S_FA_PROFIT_TTM(E188,LEFT(RIGHT($J$1,11),10),1)/100000000,[1]!EM_S_STM07_IS(E188,61,LEFT(RIGHT($J$1,5),4)&amp;"-12-31",1)/100000000))</f>
        <v>-1.287842403</v>
      </c>
      <c r="K188" s="36">
        <f t="shared" ca="1" si="12"/>
        <v>-10.099176589233645</v>
      </c>
      <c r="L188" s="46">
        <f ca="1">IF(E188="","",IF(ISERROR(IF(行业估值!$E$7="最新年报",[1]!EM_S_STM07_BS(E188,140,LEFT(RIGHT($L$1,5),4)&amp;"-12-31",1)/100000000,[1]!EM_S_STM07_BS(E188,140,LEFT(RIGHT($L$1,11),10),1)/100000000)),0,IF(行业估值!$E$7="最新年报",[1]!EM_S_STM07_BS(E188,140,LEFT(RIGHT($L$1,5),4)&amp;"-12-31",1)/100000000,[1]!EM_S_STM07_BS(E188,140,LEFT(RIGHT($L$1,11),10),1)/100000000)))</f>
        <v>3.8229183175000001</v>
      </c>
      <c r="M188" s="36">
        <f t="shared" ca="1" si="13"/>
        <v>3.4021516461553332</v>
      </c>
      <c r="N188" s="37" t="str">
        <f ca="1">IF(E188="","",IF(ISERROR([1]!EM_S_EST_NETPROFIT(E188,行业估值!$E$6,deadline)/100000000),"-",[1]!EM_S_EST_NETPROFIT(E188,行业估值!$E$6,deadline)/100000000))</f>
        <v>-</v>
      </c>
      <c r="O188" s="36" t="str">
        <f t="shared" ca="1" si="14"/>
        <v>-</v>
      </c>
      <c r="T188" s="64" t="s">
        <v>7186</v>
      </c>
      <c r="U188" s="64" t="s">
        <v>469</v>
      </c>
    </row>
    <row r="189" spans="4:21">
      <c r="D189" s="45" t="str">
        <f>IF(AND(行业估值!$B$39=$G189,COUNTIF($G$2:$G$2552,$G189)&gt;=1),COUNTIF($G$2:G189,$G189),"")</f>
        <v/>
      </c>
      <c r="E189" s="65" t="str">
        <f t="shared" si="10"/>
        <v>000612.SZ</v>
      </c>
      <c r="F189" s="65" t="str">
        <f t="shared" si="11"/>
        <v>焦作万方</v>
      </c>
      <c r="G189" s="34" t="str">
        <f>IF(E189="","",IF(行业估值!$C$5="申万行业",[1]!EM_S_INFO_INDUSTRY_SW2014(E189,"1"),IF(行业估值!$C$5="证监会行业",[1]!EM_S_INFO_INDUSTRY_CSRC1(E189,"1"),[1]!EM_S_INFO_INDUSTRY_EM2016(E189,"1"))))</f>
        <v>有色金属</v>
      </c>
      <c r="H189" s="34" t="str">
        <f>IF(E189="","",IF($H$1="上证50",[1]!EM_S_INFO_COMPINDEX(E189,"000016"),"")&amp;IF($H$1="上证180",[1]!EM_S_INFO_COMPINDEX(E189,"000010"),"")&amp;IF($H$1="沪深300",[1]!EM_S_INFO_COMPINDEX(E189,"000300"),"")&amp;IF(AND($H$1="上证A股",RIGHT(E189,2)="SH"),"是","")&amp;IF(AND($H$1="深证A股",RIGHT(E189,2)="SZ"),"是","")&amp;IF(AND($H$1="创业板",LEFT(E189,1)-3=0),"是","")&amp;IF(AND($H$1="全部A股",E189&lt;&gt;0),"是","")&amp;IF(AND($H$1="中小板",LEFT(E189,3)="002"),"是",""))</f>
        <v>是</v>
      </c>
      <c r="I189" s="46">
        <f ca="1">IF(E189="","",IF(OR([1]!EM_S_VAL_MV(E189,deadline)="",[1]!EM_S_VAL_MV(E189,deadline)="--",[1]!EM_S_VAL_MV(E189,deadline)="null"),0,[1]!EM_S_VAL_MV(E189,deadline)/100000000))</f>
        <v>48.641735275200006</v>
      </c>
      <c r="J189" s="46">
        <f ca="1">IF(E189="","",IF(RIGHT(LEFT($J$1,6),3)="TTM",[1]!EM_S_FA_PROFIT_TTM(E189,LEFT(RIGHT($J$1,11),10),1)/100000000,[1]!EM_S_STM07_IS(E189,61,LEFT(RIGHT($J$1,5),4)&amp;"-12-31",1)/100000000))</f>
        <v>-2.7173490554000002</v>
      </c>
      <c r="K189" s="36">
        <f t="shared" ca="1" si="12"/>
        <v>-17.900436890335321</v>
      </c>
      <c r="L189" s="46">
        <f ca="1">IF(E189="","",IF(ISERROR(IF(行业估值!$E$7="最新年报",[1]!EM_S_STM07_BS(E189,140,LEFT(RIGHT($L$1,5),4)&amp;"-12-31",1)/100000000,[1]!EM_S_STM07_BS(E189,140,LEFT(RIGHT($L$1,11),10),1)/100000000)),0,IF(行业估值!$E$7="最新年报",[1]!EM_S_STM07_BS(E189,140,LEFT(RIGHT($L$1,5),4)&amp;"-12-31",1)/100000000,[1]!EM_S_STM07_BS(E189,140,LEFT(RIGHT($L$1,11),10),1)/100000000)))</f>
        <v>42.576018709899998</v>
      </c>
      <c r="M189" s="36">
        <f t="shared" ca="1" si="13"/>
        <v>1.142467913842061</v>
      </c>
      <c r="N189" s="37" t="str">
        <f ca="1">IF(E189="","",IF(ISERROR([1]!EM_S_EST_NETPROFIT(E189,行业估值!$E$6,deadline)/100000000),"-",[1]!EM_S_EST_NETPROFIT(E189,行业估值!$E$6,deadline)/100000000))</f>
        <v>-</v>
      </c>
      <c r="O189" s="36" t="str">
        <f t="shared" ca="1" si="14"/>
        <v>-</v>
      </c>
      <c r="T189" s="64" t="s">
        <v>470</v>
      </c>
      <c r="U189" s="64" t="s">
        <v>471</v>
      </c>
    </row>
    <row r="190" spans="4:21">
      <c r="D190" s="45" t="str">
        <f>IF(AND(行业估值!$B$39=$G190,COUNTIF($G$2:$G$2552,$G190)&gt;=1),COUNTIF($G$2:G190,$G190),"")</f>
        <v/>
      </c>
      <c r="E190" s="65" t="str">
        <f t="shared" si="10"/>
        <v>000613.SZ</v>
      </c>
      <c r="F190" s="65" t="str">
        <f t="shared" si="11"/>
        <v>大东海A</v>
      </c>
      <c r="G190" s="34" t="str">
        <f>IF(E190="","",IF(行业估值!$C$5="申万行业",[1]!EM_S_INFO_INDUSTRY_SW2014(E190,"1"),IF(行业估值!$C$5="证监会行业",[1]!EM_S_INFO_INDUSTRY_CSRC1(E190,"1"),[1]!EM_S_INFO_INDUSTRY_EM2016(E190,"1"))))</f>
        <v>休闲、生活及专业服务</v>
      </c>
      <c r="H190" s="34" t="str">
        <f>IF(E190="","",IF($H$1="上证50",[1]!EM_S_INFO_COMPINDEX(E190,"000016"),"")&amp;IF($H$1="上证180",[1]!EM_S_INFO_COMPINDEX(E190,"000010"),"")&amp;IF($H$1="沪深300",[1]!EM_S_INFO_COMPINDEX(E190,"000300"),"")&amp;IF(AND($H$1="上证A股",RIGHT(E190,2)="SH"),"是","")&amp;IF(AND($H$1="深证A股",RIGHT(E190,2)="SZ"),"是","")&amp;IF(AND($H$1="创业板",LEFT(E190,1)-3=0),"是","")&amp;IF(AND($H$1="全部A股",E190&lt;&gt;0),"是","")&amp;IF(AND($H$1="中小板",LEFT(E190,3)="002"),"是",""))</f>
        <v>是</v>
      </c>
      <c r="I190" s="46">
        <f ca="1">IF(E190="","",IF(OR([1]!EM_S_VAL_MV(E190,deadline)="",[1]!EM_S_VAL_MV(E190,deadline)="--",[1]!EM_S_VAL_MV(E190,deadline)="null"),0,[1]!EM_S_VAL_MV(E190,deadline)/100000000))</f>
        <v>19.18807</v>
      </c>
      <c r="J190" s="46">
        <f ca="1">IF(E190="","",IF(RIGHT(LEFT($J$1,6),3)="TTM",[1]!EM_S_FA_PROFIT_TTM(E190,LEFT(RIGHT($J$1,11),10),1)/100000000,[1]!EM_S_STM07_IS(E190,61,LEFT(RIGHT($J$1,5),4)&amp;"-12-31",1)/100000000))</f>
        <v>-3.4074246999999998E-3</v>
      </c>
      <c r="K190" s="36">
        <f t="shared" ca="1" si="12"/>
        <v>-5631.2528344353441</v>
      </c>
      <c r="L190" s="46">
        <f ca="1">IF(E190="","",IF(ISERROR(IF(行业估值!$E$7="最新年报",[1]!EM_S_STM07_BS(E190,140,LEFT(RIGHT($L$1,5),4)&amp;"-12-31",1)/100000000,[1]!EM_S_STM07_BS(E190,140,LEFT(RIGHT($L$1,11),10),1)/100000000)),0,IF(行业估值!$E$7="最新年报",[1]!EM_S_STM07_BS(E190,140,LEFT(RIGHT($L$1,5),4)&amp;"-12-31",1)/100000000,[1]!EM_S_STM07_BS(E190,140,LEFT(RIGHT($L$1,11),10),1)/100000000)))</f>
        <v>0.77389787109999997</v>
      </c>
      <c r="M190" s="36">
        <f t="shared" ca="1" si="13"/>
        <v>24.794059677056012</v>
      </c>
      <c r="N190" s="37" t="str">
        <f ca="1">IF(E190="","",IF(ISERROR([1]!EM_S_EST_NETPROFIT(E190,行业估值!$E$6,deadline)/100000000),"-",[1]!EM_S_EST_NETPROFIT(E190,行业估值!$E$6,deadline)/100000000))</f>
        <v>-</v>
      </c>
      <c r="O190" s="36" t="str">
        <f t="shared" ca="1" si="14"/>
        <v>-</v>
      </c>
      <c r="T190" s="64" t="s">
        <v>472</v>
      </c>
      <c r="U190" s="64" t="s">
        <v>473</v>
      </c>
    </row>
    <row r="191" spans="4:21">
      <c r="D191" s="45" t="str">
        <f>IF(AND(行业估值!$B$39=$G191,COUNTIF($G$2:$G$2552,$G191)&gt;=1),COUNTIF($G$2:G191,$G191),"")</f>
        <v/>
      </c>
      <c r="E191" s="65" t="str">
        <f t="shared" si="10"/>
        <v>000615.SZ</v>
      </c>
      <c r="F191" s="65" t="str">
        <f t="shared" si="11"/>
        <v>京汉股份</v>
      </c>
      <c r="G191" s="34" t="str">
        <f>IF(E191="","",IF(行业估值!$C$5="申万行业",[1]!EM_S_INFO_INDUSTRY_SW2014(E191,"1"),IF(行业估值!$C$5="证监会行业",[1]!EM_S_INFO_INDUSTRY_CSRC1(E191,"1"),[1]!EM_S_INFO_INDUSTRY_EM2016(E191,"1"))))</f>
        <v>房地产</v>
      </c>
      <c r="H191" s="34" t="str">
        <f>IF(E191="","",IF($H$1="上证50",[1]!EM_S_INFO_COMPINDEX(E191,"000016"),"")&amp;IF($H$1="上证180",[1]!EM_S_INFO_COMPINDEX(E191,"000010"),"")&amp;IF($H$1="沪深300",[1]!EM_S_INFO_COMPINDEX(E191,"000300"),"")&amp;IF(AND($H$1="上证A股",RIGHT(E191,2)="SH"),"是","")&amp;IF(AND($H$1="深证A股",RIGHT(E191,2)="SZ"),"是","")&amp;IF(AND($H$1="创业板",LEFT(E191,1)-3=0),"是","")&amp;IF(AND($H$1="全部A股",E191&lt;&gt;0),"是","")&amp;IF(AND($H$1="中小板",LEFT(E191,3)="002"),"是",""))</f>
        <v>是</v>
      </c>
      <c r="I191" s="46">
        <f ca="1">IF(E191="","",IF(OR([1]!EM_S_VAL_MV(E191,deadline)="",[1]!EM_S_VAL_MV(E191,deadline)="--",[1]!EM_S_VAL_MV(E191,deadline)="null"),0,[1]!EM_S_VAL_MV(E191,deadline)/100000000))</f>
        <v>36.5337685159</v>
      </c>
      <c r="J191" s="46">
        <f ca="1">IF(E191="","",IF(RIGHT(LEFT($J$1,6),3)="TTM",[1]!EM_S_FA_PROFIT_TTM(E191,LEFT(RIGHT($J$1,11),10),1)/100000000,[1]!EM_S_STM07_IS(E191,61,LEFT(RIGHT($J$1,5),4)&amp;"-12-31",1)/100000000))</f>
        <v>1.3178531062000001</v>
      </c>
      <c r="K191" s="36">
        <f t="shared" ca="1" si="12"/>
        <v>27.722185685204554</v>
      </c>
      <c r="L191" s="46">
        <f ca="1">IF(E191="","",IF(ISERROR(IF(行业估值!$E$7="最新年报",[1]!EM_S_STM07_BS(E191,140,LEFT(RIGHT($L$1,5),4)&amp;"-12-31",1)/100000000,[1]!EM_S_STM07_BS(E191,140,LEFT(RIGHT($L$1,11),10),1)/100000000)),0,IF(行业估值!$E$7="最新年报",[1]!EM_S_STM07_BS(E191,140,LEFT(RIGHT($L$1,5),4)&amp;"-12-31",1)/100000000,[1]!EM_S_STM07_BS(E191,140,LEFT(RIGHT($L$1,11),10),1)/100000000)))</f>
        <v>17.798867019500001</v>
      </c>
      <c r="M191" s="36">
        <f t="shared" ca="1" si="13"/>
        <v>2.0525895539235446</v>
      </c>
      <c r="N191" s="37">
        <f ca="1">IF(E191="","",IF(ISERROR([1]!EM_S_EST_NETPROFIT(E191,行业估值!$E$6,deadline)/100000000),"-",[1]!EM_S_EST_NETPROFIT(E191,行业估值!$E$6,deadline)/100000000))</f>
        <v>1.7488999999999999</v>
      </c>
      <c r="O191" s="36">
        <f t="shared" ca="1" si="14"/>
        <v>20.889569738635714</v>
      </c>
      <c r="T191" s="64" t="s">
        <v>474</v>
      </c>
      <c r="U191" s="64" t="s">
        <v>475</v>
      </c>
    </row>
    <row r="192" spans="4:21">
      <c r="D192" s="45" t="str">
        <f>IF(AND(行业估值!$B$39=$G192,COUNTIF($G$2:$G$2552,$G192)&gt;=1),COUNTIF($G$2:G192,$G192),"")</f>
        <v/>
      </c>
      <c r="E192" s="65" t="str">
        <f t="shared" si="10"/>
        <v>000616.SZ</v>
      </c>
      <c r="F192" s="65" t="str">
        <f t="shared" si="11"/>
        <v>海航投资</v>
      </c>
      <c r="G192" s="34" t="str">
        <f>IF(E192="","",IF(行业估值!$C$5="申万行业",[1]!EM_S_INFO_INDUSTRY_SW2014(E192,"1"),IF(行业估值!$C$5="证监会行业",[1]!EM_S_INFO_INDUSTRY_CSRC1(E192,"1"),[1]!EM_S_INFO_INDUSTRY_EM2016(E192,"1"))))</f>
        <v>房地产</v>
      </c>
      <c r="H192" s="34" t="str">
        <f>IF(E192="","",IF($H$1="上证50",[1]!EM_S_INFO_COMPINDEX(E192,"000016"),"")&amp;IF($H$1="上证180",[1]!EM_S_INFO_COMPINDEX(E192,"000010"),"")&amp;IF($H$1="沪深300",[1]!EM_S_INFO_COMPINDEX(E192,"000300"),"")&amp;IF(AND($H$1="上证A股",RIGHT(E192,2)="SH"),"是","")&amp;IF(AND($H$1="深证A股",RIGHT(E192,2)="SZ"),"是","")&amp;IF(AND($H$1="创业板",LEFT(E192,1)-3=0),"是","")&amp;IF(AND($H$1="全部A股",E192&lt;&gt;0),"是","")&amp;IF(AND($H$1="中小板",LEFT(E192,3)="002"),"是",""))</f>
        <v>是</v>
      </c>
      <c r="I192" s="46">
        <f ca="1">IF(E192="","",IF(OR([1]!EM_S_VAL_MV(E192,deadline)="",[1]!EM_S_VAL_MV(E192,deadline)="--",[1]!EM_S_VAL_MV(E192,deadline)="null"),0,[1]!EM_S_VAL_MV(E192,deadline)/100000000))</f>
        <v>33.467485545000002</v>
      </c>
      <c r="J192" s="46">
        <f ca="1">IF(E192="","",IF(RIGHT(LEFT($J$1,6),3)="TTM",[1]!EM_S_FA_PROFIT_TTM(E192,LEFT(RIGHT($J$1,11),10),1)/100000000,[1]!EM_S_STM07_IS(E192,61,LEFT(RIGHT($J$1,5),4)&amp;"-12-31",1)/100000000))</f>
        <v>0.13642231769999999</v>
      </c>
      <c r="K192" s="36">
        <f t="shared" ca="1" si="12"/>
        <v>245.32265767978524</v>
      </c>
      <c r="L192" s="46">
        <f ca="1">IF(E192="","",IF(ISERROR(IF(行业估值!$E$7="最新年报",[1]!EM_S_STM07_BS(E192,140,LEFT(RIGHT($L$1,5),4)&amp;"-12-31",1)/100000000,[1]!EM_S_STM07_BS(E192,140,LEFT(RIGHT($L$1,11),10),1)/100000000)),0,IF(行业估值!$E$7="最新年报",[1]!EM_S_STM07_BS(E192,140,LEFT(RIGHT($L$1,5),4)&amp;"-12-31",1)/100000000,[1]!EM_S_STM07_BS(E192,140,LEFT(RIGHT($L$1,11),10),1)/100000000)))</f>
        <v>43.361951990100003</v>
      </c>
      <c r="M192" s="36">
        <f t="shared" ca="1" si="13"/>
        <v>0.77181685807504674</v>
      </c>
      <c r="N192" s="37" t="str">
        <f ca="1">IF(E192="","",IF(ISERROR([1]!EM_S_EST_NETPROFIT(E192,行业估值!$E$6,deadline)/100000000),"-",[1]!EM_S_EST_NETPROFIT(E192,行业估值!$E$6,deadline)/100000000))</f>
        <v>-</v>
      </c>
      <c r="O192" s="36" t="str">
        <f t="shared" ca="1" si="14"/>
        <v>-</v>
      </c>
      <c r="T192" s="64" t="s">
        <v>476</v>
      </c>
      <c r="U192" s="64" t="s">
        <v>477</v>
      </c>
    </row>
    <row r="193" spans="4:21">
      <c r="D193" s="45" t="str">
        <f>IF(AND(行业估值!$B$39=$G193,COUNTIF($G$2:$G$2552,$G193)&gt;=1),COUNTIF($G$2:G193,$G193),"")</f>
        <v/>
      </c>
      <c r="E193" s="65" t="str">
        <f t="shared" si="10"/>
        <v>000617.SZ</v>
      </c>
      <c r="F193" s="65" t="str">
        <f t="shared" si="11"/>
        <v>中油资本</v>
      </c>
      <c r="G193" s="34" t="str">
        <f>IF(E193="","",IF(行业估值!$C$5="申万行业",[1]!EM_S_INFO_INDUSTRY_SW2014(E193,"1"),IF(行业估值!$C$5="证监会行业",[1]!EM_S_INFO_INDUSTRY_CSRC1(E193,"1"),[1]!EM_S_INFO_INDUSTRY_EM2016(E193,"1"))))</f>
        <v>金融</v>
      </c>
      <c r="H193" s="34" t="str">
        <f>IF(E193="","",IF($H$1="上证50",[1]!EM_S_INFO_COMPINDEX(E193,"000016"),"")&amp;IF($H$1="上证180",[1]!EM_S_INFO_COMPINDEX(E193,"000010"),"")&amp;IF($H$1="沪深300",[1]!EM_S_INFO_COMPINDEX(E193,"000300"),"")&amp;IF(AND($H$1="上证A股",RIGHT(E193,2)="SH"),"是","")&amp;IF(AND($H$1="深证A股",RIGHT(E193,2)="SZ"),"是","")&amp;IF(AND($H$1="创业板",LEFT(E193,1)-3=0),"是","")&amp;IF(AND($H$1="全部A股",E193&lt;&gt;0),"是","")&amp;IF(AND($H$1="中小板",LEFT(E193,3)="002"),"是",""))</f>
        <v>是</v>
      </c>
      <c r="I193" s="46">
        <f ca="1">IF(E193="","",IF(OR([1]!EM_S_VAL_MV(E193,deadline)="",[1]!EM_S_VAL_MV(E193,deadline)="--",[1]!EM_S_VAL_MV(E193,deadline)="null"),0,[1]!EM_S_VAL_MV(E193,deadline)/100000000))</f>
        <v>1038.4564957749999</v>
      </c>
      <c r="J193" s="46">
        <f ca="1">IF(E193="","",IF(RIGHT(LEFT($J$1,6),3)="TTM",[1]!EM_S_FA_PROFIT_TTM(E193,LEFT(RIGHT($J$1,11),10),1)/100000000,[1]!EM_S_STM07_IS(E193,61,LEFT(RIGHT($J$1,5),4)&amp;"-12-31",1)/100000000))</f>
        <v>145.06231218670001</v>
      </c>
      <c r="K193" s="36">
        <f t="shared" ca="1" si="12"/>
        <v>7.1586925654298952</v>
      </c>
      <c r="L193" s="46">
        <f ca="1">IF(E193="","",IF(ISERROR(IF(行业估值!$E$7="最新年报",[1]!EM_S_STM07_BS(E193,140,LEFT(RIGHT($L$1,5),4)&amp;"-12-31",1)/100000000,[1]!EM_S_STM07_BS(E193,140,LEFT(RIGHT($L$1,11),10),1)/100000000)),0,IF(行业估值!$E$7="最新年报",[1]!EM_S_STM07_BS(E193,140,LEFT(RIGHT($L$1,5),4)&amp;"-12-31",1)/100000000,[1]!EM_S_STM07_BS(E193,140,LEFT(RIGHT($L$1,11),10),1)/100000000)))</f>
        <v>821.50092981880005</v>
      </c>
      <c r="M193" s="36">
        <f t="shared" ca="1" si="13"/>
        <v>1.2640965555620907</v>
      </c>
      <c r="N193" s="37">
        <f ca="1">IF(E193="","",IF(ISERROR([1]!EM_S_EST_NETPROFIT(E193,行业估值!$E$6,deadline)/100000000),"-",[1]!EM_S_EST_NETPROFIT(E193,行业估值!$E$6,deadline)/100000000))</f>
        <v>80.819999999999993</v>
      </c>
      <c r="O193" s="36">
        <f t="shared" ca="1" si="14"/>
        <v>12.849003907139322</v>
      </c>
      <c r="T193" s="64" t="s">
        <v>478</v>
      </c>
      <c r="U193" s="64" t="s">
        <v>479</v>
      </c>
    </row>
    <row r="194" spans="4:21">
      <c r="D194" s="45" t="str">
        <f>IF(AND(行业估值!$B$39=$G194,COUNTIF($G$2:$G$2552,$G194)&gt;=1),COUNTIF($G$2:G194,$G194),"")</f>
        <v/>
      </c>
      <c r="E194" s="65" t="str">
        <f t="shared" si="10"/>
        <v>000619.SZ</v>
      </c>
      <c r="F194" s="65" t="str">
        <f t="shared" si="11"/>
        <v>海螺型材</v>
      </c>
      <c r="G194" s="34" t="str">
        <f>IF(E194="","",IF(行业估值!$C$5="申万行业",[1]!EM_S_INFO_INDUSTRY_SW2014(E194,"1"),IF(行业估值!$C$5="证监会行业",[1]!EM_S_INFO_INDUSTRY_CSRC1(E194,"1"),[1]!EM_S_INFO_INDUSTRY_EM2016(E194,"1"))))</f>
        <v>建材</v>
      </c>
      <c r="H194" s="34" t="str">
        <f>IF(E194="","",IF($H$1="上证50",[1]!EM_S_INFO_COMPINDEX(E194,"000016"),"")&amp;IF($H$1="上证180",[1]!EM_S_INFO_COMPINDEX(E194,"000010"),"")&amp;IF($H$1="沪深300",[1]!EM_S_INFO_COMPINDEX(E194,"000300"),"")&amp;IF(AND($H$1="上证A股",RIGHT(E194,2)="SH"),"是","")&amp;IF(AND($H$1="深证A股",RIGHT(E194,2)="SZ"),"是","")&amp;IF(AND($H$1="创业板",LEFT(E194,1)-3=0),"是","")&amp;IF(AND($H$1="全部A股",E194&lt;&gt;0),"是","")&amp;IF(AND($H$1="中小板",LEFT(E194,3)="002"),"是",""))</f>
        <v>是</v>
      </c>
      <c r="I194" s="46">
        <f ca="1">IF(E194="","",IF(OR([1]!EM_S_VAL_MV(E194,deadline)="",[1]!EM_S_VAL_MV(E194,deadline)="--",[1]!EM_S_VAL_MV(E194,deadline)="null"),0,[1]!EM_S_VAL_MV(E194,deadline)/100000000))</f>
        <v>19.728000000000002</v>
      </c>
      <c r="J194" s="46">
        <f ca="1">IF(E194="","",IF(RIGHT(LEFT($J$1,6),3)="TTM",[1]!EM_S_FA_PROFIT_TTM(E194,LEFT(RIGHT($J$1,11),10),1)/100000000,[1]!EM_S_STM07_IS(E194,61,LEFT(RIGHT($J$1,5),4)&amp;"-12-31",1)/100000000))</f>
        <v>0.2054088271</v>
      </c>
      <c r="K194" s="36">
        <f t="shared" ca="1" si="12"/>
        <v>96.042610624497357</v>
      </c>
      <c r="L194" s="46">
        <f ca="1">IF(E194="","",IF(ISERROR(IF(行业估值!$E$7="最新年报",[1]!EM_S_STM07_BS(E194,140,LEFT(RIGHT($L$1,5),4)&amp;"-12-31",1)/100000000,[1]!EM_S_STM07_BS(E194,140,LEFT(RIGHT($L$1,11),10),1)/100000000)),0,IF(行业估值!$E$7="最新年报",[1]!EM_S_STM07_BS(E194,140,LEFT(RIGHT($L$1,5),4)&amp;"-12-31",1)/100000000,[1]!EM_S_STM07_BS(E194,140,LEFT(RIGHT($L$1,11),10),1)/100000000)))</f>
        <v>24.727147587299999</v>
      </c>
      <c r="M194" s="36">
        <f t="shared" ca="1" si="13"/>
        <v>0.79782756706367586</v>
      </c>
      <c r="N194" s="37" t="str">
        <f ca="1">IF(E194="","",IF(ISERROR([1]!EM_S_EST_NETPROFIT(E194,行业估值!$E$6,deadline)/100000000),"-",[1]!EM_S_EST_NETPROFIT(E194,行业估值!$E$6,deadline)/100000000))</f>
        <v>-</v>
      </c>
      <c r="O194" s="36" t="str">
        <f t="shared" ca="1" si="14"/>
        <v>-</v>
      </c>
      <c r="T194" s="64" t="s">
        <v>480</v>
      </c>
      <c r="U194" s="64" t="s">
        <v>481</v>
      </c>
    </row>
    <row r="195" spans="4:21">
      <c r="D195" s="45" t="str">
        <f>IF(AND(行业估值!$B$39=$G195,COUNTIF($G$2:$G$2552,$G195)&gt;=1),COUNTIF($G$2:G195,$G195),"")</f>
        <v/>
      </c>
      <c r="E195" s="65" t="str">
        <f t="shared" ref="E195:E258" si="15">IF(U195="","",U195)</f>
        <v>000620.SZ</v>
      </c>
      <c r="F195" s="65" t="str">
        <f t="shared" ref="F195:F258" si="16">IF(T195="","",T195)</f>
        <v>新华联</v>
      </c>
      <c r="G195" s="34" t="str">
        <f>IF(E195="","",IF(行业估值!$C$5="申万行业",[1]!EM_S_INFO_INDUSTRY_SW2014(E195,"1"),IF(行业估值!$C$5="证监会行业",[1]!EM_S_INFO_INDUSTRY_CSRC1(E195,"1"),[1]!EM_S_INFO_INDUSTRY_EM2016(E195,"1"))))</f>
        <v>房地产</v>
      </c>
      <c r="H195" s="34" t="str">
        <f>IF(E195="","",IF($H$1="上证50",[1]!EM_S_INFO_COMPINDEX(E195,"000016"),"")&amp;IF($H$1="上证180",[1]!EM_S_INFO_COMPINDEX(E195,"000010"),"")&amp;IF($H$1="沪深300",[1]!EM_S_INFO_COMPINDEX(E195,"000300"),"")&amp;IF(AND($H$1="上证A股",RIGHT(E195,2)="SH"),"是","")&amp;IF(AND($H$1="深证A股",RIGHT(E195,2)="SZ"),"是","")&amp;IF(AND($H$1="创业板",LEFT(E195,1)-3=0),"是","")&amp;IF(AND($H$1="全部A股",E195&lt;&gt;0),"是","")&amp;IF(AND($H$1="中小板",LEFT(E195,3)="002"),"是",""))</f>
        <v>是</v>
      </c>
      <c r="I195" s="46">
        <f ca="1">IF(E195="","",IF(OR([1]!EM_S_VAL_MV(E195,deadline)="",[1]!EM_S_VAL_MV(E195,deadline)="--",[1]!EM_S_VAL_MV(E195,deadline)="null"),0,[1]!EM_S_VAL_MV(E195,deadline)/100000000))</f>
        <v>97.869225672000013</v>
      </c>
      <c r="J195" s="46">
        <f ca="1">IF(E195="","",IF(RIGHT(LEFT($J$1,6),3)="TTM",[1]!EM_S_FA_PROFIT_TTM(E195,LEFT(RIGHT($J$1,11),10),1)/100000000,[1]!EM_S_STM07_IS(E195,61,LEFT(RIGHT($J$1,5),4)&amp;"-12-31",1)/100000000))</f>
        <v>10.7194322234</v>
      </c>
      <c r="K195" s="36">
        <f t="shared" ref="K195:K258" ca="1" si="17">IF(E195="","",IF(OR(I195=0,J195=0),"-",I195/J195))</f>
        <v>9.1300755144807244</v>
      </c>
      <c r="L195" s="46">
        <f ca="1">IF(E195="","",IF(ISERROR(IF(行业估值!$E$7="最新年报",[1]!EM_S_STM07_BS(E195,140,LEFT(RIGHT($L$1,5),4)&amp;"-12-31",1)/100000000,[1]!EM_S_STM07_BS(E195,140,LEFT(RIGHT($L$1,11),10),1)/100000000)),0,IF(行业估值!$E$7="最新年报",[1]!EM_S_STM07_BS(E195,140,LEFT(RIGHT($L$1,5),4)&amp;"-12-31",1)/100000000,[1]!EM_S_STM07_BS(E195,140,LEFT(RIGHT($L$1,11),10),1)/100000000)))</f>
        <v>72.942162531400001</v>
      </c>
      <c r="M195" s="36">
        <f t="shared" ref="M195:M258" ca="1" si="18">IF(E195="","",IF(OR(I195=0,L195=0),"-",I195/L195))</f>
        <v>1.3417373748669634</v>
      </c>
      <c r="N195" s="37">
        <f ca="1">IF(E195="","",IF(ISERROR([1]!EM_S_EST_NETPROFIT(E195,行业估值!$E$6,deadline)/100000000),"-",[1]!EM_S_EST_NETPROFIT(E195,行业估值!$E$6,deadline)/100000000))</f>
        <v>11.940666666666667</v>
      </c>
      <c r="O195" s="36">
        <f t="shared" ref="O195:O258" ca="1" si="19">IF(E195="","",IF(ISERROR(IF(OR(I195=0,N195=0),"-",I195/N195)),"-",IF(OR(I195=0,N195=0),"-",I195/N195)))</f>
        <v>8.1962949309362969</v>
      </c>
      <c r="T195" s="64" t="s">
        <v>482</v>
      </c>
      <c r="U195" s="64" t="s">
        <v>483</v>
      </c>
    </row>
    <row r="196" spans="4:21">
      <c r="D196" s="45" t="str">
        <f>IF(AND(行业估值!$B$39=$G196,COUNTIF($G$2:$G$2552,$G196)&gt;=1),COUNTIF($G$2:G196,$G196),"")</f>
        <v/>
      </c>
      <c r="E196" s="65" t="str">
        <f t="shared" si="15"/>
        <v>000622.SZ</v>
      </c>
      <c r="F196" s="65" t="str">
        <f t="shared" si="16"/>
        <v>恒立实业</v>
      </c>
      <c r="G196" s="34" t="str">
        <f>IF(E196="","",IF(行业估值!$C$5="申万行业",[1]!EM_S_INFO_INDUSTRY_SW2014(E196,"1"),IF(行业估值!$C$5="证监会行业",[1]!EM_S_INFO_INDUSTRY_CSRC1(E196,"1"),[1]!EM_S_INFO_INDUSTRY_EM2016(E196,"1"))))</f>
        <v>交运设备</v>
      </c>
      <c r="H196" s="34" t="str">
        <f>IF(E196="","",IF($H$1="上证50",[1]!EM_S_INFO_COMPINDEX(E196,"000016"),"")&amp;IF($H$1="上证180",[1]!EM_S_INFO_COMPINDEX(E196,"000010"),"")&amp;IF($H$1="沪深300",[1]!EM_S_INFO_COMPINDEX(E196,"000300"),"")&amp;IF(AND($H$1="上证A股",RIGHT(E196,2)="SH"),"是","")&amp;IF(AND($H$1="深证A股",RIGHT(E196,2)="SZ"),"是","")&amp;IF(AND($H$1="创业板",LEFT(E196,1)-3=0),"是","")&amp;IF(AND($H$1="全部A股",E196&lt;&gt;0),"是","")&amp;IF(AND($H$1="中小板",LEFT(E196,3)="002"),"是",""))</f>
        <v>是</v>
      </c>
      <c r="I196" s="46">
        <f ca="1">IF(E196="","",IF(OR([1]!EM_S_VAL_MV(E196,deadline)="",[1]!EM_S_VAL_MV(E196,deadline)="--",[1]!EM_S_VAL_MV(E196,deadline)="null"),0,[1]!EM_S_VAL_MV(E196,deadline)/100000000))</f>
        <v>19.050124799999999</v>
      </c>
      <c r="J196" s="46">
        <f ca="1">IF(E196="","",IF(RIGHT(LEFT($J$1,6),3)="TTM",[1]!EM_S_FA_PROFIT_TTM(E196,LEFT(RIGHT($J$1,11),10),1)/100000000,[1]!EM_S_STM07_IS(E196,61,LEFT(RIGHT($J$1,5),4)&amp;"-12-31",1)/100000000))</f>
        <v>0.1841165055</v>
      </c>
      <c r="K196" s="36">
        <f t="shared" ca="1" si="17"/>
        <v>103.46777301831855</v>
      </c>
      <c r="L196" s="46">
        <f ca="1">IF(E196="","",IF(ISERROR(IF(行业估值!$E$7="最新年报",[1]!EM_S_STM07_BS(E196,140,LEFT(RIGHT($L$1,5),4)&amp;"-12-31",1)/100000000,[1]!EM_S_STM07_BS(E196,140,LEFT(RIGHT($L$1,11),10),1)/100000000)),0,IF(行业估值!$E$7="最新年报",[1]!EM_S_STM07_BS(E196,140,LEFT(RIGHT($L$1,5),4)&amp;"-12-31",1)/100000000,[1]!EM_S_STM07_BS(E196,140,LEFT(RIGHT($L$1,11),10),1)/100000000)))</f>
        <v>2.0600078293999999</v>
      </c>
      <c r="M196" s="36">
        <f t="shared" ca="1" si="18"/>
        <v>9.2475982509001238</v>
      </c>
      <c r="N196" s="37" t="str">
        <f ca="1">IF(E196="","",IF(ISERROR([1]!EM_S_EST_NETPROFIT(E196,行业估值!$E$6,deadline)/100000000),"-",[1]!EM_S_EST_NETPROFIT(E196,行业估值!$E$6,deadline)/100000000))</f>
        <v>-</v>
      </c>
      <c r="O196" s="36" t="str">
        <f t="shared" ca="1" si="19"/>
        <v>-</v>
      </c>
      <c r="T196" s="64" t="s">
        <v>484</v>
      </c>
      <c r="U196" s="64" t="s">
        <v>485</v>
      </c>
    </row>
    <row r="197" spans="4:21">
      <c r="D197" s="45" t="str">
        <f>IF(AND(行业估值!$B$39=$G197,COUNTIF($G$2:$G$2552,$G197)&gt;=1),COUNTIF($G$2:G197,$G197),"")</f>
        <v/>
      </c>
      <c r="E197" s="65" t="str">
        <f t="shared" si="15"/>
        <v>000623.SZ</v>
      </c>
      <c r="F197" s="65" t="str">
        <f t="shared" si="16"/>
        <v>吉林敖东</v>
      </c>
      <c r="G197" s="34" t="str">
        <f>IF(E197="","",IF(行业估值!$C$5="申万行业",[1]!EM_S_INFO_INDUSTRY_SW2014(E197,"1"),IF(行业估值!$C$5="证监会行业",[1]!EM_S_INFO_INDUSTRY_CSRC1(E197,"1"),[1]!EM_S_INFO_INDUSTRY_EM2016(E197,"1"))))</f>
        <v>医药生物</v>
      </c>
      <c r="H197" s="34" t="str">
        <f>IF(E197="","",IF($H$1="上证50",[1]!EM_S_INFO_COMPINDEX(E197,"000016"),"")&amp;IF($H$1="上证180",[1]!EM_S_INFO_COMPINDEX(E197,"000010"),"")&amp;IF($H$1="沪深300",[1]!EM_S_INFO_COMPINDEX(E197,"000300"),"")&amp;IF(AND($H$1="上证A股",RIGHT(E197,2)="SH"),"是","")&amp;IF(AND($H$1="深证A股",RIGHT(E197,2)="SZ"),"是","")&amp;IF(AND($H$1="创业板",LEFT(E197,1)-3=0),"是","")&amp;IF(AND($H$1="全部A股",E197&lt;&gt;0),"是","")&amp;IF(AND($H$1="中小板",LEFT(E197,3)="002"),"是",""))</f>
        <v>是</v>
      </c>
      <c r="I197" s="46">
        <f ca="1">IF(E197="","",IF(OR([1]!EM_S_VAL_MV(E197,deadline)="",[1]!EM_S_VAL_MV(E197,deadline)="--",[1]!EM_S_VAL_MV(E197,deadline)="null"),0,[1]!EM_S_VAL_MV(E197,deadline)/100000000))</f>
        <v>178.40919086900001</v>
      </c>
      <c r="J197" s="46">
        <f ca="1">IF(E197="","",IF(RIGHT(LEFT($J$1,6),3)="TTM",[1]!EM_S_FA_PROFIT_TTM(E197,LEFT(RIGHT($J$1,11),10),1)/100000000,[1]!EM_S_STM07_IS(E197,61,LEFT(RIGHT($J$1,5),4)&amp;"-12-31",1)/100000000))</f>
        <v>11.886761039000001</v>
      </c>
      <c r="K197" s="36">
        <f t="shared" ca="1" si="17"/>
        <v>15.009066833567731</v>
      </c>
      <c r="L197" s="46">
        <f ca="1">IF(E197="","",IF(ISERROR(IF(行业估值!$E$7="最新年报",[1]!EM_S_STM07_BS(E197,140,LEFT(RIGHT($L$1,5),4)&amp;"-12-31",1)/100000000,[1]!EM_S_STM07_BS(E197,140,LEFT(RIGHT($L$1,11),10),1)/100000000)),0,IF(行业估值!$E$7="最新年报",[1]!EM_S_STM07_BS(E197,140,LEFT(RIGHT($L$1,5),4)&amp;"-12-31",1)/100000000,[1]!EM_S_STM07_BS(E197,140,LEFT(RIGHT($L$1,11),10),1)/100000000)))</f>
        <v>221.0328837186</v>
      </c>
      <c r="M197" s="36">
        <f t="shared" ca="1" si="18"/>
        <v>0.80716130499448757</v>
      </c>
      <c r="N197" s="37" t="str">
        <f ca="1">IF(E197="","",IF(ISERROR([1]!EM_S_EST_NETPROFIT(E197,行业估值!$E$6,deadline)/100000000),"-",[1]!EM_S_EST_NETPROFIT(E197,行业估值!$E$6,deadline)/100000000))</f>
        <v>-</v>
      </c>
      <c r="O197" s="36" t="str">
        <f t="shared" ca="1" si="19"/>
        <v>-</v>
      </c>
      <c r="T197" s="64" t="s">
        <v>486</v>
      </c>
      <c r="U197" s="64" t="s">
        <v>487</v>
      </c>
    </row>
    <row r="198" spans="4:21">
      <c r="D198" s="45" t="str">
        <f>IF(AND(行业估值!$B$39=$G198,COUNTIF($G$2:$G$2552,$G198)&gt;=1),COUNTIF($G$2:G198,$G198),"")</f>
        <v/>
      </c>
      <c r="E198" s="65" t="str">
        <f t="shared" si="15"/>
        <v>000625.SZ</v>
      </c>
      <c r="F198" s="65" t="str">
        <f t="shared" si="16"/>
        <v>长安汽车</v>
      </c>
      <c r="G198" s="34" t="str">
        <f>IF(E198="","",IF(行业估值!$C$5="申万行业",[1]!EM_S_INFO_INDUSTRY_SW2014(E198,"1"),IF(行业估值!$C$5="证监会行业",[1]!EM_S_INFO_INDUSTRY_CSRC1(E198,"1"),[1]!EM_S_INFO_INDUSTRY_EM2016(E198,"1"))))</f>
        <v>交运设备</v>
      </c>
      <c r="H198" s="34" t="str">
        <f>IF(E198="","",IF($H$1="上证50",[1]!EM_S_INFO_COMPINDEX(E198,"000016"),"")&amp;IF($H$1="上证180",[1]!EM_S_INFO_COMPINDEX(E198,"000010"),"")&amp;IF($H$1="沪深300",[1]!EM_S_INFO_COMPINDEX(E198,"000300"),"")&amp;IF(AND($H$1="上证A股",RIGHT(E198,2)="SH"),"是","")&amp;IF(AND($H$1="深证A股",RIGHT(E198,2)="SZ"),"是","")&amp;IF(AND($H$1="创业板",LEFT(E198,1)-3=0),"是","")&amp;IF(AND($H$1="全部A股",E198&lt;&gt;0),"是","")&amp;IF(AND($H$1="中小板",LEFT(E198,3)="002"),"是",""))</f>
        <v>是</v>
      </c>
      <c r="I198" s="46">
        <f ca="1">IF(E198="","",IF(OR([1]!EM_S_VAL_MV(E198,deadline)="",[1]!EM_S_VAL_MV(E198,deadline)="--",[1]!EM_S_VAL_MV(E198,deadline)="null"),0,[1]!EM_S_VAL_MV(E198,deadline)/100000000))</f>
        <v>407.26459373279999</v>
      </c>
      <c r="J198" s="46">
        <f ca="1">IF(E198="","",IF(RIGHT(LEFT($J$1,6),3)="TTM",[1]!EM_S_FA_PROFIT_TTM(E198,LEFT(RIGHT($J$1,11),10),1)/100000000,[1]!EM_S_STM07_IS(E198,61,LEFT(RIGHT($J$1,5),4)&amp;"-12-31",1)/100000000))</f>
        <v>-31.143426360700001</v>
      </c>
      <c r="K198" s="36">
        <f t="shared" ca="1" si="17"/>
        <v>-13.07706445064531</v>
      </c>
      <c r="L198" s="46">
        <f ca="1">IF(E198="","",IF(ISERROR(IF(行业估值!$E$7="最新年报",[1]!EM_S_STM07_BS(E198,140,LEFT(RIGHT($L$1,5),4)&amp;"-12-31",1)/100000000,[1]!EM_S_STM07_BS(E198,140,LEFT(RIGHT($L$1,11),10),1)/100000000)),0,IF(行业估值!$E$7="最新年报",[1]!EM_S_STM07_BS(E198,140,LEFT(RIGHT($L$1,5),4)&amp;"-12-31",1)/100000000,[1]!EM_S_STM07_BS(E198,140,LEFT(RIGHT($L$1,11),10),1)/100000000)))</f>
        <v>435.67997650660004</v>
      </c>
      <c r="M198" s="36">
        <f t="shared" ca="1" si="18"/>
        <v>0.93477923176171129</v>
      </c>
      <c r="N198" s="37">
        <f ca="1">IF(E198="","",IF(ISERROR([1]!EM_S_EST_NETPROFIT(E198,行业估值!$E$6,deadline)/100000000),"-",[1]!EM_S_EST_NETPROFIT(E198,行业估值!$E$6,deadline)/100000000))</f>
        <v>-3.7494686363636363</v>
      </c>
      <c r="O198" s="36">
        <f t="shared" ca="1" si="19"/>
        <v>-108.61928268528716</v>
      </c>
      <c r="T198" s="64" t="s">
        <v>488</v>
      </c>
      <c r="U198" s="64" t="s">
        <v>489</v>
      </c>
    </row>
    <row r="199" spans="4:21">
      <c r="D199" s="45" t="str">
        <f>IF(AND(行业估值!$B$39=$G199,COUNTIF($G$2:$G$2552,$G199)&gt;=1),COUNTIF($G$2:G199,$G199),"")</f>
        <v/>
      </c>
      <c r="E199" s="65" t="str">
        <f t="shared" si="15"/>
        <v>000626.SZ</v>
      </c>
      <c r="F199" s="65" t="str">
        <f t="shared" si="16"/>
        <v>远大控股</v>
      </c>
      <c r="G199" s="34" t="str">
        <f>IF(E199="","",IF(行业估值!$C$5="申万行业",[1]!EM_S_INFO_INDUSTRY_SW2014(E199,"1"),IF(行业估值!$C$5="证监会行业",[1]!EM_S_INFO_INDUSTRY_CSRC1(E199,"1"),[1]!EM_S_INFO_INDUSTRY_EM2016(E199,"1"))))</f>
        <v>商贸零售</v>
      </c>
      <c r="H199" s="34" t="str">
        <f>IF(E199="","",IF($H$1="上证50",[1]!EM_S_INFO_COMPINDEX(E199,"000016"),"")&amp;IF($H$1="上证180",[1]!EM_S_INFO_COMPINDEX(E199,"000010"),"")&amp;IF($H$1="沪深300",[1]!EM_S_INFO_COMPINDEX(E199,"000300"),"")&amp;IF(AND($H$1="上证A股",RIGHT(E199,2)="SH"),"是","")&amp;IF(AND($H$1="深证A股",RIGHT(E199,2)="SZ"),"是","")&amp;IF(AND($H$1="创业板",LEFT(E199,1)-3=0),"是","")&amp;IF(AND($H$1="全部A股",E199&lt;&gt;0),"是","")&amp;IF(AND($H$1="中小板",LEFT(E199,3)="002"),"是",""))</f>
        <v>是</v>
      </c>
      <c r="I199" s="46">
        <f ca="1">IF(E199="","",IF(OR([1]!EM_S_VAL_MV(E199,deadline)="",[1]!EM_S_VAL_MV(E199,deadline)="--",[1]!EM_S_VAL_MV(E199,deadline)="null"),0,[1]!EM_S_VAL_MV(E199,deadline)/100000000))</f>
        <v>39.032705453799998</v>
      </c>
      <c r="J199" s="46">
        <f ca="1">IF(E199="","",IF(RIGHT(LEFT($J$1,6),3)="TTM",[1]!EM_S_FA_PROFIT_TTM(E199,LEFT(RIGHT($J$1,11),10),1)/100000000,[1]!EM_S_STM07_IS(E199,61,LEFT(RIGHT($J$1,5),4)&amp;"-12-31",1)/100000000))</f>
        <v>1.4341721890000001</v>
      </c>
      <c r="K199" s="36">
        <f t="shared" ca="1" si="17"/>
        <v>27.216191858396158</v>
      </c>
      <c r="L199" s="46">
        <f ca="1">IF(E199="","",IF(ISERROR(IF(行业估值!$E$7="最新年报",[1]!EM_S_STM07_BS(E199,140,LEFT(RIGHT($L$1,5),4)&amp;"-12-31",1)/100000000,[1]!EM_S_STM07_BS(E199,140,LEFT(RIGHT($L$1,11),10),1)/100000000)),0,IF(行业估值!$E$7="最新年报",[1]!EM_S_STM07_BS(E199,140,LEFT(RIGHT($L$1,5),4)&amp;"-12-31",1)/100000000,[1]!EM_S_STM07_BS(E199,140,LEFT(RIGHT($L$1,11),10),1)/100000000)))</f>
        <v>26.569999584200001</v>
      </c>
      <c r="M199" s="36">
        <f t="shared" ca="1" si="18"/>
        <v>1.4690517901630309</v>
      </c>
      <c r="N199" s="37" t="str">
        <f ca="1">IF(E199="","",IF(ISERROR([1]!EM_S_EST_NETPROFIT(E199,行业估值!$E$6,deadline)/100000000),"-",[1]!EM_S_EST_NETPROFIT(E199,行业估值!$E$6,deadline)/100000000))</f>
        <v>-</v>
      </c>
      <c r="O199" s="36" t="str">
        <f t="shared" ca="1" si="19"/>
        <v>-</v>
      </c>
      <c r="T199" s="64" t="s">
        <v>490</v>
      </c>
      <c r="U199" s="64" t="s">
        <v>491</v>
      </c>
    </row>
    <row r="200" spans="4:21">
      <c r="D200" s="45" t="str">
        <f>IF(AND(行业估值!$B$39=$G200,COUNTIF($G$2:$G$2552,$G200)&gt;=1),COUNTIF($G$2:G200,$G200),"")</f>
        <v/>
      </c>
      <c r="E200" s="65" t="str">
        <f t="shared" si="15"/>
        <v>000627.SZ</v>
      </c>
      <c r="F200" s="65" t="str">
        <f t="shared" si="16"/>
        <v>天茂集团</v>
      </c>
      <c r="G200" s="34" t="str">
        <f>IF(E200="","",IF(行业估值!$C$5="申万行业",[1]!EM_S_INFO_INDUSTRY_SW2014(E200,"1"),IF(行业估值!$C$5="证监会行业",[1]!EM_S_INFO_INDUSTRY_CSRC1(E200,"1"),[1]!EM_S_INFO_INDUSTRY_EM2016(E200,"1"))))</f>
        <v>金融</v>
      </c>
      <c r="H200" s="34" t="str">
        <f>IF(E200="","",IF($H$1="上证50",[1]!EM_S_INFO_COMPINDEX(E200,"000016"),"")&amp;IF($H$1="上证180",[1]!EM_S_INFO_COMPINDEX(E200,"000010"),"")&amp;IF($H$1="沪深300",[1]!EM_S_INFO_COMPINDEX(E200,"000300"),"")&amp;IF(AND($H$1="上证A股",RIGHT(E200,2)="SH"),"是","")&amp;IF(AND($H$1="深证A股",RIGHT(E200,2)="SZ"),"是","")&amp;IF(AND($H$1="创业板",LEFT(E200,1)-3=0),"是","")&amp;IF(AND($H$1="全部A股",E200&lt;&gt;0),"是","")&amp;IF(AND($H$1="中小板",LEFT(E200,3)="002"),"是",""))</f>
        <v>是</v>
      </c>
      <c r="I200" s="46">
        <f ca="1">IF(E200="","",IF(OR([1]!EM_S_VAL_MV(E200,deadline)="",[1]!EM_S_VAL_MV(E200,deadline)="--",[1]!EM_S_VAL_MV(E200,deadline)="null"),0,[1]!EM_S_VAL_MV(E200,deadline)/100000000))</f>
        <v>330.03402822200002</v>
      </c>
      <c r="J200" s="46">
        <f ca="1">IF(E200="","",IF(RIGHT(LEFT($J$1,6),3)="TTM",[1]!EM_S_FA_PROFIT_TTM(E200,LEFT(RIGHT($J$1,11),10),1)/100000000,[1]!EM_S_STM07_IS(E200,61,LEFT(RIGHT($J$1,5),4)&amp;"-12-31",1)/100000000))</f>
        <v>24.741497854599999</v>
      </c>
      <c r="K200" s="36">
        <f t="shared" ca="1" si="17"/>
        <v>13.339290537765049</v>
      </c>
      <c r="L200" s="46">
        <f ca="1">IF(E200="","",IF(ISERROR(IF(行业估值!$E$7="最新年报",[1]!EM_S_STM07_BS(E200,140,LEFT(RIGHT($L$1,5),4)&amp;"-12-31",1)/100000000,[1]!EM_S_STM07_BS(E200,140,LEFT(RIGHT($L$1,11),10),1)/100000000)),0,IF(行业估值!$E$7="最新年报",[1]!EM_S_STM07_BS(E200,140,LEFT(RIGHT($L$1,5),4)&amp;"-12-31",1)/100000000,[1]!EM_S_STM07_BS(E200,140,LEFT(RIGHT($L$1,11),10),1)/100000000)))</f>
        <v>203.2879769548</v>
      </c>
      <c r="M200" s="36">
        <f t="shared" ca="1" si="18"/>
        <v>1.6234803118503232</v>
      </c>
      <c r="N200" s="37">
        <f ca="1">IF(E200="","",IF(ISERROR([1]!EM_S_EST_NETPROFIT(E200,行业估值!$E$6,deadline)/100000000),"-",[1]!EM_S_EST_NETPROFIT(E200,行业估值!$E$6,deadline)/100000000))</f>
        <v>15.31</v>
      </c>
      <c r="O200" s="36">
        <f t="shared" ca="1" si="19"/>
        <v>21.556762130764206</v>
      </c>
      <c r="T200" s="64" t="s">
        <v>492</v>
      </c>
      <c r="U200" s="64" t="s">
        <v>493</v>
      </c>
    </row>
    <row r="201" spans="4:21">
      <c r="D201" s="45" t="str">
        <f>IF(AND(行业估值!$B$39=$G201,COUNTIF($G$2:$G$2552,$G201)&gt;=1),COUNTIF($G$2:G201,$G201),"")</f>
        <v/>
      </c>
      <c r="E201" s="65" t="str">
        <f t="shared" si="15"/>
        <v>000628.SZ</v>
      </c>
      <c r="F201" s="65" t="str">
        <f t="shared" si="16"/>
        <v>高新发展</v>
      </c>
      <c r="G201" s="34" t="str">
        <f>IF(E201="","",IF(行业估值!$C$5="申万行业",[1]!EM_S_INFO_INDUSTRY_SW2014(E201,"1"),IF(行业估值!$C$5="证监会行业",[1]!EM_S_INFO_INDUSTRY_CSRC1(E201,"1"),[1]!EM_S_INFO_INDUSTRY_EM2016(E201,"1"))))</f>
        <v>建筑</v>
      </c>
      <c r="H201" s="34" t="str">
        <f>IF(E201="","",IF($H$1="上证50",[1]!EM_S_INFO_COMPINDEX(E201,"000016"),"")&amp;IF($H$1="上证180",[1]!EM_S_INFO_COMPINDEX(E201,"000010"),"")&amp;IF($H$1="沪深300",[1]!EM_S_INFO_COMPINDEX(E201,"000300"),"")&amp;IF(AND($H$1="上证A股",RIGHT(E201,2)="SH"),"是","")&amp;IF(AND($H$1="深证A股",RIGHT(E201,2)="SZ"),"是","")&amp;IF(AND($H$1="创业板",LEFT(E201,1)-3=0),"是","")&amp;IF(AND($H$1="全部A股",E201&lt;&gt;0),"是","")&amp;IF(AND($H$1="中小板",LEFT(E201,3)="002"),"是",""))</f>
        <v>是</v>
      </c>
      <c r="I201" s="46">
        <f ca="1">IF(E201="","",IF(OR([1]!EM_S_VAL_MV(E201,deadline)="",[1]!EM_S_VAL_MV(E201,deadline)="--",[1]!EM_S_VAL_MV(E201,deadline)="null"),0,[1]!EM_S_VAL_MV(E201,deadline)/100000000))</f>
        <v>29.559452</v>
      </c>
      <c r="J201" s="46">
        <f ca="1">IF(E201="","",IF(RIGHT(LEFT($J$1,6),3)="TTM",[1]!EM_S_FA_PROFIT_TTM(E201,LEFT(RIGHT($J$1,11),10),1)/100000000,[1]!EM_S_STM07_IS(E201,61,LEFT(RIGHT($J$1,5),4)&amp;"-12-31",1)/100000000))</f>
        <v>1.1281905634</v>
      </c>
      <c r="K201" s="36">
        <f t="shared" ca="1" si="17"/>
        <v>26.200761607965777</v>
      </c>
      <c r="L201" s="46">
        <f ca="1">IF(E201="","",IF(ISERROR(IF(行业估值!$E$7="最新年报",[1]!EM_S_STM07_BS(E201,140,LEFT(RIGHT($L$1,5),4)&amp;"-12-31",1)/100000000,[1]!EM_S_STM07_BS(E201,140,LEFT(RIGHT($L$1,11),10),1)/100000000)),0,IF(行业估值!$E$7="最新年报",[1]!EM_S_STM07_BS(E201,140,LEFT(RIGHT($L$1,5),4)&amp;"-12-31",1)/100000000,[1]!EM_S_STM07_BS(E201,140,LEFT(RIGHT($L$1,11),10),1)/100000000)))</f>
        <v>9.2862033698000008</v>
      </c>
      <c r="M201" s="36">
        <f t="shared" ca="1" si="18"/>
        <v>3.1831579411809314</v>
      </c>
      <c r="N201" s="37">
        <f ca="1">IF(E201="","",IF(ISERROR([1]!EM_S_EST_NETPROFIT(E201,行业估值!$E$6,deadline)/100000000),"-",[1]!EM_S_EST_NETPROFIT(E201,行业估值!$E$6,deadline)/100000000))</f>
        <v>1.2561</v>
      </c>
      <c r="O201" s="36">
        <f t="shared" ca="1" si="19"/>
        <v>23.532721917044821</v>
      </c>
      <c r="T201" s="64" t="s">
        <v>494</v>
      </c>
      <c r="U201" s="64" t="s">
        <v>495</v>
      </c>
    </row>
    <row r="202" spans="4:21">
      <c r="D202" s="45" t="str">
        <f>IF(AND(行业估值!$B$39=$G202,COUNTIF($G$2:$G$2552,$G202)&gt;=1),COUNTIF($G$2:G202,$G202),"")</f>
        <v/>
      </c>
      <c r="E202" s="65" t="str">
        <f t="shared" si="15"/>
        <v>000629.SZ</v>
      </c>
      <c r="F202" s="65" t="str">
        <f t="shared" si="16"/>
        <v>攀钢钒钛</v>
      </c>
      <c r="G202" s="34" t="str">
        <f>IF(E202="","",IF(行业估值!$C$5="申万行业",[1]!EM_S_INFO_INDUSTRY_SW2014(E202,"1"),IF(行业估值!$C$5="证监会行业",[1]!EM_S_INFO_INDUSTRY_CSRC1(E202,"1"),[1]!EM_S_INFO_INDUSTRY_EM2016(E202,"1"))))</f>
        <v>钢铁</v>
      </c>
      <c r="H202" s="34" t="str">
        <f>IF(E202="","",IF($H$1="上证50",[1]!EM_S_INFO_COMPINDEX(E202,"000016"),"")&amp;IF($H$1="上证180",[1]!EM_S_INFO_COMPINDEX(E202,"000010"),"")&amp;IF($H$1="沪深300",[1]!EM_S_INFO_COMPINDEX(E202,"000300"),"")&amp;IF(AND($H$1="上证A股",RIGHT(E202,2)="SH"),"是","")&amp;IF(AND($H$1="深证A股",RIGHT(E202,2)="SZ"),"是","")&amp;IF(AND($H$1="创业板",LEFT(E202,1)-3=0),"是","")&amp;IF(AND($H$1="全部A股",E202&lt;&gt;0),"是","")&amp;IF(AND($H$1="中小板",LEFT(E202,3)="002"),"是",""))</f>
        <v>是</v>
      </c>
      <c r="I202" s="46">
        <f ca="1">IF(E202="","",IF(OR([1]!EM_S_VAL_MV(E202,deadline)="",[1]!EM_S_VAL_MV(E202,deadline)="--",[1]!EM_S_VAL_MV(E202,deadline)="null"),0,[1]!EM_S_VAL_MV(E202,deadline)/100000000))</f>
        <v>238.79494441560001</v>
      </c>
      <c r="J202" s="46">
        <f ca="1">IF(E202="","",IF(RIGHT(LEFT($J$1,6),3)="TTM",[1]!EM_S_FA_PROFIT_TTM(E202,LEFT(RIGHT($J$1,11),10),1)/100000000,[1]!EM_S_STM07_IS(E202,61,LEFT(RIGHT($J$1,5),4)&amp;"-12-31",1)/100000000))</f>
        <v>24.901223529599999</v>
      </c>
      <c r="K202" s="36">
        <f t="shared" ca="1" si="17"/>
        <v>9.5896871947575306</v>
      </c>
      <c r="L202" s="46">
        <f ca="1">IF(E202="","",IF(ISERROR(IF(行业估值!$E$7="最新年报",[1]!EM_S_STM07_BS(E202,140,LEFT(RIGHT($L$1,5),4)&amp;"-12-31",1)/100000000,[1]!EM_S_STM07_BS(E202,140,LEFT(RIGHT($L$1,11),10),1)/100000000)),0,IF(行业估值!$E$7="最新年报",[1]!EM_S_STM07_BS(E202,140,LEFT(RIGHT($L$1,5),4)&amp;"-12-31",1)/100000000,[1]!EM_S_STM07_BS(E202,140,LEFT(RIGHT($L$1,11),10),1)/100000000)))</f>
        <v>94.514018762399999</v>
      </c>
      <c r="M202" s="36">
        <f t="shared" ca="1" si="18"/>
        <v>2.526555822537921</v>
      </c>
      <c r="N202" s="37">
        <f ca="1">IF(E202="","",IF(ISERROR([1]!EM_S_EST_NETPROFIT(E202,行业估值!$E$6,deadline)/100000000),"-",[1]!EM_S_EST_NETPROFIT(E202,行业估值!$E$6,deadline)/100000000))</f>
        <v>20.384644444444444</v>
      </c>
      <c r="O202" s="36">
        <f t="shared" ca="1" si="19"/>
        <v>11.71445227148322</v>
      </c>
      <c r="T202" s="64" t="s">
        <v>496</v>
      </c>
      <c r="U202" s="64" t="s">
        <v>497</v>
      </c>
    </row>
    <row r="203" spans="4:21">
      <c r="D203" s="45" t="str">
        <f>IF(AND(行业估值!$B$39=$G203,COUNTIF($G$2:$G$2552,$G203)&gt;=1),COUNTIF($G$2:G203,$G203),"")</f>
        <v/>
      </c>
      <c r="E203" s="65" t="str">
        <f t="shared" si="15"/>
        <v>000630.SZ</v>
      </c>
      <c r="F203" s="65" t="str">
        <f t="shared" si="16"/>
        <v>铜陵有色</v>
      </c>
      <c r="G203" s="34" t="str">
        <f>IF(E203="","",IF(行业估值!$C$5="申万行业",[1]!EM_S_INFO_INDUSTRY_SW2014(E203,"1"),IF(行业估值!$C$5="证监会行业",[1]!EM_S_INFO_INDUSTRY_CSRC1(E203,"1"),[1]!EM_S_INFO_INDUSTRY_EM2016(E203,"1"))))</f>
        <v>有色金属</v>
      </c>
      <c r="H203" s="34" t="str">
        <f>IF(E203="","",IF($H$1="上证50",[1]!EM_S_INFO_COMPINDEX(E203,"000016"),"")&amp;IF($H$1="上证180",[1]!EM_S_INFO_COMPINDEX(E203,"000010"),"")&amp;IF($H$1="沪深300",[1]!EM_S_INFO_COMPINDEX(E203,"000300"),"")&amp;IF(AND($H$1="上证A股",RIGHT(E203,2)="SH"),"是","")&amp;IF(AND($H$1="深证A股",RIGHT(E203,2)="SZ"),"是","")&amp;IF(AND($H$1="创业板",LEFT(E203,1)-3=0),"是","")&amp;IF(AND($H$1="全部A股",E203&lt;&gt;0),"是","")&amp;IF(AND($H$1="中小板",LEFT(E203,3)="002"),"是",""))</f>
        <v>是</v>
      </c>
      <c r="I203" s="46">
        <f ca="1">IF(E203="","",IF(OR([1]!EM_S_VAL_MV(E203,deadline)="",[1]!EM_S_VAL_MV(E203,deadline)="--",[1]!EM_S_VAL_MV(E203,deadline)="null"),0,[1]!EM_S_VAL_MV(E203,deadline)/100000000))</f>
        <v>226.320466122</v>
      </c>
      <c r="J203" s="46">
        <f ca="1">IF(E203="","",IF(RIGHT(LEFT($J$1,6),3)="TTM",[1]!EM_S_FA_PROFIT_TTM(E203,LEFT(RIGHT($J$1,11),10),1)/100000000,[1]!EM_S_STM07_IS(E203,61,LEFT(RIGHT($J$1,5),4)&amp;"-12-31",1)/100000000))</f>
        <v>9.9437391982000012</v>
      </c>
      <c r="K203" s="36">
        <f t="shared" ca="1" si="17"/>
        <v>22.760096741371509</v>
      </c>
      <c r="L203" s="46">
        <f ca="1">IF(E203="","",IF(ISERROR(IF(行业估值!$E$7="最新年报",[1]!EM_S_STM07_BS(E203,140,LEFT(RIGHT($L$1,5),4)&amp;"-12-31",1)/100000000,[1]!EM_S_STM07_BS(E203,140,LEFT(RIGHT($L$1,11),10),1)/100000000)),0,IF(行业估值!$E$7="最新年报",[1]!EM_S_STM07_BS(E203,140,LEFT(RIGHT($L$1,5),4)&amp;"-12-31",1)/100000000,[1]!EM_S_STM07_BS(E203,140,LEFT(RIGHT($L$1,11),10),1)/100000000)))</f>
        <v>181.54755544419999</v>
      </c>
      <c r="M203" s="36">
        <f t="shared" ca="1" si="18"/>
        <v>1.2466180861992455</v>
      </c>
      <c r="N203" s="37">
        <f ca="1">IF(E203="","",IF(ISERROR([1]!EM_S_EST_NETPROFIT(E203,行业估值!$E$6,deadline)/100000000),"-",[1]!EM_S_EST_NETPROFIT(E203,行业估值!$E$6,deadline)/100000000))</f>
        <v>8.0988199999999999</v>
      </c>
      <c r="O203" s="36">
        <f t="shared" ca="1" si="19"/>
        <v>27.944869267621701</v>
      </c>
      <c r="T203" s="64" t="s">
        <v>498</v>
      </c>
      <c r="U203" s="64" t="s">
        <v>499</v>
      </c>
    </row>
    <row r="204" spans="4:21">
      <c r="D204" s="45" t="str">
        <f>IF(AND(行业估值!$B$39=$G204,COUNTIF($G$2:$G$2552,$G204)&gt;=1),COUNTIF($G$2:G204,$G204),"")</f>
        <v/>
      </c>
      <c r="E204" s="65" t="str">
        <f t="shared" si="15"/>
        <v>000631.SZ</v>
      </c>
      <c r="F204" s="65" t="str">
        <f t="shared" si="16"/>
        <v>顺发恒业</v>
      </c>
      <c r="G204" s="34" t="str">
        <f>IF(E204="","",IF(行业估值!$C$5="申万行业",[1]!EM_S_INFO_INDUSTRY_SW2014(E204,"1"),IF(行业估值!$C$5="证监会行业",[1]!EM_S_INFO_INDUSTRY_CSRC1(E204,"1"),[1]!EM_S_INFO_INDUSTRY_EM2016(E204,"1"))))</f>
        <v>房地产</v>
      </c>
      <c r="H204" s="34" t="str">
        <f>IF(E204="","",IF($H$1="上证50",[1]!EM_S_INFO_COMPINDEX(E204,"000016"),"")&amp;IF($H$1="上证180",[1]!EM_S_INFO_COMPINDEX(E204,"000010"),"")&amp;IF($H$1="沪深300",[1]!EM_S_INFO_COMPINDEX(E204,"000300"),"")&amp;IF(AND($H$1="上证A股",RIGHT(E204,2)="SH"),"是","")&amp;IF(AND($H$1="深证A股",RIGHT(E204,2)="SZ"),"是","")&amp;IF(AND($H$1="创业板",LEFT(E204,1)-3=0),"是","")&amp;IF(AND($H$1="全部A股",E204&lt;&gt;0),"是","")&amp;IF(AND($H$1="中小板",LEFT(E204,3)="002"),"是",""))</f>
        <v>是</v>
      </c>
      <c r="I204" s="46">
        <f ca="1">IF(E204="","",IF(OR([1]!EM_S_VAL_MV(E204,deadline)="",[1]!EM_S_VAL_MV(E204,deadline)="--",[1]!EM_S_VAL_MV(E204,deadline)="null"),0,[1]!EM_S_VAL_MV(E204,deadline)/100000000))</f>
        <v>65.921269452800004</v>
      </c>
      <c r="J204" s="46">
        <f ca="1">IF(E204="","",IF(RIGHT(LEFT($J$1,6),3)="TTM",[1]!EM_S_FA_PROFIT_TTM(E204,LEFT(RIGHT($J$1,11),10),1)/100000000,[1]!EM_S_STM07_IS(E204,61,LEFT(RIGHT($J$1,5),4)&amp;"-12-31",1)/100000000))</f>
        <v>8.236005432799999</v>
      </c>
      <c r="K204" s="36">
        <f t="shared" ca="1" si="17"/>
        <v>8.0040342360955332</v>
      </c>
      <c r="L204" s="46">
        <f ca="1">IF(E204="","",IF(ISERROR(IF(行业估值!$E$7="最新年报",[1]!EM_S_STM07_BS(E204,140,LEFT(RIGHT($L$1,5),4)&amp;"-12-31",1)/100000000,[1]!EM_S_STM07_BS(E204,140,LEFT(RIGHT($L$1,11),10),1)/100000000)),0,IF(行业估值!$E$7="最新年报",[1]!EM_S_STM07_BS(E204,140,LEFT(RIGHT($L$1,5),4)&amp;"-12-31",1)/100000000,[1]!EM_S_STM07_BS(E204,140,LEFT(RIGHT($L$1,11),10),1)/100000000)))</f>
        <v>64.415091893300001</v>
      </c>
      <c r="M204" s="36">
        <f t="shared" ca="1" si="18"/>
        <v>1.0233823707337855</v>
      </c>
      <c r="N204" s="37" t="str">
        <f ca="1">IF(E204="","",IF(ISERROR([1]!EM_S_EST_NETPROFIT(E204,行业估值!$E$6,deadline)/100000000),"-",[1]!EM_S_EST_NETPROFIT(E204,行业估值!$E$6,deadline)/100000000))</f>
        <v>-</v>
      </c>
      <c r="O204" s="36" t="str">
        <f t="shared" ca="1" si="19"/>
        <v>-</v>
      </c>
      <c r="T204" s="64" t="s">
        <v>500</v>
      </c>
      <c r="U204" s="64" t="s">
        <v>501</v>
      </c>
    </row>
    <row r="205" spans="4:21">
      <c r="D205" s="45" t="str">
        <f>IF(AND(行业估值!$B$39=$G205,COUNTIF($G$2:$G$2552,$G205)&gt;=1),COUNTIF($G$2:G205,$G205),"")</f>
        <v/>
      </c>
      <c r="E205" s="65" t="str">
        <f t="shared" si="15"/>
        <v>000632.SZ</v>
      </c>
      <c r="F205" s="65" t="str">
        <f t="shared" si="16"/>
        <v>三木集团</v>
      </c>
      <c r="G205" s="34" t="str">
        <f>IF(E205="","",IF(行业估值!$C$5="申万行业",[1]!EM_S_INFO_INDUSTRY_SW2014(E205,"1"),IF(行业估值!$C$5="证监会行业",[1]!EM_S_INFO_INDUSTRY_CSRC1(E205,"1"),[1]!EM_S_INFO_INDUSTRY_EM2016(E205,"1"))))</f>
        <v>房地产</v>
      </c>
      <c r="H205" s="34" t="str">
        <f>IF(E205="","",IF($H$1="上证50",[1]!EM_S_INFO_COMPINDEX(E205,"000016"),"")&amp;IF($H$1="上证180",[1]!EM_S_INFO_COMPINDEX(E205,"000010"),"")&amp;IF($H$1="沪深300",[1]!EM_S_INFO_COMPINDEX(E205,"000300"),"")&amp;IF(AND($H$1="上证A股",RIGHT(E205,2)="SH"),"是","")&amp;IF(AND($H$1="深证A股",RIGHT(E205,2)="SZ"),"是","")&amp;IF(AND($H$1="创业板",LEFT(E205,1)-3=0),"是","")&amp;IF(AND($H$1="全部A股",E205&lt;&gt;0),"是","")&amp;IF(AND($H$1="中小板",LEFT(E205,3)="002"),"是",""))</f>
        <v>是</v>
      </c>
      <c r="I205" s="46">
        <f ca="1">IF(E205="","",IF(OR([1]!EM_S_VAL_MV(E205,deadline)="",[1]!EM_S_VAL_MV(E205,deadline)="--",[1]!EM_S_VAL_MV(E205,deadline)="null"),0,[1]!EM_S_VAL_MV(E205,deadline)/100000000))</f>
        <v>29.281180953000003</v>
      </c>
      <c r="J205" s="46">
        <f ca="1">IF(E205="","",IF(RIGHT(LEFT($J$1,6),3)="TTM",[1]!EM_S_FA_PROFIT_TTM(E205,LEFT(RIGHT($J$1,11),10),1)/100000000,[1]!EM_S_STM07_IS(E205,61,LEFT(RIGHT($J$1,5),4)&amp;"-12-31",1)/100000000))</f>
        <v>0.69010372050000002</v>
      </c>
      <c r="K205" s="36">
        <f t="shared" ca="1" si="17"/>
        <v>42.430116058184623</v>
      </c>
      <c r="L205" s="46">
        <f ca="1">IF(E205="","",IF(ISERROR(IF(行业估值!$E$7="最新年报",[1]!EM_S_STM07_BS(E205,140,LEFT(RIGHT($L$1,5),4)&amp;"-12-31",1)/100000000,[1]!EM_S_STM07_BS(E205,140,LEFT(RIGHT($L$1,11),10),1)/100000000)),0,IF(行业估值!$E$7="最新年报",[1]!EM_S_STM07_BS(E205,140,LEFT(RIGHT($L$1,5),4)&amp;"-12-31",1)/100000000,[1]!EM_S_STM07_BS(E205,140,LEFT(RIGHT($L$1,11),10),1)/100000000)))</f>
        <v>13.2462764304</v>
      </c>
      <c r="M205" s="36">
        <f t="shared" ca="1" si="18"/>
        <v>2.2105216591887018</v>
      </c>
      <c r="N205" s="37" t="str">
        <f ca="1">IF(E205="","",IF(ISERROR([1]!EM_S_EST_NETPROFIT(E205,行业估值!$E$6,deadline)/100000000),"-",[1]!EM_S_EST_NETPROFIT(E205,行业估值!$E$6,deadline)/100000000))</f>
        <v>-</v>
      </c>
      <c r="O205" s="36" t="str">
        <f t="shared" ca="1" si="19"/>
        <v>-</v>
      </c>
      <c r="T205" s="64" t="s">
        <v>502</v>
      </c>
      <c r="U205" s="64" t="s">
        <v>503</v>
      </c>
    </row>
    <row r="206" spans="4:21">
      <c r="D206" s="45" t="str">
        <f>IF(AND(行业估值!$B$39=$G206,COUNTIF($G$2:$G$2552,$G206)&gt;=1),COUNTIF($G$2:G206,$G206),"")</f>
        <v/>
      </c>
      <c r="E206" s="65" t="str">
        <f t="shared" si="15"/>
        <v>000633.SZ</v>
      </c>
      <c r="F206" s="65" t="str">
        <f t="shared" si="16"/>
        <v>合金投资</v>
      </c>
      <c r="G206" s="34" t="str">
        <f>IF(E206="","",IF(行业估值!$C$5="申万行业",[1]!EM_S_INFO_INDUSTRY_SW2014(E206,"1"),IF(行业估值!$C$5="证监会行业",[1]!EM_S_INFO_INDUSTRY_CSRC1(E206,"1"),[1]!EM_S_INFO_INDUSTRY_EM2016(E206,"1"))))</f>
        <v>有色金属</v>
      </c>
      <c r="H206" s="34" t="str">
        <f>IF(E206="","",IF($H$1="上证50",[1]!EM_S_INFO_COMPINDEX(E206,"000016"),"")&amp;IF($H$1="上证180",[1]!EM_S_INFO_COMPINDEX(E206,"000010"),"")&amp;IF($H$1="沪深300",[1]!EM_S_INFO_COMPINDEX(E206,"000300"),"")&amp;IF(AND($H$1="上证A股",RIGHT(E206,2)="SH"),"是","")&amp;IF(AND($H$1="深证A股",RIGHT(E206,2)="SZ"),"是","")&amp;IF(AND($H$1="创业板",LEFT(E206,1)-3=0),"是","")&amp;IF(AND($H$1="全部A股",E206&lt;&gt;0),"是","")&amp;IF(AND($H$1="中小板",LEFT(E206,3)="002"),"是",""))</f>
        <v>是</v>
      </c>
      <c r="I206" s="46">
        <f ca="1">IF(E206="","",IF(OR([1]!EM_S_VAL_MV(E206,deadline)="",[1]!EM_S_VAL_MV(E206,deadline)="--",[1]!EM_S_VAL_MV(E206,deadline)="null"),0,[1]!EM_S_VAL_MV(E206,deadline)/100000000))</f>
        <v>14.865105997799999</v>
      </c>
      <c r="J206" s="46">
        <f ca="1">IF(E206="","",IF(RIGHT(LEFT($J$1,6),3)="TTM",[1]!EM_S_FA_PROFIT_TTM(E206,LEFT(RIGHT($J$1,11),10),1)/100000000,[1]!EM_S_STM07_IS(E206,61,LEFT(RIGHT($J$1,5),4)&amp;"-12-31",1)/100000000))</f>
        <v>1.3107282499999999E-2</v>
      </c>
      <c r="K206" s="36">
        <f t="shared" ca="1" si="17"/>
        <v>1134.1104456854423</v>
      </c>
      <c r="L206" s="46">
        <f ca="1">IF(E206="","",IF(ISERROR(IF(行业估值!$E$7="最新年报",[1]!EM_S_STM07_BS(E206,140,LEFT(RIGHT($L$1,5),4)&amp;"-12-31",1)/100000000,[1]!EM_S_STM07_BS(E206,140,LEFT(RIGHT($L$1,11),10),1)/100000000)),0,IF(行业估值!$E$7="最新年报",[1]!EM_S_STM07_BS(E206,140,LEFT(RIGHT($L$1,5),4)&amp;"-12-31",1)/100000000,[1]!EM_S_STM07_BS(E206,140,LEFT(RIGHT($L$1,11),10),1)/100000000)))</f>
        <v>1.5495813933000002</v>
      </c>
      <c r="M206" s="36">
        <f t="shared" ca="1" si="18"/>
        <v>9.5929817317586377</v>
      </c>
      <c r="N206" s="37" t="str">
        <f ca="1">IF(E206="","",IF(ISERROR([1]!EM_S_EST_NETPROFIT(E206,行业估值!$E$6,deadline)/100000000),"-",[1]!EM_S_EST_NETPROFIT(E206,行业估值!$E$6,deadline)/100000000))</f>
        <v>-</v>
      </c>
      <c r="O206" s="36" t="str">
        <f t="shared" ca="1" si="19"/>
        <v>-</v>
      </c>
      <c r="T206" s="64" t="s">
        <v>504</v>
      </c>
      <c r="U206" s="64" t="s">
        <v>505</v>
      </c>
    </row>
    <row r="207" spans="4:21">
      <c r="D207" s="45" t="str">
        <f>IF(AND(行业估值!$B$39=$G207,COUNTIF($G$2:$G$2552,$G207)&gt;=1),COUNTIF($G$2:G207,$G207),"")</f>
        <v/>
      </c>
      <c r="E207" s="65" t="str">
        <f t="shared" si="15"/>
        <v>000635.SZ</v>
      </c>
      <c r="F207" s="65" t="str">
        <f t="shared" si="16"/>
        <v>英力特</v>
      </c>
      <c r="G207" s="34" t="str">
        <f>IF(E207="","",IF(行业估值!$C$5="申万行业",[1]!EM_S_INFO_INDUSTRY_SW2014(E207,"1"),IF(行业估值!$C$5="证监会行业",[1]!EM_S_INFO_INDUSTRY_CSRC1(E207,"1"),[1]!EM_S_INFO_INDUSTRY_EM2016(E207,"1"))))</f>
        <v>基础化工</v>
      </c>
      <c r="H207" s="34" t="str">
        <f>IF(E207="","",IF($H$1="上证50",[1]!EM_S_INFO_COMPINDEX(E207,"000016"),"")&amp;IF($H$1="上证180",[1]!EM_S_INFO_COMPINDEX(E207,"000010"),"")&amp;IF($H$1="沪深300",[1]!EM_S_INFO_COMPINDEX(E207,"000300"),"")&amp;IF(AND($H$1="上证A股",RIGHT(E207,2)="SH"),"是","")&amp;IF(AND($H$1="深证A股",RIGHT(E207,2)="SZ"),"是","")&amp;IF(AND($H$1="创业板",LEFT(E207,1)-3=0),"是","")&amp;IF(AND($H$1="全部A股",E207&lt;&gt;0),"是","")&amp;IF(AND($H$1="中小板",LEFT(E207,3)="002"),"是",""))</f>
        <v>是</v>
      </c>
      <c r="I207" s="46">
        <f ca="1">IF(E207="","",IF(OR([1]!EM_S_VAL_MV(E207,deadline)="",[1]!EM_S_VAL_MV(E207,deadline)="--",[1]!EM_S_VAL_MV(E207,deadline)="null"),0,[1]!EM_S_VAL_MV(E207,deadline)/100000000))</f>
        <v>22.0950861858</v>
      </c>
      <c r="J207" s="46">
        <f ca="1">IF(E207="","",IF(RIGHT(LEFT($J$1,6),3)="TTM",[1]!EM_S_FA_PROFIT_TTM(E207,LEFT(RIGHT($J$1,11),10),1)/100000000,[1]!EM_S_STM07_IS(E207,61,LEFT(RIGHT($J$1,5),4)&amp;"-12-31",1)/100000000))</f>
        <v>2.3694618100000002E-2</v>
      </c>
      <c r="K207" s="36">
        <f t="shared" ca="1" si="17"/>
        <v>932.49387234479195</v>
      </c>
      <c r="L207" s="46">
        <f ca="1">IF(E207="","",IF(ISERROR(IF(行业估值!$E$7="最新年报",[1]!EM_S_STM07_BS(E207,140,LEFT(RIGHT($L$1,5),4)&amp;"-12-31",1)/100000000,[1]!EM_S_STM07_BS(E207,140,LEFT(RIGHT($L$1,11),10),1)/100000000)),0,IF(行业估值!$E$7="最新年报",[1]!EM_S_STM07_BS(E207,140,LEFT(RIGHT($L$1,5),4)&amp;"-12-31",1)/100000000,[1]!EM_S_STM07_BS(E207,140,LEFT(RIGHT($L$1,11),10),1)/100000000)))</f>
        <v>26.847612080000001</v>
      </c>
      <c r="M207" s="36">
        <f t="shared" ca="1" si="18"/>
        <v>0.82298143015332181</v>
      </c>
      <c r="N207" s="37" t="str">
        <f ca="1">IF(E207="","",IF(ISERROR([1]!EM_S_EST_NETPROFIT(E207,行业估值!$E$6,deadline)/100000000),"-",[1]!EM_S_EST_NETPROFIT(E207,行业估值!$E$6,deadline)/100000000))</f>
        <v>-</v>
      </c>
      <c r="O207" s="36" t="str">
        <f t="shared" ca="1" si="19"/>
        <v>-</v>
      </c>
      <c r="T207" s="64" t="s">
        <v>506</v>
      </c>
      <c r="U207" s="64" t="s">
        <v>507</v>
      </c>
    </row>
    <row r="208" spans="4:21">
      <c r="D208" s="45" t="str">
        <f>IF(AND(行业估值!$B$39=$G208,COUNTIF($G$2:$G$2552,$G208)&gt;=1),COUNTIF($G$2:G208,$G208),"")</f>
        <v/>
      </c>
      <c r="E208" s="65" t="str">
        <f t="shared" si="15"/>
        <v>000636.SZ</v>
      </c>
      <c r="F208" s="65" t="str">
        <f t="shared" si="16"/>
        <v>风华高科</v>
      </c>
      <c r="G208" s="34" t="str">
        <f>IF(E208="","",IF(行业估值!$C$5="申万行业",[1]!EM_S_INFO_INDUSTRY_SW2014(E208,"1"),IF(行业估值!$C$5="证监会行业",[1]!EM_S_INFO_INDUSTRY_CSRC1(E208,"1"),[1]!EM_S_INFO_INDUSTRY_EM2016(E208,"1"))))</f>
        <v>电子设备</v>
      </c>
      <c r="H208" s="34" t="str">
        <f>IF(E208="","",IF($H$1="上证50",[1]!EM_S_INFO_COMPINDEX(E208,"000016"),"")&amp;IF($H$1="上证180",[1]!EM_S_INFO_COMPINDEX(E208,"000010"),"")&amp;IF($H$1="沪深300",[1]!EM_S_INFO_COMPINDEX(E208,"000300"),"")&amp;IF(AND($H$1="上证A股",RIGHT(E208,2)="SH"),"是","")&amp;IF(AND($H$1="深证A股",RIGHT(E208,2)="SZ"),"是","")&amp;IF(AND($H$1="创业板",LEFT(E208,1)-3=0),"是","")&amp;IF(AND($H$1="全部A股",E208&lt;&gt;0),"是","")&amp;IF(AND($H$1="中小板",LEFT(E208,3)="002"),"是",""))</f>
        <v>是</v>
      </c>
      <c r="I208" s="46">
        <f ca="1">IF(E208="","",IF(OR([1]!EM_S_VAL_MV(E208,deadline)="",[1]!EM_S_VAL_MV(E208,deadline)="--",[1]!EM_S_VAL_MV(E208,deadline)="null"),0,[1]!EM_S_VAL_MV(E208,deadline)/100000000))</f>
        <v>115.485071319</v>
      </c>
      <c r="J208" s="46">
        <f ca="1">IF(E208="","",IF(RIGHT(LEFT($J$1,6),3)="TTM",[1]!EM_S_FA_PROFIT_TTM(E208,LEFT(RIGHT($J$1,11),10),1)/100000000,[1]!EM_S_STM07_IS(E208,61,LEFT(RIGHT($J$1,5),4)&amp;"-12-31",1)/100000000))</f>
        <v>4.9268565649999996</v>
      </c>
      <c r="K208" s="36">
        <f t="shared" ca="1" si="17"/>
        <v>23.439909361152676</v>
      </c>
      <c r="L208" s="46">
        <f ca="1">IF(E208="","",IF(ISERROR(IF(行业估值!$E$7="最新年报",[1]!EM_S_STM07_BS(E208,140,LEFT(RIGHT($L$1,5),4)&amp;"-12-31",1)/100000000,[1]!EM_S_STM07_BS(E208,140,LEFT(RIGHT($L$1,11),10),1)/100000000)),0,IF(行业估值!$E$7="最新年报",[1]!EM_S_STM07_BS(E208,140,LEFT(RIGHT($L$1,5),4)&amp;"-12-31",1)/100000000,[1]!EM_S_STM07_BS(E208,140,LEFT(RIGHT($L$1,11),10),1)/100000000)))</f>
        <v>55.428721272099999</v>
      </c>
      <c r="M208" s="36">
        <f t="shared" ca="1" si="18"/>
        <v>2.08348792230084</v>
      </c>
      <c r="N208" s="37" t="str">
        <f ca="1">IF(E208="","",IF(ISERROR([1]!EM_S_EST_NETPROFIT(E208,行业估值!$E$6,deadline)/100000000),"-",[1]!EM_S_EST_NETPROFIT(E208,行业估值!$E$6,deadline)/100000000))</f>
        <v>-</v>
      </c>
      <c r="O208" s="36" t="str">
        <f t="shared" ca="1" si="19"/>
        <v>-</v>
      </c>
      <c r="T208" s="64" t="s">
        <v>508</v>
      </c>
      <c r="U208" s="64" t="s">
        <v>509</v>
      </c>
    </row>
    <row r="209" spans="4:21">
      <c r="D209" s="45" t="str">
        <f>IF(AND(行业估值!$B$39=$G209,COUNTIF($G$2:$G$2552,$G209)&gt;=1),COUNTIF($G$2:G209,$G209),"")</f>
        <v/>
      </c>
      <c r="E209" s="65" t="str">
        <f t="shared" si="15"/>
        <v>000637.SZ</v>
      </c>
      <c r="F209" s="65" t="str">
        <f t="shared" si="16"/>
        <v>茂化实华</v>
      </c>
      <c r="G209" s="34" t="str">
        <f>IF(E209="","",IF(行业估值!$C$5="申万行业",[1]!EM_S_INFO_INDUSTRY_SW2014(E209,"1"),IF(行业估值!$C$5="证监会行业",[1]!EM_S_INFO_INDUSTRY_CSRC1(E209,"1"),[1]!EM_S_INFO_INDUSTRY_EM2016(E209,"1"))))</f>
        <v>化石能源</v>
      </c>
      <c r="H209" s="34" t="str">
        <f>IF(E209="","",IF($H$1="上证50",[1]!EM_S_INFO_COMPINDEX(E209,"000016"),"")&amp;IF($H$1="上证180",[1]!EM_S_INFO_COMPINDEX(E209,"000010"),"")&amp;IF($H$1="沪深300",[1]!EM_S_INFO_COMPINDEX(E209,"000300"),"")&amp;IF(AND($H$1="上证A股",RIGHT(E209,2)="SH"),"是","")&amp;IF(AND($H$1="深证A股",RIGHT(E209,2)="SZ"),"是","")&amp;IF(AND($H$1="创业板",LEFT(E209,1)-3=0),"是","")&amp;IF(AND($H$1="全部A股",E209&lt;&gt;0),"是","")&amp;IF(AND($H$1="中小板",LEFT(E209,3)="002"),"是",""))</f>
        <v>是</v>
      </c>
      <c r="I209" s="46">
        <f ca="1">IF(E209="","",IF(OR([1]!EM_S_VAL_MV(E209,deadline)="",[1]!EM_S_VAL_MV(E209,deadline)="--",[1]!EM_S_VAL_MV(E209,deadline)="null"),0,[1]!EM_S_VAL_MV(E209,deadline)/100000000))</f>
        <v>21.418864667200001</v>
      </c>
      <c r="J209" s="46">
        <f ca="1">IF(E209="","",IF(RIGHT(LEFT($J$1,6),3)="TTM",[1]!EM_S_FA_PROFIT_TTM(E209,LEFT(RIGHT($J$1,11),10),1)/100000000,[1]!EM_S_STM07_IS(E209,61,LEFT(RIGHT($J$1,5),4)&amp;"-12-31",1)/100000000))</f>
        <v>1.1410999068000001</v>
      </c>
      <c r="K209" s="36">
        <f t="shared" ca="1" si="17"/>
        <v>18.770367554638732</v>
      </c>
      <c r="L209" s="46">
        <f ca="1">IF(E209="","",IF(ISERROR(IF(行业估值!$E$7="最新年报",[1]!EM_S_STM07_BS(E209,140,LEFT(RIGHT($L$1,5),4)&amp;"-12-31",1)/100000000,[1]!EM_S_STM07_BS(E209,140,LEFT(RIGHT($L$1,11),10),1)/100000000)),0,IF(行业估值!$E$7="最新年报",[1]!EM_S_STM07_BS(E209,140,LEFT(RIGHT($L$1,5),4)&amp;"-12-31",1)/100000000,[1]!EM_S_STM07_BS(E209,140,LEFT(RIGHT($L$1,11),10),1)/100000000)))</f>
        <v>9.1915791461000005</v>
      </c>
      <c r="M209" s="36">
        <f t="shared" ca="1" si="18"/>
        <v>2.3302703840926022</v>
      </c>
      <c r="N209" s="37" t="str">
        <f ca="1">IF(E209="","",IF(ISERROR([1]!EM_S_EST_NETPROFIT(E209,行业估值!$E$6,deadline)/100000000),"-",[1]!EM_S_EST_NETPROFIT(E209,行业估值!$E$6,deadline)/100000000))</f>
        <v>-</v>
      </c>
      <c r="O209" s="36" t="str">
        <f t="shared" ca="1" si="19"/>
        <v>-</v>
      </c>
      <c r="T209" s="64" t="s">
        <v>510</v>
      </c>
      <c r="U209" s="64" t="s">
        <v>511</v>
      </c>
    </row>
    <row r="210" spans="4:21">
      <c r="D210" s="45" t="str">
        <f>IF(AND(行业估值!$B$39=$G210,COUNTIF($G$2:$G$2552,$G210)&gt;=1),COUNTIF($G$2:G210,$G210),"")</f>
        <v/>
      </c>
      <c r="E210" s="65" t="str">
        <f t="shared" si="15"/>
        <v>000638.SZ</v>
      </c>
      <c r="F210" s="65" t="str">
        <f t="shared" si="16"/>
        <v>万方发展</v>
      </c>
      <c r="G210" s="34" t="str">
        <f>IF(E210="","",IF(行业估值!$C$5="申万行业",[1]!EM_S_INFO_INDUSTRY_SW2014(E210,"1"),IF(行业估值!$C$5="证监会行业",[1]!EM_S_INFO_INDUSTRY_CSRC1(E210,"1"),[1]!EM_S_INFO_INDUSTRY_EM2016(E210,"1"))))</f>
        <v>信息技术</v>
      </c>
      <c r="H210" s="34" t="str">
        <f>IF(E210="","",IF($H$1="上证50",[1]!EM_S_INFO_COMPINDEX(E210,"000016"),"")&amp;IF($H$1="上证180",[1]!EM_S_INFO_COMPINDEX(E210,"000010"),"")&amp;IF($H$1="沪深300",[1]!EM_S_INFO_COMPINDEX(E210,"000300"),"")&amp;IF(AND($H$1="上证A股",RIGHT(E210,2)="SH"),"是","")&amp;IF(AND($H$1="深证A股",RIGHT(E210,2)="SZ"),"是","")&amp;IF(AND($H$1="创业板",LEFT(E210,1)-3=0),"是","")&amp;IF(AND($H$1="全部A股",E210&lt;&gt;0),"是","")&amp;IF(AND($H$1="中小板",LEFT(E210,3)="002"),"是",""))</f>
        <v>是</v>
      </c>
      <c r="I210" s="46">
        <f ca="1">IF(E210="","",IF(OR([1]!EM_S_VAL_MV(E210,deadline)="",[1]!EM_S_VAL_MV(E210,deadline)="--",[1]!EM_S_VAL_MV(E210,deadline)="null"),0,[1]!EM_S_VAL_MV(E210,deadline)/100000000))</f>
        <v>14.88214</v>
      </c>
      <c r="J210" s="46">
        <f ca="1">IF(E210="","",IF(RIGHT(LEFT($J$1,6),3)="TTM",[1]!EM_S_FA_PROFIT_TTM(E210,LEFT(RIGHT($J$1,11),10),1)/100000000,[1]!EM_S_STM07_IS(E210,61,LEFT(RIGHT($J$1,5),4)&amp;"-12-31",1)/100000000))</f>
        <v>-1.3076725216</v>
      </c>
      <c r="K210" s="36">
        <f t="shared" ca="1" si="17"/>
        <v>-11.380632195124042</v>
      </c>
      <c r="L210" s="46">
        <f ca="1">IF(E210="","",IF(ISERROR(IF(行业估值!$E$7="最新年报",[1]!EM_S_STM07_BS(E210,140,LEFT(RIGHT($L$1,5),4)&amp;"-12-31",1)/100000000,[1]!EM_S_STM07_BS(E210,140,LEFT(RIGHT($L$1,11),10),1)/100000000)),0,IF(行业估值!$E$7="最新年报",[1]!EM_S_STM07_BS(E210,140,LEFT(RIGHT($L$1,5),4)&amp;"-12-31",1)/100000000,[1]!EM_S_STM07_BS(E210,140,LEFT(RIGHT($L$1,11),10),1)/100000000)))</f>
        <v>1.3959303212</v>
      </c>
      <c r="M210" s="36">
        <f t="shared" ca="1" si="18"/>
        <v>10.661090868208014</v>
      </c>
      <c r="N210" s="37" t="str">
        <f ca="1">IF(E210="","",IF(ISERROR([1]!EM_S_EST_NETPROFIT(E210,行业估值!$E$6,deadline)/100000000),"-",[1]!EM_S_EST_NETPROFIT(E210,行业估值!$E$6,deadline)/100000000))</f>
        <v>-</v>
      </c>
      <c r="O210" s="36" t="str">
        <f t="shared" ca="1" si="19"/>
        <v>-</v>
      </c>
      <c r="T210" s="64" t="s">
        <v>512</v>
      </c>
      <c r="U210" s="64" t="s">
        <v>513</v>
      </c>
    </row>
    <row r="211" spans="4:21">
      <c r="D211" s="45" t="str">
        <f>IF(AND(行业估值!$B$39=$G211,COUNTIF($G$2:$G$2552,$G211)&gt;=1),COUNTIF($G$2:G211,$G211),"")</f>
        <v/>
      </c>
      <c r="E211" s="65" t="str">
        <f t="shared" si="15"/>
        <v>000639.SZ</v>
      </c>
      <c r="F211" s="65" t="str">
        <f t="shared" si="16"/>
        <v>西王食品</v>
      </c>
      <c r="G211" s="34" t="str">
        <f>IF(E211="","",IF(行业估值!$C$5="申万行业",[1]!EM_S_INFO_INDUSTRY_SW2014(E211,"1"),IF(行业估值!$C$5="证监会行业",[1]!EM_S_INFO_INDUSTRY_CSRC1(E211,"1"),[1]!EM_S_INFO_INDUSTRY_EM2016(E211,"1"))))</f>
        <v>农林牧渔</v>
      </c>
      <c r="H211" s="34" t="str">
        <f>IF(E211="","",IF($H$1="上证50",[1]!EM_S_INFO_COMPINDEX(E211,"000016"),"")&amp;IF($H$1="上证180",[1]!EM_S_INFO_COMPINDEX(E211,"000010"),"")&amp;IF($H$1="沪深300",[1]!EM_S_INFO_COMPINDEX(E211,"000300"),"")&amp;IF(AND($H$1="上证A股",RIGHT(E211,2)="SH"),"是","")&amp;IF(AND($H$1="深证A股",RIGHT(E211,2)="SZ"),"是","")&amp;IF(AND($H$1="创业板",LEFT(E211,1)-3=0),"是","")&amp;IF(AND($H$1="全部A股",E211&lt;&gt;0),"是","")&amp;IF(AND($H$1="中小板",LEFT(E211,3)="002"),"是",""))</f>
        <v>是</v>
      </c>
      <c r="I211" s="46">
        <f ca="1">IF(E211="","",IF(OR([1]!EM_S_VAL_MV(E211,deadline)="",[1]!EM_S_VAL_MV(E211,deadline)="--",[1]!EM_S_VAL_MV(E211,deadline)="null"),0,[1]!EM_S_VAL_MV(E211,deadline)/100000000))</f>
        <v>51.164891703000002</v>
      </c>
      <c r="J211" s="46">
        <f ca="1">IF(E211="","",IF(RIGHT(LEFT($J$1,6),3)="TTM",[1]!EM_S_FA_PROFIT_TTM(E211,LEFT(RIGHT($J$1,11),10),1)/100000000,[1]!EM_S_STM07_IS(E211,61,LEFT(RIGHT($J$1,5),4)&amp;"-12-31",1)/100000000))</f>
        <v>5.3799505289999994</v>
      </c>
      <c r="K211" s="36">
        <f t="shared" ca="1" si="17"/>
        <v>9.5102903692518339</v>
      </c>
      <c r="L211" s="46">
        <f ca="1">IF(E211="","",IF(ISERROR(IF(行业估值!$E$7="最新年报",[1]!EM_S_STM07_BS(E211,140,LEFT(RIGHT($L$1,5),4)&amp;"-12-31",1)/100000000,[1]!EM_S_STM07_BS(E211,140,LEFT(RIGHT($L$1,11),10),1)/100000000)),0,IF(行业估值!$E$7="最新年报",[1]!EM_S_STM07_BS(E211,140,LEFT(RIGHT($L$1,5),4)&amp;"-12-31",1)/100000000,[1]!EM_S_STM07_BS(E211,140,LEFT(RIGHT($L$1,11),10),1)/100000000)))</f>
        <v>47.3010199163</v>
      </c>
      <c r="M211" s="36">
        <f t="shared" ca="1" si="18"/>
        <v>1.0816868598930254</v>
      </c>
      <c r="N211" s="37" t="str">
        <f ca="1">IF(E211="","",IF(ISERROR([1]!EM_S_EST_NETPROFIT(E211,行业估值!$E$6,deadline)/100000000),"-",[1]!EM_S_EST_NETPROFIT(E211,行业估值!$E$6,deadline)/100000000))</f>
        <v>-</v>
      </c>
      <c r="O211" s="36" t="str">
        <f t="shared" ca="1" si="19"/>
        <v>-</v>
      </c>
      <c r="T211" s="64" t="s">
        <v>514</v>
      </c>
      <c r="U211" s="64" t="s">
        <v>515</v>
      </c>
    </row>
    <row r="212" spans="4:21">
      <c r="D212" s="45" t="str">
        <f>IF(AND(行业估值!$B$39=$G212,COUNTIF($G$2:$G$2552,$G212)&gt;=1),COUNTIF($G$2:G212,$G212),"")</f>
        <v/>
      </c>
      <c r="E212" s="65" t="str">
        <f t="shared" si="15"/>
        <v>000650.SZ</v>
      </c>
      <c r="F212" s="65" t="str">
        <f t="shared" si="16"/>
        <v>仁和药业</v>
      </c>
      <c r="G212" s="34" t="str">
        <f>IF(E212="","",IF(行业估值!$C$5="申万行业",[1]!EM_S_INFO_INDUSTRY_SW2014(E212,"1"),IF(行业估值!$C$5="证监会行业",[1]!EM_S_INFO_INDUSTRY_CSRC1(E212,"1"),[1]!EM_S_INFO_INDUSTRY_EM2016(E212,"1"))))</f>
        <v>医药生物</v>
      </c>
      <c r="H212" s="34" t="str">
        <f>IF(E212="","",IF($H$1="上证50",[1]!EM_S_INFO_COMPINDEX(E212,"000016"),"")&amp;IF($H$1="上证180",[1]!EM_S_INFO_COMPINDEX(E212,"000010"),"")&amp;IF($H$1="沪深300",[1]!EM_S_INFO_COMPINDEX(E212,"000300"),"")&amp;IF(AND($H$1="上证A股",RIGHT(E212,2)="SH"),"是","")&amp;IF(AND($H$1="深证A股",RIGHT(E212,2)="SZ"),"是","")&amp;IF(AND($H$1="创业板",LEFT(E212,1)-3=0),"是","")&amp;IF(AND($H$1="全部A股",E212&lt;&gt;0),"是","")&amp;IF(AND($H$1="中小板",LEFT(E212,3)="002"),"是",""))</f>
        <v>是</v>
      </c>
      <c r="I212" s="46">
        <f ca="1">IF(E212="","",IF(OR([1]!EM_S_VAL_MV(E212,deadline)="",[1]!EM_S_VAL_MV(E212,deadline)="--",[1]!EM_S_VAL_MV(E212,deadline)="null"),0,[1]!EM_S_VAL_MV(E212,deadline)/100000000))</f>
        <v>74.54807257520001</v>
      </c>
      <c r="J212" s="46">
        <f ca="1">IF(E212="","",IF(RIGHT(LEFT($J$1,6),3)="TTM",[1]!EM_S_FA_PROFIT_TTM(E212,LEFT(RIGHT($J$1,11),10),1)/100000000,[1]!EM_S_STM07_IS(E212,61,LEFT(RIGHT($J$1,5),4)&amp;"-12-31",1)/100000000))</f>
        <v>6.3461505980999995</v>
      </c>
      <c r="K212" s="36">
        <f t="shared" ca="1" si="17"/>
        <v>11.746975024122381</v>
      </c>
      <c r="L212" s="46">
        <f ca="1">IF(E212="","",IF(ISERROR(IF(行业估值!$E$7="最新年报",[1]!EM_S_STM07_BS(E212,140,LEFT(RIGHT($L$1,5),4)&amp;"-12-31",1)/100000000,[1]!EM_S_STM07_BS(E212,140,LEFT(RIGHT($L$1,11),10),1)/100000000)),0,IF(行业估值!$E$7="最新年报",[1]!EM_S_STM07_BS(E212,140,LEFT(RIGHT($L$1,5),4)&amp;"-12-31",1)/100000000,[1]!EM_S_STM07_BS(E212,140,LEFT(RIGHT($L$1,11),10),1)/100000000)))</f>
        <v>37.064951299200004</v>
      </c>
      <c r="M212" s="36">
        <f t="shared" ca="1" si="18"/>
        <v>2.0112820862335528</v>
      </c>
      <c r="N212" s="37">
        <f ca="1">IF(E212="","",IF(ISERROR([1]!EM_S_EST_NETPROFIT(E212,行业估值!$E$6,deadline)/100000000),"-",[1]!EM_S_EST_NETPROFIT(E212,行业估值!$E$6,deadline)/100000000))</f>
        <v>6.4570333333333325</v>
      </c>
      <c r="O212" s="36">
        <f t="shared" ca="1" si="19"/>
        <v>11.545251313843822</v>
      </c>
      <c r="T212" s="64" t="s">
        <v>516</v>
      </c>
      <c r="U212" s="64" t="s">
        <v>517</v>
      </c>
    </row>
    <row r="213" spans="4:21">
      <c r="D213" s="45" t="str">
        <f>IF(AND(行业估值!$B$39=$G213,COUNTIF($G$2:$G$2552,$G213)&gt;=1),COUNTIF($G$2:G213,$G213),"")</f>
        <v/>
      </c>
      <c r="E213" s="65" t="str">
        <f t="shared" si="15"/>
        <v>000651.SZ</v>
      </c>
      <c r="F213" s="65" t="str">
        <f t="shared" si="16"/>
        <v>格力电器</v>
      </c>
      <c r="G213" s="34" t="str">
        <f>IF(E213="","",IF(行业估值!$C$5="申万行业",[1]!EM_S_INFO_INDUSTRY_SW2014(E213,"1"),IF(行业估值!$C$5="证监会行业",[1]!EM_S_INFO_INDUSTRY_CSRC1(E213,"1"),[1]!EM_S_INFO_INDUSTRY_EM2016(E213,"1"))))</f>
        <v>家电</v>
      </c>
      <c r="H213" s="34" t="str">
        <f>IF(E213="","",IF($H$1="上证50",[1]!EM_S_INFO_COMPINDEX(E213,"000016"),"")&amp;IF($H$1="上证180",[1]!EM_S_INFO_COMPINDEX(E213,"000010"),"")&amp;IF($H$1="沪深300",[1]!EM_S_INFO_COMPINDEX(E213,"000300"),"")&amp;IF(AND($H$1="上证A股",RIGHT(E213,2)="SH"),"是","")&amp;IF(AND($H$1="深证A股",RIGHT(E213,2)="SZ"),"是","")&amp;IF(AND($H$1="创业板",LEFT(E213,1)-3=0),"是","")&amp;IF(AND($H$1="全部A股",E213&lt;&gt;0),"是","")&amp;IF(AND($H$1="中小板",LEFT(E213,3)="002"),"是",""))</f>
        <v>是</v>
      </c>
      <c r="I213" s="46">
        <f ca="1">IF(E213="","",IF(OR([1]!EM_S_VAL_MV(E213,deadline)="",[1]!EM_S_VAL_MV(E213,deadline)="--",[1]!EM_S_VAL_MV(E213,deadline)="null"),0,[1]!EM_S_VAL_MV(E213,deadline)/100000000))</f>
        <v>3467.4672780791998</v>
      </c>
      <c r="J213" s="46">
        <f ca="1">IF(E213="","",IF(RIGHT(LEFT($J$1,6),3)="TTM",[1]!EM_S_FA_PROFIT_TTM(E213,LEFT(RIGHT($J$1,11),10),1)/100000000,[1]!EM_S_STM07_IS(E213,61,LEFT(RIGHT($J$1,5),4)&amp;"-12-31",1)/100000000))</f>
        <v>273.55691130490004</v>
      </c>
      <c r="K213" s="36">
        <f t="shared" ca="1" si="17"/>
        <v>12.675487749656755</v>
      </c>
      <c r="L213" s="46">
        <f ca="1">IF(E213="","",IF(ISERROR(IF(行业估值!$E$7="最新年报",[1]!EM_S_STM07_BS(E213,140,LEFT(RIGHT($L$1,5),4)&amp;"-12-31",1)/100000000,[1]!EM_S_STM07_BS(E213,140,LEFT(RIGHT($L$1,11),10),1)/100000000)),0,IF(行业估值!$E$7="最新年报",[1]!EM_S_STM07_BS(E213,140,LEFT(RIGHT($L$1,5),4)&amp;"-12-31",1)/100000000,[1]!EM_S_STM07_BS(E213,140,LEFT(RIGHT($L$1,11),10),1)/100000000)))</f>
        <v>1007.9235257934</v>
      </c>
      <c r="M213" s="36">
        <f t="shared" ca="1" si="18"/>
        <v>3.4402086957437947</v>
      </c>
      <c r="N213" s="37">
        <f ca="1">IF(E213="","",IF(ISERROR([1]!EM_S_EST_NETPROFIT(E213,行业估值!$E$6,deadline)/100000000),"-",[1]!EM_S_EST_NETPROFIT(E213,行业估值!$E$6,deadline)/100000000))</f>
        <v>287.49666774193548</v>
      </c>
      <c r="O213" s="36">
        <f t="shared" ca="1" si="19"/>
        <v>12.0608955412022</v>
      </c>
      <c r="T213" s="64" t="s">
        <v>518</v>
      </c>
      <c r="U213" s="64" t="s">
        <v>519</v>
      </c>
    </row>
    <row r="214" spans="4:21">
      <c r="D214" s="45" t="str">
        <f>IF(AND(行业估值!$B$39=$G214,COUNTIF($G$2:$G$2552,$G214)&gt;=1),COUNTIF($G$2:G214,$G214),"")</f>
        <v/>
      </c>
      <c r="E214" s="65" t="str">
        <f t="shared" si="15"/>
        <v>000652.SZ</v>
      </c>
      <c r="F214" s="65" t="str">
        <f t="shared" si="16"/>
        <v>泰达股份</v>
      </c>
      <c r="G214" s="34" t="str">
        <f>IF(E214="","",IF(行业估值!$C$5="申万行业",[1]!EM_S_INFO_INDUSTRY_SW2014(E214,"1"),IF(行业估值!$C$5="证监会行业",[1]!EM_S_INFO_INDUSTRY_CSRC1(E214,"1"),[1]!EM_S_INFO_INDUSTRY_EM2016(E214,"1"))))</f>
        <v>综合</v>
      </c>
      <c r="H214" s="34" t="str">
        <f>IF(E214="","",IF($H$1="上证50",[1]!EM_S_INFO_COMPINDEX(E214,"000016"),"")&amp;IF($H$1="上证180",[1]!EM_S_INFO_COMPINDEX(E214,"000010"),"")&amp;IF($H$1="沪深300",[1]!EM_S_INFO_COMPINDEX(E214,"000300"),"")&amp;IF(AND($H$1="上证A股",RIGHT(E214,2)="SH"),"是","")&amp;IF(AND($H$1="深证A股",RIGHT(E214,2)="SZ"),"是","")&amp;IF(AND($H$1="创业板",LEFT(E214,1)-3=0),"是","")&amp;IF(AND($H$1="全部A股",E214&lt;&gt;0),"是","")&amp;IF(AND($H$1="中小板",LEFT(E214,3)="002"),"是",""))</f>
        <v>是</v>
      </c>
      <c r="I214" s="46">
        <f ca="1">IF(E214="","",IF(OR([1]!EM_S_VAL_MV(E214,deadline)="",[1]!EM_S_VAL_MV(E214,deadline)="--",[1]!EM_S_VAL_MV(E214,deadline)="null"),0,[1]!EM_S_VAL_MV(E214,deadline)/100000000))</f>
        <v>49.726838812399997</v>
      </c>
      <c r="J214" s="46">
        <f ca="1">IF(E214="","",IF(RIGHT(LEFT($J$1,6),3)="TTM",[1]!EM_S_FA_PROFIT_TTM(E214,LEFT(RIGHT($J$1,11),10),1)/100000000,[1]!EM_S_STM07_IS(E214,61,LEFT(RIGHT($J$1,5),4)&amp;"-12-31",1)/100000000))</f>
        <v>4.2106185011999999</v>
      </c>
      <c r="K214" s="36">
        <f t="shared" ca="1" si="17"/>
        <v>11.809865652333063</v>
      </c>
      <c r="L214" s="46">
        <f ca="1">IF(E214="","",IF(ISERROR(IF(行业估值!$E$7="最新年报",[1]!EM_S_STM07_BS(E214,140,LEFT(RIGHT($L$1,5),4)&amp;"-12-31",1)/100000000,[1]!EM_S_STM07_BS(E214,140,LEFT(RIGHT($L$1,11),10),1)/100000000)),0,IF(行业估值!$E$7="最新年报",[1]!EM_S_STM07_BS(E214,140,LEFT(RIGHT($L$1,5),4)&amp;"-12-31",1)/100000000,[1]!EM_S_STM07_BS(E214,140,LEFT(RIGHT($L$1,11),10),1)/100000000)))</f>
        <v>45.055144553000005</v>
      </c>
      <c r="M214" s="36">
        <f t="shared" ca="1" si="18"/>
        <v>1.1036883646861793</v>
      </c>
      <c r="N214" s="37" t="str">
        <f ca="1">IF(E214="","",IF(ISERROR([1]!EM_S_EST_NETPROFIT(E214,行业估值!$E$6,deadline)/100000000),"-",[1]!EM_S_EST_NETPROFIT(E214,行业估值!$E$6,deadline)/100000000))</f>
        <v>-</v>
      </c>
      <c r="O214" s="36" t="str">
        <f t="shared" ca="1" si="19"/>
        <v>-</v>
      </c>
      <c r="T214" s="64" t="s">
        <v>520</v>
      </c>
      <c r="U214" s="64" t="s">
        <v>521</v>
      </c>
    </row>
    <row r="215" spans="4:21">
      <c r="D215" s="45" t="str">
        <f>IF(AND(行业估值!$B$39=$G215,COUNTIF($G$2:$G$2552,$G215)&gt;=1),COUNTIF($G$2:G215,$G215),"")</f>
        <v/>
      </c>
      <c r="E215" s="65" t="str">
        <f t="shared" si="15"/>
        <v>000655.SZ</v>
      </c>
      <c r="F215" s="65" t="str">
        <f t="shared" si="16"/>
        <v>金岭矿业</v>
      </c>
      <c r="G215" s="34" t="str">
        <f>IF(E215="","",IF(行业估值!$C$5="申万行业",[1]!EM_S_INFO_INDUSTRY_SW2014(E215,"1"),IF(行业估值!$C$5="证监会行业",[1]!EM_S_INFO_INDUSTRY_CSRC1(E215,"1"),[1]!EM_S_INFO_INDUSTRY_EM2016(E215,"1"))))</f>
        <v>钢铁</v>
      </c>
      <c r="H215" s="34" t="str">
        <f>IF(E215="","",IF($H$1="上证50",[1]!EM_S_INFO_COMPINDEX(E215,"000016"),"")&amp;IF($H$1="上证180",[1]!EM_S_INFO_COMPINDEX(E215,"000010"),"")&amp;IF($H$1="沪深300",[1]!EM_S_INFO_COMPINDEX(E215,"000300"),"")&amp;IF(AND($H$1="上证A股",RIGHT(E215,2)="SH"),"是","")&amp;IF(AND($H$1="深证A股",RIGHT(E215,2)="SZ"),"是","")&amp;IF(AND($H$1="创业板",LEFT(E215,1)-3=0),"是","")&amp;IF(AND($H$1="全部A股",E215&lt;&gt;0),"是","")&amp;IF(AND($H$1="中小板",LEFT(E215,3)="002"),"是",""))</f>
        <v>是</v>
      </c>
      <c r="I215" s="46">
        <f ca="1">IF(E215="","",IF(OR([1]!EM_S_VAL_MV(E215,deadline)="",[1]!EM_S_VAL_MV(E215,deadline)="--",[1]!EM_S_VAL_MV(E215,deadline)="null"),0,[1]!EM_S_VAL_MV(E215,deadline)/100000000))</f>
        <v>30.957691959999998</v>
      </c>
      <c r="J215" s="46">
        <f ca="1">IF(E215="","",IF(RIGHT(LEFT($J$1,6),3)="TTM",[1]!EM_S_FA_PROFIT_TTM(E215,LEFT(RIGHT($J$1,11),10),1)/100000000,[1]!EM_S_STM07_IS(E215,61,LEFT(RIGHT($J$1,5),4)&amp;"-12-31",1)/100000000))</f>
        <v>2.0258463528999999</v>
      </c>
      <c r="K215" s="36">
        <f t="shared" ca="1" si="17"/>
        <v>15.281362239384071</v>
      </c>
      <c r="L215" s="46">
        <f ca="1">IF(E215="","",IF(ISERROR(IF(行业估值!$E$7="最新年报",[1]!EM_S_STM07_BS(E215,140,LEFT(RIGHT($L$1,5),4)&amp;"-12-31",1)/100000000,[1]!EM_S_STM07_BS(E215,140,LEFT(RIGHT($L$1,11),10),1)/100000000)),0,IF(行业估值!$E$7="最新年报",[1]!EM_S_STM07_BS(E215,140,LEFT(RIGHT($L$1,5),4)&amp;"-12-31",1)/100000000,[1]!EM_S_STM07_BS(E215,140,LEFT(RIGHT($L$1,11),10),1)/100000000)))</f>
        <v>25.727112728200002</v>
      </c>
      <c r="M215" s="36">
        <f t="shared" ca="1" si="18"/>
        <v>1.2033099977855912</v>
      </c>
      <c r="N215" s="37">
        <f ca="1">IF(E215="","",IF(ISERROR([1]!EM_S_EST_NETPROFIT(E215,行业估值!$E$6,deadline)/100000000),"-",[1]!EM_S_EST_NETPROFIT(E215,行业估值!$E$6,deadline)/100000000))</f>
        <v>2.0426000000000002</v>
      </c>
      <c r="O215" s="36">
        <f t="shared" ca="1" si="19"/>
        <v>15.156022696563202</v>
      </c>
      <c r="T215" s="64" t="s">
        <v>522</v>
      </c>
      <c r="U215" s="64" t="s">
        <v>523</v>
      </c>
    </row>
    <row r="216" spans="4:21">
      <c r="D216" s="45" t="str">
        <f>IF(AND(行业估值!$B$39=$G216,COUNTIF($G$2:$G$2552,$G216)&gt;=1),COUNTIF($G$2:G216,$G216),"")</f>
        <v/>
      </c>
      <c r="E216" s="65" t="str">
        <f t="shared" si="15"/>
        <v>000656.SZ</v>
      </c>
      <c r="F216" s="65" t="str">
        <f t="shared" si="16"/>
        <v>金科股份</v>
      </c>
      <c r="G216" s="34" t="str">
        <f>IF(E216="","",IF(行业估值!$C$5="申万行业",[1]!EM_S_INFO_INDUSTRY_SW2014(E216,"1"),IF(行业估值!$C$5="证监会行业",[1]!EM_S_INFO_INDUSTRY_CSRC1(E216,"1"),[1]!EM_S_INFO_INDUSTRY_EM2016(E216,"1"))))</f>
        <v>房地产</v>
      </c>
      <c r="H216" s="34" t="str">
        <f>IF(E216="","",IF($H$1="上证50",[1]!EM_S_INFO_COMPINDEX(E216,"000016"),"")&amp;IF($H$1="上证180",[1]!EM_S_INFO_COMPINDEX(E216,"000010"),"")&amp;IF($H$1="沪深300",[1]!EM_S_INFO_COMPINDEX(E216,"000300"),"")&amp;IF(AND($H$1="上证A股",RIGHT(E216,2)="SH"),"是","")&amp;IF(AND($H$1="深证A股",RIGHT(E216,2)="SZ"),"是","")&amp;IF(AND($H$1="创业板",LEFT(E216,1)-3=0),"是","")&amp;IF(AND($H$1="全部A股",E216&lt;&gt;0),"是","")&amp;IF(AND($H$1="中小板",LEFT(E216,3)="002"),"是",""))</f>
        <v>是</v>
      </c>
      <c r="I216" s="46">
        <f ca="1">IF(E216="","",IF(OR([1]!EM_S_VAL_MV(E216,deadline)="",[1]!EM_S_VAL_MV(E216,deadline)="--",[1]!EM_S_VAL_MV(E216,deadline)="null"),0,[1]!EM_S_VAL_MV(E216,deadline)/100000000))</f>
        <v>353.48918701919996</v>
      </c>
      <c r="J216" s="46">
        <f ca="1">IF(E216="","",IF(RIGHT(LEFT($J$1,6),3)="TTM",[1]!EM_S_FA_PROFIT_TTM(E216,LEFT(RIGHT($J$1,11),10),1)/100000000,[1]!EM_S_STM07_IS(E216,61,LEFT(RIGHT($J$1,5),4)&amp;"-12-31",1)/100000000))</f>
        <v>62.747939031999998</v>
      </c>
      <c r="K216" s="36">
        <f t="shared" ca="1" si="17"/>
        <v>5.6334788436466203</v>
      </c>
      <c r="L216" s="46">
        <f ca="1">IF(E216="","",IF(ISERROR(IF(行业估值!$E$7="最新年报",[1]!EM_S_STM07_BS(E216,140,LEFT(RIGHT($L$1,5),4)&amp;"-12-31",1)/100000000,[1]!EM_S_STM07_BS(E216,140,LEFT(RIGHT($L$1,11),10),1)/100000000)),0,IF(行业估值!$E$7="最新年报",[1]!EM_S_STM07_BS(E216,140,LEFT(RIGHT($L$1,5),4)&amp;"-12-31",1)/100000000,[1]!EM_S_STM07_BS(E216,140,LEFT(RIGHT($L$1,11),10),1)/100000000)))</f>
        <v>245.9120375732</v>
      </c>
      <c r="M216" s="36">
        <f t="shared" ca="1" si="18"/>
        <v>1.4374619091754617</v>
      </c>
      <c r="N216" s="37">
        <f ca="1">IF(E216="","",IF(ISERROR([1]!EM_S_EST_NETPROFIT(E216,行业估值!$E$6,deadline)/100000000),"-",[1]!EM_S_EST_NETPROFIT(E216,行业估值!$E$6,deadline)/100000000))</f>
        <v>52.223846153846161</v>
      </c>
      <c r="O216" s="36">
        <f t="shared" ca="1" si="19"/>
        <v>6.7687313948087358</v>
      </c>
      <c r="T216" s="64" t="s">
        <v>524</v>
      </c>
      <c r="U216" s="64" t="s">
        <v>525</v>
      </c>
    </row>
    <row r="217" spans="4:21">
      <c r="D217" s="45" t="str">
        <f>IF(AND(行业估值!$B$39=$G217,COUNTIF($G$2:$G$2552,$G217)&gt;=1),COUNTIF($G$2:G217,$G217),"")</f>
        <v/>
      </c>
      <c r="E217" s="65" t="str">
        <f t="shared" si="15"/>
        <v>000657.SZ</v>
      </c>
      <c r="F217" s="65" t="str">
        <f t="shared" si="16"/>
        <v>中钨高新</v>
      </c>
      <c r="G217" s="34" t="str">
        <f>IF(E217="","",IF(行业估值!$C$5="申万行业",[1]!EM_S_INFO_INDUSTRY_SW2014(E217,"1"),IF(行业估值!$C$5="证监会行业",[1]!EM_S_INFO_INDUSTRY_CSRC1(E217,"1"),[1]!EM_S_INFO_INDUSTRY_EM2016(E217,"1"))))</f>
        <v>有色金属</v>
      </c>
      <c r="H217" s="34" t="str">
        <f>IF(E217="","",IF($H$1="上证50",[1]!EM_S_INFO_COMPINDEX(E217,"000016"),"")&amp;IF($H$1="上证180",[1]!EM_S_INFO_COMPINDEX(E217,"000010"),"")&amp;IF($H$1="沪深300",[1]!EM_S_INFO_COMPINDEX(E217,"000300"),"")&amp;IF(AND($H$1="上证A股",RIGHT(E217,2)="SH"),"是","")&amp;IF(AND($H$1="深证A股",RIGHT(E217,2)="SZ"),"是","")&amp;IF(AND($H$1="创业板",LEFT(E217,1)-3=0),"是","")&amp;IF(AND($H$1="全部A股",E217&lt;&gt;0),"是","")&amp;IF(AND($H$1="中小板",LEFT(E217,3)="002"),"是",""))</f>
        <v>是</v>
      </c>
      <c r="I217" s="46">
        <f ca="1">IF(E217="","",IF(OR([1]!EM_S_VAL_MV(E217,deadline)="",[1]!EM_S_VAL_MV(E217,deadline)="--",[1]!EM_S_VAL_MV(E217,deadline)="null"),0,[1]!EM_S_VAL_MV(E217,deadline)/100000000))</f>
        <v>55.887399591499999</v>
      </c>
      <c r="J217" s="46">
        <f ca="1">IF(E217="","",IF(RIGHT(LEFT($J$1,6),3)="TTM",[1]!EM_S_FA_PROFIT_TTM(E217,LEFT(RIGHT($J$1,11),10),1)/100000000,[1]!EM_S_STM07_IS(E217,61,LEFT(RIGHT($J$1,5),4)&amp;"-12-31",1)/100000000))</f>
        <v>2.0219669965999998</v>
      </c>
      <c r="K217" s="36">
        <f t="shared" ca="1" si="17"/>
        <v>27.640114643550756</v>
      </c>
      <c r="L217" s="46">
        <f ca="1">IF(E217="","",IF(ISERROR(IF(行业估值!$E$7="最新年报",[1]!EM_S_STM07_BS(E217,140,LEFT(RIGHT($L$1,5),4)&amp;"-12-31",1)/100000000,[1]!EM_S_STM07_BS(E217,140,LEFT(RIGHT($L$1,11),10),1)/100000000)),0,IF(行业估值!$E$7="最新年报",[1]!EM_S_STM07_BS(E217,140,LEFT(RIGHT($L$1,5),4)&amp;"-12-31",1)/100000000,[1]!EM_S_STM07_BS(E217,140,LEFT(RIGHT($L$1,11),10),1)/100000000)))</f>
        <v>32.905538958200005</v>
      </c>
      <c r="M217" s="36">
        <f t="shared" ca="1" si="18"/>
        <v>1.698419213327395</v>
      </c>
      <c r="N217" s="37">
        <f ca="1">IF(E217="","",IF(ISERROR([1]!EM_S_EST_NETPROFIT(E217,行业估值!$E$6,deadline)/100000000),"-",[1]!EM_S_EST_NETPROFIT(E217,行业估值!$E$6,deadline)/100000000))</f>
        <v>1.89</v>
      </c>
      <c r="O217" s="36">
        <f t="shared" ca="1" si="19"/>
        <v>29.570052693915343</v>
      </c>
      <c r="T217" s="64" t="s">
        <v>526</v>
      </c>
      <c r="U217" s="64" t="s">
        <v>527</v>
      </c>
    </row>
    <row r="218" spans="4:21">
      <c r="D218" s="45" t="str">
        <f>IF(AND(行业估值!$B$39=$G218,COUNTIF($G$2:$G$2552,$G218)&gt;=1),COUNTIF($G$2:G218,$G218),"")</f>
        <v/>
      </c>
      <c r="E218" s="65" t="str">
        <f t="shared" si="15"/>
        <v>000659.SZ</v>
      </c>
      <c r="F218" s="65" t="str">
        <f t="shared" si="16"/>
        <v>珠海中富</v>
      </c>
      <c r="G218" s="34" t="str">
        <f>IF(E218="","",IF(行业估值!$C$5="申万行业",[1]!EM_S_INFO_INDUSTRY_SW2014(E218,"1"),IF(行业估值!$C$5="证监会行业",[1]!EM_S_INFO_INDUSTRY_CSRC1(E218,"1"),[1]!EM_S_INFO_INDUSTRY_EM2016(E218,"1"))))</f>
        <v>轻工制造</v>
      </c>
      <c r="H218" s="34" t="str">
        <f>IF(E218="","",IF($H$1="上证50",[1]!EM_S_INFO_COMPINDEX(E218,"000016"),"")&amp;IF($H$1="上证180",[1]!EM_S_INFO_COMPINDEX(E218,"000010"),"")&amp;IF($H$1="沪深300",[1]!EM_S_INFO_COMPINDEX(E218,"000300"),"")&amp;IF(AND($H$1="上证A股",RIGHT(E218,2)="SH"),"是","")&amp;IF(AND($H$1="深证A股",RIGHT(E218,2)="SZ"),"是","")&amp;IF(AND($H$1="创业板",LEFT(E218,1)-3=0),"是","")&amp;IF(AND($H$1="全部A股",E218&lt;&gt;0),"是","")&amp;IF(AND($H$1="中小板",LEFT(E218,3)="002"),"是",""))</f>
        <v>是</v>
      </c>
      <c r="I218" s="46">
        <f ca="1">IF(E218="","",IF(OR([1]!EM_S_VAL_MV(E218,deadline)="",[1]!EM_S_VAL_MV(E218,deadline)="--",[1]!EM_S_VAL_MV(E218,deadline)="null"),0,[1]!EM_S_VAL_MV(E218,deadline)/100000000))</f>
        <v>33.813976275999998</v>
      </c>
      <c r="J218" s="46">
        <f ca="1">IF(E218="","",IF(RIGHT(LEFT($J$1,6),3)="TTM",[1]!EM_S_FA_PROFIT_TTM(E218,LEFT(RIGHT($J$1,11),10),1)/100000000,[1]!EM_S_STM07_IS(E218,61,LEFT(RIGHT($J$1,5),4)&amp;"-12-31",1)/100000000))</f>
        <v>-0.12747890439999998</v>
      </c>
      <c r="K218" s="36">
        <f t="shared" ca="1" si="17"/>
        <v>-265.25154444298789</v>
      </c>
      <c r="L218" s="46">
        <f ca="1">IF(E218="","",IF(ISERROR(IF(行业估值!$E$7="最新年报",[1]!EM_S_STM07_BS(E218,140,LEFT(RIGHT($L$1,5),4)&amp;"-12-31",1)/100000000,[1]!EM_S_STM07_BS(E218,140,LEFT(RIGHT($L$1,11),10),1)/100000000)),0,IF(行业估值!$E$7="最新年报",[1]!EM_S_STM07_BS(E218,140,LEFT(RIGHT($L$1,5),4)&amp;"-12-31",1)/100000000,[1]!EM_S_STM07_BS(E218,140,LEFT(RIGHT($L$1,11),10),1)/100000000)))</f>
        <v>6.8178746053000001</v>
      </c>
      <c r="M218" s="36">
        <f t="shared" ca="1" si="18"/>
        <v>4.9596066565545343</v>
      </c>
      <c r="N218" s="37" t="str">
        <f ca="1">IF(E218="","",IF(ISERROR([1]!EM_S_EST_NETPROFIT(E218,行业估值!$E$6,deadline)/100000000),"-",[1]!EM_S_EST_NETPROFIT(E218,行业估值!$E$6,deadline)/100000000))</f>
        <v>-</v>
      </c>
      <c r="O218" s="36" t="str">
        <f t="shared" ca="1" si="19"/>
        <v>-</v>
      </c>
      <c r="T218" s="64" t="s">
        <v>528</v>
      </c>
      <c r="U218" s="64" t="s">
        <v>529</v>
      </c>
    </row>
    <row r="219" spans="4:21">
      <c r="D219" s="45" t="str">
        <f>IF(AND(行业估值!$B$39=$G219,COUNTIF($G$2:$G$2552,$G219)&gt;=1),COUNTIF($G$2:G219,$G219),"")</f>
        <v/>
      </c>
      <c r="E219" s="65" t="str">
        <f t="shared" si="15"/>
        <v>000661.SZ</v>
      </c>
      <c r="F219" s="65" t="str">
        <f t="shared" si="16"/>
        <v>长春高新</v>
      </c>
      <c r="G219" s="34" t="str">
        <f>IF(E219="","",IF(行业估值!$C$5="申万行业",[1]!EM_S_INFO_INDUSTRY_SW2014(E219,"1"),IF(行业估值!$C$5="证监会行业",[1]!EM_S_INFO_INDUSTRY_CSRC1(E219,"1"),[1]!EM_S_INFO_INDUSTRY_EM2016(E219,"1"))))</f>
        <v>医药生物</v>
      </c>
      <c r="H219" s="34" t="str">
        <f>IF(E219="","",IF($H$1="上证50",[1]!EM_S_INFO_COMPINDEX(E219,"000016"),"")&amp;IF($H$1="上证180",[1]!EM_S_INFO_COMPINDEX(E219,"000010"),"")&amp;IF($H$1="沪深300",[1]!EM_S_INFO_COMPINDEX(E219,"000300"),"")&amp;IF(AND($H$1="上证A股",RIGHT(E219,2)="SH"),"是","")&amp;IF(AND($H$1="深证A股",RIGHT(E219,2)="SZ"),"是","")&amp;IF(AND($H$1="创业板",LEFT(E219,1)-3=0),"是","")&amp;IF(AND($H$1="全部A股",E219&lt;&gt;0),"是","")&amp;IF(AND($H$1="中小板",LEFT(E219,3)="002"),"是",""))</f>
        <v>是</v>
      </c>
      <c r="I219" s="46">
        <f ca="1">IF(E219="","",IF(OR([1]!EM_S_VAL_MV(E219,deadline)="",[1]!EM_S_VAL_MV(E219,deadline)="--",[1]!EM_S_VAL_MV(E219,deadline)="null"),0,[1]!EM_S_VAL_MV(E219,deadline)/100000000))</f>
        <v>777.39603982350002</v>
      </c>
      <c r="J219" s="46">
        <f ca="1">IF(E219="","",IF(RIGHT(LEFT($J$1,6),3)="TTM",[1]!EM_S_FA_PROFIT_TTM(E219,LEFT(RIGHT($J$1,11),10),1)/100000000,[1]!EM_S_STM07_IS(E219,61,LEFT(RIGHT($J$1,5),4)&amp;"-12-31",1)/100000000))</f>
        <v>20.065078400999997</v>
      </c>
      <c r="K219" s="36">
        <f t="shared" ca="1" si="17"/>
        <v>38.743732981614286</v>
      </c>
      <c r="L219" s="46">
        <f ca="1">IF(E219="","",IF(ISERROR(IF(行业估值!$E$7="最新年报",[1]!EM_S_STM07_BS(E219,140,LEFT(RIGHT($L$1,5),4)&amp;"-12-31",1)/100000000,[1]!EM_S_STM07_BS(E219,140,LEFT(RIGHT($L$1,11),10),1)/100000000)),0,IF(行业估值!$E$7="最新年报",[1]!EM_S_STM07_BS(E219,140,LEFT(RIGHT($L$1,5),4)&amp;"-12-31",1)/100000000,[1]!EM_S_STM07_BS(E219,140,LEFT(RIGHT($L$1,11),10),1)/100000000)))</f>
        <v>64.134893138099997</v>
      </c>
      <c r="M219" s="36">
        <f t="shared" ca="1" si="18"/>
        <v>12.121265067824364</v>
      </c>
      <c r="N219" s="37">
        <f ca="1">IF(E219="","",IF(ISERROR([1]!EM_S_EST_NETPROFIT(E219,行业估值!$E$6,deadline)/100000000),"-",[1]!EM_S_EST_NETPROFIT(E219,行业估值!$E$6,deadline)/100000000))</f>
        <v>14.639573913043479</v>
      </c>
      <c r="O219" s="36">
        <f t="shared" ca="1" si="19"/>
        <v>53.102367899578034</v>
      </c>
      <c r="T219" s="64" t="s">
        <v>530</v>
      </c>
      <c r="U219" s="64" t="s">
        <v>531</v>
      </c>
    </row>
    <row r="220" spans="4:21">
      <c r="D220" s="45" t="str">
        <f>IF(AND(行业估值!$B$39=$G220,COUNTIF($G$2:$G$2552,$G220)&gt;=1),COUNTIF($G$2:G220,$G220),"")</f>
        <v/>
      </c>
      <c r="E220" s="65" t="str">
        <f t="shared" si="15"/>
        <v>000662.SZ</v>
      </c>
      <c r="F220" s="65" t="str">
        <f t="shared" si="16"/>
        <v>天夏智慧</v>
      </c>
      <c r="G220" s="34" t="str">
        <f>IF(E220="","",IF(行业估值!$C$5="申万行业",[1]!EM_S_INFO_INDUSTRY_SW2014(E220,"1"),IF(行业估值!$C$5="证监会行业",[1]!EM_S_INFO_INDUSTRY_CSRC1(E220,"1"),[1]!EM_S_INFO_INDUSTRY_EM2016(E220,"1"))))</f>
        <v>信息技术</v>
      </c>
      <c r="H220" s="34" t="str">
        <f>IF(E220="","",IF($H$1="上证50",[1]!EM_S_INFO_COMPINDEX(E220,"000016"),"")&amp;IF($H$1="上证180",[1]!EM_S_INFO_COMPINDEX(E220,"000010"),"")&amp;IF($H$1="沪深300",[1]!EM_S_INFO_COMPINDEX(E220,"000300"),"")&amp;IF(AND($H$1="上证A股",RIGHT(E220,2)="SH"),"是","")&amp;IF(AND($H$1="深证A股",RIGHT(E220,2)="SZ"),"是","")&amp;IF(AND($H$1="创业板",LEFT(E220,1)-3=0),"是","")&amp;IF(AND($H$1="全部A股",E220&lt;&gt;0),"是","")&amp;IF(AND($H$1="中小板",LEFT(E220,3)="002"),"是",""))</f>
        <v>是</v>
      </c>
      <c r="I220" s="46">
        <f ca="1">IF(E220="","",IF(OR([1]!EM_S_VAL_MV(E220,deadline)="",[1]!EM_S_VAL_MV(E220,deadline)="--",[1]!EM_S_VAL_MV(E220,deadline)="null"),0,[1]!EM_S_VAL_MV(E220,deadline)/100000000))</f>
        <v>65.148624946400005</v>
      </c>
      <c r="J220" s="46">
        <f ca="1">IF(E220="","",IF(RIGHT(LEFT($J$1,6),3)="TTM",[1]!EM_S_FA_PROFIT_TTM(E220,LEFT(RIGHT($J$1,11),10),1)/100000000,[1]!EM_S_STM07_IS(E220,61,LEFT(RIGHT($J$1,5),4)&amp;"-12-31",1)/100000000))</f>
        <v>0.85412453310000003</v>
      </c>
      <c r="K220" s="36">
        <f t="shared" ca="1" si="17"/>
        <v>76.275323353547165</v>
      </c>
      <c r="L220" s="46">
        <f ca="1">IF(E220="","",IF(ISERROR(IF(行业估值!$E$7="最新年报",[1]!EM_S_STM07_BS(E220,140,LEFT(RIGHT($L$1,5),4)&amp;"-12-31",1)/100000000,[1]!EM_S_STM07_BS(E220,140,LEFT(RIGHT($L$1,11),10),1)/100000000)),0,IF(行业估值!$E$7="最新年报",[1]!EM_S_STM07_BS(E220,140,LEFT(RIGHT($L$1,5),4)&amp;"-12-31",1)/100000000,[1]!EM_S_STM07_BS(E220,140,LEFT(RIGHT($L$1,11),10),1)/100000000)))</f>
        <v>57.295073927399997</v>
      </c>
      <c r="M220" s="36">
        <f t="shared" ca="1" si="18"/>
        <v>1.1370720112683934</v>
      </c>
      <c r="N220" s="37" t="str">
        <f ca="1">IF(E220="","",IF(ISERROR([1]!EM_S_EST_NETPROFIT(E220,行业估值!$E$6,deadline)/100000000),"-",[1]!EM_S_EST_NETPROFIT(E220,行业估值!$E$6,deadline)/100000000))</f>
        <v>-</v>
      </c>
      <c r="O220" s="36" t="str">
        <f t="shared" ca="1" si="19"/>
        <v>-</v>
      </c>
      <c r="T220" s="64" t="s">
        <v>532</v>
      </c>
      <c r="U220" s="64" t="s">
        <v>533</v>
      </c>
    </row>
    <row r="221" spans="4:21">
      <c r="D221" s="45" t="str">
        <f>IF(AND(行业估值!$B$39=$G221,COUNTIF($G$2:$G$2552,$G221)&gt;=1),COUNTIF($G$2:G221,$G221),"")</f>
        <v/>
      </c>
      <c r="E221" s="65" t="str">
        <f t="shared" si="15"/>
        <v>000663.SZ</v>
      </c>
      <c r="F221" s="65" t="str">
        <f t="shared" si="16"/>
        <v>永安林业</v>
      </c>
      <c r="G221" s="34" t="str">
        <f>IF(E221="","",IF(行业估值!$C$5="申万行业",[1]!EM_S_INFO_INDUSTRY_SW2014(E221,"1"),IF(行业估值!$C$5="证监会行业",[1]!EM_S_INFO_INDUSTRY_CSRC1(E221,"1"),[1]!EM_S_INFO_INDUSTRY_EM2016(E221,"1"))))</f>
        <v>农林牧渔</v>
      </c>
      <c r="H221" s="34" t="str">
        <f>IF(E221="","",IF($H$1="上证50",[1]!EM_S_INFO_COMPINDEX(E221,"000016"),"")&amp;IF($H$1="上证180",[1]!EM_S_INFO_COMPINDEX(E221,"000010"),"")&amp;IF($H$1="沪深300",[1]!EM_S_INFO_COMPINDEX(E221,"000300"),"")&amp;IF(AND($H$1="上证A股",RIGHT(E221,2)="SH"),"是","")&amp;IF(AND($H$1="深证A股",RIGHT(E221,2)="SZ"),"是","")&amp;IF(AND($H$1="创业板",LEFT(E221,1)-3=0),"是","")&amp;IF(AND($H$1="全部A股",E221&lt;&gt;0),"是","")&amp;IF(AND($H$1="中小板",LEFT(E221,3)="002"),"是",""))</f>
        <v>是</v>
      </c>
      <c r="I221" s="46">
        <f ca="1">IF(E221="","",IF(OR([1]!EM_S_VAL_MV(E221,deadline)="",[1]!EM_S_VAL_MV(E221,deadline)="--",[1]!EM_S_VAL_MV(E221,deadline)="null"),0,[1]!EM_S_VAL_MV(E221,deadline)/100000000))</f>
        <v>15.622134305599999</v>
      </c>
      <c r="J221" s="46">
        <f ca="1">IF(E221="","",IF(RIGHT(LEFT($J$1,6),3)="TTM",[1]!EM_S_FA_PROFIT_TTM(E221,LEFT(RIGHT($J$1,11),10),1)/100000000,[1]!EM_S_STM07_IS(E221,61,LEFT(RIGHT($J$1,5),4)&amp;"-12-31",1)/100000000))</f>
        <v>-13.102746561099998</v>
      </c>
      <c r="K221" s="36">
        <f t="shared" ca="1" si="17"/>
        <v>-1.1922793616400755</v>
      </c>
      <c r="L221" s="46">
        <f ca="1">IF(E221="","",IF(ISERROR(IF(行业估值!$E$7="最新年报",[1]!EM_S_STM07_BS(E221,140,LEFT(RIGHT($L$1,5),4)&amp;"-12-31",1)/100000000,[1]!EM_S_STM07_BS(E221,140,LEFT(RIGHT($L$1,11),10),1)/100000000)),0,IF(行业估值!$E$7="最新年报",[1]!EM_S_STM07_BS(E221,140,LEFT(RIGHT($L$1,5),4)&amp;"-12-31",1)/100000000,[1]!EM_S_STM07_BS(E221,140,LEFT(RIGHT($L$1,11),10),1)/100000000)))</f>
        <v>7.7315591938999999</v>
      </c>
      <c r="M221" s="36">
        <f t="shared" ca="1" si="18"/>
        <v>2.020567121561387</v>
      </c>
      <c r="N221" s="37" t="str">
        <f ca="1">IF(E221="","",IF(ISERROR([1]!EM_S_EST_NETPROFIT(E221,行业估值!$E$6,deadline)/100000000),"-",[1]!EM_S_EST_NETPROFIT(E221,行业估值!$E$6,deadline)/100000000))</f>
        <v>-</v>
      </c>
      <c r="O221" s="36" t="str">
        <f t="shared" ca="1" si="19"/>
        <v>-</v>
      </c>
      <c r="T221" s="64" t="s">
        <v>534</v>
      </c>
      <c r="U221" s="64" t="s">
        <v>535</v>
      </c>
    </row>
    <row r="222" spans="4:21">
      <c r="D222" s="45" t="str">
        <f>IF(AND(行业估值!$B$39=$G222,COUNTIF($G$2:$G$2552,$G222)&gt;=1),COUNTIF($G$2:G222,$G222),"")</f>
        <v/>
      </c>
      <c r="E222" s="65" t="str">
        <f t="shared" si="15"/>
        <v>000665.SZ</v>
      </c>
      <c r="F222" s="65" t="str">
        <f t="shared" si="16"/>
        <v>湖北广电</v>
      </c>
      <c r="G222" s="34" t="str">
        <f>IF(E222="","",IF(行业估值!$C$5="申万行业",[1]!EM_S_INFO_INDUSTRY_SW2014(E222,"1"),IF(行业估值!$C$5="证监会行业",[1]!EM_S_INFO_INDUSTRY_CSRC1(E222,"1"),[1]!EM_S_INFO_INDUSTRY_EM2016(E222,"1"))))</f>
        <v>文化传媒</v>
      </c>
      <c r="H222" s="34" t="str">
        <f>IF(E222="","",IF($H$1="上证50",[1]!EM_S_INFO_COMPINDEX(E222,"000016"),"")&amp;IF($H$1="上证180",[1]!EM_S_INFO_COMPINDEX(E222,"000010"),"")&amp;IF($H$1="沪深300",[1]!EM_S_INFO_COMPINDEX(E222,"000300"),"")&amp;IF(AND($H$1="上证A股",RIGHT(E222,2)="SH"),"是","")&amp;IF(AND($H$1="深证A股",RIGHT(E222,2)="SZ"),"是","")&amp;IF(AND($H$1="创业板",LEFT(E222,1)-3=0),"是","")&amp;IF(AND($H$1="全部A股",E222&lt;&gt;0),"是","")&amp;IF(AND($H$1="中小板",LEFT(E222,3)="002"),"是",""))</f>
        <v>是</v>
      </c>
      <c r="I222" s="46">
        <f ca="1">IF(E222="","",IF(OR([1]!EM_S_VAL_MV(E222,deadline)="",[1]!EM_S_VAL_MV(E222,deadline)="--",[1]!EM_S_VAL_MV(E222,deadline)="null"),0,[1]!EM_S_VAL_MV(E222,deadline)/100000000))</f>
        <v>47.3112854779</v>
      </c>
      <c r="J222" s="46">
        <f ca="1">IF(E222="","",IF(RIGHT(LEFT($J$1,6),3)="TTM",[1]!EM_S_FA_PROFIT_TTM(E222,LEFT(RIGHT($J$1,11),10),1)/100000000,[1]!EM_S_STM07_IS(E222,61,LEFT(RIGHT($J$1,5),4)&amp;"-12-31",1)/100000000))</f>
        <v>1.5685661102999999</v>
      </c>
      <c r="K222" s="36">
        <f t="shared" ca="1" si="17"/>
        <v>30.162123972480423</v>
      </c>
      <c r="L222" s="46">
        <f ca="1">IF(E222="","",IF(ISERROR(IF(行业估值!$E$7="最新年报",[1]!EM_S_STM07_BS(E222,140,LEFT(RIGHT($L$1,5),4)&amp;"-12-31",1)/100000000,[1]!EM_S_STM07_BS(E222,140,LEFT(RIGHT($L$1,11),10),1)/100000000)),0,IF(行业估值!$E$7="最新年报",[1]!EM_S_STM07_BS(E222,140,LEFT(RIGHT($L$1,5),4)&amp;"-12-31",1)/100000000,[1]!EM_S_STM07_BS(E222,140,LEFT(RIGHT($L$1,11),10),1)/100000000)))</f>
        <v>68.276007713400006</v>
      </c>
      <c r="M222" s="36">
        <f t="shared" ca="1" si="18"/>
        <v>0.69294159196444316</v>
      </c>
      <c r="N222" s="37" t="str">
        <f ca="1">IF(E222="","",IF(ISERROR([1]!EM_S_EST_NETPROFIT(E222,行业估值!$E$6,deadline)/100000000),"-",[1]!EM_S_EST_NETPROFIT(E222,行业估值!$E$6,deadline)/100000000))</f>
        <v>-</v>
      </c>
      <c r="O222" s="36" t="str">
        <f t="shared" ca="1" si="19"/>
        <v>-</v>
      </c>
      <c r="T222" s="64" t="s">
        <v>536</v>
      </c>
      <c r="U222" s="64" t="s">
        <v>537</v>
      </c>
    </row>
    <row r="223" spans="4:21">
      <c r="D223" s="45">
        <f>IF(AND(行业估值!$B$39=$G223,COUNTIF($G$2:$G$2552,$G223)&gt;=1),COUNTIF($G$2:G223,$G223),"")</f>
        <v>10</v>
      </c>
      <c r="E223" s="65" t="str">
        <f t="shared" si="15"/>
        <v>000666.SZ</v>
      </c>
      <c r="F223" s="65" t="str">
        <f t="shared" si="16"/>
        <v>经纬纺机</v>
      </c>
      <c r="G223" s="34" t="str">
        <f>IF(E223="","",IF(行业估值!$C$5="申万行业",[1]!EM_S_INFO_INDUSTRY_SW2014(E223,"1"),IF(行业估值!$C$5="证监会行业",[1]!EM_S_INFO_INDUSTRY_CSRC1(E223,"1"),[1]!EM_S_INFO_INDUSTRY_EM2016(E223,"1"))))</f>
        <v>机械设备</v>
      </c>
      <c r="H223" s="34" t="str">
        <f>IF(E223="","",IF($H$1="上证50",[1]!EM_S_INFO_COMPINDEX(E223,"000016"),"")&amp;IF($H$1="上证180",[1]!EM_S_INFO_COMPINDEX(E223,"000010"),"")&amp;IF($H$1="沪深300",[1]!EM_S_INFO_COMPINDEX(E223,"000300"),"")&amp;IF(AND($H$1="上证A股",RIGHT(E223,2)="SH"),"是","")&amp;IF(AND($H$1="深证A股",RIGHT(E223,2)="SZ"),"是","")&amp;IF(AND($H$1="创业板",LEFT(E223,1)-3=0),"是","")&amp;IF(AND($H$1="全部A股",E223&lt;&gt;0),"是","")&amp;IF(AND($H$1="中小板",LEFT(E223,3)="002"),"是",""))</f>
        <v>是</v>
      </c>
      <c r="I223" s="46">
        <f ca="1">IF(E223="","",IF(OR([1]!EM_S_VAL_MV(E223,deadline)="",[1]!EM_S_VAL_MV(E223,deadline)="--",[1]!EM_S_VAL_MV(E223,deadline)="null"),0,[1]!EM_S_VAL_MV(E223,deadline)/100000000))</f>
        <v>73.440759</v>
      </c>
      <c r="J223" s="46">
        <f ca="1">IF(E223="","",IF(RIGHT(LEFT($J$1,6),3)="TTM",[1]!EM_S_FA_PROFIT_TTM(E223,LEFT(RIGHT($J$1,11),10),1)/100000000,[1]!EM_S_STM07_IS(E223,61,LEFT(RIGHT($J$1,5),4)&amp;"-12-31",1)/100000000))</f>
        <v>18.646187653199998</v>
      </c>
      <c r="K223" s="36">
        <f t="shared" ca="1" si="17"/>
        <v>3.9386474257324302</v>
      </c>
      <c r="L223" s="46">
        <f ca="1">IF(E223="","",IF(ISERROR(IF(行业估值!$E$7="最新年报",[1]!EM_S_STM07_BS(E223,140,LEFT(RIGHT($L$1,5),4)&amp;"-12-31",1)/100000000,[1]!EM_S_STM07_BS(E223,140,LEFT(RIGHT($L$1,11),10),1)/100000000)),0,IF(行业估值!$E$7="最新年报",[1]!EM_S_STM07_BS(E223,140,LEFT(RIGHT($L$1,5),4)&amp;"-12-31",1)/100000000,[1]!EM_S_STM07_BS(E223,140,LEFT(RIGHT($L$1,11),10),1)/100000000)))</f>
        <v>86.684360330700002</v>
      </c>
      <c r="M223" s="36">
        <f t="shared" ca="1" si="18"/>
        <v>0.84722040653959041</v>
      </c>
      <c r="N223" s="37">
        <f ca="1">IF(E223="","",IF(ISERROR([1]!EM_S_EST_NETPROFIT(E223,行业估值!$E$6,deadline)/100000000),"-",[1]!EM_S_EST_NETPROFIT(E223,行业估值!$E$6,deadline)/100000000))</f>
        <v>15.43</v>
      </c>
      <c r="O223" s="36">
        <f t="shared" ca="1" si="19"/>
        <v>4.7596084899546343</v>
      </c>
      <c r="T223" s="64" t="s">
        <v>538</v>
      </c>
      <c r="U223" s="64" t="s">
        <v>539</v>
      </c>
    </row>
    <row r="224" spans="4:21">
      <c r="D224" s="45" t="str">
        <f>IF(AND(行业估值!$B$39=$G224,COUNTIF($G$2:$G$2552,$G224)&gt;=1),COUNTIF($G$2:G224,$G224),"")</f>
        <v/>
      </c>
      <c r="E224" s="65" t="str">
        <f t="shared" si="15"/>
        <v>000667.SZ</v>
      </c>
      <c r="F224" s="65" t="str">
        <f t="shared" si="16"/>
        <v>美好置业</v>
      </c>
      <c r="G224" s="34" t="str">
        <f>IF(E224="","",IF(行业估值!$C$5="申万行业",[1]!EM_S_INFO_INDUSTRY_SW2014(E224,"1"),IF(行业估值!$C$5="证监会行业",[1]!EM_S_INFO_INDUSTRY_CSRC1(E224,"1"),[1]!EM_S_INFO_INDUSTRY_EM2016(E224,"1"))))</f>
        <v>房地产</v>
      </c>
      <c r="H224" s="34" t="str">
        <f>IF(E224="","",IF($H$1="上证50",[1]!EM_S_INFO_COMPINDEX(E224,"000016"),"")&amp;IF($H$1="上证180",[1]!EM_S_INFO_COMPINDEX(E224,"000010"),"")&amp;IF($H$1="沪深300",[1]!EM_S_INFO_COMPINDEX(E224,"000300"),"")&amp;IF(AND($H$1="上证A股",RIGHT(E224,2)="SH"),"是","")&amp;IF(AND($H$1="深证A股",RIGHT(E224,2)="SZ"),"是","")&amp;IF(AND($H$1="创业板",LEFT(E224,1)-3=0),"是","")&amp;IF(AND($H$1="全部A股",E224&lt;&gt;0),"是","")&amp;IF(AND($H$1="中小板",LEFT(E224,3)="002"),"是",""))</f>
        <v>是</v>
      </c>
      <c r="I224" s="46">
        <f ca="1">IF(E224="","",IF(OR([1]!EM_S_VAL_MV(E224,deadline)="",[1]!EM_S_VAL_MV(E224,deadline)="--",[1]!EM_S_VAL_MV(E224,deadline)="null"),0,[1]!EM_S_VAL_MV(E224,deadline)/100000000))</f>
        <v>67.842187407500006</v>
      </c>
      <c r="J224" s="46">
        <f ca="1">IF(E224="","",IF(RIGHT(LEFT($J$1,6),3)="TTM",[1]!EM_S_FA_PROFIT_TTM(E224,LEFT(RIGHT($J$1,11),10),1)/100000000,[1]!EM_S_STM07_IS(E224,61,LEFT(RIGHT($J$1,5),4)&amp;"-12-31",1)/100000000))</f>
        <v>-0.34212874250000003</v>
      </c>
      <c r="K224" s="36">
        <f t="shared" ca="1" si="17"/>
        <v>-198.29432310119341</v>
      </c>
      <c r="L224" s="46">
        <f ca="1">IF(E224="","",IF(ISERROR(IF(行业估值!$E$7="最新年报",[1]!EM_S_STM07_BS(E224,140,LEFT(RIGHT($L$1,5),4)&amp;"-12-31",1)/100000000,[1]!EM_S_STM07_BS(E224,140,LEFT(RIGHT($L$1,11),10),1)/100000000)),0,IF(行业估值!$E$7="最新年报",[1]!EM_S_STM07_BS(E224,140,LEFT(RIGHT($L$1,5),4)&amp;"-12-31",1)/100000000,[1]!EM_S_STM07_BS(E224,140,LEFT(RIGHT($L$1,11),10),1)/100000000)))</f>
        <v>70.981776713000002</v>
      </c>
      <c r="M224" s="36">
        <f t="shared" ca="1" si="18"/>
        <v>0.95576907974289982</v>
      </c>
      <c r="N224" s="37" t="str">
        <f ca="1">IF(E224="","",IF(ISERROR([1]!EM_S_EST_NETPROFIT(E224,行业估值!$E$6,deadline)/100000000),"-",[1]!EM_S_EST_NETPROFIT(E224,行业估值!$E$6,deadline)/100000000))</f>
        <v>-</v>
      </c>
      <c r="O224" s="36" t="str">
        <f t="shared" ca="1" si="19"/>
        <v>-</v>
      </c>
      <c r="T224" s="64" t="s">
        <v>540</v>
      </c>
      <c r="U224" s="64" t="s">
        <v>541</v>
      </c>
    </row>
    <row r="225" spans="4:21">
      <c r="D225" s="45" t="str">
        <f>IF(AND(行业估值!$B$39=$G225,COUNTIF($G$2:$G$2552,$G225)&gt;=1),COUNTIF($G$2:G225,$G225),"")</f>
        <v/>
      </c>
      <c r="E225" s="65" t="str">
        <f t="shared" si="15"/>
        <v>000668.SZ</v>
      </c>
      <c r="F225" s="65" t="str">
        <f t="shared" si="16"/>
        <v>荣丰控股</v>
      </c>
      <c r="G225" s="34" t="str">
        <f>IF(E225="","",IF(行业估值!$C$5="申万行业",[1]!EM_S_INFO_INDUSTRY_SW2014(E225,"1"),IF(行业估值!$C$5="证监会行业",[1]!EM_S_INFO_INDUSTRY_CSRC1(E225,"1"),[1]!EM_S_INFO_INDUSTRY_EM2016(E225,"1"))))</f>
        <v>房地产</v>
      </c>
      <c r="H225" s="34" t="str">
        <f>IF(E225="","",IF($H$1="上证50",[1]!EM_S_INFO_COMPINDEX(E225,"000016"),"")&amp;IF($H$1="上证180",[1]!EM_S_INFO_COMPINDEX(E225,"000010"),"")&amp;IF($H$1="沪深300",[1]!EM_S_INFO_COMPINDEX(E225,"000300"),"")&amp;IF(AND($H$1="上证A股",RIGHT(E225,2)="SH"),"是","")&amp;IF(AND($H$1="深证A股",RIGHT(E225,2)="SZ"),"是","")&amp;IF(AND($H$1="创业板",LEFT(E225,1)-3=0),"是","")&amp;IF(AND($H$1="全部A股",E225&lt;&gt;0),"是","")&amp;IF(AND($H$1="中小板",LEFT(E225,3)="002"),"是",""))</f>
        <v>是</v>
      </c>
      <c r="I225" s="46">
        <f ca="1">IF(E225="","",IF(OR([1]!EM_S_VAL_MV(E225,deadline)="",[1]!EM_S_VAL_MV(E225,deadline)="--",[1]!EM_S_VAL_MV(E225,deadline)="null"),0,[1]!EM_S_VAL_MV(E225,deadline)/100000000))</f>
        <v>21.776652286999997</v>
      </c>
      <c r="J225" s="46">
        <f ca="1">IF(E225="","",IF(RIGHT(LEFT($J$1,6),3)="TTM",[1]!EM_S_FA_PROFIT_TTM(E225,LEFT(RIGHT($J$1,11),10),1)/100000000,[1]!EM_S_STM07_IS(E225,61,LEFT(RIGHT($J$1,5),4)&amp;"-12-31",1)/100000000))</f>
        <v>0.80123331019999999</v>
      </c>
      <c r="K225" s="36">
        <f t="shared" ca="1" si="17"/>
        <v>27.17891531689342</v>
      </c>
      <c r="L225" s="46">
        <f ca="1">IF(E225="","",IF(ISERROR(IF(行业估值!$E$7="最新年报",[1]!EM_S_STM07_BS(E225,140,LEFT(RIGHT($L$1,5),4)&amp;"-12-31",1)/100000000,[1]!EM_S_STM07_BS(E225,140,LEFT(RIGHT($L$1,11),10),1)/100000000)),0,IF(行业估值!$E$7="最新年报",[1]!EM_S_STM07_BS(E225,140,LEFT(RIGHT($L$1,5),4)&amp;"-12-31",1)/100000000,[1]!EM_S_STM07_BS(E225,140,LEFT(RIGHT($L$1,11),10),1)/100000000)))</f>
        <v>9.6479483392999992</v>
      </c>
      <c r="M225" s="36">
        <f t="shared" ca="1" si="18"/>
        <v>2.2571277872928568</v>
      </c>
      <c r="N225" s="37" t="str">
        <f ca="1">IF(E225="","",IF(ISERROR([1]!EM_S_EST_NETPROFIT(E225,行业估值!$E$6,deadline)/100000000),"-",[1]!EM_S_EST_NETPROFIT(E225,行业估值!$E$6,deadline)/100000000))</f>
        <v>-</v>
      </c>
      <c r="O225" s="36" t="str">
        <f t="shared" ca="1" si="19"/>
        <v>-</v>
      </c>
      <c r="T225" s="64" t="s">
        <v>542</v>
      </c>
      <c r="U225" s="64" t="s">
        <v>543</v>
      </c>
    </row>
    <row r="226" spans="4:21">
      <c r="D226" s="45" t="str">
        <f>IF(AND(行业估值!$B$39=$G226,COUNTIF($G$2:$G$2552,$G226)&gt;=1),COUNTIF($G$2:G226,$G226),"")</f>
        <v/>
      </c>
      <c r="E226" s="65" t="str">
        <f t="shared" si="15"/>
        <v>000669.SZ</v>
      </c>
      <c r="F226" s="65" t="str">
        <f t="shared" si="16"/>
        <v>金鸿控股</v>
      </c>
      <c r="G226" s="34" t="str">
        <f>IF(E226="","",IF(行业估值!$C$5="申万行业",[1]!EM_S_INFO_INDUSTRY_SW2014(E226,"1"),IF(行业估值!$C$5="证监会行业",[1]!EM_S_INFO_INDUSTRY_CSRC1(E226,"1"),[1]!EM_S_INFO_INDUSTRY_EM2016(E226,"1"))))</f>
        <v>公用事业</v>
      </c>
      <c r="H226" s="34" t="str">
        <f>IF(E226="","",IF($H$1="上证50",[1]!EM_S_INFO_COMPINDEX(E226,"000016"),"")&amp;IF($H$1="上证180",[1]!EM_S_INFO_COMPINDEX(E226,"000010"),"")&amp;IF($H$1="沪深300",[1]!EM_S_INFO_COMPINDEX(E226,"000300"),"")&amp;IF(AND($H$1="上证A股",RIGHT(E226,2)="SH"),"是","")&amp;IF(AND($H$1="深证A股",RIGHT(E226,2)="SZ"),"是","")&amp;IF(AND($H$1="创业板",LEFT(E226,1)-3=0),"是","")&amp;IF(AND($H$1="全部A股",E226&lt;&gt;0),"是","")&amp;IF(AND($H$1="中小板",LEFT(E226,3)="002"),"是",""))</f>
        <v>是</v>
      </c>
      <c r="I226" s="46">
        <f ca="1">IF(E226="","",IF(OR([1]!EM_S_VAL_MV(E226,deadline)="",[1]!EM_S_VAL_MV(E226,deadline)="--",[1]!EM_S_VAL_MV(E226,deadline)="null"),0,[1]!EM_S_VAL_MV(E226,deadline)/100000000))</f>
        <v>25.855534285999997</v>
      </c>
      <c r="J226" s="46">
        <f ca="1">IF(E226="","",IF(RIGHT(LEFT($J$1,6),3)="TTM",[1]!EM_S_FA_PROFIT_TTM(E226,LEFT(RIGHT($J$1,11),10),1)/100000000,[1]!EM_S_STM07_IS(E226,61,LEFT(RIGHT($J$1,5),4)&amp;"-12-31",1)/100000000))</f>
        <v>-22.092409462900001</v>
      </c>
      <c r="K226" s="36">
        <f t="shared" ca="1" si="17"/>
        <v>-1.1703356453454952</v>
      </c>
      <c r="L226" s="46">
        <f ca="1">IF(E226="","",IF(ISERROR(IF(行业估值!$E$7="最新年报",[1]!EM_S_STM07_BS(E226,140,LEFT(RIGHT($L$1,5),4)&amp;"-12-31",1)/100000000,[1]!EM_S_STM07_BS(E226,140,LEFT(RIGHT($L$1,11),10),1)/100000000)),0,IF(行业估值!$E$7="最新年报",[1]!EM_S_STM07_BS(E226,140,LEFT(RIGHT($L$1,5),4)&amp;"-12-31",1)/100000000,[1]!EM_S_STM07_BS(E226,140,LEFT(RIGHT($L$1,11),10),1)/100000000)))</f>
        <v>22.823694182699999</v>
      </c>
      <c r="M226" s="36">
        <f t="shared" ca="1" si="18"/>
        <v>1.1328373960424902</v>
      </c>
      <c r="N226" s="37" t="str">
        <f ca="1">IF(E226="","",IF(ISERROR([1]!EM_S_EST_NETPROFIT(E226,行业估值!$E$6,deadline)/100000000),"-",[1]!EM_S_EST_NETPROFIT(E226,行业估值!$E$6,deadline)/100000000))</f>
        <v>-</v>
      </c>
      <c r="O226" s="36" t="str">
        <f t="shared" ca="1" si="19"/>
        <v>-</v>
      </c>
      <c r="T226" s="64" t="s">
        <v>544</v>
      </c>
      <c r="U226" s="64" t="s">
        <v>545</v>
      </c>
    </row>
    <row r="227" spans="4:21">
      <c r="D227" s="45" t="str">
        <f>IF(AND(行业估值!$B$39=$G227,COUNTIF($G$2:$G$2552,$G227)&gt;=1),COUNTIF($G$2:G227,$G227),"")</f>
        <v/>
      </c>
      <c r="E227" s="65" t="str">
        <f t="shared" si="15"/>
        <v>000670.SZ</v>
      </c>
      <c r="F227" s="65" t="str">
        <f t="shared" si="16"/>
        <v>*ST盈方</v>
      </c>
      <c r="G227" s="34" t="str">
        <f>IF(E227="","",IF(行业估值!$C$5="申万行业",[1]!EM_S_INFO_INDUSTRY_SW2014(E227,"1"),IF(行业估值!$C$5="证监会行业",[1]!EM_S_INFO_INDUSTRY_CSRC1(E227,"1"),[1]!EM_S_INFO_INDUSTRY_EM2016(E227,"1"))))</f>
        <v>电子设备</v>
      </c>
      <c r="H227" s="34" t="str">
        <f>IF(E227="","",IF($H$1="上证50",[1]!EM_S_INFO_COMPINDEX(E227,"000016"),"")&amp;IF($H$1="上证180",[1]!EM_S_INFO_COMPINDEX(E227,"000010"),"")&amp;IF($H$1="沪深300",[1]!EM_S_INFO_COMPINDEX(E227,"000300"),"")&amp;IF(AND($H$1="上证A股",RIGHT(E227,2)="SH"),"是","")&amp;IF(AND($H$1="深证A股",RIGHT(E227,2)="SZ"),"是","")&amp;IF(AND($H$1="创业板",LEFT(E227,1)-3=0),"是","")&amp;IF(AND($H$1="全部A股",E227&lt;&gt;0),"是","")&amp;IF(AND($H$1="中小板",LEFT(E227,3)="002"),"是",""))</f>
        <v>是</v>
      </c>
      <c r="I227" s="46">
        <f ca="1">IF(E227="","",IF(OR([1]!EM_S_VAL_MV(E227,deadline)="",[1]!EM_S_VAL_MV(E227,deadline)="--",[1]!EM_S_VAL_MV(E227,deadline)="null"),0,[1]!EM_S_VAL_MV(E227,deadline)/100000000))</f>
        <v>17.639150976</v>
      </c>
      <c r="J227" s="46">
        <f ca="1">IF(E227="","",IF(RIGHT(LEFT($J$1,6),3)="TTM",[1]!EM_S_FA_PROFIT_TTM(E227,LEFT(RIGHT($J$1,11),10),1)/100000000,[1]!EM_S_STM07_IS(E227,61,LEFT(RIGHT($J$1,5),4)&amp;"-12-31",1)/100000000))</f>
        <v>-1.7111696699000001</v>
      </c>
      <c r="K227" s="36">
        <f t="shared" ca="1" si="17"/>
        <v>-10.308241950683255</v>
      </c>
      <c r="L227" s="46">
        <f ca="1">IF(E227="","",IF(ISERROR(IF(行业估值!$E$7="最新年报",[1]!EM_S_STM07_BS(E227,140,LEFT(RIGHT($L$1,5),4)&amp;"-12-31",1)/100000000,[1]!EM_S_STM07_BS(E227,140,LEFT(RIGHT($L$1,11),10),1)/100000000)),0,IF(行业估值!$E$7="最新年报",[1]!EM_S_STM07_BS(E227,140,LEFT(RIGHT($L$1,5),4)&amp;"-12-31",1)/100000000,[1]!EM_S_STM07_BS(E227,140,LEFT(RIGHT($L$1,11),10),1)/100000000)))</f>
        <v>1.4963988705000002</v>
      </c>
      <c r="M227" s="36">
        <f t="shared" ca="1" si="18"/>
        <v>11.787733420372158</v>
      </c>
      <c r="N227" s="37" t="str">
        <f ca="1">IF(E227="","",IF(ISERROR([1]!EM_S_EST_NETPROFIT(E227,行业估值!$E$6,deadline)/100000000),"-",[1]!EM_S_EST_NETPROFIT(E227,行业估值!$E$6,deadline)/100000000))</f>
        <v>-</v>
      </c>
      <c r="O227" s="36" t="str">
        <f t="shared" ca="1" si="19"/>
        <v>-</v>
      </c>
      <c r="T227" s="64" t="s">
        <v>7187</v>
      </c>
      <c r="U227" s="64" t="s">
        <v>546</v>
      </c>
    </row>
    <row r="228" spans="4:21">
      <c r="D228" s="45" t="str">
        <f>IF(AND(行业估值!$B$39=$G228,COUNTIF($G$2:$G$2552,$G228)&gt;=1),COUNTIF($G$2:G228,$G228),"")</f>
        <v/>
      </c>
      <c r="E228" s="65" t="str">
        <f t="shared" si="15"/>
        <v>000671.SZ</v>
      </c>
      <c r="F228" s="65" t="str">
        <f t="shared" si="16"/>
        <v>阳光城</v>
      </c>
      <c r="G228" s="34" t="str">
        <f>IF(E228="","",IF(行业估值!$C$5="申万行业",[1]!EM_S_INFO_INDUSTRY_SW2014(E228,"1"),IF(行业估值!$C$5="证监会行业",[1]!EM_S_INFO_INDUSTRY_CSRC1(E228,"1"),[1]!EM_S_INFO_INDUSTRY_EM2016(E228,"1"))))</f>
        <v>房地产</v>
      </c>
      <c r="H228" s="34" t="str">
        <f>IF(E228="","",IF($H$1="上证50",[1]!EM_S_INFO_COMPINDEX(E228,"000016"),"")&amp;IF($H$1="上证180",[1]!EM_S_INFO_COMPINDEX(E228,"000010"),"")&amp;IF($H$1="沪深300",[1]!EM_S_INFO_COMPINDEX(E228,"000300"),"")&amp;IF(AND($H$1="上证A股",RIGHT(E228,2)="SH"),"是","")&amp;IF(AND($H$1="深证A股",RIGHT(E228,2)="SZ"),"是","")&amp;IF(AND($H$1="创业板",LEFT(E228,1)-3=0),"是","")&amp;IF(AND($H$1="全部A股",E228&lt;&gt;0),"是","")&amp;IF(AND($H$1="中小板",LEFT(E228,3)="002"),"是",""))</f>
        <v>是</v>
      </c>
      <c r="I228" s="46">
        <f ca="1">IF(E228="","",IF(OR([1]!EM_S_VAL_MV(E228,deadline)="",[1]!EM_S_VAL_MV(E228,deadline)="--",[1]!EM_S_VAL_MV(E228,deadline)="null"),0,[1]!EM_S_VAL_MV(E228,deadline)/100000000))</f>
        <v>281.57479609249998</v>
      </c>
      <c r="J228" s="46">
        <f ca="1">IF(E228="","",IF(RIGHT(LEFT($J$1,6),3)="TTM",[1]!EM_S_FA_PROFIT_TTM(E228,LEFT(RIGHT($J$1,11),10),1)/100000000,[1]!EM_S_STM07_IS(E228,61,LEFT(RIGHT($J$1,5),4)&amp;"-12-31",1)/100000000))</f>
        <v>47.866447278300001</v>
      </c>
      <c r="K228" s="36">
        <f t="shared" ca="1" si="17"/>
        <v>5.8825087739517787</v>
      </c>
      <c r="L228" s="46">
        <f ca="1">IF(E228="","",IF(ISERROR(IF(行业估值!$E$7="最新年报",[1]!EM_S_STM07_BS(E228,140,LEFT(RIGHT($L$1,5),4)&amp;"-12-31",1)/100000000,[1]!EM_S_STM07_BS(E228,140,LEFT(RIGHT($L$1,11),10),1)/100000000)),0,IF(行业估值!$E$7="最新年报",[1]!EM_S_STM07_BS(E228,140,LEFT(RIGHT($L$1,5),4)&amp;"-12-31",1)/100000000,[1]!EM_S_STM07_BS(E228,140,LEFT(RIGHT($L$1,11),10),1)/100000000)))</f>
        <v>248.07308925979999</v>
      </c>
      <c r="M228" s="36">
        <f t="shared" ca="1" si="18"/>
        <v>1.1350477269931307</v>
      </c>
      <c r="N228" s="37">
        <f ca="1">IF(E228="","",IF(ISERROR([1]!EM_S_EST_NETPROFIT(E228,行业估值!$E$6,deadline)/100000000),"-",[1]!EM_S_EST_NETPROFIT(E228,行业估值!$E$6,deadline)/100000000))</f>
        <v>41.597935294117647</v>
      </c>
      <c r="O228" s="36">
        <f t="shared" ca="1" si="19"/>
        <v>6.7689608655244333</v>
      </c>
      <c r="T228" s="64" t="s">
        <v>547</v>
      </c>
      <c r="U228" s="64" t="s">
        <v>548</v>
      </c>
    </row>
    <row r="229" spans="4:21">
      <c r="D229" s="45" t="str">
        <f>IF(AND(行业估值!$B$39=$G229,COUNTIF($G$2:$G$2552,$G229)&gt;=1),COUNTIF($G$2:G229,$G229),"")</f>
        <v/>
      </c>
      <c r="E229" s="65" t="str">
        <f t="shared" si="15"/>
        <v>000672.SZ</v>
      </c>
      <c r="F229" s="65" t="str">
        <f t="shared" si="16"/>
        <v>上峰水泥</v>
      </c>
      <c r="G229" s="34" t="str">
        <f>IF(E229="","",IF(行业估值!$C$5="申万行业",[1]!EM_S_INFO_INDUSTRY_SW2014(E229,"1"),IF(行业估值!$C$5="证监会行业",[1]!EM_S_INFO_INDUSTRY_CSRC1(E229,"1"),[1]!EM_S_INFO_INDUSTRY_EM2016(E229,"1"))))</f>
        <v>建材</v>
      </c>
      <c r="H229" s="34" t="str">
        <f>IF(E229="","",IF($H$1="上证50",[1]!EM_S_INFO_COMPINDEX(E229,"000016"),"")&amp;IF($H$1="上证180",[1]!EM_S_INFO_COMPINDEX(E229,"000010"),"")&amp;IF($H$1="沪深300",[1]!EM_S_INFO_COMPINDEX(E229,"000300"),"")&amp;IF(AND($H$1="上证A股",RIGHT(E229,2)="SH"),"是","")&amp;IF(AND($H$1="深证A股",RIGHT(E229,2)="SZ"),"是","")&amp;IF(AND($H$1="创业板",LEFT(E229,1)-3=0),"是","")&amp;IF(AND($H$1="全部A股",E229&lt;&gt;0),"是","")&amp;IF(AND($H$1="中小板",LEFT(E229,3)="002"),"是",""))</f>
        <v>是</v>
      </c>
      <c r="I229" s="46">
        <f ca="1">IF(E229="","",IF(OR([1]!EM_S_VAL_MV(E229,deadline)="",[1]!EM_S_VAL_MV(E229,deadline)="--",[1]!EM_S_VAL_MV(E229,deadline)="null"),0,[1]!EM_S_VAL_MV(E229,deadline)/100000000))</f>
        <v>134.5727266634</v>
      </c>
      <c r="J229" s="46">
        <f ca="1">IF(E229="","",IF(RIGHT(LEFT($J$1,6),3)="TTM",[1]!EM_S_FA_PROFIT_TTM(E229,LEFT(RIGHT($J$1,11),10),1)/100000000,[1]!EM_S_STM07_IS(E229,61,LEFT(RIGHT($J$1,5),4)&amp;"-12-31",1)/100000000))</f>
        <v>21.331860104300002</v>
      </c>
      <c r="K229" s="36">
        <f t="shared" ca="1" si="17"/>
        <v>6.308532214510131</v>
      </c>
      <c r="L229" s="46">
        <f ca="1">IF(E229="","",IF(ISERROR(IF(行业估值!$E$7="最新年报",[1]!EM_S_STM07_BS(E229,140,LEFT(RIGHT($L$1,5),4)&amp;"-12-31",1)/100000000,[1]!EM_S_STM07_BS(E229,140,LEFT(RIGHT($L$1,11),10),1)/100000000)),0,IF(行业估值!$E$7="最新年报",[1]!EM_S_STM07_BS(E229,140,LEFT(RIGHT($L$1,5),4)&amp;"-12-31",1)/100000000,[1]!EM_S_STM07_BS(E229,140,LEFT(RIGHT($L$1,11),10),1)/100000000)))</f>
        <v>45.992928117299996</v>
      </c>
      <c r="M229" s="36">
        <f t="shared" ca="1" si="18"/>
        <v>2.925943882507041</v>
      </c>
      <c r="N229" s="37">
        <f ca="1">IF(E229="","",IF(ISERROR([1]!EM_S_EST_NETPROFIT(E229,行业估值!$E$6,deadline)/100000000),"-",[1]!EM_S_EST_NETPROFIT(E229,行业估值!$E$6,deadline)/100000000))</f>
        <v>20.67172857142857</v>
      </c>
      <c r="O229" s="36">
        <f t="shared" ca="1" si="19"/>
        <v>6.5099890509108027</v>
      </c>
      <c r="T229" s="64" t="s">
        <v>549</v>
      </c>
      <c r="U229" s="64" t="s">
        <v>550</v>
      </c>
    </row>
    <row r="230" spans="4:21">
      <c r="D230" s="45" t="str">
        <f>IF(AND(行业估值!$B$39=$G230,COUNTIF($G$2:$G$2552,$G230)&gt;=1),COUNTIF($G$2:G230,$G230),"")</f>
        <v/>
      </c>
      <c r="E230" s="65" t="str">
        <f t="shared" si="15"/>
        <v>000673.SZ</v>
      </c>
      <c r="F230" s="65" t="str">
        <f t="shared" si="16"/>
        <v>当代东方</v>
      </c>
      <c r="G230" s="34" t="str">
        <f>IF(E230="","",IF(行业估值!$C$5="申万行业",[1]!EM_S_INFO_INDUSTRY_SW2014(E230,"1"),IF(行业估值!$C$5="证监会行业",[1]!EM_S_INFO_INDUSTRY_CSRC1(E230,"1"),[1]!EM_S_INFO_INDUSTRY_EM2016(E230,"1"))))</f>
        <v>文化传媒</v>
      </c>
      <c r="H230" s="34" t="str">
        <f>IF(E230="","",IF($H$1="上证50",[1]!EM_S_INFO_COMPINDEX(E230,"000016"),"")&amp;IF($H$1="上证180",[1]!EM_S_INFO_COMPINDEX(E230,"000010"),"")&amp;IF($H$1="沪深300",[1]!EM_S_INFO_COMPINDEX(E230,"000300"),"")&amp;IF(AND($H$1="上证A股",RIGHT(E230,2)="SH"),"是","")&amp;IF(AND($H$1="深证A股",RIGHT(E230,2)="SZ"),"是","")&amp;IF(AND($H$1="创业板",LEFT(E230,1)-3=0),"是","")&amp;IF(AND($H$1="全部A股",E230&lt;&gt;0),"是","")&amp;IF(AND($H$1="中小板",LEFT(E230,3)="002"),"是",""))</f>
        <v>是</v>
      </c>
      <c r="I230" s="46">
        <f ca="1">IF(E230="","",IF(OR([1]!EM_S_VAL_MV(E230,deadline)="",[1]!EM_S_VAL_MV(E230,deadline)="--",[1]!EM_S_VAL_MV(E230,deadline)="null"),0,[1]!EM_S_VAL_MV(E230,deadline)/100000000))</f>
        <v>33.086808475600002</v>
      </c>
      <c r="J230" s="46">
        <f ca="1">IF(E230="","",IF(RIGHT(LEFT($J$1,6),3)="TTM",[1]!EM_S_FA_PROFIT_TTM(E230,LEFT(RIGHT($J$1,11),10),1)/100000000,[1]!EM_S_STM07_IS(E230,61,LEFT(RIGHT($J$1,5),4)&amp;"-12-31",1)/100000000))</f>
        <v>-16.812641794600001</v>
      </c>
      <c r="K230" s="36">
        <f t="shared" ca="1" si="17"/>
        <v>-1.9679720105752236</v>
      </c>
      <c r="L230" s="46">
        <f ca="1">IF(E230="","",IF(ISERROR(IF(行业估值!$E$7="最新年报",[1]!EM_S_STM07_BS(E230,140,LEFT(RIGHT($L$1,5),4)&amp;"-12-31",1)/100000000,[1]!EM_S_STM07_BS(E230,140,LEFT(RIGHT($L$1,11),10),1)/100000000)),0,IF(行业估值!$E$7="最新年报",[1]!EM_S_STM07_BS(E230,140,LEFT(RIGHT($L$1,5),4)&amp;"-12-31",1)/100000000,[1]!EM_S_STM07_BS(E230,140,LEFT(RIGHT($L$1,11),10),1)/100000000)))</f>
        <v>5.3419952880999997</v>
      </c>
      <c r="M230" s="36">
        <f t="shared" ca="1" si="18"/>
        <v>6.1937172706432815</v>
      </c>
      <c r="N230" s="37" t="str">
        <f ca="1">IF(E230="","",IF(ISERROR([1]!EM_S_EST_NETPROFIT(E230,行业估值!$E$6,deadline)/100000000),"-",[1]!EM_S_EST_NETPROFIT(E230,行业估值!$E$6,deadline)/100000000))</f>
        <v>-</v>
      </c>
      <c r="O230" s="36" t="str">
        <f t="shared" ca="1" si="19"/>
        <v>-</v>
      </c>
      <c r="T230" s="64" t="s">
        <v>551</v>
      </c>
      <c r="U230" s="64" t="s">
        <v>552</v>
      </c>
    </row>
    <row r="231" spans="4:21">
      <c r="D231" s="45" t="str">
        <f>IF(AND(行业估值!$B$39=$G231,COUNTIF($G$2:$G$2552,$G231)&gt;=1),COUNTIF($G$2:G231,$G231),"")</f>
        <v/>
      </c>
      <c r="E231" s="65" t="str">
        <f t="shared" si="15"/>
        <v>000676.SZ</v>
      </c>
      <c r="F231" s="65" t="str">
        <f t="shared" si="16"/>
        <v>智度股份</v>
      </c>
      <c r="G231" s="34" t="str">
        <f>IF(E231="","",IF(行业估值!$C$5="申万行业",[1]!EM_S_INFO_INDUSTRY_SW2014(E231,"1"),IF(行业估值!$C$5="证监会行业",[1]!EM_S_INFO_INDUSTRY_CSRC1(E231,"1"),[1]!EM_S_INFO_INDUSTRY_EM2016(E231,"1"))))</f>
        <v>文化传媒</v>
      </c>
      <c r="H231" s="34" t="str">
        <f>IF(E231="","",IF($H$1="上证50",[1]!EM_S_INFO_COMPINDEX(E231,"000016"),"")&amp;IF($H$1="上证180",[1]!EM_S_INFO_COMPINDEX(E231,"000010"),"")&amp;IF($H$1="沪深300",[1]!EM_S_INFO_COMPINDEX(E231,"000300"),"")&amp;IF(AND($H$1="上证A股",RIGHT(E231,2)="SH"),"是","")&amp;IF(AND($H$1="深证A股",RIGHT(E231,2)="SZ"),"是","")&amp;IF(AND($H$1="创业板",LEFT(E231,1)-3=0),"是","")&amp;IF(AND($H$1="全部A股",E231&lt;&gt;0),"是","")&amp;IF(AND($H$1="中小板",LEFT(E231,3)="002"),"是",""))</f>
        <v>是</v>
      </c>
      <c r="I231" s="46">
        <f ca="1">IF(E231="","",IF(OR([1]!EM_S_VAL_MV(E231,deadline)="",[1]!EM_S_VAL_MV(E231,deadline)="--",[1]!EM_S_VAL_MV(E231,deadline)="null"),0,[1]!EM_S_VAL_MV(E231,deadline)/100000000))</f>
        <v>112.4448082256</v>
      </c>
      <c r="J231" s="46">
        <f ca="1">IF(E231="","",IF(RIGHT(LEFT($J$1,6),3)="TTM",[1]!EM_S_FA_PROFIT_TTM(E231,LEFT(RIGHT($J$1,11),10),1)/100000000,[1]!EM_S_STM07_IS(E231,61,LEFT(RIGHT($J$1,5),4)&amp;"-12-31",1)/100000000))</f>
        <v>5.5995242797999998</v>
      </c>
      <c r="K231" s="36">
        <f t="shared" ca="1" si="17"/>
        <v>20.081135933500448</v>
      </c>
      <c r="L231" s="46">
        <f ca="1">IF(E231="","",IF(ISERROR(IF(行业估值!$E$7="最新年报",[1]!EM_S_STM07_BS(E231,140,LEFT(RIGHT($L$1,5),4)&amp;"-12-31",1)/100000000,[1]!EM_S_STM07_BS(E231,140,LEFT(RIGHT($L$1,11),10),1)/100000000)),0,IF(行业估值!$E$7="最新年报",[1]!EM_S_STM07_BS(E231,140,LEFT(RIGHT($L$1,5),4)&amp;"-12-31",1)/100000000,[1]!EM_S_STM07_BS(E231,140,LEFT(RIGHT($L$1,11),10),1)/100000000)))</f>
        <v>64.774163530300001</v>
      </c>
      <c r="M231" s="36">
        <f t="shared" ca="1" si="18"/>
        <v>1.7359515290845966</v>
      </c>
      <c r="N231" s="37" t="str">
        <f ca="1">IF(E231="","",IF(ISERROR([1]!EM_S_EST_NETPROFIT(E231,行业估值!$E$6,deadline)/100000000),"-",[1]!EM_S_EST_NETPROFIT(E231,行业估值!$E$6,deadline)/100000000))</f>
        <v>-</v>
      </c>
      <c r="O231" s="36" t="str">
        <f t="shared" ca="1" si="19"/>
        <v>-</v>
      </c>
      <c r="T231" s="64" t="s">
        <v>553</v>
      </c>
      <c r="U231" s="64" t="s">
        <v>554</v>
      </c>
    </row>
    <row r="232" spans="4:21">
      <c r="D232" s="45" t="str">
        <f>IF(AND(行业估值!$B$39=$G232,COUNTIF($G$2:$G$2552,$G232)&gt;=1),COUNTIF($G$2:G232,$G232),"")</f>
        <v/>
      </c>
      <c r="E232" s="65" t="str">
        <f t="shared" si="15"/>
        <v>000677.SZ</v>
      </c>
      <c r="F232" s="65" t="str">
        <f t="shared" si="16"/>
        <v>恒天海龙</v>
      </c>
      <c r="G232" s="34" t="str">
        <f>IF(E232="","",IF(行业估值!$C$5="申万行业",[1]!EM_S_INFO_INDUSTRY_SW2014(E232,"1"),IF(行业估值!$C$5="证监会行业",[1]!EM_S_INFO_INDUSTRY_CSRC1(E232,"1"),[1]!EM_S_INFO_INDUSTRY_EM2016(E232,"1"))))</f>
        <v>基础化工</v>
      </c>
      <c r="H232" s="34" t="str">
        <f>IF(E232="","",IF($H$1="上证50",[1]!EM_S_INFO_COMPINDEX(E232,"000016"),"")&amp;IF($H$1="上证180",[1]!EM_S_INFO_COMPINDEX(E232,"000010"),"")&amp;IF($H$1="沪深300",[1]!EM_S_INFO_COMPINDEX(E232,"000300"),"")&amp;IF(AND($H$1="上证A股",RIGHT(E232,2)="SH"),"是","")&amp;IF(AND($H$1="深证A股",RIGHT(E232,2)="SZ"),"是","")&amp;IF(AND($H$1="创业板",LEFT(E232,1)-3=0),"是","")&amp;IF(AND($H$1="全部A股",E232&lt;&gt;0),"是","")&amp;IF(AND($H$1="中小板",LEFT(E232,3)="002"),"是",""))</f>
        <v>是</v>
      </c>
      <c r="I232" s="46">
        <f ca="1">IF(E232="","",IF(OR([1]!EM_S_VAL_MV(E232,deadline)="",[1]!EM_S_VAL_MV(E232,deadline)="--",[1]!EM_S_VAL_MV(E232,deadline)="null"),0,[1]!EM_S_VAL_MV(E232,deadline)/100000000))</f>
        <v>31.880786281199999</v>
      </c>
      <c r="J232" s="46">
        <f ca="1">IF(E232="","",IF(RIGHT(LEFT($J$1,6),3)="TTM",[1]!EM_S_FA_PROFIT_TTM(E232,LEFT(RIGHT($J$1,11),10),1)/100000000,[1]!EM_S_STM07_IS(E232,61,LEFT(RIGHT($J$1,5),4)&amp;"-12-31",1)/100000000))</f>
        <v>9.4169051999999989E-2</v>
      </c>
      <c r="K232" s="36">
        <f t="shared" ca="1" si="17"/>
        <v>338.54844669350609</v>
      </c>
      <c r="L232" s="46">
        <f ca="1">IF(E232="","",IF(ISERROR(IF(行业估值!$E$7="最新年报",[1]!EM_S_STM07_BS(E232,140,LEFT(RIGHT($L$1,5),4)&amp;"-12-31",1)/100000000,[1]!EM_S_STM07_BS(E232,140,LEFT(RIGHT($L$1,11),10),1)/100000000)),0,IF(行业估值!$E$7="最新年报",[1]!EM_S_STM07_BS(E232,140,LEFT(RIGHT($L$1,5),4)&amp;"-12-31",1)/100000000,[1]!EM_S_STM07_BS(E232,140,LEFT(RIGHT($L$1,11),10),1)/100000000)))</f>
        <v>2.7849748472000004</v>
      </c>
      <c r="M232" s="36">
        <f t="shared" ca="1" si="18"/>
        <v>11.447423416858785</v>
      </c>
      <c r="N232" s="37" t="str">
        <f ca="1">IF(E232="","",IF(ISERROR([1]!EM_S_EST_NETPROFIT(E232,行业估值!$E$6,deadline)/100000000),"-",[1]!EM_S_EST_NETPROFIT(E232,行业估值!$E$6,deadline)/100000000))</f>
        <v>-</v>
      </c>
      <c r="O232" s="36" t="str">
        <f t="shared" ca="1" si="19"/>
        <v>-</v>
      </c>
      <c r="T232" s="64" t="s">
        <v>555</v>
      </c>
      <c r="U232" s="64" t="s">
        <v>556</v>
      </c>
    </row>
    <row r="233" spans="4:21">
      <c r="D233" s="45" t="str">
        <f>IF(AND(行业估值!$B$39=$G233,COUNTIF($G$2:$G$2552,$G233)&gt;=1),COUNTIF($G$2:G233,$G233),"")</f>
        <v/>
      </c>
      <c r="E233" s="65" t="str">
        <f t="shared" si="15"/>
        <v>000678.SZ</v>
      </c>
      <c r="F233" s="65" t="str">
        <f t="shared" si="16"/>
        <v>襄阳轴承</v>
      </c>
      <c r="G233" s="34" t="str">
        <f>IF(E233="","",IF(行业估值!$C$5="申万行业",[1]!EM_S_INFO_INDUSTRY_SW2014(E233,"1"),IF(行业估值!$C$5="证监会行业",[1]!EM_S_INFO_INDUSTRY_CSRC1(E233,"1"),[1]!EM_S_INFO_INDUSTRY_EM2016(E233,"1"))))</f>
        <v>交运设备</v>
      </c>
      <c r="H233" s="34" t="str">
        <f>IF(E233="","",IF($H$1="上证50",[1]!EM_S_INFO_COMPINDEX(E233,"000016"),"")&amp;IF($H$1="上证180",[1]!EM_S_INFO_COMPINDEX(E233,"000010"),"")&amp;IF($H$1="沪深300",[1]!EM_S_INFO_COMPINDEX(E233,"000300"),"")&amp;IF(AND($H$1="上证A股",RIGHT(E233,2)="SH"),"是","")&amp;IF(AND($H$1="深证A股",RIGHT(E233,2)="SZ"),"是","")&amp;IF(AND($H$1="创业板",LEFT(E233,1)-3=0),"是","")&amp;IF(AND($H$1="全部A股",E233&lt;&gt;0),"是","")&amp;IF(AND($H$1="中小板",LEFT(E233,3)="002"),"是",""))</f>
        <v>是</v>
      </c>
      <c r="I233" s="46">
        <f ca="1">IF(E233="","",IF(OR([1]!EM_S_VAL_MV(E233,deadline)="",[1]!EM_S_VAL_MV(E233,deadline)="--",[1]!EM_S_VAL_MV(E233,deadline)="null"),0,[1]!EM_S_VAL_MV(E233,deadline)/100000000))</f>
        <v>32.218786969699998</v>
      </c>
      <c r="J233" s="46">
        <f ca="1">IF(E233="","",IF(RIGHT(LEFT($J$1,6),3)="TTM",[1]!EM_S_FA_PROFIT_TTM(E233,LEFT(RIGHT($J$1,11),10),1)/100000000,[1]!EM_S_STM07_IS(E233,61,LEFT(RIGHT($J$1,5),4)&amp;"-12-31",1)/100000000))</f>
        <v>-0.62327649979999999</v>
      </c>
      <c r="K233" s="36">
        <f t="shared" ca="1" si="17"/>
        <v>-51.692606700298377</v>
      </c>
      <c r="L233" s="46">
        <f ca="1">IF(E233="","",IF(ISERROR(IF(行业估值!$E$7="最新年报",[1]!EM_S_STM07_BS(E233,140,LEFT(RIGHT($L$1,5),4)&amp;"-12-31",1)/100000000,[1]!EM_S_STM07_BS(E233,140,LEFT(RIGHT($L$1,11),10),1)/100000000)),0,IF(行业估值!$E$7="最新年报",[1]!EM_S_STM07_BS(E233,140,LEFT(RIGHT($L$1,5),4)&amp;"-12-31",1)/100000000,[1]!EM_S_STM07_BS(E233,140,LEFT(RIGHT($L$1,11),10),1)/100000000)))</f>
        <v>11.5525305752</v>
      </c>
      <c r="M233" s="36">
        <f t="shared" ca="1" si="18"/>
        <v>2.7888943257907992</v>
      </c>
      <c r="N233" s="37" t="str">
        <f ca="1">IF(E233="","",IF(ISERROR([1]!EM_S_EST_NETPROFIT(E233,行业估值!$E$6,deadline)/100000000),"-",[1]!EM_S_EST_NETPROFIT(E233,行业估值!$E$6,deadline)/100000000))</f>
        <v>-</v>
      </c>
      <c r="O233" s="36" t="str">
        <f t="shared" ca="1" si="19"/>
        <v>-</v>
      </c>
      <c r="T233" s="64" t="s">
        <v>557</v>
      </c>
      <c r="U233" s="64" t="s">
        <v>558</v>
      </c>
    </row>
    <row r="234" spans="4:21">
      <c r="D234" s="45" t="str">
        <f>IF(AND(行业估值!$B$39=$G234,COUNTIF($G$2:$G$2552,$G234)&gt;=1),COUNTIF($G$2:G234,$G234),"")</f>
        <v/>
      </c>
      <c r="E234" s="65" t="str">
        <f t="shared" si="15"/>
        <v>000679.SZ</v>
      </c>
      <c r="F234" s="65" t="str">
        <f t="shared" si="16"/>
        <v>大连友谊</v>
      </c>
      <c r="G234" s="34" t="str">
        <f>IF(E234="","",IF(行业估值!$C$5="申万行业",[1]!EM_S_INFO_INDUSTRY_SW2014(E234,"1"),IF(行业估值!$C$5="证监会行业",[1]!EM_S_INFO_INDUSTRY_CSRC1(E234,"1"),[1]!EM_S_INFO_INDUSTRY_EM2016(E234,"1"))))</f>
        <v>商贸零售</v>
      </c>
      <c r="H234" s="34" t="str">
        <f>IF(E234="","",IF($H$1="上证50",[1]!EM_S_INFO_COMPINDEX(E234,"000016"),"")&amp;IF($H$1="上证180",[1]!EM_S_INFO_COMPINDEX(E234,"000010"),"")&amp;IF($H$1="沪深300",[1]!EM_S_INFO_COMPINDEX(E234,"000300"),"")&amp;IF(AND($H$1="上证A股",RIGHT(E234,2)="SH"),"是","")&amp;IF(AND($H$1="深证A股",RIGHT(E234,2)="SZ"),"是","")&amp;IF(AND($H$1="创业板",LEFT(E234,1)-3=0),"是","")&amp;IF(AND($H$1="全部A股",E234&lt;&gt;0),"是","")&amp;IF(AND($H$1="中小板",LEFT(E234,3)="002"),"是",""))</f>
        <v>是</v>
      </c>
      <c r="I234" s="46">
        <f ca="1">IF(E234="","",IF(OR([1]!EM_S_VAL_MV(E234,deadline)="",[1]!EM_S_VAL_MV(E234,deadline)="--",[1]!EM_S_VAL_MV(E234,deadline)="null"),0,[1]!EM_S_VAL_MV(E234,deadline)/100000000))</f>
        <v>12.93732</v>
      </c>
      <c r="J234" s="46">
        <f ca="1">IF(E234="","",IF(RIGHT(LEFT($J$1,6),3)="TTM",[1]!EM_S_FA_PROFIT_TTM(E234,LEFT(RIGHT($J$1,11),10),1)/100000000,[1]!EM_S_STM07_IS(E234,61,LEFT(RIGHT($J$1,5),4)&amp;"-12-31",1)/100000000))</f>
        <v>-4.1910122495</v>
      </c>
      <c r="K234" s="36">
        <f t="shared" ca="1" si="17"/>
        <v>-3.0869201113748739</v>
      </c>
      <c r="L234" s="46">
        <f ca="1">IF(E234="","",IF(ISERROR(IF(行业估值!$E$7="最新年报",[1]!EM_S_STM07_BS(E234,140,LEFT(RIGHT($L$1,5),4)&amp;"-12-31",1)/100000000,[1]!EM_S_STM07_BS(E234,140,LEFT(RIGHT($L$1,11),10),1)/100000000)),0,IF(行业估值!$E$7="最新年报",[1]!EM_S_STM07_BS(E234,140,LEFT(RIGHT($L$1,5),4)&amp;"-12-31",1)/100000000,[1]!EM_S_STM07_BS(E234,140,LEFT(RIGHT($L$1,11),10),1)/100000000)))</f>
        <v>7.942881045</v>
      </c>
      <c r="M234" s="36">
        <f t="shared" ca="1" si="18"/>
        <v>1.6287943791055477</v>
      </c>
      <c r="N234" s="37" t="str">
        <f ca="1">IF(E234="","",IF(ISERROR([1]!EM_S_EST_NETPROFIT(E234,行业估值!$E$6,deadline)/100000000),"-",[1]!EM_S_EST_NETPROFIT(E234,行业估值!$E$6,deadline)/100000000))</f>
        <v>-</v>
      </c>
      <c r="O234" s="36" t="str">
        <f t="shared" ca="1" si="19"/>
        <v>-</v>
      </c>
      <c r="T234" s="64" t="s">
        <v>559</v>
      </c>
      <c r="U234" s="64" t="s">
        <v>560</v>
      </c>
    </row>
    <row r="235" spans="4:21">
      <c r="D235" s="45">
        <f>IF(AND(行业估值!$B$39=$G235,COUNTIF($G$2:$G$2552,$G235)&gt;=1),COUNTIF($G$2:G235,$G235),"")</f>
        <v>11</v>
      </c>
      <c r="E235" s="65" t="str">
        <f t="shared" si="15"/>
        <v>000680.SZ</v>
      </c>
      <c r="F235" s="65" t="str">
        <f t="shared" si="16"/>
        <v>山推股份</v>
      </c>
      <c r="G235" s="34" t="str">
        <f>IF(E235="","",IF(行业估值!$C$5="申万行业",[1]!EM_S_INFO_INDUSTRY_SW2014(E235,"1"),IF(行业估值!$C$5="证监会行业",[1]!EM_S_INFO_INDUSTRY_CSRC1(E235,"1"),[1]!EM_S_INFO_INDUSTRY_EM2016(E235,"1"))))</f>
        <v>机械设备</v>
      </c>
      <c r="H235" s="34" t="str">
        <f>IF(E235="","",IF($H$1="上证50",[1]!EM_S_INFO_COMPINDEX(E235,"000016"),"")&amp;IF($H$1="上证180",[1]!EM_S_INFO_COMPINDEX(E235,"000010"),"")&amp;IF($H$1="沪深300",[1]!EM_S_INFO_COMPINDEX(E235,"000300"),"")&amp;IF(AND($H$1="上证A股",RIGHT(E235,2)="SH"),"是","")&amp;IF(AND($H$1="深证A股",RIGHT(E235,2)="SZ"),"是","")&amp;IF(AND($H$1="创业板",LEFT(E235,1)-3=0),"是","")&amp;IF(AND($H$1="全部A股",E235&lt;&gt;0),"是","")&amp;IF(AND($H$1="中小板",LEFT(E235,3)="002"),"是",""))</f>
        <v>是</v>
      </c>
      <c r="I235" s="46">
        <f ca="1">IF(E235="","",IF(OR([1]!EM_S_VAL_MV(E235,deadline)="",[1]!EM_S_VAL_MV(E235,deadline)="--",[1]!EM_S_VAL_MV(E235,deadline)="null"),0,[1]!EM_S_VAL_MV(E235,deadline)/100000000))</f>
        <v>42.186778774000004</v>
      </c>
      <c r="J235" s="46">
        <f ca="1">IF(E235="","",IF(RIGHT(LEFT($J$1,6),3)="TTM",[1]!EM_S_FA_PROFIT_TTM(E235,LEFT(RIGHT($J$1,11),10),1)/100000000,[1]!EM_S_STM07_IS(E235,61,LEFT(RIGHT($J$1,5),4)&amp;"-12-31",1)/100000000))</f>
        <v>0.91169676349999995</v>
      </c>
      <c r="K235" s="36">
        <f t="shared" ca="1" si="17"/>
        <v>46.272818400764244</v>
      </c>
      <c r="L235" s="46">
        <f ca="1">IF(E235="","",IF(ISERROR(IF(行业估值!$E$7="最新年报",[1]!EM_S_STM07_BS(E235,140,LEFT(RIGHT($L$1,5),4)&amp;"-12-31",1)/100000000,[1]!EM_S_STM07_BS(E235,140,LEFT(RIGHT($L$1,11),10),1)/100000000)),0,IF(行业估值!$E$7="最新年报",[1]!EM_S_STM07_BS(E235,140,LEFT(RIGHT($L$1,5),4)&amp;"-12-31",1)/100000000,[1]!EM_S_STM07_BS(E235,140,LEFT(RIGHT($L$1,11),10),1)/100000000)))</f>
        <v>34.328442232600004</v>
      </c>
      <c r="M235" s="36">
        <f t="shared" ca="1" si="18"/>
        <v>1.228916199813382</v>
      </c>
      <c r="N235" s="37" t="str">
        <f ca="1">IF(E235="","",IF(ISERROR([1]!EM_S_EST_NETPROFIT(E235,行业估值!$E$6,deadline)/100000000),"-",[1]!EM_S_EST_NETPROFIT(E235,行业估值!$E$6,deadline)/100000000))</f>
        <v>-</v>
      </c>
      <c r="O235" s="36" t="str">
        <f t="shared" ca="1" si="19"/>
        <v>-</v>
      </c>
      <c r="T235" s="64" t="s">
        <v>561</v>
      </c>
      <c r="U235" s="64" t="s">
        <v>562</v>
      </c>
    </row>
    <row r="236" spans="4:21">
      <c r="D236" s="45" t="str">
        <f>IF(AND(行业估值!$B$39=$G236,COUNTIF($G$2:$G$2552,$G236)&gt;=1),COUNTIF($G$2:G236,$G236),"")</f>
        <v/>
      </c>
      <c r="E236" s="65" t="str">
        <f t="shared" si="15"/>
        <v>000681.SZ</v>
      </c>
      <c r="F236" s="65" t="str">
        <f t="shared" si="16"/>
        <v>视觉中国</v>
      </c>
      <c r="G236" s="34" t="str">
        <f>IF(E236="","",IF(行业估值!$C$5="申万行业",[1]!EM_S_INFO_INDUSTRY_SW2014(E236,"1"),IF(行业估值!$C$5="证监会行业",[1]!EM_S_INFO_INDUSTRY_CSRC1(E236,"1"),[1]!EM_S_INFO_INDUSTRY_EM2016(E236,"1"))))</f>
        <v>文化传媒</v>
      </c>
      <c r="H236" s="34" t="str">
        <f>IF(E236="","",IF($H$1="上证50",[1]!EM_S_INFO_COMPINDEX(E236,"000016"),"")&amp;IF($H$1="上证180",[1]!EM_S_INFO_COMPINDEX(E236,"000010"),"")&amp;IF($H$1="沪深300",[1]!EM_S_INFO_COMPINDEX(E236,"000300"),"")&amp;IF(AND($H$1="上证A股",RIGHT(E236,2)="SH"),"是","")&amp;IF(AND($H$1="深证A股",RIGHT(E236,2)="SZ"),"是","")&amp;IF(AND($H$1="创业板",LEFT(E236,1)-3=0),"是","")&amp;IF(AND($H$1="全部A股",E236&lt;&gt;0),"是","")&amp;IF(AND($H$1="中小板",LEFT(E236,3)="002"),"是",""))</f>
        <v>是</v>
      </c>
      <c r="I236" s="46">
        <f ca="1">IF(E236="","",IF(OR([1]!EM_S_VAL_MV(E236,deadline)="",[1]!EM_S_VAL_MV(E236,deadline)="--",[1]!EM_S_VAL_MV(E236,deadline)="null"),0,[1]!EM_S_VAL_MV(E236,deadline)/100000000))</f>
        <v>143.40820114920001</v>
      </c>
      <c r="J236" s="46">
        <f ca="1">IF(E236="","",IF(RIGHT(LEFT($J$1,6),3)="TTM",[1]!EM_S_FA_PROFIT_TTM(E236,LEFT(RIGHT($J$1,11),10),1)/100000000,[1]!EM_S_STM07_IS(E236,61,LEFT(RIGHT($J$1,5),4)&amp;"-12-31",1)/100000000))</f>
        <v>3.2260247814</v>
      </c>
      <c r="K236" s="36">
        <f t="shared" ca="1" si="17"/>
        <v>44.453533641785931</v>
      </c>
      <c r="L236" s="46">
        <f ca="1">IF(E236="","",IF(ISERROR(IF(行业估值!$E$7="最新年报",[1]!EM_S_STM07_BS(E236,140,LEFT(RIGHT($L$1,5),4)&amp;"-12-31",1)/100000000,[1]!EM_S_STM07_BS(E236,140,LEFT(RIGHT($L$1,11),10),1)/100000000)),0,IF(行业估值!$E$7="最新年报",[1]!EM_S_STM07_BS(E236,140,LEFT(RIGHT($L$1,5),4)&amp;"-12-31",1)/100000000,[1]!EM_S_STM07_BS(E236,140,LEFT(RIGHT($L$1,11),10),1)/100000000)))</f>
        <v>30.822235454200001</v>
      </c>
      <c r="M236" s="36">
        <f t="shared" ca="1" si="18"/>
        <v>4.6527514645164532</v>
      </c>
      <c r="N236" s="37">
        <f ca="1">IF(E236="","",IF(ISERROR([1]!EM_S_EST_NETPROFIT(E236,行业估值!$E$6,deadline)/100000000),"-",[1]!EM_S_EST_NETPROFIT(E236,行业估值!$E$6,deadline)/100000000))</f>
        <v>3.2950111111111111</v>
      </c>
      <c r="O236" s="36">
        <f t="shared" ca="1" si="19"/>
        <v>43.522827788232043</v>
      </c>
      <c r="T236" s="64" t="s">
        <v>563</v>
      </c>
      <c r="U236" s="64" t="s">
        <v>564</v>
      </c>
    </row>
    <row r="237" spans="4:21">
      <c r="D237" s="45" t="str">
        <f>IF(AND(行业估值!$B$39=$G237,COUNTIF($G$2:$G$2552,$G237)&gt;=1),COUNTIF($G$2:G237,$G237),"")</f>
        <v/>
      </c>
      <c r="E237" s="65" t="str">
        <f t="shared" si="15"/>
        <v>000682.SZ</v>
      </c>
      <c r="F237" s="65" t="str">
        <f t="shared" si="16"/>
        <v>东方电子</v>
      </c>
      <c r="G237" s="34" t="str">
        <f>IF(E237="","",IF(行业估值!$C$5="申万行业",[1]!EM_S_INFO_INDUSTRY_SW2014(E237,"1"),IF(行业估值!$C$5="证监会行业",[1]!EM_S_INFO_INDUSTRY_CSRC1(E237,"1"),[1]!EM_S_INFO_INDUSTRY_EM2016(E237,"1"))))</f>
        <v>电气设备</v>
      </c>
      <c r="H237" s="34" t="str">
        <f>IF(E237="","",IF($H$1="上证50",[1]!EM_S_INFO_COMPINDEX(E237,"000016"),"")&amp;IF($H$1="上证180",[1]!EM_S_INFO_COMPINDEX(E237,"000010"),"")&amp;IF($H$1="沪深300",[1]!EM_S_INFO_COMPINDEX(E237,"000300"),"")&amp;IF(AND($H$1="上证A股",RIGHT(E237,2)="SH"),"是","")&amp;IF(AND($H$1="深证A股",RIGHT(E237,2)="SZ"),"是","")&amp;IF(AND($H$1="创业板",LEFT(E237,1)-3=0),"是","")&amp;IF(AND($H$1="全部A股",E237&lt;&gt;0),"是","")&amp;IF(AND($H$1="中小板",LEFT(E237,3)="002"),"是",""))</f>
        <v>是</v>
      </c>
      <c r="I237" s="46">
        <f ca="1">IF(E237="","",IF(OR([1]!EM_S_VAL_MV(E237,deadline)="",[1]!EM_S_VAL_MV(E237,deadline)="--",[1]!EM_S_VAL_MV(E237,deadline)="null"),0,[1]!EM_S_VAL_MV(E237,deadline)/100000000))</f>
        <v>62.209733124799996</v>
      </c>
      <c r="J237" s="46">
        <f ca="1">IF(E237="","",IF(RIGHT(LEFT($J$1,6),3)="TTM",[1]!EM_S_FA_PROFIT_TTM(E237,LEFT(RIGHT($J$1,11),10),1)/100000000,[1]!EM_S_STM07_IS(E237,61,LEFT(RIGHT($J$1,5),4)&amp;"-12-31",1)/100000000))</f>
        <v>2.8786423873000002</v>
      </c>
      <c r="K237" s="36">
        <f t="shared" ca="1" si="17"/>
        <v>21.610788960538137</v>
      </c>
      <c r="L237" s="46">
        <f ca="1">IF(E237="","",IF(ISERROR(IF(行业估值!$E$7="最新年报",[1]!EM_S_STM07_BS(E237,140,LEFT(RIGHT($L$1,5),4)&amp;"-12-31",1)/100000000,[1]!EM_S_STM07_BS(E237,140,LEFT(RIGHT($L$1,11),10),1)/100000000)),0,IF(行业估值!$E$7="最新年报",[1]!EM_S_STM07_BS(E237,140,LEFT(RIGHT($L$1,5),4)&amp;"-12-31",1)/100000000,[1]!EM_S_STM07_BS(E237,140,LEFT(RIGHT($L$1,11),10),1)/100000000)))</f>
        <v>31.9892607908</v>
      </c>
      <c r="M237" s="36">
        <f t="shared" ca="1" si="18"/>
        <v>1.9447068043126303</v>
      </c>
      <c r="N237" s="37" t="str">
        <f ca="1">IF(E237="","",IF(ISERROR([1]!EM_S_EST_NETPROFIT(E237,行业估值!$E$6,deadline)/100000000),"-",[1]!EM_S_EST_NETPROFIT(E237,行业估值!$E$6,deadline)/100000000))</f>
        <v>-</v>
      </c>
      <c r="O237" s="36" t="str">
        <f t="shared" ca="1" si="19"/>
        <v>-</v>
      </c>
      <c r="T237" s="64" t="s">
        <v>565</v>
      </c>
      <c r="U237" s="64" t="s">
        <v>566</v>
      </c>
    </row>
    <row r="238" spans="4:21">
      <c r="D238" s="45" t="str">
        <f>IF(AND(行业估值!$B$39=$G238,COUNTIF($G$2:$G$2552,$G238)&gt;=1),COUNTIF($G$2:G238,$G238),"")</f>
        <v/>
      </c>
      <c r="E238" s="65" t="str">
        <f t="shared" si="15"/>
        <v>000683.SZ</v>
      </c>
      <c r="F238" s="65" t="str">
        <f t="shared" si="16"/>
        <v>远兴能源</v>
      </c>
      <c r="G238" s="34" t="str">
        <f>IF(E238="","",IF(行业估值!$C$5="申万行业",[1]!EM_S_INFO_INDUSTRY_SW2014(E238,"1"),IF(行业估值!$C$5="证监会行业",[1]!EM_S_INFO_INDUSTRY_CSRC1(E238,"1"),[1]!EM_S_INFO_INDUSTRY_EM2016(E238,"1"))))</f>
        <v>基础化工</v>
      </c>
      <c r="H238" s="34" t="str">
        <f>IF(E238="","",IF($H$1="上证50",[1]!EM_S_INFO_COMPINDEX(E238,"000016"),"")&amp;IF($H$1="上证180",[1]!EM_S_INFO_COMPINDEX(E238,"000010"),"")&amp;IF($H$1="沪深300",[1]!EM_S_INFO_COMPINDEX(E238,"000300"),"")&amp;IF(AND($H$1="上证A股",RIGHT(E238,2)="SH"),"是","")&amp;IF(AND($H$1="深证A股",RIGHT(E238,2)="SZ"),"是","")&amp;IF(AND($H$1="创业板",LEFT(E238,1)-3=0),"是","")&amp;IF(AND($H$1="全部A股",E238&lt;&gt;0),"是","")&amp;IF(AND($H$1="中小板",LEFT(E238,3)="002"),"是",""))</f>
        <v>是</v>
      </c>
      <c r="I238" s="46">
        <f ca="1">IF(E238="","",IF(OR([1]!EM_S_VAL_MV(E238,deadline)="",[1]!EM_S_VAL_MV(E238,deadline)="--",[1]!EM_S_VAL_MV(E238,deadline)="null"),0,[1]!EM_S_VAL_MV(E238,deadline)/100000000))</f>
        <v>85.159458104700008</v>
      </c>
      <c r="J238" s="46">
        <f ca="1">IF(E238="","",IF(RIGHT(LEFT($J$1,6),3)="TTM",[1]!EM_S_FA_PROFIT_TTM(E238,LEFT(RIGHT($J$1,11),10),1)/100000000,[1]!EM_S_STM07_IS(E238,61,LEFT(RIGHT($J$1,5),4)&amp;"-12-31",1)/100000000))</f>
        <v>12.884189533499999</v>
      </c>
      <c r="K238" s="36">
        <f t="shared" ca="1" si="17"/>
        <v>6.6096092333381238</v>
      </c>
      <c r="L238" s="46">
        <f ca="1">IF(E238="","",IF(ISERROR(IF(行业估值!$E$7="最新年报",[1]!EM_S_STM07_BS(E238,140,LEFT(RIGHT($L$1,5),4)&amp;"-12-31",1)/100000000,[1]!EM_S_STM07_BS(E238,140,LEFT(RIGHT($L$1,11),10),1)/100000000)),0,IF(行业估值!$E$7="最新年报",[1]!EM_S_STM07_BS(E238,140,LEFT(RIGHT($L$1,5),4)&amp;"-12-31",1)/100000000,[1]!EM_S_STM07_BS(E238,140,LEFT(RIGHT($L$1,11),10),1)/100000000)))</f>
        <v>100.9983734341</v>
      </c>
      <c r="M238" s="36">
        <f t="shared" ca="1" si="18"/>
        <v>0.84317653056329012</v>
      </c>
      <c r="N238" s="37" t="str">
        <f ca="1">IF(E238="","",IF(ISERROR([1]!EM_S_EST_NETPROFIT(E238,行业估值!$E$6,deadline)/100000000),"-",[1]!EM_S_EST_NETPROFIT(E238,行业估值!$E$6,deadline)/100000000))</f>
        <v>-</v>
      </c>
      <c r="O238" s="36" t="str">
        <f t="shared" ca="1" si="19"/>
        <v>-</v>
      </c>
      <c r="T238" s="64" t="s">
        <v>567</v>
      </c>
      <c r="U238" s="64" t="s">
        <v>568</v>
      </c>
    </row>
    <row r="239" spans="4:21">
      <c r="D239" s="45" t="str">
        <f>IF(AND(行业估值!$B$39=$G239,COUNTIF($G$2:$G$2552,$G239)&gt;=1),COUNTIF($G$2:G239,$G239),"")</f>
        <v/>
      </c>
      <c r="E239" s="65" t="str">
        <f t="shared" si="15"/>
        <v>000685.SZ</v>
      </c>
      <c r="F239" s="65" t="str">
        <f t="shared" si="16"/>
        <v>中山公用</v>
      </c>
      <c r="G239" s="34" t="str">
        <f>IF(E239="","",IF(行业估值!$C$5="申万行业",[1]!EM_S_INFO_INDUSTRY_SW2014(E239,"1"),IF(行业估值!$C$5="证监会行业",[1]!EM_S_INFO_INDUSTRY_CSRC1(E239,"1"),[1]!EM_S_INFO_INDUSTRY_EM2016(E239,"1"))))</f>
        <v>公用事业</v>
      </c>
      <c r="H239" s="34" t="str">
        <f>IF(E239="","",IF($H$1="上证50",[1]!EM_S_INFO_COMPINDEX(E239,"000016"),"")&amp;IF($H$1="上证180",[1]!EM_S_INFO_COMPINDEX(E239,"000010"),"")&amp;IF($H$1="沪深300",[1]!EM_S_INFO_COMPINDEX(E239,"000300"),"")&amp;IF(AND($H$1="上证A股",RIGHT(E239,2)="SH"),"是","")&amp;IF(AND($H$1="深证A股",RIGHT(E239,2)="SZ"),"是","")&amp;IF(AND($H$1="创业板",LEFT(E239,1)-3=0),"是","")&amp;IF(AND($H$1="全部A股",E239&lt;&gt;0),"是","")&amp;IF(AND($H$1="中小板",LEFT(E239,3)="002"),"是",""))</f>
        <v>是</v>
      </c>
      <c r="I239" s="46">
        <f ca="1">IF(E239="","",IF(OR([1]!EM_S_VAL_MV(E239,deadline)="",[1]!EM_S_VAL_MV(E239,deadline)="--",[1]!EM_S_VAL_MV(E239,deadline)="null"),0,[1]!EM_S_VAL_MV(E239,deadline)/100000000))</f>
        <v>114.9111742429</v>
      </c>
      <c r="J239" s="46">
        <f ca="1">IF(E239="","",IF(RIGHT(LEFT($J$1,6),3)="TTM",[1]!EM_S_FA_PROFIT_TTM(E239,LEFT(RIGHT($J$1,11),10),1)/100000000,[1]!EM_S_STM07_IS(E239,61,LEFT(RIGHT($J$1,5),4)&amp;"-12-31",1)/100000000))</f>
        <v>8.6815197377000004</v>
      </c>
      <c r="K239" s="36">
        <f t="shared" ca="1" si="17"/>
        <v>13.236297067193386</v>
      </c>
      <c r="L239" s="46">
        <f ca="1">IF(E239="","",IF(ISERROR(IF(行业估值!$E$7="最新年报",[1]!EM_S_STM07_BS(E239,140,LEFT(RIGHT($L$1,5),4)&amp;"-12-31",1)/100000000,[1]!EM_S_STM07_BS(E239,140,LEFT(RIGHT($L$1,11),10),1)/100000000)),0,IF(行业估值!$E$7="最新年报",[1]!EM_S_STM07_BS(E239,140,LEFT(RIGHT($L$1,5),4)&amp;"-12-31",1)/100000000,[1]!EM_S_STM07_BS(E239,140,LEFT(RIGHT($L$1,11),10),1)/100000000)))</f>
        <v>129.47326078750001</v>
      </c>
      <c r="M239" s="36">
        <f t="shared" ca="1" si="18"/>
        <v>0.88752823203780851</v>
      </c>
      <c r="N239" s="37">
        <f ca="1">IF(E239="","",IF(ISERROR([1]!EM_S_EST_NETPROFIT(E239,行业估值!$E$6,deadline)/100000000),"-",[1]!EM_S_EST_NETPROFIT(E239,行业估值!$E$6,deadline)/100000000))</f>
        <v>10.46</v>
      </c>
      <c r="O239" s="36">
        <f t="shared" ca="1" si="19"/>
        <v>10.985771916147227</v>
      </c>
      <c r="T239" s="64" t="s">
        <v>569</v>
      </c>
      <c r="U239" s="64" t="s">
        <v>570</v>
      </c>
    </row>
    <row r="240" spans="4:21">
      <c r="D240" s="45" t="str">
        <f>IF(AND(行业估值!$B$39=$G240,COUNTIF($G$2:$G$2552,$G240)&gt;=1),COUNTIF($G$2:G240,$G240),"")</f>
        <v/>
      </c>
      <c r="E240" s="65" t="str">
        <f t="shared" si="15"/>
        <v>000686.SZ</v>
      </c>
      <c r="F240" s="65" t="str">
        <f t="shared" si="16"/>
        <v>东北证券</v>
      </c>
      <c r="G240" s="34" t="str">
        <f>IF(E240="","",IF(行业估值!$C$5="申万行业",[1]!EM_S_INFO_INDUSTRY_SW2014(E240,"1"),IF(行业估值!$C$5="证监会行业",[1]!EM_S_INFO_INDUSTRY_CSRC1(E240,"1"),[1]!EM_S_INFO_INDUSTRY_EM2016(E240,"1"))))</f>
        <v>金融</v>
      </c>
      <c r="H240" s="34" t="str">
        <f>IF(E240="","",IF($H$1="上证50",[1]!EM_S_INFO_COMPINDEX(E240,"000016"),"")&amp;IF($H$1="上证180",[1]!EM_S_INFO_COMPINDEX(E240,"000010"),"")&amp;IF($H$1="沪深300",[1]!EM_S_INFO_COMPINDEX(E240,"000300"),"")&amp;IF(AND($H$1="上证A股",RIGHT(E240,2)="SH"),"是","")&amp;IF(AND($H$1="深证A股",RIGHT(E240,2)="SZ"),"是","")&amp;IF(AND($H$1="创业板",LEFT(E240,1)-3=0),"是","")&amp;IF(AND($H$1="全部A股",E240&lt;&gt;0),"是","")&amp;IF(AND($H$1="中小板",LEFT(E240,3)="002"),"是",""))</f>
        <v>是</v>
      </c>
      <c r="I240" s="46">
        <f ca="1">IF(E240="","",IF(OR([1]!EM_S_VAL_MV(E240,deadline)="",[1]!EM_S_VAL_MV(E240,deadline)="--",[1]!EM_S_VAL_MV(E240,deadline)="null"),0,[1]!EM_S_VAL_MV(E240,deadline)/100000000))</f>
        <v>182.55532736999999</v>
      </c>
      <c r="J240" s="46">
        <f ca="1">IF(E240="","",IF(RIGHT(LEFT($J$1,6),3)="TTM",[1]!EM_S_FA_PROFIT_TTM(E240,LEFT(RIGHT($J$1,11),10),1)/100000000,[1]!EM_S_STM07_IS(E240,61,LEFT(RIGHT($J$1,5),4)&amp;"-12-31",1)/100000000))</f>
        <v>9.1570958700999991</v>
      </c>
      <c r="K240" s="36">
        <f t="shared" ca="1" si="17"/>
        <v>19.935941477481375</v>
      </c>
      <c r="L240" s="46">
        <f ca="1">IF(E240="","",IF(ISERROR(IF(行业估值!$E$7="最新年报",[1]!EM_S_STM07_BS(E240,140,LEFT(RIGHT($L$1,5),4)&amp;"-12-31",1)/100000000,[1]!EM_S_STM07_BS(E240,140,LEFT(RIGHT($L$1,11),10),1)/100000000)),0,IF(行业估值!$E$7="最新年报",[1]!EM_S_STM07_BS(E240,140,LEFT(RIGHT($L$1,5),4)&amp;"-12-31",1)/100000000,[1]!EM_S_STM07_BS(E240,140,LEFT(RIGHT($L$1,11),10),1)/100000000)))</f>
        <v>155.01308165309999</v>
      </c>
      <c r="M240" s="36">
        <f t="shared" ca="1" si="18"/>
        <v>1.1776769123172206</v>
      </c>
      <c r="N240" s="37">
        <f ca="1">IF(E240="","",IF(ISERROR([1]!EM_S_EST_NETPROFIT(E240,行业估值!$E$6,deadline)/100000000),"-",[1]!EM_S_EST_NETPROFIT(E240,行业估值!$E$6,deadline)/100000000))</f>
        <v>10.35</v>
      </c>
      <c r="O240" s="36">
        <f t="shared" ca="1" si="19"/>
        <v>17.638195881159419</v>
      </c>
      <c r="T240" s="64" t="s">
        <v>571</v>
      </c>
      <c r="U240" s="64" t="s">
        <v>572</v>
      </c>
    </row>
    <row r="241" spans="4:21">
      <c r="D241" s="45" t="str">
        <f>IF(AND(行业估值!$B$39=$G241,COUNTIF($G$2:$G$2552,$G241)&gt;=1),COUNTIF($G$2:G241,$G241),"")</f>
        <v/>
      </c>
      <c r="E241" s="65" t="str">
        <f t="shared" si="15"/>
        <v>000687.SZ</v>
      </c>
      <c r="F241" s="65" t="str">
        <f t="shared" si="16"/>
        <v>华讯方舟</v>
      </c>
      <c r="G241" s="34" t="str">
        <f>IF(E241="","",IF(行业估值!$C$5="申万行业",[1]!EM_S_INFO_INDUSTRY_SW2014(E241,"1"),IF(行业估值!$C$5="证监会行业",[1]!EM_S_INFO_INDUSTRY_CSRC1(E241,"1"),[1]!EM_S_INFO_INDUSTRY_EM2016(E241,"1"))))</f>
        <v>国防与装备</v>
      </c>
      <c r="H241" s="34" t="str">
        <f>IF(E241="","",IF($H$1="上证50",[1]!EM_S_INFO_COMPINDEX(E241,"000016"),"")&amp;IF($H$1="上证180",[1]!EM_S_INFO_COMPINDEX(E241,"000010"),"")&amp;IF($H$1="沪深300",[1]!EM_S_INFO_COMPINDEX(E241,"000300"),"")&amp;IF(AND($H$1="上证A股",RIGHT(E241,2)="SH"),"是","")&amp;IF(AND($H$1="深证A股",RIGHT(E241,2)="SZ"),"是","")&amp;IF(AND($H$1="创业板",LEFT(E241,1)-3=0),"是","")&amp;IF(AND($H$1="全部A股",E241&lt;&gt;0),"是","")&amp;IF(AND($H$1="中小板",LEFT(E241,3)="002"),"是",""))</f>
        <v>是</v>
      </c>
      <c r="I241" s="46">
        <f ca="1">IF(E241="","",IF(OR([1]!EM_S_VAL_MV(E241,deadline)="",[1]!EM_S_VAL_MV(E241,deadline)="--",[1]!EM_S_VAL_MV(E241,deadline)="null"),0,[1]!EM_S_VAL_MV(E241,deadline)/100000000))</f>
        <v>50.799017700600004</v>
      </c>
      <c r="J241" s="46">
        <f ca="1">IF(E241="","",IF(RIGHT(LEFT($J$1,6),3)="TTM",[1]!EM_S_FA_PROFIT_TTM(E241,LEFT(RIGHT($J$1,11),10),1)/100000000,[1]!EM_S_STM07_IS(E241,61,LEFT(RIGHT($J$1,5),4)&amp;"-12-31",1)/100000000))</f>
        <v>-6.9065278153999996</v>
      </c>
      <c r="K241" s="36">
        <f t="shared" ca="1" si="17"/>
        <v>-7.3552179993150322</v>
      </c>
      <c r="L241" s="46">
        <f ca="1">IF(E241="","",IF(ISERROR(IF(行业估值!$E$7="最新年报",[1]!EM_S_STM07_BS(E241,140,LEFT(RIGHT($L$1,5),4)&amp;"-12-31",1)/100000000,[1]!EM_S_STM07_BS(E241,140,LEFT(RIGHT($L$1,11),10),1)/100000000)),0,IF(行业估值!$E$7="最新年报",[1]!EM_S_STM07_BS(E241,140,LEFT(RIGHT($L$1,5),4)&amp;"-12-31",1)/100000000,[1]!EM_S_STM07_BS(E241,140,LEFT(RIGHT($L$1,11),10),1)/100000000)))</f>
        <v>8.5835897836000008</v>
      </c>
      <c r="M241" s="36">
        <f t="shared" ca="1" si="18"/>
        <v>5.9181553384177032</v>
      </c>
      <c r="N241" s="37" t="str">
        <f ca="1">IF(E241="","",IF(ISERROR([1]!EM_S_EST_NETPROFIT(E241,行业估值!$E$6,deadline)/100000000),"-",[1]!EM_S_EST_NETPROFIT(E241,行业估值!$E$6,deadline)/100000000))</f>
        <v>-</v>
      </c>
      <c r="O241" s="36" t="str">
        <f t="shared" ca="1" si="19"/>
        <v>-</v>
      </c>
      <c r="T241" s="64" t="s">
        <v>573</v>
      </c>
      <c r="U241" s="64" t="s">
        <v>574</v>
      </c>
    </row>
    <row r="242" spans="4:21">
      <c r="D242" s="45" t="str">
        <f>IF(AND(行业估值!$B$39=$G242,COUNTIF($G$2:$G$2552,$G242)&gt;=1),COUNTIF($G$2:G242,$G242),"")</f>
        <v/>
      </c>
      <c r="E242" s="65" t="str">
        <f t="shared" si="15"/>
        <v>000688.SZ</v>
      </c>
      <c r="F242" s="65" t="str">
        <f t="shared" si="16"/>
        <v>国城矿业</v>
      </c>
      <c r="G242" s="34" t="str">
        <f>IF(E242="","",IF(行业估值!$C$5="申万行业",[1]!EM_S_INFO_INDUSTRY_SW2014(E242,"1"),IF(行业估值!$C$5="证监会行业",[1]!EM_S_INFO_INDUSTRY_CSRC1(E242,"1"),[1]!EM_S_INFO_INDUSTRY_EM2016(E242,"1"))))</f>
        <v>有色金属</v>
      </c>
      <c r="H242" s="34" t="str">
        <f>IF(E242="","",IF($H$1="上证50",[1]!EM_S_INFO_COMPINDEX(E242,"000016"),"")&amp;IF($H$1="上证180",[1]!EM_S_INFO_COMPINDEX(E242,"000010"),"")&amp;IF($H$1="沪深300",[1]!EM_S_INFO_COMPINDEX(E242,"000300"),"")&amp;IF(AND($H$1="上证A股",RIGHT(E242,2)="SH"),"是","")&amp;IF(AND($H$1="深证A股",RIGHT(E242,2)="SZ"),"是","")&amp;IF(AND($H$1="创业板",LEFT(E242,1)-3=0),"是","")&amp;IF(AND($H$1="全部A股",E242&lt;&gt;0),"是","")&amp;IF(AND($H$1="中小板",LEFT(E242,3)="002"),"是",""))</f>
        <v>是</v>
      </c>
      <c r="I242" s="46">
        <f ca="1">IF(E242="","",IF(OR([1]!EM_S_VAL_MV(E242,deadline)="",[1]!EM_S_VAL_MV(E242,deadline)="--",[1]!EM_S_VAL_MV(E242,deadline)="null"),0,[1]!EM_S_VAL_MV(E242,deadline)/100000000))</f>
        <v>129.65212179600002</v>
      </c>
      <c r="J242" s="46">
        <f ca="1">IF(E242="","",IF(RIGHT(LEFT($J$1,6),3)="TTM",[1]!EM_S_FA_PROFIT_TTM(E242,LEFT(RIGHT($J$1,11),10),1)/100000000,[1]!EM_S_STM07_IS(E242,61,LEFT(RIGHT($J$1,5),4)&amp;"-12-31",1)/100000000))</f>
        <v>2.8924565606999999</v>
      </c>
      <c r="K242" s="36">
        <f t="shared" ca="1" si="17"/>
        <v>44.824224348808563</v>
      </c>
      <c r="L242" s="46">
        <f ca="1">IF(E242="","",IF(ISERROR(IF(行业估值!$E$7="最新年报",[1]!EM_S_STM07_BS(E242,140,LEFT(RIGHT($L$1,5),4)&amp;"-12-31",1)/100000000,[1]!EM_S_STM07_BS(E242,140,LEFT(RIGHT($L$1,11),10),1)/100000000)),0,IF(行业估值!$E$7="最新年报",[1]!EM_S_STM07_BS(E242,140,LEFT(RIGHT($L$1,5),4)&amp;"-12-31",1)/100000000,[1]!EM_S_STM07_BS(E242,140,LEFT(RIGHT($L$1,11),10),1)/100000000)))</f>
        <v>21.821791100399999</v>
      </c>
      <c r="M242" s="36">
        <f t="shared" ca="1" si="18"/>
        <v>5.941406055968681</v>
      </c>
      <c r="N242" s="37" t="str">
        <f ca="1">IF(E242="","",IF(ISERROR([1]!EM_S_EST_NETPROFIT(E242,行业估值!$E$6,deadline)/100000000),"-",[1]!EM_S_EST_NETPROFIT(E242,行业估值!$E$6,deadline)/100000000))</f>
        <v>-</v>
      </c>
      <c r="O242" s="36" t="str">
        <f t="shared" ca="1" si="19"/>
        <v>-</v>
      </c>
      <c r="T242" s="64" t="s">
        <v>575</v>
      </c>
      <c r="U242" s="64" t="s">
        <v>576</v>
      </c>
    </row>
    <row r="243" spans="4:21">
      <c r="D243" s="45" t="str">
        <f>IF(AND(行业估值!$B$39=$G243,COUNTIF($G$2:$G$2552,$G243)&gt;=1),COUNTIF($G$2:G243,$G243),"")</f>
        <v/>
      </c>
      <c r="E243" s="65" t="str">
        <f t="shared" si="15"/>
        <v>000690.SZ</v>
      </c>
      <c r="F243" s="65" t="str">
        <f t="shared" si="16"/>
        <v>宝新能源</v>
      </c>
      <c r="G243" s="34" t="str">
        <f>IF(E243="","",IF(行业估值!$C$5="申万行业",[1]!EM_S_INFO_INDUSTRY_SW2014(E243,"1"),IF(行业估值!$C$5="证监会行业",[1]!EM_S_INFO_INDUSTRY_CSRC1(E243,"1"),[1]!EM_S_INFO_INDUSTRY_EM2016(E243,"1"))))</f>
        <v>公用事业</v>
      </c>
      <c r="H243" s="34" t="str">
        <f>IF(E243="","",IF($H$1="上证50",[1]!EM_S_INFO_COMPINDEX(E243,"000016"),"")&amp;IF($H$1="上证180",[1]!EM_S_INFO_COMPINDEX(E243,"000010"),"")&amp;IF($H$1="沪深300",[1]!EM_S_INFO_COMPINDEX(E243,"000300"),"")&amp;IF(AND($H$1="上证A股",RIGHT(E243,2)="SH"),"是","")&amp;IF(AND($H$1="深证A股",RIGHT(E243,2)="SZ"),"是","")&amp;IF(AND($H$1="创业板",LEFT(E243,1)-3=0),"是","")&amp;IF(AND($H$1="全部A股",E243&lt;&gt;0),"是","")&amp;IF(AND($H$1="中小板",LEFT(E243,3)="002"),"是",""))</f>
        <v>是</v>
      </c>
      <c r="I243" s="46">
        <f ca="1">IF(E243="","",IF(OR([1]!EM_S_VAL_MV(E243,deadline)="",[1]!EM_S_VAL_MV(E243,deadline)="--",[1]!EM_S_VAL_MV(E243,deadline)="null"),0,[1]!EM_S_VAL_MV(E243,deadline)/100000000))</f>
        <v>123.80801934780001</v>
      </c>
      <c r="J243" s="46">
        <f ca="1">IF(E243="","",IF(RIGHT(LEFT($J$1,6),3)="TTM",[1]!EM_S_FA_PROFIT_TTM(E243,LEFT(RIGHT($J$1,11),10),1)/100000000,[1]!EM_S_STM07_IS(E243,61,LEFT(RIGHT($J$1,5),4)&amp;"-12-31",1)/100000000))</f>
        <v>3.2329757919</v>
      </c>
      <c r="K243" s="36">
        <f t="shared" ca="1" si="17"/>
        <v>38.295374700297032</v>
      </c>
      <c r="L243" s="46">
        <f ca="1">IF(E243="","",IF(ISERROR(IF(行业估值!$E$7="最新年报",[1]!EM_S_STM07_BS(E243,140,LEFT(RIGHT($L$1,5),4)&amp;"-12-31",1)/100000000,[1]!EM_S_STM07_BS(E243,140,LEFT(RIGHT($L$1,11),10),1)/100000000)),0,IF(行业估值!$E$7="最新年报",[1]!EM_S_STM07_BS(E243,140,LEFT(RIGHT($L$1,5),4)&amp;"-12-31",1)/100000000,[1]!EM_S_STM07_BS(E243,140,LEFT(RIGHT($L$1,11),10),1)/100000000)))</f>
        <v>91.041540752800003</v>
      </c>
      <c r="M243" s="36">
        <f t="shared" ca="1" si="18"/>
        <v>1.3599068988075345</v>
      </c>
      <c r="N243" s="37">
        <f ca="1">IF(E243="","",IF(ISERROR([1]!EM_S_EST_NETPROFIT(E243,行业估值!$E$6,deadline)/100000000),"-",[1]!EM_S_EST_NETPROFIT(E243,行业估值!$E$6,deadline)/100000000))</f>
        <v>8.48</v>
      </c>
      <c r="O243" s="36">
        <f t="shared" ca="1" si="19"/>
        <v>14.60000228158019</v>
      </c>
      <c r="T243" s="64" t="s">
        <v>577</v>
      </c>
      <c r="U243" s="64" t="s">
        <v>578</v>
      </c>
    </row>
    <row r="244" spans="4:21">
      <c r="D244" s="45" t="str">
        <f>IF(AND(行业估值!$B$39=$G244,COUNTIF($G$2:$G$2552,$G244)&gt;=1),COUNTIF($G$2:G244,$G244),"")</f>
        <v/>
      </c>
      <c r="E244" s="65" t="str">
        <f t="shared" si="15"/>
        <v>000691.SZ</v>
      </c>
      <c r="F244" s="65" t="str">
        <f t="shared" si="16"/>
        <v>亚太实业</v>
      </c>
      <c r="G244" s="34" t="str">
        <f>IF(E244="","",IF(行业估值!$C$5="申万行业",[1]!EM_S_INFO_INDUSTRY_SW2014(E244,"1"),IF(行业估值!$C$5="证监会行业",[1]!EM_S_INFO_INDUSTRY_CSRC1(E244,"1"),[1]!EM_S_INFO_INDUSTRY_EM2016(E244,"1"))))</f>
        <v>房地产</v>
      </c>
      <c r="H244" s="34" t="str">
        <f>IF(E244="","",IF($H$1="上证50",[1]!EM_S_INFO_COMPINDEX(E244,"000016"),"")&amp;IF($H$1="上证180",[1]!EM_S_INFO_COMPINDEX(E244,"000010"),"")&amp;IF($H$1="沪深300",[1]!EM_S_INFO_COMPINDEX(E244,"000300"),"")&amp;IF(AND($H$1="上证A股",RIGHT(E244,2)="SH"),"是","")&amp;IF(AND($H$1="深证A股",RIGHT(E244,2)="SZ"),"是","")&amp;IF(AND($H$1="创业板",LEFT(E244,1)-3=0),"是","")&amp;IF(AND($H$1="全部A股",E244&lt;&gt;0),"是","")&amp;IF(AND($H$1="中小板",LEFT(E244,3)="002"),"是",""))</f>
        <v>是</v>
      </c>
      <c r="I244" s="46">
        <f ca="1">IF(E244="","",IF(OR([1]!EM_S_VAL_MV(E244,deadline)="",[1]!EM_S_VAL_MV(E244,deadline)="--",[1]!EM_S_VAL_MV(E244,deadline)="null"),0,[1]!EM_S_VAL_MV(E244,deadline)/100000000))</f>
        <v>11.928663</v>
      </c>
      <c r="J244" s="46">
        <f ca="1">IF(E244="","",IF(RIGHT(LEFT($J$1,6),3)="TTM",[1]!EM_S_FA_PROFIT_TTM(E244,LEFT(RIGHT($J$1,11),10),1)/100000000,[1]!EM_S_STM07_IS(E244,61,LEFT(RIGHT($J$1,5),4)&amp;"-12-31",1)/100000000))</f>
        <v>-7.8272452300000003E-2</v>
      </c>
      <c r="K244" s="36">
        <f t="shared" ca="1" si="17"/>
        <v>-152.39924966551737</v>
      </c>
      <c r="L244" s="46">
        <f ca="1">IF(E244="","",IF(ISERROR(IF(行业估值!$E$7="最新年报",[1]!EM_S_STM07_BS(E244,140,LEFT(RIGHT($L$1,5),4)&amp;"-12-31",1)/100000000,[1]!EM_S_STM07_BS(E244,140,LEFT(RIGHT($L$1,11),10),1)/100000000)),0,IF(行业估值!$E$7="最新年报",[1]!EM_S_STM07_BS(E244,140,LEFT(RIGHT($L$1,5),4)&amp;"-12-31",1)/100000000,[1]!EM_S_STM07_BS(E244,140,LEFT(RIGHT($L$1,11),10),1)/100000000)))</f>
        <v>0.78875836049999992</v>
      </c>
      <c r="M244" s="36">
        <f t="shared" ca="1" si="18"/>
        <v>15.123342708454247</v>
      </c>
      <c r="N244" s="37" t="str">
        <f ca="1">IF(E244="","",IF(ISERROR([1]!EM_S_EST_NETPROFIT(E244,行业估值!$E$6,deadline)/100000000),"-",[1]!EM_S_EST_NETPROFIT(E244,行业估值!$E$6,deadline)/100000000))</f>
        <v>-</v>
      </c>
      <c r="O244" s="36" t="str">
        <f t="shared" ca="1" si="19"/>
        <v>-</v>
      </c>
      <c r="T244" s="64" t="s">
        <v>579</v>
      </c>
      <c r="U244" s="64" t="s">
        <v>580</v>
      </c>
    </row>
    <row r="245" spans="4:21">
      <c r="D245" s="45" t="str">
        <f>IF(AND(行业估值!$B$39=$G245,COUNTIF($G$2:$G$2552,$G245)&gt;=1),COUNTIF($G$2:G245,$G245),"")</f>
        <v/>
      </c>
      <c r="E245" s="65" t="str">
        <f t="shared" si="15"/>
        <v>000692.SZ</v>
      </c>
      <c r="F245" s="65" t="str">
        <f t="shared" si="16"/>
        <v>惠天热电</v>
      </c>
      <c r="G245" s="34" t="str">
        <f>IF(E245="","",IF(行业估值!$C$5="申万行业",[1]!EM_S_INFO_INDUSTRY_SW2014(E245,"1"),IF(行业估值!$C$5="证监会行业",[1]!EM_S_INFO_INDUSTRY_CSRC1(E245,"1"),[1]!EM_S_INFO_INDUSTRY_EM2016(E245,"1"))))</f>
        <v>公用事业</v>
      </c>
      <c r="H245" s="34" t="str">
        <f>IF(E245="","",IF($H$1="上证50",[1]!EM_S_INFO_COMPINDEX(E245,"000016"),"")&amp;IF($H$1="上证180",[1]!EM_S_INFO_COMPINDEX(E245,"000010"),"")&amp;IF($H$1="沪深300",[1]!EM_S_INFO_COMPINDEX(E245,"000300"),"")&amp;IF(AND($H$1="上证A股",RIGHT(E245,2)="SH"),"是","")&amp;IF(AND($H$1="深证A股",RIGHT(E245,2)="SZ"),"是","")&amp;IF(AND($H$1="创业板",LEFT(E245,1)-3=0),"是","")&amp;IF(AND($H$1="全部A股",E245&lt;&gt;0),"是","")&amp;IF(AND($H$1="中小板",LEFT(E245,3)="002"),"是",""))</f>
        <v>是</v>
      </c>
      <c r="I245" s="46">
        <f ca="1">IF(E245="","",IF(OR([1]!EM_S_VAL_MV(E245,deadline)="",[1]!EM_S_VAL_MV(E245,deadline)="--",[1]!EM_S_VAL_MV(E245,deadline)="null"),0,[1]!EM_S_VAL_MV(E245,deadline)/100000000))</f>
        <v>15.185739816</v>
      </c>
      <c r="J245" s="46">
        <f ca="1">IF(E245="","",IF(RIGHT(LEFT($J$1,6),3)="TTM",[1]!EM_S_FA_PROFIT_TTM(E245,LEFT(RIGHT($J$1,11),10),1)/100000000,[1]!EM_S_STM07_IS(E245,61,LEFT(RIGHT($J$1,5),4)&amp;"-12-31",1)/100000000))</f>
        <v>0.24391987600000001</v>
      </c>
      <c r="K245" s="36">
        <f t="shared" ca="1" si="17"/>
        <v>62.257082387168808</v>
      </c>
      <c r="L245" s="46">
        <f ca="1">IF(E245="","",IF(ISERROR(IF(行业估值!$E$7="最新年报",[1]!EM_S_STM07_BS(E245,140,LEFT(RIGHT($L$1,5),4)&amp;"-12-31",1)/100000000,[1]!EM_S_STM07_BS(E245,140,LEFT(RIGHT($L$1,11),10),1)/100000000)),0,IF(行业估值!$E$7="最新年报",[1]!EM_S_STM07_BS(E245,140,LEFT(RIGHT($L$1,5),4)&amp;"-12-31",1)/100000000,[1]!EM_S_STM07_BS(E245,140,LEFT(RIGHT($L$1,11),10),1)/100000000)))</f>
        <v>11.0843007402</v>
      </c>
      <c r="M245" s="36">
        <f t="shared" ca="1" si="18"/>
        <v>1.3700223561171614</v>
      </c>
      <c r="N245" s="37" t="str">
        <f ca="1">IF(E245="","",IF(ISERROR([1]!EM_S_EST_NETPROFIT(E245,行业估值!$E$6,deadline)/100000000),"-",[1]!EM_S_EST_NETPROFIT(E245,行业估值!$E$6,deadline)/100000000))</f>
        <v>-</v>
      </c>
      <c r="O245" s="36" t="str">
        <f t="shared" ca="1" si="19"/>
        <v>-</v>
      </c>
      <c r="T245" s="64" t="s">
        <v>581</v>
      </c>
      <c r="U245" s="64" t="s">
        <v>582</v>
      </c>
    </row>
    <row r="246" spans="4:21">
      <c r="D246" s="45" t="str">
        <f>IF(AND(行业估值!$B$39=$G246,COUNTIF($G$2:$G$2552,$G246)&gt;=1),COUNTIF($G$2:G246,$G246),"")</f>
        <v/>
      </c>
      <c r="E246" s="65" t="str">
        <f t="shared" si="15"/>
        <v>000695.SZ</v>
      </c>
      <c r="F246" s="65" t="str">
        <f t="shared" si="16"/>
        <v>滨海能源</v>
      </c>
      <c r="G246" s="34" t="str">
        <f>IF(E246="","",IF(行业估值!$C$5="申万行业",[1]!EM_S_INFO_INDUSTRY_SW2014(E246,"1"),IF(行业估值!$C$5="证监会行业",[1]!EM_S_INFO_INDUSTRY_CSRC1(E246,"1"),[1]!EM_S_INFO_INDUSTRY_EM2016(E246,"1"))))</f>
        <v>公用事业</v>
      </c>
      <c r="H246" s="34" t="str">
        <f>IF(E246="","",IF($H$1="上证50",[1]!EM_S_INFO_COMPINDEX(E246,"000016"),"")&amp;IF($H$1="上证180",[1]!EM_S_INFO_COMPINDEX(E246,"000010"),"")&amp;IF($H$1="沪深300",[1]!EM_S_INFO_COMPINDEX(E246,"000300"),"")&amp;IF(AND($H$1="上证A股",RIGHT(E246,2)="SH"),"是","")&amp;IF(AND($H$1="深证A股",RIGHT(E246,2)="SZ"),"是","")&amp;IF(AND($H$1="创业板",LEFT(E246,1)-3=0),"是","")&amp;IF(AND($H$1="全部A股",E246&lt;&gt;0),"是","")&amp;IF(AND($H$1="中小板",LEFT(E246,3)="002"),"是",""))</f>
        <v>是</v>
      </c>
      <c r="I246" s="46">
        <f ca="1">IF(E246="","",IF(OR([1]!EM_S_VAL_MV(E246,deadline)="",[1]!EM_S_VAL_MV(E246,deadline)="--",[1]!EM_S_VAL_MV(E246,deadline)="null"),0,[1]!EM_S_VAL_MV(E246,deadline)/100000000))</f>
        <v>15.8391195307</v>
      </c>
      <c r="J246" s="46">
        <f ca="1">IF(E246="","",IF(RIGHT(LEFT($J$1,6),3)="TTM",[1]!EM_S_FA_PROFIT_TTM(E246,LEFT(RIGHT($J$1,11),10),1)/100000000,[1]!EM_S_STM07_IS(E246,61,LEFT(RIGHT($J$1,5),4)&amp;"-12-31",1)/100000000))</f>
        <v>0.24586744670000002</v>
      </c>
      <c r="K246" s="36">
        <f t="shared" ca="1" si="17"/>
        <v>64.421377222932691</v>
      </c>
      <c r="L246" s="46">
        <f ca="1">IF(E246="","",IF(ISERROR(IF(行业估值!$E$7="最新年报",[1]!EM_S_STM07_BS(E246,140,LEFT(RIGHT($L$1,5),4)&amp;"-12-31",1)/100000000,[1]!EM_S_STM07_BS(E246,140,LEFT(RIGHT($L$1,11),10),1)/100000000)),0,IF(行业估值!$E$7="最新年报",[1]!EM_S_STM07_BS(E246,140,LEFT(RIGHT($L$1,5),4)&amp;"-12-31",1)/100000000,[1]!EM_S_STM07_BS(E246,140,LEFT(RIGHT($L$1,11),10),1)/100000000)))</f>
        <v>3.7038863525000001</v>
      </c>
      <c r="M246" s="36">
        <f t="shared" ca="1" si="18"/>
        <v>4.2763513842721226</v>
      </c>
      <c r="N246" s="37" t="str">
        <f ca="1">IF(E246="","",IF(ISERROR([1]!EM_S_EST_NETPROFIT(E246,行业估值!$E$6,deadline)/100000000),"-",[1]!EM_S_EST_NETPROFIT(E246,行业估值!$E$6,deadline)/100000000))</f>
        <v>-</v>
      </c>
      <c r="O246" s="36" t="str">
        <f t="shared" ca="1" si="19"/>
        <v>-</v>
      </c>
      <c r="T246" s="64" t="s">
        <v>583</v>
      </c>
      <c r="U246" s="64" t="s">
        <v>584</v>
      </c>
    </row>
    <row r="247" spans="4:21">
      <c r="D247" s="45" t="str">
        <f>IF(AND(行业估值!$B$39=$G247,COUNTIF($G$2:$G$2552,$G247)&gt;=1),COUNTIF($G$2:G247,$G247),"")</f>
        <v/>
      </c>
      <c r="E247" s="65" t="str">
        <f t="shared" si="15"/>
        <v>000697.SZ</v>
      </c>
      <c r="F247" s="65" t="str">
        <f t="shared" si="16"/>
        <v>炼石航空</v>
      </c>
      <c r="G247" s="34" t="str">
        <f>IF(E247="","",IF(行业估值!$C$5="申万行业",[1]!EM_S_INFO_INDUSTRY_SW2014(E247,"1"),IF(行业估值!$C$5="证监会行业",[1]!EM_S_INFO_INDUSTRY_CSRC1(E247,"1"),[1]!EM_S_INFO_INDUSTRY_EM2016(E247,"1"))))</f>
        <v>交通运输</v>
      </c>
      <c r="H247" s="34" t="str">
        <f>IF(E247="","",IF($H$1="上证50",[1]!EM_S_INFO_COMPINDEX(E247,"000016"),"")&amp;IF($H$1="上证180",[1]!EM_S_INFO_COMPINDEX(E247,"000010"),"")&amp;IF($H$1="沪深300",[1]!EM_S_INFO_COMPINDEX(E247,"000300"),"")&amp;IF(AND($H$1="上证A股",RIGHT(E247,2)="SH"),"是","")&amp;IF(AND($H$1="深证A股",RIGHT(E247,2)="SZ"),"是","")&amp;IF(AND($H$1="创业板",LEFT(E247,1)-3=0),"是","")&amp;IF(AND($H$1="全部A股",E247&lt;&gt;0),"是","")&amp;IF(AND($H$1="中小板",LEFT(E247,3)="002"),"是",""))</f>
        <v>是</v>
      </c>
      <c r="I247" s="46">
        <f ca="1">IF(E247="","",IF(OR([1]!EM_S_VAL_MV(E247,deadline)="",[1]!EM_S_VAL_MV(E247,deadline)="--",[1]!EM_S_VAL_MV(E247,deadline)="null"),0,[1]!EM_S_VAL_MV(E247,deadline)/100000000))</f>
        <v>74.415059337200006</v>
      </c>
      <c r="J247" s="46">
        <f ca="1">IF(E247="","",IF(RIGHT(LEFT($J$1,6),3)="TTM",[1]!EM_S_FA_PROFIT_TTM(E247,LEFT(RIGHT($J$1,11),10),1)/100000000,[1]!EM_S_STM07_IS(E247,61,LEFT(RIGHT($J$1,5),4)&amp;"-12-31",1)/100000000))</f>
        <v>1.6666740662999999</v>
      </c>
      <c r="K247" s="36">
        <f t="shared" ca="1" si="17"/>
        <v>44.648837371304822</v>
      </c>
      <c r="L247" s="46">
        <f ca="1">IF(E247="","",IF(ISERROR(IF(行业估值!$E$7="最新年报",[1]!EM_S_STM07_BS(E247,140,LEFT(RIGHT($L$1,5),4)&amp;"-12-31",1)/100000000,[1]!EM_S_STM07_BS(E247,140,LEFT(RIGHT($L$1,11),10),1)/100000000)),0,IF(行业估值!$E$7="最新年报",[1]!EM_S_STM07_BS(E247,140,LEFT(RIGHT($L$1,5),4)&amp;"-12-31",1)/100000000,[1]!EM_S_STM07_BS(E247,140,LEFT(RIGHT($L$1,11),10),1)/100000000)))</f>
        <v>29.931693400900002</v>
      </c>
      <c r="M247" s="36">
        <f t="shared" ca="1" si="18"/>
        <v>2.4861626885087116</v>
      </c>
      <c r="N247" s="37" t="str">
        <f ca="1">IF(E247="","",IF(ISERROR([1]!EM_S_EST_NETPROFIT(E247,行业估值!$E$6,deadline)/100000000),"-",[1]!EM_S_EST_NETPROFIT(E247,行业估值!$E$6,deadline)/100000000))</f>
        <v>-</v>
      </c>
      <c r="O247" s="36" t="str">
        <f t="shared" ca="1" si="19"/>
        <v>-</v>
      </c>
      <c r="T247" s="64" t="s">
        <v>585</v>
      </c>
      <c r="U247" s="64" t="s">
        <v>586</v>
      </c>
    </row>
    <row r="248" spans="4:21">
      <c r="D248" s="45" t="str">
        <f>IF(AND(行业估值!$B$39=$G248,COUNTIF($G$2:$G$2552,$G248)&gt;=1),COUNTIF($G$2:G248,$G248),"")</f>
        <v/>
      </c>
      <c r="E248" s="65" t="str">
        <f t="shared" si="15"/>
        <v>000698.SZ</v>
      </c>
      <c r="F248" s="65" t="str">
        <f t="shared" si="16"/>
        <v>沈阳化工</v>
      </c>
      <c r="G248" s="34" t="str">
        <f>IF(E248="","",IF(行业估值!$C$5="申万行业",[1]!EM_S_INFO_INDUSTRY_SW2014(E248,"1"),IF(行业估值!$C$5="证监会行业",[1]!EM_S_INFO_INDUSTRY_CSRC1(E248,"1"),[1]!EM_S_INFO_INDUSTRY_EM2016(E248,"1"))))</f>
        <v>化石能源</v>
      </c>
      <c r="H248" s="34" t="str">
        <f>IF(E248="","",IF($H$1="上证50",[1]!EM_S_INFO_COMPINDEX(E248,"000016"),"")&amp;IF($H$1="上证180",[1]!EM_S_INFO_COMPINDEX(E248,"000010"),"")&amp;IF($H$1="沪深300",[1]!EM_S_INFO_COMPINDEX(E248,"000300"),"")&amp;IF(AND($H$1="上证A股",RIGHT(E248,2)="SH"),"是","")&amp;IF(AND($H$1="深证A股",RIGHT(E248,2)="SZ"),"是","")&amp;IF(AND($H$1="创业板",LEFT(E248,1)-3=0),"是","")&amp;IF(AND($H$1="全部A股",E248&lt;&gt;0),"是","")&amp;IF(AND($H$1="中小板",LEFT(E248,3)="002"),"是",""))</f>
        <v>是</v>
      </c>
      <c r="I248" s="46">
        <f ca="1">IF(E248="","",IF(OR([1]!EM_S_VAL_MV(E248,deadline)="",[1]!EM_S_VAL_MV(E248,deadline)="--",[1]!EM_S_VAL_MV(E248,deadline)="null"),0,[1]!EM_S_VAL_MV(E248,deadline)/100000000))</f>
        <v>26.306412079499999</v>
      </c>
      <c r="J248" s="46">
        <f ca="1">IF(E248="","",IF(RIGHT(LEFT($J$1,6),3)="TTM",[1]!EM_S_FA_PROFIT_TTM(E248,LEFT(RIGHT($J$1,11),10),1)/100000000,[1]!EM_S_STM07_IS(E248,61,LEFT(RIGHT($J$1,5),4)&amp;"-12-31",1)/100000000))</f>
        <v>-1.1186533236</v>
      </c>
      <c r="K248" s="36">
        <f t="shared" ca="1" si="17"/>
        <v>-23.516143495503936</v>
      </c>
      <c r="L248" s="46">
        <f ca="1">IF(E248="","",IF(ISERROR(IF(行业估值!$E$7="最新年报",[1]!EM_S_STM07_BS(E248,140,LEFT(RIGHT($L$1,5),4)&amp;"-12-31",1)/100000000,[1]!EM_S_STM07_BS(E248,140,LEFT(RIGHT($L$1,11),10),1)/100000000)),0,IF(行业估值!$E$7="最新年报",[1]!EM_S_STM07_BS(E248,140,LEFT(RIGHT($L$1,5),4)&amp;"-12-31",1)/100000000,[1]!EM_S_STM07_BS(E248,140,LEFT(RIGHT($L$1,11),10),1)/100000000)))</f>
        <v>43.325072243699999</v>
      </c>
      <c r="M248" s="36">
        <f t="shared" ca="1" si="18"/>
        <v>0.60718680240228051</v>
      </c>
      <c r="N248" s="37" t="str">
        <f ca="1">IF(E248="","",IF(ISERROR([1]!EM_S_EST_NETPROFIT(E248,行业估值!$E$6,deadline)/100000000),"-",[1]!EM_S_EST_NETPROFIT(E248,行业估值!$E$6,deadline)/100000000))</f>
        <v>-</v>
      </c>
      <c r="O248" s="36" t="str">
        <f t="shared" ca="1" si="19"/>
        <v>-</v>
      </c>
      <c r="T248" s="64" t="s">
        <v>587</v>
      </c>
      <c r="U248" s="64" t="s">
        <v>588</v>
      </c>
    </row>
    <row r="249" spans="4:21">
      <c r="D249" s="45" t="str">
        <f>IF(AND(行业估值!$B$39=$G249,COUNTIF($G$2:$G$2552,$G249)&gt;=1),COUNTIF($G$2:G249,$G249),"")</f>
        <v/>
      </c>
      <c r="E249" s="65" t="str">
        <f t="shared" si="15"/>
        <v>000700.SZ</v>
      </c>
      <c r="F249" s="65" t="str">
        <f t="shared" si="16"/>
        <v>模塑科技</v>
      </c>
      <c r="G249" s="34" t="str">
        <f>IF(E249="","",IF(行业估值!$C$5="申万行业",[1]!EM_S_INFO_INDUSTRY_SW2014(E249,"1"),IF(行业估值!$C$5="证监会行业",[1]!EM_S_INFO_INDUSTRY_CSRC1(E249,"1"),[1]!EM_S_INFO_INDUSTRY_EM2016(E249,"1"))))</f>
        <v>交运设备</v>
      </c>
      <c r="H249" s="34" t="str">
        <f>IF(E249="","",IF($H$1="上证50",[1]!EM_S_INFO_COMPINDEX(E249,"000016"),"")&amp;IF($H$1="上证180",[1]!EM_S_INFO_COMPINDEX(E249,"000010"),"")&amp;IF($H$1="沪深300",[1]!EM_S_INFO_COMPINDEX(E249,"000300"),"")&amp;IF(AND($H$1="上证A股",RIGHT(E249,2)="SH"),"是","")&amp;IF(AND($H$1="深证A股",RIGHT(E249,2)="SZ"),"是","")&amp;IF(AND($H$1="创业板",LEFT(E249,1)-3=0),"是","")&amp;IF(AND($H$1="全部A股",E249&lt;&gt;0),"是","")&amp;IF(AND($H$1="中小板",LEFT(E249,3)="002"),"是",""))</f>
        <v>是</v>
      </c>
      <c r="I249" s="46">
        <f ca="1">IF(E249="","",IF(OR([1]!EM_S_VAL_MV(E249,deadline)="",[1]!EM_S_VAL_MV(E249,deadline)="--",[1]!EM_S_VAL_MV(E249,deadline)="null"),0,[1]!EM_S_VAL_MV(E249,deadline)/100000000))</f>
        <v>31.846500185500002</v>
      </c>
      <c r="J249" s="46">
        <f ca="1">IF(E249="","",IF(RIGHT(LEFT($J$1,6),3)="TTM",[1]!EM_S_FA_PROFIT_TTM(E249,LEFT(RIGHT($J$1,11),10),1)/100000000,[1]!EM_S_STM07_IS(E249,61,LEFT(RIGHT($J$1,5),4)&amp;"-12-31",1)/100000000))</f>
        <v>0.91431779730000007</v>
      </c>
      <c r="K249" s="36">
        <f t="shared" ca="1" si="17"/>
        <v>34.830887334298204</v>
      </c>
      <c r="L249" s="46">
        <f ca="1">IF(E249="","",IF(ISERROR(IF(行业估值!$E$7="最新年报",[1]!EM_S_STM07_BS(E249,140,LEFT(RIGHT($L$1,5),4)&amp;"-12-31",1)/100000000,[1]!EM_S_STM07_BS(E249,140,LEFT(RIGHT($L$1,11),10),1)/100000000)),0,IF(行业估值!$E$7="最新年报",[1]!EM_S_STM07_BS(E249,140,LEFT(RIGHT($L$1,5),4)&amp;"-12-31",1)/100000000,[1]!EM_S_STM07_BS(E249,140,LEFT(RIGHT($L$1,11),10),1)/100000000)))</f>
        <v>23.466099558299998</v>
      </c>
      <c r="M249" s="36">
        <f t="shared" ca="1" si="18"/>
        <v>1.3571279754600649</v>
      </c>
      <c r="N249" s="37" t="str">
        <f ca="1">IF(E249="","",IF(ISERROR([1]!EM_S_EST_NETPROFIT(E249,行业估值!$E$6,deadline)/100000000),"-",[1]!EM_S_EST_NETPROFIT(E249,行业估值!$E$6,deadline)/100000000))</f>
        <v>-</v>
      </c>
      <c r="O249" s="36" t="str">
        <f t="shared" ca="1" si="19"/>
        <v>-</v>
      </c>
      <c r="T249" s="64" t="s">
        <v>589</v>
      </c>
      <c r="U249" s="64" t="s">
        <v>590</v>
      </c>
    </row>
    <row r="250" spans="4:21">
      <c r="D250" s="45" t="str">
        <f>IF(AND(行业估值!$B$39=$G250,COUNTIF($G$2:$G$2552,$G250)&gt;=1),COUNTIF($G$2:G250,$G250),"")</f>
        <v/>
      </c>
      <c r="E250" s="65" t="str">
        <f t="shared" si="15"/>
        <v>000701.SZ</v>
      </c>
      <c r="F250" s="65" t="str">
        <f t="shared" si="16"/>
        <v>厦门信达</v>
      </c>
      <c r="G250" s="34" t="str">
        <f>IF(E250="","",IF(行业估值!$C$5="申万行业",[1]!EM_S_INFO_INDUSTRY_SW2014(E250,"1"),IF(行业估值!$C$5="证监会行业",[1]!EM_S_INFO_INDUSTRY_CSRC1(E250,"1"),[1]!EM_S_INFO_INDUSTRY_EM2016(E250,"1"))))</f>
        <v>商贸零售</v>
      </c>
      <c r="H250" s="34" t="str">
        <f>IF(E250="","",IF($H$1="上证50",[1]!EM_S_INFO_COMPINDEX(E250,"000016"),"")&amp;IF($H$1="上证180",[1]!EM_S_INFO_COMPINDEX(E250,"000010"),"")&amp;IF($H$1="沪深300",[1]!EM_S_INFO_COMPINDEX(E250,"000300"),"")&amp;IF(AND($H$1="上证A股",RIGHT(E250,2)="SH"),"是","")&amp;IF(AND($H$1="深证A股",RIGHT(E250,2)="SZ"),"是","")&amp;IF(AND($H$1="创业板",LEFT(E250,1)-3=0),"是","")&amp;IF(AND($H$1="全部A股",E250&lt;&gt;0),"是","")&amp;IF(AND($H$1="中小板",LEFT(E250,3)="002"),"是",""))</f>
        <v>是</v>
      </c>
      <c r="I250" s="46">
        <f ca="1">IF(E250="","",IF(OR([1]!EM_S_VAL_MV(E250,deadline)="",[1]!EM_S_VAL_MV(E250,deadline)="--",[1]!EM_S_VAL_MV(E250,deadline)="null"),0,[1]!EM_S_VAL_MV(E250,deadline)/100000000))</f>
        <v>20.737265856</v>
      </c>
      <c r="J250" s="46">
        <f ca="1">IF(E250="","",IF(RIGHT(LEFT($J$1,6),3)="TTM",[1]!EM_S_FA_PROFIT_TTM(E250,LEFT(RIGHT($J$1,11),10),1)/100000000,[1]!EM_S_STM07_IS(E250,61,LEFT(RIGHT($J$1,5),4)&amp;"-12-31",1)/100000000))</f>
        <v>-2.1472546519</v>
      </c>
      <c r="K250" s="36">
        <f t="shared" ca="1" si="17"/>
        <v>-9.6575717452285481</v>
      </c>
      <c r="L250" s="46">
        <f ca="1">IF(E250="","",IF(ISERROR(IF(行业估值!$E$7="最新年报",[1]!EM_S_STM07_BS(E250,140,LEFT(RIGHT($L$1,5),4)&amp;"-12-31",1)/100000000,[1]!EM_S_STM07_BS(E250,140,LEFT(RIGHT($L$1,11),10),1)/100000000)),0,IF(行业估值!$E$7="最新年报",[1]!EM_S_STM07_BS(E250,140,LEFT(RIGHT($L$1,5),4)&amp;"-12-31",1)/100000000,[1]!EM_S_STM07_BS(E250,140,LEFT(RIGHT($L$1,11),10),1)/100000000)))</f>
        <v>41.893870728099998</v>
      </c>
      <c r="M250" s="36">
        <f t="shared" ca="1" si="18"/>
        <v>0.49499522234622823</v>
      </c>
      <c r="N250" s="37" t="str">
        <f ca="1">IF(E250="","",IF(ISERROR([1]!EM_S_EST_NETPROFIT(E250,行业估值!$E$6,deadline)/100000000),"-",[1]!EM_S_EST_NETPROFIT(E250,行业估值!$E$6,deadline)/100000000))</f>
        <v>-</v>
      </c>
      <c r="O250" s="36" t="str">
        <f t="shared" ca="1" si="19"/>
        <v>-</v>
      </c>
      <c r="T250" s="64" t="s">
        <v>591</v>
      </c>
      <c r="U250" s="64" t="s">
        <v>592</v>
      </c>
    </row>
    <row r="251" spans="4:21">
      <c r="D251" s="45" t="str">
        <f>IF(AND(行业估值!$B$39=$G251,COUNTIF($G$2:$G$2552,$G251)&gt;=1),COUNTIF($G$2:G251,$G251),"")</f>
        <v/>
      </c>
      <c r="E251" s="65" t="str">
        <f t="shared" si="15"/>
        <v>000702.SZ</v>
      </c>
      <c r="F251" s="65" t="str">
        <f t="shared" si="16"/>
        <v>正虹科技</v>
      </c>
      <c r="G251" s="34" t="str">
        <f>IF(E251="","",IF(行业估值!$C$5="申万行业",[1]!EM_S_INFO_INDUSTRY_SW2014(E251,"1"),IF(行业估值!$C$5="证监会行业",[1]!EM_S_INFO_INDUSTRY_CSRC1(E251,"1"),[1]!EM_S_INFO_INDUSTRY_EM2016(E251,"1"))))</f>
        <v>农林牧渔</v>
      </c>
      <c r="H251" s="34" t="str">
        <f>IF(E251="","",IF($H$1="上证50",[1]!EM_S_INFO_COMPINDEX(E251,"000016"),"")&amp;IF($H$1="上证180",[1]!EM_S_INFO_COMPINDEX(E251,"000010"),"")&amp;IF($H$1="沪深300",[1]!EM_S_INFO_COMPINDEX(E251,"000300"),"")&amp;IF(AND($H$1="上证A股",RIGHT(E251,2)="SH"),"是","")&amp;IF(AND($H$1="深证A股",RIGHT(E251,2)="SZ"),"是","")&amp;IF(AND($H$1="创业板",LEFT(E251,1)-3=0),"是","")&amp;IF(AND($H$1="全部A股",E251&lt;&gt;0),"是","")&amp;IF(AND($H$1="中小板",LEFT(E251,3)="002"),"是",""))</f>
        <v>是</v>
      </c>
      <c r="I251" s="46">
        <f ca="1">IF(E251="","",IF(OR([1]!EM_S_VAL_MV(E251,deadline)="",[1]!EM_S_VAL_MV(E251,deadline)="--",[1]!EM_S_VAL_MV(E251,deadline)="null"),0,[1]!EM_S_VAL_MV(E251,deadline)/100000000))</f>
        <v>14.931536255999999</v>
      </c>
      <c r="J251" s="46">
        <f ca="1">IF(E251="","",IF(RIGHT(LEFT($J$1,6),3)="TTM",[1]!EM_S_FA_PROFIT_TTM(E251,LEFT(RIGHT($J$1,11),10),1)/100000000,[1]!EM_S_STM07_IS(E251,61,LEFT(RIGHT($J$1,5),4)&amp;"-12-31",1)/100000000))</f>
        <v>0.1144938185</v>
      </c>
      <c r="K251" s="36">
        <f t="shared" ca="1" si="17"/>
        <v>130.41347080235602</v>
      </c>
      <c r="L251" s="46">
        <f ca="1">IF(E251="","",IF(ISERROR(IF(行业估值!$E$7="最新年报",[1]!EM_S_STM07_BS(E251,140,LEFT(RIGHT($L$1,5),4)&amp;"-12-31",1)/100000000,[1]!EM_S_STM07_BS(E251,140,LEFT(RIGHT($L$1,11),10),1)/100000000)),0,IF(行业估值!$E$7="最新年报",[1]!EM_S_STM07_BS(E251,140,LEFT(RIGHT($L$1,5),4)&amp;"-12-31",1)/100000000,[1]!EM_S_STM07_BS(E251,140,LEFT(RIGHT($L$1,11),10),1)/100000000)))</f>
        <v>5.2675498318000002</v>
      </c>
      <c r="M251" s="36">
        <f t="shared" ca="1" si="18"/>
        <v>2.8346264834285719</v>
      </c>
      <c r="N251" s="37" t="str">
        <f ca="1">IF(E251="","",IF(ISERROR([1]!EM_S_EST_NETPROFIT(E251,行业估值!$E$6,deadline)/100000000),"-",[1]!EM_S_EST_NETPROFIT(E251,行业估值!$E$6,deadline)/100000000))</f>
        <v>-</v>
      </c>
      <c r="O251" s="36" t="str">
        <f t="shared" ca="1" si="19"/>
        <v>-</v>
      </c>
      <c r="T251" s="64" t="s">
        <v>593</v>
      </c>
      <c r="U251" s="64" t="s">
        <v>594</v>
      </c>
    </row>
    <row r="252" spans="4:21">
      <c r="D252" s="45" t="str">
        <f>IF(AND(行业估值!$B$39=$G252,COUNTIF($G$2:$G$2552,$G252)&gt;=1),COUNTIF($G$2:G252,$G252),"")</f>
        <v/>
      </c>
      <c r="E252" s="65" t="str">
        <f t="shared" si="15"/>
        <v>000703.SZ</v>
      </c>
      <c r="F252" s="65" t="str">
        <f t="shared" si="16"/>
        <v>恒逸石化</v>
      </c>
      <c r="G252" s="34" t="str">
        <f>IF(E252="","",IF(行业估值!$C$5="申万行业",[1]!EM_S_INFO_INDUSTRY_SW2014(E252,"1"),IF(行业估值!$C$5="证监会行业",[1]!EM_S_INFO_INDUSTRY_CSRC1(E252,"1"),[1]!EM_S_INFO_INDUSTRY_EM2016(E252,"1"))))</f>
        <v>基础化工</v>
      </c>
      <c r="H252" s="34" t="str">
        <f>IF(E252="","",IF($H$1="上证50",[1]!EM_S_INFO_COMPINDEX(E252,"000016"),"")&amp;IF($H$1="上证180",[1]!EM_S_INFO_COMPINDEX(E252,"000010"),"")&amp;IF($H$1="沪深300",[1]!EM_S_INFO_COMPINDEX(E252,"000300"),"")&amp;IF(AND($H$1="上证A股",RIGHT(E252,2)="SH"),"是","")&amp;IF(AND($H$1="深证A股",RIGHT(E252,2)="SZ"),"是","")&amp;IF(AND($H$1="创业板",LEFT(E252,1)-3=0),"是","")&amp;IF(AND($H$1="全部A股",E252&lt;&gt;0),"是","")&amp;IF(AND($H$1="中小板",LEFT(E252,3)="002"),"是",""))</f>
        <v>是</v>
      </c>
      <c r="I252" s="46">
        <f ca="1">IF(E252="","",IF(OR([1]!EM_S_VAL_MV(E252,deadline)="",[1]!EM_S_VAL_MV(E252,deadline)="--",[1]!EM_S_VAL_MV(E252,deadline)="null"),0,[1]!EM_S_VAL_MV(E252,deadline)/100000000))</f>
        <v>386.474664464</v>
      </c>
      <c r="J252" s="46">
        <f ca="1">IF(E252="","",IF(RIGHT(LEFT($J$1,6),3)="TTM",[1]!EM_S_FA_PROFIT_TTM(E252,LEFT(RIGHT($J$1,11),10),1)/100000000,[1]!EM_S_STM07_IS(E252,61,LEFT(RIGHT($J$1,5),4)&amp;"-12-31",1)/100000000))</f>
        <v>21.231706226900002</v>
      </c>
      <c r="K252" s="36">
        <f t="shared" ca="1" si="17"/>
        <v>18.202713448170595</v>
      </c>
      <c r="L252" s="46">
        <f ca="1">IF(E252="","",IF(ISERROR(IF(行业估值!$E$7="最新年报",[1]!EM_S_STM07_BS(E252,140,LEFT(RIGHT($L$1,5),4)&amp;"-12-31",1)/100000000,[1]!EM_S_STM07_BS(E252,140,LEFT(RIGHT($L$1,11),10),1)/100000000)),0,IF(行业估值!$E$7="最新年报",[1]!EM_S_STM07_BS(E252,140,LEFT(RIGHT($L$1,5),4)&amp;"-12-31",1)/100000000,[1]!EM_S_STM07_BS(E252,140,LEFT(RIGHT($L$1,11),10),1)/100000000)))</f>
        <v>222.63463081959998</v>
      </c>
      <c r="M252" s="36">
        <f t="shared" ca="1" si="18"/>
        <v>1.7359144129610231</v>
      </c>
      <c r="N252" s="37">
        <f ca="1">IF(E252="","",IF(ISERROR([1]!EM_S_EST_NETPROFIT(E252,行业估值!$E$6,deadline)/100000000),"-",[1]!EM_S_EST_NETPROFIT(E252,行业估值!$E$6,deadline)/100000000))</f>
        <v>31.862504347826086</v>
      </c>
      <c r="O252" s="36">
        <f t="shared" ca="1" si="19"/>
        <v>12.12945034844282</v>
      </c>
      <c r="T252" s="64" t="s">
        <v>595</v>
      </c>
      <c r="U252" s="64" t="s">
        <v>596</v>
      </c>
    </row>
    <row r="253" spans="4:21">
      <c r="D253" s="45" t="str">
        <f>IF(AND(行业估值!$B$39=$G253,COUNTIF($G$2:$G$2552,$G253)&gt;=1),COUNTIF($G$2:G253,$G253),"")</f>
        <v/>
      </c>
      <c r="E253" s="65" t="str">
        <f t="shared" si="15"/>
        <v>000705.SZ</v>
      </c>
      <c r="F253" s="65" t="str">
        <f t="shared" si="16"/>
        <v>浙江震元</v>
      </c>
      <c r="G253" s="34" t="str">
        <f>IF(E253="","",IF(行业估值!$C$5="申万行业",[1]!EM_S_INFO_INDUSTRY_SW2014(E253,"1"),IF(行业估值!$C$5="证监会行业",[1]!EM_S_INFO_INDUSTRY_CSRC1(E253,"1"),[1]!EM_S_INFO_INDUSTRY_EM2016(E253,"1"))))</f>
        <v>医药生物</v>
      </c>
      <c r="H253" s="34" t="str">
        <f>IF(E253="","",IF($H$1="上证50",[1]!EM_S_INFO_COMPINDEX(E253,"000016"),"")&amp;IF($H$1="上证180",[1]!EM_S_INFO_COMPINDEX(E253,"000010"),"")&amp;IF($H$1="沪深300",[1]!EM_S_INFO_COMPINDEX(E253,"000300"),"")&amp;IF(AND($H$1="上证A股",RIGHT(E253,2)="SH"),"是","")&amp;IF(AND($H$1="深证A股",RIGHT(E253,2)="SZ"),"是","")&amp;IF(AND($H$1="创业板",LEFT(E253,1)-3=0),"是","")&amp;IF(AND($H$1="全部A股",E253&lt;&gt;0),"是","")&amp;IF(AND($H$1="中小板",LEFT(E253,3)="002"),"是",""))</f>
        <v>是</v>
      </c>
      <c r="I253" s="46">
        <f ca="1">IF(E253="","",IF(OR([1]!EM_S_VAL_MV(E253,deadline)="",[1]!EM_S_VAL_MV(E253,deadline)="--",[1]!EM_S_VAL_MV(E253,deadline)="null"),0,[1]!EM_S_VAL_MV(E253,deadline)/100000000))</f>
        <v>20.715643732</v>
      </c>
      <c r="J253" s="46">
        <f ca="1">IF(E253="","",IF(RIGHT(LEFT($J$1,6),3)="TTM",[1]!EM_S_FA_PROFIT_TTM(E253,LEFT(RIGHT($J$1,11),10),1)/100000000,[1]!EM_S_STM07_IS(E253,61,LEFT(RIGHT($J$1,5),4)&amp;"-12-31",1)/100000000))</f>
        <v>0.83474955090000003</v>
      </c>
      <c r="K253" s="36">
        <f t="shared" ca="1" si="17"/>
        <v>24.816597636578614</v>
      </c>
      <c r="L253" s="46">
        <f ca="1">IF(E253="","",IF(ISERROR(IF(行业估值!$E$7="最新年报",[1]!EM_S_STM07_BS(E253,140,LEFT(RIGHT($L$1,5),4)&amp;"-12-31",1)/100000000,[1]!EM_S_STM07_BS(E253,140,LEFT(RIGHT($L$1,11),10),1)/100000000)),0,IF(行业估值!$E$7="最新年报",[1]!EM_S_STM07_BS(E253,140,LEFT(RIGHT($L$1,5),4)&amp;"-12-31",1)/100000000,[1]!EM_S_STM07_BS(E253,140,LEFT(RIGHT($L$1,11),10),1)/100000000)))</f>
        <v>14.8816231352</v>
      </c>
      <c r="M253" s="36">
        <f t="shared" ca="1" si="18"/>
        <v>1.3920285135430286</v>
      </c>
      <c r="N253" s="37" t="str">
        <f ca="1">IF(E253="","",IF(ISERROR([1]!EM_S_EST_NETPROFIT(E253,行业估值!$E$6,deadline)/100000000),"-",[1]!EM_S_EST_NETPROFIT(E253,行业估值!$E$6,deadline)/100000000))</f>
        <v>-</v>
      </c>
      <c r="O253" s="36" t="str">
        <f t="shared" ca="1" si="19"/>
        <v>-</v>
      </c>
      <c r="T253" s="64" t="s">
        <v>597</v>
      </c>
      <c r="U253" s="64" t="s">
        <v>598</v>
      </c>
    </row>
    <row r="254" spans="4:21">
      <c r="D254" s="45" t="str">
        <f>IF(AND(行业估值!$B$39=$G254,COUNTIF($G$2:$G$2552,$G254)&gt;=1),COUNTIF($G$2:G254,$G254),"")</f>
        <v/>
      </c>
      <c r="E254" s="65" t="str">
        <f t="shared" si="15"/>
        <v>000707.SZ</v>
      </c>
      <c r="F254" s="65" t="str">
        <f t="shared" si="16"/>
        <v>ST双环</v>
      </c>
      <c r="G254" s="34" t="str">
        <f>IF(E254="","",IF(行业估值!$C$5="申万行业",[1]!EM_S_INFO_INDUSTRY_SW2014(E254,"1"),IF(行业估值!$C$5="证监会行业",[1]!EM_S_INFO_INDUSTRY_CSRC1(E254,"1"),[1]!EM_S_INFO_INDUSTRY_EM2016(E254,"1"))))</f>
        <v>基础化工</v>
      </c>
      <c r="H254" s="34" t="str">
        <f>IF(E254="","",IF($H$1="上证50",[1]!EM_S_INFO_COMPINDEX(E254,"000016"),"")&amp;IF($H$1="上证180",[1]!EM_S_INFO_COMPINDEX(E254,"000010"),"")&amp;IF($H$1="沪深300",[1]!EM_S_INFO_COMPINDEX(E254,"000300"),"")&amp;IF(AND($H$1="上证A股",RIGHT(E254,2)="SH"),"是","")&amp;IF(AND($H$1="深证A股",RIGHT(E254,2)="SZ"),"是","")&amp;IF(AND($H$1="创业板",LEFT(E254,1)-3=0),"是","")&amp;IF(AND($H$1="全部A股",E254&lt;&gt;0),"是","")&amp;IF(AND($H$1="中小板",LEFT(E254,3)="002"),"是",""))</f>
        <v>是</v>
      </c>
      <c r="I254" s="46">
        <f ca="1">IF(E254="","",IF(OR([1]!EM_S_VAL_MV(E254,deadline)="",[1]!EM_S_VAL_MV(E254,deadline)="--",[1]!EM_S_VAL_MV(E254,deadline)="null"),0,[1]!EM_S_VAL_MV(E254,deadline)/100000000))</f>
        <v>15.409639397999999</v>
      </c>
      <c r="J254" s="46">
        <f ca="1">IF(E254="","",IF(RIGHT(LEFT($J$1,6),3)="TTM",[1]!EM_S_FA_PROFIT_TTM(E254,LEFT(RIGHT($J$1,11),10),1)/100000000,[1]!EM_S_STM07_IS(E254,61,LEFT(RIGHT($J$1,5),4)&amp;"-12-31",1)/100000000))</f>
        <v>-0.42785292450000001</v>
      </c>
      <c r="K254" s="36">
        <f t="shared" ca="1" si="17"/>
        <v>-36.016206774811934</v>
      </c>
      <c r="L254" s="46">
        <f ca="1">IF(E254="","",IF(ISERROR(IF(行业估值!$E$7="最新年报",[1]!EM_S_STM07_BS(E254,140,LEFT(RIGHT($L$1,5),4)&amp;"-12-31",1)/100000000,[1]!EM_S_STM07_BS(E254,140,LEFT(RIGHT($L$1,11),10),1)/100000000)),0,IF(行业估值!$E$7="最新年报",[1]!EM_S_STM07_BS(E254,140,LEFT(RIGHT($L$1,5),4)&amp;"-12-31",1)/100000000,[1]!EM_S_STM07_BS(E254,140,LEFT(RIGHT($L$1,11),10),1)/100000000)))</f>
        <v>1.6399753195</v>
      </c>
      <c r="M254" s="36">
        <f t="shared" ca="1" si="18"/>
        <v>9.3962629893101877</v>
      </c>
      <c r="N254" s="37" t="str">
        <f ca="1">IF(E254="","",IF(ISERROR([1]!EM_S_EST_NETPROFIT(E254,行业估值!$E$6,deadline)/100000000),"-",[1]!EM_S_EST_NETPROFIT(E254,行业估值!$E$6,deadline)/100000000))</f>
        <v>-</v>
      </c>
      <c r="O254" s="36" t="str">
        <f t="shared" ca="1" si="19"/>
        <v>-</v>
      </c>
      <c r="T254" s="64" t="s">
        <v>7188</v>
      </c>
      <c r="U254" s="64" t="s">
        <v>599</v>
      </c>
    </row>
    <row r="255" spans="4:21">
      <c r="D255" s="45" t="str">
        <f>IF(AND(行业估值!$B$39=$G255,COUNTIF($G$2:$G$2552,$G255)&gt;=1),COUNTIF($G$2:G255,$G255),"")</f>
        <v/>
      </c>
      <c r="E255" s="65" t="str">
        <f t="shared" si="15"/>
        <v>000708.SZ</v>
      </c>
      <c r="F255" s="65" t="str">
        <f t="shared" si="16"/>
        <v>中信特钢</v>
      </c>
      <c r="G255" s="34" t="str">
        <f>IF(E255="","",IF(行业估值!$C$5="申万行业",[1]!EM_S_INFO_INDUSTRY_SW2014(E255,"1"),IF(行业估值!$C$5="证监会行业",[1]!EM_S_INFO_INDUSTRY_CSRC1(E255,"1"),[1]!EM_S_INFO_INDUSTRY_EM2016(E255,"1"))))</f>
        <v>钢铁</v>
      </c>
      <c r="H255" s="34" t="str">
        <f>IF(E255="","",IF($H$1="上证50",[1]!EM_S_INFO_COMPINDEX(E255,"000016"),"")&amp;IF($H$1="上证180",[1]!EM_S_INFO_COMPINDEX(E255,"000010"),"")&amp;IF($H$1="沪深300",[1]!EM_S_INFO_COMPINDEX(E255,"000300"),"")&amp;IF(AND($H$1="上证A股",RIGHT(E255,2)="SH"),"是","")&amp;IF(AND($H$1="深证A股",RIGHT(E255,2)="SZ"),"是","")&amp;IF(AND($H$1="创业板",LEFT(E255,1)-3=0),"是","")&amp;IF(AND($H$1="全部A股",E255&lt;&gt;0),"是","")&amp;IF(AND($H$1="中小板",LEFT(E255,3)="002"),"是",""))</f>
        <v>是</v>
      </c>
      <c r="I255" s="46">
        <f ca="1">IF(E255="","",IF(OR([1]!EM_S_VAL_MV(E255,deadline)="",[1]!EM_S_VAL_MV(E255,deadline)="--",[1]!EM_S_VAL_MV(E255,deadline)="null"),0,[1]!EM_S_VAL_MV(E255,deadline)/100000000))</f>
        <v>676.31722007559995</v>
      </c>
      <c r="J255" s="46">
        <f ca="1">IF(E255="","",IF(RIGHT(LEFT($J$1,6),3)="TTM",[1]!EM_S_FA_PROFIT_TTM(E255,LEFT(RIGHT($J$1,11),10),1)/100000000,[1]!EM_S_STM07_IS(E255,61,LEFT(RIGHT($J$1,5),4)&amp;"-12-31",1)/100000000))</f>
        <v>16.491424443</v>
      </c>
      <c r="K255" s="36">
        <f t="shared" ca="1" si="17"/>
        <v>41.010236708974624</v>
      </c>
      <c r="L255" s="46">
        <f ca="1">IF(E255="","",IF(ISERROR(IF(行业估值!$E$7="最新年报",[1]!EM_S_STM07_BS(E255,140,LEFT(RIGHT($L$1,5),4)&amp;"-12-31",1)/100000000,[1]!EM_S_STM07_BS(E255,140,LEFT(RIGHT($L$1,11),10),1)/100000000)),0,IF(行业估值!$E$7="最新年报",[1]!EM_S_STM07_BS(E255,140,LEFT(RIGHT($L$1,5),4)&amp;"-12-31",1)/100000000,[1]!EM_S_STM07_BS(E255,140,LEFT(RIGHT($L$1,11),10),1)/100000000)))</f>
        <v>245.877925879</v>
      </c>
      <c r="M255" s="36">
        <f t="shared" ca="1" si="18"/>
        <v>2.7506219505382732</v>
      </c>
      <c r="N255" s="37">
        <f ca="1">IF(E255="","",IF(ISERROR([1]!EM_S_EST_NETPROFIT(E255,行业估值!$E$6,deadline)/100000000),"-",[1]!EM_S_EST_NETPROFIT(E255,行业估值!$E$6,deadline)/100000000))</f>
        <v>37.6113</v>
      </c>
      <c r="O255" s="36">
        <f t="shared" ca="1" si="19"/>
        <v>17.981756016824729</v>
      </c>
      <c r="T255" s="64" t="s">
        <v>7189</v>
      </c>
      <c r="U255" s="64" t="s">
        <v>600</v>
      </c>
    </row>
    <row r="256" spans="4:21">
      <c r="D256" s="45" t="str">
        <f>IF(AND(行业估值!$B$39=$G256,COUNTIF($G$2:$G$2552,$G256)&gt;=1),COUNTIF($G$2:G256,$G256),"")</f>
        <v/>
      </c>
      <c r="E256" s="65" t="str">
        <f t="shared" si="15"/>
        <v>000709.SZ</v>
      </c>
      <c r="F256" s="65" t="str">
        <f t="shared" si="16"/>
        <v>河钢股份</v>
      </c>
      <c r="G256" s="34" t="str">
        <f>IF(E256="","",IF(行业估值!$C$5="申万行业",[1]!EM_S_INFO_INDUSTRY_SW2014(E256,"1"),IF(行业估值!$C$5="证监会行业",[1]!EM_S_INFO_INDUSTRY_CSRC1(E256,"1"),[1]!EM_S_INFO_INDUSTRY_EM2016(E256,"1"))))</f>
        <v>钢铁</v>
      </c>
      <c r="H256" s="34" t="str">
        <f>IF(E256="","",IF($H$1="上证50",[1]!EM_S_INFO_COMPINDEX(E256,"000016"),"")&amp;IF($H$1="上证180",[1]!EM_S_INFO_COMPINDEX(E256,"000010"),"")&amp;IF($H$1="沪深300",[1]!EM_S_INFO_COMPINDEX(E256,"000300"),"")&amp;IF(AND($H$1="上证A股",RIGHT(E256,2)="SH"),"是","")&amp;IF(AND($H$1="深证A股",RIGHT(E256,2)="SZ"),"是","")&amp;IF(AND($H$1="创业板",LEFT(E256,1)-3=0),"是","")&amp;IF(AND($H$1="全部A股",E256&lt;&gt;0),"是","")&amp;IF(AND($H$1="中小板",LEFT(E256,3)="002"),"是",""))</f>
        <v>是</v>
      </c>
      <c r="I256" s="46">
        <f ca="1">IF(E256="","",IF(OR([1]!EM_S_VAL_MV(E256,deadline)="",[1]!EM_S_VAL_MV(E256,deadline)="--",[1]!EM_S_VAL_MV(E256,deadline)="null"),0,[1]!EM_S_VAL_MV(E256,deadline)/100000000))</f>
        <v>270.77450022599999</v>
      </c>
      <c r="J256" s="46">
        <f ca="1">IF(E256="","",IF(RIGHT(LEFT($J$1,6),3)="TTM",[1]!EM_S_FA_PROFIT_TTM(E256,LEFT(RIGHT($J$1,11),10),1)/100000000,[1]!EM_S_STM07_IS(E256,61,LEFT(RIGHT($J$1,5),4)&amp;"-12-31",1)/100000000))</f>
        <v>25.028430795799999</v>
      </c>
      <c r="K256" s="36">
        <f t="shared" ca="1" si="17"/>
        <v>10.818676665555815</v>
      </c>
      <c r="L256" s="46">
        <f ca="1">IF(E256="","",IF(ISERROR(IF(行业估值!$E$7="最新年报",[1]!EM_S_STM07_BS(E256,140,LEFT(RIGHT($L$1,5),4)&amp;"-12-31",1)/100000000,[1]!EM_S_STM07_BS(E256,140,LEFT(RIGHT($L$1,11),10),1)/100000000)),0,IF(行业估值!$E$7="最新年报",[1]!EM_S_STM07_BS(E256,140,LEFT(RIGHT($L$1,5),4)&amp;"-12-31",1)/100000000,[1]!EM_S_STM07_BS(E256,140,LEFT(RIGHT($L$1,11),10),1)/100000000)))</f>
        <v>558.3696001408</v>
      </c>
      <c r="M256" s="36">
        <f t="shared" ca="1" si="18"/>
        <v>0.48493775477339873</v>
      </c>
      <c r="N256" s="37">
        <f ca="1">IF(E256="","",IF(ISERROR([1]!EM_S_EST_NETPROFIT(E256,行业估值!$E$6,deadline)/100000000),"-",[1]!EM_S_EST_NETPROFIT(E256,行业估值!$E$6,deadline)/100000000))</f>
        <v>21.703779999999998</v>
      </c>
      <c r="O256" s="36">
        <f t="shared" ca="1" si="19"/>
        <v>12.475914344229439</v>
      </c>
      <c r="T256" s="64" t="s">
        <v>601</v>
      </c>
      <c r="U256" s="64" t="s">
        <v>602</v>
      </c>
    </row>
    <row r="257" spans="4:21">
      <c r="D257" s="45" t="str">
        <f>IF(AND(行业估值!$B$39=$G257,COUNTIF($G$2:$G$2552,$G257)&gt;=1),COUNTIF($G$2:G257,$G257),"")</f>
        <v/>
      </c>
      <c r="E257" s="65" t="str">
        <f t="shared" si="15"/>
        <v>000710.SZ</v>
      </c>
      <c r="F257" s="65" t="str">
        <f t="shared" si="16"/>
        <v>贝瑞基因</v>
      </c>
      <c r="G257" s="34" t="str">
        <f>IF(E257="","",IF(行业估值!$C$5="申万行业",[1]!EM_S_INFO_INDUSTRY_SW2014(E257,"1"),IF(行业估值!$C$5="证监会行业",[1]!EM_S_INFO_INDUSTRY_CSRC1(E257,"1"),[1]!EM_S_INFO_INDUSTRY_EM2016(E257,"1"))))</f>
        <v>医药生物</v>
      </c>
      <c r="H257" s="34" t="str">
        <f>IF(E257="","",IF($H$1="上证50",[1]!EM_S_INFO_COMPINDEX(E257,"000016"),"")&amp;IF($H$1="上证180",[1]!EM_S_INFO_COMPINDEX(E257,"000010"),"")&amp;IF($H$1="沪深300",[1]!EM_S_INFO_COMPINDEX(E257,"000300"),"")&amp;IF(AND($H$1="上证A股",RIGHT(E257,2)="SH"),"是","")&amp;IF(AND($H$1="深证A股",RIGHT(E257,2)="SZ"),"是","")&amp;IF(AND($H$1="创业板",LEFT(E257,1)-3=0),"是","")&amp;IF(AND($H$1="全部A股",E257&lt;&gt;0),"是","")&amp;IF(AND($H$1="中小板",LEFT(E257,3)="002"),"是",""))</f>
        <v>是</v>
      </c>
      <c r="I257" s="46">
        <f ca="1">IF(E257="","",IF(OR([1]!EM_S_VAL_MV(E257,deadline)="",[1]!EM_S_VAL_MV(E257,deadline)="--",[1]!EM_S_VAL_MV(E257,deadline)="null"),0,[1]!EM_S_VAL_MV(E257,deadline)/100000000))</f>
        <v>128.72192899500001</v>
      </c>
      <c r="J257" s="46">
        <f ca="1">IF(E257="","",IF(RIGHT(LEFT($J$1,6),3)="TTM",[1]!EM_S_FA_PROFIT_TTM(E257,LEFT(RIGHT($J$1,11),10),1)/100000000,[1]!EM_S_STM07_IS(E257,61,LEFT(RIGHT($J$1,5),4)&amp;"-12-31",1)/100000000))</f>
        <v>3.3254054870999998</v>
      </c>
      <c r="K257" s="36">
        <f t="shared" ca="1" si="17"/>
        <v>38.708641545923193</v>
      </c>
      <c r="L257" s="46">
        <f ca="1">IF(E257="","",IF(ISERROR(IF(行业估值!$E$7="最新年报",[1]!EM_S_STM07_BS(E257,140,LEFT(RIGHT($L$1,5),4)&amp;"-12-31",1)/100000000,[1]!EM_S_STM07_BS(E257,140,LEFT(RIGHT($L$1,11),10),1)/100000000)),0,IF(行业估值!$E$7="最新年报",[1]!EM_S_STM07_BS(E257,140,LEFT(RIGHT($L$1,5),4)&amp;"-12-31",1)/100000000,[1]!EM_S_STM07_BS(E257,140,LEFT(RIGHT($L$1,11),10),1)/100000000)))</f>
        <v>21.899802852299999</v>
      </c>
      <c r="M257" s="36">
        <f t="shared" ca="1" si="18"/>
        <v>5.8777665654410747</v>
      </c>
      <c r="N257" s="37">
        <f ca="1">IF(E257="","",IF(ISERROR([1]!EM_S_EST_NETPROFIT(E257,行业估值!$E$6,deadline)/100000000),"-",[1]!EM_S_EST_NETPROFIT(E257,行业估值!$E$6,deadline)/100000000))</f>
        <v>3.980466666666667</v>
      </c>
      <c r="O257" s="36">
        <f t="shared" ca="1" si="19"/>
        <v>32.338401442460686</v>
      </c>
      <c r="T257" s="64" t="s">
        <v>603</v>
      </c>
      <c r="U257" s="64" t="s">
        <v>604</v>
      </c>
    </row>
    <row r="258" spans="4:21">
      <c r="D258" s="45" t="str">
        <f>IF(AND(行业估值!$B$39=$G258,COUNTIF($G$2:$G$2552,$G258)&gt;=1),COUNTIF($G$2:G258,$G258),"")</f>
        <v/>
      </c>
      <c r="E258" s="65" t="str">
        <f t="shared" si="15"/>
        <v>000711.SZ</v>
      </c>
      <c r="F258" s="65" t="str">
        <f t="shared" si="16"/>
        <v>京蓝科技</v>
      </c>
      <c r="G258" s="34" t="str">
        <f>IF(E258="","",IF(行业估值!$C$5="申万行业",[1]!EM_S_INFO_INDUSTRY_SW2014(E258,"1"),IF(行业估值!$C$5="证监会行业",[1]!EM_S_INFO_INDUSTRY_CSRC1(E258,"1"),[1]!EM_S_INFO_INDUSTRY_EM2016(E258,"1"))))</f>
        <v>建筑</v>
      </c>
      <c r="H258" s="34" t="str">
        <f>IF(E258="","",IF($H$1="上证50",[1]!EM_S_INFO_COMPINDEX(E258,"000016"),"")&amp;IF($H$1="上证180",[1]!EM_S_INFO_COMPINDEX(E258,"000010"),"")&amp;IF($H$1="沪深300",[1]!EM_S_INFO_COMPINDEX(E258,"000300"),"")&amp;IF(AND($H$1="上证A股",RIGHT(E258,2)="SH"),"是","")&amp;IF(AND($H$1="深证A股",RIGHT(E258,2)="SZ"),"是","")&amp;IF(AND($H$1="创业板",LEFT(E258,1)-3=0),"是","")&amp;IF(AND($H$1="全部A股",E258&lt;&gt;0),"是","")&amp;IF(AND($H$1="中小板",LEFT(E258,3)="002"),"是",""))</f>
        <v>是</v>
      </c>
      <c r="I258" s="46">
        <f ca="1">IF(E258="","",IF(OR([1]!EM_S_VAL_MV(E258,deadline)="",[1]!EM_S_VAL_MV(E258,deadline)="--",[1]!EM_S_VAL_MV(E258,deadline)="null"),0,[1]!EM_S_VAL_MV(E258,deadline)/100000000))</f>
        <v>54.868594937600001</v>
      </c>
      <c r="J258" s="46">
        <f ca="1">IF(E258="","",IF(RIGHT(LEFT($J$1,6),3)="TTM",[1]!EM_S_FA_PROFIT_TTM(E258,LEFT(RIGHT($J$1,11),10),1)/100000000,[1]!EM_S_STM07_IS(E258,61,LEFT(RIGHT($J$1,5),4)&amp;"-12-31",1)/100000000))</f>
        <v>-4.3364930400000001E-2</v>
      </c>
      <c r="K258" s="36">
        <f t="shared" ca="1" si="17"/>
        <v>-1265.2757523531043</v>
      </c>
      <c r="L258" s="46">
        <f ca="1">IF(E258="","",IF(ISERROR(IF(行业估值!$E$7="最新年报",[1]!EM_S_STM07_BS(E258,140,LEFT(RIGHT($L$1,5),4)&amp;"-12-31",1)/100000000,[1]!EM_S_STM07_BS(E258,140,LEFT(RIGHT($L$1,11),10),1)/100000000)),0,IF(行业估值!$E$7="最新年报",[1]!EM_S_STM07_BS(E258,140,LEFT(RIGHT($L$1,5),4)&amp;"-12-31",1)/100000000,[1]!EM_S_STM07_BS(E258,140,LEFT(RIGHT($L$1,11),10),1)/100000000)))</f>
        <v>52.483278835</v>
      </c>
      <c r="M258" s="36">
        <f t="shared" ca="1" si="18"/>
        <v>1.0454490678850135</v>
      </c>
      <c r="N258" s="37" t="str">
        <f ca="1">IF(E258="","",IF(ISERROR([1]!EM_S_EST_NETPROFIT(E258,行业估值!$E$6,deadline)/100000000),"-",[1]!EM_S_EST_NETPROFIT(E258,行业估值!$E$6,deadline)/100000000))</f>
        <v>-</v>
      </c>
      <c r="O258" s="36" t="str">
        <f t="shared" ca="1" si="19"/>
        <v>-</v>
      </c>
      <c r="T258" s="64" t="s">
        <v>605</v>
      </c>
      <c r="U258" s="64" t="s">
        <v>606</v>
      </c>
    </row>
    <row r="259" spans="4:21">
      <c r="D259" s="45" t="str">
        <f>IF(AND(行业估值!$B$39=$G259,COUNTIF($G$2:$G$2552,$G259)&gt;=1),COUNTIF($G$2:G259,$G259),"")</f>
        <v/>
      </c>
      <c r="E259" s="65" t="str">
        <f t="shared" ref="E259:E322" si="20">IF(U259="","",U259)</f>
        <v>000712.SZ</v>
      </c>
      <c r="F259" s="65" t="str">
        <f t="shared" ref="F259:F322" si="21">IF(T259="","",T259)</f>
        <v>锦龙股份</v>
      </c>
      <c r="G259" s="34" t="str">
        <f>IF(E259="","",IF(行业估值!$C$5="申万行业",[1]!EM_S_INFO_INDUSTRY_SW2014(E259,"1"),IF(行业估值!$C$5="证监会行业",[1]!EM_S_INFO_INDUSTRY_CSRC1(E259,"1"),[1]!EM_S_INFO_INDUSTRY_EM2016(E259,"1"))))</f>
        <v>金融</v>
      </c>
      <c r="H259" s="34" t="str">
        <f>IF(E259="","",IF($H$1="上证50",[1]!EM_S_INFO_COMPINDEX(E259,"000016"),"")&amp;IF($H$1="上证180",[1]!EM_S_INFO_COMPINDEX(E259,"000010"),"")&amp;IF($H$1="沪深300",[1]!EM_S_INFO_COMPINDEX(E259,"000300"),"")&amp;IF(AND($H$1="上证A股",RIGHT(E259,2)="SH"),"是","")&amp;IF(AND($H$1="深证A股",RIGHT(E259,2)="SZ"),"是","")&amp;IF(AND($H$1="创业板",LEFT(E259,1)-3=0),"是","")&amp;IF(AND($H$1="全部A股",E259&lt;&gt;0),"是","")&amp;IF(AND($H$1="中小板",LEFT(E259,3)="002"),"是",""))</f>
        <v>是</v>
      </c>
      <c r="I259" s="46">
        <f ca="1">IF(E259="","",IF(OR([1]!EM_S_VAL_MV(E259,deadline)="",[1]!EM_S_VAL_MV(E259,deadline)="--",[1]!EM_S_VAL_MV(E259,deadline)="null"),0,[1]!EM_S_VAL_MV(E259,deadline)/100000000))</f>
        <v>117.0176</v>
      </c>
      <c r="J259" s="46">
        <f ca="1">IF(E259="","",IF(RIGHT(LEFT($J$1,6),3)="TTM",[1]!EM_S_FA_PROFIT_TTM(E259,LEFT(RIGHT($J$1,11),10),1)/100000000,[1]!EM_S_STM07_IS(E259,61,LEFT(RIGHT($J$1,5),4)&amp;"-12-31",1)/100000000))</f>
        <v>0.9527279474</v>
      </c>
      <c r="K259" s="36">
        <f t="shared" ref="K259:K322" ca="1" si="22">IF(E259="","",IF(OR(I259=0,J259=0),"-",I259/J259))</f>
        <v>122.8237298164095</v>
      </c>
      <c r="L259" s="46">
        <f ca="1">IF(E259="","",IF(ISERROR(IF(行业估值!$E$7="最新年报",[1]!EM_S_STM07_BS(E259,140,LEFT(RIGHT($L$1,5),4)&amp;"-12-31",1)/100000000,[1]!EM_S_STM07_BS(E259,140,LEFT(RIGHT($L$1,11),10),1)/100000000)),0,IF(行业估值!$E$7="最新年报",[1]!EM_S_STM07_BS(E259,140,LEFT(RIGHT($L$1,5),4)&amp;"-12-31",1)/100000000,[1]!EM_S_STM07_BS(E259,140,LEFT(RIGHT($L$1,11),10),1)/100000000)))</f>
        <v>33.996902999699998</v>
      </c>
      <c r="M259" s="36">
        <f t="shared" ref="M259:M322" ca="1" si="23">IF(E259="","",IF(OR(I259=0,L259=0),"-",I259/L259))</f>
        <v>3.4420076440795979</v>
      </c>
      <c r="N259" s="37" t="str">
        <f ca="1">IF(E259="","",IF(ISERROR([1]!EM_S_EST_NETPROFIT(E259,行业估值!$E$6,deadline)/100000000),"-",[1]!EM_S_EST_NETPROFIT(E259,行业估值!$E$6,deadline)/100000000))</f>
        <v>-</v>
      </c>
      <c r="O259" s="36" t="str">
        <f t="shared" ref="O259:O322" ca="1" si="24">IF(E259="","",IF(ISERROR(IF(OR(I259=0,N259=0),"-",I259/N259)),"-",IF(OR(I259=0,N259=0),"-",I259/N259)))</f>
        <v>-</v>
      </c>
      <c r="T259" s="64" t="s">
        <v>607</v>
      </c>
      <c r="U259" s="64" t="s">
        <v>608</v>
      </c>
    </row>
    <row r="260" spans="4:21">
      <c r="D260" s="45" t="str">
        <f>IF(AND(行业估值!$B$39=$G260,COUNTIF($G$2:$G$2552,$G260)&gt;=1),COUNTIF($G$2:G260,$G260),"")</f>
        <v/>
      </c>
      <c r="E260" s="65" t="str">
        <f t="shared" si="20"/>
        <v>000713.SZ</v>
      </c>
      <c r="F260" s="65" t="str">
        <f t="shared" si="21"/>
        <v>丰乐种业</v>
      </c>
      <c r="G260" s="34" t="str">
        <f>IF(E260="","",IF(行业估值!$C$5="申万行业",[1]!EM_S_INFO_INDUSTRY_SW2014(E260,"1"),IF(行业估值!$C$5="证监会行业",[1]!EM_S_INFO_INDUSTRY_CSRC1(E260,"1"),[1]!EM_S_INFO_INDUSTRY_EM2016(E260,"1"))))</f>
        <v>农林牧渔</v>
      </c>
      <c r="H260" s="34" t="str">
        <f>IF(E260="","",IF($H$1="上证50",[1]!EM_S_INFO_COMPINDEX(E260,"000016"),"")&amp;IF($H$1="上证180",[1]!EM_S_INFO_COMPINDEX(E260,"000010"),"")&amp;IF($H$1="沪深300",[1]!EM_S_INFO_COMPINDEX(E260,"000300"),"")&amp;IF(AND($H$1="上证A股",RIGHT(E260,2)="SH"),"是","")&amp;IF(AND($H$1="深证A股",RIGHT(E260,2)="SZ"),"是","")&amp;IF(AND($H$1="创业板",LEFT(E260,1)-3=0),"是","")&amp;IF(AND($H$1="全部A股",E260&lt;&gt;0),"是","")&amp;IF(AND($H$1="中小板",LEFT(E260,3)="002"),"是",""))</f>
        <v>是</v>
      </c>
      <c r="I260" s="46">
        <f ca="1">IF(E260="","",IF(OR([1]!EM_S_VAL_MV(E260,deadline)="",[1]!EM_S_VAL_MV(E260,deadline)="--",[1]!EM_S_VAL_MV(E260,deadline)="null"),0,[1]!EM_S_VAL_MV(E260,deadline)/100000000))</f>
        <v>34.657682625</v>
      </c>
      <c r="J260" s="46">
        <f ca="1">IF(E260="","",IF(RIGHT(LEFT($J$1,6),3)="TTM",[1]!EM_S_FA_PROFIT_TTM(E260,LEFT(RIGHT($J$1,11),10),1)/100000000,[1]!EM_S_STM07_IS(E260,61,LEFT(RIGHT($J$1,5),4)&amp;"-12-31",1)/100000000))</f>
        <v>0.85809616370000008</v>
      </c>
      <c r="K260" s="36">
        <f t="shared" ca="1" si="22"/>
        <v>40.3890427333465</v>
      </c>
      <c r="L260" s="46">
        <f ca="1">IF(E260="","",IF(ISERROR(IF(行业估值!$E$7="最新年报",[1]!EM_S_STM07_BS(E260,140,LEFT(RIGHT($L$1,5),4)&amp;"-12-31",1)/100000000,[1]!EM_S_STM07_BS(E260,140,LEFT(RIGHT($L$1,11),10),1)/100000000)),0,IF(行业估值!$E$7="最新年报",[1]!EM_S_STM07_BS(E260,140,LEFT(RIGHT($L$1,5),4)&amp;"-12-31",1)/100000000,[1]!EM_S_STM07_BS(E260,140,LEFT(RIGHT($L$1,11),10),1)/100000000)))</f>
        <v>15.7257671579</v>
      </c>
      <c r="M260" s="36">
        <f t="shared" ca="1" si="23"/>
        <v>2.2038786583196583</v>
      </c>
      <c r="N260" s="37" t="str">
        <f ca="1">IF(E260="","",IF(ISERROR([1]!EM_S_EST_NETPROFIT(E260,行业估值!$E$6,deadline)/100000000),"-",[1]!EM_S_EST_NETPROFIT(E260,行业估值!$E$6,deadline)/100000000))</f>
        <v>-</v>
      </c>
      <c r="O260" s="36" t="str">
        <f t="shared" ca="1" si="24"/>
        <v>-</v>
      </c>
      <c r="T260" s="64" t="s">
        <v>609</v>
      </c>
      <c r="U260" s="64" t="s">
        <v>610</v>
      </c>
    </row>
    <row r="261" spans="4:21">
      <c r="D261" s="45" t="str">
        <f>IF(AND(行业估值!$B$39=$G261,COUNTIF($G$2:$G$2552,$G261)&gt;=1),COUNTIF($G$2:G261,$G261),"")</f>
        <v/>
      </c>
      <c r="E261" s="65" t="str">
        <f t="shared" si="20"/>
        <v>000715.SZ</v>
      </c>
      <c r="F261" s="65" t="str">
        <f t="shared" si="21"/>
        <v>中兴商业</v>
      </c>
      <c r="G261" s="34" t="str">
        <f>IF(E261="","",IF(行业估值!$C$5="申万行业",[1]!EM_S_INFO_INDUSTRY_SW2014(E261,"1"),IF(行业估值!$C$5="证监会行业",[1]!EM_S_INFO_INDUSTRY_CSRC1(E261,"1"),[1]!EM_S_INFO_INDUSTRY_EM2016(E261,"1"))))</f>
        <v>商贸零售</v>
      </c>
      <c r="H261" s="34" t="str">
        <f>IF(E261="","",IF($H$1="上证50",[1]!EM_S_INFO_COMPINDEX(E261,"000016"),"")&amp;IF($H$1="上证180",[1]!EM_S_INFO_COMPINDEX(E261,"000010"),"")&amp;IF($H$1="沪深300",[1]!EM_S_INFO_COMPINDEX(E261,"000300"),"")&amp;IF(AND($H$1="上证A股",RIGHT(E261,2)="SH"),"是","")&amp;IF(AND($H$1="深证A股",RIGHT(E261,2)="SZ"),"是","")&amp;IF(AND($H$1="创业板",LEFT(E261,1)-3=0),"是","")&amp;IF(AND($H$1="全部A股",E261&lt;&gt;0),"是","")&amp;IF(AND($H$1="中小板",LEFT(E261,3)="002"),"是",""))</f>
        <v>是</v>
      </c>
      <c r="I261" s="46">
        <f ca="1">IF(E261="","",IF(OR([1]!EM_S_VAL_MV(E261,deadline)="",[1]!EM_S_VAL_MV(E261,deadline)="--",[1]!EM_S_VAL_MV(E261,deadline)="null"),0,[1]!EM_S_VAL_MV(E261,deadline)/100000000))</f>
        <v>23.654407685999999</v>
      </c>
      <c r="J261" s="46">
        <f ca="1">IF(E261="","",IF(RIGHT(LEFT($J$1,6),3)="TTM",[1]!EM_S_FA_PROFIT_TTM(E261,LEFT(RIGHT($J$1,11),10),1)/100000000,[1]!EM_S_STM07_IS(E261,61,LEFT(RIGHT($J$1,5),4)&amp;"-12-31",1)/100000000))</f>
        <v>1.4649896225999999</v>
      </c>
      <c r="K261" s="36">
        <f t="shared" ca="1" si="22"/>
        <v>16.146467743586594</v>
      </c>
      <c r="L261" s="46">
        <f ca="1">IF(E261="","",IF(ISERROR(IF(行业估值!$E$7="最新年报",[1]!EM_S_STM07_BS(E261,140,LEFT(RIGHT($L$1,5),4)&amp;"-12-31",1)/100000000,[1]!EM_S_STM07_BS(E261,140,LEFT(RIGHT($L$1,11),10),1)/100000000)),0,IF(行业估值!$E$7="最新年报",[1]!EM_S_STM07_BS(E261,140,LEFT(RIGHT($L$1,5),4)&amp;"-12-31",1)/100000000,[1]!EM_S_STM07_BS(E261,140,LEFT(RIGHT($L$1,11),10),1)/100000000)))</f>
        <v>14.4250953768</v>
      </c>
      <c r="M261" s="36">
        <f t="shared" ca="1" si="23"/>
        <v>1.6398094479183534</v>
      </c>
      <c r="N261" s="37">
        <f ca="1">IF(E261="","",IF(ISERROR([1]!EM_S_EST_NETPROFIT(E261,行业估值!$E$6,deadline)/100000000),"-",[1]!EM_S_EST_NETPROFIT(E261,行业估值!$E$6,deadline)/100000000))</f>
        <v>1.45</v>
      </c>
      <c r="O261" s="36">
        <f t="shared" ca="1" si="24"/>
        <v>16.313384611034483</v>
      </c>
      <c r="T261" s="64" t="s">
        <v>611</v>
      </c>
      <c r="U261" s="64" t="s">
        <v>612</v>
      </c>
    </row>
    <row r="262" spans="4:21">
      <c r="D262" s="45" t="str">
        <f>IF(AND(行业估值!$B$39=$G262,COUNTIF($G$2:$G$2552,$G262)&gt;=1),COUNTIF($G$2:G262,$G262),"")</f>
        <v/>
      </c>
      <c r="E262" s="65" t="str">
        <f t="shared" si="20"/>
        <v>000716.SZ</v>
      </c>
      <c r="F262" s="65" t="str">
        <f t="shared" si="21"/>
        <v>黑芝麻</v>
      </c>
      <c r="G262" s="34" t="str">
        <f>IF(E262="","",IF(行业估值!$C$5="申万行业",[1]!EM_S_INFO_INDUSTRY_SW2014(E262,"1"),IF(行业估值!$C$5="证监会行业",[1]!EM_S_INFO_INDUSTRY_CSRC1(E262,"1"),[1]!EM_S_INFO_INDUSTRY_EM2016(E262,"1"))))</f>
        <v>食品饮料</v>
      </c>
      <c r="H262" s="34" t="str">
        <f>IF(E262="","",IF($H$1="上证50",[1]!EM_S_INFO_COMPINDEX(E262,"000016"),"")&amp;IF($H$1="上证180",[1]!EM_S_INFO_COMPINDEX(E262,"000010"),"")&amp;IF($H$1="沪深300",[1]!EM_S_INFO_COMPINDEX(E262,"000300"),"")&amp;IF(AND($H$1="上证A股",RIGHT(E262,2)="SH"),"是","")&amp;IF(AND($H$1="深证A股",RIGHT(E262,2)="SZ"),"是","")&amp;IF(AND($H$1="创业板",LEFT(E262,1)-3=0),"是","")&amp;IF(AND($H$1="全部A股",E262&lt;&gt;0),"是","")&amp;IF(AND($H$1="中小板",LEFT(E262,3)="002"),"是",""))</f>
        <v>是</v>
      </c>
      <c r="I262" s="46">
        <f ca="1">IF(E262="","",IF(OR([1]!EM_S_VAL_MV(E262,deadline)="",[1]!EM_S_VAL_MV(E262,deadline)="--",[1]!EM_S_VAL_MV(E262,deadline)="null"),0,[1]!EM_S_VAL_MV(E262,deadline)/100000000))</f>
        <v>22.317237559499997</v>
      </c>
      <c r="J262" s="46">
        <f ca="1">IF(E262="","",IF(RIGHT(LEFT($J$1,6),3)="TTM",[1]!EM_S_FA_PROFIT_TTM(E262,LEFT(RIGHT($J$1,11),10),1)/100000000,[1]!EM_S_STM07_IS(E262,61,LEFT(RIGHT($J$1,5),4)&amp;"-12-31",1)/100000000))</f>
        <v>1.7497869699999998E-2</v>
      </c>
      <c r="K262" s="36">
        <f t="shared" ca="1" si="22"/>
        <v>1275.4259771119453</v>
      </c>
      <c r="L262" s="46">
        <f ca="1">IF(E262="","",IF(ISERROR(IF(行业估值!$E$7="最新年报",[1]!EM_S_STM07_BS(E262,140,LEFT(RIGHT($L$1,5),4)&amp;"-12-31",1)/100000000,[1]!EM_S_STM07_BS(E262,140,LEFT(RIGHT($L$1,11),10),1)/100000000)),0,IF(行业估值!$E$7="最新年报",[1]!EM_S_STM07_BS(E262,140,LEFT(RIGHT($L$1,5),4)&amp;"-12-31",1)/100000000,[1]!EM_S_STM07_BS(E262,140,LEFT(RIGHT($L$1,11),10),1)/100000000)))</f>
        <v>27.500608935399999</v>
      </c>
      <c r="M262" s="36">
        <f t="shared" ca="1" si="23"/>
        <v>0.8115179417271835</v>
      </c>
      <c r="N262" s="37" t="str">
        <f ca="1">IF(E262="","",IF(ISERROR([1]!EM_S_EST_NETPROFIT(E262,行业估值!$E$6,deadline)/100000000),"-",[1]!EM_S_EST_NETPROFIT(E262,行业估值!$E$6,deadline)/100000000))</f>
        <v>-</v>
      </c>
      <c r="O262" s="36" t="str">
        <f t="shared" ca="1" si="24"/>
        <v>-</v>
      </c>
      <c r="T262" s="64" t="s">
        <v>613</v>
      </c>
      <c r="U262" s="64" t="s">
        <v>614</v>
      </c>
    </row>
    <row r="263" spans="4:21">
      <c r="D263" s="45" t="str">
        <f>IF(AND(行业估值!$B$39=$G263,COUNTIF($G$2:$G$2552,$G263)&gt;=1),COUNTIF($G$2:G263,$G263),"")</f>
        <v/>
      </c>
      <c r="E263" s="65" t="str">
        <f t="shared" si="20"/>
        <v>000717.SZ</v>
      </c>
      <c r="F263" s="65" t="str">
        <f t="shared" si="21"/>
        <v>韶钢松山</v>
      </c>
      <c r="G263" s="34" t="str">
        <f>IF(E263="","",IF(行业估值!$C$5="申万行业",[1]!EM_S_INFO_INDUSTRY_SW2014(E263,"1"),IF(行业估值!$C$5="证监会行业",[1]!EM_S_INFO_INDUSTRY_CSRC1(E263,"1"),[1]!EM_S_INFO_INDUSTRY_EM2016(E263,"1"))))</f>
        <v>钢铁</v>
      </c>
      <c r="H263" s="34" t="str">
        <f>IF(E263="","",IF($H$1="上证50",[1]!EM_S_INFO_COMPINDEX(E263,"000016"),"")&amp;IF($H$1="上证180",[1]!EM_S_INFO_COMPINDEX(E263,"000010"),"")&amp;IF($H$1="沪深300",[1]!EM_S_INFO_COMPINDEX(E263,"000300"),"")&amp;IF(AND($H$1="上证A股",RIGHT(E263,2)="SH"),"是","")&amp;IF(AND($H$1="深证A股",RIGHT(E263,2)="SZ"),"是","")&amp;IF(AND($H$1="创业板",LEFT(E263,1)-3=0),"是","")&amp;IF(AND($H$1="全部A股",E263&lt;&gt;0),"是","")&amp;IF(AND($H$1="中小板",LEFT(E263,3)="002"),"是",""))</f>
        <v>是</v>
      </c>
      <c r="I263" s="46">
        <f ca="1">IF(E263="","",IF(OR([1]!EM_S_VAL_MV(E263,deadline)="",[1]!EM_S_VAL_MV(E263,deadline)="--",[1]!EM_S_VAL_MV(E263,deadline)="null"),0,[1]!EM_S_VAL_MV(E263,deadline)/100000000))</f>
        <v>115.169361916</v>
      </c>
      <c r="J263" s="46">
        <f ca="1">IF(E263="","",IF(RIGHT(LEFT($J$1,6),3)="TTM",[1]!EM_S_FA_PROFIT_TTM(E263,LEFT(RIGHT($J$1,11),10),1)/100000000,[1]!EM_S_STM07_IS(E263,61,LEFT(RIGHT($J$1,5),4)&amp;"-12-31",1)/100000000))</f>
        <v>18.387856382999999</v>
      </c>
      <c r="K263" s="36">
        <f t="shared" ca="1" si="22"/>
        <v>6.2633381247461095</v>
      </c>
      <c r="L263" s="46">
        <f ca="1">IF(E263="","",IF(ISERROR(IF(行业估值!$E$7="最新年报",[1]!EM_S_STM07_BS(E263,140,LEFT(RIGHT($L$1,5),4)&amp;"-12-31",1)/100000000,[1]!EM_S_STM07_BS(E263,140,LEFT(RIGHT($L$1,11),10),1)/100000000)),0,IF(行业估值!$E$7="最新年报",[1]!EM_S_STM07_BS(E263,140,LEFT(RIGHT($L$1,5),4)&amp;"-12-31",1)/100000000,[1]!EM_S_STM07_BS(E263,140,LEFT(RIGHT($L$1,11),10),1)/100000000)))</f>
        <v>74.6694469185</v>
      </c>
      <c r="M263" s="36">
        <f t="shared" ca="1" si="23"/>
        <v>1.5423893797111519</v>
      </c>
      <c r="N263" s="37">
        <f ca="1">IF(E263="","",IF(ISERROR([1]!EM_S_EST_NETPROFIT(E263,行业估值!$E$6,deadline)/100000000),"-",[1]!EM_S_EST_NETPROFIT(E263,行业估值!$E$6,deadline)/100000000))</f>
        <v>19.214657142857146</v>
      </c>
      <c r="O263" s="36">
        <f t="shared" ca="1" si="24"/>
        <v>5.9938286205025024</v>
      </c>
      <c r="T263" s="64" t="s">
        <v>615</v>
      </c>
      <c r="U263" s="64" t="s">
        <v>616</v>
      </c>
    </row>
    <row r="264" spans="4:21">
      <c r="D264" s="45" t="str">
        <f>IF(AND(行业估值!$B$39=$G264,COUNTIF($G$2:$G$2552,$G264)&gt;=1),COUNTIF($G$2:G264,$G264),"")</f>
        <v/>
      </c>
      <c r="E264" s="65" t="str">
        <f t="shared" si="20"/>
        <v>000718.SZ</v>
      </c>
      <c r="F264" s="65" t="str">
        <f t="shared" si="21"/>
        <v>苏宁环球</v>
      </c>
      <c r="G264" s="34" t="str">
        <f>IF(E264="","",IF(行业估值!$C$5="申万行业",[1]!EM_S_INFO_INDUSTRY_SW2014(E264,"1"),IF(行业估值!$C$5="证监会行业",[1]!EM_S_INFO_INDUSTRY_CSRC1(E264,"1"),[1]!EM_S_INFO_INDUSTRY_EM2016(E264,"1"))))</f>
        <v>房地产</v>
      </c>
      <c r="H264" s="34" t="str">
        <f>IF(E264="","",IF($H$1="上证50",[1]!EM_S_INFO_COMPINDEX(E264,"000016"),"")&amp;IF($H$1="上证180",[1]!EM_S_INFO_COMPINDEX(E264,"000010"),"")&amp;IF($H$1="沪深300",[1]!EM_S_INFO_COMPINDEX(E264,"000300"),"")&amp;IF(AND($H$1="上证A股",RIGHT(E264,2)="SH"),"是","")&amp;IF(AND($H$1="深证A股",RIGHT(E264,2)="SZ"),"是","")&amp;IF(AND($H$1="创业板",LEFT(E264,1)-3=0),"是","")&amp;IF(AND($H$1="全部A股",E264&lt;&gt;0),"是","")&amp;IF(AND($H$1="中小板",LEFT(E264,3)="002"),"是",""))</f>
        <v>是</v>
      </c>
      <c r="I264" s="46">
        <f ca="1">IF(E264="","",IF(OR([1]!EM_S_VAL_MV(E264,deadline)="",[1]!EM_S_VAL_MV(E264,deadline)="--",[1]!EM_S_VAL_MV(E264,deadline)="null"),0,[1]!EM_S_VAL_MV(E264,deadline)/100000000))</f>
        <v>109.246909824</v>
      </c>
      <c r="J264" s="46">
        <f ca="1">IF(E264="","",IF(RIGHT(LEFT($J$1,6),3)="TTM",[1]!EM_S_FA_PROFIT_TTM(E264,LEFT(RIGHT($J$1,11),10),1)/100000000,[1]!EM_S_STM07_IS(E264,61,LEFT(RIGHT($J$1,5),4)&amp;"-12-31",1)/100000000))</f>
        <v>12.368377170300001</v>
      </c>
      <c r="K264" s="36">
        <f t="shared" ca="1" si="22"/>
        <v>8.8327602174303816</v>
      </c>
      <c r="L264" s="46">
        <f ca="1">IF(E264="","",IF(ISERROR(IF(行业估值!$E$7="最新年报",[1]!EM_S_STM07_BS(E264,140,LEFT(RIGHT($L$1,5),4)&amp;"-12-31",1)/100000000,[1]!EM_S_STM07_BS(E264,140,LEFT(RIGHT($L$1,11),10),1)/100000000)),0,IF(行业估值!$E$7="最新年报",[1]!EM_S_STM07_BS(E264,140,LEFT(RIGHT($L$1,5),4)&amp;"-12-31",1)/100000000,[1]!EM_S_STM07_BS(E264,140,LEFT(RIGHT($L$1,11),10),1)/100000000)))</f>
        <v>77.90503525310001</v>
      </c>
      <c r="M264" s="36">
        <f t="shared" ca="1" si="23"/>
        <v>1.4023087143093595</v>
      </c>
      <c r="N264" s="37">
        <f ca="1">IF(E264="","",IF(ISERROR([1]!EM_S_EST_NETPROFIT(E264,行业估值!$E$6,deadline)/100000000),"-",[1]!EM_S_EST_NETPROFIT(E264,行业估值!$E$6,deadline)/100000000))</f>
        <v>10.08</v>
      </c>
      <c r="O264" s="36">
        <f t="shared" ca="1" si="24"/>
        <v>10.837987085714285</v>
      </c>
      <c r="T264" s="64" t="s">
        <v>617</v>
      </c>
      <c r="U264" s="64" t="s">
        <v>618</v>
      </c>
    </row>
    <row r="265" spans="4:21">
      <c r="D265" s="45" t="str">
        <f>IF(AND(行业估值!$B$39=$G265,COUNTIF($G$2:$G$2552,$G265)&gt;=1),COUNTIF($G$2:G265,$G265),"")</f>
        <v/>
      </c>
      <c r="E265" s="65" t="str">
        <f t="shared" si="20"/>
        <v>000719.SZ</v>
      </c>
      <c r="F265" s="65" t="str">
        <f t="shared" si="21"/>
        <v>中原传媒</v>
      </c>
      <c r="G265" s="34" t="str">
        <f>IF(E265="","",IF(行业估值!$C$5="申万行业",[1]!EM_S_INFO_INDUSTRY_SW2014(E265,"1"),IF(行业估值!$C$5="证监会行业",[1]!EM_S_INFO_INDUSTRY_CSRC1(E265,"1"),[1]!EM_S_INFO_INDUSTRY_EM2016(E265,"1"))))</f>
        <v>文化传媒</v>
      </c>
      <c r="H265" s="34" t="str">
        <f>IF(E265="","",IF($H$1="上证50",[1]!EM_S_INFO_COMPINDEX(E265,"000016"),"")&amp;IF($H$1="上证180",[1]!EM_S_INFO_COMPINDEX(E265,"000010"),"")&amp;IF($H$1="沪深300",[1]!EM_S_INFO_COMPINDEX(E265,"000300"),"")&amp;IF(AND($H$1="上证A股",RIGHT(E265,2)="SH"),"是","")&amp;IF(AND($H$1="深证A股",RIGHT(E265,2)="SZ"),"是","")&amp;IF(AND($H$1="创业板",LEFT(E265,1)-3=0),"是","")&amp;IF(AND($H$1="全部A股",E265&lt;&gt;0),"是","")&amp;IF(AND($H$1="中小板",LEFT(E265,3)="002"),"是",""))</f>
        <v>是</v>
      </c>
      <c r="I265" s="46">
        <f ca="1">IF(E265="","",IF(OR([1]!EM_S_VAL_MV(E265,deadline)="",[1]!EM_S_VAL_MV(E265,deadline)="--",[1]!EM_S_VAL_MV(E265,deadline)="null"),0,[1]!EM_S_VAL_MV(E265,deadline)/100000000))</f>
        <v>69.680175306899997</v>
      </c>
      <c r="J265" s="46">
        <f ca="1">IF(E265="","",IF(RIGHT(LEFT($J$1,6),3)="TTM",[1]!EM_S_FA_PROFIT_TTM(E265,LEFT(RIGHT($J$1,11),10),1)/100000000,[1]!EM_S_STM07_IS(E265,61,LEFT(RIGHT($J$1,5),4)&amp;"-12-31",1)/100000000))</f>
        <v>7.7336353788999999</v>
      </c>
      <c r="K265" s="36">
        <f t="shared" ca="1" si="22"/>
        <v>9.0100155868495335</v>
      </c>
      <c r="L265" s="46">
        <f ca="1">IF(E265="","",IF(ISERROR(IF(行业估值!$E$7="最新年报",[1]!EM_S_STM07_BS(E265,140,LEFT(RIGHT($L$1,5),4)&amp;"-12-31",1)/100000000,[1]!EM_S_STM07_BS(E265,140,LEFT(RIGHT($L$1,11),10),1)/100000000)),0,IF(行业估值!$E$7="最新年报",[1]!EM_S_STM07_BS(E265,140,LEFT(RIGHT($L$1,5),4)&amp;"-12-31",1)/100000000,[1]!EM_S_STM07_BS(E265,140,LEFT(RIGHT($L$1,11),10),1)/100000000)))</f>
        <v>79.802093509499997</v>
      </c>
      <c r="M265" s="36">
        <f t="shared" ca="1" si="23"/>
        <v>0.87316224728621883</v>
      </c>
      <c r="N265" s="37" t="str">
        <f ca="1">IF(E265="","",IF(ISERROR([1]!EM_S_EST_NETPROFIT(E265,行业估值!$E$6,deadline)/100000000),"-",[1]!EM_S_EST_NETPROFIT(E265,行业估值!$E$6,deadline)/100000000))</f>
        <v>-</v>
      </c>
      <c r="O265" s="36" t="str">
        <f t="shared" ca="1" si="24"/>
        <v>-</v>
      </c>
      <c r="T265" s="64" t="s">
        <v>619</v>
      </c>
      <c r="U265" s="64" t="s">
        <v>620</v>
      </c>
    </row>
    <row r="266" spans="4:21">
      <c r="D266" s="45" t="str">
        <f>IF(AND(行业估值!$B$39=$G266,COUNTIF($G$2:$G$2552,$G266)&gt;=1),COUNTIF($G$2:G266,$G266),"")</f>
        <v/>
      </c>
      <c r="E266" s="65" t="str">
        <f t="shared" si="20"/>
        <v>000720.SZ</v>
      </c>
      <c r="F266" s="65" t="str">
        <f t="shared" si="21"/>
        <v>新能泰山</v>
      </c>
      <c r="G266" s="34" t="str">
        <f>IF(E266="","",IF(行业估值!$C$5="申万行业",[1]!EM_S_INFO_INDUSTRY_SW2014(E266,"1"),IF(行业估值!$C$5="证监会行业",[1]!EM_S_INFO_INDUSTRY_CSRC1(E266,"1"),[1]!EM_S_INFO_INDUSTRY_EM2016(E266,"1"))))</f>
        <v>电气设备</v>
      </c>
      <c r="H266" s="34" t="str">
        <f>IF(E266="","",IF($H$1="上证50",[1]!EM_S_INFO_COMPINDEX(E266,"000016"),"")&amp;IF($H$1="上证180",[1]!EM_S_INFO_COMPINDEX(E266,"000010"),"")&amp;IF($H$1="沪深300",[1]!EM_S_INFO_COMPINDEX(E266,"000300"),"")&amp;IF(AND($H$1="上证A股",RIGHT(E266,2)="SH"),"是","")&amp;IF(AND($H$1="深证A股",RIGHT(E266,2)="SZ"),"是","")&amp;IF(AND($H$1="创业板",LEFT(E266,1)-3=0),"是","")&amp;IF(AND($H$1="全部A股",E266&lt;&gt;0),"是","")&amp;IF(AND($H$1="中小板",LEFT(E266,3)="002"),"是",""))</f>
        <v>是</v>
      </c>
      <c r="I266" s="46">
        <f ca="1">IF(E266="","",IF(OR([1]!EM_S_VAL_MV(E266,deadline)="",[1]!EM_S_VAL_MV(E266,deadline)="--",[1]!EM_S_VAL_MV(E266,deadline)="null"),0,[1]!EM_S_VAL_MV(E266,deadline)/100000000))</f>
        <v>74.154930315000001</v>
      </c>
      <c r="J266" s="46">
        <f ca="1">IF(E266="","",IF(RIGHT(LEFT($J$1,6),3)="TTM",[1]!EM_S_FA_PROFIT_TTM(E266,LEFT(RIGHT($J$1,11),10),1)/100000000,[1]!EM_S_STM07_IS(E266,61,LEFT(RIGHT($J$1,5),4)&amp;"-12-31",1)/100000000))</f>
        <v>8.9277424592999992</v>
      </c>
      <c r="K266" s="36">
        <f t="shared" ca="1" si="22"/>
        <v>8.3061233736366429</v>
      </c>
      <c r="L266" s="46">
        <f ca="1">IF(E266="","",IF(ISERROR(IF(行业估值!$E$7="最新年报",[1]!EM_S_STM07_BS(E266,140,LEFT(RIGHT($L$1,5),4)&amp;"-12-31",1)/100000000,[1]!EM_S_STM07_BS(E266,140,LEFT(RIGHT($L$1,11),10),1)/100000000)),0,IF(行业估值!$E$7="最新年报",[1]!EM_S_STM07_BS(E266,140,LEFT(RIGHT($L$1,5),4)&amp;"-12-31",1)/100000000,[1]!EM_S_STM07_BS(E266,140,LEFT(RIGHT($L$1,11),10),1)/100000000)))</f>
        <v>24.040614745100001</v>
      </c>
      <c r="M266" s="36">
        <f t="shared" ca="1" si="23"/>
        <v>3.0845688058003753</v>
      </c>
      <c r="N266" s="37" t="str">
        <f ca="1">IF(E266="","",IF(ISERROR([1]!EM_S_EST_NETPROFIT(E266,行业估值!$E$6,deadline)/100000000),"-",[1]!EM_S_EST_NETPROFIT(E266,行业估值!$E$6,deadline)/100000000))</f>
        <v>-</v>
      </c>
      <c r="O266" s="36" t="str">
        <f t="shared" ca="1" si="24"/>
        <v>-</v>
      </c>
      <c r="T266" s="64" t="s">
        <v>7190</v>
      </c>
      <c r="U266" s="64" t="s">
        <v>621</v>
      </c>
    </row>
    <row r="267" spans="4:21">
      <c r="D267" s="45" t="str">
        <f>IF(AND(行业估值!$B$39=$G267,COUNTIF($G$2:$G$2552,$G267)&gt;=1),COUNTIF($G$2:G267,$G267),"")</f>
        <v/>
      </c>
      <c r="E267" s="65" t="str">
        <f t="shared" si="20"/>
        <v>000721.SZ</v>
      </c>
      <c r="F267" s="65" t="str">
        <f t="shared" si="21"/>
        <v>西安饮食</v>
      </c>
      <c r="G267" s="34" t="str">
        <f>IF(E267="","",IF(行业估值!$C$5="申万行业",[1]!EM_S_INFO_INDUSTRY_SW2014(E267,"1"),IF(行业估值!$C$5="证监会行业",[1]!EM_S_INFO_INDUSTRY_CSRC1(E267,"1"),[1]!EM_S_INFO_INDUSTRY_EM2016(E267,"1"))))</f>
        <v>休闲、生活及专业服务</v>
      </c>
      <c r="H267" s="34" t="str">
        <f>IF(E267="","",IF($H$1="上证50",[1]!EM_S_INFO_COMPINDEX(E267,"000016"),"")&amp;IF($H$1="上证180",[1]!EM_S_INFO_COMPINDEX(E267,"000010"),"")&amp;IF($H$1="沪深300",[1]!EM_S_INFO_COMPINDEX(E267,"000300"),"")&amp;IF(AND($H$1="上证A股",RIGHT(E267,2)="SH"),"是","")&amp;IF(AND($H$1="深证A股",RIGHT(E267,2)="SZ"),"是","")&amp;IF(AND($H$1="创业板",LEFT(E267,1)-3=0),"是","")&amp;IF(AND($H$1="全部A股",E267&lt;&gt;0),"是","")&amp;IF(AND($H$1="中小板",LEFT(E267,3)="002"),"是",""))</f>
        <v>是</v>
      </c>
      <c r="I267" s="46">
        <f ca="1">IF(E267="","",IF(OR([1]!EM_S_VAL_MV(E267,deadline)="",[1]!EM_S_VAL_MV(E267,deadline)="--",[1]!EM_S_VAL_MV(E267,deadline)="null"),0,[1]!EM_S_VAL_MV(E267,deadline)/100000000))</f>
        <v>18.664691407999999</v>
      </c>
      <c r="J267" s="46">
        <f ca="1">IF(E267="","",IF(RIGHT(LEFT($J$1,6),3)="TTM",[1]!EM_S_FA_PROFIT_TTM(E267,LEFT(RIGHT($J$1,11),10),1)/100000000,[1]!EM_S_STM07_IS(E267,61,LEFT(RIGHT($J$1,5),4)&amp;"-12-31",1)/100000000))</f>
        <v>-0.10918015220000001</v>
      </c>
      <c r="K267" s="36">
        <f t="shared" ca="1" si="22"/>
        <v>-170.95315432249416</v>
      </c>
      <c r="L267" s="46">
        <f ca="1">IF(E267="","",IF(ISERROR(IF(行业估值!$E$7="最新年报",[1]!EM_S_STM07_BS(E267,140,LEFT(RIGHT($L$1,5),4)&amp;"-12-31",1)/100000000,[1]!EM_S_STM07_BS(E267,140,LEFT(RIGHT($L$1,11),10),1)/100000000)),0,IF(行业估值!$E$7="最新年报",[1]!EM_S_STM07_BS(E267,140,LEFT(RIGHT($L$1,5),4)&amp;"-12-31",1)/100000000,[1]!EM_S_STM07_BS(E267,140,LEFT(RIGHT($L$1,11),10),1)/100000000)))</f>
        <v>6.4092126216999992</v>
      </c>
      <c r="M267" s="36">
        <f t="shared" ca="1" si="23"/>
        <v>2.9121660506012859</v>
      </c>
      <c r="N267" s="37" t="str">
        <f ca="1">IF(E267="","",IF(ISERROR([1]!EM_S_EST_NETPROFIT(E267,行业估值!$E$6,deadline)/100000000),"-",[1]!EM_S_EST_NETPROFIT(E267,行业估值!$E$6,deadline)/100000000))</f>
        <v>-</v>
      </c>
      <c r="O267" s="36" t="str">
        <f t="shared" ca="1" si="24"/>
        <v>-</v>
      </c>
      <c r="T267" s="64" t="s">
        <v>622</v>
      </c>
      <c r="U267" s="64" t="s">
        <v>623</v>
      </c>
    </row>
    <row r="268" spans="4:21">
      <c r="D268" s="45" t="str">
        <f>IF(AND(行业估值!$B$39=$G268,COUNTIF($G$2:$G$2552,$G268)&gt;=1),COUNTIF($G$2:G268,$G268),"")</f>
        <v/>
      </c>
      <c r="E268" s="65" t="str">
        <f t="shared" si="20"/>
        <v>000722.SZ</v>
      </c>
      <c r="F268" s="65" t="str">
        <f t="shared" si="21"/>
        <v>湖南发展</v>
      </c>
      <c r="G268" s="34" t="str">
        <f>IF(E268="","",IF(行业估值!$C$5="申万行业",[1]!EM_S_INFO_INDUSTRY_SW2014(E268,"1"),IF(行业估值!$C$5="证监会行业",[1]!EM_S_INFO_INDUSTRY_CSRC1(E268,"1"),[1]!EM_S_INFO_INDUSTRY_EM2016(E268,"1"))))</f>
        <v>公用事业</v>
      </c>
      <c r="H268" s="34" t="str">
        <f>IF(E268="","",IF($H$1="上证50",[1]!EM_S_INFO_COMPINDEX(E268,"000016"),"")&amp;IF($H$1="上证180",[1]!EM_S_INFO_COMPINDEX(E268,"000010"),"")&amp;IF($H$1="沪深300",[1]!EM_S_INFO_COMPINDEX(E268,"000300"),"")&amp;IF(AND($H$1="上证A股",RIGHT(E268,2)="SH"),"是","")&amp;IF(AND($H$1="深证A股",RIGHT(E268,2)="SZ"),"是","")&amp;IF(AND($H$1="创业板",LEFT(E268,1)-3=0),"是","")&amp;IF(AND($H$1="全部A股",E268&lt;&gt;0),"是","")&amp;IF(AND($H$1="中小板",LEFT(E268,3)="002"),"是",""))</f>
        <v>是</v>
      </c>
      <c r="I268" s="46">
        <f ca="1">IF(E268="","",IF(OR([1]!EM_S_VAL_MV(E268,deadline)="",[1]!EM_S_VAL_MV(E268,deadline)="--",[1]!EM_S_VAL_MV(E268,deadline)="null"),0,[1]!EM_S_VAL_MV(E268,deadline)/100000000))</f>
        <v>30.448783299200002</v>
      </c>
      <c r="J268" s="46">
        <f ca="1">IF(E268="","",IF(RIGHT(LEFT($J$1,6),3)="TTM",[1]!EM_S_FA_PROFIT_TTM(E268,LEFT(RIGHT($J$1,11),10),1)/100000000,[1]!EM_S_STM07_IS(E268,61,LEFT(RIGHT($J$1,5),4)&amp;"-12-31",1)/100000000))</f>
        <v>1.4026350347000001</v>
      </c>
      <c r="K268" s="36">
        <f t="shared" ca="1" si="22"/>
        <v>21.708272320256484</v>
      </c>
      <c r="L268" s="46">
        <f ca="1">IF(E268="","",IF(ISERROR(IF(行业估值!$E$7="最新年报",[1]!EM_S_STM07_BS(E268,140,LEFT(RIGHT($L$1,5),4)&amp;"-12-31",1)/100000000,[1]!EM_S_STM07_BS(E268,140,LEFT(RIGHT($L$1,11),10),1)/100000000)),0,IF(行业估值!$E$7="最新年报",[1]!EM_S_STM07_BS(E268,140,LEFT(RIGHT($L$1,5),4)&amp;"-12-31",1)/100000000,[1]!EM_S_STM07_BS(E268,140,LEFT(RIGHT($L$1,11),10),1)/100000000)))</f>
        <v>29.693302432399999</v>
      </c>
      <c r="M268" s="36">
        <f t="shared" ca="1" si="23"/>
        <v>1.0254428037608796</v>
      </c>
      <c r="N268" s="37" t="str">
        <f ca="1">IF(E268="","",IF(ISERROR([1]!EM_S_EST_NETPROFIT(E268,行业估值!$E$6,deadline)/100000000),"-",[1]!EM_S_EST_NETPROFIT(E268,行业估值!$E$6,deadline)/100000000))</f>
        <v>-</v>
      </c>
      <c r="O268" s="36" t="str">
        <f t="shared" ca="1" si="24"/>
        <v>-</v>
      </c>
      <c r="T268" s="64" t="s">
        <v>624</v>
      </c>
      <c r="U268" s="64" t="s">
        <v>625</v>
      </c>
    </row>
    <row r="269" spans="4:21">
      <c r="D269" s="45" t="str">
        <f>IF(AND(行业估值!$B$39=$G269,COUNTIF($G$2:$G$2552,$G269)&gt;=1),COUNTIF($G$2:G269,$G269),"")</f>
        <v/>
      </c>
      <c r="E269" s="65" t="str">
        <f t="shared" si="20"/>
        <v>000723.SZ</v>
      </c>
      <c r="F269" s="65" t="str">
        <f t="shared" si="21"/>
        <v>美锦能源</v>
      </c>
      <c r="G269" s="34" t="str">
        <f>IF(E269="","",IF(行业估值!$C$5="申万行业",[1]!EM_S_INFO_INDUSTRY_SW2014(E269,"1"),IF(行业估值!$C$5="证监会行业",[1]!EM_S_INFO_INDUSTRY_CSRC1(E269,"1"),[1]!EM_S_INFO_INDUSTRY_EM2016(E269,"1"))))</f>
        <v>化石能源</v>
      </c>
      <c r="H269" s="34" t="str">
        <f>IF(E269="","",IF($H$1="上证50",[1]!EM_S_INFO_COMPINDEX(E269,"000016"),"")&amp;IF($H$1="上证180",[1]!EM_S_INFO_COMPINDEX(E269,"000010"),"")&amp;IF($H$1="沪深300",[1]!EM_S_INFO_COMPINDEX(E269,"000300"),"")&amp;IF(AND($H$1="上证A股",RIGHT(E269,2)="SH"),"是","")&amp;IF(AND($H$1="深证A股",RIGHT(E269,2)="SZ"),"是","")&amp;IF(AND($H$1="创业板",LEFT(E269,1)-3=0),"是","")&amp;IF(AND($H$1="全部A股",E269&lt;&gt;0),"是","")&amp;IF(AND($H$1="中小板",LEFT(E269,3)="002"),"是",""))</f>
        <v>是</v>
      </c>
      <c r="I269" s="46">
        <f ca="1">IF(E269="","",IF(OR([1]!EM_S_VAL_MV(E269,deadline)="",[1]!EM_S_VAL_MV(E269,deadline)="--",[1]!EM_S_VAL_MV(E269,deadline)="null"),0,[1]!EM_S_VAL_MV(E269,deadline)/100000000))</f>
        <v>334.90979134840001</v>
      </c>
      <c r="J269" s="46">
        <f ca="1">IF(E269="","",IF(RIGHT(LEFT($J$1,6),3)="TTM",[1]!EM_S_FA_PROFIT_TTM(E269,LEFT(RIGHT($J$1,11),10),1)/100000000,[1]!EM_S_STM07_IS(E269,61,LEFT(RIGHT($J$1,5),4)&amp;"-12-31",1)/100000000))</f>
        <v>16.619526532599998</v>
      </c>
      <c r="K269" s="36">
        <f t="shared" ca="1" si="22"/>
        <v>20.151584384275832</v>
      </c>
      <c r="L269" s="46">
        <f ca="1">IF(E269="","",IF(ISERROR(IF(行业估值!$E$7="最新年报",[1]!EM_S_STM07_BS(E269,140,LEFT(RIGHT($L$1,5),4)&amp;"-12-31",1)/100000000,[1]!EM_S_STM07_BS(E269,140,LEFT(RIGHT($L$1,11),10),1)/100000000)),0,IF(行业估值!$E$7="最新年报",[1]!EM_S_STM07_BS(E269,140,LEFT(RIGHT($L$1,5),4)&amp;"-12-31",1)/100000000,[1]!EM_S_STM07_BS(E269,140,LEFT(RIGHT($L$1,11),10),1)/100000000)))</f>
        <v>80.107748039499995</v>
      </c>
      <c r="M269" s="36">
        <f t="shared" ca="1" si="23"/>
        <v>4.1807415580233354</v>
      </c>
      <c r="N269" s="37">
        <f ca="1">IF(E269="","",IF(ISERROR([1]!EM_S_EST_NETPROFIT(E269,行业估值!$E$6,deadline)/100000000),"-",[1]!EM_S_EST_NETPROFIT(E269,行业估值!$E$6,deadline)/100000000))</f>
        <v>16.704599999999999</v>
      </c>
      <c r="O269" s="36">
        <f t="shared" ca="1" si="24"/>
        <v>20.048956056918456</v>
      </c>
      <c r="T269" s="64" t="s">
        <v>626</v>
      </c>
      <c r="U269" s="64" t="s">
        <v>627</v>
      </c>
    </row>
    <row r="270" spans="4:21">
      <c r="D270" s="45" t="str">
        <f>IF(AND(行业估值!$B$39=$G270,COUNTIF($G$2:$G$2552,$G270)&gt;=1),COUNTIF($G$2:G270,$G270),"")</f>
        <v/>
      </c>
      <c r="E270" s="65" t="str">
        <f t="shared" si="20"/>
        <v>000725.SZ</v>
      </c>
      <c r="F270" s="65" t="str">
        <f t="shared" si="21"/>
        <v>京东方A</v>
      </c>
      <c r="G270" s="34" t="str">
        <f>IF(E270="","",IF(行业估值!$C$5="申万行业",[1]!EM_S_INFO_INDUSTRY_SW2014(E270,"1"),IF(行业估值!$C$5="证监会行业",[1]!EM_S_INFO_INDUSTRY_CSRC1(E270,"1"),[1]!EM_S_INFO_INDUSTRY_EM2016(E270,"1"))))</f>
        <v>电子设备</v>
      </c>
      <c r="H270" s="34" t="str">
        <f>IF(E270="","",IF($H$1="上证50",[1]!EM_S_INFO_COMPINDEX(E270,"000016"),"")&amp;IF($H$1="上证180",[1]!EM_S_INFO_COMPINDEX(E270,"000010"),"")&amp;IF($H$1="沪深300",[1]!EM_S_INFO_COMPINDEX(E270,"000300"),"")&amp;IF(AND($H$1="上证A股",RIGHT(E270,2)="SH"),"是","")&amp;IF(AND($H$1="深证A股",RIGHT(E270,2)="SZ"),"是","")&amp;IF(AND($H$1="创业板",LEFT(E270,1)-3=0),"是","")&amp;IF(AND($H$1="全部A股",E270&lt;&gt;0),"是","")&amp;IF(AND($H$1="中小板",LEFT(E270,3)="002"),"是",""))</f>
        <v>是</v>
      </c>
      <c r="I270" s="46">
        <f ca="1">IF(E270="","",IF(OR([1]!EM_S_VAL_MV(E270,deadline)="",[1]!EM_S_VAL_MV(E270,deadline)="--",[1]!EM_S_VAL_MV(E270,deadline)="null"),0,[1]!EM_S_VAL_MV(E270,deadline)/100000000))</f>
        <v>1353.6577118807002</v>
      </c>
      <c r="J270" s="46">
        <f ca="1">IF(E270="","",IF(RIGHT(LEFT($J$1,6),3)="TTM",[1]!EM_S_FA_PROFIT_TTM(E270,LEFT(RIGHT($J$1,11),10),1)/100000000,[1]!EM_S_STM07_IS(E270,61,LEFT(RIGHT($J$1,5),4)&amp;"-12-31",1)/100000000))</f>
        <v>2.4086518699999999</v>
      </c>
      <c r="K270" s="36">
        <f t="shared" ca="1" si="22"/>
        <v>561.9980740017445</v>
      </c>
      <c r="L270" s="46">
        <f ca="1">IF(E270="","",IF(ISERROR(IF(行业估值!$E$7="最新年报",[1]!EM_S_STM07_BS(E270,140,LEFT(RIGHT($L$1,5),4)&amp;"-12-31",1)/100000000,[1]!EM_S_STM07_BS(E270,140,LEFT(RIGHT($L$1,11),10),1)/100000000)),0,IF(行业估值!$E$7="最新年报",[1]!EM_S_STM07_BS(E270,140,LEFT(RIGHT($L$1,5),4)&amp;"-12-31",1)/100000000,[1]!EM_S_STM07_BS(E270,140,LEFT(RIGHT($L$1,11),10),1)/100000000)))</f>
        <v>867.62736300999995</v>
      </c>
      <c r="M270" s="36">
        <f t="shared" ca="1" si="23"/>
        <v>1.5601832878858828</v>
      </c>
      <c r="N270" s="37">
        <f ca="1">IF(E270="","",IF(ISERROR([1]!EM_S_EST_NETPROFIT(E270,行业估值!$E$6,deadline)/100000000),"-",[1]!EM_S_EST_NETPROFIT(E270,行业估值!$E$6,deadline)/100000000))</f>
        <v>36.587121428571429</v>
      </c>
      <c r="O270" s="36">
        <f t="shared" ca="1" si="24"/>
        <v>36.998202072918716</v>
      </c>
      <c r="T270" s="64" t="s">
        <v>628</v>
      </c>
      <c r="U270" s="64" t="s">
        <v>629</v>
      </c>
    </row>
    <row r="271" spans="4:21">
      <c r="D271" s="45" t="str">
        <f>IF(AND(行业估值!$B$39=$G271,COUNTIF($G$2:$G$2552,$G271)&gt;=1),COUNTIF($G$2:G271,$G271),"")</f>
        <v/>
      </c>
      <c r="E271" s="65" t="str">
        <f t="shared" si="20"/>
        <v>000726.SZ</v>
      </c>
      <c r="F271" s="65" t="str">
        <f t="shared" si="21"/>
        <v>鲁泰A</v>
      </c>
      <c r="G271" s="34" t="str">
        <f>IF(E271="","",IF(行业估值!$C$5="申万行业",[1]!EM_S_INFO_INDUSTRY_SW2014(E271,"1"),IF(行业估值!$C$5="证监会行业",[1]!EM_S_INFO_INDUSTRY_CSRC1(E271,"1"),[1]!EM_S_INFO_INDUSTRY_EM2016(E271,"1"))))</f>
        <v>纺织服装</v>
      </c>
      <c r="H271" s="34" t="str">
        <f>IF(E271="","",IF($H$1="上证50",[1]!EM_S_INFO_COMPINDEX(E271,"000016"),"")&amp;IF($H$1="上证180",[1]!EM_S_INFO_COMPINDEX(E271,"000010"),"")&amp;IF($H$1="沪深300",[1]!EM_S_INFO_COMPINDEX(E271,"000300"),"")&amp;IF(AND($H$1="上证A股",RIGHT(E271,2)="SH"),"是","")&amp;IF(AND($H$1="深证A股",RIGHT(E271,2)="SZ"),"是","")&amp;IF(AND($H$1="创业板",LEFT(E271,1)-3=0),"是","")&amp;IF(AND($H$1="全部A股",E271&lt;&gt;0),"是","")&amp;IF(AND($H$1="中小板",LEFT(E271,3)="002"),"是",""))</f>
        <v>是</v>
      </c>
      <c r="I271" s="46">
        <f ca="1">IF(E271="","",IF(OR([1]!EM_S_VAL_MV(E271,deadline)="",[1]!EM_S_VAL_MV(E271,deadline)="--",[1]!EM_S_VAL_MV(E271,deadline)="null"),0,[1]!EM_S_VAL_MV(E271,deadline)/100000000))</f>
        <v>76.716065765400003</v>
      </c>
      <c r="J271" s="46">
        <f ca="1">IF(E271="","",IF(RIGHT(LEFT($J$1,6),3)="TTM",[1]!EM_S_FA_PROFIT_TTM(E271,LEFT(RIGHT($J$1,11),10),1)/100000000,[1]!EM_S_STM07_IS(E271,61,LEFT(RIGHT($J$1,5),4)&amp;"-12-31",1)/100000000))</f>
        <v>8.2309002464999992</v>
      </c>
      <c r="K271" s="36">
        <f t="shared" ca="1" si="22"/>
        <v>9.3204951424386095</v>
      </c>
      <c r="L271" s="46">
        <f ca="1">IF(E271="","",IF(ISERROR(IF(行业估值!$E$7="最新年报",[1]!EM_S_STM07_BS(E271,140,LEFT(RIGHT($L$1,5),4)&amp;"-12-31",1)/100000000,[1]!EM_S_STM07_BS(E271,140,LEFT(RIGHT($L$1,11),10),1)/100000000)),0,IF(行业估值!$E$7="最新年报",[1]!EM_S_STM07_BS(E271,140,LEFT(RIGHT($L$1,5),4)&amp;"-12-31",1)/100000000,[1]!EM_S_STM07_BS(E271,140,LEFT(RIGHT($L$1,11),10),1)/100000000)))</f>
        <v>73.515031624599999</v>
      </c>
      <c r="M271" s="36">
        <f t="shared" ca="1" si="23"/>
        <v>1.0435425799331202</v>
      </c>
      <c r="N271" s="37">
        <f ca="1">IF(E271="","",IF(ISERROR([1]!EM_S_EST_NETPROFIT(E271,行业估值!$E$6,deadline)/100000000),"-",[1]!EM_S_EST_NETPROFIT(E271,行业估值!$E$6,deadline)/100000000))</f>
        <v>8.5551333333333339</v>
      </c>
      <c r="O271" s="36">
        <f t="shared" ca="1" si="24"/>
        <v>8.9672554215480762</v>
      </c>
      <c r="T271" s="64" t="s">
        <v>630</v>
      </c>
      <c r="U271" s="64" t="s">
        <v>631</v>
      </c>
    </row>
    <row r="272" spans="4:21">
      <c r="D272" s="45" t="str">
        <f>IF(AND(行业估值!$B$39=$G272,COUNTIF($G$2:$G$2552,$G272)&gt;=1),COUNTIF($G$2:G272,$G272),"")</f>
        <v/>
      </c>
      <c r="E272" s="65" t="str">
        <f t="shared" si="20"/>
        <v>000727.SZ</v>
      </c>
      <c r="F272" s="65" t="str">
        <f t="shared" si="21"/>
        <v>华东科技</v>
      </c>
      <c r="G272" s="34" t="str">
        <f>IF(E272="","",IF(行业估值!$C$5="申万行业",[1]!EM_S_INFO_INDUSTRY_SW2014(E272,"1"),IF(行业估值!$C$5="证监会行业",[1]!EM_S_INFO_INDUSTRY_CSRC1(E272,"1"),[1]!EM_S_INFO_INDUSTRY_EM2016(E272,"1"))))</f>
        <v>电子设备</v>
      </c>
      <c r="H272" s="34" t="str">
        <f>IF(E272="","",IF($H$1="上证50",[1]!EM_S_INFO_COMPINDEX(E272,"000016"),"")&amp;IF($H$1="上证180",[1]!EM_S_INFO_COMPINDEX(E272,"000010"),"")&amp;IF($H$1="沪深300",[1]!EM_S_INFO_COMPINDEX(E272,"000300"),"")&amp;IF(AND($H$1="上证A股",RIGHT(E272,2)="SH"),"是","")&amp;IF(AND($H$1="深证A股",RIGHT(E272,2)="SZ"),"是","")&amp;IF(AND($H$1="创业板",LEFT(E272,1)-3=0),"是","")&amp;IF(AND($H$1="全部A股",E272&lt;&gt;0),"是","")&amp;IF(AND($H$1="中小板",LEFT(E272,3)="002"),"是",""))</f>
        <v>是</v>
      </c>
      <c r="I272" s="46">
        <f ca="1">IF(E272="","",IF(OR([1]!EM_S_VAL_MV(E272,deadline)="",[1]!EM_S_VAL_MV(E272,deadline)="--",[1]!EM_S_VAL_MV(E272,deadline)="null"),0,[1]!EM_S_VAL_MV(E272,deadline)/100000000))</f>
        <v>94.214993183999994</v>
      </c>
      <c r="J272" s="46">
        <f ca="1">IF(E272="","",IF(RIGHT(LEFT($J$1,6),3)="TTM",[1]!EM_S_FA_PROFIT_TTM(E272,LEFT(RIGHT($J$1,11),10),1)/100000000,[1]!EM_S_STM07_IS(E272,61,LEFT(RIGHT($J$1,5),4)&amp;"-12-31",1)/100000000))</f>
        <v>-19.866201511099998</v>
      </c>
      <c r="K272" s="36">
        <f t="shared" ca="1" si="22"/>
        <v>-4.7424764684561627</v>
      </c>
      <c r="L272" s="46">
        <f ca="1">IF(E272="","",IF(ISERROR(IF(行业估值!$E$7="最新年报",[1]!EM_S_STM07_BS(E272,140,LEFT(RIGHT($L$1,5),4)&amp;"-12-31",1)/100000000,[1]!EM_S_STM07_BS(E272,140,LEFT(RIGHT($L$1,11),10),1)/100000000)),0,IF(行业估值!$E$7="最新年报",[1]!EM_S_STM07_BS(E272,140,LEFT(RIGHT($L$1,5),4)&amp;"-12-31",1)/100000000,[1]!EM_S_STM07_BS(E272,140,LEFT(RIGHT($L$1,11),10),1)/100000000)))</f>
        <v>79.942115805900002</v>
      </c>
      <c r="M272" s="36">
        <f t="shared" ca="1" si="23"/>
        <v>1.1785401503852442</v>
      </c>
      <c r="N272" s="37" t="str">
        <f ca="1">IF(E272="","",IF(ISERROR([1]!EM_S_EST_NETPROFIT(E272,行业估值!$E$6,deadline)/100000000),"-",[1]!EM_S_EST_NETPROFIT(E272,行业估值!$E$6,deadline)/100000000))</f>
        <v>-</v>
      </c>
      <c r="O272" s="36" t="str">
        <f t="shared" ca="1" si="24"/>
        <v>-</v>
      </c>
      <c r="T272" s="64" t="s">
        <v>632</v>
      </c>
      <c r="U272" s="64" t="s">
        <v>633</v>
      </c>
    </row>
    <row r="273" spans="4:21">
      <c r="D273" s="45" t="str">
        <f>IF(AND(行业估值!$B$39=$G273,COUNTIF($G$2:$G$2552,$G273)&gt;=1),COUNTIF($G$2:G273,$G273),"")</f>
        <v/>
      </c>
      <c r="E273" s="65" t="str">
        <f t="shared" si="20"/>
        <v>000728.SZ</v>
      </c>
      <c r="F273" s="65" t="str">
        <f t="shared" si="21"/>
        <v>国元证券</v>
      </c>
      <c r="G273" s="34" t="str">
        <f>IF(E273="","",IF(行业估值!$C$5="申万行业",[1]!EM_S_INFO_INDUSTRY_SW2014(E273,"1"),IF(行业估值!$C$5="证监会行业",[1]!EM_S_INFO_INDUSTRY_CSRC1(E273,"1"),[1]!EM_S_INFO_INDUSTRY_EM2016(E273,"1"))))</f>
        <v>金融</v>
      </c>
      <c r="H273" s="34" t="str">
        <f>IF(E273="","",IF($H$1="上证50",[1]!EM_S_INFO_COMPINDEX(E273,"000016"),"")&amp;IF($H$1="上证180",[1]!EM_S_INFO_COMPINDEX(E273,"000010"),"")&amp;IF($H$1="沪深300",[1]!EM_S_INFO_COMPINDEX(E273,"000300"),"")&amp;IF(AND($H$1="上证A股",RIGHT(E273,2)="SH"),"是","")&amp;IF(AND($H$1="深证A股",RIGHT(E273,2)="SZ"),"是","")&amp;IF(AND($H$1="创业板",LEFT(E273,1)-3=0),"是","")&amp;IF(AND($H$1="全部A股",E273&lt;&gt;0),"是","")&amp;IF(AND($H$1="中小板",LEFT(E273,3)="002"),"是",""))</f>
        <v>是</v>
      </c>
      <c r="I273" s="46">
        <f ca="1">IF(E273="","",IF(OR([1]!EM_S_VAL_MV(E273,deadline)="",[1]!EM_S_VAL_MV(E273,deadline)="--",[1]!EM_S_VAL_MV(E273,deadline)="null"),0,[1]!EM_S_VAL_MV(E273,deadline)/100000000))</f>
        <v>278.65901549159997</v>
      </c>
      <c r="J273" s="46">
        <f ca="1">IF(E273="","",IF(RIGHT(LEFT($J$1,6),3)="TTM",[1]!EM_S_FA_PROFIT_TTM(E273,LEFT(RIGHT($J$1,11),10),1)/100000000,[1]!EM_S_STM07_IS(E273,61,LEFT(RIGHT($J$1,5),4)&amp;"-12-31",1)/100000000))</f>
        <v>10.423427566100001</v>
      </c>
      <c r="K273" s="36">
        <f t="shared" ca="1" si="22"/>
        <v>26.73391393804852</v>
      </c>
      <c r="L273" s="46">
        <f ca="1">IF(E273="","",IF(ISERROR(IF(行业估值!$E$7="最新年报",[1]!EM_S_STM07_BS(E273,140,LEFT(RIGHT($L$1,5),4)&amp;"-12-31",1)/100000000,[1]!EM_S_STM07_BS(E273,140,LEFT(RIGHT($L$1,11),10),1)/100000000)),0,IF(行业估值!$E$7="最新年报",[1]!EM_S_STM07_BS(E273,140,LEFT(RIGHT($L$1,5),4)&amp;"-12-31",1)/100000000,[1]!EM_S_STM07_BS(E273,140,LEFT(RIGHT($L$1,11),10),1)/100000000)))</f>
        <v>249.0291765584</v>
      </c>
      <c r="M273" s="36">
        <f t="shared" ca="1" si="23"/>
        <v>1.1189813954440453</v>
      </c>
      <c r="N273" s="37">
        <f ca="1">IF(E273="","",IF(ISERROR([1]!EM_S_EST_NETPROFIT(E273,行业估值!$E$6,deadline)/100000000),"-",[1]!EM_S_EST_NETPROFIT(E273,行业估值!$E$6,deadline)/100000000))</f>
        <v>9.1519999999999992</v>
      </c>
      <c r="O273" s="36">
        <f t="shared" ca="1" si="24"/>
        <v>30.447881937456295</v>
      </c>
      <c r="T273" s="64" t="s">
        <v>634</v>
      </c>
      <c r="U273" s="64" t="s">
        <v>635</v>
      </c>
    </row>
    <row r="274" spans="4:21">
      <c r="D274" s="45" t="str">
        <f>IF(AND(行业估值!$B$39=$G274,COUNTIF($G$2:$G$2552,$G274)&gt;=1),COUNTIF($G$2:G274,$G274),"")</f>
        <v/>
      </c>
      <c r="E274" s="65" t="str">
        <f t="shared" si="20"/>
        <v>000729.SZ</v>
      </c>
      <c r="F274" s="65" t="str">
        <f t="shared" si="21"/>
        <v>燕京啤酒</v>
      </c>
      <c r="G274" s="34" t="str">
        <f>IF(E274="","",IF(行业估值!$C$5="申万行业",[1]!EM_S_INFO_INDUSTRY_SW2014(E274,"1"),IF(行业估值!$C$5="证监会行业",[1]!EM_S_INFO_INDUSTRY_CSRC1(E274,"1"),[1]!EM_S_INFO_INDUSTRY_EM2016(E274,"1"))))</f>
        <v>食品饮料</v>
      </c>
      <c r="H274" s="34" t="str">
        <f>IF(E274="","",IF($H$1="上证50",[1]!EM_S_INFO_COMPINDEX(E274,"000016"),"")&amp;IF($H$1="上证180",[1]!EM_S_INFO_COMPINDEX(E274,"000010"),"")&amp;IF($H$1="沪深300",[1]!EM_S_INFO_COMPINDEX(E274,"000300"),"")&amp;IF(AND($H$1="上证A股",RIGHT(E274,2)="SH"),"是","")&amp;IF(AND($H$1="深证A股",RIGHT(E274,2)="SZ"),"是","")&amp;IF(AND($H$1="创业板",LEFT(E274,1)-3=0),"是","")&amp;IF(AND($H$1="全部A股",E274&lt;&gt;0),"是","")&amp;IF(AND($H$1="中小板",LEFT(E274,3)="002"),"是",""))</f>
        <v>是</v>
      </c>
      <c r="I274" s="46">
        <f ca="1">IF(E274="","",IF(OR([1]!EM_S_VAL_MV(E274,deadline)="",[1]!EM_S_VAL_MV(E274,deadline)="--",[1]!EM_S_VAL_MV(E274,deadline)="null"),0,[1]!EM_S_VAL_MV(E274,deadline)/100000000))</f>
        <v>172.21275373509999</v>
      </c>
      <c r="J274" s="46">
        <f ca="1">IF(E274="","",IF(RIGHT(LEFT($J$1,6),3)="TTM",[1]!EM_S_FA_PROFIT_TTM(E274,LEFT(RIGHT($J$1,11),10),1)/100000000,[1]!EM_S_STM07_IS(E274,61,LEFT(RIGHT($J$1,5),4)&amp;"-12-31",1)/100000000))</f>
        <v>2.5715704824000003</v>
      </c>
      <c r="K274" s="36">
        <f t="shared" ca="1" si="22"/>
        <v>66.967930653169162</v>
      </c>
      <c r="L274" s="46">
        <f ca="1">IF(E274="","",IF(ISERROR(IF(行业估值!$E$7="最新年报",[1]!EM_S_STM07_BS(E274,140,LEFT(RIGHT($L$1,5),4)&amp;"-12-31",1)/100000000,[1]!EM_S_STM07_BS(E274,140,LEFT(RIGHT($L$1,11),10),1)/100000000)),0,IF(行业估值!$E$7="最新年报",[1]!EM_S_STM07_BS(E274,140,LEFT(RIGHT($L$1,5),4)&amp;"-12-31",1)/100000000,[1]!EM_S_STM07_BS(E274,140,LEFT(RIGHT($L$1,11),10),1)/100000000)))</f>
        <v>135.5277898997</v>
      </c>
      <c r="M274" s="36">
        <f t="shared" ca="1" si="23"/>
        <v>1.270682225856036</v>
      </c>
      <c r="N274" s="37">
        <f ca="1">IF(E274="","",IF(ISERROR([1]!EM_S_EST_NETPROFIT(E274,行业估值!$E$6,deadline)/100000000),"-",[1]!EM_S_EST_NETPROFIT(E274,行业估值!$E$6,deadline)/100000000))</f>
        <v>2.202</v>
      </c>
      <c r="O274" s="36">
        <f t="shared" ca="1" si="24"/>
        <v>78.207426764350586</v>
      </c>
      <c r="T274" s="64" t="s">
        <v>636</v>
      </c>
      <c r="U274" s="64" t="s">
        <v>637</v>
      </c>
    </row>
    <row r="275" spans="4:21">
      <c r="D275" s="45" t="str">
        <f>IF(AND(行业估值!$B$39=$G275,COUNTIF($G$2:$G$2552,$G275)&gt;=1),COUNTIF($G$2:G275,$G275),"")</f>
        <v/>
      </c>
      <c r="E275" s="65" t="str">
        <f t="shared" si="20"/>
        <v>000731.SZ</v>
      </c>
      <c r="F275" s="65" t="str">
        <f t="shared" si="21"/>
        <v>四川美丰</v>
      </c>
      <c r="G275" s="34" t="str">
        <f>IF(E275="","",IF(行业估值!$C$5="申万行业",[1]!EM_S_INFO_INDUSTRY_SW2014(E275,"1"),IF(行业估值!$C$5="证监会行业",[1]!EM_S_INFO_INDUSTRY_CSRC1(E275,"1"),[1]!EM_S_INFO_INDUSTRY_EM2016(E275,"1"))))</f>
        <v>基础化工</v>
      </c>
      <c r="H275" s="34" t="str">
        <f>IF(E275="","",IF($H$1="上证50",[1]!EM_S_INFO_COMPINDEX(E275,"000016"),"")&amp;IF($H$1="上证180",[1]!EM_S_INFO_COMPINDEX(E275,"000010"),"")&amp;IF($H$1="沪深300",[1]!EM_S_INFO_COMPINDEX(E275,"000300"),"")&amp;IF(AND($H$1="上证A股",RIGHT(E275,2)="SH"),"是","")&amp;IF(AND($H$1="深证A股",RIGHT(E275,2)="SZ"),"是","")&amp;IF(AND($H$1="创业板",LEFT(E275,1)-3=0),"是","")&amp;IF(AND($H$1="全部A股",E275&lt;&gt;0),"是","")&amp;IF(AND($H$1="中小板",LEFT(E275,3)="002"),"是",""))</f>
        <v>是</v>
      </c>
      <c r="I275" s="46">
        <f ca="1">IF(E275="","",IF(OR([1]!EM_S_VAL_MV(E275,deadline)="",[1]!EM_S_VAL_MV(E275,deadline)="--",[1]!EM_S_VAL_MV(E275,deadline)="null"),0,[1]!EM_S_VAL_MV(E275,deadline)/100000000))</f>
        <v>30.165701951999999</v>
      </c>
      <c r="J275" s="46">
        <f ca="1">IF(E275="","",IF(RIGHT(LEFT($J$1,6),3)="TTM",[1]!EM_S_FA_PROFIT_TTM(E275,LEFT(RIGHT($J$1,11),10),1)/100000000,[1]!EM_S_STM07_IS(E275,61,LEFT(RIGHT($J$1,5),4)&amp;"-12-31",1)/100000000))</f>
        <v>1.1640017784000001</v>
      </c>
      <c r="K275" s="36">
        <f t="shared" ca="1" si="22"/>
        <v>25.915511910527162</v>
      </c>
      <c r="L275" s="46">
        <f ca="1">IF(E275="","",IF(ISERROR(IF(行业估值!$E$7="最新年报",[1]!EM_S_STM07_BS(E275,140,LEFT(RIGHT($L$1,5),4)&amp;"-12-31",1)/100000000,[1]!EM_S_STM07_BS(E275,140,LEFT(RIGHT($L$1,11),10),1)/100000000)),0,IF(行业估值!$E$7="最新年报",[1]!EM_S_STM07_BS(E275,140,LEFT(RIGHT($L$1,5),4)&amp;"-12-31",1)/100000000,[1]!EM_S_STM07_BS(E275,140,LEFT(RIGHT($L$1,11),10),1)/100000000)))</f>
        <v>28.261530825599998</v>
      </c>
      <c r="M275" s="36">
        <f t="shared" ca="1" si="23"/>
        <v>1.0673767864221693</v>
      </c>
      <c r="N275" s="37" t="str">
        <f ca="1">IF(E275="","",IF(ISERROR([1]!EM_S_EST_NETPROFIT(E275,行业估值!$E$6,deadline)/100000000),"-",[1]!EM_S_EST_NETPROFIT(E275,行业估值!$E$6,deadline)/100000000))</f>
        <v>-</v>
      </c>
      <c r="O275" s="36" t="str">
        <f t="shared" ca="1" si="24"/>
        <v>-</v>
      </c>
      <c r="T275" s="64" t="s">
        <v>638</v>
      </c>
      <c r="U275" s="64" t="s">
        <v>639</v>
      </c>
    </row>
    <row r="276" spans="4:21">
      <c r="D276" s="45" t="str">
        <f>IF(AND(行业估值!$B$39=$G276,COUNTIF($G$2:$G$2552,$G276)&gt;=1),COUNTIF($G$2:G276,$G276),"")</f>
        <v/>
      </c>
      <c r="E276" s="65" t="str">
        <f t="shared" si="20"/>
        <v>000732.SZ</v>
      </c>
      <c r="F276" s="65" t="str">
        <f t="shared" si="21"/>
        <v>泰禾集团</v>
      </c>
      <c r="G276" s="34" t="str">
        <f>IF(E276="","",IF(行业估值!$C$5="申万行业",[1]!EM_S_INFO_INDUSTRY_SW2014(E276,"1"),IF(行业估值!$C$5="证监会行业",[1]!EM_S_INFO_INDUSTRY_CSRC1(E276,"1"),[1]!EM_S_INFO_INDUSTRY_EM2016(E276,"1"))))</f>
        <v>房地产</v>
      </c>
      <c r="H276" s="34" t="str">
        <f>IF(E276="","",IF($H$1="上证50",[1]!EM_S_INFO_COMPINDEX(E276,"000016"),"")&amp;IF($H$1="上证180",[1]!EM_S_INFO_COMPINDEX(E276,"000010"),"")&amp;IF($H$1="沪深300",[1]!EM_S_INFO_COMPINDEX(E276,"000300"),"")&amp;IF(AND($H$1="上证A股",RIGHT(E276,2)="SH"),"是","")&amp;IF(AND($H$1="深证A股",RIGHT(E276,2)="SZ"),"是","")&amp;IF(AND($H$1="创业板",LEFT(E276,1)-3=0),"是","")&amp;IF(AND($H$1="全部A股",E276&lt;&gt;0),"是","")&amp;IF(AND($H$1="中小板",LEFT(E276,3)="002"),"是",""))</f>
        <v>是</v>
      </c>
      <c r="I276" s="46">
        <f ca="1">IF(E276="","",IF(OR([1]!EM_S_VAL_MV(E276,deadline)="",[1]!EM_S_VAL_MV(E276,deadline)="--",[1]!EM_S_VAL_MV(E276,deadline)="null"),0,[1]!EM_S_VAL_MV(E276,deadline)/100000000))</f>
        <v>142.614052512</v>
      </c>
      <c r="J276" s="46">
        <f ca="1">IF(E276="","",IF(RIGHT(LEFT($J$1,6),3)="TTM",[1]!EM_S_FA_PROFIT_TTM(E276,LEFT(RIGHT($J$1,11),10),1)/100000000,[1]!EM_S_STM07_IS(E276,61,LEFT(RIGHT($J$1,5),4)&amp;"-12-31",1)/100000000))</f>
        <v>40.751704148199998</v>
      </c>
      <c r="K276" s="36">
        <f t="shared" ca="1" si="22"/>
        <v>3.4995849987858545</v>
      </c>
      <c r="L276" s="46">
        <f ca="1">IF(E276="","",IF(ISERROR(IF(行业估值!$E$7="最新年报",[1]!EM_S_STM07_BS(E276,140,LEFT(RIGHT($L$1,5),4)&amp;"-12-31",1)/100000000,[1]!EM_S_STM07_BS(E276,140,LEFT(RIGHT($L$1,11),10),1)/100000000)),0,IF(行业估值!$E$7="最新年报",[1]!EM_S_STM07_BS(E276,140,LEFT(RIGHT($L$1,5),4)&amp;"-12-31",1)/100000000,[1]!EM_S_STM07_BS(E276,140,LEFT(RIGHT($L$1,11),10),1)/100000000)))</f>
        <v>220.07466173</v>
      </c>
      <c r="M276" s="36">
        <f t="shared" ca="1" si="23"/>
        <v>0.64802577175816345</v>
      </c>
      <c r="N276" s="37">
        <f ca="1">IF(E276="","",IF(ISERROR([1]!EM_S_EST_NETPROFIT(E276,行业估值!$E$6,deadline)/100000000),"-",[1]!EM_S_EST_NETPROFIT(E276,行业估值!$E$6,deadline)/100000000))</f>
        <v>31.010200000000001</v>
      </c>
      <c r="O276" s="36">
        <f t="shared" ca="1" si="24"/>
        <v>4.5989401071905371</v>
      </c>
      <c r="T276" s="64" t="s">
        <v>640</v>
      </c>
      <c r="U276" s="64" t="s">
        <v>641</v>
      </c>
    </row>
    <row r="277" spans="4:21">
      <c r="D277" s="45" t="str">
        <f>IF(AND(行业估值!$B$39=$G277,COUNTIF($G$2:$G$2552,$G277)&gt;=1),COUNTIF($G$2:G277,$G277),"")</f>
        <v/>
      </c>
      <c r="E277" s="65" t="str">
        <f t="shared" si="20"/>
        <v>000733.SZ</v>
      </c>
      <c r="F277" s="65" t="str">
        <f t="shared" si="21"/>
        <v>振华科技</v>
      </c>
      <c r="G277" s="34" t="str">
        <f>IF(E277="","",IF(行业估值!$C$5="申万行业",[1]!EM_S_INFO_INDUSTRY_SW2014(E277,"1"),IF(行业估值!$C$5="证监会行业",[1]!EM_S_INFO_INDUSTRY_CSRC1(E277,"1"),[1]!EM_S_INFO_INDUSTRY_EM2016(E277,"1"))))</f>
        <v>电子设备</v>
      </c>
      <c r="H277" s="34" t="str">
        <f>IF(E277="","",IF($H$1="上证50",[1]!EM_S_INFO_COMPINDEX(E277,"000016"),"")&amp;IF($H$1="上证180",[1]!EM_S_INFO_COMPINDEX(E277,"000010"),"")&amp;IF($H$1="沪深300",[1]!EM_S_INFO_COMPINDEX(E277,"000300"),"")&amp;IF(AND($H$1="上证A股",RIGHT(E277,2)="SH"),"是","")&amp;IF(AND($H$1="深证A股",RIGHT(E277,2)="SZ"),"是","")&amp;IF(AND($H$1="创业板",LEFT(E277,1)-3=0),"是","")&amp;IF(AND($H$1="全部A股",E277&lt;&gt;0),"是","")&amp;IF(AND($H$1="中小板",LEFT(E277,3)="002"),"是",""))</f>
        <v>是</v>
      </c>
      <c r="I277" s="46">
        <f ca="1">IF(E277="","",IF(OR([1]!EM_S_VAL_MV(E277,deadline)="",[1]!EM_S_VAL_MV(E277,deadline)="--",[1]!EM_S_VAL_MV(E277,deadline)="null"),0,[1]!EM_S_VAL_MV(E277,deadline)/100000000))</f>
        <v>76.551595396599993</v>
      </c>
      <c r="J277" s="46">
        <f ca="1">IF(E277="","",IF(RIGHT(LEFT($J$1,6),3)="TTM",[1]!EM_S_FA_PROFIT_TTM(E277,LEFT(RIGHT($J$1,11),10),1)/100000000,[1]!EM_S_STM07_IS(E277,61,LEFT(RIGHT($J$1,5),4)&amp;"-12-31",1)/100000000))</f>
        <v>2.9318066522000001</v>
      </c>
      <c r="K277" s="36">
        <f t="shared" ca="1" si="22"/>
        <v>26.110724368251365</v>
      </c>
      <c r="L277" s="46">
        <f ca="1">IF(E277="","",IF(ISERROR(IF(行业估值!$E$7="最新年报",[1]!EM_S_STM07_BS(E277,140,LEFT(RIGHT($L$1,5),4)&amp;"-12-31",1)/100000000,[1]!EM_S_STM07_BS(E277,140,LEFT(RIGHT($L$1,11),10),1)/100000000)),0,IF(行业估值!$E$7="最新年报",[1]!EM_S_STM07_BS(E277,140,LEFT(RIGHT($L$1,5),4)&amp;"-12-31",1)/100000000,[1]!EM_S_STM07_BS(E277,140,LEFT(RIGHT($L$1,11),10),1)/100000000)))</f>
        <v>53.746574378299997</v>
      </c>
      <c r="M277" s="36">
        <f t="shared" ca="1" si="23"/>
        <v>1.4243065029183972</v>
      </c>
      <c r="N277" s="37">
        <f ca="1">IF(E277="","",IF(ISERROR([1]!EM_S_EST_NETPROFIT(E277,行业估值!$E$6,deadline)/100000000),"-",[1]!EM_S_EST_NETPROFIT(E277,行业估值!$E$6,deadline)/100000000))</f>
        <v>2.9951583333333338</v>
      </c>
      <c r="O277" s="36">
        <f t="shared" ca="1" si="24"/>
        <v>25.558446959097871</v>
      </c>
      <c r="T277" s="64" t="s">
        <v>642</v>
      </c>
      <c r="U277" s="64" t="s">
        <v>643</v>
      </c>
    </row>
    <row r="278" spans="4:21">
      <c r="D278" s="45" t="str">
        <f>IF(AND(行业估值!$B$39=$G278,COUNTIF($G$2:$G$2552,$G278)&gt;=1),COUNTIF($G$2:G278,$G278),"")</f>
        <v/>
      </c>
      <c r="E278" s="65" t="str">
        <f t="shared" si="20"/>
        <v>000735.SZ</v>
      </c>
      <c r="F278" s="65" t="str">
        <f t="shared" si="21"/>
        <v>罗牛山</v>
      </c>
      <c r="G278" s="34" t="str">
        <f>IF(E278="","",IF(行业估值!$C$5="申万行业",[1]!EM_S_INFO_INDUSTRY_SW2014(E278,"1"),IF(行业估值!$C$5="证监会行业",[1]!EM_S_INFO_INDUSTRY_CSRC1(E278,"1"),[1]!EM_S_INFO_INDUSTRY_EM2016(E278,"1"))))</f>
        <v>农林牧渔</v>
      </c>
      <c r="H278" s="34" t="str">
        <f>IF(E278="","",IF($H$1="上证50",[1]!EM_S_INFO_COMPINDEX(E278,"000016"),"")&amp;IF($H$1="上证180",[1]!EM_S_INFO_COMPINDEX(E278,"000010"),"")&amp;IF($H$1="沪深300",[1]!EM_S_INFO_COMPINDEX(E278,"000300"),"")&amp;IF(AND($H$1="上证A股",RIGHT(E278,2)="SH"),"是","")&amp;IF(AND($H$1="深证A股",RIGHT(E278,2)="SZ"),"是","")&amp;IF(AND($H$1="创业板",LEFT(E278,1)-3=0),"是","")&amp;IF(AND($H$1="全部A股",E278&lt;&gt;0),"是","")&amp;IF(AND($H$1="中小板",LEFT(E278,3)="002"),"是",""))</f>
        <v>是</v>
      </c>
      <c r="I278" s="46">
        <f ca="1">IF(E278="","",IF(OR([1]!EM_S_VAL_MV(E278,deadline)="",[1]!EM_S_VAL_MV(E278,deadline)="--",[1]!EM_S_VAL_MV(E278,deadline)="null"),0,[1]!EM_S_VAL_MV(E278,deadline)/100000000))</f>
        <v>106.28470324940001</v>
      </c>
      <c r="J278" s="46">
        <f ca="1">IF(E278="","",IF(RIGHT(LEFT($J$1,6),3)="TTM",[1]!EM_S_FA_PROFIT_TTM(E278,LEFT(RIGHT($J$1,11),10),1)/100000000,[1]!EM_S_STM07_IS(E278,61,LEFT(RIGHT($J$1,5),4)&amp;"-12-31",1)/100000000))</f>
        <v>-0.43135603950000001</v>
      </c>
      <c r="K278" s="36">
        <f t="shared" ca="1" si="22"/>
        <v>-246.39669673478633</v>
      </c>
      <c r="L278" s="46">
        <f ca="1">IF(E278="","",IF(ISERROR(IF(行业估值!$E$7="最新年报",[1]!EM_S_STM07_BS(E278,140,LEFT(RIGHT($L$1,5),4)&amp;"-12-31",1)/100000000,[1]!EM_S_STM07_BS(E278,140,LEFT(RIGHT($L$1,11),10),1)/100000000)),0,IF(行业估值!$E$7="最新年报",[1]!EM_S_STM07_BS(E278,140,LEFT(RIGHT($L$1,5),4)&amp;"-12-31",1)/100000000,[1]!EM_S_STM07_BS(E278,140,LEFT(RIGHT($L$1,11),10),1)/100000000)))</f>
        <v>39.0750624187</v>
      </c>
      <c r="M278" s="36">
        <f t="shared" ca="1" si="23"/>
        <v>2.7200136524551208</v>
      </c>
      <c r="N278" s="37" t="str">
        <f ca="1">IF(E278="","",IF(ISERROR([1]!EM_S_EST_NETPROFIT(E278,行业估值!$E$6,deadline)/100000000),"-",[1]!EM_S_EST_NETPROFIT(E278,行业估值!$E$6,deadline)/100000000))</f>
        <v>-</v>
      </c>
      <c r="O278" s="36" t="str">
        <f t="shared" ca="1" si="24"/>
        <v>-</v>
      </c>
      <c r="T278" s="64" t="s">
        <v>644</v>
      </c>
      <c r="U278" s="64" t="s">
        <v>645</v>
      </c>
    </row>
    <row r="279" spans="4:21">
      <c r="D279" s="45" t="str">
        <f>IF(AND(行业估值!$B$39=$G279,COUNTIF($G$2:$G$2552,$G279)&gt;=1),COUNTIF($G$2:G279,$G279),"")</f>
        <v/>
      </c>
      <c r="E279" s="65" t="str">
        <f t="shared" si="20"/>
        <v>000736.SZ</v>
      </c>
      <c r="F279" s="65" t="str">
        <f t="shared" si="21"/>
        <v>中交地产</v>
      </c>
      <c r="G279" s="34" t="str">
        <f>IF(E279="","",IF(行业估值!$C$5="申万行业",[1]!EM_S_INFO_INDUSTRY_SW2014(E279,"1"),IF(行业估值!$C$5="证监会行业",[1]!EM_S_INFO_INDUSTRY_CSRC1(E279,"1"),[1]!EM_S_INFO_INDUSTRY_EM2016(E279,"1"))))</f>
        <v>房地产</v>
      </c>
      <c r="H279" s="34" t="str">
        <f>IF(E279="","",IF($H$1="上证50",[1]!EM_S_INFO_COMPINDEX(E279,"000016"),"")&amp;IF($H$1="上证180",[1]!EM_S_INFO_COMPINDEX(E279,"000010"),"")&amp;IF($H$1="沪深300",[1]!EM_S_INFO_COMPINDEX(E279,"000300"),"")&amp;IF(AND($H$1="上证A股",RIGHT(E279,2)="SH"),"是","")&amp;IF(AND($H$1="深证A股",RIGHT(E279,2)="SZ"),"是","")&amp;IF(AND($H$1="创业板",LEFT(E279,1)-3=0),"是","")&amp;IF(AND($H$1="全部A股",E279&lt;&gt;0),"是","")&amp;IF(AND($H$1="中小板",LEFT(E279,3)="002"),"是",""))</f>
        <v>是</v>
      </c>
      <c r="I279" s="46">
        <f ca="1">IF(E279="","",IF(OR([1]!EM_S_VAL_MV(E279,deadline)="",[1]!EM_S_VAL_MV(E279,deadline)="--",[1]!EM_S_VAL_MV(E279,deadline)="null"),0,[1]!EM_S_VAL_MV(E279,deadline)/100000000))</f>
        <v>34.932169177600002</v>
      </c>
      <c r="J279" s="46">
        <f ca="1">IF(E279="","",IF(RIGHT(LEFT($J$1,6),3)="TTM",[1]!EM_S_FA_PROFIT_TTM(E279,LEFT(RIGHT($J$1,11),10),1)/100000000,[1]!EM_S_STM07_IS(E279,61,LEFT(RIGHT($J$1,5),4)&amp;"-12-31",1)/100000000))</f>
        <v>8.038684439299999</v>
      </c>
      <c r="K279" s="36">
        <f t="shared" ca="1" si="22"/>
        <v>4.3455082036584907</v>
      </c>
      <c r="L279" s="46">
        <f ca="1">IF(E279="","",IF(ISERROR(IF(行业估值!$E$7="最新年报",[1]!EM_S_STM07_BS(E279,140,LEFT(RIGHT($L$1,5),4)&amp;"-12-31",1)/100000000,[1]!EM_S_STM07_BS(E279,140,LEFT(RIGHT($L$1,11),10),1)/100000000)),0,IF(行业估值!$E$7="最新年报",[1]!EM_S_STM07_BS(E279,140,LEFT(RIGHT($L$1,5),4)&amp;"-12-31",1)/100000000,[1]!EM_S_STM07_BS(E279,140,LEFT(RIGHT($L$1,11),10),1)/100000000)))</f>
        <v>23.580119283400002</v>
      </c>
      <c r="M279" s="36">
        <f t="shared" ca="1" si="23"/>
        <v>1.4814246169734879</v>
      </c>
      <c r="N279" s="37" t="str">
        <f ca="1">IF(E279="","",IF(ISERROR([1]!EM_S_EST_NETPROFIT(E279,行业估值!$E$6,deadline)/100000000),"-",[1]!EM_S_EST_NETPROFIT(E279,行业估值!$E$6,deadline)/100000000))</f>
        <v>-</v>
      </c>
      <c r="O279" s="36" t="str">
        <f t="shared" ca="1" si="24"/>
        <v>-</v>
      </c>
      <c r="T279" s="64" t="s">
        <v>646</v>
      </c>
      <c r="U279" s="64" t="s">
        <v>647</v>
      </c>
    </row>
    <row r="280" spans="4:21">
      <c r="D280" s="45" t="str">
        <f>IF(AND(行业估值!$B$39=$G280,COUNTIF($G$2:$G$2552,$G280)&gt;=1),COUNTIF($G$2:G280,$G280),"")</f>
        <v/>
      </c>
      <c r="E280" s="65" t="str">
        <f t="shared" si="20"/>
        <v>000737.SZ</v>
      </c>
      <c r="F280" s="65" t="str">
        <f t="shared" si="21"/>
        <v>ST南风</v>
      </c>
      <c r="G280" s="34" t="str">
        <f>IF(E280="","",IF(行业估值!$C$5="申万行业",[1]!EM_S_INFO_INDUSTRY_SW2014(E280,"1"),IF(行业估值!$C$5="证监会行业",[1]!EM_S_INFO_INDUSTRY_CSRC1(E280,"1"),[1]!EM_S_INFO_INDUSTRY_EM2016(E280,"1"))))</f>
        <v>基础化工</v>
      </c>
      <c r="H280" s="34" t="str">
        <f>IF(E280="","",IF($H$1="上证50",[1]!EM_S_INFO_COMPINDEX(E280,"000016"),"")&amp;IF($H$1="上证180",[1]!EM_S_INFO_COMPINDEX(E280,"000010"),"")&amp;IF($H$1="沪深300",[1]!EM_S_INFO_COMPINDEX(E280,"000300"),"")&amp;IF(AND($H$1="上证A股",RIGHT(E280,2)="SH"),"是","")&amp;IF(AND($H$1="深证A股",RIGHT(E280,2)="SZ"),"是","")&amp;IF(AND($H$1="创业板",LEFT(E280,1)-3=0),"是","")&amp;IF(AND($H$1="全部A股",E280&lt;&gt;0),"是","")&amp;IF(AND($H$1="中小板",LEFT(E280,3)="002"),"是",""))</f>
        <v>是</v>
      </c>
      <c r="I280" s="46">
        <f ca="1">IF(E280="","",IF(OR([1]!EM_S_VAL_MV(E280,deadline)="",[1]!EM_S_VAL_MV(E280,deadline)="--",[1]!EM_S_VAL_MV(E280,deadline)="null"),0,[1]!EM_S_VAL_MV(E280,deadline)/100000000))</f>
        <v>15.145776</v>
      </c>
      <c r="J280" s="46">
        <f ca="1">IF(E280="","",IF(RIGHT(LEFT($J$1,6),3)="TTM",[1]!EM_S_FA_PROFIT_TTM(E280,LEFT(RIGHT($J$1,11),10),1)/100000000,[1]!EM_S_STM07_IS(E280,61,LEFT(RIGHT($J$1,5),4)&amp;"-12-31",1)/100000000))</f>
        <v>4.3240275133999999</v>
      </c>
      <c r="K280" s="36">
        <f t="shared" ca="1" si="22"/>
        <v>3.5027011167398463</v>
      </c>
      <c r="L280" s="46">
        <f ca="1">IF(E280="","",IF(ISERROR(IF(行业估值!$E$7="最新年报",[1]!EM_S_STM07_BS(E280,140,LEFT(RIGHT($L$1,5),4)&amp;"-12-31",1)/100000000,[1]!EM_S_STM07_BS(E280,140,LEFT(RIGHT($L$1,11),10),1)/100000000)),0,IF(行业估值!$E$7="最新年报",[1]!EM_S_STM07_BS(E280,140,LEFT(RIGHT($L$1,5),4)&amp;"-12-31",1)/100000000,[1]!EM_S_STM07_BS(E280,140,LEFT(RIGHT($L$1,11),10),1)/100000000)))</f>
        <v>3.8311296405999999</v>
      </c>
      <c r="M280" s="36">
        <f t="shared" ca="1" si="23"/>
        <v>3.9533446844226323</v>
      </c>
      <c r="N280" s="37" t="str">
        <f ca="1">IF(E280="","",IF(ISERROR([1]!EM_S_EST_NETPROFIT(E280,行业估值!$E$6,deadline)/100000000),"-",[1]!EM_S_EST_NETPROFIT(E280,行业估值!$E$6,deadline)/100000000))</f>
        <v>-</v>
      </c>
      <c r="O280" s="36" t="str">
        <f t="shared" ca="1" si="24"/>
        <v>-</v>
      </c>
      <c r="T280" s="64" t="s">
        <v>7191</v>
      </c>
      <c r="U280" s="64" t="s">
        <v>648</v>
      </c>
    </row>
    <row r="281" spans="4:21">
      <c r="D281" s="45" t="str">
        <f>IF(AND(行业估值!$B$39=$G281,COUNTIF($G$2:$G$2552,$G281)&gt;=1),COUNTIF($G$2:G281,$G281),"")</f>
        <v/>
      </c>
      <c r="E281" s="65" t="str">
        <f t="shared" si="20"/>
        <v>000738.SZ</v>
      </c>
      <c r="F281" s="65" t="str">
        <f t="shared" si="21"/>
        <v>航发控制</v>
      </c>
      <c r="G281" s="34" t="str">
        <f>IF(E281="","",IF(行业估值!$C$5="申万行业",[1]!EM_S_INFO_INDUSTRY_SW2014(E281,"1"),IF(行业估值!$C$5="证监会行业",[1]!EM_S_INFO_INDUSTRY_CSRC1(E281,"1"),[1]!EM_S_INFO_INDUSTRY_EM2016(E281,"1"))))</f>
        <v>国防与装备</v>
      </c>
      <c r="H281" s="34" t="str">
        <f>IF(E281="","",IF($H$1="上证50",[1]!EM_S_INFO_COMPINDEX(E281,"000016"),"")&amp;IF($H$1="上证180",[1]!EM_S_INFO_COMPINDEX(E281,"000010"),"")&amp;IF($H$1="沪深300",[1]!EM_S_INFO_COMPINDEX(E281,"000300"),"")&amp;IF(AND($H$1="上证A股",RIGHT(E281,2)="SH"),"是","")&amp;IF(AND($H$1="深证A股",RIGHT(E281,2)="SZ"),"是","")&amp;IF(AND($H$1="创业板",LEFT(E281,1)-3=0),"是","")&amp;IF(AND($H$1="全部A股",E281&lt;&gt;0),"是","")&amp;IF(AND($H$1="中小板",LEFT(E281,3)="002"),"是",""))</f>
        <v>是</v>
      </c>
      <c r="I281" s="46">
        <f ca="1">IF(E281="","",IF(OR([1]!EM_S_VAL_MV(E281,deadline)="",[1]!EM_S_VAL_MV(E281,deadline)="--",[1]!EM_S_VAL_MV(E281,deadline)="null"),0,[1]!EM_S_VAL_MV(E281,deadline)/100000000))</f>
        <v>145.9548352626</v>
      </c>
      <c r="J281" s="46">
        <f ca="1">IF(E281="","",IF(RIGHT(LEFT($J$1,6),3)="TTM",[1]!EM_S_FA_PROFIT_TTM(E281,LEFT(RIGHT($J$1,11),10),1)/100000000,[1]!EM_S_STM07_IS(E281,61,LEFT(RIGHT($J$1,5),4)&amp;"-12-31",1)/100000000))</f>
        <v>2.7643037893</v>
      </c>
      <c r="K281" s="36">
        <f t="shared" ca="1" si="22"/>
        <v>52.799853557180811</v>
      </c>
      <c r="L281" s="46">
        <f ca="1">IF(E281="","",IF(ISERROR(IF(行业估值!$E$7="最新年报",[1]!EM_S_STM07_BS(E281,140,LEFT(RIGHT($L$1,5),4)&amp;"-12-31",1)/100000000,[1]!EM_S_STM07_BS(E281,140,LEFT(RIGHT($L$1,11),10),1)/100000000)),0,IF(行业估值!$E$7="最新年报",[1]!EM_S_STM07_BS(E281,140,LEFT(RIGHT($L$1,5),4)&amp;"-12-31",1)/100000000,[1]!EM_S_STM07_BS(E281,140,LEFT(RIGHT($L$1,11),10),1)/100000000)))</f>
        <v>55.728877563699996</v>
      </c>
      <c r="M281" s="36">
        <f t="shared" ca="1" si="23"/>
        <v>2.6190162379597304</v>
      </c>
      <c r="N281" s="37">
        <f ca="1">IF(E281="","",IF(ISERROR([1]!EM_S_EST_NETPROFIT(E281,行业估值!$E$6,deadline)/100000000),"-",[1]!EM_S_EST_NETPROFIT(E281,行业估值!$E$6,deadline)/100000000))</f>
        <v>2.9696750000000001</v>
      </c>
      <c r="O281" s="36">
        <f t="shared" ca="1" si="24"/>
        <v>49.148420370107836</v>
      </c>
      <c r="T281" s="64" t="s">
        <v>649</v>
      </c>
      <c r="U281" s="64" t="s">
        <v>650</v>
      </c>
    </row>
    <row r="282" spans="4:21">
      <c r="D282" s="45" t="str">
        <f>IF(AND(行业估值!$B$39=$G282,COUNTIF($G$2:$G$2552,$G282)&gt;=1),COUNTIF($G$2:G282,$G282),"")</f>
        <v/>
      </c>
      <c r="E282" s="65" t="str">
        <f t="shared" si="20"/>
        <v>000739.SZ</v>
      </c>
      <c r="F282" s="65" t="str">
        <f t="shared" si="21"/>
        <v>普洛药业</v>
      </c>
      <c r="G282" s="34" t="str">
        <f>IF(E282="","",IF(行业估值!$C$5="申万行业",[1]!EM_S_INFO_INDUSTRY_SW2014(E282,"1"),IF(行业估值!$C$5="证监会行业",[1]!EM_S_INFO_INDUSTRY_CSRC1(E282,"1"),[1]!EM_S_INFO_INDUSTRY_EM2016(E282,"1"))))</f>
        <v>医药生物</v>
      </c>
      <c r="H282" s="34" t="str">
        <f>IF(E282="","",IF($H$1="上证50",[1]!EM_S_INFO_COMPINDEX(E282,"000016"),"")&amp;IF($H$1="上证180",[1]!EM_S_INFO_COMPINDEX(E282,"000010"),"")&amp;IF($H$1="沪深300",[1]!EM_S_INFO_COMPINDEX(E282,"000300"),"")&amp;IF(AND($H$1="上证A股",RIGHT(E282,2)="SH"),"是","")&amp;IF(AND($H$1="深证A股",RIGHT(E282,2)="SZ"),"是","")&amp;IF(AND($H$1="创业板",LEFT(E282,1)-3=0),"是","")&amp;IF(AND($H$1="全部A股",E282&lt;&gt;0),"是","")&amp;IF(AND($H$1="中小板",LEFT(E282,3)="002"),"是",""))</f>
        <v>是</v>
      </c>
      <c r="I282" s="46">
        <f ca="1">IF(E282="","",IF(OR([1]!EM_S_VAL_MV(E282,deadline)="",[1]!EM_S_VAL_MV(E282,deadline)="--",[1]!EM_S_VAL_MV(E282,deadline)="null"),0,[1]!EM_S_VAL_MV(E282,deadline)/100000000))</f>
        <v>154.1508727536</v>
      </c>
      <c r="J282" s="46">
        <f ca="1">IF(E282="","",IF(RIGHT(LEFT($J$1,6),3)="TTM",[1]!EM_S_FA_PROFIT_TTM(E282,LEFT(RIGHT($J$1,11),10),1)/100000000,[1]!EM_S_STM07_IS(E282,61,LEFT(RIGHT($J$1,5),4)&amp;"-12-31",1)/100000000))</f>
        <v>5.2877660035999998</v>
      </c>
      <c r="K282" s="36">
        <f t="shared" ca="1" si="22"/>
        <v>29.152362765041325</v>
      </c>
      <c r="L282" s="46">
        <f ca="1">IF(E282="","",IF(ISERROR(IF(行业估值!$E$7="最新年报",[1]!EM_S_STM07_BS(E282,140,LEFT(RIGHT($L$1,5),4)&amp;"-12-31",1)/100000000,[1]!EM_S_STM07_BS(E282,140,LEFT(RIGHT($L$1,11),10),1)/100000000)),0,IF(行业估值!$E$7="最新年报",[1]!EM_S_STM07_BS(E282,140,LEFT(RIGHT($L$1,5),4)&amp;"-12-31",1)/100000000,[1]!EM_S_STM07_BS(E282,140,LEFT(RIGHT($L$1,11),10),1)/100000000)))</f>
        <v>36.461281311800001</v>
      </c>
      <c r="M282" s="36">
        <f t="shared" ca="1" si="23"/>
        <v>4.2277963693972547</v>
      </c>
      <c r="N282" s="37">
        <f ca="1">IF(E282="","",IF(ISERROR([1]!EM_S_EST_NETPROFIT(E282,行业估值!$E$6,deadline)/100000000),"-",[1]!EM_S_EST_NETPROFIT(E282,行业估值!$E$6,deadline)/100000000))</f>
        <v>5.3766666666666678</v>
      </c>
      <c r="O282" s="36">
        <f t="shared" ca="1" si="24"/>
        <v>28.670342111642896</v>
      </c>
      <c r="T282" s="64" t="s">
        <v>651</v>
      </c>
      <c r="U282" s="64" t="s">
        <v>652</v>
      </c>
    </row>
    <row r="283" spans="4:21">
      <c r="D283" s="45" t="str">
        <f>IF(AND(行业估值!$B$39=$G283,COUNTIF($G$2:$G$2552,$G283)&gt;=1),COUNTIF($G$2:G283,$G283),"")</f>
        <v/>
      </c>
      <c r="E283" s="65" t="str">
        <f t="shared" si="20"/>
        <v>000750.SZ</v>
      </c>
      <c r="F283" s="65" t="str">
        <f t="shared" si="21"/>
        <v>国海证券</v>
      </c>
      <c r="G283" s="34" t="str">
        <f>IF(E283="","",IF(行业估值!$C$5="申万行业",[1]!EM_S_INFO_INDUSTRY_SW2014(E283,"1"),IF(行业估值!$C$5="证监会行业",[1]!EM_S_INFO_INDUSTRY_CSRC1(E283,"1"),[1]!EM_S_INFO_INDUSTRY_EM2016(E283,"1"))))</f>
        <v>金融</v>
      </c>
      <c r="H283" s="34" t="str">
        <f>IF(E283="","",IF($H$1="上证50",[1]!EM_S_INFO_COMPINDEX(E283,"000016"),"")&amp;IF($H$1="上证180",[1]!EM_S_INFO_COMPINDEX(E283,"000010"),"")&amp;IF($H$1="沪深300",[1]!EM_S_INFO_COMPINDEX(E283,"000300"),"")&amp;IF(AND($H$1="上证A股",RIGHT(E283,2)="SH"),"是","")&amp;IF(AND($H$1="深证A股",RIGHT(E283,2)="SZ"),"是","")&amp;IF(AND($H$1="创业板",LEFT(E283,1)-3=0),"是","")&amp;IF(AND($H$1="全部A股",E283&lt;&gt;0),"是","")&amp;IF(AND($H$1="中小板",LEFT(E283,3)="002"),"是",""))</f>
        <v>是</v>
      </c>
      <c r="I283" s="46">
        <f ca="1">IF(E283="","",IF(OR([1]!EM_S_VAL_MV(E283,deadline)="",[1]!EM_S_VAL_MV(E283,deadline)="--",[1]!EM_S_VAL_MV(E283,deadline)="null"),0,[1]!EM_S_VAL_MV(E283,deadline)/100000000))</f>
        <v>194.33648490919998</v>
      </c>
      <c r="J283" s="46">
        <f ca="1">IF(E283="","",IF(RIGHT(LEFT($J$1,6),3)="TTM",[1]!EM_S_FA_PROFIT_TTM(E283,LEFT(RIGHT($J$1,11),10),1)/100000000,[1]!EM_S_STM07_IS(E283,61,LEFT(RIGHT($J$1,5),4)&amp;"-12-31",1)/100000000))</f>
        <v>5.7168166315999995</v>
      </c>
      <c r="K283" s="36">
        <f t="shared" ca="1" si="22"/>
        <v>33.993828634452782</v>
      </c>
      <c r="L283" s="46">
        <f ca="1">IF(E283="","",IF(ISERROR(IF(行业估值!$E$7="最新年报",[1]!EM_S_STM07_BS(E283,140,LEFT(RIGHT($L$1,5),4)&amp;"-12-31",1)/100000000,[1]!EM_S_STM07_BS(E283,140,LEFT(RIGHT($L$1,11),10),1)/100000000)),0,IF(行业估值!$E$7="最新年报",[1]!EM_S_STM07_BS(E283,140,LEFT(RIGHT($L$1,5),4)&amp;"-12-31",1)/100000000,[1]!EM_S_STM07_BS(E283,140,LEFT(RIGHT($L$1,11),10),1)/100000000)))</f>
        <v>140.81629073969998</v>
      </c>
      <c r="M283" s="36">
        <f t="shared" ca="1" si="23"/>
        <v>1.3800710407038947</v>
      </c>
      <c r="N283" s="37" t="str">
        <f ca="1">IF(E283="","",IF(ISERROR([1]!EM_S_EST_NETPROFIT(E283,行业估值!$E$6,deadline)/100000000),"-",[1]!EM_S_EST_NETPROFIT(E283,行业估值!$E$6,deadline)/100000000))</f>
        <v>-</v>
      </c>
      <c r="O283" s="36" t="str">
        <f t="shared" ca="1" si="24"/>
        <v>-</v>
      </c>
      <c r="T283" s="64" t="s">
        <v>653</v>
      </c>
      <c r="U283" s="64" t="s">
        <v>654</v>
      </c>
    </row>
    <row r="284" spans="4:21">
      <c r="D284" s="45" t="str">
        <f>IF(AND(行业估值!$B$39=$G284,COUNTIF($G$2:$G$2552,$G284)&gt;=1),COUNTIF($G$2:G284,$G284),"")</f>
        <v/>
      </c>
      <c r="E284" s="65" t="str">
        <f t="shared" si="20"/>
        <v>000751.SZ</v>
      </c>
      <c r="F284" s="65" t="str">
        <f t="shared" si="21"/>
        <v>锌业股份</v>
      </c>
      <c r="G284" s="34" t="str">
        <f>IF(E284="","",IF(行业估值!$C$5="申万行业",[1]!EM_S_INFO_INDUSTRY_SW2014(E284,"1"),IF(行业估值!$C$5="证监会行业",[1]!EM_S_INFO_INDUSTRY_CSRC1(E284,"1"),[1]!EM_S_INFO_INDUSTRY_EM2016(E284,"1"))))</f>
        <v>有色金属</v>
      </c>
      <c r="H284" s="34" t="str">
        <f>IF(E284="","",IF($H$1="上证50",[1]!EM_S_INFO_COMPINDEX(E284,"000016"),"")&amp;IF($H$1="上证180",[1]!EM_S_INFO_COMPINDEX(E284,"000010"),"")&amp;IF($H$1="沪深300",[1]!EM_S_INFO_COMPINDEX(E284,"000300"),"")&amp;IF(AND($H$1="上证A股",RIGHT(E284,2)="SH"),"是","")&amp;IF(AND($H$1="深证A股",RIGHT(E284,2)="SZ"),"是","")&amp;IF(AND($H$1="创业板",LEFT(E284,1)-3=0),"是","")&amp;IF(AND($H$1="全部A股",E284&lt;&gt;0),"是","")&amp;IF(AND($H$1="中小板",LEFT(E284,3)="002"),"是",""))</f>
        <v>是</v>
      </c>
      <c r="I284" s="46">
        <f ca="1">IF(E284="","",IF(OR([1]!EM_S_VAL_MV(E284,deadline)="",[1]!EM_S_VAL_MV(E284,deadline)="--",[1]!EM_S_VAL_MV(E284,deadline)="null"),0,[1]!EM_S_VAL_MV(E284,deadline)/100000000))</f>
        <v>42.860026081599997</v>
      </c>
      <c r="J284" s="46">
        <f ca="1">IF(E284="","",IF(RIGHT(LEFT($J$1,6),3)="TTM",[1]!EM_S_FA_PROFIT_TTM(E284,LEFT(RIGHT($J$1,11),10),1)/100000000,[1]!EM_S_STM07_IS(E284,61,LEFT(RIGHT($J$1,5),4)&amp;"-12-31",1)/100000000))</f>
        <v>1.3365807245000001</v>
      </c>
      <c r="K284" s="36">
        <f t="shared" ca="1" si="22"/>
        <v>32.066919188613511</v>
      </c>
      <c r="L284" s="46">
        <f ca="1">IF(E284="","",IF(ISERROR(IF(行业估值!$E$7="最新年报",[1]!EM_S_STM07_BS(E284,140,LEFT(RIGHT($L$1,5),4)&amp;"-12-31",1)/100000000,[1]!EM_S_STM07_BS(E284,140,LEFT(RIGHT($L$1,11),10),1)/100000000)),0,IF(行业估值!$E$7="最新年报",[1]!EM_S_STM07_BS(E284,140,LEFT(RIGHT($L$1,5),4)&amp;"-12-31",1)/100000000,[1]!EM_S_STM07_BS(E284,140,LEFT(RIGHT($L$1,11),10),1)/100000000)))</f>
        <v>25.639149795799998</v>
      </c>
      <c r="M284" s="36">
        <f t="shared" ca="1" si="23"/>
        <v>1.6716633126665139</v>
      </c>
      <c r="N284" s="37">
        <f ca="1">IF(E284="","",IF(ISERROR([1]!EM_S_EST_NETPROFIT(E284,行业估值!$E$6,deadline)/100000000),"-",[1]!EM_S_EST_NETPROFIT(E284,行业估值!$E$6,deadline)/100000000))</f>
        <v>2.0369000000000002</v>
      </c>
      <c r="O284" s="36">
        <f t="shared" ca="1" si="24"/>
        <v>21.041791978791299</v>
      </c>
      <c r="T284" s="64" t="s">
        <v>655</v>
      </c>
      <c r="U284" s="64" t="s">
        <v>656</v>
      </c>
    </row>
    <row r="285" spans="4:21">
      <c r="D285" s="45" t="str">
        <f>IF(AND(行业估值!$B$39=$G285,COUNTIF($G$2:$G$2552,$G285)&gt;=1),COUNTIF($G$2:G285,$G285),"")</f>
        <v/>
      </c>
      <c r="E285" s="65" t="str">
        <f t="shared" si="20"/>
        <v>000752.SZ</v>
      </c>
      <c r="F285" s="65" t="str">
        <f t="shared" si="21"/>
        <v>*ST西发</v>
      </c>
      <c r="G285" s="34" t="str">
        <f>IF(E285="","",IF(行业估值!$C$5="申万行业",[1]!EM_S_INFO_INDUSTRY_SW2014(E285,"1"),IF(行业估值!$C$5="证监会行业",[1]!EM_S_INFO_INDUSTRY_CSRC1(E285,"1"),[1]!EM_S_INFO_INDUSTRY_EM2016(E285,"1"))))</f>
        <v>食品饮料</v>
      </c>
      <c r="H285" s="34" t="str">
        <f>IF(E285="","",IF($H$1="上证50",[1]!EM_S_INFO_COMPINDEX(E285,"000016"),"")&amp;IF($H$1="上证180",[1]!EM_S_INFO_COMPINDEX(E285,"000010"),"")&amp;IF($H$1="沪深300",[1]!EM_S_INFO_COMPINDEX(E285,"000300"),"")&amp;IF(AND($H$1="上证A股",RIGHT(E285,2)="SH"),"是","")&amp;IF(AND($H$1="深证A股",RIGHT(E285,2)="SZ"),"是","")&amp;IF(AND($H$1="创业板",LEFT(E285,1)-3=0),"是","")&amp;IF(AND($H$1="全部A股",E285&lt;&gt;0),"是","")&amp;IF(AND($H$1="中小板",LEFT(E285,3)="002"),"是",""))</f>
        <v>是</v>
      </c>
      <c r="I285" s="46">
        <f ca="1">IF(E285="","",IF(OR([1]!EM_S_VAL_MV(E285,deadline)="",[1]!EM_S_VAL_MV(E285,deadline)="--",[1]!EM_S_VAL_MV(E285,deadline)="null"),0,[1]!EM_S_VAL_MV(E285,deadline)/100000000))</f>
        <v>9.6535607705999986</v>
      </c>
      <c r="J285" s="46">
        <f ca="1">IF(E285="","",IF(RIGHT(LEFT($J$1,6),3)="TTM",[1]!EM_S_FA_PROFIT_TTM(E285,LEFT(RIGHT($J$1,11),10),1)/100000000,[1]!EM_S_STM07_IS(E285,61,LEFT(RIGHT($J$1,5),4)&amp;"-12-31",1)/100000000))</f>
        <v>-4.3936605887000004</v>
      </c>
      <c r="K285" s="36">
        <f t="shared" ca="1" si="22"/>
        <v>-2.1971566933112374</v>
      </c>
      <c r="L285" s="46">
        <f ca="1">IF(E285="","",IF(ISERROR(IF(行业估值!$E$7="最新年报",[1]!EM_S_STM07_BS(E285,140,LEFT(RIGHT($L$1,5),4)&amp;"-12-31",1)/100000000,[1]!EM_S_STM07_BS(E285,140,LEFT(RIGHT($L$1,11),10),1)/100000000)),0,IF(行业估值!$E$7="最新年报",[1]!EM_S_STM07_BS(E285,140,LEFT(RIGHT($L$1,5),4)&amp;"-12-31",1)/100000000,[1]!EM_S_STM07_BS(E285,140,LEFT(RIGHT($L$1,11),10),1)/100000000)))</f>
        <v>3.1972761844000002</v>
      </c>
      <c r="M285" s="36">
        <f t="shared" ca="1" si="23"/>
        <v>3.0193077525492478</v>
      </c>
      <c r="N285" s="37" t="str">
        <f ca="1">IF(E285="","",IF(ISERROR([1]!EM_S_EST_NETPROFIT(E285,行业估值!$E$6,deadline)/100000000),"-",[1]!EM_S_EST_NETPROFIT(E285,行业估值!$E$6,deadline)/100000000))</f>
        <v>-</v>
      </c>
      <c r="O285" s="36" t="str">
        <f t="shared" ca="1" si="24"/>
        <v>-</v>
      </c>
      <c r="T285" s="64" t="s">
        <v>7192</v>
      </c>
      <c r="U285" s="64" t="s">
        <v>657</v>
      </c>
    </row>
    <row r="286" spans="4:21">
      <c r="D286" s="45" t="str">
        <f>IF(AND(行业估值!$B$39=$G286,COUNTIF($G$2:$G$2552,$G286)&gt;=1),COUNTIF($G$2:G286,$G286),"")</f>
        <v/>
      </c>
      <c r="E286" s="65" t="str">
        <f t="shared" si="20"/>
        <v>000753.SZ</v>
      </c>
      <c r="F286" s="65" t="str">
        <f t="shared" si="21"/>
        <v>漳州发展</v>
      </c>
      <c r="G286" s="34" t="str">
        <f>IF(E286="","",IF(行业估值!$C$5="申万行业",[1]!EM_S_INFO_INDUSTRY_SW2014(E286,"1"),IF(行业估值!$C$5="证监会行业",[1]!EM_S_INFO_INDUSTRY_CSRC1(E286,"1"),[1]!EM_S_INFO_INDUSTRY_EM2016(E286,"1"))))</f>
        <v>交运设备</v>
      </c>
      <c r="H286" s="34" t="str">
        <f>IF(E286="","",IF($H$1="上证50",[1]!EM_S_INFO_COMPINDEX(E286,"000016"),"")&amp;IF($H$1="上证180",[1]!EM_S_INFO_COMPINDEX(E286,"000010"),"")&amp;IF($H$1="沪深300",[1]!EM_S_INFO_COMPINDEX(E286,"000300"),"")&amp;IF(AND($H$1="上证A股",RIGHT(E286,2)="SH"),"是","")&amp;IF(AND($H$1="深证A股",RIGHT(E286,2)="SZ"),"是","")&amp;IF(AND($H$1="创业板",LEFT(E286,1)-3=0),"是","")&amp;IF(AND($H$1="全部A股",E286&lt;&gt;0),"是","")&amp;IF(AND($H$1="中小板",LEFT(E286,3)="002"),"是",""))</f>
        <v>是</v>
      </c>
      <c r="I286" s="46">
        <f ca="1">IF(E286="","",IF(OR([1]!EM_S_VAL_MV(E286,deadline)="",[1]!EM_S_VAL_MV(E286,deadline)="--",[1]!EM_S_VAL_MV(E286,deadline)="null"),0,[1]!EM_S_VAL_MV(E286,deadline)/100000000))</f>
        <v>28.1580624164</v>
      </c>
      <c r="J286" s="46">
        <f ca="1">IF(E286="","",IF(RIGHT(LEFT($J$1,6),3)="TTM",[1]!EM_S_FA_PROFIT_TTM(E286,LEFT(RIGHT($J$1,11),10),1)/100000000,[1]!EM_S_STM07_IS(E286,61,LEFT(RIGHT($J$1,5),4)&amp;"-12-31",1)/100000000))</f>
        <v>0.74752407489999995</v>
      </c>
      <c r="K286" s="36">
        <f t="shared" ca="1" si="22"/>
        <v>37.668435521848373</v>
      </c>
      <c r="L286" s="46">
        <f ca="1">IF(E286="","",IF(ISERROR(IF(行业估值!$E$7="最新年报",[1]!EM_S_STM07_BS(E286,140,LEFT(RIGHT($L$1,5),4)&amp;"-12-31",1)/100000000,[1]!EM_S_STM07_BS(E286,140,LEFT(RIGHT($L$1,11),10),1)/100000000)),0,IF(行业估值!$E$7="最新年报",[1]!EM_S_STM07_BS(E286,140,LEFT(RIGHT($L$1,5),4)&amp;"-12-31",1)/100000000,[1]!EM_S_STM07_BS(E286,140,LEFT(RIGHT($L$1,11),10),1)/100000000)))</f>
        <v>22.788831839299998</v>
      </c>
      <c r="M286" s="36">
        <f t="shared" ca="1" si="23"/>
        <v>1.2356079774058717</v>
      </c>
      <c r="N286" s="37" t="str">
        <f ca="1">IF(E286="","",IF(ISERROR([1]!EM_S_EST_NETPROFIT(E286,行业估值!$E$6,deadline)/100000000),"-",[1]!EM_S_EST_NETPROFIT(E286,行业估值!$E$6,deadline)/100000000))</f>
        <v>-</v>
      </c>
      <c r="O286" s="36" t="str">
        <f t="shared" ca="1" si="24"/>
        <v>-</v>
      </c>
      <c r="T286" s="64" t="s">
        <v>658</v>
      </c>
      <c r="U286" s="64" t="s">
        <v>659</v>
      </c>
    </row>
    <row r="287" spans="4:21">
      <c r="D287" s="45" t="str">
        <f>IF(AND(行业估值!$B$39=$G287,COUNTIF($G$2:$G$2552,$G287)&gt;=1),COUNTIF($G$2:G287,$G287),"")</f>
        <v/>
      </c>
      <c r="E287" s="65" t="str">
        <f t="shared" si="20"/>
        <v>000755.SZ</v>
      </c>
      <c r="F287" s="65" t="str">
        <f t="shared" si="21"/>
        <v>山西路桥</v>
      </c>
      <c r="G287" s="34" t="str">
        <f>IF(E287="","",IF(行业估值!$C$5="申万行业",[1]!EM_S_INFO_INDUSTRY_SW2014(E287,"1"),IF(行业估值!$C$5="证监会行业",[1]!EM_S_INFO_INDUSTRY_CSRC1(E287,"1"),[1]!EM_S_INFO_INDUSTRY_EM2016(E287,"1"))))</f>
        <v>交通运输</v>
      </c>
      <c r="H287" s="34" t="str">
        <f>IF(E287="","",IF($H$1="上证50",[1]!EM_S_INFO_COMPINDEX(E287,"000016"),"")&amp;IF($H$1="上证180",[1]!EM_S_INFO_COMPINDEX(E287,"000010"),"")&amp;IF($H$1="沪深300",[1]!EM_S_INFO_COMPINDEX(E287,"000300"),"")&amp;IF(AND($H$1="上证A股",RIGHT(E287,2)="SH"),"是","")&amp;IF(AND($H$1="深证A股",RIGHT(E287,2)="SZ"),"是","")&amp;IF(AND($H$1="创业板",LEFT(E287,1)-3=0),"是","")&amp;IF(AND($H$1="全部A股",E287&lt;&gt;0),"是","")&amp;IF(AND($H$1="中小板",LEFT(E287,3)="002"),"是",""))</f>
        <v>是</v>
      </c>
      <c r="I287" s="46">
        <f ca="1">IF(E287="","",IF(OR([1]!EM_S_VAL_MV(E287,deadline)="",[1]!EM_S_VAL_MV(E287,deadline)="--",[1]!EM_S_VAL_MV(E287,deadline)="null"),0,[1]!EM_S_VAL_MV(E287,deadline)/100000000))</f>
        <v>17.5974232875</v>
      </c>
      <c r="J287" s="46">
        <f ca="1">IF(E287="","",IF(RIGHT(LEFT($J$1,6),3)="TTM",[1]!EM_S_FA_PROFIT_TTM(E287,LEFT(RIGHT($J$1,11),10),1)/100000000,[1]!EM_S_STM07_IS(E287,61,LEFT(RIGHT($J$1,5),4)&amp;"-12-31",1)/100000000))</f>
        <v>2.6142062421000003</v>
      </c>
      <c r="K287" s="36">
        <f t="shared" ca="1" si="22"/>
        <v>6.7314594403859784</v>
      </c>
      <c r="L287" s="46">
        <f ca="1">IF(E287="","",IF(ISERROR(IF(行业估值!$E$7="最新年报",[1]!EM_S_STM07_BS(E287,140,LEFT(RIGHT($L$1,5),4)&amp;"-12-31",1)/100000000,[1]!EM_S_STM07_BS(E287,140,LEFT(RIGHT($L$1,11),10),1)/100000000)),0,IF(行业估值!$E$7="最新年报",[1]!EM_S_STM07_BS(E287,140,LEFT(RIGHT($L$1,5),4)&amp;"-12-31",1)/100000000,[1]!EM_S_STM07_BS(E287,140,LEFT(RIGHT($L$1,11),10),1)/100000000)))</f>
        <v>11.768837681900001</v>
      </c>
      <c r="M287" s="36">
        <f t="shared" ca="1" si="23"/>
        <v>1.4952558411578851</v>
      </c>
      <c r="N287" s="37" t="str">
        <f ca="1">IF(E287="","",IF(ISERROR([1]!EM_S_EST_NETPROFIT(E287,行业估值!$E$6,deadline)/100000000),"-",[1]!EM_S_EST_NETPROFIT(E287,行业估值!$E$6,deadline)/100000000))</f>
        <v>-</v>
      </c>
      <c r="O287" s="36" t="str">
        <f t="shared" ca="1" si="24"/>
        <v>-</v>
      </c>
      <c r="T287" s="64" t="s">
        <v>660</v>
      </c>
      <c r="U287" s="64" t="s">
        <v>661</v>
      </c>
    </row>
    <row r="288" spans="4:21">
      <c r="D288" s="45" t="str">
        <f>IF(AND(行业估值!$B$39=$G288,COUNTIF($G$2:$G$2552,$G288)&gt;=1),COUNTIF($G$2:G288,$G288),"")</f>
        <v/>
      </c>
      <c r="E288" s="65" t="str">
        <f t="shared" si="20"/>
        <v>000756.SZ</v>
      </c>
      <c r="F288" s="65" t="str">
        <f t="shared" si="21"/>
        <v>新华制药</v>
      </c>
      <c r="G288" s="34" t="str">
        <f>IF(E288="","",IF(行业估值!$C$5="申万行业",[1]!EM_S_INFO_INDUSTRY_SW2014(E288,"1"),IF(行业估值!$C$5="证监会行业",[1]!EM_S_INFO_INDUSTRY_CSRC1(E288,"1"),[1]!EM_S_INFO_INDUSTRY_EM2016(E288,"1"))))</f>
        <v>医药生物</v>
      </c>
      <c r="H288" s="34" t="str">
        <f>IF(E288="","",IF($H$1="上证50",[1]!EM_S_INFO_COMPINDEX(E288,"000016"),"")&amp;IF($H$1="上证180",[1]!EM_S_INFO_COMPINDEX(E288,"000010"),"")&amp;IF($H$1="沪深300",[1]!EM_S_INFO_COMPINDEX(E288,"000300"),"")&amp;IF(AND($H$1="上证A股",RIGHT(E288,2)="SH"),"是","")&amp;IF(AND($H$1="深证A股",RIGHT(E288,2)="SZ"),"是","")&amp;IF(AND($H$1="创业板",LEFT(E288,1)-3=0),"是","")&amp;IF(AND($H$1="全部A股",E288&lt;&gt;0),"是","")&amp;IF(AND($H$1="中小板",LEFT(E288,3)="002"),"是",""))</f>
        <v>是</v>
      </c>
      <c r="I288" s="46">
        <f ca="1">IF(E288="","",IF(OR([1]!EM_S_VAL_MV(E288,deadline)="",[1]!EM_S_VAL_MV(E288,deadline)="--",[1]!EM_S_VAL_MV(E288,deadline)="null"),0,[1]!EM_S_VAL_MV(E288,deadline)/100000000))</f>
        <v>43.281417511199997</v>
      </c>
      <c r="J288" s="46">
        <f ca="1">IF(E288="","",IF(RIGHT(LEFT($J$1,6),3)="TTM",[1]!EM_S_FA_PROFIT_TTM(E288,LEFT(RIGHT($J$1,11),10),1)/100000000,[1]!EM_S_STM07_IS(E288,61,LEFT(RIGHT($J$1,5),4)&amp;"-12-31",1)/100000000))</f>
        <v>3.1848559080000003</v>
      </c>
      <c r="K288" s="36">
        <f t="shared" ca="1" si="22"/>
        <v>13.589756887425249</v>
      </c>
      <c r="L288" s="46">
        <f ca="1">IF(E288="","",IF(ISERROR(IF(行业估值!$E$7="最新年报",[1]!EM_S_STM07_BS(E288,140,LEFT(RIGHT($L$1,5),4)&amp;"-12-31",1)/100000000,[1]!EM_S_STM07_BS(E288,140,LEFT(RIGHT($L$1,11),10),1)/100000000)),0,IF(行业估值!$E$7="最新年报",[1]!EM_S_STM07_BS(E288,140,LEFT(RIGHT($L$1,5),4)&amp;"-12-31",1)/100000000,[1]!EM_S_STM07_BS(E288,140,LEFT(RIGHT($L$1,11),10),1)/100000000)))</f>
        <v>28.9334121813</v>
      </c>
      <c r="M288" s="36">
        <f t="shared" ca="1" si="23"/>
        <v>1.49589745032469</v>
      </c>
      <c r="N288" s="37">
        <f ca="1">IF(E288="","",IF(ISERROR([1]!EM_S_EST_NETPROFIT(E288,行业估值!$E$6,deadline)/100000000),"-",[1]!EM_S_EST_NETPROFIT(E288,行业估值!$E$6,deadline)/100000000))</f>
        <v>2.8589000000000002</v>
      </c>
      <c r="O288" s="36">
        <f t="shared" ca="1" si="24"/>
        <v>15.139185529819159</v>
      </c>
      <c r="T288" s="64" t="s">
        <v>662</v>
      </c>
      <c r="U288" s="64" t="s">
        <v>663</v>
      </c>
    </row>
    <row r="289" spans="4:21">
      <c r="D289" s="45" t="str">
        <f>IF(AND(行业估值!$B$39=$G289,COUNTIF($G$2:$G$2552,$G289)&gt;=1),COUNTIF($G$2:G289,$G289),"")</f>
        <v/>
      </c>
      <c r="E289" s="65" t="str">
        <f t="shared" si="20"/>
        <v>000757.SZ</v>
      </c>
      <c r="F289" s="65" t="str">
        <f t="shared" si="21"/>
        <v>浩物股份</v>
      </c>
      <c r="G289" s="34" t="str">
        <f>IF(E289="","",IF(行业估值!$C$5="申万行业",[1]!EM_S_INFO_INDUSTRY_SW2014(E289,"1"),IF(行业估值!$C$5="证监会行业",[1]!EM_S_INFO_INDUSTRY_CSRC1(E289,"1"),[1]!EM_S_INFO_INDUSTRY_EM2016(E289,"1"))))</f>
        <v>交运设备</v>
      </c>
      <c r="H289" s="34" t="str">
        <f>IF(E289="","",IF($H$1="上证50",[1]!EM_S_INFO_COMPINDEX(E289,"000016"),"")&amp;IF($H$1="上证180",[1]!EM_S_INFO_COMPINDEX(E289,"000010"),"")&amp;IF($H$1="沪深300",[1]!EM_S_INFO_COMPINDEX(E289,"000300"),"")&amp;IF(AND($H$1="上证A股",RIGHT(E289,2)="SH"),"是","")&amp;IF(AND($H$1="深证A股",RIGHT(E289,2)="SZ"),"是","")&amp;IF(AND($H$1="创业板",LEFT(E289,1)-3=0),"是","")&amp;IF(AND($H$1="全部A股",E289&lt;&gt;0),"是","")&amp;IF(AND($H$1="中小板",LEFT(E289,3)="002"),"是",""))</f>
        <v>是</v>
      </c>
      <c r="I289" s="46">
        <f ca="1">IF(E289="","",IF(OR([1]!EM_S_VAL_MV(E289,deadline)="",[1]!EM_S_VAL_MV(E289,deadline)="--",[1]!EM_S_VAL_MV(E289,deadline)="null"),0,[1]!EM_S_VAL_MV(E289,deadline)/100000000))</f>
        <v>26.203721270900001</v>
      </c>
      <c r="J289" s="46">
        <f ca="1">IF(E289="","",IF(RIGHT(LEFT($J$1,6),3)="TTM",[1]!EM_S_FA_PROFIT_TTM(E289,LEFT(RIGHT($J$1,11),10),1)/100000000,[1]!EM_S_STM07_IS(E289,61,LEFT(RIGHT($J$1,5),4)&amp;"-12-31",1)/100000000))</f>
        <v>0.71389391670000002</v>
      </c>
      <c r="K289" s="36">
        <f t="shared" ca="1" si="22"/>
        <v>36.705343270086445</v>
      </c>
      <c r="L289" s="46">
        <f ca="1">IF(E289="","",IF(ISERROR(IF(行业估值!$E$7="最新年报",[1]!EM_S_STM07_BS(E289,140,LEFT(RIGHT($L$1,5),4)&amp;"-12-31",1)/100000000,[1]!EM_S_STM07_BS(E289,140,LEFT(RIGHT($L$1,11),10),1)/100000000)),0,IF(行业估值!$E$7="最新年报",[1]!EM_S_STM07_BS(E289,140,LEFT(RIGHT($L$1,5),4)&amp;"-12-31",1)/100000000,[1]!EM_S_STM07_BS(E289,140,LEFT(RIGHT($L$1,11),10),1)/100000000)))</f>
        <v>13.9111294634</v>
      </c>
      <c r="M289" s="36">
        <f t="shared" ca="1" si="23"/>
        <v>1.883651599953954</v>
      </c>
      <c r="N289" s="37" t="str">
        <f ca="1">IF(E289="","",IF(ISERROR([1]!EM_S_EST_NETPROFIT(E289,行业估值!$E$6,deadline)/100000000),"-",[1]!EM_S_EST_NETPROFIT(E289,行业估值!$E$6,deadline)/100000000))</f>
        <v>-</v>
      </c>
      <c r="O289" s="36" t="str">
        <f t="shared" ca="1" si="24"/>
        <v>-</v>
      </c>
      <c r="T289" s="64" t="s">
        <v>664</v>
      </c>
      <c r="U289" s="64" t="s">
        <v>665</v>
      </c>
    </row>
    <row r="290" spans="4:21">
      <c r="D290" s="45" t="str">
        <f>IF(AND(行业估值!$B$39=$G290,COUNTIF($G$2:$G$2552,$G290)&gt;=1),COUNTIF($G$2:G290,$G290),"")</f>
        <v/>
      </c>
      <c r="E290" s="65" t="str">
        <f t="shared" si="20"/>
        <v>000758.SZ</v>
      </c>
      <c r="F290" s="65" t="str">
        <f t="shared" si="21"/>
        <v>中色股份</v>
      </c>
      <c r="G290" s="34" t="str">
        <f>IF(E290="","",IF(行业估值!$C$5="申万行业",[1]!EM_S_INFO_INDUSTRY_SW2014(E290,"1"),IF(行业估值!$C$5="证监会行业",[1]!EM_S_INFO_INDUSTRY_CSRC1(E290,"1"),[1]!EM_S_INFO_INDUSTRY_EM2016(E290,"1"))))</f>
        <v>有色金属</v>
      </c>
      <c r="H290" s="34" t="str">
        <f>IF(E290="","",IF($H$1="上证50",[1]!EM_S_INFO_COMPINDEX(E290,"000016"),"")&amp;IF($H$1="上证180",[1]!EM_S_INFO_COMPINDEX(E290,"000010"),"")&amp;IF($H$1="沪深300",[1]!EM_S_INFO_COMPINDEX(E290,"000300"),"")&amp;IF(AND($H$1="上证A股",RIGHT(E290,2)="SH"),"是","")&amp;IF(AND($H$1="深证A股",RIGHT(E290,2)="SZ"),"是","")&amp;IF(AND($H$1="创业板",LEFT(E290,1)-3=0),"是","")&amp;IF(AND($H$1="全部A股",E290&lt;&gt;0),"是","")&amp;IF(AND($H$1="中小板",LEFT(E290,3)="002"),"是",""))</f>
        <v>是</v>
      </c>
      <c r="I290" s="46">
        <f ca="1">IF(E290="","",IF(OR([1]!EM_S_VAL_MV(E290,deadline)="",[1]!EM_S_VAL_MV(E290,deadline)="--",[1]!EM_S_VAL_MV(E290,deadline)="null"),0,[1]!EM_S_VAL_MV(E290,deadline)/100000000))</f>
        <v>80.350639699200002</v>
      </c>
      <c r="J290" s="46">
        <f ca="1">IF(E290="","",IF(RIGHT(LEFT($J$1,6),3)="TTM",[1]!EM_S_FA_PROFIT_TTM(E290,LEFT(RIGHT($J$1,11),10),1)/100000000,[1]!EM_S_STM07_IS(E290,61,LEFT(RIGHT($J$1,5),4)&amp;"-12-31",1)/100000000))</f>
        <v>-0.10308293240000001</v>
      </c>
      <c r="K290" s="36">
        <f t="shared" ca="1" si="22"/>
        <v>-779.47568844287161</v>
      </c>
      <c r="L290" s="46">
        <f ca="1">IF(E290="","",IF(ISERROR(IF(行业估值!$E$7="最新年报",[1]!EM_S_STM07_BS(E290,140,LEFT(RIGHT($L$1,5),4)&amp;"-12-31",1)/100000000,[1]!EM_S_STM07_BS(E290,140,LEFT(RIGHT($L$1,11),10),1)/100000000)),0,IF(行业估值!$E$7="最新年报",[1]!EM_S_STM07_BS(E290,140,LEFT(RIGHT($L$1,5),4)&amp;"-12-31",1)/100000000,[1]!EM_S_STM07_BS(E290,140,LEFT(RIGHT($L$1,11),10),1)/100000000)))</f>
        <v>51.9211982709</v>
      </c>
      <c r="M290" s="36">
        <f t="shared" ca="1" si="23"/>
        <v>1.5475497942086922</v>
      </c>
      <c r="N290" s="37">
        <f ca="1">IF(E290="","",IF(ISERROR([1]!EM_S_EST_NETPROFIT(E290,行业估值!$E$6,deadline)/100000000),"-",[1]!EM_S_EST_NETPROFIT(E290,行业估值!$E$6,deadline)/100000000))</f>
        <v>1.52</v>
      </c>
      <c r="O290" s="36">
        <f t="shared" ca="1" si="24"/>
        <v>52.862262960000002</v>
      </c>
      <c r="T290" s="64" t="s">
        <v>666</v>
      </c>
      <c r="U290" s="64" t="s">
        <v>667</v>
      </c>
    </row>
    <row r="291" spans="4:21">
      <c r="D291" s="45" t="str">
        <f>IF(AND(行业估值!$B$39=$G291,COUNTIF($G$2:$G$2552,$G291)&gt;=1),COUNTIF($G$2:G291,$G291),"")</f>
        <v/>
      </c>
      <c r="E291" s="65" t="str">
        <f t="shared" si="20"/>
        <v>000759.SZ</v>
      </c>
      <c r="F291" s="65" t="str">
        <f t="shared" si="21"/>
        <v>中百集团</v>
      </c>
      <c r="G291" s="34" t="str">
        <f>IF(E291="","",IF(行业估值!$C$5="申万行业",[1]!EM_S_INFO_INDUSTRY_SW2014(E291,"1"),IF(行业估值!$C$5="证监会行业",[1]!EM_S_INFO_INDUSTRY_CSRC1(E291,"1"),[1]!EM_S_INFO_INDUSTRY_EM2016(E291,"1"))))</f>
        <v>商贸零售</v>
      </c>
      <c r="H291" s="34" t="str">
        <f>IF(E291="","",IF($H$1="上证50",[1]!EM_S_INFO_COMPINDEX(E291,"000016"),"")&amp;IF($H$1="上证180",[1]!EM_S_INFO_COMPINDEX(E291,"000010"),"")&amp;IF($H$1="沪深300",[1]!EM_S_INFO_COMPINDEX(E291,"000300"),"")&amp;IF(AND($H$1="上证A股",RIGHT(E291,2)="SH"),"是","")&amp;IF(AND($H$1="深证A股",RIGHT(E291,2)="SZ"),"是","")&amp;IF(AND($H$1="创业板",LEFT(E291,1)-3=0),"是","")&amp;IF(AND($H$1="全部A股",E291&lt;&gt;0),"是","")&amp;IF(AND($H$1="中小板",LEFT(E291,3)="002"),"是",""))</f>
        <v>是</v>
      </c>
      <c r="I291" s="46">
        <f ca="1">IF(E291="","",IF(OR([1]!EM_S_VAL_MV(E291,deadline)="",[1]!EM_S_VAL_MV(E291,deadline)="--",[1]!EM_S_VAL_MV(E291,deadline)="null"),0,[1]!EM_S_VAL_MV(E291,deadline)/100000000))</f>
        <v>43.721580299999999</v>
      </c>
      <c r="J291" s="46">
        <f ca="1">IF(E291="","",IF(RIGHT(LEFT($J$1,6),3)="TTM",[1]!EM_S_FA_PROFIT_TTM(E291,LEFT(RIGHT($J$1,11),10),1)/100000000,[1]!EM_S_STM07_IS(E291,61,LEFT(RIGHT($J$1,5),4)&amp;"-12-31",1)/100000000))</f>
        <v>4.7600651799999998E-2</v>
      </c>
      <c r="K291" s="36">
        <f t="shared" ca="1" si="22"/>
        <v>918.50801715282398</v>
      </c>
      <c r="L291" s="46">
        <f ca="1">IF(E291="","",IF(ISERROR(IF(行业估值!$E$7="最新年报",[1]!EM_S_STM07_BS(E291,140,LEFT(RIGHT($L$1,5),4)&amp;"-12-31",1)/100000000,[1]!EM_S_STM07_BS(E291,140,LEFT(RIGHT($L$1,11),10),1)/100000000)),0,IF(行业估值!$E$7="最新年报",[1]!EM_S_STM07_BS(E291,140,LEFT(RIGHT($L$1,5),4)&amp;"-12-31",1)/100000000,[1]!EM_S_STM07_BS(E291,140,LEFT(RIGHT($L$1,11),10),1)/100000000)))</f>
        <v>33.955692750499999</v>
      </c>
      <c r="M291" s="36">
        <f t="shared" ca="1" si="23"/>
        <v>1.2876067827936215</v>
      </c>
      <c r="N291" s="37">
        <f ca="1">IF(E291="","",IF(ISERROR([1]!EM_S_EST_NETPROFIT(E291,行业估值!$E$6,deadline)/100000000),"-",[1]!EM_S_EST_NETPROFIT(E291,行业估值!$E$6,deadline)/100000000))</f>
        <v>0.84499999999999997</v>
      </c>
      <c r="O291" s="36">
        <f t="shared" ca="1" si="24"/>
        <v>51.741515147928993</v>
      </c>
      <c r="T291" s="64" t="s">
        <v>668</v>
      </c>
      <c r="U291" s="64" t="s">
        <v>669</v>
      </c>
    </row>
    <row r="292" spans="4:21">
      <c r="D292" s="45" t="str">
        <f>IF(AND(行业估值!$B$39=$G292,COUNTIF($G$2:$G$2552,$G292)&gt;=1),COUNTIF($G$2:G292,$G292),"")</f>
        <v/>
      </c>
      <c r="E292" s="65" t="str">
        <f t="shared" si="20"/>
        <v>000760.SZ</v>
      </c>
      <c r="F292" s="65" t="str">
        <f t="shared" si="21"/>
        <v>*ST斯太</v>
      </c>
      <c r="G292" s="34" t="str">
        <f>IF(E292="","",IF(行业估值!$C$5="申万行业",[1]!EM_S_INFO_INDUSTRY_SW2014(E292,"1"),IF(行业估值!$C$5="证监会行业",[1]!EM_S_INFO_INDUSTRY_CSRC1(E292,"1"),[1]!EM_S_INFO_INDUSTRY_EM2016(E292,"1"))))</f>
        <v>交运设备</v>
      </c>
      <c r="H292" s="34" t="str">
        <f>IF(E292="","",IF($H$1="上证50",[1]!EM_S_INFO_COMPINDEX(E292,"000016"),"")&amp;IF($H$1="上证180",[1]!EM_S_INFO_COMPINDEX(E292,"000010"),"")&amp;IF($H$1="沪深300",[1]!EM_S_INFO_COMPINDEX(E292,"000300"),"")&amp;IF(AND($H$1="上证A股",RIGHT(E292,2)="SH"),"是","")&amp;IF(AND($H$1="深证A股",RIGHT(E292,2)="SZ"),"是","")&amp;IF(AND($H$1="创业板",LEFT(E292,1)-3=0),"是","")&amp;IF(AND($H$1="全部A股",E292&lt;&gt;0),"是","")&amp;IF(AND($H$1="中小板",LEFT(E292,3)="002"),"是",""))</f>
        <v>是</v>
      </c>
      <c r="I292" s="46">
        <f ca="1">IF(E292="","",IF(OR([1]!EM_S_VAL_MV(E292,deadline)="",[1]!EM_S_VAL_MV(E292,deadline)="--",[1]!EM_S_VAL_MV(E292,deadline)="null"),0,[1]!EM_S_VAL_MV(E292,deadline)/100000000))</f>
        <v>11.114562643199999</v>
      </c>
      <c r="J292" s="46">
        <f ca="1">IF(E292="","",IF(RIGHT(LEFT($J$1,6),3)="TTM",[1]!EM_S_FA_PROFIT_TTM(E292,LEFT(RIGHT($J$1,11),10),1)/100000000,[1]!EM_S_STM07_IS(E292,61,LEFT(RIGHT($J$1,5),4)&amp;"-12-31",1)/100000000))</f>
        <v>-10.176313624299999</v>
      </c>
      <c r="K292" s="36">
        <f t="shared" ca="1" si="22"/>
        <v>-1.092199302570585</v>
      </c>
      <c r="L292" s="46">
        <f ca="1">IF(E292="","",IF(ISERROR(IF(行业估值!$E$7="最新年报",[1]!EM_S_STM07_BS(E292,140,LEFT(RIGHT($L$1,5),4)&amp;"-12-31",1)/100000000,[1]!EM_S_STM07_BS(E292,140,LEFT(RIGHT($L$1,11),10),1)/100000000)),0,IF(行业估值!$E$7="最新年报",[1]!EM_S_STM07_BS(E292,140,LEFT(RIGHT($L$1,5),4)&amp;"-12-31",1)/100000000,[1]!EM_S_STM07_BS(E292,140,LEFT(RIGHT($L$1,11),10),1)/100000000)))</f>
        <v>4.8649081485000005</v>
      </c>
      <c r="M292" s="36">
        <f t="shared" ca="1" si="23"/>
        <v>2.284639772002059</v>
      </c>
      <c r="N292" s="37" t="str">
        <f ca="1">IF(E292="","",IF(ISERROR([1]!EM_S_EST_NETPROFIT(E292,行业估值!$E$6,deadline)/100000000),"-",[1]!EM_S_EST_NETPROFIT(E292,行业估值!$E$6,deadline)/100000000))</f>
        <v>-</v>
      </c>
      <c r="O292" s="36" t="str">
        <f t="shared" ca="1" si="24"/>
        <v>-</v>
      </c>
      <c r="T292" s="64" t="s">
        <v>7193</v>
      </c>
      <c r="U292" s="64" t="s">
        <v>670</v>
      </c>
    </row>
    <row r="293" spans="4:21">
      <c r="D293" s="45" t="str">
        <f>IF(AND(行业估值!$B$39=$G293,COUNTIF($G$2:$G$2552,$G293)&gt;=1),COUNTIF($G$2:G293,$G293),"")</f>
        <v/>
      </c>
      <c r="E293" s="65" t="str">
        <f t="shared" si="20"/>
        <v>000761.SZ</v>
      </c>
      <c r="F293" s="65" t="str">
        <f t="shared" si="21"/>
        <v>本钢板材</v>
      </c>
      <c r="G293" s="34" t="str">
        <f>IF(E293="","",IF(行业估值!$C$5="申万行业",[1]!EM_S_INFO_INDUSTRY_SW2014(E293,"1"),IF(行业估值!$C$5="证监会行业",[1]!EM_S_INFO_INDUSTRY_CSRC1(E293,"1"),[1]!EM_S_INFO_INDUSTRY_EM2016(E293,"1"))))</f>
        <v>钢铁</v>
      </c>
      <c r="H293" s="34" t="str">
        <f>IF(E293="","",IF($H$1="上证50",[1]!EM_S_INFO_COMPINDEX(E293,"000016"),"")&amp;IF($H$1="上证180",[1]!EM_S_INFO_COMPINDEX(E293,"000010"),"")&amp;IF($H$1="沪深300",[1]!EM_S_INFO_COMPINDEX(E293,"000300"),"")&amp;IF(AND($H$1="上证A股",RIGHT(E293,2)="SH"),"是","")&amp;IF(AND($H$1="深证A股",RIGHT(E293,2)="SZ"),"是","")&amp;IF(AND($H$1="创业板",LEFT(E293,1)-3=0),"是","")&amp;IF(AND($H$1="全部A股",E293&lt;&gt;0),"是","")&amp;IF(AND($H$1="中小板",LEFT(E293,3)="002"),"是",""))</f>
        <v>是</v>
      </c>
      <c r="I293" s="46">
        <f ca="1">IF(E293="","",IF(OR([1]!EM_S_VAL_MV(E293,deadline)="",[1]!EM_S_VAL_MV(E293,deadline)="--",[1]!EM_S_VAL_MV(E293,deadline)="null"),0,[1]!EM_S_VAL_MV(E293,deadline)/100000000))</f>
        <v>139.51337515200001</v>
      </c>
      <c r="J293" s="46">
        <f ca="1">IF(E293="","",IF(RIGHT(LEFT($J$1,6),3)="TTM",[1]!EM_S_FA_PROFIT_TTM(E293,LEFT(RIGHT($J$1,11),10),1)/100000000,[1]!EM_S_STM07_IS(E293,61,LEFT(RIGHT($J$1,5),4)&amp;"-12-31",1)/100000000))</f>
        <v>6.9791912947000005</v>
      </c>
      <c r="K293" s="36">
        <f t="shared" ca="1" si="22"/>
        <v>19.989905600946415</v>
      </c>
      <c r="L293" s="46">
        <f ca="1">IF(E293="","",IF(ISERROR(IF(行业估值!$E$7="最新年报",[1]!EM_S_STM07_BS(E293,140,LEFT(RIGHT($L$1,5),4)&amp;"-12-31",1)/100000000,[1]!EM_S_STM07_BS(E293,140,LEFT(RIGHT($L$1,11),10),1)/100000000)),0,IF(行业估值!$E$7="最新年报",[1]!EM_S_STM07_BS(E293,140,LEFT(RIGHT($L$1,5),4)&amp;"-12-31",1)/100000000,[1]!EM_S_STM07_BS(E293,140,LEFT(RIGHT($L$1,11),10),1)/100000000)))</f>
        <v>194.39854342599997</v>
      </c>
      <c r="M293" s="36">
        <f t="shared" ca="1" si="23"/>
        <v>0.71766677205123897</v>
      </c>
      <c r="N293" s="37">
        <f ca="1">IF(E293="","",IF(ISERROR([1]!EM_S_EST_NETPROFIT(E293,行业估值!$E$6,deadline)/100000000),"-",[1]!EM_S_EST_NETPROFIT(E293,行业估值!$E$6,deadline)/100000000))</f>
        <v>6.8</v>
      </c>
      <c r="O293" s="36">
        <f t="shared" ca="1" si="24"/>
        <v>20.516672816470589</v>
      </c>
      <c r="T293" s="64" t="s">
        <v>671</v>
      </c>
      <c r="U293" s="64" t="s">
        <v>672</v>
      </c>
    </row>
    <row r="294" spans="4:21">
      <c r="D294" s="45" t="str">
        <f>IF(AND(行业估值!$B$39=$G294,COUNTIF($G$2:$G$2552,$G294)&gt;=1),COUNTIF($G$2:G294,$G294),"")</f>
        <v/>
      </c>
      <c r="E294" s="65" t="str">
        <f t="shared" si="20"/>
        <v>000762.SZ</v>
      </c>
      <c r="F294" s="65" t="str">
        <f t="shared" si="21"/>
        <v>西藏矿业</v>
      </c>
      <c r="G294" s="34" t="str">
        <f>IF(E294="","",IF(行业估值!$C$5="申万行业",[1]!EM_S_INFO_INDUSTRY_SW2014(E294,"1"),IF(行业估值!$C$5="证监会行业",[1]!EM_S_INFO_INDUSTRY_CSRC1(E294,"1"),[1]!EM_S_INFO_INDUSTRY_EM2016(E294,"1"))))</f>
        <v>有色金属</v>
      </c>
      <c r="H294" s="34" t="str">
        <f>IF(E294="","",IF($H$1="上证50",[1]!EM_S_INFO_COMPINDEX(E294,"000016"),"")&amp;IF($H$1="上证180",[1]!EM_S_INFO_COMPINDEX(E294,"000010"),"")&amp;IF($H$1="沪深300",[1]!EM_S_INFO_COMPINDEX(E294,"000300"),"")&amp;IF(AND($H$1="上证A股",RIGHT(E294,2)="SH"),"是","")&amp;IF(AND($H$1="深证A股",RIGHT(E294,2)="SZ"),"是","")&amp;IF(AND($H$1="创业板",LEFT(E294,1)-3=0),"是","")&amp;IF(AND($H$1="全部A股",E294&lt;&gt;0),"是","")&amp;IF(AND($H$1="中小板",LEFT(E294,3)="002"),"是",""))</f>
        <v>是</v>
      </c>
      <c r="I294" s="46">
        <f ca="1">IF(E294="","",IF(OR([1]!EM_S_VAL_MV(E294,deadline)="",[1]!EM_S_VAL_MV(E294,deadline)="--",[1]!EM_S_VAL_MV(E294,deadline)="null"),0,[1]!EM_S_VAL_MV(E294,deadline)/100000000))</f>
        <v>36.509428724000003</v>
      </c>
      <c r="J294" s="46">
        <f ca="1">IF(E294="","",IF(RIGHT(LEFT($J$1,6),3)="TTM",[1]!EM_S_FA_PROFIT_TTM(E294,LEFT(RIGHT($J$1,11),10),1)/100000000,[1]!EM_S_STM07_IS(E294,61,LEFT(RIGHT($J$1,5),4)&amp;"-12-31",1)/100000000))</f>
        <v>-1.707047864</v>
      </c>
      <c r="K294" s="36">
        <f t="shared" ca="1" si="22"/>
        <v>-21.387466335273189</v>
      </c>
      <c r="L294" s="46">
        <f ca="1">IF(E294="","",IF(ISERROR(IF(行业估值!$E$7="最新年报",[1]!EM_S_STM07_BS(E294,140,LEFT(RIGHT($L$1,5),4)&amp;"-12-31",1)/100000000,[1]!EM_S_STM07_BS(E294,140,LEFT(RIGHT($L$1,11),10),1)/100000000)),0,IF(行业估值!$E$7="最新年报",[1]!EM_S_STM07_BS(E294,140,LEFT(RIGHT($L$1,5),4)&amp;"-12-31",1)/100000000,[1]!EM_S_STM07_BS(E294,140,LEFT(RIGHT($L$1,11),10),1)/100000000)))</f>
        <v>19.554876392899999</v>
      </c>
      <c r="M294" s="36">
        <f t="shared" ca="1" si="23"/>
        <v>1.867024264968296</v>
      </c>
      <c r="N294" s="37" t="str">
        <f ca="1">IF(E294="","",IF(ISERROR([1]!EM_S_EST_NETPROFIT(E294,行业估值!$E$6,deadline)/100000000),"-",[1]!EM_S_EST_NETPROFIT(E294,行业估值!$E$6,deadline)/100000000))</f>
        <v>-</v>
      </c>
      <c r="O294" s="36" t="str">
        <f t="shared" ca="1" si="24"/>
        <v>-</v>
      </c>
      <c r="T294" s="64" t="s">
        <v>673</v>
      </c>
      <c r="U294" s="64" t="s">
        <v>674</v>
      </c>
    </row>
    <row r="295" spans="4:21">
      <c r="D295" s="45" t="str">
        <f>IF(AND(行业估值!$B$39=$G295,COUNTIF($G$2:$G$2552,$G295)&gt;=1),COUNTIF($G$2:G295,$G295),"")</f>
        <v/>
      </c>
      <c r="E295" s="65" t="str">
        <f t="shared" si="20"/>
        <v>000766.SZ</v>
      </c>
      <c r="F295" s="65" t="str">
        <f t="shared" si="21"/>
        <v>通化金马</v>
      </c>
      <c r="G295" s="34" t="str">
        <f>IF(E295="","",IF(行业估值!$C$5="申万行业",[1]!EM_S_INFO_INDUSTRY_SW2014(E295,"1"),IF(行业估值!$C$5="证监会行业",[1]!EM_S_INFO_INDUSTRY_CSRC1(E295,"1"),[1]!EM_S_INFO_INDUSTRY_EM2016(E295,"1"))))</f>
        <v>医药生物</v>
      </c>
      <c r="H295" s="34" t="str">
        <f>IF(E295="","",IF($H$1="上证50",[1]!EM_S_INFO_COMPINDEX(E295,"000016"),"")&amp;IF($H$1="上证180",[1]!EM_S_INFO_COMPINDEX(E295,"000010"),"")&amp;IF($H$1="沪深300",[1]!EM_S_INFO_COMPINDEX(E295,"000300"),"")&amp;IF(AND($H$1="上证A股",RIGHT(E295,2)="SH"),"是","")&amp;IF(AND($H$1="深证A股",RIGHT(E295,2)="SZ"),"是","")&amp;IF(AND($H$1="创业板",LEFT(E295,1)-3=0),"是","")&amp;IF(AND($H$1="全部A股",E295&lt;&gt;0),"是","")&amp;IF(AND($H$1="中小板",LEFT(E295,3)="002"),"是",""))</f>
        <v>是</v>
      </c>
      <c r="I295" s="46">
        <f ca="1">IF(E295="","",IF(OR([1]!EM_S_VAL_MV(E295,deadline)="",[1]!EM_S_VAL_MV(E295,deadline)="--",[1]!EM_S_VAL_MV(E295,deadline)="null"),0,[1]!EM_S_VAL_MV(E295,deadline)/100000000))</f>
        <v>68.621124197</v>
      </c>
      <c r="J295" s="46">
        <f ca="1">IF(E295="","",IF(RIGHT(LEFT($J$1,6),3)="TTM",[1]!EM_S_FA_PROFIT_TTM(E295,LEFT(RIGHT($J$1,11),10),1)/100000000,[1]!EM_S_STM07_IS(E295,61,LEFT(RIGHT($J$1,5),4)&amp;"-12-31",1)/100000000))</f>
        <v>3.0783969935000002</v>
      </c>
      <c r="K295" s="36">
        <f t="shared" ca="1" si="22"/>
        <v>22.291187375082782</v>
      </c>
      <c r="L295" s="46">
        <f ca="1">IF(E295="","",IF(ISERROR(IF(行业估值!$E$7="最新年报",[1]!EM_S_STM07_BS(E295,140,LEFT(RIGHT($L$1,5),4)&amp;"-12-31",1)/100000000,[1]!EM_S_STM07_BS(E295,140,LEFT(RIGHT($L$1,11),10),1)/100000000)),0,IF(行业估值!$E$7="最新年报",[1]!EM_S_STM07_BS(E295,140,LEFT(RIGHT($L$1,5),4)&amp;"-12-31",1)/100000000,[1]!EM_S_STM07_BS(E295,140,LEFT(RIGHT($L$1,11),10),1)/100000000)))</f>
        <v>48.699438898300002</v>
      </c>
      <c r="M295" s="36">
        <f t="shared" ca="1" si="23"/>
        <v>1.4090742265080887</v>
      </c>
      <c r="N295" s="37" t="str">
        <f ca="1">IF(E295="","",IF(ISERROR([1]!EM_S_EST_NETPROFIT(E295,行业估值!$E$6,deadline)/100000000),"-",[1]!EM_S_EST_NETPROFIT(E295,行业估值!$E$6,deadline)/100000000))</f>
        <v>-</v>
      </c>
      <c r="O295" s="36" t="str">
        <f t="shared" ca="1" si="24"/>
        <v>-</v>
      </c>
      <c r="T295" s="64" t="s">
        <v>675</v>
      </c>
      <c r="U295" s="64" t="s">
        <v>676</v>
      </c>
    </row>
    <row r="296" spans="4:21">
      <c r="D296" s="45" t="str">
        <f>IF(AND(行业估值!$B$39=$G296,COUNTIF($G$2:$G$2552,$G296)&gt;=1),COUNTIF($G$2:G296,$G296),"")</f>
        <v/>
      </c>
      <c r="E296" s="65" t="str">
        <f t="shared" si="20"/>
        <v>000767.SZ</v>
      </c>
      <c r="F296" s="65" t="str">
        <f t="shared" si="21"/>
        <v>漳泽电力</v>
      </c>
      <c r="G296" s="34" t="str">
        <f>IF(E296="","",IF(行业估值!$C$5="申万行业",[1]!EM_S_INFO_INDUSTRY_SW2014(E296,"1"),IF(行业估值!$C$5="证监会行业",[1]!EM_S_INFO_INDUSTRY_CSRC1(E296,"1"),[1]!EM_S_INFO_INDUSTRY_EM2016(E296,"1"))))</f>
        <v>公用事业</v>
      </c>
      <c r="H296" s="34" t="str">
        <f>IF(E296="","",IF($H$1="上证50",[1]!EM_S_INFO_COMPINDEX(E296,"000016"),"")&amp;IF($H$1="上证180",[1]!EM_S_INFO_COMPINDEX(E296,"000010"),"")&amp;IF($H$1="沪深300",[1]!EM_S_INFO_COMPINDEX(E296,"000300"),"")&amp;IF(AND($H$1="上证A股",RIGHT(E296,2)="SH"),"是","")&amp;IF(AND($H$1="深证A股",RIGHT(E296,2)="SZ"),"是","")&amp;IF(AND($H$1="创业板",LEFT(E296,1)-3=0),"是","")&amp;IF(AND($H$1="全部A股",E296&lt;&gt;0),"是","")&amp;IF(AND($H$1="中小板",LEFT(E296,3)="002"),"是",""))</f>
        <v>是</v>
      </c>
      <c r="I296" s="46">
        <f ca="1">IF(E296="","",IF(OR([1]!EM_S_VAL_MV(E296,deadline)="",[1]!EM_S_VAL_MV(E296,deadline)="--",[1]!EM_S_VAL_MV(E296,deadline)="null"),0,[1]!EM_S_VAL_MV(E296,deadline)/100000000))</f>
        <v>73.231224812199997</v>
      </c>
      <c r="J296" s="46">
        <f ca="1">IF(E296="","",IF(RIGHT(LEFT($J$1,6),3)="TTM",[1]!EM_S_FA_PROFIT_TTM(E296,LEFT(RIGHT($J$1,11),10),1)/100000000,[1]!EM_S_STM07_IS(E296,61,LEFT(RIGHT($J$1,5),4)&amp;"-12-31",1)/100000000))</f>
        <v>1.2060000835</v>
      </c>
      <c r="K296" s="36">
        <f t="shared" ca="1" si="22"/>
        <v>60.72240442941893</v>
      </c>
      <c r="L296" s="46">
        <f ca="1">IF(E296="","",IF(ISERROR(IF(行业估值!$E$7="最新年报",[1]!EM_S_STM07_BS(E296,140,LEFT(RIGHT($L$1,5),4)&amp;"-12-31",1)/100000000,[1]!EM_S_STM07_BS(E296,140,LEFT(RIGHT($L$1,11),10),1)/100000000)),0,IF(行业估值!$E$7="最新年报",[1]!EM_S_STM07_BS(E296,140,LEFT(RIGHT($L$1,5),4)&amp;"-12-31",1)/100000000,[1]!EM_S_STM07_BS(E296,140,LEFT(RIGHT($L$1,11),10),1)/100000000)))</f>
        <v>76.034353706700003</v>
      </c>
      <c r="M296" s="36">
        <f t="shared" ca="1" si="23"/>
        <v>0.96313338960816341</v>
      </c>
      <c r="N296" s="37" t="str">
        <f ca="1">IF(E296="","",IF(ISERROR([1]!EM_S_EST_NETPROFIT(E296,行业估值!$E$6,deadline)/100000000),"-",[1]!EM_S_EST_NETPROFIT(E296,行业估值!$E$6,deadline)/100000000))</f>
        <v>-</v>
      </c>
      <c r="O296" s="36" t="str">
        <f t="shared" ca="1" si="24"/>
        <v>-</v>
      </c>
      <c r="T296" s="64" t="s">
        <v>677</v>
      </c>
      <c r="U296" s="64" t="s">
        <v>678</v>
      </c>
    </row>
    <row r="297" spans="4:21">
      <c r="D297" s="45" t="str">
        <f>IF(AND(行业估值!$B$39=$G297,COUNTIF($G$2:$G$2552,$G297)&gt;=1),COUNTIF($G$2:G297,$G297),"")</f>
        <v/>
      </c>
      <c r="E297" s="65" t="str">
        <f t="shared" si="20"/>
        <v>000768.SZ</v>
      </c>
      <c r="F297" s="65" t="str">
        <f t="shared" si="21"/>
        <v>中航飞机</v>
      </c>
      <c r="G297" s="34" t="str">
        <f>IF(E297="","",IF(行业估值!$C$5="申万行业",[1]!EM_S_INFO_INDUSTRY_SW2014(E297,"1"),IF(行业估值!$C$5="证监会行业",[1]!EM_S_INFO_INDUSTRY_CSRC1(E297,"1"),[1]!EM_S_INFO_INDUSTRY_EM2016(E297,"1"))))</f>
        <v>国防与装备</v>
      </c>
      <c r="H297" s="34" t="str">
        <f>IF(E297="","",IF($H$1="上证50",[1]!EM_S_INFO_COMPINDEX(E297,"000016"),"")&amp;IF($H$1="上证180",[1]!EM_S_INFO_COMPINDEX(E297,"000010"),"")&amp;IF($H$1="沪深300",[1]!EM_S_INFO_COMPINDEX(E297,"000300"),"")&amp;IF(AND($H$1="上证A股",RIGHT(E297,2)="SH"),"是","")&amp;IF(AND($H$1="深证A股",RIGHT(E297,2)="SZ"),"是","")&amp;IF(AND($H$1="创业板",LEFT(E297,1)-3=0),"是","")&amp;IF(AND($H$1="全部A股",E297&lt;&gt;0),"是","")&amp;IF(AND($H$1="中小板",LEFT(E297,3)="002"),"是",""))</f>
        <v>是</v>
      </c>
      <c r="I297" s="46">
        <f ca="1">IF(E297="","",IF(OR([1]!EM_S_VAL_MV(E297,deadline)="",[1]!EM_S_VAL_MV(E297,deadline)="--",[1]!EM_S_VAL_MV(E297,deadline)="null"),0,[1]!EM_S_VAL_MV(E297,deadline)/100000000))</f>
        <v>439.93770178190005</v>
      </c>
      <c r="J297" s="46">
        <f ca="1">IF(E297="","",IF(RIGHT(LEFT($J$1,6),3)="TTM",[1]!EM_S_FA_PROFIT_TTM(E297,LEFT(RIGHT($J$1,11),10),1)/100000000,[1]!EM_S_STM07_IS(E297,61,LEFT(RIGHT($J$1,5),4)&amp;"-12-31",1)/100000000))</f>
        <v>6.7868611899999998</v>
      </c>
      <c r="K297" s="36">
        <f t="shared" ca="1" si="22"/>
        <v>64.821968427779211</v>
      </c>
      <c r="L297" s="46">
        <f ca="1">IF(E297="","",IF(ISERROR(IF(行业估值!$E$7="最新年报",[1]!EM_S_STM07_BS(E297,140,LEFT(RIGHT($L$1,5),4)&amp;"-12-31",1)/100000000,[1]!EM_S_STM07_BS(E297,140,LEFT(RIGHT($L$1,11),10),1)/100000000)),0,IF(行业估值!$E$7="最新年报",[1]!EM_S_STM07_BS(E297,140,LEFT(RIGHT($L$1,5),4)&amp;"-12-31",1)/100000000,[1]!EM_S_STM07_BS(E297,140,LEFT(RIGHT($L$1,11),10),1)/100000000)))</f>
        <v>163.51882659980001</v>
      </c>
      <c r="M297" s="36">
        <f t="shared" ca="1" si="23"/>
        <v>2.6904406723674357</v>
      </c>
      <c r="N297" s="37">
        <f ca="1">IF(E297="","",IF(ISERROR([1]!EM_S_EST_NETPROFIT(E297,行业估值!$E$6,deadline)/100000000),"-",[1]!EM_S_EST_NETPROFIT(E297,行业估值!$E$6,deadline)/100000000))</f>
        <v>6.6311470588235295</v>
      </c>
      <c r="O297" s="36">
        <f t="shared" ca="1" si="24"/>
        <v>66.344132904805761</v>
      </c>
      <c r="T297" s="64" t="s">
        <v>679</v>
      </c>
      <c r="U297" s="64" t="s">
        <v>680</v>
      </c>
    </row>
    <row r="298" spans="4:21">
      <c r="D298" s="45" t="str">
        <f>IF(AND(行业估值!$B$39=$G298,COUNTIF($G$2:$G$2552,$G298)&gt;=1),COUNTIF($G$2:G298,$G298),"")</f>
        <v/>
      </c>
      <c r="E298" s="65" t="str">
        <f t="shared" si="20"/>
        <v>000776.SZ</v>
      </c>
      <c r="F298" s="65" t="str">
        <f t="shared" si="21"/>
        <v>广发证券</v>
      </c>
      <c r="G298" s="34" t="str">
        <f>IF(E298="","",IF(行业估值!$C$5="申万行业",[1]!EM_S_INFO_INDUSTRY_SW2014(E298,"1"),IF(行业估值!$C$5="证监会行业",[1]!EM_S_INFO_INDUSTRY_CSRC1(E298,"1"),[1]!EM_S_INFO_INDUSTRY_EM2016(E298,"1"))))</f>
        <v>金融</v>
      </c>
      <c r="H298" s="34" t="str">
        <f>IF(E298="","",IF($H$1="上证50",[1]!EM_S_INFO_COMPINDEX(E298,"000016"),"")&amp;IF($H$1="上证180",[1]!EM_S_INFO_COMPINDEX(E298,"000010"),"")&amp;IF($H$1="沪深300",[1]!EM_S_INFO_COMPINDEX(E298,"000300"),"")&amp;IF(AND($H$1="上证A股",RIGHT(E298,2)="SH"),"是","")&amp;IF(AND($H$1="深证A股",RIGHT(E298,2)="SZ"),"是","")&amp;IF(AND($H$1="创业板",LEFT(E298,1)-3=0),"是","")&amp;IF(AND($H$1="全部A股",E298&lt;&gt;0),"是","")&amp;IF(AND($H$1="中小板",LEFT(E298,3)="002"),"是",""))</f>
        <v>是</v>
      </c>
      <c r="I298" s="46">
        <f ca="1">IF(E298="","",IF(OR([1]!EM_S_VAL_MV(E298,deadline)="",[1]!EM_S_VAL_MV(E298,deadline)="--",[1]!EM_S_VAL_MV(E298,deadline)="null"),0,[1]!EM_S_VAL_MV(E298,deadline)/100000000))</f>
        <v>1013.604659312</v>
      </c>
      <c r="J298" s="46">
        <f ca="1">IF(E298="","",IF(RIGHT(LEFT($J$1,6),3)="TTM",[1]!EM_S_FA_PROFIT_TTM(E298,LEFT(RIGHT($J$1,11),10),1)/100000000,[1]!EM_S_STM07_IS(E298,61,LEFT(RIGHT($J$1,5),4)&amp;"-12-31",1)/100000000))</f>
        <v>63.810803342</v>
      </c>
      <c r="K298" s="36">
        <f t="shared" ca="1" si="22"/>
        <v>15.88453061591296</v>
      </c>
      <c r="L298" s="46">
        <f ca="1">IF(E298="","",IF(ISERROR(IF(行业估值!$E$7="最新年报",[1]!EM_S_STM07_BS(E298,140,LEFT(RIGHT($L$1,5),4)&amp;"-12-31",1)/100000000,[1]!EM_S_STM07_BS(E298,140,LEFT(RIGHT($L$1,11),10),1)/100000000)),0,IF(行业估值!$E$7="最新年报",[1]!EM_S_STM07_BS(E298,140,LEFT(RIGHT($L$1,5),4)&amp;"-12-31",1)/100000000,[1]!EM_S_STM07_BS(E298,140,LEFT(RIGHT($L$1,11),10),1)/100000000)))</f>
        <v>914.21666349279997</v>
      </c>
      <c r="M298" s="36">
        <f t="shared" ca="1" si="23"/>
        <v>1.1087138309637503</v>
      </c>
      <c r="N298" s="37">
        <f ca="1">IF(E298="","",IF(ISERROR([1]!EM_S_EST_NETPROFIT(E298,行业估值!$E$6,deadline)/100000000),"-",[1]!EM_S_EST_NETPROFIT(E298,行业估值!$E$6,deadline)/100000000))</f>
        <v>69.940430000000006</v>
      </c>
      <c r="O298" s="36">
        <f t="shared" ca="1" si="24"/>
        <v>14.492399593654198</v>
      </c>
      <c r="T298" s="64" t="s">
        <v>681</v>
      </c>
      <c r="U298" s="64" t="s">
        <v>682</v>
      </c>
    </row>
    <row r="299" spans="4:21">
      <c r="D299" s="45">
        <f>IF(AND(行业估值!$B$39=$G299,COUNTIF($G$2:$G$2552,$G299)&gt;=1),COUNTIF($G$2:G299,$G299),"")</f>
        <v>12</v>
      </c>
      <c r="E299" s="65" t="str">
        <f t="shared" si="20"/>
        <v>000777.SZ</v>
      </c>
      <c r="F299" s="65" t="str">
        <f t="shared" si="21"/>
        <v>中核科技</v>
      </c>
      <c r="G299" s="34" t="str">
        <f>IF(E299="","",IF(行业估值!$C$5="申万行业",[1]!EM_S_INFO_INDUSTRY_SW2014(E299,"1"),IF(行业估值!$C$5="证监会行业",[1]!EM_S_INFO_INDUSTRY_CSRC1(E299,"1"),[1]!EM_S_INFO_INDUSTRY_EM2016(E299,"1"))))</f>
        <v>机械设备</v>
      </c>
      <c r="H299" s="34" t="str">
        <f>IF(E299="","",IF($H$1="上证50",[1]!EM_S_INFO_COMPINDEX(E299,"000016"),"")&amp;IF($H$1="上证180",[1]!EM_S_INFO_COMPINDEX(E299,"000010"),"")&amp;IF($H$1="沪深300",[1]!EM_S_INFO_COMPINDEX(E299,"000300"),"")&amp;IF(AND($H$1="上证A股",RIGHT(E299,2)="SH"),"是","")&amp;IF(AND($H$1="深证A股",RIGHT(E299,2)="SZ"),"是","")&amp;IF(AND($H$1="创业板",LEFT(E299,1)-3=0),"是","")&amp;IF(AND($H$1="全部A股",E299&lt;&gt;0),"是","")&amp;IF(AND($H$1="中小板",LEFT(E299,3)="002"),"是",""))</f>
        <v>是</v>
      </c>
      <c r="I299" s="46">
        <f ca="1">IF(E299="","",IF(OR([1]!EM_S_VAL_MV(E299,deadline)="",[1]!EM_S_VAL_MV(E299,deadline)="--",[1]!EM_S_VAL_MV(E299,deadline)="null"),0,[1]!EM_S_VAL_MV(E299,deadline)/100000000))</f>
        <v>44.706491343800003</v>
      </c>
      <c r="J299" s="46">
        <f ca="1">IF(E299="","",IF(RIGHT(LEFT($J$1,6),3)="TTM",[1]!EM_S_FA_PROFIT_TTM(E299,LEFT(RIGHT($J$1,11),10),1)/100000000,[1]!EM_S_STM07_IS(E299,61,LEFT(RIGHT($J$1,5),4)&amp;"-12-31",1)/100000000))</f>
        <v>1.3969440763999998</v>
      </c>
      <c r="K299" s="36">
        <f t="shared" ca="1" si="22"/>
        <v>32.003064474142043</v>
      </c>
      <c r="L299" s="46">
        <f ca="1">IF(E299="","",IF(ISERROR(IF(行业估值!$E$7="最新年报",[1]!EM_S_STM07_BS(E299,140,LEFT(RIGHT($L$1,5),4)&amp;"-12-31",1)/100000000,[1]!EM_S_STM07_BS(E299,140,LEFT(RIGHT($L$1,11),10),1)/100000000)),0,IF(行业估值!$E$7="最新年报",[1]!EM_S_STM07_BS(E299,140,LEFT(RIGHT($L$1,5),4)&amp;"-12-31",1)/100000000,[1]!EM_S_STM07_BS(E299,140,LEFT(RIGHT($L$1,11),10),1)/100000000)))</f>
        <v>14.2047055529</v>
      </c>
      <c r="M299" s="36">
        <f t="shared" ca="1" si="23"/>
        <v>3.1473015176068064</v>
      </c>
      <c r="N299" s="37" t="str">
        <f ca="1">IF(E299="","",IF(ISERROR([1]!EM_S_EST_NETPROFIT(E299,行业估值!$E$6,deadline)/100000000),"-",[1]!EM_S_EST_NETPROFIT(E299,行业估值!$E$6,deadline)/100000000))</f>
        <v>-</v>
      </c>
      <c r="O299" s="36" t="str">
        <f t="shared" ca="1" si="24"/>
        <v>-</v>
      </c>
      <c r="T299" s="64" t="s">
        <v>683</v>
      </c>
      <c r="U299" s="64" t="s">
        <v>684</v>
      </c>
    </row>
    <row r="300" spans="4:21">
      <c r="D300" s="45" t="str">
        <f>IF(AND(行业估值!$B$39=$G300,COUNTIF($G$2:$G$2552,$G300)&gt;=1),COUNTIF($G$2:G300,$G300),"")</f>
        <v/>
      </c>
      <c r="E300" s="65" t="str">
        <f t="shared" si="20"/>
        <v>000778.SZ</v>
      </c>
      <c r="F300" s="65" t="str">
        <f t="shared" si="21"/>
        <v>新兴铸管</v>
      </c>
      <c r="G300" s="34" t="str">
        <f>IF(E300="","",IF(行业估值!$C$5="申万行业",[1]!EM_S_INFO_INDUSTRY_SW2014(E300,"1"),IF(行业估值!$C$5="证监会行业",[1]!EM_S_INFO_INDUSTRY_CSRC1(E300,"1"),[1]!EM_S_INFO_INDUSTRY_EM2016(E300,"1"))))</f>
        <v>钢铁</v>
      </c>
      <c r="H300" s="34" t="str">
        <f>IF(E300="","",IF($H$1="上证50",[1]!EM_S_INFO_COMPINDEX(E300,"000016"),"")&amp;IF($H$1="上证180",[1]!EM_S_INFO_COMPINDEX(E300,"000010"),"")&amp;IF($H$1="沪深300",[1]!EM_S_INFO_COMPINDEX(E300,"000300"),"")&amp;IF(AND($H$1="上证A股",RIGHT(E300,2)="SH"),"是","")&amp;IF(AND($H$1="深证A股",RIGHT(E300,2)="SZ"),"是","")&amp;IF(AND($H$1="创业板",LEFT(E300,1)-3=0),"是","")&amp;IF(AND($H$1="全部A股",E300&lt;&gt;0),"是","")&amp;IF(AND($H$1="中小板",LEFT(E300,3)="002"),"是",""))</f>
        <v>是</v>
      </c>
      <c r="I300" s="46">
        <f ca="1">IF(E300="","",IF(OR([1]!EM_S_VAL_MV(E300,deadline)="",[1]!EM_S_VAL_MV(E300,deadline)="--",[1]!EM_S_VAL_MV(E300,deadline)="null"),0,[1]!EM_S_VAL_MV(E300,deadline)/100000000))</f>
        <v>160.03429505759999</v>
      </c>
      <c r="J300" s="46">
        <f ca="1">IF(E300="","",IF(RIGHT(LEFT($J$1,6),3)="TTM",[1]!EM_S_FA_PROFIT_TTM(E300,LEFT(RIGHT($J$1,11),10),1)/100000000,[1]!EM_S_STM07_IS(E300,61,LEFT(RIGHT($J$1,5),4)&amp;"-12-31",1)/100000000))</f>
        <v>16.2686489636</v>
      </c>
      <c r="K300" s="36">
        <f t="shared" ca="1" si="22"/>
        <v>9.8369751179502298</v>
      </c>
      <c r="L300" s="46">
        <f ca="1">IF(E300="","",IF(ISERROR(IF(行业估值!$E$7="最新年报",[1]!EM_S_STM07_BS(E300,140,LEFT(RIGHT($L$1,5),4)&amp;"-12-31",1)/100000000,[1]!EM_S_STM07_BS(E300,140,LEFT(RIGHT($L$1,11),10),1)/100000000)),0,IF(行业估值!$E$7="最新年报",[1]!EM_S_STM07_BS(E300,140,LEFT(RIGHT($L$1,5),4)&amp;"-12-31",1)/100000000,[1]!EM_S_STM07_BS(E300,140,LEFT(RIGHT($L$1,11),10),1)/100000000)))</f>
        <v>210.691686653</v>
      </c>
      <c r="M300" s="36">
        <f t="shared" ca="1" si="23"/>
        <v>0.75956625341924133</v>
      </c>
      <c r="N300" s="37">
        <f ca="1">IF(E300="","",IF(ISERROR([1]!EM_S_EST_NETPROFIT(E300,行业估值!$E$6,deadline)/100000000),"-",[1]!EM_S_EST_NETPROFIT(E300,行业估值!$E$6,deadline)/100000000))</f>
        <v>16.754999999999999</v>
      </c>
      <c r="O300" s="36">
        <f t="shared" ca="1" si="24"/>
        <v>9.5514350974395708</v>
      </c>
      <c r="T300" s="64" t="s">
        <v>685</v>
      </c>
      <c r="U300" s="64" t="s">
        <v>686</v>
      </c>
    </row>
    <row r="301" spans="4:21">
      <c r="D301" s="45" t="str">
        <f>IF(AND(行业估值!$B$39=$G301,COUNTIF($G$2:$G$2552,$G301)&gt;=1),COUNTIF($G$2:G301,$G301),"")</f>
        <v/>
      </c>
      <c r="E301" s="65" t="str">
        <f t="shared" si="20"/>
        <v>000779.SZ</v>
      </c>
      <c r="F301" s="65" t="str">
        <f t="shared" si="21"/>
        <v>甘咨询</v>
      </c>
      <c r="G301" s="34" t="str">
        <f>IF(E301="","",IF(行业估值!$C$5="申万行业",[1]!EM_S_INFO_INDUSTRY_SW2014(E301,"1"),IF(行业估值!$C$5="证监会行业",[1]!EM_S_INFO_INDUSTRY_CSRC1(E301,"1"),[1]!EM_S_INFO_INDUSTRY_EM2016(E301,"1"))))</f>
        <v>休闲、生活及专业服务</v>
      </c>
      <c r="H301" s="34" t="str">
        <f>IF(E301="","",IF($H$1="上证50",[1]!EM_S_INFO_COMPINDEX(E301,"000016"),"")&amp;IF($H$1="上证180",[1]!EM_S_INFO_COMPINDEX(E301,"000010"),"")&amp;IF($H$1="沪深300",[1]!EM_S_INFO_COMPINDEX(E301,"000300"),"")&amp;IF(AND($H$1="上证A股",RIGHT(E301,2)="SH"),"是","")&amp;IF(AND($H$1="深证A股",RIGHT(E301,2)="SZ"),"是","")&amp;IF(AND($H$1="创业板",LEFT(E301,1)-3=0),"是","")&amp;IF(AND($H$1="全部A股",E301&lt;&gt;0),"是","")&amp;IF(AND($H$1="中小板",LEFT(E301,3)="002"),"是",""))</f>
        <v>是</v>
      </c>
      <c r="I301" s="46">
        <f ca="1">IF(E301="","",IF(OR([1]!EM_S_VAL_MV(E301,deadline)="",[1]!EM_S_VAL_MV(E301,deadline)="--",[1]!EM_S_VAL_MV(E301,deadline)="null"),0,[1]!EM_S_VAL_MV(E301,deadline)/100000000))</f>
        <v>37.272390764000001</v>
      </c>
      <c r="J301" s="46">
        <f ca="1">IF(E301="","",IF(RIGHT(LEFT($J$1,6),3)="TTM",[1]!EM_S_FA_PROFIT_TTM(E301,LEFT(RIGHT($J$1,11),10),1)/100000000,[1]!EM_S_STM07_IS(E301,61,LEFT(RIGHT($J$1,5),4)&amp;"-12-31",1)/100000000))</f>
        <v>2.8214844030999999</v>
      </c>
      <c r="K301" s="36">
        <f t="shared" ca="1" si="22"/>
        <v>13.210206203177435</v>
      </c>
      <c r="L301" s="46">
        <f ca="1">IF(E301="","",IF(ISERROR(IF(行业估值!$E$7="最新年报",[1]!EM_S_STM07_BS(E301,140,LEFT(RIGHT($L$1,5),4)&amp;"-12-31",1)/100000000,[1]!EM_S_STM07_BS(E301,140,LEFT(RIGHT($L$1,11),10),1)/100000000)),0,IF(行业估值!$E$7="最新年报",[1]!EM_S_STM07_BS(E301,140,LEFT(RIGHT($L$1,5),4)&amp;"-12-31",1)/100000000,[1]!EM_S_STM07_BS(E301,140,LEFT(RIGHT($L$1,11),10),1)/100000000)))</f>
        <v>17.5226037083</v>
      </c>
      <c r="M301" s="36">
        <f t="shared" ca="1" si="23"/>
        <v>2.1271034478937079</v>
      </c>
      <c r="N301" s="37">
        <f ca="1">IF(E301="","",IF(ISERROR([1]!EM_S_EST_NETPROFIT(E301,行业估值!$E$6,deadline)/100000000),"-",[1]!EM_S_EST_NETPROFIT(E301,行业估值!$E$6,deadline)/100000000))</f>
        <v>2.7040000000000002</v>
      </c>
      <c r="O301" s="36">
        <f t="shared" ca="1" si="24"/>
        <v>13.784168181952662</v>
      </c>
      <c r="T301" s="64" t="s">
        <v>7194</v>
      </c>
      <c r="U301" s="64" t="s">
        <v>687</v>
      </c>
    </row>
    <row r="302" spans="4:21">
      <c r="D302" s="45" t="str">
        <f>IF(AND(行业估值!$B$39=$G302,COUNTIF($G$2:$G$2552,$G302)&gt;=1),COUNTIF($G$2:G302,$G302),"")</f>
        <v/>
      </c>
      <c r="E302" s="65" t="str">
        <f t="shared" si="20"/>
        <v>000780.SZ</v>
      </c>
      <c r="F302" s="65" t="str">
        <f t="shared" si="21"/>
        <v>平庄能源</v>
      </c>
      <c r="G302" s="34" t="str">
        <f>IF(E302="","",IF(行业估值!$C$5="申万行业",[1]!EM_S_INFO_INDUSTRY_SW2014(E302,"1"),IF(行业估值!$C$5="证监会行业",[1]!EM_S_INFO_INDUSTRY_CSRC1(E302,"1"),[1]!EM_S_INFO_INDUSTRY_EM2016(E302,"1"))))</f>
        <v>化石能源</v>
      </c>
      <c r="H302" s="34" t="str">
        <f>IF(E302="","",IF($H$1="上证50",[1]!EM_S_INFO_COMPINDEX(E302,"000016"),"")&amp;IF($H$1="上证180",[1]!EM_S_INFO_COMPINDEX(E302,"000010"),"")&amp;IF($H$1="沪深300",[1]!EM_S_INFO_COMPINDEX(E302,"000300"),"")&amp;IF(AND($H$1="上证A股",RIGHT(E302,2)="SH"),"是","")&amp;IF(AND($H$1="深证A股",RIGHT(E302,2)="SZ"),"是","")&amp;IF(AND($H$1="创业板",LEFT(E302,1)-3=0),"是","")&amp;IF(AND($H$1="全部A股",E302&lt;&gt;0),"是","")&amp;IF(AND($H$1="中小板",LEFT(E302,3)="002"),"是",""))</f>
        <v>是</v>
      </c>
      <c r="I302" s="46">
        <f ca="1">IF(E302="","",IF(OR([1]!EM_S_VAL_MV(E302,deadline)="",[1]!EM_S_VAL_MV(E302,deadline)="--",[1]!EM_S_VAL_MV(E302,deadline)="null"),0,[1]!EM_S_VAL_MV(E302,deadline)/100000000))</f>
        <v>30.42918972</v>
      </c>
      <c r="J302" s="46">
        <f ca="1">IF(E302="","",IF(RIGHT(LEFT($J$1,6),3)="TTM",[1]!EM_S_FA_PROFIT_TTM(E302,LEFT(RIGHT($J$1,11),10),1)/100000000,[1]!EM_S_STM07_IS(E302,61,LEFT(RIGHT($J$1,5),4)&amp;"-12-31",1)/100000000))</f>
        <v>-3.7137364124999999</v>
      </c>
      <c r="K302" s="36">
        <f t="shared" ca="1" si="22"/>
        <v>-8.1936859109275844</v>
      </c>
      <c r="L302" s="46">
        <f ca="1">IF(E302="","",IF(ISERROR(IF(行业估值!$E$7="最新年报",[1]!EM_S_STM07_BS(E302,140,LEFT(RIGHT($L$1,5),4)&amp;"-12-31",1)/100000000,[1]!EM_S_STM07_BS(E302,140,LEFT(RIGHT($L$1,11),10),1)/100000000)),0,IF(行业估值!$E$7="最新年报",[1]!EM_S_STM07_BS(E302,140,LEFT(RIGHT($L$1,5),4)&amp;"-12-31",1)/100000000,[1]!EM_S_STM07_BS(E302,140,LEFT(RIGHT($L$1,11),10),1)/100000000)))</f>
        <v>38.203920931999996</v>
      </c>
      <c r="M302" s="36">
        <f t="shared" ca="1" si="23"/>
        <v>0.79649389323576469</v>
      </c>
      <c r="N302" s="37" t="str">
        <f ca="1">IF(E302="","",IF(ISERROR([1]!EM_S_EST_NETPROFIT(E302,行业估值!$E$6,deadline)/100000000),"-",[1]!EM_S_EST_NETPROFIT(E302,行业估值!$E$6,deadline)/100000000))</f>
        <v>-</v>
      </c>
      <c r="O302" s="36" t="str">
        <f t="shared" ca="1" si="24"/>
        <v>-</v>
      </c>
      <c r="T302" s="64" t="s">
        <v>688</v>
      </c>
      <c r="U302" s="64" t="s">
        <v>689</v>
      </c>
    </row>
    <row r="303" spans="4:21">
      <c r="D303" s="45" t="str">
        <f>IF(AND(行业估值!$B$39=$G303,COUNTIF($G$2:$G$2552,$G303)&gt;=1),COUNTIF($G$2:G303,$G303),"")</f>
        <v/>
      </c>
      <c r="E303" s="65" t="str">
        <f t="shared" si="20"/>
        <v>000782.SZ</v>
      </c>
      <c r="F303" s="65" t="str">
        <f t="shared" si="21"/>
        <v>美达股份</v>
      </c>
      <c r="G303" s="34" t="str">
        <f>IF(E303="","",IF(行业估值!$C$5="申万行业",[1]!EM_S_INFO_INDUSTRY_SW2014(E303,"1"),IF(行业估值!$C$5="证监会行业",[1]!EM_S_INFO_INDUSTRY_CSRC1(E303,"1"),[1]!EM_S_INFO_INDUSTRY_EM2016(E303,"1"))))</f>
        <v>基础化工</v>
      </c>
      <c r="H303" s="34" t="str">
        <f>IF(E303="","",IF($H$1="上证50",[1]!EM_S_INFO_COMPINDEX(E303,"000016"),"")&amp;IF($H$1="上证180",[1]!EM_S_INFO_COMPINDEX(E303,"000010"),"")&amp;IF($H$1="沪深300",[1]!EM_S_INFO_COMPINDEX(E303,"000300"),"")&amp;IF(AND($H$1="上证A股",RIGHT(E303,2)="SH"),"是","")&amp;IF(AND($H$1="深证A股",RIGHT(E303,2)="SZ"),"是","")&amp;IF(AND($H$1="创业板",LEFT(E303,1)-3=0),"是","")&amp;IF(AND($H$1="全部A股",E303&lt;&gt;0),"是","")&amp;IF(AND($H$1="中小板",LEFT(E303,3)="002"),"是",""))</f>
        <v>是</v>
      </c>
      <c r="I303" s="46">
        <f ca="1">IF(E303="","",IF(OR([1]!EM_S_VAL_MV(E303,deadline)="",[1]!EM_S_VAL_MV(E303,deadline)="--",[1]!EM_S_VAL_MV(E303,deadline)="null"),0,[1]!EM_S_VAL_MV(E303,deadline)/100000000))</f>
        <v>17.375793596699999</v>
      </c>
      <c r="J303" s="46">
        <f ca="1">IF(E303="","",IF(RIGHT(LEFT($J$1,6),3)="TTM",[1]!EM_S_FA_PROFIT_TTM(E303,LEFT(RIGHT($J$1,11),10),1)/100000000,[1]!EM_S_STM07_IS(E303,61,LEFT(RIGHT($J$1,5),4)&amp;"-12-31",1)/100000000))</f>
        <v>-0.4026045499</v>
      </c>
      <c r="K303" s="36">
        <f t="shared" ca="1" si="22"/>
        <v>-43.158463065099106</v>
      </c>
      <c r="L303" s="46">
        <f ca="1">IF(E303="","",IF(ISERROR(IF(行业估值!$E$7="最新年报",[1]!EM_S_STM07_BS(E303,140,LEFT(RIGHT($L$1,5),4)&amp;"-12-31",1)/100000000,[1]!EM_S_STM07_BS(E303,140,LEFT(RIGHT($L$1,11),10),1)/100000000)),0,IF(行业估值!$E$7="最新年报",[1]!EM_S_STM07_BS(E303,140,LEFT(RIGHT($L$1,5),4)&amp;"-12-31",1)/100000000,[1]!EM_S_STM07_BS(E303,140,LEFT(RIGHT($L$1,11),10),1)/100000000)))</f>
        <v>13.8836163401</v>
      </c>
      <c r="M303" s="36">
        <f t="shared" ca="1" si="23"/>
        <v>1.2515322500315396</v>
      </c>
      <c r="N303" s="37" t="str">
        <f ca="1">IF(E303="","",IF(ISERROR([1]!EM_S_EST_NETPROFIT(E303,行业估值!$E$6,deadline)/100000000),"-",[1]!EM_S_EST_NETPROFIT(E303,行业估值!$E$6,deadline)/100000000))</f>
        <v>-</v>
      </c>
      <c r="O303" s="36" t="str">
        <f t="shared" ca="1" si="24"/>
        <v>-</v>
      </c>
      <c r="T303" s="64" t="s">
        <v>690</v>
      </c>
      <c r="U303" s="64" t="s">
        <v>691</v>
      </c>
    </row>
    <row r="304" spans="4:21">
      <c r="D304" s="45" t="str">
        <f>IF(AND(行业估值!$B$39=$G304,COUNTIF($G$2:$G$2552,$G304)&gt;=1),COUNTIF($G$2:G304,$G304),"")</f>
        <v/>
      </c>
      <c r="E304" s="65" t="str">
        <f t="shared" si="20"/>
        <v>000783.SZ</v>
      </c>
      <c r="F304" s="65" t="str">
        <f t="shared" si="21"/>
        <v>长江证券</v>
      </c>
      <c r="G304" s="34" t="str">
        <f>IF(E304="","",IF(行业估值!$C$5="申万行业",[1]!EM_S_INFO_INDUSTRY_SW2014(E304,"1"),IF(行业估值!$C$5="证监会行业",[1]!EM_S_INFO_INDUSTRY_CSRC1(E304,"1"),[1]!EM_S_INFO_INDUSTRY_EM2016(E304,"1"))))</f>
        <v>金融</v>
      </c>
      <c r="H304" s="34" t="str">
        <f>IF(E304="","",IF($H$1="上证50",[1]!EM_S_INFO_COMPINDEX(E304,"000016"),"")&amp;IF($H$1="上证180",[1]!EM_S_INFO_COMPINDEX(E304,"000010"),"")&amp;IF($H$1="沪深300",[1]!EM_S_INFO_COMPINDEX(E304,"000300"),"")&amp;IF(AND($H$1="上证A股",RIGHT(E304,2)="SH"),"是","")&amp;IF(AND($H$1="深证A股",RIGHT(E304,2)="SZ"),"是","")&amp;IF(AND($H$1="创业板",LEFT(E304,1)-3=0),"是","")&amp;IF(AND($H$1="全部A股",E304&lt;&gt;0),"是","")&amp;IF(AND($H$1="中小板",LEFT(E304,3)="002"),"是",""))</f>
        <v>是</v>
      </c>
      <c r="I304" s="46">
        <f ca="1">IF(E304="","",IF(OR([1]!EM_S_VAL_MV(E304,deadline)="",[1]!EM_S_VAL_MV(E304,deadline)="--",[1]!EM_S_VAL_MV(E304,deadline)="null"),0,[1]!EM_S_VAL_MV(E304,deadline)/100000000))</f>
        <v>346.70360010000002</v>
      </c>
      <c r="J304" s="46">
        <f ca="1">IF(E304="","",IF(RIGHT(LEFT($J$1,6),3)="TTM",[1]!EM_S_FA_PROFIT_TTM(E304,LEFT(RIGHT($J$1,11),10),1)/100000000,[1]!EM_S_STM07_IS(E304,61,LEFT(RIGHT($J$1,5),4)&amp;"-12-31",1)/100000000))</f>
        <v>10.616069407399999</v>
      </c>
      <c r="K304" s="36">
        <f t="shared" ca="1" si="22"/>
        <v>32.658377295303666</v>
      </c>
      <c r="L304" s="46">
        <f ca="1">IF(E304="","",IF(ISERROR(IF(行业估值!$E$7="最新年报",[1]!EM_S_STM07_BS(E304,140,LEFT(RIGHT($L$1,5),4)&amp;"-12-31",1)/100000000,[1]!EM_S_STM07_BS(E304,140,LEFT(RIGHT($L$1,11),10),1)/100000000)),0,IF(行业估值!$E$7="最新年报",[1]!EM_S_STM07_BS(E304,140,LEFT(RIGHT($L$1,5),4)&amp;"-12-31",1)/100000000,[1]!EM_S_STM07_BS(E304,140,LEFT(RIGHT($L$1,11),10),1)/100000000)))</f>
        <v>277.94118141529998</v>
      </c>
      <c r="M304" s="36">
        <f t="shared" ca="1" si="23"/>
        <v>1.2473991739351327</v>
      </c>
      <c r="N304" s="37">
        <f ca="1">IF(E304="","",IF(ISERROR([1]!EM_S_EST_NETPROFIT(E304,行业估值!$E$6,deadline)/100000000),"-",[1]!EM_S_EST_NETPROFIT(E304,行业估值!$E$6,deadline)/100000000))</f>
        <v>17.431566666666669</v>
      </c>
      <c r="O304" s="36">
        <f t="shared" ca="1" si="24"/>
        <v>19.889411360998341</v>
      </c>
      <c r="T304" s="64" t="s">
        <v>692</v>
      </c>
      <c r="U304" s="64" t="s">
        <v>693</v>
      </c>
    </row>
    <row r="305" spans="4:21">
      <c r="D305" s="45" t="str">
        <f>IF(AND(行业估值!$B$39=$G305,COUNTIF($G$2:$G$2552,$G305)&gt;=1),COUNTIF($G$2:G305,$G305),"")</f>
        <v/>
      </c>
      <c r="E305" s="65" t="str">
        <f t="shared" si="20"/>
        <v>000785.SZ</v>
      </c>
      <c r="F305" s="65" t="str">
        <f t="shared" si="21"/>
        <v>武汉中商</v>
      </c>
      <c r="G305" s="34" t="str">
        <f>IF(E305="","",IF(行业估值!$C$5="申万行业",[1]!EM_S_INFO_INDUSTRY_SW2014(E305,"1"),IF(行业估值!$C$5="证监会行业",[1]!EM_S_INFO_INDUSTRY_CSRC1(E305,"1"),[1]!EM_S_INFO_INDUSTRY_EM2016(E305,"1"))))</f>
        <v>商贸零售</v>
      </c>
      <c r="H305" s="34" t="str">
        <f>IF(E305="","",IF($H$1="上证50",[1]!EM_S_INFO_COMPINDEX(E305,"000016"),"")&amp;IF($H$1="上证180",[1]!EM_S_INFO_COMPINDEX(E305,"000010"),"")&amp;IF($H$1="沪深300",[1]!EM_S_INFO_COMPINDEX(E305,"000300"),"")&amp;IF(AND($H$1="上证A股",RIGHT(E305,2)="SH"),"是","")&amp;IF(AND($H$1="深证A股",RIGHT(E305,2)="SZ"),"是","")&amp;IF(AND($H$1="创业板",LEFT(E305,1)-3=0),"是","")&amp;IF(AND($H$1="全部A股",E305&lt;&gt;0),"是","")&amp;IF(AND($H$1="中小板",LEFT(E305,3)="002"),"是",""))</f>
        <v>是</v>
      </c>
      <c r="I305" s="46">
        <f ca="1">IF(E305="","",IF(OR([1]!EM_S_VAL_MV(E305,deadline)="",[1]!EM_S_VAL_MV(E305,deadline)="--",[1]!EM_S_VAL_MV(E305,deadline)="null"),0,[1]!EM_S_VAL_MV(E305,deadline)/100000000))</f>
        <v>24.6699707436</v>
      </c>
      <c r="J305" s="46">
        <f ca="1">IF(E305="","",IF(RIGHT(LEFT($J$1,6),3)="TTM",[1]!EM_S_FA_PROFIT_TTM(E305,LEFT(RIGHT($J$1,11),10),1)/100000000,[1]!EM_S_STM07_IS(E305,61,LEFT(RIGHT($J$1,5),4)&amp;"-12-31",1)/100000000))</f>
        <v>1.5234152144999999</v>
      </c>
      <c r="K305" s="36">
        <f t="shared" ca="1" si="22"/>
        <v>16.193858712181058</v>
      </c>
      <c r="L305" s="46">
        <f ca="1">IF(E305="","",IF(ISERROR(IF(行业估值!$E$7="最新年报",[1]!EM_S_STM07_BS(E305,140,LEFT(RIGHT($L$1,5),4)&amp;"-12-31",1)/100000000,[1]!EM_S_STM07_BS(E305,140,LEFT(RIGHT($L$1,11),10),1)/100000000)),0,IF(行业估值!$E$7="最新年报",[1]!EM_S_STM07_BS(E305,140,LEFT(RIGHT($L$1,5),4)&amp;"-12-31",1)/100000000,[1]!EM_S_STM07_BS(E305,140,LEFT(RIGHT($L$1,11),10),1)/100000000)))</f>
        <v>13.3083180005</v>
      </c>
      <c r="M305" s="36">
        <f t="shared" ca="1" si="23"/>
        <v>1.8537256731221134</v>
      </c>
      <c r="N305" s="37">
        <f ca="1">IF(E305="","",IF(ISERROR([1]!EM_S_EST_NETPROFIT(E305,行业估值!$E$6,deadline)/100000000),"-",[1]!EM_S_EST_NETPROFIT(E305,行业估值!$E$6,deadline)/100000000))</f>
        <v>1.06</v>
      </c>
      <c r="O305" s="36">
        <f t="shared" ca="1" si="24"/>
        <v>23.273557305283017</v>
      </c>
      <c r="T305" s="64" t="s">
        <v>694</v>
      </c>
      <c r="U305" s="64" t="s">
        <v>695</v>
      </c>
    </row>
    <row r="306" spans="4:21">
      <c r="D306" s="45" t="str">
        <f>IF(AND(行业估值!$B$39=$G306,COUNTIF($G$2:$G$2552,$G306)&gt;=1),COUNTIF($G$2:G306,$G306),"")</f>
        <v/>
      </c>
      <c r="E306" s="65" t="str">
        <f t="shared" si="20"/>
        <v>000786.SZ</v>
      </c>
      <c r="F306" s="65" t="str">
        <f t="shared" si="21"/>
        <v>北新建材</v>
      </c>
      <c r="G306" s="34" t="str">
        <f>IF(E306="","",IF(行业估值!$C$5="申万行业",[1]!EM_S_INFO_INDUSTRY_SW2014(E306,"1"),IF(行业估值!$C$5="证监会行业",[1]!EM_S_INFO_INDUSTRY_CSRC1(E306,"1"),[1]!EM_S_INFO_INDUSTRY_EM2016(E306,"1"))))</f>
        <v>建材</v>
      </c>
      <c r="H306" s="34" t="str">
        <f>IF(E306="","",IF($H$1="上证50",[1]!EM_S_INFO_COMPINDEX(E306,"000016"),"")&amp;IF($H$1="上证180",[1]!EM_S_INFO_COMPINDEX(E306,"000010"),"")&amp;IF($H$1="沪深300",[1]!EM_S_INFO_COMPINDEX(E306,"000300"),"")&amp;IF(AND($H$1="上证A股",RIGHT(E306,2)="SH"),"是","")&amp;IF(AND($H$1="深证A股",RIGHT(E306,2)="SZ"),"是","")&amp;IF(AND($H$1="创业板",LEFT(E306,1)-3=0),"是","")&amp;IF(AND($H$1="全部A股",E306&lt;&gt;0),"是","")&amp;IF(AND($H$1="中小板",LEFT(E306,3)="002"),"是",""))</f>
        <v>是</v>
      </c>
      <c r="I306" s="46">
        <f ca="1">IF(E306="","",IF(OR([1]!EM_S_VAL_MV(E306,deadline)="",[1]!EM_S_VAL_MV(E306,deadline)="--",[1]!EM_S_VAL_MV(E306,deadline)="null"),0,[1]!EM_S_VAL_MV(E306,deadline)/100000000))</f>
        <v>388.92470522839994</v>
      </c>
      <c r="J306" s="46">
        <f ca="1">IF(E306="","",IF(RIGHT(LEFT($J$1,6),3)="TTM",[1]!EM_S_FA_PROFIT_TTM(E306,LEFT(RIGHT($J$1,11),10),1)/100000000,[1]!EM_S_STM07_IS(E306,61,LEFT(RIGHT($J$1,5),4)&amp;"-12-31",1)/100000000))</f>
        <v>4.2624247684999998</v>
      </c>
      <c r="K306" s="36">
        <f t="shared" ca="1" si="22"/>
        <v>91.244943043362468</v>
      </c>
      <c r="L306" s="46">
        <f ca="1">IF(E306="","",IF(ISERROR(IF(行业估值!$E$7="最新年报",[1]!EM_S_STM07_BS(E306,140,LEFT(RIGHT($L$1,5),4)&amp;"-12-31",1)/100000000,[1]!EM_S_STM07_BS(E306,140,LEFT(RIGHT($L$1,11),10),1)/100000000)),0,IF(行业估值!$E$7="最新年报",[1]!EM_S_STM07_BS(E306,140,LEFT(RIGHT($L$1,5),4)&amp;"-12-31",1)/100000000,[1]!EM_S_STM07_BS(E306,140,LEFT(RIGHT($L$1,11),10),1)/100000000)))</f>
        <v>135.00330646649999</v>
      </c>
      <c r="M306" s="36">
        <f t="shared" ca="1" si="23"/>
        <v>2.8808531835841262</v>
      </c>
      <c r="N306" s="37">
        <f ca="1">IF(E306="","",IF(ISERROR([1]!EM_S_EST_NETPROFIT(E306,行业估值!$E$6,deadline)/100000000),"-",[1]!EM_S_EST_NETPROFIT(E306,行业估值!$E$6,deadline)/100000000))</f>
        <v>5.2168222222222225</v>
      </c>
      <c r="O306" s="36">
        <f t="shared" ca="1" si="24"/>
        <v>74.55203352947089</v>
      </c>
      <c r="T306" s="64" t="s">
        <v>696</v>
      </c>
      <c r="U306" s="64" t="s">
        <v>697</v>
      </c>
    </row>
    <row r="307" spans="4:21">
      <c r="D307" s="45" t="str">
        <f>IF(AND(行业估值!$B$39=$G307,COUNTIF($G$2:$G$2552,$G307)&gt;=1),COUNTIF($G$2:G307,$G307),"")</f>
        <v/>
      </c>
      <c r="E307" s="65" t="str">
        <f t="shared" si="20"/>
        <v>000788.SZ</v>
      </c>
      <c r="F307" s="65" t="str">
        <f t="shared" si="21"/>
        <v>北大医药</v>
      </c>
      <c r="G307" s="34" t="str">
        <f>IF(E307="","",IF(行业估值!$C$5="申万行业",[1]!EM_S_INFO_INDUSTRY_SW2014(E307,"1"),IF(行业估值!$C$5="证监会行业",[1]!EM_S_INFO_INDUSTRY_CSRC1(E307,"1"),[1]!EM_S_INFO_INDUSTRY_EM2016(E307,"1"))))</f>
        <v>医药生物</v>
      </c>
      <c r="H307" s="34" t="str">
        <f>IF(E307="","",IF($H$1="上证50",[1]!EM_S_INFO_COMPINDEX(E307,"000016"),"")&amp;IF($H$1="上证180",[1]!EM_S_INFO_COMPINDEX(E307,"000010"),"")&amp;IF($H$1="沪深300",[1]!EM_S_INFO_COMPINDEX(E307,"000300"),"")&amp;IF(AND($H$1="上证A股",RIGHT(E307,2)="SH"),"是","")&amp;IF(AND($H$1="深证A股",RIGHT(E307,2)="SZ"),"是","")&amp;IF(AND($H$1="创业板",LEFT(E307,1)-3=0),"是","")&amp;IF(AND($H$1="全部A股",E307&lt;&gt;0),"是","")&amp;IF(AND($H$1="中小板",LEFT(E307,3)="002"),"是",""))</f>
        <v>是</v>
      </c>
      <c r="I307" s="46">
        <f ca="1">IF(E307="","",IF(OR([1]!EM_S_VAL_MV(E307,deadline)="",[1]!EM_S_VAL_MV(E307,deadline)="--",[1]!EM_S_VAL_MV(E307,deadline)="null"),0,[1]!EM_S_VAL_MV(E307,deadline)/100000000))</f>
        <v>39.633163762499997</v>
      </c>
      <c r="J307" s="46">
        <f ca="1">IF(E307="","",IF(RIGHT(LEFT($J$1,6),3)="TTM",[1]!EM_S_FA_PROFIT_TTM(E307,LEFT(RIGHT($J$1,11),10),1)/100000000,[1]!EM_S_STM07_IS(E307,61,LEFT(RIGHT($J$1,5),4)&amp;"-12-31",1)/100000000))</f>
        <v>0.50599700700000005</v>
      </c>
      <c r="K307" s="36">
        <f t="shared" ca="1" si="22"/>
        <v>78.326873902833171</v>
      </c>
      <c r="L307" s="46">
        <f ca="1">IF(E307="","",IF(ISERROR(IF(行业估值!$E$7="最新年报",[1]!EM_S_STM07_BS(E307,140,LEFT(RIGHT($L$1,5),4)&amp;"-12-31",1)/100000000,[1]!EM_S_STM07_BS(E307,140,LEFT(RIGHT($L$1,11),10),1)/100000000)),0,IF(行业估值!$E$7="最新年报",[1]!EM_S_STM07_BS(E307,140,LEFT(RIGHT($L$1,5),4)&amp;"-12-31",1)/100000000,[1]!EM_S_STM07_BS(E307,140,LEFT(RIGHT($L$1,11),10),1)/100000000)))</f>
        <v>12.4567650952</v>
      </c>
      <c r="M307" s="36">
        <f t="shared" ca="1" si="23"/>
        <v>3.1816577947489719</v>
      </c>
      <c r="N307" s="37" t="str">
        <f ca="1">IF(E307="","",IF(ISERROR([1]!EM_S_EST_NETPROFIT(E307,行业估值!$E$6,deadline)/100000000),"-",[1]!EM_S_EST_NETPROFIT(E307,行业估值!$E$6,deadline)/100000000))</f>
        <v>-</v>
      </c>
      <c r="O307" s="36" t="str">
        <f t="shared" ca="1" si="24"/>
        <v>-</v>
      </c>
      <c r="T307" s="64" t="s">
        <v>698</v>
      </c>
      <c r="U307" s="64" t="s">
        <v>699</v>
      </c>
    </row>
    <row r="308" spans="4:21">
      <c r="D308" s="45" t="str">
        <f>IF(AND(行业估值!$B$39=$G308,COUNTIF($G$2:$G$2552,$G308)&gt;=1),COUNTIF($G$2:G308,$G308),"")</f>
        <v/>
      </c>
      <c r="E308" s="65" t="str">
        <f t="shared" si="20"/>
        <v>000789.SZ</v>
      </c>
      <c r="F308" s="65" t="str">
        <f t="shared" si="21"/>
        <v>万年青</v>
      </c>
      <c r="G308" s="34" t="str">
        <f>IF(E308="","",IF(行业估值!$C$5="申万行业",[1]!EM_S_INFO_INDUSTRY_SW2014(E308,"1"),IF(行业估值!$C$5="证监会行业",[1]!EM_S_INFO_INDUSTRY_CSRC1(E308,"1"),[1]!EM_S_INFO_INDUSTRY_EM2016(E308,"1"))))</f>
        <v>建材</v>
      </c>
      <c r="H308" s="34" t="str">
        <f>IF(E308="","",IF($H$1="上证50",[1]!EM_S_INFO_COMPINDEX(E308,"000016"),"")&amp;IF($H$1="上证180",[1]!EM_S_INFO_COMPINDEX(E308,"000010"),"")&amp;IF($H$1="沪深300",[1]!EM_S_INFO_COMPINDEX(E308,"000300"),"")&amp;IF(AND($H$1="上证A股",RIGHT(E308,2)="SH"),"是","")&amp;IF(AND($H$1="深证A股",RIGHT(E308,2)="SZ"),"是","")&amp;IF(AND($H$1="创业板",LEFT(E308,1)-3=0),"是","")&amp;IF(AND($H$1="全部A股",E308&lt;&gt;0),"是","")&amp;IF(AND($H$1="中小板",LEFT(E308,3)="002"),"是",""))</f>
        <v>是</v>
      </c>
      <c r="I308" s="46">
        <f ca="1">IF(E308="","",IF(OR([1]!EM_S_VAL_MV(E308,deadline)="",[1]!EM_S_VAL_MV(E308,deadline)="--",[1]!EM_S_VAL_MV(E308,deadline)="null"),0,[1]!EM_S_VAL_MV(E308,deadline)/100000000))</f>
        <v>81.730801994999993</v>
      </c>
      <c r="J308" s="46">
        <f ca="1">IF(E308="","",IF(RIGHT(LEFT($J$1,6),3)="TTM",[1]!EM_S_FA_PROFIT_TTM(E308,LEFT(RIGHT($J$1,11),10),1)/100000000,[1]!EM_S_STM07_IS(E308,61,LEFT(RIGHT($J$1,5),4)&amp;"-12-31",1)/100000000))</f>
        <v>18.103663190999999</v>
      </c>
      <c r="K308" s="36">
        <f t="shared" ca="1" si="22"/>
        <v>4.5146002293961924</v>
      </c>
      <c r="L308" s="46">
        <f ca="1">IF(E308="","",IF(ISERROR(IF(行业估值!$E$7="最新年报",[1]!EM_S_STM07_BS(E308,140,LEFT(RIGHT($L$1,5),4)&amp;"-12-31",1)/100000000,[1]!EM_S_STM07_BS(E308,140,LEFT(RIGHT($L$1,11),10),1)/100000000)),0,IF(行业估值!$E$7="最新年报",[1]!EM_S_STM07_BS(E308,140,LEFT(RIGHT($L$1,5),4)&amp;"-12-31",1)/100000000,[1]!EM_S_STM07_BS(E308,140,LEFT(RIGHT($L$1,11),10),1)/100000000)))</f>
        <v>44.222687047400001</v>
      </c>
      <c r="M308" s="36">
        <f t="shared" ca="1" si="23"/>
        <v>1.8481645384279113</v>
      </c>
      <c r="N308" s="37">
        <f ca="1">IF(E308="","",IF(ISERROR([1]!EM_S_EST_NETPROFIT(E308,行业估值!$E$6,deadline)/100000000),"-",[1]!EM_S_EST_NETPROFIT(E308,行业估值!$E$6,deadline)/100000000))</f>
        <v>13.31952857142857</v>
      </c>
      <c r="O308" s="36">
        <f t="shared" ca="1" si="24"/>
        <v>6.1361632700964321</v>
      </c>
      <c r="T308" s="64" t="s">
        <v>700</v>
      </c>
      <c r="U308" s="64" t="s">
        <v>701</v>
      </c>
    </row>
    <row r="309" spans="4:21">
      <c r="D309" s="45" t="str">
        <f>IF(AND(行业估值!$B$39=$G309,COUNTIF($G$2:$G$2552,$G309)&gt;=1),COUNTIF($G$2:G309,$G309),"")</f>
        <v/>
      </c>
      <c r="E309" s="65" t="str">
        <f t="shared" si="20"/>
        <v>000790.SZ</v>
      </c>
      <c r="F309" s="65" t="str">
        <f t="shared" si="21"/>
        <v>泰合健康</v>
      </c>
      <c r="G309" s="34" t="str">
        <f>IF(E309="","",IF(行业估值!$C$5="申万行业",[1]!EM_S_INFO_INDUSTRY_SW2014(E309,"1"),IF(行业估值!$C$5="证监会行业",[1]!EM_S_INFO_INDUSTRY_CSRC1(E309,"1"),[1]!EM_S_INFO_INDUSTRY_EM2016(E309,"1"))))</f>
        <v>医药生物</v>
      </c>
      <c r="H309" s="34" t="str">
        <f>IF(E309="","",IF($H$1="上证50",[1]!EM_S_INFO_COMPINDEX(E309,"000016"),"")&amp;IF($H$1="上证180",[1]!EM_S_INFO_COMPINDEX(E309,"000010"),"")&amp;IF($H$1="沪深300",[1]!EM_S_INFO_COMPINDEX(E309,"000300"),"")&amp;IF(AND($H$1="上证A股",RIGHT(E309,2)="SH"),"是","")&amp;IF(AND($H$1="深证A股",RIGHT(E309,2)="SZ"),"是","")&amp;IF(AND($H$1="创业板",LEFT(E309,1)-3=0),"是","")&amp;IF(AND($H$1="全部A股",E309&lt;&gt;0),"是","")&amp;IF(AND($H$1="中小板",LEFT(E309,3)="002"),"是",""))</f>
        <v>是</v>
      </c>
      <c r="I309" s="46">
        <f ca="1">IF(E309="","",IF(OR([1]!EM_S_VAL_MV(E309,deadline)="",[1]!EM_S_VAL_MV(E309,deadline)="--",[1]!EM_S_VAL_MV(E309,deadline)="null"),0,[1]!EM_S_VAL_MV(E309,deadline)/100000000))</f>
        <v>25.7638715752</v>
      </c>
      <c r="J309" s="46">
        <f ca="1">IF(E309="","",IF(RIGHT(LEFT($J$1,6),3)="TTM",[1]!EM_S_FA_PROFIT_TTM(E309,LEFT(RIGHT($J$1,11),10),1)/100000000,[1]!EM_S_STM07_IS(E309,61,LEFT(RIGHT($J$1,5),4)&amp;"-12-31",1)/100000000))</f>
        <v>0.68326182159999993</v>
      </c>
      <c r="K309" s="36">
        <f t="shared" ca="1" si="22"/>
        <v>37.707172800711341</v>
      </c>
      <c r="L309" s="46">
        <f ca="1">IF(E309="","",IF(ISERROR(IF(行业估值!$E$7="最新年报",[1]!EM_S_STM07_BS(E309,140,LEFT(RIGHT($L$1,5),4)&amp;"-12-31",1)/100000000,[1]!EM_S_STM07_BS(E309,140,LEFT(RIGHT($L$1,11),10),1)/100000000)),0,IF(行业估值!$E$7="最新年报",[1]!EM_S_STM07_BS(E309,140,LEFT(RIGHT($L$1,5),4)&amp;"-12-31",1)/100000000,[1]!EM_S_STM07_BS(E309,140,LEFT(RIGHT($L$1,11),10),1)/100000000)))</f>
        <v>8.7173256818000002</v>
      </c>
      <c r="M309" s="36">
        <f t="shared" ca="1" si="23"/>
        <v>2.9554788378492862</v>
      </c>
      <c r="N309" s="37" t="str">
        <f ca="1">IF(E309="","",IF(ISERROR([1]!EM_S_EST_NETPROFIT(E309,行业估值!$E$6,deadline)/100000000),"-",[1]!EM_S_EST_NETPROFIT(E309,行业估值!$E$6,deadline)/100000000))</f>
        <v>-</v>
      </c>
      <c r="O309" s="36" t="str">
        <f t="shared" ca="1" si="24"/>
        <v>-</v>
      </c>
      <c r="T309" s="64" t="s">
        <v>702</v>
      </c>
      <c r="U309" s="64" t="s">
        <v>703</v>
      </c>
    </row>
    <row r="310" spans="4:21">
      <c r="D310" s="45" t="str">
        <f>IF(AND(行业估值!$B$39=$G310,COUNTIF($G$2:$G$2552,$G310)&gt;=1),COUNTIF($G$2:G310,$G310),"")</f>
        <v/>
      </c>
      <c r="E310" s="65" t="str">
        <f t="shared" si="20"/>
        <v>000791.SZ</v>
      </c>
      <c r="F310" s="65" t="str">
        <f t="shared" si="21"/>
        <v>甘肃电投</v>
      </c>
      <c r="G310" s="34" t="str">
        <f>IF(E310="","",IF(行业估值!$C$5="申万行业",[1]!EM_S_INFO_INDUSTRY_SW2014(E310,"1"),IF(行业估值!$C$5="证监会行业",[1]!EM_S_INFO_INDUSTRY_CSRC1(E310,"1"),[1]!EM_S_INFO_INDUSTRY_EM2016(E310,"1"))))</f>
        <v>公用事业</v>
      </c>
      <c r="H310" s="34" t="str">
        <f>IF(E310="","",IF($H$1="上证50",[1]!EM_S_INFO_COMPINDEX(E310,"000016"),"")&amp;IF($H$1="上证180",[1]!EM_S_INFO_COMPINDEX(E310,"000010"),"")&amp;IF($H$1="沪深300",[1]!EM_S_INFO_COMPINDEX(E310,"000300"),"")&amp;IF(AND($H$1="上证A股",RIGHT(E310,2)="SH"),"是","")&amp;IF(AND($H$1="深证A股",RIGHT(E310,2)="SZ"),"是","")&amp;IF(AND($H$1="创业板",LEFT(E310,1)-3=0),"是","")&amp;IF(AND($H$1="全部A股",E310&lt;&gt;0),"是","")&amp;IF(AND($H$1="中小板",LEFT(E310,3)="002"),"是",""))</f>
        <v>是</v>
      </c>
      <c r="I310" s="46">
        <f ca="1">IF(E310="","",IF(OR([1]!EM_S_VAL_MV(E310,deadline)="",[1]!EM_S_VAL_MV(E310,deadline)="--",[1]!EM_S_VAL_MV(E310,deadline)="null"),0,[1]!EM_S_VAL_MV(E310,deadline)/100000000))</f>
        <v>48.536887476000004</v>
      </c>
      <c r="J310" s="46">
        <f ca="1">IF(E310="","",IF(RIGHT(LEFT($J$1,6),3)="TTM",[1]!EM_S_FA_PROFIT_TTM(E310,LEFT(RIGHT($J$1,11),10),1)/100000000,[1]!EM_S_STM07_IS(E310,61,LEFT(RIGHT($J$1,5),4)&amp;"-12-31",1)/100000000))</f>
        <v>5.2947676055999997</v>
      </c>
      <c r="K310" s="36">
        <f t="shared" ca="1" si="22"/>
        <v>9.1669533190965868</v>
      </c>
      <c r="L310" s="46">
        <f ca="1">IF(E310="","",IF(ISERROR(IF(行业估值!$E$7="最新年报",[1]!EM_S_STM07_BS(E310,140,LEFT(RIGHT($L$1,5),4)&amp;"-12-31",1)/100000000,[1]!EM_S_STM07_BS(E310,140,LEFT(RIGHT($L$1,11),10),1)/100000000)),0,IF(行业估值!$E$7="最新年报",[1]!EM_S_STM07_BS(E310,140,LEFT(RIGHT($L$1,5),4)&amp;"-12-31",1)/100000000,[1]!EM_S_STM07_BS(E310,140,LEFT(RIGHT($L$1,11),10),1)/100000000)))</f>
        <v>64.670701962600006</v>
      </c>
      <c r="M310" s="36">
        <f t="shared" ca="1" si="23"/>
        <v>0.75052359110110756</v>
      </c>
      <c r="N310" s="37" t="str">
        <f ca="1">IF(E310="","",IF(ISERROR([1]!EM_S_EST_NETPROFIT(E310,行业估值!$E$6,deadline)/100000000),"-",[1]!EM_S_EST_NETPROFIT(E310,行业估值!$E$6,deadline)/100000000))</f>
        <v>-</v>
      </c>
      <c r="O310" s="36" t="str">
        <f t="shared" ca="1" si="24"/>
        <v>-</v>
      </c>
      <c r="T310" s="64" t="s">
        <v>704</v>
      </c>
      <c r="U310" s="64" t="s">
        <v>705</v>
      </c>
    </row>
    <row r="311" spans="4:21">
      <c r="D311" s="45" t="str">
        <f>IF(AND(行业估值!$B$39=$G311,COUNTIF($G$2:$G$2552,$G311)&gt;=1),COUNTIF($G$2:G311,$G311),"")</f>
        <v/>
      </c>
      <c r="E311" s="65" t="str">
        <f t="shared" si="20"/>
        <v>000792.SZ</v>
      </c>
      <c r="F311" s="65" t="str">
        <f t="shared" si="21"/>
        <v>*ST盐湖</v>
      </c>
      <c r="G311" s="34" t="str">
        <f>IF(E311="","",IF(行业估值!$C$5="申万行业",[1]!EM_S_INFO_INDUSTRY_SW2014(E311,"1"),IF(行业估值!$C$5="证监会行业",[1]!EM_S_INFO_INDUSTRY_CSRC1(E311,"1"),[1]!EM_S_INFO_INDUSTRY_EM2016(E311,"1"))))</f>
        <v>基础化工</v>
      </c>
      <c r="H311" s="34" t="str">
        <f>IF(E311="","",IF($H$1="上证50",[1]!EM_S_INFO_COMPINDEX(E311,"000016"),"")&amp;IF($H$1="上证180",[1]!EM_S_INFO_COMPINDEX(E311,"000010"),"")&amp;IF($H$1="沪深300",[1]!EM_S_INFO_COMPINDEX(E311,"000300"),"")&amp;IF(AND($H$1="上证A股",RIGHT(E311,2)="SH"),"是","")&amp;IF(AND($H$1="深证A股",RIGHT(E311,2)="SZ"),"是","")&amp;IF(AND($H$1="创业板",LEFT(E311,1)-3=0),"是","")&amp;IF(AND($H$1="全部A股",E311&lt;&gt;0),"是","")&amp;IF(AND($H$1="中小板",LEFT(E311,3)="002"),"是",""))</f>
        <v>是</v>
      </c>
      <c r="I311" s="46">
        <f ca="1">IF(E311="","",IF(OR([1]!EM_S_VAL_MV(E311,deadline)="",[1]!EM_S_VAL_MV(E311,deadline)="--",[1]!EM_S_VAL_MV(E311,deadline)="null"),0,[1]!EM_S_VAL_MV(E311,deadline)/100000000))</f>
        <v>248.2406725491</v>
      </c>
      <c r="J311" s="46">
        <f ca="1">IF(E311="","",IF(RIGHT(LEFT($J$1,6),3)="TTM",[1]!EM_S_FA_PROFIT_TTM(E311,LEFT(RIGHT($J$1,11),10),1)/100000000,[1]!EM_S_STM07_IS(E311,61,LEFT(RIGHT($J$1,5),4)&amp;"-12-31",1)/100000000))</f>
        <v>-29.7893423889</v>
      </c>
      <c r="K311" s="36">
        <f t="shared" ca="1" si="22"/>
        <v>-8.3332041811570363</v>
      </c>
      <c r="L311" s="46">
        <f ca="1">IF(E311="","",IF(ISERROR(IF(行业估值!$E$7="最新年报",[1]!EM_S_STM07_BS(E311,140,LEFT(RIGHT($L$1,5),4)&amp;"-12-31",1)/100000000,[1]!EM_S_STM07_BS(E311,140,LEFT(RIGHT($L$1,11),10),1)/100000000)),0,IF(行业估值!$E$7="最新年报",[1]!EM_S_STM07_BS(E311,140,LEFT(RIGHT($L$1,5),4)&amp;"-12-31",1)/100000000,[1]!EM_S_STM07_BS(E311,140,LEFT(RIGHT($L$1,11),10),1)/100000000)))</f>
        <v>161.0634311915</v>
      </c>
      <c r="M311" s="36">
        <f t="shared" ca="1" si="23"/>
        <v>1.5412603016879023</v>
      </c>
      <c r="N311" s="37" t="str">
        <f ca="1">IF(E311="","",IF(ISERROR([1]!EM_S_EST_NETPROFIT(E311,行业估值!$E$6,deadline)/100000000),"-",[1]!EM_S_EST_NETPROFIT(E311,行业估值!$E$6,deadline)/100000000))</f>
        <v>-</v>
      </c>
      <c r="O311" s="36" t="str">
        <f t="shared" ca="1" si="24"/>
        <v>-</v>
      </c>
      <c r="T311" s="64" t="s">
        <v>7195</v>
      </c>
      <c r="U311" s="64" t="s">
        <v>706</v>
      </c>
    </row>
    <row r="312" spans="4:21">
      <c r="D312" s="45" t="str">
        <f>IF(AND(行业估值!$B$39=$G312,COUNTIF($G$2:$G$2552,$G312)&gt;=1),COUNTIF($G$2:G312,$G312),"")</f>
        <v/>
      </c>
      <c r="E312" s="65" t="str">
        <f t="shared" si="20"/>
        <v>000793.SZ</v>
      </c>
      <c r="F312" s="65" t="str">
        <f t="shared" si="21"/>
        <v>华闻集团</v>
      </c>
      <c r="G312" s="34" t="str">
        <f>IF(E312="","",IF(行业估值!$C$5="申万行业",[1]!EM_S_INFO_INDUSTRY_SW2014(E312,"1"),IF(行业估值!$C$5="证监会行业",[1]!EM_S_INFO_INDUSTRY_CSRC1(E312,"1"),[1]!EM_S_INFO_INDUSTRY_EM2016(E312,"1"))))</f>
        <v>文化传媒</v>
      </c>
      <c r="H312" s="34" t="str">
        <f>IF(E312="","",IF($H$1="上证50",[1]!EM_S_INFO_COMPINDEX(E312,"000016"),"")&amp;IF($H$1="上证180",[1]!EM_S_INFO_COMPINDEX(E312,"000010"),"")&amp;IF($H$1="沪深300",[1]!EM_S_INFO_COMPINDEX(E312,"000300"),"")&amp;IF(AND($H$1="上证A股",RIGHT(E312,2)="SH"),"是","")&amp;IF(AND($H$1="深证A股",RIGHT(E312,2)="SZ"),"是","")&amp;IF(AND($H$1="创业板",LEFT(E312,1)-3=0),"是","")&amp;IF(AND($H$1="全部A股",E312&lt;&gt;0),"是","")&amp;IF(AND($H$1="中小板",LEFT(E312,3)="002"),"是",""))</f>
        <v>是</v>
      </c>
      <c r="I312" s="46">
        <f ca="1">IF(E312="","",IF(OR([1]!EM_S_VAL_MV(E312,deadline)="",[1]!EM_S_VAL_MV(E312,deadline)="--",[1]!EM_S_VAL_MV(E312,deadline)="null"),0,[1]!EM_S_VAL_MV(E312,deadline)/100000000))</f>
        <v>58.319567344399999</v>
      </c>
      <c r="J312" s="46">
        <f ca="1">IF(E312="","",IF(RIGHT(LEFT($J$1,6),3)="TTM",[1]!EM_S_FA_PROFIT_TTM(E312,LEFT(RIGHT($J$1,11),10),1)/100000000,[1]!EM_S_STM07_IS(E312,61,LEFT(RIGHT($J$1,5),4)&amp;"-12-31",1)/100000000))</f>
        <v>-47.305904950600002</v>
      </c>
      <c r="K312" s="36">
        <f t="shared" ca="1" si="22"/>
        <v>-1.2328179199890839</v>
      </c>
      <c r="L312" s="46">
        <f ca="1">IF(E312="","",IF(ISERROR(IF(行业估值!$E$7="最新年报",[1]!EM_S_STM07_BS(E312,140,LEFT(RIGHT($L$1,5),4)&amp;"-12-31",1)/100000000,[1]!EM_S_STM07_BS(E312,140,LEFT(RIGHT($L$1,11),10),1)/100000000)),0,IF(行业估值!$E$7="最新年报",[1]!EM_S_STM07_BS(E312,140,LEFT(RIGHT($L$1,5),4)&amp;"-12-31",1)/100000000,[1]!EM_S_STM07_BS(E312,140,LEFT(RIGHT($L$1,11),10),1)/100000000)))</f>
        <v>48.875666300500001</v>
      </c>
      <c r="M312" s="36">
        <f t="shared" ca="1" si="23"/>
        <v>1.1932229626464117</v>
      </c>
      <c r="N312" s="37" t="str">
        <f ca="1">IF(E312="","",IF(ISERROR([1]!EM_S_EST_NETPROFIT(E312,行业估值!$E$6,deadline)/100000000),"-",[1]!EM_S_EST_NETPROFIT(E312,行业估值!$E$6,deadline)/100000000))</f>
        <v>-</v>
      </c>
      <c r="O312" s="36" t="str">
        <f t="shared" ca="1" si="24"/>
        <v>-</v>
      </c>
      <c r="T312" s="64" t="s">
        <v>7196</v>
      </c>
      <c r="U312" s="64" t="s">
        <v>707</v>
      </c>
    </row>
    <row r="313" spans="4:21">
      <c r="D313" s="45" t="str">
        <f>IF(AND(行业估值!$B$39=$G313,COUNTIF($G$2:$G$2552,$G313)&gt;=1),COUNTIF($G$2:G313,$G313),"")</f>
        <v/>
      </c>
      <c r="E313" s="65" t="str">
        <f t="shared" si="20"/>
        <v>000795.SZ</v>
      </c>
      <c r="F313" s="65" t="str">
        <f t="shared" si="21"/>
        <v>英洛华</v>
      </c>
      <c r="G313" s="34" t="str">
        <f>IF(E313="","",IF(行业估值!$C$5="申万行业",[1]!EM_S_INFO_INDUSTRY_SW2014(E313,"1"),IF(行业估值!$C$5="证监会行业",[1]!EM_S_INFO_INDUSTRY_CSRC1(E313,"1"),[1]!EM_S_INFO_INDUSTRY_EM2016(E313,"1"))))</f>
        <v>有色金属</v>
      </c>
      <c r="H313" s="34" t="str">
        <f>IF(E313="","",IF($H$1="上证50",[1]!EM_S_INFO_COMPINDEX(E313,"000016"),"")&amp;IF($H$1="上证180",[1]!EM_S_INFO_COMPINDEX(E313,"000010"),"")&amp;IF($H$1="沪深300",[1]!EM_S_INFO_COMPINDEX(E313,"000300"),"")&amp;IF(AND($H$1="上证A股",RIGHT(E313,2)="SH"),"是","")&amp;IF(AND($H$1="深证A股",RIGHT(E313,2)="SZ"),"是","")&amp;IF(AND($H$1="创业板",LEFT(E313,1)-3=0),"是","")&amp;IF(AND($H$1="全部A股",E313&lt;&gt;0),"是","")&amp;IF(AND($H$1="中小板",LEFT(E313,3)="002"),"是",""))</f>
        <v>是</v>
      </c>
      <c r="I313" s="46">
        <f ca="1">IF(E313="","",IF(OR([1]!EM_S_VAL_MV(E313,deadline)="",[1]!EM_S_VAL_MV(E313,deadline)="--",[1]!EM_S_VAL_MV(E313,deadline)="null"),0,[1]!EM_S_VAL_MV(E313,deadline)/100000000))</f>
        <v>64.053151819500002</v>
      </c>
      <c r="J313" s="46">
        <f ca="1">IF(E313="","",IF(RIGHT(LEFT($J$1,6),3)="TTM",[1]!EM_S_FA_PROFIT_TTM(E313,LEFT(RIGHT($J$1,11),10),1)/100000000,[1]!EM_S_STM07_IS(E313,61,LEFT(RIGHT($J$1,5),4)&amp;"-12-31",1)/100000000))</f>
        <v>1.4432785296000001</v>
      </c>
      <c r="K313" s="36">
        <f t="shared" ca="1" si="22"/>
        <v>44.380312258405255</v>
      </c>
      <c r="L313" s="46">
        <f ca="1">IF(E313="","",IF(ISERROR(IF(行业估值!$E$7="最新年报",[1]!EM_S_STM07_BS(E313,140,LEFT(RIGHT($L$1,5),4)&amp;"-12-31",1)/100000000,[1]!EM_S_STM07_BS(E313,140,LEFT(RIGHT($L$1,11),10),1)/100000000)),0,IF(行业估值!$E$7="最新年报",[1]!EM_S_STM07_BS(E313,140,LEFT(RIGHT($L$1,5),4)&amp;"-12-31",1)/100000000,[1]!EM_S_STM07_BS(E313,140,LEFT(RIGHT($L$1,11),10),1)/100000000)))</f>
        <v>22.252037077199997</v>
      </c>
      <c r="M313" s="36">
        <f t="shared" ca="1" si="23"/>
        <v>2.8785297991944518</v>
      </c>
      <c r="N313" s="37" t="str">
        <f ca="1">IF(E313="","",IF(ISERROR([1]!EM_S_EST_NETPROFIT(E313,行业估值!$E$6,deadline)/100000000),"-",[1]!EM_S_EST_NETPROFIT(E313,行业估值!$E$6,deadline)/100000000))</f>
        <v>-</v>
      </c>
      <c r="O313" s="36" t="str">
        <f t="shared" ca="1" si="24"/>
        <v>-</v>
      </c>
      <c r="T313" s="64" t="s">
        <v>708</v>
      </c>
      <c r="U313" s="64" t="s">
        <v>709</v>
      </c>
    </row>
    <row r="314" spans="4:21">
      <c r="D314" s="45" t="str">
        <f>IF(AND(行业估值!$B$39=$G314,COUNTIF($G$2:$G$2552,$G314)&gt;=1),COUNTIF($G$2:G314,$G314),"")</f>
        <v/>
      </c>
      <c r="E314" s="65" t="str">
        <f t="shared" si="20"/>
        <v>000796.SZ</v>
      </c>
      <c r="F314" s="65" t="str">
        <f t="shared" si="21"/>
        <v>凯撒旅游</v>
      </c>
      <c r="G314" s="34" t="str">
        <f>IF(E314="","",IF(行业估值!$C$5="申万行业",[1]!EM_S_INFO_INDUSTRY_SW2014(E314,"1"),IF(行业估值!$C$5="证监会行业",[1]!EM_S_INFO_INDUSTRY_CSRC1(E314,"1"),[1]!EM_S_INFO_INDUSTRY_EM2016(E314,"1"))))</f>
        <v>休闲、生活及专业服务</v>
      </c>
      <c r="H314" s="34" t="str">
        <f>IF(E314="","",IF($H$1="上证50",[1]!EM_S_INFO_COMPINDEX(E314,"000016"),"")&amp;IF($H$1="上证180",[1]!EM_S_INFO_COMPINDEX(E314,"000010"),"")&amp;IF($H$1="沪深300",[1]!EM_S_INFO_COMPINDEX(E314,"000300"),"")&amp;IF(AND($H$1="上证A股",RIGHT(E314,2)="SH"),"是","")&amp;IF(AND($H$1="深证A股",RIGHT(E314,2)="SZ"),"是","")&amp;IF(AND($H$1="创业板",LEFT(E314,1)-3=0),"是","")&amp;IF(AND($H$1="全部A股",E314&lt;&gt;0),"是","")&amp;IF(AND($H$1="中小板",LEFT(E314,3)="002"),"是",""))</f>
        <v>是</v>
      </c>
      <c r="I314" s="46">
        <f ca="1">IF(E314="","",IF(OR([1]!EM_S_VAL_MV(E314,deadline)="",[1]!EM_S_VAL_MV(E314,deadline)="--",[1]!EM_S_VAL_MV(E314,deadline)="null"),0,[1]!EM_S_VAL_MV(E314,deadline)/100000000))</f>
        <v>65.043020898000009</v>
      </c>
      <c r="J314" s="46">
        <f ca="1">IF(E314="","",IF(RIGHT(LEFT($J$1,6),3)="TTM",[1]!EM_S_FA_PROFIT_TTM(E314,LEFT(RIGHT($J$1,11),10),1)/100000000,[1]!EM_S_STM07_IS(E314,61,LEFT(RIGHT($J$1,5),4)&amp;"-12-31",1)/100000000))</f>
        <v>1.1943649604000002</v>
      </c>
      <c r="K314" s="36">
        <f t="shared" ca="1" si="22"/>
        <v>54.458246059241979</v>
      </c>
      <c r="L314" s="46">
        <f ca="1">IF(E314="","",IF(ISERROR(IF(行业估值!$E$7="最新年报",[1]!EM_S_STM07_BS(E314,140,LEFT(RIGHT($L$1,5),4)&amp;"-12-31",1)/100000000,[1]!EM_S_STM07_BS(E314,140,LEFT(RIGHT($L$1,11),10),1)/100000000)),0,IF(行业估值!$E$7="最新年报",[1]!EM_S_STM07_BS(E314,140,LEFT(RIGHT($L$1,5),4)&amp;"-12-31",1)/100000000,[1]!EM_S_STM07_BS(E314,140,LEFT(RIGHT($L$1,11),10),1)/100000000)))</f>
        <v>24.320440293099999</v>
      </c>
      <c r="M314" s="36">
        <f t="shared" ca="1" si="23"/>
        <v>2.6744179017373093</v>
      </c>
      <c r="N314" s="37">
        <f ca="1">IF(E314="","",IF(ISERROR([1]!EM_S_EST_NETPROFIT(E314,行业估值!$E$6,deadline)/100000000),"-",[1]!EM_S_EST_NETPROFIT(E314,行业估值!$E$6,deadline)/100000000))</f>
        <v>1.8315166666666665</v>
      </c>
      <c r="O314" s="36">
        <f t="shared" ca="1" si="24"/>
        <v>35.513201753373806</v>
      </c>
      <c r="T314" s="64" t="s">
        <v>710</v>
      </c>
      <c r="U314" s="64" t="s">
        <v>711</v>
      </c>
    </row>
    <row r="315" spans="4:21">
      <c r="D315" s="45" t="str">
        <f>IF(AND(行业估值!$B$39=$G315,COUNTIF($G$2:$G$2552,$G315)&gt;=1),COUNTIF($G$2:G315,$G315),"")</f>
        <v/>
      </c>
      <c r="E315" s="65" t="str">
        <f t="shared" si="20"/>
        <v>000797.SZ</v>
      </c>
      <c r="F315" s="65" t="str">
        <f t="shared" si="21"/>
        <v>中国武夷</v>
      </c>
      <c r="G315" s="34" t="str">
        <f>IF(E315="","",IF(行业估值!$C$5="申万行业",[1]!EM_S_INFO_INDUSTRY_SW2014(E315,"1"),IF(行业估值!$C$5="证监会行业",[1]!EM_S_INFO_INDUSTRY_CSRC1(E315,"1"),[1]!EM_S_INFO_INDUSTRY_EM2016(E315,"1"))))</f>
        <v>房地产</v>
      </c>
      <c r="H315" s="34" t="str">
        <f>IF(E315="","",IF($H$1="上证50",[1]!EM_S_INFO_COMPINDEX(E315,"000016"),"")&amp;IF($H$1="上证180",[1]!EM_S_INFO_COMPINDEX(E315,"000010"),"")&amp;IF($H$1="沪深300",[1]!EM_S_INFO_COMPINDEX(E315,"000300"),"")&amp;IF(AND($H$1="上证A股",RIGHT(E315,2)="SH"),"是","")&amp;IF(AND($H$1="深证A股",RIGHT(E315,2)="SZ"),"是","")&amp;IF(AND($H$1="创业板",LEFT(E315,1)-3=0),"是","")&amp;IF(AND($H$1="全部A股",E315&lt;&gt;0),"是","")&amp;IF(AND($H$1="中小板",LEFT(E315,3)="002"),"是",""))</f>
        <v>是</v>
      </c>
      <c r="I315" s="46">
        <f ca="1">IF(E315="","",IF(OR([1]!EM_S_VAL_MV(E315,deadline)="",[1]!EM_S_VAL_MV(E315,deadline)="--",[1]!EM_S_VAL_MV(E315,deadline)="null"),0,[1]!EM_S_VAL_MV(E315,deadline)/100000000))</f>
        <v>50.924659953599999</v>
      </c>
      <c r="J315" s="46">
        <f ca="1">IF(E315="","",IF(RIGHT(LEFT($J$1,6),3)="TTM",[1]!EM_S_FA_PROFIT_TTM(E315,LEFT(RIGHT($J$1,11),10),1)/100000000,[1]!EM_S_STM07_IS(E315,61,LEFT(RIGHT($J$1,5),4)&amp;"-12-31",1)/100000000))</f>
        <v>3.8039989744999998</v>
      </c>
      <c r="K315" s="36">
        <f t="shared" ca="1" si="22"/>
        <v>13.387138191932234</v>
      </c>
      <c r="L315" s="46">
        <f ca="1">IF(E315="","",IF(ISERROR(IF(行业估值!$E$7="最新年报",[1]!EM_S_STM07_BS(E315,140,LEFT(RIGHT($L$1,5),4)&amp;"-12-31",1)/100000000,[1]!EM_S_STM07_BS(E315,140,LEFT(RIGHT($L$1,11),10),1)/100000000)),0,IF(行业估值!$E$7="最新年报",[1]!EM_S_STM07_BS(E315,140,LEFT(RIGHT($L$1,5),4)&amp;"-12-31",1)/100000000,[1]!EM_S_STM07_BS(E315,140,LEFT(RIGHT($L$1,11),10),1)/100000000)))</f>
        <v>57.058946836000004</v>
      </c>
      <c r="M315" s="36">
        <f t="shared" ca="1" si="23"/>
        <v>0.89249211170982001</v>
      </c>
      <c r="N315" s="37" t="str">
        <f ca="1">IF(E315="","",IF(ISERROR([1]!EM_S_EST_NETPROFIT(E315,行业估值!$E$6,deadline)/100000000),"-",[1]!EM_S_EST_NETPROFIT(E315,行业估值!$E$6,deadline)/100000000))</f>
        <v>-</v>
      </c>
      <c r="O315" s="36" t="str">
        <f t="shared" ca="1" si="24"/>
        <v>-</v>
      </c>
      <c r="T315" s="64" t="s">
        <v>712</v>
      </c>
      <c r="U315" s="64" t="s">
        <v>713</v>
      </c>
    </row>
    <row r="316" spans="4:21">
      <c r="D316" s="45" t="str">
        <f>IF(AND(行业估值!$B$39=$G316,COUNTIF($G$2:$G$2552,$G316)&gt;=1),COUNTIF($G$2:G316,$G316),"")</f>
        <v/>
      </c>
      <c r="E316" s="65" t="str">
        <f t="shared" si="20"/>
        <v>000798.SZ</v>
      </c>
      <c r="F316" s="65" t="str">
        <f t="shared" si="21"/>
        <v>中水渔业</v>
      </c>
      <c r="G316" s="34" t="str">
        <f>IF(E316="","",IF(行业估值!$C$5="申万行业",[1]!EM_S_INFO_INDUSTRY_SW2014(E316,"1"),IF(行业估值!$C$5="证监会行业",[1]!EM_S_INFO_INDUSTRY_CSRC1(E316,"1"),[1]!EM_S_INFO_INDUSTRY_EM2016(E316,"1"))))</f>
        <v>农林牧渔</v>
      </c>
      <c r="H316" s="34" t="str">
        <f>IF(E316="","",IF($H$1="上证50",[1]!EM_S_INFO_COMPINDEX(E316,"000016"),"")&amp;IF($H$1="上证180",[1]!EM_S_INFO_COMPINDEX(E316,"000010"),"")&amp;IF($H$1="沪深300",[1]!EM_S_INFO_COMPINDEX(E316,"000300"),"")&amp;IF(AND($H$1="上证A股",RIGHT(E316,2)="SH"),"是","")&amp;IF(AND($H$1="深证A股",RIGHT(E316,2)="SZ"),"是","")&amp;IF(AND($H$1="创业板",LEFT(E316,1)-3=0),"是","")&amp;IF(AND($H$1="全部A股",E316&lt;&gt;0),"是","")&amp;IF(AND($H$1="中小板",LEFT(E316,3)="002"),"是",""))</f>
        <v>是</v>
      </c>
      <c r="I316" s="46">
        <f ca="1">IF(E316="","",IF(OR([1]!EM_S_VAL_MV(E316,deadline)="",[1]!EM_S_VAL_MV(E316,deadline)="--",[1]!EM_S_VAL_MV(E316,deadline)="null"),0,[1]!EM_S_VAL_MV(E316,deadline)/100000000))</f>
        <v>18.496444499999999</v>
      </c>
      <c r="J316" s="46">
        <f ca="1">IF(E316="","",IF(RIGHT(LEFT($J$1,6),3)="TTM",[1]!EM_S_FA_PROFIT_TTM(E316,LEFT(RIGHT($J$1,11),10),1)/100000000,[1]!EM_S_STM07_IS(E316,61,LEFT(RIGHT($J$1,5),4)&amp;"-12-31",1)/100000000))</f>
        <v>4.68580018E-2</v>
      </c>
      <c r="K316" s="36">
        <f t="shared" ca="1" si="22"/>
        <v>394.73395769087188</v>
      </c>
      <c r="L316" s="46">
        <f ca="1">IF(E316="","",IF(ISERROR(IF(行业估值!$E$7="最新年报",[1]!EM_S_STM07_BS(E316,140,LEFT(RIGHT($L$1,5),4)&amp;"-12-31",1)/100000000,[1]!EM_S_STM07_BS(E316,140,LEFT(RIGHT($L$1,11),10),1)/100000000)),0,IF(行业估值!$E$7="最新年报",[1]!EM_S_STM07_BS(E316,140,LEFT(RIGHT($L$1,5),4)&amp;"-12-31",1)/100000000,[1]!EM_S_STM07_BS(E316,140,LEFT(RIGHT($L$1,11),10),1)/100000000)))</f>
        <v>7.5229930551999997</v>
      </c>
      <c r="M316" s="36">
        <f t="shared" ca="1" si="23"/>
        <v>2.4586550013116115</v>
      </c>
      <c r="N316" s="37" t="str">
        <f ca="1">IF(E316="","",IF(ISERROR([1]!EM_S_EST_NETPROFIT(E316,行业估值!$E$6,deadline)/100000000),"-",[1]!EM_S_EST_NETPROFIT(E316,行业估值!$E$6,deadline)/100000000))</f>
        <v>-</v>
      </c>
      <c r="O316" s="36" t="str">
        <f t="shared" ca="1" si="24"/>
        <v>-</v>
      </c>
      <c r="T316" s="64" t="s">
        <v>714</v>
      </c>
      <c r="U316" s="64" t="s">
        <v>715</v>
      </c>
    </row>
    <row r="317" spans="4:21">
      <c r="D317" s="45" t="str">
        <f>IF(AND(行业估值!$B$39=$G317,COUNTIF($G$2:$G$2552,$G317)&gt;=1),COUNTIF($G$2:G317,$G317),"")</f>
        <v/>
      </c>
      <c r="E317" s="65" t="str">
        <f t="shared" si="20"/>
        <v>000799.SZ</v>
      </c>
      <c r="F317" s="65" t="str">
        <f t="shared" si="21"/>
        <v>酒鬼酒</v>
      </c>
      <c r="G317" s="34" t="str">
        <f>IF(E317="","",IF(行业估值!$C$5="申万行业",[1]!EM_S_INFO_INDUSTRY_SW2014(E317,"1"),IF(行业估值!$C$5="证监会行业",[1]!EM_S_INFO_INDUSTRY_CSRC1(E317,"1"),[1]!EM_S_INFO_INDUSTRY_EM2016(E317,"1"))))</f>
        <v>食品饮料</v>
      </c>
      <c r="H317" s="34" t="str">
        <f>IF(E317="","",IF($H$1="上证50",[1]!EM_S_INFO_COMPINDEX(E317,"000016"),"")&amp;IF($H$1="上证180",[1]!EM_S_INFO_COMPINDEX(E317,"000010"),"")&amp;IF($H$1="沪深300",[1]!EM_S_INFO_COMPINDEX(E317,"000300"),"")&amp;IF(AND($H$1="上证A股",RIGHT(E317,2)="SH"),"是","")&amp;IF(AND($H$1="深证A股",RIGHT(E317,2)="SZ"),"是","")&amp;IF(AND($H$1="创业板",LEFT(E317,1)-3=0),"是","")&amp;IF(AND($H$1="全部A股",E317&lt;&gt;0),"是","")&amp;IF(AND($H$1="中小板",LEFT(E317,3)="002"),"是",""))</f>
        <v>是</v>
      </c>
      <c r="I317" s="46">
        <f ca="1">IF(E317="","",IF(OR([1]!EM_S_VAL_MV(E317,deadline)="",[1]!EM_S_VAL_MV(E317,deadline)="--",[1]!EM_S_VAL_MV(E317,deadline)="null"),0,[1]!EM_S_VAL_MV(E317,deadline)/100000000))</f>
        <v>124.25284195200001</v>
      </c>
      <c r="J317" s="46">
        <f ca="1">IF(E317="","",IF(RIGHT(LEFT($J$1,6),3)="TTM",[1]!EM_S_FA_PROFIT_TTM(E317,LEFT(RIGHT($J$1,11),10),1)/100000000,[1]!EM_S_STM07_IS(E317,61,LEFT(RIGHT($J$1,5),4)&amp;"-12-31",1)/100000000))</f>
        <v>2.4564042457999999</v>
      </c>
      <c r="K317" s="36">
        <f t="shared" ca="1" si="22"/>
        <v>50.583222270703018</v>
      </c>
      <c r="L317" s="46">
        <f ca="1">IF(E317="","",IF(ISERROR(IF(行业估值!$E$7="最新年报",[1]!EM_S_STM07_BS(E317,140,LEFT(RIGHT($L$1,5),4)&amp;"-12-31",1)/100000000,[1]!EM_S_STM07_BS(E317,140,LEFT(RIGHT($L$1,11),10),1)/100000000)),0,IF(行业估值!$E$7="最新年报",[1]!EM_S_STM07_BS(E317,140,LEFT(RIGHT($L$1,5),4)&amp;"-12-31",1)/100000000,[1]!EM_S_STM07_BS(E317,140,LEFT(RIGHT($L$1,11),10),1)/100000000)))</f>
        <v>23.1493945938</v>
      </c>
      <c r="M317" s="36">
        <f t="shared" ca="1" si="23"/>
        <v>5.3674337550614863</v>
      </c>
      <c r="N317" s="37">
        <f ca="1">IF(E317="","",IF(ISERROR([1]!EM_S_EST_NETPROFIT(E317,行业估值!$E$6,deadline)/100000000),"-",[1]!EM_S_EST_NETPROFIT(E317,行业估值!$E$6,deadline)/100000000))</f>
        <v>2.8559454545454548</v>
      </c>
      <c r="O317" s="36">
        <f t="shared" ca="1" si="24"/>
        <v>43.506727957371226</v>
      </c>
      <c r="T317" s="64" t="s">
        <v>716</v>
      </c>
      <c r="U317" s="64" t="s">
        <v>717</v>
      </c>
    </row>
    <row r="318" spans="4:21">
      <c r="D318" s="45" t="str">
        <f>IF(AND(行业估值!$B$39=$G318,COUNTIF($G$2:$G$2552,$G318)&gt;=1),COUNTIF($G$2:G318,$G318),"")</f>
        <v/>
      </c>
      <c r="E318" s="65" t="str">
        <f t="shared" si="20"/>
        <v>000800.SZ</v>
      </c>
      <c r="F318" s="65" t="str">
        <f t="shared" si="21"/>
        <v>一汽轿车</v>
      </c>
      <c r="G318" s="34" t="str">
        <f>IF(E318="","",IF(行业估值!$C$5="申万行业",[1]!EM_S_INFO_INDUSTRY_SW2014(E318,"1"),IF(行业估值!$C$5="证监会行业",[1]!EM_S_INFO_INDUSTRY_CSRC1(E318,"1"),[1]!EM_S_INFO_INDUSTRY_EM2016(E318,"1"))))</f>
        <v>交运设备</v>
      </c>
      <c r="H318" s="34" t="str">
        <f>IF(E318="","",IF($H$1="上证50",[1]!EM_S_INFO_COMPINDEX(E318,"000016"),"")&amp;IF($H$1="上证180",[1]!EM_S_INFO_COMPINDEX(E318,"000010"),"")&amp;IF($H$1="沪深300",[1]!EM_S_INFO_COMPINDEX(E318,"000300"),"")&amp;IF(AND($H$1="上证A股",RIGHT(E318,2)="SH"),"是","")&amp;IF(AND($H$1="深证A股",RIGHT(E318,2)="SZ"),"是","")&amp;IF(AND($H$1="创业板",LEFT(E318,1)-3=0),"是","")&amp;IF(AND($H$1="全部A股",E318&lt;&gt;0),"是","")&amp;IF(AND($H$1="中小板",LEFT(E318,3)="002"),"是",""))</f>
        <v>是</v>
      </c>
      <c r="I318" s="46">
        <f ca="1">IF(E318="","",IF(OR([1]!EM_S_VAL_MV(E318,deadline)="",[1]!EM_S_VAL_MV(E318,deadline)="--",[1]!EM_S_VAL_MV(E318,deadline)="null"),0,[1]!EM_S_VAL_MV(E318,deadline)/100000000))</f>
        <v>163.72649999999999</v>
      </c>
      <c r="J318" s="46">
        <f ca="1">IF(E318="","",IF(RIGHT(LEFT($J$1,6),3)="TTM",[1]!EM_S_FA_PROFIT_TTM(E318,LEFT(RIGHT($J$1,11),10),1)/100000000,[1]!EM_S_STM07_IS(E318,61,LEFT(RIGHT($J$1,5),4)&amp;"-12-31",1)/100000000))</f>
        <v>-2.6781831037999999</v>
      </c>
      <c r="K318" s="36">
        <f t="shared" ca="1" si="22"/>
        <v>-61.133422792374795</v>
      </c>
      <c r="L318" s="46">
        <f ca="1">IF(E318="","",IF(ISERROR(IF(行业估值!$E$7="最新年报",[1]!EM_S_STM07_BS(E318,140,LEFT(RIGHT($L$1,5),4)&amp;"-12-31",1)/100000000,[1]!EM_S_STM07_BS(E318,140,LEFT(RIGHT($L$1,11),10),1)/100000000)),0,IF(行业估值!$E$7="最新年报",[1]!EM_S_STM07_BS(E318,140,LEFT(RIGHT($L$1,5),4)&amp;"-12-31",1)/100000000,[1]!EM_S_STM07_BS(E318,140,LEFT(RIGHT($L$1,11),10),1)/100000000)))</f>
        <v>77.350231922999996</v>
      </c>
      <c r="M318" s="36">
        <f t="shared" ca="1" si="23"/>
        <v>2.1166904859830953</v>
      </c>
      <c r="N318" s="37">
        <f ca="1">IF(E318="","",IF(ISERROR([1]!EM_S_EST_NETPROFIT(E318,行业估值!$E$6,deadline)/100000000),"-",[1]!EM_S_EST_NETPROFIT(E318,行业估值!$E$6,deadline)/100000000))</f>
        <v>1.2</v>
      </c>
      <c r="O318" s="36">
        <f t="shared" ca="1" si="24"/>
        <v>136.43875</v>
      </c>
      <c r="T318" s="64" t="s">
        <v>718</v>
      </c>
      <c r="U318" s="64" t="s">
        <v>719</v>
      </c>
    </row>
    <row r="319" spans="4:21">
      <c r="D319" s="45" t="str">
        <f>IF(AND(行业估值!$B$39=$G319,COUNTIF($G$2:$G$2552,$G319)&gt;=1),COUNTIF($G$2:G319,$G319),"")</f>
        <v/>
      </c>
      <c r="E319" s="65" t="str">
        <f t="shared" si="20"/>
        <v>000801.SZ</v>
      </c>
      <c r="F319" s="65" t="str">
        <f t="shared" si="21"/>
        <v>四川九洲</v>
      </c>
      <c r="G319" s="34" t="str">
        <f>IF(E319="","",IF(行业估值!$C$5="申万行业",[1]!EM_S_INFO_INDUSTRY_SW2014(E319,"1"),IF(行业估值!$C$5="证监会行业",[1]!EM_S_INFO_INDUSTRY_CSRC1(E319,"1"),[1]!EM_S_INFO_INDUSTRY_EM2016(E319,"1"))))</f>
        <v>信息技术</v>
      </c>
      <c r="H319" s="34" t="str">
        <f>IF(E319="","",IF($H$1="上证50",[1]!EM_S_INFO_COMPINDEX(E319,"000016"),"")&amp;IF($H$1="上证180",[1]!EM_S_INFO_COMPINDEX(E319,"000010"),"")&amp;IF($H$1="沪深300",[1]!EM_S_INFO_COMPINDEX(E319,"000300"),"")&amp;IF(AND($H$1="上证A股",RIGHT(E319,2)="SH"),"是","")&amp;IF(AND($H$1="深证A股",RIGHT(E319,2)="SZ"),"是","")&amp;IF(AND($H$1="创业板",LEFT(E319,1)-3=0),"是","")&amp;IF(AND($H$1="全部A股",E319&lt;&gt;0),"是","")&amp;IF(AND($H$1="中小板",LEFT(E319,3)="002"),"是",""))</f>
        <v>是</v>
      </c>
      <c r="I319" s="46">
        <f ca="1">IF(E319="","",IF(OR([1]!EM_S_VAL_MV(E319,deadline)="",[1]!EM_S_VAL_MV(E319,deadline)="--",[1]!EM_S_VAL_MV(E319,deadline)="null"),0,[1]!EM_S_VAL_MV(E319,deadline)/100000000))</f>
        <v>55.231558883999995</v>
      </c>
      <c r="J319" s="46">
        <f ca="1">IF(E319="","",IF(RIGHT(LEFT($J$1,6),3)="TTM",[1]!EM_S_FA_PROFIT_TTM(E319,LEFT(RIGHT($J$1,11),10),1)/100000000,[1]!EM_S_STM07_IS(E319,61,LEFT(RIGHT($J$1,5),4)&amp;"-12-31",1)/100000000))</f>
        <v>0.61899051770000002</v>
      </c>
      <c r="K319" s="36">
        <f t="shared" ca="1" si="22"/>
        <v>89.228440993289212</v>
      </c>
      <c r="L319" s="46">
        <f ca="1">IF(E319="","",IF(ISERROR(IF(行业估值!$E$7="最新年报",[1]!EM_S_STM07_BS(E319,140,LEFT(RIGHT($L$1,5),4)&amp;"-12-31",1)/100000000,[1]!EM_S_STM07_BS(E319,140,LEFT(RIGHT($L$1,11),10),1)/100000000)),0,IF(行业估值!$E$7="最新年报",[1]!EM_S_STM07_BS(E319,140,LEFT(RIGHT($L$1,5),4)&amp;"-12-31",1)/100000000,[1]!EM_S_STM07_BS(E319,140,LEFT(RIGHT($L$1,11),10),1)/100000000)))</f>
        <v>23.7940709298</v>
      </c>
      <c r="M319" s="36">
        <f t="shared" ca="1" si="23"/>
        <v>2.3212320013229548</v>
      </c>
      <c r="N319" s="37">
        <f ca="1">IF(E319="","",IF(ISERROR([1]!EM_S_EST_NETPROFIT(E319,行业估值!$E$6,deadline)/100000000),"-",[1]!EM_S_EST_NETPROFIT(E319,行业估值!$E$6,deadline)/100000000))</f>
        <v>0.81</v>
      </c>
      <c r="O319" s="36">
        <f t="shared" ca="1" si="24"/>
        <v>68.187109733333315</v>
      </c>
      <c r="T319" s="64" t="s">
        <v>720</v>
      </c>
      <c r="U319" s="64" t="s">
        <v>721</v>
      </c>
    </row>
    <row r="320" spans="4:21">
      <c r="D320" s="45" t="str">
        <f>IF(AND(行业估值!$B$39=$G320,COUNTIF($G$2:$G$2552,$G320)&gt;=1),COUNTIF($G$2:G320,$G320),"")</f>
        <v/>
      </c>
      <c r="E320" s="65" t="str">
        <f t="shared" si="20"/>
        <v>000802.SZ</v>
      </c>
      <c r="F320" s="65" t="str">
        <f t="shared" si="21"/>
        <v>北京文化</v>
      </c>
      <c r="G320" s="34" t="str">
        <f>IF(E320="","",IF(行业估值!$C$5="申万行业",[1]!EM_S_INFO_INDUSTRY_SW2014(E320,"1"),IF(行业估值!$C$5="证监会行业",[1]!EM_S_INFO_INDUSTRY_CSRC1(E320,"1"),[1]!EM_S_INFO_INDUSTRY_EM2016(E320,"1"))))</f>
        <v>文化传媒</v>
      </c>
      <c r="H320" s="34" t="str">
        <f>IF(E320="","",IF($H$1="上证50",[1]!EM_S_INFO_COMPINDEX(E320,"000016"),"")&amp;IF($H$1="上证180",[1]!EM_S_INFO_COMPINDEX(E320,"000010"),"")&amp;IF($H$1="沪深300",[1]!EM_S_INFO_COMPINDEX(E320,"000300"),"")&amp;IF(AND($H$1="上证A股",RIGHT(E320,2)="SH"),"是","")&amp;IF(AND($H$1="深证A股",RIGHT(E320,2)="SZ"),"是","")&amp;IF(AND($H$1="创业板",LEFT(E320,1)-3=0),"是","")&amp;IF(AND($H$1="全部A股",E320&lt;&gt;0),"是","")&amp;IF(AND($H$1="中小板",LEFT(E320,3)="002"),"是",""))</f>
        <v>是</v>
      </c>
      <c r="I320" s="46">
        <f ca="1">IF(E320="","",IF(OR([1]!EM_S_VAL_MV(E320,deadline)="",[1]!EM_S_VAL_MV(E320,deadline)="--",[1]!EM_S_VAL_MV(E320,deadline)="null"),0,[1]!EM_S_VAL_MV(E320,deadline)/100000000))</f>
        <v>57.773150578500001</v>
      </c>
      <c r="J320" s="46">
        <f ca="1">IF(E320="","",IF(RIGHT(LEFT($J$1,6),3)="TTM",[1]!EM_S_FA_PROFIT_TTM(E320,LEFT(RIGHT($J$1,11),10),1)/100000000,[1]!EM_S_STM07_IS(E320,61,LEFT(RIGHT($J$1,5),4)&amp;"-12-31",1)/100000000))</f>
        <v>3.9142490039999998</v>
      </c>
      <c r="K320" s="36">
        <f t="shared" ca="1" si="22"/>
        <v>14.759702440866995</v>
      </c>
      <c r="L320" s="46">
        <f ca="1">IF(E320="","",IF(ISERROR(IF(行业估值!$E$7="最新年报",[1]!EM_S_STM07_BS(E320,140,LEFT(RIGHT($L$1,5),4)&amp;"-12-31",1)/100000000,[1]!EM_S_STM07_BS(E320,140,LEFT(RIGHT($L$1,11),10),1)/100000000)),0,IF(行业估值!$E$7="最新年报",[1]!EM_S_STM07_BS(E320,140,LEFT(RIGHT($L$1,5),4)&amp;"-12-31",1)/100000000,[1]!EM_S_STM07_BS(E320,140,LEFT(RIGHT($L$1,11),10),1)/100000000)))</f>
        <v>51.625582115500002</v>
      </c>
      <c r="M320" s="36">
        <f t="shared" ca="1" si="23"/>
        <v>1.119079886581158</v>
      </c>
      <c r="N320" s="37">
        <f ca="1">IF(E320="","",IF(ISERROR([1]!EM_S_EST_NETPROFIT(E320,行业估值!$E$6,deadline)/100000000),"-",[1]!EM_S_EST_NETPROFIT(E320,行业估值!$E$6,deadline)/100000000))</f>
        <v>4.2</v>
      </c>
      <c r="O320" s="36">
        <f t="shared" ca="1" si="24"/>
        <v>13.755512042499999</v>
      </c>
      <c r="T320" s="64" t="s">
        <v>722</v>
      </c>
      <c r="U320" s="64" t="s">
        <v>723</v>
      </c>
    </row>
    <row r="321" spans="4:21">
      <c r="D321" s="45" t="str">
        <f>IF(AND(行业估值!$B$39=$G321,COUNTIF($G$2:$G$2552,$G321)&gt;=1),COUNTIF($G$2:G321,$G321),"")</f>
        <v/>
      </c>
      <c r="E321" s="65" t="str">
        <f t="shared" si="20"/>
        <v>000803.SZ</v>
      </c>
      <c r="F321" s="65" t="str">
        <f t="shared" si="21"/>
        <v>金宇车城</v>
      </c>
      <c r="G321" s="34" t="str">
        <f>IF(E321="","",IF(行业估值!$C$5="申万行业",[1]!EM_S_INFO_INDUSTRY_SW2014(E321,"1"),IF(行业估值!$C$5="证监会行业",[1]!EM_S_INFO_INDUSTRY_CSRC1(E321,"1"),[1]!EM_S_INFO_INDUSTRY_EM2016(E321,"1"))))</f>
        <v>电气设备</v>
      </c>
      <c r="H321" s="34" t="str">
        <f>IF(E321="","",IF($H$1="上证50",[1]!EM_S_INFO_COMPINDEX(E321,"000016"),"")&amp;IF($H$1="上证180",[1]!EM_S_INFO_COMPINDEX(E321,"000010"),"")&amp;IF($H$1="沪深300",[1]!EM_S_INFO_COMPINDEX(E321,"000300"),"")&amp;IF(AND($H$1="上证A股",RIGHT(E321,2)="SH"),"是","")&amp;IF(AND($H$1="深证A股",RIGHT(E321,2)="SZ"),"是","")&amp;IF(AND($H$1="创业板",LEFT(E321,1)-3=0),"是","")&amp;IF(AND($H$1="全部A股",E321&lt;&gt;0),"是","")&amp;IF(AND($H$1="中小板",LEFT(E321,3)="002"),"是",""))</f>
        <v>是</v>
      </c>
      <c r="I321" s="46">
        <f ca="1">IF(E321="","",IF(OR([1]!EM_S_VAL_MV(E321,deadline)="",[1]!EM_S_VAL_MV(E321,deadline)="--",[1]!EM_S_VAL_MV(E321,deadline)="null"),0,[1]!EM_S_VAL_MV(E321,deadline)/100000000))</f>
        <v>16.962662590400001</v>
      </c>
      <c r="J321" s="46">
        <f ca="1">IF(E321="","",IF(RIGHT(LEFT($J$1,6),3)="TTM",[1]!EM_S_FA_PROFIT_TTM(E321,LEFT(RIGHT($J$1,11),10),1)/100000000,[1]!EM_S_STM07_IS(E321,61,LEFT(RIGHT($J$1,5),4)&amp;"-12-31",1)/100000000))</f>
        <v>-0.59736344669999997</v>
      </c>
      <c r="K321" s="36">
        <f t="shared" ca="1" si="22"/>
        <v>-28.395883082747055</v>
      </c>
      <c r="L321" s="46">
        <f ca="1">IF(E321="","",IF(ISERROR(IF(行业估值!$E$7="最新年报",[1]!EM_S_STM07_BS(E321,140,LEFT(RIGHT($L$1,5),4)&amp;"-12-31",1)/100000000,[1]!EM_S_STM07_BS(E321,140,LEFT(RIGHT($L$1,11),10),1)/100000000)),0,IF(行业估值!$E$7="最新年报",[1]!EM_S_STM07_BS(E321,140,LEFT(RIGHT($L$1,5),4)&amp;"-12-31",1)/100000000,[1]!EM_S_STM07_BS(E321,140,LEFT(RIGHT($L$1,11),10),1)/100000000)))</f>
        <v>0.23190189110000001</v>
      </c>
      <c r="M321" s="36">
        <f t="shared" ca="1" si="23"/>
        <v>73.145857111986274</v>
      </c>
      <c r="N321" s="37" t="str">
        <f ca="1">IF(E321="","",IF(ISERROR([1]!EM_S_EST_NETPROFIT(E321,行业估值!$E$6,deadline)/100000000),"-",[1]!EM_S_EST_NETPROFIT(E321,行业估值!$E$6,deadline)/100000000))</f>
        <v>-</v>
      </c>
      <c r="O321" s="36" t="str">
        <f t="shared" ca="1" si="24"/>
        <v>-</v>
      </c>
      <c r="T321" s="64" t="s">
        <v>724</v>
      </c>
      <c r="U321" s="64" t="s">
        <v>725</v>
      </c>
    </row>
    <row r="322" spans="4:21">
      <c r="D322" s="45" t="str">
        <f>IF(AND(行业估值!$B$39=$G322,COUNTIF($G$2:$G$2552,$G322)&gt;=1),COUNTIF($G$2:G322,$G322),"")</f>
        <v/>
      </c>
      <c r="E322" s="65" t="str">
        <f t="shared" si="20"/>
        <v>000806.SZ</v>
      </c>
      <c r="F322" s="65" t="str">
        <f t="shared" si="21"/>
        <v>ST银河</v>
      </c>
      <c r="G322" s="34" t="str">
        <f>IF(E322="","",IF(行业估值!$C$5="申万行业",[1]!EM_S_INFO_INDUSTRY_SW2014(E322,"1"),IF(行业估值!$C$5="证监会行业",[1]!EM_S_INFO_INDUSTRY_CSRC1(E322,"1"),[1]!EM_S_INFO_INDUSTRY_EM2016(E322,"1"))))</f>
        <v>电气设备</v>
      </c>
      <c r="H322" s="34" t="str">
        <f>IF(E322="","",IF($H$1="上证50",[1]!EM_S_INFO_COMPINDEX(E322,"000016"),"")&amp;IF($H$1="上证180",[1]!EM_S_INFO_COMPINDEX(E322,"000010"),"")&amp;IF($H$1="沪深300",[1]!EM_S_INFO_COMPINDEX(E322,"000300"),"")&amp;IF(AND($H$1="上证A股",RIGHT(E322,2)="SH"),"是","")&amp;IF(AND($H$1="深证A股",RIGHT(E322,2)="SZ"),"是","")&amp;IF(AND($H$1="创业板",LEFT(E322,1)-3=0),"是","")&amp;IF(AND($H$1="全部A股",E322&lt;&gt;0),"是","")&amp;IF(AND($H$1="中小板",LEFT(E322,3)="002"),"是",""))</f>
        <v>是</v>
      </c>
      <c r="I322" s="46">
        <f ca="1">IF(E322="","",IF(OR([1]!EM_S_VAL_MV(E322,deadline)="",[1]!EM_S_VAL_MV(E322,deadline)="--",[1]!EM_S_VAL_MV(E322,deadline)="null"),0,[1]!EM_S_VAL_MV(E322,deadline)/100000000))</f>
        <v>23.098147001999997</v>
      </c>
      <c r="J322" s="46">
        <f ca="1">IF(E322="","",IF(RIGHT(LEFT($J$1,6),3)="TTM",[1]!EM_S_FA_PROFIT_TTM(E322,LEFT(RIGHT($J$1,11),10),1)/100000000,[1]!EM_S_STM07_IS(E322,61,LEFT(RIGHT($J$1,5),4)&amp;"-12-31",1)/100000000))</f>
        <v>-7.2725922585000005</v>
      </c>
      <c r="K322" s="36">
        <f t="shared" ca="1" si="22"/>
        <v>-3.1760541744937694</v>
      </c>
      <c r="L322" s="46">
        <f ca="1">IF(E322="","",IF(ISERROR(IF(行业估值!$E$7="最新年报",[1]!EM_S_STM07_BS(E322,140,LEFT(RIGHT($L$1,5),4)&amp;"-12-31",1)/100000000,[1]!EM_S_STM07_BS(E322,140,LEFT(RIGHT($L$1,11),10),1)/100000000)),0,IF(行业估值!$E$7="最新年报",[1]!EM_S_STM07_BS(E322,140,LEFT(RIGHT($L$1,5),4)&amp;"-12-31",1)/100000000,[1]!EM_S_STM07_BS(E322,140,LEFT(RIGHT($L$1,11),10),1)/100000000)))</f>
        <v>12.7827083516</v>
      </c>
      <c r="M322" s="36">
        <f t="shared" ca="1" si="23"/>
        <v>1.8069838070825439</v>
      </c>
      <c r="N322" s="37" t="str">
        <f ca="1">IF(E322="","",IF(ISERROR([1]!EM_S_EST_NETPROFIT(E322,行业估值!$E$6,deadline)/100000000),"-",[1]!EM_S_EST_NETPROFIT(E322,行业估值!$E$6,deadline)/100000000))</f>
        <v>-</v>
      </c>
      <c r="O322" s="36" t="str">
        <f t="shared" ca="1" si="24"/>
        <v>-</v>
      </c>
      <c r="T322" s="64" t="s">
        <v>726</v>
      </c>
      <c r="U322" s="64" t="s">
        <v>727</v>
      </c>
    </row>
    <row r="323" spans="4:21">
      <c r="D323" s="45" t="str">
        <f>IF(AND(行业估值!$B$39=$G323,COUNTIF($G$2:$G$2552,$G323)&gt;=1),COUNTIF($G$2:G323,$G323),"")</f>
        <v/>
      </c>
      <c r="E323" s="65" t="str">
        <f t="shared" ref="E323:E386" si="25">IF(U323="","",U323)</f>
        <v>000807.SZ</v>
      </c>
      <c r="F323" s="65" t="str">
        <f t="shared" ref="F323:F386" si="26">IF(T323="","",T323)</f>
        <v>云铝股份</v>
      </c>
      <c r="G323" s="34" t="str">
        <f>IF(E323="","",IF(行业估值!$C$5="申万行业",[1]!EM_S_INFO_INDUSTRY_SW2014(E323,"1"),IF(行业估值!$C$5="证监会行业",[1]!EM_S_INFO_INDUSTRY_CSRC1(E323,"1"),[1]!EM_S_INFO_INDUSTRY_EM2016(E323,"1"))))</f>
        <v>有色金属</v>
      </c>
      <c r="H323" s="34" t="str">
        <f>IF(E323="","",IF($H$1="上证50",[1]!EM_S_INFO_COMPINDEX(E323,"000016"),"")&amp;IF($H$1="上证180",[1]!EM_S_INFO_COMPINDEX(E323,"000010"),"")&amp;IF($H$1="沪深300",[1]!EM_S_INFO_COMPINDEX(E323,"000300"),"")&amp;IF(AND($H$1="上证A股",RIGHT(E323,2)="SH"),"是","")&amp;IF(AND($H$1="深证A股",RIGHT(E323,2)="SZ"),"是","")&amp;IF(AND($H$1="创业板",LEFT(E323,1)-3=0),"是","")&amp;IF(AND($H$1="全部A股",E323&lt;&gt;0),"是","")&amp;IF(AND($H$1="中小板",LEFT(E323,3)="002"),"是",""))</f>
        <v>是</v>
      </c>
      <c r="I323" s="46">
        <f ca="1">IF(E323="","",IF(OR([1]!EM_S_VAL_MV(E323,deadline)="",[1]!EM_S_VAL_MV(E323,deadline)="--",[1]!EM_S_VAL_MV(E323,deadline)="null"),0,[1]!EM_S_VAL_MV(E323,deadline)/100000000))</f>
        <v>117.82911362440001</v>
      </c>
      <c r="J323" s="46">
        <f ca="1">IF(E323="","",IF(RIGHT(LEFT($J$1,6),3)="TTM",[1]!EM_S_FA_PROFIT_TTM(E323,LEFT(RIGHT($J$1,11),10),1)/100000000,[1]!EM_S_STM07_IS(E323,61,LEFT(RIGHT($J$1,5),4)&amp;"-12-31",1)/100000000))</f>
        <v>-15.401773437499999</v>
      </c>
      <c r="K323" s="36">
        <f t="shared" ref="K323:K386" ca="1" si="27">IF(E323="","",IF(OR(I323=0,J323=0),"-",I323/J323))</f>
        <v>-7.6503601421321719</v>
      </c>
      <c r="L323" s="46">
        <f ca="1">IF(E323="","",IF(ISERROR(IF(行业估值!$E$7="最新年报",[1]!EM_S_STM07_BS(E323,140,LEFT(RIGHT($L$1,5),4)&amp;"-12-31",1)/100000000,[1]!EM_S_STM07_BS(E323,140,LEFT(RIGHT($L$1,11),10),1)/100000000)),0,IF(行业估值!$E$7="最新年报",[1]!EM_S_STM07_BS(E323,140,LEFT(RIGHT($L$1,5),4)&amp;"-12-31",1)/100000000,[1]!EM_S_STM07_BS(E323,140,LEFT(RIGHT($L$1,11),10),1)/100000000)))</f>
        <v>85.815870694300003</v>
      </c>
      <c r="M323" s="36">
        <f t="shared" ref="M323:M386" ca="1" si="28">IF(E323="","",IF(OR(I323=0,L323=0),"-",I323/L323))</f>
        <v>1.3730457160324119</v>
      </c>
      <c r="N323" s="37">
        <f ca="1">IF(E323="","",IF(ISERROR([1]!EM_S_EST_NETPROFIT(E323,行业估值!$E$6,deadline)/100000000),"-",[1]!EM_S_EST_NETPROFIT(E323,行业估值!$E$6,deadline)/100000000))</f>
        <v>4.6132999999999997</v>
      </c>
      <c r="O323" s="36">
        <f t="shared" ref="O323:O386" ca="1" si="29">IF(E323="","",IF(ISERROR(IF(OR(I323=0,N323=0),"-",I323/N323)),"-",IF(OR(I323=0,N323=0),"-",I323/N323)))</f>
        <v>25.541177383738326</v>
      </c>
      <c r="T323" s="64" t="s">
        <v>728</v>
      </c>
      <c r="U323" s="64" t="s">
        <v>729</v>
      </c>
    </row>
    <row r="324" spans="4:21">
      <c r="D324" s="45" t="str">
        <f>IF(AND(行业估值!$B$39=$G324,COUNTIF($G$2:$G$2552,$G324)&gt;=1),COUNTIF($G$2:G324,$G324),"")</f>
        <v/>
      </c>
      <c r="E324" s="65" t="str">
        <f t="shared" si="25"/>
        <v>000809.SZ</v>
      </c>
      <c r="F324" s="65" t="str">
        <f t="shared" si="26"/>
        <v>铁岭新城</v>
      </c>
      <c r="G324" s="34" t="str">
        <f>IF(E324="","",IF(行业估值!$C$5="申万行业",[1]!EM_S_INFO_INDUSTRY_SW2014(E324,"1"),IF(行业估值!$C$5="证监会行业",[1]!EM_S_INFO_INDUSTRY_CSRC1(E324,"1"),[1]!EM_S_INFO_INDUSTRY_EM2016(E324,"1"))))</f>
        <v>房地产</v>
      </c>
      <c r="H324" s="34" t="str">
        <f>IF(E324="","",IF($H$1="上证50",[1]!EM_S_INFO_COMPINDEX(E324,"000016"),"")&amp;IF($H$1="上证180",[1]!EM_S_INFO_COMPINDEX(E324,"000010"),"")&amp;IF($H$1="沪深300",[1]!EM_S_INFO_COMPINDEX(E324,"000300"),"")&amp;IF(AND($H$1="上证A股",RIGHT(E324,2)="SH"),"是","")&amp;IF(AND($H$1="深证A股",RIGHT(E324,2)="SZ"),"是","")&amp;IF(AND($H$1="创业板",LEFT(E324,1)-3=0),"是","")&amp;IF(AND($H$1="全部A股",E324&lt;&gt;0),"是","")&amp;IF(AND($H$1="中小板",LEFT(E324,3)="002"),"是",""))</f>
        <v>是</v>
      </c>
      <c r="I324" s="46">
        <f ca="1">IF(E324="","",IF(OR([1]!EM_S_VAL_MV(E324,deadline)="",[1]!EM_S_VAL_MV(E324,deadline)="--",[1]!EM_S_VAL_MV(E324,deadline)="null"),0,[1]!EM_S_VAL_MV(E324,deadline)/100000000))</f>
        <v>19.712511902700001</v>
      </c>
      <c r="J324" s="46">
        <f ca="1">IF(E324="","",IF(RIGHT(LEFT($J$1,6),3)="TTM",[1]!EM_S_FA_PROFIT_TTM(E324,LEFT(RIGHT($J$1,11),10),1)/100000000,[1]!EM_S_STM07_IS(E324,61,LEFT(RIGHT($J$1,5),4)&amp;"-12-31",1)/100000000))</f>
        <v>0.34451160320000002</v>
      </c>
      <c r="K324" s="36">
        <f t="shared" ca="1" si="27"/>
        <v>57.218716930286547</v>
      </c>
      <c r="L324" s="46">
        <f ca="1">IF(E324="","",IF(ISERROR(IF(行业估值!$E$7="最新年报",[1]!EM_S_STM07_BS(E324,140,LEFT(RIGHT($L$1,5),4)&amp;"-12-31",1)/100000000,[1]!EM_S_STM07_BS(E324,140,LEFT(RIGHT($L$1,11),10),1)/100000000)),0,IF(行业估值!$E$7="最新年报",[1]!EM_S_STM07_BS(E324,140,LEFT(RIGHT($L$1,5),4)&amp;"-12-31",1)/100000000,[1]!EM_S_STM07_BS(E324,140,LEFT(RIGHT($L$1,11),10),1)/100000000)))</f>
        <v>31.508165881999997</v>
      </c>
      <c r="M324" s="36">
        <f t="shared" ca="1" si="28"/>
        <v>0.62563184339337807</v>
      </c>
      <c r="N324" s="37" t="str">
        <f ca="1">IF(E324="","",IF(ISERROR([1]!EM_S_EST_NETPROFIT(E324,行业估值!$E$6,deadline)/100000000),"-",[1]!EM_S_EST_NETPROFIT(E324,行业估值!$E$6,deadline)/100000000))</f>
        <v>-</v>
      </c>
      <c r="O324" s="36" t="str">
        <f t="shared" ca="1" si="29"/>
        <v>-</v>
      </c>
      <c r="T324" s="64" t="s">
        <v>730</v>
      </c>
      <c r="U324" s="64" t="s">
        <v>731</v>
      </c>
    </row>
    <row r="325" spans="4:21">
      <c r="D325" s="45" t="str">
        <f>IF(AND(行业估值!$B$39=$G325,COUNTIF($G$2:$G$2552,$G325)&gt;=1),COUNTIF($G$2:G325,$G325),"")</f>
        <v/>
      </c>
      <c r="E325" s="65" t="str">
        <f t="shared" si="25"/>
        <v>000810.SZ</v>
      </c>
      <c r="F325" s="65" t="str">
        <f t="shared" si="26"/>
        <v>创维数字</v>
      </c>
      <c r="G325" s="34" t="str">
        <f>IF(E325="","",IF(行业估值!$C$5="申万行业",[1]!EM_S_INFO_INDUSTRY_SW2014(E325,"1"),IF(行业估值!$C$5="证监会行业",[1]!EM_S_INFO_INDUSTRY_CSRC1(E325,"1"),[1]!EM_S_INFO_INDUSTRY_EM2016(E325,"1"))))</f>
        <v>家电</v>
      </c>
      <c r="H325" s="34" t="str">
        <f>IF(E325="","",IF($H$1="上证50",[1]!EM_S_INFO_COMPINDEX(E325,"000016"),"")&amp;IF($H$1="上证180",[1]!EM_S_INFO_COMPINDEX(E325,"000010"),"")&amp;IF($H$1="沪深300",[1]!EM_S_INFO_COMPINDEX(E325,"000300"),"")&amp;IF(AND($H$1="上证A股",RIGHT(E325,2)="SH"),"是","")&amp;IF(AND($H$1="深证A股",RIGHT(E325,2)="SZ"),"是","")&amp;IF(AND($H$1="创业板",LEFT(E325,1)-3=0),"是","")&amp;IF(AND($H$1="全部A股",E325&lt;&gt;0),"是","")&amp;IF(AND($H$1="中小板",LEFT(E325,3)="002"),"是",""))</f>
        <v>是</v>
      </c>
      <c r="I325" s="46">
        <f ca="1">IF(E325="","",IF(OR([1]!EM_S_VAL_MV(E325,deadline)="",[1]!EM_S_VAL_MV(E325,deadline)="--",[1]!EM_S_VAL_MV(E325,deadline)="null"),0,[1]!EM_S_VAL_MV(E325,deadline)/100000000))</f>
        <v>108.68522536559999</v>
      </c>
      <c r="J325" s="46">
        <f ca="1">IF(E325="","",IF(RIGHT(LEFT($J$1,6),3)="TTM",[1]!EM_S_FA_PROFIT_TTM(E325,LEFT(RIGHT($J$1,11),10),1)/100000000,[1]!EM_S_STM07_IS(E325,61,LEFT(RIGHT($J$1,5),4)&amp;"-12-31",1)/100000000))</f>
        <v>5.7985590352999994</v>
      </c>
      <c r="K325" s="36">
        <f t="shared" ca="1" si="27"/>
        <v>18.743488632943954</v>
      </c>
      <c r="L325" s="46">
        <f ca="1">IF(E325="","",IF(ISERROR(IF(行业估值!$E$7="最新年报",[1]!EM_S_STM07_BS(E325,140,LEFT(RIGHT($L$1,5),4)&amp;"-12-31",1)/100000000,[1]!EM_S_STM07_BS(E325,140,LEFT(RIGHT($L$1,11),10),1)/100000000)),0,IF(行业估值!$E$7="最新年报",[1]!EM_S_STM07_BS(E325,140,LEFT(RIGHT($L$1,5),4)&amp;"-12-31",1)/100000000,[1]!EM_S_STM07_BS(E325,140,LEFT(RIGHT($L$1,11),10),1)/100000000)))</f>
        <v>35.690264704299999</v>
      </c>
      <c r="M325" s="36">
        <f t="shared" ca="1" si="28"/>
        <v>3.0452344992696423</v>
      </c>
      <c r="N325" s="37">
        <f ca="1">IF(E325="","",IF(ISERROR([1]!EM_S_EST_NETPROFIT(E325,行业估值!$E$6,deadline)/100000000),"-",[1]!EM_S_EST_NETPROFIT(E325,行业估值!$E$6,deadline)/100000000))</f>
        <v>6.11</v>
      </c>
      <c r="O325" s="36">
        <f t="shared" ca="1" si="29"/>
        <v>17.788089257872336</v>
      </c>
      <c r="T325" s="64" t="s">
        <v>732</v>
      </c>
      <c r="U325" s="64" t="s">
        <v>733</v>
      </c>
    </row>
    <row r="326" spans="4:21">
      <c r="D326" s="45">
        <f>IF(AND(行业估值!$B$39=$G326,COUNTIF($G$2:$G$2552,$G326)&gt;=1),COUNTIF($G$2:G326,$G326),"")</f>
        <v>13</v>
      </c>
      <c r="E326" s="65" t="str">
        <f t="shared" si="25"/>
        <v>000811.SZ</v>
      </c>
      <c r="F326" s="65" t="str">
        <f t="shared" si="26"/>
        <v>冰轮环境</v>
      </c>
      <c r="G326" s="34" t="str">
        <f>IF(E326="","",IF(行业估值!$C$5="申万行业",[1]!EM_S_INFO_INDUSTRY_SW2014(E326,"1"),IF(行业估值!$C$5="证监会行业",[1]!EM_S_INFO_INDUSTRY_CSRC1(E326,"1"),[1]!EM_S_INFO_INDUSTRY_EM2016(E326,"1"))))</f>
        <v>机械设备</v>
      </c>
      <c r="H326" s="34" t="str">
        <f>IF(E326="","",IF($H$1="上证50",[1]!EM_S_INFO_COMPINDEX(E326,"000016"),"")&amp;IF($H$1="上证180",[1]!EM_S_INFO_COMPINDEX(E326,"000010"),"")&amp;IF($H$1="沪深300",[1]!EM_S_INFO_COMPINDEX(E326,"000300"),"")&amp;IF(AND($H$1="上证A股",RIGHT(E326,2)="SH"),"是","")&amp;IF(AND($H$1="深证A股",RIGHT(E326,2)="SZ"),"是","")&amp;IF(AND($H$1="创业板",LEFT(E326,1)-3=0),"是","")&amp;IF(AND($H$1="全部A股",E326&lt;&gt;0),"是","")&amp;IF(AND($H$1="中小板",LEFT(E326,3)="002"),"是",""))</f>
        <v>是</v>
      </c>
      <c r="I326" s="46">
        <f ca="1">IF(E326="","",IF(OR([1]!EM_S_VAL_MV(E326,deadline)="",[1]!EM_S_VAL_MV(E326,deadline)="--",[1]!EM_S_VAL_MV(E326,deadline)="null"),0,[1]!EM_S_VAL_MV(E326,deadline)/100000000))</f>
        <v>49.150711283599996</v>
      </c>
      <c r="J326" s="46">
        <f ca="1">IF(E326="","",IF(RIGHT(LEFT($J$1,6),3)="TTM",[1]!EM_S_FA_PROFIT_TTM(E326,LEFT(RIGHT($J$1,11),10),1)/100000000,[1]!EM_S_STM07_IS(E326,61,LEFT(RIGHT($J$1,5),4)&amp;"-12-31",1)/100000000))</f>
        <v>4.0171073795999996</v>
      </c>
      <c r="K326" s="36">
        <f t="shared" ca="1" si="27"/>
        <v>12.235349130372049</v>
      </c>
      <c r="L326" s="46">
        <f ca="1">IF(E326="","",IF(ISERROR(IF(行业估值!$E$7="最新年报",[1]!EM_S_STM07_BS(E326,140,LEFT(RIGHT($L$1,5),4)&amp;"-12-31",1)/100000000,[1]!EM_S_STM07_BS(E326,140,LEFT(RIGHT($L$1,11),10),1)/100000000)),0,IF(行业估值!$E$7="最新年报",[1]!EM_S_STM07_BS(E326,140,LEFT(RIGHT($L$1,5),4)&amp;"-12-31",1)/100000000,[1]!EM_S_STM07_BS(E326,140,LEFT(RIGHT($L$1,11),10),1)/100000000)))</f>
        <v>35.1636320649</v>
      </c>
      <c r="M326" s="36">
        <f t="shared" ca="1" si="28"/>
        <v>1.3977711742883854</v>
      </c>
      <c r="N326" s="37">
        <f ca="1">IF(E326="","",IF(ISERROR([1]!EM_S_EST_NETPROFIT(E326,行业估值!$E$6,deadline)/100000000),"-",[1]!EM_S_EST_NETPROFIT(E326,行业估值!$E$6,deadline)/100000000))</f>
        <v>3.52</v>
      </c>
      <c r="O326" s="36">
        <f t="shared" ca="1" si="29"/>
        <v>13.963270251022726</v>
      </c>
      <c r="T326" s="64" t="s">
        <v>734</v>
      </c>
      <c r="U326" s="64" t="s">
        <v>735</v>
      </c>
    </row>
    <row r="327" spans="4:21">
      <c r="D327" s="45" t="str">
        <f>IF(AND(行业估值!$B$39=$G327,COUNTIF($G$2:$G$2552,$G327)&gt;=1),COUNTIF($G$2:G327,$G327),"")</f>
        <v/>
      </c>
      <c r="E327" s="65" t="str">
        <f t="shared" si="25"/>
        <v>000812.SZ</v>
      </c>
      <c r="F327" s="65" t="str">
        <f t="shared" si="26"/>
        <v>陕西金叶</v>
      </c>
      <c r="G327" s="34" t="str">
        <f>IF(E327="","",IF(行业估值!$C$5="申万行业",[1]!EM_S_INFO_INDUSTRY_SW2014(E327,"1"),IF(行业估值!$C$5="证监会行业",[1]!EM_S_INFO_INDUSTRY_CSRC1(E327,"1"),[1]!EM_S_INFO_INDUSTRY_EM2016(E327,"1"))))</f>
        <v>轻工制造</v>
      </c>
      <c r="H327" s="34" t="str">
        <f>IF(E327="","",IF($H$1="上证50",[1]!EM_S_INFO_COMPINDEX(E327,"000016"),"")&amp;IF($H$1="上证180",[1]!EM_S_INFO_COMPINDEX(E327,"000010"),"")&amp;IF($H$1="沪深300",[1]!EM_S_INFO_COMPINDEX(E327,"000300"),"")&amp;IF(AND($H$1="上证A股",RIGHT(E327,2)="SH"),"是","")&amp;IF(AND($H$1="深证A股",RIGHT(E327,2)="SZ"),"是","")&amp;IF(AND($H$1="创业板",LEFT(E327,1)-3=0),"是","")&amp;IF(AND($H$1="全部A股",E327&lt;&gt;0),"是","")&amp;IF(AND($H$1="中小板",LEFT(E327,3)="002"),"是",""))</f>
        <v>是</v>
      </c>
      <c r="I327" s="46">
        <f ca="1">IF(E327="","",IF(OR([1]!EM_S_VAL_MV(E327,deadline)="",[1]!EM_S_VAL_MV(E327,deadline)="--",[1]!EM_S_VAL_MV(E327,deadline)="null"),0,[1]!EM_S_VAL_MV(E327,deadline)/100000000))</f>
        <v>23.598863249800001</v>
      </c>
      <c r="J327" s="46">
        <f ca="1">IF(E327="","",IF(RIGHT(LEFT($J$1,6),3)="TTM",[1]!EM_S_FA_PROFIT_TTM(E327,LEFT(RIGHT($J$1,11),10),1)/100000000,[1]!EM_S_STM07_IS(E327,61,LEFT(RIGHT($J$1,5),4)&amp;"-12-31",1)/100000000))</f>
        <v>0.30260035569999999</v>
      </c>
      <c r="K327" s="36">
        <f t="shared" ca="1" si="27"/>
        <v>77.986898578520083</v>
      </c>
      <c r="L327" s="46">
        <f ca="1">IF(E327="","",IF(ISERROR(IF(行业估值!$E$7="最新年报",[1]!EM_S_STM07_BS(E327,140,LEFT(RIGHT($L$1,5),4)&amp;"-12-31",1)/100000000,[1]!EM_S_STM07_BS(E327,140,LEFT(RIGHT($L$1,11),10),1)/100000000)),0,IF(行业估值!$E$7="最新年报",[1]!EM_S_STM07_BS(E327,140,LEFT(RIGHT($L$1,5),4)&amp;"-12-31",1)/100000000,[1]!EM_S_STM07_BS(E327,140,LEFT(RIGHT($L$1,11),10),1)/100000000)))</f>
        <v>13.8592737711</v>
      </c>
      <c r="M327" s="36">
        <f t="shared" ca="1" si="28"/>
        <v>1.7027489058632672</v>
      </c>
      <c r="N327" s="37" t="str">
        <f ca="1">IF(E327="","",IF(ISERROR([1]!EM_S_EST_NETPROFIT(E327,行业估值!$E$6,deadline)/100000000),"-",[1]!EM_S_EST_NETPROFIT(E327,行业估值!$E$6,deadline)/100000000))</f>
        <v>-</v>
      </c>
      <c r="O327" s="36" t="str">
        <f t="shared" ca="1" si="29"/>
        <v>-</v>
      </c>
      <c r="T327" s="64" t="s">
        <v>736</v>
      </c>
      <c r="U327" s="64" t="s">
        <v>737</v>
      </c>
    </row>
    <row r="328" spans="4:21">
      <c r="D328" s="45" t="str">
        <f>IF(AND(行业估值!$B$39=$G328,COUNTIF($G$2:$G$2552,$G328)&gt;=1),COUNTIF($G$2:G328,$G328),"")</f>
        <v/>
      </c>
      <c r="E328" s="65" t="str">
        <f t="shared" si="25"/>
        <v>000813.SZ</v>
      </c>
      <c r="F328" s="65" t="str">
        <f t="shared" si="26"/>
        <v>德展健康</v>
      </c>
      <c r="G328" s="34" t="str">
        <f>IF(E328="","",IF(行业估值!$C$5="申万行业",[1]!EM_S_INFO_INDUSTRY_SW2014(E328,"1"),IF(行业估值!$C$5="证监会行业",[1]!EM_S_INFO_INDUSTRY_CSRC1(E328,"1"),[1]!EM_S_INFO_INDUSTRY_EM2016(E328,"1"))))</f>
        <v>医药生物</v>
      </c>
      <c r="H328" s="34" t="str">
        <f>IF(E328="","",IF($H$1="上证50",[1]!EM_S_INFO_COMPINDEX(E328,"000016"),"")&amp;IF($H$1="上证180",[1]!EM_S_INFO_COMPINDEX(E328,"000010"),"")&amp;IF($H$1="沪深300",[1]!EM_S_INFO_COMPINDEX(E328,"000300"),"")&amp;IF(AND($H$1="上证A股",RIGHT(E328,2)="SH"),"是","")&amp;IF(AND($H$1="深证A股",RIGHT(E328,2)="SZ"),"是","")&amp;IF(AND($H$1="创业板",LEFT(E328,1)-3=0),"是","")&amp;IF(AND($H$1="全部A股",E328&lt;&gt;0),"是","")&amp;IF(AND($H$1="中小板",LEFT(E328,3)="002"),"是",""))</f>
        <v>是</v>
      </c>
      <c r="I328" s="46">
        <f ca="1">IF(E328="","",IF(OR([1]!EM_S_VAL_MV(E328,deadline)="",[1]!EM_S_VAL_MV(E328,deadline)="--",[1]!EM_S_VAL_MV(E328,deadline)="null"),0,[1]!EM_S_VAL_MV(E328,deadline)/100000000))</f>
        <v>139.42016795999999</v>
      </c>
      <c r="J328" s="46">
        <f ca="1">IF(E328="","",IF(RIGHT(LEFT($J$1,6),3)="TTM",[1]!EM_S_FA_PROFIT_TTM(E328,LEFT(RIGHT($J$1,11),10),1)/100000000,[1]!EM_S_STM07_IS(E328,61,LEFT(RIGHT($J$1,5),4)&amp;"-12-31",1)/100000000))</f>
        <v>5.3810093636000005</v>
      </c>
      <c r="K328" s="36">
        <f t="shared" ca="1" si="27"/>
        <v>25.90966834272988</v>
      </c>
      <c r="L328" s="46">
        <f ca="1">IF(E328="","",IF(ISERROR(IF(行业估值!$E$7="最新年报",[1]!EM_S_STM07_BS(E328,140,LEFT(RIGHT($L$1,5),4)&amp;"-12-31",1)/100000000,[1]!EM_S_STM07_BS(E328,140,LEFT(RIGHT($L$1,11),10),1)/100000000)),0,IF(行业估值!$E$7="最新年报",[1]!EM_S_STM07_BS(E328,140,LEFT(RIGHT($L$1,5),4)&amp;"-12-31",1)/100000000,[1]!EM_S_STM07_BS(E328,140,LEFT(RIGHT($L$1,11),10),1)/100000000)))</f>
        <v>56.141725866999998</v>
      </c>
      <c r="M328" s="36">
        <f t="shared" ca="1" si="28"/>
        <v>2.4833609192971196</v>
      </c>
      <c r="N328" s="37">
        <f ca="1">IF(E328="","",IF(ISERROR([1]!EM_S_EST_NETPROFIT(E328,行业估值!$E$6,deadline)/100000000),"-",[1]!EM_S_EST_NETPROFIT(E328,行业估值!$E$6,deadline)/100000000))</f>
        <v>4.83</v>
      </c>
      <c r="O328" s="36">
        <f t="shared" ca="1" si="29"/>
        <v>28.865459204968939</v>
      </c>
      <c r="T328" s="64" t="s">
        <v>738</v>
      </c>
      <c r="U328" s="64" t="s">
        <v>739</v>
      </c>
    </row>
    <row r="329" spans="4:21">
      <c r="D329" s="45" t="str">
        <f>IF(AND(行业估值!$B$39=$G329,COUNTIF($G$2:$G$2552,$G329)&gt;=1),COUNTIF($G$2:G329,$G329),"")</f>
        <v/>
      </c>
      <c r="E329" s="65" t="str">
        <f t="shared" si="25"/>
        <v>000815.SZ</v>
      </c>
      <c r="F329" s="65" t="str">
        <f t="shared" si="26"/>
        <v>美利云</v>
      </c>
      <c r="G329" s="34" t="str">
        <f>IF(E329="","",IF(行业估值!$C$5="申万行业",[1]!EM_S_INFO_INDUSTRY_SW2014(E329,"1"),IF(行业估值!$C$5="证监会行业",[1]!EM_S_INFO_INDUSTRY_CSRC1(E329,"1"),[1]!EM_S_INFO_INDUSTRY_EM2016(E329,"1"))))</f>
        <v>轻工制造</v>
      </c>
      <c r="H329" s="34" t="str">
        <f>IF(E329="","",IF($H$1="上证50",[1]!EM_S_INFO_COMPINDEX(E329,"000016"),"")&amp;IF($H$1="上证180",[1]!EM_S_INFO_COMPINDEX(E329,"000010"),"")&amp;IF($H$1="沪深300",[1]!EM_S_INFO_COMPINDEX(E329,"000300"),"")&amp;IF(AND($H$1="上证A股",RIGHT(E329,2)="SH"),"是","")&amp;IF(AND($H$1="深证A股",RIGHT(E329,2)="SZ"),"是","")&amp;IF(AND($H$1="创业板",LEFT(E329,1)-3=0),"是","")&amp;IF(AND($H$1="全部A股",E329&lt;&gt;0),"是","")&amp;IF(AND($H$1="中小板",LEFT(E329,3)="002"),"是",""))</f>
        <v>是</v>
      </c>
      <c r="I329" s="46">
        <f ca="1">IF(E329="","",IF(OR([1]!EM_S_VAL_MV(E329,deadline)="",[1]!EM_S_VAL_MV(E329,deadline)="--",[1]!EM_S_VAL_MV(E329,deadline)="null"),0,[1]!EM_S_VAL_MV(E329,deadline)/100000000))</f>
        <v>44.079676418999995</v>
      </c>
      <c r="J329" s="46">
        <f ca="1">IF(E329="","",IF(RIGHT(LEFT($J$1,6),3)="TTM",[1]!EM_S_FA_PROFIT_TTM(E329,LEFT(RIGHT($J$1,11),10),1)/100000000,[1]!EM_S_STM07_IS(E329,61,LEFT(RIGHT($J$1,5),4)&amp;"-12-31",1)/100000000))</f>
        <v>0.31297343459999999</v>
      </c>
      <c r="K329" s="36">
        <f t="shared" ca="1" si="27"/>
        <v>140.84159083769086</v>
      </c>
      <c r="L329" s="46">
        <f ca="1">IF(E329="","",IF(ISERROR(IF(行业估值!$E$7="最新年报",[1]!EM_S_STM07_BS(E329,140,LEFT(RIGHT($L$1,5),4)&amp;"-12-31",1)/100000000,[1]!EM_S_STM07_BS(E329,140,LEFT(RIGHT($L$1,11),10),1)/100000000)),0,IF(行业估值!$E$7="最新年报",[1]!EM_S_STM07_BS(E329,140,LEFT(RIGHT($L$1,5),4)&amp;"-12-31",1)/100000000,[1]!EM_S_STM07_BS(E329,140,LEFT(RIGHT($L$1,11),10),1)/100000000)))</f>
        <v>20.5411876089</v>
      </c>
      <c r="M329" s="36">
        <f t="shared" ca="1" si="28"/>
        <v>2.1459166460220311</v>
      </c>
      <c r="N329" s="37" t="str">
        <f ca="1">IF(E329="","",IF(ISERROR([1]!EM_S_EST_NETPROFIT(E329,行业估值!$E$6,deadline)/100000000),"-",[1]!EM_S_EST_NETPROFIT(E329,行业估值!$E$6,deadline)/100000000))</f>
        <v>-</v>
      </c>
      <c r="O329" s="36" t="str">
        <f t="shared" ca="1" si="29"/>
        <v>-</v>
      </c>
      <c r="T329" s="64" t="s">
        <v>740</v>
      </c>
      <c r="U329" s="64" t="s">
        <v>741</v>
      </c>
    </row>
    <row r="330" spans="4:21">
      <c r="D330" s="45">
        <f>IF(AND(行业估值!$B$39=$G330,COUNTIF($G$2:$G$2552,$G330)&gt;=1),COUNTIF($G$2:G330,$G330),"")</f>
        <v>14</v>
      </c>
      <c r="E330" s="65" t="str">
        <f t="shared" si="25"/>
        <v>000816.SZ</v>
      </c>
      <c r="F330" s="65" t="str">
        <f t="shared" si="26"/>
        <v>ST慧业</v>
      </c>
      <c r="G330" s="34" t="str">
        <f>IF(E330="","",IF(行业估值!$C$5="申万行业",[1]!EM_S_INFO_INDUSTRY_SW2014(E330,"1"),IF(行业估值!$C$5="证监会行业",[1]!EM_S_INFO_INDUSTRY_CSRC1(E330,"1"),[1]!EM_S_INFO_INDUSTRY_EM2016(E330,"1"))))</f>
        <v>机械设备</v>
      </c>
      <c r="H330" s="34" t="str">
        <f>IF(E330="","",IF($H$1="上证50",[1]!EM_S_INFO_COMPINDEX(E330,"000016"),"")&amp;IF($H$1="上证180",[1]!EM_S_INFO_COMPINDEX(E330,"000010"),"")&amp;IF($H$1="沪深300",[1]!EM_S_INFO_COMPINDEX(E330,"000300"),"")&amp;IF(AND($H$1="上证A股",RIGHT(E330,2)="SH"),"是","")&amp;IF(AND($H$1="深证A股",RIGHT(E330,2)="SZ"),"是","")&amp;IF(AND($H$1="创业板",LEFT(E330,1)-3=0),"是","")&amp;IF(AND($H$1="全部A股",E330&lt;&gt;0),"是","")&amp;IF(AND($H$1="中小板",LEFT(E330,3)="002"),"是",""))</f>
        <v>是</v>
      </c>
      <c r="I330" s="46">
        <f ca="1">IF(E330="","",IF(OR([1]!EM_S_VAL_MV(E330,deadline)="",[1]!EM_S_VAL_MV(E330,deadline)="--",[1]!EM_S_VAL_MV(E330,deadline)="null"),0,[1]!EM_S_VAL_MV(E330,deadline)/100000000))</f>
        <v>19.721366120199999</v>
      </c>
      <c r="J330" s="46">
        <f ca="1">IF(E330="","",IF(RIGHT(LEFT($J$1,6),3)="TTM",[1]!EM_S_FA_PROFIT_TTM(E330,LEFT(RIGHT($J$1,11),10),1)/100000000,[1]!EM_S_STM07_IS(E330,61,LEFT(RIGHT($J$1,5),4)&amp;"-12-31",1)/100000000))</f>
        <v>-0.3167584202</v>
      </c>
      <c r="K330" s="36">
        <f t="shared" ca="1" si="27"/>
        <v>-62.259958575838354</v>
      </c>
      <c r="L330" s="46">
        <f ca="1">IF(E330="","",IF(ISERROR(IF(行业估值!$E$7="最新年报",[1]!EM_S_STM07_BS(E330,140,LEFT(RIGHT($L$1,5),4)&amp;"-12-31",1)/100000000,[1]!EM_S_STM07_BS(E330,140,LEFT(RIGHT($L$1,11),10),1)/100000000)),0,IF(行业估值!$E$7="最新年报",[1]!EM_S_STM07_BS(E330,140,LEFT(RIGHT($L$1,5),4)&amp;"-12-31",1)/100000000,[1]!EM_S_STM07_BS(E330,140,LEFT(RIGHT($L$1,11),10),1)/100000000)))</f>
        <v>29.795296452800002</v>
      </c>
      <c r="M330" s="36">
        <f t="shared" ca="1" si="28"/>
        <v>0.66189528107033457</v>
      </c>
      <c r="N330" s="37" t="str">
        <f ca="1">IF(E330="","",IF(ISERROR([1]!EM_S_EST_NETPROFIT(E330,行业估值!$E$6,deadline)/100000000),"-",[1]!EM_S_EST_NETPROFIT(E330,行业估值!$E$6,deadline)/100000000))</f>
        <v>-</v>
      </c>
      <c r="O330" s="36" t="str">
        <f t="shared" ca="1" si="29"/>
        <v>-</v>
      </c>
      <c r="T330" s="64" t="s">
        <v>7197</v>
      </c>
      <c r="U330" s="64" t="s">
        <v>742</v>
      </c>
    </row>
    <row r="331" spans="4:21">
      <c r="D331" s="45" t="str">
        <f>IF(AND(行业估值!$B$39=$G331,COUNTIF($G$2:$G$2552,$G331)&gt;=1),COUNTIF($G$2:G331,$G331),"")</f>
        <v/>
      </c>
      <c r="E331" s="65" t="str">
        <f t="shared" si="25"/>
        <v>000818.SZ</v>
      </c>
      <c r="F331" s="65" t="str">
        <f t="shared" si="26"/>
        <v>航锦科技</v>
      </c>
      <c r="G331" s="34" t="str">
        <f>IF(E331="","",IF(行业估值!$C$5="申万行业",[1]!EM_S_INFO_INDUSTRY_SW2014(E331,"1"),IF(行业估值!$C$5="证监会行业",[1]!EM_S_INFO_INDUSTRY_CSRC1(E331,"1"),[1]!EM_S_INFO_INDUSTRY_EM2016(E331,"1"))))</f>
        <v>基础化工</v>
      </c>
      <c r="H331" s="34" t="str">
        <f>IF(E331="","",IF($H$1="上证50",[1]!EM_S_INFO_COMPINDEX(E331,"000016"),"")&amp;IF($H$1="上证180",[1]!EM_S_INFO_COMPINDEX(E331,"000010"),"")&amp;IF($H$1="沪深300",[1]!EM_S_INFO_COMPINDEX(E331,"000300"),"")&amp;IF(AND($H$1="上证A股",RIGHT(E331,2)="SH"),"是","")&amp;IF(AND($H$1="深证A股",RIGHT(E331,2)="SZ"),"是","")&amp;IF(AND($H$1="创业板",LEFT(E331,1)-3=0),"是","")&amp;IF(AND($H$1="全部A股",E331&lt;&gt;0),"是","")&amp;IF(AND($H$1="中小板",LEFT(E331,3)="002"),"是",""))</f>
        <v>是</v>
      </c>
      <c r="I331" s="46">
        <f ca="1">IF(E331="","",IF(OR([1]!EM_S_VAL_MV(E331,deadline)="",[1]!EM_S_VAL_MV(E331,deadline)="--",[1]!EM_S_VAL_MV(E331,deadline)="null"),0,[1]!EM_S_VAL_MV(E331,deadline)/100000000))</f>
        <v>71.001000000000005</v>
      </c>
      <c r="J331" s="46">
        <f ca="1">IF(E331="","",IF(RIGHT(LEFT($J$1,6),3)="TTM",[1]!EM_S_FA_PROFIT_TTM(E331,LEFT(RIGHT($J$1,11),10),1)/100000000,[1]!EM_S_STM07_IS(E331,61,LEFT(RIGHT($J$1,5),4)&amp;"-12-31",1)/100000000))</f>
        <v>4.0745045547000007</v>
      </c>
      <c r="K331" s="36">
        <f t="shared" ca="1" si="27"/>
        <v>17.425676925087568</v>
      </c>
      <c r="L331" s="46">
        <f ca="1">IF(E331="","",IF(ISERROR(IF(行业估值!$E$7="最新年报",[1]!EM_S_STM07_BS(E331,140,LEFT(RIGHT($L$1,5),4)&amp;"-12-31",1)/100000000,[1]!EM_S_STM07_BS(E331,140,LEFT(RIGHT($L$1,11),10),1)/100000000)),0,IF(行业估值!$E$7="最新年报",[1]!EM_S_STM07_BS(E331,140,LEFT(RIGHT($L$1,5),4)&amp;"-12-31",1)/100000000,[1]!EM_S_STM07_BS(E331,140,LEFT(RIGHT($L$1,11),10),1)/100000000)))</f>
        <v>25.701028060999999</v>
      </c>
      <c r="M331" s="36">
        <f t="shared" ca="1" si="28"/>
        <v>2.7625743153730262</v>
      </c>
      <c r="N331" s="37">
        <f ca="1">IF(E331="","",IF(ISERROR([1]!EM_S_EST_NETPROFIT(E331,行业估值!$E$6,deadline)/100000000),"-",[1]!EM_S_EST_NETPROFIT(E331,行业估值!$E$6,deadline)/100000000))</f>
        <v>4.7004000000000001</v>
      </c>
      <c r="O331" s="36">
        <f t="shared" ca="1" si="29"/>
        <v>15.105310186367118</v>
      </c>
      <c r="T331" s="64" t="s">
        <v>743</v>
      </c>
      <c r="U331" s="64" t="s">
        <v>744</v>
      </c>
    </row>
    <row r="332" spans="4:21">
      <c r="D332" s="45" t="str">
        <f>IF(AND(行业估值!$B$39=$G332,COUNTIF($G$2:$G$2552,$G332)&gt;=1),COUNTIF($G$2:G332,$G332),"")</f>
        <v/>
      </c>
      <c r="E332" s="65" t="str">
        <f t="shared" si="25"/>
        <v>000819.SZ</v>
      </c>
      <c r="F332" s="65" t="str">
        <f t="shared" si="26"/>
        <v>岳阳兴长</v>
      </c>
      <c r="G332" s="34" t="str">
        <f>IF(E332="","",IF(行业估值!$C$5="申万行业",[1]!EM_S_INFO_INDUSTRY_SW2014(E332,"1"),IF(行业估值!$C$5="证监会行业",[1]!EM_S_INFO_INDUSTRY_CSRC1(E332,"1"),[1]!EM_S_INFO_INDUSTRY_EM2016(E332,"1"))))</f>
        <v>化石能源</v>
      </c>
      <c r="H332" s="34" t="str">
        <f>IF(E332="","",IF($H$1="上证50",[1]!EM_S_INFO_COMPINDEX(E332,"000016"),"")&amp;IF($H$1="上证180",[1]!EM_S_INFO_COMPINDEX(E332,"000010"),"")&amp;IF($H$1="沪深300",[1]!EM_S_INFO_COMPINDEX(E332,"000300"),"")&amp;IF(AND($H$1="上证A股",RIGHT(E332,2)="SH"),"是","")&amp;IF(AND($H$1="深证A股",RIGHT(E332,2)="SZ"),"是","")&amp;IF(AND($H$1="创业板",LEFT(E332,1)-3=0),"是","")&amp;IF(AND($H$1="全部A股",E332&lt;&gt;0),"是","")&amp;IF(AND($H$1="中小板",LEFT(E332,3)="002"),"是",""))</f>
        <v>是</v>
      </c>
      <c r="I332" s="46">
        <f ca="1">IF(E332="","",IF(OR([1]!EM_S_VAL_MV(E332,deadline)="",[1]!EM_S_VAL_MV(E332,deadline)="--",[1]!EM_S_VAL_MV(E332,deadline)="null"),0,[1]!EM_S_VAL_MV(E332,deadline)/100000000))</f>
        <v>22.080137887500001</v>
      </c>
      <c r="J332" s="46">
        <f ca="1">IF(E332="","",IF(RIGHT(LEFT($J$1,6),3)="TTM",[1]!EM_S_FA_PROFIT_TTM(E332,LEFT(RIGHT($J$1,11),10),1)/100000000,[1]!EM_S_STM07_IS(E332,61,LEFT(RIGHT($J$1,5),4)&amp;"-12-31",1)/100000000))</f>
        <v>0.56568576989999997</v>
      </c>
      <c r="K332" s="36">
        <f t="shared" ca="1" si="27"/>
        <v>39.032514272726452</v>
      </c>
      <c r="L332" s="46">
        <f ca="1">IF(E332="","",IF(ISERROR(IF(行业估值!$E$7="最新年报",[1]!EM_S_STM07_BS(E332,140,LEFT(RIGHT($L$1,5),4)&amp;"-12-31",1)/100000000,[1]!EM_S_STM07_BS(E332,140,LEFT(RIGHT($L$1,11),10),1)/100000000)),0,IF(行业估值!$E$7="最新年报",[1]!EM_S_STM07_BS(E332,140,LEFT(RIGHT($L$1,5),4)&amp;"-12-31",1)/100000000,[1]!EM_S_STM07_BS(E332,140,LEFT(RIGHT($L$1,11),10),1)/100000000)))</f>
        <v>8.0046381019000012</v>
      </c>
      <c r="M332" s="36">
        <f t="shared" ca="1" si="28"/>
        <v>2.7584180079620344</v>
      </c>
      <c r="N332" s="37" t="str">
        <f ca="1">IF(E332="","",IF(ISERROR([1]!EM_S_EST_NETPROFIT(E332,行业估值!$E$6,deadline)/100000000),"-",[1]!EM_S_EST_NETPROFIT(E332,行业估值!$E$6,deadline)/100000000))</f>
        <v>-</v>
      </c>
      <c r="O332" s="36" t="str">
        <f t="shared" ca="1" si="29"/>
        <v>-</v>
      </c>
      <c r="T332" s="64" t="s">
        <v>745</v>
      </c>
      <c r="U332" s="64" t="s">
        <v>746</v>
      </c>
    </row>
    <row r="333" spans="4:21">
      <c r="D333" s="45" t="str">
        <f>IF(AND(行业估值!$B$39=$G333,COUNTIF($G$2:$G$2552,$G333)&gt;=1),COUNTIF($G$2:G333,$G333),"")</f>
        <v/>
      </c>
      <c r="E333" s="65" t="str">
        <f t="shared" si="25"/>
        <v>000820.SZ</v>
      </c>
      <c r="F333" s="65" t="str">
        <f t="shared" si="26"/>
        <v>*ST节能</v>
      </c>
      <c r="G333" s="34" t="str">
        <f>IF(E333="","",IF(行业估值!$C$5="申万行业",[1]!EM_S_INFO_INDUSTRY_SW2014(E333,"1"),IF(行业估值!$C$5="证监会行业",[1]!EM_S_INFO_INDUSTRY_CSRC1(E333,"1"),[1]!EM_S_INFO_INDUSTRY_EM2016(E333,"1"))))</f>
        <v>公用事业</v>
      </c>
      <c r="H333" s="34" t="str">
        <f>IF(E333="","",IF($H$1="上证50",[1]!EM_S_INFO_COMPINDEX(E333,"000016"),"")&amp;IF($H$1="上证180",[1]!EM_S_INFO_COMPINDEX(E333,"000010"),"")&amp;IF($H$1="沪深300",[1]!EM_S_INFO_COMPINDEX(E333,"000300"),"")&amp;IF(AND($H$1="上证A股",RIGHT(E333,2)="SH"),"是","")&amp;IF(AND($H$1="深证A股",RIGHT(E333,2)="SZ"),"是","")&amp;IF(AND($H$1="创业板",LEFT(E333,1)-3=0),"是","")&amp;IF(AND($H$1="全部A股",E333&lt;&gt;0),"是","")&amp;IF(AND($H$1="中小板",LEFT(E333,3)="002"),"是",""))</f>
        <v>是</v>
      </c>
      <c r="I333" s="46">
        <f ca="1">IF(E333="","",IF(OR([1]!EM_S_VAL_MV(E333,deadline)="",[1]!EM_S_VAL_MV(E333,deadline)="--",[1]!EM_S_VAL_MV(E333,deadline)="null"),0,[1]!EM_S_VAL_MV(E333,deadline)/100000000))</f>
        <v>9.6861273743999998</v>
      </c>
      <c r="J333" s="46">
        <f ca="1">IF(E333="","",IF(RIGHT(LEFT($J$1,6),3)="TTM",[1]!EM_S_FA_PROFIT_TTM(E333,LEFT(RIGHT($J$1,11),10),1)/100000000,[1]!EM_S_STM07_IS(E333,61,LEFT(RIGHT($J$1,5),4)&amp;"-12-31",1)/100000000))</f>
        <v>-7.1754642648000004</v>
      </c>
      <c r="K333" s="36">
        <f t="shared" ca="1" si="27"/>
        <v>-1.3498955631228384</v>
      </c>
      <c r="L333" s="46">
        <f ca="1">IF(E333="","",IF(ISERROR(IF(行业估值!$E$7="最新年报",[1]!EM_S_STM07_BS(E333,140,LEFT(RIGHT($L$1,5),4)&amp;"-12-31",1)/100000000,[1]!EM_S_STM07_BS(E333,140,LEFT(RIGHT($L$1,11),10),1)/100000000)),0,IF(行业估值!$E$7="最新年报",[1]!EM_S_STM07_BS(E333,140,LEFT(RIGHT($L$1,5),4)&amp;"-12-31",1)/100000000,[1]!EM_S_STM07_BS(E333,140,LEFT(RIGHT($L$1,11),10),1)/100000000)))</f>
        <v>0.46714576200000002</v>
      </c>
      <c r="M333" s="36">
        <f t="shared" ca="1" si="28"/>
        <v>20.734700306239745</v>
      </c>
      <c r="N333" s="37" t="str">
        <f ca="1">IF(E333="","",IF(ISERROR([1]!EM_S_EST_NETPROFIT(E333,行业估值!$E$6,deadline)/100000000),"-",[1]!EM_S_EST_NETPROFIT(E333,行业估值!$E$6,deadline)/100000000))</f>
        <v>-</v>
      </c>
      <c r="O333" s="36" t="str">
        <f t="shared" ca="1" si="29"/>
        <v>-</v>
      </c>
      <c r="T333" s="64" t="s">
        <v>7198</v>
      </c>
      <c r="U333" s="64" t="s">
        <v>747</v>
      </c>
    </row>
    <row r="334" spans="4:21">
      <c r="D334" s="45">
        <f>IF(AND(行业估值!$B$39=$G334,COUNTIF($G$2:$G$2552,$G334)&gt;=1),COUNTIF($G$2:G334,$G334),"")</f>
        <v>15</v>
      </c>
      <c r="E334" s="65" t="str">
        <f t="shared" si="25"/>
        <v>000821.SZ</v>
      </c>
      <c r="F334" s="65" t="str">
        <f t="shared" si="26"/>
        <v>京山轻机</v>
      </c>
      <c r="G334" s="34" t="str">
        <f>IF(E334="","",IF(行业估值!$C$5="申万行业",[1]!EM_S_INFO_INDUSTRY_SW2014(E334,"1"),IF(行业估值!$C$5="证监会行业",[1]!EM_S_INFO_INDUSTRY_CSRC1(E334,"1"),[1]!EM_S_INFO_INDUSTRY_EM2016(E334,"1"))))</f>
        <v>机械设备</v>
      </c>
      <c r="H334" s="34" t="str">
        <f>IF(E334="","",IF($H$1="上证50",[1]!EM_S_INFO_COMPINDEX(E334,"000016"),"")&amp;IF($H$1="上证180",[1]!EM_S_INFO_COMPINDEX(E334,"000010"),"")&amp;IF($H$1="沪深300",[1]!EM_S_INFO_COMPINDEX(E334,"000300"),"")&amp;IF(AND($H$1="上证A股",RIGHT(E334,2)="SH"),"是","")&amp;IF(AND($H$1="深证A股",RIGHT(E334,2)="SZ"),"是","")&amp;IF(AND($H$1="创业板",LEFT(E334,1)-3=0),"是","")&amp;IF(AND($H$1="全部A股",E334&lt;&gt;0),"是","")&amp;IF(AND($H$1="中小板",LEFT(E334,3)="002"),"是",""))</f>
        <v>是</v>
      </c>
      <c r="I334" s="46">
        <f ca="1">IF(E334="","",IF(OR([1]!EM_S_VAL_MV(E334,deadline)="",[1]!EM_S_VAL_MV(E334,deadline)="--",[1]!EM_S_VAL_MV(E334,deadline)="null"),0,[1]!EM_S_VAL_MV(E334,deadline)/100000000))</f>
        <v>32.724705024000002</v>
      </c>
      <c r="J334" s="46">
        <f ca="1">IF(E334="","",IF(RIGHT(LEFT($J$1,6),3)="TTM",[1]!EM_S_FA_PROFIT_TTM(E334,LEFT(RIGHT($J$1,11),10),1)/100000000,[1]!EM_S_STM07_IS(E334,61,LEFT(RIGHT($J$1,5),4)&amp;"-12-31",1)/100000000))</f>
        <v>0.22327049979999999</v>
      </c>
      <c r="K334" s="36">
        <f t="shared" ca="1" si="27"/>
        <v>146.56976650884894</v>
      </c>
      <c r="L334" s="46">
        <f ca="1">IF(E334="","",IF(ISERROR(IF(行业估值!$E$7="最新年报",[1]!EM_S_STM07_BS(E334,140,LEFT(RIGHT($L$1,5),4)&amp;"-12-31",1)/100000000,[1]!EM_S_STM07_BS(E334,140,LEFT(RIGHT($L$1,11),10),1)/100000000)),0,IF(行业估值!$E$7="最新年报",[1]!EM_S_STM07_BS(E334,140,LEFT(RIGHT($L$1,5),4)&amp;"-12-31",1)/100000000,[1]!EM_S_STM07_BS(E334,140,LEFT(RIGHT($L$1,11),10),1)/100000000)))</f>
        <v>29.100333985999999</v>
      </c>
      <c r="M334" s="36">
        <f t="shared" ca="1" si="28"/>
        <v>1.1245474034677287</v>
      </c>
      <c r="N334" s="37" t="str">
        <f ca="1">IF(E334="","",IF(ISERROR([1]!EM_S_EST_NETPROFIT(E334,行业估值!$E$6,deadline)/100000000),"-",[1]!EM_S_EST_NETPROFIT(E334,行业估值!$E$6,deadline)/100000000))</f>
        <v>-</v>
      </c>
      <c r="O334" s="36" t="str">
        <f t="shared" ca="1" si="29"/>
        <v>-</v>
      </c>
      <c r="T334" s="64" t="s">
        <v>748</v>
      </c>
      <c r="U334" s="64" t="s">
        <v>749</v>
      </c>
    </row>
    <row r="335" spans="4:21">
      <c r="D335" s="45" t="str">
        <f>IF(AND(行业估值!$B$39=$G335,COUNTIF($G$2:$G$2552,$G335)&gt;=1),COUNTIF($G$2:G335,$G335),"")</f>
        <v/>
      </c>
      <c r="E335" s="65" t="str">
        <f t="shared" si="25"/>
        <v>000822.SZ</v>
      </c>
      <c r="F335" s="65" t="str">
        <f t="shared" si="26"/>
        <v>山东海化</v>
      </c>
      <c r="G335" s="34" t="str">
        <f>IF(E335="","",IF(行业估值!$C$5="申万行业",[1]!EM_S_INFO_INDUSTRY_SW2014(E335,"1"),IF(行业估值!$C$5="证监会行业",[1]!EM_S_INFO_INDUSTRY_CSRC1(E335,"1"),[1]!EM_S_INFO_INDUSTRY_EM2016(E335,"1"))))</f>
        <v>基础化工</v>
      </c>
      <c r="H335" s="34" t="str">
        <f>IF(E335="","",IF($H$1="上证50",[1]!EM_S_INFO_COMPINDEX(E335,"000016"),"")&amp;IF($H$1="上证180",[1]!EM_S_INFO_COMPINDEX(E335,"000010"),"")&amp;IF($H$1="沪深300",[1]!EM_S_INFO_COMPINDEX(E335,"000300"),"")&amp;IF(AND($H$1="上证A股",RIGHT(E335,2)="SH"),"是","")&amp;IF(AND($H$1="深证A股",RIGHT(E335,2)="SZ"),"是","")&amp;IF(AND($H$1="创业板",LEFT(E335,1)-3=0),"是","")&amp;IF(AND($H$1="全部A股",E335&lt;&gt;0),"是","")&amp;IF(AND($H$1="中小板",LEFT(E335,3)="002"),"是",""))</f>
        <v>是</v>
      </c>
      <c r="I335" s="46">
        <f ca="1">IF(E335="","",IF(OR([1]!EM_S_VAL_MV(E335,deadline)="",[1]!EM_S_VAL_MV(E335,deadline)="--",[1]!EM_S_VAL_MV(E335,deadline)="null"),0,[1]!EM_S_VAL_MV(E335,deadline)/100000000))</f>
        <v>40.189627477399995</v>
      </c>
      <c r="J335" s="46">
        <f ca="1">IF(E335="","",IF(RIGHT(LEFT($J$1,6),3)="TTM",[1]!EM_S_FA_PROFIT_TTM(E335,LEFT(RIGHT($J$1,11),10),1)/100000000,[1]!EM_S_STM07_IS(E335,61,LEFT(RIGHT($J$1,5),4)&amp;"-12-31",1)/100000000))</f>
        <v>3.5843962935000002</v>
      </c>
      <c r="K335" s="36">
        <f t="shared" ca="1" si="27"/>
        <v>11.212383951596113</v>
      </c>
      <c r="L335" s="46">
        <f ca="1">IF(E335="","",IF(ISERROR(IF(行业估值!$E$7="最新年报",[1]!EM_S_STM07_BS(E335,140,LEFT(RIGHT($L$1,5),4)&amp;"-12-31",1)/100000000,[1]!EM_S_STM07_BS(E335,140,LEFT(RIGHT($L$1,11),10),1)/100000000)),0,IF(行业估值!$E$7="最新年报",[1]!EM_S_STM07_BS(E335,140,LEFT(RIGHT($L$1,5),4)&amp;"-12-31",1)/100000000,[1]!EM_S_STM07_BS(E335,140,LEFT(RIGHT($L$1,11),10),1)/100000000)))</f>
        <v>34.412189809499999</v>
      </c>
      <c r="M335" s="36">
        <f t="shared" ca="1" si="28"/>
        <v>1.1678892770231393</v>
      </c>
      <c r="N335" s="37">
        <f ca="1">IF(E335="","",IF(ISERROR([1]!EM_S_EST_NETPROFIT(E335,行业估值!$E$6,deadline)/100000000),"-",[1]!EM_S_EST_NETPROFIT(E335,行业估值!$E$6,deadline)/100000000))</f>
        <v>6.44</v>
      </c>
      <c r="O335" s="36">
        <f t="shared" ca="1" si="29"/>
        <v>6.2406253846894399</v>
      </c>
      <c r="T335" s="64" t="s">
        <v>750</v>
      </c>
      <c r="U335" s="64" t="s">
        <v>751</v>
      </c>
    </row>
    <row r="336" spans="4:21">
      <c r="D336" s="45" t="str">
        <f>IF(AND(行业估值!$B$39=$G336,COUNTIF($G$2:$G$2552,$G336)&gt;=1),COUNTIF($G$2:G336,$G336),"")</f>
        <v/>
      </c>
      <c r="E336" s="65" t="str">
        <f t="shared" si="25"/>
        <v>000823.SZ</v>
      </c>
      <c r="F336" s="65" t="str">
        <f t="shared" si="26"/>
        <v>超声电子</v>
      </c>
      <c r="G336" s="34" t="str">
        <f>IF(E336="","",IF(行业估值!$C$5="申万行业",[1]!EM_S_INFO_INDUSTRY_SW2014(E336,"1"),IF(行业估值!$C$5="证监会行业",[1]!EM_S_INFO_INDUSTRY_CSRC1(E336,"1"),[1]!EM_S_INFO_INDUSTRY_EM2016(E336,"1"))))</f>
        <v>电子设备</v>
      </c>
      <c r="H336" s="34" t="str">
        <f>IF(E336="","",IF($H$1="上证50",[1]!EM_S_INFO_COMPINDEX(E336,"000016"),"")&amp;IF($H$1="上证180",[1]!EM_S_INFO_COMPINDEX(E336,"000010"),"")&amp;IF($H$1="沪深300",[1]!EM_S_INFO_COMPINDEX(E336,"000300"),"")&amp;IF(AND($H$1="上证A股",RIGHT(E336,2)="SH"),"是","")&amp;IF(AND($H$1="深证A股",RIGHT(E336,2)="SZ"),"是","")&amp;IF(AND($H$1="创业板",LEFT(E336,1)-3=0),"是","")&amp;IF(AND($H$1="全部A股",E336&lt;&gt;0),"是","")&amp;IF(AND($H$1="中小板",LEFT(E336,3)="002"),"是",""))</f>
        <v>是</v>
      </c>
      <c r="I336" s="46">
        <f ca="1">IF(E336="","",IF(OR([1]!EM_S_VAL_MV(E336,deadline)="",[1]!EM_S_VAL_MV(E336,deadline)="--",[1]!EM_S_VAL_MV(E336,deadline)="null"),0,[1]!EM_S_VAL_MV(E336,deadline)/100000000))</f>
        <v>54.018779600000002</v>
      </c>
      <c r="J336" s="46">
        <f ca="1">IF(E336="","",IF(RIGHT(LEFT($J$1,6),3)="TTM",[1]!EM_S_FA_PROFIT_TTM(E336,LEFT(RIGHT($J$1,11),10),1)/100000000,[1]!EM_S_STM07_IS(E336,61,LEFT(RIGHT($J$1,5),4)&amp;"-12-31",1)/100000000))</f>
        <v>3.5379584004000004</v>
      </c>
      <c r="K336" s="36">
        <f t="shared" ca="1" si="27"/>
        <v>15.268347868050867</v>
      </c>
      <c r="L336" s="46">
        <f ca="1">IF(E336="","",IF(ISERROR(IF(行业估值!$E$7="最新年报",[1]!EM_S_STM07_BS(E336,140,LEFT(RIGHT($L$1,5),4)&amp;"-12-31",1)/100000000,[1]!EM_S_STM07_BS(E336,140,LEFT(RIGHT($L$1,11),10),1)/100000000)),0,IF(行业估值!$E$7="最新年报",[1]!EM_S_STM07_BS(E336,140,LEFT(RIGHT($L$1,5),4)&amp;"-12-31",1)/100000000,[1]!EM_S_STM07_BS(E336,140,LEFT(RIGHT($L$1,11),10),1)/100000000)))</f>
        <v>34.604872115500001</v>
      </c>
      <c r="M336" s="36">
        <f t="shared" ca="1" si="28"/>
        <v>1.5610165938398091</v>
      </c>
      <c r="N336" s="37" t="str">
        <f ca="1">IF(E336="","",IF(ISERROR([1]!EM_S_EST_NETPROFIT(E336,行业估值!$E$6,deadline)/100000000),"-",[1]!EM_S_EST_NETPROFIT(E336,行业估值!$E$6,deadline)/100000000))</f>
        <v>-</v>
      </c>
      <c r="O336" s="36" t="str">
        <f t="shared" ca="1" si="29"/>
        <v>-</v>
      </c>
      <c r="T336" s="64" t="s">
        <v>752</v>
      </c>
      <c r="U336" s="64" t="s">
        <v>753</v>
      </c>
    </row>
    <row r="337" spans="4:21">
      <c r="D337" s="45" t="str">
        <f>IF(AND(行业估值!$B$39=$G337,COUNTIF($G$2:$G$2552,$G337)&gt;=1),COUNTIF($G$2:G337,$G337),"")</f>
        <v/>
      </c>
      <c r="E337" s="65" t="str">
        <f t="shared" si="25"/>
        <v>000825.SZ</v>
      </c>
      <c r="F337" s="65" t="str">
        <f t="shared" si="26"/>
        <v>太钢不锈</v>
      </c>
      <c r="G337" s="34" t="str">
        <f>IF(E337="","",IF(行业估值!$C$5="申万行业",[1]!EM_S_INFO_INDUSTRY_SW2014(E337,"1"),IF(行业估值!$C$5="证监会行业",[1]!EM_S_INFO_INDUSTRY_CSRC1(E337,"1"),[1]!EM_S_INFO_INDUSTRY_EM2016(E337,"1"))))</f>
        <v>钢铁</v>
      </c>
      <c r="H337" s="34" t="str">
        <f>IF(E337="","",IF($H$1="上证50",[1]!EM_S_INFO_COMPINDEX(E337,"000016"),"")&amp;IF($H$1="上证180",[1]!EM_S_INFO_COMPINDEX(E337,"000010"),"")&amp;IF($H$1="沪深300",[1]!EM_S_INFO_COMPINDEX(E337,"000300"),"")&amp;IF(AND($H$1="上证A股",RIGHT(E337,2)="SH"),"是","")&amp;IF(AND($H$1="深证A股",RIGHT(E337,2)="SZ"),"是","")&amp;IF(AND($H$1="创业板",LEFT(E337,1)-3=0),"是","")&amp;IF(AND($H$1="全部A股",E337&lt;&gt;0),"是","")&amp;IF(AND($H$1="中小板",LEFT(E337,3)="002"),"是",""))</f>
        <v>是</v>
      </c>
      <c r="I337" s="46">
        <f ca="1">IF(E337="","",IF(OR([1]!EM_S_VAL_MV(E337,deadline)="",[1]!EM_S_VAL_MV(E337,deadline)="--",[1]!EM_S_VAL_MV(E337,deadline)="null"),0,[1]!EM_S_VAL_MV(E337,deadline)/100000000))</f>
        <v>225.57141272160001</v>
      </c>
      <c r="J337" s="46">
        <f ca="1">IF(E337="","",IF(RIGHT(LEFT($J$1,6),3)="TTM",[1]!EM_S_FA_PROFIT_TTM(E337,LEFT(RIGHT($J$1,11),10),1)/100000000,[1]!EM_S_STM07_IS(E337,61,LEFT(RIGHT($J$1,5),4)&amp;"-12-31",1)/100000000))</f>
        <v>27.033913654000003</v>
      </c>
      <c r="K337" s="36">
        <f t="shared" ca="1" si="27"/>
        <v>8.344016172006377</v>
      </c>
      <c r="L337" s="46">
        <f ca="1">IF(E337="","",IF(ISERROR(IF(行业估值!$E$7="最新年报",[1]!EM_S_STM07_BS(E337,140,LEFT(RIGHT($L$1,5),4)&amp;"-12-31",1)/100000000,[1]!EM_S_STM07_BS(E337,140,LEFT(RIGHT($L$1,11),10),1)/100000000)),0,IF(行业估值!$E$7="最新年报",[1]!EM_S_STM07_BS(E337,140,LEFT(RIGHT($L$1,5),4)&amp;"-12-31",1)/100000000,[1]!EM_S_STM07_BS(E337,140,LEFT(RIGHT($L$1,11),10),1)/100000000)))</f>
        <v>316.8187293785</v>
      </c>
      <c r="M337" s="36">
        <f t="shared" ca="1" si="28"/>
        <v>0.71198888135212557</v>
      </c>
      <c r="N337" s="37">
        <f ca="1">IF(E337="","",IF(ISERROR([1]!EM_S_EST_NETPROFIT(E337,行业估值!$E$6,deadline)/100000000),"-",[1]!EM_S_EST_NETPROFIT(E337,行业估值!$E$6,deadline)/100000000))</f>
        <v>23.1175</v>
      </c>
      <c r="O337" s="36">
        <f t="shared" ca="1" si="29"/>
        <v>9.757604097398076</v>
      </c>
      <c r="T337" s="64" t="s">
        <v>754</v>
      </c>
      <c r="U337" s="64" t="s">
        <v>755</v>
      </c>
    </row>
    <row r="338" spans="4:21">
      <c r="D338" s="45" t="str">
        <f>IF(AND(行业估值!$B$39=$G338,COUNTIF($G$2:$G$2552,$G338)&gt;=1),COUNTIF($G$2:G338,$G338),"")</f>
        <v/>
      </c>
      <c r="E338" s="65" t="str">
        <f t="shared" si="25"/>
        <v>000826.SZ</v>
      </c>
      <c r="F338" s="65" t="str">
        <f t="shared" si="26"/>
        <v>启迪环境</v>
      </c>
      <c r="G338" s="34" t="str">
        <f>IF(E338="","",IF(行业估值!$C$5="申万行业",[1]!EM_S_INFO_INDUSTRY_SW2014(E338,"1"),IF(行业估值!$C$5="证监会行业",[1]!EM_S_INFO_INDUSTRY_CSRC1(E338,"1"),[1]!EM_S_INFO_INDUSTRY_EM2016(E338,"1"))))</f>
        <v>公用事业</v>
      </c>
      <c r="H338" s="34" t="str">
        <f>IF(E338="","",IF($H$1="上证50",[1]!EM_S_INFO_COMPINDEX(E338,"000016"),"")&amp;IF($H$1="上证180",[1]!EM_S_INFO_COMPINDEX(E338,"000010"),"")&amp;IF($H$1="沪深300",[1]!EM_S_INFO_COMPINDEX(E338,"000300"),"")&amp;IF(AND($H$1="上证A股",RIGHT(E338,2)="SH"),"是","")&amp;IF(AND($H$1="深证A股",RIGHT(E338,2)="SZ"),"是","")&amp;IF(AND($H$1="创业板",LEFT(E338,1)-3=0),"是","")&amp;IF(AND($H$1="全部A股",E338&lt;&gt;0),"是","")&amp;IF(AND($H$1="中小板",LEFT(E338,3)="002"),"是",""))</f>
        <v>是</v>
      </c>
      <c r="I338" s="46">
        <f ca="1">IF(E338="","",IF(OR([1]!EM_S_VAL_MV(E338,deadline)="",[1]!EM_S_VAL_MV(E338,deadline)="--",[1]!EM_S_VAL_MV(E338,deadline)="null"),0,[1]!EM_S_VAL_MV(E338,deadline)/100000000))</f>
        <v>121.3130808832</v>
      </c>
      <c r="J338" s="46">
        <f ca="1">IF(E338="","",IF(RIGHT(LEFT($J$1,6),3)="TTM",[1]!EM_S_FA_PROFIT_TTM(E338,LEFT(RIGHT($J$1,11),10),1)/100000000,[1]!EM_S_STM07_IS(E338,61,LEFT(RIGHT($J$1,5),4)&amp;"-12-31",1)/100000000))</f>
        <v>2.9530427822000003</v>
      </c>
      <c r="K338" s="36">
        <f t="shared" ca="1" si="27"/>
        <v>41.080705506346384</v>
      </c>
      <c r="L338" s="46">
        <f ca="1">IF(E338="","",IF(ISERROR(IF(行业估值!$E$7="最新年报",[1]!EM_S_STM07_BS(E338,140,LEFT(RIGHT($L$1,5),4)&amp;"-12-31",1)/100000000,[1]!EM_S_STM07_BS(E338,140,LEFT(RIGHT($L$1,11),10),1)/100000000)),0,IF(行业估值!$E$7="最新年报",[1]!EM_S_STM07_BS(E338,140,LEFT(RIGHT($L$1,5),4)&amp;"-12-31",1)/100000000,[1]!EM_S_STM07_BS(E338,140,LEFT(RIGHT($L$1,11),10),1)/100000000)))</f>
        <v>152.45725919770001</v>
      </c>
      <c r="M338" s="36">
        <f t="shared" ca="1" si="28"/>
        <v>0.79571862646360725</v>
      </c>
      <c r="N338" s="37">
        <f ca="1">IF(E338="","",IF(ISERROR([1]!EM_S_EST_NETPROFIT(E338,行业估值!$E$6,deadline)/100000000),"-",[1]!EM_S_EST_NETPROFIT(E338,行业估值!$E$6,deadline)/100000000))</f>
        <v>6.7552000000000003</v>
      </c>
      <c r="O338" s="36">
        <f t="shared" ca="1" si="29"/>
        <v>17.958473603031738</v>
      </c>
      <c r="T338" s="64" t="s">
        <v>7199</v>
      </c>
      <c r="U338" s="64" t="s">
        <v>756</v>
      </c>
    </row>
    <row r="339" spans="4:21">
      <c r="D339" s="45" t="str">
        <f>IF(AND(行业估值!$B$39=$G339,COUNTIF($G$2:$G$2552,$G339)&gt;=1),COUNTIF($G$2:G339,$G339),"")</f>
        <v/>
      </c>
      <c r="E339" s="65" t="str">
        <f t="shared" si="25"/>
        <v>000828.SZ</v>
      </c>
      <c r="F339" s="65" t="str">
        <f t="shared" si="26"/>
        <v>东莞控股</v>
      </c>
      <c r="G339" s="34" t="str">
        <f>IF(E339="","",IF(行业估值!$C$5="申万行业",[1]!EM_S_INFO_INDUSTRY_SW2014(E339,"1"),IF(行业估值!$C$5="证监会行业",[1]!EM_S_INFO_INDUSTRY_CSRC1(E339,"1"),[1]!EM_S_INFO_INDUSTRY_EM2016(E339,"1"))))</f>
        <v>交通运输</v>
      </c>
      <c r="H339" s="34" t="str">
        <f>IF(E339="","",IF($H$1="上证50",[1]!EM_S_INFO_COMPINDEX(E339,"000016"),"")&amp;IF($H$1="上证180",[1]!EM_S_INFO_COMPINDEX(E339,"000010"),"")&amp;IF($H$1="沪深300",[1]!EM_S_INFO_COMPINDEX(E339,"000300"),"")&amp;IF(AND($H$1="上证A股",RIGHT(E339,2)="SH"),"是","")&amp;IF(AND($H$1="深证A股",RIGHT(E339,2)="SZ"),"是","")&amp;IF(AND($H$1="创业板",LEFT(E339,1)-3=0),"是","")&amp;IF(AND($H$1="全部A股",E339&lt;&gt;0),"是","")&amp;IF(AND($H$1="中小板",LEFT(E339,3)="002"),"是",""))</f>
        <v>是</v>
      </c>
      <c r="I339" s="46">
        <f ca="1">IF(E339="","",IF(OR([1]!EM_S_VAL_MV(E339,deadline)="",[1]!EM_S_VAL_MV(E339,deadline)="--",[1]!EM_S_VAL_MV(E339,deadline)="null"),0,[1]!EM_S_VAL_MV(E339,deadline)/100000000))</f>
        <v>81.913938969599997</v>
      </c>
      <c r="J339" s="46">
        <f ca="1">IF(E339="","",IF(RIGHT(LEFT($J$1,6),3)="TTM",[1]!EM_S_FA_PROFIT_TTM(E339,LEFT(RIGHT($J$1,11),10),1)/100000000,[1]!EM_S_STM07_IS(E339,61,LEFT(RIGHT($J$1,5),4)&amp;"-12-31",1)/100000000))</f>
        <v>11.738267790999998</v>
      </c>
      <c r="K339" s="36">
        <f t="shared" ca="1" si="27"/>
        <v>6.9783668619662356</v>
      </c>
      <c r="L339" s="46">
        <f ca="1">IF(E339="","",IF(ISERROR(IF(行业估值!$E$7="最新年报",[1]!EM_S_STM07_BS(E339,140,LEFT(RIGHT($L$1,5),4)&amp;"-12-31",1)/100000000,[1]!EM_S_STM07_BS(E339,140,LEFT(RIGHT($L$1,11),10),1)/100000000)),0,IF(行业估值!$E$7="最新年报",[1]!EM_S_STM07_BS(E339,140,LEFT(RIGHT($L$1,5),4)&amp;"-12-31",1)/100000000,[1]!EM_S_STM07_BS(E339,140,LEFT(RIGHT($L$1,11),10),1)/100000000)))</f>
        <v>69.713029609700001</v>
      </c>
      <c r="M339" s="36">
        <f t="shared" ca="1" si="28"/>
        <v>1.1750161975201596</v>
      </c>
      <c r="N339" s="37" t="str">
        <f ca="1">IF(E339="","",IF(ISERROR([1]!EM_S_EST_NETPROFIT(E339,行业估值!$E$6,deadline)/100000000),"-",[1]!EM_S_EST_NETPROFIT(E339,行业估值!$E$6,deadline)/100000000))</f>
        <v>-</v>
      </c>
      <c r="O339" s="36" t="str">
        <f t="shared" ca="1" si="29"/>
        <v>-</v>
      </c>
      <c r="T339" s="64" t="s">
        <v>757</v>
      </c>
      <c r="U339" s="64" t="s">
        <v>758</v>
      </c>
    </row>
    <row r="340" spans="4:21">
      <c r="D340" s="45" t="str">
        <f>IF(AND(行业估值!$B$39=$G340,COUNTIF($G$2:$G$2552,$G340)&gt;=1),COUNTIF($G$2:G340,$G340),"")</f>
        <v/>
      </c>
      <c r="E340" s="65" t="str">
        <f t="shared" si="25"/>
        <v>000829.SZ</v>
      </c>
      <c r="F340" s="65" t="str">
        <f t="shared" si="26"/>
        <v>天音控股</v>
      </c>
      <c r="G340" s="34" t="str">
        <f>IF(E340="","",IF(行业估值!$C$5="申万行业",[1]!EM_S_INFO_INDUSTRY_SW2014(E340,"1"),IF(行业估值!$C$5="证监会行业",[1]!EM_S_INFO_INDUSTRY_CSRC1(E340,"1"),[1]!EM_S_INFO_INDUSTRY_EM2016(E340,"1"))))</f>
        <v>商贸零售</v>
      </c>
      <c r="H340" s="34" t="str">
        <f>IF(E340="","",IF($H$1="上证50",[1]!EM_S_INFO_COMPINDEX(E340,"000016"),"")&amp;IF($H$1="上证180",[1]!EM_S_INFO_COMPINDEX(E340,"000010"),"")&amp;IF($H$1="沪深300",[1]!EM_S_INFO_COMPINDEX(E340,"000300"),"")&amp;IF(AND($H$1="上证A股",RIGHT(E340,2)="SH"),"是","")&amp;IF(AND($H$1="深证A股",RIGHT(E340,2)="SZ"),"是","")&amp;IF(AND($H$1="创业板",LEFT(E340,1)-3=0),"是","")&amp;IF(AND($H$1="全部A股",E340&lt;&gt;0),"是","")&amp;IF(AND($H$1="中小板",LEFT(E340,3)="002"),"是",""))</f>
        <v>是</v>
      </c>
      <c r="I340" s="46">
        <f ca="1">IF(E340="","",IF(OR([1]!EM_S_VAL_MV(E340,deadline)="",[1]!EM_S_VAL_MV(E340,deadline)="--",[1]!EM_S_VAL_MV(E340,deadline)="null"),0,[1]!EM_S_VAL_MV(E340,deadline)/100000000))</f>
        <v>60.164873141999998</v>
      </c>
      <c r="J340" s="46">
        <f ca="1">IF(E340="","",IF(RIGHT(LEFT($J$1,6),3)="TTM",[1]!EM_S_FA_PROFIT_TTM(E340,LEFT(RIGHT($J$1,11),10),1)/100000000,[1]!EM_S_STM07_IS(E340,61,LEFT(RIGHT($J$1,5),4)&amp;"-12-31",1)/100000000))</f>
        <v>-1.8732191638</v>
      </c>
      <c r="K340" s="36">
        <f t="shared" ca="1" si="27"/>
        <v>-32.118437769956365</v>
      </c>
      <c r="L340" s="46">
        <f ca="1">IF(E340="","",IF(ISERROR(IF(行业估值!$E$7="最新年报",[1]!EM_S_STM07_BS(E340,140,LEFT(RIGHT($L$1,5),4)&amp;"-12-31",1)/100000000,[1]!EM_S_STM07_BS(E340,140,LEFT(RIGHT($L$1,11),10),1)/100000000)),0,IF(行业估值!$E$7="最新年报",[1]!EM_S_STM07_BS(E340,140,LEFT(RIGHT($L$1,5),4)&amp;"-12-31",1)/100000000,[1]!EM_S_STM07_BS(E340,140,LEFT(RIGHT($L$1,11),10),1)/100000000)))</f>
        <v>25.2207163715</v>
      </c>
      <c r="M340" s="36">
        <f t="shared" ca="1" si="28"/>
        <v>2.3855338704806859</v>
      </c>
      <c r="N340" s="37">
        <f ca="1">IF(E340="","",IF(ISERROR([1]!EM_S_EST_NETPROFIT(E340,行业估值!$E$6,deadline)/100000000),"-",[1]!EM_S_EST_NETPROFIT(E340,行业估值!$E$6,deadline)/100000000))</f>
        <v>2.0326666666666666</v>
      </c>
      <c r="O340" s="36">
        <f t="shared" ca="1" si="29"/>
        <v>29.598986458838962</v>
      </c>
      <c r="T340" s="64" t="s">
        <v>759</v>
      </c>
      <c r="U340" s="64" t="s">
        <v>760</v>
      </c>
    </row>
    <row r="341" spans="4:21">
      <c r="D341" s="45" t="str">
        <f>IF(AND(行业估值!$B$39=$G341,COUNTIF($G$2:$G$2552,$G341)&gt;=1),COUNTIF($G$2:G341,$G341),"")</f>
        <v/>
      </c>
      <c r="E341" s="65" t="str">
        <f t="shared" si="25"/>
        <v>000830.SZ</v>
      </c>
      <c r="F341" s="65" t="str">
        <f t="shared" si="26"/>
        <v>鲁西化工</v>
      </c>
      <c r="G341" s="34" t="str">
        <f>IF(E341="","",IF(行业估值!$C$5="申万行业",[1]!EM_S_INFO_INDUSTRY_SW2014(E341,"1"),IF(行业估值!$C$5="证监会行业",[1]!EM_S_INFO_INDUSTRY_CSRC1(E341,"1"),[1]!EM_S_INFO_INDUSTRY_EM2016(E341,"1"))))</f>
        <v>基础化工</v>
      </c>
      <c r="H341" s="34" t="str">
        <f>IF(E341="","",IF($H$1="上证50",[1]!EM_S_INFO_COMPINDEX(E341,"000016"),"")&amp;IF($H$1="上证180",[1]!EM_S_INFO_COMPINDEX(E341,"000010"),"")&amp;IF($H$1="沪深300",[1]!EM_S_INFO_COMPINDEX(E341,"000300"),"")&amp;IF(AND($H$1="上证A股",RIGHT(E341,2)="SH"),"是","")&amp;IF(AND($H$1="深证A股",RIGHT(E341,2)="SZ"),"是","")&amp;IF(AND($H$1="创业板",LEFT(E341,1)-3=0),"是","")&amp;IF(AND($H$1="全部A股",E341&lt;&gt;0),"是","")&amp;IF(AND($H$1="中小板",LEFT(E341,3)="002"),"是",""))</f>
        <v>是</v>
      </c>
      <c r="I341" s="46">
        <f ca="1">IF(E341="","",IF(OR([1]!EM_S_VAL_MV(E341,deadline)="",[1]!EM_S_VAL_MV(E341,deadline)="--",[1]!EM_S_VAL_MV(E341,deadline)="null"),0,[1]!EM_S_VAL_MV(E341,deadline)/100000000))</f>
        <v>135.93908019840001</v>
      </c>
      <c r="J341" s="46">
        <f ca="1">IF(E341="","",IF(RIGHT(LEFT($J$1,6),3)="TTM",[1]!EM_S_FA_PROFIT_TTM(E341,LEFT(RIGHT($J$1,11),10),1)/100000000,[1]!EM_S_STM07_IS(E341,61,LEFT(RIGHT($J$1,5),4)&amp;"-12-31",1)/100000000))</f>
        <v>15.8449146271</v>
      </c>
      <c r="K341" s="36">
        <f t="shared" ca="1" si="27"/>
        <v>8.5793507505493025</v>
      </c>
      <c r="L341" s="46">
        <f ca="1">IF(E341="","",IF(ISERROR(IF(行业估值!$E$7="最新年报",[1]!EM_S_STM07_BS(E341,140,LEFT(RIGHT($L$1,5),4)&amp;"-12-31",1)/100000000,[1]!EM_S_STM07_BS(E341,140,LEFT(RIGHT($L$1,11),10),1)/100000000)),0,IF(行业估值!$E$7="最新年报",[1]!EM_S_STM07_BS(E341,140,LEFT(RIGHT($L$1,5),4)&amp;"-12-31",1)/100000000,[1]!EM_S_STM07_BS(E341,140,LEFT(RIGHT($L$1,11),10),1)/100000000)))</f>
        <v>103.6630666027</v>
      </c>
      <c r="M341" s="36">
        <f t="shared" ca="1" si="28"/>
        <v>1.3113549951151007</v>
      </c>
      <c r="N341" s="37">
        <f ca="1">IF(E341="","",IF(ISERROR([1]!EM_S_EST_NETPROFIT(E341,行业估值!$E$6,deadline)/100000000),"-",[1]!EM_S_EST_NETPROFIT(E341,行业估值!$E$6,deadline)/100000000))</f>
        <v>16.398657142857143</v>
      </c>
      <c r="O341" s="36">
        <f t="shared" ca="1" si="29"/>
        <v>8.2896470737917571</v>
      </c>
      <c r="T341" s="64" t="s">
        <v>761</v>
      </c>
      <c r="U341" s="64" t="s">
        <v>762</v>
      </c>
    </row>
    <row r="342" spans="4:21">
      <c r="D342" s="45" t="str">
        <f>IF(AND(行业估值!$B$39=$G342,COUNTIF($G$2:$G$2552,$G342)&gt;=1),COUNTIF($G$2:G342,$G342),"")</f>
        <v/>
      </c>
      <c r="E342" s="65" t="str">
        <f t="shared" si="25"/>
        <v>000831.SZ</v>
      </c>
      <c r="F342" s="65" t="str">
        <f t="shared" si="26"/>
        <v>五矿稀土</v>
      </c>
      <c r="G342" s="34" t="str">
        <f>IF(E342="","",IF(行业估值!$C$5="申万行业",[1]!EM_S_INFO_INDUSTRY_SW2014(E342,"1"),IF(行业估值!$C$5="证监会行业",[1]!EM_S_INFO_INDUSTRY_CSRC1(E342,"1"),[1]!EM_S_INFO_INDUSTRY_EM2016(E342,"1"))))</f>
        <v>有色金属</v>
      </c>
      <c r="H342" s="34" t="str">
        <f>IF(E342="","",IF($H$1="上证50",[1]!EM_S_INFO_COMPINDEX(E342,"000016"),"")&amp;IF($H$1="上证180",[1]!EM_S_INFO_COMPINDEX(E342,"000010"),"")&amp;IF($H$1="沪深300",[1]!EM_S_INFO_COMPINDEX(E342,"000300"),"")&amp;IF(AND($H$1="上证A股",RIGHT(E342,2)="SH"),"是","")&amp;IF(AND($H$1="深证A股",RIGHT(E342,2)="SZ"),"是","")&amp;IF(AND($H$1="创业板",LEFT(E342,1)-3=0),"是","")&amp;IF(AND($H$1="全部A股",E342&lt;&gt;0),"是","")&amp;IF(AND($H$1="中小板",LEFT(E342,3)="002"),"是",""))</f>
        <v>是</v>
      </c>
      <c r="I342" s="46">
        <f ca="1">IF(E342="","",IF(OR([1]!EM_S_VAL_MV(E342,deadline)="",[1]!EM_S_VAL_MV(E342,deadline)="--",[1]!EM_S_VAL_MV(E342,deadline)="null"),0,[1]!EM_S_VAL_MV(E342,deadline)/100000000))</f>
        <v>116.9219665352</v>
      </c>
      <c r="J342" s="46">
        <f ca="1">IF(E342="","",IF(RIGHT(LEFT($J$1,6),3)="TTM",[1]!EM_S_FA_PROFIT_TTM(E342,LEFT(RIGHT($J$1,11),10),1)/100000000,[1]!EM_S_STM07_IS(E342,61,LEFT(RIGHT($J$1,5),4)&amp;"-12-31",1)/100000000))</f>
        <v>0.86554628159999991</v>
      </c>
      <c r="K342" s="36">
        <f t="shared" ca="1" si="27"/>
        <v>135.08459226358718</v>
      </c>
      <c r="L342" s="46">
        <f ca="1">IF(E342="","",IF(ISERROR(IF(行业估值!$E$7="最新年报",[1]!EM_S_STM07_BS(E342,140,LEFT(RIGHT($L$1,5),4)&amp;"-12-31",1)/100000000,[1]!EM_S_STM07_BS(E342,140,LEFT(RIGHT($L$1,11),10),1)/100000000)),0,IF(行业估值!$E$7="最新年报",[1]!EM_S_STM07_BS(E342,140,LEFT(RIGHT($L$1,5),4)&amp;"-12-31",1)/100000000,[1]!EM_S_STM07_BS(E342,140,LEFT(RIGHT($L$1,11),10),1)/100000000)))</f>
        <v>21.872138553499997</v>
      </c>
      <c r="M342" s="36">
        <f t="shared" ca="1" si="28"/>
        <v>5.345703450497302</v>
      </c>
      <c r="N342" s="37" t="str">
        <f ca="1">IF(E342="","",IF(ISERROR([1]!EM_S_EST_NETPROFIT(E342,行业估值!$E$6,deadline)/100000000),"-",[1]!EM_S_EST_NETPROFIT(E342,行业估值!$E$6,deadline)/100000000))</f>
        <v>-</v>
      </c>
      <c r="O342" s="36" t="str">
        <f t="shared" ca="1" si="29"/>
        <v>-</v>
      </c>
      <c r="T342" s="64" t="s">
        <v>763</v>
      </c>
      <c r="U342" s="64" t="s">
        <v>764</v>
      </c>
    </row>
    <row r="343" spans="4:21">
      <c r="D343" s="45" t="str">
        <f>IF(AND(行业估值!$B$39=$G343,COUNTIF($G$2:$G$2552,$G343)&gt;=1),COUNTIF($G$2:G343,$G343),"")</f>
        <v/>
      </c>
      <c r="E343" s="65" t="str">
        <f t="shared" si="25"/>
        <v>000833.SZ</v>
      </c>
      <c r="F343" s="65" t="str">
        <f t="shared" si="26"/>
        <v>粤桂股份</v>
      </c>
      <c r="G343" s="34" t="str">
        <f>IF(E343="","",IF(行业估值!$C$5="申万行业",[1]!EM_S_INFO_INDUSTRY_SW2014(E343,"1"),IF(行业估值!$C$5="证监会行业",[1]!EM_S_INFO_INDUSTRY_CSRC1(E343,"1"),[1]!EM_S_INFO_INDUSTRY_EM2016(E343,"1"))))</f>
        <v>综合</v>
      </c>
      <c r="H343" s="34" t="str">
        <f>IF(E343="","",IF($H$1="上证50",[1]!EM_S_INFO_COMPINDEX(E343,"000016"),"")&amp;IF($H$1="上证180",[1]!EM_S_INFO_COMPINDEX(E343,"000010"),"")&amp;IF($H$1="沪深300",[1]!EM_S_INFO_COMPINDEX(E343,"000300"),"")&amp;IF(AND($H$1="上证A股",RIGHT(E343,2)="SH"),"是","")&amp;IF(AND($H$1="深证A股",RIGHT(E343,2)="SZ"),"是","")&amp;IF(AND($H$1="创业板",LEFT(E343,1)-3=0),"是","")&amp;IF(AND($H$1="全部A股",E343&lt;&gt;0),"是","")&amp;IF(AND($H$1="中小板",LEFT(E343,3)="002"),"是",""))</f>
        <v>是</v>
      </c>
      <c r="I343" s="46">
        <f ca="1">IF(E343="","",IF(OR([1]!EM_S_VAL_MV(E343,deadline)="",[1]!EM_S_VAL_MV(E343,deadline)="--",[1]!EM_S_VAL_MV(E343,deadline)="null"),0,[1]!EM_S_VAL_MV(E343,deadline)/100000000))</f>
        <v>32.016448662899997</v>
      </c>
      <c r="J343" s="46">
        <f ca="1">IF(E343="","",IF(RIGHT(LEFT($J$1,6),3)="TTM",[1]!EM_S_FA_PROFIT_TTM(E343,LEFT(RIGHT($J$1,11),10),1)/100000000,[1]!EM_S_STM07_IS(E343,61,LEFT(RIGHT($J$1,5),4)&amp;"-12-31",1)/100000000))</f>
        <v>0.38164839299999997</v>
      </c>
      <c r="K343" s="36">
        <f t="shared" ca="1" si="27"/>
        <v>83.889908224767495</v>
      </c>
      <c r="L343" s="46">
        <f ca="1">IF(E343="","",IF(ISERROR(IF(行业估值!$E$7="最新年报",[1]!EM_S_STM07_BS(E343,140,LEFT(RIGHT($L$1,5),4)&amp;"-12-31",1)/100000000,[1]!EM_S_STM07_BS(E343,140,LEFT(RIGHT($L$1,11),10),1)/100000000)),0,IF(行业估值!$E$7="最新年报",[1]!EM_S_STM07_BS(E343,140,LEFT(RIGHT($L$1,5),4)&amp;"-12-31",1)/100000000,[1]!EM_S_STM07_BS(E343,140,LEFT(RIGHT($L$1,11),10),1)/100000000)))</f>
        <v>27.714247921799998</v>
      </c>
      <c r="M343" s="36">
        <f t="shared" ca="1" si="28"/>
        <v>1.1552342590439155</v>
      </c>
      <c r="N343" s="37" t="str">
        <f ca="1">IF(E343="","",IF(ISERROR([1]!EM_S_EST_NETPROFIT(E343,行业估值!$E$6,deadline)/100000000),"-",[1]!EM_S_EST_NETPROFIT(E343,行业估值!$E$6,deadline)/100000000))</f>
        <v>-</v>
      </c>
      <c r="O343" s="36" t="str">
        <f t="shared" ca="1" si="29"/>
        <v>-</v>
      </c>
      <c r="T343" s="64" t="s">
        <v>765</v>
      </c>
      <c r="U343" s="64" t="s">
        <v>766</v>
      </c>
    </row>
    <row r="344" spans="4:21">
      <c r="D344" s="45" t="str">
        <f>IF(AND(行业估值!$B$39=$G344,COUNTIF($G$2:$G$2552,$G344)&gt;=1),COUNTIF($G$2:G344,$G344),"")</f>
        <v/>
      </c>
      <c r="E344" s="65" t="str">
        <f t="shared" si="25"/>
        <v>000835.SZ</v>
      </c>
      <c r="F344" s="65" t="str">
        <f t="shared" si="26"/>
        <v>长城动漫</v>
      </c>
      <c r="G344" s="34" t="str">
        <f>IF(E344="","",IF(行业估值!$C$5="申万行业",[1]!EM_S_INFO_INDUSTRY_SW2014(E344,"1"),IF(行业估值!$C$5="证监会行业",[1]!EM_S_INFO_INDUSTRY_CSRC1(E344,"1"),[1]!EM_S_INFO_INDUSTRY_EM2016(E344,"1"))))</f>
        <v>互联网</v>
      </c>
      <c r="H344" s="34" t="str">
        <f>IF(E344="","",IF($H$1="上证50",[1]!EM_S_INFO_COMPINDEX(E344,"000016"),"")&amp;IF($H$1="上证180",[1]!EM_S_INFO_COMPINDEX(E344,"000010"),"")&amp;IF($H$1="沪深300",[1]!EM_S_INFO_COMPINDEX(E344,"000300"),"")&amp;IF(AND($H$1="上证A股",RIGHT(E344,2)="SH"),"是","")&amp;IF(AND($H$1="深证A股",RIGHT(E344,2)="SZ"),"是","")&amp;IF(AND($H$1="创业板",LEFT(E344,1)-3=0),"是","")&amp;IF(AND($H$1="全部A股",E344&lt;&gt;0),"是","")&amp;IF(AND($H$1="中小板",LEFT(E344,3)="002"),"是",""))</f>
        <v>是</v>
      </c>
      <c r="I344" s="46">
        <f ca="1">IF(E344="","",IF(OR([1]!EM_S_VAL_MV(E344,deadline)="",[1]!EM_S_VAL_MV(E344,deadline)="--",[1]!EM_S_VAL_MV(E344,deadline)="null"),0,[1]!EM_S_VAL_MV(E344,deadline)/100000000))</f>
        <v>14.540836642999999</v>
      </c>
      <c r="J344" s="46">
        <f ca="1">IF(E344="","",IF(RIGHT(LEFT($J$1,6),3)="TTM",[1]!EM_S_FA_PROFIT_TTM(E344,LEFT(RIGHT($J$1,11),10),1)/100000000,[1]!EM_S_STM07_IS(E344,61,LEFT(RIGHT($J$1,5),4)&amp;"-12-31",1)/100000000))</f>
        <v>-4.6850734577999997</v>
      </c>
      <c r="K344" s="36">
        <f t="shared" ca="1" si="27"/>
        <v>-3.1036517941445538</v>
      </c>
      <c r="L344" s="46">
        <f ca="1">IF(E344="","",IF(ISERROR(IF(行业估值!$E$7="最新年报",[1]!EM_S_STM07_BS(E344,140,LEFT(RIGHT($L$1,5),4)&amp;"-12-31",1)/100000000,[1]!EM_S_STM07_BS(E344,140,LEFT(RIGHT($L$1,11),10),1)/100000000)),0,IF(行业估值!$E$7="最新年报",[1]!EM_S_STM07_BS(E344,140,LEFT(RIGHT($L$1,5),4)&amp;"-12-31",1)/100000000,[1]!EM_S_STM07_BS(E344,140,LEFT(RIGHT($L$1,11),10),1)/100000000)))</f>
        <v>-0.1875631659</v>
      </c>
      <c r="M344" s="36">
        <f t="shared" ca="1" si="28"/>
        <v>-77.525011764583354</v>
      </c>
      <c r="N344" s="37" t="str">
        <f ca="1">IF(E344="","",IF(ISERROR([1]!EM_S_EST_NETPROFIT(E344,行业估值!$E$6,deadline)/100000000),"-",[1]!EM_S_EST_NETPROFIT(E344,行业估值!$E$6,deadline)/100000000))</f>
        <v>-</v>
      </c>
      <c r="O344" s="36" t="str">
        <f t="shared" ca="1" si="29"/>
        <v>-</v>
      </c>
      <c r="T344" s="64" t="s">
        <v>767</v>
      </c>
      <c r="U344" s="64" t="s">
        <v>768</v>
      </c>
    </row>
    <row r="345" spans="4:21">
      <c r="D345" s="45" t="str">
        <f>IF(AND(行业估值!$B$39=$G345,COUNTIF($G$2:$G$2552,$G345)&gt;=1),COUNTIF($G$2:G345,$G345),"")</f>
        <v/>
      </c>
      <c r="E345" s="65" t="str">
        <f t="shared" si="25"/>
        <v>000836.SZ</v>
      </c>
      <c r="F345" s="65" t="str">
        <f t="shared" si="26"/>
        <v>富通鑫茂</v>
      </c>
      <c r="G345" s="34" t="str">
        <f>IF(E345="","",IF(行业估值!$C$5="申万行业",[1]!EM_S_INFO_INDUSTRY_SW2014(E345,"1"),IF(行业估值!$C$5="证监会行业",[1]!EM_S_INFO_INDUSTRY_CSRC1(E345,"1"),[1]!EM_S_INFO_INDUSTRY_EM2016(E345,"1"))))</f>
        <v>信息技术</v>
      </c>
      <c r="H345" s="34" t="str">
        <f>IF(E345="","",IF($H$1="上证50",[1]!EM_S_INFO_COMPINDEX(E345,"000016"),"")&amp;IF($H$1="上证180",[1]!EM_S_INFO_COMPINDEX(E345,"000010"),"")&amp;IF($H$1="沪深300",[1]!EM_S_INFO_COMPINDEX(E345,"000300"),"")&amp;IF(AND($H$1="上证A股",RIGHT(E345,2)="SH"),"是","")&amp;IF(AND($H$1="深证A股",RIGHT(E345,2)="SZ"),"是","")&amp;IF(AND($H$1="创业板",LEFT(E345,1)-3=0),"是","")&amp;IF(AND($H$1="全部A股",E345&lt;&gt;0),"是","")&amp;IF(AND($H$1="中小板",LEFT(E345,3)="002"),"是",""))</f>
        <v>是</v>
      </c>
      <c r="I345" s="46">
        <f ca="1">IF(E345="","",IF(OR([1]!EM_S_VAL_MV(E345,deadline)="",[1]!EM_S_VAL_MV(E345,deadline)="--",[1]!EM_S_VAL_MV(E345,deadline)="null"),0,[1]!EM_S_VAL_MV(E345,deadline)/100000000))</f>
        <v>46.404680601599999</v>
      </c>
      <c r="J345" s="46">
        <f ca="1">IF(E345="","",IF(RIGHT(LEFT($J$1,6),3)="TTM",[1]!EM_S_FA_PROFIT_TTM(E345,LEFT(RIGHT($J$1,11),10),1)/100000000,[1]!EM_S_STM07_IS(E345,61,LEFT(RIGHT($J$1,5),4)&amp;"-12-31",1)/100000000))</f>
        <v>0.27430098089999999</v>
      </c>
      <c r="K345" s="36">
        <f t="shared" ca="1" si="27"/>
        <v>169.17431519691661</v>
      </c>
      <c r="L345" s="46">
        <f ca="1">IF(E345="","",IF(ISERROR(IF(行业估值!$E$7="最新年报",[1]!EM_S_STM07_BS(E345,140,LEFT(RIGHT($L$1,5),4)&amp;"-12-31",1)/100000000,[1]!EM_S_STM07_BS(E345,140,LEFT(RIGHT($L$1,11),10),1)/100000000)),0,IF(行业估值!$E$7="最新年报",[1]!EM_S_STM07_BS(E345,140,LEFT(RIGHT($L$1,5),4)&amp;"-12-31",1)/100000000,[1]!EM_S_STM07_BS(E345,140,LEFT(RIGHT($L$1,11),10),1)/100000000)))</f>
        <v>12.5277801754</v>
      </c>
      <c r="M345" s="36">
        <f t="shared" ca="1" si="28"/>
        <v>3.7041423102811062</v>
      </c>
      <c r="N345" s="37" t="str">
        <f ca="1">IF(E345="","",IF(ISERROR([1]!EM_S_EST_NETPROFIT(E345,行业估值!$E$6,deadline)/100000000),"-",[1]!EM_S_EST_NETPROFIT(E345,行业估值!$E$6,deadline)/100000000))</f>
        <v>-</v>
      </c>
      <c r="O345" s="36" t="str">
        <f t="shared" ca="1" si="29"/>
        <v>-</v>
      </c>
      <c r="T345" s="64" t="s">
        <v>769</v>
      </c>
      <c r="U345" s="64" t="s">
        <v>770</v>
      </c>
    </row>
    <row r="346" spans="4:21">
      <c r="D346" s="45">
        <f>IF(AND(行业估值!$B$39=$G346,COUNTIF($G$2:$G$2552,$G346)&gt;=1),COUNTIF($G$2:G346,$G346),"")</f>
        <v>16</v>
      </c>
      <c r="E346" s="65" t="str">
        <f t="shared" si="25"/>
        <v>000837.SZ</v>
      </c>
      <c r="F346" s="65" t="str">
        <f t="shared" si="26"/>
        <v>秦川机床</v>
      </c>
      <c r="G346" s="34" t="str">
        <f>IF(E346="","",IF(行业估值!$C$5="申万行业",[1]!EM_S_INFO_INDUSTRY_SW2014(E346,"1"),IF(行业估值!$C$5="证监会行业",[1]!EM_S_INFO_INDUSTRY_CSRC1(E346,"1"),[1]!EM_S_INFO_INDUSTRY_EM2016(E346,"1"))))</f>
        <v>机械设备</v>
      </c>
      <c r="H346" s="34" t="str">
        <f>IF(E346="","",IF($H$1="上证50",[1]!EM_S_INFO_COMPINDEX(E346,"000016"),"")&amp;IF($H$1="上证180",[1]!EM_S_INFO_COMPINDEX(E346,"000010"),"")&amp;IF($H$1="沪深300",[1]!EM_S_INFO_COMPINDEX(E346,"000300"),"")&amp;IF(AND($H$1="上证A股",RIGHT(E346,2)="SH"),"是","")&amp;IF(AND($H$1="深证A股",RIGHT(E346,2)="SZ"),"是","")&amp;IF(AND($H$1="创业板",LEFT(E346,1)-3=0),"是","")&amp;IF(AND($H$1="全部A股",E346&lt;&gt;0),"是","")&amp;IF(AND($H$1="中小板",LEFT(E346,3)="002"),"是",""))</f>
        <v>是</v>
      </c>
      <c r="I346" s="46">
        <f ca="1">IF(E346="","",IF(OR([1]!EM_S_VAL_MV(E346,deadline)="",[1]!EM_S_VAL_MV(E346,deadline)="--",[1]!EM_S_VAL_MV(E346,deadline)="null"),0,[1]!EM_S_VAL_MV(E346,deadline)/100000000))</f>
        <v>29.398926584000002</v>
      </c>
      <c r="J346" s="46">
        <f ca="1">IF(E346="","",IF(RIGHT(LEFT($J$1,6),3)="TTM",[1]!EM_S_FA_PROFIT_TTM(E346,LEFT(RIGHT($J$1,11),10),1)/100000000,[1]!EM_S_STM07_IS(E346,61,LEFT(RIGHT($J$1,5),4)&amp;"-12-31",1)/100000000))</f>
        <v>-2.5830792399</v>
      </c>
      <c r="K346" s="36">
        <f t="shared" ca="1" si="27"/>
        <v>-11.381349100671855</v>
      </c>
      <c r="L346" s="46">
        <f ca="1">IF(E346="","",IF(ISERROR(IF(行业估值!$E$7="最新年报",[1]!EM_S_STM07_BS(E346,140,LEFT(RIGHT($L$1,5),4)&amp;"-12-31",1)/100000000,[1]!EM_S_STM07_BS(E346,140,LEFT(RIGHT($L$1,11),10),1)/100000000)),0,IF(行业估值!$E$7="最新年报",[1]!EM_S_STM07_BS(E346,140,LEFT(RIGHT($L$1,5),4)&amp;"-12-31",1)/100000000,[1]!EM_S_STM07_BS(E346,140,LEFT(RIGHT($L$1,11),10),1)/100000000)))</f>
        <v>25.511863384699996</v>
      </c>
      <c r="M346" s="36">
        <f t="shared" ca="1" si="28"/>
        <v>1.1523629670120905</v>
      </c>
      <c r="N346" s="37" t="str">
        <f ca="1">IF(E346="","",IF(ISERROR([1]!EM_S_EST_NETPROFIT(E346,行业估值!$E$6,deadline)/100000000),"-",[1]!EM_S_EST_NETPROFIT(E346,行业估值!$E$6,deadline)/100000000))</f>
        <v>-</v>
      </c>
      <c r="O346" s="36" t="str">
        <f t="shared" ca="1" si="29"/>
        <v>-</v>
      </c>
      <c r="T346" s="64" t="s">
        <v>771</v>
      </c>
      <c r="U346" s="64" t="s">
        <v>772</v>
      </c>
    </row>
    <row r="347" spans="4:21">
      <c r="D347" s="45" t="str">
        <f>IF(AND(行业估值!$B$39=$G347,COUNTIF($G$2:$G$2552,$G347)&gt;=1),COUNTIF($G$2:G347,$G347),"")</f>
        <v/>
      </c>
      <c r="E347" s="65" t="str">
        <f t="shared" si="25"/>
        <v>000838.SZ</v>
      </c>
      <c r="F347" s="65" t="str">
        <f t="shared" si="26"/>
        <v>财信发展</v>
      </c>
      <c r="G347" s="34" t="str">
        <f>IF(E347="","",IF(行业估值!$C$5="申万行业",[1]!EM_S_INFO_INDUSTRY_SW2014(E347,"1"),IF(行业估值!$C$5="证监会行业",[1]!EM_S_INFO_INDUSTRY_CSRC1(E347,"1"),[1]!EM_S_INFO_INDUSTRY_EM2016(E347,"1"))))</f>
        <v>房地产</v>
      </c>
      <c r="H347" s="34" t="str">
        <f>IF(E347="","",IF($H$1="上证50",[1]!EM_S_INFO_COMPINDEX(E347,"000016"),"")&amp;IF($H$1="上证180",[1]!EM_S_INFO_COMPINDEX(E347,"000010"),"")&amp;IF($H$1="沪深300",[1]!EM_S_INFO_COMPINDEX(E347,"000300"),"")&amp;IF(AND($H$1="上证A股",RIGHT(E347,2)="SH"),"是","")&amp;IF(AND($H$1="深证A股",RIGHT(E347,2)="SZ"),"是","")&amp;IF(AND($H$1="创业板",LEFT(E347,1)-3=0),"是","")&amp;IF(AND($H$1="全部A股",E347&lt;&gt;0),"是","")&amp;IF(AND($H$1="中小板",LEFT(E347,3)="002"),"是",""))</f>
        <v>是</v>
      </c>
      <c r="I347" s="46">
        <f ca="1">IF(E347="","",IF(OR([1]!EM_S_VAL_MV(E347,deadline)="",[1]!EM_S_VAL_MV(E347,deadline)="--",[1]!EM_S_VAL_MV(E347,deadline)="null"),0,[1]!EM_S_VAL_MV(E347,deadline)/100000000))</f>
        <v>33.564096184999997</v>
      </c>
      <c r="J347" s="46">
        <f ca="1">IF(E347="","",IF(RIGHT(LEFT($J$1,6),3)="TTM",[1]!EM_S_FA_PROFIT_TTM(E347,LEFT(RIGHT($J$1,11),10),1)/100000000,[1]!EM_S_STM07_IS(E347,61,LEFT(RIGHT($J$1,5),4)&amp;"-12-31",1)/100000000))</f>
        <v>0.3379265045</v>
      </c>
      <c r="K347" s="36">
        <f t="shared" ca="1" si="27"/>
        <v>99.323656884096224</v>
      </c>
      <c r="L347" s="46">
        <f ca="1">IF(E347="","",IF(ISERROR(IF(行业估值!$E$7="最新年报",[1]!EM_S_STM07_BS(E347,140,LEFT(RIGHT($L$1,5),4)&amp;"-12-31",1)/100000000,[1]!EM_S_STM07_BS(E347,140,LEFT(RIGHT($L$1,11),10),1)/100000000)),0,IF(行业估值!$E$7="最新年报",[1]!EM_S_STM07_BS(E347,140,LEFT(RIGHT($L$1,5),4)&amp;"-12-31",1)/100000000,[1]!EM_S_STM07_BS(E347,140,LEFT(RIGHT($L$1,11),10),1)/100000000)))</f>
        <v>18.823005290499999</v>
      </c>
      <c r="M347" s="36">
        <f t="shared" ca="1" si="28"/>
        <v>1.7831422595381115</v>
      </c>
      <c r="N347" s="37" t="str">
        <f ca="1">IF(E347="","",IF(ISERROR([1]!EM_S_EST_NETPROFIT(E347,行业估值!$E$6,deadline)/100000000),"-",[1]!EM_S_EST_NETPROFIT(E347,行业估值!$E$6,deadline)/100000000))</f>
        <v>-</v>
      </c>
      <c r="O347" s="36" t="str">
        <f t="shared" ca="1" si="29"/>
        <v>-</v>
      </c>
      <c r="T347" s="64" t="s">
        <v>773</v>
      </c>
      <c r="U347" s="64" t="s">
        <v>774</v>
      </c>
    </row>
    <row r="348" spans="4:21">
      <c r="D348" s="45" t="str">
        <f>IF(AND(行业估值!$B$39=$G348,COUNTIF($G$2:$G$2552,$G348)&gt;=1),COUNTIF($G$2:G348,$G348),"")</f>
        <v/>
      </c>
      <c r="E348" s="65" t="str">
        <f t="shared" si="25"/>
        <v>000839.SZ</v>
      </c>
      <c r="F348" s="65" t="str">
        <f t="shared" si="26"/>
        <v>中信国安</v>
      </c>
      <c r="G348" s="34" t="str">
        <f>IF(E348="","",IF(行业估值!$C$5="申万行业",[1]!EM_S_INFO_INDUSTRY_SW2014(E348,"1"),IF(行业估值!$C$5="证监会行业",[1]!EM_S_INFO_INDUSTRY_CSRC1(E348,"1"),[1]!EM_S_INFO_INDUSTRY_EM2016(E348,"1"))))</f>
        <v>信息技术</v>
      </c>
      <c r="H348" s="34" t="str">
        <f>IF(E348="","",IF($H$1="上证50",[1]!EM_S_INFO_COMPINDEX(E348,"000016"),"")&amp;IF($H$1="上证180",[1]!EM_S_INFO_COMPINDEX(E348,"000010"),"")&amp;IF($H$1="沪深300",[1]!EM_S_INFO_COMPINDEX(E348,"000300"),"")&amp;IF(AND($H$1="上证A股",RIGHT(E348,2)="SH"),"是","")&amp;IF(AND($H$1="深证A股",RIGHT(E348,2)="SZ"),"是","")&amp;IF(AND($H$1="创业板",LEFT(E348,1)-3=0),"是","")&amp;IF(AND($H$1="全部A股",E348&lt;&gt;0),"是","")&amp;IF(AND($H$1="中小板",LEFT(E348,3)="002"),"是",""))</f>
        <v>是</v>
      </c>
      <c r="I348" s="46">
        <f ca="1">IF(E348="","",IF(OR([1]!EM_S_VAL_MV(E348,deadline)="",[1]!EM_S_VAL_MV(E348,deadline)="--",[1]!EM_S_VAL_MV(E348,deadline)="null"),0,[1]!EM_S_VAL_MV(E348,deadline)/100000000))</f>
        <v>131.70616542720001</v>
      </c>
      <c r="J348" s="46">
        <f ca="1">IF(E348="","",IF(RIGHT(LEFT($J$1,6),3)="TTM",[1]!EM_S_FA_PROFIT_TTM(E348,LEFT(RIGHT($J$1,11),10),1)/100000000,[1]!EM_S_STM07_IS(E348,61,LEFT(RIGHT($J$1,5),4)&amp;"-12-31",1)/100000000))</f>
        <v>19.9276031094</v>
      </c>
      <c r="K348" s="36">
        <f t="shared" ca="1" si="27"/>
        <v>6.609232666073785</v>
      </c>
      <c r="L348" s="46">
        <f ca="1">IF(E348="","",IF(ISERROR(IF(行业估值!$E$7="最新年报",[1]!EM_S_STM07_BS(E348,140,LEFT(RIGHT($L$1,5),4)&amp;"-12-31",1)/100000000,[1]!EM_S_STM07_BS(E348,140,LEFT(RIGHT($L$1,11),10),1)/100000000)),0,IF(行业估值!$E$7="最新年报",[1]!EM_S_STM07_BS(E348,140,LEFT(RIGHT($L$1,5),4)&amp;"-12-31",1)/100000000,[1]!EM_S_STM07_BS(E348,140,LEFT(RIGHT($L$1,11),10),1)/100000000)))</f>
        <v>91.124241725000005</v>
      </c>
      <c r="M348" s="36">
        <f t="shared" ca="1" si="28"/>
        <v>1.4453471758335228</v>
      </c>
      <c r="N348" s="37" t="str">
        <f ca="1">IF(E348="","",IF(ISERROR([1]!EM_S_EST_NETPROFIT(E348,行业估值!$E$6,deadline)/100000000),"-",[1]!EM_S_EST_NETPROFIT(E348,行业估值!$E$6,deadline)/100000000))</f>
        <v>-</v>
      </c>
      <c r="O348" s="36" t="str">
        <f t="shared" ca="1" si="29"/>
        <v>-</v>
      </c>
      <c r="T348" s="64" t="s">
        <v>775</v>
      </c>
      <c r="U348" s="64" t="s">
        <v>776</v>
      </c>
    </row>
    <row r="349" spans="4:21">
      <c r="D349" s="45" t="str">
        <f>IF(AND(行业估值!$B$39=$G349,COUNTIF($G$2:$G$2552,$G349)&gt;=1),COUNTIF($G$2:G349,$G349),"")</f>
        <v/>
      </c>
      <c r="E349" s="65" t="str">
        <f t="shared" si="25"/>
        <v>000848.SZ</v>
      </c>
      <c r="F349" s="65" t="str">
        <f t="shared" si="26"/>
        <v>承德露露</v>
      </c>
      <c r="G349" s="34" t="str">
        <f>IF(E349="","",IF(行业估值!$C$5="申万行业",[1]!EM_S_INFO_INDUSTRY_SW2014(E349,"1"),IF(行业估值!$C$5="证监会行业",[1]!EM_S_INFO_INDUSTRY_CSRC1(E349,"1"),[1]!EM_S_INFO_INDUSTRY_EM2016(E349,"1"))))</f>
        <v>食品饮料</v>
      </c>
      <c r="H349" s="34" t="str">
        <f>IF(E349="","",IF($H$1="上证50",[1]!EM_S_INFO_COMPINDEX(E349,"000016"),"")&amp;IF($H$1="上证180",[1]!EM_S_INFO_COMPINDEX(E349,"000010"),"")&amp;IF($H$1="沪深300",[1]!EM_S_INFO_COMPINDEX(E349,"000300"),"")&amp;IF(AND($H$1="上证A股",RIGHT(E349,2)="SH"),"是","")&amp;IF(AND($H$1="深证A股",RIGHT(E349,2)="SZ"),"是","")&amp;IF(AND($H$1="创业板",LEFT(E349,1)-3=0),"是","")&amp;IF(AND($H$1="全部A股",E349&lt;&gt;0),"是","")&amp;IF(AND($H$1="中小板",LEFT(E349,3)="002"),"是",""))</f>
        <v>是</v>
      </c>
      <c r="I349" s="46">
        <f ca="1">IF(E349="","",IF(OR([1]!EM_S_VAL_MV(E349,deadline)="",[1]!EM_S_VAL_MV(E349,deadline)="--",[1]!EM_S_VAL_MV(E349,deadline)="null"),0,[1]!EM_S_VAL_MV(E349,deadline)/100000000))</f>
        <v>74.175054782399997</v>
      </c>
      <c r="J349" s="46">
        <f ca="1">IF(E349="","",IF(RIGHT(LEFT($J$1,6),3)="TTM",[1]!EM_S_FA_PROFIT_TTM(E349,LEFT(RIGHT($J$1,11),10),1)/100000000,[1]!EM_S_STM07_IS(E349,61,LEFT(RIGHT($J$1,5),4)&amp;"-12-31",1)/100000000))</f>
        <v>4.2651269355000005</v>
      </c>
      <c r="K349" s="36">
        <f t="shared" ca="1" si="27"/>
        <v>17.391054452569172</v>
      </c>
      <c r="L349" s="46">
        <f ca="1">IF(E349="","",IF(ISERROR(IF(行业估值!$E$7="最新年报",[1]!EM_S_STM07_BS(E349,140,LEFT(RIGHT($L$1,5),4)&amp;"-12-31",1)/100000000,[1]!EM_S_STM07_BS(E349,140,LEFT(RIGHT($L$1,11),10),1)/100000000)),0,IF(行业估值!$E$7="最新年报",[1]!EM_S_STM07_BS(E349,140,LEFT(RIGHT($L$1,5),4)&amp;"-12-31",1)/100000000,[1]!EM_S_STM07_BS(E349,140,LEFT(RIGHT($L$1,11),10),1)/100000000)))</f>
        <v>18.935455446100001</v>
      </c>
      <c r="M349" s="36">
        <f t="shared" ca="1" si="28"/>
        <v>3.9172574957882671</v>
      </c>
      <c r="N349" s="37">
        <f ca="1">IF(E349="","",IF(ISERROR([1]!EM_S_EST_NETPROFIT(E349,行业估值!$E$6,deadline)/100000000),"-",[1]!EM_S_EST_NETPROFIT(E349,行业估值!$E$6,deadline)/100000000))</f>
        <v>4.3449999999999998</v>
      </c>
      <c r="O349" s="36">
        <f t="shared" ca="1" si="29"/>
        <v>17.071358983291141</v>
      </c>
      <c r="T349" s="64" t="s">
        <v>777</v>
      </c>
      <c r="U349" s="64" t="s">
        <v>778</v>
      </c>
    </row>
    <row r="350" spans="4:21">
      <c r="D350" s="45" t="str">
        <f>IF(AND(行业估值!$B$39=$G350,COUNTIF($G$2:$G$2552,$G350)&gt;=1),COUNTIF($G$2:G350,$G350),"")</f>
        <v/>
      </c>
      <c r="E350" s="65" t="str">
        <f t="shared" si="25"/>
        <v>000850.SZ</v>
      </c>
      <c r="F350" s="65" t="str">
        <f t="shared" si="26"/>
        <v>华茂股份</v>
      </c>
      <c r="G350" s="34" t="str">
        <f>IF(E350="","",IF(行业估值!$C$5="申万行业",[1]!EM_S_INFO_INDUSTRY_SW2014(E350,"1"),IF(行业估值!$C$5="证监会行业",[1]!EM_S_INFO_INDUSTRY_CSRC1(E350,"1"),[1]!EM_S_INFO_INDUSTRY_EM2016(E350,"1"))))</f>
        <v>纺织服装</v>
      </c>
      <c r="H350" s="34" t="str">
        <f>IF(E350="","",IF($H$1="上证50",[1]!EM_S_INFO_COMPINDEX(E350,"000016"),"")&amp;IF($H$1="上证180",[1]!EM_S_INFO_COMPINDEX(E350,"000010"),"")&amp;IF($H$1="沪深300",[1]!EM_S_INFO_COMPINDEX(E350,"000300"),"")&amp;IF(AND($H$1="上证A股",RIGHT(E350,2)="SH"),"是","")&amp;IF(AND($H$1="深证A股",RIGHT(E350,2)="SZ"),"是","")&amp;IF(AND($H$1="创业板",LEFT(E350,1)-3=0),"是","")&amp;IF(AND($H$1="全部A股",E350&lt;&gt;0),"是","")&amp;IF(AND($H$1="中小板",LEFT(E350,3)="002"),"是",""))</f>
        <v>是</v>
      </c>
      <c r="I350" s="46">
        <f ca="1">IF(E350="","",IF(OR([1]!EM_S_VAL_MV(E350,deadline)="",[1]!EM_S_VAL_MV(E350,deadline)="--",[1]!EM_S_VAL_MV(E350,deadline)="null"),0,[1]!EM_S_VAL_MV(E350,deadline)/100000000))</f>
        <v>35.764903841100001</v>
      </c>
      <c r="J350" s="46">
        <f ca="1">IF(E350="","",IF(RIGHT(LEFT($J$1,6),3)="TTM",[1]!EM_S_FA_PROFIT_TTM(E350,LEFT(RIGHT($J$1,11),10),1)/100000000,[1]!EM_S_STM07_IS(E350,61,LEFT(RIGHT($J$1,5),4)&amp;"-12-31",1)/100000000))</f>
        <v>2.4163251348000001</v>
      </c>
      <c r="K350" s="36">
        <f t="shared" ca="1" si="27"/>
        <v>14.801362335727337</v>
      </c>
      <c r="L350" s="46">
        <f ca="1">IF(E350="","",IF(ISERROR(IF(行业估值!$E$7="最新年报",[1]!EM_S_STM07_BS(E350,140,LEFT(RIGHT($L$1,5),4)&amp;"-12-31",1)/100000000,[1]!EM_S_STM07_BS(E350,140,LEFT(RIGHT($L$1,11),10),1)/100000000)),0,IF(行业估值!$E$7="最新年报",[1]!EM_S_STM07_BS(E350,140,LEFT(RIGHT($L$1,5),4)&amp;"-12-31",1)/100000000,[1]!EM_S_STM07_BS(E350,140,LEFT(RIGHT($L$1,11),10),1)/100000000)))</f>
        <v>43.3974272492</v>
      </c>
      <c r="M350" s="36">
        <f t="shared" ca="1" si="28"/>
        <v>0.82412497947696428</v>
      </c>
      <c r="N350" s="37" t="str">
        <f ca="1">IF(E350="","",IF(ISERROR([1]!EM_S_EST_NETPROFIT(E350,行业估值!$E$6,deadline)/100000000),"-",[1]!EM_S_EST_NETPROFIT(E350,行业估值!$E$6,deadline)/100000000))</f>
        <v>-</v>
      </c>
      <c r="O350" s="36" t="str">
        <f t="shared" ca="1" si="29"/>
        <v>-</v>
      </c>
      <c r="T350" s="64" t="s">
        <v>779</v>
      </c>
      <c r="U350" s="64" t="s">
        <v>780</v>
      </c>
    </row>
    <row r="351" spans="4:21">
      <c r="D351" s="45" t="str">
        <f>IF(AND(行业估值!$B$39=$G351,COUNTIF($G$2:$G$2552,$G351)&gt;=1),COUNTIF($G$2:G351,$G351),"")</f>
        <v/>
      </c>
      <c r="E351" s="65" t="str">
        <f t="shared" si="25"/>
        <v>000851.SZ</v>
      </c>
      <c r="F351" s="65" t="str">
        <f t="shared" si="26"/>
        <v>高鸿股份</v>
      </c>
      <c r="G351" s="34" t="str">
        <f>IF(E351="","",IF(行业估值!$C$5="申万行业",[1]!EM_S_INFO_INDUSTRY_SW2014(E351,"1"),IF(行业估值!$C$5="证监会行业",[1]!EM_S_INFO_INDUSTRY_CSRC1(E351,"1"),[1]!EM_S_INFO_INDUSTRY_EM2016(E351,"1"))))</f>
        <v>信息技术</v>
      </c>
      <c r="H351" s="34" t="str">
        <f>IF(E351="","",IF($H$1="上证50",[1]!EM_S_INFO_COMPINDEX(E351,"000016"),"")&amp;IF($H$1="上证180",[1]!EM_S_INFO_COMPINDEX(E351,"000010"),"")&amp;IF($H$1="沪深300",[1]!EM_S_INFO_COMPINDEX(E351,"000300"),"")&amp;IF(AND($H$1="上证A股",RIGHT(E351,2)="SH"),"是","")&amp;IF(AND($H$1="深证A股",RIGHT(E351,2)="SZ"),"是","")&amp;IF(AND($H$1="创业板",LEFT(E351,1)-3=0),"是","")&amp;IF(AND($H$1="全部A股",E351&lt;&gt;0),"是","")&amp;IF(AND($H$1="中小板",LEFT(E351,3)="002"),"是",""))</f>
        <v>是</v>
      </c>
      <c r="I351" s="46">
        <f ca="1">IF(E351="","",IF(OR([1]!EM_S_VAL_MV(E351,deadline)="",[1]!EM_S_VAL_MV(E351,deadline)="--",[1]!EM_S_VAL_MV(E351,deadline)="null"),0,[1]!EM_S_VAL_MV(E351,deadline)/100000000))</f>
        <v>50.191931645100006</v>
      </c>
      <c r="J351" s="46">
        <f ca="1">IF(E351="","",IF(RIGHT(LEFT($J$1,6),3)="TTM",[1]!EM_S_FA_PROFIT_TTM(E351,LEFT(RIGHT($J$1,11),10),1)/100000000,[1]!EM_S_STM07_IS(E351,61,LEFT(RIGHT($J$1,5),4)&amp;"-12-31",1)/100000000))</f>
        <v>0.3502860861</v>
      </c>
      <c r="K351" s="36">
        <f t="shared" ca="1" si="27"/>
        <v>143.2883966472227</v>
      </c>
      <c r="L351" s="46">
        <f ca="1">IF(E351="","",IF(ISERROR(IF(行业估值!$E$7="最新年报",[1]!EM_S_STM07_BS(E351,140,LEFT(RIGHT($L$1,5),4)&amp;"-12-31",1)/100000000,[1]!EM_S_STM07_BS(E351,140,LEFT(RIGHT($L$1,11),10),1)/100000000)),0,IF(行业估值!$E$7="最新年报",[1]!EM_S_STM07_BS(E351,140,LEFT(RIGHT($L$1,5),4)&amp;"-12-31",1)/100000000,[1]!EM_S_STM07_BS(E351,140,LEFT(RIGHT($L$1,11),10),1)/100000000)))</f>
        <v>33.613391699099999</v>
      </c>
      <c r="M351" s="36">
        <f t="shared" ca="1" si="28"/>
        <v>1.4932123510298396</v>
      </c>
      <c r="N351" s="37" t="str">
        <f ca="1">IF(E351="","",IF(ISERROR([1]!EM_S_EST_NETPROFIT(E351,行业估值!$E$6,deadline)/100000000),"-",[1]!EM_S_EST_NETPROFIT(E351,行业估值!$E$6,deadline)/100000000))</f>
        <v>-</v>
      </c>
      <c r="O351" s="36" t="str">
        <f t="shared" ca="1" si="29"/>
        <v>-</v>
      </c>
      <c r="T351" s="64" t="s">
        <v>781</v>
      </c>
      <c r="U351" s="64" t="s">
        <v>782</v>
      </c>
    </row>
    <row r="352" spans="4:21">
      <c r="D352" s="45">
        <f>IF(AND(行业估值!$B$39=$G352,COUNTIF($G$2:$G$2552,$G352)&gt;=1),COUNTIF($G$2:G352,$G352),"")</f>
        <v>17</v>
      </c>
      <c r="E352" s="65" t="str">
        <f t="shared" si="25"/>
        <v>000852.SZ</v>
      </c>
      <c r="F352" s="65" t="str">
        <f t="shared" si="26"/>
        <v>石化机械</v>
      </c>
      <c r="G352" s="34" t="str">
        <f>IF(E352="","",IF(行业估值!$C$5="申万行业",[1]!EM_S_INFO_INDUSTRY_SW2014(E352,"1"),IF(行业估值!$C$5="证监会行业",[1]!EM_S_INFO_INDUSTRY_CSRC1(E352,"1"),[1]!EM_S_INFO_INDUSTRY_EM2016(E352,"1"))))</f>
        <v>机械设备</v>
      </c>
      <c r="H352" s="34" t="str">
        <f>IF(E352="","",IF($H$1="上证50",[1]!EM_S_INFO_COMPINDEX(E352,"000016"),"")&amp;IF($H$1="上证180",[1]!EM_S_INFO_COMPINDEX(E352,"000010"),"")&amp;IF($H$1="沪深300",[1]!EM_S_INFO_COMPINDEX(E352,"000300"),"")&amp;IF(AND($H$1="上证A股",RIGHT(E352,2)="SH"),"是","")&amp;IF(AND($H$1="深证A股",RIGHT(E352,2)="SZ"),"是","")&amp;IF(AND($H$1="创业板",LEFT(E352,1)-3=0),"是","")&amp;IF(AND($H$1="全部A股",E352&lt;&gt;0),"是","")&amp;IF(AND($H$1="中小板",LEFT(E352,3)="002"),"是",""))</f>
        <v>是</v>
      </c>
      <c r="I352" s="46">
        <f ca="1">IF(E352="","",IF(OR([1]!EM_S_VAL_MV(E352,deadline)="",[1]!EM_S_VAL_MV(E352,deadline)="--",[1]!EM_S_VAL_MV(E352,deadline)="null"),0,[1]!EM_S_VAL_MV(E352,deadline)/100000000))</f>
        <v>48.289270313700001</v>
      </c>
      <c r="J352" s="46">
        <f ca="1">IF(E352="","",IF(RIGHT(LEFT($J$1,6),3)="TTM",[1]!EM_S_FA_PROFIT_TTM(E352,LEFT(RIGHT($J$1,11),10),1)/100000000,[1]!EM_S_STM07_IS(E352,61,LEFT(RIGHT($J$1,5),4)&amp;"-12-31",1)/100000000))</f>
        <v>1.0470247409</v>
      </c>
      <c r="K352" s="36">
        <f t="shared" ca="1" si="27"/>
        <v>46.120467289236721</v>
      </c>
      <c r="L352" s="46">
        <f ca="1">IF(E352="","",IF(ISERROR(IF(行业估值!$E$7="最新年报",[1]!EM_S_STM07_BS(E352,140,LEFT(RIGHT($L$1,5),4)&amp;"-12-31",1)/100000000,[1]!EM_S_STM07_BS(E352,140,LEFT(RIGHT($L$1,11),10),1)/100000000)),0,IF(行业估值!$E$7="最新年报",[1]!EM_S_STM07_BS(E352,140,LEFT(RIGHT($L$1,5),4)&amp;"-12-31",1)/100000000,[1]!EM_S_STM07_BS(E352,140,LEFT(RIGHT($L$1,11),10),1)/100000000)))</f>
        <v>18.155008219199999</v>
      </c>
      <c r="M352" s="36">
        <f t="shared" ca="1" si="28"/>
        <v>2.6598319169380069</v>
      </c>
      <c r="N352" s="37">
        <f ca="1">IF(E352="","",IF(ISERROR([1]!EM_S_EST_NETPROFIT(E352,行业估值!$E$6,deadline)/100000000),"-",[1]!EM_S_EST_NETPROFIT(E352,行业估值!$E$6,deadline)/100000000))</f>
        <v>0.90207999999999999</v>
      </c>
      <c r="O352" s="36">
        <f t="shared" ca="1" si="29"/>
        <v>53.531028637925687</v>
      </c>
      <c r="T352" s="64" t="s">
        <v>783</v>
      </c>
      <c r="U352" s="64" t="s">
        <v>784</v>
      </c>
    </row>
    <row r="353" spans="4:21">
      <c r="D353" s="45">
        <f>IF(AND(行业估值!$B$39=$G353,COUNTIF($G$2:$G$2552,$G353)&gt;=1),COUNTIF($G$2:G353,$G353),"")</f>
        <v>18</v>
      </c>
      <c r="E353" s="65" t="str">
        <f t="shared" si="25"/>
        <v>000856.SZ</v>
      </c>
      <c r="F353" s="65" t="str">
        <f t="shared" si="26"/>
        <v>冀东装备</v>
      </c>
      <c r="G353" s="34" t="str">
        <f>IF(E353="","",IF(行业估值!$C$5="申万行业",[1]!EM_S_INFO_INDUSTRY_SW2014(E353,"1"),IF(行业估值!$C$5="证监会行业",[1]!EM_S_INFO_INDUSTRY_CSRC1(E353,"1"),[1]!EM_S_INFO_INDUSTRY_EM2016(E353,"1"))))</f>
        <v>机械设备</v>
      </c>
      <c r="H353" s="34" t="str">
        <f>IF(E353="","",IF($H$1="上证50",[1]!EM_S_INFO_COMPINDEX(E353,"000016"),"")&amp;IF($H$1="上证180",[1]!EM_S_INFO_COMPINDEX(E353,"000010"),"")&amp;IF($H$1="沪深300",[1]!EM_S_INFO_COMPINDEX(E353,"000300"),"")&amp;IF(AND($H$1="上证A股",RIGHT(E353,2)="SH"),"是","")&amp;IF(AND($H$1="深证A股",RIGHT(E353,2)="SZ"),"是","")&amp;IF(AND($H$1="创业板",LEFT(E353,1)-3=0),"是","")&amp;IF(AND($H$1="全部A股",E353&lt;&gt;0),"是","")&amp;IF(AND($H$1="中小板",LEFT(E353,3)="002"),"是",""))</f>
        <v>是</v>
      </c>
      <c r="I353" s="46">
        <f ca="1">IF(E353="","",IF(OR([1]!EM_S_VAL_MV(E353,deadline)="",[1]!EM_S_VAL_MV(E353,deadline)="--",[1]!EM_S_VAL_MV(E353,deadline)="null"),0,[1]!EM_S_VAL_MV(E353,deadline)/100000000))</f>
        <v>23.199400000000001</v>
      </c>
      <c r="J353" s="46">
        <f ca="1">IF(E353="","",IF(RIGHT(LEFT($J$1,6),3)="TTM",[1]!EM_S_FA_PROFIT_TTM(E353,LEFT(RIGHT($J$1,11),10),1)/100000000,[1]!EM_S_STM07_IS(E353,61,LEFT(RIGHT($J$1,5),4)&amp;"-12-31",1)/100000000))</f>
        <v>0.1123225434</v>
      </c>
      <c r="K353" s="36">
        <f t="shared" ca="1" si="27"/>
        <v>206.54268767208134</v>
      </c>
      <c r="L353" s="46">
        <f ca="1">IF(E353="","",IF(ISERROR(IF(行业估值!$E$7="最新年报",[1]!EM_S_STM07_BS(E353,140,LEFT(RIGHT($L$1,5),4)&amp;"-12-31",1)/100000000,[1]!EM_S_STM07_BS(E353,140,LEFT(RIGHT($L$1,11),10),1)/100000000)),0,IF(行业估值!$E$7="最新年报",[1]!EM_S_STM07_BS(E353,140,LEFT(RIGHT($L$1,5),4)&amp;"-12-31",1)/100000000,[1]!EM_S_STM07_BS(E353,140,LEFT(RIGHT($L$1,11),10),1)/100000000)))</f>
        <v>3.2326556964999997</v>
      </c>
      <c r="M353" s="36">
        <f t="shared" ca="1" si="28"/>
        <v>7.1765762203249857</v>
      </c>
      <c r="N353" s="37" t="str">
        <f ca="1">IF(E353="","",IF(ISERROR([1]!EM_S_EST_NETPROFIT(E353,行业估值!$E$6,deadline)/100000000),"-",[1]!EM_S_EST_NETPROFIT(E353,行业估值!$E$6,deadline)/100000000))</f>
        <v>-</v>
      </c>
      <c r="O353" s="36" t="str">
        <f t="shared" ca="1" si="29"/>
        <v>-</v>
      </c>
      <c r="T353" s="64" t="s">
        <v>785</v>
      </c>
      <c r="U353" s="64" t="s">
        <v>786</v>
      </c>
    </row>
    <row r="354" spans="4:21">
      <c r="D354" s="45" t="str">
        <f>IF(AND(行业估值!$B$39=$G354,COUNTIF($G$2:$G$2552,$G354)&gt;=1),COUNTIF($G$2:G354,$G354),"")</f>
        <v/>
      </c>
      <c r="E354" s="65" t="str">
        <f t="shared" si="25"/>
        <v>000858.SZ</v>
      </c>
      <c r="F354" s="65" t="str">
        <f t="shared" si="26"/>
        <v>五粮液</v>
      </c>
      <c r="G354" s="34" t="str">
        <f>IF(E354="","",IF(行业估值!$C$5="申万行业",[1]!EM_S_INFO_INDUSTRY_SW2014(E354,"1"),IF(行业估值!$C$5="证监会行业",[1]!EM_S_INFO_INDUSTRY_CSRC1(E354,"1"),[1]!EM_S_INFO_INDUSTRY_EM2016(E354,"1"))))</f>
        <v>食品饮料</v>
      </c>
      <c r="H354" s="34" t="str">
        <f>IF(E354="","",IF($H$1="上证50",[1]!EM_S_INFO_COMPINDEX(E354,"000016"),"")&amp;IF($H$1="上证180",[1]!EM_S_INFO_COMPINDEX(E354,"000010"),"")&amp;IF($H$1="沪深300",[1]!EM_S_INFO_COMPINDEX(E354,"000300"),"")&amp;IF(AND($H$1="上证A股",RIGHT(E354,2)="SH"),"是","")&amp;IF(AND($H$1="深证A股",RIGHT(E354,2)="SZ"),"是","")&amp;IF(AND($H$1="创业板",LEFT(E354,1)-3=0),"是","")&amp;IF(AND($H$1="全部A股",E354&lt;&gt;0),"是","")&amp;IF(AND($H$1="中小板",LEFT(E354,3)="002"),"是",""))</f>
        <v>是</v>
      </c>
      <c r="I354" s="46">
        <f ca="1">IF(E354="","",IF(OR([1]!EM_S_VAL_MV(E354,deadline)="",[1]!EM_S_VAL_MV(E354,deadline)="--",[1]!EM_S_VAL_MV(E354,deadline)="null"),0,[1]!EM_S_VAL_MV(E354,deadline)/100000000))</f>
        <v>5103.9263657745005</v>
      </c>
      <c r="J354" s="46">
        <f ca="1">IF(E354="","",IF(RIGHT(LEFT($J$1,6),3)="TTM",[1]!EM_S_FA_PROFIT_TTM(E354,LEFT(RIGHT($J$1,11),10),1)/100000000,[1]!EM_S_STM07_IS(E354,61,LEFT(RIGHT($J$1,5),4)&amp;"-12-31",1)/100000000))</f>
        <v>172.0138381296</v>
      </c>
      <c r="K354" s="36">
        <f t="shared" ca="1" si="27"/>
        <v>29.671603292341285</v>
      </c>
      <c r="L354" s="46">
        <f ca="1">IF(E354="","",IF(ISERROR(IF(行业估值!$E$7="最新年报",[1]!EM_S_STM07_BS(E354,140,LEFT(RIGHT($L$1,5),4)&amp;"-12-31",1)/100000000,[1]!EM_S_STM07_BS(E354,140,LEFT(RIGHT($L$1,11),10),1)/100000000)),0,IF(行业估值!$E$7="最新年报",[1]!EM_S_STM07_BS(E354,140,LEFT(RIGHT($L$1,5),4)&amp;"-12-31",1)/100000000,[1]!EM_S_STM07_BS(E354,140,LEFT(RIGHT($L$1,11),10),1)/100000000)))</f>
        <v>694.32083787670001</v>
      </c>
      <c r="M354" s="36">
        <f t="shared" ca="1" si="28"/>
        <v>7.3509623899273988</v>
      </c>
      <c r="N354" s="37">
        <f ca="1">IF(E354="","",IF(ISERROR([1]!EM_S_EST_NETPROFIT(E354,行业估值!$E$6,deadline)/100000000),"-",[1]!EM_S_EST_NETPROFIT(E354,行业估值!$E$6,deadline)/100000000))</f>
        <v>174.61904324324323</v>
      </c>
      <c r="O354" s="36">
        <f t="shared" ca="1" si="29"/>
        <v>29.228921834514711</v>
      </c>
      <c r="T354" s="64" t="s">
        <v>787</v>
      </c>
      <c r="U354" s="64" t="s">
        <v>788</v>
      </c>
    </row>
    <row r="355" spans="4:21">
      <c r="D355" s="45" t="str">
        <f>IF(AND(行业估值!$B$39=$G355,COUNTIF($G$2:$G$2552,$G355)&gt;=1),COUNTIF($G$2:G355,$G355),"")</f>
        <v/>
      </c>
      <c r="E355" s="65" t="str">
        <f t="shared" si="25"/>
        <v>000859.SZ</v>
      </c>
      <c r="F355" s="65" t="str">
        <f t="shared" si="26"/>
        <v>国风塑业</v>
      </c>
      <c r="G355" s="34" t="str">
        <f>IF(E355="","",IF(行业估值!$C$5="申万行业",[1]!EM_S_INFO_INDUSTRY_SW2014(E355,"1"),IF(行业估值!$C$5="证监会行业",[1]!EM_S_INFO_INDUSTRY_CSRC1(E355,"1"),[1]!EM_S_INFO_INDUSTRY_EM2016(E355,"1"))))</f>
        <v>基础化工</v>
      </c>
      <c r="H355" s="34" t="str">
        <f>IF(E355="","",IF($H$1="上证50",[1]!EM_S_INFO_COMPINDEX(E355,"000016"),"")&amp;IF($H$1="上证180",[1]!EM_S_INFO_COMPINDEX(E355,"000010"),"")&amp;IF($H$1="沪深300",[1]!EM_S_INFO_COMPINDEX(E355,"000300"),"")&amp;IF(AND($H$1="上证A股",RIGHT(E355,2)="SH"),"是","")&amp;IF(AND($H$1="深证A股",RIGHT(E355,2)="SZ"),"是","")&amp;IF(AND($H$1="创业板",LEFT(E355,1)-3=0),"是","")&amp;IF(AND($H$1="全部A股",E355&lt;&gt;0),"是","")&amp;IF(AND($H$1="中小板",LEFT(E355,3)="002"),"是",""))</f>
        <v>是</v>
      </c>
      <c r="I355" s="46">
        <f ca="1">IF(E355="","",IF(OR([1]!EM_S_VAL_MV(E355,deadline)="",[1]!EM_S_VAL_MV(E355,deadline)="--",[1]!EM_S_VAL_MV(E355,deadline)="null"),0,[1]!EM_S_VAL_MV(E355,deadline)/100000000))</f>
        <v>39.856340447000001</v>
      </c>
      <c r="J355" s="46">
        <f ca="1">IF(E355="","",IF(RIGHT(LEFT($J$1,6),3)="TTM",[1]!EM_S_FA_PROFIT_TTM(E355,LEFT(RIGHT($J$1,11),10),1)/100000000,[1]!EM_S_STM07_IS(E355,61,LEFT(RIGHT($J$1,5),4)&amp;"-12-31",1)/100000000))</f>
        <v>0.91276416510000002</v>
      </c>
      <c r="K355" s="36">
        <f t="shared" ca="1" si="27"/>
        <v>43.665540312522509</v>
      </c>
      <c r="L355" s="46">
        <f ca="1">IF(E355="","",IF(ISERROR(IF(行业估值!$E$7="最新年报",[1]!EM_S_STM07_BS(E355,140,LEFT(RIGHT($L$1,5),4)&amp;"-12-31",1)/100000000,[1]!EM_S_STM07_BS(E355,140,LEFT(RIGHT($L$1,11),10),1)/100000000)),0,IF(行业估值!$E$7="最新年报",[1]!EM_S_STM07_BS(E355,140,LEFT(RIGHT($L$1,5),4)&amp;"-12-31",1)/100000000,[1]!EM_S_STM07_BS(E355,140,LEFT(RIGHT($L$1,11),10),1)/100000000)))</f>
        <v>16.309255501599999</v>
      </c>
      <c r="M355" s="36">
        <f t="shared" ca="1" si="28"/>
        <v>2.4437866242937911</v>
      </c>
      <c r="N355" s="37" t="str">
        <f ca="1">IF(E355="","",IF(ISERROR([1]!EM_S_EST_NETPROFIT(E355,行业估值!$E$6,deadline)/100000000),"-",[1]!EM_S_EST_NETPROFIT(E355,行业估值!$E$6,deadline)/100000000))</f>
        <v>-</v>
      </c>
      <c r="O355" s="36" t="str">
        <f t="shared" ca="1" si="29"/>
        <v>-</v>
      </c>
      <c r="T355" s="64" t="s">
        <v>789</v>
      </c>
      <c r="U355" s="64" t="s">
        <v>790</v>
      </c>
    </row>
    <row r="356" spans="4:21">
      <c r="D356" s="45" t="str">
        <f>IF(AND(行业估值!$B$39=$G356,COUNTIF($G$2:$G$2552,$G356)&gt;=1),COUNTIF($G$2:G356,$G356),"")</f>
        <v/>
      </c>
      <c r="E356" s="65" t="str">
        <f t="shared" si="25"/>
        <v>000860.SZ</v>
      </c>
      <c r="F356" s="65" t="str">
        <f t="shared" si="26"/>
        <v>顺鑫农业</v>
      </c>
      <c r="G356" s="34" t="str">
        <f>IF(E356="","",IF(行业估值!$C$5="申万行业",[1]!EM_S_INFO_INDUSTRY_SW2014(E356,"1"),IF(行业估值!$C$5="证监会行业",[1]!EM_S_INFO_INDUSTRY_CSRC1(E356,"1"),[1]!EM_S_INFO_INDUSTRY_EM2016(E356,"1"))))</f>
        <v>食品饮料</v>
      </c>
      <c r="H356" s="34" t="str">
        <f>IF(E356="","",IF($H$1="上证50",[1]!EM_S_INFO_COMPINDEX(E356,"000016"),"")&amp;IF($H$1="上证180",[1]!EM_S_INFO_COMPINDEX(E356,"000010"),"")&amp;IF($H$1="沪深300",[1]!EM_S_INFO_COMPINDEX(E356,"000300"),"")&amp;IF(AND($H$1="上证A股",RIGHT(E356,2)="SH"),"是","")&amp;IF(AND($H$1="深证A股",RIGHT(E356,2)="SZ"),"是","")&amp;IF(AND($H$1="创业板",LEFT(E356,1)-3=0),"是","")&amp;IF(AND($H$1="全部A股",E356&lt;&gt;0),"是","")&amp;IF(AND($H$1="中小板",LEFT(E356,3)="002"),"是",""))</f>
        <v>是</v>
      </c>
      <c r="I356" s="46">
        <f ca="1">IF(E356="","",IF(OR([1]!EM_S_VAL_MV(E356,deadline)="",[1]!EM_S_VAL_MV(E356,deadline)="--",[1]!EM_S_VAL_MV(E356,deadline)="null"),0,[1]!EM_S_VAL_MV(E356,deadline)/100000000))</f>
        <v>382.00999933499997</v>
      </c>
      <c r="J356" s="46">
        <f ca="1">IF(E356="","",IF(RIGHT(LEFT($J$1,6),3)="TTM",[1]!EM_S_FA_PROFIT_TTM(E356,LEFT(RIGHT($J$1,11),10),1)/100000000,[1]!EM_S_STM07_IS(E356,61,LEFT(RIGHT($J$1,5),4)&amp;"-12-31",1)/100000000))</f>
        <v>8.7927470259000007</v>
      </c>
      <c r="K356" s="36">
        <f t="shared" ca="1" si="27"/>
        <v>43.4460354892217</v>
      </c>
      <c r="L356" s="46">
        <f ca="1">IF(E356="","",IF(ISERROR(IF(行业估值!$E$7="最新年报",[1]!EM_S_STM07_BS(E356,140,LEFT(RIGHT($L$1,5),4)&amp;"-12-31",1)/100000000,[1]!EM_S_STM07_BS(E356,140,LEFT(RIGHT($L$1,11),10),1)/100000000)),0,IF(行业估值!$E$7="最新年报",[1]!EM_S_STM07_BS(E356,140,LEFT(RIGHT($L$1,5),4)&amp;"-12-31",1)/100000000,[1]!EM_S_STM07_BS(E356,140,LEFT(RIGHT($L$1,11),10),1)/100000000)))</f>
        <v>72.882006600400004</v>
      </c>
      <c r="M356" s="36">
        <f t="shared" ca="1" si="28"/>
        <v>5.2414857542204851</v>
      </c>
      <c r="N356" s="37">
        <f ca="1">IF(E356="","",IF(ISERROR([1]!EM_S_EST_NETPROFIT(E356,行业估值!$E$6,deadline)/100000000),"-",[1]!EM_S_EST_NETPROFIT(E356,行业估值!$E$6,deadline)/100000000))</f>
        <v>10.639955</v>
      </c>
      <c r="O356" s="36">
        <f t="shared" ca="1" si="29"/>
        <v>35.903347273085267</v>
      </c>
      <c r="T356" s="64" t="s">
        <v>791</v>
      </c>
      <c r="U356" s="64" t="s">
        <v>792</v>
      </c>
    </row>
    <row r="357" spans="4:21">
      <c r="D357" s="45" t="str">
        <f>IF(AND(行业估值!$B$39=$G357,COUNTIF($G$2:$G$2552,$G357)&gt;=1),COUNTIF($G$2:G357,$G357),"")</f>
        <v/>
      </c>
      <c r="E357" s="65" t="str">
        <f t="shared" si="25"/>
        <v>000861.SZ</v>
      </c>
      <c r="F357" s="65" t="str">
        <f t="shared" si="26"/>
        <v>海印股份</v>
      </c>
      <c r="G357" s="34" t="str">
        <f>IF(E357="","",IF(行业估值!$C$5="申万行业",[1]!EM_S_INFO_INDUSTRY_SW2014(E357,"1"),IF(行业估值!$C$5="证监会行业",[1]!EM_S_INFO_INDUSTRY_CSRC1(E357,"1"),[1]!EM_S_INFO_INDUSTRY_EM2016(E357,"1"))))</f>
        <v>商贸零售</v>
      </c>
      <c r="H357" s="34" t="str">
        <f>IF(E357="","",IF($H$1="上证50",[1]!EM_S_INFO_COMPINDEX(E357,"000016"),"")&amp;IF($H$1="上证180",[1]!EM_S_INFO_COMPINDEX(E357,"000010"),"")&amp;IF($H$1="沪深300",[1]!EM_S_INFO_COMPINDEX(E357,"000300"),"")&amp;IF(AND($H$1="上证A股",RIGHT(E357,2)="SH"),"是","")&amp;IF(AND($H$1="深证A股",RIGHT(E357,2)="SZ"),"是","")&amp;IF(AND($H$1="创业板",LEFT(E357,1)-3=0),"是","")&amp;IF(AND($H$1="全部A股",E357&lt;&gt;0),"是","")&amp;IF(AND($H$1="中小板",LEFT(E357,3)="002"),"是",""))</f>
        <v>是</v>
      </c>
      <c r="I357" s="46">
        <f ca="1">IF(E357="","",IF(OR([1]!EM_S_VAL_MV(E357,deadline)="",[1]!EM_S_VAL_MV(E357,deadline)="--",[1]!EM_S_VAL_MV(E357,deadline)="null"),0,[1]!EM_S_VAL_MV(E357,deadline)/100000000))</f>
        <v>60.156074220299999</v>
      </c>
      <c r="J357" s="46">
        <f ca="1">IF(E357="","",IF(RIGHT(LEFT($J$1,6),3)="TTM",[1]!EM_S_FA_PROFIT_TTM(E357,LEFT(RIGHT($J$1,11),10),1)/100000000,[1]!EM_S_STM07_IS(E357,61,LEFT(RIGHT($J$1,5),4)&amp;"-12-31",1)/100000000))</f>
        <v>1.4772150527000001</v>
      </c>
      <c r="K357" s="36">
        <f t="shared" ca="1" si="27"/>
        <v>40.722624718959445</v>
      </c>
      <c r="L357" s="46">
        <f ca="1">IF(E357="","",IF(ISERROR(IF(行业估值!$E$7="最新年报",[1]!EM_S_STM07_BS(E357,140,LEFT(RIGHT($L$1,5),4)&amp;"-12-31",1)/100000000,[1]!EM_S_STM07_BS(E357,140,LEFT(RIGHT($L$1,11),10),1)/100000000)),0,IF(行业估值!$E$7="最新年报",[1]!EM_S_STM07_BS(E357,140,LEFT(RIGHT($L$1,5),4)&amp;"-12-31",1)/100000000,[1]!EM_S_STM07_BS(E357,140,LEFT(RIGHT($L$1,11),10),1)/100000000)))</f>
        <v>36.866747177100002</v>
      </c>
      <c r="M357" s="36">
        <f t="shared" ca="1" si="28"/>
        <v>1.6317163521729494</v>
      </c>
      <c r="N357" s="37" t="str">
        <f ca="1">IF(E357="","",IF(ISERROR([1]!EM_S_EST_NETPROFIT(E357,行业估值!$E$6,deadline)/100000000),"-",[1]!EM_S_EST_NETPROFIT(E357,行业估值!$E$6,deadline)/100000000))</f>
        <v>-</v>
      </c>
      <c r="O357" s="36" t="str">
        <f t="shared" ca="1" si="29"/>
        <v>-</v>
      </c>
      <c r="T357" s="64" t="s">
        <v>793</v>
      </c>
      <c r="U357" s="64" t="s">
        <v>794</v>
      </c>
    </row>
    <row r="358" spans="4:21">
      <c r="D358" s="45" t="str">
        <f>IF(AND(行业估值!$B$39=$G358,COUNTIF($G$2:$G$2552,$G358)&gt;=1),COUNTIF($G$2:G358,$G358),"")</f>
        <v/>
      </c>
      <c r="E358" s="65" t="str">
        <f t="shared" si="25"/>
        <v>000862.SZ</v>
      </c>
      <c r="F358" s="65" t="str">
        <f t="shared" si="26"/>
        <v>银星能源</v>
      </c>
      <c r="G358" s="34" t="str">
        <f>IF(E358="","",IF(行业估值!$C$5="申万行业",[1]!EM_S_INFO_INDUSTRY_SW2014(E358,"1"),IF(行业估值!$C$5="证监会行业",[1]!EM_S_INFO_INDUSTRY_CSRC1(E358,"1"),[1]!EM_S_INFO_INDUSTRY_EM2016(E358,"1"))))</f>
        <v>公用事业</v>
      </c>
      <c r="H358" s="34" t="str">
        <f>IF(E358="","",IF($H$1="上证50",[1]!EM_S_INFO_COMPINDEX(E358,"000016"),"")&amp;IF($H$1="上证180",[1]!EM_S_INFO_COMPINDEX(E358,"000010"),"")&amp;IF($H$1="沪深300",[1]!EM_S_INFO_COMPINDEX(E358,"000300"),"")&amp;IF(AND($H$1="上证A股",RIGHT(E358,2)="SH"),"是","")&amp;IF(AND($H$1="深证A股",RIGHT(E358,2)="SZ"),"是","")&amp;IF(AND($H$1="创业板",LEFT(E358,1)-3=0),"是","")&amp;IF(AND($H$1="全部A股",E358&lt;&gt;0),"是","")&amp;IF(AND($H$1="中小板",LEFT(E358,3)="002"),"是",""))</f>
        <v>是</v>
      </c>
      <c r="I358" s="46">
        <f ca="1">IF(E358="","",IF(OR([1]!EM_S_VAL_MV(E358,deadline)="",[1]!EM_S_VAL_MV(E358,deadline)="--",[1]!EM_S_VAL_MV(E358,deadline)="null"),0,[1]!EM_S_VAL_MV(E358,deadline)/100000000))</f>
        <v>35.800233147900002</v>
      </c>
      <c r="J358" s="46">
        <f ca="1">IF(E358="","",IF(RIGHT(LEFT($J$1,6),3)="TTM",[1]!EM_S_FA_PROFIT_TTM(E358,LEFT(RIGHT($J$1,11),10),1)/100000000,[1]!EM_S_STM07_IS(E358,61,LEFT(RIGHT($J$1,5),4)&amp;"-12-31",1)/100000000))</f>
        <v>-0.1639516523</v>
      </c>
      <c r="K358" s="36">
        <f t="shared" ca="1" si="27"/>
        <v>-218.35847730520251</v>
      </c>
      <c r="L358" s="46">
        <f ca="1">IF(E358="","",IF(ISERROR(IF(行业估值!$E$7="最新年报",[1]!EM_S_STM07_BS(E358,140,LEFT(RIGHT($L$1,5),4)&amp;"-12-31",1)/100000000,[1]!EM_S_STM07_BS(E358,140,LEFT(RIGHT($L$1,11),10),1)/100000000)),0,IF(行业估值!$E$7="最新年报",[1]!EM_S_STM07_BS(E358,140,LEFT(RIGHT($L$1,5),4)&amp;"-12-31",1)/100000000,[1]!EM_S_STM07_BS(E358,140,LEFT(RIGHT($L$1,11),10),1)/100000000)))</f>
        <v>26.2110188302</v>
      </c>
      <c r="M358" s="36">
        <f t="shared" ca="1" si="28"/>
        <v>1.3658466837867222</v>
      </c>
      <c r="N358" s="37" t="str">
        <f ca="1">IF(E358="","",IF(ISERROR([1]!EM_S_EST_NETPROFIT(E358,行业估值!$E$6,deadline)/100000000),"-",[1]!EM_S_EST_NETPROFIT(E358,行业估值!$E$6,deadline)/100000000))</f>
        <v>-</v>
      </c>
      <c r="O358" s="36" t="str">
        <f t="shared" ca="1" si="29"/>
        <v>-</v>
      </c>
      <c r="T358" s="64" t="s">
        <v>795</v>
      </c>
      <c r="U358" s="64" t="s">
        <v>796</v>
      </c>
    </row>
    <row r="359" spans="4:21">
      <c r="D359" s="45" t="str">
        <f>IF(AND(行业估值!$B$39=$G359,COUNTIF($G$2:$G$2552,$G359)&gt;=1),COUNTIF($G$2:G359,$G359),"")</f>
        <v/>
      </c>
      <c r="E359" s="65" t="str">
        <f t="shared" si="25"/>
        <v>000863.SZ</v>
      </c>
      <c r="F359" s="65" t="str">
        <f t="shared" si="26"/>
        <v>三湘印象</v>
      </c>
      <c r="G359" s="34" t="str">
        <f>IF(E359="","",IF(行业估值!$C$5="申万行业",[1]!EM_S_INFO_INDUSTRY_SW2014(E359,"1"),IF(行业估值!$C$5="证监会行业",[1]!EM_S_INFO_INDUSTRY_CSRC1(E359,"1"),[1]!EM_S_INFO_INDUSTRY_EM2016(E359,"1"))))</f>
        <v>房地产</v>
      </c>
      <c r="H359" s="34" t="str">
        <f>IF(E359="","",IF($H$1="上证50",[1]!EM_S_INFO_COMPINDEX(E359,"000016"),"")&amp;IF($H$1="上证180",[1]!EM_S_INFO_COMPINDEX(E359,"000010"),"")&amp;IF($H$1="沪深300",[1]!EM_S_INFO_COMPINDEX(E359,"000300"),"")&amp;IF(AND($H$1="上证A股",RIGHT(E359,2)="SH"),"是","")&amp;IF(AND($H$1="深证A股",RIGHT(E359,2)="SZ"),"是","")&amp;IF(AND($H$1="创业板",LEFT(E359,1)-3=0),"是","")&amp;IF(AND($H$1="全部A股",E359&lt;&gt;0),"是","")&amp;IF(AND($H$1="中小板",LEFT(E359,3)="002"),"是",""))</f>
        <v>是</v>
      </c>
      <c r="I359" s="46">
        <f ca="1">IF(E359="","",IF(OR([1]!EM_S_VAL_MV(E359,deadline)="",[1]!EM_S_VAL_MV(E359,deadline)="--",[1]!EM_S_VAL_MV(E359,deadline)="null"),0,[1]!EM_S_VAL_MV(E359,deadline)/100000000))</f>
        <v>61.707199410000001</v>
      </c>
      <c r="J359" s="46">
        <f ca="1">IF(E359="","",IF(RIGHT(LEFT($J$1,6),3)="TTM",[1]!EM_S_FA_PROFIT_TTM(E359,LEFT(RIGHT($J$1,11),10),1)/100000000,[1]!EM_S_STM07_IS(E359,61,LEFT(RIGHT($J$1,5),4)&amp;"-12-31",1)/100000000))</f>
        <v>-2.8151277435000002</v>
      </c>
      <c r="K359" s="36">
        <f t="shared" ca="1" si="27"/>
        <v>-21.919857652100895</v>
      </c>
      <c r="L359" s="46">
        <f ca="1">IF(E359="","",IF(ISERROR(IF(行业估值!$E$7="最新年报",[1]!EM_S_STM07_BS(E359,140,LEFT(RIGHT($L$1,5),4)&amp;"-12-31",1)/100000000,[1]!EM_S_STM07_BS(E359,140,LEFT(RIGHT($L$1,11),10),1)/100000000)),0,IF(行业估值!$E$7="最新年报",[1]!EM_S_STM07_BS(E359,140,LEFT(RIGHT($L$1,5),4)&amp;"-12-31",1)/100000000,[1]!EM_S_STM07_BS(E359,140,LEFT(RIGHT($L$1,11),10),1)/100000000)))</f>
        <v>59.144960608399998</v>
      </c>
      <c r="M359" s="36">
        <f t="shared" ca="1" si="28"/>
        <v>1.0433213375280548</v>
      </c>
      <c r="N359" s="37">
        <f ca="1">IF(E359="","",IF(ISERROR([1]!EM_S_EST_NETPROFIT(E359,行业估值!$E$6,deadline)/100000000),"-",[1]!EM_S_EST_NETPROFIT(E359,行业估值!$E$6,deadline)/100000000))</f>
        <v>11.74</v>
      </c>
      <c r="O359" s="36">
        <f t="shared" ca="1" si="29"/>
        <v>5.2561498645655877</v>
      </c>
      <c r="T359" s="64" t="s">
        <v>797</v>
      </c>
      <c r="U359" s="64" t="s">
        <v>798</v>
      </c>
    </row>
    <row r="360" spans="4:21">
      <c r="D360" s="45" t="str">
        <f>IF(AND(行业估值!$B$39=$G360,COUNTIF($G$2:$G$2552,$G360)&gt;=1),COUNTIF($G$2:G360,$G360),"")</f>
        <v/>
      </c>
      <c r="E360" s="65" t="str">
        <f t="shared" si="25"/>
        <v>000868.SZ</v>
      </c>
      <c r="F360" s="65" t="str">
        <f t="shared" si="26"/>
        <v>*ST安凯</v>
      </c>
      <c r="G360" s="34" t="str">
        <f>IF(E360="","",IF(行业估值!$C$5="申万行业",[1]!EM_S_INFO_INDUSTRY_SW2014(E360,"1"),IF(行业估值!$C$5="证监会行业",[1]!EM_S_INFO_INDUSTRY_CSRC1(E360,"1"),[1]!EM_S_INFO_INDUSTRY_EM2016(E360,"1"))))</f>
        <v>交运设备</v>
      </c>
      <c r="H360" s="34" t="str">
        <f>IF(E360="","",IF($H$1="上证50",[1]!EM_S_INFO_COMPINDEX(E360,"000016"),"")&amp;IF($H$1="上证180",[1]!EM_S_INFO_COMPINDEX(E360,"000010"),"")&amp;IF($H$1="沪深300",[1]!EM_S_INFO_COMPINDEX(E360,"000300"),"")&amp;IF(AND($H$1="上证A股",RIGHT(E360,2)="SH"),"是","")&amp;IF(AND($H$1="深证A股",RIGHT(E360,2)="SZ"),"是","")&amp;IF(AND($H$1="创业板",LEFT(E360,1)-3=0),"是","")&amp;IF(AND($H$1="全部A股",E360&lt;&gt;0),"是","")&amp;IF(AND($H$1="中小板",LEFT(E360,3)="002"),"是",""))</f>
        <v>是</v>
      </c>
      <c r="I360" s="46">
        <f ca="1">IF(E360="","",IF(OR([1]!EM_S_VAL_MV(E360,deadline)="",[1]!EM_S_VAL_MV(E360,deadline)="--",[1]!EM_S_VAL_MV(E360,deadline)="null"),0,[1]!EM_S_VAL_MV(E360,deadline)/100000000))</f>
        <v>34.393137979199999</v>
      </c>
      <c r="J360" s="46">
        <f ca="1">IF(E360="","",IF(RIGHT(LEFT($J$1,6),3)="TTM",[1]!EM_S_FA_PROFIT_TTM(E360,LEFT(RIGHT($J$1,11),10),1)/100000000,[1]!EM_S_STM07_IS(E360,61,LEFT(RIGHT($J$1,5),4)&amp;"-12-31",1)/100000000))</f>
        <v>-4.4135567133000002</v>
      </c>
      <c r="K360" s="36">
        <f t="shared" ca="1" si="27"/>
        <v>-7.7926126734835535</v>
      </c>
      <c r="L360" s="46">
        <f ca="1">IF(E360="","",IF(ISERROR(IF(行业估值!$E$7="最新年报",[1]!EM_S_STM07_BS(E360,140,LEFT(RIGHT($L$1,5),4)&amp;"-12-31",1)/100000000,[1]!EM_S_STM07_BS(E360,140,LEFT(RIGHT($L$1,11),10),1)/100000000)),0,IF(行业估值!$E$7="最新年报",[1]!EM_S_STM07_BS(E360,140,LEFT(RIGHT($L$1,5),4)&amp;"-12-31",1)/100000000,[1]!EM_S_STM07_BS(E360,140,LEFT(RIGHT($L$1,11),10),1)/100000000)))</f>
        <v>5.2684172035000003</v>
      </c>
      <c r="M360" s="36">
        <f t="shared" ca="1" si="28"/>
        <v>6.5281728175117548</v>
      </c>
      <c r="N360" s="37" t="str">
        <f ca="1">IF(E360="","",IF(ISERROR([1]!EM_S_EST_NETPROFIT(E360,行业估值!$E$6,deadline)/100000000),"-",[1]!EM_S_EST_NETPROFIT(E360,行业估值!$E$6,deadline)/100000000))</f>
        <v>-</v>
      </c>
      <c r="O360" s="36" t="str">
        <f t="shared" ca="1" si="29"/>
        <v>-</v>
      </c>
      <c r="T360" s="64" t="s">
        <v>7200</v>
      </c>
      <c r="U360" s="64" t="s">
        <v>799</v>
      </c>
    </row>
    <row r="361" spans="4:21">
      <c r="D361" s="45" t="str">
        <f>IF(AND(行业估值!$B$39=$G361,COUNTIF($G$2:$G$2552,$G361)&gt;=1),COUNTIF($G$2:G361,$G361),"")</f>
        <v/>
      </c>
      <c r="E361" s="65" t="str">
        <f t="shared" si="25"/>
        <v>000869.SZ</v>
      </c>
      <c r="F361" s="65" t="str">
        <f t="shared" si="26"/>
        <v>张裕A</v>
      </c>
      <c r="G361" s="34" t="str">
        <f>IF(E361="","",IF(行业估值!$C$5="申万行业",[1]!EM_S_INFO_INDUSTRY_SW2014(E361,"1"),IF(行业估值!$C$5="证监会行业",[1]!EM_S_INFO_INDUSTRY_CSRC1(E361,"1"),[1]!EM_S_INFO_INDUSTRY_EM2016(E361,"1"))))</f>
        <v>食品饮料</v>
      </c>
      <c r="H361" s="34" t="str">
        <f>IF(E361="","",IF($H$1="上证50",[1]!EM_S_INFO_COMPINDEX(E361,"000016"),"")&amp;IF($H$1="上证180",[1]!EM_S_INFO_COMPINDEX(E361,"000010"),"")&amp;IF($H$1="沪深300",[1]!EM_S_INFO_COMPINDEX(E361,"000300"),"")&amp;IF(AND($H$1="上证A股",RIGHT(E361,2)="SH"),"是","")&amp;IF(AND($H$1="深证A股",RIGHT(E361,2)="SZ"),"是","")&amp;IF(AND($H$1="创业板",LEFT(E361,1)-3=0),"是","")&amp;IF(AND($H$1="全部A股",E361&lt;&gt;0),"是","")&amp;IF(AND($H$1="中小板",LEFT(E361,3)="002"),"是",""))</f>
        <v>是</v>
      </c>
      <c r="I361" s="46">
        <f ca="1">IF(E361="","",IF(OR([1]!EM_S_VAL_MV(E361,deadline)="",[1]!EM_S_VAL_MV(E361,deadline)="--",[1]!EM_S_VAL_MV(E361,deadline)="null"),0,[1]!EM_S_VAL_MV(E361,deadline)/100000000))</f>
        <v>190.0106208</v>
      </c>
      <c r="J361" s="46">
        <f ca="1">IF(E361="","",IF(RIGHT(LEFT($J$1,6),3)="TTM",[1]!EM_S_FA_PROFIT_TTM(E361,LEFT(RIGHT($J$1,11),10),1)/100000000,[1]!EM_S_STM07_IS(E361,61,LEFT(RIGHT($J$1,5),4)&amp;"-12-31",1)/100000000))</f>
        <v>9.9936241100000007</v>
      </c>
      <c r="K361" s="36">
        <f t="shared" ca="1" si="27"/>
        <v>19.013184677405281</v>
      </c>
      <c r="L361" s="46">
        <f ca="1">IF(E361="","",IF(ISERROR(IF(行业估值!$E$7="最新年报",[1]!EM_S_STM07_BS(E361,140,LEFT(RIGHT($L$1,5),4)&amp;"-12-31",1)/100000000,[1]!EM_S_STM07_BS(E361,140,LEFT(RIGHT($L$1,11),10),1)/100000000)),0,IF(行业估值!$E$7="最新年报",[1]!EM_S_STM07_BS(E361,140,LEFT(RIGHT($L$1,5),4)&amp;"-12-31",1)/100000000,[1]!EM_S_STM07_BS(E361,140,LEFT(RIGHT($L$1,11),10),1)/100000000)))</f>
        <v>99.009028020000002</v>
      </c>
      <c r="M361" s="36">
        <f t="shared" ca="1" si="28"/>
        <v>1.9191241909941537</v>
      </c>
      <c r="N361" s="37">
        <f ca="1">IF(E361="","",IF(ISERROR([1]!EM_S_EST_NETPROFIT(E361,行业估值!$E$6,deadline)/100000000),"-",[1]!EM_S_EST_NETPROFIT(E361,行业估值!$E$6,deadline)/100000000))</f>
        <v>9.85</v>
      </c>
      <c r="O361" s="36">
        <f t="shared" ca="1" si="29"/>
        <v>19.290418355329951</v>
      </c>
      <c r="T361" s="64" t="s">
        <v>800</v>
      </c>
      <c r="U361" s="64" t="s">
        <v>801</v>
      </c>
    </row>
    <row r="362" spans="4:21">
      <c r="D362" s="45" t="str">
        <f>IF(AND(行业估值!$B$39=$G362,COUNTIF($G$2:$G$2552,$G362)&gt;=1),COUNTIF($G$2:G362,$G362),"")</f>
        <v/>
      </c>
      <c r="E362" s="65" t="str">
        <f t="shared" si="25"/>
        <v>000875.SZ</v>
      </c>
      <c r="F362" s="65" t="str">
        <f t="shared" si="26"/>
        <v>吉电股份</v>
      </c>
      <c r="G362" s="34" t="str">
        <f>IF(E362="","",IF(行业估值!$C$5="申万行业",[1]!EM_S_INFO_INDUSTRY_SW2014(E362,"1"),IF(行业估值!$C$5="证监会行业",[1]!EM_S_INFO_INDUSTRY_CSRC1(E362,"1"),[1]!EM_S_INFO_INDUSTRY_EM2016(E362,"1"))))</f>
        <v>公用事业</v>
      </c>
      <c r="H362" s="34" t="str">
        <f>IF(E362="","",IF($H$1="上证50",[1]!EM_S_INFO_COMPINDEX(E362,"000016"),"")&amp;IF($H$1="上证180",[1]!EM_S_INFO_COMPINDEX(E362,"000010"),"")&amp;IF($H$1="沪深300",[1]!EM_S_INFO_COMPINDEX(E362,"000300"),"")&amp;IF(AND($H$1="上证A股",RIGHT(E362,2)="SH"),"是","")&amp;IF(AND($H$1="深证A股",RIGHT(E362,2)="SZ"),"是","")&amp;IF(AND($H$1="创业板",LEFT(E362,1)-3=0),"是","")&amp;IF(AND($H$1="全部A股",E362&lt;&gt;0),"是","")&amp;IF(AND($H$1="中小板",LEFT(E362,3)="002"),"是",""))</f>
        <v>是</v>
      </c>
      <c r="I362" s="46">
        <f ca="1">IF(E362="","",IF(OR([1]!EM_S_VAL_MV(E362,deadline)="",[1]!EM_S_VAL_MV(E362,deadline)="--",[1]!EM_S_VAL_MV(E362,deadline)="null"),0,[1]!EM_S_VAL_MV(E362,deadline)/100000000))</f>
        <v>67.823521768000006</v>
      </c>
      <c r="J362" s="46">
        <f ca="1">IF(E362="","",IF(RIGHT(LEFT($J$1,6),3)="TTM",[1]!EM_S_FA_PROFIT_TTM(E362,LEFT(RIGHT($J$1,11),10),1)/100000000,[1]!EM_S_STM07_IS(E362,61,LEFT(RIGHT($J$1,5),4)&amp;"-12-31",1)/100000000))</f>
        <v>6.6909942038999999</v>
      </c>
      <c r="K362" s="36">
        <f t="shared" ca="1" si="27"/>
        <v>10.136538711760878</v>
      </c>
      <c r="L362" s="46">
        <f ca="1">IF(E362="","",IF(ISERROR(IF(行业估值!$E$7="最新年报",[1]!EM_S_STM07_BS(E362,140,LEFT(RIGHT($L$1,5),4)&amp;"-12-31",1)/100000000,[1]!EM_S_STM07_BS(E362,140,LEFT(RIGHT($L$1,11),10),1)/100000000)),0,IF(行业估值!$E$7="最新年报",[1]!EM_S_STM07_BS(E362,140,LEFT(RIGHT($L$1,5),4)&amp;"-12-31",1)/100000000,[1]!EM_S_STM07_BS(E362,140,LEFT(RIGHT($L$1,11),10),1)/100000000)))</f>
        <v>75.694574526499991</v>
      </c>
      <c r="M362" s="36">
        <f t="shared" ca="1" si="28"/>
        <v>0.89601562849468952</v>
      </c>
      <c r="N362" s="37">
        <f ca="1">IF(E362="","",IF(ISERROR([1]!EM_S_EST_NETPROFIT(E362,行业估值!$E$6,deadline)/100000000),"-",[1]!EM_S_EST_NETPROFIT(E362,行业估值!$E$6,deadline)/100000000))</f>
        <v>2.5299999999999998</v>
      </c>
      <c r="O362" s="36">
        <f t="shared" ca="1" si="29"/>
        <v>26.807716113833997</v>
      </c>
      <c r="T362" s="64" t="s">
        <v>802</v>
      </c>
      <c r="U362" s="64" t="s">
        <v>803</v>
      </c>
    </row>
    <row r="363" spans="4:21">
      <c r="D363" s="45" t="str">
        <f>IF(AND(行业估值!$B$39=$G363,COUNTIF($G$2:$G$2552,$G363)&gt;=1),COUNTIF($G$2:G363,$G363),"")</f>
        <v/>
      </c>
      <c r="E363" s="65" t="str">
        <f t="shared" si="25"/>
        <v>000876.SZ</v>
      </c>
      <c r="F363" s="65" t="str">
        <f t="shared" si="26"/>
        <v>新希望</v>
      </c>
      <c r="G363" s="34" t="str">
        <f>IF(E363="","",IF(行业估值!$C$5="申万行业",[1]!EM_S_INFO_INDUSTRY_SW2014(E363,"1"),IF(行业估值!$C$5="证监会行业",[1]!EM_S_INFO_INDUSTRY_CSRC1(E363,"1"),[1]!EM_S_INFO_INDUSTRY_EM2016(E363,"1"))))</f>
        <v>农林牧渔</v>
      </c>
      <c r="H363" s="34" t="str">
        <f>IF(E363="","",IF($H$1="上证50",[1]!EM_S_INFO_COMPINDEX(E363,"000016"),"")&amp;IF($H$1="上证180",[1]!EM_S_INFO_COMPINDEX(E363,"000010"),"")&amp;IF($H$1="沪深300",[1]!EM_S_INFO_COMPINDEX(E363,"000300"),"")&amp;IF(AND($H$1="上证A股",RIGHT(E363,2)="SH"),"是","")&amp;IF(AND($H$1="深证A股",RIGHT(E363,2)="SZ"),"是","")&amp;IF(AND($H$1="创业板",LEFT(E363,1)-3=0),"是","")&amp;IF(AND($H$1="全部A股",E363&lt;&gt;0),"是","")&amp;IF(AND($H$1="中小板",LEFT(E363,3)="002"),"是",""))</f>
        <v>是</v>
      </c>
      <c r="I363" s="46">
        <f ca="1">IF(E363="","",IF(OR([1]!EM_S_VAL_MV(E363,deadline)="",[1]!EM_S_VAL_MV(E363,deadline)="--",[1]!EM_S_VAL_MV(E363,deadline)="null"),0,[1]!EM_S_VAL_MV(E363,deadline)/100000000))</f>
        <v>876.08791887020004</v>
      </c>
      <c r="J363" s="46">
        <f ca="1">IF(E363="","",IF(RIGHT(LEFT($J$1,6),3)="TTM",[1]!EM_S_FA_PROFIT_TTM(E363,LEFT(RIGHT($J$1,11),10),1)/100000000,[1]!EM_S_STM07_IS(E363,61,LEFT(RIGHT($J$1,5),4)&amp;"-12-31",1)/100000000))</f>
        <v>43.415454968699997</v>
      </c>
      <c r="K363" s="36">
        <f t="shared" ca="1" si="27"/>
        <v>20.179171668287438</v>
      </c>
      <c r="L363" s="46">
        <f ca="1">IF(E363="","",IF(ISERROR(IF(行业估值!$E$7="最新年报",[1]!EM_S_STM07_BS(E363,140,LEFT(RIGHT($L$1,5),4)&amp;"-12-31",1)/100000000,[1]!EM_S_STM07_BS(E363,140,LEFT(RIGHT($L$1,11),10),1)/100000000)),0,IF(行业估值!$E$7="最新年报",[1]!EM_S_STM07_BS(E363,140,LEFT(RIGHT($L$1,5),4)&amp;"-12-31",1)/100000000,[1]!EM_S_STM07_BS(E363,140,LEFT(RIGHT($L$1,11),10),1)/100000000)))</f>
        <v>240.73411691380002</v>
      </c>
      <c r="M363" s="36">
        <f t="shared" ca="1" si="28"/>
        <v>3.6392345634329097</v>
      </c>
      <c r="N363" s="37">
        <f ca="1">IF(E363="","",IF(ISERROR([1]!EM_S_EST_NETPROFIT(E363,行业估值!$E$6,deadline)/100000000),"-",[1]!EM_S_EST_NETPROFIT(E363,行业估值!$E$6,deadline)/100000000))</f>
        <v>43.882863636363631</v>
      </c>
      <c r="O363" s="36">
        <f t="shared" ca="1" si="29"/>
        <v>19.964237660739805</v>
      </c>
      <c r="T363" s="64" t="s">
        <v>804</v>
      </c>
      <c r="U363" s="64" t="s">
        <v>805</v>
      </c>
    </row>
    <row r="364" spans="4:21">
      <c r="D364" s="45" t="str">
        <f>IF(AND(行业估值!$B$39=$G364,COUNTIF($G$2:$G$2552,$G364)&gt;=1),COUNTIF($G$2:G364,$G364),"")</f>
        <v/>
      </c>
      <c r="E364" s="65" t="str">
        <f t="shared" si="25"/>
        <v>000877.SZ</v>
      </c>
      <c r="F364" s="65" t="str">
        <f t="shared" si="26"/>
        <v>天山股份</v>
      </c>
      <c r="G364" s="34" t="str">
        <f>IF(E364="","",IF(行业估值!$C$5="申万行业",[1]!EM_S_INFO_INDUSTRY_SW2014(E364,"1"),IF(行业估值!$C$5="证监会行业",[1]!EM_S_INFO_INDUSTRY_CSRC1(E364,"1"),[1]!EM_S_INFO_INDUSTRY_EM2016(E364,"1"))))</f>
        <v>建材</v>
      </c>
      <c r="H364" s="34" t="str">
        <f>IF(E364="","",IF($H$1="上证50",[1]!EM_S_INFO_COMPINDEX(E364,"000016"),"")&amp;IF($H$1="上证180",[1]!EM_S_INFO_COMPINDEX(E364,"000010"),"")&amp;IF($H$1="沪深300",[1]!EM_S_INFO_COMPINDEX(E364,"000300"),"")&amp;IF(AND($H$1="上证A股",RIGHT(E364,2)="SH"),"是","")&amp;IF(AND($H$1="深证A股",RIGHT(E364,2)="SZ"),"是","")&amp;IF(AND($H$1="创业板",LEFT(E364,1)-3=0),"是","")&amp;IF(AND($H$1="全部A股",E364&lt;&gt;0),"是","")&amp;IF(AND($H$1="中小板",LEFT(E364,3)="002"),"是",""))</f>
        <v>是</v>
      </c>
      <c r="I364" s="46">
        <f ca="1">IF(E364="","",IF(OR([1]!EM_S_VAL_MV(E364,deadline)="",[1]!EM_S_VAL_MV(E364,deadline)="--",[1]!EM_S_VAL_MV(E364,deadline)="null"),0,[1]!EM_S_VAL_MV(E364,deadline)/100000000))</f>
        <v>111.79386742940001</v>
      </c>
      <c r="J364" s="46">
        <f ca="1">IF(E364="","",IF(RIGHT(LEFT($J$1,6),3)="TTM",[1]!EM_S_FA_PROFIT_TTM(E364,LEFT(RIGHT($J$1,11),10),1)/100000000,[1]!EM_S_STM07_IS(E364,61,LEFT(RIGHT($J$1,5),4)&amp;"-12-31",1)/100000000))</f>
        <v>17.1949677494</v>
      </c>
      <c r="K364" s="36">
        <f t="shared" ca="1" si="27"/>
        <v>6.5015456300173016</v>
      </c>
      <c r="L364" s="46">
        <f ca="1">IF(E364="","",IF(ISERROR(IF(行业估值!$E$7="最新年报",[1]!EM_S_STM07_BS(E364,140,LEFT(RIGHT($L$1,5),4)&amp;"-12-31",1)/100000000,[1]!EM_S_STM07_BS(E364,140,LEFT(RIGHT($L$1,11),10),1)/100000000)),0,IF(行业估值!$E$7="最新年报",[1]!EM_S_STM07_BS(E364,140,LEFT(RIGHT($L$1,5),4)&amp;"-12-31",1)/100000000,[1]!EM_S_STM07_BS(E364,140,LEFT(RIGHT($L$1,11),10),1)/100000000)))</f>
        <v>91.931888341200008</v>
      </c>
      <c r="M364" s="36">
        <f t="shared" ca="1" si="28"/>
        <v>1.2160510291541429</v>
      </c>
      <c r="N364" s="37">
        <f ca="1">IF(E364="","",IF(ISERROR([1]!EM_S_EST_NETPROFIT(E364,行业估值!$E$6,deadline)/100000000),"-",[1]!EM_S_EST_NETPROFIT(E364,行业估值!$E$6,deadline)/100000000))</f>
        <v>16.947157142857144</v>
      </c>
      <c r="O364" s="36">
        <f t="shared" ca="1" si="29"/>
        <v>6.5966147883698998</v>
      </c>
      <c r="T364" s="64" t="s">
        <v>806</v>
      </c>
      <c r="U364" s="64" t="s">
        <v>807</v>
      </c>
    </row>
    <row r="365" spans="4:21">
      <c r="D365" s="45" t="str">
        <f>IF(AND(行业估值!$B$39=$G365,COUNTIF($G$2:$G$2552,$G365)&gt;=1),COUNTIF($G$2:G365,$G365),"")</f>
        <v/>
      </c>
      <c r="E365" s="65" t="str">
        <f t="shared" si="25"/>
        <v>000878.SZ</v>
      </c>
      <c r="F365" s="65" t="str">
        <f t="shared" si="26"/>
        <v>云南铜业</v>
      </c>
      <c r="G365" s="34" t="str">
        <f>IF(E365="","",IF(行业估值!$C$5="申万行业",[1]!EM_S_INFO_INDUSTRY_SW2014(E365,"1"),IF(行业估值!$C$5="证监会行业",[1]!EM_S_INFO_INDUSTRY_CSRC1(E365,"1"),[1]!EM_S_INFO_INDUSTRY_EM2016(E365,"1"))))</f>
        <v>有色金属</v>
      </c>
      <c r="H365" s="34" t="str">
        <f>IF(E365="","",IF($H$1="上证50",[1]!EM_S_INFO_COMPINDEX(E365,"000016"),"")&amp;IF($H$1="上证180",[1]!EM_S_INFO_COMPINDEX(E365,"000010"),"")&amp;IF($H$1="沪深300",[1]!EM_S_INFO_COMPINDEX(E365,"000300"),"")&amp;IF(AND($H$1="上证A股",RIGHT(E365,2)="SH"),"是","")&amp;IF(AND($H$1="深证A股",RIGHT(E365,2)="SZ"),"是","")&amp;IF(AND($H$1="创业板",LEFT(E365,1)-3=0),"是","")&amp;IF(AND($H$1="全部A股",E365&lt;&gt;0),"是","")&amp;IF(AND($H$1="中小板",LEFT(E365,3)="002"),"是",""))</f>
        <v>是</v>
      </c>
      <c r="I365" s="46">
        <f ca="1">IF(E365="","",IF(OR([1]!EM_S_VAL_MV(E365,deadline)="",[1]!EM_S_VAL_MV(E365,deadline)="--",[1]!EM_S_VAL_MV(E365,deadline)="null"),0,[1]!EM_S_VAL_MV(E365,deadline)/100000000))</f>
        <v>193.593387984</v>
      </c>
      <c r="J365" s="46">
        <f ca="1">IF(E365="","",IF(RIGHT(LEFT($J$1,6),3)="TTM",[1]!EM_S_FA_PROFIT_TTM(E365,LEFT(RIGHT($J$1,11),10),1)/100000000,[1]!EM_S_STM07_IS(E365,61,LEFT(RIGHT($J$1,5),4)&amp;"-12-31",1)/100000000))</f>
        <v>7.0201726724000002</v>
      </c>
      <c r="K365" s="36">
        <f t="shared" ca="1" si="27"/>
        <v>27.57672738522767</v>
      </c>
      <c r="L365" s="46">
        <f ca="1">IF(E365="","",IF(ISERROR(IF(行业估值!$E$7="最新年报",[1]!EM_S_STM07_BS(E365,140,LEFT(RIGHT($L$1,5),4)&amp;"-12-31",1)/100000000,[1]!EM_S_STM07_BS(E365,140,LEFT(RIGHT($L$1,11),10),1)/100000000)),0,IF(行业估值!$E$7="最新年报",[1]!EM_S_STM07_BS(E365,140,LEFT(RIGHT($L$1,5),4)&amp;"-12-31",1)/100000000,[1]!EM_S_STM07_BS(E365,140,LEFT(RIGHT($L$1,11),10),1)/100000000)))</f>
        <v>83.462259921099999</v>
      </c>
      <c r="M365" s="36">
        <f t="shared" ca="1" si="28"/>
        <v>2.3195320635579613</v>
      </c>
      <c r="N365" s="37">
        <f ca="1">IF(E365="","",IF(ISERROR([1]!EM_S_EST_NETPROFIT(E365,行业估值!$E$6,deadline)/100000000),"-",[1]!EM_S_EST_NETPROFIT(E365,行业估值!$E$6,deadline)/100000000))</f>
        <v>7.4549833333333337</v>
      </c>
      <c r="O365" s="36">
        <f t="shared" ca="1" si="29"/>
        <v>25.968319354704569</v>
      </c>
      <c r="T365" s="64" t="s">
        <v>808</v>
      </c>
      <c r="U365" s="64" t="s">
        <v>809</v>
      </c>
    </row>
    <row r="366" spans="4:21">
      <c r="D366" s="45">
        <f>IF(AND(行业估值!$B$39=$G366,COUNTIF($G$2:$G$2552,$G366)&gt;=1),COUNTIF($G$2:G366,$G366),"")</f>
        <v>19</v>
      </c>
      <c r="E366" s="65" t="str">
        <f t="shared" si="25"/>
        <v>000880.SZ</v>
      </c>
      <c r="F366" s="65" t="str">
        <f t="shared" si="26"/>
        <v>潍柴重机</v>
      </c>
      <c r="G366" s="34" t="str">
        <f>IF(E366="","",IF(行业估值!$C$5="申万行业",[1]!EM_S_INFO_INDUSTRY_SW2014(E366,"1"),IF(行业估值!$C$5="证监会行业",[1]!EM_S_INFO_INDUSTRY_CSRC1(E366,"1"),[1]!EM_S_INFO_INDUSTRY_EM2016(E366,"1"))))</f>
        <v>机械设备</v>
      </c>
      <c r="H366" s="34" t="str">
        <f>IF(E366="","",IF($H$1="上证50",[1]!EM_S_INFO_COMPINDEX(E366,"000016"),"")&amp;IF($H$1="上证180",[1]!EM_S_INFO_COMPINDEX(E366,"000010"),"")&amp;IF($H$1="沪深300",[1]!EM_S_INFO_COMPINDEX(E366,"000300"),"")&amp;IF(AND($H$1="上证A股",RIGHT(E366,2)="SH"),"是","")&amp;IF(AND($H$1="深证A股",RIGHT(E366,2)="SZ"),"是","")&amp;IF(AND($H$1="创业板",LEFT(E366,1)-3=0),"是","")&amp;IF(AND($H$1="全部A股",E366&lt;&gt;0),"是","")&amp;IF(AND($H$1="中小板",LEFT(E366,3)="002"),"是",""))</f>
        <v>是</v>
      </c>
      <c r="I366" s="46">
        <f ca="1">IF(E366="","",IF(OR([1]!EM_S_VAL_MV(E366,deadline)="",[1]!EM_S_VAL_MV(E366,deadline)="--",[1]!EM_S_VAL_MV(E366,deadline)="null"),0,[1]!EM_S_VAL_MV(E366,deadline)/100000000))</f>
        <v>20.403826949999999</v>
      </c>
      <c r="J366" s="46">
        <f ca="1">IF(E366="","",IF(RIGHT(LEFT($J$1,6),3)="TTM",[1]!EM_S_FA_PROFIT_TTM(E366,LEFT(RIGHT($J$1,11),10),1)/100000000,[1]!EM_S_STM07_IS(E366,61,LEFT(RIGHT($J$1,5),4)&amp;"-12-31",1)/100000000))</f>
        <v>0.43703507090000004</v>
      </c>
      <c r="K366" s="36">
        <f t="shared" ca="1" si="27"/>
        <v>46.686932716822376</v>
      </c>
      <c r="L366" s="46">
        <f ca="1">IF(E366="","",IF(ISERROR(IF(行业估值!$E$7="最新年报",[1]!EM_S_STM07_BS(E366,140,LEFT(RIGHT($L$1,5),4)&amp;"-12-31",1)/100000000,[1]!EM_S_STM07_BS(E366,140,LEFT(RIGHT($L$1,11),10),1)/100000000)),0,IF(行业估值!$E$7="最新年报",[1]!EM_S_STM07_BS(E366,140,LEFT(RIGHT($L$1,5),4)&amp;"-12-31",1)/100000000,[1]!EM_S_STM07_BS(E366,140,LEFT(RIGHT($L$1,11),10),1)/100000000)))</f>
        <v>14.2994577058</v>
      </c>
      <c r="M366" s="36">
        <f t="shared" ca="1" si="28"/>
        <v>1.4268951571306097</v>
      </c>
      <c r="N366" s="37" t="str">
        <f ca="1">IF(E366="","",IF(ISERROR([1]!EM_S_EST_NETPROFIT(E366,行业估值!$E$6,deadline)/100000000),"-",[1]!EM_S_EST_NETPROFIT(E366,行业估值!$E$6,deadline)/100000000))</f>
        <v>-</v>
      </c>
      <c r="O366" s="36" t="str">
        <f t="shared" ca="1" si="29"/>
        <v>-</v>
      </c>
      <c r="T366" s="64" t="s">
        <v>810</v>
      </c>
      <c r="U366" s="64" t="s">
        <v>811</v>
      </c>
    </row>
    <row r="367" spans="4:21">
      <c r="D367" s="45" t="str">
        <f>IF(AND(行业估值!$B$39=$G367,COUNTIF($G$2:$G$2552,$G367)&gt;=1),COUNTIF($G$2:G367,$G367),"")</f>
        <v/>
      </c>
      <c r="E367" s="65" t="str">
        <f t="shared" si="25"/>
        <v>000881.SZ</v>
      </c>
      <c r="F367" s="65" t="str">
        <f t="shared" si="26"/>
        <v>中广核技</v>
      </c>
      <c r="G367" s="34" t="str">
        <f>IF(E367="","",IF(行业估值!$C$5="申万行业",[1]!EM_S_INFO_INDUSTRY_SW2014(E367,"1"),IF(行业估值!$C$5="证监会行业",[1]!EM_S_INFO_INDUSTRY_CSRC1(E367,"1"),[1]!EM_S_INFO_INDUSTRY_EM2016(E367,"1"))))</f>
        <v>基础化工</v>
      </c>
      <c r="H367" s="34" t="str">
        <f>IF(E367="","",IF($H$1="上证50",[1]!EM_S_INFO_COMPINDEX(E367,"000016"),"")&amp;IF($H$1="上证180",[1]!EM_S_INFO_COMPINDEX(E367,"000010"),"")&amp;IF($H$1="沪深300",[1]!EM_S_INFO_COMPINDEX(E367,"000300"),"")&amp;IF(AND($H$1="上证A股",RIGHT(E367,2)="SH"),"是","")&amp;IF(AND($H$1="深证A股",RIGHT(E367,2)="SZ"),"是","")&amp;IF(AND($H$1="创业板",LEFT(E367,1)-3=0),"是","")&amp;IF(AND($H$1="全部A股",E367&lt;&gt;0),"是","")&amp;IF(AND($H$1="中小板",LEFT(E367,3)="002"),"是",""))</f>
        <v>是</v>
      </c>
      <c r="I367" s="46">
        <f ca="1">IF(E367="","",IF(OR([1]!EM_S_VAL_MV(E367,deadline)="",[1]!EM_S_VAL_MV(E367,deadline)="--",[1]!EM_S_VAL_MV(E367,deadline)="null"),0,[1]!EM_S_VAL_MV(E367,deadline)/100000000))</f>
        <v>66.317362577200001</v>
      </c>
      <c r="J367" s="46">
        <f ca="1">IF(E367="","",IF(RIGHT(LEFT($J$1,6),3)="TTM",[1]!EM_S_FA_PROFIT_TTM(E367,LEFT(RIGHT($J$1,11),10),1)/100000000,[1]!EM_S_STM07_IS(E367,61,LEFT(RIGHT($J$1,5),4)&amp;"-12-31",1)/100000000))</f>
        <v>2.3971444386000003</v>
      </c>
      <c r="K367" s="36">
        <f t="shared" ca="1" si="27"/>
        <v>27.665150880908623</v>
      </c>
      <c r="L367" s="46">
        <f ca="1">IF(E367="","",IF(ISERROR(IF(行业估值!$E$7="最新年报",[1]!EM_S_STM07_BS(E367,140,LEFT(RIGHT($L$1,5),4)&amp;"-12-31",1)/100000000,[1]!EM_S_STM07_BS(E367,140,LEFT(RIGHT($L$1,11),10),1)/100000000)),0,IF(行业估值!$E$7="最新年报",[1]!EM_S_STM07_BS(E367,140,LEFT(RIGHT($L$1,5),4)&amp;"-12-31",1)/100000000,[1]!EM_S_STM07_BS(E367,140,LEFT(RIGHT($L$1,11),10),1)/100000000)))</f>
        <v>57.228966801400006</v>
      </c>
      <c r="M367" s="36">
        <f t="shared" ca="1" si="28"/>
        <v>1.1588076158589267</v>
      </c>
      <c r="N367" s="37" t="str">
        <f ca="1">IF(E367="","",IF(ISERROR([1]!EM_S_EST_NETPROFIT(E367,行业估值!$E$6,deadline)/100000000),"-",[1]!EM_S_EST_NETPROFIT(E367,行业估值!$E$6,deadline)/100000000))</f>
        <v>-</v>
      </c>
      <c r="O367" s="36" t="str">
        <f t="shared" ca="1" si="29"/>
        <v>-</v>
      </c>
      <c r="T367" s="64" t="s">
        <v>812</v>
      </c>
      <c r="U367" s="64" t="s">
        <v>813</v>
      </c>
    </row>
    <row r="368" spans="4:21">
      <c r="D368" s="45" t="str">
        <f>IF(AND(行业估值!$B$39=$G368,COUNTIF($G$2:$G$2552,$G368)&gt;=1),COUNTIF($G$2:G368,$G368),"")</f>
        <v/>
      </c>
      <c r="E368" s="65" t="str">
        <f t="shared" si="25"/>
        <v>000882.SZ</v>
      </c>
      <c r="F368" s="65" t="str">
        <f t="shared" si="26"/>
        <v>华联股份</v>
      </c>
      <c r="G368" s="34" t="str">
        <f>IF(E368="","",IF(行业估值!$C$5="申万行业",[1]!EM_S_INFO_INDUSTRY_SW2014(E368,"1"),IF(行业估值!$C$5="证监会行业",[1]!EM_S_INFO_INDUSTRY_CSRC1(E368,"1"),[1]!EM_S_INFO_INDUSTRY_EM2016(E368,"1"))))</f>
        <v>商贸零售</v>
      </c>
      <c r="H368" s="34" t="str">
        <f>IF(E368="","",IF($H$1="上证50",[1]!EM_S_INFO_COMPINDEX(E368,"000016"),"")&amp;IF($H$1="上证180",[1]!EM_S_INFO_COMPINDEX(E368,"000010"),"")&amp;IF($H$1="沪深300",[1]!EM_S_INFO_COMPINDEX(E368,"000300"),"")&amp;IF(AND($H$1="上证A股",RIGHT(E368,2)="SH"),"是","")&amp;IF(AND($H$1="深证A股",RIGHT(E368,2)="SZ"),"是","")&amp;IF(AND($H$1="创业板",LEFT(E368,1)-3=0),"是","")&amp;IF(AND($H$1="全部A股",E368&lt;&gt;0),"是","")&amp;IF(AND($H$1="中小板",LEFT(E368,3)="002"),"是",""))</f>
        <v>是</v>
      </c>
      <c r="I368" s="46">
        <f ca="1">IF(E368="","",IF(OR([1]!EM_S_VAL_MV(E368,deadline)="",[1]!EM_S_VAL_MV(E368,deadline)="--",[1]!EM_S_VAL_MV(E368,deadline)="null"),0,[1]!EM_S_VAL_MV(E368,deadline)/100000000))</f>
        <v>59.6742724446</v>
      </c>
      <c r="J368" s="46">
        <f ca="1">IF(E368="","",IF(RIGHT(LEFT($J$1,6),3)="TTM",[1]!EM_S_FA_PROFIT_TTM(E368,LEFT(RIGHT($J$1,11),10),1)/100000000,[1]!EM_S_STM07_IS(E368,61,LEFT(RIGHT($J$1,5),4)&amp;"-12-31",1)/100000000))</f>
        <v>-0.75209635330000002</v>
      </c>
      <c r="K368" s="36">
        <f t="shared" ca="1" si="27"/>
        <v>-79.343919409747258</v>
      </c>
      <c r="L368" s="46">
        <f ca="1">IF(E368="","",IF(ISERROR(IF(行业估值!$E$7="最新年报",[1]!EM_S_STM07_BS(E368,140,LEFT(RIGHT($L$1,5),4)&amp;"-12-31",1)/100000000,[1]!EM_S_STM07_BS(E368,140,LEFT(RIGHT($L$1,11),10),1)/100000000)),0,IF(行业估值!$E$7="最新年报",[1]!EM_S_STM07_BS(E368,140,LEFT(RIGHT($L$1,5),4)&amp;"-12-31",1)/100000000,[1]!EM_S_STM07_BS(E368,140,LEFT(RIGHT($L$1,11),10),1)/100000000)))</f>
        <v>80.835794180600004</v>
      </c>
      <c r="M368" s="36">
        <f t="shared" ca="1" si="28"/>
        <v>0.7382159481389915</v>
      </c>
      <c r="N368" s="37" t="str">
        <f ca="1">IF(E368="","",IF(ISERROR([1]!EM_S_EST_NETPROFIT(E368,行业估值!$E$6,deadline)/100000000),"-",[1]!EM_S_EST_NETPROFIT(E368,行业估值!$E$6,deadline)/100000000))</f>
        <v>-</v>
      </c>
      <c r="O368" s="36" t="str">
        <f t="shared" ca="1" si="29"/>
        <v>-</v>
      </c>
      <c r="T368" s="64" t="s">
        <v>814</v>
      </c>
      <c r="U368" s="64" t="s">
        <v>815</v>
      </c>
    </row>
    <row r="369" spans="4:21">
      <c r="D369" s="45" t="str">
        <f>IF(AND(行业估值!$B$39=$G369,COUNTIF($G$2:$G$2552,$G369)&gt;=1),COUNTIF($G$2:G369,$G369),"")</f>
        <v/>
      </c>
      <c r="E369" s="65" t="str">
        <f t="shared" si="25"/>
        <v>000883.SZ</v>
      </c>
      <c r="F369" s="65" t="str">
        <f t="shared" si="26"/>
        <v>湖北能源</v>
      </c>
      <c r="G369" s="34" t="str">
        <f>IF(E369="","",IF(行业估值!$C$5="申万行业",[1]!EM_S_INFO_INDUSTRY_SW2014(E369,"1"),IF(行业估值!$C$5="证监会行业",[1]!EM_S_INFO_INDUSTRY_CSRC1(E369,"1"),[1]!EM_S_INFO_INDUSTRY_EM2016(E369,"1"))))</f>
        <v>公用事业</v>
      </c>
      <c r="H369" s="34" t="str">
        <f>IF(E369="","",IF($H$1="上证50",[1]!EM_S_INFO_COMPINDEX(E369,"000016"),"")&amp;IF($H$1="上证180",[1]!EM_S_INFO_COMPINDEX(E369,"000010"),"")&amp;IF($H$1="沪深300",[1]!EM_S_INFO_COMPINDEX(E369,"000300"),"")&amp;IF(AND($H$1="上证A股",RIGHT(E369,2)="SH"),"是","")&amp;IF(AND($H$1="深证A股",RIGHT(E369,2)="SZ"),"是","")&amp;IF(AND($H$1="创业板",LEFT(E369,1)-3=0),"是","")&amp;IF(AND($H$1="全部A股",E369&lt;&gt;0),"是","")&amp;IF(AND($H$1="中小板",LEFT(E369,3)="002"),"是",""))</f>
        <v>是</v>
      </c>
      <c r="I369" s="46">
        <f ca="1">IF(E369="","",IF(OR([1]!EM_S_VAL_MV(E369,deadline)="",[1]!EM_S_VAL_MV(E369,deadline)="--",[1]!EM_S_VAL_MV(E369,deadline)="null"),0,[1]!EM_S_VAL_MV(E369,deadline)/100000000))</f>
        <v>265.5039390288</v>
      </c>
      <c r="J369" s="46">
        <f ca="1">IF(E369="","",IF(RIGHT(LEFT($J$1,6),3)="TTM",[1]!EM_S_FA_PROFIT_TTM(E369,LEFT(RIGHT($J$1,11),10),1)/100000000,[1]!EM_S_STM07_IS(E369,61,LEFT(RIGHT($J$1,5),4)&amp;"-12-31",1)/100000000))</f>
        <v>18.688299995999998</v>
      </c>
      <c r="K369" s="36">
        <f t="shared" ca="1" si="27"/>
        <v>14.206960455773284</v>
      </c>
      <c r="L369" s="46">
        <f ca="1">IF(E369="","",IF(ISERROR(IF(行业估值!$E$7="最新年报",[1]!EM_S_STM07_BS(E369,140,LEFT(RIGHT($L$1,5),4)&amp;"-12-31",1)/100000000,[1]!EM_S_STM07_BS(E369,140,LEFT(RIGHT($L$1,11),10),1)/100000000)),0,IF(行业估值!$E$7="最新年报",[1]!EM_S_STM07_BS(E369,140,LEFT(RIGHT($L$1,5),4)&amp;"-12-31",1)/100000000,[1]!EM_S_STM07_BS(E369,140,LEFT(RIGHT($L$1,11),10),1)/100000000)))</f>
        <v>272.95644311180001</v>
      </c>
      <c r="M369" s="36">
        <f t="shared" ca="1" si="28"/>
        <v>0.97269709409296656</v>
      </c>
      <c r="N369" s="37">
        <f ca="1">IF(E369="","",IF(ISERROR([1]!EM_S_EST_NETPROFIT(E369,行业估值!$E$6,deadline)/100000000),"-",[1]!EM_S_EST_NETPROFIT(E369,行业估值!$E$6,deadline)/100000000))</f>
        <v>18.744416666666666</v>
      </c>
      <c r="O369" s="36">
        <f t="shared" ca="1" si="29"/>
        <v>14.164427933409504</v>
      </c>
      <c r="T369" s="64" t="s">
        <v>816</v>
      </c>
      <c r="U369" s="64" t="s">
        <v>817</v>
      </c>
    </row>
    <row r="370" spans="4:21">
      <c r="D370" s="45" t="str">
        <f>IF(AND(行业估值!$B$39=$G370,COUNTIF($G$2:$G$2552,$G370)&gt;=1),COUNTIF($G$2:G370,$G370),"")</f>
        <v/>
      </c>
      <c r="E370" s="65" t="str">
        <f t="shared" si="25"/>
        <v>000885.SZ</v>
      </c>
      <c r="F370" s="65" t="str">
        <f t="shared" si="26"/>
        <v>城发环境</v>
      </c>
      <c r="G370" s="34" t="str">
        <f>IF(E370="","",IF(行业估值!$C$5="申万行业",[1]!EM_S_INFO_INDUSTRY_SW2014(E370,"1"),IF(行业估值!$C$5="证监会行业",[1]!EM_S_INFO_INDUSTRY_CSRC1(E370,"1"),[1]!EM_S_INFO_INDUSTRY_EM2016(E370,"1"))))</f>
        <v>交通运输</v>
      </c>
      <c r="H370" s="34" t="str">
        <f>IF(E370="","",IF($H$1="上证50",[1]!EM_S_INFO_COMPINDEX(E370,"000016"),"")&amp;IF($H$1="上证180",[1]!EM_S_INFO_COMPINDEX(E370,"000010"),"")&amp;IF($H$1="沪深300",[1]!EM_S_INFO_COMPINDEX(E370,"000300"),"")&amp;IF(AND($H$1="上证A股",RIGHT(E370,2)="SH"),"是","")&amp;IF(AND($H$1="深证A股",RIGHT(E370,2)="SZ"),"是","")&amp;IF(AND($H$1="创业板",LEFT(E370,1)-3=0),"是","")&amp;IF(AND($H$1="全部A股",E370&lt;&gt;0),"是","")&amp;IF(AND($H$1="中小板",LEFT(E370,3)="002"),"是",""))</f>
        <v>是</v>
      </c>
      <c r="I370" s="46">
        <f ca="1">IF(E370="","",IF(OR([1]!EM_S_VAL_MV(E370,deadline)="",[1]!EM_S_VAL_MV(E370,deadline)="--",[1]!EM_S_VAL_MV(E370,deadline)="null"),0,[1]!EM_S_VAL_MV(E370,deadline)/100000000))</f>
        <v>51.524449835399999</v>
      </c>
      <c r="J370" s="46">
        <f ca="1">IF(E370="","",IF(RIGHT(LEFT($J$1,6),3)="TTM",[1]!EM_S_FA_PROFIT_TTM(E370,LEFT(RIGHT($J$1,11),10),1)/100000000,[1]!EM_S_STM07_IS(E370,61,LEFT(RIGHT($J$1,5),4)&amp;"-12-31",1)/100000000))</f>
        <v>7.1093393101000002</v>
      </c>
      <c r="K370" s="36">
        <f t="shared" ca="1" si="27"/>
        <v>7.2474315246426544</v>
      </c>
      <c r="L370" s="46">
        <f ca="1">IF(E370="","",IF(ISERROR(IF(行业估值!$E$7="最新年报",[1]!EM_S_STM07_BS(E370,140,LEFT(RIGHT($L$1,5),4)&amp;"-12-31",1)/100000000,[1]!EM_S_STM07_BS(E370,140,LEFT(RIGHT($L$1,11),10),1)/100000000)),0,IF(行业估值!$E$7="最新年报",[1]!EM_S_STM07_BS(E370,140,LEFT(RIGHT($L$1,5),4)&amp;"-12-31",1)/100000000,[1]!EM_S_STM07_BS(E370,140,LEFT(RIGHT($L$1,11),10),1)/100000000)))</f>
        <v>29.279367755999999</v>
      </c>
      <c r="M370" s="36">
        <f t="shared" ca="1" si="28"/>
        <v>1.759752815183022</v>
      </c>
      <c r="N370" s="37">
        <f ca="1">IF(E370="","",IF(ISERROR([1]!EM_S_EST_NETPROFIT(E370,行业估值!$E$6,deadline)/100000000),"-",[1]!EM_S_EST_NETPROFIT(E370,行业估值!$E$6,deadline)/100000000))</f>
        <v>6.8109999999999999</v>
      </c>
      <c r="O370" s="36">
        <f t="shared" ca="1" si="29"/>
        <v>7.5648876575245927</v>
      </c>
      <c r="T370" s="64" t="s">
        <v>818</v>
      </c>
      <c r="U370" s="64" t="s">
        <v>819</v>
      </c>
    </row>
    <row r="371" spans="4:21">
      <c r="D371" s="45" t="str">
        <f>IF(AND(行业估值!$B$39=$G371,COUNTIF($G$2:$G$2552,$G371)&gt;=1),COUNTIF($G$2:G371,$G371),"")</f>
        <v/>
      </c>
      <c r="E371" s="65" t="str">
        <f t="shared" si="25"/>
        <v>000886.SZ</v>
      </c>
      <c r="F371" s="65" t="str">
        <f t="shared" si="26"/>
        <v>海南高速</v>
      </c>
      <c r="G371" s="34" t="str">
        <f>IF(E371="","",IF(行业估值!$C$5="申万行业",[1]!EM_S_INFO_INDUSTRY_SW2014(E371,"1"),IF(行业估值!$C$5="证监会行业",[1]!EM_S_INFO_INDUSTRY_CSRC1(E371,"1"),[1]!EM_S_INFO_INDUSTRY_EM2016(E371,"1"))))</f>
        <v>房地产</v>
      </c>
      <c r="H371" s="34" t="str">
        <f>IF(E371="","",IF($H$1="上证50",[1]!EM_S_INFO_COMPINDEX(E371,"000016"),"")&amp;IF($H$1="上证180",[1]!EM_S_INFO_COMPINDEX(E371,"000010"),"")&amp;IF($H$1="沪深300",[1]!EM_S_INFO_COMPINDEX(E371,"000300"),"")&amp;IF(AND($H$1="上证A股",RIGHT(E371,2)="SH"),"是","")&amp;IF(AND($H$1="深证A股",RIGHT(E371,2)="SZ"),"是","")&amp;IF(AND($H$1="创业板",LEFT(E371,1)-3=0),"是","")&amp;IF(AND($H$1="全部A股",E371&lt;&gt;0),"是","")&amp;IF(AND($H$1="中小板",LEFT(E371,3)="002"),"是",""))</f>
        <v>是</v>
      </c>
      <c r="I371" s="46">
        <f ca="1">IF(E371="","",IF(OR([1]!EM_S_VAL_MV(E371,deadline)="",[1]!EM_S_VAL_MV(E371,deadline)="--",[1]!EM_S_VAL_MV(E371,deadline)="null"),0,[1]!EM_S_VAL_MV(E371,deadline)/100000000))</f>
        <v>35.597818799999999</v>
      </c>
      <c r="J371" s="46">
        <f ca="1">IF(E371="","",IF(RIGHT(LEFT($J$1,6),3)="TTM",[1]!EM_S_FA_PROFIT_TTM(E371,LEFT(RIGHT($J$1,11),10),1)/100000000,[1]!EM_S_STM07_IS(E371,61,LEFT(RIGHT($J$1,5),4)&amp;"-12-31",1)/100000000))</f>
        <v>0.64640778290000001</v>
      </c>
      <c r="K371" s="36">
        <f t="shared" ca="1" si="27"/>
        <v>55.070219978318271</v>
      </c>
      <c r="L371" s="46">
        <f ca="1">IF(E371="","",IF(ISERROR(IF(行业估值!$E$7="最新年报",[1]!EM_S_STM07_BS(E371,140,LEFT(RIGHT($L$1,5),4)&amp;"-12-31",1)/100000000,[1]!EM_S_STM07_BS(E371,140,LEFT(RIGHT($L$1,11),10),1)/100000000)),0,IF(行业估值!$E$7="最新年报",[1]!EM_S_STM07_BS(E371,140,LEFT(RIGHT($L$1,5),4)&amp;"-12-31",1)/100000000,[1]!EM_S_STM07_BS(E371,140,LEFT(RIGHT($L$1,11),10),1)/100000000)))</f>
        <v>27.799100512900001</v>
      </c>
      <c r="M371" s="36">
        <f t="shared" ca="1" si="28"/>
        <v>1.2805385117939716</v>
      </c>
      <c r="N371" s="37" t="str">
        <f ca="1">IF(E371="","",IF(ISERROR([1]!EM_S_EST_NETPROFIT(E371,行业估值!$E$6,deadline)/100000000),"-",[1]!EM_S_EST_NETPROFIT(E371,行业估值!$E$6,deadline)/100000000))</f>
        <v>-</v>
      </c>
      <c r="O371" s="36" t="str">
        <f t="shared" ca="1" si="29"/>
        <v>-</v>
      </c>
      <c r="T371" s="64" t="s">
        <v>820</v>
      </c>
      <c r="U371" s="64" t="s">
        <v>821</v>
      </c>
    </row>
    <row r="372" spans="4:21">
      <c r="D372" s="45" t="str">
        <f>IF(AND(行业估值!$B$39=$G372,COUNTIF($G$2:$G$2552,$G372)&gt;=1),COUNTIF($G$2:G372,$G372),"")</f>
        <v/>
      </c>
      <c r="E372" s="65" t="str">
        <f t="shared" si="25"/>
        <v>000887.SZ</v>
      </c>
      <c r="F372" s="65" t="str">
        <f t="shared" si="26"/>
        <v>中鼎股份</v>
      </c>
      <c r="G372" s="34" t="str">
        <f>IF(E372="","",IF(行业估值!$C$5="申万行业",[1]!EM_S_INFO_INDUSTRY_SW2014(E372,"1"),IF(行业估值!$C$5="证监会行业",[1]!EM_S_INFO_INDUSTRY_CSRC1(E372,"1"),[1]!EM_S_INFO_INDUSTRY_EM2016(E372,"1"))))</f>
        <v>交运设备</v>
      </c>
      <c r="H372" s="34" t="str">
        <f>IF(E372="","",IF($H$1="上证50",[1]!EM_S_INFO_COMPINDEX(E372,"000016"),"")&amp;IF($H$1="上证180",[1]!EM_S_INFO_COMPINDEX(E372,"000010"),"")&amp;IF($H$1="沪深300",[1]!EM_S_INFO_COMPINDEX(E372,"000300"),"")&amp;IF(AND($H$1="上证A股",RIGHT(E372,2)="SH"),"是","")&amp;IF(AND($H$1="深证A股",RIGHT(E372,2)="SZ"),"是","")&amp;IF(AND($H$1="创业板",LEFT(E372,1)-3=0),"是","")&amp;IF(AND($H$1="全部A股",E372&lt;&gt;0),"是","")&amp;IF(AND($H$1="中小板",LEFT(E372,3)="002"),"是",""))</f>
        <v>是</v>
      </c>
      <c r="I372" s="46">
        <f ca="1">IF(E372="","",IF(OR([1]!EM_S_VAL_MV(E372,deadline)="",[1]!EM_S_VAL_MV(E372,deadline)="--",[1]!EM_S_VAL_MV(E372,deadline)="null"),0,[1]!EM_S_VAL_MV(E372,deadline)/100000000))</f>
        <v>98.520202002900007</v>
      </c>
      <c r="J372" s="46">
        <f ca="1">IF(E372="","",IF(RIGHT(LEFT($J$1,6),3)="TTM",[1]!EM_S_FA_PROFIT_TTM(E372,LEFT(RIGHT($J$1,11),10),1)/100000000,[1]!EM_S_STM07_IS(E372,61,LEFT(RIGHT($J$1,5),4)&amp;"-12-31",1)/100000000))</f>
        <v>6.7858977774999998</v>
      </c>
      <c r="K372" s="36">
        <f t="shared" ca="1" si="27"/>
        <v>14.518374021130031</v>
      </c>
      <c r="L372" s="46">
        <f ca="1">IF(E372="","",IF(ISERROR(IF(行业估值!$E$7="最新年报",[1]!EM_S_STM07_BS(E372,140,LEFT(RIGHT($L$1,5),4)&amp;"-12-31",1)/100000000,[1]!EM_S_STM07_BS(E372,140,LEFT(RIGHT($L$1,11),10),1)/100000000)),0,IF(行业估值!$E$7="最新年报",[1]!EM_S_STM07_BS(E372,140,LEFT(RIGHT($L$1,5),4)&amp;"-12-31",1)/100000000,[1]!EM_S_STM07_BS(E372,140,LEFT(RIGHT($L$1,11),10),1)/100000000)))</f>
        <v>87.89481351180001</v>
      </c>
      <c r="M372" s="36">
        <f t="shared" ca="1" si="28"/>
        <v>1.1208875480425649</v>
      </c>
      <c r="N372" s="37">
        <f ca="1">IF(E372="","",IF(ISERROR([1]!EM_S_EST_NETPROFIT(E372,行业估值!$E$6,deadline)/100000000),"-",[1]!EM_S_EST_NETPROFIT(E372,行业估值!$E$6,deadline)/100000000))</f>
        <v>8.1872000000000007</v>
      </c>
      <c r="O372" s="36">
        <f t="shared" ca="1" si="29"/>
        <v>12.033442691384112</v>
      </c>
      <c r="T372" s="64" t="s">
        <v>822</v>
      </c>
      <c r="U372" s="64" t="s">
        <v>823</v>
      </c>
    </row>
    <row r="373" spans="4:21">
      <c r="D373" s="45" t="str">
        <f>IF(AND(行业估值!$B$39=$G373,COUNTIF($G$2:$G$2552,$G373)&gt;=1),COUNTIF($G$2:G373,$G373),"")</f>
        <v/>
      </c>
      <c r="E373" s="65" t="str">
        <f t="shared" si="25"/>
        <v>000888.SZ</v>
      </c>
      <c r="F373" s="65" t="str">
        <f t="shared" si="26"/>
        <v>峨眉山A</v>
      </c>
      <c r="G373" s="34" t="str">
        <f>IF(E373="","",IF(行业估值!$C$5="申万行业",[1]!EM_S_INFO_INDUSTRY_SW2014(E373,"1"),IF(行业估值!$C$5="证监会行业",[1]!EM_S_INFO_INDUSTRY_CSRC1(E373,"1"),[1]!EM_S_INFO_INDUSTRY_EM2016(E373,"1"))))</f>
        <v>休闲、生活及专业服务</v>
      </c>
      <c r="H373" s="34" t="str">
        <f>IF(E373="","",IF($H$1="上证50",[1]!EM_S_INFO_COMPINDEX(E373,"000016"),"")&amp;IF($H$1="上证180",[1]!EM_S_INFO_COMPINDEX(E373,"000010"),"")&amp;IF($H$1="沪深300",[1]!EM_S_INFO_COMPINDEX(E373,"000300"),"")&amp;IF(AND($H$1="上证A股",RIGHT(E373,2)="SH"),"是","")&amp;IF(AND($H$1="深证A股",RIGHT(E373,2)="SZ"),"是","")&amp;IF(AND($H$1="创业板",LEFT(E373,1)-3=0),"是","")&amp;IF(AND($H$1="全部A股",E373&lt;&gt;0),"是","")&amp;IF(AND($H$1="中小板",LEFT(E373,3)="002"),"是",""))</f>
        <v>是</v>
      </c>
      <c r="I373" s="46">
        <f ca="1">IF(E373="","",IF(OR([1]!EM_S_VAL_MV(E373,deadline)="",[1]!EM_S_VAL_MV(E373,deadline)="--",[1]!EM_S_VAL_MV(E373,deadline)="null"),0,[1]!EM_S_VAL_MV(E373,deadline)/100000000))</f>
        <v>32.773994944400002</v>
      </c>
      <c r="J373" s="46">
        <f ca="1">IF(E373="","",IF(RIGHT(LEFT($J$1,6),3)="TTM",[1]!EM_S_FA_PROFIT_TTM(E373,LEFT(RIGHT($J$1,11),10),1)/100000000,[1]!EM_S_STM07_IS(E373,61,LEFT(RIGHT($J$1,5),4)&amp;"-12-31",1)/100000000))</f>
        <v>2.2635877833000002</v>
      </c>
      <c r="K373" s="36">
        <f t="shared" ca="1" si="27"/>
        <v>14.478782394124789</v>
      </c>
      <c r="L373" s="46">
        <f ca="1">IF(E373="","",IF(ISERROR(IF(行业估值!$E$7="最新年报",[1]!EM_S_STM07_BS(E373,140,LEFT(RIGHT($L$1,5),4)&amp;"-12-31",1)/100000000,[1]!EM_S_STM07_BS(E373,140,LEFT(RIGHT($L$1,11),10),1)/100000000)),0,IF(行业估值!$E$7="最新年报",[1]!EM_S_STM07_BS(E373,140,LEFT(RIGHT($L$1,5),4)&amp;"-12-31",1)/100000000,[1]!EM_S_STM07_BS(E373,140,LEFT(RIGHT($L$1,11),10),1)/100000000)))</f>
        <v>24.950623655400001</v>
      </c>
      <c r="M373" s="36">
        <f t="shared" ca="1" si="28"/>
        <v>1.3135541378464426</v>
      </c>
      <c r="N373" s="37">
        <f ca="1">IF(E373="","",IF(ISERROR([1]!EM_S_EST_NETPROFIT(E373,行业估值!$E$6,deadline)/100000000),"-",[1]!EM_S_EST_NETPROFIT(E373,行业估值!$E$6,deadline)/100000000))</f>
        <v>2.2730909090909091</v>
      </c>
      <c r="O373" s="36">
        <f t="shared" ca="1" si="29"/>
        <v>14.418250855399137</v>
      </c>
      <c r="T373" s="64" t="s">
        <v>824</v>
      </c>
      <c r="U373" s="64" t="s">
        <v>825</v>
      </c>
    </row>
    <row r="374" spans="4:21">
      <c r="D374" s="45" t="str">
        <f>IF(AND(行业估值!$B$39=$G374,COUNTIF($G$2:$G$2552,$G374)&gt;=1),COUNTIF($G$2:G374,$G374),"")</f>
        <v/>
      </c>
      <c r="E374" s="65" t="str">
        <f t="shared" si="25"/>
        <v>000889.SZ</v>
      </c>
      <c r="F374" s="65" t="str">
        <f t="shared" si="26"/>
        <v>中嘉博创</v>
      </c>
      <c r="G374" s="34" t="str">
        <f>IF(E374="","",IF(行业估值!$C$5="申万行业",[1]!EM_S_INFO_INDUSTRY_SW2014(E374,"1"),IF(行业估值!$C$5="证监会行业",[1]!EM_S_INFO_INDUSTRY_CSRC1(E374,"1"),[1]!EM_S_INFO_INDUSTRY_EM2016(E374,"1"))))</f>
        <v>信息技术</v>
      </c>
      <c r="H374" s="34" t="str">
        <f>IF(E374="","",IF($H$1="上证50",[1]!EM_S_INFO_COMPINDEX(E374,"000016"),"")&amp;IF($H$1="上证180",[1]!EM_S_INFO_COMPINDEX(E374,"000010"),"")&amp;IF($H$1="沪深300",[1]!EM_S_INFO_COMPINDEX(E374,"000300"),"")&amp;IF(AND($H$1="上证A股",RIGHT(E374,2)="SH"),"是","")&amp;IF(AND($H$1="深证A股",RIGHT(E374,2)="SZ"),"是","")&amp;IF(AND($H$1="创业板",LEFT(E374,1)-3=0),"是","")&amp;IF(AND($H$1="全部A股",E374&lt;&gt;0),"是","")&amp;IF(AND($H$1="中小板",LEFT(E374,3)="002"),"是",""))</f>
        <v>是</v>
      </c>
      <c r="I374" s="46">
        <f ca="1">IF(E374="","",IF(OR([1]!EM_S_VAL_MV(E374,deadline)="",[1]!EM_S_VAL_MV(E374,deadline)="--",[1]!EM_S_VAL_MV(E374,deadline)="null"),0,[1]!EM_S_VAL_MV(E374,deadline)/100000000))</f>
        <v>57.542761938000005</v>
      </c>
      <c r="J374" s="46">
        <f ca="1">IF(E374="","",IF(RIGHT(LEFT($J$1,6),3)="TTM",[1]!EM_S_FA_PROFIT_TTM(E374,LEFT(RIGHT($J$1,11),10),1)/100000000,[1]!EM_S_STM07_IS(E374,61,LEFT(RIGHT($J$1,5),4)&amp;"-12-31",1)/100000000))</f>
        <v>2.0218134271000001</v>
      </c>
      <c r="K374" s="36">
        <f t="shared" ca="1" si="27"/>
        <v>28.460965372327554</v>
      </c>
      <c r="L374" s="46">
        <f ca="1">IF(E374="","",IF(ISERROR(IF(行业估值!$E$7="最新年报",[1]!EM_S_STM07_BS(E374,140,LEFT(RIGHT($L$1,5),4)&amp;"-12-31",1)/100000000,[1]!EM_S_STM07_BS(E374,140,LEFT(RIGHT($L$1,11),10),1)/100000000)),0,IF(行业估值!$E$7="最新年报",[1]!EM_S_STM07_BS(E374,140,LEFT(RIGHT($L$1,5),4)&amp;"-12-31",1)/100000000,[1]!EM_S_STM07_BS(E374,140,LEFT(RIGHT($L$1,11),10),1)/100000000)))</f>
        <v>36.737655711900004</v>
      </c>
      <c r="M374" s="36">
        <f t="shared" ca="1" si="28"/>
        <v>1.5663155643151407</v>
      </c>
      <c r="N374" s="37">
        <f ca="1">IF(E374="","",IF(ISERROR([1]!EM_S_EST_NETPROFIT(E374,行业估值!$E$6,deadline)/100000000),"-",[1]!EM_S_EST_NETPROFIT(E374,行业估值!$E$6,deadline)/100000000))</f>
        <v>3.3451666666666671</v>
      </c>
      <c r="O374" s="36">
        <f t="shared" ca="1" si="29"/>
        <v>17.201762325145733</v>
      </c>
      <c r="T374" s="64" t="s">
        <v>826</v>
      </c>
      <c r="U374" s="64" t="s">
        <v>827</v>
      </c>
    </row>
    <row r="375" spans="4:21">
      <c r="D375" s="45">
        <f>IF(AND(行业估值!$B$39=$G375,COUNTIF($G$2:$G$2552,$G375)&gt;=1),COUNTIF($G$2:G375,$G375),"")</f>
        <v>20</v>
      </c>
      <c r="E375" s="65" t="str">
        <f t="shared" si="25"/>
        <v>000890.SZ</v>
      </c>
      <c r="F375" s="65" t="str">
        <f t="shared" si="26"/>
        <v>法尔胜</v>
      </c>
      <c r="G375" s="34" t="str">
        <f>IF(E375="","",IF(行业估值!$C$5="申万行业",[1]!EM_S_INFO_INDUSTRY_SW2014(E375,"1"),IF(行业估值!$C$5="证监会行业",[1]!EM_S_INFO_INDUSTRY_CSRC1(E375,"1"),[1]!EM_S_INFO_INDUSTRY_EM2016(E375,"1"))))</f>
        <v>机械设备</v>
      </c>
      <c r="H375" s="34" t="str">
        <f>IF(E375="","",IF($H$1="上证50",[1]!EM_S_INFO_COMPINDEX(E375,"000016"),"")&amp;IF($H$1="上证180",[1]!EM_S_INFO_COMPINDEX(E375,"000010"),"")&amp;IF($H$1="沪深300",[1]!EM_S_INFO_COMPINDEX(E375,"000300"),"")&amp;IF(AND($H$1="上证A股",RIGHT(E375,2)="SH"),"是","")&amp;IF(AND($H$1="深证A股",RIGHT(E375,2)="SZ"),"是","")&amp;IF(AND($H$1="创业板",LEFT(E375,1)-3=0),"是","")&amp;IF(AND($H$1="全部A股",E375&lt;&gt;0),"是","")&amp;IF(AND($H$1="中小板",LEFT(E375,3)="002"),"是",""))</f>
        <v>是</v>
      </c>
      <c r="I375" s="46">
        <f ca="1">IF(E375="","",IF(OR([1]!EM_S_VAL_MV(E375,deadline)="",[1]!EM_S_VAL_MV(E375,deadline)="--",[1]!EM_S_VAL_MV(E375,deadline)="null"),0,[1]!EM_S_VAL_MV(E375,deadline)/100000000))</f>
        <v>20.121004800000001</v>
      </c>
      <c r="J375" s="46">
        <f ca="1">IF(E375="","",IF(RIGHT(LEFT($J$1,6),3)="TTM",[1]!EM_S_FA_PROFIT_TTM(E375,LEFT(RIGHT($J$1,11),10),1)/100000000,[1]!EM_S_STM07_IS(E375,61,LEFT(RIGHT($J$1,5),4)&amp;"-12-31",1)/100000000))</f>
        <v>-3.3984443607999997</v>
      </c>
      <c r="K375" s="36">
        <f t="shared" ca="1" si="27"/>
        <v>-5.9206515287081185</v>
      </c>
      <c r="L375" s="46">
        <f ca="1">IF(E375="","",IF(ISERROR(IF(行业估值!$E$7="最新年报",[1]!EM_S_STM07_BS(E375,140,LEFT(RIGHT($L$1,5),4)&amp;"-12-31",1)/100000000,[1]!EM_S_STM07_BS(E375,140,LEFT(RIGHT($L$1,11),10),1)/100000000)),0,IF(行业估值!$E$7="最新年报",[1]!EM_S_STM07_BS(E375,140,LEFT(RIGHT($L$1,5),4)&amp;"-12-31",1)/100000000,[1]!EM_S_STM07_BS(E375,140,LEFT(RIGHT($L$1,11),10),1)/100000000)))</f>
        <v>5.3113172264999999</v>
      </c>
      <c r="M375" s="36">
        <f t="shared" ca="1" si="28"/>
        <v>3.7883266884548608</v>
      </c>
      <c r="N375" s="37" t="str">
        <f ca="1">IF(E375="","",IF(ISERROR([1]!EM_S_EST_NETPROFIT(E375,行业估值!$E$6,deadline)/100000000),"-",[1]!EM_S_EST_NETPROFIT(E375,行业估值!$E$6,deadline)/100000000))</f>
        <v>-</v>
      </c>
      <c r="O375" s="36" t="str">
        <f t="shared" ca="1" si="29"/>
        <v>-</v>
      </c>
      <c r="T375" s="64" t="s">
        <v>828</v>
      </c>
      <c r="U375" s="64" t="s">
        <v>829</v>
      </c>
    </row>
    <row r="376" spans="4:21">
      <c r="D376" s="45" t="str">
        <f>IF(AND(行业估值!$B$39=$G376,COUNTIF($G$2:$G$2552,$G376)&gt;=1),COUNTIF($G$2:G376,$G376),"")</f>
        <v/>
      </c>
      <c r="E376" s="65" t="str">
        <f t="shared" si="25"/>
        <v>000892.SZ</v>
      </c>
      <c r="F376" s="65" t="str">
        <f t="shared" si="26"/>
        <v>欢瑞世纪</v>
      </c>
      <c r="G376" s="34" t="str">
        <f>IF(E376="","",IF(行业估值!$C$5="申万行业",[1]!EM_S_INFO_INDUSTRY_SW2014(E376,"1"),IF(行业估值!$C$5="证监会行业",[1]!EM_S_INFO_INDUSTRY_CSRC1(E376,"1"),[1]!EM_S_INFO_INDUSTRY_EM2016(E376,"1"))))</f>
        <v>文化传媒</v>
      </c>
      <c r="H376" s="34" t="str">
        <f>IF(E376="","",IF($H$1="上证50",[1]!EM_S_INFO_COMPINDEX(E376,"000016"),"")&amp;IF($H$1="上证180",[1]!EM_S_INFO_COMPINDEX(E376,"000010"),"")&amp;IF($H$1="沪深300",[1]!EM_S_INFO_COMPINDEX(E376,"000300"),"")&amp;IF(AND($H$1="上证A股",RIGHT(E376,2)="SH"),"是","")&amp;IF(AND($H$1="深证A股",RIGHT(E376,2)="SZ"),"是","")&amp;IF(AND($H$1="创业板",LEFT(E376,1)-3=0),"是","")&amp;IF(AND($H$1="全部A股",E376&lt;&gt;0),"是","")&amp;IF(AND($H$1="中小板",LEFT(E376,3)="002"),"是",""))</f>
        <v>是</v>
      </c>
      <c r="I376" s="46">
        <f ca="1">IF(E376="","",IF(OR([1]!EM_S_VAL_MV(E376,deadline)="",[1]!EM_S_VAL_MV(E376,deadline)="--",[1]!EM_S_VAL_MV(E376,deadline)="null"),0,[1]!EM_S_VAL_MV(E376,deadline)/100000000))</f>
        <v>51.697670927099999</v>
      </c>
      <c r="J376" s="46">
        <f ca="1">IF(E376="","",IF(RIGHT(LEFT($J$1,6),3)="TTM",[1]!EM_S_FA_PROFIT_TTM(E376,LEFT(RIGHT($J$1,11),10),1)/100000000,[1]!EM_S_STM07_IS(E376,61,LEFT(RIGHT($J$1,5),4)&amp;"-12-31",1)/100000000))</f>
        <v>1.5758847122999999</v>
      </c>
      <c r="K376" s="36">
        <f t="shared" ca="1" si="27"/>
        <v>32.805490480104581</v>
      </c>
      <c r="L376" s="46">
        <f ca="1">IF(E376="","",IF(ISERROR(IF(行业估值!$E$7="最新年报",[1]!EM_S_STM07_BS(E376,140,LEFT(RIGHT($L$1,5),4)&amp;"-12-31",1)/100000000,[1]!EM_S_STM07_BS(E376,140,LEFT(RIGHT($L$1,11),10),1)/100000000)),0,IF(行业估值!$E$7="最新年报",[1]!EM_S_STM07_BS(E376,140,LEFT(RIGHT($L$1,5),4)&amp;"-12-31",1)/100000000,[1]!EM_S_STM07_BS(E376,140,LEFT(RIGHT($L$1,11),10),1)/100000000)))</f>
        <v>34.521920038499999</v>
      </c>
      <c r="M376" s="36">
        <f t="shared" ca="1" si="28"/>
        <v>1.4975317383692746</v>
      </c>
      <c r="N376" s="37" t="str">
        <f ca="1">IF(E376="","",IF(ISERROR([1]!EM_S_EST_NETPROFIT(E376,行业估值!$E$6,deadline)/100000000),"-",[1]!EM_S_EST_NETPROFIT(E376,行业估值!$E$6,deadline)/100000000))</f>
        <v>-</v>
      </c>
      <c r="O376" s="36" t="str">
        <f t="shared" ca="1" si="29"/>
        <v>-</v>
      </c>
      <c r="T376" s="64" t="s">
        <v>830</v>
      </c>
      <c r="U376" s="64" t="s">
        <v>831</v>
      </c>
    </row>
    <row r="377" spans="4:21">
      <c r="D377" s="45" t="str">
        <f>IF(AND(行业估值!$B$39=$G377,COUNTIF($G$2:$G$2552,$G377)&gt;=1),COUNTIF($G$2:G377,$G377),"")</f>
        <v/>
      </c>
      <c r="E377" s="65" t="str">
        <f t="shared" si="25"/>
        <v>000893.SZ</v>
      </c>
      <c r="F377" s="65" t="str">
        <f t="shared" si="26"/>
        <v>东凌国际</v>
      </c>
      <c r="G377" s="34" t="str">
        <f>IF(E377="","",IF(行业估值!$C$5="申万行业",[1]!EM_S_INFO_INDUSTRY_SW2014(E377,"1"),IF(行业估值!$C$5="证监会行业",[1]!EM_S_INFO_INDUSTRY_CSRC1(E377,"1"),[1]!EM_S_INFO_INDUSTRY_EM2016(E377,"1"))))</f>
        <v>基础化工</v>
      </c>
      <c r="H377" s="34" t="str">
        <f>IF(E377="","",IF($H$1="上证50",[1]!EM_S_INFO_COMPINDEX(E377,"000016"),"")&amp;IF($H$1="上证180",[1]!EM_S_INFO_COMPINDEX(E377,"000010"),"")&amp;IF($H$1="沪深300",[1]!EM_S_INFO_COMPINDEX(E377,"000300"),"")&amp;IF(AND($H$1="上证A股",RIGHT(E377,2)="SH"),"是","")&amp;IF(AND($H$1="深证A股",RIGHT(E377,2)="SZ"),"是","")&amp;IF(AND($H$1="创业板",LEFT(E377,1)-3=0),"是","")&amp;IF(AND($H$1="全部A股",E377&lt;&gt;0),"是","")&amp;IF(AND($H$1="中小板",LEFT(E377,3)="002"),"是",""))</f>
        <v>是</v>
      </c>
      <c r="I377" s="46">
        <f ca="1">IF(E377="","",IF(OR([1]!EM_S_VAL_MV(E377,deadline)="",[1]!EM_S_VAL_MV(E377,deadline)="--",[1]!EM_S_VAL_MV(E377,deadline)="null"),0,[1]!EM_S_VAL_MV(E377,deadline)/100000000))</f>
        <v>47.0793835184</v>
      </c>
      <c r="J377" s="46">
        <f ca="1">IF(E377="","",IF(RIGHT(LEFT($J$1,6),3)="TTM",[1]!EM_S_FA_PROFIT_TTM(E377,LEFT(RIGHT($J$1,11),10),1)/100000000,[1]!EM_S_STM07_IS(E377,61,LEFT(RIGHT($J$1,5),4)&amp;"-12-31",1)/100000000))</f>
        <v>0.44089343549999999</v>
      </c>
      <c r="K377" s="36">
        <f t="shared" ca="1" si="27"/>
        <v>106.78177475019358</v>
      </c>
      <c r="L377" s="46">
        <f ca="1">IF(E377="","",IF(ISERROR(IF(行业估值!$E$7="最新年报",[1]!EM_S_STM07_BS(E377,140,LEFT(RIGHT($L$1,5),4)&amp;"-12-31",1)/100000000,[1]!EM_S_STM07_BS(E377,140,LEFT(RIGHT($L$1,11),10),1)/100000000)),0,IF(行业估值!$E$7="最新年报",[1]!EM_S_STM07_BS(E377,140,LEFT(RIGHT($L$1,5),4)&amp;"-12-31",1)/100000000,[1]!EM_S_STM07_BS(E377,140,LEFT(RIGHT($L$1,11),10),1)/100000000)))</f>
        <v>36.461077898399999</v>
      </c>
      <c r="M377" s="36">
        <f t="shared" ca="1" si="28"/>
        <v>1.291223031024707</v>
      </c>
      <c r="N377" s="37" t="str">
        <f ca="1">IF(E377="","",IF(ISERROR([1]!EM_S_EST_NETPROFIT(E377,行业估值!$E$6,deadline)/100000000),"-",[1]!EM_S_EST_NETPROFIT(E377,行业估值!$E$6,deadline)/100000000))</f>
        <v>-</v>
      </c>
      <c r="O377" s="36" t="str">
        <f t="shared" ca="1" si="29"/>
        <v>-</v>
      </c>
      <c r="T377" s="64" t="s">
        <v>7201</v>
      </c>
      <c r="U377" s="64" t="s">
        <v>832</v>
      </c>
    </row>
    <row r="378" spans="4:21">
      <c r="D378" s="45" t="str">
        <f>IF(AND(行业估值!$B$39=$G378,COUNTIF($G$2:$G$2552,$G378)&gt;=1),COUNTIF($G$2:G378,$G378),"")</f>
        <v/>
      </c>
      <c r="E378" s="65" t="str">
        <f t="shared" si="25"/>
        <v>000895.SZ</v>
      </c>
      <c r="F378" s="65" t="str">
        <f t="shared" si="26"/>
        <v>双汇发展</v>
      </c>
      <c r="G378" s="34" t="str">
        <f>IF(E378="","",IF(行业估值!$C$5="申万行业",[1]!EM_S_INFO_INDUSTRY_SW2014(E378,"1"),IF(行业估值!$C$5="证监会行业",[1]!EM_S_INFO_INDUSTRY_CSRC1(E378,"1"),[1]!EM_S_INFO_INDUSTRY_EM2016(E378,"1"))))</f>
        <v>食品饮料</v>
      </c>
      <c r="H378" s="34" t="str">
        <f>IF(E378="","",IF($H$1="上证50",[1]!EM_S_INFO_COMPINDEX(E378,"000016"),"")&amp;IF($H$1="上证180",[1]!EM_S_INFO_COMPINDEX(E378,"000010"),"")&amp;IF($H$1="沪深300",[1]!EM_S_INFO_COMPINDEX(E378,"000300"),"")&amp;IF(AND($H$1="上证A股",RIGHT(E378,2)="SH"),"是","")&amp;IF(AND($H$1="深证A股",RIGHT(E378,2)="SZ"),"是","")&amp;IF(AND($H$1="创业板",LEFT(E378,1)-3=0),"是","")&amp;IF(AND($H$1="全部A股",E378&lt;&gt;0),"是","")&amp;IF(AND($H$1="中小板",LEFT(E378,3)="002"),"是",""))</f>
        <v>是</v>
      </c>
      <c r="I378" s="46">
        <f ca="1">IF(E378="","",IF(OR([1]!EM_S_VAL_MV(E378,deadline)="",[1]!EM_S_VAL_MV(E378,deadline)="--",[1]!EM_S_VAL_MV(E378,deadline)="null"),0,[1]!EM_S_VAL_MV(E378,deadline)/100000000))</f>
        <v>1023.3346991769999</v>
      </c>
      <c r="J378" s="46">
        <f ca="1">IF(E378="","",IF(RIGHT(LEFT($J$1,6),3)="TTM",[1]!EM_S_FA_PROFIT_TTM(E378,LEFT(RIGHT($J$1,11),10),1)/100000000,[1]!EM_S_STM07_IS(E378,61,LEFT(RIGHT($J$1,5),4)&amp;"-12-31",1)/100000000))</f>
        <v>54.367261139700005</v>
      </c>
      <c r="K378" s="36">
        <f t="shared" ca="1" si="27"/>
        <v>18.822627399741158</v>
      </c>
      <c r="L378" s="46">
        <f ca="1">IF(E378="","",IF(ISERROR(IF(行业估值!$E$7="最新年报",[1]!EM_S_STM07_BS(E378,140,LEFT(RIGHT($L$1,5),4)&amp;"-12-31",1)/100000000,[1]!EM_S_STM07_BS(E378,140,LEFT(RIGHT($L$1,11),10),1)/100000000)),0,IF(行业估值!$E$7="最新年报",[1]!EM_S_STM07_BS(E378,140,LEFT(RIGHT($L$1,5),4)&amp;"-12-31",1)/100000000,[1]!EM_S_STM07_BS(E378,140,LEFT(RIGHT($L$1,11),10),1)/100000000)))</f>
        <v>151.8973227873</v>
      </c>
      <c r="M378" s="36">
        <f t="shared" ca="1" si="28"/>
        <v>6.7370160342454701</v>
      </c>
      <c r="N378" s="37">
        <f ca="1">IF(E378="","",IF(ISERROR([1]!EM_S_EST_NETPROFIT(E378,行业估值!$E$6,deadline)/100000000),"-",[1]!EM_S_EST_NETPROFIT(E378,行业估值!$E$6,deadline)/100000000))</f>
        <v>52.78107</v>
      </c>
      <c r="O378" s="36">
        <f t="shared" ca="1" si="29"/>
        <v>19.388290142223337</v>
      </c>
      <c r="T378" s="64" t="s">
        <v>833</v>
      </c>
      <c r="U378" s="64" t="s">
        <v>834</v>
      </c>
    </row>
    <row r="379" spans="4:21">
      <c r="D379" s="45" t="str">
        <f>IF(AND(行业估值!$B$39=$G379,COUNTIF($G$2:$G$2552,$G379)&gt;=1),COUNTIF($G$2:G379,$G379),"")</f>
        <v/>
      </c>
      <c r="E379" s="65" t="str">
        <f t="shared" si="25"/>
        <v>000897.SZ</v>
      </c>
      <c r="F379" s="65" t="str">
        <f t="shared" si="26"/>
        <v>*ST津滨</v>
      </c>
      <c r="G379" s="34" t="str">
        <f>IF(E379="","",IF(行业估值!$C$5="申万行业",[1]!EM_S_INFO_INDUSTRY_SW2014(E379,"1"),IF(行业估值!$C$5="证监会行业",[1]!EM_S_INFO_INDUSTRY_CSRC1(E379,"1"),[1]!EM_S_INFO_INDUSTRY_EM2016(E379,"1"))))</f>
        <v>房地产</v>
      </c>
      <c r="H379" s="34" t="str">
        <f>IF(E379="","",IF($H$1="上证50",[1]!EM_S_INFO_COMPINDEX(E379,"000016"),"")&amp;IF($H$1="上证180",[1]!EM_S_INFO_COMPINDEX(E379,"000010"),"")&amp;IF($H$1="沪深300",[1]!EM_S_INFO_COMPINDEX(E379,"000300"),"")&amp;IF(AND($H$1="上证A股",RIGHT(E379,2)="SH"),"是","")&amp;IF(AND($H$1="深证A股",RIGHT(E379,2)="SZ"),"是","")&amp;IF(AND($H$1="创业板",LEFT(E379,1)-3=0),"是","")&amp;IF(AND($H$1="全部A股",E379&lt;&gt;0),"是","")&amp;IF(AND($H$1="中小板",LEFT(E379,3)="002"),"是",""))</f>
        <v>是</v>
      </c>
      <c r="I379" s="46">
        <f ca="1">IF(E379="","",IF(OR([1]!EM_S_VAL_MV(E379,deadline)="",[1]!EM_S_VAL_MV(E379,deadline)="--",[1]!EM_S_VAL_MV(E379,deadline)="null"),0,[1]!EM_S_VAL_MV(E379,deadline)/100000000))</f>
        <v>31.213354116199998</v>
      </c>
      <c r="J379" s="46">
        <f ca="1">IF(E379="","",IF(RIGHT(LEFT($J$1,6),3)="TTM",[1]!EM_S_FA_PROFIT_TTM(E379,LEFT(RIGHT($J$1,11),10),1)/100000000,[1]!EM_S_STM07_IS(E379,61,LEFT(RIGHT($J$1,5),4)&amp;"-12-31",1)/100000000))</f>
        <v>-1.5090879475999999</v>
      </c>
      <c r="K379" s="36">
        <f t="shared" ca="1" si="27"/>
        <v>-20.68358849849713</v>
      </c>
      <c r="L379" s="46">
        <f ca="1">IF(E379="","",IF(ISERROR(IF(行业估值!$E$7="最新年报",[1]!EM_S_STM07_BS(E379,140,LEFT(RIGHT($L$1,5),4)&amp;"-12-31",1)/100000000,[1]!EM_S_STM07_BS(E379,140,LEFT(RIGHT($L$1,11),10),1)/100000000)),0,IF(行业估值!$E$7="最新年报",[1]!EM_S_STM07_BS(E379,140,LEFT(RIGHT($L$1,5),4)&amp;"-12-31",1)/100000000,[1]!EM_S_STM07_BS(E379,140,LEFT(RIGHT($L$1,11),10),1)/100000000)))</f>
        <v>10.1662737438</v>
      </c>
      <c r="M379" s="36">
        <f t="shared" ca="1" si="28"/>
        <v>3.0702846394664283</v>
      </c>
      <c r="N379" s="37" t="str">
        <f ca="1">IF(E379="","",IF(ISERROR([1]!EM_S_EST_NETPROFIT(E379,行业估值!$E$6,deadline)/100000000),"-",[1]!EM_S_EST_NETPROFIT(E379,行业估值!$E$6,deadline)/100000000))</f>
        <v>-</v>
      </c>
      <c r="O379" s="36" t="str">
        <f t="shared" ca="1" si="29"/>
        <v>-</v>
      </c>
      <c r="T379" s="64" t="s">
        <v>835</v>
      </c>
      <c r="U379" s="64" t="s">
        <v>836</v>
      </c>
    </row>
    <row r="380" spans="4:21">
      <c r="D380" s="45" t="str">
        <f>IF(AND(行业估值!$B$39=$G380,COUNTIF($G$2:$G$2552,$G380)&gt;=1),COUNTIF($G$2:G380,$G380),"")</f>
        <v/>
      </c>
      <c r="E380" s="65" t="str">
        <f t="shared" si="25"/>
        <v>000898.SZ</v>
      </c>
      <c r="F380" s="65" t="str">
        <f t="shared" si="26"/>
        <v>鞍钢股份</v>
      </c>
      <c r="G380" s="34" t="str">
        <f>IF(E380="","",IF(行业估值!$C$5="申万行业",[1]!EM_S_INFO_INDUSTRY_SW2014(E380,"1"),IF(行业估值!$C$5="证监会行业",[1]!EM_S_INFO_INDUSTRY_CSRC1(E380,"1"),[1]!EM_S_INFO_INDUSTRY_EM2016(E380,"1"))))</f>
        <v>钢铁</v>
      </c>
      <c r="H380" s="34" t="str">
        <f>IF(E380="","",IF($H$1="上证50",[1]!EM_S_INFO_COMPINDEX(E380,"000016"),"")&amp;IF($H$1="上证180",[1]!EM_S_INFO_COMPINDEX(E380,"000010"),"")&amp;IF($H$1="沪深300",[1]!EM_S_INFO_COMPINDEX(E380,"000300"),"")&amp;IF(AND($H$1="上证A股",RIGHT(E380,2)="SH"),"是","")&amp;IF(AND($H$1="深证A股",RIGHT(E380,2)="SZ"),"是","")&amp;IF(AND($H$1="创业板",LEFT(E380,1)-3=0),"是","")&amp;IF(AND($H$1="全部A股",E380&lt;&gt;0),"是","")&amp;IF(AND($H$1="中小板",LEFT(E380,3)="002"),"是",""))</f>
        <v>是</v>
      </c>
      <c r="I380" s="46">
        <f ca="1">IF(E380="","",IF(OR([1]!EM_S_VAL_MV(E380,deadline)="",[1]!EM_S_VAL_MV(E380,deadline)="--",[1]!EM_S_VAL_MV(E380,deadline)="null"),0,[1]!EM_S_VAL_MV(E380,deadline)/100000000))</f>
        <v>297.20590635159999</v>
      </c>
      <c r="J380" s="46">
        <f ca="1">IF(E380="","",IF(RIGHT(LEFT($J$1,6),3)="TTM",[1]!EM_S_FA_PROFIT_TTM(E380,LEFT(RIGHT($J$1,11),10),1)/100000000,[1]!EM_S_STM07_IS(E380,61,LEFT(RIGHT($J$1,5),4)&amp;"-12-31",1)/100000000))</f>
        <v>28.19</v>
      </c>
      <c r="K380" s="36">
        <f t="shared" ca="1" si="27"/>
        <v>10.54295517387726</v>
      </c>
      <c r="L380" s="46">
        <f ca="1">IF(E380="","",IF(ISERROR(IF(行业估值!$E$7="最新年报",[1]!EM_S_STM07_BS(E380,140,LEFT(RIGHT($L$1,5),4)&amp;"-12-31",1)/100000000,[1]!EM_S_STM07_BS(E380,140,LEFT(RIGHT($L$1,11),10),1)/100000000)),0,IF(行业估值!$E$7="最新年报",[1]!EM_S_STM07_BS(E380,140,LEFT(RIGHT($L$1,5),4)&amp;"-12-31",1)/100000000,[1]!EM_S_STM07_BS(E380,140,LEFT(RIGHT($L$1,11),10),1)/100000000)))</f>
        <v>520.64</v>
      </c>
      <c r="M380" s="36">
        <f t="shared" ca="1" si="28"/>
        <v>0.57084723869007381</v>
      </c>
      <c r="N380" s="37">
        <f ca="1">IF(E380="","",IF(ISERROR([1]!EM_S_EST_NETPROFIT(E380,行业估值!$E$6,deadline)/100000000),"-",[1]!EM_S_EST_NETPROFIT(E380,行业估值!$E$6,deadline)/100000000))</f>
        <v>24.34</v>
      </c>
      <c r="O380" s="36">
        <f t="shared" ca="1" si="29"/>
        <v>12.210595988151191</v>
      </c>
      <c r="T380" s="64" t="s">
        <v>837</v>
      </c>
      <c r="U380" s="64" t="s">
        <v>838</v>
      </c>
    </row>
    <row r="381" spans="4:21">
      <c r="D381" s="45" t="str">
        <f>IF(AND(行业估值!$B$39=$G381,COUNTIF($G$2:$G$2552,$G381)&gt;=1),COUNTIF($G$2:G381,$G381),"")</f>
        <v/>
      </c>
      <c r="E381" s="65" t="str">
        <f t="shared" si="25"/>
        <v>000899.SZ</v>
      </c>
      <c r="F381" s="65" t="str">
        <f t="shared" si="26"/>
        <v>赣能股份</v>
      </c>
      <c r="G381" s="34" t="str">
        <f>IF(E381="","",IF(行业估值!$C$5="申万行业",[1]!EM_S_INFO_INDUSTRY_SW2014(E381,"1"),IF(行业估值!$C$5="证监会行业",[1]!EM_S_INFO_INDUSTRY_CSRC1(E381,"1"),[1]!EM_S_INFO_INDUSTRY_EM2016(E381,"1"))))</f>
        <v>公用事业</v>
      </c>
      <c r="H381" s="34" t="str">
        <f>IF(E381="","",IF($H$1="上证50",[1]!EM_S_INFO_COMPINDEX(E381,"000016"),"")&amp;IF($H$1="上证180",[1]!EM_S_INFO_COMPINDEX(E381,"000010"),"")&amp;IF($H$1="沪深300",[1]!EM_S_INFO_COMPINDEX(E381,"000300"),"")&amp;IF(AND($H$1="上证A股",RIGHT(E381,2)="SH"),"是","")&amp;IF(AND($H$1="深证A股",RIGHT(E381,2)="SZ"),"是","")&amp;IF(AND($H$1="创业板",LEFT(E381,1)-3=0),"是","")&amp;IF(AND($H$1="全部A股",E381&lt;&gt;0),"是","")&amp;IF(AND($H$1="中小板",LEFT(E381,3)="002"),"是",""))</f>
        <v>是</v>
      </c>
      <c r="I381" s="46">
        <f ca="1">IF(E381="","",IF(OR([1]!EM_S_VAL_MV(E381,deadline)="",[1]!EM_S_VAL_MV(E381,deadline)="--",[1]!EM_S_VAL_MV(E381,deadline)="null"),0,[1]!EM_S_VAL_MV(E381,deadline)/100000000))</f>
        <v>46.051990271999998</v>
      </c>
      <c r="J381" s="46">
        <f ca="1">IF(E381="","",IF(RIGHT(LEFT($J$1,6),3)="TTM",[1]!EM_S_FA_PROFIT_TTM(E381,LEFT(RIGHT($J$1,11),10),1)/100000000,[1]!EM_S_STM07_IS(E381,61,LEFT(RIGHT($J$1,5),4)&amp;"-12-31",1)/100000000))</f>
        <v>2.8258092195</v>
      </c>
      <c r="K381" s="36">
        <f t="shared" ca="1" si="27"/>
        <v>16.296921233822168</v>
      </c>
      <c r="L381" s="46">
        <f ca="1">IF(E381="","",IF(ISERROR(IF(行业估值!$E$7="最新年报",[1]!EM_S_STM07_BS(E381,140,LEFT(RIGHT($L$1,5),4)&amp;"-12-31",1)/100000000,[1]!EM_S_STM07_BS(E381,140,LEFT(RIGHT($L$1,11),10),1)/100000000)),0,IF(行业估值!$E$7="最新年报",[1]!EM_S_STM07_BS(E381,140,LEFT(RIGHT($L$1,5),4)&amp;"-12-31",1)/100000000,[1]!EM_S_STM07_BS(E381,140,LEFT(RIGHT($L$1,11),10),1)/100000000)))</f>
        <v>48.2156791711</v>
      </c>
      <c r="M381" s="36">
        <f t="shared" ca="1" si="28"/>
        <v>0.95512478645334742</v>
      </c>
      <c r="N381" s="37">
        <f ca="1">IF(E381="","",IF(ISERROR([1]!EM_S_EST_NETPROFIT(E381,行业估值!$E$6,deadline)/100000000),"-",[1]!EM_S_EST_NETPROFIT(E381,行业估值!$E$6,deadline)/100000000))</f>
        <v>3.4156</v>
      </c>
      <c r="O381" s="36">
        <f t="shared" ca="1" si="29"/>
        <v>13.48284057617988</v>
      </c>
      <c r="T381" s="64" t="s">
        <v>839</v>
      </c>
      <c r="U381" s="64" t="s">
        <v>840</v>
      </c>
    </row>
    <row r="382" spans="4:21">
      <c r="D382" s="45" t="str">
        <f>IF(AND(行业估值!$B$39=$G382,COUNTIF($G$2:$G$2552,$G382)&gt;=1),COUNTIF($G$2:G382,$G382),"")</f>
        <v/>
      </c>
      <c r="E382" s="65" t="str">
        <f t="shared" si="25"/>
        <v>000900.SZ</v>
      </c>
      <c r="F382" s="65" t="str">
        <f t="shared" si="26"/>
        <v>现代投资</v>
      </c>
      <c r="G382" s="34" t="str">
        <f>IF(E382="","",IF(行业估值!$C$5="申万行业",[1]!EM_S_INFO_INDUSTRY_SW2014(E382,"1"),IF(行业估值!$C$5="证监会行业",[1]!EM_S_INFO_INDUSTRY_CSRC1(E382,"1"),[1]!EM_S_INFO_INDUSTRY_EM2016(E382,"1"))))</f>
        <v>交通运输</v>
      </c>
      <c r="H382" s="34" t="str">
        <f>IF(E382="","",IF($H$1="上证50",[1]!EM_S_INFO_COMPINDEX(E382,"000016"),"")&amp;IF($H$1="上证180",[1]!EM_S_INFO_COMPINDEX(E382,"000010"),"")&amp;IF($H$1="沪深300",[1]!EM_S_INFO_COMPINDEX(E382,"000300"),"")&amp;IF(AND($H$1="上证A股",RIGHT(E382,2)="SH"),"是","")&amp;IF(AND($H$1="深证A股",RIGHT(E382,2)="SZ"),"是","")&amp;IF(AND($H$1="创业板",LEFT(E382,1)-3=0),"是","")&amp;IF(AND($H$1="全部A股",E382&lt;&gt;0),"是","")&amp;IF(AND($H$1="中小板",LEFT(E382,3)="002"),"是",""))</f>
        <v>是</v>
      </c>
      <c r="I382" s="46">
        <f ca="1">IF(E382="","",IF(OR([1]!EM_S_VAL_MV(E382,deadline)="",[1]!EM_S_VAL_MV(E382,deadline)="--",[1]!EM_S_VAL_MV(E382,deadline)="null"),0,[1]!EM_S_VAL_MV(E382,deadline)/100000000))</f>
        <v>63.293441527799999</v>
      </c>
      <c r="J382" s="46">
        <f ca="1">IF(E382="","",IF(RIGHT(LEFT($J$1,6),3)="TTM",[1]!EM_S_FA_PROFIT_TTM(E382,LEFT(RIGHT($J$1,11),10),1)/100000000,[1]!EM_S_STM07_IS(E382,61,LEFT(RIGHT($J$1,5),4)&amp;"-12-31",1)/100000000))</f>
        <v>9.7376051224999998</v>
      </c>
      <c r="K382" s="36">
        <f t="shared" ca="1" si="27"/>
        <v>6.4998981506810427</v>
      </c>
      <c r="L382" s="46">
        <f ca="1">IF(E382="","",IF(ISERROR(IF(行业估值!$E$7="最新年报",[1]!EM_S_STM07_BS(E382,140,LEFT(RIGHT($L$1,5),4)&amp;"-12-31",1)/100000000,[1]!EM_S_STM07_BS(E382,140,LEFT(RIGHT($L$1,11),10),1)/100000000)),0,IF(行业估值!$E$7="最新年报",[1]!EM_S_STM07_BS(E382,140,LEFT(RIGHT($L$1,5),4)&amp;"-12-31",1)/100000000,[1]!EM_S_STM07_BS(E382,140,LEFT(RIGHT($L$1,11),10),1)/100000000)))</f>
        <v>99.16631918360001</v>
      </c>
      <c r="M382" s="36">
        <f t="shared" ca="1" si="28"/>
        <v>0.63825542834373328</v>
      </c>
      <c r="N382" s="37" t="str">
        <f ca="1">IF(E382="","",IF(ISERROR([1]!EM_S_EST_NETPROFIT(E382,行业估值!$E$6,deadline)/100000000),"-",[1]!EM_S_EST_NETPROFIT(E382,行业估值!$E$6,deadline)/100000000))</f>
        <v>-</v>
      </c>
      <c r="O382" s="36" t="str">
        <f t="shared" ca="1" si="29"/>
        <v>-</v>
      </c>
      <c r="T382" s="64" t="s">
        <v>841</v>
      </c>
      <c r="U382" s="64" t="s">
        <v>842</v>
      </c>
    </row>
    <row r="383" spans="4:21">
      <c r="D383" s="45">
        <f>IF(AND(行业估值!$B$39=$G383,COUNTIF($G$2:$G$2552,$G383)&gt;=1),COUNTIF($G$2:G383,$G383),"")</f>
        <v>21</v>
      </c>
      <c r="E383" s="65" t="str">
        <f t="shared" si="25"/>
        <v>000901.SZ</v>
      </c>
      <c r="F383" s="65" t="str">
        <f t="shared" si="26"/>
        <v>航天科技</v>
      </c>
      <c r="G383" s="34" t="str">
        <f>IF(E383="","",IF(行业估值!$C$5="申万行业",[1]!EM_S_INFO_INDUSTRY_SW2014(E383,"1"),IF(行业估值!$C$5="证监会行业",[1]!EM_S_INFO_INDUSTRY_CSRC1(E383,"1"),[1]!EM_S_INFO_INDUSTRY_EM2016(E383,"1"))))</f>
        <v>机械设备</v>
      </c>
      <c r="H383" s="34" t="str">
        <f>IF(E383="","",IF($H$1="上证50",[1]!EM_S_INFO_COMPINDEX(E383,"000016"),"")&amp;IF($H$1="上证180",[1]!EM_S_INFO_COMPINDEX(E383,"000010"),"")&amp;IF($H$1="沪深300",[1]!EM_S_INFO_COMPINDEX(E383,"000300"),"")&amp;IF(AND($H$1="上证A股",RIGHT(E383,2)="SH"),"是","")&amp;IF(AND($H$1="深证A股",RIGHT(E383,2)="SZ"),"是","")&amp;IF(AND($H$1="创业板",LEFT(E383,1)-3=0),"是","")&amp;IF(AND($H$1="全部A股",E383&lt;&gt;0),"是","")&amp;IF(AND($H$1="中小板",LEFT(E383,3)="002"),"是",""))</f>
        <v>是</v>
      </c>
      <c r="I383" s="46">
        <f ca="1">IF(E383="","",IF(OR([1]!EM_S_VAL_MV(E383,deadline)="",[1]!EM_S_VAL_MV(E383,deadline)="--",[1]!EM_S_VAL_MV(E383,deadline)="null"),0,[1]!EM_S_VAL_MV(E383,deadline)/100000000))</f>
        <v>63.445901169399995</v>
      </c>
      <c r="J383" s="46">
        <f ca="1">IF(E383="","",IF(RIGHT(LEFT($J$1,6),3)="TTM",[1]!EM_S_FA_PROFIT_TTM(E383,LEFT(RIGHT($J$1,11),10),1)/100000000,[1]!EM_S_STM07_IS(E383,61,LEFT(RIGHT($J$1,5),4)&amp;"-12-31",1)/100000000))</f>
        <v>1.7453614733</v>
      </c>
      <c r="K383" s="36">
        <f t="shared" ca="1" si="27"/>
        <v>36.351152549185812</v>
      </c>
      <c r="L383" s="46">
        <f ca="1">IF(E383="","",IF(ISERROR(IF(行业估值!$E$7="最新年报",[1]!EM_S_STM07_BS(E383,140,LEFT(RIGHT($L$1,5),4)&amp;"-12-31",1)/100000000,[1]!EM_S_STM07_BS(E383,140,LEFT(RIGHT($L$1,11),10),1)/100000000)),0,IF(行业估值!$E$7="最新年报",[1]!EM_S_STM07_BS(E383,140,LEFT(RIGHT($L$1,5),4)&amp;"-12-31",1)/100000000,[1]!EM_S_STM07_BS(E383,140,LEFT(RIGHT($L$1,11),10),1)/100000000)))</f>
        <v>40.1377033674</v>
      </c>
      <c r="M383" s="36">
        <f t="shared" ca="1" si="28"/>
        <v>1.5807058163903569</v>
      </c>
      <c r="N383" s="37" t="str">
        <f ca="1">IF(E383="","",IF(ISERROR([1]!EM_S_EST_NETPROFIT(E383,行业估值!$E$6,deadline)/100000000),"-",[1]!EM_S_EST_NETPROFIT(E383,行业估值!$E$6,deadline)/100000000))</f>
        <v>-</v>
      </c>
      <c r="O383" s="36" t="str">
        <f t="shared" ca="1" si="29"/>
        <v>-</v>
      </c>
      <c r="T383" s="64" t="s">
        <v>843</v>
      </c>
      <c r="U383" s="64" t="s">
        <v>844</v>
      </c>
    </row>
    <row r="384" spans="4:21">
      <c r="D384" s="45" t="str">
        <f>IF(AND(行业估值!$B$39=$G384,COUNTIF($G$2:$G$2552,$G384)&gt;=1),COUNTIF($G$2:G384,$G384),"")</f>
        <v/>
      </c>
      <c r="E384" s="65" t="str">
        <f t="shared" si="25"/>
        <v>000902.SZ</v>
      </c>
      <c r="F384" s="65" t="str">
        <f t="shared" si="26"/>
        <v>新洋丰</v>
      </c>
      <c r="G384" s="34" t="str">
        <f>IF(E384="","",IF(行业估值!$C$5="申万行业",[1]!EM_S_INFO_INDUSTRY_SW2014(E384,"1"),IF(行业估值!$C$5="证监会行业",[1]!EM_S_INFO_INDUSTRY_CSRC1(E384,"1"),[1]!EM_S_INFO_INDUSTRY_EM2016(E384,"1"))))</f>
        <v>基础化工</v>
      </c>
      <c r="H384" s="34" t="str">
        <f>IF(E384="","",IF($H$1="上证50",[1]!EM_S_INFO_COMPINDEX(E384,"000016"),"")&amp;IF($H$1="上证180",[1]!EM_S_INFO_COMPINDEX(E384,"000010"),"")&amp;IF($H$1="沪深300",[1]!EM_S_INFO_COMPINDEX(E384,"000300"),"")&amp;IF(AND($H$1="上证A股",RIGHT(E384,2)="SH"),"是","")&amp;IF(AND($H$1="深证A股",RIGHT(E384,2)="SZ"),"是","")&amp;IF(AND($H$1="创业板",LEFT(E384,1)-3=0),"是","")&amp;IF(AND($H$1="全部A股",E384&lt;&gt;0),"是","")&amp;IF(AND($H$1="中小板",LEFT(E384,3)="002"),"是",""))</f>
        <v>是</v>
      </c>
      <c r="I384" s="46">
        <f ca="1">IF(E384="","",IF(OR([1]!EM_S_VAL_MV(E384,deadline)="",[1]!EM_S_VAL_MV(E384,deadline)="--",[1]!EM_S_VAL_MV(E384,deadline)="null"),0,[1]!EM_S_VAL_MV(E384,deadline)/100000000))</f>
        <v>104.492796129</v>
      </c>
      <c r="J384" s="46">
        <f ca="1">IF(E384="","",IF(RIGHT(LEFT($J$1,6),3)="TTM",[1]!EM_S_FA_PROFIT_TTM(E384,LEFT(RIGHT($J$1,11),10),1)/100000000,[1]!EM_S_STM07_IS(E384,61,LEFT(RIGHT($J$1,5),4)&amp;"-12-31",1)/100000000))</f>
        <v>7.3183396127</v>
      </c>
      <c r="K384" s="36">
        <f t="shared" ca="1" si="27"/>
        <v>14.278210859149898</v>
      </c>
      <c r="L384" s="46">
        <f ca="1">IF(E384="","",IF(ISERROR(IF(行业估值!$E$7="最新年报",[1]!EM_S_STM07_BS(E384,140,LEFT(RIGHT($L$1,5),4)&amp;"-12-31",1)/100000000,[1]!EM_S_STM07_BS(E384,140,LEFT(RIGHT($L$1,11),10),1)/100000000)),0,IF(行业估值!$E$7="最新年报",[1]!EM_S_STM07_BS(E384,140,LEFT(RIGHT($L$1,5),4)&amp;"-12-31",1)/100000000,[1]!EM_S_STM07_BS(E384,140,LEFT(RIGHT($L$1,11),10),1)/100000000)))</f>
        <v>65.558621907499997</v>
      </c>
      <c r="M384" s="36">
        <f t="shared" ca="1" si="28"/>
        <v>1.5938833533815615</v>
      </c>
      <c r="N384" s="37">
        <f ca="1">IF(E384="","",IF(ISERROR([1]!EM_S_EST_NETPROFIT(E384,行业估值!$E$6,deadline)/100000000),"-",[1]!EM_S_EST_NETPROFIT(E384,行业估值!$E$6,deadline)/100000000))</f>
        <v>8.4487249999999996</v>
      </c>
      <c r="O384" s="36">
        <f t="shared" ca="1" si="29"/>
        <v>12.367877535249402</v>
      </c>
      <c r="T384" s="64" t="s">
        <v>845</v>
      </c>
      <c r="U384" s="64" t="s">
        <v>846</v>
      </c>
    </row>
    <row r="385" spans="4:21">
      <c r="D385" s="45" t="str">
        <f>IF(AND(行业估值!$B$39=$G385,COUNTIF($G$2:$G$2552,$G385)&gt;=1),COUNTIF($G$2:G385,$G385),"")</f>
        <v/>
      </c>
      <c r="E385" s="65" t="str">
        <f t="shared" si="25"/>
        <v>000903.SZ</v>
      </c>
      <c r="F385" s="65" t="str">
        <f t="shared" si="26"/>
        <v>云内动力</v>
      </c>
      <c r="G385" s="34" t="str">
        <f>IF(E385="","",IF(行业估值!$C$5="申万行业",[1]!EM_S_INFO_INDUSTRY_SW2014(E385,"1"),IF(行业估值!$C$5="证监会行业",[1]!EM_S_INFO_INDUSTRY_CSRC1(E385,"1"),[1]!EM_S_INFO_INDUSTRY_EM2016(E385,"1"))))</f>
        <v>交运设备</v>
      </c>
      <c r="H385" s="34" t="str">
        <f>IF(E385="","",IF($H$1="上证50",[1]!EM_S_INFO_COMPINDEX(E385,"000016"),"")&amp;IF($H$1="上证180",[1]!EM_S_INFO_COMPINDEX(E385,"000010"),"")&amp;IF($H$1="沪深300",[1]!EM_S_INFO_COMPINDEX(E385,"000300"),"")&amp;IF(AND($H$1="上证A股",RIGHT(E385,2)="SH"),"是","")&amp;IF(AND($H$1="深证A股",RIGHT(E385,2)="SZ"),"是","")&amp;IF(AND($H$1="创业板",LEFT(E385,1)-3=0),"是","")&amp;IF(AND($H$1="全部A股",E385&lt;&gt;0),"是","")&amp;IF(AND($H$1="中小板",LEFT(E385,3)="002"),"是",""))</f>
        <v>是</v>
      </c>
      <c r="I385" s="46">
        <f ca="1">IF(E385="","",IF(OR([1]!EM_S_VAL_MV(E385,deadline)="",[1]!EM_S_VAL_MV(E385,deadline)="--",[1]!EM_S_VAL_MV(E385,deadline)="null"),0,[1]!EM_S_VAL_MV(E385,deadline)/100000000))</f>
        <v>48.8758612536</v>
      </c>
      <c r="J385" s="46">
        <f ca="1">IF(E385="","",IF(RIGHT(LEFT($J$1,6),3)="TTM",[1]!EM_S_FA_PROFIT_TTM(E385,LEFT(RIGHT($J$1,11),10),1)/100000000,[1]!EM_S_STM07_IS(E385,61,LEFT(RIGHT($J$1,5),4)&amp;"-12-31",1)/100000000))</f>
        <v>1.7921347316</v>
      </c>
      <c r="K385" s="36">
        <f t="shared" ca="1" si="27"/>
        <v>27.272425667440817</v>
      </c>
      <c r="L385" s="46">
        <f ca="1">IF(E385="","",IF(ISERROR(IF(行业估值!$E$7="最新年报",[1]!EM_S_STM07_BS(E385,140,LEFT(RIGHT($L$1,5),4)&amp;"-12-31",1)/100000000,[1]!EM_S_STM07_BS(E385,140,LEFT(RIGHT($L$1,11),10),1)/100000000)),0,IF(行业估值!$E$7="最新年报",[1]!EM_S_STM07_BS(E385,140,LEFT(RIGHT($L$1,5),4)&amp;"-12-31",1)/100000000,[1]!EM_S_STM07_BS(E385,140,LEFT(RIGHT($L$1,11),10),1)/100000000)))</f>
        <v>55.3688507233</v>
      </c>
      <c r="M385" s="36">
        <f t="shared" ca="1" si="28"/>
        <v>0.88273208880299814</v>
      </c>
      <c r="N385" s="37" t="str">
        <f ca="1">IF(E385="","",IF(ISERROR([1]!EM_S_EST_NETPROFIT(E385,行业估值!$E$6,deadline)/100000000),"-",[1]!EM_S_EST_NETPROFIT(E385,行业估值!$E$6,deadline)/100000000))</f>
        <v>-</v>
      </c>
      <c r="O385" s="36" t="str">
        <f t="shared" ca="1" si="29"/>
        <v>-</v>
      </c>
      <c r="T385" s="64" t="s">
        <v>847</v>
      </c>
      <c r="U385" s="64" t="s">
        <v>848</v>
      </c>
    </row>
    <row r="386" spans="4:21">
      <c r="D386" s="45" t="str">
        <f>IF(AND(行业估值!$B$39=$G386,COUNTIF($G$2:$G$2552,$G386)&gt;=1),COUNTIF($G$2:G386,$G386),"")</f>
        <v/>
      </c>
      <c r="E386" s="65" t="str">
        <f t="shared" si="25"/>
        <v>000905.SZ</v>
      </c>
      <c r="F386" s="65" t="str">
        <f t="shared" si="26"/>
        <v>厦门港务</v>
      </c>
      <c r="G386" s="34" t="str">
        <f>IF(E386="","",IF(行业估值!$C$5="申万行业",[1]!EM_S_INFO_INDUSTRY_SW2014(E386,"1"),IF(行业估值!$C$5="证监会行业",[1]!EM_S_INFO_INDUSTRY_CSRC1(E386,"1"),[1]!EM_S_INFO_INDUSTRY_EM2016(E386,"1"))))</f>
        <v>交通运输</v>
      </c>
      <c r="H386" s="34" t="str">
        <f>IF(E386="","",IF($H$1="上证50",[1]!EM_S_INFO_COMPINDEX(E386,"000016"),"")&amp;IF($H$1="上证180",[1]!EM_S_INFO_COMPINDEX(E386,"000010"),"")&amp;IF($H$1="沪深300",[1]!EM_S_INFO_COMPINDEX(E386,"000300"),"")&amp;IF(AND($H$1="上证A股",RIGHT(E386,2)="SH"),"是","")&amp;IF(AND($H$1="深证A股",RIGHT(E386,2)="SZ"),"是","")&amp;IF(AND($H$1="创业板",LEFT(E386,1)-3=0),"是","")&amp;IF(AND($H$1="全部A股",E386&lt;&gt;0),"是","")&amp;IF(AND($H$1="中小板",LEFT(E386,3)="002"),"是",""))</f>
        <v>是</v>
      </c>
      <c r="I386" s="46">
        <f ca="1">IF(E386="","",IF(OR([1]!EM_S_VAL_MV(E386,deadline)="",[1]!EM_S_VAL_MV(E386,deadline)="--",[1]!EM_S_VAL_MV(E386,deadline)="null"),0,[1]!EM_S_VAL_MV(E386,deadline)/100000000))</f>
        <v>36.585900000000002</v>
      </c>
      <c r="J386" s="46">
        <f ca="1">IF(E386="","",IF(RIGHT(LEFT($J$1,6),3)="TTM",[1]!EM_S_FA_PROFIT_TTM(E386,LEFT(RIGHT($J$1,11),10),1)/100000000,[1]!EM_S_STM07_IS(E386,61,LEFT(RIGHT($J$1,5),4)&amp;"-12-31",1)/100000000))</f>
        <v>1.7606674381</v>
      </c>
      <c r="K386" s="36">
        <f t="shared" ca="1" si="27"/>
        <v>20.779563027235383</v>
      </c>
      <c r="L386" s="46">
        <f ca="1">IF(E386="","",IF(ISERROR(IF(行业估值!$E$7="最新年报",[1]!EM_S_STM07_BS(E386,140,LEFT(RIGHT($L$1,5),4)&amp;"-12-31",1)/100000000,[1]!EM_S_STM07_BS(E386,140,LEFT(RIGHT($L$1,11),10),1)/100000000)),0,IF(行业估值!$E$7="最新年报",[1]!EM_S_STM07_BS(E386,140,LEFT(RIGHT($L$1,5),4)&amp;"-12-31",1)/100000000,[1]!EM_S_STM07_BS(E386,140,LEFT(RIGHT($L$1,11),10),1)/100000000)))</f>
        <v>27.670106410100001</v>
      </c>
      <c r="M386" s="36">
        <f t="shared" ca="1" si="28"/>
        <v>1.3222175389483</v>
      </c>
      <c r="N386" s="37" t="str">
        <f ca="1">IF(E386="","",IF(ISERROR([1]!EM_S_EST_NETPROFIT(E386,行业估值!$E$6,deadline)/100000000),"-",[1]!EM_S_EST_NETPROFIT(E386,行业估值!$E$6,deadline)/100000000))</f>
        <v>-</v>
      </c>
      <c r="O386" s="36" t="str">
        <f t="shared" ca="1" si="29"/>
        <v>-</v>
      </c>
      <c r="T386" s="64" t="s">
        <v>849</v>
      </c>
      <c r="U386" s="64" t="s">
        <v>850</v>
      </c>
    </row>
    <row r="387" spans="4:21">
      <c r="D387" s="45" t="str">
        <f>IF(AND(行业估值!$B$39=$G387,COUNTIF($G$2:$G$2552,$G387)&gt;=1),COUNTIF($G$2:G387,$G387),"")</f>
        <v/>
      </c>
      <c r="E387" s="65" t="str">
        <f t="shared" ref="E387:E450" si="30">IF(U387="","",U387)</f>
        <v>000906.SZ</v>
      </c>
      <c r="F387" s="65" t="str">
        <f t="shared" ref="F387:F450" si="31">IF(T387="","",T387)</f>
        <v>浙商中拓</v>
      </c>
      <c r="G387" s="34" t="str">
        <f>IF(E387="","",IF(行业估值!$C$5="申万行业",[1]!EM_S_INFO_INDUSTRY_SW2014(E387,"1"),IF(行业估值!$C$5="证监会行业",[1]!EM_S_INFO_INDUSTRY_CSRC1(E387,"1"),[1]!EM_S_INFO_INDUSTRY_EM2016(E387,"1"))))</f>
        <v>商贸零售</v>
      </c>
      <c r="H387" s="34" t="str">
        <f>IF(E387="","",IF($H$1="上证50",[1]!EM_S_INFO_COMPINDEX(E387,"000016"),"")&amp;IF($H$1="上证180",[1]!EM_S_INFO_COMPINDEX(E387,"000010"),"")&amp;IF($H$1="沪深300",[1]!EM_S_INFO_COMPINDEX(E387,"000300"),"")&amp;IF(AND($H$1="上证A股",RIGHT(E387,2)="SH"),"是","")&amp;IF(AND($H$1="深证A股",RIGHT(E387,2)="SZ"),"是","")&amp;IF(AND($H$1="创业板",LEFT(E387,1)-3=0),"是","")&amp;IF(AND($H$1="全部A股",E387&lt;&gt;0),"是","")&amp;IF(AND($H$1="中小板",LEFT(E387,3)="002"),"是",""))</f>
        <v>是</v>
      </c>
      <c r="I387" s="46">
        <f ca="1">IF(E387="","",IF(OR([1]!EM_S_VAL_MV(E387,deadline)="",[1]!EM_S_VAL_MV(E387,deadline)="--",[1]!EM_S_VAL_MV(E387,deadline)="null"),0,[1]!EM_S_VAL_MV(E387,deadline)/100000000))</f>
        <v>37.915778195000001</v>
      </c>
      <c r="J387" s="46">
        <f ca="1">IF(E387="","",IF(RIGHT(LEFT($J$1,6),3)="TTM",[1]!EM_S_FA_PROFIT_TTM(E387,LEFT(RIGHT($J$1,11),10),1)/100000000,[1]!EM_S_STM07_IS(E387,61,LEFT(RIGHT($J$1,5),4)&amp;"-12-31",1)/100000000))</f>
        <v>5.2297011327999998</v>
      </c>
      <c r="K387" s="36">
        <f t="shared" ref="K387:K450" ca="1" si="32">IF(E387="","",IF(OR(I387=0,J387=0),"-",I387/J387))</f>
        <v>7.2500850875009304</v>
      </c>
      <c r="L387" s="46">
        <f ca="1">IF(E387="","",IF(ISERROR(IF(行业估值!$E$7="最新年报",[1]!EM_S_STM07_BS(E387,140,LEFT(RIGHT($L$1,5),4)&amp;"-12-31",1)/100000000,[1]!EM_S_STM07_BS(E387,140,LEFT(RIGHT($L$1,11),10),1)/100000000)),0,IF(行业估值!$E$7="最新年报",[1]!EM_S_STM07_BS(E387,140,LEFT(RIGHT($L$1,5),4)&amp;"-12-31",1)/100000000,[1]!EM_S_STM07_BS(E387,140,LEFT(RIGHT($L$1,11),10),1)/100000000)))</f>
        <v>31.034439422399998</v>
      </c>
      <c r="M387" s="36">
        <f t="shared" ref="M387:M450" ca="1" si="33">IF(E387="","",IF(OR(I387=0,L387=0),"-",I387/L387))</f>
        <v>1.2217323367417812</v>
      </c>
      <c r="N387" s="37" t="str">
        <f ca="1">IF(E387="","",IF(ISERROR([1]!EM_S_EST_NETPROFIT(E387,行业估值!$E$6,deadline)/100000000),"-",[1]!EM_S_EST_NETPROFIT(E387,行业估值!$E$6,deadline)/100000000))</f>
        <v>-</v>
      </c>
      <c r="O387" s="36" t="str">
        <f t="shared" ref="O387:O450" ca="1" si="34">IF(E387="","",IF(ISERROR(IF(OR(I387=0,N387=0),"-",I387/N387)),"-",IF(OR(I387=0,N387=0),"-",I387/N387)))</f>
        <v>-</v>
      </c>
      <c r="T387" s="64" t="s">
        <v>851</v>
      </c>
      <c r="U387" s="64" t="s">
        <v>852</v>
      </c>
    </row>
    <row r="388" spans="4:21">
      <c r="D388" s="45" t="str">
        <f>IF(AND(行业估值!$B$39=$G388,COUNTIF($G$2:$G$2552,$G388)&gt;=1),COUNTIF($G$2:G388,$G388),"")</f>
        <v/>
      </c>
      <c r="E388" s="65" t="str">
        <f t="shared" si="30"/>
        <v>000908.SZ</v>
      </c>
      <c r="F388" s="65" t="str">
        <f t="shared" si="31"/>
        <v>景峰医药</v>
      </c>
      <c r="G388" s="34" t="str">
        <f>IF(E388="","",IF(行业估值!$C$5="申万行业",[1]!EM_S_INFO_INDUSTRY_SW2014(E388,"1"),IF(行业估值!$C$5="证监会行业",[1]!EM_S_INFO_INDUSTRY_CSRC1(E388,"1"),[1]!EM_S_INFO_INDUSTRY_EM2016(E388,"1"))))</f>
        <v>医药生物</v>
      </c>
      <c r="H388" s="34" t="str">
        <f>IF(E388="","",IF($H$1="上证50",[1]!EM_S_INFO_COMPINDEX(E388,"000016"),"")&amp;IF($H$1="上证180",[1]!EM_S_INFO_COMPINDEX(E388,"000010"),"")&amp;IF($H$1="沪深300",[1]!EM_S_INFO_COMPINDEX(E388,"000300"),"")&amp;IF(AND($H$1="上证A股",RIGHT(E388,2)="SH"),"是","")&amp;IF(AND($H$1="深证A股",RIGHT(E388,2)="SZ"),"是","")&amp;IF(AND($H$1="创业板",LEFT(E388,1)-3=0),"是","")&amp;IF(AND($H$1="全部A股",E388&lt;&gt;0),"是","")&amp;IF(AND($H$1="中小板",LEFT(E388,3)="002"),"是",""))</f>
        <v>是</v>
      </c>
      <c r="I388" s="46">
        <f ca="1">IF(E388="","",IF(OR([1]!EM_S_VAL_MV(E388,deadline)="",[1]!EM_S_VAL_MV(E388,deadline)="--",[1]!EM_S_VAL_MV(E388,deadline)="null"),0,[1]!EM_S_VAL_MV(E388,deadline)/100000000))</f>
        <v>32.463673551900001</v>
      </c>
      <c r="J388" s="46">
        <f ca="1">IF(E388="","",IF(RIGHT(LEFT($J$1,6),3)="TTM",[1]!EM_S_FA_PROFIT_TTM(E388,LEFT(RIGHT($J$1,11),10),1)/100000000,[1]!EM_S_STM07_IS(E388,61,LEFT(RIGHT($J$1,5),4)&amp;"-12-31",1)/100000000))</f>
        <v>-0.67497582450000004</v>
      </c>
      <c r="K388" s="36">
        <f t="shared" ca="1" si="32"/>
        <v>-48.096053774885974</v>
      </c>
      <c r="L388" s="46">
        <f ca="1">IF(E388="","",IF(ISERROR(IF(行业估值!$E$7="最新年报",[1]!EM_S_STM07_BS(E388,140,LEFT(RIGHT($L$1,5),4)&amp;"-12-31",1)/100000000,[1]!EM_S_STM07_BS(E388,140,LEFT(RIGHT($L$1,11),10),1)/100000000)),0,IF(行业估值!$E$7="最新年报",[1]!EM_S_STM07_BS(E388,140,LEFT(RIGHT($L$1,5),4)&amp;"-12-31",1)/100000000,[1]!EM_S_STM07_BS(E388,140,LEFT(RIGHT($L$1,11),10),1)/100000000)))</f>
        <v>23.282910233800003</v>
      </c>
      <c r="M388" s="36">
        <f t="shared" ca="1" si="33"/>
        <v>1.3943133923512794</v>
      </c>
      <c r="N388" s="37">
        <f ca="1">IF(E388="","",IF(ISERROR([1]!EM_S_EST_NETPROFIT(E388,行业估值!$E$6,deadline)/100000000),"-",[1]!EM_S_EST_NETPROFIT(E388,行业估值!$E$6,deadline)/100000000))</f>
        <v>1.6515500000000001</v>
      </c>
      <c r="O388" s="36">
        <f t="shared" ca="1" si="34"/>
        <v>19.656488481668735</v>
      </c>
      <c r="T388" s="64" t="s">
        <v>853</v>
      </c>
      <c r="U388" s="64" t="s">
        <v>854</v>
      </c>
    </row>
    <row r="389" spans="4:21">
      <c r="D389" s="45" t="str">
        <f>IF(AND(行业估值!$B$39=$G389,COUNTIF($G$2:$G$2552,$G389)&gt;=1),COUNTIF($G$2:G389,$G389),"")</f>
        <v/>
      </c>
      <c r="E389" s="65" t="str">
        <f t="shared" si="30"/>
        <v>000909.SZ</v>
      </c>
      <c r="F389" s="65" t="str">
        <f t="shared" si="31"/>
        <v>数源科技</v>
      </c>
      <c r="G389" s="34" t="str">
        <f>IF(E389="","",IF(行业估值!$C$5="申万行业",[1]!EM_S_INFO_INDUSTRY_SW2014(E389,"1"),IF(行业估值!$C$5="证监会行业",[1]!EM_S_INFO_INDUSTRY_CSRC1(E389,"1"),[1]!EM_S_INFO_INDUSTRY_EM2016(E389,"1"))))</f>
        <v>房地产</v>
      </c>
      <c r="H389" s="34" t="str">
        <f>IF(E389="","",IF($H$1="上证50",[1]!EM_S_INFO_COMPINDEX(E389,"000016"),"")&amp;IF($H$1="上证180",[1]!EM_S_INFO_COMPINDEX(E389,"000010"),"")&amp;IF($H$1="沪深300",[1]!EM_S_INFO_COMPINDEX(E389,"000300"),"")&amp;IF(AND($H$1="上证A股",RIGHT(E389,2)="SH"),"是","")&amp;IF(AND($H$1="深证A股",RIGHT(E389,2)="SZ"),"是","")&amp;IF(AND($H$1="创业板",LEFT(E389,1)-3=0),"是","")&amp;IF(AND($H$1="全部A股",E389&lt;&gt;0),"是","")&amp;IF(AND($H$1="中小板",LEFT(E389,3)="002"),"是",""))</f>
        <v>是</v>
      </c>
      <c r="I389" s="46">
        <f ca="1">IF(E389="","",IF(OR([1]!EM_S_VAL_MV(E389,deadline)="",[1]!EM_S_VAL_MV(E389,deadline)="--",[1]!EM_S_VAL_MV(E389,deadline)="null"),0,[1]!EM_S_VAL_MV(E389,deadline)/100000000))</f>
        <v>22.8954356112</v>
      </c>
      <c r="J389" s="46">
        <f ca="1">IF(E389="","",IF(RIGHT(LEFT($J$1,6),3)="TTM",[1]!EM_S_FA_PROFIT_TTM(E389,LEFT(RIGHT($J$1,11),10),1)/100000000,[1]!EM_S_STM07_IS(E389,61,LEFT(RIGHT($J$1,5),4)&amp;"-12-31",1)/100000000))</f>
        <v>0.4301051212</v>
      </c>
      <c r="K389" s="36">
        <f t="shared" ca="1" si="32"/>
        <v>53.232185534832453</v>
      </c>
      <c r="L389" s="46">
        <f ca="1">IF(E389="","",IF(ISERROR(IF(行业估值!$E$7="最新年报",[1]!EM_S_STM07_BS(E389,140,LEFT(RIGHT($L$1,5),4)&amp;"-12-31",1)/100000000,[1]!EM_S_STM07_BS(E389,140,LEFT(RIGHT($L$1,11),10),1)/100000000)),0,IF(行业估值!$E$7="最新年报",[1]!EM_S_STM07_BS(E389,140,LEFT(RIGHT($L$1,5),4)&amp;"-12-31",1)/100000000,[1]!EM_S_STM07_BS(E389,140,LEFT(RIGHT($L$1,11),10),1)/100000000)))</f>
        <v>10.6489573083</v>
      </c>
      <c r="M389" s="36">
        <f t="shared" ca="1" si="33"/>
        <v>2.1500166587535157</v>
      </c>
      <c r="N389" s="37" t="str">
        <f ca="1">IF(E389="","",IF(ISERROR([1]!EM_S_EST_NETPROFIT(E389,行业估值!$E$6,deadline)/100000000),"-",[1]!EM_S_EST_NETPROFIT(E389,行业估值!$E$6,deadline)/100000000))</f>
        <v>-</v>
      </c>
      <c r="O389" s="36" t="str">
        <f t="shared" ca="1" si="34"/>
        <v>-</v>
      </c>
      <c r="T389" s="64" t="s">
        <v>855</v>
      </c>
      <c r="U389" s="64" t="s">
        <v>856</v>
      </c>
    </row>
    <row r="390" spans="4:21">
      <c r="D390" s="45" t="str">
        <f>IF(AND(行业估值!$B$39=$G390,COUNTIF($G$2:$G$2552,$G390)&gt;=1),COUNTIF($G$2:G390,$G390),"")</f>
        <v/>
      </c>
      <c r="E390" s="65" t="str">
        <f t="shared" si="30"/>
        <v>000910.SZ</v>
      </c>
      <c r="F390" s="65" t="str">
        <f t="shared" si="31"/>
        <v>大亚圣象</v>
      </c>
      <c r="G390" s="34" t="str">
        <f>IF(E390="","",IF(行业估值!$C$5="申万行业",[1]!EM_S_INFO_INDUSTRY_SW2014(E390,"1"),IF(行业估值!$C$5="证监会行业",[1]!EM_S_INFO_INDUSTRY_CSRC1(E390,"1"),[1]!EM_S_INFO_INDUSTRY_EM2016(E390,"1"))))</f>
        <v>轻工制造</v>
      </c>
      <c r="H390" s="34" t="str">
        <f>IF(E390="","",IF($H$1="上证50",[1]!EM_S_INFO_COMPINDEX(E390,"000016"),"")&amp;IF($H$1="上证180",[1]!EM_S_INFO_COMPINDEX(E390,"000010"),"")&amp;IF($H$1="沪深300",[1]!EM_S_INFO_COMPINDEX(E390,"000300"),"")&amp;IF(AND($H$1="上证A股",RIGHT(E390,2)="SH"),"是","")&amp;IF(AND($H$1="深证A股",RIGHT(E390,2)="SZ"),"是","")&amp;IF(AND($H$1="创业板",LEFT(E390,1)-3=0),"是","")&amp;IF(AND($H$1="全部A股",E390&lt;&gt;0),"是","")&amp;IF(AND($H$1="中小板",LEFT(E390,3)="002"),"是",""))</f>
        <v>是</v>
      </c>
      <c r="I390" s="46">
        <f ca="1">IF(E390="","",IF(OR([1]!EM_S_VAL_MV(E390,deadline)="",[1]!EM_S_VAL_MV(E390,deadline)="--",[1]!EM_S_VAL_MV(E390,deadline)="null"),0,[1]!EM_S_VAL_MV(E390,deadline)/100000000))</f>
        <v>69.873090899999994</v>
      </c>
      <c r="J390" s="46">
        <f ca="1">IF(E390="","",IF(RIGHT(LEFT($J$1,6),3)="TTM",[1]!EM_S_FA_PROFIT_TTM(E390,LEFT(RIGHT($J$1,11),10),1)/100000000,[1]!EM_S_STM07_IS(E390,61,LEFT(RIGHT($J$1,5),4)&amp;"-12-31",1)/100000000))</f>
        <v>7.7119142113999999</v>
      </c>
      <c r="K390" s="36">
        <f t="shared" ca="1" si="32"/>
        <v>9.0604082183268257</v>
      </c>
      <c r="L390" s="46">
        <f ca="1">IF(E390="","",IF(ISERROR(IF(行业估值!$E$7="最新年报",[1]!EM_S_STM07_BS(E390,140,LEFT(RIGHT($L$1,5),4)&amp;"-12-31",1)/100000000,[1]!EM_S_STM07_BS(E390,140,LEFT(RIGHT($L$1,11),10),1)/100000000)),0,IF(行业估值!$E$7="最新年报",[1]!EM_S_STM07_BS(E390,140,LEFT(RIGHT($L$1,5),4)&amp;"-12-31",1)/100000000,[1]!EM_S_STM07_BS(E390,140,LEFT(RIGHT($L$1,11),10),1)/100000000)))</f>
        <v>47.362351324899997</v>
      </c>
      <c r="M390" s="36">
        <f t="shared" ca="1" si="33"/>
        <v>1.4752876271002477</v>
      </c>
      <c r="N390" s="37">
        <f ca="1">IF(E390="","",IF(ISERROR([1]!EM_S_EST_NETPROFIT(E390,行业估值!$E$6,deadline)/100000000),"-",[1]!EM_S_EST_NETPROFIT(E390,行业估值!$E$6,deadline)/100000000))</f>
        <v>7.9420833333333327</v>
      </c>
      <c r="O390" s="36">
        <f t="shared" ca="1" si="34"/>
        <v>8.7978289785425741</v>
      </c>
      <c r="T390" s="64" t="s">
        <v>857</v>
      </c>
      <c r="U390" s="64" t="s">
        <v>858</v>
      </c>
    </row>
    <row r="391" spans="4:21">
      <c r="D391" s="45" t="str">
        <f>IF(AND(行业估值!$B$39=$G391,COUNTIF($G$2:$G$2552,$G391)&gt;=1),COUNTIF($G$2:G391,$G391),"")</f>
        <v/>
      </c>
      <c r="E391" s="65" t="str">
        <f t="shared" si="30"/>
        <v>000911.SZ</v>
      </c>
      <c r="F391" s="65" t="str">
        <f t="shared" si="31"/>
        <v>*ST南糖</v>
      </c>
      <c r="G391" s="34" t="str">
        <f>IF(E391="","",IF(行业估值!$C$5="申万行业",[1]!EM_S_INFO_INDUSTRY_SW2014(E391,"1"),IF(行业估值!$C$5="证监会行业",[1]!EM_S_INFO_INDUSTRY_CSRC1(E391,"1"),[1]!EM_S_INFO_INDUSTRY_EM2016(E391,"1"))))</f>
        <v>农林牧渔</v>
      </c>
      <c r="H391" s="34" t="str">
        <f>IF(E391="","",IF($H$1="上证50",[1]!EM_S_INFO_COMPINDEX(E391,"000016"),"")&amp;IF($H$1="上证180",[1]!EM_S_INFO_COMPINDEX(E391,"000010"),"")&amp;IF($H$1="沪深300",[1]!EM_S_INFO_COMPINDEX(E391,"000300"),"")&amp;IF(AND($H$1="上证A股",RIGHT(E391,2)="SH"),"是","")&amp;IF(AND($H$1="深证A股",RIGHT(E391,2)="SZ"),"是","")&amp;IF(AND($H$1="创业板",LEFT(E391,1)-3=0),"是","")&amp;IF(AND($H$1="全部A股",E391&lt;&gt;0),"是","")&amp;IF(AND($H$1="中小板",LEFT(E391,3)="002"),"是",""))</f>
        <v>是</v>
      </c>
      <c r="I391" s="46">
        <f ca="1">IF(E391="","",IF(OR([1]!EM_S_VAL_MV(E391,deadline)="",[1]!EM_S_VAL_MV(E391,deadline)="--",[1]!EM_S_VAL_MV(E391,deadline)="null"),0,[1]!EM_S_VAL_MV(E391,deadline)/100000000))</f>
        <v>16.463311599600001</v>
      </c>
      <c r="J391" s="46">
        <f ca="1">IF(E391="","",IF(RIGHT(LEFT($J$1,6),3)="TTM",[1]!EM_S_FA_PROFIT_TTM(E391,LEFT(RIGHT($J$1,11),10),1)/100000000,[1]!EM_S_STM07_IS(E391,61,LEFT(RIGHT($J$1,5),4)&amp;"-12-31",1)/100000000))</f>
        <v>-12.707388507699999</v>
      </c>
      <c r="K391" s="36">
        <f t="shared" ca="1" si="32"/>
        <v>-1.2955700213009236</v>
      </c>
      <c r="L391" s="46">
        <f ca="1">IF(E391="","",IF(ISERROR(IF(行业估值!$E$7="最新年报",[1]!EM_S_STM07_BS(E391,140,LEFT(RIGHT($L$1,5),4)&amp;"-12-31",1)/100000000,[1]!EM_S_STM07_BS(E391,140,LEFT(RIGHT($L$1,11),10),1)/100000000)),0,IF(行业估值!$E$7="最新年报",[1]!EM_S_STM07_BS(E391,140,LEFT(RIGHT($L$1,5),4)&amp;"-12-31",1)/100000000,[1]!EM_S_STM07_BS(E391,140,LEFT(RIGHT($L$1,11),10),1)/100000000)))</f>
        <v>-5.0047012974000005</v>
      </c>
      <c r="M391" s="36">
        <f t="shared" ca="1" si="33"/>
        <v>-3.2895692712276112</v>
      </c>
      <c r="N391" s="37" t="str">
        <f ca="1">IF(E391="","",IF(ISERROR([1]!EM_S_EST_NETPROFIT(E391,行业估值!$E$6,deadline)/100000000),"-",[1]!EM_S_EST_NETPROFIT(E391,行业估值!$E$6,deadline)/100000000))</f>
        <v>-</v>
      </c>
      <c r="O391" s="36" t="str">
        <f t="shared" ca="1" si="34"/>
        <v>-</v>
      </c>
      <c r="T391" s="64" t="s">
        <v>859</v>
      </c>
      <c r="U391" s="64" t="s">
        <v>860</v>
      </c>
    </row>
    <row r="392" spans="4:21">
      <c r="D392" s="45" t="str">
        <f>IF(AND(行业估值!$B$39=$G392,COUNTIF($G$2:$G$2552,$G392)&gt;=1),COUNTIF($G$2:G392,$G392),"")</f>
        <v/>
      </c>
      <c r="E392" s="65" t="str">
        <f t="shared" si="30"/>
        <v>000912.SZ</v>
      </c>
      <c r="F392" s="65" t="str">
        <f t="shared" si="31"/>
        <v>泸天化</v>
      </c>
      <c r="G392" s="34" t="str">
        <f>IF(E392="","",IF(行业估值!$C$5="申万行业",[1]!EM_S_INFO_INDUSTRY_SW2014(E392,"1"),IF(行业估值!$C$5="证监会行业",[1]!EM_S_INFO_INDUSTRY_CSRC1(E392,"1"),[1]!EM_S_INFO_INDUSTRY_EM2016(E392,"1"))))</f>
        <v>基础化工</v>
      </c>
      <c r="H392" s="34" t="str">
        <f>IF(E392="","",IF($H$1="上证50",[1]!EM_S_INFO_COMPINDEX(E392,"000016"),"")&amp;IF($H$1="上证180",[1]!EM_S_INFO_COMPINDEX(E392,"000010"),"")&amp;IF($H$1="沪深300",[1]!EM_S_INFO_COMPINDEX(E392,"000300"),"")&amp;IF(AND($H$1="上证A股",RIGHT(E392,2)="SH"),"是","")&amp;IF(AND($H$1="深证A股",RIGHT(E392,2)="SZ"),"是","")&amp;IF(AND($H$1="创业板",LEFT(E392,1)-3=0),"是","")&amp;IF(AND($H$1="全部A股",E392&lt;&gt;0),"是","")&amp;IF(AND($H$1="中小板",LEFT(E392,3)="002"),"是",""))</f>
        <v>是</v>
      </c>
      <c r="I392" s="46">
        <f ca="1">IF(E392="","",IF(OR([1]!EM_S_VAL_MV(E392,deadline)="",[1]!EM_S_VAL_MV(E392,deadline)="--",[1]!EM_S_VAL_MV(E392,deadline)="null"),0,[1]!EM_S_VAL_MV(E392,deadline)/100000000))</f>
        <v>71.971199999999996</v>
      </c>
      <c r="J392" s="46">
        <f ca="1">IF(E392="","",IF(RIGHT(LEFT($J$1,6),3)="TTM",[1]!EM_S_FA_PROFIT_TTM(E392,LEFT(RIGHT($J$1,11),10),1)/100000000,[1]!EM_S_STM07_IS(E392,61,LEFT(RIGHT($J$1,5),4)&amp;"-12-31",1)/100000000))</f>
        <v>1.7558924944999998</v>
      </c>
      <c r="K392" s="36">
        <f t="shared" ca="1" si="32"/>
        <v>40.988386376407512</v>
      </c>
      <c r="L392" s="46">
        <f ca="1">IF(E392="","",IF(ISERROR(IF(行业估值!$E$7="最新年报",[1]!EM_S_STM07_BS(E392,140,LEFT(RIGHT($L$1,5),4)&amp;"-12-31",1)/100000000,[1]!EM_S_STM07_BS(E392,140,LEFT(RIGHT($L$1,11),10),1)/100000000)),0,IF(行业估值!$E$7="最新年报",[1]!EM_S_STM07_BS(E392,140,LEFT(RIGHT($L$1,5),4)&amp;"-12-31",1)/100000000,[1]!EM_S_STM07_BS(E392,140,LEFT(RIGHT($L$1,11),10),1)/100000000)))</f>
        <v>49.611163306899996</v>
      </c>
      <c r="M392" s="36">
        <f t="shared" ca="1" si="33"/>
        <v>1.4507057525496512</v>
      </c>
      <c r="N392" s="37" t="str">
        <f ca="1">IF(E392="","",IF(ISERROR([1]!EM_S_EST_NETPROFIT(E392,行业估值!$E$6,deadline)/100000000),"-",[1]!EM_S_EST_NETPROFIT(E392,行业估值!$E$6,deadline)/100000000))</f>
        <v>-</v>
      </c>
      <c r="O392" s="36" t="str">
        <f t="shared" ca="1" si="34"/>
        <v>-</v>
      </c>
      <c r="T392" s="64" t="s">
        <v>7163</v>
      </c>
      <c r="U392" s="64" t="s">
        <v>861</v>
      </c>
    </row>
    <row r="393" spans="4:21">
      <c r="D393" s="45" t="str">
        <f>IF(AND(行业估值!$B$39=$G393,COUNTIF($G$2:$G$2552,$G393)&gt;=1),COUNTIF($G$2:G393,$G393),"")</f>
        <v/>
      </c>
      <c r="E393" s="65" t="str">
        <f t="shared" si="30"/>
        <v>000913.SZ</v>
      </c>
      <c r="F393" s="65" t="str">
        <f t="shared" si="31"/>
        <v>钱江摩托</v>
      </c>
      <c r="G393" s="34" t="str">
        <f>IF(E393="","",IF(行业估值!$C$5="申万行业",[1]!EM_S_INFO_INDUSTRY_SW2014(E393,"1"),IF(行业估值!$C$5="证监会行业",[1]!EM_S_INFO_INDUSTRY_CSRC1(E393,"1"),[1]!EM_S_INFO_INDUSTRY_EM2016(E393,"1"))))</f>
        <v>交运设备</v>
      </c>
      <c r="H393" s="34" t="str">
        <f>IF(E393="","",IF($H$1="上证50",[1]!EM_S_INFO_COMPINDEX(E393,"000016"),"")&amp;IF($H$1="上证180",[1]!EM_S_INFO_COMPINDEX(E393,"000010"),"")&amp;IF($H$1="沪深300",[1]!EM_S_INFO_COMPINDEX(E393,"000300"),"")&amp;IF(AND($H$1="上证A股",RIGHT(E393,2)="SH"),"是","")&amp;IF(AND($H$1="深证A股",RIGHT(E393,2)="SZ"),"是","")&amp;IF(AND($H$1="创业板",LEFT(E393,1)-3=0),"是","")&amp;IF(AND($H$1="全部A股",E393&lt;&gt;0),"是","")&amp;IF(AND($H$1="中小板",LEFT(E393,3)="002"),"是",""))</f>
        <v>是</v>
      </c>
      <c r="I393" s="46">
        <f ca="1">IF(E393="","",IF(OR([1]!EM_S_VAL_MV(E393,deadline)="",[1]!EM_S_VAL_MV(E393,deadline)="--",[1]!EM_S_VAL_MV(E393,deadline)="null"),0,[1]!EM_S_VAL_MV(E393,deadline)/100000000))</f>
        <v>47.666633599999997</v>
      </c>
      <c r="J393" s="46">
        <f ca="1">IF(E393="","",IF(RIGHT(LEFT($J$1,6),3)="TTM",[1]!EM_S_FA_PROFIT_TTM(E393,LEFT(RIGHT($J$1,11),10),1)/100000000,[1]!EM_S_STM07_IS(E393,61,LEFT(RIGHT($J$1,5),4)&amp;"-12-31",1)/100000000))</f>
        <v>2.5534282226</v>
      </c>
      <c r="K393" s="36">
        <f t="shared" ca="1" si="32"/>
        <v>18.667700614456269</v>
      </c>
      <c r="L393" s="46">
        <f ca="1">IF(E393="","",IF(ISERROR(IF(行业估值!$E$7="最新年报",[1]!EM_S_STM07_BS(E393,140,LEFT(RIGHT($L$1,5),4)&amp;"-12-31",1)/100000000,[1]!EM_S_STM07_BS(E393,140,LEFT(RIGHT($L$1,11),10),1)/100000000)),0,IF(行业估值!$E$7="最新年报",[1]!EM_S_STM07_BS(E393,140,LEFT(RIGHT($L$1,5),4)&amp;"-12-31",1)/100000000,[1]!EM_S_STM07_BS(E393,140,LEFT(RIGHT($L$1,11),10),1)/100000000)))</f>
        <v>27.952996965800001</v>
      </c>
      <c r="M393" s="36">
        <f t="shared" ca="1" si="33"/>
        <v>1.7052423272652761</v>
      </c>
      <c r="N393" s="37" t="str">
        <f ca="1">IF(E393="","",IF(ISERROR([1]!EM_S_EST_NETPROFIT(E393,行业估值!$E$6,deadline)/100000000),"-",[1]!EM_S_EST_NETPROFIT(E393,行业估值!$E$6,deadline)/100000000))</f>
        <v>-</v>
      </c>
      <c r="O393" s="36" t="str">
        <f t="shared" ca="1" si="34"/>
        <v>-</v>
      </c>
      <c r="T393" s="64" t="s">
        <v>862</v>
      </c>
      <c r="U393" s="64" t="s">
        <v>863</v>
      </c>
    </row>
    <row r="394" spans="4:21">
      <c r="D394" s="45" t="str">
        <f>IF(AND(行业估值!$B$39=$G394,COUNTIF($G$2:$G$2552,$G394)&gt;=1),COUNTIF($G$2:G394,$G394),"")</f>
        <v/>
      </c>
      <c r="E394" s="65" t="str">
        <f t="shared" si="30"/>
        <v>000915.SZ</v>
      </c>
      <c r="F394" s="65" t="str">
        <f t="shared" si="31"/>
        <v>山大华特</v>
      </c>
      <c r="G394" s="34" t="str">
        <f>IF(E394="","",IF(行业估值!$C$5="申万行业",[1]!EM_S_INFO_INDUSTRY_SW2014(E394,"1"),IF(行业估值!$C$5="证监会行业",[1]!EM_S_INFO_INDUSTRY_CSRC1(E394,"1"),[1]!EM_S_INFO_INDUSTRY_EM2016(E394,"1"))))</f>
        <v>医药生物</v>
      </c>
      <c r="H394" s="34" t="str">
        <f>IF(E394="","",IF($H$1="上证50",[1]!EM_S_INFO_COMPINDEX(E394,"000016"),"")&amp;IF($H$1="上证180",[1]!EM_S_INFO_COMPINDEX(E394,"000010"),"")&amp;IF($H$1="沪深300",[1]!EM_S_INFO_COMPINDEX(E394,"000300"),"")&amp;IF(AND($H$1="上证A股",RIGHT(E394,2)="SH"),"是","")&amp;IF(AND($H$1="深证A股",RIGHT(E394,2)="SZ"),"是","")&amp;IF(AND($H$1="创业板",LEFT(E394,1)-3=0),"是","")&amp;IF(AND($H$1="全部A股",E394&lt;&gt;0),"是","")&amp;IF(AND($H$1="中小板",LEFT(E394,3)="002"),"是",""))</f>
        <v>是</v>
      </c>
      <c r="I394" s="46">
        <f ca="1">IF(E394="","",IF(OR([1]!EM_S_VAL_MV(E394,deadline)="",[1]!EM_S_VAL_MV(E394,deadline)="--",[1]!EM_S_VAL_MV(E394,deadline)="null"),0,[1]!EM_S_VAL_MV(E394,deadline)/100000000))</f>
        <v>47.452125712499999</v>
      </c>
      <c r="J394" s="46">
        <f ca="1">IF(E394="","",IF(RIGHT(LEFT($J$1,6),3)="TTM",[1]!EM_S_FA_PROFIT_TTM(E394,LEFT(RIGHT($J$1,11),10),1)/100000000,[1]!EM_S_STM07_IS(E394,61,LEFT(RIGHT($J$1,5),4)&amp;"-12-31",1)/100000000))</f>
        <v>2.2440246452000001</v>
      </c>
      <c r="K394" s="36">
        <f t="shared" ca="1" si="32"/>
        <v>21.145991339266597</v>
      </c>
      <c r="L394" s="46">
        <f ca="1">IF(E394="","",IF(ISERROR(IF(行业估值!$E$7="最新年报",[1]!EM_S_STM07_BS(E394,140,LEFT(RIGHT($L$1,5),4)&amp;"-12-31",1)/100000000,[1]!EM_S_STM07_BS(E394,140,LEFT(RIGHT($L$1,11),10),1)/100000000)),0,IF(行业估值!$E$7="最新年报",[1]!EM_S_STM07_BS(E394,140,LEFT(RIGHT($L$1,5),4)&amp;"-12-31",1)/100000000,[1]!EM_S_STM07_BS(E394,140,LEFT(RIGHT($L$1,11),10),1)/100000000)))</f>
        <v>16.818523114000001</v>
      </c>
      <c r="M394" s="36">
        <f t="shared" ca="1" si="33"/>
        <v>2.821420489234284</v>
      </c>
      <c r="N394" s="37">
        <f ca="1">IF(E394="","",IF(ISERROR([1]!EM_S_EST_NETPROFIT(E394,行业估值!$E$6,deadline)/100000000),"-",[1]!EM_S_EST_NETPROFIT(E394,行业估值!$E$6,deadline)/100000000))</f>
        <v>2.5299999999999998</v>
      </c>
      <c r="O394" s="36">
        <f t="shared" ca="1" si="34"/>
        <v>18.755780914031622</v>
      </c>
      <c r="T394" s="64" t="s">
        <v>864</v>
      </c>
      <c r="U394" s="64" t="s">
        <v>865</v>
      </c>
    </row>
    <row r="395" spans="4:21">
      <c r="D395" s="45" t="str">
        <f>IF(AND(行业估值!$B$39=$G395,COUNTIF($G$2:$G$2552,$G395)&gt;=1),COUNTIF($G$2:G395,$G395),"")</f>
        <v/>
      </c>
      <c r="E395" s="65" t="str">
        <f t="shared" si="30"/>
        <v>000917.SZ</v>
      </c>
      <c r="F395" s="65" t="str">
        <f t="shared" si="31"/>
        <v>电广传媒</v>
      </c>
      <c r="G395" s="34" t="str">
        <f>IF(E395="","",IF(行业估值!$C$5="申万行业",[1]!EM_S_INFO_INDUSTRY_SW2014(E395,"1"),IF(行业估值!$C$5="证监会行业",[1]!EM_S_INFO_INDUSTRY_CSRC1(E395,"1"),[1]!EM_S_INFO_INDUSTRY_EM2016(E395,"1"))))</f>
        <v>文化传媒</v>
      </c>
      <c r="H395" s="34" t="str">
        <f>IF(E395="","",IF($H$1="上证50",[1]!EM_S_INFO_COMPINDEX(E395,"000016"),"")&amp;IF($H$1="上证180",[1]!EM_S_INFO_COMPINDEX(E395,"000010"),"")&amp;IF($H$1="沪深300",[1]!EM_S_INFO_COMPINDEX(E395,"000300"),"")&amp;IF(AND($H$1="上证A股",RIGHT(E395,2)="SH"),"是","")&amp;IF(AND($H$1="深证A股",RIGHT(E395,2)="SZ"),"是","")&amp;IF(AND($H$1="创业板",LEFT(E395,1)-3=0),"是","")&amp;IF(AND($H$1="全部A股",E395&lt;&gt;0),"是","")&amp;IF(AND($H$1="中小板",LEFT(E395,3)="002"),"是",""))</f>
        <v>是</v>
      </c>
      <c r="I395" s="46">
        <f ca="1">IF(E395="","",IF(OR([1]!EM_S_VAL_MV(E395,deadline)="",[1]!EM_S_VAL_MV(E395,deadline)="--",[1]!EM_S_VAL_MV(E395,deadline)="null"),0,[1]!EM_S_VAL_MV(E395,deadline)/100000000))</f>
        <v>86.329180984200008</v>
      </c>
      <c r="J395" s="46">
        <f ca="1">IF(E395="","",IF(RIGHT(LEFT($J$1,6),3)="TTM",[1]!EM_S_FA_PROFIT_TTM(E395,LEFT(RIGHT($J$1,11),10),1)/100000000,[1]!EM_S_STM07_IS(E395,61,LEFT(RIGHT($J$1,5),4)&amp;"-12-31",1)/100000000))</f>
        <v>3.7297394348999999</v>
      </c>
      <c r="K395" s="36">
        <f t="shared" ca="1" si="32"/>
        <v>23.146169455270439</v>
      </c>
      <c r="L395" s="46">
        <f ca="1">IF(E395="","",IF(ISERROR(IF(行业估值!$E$7="最新年报",[1]!EM_S_STM07_BS(E395,140,LEFT(RIGHT($L$1,5),4)&amp;"-12-31",1)/100000000,[1]!EM_S_STM07_BS(E395,140,LEFT(RIGHT($L$1,11),10),1)/100000000)),0,IF(行业估值!$E$7="最新年报",[1]!EM_S_STM07_BS(E395,140,LEFT(RIGHT($L$1,5),4)&amp;"-12-31",1)/100000000,[1]!EM_S_STM07_BS(E395,140,LEFT(RIGHT($L$1,11),10),1)/100000000)))</f>
        <v>104.5945238826</v>
      </c>
      <c r="M395" s="36">
        <f t="shared" ca="1" si="33"/>
        <v>0.82536998859613764</v>
      </c>
      <c r="N395" s="37" t="str">
        <f ca="1">IF(E395="","",IF(ISERROR([1]!EM_S_EST_NETPROFIT(E395,行业估值!$E$6,deadline)/100000000),"-",[1]!EM_S_EST_NETPROFIT(E395,行业估值!$E$6,deadline)/100000000))</f>
        <v>-</v>
      </c>
      <c r="O395" s="36" t="str">
        <f t="shared" ca="1" si="34"/>
        <v>-</v>
      </c>
      <c r="T395" s="64" t="s">
        <v>866</v>
      </c>
      <c r="U395" s="64" t="s">
        <v>867</v>
      </c>
    </row>
    <row r="396" spans="4:21">
      <c r="D396" s="45" t="str">
        <f>IF(AND(行业估值!$B$39=$G396,COUNTIF($G$2:$G$2552,$G396)&gt;=1),COUNTIF($G$2:G396,$G396),"")</f>
        <v/>
      </c>
      <c r="E396" s="65" t="str">
        <f t="shared" si="30"/>
        <v>000918.SZ</v>
      </c>
      <c r="F396" s="65" t="str">
        <f t="shared" si="31"/>
        <v>嘉凯城</v>
      </c>
      <c r="G396" s="34" t="str">
        <f>IF(E396="","",IF(行业估值!$C$5="申万行业",[1]!EM_S_INFO_INDUSTRY_SW2014(E396,"1"),IF(行业估值!$C$5="证监会行业",[1]!EM_S_INFO_INDUSTRY_CSRC1(E396,"1"),[1]!EM_S_INFO_INDUSTRY_EM2016(E396,"1"))))</f>
        <v>房地产</v>
      </c>
      <c r="H396" s="34" t="str">
        <f>IF(E396="","",IF($H$1="上证50",[1]!EM_S_INFO_COMPINDEX(E396,"000016"),"")&amp;IF($H$1="上证180",[1]!EM_S_INFO_COMPINDEX(E396,"000010"),"")&amp;IF($H$1="沪深300",[1]!EM_S_INFO_COMPINDEX(E396,"000300"),"")&amp;IF(AND($H$1="上证A股",RIGHT(E396,2)="SH"),"是","")&amp;IF(AND($H$1="深证A股",RIGHT(E396,2)="SZ"),"是","")&amp;IF(AND($H$1="创业板",LEFT(E396,1)-3=0),"是","")&amp;IF(AND($H$1="全部A股",E396&lt;&gt;0),"是","")&amp;IF(AND($H$1="中小板",LEFT(E396,3)="002"),"是",""))</f>
        <v>是</v>
      </c>
      <c r="I396" s="46">
        <f ca="1">IF(E396="","",IF(OR([1]!EM_S_VAL_MV(E396,deadline)="",[1]!EM_S_VAL_MV(E396,deadline)="--",[1]!EM_S_VAL_MV(E396,deadline)="null"),0,[1]!EM_S_VAL_MV(E396,deadline)/100000000))</f>
        <v>121.2416688</v>
      </c>
      <c r="J396" s="46">
        <f ca="1">IF(E396="","",IF(RIGHT(LEFT($J$1,6),3)="TTM",[1]!EM_S_FA_PROFIT_TTM(E396,LEFT(RIGHT($J$1,11),10),1)/100000000,[1]!EM_S_STM07_IS(E396,61,LEFT(RIGHT($J$1,5),4)&amp;"-12-31",1)/100000000))</f>
        <v>-14.944602883</v>
      </c>
      <c r="K396" s="36">
        <f t="shared" ca="1" si="32"/>
        <v>-8.1127394116250873</v>
      </c>
      <c r="L396" s="46">
        <f ca="1">IF(E396="","",IF(ISERROR(IF(行业估值!$E$7="最新年报",[1]!EM_S_STM07_BS(E396,140,LEFT(RIGHT($L$1,5),4)&amp;"-12-31",1)/100000000,[1]!EM_S_STM07_BS(E396,140,LEFT(RIGHT($L$1,11),10),1)/100000000)),0,IF(行业估值!$E$7="最新年报",[1]!EM_S_STM07_BS(E396,140,LEFT(RIGHT($L$1,5),4)&amp;"-12-31",1)/100000000,[1]!EM_S_STM07_BS(E396,140,LEFT(RIGHT($L$1,11),10),1)/100000000)))</f>
        <v>30.1645612698</v>
      </c>
      <c r="M396" s="36">
        <f t="shared" ca="1" si="33"/>
        <v>4.0193413627197057</v>
      </c>
      <c r="N396" s="37" t="str">
        <f ca="1">IF(E396="","",IF(ISERROR([1]!EM_S_EST_NETPROFIT(E396,行业估值!$E$6,deadline)/100000000),"-",[1]!EM_S_EST_NETPROFIT(E396,行业估值!$E$6,deadline)/100000000))</f>
        <v>-</v>
      </c>
      <c r="O396" s="36" t="str">
        <f t="shared" ca="1" si="34"/>
        <v>-</v>
      </c>
      <c r="T396" s="64" t="s">
        <v>868</v>
      </c>
      <c r="U396" s="64" t="s">
        <v>869</v>
      </c>
    </row>
    <row r="397" spans="4:21">
      <c r="D397" s="45" t="str">
        <f>IF(AND(行业估值!$B$39=$G397,COUNTIF($G$2:$G$2552,$G397)&gt;=1),COUNTIF($G$2:G397,$G397),"")</f>
        <v/>
      </c>
      <c r="E397" s="65" t="str">
        <f t="shared" si="30"/>
        <v>000919.SZ</v>
      </c>
      <c r="F397" s="65" t="str">
        <f t="shared" si="31"/>
        <v>金陵药业</v>
      </c>
      <c r="G397" s="34" t="str">
        <f>IF(E397="","",IF(行业估值!$C$5="申万行业",[1]!EM_S_INFO_INDUSTRY_SW2014(E397,"1"),IF(行业估值!$C$5="证监会行业",[1]!EM_S_INFO_INDUSTRY_CSRC1(E397,"1"),[1]!EM_S_INFO_INDUSTRY_EM2016(E397,"1"))))</f>
        <v>医药生物</v>
      </c>
      <c r="H397" s="34" t="str">
        <f>IF(E397="","",IF($H$1="上证50",[1]!EM_S_INFO_COMPINDEX(E397,"000016"),"")&amp;IF($H$1="上证180",[1]!EM_S_INFO_COMPINDEX(E397,"000010"),"")&amp;IF($H$1="沪深300",[1]!EM_S_INFO_COMPINDEX(E397,"000300"),"")&amp;IF(AND($H$1="上证A股",RIGHT(E397,2)="SH"),"是","")&amp;IF(AND($H$1="深证A股",RIGHT(E397,2)="SZ"),"是","")&amp;IF(AND($H$1="创业板",LEFT(E397,1)-3=0),"是","")&amp;IF(AND($H$1="全部A股",E397&lt;&gt;0),"是","")&amp;IF(AND($H$1="中小板",LEFT(E397,3)="002"),"是",""))</f>
        <v>是</v>
      </c>
      <c r="I397" s="46">
        <f ca="1">IF(E397="","",IF(OR([1]!EM_S_VAL_MV(E397,deadline)="",[1]!EM_S_VAL_MV(E397,deadline)="--",[1]!EM_S_VAL_MV(E397,deadline)="null"),0,[1]!EM_S_VAL_MV(E397,deadline)/100000000))</f>
        <v>36.187199999999997</v>
      </c>
      <c r="J397" s="46">
        <f ca="1">IF(E397="","",IF(RIGHT(LEFT($J$1,6),3)="TTM",[1]!EM_S_FA_PROFIT_TTM(E397,LEFT(RIGHT($J$1,11),10),1)/100000000,[1]!EM_S_STM07_IS(E397,61,LEFT(RIGHT($J$1,5),4)&amp;"-12-31",1)/100000000))</f>
        <v>4.0621583356999995</v>
      </c>
      <c r="K397" s="36">
        <f t="shared" ca="1" si="32"/>
        <v>8.9083676729120267</v>
      </c>
      <c r="L397" s="46">
        <f ca="1">IF(E397="","",IF(ISERROR(IF(行业估值!$E$7="最新年报",[1]!EM_S_STM07_BS(E397,140,LEFT(RIGHT($L$1,5),4)&amp;"-12-31",1)/100000000,[1]!EM_S_STM07_BS(E397,140,LEFT(RIGHT($L$1,11),10),1)/100000000)),0,IF(行业估值!$E$7="最新年报",[1]!EM_S_STM07_BS(E397,140,LEFT(RIGHT($L$1,5),4)&amp;"-12-31",1)/100000000,[1]!EM_S_STM07_BS(E397,140,LEFT(RIGHT($L$1,11),10),1)/100000000)))</f>
        <v>29.664215116399998</v>
      </c>
      <c r="M397" s="36">
        <f t="shared" ca="1" si="33"/>
        <v>1.2198940662344959</v>
      </c>
      <c r="N397" s="37" t="str">
        <f ca="1">IF(E397="","",IF(ISERROR([1]!EM_S_EST_NETPROFIT(E397,行业估值!$E$6,deadline)/100000000),"-",[1]!EM_S_EST_NETPROFIT(E397,行业估值!$E$6,deadline)/100000000))</f>
        <v>-</v>
      </c>
      <c r="O397" s="36" t="str">
        <f t="shared" ca="1" si="34"/>
        <v>-</v>
      </c>
      <c r="T397" s="64" t="s">
        <v>870</v>
      </c>
      <c r="U397" s="64" t="s">
        <v>871</v>
      </c>
    </row>
    <row r="398" spans="4:21">
      <c r="D398" s="45" t="str">
        <f>IF(AND(行业估值!$B$39=$G398,COUNTIF($G$2:$G$2552,$G398)&gt;=1),COUNTIF($G$2:G398,$G398),"")</f>
        <v/>
      </c>
      <c r="E398" s="65" t="str">
        <f t="shared" si="30"/>
        <v>000920.SZ</v>
      </c>
      <c r="F398" s="65" t="str">
        <f t="shared" si="31"/>
        <v>南方汇通</v>
      </c>
      <c r="G398" s="34" t="str">
        <f>IF(E398="","",IF(行业估值!$C$5="申万行业",[1]!EM_S_INFO_INDUSTRY_SW2014(E398,"1"),IF(行业估值!$C$5="证监会行业",[1]!EM_S_INFO_INDUSTRY_CSRC1(E398,"1"),[1]!EM_S_INFO_INDUSTRY_EM2016(E398,"1"))))</f>
        <v>基础化工</v>
      </c>
      <c r="H398" s="34" t="str">
        <f>IF(E398="","",IF($H$1="上证50",[1]!EM_S_INFO_COMPINDEX(E398,"000016"),"")&amp;IF($H$1="上证180",[1]!EM_S_INFO_COMPINDEX(E398,"000010"),"")&amp;IF($H$1="沪深300",[1]!EM_S_INFO_COMPINDEX(E398,"000300"),"")&amp;IF(AND($H$1="上证A股",RIGHT(E398,2)="SH"),"是","")&amp;IF(AND($H$1="深证A股",RIGHT(E398,2)="SZ"),"是","")&amp;IF(AND($H$1="创业板",LEFT(E398,1)-3=0),"是","")&amp;IF(AND($H$1="全部A股",E398&lt;&gt;0),"是","")&amp;IF(AND($H$1="中小板",LEFT(E398,3)="002"),"是",""))</f>
        <v>是</v>
      </c>
      <c r="I398" s="46">
        <f ca="1">IF(E398="","",IF(OR([1]!EM_S_VAL_MV(E398,deadline)="",[1]!EM_S_VAL_MV(E398,deadline)="--",[1]!EM_S_VAL_MV(E398,deadline)="null"),0,[1]!EM_S_VAL_MV(E398,deadline)/100000000))</f>
        <v>27.5566</v>
      </c>
      <c r="J398" s="46">
        <f ca="1">IF(E398="","",IF(RIGHT(LEFT($J$1,6),3)="TTM",[1]!EM_S_FA_PROFIT_TTM(E398,LEFT(RIGHT($J$1,11),10),1)/100000000,[1]!EM_S_STM07_IS(E398,61,LEFT(RIGHT($J$1,5),4)&amp;"-12-31",1)/100000000))</f>
        <v>1.0802912427</v>
      </c>
      <c r="K398" s="36">
        <f t="shared" ca="1" si="32"/>
        <v>25.508491516720131</v>
      </c>
      <c r="L398" s="46">
        <f ca="1">IF(E398="","",IF(ISERROR(IF(行业估值!$E$7="最新年报",[1]!EM_S_STM07_BS(E398,140,LEFT(RIGHT($L$1,5),4)&amp;"-12-31",1)/100000000,[1]!EM_S_STM07_BS(E398,140,LEFT(RIGHT($L$1,11),10),1)/100000000)),0,IF(行业估值!$E$7="最新年报",[1]!EM_S_STM07_BS(E398,140,LEFT(RIGHT($L$1,5),4)&amp;"-12-31",1)/100000000,[1]!EM_S_STM07_BS(E398,140,LEFT(RIGHT($L$1,11),10),1)/100000000)))</f>
        <v>11.033748541</v>
      </c>
      <c r="M398" s="36">
        <f t="shared" ca="1" si="33"/>
        <v>2.4974830537059272</v>
      </c>
      <c r="N398" s="37">
        <f ca="1">IF(E398="","",IF(ISERROR([1]!EM_S_EST_NETPROFIT(E398,行业估值!$E$6,deadline)/100000000),"-",[1]!EM_S_EST_NETPROFIT(E398,行业估值!$E$6,deadline)/100000000))</f>
        <v>1.03</v>
      </c>
      <c r="O398" s="36">
        <f t="shared" ca="1" si="34"/>
        <v>26.753980582524271</v>
      </c>
      <c r="T398" s="64" t="s">
        <v>872</v>
      </c>
      <c r="U398" s="64" t="s">
        <v>873</v>
      </c>
    </row>
    <row r="399" spans="4:21">
      <c r="D399" s="45" t="str">
        <f>IF(AND(行业估值!$B$39=$G399,COUNTIF($G$2:$G$2552,$G399)&gt;=1),COUNTIF($G$2:G399,$G399),"")</f>
        <v/>
      </c>
      <c r="E399" s="65" t="str">
        <f t="shared" si="30"/>
        <v>000921.SZ</v>
      </c>
      <c r="F399" s="65" t="str">
        <f t="shared" si="31"/>
        <v>海信家电</v>
      </c>
      <c r="G399" s="34" t="str">
        <f>IF(E399="","",IF(行业估值!$C$5="申万行业",[1]!EM_S_INFO_INDUSTRY_SW2014(E399,"1"),IF(行业估值!$C$5="证监会行业",[1]!EM_S_INFO_INDUSTRY_CSRC1(E399,"1"),[1]!EM_S_INFO_INDUSTRY_EM2016(E399,"1"))))</f>
        <v>家电</v>
      </c>
      <c r="H399" s="34" t="str">
        <f>IF(E399="","",IF($H$1="上证50",[1]!EM_S_INFO_COMPINDEX(E399,"000016"),"")&amp;IF($H$1="上证180",[1]!EM_S_INFO_COMPINDEX(E399,"000010"),"")&amp;IF($H$1="沪深300",[1]!EM_S_INFO_COMPINDEX(E399,"000300"),"")&amp;IF(AND($H$1="上证A股",RIGHT(E399,2)="SH"),"是","")&amp;IF(AND($H$1="深证A股",RIGHT(E399,2)="SZ"),"是","")&amp;IF(AND($H$1="创业板",LEFT(E399,1)-3=0),"是","")&amp;IF(AND($H$1="全部A股",E399&lt;&gt;0),"是","")&amp;IF(AND($H$1="中小板",LEFT(E399,3)="002"),"是",""))</f>
        <v>是</v>
      </c>
      <c r="I399" s="46">
        <f ca="1">IF(E399="","",IF(OR([1]!EM_S_VAL_MV(E399,deadline)="",[1]!EM_S_VAL_MV(E399,deadline)="--",[1]!EM_S_VAL_MV(E399,deadline)="null"),0,[1]!EM_S_VAL_MV(E399,deadline)/100000000))</f>
        <v>138.452897592</v>
      </c>
      <c r="J399" s="46">
        <f ca="1">IF(E399="","",IF(RIGHT(LEFT($J$1,6),3)="TTM",[1]!EM_S_FA_PROFIT_TTM(E399,LEFT(RIGHT($J$1,11),10),1)/100000000,[1]!EM_S_STM07_IS(E399,61,LEFT(RIGHT($J$1,5),4)&amp;"-12-31",1)/100000000))</f>
        <v>16.209201805399999</v>
      </c>
      <c r="K399" s="36">
        <f t="shared" ca="1" si="32"/>
        <v>8.5416234096039965</v>
      </c>
      <c r="L399" s="46">
        <f ca="1">IF(E399="","",IF(ISERROR(IF(行业估值!$E$7="最新年报",[1]!EM_S_STM07_BS(E399,140,LEFT(RIGHT($L$1,5),4)&amp;"-12-31",1)/100000000,[1]!EM_S_STM07_BS(E399,140,LEFT(RIGHT($L$1,11),10),1)/100000000)),0,IF(行业估值!$E$7="最新年报",[1]!EM_S_STM07_BS(E399,140,LEFT(RIGHT($L$1,5),4)&amp;"-12-31",1)/100000000,[1]!EM_S_STM07_BS(E399,140,LEFT(RIGHT($L$1,11),10),1)/100000000)))</f>
        <v>82.8103910799</v>
      </c>
      <c r="M399" s="36">
        <f t="shared" ca="1" si="33"/>
        <v>1.671926624020083</v>
      </c>
      <c r="N399" s="37">
        <f ca="1">IF(E399="","",IF(ISERROR([1]!EM_S_EST_NETPROFIT(E399,行业估值!$E$6,deadline)/100000000),"-",[1]!EM_S_EST_NETPROFIT(E399,行业估值!$E$6,deadline)/100000000))</f>
        <v>15.969107692307693</v>
      </c>
      <c r="O399" s="36">
        <f t="shared" ca="1" si="34"/>
        <v>8.6700459574640263</v>
      </c>
      <c r="T399" s="64" t="s">
        <v>874</v>
      </c>
      <c r="U399" s="64" t="s">
        <v>875</v>
      </c>
    </row>
    <row r="400" spans="4:21">
      <c r="D400" s="45" t="str">
        <f>IF(AND(行业估值!$B$39=$G400,COUNTIF($G$2:$G$2552,$G400)&gt;=1),COUNTIF($G$2:G400,$G400),"")</f>
        <v/>
      </c>
      <c r="E400" s="65" t="str">
        <f t="shared" si="30"/>
        <v>000922.SZ</v>
      </c>
      <c r="F400" s="65" t="str">
        <f t="shared" si="31"/>
        <v>佳电股份</v>
      </c>
      <c r="G400" s="34" t="str">
        <f>IF(E400="","",IF(行业估值!$C$5="申万行业",[1]!EM_S_INFO_INDUSTRY_SW2014(E400,"1"),IF(行业估值!$C$5="证监会行业",[1]!EM_S_INFO_INDUSTRY_CSRC1(E400,"1"),[1]!EM_S_INFO_INDUSTRY_EM2016(E400,"1"))))</f>
        <v>电气设备</v>
      </c>
      <c r="H400" s="34" t="str">
        <f>IF(E400="","",IF($H$1="上证50",[1]!EM_S_INFO_COMPINDEX(E400,"000016"),"")&amp;IF($H$1="上证180",[1]!EM_S_INFO_COMPINDEX(E400,"000010"),"")&amp;IF($H$1="沪深300",[1]!EM_S_INFO_COMPINDEX(E400,"000300"),"")&amp;IF(AND($H$1="上证A股",RIGHT(E400,2)="SH"),"是","")&amp;IF(AND($H$1="深证A股",RIGHT(E400,2)="SZ"),"是","")&amp;IF(AND($H$1="创业板",LEFT(E400,1)-3=0),"是","")&amp;IF(AND($H$1="全部A股",E400&lt;&gt;0),"是","")&amp;IF(AND($H$1="中小板",LEFT(E400,3)="002"),"是",""))</f>
        <v>是</v>
      </c>
      <c r="I400" s="46">
        <f ca="1">IF(E400="","",IF(OR([1]!EM_S_VAL_MV(E400,deadline)="",[1]!EM_S_VAL_MV(E400,deadline)="--",[1]!EM_S_VAL_MV(E400,deadline)="null"),0,[1]!EM_S_VAL_MV(E400,deadline)/100000000))</f>
        <v>35.125355202600005</v>
      </c>
      <c r="J400" s="46">
        <f ca="1">IF(E400="","",IF(RIGHT(LEFT($J$1,6),3)="TTM",[1]!EM_S_FA_PROFIT_TTM(E400,LEFT(RIGHT($J$1,11),10),1)/100000000,[1]!EM_S_STM07_IS(E400,61,LEFT(RIGHT($J$1,5),4)&amp;"-12-31",1)/100000000))</f>
        <v>2.9399330642000003</v>
      </c>
      <c r="K400" s="36">
        <f t="shared" ca="1" si="32"/>
        <v>11.947671744750467</v>
      </c>
      <c r="L400" s="46">
        <f ca="1">IF(E400="","",IF(ISERROR(IF(行业估值!$E$7="最新年报",[1]!EM_S_STM07_BS(E400,140,LEFT(RIGHT($L$1,5),4)&amp;"-12-31",1)/100000000,[1]!EM_S_STM07_BS(E400,140,LEFT(RIGHT($L$1,11),10),1)/100000000)),0,IF(行业估值!$E$7="最新年报",[1]!EM_S_STM07_BS(E400,140,LEFT(RIGHT($L$1,5),4)&amp;"-12-31",1)/100000000,[1]!EM_S_STM07_BS(E400,140,LEFT(RIGHT($L$1,11),10),1)/100000000)))</f>
        <v>21.0840756839</v>
      </c>
      <c r="M400" s="36">
        <f t="shared" ca="1" si="33"/>
        <v>1.6659660935206213</v>
      </c>
      <c r="N400" s="37">
        <f ca="1">IF(E400="","",IF(ISERROR([1]!EM_S_EST_NETPROFIT(E400,行业估值!$E$6,deadline)/100000000),"-",[1]!EM_S_EST_NETPROFIT(E400,行业估值!$E$6,deadline)/100000000))</f>
        <v>5.1543999999999999</v>
      </c>
      <c r="O400" s="36">
        <f t="shared" ca="1" si="34"/>
        <v>6.8146351083734293</v>
      </c>
      <c r="T400" s="64" t="s">
        <v>876</v>
      </c>
      <c r="U400" s="64" t="s">
        <v>877</v>
      </c>
    </row>
    <row r="401" spans="4:21">
      <c r="D401" s="45" t="str">
        <f>IF(AND(行业估值!$B$39=$G401,COUNTIF($G$2:$G$2552,$G401)&gt;=1),COUNTIF($G$2:G401,$G401),"")</f>
        <v/>
      </c>
      <c r="E401" s="65" t="str">
        <f t="shared" si="30"/>
        <v>000923.SZ</v>
      </c>
      <c r="F401" s="65" t="str">
        <f t="shared" si="31"/>
        <v>河北宣工</v>
      </c>
      <c r="G401" s="34" t="str">
        <f>IF(E401="","",IF(行业估值!$C$5="申万行业",[1]!EM_S_INFO_INDUSTRY_SW2014(E401,"1"),IF(行业估值!$C$5="证监会行业",[1]!EM_S_INFO_INDUSTRY_CSRC1(E401,"1"),[1]!EM_S_INFO_INDUSTRY_EM2016(E401,"1"))))</f>
        <v>钢铁</v>
      </c>
      <c r="H401" s="34" t="str">
        <f>IF(E401="","",IF($H$1="上证50",[1]!EM_S_INFO_COMPINDEX(E401,"000016"),"")&amp;IF($H$1="上证180",[1]!EM_S_INFO_COMPINDEX(E401,"000010"),"")&amp;IF($H$1="沪深300",[1]!EM_S_INFO_COMPINDEX(E401,"000300"),"")&amp;IF(AND($H$1="上证A股",RIGHT(E401,2)="SH"),"是","")&amp;IF(AND($H$1="深证A股",RIGHT(E401,2)="SZ"),"是","")&amp;IF(AND($H$1="创业板",LEFT(E401,1)-3=0),"是","")&amp;IF(AND($H$1="全部A股",E401&lt;&gt;0),"是","")&amp;IF(AND($H$1="中小板",LEFT(E401,3)="002"),"是",""))</f>
        <v>是</v>
      </c>
      <c r="I401" s="46">
        <f ca="1">IF(E401="","",IF(OR([1]!EM_S_VAL_MV(E401,deadline)="",[1]!EM_S_VAL_MV(E401,deadline)="--",[1]!EM_S_VAL_MV(E401,deadline)="null"),0,[1]!EM_S_VAL_MV(E401,deadline)/100000000))</f>
        <v>93.470787215200005</v>
      </c>
      <c r="J401" s="46">
        <f ca="1">IF(E401="","",IF(RIGHT(LEFT($J$1,6),3)="TTM",[1]!EM_S_FA_PROFIT_TTM(E401,LEFT(RIGHT($J$1,11),10),1)/100000000,[1]!EM_S_STM07_IS(E401,61,LEFT(RIGHT($J$1,5),4)&amp;"-12-31",1)/100000000))</f>
        <v>7.7416833245000003</v>
      </c>
      <c r="K401" s="36">
        <f t="shared" ca="1" si="32"/>
        <v>12.073703262880086</v>
      </c>
      <c r="L401" s="46">
        <f ca="1">IF(E401="","",IF(ISERROR(IF(行业估值!$E$7="最新年报",[1]!EM_S_STM07_BS(E401,140,LEFT(RIGHT($L$1,5),4)&amp;"-12-31",1)/100000000,[1]!EM_S_STM07_BS(E401,140,LEFT(RIGHT($L$1,11),10),1)/100000000)),0,IF(行业估值!$E$7="最新年报",[1]!EM_S_STM07_BS(E401,140,LEFT(RIGHT($L$1,5),4)&amp;"-12-31",1)/100000000,[1]!EM_S_STM07_BS(E401,140,LEFT(RIGHT($L$1,11),10),1)/100000000)))</f>
        <v>68.66743626569999</v>
      </c>
      <c r="M401" s="36">
        <f t="shared" ca="1" si="33"/>
        <v>1.3612098004289337</v>
      </c>
      <c r="N401" s="37">
        <f ca="1">IF(E401="","",IF(ISERROR([1]!EM_S_EST_NETPROFIT(E401,行业估值!$E$6,deadline)/100000000),"-",[1]!EM_S_EST_NETPROFIT(E401,行业估值!$E$6,deadline)/100000000))</f>
        <v>6.0594166666666665</v>
      </c>
      <c r="O401" s="36">
        <f t="shared" ca="1" si="34"/>
        <v>15.425707185543164</v>
      </c>
      <c r="T401" s="64" t="s">
        <v>878</v>
      </c>
      <c r="U401" s="64" t="s">
        <v>879</v>
      </c>
    </row>
    <row r="402" spans="4:21">
      <c r="D402" s="45" t="str">
        <f>IF(AND(行业估值!$B$39=$G402,COUNTIF($G$2:$G$2552,$G402)&gt;=1),COUNTIF($G$2:G402,$G402),"")</f>
        <v/>
      </c>
      <c r="E402" s="65" t="str">
        <f t="shared" si="30"/>
        <v>000925.SZ</v>
      </c>
      <c r="F402" s="65" t="str">
        <f t="shared" si="31"/>
        <v>众合科技</v>
      </c>
      <c r="G402" s="34" t="str">
        <f>IF(E402="","",IF(行业估值!$C$5="申万行业",[1]!EM_S_INFO_INDUSTRY_SW2014(E402,"1"),IF(行业估值!$C$5="证监会行业",[1]!EM_S_INFO_INDUSTRY_CSRC1(E402,"1"),[1]!EM_S_INFO_INDUSTRY_EM2016(E402,"1"))))</f>
        <v>交运设备</v>
      </c>
      <c r="H402" s="34" t="str">
        <f>IF(E402="","",IF($H$1="上证50",[1]!EM_S_INFO_COMPINDEX(E402,"000016"),"")&amp;IF($H$1="上证180",[1]!EM_S_INFO_COMPINDEX(E402,"000010"),"")&amp;IF($H$1="沪深300",[1]!EM_S_INFO_COMPINDEX(E402,"000300"),"")&amp;IF(AND($H$1="上证A股",RIGHT(E402,2)="SH"),"是","")&amp;IF(AND($H$1="深证A股",RIGHT(E402,2)="SZ"),"是","")&amp;IF(AND($H$1="创业板",LEFT(E402,1)-3=0),"是","")&amp;IF(AND($H$1="全部A股",E402&lt;&gt;0),"是","")&amp;IF(AND($H$1="中小板",LEFT(E402,3)="002"),"是",""))</f>
        <v>是</v>
      </c>
      <c r="I402" s="46">
        <f ca="1">IF(E402="","",IF(OR([1]!EM_S_VAL_MV(E402,deadline)="",[1]!EM_S_VAL_MV(E402,deadline)="--",[1]!EM_S_VAL_MV(E402,deadline)="null"),0,[1]!EM_S_VAL_MV(E402,deadline)/100000000))</f>
        <v>34.347806437499997</v>
      </c>
      <c r="J402" s="46">
        <f ca="1">IF(E402="","",IF(RIGHT(LEFT($J$1,6),3)="TTM",[1]!EM_S_FA_PROFIT_TTM(E402,LEFT(RIGHT($J$1,11),10),1)/100000000,[1]!EM_S_STM07_IS(E402,61,LEFT(RIGHT($J$1,5),4)&amp;"-12-31",1)/100000000))</f>
        <v>0.56172141079999993</v>
      </c>
      <c r="K402" s="36">
        <f t="shared" ca="1" si="32"/>
        <v>61.147404704730903</v>
      </c>
      <c r="L402" s="46">
        <f ca="1">IF(E402="","",IF(ISERROR(IF(行业估值!$E$7="最新年报",[1]!EM_S_STM07_BS(E402,140,LEFT(RIGHT($L$1,5),4)&amp;"-12-31",1)/100000000,[1]!EM_S_STM07_BS(E402,140,LEFT(RIGHT($L$1,11),10),1)/100000000)),0,IF(行业估值!$E$7="最新年报",[1]!EM_S_STM07_BS(E402,140,LEFT(RIGHT($L$1,5),4)&amp;"-12-31",1)/100000000,[1]!EM_S_STM07_BS(E402,140,LEFT(RIGHT($L$1,11),10),1)/100000000)))</f>
        <v>23.766203347800001</v>
      </c>
      <c r="M402" s="36">
        <f t="shared" ca="1" si="33"/>
        <v>1.445237421175205</v>
      </c>
      <c r="N402" s="37">
        <f ca="1">IF(E402="","",IF(ISERROR([1]!EM_S_EST_NETPROFIT(E402,行业估值!$E$6,deadline)/100000000),"-",[1]!EM_S_EST_NETPROFIT(E402,行业估值!$E$6,deadline)/100000000))</f>
        <v>1.462</v>
      </c>
      <c r="O402" s="36">
        <f t="shared" ca="1" si="34"/>
        <v>23.493711653556769</v>
      </c>
      <c r="T402" s="64" t="s">
        <v>880</v>
      </c>
      <c r="U402" s="64" t="s">
        <v>881</v>
      </c>
    </row>
    <row r="403" spans="4:21">
      <c r="D403" s="45" t="str">
        <f>IF(AND(行业估值!$B$39=$G403,COUNTIF($G$2:$G$2552,$G403)&gt;=1),COUNTIF($G$2:G403,$G403),"")</f>
        <v/>
      </c>
      <c r="E403" s="65" t="str">
        <f t="shared" si="30"/>
        <v>000926.SZ</v>
      </c>
      <c r="F403" s="65" t="str">
        <f t="shared" si="31"/>
        <v>福星股份</v>
      </c>
      <c r="G403" s="34" t="str">
        <f>IF(E403="","",IF(行业估值!$C$5="申万行业",[1]!EM_S_INFO_INDUSTRY_SW2014(E403,"1"),IF(行业估值!$C$5="证监会行业",[1]!EM_S_INFO_INDUSTRY_CSRC1(E403,"1"),[1]!EM_S_INFO_INDUSTRY_EM2016(E403,"1"))))</f>
        <v>房地产</v>
      </c>
      <c r="H403" s="34" t="str">
        <f>IF(E403="","",IF($H$1="上证50",[1]!EM_S_INFO_COMPINDEX(E403,"000016"),"")&amp;IF($H$1="上证180",[1]!EM_S_INFO_COMPINDEX(E403,"000010"),"")&amp;IF($H$1="沪深300",[1]!EM_S_INFO_COMPINDEX(E403,"000300"),"")&amp;IF(AND($H$1="上证A股",RIGHT(E403,2)="SH"),"是","")&amp;IF(AND($H$1="深证A股",RIGHT(E403,2)="SZ"),"是","")&amp;IF(AND($H$1="创业板",LEFT(E403,1)-3=0),"是","")&amp;IF(AND($H$1="全部A股",E403&lt;&gt;0),"是","")&amp;IF(AND($H$1="中小板",LEFT(E403,3)="002"),"是",""))</f>
        <v>是</v>
      </c>
      <c r="I403" s="46">
        <f ca="1">IF(E403="","",IF(OR([1]!EM_S_VAL_MV(E403,deadline)="",[1]!EM_S_VAL_MV(E403,deadline)="--",[1]!EM_S_VAL_MV(E403,deadline)="null"),0,[1]!EM_S_VAL_MV(E403,deadline)/100000000))</f>
        <v>61.212613346400005</v>
      </c>
      <c r="J403" s="46">
        <f ca="1">IF(E403="","",IF(RIGHT(LEFT($J$1,6),3)="TTM",[1]!EM_S_FA_PROFIT_TTM(E403,LEFT(RIGHT($J$1,11),10),1)/100000000,[1]!EM_S_STM07_IS(E403,61,LEFT(RIGHT($J$1,5),4)&amp;"-12-31",1)/100000000))</f>
        <v>9.2971053095000009</v>
      </c>
      <c r="K403" s="36">
        <f t="shared" ca="1" si="32"/>
        <v>6.5840507672696269</v>
      </c>
      <c r="L403" s="46">
        <f ca="1">IF(E403="","",IF(ISERROR(IF(行业估值!$E$7="最新年报",[1]!EM_S_STM07_BS(E403,140,LEFT(RIGHT($L$1,5),4)&amp;"-12-31",1)/100000000,[1]!EM_S_STM07_BS(E403,140,LEFT(RIGHT($L$1,11),10),1)/100000000)),0,IF(行业估值!$E$7="最新年报",[1]!EM_S_STM07_BS(E403,140,LEFT(RIGHT($L$1,5),4)&amp;"-12-31",1)/100000000,[1]!EM_S_STM07_BS(E403,140,LEFT(RIGHT($L$1,11),10),1)/100000000)))</f>
        <v>112.0695925854</v>
      </c>
      <c r="M403" s="36">
        <f t="shared" ca="1" si="33"/>
        <v>0.54620180134726881</v>
      </c>
      <c r="N403" s="37" t="str">
        <f ca="1">IF(E403="","",IF(ISERROR([1]!EM_S_EST_NETPROFIT(E403,行业估值!$E$6,deadline)/100000000),"-",[1]!EM_S_EST_NETPROFIT(E403,行业估值!$E$6,deadline)/100000000))</f>
        <v>-</v>
      </c>
      <c r="O403" s="36" t="str">
        <f t="shared" ca="1" si="34"/>
        <v>-</v>
      </c>
      <c r="T403" s="64" t="s">
        <v>882</v>
      </c>
      <c r="U403" s="64" t="s">
        <v>883</v>
      </c>
    </row>
    <row r="404" spans="4:21">
      <c r="D404" s="45" t="str">
        <f>IF(AND(行业估值!$B$39=$G404,COUNTIF($G$2:$G$2552,$G404)&gt;=1),COUNTIF($G$2:G404,$G404),"")</f>
        <v/>
      </c>
      <c r="E404" s="65" t="str">
        <f t="shared" si="30"/>
        <v>000927.SZ</v>
      </c>
      <c r="F404" s="65" t="str">
        <f t="shared" si="31"/>
        <v>一汽夏利</v>
      </c>
      <c r="G404" s="34" t="str">
        <f>IF(E404="","",IF(行业估值!$C$5="申万行业",[1]!EM_S_INFO_INDUSTRY_SW2014(E404,"1"),IF(行业估值!$C$5="证监会行业",[1]!EM_S_INFO_INDUSTRY_CSRC1(E404,"1"),[1]!EM_S_INFO_INDUSTRY_EM2016(E404,"1"))))</f>
        <v>交运设备</v>
      </c>
      <c r="H404" s="34" t="str">
        <f>IF(E404="","",IF($H$1="上证50",[1]!EM_S_INFO_COMPINDEX(E404,"000016"),"")&amp;IF($H$1="上证180",[1]!EM_S_INFO_COMPINDEX(E404,"000010"),"")&amp;IF($H$1="沪深300",[1]!EM_S_INFO_COMPINDEX(E404,"000300"),"")&amp;IF(AND($H$1="上证A股",RIGHT(E404,2)="SH"),"是","")&amp;IF(AND($H$1="深证A股",RIGHT(E404,2)="SZ"),"是","")&amp;IF(AND($H$1="创业板",LEFT(E404,1)-3=0),"是","")&amp;IF(AND($H$1="全部A股",E404&lt;&gt;0),"是","")&amp;IF(AND($H$1="中小板",LEFT(E404,3)="002"),"是",""))</f>
        <v>是</v>
      </c>
      <c r="I404" s="46">
        <f ca="1">IF(E404="","",IF(OR([1]!EM_S_VAL_MV(E404,deadline)="",[1]!EM_S_VAL_MV(E404,deadline)="--",[1]!EM_S_VAL_MV(E404,deadline)="null"),0,[1]!EM_S_VAL_MV(E404,deadline)/100000000))</f>
        <v>55.033503690000003</v>
      </c>
      <c r="J404" s="46">
        <f ca="1">IF(E404="","",IF(RIGHT(LEFT($J$1,6),3)="TTM",[1]!EM_S_FA_PROFIT_TTM(E404,LEFT(RIGHT($J$1,11),10),1)/100000000,[1]!EM_S_STM07_IS(E404,61,LEFT(RIGHT($J$1,5),4)&amp;"-12-31",1)/100000000))</f>
        <v>3.393616202</v>
      </c>
      <c r="K404" s="36">
        <f t="shared" ca="1" si="32"/>
        <v>16.216773027417318</v>
      </c>
      <c r="L404" s="46">
        <f ca="1">IF(E404="","",IF(ISERROR(IF(行业估值!$E$7="最新年报",[1]!EM_S_STM07_BS(E404,140,LEFT(RIGHT($L$1,5),4)&amp;"-12-31",1)/100000000,[1]!EM_S_STM07_BS(E404,140,LEFT(RIGHT($L$1,11),10),1)/100000000)),0,IF(行业估值!$E$7="最新年报",[1]!EM_S_STM07_BS(E404,140,LEFT(RIGHT($L$1,5),4)&amp;"-12-31",1)/100000000,[1]!EM_S_STM07_BS(E404,140,LEFT(RIGHT($L$1,11),10),1)/100000000)))</f>
        <v>-6.0680126321000003</v>
      </c>
      <c r="M404" s="36">
        <f t="shared" ca="1" si="33"/>
        <v>-9.069444483169141</v>
      </c>
      <c r="N404" s="37" t="str">
        <f ca="1">IF(E404="","",IF(ISERROR([1]!EM_S_EST_NETPROFIT(E404,行业估值!$E$6,deadline)/100000000),"-",[1]!EM_S_EST_NETPROFIT(E404,行业估值!$E$6,deadline)/100000000))</f>
        <v>-</v>
      </c>
      <c r="O404" s="36" t="str">
        <f t="shared" ca="1" si="34"/>
        <v>-</v>
      </c>
      <c r="T404" s="64" t="s">
        <v>884</v>
      </c>
      <c r="U404" s="64" t="s">
        <v>885</v>
      </c>
    </row>
    <row r="405" spans="4:21">
      <c r="D405" s="45" t="str">
        <f>IF(AND(行业估值!$B$39=$G405,COUNTIF($G$2:$G$2552,$G405)&gt;=1),COUNTIF($G$2:G405,$G405),"")</f>
        <v/>
      </c>
      <c r="E405" s="65" t="str">
        <f t="shared" si="30"/>
        <v>000928.SZ</v>
      </c>
      <c r="F405" s="65" t="str">
        <f t="shared" si="31"/>
        <v>中钢国际</v>
      </c>
      <c r="G405" s="34" t="str">
        <f>IF(E405="","",IF(行业估值!$C$5="申万行业",[1]!EM_S_INFO_INDUSTRY_SW2014(E405,"1"),IF(行业估值!$C$5="证监会行业",[1]!EM_S_INFO_INDUSTRY_CSRC1(E405,"1"),[1]!EM_S_INFO_INDUSTRY_EM2016(E405,"1"))))</f>
        <v>建筑</v>
      </c>
      <c r="H405" s="34" t="str">
        <f>IF(E405="","",IF($H$1="上证50",[1]!EM_S_INFO_COMPINDEX(E405,"000016"),"")&amp;IF($H$1="上证180",[1]!EM_S_INFO_COMPINDEX(E405,"000010"),"")&amp;IF($H$1="沪深300",[1]!EM_S_INFO_COMPINDEX(E405,"000300"),"")&amp;IF(AND($H$1="上证A股",RIGHT(E405,2)="SH"),"是","")&amp;IF(AND($H$1="深证A股",RIGHT(E405,2)="SZ"),"是","")&amp;IF(AND($H$1="创业板",LEFT(E405,1)-3=0),"是","")&amp;IF(AND($H$1="全部A股",E405&lt;&gt;0),"是","")&amp;IF(AND($H$1="中小板",LEFT(E405,3)="002"),"是",""))</f>
        <v>是</v>
      </c>
      <c r="I405" s="46">
        <f ca="1">IF(E405="","",IF(OR([1]!EM_S_VAL_MV(E405,deadline)="",[1]!EM_S_VAL_MV(E405,deadline)="--",[1]!EM_S_VAL_MV(E405,deadline)="null"),0,[1]!EM_S_VAL_MV(E405,deadline)/100000000))</f>
        <v>58.057827920400001</v>
      </c>
      <c r="J405" s="46">
        <f ca="1">IF(E405="","",IF(RIGHT(LEFT($J$1,6),3)="TTM",[1]!EM_S_FA_PROFIT_TTM(E405,LEFT(RIGHT($J$1,11),10),1)/100000000,[1]!EM_S_STM07_IS(E405,61,LEFT(RIGHT($J$1,5),4)&amp;"-12-31",1)/100000000))</f>
        <v>4.4422542855999998</v>
      </c>
      <c r="K405" s="36">
        <f t="shared" ca="1" si="32"/>
        <v>13.069451721527988</v>
      </c>
      <c r="L405" s="46">
        <f ca="1">IF(E405="","",IF(ISERROR(IF(行业估值!$E$7="最新年报",[1]!EM_S_STM07_BS(E405,140,LEFT(RIGHT($L$1,5),4)&amp;"-12-31",1)/100000000,[1]!EM_S_STM07_BS(E405,140,LEFT(RIGHT($L$1,11),10),1)/100000000)),0,IF(行业估值!$E$7="最新年报",[1]!EM_S_STM07_BS(E405,140,LEFT(RIGHT($L$1,5),4)&amp;"-12-31",1)/100000000,[1]!EM_S_STM07_BS(E405,140,LEFT(RIGHT($L$1,11),10),1)/100000000)))</f>
        <v>46.860358369399997</v>
      </c>
      <c r="M405" s="36">
        <f t="shared" ca="1" si="33"/>
        <v>1.2389539888434142</v>
      </c>
      <c r="N405" s="37">
        <f ca="1">IF(E405="","",IF(ISERROR([1]!EM_S_EST_NETPROFIT(E405,行业估值!$E$6,deadline)/100000000),"-",[1]!EM_S_EST_NETPROFIT(E405,行业估值!$E$6,deadline)/100000000))</f>
        <v>5.4133333333333322</v>
      </c>
      <c r="O405" s="36">
        <f t="shared" ca="1" si="34"/>
        <v>10.724968211896554</v>
      </c>
      <c r="T405" s="64" t="s">
        <v>886</v>
      </c>
      <c r="U405" s="64" t="s">
        <v>887</v>
      </c>
    </row>
    <row r="406" spans="4:21">
      <c r="D406" s="45" t="str">
        <f>IF(AND(行业估值!$B$39=$G406,COUNTIF($G$2:$G$2552,$G406)&gt;=1),COUNTIF($G$2:G406,$G406),"")</f>
        <v/>
      </c>
      <c r="E406" s="65" t="str">
        <f t="shared" si="30"/>
        <v>000929.SZ</v>
      </c>
      <c r="F406" s="65" t="str">
        <f t="shared" si="31"/>
        <v>兰州黄河</v>
      </c>
      <c r="G406" s="34" t="str">
        <f>IF(E406="","",IF(行业估值!$C$5="申万行业",[1]!EM_S_INFO_INDUSTRY_SW2014(E406,"1"),IF(行业估值!$C$5="证监会行业",[1]!EM_S_INFO_INDUSTRY_CSRC1(E406,"1"),[1]!EM_S_INFO_INDUSTRY_EM2016(E406,"1"))))</f>
        <v>食品饮料</v>
      </c>
      <c r="H406" s="34" t="str">
        <f>IF(E406="","",IF($H$1="上证50",[1]!EM_S_INFO_COMPINDEX(E406,"000016"),"")&amp;IF($H$1="上证180",[1]!EM_S_INFO_COMPINDEX(E406,"000010"),"")&amp;IF($H$1="沪深300",[1]!EM_S_INFO_COMPINDEX(E406,"000300"),"")&amp;IF(AND($H$1="上证A股",RIGHT(E406,2)="SH"),"是","")&amp;IF(AND($H$1="深证A股",RIGHT(E406,2)="SZ"),"是","")&amp;IF(AND($H$1="创业板",LEFT(E406,1)-3=0),"是","")&amp;IF(AND($H$1="全部A股",E406&lt;&gt;0),"是","")&amp;IF(AND($H$1="中小板",LEFT(E406,3)="002"),"是",""))</f>
        <v>是</v>
      </c>
      <c r="I406" s="46">
        <f ca="1">IF(E406="","",IF(OR([1]!EM_S_VAL_MV(E406,deadline)="",[1]!EM_S_VAL_MV(E406,deadline)="--",[1]!EM_S_VAL_MV(E406,deadline)="null"),0,[1]!EM_S_VAL_MV(E406,deadline)/100000000))</f>
        <v>12.353439</v>
      </c>
      <c r="J406" s="46">
        <f ca="1">IF(E406="","",IF(RIGHT(LEFT($J$1,6),3)="TTM",[1]!EM_S_FA_PROFIT_TTM(E406,LEFT(RIGHT($J$1,11),10),1)/100000000,[1]!EM_S_STM07_IS(E406,61,LEFT(RIGHT($J$1,5),4)&amp;"-12-31",1)/100000000))</f>
        <v>-0.25989051569999999</v>
      </c>
      <c r="K406" s="36">
        <f t="shared" ca="1" si="32"/>
        <v>-47.533242860851345</v>
      </c>
      <c r="L406" s="46">
        <f ca="1">IF(E406="","",IF(ISERROR(IF(行业估值!$E$7="最新年报",[1]!EM_S_STM07_BS(E406,140,LEFT(RIGHT($L$1,5),4)&amp;"-12-31",1)/100000000,[1]!EM_S_STM07_BS(E406,140,LEFT(RIGHT($L$1,11),10),1)/100000000)),0,IF(行业估值!$E$7="最新年报",[1]!EM_S_STM07_BS(E406,140,LEFT(RIGHT($L$1,5),4)&amp;"-12-31",1)/100000000,[1]!EM_S_STM07_BS(E406,140,LEFT(RIGHT($L$1,11),10),1)/100000000)))</f>
        <v>6.8227513571000005</v>
      </c>
      <c r="M406" s="36">
        <f t="shared" ca="1" si="33"/>
        <v>1.8106242413692193</v>
      </c>
      <c r="N406" s="37" t="str">
        <f ca="1">IF(E406="","",IF(ISERROR([1]!EM_S_EST_NETPROFIT(E406,行业估值!$E$6,deadline)/100000000),"-",[1]!EM_S_EST_NETPROFIT(E406,行业估值!$E$6,deadline)/100000000))</f>
        <v>-</v>
      </c>
      <c r="O406" s="36" t="str">
        <f t="shared" ca="1" si="34"/>
        <v>-</v>
      </c>
      <c r="T406" s="64" t="s">
        <v>888</v>
      </c>
      <c r="U406" s="64" t="s">
        <v>889</v>
      </c>
    </row>
    <row r="407" spans="4:21">
      <c r="D407" s="45" t="str">
        <f>IF(AND(行业估值!$B$39=$G407,COUNTIF($G$2:$G$2552,$G407)&gt;=1),COUNTIF($G$2:G407,$G407),"")</f>
        <v/>
      </c>
      <c r="E407" s="65" t="str">
        <f t="shared" si="30"/>
        <v>000930.SZ</v>
      </c>
      <c r="F407" s="65" t="str">
        <f t="shared" si="31"/>
        <v>中粮科技</v>
      </c>
      <c r="G407" s="34" t="str">
        <f>IF(E407="","",IF(行业估值!$C$5="申万行业",[1]!EM_S_INFO_INDUSTRY_SW2014(E407,"1"),IF(行业估值!$C$5="证监会行业",[1]!EM_S_INFO_INDUSTRY_CSRC1(E407,"1"),[1]!EM_S_INFO_INDUSTRY_EM2016(E407,"1"))))</f>
        <v>农林牧渔</v>
      </c>
      <c r="H407" s="34" t="str">
        <f>IF(E407="","",IF($H$1="上证50",[1]!EM_S_INFO_COMPINDEX(E407,"000016"),"")&amp;IF($H$1="上证180",[1]!EM_S_INFO_COMPINDEX(E407,"000010"),"")&amp;IF($H$1="沪深300",[1]!EM_S_INFO_COMPINDEX(E407,"000300"),"")&amp;IF(AND($H$1="上证A股",RIGHT(E407,2)="SH"),"是","")&amp;IF(AND($H$1="深证A股",RIGHT(E407,2)="SZ"),"是","")&amp;IF(AND($H$1="创业板",LEFT(E407,1)-3=0),"是","")&amp;IF(AND($H$1="全部A股",E407&lt;&gt;0),"是","")&amp;IF(AND($H$1="中小板",LEFT(E407,3)="002"),"是",""))</f>
        <v>是</v>
      </c>
      <c r="I407" s="46">
        <f ca="1">IF(E407="","",IF(OR([1]!EM_S_VAL_MV(E407,deadline)="",[1]!EM_S_VAL_MV(E407,deadline)="--",[1]!EM_S_VAL_MV(E407,deadline)="null"),0,[1]!EM_S_VAL_MV(E407,deadline)/100000000))</f>
        <v>117.1406535018</v>
      </c>
      <c r="J407" s="46">
        <f ca="1">IF(E407="","",IF(RIGHT(LEFT($J$1,6),3)="TTM",[1]!EM_S_FA_PROFIT_TTM(E407,LEFT(RIGHT($J$1,11),10),1)/100000000,[1]!EM_S_STM07_IS(E407,61,LEFT(RIGHT($J$1,5),4)&amp;"-12-31",1)/100000000))</f>
        <v>3.1174749173</v>
      </c>
      <c r="K407" s="36">
        <f t="shared" ca="1" si="32"/>
        <v>37.575491899467735</v>
      </c>
      <c r="L407" s="46">
        <f ca="1">IF(E407="","",IF(ISERROR(IF(行业估值!$E$7="最新年报",[1]!EM_S_STM07_BS(E407,140,LEFT(RIGHT($L$1,5),4)&amp;"-12-31",1)/100000000,[1]!EM_S_STM07_BS(E407,140,LEFT(RIGHT($L$1,11),10),1)/100000000)),0,IF(行业估值!$E$7="最新年报",[1]!EM_S_STM07_BS(E407,140,LEFT(RIGHT($L$1,5),4)&amp;"-12-31",1)/100000000,[1]!EM_S_STM07_BS(E407,140,LEFT(RIGHT($L$1,11),10),1)/100000000)))</f>
        <v>96.449286799699991</v>
      </c>
      <c r="M407" s="36">
        <f t="shared" ca="1" si="33"/>
        <v>1.2145310493075039</v>
      </c>
      <c r="N407" s="37">
        <f ca="1">IF(E407="","",IF(ISERROR([1]!EM_S_EST_NETPROFIT(E407,行业估值!$E$6,deadline)/100000000),"-",[1]!EM_S_EST_NETPROFIT(E407,行业估值!$E$6,deadline)/100000000))</f>
        <v>3.9249999999999998</v>
      </c>
      <c r="O407" s="36">
        <f t="shared" ca="1" si="34"/>
        <v>29.844752484535032</v>
      </c>
      <c r="T407" s="64" t="s">
        <v>7202</v>
      </c>
      <c r="U407" s="64" t="s">
        <v>890</v>
      </c>
    </row>
    <row r="408" spans="4:21">
      <c r="D408" s="45" t="str">
        <f>IF(AND(行业估值!$B$39=$G408,COUNTIF($G$2:$G$2552,$G408)&gt;=1),COUNTIF($G$2:G408,$G408),"")</f>
        <v/>
      </c>
      <c r="E408" s="65" t="str">
        <f t="shared" si="30"/>
        <v>000931.SZ</v>
      </c>
      <c r="F408" s="65" t="str">
        <f t="shared" si="31"/>
        <v>中关村</v>
      </c>
      <c r="G408" s="34" t="str">
        <f>IF(E408="","",IF(行业估值!$C$5="申万行业",[1]!EM_S_INFO_INDUSTRY_SW2014(E408,"1"),IF(行业估值!$C$5="证监会行业",[1]!EM_S_INFO_INDUSTRY_CSRC1(E408,"1"),[1]!EM_S_INFO_INDUSTRY_EM2016(E408,"1"))))</f>
        <v>医药生物</v>
      </c>
      <c r="H408" s="34" t="str">
        <f>IF(E408="","",IF($H$1="上证50",[1]!EM_S_INFO_COMPINDEX(E408,"000016"),"")&amp;IF($H$1="上证180",[1]!EM_S_INFO_COMPINDEX(E408,"000010"),"")&amp;IF($H$1="沪深300",[1]!EM_S_INFO_COMPINDEX(E408,"000300"),"")&amp;IF(AND($H$1="上证A股",RIGHT(E408,2)="SH"),"是","")&amp;IF(AND($H$1="深证A股",RIGHT(E408,2)="SZ"),"是","")&amp;IF(AND($H$1="创业板",LEFT(E408,1)-3=0),"是","")&amp;IF(AND($H$1="全部A股",E408&lt;&gt;0),"是","")&amp;IF(AND($H$1="中小板",LEFT(E408,3)="002"),"是",""))</f>
        <v>是</v>
      </c>
      <c r="I408" s="46">
        <f ca="1">IF(E408="","",IF(OR([1]!EM_S_VAL_MV(E408,deadline)="",[1]!EM_S_VAL_MV(E408,deadline)="--",[1]!EM_S_VAL_MV(E408,deadline)="null"),0,[1]!EM_S_VAL_MV(E408,deadline)/100000000))</f>
        <v>62.660164902399998</v>
      </c>
      <c r="J408" s="46">
        <f ca="1">IF(E408="","",IF(RIGHT(LEFT($J$1,6),3)="TTM",[1]!EM_S_FA_PROFIT_TTM(E408,LEFT(RIGHT($J$1,11),10),1)/100000000,[1]!EM_S_STM07_IS(E408,61,LEFT(RIGHT($J$1,5),4)&amp;"-12-31",1)/100000000))</f>
        <v>1.2728771456999999</v>
      </c>
      <c r="K408" s="36">
        <f t="shared" ca="1" si="32"/>
        <v>49.227189846307574</v>
      </c>
      <c r="L408" s="46">
        <f ca="1">IF(E408="","",IF(ISERROR(IF(行业估值!$E$7="最新年报",[1]!EM_S_STM07_BS(E408,140,LEFT(RIGHT($L$1,5),4)&amp;"-12-31",1)/100000000,[1]!EM_S_STM07_BS(E408,140,LEFT(RIGHT($L$1,11),10),1)/100000000)),0,IF(行业估值!$E$7="最新年报",[1]!EM_S_STM07_BS(E408,140,LEFT(RIGHT($L$1,5),4)&amp;"-12-31",1)/100000000,[1]!EM_S_STM07_BS(E408,140,LEFT(RIGHT($L$1,11),10),1)/100000000)))</f>
        <v>16.7694579335</v>
      </c>
      <c r="M408" s="36">
        <f t="shared" ca="1" si="33"/>
        <v>3.7365647208682327</v>
      </c>
      <c r="N408" s="37">
        <f ca="1">IF(E408="","",IF(ISERROR([1]!EM_S_EST_NETPROFIT(E408,行业估值!$E$6,deadline)/100000000),"-",[1]!EM_S_EST_NETPROFIT(E408,行业估值!$E$6,deadline)/100000000))</f>
        <v>0.95679999999999998</v>
      </c>
      <c r="O408" s="36">
        <f t="shared" ca="1" si="34"/>
        <v>65.489302782608689</v>
      </c>
      <c r="T408" s="64" t="s">
        <v>891</v>
      </c>
      <c r="U408" s="64" t="s">
        <v>892</v>
      </c>
    </row>
    <row r="409" spans="4:21">
      <c r="D409" s="45" t="str">
        <f>IF(AND(行业估值!$B$39=$G409,COUNTIF($G$2:$G$2552,$G409)&gt;=1),COUNTIF($G$2:G409,$G409),"")</f>
        <v/>
      </c>
      <c r="E409" s="65" t="str">
        <f t="shared" si="30"/>
        <v>000932.SZ</v>
      </c>
      <c r="F409" s="65" t="str">
        <f t="shared" si="31"/>
        <v>华菱钢铁</v>
      </c>
      <c r="G409" s="34" t="str">
        <f>IF(E409="","",IF(行业估值!$C$5="申万行业",[1]!EM_S_INFO_INDUSTRY_SW2014(E409,"1"),IF(行业估值!$C$5="证监会行业",[1]!EM_S_INFO_INDUSTRY_CSRC1(E409,"1"),[1]!EM_S_INFO_INDUSTRY_EM2016(E409,"1"))))</f>
        <v>钢铁</v>
      </c>
      <c r="H409" s="34" t="str">
        <f>IF(E409="","",IF($H$1="上证50",[1]!EM_S_INFO_COMPINDEX(E409,"000016"),"")&amp;IF($H$1="上证180",[1]!EM_S_INFO_COMPINDEX(E409,"000010"),"")&amp;IF($H$1="沪深300",[1]!EM_S_INFO_COMPINDEX(E409,"000300"),"")&amp;IF(AND($H$1="上证A股",RIGHT(E409,2)="SH"),"是","")&amp;IF(AND($H$1="深证A股",RIGHT(E409,2)="SZ"),"是","")&amp;IF(AND($H$1="创业板",LEFT(E409,1)-3=0),"是","")&amp;IF(AND($H$1="全部A股",E409&lt;&gt;0),"是","")&amp;IF(AND($H$1="中小板",LEFT(E409,3)="002"),"是",""))</f>
        <v>是</v>
      </c>
      <c r="I409" s="46">
        <f ca="1">IF(E409="","",IF(OR([1]!EM_S_VAL_MV(E409,deadline)="",[1]!EM_S_VAL_MV(E409,deadline)="--",[1]!EM_S_VAL_MV(E409,deadline)="null"),0,[1]!EM_S_VAL_MV(E409,deadline)/100000000))</f>
        <v>197.16319863450002</v>
      </c>
      <c r="J409" s="46">
        <f ca="1">IF(E409="","",IF(RIGHT(LEFT($J$1,6),3)="TTM",[1]!EM_S_FA_PROFIT_TTM(E409,LEFT(RIGHT($J$1,11),10),1)/100000000,[1]!EM_S_STM07_IS(E409,61,LEFT(RIGHT($J$1,5),4)&amp;"-12-31",1)/100000000))</f>
        <v>60.629602484599999</v>
      </c>
      <c r="K409" s="36">
        <f t="shared" ca="1" si="32"/>
        <v>3.2519295946988889</v>
      </c>
      <c r="L409" s="46">
        <f ca="1">IF(E409="","",IF(ISERROR(IF(行业估值!$E$7="最新年报",[1]!EM_S_STM07_BS(E409,140,LEFT(RIGHT($L$1,5),4)&amp;"-12-31",1)/100000000,[1]!EM_S_STM07_BS(E409,140,LEFT(RIGHT($L$1,11),10),1)/100000000)),0,IF(行业估值!$E$7="最新年报",[1]!EM_S_STM07_BS(E409,140,LEFT(RIGHT($L$1,5),4)&amp;"-12-31",1)/100000000,[1]!EM_S_STM07_BS(E409,140,LEFT(RIGHT($L$1,11),10),1)/100000000)))</f>
        <v>207.9244357078</v>
      </c>
      <c r="M409" s="36">
        <f t="shared" ca="1" si="33"/>
        <v>0.94824448104587888</v>
      </c>
      <c r="N409" s="37">
        <f ca="1">IF(E409="","",IF(ISERROR([1]!EM_S_EST_NETPROFIT(E409,行业估值!$E$6,deadline)/100000000),"-",[1]!EM_S_EST_NETPROFIT(E409,行业估值!$E$6,deadline)/100000000))</f>
        <v>42.8530923076923</v>
      </c>
      <c r="O409" s="36">
        <f t="shared" ca="1" si="34"/>
        <v>4.6009094797368553</v>
      </c>
      <c r="T409" s="64" t="s">
        <v>893</v>
      </c>
      <c r="U409" s="64" t="s">
        <v>894</v>
      </c>
    </row>
    <row r="410" spans="4:21">
      <c r="D410" s="45" t="str">
        <f>IF(AND(行业估值!$B$39=$G410,COUNTIF($G$2:$G$2552,$G410)&gt;=1),COUNTIF($G$2:G410,$G410),"")</f>
        <v/>
      </c>
      <c r="E410" s="65" t="str">
        <f t="shared" si="30"/>
        <v>000933.SZ</v>
      </c>
      <c r="F410" s="65" t="str">
        <f t="shared" si="31"/>
        <v>神火股份</v>
      </c>
      <c r="G410" s="34" t="str">
        <f>IF(E410="","",IF(行业估值!$C$5="申万行业",[1]!EM_S_INFO_INDUSTRY_SW2014(E410,"1"),IF(行业估值!$C$5="证监会行业",[1]!EM_S_INFO_INDUSTRY_CSRC1(E410,"1"),[1]!EM_S_INFO_INDUSTRY_EM2016(E410,"1"))))</f>
        <v>有色金属</v>
      </c>
      <c r="H410" s="34" t="str">
        <f>IF(E410="","",IF($H$1="上证50",[1]!EM_S_INFO_COMPINDEX(E410,"000016"),"")&amp;IF($H$1="上证180",[1]!EM_S_INFO_COMPINDEX(E410,"000010"),"")&amp;IF($H$1="沪深300",[1]!EM_S_INFO_COMPINDEX(E410,"000300"),"")&amp;IF(AND($H$1="上证A股",RIGHT(E410,2)="SH"),"是","")&amp;IF(AND($H$1="深证A股",RIGHT(E410,2)="SZ"),"是","")&amp;IF(AND($H$1="创业板",LEFT(E410,1)-3=0),"是","")&amp;IF(AND($H$1="全部A股",E410&lt;&gt;0),"是","")&amp;IF(AND($H$1="中小板",LEFT(E410,3)="002"),"是",""))</f>
        <v>是</v>
      </c>
      <c r="I410" s="46">
        <f ca="1">IF(E410="","",IF(OR([1]!EM_S_VAL_MV(E410,deadline)="",[1]!EM_S_VAL_MV(E410,deadline)="--",[1]!EM_S_VAL_MV(E410,deadline)="null"),0,[1]!EM_S_VAL_MV(E410,deadline)/100000000))</f>
        <v>91.604100000000003</v>
      </c>
      <c r="J410" s="46">
        <f ca="1">IF(E410="","",IF(RIGHT(LEFT($J$1,6),3)="TTM",[1]!EM_S_FA_PROFIT_TTM(E410,LEFT(RIGHT($J$1,11),10),1)/100000000,[1]!EM_S_STM07_IS(E410,61,LEFT(RIGHT($J$1,5),4)&amp;"-12-31",1)/100000000))</f>
        <v>19.203824946400001</v>
      </c>
      <c r="K410" s="36">
        <f t="shared" ca="1" si="32"/>
        <v>4.7700965956353576</v>
      </c>
      <c r="L410" s="46">
        <f ca="1">IF(E410="","",IF(ISERROR(IF(行业估值!$E$7="最新年报",[1]!EM_S_STM07_BS(E410,140,LEFT(RIGHT($L$1,5),4)&amp;"-12-31",1)/100000000,[1]!EM_S_STM07_BS(E410,140,LEFT(RIGHT($L$1,11),10),1)/100000000)),0,IF(行业估值!$E$7="最新年报",[1]!EM_S_STM07_BS(E410,140,LEFT(RIGHT($L$1,5),4)&amp;"-12-31",1)/100000000,[1]!EM_S_STM07_BS(E410,140,LEFT(RIGHT($L$1,11),10),1)/100000000)))</f>
        <v>85.300589035299993</v>
      </c>
      <c r="M410" s="36">
        <f t="shared" ca="1" si="33"/>
        <v>1.0738976252800718</v>
      </c>
      <c r="N410" s="37">
        <f ca="1">IF(E410="","",IF(ISERROR([1]!EM_S_EST_NETPROFIT(E410,行业估值!$E$6,deadline)/100000000),"-",[1]!EM_S_EST_NETPROFIT(E410,行业估值!$E$6,deadline)/100000000))</f>
        <v>12.24324</v>
      </c>
      <c r="O410" s="36">
        <f t="shared" ca="1" si="34"/>
        <v>7.4820145647720704</v>
      </c>
      <c r="T410" s="64" t="s">
        <v>895</v>
      </c>
      <c r="U410" s="64" t="s">
        <v>896</v>
      </c>
    </row>
    <row r="411" spans="4:21">
      <c r="D411" s="45" t="str">
        <f>IF(AND(行业估值!$B$39=$G411,COUNTIF($G$2:$G$2552,$G411)&gt;=1),COUNTIF($G$2:G411,$G411),"")</f>
        <v/>
      </c>
      <c r="E411" s="65" t="str">
        <f t="shared" si="30"/>
        <v>000935.SZ</v>
      </c>
      <c r="F411" s="65" t="str">
        <f t="shared" si="31"/>
        <v>四川双马</v>
      </c>
      <c r="G411" s="34" t="str">
        <f>IF(E411="","",IF(行业估值!$C$5="申万行业",[1]!EM_S_INFO_INDUSTRY_SW2014(E411,"1"),IF(行业估值!$C$5="证监会行业",[1]!EM_S_INFO_INDUSTRY_CSRC1(E411,"1"),[1]!EM_S_INFO_INDUSTRY_EM2016(E411,"1"))))</f>
        <v>建材</v>
      </c>
      <c r="H411" s="34" t="str">
        <f>IF(E411="","",IF($H$1="上证50",[1]!EM_S_INFO_COMPINDEX(E411,"000016"),"")&amp;IF($H$1="上证180",[1]!EM_S_INFO_COMPINDEX(E411,"000010"),"")&amp;IF($H$1="沪深300",[1]!EM_S_INFO_COMPINDEX(E411,"000300"),"")&amp;IF(AND($H$1="上证A股",RIGHT(E411,2)="SH"),"是","")&amp;IF(AND($H$1="深证A股",RIGHT(E411,2)="SZ"),"是","")&amp;IF(AND($H$1="创业板",LEFT(E411,1)-3=0),"是","")&amp;IF(AND($H$1="全部A股",E411&lt;&gt;0),"是","")&amp;IF(AND($H$1="中小板",LEFT(E411,3)="002"),"是",""))</f>
        <v>是</v>
      </c>
      <c r="I411" s="46">
        <f ca="1">IF(E411="","",IF(OR([1]!EM_S_VAL_MV(E411,deadline)="",[1]!EM_S_VAL_MV(E411,deadline)="--",[1]!EM_S_VAL_MV(E411,deadline)="null"),0,[1]!EM_S_VAL_MV(E411,deadline)/100000000))</f>
        <v>117.41712321540001</v>
      </c>
      <c r="J411" s="46">
        <f ca="1">IF(E411="","",IF(RIGHT(LEFT($J$1,6),3)="TTM",[1]!EM_S_FA_PROFIT_TTM(E411,LEFT(RIGHT($J$1,11),10),1)/100000000,[1]!EM_S_STM07_IS(E411,61,LEFT(RIGHT($J$1,5),4)&amp;"-12-31",1)/100000000))</f>
        <v>7.5621318683000007</v>
      </c>
      <c r="K411" s="36">
        <f t="shared" ca="1" si="32"/>
        <v>15.526987000531621</v>
      </c>
      <c r="L411" s="46">
        <f ca="1">IF(E411="","",IF(ISERROR(IF(行业估值!$E$7="最新年报",[1]!EM_S_STM07_BS(E411,140,LEFT(RIGHT($L$1,5),4)&amp;"-12-31",1)/100000000,[1]!EM_S_STM07_BS(E411,140,LEFT(RIGHT($L$1,11),10),1)/100000000)),0,IF(行业估值!$E$7="最新年报",[1]!EM_S_STM07_BS(E411,140,LEFT(RIGHT($L$1,5),4)&amp;"-12-31",1)/100000000,[1]!EM_S_STM07_BS(E411,140,LEFT(RIGHT($L$1,11),10),1)/100000000)))</f>
        <v>40.432831713799999</v>
      </c>
      <c r="M411" s="36">
        <f t="shared" ca="1" si="33"/>
        <v>2.9040044498126196</v>
      </c>
      <c r="N411" s="37" t="str">
        <f ca="1">IF(E411="","",IF(ISERROR([1]!EM_S_EST_NETPROFIT(E411,行业估值!$E$6,deadline)/100000000),"-",[1]!EM_S_EST_NETPROFIT(E411,行业估值!$E$6,deadline)/100000000))</f>
        <v>-</v>
      </c>
      <c r="O411" s="36" t="str">
        <f t="shared" ca="1" si="34"/>
        <v>-</v>
      </c>
      <c r="T411" s="64" t="s">
        <v>897</v>
      </c>
      <c r="U411" s="64" t="s">
        <v>898</v>
      </c>
    </row>
    <row r="412" spans="4:21">
      <c r="D412" s="45" t="str">
        <f>IF(AND(行业估值!$B$39=$G412,COUNTIF($G$2:$G$2552,$G412)&gt;=1),COUNTIF($G$2:G412,$G412),"")</f>
        <v/>
      </c>
      <c r="E412" s="65" t="str">
        <f t="shared" si="30"/>
        <v>000936.SZ</v>
      </c>
      <c r="F412" s="65" t="str">
        <f t="shared" si="31"/>
        <v>华西股份</v>
      </c>
      <c r="G412" s="34" t="str">
        <f>IF(E412="","",IF(行业估值!$C$5="申万行业",[1]!EM_S_INFO_INDUSTRY_SW2014(E412,"1"),IF(行业估值!$C$5="证监会行业",[1]!EM_S_INFO_INDUSTRY_CSRC1(E412,"1"),[1]!EM_S_INFO_INDUSTRY_EM2016(E412,"1"))))</f>
        <v>基础化工</v>
      </c>
      <c r="H412" s="34" t="str">
        <f>IF(E412="","",IF($H$1="上证50",[1]!EM_S_INFO_COMPINDEX(E412,"000016"),"")&amp;IF($H$1="上证180",[1]!EM_S_INFO_COMPINDEX(E412,"000010"),"")&amp;IF($H$1="沪深300",[1]!EM_S_INFO_COMPINDEX(E412,"000300"),"")&amp;IF(AND($H$1="上证A股",RIGHT(E412,2)="SH"),"是","")&amp;IF(AND($H$1="深证A股",RIGHT(E412,2)="SZ"),"是","")&amp;IF(AND($H$1="创业板",LEFT(E412,1)-3=0),"是","")&amp;IF(AND($H$1="全部A股",E412&lt;&gt;0),"是","")&amp;IF(AND($H$1="中小板",LEFT(E412,3)="002"),"是",""))</f>
        <v>是</v>
      </c>
      <c r="I412" s="46">
        <f ca="1">IF(E412="","",IF(OR([1]!EM_S_VAL_MV(E412,deadline)="",[1]!EM_S_VAL_MV(E412,deadline)="--",[1]!EM_S_VAL_MV(E412,deadline)="null"),0,[1]!EM_S_VAL_MV(E412,deadline)/100000000))</f>
        <v>54.312589973100003</v>
      </c>
      <c r="J412" s="46">
        <f ca="1">IF(E412="","",IF(RIGHT(LEFT($J$1,6),3)="TTM",[1]!EM_S_FA_PROFIT_TTM(E412,LEFT(RIGHT($J$1,11),10),1)/100000000,[1]!EM_S_STM07_IS(E412,61,LEFT(RIGHT($J$1,5),4)&amp;"-12-31",1)/100000000))</f>
        <v>5.5004385239999998</v>
      </c>
      <c r="K412" s="36">
        <f t="shared" ca="1" si="32"/>
        <v>9.8742290703038513</v>
      </c>
      <c r="L412" s="46">
        <f ca="1">IF(E412="","",IF(ISERROR(IF(行业估值!$E$7="最新年报",[1]!EM_S_STM07_BS(E412,140,LEFT(RIGHT($L$1,5),4)&amp;"-12-31",1)/100000000,[1]!EM_S_STM07_BS(E412,140,LEFT(RIGHT($L$1,11),10),1)/100000000)),0,IF(行业估值!$E$7="最新年报",[1]!EM_S_STM07_BS(E412,140,LEFT(RIGHT($L$1,5),4)&amp;"-12-31",1)/100000000,[1]!EM_S_STM07_BS(E412,140,LEFT(RIGHT($L$1,11),10),1)/100000000)))</f>
        <v>50.480237009799993</v>
      </c>
      <c r="M412" s="36">
        <f t="shared" ca="1" si="33"/>
        <v>1.075917887678618</v>
      </c>
      <c r="N412" s="37" t="str">
        <f ca="1">IF(E412="","",IF(ISERROR([1]!EM_S_EST_NETPROFIT(E412,行业估值!$E$6,deadline)/100000000),"-",[1]!EM_S_EST_NETPROFIT(E412,行业估值!$E$6,deadline)/100000000))</f>
        <v>-</v>
      </c>
      <c r="O412" s="36" t="str">
        <f t="shared" ca="1" si="34"/>
        <v>-</v>
      </c>
      <c r="T412" s="64" t="s">
        <v>899</v>
      </c>
      <c r="U412" s="64" t="s">
        <v>900</v>
      </c>
    </row>
    <row r="413" spans="4:21">
      <c r="D413" s="45" t="str">
        <f>IF(AND(行业估值!$B$39=$G413,COUNTIF($G$2:$G$2552,$G413)&gt;=1),COUNTIF($G$2:G413,$G413),"")</f>
        <v/>
      </c>
      <c r="E413" s="65" t="str">
        <f t="shared" si="30"/>
        <v>000937.SZ</v>
      </c>
      <c r="F413" s="65" t="str">
        <f t="shared" si="31"/>
        <v>冀中能源</v>
      </c>
      <c r="G413" s="34" t="str">
        <f>IF(E413="","",IF(行业估值!$C$5="申万行业",[1]!EM_S_INFO_INDUSTRY_SW2014(E413,"1"),IF(行业估值!$C$5="证监会行业",[1]!EM_S_INFO_INDUSTRY_CSRC1(E413,"1"),[1]!EM_S_INFO_INDUSTRY_EM2016(E413,"1"))))</f>
        <v>化石能源</v>
      </c>
      <c r="H413" s="34" t="str">
        <f>IF(E413="","",IF($H$1="上证50",[1]!EM_S_INFO_COMPINDEX(E413,"000016"),"")&amp;IF($H$1="上证180",[1]!EM_S_INFO_COMPINDEX(E413,"000010"),"")&amp;IF($H$1="沪深300",[1]!EM_S_INFO_COMPINDEX(E413,"000300"),"")&amp;IF(AND($H$1="上证A股",RIGHT(E413,2)="SH"),"是","")&amp;IF(AND($H$1="深证A股",RIGHT(E413,2)="SZ"),"是","")&amp;IF(AND($H$1="创业板",LEFT(E413,1)-3=0),"是","")&amp;IF(AND($H$1="全部A股",E413&lt;&gt;0),"是","")&amp;IF(AND($H$1="中小板",LEFT(E413,3)="002"),"是",""))</f>
        <v>是</v>
      </c>
      <c r="I413" s="46">
        <f ca="1">IF(E413="","",IF(OR([1]!EM_S_VAL_MV(E413,deadline)="",[1]!EM_S_VAL_MV(E413,deadline)="--",[1]!EM_S_VAL_MV(E413,deadline)="null"),0,[1]!EM_S_VAL_MV(E413,deadline)/100000000))</f>
        <v>124.02749443499999</v>
      </c>
      <c r="J413" s="46">
        <f ca="1">IF(E413="","",IF(RIGHT(LEFT($J$1,6),3)="TTM",[1]!EM_S_FA_PROFIT_TTM(E413,LEFT(RIGHT($J$1,11),10),1)/100000000,[1]!EM_S_STM07_IS(E413,61,LEFT(RIGHT($J$1,5),4)&amp;"-12-31",1)/100000000))</f>
        <v>9.6116419470000007</v>
      </c>
      <c r="K413" s="36">
        <f t="shared" ca="1" si="32"/>
        <v>12.903882096202265</v>
      </c>
      <c r="L413" s="46">
        <f ca="1">IF(E413="","",IF(ISERROR(IF(行业估值!$E$7="最新年报",[1]!EM_S_STM07_BS(E413,140,LEFT(RIGHT($L$1,5),4)&amp;"-12-31",1)/100000000,[1]!EM_S_STM07_BS(E413,140,LEFT(RIGHT($L$1,11),10),1)/100000000)),0,IF(行业估值!$E$7="最新年报",[1]!EM_S_STM07_BS(E413,140,LEFT(RIGHT($L$1,5),4)&amp;"-12-31",1)/100000000,[1]!EM_S_STM07_BS(E413,140,LEFT(RIGHT($L$1,11),10),1)/100000000)))</f>
        <v>209.22370132740002</v>
      </c>
      <c r="M413" s="36">
        <f t="shared" ca="1" si="33"/>
        <v>0.59279849103193982</v>
      </c>
      <c r="N413" s="37">
        <f ca="1">IF(E413="","",IF(ISERROR([1]!EM_S_EST_NETPROFIT(E413,行业估值!$E$6,deadline)/100000000),"-",[1]!EM_S_EST_NETPROFIT(E413,行业估值!$E$6,deadline)/100000000))</f>
        <v>8.7860750000000003</v>
      </c>
      <c r="O413" s="36">
        <f t="shared" ca="1" si="34"/>
        <v>14.11637101151538</v>
      </c>
      <c r="T413" s="64" t="s">
        <v>901</v>
      </c>
      <c r="U413" s="64" t="s">
        <v>902</v>
      </c>
    </row>
    <row r="414" spans="4:21">
      <c r="D414" s="45" t="str">
        <f>IF(AND(行业估值!$B$39=$G414,COUNTIF($G$2:$G$2552,$G414)&gt;=1),COUNTIF($G$2:G414,$G414),"")</f>
        <v/>
      </c>
      <c r="E414" s="65" t="str">
        <f t="shared" si="30"/>
        <v>000938.SZ</v>
      </c>
      <c r="F414" s="65" t="str">
        <f t="shared" si="31"/>
        <v>紫光股份</v>
      </c>
      <c r="G414" s="34" t="str">
        <f>IF(E414="","",IF(行业估值!$C$5="申万行业",[1]!EM_S_INFO_INDUSTRY_SW2014(E414,"1"),IF(行业估值!$C$5="证监会行业",[1]!EM_S_INFO_INDUSTRY_CSRC1(E414,"1"),[1]!EM_S_INFO_INDUSTRY_EM2016(E414,"1"))))</f>
        <v>信息技术</v>
      </c>
      <c r="H414" s="34" t="str">
        <f>IF(E414="","",IF($H$1="上证50",[1]!EM_S_INFO_COMPINDEX(E414,"000016"),"")&amp;IF($H$1="上证180",[1]!EM_S_INFO_COMPINDEX(E414,"000010"),"")&amp;IF($H$1="沪深300",[1]!EM_S_INFO_COMPINDEX(E414,"000300"),"")&amp;IF(AND($H$1="上证A股",RIGHT(E414,2)="SH"),"是","")&amp;IF(AND($H$1="深证A股",RIGHT(E414,2)="SZ"),"是","")&amp;IF(AND($H$1="创业板",LEFT(E414,1)-3=0),"是","")&amp;IF(AND($H$1="全部A股",E414&lt;&gt;0),"是","")&amp;IF(AND($H$1="中小板",LEFT(E414,3)="002"),"是",""))</f>
        <v>是</v>
      </c>
      <c r="I414" s="46">
        <f ca="1">IF(E414="","",IF(OR([1]!EM_S_VAL_MV(E414,deadline)="",[1]!EM_S_VAL_MV(E414,deadline)="--",[1]!EM_S_VAL_MV(E414,deadline)="null"),0,[1]!EM_S_VAL_MV(E414,deadline)/100000000))</f>
        <v>559.96278112360005</v>
      </c>
      <c r="J414" s="46">
        <f ca="1">IF(E414="","",IF(RIGHT(LEFT($J$1,6),3)="TTM",[1]!EM_S_FA_PROFIT_TTM(E414,LEFT(RIGHT($J$1,11),10),1)/100000000,[1]!EM_S_STM07_IS(E414,61,LEFT(RIGHT($J$1,5),4)&amp;"-12-31",1)/100000000))</f>
        <v>29.228435495100001</v>
      </c>
      <c r="K414" s="36">
        <f t="shared" ca="1" si="32"/>
        <v>19.158151014188732</v>
      </c>
      <c r="L414" s="46">
        <f ca="1">IF(E414="","",IF(ISERROR(IF(行业估值!$E$7="最新年报",[1]!EM_S_STM07_BS(E414,140,LEFT(RIGHT($L$1,5),4)&amp;"-12-31",1)/100000000,[1]!EM_S_STM07_BS(E414,140,LEFT(RIGHT($L$1,11),10),1)/100000000)),0,IF(行业估值!$E$7="最新年报",[1]!EM_S_STM07_BS(E414,140,LEFT(RIGHT($L$1,5),4)&amp;"-12-31",1)/100000000,[1]!EM_S_STM07_BS(E414,140,LEFT(RIGHT($L$1,11),10),1)/100000000)))</f>
        <v>275.96464764460001</v>
      </c>
      <c r="M414" s="36">
        <f t="shared" ca="1" si="33"/>
        <v>2.0291105614540377</v>
      </c>
      <c r="N414" s="37">
        <f ca="1">IF(E414="","",IF(ISERROR([1]!EM_S_EST_NETPROFIT(E414,行业估值!$E$6,deadline)/100000000),"-",[1]!EM_S_EST_NETPROFIT(E414,行业估值!$E$6,deadline)/100000000))</f>
        <v>19.673291666666664</v>
      </c>
      <c r="O414" s="36">
        <f t="shared" ca="1" si="34"/>
        <v>28.463095582137381</v>
      </c>
      <c r="T414" s="64" t="s">
        <v>903</v>
      </c>
      <c r="U414" s="64" t="s">
        <v>904</v>
      </c>
    </row>
    <row r="415" spans="4:21">
      <c r="D415" s="45" t="str">
        <f>IF(AND(行业估值!$B$39=$G415,COUNTIF($G$2:$G$2552,$G415)&gt;=1),COUNTIF($G$2:G415,$G415),"")</f>
        <v/>
      </c>
      <c r="E415" s="65" t="str">
        <f t="shared" si="30"/>
        <v>000939.SZ</v>
      </c>
      <c r="F415" s="65" t="str">
        <f t="shared" si="31"/>
        <v>*ST凯迪</v>
      </c>
      <c r="G415" s="34" t="str">
        <f>IF(E415="","",IF(行业估值!$C$5="申万行业",[1]!EM_S_INFO_INDUSTRY_SW2014(E415,"1"),IF(行业估值!$C$5="证监会行业",[1]!EM_S_INFO_INDUSTRY_CSRC1(E415,"1"),[1]!EM_S_INFO_INDUSTRY_EM2016(E415,"1"))))</f>
        <v>公用事业</v>
      </c>
      <c r="H415" s="34" t="str">
        <f>IF(E415="","",IF($H$1="上证50",[1]!EM_S_INFO_COMPINDEX(E415,"000016"),"")&amp;IF($H$1="上证180",[1]!EM_S_INFO_COMPINDEX(E415,"000010"),"")&amp;IF($H$1="沪深300",[1]!EM_S_INFO_COMPINDEX(E415,"000300"),"")&amp;IF(AND($H$1="上证A股",RIGHT(E415,2)="SH"),"是","")&amp;IF(AND($H$1="深证A股",RIGHT(E415,2)="SZ"),"是","")&amp;IF(AND($H$1="创业板",LEFT(E415,1)-3=0),"是","")&amp;IF(AND($H$1="全部A股",E415&lt;&gt;0),"是","")&amp;IF(AND($H$1="中小板",LEFT(E415,3)="002"),"是",""))</f>
        <v>是</v>
      </c>
      <c r="I415" s="46">
        <f ca="1">IF(E415="","",IF(OR([1]!EM_S_VAL_MV(E415,deadline)="",[1]!EM_S_VAL_MV(E415,deadline)="--",[1]!EM_S_VAL_MV(E415,deadline)="null"),0,[1]!EM_S_VAL_MV(E415,deadline)/100000000))</f>
        <v>41.260752687</v>
      </c>
      <c r="J415" s="46">
        <f ca="1">IF(E415="","",IF(RIGHT(LEFT($J$1,6),3)="TTM",[1]!EM_S_FA_PROFIT_TTM(E415,LEFT(RIGHT($J$1,11),10),1)/100000000,[1]!EM_S_STM07_IS(E415,61,LEFT(RIGHT($J$1,5),4)&amp;"-12-31",1)/100000000))</f>
        <v>-43.6006043768</v>
      </c>
      <c r="K415" s="36">
        <f t="shared" ca="1" si="32"/>
        <v>-0.94633442074383167</v>
      </c>
      <c r="L415" s="46">
        <f ca="1">IF(E415="","",IF(ISERROR(IF(行业估值!$E$7="最新年报",[1]!EM_S_STM07_BS(E415,140,LEFT(RIGHT($L$1,5),4)&amp;"-12-31",1)/100000000,[1]!EM_S_STM07_BS(E415,140,LEFT(RIGHT($L$1,11),10),1)/100000000)),0,IF(行业估值!$E$7="最新年报",[1]!EM_S_STM07_BS(E415,140,LEFT(RIGHT($L$1,5),4)&amp;"-12-31",1)/100000000,[1]!EM_S_STM07_BS(E415,140,LEFT(RIGHT($L$1,11),10),1)/100000000)))</f>
        <v>7.4643410635</v>
      </c>
      <c r="M415" s="36">
        <f t="shared" ca="1" si="33"/>
        <v>5.5277153516954911</v>
      </c>
      <c r="N415" s="37" t="str">
        <f ca="1">IF(E415="","",IF(ISERROR([1]!EM_S_EST_NETPROFIT(E415,行业估值!$E$6,deadline)/100000000),"-",[1]!EM_S_EST_NETPROFIT(E415,行业估值!$E$6,deadline)/100000000))</f>
        <v>-</v>
      </c>
      <c r="O415" s="36" t="str">
        <f t="shared" ca="1" si="34"/>
        <v>-</v>
      </c>
      <c r="T415" s="64" t="s">
        <v>905</v>
      </c>
      <c r="U415" s="64" t="s">
        <v>906</v>
      </c>
    </row>
    <row r="416" spans="4:21">
      <c r="D416" s="45" t="str">
        <f>IF(AND(行业估值!$B$39=$G416,COUNTIF($G$2:$G$2552,$G416)&gt;=1),COUNTIF($G$2:G416,$G416),"")</f>
        <v/>
      </c>
      <c r="E416" s="65" t="str">
        <f t="shared" si="30"/>
        <v>000948.SZ</v>
      </c>
      <c r="F416" s="65" t="str">
        <f t="shared" si="31"/>
        <v>南天信息</v>
      </c>
      <c r="G416" s="34" t="str">
        <f>IF(E416="","",IF(行业估值!$C$5="申万行业",[1]!EM_S_INFO_INDUSTRY_SW2014(E416,"1"),IF(行业估值!$C$5="证监会行业",[1]!EM_S_INFO_INDUSTRY_CSRC1(E416,"1"),[1]!EM_S_INFO_INDUSTRY_EM2016(E416,"1"))))</f>
        <v>信息技术</v>
      </c>
      <c r="H416" s="34" t="str">
        <f>IF(E416="","",IF($H$1="上证50",[1]!EM_S_INFO_COMPINDEX(E416,"000016"),"")&amp;IF($H$1="上证180",[1]!EM_S_INFO_COMPINDEX(E416,"000010"),"")&amp;IF($H$1="沪深300",[1]!EM_S_INFO_COMPINDEX(E416,"000300"),"")&amp;IF(AND($H$1="上证A股",RIGHT(E416,2)="SH"),"是","")&amp;IF(AND($H$1="深证A股",RIGHT(E416,2)="SZ"),"是","")&amp;IF(AND($H$1="创业板",LEFT(E416,1)-3=0),"是","")&amp;IF(AND($H$1="全部A股",E416&lt;&gt;0),"是","")&amp;IF(AND($H$1="中小板",LEFT(E416,3)="002"),"是",""))</f>
        <v>是</v>
      </c>
      <c r="I416" s="46">
        <f ca="1">IF(E416="","",IF(OR([1]!EM_S_VAL_MV(E416,deadline)="",[1]!EM_S_VAL_MV(E416,deadline)="--",[1]!EM_S_VAL_MV(E416,deadline)="null"),0,[1]!EM_S_VAL_MV(E416,deadline)/100000000))</f>
        <v>32.956431905199999</v>
      </c>
      <c r="J416" s="46">
        <f ca="1">IF(E416="","",IF(RIGHT(LEFT($J$1,6),3)="TTM",[1]!EM_S_FA_PROFIT_TTM(E416,LEFT(RIGHT($J$1,11),10),1)/100000000,[1]!EM_S_STM07_IS(E416,61,LEFT(RIGHT($J$1,5),4)&amp;"-12-31",1)/100000000))</f>
        <v>0.65673131610000002</v>
      </c>
      <c r="K416" s="36">
        <f t="shared" ca="1" si="32"/>
        <v>50.18251923924052</v>
      </c>
      <c r="L416" s="46">
        <f ca="1">IF(E416="","",IF(ISERROR(IF(行业估值!$E$7="最新年报",[1]!EM_S_STM07_BS(E416,140,LEFT(RIGHT($L$1,5),4)&amp;"-12-31",1)/100000000,[1]!EM_S_STM07_BS(E416,140,LEFT(RIGHT($L$1,11),10),1)/100000000)),0,IF(行业估值!$E$7="最新年报",[1]!EM_S_STM07_BS(E416,140,LEFT(RIGHT($L$1,5),4)&amp;"-12-31",1)/100000000,[1]!EM_S_STM07_BS(E416,140,LEFT(RIGHT($L$1,11),10),1)/100000000)))</f>
        <v>14.8313005733</v>
      </c>
      <c r="M416" s="36">
        <f t="shared" ca="1" si="33"/>
        <v>2.2220864409241159</v>
      </c>
      <c r="N416" s="37">
        <f ca="1">IF(E416="","",IF(ISERROR([1]!EM_S_EST_NETPROFIT(E416,行业估值!$E$6,deadline)/100000000),"-",[1]!EM_S_EST_NETPROFIT(E416,行业估值!$E$6,deadline)/100000000))</f>
        <v>0.78</v>
      </c>
      <c r="O416" s="36">
        <f t="shared" ca="1" si="34"/>
        <v>42.251835775897433</v>
      </c>
      <c r="T416" s="64" t="s">
        <v>907</v>
      </c>
      <c r="U416" s="64" t="s">
        <v>908</v>
      </c>
    </row>
    <row r="417" spans="4:21">
      <c r="D417" s="45" t="str">
        <f>IF(AND(行业估值!$B$39=$G417,COUNTIF($G$2:$G$2552,$G417)&gt;=1),COUNTIF($G$2:G417,$G417),"")</f>
        <v/>
      </c>
      <c r="E417" s="65" t="str">
        <f t="shared" si="30"/>
        <v>000949.SZ</v>
      </c>
      <c r="F417" s="65" t="str">
        <f t="shared" si="31"/>
        <v>新乡化纤</v>
      </c>
      <c r="G417" s="34" t="str">
        <f>IF(E417="","",IF(行业估值!$C$5="申万行业",[1]!EM_S_INFO_INDUSTRY_SW2014(E417,"1"),IF(行业估值!$C$5="证监会行业",[1]!EM_S_INFO_INDUSTRY_CSRC1(E417,"1"),[1]!EM_S_INFO_INDUSTRY_EM2016(E417,"1"))))</f>
        <v>基础化工</v>
      </c>
      <c r="H417" s="34" t="str">
        <f>IF(E417="","",IF($H$1="上证50",[1]!EM_S_INFO_COMPINDEX(E417,"000016"),"")&amp;IF($H$1="上证180",[1]!EM_S_INFO_COMPINDEX(E417,"000010"),"")&amp;IF($H$1="沪深300",[1]!EM_S_INFO_COMPINDEX(E417,"000300"),"")&amp;IF(AND($H$1="上证A股",RIGHT(E417,2)="SH"),"是","")&amp;IF(AND($H$1="深证A股",RIGHT(E417,2)="SZ"),"是","")&amp;IF(AND($H$1="创业板",LEFT(E417,1)-3=0),"是","")&amp;IF(AND($H$1="全部A股",E417&lt;&gt;0),"是","")&amp;IF(AND($H$1="中小板",LEFT(E417,3)="002"),"是",""))</f>
        <v>是</v>
      </c>
      <c r="I417" s="46">
        <f ca="1">IF(E417="","",IF(OR([1]!EM_S_VAL_MV(E417,deadline)="",[1]!EM_S_VAL_MV(E417,deadline)="--",[1]!EM_S_VAL_MV(E417,deadline)="null"),0,[1]!EM_S_VAL_MV(E417,deadline)/100000000))</f>
        <v>44.772555344399997</v>
      </c>
      <c r="J417" s="46">
        <f ca="1">IF(E417="","",IF(RIGHT(LEFT($J$1,6),3)="TTM",[1]!EM_S_FA_PROFIT_TTM(E417,LEFT(RIGHT($J$1,11),10),1)/100000000,[1]!EM_S_STM07_IS(E417,61,LEFT(RIGHT($J$1,5),4)&amp;"-12-31",1)/100000000))</f>
        <v>1.2645587696</v>
      </c>
      <c r="K417" s="36">
        <f t="shared" ca="1" si="32"/>
        <v>35.405673837177424</v>
      </c>
      <c r="L417" s="46">
        <f ca="1">IF(E417="","",IF(ISERROR(IF(行业估值!$E$7="最新年报",[1]!EM_S_STM07_BS(E417,140,LEFT(RIGHT($L$1,5),4)&amp;"-12-31",1)/100000000,[1]!EM_S_STM07_BS(E417,140,LEFT(RIGHT($L$1,11),10),1)/100000000)),0,IF(行业估值!$E$7="最新年报",[1]!EM_S_STM07_BS(E417,140,LEFT(RIGHT($L$1,5),4)&amp;"-12-31",1)/100000000,[1]!EM_S_STM07_BS(E417,140,LEFT(RIGHT($L$1,11),10),1)/100000000)))</f>
        <v>37.550137523700002</v>
      </c>
      <c r="M417" s="36">
        <f t="shared" ca="1" si="33"/>
        <v>1.1923406489827506</v>
      </c>
      <c r="N417" s="37">
        <f ca="1">IF(E417="","",IF(ISERROR([1]!EM_S_EST_NETPROFIT(E417,行业估值!$E$6,deadline)/100000000),"-",[1]!EM_S_EST_NETPROFIT(E417,行业估值!$E$6,deadline)/100000000))</f>
        <v>1.4793499999999999</v>
      </c>
      <c r="O417" s="36">
        <f t="shared" ca="1" si="34"/>
        <v>30.265018653057083</v>
      </c>
      <c r="T417" s="64" t="s">
        <v>909</v>
      </c>
      <c r="U417" s="64" t="s">
        <v>910</v>
      </c>
    </row>
    <row r="418" spans="4:21">
      <c r="D418" s="45" t="str">
        <f>IF(AND(行业估值!$B$39=$G418,COUNTIF($G$2:$G$2552,$G418)&gt;=1),COUNTIF($G$2:G418,$G418),"")</f>
        <v/>
      </c>
      <c r="E418" s="65" t="str">
        <f t="shared" si="30"/>
        <v>000950.SZ</v>
      </c>
      <c r="F418" s="65" t="str">
        <f t="shared" si="31"/>
        <v>重药控股</v>
      </c>
      <c r="G418" s="34" t="str">
        <f>IF(E418="","",IF(行业估值!$C$5="申万行业",[1]!EM_S_INFO_INDUSTRY_SW2014(E418,"1"),IF(行业估值!$C$5="证监会行业",[1]!EM_S_INFO_INDUSTRY_CSRC1(E418,"1"),[1]!EM_S_INFO_INDUSTRY_EM2016(E418,"1"))))</f>
        <v>医药生物</v>
      </c>
      <c r="H418" s="34" t="str">
        <f>IF(E418="","",IF($H$1="上证50",[1]!EM_S_INFO_COMPINDEX(E418,"000016"),"")&amp;IF($H$1="上证180",[1]!EM_S_INFO_COMPINDEX(E418,"000010"),"")&amp;IF($H$1="沪深300",[1]!EM_S_INFO_COMPINDEX(E418,"000300"),"")&amp;IF(AND($H$1="上证A股",RIGHT(E418,2)="SH"),"是","")&amp;IF(AND($H$1="深证A股",RIGHT(E418,2)="SZ"),"是","")&amp;IF(AND($H$1="创业板",LEFT(E418,1)-3=0),"是","")&amp;IF(AND($H$1="全部A股",E418&lt;&gt;0),"是","")&amp;IF(AND($H$1="中小板",LEFT(E418,3)="002"),"是",""))</f>
        <v>是</v>
      </c>
      <c r="I418" s="46">
        <f ca="1">IF(E418="","",IF(OR([1]!EM_S_VAL_MV(E418,deadline)="",[1]!EM_S_VAL_MV(E418,deadline)="--",[1]!EM_S_VAL_MV(E418,deadline)="null"),0,[1]!EM_S_VAL_MV(E418,deadline)/100000000))</f>
        <v>94.186065932000005</v>
      </c>
      <c r="J418" s="46">
        <f ca="1">IF(E418="","",IF(RIGHT(LEFT($J$1,6),3)="TTM",[1]!EM_S_FA_PROFIT_TTM(E418,LEFT(RIGHT($J$1,11),10),1)/100000000,[1]!EM_S_STM07_IS(E418,61,LEFT(RIGHT($J$1,5),4)&amp;"-12-31",1)/100000000))</f>
        <v>10.2630988448</v>
      </c>
      <c r="K418" s="36">
        <f t="shared" ca="1" si="32"/>
        <v>9.1771566615789943</v>
      </c>
      <c r="L418" s="46">
        <f ca="1">IF(E418="","",IF(ISERROR(IF(行业估值!$E$7="最新年报",[1]!EM_S_STM07_BS(E418,140,LEFT(RIGHT($L$1,5),4)&amp;"-12-31",1)/100000000,[1]!EM_S_STM07_BS(E418,140,LEFT(RIGHT($L$1,11),10),1)/100000000)),0,IF(行业估值!$E$7="最新年报",[1]!EM_S_STM07_BS(E418,140,LEFT(RIGHT($L$1,5),4)&amp;"-12-31",1)/100000000,[1]!EM_S_STM07_BS(E418,140,LEFT(RIGHT($L$1,11),10),1)/100000000)))</f>
        <v>80.345793331899998</v>
      </c>
      <c r="M418" s="36">
        <f t="shared" ca="1" si="33"/>
        <v>1.1722588330533661</v>
      </c>
      <c r="N418" s="37">
        <f ca="1">IF(E418="","",IF(ISERROR([1]!EM_S_EST_NETPROFIT(E418,行业估值!$E$6,deadline)/100000000),"-",[1]!EM_S_EST_NETPROFIT(E418,行业估值!$E$6,deadline)/100000000))</f>
        <v>8.8472000000000008</v>
      </c>
      <c r="O418" s="36">
        <f t="shared" ca="1" si="34"/>
        <v>10.645861507821683</v>
      </c>
      <c r="T418" s="64" t="s">
        <v>911</v>
      </c>
      <c r="U418" s="64" t="s">
        <v>912</v>
      </c>
    </row>
    <row r="419" spans="4:21">
      <c r="D419" s="45" t="str">
        <f>IF(AND(行业估值!$B$39=$G419,COUNTIF($G$2:$G$2552,$G419)&gt;=1),COUNTIF($G$2:G419,$G419),"")</f>
        <v/>
      </c>
      <c r="E419" s="65" t="str">
        <f t="shared" si="30"/>
        <v>000951.SZ</v>
      </c>
      <c r="F419" s="65" t="str">
        <f t="shared" si="31"/>
        <v>中国重汽</v>
      </c>
      <c r="G419" s="34" t="str">
        <f>IF(E419="","",IF(行业估值!$C$5="申万行业",[1]!EM_S_INFO_INDUSTRY_SW2014(E419,"1"),IF(行业估值!$C$5="证监会行业",[1]!EM_S_INFO_INDUSTRY_CSRC1(E419,"1"),[1]!EM_S_INFO_INDUSTRY_EM2016(E419,"1"))))</f>
        <v>交运设备</v>
      </c>
      <c r="H419" s="34" t="str">
        <f>IF(E419="","",IF($H$1="上证50",[1]!EM_S_INFO_COMPINDEX(E419,"000016"),"")&amp;IF($H$1="上证180",[1]!EM_S_INFO_COMPINDEX(E419,"000010"),"")&amp;IF($H$1="沪深300",[1]!EM_S_INFO_COMPINDEX(E419,"000300"),"")&amp;IF(AND($H$1="上证A股",RIGHT(E419,2)="SH"),"是","")&amp;IF(AND($H$1="深证A股",RIGHT(E419,2)="SZ"),"是","")&amp;IF(AND($H$1="创业板",LEFT(E419,1)-3=0),"是","")&amp;IF(AND($H$1="全部A股",E419&lt;&gt;0),"是","")&amp;IF(AND($H$1="中小板",LEFT(E419,3)="002"),"是",""))</f>
        <v>是</v>
      </c>
      <c r="I419" s="46">
        <f ca="1">IF(E419="","",IF(OR([1]!EM_S_VAL_MV(E419,deadline)="",[1]!EM_S_VAL_MV(E419,deadline)="--",[1]!EM_S_VAL_MV(E419,deadline)="null"),0,[1]!EM_S_VAL_MV(E419,deadline)/100000000))</f>
        <v>132.13580952000001</v>
      </c>
      <c r="J419" s="46">
        <f ca="1">IF(E419="","",IF(RIGHT(LEFT($J$1,6),3)="TTM",[1]!EM_S_FA_PROFIT_TTM(E419,LEFT(RIGHT($J$1,11),10),1)/100000000,[1]!EM_S_STM07_IS(E419,61,LEFT(RIGHT($J$1,5),4)&amp;"-12-31",1)/100000000))</f>
        <v>13.459605832599999</v>
      </c>
      <c r="K419" s="36">
        <f t="shared" ca="1" si="32"/>
        <v>9.8172124179118896</v>
      </c>
      <c r="L419" s="46">
        <f ca="1">IF(E419="","",IF(ISERROR(IF(行业估值!$E$7="最新年报",[1]!EM_S_STM07_BS(E419,140,LEFT(RIGHT($L$1,5),4)&amp;"-12-31",1)/100000000,[1]!EM_S_STM07_BS(E419,140,LEFT(RIGHT($L$1,11),10),1)/100000000)),0,IF(行业估值!$E$7="最新年报",[1]!EM_S_STM07_BS(E419,140,LEFT(RIGHT($L$1,5),4)&amp;"-12-31",1)/100000000,[1]!EM_S_STM07_BS(E419,140,LEFT(RIGHT($L$1,11),10),1)/100000000)))</f>
        <v>65.839555009799994</v>
      </c>
      <c r="M419" s="36">
        <f t="shared" ca="1" si="33"/>
        <v>2.0069365520519091</v>
      </c>
      <c r="N419" s="37">
        <f ca="1">IF(E419="","",IF(ISERROR([1]!EM_S_EST_NETPROFIT(E419,行业估值!$E$6,deadline)/100000000),"-",[1]!EM_S_EST_NETPROFIT(E419,行业估值!$E$6,deadline)/100000000))</f>
        <v>11.553142857142856</v>
      </c>
      <c r="O419" s="36">
        <f t="shared" ca="1" si="34"/>
        <v>11.437217660500547</v>
      </c>
      <c r="T419" s="64" t="s">
        <v>913</v>
      </c>
      <c r="U419" s="64" t="s">
        <v>914</v>
      </c>
    </row>
    <row r="420" spans="4:21">
      <c r="D420" s="45" t="str">
        <f>IF(AND(行业估值!$B$39=$G420,COUNTIF($G$2:$G$2552,$G420)&gt;=1),COUNTIF($G$2:G420,$G420),"")</f>
        <v/>
      </c>
      <c r="E420" s="65" t="str">
        <f t="shared" si="30"/>
        <v>000952.SZ</v>
      </c>
      <c r="F420" s="65" t="str">
        <f t="shared" si="31"/>
        <v>广济药业</v>
      </c>
      <c r="G420" s="34" t="str">
        <f>IF(E420="","",IF(行业估值!$C$5="申万行业",[1]!EM_S_INFO_INDUSTRY_SW2014(E420,"1"),IF(行业估值!$C$5="证监会行业",[1]!EM_S_INFO_INDUSTRY_CSRC1(E420,"1"),[1]!EM_S_INFO_INDUSTRY_EM2016(E420,"1"))))</f>
        <v>医药生物</v>
      </c>
      <c r="H420" s="34" t="str">
        <f>IF(E420="","",IF($H$1="上证50",[1]!EM_S_INFO_COMPINDEX(E420,"000016"),"")&amp;IF($H$1="上证180",[1]!EM_S_INFO_COMPINDEX(E420,"000010"),"")&amp;IF($H$1="沪深300",[1]!EM_S_INFO_COMPINDEX(E420,"000300"),"")&amp;IF(AND($H$1="上证A股",RIGHT(E420,2)="SH"),"是","")&amp;IF(AND($H$1="深证A股",RIGHT(E420,2)="SZ"),"是","")&amp;IF(AND($H$1="创业板",LEFT(E420,1)-3=0),"是","")&amp;IF(AND($H$1="全部A股",E420&lt;&gt;0),"是","")&amp;IF(AND($H$1="中小板",LEFT(E420,3)="002"),"是",""))</f>
        <v>是</v>
      </c>
      <c r="I420" s="46">
        <f ca="1">IF(E420="","",IF(OR([1]!EM_S_VAL_MV(E420,deadline)="",[1]!EM_S_VAL_MV(E420,deadline)="--",[1]!EM_S_VAL_MV(E420,deadline)="null"),0,[1]!EM_S_VAL_MV(E420,deadline)/100000000))</f>
        <v>22.955542785599999</v>
      </c>
      <c r="J420" s="46">
        <f ca="1">IF(E420="","",IF(RIGHT(LEFT($J$1,6),3)="TTM",[1]!EM_S_FA_PROFIT_TTM(E420,LEFT(RIGHT($J$1,11),10),1)/100000000,[1]!EM_S_STM07_IS(E420,61,LEFT(RIGHT($J$1,5),4)&amp;"-12-31",1)/100000000))</f>
        <v>1.4238372237999999</v>
      </c>
      <c r="K420" s="36">
        <f t="shared" ca="1" si="32"/>
        <v>16.122308366356112</v>
      </c>
      <c r="L420" s="46">
        <f ca="1">IF(E420="","",IF(ISERROR(IF(行业估值!$E$7="最新年报",[1]!EM_S_STM07_BS(E420,140,LEFT(RIGHT($L$1,5),4)&amp;"-12-31",1)/100000000,[1]!EM_S_STM07_BS(E420,140,LEFT(RIGHT($L$1,11),10),1)/100000000)),0,IF(行业估值!$E$7="最新年报",[1]!EM_S_STM07_BS(E420,140,LEFT(RIGHT($L$1,5),4)&amp;"-12-31",1)/100000000,[1]!EM_S_STM07_BS(E420,140,LEFT(RIGHT($L$1,11),10),1)/100000000)))</f>
        <v>9.7762754027999996</v>
      </c>
      <c r="M420" s="36">
        <f t="shared" ca="1" si="33"/>
        <v>2.3480867549031359</v>
      </c>
      <c r="N420" s="37" t="str">
        <f ca="1">IF(E420="","",IF(ISERROR([1]!EM_S_EST_NETPROFIT(E420,行业估值!$E$6,deadline)/100000000),"-",[1]!EM_S_EST_NETPROFIT(E420,行业估值!$E$6,deadline)/100000000))</f>
        <v>-</v>
      </c>
      <c r="O420" s="36" t="str">
        <f t="shared" ca="1" si="34"/>
        <v>-</v>
      </c>
      <c r="T420" s="64" t="s">
        <v>915</v>
      </c>
      <c r="U420" s="64" t="s">
        <v>916</v>
      </c>
    </row>
    <row r="421" spans="4:21">
      <c r="D421" s="45" t="str">
        <f>IF(AND(行业估值!$B$39=$G421,COUNTIF($G$2:$G$2552,$G421)&gt;=1),COUNTIF($G$2:G421,$G421),"")</f>
        <v/>
      </c>
      <c r="E421" s="65" t="str">
        <f t="shared" si="30"/>
        <v>000953.SZ</v>
      </c>
      <c r="F421" s="65" t="str">
        <f t="shared" si="31"/>
        <v>*ST河化</v>
      </c>
      <c r="G421" s="34" t="str">
        <f>IF(E421="","",IF(行业估值!$C$5="申万行业",[1]!EM_S_INFO_INDUSTRY_SW2014(E421,"1"),IF(行业估值!$C$5="证监会行业",[1]!EM_S_INFO_INDUSTRY_CSRC1(E421,"1"),[1]!EM_S_INFO_INDUSTRY_EM2016(E421,"1"))))</f>
        <v>基础化工</v>
      </c>
      <c r="H421" s="34" t="str">
        <f>IF(E421="","",IF($H$1="上证50",[1]!EM_S_INFO_COMPINDEX(E421,"000016"),"")&amp;IF($H$1="上证180",[1]!EM_S_INFO_COMPINDEX(E421,"000010"),"")&amp;IF($H$1="沪深300",[1]!EM_S_INFO_COMPINDEX(E421,"000300"),"")&amp;IF(AND($H$1="上证A股",RIGHT(E421,2)="SH"),"是","")&amp;IF(AND($H$1="深证A股",RIGHT(E421,2)="SZ"),"是","")&amp;IF(AND($H$1="创业板",LEFT(E421,1)-3=0),"是","")&amp;IF(AND($H$1="全部A股",E421&lt;&gt;0),"是","")&amp;IF(AND($H$1="中小板",LEFT(E421,3)="002"),"是",""))</f>
        <v>是</v>
      </c>
      <c r="I421" s="46">
        <f ca="1">IF(E421="","",IF(OR([1]!EM_S_VAL_MV(E421,deadline)="",[1]!EM_S_VAL_MV(E421,deadline)="--",[1]!EM_S_VAL_MV(E421,deadline)="null"),0,[1]!EM_S_VAL_MV(E421,deadline)/100000000))</f>
        <v>10.791981337899999</v>
      </c>
      <c r="J421" s="46">
        <f ca="1">IF(E421="","",IF(RIGHT(LEFT($J$1,6),3)="TTM",[1]!EM_S_FA_PROFIT_TTM(E421,LEFT(RIGHT($J$1,11),10),1)/100000000,[1]!EM_S_STM07_IS(E421,61,LEFT(RIGHT($J$1,5),4)&amp;"-12-31",1)/100000000))</f>
        <v>-2.2660181652000002</v>
      </c>
      <c r="K421" s="36">
        <f t="shared" ca="1" si="32"/>
        <v>-4.762530814463922</v>
      </c>
      <c r="L421" s="46">
        <f ca="1">IF(E421="","",IF(ISERROR(IF(行业估值!$E$7="最新年报",[1]!EM_S_STM07_BS(E421,140,LEFT(RIGHT($L$1,5),4)&amp;"-12-31",1)/100000000,[1]!EM_S_STM07_BS(E421,140,LEFT(RIGHT($L$1,11),10),1)/100000000)),0,IF(行业估值!$E$7="最新年报",[1]!EM_S_STM07_BS(E421,140,LEFT(RIGHT($L$1,5),4)&amp;"-12-31",1)/100000000,[1]!EM_S_STM07_BS(E421,140,LEFT(RIGHT($L$1,11),10),1)/100000000)))</f>
        <v>-2.9837221045</v>
      </c>
      <c r="M421" s="36">
        <f t="shared" ca="1" si="33"/>
        <v>-3.6169525712946635</v>
      </c>
      <c r="N421" s="37" t="str">
        <f ca="1">IF(E421="","",IF(ISERROR([1]!EM_S_EST_NETPROFIT(E421,行业估值!$E$6,deadline)/100000000),"-",[1]!EM_S_EST_NETPROFIT(E421,行业估值!$E$6,deadline)/100000000))</f>
        <v>-</v>
      </c>
      <c r="O421" s="36" t="str">
        <f t="shared" ca="1" si="34"/>
        <v>-</v>
      </c>
      <c r="T421" s="64" t="s">
        <v>917</v>
      </c>
      <c r="U421" s="64" t="s">
        <v>918</v>
      </c>
    </row>
    <row r="422" spans="4:21">
      <c r="D422" s="45" t="str">
        <f>IF(AND(行业估值!$B$39=$G422,COUNTIF($G$2:$G$2552,$G422)&gt;=1),COUNTIF($G$2:G422,$G422),"")</f>
        <v/>
      </c>
      <c r="E422" s="65" t="str">
        <f t="shared" si="30"/>
        <v>000955.SZ</v>
      </c>
      <c r="F422" s="65" t="str">
        <f t="shared" si="31"/>
        <v>欣龙控股</v>
      </c>
      <c r="G422" s="34" t="str">
        <f>IF(E422="","",IF(行业估值!$C$5="申万行业",[1]!EM_S_INFO_INDUSTRY_SW2014(E422,"1"),IF(行业估值!$C$5="证监会行业",[1]!EM_S_INFO_INDUSTRY_CSRC1(E422,"1"),[1]!EM_S_INFO_INDUSTRY_EM2016(E422,"1"))))</f>
        <v>纺织服装</v>
      </c>
      <c r="H422" s="34" t="str">
        <f>IF(E422="","",IF($H$1="上证50",[1]!EM_S_INFO_COMPINDEX(E422,"000016"),"")&amp;IF($H$1="上证180",[1]!EM_S_INFO_COMPINDEX(E422,"000010"),"")&amp;IF($H$1="沪深300",[1]!EM_S_INFO_COMPINDEX(E422,"000300"),"")&amp;IF(AND($H$1="上证A股",RIGHT(E422,2)="SH"),"是","")&amp;IF(AND($H$1="深证A股",RIGHT(E422,2)="SZ"),"是","")&amp;IF(AND($H$1="创业板",LEFT(E422,1)-3=0),"是","")&amp;IF(AND($H$1="全部A股",E422&lt;&gt;0),"是","")&amp;IF(AND($H$1="中小板",LEFT(E422,3)="002"),"是",""))</f>
        <v>是</v>
      </c>
      <c r="I422" s="46">
        <f ca="1">IF(E422="","",IF(OR([1]!EM_S_VAL_MV(E422,deadline)="",[1]!EM_S_VAL_MV(E422,deadline)="--",[1]!EM_S_VAL_MV(E422,deadline)="null"),0,[1]!EM_S_VAL_MV(E422,deadline)/100000000))</f>
        <v>21.105084000000002</v>
      </c>
      <c r="J422" s="46">
        <f ca="1">IF(E422="","",IF(RIGHT(LEFT($J$1,6),3)="TTM",[1]!EM_S_FA_PROFIT_TTM(E422,LEFT(RIGHT($J$1,11),10),1)/100000000,[1]!EM_S_STM07_IS(E422,61,LEFT(RIGHT($J$1,5),4)&amp;"-12-31",1)/100000000))</f>
        <v>-0.89316837840000007</v>
      </c>
      <c r="K422" s="36">
        <f t="shared" ca="1" si="32"/>
        <v>-23.629457233816463</v>
      </c>
      <c r="L422" s="46">
        <f ca="1">IF(E422="","",IF(ISERROR(IF(行业估值!$E$7="最新年报",[1]!EM_S_STM07_BS(E422,140,LEFT(RIGHT($L$1,5),4)&amp;"-12-31",1)/100000000,[1]!EM_S_STM07_BS(E422,140,LEFT(RIGHT($L$1,11),10),1)/100000000)),0,IF(行业估值!$E$7="最新年报",[1]!EM_S_STM07_BS(E422,140,LEFT(RIGHT($L$1,5),4)&amp;"-12-31",1)/100000000,[1]!EM_S_STM07_BS(E422,140,LEFT(RIGHT($L$1,11),10),1)/100000000)))</f>
        <v>6.0041244502</v>
      </c>
      <c r="M422" s="36">
        <f t="shared" ca="1" si="33"/>
        <v>3.5150976924365689</v>
      </c>
      <c r="N422" s="37" t="str">
        <f ca="1">IF(E422="","",IF(ISERROR([1]!EM_S_EST_NETPROFIT(E422,行业估值!$E$6,deadline)/100000000),"-",[1]!EM_S_EST_NETPROFIT(E422,行业估值!$E$6,deadline)/100000000))</f>
        <v>-</v>
      </c>
      <c r="O422" s="36" t="str">
        <f t="shared" ca="1" si="34"/>
        <v>-</v>
      </c>
      <c r="T422" s="64" t="s">
        <v>919</v>
      </c>
      <c r="U422" s="64" t="s">
        <v>920</v>
      </c>
    </row>
    <row r="423" spans="4:21">
      <c r="D423" s="45" t="str">
        <f>IF(AND(行业估值!$B$39=$G423,COUNTIF($G$2:$G$2552,$G423)&gt;=1),COUNTIF($G$2:G423,$G423),"")</f>
        <v/>
      </c>
      <c r="E423" s="65" t="str">
        <f t="shared" si="30"/>
        <v>000957.SZ</v>
      </c>
      <c r="F423" s="65" t="str">
        <f t="shared" si="31"/>
        <v>中通客车</v>
      </c>
      <c r="G423" s="34" t="str">
        <f>IF(E423="","",IF(行业估值!$C$5="申万行业",[1]!EM_S_INFO_INDUSTRY_SW2014(E423,"1"),IF(行业估值!$C$5="证监会行业",[1]!EM_S_INFO_INDUSTRY_CSRC1(E423,"1"),[1]!EM_S_INFO_INDUSTRY_EM2016(E423,"1"))))</f>
        <v>交运设备</v>
      </c>
      <c r="H423" s="34" t="str">
        <f>IF(E423="","",IF($H$1="上证50",[1]!EM_S_INFO_COMPINDEX(E423,"000016"),"")&amp;IF($H$1="上证180",[1]!EM_S_INFO_COMPINDEX(E423,"000010"),"")&amp;IF($H$1="沪深300",[1]!EM_S_INFO_COMPINDEX(E423,"000300"),"")&amp;IF(AND($H$1="上证A股",RIGHT(E423,2)="SH"),"是","")&amp;IF(AND($H$1="深证A股",RIGHT(E423,2)="SZ"),"是","")&amp;IF(AND($H$1="创业板",LEFT(E423,1)-3=0),"是","")&amp;IF(AND($H$1="全部A股",E423&lt;&gt;0),"是","")&amp;IF(AND($H$1="中小板",LEFT(E423,3)="002"),"是",""))</f>
        <v>是</v>
      </c>
      <c r="I423" s="46">
        <f ca="1">IF(E423="","",IF(OR([1]!EM_S_VAL_MV(E423,deadline)="",[1]!EM_S_VAL_MV(E423,deadline)="--",[1]!EM_S_VAL_MV(E423,deadline)="null"),0,[1]!EM_S_VAL_MV(E423,deadline)/100000000))</f>
        <v>35.396364979200001</v>
      </c>
      <c r="J423" s="46">
        <f ca="1">IF(E423="","",IF(RIGHT(LEFT($J$1,6),3)="TTM",[1]!EM_S_FA_PROFIT_TTM(E423,LEFT(RIGHT($J$1,11),10),1)/100000000,[1]!EM_S_STM07_IS(E423,61,LEFT(RIGHT($J$1,5),4)&amp;"-12-31",1)/100000000))</f>
        <v>0.58256486950000008</v>
      </c>
      <c r="K423" s="36">
        <f t="shared" ca="1" si="32"/>
        <v>60.759525389129209</v>
      </c>
      <c r="L423" s="46">
        <f ca="1">IF(E423="","",IF(ISERROR(IF(行业估值!$E$7="最新年报",[1]!EM_S_STM07_BS(E423,140,LEFT(RIGHT($L$1,5),4)&amp;"-12-31",1)/100000000,[1]!EM_S_STM07_BS(E423,140,LEFT(RIGHT($L$1,11),10),1)/100000000)),0,IF(行业估值!$E$7="最新年报",[1]!EM_S_STM07_BS(E423,140,LEFT(RIGHT($L$1,5),4)&amp;"-12-31",1)/100000000,[1]!EM_S_STM07_BS(E423,140,LEFT(RIGHT($L$1,11),10),1)/100000000)))</f>
        <v>27.600824147499999</v>
      </c>
      <c r="M423" s="36">
        <f t="shared" ca="1" si="33"/>
        <v>1.2824386978461328</v>
      </c>
      <c r="N423" s="37" t="str">
        <f ca="1">IF(E423="","",IF(ISERROR([1]!EM_S_EST_NETPROFIT(E423,行业估值!$E$6,deadline)/100000000),"-",[1]!EM_S_EST_NETPROFIT(E423,行业估值!$E$6,deadline)/100000000))</f>
        <v>-</v>
      </c>
      <c r="O423" s="36" t="str">
        <f t="shared" ca="1" si="34"/>
        <v>-</v>
      </c>
      <c r="T423" s="64" t="s">
        <v>921</v>
      </c>
      <c r="U423" s="64" t="s">
        <v>922</v>
      </c>
    </row>
    <row r="424" spans="4:21">
      <c r="D424" s="45" t="str">
        <f>IF(AND(行业估值!$B$39=$G424,COUNTIF($G$2:$G$2552,$G424)&gt;=1),COUNTIF($G$2:G424,$G424),"")</f>
        <v/>
      </c>
      <c r="E424" s="65" t="str">
        <f t="shared" si="30"/>
        <v>000958.SZ</v>
      </c>
      <c r="F424" s="65" t="str">
        <f t="shared" si="31"/>
        <v>东方能源</v>
      </c>
      <c r="G424" s="34" t="str">
        <f>IF(E424="","",IF(行业估值!$C$5="申万行业",[1]!EM_S_INFO_INDUSTRY_SW2014(E424,"1"),IF(行业估值!$C$5="证监会行业",[1]!EM_S_INFO_INDUSTRY_CSRC1(E424,"1"),[1]!EM_S_INFO_INDUSTRY_EM2016(E424,"1"))))</f>
        <v>公用事业</v>
      </c>
      <c r="H424" s="34" t="str">
        <f>IF(E424="","",IF($H$1="上证50",[1]!EM_S_INFO_COMPINDEX(E424,"000016"),"")&amp;IF($H$1="上证180",[1]!EM_S_INFO_COMPINDEX(E424,"000010"),"")&amp;IF($H$1="沪深300",[1]!EM_S_INFO_COMPINDEX(E424,"000300"),"")&amp;IF(AND($H$1="上证A股",RIGHT(E424,2)="SH"),"是","")&amp;IF(AND($H$1="深证A股",RIGHT(E424,2)="SZ"),"是","")&amp;IF(AND($H$1="创业板",LEFT(E424,1)-3=0),"是","")&amp;IF(AND($H$1="全部A股",E424&lt;&gt;0),"是","")&amp;IF(AND($H$1="中小板",LEFT(E424,3)="002"),"是",""))</f>
        <v>是</v>
      </c>
      <c r="I424" s="46">
        <f ca="1">IF(E424="","",IF(OR([1]!EM_S_VAL_MV(E424,deadline)="",[1]!EM_S_VAL_MV(E424,deadline)="--",[1]!EM_S_VAL_MV(E424,deadline)="null"),0,[1]!EM_S_VAL_MV(E424,deadline)/100000000))</f>
        <v>58.861390268400001</v>
      </c>
      <c r="J424" s="46">
        <f ca="1">IF(E424="","",IF(RIGHT(LEFT($J$1,6),3)="TTM",[1]!EM_S_FA_PROFIT_TTM(E424,LEFT(RIGHT($J$1,11),10),1)/100000000,[1]!EM_S_STM07_IS(E424,61,LEFT(RIGHT($J$1,5),4)&amp;"-12-31",1)/100000000))</f>
        <v>2.5693613883999999</v>
      </c>
      <c r="K424" s="36">
        <f t="shared" ca="1" si="32"/>
        <v>22.908957274030779</v>
      </c>
      <c r="L424" s="46">
        <f ca="1">IF(E424="","",IF(ISERROR(IF(行业估值!$E$7="最新年报",[1]!EM_S_STM07_BS(E424,140,LEFT(RIGHT($L$1,5),4)&amp;"-12-31",1)/100000000,[1]!EM_S_STM07_BS(E424,140,LEFT(RIGHT($L$1,11),10),1)/100000000)),0,IF(行业估值!$E$7="最新年报",[1]!EM_S_STM07_BS(E424,140,LEFT(RIGHT($L$1,5),4)&amp;"-12-31",1)/100000000,[1]!EM_S_STM07_BS(E424,140,LEFT(RIGHT($L$1,11),10),1)/100000000)))</f>
        <v>28.226108412600002</v>
      </c>
      <c r="M424" s="36">
        <f t="shared" ca="1" si="33"/>
        <v>2.0853526603095083</v>
      </c>
      <c r="N424" s="37" t="str">
        <f ca="1">IF(E424="","",IF(ISERROR([1]!EM_S_EST_NETPROFIT(E424,行业估值!$E$6,deadline)/100000000),"-",[1]!EM_S_EST_NETPROFIT(E424,行业估值!$E$6,deadline)/100000000))</f>
        <v>-</v>
      </c>
      <c r="O424" s="36" t="str">
        <f t="shared" ca="1" si="34"/>
        <v>-</v>
      </c>
      <c r="T424" s="64" t="s">
        <v>923</v>
      </c>
      <c r="U424" s="64" t="s">
        <v>924</v>
      </c>
    </row>
    <row r="425" spans="4:21">
      <c r="D425" s="45" t="str">
        <f>IF(AND(行业估值!$B$39=$G425,COUNTIF($G$2:$G$2552,$G425)&gt;=1),COUNTIF($G$2:G425,$G425),"")</f>
        <v/>
      </c>
      <c r="E425" s="65" t="str">
        <f t="shared" si="30"/>
        <v>000959.SZ</v>
      </c>
      <c r="F425" s="65" t="str">
        <f t="shared" si="31"/>
        <v>首钢股份</v>
      </c>
      <c r="G425" s="34" t="str">
        <f>IF(E425="","",IF(行业估值!$C$5="申万行业",[1]!EM_S_INFO_INDUSTRY_SW2014(E425,"1"),IF(行业估值!$C$5="证监会行业",[1]!EM_S_INFO_INDUSTRY_CSRC1(E425,"1"),[1]!EM_S_INFO_INDUSTRY_EM2016(E425,"1"))))</f>
        <v>钢铁</v>
      </c>
      <c r="H425" s="34" t="str">
        <f>IF(E425="","",IF($H$1="上证50",[1]!EM_S_INFO_COMPINDEX(E425,"000016"),"")&amp;IF($H$1="上证180",[1]!EM_S_INFO_COMPINDEX(E425,"000010"),"")&amp;IF($H$1="沪深300",[1]!EM_S_INFO_COMPINDEX(E425,"000300"),"")&amp;IF(AND($H$1="上证A股",RIGHT(E425,2)="SH"),"是","")&amp;IF(AND($H$1="深证A股",RIGHT(E425,2)="SZ"),"是","")&amp;IF(AND($H$1="创业板",LEFT(E425,1)-3=0),"是","")&amp;IF(AND($H$1="全部A股",E425&lt;&gt;0),"是","")&amp;IF(AND($H$1="中小板",LEFT(E425,3)="002"),"是",""))</f>
        <v>是</v>
      </c>
      <c r="I425" s="46">
        <f ca="1">IF(E425="","",IF(OR([1]!EM_S_VAL_MV(E425,deadline)="",[1]!EM_S_VAL_MV(E425,deadline)="--",[1]!EM_S_VAL_MV(E425,deadline)="null"),0,[1]!EM_S_VAL_MV(E425,deadline)/100000000))</f>
        <v>185.128636</v>
      </c>
      <c r="J425" s="46">
        <f ca="1">IF(E425="","",IF(RIGHT(LEFT($J$1,6),3)="TTM",[1]!EM_S_FA_PROFIT_TTM(E425,LEFT(RIGHT($J$1,11),10),1)/100000000,[1]!EM_S_STM07_IS(E425,61,LEFT(RIGHT($J$1,5),4)&amp;"-12-31",1)/100000000))</f>
        <v>20.827420867200001</v>
      </c>
      <c r="K425" s="36">
        <f t="shared" ca="1" si="32"/>
        <v>8.8886971257948346</v>
      </c>
      <c r="L425" s="46">
        <f ca="1">IF(E425="","",IF(ISERROR(IF(行业估值!$E$7="最新年报",[1]!EM_S_STM07_BS(E425,140,LEFT(RIGHT($L$1,5),4)&amp;"-12-31",1)/100000000,[1]!EM_S_STM07_BS(E425,140,LEFT(RIGHT($L$1,11),10),1)/100000000)),0,IF(行业估值!$E$7="最新年报",[1]!EM_S_STM07_BS(E425,140,LEFT(RIGHT($L$1,5),4)&amp;"-12-31",1)/100000000,[1]!EM_S_STM07_BS(E425,140,LEFT(RIGHT($L$1,11),10),1)/100000000)))</f>
        <v>270.65183305189998</v>
      </c>
      <c r="M425" s="36">
        <f t="shared" ca="1" si="33"/>
        <v>0.68401027959969474</v>
      </c>
      <c r="N425" s="37">
        <f ca="1">IF(E425="","",IF(ISERROR([1]!EM_S_EST_NETPROFIT(E425,行业估值!$E$6,deadline)/100000000),"-",[1]!EM_S_EST_NETPROFIT(E425,行业估值!$E$6,deadline)/100000000))</f>
        <v>16.543333333333333</v>
      </c>
      <c r="O425" s="36">
        <f t="shared" ca="1" si="34"/>
        <v>11.190528067700988</v>
      </c>
      <c r="T425" s="64" t="s">
        <v>925</v>
      </c>
      <c r="U425" s="64" t="s">
        <v>926</v>
      </c>
    </row>
    <row r="426" spans="4:21">
      <c r="D426" s="45" t="str">
        <f>IF(AND(行业估值!$B$39=$G426,COUNTIF($G$2:$G$2552,$G426)&gt;=1),COUNTIF($G$2:G426,$G426),"")</f>
        <v/>
      </c>
      <c r="E426" s="65" t="str">
        <f t="shared" si="30"/>
        <v>000960.SZ</v>
      </c>
      <c r="F426" s="65" t="str">
        <f t="shared" si="31"/>
        <v>锡业股份</v>
      </c>
      <c r="G426" s="34" t="str">
        <f>IF(E426="","",IF(行业估值!$C$5="申万行业",[1]!EM_S_INFO_INDUSTRY_SW2014(E426,"1"),IF(行业估值!$C$5="证监会行业",[1]!EM_S_INFO_INDUSTRY_CSRC1(E426,"1"),[1]!EM_S_INFO_INDUSTRY_EM2016(E426,"1"))))</f>
        <v>有色金属</v>
      </c>
      <c r="H426" s="34" t="str">
        <f>IF(E426="","",IF($H$1="上证50",[1]!EM_S_INFO_COMPINDEX(E426,"000016"),"")&amp;IF($H$1="上证180",[1]!EM_S_INFO_COMPINDEX(E426,"000010"),"")&amp;IF($H$1="沪深300",[1]!EM_S_INFO_COMPINDEX(E426,"000300"),"")&amp;IF(AND($H$1="上证A股",RIGHT(E426,2)="SH"),"是","")&amp;IF(AND($H$1="深证A股",RIGHT(E426,2)="SZ"),"是","")&amp;IF(AND($H$1="创业板",LEFT(E426,1)-3=0),"是","")&amp;IF(AND($H$1="全部A股",E426&lt;&gt;0),"是","")&amp;IF(AND($H$1="中小板",LEFT(E426,3)="002"),"是",""))</f>
        <v>是</v>
      </c>
      <c r="I426" s="46">
        <f ca="1">IF(E426="","",IF(OR([1]!EM_S_VAL_MV(E426,deadline)="",[1]!EM_S_VAL_MV(E426,deadline)="--",[1]!EM_S_VAL_MV(E426,deadline)="null"),0,[1]!EM_S_VAL_MV(E426,deadline)/100000000))</f>
        <v>164.04071805569998</v>
      </c>
      <c r="J426" s="46">
        <f ca="1">IF(E426="","",IF(RIGHT(LEFT($J$1,6),3)="TTM",[1]!EM_S_FA_PROFIT_TTM(E426,LEFT(RIGHT($J$1,11),10),1)/100000000,[1]!EM_S_STM07_IS(E426,61,LEFT(RIGHT($J$1,5),4)&amp;"-12-31",1)/100000000))</f>
        <v>9.8714185503999996</v>
      </c>
      <c r="K426" s="36">
        <f t="shared" ca="1" si="32"/>
        <v>16.61774518202887</v>
      </c>
      <c r="L426" s="46">
        <f ca="1">IF(E426="","",IF(ISERROR(IF(行业估值!$E$7="最新年报",[1]!EM_S_STM07_BS(E426,140,LEFT(RIGHT($L$1,5),4)&amp;"-12-31",1)/100000000,[1]!EM_S_STM07_BS(E426,140,LEFT(RIGHT($L$1,11),10),1)/100000000)),0,IF(行业估值!$E$7="最新年报",[1]!EM_S_STM07_BS(E426,140,LEFT(RIGHT($L$1,5),4)&amp;"-12-31",1)/100000000,[1]!EM_S_STM07_BS(E426,140,LEFT(RIGHT($L$1,11),10),1)/100000000)))</f>
        <v>124.2198268841</v>
      </c>
      <c r="M426" s="36">
        <f t="shared" ca="1" si="33"/>
        <v>1.320567917138975</v>
      </c>
      <c r="N426" s="37">
        <f ca="1">IF(E426="","",IF(ISERROR([1]!EM_S_EST_NETPROFIT(E426,行业估值!$E$6,deadline)/100000000),"-",[1]!EM_S_EST_NETPROFIT(E426,行业估值!$E$6,deadline)/100000000))</f>
        <v>8.8144571428571439</v>
      </c>
      <c r="O426" s="36">
        <f t="shared" ca="1" si="34"/>
        <v>18.610416432579914</v>
      </c>
      <c r="T426" s="64" t="s">
        <v>927</v>
      </c>
      <c r="U426" s="64" t="s">
        <v>928</v>
      </c>
    </row>
    <row r="427" spans="4:21">
      <c r="D427" s="45" t="str">
        <f>IF(AND(行业估值!$B$39=$G427,COUNTIF($G$2:$G$2552,$G427)&gt;=1),COUNTIF($G$2:G427,$G427),"")</f>
        <v/>
      </c>
      <c r="E427" s="65" t="str">
        <f t="shared" si="30"/>
        <v>000961.SZ</v>
      </c>
      <c r="F427" s="65" t="str">
        <f t="shared" si="31"/>
        <v>中南建设</v>
      </c>
      <c r="G427" s="34" t="str">
        <f>IF(E427="","",IF(行业估值!$C$5="申万行业",[1]!EM_S_INFO_INDUSTRY_SW2014(E427,"1"),IF(行业估值!$C$5="证监会行业",[1]!EM_S_INFO_INDUSTRY_CSRC1(E427,"1"),[1]!EM_S_INFO_INDUSTRY_EM2016(E427,"1"))))</f>
        <v>房地产</v>
      </c>
      <c r="H427" s="34" t="str">
        <f>IF(E427="","",IF($H$1="上证50",[1]!EM_S_INFO_COMPINDEX(E427,"000016"),"")&amp;IF($H$1="上证180",[1]!EM_S_INFO_COMPINDEX(E427,"000010"),"")&amp;IF($H$1="沪深300",[1]!EM_S_INFO_COMPINDEX(E427,"000300"),"")&amp;IF(AND($H$1="上证A股",RIGHT(E427,2)="SH"),"是","")&amp;IF(AND($H$1="深证A股",RIGHT(E427,2)="SZ"),"是","")&amp;IF(AND($H$1="创业板",LEFT(E427,1)-3=0),"是","")&amp;IF(AND($H$1="全部A股",E427&lt;&gt;0),"是","")&amp;IF(AND($H$1="中小板",LEFT(E427,3)="002"),"是",""))</f>
        <v>是</v>
      </c>
      <c r="I427" s="46">
        <f ca="1">IF(E427="","",IF(OR([1]!EM_S_VAL_MV(E427,deadline)="",[1]!EM_S_VAL_MV(E427,deadline)="--",[1]!EM_S_VAL_MV(E427,deadline)="null"),0,[1]!EM_S_VAL_MV(E427,deadline)/100000000))</f>
        <v>315.35817471540003</v>
      </c>
      <c r="J427" s="46">
        <f ca="1">IF(E427="","",IF(RIGHT(LEFT($J$1,6),3)="TTM",[1]!EM_S_FA_PROFIT_TTM(E427,LEFT(RIGHT($J$1,11),10),1)/100000000,[1]!EM_S_STM07_IS(E427,61,LEFT(RIGHT($J$1,5),4)&amp;"-12-31",1)/100000000))</f>
        <v>30.968280257699998</v>
      </c>
      <c r="K427" s="36">
        <f t="shared" ca="1" si="32"/>
        <v>10.18326403956477</v>
      </c>
      <c r="L427" s="46">
        <f ca="1">IF(E427="","",IF(ISERROR(IF(行业估值!$E$7="最新年报",[1]!EM_S_STM07_BS(E427,140,LEFT(RIGHT($L$1,5),4)&amp;"-12-31",1)/100000000,[1]!EM_S_STM07_BS(E427,140,LEFT(RIGHT($L$1,11),10),1)/100000000)),0,IF(行业估值!$E$7="最新年报",[1]!EM_S_STM07_BS(E427,140,LEFT(RIGHT($L$1,5),4)&amp;"-12-31",1)/100000000,[1]!EM_S_STM07_BS(E427,140,LEFT(RIGHT($L$1,11),10),1)/100000000)))</f>
        <v>197.13988881150001</v>
      </c>
      <c r="M427" s="36">
        <f t="shared" ca="1" si="33"/>
        <v>1.5996670010143774</v>
      </c>
      <c r="N427" s="37">
        <f ca="1">IF(E427="","",IF(ISERROR([1]!EM_S_EST_NETPROFIT(E427,行业估值!$E$6,deadline)/100000000),"-",[1]!EM_S_EST_NETPROFIT(E427,行业估值!$E$6,deadline)/100000000))</f>
        <v>40.561035294117644</v>
      </c>
      <c r="O427" s="36">
        <f t="shared" ca="1" si="34"/>
        <v>7.7749044724490739</v>
      </c>
      <c r="T427" s="64" t="s">
        <v>929</v>
      </c>
      <c r="U427" s="64" t="s">
        <v>930</v>
      </c>
    </row>
    <row r="428" spans="4:21">
      <c r="D428" s="45" t="str">
        <f>IF(AND(行业估值!$B$39=$G428,COUNTIF($G$2:$G$2552,$G428)&gt;=1),COUNTIF($G$2:G428,$G428),"")</f>
        <v/>
      </c>
      <c r="E428" s="65" t="str">
        <f t="shared" si="30"/>
        <v>000962.SZ</v>
      </c>
      <c r="F428" s="65" t="str">
        <f t="shared" si="31"/>
        <v>东方钽业</v>
      </c>
      <c r="G428" s="34" t="str">
        <f>IF(E428="","",IF(行业估值!$C$5="申万行业",[1]!EM_S_INFO_INDUSTRY_SW2014(E428,"1"),IF(行业估值!$C$5="证监会行业",[1]!EM_S_INFO_INDUSTRY_CSRC1(E428,"1"),[1]!EM_S_INFO_INDUSTRY_EM2016(E428,"1"))))</f>
        <v>有色金属</v>
      </c>
      <c r="H428" s="34" t="str">
        <f>IF(E428="","",IF($H$1="上证50",[1]!EM_S_INFO_COMPINDEX(E428,"000016"),"")&amp;IF($H$1="上证180",[1]!EM_S_INFO_COMPINDEX(E428,"000010"),"")&amp;IF($H$1="沪深300",[1]!EM_S_INFO_COMPINDEX(E428,"000300"),"")&amp;IF(AND($H$1="上证A股",RIGHT(E428,2)="SH"),"是","")&amp;IF(AND($H$1="深证A股",RIGHT(E428,2)="SZ"),"是","")&amp;IF(AND($H$1="创业板",LEFT(E428,1)-3=0),"是","")&amp;IF(AND($H$1="全部A股",E428&lt;&gt;0),"是","")&amp;IF(AND($H$1="中小板",LEFT(E428,3)="002"),"是",""))</f>
        <v>是</v>
      </c>
      <c r="I428" s="46">
        <f ca="1">IF(E428="","",IF(OR([1]!EM_S_VAL_MV(E428,deadline)="",[1]!EM_S_VAL_MV(E428,deadline)="--",[1]!EM_S_VAL_MV(E428,deadline)="null"),0,[1]!EM_S_VAL_MV(E428,deadline)/100000000))</f>
        <v>28.565955331199998</v>
      </c>
      <c r="J428" s="46">
        <f ca="1">IF(E428="","",IF(RIGHT(LEFT($J$1,6),3)="TTM",[1]!EM_S_FA_PROFIT_TTM(E428,LEFT(RIGHT($J$1,11),10),1)/100000000,[1]!EM_S_STM07_IS(E428,61,LEFT(RIGHT($J$1,5),4)&amp;"-12-31",1)/100000000))</f>
        <v>0.4415834105</v>
      </c>
      <c r="K428" s="36">
        <f t="shared" ca="1" si="32"/>
        <v>64.689829037859653</v>
      </c>
      <c r="L428" s="46">
        <f ca="1">IF(E428="","",IF(ISERROR(IF(行业估值!$E$7="最新年报",[1]!EM_S_STM07_BS(E428,140,LEFT(RIGHT($L$1,5),4)&amp;"-12-31",1)/100000000,[1]!EM_S_STM07_BS(E428,140,LEFT(RIGHT($L$1,11),10),1)/100000000)),0,IF(行业估值!$E$7="最新年报",[1]!EM_S_STM07_BS(E428,140,LEFT(RIGHT($L$1,5),4)&amp;"-12-31",1)/100000000,[1]!EM_S_STM07_BS(E428,140,LEFT(RIGHT($L$1,11),10),1)/100000000)))</f>
        <v>11.465673449700001</v>
      </c>
      <c r="M428" s="36">
        <f t="shared" ca="1" si="33"/>
        <v>2.491432837026021</v>
      </c>
      <c r="N428" s="37">
        <f ca="1">IF(E428="","",IF(ISERROR([1]!EM_S_EST_NETPROFIT(E428,行业估值!$E$6,deadline)/100000000),"-",[1]!EM_S_EST_NETPROFIT(E428,行业估值!$E$6,deadline)/100000000))</f>
        <v>0.34499999999999997</v>
      </c>
      <c r="O428" s="36">
        <f t="shared" ca="1" si="34"/>
        <v>82.799870525217386</v>
      </c>
      <c r="T428" s="64" t="s">
        <v>931</v>
      </c>
      <c r="U428" s="64" t="s">
        <v>932</v>
      </c>
    </row>
    <row r="429" spans="4:21">
      <c r="D429" s="45" t="str">
        <f>IF(AND(行业估值!$B$39=$G429,COUNTIF($G$2:$G$2552,$G429)&gt;=1),COUNTIF($G$2:G429,$G429),"")</f>
        <v/>
      </c>
      <c r="E429" s="65" t="str">
        <f t="shared" si="30"/>
        <v>000963.SZ</v>
      </c>
      <c r="F429" s="65" t="str">
        <f t="shared" si="31"/>
        <v>华东医药</v>
      </c>
      <c r="G429" s="34" t="str">
        <f>IF(E429="","",IF(行业估值!$C$5="申万行业",[1]!EM_S_INFO_INDUSTRY_SW2014(E429,"1"),IF(行业估值!$C$5="证监会行业",[1]!EM_S_INFO_INDUSTRY_CSRC1(E429,"1"),[1]!EM_S_INFO_INDUSTRY_EM2016(E429,"1"))))</f>
        <v>医药生物</v>
      </c>
      <c r="H429" s="34" t="str">
        <f>IF(E429="","",IF($H$1="上证50",[1]!EM_S_INFO_COMPINDEX(E429,"000016"),"")&amp;IF($H$1="上证180",[1]!EM_S_INFO_COMPINDEX(E429,"000010"),"")&amp;IF($H$1="沪深300",[1]!EM_S_INFO_COMPINDEX(E429,"000300"),"")&amp;IF(AND($H$1="上证A股",RIGHT(E429,2)="SH"),"是","")&amp;IF(AND($H$1="深证A股",RIGHT(E429,2)="SZ"),"是","")&amp;IF(AND($H$1="创业板",LEFT(E429,1)-3=0),"是","")&amp;IF(AND($H$1="全部A股",E429&lt;&gt;0),"是","")&amp;IF(AND($H$1="中小板",LEFT(E429,3)="002"),"是",""))</f>
        <v>是</v>
      </c>
      <c r="I429" s="46">
        <f ca="1">IF(E429="","",IF(OR([1]!EM_S_VAL_MV(E429,deadline)="",[1]!EM_S_VAL_MV(E429,deadline)="--",[1]!EM_S_VAL_MV(E429,deadline)="null"),0,[1]!EM_S_VAL_MV(E429,deadline)/100000000))</f>
        <v>441.82691087000001</v>
      </c>
      <c r="J429" s="46">
        <f ca="1">IF(E429="","",IF(RIGHT(LEFT($J$1,6),3)="TTM",[1]!EM_S_FA_PROFIT_TTM(E429,LEFT(RIGHT($J$1,11),10),1)/100000000,[1]!EM_S_STM07_IS(E429,61,LEFT(RIGHT($J$1,5),4)&amp;"-12-31",1)/100000000))</f>
        <v>27.892792419299997</v>
      </c>
      <c r="K429" s="36">
        <f t="shared" ca="1" si="32"/>
        <v>15.840182088197256</v>
      </c>
      <c r="L429" s="46">
        <f ca="1">IF(E429="","",IF(ISERROR(IF(行业估值!$E$7="最新年报",[1]!EM_S_STM07_BS(E429,140,LEFT(RIGHT($L$1,5),4)&amp;"-12-31",1)/100000000,[1]!EM_S_STM07_BS(E429,140,LEFT(RIGHT($L$1,11),10),1)/100000000)),0,IF(行业估值!$E$7="最新年报",[1]!EM_S_STM07_BS(E429,140,LEFT(RIGHT($L$1,5),4)&amp;"-12-31",1)/100000000,[1]!EM_S_STM07_BS(E429,140,LEFT(RIGHT($L$1,11),10),1)/100000000)))</f>
        <v>116.616082977</v>
      </c>
      <c r="M429" s="36">
        <f t="shared" ca="1" si="33"/>
        <v>3.7887305043262409</v>
      </c>
      <c r="N429" s="37">
        <f ca="1">IF(E429="","",IF(ISERROR([1]!EM_S_EST_NETPROFIT(E429,行业估值!$E$6,deadline)/100000000),"-",[1]!EM_S_EST_NETPROFIT(E429,行业估值!$E$6,deadline)/100000000))</f>
        <v>27.900392857142858</v>
      </c>
      <c r="O429" s="36">
        <f t="shared" ca="1" si="34"/>
        <v>15.835867012062042</v>
      </c>
      <c r="T429" s="64" t="s">
        <v>933</v>
      </c>
      <c r="U429" s="64" t="s">
        <v>934</v>
      </c>
    </row>
    <row r="430" spans="4:21">
      <c r="D430" s="45" t="str">
        <f>IF(AND(行业估值!$B$39=$G430,COUNTIF($G$2:$G$2552,$G430)&gt;=1),COUNTIF($G$2:G430,$G430),"")</f>
        <v/>
      </c>
      <c r="E430" s="65" t="str">
        <f t="shared" si="30"/>
        <v>000965.SZ</v>
      </c>
      <c r="F430" s="65" t="str">
        <f t="shared" si="31"/>
        <v>天保基建</v>
      </c>
      <c r="G430" s="34" t="str">
        <f>IF(E430="","",IF(行业估值!$C$5="申万行业",[1]!EM_S_INFO_INDUSTRY_SW2014(E430,"1"),IF(行业估值!$C$5="证监会行业",[1]!EM_S_INFO_INDUSTRY_CSRC1(E430,"1"),[1]!EM_S_INFO_INDUSTRY_EM2016(E430,"1"))))</f>
        <v>房地产</v>
      </c>
      <c r="H430" s="34" t="str">
        <f>IF(E430="","",IF($H$1="上证50",[1]!EM_S_INFO_COMPINDEX(E430,"000016"),"")&amp;IF($H$1="上证180",[1]!EM_S_INFO_COMPINDEX(E430,"000010"),"")&amp;IF($H$1="沪深300",[1]!EM_S_INFO_COMPINDEX(E430,"000300"),"")&amp;IF(AND($H$1="上证A股",RIGHT(E430,2)="SH"),"是","")&amp;IF(AND($H$1="深证A股",RIGHT(E430,2)="SZ"),"是","")&amp;IF(AND($H$1="创业板",LEFT(E430,1)-3=0),"是","")&amp;IF(AND($H$1="全部A股",E430&lt;&gt;0),"是","")&amp;IF(AND($H$1="中小板",LEFT(E430,3)="002"),"是",""))</f>
        <v>是</v>
      </c>
      <c r="I430" s="46">
        <f ca="1">IF(E430="","",IF(OR([1]!EM_S_VAL_MV(E430,deadline)="",[1]!EM_S_VAL_MV(E430,deadline)="--",[1]!EM_S_VAL_MV(E430,deadline)="null"),0,[1]!EM_S_VAL_MV(E430,deadline)/100000000))</f>
        <v>33.627876118499998</v>
      </c>
      <c r="J430" s="46">
        <f ca="1">IF(E430="","",IF(RIGHT(LEFT($J$1,6),3)="TTM",[1]!EM_S_FA_PROFIT_TTM(E430,LEFT(RIGHT($J$1,11),10),1)/100000000,[1]!EM_S_STM07_IS(E430,61,LEFT(RIGHT($J$1,5),4)&amp;"-12-31",1)/100000000))</f>
        <v>-3.1323295076999997</v>
      </c>
      <c r="K430" s="36">
        <f t="shared" ca="1" si="32"/>
        <v>-10.735740296745536</v>
      </c>
      <c r="L430" s="46">
        <f ca="1">IF(E430="","",IF(ISERROR(IF(行业估值!$E$7="最新年报",[1]!EM_S_STM07_BS(E430,140,LEFT(RIGHT($L$1,5),4)&amp;"-12-31",1)/100000000,[1]!EM_S_STM07_BS(E430,140,LEFT(RIGHT($L$1,11),10),1)/100000000)),0,IF(行业估值!$E$7="最新年报",[1]!EM_S_STM07_BS(E430,140,LEFT(RIGHT($L$1,5),4)&amp;"-12-31",1)/100000000,[1]!EM_S_STM07_BS(E430,140,LEFT(RIGHT($L$1,11),10),1)/100000000)))</f>
        <v>50.896557379999997</v>
      </c>
      <c r="M430" s="36">
        <f t="shared" ca="1" si="33"/>
        <v>0.66071022972005966</v>
      </c>
      <c r="N430" s="37" t="str">
        <f ca="1">IF(E430="","",IF(ISERROR([1]!EM_S_EST_NETPROFIT(E430,行业估值!$E$6,deadline)/100000000),"-",[1]!EM_S_EST_NETPROFIT(E430,行业估值!$E$6,deadline)/100000000))</f>
        <v>-</v>
      </c>
      <c r="O430" s="36" t="str">
        <f t="shared" ca="1" si="34"/>
        <v>-</v>
      </c>
      <c r="T430" s="64" t="s">
        <v>935</v>
      </c>
      <c r="U430" s="64" t="s">
        <v>936</v>
      </c>
    </row>
    <row r="431" spans="4:21">
      <c r="D431" s="45" t="str">
        <f>IF(AND(行业估值!$B$39=$G431,COUNTIF($G$2:$G$2552,$G431)&gt;=1),COUNTIF($G$2:G431,$G431),"")</f>
        <v/>
      </c>
      <c r="E431" s="65" t="str">
        <f t="shared" si="30"/>
        <v>000966.SZ</v>
      </c>
      <c r="F431" s="65" t="str">
        <f t="shared" si="31"/>
        <v>长源电力</v>
      </c>
      <c r="G431" s="34" t="str">
        <f>IF(E431="","",IF(行业估值!$C$5="申万行业",[1]!EM_S_INFO_INDUSTRY_SW2014(E431,"1"),IF(行业估值!$C$5="证监会行业",[1]!EM_S_INFO_INDUSTRY_CSRC1(E431,"1"),[1]!EM_S_INFO_INDUSTRY_EM2016(E431,"1"))))</f>
        <v>公用事业</v>
      </c>
      <c r="H431" s="34" t="str">
        <f>IF(E431="","",IF($H$1="上证50",[1]!EM_S_INFO_COMPINDEX(E431,"000016"),"")&amp;IF($H$1="上证180",[1]!EM_S_INFO_COMPINDEX(E431,"000010"),"")&amp;IF($H$1="沪深300",[1]!EM_S_INFO_COMPINDEX(E431,"000300"),"")&amp;IF(AND($H$1="上证A股",RIGHT(E431,2)="SH"),"是","")&amp;IF(AND($H$1="深证A股",RIGHT(E431,2)="SZ"),"是","")&amp;IF(AND($H$1="创业板",LEFT(E431,1)-3=0),"是","")&amp;IF(AND($H$1="全部A股",E431&lt;&gt;0),"是","")&amp;IF(AND($H$1="中小板",LEFT(E431,3)="002"),"是",""))</f>
        <v>是</v>
      </c>
      <c r="I431" s="46">
        <f ca="1">IF(E431="","",IF(OR([1]!EM_S_VAL_MV(E431,deadline)="",[1]!EM_S_VAL_MV(E431,deadline)="--",[1]!EM_S_VAL_MV(E431,deadline)="null"),0,[1]!EM_S_VAL_MV(E431,deadline)/100000000))</f>
        <v>52.643493800000002</v>
      </c>
      <c r="J431" s="46">
        <f ca="1">IF(E431="","",IF(RIGHT(LEFT($J$1,6),3)="TTM",[1]!EM_S_FA_PROFIT_TTM(E431,LEFT(RIGHT($J$1,11),10),1)/100000000,[1]!EM_S_STM07_IS(E431,61,LEFT(RIGHT($J$1,5),4)&amp;"-12-31",1)/100000000))</f>
        <v>5.5208281379999997</v>
      </c>
      <c r="K431" s="36">
        <f t="shared" ca="1" si="32"/>
        <v>9.535434265314926</v>
      </c>
      <c r="L431" s="46">
        <f ca="1">IF(E431="","",IF(ISERROR(IF(行业估值!$E$7="最新年报",[1]!EM_S_STM07_BS(E431,140,LEFT(RIGHT($L$1,5),4)&amp;"-12-31",1)/100000000,[1]!EM_S_STM07_BS(E431,140,LEFT(RIGHT($L$1,11),10),1)/100000000)),0,IF(行业估值!$E$7="最新年报",[1]!EM_S_STM07_BS(E431,140,LEFT(RIGHT($L$1,5),4)&amp;"-12-31",1)/100000000,[1]!EM_S_STM07_BS(E431,140,LEFT(RIGHT($L$1,11),10),1)/100000000)))</f>
        <v>39.747588410500001</v>
      </c>
      <c r="M431" s="36">
        <f t="shared" ca="1" si="33"/>
        <v>1.324444976543365</v>
      </c>
      <c r="N431" s="37">
        <f ca="1">IF(E431="","",IF(ISERROR([1]!EM_S_EST_NETPROFIT(E431,行业估值!$E$6,deadline)/100000000),"-",[1]!EM_S_EST_NETPROFIT(E431,行业估值!$E$6,deadline)/100000000))</f>
        <v>5.3403846153846155</v>
      </c>
      <c r="O431" s="36">
        <f t="shared" ca="1" si="34"/>
        <v>9.8576221735685987</v>
      </c>
      <c r="T431" s="64" t="s">
        <v>937</v>
      </c>
      <c r="U431" s="64" t="s">
        <v>938</v>
      </c>
    </row>
    <row r="432" spans="4:21">
      <c r="D432" s="45" t="str">
        <f>IF(AND(行业估值!$B$39=$G432,COUNTIF($G$2:$G$2552,$G432)&gt;=1),COUNTIF($G$2:G432,$G432),"")</f>
        <v/>
      </c>
      <c r="E432" s="65" t="str">
        <f t="shared" si="30"/>
        <v>000967.SZ</v>
      </c>
      <c r="F432" s="65" t="str">
        <f t="shared" si="31"/>
        <v>盈峰环境</v>
      </c>
      <c r="G432" s="34" t="str">
        <f>IF(E432="","",IF(行业估值!$C$5="申万行业",[1]!EM_S_INFO_INDUSTRY_SW2014(E432,"1"),IF(行业估值!$C$5="证监会行业",[1]!EM_S_INFO_INDUSTRY_CSRC1(E432,"1"),[1]!EM_S_INFO_INDUSTRY_EM2016(E432,"1"))))</f>
        <v>公用事业</v>
      </c>
      <c r="H432" s="34" t="str">
        <f>IF(E432="","",IF($H$1="上证50",[1]!EM_S_INFO_COMPINDEX(E432,"000016"),"")&amp;IF($H$1="上证180",[1]!EM_S_INFO_COMPINDEX(E432,"000010"),"")&amp;IF($H$1="沪深300",[1]!EM_S_INFO_COMPINDEX(E432,"000300"),"")&amp;IF(AND($H$1="上证A股",RIGHT(E432,2)="SH"),"是","")&amp;IF(AND($H$1="深证A股",RIGHT(E432,2)="SZ"),"是","")&amp;IF(AND($H$1="创业板",LEFT(E432,1)-3=0),"是","")&amp;IF(AND($H$1="全部A股",E432&lt;&gt;0),"是","")&amp;IF(AND($H$1="中小板",LEFT(E432,3)="002"),"是",""))</f>
        <v>是</v>
      </c>
      <c r="I432" s="46">
        <f ca="1">IF(E432="","",IF(OR([1]!EM_S_VAL_MV(E432,deadline)="",[1]!EM_S_VAL_MV(E432,deadline)="--",[1]!EM_S_VAL_MV(E432,deadline)="null"),0,[1]!EM_S_VAL_MV(E432,deadline)/100000000))</f>
        <v>182.82499203880002</v>
      </c>
      <c r="J432" s="46">
        <f ca="1">IF(E432="","",IF(RIGHT(LEFT($J$1,6),3)="TTM",[1]!EM_S_FA_PROFIT_TTM(E432,LEFT(RIGHT($J$1,11),10),1)/100000000,[1]!EM_S_STM07_IS(E432,61,LEFT(RIGHT($J$1,5),4)&amp;"-12-31",1)/100000000))</f>
        <v>14.417956209100002</v>
      </c>
      <c r="K432" s="36">
        <f t="shared" ca="1" si="32"/>
        <v>12.680368104004135</v>
      </c>
      <c r="L432" s="46">
        <f ca="1">IF(E432="","",IF(ISERROR(IF(行业估值!$E$7="最新年报",[1]!EM_S_STM07_BS(E432,140,LEFT(RIGHT($L$1,5),4)&amp;"-12-31",1)/100000000,[1]!EM_S_STM07_BS(E432,140,LEFT(RIGHT($L$1,11),10),1)/100000000)),0,IF(行业估值!$E$7="最新年报",[1]!EM_S_STM07_BS(E432,140,LEFT(RIGHT($L$1,5),4)&amp;"-12-31",1)/100000000,[1]!EM_S_STM07_BS(E432,140,LEFT(RIGHT($L$1,11),10),1)/100000000)))</f>
        <v>151.148486951</v>
      </c>
      <c r="M432" s="36">
        <f t="shared" ca="1" si="33"/>
        <v>1.2095720951415747</v>
      </c>
      <c r="N432" s="37">
        <f ca="1">IF(E432="","",IF(ISERROR([1]!EM_S_EST_NETPROFIT(E432,行业估值!$E$6,deadline)/100000000),"-",[1]!EM_S_EST_NETPROFIT(E432,行业估值!$E$6,deadline)/100000000))</f>
        <v>14.390174999999999</v>
      </c>
      <c r="O432" s="36">
        <f t="shared" ca="1" si="34"/>
        <v>12.704848414894192</v>
      </c>
      <c r="T432" s="64" t="s">
        <v>939</v>
      </c>
      <c r="U432" s="64" t="s">
        <v>940</v>
      </c>
    </row>
    <row r="433" spans="4:21">
      <c r="D433" s="45" t="str">
        <f>IF(AND(行业估值!$B$39=$G433,COUNTIF($G$2:$G$2552,$G433)&gt;=1),COUNTIF($G$2:G433,$G433),"")</f>
        <v/>
      </c>
      <c r="E433" s="65" t="str">
        <f t="shared" si="30"/>
        <v>000968.SZ</v>
      </c>
      <c r="F433" s="65" t="str">
        <f t="shared" si="31"/>
        <v>蓝焰控股</v>
      </c>
      <c r="G433" s="34" t="str">
        <f>IF(E433="","",IF(行业估值!$C$5="申万行业",[1]!EM_S_INFO_INDUSTRY_SW2014(E433,"1"),IF(行业估值!$C$5="证监会行业",[1]!EM_S_INFO_INDUSTRY_CSRC1(E433,"1"),[1]!EM_S_INFO_INDUSTRY_EM2016(E433,"1"))))</f>
        <v>化石能源</v>
      </c>
      <c r="H433" s="34" t="str">
        <f>IF(E433="","",IF($H$1="上证50",[1]!EM_S_INFO_COMPINDEX(E433,"000016"),"")&amp;IF($H$1="上证180",[1]!EM_S_INFO_COMPINDEX(E433,"000010"),"")&amp;IF($H$1="沪深300",[1]!EM_S_INFO_COMPINDEX(E433,"000300"),"")&amp;IF(AND($H$1="上证A股",RIGHT(E433,2)="SH"),"是","")&amp;IF(AND($H$1="深证A股",RIGHT(E433,2)="SZ"),"是","")&amp;IF(AND($H$1="创业板",LEFT(E433,1)-3=0),"是","")&amp;IF(AND($H$1="全部A股",E433&lt;&gt;0),"是","")&amp;IF(AND($H$1="中小板",LEFT(E433,3)="002"),"是",""))</f>
        <v>是</v>
      </c>
      <c r="I433" s="46">
        <f ca="1">IF(E433="","",IF(OR([1]!EM_S_VAL_MV(E433,deadline)="",[1]!EM_S_VAL_MV(E433,deadline)="--",[1]!EM_S_VAL_MV(E433,deadline)="null"),0,[1]!EM_S_VAL_MV(E433,deadline)/100000000))</f>
        <v>99.362523182000004</v>
      </c>
      <c r="J433" s="46">
        <f ca="1">IF(E433="","",IF(RIGHT(LEFT($J$1,6),3)="TTM",[1]!EM_S_FA_PROFIT_TTM(E433,LEFT(RIGHT($J$1,11),10),1)/100000000,[1]!EM_S_STM07_IS(E433,61,LEFT(RIGHT($J$1,5),4)&amp;"-12-31",1)/100000000))</f>
        <v>7.0091892916999994</v>
      </c>
      <c r="K433" s="36">
        <f t="shared" ca="1" si="32"/>
        <v>14.176036492502936</v>
      </c>
      <c r="L433" s="46">
        <f ca="1">IF(E433="","",IF(ISERROR(IF(行业估值!$E$7="最新年报",[1]!EM_S_STM07_BS(E433,140,LEFT(RIGHT($L$1,5),4)&amp;"-12-31",1)/100000000,[1]!EM_S_STM07_BS(E433,140,LEFT(RIGHT($L$1,11),10),1)/100000000)),0,IF(行业估值!$E$7="最新年报",[1]!EM_S_STM07_BS(E433,140,LEFT(RIGHT($L$1,5),4)&amp;"-12-31",1)/100000000,[1]!EM_S_STM07_BS(E433,140,LEFT(RIGHT($L$1,11),10),1)/100000000)))</f>
        <v>43.4920654246</v>
      </c>
      <c r="M433" s="36">
        <f t="shared" ca="1" si="33"/>
        <v>2.2846126577791481</v>
      </c>
      <c r="N433" s="37">
        <f ca="1">IF(E433="","",IF(ISERROR([1]!EM_S_EST_NETPROFIT(E433,行业估值!$E$6,deadline)/100000000),"-",[1]!EM_S_EST_NETPROFIT(E433,行业估值!$E$6,deadline)/100000000))</f>
        <v>7.5567285714285717</v>
      </c>
      <c r="O433" s="36">
        <f t="shared" ca="1" si="34"/>
        <v>13.148880794485898</v>
      </c>
      <c r="T433" s="64" t="s">
        <v>941</v>
      </c>
      <c r="U433" s="64" t="s">
        <v>942</v>
      </c>
    </row>
    <row r="434" spans="4:21">
      <c r="D434" s="45" t="str">
        <f>IF(AND(行业估值!$B$39=$G434,COUNTIF($G$2:$G$2552,$G434)&gt;=1),COUNTIF($G$2:G434,$G434),"")</f>
        <v/>
      </c>
      <c r="E434" s="65" t="str">
        <f t="shared" si="30"/>
        <v>000969.SZ</v>
      </c>
      <c r="F434" s="65" t="str">
        <f t="shared" si="31"/>
        <v>安泰科技</v>
      </c>
      <c r="G434" s="34" t="str">
        <f>IF(E434="","",IF(行业估值!$C$5="申万行业",[1]!EM_S_INFO_INDUSTRY_SW2014(E434,"1"),IF(行业估值!$C$5="证监会行业",[1]!EM_S_INFO_INDUSTRY_CSRC1(E434,"1"),[1]!EM_S_INFO_INDUSTRY_EM2016(E434,"1"))))</f>
        <v>有色金属</v>
      </c>
      <c r="H434" s="34" t="str">
        <f>IF(E434="","",IF($H$1="上证50",[1]!EM_S_INFO_COMPINDEX(E434,"000016"),"")&amp;IF($H$1="上证180",[1]!EM_S_INFO_COMPINDEX(E434,"000010"),"")&amp;IF($H$1="沪深300",[1]!EM_S_INFO_COMPINDEX(E434,"000300"),"")&amp;IF(AND($H$1="上证A股",RIGHT(E434,2)="SH"),"是","")&amp;IF(AND($H$1="深证A股",RIGHT(E434,2)="SZ"),"是","")&amp;IF(AND($H$1="创业板",LEFT(E434,1)-3=0),"是","")&amp;IF(AND($H$1="全部A股",E434&lt;&gt;0),"是","")&amp;IF(AND($H$1="中小板",LEFT(E434,3)="002"),"是",""))</f>
        <v>是</v>
      </c>
      <c r="I434" s="46">
        <f ca="1">IF(E434="","",IF(OR([1]!EM_S_VAL_MV(E434,deadline)="",[1]!EM_S_VAL_MV(E434,deadline)="--",[1]!EM_S_VAL_MV(E434,deadline)="null"),0,[1]!EM_S_VAL_MV(E434,deadline)/100000000))</f>
        <v>61.970889058800005</v>
      </c>
      <c r="J434" s="46">
        <f ca="1">IF(E434="","",IF(RIGHT(LEFT($J$1,6),3)="TTM",[1]!EM_S_FA_PROFIT_TTM(E434,LEFT(RIGHT($J$1,11),10),1)/100000000,[1]!EM_S_STM07_IS(E434,61,LEFT(RIGHT($J$1,5),4)&amp;"-12-31",1)/100000000))</f>
        <v>-0.95329234930000006</v>
      </c>
      <c r="K434" s="36">
        <f t="shared" ca="1" si="32"/>
        <v>-65.007223759117608</v>
      </c>
      <c r="L434" s="46">
        <f ca="1">IF(E434="","",IF(ISERROR(IF(行业估值!$E$7="最新年报",[1]!EM_S_STM07_BS(E434,140,LEFT(RIGHT($L$1,5),4)&amp;"-12-31",1)/100000000,[1]!EM_S_STM07_BS(E434,140,LEFT(RIGHT($L$1,11),10),1)/100000000)),0,IF(行业估值!$E$7="最新年报",[1]!EM_S_STM07_BS(E434,140,LEFT(RIGHT($L$1,5),4)&amp;"-12-31",1)/100000000,[1]!EM_S_STM07_BS(E434,140,LEFT(RIGHT($L$1,11),10),1)/100000000)))</f>
        <v>43.813773113900005</v>
      </c>
      <c r="M434" s="36">
        <f t="shared" ca="1" si="33"/>
        <v>1.4144157111896765</v>
      </c>
      <c r="N434" s="37">
        <f ca="1">IF(E434="","",IF(ISERROR([1]!EM_S_EST_NETPROFIT(E434,行业估值!$E$6,deadline)/100000000),"-",[1]!EM_S_EST_NETPROFIT(E434,行业估值!$E$6,deadline)/100000000))</f>
        <v>1.47</v>
      </c>
      <c r="O434" s="36">
        <f t="shared" ca="1" si="34"/>
        <v>42.157067386938778</v>
      </c>
      <c r="T434" s="64" t="s">
        <v>943</v>
      </c>
      <c r="U434" s="64" t="s">
        <v>944</v>
      </c>
    </row>
    <row r="435" spans="4:21">
      <c r="D435" s="45" t="str">
        <f>IF(AND(行业估值!$B$39=$G435,COUNTIF($G$2:$G$2552,$G435)&gt;=1),COUNTIF($G$2:G435,$G435),"")</f>
        <v/>
      </c>
      <c r="E435" s="65" t="str">
        <f t="shared" si="30"/>
        <v>000970.SZ</v>
      </c>
      <c r="F435" s="65" t="str">
        <f t="shared" si="31"/>
        <v>中科三环</v>
      </c>
      <c r="G435" s="34" t="str">
        <f>IF(E435="","",IF(行业估值!$C$5="申万行业",[1]!EM_S_INFO_INDUSTRY_SW2014(E435,"1"),IF(行业估值!$C$5="证监会行业",[1]!EM_S_INFO_INDUSTRY_CSRC1(E435,"1"),[1]!EM_S_INFO_INDUSTRY_EM2016(E435,"1"))))</f>
        <v>有色金属</v>
      </c>
      <c r="H435" s="34" t="str">
        <f>IF(E435="","",IF($H$1="上证50",[1]!EM_S_INFO_COMPINDEX(E435,"000016"),"")&amp;IF($H$1="上证180",[1]!EM_S_INFO_COMPINDEX(E435,"000010"),"")&amp;IF($H$1="沪深300",[1]!EM_S_INFO_COMPINDEX(E435,"000300"),"")&amp;IF(AND($H$1="上证A股",RIGHT(E435,2)="SH"),"是","")&amp;IF(AND($H$1="深证A股",RIGHT(E435,2)="SZ"),"是","")&amp;IF(AND($H$1="创业板",LEFT(E435,1)-3=0),"是","")&amp;IF(AND($H$1="全部A股",E435&lt;&gt;0),"是","")&amp;IF(AND($H$1="中小板",LEFT(E435,3)="002"),"是",""))</f>
        <v>是</v>
      </c>
      <c r="I435" s="46">
        <f ca="1">IF(E435="","",IF(OR([1]!EM_S_VAL_MV(E435,deadline)="",[1]!EM_S_VAL_MV(E435,deadline)="--",[1]!EM_S_VAL_MV(E435,deadline)="null"),0,[1]!EM_S_VAL_MV(E435,deadline)/100000000))</f>
        <v>95.228880000000004</v>
      </c>
      <c r="J435" s="46">
        <f ca="1">IF(E435="","",IF(RIGHT(LEFT($J$1,6),3)="TTM",[1]!EM_S_FA_PROFIT_TTM(E435,LEFT(RIGHT($J$1,11),10),1)/100000000,[1]!EM_S_STM07_IS(E435,61,LEFT(RIGHT($J$1,5),4)&amp;"-12-31",1)/100000000))</f>
        <v>2.4878688879999999</v>
      </c>
      <c r="K435" s="36">
        <f t="shared" ca="1" si="32"/>
        <v>38.277290438948569</v>
      </c>
      <c r="L435" s="46">
        <f ca="1">IF(E435="","",IF(ISERROR(IF(行业估值!$E$7="最新年报",[1]!EM_S_STM07_BS(E435,140,LEFT(RIGHT($L$1,5),4)&amp;"-12-31",1)/100000000,[1]!EM_S_STM07_BS(E435,140,LEFT(RIGHT($L$1,11),10),1)/100000000)),0,IF(行业估值!$E$7="最新年报",[1]!EM_S_STM07_BS(E435,140,LEFT(RIGHT($L$1,5),4)&amp;"-12-31",1)/100000000,[1]!EM_S_STM07_BS(E435,140,LEFT(RIGHT($L$1,11),10),1)/100000000)))</f>
        <v>45.305466540899999</v>
      </c>
      <c r="M435" s="36">
        <f t="shared" ca="1" si="33"/>
        <v>2.1019291328570935</v>
      </c>
      <c r="N435" s="37">
        <f ca="1">IF(E435="","",IF(ISERROR([1]!EM_S_EST_NETPROFIT(E435,行业估值!$E$6,deadline)/100000000),"-",[1]!EM_S_EST_NETPROFIT(E435,行业估值!$E$6,deadline)/100000000))</f>
        <v>2.6541000000000001</v>
      </c>
      <c r="O435" s="36">
        <f t="shared" ca="1" si="34"/>
        <v>35.879914095173504</v>
      </c>
      <c r="T435" s="64" t="s">
        <v>945</v>
      </c>
      <c r="U435" s="64" t="s">
        <v>946</v>
      </c>
    </row>
    <row r="436" spans="4:21">
      <c r="D436" s="45" t="str">
        <f>IF(AND(行业估值!$B$39=$G436,COUNTIF($G$2:$G$2552,$G436)&gt;=1),COUNTIF($G$2:G436,$G436),"")</f>
        <v/>
      </c>
      <c r="E436" s="65" t="str">
        <f t="shared" si="30"/>
        <v>000971.SZ</v>
      </c>
      <c r="F436" s="65" t="str">
        <f t="shared" si="31"/>
        <v>*ST高升</v>
      </c>
      <c r="G436" s="34" t="str">
        <f>IF(E436="","",IF(行业估值!$C$5="申万行业",[1]!EM_S_INFO_INDUSTRY_SW2014(E436,"1"),IF(行业估值!$C$5="证监会行业",[1]!EM_S_INFO_INDUSTRY_CSRC1(E436,"1"),[1]!EM_S_INFO_INDUSTRY_EM2016(E436,"1"))))</f>
        <v>互联网</v>
      </c>
      <c r="H436" s="34" t="str">
        <f>IF(E436="","",IF($H$1="上证50",[1]!EM_S_INFO_COMPINDEX(E436,"000016"),"")&amp;IF($H$1="上证180",[1]!EM_S_INFO_COMPINDEX(E436,"000010"),"")&amp;IF($H$1="沪深300",[1]!EM_S_INFO_COMPINDEX(E436,"000300"),"")&amp;IF(AND($H$1="上证A股",RIGHT(E436,2)="SH"),"是","")&amp;IF(AND($H$1="深证A股",RIGHT(E436,2)="SZ"),"是","")&amp;IF(AND($H$1="创业板",LEFT(E436,1)-3=0),"是","")&amp;IF(AND($H$1="全部A股",E436&lt;&gt;0),"是","")&amp;IF(AND($H$1="中小板",LEFT(E436,3)="002"),"是",""))</f>
        <v>是</v>
      </c>
      <c r="I436" s="46">
        <f ca="1">IF(E436="","",IF(OR([1]!EM_S_VAL_MV(E436,deadline)="",[1]!EM_S_VAL_MV(E436,deadline)="--",[1]!EM_S_VAL_MV(E436,deadline)="null"),0,[1]!EM_S_VAL_MV(E436,deadline)/100000000))</f>
        <v>20.232055567500002</v>
      </c>
      <c r="J436" s="46">
        <f ca="1">IF(E436="","",IF(RIGHT(LEFT($J$1,6),3)="TTM",[1]!EM_S_FA_PROFIT_TTM(E436,LEFT(RIGHT($J$1,11),10),1)/100000000,[1]!EM_S_STM07_IS(E436,61,LEFT(RIGHT($J$1,5),4)&amp;"-12-31",1)/100000000))</f>
        <v>-22.289404488800002</v>
      </c>
      <c r="K436" s="36">
        <f t="shared" ca="1" si="32"/>
        <v>-0.90769834508886138</v>
      </c>
      <c r="L436" s="46">
        <f ca="1">IF(E436="","",IF(ISERROR(IF(行业估值!$E$7="最新年报",[1]!EM_S_STM07_BS(E436,140,LEFT(RIGHT($L$1,5),4)&amp;"-12-31",1)/100000000,[1]!EM_S_STM07_BS(E436,140,LEFT(RIGHT($L$1,11),10),1)/100000000)),0,IF(行业估值!$E$7="最新年报",[1]!EM_S_STM07_BS(E436,140,LEFT(RIGHT($L$1,5),4)&amp;"-12-31",1)/100000000,[1]!EM_S_STM07_BS(E436,140,LEFT(RIGHT($L$1,11),10),1)/100000000)))</f>
        <v>18.655021293099999</v>
      </c>
      <c r="M436" s="36">
        <f t="shared" ca="1" si="33"/>
        <v>1.0845367180032812</v>
      </c>
      <c r="N436" s="37" t="str">
        <f ca="1">IF(E436="","",IF(ISERROR([1]!EM_S_EST_NETPROFIT(E436,行业估值!$E$6,deadline)/100000000),"-",[1]!EM_S_EST_NETPROFIT(E436,行业估值!$E$6,deadline)/100000000))</f>
        <v>-</v>
      </c>
      <c r="O436" s="36" t="str">
        <f t="shared" ca="1" si="34"/>
        <v>-</v>
      </c>
      <c r="T436" s="64" t="s">
        <v>7203</v>
      </c>
      <c r="U436" s="64" t="s">
        <v>947</v>
      </c>
    </row>
    <row r="437" spans="4:21">
      <c r="D437" s="45" t="str">
        <f>IF(AND(行业估值!$B$39=$G437,COUNTIF($G$2:$G$2552,$G437)&gt;=1),COUNTIF($G$2:G437,$G437),"")</f>
        <v/>
      </c>
      <c r="E437" s="65" t="str">
        <f t="shared" si="30"/>
        <v>000972.SZ</v>
      </c>
      <c r="F437" s="65" t="str">
        <f t="shared" si="31"/>
        <v>ST中基</v>
      </c>
      <c r="G437" s="34" t="str">
        <f>IF(E437="","",IF(行业估值!$C$5="申万行业",[1]!EM_S_INFO_INDUSTRY_SW2014(E437,"1"),IF(行业估值!$C$5="证监会行业",[1]!EM_S_INFO_INDUSTRY_CSRC1(E437,"1"),[1]!EM_S_INFO_INDUSTRY_EM2016(E437,"1"))))</f>
        <v>农林牧渔</v>
      </c>
      <c r="H437" s="34" t="str">
        <f>IF(E437="","",IF($H$1="上证50",[1]!EM_S_INFO_COMPINDEX(E437,"000016"),"")&amp;IF($H$1="上证180",[1]!EM_S_INFO_COMPINDEX(E437,"000010"),"")&amp;IF($H$1="沪深300",[1]!EM_S_INFO_COMPINDEX(E437,"000300"),"")&amp;IF(AND($H$1="上证A股",RIGHT(E437,2)="SH"),"是","")&amp;IF(AND($H$1="深证A股",RIGHT(E437,2)="SZ"),"是","")&amp;IF(AND($H$1="创业板",LEFT(E437,1)-3=0),"是","")&amp;IF(AND($H$1="全部A股",E437&lt;&gt;0),"是","")&amp;IF(AND($H$1="中小板",LEFT(E437,3)="002"),"是",""))</f>
        <v>是</v>
      </c>
      <c r="I437" s="46">
        <f ca="1">IF(E437="","",IF(OR([1]!EM_S_VAL_MV(E437,deadline)="",[1]!EM_S_VAL_MV(E437,deadline)="--",[1]!EM_S_VAL_MV(E437,deadline)="null"),0,[1]!EM_S_VAL_MV(E437,deadline)/100000000))</f>
        <v>22.675737222600002</v>
      </c>
      <c r="J437" s="46">
        <f ca="1">IF(E437="","",IF(RIGHT(LEFT($J$1,6),3)="TTM",[1]!EM_S_FA_PROFIT_TTM(E437,LEFT(RIGHT($J$1,11),10),1)/100000000,[1]!EM_S_STM07_IS(E437,61,LEFT(RIGHT($J$1,5),4)&amp;"-12-31",1)/100000000))</f>
        <v>-3.1849075123000001</v>
      </c>
      <c r="K437" s="36">
        <f t="shared" ca="1" si="32"/>
        <v>-7.1197474761911002</v>
      </c>
      <c r="L437" s="46">
        <f ca="1">IF(E437="","",IF(ISERROR(IF(行业估值!$E$7="最新年报",[1]!EM_S_STM07_BS(E437,140,LEFT(RIGHT($L$1,5),4)&amp;"-12-31",1)/100000000,[1]!EM_S_STM07_BS(E437,140,LEFT(RIGHT($L$1,11),10),1)/100000000)),0,IF(行业估值!$E$7="最新年报",[1]!EM_S_STM07_BS(E437,140,LEFT(RIGHT($L$1,5),4)&amp;"-12-31",1)/100000000,[1]!EM_S_STM07_BS(E437,140,LEFT(RIGHT($L$1,11),10),1)/100000000)))</f>
        <v>4.6134912251999998</v>
      </c>
      <c r="M437" s="36">
        <f t="shared" ca="1" si="33"/>
        <v>4.9150927390388572</v>
      </c>
      <c r="N437" s="37" t="str">
        <f ca="1">IF(E437="","",IF(ISERROR([1]!EM_S_EST_NETPROFIT(E437,行业估值!$E$6,deadline)/100000000),"-",[1]!EM_S_EST_NETPROFIT(E437,行业估值!$E$6,deadline)/100000000))</f>
        <v>-</v>
      </c>
      <c r="O437" s="36" t="str">
        <f t="shared" ca="1" si="34"/>
        <v>-</v>
      </c>
      <c r="T437" s="64" t="s">
        <v>948</v>
      </c>
      <c r="U437" s="64" t="s">
        <v>949</v>
      </c>
    </row>
    <row r="438" spans="4:21">
      <c r="D438" s="45" t="str">
        <f>IF(AND(行业估值!$B$39=$G438,COUNTIF($G$2:$G$2552,$G438)&gt;=1),COUNTIF($G$2:G438,$G438),"")</f>
        <v/>
      </c>
      <c r="E438" s="65" t="str">
        <f t="shared" si="30"/>
        <v>000973.SZ</v>
      </c>
      <c r="F438" s="65" t="str">
        <f t="shared" si="31"/>
        <v>佛塑科技</v>
      </c>
      <c r="G438" s="34" t="str">
        <f>IF(E438="","",IF(行业估值!$C$5="申万行业",[1]!EM_S_INFO_INDUSTRY_SW2014(E438,"1"),IF(行业估值!$C$5="证监会行业",[1]!EM_S_INFO_INDUSTRY_CSRC1(E438,"1"),[1]!EM_S_INFO_INDUSTRY_EM2016(E438,"1"))))</f>
        <v>基础化工</v>
      </c>
      <c r="H438" s="34" t="str">
        <f>IF(E438="","",IF($H$1="上证50",[1]!EM_S_INFO_COMPINDEX(E438,"000016"),"")&amp;IF($H$1="上证180",[1]!EM_S_INFO_COMPINDEX(E438,"000010"),"")&amp;IF($H$1="沪深300",[1]!EM_S_INFO_COMPINDEX(E438,"000300"),"")&amp;IF(AND($H$1="上证A股",RIGHT(E438,2)="SH"),"是","")&amp;IF(AND($H$1="深证A股",RIGHT(E438,2)="SZ"),"是","")&amp;IF(AND($H$1="创业板",LEFT(E438,1)-3=0),"是","")&amp;IF(AND($H$1="全部A股",E438&lt;&gt;0),"是","")&amp;IF(AND($H$1="中小板",LEFT(E438,3)="002"),"是",""))</f>
        <v>是</v>
      </c>
      <c r="I438" s="46">
        <f ca="1">IF(E438="","",IF(OR([1]!EM_S_VAL_MV(E438,deadline)="",[1]!EM_S_VAL_MV(E438,deadline)="--",[1]!EM_S_VAL_MV(E438,deadline)="null"),0,[1]!EM_S_VAL_MV(E438,deadline)/100000000))</f>
        <v>44.598208183100006</v>
      </c>
      <c r="J438" s="46">
        <f ca="1">IF(E438="","",IF(RIGHT(LEFT($J$1,6),3)="TTM",[1]!EM_S_FA_PROFIT_TTM(E438,LEFT(RIGHT($J$1,11),10),1)/100000000,[1]!EM_S_STM07_IS(E438,61,LEFT(RIGHT($J$1,5),4)&amp;"-12-31",1)/100000000))</f>
        <v>1.9298365844999998</v>
      </c>
      <c r="K438" s="36">
        <f t="shared" ca="1" si="32"/>
        <v>23.109836626221348</v>
      </c>
      <c r="L438" s="46">
        <f ca="1">IF(E438="","",IF(ISERROR(IF(行业估值!$E$7="最新年报",[1]!EM_S_STM07_BS(E438,140,LEFT(RIGHT($L$1,5),4)&amp;"-12-31",1)/100000000,[1]!EM_S_STM07_BS(E438,140,LEFT(RIGHT($L$1,11),10),1)/100000000)),0,IF(行业估值!$E$7="最新年报",[1]!EM_S_STM07_BS(E438,140,LEFT(RIGHT($L$1,5),4)&amp;"-12-31",1)/100000000,[1]!EM_S_STM07_BS(E438,140,LEFT(RIGHT($L$1,11),10),1)/100000000)))</f>
        <v>23.970097003999999</v>
      </c>
      <c r="M438" s="36">
        <f t="shared" ca="1" si="33"/>
        <v>1.8605768752482603</v>
      </c>
      <c r="N438" s="37" t="str">
        <f ca="1">IF(E438="","",IF(ISERROR([1]!EM_S_EST_NETPROFIT(E438,行业估值!$E$6,deadline)/100000000),"-",[1]!EM_S_EST_NETPROFIT(E438,行业估值!$E$6,deadline)/100000000))</f>
        <v>-</v>
      </c>
      <c r="O438" s="36" t="str">
        <f t="shared" ca="1" si="34"/>
        <v>-</v>
      </c>
      <c r="T438" s="64" t="s">
        <v>950</v>
      </c>
      <c r="U438" s="64" t="s">
        <v>951</v>
      </c>
    </row>
    <row r="439" spans="4:21">
      <c r="D439" s="45" t="str">
        <f>IF(AND(行业估值!$B$39=$G439,COUNTIF($G$2:$G$2552,$G439)&gt;=1),COUNTIF($G$2:G439,$G439),"")</f>
        <v/>
      </c>
      <c r="E439" s="65" t="str">
        <f t="shared" si="30"/>
        <v>000975.SZ</v>
      </c>
      <c r="F439" s="65" t="str">
        <f t="shared" si="31"/>
        <v>银泰黄金</v>
      </c>
      <c r="G439" s="34" t="str">
        <f>IF(E439="","",IF(行业估值!$C$5="申万行业",[1]!EM_S_INFO_INDUSTRY_SW2014(E439,"1"),IF(行业估值!$C$5="证监会行业",[1]!EM_S_INFO_INDUSTRY_CSRC1(E439,"1"),[1]!EM_S_INFO_INDUSTRY_EM2016(E439,"1"))))</f>
        <v>有色金属</v>
      </c>
      <c r="H439" s="34" t="str">
        <f>IF(E439="","",IF($H$1="上证50",[1]!EM_S_INFO_COMPINDEX(E439,"000016"),"")&amp;IF($H$1="上证180",[1]!EM_S_INFO_COMPINDEX(E439,"000010"),"")&amp;IF($H$1="沪深300",[1]!EM_S_INFO_COMPINDEX(E439,"000300"),"")&amp;IF(AND($H$1="上证A股",RIGHT(E439,2)="SH"),"是","")&amp;IF(AND($H$1="深证A股",RIGHT(E439,2)="SZ"),"是","")&amp;IF(AND($H$1="创业板",LEFT(E439,1)-3=0),"是","")&amp;IF(AND($H$1="全部A股",E439&lt;&gt;0),"是","")&amp;IF(AND($H$1="中小板",LEFT(E439,3)="002"),"是",""))</f>
        <v>是</v>
      </c>
      <c r="I439" s="46">
        <f ca="1">IF(E439="","",IF(OR([1]!EM_S_VAL_MV(E439,deadline)="",[1]!EM_S_VAL_MV(E439,deadline)="--",[1]!EM_S_VAL_MV(E439,deadline)="null"),0,[1]!EM_S_VAL_MV(E439,deadline)/100000000))</f>
        <v>240.38481329639998</v>
      </c>
      <c r="J439" s="46">
        <f ca="1">IF(E439="","",IF(RIGHT(LEFT($J$1,6),3)="TTM",[1]!EM_S_FA_PROFIT_TTM(E439,LEFT(RIGHT($J$1,11),10),1)/100000000,[1]!EM_S_STM07_IS(E439,61,LEFT(RIGHT($J$1,5),4)&amp;"-12-31",1)/100000000))</f>
        <v>9.3648146819000004</v>
      </c>
      <c r="K439" s="36">
        <f t="shared" ca="1" si="32"/>
        <v>25.668934352861001</v>
      </c>
      <c r="L439" s="46">
        <f ca="1">IF(E439="","",IF(ISERROR(IF(行业估值!$E$7="最新年报",[1]!EM_S_STM07_BS(E439,140,LEFT(RIGHT($L$1,5),4)&amp;"-12-31",1)/100000000,[1]!EM_S_STM07_BS(E439,140,LEFT(RIGHT($L$1,11),10),1)/100000000)),0,IF(行业估值!$E$7="最新年报",[1]!EM_S_STM07_BS(E439,140,LEFT(RIGHT($L$1,5),4)&amp;"-12-31",1)/100000000,[1]!EM_S_STM07_BS(E439,140,LEFT(RIGHT($L$1,11),10),1)/100000000)))</f>
        <v>88.050331358299999</v>
      </c>
      <c r="M439" s="36">
        <f t="shared" ca="1" si="33"/>
        <v>2.730084141514594</v>
      </c>
      <c r="N439" s="37">
        <f ca="1">IF(E439="","",IF(ISERROR([1]!EM_S_EST_NETPROFIT(E439,行业估值!$E$6,deadline)/100000000),"-",[1]!EM_S_EST_NETPROFIT(E439,行业估值!$E$6,deadline)/100000000))</f>
        <v>10.049099999999999</v>
      </c>
      <c r="O439" s="36">
        <f t="shared" ca="1" si="34"/>
        <v>23.921029076872557</v>
      </c>
      <c r="T439" s="64" t="s">
        <v>7204</v>
      </c>
      <c r="U439" s="64" t="s">
        <v>952</v>
      </c>
    </row>
    <row r="440" spans="4:21">
      <c r="D440" s="45" t="str">
        <f>IF(AND(行业估值!$B$39=$G440,COUNTIF($G$2:$G$2552,$G440)&gt;=1),COUNTIF($G$2:G440,$G440),"")</f>
        <v/>
      </c>
      <c r="E440" s="65" t="str">
        <f t="shared" si="30"/>
        <v>000976.SZ</v>
      </c>
      <c r="F440" s="65" t="str">
        <f t="shared" si="31"/>
        <v>华铁股份</v>
      </c>
      <c r="G440" s="34" t="str">
        <f>IF(E440="","",IF(行业估值!$C$5="申万行业",[1]!EM_S_INFO_INDUSTRY_SW2014(E440,"1"),IF(行业估值!$C$5="证监会行业",[1]!EM_S_INFO_INDUSTRY_CSRC1(E440,"1"),[1]!EM_S_INFO_INDUSTRY_EM2016(E440,"1"))))</f>
        <v>交运设备</v>
      </c>
      <c r="H440" s="34" t="str">
        <f>IF(E440="","",IF($H$1="上证50",[1]!EM_S_INFO_COMPINDEX(E440,"000016"),"")&amp;IF($H$1="上证180",[1]!EM_S_INFO_COMPINDEX(E440,"000010"),"")&amp;IF($H$1="沪深300",[1]!EM_S_INFO_COMPINDEX(E440,"000300"),"")&amp;IF(AND($H$1="上证A股",RIGHT(E440,2)="SH"),"是","")&amp;IF(AND($H$1="深证A股",RIGHT(E440,2)="SZ"),"是","")&amp;IF(AND($H$1="创业板",LEFT(E440,1)-3=0),"是","")&amp;IF(AND($H$1="全部A股",E440&lt;&gt;0),"是","")&amp;IF(AND($H$1="中小板",LEFT(E440,3)="002"),"是",""))</f>
        <v>是</v>
      </c>
      <c r="I440" s="46">
        <f ca="1">IF(E440="","",IF(OR([1]!EM_S_VAL_MV(E440,deadline)="",[1]!EM_S_VAL_MV(E440,deadline)="--",[1]!EM_S_VAL_MV(E440,deadline)="null"),0,[1]!EM_S_VAL_MV(E440,deadline)/100000000))</f>
        <v>80.262643438799998</v>
      </c>
      <c r="J440" s="46">
        <f ca="1">IF(E440="","",IF(RIGHT(LEFT($J$1,6),3)="TTM",[1]!EM_S_FA_PROFIT_TTM(E440,LEFT(RIGHT($J$1,11),10),1)/100000000,[1]!EM_S_STM07_IS(E440,61,LEFT(RIGHT($J$1,5),4)&amp;"-12-31",1)/100000000))</f>
        <v>1.3243338604999999</v>
      </c>
      <c r="K440" s="36">
        <f t="shared" ca="1" si="32"/>
        <v>60.606049450775942</v>
      </c>
      <c r="L440" s="46">
        <f ca="1">IF(E440="","",IF(ISERROR(IF(行业估值!$E$7="最新年报",[1]!EM_S_STM07_BS(E440,140,LEFT(RIGHT($L$1,5),4)&amp;"-12-31",1)/100000000,[1]!EM_S_STM07_BS(E440,140,LEFT(RIGHT($L$1,11),10),1)/100000000)),0,IF(行业估值!$E$7="最新年报",[1]!EM_S_STM07_BS(E440,140,LEFT(RIGHT($L$1,5),4)&amp;"-12-31",1)/100000000,[1]!EM_S_STM07_BS(E440,140,LEFT(RIGHT($L$1,11),10),1)/100000000)))</f>
        <v>43.636829028400001</v>
      </c>
      <c r="M440" s="36">
        <f t="shared" ca="1" si="33"/>
        <v>1.8393326285593059</v>
      </c>
      <c r="N440" s="37">
        <f ca="1">IF(E440="","",IF(ISERROR([1]!EM_S_EST_NETPROFIT(E440,行业估值!$E$6,deadline)/100000000),"-",[1]!EM_S_EST_NETPROFIT(E440,行业估值!$E$6,deadline)/100000000))</f>
        <v>3.46</v>
      </c>
      <c r="O440" s="36">
        <f t="shared" ca="1" si="34"/>
        <v>23.197295791560695</v>
      </c>
      <c r="T440" s="64" t="s">
        <v>953</v>
      </c>
      <c r="U440" s="64" t="s">
        <v>954</v>
      </c>
    </row>
    <row r="441" spans="4:21">
      <c r="D441" s="45" t="str">
        <f>IF(AND(行业估值!$B$39=$G441,COUNTIF($G$2:$G$2552,$G441)&gt;=1),COUNTIF($G$2:G441,$G441),"")</f>
        <v/>
      </c>
      <c r="E441" s="65" t="str">
        <f t="shared" si="30"/>
        <v>000977.SZ</v>
      </c>
      <c r="F441" s="65" t="str">
        <f t="shared" si="31"/>
        <v>浪潮信息</v>
      </c>
      <c r="G441" s="34" t="str">
        <f>IF(E441="","",IF(行业估值!$C$5="申万行业",[1]!EM_S_INFO_INDUSTRY_SW2014(E441,"1"),IF(行业估值!$C$5="证监会行业",[1]!EM_S_INFO_INDUSTRY_CSRC1(E441,"1"),[1]!EM_S_INFO_INDUSTRY_EM2016(E441,"1"))))</f>
        <v>信息技术</v>
      </c>
      <c r="H441" s="34" t="str">
        <f>IF(E441="","",IF($H$1="上证50",[1]!EM_S_INFO_COMPINDEX(E441,"000016"),"")&amp;IF($H$1="上证180",[1]!EM_S_INFO_COMPINDEX(E441,"000010"),"")&amp;IF($H$1="沪深300",[1]!EM_S_INFO_COMPINDEX(E441,"000300"),"")&amp;IF(AND($H$1="上证A股",RIGHT(E441,2)="SH"),"是","")&amp;IF(AND($H$1="深证A股",RIGHT(E441,2)="SZ"),"是","")&amp;IF(AND($H$1="创业板",LEFT(E441,1)-3=0),"是","")&amp;IF(AND($H$1="全部A股",E441&lt;&gt;0),"是","")&amp;IF(AND($H$1="中小板",LEFT(E441,3)="002"),"是",""))</f>
        <v>是</v>
      </c>
      <c r="I441" s="46">
        <f ca="1">IF(E441="","",IF(OR([1]!EM_S_VAL_MV(E441,deadline)="",[1]!EM_S_VAL_MV(E441,deadline)="--",[1]!EM_S_VAL_MV(E441,deadline)="null"),0,[1]!EM_S_VAL_MV(E441,deadline)/100000000))</f>
        <v>386.51780086580004</v>
      </c>
      <c r="J441" s="46">
        <f ca="1">IF(E441="","",IF(RIGHT(LEFT($J$1,6),3)="TTM",[1]!EM_S_FA_PROFIT_TTM(E441,LEFT(RIGHT($J$1,11),10),1)/100000000,[1]!EM_S_STM07_IS(E441,61,LEFT(RIGHT($J$1,5),4)&amp;"-12-31",1)/100000000))</f>
        <v>8.0502702726000006</v>
      </c>
      <c r="K441" s="36">
        <f t="shared" ca="1" si="32"/>
        <v>48.013021647404415</v>
      </c>
      <c r="L441" s="46">
        <f ca="1">IF(E441="","",IF(ISERROR(IF(行业估值!$E$7="最新年报",[1]!EM_S_STM07_BS(E441,140,LEFT(RIGHT($L$1,5),4)&amp;"-12-31",1)/100000000,[1]!EM_S_STM07_BS(E441,140,LEFT(RIGHT($L$1,11),10),1)/100000000)),0,IF(行业估值!$E$7="最新年报",[1]!EM_S_STM07_BS(E441,140,LEFT(RIGHT($L$1,5),4)&amp;"-12-31",1)/100000000,[1]!EM_S_STM07_BS(E441,140,LEFT(RIGHT($L$1,11),10),1)/100000000)))</f>
        <v>95.703514485900001</v>
      </c>
      <c r="M441" s="36">
        <f t="shared" ca="1" si="33"/>
        <v>4.0387001767081996</v>
      </c>
      <c r="N441" s="37">
        <f ca="1">IF(E441="","",IF(ISERROR([1]!EM_S_EST_NETPROFIT(E441,行业估值!$E$6,deadline)/100000000),"-",[1]!EM_S_EST_NETPROFIT(E441,行业估值!$E$6,deadline)/100000000))</f>
        <v>8.7854782608695654</v>
      </c>
      <c r="O441" s="36">
        <f t="shared" ca="1" si="34"/>
        <v>43.995077944401338</v>
      </c>
      <c r="T441" s="64" t="s">
        <v>955</v>
      </c>
      <c r="U441" s="64" t="s">
        <v>956</v>
      </c>
    </row>
    <row r="442" spans="4:21">
      <c r="D442" s="45" t="str">
        <f>IF(AND(行业估值!$B$39=$G442,COUNTIF($G$2:$G$2552,$G442)&gt;=1),COUNTIF($G$2:G442,$G442),"")</f>
        <v/>
      </c>
      <c r="E442" s="65" t="str">
        <f t="shared" si="30"/>
        <v>000978.SZ</v>
      </c>
      <c r="F442" s="65" t="str">
        <f t="shared" si="31"/>
        <v>桂林旅游</v>
      </c>
      <c r="G442" s="34" t="str">
        <f>IF(E442="","",IF(行业估值!$C$5="申万行业",[1]!EM_S_INFO_INDUSTRY_SW2014(E442,"1"),IF(行业估值!$C$5="证监会行业",[1]!EM_S_INFO_INDUSTRY_CSRC1(E442,"1"),[1]!EM_S_INFO_INDUSTRY_EM2016(E442,"1"))))</f>
        <v>休闲、生活及专业服务</v>
      </c>
      <c r="H442" s="34" t="str">
        <f>IF(E442="","",IF($H$1="上证50",[1]!EM_S_INFO_COMPINDEX(E442,"000016"),"")&amp;IF($H$1="上证180",[1]!EM_S_INFO_COMPINDEX(E442,"000010"),"")&amp;IF($H$1="沪深300",[1]!EM_S_INFO_COMPINDEX(E442,"000300"),"")&amp;IF(AND($H$1="上证A股",RIGHT(E442,2)="SH"),"是","")&amp;IF(AND($H$1="深证A股",RIGHT(E442,2)="SZ"),"是","")&amp;IF(AND($H$1="创业板",LEFT(E442,1)-3=0),"是","")&amp;IF(AND($H$1="全部A股",E442&lt;&gt;0),"是","")&amp;IF(AND($H$1="中小板",LEFT(E442,3)="002"),"是",""))</f>
        <v>是</v>
      </c>
      <c r="I442" s="46">
        <f ca="1">IF(E442="","",IF(OR([1]!EM_S_VAL_MV(E442,deadline)="",[1]!EM_S_VAL_MV(E442,deadline)="--",[1]!EM_S_VAL_MV(E442,deadline)="null"),0,[1]!EM_S_VAL_MV(E442,deadline)/100000000))</f>
        <v>18.257069999999999</v>
      </c>
      <c r="J442" s="46">
        <f ca="1">IF(E442="","",IF(RIGHT(LEFT($J$1,6),3)="TTM",[1]!EM_S_FA_PROFIT_TTM(E442,LEFT(RIGHT($J$1,11),10),1)/100000000,[1]!EM_S_STM07_IS(E442,61,LEFT(RIGHT($J$1,5),4)&amp;"-12-31",1)/100000000))</f>
        <v>0.3045367229</v>
      </c>
      <c r="K442" s="36">
        <f t="shared" ca="1" si="32"/>
        <v>59.950306899424504</v>
      </c>
      <c r="L442" s="46">
        <f ca="1">IF(E442="","",IF(ISERROR(IF(行业估值!$E$7="最新年报",[1]!EM_S_STM07_BS(E442,140,LEFT(RIGHT($L$1,5),4)&amp;"-12-31",1)/100000000,[1]!EM_S_STM07_BS(E442,140,LEFT(RIGHT($L$1,11),10),1)/100000000)),0,IF(行业估值!$E$7="最新年报",[1]!EM_S_STM07_BS(E442,140,LEFT(RIGHT($L$1,5),4)&amp;"-12-31",1)/100000000,[1]!EM_S_STM07_BS(E442,140,LEFT(RIGHT($L$1,11),10),1)/100000000)))</f>
        <v>15.932287490899999</v>
      </c>
      <c r="M442" s="36">
        <f t="shared" ca="1" si="33"/>
        <v>1.1459164297925104</v>
      </c>
      <c r="N442" s="37">
        <f ca="1">IF(E442="","",IF(ISERROR([1]!EM_S_EST_NETPROFIT(E442,行业估值!$E$6,deadline)/100000000),"-",[1]!EM_S_EST_NETPROFIT(E442,行业估值!$E$6,deadline)/100000000))</f>
        <v>0.62333333333333341</v>
      </c>
      <c r="O442" s="36">
        <f t="shared" ca="1" si="34"/>
        <v>29.289417112299461</v>
      </c>
      <c r="T442" s="64" t="s">
        <v>957</v>
      </c>
      <c r="U442" s="64" t="s">
        <v>958</v>
      </c>
    </row>
    <row r="443" spans="4:21">
      <c r="D443" s="45" t="str">
        <f>IF(AND(行业估值!$B$39=$G443,COUNTIF($G$2:$G$2552,$G443)&gt;=1),COUNTIF($G$2:G443,$G443),"")</f>
        <v/>
      </c>
      <c r="E443" s="65" t="str">
        <f t="shared" si="30"/>
        <v>000980.SZ</v>
      </c>
      <c r="F443" s="65" t="str">
        <f t="shared" si="31"/>
        <v>众泰汽车</v>
      </c>
      <c r="G443" s="34" t="str">
        <f>IF(E443="","",IF(行业估值!$C$5="申万行业",[1]!EM_S_INFO_INDUSTRY_SW2014(E443,"1"),IF(行业估值!$C$5="证监会行业",[1]!EM_S_INFO_INDUSTRY_CSRC1(E443,"1"),[1]!EM_S_INFO_INDUSTRY_EM2016(E443,"1"))))</f>
        <v>交运设备</v>
      </c>
      <c r="H443" s="34" t="str">
        <f>IF(E443="","",IF($H$1="上证50",[1]!EM_S_INFO_COMPINDEX(E443,"000016"),"")&amp;IF($H$1="上证180",[1]!EM_S_INFO_COMPINDEX(E443,"000010"),"")&amp;IF($H$1="沪深300",[1]!EM_S_INFO_COMPINDEX(E443,"000300"),"")&amp;IF(AND($H$1="上证A股",RIGHT(E443,2)="SH"),"是","")&amp;IF(AND($H$1="深证A股",RIGHT(E443,2)="SZ"),"是","")&amp;IF(AND($H$1="创业板",LEFT(E443,1)-3=0),"是","")&amp;IF(AND($H$1="全部A股",E443&lt;&gt;0),"是","")&amp;IF(AND($H$1="中小板",LEFT(E443,3)="002"),"是",""))</f>
        <v>是</v>
      </c>
      <c r="I443" s="46">
        <f ca="1">IF(E443="","",IF(OR([1]!EM_S_VAL_MV(E443,deadline)="",[1]!EM_S_VAL_MV(E443,deadline)="--",[1]!EM_S_VAL_MV(E443,deadline)="null"),0,[1]!EM_S_VAL_MV(E443,deadline)/100000000))</f>
        <v>54.138823389599999</v>
      </c>
      <c r="J443" s="46">
        <f ca="1">IF(E443="","",IF(RIGHT(LEFT($J$1,6),3)="TTM",[1]!EM_S_FA_PROFIT_TTM(E443,LEFT(RIGHT($J$1,11),10),1)/100000000,[1]!EM_S_STM07_IS(E443,61,LEFT(RIGHT($J$1,5),4)&amp;"-12-31",1)/100000000))</f>
        <v>-3.7360469260000002</v>
      </c>
      <c r="K443" s="36">
        <f t="shared" ca="1" si="32"/>
        <v>-14.490937737648746</v>
      </c>
      <c r="L443" s="46">
        <f ca="1">IF(E443="","",IF(ISERROR(IF(行业估值!$E$7="最新年报",[1]!EM_S_STM07_BS(E443,140,LEFT(RIGHT($L$1,5),4)&amp;"-12-31",1)/100000000,[1]!EM_S_STM07_BS(E443,140,LEFT(RIGHT($L$1,11),10),1)/100000000)),0,IF(行业估值!$E$7="最新年报",[1]!EM_S_STM07_BS(E443,140,LEFT(RIGHT($L$1,5),4)&amp;"-12-31",1)/100000000,[1]!EM_S_STM07_BS(E443,140,LEFT(RIGHT($L$1,11),10),1)/100000000)))</f>
        <v>168.10337595299998</v>
      </c>
      <c r="M443" s="36">
        <f t="shared" ca="1" si="33"/>
        <v>0.32205672897810611</v>
      </c>
      <c r="N443" s="37" t="str">
        <f ca="1">IF(E443="","",IF(ISERROR([1]!EM_S_EST_NETPROFIT(E443,行业估值!$E$6,deadline)/100000000),"-",[1]!EM_S_EST_NETPROFIT(E443,行业估值!$E$6,deadline)/100000000))</f>
        <v>-</v>
      </c>
      <c r="O443" s="36" t="str">
        <f t="shared" ca="1" si="34"/>
        <v>-</v>
      </c>
      <c r="T443" s="64" t="s">
        <v>959</v>
      </c>
      <c r="U443" s="64" t="s">
        <v>960</v>
      </c>
    </row>
    <row r="444" spans="4:21">
      <c r="D444" s="45" t="str">
        <f>IF(AND(行业估值!$B$39=$G444,COUNTIF($G$2:$G$2552,$G444)&gt;=1),COUNTIF($G$2:G444,$G444),"")</f>
        <v/>
      </c>
      <c r="E444" s="65" t="str">
        <f t="shared" si="30"/>
        <v>000981.SZ</v>
      </c>
      <c r="F444" s="65" t="str">
        <f t="shared" si="31"/>
        <v>ST银亿</v>
      </c>
      <c r="G444" s="34" t="str">
        <f>IF(E444="","",IF(行业估值!$C$5="申万行业",[1]!EM_S_INFO_INDUSTRY_SW2014(E444,"1"),IF(行业估值!$C$5="证监会行业",[1]!EM_S_INFO_INDUSTRY_CSRC1(E444,"1"),[1]!EM_S_INFO_INDUSTRY_EM2016(E444,"1"))))</f>
        <v>交运设备</v>
      </c>
      <c r="H444" s="34" t="str">
        <f>IF(E444="","",IF($H$1="上证50",[1]!EM_S_INFO_COMPINDEX(E444,"000016"),"")&amp;IF($H$1="上证180",[1]!EM_S_INFO_COMPINDEX(E444,"000010"),"")&amp;IF($H$1="沪深300",[1]!EM_S_INFO_COMPINDEX(E444,"000300"),"")&amp;IF(AND($H$1="上证A股",RIGHT(E444,2)="SH"),"是","")&amp;IF(AND($H$1="深证A股",RIGHT(E444,2)="SZ"),"是","")&amp;IF(AND($H$1="创业板",LEFT(E444,1)-3=0),"是","")&amp;IF(AND($H$1="全部A股",E444&lt;&gt;0),"是","")&amp;IF(AND($H$1="中小板",LEFT(E444,3)="002"),"是",""))</f>
        <v>是</v>
      </c>
      <c r="I444" s="46">
        <f ca="1">IF(E444="","",IF(OR([1]!EM_S_VAL_MV(E444,deadline)="",[1]!EM_S_VAL_MV(E444,deadline)="--",[1]!EM_S_VAL_MV(E444,deadline)="null"),0,[1]!EM_S_VAL_MV(E444,deadline)/100000000))</f>
        <v>55.183461383400001</v>
      </c>
      <c r="J444" s="46">
        <f ca="1">IF(E444="","",IF(RIGHT(LEFT($J$1,6),3)="TTM",[1]!EM_S_FA_PROFIT_TTM(E444,LEFT(RIGHT($J$1,11),10),1)/100000000,[1]!EM_S_STM07_IS(E444,61,LEFT(RIGHT($J$1,5),4)&amp;"-12-31",1)/100000000))</f>
        <v>-20.088216901099997</v>
      </c>
      <c r="K444" s="36">
        <f t="shared" ca="1" si="32"/>
        <v>-2.747056229783055</v>
      </c>
      <c r="L444" s="46">
        <f ca="1">IF(E444="","",IF(ISERROR(IF(行业估值!$E$7="最新年报",[1]!EM_S_STM07_BS(E444,140,LEFT(RIGHT($L$1,5),4)&amp;"-12-31",1)/100000000,[1]!EM_S_STM07_BS(E444,140,LEFT(RIGHT($L$1,11),10),1)/100000000)),0,IF(行业估值!$E$7="最新年报",[1]!EM_S_STM07_BS(E444,140,LEFT(RIGHT($L$1,5),4)&amp;"-12-31",1)/100000000,[1]!EM_S_STM07_BS(E444,140,LEFT(RIGHT($L$1,11),10),1)/100000000)))</f>
        <v>131.00315559719999</v>
      </c>
      <c r="M444" s="36">
        <f t="shared" ca="1" si="33"/>
        <v>0.42123764982482198</v>
      </c>
      <c r="N444" s="37" t="str">
        <f ca="1">IF(E444="","",IF(ISERROR([1]!EM_S_EST_NETPROFIT(E444,行业估值!$E$6,deadline)/100000000),"-",[1]!EM_S_EST_NETPROFIT(E444,行业估值!$E$6,deadline)/100000000))</f>
        <v>-</v>
      </c>
      <c r="O444" s="36" t="str">
        <f t="shared" ca="1" si="34"/>
        <v>-</v>
      </c>
      <c r="T444" s="64" t="s">
        <v>7205</v>
      </c>
      <c r="U444" s="64" t="s">
        <v>961</v>
      </c>
    </row>
    <row r="445" spans="4:21">
      <c r="D445" s="45" t="str">
        <f>IF(AND(行业估值!$B$39=$G445,COUNTIF($G$2:$G$2552,$G445)&gt;=1),COUNTIF($G$2:G445,$G445),"")</f>
        <v/>
      </c>
      <c r="E445" s="65" t="str">
        <f t="shared" si="30"/>
        <v>000982.SZ</v>
      </c>
      <c r="F445" s="65" t="str">
        <f t="shared" si="31"/>
        <v>*ST中绒</v>
      </c>
      <c r="G445" s="34" t="str">
        <f>IF(E445="","",IF(行业估值!$C$5="申万行业",[1]!EM_S_INFO_INDUSTRY_SW2014(E445,"1"),IF(行业估值!$C$5="证监会行业",[1]!EM_S_INFO_INDUSTRY_CSRC1(E445,"1"),[1]!EM_S_INFO_INDUSTRY_EM2016(E445,"1"))))</f>
        <v>纺织服装</v>
      </c>
      <c r="H445" s="34" t="str">
        <f>IF(E445="","",IF($H$1="上证50",[1]!EM_S_INFO_COMPINDEX(E445,"000016"),"")&amp;IF($H$1="上证180",[1]!EM_S_INFO_COMPINDEX(E445,"000010"),"")&amp;IF($H$1="沪深300",[1]!EM_S_INFO_COMPINDEX(E445,"000300"),"")&amp;IF(AND($H$1="上证A股",RIGHT(E445,2)="SH"),"是","")&amp;IF(AND($H$1="深证A股",RIGHT(E445,2)="SZ"),"是","")&amp;IF(AND($H$1="创业板",LEFT(E445,1)-3=0),"是","")&amp;IF(AND($H$1="全部A股",E445&lt;&gt;0),"是","")&amp;IF(AND($H$1="中小板",LEFT(E445,3)="002"),"是",""))</f>
        <v>是</v>
      </c>
      <c r="I445" s="46">
        <f ca="1">IF(E445="","",IF(OR([1]!EM_S_VAL_MV(E445,deadline)="",[1]!EM_S_VAL_MV(E445,deadline)="--",[1]!EM_S_VAL_MV(E445,deadline)="null"),0,[1]!EM_S_VAL_MV(E445,deadline)/100000000))</f>
        <v>37.003387219499999</v>
      </c>
      <c r="J445" s="46">
        <f ca="1">IF(E445="","",IF(RIGHT(LEFT($J$1,6),3)="TTM",[1]!EM_S_FA_PROFIT_TTM(E445,LEFT(RIGHT($J$1,11),10),1)/100000000,[1]!EM_S_STM07_IS(E445,61,LEFT(RIGHT($J$1,5),4)&amp;"-12-31",1)/100000000))</f>
        <v>-31.549711524499997</v>
      </c>
      <c r="K445" s="36">
        <f t="shared" ca="1" si="32"/>
        <v>-1.1728597642094107</v>
      </c>
      <c r="L445" s="46">
        <f ca="1">IF(E445="","",IF(ISERROR(IF(行业估值!$E$7="最新年报",[1]!EM_S_STM07_BS(E445,140,LEFT(RIGHT($L$1,5),4)&amp;"-12-31",1)/100000000,[1]!EM_S_STM07_BS(E445,140,LEFT(RIGHT($L$1,11),10),1)/100000000)),0,IF(行业估值!$E$7="最新年报",[1]!EM_S_STM07_BS(E445,140,LEFT(RIGHT($L$1,5),4)&amp;"-12-31",1)/100000000,[1]!EM_S_STM07_BS(E445,140,LEFT(RIGHT($L$1,11),10),1)/100000000)))</f>
        <v>-17.4962858279</v>
      </c>
      <c r="M445" s="36">
        <f t="shared" ca="1" si="33"/>
        <v>-2.114928138662064</v>
      </c>
      <c r="N445" s="37" t="str">
        <f ca="1">IF(E445="","",IF(ISERROR([1]!EM_S_EST_NETPROFIT(E445,行业估值!$E$6,deadline)/100000000),"-",[1]!EM_S_EST_NETPROFIT(E445,行业估值!$E$6,deadline)/100000000))</f>
        <v>-</v>
      </c>
      <c r="O445" s="36" t="str">
        <f t="shared" ca="1" si="34"/>
        <v>-</v>
      </c>
      <c r="T445" s="64" t="s">
        <v>962</v>
      </c>
      <c r="U445" s="64" t="s">
        <v>963</v>
      </c>
    </row>
    <row r="446" spans="4:21">
      <c r="D446" s="45" t="str">
        <f>IF(AND(行业估值!$B$39=$G446,COUNTIF($G$2:$G$2552,$G446)&gt;=1),COUNTIF($G$2:G446,$G446),"")</f>
        <v/>
      </c>
      <c r="E446" s="65" t="str">
        <f t="shared" si="30"/>
        <v>000983.SZ</v>
      </c>
      <c r="F446" s="65" t="str">
        <f t="shared" si="31"/>
        <v>西山煤电</v>
      </c>
      <c r="G446" s="34" t="str">
        <f>IF(E446="","",IF(行业估值!$C$5="申万行业",[1]!EM_S_INFO_INDUSTRY_SW2014(E446,"1"),IF(行业估值!$C$5="证监会行业",[1]!EM_S_INFO_INDUSTRY_CSRC1(E446,"1"),[1]!EM_S_INFO_INDUSTRY_EM2016(E446,"1"))))</f>
        <v>化石能源</v>
      </c>
      <c r="H446" s="34" t="str">
        <f>IF(E446="","",IF($H$1="上证50",[1]!EM_S_INFO_COMPINDEX(E446,"000016"),"")&amp;IF($H$1="上证180",[1]!EM_S_INFO_COMPINDEX(E446,"000010"),"")&amp;IF($H$1="沪深300",[1]!EM_S_INFO_COMPINDEX(E446,"000300"),"")&amp;IF(AND($H$1="上证A股",RIGHT(E446,2)="SH"),"是","")&amp;IF(AND($H$1="深证A股",RIGHT(E446,2)="SZ"),"是","")&amp;IF(AND($H$1="创业板",LEFT(E446,1)-3=0),"是","")&amp;IF(AND($H$1="全部A股",E446&lt;&gt;0),"是","")&amp;IF(AND($H$1="中小板",LEFT(E446,3)="002"),"是",""))</f>
        <v>是</v>
      </c>
      <c r="I446" s="46">
        <f ca="1">IF(E446="","",IF(OR([1]!EM_S_VAL_MV(E446,deadline)="",[1]!EM_S_VAL_MV(E446,deadline)="--",[1]!EM_S_VAL_MV(E446,deadline)="null"),0,[1]!EM_S_VAL_MV(E446,deadline)/100000000))</f>
        <v>183.71495999999999</v>
      </c>
      <c r="J446" s="46">
        <f ca="1">IF(E446="","",IF(RIGHT(LEFT($J$1,6),3)="TTM",[1]!EM_S_FA_PROFIT_TTM(E446,LEFT(RIGHT($J$1,11),10),1)/100000000,[1]!EM_S_STM07_IS(E446,61,LEFT(RIGHT($J$1,5),4)&amp;"-12-31",1)/100000000))</f>
        <v>23.238790391999999</v>
      </c>
      <c r="K446" s="36">
        <f t="shared" ca="1" si="32"/>
        <v>7.9055302320401433</v>
      </c>
      <c r="L446" s="46">
        <f ca="1">IF(E446="","",IF(ISERROR(IF(行业估值!$E$7="最新年报",[1]!EM_S_STM07_BS(E446,140,LEFT(RIGHT($L$1,5),4)&amp;"-12-31",1)/100000000,[1]!EM_S_STM07_BS(E446,140,LEFT(RIGHT($L$1,11),10),1)/100000000)),0,IF(行业估值!$E$7="最新年报",[1]!EM_S_STM07_BS(E446,140,LEFT(RIGHT($L$1,5),4)&amp;"-12-31",1)/100000000,[1]!EM_S_STM07_BS(E446,140,LEFT(RIGHT($L$1,11),10),1)/100000000)))</f>
        <v>211.54210765319999</v>
      </c>
      <c r="M446" s="36">
        <f t="shared" ca="1" si="33"/>
        <v>0.86845575114142504</v>
      </c>
      <c r="N446" s="37">
        <f ca="1">IF(E446="","",IF(ISERROR([1]!EM_S_EST_NETPROFIT(E446,行业估值!$E$6,deadline)/100000000),"-",[1]!EM_S_EST_NETPROFIT(E446,行业估值!$E$6,deadline)/100000000))</f>
        <v>20.91229090909091</v>
      </c>
      <c r="O446" s="36">
        <f t="shared" ca="1" si="34"/>
        <v>8.7850231616726475</v>
      </c>
      <c r="T446" s="64" t="s">
        <v>964</v>
      </c>
      <c r="U446" s="64" t="s">
        <v>965</v>
      </c>
    </row>
    <row r="447" spans="4:21">
      <c r="D447" s="45" t="str">
        <f>IF(AND(行业估值!$B$39=$G447,COUNTIF($G$2:$G$2552,$G447)&gt;=1),COUNTIF($G$2:G447,$G447),"")</f>
        <v/>
      </c>
      <c r="E447" s="65" t="str">
        <f t="shared" si="30"/>
        <v>000985.SZ</v>
      </c>
      <c r="F447" s="65" t="str">
        <f t="shared" si="31"/>
        <v>大庆华科</v>
      </c>
      <c r="G447" s="34" t="str">
        <f>IF(E447="","",IF(行业估值!$C$5="申万行业",[1]!EM_S_INFO_INDUSTRY_SW2014(E447,"1"),IF(行业估值!$C$5="证监会行业",[1]!EM_S_INFO_INDUSTRY_CSRC1(E447,"1"),[1]!EM_S_INFO_INDUSTRY_EM2016(E447,"1"))))</f>
        <v>基础化工</v>
      </c>
      <c r="H447" s="34" t="str">
        <f>IF(E447="","",IF($H$1="上证50",[1]!EM_S_INFO_COMPINDEX(E447,"000016"),"")&amp;IF($H$1="上证180",[1]!EM_S_INFO_COMPINDEX(E447,"000010"),"")&amp;IF($H$1="沪深300",[1]!EM_S_INFO_COMPINDEX(E447,"000300"),"")&amp;IF(AND($H$1="上证A股",RIGHT(E447,2)="SH"),"是","")&amp;IF(AND($H$1="深证A股",RIGHT(E447,2)="SZ"),"是","")&amp;IF(AND($H$1="创业板",LEFT(E447,1)-3=0),"是","")&amp;IF(AND($H$1="全部A股",E447&lt;&gt;0),"是","")&amp;IF(AND($H$1="中小板",LEFT(E447,3)="002"),"是",""))</f>
        <v>是</v>
      </c>
      <c r="I447" s="46">
        <f ca="1">IF(E447="","",IF(OR([1]!EM_S_VAL_MV(E447,deadline)="",[1]!EM_S_VAL_MV(E447,deadline)="--",[1]!EM_S_VAL_MV(E447,deadline)="null"),0,[1]!EM_S_VAL_MV(E447,deadline)/100000000))</f>
        <v>18.318061350000001</v>
      </c>
      <c r="J447" s="46">
        <f ca="1">IF(E447="","",IF(RIGHT(LEFT($J$1,6),3)="TTM",[1]!EM_S_FA_PROFIT_TTM(E447,LEFT(RIGHT($J$1,11),10),1)/100000000,[1]!EM_S_STM07_IS(E447,61,LEFT(RIGHT($J$1,5),4)&amp;"-12-31",1)/100000000))</f>
        <v>0.60586092310000006</v>
      </c>
      <c r="K447" s="36">
        <f t="shared" ca="1" si="32"/>
        <v>30.234762882993401</v>
      </c>
      <c r="L447" s="46">
        <f ca="1">IF(E447="","",IF(ISERROR(IF(行业估值!$E$7="最新年报",[1]!EM_S_STM07_BS(E447,140,LEFT(RIGHT($L$1,5),4)&amp;"-12-31",1)/100000000,[1]!EM_S_STM07_BS(E447,140,LEFT(RIGHT($L$1,11),10),1)/100000000)),0,IF(行业估值!$E$7="最新年报",[1]!EM_S_STM07_BS(E447,140,LEFT(RIGHT($L$1,5),4)&amp;"-12-31",1)/100000000,[1]!EM_S_STM07_BS(E447,140,LEFT(RIGHT($L$1,11),10),1)/100000000)))</f>
        <v>5.8400897826999998</v>
      </c>
      <c r="M447" s="36">
        <f t="shared" ca="1" si="33"/>
        <v>3.1366061193550974</v>
      </c>
      <c r="N447" s="37" t="str">
        <f ca="1">IF(E447="","",IF(ISERROR([1]!EM_S_EST_NETPROFIT(E447,行业估值!$E$6,deadline)/100000000),"-",[1]!EM_S_EST_NETPROFIT(E447,行业估值!$E$6,deadline)/100000000))</f>
        <v>-</v>
      </c>
      <c r="O447" s="36" t="str">
        <f t="shared" ca="1" si="34"/>
        <v>-</v>
      </c>
      <c r="T447" s="64" t="s">
        <v>966</v>
      </c>
      <c r="U447" s="64" t="s">
        <v>967</v>
      </c>
    </row>
    <row r="448" spans="4:21">
      <c r="D448" s="45" t="str">
        <f>IF(AND(行业估值!$B$39=$G448,COUNTIF($G$2:$G$2552,$G448)&gt;=1),COUNTIF($G$2:G448,$G448),"")</f>
        <v/>
      </c>
      <c r="E448" s="65" t="str">
        <f t="shared" si="30"/>
        <v>000987.SZ</v>
      </c>
      <c r="F448" s="65" t="str">
        <f t="shared" si="31"/>
        <v>越秀金控</v>
      </c>
      <c r="G448" s="34" t="str">
        <f>IF(E448="","",IF(行业估值!$C$5="申万行业",[1]!EM_S_INFO_INDUSTRY_SW2014(E448,"1"),IF(行业估值!$C$5="证监会行业",[1]!EM_S_INFO_INDUSTRY_CSRC1(E448,"1"),[1]!EM_S_INFO_INDUSTRY_EM2016(E448,"1"))))</f>
        <v>金融</v>
      </c>
      <c r="H448" s="34" t="str">
        <f>IF(E448="","",IF($H$1="上证50",[1]!EM_S_INFO_COMPINDEX(E448,"000016"),"")&amp;IF($H$1="上证180",[1]!EM_S_INFO_COMPINDEX(E448,"000010"),"")&amp;IF($H$1="沪深300",[1]!EM_S_INFO_COMPINDEX(E448,"000300"),"")&amp;IF(AND($H$1="上证A股",RIGHT(E448,2)="SH"),"是","")&amp;IF(AND($H$1="深证A股",RIGHT(E448,2)="SZ"),"是","")&amp;IF(AND($H$1="创业板",LEFT(E448,1)-3=0),"是","")&amp;IF(AND($H$1="全部A股",E448&lt;&gt;0),"是","")&amp;IF(AND($H$1="中小板",LEFT(E448,3)="002"),"是",""))</f>
        <v>是</v>
      </c>
      <c r="I448" s="46">
        <f ca="1">IF(E448="","",IF(OR([1]!EM_S_VAL_MV(E448,deadline)="",[1]!EM_S_VAL_MV(E448,deadline)="--",[1]!EM_S_VAL_MV(E448,deadline)="null"),0,[1]!EM_S_VAL_MV(E448,deadline)/100000000))</f>
        <v>232.8940501884</v>
      </c>
      <c r="J448" s="46">
        <f ca="1">IF(E448="","",IF(RIGHT(LEFT($J$1,6),3)="TTM",[1]!EM_S_FA_PROFIT_TTM(E448,LEFT(RIGHT($J$1,11),10),1)/100000000,[1]!EM_S_STM07_IS(E448,61,LEFT(RIGHT($J$1,5),4)&amp;"-12-31",1)/100000000))</f>
        <v>19.181744649200002</v>
      </c>
      <c r="K448" s="36">
        <f t="shared" ca="1" si="32"/>
        <v>12.141442525047539</v>
      </c>
      <c r="L448" s="46">
        <f ca="1">IF(E448="","",IF(ISERROR(IF(行业估值!$E$7="最新年报",[1]!EM_S_STM07_BS(E448,140,LEFT(RIGHT($L$1,5),4)&amp;"-12-31",1)/100000000,[1]!EM_S_STM07_BS(E448,140,LEFT(RIGHT($L$1,11),10),1)/100000000)),0,IF(行业估值!$E$7="最新年报",[1]!EM_S_STM07_BS(E448,140,LEFT(RIGHT($L$1,5),4)&amp;"-12-31",1)/100000000,[1]!EM_S_STM07_BS(E448,140,LEFT(RIGHT($L$1,11),10),1)/100000000)))</f>
        <v>172.39640487779999</v>
      </c>
      <c r="M448" s="36">
        <f t="shared" ca="1" si="33"/>
        <v>1.3509217338579806</v>
      </c>
      <c r="N448" s="37">
        <f ca="1">IF(E448="","",IF(ISERROR([1]!EM_S_EST_NETPROFIT(E448,行业估值!$E$6,deadline)/100000000),"-",[1]!EM_S_EST_NETPROFIT(E448,行业估值!$E$6,deadline)/100000000))</f>
        <v>14.35</v>
      </c>
      <c r="O448" s="36">
        <f t="shared" ca="1" si="34"/>
        <v>16.229550535777005</v>
      </c>
      <c r="T448" s="64" t="s">
        <v>968</v>
      </c>
      <c r="U448" s="64" t="s">
        <v>969</v>
      </c>
    </row>
    <row r="449" spans="4:21">
      <c r="D449" s="45" t="str">
        <f>IF(AND(行业估值!$B$39=$G449,COUNTIF($G$2:$G$2552,$G449)&gt;=1),COUNTIF($G$2:G449,$G449),"")</f>
        <v/>
      </c>
      <c r="E449" s="65" t="str">
        <f t="shared" si="30"/>
        <v>000988.SZ</v>
      </c>
      <c r="F449" s="65" t="str">
        <f t="shared" si="31"/>
        <v>华工科技</v>
      </c>
      <c r="G449" s="34" t="str">
        <f>IF(E449="","",IF(行业估值!$C$5="申万行业",[1]!EM_S_INFO_INDUSTRY_SW2014(E449,"1"),IF(行业估值!$C$5="证监会行业",[1]!EM_S_INFO_INDUSTRY_CSRC1(E449,"1"),[1]!EM_S_INFO_INDUSTRY_EM2016(E449,"1"))))</f>
        <v>电子设备</v>
      </c>
      <c r="H449" s="34" t="str">
        <f>IF(E449="","",IF($H$1="上证50",[1]!EM_S_INFO_COMPINDEX(E449,"000016"),"")&amp;IF($H$1="上证180",[1]!EM_S_INFO_COMPINDEX(E449,"000010"),"")&amp;IF($H$1="沪深300",[1]!EM_S_INFO_COMPINDEX(E449,"000300"),"")&amp;IF(AND($H$1="上证A股",RIGHT(E449,2)="SH"),"是","")&amp;IF(AND($H$1="深证A股",RIGHT(E449,2)="SZ"),"是","")&amp;IF(AND($H$1="创业板",LEFT(E449,1)-3=0),"是","")&amp;IF(AND($H$1="全部A股",E449&lt;&gt;0),"是","")&amp;IF(AND($H$1="中小板",LEFT(E449,3)="002"),"是",""))</f>
        <v>是</v>
      </c>
      <c r="I449" s="46">
        <f ca="1">IF(E449="","",IF(OR([1]!EM_S_VAL_MV(E449,deadline)="",[1]!EM_S_VAL_MV(E449,deadline)="--",[1]!EM_S_VAL_MV(E449,deadline)="null"),0,[1]!EM_S_VAL_MV(E449,deadline)/100000000))</f>
        <v>183.00149267400002</v>
      </c>
      <c r="J449" s="46">
        <f ca="1">IF(E449="","",IF(RIGHT(LEFT($J$1,6),3)="TTM",[1]!EM_S_FA_PROFIT_TTM(E449,LEFT(RIGHT($J$1,11),10),1)/100000000,[1]!EM_S_STM07_IS(E449,61,LEFT(RIGHT($J$1,5),4)&amp;"-12-31",1)/100000000))</f>
        <v>4.8157469662999999</v>
      </c>
      <c r="K449" s="36">
        <f t="shared" ca="1" si="32"/>
        <v>38.000645373318363</v>
      </c>
      <c r="L449" s="46">
        <f ca="1">IF(E449="","",IF(ISERROR(IF(行业估值!$E$7="最新年报",[1]!EM_S_STM07_BS(E449,140,LEFT(RIGHT($L$1,5),4)&amp;"-12-31",1)/100000000,[1]!EM_S_STM07_BS(E449,140,LEFT(RIGHT($L$1,11),10),1)/100000000)),0,IF(行业估值!$E$7="最新年报",[1]!EM_S_STM07_BS(E449,140,LEFT(RIGHT($L$1,5),4)&amp;"-12-31",1)/100000000,[1]!EM_S_STM07_BS(E449,140,LEFT(RIGHT($L$1,11),10),1)/100000000)))</f>
        <v>60.859040339300002</v>
      </c>
      <c r="M449" s="36">
        <f t="shared" ca="1" si="33"/>
        <v>3.0069730257614</v>
      </c>
      <c r="N449" s="37">
        <f ca="1">IF(E449="","",IF(ISERROR([1]!EM_S_EST_NETPROFIT(E449,行业估值!$E$6,deadline)/100000000),"-",[1]!EM_S_EST_NETPROFIT(E449,行业估值!$E$6,deadline)/100000000))</f>
        <v>5.2666142857142857</v>
      </c>
      <c r="O449" s="36">
        <f t="shared" ca="1" si="34"/>
        <v>34.747464451762184</v>
      </c>
      <c r="T449" s="64" t="s">
        <v>970</v>
      </c>
      <c r="U449" s="64" t="s">
        <v>971</v>
      </c>
    </row>
    <row r="450" spans="4:21">
      <c r="D450" s="45" t="str">
        <f>IF(AND(行业估值!$B$39=$G450,COUNTIF($G$2:$G$2552,$G450)&gt;=1),COUNTIF($G$2:G450,$G450),"")</f>
        <v/>
      </c>
      <c r="E450" s="65" t="str">
        <f t="shared" si="30"/>
        <v>000989.SZ</v>
      </c>
      <c r="F450" s="65" t="str">
        <f t="shared" si="31"/>
        <v>九芝堂</v>
      </c>
      <c r="G450" s="34" t="str">
        <f>IF(E450="","",IF(行业估值!$C$5="申万行业",[1]!EM_S_INFO_INDUSTRY_SW2014(E450,"1"),IF(行业估值!$C$5="证监会行业",[1]!EM_S_INFO_INDUSTRY_CSRC1(E450,"1"),[1]!EM_S_INFO_INDUSTRY_EM2016(E450,"1"))))</f>
        <v>医药生物</v>
      </c>
      <c r="H450" s="34" t="str">
        <f>IF(E450="","",IF($H$1="上证50",[1]!EM_S_INFO_COMPINDEX(E450,"000016"),"")&amp;IF($H$1="上证180",[1]!EM_S_INFO_COMPINDEX(E450,"000010"),"")&amp;IF($H$1="沪深300",[1]!EM_S_INFO_COMPINDEX(E450,"000300"),"")&amp;IF(AND($H$1="上证A股",RIGHT(E450,2)="SH"),"是","")&amp;IF(AND($H$1="深证A股",RIGHT(E450,2)="SZ"),"是","")&amp;IF(AND($H$1="创业板",LEFT(E450,1)-3=0),"是","")&amp;IF(AND($H$1="全部A股",E450&lt;&gt;0),"是","")&amp;IF(AND($H$1="中小板",LEFT(E450,3)="002"),"是",""))</f>
        <v>是</v>
      </c>
      <c r="I450" s="46">
        <f ca="1">IF(E450="","",IF(OR([1]!EM_S_VAL_MV(E450,deadline)="",[1]!EM_S_VAL_MV(E450,deadline)="--",[1]!EM_S_VAL_MV(E450,deadline)="null"),0,[1]!EM_S_VAL_MV(E450,deadline)/100000000))</f>
        <v>70.243822268800002</v>
      </c>
      <c r="J450" s="46">
        <f ca="1">IF(E450="","",IF(RIGHT(LEFT($J$1,6),3)="TTM",[1]!EM_S_FA_PROFIT_TTM(E450,LEFT(RIGHT($J$1,11),10),1)/100000000,[1]!EM_S_STM07_IS(E450,61,LEFT(RIGHT($J$1,5),4)&amp;"-12-31",1)/100000000))</f>
        <v>1.7681469607</v>
      </c>
      <c r="K450" s="36">
        <f t="shared" ca="1" si="32"/>
        <v>39.727366463357122</v>
      </c>
      <c r="L450" s="46">
        <f ca="1">IF(E450="","",IF(ISERROR(IF(行业估值!$E$7="最新年报",[1]!EM_S_STM07_BS(E450,140,LEFT(RIGHT($L$1,5),4)&amp;"-12-31",1)/100000000,[1]!EM_S_STM07_BS(E450,140,LEFT(RIGHT($L$1,11),10),1)/100000000)),0,IF(行业估值!$E$7="最新年报",[1]!EM_S_STM07_BS(E450,140,LEFT(RIGHT($L$1,5),4)&amp;"-12-31",1)/100000000,[1]!EM_S_STM07_BS(E450,140,LEFT(RIGHT($L$1,11),10),1)/100000000)))</f>
        <v>39.867513000599999</v>
      </c>
      <c r="M450" s="36">
        <f t="shared" ca="1" si="33"/>
        <v>1.7619313817679785</v>
      </c>
      <c r="N450" s="37">
        <f ca="1">IF(E450="","",IF(ISERROR([1]!EM_S_EST_NETPROFIT(E450,行业估值!$E$6,deadline)/100000000),"-",[1]!EM_S_EST_NETPROFIT(E450,行业估值!$E$6,deadline)/100000000))</f>
        <v>2.1819999999999999</v>
      </c>
      <c r="O450" s="36">
        <f t="shared" ca="1" si="34"/>
        <v>32.192402506324477</v>
      </c>
      <c r="T450" s="64" t="s">
        <v>972</v>
      </c>
      <c r="U450" s="64" t="s">
        <v>973</v>
      </c>
    </row>
    <row r="451" spans="4:21">
      <c r="D451" s="45" t="str">
        <f>IF(AND(行业估值!$B$39=$G451,COUNTIF($G$2:$G$2552,$G451)&gt;=1),COUNTIF($G$2:G451,$G451),"")</f>
        <v/>
      </c>
      <c r="E451" s="65" t="str">
        <f t="shared" ref="E451:E514" si="35">IF(U451="","",U451)</f>
        <v>000990.SZ</v>
      </c>
      <c r="F451" s="65" t="str">
        <f t="shared" ref="F451:F514" si="36">IF(T451="","",T451)</f>
        <v>诚志股份</v>
      </c>
      <c r="G451" s="34" t="str">
        <f>IF(E451="","",IF(行业估值!$C$5="申万行业",[1]!EM_S_INFO_INDUSTRY_SW2014(E451,"1"),IF(行业估值!$C$5="证监会行业",[1]!EM_S_INFO_INDUSTRY_CSRC1(E451,"1"),[1]!EM_S_INFO_INDUSTRY_EM2016(E451,"1"))))</f>
        <v>基础化工</v>
      </c>
      <c r="H451" s="34" t="str">
        <f>IF(E451="","",IF($H$1="上证50",[1]!EM_S_INFO_COMPINDEX(E451,"000016"),"")&amp;IF($H$1="上证180",[1]!EM_S_INFO_COMPINDEX(E451,"000010"),"")&amp;IF($H$1="沪深300",[1]!EM_S_INFO_COMPINDEX(E451,"000300"),"")&amp;IF(AND($H$1="上证A股",RIGHT(E451,2)="SH"),"是","")&amp;IF(AND($H$1="深证A股",RIGHT(E451,2)="SZ"),"是","")&amp;IF(AND($H$1="创业板",LEFT(E451,1)-3=0),"是","")&amp;IF(AND($H$1="全部A股",E451&lt;&gt;0),"是","")&amp;IF(AND($H$1="中小板",LEFT(E451,3)="002"),"是",""))</f>
        <v>是</v>
      </c>
      <c r="I451" s="46">
        <f ca="1">IF(E451="","",IF(OR([1]!EM_S_VAL_MV(E451,deadline)="",[1]!EM_S_VAL_MV(E451,deadline)="--",[1]!EM_S_VAL_MV(E451,deadline)="null"),0,[1]!EM_S_VAL_MV(E451,deadline)/100000000))</f>
        <v>176.4240781952</v>
      </c>
      <c r="J451" s="46">
        <f ca="1">IF(E451="","",IF(RIGHT(LEFT($J$1,6),3)="TTM",[1]!EM_S_FA_PROFIT_TTM(E451,LEFT(RIGHT($J$1,11),10),1)/100000000,[1]!EM_S_STM07_IS(E451,61,LEFT(RIGHT($J$1,5),4)&amp;"-12-31",1)/100000000))</f>
        <v>5.1925039224000002</v>
      </c>
      <c r="K451" s="36">
        <f t="shared" ref="K451:K514" ca="1" si="37">IF(E451="","",IF(OR(I451=0,J451=0),"-",I451/J451))</f>
        <v>33.976686552728872</v>
      </c>
      <c r="L451" s="46">
        <f ca="1">IF(E451="","",IF(ISERROR(IF(行业估值!$E$7="最新年报",[1]!EM_S_STM07_BS(E451,140,LEFT(RIGHT($L$1,5),4)&amp;"-12-31",1)/100000000,[1]!EM_S_STM07_BS(E451,140,LEFT(RIGHT($L$1,11),10),1)/100000000)),0,IF(行业估值!$E$7="最新年报",[1]!EM_S_STM07_BS(E451,140,LEFT(RIGHT($L$1,5),4)&amp;"-12-31",1)/100000000,[1]!EM_S_STM07_BS(E451,140,LEFT(RIGHT($L$1,11),10),1)/100000000)))</f>
        <v>164.12873826629999</v>
      </c>
      <c r="M451" s="36">
        <f t="shared" ref="M451:M514" ca="1" si="38">IF(E451="","",IF(OR(I451=0,L451=0),"-",I451/L451))</f>
        <v>1.0749127791925794</v>
      </c>
      <c r="N451" s="37">
        <f ca="1">IF(E451="","",IF(ISERROR([1]!EM_S_EST_NETPROFIT(E451,行业估值!$E$6,deadline)/100000000),"-",[1]!EM_S_EST_NETPROFIT(E451,行业估值!$E$6,deadline)/100000000))</f>
        <v>3.97</v>
      </c>
      <c r="O451" s="36">
        <f t="shared" ref="O451:O514" ca="1" si="39">IF(E451="","",IF(ISERROR(IF(OR(I451=0,N451=0),"-",I451/N451)),"-",IF(OR(I451=0,N451=0),"-",I451/N451)))</f>
        <v>44.439314406851381</v>
      </c>
      <c r="T451" s="64" t="s">
        <v>974</v>
      </c>
      <c r="U451" s="64" t="s">
        <v>975</v>
      </c>
    </row>
    <row r="452" spans="4:21">
      <c r="D452" s="45" t="str">
        <f>IF(AND(行业估值!$B$39=$G452,COUNTIF($G$2:$G$2552,$G452)&gt;=1),COUNTIF($G$2:G452,$G452),"")</f>
        <v/>
      </c>
      <c r="E452" s="65" t="str">
        <f t="shared" si="35"/>
        <v>000993.SZ</v>
      </c>
      <c r="F452" s="65" t="str">
        <f t="shared" si="36"/>
        <v>闽东电力</v>
      </c>
      <c r="G452" s="34" t="str">
        <f>IF(E452="","",IF(行业估值!$C$5="申万行业",[1]!EM_S_INFO_INDUSTRY_SW2014(E452,"1"),IF(行业估值!$C$5="证监会行业",[1]!EM_S_INFO_INDUSTRY_CSRC1(E452,"1"),[1]!EM_S_INFO_INDUSTRY_EM2016(E452,"1"))))</f>
        <v>公用事业</v>
      </c>
      <c r="H452" s="34" t="str">
        <f>IF(E452="","",IF($H$1="上证50",[1]!EM_S_INFO_COMPINDEX(E452,"000016"),"")&amp;IF($H$1="上证180",[1]!EM_S_INFO_COMPINDEX(E452,"000010"),"")&amp;IF($H$1="沪深300",[1]!EM_S_INFO_COMPINDEX(E452,"000300"),"")&amp;IF(AND($H$1="上证A股",RIGHT(E452,2)="SH"),"是","")&amp;IF(AND($H$1="深证A股",RIGHT(E452,2)="SZ"),"是","")&amp;IF(AND($H$1="创业板",LEFT(E452,1)-3=0),"是","")&amp;IF(AND($H$1="全部A股",E452&lt;&gt;0),"是","")&amp;IF(AND($H$1="中小板",LEFT(E452,3)="002"),"是",""))</f>
        <v>是</v>
      </c>
      <c r="I452" s="46">
        <f ca="1">IF(E452="","",IF(OR([1]!EM_S_VAL_MV(E452,deadline)="",[1]!EM_S_VAL_MV(E452,deadline)="--",[1]!EM_S_VAL_MV(E452,deadline)="null"),0,[1]!EM_S_VAL_MV(E452,deadline)/100000000))</f>
        <v>31.507060104000001</v>
      </c>
      <c r="J452" s="46">
        <f ca="1">IF(E452="","",IF(RIGHT(LEFT($J$1,6),3)="TTM",[1]!EM_S_FA_PROFIT_TTM(E452,LEFT(RIGHT($J$1,11),10),1)/100000000,[1]!EM_S_STM07_IS(E452,61,LEFT(RIGHT($J$1,5),4)&amp;"-12-31",1)/100000000))</f>
        <v>-0.9758364397</v>
      </c>
      <c r="K452" s="36">
        <f t="shared" ca="1" si="37"/>
        <v>-32.287234645271262</v>
      </c>
      <c r="L452" s="46">
        <f ca="1">IF(E452="","",IF(ISERROR(IF(行业估值!$E$7="最新年报",[1]!EM_S_STM07_BS(E452,140,LEFT(RIGHT($L$1,5),4)&amp;"-12-31",1)/100000000,[1]!EM_S_STM07_BS(E452,140,LEFT(RIGHT($L$1,11),10),1)/100000000)),0,IF(行业估值!$E$7="最新年报",[1]!EM_S_STM07_BS(E452,140,LEFT(RIGHT($L$1,5),4)&amp;"-12-31",1)/100000000,[1]!EM_S_STM07_BS(E452,140,LEFT(RIGHT($L$1,11),10),1)/100000000)))</f>
        <v>21.107226091800001</v>
      </c>
      <c r="M452" s="36">
        <f t="shared" ca="1" si="38"/>
        <v>1.4927143892318591</v>
      </c>
      <c r="N452" s="37" t="str">
        <f ca="1">IF(E452="","",IF(ISERROR([1]!EM_S_EST_NETPROFIT(E452,行业估值!$E$6,deadline)/100000000),"-",[1]!EM_S_EST_NETPROFIT(E452,行业估值!$E$6,deadline)/100000000))</f>
        <v>-</v>
      </c>
      <c r="O452" s="36" t="str">
        <f t="shared" ca="1" si="39"/>
        <v>-</v>
      </c>
      <c r="T452" s="64" t="s">
        <v>976</v>
      </c>
      <c r="U452" s="64" t="s">
        <v>977</v>
      </c>
    </row>
    <row r="453" spans="4:21">
      <c r="D453" s="45" t="str">
        <f>IF(AND(行业估值!$B$39=$G453,COUNTIF($G$2:$G$2552,$G453)&gt;=1),COUNTIF($G$2:G453,$G453),"")</f>
        <v/>
      </c>
      <c r="E453" s="65" t="str">
        <f t="shared" si="35"/>
        <v>000995.SZ</v>
      </c>
      <c r="F453" s="65" t="str">
        <f t="shared" si="36"/>
        <v>*ST皇台</v>
      </c>
      <c r="G453" s="34" t="str">
        <f>IF(E453="","",IF(行业估值!$C$5="申万行业",[1]!EM_S_INFO_INDUSTRY_SW2014(E453,"1"),IF(行业估值!$C$5="证监会行业",[1]!EM_S_INFO_INDUSTRY_CSRC1(E453,"1"),[1]!EM_S_INFO_INDUSTRY_EM2016(E453,"1"))))</f>
        <v>食品饮料</v>
      </c>
      <c r="H453" s="34" t="str">
        <f>IF(E453="","",IF($H$1="上证50",[1]!EM_S_INFO_COMPINDEX(E453,"000016"),"")&amp;IF($H$1="上证180",[1]!EM_S_INFO_COMPINDEX(E453,"000010"),"")&amp;IF($H$1="沪深300",[1]!EM_S_INFO_COMPINDEX(E453,"000300"),"")&amp;IF(AND($H$1="上证A股",RIGHT(E453,2)="SH"),"是","")&amp;IF(AND($H$1="深证A股",RIGHT(E453,2)="SZ"),"是","")&amp;IF(AND($H$1="创业板",LEFT(E453,1)-3=0),"是","")&amp;IF(AND($H$1="全部A股",E453&lt;&gt;0),"是","")&amp;IF(AND($H$1="中小板",LEFT(E453,3)="002"),"是",""))</f>
        <v>是</v>
      </c>
      <c r="I453" s="46">
        <f ca="1">IF(E453="","",IF(OR([1]!EM_S_VAL_MV(E453,deadline)="",[1]!EM_S_VAL_MV(E453,deadline)="--",[1]!EM_S_VAL_MV(E453,deadline)="null"),0,[1]!EM_S_VAL_MV(E453,deadline)/100000000))</f>
        <v>13.252377600000001</v>
      </c>
      <c r="J453" s="46">
        <f ca="1">IF(E453="","",IF(RIGHT(LEFT($J$1,6),3)="TTM",[1]!EM_S_FA_PROFIT_TTM(E453,LEFT(RIGHT($J$1,11),10),1)/100000000,[1]!EM_S_STM07_IS(E453,61,LEFT(RIGHT($J$1,5),4)&amp;"-12-31",1)/100000000))</f>
        <v>-0.67551338040000009</v>
      </c>
      <c r="K453" s="36">
        <f t="shared" ca="1" si="37"/>
        <v>-19.618231088409686</v>
      </c>
      <c r="L453" s="46">
        <f ca="1">IF(E453="","",IF(ISERROR(IF(行业估值!$E$7="最新年报",[1]!EM_S_STM07_BS(E453,140,LEFT(RIGHT($L$1,5),4)&amp;"-12-31",1)/100000000,[1]!EM_S_STM07_BS(E453,140,LEFT(RIGHT($L$1,11),10),1)/100000000)),0,IF(行业估值!$E$7="最新年报",[1]!EM_S_STM07_BS(E453,140,LEFT(RIGHT($L$1,5),4)&amp;"-12-31",1)/100000000,[1]!EM_S_STM07_BS(E453,140,LEFT(RIGHT($L$1,11),10),1)/100000000)))</f>
        <v>-2.5182556307000001</v>
      </c>
      <c r="M453" s="36">
        <f t="shared" ca="1" si="38"/>
        <v>-5.2625227710962106</v>
      </c>
      <c r="N453" s="37" t="str">
        <f ca="1">IF(E453="","",IF(ISERROR([1]!EM_S_EST_NETPROFIT(E453,行业估值!$E$6,deadline)/100000000),"-",[1]!EM_S_EST_NETPROFIT(E453,行业估值!$E$6,deadline)/100000000))</f>
        <v>-</v>
      </c>
      <c r="O453" s="36" t="str">
        <f t="shared" ca="1" si="39"/>
        <v>-</v>
      </c>
      <c r="T453" s="64" t="s">
        <v>978</v>
      </c>
      <c r="U453" s="64" t="s">
        <v>979</v>
      </c>
    </row>
    <row r="454" spans="4:21">
      <c r="D454" s="45" t="str">
        <f>IF(AND(行业估值!$B$39=$G454,COUNTIF($G$2:$G$2552,$G454)&gt;=1),COUNTIF($G$2:G454,$G454),"")</f>
        <v/>
      </c>
      <c r="E454" s="65" t="str">
        <f t="shared" si="35"/>
        <v>000996.SZ</v>
      </c>
      <c r="F454" s="65" t="str">
        <f t="shared" si="36"/>
        <v>中国中期</v>
      </c>
      <c r="G454" s="34" t="str">
        <f>IF(E454="","",IF(行业估值!$C$5="申万行业",[1]!EM_S_INFO_INDUSTRY_SW2014(E454,"1"),IF(行业估值!$C$5="证监会行业",[1]!EM_S_INFO_INDUSTRY_CSRC1(E454,"1"),[1]!EM_S_INFO_INDUSTRY_EM2016(E454,"1"))))</f>
        <v>交运设备</v>
      </c>
      <c r="H454" s="34" t="str">
        <f>IF(E454="","",IF($H$1="上证50",[1]!EM_S_INFO_COMPINDEX(E454,"000016"),"")&amp;IF($H$1="上证180",[1]!EM_S_INFO_COMPINDEX(E454,"000010"),"")&amp;IF($H$1="沪深300",[1]!EM_S_INFO_COMPINDEX(E454,"000300"),"")&amp;IF(AND($H$1="上证A股",RIGHT(E454,2)="SH"),"是","")&amp;IF(AND($H$1="深证A股",RIGHT(E454,2)="SZ"),"是","")&amp;IF(AND($H$1="创业板",LEFT(E454,1)-3=0),"是","")&amp;IF(AND($H$1="全部A股",E454&lt;&gt;0),"是","")&amp;IF(AND($H$1="中小板",LEFT(E454,3)="002"),"是",""))</f>
        <v>是</v>
      </c>
      <c r="I454" s="46">
        <f ca="1">IF(E454="","",IF(OR([1]!EM_S_VAL_MV(E454,deadline)="",[1]!EM_S_VAL_MV(E454,deadline)="--",[1]!EM_S_VAL_MV(E454,deadline)="null"),0,[1]!EM_S_VAL_MV(E454,deadline)/100000000))</f>
        <v>33.154499999999999</v>
      </c>
      <c r="J454" s="46">
        <f ca="1">IF(E454="","",IF(RIGHT(LEFT($J$1,6),3)="TTM",[1]!EM_S_FA_PROFIT_TTM(E454,LEFT(RIGHT($J$1,11),10),1)/100000000,[1]!EM_S_STM07_IS(E454,61,LEFT(RIGHT($J$1,5),4)&amp;"-12-31",1)/100000000))</f>
        <v>0.11407598699999999</v>
      </c>
      <c r="K454" s="36">
        <f t="shared" ca="1" si="37"/>
        <v>290.63522369523747</v>
      </c>
      <c r="L454" s="46">
        <f ca="1">IF(E454="","",IF(ISERROR(IF(行业估值!$E$7="最新年报",[1]!EM_S_STM07_BS(E454,140,LEFT(RIGHT($L$1,5),4)&amp;"-12-31",1)/100000000,[1]!EM_S_STM07_BS(E454,140,LEFT(RIGHT($L$1,11),10),1)/100000000)),0,IF(行业估值!$E$7="最新年报",[1]!EM_S_STM07_BS(E454,140,LEFT(RIGHT($L$1,5),4)&amp;"-12-31",1)/100000000,[1]!EM_S_STM07_BS(E454,140,LEFT(RIGHT($L$1,11),10),1)/100000000)))</f>
        <v>5.5347826628999997</v>
      </c>
      <c r="M454" s="36">
        <f t="shared" ca="1" si="38"/>
        <v>5.9902081110134135</v>
      </c>
      <c r="N454" s="37" t="str">
        <f ca="1">IF(E454="","",IF(ISERROR([1]!EM_S_EST_NETPROFIT(E454,行业估值!$E$6,deadline)/100000000),"-",[1]!EM_S_EST_NETPROFIT(E454,行业估值!$E$6,deadline)/100000000))</f>
        <v>-</v>
      </c>
      <c r="O454" s="36" t="str">
        <f t="shared" ca="1" si="39"/>
        <v>-</v>
      </c>
      <c r="T454" s="64" t="s">
        <v>980</v>
      </c>
      <c r="U454" s="64" t="s">
        <v>981</v>
      </c>
    </row>
    <row r="455" spans="4:21">
      <c r="D455" s="45" t="str">
        <f>IF(AND(行业估值!$B$39=$G455,COUNTIF($G$2:$G$2552,$G455)&gt;=1),COUNTIF($G$2:G455,$G455),"")</f>
        <v/>
      </c>
      <c r="E455" s="65" t="str">
        <f t="shared" si="35"/>
        <v>000997.SZ</v>
      </c>
      <c r="F455" s="65" t="str">
        <f t="shared" si="36"/>
        <v>新大陆</v>
      </c>
      <c r="G455" s="34" t="str">
        <f>IF(E455="","",IF(行业估值!$C$5="申万行业",[1]!EM_S_INFO_INDUSTRY_SW2014(E455,"1"),IF(行业估值!$C$5="证监会行业",[1]!EM_S_INFO_INDUSTRY_CSRC1(E455,"1"),[1]!EM_S_INFO_INDUSTRY_EM2016(E455,"1"))))</f>
        <v>信息技术</v>
      </c>
      <c r="H455" s="34" t="str">
        <f>IF(E455="","",IF($H$1="上证50",[1]!EM_S_INFO_COMPINDEX(E455,"000016"),"")&amp;IF($H$1="上证180",[1]!EM_S_INFO_COMPINDEX(E455,"000010"),"")&amp;IF($H$1="沪深300",[1]!EM_S_INFO_COMPINDEX(E455,"000300"),"")&amp;IF(AND($H$1="上证A股",RIGHT(E455,2)="SH"),"是","")&amp;IF(AND($H$1="深证A股",RIGHT(E455,2)="SZ"),"是","")&amp;IF(AND($H$1="创业板",LEFT(E455,1)-3=0),"是","")&amp;IF(AND($H$1="全部A股",E455&lt;&gt;0),"是","")&amp;IF(AND($H$1="中小板",LEFT(E455,3)="002"),"是",""))</f>
        <v>是</v>
      </c>
      <c r="I455" s="46">
        <f ca="1">IF(E455="","",IF(OR([1]!EM_S_VAL_MV(E455,deadline)="",[1]!EM_S_VAL_MV(E455,deadline)="--",[1]!EM_S_VAL_MV(E455,deadline)="null"),0,[1]!EM_S_VAL_MV(E455,deadline)/100000000))</f>
        <v>156.79674149339999</v>
      </c>
      <c r="J455" s="46">
        <f ca="1">IF(E455="","",IF(RIGHT(LEFT($J$1,6),3)="TTM",[1]!EM_S_FA_PROFIT_TTM(E455,LEFT(RIGHT($J$1,11),10),1)/100000000,[1]!EM_S_STM07_IS(E455,61,LEFT(RIGHT($J$1,5),4)&amp;"-12-31",1)/100000000))</f>
        <v>7.6886036797999999</v>
      </c>
      <c r="K455" s="36">
        <f t="shared" ca="1" si="37"/>
        <v>20.393396255466595</v>
      </c>
      <c r="L455" s="46">
        <f ca="1">IF(E455="","",IF(ISERROR(IF(行业估值!$E$7="最新年报",[1]!EM_S_STM07_BS(E455,140,LEFT(RIGHT($L$1,5),4)&amp;"-12-31",1)/100000000,[1]!EM_S_STM07_BS(E455,140,LEFT(RIGHT($L$1,11),10),1)/100000000)),0,IF(行业估值!$E$7="最新年报",[1]!EM_S_STM07_BS(E455,140,LEFT(RIGHT($L$1,5),4)&amp;"-12-31",1)/100000000,[1]!EM_S_STM07_BS(E455,140,LEFT(RIGHT($L$1,11),10),1)/100000000)))</f>
        <v>56.762049372700005</v>
      </c>
      <c r="M455" s="36">
        <f t="shared" ca="1" si="38"/>
        <v>2.7623516632366725</v>
      </c>
      <c r="N455" s="37">
        <f ca="1">IF(E455="","",IF(ISERROR([1]!EM_S_EST_NETPROFIT(E455,行业估值!$E$6,deadline)/100000000),"-",[1]!EM_S_EST_NETPROFIT(E455,行业估值!$E$6,deadline)/100000000))</f>
        <v>7.7205874999999997</v>
      </c>
      <c r="O455" s="36">
        <f t="shared" ca="1" si="39"/>
        <v>20.308913213327354</v>
      </c>
      <c r="T455" s="64" t="s">
        <v>982</v>
      </c>
      <c r="U455" s="64" t="s">
        <v>983</v>
      </c>
    </row>
    <row r="456" spans="4:21">
      <c r="D456" s="45" t="str">
        <f>IF(AND(行业估值!$B$39=$G456,COUNTIF($G$2:$G$2552,$G456)&gt;=1),COUNTIF($G$2:G456,$G456),"")</f>
        <v/>
      </c>
      <c r="E456" s="65" t="str">
        <f t="shared" si="35"/>
        <v>000998.SZ</v>
      </c>
      <c r="F456" s="65" t="str">
        <f t="shared" si="36"/>
        <v>隆平高科</v>
      </c>
      <c r="G456" s="34" t="str">
        <f>IF(E456="","",IF(行业估值!$C$5="申万行业",[1]!EM_S_INFO_INDUSTRY_SW2014(E456,"1"),IF(行业估值!$C$5="证监会行业",[1]!EM_S_INFO_INDUSTRY_CSRC1(E456,"1"),[1]!EM_S_INFO_INDUSTRY_EM2016(E456,"1"))))</f>
        <v>农林牧渔</v>
      </c>
      <c r="H456" s="34" t="str">
        <f>IF(E456="","",IF($H$1="上证50",[1]!EM_S_INFO_COMPINDEX(E456,"000016"),"")&amp;IF($H$1="上证180",[1]!EM_S_INFO_COMPINDEX(E456,"000010"),"")&amp;IF($H$1="沪深300",[1]!EM_S_INFO_COMPINDEX(E456,"000300"),"")&amp;IF(AND($H$1="上证A股",RIGHT(E456,2)="SH"),"是","")&amp;IF(AND($H$1="深证A股",RIGHT(E456,2)="SZ"),"是","")&amp;IF(AND($H$1="创业板",LEFT(E456,1)-3=0),"是","")&amp;IF(AND($H$1="全部A股",E456&lt;&gt;0),"是","")&amp;IF(AND($H$1="中小板",LEFT(E456,3)="002"),"是",""))</f>
        <v>是</v>
      </c>
      <c r="I456" s="46">
        <f ca="1">IF(E456="","",IF(OR([1]!EM_S_VAL_MV(E456,deadline)="",[1]!EM_S_VAL_MV(E456,deadline)="--",[1]!EM_S_VAL_MV(E456,deadline)="null"),0,[1]!EM_S_VAL_MV(E456,deadline)/100000000))</f>
        <v>168.83559220360002</v>
      </c>
      <c r="J456" s="46">
        <f ca="1">IF(E456="","",IF(RIGHT(LEFT($J$1,6),3)="TTM",[1]!EM_S_FA_PROFIT_TTM(E456,LEFT(RIGHT($J$1,11),10),1)/100000000,[1]!EM_S_STM07_IS(E456,61,LEFT(RIGHT($J$1,5),4)&amp;"-12-31",1)/100000000))</f>
        <v>5.4559088405999994</v>
      </c>
      <c r="K456" s="36">
        <f t="shared" ca="1" si="37"/>
        <v>30.945456959840399</v>
      </c>
      <c r="L456" s="46">
        <f ca="1">IF(E456="","",IF(ISERROR(IF(行业估值!$E$7="最新年报",[1]!EM_S_STM07_BS(E456,140,LEFT(RIGHT($L$1,5),4)&amp;"-12-31",1)/100000000,[1]!EM_S_STM07_BS(E456,140,LEFT(RIGHT($L$1,11),10),1)/100000000)),0,IF(行业估值!$E$7="最新年报",[1]!EM_S_STM07_BS(E456,140,LEFT(RIGHT($L$1,5),4)&amp;"-12-31",1)/100000000,[1]!EM_S_STM07_BS(E456,140,LEFT(RIGHT($L$1,11),10),1)/100000000)))</f>
        <v>62.046849593999994</v>
      </c>
      <c r="M456" s="36">
        <f t="shared" ca="1" si="38"/>
        <v>2.7210985458305466</v>
      </c>
      <c r="N456" s="37">
        <f ca="1">IF(E456="","",IF(ISERROR([1]!EM_S_EST_NETPROFIT(E456,行业估值!$E$6,deadline)/100000000),"-",[1]!EM_S_EST_NETPROFIT(E456,行业估值!$E$6,deadline)/100000000))</f>
        <v>4.9738499999999997</v>
      </c>
      <c r="O456" s="36">
        <f t="shared" ca="1" si="39"/>
        <v>33.944648954753369</v>
      </c>
      <c r="T456" s="64" t="s">
        <v>984</v>
      </c>
      <c r="U456" s="64" t="s">
        <v>985</v>
      </c>
    </row>
    <row r="457" spans="4:21">
      <c r="D457" s="45" t="str">
        <f>IF(AND(行业估值!$B$39=$G457,COUNTIF($G$2:$G$2552,$G457)&gt;=1),COUNTIF($G$2:G457,$G457),"")</f>
        <v/>
      </c>
      <c r="E457" s="65" t="str">
        <f t="shared" si="35"/>
        <v>000999.SZ</v>
      </c>
      <c r="F457" s="65" t="str">
        <f t="shared" si="36"/>
        <v>华润三九</v>
      </c>
      <c r="G457" s="34" t="str">
        <f>IF(E457="","",IF(行业估值!$C$5="申万行业",[1]!EM_S_INFO_INDUSTRY_SW2014(E457,"1"),IF(行业估值!$C$5="证监会行业",[1]!EM_S_INFO_INDUSTRY_CSRC1(E457,"1"),[1]!EM_S_INFO_INDUSTRY_EM2016(E457,"1"))))</f>
        <v>医药生物</v>
      </c>
      <c r="H457" s="34" t="str">
        <f>IF(E457="","",IF($H$1="上证50",[1]!EM_S_INFO_COMPINDEX(E457,"000016"),"")&amp;IF($H$1="上证180",[1]!EM_S_INFO_COMPINDEX(E457,"000010"),"")&amp;IF($H$1="沪深300",[1]!EM_S_INFO_COMPINDEX(E457,"000300"),"")&amp;IF(AND($H$1="上证A股",RIGHT(E457,2)="SH"),"是","")&amp;IF(AND($H$1="深证A股",RIGHT(E457,2)="SZ"),"是","")&amp;IF(AND($H$1="创业板",LEFT(E457,1)-3=0),"是","")&amp;IF(AND($H$1="全部A股",E457&lt;&gt;0),"是","")&amp;IF(AND($H$1="中小板",LEFT(E457,3)="002"),"是",""))</f>
        <v>是</v>
      </c>
      <c r="I457" s="46">
        <f ca="1">IF(E457="","",IF(OR([1]!EM_S_VAL_MV(E457,deadline)="",[1]!EM_S_VAL_MV(E457,deadline)="--",[1]!EM_S_VAL_MV(E457,deadline)="null"),0,[1]!EM_S_VAL_MV(E457,deadline)/100000000))</f>
        <v>287.60082</v>
      </c>
      <c r="J457" s="46">
        <f ca="1">IF(E457="","",IF(RIGHT(LEFT($J$1,6),3)="TTM",[1]!EM_S_FA_PROFIT_TTM(E457,LEFT(RIGHT($J$1,11),10),1)/100000000,[1]!EM_S_STM07_IS(E457,61,LEFT(RIGHT($J$1,5),4)&amp;"-12-31",1)/100000000))</f>
        <v>23.220833970400001</v>
      </c>
      <c r="K457" s="36">
        <f t="shared" ca="1" si="37"/>
        <v>12.385464723903102</v>
      </c>
      <c r="L457" s="46">
        <f ca="1">IF(E457="","",IF(ISERROR(IF(行业估值!$E$7="最新年报",[1]!EM_S_STM07_BS(E457,140,LEFT(RIGHT($L$1,5),4)&amp;"-12-31",1)/100000000,[1]!EM_S_STM07_BS(E457,140,LEFT(RIGHT($L$1,11),10),1)/100000000)),0,IF(行业估值!$E$7="最新年报",[1]!EM_S_STM07_BS(E457,140,LEFT(RIGHT($L$1,5),4)&amp;"-12-31",1)/100000000,[1]!EM_S_STM07_BS(E457,140,LEFT(RIGHT($L$1,11),10),1)/100000000)))</f>
        <v>124.2081474183</v>
      </c>
      <c r="M457" s="36">
        <f t="shared" ca="1" si="38"/>
        <v>2.3154746768055152</v>
      </c>
      <c r="N457" s="37">
        <f ca="1">IF(E457="","",IF(ISERROR([1]!EM_S_EST_NETPROFIT(E457,行业估值!$E$6,deadline)/100000000),"-",[1]!EM_S_EST_NETPROFIT(E457,行业估值!$E$6,deadline)/100000000))</f>
        <v>22.777666666666665</v>
      </c>
      <c r="O457" s="36">
        <f t="shared" ca="1" si="39"/>
        <v>12.626439055800272</v>
      </c>
      <c r="T457" s="64" t="s">
        <v>986</v>
      </c>
      <c r="U457" s="64" t="s">
        <v>987</v>
      </c>
    </row>
    <row r="458" spans="4:21">
      <c r="D458" s="45" t="str">
        <f>IF(AND(行业估值!$B$39=$G458,COUNTIF($G$2:$G$2552,$G458)&gt;=1),COUNTIF($G$2:G458,$G458),"")</f>
        <v/>
      </c>
      <c r="E458" s="65" t="str">
        <f t="shared" si="35"/>
        <v>001696.SZ</v>
      </c>
      <c r="F458" s="65" t="str">
        <f t="shared" si="36"/>
        <v>宗申动力</v>
      </c>
      <c r="G458" s="34" t="str">
        <f>IF(E458="","",IF(行业估值!$C$5="申万行业",[1]!EM_S_INFO_INDUSTRY_SW2014(E458,"1"),IF(行业估值!$C$5="证监会行业",[1]!EM_S_INFO_INDUSTRY_CSRC1(E458,"1"),[1]!EM_S_INFO_INDUSTRY_EM2016(E458,"1"))))</f>
        <v>交运设备</v>
      </c>
      <c r="H458" s="34" t="str">
        <f>IF(E458="","",IF($H$1="上证50",[1]!EM_S_INFO_COMPINDEX(E458,"000016"),"")&amp;IF($H$1="上证180",[1]!EM_S_INFO_COMPINDEX(E458,"000010"),"")&amp;IF($H$1="沪深300",[1]!EM_S_INFO_COMPINDEX(E458,"000300"),"")&amp;IF(AND($H$1="上证A股",RIGHT(E458,2)="SH"),"是","")&amp;IF(AND($H$1="深证A股",RIGHT(E458,2)="SZ"),"是","")&amp;IF(AND($H$1="创业板",LEFT(E458,1)-3=0),"是","")&amp;IF(AND($H$1="全部A股",E458&lt;&gt;0),"是","")&amp;IF(AND($H$1="中小板",LEFT(E458,3)="002"),"是",""))</f>
        <v>是</v>
      </c>
      <c r="I458" s="46">
        <f ca="1">IF(E458="","",IF(OR([1]!EM_S_VAL_MV(E458,deadline)="",[1]!EM_S_VAL_MV(E458,deadline)="--",[1]!EM_S_VAL_MV(E458,deadline)="null"),0,[1]!EM_S_VAL_MV(E458,deadline)/100000000))</f>
        <v>59.541399839999997</v>
      </c>
      <c r="J458" s="46">
        <f ca="1">IF(E458="","",IF(RIGHT(LEFT($J$1,6),3)="TTM",[1]!EM_S_FA_PROFIT_TTM(E458,LEFT(RIGHT($J$1,11),10),1)/100000000,[1]!EM_S_STM07_IS(E458,61,LEFT(RIGHT($J$1,5),4)&amp;"-12-31",1)/100000000))</f>
        <v>4.7113058685000002</v>
      </c>
      <c r="K458" s="36">
        <f t="shared" ca="1" si="37"/>
        <v>12.6379822286845</v>
      </c>
      <c r="L458" s="46">
        <f ca="1">IF(E458="","",IF(ISERROR(IF(行业估值!$E$7="最新年报",[1]!EM_S_STM07_BS(E458,140,LEFT(RIGHT($L$1,5),4)&amp;"-12-31",1)/100000000,[1]!EM_S_STM07_BS(E458,140,LEFT(RIGHT($L$1,11),10),1)/100000000)),0,IF(行业估值!$E$7="最新年报",[1]!EM_S_STM07_BS(E458,140,LEFT(RIGHT($L$1,5),4)&amp;"-12-31",1)/100000000,[1]!EM_S_STM07_BS(E458,140,LEFT(RIGHT($L$1,11),10),1)/100000000)))</f>
        <v>41.739962076799998</v>
      </c>
      <c r="M458" s="36">
        <f t="shared" ca="1" si="38"/>
        <v>1.4264842821477894</v>
      </c>
      <c r="N458" s="37">
        <f ca="1">IF(E458="","",IF(ISERROR([1]!EM_S_EST_NETPROFIT(E458,行业估值!$E$6,deadline)/100000000),"-",[1]!EM_S_EST_NETPROFIT(E458,行业估值!$E$6,deadline)/100000000))</f>
        <v>4.3499999999999996</v>
      </c>
      <c r="O458" s="36">
        <f t="shared" ca="1" si="39"/>
        <v>13.687678124137932</v>
      </c>
      <c r="T458" s="64" t="s">
        <v>988</v>
      </c>
      <c r="U458" s="64" t="s">
        <v>989</v>
      </c>
    </row>
    <row r="459" spans="4:21">
      <c r="D459" s="45" t="str">
        <f>IF(AND(行业估值!$B$39=$G459,COUNTIF($G$2:$G$2552,$G459)&gt;=1),COUNTIF($G$2:G459,$G459),"")</f>
        <v/>
      </c>
      <c r="E459" s="65" t="str">
        <f t="shared" si="35"/>
        <v>001872.SZ</v>
      </c>
      <c r="F459" s="65" t="str">
        <f t="shared" si="36"/>
        <v>招商港口</v>
      </c>
      <c r="G459" s="34" t="str">
        <f>IF(E459="","",IF(行业估值!$C$5="申万行业",[1]!EM_S_INFO_INDUSTRY_SW2014(E459,"1"),IF(行业估值!$C$5="证监会行业",[1]!EM_S_INFO_INDUSTRY_CSRC1(E459,"1"),[1]!EM_S_INFO_INDUSTRY_EM2016(E459,"1"))))</f>
        <v>交通运输</v>
      </c>
      <c r="H459" s="34" t="str">
        <f>IF(E459="","",IF($H$1="上证50",[1]!EM_S_INFO_COMPINDEX(E459,"000016"),"")&amp;IF($H$1="上证180",[1]!EM_S_INFO_COMPINDEX(E459,"000010"),"")&amp;IF($H$1="沪深300",[1]!EM_S_INFO_COMPINDEX(E459,"000300"),"")&amp;IF(AND($H$1="上证A股",RIGHT(E459,2)="SH"),"是","")&amp;IF(AND($H$1="深证A股",RIGHT(E459,2)="SZ"),"是","")&amp;IF(AND($H$1="创业板",LEFT(E459,1)-3=0),"是","")&amp;IF(AND($H$1="全部A股",E459&lt;&gt;0),"是","")&amp;IF(AND($H$1="中小板",LEFT(E459,3)="002"),"是",""))</f>
        <v>是</v>
      </c>
      <c r="I459" s="46">
        <f ca="1">IF(E459="","",IF(OR([1]!EM_S_VAL_MV(E459,deadline)="",[1]!EM_S_VAL_MV(E459,deadline)="--",[1]!EM_S_VAL_MV(E459,deadline)="null"),0,[1]!EM_S_VAL_MV(E459,deadline)/100000000))</f>
        <v>313.53775172439998</v>
      </c>
      <c r="J459" s="46">
        <f ca="1">IF(E459="","",IF(RIGHT(LEFT($J$1,6),3)="TTM",[1]!EM_S_FA_PROFIT_TTM(E459,LEFT(RIGHT($J$1,11),10),1)/100000000,[1]!EM_S_STM07_IS(E459,61,LEFT(RIGHT($J$1,5),4)&amp;"-12-31",1)/100000000))</f>
        <v>72.900974605200005</v>
      </c>
      <c r="K459" s="36">
        <f t="shared" ca="1" si="37"/>
        <v>4.3008718802784758</v>
      </c>
      <c r="L459" s="46">
        <f ca="1">IF(E459="","",IF(ISERROR(IF(行业估值!$E$7="最新年报",[1]!EM_S_STM07_BS(E459,140,LEFT(RIGHT($L$1,5),4)&amp;"-12-31",1)/100000000,[1]!EM_S_STM07_BS(E459,140,LEFT(RIGHT($L$1,11),10),1)/100000000)),0,IF(行业估值!$E$7="最新年报",[1]!EM_S_STM07_BS(E459,140,LEFT(RIGHT($L$1,5),4)&amp;"-12-31",1)/100000000,[1]!EM_S_STM07_BS(E459,140,LEFT(RIGHT($L$1,11),10),1)/100000000)))</f>
        <v>330.06062129650002</v>
      </c>
      <c r="M459" s="36">
        <f t="shared" ca="1" si="38"/>
        <v>0.94993989435274917</v>
      </c>
      <c r="N459" s="37" t="str">
        <f ca="1">IF(E459="","",IF(ISERROR([1]!EM_S_EST_NETPROFIT(E459,行业估值!$E$6,deadline)/100000000),"-",[1]!EM_S_EST_NETPROFIT(E459,行业估值!$E$6,deadline)/100000000))</f>
        <v>-</v>
      </c>
      <c r="O459" s="36" t="str">
        <f t="shared" ca="1" si="39"/>
        <v>-</v>
      </c>
      <c r="T459" s="64" t="s">
        <v>990</v>
      </c>
      <c r="U459" s="64" t="s">
        <v>991</v>
      </c>
    </row>
    <row r="460" spans="4:21">
      <c r="D460" s="45" t="str">
        <f>IF(AND(行业估值!$B$39=$G460,COUNTIF($G$2:$G$2552,$G460)&gt;=1),COUNTIF($G$2:G460,$G460),"")</f>
        <v/>
      </c>
      <c r="E460" s="65" t="str">
        <f t="shared" si="35"/>
        <v>001896.SZ</v>
      </c>
      <c r="F460" s="65" t="str">
        <f t="shared" si="36"/>
        <v>豫能控股</v>
      </c>
      <c r="G460" s="34" t="str">
        <f>IF(E460="","",IF(行业估值!$C$5="申万行业",[1]!EM_S_INFO_INDUSTRY_SW2014(E460,"1"),IF(行业估值!$C$5="证监会行业",[1]!EM_S_INFO_INDUSTRY_CSRC1(E460,"1"),[1]!EM_S_INFO_INDUSTRY_EM2016(E460,"1"))))</f>
        <v>公用事业</v>
      </c>
      <c r="H460" s="34" t="str">
        <f>IF(E460="","",IF($H$1="上证50",[1]!EM_S_INFO_COMPINDEX(E460,"000016"),"")&amp;IF($H$1="上证180",[1]!EM_S_INFO_COMPINDEX(E460,"000010"),"")&amp;IF($H$1="沪深300",[1]!EM_S_INFO_COMPINDEX(E460,"000300"),"")&amp;IF(AND($H$1="上证A股",RIGHT(E460,2)="SH"),"是","")&amp;IF(AND($H$1="深证A股",RIGHT(E460,2)="SZ"),"是","")&amp;IF(AND($H$1="创业板",LEFT(E460,1)-3=0),"是","")&amp;IF(AND($H$1="全部A股",E460&lt;&gt;0),"是","")&amp;IF(AND($H$1="中小板",LEFT(E460,3)="002"),"是",""))</f>
        <v>是</v>
      </c>
      <c r="I460" s="46">
        <f ca="1">IF(E460="","",IF(OR([1]!EM_S_VAL_MV(E460,deadline)="",[1]!EM_S_VAL_MV(E460,deadline)="--",[1]!EM_S_VAL_MV(E460,deadline)="null"),0,[1]!EM_S_VAL_MV(E460,deadline)/100000000))</f>
        <v>39.695280721499998</v>
      </c>
      <c r="J460" s="46">
        <f ca="1">IF(E460="","",IF(RIGHT(LEFT($J$1,6),3)="TTM",[1]!EM_S_FA_PROFIT_TTM(E460,LEFT(RIGHT($J$1,11),10),1)/100000000,[1]!EM_S_STM07_IS(E460,61,LEFT(RIGHT($J$1,5),4)&amp;"-12-31",1)/100000000))</f>
        <v>-2.8221370327999997</v>
      </c>
      <c r="K460" s="36">
        <f t="shared" ca="1" si="37"/>
        <v>-14.065681524371655</v>
      </c>
      <c r="L460" s="46">
        <f ca="1">IF(E460="","",IF(ISERROR(IF(行业估值!$E$7="最新年报",[1]!EM_S_STM07_BS(E460,140,LEFT(RIGHT($L$1,5),4)&amp;"-12-31",1)/100000000,[1]!EM_S_STM07_BS(E460,140,LEFT(RIGHT($L$1,11),10),1)/100000000)),0,IF(行业估值!$E$7="最新年报",[1]!EM_S_STM07_BS(E460,140,LEFT(RIGHT($L$1,5),4)&amp;"-12-31",1)/100000000,[1]!EM_S_STM07_BS(E460,140,LEFT(RIGHT($L$1,11),10),1)/100000000)))</f>
        <v>58.935843343100004</v>
      </c>
      <c r="M460" s="36">
        <f t="shared" ca="1" si="38"/>
        <v>0.67353376943145715</v>
      </c>
      <c r="N460" s="37" t="str">
        <f ca="1">IF(E460="","",IF(ISERROR([1]!EM_S_EST_NETPROFIT(E460,行业估值!$E$6,deadline)/100000000),"-",[1]!EM_S_EST_NETPROFIT(E460,行业估值!$E$6,deadline)/100000000))</f>
        <v>-</v>
      </c>
      <c r="O460" s="36" t="str">
        <f t="shared" ca="1" si="39"/>
        <v>-</v>
      </c>
      <c r="T460" s="64" t="s">
        <v>992</v>
      </c>
      <c r="U460" s="64" t="s">
        <v>993</v>
      </c>
    </row>
    <row r="461" spans="4:21">
      <c r="D461" s="45" t="str">
        <f>IF(AND(行业估值!$B$39=$G461,COUNTIF($G$2:$G$2552,$G461)&gt;=1),COUNTIF($G$2:G461,$G461),"")</f>
        <v/>
      </c>
      <c r="E461" s="65" t="str">
        <f t="shared" si="35"/>
        <v>001965.SZ</v>
      </c>
      <c r="F461" s="65" t="str">
        <f t="shared" si="36"/>
        <v>招商公路</v>
      </c>
      <c r="G461" s="34" t="str">
        <f>IF(E461="","",IF(行业估值!$C$5="申万行业",[1]!EM_S_INFO_INDUSTRY_SW2014(E461,"1"),IF(行业估值!$C$5="证监会行业",[1]!EM_S_INFO_INDUSTRY_CSRC1(E461,"1"),[1]!EM_S_INFO_INDUSTRY_EM2016(E461,"1"))))</f>
        <v>交通运输</v>
      </c>
      <c r="H461" s="34" t="str">
        <f>IF(E461="","",IF($H$1="上证50",[1]!EM_S_INFO_COMPINDEX(E461,"000016"),"")&amp;IF($H$1="上证180",[1]!EM_S_INFO_COMPINDEX(E461,"000010"),"")&amp;IF($H$1="沪深300",[1]!EM_S_INFO_COMPINDEX(E461,"000300"),"")&amp;IF(AND($H$1="上证A股",RIGHT(E461,2)="SH"),"是","")&amp;IF(AND($H$1="深证A股",RIGHT(E461,2)="SZ"),"是","")&amp;IF(AND($H$1="创业板",LEFT(E461,1)-3=0),"是","")&amp;IF(AND($H$1="全部A股",E461&lt;&gt;0),"是","")&amp;IF(AND($H$1="中小板",LEFT(E461,3)="002"),"是",""))</f>
        <v>是</v>
      </c>
      <c r="I461" s="46">
        <f ca="1">IF(E461="","",IF(OR([1]!EM_S_VAL_MV(E461,deadline)="",[1]!EM_S_VAL_MV(E461,deadline)="--",[1]!EM_S_VAL_MV(E461,deadline)="null"),0,[1]!EM_S_VAL_MV(E461,deadline)/100000000))</f>
        <v>497.96393177179999</v>
      </c>
      <c r="J461" s="46">
        <f ca="1">IF(E461="","",IF(RIGHT(LEFT($J$1,6),3)="TTM",[1]!EM_S_FA_PROFIT_TTM(E461,LEFT(RIGHT($J$1,11),10),1)/100000000,[1]!EM_S_STM07_IS(E461,61,LEFT(RIGHT($J$1,5),4)&amp;"-12-31",1)/100000000))</f>
        <v>46.991075539499995</v>
      </c>
      <c r="K461" s="36">
        <f t="shared" ca="1" si="37"/>
        <v>10.596989450756856</v>
      </c>
      <c r="L461" s="46">
        <f ca="1">IF(E461="","",IF(ISERROR(IF(行业估值!$E$7="最新年报",[1]!EM_S_STM07_BS(E461,140,LEFT(RIGHT($L$1,5),4)&amp;"-12-31",1)/100000000,[1]!EM_S_STM07_BS(E461,140,LEFT(RIGHT($L$1,11),10),1)/100000000)),0,IF(行业估值!$E$7="最新年报",[1]!EM_S_STM07_BS(E461,140,LEFT(RIGHT($L$1,5),4)&amp;"-12-31",1)/100000000,[1]!EM_S_STM07_BS(E461,140,LEFT(RIGHT($L$1,11),10),1)/100000000)))</f>
        <v>482.64003310959998</v>
      </c>
      <c r="M461" s="36">
        <f t="shared" ca="1" si="38"/>
        <v>1.0317501608050823</v>
      </c>
      <c r="N461" s="37">
        <f ca="1">IF(E461="","",IF(ISERROR([1]!EM_S_EST_NETPROFIT(E461,行业估值!$E$6,deadline)/100000000),"-",[1]!EM_S_EST_NETPROFIT(E461,行业估值!$E$6,deadline)/100000000))</f>
        <v>43.219124999999998</v>
      </c>
      <c r="O461" s="36">
        <f t="shared" ca="1" si="39"/>
        <v>11.521842049597256</v>
      </c>
      <c r="T461" s="64" t="s">
        <v>994</v>
      </c>
      <c r="U461" s="64" t="s">
        <v>995</v>
      </c>
    </row>
    <row r="462" spans="4:21">
      <c r="D462" s="45" t="str">
        <f>IF(AND(行业估值!$B$39=$G462,COUNTIF($G$2:$G$2552,$G462)&gt;=1),COUNTIF($G$2:G462,$G462),"")</f>
        <v/>
      </c>
      <c r="E462" s="65" t="str">
        <f t="shared" si="35"/>
        <v>001979.SZ</v>
      </c>
      <c r="F462" s="65" t="str">
        <f t="shared" si="36"/>
        <v>招商蛇口</v>
      </c>
      <c r="G462" s="34" t="str">
        <f>IF(E462="","",IF(行业估值!$C$5="申万行业",[1]!EM_S_INFO_INDUSTRY_SW2014(E462,"1"),IF(行业估值!$C$5="证监会行业",[1]!EM_S_INFO_INDUSTRY_CSRC1(E462,"1"),[1]!EM_S_INFO_INDUSTRY_EM2016(E462,"1"))))</f>
        <v>房地产</v>
      </c>
      <c r="H462" s="34" t="str">
        <f>IF(E462="","",IF($H$1="上证50",[1]!EM_S_INFO_COMPINDEX(E462,"000016"),"")&amp;IF($H$1="上证180",[1]!EM_S_INFO_COMPINDEX(E462,"000010"),"")&amp;IF($H$1="沪深300",[1]!EM_S_INFO_COMPINDEX(E462,"000300"),"")&amp;IF(AND($H$1="上证A股",RIGHT(E462,2)="SH"),"是","")&amp;IF(AND($H$1="深证A股",RIGHT(E462,2)="SZ"),"是","")&amp;IF(AND($H$1="创业板",LEFT(E462,1)-3=0),"是","")&amp;IF(AND($H$1="全部A股",E462&lt;&gt;0),"是","")&amp;IF(AND($H$1="中小板",LEFT(E462,3)="002"),"是",""))</f>
        <v>是</v>
      </c>
      <c r="I462" s="46">
        <f ca="1">IF(E462="","",IF(OR([1]!EM_S_VAL_MV(E462,deadline)="",[1]!EM_S_VAL_MV(E462,deadline)="--",[1]!EM_S_VAL_MV(E462,deadline)="null"),0,[1]!EM_S_VAL_MV(E462,deadline)/100000000))</f>
        <v>1469.6444274032999</v>
      </c>
      <c r="J462" s="46">
        <f ca="1">IF(E462="","",IF(RIGHT(LEFT($J$1,6),3)="TTM",[1]!EM_S_FA_PROFIT_TTM(E462,LEFT(RIGHT($J$1,11),10),1)/100000000,[1]!EM_S_STM07_IS(E462,61,LEFT(RIGHT($J$1,5),4)&amp;"-12-31",1)/100000000))</f>
        <v>155.67588471870002</v>
      </c>
      <c r="K462" s="36">
        <f t="shared" ca="1" si="37"/>
        <v>9.4404115965609421</v>
      </c>
      <c r="L462" s="46">
        <f ca="1">IF(E462="","",IF(ISERROR(IF(行业估值!$E$7="最新年报",[1]!EM_S_STM07_BS(E462,140,LEFT(RIGHT($L$1,5),4)&amp;"-12-31",1)/100000000,[1]!EM_S_STM07_BS(E462,140,LEFT(RIGHT($L$1,11),10),1)/100000000)),0,IF(行业估值!$E$7="最新年报",[1]!EM_S_STM07_BS(E462,140,LEFT(RIGHT($L$1,5),4)&amp;"-12-31",1)/100000000,[1]!EM_S_STM07_BS(E462,140,LEFT(RIGHT($L$1,11),10),1)/100000000)))</f>
        <v>762.43942259109997</v>
      </c>
      <c r="M462" s="36">
        <f t="shared" ca="1" si="38"/>
        <v>1.9275556639094165</v>
      </c>
      <c r="N462" s="37">
        <f ca="1">IF(E462="","",IF(ISERROR([1]!EM_S_EST_NETPROFIT(E462,行业估值!$E$6,deadline)/100000000),"-",[1]!EM_S_EST_NETPROFIT(E462,行业估值!$E$6,deadline)/100000000))</f>
        <v>182.993585</v>
      </c>
      <c r="O462" s="36">
        <f t="shared" ca="1" si="39"/>
        <v>8.0311253938398988</v>
      </c>
      <c r="T462" s="64" t="s">
        <v>996</v>
      </c>
      <c r="U462" s="64" t="s">
        <v>997</v>
      </c>
    </row>
    <row r="463" spans="4:21">
      <c r="D463" s="45" t="str">
        <f>IF(AND(行业估值!$B$39=$G463,COUNTIF($G$2:$G$2552,$G463)&gt;=1),COUNTIF($G$2:G463,$G463),"")</f>
        <v/>
      </c>
      <c r="E463" s="65" t="str">
        <f t="shared" si="35"/>
        <v>002001.SZ</v>
      </c>
      <c r="F463" s="65" t="str">
        <f t="shared" si="36"/>
        <v>新和成</v>
      </c>
      <c r="G463" s="34" t="str">
        <f>IF(E463="","",IF(行业估值!$C$5="申万行业",[1]!EM_S_INFO_INDUSTRY_SW2014(E463,"1"),IF(行业估值!$C$5="证监会行业",[1]!EM_S_INFO_INDUSTRY_CSRC1(E463,"1"),[1]!EM_S_INFO_INDUSTRY_EM2016(E463,"1"))))</f>
        <v>医药生物</v>
      </c>
      <c r="H463" s="34" t="str">
        <f>IF(E463="","",IF($H$1="上证50",[1]!EM_S_INFO_COMPINDEX(E463,"000016"),"")&amp;IF($H$1="上证180",[1]!EM_S_INFO_COMPINDEX(E463,"000010"),"")&amp;IF($H$1="沪深300",[1]!EM_S_INFO_COMPINDEX(E463,"000300"),"")&amp;IF(AND($H$1="上证A股",RIGHT(E463,2)="SH"),"是","")&amp;IF(AND($H$1="深证A股",RIGHT(E463,2)="SZ"),"是","")&amp;IF(AND($H$1="创业板",LEFT(E463,1)-3=0),"是","")&amp;IF(AND($H$1="全部A股",E463&lt;&gt;0),"是","")&amp;IF(AND($H$1="中小板",LEFT(E463,3)="002"),"是",""))</f>
        <v>是</v>
      </c>
      <c r="I463" s="46">
        <f ca="1">IF(E463="","",IF(OR([1]!EM_S_VAL_MV(E463,deadline)="",[1]!EM_S_VAL_MV(E463,deadline)="--",[1]!EM_S_VAL_MV(E463,deadline)="null"),0,[1]!EM_S_VAL_MV(E463,deadline)/100000000))</f>
        <v>460.24346465999997</v>
      </c>
      <c r="J463" s="46">
        <f ca="1">IF(E463="","",IF(RIGHT(LEFT($J$1,6),3)="TTM",[1]!EM_S_FA_PROFIT_TTM(E463,LEFT(RIGHT($J$1,11),10),1)/100000000,[1]!EM_S_STM07_IS(E463,61,LEFT(RIGHT($J$1,5),4)&amp;"-12-31",1)/100000000))</f>
        <v>22.5641487537</v>
      </c>
      <c r="K463" s="36">
        <f t="shared" ca="1" si="37"/>
        <v>20.397111793748952</v>
      </c>
      <c r="L463" s="46">
        <f ca="1">IF(E463="","",IF(ISERROR(IF(行业估值!$E$7="最新年报",[1]!EM_S_STM07_BS(E463,140,LEFT(RIGHT($L$1,5),4)&amp;"-12-31",1)/100000000,[1]!EM_S_STM07_BS(E463,140,LEFT(RIGHT($L$1,11),10),1)/100000000)),0,IF(行业估值!$E$7="最新年报",[1]!EM_S_STM07_BS(E463,140,LEFT(RIGHT($L$1,5),4)&amp;"-12-31",1)/100000000,[1]!EM_S_STM07_BS(E463,140,LEFT(RIGHT($L$1,11),10),1)/100000000)))</f>
        <v>163.93545462430001</v>
      </c>
      <c r="M463" s="36">
        <f t="shared" ca="1" si="38"/>
        <v>2.8074675225976313</v>
      </c>
      <c r="N463" s="37">
        <f ca="1">IF(E463="","",IF(ISERROR([1]!EM_S_EST_NETPROFIT(E463,行业估值!$E$6,deadline)/100000000),"-",[1]!EM_S_EST_NETPROFIT(E463,行业估值!$E$6,deadline)/100000000))</f>
        <v>24.411390000000001</v>
      </c>
      <c r="O463" s="36">
        <f t="shared" ca="1" si="39"/>
        <v>18.853636137065525</v>
      </c>
      <c r="T463" s="64" t="s">
        <v>998</v>
      </c>
      <c r="U463" s="64" t="s">
        <v>999</v>
      </c>
    </row>
    <row r="464" spans="4:21">
      <c r="D464" s="45" t="str">
        <f>IF(AND(行业估值!$B$39=$G464,COUNTIF($G$2:$G$2552,$G464)&gt;=1),COUNTIF($G$2:G464,$G464),"")</f>
        <v/>
      </c>
      <c r="E464" s="65" t="str">
        <f t="shared" si="35"/>
        <v>002002.SZ</v>
      </c>
      <c r="F464" s="65" t="str">
        <f t="shared" si="36"/>
        <v>鸿达兴业</v>
      </c>
      <c r="G464" s="34" t="str">
        <f>IF(E464="","",IF(行业估值!$C$5="申万行业",[1]!EM_S_INFO_INDUSTRY_SW2014(E464,"1"),IF(行业估值!$C$5="证监会行业",[1]!EM_S_INFO_INDUSTRY_CSRC1(E464,"1"),[1]!EM_S_INFO_INDUSTRY_EM2016(E464,"1"))))</f>
        <v>基础化工</v>
      </c>
      <c r="H464" s="34" t="str">
        <f>IF(E464="","",IF($H$1="上证50",[1]!EM_S_INFO_COMPINDEX(E464,"000016"),"")&amp;IF($H$1="上证180",[1]!EM_S_INFO_COMPINDEX(E464,"000010"),"")&amp;IF($H$1="沪深300",[1]!EM_S_INFO_COMPINDEX(E464,"000300"),"")&amp;IF(AND($H$1="上证A股",RIGHT(E464,2)="SH"),"是","")&amp;IF(AND($H$1="深证A股",RIGHT(E464,2)="SZ"),"是","")&amp;IF(AND($H$1="创业板",LEFT(E464,1)-3=0),"是","")&amp;IF(AND($H$1="全部A股",E464&lt;&gt;0),"是","")&amp;IF(AND($H$1="中小板",LEFT(E464,3)="002"),"是",""))</f>
        <v>是</v>
      </c>
      <c r="I464" s="46">
        <f ca="1">IF(E464="","",IF(OR([1]!EM_S_VAL_MV(E464,deadline)="",[1]!EM_S_VAL_MV(E464,deadline)="--",[1]!EM_S_VAL_MV(E464,deadline)="null"),0,[1]!EM_S_VAL_MV(E464,deadline)/100000000))</f>
        <v>100.4420950132</v>
      </c>
      <c r="J464" s="46">
        <f ca="1">IF(E464="","",IF(RIGHT(LEFT($J$1,6),3)="TTM",[1]!EM_S_FA_PROFIT_TTM(E464,LEFT(RIGHT($J$1,11),10),1)/100000000,[1]!EM_S_STM07_IS(E464,61,LEFT(RIGHT($J$1,5),4)&amp;"-12-31",1)/100000000))</f>
        <v>4.3461135110000004</v>
      </c>
      <c r="K464" s="36">
        <f t="shared" ca="1" si="37"/>
        <v>23.110785017230075</v>
      </c>
      <c r="L464" s="46">
        <f ca="1">IF(E464="","",IF(ISERROR(IF(行业估值!$E$7="最新年报",[1]!EM_S_STM07_BS(E464,140,LEFT(RIGHT($L$1,5),4)&amp;"-12-31",1)/100000000,[1]!EM_S_STM07_BS(E464,140,LEFT(RIGHT($L$1,11),10),1)/100000000)),0,IF(行业估值!$E$7="最新年报",[1]!EM_S_STM07_BS(E464,140,LEFT(RIGHT($L$1,5),4)&amp;"-12-31",1)/100000000,[1]!EM_S_STM07_BS(E464,140,LEFT(RIGHT($L$1,11),10),1)/100000000)))</f>
        <v>65.548012319600005</v>
      </c>
      <c r="M464" s="36">
        <f t="shared" ca="1" si="38"/>
        <v>1.5323438722056573</v>
      </c>
      <c r="N464" s="37">
        <f ca="1">IF(E464="","",IF(ISERROR([1]!EM_S_EST_NETPROFIT(E464,行业估值!$E$6,deadline)/100000000),"-",[1]!EM_S_EST_NETPROFIT(E464,行业估值!$E$6,deadline)/100000000))</f>
        <v>6.58</v>
      </c>
      <c r="O464" s="36">
        <f t="shared" ca="1" si="39"/>
        <v>15.264756081033434</v>
      </c>
      <c r="T464" s="64" t="s">
        <v>1000</v>
      </c>
      <c r="U464" s="64" t="s">
        <v>1001</v>
      </c>
    </row>
    <row r="465" spans="4:21">
      <c r="D465" s="45" t="str">
        <f>IF(AND(行业估值!$B$39=$G465,COUNTIF($G$2:$G$2552,$G465)&gt;=1),COUNTIF($G$2:G465,$G465),"")</f>
        <v/>
      </c>
      <c r="E465" s="65" t="str">
        <f t="shared" si="35"/>
        <v>002003.SZ</v>
      </c>
      <c r="F465" s="65" t="str">
        <f t="shared" si="36"/>
        <v>伟星股份</v>
      </c>
      <c r="G465" s="34" t="str">
        <f>IF(E465="","",IF(行业估值!$C$5="申万行业",[1]!EM_S_INFO_INDUSTRY_SW2014(E465,"1"),IF(行业估值!$C$5="证监会行业",[1]!EM_S_INFO_INDUSTRY_CSRC1(E465,"1"),[1]!EM_S_INFO_INDUSTRY_EM2016(E465,"1"))))</f>
        <v>纺织服装</v>
      </c>
      <c r="H465" s="34" t="str">
        <f>IF(E465="","",IF($H$1="上证50",[1]!EM_S_INFO_COMPINDEX(E465,"000016"),"")&amp;IF($H$1="上证180",[1]!EM_S_INFO_COMPINDEX(E465,"000010"),"")&amp;IF($H$1="沪深300",[1]!EM_S_INFO_COMPINDEX(E465,"000300"),"")&amp;IF(AND($H$1="上证A股",RIGHT(E465,2)="SH"),"是","")&amp;IF(AND($H$1="深证A股",RIGHT(E465,2)="SZ"),"是","")&amp;IF(AND($H$1="创业板",LEFT(E465,1)-3=0),"是","")&amp;IF(AND($H$1="全部A股",E465&lt;&gt;0),"是","")&amp;IF(AND($H$1="中小板",LEFT(E465,3)="002"),"是",""))</f>
        <v>是</v>
      </c>
      <c r="I465" s="46">
        <f ca="1">IF(E465="","",IF(OR([1]!EM_S_VAL_MV(E465,deadline)="",[1]!EM_S_VAL_MV(E465,deadline)="--",[1]!EM_S_VAL_MV(E465,deadline)="null"),0,[1]!EM_S_VAL_MV(E465,deadline)/100000000))</f>
        <v>45.405423637200002</v>
      </c>
      <c r="J465" s="46">
        <f ca="1">IF(E465="","",IF(RIGHT(LEFT($J$1,6),3)="TTM",[1]!EM_S_FA_PROFIT_TTM(E465,LEFT(RIGHT($J$1,11),10),1)/100000000,[1]!EM_S_STM07_IS(E465,61,LEFT(RIGHT($J$1,5),4)&amp;"-12-31",1)/100000000))</f>
        <v>3.0687078095999998</v>
      </c>
      <c r="K465" s="36">
        <f t="shared" ca="1" si="37"/>
        <v>14.796268154027514</v>
      </c>
      <c r="L465" s="46">
        <f ca="1">IF(E465="","",IF(ISERROR(IF(行业估值!$E$7="最新年报",[1]!EM_S_STM07_BS(E465,140,LEFT(RIGHT($L$1,5),4)&amp;"-12-31",1)/100000000,[1]!EM_S_STM07_BS(E465,140,LEFT(RIGHT($L$1,11),10),1)/100000000)),0,IF(行业估值!$E$7="最新年报",[1]!EM_S_STM07_BS(E465,140,LEFT(RIGHT($L$1,5),4)&amp;"-12-31",1)/100000000,[1]!EM_S_STM07_BS(E465,140,LEFT(RIGHT($L$1,11),10),1)/100000000)))</f>
        <v>24.0778047033</v>
      </c>
      <c r="M465" s="36">
        <f t="shared" ca="1" si="38"/>
        <v>1.8857792143723522</v>
      </c>
      <c r="N465" s="37">
        <f ca="1">IF(E465="","",IF(ISERROR([1]!EM_S_EST_NETPROFIT(E465,行业估值!$E$6,deadline)/100000000),"-",[1]!EM_S_EST_NETPROFIT(E465,行业估值!$E$6,deadline)/100000000))</f>
        <v>3.2275</v>
      </c>
      <c r="O465" s="36">
        <f t="shared" ca="1" si="39"/>
        <v>14.068295472408986</v>
      </c>
      <c r="T465" s="64" t="s">
        <v>1002</v>
      </c>
      <c r="U465" s="64" t="s">
        <v>1003</v>
      </c>
    </row>
    <row r="466" spans="4:21">
      <c r="D466" s="45" t="str">
        <f>IF(AND(行业估值!$B$39=$G466,COUNTIF($G$2:$G$2552,$G466)&gt;=1),COUNTIF($G$2:G466,$G466),"")</f>
        <v/>
      </c>
      <c r="E466" s="65" t="str">
        <f t="shared" si="35"/>
        <v>002004.SZ</v>
      </c>
      <c r="F466" s="65" t="str">
        <f t="shared" si="36"/>
        <v>华邦健康</v>
      </c>
      <c r="G466" s="34" t="str">
        <f>IF(E466="","",IF(行业估值!$C$5="申万行业",[1]!EM_S_INFO_INDUSTRY_SW2014(E466,"1"),IF(行业估值!$C$5="证监会行业",[1]!EM_S_INFO_INDUSTRY_CSRC1(E466,"1"),[1]!EM_S_INFO_INDUSTRY_EM2016(E466,"1"))))</f>
        <v>基础化工</v>
      </c>
      <c r="H466" s="34" t="str">
        <f>IF(E466="","",IF($H$1="上证50",[1]!EM_S_INFO_COMPINDEX(E466,"000016"),"")&amp;IF($H$1="上证180",[1]!EM_S_INFO_COMPINDEX(E466,"000010"),"")&amp;IF($H$1="沪深300",[1]!EM_S_INFO_COMPINDEX(E466,"000300"),"")&amp;IF(AND($H$1="上证A股",RIGHT(E466,2)="SH"),"是","")&amp;IF(AND($H$1="深证A股",RIGHT(E466,2)="SZ"),"是","")&amp;IF(AND($H$1="创业板",LEFT(E466,1)-3=0),"是","")&amp;IF(AND($H$1="全部A股",E466&lt;&gt;0),"是","")&amp;IF(AND($H$1="中小板",LEFT(E466,3)="002"),"是",""))</f>
        <v>是</v>
      </c>
      <c r="I466" s="46">
        <f ca="1">IF(E466="","",IF(OR([1]!EM_S_VAL_MV(E466,deadline)="",[1]!EM_S_VAL_MV(E466,deadline)="--",[1]!EM_S_VAL_MV(E466,deadline)="null"),0,[1]!EM_S_VAL_MV(E466,deadline)/100000000))</f>
        <v>91.076282786000007</v>
      </c>
      <c r="J466" s="46">
        <f ca="1">IF(E466="","",IF(RIGHT(LEFT($J$1,6),3)="TTM",[1]!EM_S_FA_PROFIT_TTM(E466,LEFT(RIGHT($J$1,11),10),1)/100000000,[1]!EM_S_STM07_IS(E466,61,LEFT(RIGHT($J$1,5),4)&amp;"-12-31",1)/100000000))</f>
        <v>8.0576466277000005</v>
      </c>
      <c r="K466" s="36">
        <f t="shared" ca="1" si="37"/>
        <v>11.303087240498296</v>
      </c>
      <c r="L466" s="46">
        <f ca="1">IF(E466="","",IF(ISERROR(IF(行业估值!$E$7="最新年报",[1]!EM_S_STM07_BS(E466,140,LEFT(RIGHT($L$1,5),4)&amp;"-12-31",1)/100000000,[1]!EM_S_STM07_BS(E466,140,LEFT(RIGHT($L$1,11),10),1)/100000000)),0,IF(行业估值!$E$7="最新年报",[1]!EM_S_STM07_BS(E466,140,LEFT(RIGHT($L$1,5),4)&amp;"-12-31",1)/100000000,[1]!EM_S_STM07_BS(E466,140,LEFT(RIGHT($L$1,11),10),1)/100000000)))</f>
        <v>91.273227661100009</v>
      </c>
      <c r="M466" s="36">
        <f t="shared" ca="1" si="38"/>
        <v>0.99784224925373233</v>
      </c>
      <c r="N466" s="37">
        <f ca="1">IF(E466="","",IF(ISERROR([1]!EM_S_EST_NETPROFIT(E466,行业估值!$E$6,deadline)/100000000),"-",[1]!EM_S_EST_NETPROFIT(E466,行业估值!$E$6,deadline)/100000000))</f>
        <v>4.82</v>
      </c>
      <c r="O466" s="36">
        <f t="shared" ca="1" si="39"/>
        <v>18.89549435394191</v>
      </c>
      <c r="T466" s="64" t="s">
        <v>1004</v>
      </c>
      <c r="U466" s="64" t="s">
        <v>1005</v>
      </c>
    </row>
    <row r="467" spans="4:21">
      <c r="D467" s="45" t="str">
        <f>IF(AND(行业估值!$B$39=$G467,COUNTIF($G$2:$G$2552,$G467)&gt;=1),COUNTIF($G$2:G467,$G467),"")</f>
        <v/>
      </c>
      <c r="E467" s="65" t="str">
        <f t="shared" si="35"/>
        <v>002005.SZ</v>
      </c>
      <c r="F467" s="65" t="str">
        <f t="shared" si="36"/>
        <v>*ST德豪</v>
      </c>
      <c r="G467" s="34" t="str">
        <f>IF(E467="","",IF(行业估值!$C$5="申万行业",[1]!EM_S_INFO_INDUSTRY_SW2014(E467,"1"),IF(行业估值!$C$5="证监会行业",[1]!EM_S_INFO_INDUSTRY_CSRC1(E467,"1"),[1]!EM_S_INFO_INDUSTRY_EM2016(E467,"1"))))</f>
        <v>电子设备</v>
      </c>
      <c r="H467" s="34" t="str">
        <f>IF(E467="","",IF($H$1="上证50",[1]!EM_S_INFO_COMPINDEX(E467,"000016"),"")&amp;IF($H$1="上证180",[1]!EM_S_INFO_COMPINDEX(E467,"000010"),"")&amp;IF($H$1="沪深300",[1]!EM_S_INFO_COMPINDEX(E467,"000300"),"")&amp;IF(AND($H$1="上证A股",RIGHT(E467,2)="SH"),"是","")&amp;IF(AND($H$1="深证A股",RIGHT(E467,2)="SZ"),"是","")&amp;IF(AND($H$1="创业板",LEFT(E467,1)-3=0),"是","")&amp;IF(AND($H$1="全部A股",E467&lt;&gt;0),"是","")&amp;IF(AND($H$1="中小板",LEFT(E467,3)="002"),"是",""))</f>
        <v>是</v>
      </c>
      <c r="I467" s="46">
        <f ca="1">IF(E467="","",IF(OR([1]!EM_S_VAL_MV(E467,deadline)="",[1]!EM_S_VAL_MV(E467,deadline)="--",[1]!EM_S_VAL_MV(E467,deadline)="null"),0,[1]!EM_S_VAL_MV(E467,deadline)/100000000))</f>
        <v>25.059024000000001</v>
      </c>
      <c r="J467" s="46">
        <f ca="1">IF(E467="","",IF(RIGHT(LEFT($J$1,6),3)="TTM",[1]!EM_S_FA_PROFIT_TTM(E467,LEFT(RIGHT($J$1,11),10),1)/100000000,[1]!EM_S_STM07_IS(E467,61,LEFT(RIGHT($J$1,5),4)&amp;"-12-31",1)/100000000))</f>
        <v>-42.4765667044</v>
      </c>
      <c r="K467" s="36">
        <f t="shared" ca="1" si="37"/>
        <v>-0.58994937548481818</v>
      </c>
      <c r="L467" s="46">
        <f ca="1">IF(E467="","",IF(ISERROR(IF(行业估值!$E$7="最新年报",[1]!EM_S_STM07_BS(E467,140,LEFT(RIGHT($L$1,5),4)&amp;"-12-31",1)/100000000,[1]!EM_S_STM07_BS(E467,140,LEFT(RIGHT($L$1,11),10),1)/100000000)),0,IF(行业估值!$E$7="最新年报",[1]!EM_S_STM07_BS(E467,140,LEFT(RIGHT($L$1,5),4)&amp;"-12-31",1)/100000000,[1]!EM_S_STM07_BS(E467,140,LEFT(RIGHT($L$1,11),10),1)/100000000)))</f>
        <v>21.079643172000001</v>
      </c>
      <c r="M467" s="36">
        <f t="shared" ca="1" si="38"/>
        <v>1.1887783771067717</v>
      </c>
      <c r="N467" s="37" t="str">
        <f ca="1">IF(E467="","",IF(ISERROR([1]!EM_S_EST_NETPROFIT(E467,行业估值!$E$6,deadline)/100000000),"-",[1]!EM_S_EST_NETPROFIT(E467,行业估值!$E$6,deadline)/100000000))</f>
        <v>-</v>
      </c>
      <c r="O467" s="36" t="str">
        <f t="shared" ca="1" si="39"/>
        <v>-</v>
      </c>
      <c r="T467" s="64" t="s">
        <v>7206</v>
      </c>
      <c r="U467" s="64" t="s">
        <v>1006</v>
      </c>
    </row>
    <row r="468" spans="4:21">
      <c r="D468" s="45">
        <f>IF(AND(行业估值!$B$39=$G468,COUNTIF($G$2:$G$2552,$G468)&gt;=1),COUNTIF($G$2:G468,$G468),"")</f>
        <v>22</v>
      </c>
      <c r="E468" s="65" t="str">
        <f t="shared" si="35"/>
        <v>002006.SZ</v>
      </c>
      <c r="F468" s="65" t="str">
        <f t="shared" si="36"/>
        <v>精功科技</v>
      </c>
      <c r="G468" s="34" t="str">
        <f>IF(E468="","",IF(行业估值!$C$5="申万行业",[1]!EM_S_INFO_INDUSTRY_SW2014(E468,"1"),IF(行业估值!$C$5="证监会行业",[1]!EM_S_INFO_INDUSTRY_CSRC1(E468,"1"),[1]!EM_S_INFO_INDUSTRY_EM2016(E468,"1"))))</f>
        <v>机械设备</v>
      </c>
      <c r="H468" s="34" t="str">
        <f>IF(E468="","",IF($H$1="上证50",[1]!EM_S_INFO_COMPINDEX(E468,"000016"),"")&amp;IF($H$1="上证180",[1]!EM_S_INFO_COMPINDEX(E468,"000010"),"")&amp;IF($H$1="沪深300",[1]!EM_S_INFO_COMPINDEX(E468,"000300"),"")&amp;IF(AND($H$1="上证A股",RIGHT(E468,2)="SH"),"是","")&amp;IF(AND($H$1="深证A股",RIGHT(E468,2)="SZ"),"是","")&amp;IF(AND($H$1="创业板",LEFT(E468,1)-3=0),"是","")&amp;IF(AND($H$1="全部A股",E468&lt;&gt;0),"是","")&amp;IF(AND($H$1="中小板",LEFT(E468,3)="002"),"是",""))</f>
        <v>是</v>
      </c>
      <c r="I468" s="46">
        <f ca="1">IF(E468="","",IF(OR([1]!EM_S_VAL_MV(E468,deadline)="",[1]!EM_S_VAL_MV(E468,deadline)="--",[1]!EM_S_VAL_MV(E468,deadline)="null"),0,[1]!EM_S_VAL_MV(E468,deadline)/100000000))</f>
        <v>19.617395999999999</v>
      </c>
      <c r="J468" s="46">
        <f ca="1">IF(E468="","",IF(RIGHT(LEFT($J$1,6),3)="TTM",[1]!EM_S_FA_PROFIT_TTM(E468,LEFT(RIGHT($J$1,11),10),1)/100000000,[1]!EM_S_STM07_IS(E468,61,LEFT(RIGHT($J$1,5),4)&amp;"-12-31",1)/100000000))</f>
        <v>-0.91045914999999999</v>
      </c>
      <c r="K468" s="36">
        <f t="shared" ca="1" si="37"/>
        <v>-21.546706406322567</v>
      </c>
      <c r="L468" s="46">
        <f ca="1">IF(E468="","",IF(ISERROR(IF(行业估值!$E$7="最新年报",[1]!EM_S_STM07_BS(E468,140,LEFT(RIGHT($L$1,5),4)&amp;"-12-31",1)/100000000,[1]!EM_S_STM07_BS(E468,140,LEFT(RIGHT($L$1,11),10),1)/100000000)),0,IF(行业估值!$E$7="最新年报",[1]!EM_S_STM07_BS(E468,140,LEFT(RIGHT($L$1,5),4)&amp;"-12-31",1)/100000000,[1]!EM_S_STM07_BS(E468,140,LEFT(RIGHT($L$1,11),10),1)/100000000)))</f>
        <v>9.6076446799999999</v>
      </c>
      <c r="M468" s="36">
        <f t="shared" ca="1" si="38"/>
        <v>2.0418527800926127</v>
      </c>
      <c r="N468" s="37" t="str">
        <f ca="1">IF(E468="","",IF(ISERROR([1]!EM_S_EST_NETPROFIT(E468,行业估值!$E$6,deadline)/100000000),"-",[1]!EM_S_EST_NETPROFIT(E468,行业估值!$E$6,deadline)/100000000))</f>
        <v>-</v>
      </c>
      <c r="O468" s="36" t="str">
        <f t="shared" ca="1" si="39"/>
        <v>-</v>
      </c>
      <c r="T468" s="64" t="s">
        <v>1007</v>
      </c>
      <c r="U468" s="64" t="s">
        <v>1008</v>
      </c>
    </row>
    <row r="469" spans="4:21">
      <c r="D469" s="45" t="str">
        <f>IF(AND(行业估值!$B$39=$G469,COUNTIF($G$2:$G$2552,$G469)&gt;=1),COUNTIF($G$2:G469,$G469),"")</f>
        <v/>
      </c>
      <c r="E469" s="65" t="str">
        <f t="shared" si="35"/>
        <v>002007.SZ</v>
      </c>
      <c r="F469" s="65" t="str">
        <f t="shared" si="36"/>
        <v>华兰生物</v>
      </c>
      <c r="G469" s="34" t="str">
        <f>IF(E469="","",IF(行业估值!$C$5="申万行业",[1]!EM_S_INFO_INDUSTRY_SW2014(E469,"1"),IF(行业估值!$C$5="证监会行业",[1]!EM_S_INFO_INDUSTRY_CSRC1(E469,"1"),[1]!EM_S_INFO_INDUSTRY_EM2016(E469,"1"))))</f>
        <v>医药生物</v>
      </c>
      <c r="H469" s="34" t="str">
        <f>IF(E469="","",IF($H$1="上证50",[1]!EM_S_INFO_COMPINDEX(E469,"000016"),"")&amp;IF($H$1="上证180",[1]!EM_S_INFO_COMPINDEX(E469,"000010"),"")&amp;IF($H$1="沪深300",[1]!EM_S_INFO_COMPINDEX(E469,"000300"),"")&amp;IF(AND($H$1="上证A股",RIGHT(E469,2)="SH"),"是","")&amp;IF(AND($H$1="深证A股",RIGHT(E469,2)="SZ"),"是","")&amp;IF(AND($H$1="创业板",LEFT(E469,1)-3=0),"是","")&amp;IF(AND($H$1="全部A股",E469&lt;&gt;0),"是","")&amp;IF(AND($H$1="中小板",LEFT(E469,3)="002"),"是",""))</f>
        <v>是</v>
      </c>
      <c r="I469" s="46">
        <f ca="1">IF(E469="","",IF(OR([1]!EM_S_VAL_MV(E469,deadline)="",[1]!EM_S_VAL_MV(E469,deadline)="--",[1]!EM_S_VAL_MV(E469,deadline)="null"),0,[1]!EM_S_VAL_MV(E469,deadline)/100000000))</f>
        <v>473.95333695599999</v>
      </c>
      <c r="J469" s="46">
        <f ca="1">IF(E469="","",IF(RIGHT(LEFT($J$1,6),3)="TTM",[1]!EM_S_FA_PROFIT_TTM(E469,LEFT(RIGHT($J$1,11),10),1)/100000000,[1]!EM_S_STM07_IS(E469,61,LEFT(RIGHT($J$1,5),4)&amp;"-12-31",1)/100000000))</f>
        <v>14.620738192899999</v>
      </c>
      <c r="K469" s="36">
        <f t="shared" ca="1" si="37"/>
        <v>32.41651212837921</v>
      </c>
      <c r="L469" s="46">
        <f ca="1">IF(E469="","",IF(ISERROR(IF(行业估值!$E$7="最新年报",[1]!EM_S_STM07_BS(E469,140,LEFT(RIGHT($L$1,5),4)&amp;"-12-31",1)/100000000,[1]!EM_S_STM07_BS(E469,140,LEFT(RIGHT($L$1,11),10),1)/100000000)),0,IF(行业估值!$E$7="最新年报",[1]!EM_S_STM07_BS(E469,140,LEFT(RIGHT($L$1,5),4)&amp;"-12-31",1)/100000000,[1]!EM_S_STM07_BS(E469,140,LEFT(RIGHT($L$1,11),10),1)/100000000)))</f>
        <v>62.228382804700004</v>
      </c>
      <c r="M469" s="36">
        <f t="shared" ca="1" si="38"/>
        <v>7.6163531108220139</v>
      </c>
      <c r="N469" s="37">
        <f ca="1">IF(E469="","",IF(ISERROR([1]!EM_S_EST_NETPROFIT(E469,行业估值!$E$6,deadline)/100000000),"-",[1]!EM_S_EST_NETPROFIT(E469,行业估值!$E$6,deadline)/100000000))</f>
        <v>14.262428125</v>
      </c>
      <c r="O469" s="36">
        <f t="shared" ca="1" si="39"/>
        <v>33.230900994005886</v>
      </c>
      <c r="T469" s="64" t="s">
        <v>1009</v>
      </c>
      <c r="U469" s="64" t="s">
        <v>1010</v>
      </c>
    </row>
    <row r="470" spans="4:21">
      <c r="D470" s="45" t="str">
        <f>IF(AND(行业估值!$B$39=$G470,COUNTIF($G$2:$G$2552,$G470)&gt;=1),COUNTIF($G$2:G470,$G470),"")</f>
        <v/>
      </c>
      <c r="E470" s="65" t="str">
        <f t="shared" si="35"/>
        <v>002008.SZ</v>
      </c>
      <c r="F470" s="65" t="str">
        <f t="shared" si="36"/>
        <v>大族激光</v>
      </c>
      <c r="G470" s="34" t="str">
        <f>IF(E470="","",IF(行业估值!$C$5="申万行业",[1]!EM_S_INFO_INDUSTRY_SW2014(E470,"1"),IF(行业估值!$C$5="证监会行业",[1]!EM_S_INFO_INDUSTRY_CSRC1(E470,"1"),[1]!EM_S_INFO_INDUSTRY_EM2016(E470,"1"))))</f>
        <v>电子设备</v>
      </c>
      <c r="H470" s="34" t="str">
        <f>IF(E470="","",IF($H$1="上证50",[1]!EM_S_INFO_COMPINDEX(E470,"000016"),"")&amp;IF($H$1="上证180",[1]!EM_S_INFO_COMPINDEX(E470,"000010"),"")&amp;IF($H$1="沪深300",[1]!EM_S_INFO_COMPINDEX(E470,"000300"),"")&amp;IF(AND($H$1="上证A股",RIGHT(E470,2)="SH"),"是","")&amp;IF(AND($H$1="深证A股",RIGHT(E470,2)="SZ"),"是","")&amp;IF(AND($H$1="创业板",LEFT(E470,1)-3=0),"是","")&amp;IF(AND($H$1="全部A股",E470&lt;&gt;0),"是","")&amp;IF(AND($H$1="中小板",LEFT(E470,3)="002"),"是",""))</f>
        <v>是</v>
      </c>
      <c r="I470" s="46">
        <f ca="1">IF(E470="","",IF(OR([1]!EM_S_VAL_MV(E470,deadline)="",[1]!EM_S_VAL_MV(E470,deadline)="--",[1]!EM_S_VAL_MV(E470,deadline)="null"),0,[1]!EM_S_VAL_MV(E470,deadline)/100000000))</f>
        <v>370.1663148463</v>
      </c>
      <c r="J470" s="46">
        <f ca="1">IF(E470="","",IF(RIGHT(LEFT($J$1,6),3)="TTM",[1]!EM_S_FA_PROFIT_TTM(E470,LEFT(RIGHT($J$1,11),10),1)/100000000,[1]!EM_S_STM07_IS(E470,61,LEFT(RIGHT($J$1,5),4)&amp;"-12-31",1)/100000000))</f>
        <v>6.5341130850999996</v>
      </c>
      <c r="K470" s="36">
        <f t="shared" ca="1" si="37"/>
        <v>56.651348090440173</v>
      </c>
      <c r="L470" s="46">
        <f ca="1">IF(E470="","",IF(ISERROR(IF(行业估值!$E$7="最新年报",[1]!EM_S_STM07_BS(E470,140,LEFT(RIGHT($L$1,5),4)&amp;"-12-31",1)/100000000,[1]!EM_S_STM07_BS(E470,140,LEFT(RIGHT($L$1,11),10),1)/100000000)),0,IF(行业估值!$E$7="最新年报",[1]!EM_S_STM07_BS(E470,140,LEFT(RIGHT($L$1,5),4)&amp;"-12-31",1)/100000000,[1]!EM_S_STM07_BS(E470,140,LEFT(RIGHT($L$1,11),10),1)/100000000)))</f>
        <v>87.279971808799985</v>
      </c>
      <c r="M470" s="36">
        <f t="shared" ca="1" si="38"/>
        <v>4.2411369661897398</v>
      </c>
      <c r="N470" s="37">
        <f ca="1">IF(E470="","",IF(ISERROR([1]!EM_S_EST_NETPROFIT(E470,行业估值!$E$6,deadline)/100000000),"-",[1]!EM_S_EST_NETPROFIT(E470,行业估值!$E$6,deadline)/100000000))</f>
        <v>8.582584615384615</v>
      </c>
      <c r="O470" s="36">
        <f t="shared" ca="1" si="39"/>
        <v>43.129934796420478</v>
      </c>
      <c r="T470" s="64" t="s">
        <v>1011</v>
      </c>
      <c r="U470" s="64" t="s">
        <v>1012</v>
      </c>
    </row>
    <row r="471" spans="4:21">
      <c r="D471" s="45">
        <f>IF(AND(行业估值!$B$39=$G471,COUNTIF($G$2:$G$2552,$G471)&gt;=1),COUNTIF($G$2:G471,$G471),"")</f>
        <v>23</v>
      </c>
      <c r="E471" s="65" t="str">
        <f t="shared" si="35"/>
        <v>002009.SZ</v>
      </c>
      <c r="F471" s="65" t="str">
        <f t="shared" si="36"/>
        <v>天奇股份</v>
      </c>
      <c r="G471" s="34" t="str">
        <f>IF(E471="","",IF(行业估值!$C$5="申万行业",[1]!EM_S_INFO_INDUSTRY_SW2014(E471,"1"),IF(行业估值!$C$5="证监会行业",[1]!EM_S_INFO_INDUSTRY_CSRC1(E471,"1"),[1]!EM_S_INFO_INDUSTRY_EM2016(E471,"1"))))</f>
        <v>机械设备</v>
      </c>
      <c r="H471" s="34" t="str">
        <f>IF(E471="","",IF($H$1="上证50",[1]!EM_S_INFO_COMPINDEX(E471,"000016"),"")&amp;IF($H$1="上证180",[1]!EM_S_INFO_COMPINDEX(E471,"000010"),"")&amp;IF($H$1="沪深300",[1]!EM_S_INFO_COMPINDEX(E471,"000300"),"")&amp;IF(AND($H$1="上证A股",RIGHT(E471,2)="SH"),"是","")&amp;IF(AND($H$1="深证A股",RIGHT(E471,2)="SZ"),"是","")&amp;IF(AND($H$1="创业板",LEFT(E471,1)-3=0),"是","")&amp;IF(AND($H$1="全部A股",E471&lt;&gt;0),"是","")&amp;IF(AND($H$1="中小板",LEFT(E471,3)="002"),"是",""))</f>
        <v>是</v>
      </c>
      <c r="I471" s="46">
        <f ca="1">IF(E471="","",IF(OR([1]!EM_S_VAL_MV(E471,deadline)="",[1]!EM_S_VAL_MV(E471,deadline)="--",[1]!EM_S_VAL_MV(E471,deadline)="null"),0,[1]!EM_S_VAL_MV(E471,deadline)/100000000))</f>
        <v>26.309009813999999</v>
      </c>
      <c r="J471" s="46">
        <f ca="1">IF(E471="","",IF(RIGHT(LEFT($J$1,6),3)="TTM",[1]!EM_S_FA_PROFIT_TTM(E471,LEFT(RIGHT($J$1,11),10),1)/100000000,[1]!EM_S_STM07_IS(E471,61,LEFT(RIGHT($J$1,5),4)&amp;"-12-31",1)/100000000))</f>
        <v>0.6223099701</v>
      </c>
      <c r="K471" s="36">
        <f t="shared" ca="1" si="37"/>
        <v>42.276375243951762</v>
      </c>
      <c r="L471" s="46">
        <f ca="1">IF(E471="","",IF(ISERROR(IF(行业估值!$E$7="最新年报",[1]!EM_S_STM07_BS(E471,140,LEFT(RIGHT($L$1,5),4)&amp;"-12-31",1)/100000000,[1]!EM_S_STM07_BS(E471,140,LEFT(RIGHT($L$1,11),10),1)/100000000)),0,IF(行业估值!$E$7="最新年报",[1]!EM_S_STM07_BS(E471,140,LEFT(RIGHT($L$1,5),4)&amp;"-12-31",1)/100000000,[1]!EM_S_STM07_BS(E471,140,LEFT(RIGHT($L$1,11),10),1)/100000000)))</f>
        <v>20.261028439</v>
      </c>
      <c r="M471" s="36">
        <f t="shared" ca="1" si="38"/>
        <v>1.2985031778228184</v>
      </c>
      <c r="N471" s="37" t="str">
        <f ca="1">IF(E471="","",IF(ISERROR([1]!EM_S_EST_NETPROFIT(E471,行业估值!$E$6,deadline)/100000000),"-",[1]!EM_S_EST_NETPROFIT(E471,行业估值!$E$6,deadline)/100000000))</f>
        <v>-</v>
      </c>
      <c r="O471" s="36" t="str">
        <f t="shared" ca="1" si="39"/>
        <v>-</v>
      </c>
      <c r="T471" s="64" t="s">
        <v>1013</v>
      </c>
      <c r="U471" s="64" t="s">
        <v>1014</v>
      </c>
    </row>
    <row r="472" spans="4:21">
      <c r="D472" s="45" t="str">
        <f>IF(AND(行业估值!$B$39=$G472,COUNTIF($G$2:$G$2552,$G472)&gt;=1),COUNTIF($G$2:G472,$G472),"")</f>
        <v/>
      </c>
      <c r="E472" s="65" t="str">
        <f t="shared" si="35"/>
        <v>002010.SZ</v>
      </c>
      <c r="F472" s="65" t="str">
        <f t="shared" si="36"/>
        <v>传化智联</v>
      </c>
      <c r="G472" s="34" t="str">
        <f>IF(E472="","",IF(行业估值!$C$5="申万行业",[1]!EM_S_INFO_INDUSTRY_SW2014(E472,"1"),IF(行业估值!$C$5="证监会行业",[1]!EM_S_INFO_INDUSTRY_CSRC1(E472,"1"),[1]!EM_S_INFO_INDUSTRY_EM2016(E472,"1"))))</f>
        <v>交通运输</v>
      </c>
      <c r="H472" s="34" t="str">
        <f>IF(E472="","",IF($H$1="上证50",[1]!EM_S_INFO_COMPINDEX(E472,"000016"),"")&amp;IF($H$1="上证180",[1]!EM_S_INFO_COMPINDEX(E472,"000010"),"")&amp;IF($H$1="沪深300",[1]!EM_S_INFO_COMPINDEX(E472,"000300"),"")&amp;IF(AND($H$1="上证A股",RIGHT(E472,2)="SH"),"是","")&amp;IF(AND($H$1="深证A股",RIGHT(E472,2)="SZ"),"是","")&amp;IF(AND($H$1="创业板",LEFT(E472,1)-3=0),"是","")&amp;IF(AND($H$1="全部A股",E472&lt;&gt;0),"是","")&amp;IF(AND($H$1="中小板",LEFT(E472,3)="002"),"是",""))</f>
        <v>是</v>
      </c>
      <c r="I472" s="46">
        <f ca="1">IF(E472="","",IF(OR([1]!EM_S_VAL_MV(E472,deadline)="",[1]!EM_S_VAL_MV(E472,deadline)="--",[1]!EM_S_VAL_MV(E472,deadline)="null"),0,[1]!EM_S_VAL_MV(E472,deadline)/100000000))</f>
        <v>227.39546452439998</v>
      </c>
      <c r="J472" s="46">
        <f ca="1">IF(E472="","",IF(RIGHT(LEFT($J$1,6),3)="TTM",[1]!EM_S_FA_PROFIT_TTM(E472,LEFT(RIGHT($J$1,11),10),1)/100000000,[1]!EM_S_STM07_IS(E472,61,LEFT(RIGHT($J$1,5),4)&amp;"-12-31",1)/100000000))</f>
        <v>13.129788898299999</v>
      </c>
      <c r="K472" s="36">
        <f t="shared" ca="1" si="37"/>
        <v>17.319049551043612</v>
      </c>
      <c r="L472" s="46">
        <f ca="1">IF(E472="","",IF(ISERROR(IF(行业估值!$E$7="最新年报",[1]!EM_S_STM07_BS(E472,140,LEFT(RIGHT($L$1,5),4)&amp;"-12-31",1)/100000000,[1]!EM_S_STM07_BS(E472,140,LEFT(RIGHT($L$1,11),10),1)/100000000)),0,IF(行业估值!$E$7="最新年报",[1]!EM_S_STM07_BS(E472,140,LEFT(RIGHT($L$1,5),4)&amp;"-12-31",1)/100000000,[1]!EM_S_STM07_BS(E472,140,LEFT(RIGHT($L$1,11),10),1)/100000000)))</f>
        <v>130.95596207030002</v>
      </c>
      <c r="M472" s="36">
        <f t="shared" ca="1" si="38"/>
        <v>1.7364269707883109</v>
      </c>
      <c r="N472" s="37">
        <f ca="1">IF(E472="","",IF(ISERROR([1]!EM_S_EST_NETPROFIT(E472,行业估值!$E$6,deadline)/100000000),"-",[1]!EM_S_EST_NETPROFIT(E472,行业估值!$E$6,deadline)/100000000))</f>
        <v>12.8125</v>
      </c>
      <c r="O472" s="36">
        <f t="shared" ca="1" si="39"/>
        <v>17.747938694587315</v>
      </c>
      <c r="T472" s="64" t="s">
        <v>1015</v>
      </c>
      <c r="U472" s="64" t="s">
        <v>1016</v>
      </c>
    </row>
    <row r="473" spans="4:21">
      <c r="D473" s="45">
        <f>IF(AND(行业估值!$B$39=$G473,COUNTIF($G$2:$G$2552,$G473)&gt;=1),COUNTIF($G$2:G473,$G473),"")</f>
        <v>24</v>
      </c>
      <c r="E473" s="65" t="str">
        <f t="shared" si="35"/>
        <v>002011.SZ</v>
      </c>
      <c r="F473" s="65" t="str">
        <f t="shared" si="36"/>
        <v>盾安环境</v>
      </c>
      <c r="G473" s="34" t="str">
        <f>IF(E473="","",IF(行业估值!$C$5="申万行业",[1]!EM_S_INFO_INDUSTRY_SW2014(E473,"1"),IF(行业估值!$C$5="证监会行业",[1]!EM_S_INFO_INDUSTRY_CSRC1(E473,"1"),[1]!EM_S_INFO_INDUSTRY_EM2016(E473,"1"))))</f>
        <v>机械设备</v>
      </c>
      <c r="H473" s="34" t="str">
        <f>IF(E473="","",IF($H$1="上证50",[1]!EM_S_INFO_COMPINDEX(E473,"000016"),"")&amp;IF($H$1="上证180",[1]!EM_S_INFO_COMPINDEX(E473,"000010"),"")&amp;IF($H$1="沪深300",[1]!EM_S_INFO_COMPINDEX(E473,"000300"),"")&amp;IF(AND($H$1="上证A股",RIGHT(E473,2)="SH"),"是","")&amp;IF(AND($H$1="深证A股",RIGHT(E473,2)="SZ"),"是","")&amp;IF(AND($H$1="创业板",LEFT(E473,1)-3=0),"是","")&amp;IF(AND($H$1="全部A股",E473&lt;&gt;0),"是","")&amp;IF(AND($H$1="中小板",LEFT(E473,3)="002"),"是",""))</f>
        <v>是</v>
      </c>
      <c r="I473" s="46">
        <f ca="1">IF(E473="","",IF(OR([1]!EM_S_VAL_MV(E473,deadline)="",[1]!EM_S_VAL_MV(E473,deadline)="--",[1]!EM_S_VAL_MV(E473,deadline)="null"),0,[1]!EM_S_VAL_MV(E473,deadline)/100000000))</f>
        <v>39.440123739999997</v>
      </c>
      <c r="J473" s="46">
        <f ca="1">IF(E473="","",IF(RIGHT(LEFT($J$1,6),3)="TTM",[1]!EM_S_FA_PROFIT_TTM(E473,LEFT(RIGHT($J$1,11),10),1)/100000000,[1]!EM_S_STM07_IS(E473,61,LEFT(RIGHT($J$1,5),4)&amp;"-12-31",1)/100000000))</f>
        <v>-18.560322187299999</v>
      </c>
      <c r="K473" s="36">
        <f t="shared" ca="1" si="37"/>
        <v>-2.1249697791877296</v>
      </c>
      <c r="L473" s="46">
        <f ca="1">IF(E473="","",IF(ISERROR(IF(行业估值!$E$7="最新年报",[1]!EM_S_STM07_BS(E473,140,LEFT(RIGHT($L$1,5),4)&amp;"-12-31",1)/100000000,[1]!EM_S_STM07_BS(E473,140,LEFT(RIGHT($L$1,11),10),1)/100000000)),0,IF(行业估值!$E$7="最新年报",[1]!EM_S_STM07_BS(E473,140,LEFT(RIGHT($L$1,5),4)&amp;"-12-31",1)/100000000,[1]!EM_S_STM07_BS(E473,140,LEFT(RIGHT($L$1,11),10),1)/100000000)))</f>
        <v>27.424641319199999</v>
      </c>
      <c r="M473" s="36">
        <f t="shared" ca="1" si="38"/>
        <v>1.4381272404240326</v>
      </c>
      <c r="N473" s="37" t="str">
        <f ca="1">IF(E473="","",IF(ISERROR([1]!EM_S_EST_NETPROFIT(E473,行业估值!$E$6,deadline)/100000000),"-",[1]!EM_S_EST_NETPROFIT(E473,行业估值!$E$6,deadline)/100000000))</f>
        <v>-</v>
      </c>
      <c r="O473" s="36" t="str">
        <f t="shared" ca="1" si="39"/>
        <v>-</v>
      </c>
      <c r="T473" s="64" t="s">
        <v>1017</v>
      </c>
      <c r="U473" s="64" t="s">
        <v>1018</v>
      </c>
    </row>
    <row r="474" spans="4:21">
      <c r="D474" s="45" t="str">
        <f>IF(AND(行业估值!$B$39=$G474,COUNTIF($G$2:$G$2552,$G474)&gt;=1),COUNTIF($G$2:G474,$G474),"")</f>
        <v/>
      </c>
      <c r="E474" s="65" t="str">
        <f t="shared" si="35"/>
        <v>002012.SZ</v>
      </c>
      <c r="F474" s="65" t="str">
        <f t="shared" si="36"/>
        <v>凯恩股份</v>
      </c>
      <c r="G474" s="34" t="str">
        <f>IF(E474="","",IF(行业估值!$C$5="申万行业",[1]!EM_S_INFO_INDUSTRY_SW2014(E474,"1"),IF(行业估值!$C$5="证监会行业",[1]!EM_S_INFO_INDUSTRY_CSRC1(E474,"1"),[1]!EM_S_INFO_INDUSTRY_EM2016(E474,"1"))))</f>
        <v>轻工制造</v>
      </c>
      <c r="H474" s="34" t="str">
        <f>IF(E474="","",IF($H$1="上证50",[1]!EM_S_INFO_COMPINDEX(E474,"000016"),"")&amp;IF($H$1="上证180",[1]!EM_S_INFO_COMPINDEX(E474,"000010"),"")&amp;IF($H$1="沪深300",[1]!EM_S_INFO_COMPINDEX(E474,"000300"),"")&amp;IF(AND($H$1="上证A股",RIGHT(E474,2)="SH"),"是","")&amp;IF(AND($H$1="深证A股",RIGHT(E474,2)="SZ"),"是","")&amp;IF(AND($H$1="创业板",LEFT(E474,1)-3=0),"是","")&amp;IF(AND($H$1="全部A股",E474&lt;&gt;0),"是","")&amp;IF(AND($H$1="中小板",LEFT(E474,3)="002"),"是",""))</f>
        <v>是</v>
      </c>
      <c r="I474" s="46">
        <f ca="1">IF(E474="","",IF(OR([1]!EM_S_VAL_MV(E474,deadline)="",[1]!EM_S_VAL_MV(E474,deadline)="--",[1]!EM_S_VAL_MV(E474,deadline)="null"),0,[1]!EM_S_VAL_MV(E474,deadline)/100000000))</f>
        <v>23.708611329</v>
      </c>
      <c r="J474" s="46">
        <f ca="1">IF(E474="","",IF(RIGHT(LEFT($J$1,6),3)="TTM",[1]!EM_S_FA_PROFIT_TTM(E474,LEFT(RIGHT($J$1,11),10),1)/100000000,[1]!EM_S_STM07_IS(E474,61,LEFT(RIGHT($J$1,5),4)&amp;"-12-31",1)/100000000))</f>
        <v>0.62426037040000004</v>
      </c>
      <c r="K474" s="36">
        <f t="shared" ca="1" si="37"/>
        <v>37.978722426042374</v>
      </c>
      <c r="L474" s="46">
        <f ca="1">IF(E474="","",IF(ISERROR(IF(行业估值!$E$7="最新年报",[1]!EM_S_STM07_BS(E474,140,LEFT(RIGHT($L$1,5),4)&amp;"-12-31",1)/100000000,[1]!EM_S_STM07_BS(E474,140,LEFT(RIGHT($L$1,11),10),1)/100000000)),0,IF(行业估值!$E$7="最新年报",[1]!EM_S_STM07_BS(E474,140,LEFT(RIGHT($L$1,5),4)&amp;"-12-31",1)/100000000,[1]!EM_S_STM07_BS(E474,140,LEFT(RIGHT($L$1,11),10),1)/100000000)))</f>
        <v>12.714471979700001</v>
      </c>
      <c r="M474" s="36">
        <f t="shared" ca="1" si="38"/>
        <v>1.8646949214134338</v>
      </c>
      <c r="N474" s="37" t="str">
        <f ca="1">IF(E474="","",IF(ISERROR([1]!EM_S_EST_NETPROFIT(E474,行业估值!$E$6,deadline)/100000000),"-",[1]!EM_S_EST_NETPROFIT(E474,行业估值!$E$6,deadline)/100000000))</f>
        <v>-</v>
      </c>
      <c r="O474" s="36" t="str">
        <f t="shared" ca="1" si="39"/>
        <v>-</v>
      </c>
      <c r="T474" s="64" t="s">
        <v>1019</v>
      </c>
      <c r="U474" s="64" t="s">
        <v>1020</v>
      </c>
    </row>
    <row r="475" spans="4:21">
      <c r="D475" s="45" t="str">
        <f>IF(AND(行业估值!$B$39=$G475,COUNTIF($G$2:$G$2552,$G475)&gt;=1),COUNTIF($G$2:G475,$G475),"")</f>
        <v/>
      </c>
      <c r="E475" s="65" t="str">
        <f t="shared" si="35"/>
        <v>002013.SZ</v>
      </c>
      <c r="F475" s="65" t="str">
        <f t="shared" si="36"/>
        <v>中航机电</v>
      </c>
      <c r="G475" s="34" t="str">
        <f>IF(E475="","",IF(行业估值!$C$5="申万行业",[1]!EM_S_INFO_INDUSTRY_SW2014(E475,"1"),IF(行业估值!$C$5="证监会行业",[1]!EM_S_INFO_INDUSTRY_CSRC1(E475,"1"),[1]!EM_S_INFO_INDUSTRY_EM2016(E475,"1"))))</f>
        <v>国防与装备</v>
      </c>
      <c r="H475" s="34" t="str">
        <f>IF(E475="","",IF($H$1="上证50",[1]!EM_S_INFO_COMPINDEX(E475,"000016"),"")&amp;IF($H$1="上证180",[1]!EM_S_INFO_COMPINDEX(E475,"000010"),"")&amp;IF($H$1="沪深300",[1]!EM_S_INFO_COMPINDEX(E475,"000300"),"")&amp;IF(AND($H$1="上证A股",RIGHT(E475,2)="SH"),"是","")&amp;IF(AND($H$1="深证A股",RIGHT(E475,2)="SZ"),"是","")&amp;IF(AND($H$1="创业板",LEFT(E475,1)-3=0),"是","")&amp;IF(AND($H$1="全部A股",E475&lt;&gt;0),"是","")&amp;IF(AND($H$1="中小板",LEFT(E475,3)="002"),"是",""))</f>
        <v>是</v>
      </c>
      <c r="I475" s="46">
        <f ca="1">IF(E475="","",IF(OR([1]!EM_S_VAL_MV(E475,deadline)="",[1]!EM_S_VAL_MV(E475,deadline)="--",[1]!EM_S_VAL_MV(E475,deadline)="null"),0,[1]!EM_S_VAL_MV(E475,deadline)/100000000))</f>
        <v>228.06758540319998</v>
      </c>
      <c r="J475" s="46">
        <f ca="1">IF(E475="","",IF(RIGHT(LEFT($J$1,6),3)="TTM",[1]!EM_S_FA_PROFIT_TTM(E475,LEFT(RIGHT($J$1,11),10),1)/100000000,[1]!EM_S_STM07_IS(E475,61,LEFT(RIGHT($J$1,5),4)&amp;"-12-31",1)/100000000))</f>
        <v>9.5270969144000013</v>
      </c>
      <c r="K475" s="36">
        <f t="shared" ca="1" si="37"/>
        <v>23.938833356306134</v>
      </c>
      <c r="L475" s="46">
        <f ca="1">IF(E475="","",IF(ISERROR(IF(行业估值!$E$7="最新年报",[1]!EM_S_STM07_BS(E475,140,LEFT(RIGHT($L$1,5),4)&amp;"-12-31",1)/100000000,[1]!EM_S_STM07_BS(E475,140,LEFT(RIGHT($L$1,11),10),1)/100000000)),0,IF(行业估值!$E$7="最新年报",[1]!EM_S_STM07_BS(E475,140,LEFT(RIGHT($L$1,5),4)&amp;"-12-31",1)/100000000,[1]!EM_S_STM07_BS(E475,140,LEFT(RIGHT($L$1,11),10),1)/100000000)))</f>
        <v>96.103412342600009</v>
      </c>
      <c r="M475" s="36">
        <f t="shared" ca="1" si="38"/>
        <v>2.3731476317423525</v>
      </c>
      <c r="N475" s="37">
        <f ca="1">IF(E475="","",IF(ISERROR([1]!EM_S_EST_NETPROFIT(E475,行业估值!$E$6,deadline)/100000000),"-",[1]!EM_S_EST_NETPROFIT(E475,行业估值!$E$6,deadline)/100000000))</f>
        <v>9.5566833333333321</v>
      </c>
      <c r="O475" s="36">
        <f t="shared" ca="1" si="39"/>
        <v>23.864721415191116</v>
      </c>
      <c r="T475" s="64" t="s">
        <v>1021</v>
      </c>
      <c r="U475" s="64" t="s">
        <v>1022</v>
      </c>
    </row>
    <row r="476" spans="4:21">
      <c r="D476" s="45" t="str">
        <f>IF(AND(行业估值!$B$39=$G476,COUNTIF($G$2:$G$2552,$G476)&gt;=1),COUNTIF($G$2:G476,$G476),"")</f>
        <v/>
      </c>
      <c r="E476" s="65" t="str">
        <f t="shared" si="35"/>
        <v>002014.SZ</v>
      </c>
      <c r="F476" s="65" t="str">
        <f t="shared" si="36"/>
        <v>永新股份</v>
      </c>
      <c r="G476" s="34" t="str">
        <f>IF(E476="","",IF(行业估值!$C$5="申万行业",[1]!EM_S_INFO_INDUSTRY_SW2014(E476,"1"),IF(行业估值!$C$5="证监会行业",[1]!EM_S_INFO_INDUSTRY_CSRC1(E476,"1"),[1]!EM_S_INFO_INDUSTRY_EM2016(E476,"1"))))</f>
        <v>轻工制造</v>
      </c>
      <c r="H476" s="34" t="str">
        <f>IF(E476="","",IF($H$1="上证50",[1]!EM_S_INFO_COMPINDEX(E476,"000016"),"")&amp;IF($H$1="上证180",[1]!EM_S_INFO_COMPINDEX(E476,"000010"),"")&amp;IF($H$1="沪深300",[1]!EM_S_INFO_COMPINDEX(E476,"000300"),"")&amp;IF(AND($H$1="上证A股",RIGHT(E476,2)="SH"),"是","")&amp;IF(AND($H$1="深证A股",RIGHT(E476,2)="SZ"),"是","")&amp;IF(AND($H$1="创业板",LEFT(E476,1)-3=0),"是","")&amp;IF(AND($H$1="全部A股",E476&lt;&gt;0),"是","")&amp;IF(AND($H$1="中小板",LEFT(E476,3)="002"),"是",""))</f>
        <v>是</v>
      </c>
      <c r="I476" s="46">
        <f ca="1">IF(E476="","",IF(OR([1]!EM_S_VAL_MV(E476,deadline)="",[1]!EM_S_VAL_MV(E476,deadline)="--",[1]!EM_S_VAL_MV(E476,deadline)="null"),0,[1]!EM_S_VAL_MV(E476,deadline)/100000000))</f>
        <v>41.649103074800003</v>
      </c>
      <c r="J476" s="46">
        <f ca="1">IF(E476="","",IF(RIGHT(LEFT($J$1,6),3)="TTM",[1]!EM_S_FA_PROFIT_TTM(E476,LEFT(RIGHT($J$1,11),10),1)/100000000,[1]!EM_S_STM07_IS(E476,61,LEFT(RIGHT($J$1,5),4)&amp;"-12-31",1)/100000000))</f>
        <v>2.6523843522999999</v>
      </c>
      <c r="K476" s="36">
        <f t="shared" ca="1" si="37"/>
        <v>15.70251424484699</v>
      </c>
      <c r="L476" s="46">
        <f ca="1">IF(E476="","",IF(ISERROR(IF(行业估值!$E$7="最新年报",[1]!EM_S_STM07_BS(E476,140,LEFT(RIGHT($L$1,5),4)&amp;"-12-31",1)/100000000,[1]!EM_S_STM07_BS(E476,140,LEFT(RIGHT($L$1,11),10),1)/100000000)),0,IF(行业估值!$E$7="最新年报",[1]!EM_S_STM07_BS(E476,140,LEFT(RIGHT($L$1,5),4)&amp;"-12-31",1)/100000000,[1]!EM_S_STM07_BS(E476,140,LEFT(RIGHT($L$1,11),10),1)/100000000)))</f>
        <v>17.7386197573</v>
      </c>
      <c r="M476" s="36">
        <f t="shared" ca="1" si="38"/>
        <v>2.347933697471591</v>
      </c>
      <c r="N476" s="37">
        <f ca="1">IF(E476="","",IF(ISERROR([1]!EM_S_EST_NETPROFIT(E476,行业估值!$E$6,deadline)/100000000),"-",[1]!EM_S_EST_NETPROFIT(E476,行业估值!$E$6,deadline)/100000000))</f>
        <v>2.66</v>
      </c>
      <c r="O476" s="36">
        <f t="shared" ca="1" si="39"/>
        <v>15.657557546917294</v>
      </c>
      <c r="T476" s="64" t="s">
        <v>1023</v>
      </c>
      <c r="U476" s="64" t="s">
        <v>1024</v>
      </c>
    </row>
    <row r="477" spans="4:21">
      <c r="D477" s="45" t="str">
        <f>IF(AND(行业估值!$B$39=$G477,COUNTIF($G$2:$G$2552,$G477)&gt;=1),COUNTIF($G$2:G477,$G477),"")</f>
        <v/>
      </c>
      <c r="E477" s="65" t="str">
        <f t="shared" si="35"/>
        <v>002015.SZ</v>
      </c>
      <c r="F477" s="65" t="str">
        <f t="shared" si="36"/>
        <v>协鑫能科</v>
      </c>
      <c r="G477" s="34" t="str">
        <f>IF(E477="","",IF(行业估值!$C$5="申万行业",[1]!EM_S_INFO_INDUSTRY_SW2014(E477,"1"),IF(行业估值!$C$5="证监会行业",[1]!EM_S_INFO_INDUSTRY_CSRC1(E477,"1"),[1]!EM_S_INFO_INDUSTRY_EM2016(E477,"1"))))</f>
        <v>公用事业</v>
      </c>
      <c r="H477" s="34" t="str">
        <f>IF(E477="","",IF($H$1="上证50",[1]!EM_S_INFO_COMPINDEX(E477,"000016"),"")&amp;IF($H$1="上证180",[1]!EM_S_INFO_COMPINDEX(E477,"000010"),"")&amp;IF($H$1="沪深300",[1]!EM_S_INFO_COMPINDEX(E477,"000300"),"")&amp;IF(AND($H$1="上证A股",RIGHT(E477,2)="SH"),"是","")&amp;IF(AND($H$1="深证A股",RIGHT(E477,2)="SZ"),"是","")&amp;IF(AND($H$1="创业板",LEFT(E477,1)-3=0),"是","")&amp;IF(AND($H$1="全部A股",E477&lt;&gt;0),"是","")&amp;IF(AND($H$1="中小板",LEFT(E477,3)="002"),"是",""))</f>
        <v>是</v>
      </c>
      <c r="I477" s="46">
        <f ca="1">IF(E477="","",IF(OR([1]!EM_S_VAL_MV(E477,deadline)="",[1]!EM_S_VAL_MV(E477,deadline)="--",[1]!EM_S_VAL_MV(E477,deadline)="null"),0,[1]!EM_S_VAL_MV(E477,deadline)/100000000))</f>
        <v>75.737833471999991</v>
      </c>
      <c r="J477" s="46">
        <f ca="1">IF(E477="","",IF(RIGHT(LEFT($J$1,6),3)="TTM",[1]!EM_S_FA_PROFIT_TTM(E477,LEFT(RIGHT($J$1,11),10),1)/100000000,[1]!EM_S_STM07_IS(E477,61,LEFT(RIGHT($J$1,5),4)&amp;"-12-31",1)/100000000))</f>
        <v>2.9187359470000001</v>
      </c>
      <c r="K477" s="36">
        <f t="shared" ca="1" si="37"/>
        <v>25.948847325448035</v>
      </c>
      <c r="L477" s="46">
        <f ca="1">IF(E477="","",IF(ISERROR(IF(行业估值!$E$7="最新年报",[1]!EM_S_STM07_BS(E477,140,LEFT(RIGHT($L$1,5),4)&amp;"-12-31",1)/100000000,[1]!EM_S_STM07_BS(E477,140,LEFT(RIGHT($L$1,11),10),1)/100000000)),0,IF(行业估值!$E$7="最新年报",[1]!EM_S_STM07_BS(E477,140,LEFT(RIGHT($L$1,5),4)&amp;"-12-31",1)/100000000,[1]!EM_S_STM07_BS(E477,140,LEFT(RIGHT($L$1,11),10),1)/100000000)))</f>
        <v>47.062865572100002</v>
      </c>
      <c r="M477" s="36">
        <f t="shared" ca="1" si="38"/>
        <v>1.6092907338158176</v>
      </c>
      <c r="N477" s="37">
        <f ca="1">IF(E477="","",IF(ISERROR([1]!EM_S_EST_NETPROFIT(E477,行业估值!$E$6,deadline)/100000000),"-",[1]!EM_S_EST_NETPROFIT(E477,行业估值!$E$6,deadline)/100000000))</f>
        <v>5.1230000000000002</v>
      </c>
      <c r="O477" s="36">
        <f t="shared" ca="1" si="39"/>
        <v>14.783883168455981</v>
      </c>
      <c r="T477" s="64" t="s">
        <v>7207</v>
      </c>
      <c r="U477" s="64" t="s">
        <v>1025</v>
      </c>
    </row>
    <row r="478" spans="4:21">
      <c r="D478" s="45" t="str">
        <f>IF(AND(行业估值!$B$39=$G478,COUNTIF($G$2:$G$2552,$G478)&gt;=1),COUNTIF($G$2:G478,$G478),"")</f>
        <v/>
      </c>
      <c r="E478" s="65" t="str">
        <f t="shared" si="35"/>
        <v>002016.SZ</v>
      </c>
      <c r="F478" s="65" t="str">
        <f t="shared" si="36"/>
        <v>世荣兆业</v>
      </c>
      <c r="G478" s="34" t="str">
        <f>IF(E478="","",IF(行业估值!$C$5="申万行业",[1]!EM_S_INFO_INDUSTRY_SW2014(E478,"1"),IF(行业估值!$C$5="证监会行业",[1]!EM_S_INFO_INDUSTRY_CSRC1(E478,"1"),[1]!EM_S_INFO_INDUSTRY_EM2016(E478,"1"))))</f>
        <v>房地产</v>
      </c>
      <c r="H478" s="34" t="str">
        <f>IF(E478="","",IF($H$1="上证50",[1]!EM_S_INFO_COMPINDEX(E478,"000016"),"")&amp;IF($H$1="上证180",[1]!EM_S_INFO_COMPINDEX(E478,"000010"),"")&amp;IF($H$1="沪深300",[1]!EM_S_INFO_COMPINDEX(E478,"000300"),"")&amp;IF(AND($H$1="上证A股",RIGHT(E478,2)="SH"),"是","")&amp;IF(AND($H$1="深证A股",RIGHT(E478,2)="SZ"),"是","")&amp;IF(AND($H$1="创业板",LEFT(E478,1)-3=0),"是","")&amp;IF(AND($H$1="全部A股",E478&lt;&gt;0),"是","")&amp;IF(AND($H$1="中小板",LEFT(E478,3)="002"),"是",""))</f>
        <v>是</v>
      </c>
      <c r="I478" s="46">
        <f ca="1">IF(E478="","",IF(OR([1]!EM_S_VAL_MV(E478,deadline)="",[1]!EM_S_VAL_MV(E478,deadline)="--",[1]!EM_S_VAL_MV(E478,deadline)="null"),0,[1]!EM_S_VAL_MV(E478,deadline)/100000000))</f>
        <v>68.934947846400007</v>
      </c>
      <c r="J478" s="46">
        <f ca="1">IF(E478="","",IF(RIGHT(LEFT($J$1,6),3)="TTM",[1]!EM_S_FA_PROFIT_TTM(E478,LEFT(RIGHT($J$1,11),10),1)/100000000,[1]!EM_S_STM07_IS(E478,61,LEFT(RIGHT($J$1,5),4)&amp;"-12-31",1)/100000000))</f>
        <v>9.7188003780999992</v>
      </c>
      <c r="K478" s="36">
        <f t="shared" ca="1" si="37"/>
        <v>7.0929482204136614</v>
      </c>
      <c r="L478" s="46">
        <f ca="1">IF(E478="","",IF(ISERROR(IF(行业估值!$E$7="最新年报",[1]!EM_S_STM07_BS(E478,140,LEFT(RIGHT($L$1,5),4)&amp;"-12-31",1)/100000000,[1]!EM_S_STM07_BS(E478,140,LEFT(RIGHT($L$1,11),10),1)/100000000)),0,IF(行业估值!$E$7="最新年报",[1]!EM_S_STM07_BS(E478,140,LEFT(RIGHT($L$1,5),4)&amp;"-12-31",1)/100000000,[1]!EM_S_STM07_BS(E478,140,LEFT(RIGHT($L$1,11),10),1)/100000000)))</f>
        <v>30.373212280600001</v>
      </c>
      <c r="M478" s="36">
        <f t="shared" ca="1" si="38"/>
        <v>2.2695968806180629</v>
      </c>
      <c r="N478" s="37" t="str">
        <f ca="1">IF(E478="","",IF(ISERROR([1]!EM_S_EST_NETPROFIT(E478,行业估值!$E$6,deadline)/100000000),"-",[1]!EM_S_EST_NETPROFIT(E478,行业估值!$E$6,deadline)/100000000))</f>
        <v>-</v>
      </c>
      <c r="O478" s="36" t="str">
        <f t="shared" ca="1" si="39"/>
        <v>-</v>
      </c>
      <c r="T478" s="64" t="s">
        <v>1026</v>
      </c>
      <c r="U478" s="64" t="s">
        <v>1027</v>
      </c>
    </row>
    <row r="479" spans="4:21">
      <c r="D479" s="45" t="str">
        <f>IF(AND(行业估值!$B$39=$G479,COUNTIF($G$2:$G$2552,$G479)&gt;=1),COUNTIF($G$2:G479,$G479),"")</f>
        <v/>
      </c>
      <c r="E479" s="65" t="str">
        <f t="shared" si="35"/>
        <v>002017.SZ</v>
      </c>
      <c r="F479" s="65" t="str">
        <f t="shared" si="36"/>
        <v>东信和平</v>
      </c>
      <c r="G479" s="34" t="str">
        <f>IF(E479="","",IF(行业估值!$C$5="申万行业",[1]!EM_S_INFO_INDUSTRY_SW2014(E479,"1"),IF(行业估值!$C$5="证监会行业",[1]!EM_S_INFO_INDUSTRY_CSRC1(E479,"1"),[1]!EM_S_INFO_INDUSTRY_EM2016(E479,"1"))))</f>
        <v>信息技术</v>
      </c>
      <c r="H479" s="34" t="str">
        <f>IF(E479="","",IF($H$1="上证50",[1]!EM_S_INFO_COMPINDEX(E479,"000016"),"")&amp;IF($H$1="上证180",[1]!EM_S_INFO_COMPINDEX(E479,"000010"),"")&amp;IF($H$1="沪深300",[1]!EM_S_INFO_COMPINDEX(E479,"000300"),"")&amp;IF(AND($H$1="上证A股",RIGHT(E479,2)="SH"),"是","")&amp;IF(AND($H$1="深证A股",RIGHT(E479,2)="SZ"),"是","")&amp;IF(AND($H$1="创业板",LEFT(E479,1)-3=0),"是","")&amp;IF(AND($H$1="全部A股",E479&lt;&gt;0),"是","")&amp;IF(AND($H$1="中小板",LEFT(E479,3)="002"),"是",""))</f>
        <v>是</v>
      </c>
      <c r="I479" s="46">
        <f ca="1">IF(E479="","",IF(OR([1]!EM_S_VAL_MV(E479,deadline)="",[1]!EM_S_VAL_MV(E479,deadline)="--",[1]!EM_S_VAL_MV(E479,deadline)="null"),0,[1]!EM_S_VAL_MV(E479,deadline)/100000000))</f>
        <v>71.348476223199995</v>
      </c>
      <c r="J479" s="46">
        <f ca="1">IF(E479="","",IF(RIGHT(LEFT($J$1,6),3)="TTM",[1]!EM_S_FA_PROFIT_TTM(E479,LEFT(RIGHT($J$1,11),10),1)/100000000,[1]!EM_S_STM07_IS(E479,61,LEFT(RIGHT($J$1,5),4)&amp;"-12-31",1)/100000000))</f>
        <v>0.39856964969999997</v>
      </c>
      <c r="K479" s="36">
        <f t="shared" ca="1" si="37"/>
        <v>179.01131277031101</v>
      </c>
      <c r="L479" s="46">
        <f ca="1">IF(E479="","",IF(ISERROR(IF(行业估值!$E$7="最新年报",[1]!EM_S_STM07_BS(E479,140,LEFT(RIGHT($L$1,5),4)&amp;"-12-31",1)/100000000,[1]!EM_S_STM07_BS(E479,140,LEFT(RIGHT($L$1,11),10),1)/100000000)),0,IF(行业估值!$E$7="最新年报",[1]!EM_S_STM07_BS(E479,140,LEFT(RIGHT($L$1,5),4)&amp;"-12-31",1)/100000000,[1]!EM_S_STM07_BS(E479,140,LEFT(RIGHT($L$1,11),10),1)/100000000)))</f>
        <v>13.855566091099998</v>
      </c>
      <c r="M479" s="36">
        <f t="shared" ca="1" si="38"/>
        <v>5.1494450500315585</v>
      </c>
      <c r="N479" s="37" t="str">
        <f ca="1">IF(E479="","",IF(ISERROR([1]!EM_S_EST_NETPROFIT(E479,行业估值!$E$6,deadline)/100000000),"-",[1]!EM_S_EST_NETPROFIT(E479,行业估值!$E$6,deadline)/100000000))</f>
        <v>-</v>
      </c>
      <c r="O479" s="36" t="str">
        <f t="shared" ca="1" si="39"/>
        <v>-</v>
      </c>
      <c r="T479" s="64" t="s">
        <v>1028</v>
      </c>
      <c r="U479" s="64" t="s">
        <v>1029</v>
      </c>
    </row>
    <row r="480" spans="4:21">
      <c r="D480" s="45" t="str">
        <f>IF(AND(行业估值!$B$39=$G480,COUNTIF($G$2:$G$2552,$G480)&gt;=1),COUNTIF($G$2:G480,$G480),"")</f>
        <v/>
      </c>
      <c r="E480" s="65" t="str">
        <f t="shared" si="35"/>
        <v>002019.SZ</v>
      </c>
      <c r="F480" s="65" t="str">
        <f t="shared" si="36"/>
        <v>亿帆医药</v>
      </c>
      <c r="G480" s="34" t="str">
        <f>IF(E480="","",IF(行业估值!$C$5="申万行业",[1]!EM_S_INFO_INDUSTRY_SW2014(E480,"1"),IF(行业估值!$C$5="证监会行业",[1]!EM_S_INFO_INDUSTRY_CSRC1(E480,"1"),[1]!EM_S_INFO_INDUSTRY_EM2016(E480,"1"))))</f>
        <v>医药生物</v>
      </c>
      <c r="H480" s="34" t="str">
        <f>IF(E480="","",IF($H$1="上证50",[1]!EM_S_INFO_COMPINDEX(E480,"000016"),"")&amp;IF($H$1="上证180",[1]!EM_S_INFO_COMPINDEX(E480,"000010"),"")&amp;IF($H$1="沪深300",[1]!EM_S_INFO_COMPINDEX(E480,"000300"),"")&amp;IF(AND($H$1="上证A股",RIGHT(E480,2)="SH"),"是","")&amp;IF(AND($H$1="深证A股",RIGHT(E480,2)="SZ"),"是","")&amp;IF(AND($H$1="创业板",LEFT(E480,1)-3=0),"是","")&amp;IF(AND($H$1="全部A股",E480&lt;&gt;0),"是","")&amp;IF(AND($H$1="中小板",LEFT(E480,3)="002"),"是",""))</f>
        <v>是</v>
      </c>
      <c r="I480" s="46">
        <f ca="1">IF(E480="","",IF(OR([1]!EM_S_VAL_MV(E480,deadline)="",[1]!EM_S_VAL_MV(E480,deadline)="--",[1]!EM_S_VAL_MV(E480,deadline)="null"),0,[1]!EM_S_VAL_MV(E480,deadline)/100000000))</f>
        <v>173.43445489929999</v>
      </c>
      <c r="J480" s="46">
        <f ca="1">IF(E480="","",IF(RIGHT(LEFT($J$1,6),3)="TTM",[1]!EM_S_FA_PROFIT_TTM(E480,LEFT(RIGHT($J$1,11),10),1)/100000000,[1]!EM_S_STM07_IS(E480,61,LEFT(RIGHT($J$1,5),4)&amp;"-12-31",1)/100000000))</f>
        <v>7.3249848988999995</v>
      </c>
      <c r="K480" s="36">
        <f t="shared" ca="1" si="37"/>
        <v>23.677107501661173</v>
      </c>
      <c r="L480" s="46">
        <f ca="1">IF(E480="","",IF(ISERROR(IF(行业估值!$E$7="最新年报",[1]!EM_S_STM07_BS(E480,140,LEFT(RIGHT($L$1,5),4)&amp;"-12-31",1)/100000000,[1]!EM_S_STM07_BS(E480,140,LEFT(RIGHT($L$1,11),10),1)/100000000)),0,IF(行业估值!$E$7="最新年报",[1]!EM_S_STM07_BS(E480,140,LEFT(RIGHT($L$1,5),4)&amp;"-12-31",1)/100000000,[1]!EM_S_STM07_BS(E480,140,LEFT(RIGHT($L$1,11),10),1)/100000000)))</f>
        <v>72.836312741400008</v>
      </c>
      <c r="M480" s="36">
        <f t="shared" ca="1" si="38"/>
        <v>2.3811536906744073</v>
      </c>
      <c r="N480" s="37">
        <f ca="1">IF(E480="","",IF(ISERROR([1]!EM_S_EST_NETPROFIT(E480,行业估值!$E$6,deadline)/100000000),"-",[1]!EM_S_EST_NETPROFIT(E480,行业估值!$E$6,deadline)/100000000))</f>
        <v>10.4207</v>
      </c>
      <c r="O480" s="36">
        <f t="shared" ca="1" si="39"/>
        <v>16.643263398744804</v>
      </c>
      <c r="T480" s="64" t="s">
        <v>1030</v>
      </c>
      <c r="U480" s="64" t="s">
        <v>1031</v>
      </c>
    </row>
    <row r="481" spans="4:21">
      <c r="D481" s="45" t="str">
        <f>IF(AND(行业估值!$B$39=$G481,COUNTIF($G$2:$G$2552,$G481)&gt;=1),COUNTIF($G$2:G481,$G481),"")</f>
        <v/>
      </c>
      <c r="E481" s="65" t="str">
        <f t="shared" si="35"/>
        <v>002020.SZ</v>
      </c>
      <c r="F481" s="65" t="str">
        <f t="shared" si="36"/>
        <v>京新药业</v>
      </c>
      <c r="G481" s="34" t="str">
        <f>IF(E481="","",IF(行业估值!$C$5="申万行业",[1]!EM_S_INFO_INDUSTRY_SW2014(E481,"1"),IF(行业估值!$C$5="证监会行业",[1]!EM_S_INFO_INDUSTRY_CSRC1(E481,"1"),[1]!EM_S_INFO_INDUSTRY_EM2016(E481,"1"))))</f>
        <v>医药生物</v>
      </c>
      <c r="H481" s="34" t="str">
        <f>IF(E481="","",IF($H$1="上证50",[1]!EM_S_INFO_COMPINDEX(E481,"000016"),"")&amp;IF($H$1="上证180",[1]!EM_S_INFO_COMPINDEX(E481,"000010"),"")&amp;IF($H$1="沪深300",[1]!EM_S_INFO_COMPINDEX(E481,"000300"),"")&amp;IF(AND($H$1="上证A股",RIGHT(E481,2)="SH"),"是","")&amp;IF(AND($H$1="深证A股",RIGHT(E481,2)="SZ"),"是","")&amp;IF(AND($H$1="创业板",LEFT(E481,1)-3=0),"是","")&amp;IF(AND($H$1="全部A股",E481&lt;&gt;0),"是","")&amp;IF(AND($H$1="中小板",LEFT(E481,3)="002"),"是",""))</f>
        <v>是</v>
      </c>
      <c r="I481" s="46">
        <f ca="1">IF(E481="","",IF(OR([1]!EM_S_VAL_MV(E481,deadline)="",[1]!EM_S_VAL_MV(E481,deadline)="--",[1]!EM_S_VAL_MV(E481,deadline)="null"),0,[1]!EM_S_VAL_MV(E481,deadline)/100000000))</f>
        <v>73.139584799999994</v>
      </c>
      <c r="J481" s="46">
        <f ca="1">IF(E481="","",IF(RIGHT(LEFT($J$1,6),3)="TTM",[1]!EM_S_FA_PROFIT_TTM(E481,LEFT(RIGHT($J$1,11),10),1)/100000000,[1]!EM_S_STM07_IS(E481,61,LEFT(RIGHT($J$1,5),4)&amp;"-12-31",1)/100000000))</f>
        <v>5.2099468250000003</v>
      </c>
      <c r="K481" s="36">
        <f t="shared" ca="1" si="37"/>
        <v>14.038451304155103</v>
      </c>
      <c r="L481" s="46">
        <f ca="1">IF(E481="","",IF(ISERROR(IF(行业估值!$E$7="最新年报",[1]!EM_S_STM07_BS(E481,140,LEFT(RIGHT($L$1,5),4)&amp;"-12-31",1)/100000000,[1]!EM_S_STM07_BS(E481,140,LEFT(RIGHT($L$1,11),10),1)/100000000)),0,IF(行业估值!$E$7="最新年报",[1]!EM_S_STM07_BS(E481,140,LEFT(RIGHT($L$1,5),4)&amp;"-12-31",1)/100000000,[1]!EM_S_STM07_BS(E481,140,LEFT(RIGHT($L$1,11),10),1)/100000000)))</f>
        <v>37.208405949800003</v>
      </c>
      <c r="M481" s="36">
        <f t="shared" ca="1" si="38"/>
        <v>1.9656736947741542</v>
      </c>
      <c r="N481" s="37">
        <f ca="1">IF(E481="","",IF(ISERROR([1]!EM_S_EST_NETPROFIT(E481,行业估值!$E$6,deadline)/100000000),"-",[1]!EM_S_EST_NETPROFIT(E481,行业估值!$E$6,deadline)/100000000))</f>
        <v>5.1887888888888893</v>
      </c>
      <c r="O481" s="36">
        <f t="shared" ca="1" si="39"/>
        <v>14.095694846367486</v>
      </c>
      <c r="T481" s="64" t="s">
        <v>1032</v>
      </c>
      <c r="U481" s="64" t="s">
        <v>1033</v>
      </c>
    </row>
    <row r="482" spans="4:21">
      <c r="D482" s="45">
        <f>IF(AND(行业估值!$B$39=$G482,COUNTIF($G$2:$G$2552,$G482)&gt;=1),COUNTIF($G$2:G482,$G482),"")</f>
        <v>25</v>
      </c>
      <c r="E482" s="65" t="str">
        <f t="shared" si="35"/>
        <v>002021.SZ</v>
      </c>
      <c r="F482" s="65" t="str">
        <f t="shared" si="36"/>
        <v>*ST中捷</v>
      </c>
      <c r="G482" s="34" t="str">
        <f>IF(E482="","",IF(行业估值!$C$5="申万行业",[1]!EM_S_INFO_INDUSTRY_SW2014(E482,"1"),IF(行业估值!$C$5="证监会行业",[1]!EM_S_INFO_INDUSTRY_CSRC1(E482,"1"),[1]!EM_S_INFO_INDUSTRY_EM2016(E482,"1"))))</f>
        <v>机械设备</v>
      </c>
      <c r="H482" s="34" t="str">
        <f>IF(E482="","",IF($H$1="上证50",[1]!EM_S_INFO_COMPINDEX(E482,"000016"),"")&amp;IF($H$1="上证180",[1]!EM_S_INFO_COMPINDEX(E482,"000010"),"")&amp;IF($H$1="沪深300",[1]!EM_S_INFO_COMPINDEX(E482,"000300"),"")&amp;IF(AND($H$1="上证A股",RIGHT(E482,2)="SH"),"是","")&amp;IF(AND($H$1="深证A股",RIGHT(E482,2)="SZ"),"是","")&amp;IF(AND($H$1="创业板",LEFT(E482,1)-3=0),"是","")&amp;IF(AND($H$1="全部A股",E482&lt;&gt;0),"是","")&amp;IF(AND($H$1="中小板",LEFT(E482,3)="002"),"是",""))</f>
        <v>是</v>
      </c>
      <c r="I482" s="46">
        <f ca="1">IF(E482="","",IF(OR([1]!EM_S_VAL_MV(E482,deadline)="",[1]!EM_S_VAL_MV(E482,deadline)="--",[1]!EM_S_VAL_MV(E482,deadline)="null"),0,[1]!EM_S_VAL_MV(E482,deadline)/100000000))</f>
        <v>13.962645312000001</v>
      </c>
      <c r="J482" s="46">
        <f ca="1">IF(E482="","",IF(RIGHT(LEFT($J$1,6),3)="TTM",[1]!EM_S_FA_PROFIT_TTM(E482,LEFT(RIGHT($J$1,11),10),1)/100000000,[1]!EM_S_STM07_IS(E482,61,LEFT(RIGHT($J$1,5),4)&amp;"-12-31",1)/100000000))</f>
        <v>-3.0856482399999998</v>
      </c>
      <c r="K482" s="36">
        <f t="shared" ca="1" si="37"/>
        <v>-4.5250282034740295</v>
      </c>
      <c r="L482" s="46">
        <f ca="1">IF(E482="","",IF(ISERROR(IF(行业估值!$E$7="最新年报",[1]!EM_S_STM07_BS(E482,140,LEFT(RIGHT($L$1,5),4)&amp;"-12-31",1)/100000000,[1]!EM_S_STM07_BS(E482,140,LEFT(RIGHT($L$1,11),10),1)/100000000)),0,IF(行业估值!$E$7="最新年报",[1]!EM_S_STM07_BS(E482,140,LEFT(RIGHT($L$1,5),4)&amp;"-12-31",1)/100000000,[1]!EM_S_STM07_BS(E482,140,LEFT(RIGHT($L$1,11),10),1)/100000000)))</f>
        <v>6.5162482783000009</v>
      </c>
      <c r="M482" s="36">
        <f t="shared" ca="1" si="38"/>
        <v>2.1427429888602498</v>
      </c>
      <c r="N482" s="37" t="str">
        <f ca="1">IF(E482="","",IF(ISERROR([1]!EM_S_EST_NETPROFIT(E482,行业估值!$E$6,deadline)/100000000),"-",[1]!EM_S_EST_NETPROFIT(E482,行业估值!$E$6,deadline)/100000000))</f>
        <v>-</v>
      </c>
      <c r="O482" s="36" t="str">
        <f t="shared" ca="1" si="39"/>
        <v>-</v>
      </c>
      <c r="T482" s="64" t="s">
        <v>7208</v>
      </c>
      <c r="U482" s="64" t="s">
        <v>1034</v>
      </c>
    </row>
    <row r="483" spans="4:21">
      <c r="D483" s="45" t="str">
        <f>IF(AND(行业估值!$B$39=$G483,COUNTIF($G$2:$G$2552,$G483)&gt;=1),COUNTIF($G$2:G483,$G483),"")</f>
        <v/>
      </c>
      <c r="E483" s="65" t="str">
        <f t="shared" si="35"/>
        <v>002022.SZ</v>
      </c>
      <c r="F483" s="65" t="str">
        <f t="shared" si="36"/>
        <v>科华生物</v>
      </c>
      <c r="G483" s="34" t="str">
        <f>IF(E483="","",IF(行业估值!$C$5="申万行业",[1]!EM_S_INFO_INDUSTRY_SW2014(E483,"1"),IF(行业估值!$C$5="证监会行业",[1]!EM_S_INFO_INDUSTRY_CSRC1(E483,"1"),[1]!EM_S_INFO_INDUSTRY_EM2016(E483,"1"))))</f>
        <v>医药生物</v>
      </c>
      <c r="H483" s="34" t="str">
        <f>IF(E483="","",IF($H$1="上证50",[1]!EM_S_INFO_COMPINDEX(E483,"000016"),"")&amp;IF($H$1="上证180",[1]!EM_S_INFO_COMPINDEX(E483,"000010"),"")&amp;IF($H$1="沪深300",[1]!EM_S_INFO_COMPINDEX(E483,"000300"),"")&amp;IF(AND($H$1="上证A股",RIGHT(E483,2)="SH"),"是","")&amp;IF(AND($H$1="深证A股",RIGHT(E483,2)="SZ"),"是","")&amp;IF(AND($H$1="创业板",LEFT(E483,1)-3=0),"是","")&amp;IF(AND($H$1="全部A股",E483&lt;&gt;0),"是","")&amp;IF(AND($H$1="中小板",LEFT(E483,3)="002"),"是",""))</f>
        <v>是</v>
      </c>
      <c r="I483" s="46">
        <f ca="1">IF(E483="","",IF(OR([1]!EM_S_VAL_MV(E483,deadline)="",[1]!EM_S_VAL_MV(E483,deadline)="--",[1]!EM_S_VAL_MV(E483,deadline)="null"),0,[1]!EM_S_VAL_MV(E483,deadline)/100000000))</f>
        <v>57.911199293199999</v>
      </c>
      <c r="J483" s="46">
        <f ca="1">IF(E483="","",IF(RIGHT(LEFT($J$1,6),3)="TTM",[1]!EM_S_FA_PROFIT_TTM(E483,LEFT(RIGHT($J$1,11),10),1)/100000000,[1]!EM_S_STM07_IS(E483,61,LEFT(RIGHT($J$1,5),4)&amp;"-12-31",1)/100000000))</f>
        <v>2.8750910748000003</v>
      </c>
      <c r="K483" s="36">
        <f t="shared" ca="1" si="37"/>
        <v>20.142387766700043</v>
      </c>
      <c r="L483" s="46">
        <f ca="1">IF(E483="","",IF(ISERROR(IF(行业估值!$E$7="最新年报",[1]!EM_S_STM07_BS(E483,140,LEFT(RIGHT($L$1,5),4)&amp;"-12-31",1)/100000000,[1]!EM_S_STM07_BS(E483,140,LEFT(RIGHT($L$1,11),10),1)/100000000)),0,IF(行业估值!$E$7="最新年报",[1]!EM_S_STM07_BS(E483,140,LEFT(RIGHT($L$1,5),4)&amp;"-12-31",1)/100000000,[1]!EM_S_STM07_BS(E483,140,LEFT(RIGHT($L$1,11),10),1)/100000000)))</f>
        <v>23.377716300700001</v>
      </c>
      <c r="M483" s="36">
        <f t="shared" ca="1" si="38"/>
        <v>2.4771965981752442</v>
      </c>
      <c r="N483" s="37" t="str">
        <f ca="1">IF(E483="","",IF(ISERROR([1]!EM_S_EST_NETPROFIT(E483,行业估值!$E$6,deadline)/100000000),"-",[1]!EM_S_EST_NETPROFIT(E483,行业估值!$E$6,deadline)/100000000))</f>
        <v>-</v>
      </c>
      <c r="O483" s="36" t="str">
        <f t="shared" ca="1" si="39"/>
        <v>-</v>
      </c>
      <c r="T483" s="64" t="s">
        <v>1035</v>
      </c>
      <c r="U483" s="64" t="s">
        <v>1036</v>
      </c>
    </row>
    <row r="484" spans="4:21">
      <c r="D484" s="45" t="str">
        <f>IF(AND(行业估值!$B$39=$G484,COUNTIF($G$2:$G$2552,$G484)&gt;=1),COUNTIF($G$2:G484,$G484),"")</f>
        <v/>
      </c>
      <c r="E484" s="65" t="str">
        <f t="shared" si="35"/>
        <v>002023.SZ</v>
      </c>
      <c r="F484" s="65" t="str">
        <f t="shared" si="36"/>
        <v>海特高新</v>
      </c>
      <c r="G484" s="34" t="str">
        <f>IF(E484="","",IF(行业估值!$C$5="申万行业",[1]!EM_S_INFO_INDUSTRY_SW2014(E484,"1"),IF(行业估值!$C$5="证监会行业",[1]!EM_S_INFO_INDUSTRY_CSRC1(E484,"1"),[1]!EM_S_INFO_INDUSTRY_EM2016(E484,"1"))))</f>
        <v>国防与装备</v>
      </c>
      <c r="H484" s="34" t="str">
        <f>IF(E484="","",IF($H$1="上证50",[1]!EM_S_INFO_COMPINDEX(E484,"000016"),"")&amp;IF($H$1="上证180",[1]!EM_S_INFO_COMPINDEX(E484,"000010"),"")&amp;IF($H$1="沪深300",[1]!EM_S_INFO_COMPINDEX(E484,"000300"),"")&amp;IF(AND($H$1="上证A股",RIGHT(E484,2)="SH"),"是","")&amp;IF(AND($H$1="深证A股",RIGHT(E484,2)="SZ"),"是","")&amp;IF(AND($H$1="创业板",LEFT(E484,1)-3=0),"是","")&amp;IF(AND($H$1="全部A股",E484&lt;&gt;0),"是","")&amp;IF(AND($H$1="中小板",LEFT(E484,3)="002"),"是",""))</f>
        <v>是</v>
      </c>
      <c r="I484" s="46">
        <f ca="1">IF(E484="","",IF(OR([1]!EM_S_VAL_MV(E484,deadline)="",[1]!EM_S_VAL_MV(E484,deadline)="--",[1]!EM_S_VAL_MV(E484,deadline)="null"),0,[1]!EM_S_VAL_MV(E484,deadline)/100000000))</f>
        <v>81.052316421300006</v>
      </c>
      <c r="J484" s="46">
        <f ca="1">IF(E484="","",IF(RIGHT(LEFT($J$1,6),3)="TTM",[1]!EM_S_FA_PROFIT_TTM(E484,LEFT(RIGHT($J$1,11),10),1)/100000000,[1]!EM_S_STM07_IS(E484,61,LEFT(RIGHT($J$1,5),4)&amp;"-12-31",1)/100000000))</f>
        <v>0.43573415430000001</v>
      </c>
      <c r="K484" s="36">
        <f t="shared" ca="1" si="37"/>
        <v>186.01322761009925</v>
      </c>
      <c r="L484" s="46">
        <f ca="1">IF(E484="","",IF(ISERROR(IF(行业估值!$E$7="最新年报",[1]!EM_S_STM07_BS(E484,140,LEFT(RIGHT($L$1,5),4)&amp;"-12-31",1)/100000000,[1]!EM_S_STM07_BS(E484,140,LEFT(RIGHT($L$1,11),10),1)/100000000)),0,IF(行业估值!$E$7="最新年报",[1]!EM_S_STM07_BS(E484,140,LEFT(RIGHT($L$1,5),4)&amp;"-12-31",1)/100000000,[1]!EM_S_STM07_BS(E484,140,LEFT(RIGHT($L$1,11),10),1)/100000000)))</f>
        <v>35.510307263800001</v>
      </c>
      <c r="M484" s="36">
        <f t="shared" ca="1" si="38"/>
        <v>2.2825011290151958</v>
      </c>
      <c r="N484" s="37">
        <f ca="1">IF(E484="","",IF(ISERROR([1]!EM_S_EST_NETPROFIT(E484,行业估值!$E$6,deadline)/100000000),"-",[1]!EM_S_EST_NETPROFIT(E484,行业估值!$E$6,deadline)/100000000))</f>
        <v>0.78500000000000003</v>
      </c>
      <c r="O484" s="36">
        <f t="shared" ca="1" si="39"/>
        <v>103.25135849847135</v>
      </c>
      <c r="T484" s="64" t="s">
        <v>1037</v>
      </c>
      <c r="U484" s="64" t="s">
        <v>1038</v>
      </c>
    </row>
    <row r="485" spans="4:21">
      <c r="D485" s="45" t="str">
        <f>IF(AND(行业估值!$B$39=$G485,COUNTIF($G$2:$G$2552,$G485)&gt;=1),COUNTIF($G$2:G485,$G485),"")</f>
        <v/>
      </c>
      <c r="E485" s="65" t="str">
        <f t="shared" si="35"/>
        <v>002024.SZ</v>
      </c>
      <c r="F485" s="65" t="str">
        <f t="shared" si="36"/>
        <v>苏宁易购</v>
      </c>
      <c r="G485" s="34" t="str">
        <f>IF(E485="","",IF(行业估值!$C$5="申万行业",[1]!EM_S_INFO_INDUSTRY_SW2014(E485,"1"),IF(行业估值!$C$5="证监会行业",[1]!EM_S_INFO_INDUSTRY_CSRC1(E485,"1"),[1]!EM_S_INFO_INDUSTRY_EM2016(E485,"1"))))</f>
        <v>商贸零售</v>
      </c>
      <c r="H485" s="34" t="str">
        <f>IF(E485="","",IF($H$1="上证50",[1]!EM_S_INFO_COMPINDEX(E485,"000016"),"")&amp;IF($H$1="上证180",[1]!EM_S_INFO_COMPINDEX(E485,"000010"),"")&amp;IF($H$1="沪深300",[1]!EM_S_INFO_COMPINDEX(E485,"000300"),"")&amp;IF(AND($H$1="上证A股",RIGHT(E485,2)="SH"),"是","")&amp;IF(AND($H$1="深证A股",RIGHT(E485,2)="SZ"),"是","")&amp;IF(AND($H$1="创业板",LEFT(E485,1)-3=0),"是","")&amp;IF(AND($H$1="全部A股",E485&lt;&gt;0),"是","")&amp;IF(AND($H$1="中小板",LEFT(E485,3)="002"),"是",""))</f>
        <v>是</v>
      </c>
      <c r="I485" s="46">
        <f ca="1">IF(E485="","",IF(OR([1]!EM_S_VAL_MV(E485,deadline)="",[1]!EM_S_VAL_MV(E485,deadline)="--",[1]!EM_S_VAL_MV(E485,deadline)="null"),0,[1]!EM_S_VAL_MV(E485,deadline)/100000000))</f>
        <v>929.14195756899994</v>
      </c>
      <c r="J485" s="46">
        <f ca="1">IF(E485="","",IF(RIGHT(LEFT($J$1,6),3)="TTM",[1]!EM_S_FA_PROFIT_TTM(E485,LEFT(RIGHT($J$1,11),10),1)/100000000,[1]!EM_S_STM07_IS(E485,61,LEFT(RIGHT($J$1,5),4)&amp;"-12-31",1)/100000000))</f>
        <v>187.41777999999999</v>
      </c>
      <c r="K485" s="36">
        <f t="shared" ca="1" si="37"/>
        <v>4.9575977133492879</v>
      </c>
      <c r="L485" s="46">
        <f ca="1">IF(E485="","",IF(ISERROR(IF(行业估值!$E$7="最新年报",[1]!EM_S_STM07_BS(E485,140,LEFT(RIGHT($L$1,5),4)&amp;"-12-31",1)/100000000,[1]!EM_S_STM07_BS(E485,140,LEFT(RIGHT($L$1,11),10),1)/100000000)),0,IF(行业估值!$E$7="最新年报",[1]!EM_S_STM07_BS(E485,140,LEFT(RIGHT($L$1,5),4)&amp;"-12-31",1)/100000000,[1]!EM_S_STM07_BS(E485,140,LEFT(RIGHT($L$1,11),10),1)/100000000)))</f>
        <v>909.41768999999999</v>
      </c>
      <c r="M485" s="36">
        <f t="shared" ca="1" si="38"/>
        <v>1.0216888980562935</v>
      </c>
      <c r="N485" s="37">
        <f ca="1">IF(E485="","",IF(ISERROR([1]!EM_S_EST_NETPROFIT(E485,行业估值!$E$6,deadline)/100000000),"-",[1]!EM_S_EST_NETPROFIT(E485,行业估值!$E$6,deadline)/100000000))</f>
        <v>130.73490454545453</v>
      </c>
      <c r="O485" s="36">
        <f t="shared" ca="1" si="39"/>
        <v>7.1070687724864747</v>
      </c>
      <c r="T485" s="64" t="s">
        <v>1039</v>
      </c>
      <c r="U485" s="64" t="s">
        <v>1040</v>
      </c>
    </row>
    <row r="486" spans="4:21">
      <c r="D486" s="45" t="str">
        <f>IF(AND(行业估值!$B$39=$G486,COUNTIF($G$2:$G$2552,$G486)&gt;=1),COUNTIF($G$2:G486,$G486),"")</f>
        <v/>
      </c>
      <c r="E486" s="65" t="str">
        <f t="shared" si="35"/>
        <v>002025.SZ</v>
      </c>
      <c r="F486" s="65" t="str">
        <f t="shared" si="36"/>
        <v>航天电器</v>
      </c>
      <c r="G486" s="34" t="str">
        <f>IF(E486="","",IF(行业估值!$C$5="申万行业",[1]!EM_S_INFO_INDUSTRY_SW2014(E486,"1"),IF(行业估值!$C$5="证监会行业",[1]!EM_S_INFO_INDUSTRY_CSRC1(E486,"1"),[1]!EM_S_INFO_INDUSTRY_EM2016(E486,"1"))))</f>
        <v>电子设备</v>
      </c>
      <c r="H486" s="34" t="str">
        <f>IF(E486="","",IF($H$1="上证50",[1]!EM_S_INFO_COMPINDEX(E486,"000016"),"")&amp;IF($H$1="上证180",[1]!EM_S_INFO_COMPINDEX(E486,"000010"),"")&amp;IF($H$1="沪深300",[1]!EM_S_INFO_COMPINDEX(E486,"000300"),"")&amp;IF(AND($H$1="上证A股",RIGHT(E486,2)="SH"),"是","")&amp;IF(AND($H$1="深证A股",RIGHT(E486,2)="SZ"),"是","")&amp;IF(AND($H$1="创业板",LEFT(E486,1)-3=0),"是","")&amp;IF(AND($H$1="全部A股",E486&lt;&gt;0),"是","")&amp;IF(AND($H$1="中小板",LEFT(E486,3)="002"),"是",""))</f>
        <v>是</v>
      </c>
      <c r="I486" s="46">
        <f ca="1">IF(E486="","",IF(OR([1]!EM_S_VAL_MV(E486,deadline)="",[1]!EM_S_VAL_MV(E486,deadline)="--",[1]!EM_S_VAL_MV(E486,deadline)="null"),0,[1]!EM_S_VAL_MV(E486,deadline)/100000000))</f>
        <v>106.2204</v>
      </c>
      <c r="J486" s="46">
        <f ca="1">IF(E486="","",IF(RIGHT(LEFT($J$1,6),3)="TTM",[1]!EM_S_FA_PROFIT_TTM(E486,LEFT(RIGHT($J$1,11),10),1)/100000000,[1]!EM_S_STM07_IS(E486,61,LEFT(RIGHT($J$1,5),4)&amp;"-12-31",1)/100000000))</f>
        <v>4.5176029377999996</v>
      </c>
      <c r="K486" s="36">
        <f t="shared" ca="1" si="37"/>
        <v>23.51255775739504</v>
      </c>
      <c r="L486" s="46">
        <f ca="1">IF(E486="","",IF(ISERROR(IF(行业估值!$E$7="最新年报",[1]!EM_S_STM07_BS(E486,140,LEFT(RIGHT($L$1,5),4)&amp;"-12-31",1)/100000000,[1]!EM_S_STM07_BS(E486,140,LEFT(RIGHT($L$1,11),10),1)/100000000)),0,IF(行业估值!$E$7="最新年报",[1]!EM_S_STM07_BS(E486,140,LEFT(RIGHT($L$1,5),4)&amp;"-12-31",1)/100000000,[1]!EM_S_STM07_BS(E486,140,LEFT(RIGHT($L$1,11),10),1)/100000000)))</f>
        <v>29.3025050595</v>
      </c>
      <c r="M486" s="36">
        <f t="shared" ca="1" si="38"/>
        <v>3.6249597017154302</v>
      </c>
      <c r="N486" s="37">
        <f ca="1">IF(E486="","",IF(ISERROR([1]!EM_S_EST_NETPROFIT(E486,行业估值!$E$6,deadline)/100000000),"-",[1]!EM_S_EST_NETPROFIT(E486,行业估值!$E$6,deadline)/100000000))</f>
        <v>4.255370833333334</v>
      </c>
      <c r="O486" s="36">
        <f t="shared" ca="1" si="39"/>
        <v>24.961490821892721</v>
      </c>
      <c r="T486" s="64" t="s">
        <v>1041</v>
      </c>
      <c r="U486" s="64" t="s">
        <v>1042</v>
      </c>
    </row>
    <row r="487" spans="4:21">
      <c r="D487" s="45">
        <f>IF(AND(行业估值!$B$39=$G487,COUNTIF($G$2:$G$2552,$G487)&gt;=1),COUNTIF($G$2:G487,$G487),"")</f>
        <v>26</v>
      </c>
      <c r="E487" s="65" t="str">
        <f t="shared" si="35"/>
        <v>002026.SZ</v>
      </c>
      <c r="F487" s="65" t="str">
        <f t="shared" si="36"/>
        <v>山东威达</v>
      </c>
      <c r="G487" s="34" t="str">
        <f>IF(E487="","",IF(行业估值!$C$5="申万行业",[1]!EM_S_INFO_INDUSTRY_SW2014(E487,"1"),IF(行业估值!$C$5="证监会行业",[1]!EM_S_INFO_INDUSTRY_CSRC1(E487,"1"),[1]!EM_S_INFO_INDUSTRY_EM2016(E487,"1"))))</f>
        <v>机械设备</v>
      </c>
      <c r="H487" s="34" t="str">
        <f>IF(E487="","",IF($H$1="上证50",[1]!EM_S_INFO_COMPINDEX(E487,"000016"),"")&amp;IF($H$1="上证180",[1]!EM_S_INFO_COMPINDEX(E487,"000010"),"")&amp;IF($H$1="沪深300",[1]!EM_S_INFO_COMPINDEX(E487,"000300"),"")&amp;IF(AND($H$1="上证A股",RIGHT(E487,2)="SH"),"是","")&amp;IF(AND($H$1="深证A股",RIGHT(E487,2)="SZ"),"是","")&amp;IF(AND($H$1="创业板",LEFT(E487,1)-3=0),"是","")&amp;IF(AND($H$1="全部A股",E487&lt;&gt;0),"是","")&amp;IF(AND($H$1="中小板",LEFT(E487,3)="002"),"是",""))</f>
        <v>是</v>
      </c>
      <c r="I487" s="46">
        <f ca="1">IF(E487="","",IF(OR([1]!EM_S_VAL_MV(E487,deadline)="",[1]!EM_S_VAL_MV(E487,deadline)="--",[1]!EM_S_VAL_MV(E487,deadline)="null"),0,[1]!EM_S_VAL_MV(E487,deadline)/100000000))</f>
        <v>21.761098104200002</v>
      </c>
      <c r="J487" s="46">
        <f ca="1">IF(E487="","",IF(RIGHT(LEFT($J$1,6),3)="TTM",[1]!EM_S_FA_PROFIT_TTM(E487,LEFT(RIGHT($J$1,11),10),1)/100000000,[1]!EM_S_STM07_IS(E487,61,LEFT(RIGHT($J$1,5),4)&amp;"-12-31",1)/100000000))</f>
        <v>1.0918351512</v>
      </c>
      <c r="K487" s="36">
        <f t="shared" ca="1" si="37"/>
        <v>19.930754272092354</v>
      </c>
      <c r="L487" s="46">
        <f ca="1">IF(E487="","",IF(ISERROR(IF(行业估值!$E$7="最新年报",[1]!EM_S_STM07_BS(E487,140,LEFT(RIGHT($L$1,5),4)&amp;"-12-31",1)/100000000,[1]!EM_S_STM07_BS(E487,140,LEFT(RIGHT($L$1,11),10),1)/100000000)),0,IF(行业估值!$E$7="最新年报",[1]!EM_S_STM07_BS(E487,140,LEFT(RIGHT($L$1,5),4)&amp;"-12-31",1)/100000000,[1]!EM_S_STM07_BS(E487,140,LEFT(RIGHT($L$1,11),10),1)/100000000)))</f>
        <v>25.5201669641</v>
      </c>
      <c r="M487" s="36">
        <f t="shared" ca="1" si="38"/>
        <v>0.85270202717764365</v>
      </c>
      <c r="N487" s="37" t="str">
        <f ca="1">IF(E487="","",IF(ISERROR([1]!EM_S_EST_NETPROFIT(E487,行业估值!$E$6,deadline)/100000000),"-",[1]!EM_S_EST_NETPROFIT(E487,行业估值!$E$6,deadline)/100000000))</f>
        <v>-</v>
      </c>
      <c r="O487" s="36" t="str">
        <f t="shared" ca="1" si="39"/>
        <v>-</v>
      </c>
      <c r="T487" s="64" t="s">
        <v>1043</v>
      </c>
      <c r="U487" s="64" t="s">
        <v>1044</v>
      </c>
    </row>
    <row r="488" spans="4:21">
      <c r="D488" s="45" t="str">
        <f>IF(AND(行业估值!$B$39=$G488,COUNTIF($G$2:$G$2552,$G488)&gt;=1),COUNTIF($G$2:G488,$G488),"")</f>
        <v/>
      </c>
      <c r="E488" s="65" t="str">
        <f t="shared" si="35"/>
        <v>002027.SZ</v>
      </c>
      <c r="F488" s="65" t="str">
        <f t="shared" si="36"/>
        <v>分众传媒</v>
      </c>
      <c r="G488" s="34" t="str">
        <f>IF(E488="","",IF(行业估值!$C$5="申万行业",[1]!EM_S_INFO_INDUSTRY_SW2014(E488,"1"),IF(行业估值!$C$5="证监会行业",[1]!EM_S_INFO_INDUSTRY_CSRC1(E488,"1"),[1]!EM_S_INFO_INDUSTRY_EM2016(E488,"1"))))</f>
        <v>互联网</v>
      </c>
      <c r="H488" s="34" t="str">
        <f>IF(E488="","",IF($H$1="上证50",[1]!EM_S_INFO_COMPINDEX(E488,"000016"),"")&amp;IF($H$1="上证180",[1]!EM_S_INFO_COMPINDEX(E488,"000010"),"")&amp;IF($H$1="沪深300",[1]!EM_S_INFO_COMPINDEX(E488,"000300"),"")&amp;IF(AND($H$1="上证A股",RIGHT(E488,2)="SH"),"是","")&amp;IF(AND($H$1="深证A股",RIGHT(E488,2)="SZ"),"是","")&amp;IF(AND($H$1="创业板",LEFT(E488,1)-3=0),"是","")&amp;IF(AND($H$1="全部A股",E488&lt;&gt;0),"是","")&amp;IF(AND($H$1="中小板",LEFT(E488,3)="002"),"是",""))</f>
        <v>是</v>
      </c>
      <c r="I488" s="46">
        <f ca="1">IF(E488="","",IF(OR([1]!EM_S_VAL_MV(E488,deadline)="",[1]!EM_S_VAL_MV(E488,deadline)="--",[1]!EM_S_VAL_MV(E488,deadline)="null"),0,[1]!EM_S_VAL_MV(E488,deadline)/100000000))</f>
        <v>839.57475201600005</v>
      </c>
      <c r="J488" s="46">
        <f ca="1">IF(E488="","",IF(RIGHT(LEFT($J$1,6),3)="TTM",[1]!EM_S_FA_PROFIT_TTM(E488,LEFT(RIGHT($J$1,11),10),1)/100000000,[1]!EM_S_STM07_IS(E488,61,LEFT(RIGHT($J$1,5),4)&amp;"-12-31",1)/100000000))</f>
        <v>23.374367476</v>
      </c>
      <c r="K488" s="36">
        <f t="shared" ca="1" si="37"/>
        <v>35.918608402047525</v>
      </c>
      <c r="L488" s="46">
        <f ca="1">IF(E488="","",IF(ISERROR(IF(行业估值!$E$7="最新年报",[1]!EM_S_STM07_BS(E488,140,LEFT(RIGHT($L$1,5),4)&amp;"-12-31",1)/100000000,[1]!EM_S_STM07_BS(E488,140,LEFT(RIGHT($L$1,11),10),1)/100000000)),0,IF(行业估值!$E$7="最新年报",[1]!EM_S_STM07_BS(E488,140,LEFT(RIGHT($L$1,5),4)&amp;"-12-31",1)/100000000,[1]!EM_S_STM07_BS(E488,140,LEFT(RIGHT($L$1,11),10),1)/100000000)))</f>
        <v>134.71460459459999</v>
      </c>
      <c r="M488" s="36">
        <f t="shared" ca="1" si="38"/>
        <v>6.2322474578205771</v>
      </c>
      <c r="N488" s="37">
        <f ca="1">IF(E488="","",IF(ISERROR([1]!EM_S_EST_NETPROFIT(E488,行业估值!$E$6,deadline)/100000000),"-",[1]!EM_S_EST_NETPROFIT(E488,行业估值!$E$6,deadline)/100000000))</f>
        <v>19.108799999999999</v>
      </c>
      <c r="O488" s="36">
        <f t="shared" ca="1" si="39"/>
        <v>43.936550281336352</v>
      </c>
      <c r="T488" s="64" t="s">
        <v>1045</v>
      </c>
      <c r="U488" s="64" t="s">
        <v>1046</v>
      </c>
    </row>
    <row r="489" spans="4:21">
      <c r="D489" s="45" t="str">
        <f>IF(AND(行业估值!$B$39=$G489,COUNTIF($G$2:$G$2552,$G489)&gt;=1),COUNTIF($G$2:G489,$G489),"")</f>
        <v/>
      </c>
      <c r="E489" s="65" t="str">
        <f t="shared" si="35"/>
        <v>002028.SZ</v>
      </c>
      <c r="F489" s="65" t="str">
        <f t="shared" si="36"/>
        <v>思源电气</v>
      </c>
      <c r="G489" s="34" t="str">
        <f>IF(E489="","",IF(行业估值!$C$5="申万行业",[1]!EM_S_INFO_INDUSTRY_SW2014(E489,"1"),IF(行业估值!$C$5="证监会行业",[1]!EM_S_INFO_INDUSTRY_CSRC1(E489,"1"),[1]!EM_S_INFO_INDUSTRY_EM2016(E489,"1"))))</f>
        <v>电气设备</v>
      </c>
      <c r="H489" s="34" t="str">
        <f>IF(E489="","",IF($H$1="上证50",[1]!EM_S_INFO_COMPINDEX(E489,"000016"),"")&amp;IF($H$1="上证180",[1]!EM_S_INFO_COMPINDEX(E489,"000010"),"")&amp;IF($H$1="沪深300",[1]!EM_S_INFO_COMPINDEX(E489,"000300"),"")&amp;IF(AND($H$1="上证A股",RIGHT(E489,2)="SH"),"是","")&amp;IF(AND($H$1="深证A股",RIGHT(E489,2)="SZ"),"是","")&amp;IF(AND($H$1="创业板",LEFT(E489,1)-3=0),"是","")&amp;IF(AND($H$1="全部A股",E489&lt;&gt;0),"是","")&amp;IF(AND($H$1="中小板",LEFT(E489,3)="002"),"是",""))</f>
        <v>是</v>
      </c>
      <c r="I489" s="46">
        <f ca="1">IF(E489="","",IF(OR([1]!EM_S_VAL_MV(E489,deadline)="",[1]!EM_S_VAL_MV(E489,deadline)="--",[1]!EM_S_VAL_MV(E489,deadline)="null"),0,[1]!EM_S_VAL_MV(E489,deadline)/100000000))</f>
        <v>104.528776275</v>
      </c>
      <c r="J489" s="46">
        <f ca="1">IF(E489="","",IF(RIGHT(LEFT($J$1,6),3)="TTM",[1]!EM_S_FA_PROFIT_TTM(E489,LEFT(RIGHT($J$1,11),10),1)/100000000,[1]!EM_S_STM07_IS(E489,61,LEFT(RIGHT($J$1,5),4)&amp;"-12-31",1)/100000000))</f>
        <v>4.7274213783999999</v>
      </c>
      <c r="K489" s="36">
        <f t="shared" ca="1" si="37"/>
        <v>22.111161224722018</v>
      </c>
      <c r="L489" s="46">
        <f ca="1">IF(E489="","",IF(ISERROR(IF(行业估值!$E$7="最新年报",[1]!EM_S_STM07_BS(E489,140,LEFT(RIGHT($L$1,5),4)&amp;"-12-31",1)/100000000,[1]!EM_S_STM07_BS(E489,140,LEFT(RIGHT($L$1,11),10),1)/100000000)),0,IF(行业估值!$E$7="最新年报",[1]!EM_S_STM07_BS(E489,140,LEFT(RIGHT($L$1,5),4)&amp;"-12-31",1)/100000000,[1]!EM_S_STM07_BS(E489,140,LEFT(RIGHT($L$1,11),10),1)/100000000)))</f>
        <v>49.1140958326</v>
      </c>
      <c r="M489" s="36">
        <f t="shared" ca="1" si="38"/>
        <v>2.1282846503226862</v>
      </c>
      <c r="N489" s="37">
        <f ca="1">IF(E489="","",IF(ISERROR([1]!EM_S_EST_NETPROFIT(E489,行业估值!$E$6,deadline)/100000000),"-",[1]!EM_S_EST_NETPROFIT(E489,行业估值!$E$6,deadline)/100000000))</f>
        <v>5.5966666666666676</v>
      </c>
      <c r="O489" s="36">
        <f t="shared" ca="1" si="39"/>
        <v>18.676970150387131</v>
      </c>
      <c r="T489" s="64" t="s">
        <v>1047</v>
      </c>
      <c r="U489" s="64" t="s">
        <v>1048</v>
      </c>
    </row>
    <row r="490" spans="4:21">
      <c r="D490" s="45" t="str">
        <f>IF(AND(行业估值!$B$39=$G490,COUNTIF($G$2:$G$2552,$G490)&gt;=1),COUNTIF($G$2:G490,$G490),"")</f>
        <v/>
      </c>
      <c r="E490" s="65" t="str">
        <f t="shared" si="35"/>
        <v>002029.SZ</v>
      </c>
      <c r="F490" s="65" t="str">
        <f t="shared" si="36"/>
        <v>七匹狼</v>
      </c>
      <c r="G490" s="34" t="str">
        <f>IF(E490="","",IF(行业估值!$C$5="申万行业",[1]!EM_S_INFO_INDUSTRY_SW2014(E490,"1"),IF(行业估值!$C$5="证监会行业",[1]!EM_S_INFO_INDUSTRY_CSRC1(E490,"1"),[1]!EM_S_INFO_INDUSTRY_EM2016(E490,"1"))))</f>
        <v>纺织服装</v>
      </c>
      <c r="H490" s="34" t="str">
        <f>IF(E490="","",IF($H$1="上证50",[1]!EM_S_INFO_COMPINDEX(E490,"000016"),"")&amp;IF($H$1="上证180",[1]!EM_S_INFO_COMPINDEX(E490,"000010"),"")&amp;IF($H$1="沪深300",[1]!EM_S_INFO_COMPINDEX(E490,"000300"),"")&amp;IF(AND($H$1="上证A股",RIGHT(E490,2)="SH"),"是","")&amp;IF(AND($H$1="深证A股",RIGHT(E490,2)="SZ"),"是","")&amp;IF(AND($H$1="创业板",LEFT(E490,1)-3=0),"是","")&amp;IF(AND($H$1="全部A股",E490&lt;&gt;0),"是","")&amp;IF(AND($H$1="中小板",LEFT(E490,3)="002"),"是",""))</f>
        <v>是</v>
      </c>
      <c r="I490" s="46">
        <f ca="1">IF(E490="","",IF(OR([1]!EM_S_VAL_MV(E490,deadline)="",[1]!EM_S_VAL_MV(E490,deadline)="--",[1]!EM_S_VAL_MV(E490,deadline)="null"),0,[1]!EM_S_VAL_MV(E490,deadline)/100000000))</f>
        <v>42.166386000000003</v>
      </c>
      <c r="J490" s="46">
        <f ca="1">IF(E490="","",IF(RIGHT(LEFT($J$1,6),3)="TTM",[1]!EM_S_FA_PROFIT_TTM(E490,LEFT(RIGHT($J$1,11),10),1)/100000000,[1]!EM_S_STM07_IS(E490,61,LEFT(RIGHT($J$1,5),4)&amp;"-12-31",1)/100000000))</f>
        <v>3.4774417966000004</v>
      </c>
      <c r="K490" s="36">
        <f t="shared" ca="1" si="37"/>
        <v>12.125691374972069</v>
      </c>
      <c r="L490" s="46">
        <f ca="1">IF(E490="","",IF(ISERROR(IF(行业估值!$E$7="最新年报",[1]!EM_S_STM07_BS(E490,140,LEFT(RIGHT($L$1,5),4)&amp;"-12-31",1)/100000000,[1]!EM_S_STM07_BS(E490,140,LEFT(RIGHT($L$1,11),10),1)/100000000)),0,IF(行业估值!$E$7="最新年报",[1]!EM_S_STM07_BS(E490,140,LEFT(RIGHT($L$1,5),4)&amp;"-12-31",1)/100000000,[1]!EM_S_STM07_BS(E490,140,LEFT(RIGHT($L$1,11),10),1)/100000000)))</f>
        <v>58.577143741</v>
      </c>
      <c r="M490" s="36">
        <f t="shared" ca="1" si="38"/>
        <v>0.71984366780393927</v>
      </c>
      <c r="N490" s="37">
        <f ca="1">IF(E490="","",IF(ISERROR([1]!EM_S_EST_NETPROFIT(E490,行业估值!$E$6,deadline)/100000000),"-",[1]!EM_S_EST_NETPROFIT(E490,行业估值!$E$6,deadline)/100000000))</f>
        <v>3.5139999999999998</v>
      </c>
      <c r="O490" s="36">
        <f t="shared" ca="1" si="39"/>
        <v>11.999540694365397</v>
      </c>
      <c r="T490" s="64" t="s">
        <v>1049</v>
      </c>
      <c r="U490" s="64" t="s">
        <v>1050</v>
      </c>
    </row>
    <row r="491" spans="4:21">
      <c r="D491" s="45" t="str">
        <f>IF(AND(行业估值!$B$39=$G491,COUNTIF($G$2:$G$2552,$G491)&gt;=1),COUNTIF($G$2:G491,$G491),"")</f>
        <v/>
      </c>
      <c r="E491" s="65" t="str">
        <f t="shared" si="35"/>
        <v>002030.SZ</v>
      </c>
      <c r="F491" s="65" t="str">
        <f t="shared" si="36"/>
        <v>达安基因</v>
      </c>
      <c r="G491" s="34" t="str">
        <f>IF(E491="","",IF(行业估值!$C$5="申万行业",[1]!EM_S_INFO_INDUSTRY_SW2014(E491,"1"),IF(行业估值!$C$5="证监会行业",[1]!EM_S_INFO_INDUSTRY_CSRC1(E491,"1"),[1]!EM_S_INFO_INDUSTRY_EM2016(E491,"1"))))</f>
        <v>医药生物</v>
      </c>
      <c r="H491" s="34" t="str">
        <f>IF(E491="","",IF($H$1="上证50",[1]!EM_S_INFO_COMPINDEX(E491,"000016"),"")&amp;IF($H$1="上证180",[1]!EM_S_INFO_COMPINDEX(E491,"000010"),"")&amp;IF($H$1="沪深300",[1]!EM_S_INFO_COMPINDEX(E491,"000300"),"")&amp;IF(AND($H$1="上证A股",RIGHT(E491,2)="SH"),"是","")&amp;IF(AND($H$1="深证A股",RIGHT(E491,2)="SZ"),"是","")&amp;IF(AND($H$1="创业板",LEFT(E491,1)-3=0),"是","")&amp;IF(AND($H$1="全部A股",E491&lt;&gt;0),"是","")&amp;IF(AND($H$1="中小板",LEFT(E491,3)="002"),"是",""))</f>
        <v>是</v>
      </c>
      <c r="I491" s="46">
        <f ca="1">IF(E491="","",IF(OR([1]!EM_S_VAL_MV(E491,deadline)="",[1]!EM_S_VAL_MV(E491,deadline)="--",[1]!EM_S_VAL_MV(E491,deadline)="null"),0,[1]!EM_S_VAL_MV(E491,deadline)/100000000))</f>
        <v>81.655041945600004</v>
      </c>
      <c r="J491" s="46">
        <f ca="1">IF(E491="","",IF(RIGHT(LEFT($J$1,6),3)="TTM",[1]!EM_S_FA_PROFIT_TTM(E491,LEFT(RIGHT($J$1,11),10),1)/100000000,[1]!EM_S_STM07_IS(E491,61,LEFT(RIGHT($J$1,5),4)&amp;"-12-31",1)/100000000))</f>
        <v>0.7267551444</v>
      </c>
      <c r="K491" s="36">
        <f t="shared" ca="1" si="37"/>
        <v>112.35564354073254</v>
      </c>
      <c r="L491" s="46">
        <f ca="1">IF(E491="","",IF(ISERROR(IF(行业估值!$E$7="最新年报",[1]!EM_S_STM07_BS(E491,140,LEFT(RIGHT($L$1,5),4)&amp;"-12-31",1)/100000000,[1]!EM_S_STM07_BS(E491,140,LEFT(RIGHT($L$1,11),10),1)/100000000)),0,IF(行业估值!$E$7="最新年报",[1]!EM_S_STM07_BS(E491,140,LEFT(RIGHT($L$1,5),4)&amp;"-12-31",1)/100000000,[1]!EM_S_STM07_BS(E491,140,LEFT(RIGHT($L$1,11),10),1)/100000000)))</f>
        <v>23.4900797594</v>
      </c>
      <c r="M491" s="36">
        <f t="shared" ca="1" si="38"/>
        <v>3.4761500506580525</v>
      </c>
      <c r="N491" s="37" t="str">
        <f ca="1">IF(E491="","",IF(ISERROR([1]!EM_S_EST_NETPROFIT(E491,行业估值!$E$6,deadline)/100000000),"-",[1]!EM_S_EST_NETPROFIT(E491,行业估值!$E$6,deadline)/100000000))</f>
        <v>-</v>
      </c>
      <c r="O491" s="36" t="str">
        <f t="shared" ca="1" si="39"/>
        <v>-</v>
      </c>
      <c r="T491" s="64" t="s">
        <v>1051</v>
      </c>
      <c r="U491" s="64" t="s">
        <v>1052</v>
      </c>
    </row>
    <row r="492" spans="4:21">
      <c r="D492" s="45">
        <f>IF(AND(行业估值!$B$39=$G492,COUNTIF($G$2:$G$2552,$G492)&gt;=1),COUNTIF($G$2:G492,$G492),"")</f>
        <v>27</v>
      </c>
      <c r="E492" s="65" t="str">
        <f t="shared" si="35"/>
        <v>002031.SZ</v>
      </c>
      <c r="F492" s="65" t="str">
        <f t="shared" si="36"/>
        <v>巨轮智能</v>
      </c>
      <c r="G492" s="34" t="str">
        <f>IF(E492="","",IF(行业估值!$C$5="申万行业",[1]!EM_S_INFO_INDUSTRY_SW2014(E492,"1"),IF(行业估值!$C$5="证监会行业",[1]!EM_S_INFO_INDUSTRY_CSRC1(E492,"1"),[1]!EM_S_INFO_INDUSTRY_EM2016(E492,"1"))))</f>
        <v>机械设备</v>
      </c>
      <c r="H492" s="34" t="str">
        <f>IF(E492="","",IF($H$1="上证50",[1]!EM_S_INFO_COMPINDEX(E492,"000016"),"")&amp;IF($H$1="上证180",[1]!EM_S_INFO_COMPINDEX(E492,"000010"),"")&amp;IF($H$1="沪深300",[1]!EM_S_INFO_COMPINDEX(E492,"000300"),"")&amp;IF(AND($H$1="上证A股",RIGHT(E492,2)="SH"),"是","")&amp;IF(AND($H$1="深证A股",RIGHT(E492,2)="SZ"),"是","")&amp;IF(AND($H$1="创业板",LEFT(E492,1)-3=0),"是","")&amp;IF(AND($H$1="全部A股",E492&lt;&gt;0),"是","")&amp;IF(AND($H$1="中小板",LEFT(E492,3)="002"),"是",""))</f>
        <v>是</v>
      </c>
      <c r="I492" s="46">
        <f ca="1">IF(E492="","",IF(OR([1]!EM_S_VAL_MV(E492,deadline)="",[1]!EM_S_VAL_MV(E492,deadline)="--",[1]!EM_S_VAL_MV(E492,deadline)="null"),0,[1]!EM_S_VAL_MV(E492,deadline)/100000000))</f>
        <v>42.008457297</v>
      </c>
      <c r="J492" s="46">
        <f ca="1">IF(E492="","",IF(RIGHT(LEFT($J$1,6),3)="TTM",[1]!EM_S_FA_PROFIT_TTM(E492,LEFT(RIGHT($J$1,11),10),1)/100000000,[1]!EM_S_STM07_IS(E492,61,LEFT(RIGHT($J$1,5),4)&amp;"-12-31",1)/100000000))</f>
        <v>1.8998232609999999</v>
      </c>
      <c r="K492" s="36">
        <f t="shared" ca="1" si="37"/>
        <v>22.111771215438342</v>
      </c>
      <c r="L492" s="46">
        <f ca="1">IF(E492="","",IF(ISERROR(IF(行业估值!$E$7="最新年报",[1]!EM_S_STM07_BS(E492,140,LEFT(RIGHT($L$1,5),4)&amp;"-12-31",1)/100000000,[1]!EM_S_STM07_BS(E492,140,LEFT(RIGHT($L$1,11),10),1)/100000000)),0,IF(行业估值!$E$7="最新年报",[1]!EM_S_STM07_BS(E492,140,LEFT(RIGHT($L$1,5),4)&amp;"-12-31",1)/100000000,[1]!EM_S_STM07_BS(E492,140,LEFT(RIGHT($L$1,11),10),1)/100000000)))</f>
        <v>31.430652194499999</v>
      </c>
      <c r="M492" s="36">
        <f t="shared" ca="1" si="38"/>
        <v>1.3365442446768889</v>
      </c>
      <c r="N492" s="37" t="str">
        <f ca="1">IF(E492="","",IF(ISERROR([1]!EM_S_EST_NETPROFIT(E492,行业估值!$E$6,deadline)/100000000),"-",[1]!EM_S_EST_NETPROFIT(E492,行业估值!$E$6,deadline)/100000000))</f>
        <v>-</v>
      </c>
      <c r="O492" s="36" t="str">
        <f t="shared" ca="1" si="39"/>
        <v>-</v>
      </c>
      <c r="T492" s="64" t="s">
        <v>1053</v>
      </c>
      <c r="U492" s="64" t="s">
        <v>1054</v>
      </c>
    </row>
    <row r="493" spans="4:21">
      <c r="D493" s="45" t="str">
        <f>IF(AND(行业估值!$B$39=$G493,COUNTIF($G$2:$G$2552,$G493)&gt;=1),COUNTIF($G$2:G493,$G493),"")</f>
        <v/>
      </c>
      <c r="E493" s="65" t="str">
        <f t="shared" si="35"/>
        <v>002032.SZ</v>
      </c>
      <c r="F493" s="65" t="str">
        <f t="shared" si="36"/>
        <v>苏泊尔</v>
      </c>
      <c r="G493" s="34" t="str">
        <f>IF(E493="","",IF(行业估值!$C$5="申万行业",[1]!EM_S_INFO_INDUSTRY_SW2014(E493,"1"),IF(行业估值!$C$5="证监会行业",[1]!EM_S_INFO_INDUSTRY_CSRC1(E493,"1"),[1]!EM_S_INFO_INDUSTRY_EM2016(E493,"1"))))</f>
        <v>家电</v>
      </c>
      <c r="H493" s="34" t="str">
        <f>IF(E493="","",IF($H$1="上证50",[1]!EM_S_INFO_COMPINDEX(E493,"000016"),"")&amp;IF($H$1="上证180",[1]!EM_S_INFO_COMPINDEX(E493,"000010"),"")&amp;IF($H$1="沪深300",[1]!EM_S_INFO_COMPINDEX(E493,"000300"),"")&amp;IF(AND($H$1="上证A股",RIGHT(E493,2)="SH"),"是","")&amp;IF(AND($H$1="深证A股",RIGHT(E493,2)="SZ"),"是","")&amp;IF(AND($H$1="创业板",LEFT(E493,1)-3=0),"是","")&amp;IF(AND($H$1="全部A股",E493&lt;&gt;0),"是","")&amp;IF(AND($H$1="中小板",LEFT(E493,3)="002"),"是",""))</f>
        <v>是</v>
      </c>
      <c r="I493" s="46">
        <f ca="1">IF(E493="","",IF(OR([1]!EM_S_VAL_MV(E493,deadline)="",[1]!EM_S_VAL_MV(E493,deadline)="--",[1]!EM_S_VAL_MV(E493,deadline)="null"),0,[1]!EM_S_VAL_MV(E493,deadline)/100000000))</f>
        <v>584.80159990200002</v>
      </c>
      <c r="J493" s="46">
        <f ca="1">IF(E493="","",IF(RIGHT(LEFT($J$1,6),3)="TTM",[1]!EM_S_FA_PROFIT_TTM(E493,LEFT(RIGHT($J$1,11),10),1)/100000000,[1]!EM_S_STM07_IS(E493,61,LEFT(RIGHT($J$1,5),4)&amp;"-12-31",1)/100000000))</f>
        <v>18.102787266</v>
      </c>
      <c r="K493" s="36">
        <f t="shared" ca="1" si="37"/>
        <v>32.304506002805063</v>
      </c>
      <c r="L493" s="46">
        <f ca="1">IF(E493="","",IF(ISERROR(IF(行业估值!$E$7="最新年报",[1]!EM_S_STM07_BS(E493,140,LEFT(RIGHT($L$1,5),4)&amp;"-12-31",1)/100000000,[1]!EM_S_STM07_BS(E493,140,LEFT(RIGHT($L$1,11),10),1)/100000000)),0,IF(行业估值!$E$7="最新年报",[1]!EM_S_STM07_BS(E493,140,LEFT(RIGHT($L$1,5),4)&amp;"-12-31",1)/100000000,[1]!EM_S_STM07_BS(E493,140,LEFT(RIGHT($L$1,11),10),1)/100000000)))</f>
        <v>63.680314908599996</v>
      </c>
      <c r="M493" s="36">
        <f t="shared" ca="1" si="38"/>
        <v>9.1833967960328486</v>
      </c>
      <c r="N493" s="37">
        <f ca="1">IF(E493="","",IF(ISERROR([1]!EM_S_EST_NETPROFIT(E493,行业估值!$E$6,deadline)/100000000),"-",[1]!EM_S_EST_NETPROFIT(E493,行业估值!$E$6,deadline)/100000000))</f>
        <v>19.334923076923076</v>
      </c>
      <c r="O493" s="36">
        <f t="shared" ca="1" si="39"/>
        <v>30.245871554564481</v>
      </c>
      <c r="T493" s="64" t="s">
        <v>1055</v>
      </c>
      <c r="U493" s="64" t="s">
        <v>1056</v>
      </c>
    </row>
    <row r="494" spans="4:21">
      <c r="D494" s="45" t="str">
        <f>IF(AND(行业估值!$B$39=$G494,COUNTIF($G$2:$G$2552,$G494)&gt;=1),COUNTIF($G$2:G494,$G494),"")</f>
        <v/>
      </c>
      <c r="E494" s="65" t="str">
        <f t="shared" si="35"/>
        <v>002033.SZ</v>
      </c>
      <c r="F494" s="65" t="str">
        <f t="shared" si="36"/>
        <v>丽江旅游</v>
      </c>
      <c r="G494" s="34" t="str">
        <f>IF(E494="","",IF(行业估值!$C$5="申万行业",[1]!EM_S_INFO_INDUSTRY_SW2014(E494,"1"),IF(行业估值!$C$5="证监会行业",[1]!EM_S_INFO_INDUSTRY_CSRC1(E494,"1"),[1]!EM_S_INFO_INDUSTRY_EM2016(E494,"1"))))</f>
        <v>休闲、生活及专业服务</v>
      </c>
      <c r="H494" s="34" t="str">
        <f>IF(E494="","",IF($H$1="上证50",[1]!EM_S_INFO_COMPINDEX(E494,"000016"),"")&amp;IF($H$1="上证180",[1]!EM_S_INFO_COMPINDEX(E494,"000010"),"")&amp;IF($H$1="沪深300",[1]!EM_S_INFO_COMPINDEX(E494,"000300"),"")&amp;IF(AND($H$1="上证A股",RIGHT(E494,2)="SH"),"是","")&amp;IF(AND($H$1="深证A股",RIGHT(E494,2)="SZ"),"是","")&amp;IF(AND($H$1="创业板",LEFT(E494,1)-3=0),"是","")&amp;IF(AND($H$1="全部A股",E494&lt;&gt;0),"是","")&amp;IF(AND($H$1="中小板",LEFT(E494,3)="002"),"是",""))</f>
        <v>是</v>
      </c>
      <c r="I494" s="46">
        <f ca="1">IF(E494="","",IF(OR([1]!EM_S_VAL_MV(E494,deadline)="",[1]!EM_S_VAL_MV(E494,deadline)="--",[1]!EM_S_VAL_MV(E494,deadline)="null"),0,[1]!EM_S_VAL_MV(E494,deadline)/100000000))</f>
        <v>32.749646375600001</v>
      </c>
      <c r="J494" s="46">
        <f ca="1">IF(E494="","",IF(RIGHT(LEFT($J$1,6),3)="TTM",[1]!EM_S_FA_PROFIT_TTM(E494,LEFT(RIGHT($J$1,11),10),1)/100000000,[1]!EM_S_STM07_IS(E494,61,LEFT(RIGHT($J$1,5),4)&amp;"-12-31",1)/100000000))</f>
        <v>2.0670189572000002</v>
      </c>
      <c r="K494" s="36">
        <f t="shared" ca="1" si="37"/>
        <v>15.843902283297355</v>
      </c>
      <c r="L494" s="46">
        <f ca="1">IF(E494="","",IF(ISERROR(IF(行业估值!$E$7="最新年报",[1]!EM_S_STM07_BS(E494,140,LEFT(RIGHT($L$1,5),4)&amp;"-12-31",1)/100000000,[1]!EM_S_STM07_BS(E494,140,LEFT(RIGHT($L$1,11),10),1)/100000000)),0,IF(行业估值!$E$7="最新年报",[1]!EM_S_STM07_BS(E494,140,LEFT(RIGHT($L$1,5),4)&amp;"-12-31",1)/100000000,[1]!EM_S_STM07_BS(E494,140,LEFT(RIGHT($L$1,11),10),1)/100000000)))</f>
        <v>25.363760953899998</v>
      </c>
      <c r="M494" s="36">
        <f t="shared" ca="1" si="38"/>
        <v>1.2911983532380804</v>
      </c>
      <c r="N494" s="37">
        <f ca="1">IF(E494="","",IF(ISERROR([1]!EM_S_EST_NETPROFIT(E494,行业估值!$E$6,deadline)/100000000),"-",[1]!EM_S_EST_NETPROFIT(E494,行业估值!$E$6,deadline)/100000000))</f>
        <v>1.6375</v>
      </c>
      <c r="O494" s="36">
        <f t="shared" ca="1" si="39"/>
        <v>19.999784046167939</v>
      </c>
      <c r="T494" s="64" t="s">
        <v>1057</v>
      </c>
      <c r="U494" s="64" t="s">
        <v>1058</v>
      </c>
    </row>
    <row r="495" spans="4:21">
      <c r="D495" s="45" t="str">
        <f>IF(AND(行业估值!$B$39=$G495,COUNTIF($G$2:$G$2552,$G495)&gt;=1),COUNTIF($G$2:G495,$G495),"")</f>
        <v/>
      </c>
      <c r="E495" s="65" t="str">
        <f t="shared" si="35"/>
        <v>002034.SZ</v>
      </c>
      <c r="F495" s="65" t="str">
        <f t="shared" si="36"/>
        <v>旺能环境</v>
      </c>
      <c r="G495" s="34" t="str">
        <f>IF(E495="","",IF(行业估值!$C$5="申万行业",[1]!EM_S_INFO_INDUSTRY_SW2014(E495,"1"),IF(行业估值!$C$5="证监会行业",[1]!EM_S_INFO_INDUSTRY_CSRC1(E495,"1"),[1]!EM_S_INFO_INDUSTRY_EM2016(E495,"1"))))</f>
        <v>公用事业</v>
      </c>
      <c r="H495" s="34" t="str">
        <f>IF(E495="","",IF($H$1="上证50",[1]!EM_S_INFO_COMPINDEX(E495,"000016"),"")&amp;IF($H$1="上证180",[1]!EM_S_INFO_COMPINDEX(E495,"000010"),"")&amp;IF($H$1="沪深300",[1]!EM_S_INFO_COMPINDEX(E495,"000300"),"")&amp;IF(AND($H$1="上证A股",RIGHT(E495,2)="SH"),"是","")&amp;IF(AND($H$1="深证A股",RIGHT(E495,2)="SZ"),"是","")&amp;IF(AND($H$1="创业板",LEFT(E495,1)-3=0),"是","")&amp;IF(AND($H$1="全部A股",E495&lt;&gt;0),"是","")&amp;IF(AND($H$1="中小板",LEFT(E495,3)="002"),"是",""))</f>
        <v>是</v>
      </c>
      <c r="I495" s="46">
        <f ca="1">IF(E495="","",IF(OR([1]!EM_S_VAL_MV(E495,deadline)="",[1]!EM_S_VAL_MV(E495,deadline)="--",[1]!EM_S_VAL_MV(E495,deadline)="null"),0,[1]!EM_S_VAL_MV(E495,deadline)/100000000))</f>
        <v>61.193405110500002</v>
      </c>
      <c r="J495" s="46">
        <f ca="1">IF(E495="","",IF(RIGHT(LEFT($J$1,6),3)="TTM",[1]!EM_S_FA_PROFIT_TTM(E495,LEFT(RIGHT($J$1,11),10),1)/100000000,[1]!EM_S_STM07_IS(E495,61,LEFT(RIGHT($J$1,5),4)&amp;"-12-31",1)/100000000))</f>
        <v>3.9917574937999998</v>
      </c>
      <c r="K495" s="36">
        <f t="shared" ca="1" si="37"/>
        <v>15.329940560153174</v>
      </c>
      <c r="L495" s="46">
        <f ca="1">IF(E495="","",IF(ISERROR(IF(行业估值!$E$7="最新年报",[1]!EM_S_STM07_BS(E495,140,LEFT(RIGHT($L$1,5),4)&amp;"-12-31",1)/100000000,[1]!EM_S_STM07_BS(E495,140,LEFT(RIGHT($L$1,11),10),1)/100000000)),0,IF(行业估值!$E$7="最新年报",[1]!EM_S_STM07_BS(E495,140,LEFT(RIGHT($L$1,5),4)&amp;"-12-31",1)/100000000,[1]!EM_S_STM07_BS(E495,140,LEFT(RIGHT($L$1,11),10),1)/100000000)))</f>
        <v>39.871058294400001</v>
      </c>
      <c r="M495" s="36">
        <f t="shared" ca="1" si="38"/>
        <v>1.534782564803272</v>
      </c>
      <c r="N495" s="37">
        <f ca="1">IF(E495="","",IF(ISERROR([1]!EM_S_EST_NETPROFIT(E495,行业估值!$E$6,deadline)/100000000),"-",[1]!EM_S_EST_NETPROFIT(E495,行业估值!$E$6,deadline)/100000000))</f>
        <v>4.0882250000000004</v>
      </c>
      <c r="O495" s="36">
        <f t="shared" ca="1" si="39"/>
        <v>14.968208723957218</v>
      </c>
      <c r="T495" s="64" t="s">
        <v>1059</v>
      </c>
      <c r="U495" s="64" t="s">
        <v>1060</v>
      </c>
    </row>
    <row r="496" spans="4:21">
      <c r="D496" s="45" t="str">
        <f>IF(AND(行业估值!$B$39=$G496,COUNTIF($G$2:$G$2552,$G496)&gt;=1),COUNTIF($G$2:G496,$G496),"")</f>
        <v/>
      </c>
      <c r="E496" s="65" t="str">
        <f t="shared" si="35"/>
        <v>002035.SZ</v>
      </c>
      <c r="F496" s="65" t="str">
        <f t="shared" si="36"/>
        <v>华帝股份</v>
      </c>
      <c r="G496" s="34" t="str">
        <f>IF(E496="","",IF(行业估值!$C$5="申万行业",[1]!EM_S_INFO_INDUSTRY_SW2014(E496,"1"),IF(行业估值!$C$5="证监会行业",[1]!EM_S_INFO_INDUSTRY_CSRC1(E496,"1"),[1]!EM_S_INFO_INDUSTRY_EM2016(E496,"1"))))</f>
        <v>家电</v>
      </c>
      <c r="H496" s="34" t="str">
        <f>IF(E496="","",IF($H$1="上证50",[1]!EM_S_INFO_COMPINDEX(E496,"000016"),"")&amp;IF($H$1="上证180",[1]!EM_S_INFO_COMPINDEX(E496,"000010"),"")&amp;IF($H$1="沪深300",[1]!EM_S_INFO_COMPINDEX(E496,"000300"),"")&amp;IF(AND($H$1="上证A股",RIGHT(E496,2)="SH"),"是","")&amp;IF(AND($H$1="深证A股",RIGHT(E496,2)="SZ"),"是","")&amp;IF(AND($H$1="创业板",LEFT(E496,1)-3=0),"是","")&amp;IF(AND($H$1="全部A股",E496&lt;&gt;0),"是","")&amp;IF(AND($H$1="中小板",LEFT(E496,3)="002"),"是",""))</f>
        <v>是</v>
      </c>
      <c r="I496" s="46">
        <f ca="1">IF(E496="","",IF(OR([1]!EM_S_VAL_MV(E496,deadline)="",[1]!EM_S_VAL_MV(E496,deadline)="--",[1]!EM_S_VAL_MV(E496,deadline)="null"),0,[1]!EM_S_VAL_MV(E496,deadline)/100000000))</f>
        <v>99.655844760799994</v>
      </c>
      <c r="J496" s="46">
        <f ca="1">IF(E496="","",IF(RIGHT(LEFT($J$1,6),3)="TTM",[1]!EM_S_FA_PROFIT_TTM(E496,LEFT(RIGHT($J$1,11),10),1)/100000000,[1]!EM_S_STM07_IS(E496,61,LEFT(RIGHT($J$1,5),4)&amp;"-12-31",1)/100000000))</f>
        <v>7.6594531549999996</v>
      </c>
      <c r="K496" s="36">
        <f t="shared" ca="1" si="37"/>
        <v>13.01083024389879</v>
      </c>
      <c r="L496" s="46">
        <f ca="1">IF(E496="","",IF(ISERROR(IF(行业估值!$E$7="最新年报",[1]!EM_S_STM07_BS(E496,140,LEFT(RIGHT($L$1,5),4)&amp;"-12-31",1)/100000000,[1]!EM_S_STM07_BS(E496,140,LEFT(RIGHT($L$1,11),10),1)/100000000)),0,IF(行业估值!$E$7="最新年报",[1]!EM_S_STM07_BS(E496,140,LEFT(RIGHT($L$1,5),4)&amp;"-12-31",1)/100000000,[1]!EM_S_STM07_BS(E496,140,LEFT(RIGHT($L$1,11),10),1)/100000000)))</f>
        <v>27.768028213099999</v>
      </c>
      <c r="M496" s="36">
        <f t="shared" ca="1" si="38"/>
        <v>3.5888700485324989</v>
      </c>
      <c r="N496" s="37">
        <f ca="1">IF(E496="","",IF(ISERROR([1]!EM_S_EST_NETPROFIT(E496,行业估值!$E$6,deadline)/100000000),"-",[1]!EM_S_EST_NETPROFIT(E496,行业估值!$E$6,deadline)/100000000))</f>
        <v>7.8525619047619042</v>
      </c>
      <c r="O496" s="36">
        <f t="shared" ca="1" si="39"/>
        <v>12.690870313339049</v>
      </c>
      <c r="T496" s="64" t="s">
        <v>1061</v>
      </c>
      <c r="U496" s="64" t="s">
        <v>1062</v>
      </c>
    </row>
    <row r="497" spans="4:21">
      <c r="D497" s="45" t="str">
        <f>IF(AND(行业估值!$B$39=$G497,COUNTIF($G$2:$G$2552,$G497)&gt;=1),COUNTIF($G$2:G497,$G497),"")</f>
        <v/>
      </c>
      <c r="E497" s="65" t="str">
        <f t="shared" si="35"/>
        <v>002036.SZ</v>
      </c>
      <c r="F497" s="65" t="str">
        <f t="shared" si="36"/>
        <v>联创电子</v>
      </c>
      <c r="G497" s="34" t="str">
        <f>IF(E497="","",IF(行业估值!$C$5="申万行业",[1]!EM_S_INFO_INDUSTRY_SW2014(E497,"1"),IF(行业估值!$C$5="证监会行业",[1]!EM_S_INFO_INDUSTRY_CSRC1(E497,"1"),[1]!EM_S_INFO_INDUSTRY_EM2016(E497,"1"))))</f>
        <v>电子设备</v>
      </c>
      <c r="H497" s="34" t="str">
        <f>IF(E497="","",IF($H$1="上证50",[1]!EM_S_INFO_COMPINDEX(E497,"000016"),"")&amp;IF($H$1="上证180",[1]!EM_S_INFO_COMPINDEX(E497,"000010"),"")&amp;IF($H$1="沪深300",[1]!EM_S_INFO_COMPINDEX(E497,"000300"),"")&amp;IF(AND($H$1="上证A股",RIGHT(E497,2)="SH"),"是","")&amp;IF(AND($H$1="深证A股",RIGHT(E497,2)="SZ"),"是","")&amp;IF(AND($H$1="创业板",LEFT(E497,1)-3=0),"是","")&amp;IF(AND($H$1="全部A股",E497&lt;&gt;0),"是","")&amp;IF(AND($H$1="中小板",LEFT(E497,3)="002"),"是",""))</f>
        <v>是</v>
      </c>
      <c r="I497" s="46">
        <f ca="1">IF(E497="","",IF(OR([1]!EM_S_VAL_MV(E497,deadline)="",[1]!EM_S_VAL_MV(E497,deadline)="--",[1]!EM_S_VAL_MV(E497,deadline)="null"),0,[1]!EM_S_VAL_MV(E497,deadline)/100000000))</f>
        <v>91.557304447999996</v>
      </c>
      <c r="J497" s="46">
        <f ca="1">IF(E497="","",IF(RIGHT(LEFT($J$1,6),3)="TTM",[1]!EM_S_FA_PROFIT_TTM(E497,LEFT(RIGHT($J$1,11),10),1)/100000000,[1]!EM_S_STM07_IS(E497,61,LEFT(RIGHT($J$1,5),4)&amp;"-12-31",1)/100000000))</f>
        <v>2.6766028971</v>
      </c>
      <c r="K497" s="36">
        <f t="shared" ca="1" si="37"/>
        <v>34.206532671394378</v>
      </c>
      <c r="L497" s="46">
        <f ca="1">IF(E497="","",IF(ISERROR(IF(行业估值!$E$7="最新年报",[1]!EM_S_STM07_BS(E497,140,LEFT(RIGHT($L$1,5),4)&amp;"-12-31",1)/100000000,[1]!EM_S_STM07_BS(E497,140,LEFT(RIGHT($L$1,11),10),1)/100000000)),0,IF(行业估值!$E$7="最新年报",[1]!EM_S_STM07_BS(E497,140,LEFT(RIGHT($L$1,5),4)&amp;"-12-31",1)/100000000,[1]!EM_S_STM07_BS(E497,140,LEFT(RIGHT($L$1,11),10),1)/100000000)))</f>
        <v>22.513432988200002</v>
      </c>
      <c r="M497" s="36">
        <f t="shared" ca="1" si="38"/>
        <v>4.0667855717956503</v>
      </c>
      <c r="N497" s="37">
        <f ca="1">IF(E497="","",IF(ISERROR([1]!EM_S_EST_NETPROFIT(E497,行业估值!$E$6,deadline)/100000000),"-",[1]!EM_S_EST_NETPROFIT(E497,行业估值!$E$6,deadline)/100000000))</f>
        <v>3.188333333333333</v>
      </c>
      <c r="O497" s="36">
        <f t="shared" ca="1" si="39"/>
        <v>28.716352675797179</v>
      </c>
      <c r="T497" s="64" t="s">
        <v>1063</v>
      </c>
      <c r="U497" s="64" t="s">
        <v>1064</v>
      </c>
    </row>
    <row r="498" spans="4:21">
      <c r="D498" s="45" t="str">
        <f>IF(AND(行业估值!$B$39=$G498,COUNTIF($G$2:$G$2552,$G498)&gt;=1),COUNTIF($G$2:G498,$G498),"")</f>
        <v/>
      </c>
      <c r="E498" s="65" t="str">
        <f t="shared" si="35"/>
        <v>002037.SZ</v>
      </c>
      <c r="F498" s="65" t="str">
        <f t="shared" si="36"/>
        <v>久联发展</v>
      </c>
      <c r="G498" s="34" t="str">
        <f>IF(E498="","",IF(行业估值!$C$5="申万行业",[1]!EM_S_INFO_INDUSTRY_SW2014(E498,"1"),IF(行业估值!$C$5="证监会行业",[1]!EM_S_INFO_INDUSTRY_CSRC1(E498,"1"),[1]!EM_S_INFO_INDUSTRY_EM2016(E498,"1"))))</f>
        <v>基础化工</v>
      </c>
      <c r="H498" s="34" t="str">
        <f>IF(E498="","",IF($H$1="上证50",[1]!EM_S_INFO_COMPINDEX(E498,"000016"),"")&amp;IF($H$1="上证180",[1]!EM_S_INFO_COMPINDEX(E498,"000010"),"")&amp;IF($H$1="沪深300",[1]!EM_S_INFO_COMPINDEX(E498,"000300"),"")&amp;IF(AND($H$1="上证A股",RIGHT(E498,2)="SH"),"是","")&amp;IF(AND($H$1="深证A股",RIGHT(E498,2)="SZ"),"是","")&amp;IF(AND($H$1="创业板",LEFT(E498,1)-3=0),"是","")&amp;IF(AND($H$1="全部A股",E498&lt;&gt;0),"是","")&amp;IF(AND($H$1="中小板",LEFT(E498,3)="002"),"是",""))</f>
        <v>是</v>
      </c>
      <c r="I498" s="46">
        <f ca="1">IF(E498="","",IF(OR([1]!EM_S_VAL_MV(E498,deadline)="",[1]!EM_S_VAL_MV(E498,deadline)="--",[1]!EM_S_VAL_MV(E498,deadline)="null"),0,[1]!EM_S_VAL_MV(E498,deadline)/100000000))</f>
        <v>33.451096197399998</v>
      </c>
      <c r="J498" s="46">
        <f ca="1">IF(E498="","",IF(RIGHT(LEFT($J$1,6),3)="TTM",[1]!EM_S_FA_PROFIT_TTM(E498,LEFT(RIGHT($J$1,11),10),1)/100000000,[1]!EM_S_STM07_IS(E498,61,LEFT(RIGHT($J$1,5),4)&amp;"-12-31",1)/100000000))</f>
        <v>1.6536312941999998</v>
      </c>
      <c r="K498" s="36">
        <f t="shared" ca="1" si="37"/>
        <v>20.228872249048177</v>
      </c>
      <c r="L498" s="46">
        <f ca="1">IF(E498="","",IF(ISERROR(IF(行业估值!$E$7="最新年报",[1]!EM_S_STM07_BS(E498,140,LEFT(RIGHT($L$1,5),4)&amp;"-12-31",1)/100000000,[1]!EM_S_STM07_BS(E498,140,LEFT(RIGHT($L$1,11),10),1)/100000000)),0,IF(行业估值!$E$7="最新年报",[1]!EM_S_STM07_BS(E498,140,LEFT(RIGHT($L$1,5),4)&amp;"-12-31",1)/100000000,[1]!EM_S_STM07_BS(E498,140,LEFT(RIGHT($L$1,11),10),1)/100000000)))</f>
        <v>33.236399908800003</v>
      </c>
      <c r="M498" s="36">
        <f t="shared" ca="1" si="38"/>
        <v>1.0064596734059379</v>
      </c>
      <c r="N498" s="37" t="str">
        <f ca="1">IF(E498="","",IF(ISERROR([1]!EM_S_EST_NETPROFIT(E498,行业估值!$E$6,deadline)/100000000),"-",[1]!EM_S_EST_NETPROFIT(E498,行业估值!$E$6,deadline)/100000000))</f>
        <v>-</v>
      </c>
      <c r="O498" s="36" t="str">
        <f t="shared" ca="1" si="39"/>
        <v>-</v>
      </c>
      <c r="T498" s="64" t="s">
        <v>1065</v>
      </c>
      <c r="U498" s="64" t="s">
        <v>1066</v>
      </c>
    </row>
    <row r="499" spans="4:21">
      <c r="D499" s="45" t="str">
        <f>IF(AND(行业估值!$B$39=$G499,COUNTIF($G$2:$G$2552,$G499)&gt;=1),COUNTIF($G$2:G499,$G499),"")</f>
        <v/>
      </c>
      <c r="E499" s="65" t="str">
        <f t="shared" si="35"/>
        <v>002038.SZ</v>
      </c>
      <c r="F499" s="65" t="str">
        <f t="shared" si="36"/>
        <v>双鹭药业</v>
      </c>
      <c r="G499" s="34" t="str">
        <f>IF(E499="","",IF(行业估值!$C$5="申万行业",[1]!EM_S_INFO_INDUSTRY_SW2014(E499,"1"),IF(行业估值!$C$5="证监会行业",[1]!EM_S_INFO_INDUSTRY_CSRC1(E499,"1"),[1]!EM_S_INFO_INDUSTRY_EM2016(E499,"1"))))</f>
        <v>医药生物</v>
      </c>
      <c r="H499" s="34" t="str">
        <f>IF(E499="","",IF($H$1="上证50",[1]!EM_S_INFO_COMPINDEX(E499,"000016"),"")&amp;IF($H$1="上证180",[1]!EM_S_INFO_COMPINDEX(E499,"000010"),"")&amp;IF($H$1="沪深300",[1]!EM_S_INFO_COMPINDEX(E499,"000300"),"")&amp;IF(AND($H$1="上证A股",RIGHT(E499,2)="SH"),"是","")&amp;IF(AND($H$1="深证A股",RIGHT(E499,2)="SZ"),"是","")&amp;IF(AND($H$1="创业板",LEFT(E499,1)-3=0),"是","")&amp;IF(AND($H$1="全部A股",E499&lt;&gt;0),"是","")&amp;IF(AND($H$1="中小板",LEFT(E499,3)="002"),"是",""))</f>
        <v>是</v>
      </c>
      <c r="I499" s="46">
        <f ca="1">IF(E499="","",IF(OR([1]!EM_S_VAL_MV(E499,deadline)="",[1]!EM_S_VAL_MV(E499,deadline)="--",[1]!EM_S_VAL_MV(E499,deadline)="null"),0,[1]!EM_S_VAL_MV(E499,deadline)/100000000))</f>
        <v>128.110545</v>
      </c>
      <c r="J499" s="46">
        <f ca="1">IF(E499="","",IF(RIGHT(LEFT($J$1,6),3)="TTM",[1]!EM_S_FA_PROFIT_TTM(E499,LEFT(RIGHT($J$1,11),10),1)/100000000,[1]!EM_S_STM07_IS(E499,61,LEFT(RIGHT($J$1,5),4)&amp;"-12-31",1)/100000000))</f>
        <v>5.3066749307999999</v>
      </c>
      <c r="K499" s="36">
        <f t="shared" ca="1" si="37"/>
        <v>24.141396763620282</v>
      </c>
      <c r="L499" s="46">
        <f ca="1">IF(E499="","",IF(ISERROR(IF(行业估值!$E$7="最新年报",[1]!EM_S_STM07_BS(E499,140,LEFT(RIGHT($L$1,5),4)&amp;"-12-31",1)/100000000,[1]!EM_S_STM07_BS(E499,140,LEFT(RIGHT($L$1,11),10),1)/100000000)),0,IF(行业估值!$E$7="最新年报",[1]!EM_S_STM07_BS(E499,140,LEFT(RIGHT($L$1,5),4)&amp;"-12-31",1)/100000000,[1]!EM_S_STM07_BS(E499,140,LEFT(RIGHT($L$1,11),10),1)/100000000)))</f>
        <v>47.866820809700002</v>
      </c>
      <c r="M499" s="36">
        <f t="shared" ca="1" si="38"/>
        <v>2.676395524768985</v>
      </c>
      <c r="N499" s="37">
        <f ca="1">IF(E499="","",IF(ISERROR([1]!EM_S_EST_NETPROFIT(E499,行业估值!$E$6,deadline)/100000000),"-",[1]!EM_S_EST_NETPROFIT(E499,行业估值!$E$6,deadline)/100000000))</f>
        <v>5.42</v>
      </c>
      <c r="O499" s="36">
        <f t="shared" ca="1" si="39"/>
        <v>23.636631918819187</v>
      </c>
      <c r="T499" s="64" t="s">
        <v>1067</v>
      </c>
      <c r="U499" s="64" t="s">
        <v>1068</v>
      </c>
    </row>
    <row r="500" spans="4:21">
      <c r="D500" s="45" t="str">
        <f>IF(AND(行业估值!$B$39=$G500,COUNTIF($G$2:$G$2552,$G500)&gt;=1),COUNTIF($G$2:G500,$G500),"")</f>
        <v/>
      </c>
      <c r="E500" s="65" t="str">
        <f t="shared" si="35"/>
        <v>002039.SZ</v>
      </c>
      <c r="F500" s="65" t="str">
        <f t="shared" si="36"/>
        <v>黔源电力</v>
      </c>
      <c r="G500" s="34" t="str">
        <f>IF(E500="","",IF(行业估值!$C$5="申万行业",[1]!EM_S_INFO_INDUSTRY_SW2014(E500,"1"),IF(行业估值!$C$5="证监会行业",[1]!EM_S_INFO_INDUSTRY_CSRC1(E500,"1"),[1]!EM_S_INFO_INDUSTRY_EM2016(E500,"1"))))</f>
        <v>公用事业</v>
      </c>
      <c r="H500" s="34" t="str">
        <f>IF(E500="","",IF($H$1="上证50",[1]!EM_S_INFO_COMPINDEX(E500,"000016"),"")&amp;IF($H$1="上证180",[1]!EM_S_INFO_COMPINDEX(E500,"000010"),"")&amp;IF($H$1="沪深300",[1]!EM_S_INFO_COMPINDEX(E500,"000300"),"")&amp;IF(AND($H$1="上证A股",RIGHT(E500,2)="SH"),"是","")&amp;IF(AND($H$1="深证A股",RIGHT(E500,2)="SZ"),"是","")&amp;IF(AND($H$1="创业板",LEFT(E500,1)-3=0),"是","")&amp;IF(AND($H$1="全部A股",E500&lt;&gt;0),"是","")&amp;IF(AND($H$1="中小板",LEFT(E500,3)="002"),"是",""))</f>
        <v>是</v>
      </c>
      <c r="I500" s="46">
        <f ca="1">IF(E500="","",IF(OR([1]!EM_S_VAL_MV(E500,deadline)="",[1]!EM_S_VAL_MV(E500,deadline)="--",[1]!EM_S_VAL_MV(E500,deadline)="null"),0,[1]!EM_S_VAL_MV(E500,deadline)/100000000))</f>
        <v>46.0541182296</v>
      </c>
      <c r="J500" s="46">
        <f ca="1">IF(E500="","",IF(RIGHT(LEFT($J$1,6),3)="TTM",[1]!EM_S_FA_PROFIT_TTM(E500,LEFT(RIGHT($J$1,11),10),1)/100000000,[1]!EM_S_STM07_IS(E500,61,LEFT(RIGHT($J$1,5),4)&amp;"-12-31",1)/100000000))</f>
        <v>5.3692456071999999</v>
      </c>
      <c r="K500" s="36">
        <f t="shared" ca="1" si="37"/>
        <v>8.5773908662033982</v>
      </c>
      <c r="L500" s="46">
        <f ca="1">IF(E500="","",IF(ISERROR(IF(行业估值!$E$7="最新年报",[1]!EM_S_STM07_BS(E500,140,LEFT(RIGHT($L$1,5),4)&amp;"-12-31",1)/100000000,[1]!EM_S_STM07_BS(E500,140,LEFT(RIGHT($L$1,11),10),1)/100000000)),0,IF(行业估值!$E$7="最新年报",[1]!EM_S_STM07_BS(E500,140,LEFT(RIGHT($L$1,5),4)&amp;"-12-31",1)/100000000,[1]!EM_S_STM07_BS(E500,140,LEFT(RIGHT($L$1,11),10),1)/100000000)))</f>
        <v>28.3046970969</v>
      </c>
      <c r="M500" s="36">
        <f t="shared" ca="1" si="38"/>
        <v>1.627083945535102</v>
      </c>
      <c r="N500" s="37">
        <f ca="1">IF(E500="","",IF(ISERROR([1]!EM_S_EST_NETPROFIT(E500,行业估值!$E$6,deadline)/100000000),"-",[1]!EM_S_EST_NETPROFIT(E500,行业估值!$E$6,deadline)/100000000))</f>
        <v>3.40882</v>
      </c>
      <c r="O500" s="36">
        <f t="shared" ca="1" si="39"/>
        <v>13.510281631062949</v>
      </c>
      <c r="T500" s="64" t="s">
        <v>1069</v>
      </c>
      <c r="U500" s="64" t="s">
        <v>1070</v>
      </c>
    </row>
    <row r="501" spans="4:21">
      <c r="D501" s="45" t="str">
        <f>IF(AND(行业估值!$B$39=$G501,COUNTIF($G$2:$G$2552,$G501)&gt;=1),COUNTIF($G$2:G501,$G501),"")</f>
        <v/>
      </c>
      <c r="E501" s="65" t="str">
        <f t="shared" si="35"/>
        <v>002040.SZ</v>
      </c>
      <c r="F501" s="65" t="str">
        <f t="shared" si="36"/>
        <v>南京港</v>
      </c>
      <c r="G501" s="34" t="str">
        <f>IF(E501="","",IF(行业估值!$C$5="申万行业",[1]!EM_S_INFO_INDUSTRY_SW2014(E501,"1"),IF(行业估值!$C$5="证监会行业",[1]!EM_S_INFO_INDUSTRY_CSRC1(E501,"1"),[1]!EM_S_INFO_INDUSTRY_EM2016(E501,"1"))))</f>
        <v>交通运输</v>
      </c>
      <c r="H501" s="34" t="str">
        <f>IF(E501="","",IF($H$1="上证50",[1]!EM_S_INFO_COMPINDEX(E501,"000016"),"")&amp;IF($H$1="上证180",[1]!EM_S_INFO_COMPINDEX(E501,"000010"),"")&amp;IF($H$1="沪深300",[1]!EM_S_INFO_COMPINDEX(E501,"000300"),"")&amp;IF(AND($H$1="上证A股",RIGHT(E501,2)="SH"),"是","")&amp;IF(AND($H$1="深证A股",RIGHT(E501,2)="SZ"),"是","")&amp;IF(AND($H$1="创业板",LEFT(E501,1)-3=0),"是","")&amp;IF(AND($H$1="全部A股",E501&lt;&gt;0),"是","")&amp;IF(AND($H$1="中小板",LEFT(E501,3)="002"),"是",""))</f>
        <v>是</v>
      </c>
      <c r="I501" s="46">
        <f ca="1">IF(E501="","",IF(OR([1]!EM_S_VAL_MV(E501,deadline)="",[1]!EM_S_VAL_MV(E501,deadline)="--",[1]!EM_S_VAL_MV(E501,deadline)="null"),0,[1]!EM_S_VAL_MV(E501,deadline)/100000000))</f>
        <v>32.764552360000003</v>
      </c>
      <c r="J501" s="46">
        <f ca="1">IF(E501="","",IF(RIGHT(LEFT($J$1,6),3)="TTM",[1]!EM_S_FA_PROFIT_TTM(E501,LEFT(RIGHT($J$1,11),10),1)/100000000,[1]!EM_S_STM07_IS(E501,61,LEFT(RIGHT($J$1,5),4)&amp;"-12-31",1)/100000000))</f>
        <v>1.6516293265000002</v>
      </c>
      <c r="K501" s="36">
        <f t="shared" ca="1" si="37"/>
        <v>19.837715299856054</v>
      </c>
      <c r="L501" s="46">
        <f ca="1">IF(E501="","",IF(ISERROR(IF(行业估值!$E$7="最新年报",[1]!EM_S_STM07_BS(E501,140,LEFT(RIGHT($L$1,5),4)&amp;"-12-31",1)/100000000,[1]!EM_S_STM07_BS(E501,140,LEFT(RIGHT($L$1,11),10),1)/100000000)),0,IF(行业估值!$E$7="最新年报",[1]!EM_S_STM07_BS(E501,140,LEFT(RIGHT($L$1,5),4)&amp;"-12-31",1)/100000000,[1]!EM_S_STM07_BS(E501,140,LEFT(RIGHT($L$1,11),10),1)/100000000)))</f>
        <v>26.525108970399998</v>
      </c>
      <c r="M501" s="36">
        <f t="shared" ca="1" si="38"/>
        <v>1.2352278136373633</v>
      </c>
      <c r="N501" s="37">
        <f ca="1">IF(E501="","",IF(ISERROR([1]!EM_S_EST_NETPROFIT(E501,行业估值!$E$6,deadline)/100000000),"-",[1]!EM_S_EST_NETPROFIT(E501,行业估值!$E$6,deadline)/100000000))</f>
        <v>1.3119000000000001</v>
      </c>
      <c r="O501" s="36">
        <f t="shared" ca="1" si="39"/>
        <v>24.974885555301473</v>
      </c>
      <c r="T501" s="64" t="s">
        <v>1071</v>
      </c>
      <c r="U501" s="64" t="s">
        <v>1072</v>
      </c>
    </row>
    <row r="502" spans="4:21">
      <c r="D502" s="45" t="str">
        <f>IF(AND(行业估值!$B$39=$G502,COUNTIF($G$2:$G$2552,$G502)&gt;=1),COUNTIF($G$2:G502,$G502),"")</f>
        <v/>
      </c>
      <c r="E502" s="65" t="str">
        <f t="shared" si="35"/>
        <v>002041.SZ</v>
      </c>
      <c r="F502" s="65" t="str">
        <f t="shared" si="36"/>
        <v>登海种业</v>
      </c>
      <c r="G502" s="34" t="str">
        <f>IF(E502="","",IF(行业估值!$C$5="申万行业",[1]!EM_S_INFO_INDUSTRY_SW2014(E502,"1"),IF(行业估值!$C$5="证监会行业",[1]!EM_S_INFO_INDUSTRY_CSRC1(E502,"1"),[1]!EM_S_INFO_INDUSTRY_EM2016(E502,"1"))))</f>
        <v>农林牧渔</v>
      </c>
      <c r="H502" s="34" t="str">
        <f>IF(E502="","",IF($H$1="上证50",[1]!EM_S_INFO_COMPINDEX(E502,"000016"),"")&amp;IF($H$1="上证180",[1]!EM_S_INFO_COMPINDEX(E502,"000010"),"")&amp;IF($H$1="沪深300",[1]!EM_S_INFO_COMPINDEX(E502,"000300"),"")&amp;IF(AND($H$1="上证A股",RIGHT(E502,2)="SH"),"是","")&amp;IF(AND($H$1="深证A股",RIGHT(E502,2)="SZ"),"是","")&amp;IF(AND($H$1="创业板",LEFT(E502,1)-3=0),"是","")&amp;IF(AND($H$1="全部A股",E502&lt;&gt;0),"是","")&amp;IF(AND($H$1="中小板",LEFT(E502,3)="002"),"是",""))</f>
        <v>是</v>
      </c>
      <c r="I502" s="46">
        <f ca="1">IF(E502="","",IF(OR([1]!EM_S_VAL_MV(E502,deadline)="",[1]!EM_S_VAL_MV(E502,deadline)="--",[1]!EM_S_VAL_MV(E502,deadline)="null"),0,[1]!EM_S_VAL_MV(E502,deadline)/100000000))</f>
        <v>64.415999999999997</v>
      </c>
      <c r="J502" s="46">
        <f ca="1">IF(E502="","",IF(RIGHT(LEFT($J$1,6),3)="TTM",[1]!EM_S_FA_PROFIT_TTM(E502,LEFT(RIGHT($J$1,11),10),1)/100000000,[1]!EM_S_STM07_IS(E502,61,LEFT(RIGHT($J$1,5),4)&amp;"-12-31",1)/100000000))</f>
        <v>-0.60552664219999996</v>
      </c>
      <c r="K502" s="36">
        <f t="shared" ca="1" si="37"/>
        <v>-106.38012518485351</v>
      </c>
      <c r="L502" s="46">
        <f ca="1">IF(E502="","",IF(ISERROR(IF(行业估值!$E$7="最新年报",[1]!EM_S_STM07_BS(E502,140,LEFT(RIGHT($L$1,5),4)&amp;"-12-31",1)/100000000,[1]!EM_S_STM07_BS(E502,140,LEFT(RIGHT($L$1,11),10),1)/100000000)),0,IF(行业估值!$E$7="最新年报",[1]!EM_S_STM07_BS(E502,140,LEFT(RIGHT($L$1,5),4)&amp;"-12-31",1)/100000000,[1]!EM_S_STM07_BS(E502,140,LEFT(RIGHT($L$1,11),10),1)/100000000)))</f>
        <v>28.0416866158</v>
      </c>
      <c r="M502" s="36">
        <f t="shared" ca="1" si="38"/>
        <v>2.2971514118449994</v>
      </c>
      <c r="N502" s="37">
        <f ca="1">IF(E502="","",IF(ISERROR([1]!EM_S_EST_NETPROFIT(E502,行业估值!$E$6,deadline)/100000000),"-",[1]!EM_S_EST_NETPROFIT(E502,行业估值!$E$6,deadline)/100000000))</f>
        <v>0.56000000000000005</v>
      </c>
      <c r="O502" s="36">
        <f t="shared" ca="1" si="39"/>
        <v>115.02857142857141</v>
      </c>
      <c r="T502" s="64" t="s">
        <v>1073</v>
      </c>
      <c r="U502" s="64" t="s">
        <v>1074</v>
      </c>
    </row>
    <row r="503" spans="4:21">
      <c r="D503" s="45" t="str">
        <f>IF(AND(行业估值!$B$39=$G503,COUNTIF($G$2:$G$2552,$G503)&gt;=1),COUNTIF($G$2:G503,$G503),"")</f>
        <v/>
      </c>
      <c r="E503" s="65" t="str">
        <f t="shared" si="35"/>
        <v>002042.SZ</v>
      </c>
      <c r="F503" s="65" t="str">
        <f t="shared" si="36"/>
        <v>华孚时尚</v>
      </c>
      <c r="G503" s="34" t="str">
        <f>IF(E503="","",IF(行业估值!$C$5="申万行业",[1]!EM_S_INFO_INDUSTRY_SW2014(E503,"1"),IF(行业估值!$C$5="证监会行业",[1]!EM_S_INFO_INDUSTRY_CSRC1(E503,"1"),[1]!EM_S_INFO_INDUSTRY_EM2016(E503,"1"))))</f>
        <v>纺织服装</v>
      </c>
      <c r="H503" s="34" t="str">
        <f>IF(E503="","",IF($H$1="上证50",[1]!EM_S_INFO_COMPINDEX(E503,"000016"),"")&amp;IF($H$1="上证180",[1]!EM_S_INFO_COMPINDEX(E503,"000010"),"")&amp;IF($H$1="沪深300",[1]!EM_S_INFO_COMPINDEX(E503,"000300"),"")&amp;IF(AND($H$1="上证A股",RIGHT(E503,2)="SH"),"是","")&amp;IF(AND($H$1="深证A股",RIGHT(E503,2)="SZ"),"是","")&amp;IF(AND($H$1="创业板",LEFT(E503,1)-3=0),"是","")&amp;IF(AND($H$1="全部A股",E503&lt;&gt;0),"是","")&amp;IF(AND($H$1="中小板",LEFT(E503,3)="002"),"是",""))</f>
        <v>是</v>
      </c>
      <c r="I503" s="46">
        <f ca="1">IF(E503="","",IF(OR([1]!EM_S_VAL_MV(E503,deadline)="",[1]!EM_S_VAL_MV(E503,deadline)="--",[1]!EM_S_VAL_MV(E503,deadline)="null"),0,[1]!EM_S_VAL_MV(E503,deadline)/100000000))</f>
        <v>99.36716129700001</v>
      </c>
      <c r="J503" s="46">
        <f ca="1">IF(E503="","",IF(RIGHT(LEFT($J$1,6),3)="TTM",[1]!EM_S_FA_PROFIT_TTM(E503,LEFT(RIGHT($J$1,11),10),1)/100000000,[1]!EM_S_STM07_IS(E503,61,LEFT(RIGHT($J$1,5),4)&amp;"-12-31",1)/100000000))</f>
        <v>4.1579926437000001</v>
      </c>
      <c r="K503" s="36">
        <f t="shared" ca="1" si="37"/>
        <v>23.897868469670474</v>
      </c>
      <c r="L503" s="46">
        <f ca="1">IF(E503="","",IF(ISERROR(IF(行业估值!$E$7="最新年报",[1]!EM_S_STM07_BS(E503,140,LEFT(RIGHT($L$1,5),4)&amp;"-12-31",1)/100000000,[1]!EM_S_STM07_BS(E503,140,LEFT(RIGHT($L$1,11),10),1)/100000000)),0,IF(行业估值!$E$7="最新年报",[1]!EM_S_STM07_BS(E503,140,LEFT(RIGHT($L$1,5),4)&amp;"-12-31",1)/100000000,[1]!EM_S_STM07_BS(E503,140,LEFT(RIGHT($L$1,11),10),1)/100000000)))</f>
        <v>63.339690073100002</v>
      </c>
      <c r="M503" s="36">
        <f t="shared" ca="1" si="38"/>
        <v>1.5687977188129734</v>
      </c>
      <c r="N503" s="37">
        <f ca="1">IF(E503="","",IF(ISERROR([1]!EM_S_EST_NETPROFIT(E503,行业估值!$E$6,deadline)/100000000),"-",[1]!EM_S_EST_NETPROFIT(E503,行业估值!$E$6,deadline)/100000000))</f>
        <v>6.1037499999999998</v>
      </c>
      <c r="O503" s="36">
        <f t="shared" ca="1" si="39"/>
        <v>16.279690566782719</v>
      </c>
      <c r="T503" s="64" t="s">
        <v>1075</v>
      </c>
      <c r="U503" s="64" t="s">
        <v>1076</v>
      </c>
    </row>
    <row r="504" spans="4:21">
      <c r="D504" s="45" t="str">
        <f>IF(AND(行业估值!$B$39=$G504,COUNTIF($G$2:$G$2552,$G504)&gt;=1),COUNTIF($G$2:G504,$G504),"")</f>
        <v/>
      </c>
      <c r="E504" s="65" t="str">
        <f t="shared" si="35"/>
        <v>002043.SZ</v>
      </c>
      <c r="F504" s="65" t="str">
        <f t="shared" si="36"/>
        <v>兔宝宝</v>
      </c>
      <c r="G504" s="34" t="str">
        <f>IF(E504="","",IF(行业估值!$C$5="申万行业",[1]!EM_S_INFO_INDUSTRY_SW2014(E504,"1"),IF(行业估值!$C$5="证监会行业",[1]!EM_S_INFO_INDUSTRY_CSRC1(E504,"1"),[1]!EM_S_INFO_INDUSTRY_EM2016(E504,"1"))))</f>
        <v>建材</v>
      </c>
      <c r="H504" s="34" t="str">
        <f>IF(E504="","",IF($H$1="上证50",[1]!EM_S_INFO_COMPINDEX(E504,"000016"),"")&amp;IF($H$1="上证180",[1]!EM_S_INFO_COMPINDEX(E504,"000010"),"")&amp;IF($H$1="沪深300",[1]!EM_S_INFO_COMPINDEX(E504,"000300"),"")&amp;IF(AND($H$1="上证A股",RIGHT(E504,2)="SH"),"是","")&amp;IF(AND($H$1="深证A股",RIGHT(E504,2)="SZ"),"是","")&amp;IF(AND($H$1="创业板",LEFT(E504,1)-3=0),"是","")&amp;IF(AND($H$1="全部A股",E504&lt;&gt;0),"是","")&amp;IF(AND($H$1="中小板",LEFT(E504,3)="002"),"是",""))</f>
        <v>是</v>
      </c>
      <c r="I504" s="46">
        <f ca="1">IF(E504="","",IF(OR([1]!EM_S_VAL_MV(E504,deadline)="",[1]!EM_S_VAL_MV(E504,deadline)="--",[1]!EM_S_VAL_MV(E504,deadline)="null"),0,[1]!EM_S_VAL_MV(E504,deadline)/100000000))</f>
        <v>55.240102942600004</v>
      </c>
      <c r="J504" s="46">
        <f ca="1">IF(E504="","",IF(RIGHT(LEFT($J$1,6),3)="TTM",[1]!EM_S_FA_PROFIT_TTM(E504,LEFT(RIGHT($J$1,11),10),1)/100000000,[1]!EM_S_STM07_IS(E504,61,LEFT(RIGHT($J$1,5),4)&amp;"-12-31",1)/100000000))</f>
        <v>3.1784965469999999</v>
      </c>
      <c r="K504" s="36">
        <f t="shared" ca="1" si="37"/>
        <v>17.379318217204911</v>
      </c>
      <c r="L504" s="46">
        <f ca="1">IF(E504="","",IF(ISERROR(IF(行业估值!$E$7="最新年报",[1]!EM_S_STM07_BS(E504,140,LEFT(RIGHT($L$1,5),4)&amp;"-12-31",1)/100000000,[1]!EM_S_STM07_BS(E504,140,LEFT(RIGHT($L$1,11),10),1)/100000000)),0,IF(行业估值!$E$7="最新年报",[1]!EM_S_STM07_BS(E504,140,LEFT(RIGHT($L$1,5),4)&amp;"-12-31",1)/100000000,[1]!EM_S_STM07_BS(E504,140,LEFT(RIGHT($L$1,11),10),1)/100000000)))</f>
        <v>16.748193860600001</v>
      </c>
      <c r="M504" s="36">
        <f t="shared" ca="1" si="38"/>
        <v>3.2982722437045542</v>
      </c>
      <c r="N504" s="37">
        <f ca="1">IF(E504="","",IF(ISERROR([1]!EM_S_EST_NETPROFIT(E504,行业估值!$E$6,deadline)/100000000),"-",[1]!EM_S_EST_NETPROFIT(E504,行业估值!$E$6,deadline)/100000000))</f>
        <v>3.3290250000000001</v>
      </c>
      <c r="O504" s="36">
        <f t="shared" ca="1" si="39"/>
        <v>16.593477953034299</v>
      </c>
      <c r="T504" s="64" t="s">
        <v>1077</v>
      </c>
      <c r="U504" s="64" t="s">
        <v>1078</v>
      </c>
    </row>
    <row r="505" spans="4:21">
      <c r="D505" s="45" t="str">
        <f>IF(AND(行业估值!$B$39=$G505,COUNTIF($G$2:$G$2552,$G505)&gt;=1),COUNTIF($G$2:G505,$G505),"")</f>
        <v/>
      </c>
      <c r="E505" s="65" t="str">
        <f t="shared" si="35"/>
        <v>002044.SZ</v>
      </c>
      <c r="F505" s="65" t="str">
        <f t="shared" si="36"/>
        <v>美年健康</v>
      </c>
      <c r="G505" s="34" t="str">
        <f>IF(E505="","",IF(行业估值!$C$5="申万行业",[1]!EM_S_INFO_INDUSTRY_SW2014(E505,"1"),IF(行业估值!$C$5="证监会行业",[1]!EM_S_INFO_INDUSTRY_CSRC1(E505,"1"),[1]!EM_S_INFO_INDUSTRY_EM2016(E505,"1"))))</f>
        <v>医药生物</v>
      </c>
      <c r="H505" s="34" t="str">
        <f>IF(E505="","",IF($H$1="上证50",[1]!EM_S_INFO_COMPINDEX(E505,"000016"),"")&amp;IF($H$1="上证180",[1]!EM_S_INFO_COMPINDEX(E505,"000010"),"")&amp;IF($H$1="沪深300",[1]!EM_S_INFO_COMPINDEX(E505,"000300"),"")&amp;IF(AND($H$1="上证A股",RIGHT(E505,2)="SH"),"是","")&amp;IF(AND($H$1="深证A股",RIGHT(E505,2)="SZ"),"是","")&amp;IF(AND($H$1="创业板",LEFT(E505,1)-3=0),"是","")&amp;IF(AND($H$1="全部A股",E505&lt;&gt;0),"是","")&amp;IF(AND($H$1="中小板",LEFT(E505,3)="002"),"是",""))</f>
        <v>是</v>
      </c>
      <c r="I505" s="46">
        <f ca="1">IF(E505="","",IF(OR([1]!EM_S_VAL_MV(E505,deadline)="",[1]!EM_S_VAL_MV(E505,deadline)="--",[1]!EM_S_VAL_MV(E505,deadline)="null"),0,[1]!EM_S_VAL_MV(E505,deadline)/100000000))</f>
        <v>589.55611448959996</v>
      </c>
      <c r="J505" s="46">
        <f ca="1">IF(E505="","",IF(RIGHT(LEFT($J$1,6),3)="TTM",[1]!EM_S_FA_PROFIT_TTM(E505,LEFT(RIGHT($J$1,11),10),1)/100000000,[1]!EM_S_STM07_IS(E505,61,LEFT(RIGHT($J$1,5),4)&amp;"-12-31",1)/100000000))</f>
        <v>9.2374296732000012</v>
      </c>
      <c r="K505" s="36">
        <f t="shared" ca="1" si="37"/>
        <v>63.822528056699973</v>
      </c>
      <c r="L505" s="46">
        <f ca="1">IF(E505="","",IF(ISERROR(IF(行业估值!$E$7="最新年报",[1]!EM_S_STM07_BS(E505,140,LEFT(RIGHT($L$1,5),4)&amp;"-12-31",1)/100000000,[1]!EM_S_STM07_BS(E505,140,LEFT(RIGHT($L$1,11),10),1)/100000000)),0,IF(行业估值!$E$7="最新年报",[1]!EM_S_STM07_BS(E505,140,LEFT(RIGHT($L$1,5),4)&amp;"-12-31",1)/100000000,[1]!EM_S_STM07_BS(E505,140,LEFT(RIGHT($L$1,11),10),1)/100000000)))</f>
        <v>64.806591570799995</v>
      </c>
      <c r="M505" s="36">
        <f t="shared" ca="1" si="38"/>
        <v>9.097162807050589</v>
      </c>
      <c r="N505" s="37">
        <f ca="1">IF(E505="","",IF(ISERROR([1]!EM_S_EST_NETPROFIT(E505,行业估值!$E$6,deadline)/100000000),"-",[1]!EM_S_EST_NETPROFIT(E505,行业估值!$E$6,deadline)/100000000))</f>
        <v>9.9467333333333343</v>
      </c>
      <c r="O505" s="36">
        <f t="shared" ca="1" si="39"/>
        <v>59.271330067117503</v>
      </c>
      <c r="T505" s="64" t="s">
        <v>1079</v>
      </c>
      <c r="U505" s="64" t="s">
        <v>1080</v>
      </c>
    </row>
    <row r="506" spans="4:21">
      <c r="D506" s="45" t="str">
        <f>IF(AND(行业估值!$B$39=$G506,COUNTIF($G$2:$G$2552,$G506)&gt;=1),COUNTIF($G$2:G506,$G506),"")</f>
        <v/>
      </c>
      <c r="E506" s="65" t="str">
        <f t="shared" si="35"/>
        <v>002045.SZ</v>
      </c>
      <c r="F506" s="65" t="str">
        <f t="shared" si="36"/>
        <v>国光电器</v>
      </c>
      <c r="G506" s="34" t="str">
        <f>IF(E506="","",IF(行业估值!$C$5="申万行业",[1]!EM_S_INFO_INDUSTRY_SW2014(E506,"1"),IF(行业估值!$C$5="证监会行业",[1]!EM_S_INFO_INDUSTRY_CSRC1(E506,"1"),[1]!EM_S_INFO_INDUSTRY_EM2016(E506,"1"))))</f>
        <v>电子设备</v>
      </c>
      <c r="H506" s="34" t="str">
        <f>IF(E506="","",IF($H$1="上证50",[1]!EM_S_INFO_COMPINDEX(E506,"000016"),"")&amp;IF($H$1="上证180",[1]!EM_S_INFO_COMPINDEX(E506,"000010"),"")&amp;IF($H$1="沪深300",[1]!EM_S_INFO_COMPINDEX(E506,"000300"),"")&amp;IF(AND($H$1="上证A股",RIGHT(E506,2)="SH"),"是","")&amp;IF(AND($H$1="深证A股",RIGHT(E506,2)="SZ"),"是","")&amp;IF(AND($H$1="创业板",LEFT(E506,1)-3=0),"是","")&amp;IF(AND($H$1="全部A股",E506&lt;&gt;0),"是","")&amp;IF(AND($H$1="中小板",LEFT(E506,3)="002"),"是",""))</f>
        <v>是</v>
      </c>
      <c r="I506" s="46">
        <f ca="1">IF(E506="","",IF(OR([1]!EM_S_VAL_MV(E506,deadline)="",[1]!EM_S_VAL_MV(E506,deadline)="--",[1]!EM_S_VAL_MV(E506,deadline)="null"),0,[1]!EM_S_VAL_MV(E506,deadline)/100000000))</f>
        <v>57.189675777299996</v>
      </c>
      <c r="J506" s="46">
        <f ca="1">IF(E506="","",IF(RIGHT(LEFT($J$1,6),3)="TTM",[1]!EM_S_FA_PROFIT_TTM(E506,LEFT(RIGHT($J$1,11),10),1)/100000000,[1]!EM_S_STM07_IS(E506,61,LEFT(RIGHT($J$1,5),4)&amp;"-12-31",1)/100000000))</f>
        <v>1.4971491299999999</v>
      </c>
      <c r="K506" s="36">
        <f t="shared" ca="1" si="37"/>
        <v>38.199050870303083</v>
      </c>
      <c r="L506" s="46">
        <f ca="1">IF(E506="","",IF(ISERROR(IF(行业估值!$E$7="最新年报",[1]!EM_S_STM07_BS(E506,140,LEFT(RIGHT($L$1,5),4)&amp;"-12-31",1)/100000000,[1]!EM_S_STM07_BS(E506,140,LEFT(RIGHT($L$1,11),10),1)/100000000)),0,IF(行业估值!$E$7="最新年报",[1]!EM_S_STM07_BS(E506,140,LEFT(RIGHT($L$1,5),4)&amp;"-12-31",1)/100000000,[1]!EM_S_STM07_BS(E506,140,LEFT(RIGHT($L$1,11),10),1)/100000000)))</f>
        <v>19.33341188</v>
      </c>
      <c r="M506" s="36">
        <f t="shared" ca="1" si="38"/>
        <v>2.9580746601928802</v>
      </c>
      <c r="N506" s="37" t="str">
        <f ca="1">IF(E506="","",IF(ISERROR([1]!EM_S_EST_NETPROFIT(E506,行业估值!$E$6,deadline)/100000000),"-",[1]!EM_S_EST_NETPROFIT(E506,行业估值!$E$6,deadline)/100000000))</f>
        <v>-</v>
      </c>
      <c r="O506" s="36" t="str">
        <f t="shared" ca="1" si="39"/>
        <v>-</v>
      </c>
      <c r="T506" s="64" t="s">
        <v>1081</v>
      </c>
      <c r="U506" s="64" t="s">
        <v>1082</v>
      </c>
    </row>
    <row r="507" spans="4:21">
      <c r="D507" s="45">
        <f>IF(AND(行业估值!$B$39=$G507,COUNTIF($G$2:$G$2552,$G507)&gt;=1),COUNTIF($G$2:G507,$G507),"")</f>
        <v>28</v>
      </c>
      <c r="E507" s="65" t="str">
        <f t="shared" si="35"/>
        <v>002046.SZ</v>
      </c>
      <c r="F507" s="65" t="str">
        <f t="shared" si="36"/>
        <v>轴研科技</v>
      </c>
      <c r="G507" s="34" t="str">
        <f>IF(E507="","",IF(行业估值!$C$5="申万行业",[1]!EM_S_INFO_INDUSTRY_SW2014(E507,"1"),IF(行业估值!$C$5="证监会行业",[1]!EM_S_INFO_INDUSTRY_CSRC1(E507,"1"),[1]!EM_S_INFO_INDUSTRY_EM2016(E507,"1"))))</f>
        <v>机械设备</v>
      </c>
      <c r="H507" s="34" t="str">
        <f>IF(E507="","",IF($H$1="上证50",[1]!EM_S_INFO_COMPINDEX(E507,"000016"),"")&amp;IF($H$1="上证180",[1]!EM_S_INFO_COMPINDEX(E507,"000010"),"")&amp;IF($H$1="沪深300",[1]!EM_S_INFO_COMPINDEX(E507,"000300"),"")&amp;IF(AND($H$1="上证A股",RIGHT(E507,2)="SH"),"是","")&amp;IF(AND($H$1="深证A股",RIGHT(E507,2)="SZ"),"是","")&amp;IF(AND($H$1="创业板",LEFT(E507,1)-3=0),"是","")&amp;IF(AND($H$1="全部A股",E507&lt;&gt;0),"是","")&amp;IF(AND($H$1="中小板",LEFT(E507,3)="002"),"是",""))</f>
        <v>是</v>
      </c>
      <c r="I507" s="46">
        <f ca="1">IF(E507="","",IF(OR([1]!EM_S_VAL_MV(E507,deadline)="",[1]!EM_S_VAL_MV(E507,deadline)="--",[1]!EM_S_VAL_MV(E507,deadline)="null"),0,[1]!EM_S_VAL_MV(E507,deadline)/100000000))</f>
        <v>34.0302551622</v>
      </c>
      <c r="J507" s="46">
        <f ca="1">IF(E507="","",IF(RIGHT(LEFT($J$1,6),3)="TTM",[1]!EM_S_FA_PROFIT_TTM(E507,LEFT(RIGHT($J$1,11),10),1)/100000000,[1]!EM_S_STM07_IS(E507,61,LEFT(RIGHT($J$1,5),4)&amp;"-12-31",1)/100000000))</f>
        <v>0.41359296249999999</v>
      </c>
      <c r="K507" s="36">
        <f t="shared" ca="1" si="37"/>
        <v>82.279579798701235</v>
      </c>
      <c r="L507" s="46">
        <f ca="1">IF(E507="","",IF(ISERROR(IF(行业估值!$E$7="最新年报",[1]!EM_S_STM07_BS(E507,140,LEFT(RIGHT($L$1,5),4)&amp;"-12-31",1)/100000000,[1]!EM_S_STM07_BS(E507,140,LEFT(RIGHT($L$1,11),10),1)/100000000)),0,IF(行业估值!$E$7="最新年报",[1]!EM_S_STM07_BS(E507,140,LEFT(RIGHT($L$1,5),4)&amp;"-12-31",1)/100000000,[1]!EM_S_STM07_BS(E507,140,LEFT(RIGHT($L$1,11),10),1)/100000000)))</f>
        <v>26.899849227800001</v>
      </c>
      <c r="M507" s="36">
        <f t="shared" ca="1" si="38"/>
        <v>1.2650723382877176</v>
      </c>
      <c r="N507" s="37" t="str">
        <f ca="1">IF(E507="","",IF(ISERROR([1]!EM_S_EST_NETPROFIT(E507,行业估值!$E$6,deadline)/100000000),"-",[1]!EM_S_EST_NETPROFIT(E507,行业估值!$E$6,deadline)/100000000))</f>
        <v>-</v>
      </c>
      <c r="O507" s="36" t="str">
        <f t="shared" ca="1" si="39"/>
        <v>-</v>
      </c>
      <c r="T507" s="64" t="s">
        <v>1083</v>
      </c>
      <c r="U507" s="64" t="s">
        <v>1084</v>
      </c>
    </row>
    <row r="508" spans="4:21">
      <c r="D508" s="45" t="str">
        <f>IF(AND(行业估值!$B$39=$G508,COUNTIF($G$2:$G$2552,$G508)&gt;=1),COUNTIF($G$2:G508,$G508),"")</f>
        <v/>
      </c>
      <c r="E508" s="65" t="str">
        <f t="shared" si="35"/>
        <v>002047.SZ</v>
      </c>
      <c r="F508" s="65" t="str">
        <f t="shared" si="36"/>
        <v>宝鹰股份</v>
      </c>
      <c r="G508" s="34" t="str">
        <f>IF(E508="","",IF(行业估值!$C$5="申万行业",[1]!EM_S_INFO_INDUSTRY_SW2014(E508,"1"),IF(行业估值!$C$5="证监会行业",[1]!EM_S_INFO_INDUSTRY_CSRC1(E508,"1"),[1]!EM_S_INFO_INDUSTRY_EM2016(E508,"1"))))</f>
        <v>建筑</v>
      </c>
      <c r="H508" s="34" t="str">
        <f>IF(E508="","",IF($H$1="上证50",[1]!EM_S_INFO_COMPINDEX(E508,"000016"),"")&amp;IF($H$1="上证180",[1]!EM_S_INFO_COMPINDEX(E508,"000010"),"")&amp;IF($H$1="沪深300",[1]!EM_S_INFO_COMPINDEX(E508,"000300"),"")&amp;IF(AND($H$1="上证A股",RIGHT(E508,2)="SH"),"是","")&amp;IF(AND($H$1="深证A股",RIGHT(E508,2)="SZ"),"是","")&amp;IF(AND($H$1="创业板",LEFT(E508,1)-3=0),"是","")&amp;IF(AND($H$1="全部A股",E508&lt;&gt;0),"是","")&amp;IF(AND($H$1="中小板",LEFT(E508,3)="002"),"是",""))</f>
        <v>是</v>
      </c>
      <c r="I508" s="46">
        <f ca="1">IF(E508="","",IF(OR([1]!EM_S_VAL_MV(E508,deadline)="",[1]!EM_S_VAL_MV(E508,deadline)="--",[1]!EM_S_VAL_MV(E508,deadline)="null"),0,[1]!EM_S_VAL_MV(E508,deadline)/100000000))</f>
        <v>87.85494832549999</v>
      </c>
      <c r="J508" s="46">
        <f ca="1">IF(E508="","",IF(RIGHT(LEFT($J$1,6),3)="TTM",[1]!EM_S_FA_PROFIT_TTM(E508,LEFT(RIGHT($J$1,11),10),1)/100000000,[1]!EM_S_STM07_IS(E508,61,LEFT(RIGHT($J$1,5),4)&amp;"-12-31",1)/100000000))</f>
        <v>2.5826591853999998</v>
      </c>
      <c r="K508" s="36">
        <f t="shared" ca="1" si="37"/>
        <v>34.017244250480964</v>
      </c>
      <c r="L508" s="46">
        <f ca="1">IF(E508="","",IF(ISERROR(IF(行业估值!$E$7="最新年报",[1]!EM_S_STM07_BS(E508,140,LEFT(RIGHT($L$1,5),4)&amp;"-12-31",1)/100000000,[1]!EM_S_STM07_BS(E508,140,LEFT(RIGHT($L$1,11),10),1)/100000000)),0,IF(行业估值!$E$7="最新年报",[1]!EM_S_STM07_BS(E508,140,LEFT(RIGHT($L$1,5),4)&amp;"-12-31",1)/100000000,[1]!EM_S_STM07_BS(E508,140,LEFT(RIGHT($L$1,11),10),1)/100000000)))</f>
        <v>41.7735495254</v>
      </c>
      <c r="M508" s="36">
        <f t="shared" ca="1" si="38"/>
        <v>2.1031238504662055</v>
      </c>
      <c r="N508" s="37" t="str">
        <f ca="1">IF(E508="","",IF(ISERROR([1]!EM_S_EST_NETPROFIT(E508,行业估值!$E$6,deadline)/100000000),"-",[1]!EM_S_EST_NETPROFIT(E508,行业估值!$E$6,deadline)/100000000))</f>
        <v>-</v>
      </c>
      <c r="O508" s="36" t="str">
        <f t="shared" ca="1" si="39"/>
        <v>-</v>
      </c>
      <c r="T508" s="64" t="s">
        <v>1085</v>
      </c>
      <c r="U508" s="64" t="s">
        <v>1086</v>
      </c>
    </row>
    <row r="509" spans="4:21">
      <c r="D509" s="45" t="str">
        <f>IF(AND(行业估值!$B$39=$G509,COUNTIF($G$2:$G$2552,$G509)&gt;=1),COUNTIF($G$2:G509,$G509),"")</f>
        <v/>
      </c>
      <c r="E509" s="65" t="str">
        <f t="shared" si="35"/>
        <v>002048.SZ</v>
      </c>
      <c r="F509" s="65" t="str">
        <f t="shared" si="36"/>
        <v>宁波华翔</v>
      </c>
      <c r="G509" s="34" t="str">
        <f>IF(E509="","",IF(行业估值!$C$5="申万行业",[1]!EM_S_INFO_INDUSTRY_SW2014(E509,"1"),IF(行业估值!$C$5="证监会行业",[1]!EM_S_INFO_INDUSTRY_CSRC1(E509,"1"),[1]!EM_S_INFO_INDUSTRY_EM2016(E509,"1"))))</f>
        <v>交运设备</v>
      </c>
      <c r="H509" s="34" t="str">
        <f>IF(E509="","",IF($H$1="上证50",[1]!EM_S_INFO_COMPINDEX(E509,"000016"),"")&amp;IF($H$1="上证180",[1]!EM_S_INFO_COMPINDEX(E509,"000010"),"")&amp;IF($H$1="沪深300",[1]!EM_S_INFO_COMPINDEX(E509,"000300"),"")&amp;IF(AND($H$1="上证A股",RIGHT(E509,2)="SH"),"是","")&amp;IF(AND($H$1="深证A股",RIGHT(E509,2)="SZ"),"是","")&amp;IF(AND($H$1="创业板",LEFT(E509,1)-3=0),"是","")&amp;IF(AND($H$1="全部A股",E509&lt;&gt;0),"是","")&amp;IF(AND($H$1="中小板",LEFT(E509,3)="002"),"是",""))</f>
        <v>是</v>
      </c>
      <c r="I509" s="46">
        <f ca="1">IF(E509="","",IF(OR([1]!EM_S_VAL_MV(E509,deadline)="",[1]!EM_S_VAL_MV(E509,deadline)="--",[1]!EM_S_VAL_MV(E509,deadline)="null"),0,[1]!EM_S_VAL_MV(E509,deadline)/100000000))</f>
        <v>91.3665651126</v>
      </c>
      <c r="J509" s="46">
        <f ca="1">IF(E509="","",IF(RIGHT(LEFT($J$1,6),3)="TTM",[1]!EM_S_FA_PROFIT_TTM(E509,LEFT(RIGHT($J$1,11),10),1)/100000000,[1]!EM_S_STM07_IS(E509,61,LEFT(RIGHT($J$1,5),4)&amp;"-12-31",1)/100000000))</f>
        <v>11.7321552549</v>
      </c>
      <c r="K509" s="36">
        <f t="shared" ca="1" si="37"/>
        <v>7.787705082954834</v>
      </c>
      <c r="L509" s="46">
        <f ca="1">IF(E509="","",IF(ISERROR(IF(行业估值!$E$7="最新年报",[1]!EM_S_STM07_BS(E509,140,LEFT(RIGHT($L$1,5),4)&amp;"-12-31",1)/100000000,[1]!EM_S_STM07_BS(E509,140,LEFT(RIGHT($L$1,11),10),1)/100000000)),0,IF(行业估值!$E$7="最新年报",[1]!EM_S_STM07_BS(E509,140,LEFT(RIGHT($L$1,5),4)&amp;"-12-31",1)/100000000,[1]!EM_S_STM07_BS(E509,140,LEFT(RIGHT($L$1,11),10),1)/100000000)))</f>
        <v>88.670495899300008</v>
      </c>
      <c r="M509" s="36">
        <f t="shared" ca="1" si="38"/>
        <v>1.0304054825221889</v>
      </c>
      <c r="N509" s="37">
        <f ca="1">IF(E509="","",IF(ISERROR([1]!EM_S_EST_NETPROFIT(E509,行业估值!$E$6,deadline)/100000000),"-",[1]!EM_S_EST_NETPROFIT(E509,行业估值!$E$6,deadline)/100000000))</f>
        <v>8.9521750000000004</v>
      </c>
      <c r="O509" s="36">
        <f t="shared" ca="1" si="39"/>
        <v>10.20607451402592</v>
      </c>
      <c r="T509" s="64" t="s">
        <v>1087</v>
      </c>
      <c r="U509" s="64" t="s">
        <v>1088</v>
      </c>
    </row>
    <row r="510" spans="4:21">
      <c r="D510" s="45" t="str">
        <f>IF(AND(行业估值!$B$39=$G510,COUNTIF($G$2:$G$2552,$G510)&gt;=1),COUNTIF($G$2:G510,$G510),"")</f>
        <v/>
      </c>
      <c r="E510" s="65" t="str">
        <f t="shared" si="35"/>
        <v>002049.SZ</v>
      </c>
      <c r="F510" s="65" t="str">
        <f t="shared" si="36"/>
        <v>紫光国微</v>
      </c>
      <c r="G510" s="34" t="str">
        <f>IF(E510="","",IF(行业估值!$C$5="申万行业",[1]!EM_S_INFO_INDUSTRY_SW2014(E510,"1"),IF(行业估值!$C$5="证监会行业",[1]!EM_S_INFO_INDUSTRY_CSRC1(E510,"1"),[1]!EM_S_INFO_INDUSTRY_EM2016(E510,"1"))))</f>
        <v>电子设备</v>
      </c>
      <c r="H510" s="34" t="str">
        <f>IF(E510="","",IF($H$1="上证50",[1]!EM_S_INFO_COMPINDEX(E510,"000016"),"")&amp;IF($H$1="上证180",[1]!EM_S_INFO_COMPINDEX(E510,"000010"),"")&amp;IF($H$1="沪深300",[1]!EM_S_INFO_COMPINDEX(E510,"000300"),"")&amp;IF(AND($H$1="上证A股",RIGHT(E510,2)="SH"),"是","")&amp;IF(AND($H$1="深证A股",RIGHT(E510,2)="SZ"),"是","")&amp;IF(AND($H$1="创业板",LEFT(E510,1)-3=0),"是","")&amp;IF(AND($H$1="全部A股",E510&lt;&gt;0),"是","")&amp;IF(AND($H$1="中小板",LEFT(E510,3)="002"),"是",""))</f>
        <v>是</v>
      </c>
      <c r="I510" s="46">
        <f ca="1">IF(E510="","",IF(OR([1]!EM_S_VAL_MV(E510,deadline)="",[1]!EM_S_VAL_MV(E510,deadline)="--",[1]!EM_S_VAL_MV(E510,deadline)="null"),0,[1]!EM_S_VAL_MV(E510,deadline)/100000000))</f>
        <v>273.00740380320002</v>
      </c>
      <c r="J510" s="46">
        <f ca="1">IF(E510="","",IF(RIGHT(LEFT($J$1,6),3)="TTM",[1]!EM_S_FA_PROFIT_TTM(E510,LEFT(RIGHT($J$1,11),10),1)/100000000,[1]!EM_S_STM07_IS(E510,61,LEFT(RIGHT($J$1,5),4)&amp;"-12-31",1)/100000000))</f>
        <v>4.2391570433999997</v>
      </c>
      <c r="K510" s="36">
        <f t="shared" ca="1" si="37"/>
        <v>64.401342297108073</v>
      </c>
      <c r="L510" s="46">
        <f ca="1">IF(E510="","",IF(ISERROR(IF(行业估值!$E$7="最新年报",[1]!EM_S_STM07_BS(E510,140,LEFT(RIGHT($L$1,5),4)&amp;"-12-31",1)/100000000,[1]!EM_S_STM07_BS(E510,140,LEFT(RIGHT($L$1,11),10),1)/100000000)),0,IF(行业估值!$E$7="最新年报",[1]!EM_S_STM07_BS(E510,140,LEFT(RIGHT($L$1,5),4)&amp;"-12-31",1)/100000000,[1]!EM_S_STM07_BS(E510,140,LEFT(RIGHT($L$1,11),10),1)/100000000)))</f>
        <v>41.498011648400002</v>
      </c>
      <c r="M510" s="36">
        <f t="shared" ca="1" si="38"/>
        <v>6.5788068622735105</v>
      </c>
      <c r="N510" s="37">
        <f ca="1">IF(E510="","",IF(ISERROR([1]!EM_S_EST_NETPROFIT(E510,行业估值!$E$6,deadline)/100000000),"-",[1]!EM_S_EST_NETPROFIT(E510,行业估值!$E$6,deadline)/100000000))</f>
        <v>4.4953000000000003</v>
      </c>
      <c r="O510" s="36">
        <f t="shared" ca="1" si="39"/>
        <v>60.731742887727179</v>
      </c>
      <c r="T510" s="64" t="s">
        <v>1089</v>
      </c>
      <c r="U510" s="64" t="s">
        <v>1090</v>
      </c>
    </row>
    <row r="511" spans="4:21">
      <c r="D511" s="45" t="str">
        <f>IF(AND(行业估值!$B$39=$G511,COUNTIF($G$2:$G$2552,$G511)&gt;=1),COUNTIF($G$2:G511,$G511),"")</f>
        <v/>
      </c>
      <c r="E511" s="65" t="str">
        <f t="shared" si="35"/>
        <v>002050.SZ</v>
      </c>
      <c r="F511" s="65" t="str">
        <f t="shared" si="36"/>
        <v>三花智控</v>
      </c>
      <c r="G511" s="34" t="str">
        <f>IF(E511="","",IF(行业估值!$C$5="申万行业",[1]!EM_S_INFO_INDUSTRY_SW2014(E511,"1"),IF(行业估值!$C$5="证监会行业",[1]!EM_S_INFO_INDUSTRY_CSRC1(E511,"1"),[1]!EM_S_INFO_INDUSTRY_EM2016(E511,"1"))))</f>
        <v>家电</v>
      </c>
      <c r="H511" s="34" t="str">
        <f>IF(E511="","",IF($H$1="上证50",[1]!EM_S_INFO_COMPINDEX(E511,"000016"),"")&amp;IF($H$1="上证180",[1]!EM_S_INFO_COMPINDEX(E511,"000010"),"")&amp;IF($H$1="沪深300",[1]!EM_S_INFO_COMPINDEX(E511,"000300"),"")&amp;IF(AND($H$1="上证A股",RIGHT(E511,2)="SH"),"是","")&amp;IF(AND($H$1="深证A股",RIGHT(E511,2)="SZ"),"是","")&amp;IF(AND($H$1="创业板",LEFT(E511,1)-3=0),"是","")&amp;IF(AND($H$1="全部A股",E511&lt;&gt;0),"是","")&amp;IF(AND($H$1="中小板",LEFT(E511,3)="002"),"是",""))</f>
        <v>是</v>
      </c>
      <c r="I511" s="46">
        <f ca="1">IF(E511="","",IF(OR([1]!EM_S_VAL_MV(E511,deadline)="",[1]!EM_S_VAL_MV(E511,deadline)="--",[1]!EM_S_VAL_MV(E511,deadline)="null"),0,[1]!EM_S_VAL_MV(E511,deadline)/100000000))</f>
        <v>420.65656628580001</v>
      </c>
      <c r="J511" s="46">
        <f ca="1">IF(E511="","",IF(RIGHT(LEFT($J$1,6),3)="TTM",[1]!EM_S_FA_PROFIT_TTM(E511,LEFT(RIGHT($J$1,11),10),1)/100000000,[1]!EM_S_STM07_IS(E511,61,LEFT(RIGHT($J$1,5),4)&amp;"-12-31",1)/100000000))</f>
        <v>13.300235302300001</v>
      </c>
      <c r="K511" s="36">
        <f t="shared" ca="1" si="37"/>
        <v>31.627753699444412</v>
      </c>
      <c r="L511" s="46">
        <f ca="1">IF(E511="","",IF(ISERROR(IF(行业估值!$E$7="最新年报",[1]!EM_S_STM07_BS(E511,140,LEFT(RIGHT($L$1,5),4)&amp;"-12-31",1)/100000000,[1]!EM_S_STM07_BS(E511,140,LEFT(RIGHT($L$1,11),10),1)/100000000)),0,IF(行业估值!$E$7="最新年报",[1]!EM_S_STM07_BS(E511,140,LEFT(RIGHT($L$1,5),4)&amp;"-12-31",1)/100000000,[1]!EM_S_STM07_BS(E511,140,LEFT(RIGHT($L$1,11),10),1)/100000000)))</f>
        <v>89.747657630800006</v>
      </c>
      <c r="M511" s="36">
        <f t="shared" ca="1" si="38"/>
        <v>4.6871035678310244</v>
      </c>
      <c r="N511" s="37">
        <f ca="1">IF(E511="","",IF(ISERROR([1]!EM_S_EST_NETPROFIT(E511,行业估值!$E$6,deadline)/100000000),"-",[1]!EM_S_EST_NETPROFIT(E511,行业估值!$E$6,deadline)/100000000))</f>
        <v>14.044317241379311</v>
      </c>
      <c r="O511" s="36">
        <f t="shared" ca="1" si="39"/>
        <v>29.952083754303374</v>
      </c>
      <c r="T511" s="64" t="s">
        <v>1091</v>
      </c>
      <c r="U511" s="64" t="s">
        <v>1092</v>
      </c>
    </row>
    <row r="512" spans="4:21">
      <c r="D512" s="45" t="str">
        <f>IF(AND(行业估值!$B$39=$G512,COUNTIF($G$2:$G$2552,$G512)&gt;=1),COUNTIF($G$2:G512,$G512),"")</f>
        <v/>
      </c>
      <c r="E512" s="65" t="str">
        <f t="shared" si="35"/>
        <v>002051.SZ</v>
      </c>
      <c r="F512" s="65" t="str">
        <f t="shared" si="36"/>
        <v>中工国际</v>
      </c>
      <c r="G512" s="34" t="str">
        <f>IF(E512="","",IF(行业估值!$C$5="申万行业",[1]!EM_S_INFO_INDUSTRY_SW2014(E512,"1"),IF(行业估值!$C$5="证监会行业",[1]!EM_S_INFO_INDUSTRY_CSRC1(E512,"1"),[1]!EM_S_INFO_INDUSTRY_EM2016(E512,"1"))))</f>
        <v>建筑</v>
      </c>
      <c r="H512" s="34" t="str">
        <f>IF(E512="","",IF($H$1="上证50",[1]!EM_S_INFO_COMPINDEX(E512,"000016"),"")&amp;IF($H$1="上证180",[1]!EM_S_INFO_COMPINDEX(E512,"000010"),"")&amp;IF($H$1="沪深300",[1]!EM_S_INFO_COMPINDEX(E512,"000300"),"")&amp;IF(AND($H$1="上证A股",RIGHT(E512,2)="SH"),"是","")&amp;IF(AND($H$1="深证A股",RIGHT(E512,2)="SZ"),"是","")&amp;IF(AND($H$1="创业板",LEFT(E512,1)-3=0),"是","")&amp;IF(AND($H$1="全部A股",E512&lt;&gt;0),"是","")&amp;IF(AND($H$1="中小板",LEFT(E512,3)="002"),"是",""))</f>
        <v>是</v>
      </c>
      <c r="I512" s="46">
        <f ca="1">IF(E512="","",IF(OR([1]!EM_S_VAL_MV(E512,deadline)="",[1]!EM_S_VAL_MV(E512,deadline)="--",[1]!EM_S_VAL_MV(E512,deadline)="null"),0,[1]!EM_S_VAL_MV(E512,deadline)/100000000))</f>
        <v>111.24306343629999</v>
      </c>
      <c r="J512" s="46">
        <f ca="1">IF(E512="","",IF(RIGHT(LEFT($J$1,6),3)="TTM",[1]!EM_S_FA_PROFIT_TTM(E512,LEFT(RIGHT($J$1,11),10),1)/100000000,[1]!EM_S_STM07_IS(E512,61,LEFT(RIGHT($J$1,5),4)&amp;"-12-31",1)/100000000))</f>
        <v>9.2107668112999992</v>
      </c>
      <c r="K512" s="36">
        <f t="shared" ca="1" si="37"/>
        <v>12.077502960972176</v>
      </c>
      <c r="L512" s="46">
        <f ca="1">IF(E512="","",IF(ISERROR(IF(行业估值!$E$7="最新年报",[1]!EM_S_STM07_BS(E512,140,LEFT(RIGHT($L$1,5),4)&amp;"-12-31",1)/100000000,[1]!EM_S_STM07_BS(E512,140,LEFT(RIGHT($L$1,11),10),1)/100000000)),0,IF(行业估值!$E$7="最新年报",[1]!EM_S_STM07_BS(E512,140,LEFT(RIGHT($L$1,5),4)&amp;"-12-31",1)/100000000,[1]!EM_S_STM07_BS(E512,140,LEFT(RIGHT($L$1,11),10),1)/100000000)))</f>
        <v>103.59811225750001</v>
      </c>
      <c r="M512" s="36">
        <f t="shared" ca="1" si="38"/>
        <v>1.0737943096858555</v>
      </c>
      <c r="N512" s="37">
        <f ca="1">IF(E512="","",IF(ISERROR([1]!EM_S_EST_NETPROFIT(E512,行业估值!$E$6,deadline)/100000000),"-",[1]!EM_S_EST_NETPROFIT(E512,行业估值!$E$6,deadline)/100000000))</f>
        <v>11.137499999999999</v>
      </c>
      <c r="O512" s="36">
        <f t="shared" ca="1" si="39"/>
        <v>9.9881538438877655</v>
      </c>
      <c r="T512" s="64" t="s">
        <v>1093</v>
      </c>
      <c r="U512" s="64" t="s">
        <v>1094</v>
      </c>
    </row>
    <row r="513" spans="4:21">
      <c r="D513" s="45" t="str">
        <f>IF(AND(行业估值!$B$39=$G513,COUNTIF($G$2:$G$2552,$G513)&gt;=1),COUNTIF($G$2:G513,$G513),"")</f>
        <v/>
      </c>
      <c r="E513" s="65" t="str">
        <f t="shared" si="35"/>
        <v>002052.SZ</v>
      </c>
      <c r="F513" s="65" t="str">
        <f t="shared" si="36"/>
        <v>同洲电子</v>
      </c>
      <c r="G513" s="34" t="str">
        <f>IF(E513="","",IF(行业估值!$C$5="申万行业",[1]!EM_S_INFO_INDUSTRY_SW2014(E513,"1"),IF(行业估值!$C$5="证监会行业",[1]!EM_S_INFO_INDUSTRY_CSRC1(E513,"1"),[1]!EM_S_INFO_INDUSTRY_EM2016(E513,"1"))))</f>
        <v>家电</v>
      </c>
      <c r="H513" s="34" t="str">
        <f>IF(E513="","",IF($H$1="上证50",[1]!EM_S_INFO_COMPINDEX(E513,"000016"),"")&amp;IF($H$1="上证180",[1]!EM_S_INFO_COMPINDEX(E513,"000010"),"")&amp;IF($H$1="沪深300",[1]!EM_S_INFO_COMPINDEX(E513,"000300"),"")&amp;IF(AND($H$1="上证A股",RIGHT(E513,2)="SH"),"是","")&amp;IF(AND($H$1="深证A股",RIGHT(E513,2)="SZ"),"是","")&amp;IF(AND($H$1="创业板",LEFT(E513,1)-3=0),"是","")&amp;IF(AND($H$1="全部A股",E513&lt;&gt;0),"是","")&amp;IF(AND($H$1="中小板",LEFT(E513,3)="002"),"是",""))</f>
        <v>是</v>
      </c>
      <c r="I513" s="46">
        <f ca="1">IF(E513="","",IF(OR([1]!EM_S_VAL_MV(E513,deadline)="",[1]!EM_S_VAL_MV(E513,deadline)="--",[1]!EM_S_VAL_MV(E513,deadline)="null"),0,[1]!EM_S_VAL_MV(E513,deadline)/100000000))</f>
        <v>23.348538422199997</v>
      </c>
      <c r="J513" s="46">
        <f ca="1">IF(E513="","",IF(RIGHT(LEFT($J$1,6),3)="TTM",[1]!EM_S_FA_PROFIT_TTM(E513,LEFT(RIGHT($J$1,11),10),1)/100000000,[1]!EM_S_STM07_IS(E513,61,LEFT(RIGHT($J$1,5),4)&amp;"-12-31",1)/100000000))</f>
        <v>-2.9087161848000003</v>
      </c>
      <c r="K513" s="36">
        <f t="shared" ca="1" si="37"/>
        <v>-8.0270940644576552</v>
      </c>
      <c r="L513" s="46">
        <f ca="1">IF(E513="","",IF(ISERROR(IF(行业估值!$E$7="最新年报",[1]!EM_S_STM07_BS(E513,140,LEFT(RIGHT($L$1,5),4)&amp;"-12-31",1)/100000000,[1]!EM_S_STM07_BS(E513,140,LEFT(RIGHT($L$1,11),10),1)/100000000)),0,IF(行业估值!$E$7="最新年报",[1]!EM_S_STM07_BS(E513,140,LEFT(RIGHT($L$1,5),4)&amp;"-12-31",1)/100000000,[1]!EM_S_STM07_BS(E513,140,LEFT(RIGHT($L$1,11),10),1)/100000000)))</f>
        <v>5.6934300582000006</v>
      </c>
      <c r="M513" s="36">
        <f t="shared" ca="1" si="38"/>
        <v>4.1009616669606945</v>
      </c>
      <c r="N513" s="37" t="str">
        <f ca="1">IF(E513="","",IF(ISERROR([1]!EM_S_EST_NETPROFIT(E513,行业估值!$E$6,deadline)/100000000),"-",[1]!EM_S_EST_NETPROFIT(E513,行业估值!$E$6,deadline)/100000000))</f>
        <v>-</v>
      </c>
      <c r="O513" s="36" t="str">
        <f t="shared" ca="1" si="39"/>
        <v>-</v>
      </c>
      <c r="T513" s="64" t="s">
        <v>1095</v>
      </c>
      <c r="U513" s="64" t="s">
        <v>1096</v>
      </c>
    </row>
    <row r="514" spans="4:21">
      <c r="D514" s="45" t="str">
        <f>IF(AND(行业估值!$B$39=$G514,COUNTIF($G$2:$G$2552,$G514)&gt;=1),COUNTIF($G$2:G514,$G514),"")</f>
        <v/>
      </c>
      <c r="E514" s="65" t="str">
        <f t="shared" si="35"/>
        <v>002053.SZ</v>
      </c>
      <c r="F514" s="65" t="str">
        <f t="shared" si="36"/>
        <v>云南能投</v>
      </c>
      <c r="G514" s="34" t="str">
        <f>IF(E514="","",IF(行业估值!$C$5="申万行业",[1]!EM_S_INFO_INDUSTRY_SW2014(E514,"1"),IF(行业估值!$C$5="证监会行业",[1]!EM_S_INFO_INDUSTRY_CSRC1(E514,"1"),[1]!EM_S_INFO_INDUSTRY_EM2016(E514,"1"))))</f>
        <v>基础化工</v>
      </c>
      <c r="H514" s="34" t="str">
        <f>IF(E514="","",IF($H$1="上证50",[1]!EM_S_INFO_COMPINDEX(E514,"000016"),"")&amp;IF($H$1="上证180",[1]!EM_S_INFO_COMPINDEX(E514,"000010"),"")&amp;IF($H$1="沪深300",[1]!EM_S_INFO_COMPINDEX(E514,"000300"),"")&amp;IF(AND($H$1="上证A股",RIGHT(E514,2)="SH"),"是","")&amp;IF(AND($H$1="深证A股",RIGHT(E514,2)="SZ"),"是","")&amp;IF(AND($H$1="创业板",LEFT(E514,1)-3=0),"是","")&amp;IF(AND($H$1="全部A股",E514&lt;&gt;0),"是","")&amp;IF(AND($H$1="中小板",LEFT(E514,3)="002"),"是",""))</f>
        <v>是</v>
      </c>
      <c r="I514" s="46">
        <f ca="1">IF(E514="","",IF(OR([1]!EM_S_VAL_MV(E514,deadline)="",[1]!EM_S_VAL_MV(E514,deadline)="--",[1]!EM_S_VAL_MV(E514,deadline)="null"),0,[1]!EM_S_VAL_MV(E514,deadline)/100000000))</f>
        <v>54.029478186000006</v>
      </c>
      <c r="J514" s="46">
        <f ca="1">IF(E514="","",IF(RIGHT(LEFT($J$1,6),3)="TTM",[1]!EM_S_FA_PROFIT_TTM(E514,LEFT(RIGHT($J$1,11),10),1)/100000000,[1]!EM_S_STM07_IS(E514,61,LEFT(RIGHT($J$1,5),4)&amp;"-12-31",1)/100000000))</f>
        <v>1.9995353616999998</v>
      </c>
      <c r="K514" s="36">
        <f t="shared" ca="1" si="37"/>
        <v>27.021016592606937</v>
      </c>
      <c r="L514" s="46">
        <f ca="1">IF(E514="","",IF(ISERROR(IF(行业估值!$E$7="最新年报",[1]!EM_S_STM07_BS(E514,140,LEFT(RIGHT($L$1,5),4)&amp;"-12-31",1)/100000000,[1]!EM_S_STM07_BS(E514,140,LEFT(RIGHT($L$1,11),10),1)/100000000)),0,IF(行业估值!$E$7="最新年报",[1]!EM_S_STM07_BS(E514,140,LEFT(RIGHT($L$1,5),4)&amp;"-12-31",1)/100000000,[1]!EM_S_STM07_BS(E514,140,LEFT(RIGHT($L$1,11),10),1)/100000000)))</f>
        <v>39.019669234699997</v>
      </c>
      <c r="M514" s="36">
        <f t="shared" ca="1" si="38"/>
        <v>1.3846728905111236</v>
      </c>
      <c r="N514" s="37" t="str">
        <f ca="1">IF(E514="","",IF(ISERROR([1]!EM_S_EST_NETPROFIT(E514,行业估值!$E$6,deadline)/100000000),"-",[1]!EM_S_EST_NETPROFIT(E514,行业估值!$E$6,deadline)/100000000))</f>
        <v>-</v>
      </c>
      <c r="O514" s="36" t="str">
        <f t="shared" ca="1" si="39"/>
        <v>-</v>
      </c>
      <c r="T514" s="64" t="s">
        <v>1097</v>
      </c>
      <c r="U514" s="64" t="s">
        <v>1098</v>
      </c>
    </row>
    <row r="515" spans="4:21">
      <c r="D515" s="45" t="str">
        <f>IF(AND(行业估值!$B$39=$G515,COUNTIF($G$2:$G$2552,$G515)&gt;=1),COUNTIF($G$2:G515,$G515),"")</f>
        <v/>
      </c>
      <c r="E515" s="65" t="str">
        <f t="shared" ref="E515:E578" si="40">IF(U515="","",U515)</f>
        <v>002054.SZ</v>
      </c>
      <c r="F515" s="65" t="str">
        <f t="shared" ref="F515:F578" si="41">IF(T515="","",T515)</f>
        <v>德美化工</v>
      </c>
      <c r="G515" s="34" t="str">
        <f>IF(E515="","",IF(行业估值!$C$5="申万行业",[1]!EM_S_INFO_INDUSTRY_SW2014(E515,"1"),IF(行业估值!$C$5="证监会行业",[1]!EM_S_INFO_INDUSTRY_CSRC1(E515,"1"),[1]!EM_S_INFO_INDUSTRY_EM2016(E515,"1"))))</f>
        <v>基础化工</v>
      </c>
      <c r="H515" s="34" t="str">
        <f>IF(E515="","",IF($H$1="上证50",[1]!EM_S_INFO_COMPINDEX(E515,"000016"),"")&amp;IF($H$1="上证180",[1]!EM_S_INFO_COMPINDEX(E515,"000010"),"")&amp;IF($H$1="沪深300",[1]!EM_S_INFO_COMPINDEX(E515,"000300"),"")&amp;IF(AND($H$1="上证A股",RIGHT(E515,2)="SH"),"是","")&amp;IF(AND($H$1="深证A股",RIGHT(E515,2)="SZ"),"是","")&amp;IF(AND($H$1="创业板",LEFT(E515,1)-3=0),"是","")&amp;IF(AND($H$1="全部A股",E515&lt;&gt;0),"是","")&amp;IF(AND($H$1="中小板",LEFT(E515,3)="002"),"是",""))</f>
        <v>是</v>
      </c>
      <c r="I515" s="46">
        <f ca="1">IF(E515="","",IF(OR([1]!EM_S_VAL_MV(E515,deadline)="",[1]!EM_S_VAL_MV(E515,deadline)="--",[1]!EM_S_VAL_MV(E515,deadline)="null"),0,[1]!EM_S_VAL_MV(E515,deadline)/100000000))</f>
        <v>30.100773450399998</v>
      </c>
      <c r="J515" s="46">
        <f ca="1">IF(E515="","",IF(RIGHT(LEFT($J$1,6),3)="TTM",[1]!EM_S_FA_PROFIT_TTM(E515,LEFT(RIGHT($J$1,11),10),1)/100000000,[1]!EM_S_STM07_IS(E515,61,LEFT(RIGHT($J$1,5),4)&amp;"-12-31",1)/100000000))</f>
        <v>1.3244996876000001</v>
      </c>
      <c r="K515" s="36">
        <f t="shared" ref="K515:K578" ca="1" si="42">IF(E515="","",IF(OR(I515=0,J515=0),"-",I515/J515))</f>
        <v>22.726146130651603</v>
      </c>
      <c r="L515" s="46">
        <f ca="1">IF(E515="","",IF(ISERROR(IF(行业估值!$E$7="最新年报",[1]!EM_S_STM07_BS(E515,140,LEFT(RIGHT($L$1,5),4)&amp;"-12-31",1)/100000000,[1]!EM_S_STM07_BS(E515,140,LEFT(RIGHT($L$1,11),10),1)/100000000)),0,IF(行业估值!$E$7="最新年报",[1]!EM_S_STM07_BS(E515,140,LEFT(RIGHT($L$1,5),4)&amp;"-12-31",1)/100000000,[1]!EM_S_STM07_BS(E515,140,LEFT(RIGHT($L$1,11),10),1)/100000000)))</f>
        <v>18.766133041500002</v>
      </c>
      <c r="M515" s="36">
        <f t="shared" ref="M515:M578" ca="1" si="43">IF(E515="","",IF(OR(I515=0,L515=0),"-",I515/L515))</f>
        <v>1.6039944608638459</v>
      </c>
      <c r="N515" s="37" t="str">
        <f ca="1">IF(E515="","",IF(ISERROR([1]!EM_S_EST_NETPROFIT(E515,行业估值!$E$6,deadline)/100000000),"-",[1]!EM_S_EST_NETPROFIT(E515,行业估值!$E$6,deadline)/100000000))</f>
        <v>-</v>
      </c>
      <c r="O515" s="36" t="str">
        <f t="shared" ref="O515:O578" ca="1" si="44">IF(E515="","",IF(ISERROR(IF(OR(I515=0,N515=0),"-",I515/N515)),"-",IF(OR(I515=0,N515=0),"-",I515/N515)))</f>
        <v>-</v>
      </c>
      <c r="T515" s="64" t="s">
        <v>1099</v>
      </c>
      <c r="U515" s="64" t="s">
        <v>1100</v>
      </c>
    </row>
    <row r="516" spans="4:21">
      <c r="D516" s="45" t="str">
        <f>IF(AND(行业估值!$B$39=$G516,COUNTIF($G$2:$G$2552,$G516)&gt;=1),COUNTIF($G$2:G516,$G516),"")</f>
        <v/>
      </c>
      <c r="E516" s="65" t="str">
        <f t="shared" si="40"/>
        <v>002055.SZ</v>
      </c>
      <c r="F516" s="65" t="str">
        <f t="shared" si="41"/>
        <v>得润电子</v>
      </c>
      <c r="G516" s="34" t="str">
        <f>IF(E516="","",IF(行业估值!$C$5="申万行业",[1]!EM_S_INFO_INDUSTRY_SW2014(E516,"1"),IF(行业估值!$C$5="证监会行业",[1]!EM_S_INFO_INDUSTRY_CSRC1(E516,"1"),[1]!EM_S_INFO_INDUSTRY_EM2016(E516,"1"))))</f>
        <v>电子设备</v>
      </c>
      <c r="H516" s="34" t="str">
        <f>IF(E516="","",IF($H$1="上证50",[1]!EM_S_INFO_COMPINDEX(E516,"000016"),"")&amp;IF($H$1="上证180",[1]!EM_S_INFO_COMPINDEX(E516,"000010"),"")&amp;IF($H$1="沪深300",[1]!EM_S_INFO_COMPINDEX(E516,"000300"),"")&amp;IF(AND($H$1="上证A股",RIGHT(E516,2)="SH"),"是","")&amp;IF(AND($H$1="深证A股",RIGHT(E516,2)="SZ"),"是","")&amp;IF(AND($H$1="创业板",LEFT(E516,1)-3=0),"是","")&amp;IF(AND($H$1="全部A股",E516&lt;&gt;0),"是","")&amp;IF(AND($H$1="中小板",LEFT(E516,3)="002"),"是",""))</f>
        <v>是</v>
      </c>
      <c r="I516" s="46">
        <f ca="1">IF(E516="","",IF(OR([1]!EM_S_VAL_MV(E516,deadline)="",[1]!EM_S_VAL_MV(E516,deadline)="--",[1]!EM_S_VAL_MV(E516,deadline)="null"),0,[1]!EM_S_VAL_MV(E516,deadline)/100000000))</f>
        <v>46.002663806400001</v>
      </c>
      <c r="J516" s="46">
        <f ca="1">IF(E516="","",IF(RIGHT(LEFT($J$1,6),3)="TTM",[1]!EM_S_FA_PROFIT_TTM(E516,LEFT(RIGHT($J$1,11),10),1)/100000000,[1]!EM_S_STM07_IS(E516,61,LEFT(RIGHT($J$1,5),4)&amp;"-12-31",1)/100000000))</f>
        <v>1.8830314727999999</v>
      </c>
      <c r="K516" s="36">
        <f t="shared" ca="1" si="42"/>
        <v>24.430108827653154</v>
      </c>
      <c r="L516" s="46">
        <f ca="1">IF(E516="","",IF(ISERROR(IF(行业估值!$E$7="最新年报",[1]!EM_S_STM07_BS(E516,140,LEFT(RIGHT($L$1,5),4)&amp;"-12-31",1)/100000000,[1]!EM_S_STM07_BS(E516,140,LEFT(RIGHT($L$1,11),10),1)/100000000)),0,IF(行业估值!$E$7="最新年报",[1]!EM_S_STM07_BS(E516,140,LEFT(RIGHT($L$1,5),4)&amp;"-12-31",1)/100000000,[1]!EM_S_STM07_BS(E516,140,LEFT(RIGHT($L$1,11),10),1)/100000000)))</f>
        <v>27.481989983400002</v>
      </c>
      <c r="M516" s="36">
        <f t="shared" ca="1" si="43"/>
        <v>1.6739204051157532</v>
      </c>
      <c r="N516" s="37" t="str">
        <f ca="1">IF(E516="","",IF(ISERROR([1]!EM_S_EST_NETPROFIT(E516,行业估值!$E$6,deadline)/100000000),"-",[1]!EM_S_EST_NETPROFIT(E516,行业估值!$E$6,deadline)/100000000))</f>
        <v>-</v>
      </c>
      <c r="O516" s="36" t="str">
        <f t="shared" ca="1" si="44"/>
        <v>-</v>
      </c>
      <c r="T516" s="64" t="s">
        <v>1101</v>
      </c>
      <c r="U516" s="64" t="s">
        <v>1102</v>
      </c>
    </row>
    <row r="517" spans="4:21">
      <c r="D517" s="45" t="str">
        <f>IF(AND(行业估值!$B$39=$G517,COUNTIF($G$2:$G$2552,$G517)&gt;=1),COUNTIF($G$2:G517,$G517),"")</f>
        <v/>
      </c>
      <c r="E517" s="65" t="str">
        <f t="shared" si="40"/>
        <v>002056.SZ</v>
      </c>
      <c r="F517" s="65" t="str">
        <f t="shared" si="41"/>
        <v>横店东磁</v>
      </c>
      <c r="G517" s="34" t="str">
        <f>IF(E517="","",IF(行业估值!$C$5="申万行业",[1]!EM_S_INFO_INDUSTRY_SW2014(E517,"1"),IF(行业估值!$C$5="证监会行业",[1]!EM_S_INFO_INDUSTRY_CSRC1(E517,"1"),[1]!EM_S_INFO_INDUSTRY_EM2016(E517,"1"))))</f>
        <v>电子设备</v>
      </c>
      <c r="H517" s="34" t="str">
        <f>IF(E517="","",IF($H$1="上证50",[1]!EM_S_INFO_COMPINDEX(E517,"000016"),"")&amp;IF($H$1="上证180",[1]!EM_S_INFO_COMPINDEX(E517,"000010"),"")&amp;IF($H$1="沪深300",[1]!EM_S_INFO_COMPINDEX(E517,"000300"),"")&amp;IF(AND($H$1="上证A股",RIGHT(E517,2)="SH"),"是","")&amp;IF(AND($H$1="深证A股",RIGHT(E517,2)="SZ"),"是","")&amp;IF(AND($H$1="创业板",LEFT(E517,1)-3=0),"是","")&amp;IF(AND($H$1="全部A股",E517&lt;&gt;0),"是","")&amp;IF(AND($H$1="中小板",LEFT(E517,3)="002"),"是",""))</f>
        <v>是</v>
      </c>
      <c r="I517" s="46">
        <f ca="1">IF(E517="","",IF(OR([1]!EM_S_VAL_MV(E517,deadline)="",[1]!EM_S_VAL_MV(E517,deadline)="--",[1]!EM_S_VAL_MV(E517,deadline)="null"),0,[1]!EM_S_VAL_MV(E517,deadline)/100000000))</f>
        <v>111.60044000000001</v>
      </c>
      <c r="J517" s="46">
        <f ca="1">IF(E517="","",IF(RIGHT(LEFT($J$1,6),3)="TTM",[1]!EM_S_FA_PROFIT_TTM(E517,LEFT(RIGHT($J$1,11),10),1)/100000000,[1]!EM_S_STM07_IS(E517,61,LEFT(RIGHT($J$1,5),4)&amp;"-12-31",1)/100000000))</f>
        <v>6.5954671887999998</v>
      </c>
      <c r="K517" s="36">
        <f t="shared" ca="1" si="42"/>
        <v>16.920778590106966</v>
      </c>
      <c r="L517" s="46">
        <f ca="1">IF(E517="","",IF(ISERROR(IF(行业估值!$E$7="最新年报",[1]!EM_S_STM07_BS(E517,140,LEFT(RIGHT($L$1,5),4)&amp;"-12-31",1)/100000000,[1]!EM_S_STM07_BS(E517,140,LEFT(RIGHT($L$1,11),10),1)/100000000)),0,IF(行业估值!$E$7="最新年报",[1]!EM_S_STM07_BS(E517,140,LEFT(RIGHT($L$1,5),4)&amp;"-12-31",1)/100000000,[1]!EM_S_STM07_BS(E517,140,LEFT(RIGHT($L$1,11),10),1)/100000000)))</f>
        <v>51.256584312600005</v>
      </c>
      <c r="M517" s="36">
        <f t="shared" ca="1" si="43"/>
        <v>2.1772898349874272</v>
      </c>
      <c r="N517" s="37">
        <f ca="1">IF(E517="","",IF(ISERROR([1]!EM_S_EST_NETPROFIT(E517,行业估值!$E$6,deadline)/100000000),"-",[1]!EM_S_EST_NETPROFIT(E517,行业估值!$E$6,deadline)/100000000))</f>
        <v>6.93</v>
      </c>
      <c r="O517" s="36">
        <f t="shared" ca="1" si="44"/>
        <v>16.103959595959598</v>
      </c>
      <c r="T517" s="64" t="s">
        <v>1103</v>
      </c>
      <c r="U517" s="64" t="s">
        <v>1104</v>
      </c>
    </row>
    <row r="518" spans="4:21">
      <c r="D518" s="45" t="str">
        <f>IF(AND(行业估值!$B$39=$G518,COUNTIF($G$2:$G$2552,$G518)&gt;=1),COUNTIF($G$2:G518,$G518),"")</f>
        <v/>
      </c>
      <c r="E518" s="65" t="str">
        <f t="shared" si="40"/>
        <v>002057.SZ</v>
      </c>
      <c r="F518" s="65" t="str">
        <f t="shared" si="41"/>
        <v>中钢天源</v>
      </c>
      <c r="G518" s="34" t="str">
        <f>IF(E518="","",IF(行业估值!$C$5="申万行业",[1]!EM_S_INFO_INDUSTRY_SW2014(E518,"1"),IF(行业估值!$C$5="证监会行业",[1]!EM_S_INFO_INDUSTRY_CSRC1(E518,"1"),[1]!EM_S_INFO_INDUSTRY_EM2016(E518,"1"))))</f>
        <v>有色金属</v>
      </c>
      <c r="H518" s="34" t="str">
        <f>IF(E518="","",IF($H$1="上证50",[1]!EM_S_INFO_COMPINDEX(E518,"000016"),"")&amp;IF($H$1="上证180",[1]!EM_S_INFO_COMPINDEX(E518,"000010"),"")&amp;IF($H$1="沪深300",[1]!EM_S_INFO_COMPINDEX(E518,"000300"),"")&amp;IF(AND($H$1="上证A股",RIGHT(E518,2)="SH"),"是","")&amp;IF(AND($H$1="深证A股",RIGHT(E518,2)="SZ"),"是","")&amp;IF(AND($H$1="创业板",LEFT(E518,1)-3=0),"是","")&amp;IF(AND($H$1="全部A股",E518&lt;&gt;0),"是","")&amp;IF(AND($H$1="中小板",LEFT(E518,3)="002"),"是",""))</f>
        <v>是</v>
      </c>
      <c r="I518" s="46">
        <f ca="1">IF(E518="","",IF(OR([1]!EM_S_VAL_MV(E518,deadline)="",[1]!EM_S_VAL_MV(E518,deadline)="--",[1]!EM_S_VAL_MV(E518,deadline)="null"),0,[1]!EM_S_VAL_MV(E518,deadline)/100000000))</f>
        <v>45.907964524799993</v>
      </c>
      <c r="J518" s="46">
        <f ca="1">IF(E518="","",IF(RIGHT(LEFT($J$1,6),3)="TTM",[1]!EM_S_FA_PROFIT_TTM(E518,LEFT(RIGHT($J$1,11),10),1)/100000000,[1]!EM_S_STM07_IS(E518,61,LEFT(RIGHT($J$1,5),4)&amp;"-12-31",1)/100000000))</f>
        <v>1.2041226348</v>
      </c>
      <c r="K518" s="36">
        <f t="shared" ca="1" si="42"/>
        <v>38.125655309540065</v>
      </c>
      <c r="L518" s="46">
        <f ca="1">IF(E518="","",IF(ISERROR(IF(行业估值!$E$7="最新年报",[1]!EM_S_STM07_BS(E518,140,LEFT(RIGHT($L$1,5),4)&amp;"-12-31",1)/100000000,[1]!EM_S_STM07_BS(E518,140,LEFT(RIGHT($L$1,11),10),1)/100000000)),0,IF(行业估值!$E$7="最新年报",[1]!EM_S_STM07_BS(E518,140,LEFT(RIGHT($L$1,5),4)&amp;"-12-31",1)/100000000,[1]!EM_S_STM07_BS(E518,140,LEFT(RIGHT($L$1,11),10),1)/100000000)))</f>
        <v>13.994292163299999</v>
      </c>
      <c r="M518" s="36">
        <f t="shared" ca="1" si="43"/>
        <v>3.2804777825915004</v>
      </c>
      <c r="N518" s="37" t="str">
        <f ca="1">IF(E518="","",IF(ISERROR([1]!EM_S_EST_NETPROFIT(E518,行业估值!$E$6,deadline)/100000000),"-",[1]!EM_S_EST_NETPROFIT(E518,行业估值!$E$6,deadline)/100000000))</f>
        <v>-</v>
      </c>
      <c r="O518" s="36" t="str">
        <f t="shared" ca="1" si="44"/>
        <v>-</v>
      </c>
      <c r="T518" s="64" t="s">
        <v>1105</v>
      </c>
      <c r="U518" s="64" t="s">
        <v>1106</v>
      </c>
    </row>
    <row r="519" spans="4:21">
      <c r="D519" s="45" t="str">
        <f>IF(AND(行业估值!$B$39=$G519,COUNTIF($G$2:$G$2552,$G519)&gt;=1),COUNTIF($G$2:G519,$G519),"")</f>
        <v/>
      </c>
      <c r="E519" s="65" t="str">
        <f t="shared" si="40"/>
        <v>002058.SZ</v>
      </c>
      <c r="F519" s="65" t="str">
        <f t="shared" si="41"/>
        <v>威尔泰</v>
      </c>
      <c r="G519" s="34" t="str">
        <f>IF(E519="","",IF(行业估值!$C$5="申万行业",[1]!EM_S_INFO_INDUSTRY_SW2014(E519,"1"),IF(行业估值!$C$5="证监会行业",[1]!EM_S_INFO_INDUSTRY_CSRC1(E519,"1"),[1]!EM_S_INFO_INDUSTRY_EM2016(E519,"1"))))</f>
        <v>电气设备</v>
      </c>
      <c r="H519" s="34" t="str">
        <f>IF(E519="","",IF($H$1="上证50",[1]!EM_S_INFO_COMPINDEX(E519,"000016"),"")&amp;IF($H$1="上证180",[1]!EM_S_INFO_COMPINDEX(E519,"000010"),"")&amp;IF($H$1="沪深300",[1]!EM_S_INFO_COMPINDEX(E519,"000300"),"")&amp;IF(AND($H$1="上证A股",RIGHT(E519,2)="SH"),"是","")&amp;IF(AND($H$1="深证A股",RIGHT(E519,2)="SZ"),"是","")&amp;IF(AND($H$1="创业板",LEFT(E519,1)-3=0),"是","")&amp;IF(AND($H$1="全部A股",E519&lt;&gt;0),"是","")&amp;IF(AND($H$1="中小板",LEFT(E519,3)="002"),"是",""))</f>
        <v>是</v>
      </c>
      <c r="I519" s="46">
        <f ca="1">IF(E519="","",IF(OR([1]!EM_S_VAL_MV(E519,deadline)="",[1]!EM_S_VAL_MV(E519,deadline)="--",[1]!EM_S_VAL_MV(E519,deadline)="null"),0,[1]!EM_S_VAL_MV(E519,deadline)/100000000))</f>
        <v>28.617942234000001</v>
      </c>
      <c r="J519" s="46">
        <f ca="1">IF(E519="","",IF(RIGHT(LEFT($J$1,6),3)="TTM",[1]!EM_S_FA_PROFIT_TTM(E519,LEFT(RIGHT($J$1,11),10),1)/100000000,[1]!EM_S_STM07_IS(E519,61,LEFT(RIGHT($J$1,5),4)&amp;"-12-31",1)/100000000))</f>
        <v>-2.7489617999999997E-2</v>
      </c>
      <c r="K519" s="36">
        <f t="shared" ca="1" si="42"/>
        <v>-1041.0454679290197</v>
      </c>
      <c r="L519" s="46">
        <f ca="1">IF(E519="","",IF(ISERROR(IF(行业估值!$E$7="最新年报",[1]!EM_S_STM07_BS(E519,140,LEFT(RIGHT($L$1,5),4)&amp;"-12-31",1)/100000000,[1]!EM_S_STM07_BS(E519,140,LEFT(RIGHT($L$1,11),10),1)/100000000)),0,IF(行业估值!$E$7="最新年报",[1]!EM_S_STM07_BS(E519,140,LEFT(RIGHT($L$1,5),4)&amp;"-12-31",1)/100000000,[1]!EM_S_STM07_BS(E519,140,LEFT(RIGHT($L$1,11),10),1)/100000000)))</f>
        <v>1.8318318344</v>
      </c>
      <c r="M519" s="36">
        <f t="shared" ca="1" si="43"/>
        <v>15.622581558297654</v>
      </c>
      <c r="N519" s="37" t="str">
        <f ca="1">IF(E519="","",IF(ISERROR([1]!EM_S_EST_NETPROFIT(E519,行业估值!$E$6,deadline)/100000000),"-",[1]!EM_S_EST_NETPROFIT(E519,行业估值!$E$6,deadline)/100000000))</f>
        <v>-</v>
      </c>
      <c r="O519" s="36" t="str">
        <f t="shared" ca="1" si="44"/>
        <v>-</v>
      </c>
      <c r="T519" s="64" t="s">
        <v>1107</v>
      </c>
      <c r="U519" s="64" t="s">
        <v>1108</v>
      </c>
    </row>
    <row r="520" spans="4:21">
      <c r="D520" s="45" t="str">
        <f>IF(AND(行业估值!$B$39=$G520,COUNTIF($G$2:$G$2552,$G520)&gt;=1),COUNTIF($G$2:G520,$G520),"")</f>
        <v/>
      </c>
      <c r="E520" s="65" t="str">
        <f t="shared" si="40"/>
        <v>002059.SZ</v>
      </c>
      <c r="F520" s="65" t="str">
        <f t="shared" si="41"/>
        <v>云南旅游</v>
      </c>
      <c r="G520" s="34" t="str">
        <f>IF(E520="","",IF(行业估值!$C$5="申万行业",[1]!EM_S_INFO_INDUSTRY_SW2014(E520,"1"),IF(行业估值!$C$5="证监会行业",[1]!EM_S_INFO_INDUSTRY_CSRC1(E520,"1"),[1]!EM_S_INFO_INDUSTRY_EM2016(E520,"1"))))</f>
        <v>休闲、生活及专业服务</v>
      </c>
      <c r="H520" s="34" t="str">
        <f>IF(E520="","",IF($H$1="上证50",[1]!EM_S_INFO_COMPINDEX(E520,"000016"),"")&amp;IF($H$1="上证180",[1]!EM_S_INFO_COMPINDEX(E520,"000010"),"")&amp;IF($H$1="沪深300",[1]!EM_S_INFO_COMPINDEX(E520,"000300"),"")&amp;IF(AND($H$1="上证A股",RIGHT(E520,2)="SH"),"是","")&amp;IF(AND($H$1="深证A股",RIGHT(E520,2)="SZ"),"是","")&amp;IF(AND($H$1="创业板",LEFT(E520,1)-3=0),"是","")&amp;IF(AND($H$1="全部A股",E520&lt;&gt;0),"是","")&amp;IF(AND($H$1="中小板",LEFT(E520,3)="002"),"是",""))</f>
        <v>是</v>
      </c>
      <c r="I520" s="46">
        <f ca="1">IF(E520="","",IF(OR([1]!EM_S_VAL_MV(E520,deadline)="",[1]!EM_S_VAL_MV(E520,deadline)="--",[1]!EM_S_VAL_MV(E520,deadline)="null"),0,[1]!EM_S_VAL_MV(E520,deadline)/100000000))</f>
        <v>47.381949248399998</v>
      </c>
      <c r="J520" s="46">
        <f ca="1">IF(E520="","",IF(RIGHT(LEFT($J$1,6),3)="TTM",[1]!EM_S_FA_PROFIT_TTM(E520,LEFT(RIGHT($J$1,11),10),1)/100000000,[1]!EM_S_STM07_IS(E520,61,LEFT(RIGHT($J$1,5),4)&amp;"-12-31",1)/100000000))</f>
        <v>4.5801027320999994</v>
      </c>
      <c r="K520" s="36">
        <f t="shared" ca="1" si="42"/>
        <v>10.345171717725892</v>
      </c>
      <c r="L520" s="46">
        <f ca="1">IF(E520="","",IF(ISERROR(IF(行业估值!$E$7="最新年报",[1]!EM_S_STM07_BS(E520,140,LEFT(RIGHT($L$1,5),4)&amp;"-12-31",1)/100000000,[1]!EM_S_STM07_BS(E520,140,LEFT(RIGHT($L$1,11),10),1)/100000000)),0,IF(行业估值!$E$7="最新年报",[1]!EM_S_STM07_BS(E520,140,LEFT(RIGHT($L$1,5),4)&amp;"-12-31",1)/100000000,[1]!EM_S_STM07_BS(E520,140,LEFT(RIGHT($L$1,11),10),1)/100000000)))</f>
        <v>23.3335923448</v>
      </c>
      <c r="M520" s="36">
        <f t="shared" ca="1" si="43"/>
        <v>2.0306324267707234</v>
      </c>
      <c r="N520" s="37">
        <f ca="1">IF(E520="","",IF(ISERROR([1]!EM_S_EST_NETPROFIT(E520,行业估值!$E$6,deadline)/100000000),"-",[1]!EM_S_EST_NETPROFIT(E520,行业估值!$E$6,deadline)/100000000))</f>
        <v>2.8233333333333337</v>
      </c>
      <c r="O520" s="36">
        <f t="shared" ca="1" si="44"/>
        <v>16.782272461062572</v>
      </c>
      <c r="T520" s="64" t="s">
        <v>1109</v>
      </c>
      <c r="U520" s="64" t="s">
        <v>1110</v>
      </c>
    </row>
    <row r="521" spans="4:21">
      <c r="D521" s="45" t="str">
        <f>IF(AND(行业估值!$B$39=$G521,COUNTIF($G$2:$G$2552,$G521)&gt;=1),COUNTIF($G$2:G521,$G521),"")</f>
        <v/>
      </c>
      <c r="E521" s="65" t="str">
        <f t="shared" si="40"/>
        <v>002060.SZ</v>
      </c>
      <c r="F521" s="65" t="str">
        <f t="shared" si="41"/>
        <v>粤水电</v>
      </c>
      <c r="G521" s="34" t="str">
        <f>IF(E521="","",IF(行业估值!$C$5="申万行业",[1]!EM_S_INFO_INDUSTRY_SW2014(E521,"1"),IF(行业估值!$C$5="证监会行业",[1]!EM_S_INFO_INDUSTRY_CSRC1(E521,"1"),[1]!EM_S_INFO_INDUSTRY_EM2016(E521,"1"))))</f>
        <v>建筑</v>
      </c>
      <c r="H521" s="34" t="str">
        <f>IF(E521="","",IF($H$1="上证50",[1]!EM_S_INFO_COMPINDEX(E521,"000016"),"")&amp;IF($H$1="上证180",[1]!EM_S_INFO_COMPINDEX(E521,"000010"),"")&amp;IF($H$1="沪深300",[1]!EM_S_INFO_COMPINDEX(E521,"000300"),"")&amp;IF(AND($H$1="上证A股",RIGHT(E521,2)="SH"),"是","")&amp;IF(AND($H$1="深证A股",RIGHT(E521,2)="SZ"),"是","")&amp;IF(AND($H$1="创业板",LEFT(E521,1)-3=0),"是","")&amp;IF(AND($H$1="全部A股",E521&lt;&gt;0),"是","")&amp;IF(AND($H$1="中小板",LEFT(E521,3)="002"),"是",""))</f>
        <v>是</v>
      </c>
      <c r="I521" s="46">
        <f ca="1">IF(E521="","",IF(OR([1]!EM_S_VAL_MV(E521,deadline)="",[1]!EM_S_VAL_MV(E521,deadline)="--",[1]!EM_S_VAL_MV(E521,deadline)="null"),0,[1]!EM_S_VAL_MV(E521,deadline)/100000000))</f>
        <v>34.985825887800004</v>
      </c>
      <c r="J521" s="46">
        <f ca="1">IF(E521="","",IF(RIGHT(LEFT($J$1,6),3)="TTM",[1]!EM_S_FA_PROFIT_TTM(E521,LEFT(RIGHT($J$1,11),10),1)/100000000,[1]!EM_S_STM07_IS(E521,61,LEFT(RIGHT($J$1,5),4)&amp;"-12-31",1)/100000000))</f>
        <v>2.4118588112000001</v>
      </c>
      <c r="K521" s="36">
        <f t="shared" ca="1" si="42"/>
        <v>14.505752047066593</v>
      </c>
      <c r="L521" s="46">
        <f ca="1">IF(E521="","",IF(ISERROR(IF(行业估值!$E$7="最新年报",[1]!EM_S_STM07_BS(E521,140,LEFT(RIGHT($L$1,5),4)&amp;"-12-31",1)/100000000,[1]!EM_S_STM07_BS(E521,140,LEFT(RIGHT($L$1,11),10),1)/100000000)),0,IF(行业估值!$E$7="最新年报",[1]!EM_S_STM07_BS(E521,140,LEFT(RIGHT($L$1,5),4)&amp;"-12-31",1)/100000000,[1]!EM_S_STM07_BS(E521,140,LEFT(RIGHT($L$1,11),10),1)/100000000)))</f>
        <v>31.347981359099997</v>
      </c>
      <c r="M521" s="36">
        <f t="shared" ca="1" si="43"/>
        <v>1.1160471702157619</v>
      </c>
      <c r="N521" s="37">
        <f ca="1">IF(E521="","",IF(ISERROR([1]!EM_S_EST_NETPROFIT(E521,行业估值!$E$6,deadline)/100000000),"-",[1]!EM_S_EST_NETPROFIT(E521,行业估值!$E$6,deadline)/100000000))</f>
        <v>2.4700000000000002</v>
      </c>
      <c r="O521" s="36">
        <f t="shared" ca="1" si="44"/>
        <v>14.164301978866398</v>
      </c>
      <c r="T521" s="64" t="s">
        <v>1111</v>
      </c>
      <c r="U521" s="64" t="s">
        <v>1112</v>
      </c>
    </row>
    <row r="522" spans="4:21">
      <c r="D522" s="45" t="str">
        <f>IF(AND(行业估值!$B$39=$G522,COUNTIF($G$2:$G$2552,$G522)&gt;=1),COUNTIF($G$2:G522,$G522),"")</f>
        <v/>
      </c>
      <c r="E522" s="65" t="str">
        <f t="shared" si="40"/>
        <v>002061.SZ</v>
      </c>
      <c r="F522" s="65" t="str">
        <f t="shared" si="41"/>
        <v>浙江交科</v>
      </c>
      <c r="G522" s="34" t="str">
        <f>IF(E522="","",IF(行业估值!$C$5="申万行业",[1]!EM_S_INFO_INDUSTRY_SW2014(E522,"1"),IF(行业估值!$C$5="证监会行业",[1]!EM_S_INFO_INDUSTRY_CSRC1(E522,"1"),[1]!EM_S_INFO_INDUSTRY_EM2016(E522,"1"))))</f>
        <v>建筑</v>
      </c>
      <c r="H522" s="34" t="str">
        <f>IF(E522="","",IF($H$1="上证50",[1]!EM_S_INFO_COMPINDEX(E522,"000016"),"")&amp;IF($H$1="上证180",[1]!EM_S_INFO_COMPINDEX(E522,"000010"),"")&amp;IF($H$1="沪深300",[1]!EM_S_INFO_COMPINDEX(E522,"000300"),"")&amp;IF(AND($H$1="上证A股",RIGHT(E522,2)="SH"),"是","")&amp;IF(AND($H$1="深证A股",RIGHT(E522,2)="SZ"),"是","")&amp;IF(AND($H$1="创业板",LEFT(E522,1)-3=0),"是","")&amp;IF(AND($H$1="全部A股",E522&lt;&gt;0),"是","")&amp;IF(AND($H$1="中小板",LEFT(E522,3)="002"),"是",""))</f>
        <v>是</v>
      </c>
      <c r="I522" s="46">
        <f ca="1">IF(E522="","",IF(OR([1]!EM_S_VAL_MV(E522,deadline)="",[1]!EM_S_VAL_MV(E522,deadline)="--",[1]!EM_S_VAL_MV(E522,deadline)="null"),0,[1]!EM_S_VAL_MV(E522,deadline)/100000000))</f>
        <v>78.824114585399997</v>
      </c>
      <c r="J522" s="46">
        <f ca="1">IF(E522="","",IF(RIGHT(LEFT($J$1,6),3)="TTM",[1]!EM_S_FA_PROFIT_TTM(E522,LEFT(RIGHT($J$1,11),10),1)/100000000,[1]!EM_S_STM07_IS(E522,61,LEFT(RIGHT($J$1,5),4)&amp;"-12-31",1)/100000000))</f>
        <v>7.4186266498000002</v>
      </c>
      <c r="K522" s="36">
        <f t="shared" ca="1" si="42"/>
        <v>10.625162621915342</v>
      </c>
      <c r="L522" s="46">
        <f ca="1">IF(E522="","",IF(ISERROR(IF(行业估值!$E$7="最新年报",[1]!EM_S_STM07_BS(E522,140,LEFT(RIGHT($L$1,5),4)&amp;"-12-31",1)/100000000,[1]!EM_S_STM07_BS(E522,140,LEFT(RIGHT($L$1,11),10),1)/100000000)),0,IF(行业估值!$E$7="最新年报",[1]!EM_S_STM07_BS(E522,140,LEFT(RIGHT($L$1,5),4)&amp;"-12-31",1)/100000000,[1]!EM_S_STM07_BS(E522,140,LEFT(RIGHT($L$1,11),10),1)/100000000)))</f>
        <v>74.260269307900003</v>
      </c>
      <c r="M522" s="36">
        <f t="shared" ca="1" si="43"/>
        <v>1.0614574296596913</v>
      </c>
      <c r="N522" s="37" t="str">
        <f ca="1">IF(E522="","",IF(ISERROR([1]!EM_S_EST_NETPROFIT(E522,行业估值!$E$6,deadline)/100000000),"-",[1]!EM_S_EST_NETPROFIT(E522,行业估值!$E$6,deadline)/100000000))</f>
        <v>-</v>
      </c>
      <c r="O522" s="36" t="str">
        <f t="shared" ca="1" si="44"/>
        <v>-</v>
      </c>
      <c r="T522" s="64" t="s">
        <v>1113</v>
      </c>
      <c r="U522" s="64" t="s">
        <v>1114</v>
      </c>
    </row>
    <row r="523" spans="4:21">
      <c r="D523" s="45" t="str">
        <f>IF(AND(行业估值!$B$39=$G523,COUNTIF($G$2:$G$2552,$G523)&gt;=1),COUNTIF($G$2:G523,$G523),"")</f>
        <v/>
      </c>
      <c r="E523" s="65" t="str">
        <f t="shared" si="40"/>
        <v>002062.SZ</v>
      </c>
      <c r="F523" s="65" t="str">
        <f t="shared" si="41"/>
        <v>宏润建设</v>
      </c>
      <c r="G523" s="34" t="str">
        <f>IF(E523="","",IF(行业估值!$C$5="申万行业",[1]!EM_S_INFO_INDUSTRY_SW2014(E523,"1"),IF(行业估值!$C$5="证监会行业",[1]!EM_S_INFO_INDUSTRY_CSRC1(E523,"1"),[1]!EM_S_INFO_INDUSTRY_EM2016(E523,"1"))))</f>
        <v>建筑</v>
      </c>
      <c r="H523" s="34" t="str">
        <f>IF(E523="","",IF($H$1="上证50",[1]!EM_S_INFO_COMPINDEX(E523,"000016"),"")&amp;IF($H$1="上证180",[1]!EM_S_INFO_COMPINDEX(E523,"000010"),"")&amp;IF($H$1="沪深300",[1]!EM_S_INFO_COMPINDEX(E523,"000300"),"")&amp;IF(AND($H$1="上证A股",RIGHT(E523,2)="SH"),"是","")&amp;IF(AND($H$1="深证A股",RIGHT(E523,2)="SZ"),"是","")&amp;IF(AND($H$1="创业板",LEFT(E523,1)-3=0),"是","")&amp;IF(AND($H$1="全部A股",E523&lt;&gt;0),"是","")&amp;IF(AND($H$1="中小板",LEFT(E523,3)="002"),"是",""))</f>
        <v>是</v>
      </c>
      <c r="I523" s="46">
        <f ca="1">IF(E523="","",IF(OR([1]!EM_S_VAL_MV(E523,deadline)="",[1]!EM_S_VAL_MV(E523,deadline)="--",[1]!EM_S_VAL_MV(E523,deadline)="null"),0,[1]!EM_S_VAL_MV(E523,deadline)/100000000))</f>
        <v>40.241250000000001</v>
      </c>
      <c r="J523" s="46">
        <f ca="1">IF(E523="","",IF(RIGHT(LEFT($J$1,6),3)="TTM",[1]!EM_S_FA_PROFIT_TTM(E523,LEFT(RIGHT($J$1,11),10),1)/100000000,[1]!EM_S_STM07_IS(E523,61,LEFT(RIGHT($J$1,5),4)&amp;"-12-31",1)/100000000))</f>
        <v>2.3546778574</v>
      </c>
      <c r="K523" s="36">
        <f t="shared" ca="1" si="42"/>
        <v>17.089917363232772</v>
      </c>
      <c r="L523" s="46">
        <f ca="1">IF(E523="","",IF(ISERROR(IF(行业估值!$E$7="最新年报",[1]!EM_S_STM07_BS(E523,140,LEFT(RIGHT($L$1,5),4)&amp;"-12-31",1)/100000000,[1]!EM_S_STM07_BS(E523,140,LEFT(RIGHT($L$1,11),10),1)/100000000)),0,IF(行业估值!$E$7="最新年报",[1]!EM_S_STM07_BS(E523,140,LEFT(RIGHT($L$1,5),4)&amp;"-12-31",1)/100000000,[1]!EM_S_STM07_BS(E523,140,LEFT(RIGHT($L$1,11),10),1)/100000000)))</f>
        <v>31.186139280399999</v>
      </c>
      <c r="M523" s="36">
        <f t="shared" ca="1" si="43"/>
        <v>1.2903568998452783</v>
      </c>
      <c r="N523" s="37" t="str">
        <f ca="1">IF(E523="","",IF(ISERROR([1]!EM_S_EST_NETPROFIT(E523,行业估值!$E$6,deadline)/100000000),"-",[1]!EM_S_EST_NETPROFIT(E523,行业估值!$E$6,deadline)/100000000))</f>
        <v>-</v>
      </c>
      <c r="O523" s="36" t="str">
        <f t="shared" ca="1" si="44"/>
        <v>-</v>
      </c>
      <c r="T523" s="64" t="s">
        <v>1115</v>
      </c>
      <c r="U523" s="64" t="s">
        <v>1116</v>
      </c>
    </row>
    <row r="524" spans="4:21">
      <c r="D524" s="45" t="str">
        <f>IF(AND(行业估值!$B$39=$G524,COUNTIF($G$2:$G$2552,$G524)&gt;=1),COUNTIF($G$2:G524,$G524),"")</f>
        <v/>
      </c>
      <c r="E524" s="65" t="str">
        <f t="shared" si="40"/>
        <v>002063.SZ</v>
      </c>
      <c r="F524" s="65" t="str">
        <f t="shared" si="41"/>
        <v>远光软件</v>
      </c>
      <c r="G524" s="34" t="str">
        <f>IF(E524="","",IF(行业估值!$C$5="申万行业",[1]!EM_S_INFO_INDUSTRY_SW2014(E524,"1"),IF(行业估值!$C$5="证监会行业",[1]!EM_S_INFO_INDUSTRY_CSRC1(E524,"1"),[1]!EM_S_INFO_INDUSTRY_EM2016(E524,"1"))))</f>
        <v>信息技术</v>
      </c>
      <c r="H524" s="34" t="str">
        <f>IF(E524="","",IF($H$1="上证50",[1]!EM_S_INFO_COMPINDEX(E524,"000016"),"")&amp;IF($H$1="上证180",[1]!EM_S_INFO_COMPINDEX(E524,"000010"),"")&amp;IF($H$1="沪深300",[1]!EM_S_INFO_COMPINDEX(E524,"000300"),"")&amp;IF(AND($H$1="上证A股",RIGHT(E524,2)="SH"),"是","")&amp;IF(AND($H$1="深证A股",RIGHT(E524,2)="SZ"),"是","")&amp;IF(AND($H$1="创业板",LEFT(E524,1)-3=0),"是","")&amp;IF(AND($H$1="全部A股",E524&lt;&gt;0),"是","")&amp;IF(AND($H$1="中小板",LEFT(E524,3)="002"),"是",""))</f>
        <v>是</v>
      </c>
      <c r="I524" s="46">
        <f ca="1">IF(E524="","",IF(OR([1]!EM_S_VAL_MV(E524,deadline)="",[1]!EM_S_VAL_MV(E524,deadline)="--",[1]!EM_S_VAL_MV(E524,deadline)="null"),0,[1]!EM_S_VAL_MV(E524,deadline)/100000000))</f>
        <v>90.716267206799998</v>
      </c>
      <c r="J524" s="46">
        <f ca="1">IF(E524="","",IF(RIGHT(LEFT($J$1,6),3)="TTM",[1]!EM_S_FA_PROFIT_TTM(E524,LEFT(RIGHT($J$1,11),10),1)/100000000,[1]!EM_S_STM07_IS(E524,61,LEFT(RIGHT($J$1,5),4)&amp;"-12-31",1)/100000000))</f>
        <v>1.838122284</v>
      </c>
      <c r="K524" s="36">
        <f t="shared" ca="1" si="42"/>
        <v>49.352683440292807</v>
      </c>
      <c r="L524" s="46">
        <f ca="1">IF(E524="","",IF(ISERROR(IF(行业估值!$E$7="最新年报",[1]!EM_S_STM07_BS(E524,140,LEFT(RIGHT($L$1,5),4)&amp;"-12-31",1)/100000000,[1]!EM_S_STM07_BS(E524,140,LEFT(RIGHT($L$1,11),10),1)/100000000)),0,IF(行业估值!$E$7="最新年报",[1]!EM_S_STM07_BS(E524,140,LEFT(RIGHT($L$1,5),4)&amp;"-12-31",1)/100000000,[1]!EM_S_STM07_BS(E524,140,LEFT(RIGHT($L$1,11),10),1)/100000000)))</f>
        <v>23.446035949999999</v>
      </c>
      <c r="M524" s="36">
        <f t="shared" ca="1" si="43"/>
        <v>3.869151587085236</v>
      </c>
      <c r="N524" s="37">
        <f ca="1">IF(E524="","",IF(ISERROR([1]!EM_S_EST_NETPROFIT(E524,行业估值!$E$6,deadline)/100000000),"-",[1]!EM_S_EST_NETPROFIT(E524,行业估值!$E$6,deadline)/100000000))</f>
        <v>2.2599999999999998</v>
      </c>
      <c r="O524" s="36">
        <f t="shared" ca="1" si="44"/>
        <v>40.139941241946907</v>
      </c>
      <c r="T524" s="64" t="s">
        <v>1117</v>
      </c>
      <c r="U524" s="64" t="s">
        <v>1118</v>
      </c>
    </row>
    <row r="525" spans="4:21">
      <c r="D525" s="45" t="str">
        <f>IF(AND(行业估值!$B$39=$G525,COUNTIF($G$2:$G$2552,$G525)&gt;=1),COUNTIF($G$2:G525,$G525),"")</f>
        <v/>
      </c>
      <c r="E525" s="65" t="str">
        <f t="shared" si="40"/>
        <v>002064.SZ</v>
      </c>
      <c r="F525" s="65" t="str">
        <f t="shared" si="41"/>
        <v>华峰氨纶</v>
      </c>
      <c r="G525" s="34" t="str">
        <f>IF(E525="","",IF(行业估值!$C$5="申万行业",[1]!EM_S_INFO_INDUSTRY_SW2014(E525,"1"),IF(行业估值!$C$5="证监会行业",[1]!EM_S_INFO_INDUSTRY_CSRC1(E525,"1"),[1]!EM_S_INFO_INDUSTRY_EM2016(E525,"1"))))</f>
        <v>基础化工</v>
      </c>
      <c r="H525" s="34" t="str">
        <f>IF(E525="","",IF($H$1="上证50",[1]!EM_S_INFO_COMPINDEX(E525,"000016"),"")&amp;IF($H$1="上证180",[1]!EM_S_INFO_COMPINDEX(E525,"000010"),"")&amp;IF($H$1="沪深300",[1]!EM_S_INFO_COMPINDEX(E525,"000300"),"")&amp;IF(AND($H$1="上证A股",RIGHT(E525,2)="SH"),"是","")&amp;IF(AND($H$1="深证A股",RIGHT(E525,2)="SZ"),"是","")&amp;IF(AND($H$1="创业板",LEFT(E525,1)-3=0),"是","")&amp;IF(AND($H$1="全部A股",E525&lt;&gt;0),"是","")&amp;IF(AND($H$1="中小板",LEFT(E525,3)="002"),"是",""))</f>
        <v>是</v>
      </c>
      <c r="I525" s="46">
        <f ca="1">IF(E525="","",IF(OR([1]!EM_S_VAL_MV(E525,deadline)="",[1]!EM_S_VAL_MV(E525,deadline)="--",[1]!EM_S_VAL_MV(E525,deadline)="null"),0,[1]!EM_S_VAL_MV(E525,deadline)/100000000))</f>
        <v>98.428160000000005</v>
      </c>
      <c r="J525" s="46">
        <f ca="1">IF(E525="","",IF(RIGHT(LEFT($J$1,6),3)="TTM",[1]!EM_S_FA_PROFIT_TTM(E525,LEFT(RIGHT($J$1,11),10),1)/100000000,[1]!EM_S_STM07_IS(E525,61,LEFT(RIGHT($J$1,5),4)&amp;"-12-31",1)/100000000))</f>
        <v>4.4348297517999997</v>
      </c>
      <c r="K525" s="36">
        <f t="shared" ca="1" si="42"/>
        <v>22.194349165275213</v>
      </c>
      <c r="L525" s="46">
        <f ca="1">IF(E525="","",IF(ISERROR(IF(行业估值!$E$7="最新年报",[1]!EM_S_STM07_BS(E525,140,LEFT(RIGHT($L$1,5),4)&amp;"-12-31",1)/100000000,[1]!EM_S_STM07_BS(E525,140,LEFT(RIGHT($L$1,11),10),1)/100000000)),0,IF(行业估值!$E$7="最新年报",[1]!EM_S_STM07_BS(E525,140,LEFT(RIGHT($L$1,5),4)&amp;"-12-31",1)/100000000,[1]!EM_S_STM07_BS(E525,140,LEFT(RIGHT($L$1,11),10),1)/100000000)))</f>
        <v>41.078949017500001</v>
      </c>
      <c r="M525" s="36">
        <f t="shared" ca="1" si="43"/>
        <v>2.3960729851698184</v>
      </c>
      <c r="N525" s="37">
        <f ca="1">IF(E525="","",IF(ISERROR([1]!EM_S_EST_NETPROFIT(E525,行业估值!$E$6,deadline)/100000000),"-",[1]!EM_S_EST_NETPROFIT(E525,行业估值!$E$6,deadline)/100000000))</f>
        <v>6.3099875000000001</v>
      </c>
      <c r="O525" s="36">
        <f t="shared" ca="1" si="44"/>
        <v>15.598788428661706</v>
      </c>
      <c r="T525" s="64" t="s">
        <v>1119</v>
      </c>
      <c r="U525" s="64" t="s">
        <v>1120</v>
      </c>
    </row>
    <row r="526" spans="4:21">
      <c r="D526" s="45" t="str">
        <f>IF(AND(行业估值!$B$39=$G526,COUNTIF($G$2:$G$2552,$G526)&gt;=1),COUNTIF($G$2:G526,$G526),"")</f>
        <v/>
      </c>
      <c r="E526" s="65" t="str">
        <f t="shared" si="40"/>
        <v>002065.SZ</v>
      </c>
      <c r="F526" s="65" t="str">
        <f t="shared" si="41"/>
        <v>东华软件</v>
      </c>
      <c r="G526" s="34" t="str">
        <f>IF(E526="","",IF(行业估值!$C$5="申万行业",[1]!EM_S_INFO_INDUSTRY_SW2014(E526,"1"),IF(行业估值!$C$5="证监会行业",[1]!EM_S_INFO_INDUSTRY_CSRC1(E526,"1"),[1]!EM_S_INFO_INDUSTRY_EM2016(E526,"1"))))</f>
        <v>信息技术</v>
      </c>
      <c r="H526" s="34" t="str">
        <f>IF(E526="","",IF($H$1="上证50",[1]!EM_S_INFO_COMPINDEX(E526,"000016"),"")&amp;IF($H$1="上证180",[1]!EM_S_INFO_COMPINDEX(E526,"000010"),"")&amp;IF($H$1="沪深300",[1]!EM_S_INFO_COMPINDEX(E526,"000300"),"")&amp;IF(AND($H$1="上证A股",RIGHT(E526,2)="SH"),"是","")&amp;IF(AND($H$1="深证A股",RIGHT(E526,2)="SZ"),"是","")&amp;IF(AND($H$1="创业板",LEFT(E526,1)-3=0),"是","")&amp;IF(AND($H$1="全部A股",E526&lt;&gt;0),"是","")&amp;IF(AND($H$1="中小板",LEFT(E526,3)="002"),"是",""))</f>
        <v>是</v>
      </c>
      <c r="I526" s="46">
        <f ca="1">IF(E526="","",IF(OR([1]!EM_S_VAL_MV(E526,deadline)="",[1]!EM_S_VAL_MV(E526,deadline)="--",[1]!EM_S_VAL_MV(E526,deadline)="null"),0,[1]!EM_S_VAL_MV(E526,deadline)/100000000))</f>
        <v>282.88579965000002</v>
      </c>
      <c r="J526" s="46">
        <f ca="1">IF(E526="","",IF(RIGHT(LEFT($J$1,6),3)="TTM",[1]!EM_S_FA_PROFIT_TTM(E526,LEFT(RIGHT($J$1,11),10),1)/100000000,[1]!EM_S_STM07_IS(E526,61,LEFT(RIGHT($J$1,5),4)&amp;"-12-31",1)/100000000))</f>
        <v>8.9071283234000003</v>
      </c>
      <c r="K526" s="36">
        <f t="shared" ca="1" si="42"/>
        <v>31.759484019875192</v>
      </c>
      <c r="L526" s="46">
        <f ca="1">IF(E526="","",IF(ISERROR(IF(行业估值!$E$7="最新年报",[1]!EM_S_STM07_BS(E526,140,LEFT(RIGHT($L$1,5),4)&amp;"-12-31",1)/100000000,[1]!EM_S_STM07_BS(E526,140,LEFT(RIGHT($L$1,11),10),1)/100000000)),0,IF(行业估值!$E$7="最新年报",[1]!EM_S_STM07_BS(E526,140,LEFT(RIGHT($L$1,5),4)&amp;"-12-31",1)/100000000,[1]!EM_S_STM07_BS(E526,140,LEFT(RIGHT($L$1,11),10),1)/100000000)))</f>
        <v>96.109111585300013</v>
      </c>
      <c r="M526" s="36">
        <f t="shared" ca="1" si="43"/>
        <v>2.9433816938254549</v>
      </c>
      <c r="N526" s="37">
        <f ca="1">IF(E526="","",IF(ISERROR([1]!EM_S_EST_NETPROFIT(E526,行业估值!$E$6,deadline)/100000000),"-",[1]!EM_S_EST_NETPROFIT(E526,行业估值!$E$6,deadline)/100000000))</f>
        <v>9.2736499999999999</v>
      </c>
      <c r="O526" s="36">
        <f t="shared" ca="1" si="44"/>
        <v>30.50425664651998</v>
      </c>
      <c r="T526" s="64" t="s">
        <v>1121</v>
      </c>
      <c r="U526" s="64" t="s">
        <v>1122</v>
      </c>
    </row>
    <row r="527" spans="4:21">
      <c r="D527" s="45" t="str">
        <f>IF(AND(行业估值!$B$39=$G527,COUNTIF($G$2:$G$2552,$G527)&gt;=1),COUNTIF($G$2:G527,$G527),"")</f>
        <v/>
      </c>
      <c r="E527" s="65" t="str">
        <f t="shared" si="40"/>
        <v>002066.SZ</v>
      </c>
      <c r="F527" s="65" t="str">
        <f t="shared" si="41"/>
        <v>瑞泰科技</v>
      </c>
      <c r="G527" s="34" t="str">
        <f>IF(E527="","",IF(行业估值!$C$5="申万行业",[1]!EM_S_INFO_INDUSTRY_SW2014(E527,"1"),IF(行业估值!$C$5="证监会行业",[1]!EM_S_INFO_INDUSTRY_CSRC1(E527,"1"),[1]!EM_S_INFO_INDUSTRY_EM2016(E527,"1"))))</f>
        <v>建材</v>
      </c>
      <c r="H527" s="34" t="str">
        <f>IF(E527="","",IF($H$1="上证50",[1]!EM_S_INFO_COMPINDEX(E527,"000016"),"")&amp;IF($H$1="上证180",[1]!EM_S_INFO_COMPINDEX(E527,"000010"),"")&amp;IF($H$1="沪深300",[1]!EM_S_INFO_COMPINDEX(E527,"000300"),"")&amp;IF(AND($H$1="上证A股",RIGHT(E527,2)="SH"),"是","")&amp;IF(AND($H$1="深证A股",RIGHT(E527,2)="SZ"),"是","")&amp;IF(AND($H$1="创业板",LEFT(E527,1)-3=0),"是","")&amp;IF(AND($H$1="全部A股",E527&lt;&gt;0),"是","")&amp;IF(AND($H$1="中小板",LEFT(E527,3)="002"),"是",""))</f>
        <v>是</v>
      </c>
      <c r="I527" s="46">
        <f ca="1">IF(E527="","",IF(OR([1]!EM_S_VAL_MV(E527,deadline)="",[1]!EM_S_VAL_MV(E527,deadline)="--",[1]!EM_S_VAL_MV(E527,deadline)="null"),0,[1]!EM_S_VAL_MV(E527,deadline)/100000000))</f>
        <v>16.724399999999999</v>
      </c>
      <c r="J527" s="46">
        <f ca="1">IF(E527="","",IF(RIGHT(LEFT($J$1,6),3)="TTM",[1]!EM_S_FA_PROFIT_TTM(E527,LEFT(RIGHT($J$1,11),10),1)/100000000,[1]!EM_S_STM07_IS(E527,61,LEFT(RIGHT($J$1,5),4)&amp;"-12-31",1)/100000000))</f>
        <v>0.84554269459999998</v>
      </c>
      <c r="K527" s="36">
        <f t="shared" ca="1" si="42"/>
        <v>19.779486129806603</v>
      </c>
      <c r="L527" s="46">
        <f ca="1">IF(E527="","",IF(ISERROR(IF(行业估值!$E$7="最新年报",[1]!EM_S_STM07_BS(E527,140,LEFT(RIGHT($L$1,5),4)&amp;"-12-31",1)/100000000,[1]!EM_S_STM07_BS(E527,140,LEFT(RIGHT($L$1,11),10),1)/100000000)),0,IF(行业估值!$E$7="最新年报",[1]!EM_S_STM07_BS(E527,140,LEFT(RIGHT($L$1,5),4)&amp;"-12-31",1)/100000000,[1]!EM_S_STM07_BS(E527,140,LEFT(RIGHT($L$1,11),10),1)/100000000)))</f>
        <v>4.3621347372999999</v>
      </c>
      <c r="M527" s="36">
        <f t="shared" ca="1" si="43"/>
        <v>3.8339943645004841</v>
      </c>
      <c r="N527" s="37" t="str">
        <f ca="1">IF(E527="","",IF(ISERROR([1]!EM_S_EST_NETPROFIT(E527,行业估值!$E$6,deadline)/100000000),"-",[1]!EM_S_EST_NETPROFIT(E527,行业估值!$E$6,deadline)/100000000))</f>
        <v>-</v>
      </c>
      <c r="O527" s="36" t="str">
        <f t="shared" ca="1" si="44"/>
        <v>-</v>
      </c>
      <c r="T527" s="64" t="s">
        <v>1123</v>
      </c>
      <c r="U527" s="64" t="s">
        <v>1124</v>
      </c>
    </row>
    <row r="528" spans="4:21">
      <c r="D528" s="45" t="str">
        <f>IF(AND(行业估值!$B$39=$G528,COUNTIF($G$2:$G$2552,$G528)&gt;=1),COUNTIF($G$2:G528,$G528),"")</f>
        <v/>
      </c>
      <c r="E528" s="65" t="str">
        <f t="shared" si="40"/>
        <v>002067.SZ</v>
      </c>
      <c r="F528" s="65" t="str">
        <f t="shared" si="41"/>
        <v>景兴纸业</v>
      </c>
      <c r="G528" s="34" t="str">
        <f>IF(E528="","",IF(行业估值!$C$5="申万行业",[1]!EM_S_INFO_INDUSTRY_SW2014(E528,"1"),IF(行业估值!$C$5="证监会行业",[1]!EM_S_INFO_INDUSTRY_CSRC1(E528,"1"),[1]!EM_S_INFO_INDUSTRY_EM2016(E528,"1"))))</f>
        <v>轻工制造</v>
      </c>
      <c r="H528" s="34" t="str">
        <f>IF(E528="","",IF($H$1="上证50",[1]!EM_S_INFO_COMPINDEX(E528,"000016"),"")&amp;IF($H$1="上证180",[1]!EM_S_INFO_COMPINDEX(E528,"000010"),"")&amp;IF($H$1="沪深300",[1]!EM_S_INFO_COMPINDEX(E528,"000300"),"")&amp;IF(AND($H$1="上证A股",RIGHT(E528,2)="SH"),"是","")&amp;IF(AND($H$1="深证A股",RIGHT(E528,2)="SZ"),"是","")&amp;IF(AND($H$1="创业板",LEFT(E528,1)-3=0),"是","")&amp;IF(AND($H$1="全部A股",E528&lt;&gt;0),"是","")&amp;IF(AND($H$1="中小板",LEFT(E528,3)="002"),"是",""))</f>
        <v>是</v>
      </c>
      <c r="I528" s="46">
        <f ca="1">IF(E528="","",IF(OR([1]!EM_S_VAL_MV(E528,deadline)="",[1]!EM_S_VAL_MV(E528,deadline)="--",[1]!EM_S_VAL_MV(E528,deadline)="null"),0,[1]!EM_S_VAL_MV(E528,deadline)/100000000))</f>
        <v>34.2249908</v>
      </c>
      <c r="J528" s="46">
        <f ca="1">IF(E528="","",IF(RIGHT(LEFT($J$1,6),3)="TTM",[1]!EM_S_FA_PROFIT_TTM(E528,LEFT(RIGHT($J$1,11),10),1)/100000000,[1]!EM_S_STM07_IS(E528,61,LEFT(RIGHT($J$1,5),4)&amp;"-12-31",1)/100000000))</f>
        <v>1.3815357128000001</v>
      </c>
      <c r="K528" s="36">
        <f t="shared" ca="1" si="42"/>
        <v>24.773149534176849</v>
      </c>
      <c r="L528" s="46">
        <f ca="1">IF(E528="","",IF(ISERROR(IF(行业估值!$E$7="最新年报",[1]!EM_S_STM07_BS(E528,140,LEFT(RIGHT($L$1,5),4)&amp;"-12-31",1)/100000000,[1]!EM_S_STM07_BS(E528,140,LEFT(RIGHT($L$1,11),10),1)/100000000)),0,IF(行业估值!$E$7="最新年报",[1]!EM_S_STM07_BS(E528,140,LEFT(RIGHT($L$1,5),4)&amp;"-12-31",1)/100000000,[1]!EM_S_STM07_BS(E528,140,LEFT(RIGHT($L$1,11),10),1)/100000000)))</f>
        <v>43.403822345200005</v>
      </c>
      <c r="M528" s="36">
        <f t="shared" ca="1" si="43"/>
        <v>0.78852481073674185</v>
      </c>
      <c r="N528" s="37" t="str">
        <f ca="1">IF(E528="","",IF(ISERROR([1]!EM_S_EST_NETPROFIT(E528,行业估值!$E$6,deadline)/100000000),"-",[1]!EM_S_EST_NETPROFIT(E528,行业估值!$E$6,deadline)/100000000))</f>
        <v>-</v>
      </c>
      <c r="O528" s="36" t="str">
        <f t="shared" ca="1" si="44"/>
        <v>-</v>
      </c>
      <c r="T528" s="64" t="s">
        <v>1125</v>
      </c>
      <c r="U528" s="64" t="s">
        <v>1126</v>
      </c>
    </row>
    <row r="529" spans="4:21">
      <c r="D529" s="45" t="str">
        <f>IF(AND(行业估值!$B$39=$G529,COUNTIF($G$2:$G$2552,$G529)&gt;=1),COUNTIF($G$2:G529,$G529),"")</f>
        <v/>
      </c>
      <c r="E529" s="65" t="str">
        <f t="shared" si="40"/>
        <v>002068.SZ</v>
      </c>
      <c r="F529" s="65" t="str">
        <f t="shared" si="41"/>
        <v>黑猫股份</v>
      </c>
      <c r="G529" s="34" t="str">
        <f>IF(E529="","",IF(行业估值!$C$5="申万行业",[1]!EM_S_INFO_INDUSTRY_SW2014(E529,"1"),IF(行业估值!$C$5="证监会行业",[1]!EM_S_INFO_INDUSTRY_CSRC1(E529,"1"),[1]!EM_S_INFO_INDUSTRY_EM2016(E529,"1"))))</f>
        <v>基础化工</v>
      </c>
      <c r="H529" s="34" t="str">
        <f>IF(E529="","",IF($H$1="上证50",[1]!EM_S_INFO_COMPINDEX(E529,"000016"),"")&amp;IF($H$1="上证180",[1]!EM_S_INFO_COMPINDEX(E529,"000010"),"")&amp;IF($H$1="沪深300",[1]!EM_S_INFO_COMPINDEX(E529,"000300"),"")&amp;IF(AND($H$1="上证A股",RIGHT(E529,2)="SH"),"是","")&amp;IF(AND($H$1="深证A股",RIGHT(E529,2)="SZ"),"是","")&amp;IF(AND($H$1="创业板",LEFT(E529,1)-3=0),"是","")&amp;IF(AND($H$1="全部A股",E529&lt;&gt;0),"是","")&amp;IF(AND($H$1="中小板",LEFT(E529,3)="002"),"是",""))</f>
        <v>是</v>
      </c>
      <c r="I529" s="46">
        <f ca="1">IF(E529="","",IF(OR([1]!EM_S_VAL_MV(E529,deadline)="",[1]!EM_S_VAL_MV(E529,deadline)="--",[1]!EM_S_VAL_MV(E529,deadline)="null"),0,[1]!EM_S_VAL_MV(E529,deadline)/100000000))</f>
        <v>30.6820837512</v>
      </c>
      <c r="J529" s="46">
        <f ca="1">IF(E529="","",IF(RIGHT(LEFT($J$1,6),3)="TTM",[1]!EM_S_FA_PROFIT_TTM(E529,LEFT(RIGHT($J$1,11),10),1)/100000000,[1]!EM_S_STM07_IS(E529,61,LEFT(RIGHT($J$1,5),4)&amp;"-12-31",1)/100000000))</f>
        <v>-1.9244399815</v>
      </c>
      <c r="K529" s="36">
        <f t="shared" ca="1" si="42"/>
        <v>-15.943383034104771</v>
      </c>
      <c r="L529" s="46">
        <f ca="1">IF(E529="","",IF(ISERROR(IF(行业估值!$E$7="最新年报",[1]!EM_S_STM07_BS(E529,140,LEFT(RIGHT($L$1,5),4)&amp;"-12-31",1)/100000000,[1]!EM_S_STM07_BS(E529,140,LEFT(RIGHT($L$1,11),10),1)/100000000)),0,IF(行业估值!$E$7="最新年报",[1]!EM_S_STM07_BS(E529,140,LEFT(RIGHT($L$1,5),4)&amp;"-12-31",1)/100000000,[1]!EM_S_STM07_BS(E529,140,LEFT(RIGHT($L$1,11),10),1)/100000000)))</f>
        <v>30.316175134800002</v>
      </c>
      <c r="M529" s="36">
        <f t="shared" ca="1" si="43"/>
        <v>1.0120697487322525</v>
      </c>
      <c r="N529" s="37">
        <f ca="1">IF(E529="","",IF(ISERROR([1]!EM_S_EST_NETPROFIT(E529,行业估值!$E$6,deadline)/100000000),"-",[1]!EM_S_EST_NETPROFIT(E529,行业估值!$E$6,deadline)/100000000))</f>
        <v>-1.2144999999999999</v>
      </c>
      <c r="O529" s="36">
        <f t="shared" ca="1" si="44"/>
        <v>-25.263140182132567</v>
      </c>
      <c r="T529" s="64" t="s">
        <v>1127</v>
      </c>
      <c r="U529" s="64" t="s">
        <v>1128</v>
      </c>
    </row>
    <row r="530" spans="4:21">
      <c r="D530" s="45" t="str">
        <f>IF(AND(行业估值!$B$39=$G530,COUNTIF($G$2:$G$2552,$G530)&gt;=1),COUNTIF($G$2:G530,$G530),"")</f>
        <v/>
      </c>
      <c r="E530" s="65" t="str">
        <f t="shared" si="40"/>
        <v>002069.SZ</v>
      </c>
      <c r="F530" s="65" t="str">
        <f t="shared" si="41"/>
        <v>獐子岛</v>
      </c>
      <c r="G530" s="34" t="str">
        <f>IF(E530="","",IF(行业估值!$C$5="申万行业",[1]!EM_S_INFO_INDUSTRY_SW2014(E530,"1"),IF(行业估值!$C$5="证监会行业",[1]!EM_S_INFO_INDUSTRY_CSRC1(E530,"1"),[1]!EM_S_INFO_INDUSTRY_EM2016(E530,"1"))))</f>
        <v>农林牧渔</v>
      </c>
      <c r="H530" s="34" t="str">
        <f>IF(E530="","",IF($H$1="上证50",[1]!EM_S_INFO_COMPINDEX(E530,"000016"),"")&amp;IF($H$1="上证180",[1]!EM_S_INFO_COMPINDEX(E530,"000010"),"")&amp;IF($H$1="沪深300",[1]!EM_S_INFO_COMPINDEX(E530,"000300"),"")&amp;IF(AND($H$1="上证A股",RIGHT(E530,2)="SH"),"是","")&amp;IF(AND($H$1="深证A股",RIGHT(E530,2)="SZ"),"是","")&amp;IF(AND($H$1="创业板",LEFT(E530,1)-3=0),"是","")&amp;IF(AND($H$1="全部A股",E530&lt;&gt;0),"是","")&amp;IF(AND($H$1="中小板",LEFT(E530,3)="002"),"是",""))</f>
        <v>是</v>
      </c>
      <c r="I530" s="46">
        <f ca="1">IF(E530="","",IF(OR([1]!EM_S_VAL_MV(E530,deadline)="",[1]!EM_S_VAL_MV(E530,deadline)="--",[1]!EM_S_VAL_MV(E530,deadline)="null"),0,[1]!EM_S_VAL_MV(E530,deadline)/100000000))</f>
        <v>18.9155843604</v>
      </c>
      <c r="J530" s="46">
        <f ca="1">IF(E530="","",IF(RIGHT(LEFT($J$1,6),3)="TTM",[1]!EM_S_FA_PROFIT_TTM(E530,LEFT(RIGHT($J$1,11),10),1)/100000000,[1]!EM_S_STM07_IS(E530,61,LEFT(RIGHT($J$1,5),4)&amp;"-12-31",1)/100000000))</f>
        <v>-0.17691657460000002</v>
      </c>
      <c r="K530" s="36">
        <f t="shared" ca="1" si="42"/>
        <v>-106.91810195380077</v>
      </c>
      <c r="L530" s="46">
        <f ca="1">IF(E530="","",IF(ISERROR(IF(行业估值!$E$7="最新年报",[1]!EM_S_STM07_BS(E530,140,LEFT(RIGHT($L$1,5),4)&amp;"-12-31",1)/100000000,[1]!EM_S_STM07_BS(E530,140,LEFT(RIGHT($L$1,11),10),1)/100000000)),0,IF(行业估值!$E$7="最新年报",[1]!EM_S_STM07_BS(E530,140,LEFT(RIGHT($L$1,5),4)&amp;"-12-31",1)/100000000,[1]!EM_S_STM07_BS(E530,140,LEFT(RIGHT($L$1,11),10),1)/100000000)))</f>
        <v>3.5553307358999997</v>
      </c>
      <c r="M530" s="36">
        <f t="shared" ca="1" si="43"/>
        <v>5.320344509555647</v>
      </c>
      <c r="N530" s="37" t="str">
        <f ca="1">IF(E530="","",IF(ISERROR([1]!EM_S_EST_NETPROFIT(E530,行业估值!$E$6,deadline)/100000000),"-",[1]!EM_S_EST_NETPROFIT(E530,行业估值!$E$6,deadline)/100000000))</f>
        <v>-</v>
      </c>
      <c r="O530" s="36" t="str">
        <f t="shared" ca="1" si="44"/>
        <v>-</v>
      </c>
      <c r="T530" s="64" t="s">
        <v>1129</v>
      </c>
      <c r="U530" s="64" t="s">
        <v>1130</v>
      </c>
    </row>
    <row r="531" spans="4:21">
      <c r="D531" s="45" t="str">
        <f>IF(AND(行业估值!$B$39=$G531,COUNTIF($G$2:$G$2552,$G531)&gt;=1),COUNTIF($G$2:G531,$G531),"")</f>
        <v/>
      </c>
      <c r="E531" s="65" t="str">
        <f t="shared" si="40"/>
        <v>002071.SZ</v>
      </c>
      <c r="F531" s="65" t="str">
        <f t="shared" si="41"/>
        <v>长城影视</v>
      </c>
      <c r="G531" s="34" t="str">
        <f>IF(E531="","",IF(行业估值!$C$5="申万行业",[1]!EM_S_INFO_INDUSTRY_SW2014(E531,"1"),IF(行业估值!$C$5="证监会行业",[1]!EM_S_INFO_INDUSTRY_CSRC1(E531,"1"),[1]!EM_S_INFO_INDUSTRY_EM2016(E531,"1"))))</f>
        <v>文化传媒</v>
      </c>
      <c r="H531" s="34" t="str">
        <f>IF(E531="","",IF($H$1="上证50",[1]!EM_S_INFO_COMPINDEX(E531,"000016"),"")&amp;IF($H$1="上证180",[1]!EM_S_INFO_COMPINDEX(E531,"000010"),"")&amp;IF($H$1="沪深300",[1]!EM_S_INFO_COMPINDEX(E531,"000300"),"")&amp;IF(AND($H$1="上证A股",RIGHT(E531,2)="SH"),"是","")&amp;IF(AND($H$1="深证A股",RIGHT(E531,2)="SZ"),"是","")&amp;IF(AND($H$1="创业板",LEFT(E531,1)-3=0),"是","")&amp;IF(AND($H$1="全部A股",E531&lt;&gt;0),"是","")&amp;IF(AND($H$1="中小板",LEFT(E531,3)="002"),"是",""))</f>
        <v>是</v>
      </c>
      <c r="I531" s="46">
        <f ca="1">IF(E531="","",IF(OR([1]!EM_S_VAL_MV(E531,deadline)="",[1]!EM_S_VAL_MV(E531,deadline)="--",[1]!EM_S_VAL_MV(E531,deadline)="null"),0,[1]!EM_S_VAL_MV(E531,deadline)/100000000))</f>
        <v>15.184923474200001</v>
      </c>
      <c r="J531" s="46">
        <f ca="1">IF(E531="","",IF(RIGHT(LEFT($J$1,6),3)="TTM",[1]!EM_S_FA_PROFIT_TTM(E531,LEFT(RIGHT($J$1,11),10),1)/100000000,[1]!EM_S_STM07_IS(E531,61,LEFT(RIGHT($J$1,5),4)&amp;"-12-31",1)/100000000))</f>
        <v>-5.5301533007000003</v>
      </c>
      <c r="K531" s="36">
        <f t="shared" ca="1" si="42"/>
        <v>-2.7458413263657468</v>
      </c>
      <c r="L531" s="46">
        <f ca="1">IF(E531="","",IF(ISERROR(IF(行业估值!$E$7="最新年报",[1]!EM_S_STM07_BS(E531,140,LEFT(RIGHT($L$1,5),4)&amp;"-12-31",1)/100000000,[1]!EM_S_STM07_BS(E531,140,LEFT(RIGHT($L$1,11),10),1)/100000000)),0,IF(行业估值!$E$7="最新年报",[1]!EM_S_STM07_BS(E531,140,LEFT(RIGHT($L$1,5),4)&amp;"-12-31",1)/100000000,[1]!EM_S_STM07_BS(E531,140,LEFT(RIGHT($L$1,11),10),1)/100000000)))</f>
        <v>1.9698963952000001</v>
      </c>
      <c r="M531" s="36">
        <f t="shared" ca="1" si="43"/>
        <v>7.7084883810137148</v>
      </c>
      <c r="N531" s="37" t="str">
        <f ca="1">IF(E531="","",IF(ISERROR([1]!EM_S_EST_NETPROFIT(E531,行业估值!$E$6,deadline)/100000000),"-",[1]!EM_S_EST_NETPROFIT(E531,行业估值!$E$6,deadline)/100000000))</f>
        <v>-</v>
      </c>
      <c r="O531" s="36" t="str">
        <f t="shared" ca="1" si="44"/>
        <v>-</v>
      </c>
      <c r="T531" s="64" t="s">
        <v>1131</v>
      </c>
      <c r="U531" s="64" t="s">
        <v>1132</v>
      </c>
    </row>
    <row r="532" spans="4:21">
      <c r="D532" s="45" t="str">
        <f>IF(AND(行业估值!$B$39=$G532,COUNTIF($G$2:$G$2552,$G532)&gt;=1),COUNTIF($G$2:G532,$G532),"")</f>
        <v/>
      </c>
      <c r="E532" s="65" t="str">
        <f t="shared" si="40"/>
        <v>002072.SZ</v>
      </c>
      <c r="F532" s="65" t="str">
        <f t="shared" si="41"/>
        <v>*ST凯瑞</v>
      </c>
      <c r="G532" s="34" t="str">
        <f>IF(E532="","",IF(行业估值!$C$5="申万行业",[1]!EM_S_INFO_INDUSTRY_SW2014(E532,"1"),IF(行业估值!$C$5="证监会行业",[1]!EM_S_INFO_INDUSTRY_CSRC1(E532,"1"),[1]!EM_S_INFO_INDUSTRY_EM2016(E532,"1"))))</f>
        <v>互联网</v>
      </c>
      <c r="H532" s="34" t="str">
        <f>IF(E532="","",IF($H$1="上证50",[1]!EM_S_INFO_COMPINDEX(E532,"000016"),"")&amp;IF($H$1="上证180",[1]!EM_S_INFO_COMPINDEX(E532,"000010"),"")&amp;IF($H$1="沪深300",[1]!EM_S_INFO_COMPINDEX(E532,"000300"),"")&amp;IF(AND($H$1="上证A股",RIGHT(E532,2)="SH"),"是","")&amp;IF(AND($H$1="深证A股",RIGHT(E532,2)="SZ"),"是","")&amp;IF(AND($H$1="创业板",LEFT(E532,1)-3=0),"是","")&amp;IF(AND($H$1="全部A股",E532&lt;&gt;0),"是","")&amp;IF(AND($H$1="中小板",LEFT(E532,3)="002"),"是",""))</f>
        <v>是</v>
      </c>
      <c r="I532" s="46">
        <f ca="1">IF(E532="","",IF(OR([1]!EM_S_VAL_MV(E532,deadline)="",[1]!EM_S_VAL_MV(E532,deadline)="--",[1]!EM_S_VAL_MV(E532,deadline)="null"),0,[1]!EM_S_VAL_MV(E532,deadline)/100000000))</f>
        <v>7.5679999999999996</v>
      </c>
      <c r="J532" s="46">
        <f ca="1">IF(E532="","",IF(RIGHT(LEFT($J$1,6),3)="TTM",[1]!EM_S_FA_PROFIT_TTM(E532,LEFT(RIGHT($J$1,11),10),1)/100000000,[1]!EM_S_STM07_IS(E532,61,LEFT(RIGHT($J$1,5),4)&amp;"-12-31",1)/100000000))</f>
        <v>-2.5246703791999998</v>
      </c>
      <c r="K532" s="36">
        <f t="shared" ca="1" si="42"/>
        <v>-2.9976190406282246</v>
      </c>
      <c r="L532" s="46">
        <f ca="1">IF(E532="","",IF(ISERROR(IF(行业估值!$E$7="最新年报",[1]!EM_S_STM07_BS(E532,140,LEFT(RIGHT($L$1,5),4)&amp;"-12-31",1)/100000000,[1]!EM_S_STM07_BS(E532,140,LEFT(RIGHT($L$1,11),10),1)/100000000)),0,IF(行业估值!$E$7="最新年报",[1]!EM_S_STM07_BS(E532,140,LEFT(RIGHT($L$1,5),4)&amp;"-12-31",1)/100000000,[1]!EM_S_STM07_BS(E532,140,LEFT(RIGHT($L$1,11),10),1)/100000000)))</f>
        <v>-2.0832803009999998</v>
      </c>
      <c r="M532" s="36">
        <f t="shared" ca="1" si="43"/>
        <v>-3.6327324730941237</v>
      </c>
      <c r="N532" s="37" t="str">
        <f ca="1">IF(E532="","",IF(ISERROR([1]!EM_S_EST_NETPROFIT(E532,行业估值!$E$6,deadline)/100000000),"-",[1]!EM_S_EST_NETPROFIT(E532,行业估值!$E$6,deadline)/100000000))</f>
        <v>-</v>
      </c>
      <c r="O532" s="36" t="str">
        <f t="shared" ca="1" si="44"/>
        <v>-</v>
      </c>
      <c r="T532" s="64" t="s">
        <v>7209</v>
      </c>
      <c r="U532" s="64" t="s">
        <v>1133</v>
      </c>
    </row>
    <row r="533" spans="4:21">
      <c r="D533" s="45">
        <f>IF(AND(行业估值!$B$39=$G533,COUNTIF($G$2:$G$2552,$G533)&gt;=1),COUNTIF($G$2:G533,$G533),"")</f>
        <v>29</v>
      </c>
      <c r="E533" s="65" t="str">
        <f t="shared" si="40"/>
        <v>002073.SZ</v>
      </c>
      <c r="F533" s="65" t="str">
        <f t="shared" si="41"/>
        <v>软控股份</v>
      </c>
      <c r="G533" s="34" t="str">
        <f>IF(E533="","",IF(行业估值!$C$5="申万行业",[1]!EM_S_INFO_INDUSTRY_SW2014(E533,"1"),IF(行业估值!$C$5="证监会行业",[1]!EM_S_INFO_INDUSTRY_CSRC1(E533,"1"),[1]!EM_S_INFO_INDUSTRY_EM2016(E533,"1"))))</f>
        <v>机械设备</v>
      </c>
      <c r="H533" s="34" t="str">
        <f>IF(E533="","",IF($H$1="上证50",[1]!EM_S_INFO_COMPINDEX(E533,"000016"),"")&amp;IF($H$1="上证180",[1]!EM_S_INFO_COMPINDEX(E533,"000010"),"")&amp;IF($H$1="沪深300",[1]!EM_S_INFO_COMPINDEX(E533,"000300"),"")&amp;IF(AND($H$1="上证A股",RIGHT(E533,2)="SH"),"是","")&amp;IF(AND($H$1="深证A股",RIGHT(E533,2)="SZ"),"是","")&amp;IF(AND($H$1="创业板",LEFT(E533,1)-3=0),"是","")&amp;IF(AND($H$1="全部A股",E533&lt;&gt;0),"是","")&amp;IF(AND($H$1="中小板",LEFT(E533,3)="002"),"是",""))</f>
        <v>是</v>
      </c>
      <c r="I533" s="46">
        <f ca="1">IF(E533="","",IF(OR([1]!EM_S_VAL_MV(E533,deadline)="",[1]!EM_S_VAL_MV(E533,deadline)="--",[1]!EM_S_VAL_MV(E533,deadline)="null"),0,[1]!EM_S_VAL_MV(E533,deadline)/100000000))</f>
        <v>40.068028314599999</v>
      </c>
      <c r="J533" s="46">
        <f ca="1">IF(E533="","",IF(RIGHT(LEFT($J$1,6),3)="TTM",[1]!EM_S_FA_PROFIT_TTM(E533,LEFT(RIGHT($J$1,11),10),1)/100000000,[1]!EM_S_STM07_IS(E533,61,LEFT(RIGHT($J$1,5),4)&amp;"-12-31",1)/100000000))</f>
        <v>-3.6136419031</v>
      </c>
      <c r="K533" s="36">
        <f t="shared" ca="1" si="42"/>
        <v>-11.087990838336037</v>
      </c>
      <c r="L533" s="46">
        <f ca="1">IF(E533="","",IF(ISERROR(IF(行业估值!$E$7="最新年报",[1]!EM_S_STM07_BS(E533,140,LEFT(RIGHT($L$1,5),4)&amp;"-12-31",1)/100000000,[1]!EM_S_STM07_BS(E533,140,LEFT(RIGHT($L$1,11),10),1)/100000000)),0,IF(行业估值!$E$7="最新年报",[1]!EM_S_STM07_BS(E533,140,LEFT(RIGHT($L$1,5),4)&amp;"-12-31",1)/100000000,[1]!EM_S_STM07_BS(E533,140,LEFT(RIGHT($L$1,11),10),1)/100000000)))</f>
        <v>43.2426035692</v>
      </c>
      <c r="M533" s="36">
        <f t="shared" ca="1" si="43"/>
        <v>0.92658686127629175</v>
      </c>
      <c r="N533" s="37" t="str">
        <f ca="1">IF(E533="","",IF(ISERROR([1]!EM_S_EST_NETPROFIT(E533,行业估值!$E$6,deadline)/100000000),"-",[1]!EM_S_EST_NETPROFIT(E533,行业估值!$E$6,deadline)/100000000))</f>
        <v>-</v>
      </c>
      <c r="O533" s="36" t="str">
        <f t="shared" ca="1" si="44"/>
        <v>-</v>
      </c>
      <c r="T533" s="64" t="s">
        <v>1134</v>
      </c>
      <c r="U533" s="64" t="s">
        <v>1135</v>
      </c>
    </row>
    <row r="534" spans="4:21">
      <c r="D534" s="45" t="str">
        <f>IF(AND(行业估值!$B$39=$G534,COUNTIF($G$2:$G$2552,$G534)&gt;=1),COUNTIF($G$2:G534,$G534),"")</f>
        <v/>
      </c>
      <c r="E534" s="65" t="str">
        <f t="shared" si="40"/>
        <v>002074.SZ</v>
      </c>
      <c r="F534" s="65" t="str">
        <f t="shared" si="41"/>
        <v>国轩高科</v>
      </c>
      <c r="G534" s="34" t="str">
        <f>IF(E534="","",IF(行业估值!$C$5="申万行业",[1]!EM_S_INFO_INDUSTRY_SW2014(E534,"1"),IF(行业估值!$C$5="证监会行业",[1]!EM_S_INFO_INDUSTRY_CSRC1(E534,"1"),[1]!EM_S_INFO_INDUSTRY_EM2016(E534,"1"))))</f>
        <v>电气设备</v>
      </c>
      <c r="H534" s="34" t="str">
        <f>IF(E534="","",IF($H$1="上证50",[1]!EM_S_INFO_COMPINDEX(E534,"000016"),"")&amp;IF($H$1="上证180",[1]!EM_S_INFO_COMPINDEX(E534,"000010"),"")&amp;IF($H$1="沪深300",[1]!EM_S_INFO_COMPINDEX(E534,"000300"),"")&amp;IF(AND($H$1="上证A股",RIGHT(E534,2)="SH"),"是","")&amp;IF(AND($H$1="深证A股",RIGHT(E534,2)="SZ"),"是","")&amp;IF(AND($H$1="创业板",LEFT(E534,1)-3=0),"是","")&amp;IF(AND($H$1="全部A股",E534&lt;&gt;0),"是","")&amp;IF(AND($H$1="中小板",LEFT(E534,3)="002"),"是",""))</f>
        <v>是</v>
      </c>
      <c r="I534" s="46">
        <f ca="1">IF(E534="","",IF(OR([1]!EM_S_VAL_MV(E534,deadline)="",[1]!EM_S_VAL_MV(E534,deadline)="--",[1]!EM_S_VAL_MV(E534,deadline)="null"),0,[1]!EM_S_VAL_MV(E534,deadline)/100000000))</f>
        <v>139.9217158189</v>
      </c>
      <c r="J534" s="46">
        <f ca="1">IF(E534="","",IF(RIGHT(LEFT($J$1,6),3)="TTM",[1]!EM_S_FA_PROFIT_TTM(E534,LEFT(RIGHT($J$1,11),10),1)/100000000,[1]!EM_S_STM07_IS(E534,61,LEFT(RIGHT($J$1,5),4)&amp;"-12-31",1)/100000000))</f>
        <v>4.9952207554000001</v>
      </c>
      <c r="K534" s="36">
        <f t="shared" ca="1" si="42"/>
        <v>28.011117560247953</v>
      </c>
      <c r="L534" s="46">
        <f ca="1">IF(E534="","",IF(ISERROR(IF(行业估值!$E$7="最新年报",[1]!EM_S_STM07_BS(E534,140,LEFT(RIGHT($L$1,5),4)&amp;"-12-31",1)/100000000,[1]!EM_S_STM07_BS(E534,140,LEFT(RIGHT($L$1,11),10),1)/100000000)),0,IF(行业估值!$E$7="最新年报",[1]!EM_S_STM07_BS(E534,140,LEFT(RIGHT($L$1,5),4)&amp;"-12-31",1)/100000000,[1]!EM_S_STM07_BS(E534,140,LEFT(RIGHT($L$1,11),10),1)/100000000)))</f>
        <v>89.733360600899999</v>
      </c>
      <c r="M534" s="36">
        <f t="shared" ca="1" si="43"/>
        <v>1.5593054231103503</v>
      </c>
      <c r="N534" s="37">
        <f ca="1">IF(E534="","",IF(ISERROR([1]!EM_S_EST_NETPROFIT(E534,行业估值!$E$6,deadline)/100000000),"-",[1]!EM_S_EST_NETPROFIT(E534,行业估值!$E$6,deadline)/100000000))</f>
        <v>7.2115181818181826</v>
      </c>
      <c r="O534" s="36">
        <f t="shared" ca="1" si="44"/>
        <v>19.402532489160645</v>
      </c>
      <c r="T534" s="64" t="s">
        <v>1136</v>
      </c>
      <c r="U534" s="64" t="s">
        <v>1137</v>
      </c>
    </row>
    <row r="535" spans="4:21">
      <c r="D535" s="45" t="str">
        <f>IF(AND(行业估值!$B$39=$G535,COUNTIF($G$2:$G$2552,$G535)&gt;=1),COUNTIF($G$2:G535,$G535),"")</f>
        <v/>
      </c>
      <c r="E535" s="65" t="str">
        <f t="shared" si="40"/>
        <v>002075.SZ</v>
      </c>
      <c r="F535" s="65" t="str">
        <f t="shared" si="41"/>
        <v>沙钢股份</v>
      </c>
      <c r="G535" s="34" t="str">
        <f>IF(E535="","",IF(行业估值!$C$5="申万行业",[1]!EM_S_INFO_INDUSTRY_SW2014(E535,"1"),IF(行业估值!$C$5="证监会行业",[1]!EM_S_INFO_INDUSTRY_CSRC1(E535,"1"),[1]!EM_S_INFO_INDUSTRY_EM2016(E535,"1"))))</f>
        <v>钢铁</v>
      </c>
      <c r="H535" s="34" t="str">
        <f>IF(E535="","",IF($H$1="上证50",[1]!EM_S_INFO_COMPINDEX(E535,"000016"),"")&amp;IF($H$1="上证180",[1]!EM_S_INFO_COMPINDEX(E535,"000010"),"")&amp;IF($H$1="沪深300",[1]!EM_S_INFO_COMPINDEX(E535,"000300"),"")&amp;IF(AND($H$1="上证A股",RIGHT(E535,2)="SH"),"是","")&amp;IF(AND($H$1="深证A股",RIGHT(E535,2)="SZ"),"是","")&amp;IF(AND($H$1="创业板",LEFT(E535,1)-3=0),"是","")&amp;IF(AND($H$1="全部A股",E535&lt;&gt;0),"是","")&amp;IF(AND($H$1="中小板",LEFT(E535,3)="002"),"是",""))</f>
        <v>是</v>
      </c>
      <c r="I535" s="46">
        <f ca="1">IF(E535="","",IF(OR([1]!EM_S_VAL_MV(E535,deadline)="",[1]!EM_S_VAL_MV(E535,deadline)="--",[1]!EM_S_VAL_MV(E535,deadline)="null"),0,[1]!EM_S_VAL_MV(E535,deadline)/100000000))</f>
        <v>144.54355106599999</v>
      </c>
      <c r="J535" s="46">
        <f ca="1">IF(E535="","",IF(RIGHT(LEFT($J$1,6),3)="TTM",[1]!EM_S_FA_PROFIT_TTM(E535,LEFT(RIGHT($J$1,11),10),1)/100000000,[1]!EM_S_STM07_IS(E535,61,LEFT(RIGHT($J$1,5),4)&amp;"-12-31",1)/100000000))</f>
        <v>10.4358488196</v>
      </c>
      <c r="K535" s="36">
        <f t="shared" ca="1" si="42"/>
        <v>13.850675068665881</v>
      </c>
      <c r="L535" s="46">
        <f ca="1">IF(E535="","",IF(ISERROR(IF(行业估值!$E$7="最新年报",[1]!EM_S_STM07_BS(E535,140,LEFT(RIGHT($L$1,5),4)&amp;"-12-31",1)/100000000,[1]!EM_S_STM07_BS(E535,140,LEFT(RIGHT($L$1,11),10),1)/100000000)),0,IF(行业估值!$E$7="最新年报",[1]!EM_S_STM07_BS(E535,140,LEFT(RIGHT($L$1,5),4)&amp;"-12-31",1)/100000000,[1]!EM_S_STM07_BS(E535,140,LEFT(RIGHT($L$1,11),10),1)/100000000)))</f>
        <v>48.047905929499997</v>
      </c>
      <c r="M535" s="36">
        <f t="shared" ca="1" si="43"/>
        <v>3.0083215547018152</v>
      </c>
      <c r="N535" s="37">
        <f ca="1">IF(E535="","",IF(ISERROR([1]!EM_S_EST_NETPROFIT(E535,行业估值!$E$6,deadline)/100000000),"-",[1]!EM_S_EST_NETPROFIT(E535,行业估值!$E$6,deadline)/100000000))</f>
        <v>16.677499999999998</v>
      </c>
      <c r="O535" s="36">
        <f t="shared" ca="1" si="44"/>
        <v>8.6669795272672765</v>
      </c>
      <c r="T535" s="64" t="s">
        <v>1138</v>
      </c>
      <c r="U535" s="64" t="s">
        <v>1139</v>
      </c>
    </row>
    <row r="536" spans="4:21">
      <c r="D536" s="45" t="str">
        <f>IF(AND(行业估值!$B$39=$G536,COUNTIF($G$2:$G$2552,$G536)&gt;=1),COUNTIF($G$2:G536,$G536),"")</f>
        <v/>
      </c>
      <c r="E536" s="65" t="str">
        <f t="shared" si="40"/>
        <v>002076.SZ</v>
      </c>
      <c r="F536" s="65" t="str">
        <f t="shared" si="41"/>
        <v>雪莱特</v>
      </c>
      <c r="G536" s="34" t="str">
        <f>IF(E536="","",IF(行业估值!$C$5="申万行业",[1]!EM_S_INFO_INDUSTRY_SW2014(E536,"1"),IF(行业估值!$C$5="证监会行业",[1]!EM_S_INFO_INDUSTRY_CSRC1(E536,"1"),[1]!EM_S_INFO_INDUSTRY_EM2016(E536,"1"))))</f>
        <v>电子设备</v>
      </c>
      <c r="H536" s="34" t="str">
        <f>IF(E536="","",IF($H$1="上证50",[1]!EM_S_INFO_COMPINDEX(E536,"000016"),"")&amp;IF($H$1="上证180",[1]!EM_S_INFO_COMPINDEX(E536,"000010"),"")&amp;IF($H$1="沪深300",[1]!EM_S_INFO_COMPINDEX(E536,"000300"),"")&amp;IF(AND($H$1="上证A股",RIGHT(E536,2)="SH"),"是","")&amp;IF(AND($H$1="深证A股",RIGHT(E536,2)="SZ"),"是","")&amp;IF(AND($H$1="创业板",LEFT(E536,1)-3=0),"是","")&amp;IF(AND($H$1="全部A股",E536&lt;&gt;0),"是","")&amp;IF(AND($H$1="中小板",LEFT(E536,3)="002"),"是",""))</f>
        <v>是</v>
      </c>
      <c r="I536" s="46">
        <f ca="1">IF(E536="","",IF(OR([1]!EM_S_VAL_MV(E536,deadline)="",[1]!EM_S_VAL_MV(E536,deadline)="--",[1]!EM_S_VAL_MV(E536,deadline)="null"),0,[1]!EM_S_VAL_MV(E536,deadline)/100000000))</f>
        <v>18.669661103999999</v>
      </c>
      <c r="J536" s="46">
        <f ca="1">IF(E536="","",IF(RIGHT(LEFT($J$1,6),3)="TTM",[1]!EM_S_FA_PROFIT_TTM(E536,LEFT(RIGHT($J$1,11),10),1)/100000000,[1]!EM_S_STM07_IS(E536,61,LEFT(RIGHT($J$1,5),4)&amp;"-12-31",1)/100000000))</f>
        <v>-10.8330693047</v>
      </c>
      <c r="K536" s="36">
        <f t="shared" ca="1" si="42"/>
        <v>-1.7233953350506159</v>
      </c>
      <c r="L536" s="46">
        <f ca="1">IF(E536="","",IF(ISERROR(IF(行业估值!$E$7="最新年报",[1]!EM_S_STM07_BS(E536,140,LEFT(RIGHT($L$1,5),4)&amp;"-12-31",1)/100000000,[1]!EM_S_STM07_BS(E536,140,LEFT(RIGHT($L$1,11),10),1)/100000000)),0,IF(行业估值!$E$7="最新年报",[1]!EM_S_STM07_BS(E536,140,LEFT(RIGHT($L$1,5),4)&amp;"-12-31",1)/100000000,[1]!EM_S_STM07_BS(E536,140,LEFT(RIGHT($L$1,11),10),1)/100000000)))</f>
        <v>2.1986356746000002</v>
      </c>
      <c r="M536" s="36">
        <f t="shared" ca="1" si="43"/>
        <v>8.4914755635430996</v>
      </c>
      <c r="N536" s="37" t="str">
        <f ca="1">IF(E536="","",IF(ISERROR([1]!EM_S_EST_NETPROFIT(E536,行业估值!$E$6,deadline)/100000000),"-",[1]!EM_S_EST_NETPROFIT(E536,行业估值!$E$6,deadline)/100000000))</f>
        <v>-</v>
      </c>
      <c r="O536" s="36" t="str">
        <f t="shared" ca="1" si="44"/>
        <v>-</v>
      </c>
      <c r="T536" s="64" t="s">
        <v>1140</v>
      </c>
      <c r="U536" s="64" t="s">
        <v>1141</v>
      </c>
    </row>
    <row r="537" spans="4:21">
      <c r="D537" s="45" t="str">
        <f>IF(AND(行业估值!$B$39=$G537,COUNTIF($G$2:$G$2552,$G537)&gt;=1),COUNTIF($G$2:G537,$G537),"")</f>
        <v/>
      </c>
      <c r="E537" s="65" t="str">
        <f t="shared" si="40"/>
        <v>002077.SZ</v>
      </c>
      <c r="F537" s="65" t="str">
        <f t="shared" si="41"/>
        <v>大港股份</v>
      </c>
      <c r="G537" s="34" t="str">
        <f>IF(E537="","",IF(行业估值!$C$5="申万行业",[1]!EM_S_INFO_INDUSTRY_SW2014(E537,"1"),IF(行业估值!$C$5="证监会行业",[1]!EM_S_INFO_INDUSTRY_CSRC1(E537,"1"),[1]!EM_S_INFO_INDUSTRY_EM2016(E537,"1"))))</f>
        <v>房地产</v>
      </c>
      <c r="H537" s="34" t="str">
        <f>IF(E537="","",IF($H$1="上证50",[1]!EM_S_INFO_COMPINDEX(E537,"000016"),"")&amp;IF($H$1="上证180",[1]!EM_S_INFO_COMPINDEX(E537,"000010"),"")&amp;IF($H$1="沪深300",[1]!EM_S_INFO_COMPINDEX(E537,"000300"),"")&amp;IF(AND($H$1="上证A股",RIGHT(E537,2)="SH"),"是","")&amp;IF(AND($H$1="深证A股",RIGHT(E537,2)="SZ"),"是","")&amp;IF(AND($H$1="创业板",LEFT(E537,1)-3=0),"是","")&amp;IF(AND($H$1="全部A股",E537&lt;&gt;0),"是","")&amp;IF(AND($H$1="中小板",LEFT(E537,3)="002"),"是",""))</f>
        <v>是</v>
      </c>
      <c r="I537" s="46">
        <f ca="1">IF(E537="","",IF(OR([1]!EM_S_VAL_MV(E537,deadline)="",[1]!EM_S_VAL_MV(E537,deadline)="--",[1]!EM_S_VAL_MV(E537,deadline)="null"),0,[1]!EM_S_VAL_MV(E537,deadline)/100000000))</f>
        <v>29.133495352600001</v>
      </c>
      <c r="J537" s="46">
        <f ca="1">IF(E537="","",IF(RIGHT(LEFT($J$1,6),3)="TTM",[1]!EM_S_FA_PROFIT_TTM(E537,LEFT(RIGHT($J$1,11),10),1)/100000000,[1]!EM_S_STM07_IS(E537,61,LEFT(RIGHT($J$1,5),4)&amp;"-12-31",1)/100000000))</f>
        <v>-7.5037378248</v>
      </c>
      <c r="K537" s="36">
        <f t="shared" ca="1" si="42"/>
        <v>-3.8825310842168861</v>
      </c>
      <c r="L537" s="46">
        <f ca="1">IF(E537="","",IF(ISERROR(IF(行业估值!$E$7="最新年报",[1]!EM_S_STM07_BS(E537,140,LEFT(RIGHT($L$1,5),4)&amp;"-12-31",1)/100000000,[1]!EM_S_STM07_BS(E537,140,LEFT(RIGHT($L$1,11),10),1)/100000000)),0,IF(行业估值!$E$7="最新年报",[1]!EM_S_STM07_BS(E537,140,LEFT(RIGHT($L$1,5),4)&amp;"-12-31",1)/100000000,[1]!EM_S_STM07_BS(E537,140,LEFT(RIGHT($L$1,11),10),1)/100000000)))</f>
        <v>29.993381029800002</v>
      </c>
      <c r="M537" s="36">
        <f t="shared" ca="1" si="43"/>
        <v>0.97133081874478711</v>
      </c>
      <c r="N537" s="37" t="str">
        <f ca="1">IF(E537="","",IF(ISERROR([1]!EM_S_EST_NETPROFIT(E537,行业估值!$E$6,deadline)/100000000),"-",[1]!EM_S_EST_NETPROFIT(E537,行业估值!$E$6,deadline)/100000000))</f>
        <v>-</v>
      </c>
      <c r="O537" s="36" t="str">
        <f t="shared" ca="1" si="44"/>
        <v>-</v>
      </c>
      <c r="T537" s="64" t="s">
        <v>1142</v>
      </c>
      <c r="U537" s="64" t="s">
        <v>1143</v>
      </c>
    </row>
    <row r="538" spans="4:21">
      <c r="D538" s="45" t="str">
        <f>IF(AND(行业估值!$B$39=$G538,COUNTIF($G$2:$G$2552,$G538)&gt;=1),COUNTIF($G$2:G538,$G538),"")</f>
        <v/>
      </c>
      <c r="E538" s="65" t="str">
        <f t="shared" si="40"/>
        <v>002078.SZ</v>
      </c>
      <c r="F538" s="65" t="str">
        <f t="shared" si="41"/>
        <v>太阳纸业</v>
      </c>
      <c r="G538" s="34" t="str">
        <f>IF(E538="","",IF(行业估值!$C$5="申万行业",[1]!EM_S_INFO_INDUSTRY_SW2014(E538,"1"),IF(行业估值!$C$5="证监会行业",[1]!EM_S_INFO_INDUSTRY_CSRC1(E538,"1"),[1]!EM_S_INFO_INDUSTRY_EM2016(E538,"1"))))</f>
        <v>轻工制造</v>
      </c>
      <c r="H538" s="34" t="str">
        <f>IF(E538="","",IF($H$1="上证50",[1]!EM_S_INFO_COMPINDEX(E538,"000016"),"")&amp;IF($H$1="上证180",[1]!EM_S_INFO_COMPINDEX(E538,"000010"),"")&amp;IF($H$1="沪深300",[1]!EM_S_INFO_COMPINDEX(E538,"000300"),"")&amp;IF(AND($H$1="上证A股",RIGHT(E538,2)="SH"),"是","")&amp;IF(AND($H$1="深证A股",RIGHT(E538,2)="SZ"),"是","")&amp;IF(AND($H$1="创业板",LEFT(E538,1)-3=0),"是","")&amp;IF(AND($H$1="全部A股",E538&lt;&gt;0),"是","")&amp;IF(AND($H$1="中小板",LEFT(E538,3)="002"),"是",""))</f>
        <v>是</v>
      </c>
      <c r="I538" s="46">
        <f ca="1">IF(E538="","",IF(OR([1]!EM_S_VAL_MV(E538,deadline)="",[1]!EM_S_VAL_MV(E538,deadline)="--",[1]!EM_S_VAL_MV(E538,deadline)="null"),0,[1]!EM_S_VAL_MV(E538,deadline)/100000000))</f>
        <v>237.40608500919998</v>
      </c>
      <c r="J538" s="46">
        <f ca="1">IF(E538="","",IF(RIGHT(LEFT($J$1,6),3)="TTM",[1]!EM_S_FA_PROFIT_TTM(E538,LEFT(RIGHT($J$1,11),10),1)/100000000,[1]!EM_S_STM07_IS(E538,61,LEFT(RIGHT($J$1,5),4)&amp;"-12-31",1)/100000000))</f>
        <v>19.354065905300001</v>
      </c>
      <c r="K538" s="36">
        <f t="shared" ca="1" si="42"/>
        <v>12.266470837230521</v>
      </c>
      <c r="L538" s="46">
        <f ca="1">IF(E538="","",IF(ISERROR(IF(行业估值!$E$7="最新年报",[1]!EM_S_STM07_BS(E538,140,LEFT(RIGHT($L$1,5),4)&amp;"-12-31",1)/100000000,[1]!EM_S_STM07_BS(E538,140,LEFT(RIGHT($L$1,11),10),1)/100000000)),0,IF(行业估值!$E$7="最新年报",[1]!EM_S_STM07_BS(E538,140,LEFT(RIGHT($L$1,5),4)&amp;"-12-31",1)/100000000,[1]!EM_S_STM07_BS(E538,140,LEFT(RIGHT($L$1,11),10),1)/100000000)))</f>
        <v>139.57463385540001</v>
      </c>
      <c r="M538" s="36">
        <f t="shared" ca="1" si="43"/>
        <v>1.7009257230447319</v>
      </c>
      <c r="N538" s="37">
        <f ca="1">IF(E538="","",IF(ISERROR([1]!EM_S_EST_NETPROFIT(E538,行业估值!$E$6,deadline)/100000000),"-",[1]!EM_S_EST_NETPROFIT(E538,行业估值!$E$6,deadline)/100000000))</f>
        <v>20.9391</v>
      </c>
      <c r="O538" s="36">
        <f t="shared" ca="1" si="44"/>
        <v>11.337931668944702</v>
      </c>
      <c r="T538" s="64" t="s">
        <v>1144</v>
      </c>
      <c r="U538" s="64" t="s">
        <v>1145</v>
      </c>
    </row>
    <row r="539" spans="4:21">
      <c r="D539" s="45" t="str">
        <f>IF(AND(行业估值!$B$39=$G539,COUNTIF($G$2:$G$2552,$G539)&gt;=1),COUNTIF($G$2:G539,$G539),"")</f>
        <v/>
      </c>
      <c r="E539" s="65" t="str">
        <f t="shared" si="40"/>
        <v>002079.SZ</v>
      </c>
      <c r="F539" s="65" t="str">
        <f t="shared" si="41"/>
        <v>苏州固锝</v>
      </c>
      <c r="G539" s="34" t="str">
        <f>IF(E539="","",IF(行业估值!$C$5="申万行业",[1]!EM_S_INFO_INDUSTRY_SW2014(E539,"1"),IF(行业估值!$C$5="证监会行业",[1]!EM_S_INFO_INDUSTRY_CSRC1(E539,"1"),[1]!EM_S_INFO_INDUSTRY_EM2016(E539,"1"))))</f>
        <v>电子设备</v>
      </c>
      <c r="H539" s="34" t="str">
        <f>IF(E539="","",IF($H$1="上证50",[1]!EM_S_INFO_COMPINDEX(E539,"000016"),"")&amp;IF($H$1="上证180",[1]!EM_S_INFO_COMPINDEX(E539,"000010"),"")&amp;IF($H$1="沪深300",[1]!EM_S_INFO_COMPINDEX(E539,"000300"),"")&amp;IF(AND($H$1="上证A股",RIGHT(E539,2)="SH"),"是","")&amp;IF(AND($H$1="深证A股",RIGHT(E539,2)="SZ"),"是","")&amp;IF(AND($H$1="创业板",LEFT(E539,1)-3=0),"是","")&amp;IF(AND($H$1="全部A股",E539&lt;&gt;0),"是","")&amp;IF(AND($H$1="中小板",LEFT(E539,3)="002"),"是",""))</f>
        <v>是</v>
      </c>
      <c r="I539" s="46">
        <f ca="1">IF(E539="","",IF(OR([1]!EM_S_VAL_MV(E539,deadline)="",[1]!EM_S_VAL_MV(E539,deadline)="--",[1]!EM_S_VAL_MV(E539,deadline)="null"),0,[1]!EM_S_VAL_MV(E539,deadline)/100000000))</f>
        <v>55.471427309399999</v>
      </c>
      <c r="J539" s="46">
        <f ca="1">IF(E539="","",IF(RIGHT(LEFT($J$1,6),3)="TTM",[1]!EM_S_FA_PROFIT_TTM(E539,LEFT(RIGHT($J$1,11),10),1)/100000000,[1]!EM_S_STM07_IS(E539,61,LEFT(RIGHT($J$1,5),4)&amp;"-12-31",1)/100000000))</f>
        <v>1.5615445428999999</v>
      </c>
      <c r="K539" s="36">
        <f t="shared" ca="1" si="42"/>
        <v>35.523435794141385</v>
      </c>
      <c r="L539" s="46">
        <f ca="1">IF(E539="","",IF(ISERROR(IF(行业估值!$E$7="最新年报",[1]!EM_S_STM07_BS(E539,140,LEFT(RIGHT($L$1,5),4)&amp;"-12-31",1)/100000000,[1]!EM_S_STM07_BS(E539,140,LEFT(RIGHT($L$1,11),10),1)/100000000)),0,IF(行业估值!$E$7="最新年报",[1]!EM_S_STM07_BS(E539,140,LEFT(RIGHT($L$1,5),4)&amp;"-12-31",1)/100000000,[1]!EM_S_STM07_BS(E539,140,LEFT(RIGHT($L$1,11),10),1)/100000000)))</f>
        <v>16.795322865899998</v>
      </c>
      <c r="M539" s="36">
        <f t="shared" ca="1" si="43"/>
        <v>3.3027901727346456</v>
      </c>
      <c r="N539" s="37" t="str">
        <f ca="1">IF(E539="","",IF(ISERROR([1]!EM_S_EST_NETPROFIT(E539,行业估值!$E$6,deadline)/100000000),"-",[1]!EM_S_EST_NETPROFIT(E539,行业估值!$E$6,deadline)/100000000))</f>
        <v>-</v>
      </c>
      <c r="O539" s="36" t="str">
        <f t="shared" ca="1" si="44"/>
        <v>-</v>
      </c>
      <c r="T539" s="64" t="s">
        <v>1146</v>
      </c>
      <c r="U539" s="64" t="s">
        <v>1147</v>
      </c>
    </row>
    <row r="540" spans="4:21">
      <c r="D540" s="45" t="str">
        <f>IF(AND(行业估值!$B$39=$G540,COUNTIF($G$2:$G$2552,$G540)&gt;=1),COUNTIF($G$2:G540,$G540),"")</f>
        <v/>
      </c>
      <c r="E540" s="65" t="str">
        <f t="shared" si="40"/>
        <v>002080.SZ</v>
      </c>
      <c r="F540" s="65" t="str">
        <f t="shared" si="41"/>
        <v>中材科技</v>
      </c>
      <c r="G540" s="34" t="str">
        <f>IF(E540="","",IF(行业估值!$C$5="申万行业",[1]!EM_S_INFO_INDUSTRY_SW2014(E540,"1"),IF(行业估值!$C$5="证监会行业",[1]!EM_S_INFO_INDUSTRY_CSRC1(E540,"1"),[1]!EM_S_INFO_INDUSTRY_EM2016(E540,"1"))))</f>
        <v>基础化工</v>
      </c>
      <c r="H540" s="34" t="str">
        <f>IF(E540="","",IF($H$1="上证50",[1]!EM_S_INFO_COMPINDEX(E540,"000016"),"")&amp;IF($H$1="上证180",[1]!EM_S_INFO_COMPINDEX(E540,"000010"),"")&amp;IF($H$1="沪深300",[1]!EM_S_INFO_COMPINDEX(E540,"000300"),"")&amp;IF(AND($H$1="上证A股",RIGHT(E540,2)="SH"),"是","")&amp;IF(AND($H$1="深证A股",RIGHT(E540,2)="SZ"),"是","")&amp;IF(AND($H$1="创业板",LEFT(E540,1)-3=0),"是","")&amp;IF(AND($H$1="全部A股",E540&lt;&gt;0),"是","")&amp;IF(AND($H$1="中小板",LEFT(E540,3)="002"),"是",""))</f>
        <v>是</v>
      </c>
      <c r="I540" s="46">
        <f ca="1">IF(E540="","",IF(OR([1]!EM_S_VAL_MV(E540,deadline)="",[1]!EM_S_VAL_MV(E540,deadline)="--",[1]!EM_S_VAL_MV(E540,deadline)="null"),0,[1]!EM_S_VAL_MV(E540,deadline)/100000000))</f>
        <v>153.04487086079999</v>
      </c>
      <c r="J540" s="46">
        <f ca="1">IF(E540="","",IF(RIGHT(LEFT($J$1,6),3)="TTM",[1]!EM_S_FA_PROFIT_TTM(E540,LEFT(RIGHT($J$1,11),10),1)/100000000,[1]!EM_S_STM07_IS(E540,61,LEFT(RIGHT($J$1,5),4)&amp;"-12-31",1)/100000000))</f>
        <v>12.564173483699999</v>
      </c>
      <c r="K540" s="36">
        <f t="shared" ca="1" si="42"/>
        <v>12.181053617203803</v>
      </c>
      <c r="L540" s="46">
        <f ca="1">IF(E540="","",IF(ISERROR(IF(行业估值!$E$7="最新年报",[1]!EM_S_STM07_BS(E540,140,LEFT(RIGHT($L$1,5),4)&amp;"-12-31",1)/100000000,[1]!EM_S_STM07_BS(E540,140,LEFT(RIGHT($L$1,11),10),1)/100000000)),0,IF(行业估值!$E$7="最新年报",[1]!EM_S_STM07_BS(E540,140,LEFT(RIGHT($L$1,5),4)&amp;"-12-31",1)/100000000,[1]!EM_S_STM07_BS(E540,140,LEFT(RIGHT($L$1,11),10),1)/100000000)))</f>
        <v>113.83932707860001</v>
      </c>
      <c r="M540" s="36">
        <f t="shared" ca="1" si="43"/>
        <v>1.3443936712233957</v>
      </c>
      <c r="N540" s="37">
        <f ca="1">IF(E540="","",IF(ISERROR([1]!EM_S_EST_NETPROFIT(E540,行业估值!$E$6,deadline)/100000000),"-",[1]!EM_S_EST_NETPROFIT(E540,行业估值!$E$6,deadline)/100000000))</f>
        <v>13.693562500000001</v>
      </c>
      <c r="O540" s="36">
        <f t="shared" ca="1" si="44"/>
        <v>11.176410146066809</v>
      </c>
      <c r="T540" s="64" t="s">
        <v>1148</v>
      </c>
      <c r="U540" s="64" t="s">
        <v>1149</v>
      </c>
    </row>
    <row r="541" spans="4:21">
      <c r="D541" s="45" t="str">
        <f>IF(AND(行业估值!$B$39=$G541,COUNTIF($G$2:$G$2552,$G541)&gt;=1),COUNTIF($G$2:G541,$G541),"")</f>
        <v/>
      </c>
      <c r="E541" s="65" t="str">
        <f t="shared" si="40"/>
        <v>002081.SZ</v>
      </c>
      <c r="F541" s="65" t="str">
        <f t="shared" si="41"/>
        <v>金螳螂</v>
      </c>
      <c r="G541" s="34" t="str">
        <f>IF(E541="","",IF(行业估值!$C$5="申万行业",[1]!EM_S_INFO_INDUSTRY_SW2014(E541,"1"),IF(行业估值!$C$5="证监会行业",[1]!EM_S_INFO_INDUSTRY_CSRC1(E541,"1"),[1]!EM_S_INFO_INDUSTRY_EM2016(E541,"1"))))</f>
        <v>建筑</v>
      </c>
      <c r="H541" s="34" t="str">
        <f>IF(E541="","",IF($H$1="上证50",[1]!EM_S_INFO_COMPINDEX(E541,"000016"),"")&amp;IF($H$1="上证180",[1]!EM_S_INFO_COMPINDEX(E541,"000010"),"")&amp;IF($H$1="沪深300",[1]!EM_S_INFO_COMPINDEX(E541,"000300"),"")&amp;IF(AND($H$1="上证A股",RIGHT(E541,2)="SH"),"是","")&amp;IF(AND($H$1="深证A股",RIGHT(E541,2)="SZ"),"是","")&amp;IF(AND($H$1="创业板",LEFT(E541,1)-3=0),"是","")&amp;IF(AND($H$1="全部A股",E541&lt;&gt;0),"是","")&amp;IF(AND($H$1="中小板",LEFT(E541,3)="002"),"是",""))</f>
        <v>是</v>
      </c>
      <c r="I541" s="46">
        <f ca="1">IF(E541="","",IF(OR([1]!EM_S_VAL_MV(E541,deadline)="",[1]!EM_S_VAL_MV(E541,deadline)="--",[1]!EM_S_VAL_MV(E541,deadline)="null"),0,[1]!EM_S_VAL_MV(E541,deadline)/100000000))</f>
        <v>216.25382207119998</v>
      </c>
      <c r="J541" s="46">
        <f ca="1">IF(E541="","",IF(RIGHT(LEFT($J$1,6),3)="TTM",[1]!EM_S_FA_PROFIT_TTM(E541,LEFT(RIGHT($J$1,11),10),1)/100000000,[1]!EM_S_STM07_IS(E541,61,LEFT(RIGHT($J$1,5),4)&amp;"-12-31",1)/100000000))</f>
        <v>23.2338646179</v>
      </c>
      <c r="K541" s="36">
        <f t="shared" ca="1" si="42"/>
        <v>9.3076991549908641</v>
      </c>
      <c r="L541" s="46">
        <f ca="1">IF(E541="","",IF(ISERROR(IF(行业估值!$E$7="最新年报",[1]!EM_S_STM07_BS(E541,140,LEFT(RIGHT($L$1,5),4)&amp;"-12-31",1)/100000000,[1]!EM_S_STM07_BS(E541,140,LEFT(RIGHT($L$1,11),10),1)/100000000)),0,IF(行业估值!$E$7="最新年报",[1]!EM_S_STM07_BS(E541,140,LEFT(RIGHT($L$1,5),4)&amp;"-12-31",1)/100000000,[1]!EM_S_STM07_BS(E541,140,LEFT(RIGHT($L$1,11),10),1)/100000000)))</f>
        <v>145.26257855379998</v>
      </c>
      <c r="M541" s="36">
        <f t="shared" ca="1" si="43"/>
        <v>1.4887097848886623</v>
      </c>
      <c r="N541" s="37">
        <f ca="1">IF(E541="","",IF(ISERROR([1]!EM_S_EST_NETPROFIT(E541,行业估值!$E$6,deadline)/100000000),"-",[1]!EM_S_EST_NETPROFIT(E541,行业估值!$E$6,deadline)/100000000))</f>
        <v>24.153622222222218</v>
      </c>
      <c r="O541" s="36">
        <f t="shared" ca="1" si="44"/>
        <v>8.9532667225472515</v>
      </c>
      <c r="T541" s="64" t="s">
        <v>1150</v>
      </c>
      <c r="U541" s="64" t="s">
        <v>1151</v>
      </c>
    </row>
    <row r="542" spans="4:21">
      <c r="D542" s="45" t="str">
        <f>IF(AND(行业估值!$B$39=$G542,COUNTIF($G$2:$G$2552,$G542)&gt;=1),COUNTIF($G$2:G542,$G542),"")</f>
        <v/>
      </c>
      <c r="E542" s="65" t="str">
        <f t="shared" si="40"/>
        <v>002082.SZ</v>
      </c>
      <c r="F542" s="65" t="str">
        <f t="shared" si="41"/>
        <v>万邦德</v>
      </c>
      <c r="G542" s="34" t="str">
        <f>IF(E542="","",IF(行业估值!$C$5="申万行业",[1]!EM_S_INFO_INDUSTRY_SW2014(E542,"1"),IF(行业估值!$C$5="证监会行业",[1]!EM_S_INFO_INDUSTRY_CSRC1(E542,"1"),[1]!EM_S_INFO_INDUSTRY_EM2016(E542,"1"))))</f>
        <v>有色金属</v>
      </c>
      <c r="H542" s="34" t="str">
        <f>IF(E542="","",IF($H$1="上证50",[1]!EM_S_INFO_COMPINDEX(E542,"000016"),"")&amp;IF($H$1="上证180",[1]!EM_S_INFO_COMPINDEX(E542,"000010"),"")&amp;IF($H$1="沪深300",[1]!EM_S_INFO_COMPINDEX(E542,"000300"),"")&amp;IF(AND($H$1="上证A股",RIGHT(E542,2)="SH"),"是","")&amp;IF(AND($H$1="深证A股",RIGHT(E542,2)="SZ"),"是","")&amp;IF(AND($H$1="创业板",LEFT(E542,1)-3=0),"是","")&amp;IF(AND($H$1="全部A股",E542&lt;&gt;0),"是","")&amp;IF(AND($H$1="中小板",LEFT(E542,3)="002"),"是",""))</f>
        <v>是</v>
      </c>
      <c r="I542" s="46">
        <f ca="1">IF(E542="","",IF(OR([1]!EM_S_VAL_MV(E542,deadline)="",[1]!EM_S_VAL_MV(E542,deadline)="--",[1]!EM_S_VAL_MV(E542,deadline)="null"),0,[1]!EM_S_VAL_MV(E542,deadline)/100000000))</f>
        <v>19.4922</v>
      </c>
      <c r="J542" s="46">
        <f ca="1">IF(E542="","",IF(RIGHT(LEFT($J$1,6),3)="TTM",[1]!EM_S_FA_PROFIT_TTM(E542,LEFT(RIGHT($J$1,11),10),1)/100000000,[1]!EM_S_STM07_IS(E542,61,LEFT(RIGHT($J$1,5),4)&amp;"-12-31",1)/100000000))</f>
        <v>1.5511460121</v>
      </c>
      <c r="K542" s="36">
        <f t="shared" ca="1" si="42"/>
        <v>12.566321834274468</v>
      </c>
      <c r="L542" s="46">
        <f ca="1">IF(E542="","",IF(ISERROR(IF(行业估值!$E$7="最新年报",[1]!EM_S_STM07_BS(E542,140,LEFT(RIGHT($L$1,5),4)&amp;"-12-31",1)/100000000,[1]!EM_S_STM07_BS(E542,140,LEFT(RIGHT($L$1,11),10),1)/100000000)),0,IF(行业估值!$E$7="最新年报",[1]!EM_S_STM07_BS(E542,140,LEFT(RIGHT($L$1,5),4)&amp;"-12-31",1)/100000000,[1]!EM_S_STM07_BS(E542,140,LEFT(RIGHT($L$1,11),10),1)/100000000)))</f>
        <v>15.6460278134</v>
      </c>
      <c r="M542" s="36">
        <f t="shared" ca="1" si="43"/>
        <v>1.2458241946435731</v>
      </c>
      <c r="N542" s="37" t="str">
        <f ca="1">IF(E542="","",IF(ISERROR([1]!EM_S_EST_NETPROFIT(E542,行业估值!$E$6,deadline)/100000000),"-",[1]!EM_S_EST_NETPROFIT(E542,行业估值!$E$6,deadline)/100000000))</f>
        <v>-</v>
      </c>
      <c r="O542" s="36" t="str">
        <f t="shared" ca="1" si="44"/>
        <v>-</v>
      </c>
      <c r="T542" s="64" t="s">
        <v>1152</v>
      </c>
      <c r="U542" s="64" t="s">
        <v>1153</v>
      </c>
    </row>
    <row r="543" spans="4:21">
      <c r="D543" s="45" t="str">
        <f>IF(AND(行业估值!$B$39=$G543,COUNTIF($G$2:$G$2552,$G543)&gt;=1),COUNTIF($G$2:G543,$G543),"")</f>
        <v/>
      </c>
      <c r="E543" s="65" t="str">
        <f t="shared" si="40"/>
        <v>002083.SZ</v>
      </c>
      <c r="F543" s="65" t="str">
        <f t="shared" si="41"/>
        <v>孚日股份</v>
      </c>
      <c r="G543" s="34" t="str">
        <f>IF(E543="","",IF(行业估值!$C$5="申万行业",[1]!EM_S_INFO_INDUSTRY_SW2014(E543,"1"),IF(行业估值!$C$5="证监会行业",[1]!EM_S_INFO_INDUSTRY_CSRC1(E543,"1"),[1]!EM_S_INFO_INDUSTRY_EM2016(E543,"1"))))</f>
        <v>纺织服装</v>
      </c>
      <c r="H543" s="34" t="str">
        <f>IF(E543="","",IF($H$1="上证50",[1]!EM_S_INFO_COMPINDEX(E543,"000016"),"")&amp;IF($H$1="上证180",[1]!EM_S_INFO_COMPINDEX(E543,"000010"),"")&amp;IF($H$1="沪深300",[1]!EM_S_INFO_COMPINDEX(E543,"000300"),"")&amp;IF(AND($H$1="上证A股",RIGHT(E543,2)="SH"),"是","")&amp;IF(AND($H$1="深证A股",RIGHT(E543,2)="SZ"),"是","")&amp;IF(AND($H$1="创业板",LEFT(E543,1)-3=0),"是","")&amp;IF(AND($H$1="全部A股",E543&lt;&gt;0),"是","")&amp;IF(AND($H$1="中小板",LEFT(E543,3)="002"),"是",""))</f>
        <v>是</v>
      </c>
      <c r="I543" s="46">
        <f ca="1">IF(E543="","",IF(OR([1]!EM_S_VAL_MV(E543,deadline)="",[1]!EM_S_VAL_MV(E543,deadline)="--",[1]!EM_S_VAL_MV(E543,deadline)="null"),0,[1]!EM_S_VAL_MV(E543,deadline)/100000000))</f>
        <v>53.481200294499999</v>
      </c>
      <c r="J543" s="46">
        <f ca="1">IF(E543="","",IF(RIGHT(LEFT($J$1,6),3)="TTM",[1]!EM_S_FA_PROFIT_TTM(E543,LEFT(RIGHT($J$1,11),10),1)/100000000,[1]!EM_S_STM07_IS(E543,61,LEFT(RIGHT($J$1,5),4)&amp;"-12-31",1)/100000000))</f>
        <v>4.7971014902999993</v>
      </c>
      <c r="K543" s="36">
        <f t="shared" ca="1" si="42"/>
        <v>11.148648908646585</v>
      </c>
      <c r="L543" s="46">
        <f ca="1">IF(E543="","",IF(ISERROR(IF(行业估值!$E$7="最新年报",[1]!EM_S_STM07_BS(E543,140,LEFT(RIGHT($L$1,5),4)&amp;"-12-31",1)/100000000,[1]!EM_S_STM07_BS(E543,140,LEFT(RIGHT($L$1,11),10),1)/100000000)),0,IF(行业估值!$E$7="最新年报",[1]!EM_S_STM07_BS(E543,140,LEFT(RIGHT($L$1,5),4)&amp;"-12-31",1)/100000000,[1]!EM_S_STM07_BS(E543,140,LEFT(RIGHT($L$1,11),10),1)/100000000)))</f>
        <v>36.189681977500001</v>
      </c>
      <c r="M543" s="36">
        <f t="shared" ca="1" si="43"/>
        <v>1.4778024390418947</v>
      </c>
      <c r="N543" s="37" t="str">
        <f ca="1">IF(E543="","",IF(ISERROR([1]!EM_S_EST_NETPROFIT(E543,行业估值!$E$6,deadline)/100000000),"-",[1]!EM_S_EST_NETPROFIT(E543,行业估值!$E$6,deadline)/100000000))</f>
        <v>-</v>
      </c>
      <c r="O543" s="36" t="str">
        <f t="shared" ca="1" si="44"/>
        <v>-</v>
      </c>
      <c r="T543" s="64" t="s">
        <v>1154</v>
      </c>
      <c r="U543" s="64" t="s">
        <v>1155</v>
      </c>
    </row>
    <row r="544" spans="4:21">
      <c r="D544" s="45">
        <f>IF(AND(行业估值!$B$39=$G544,COUNTIF($G$2:$G$2552,$G544)&gt;=1),COUNTIF($G$2:G544,$G544),"")</f>
        <v>30</v>
      </c>
      <c r="E544" s="65" t="str">
        <f t="shared" si="40"/>
        <v>002084.SZ</v>
      </c>
      <c r="F544" s="65" t="str">
        <f t="shared" si="41"/>
        <v>海鸥住工</v>
      </c>
      <c r="G544" s="34" t="str">
        <f>IF(E544="","",IF(行业估值!$C$5="申万行业",[1]!EM_S_INFO_INDUSTRY_SW2014(E544,"1"),IF(行业估值!$C$5="证监会行业",[1]!EM_S_INFO_INDUSTRY_CSRC1(E544,"1"),[1]!EM_S_INFO_INDUSTRY_EM2016(E544,"1"))))</f>
        <v>机械设备</v>
      </c>
      <c r="H544" s="34" t="str">
        <f>IF(E544="","",IF($H$1="上证50",[1]!EM_S_INFO_COMPINDEX(E544,"000016"),"")&amp;IF($H$1="上证180",[1]!EM_S_INFO_COMPINDEX(E544,"000010"),"")&amp;IF($H$1="沪深300",[1]!EM_S_INFO_COMPINDEX(E544,"000300"),"")&amp;IF(AND($H$1="上证A股",RIGHT(E544,2)="SH"),"是","")&amp;IF(AND($H$1="深证A股",RIGHT(E544,2)="SZ"),"是","")&amp;IF(AND($H$1="创业板",LEFT(E544,1)-3=0),"是","")&amp;IF(AND($H$1="全部A股",E544&lt;&gt;0),"是","")&amp;IF(AND($H$1="中小板",LEFT(E544,3)="002"),"是",""))</f>
        <v>是</v>
      </c>
      <c r="I544" s="46">
        <f ca="1">IF(E544="","",IF(OR([1]!EM_S_VAL_MV(E544,deadline)="",[1]!EM_S_VAL_MV(E544,deadline)="--",[1]!EM_S_VAL_MV(E544,deadline)="null"),0,[1]!EM_S_VAL_MV(E544,deadline)/100000000))</f>
        <v>31.244425147600001</v>
      </c>
      <c r="J544" s="46">
        <f ca="1">IF(E544="","",IF(RIGHT(LEFT($J$1,6),3)="TTM",[1]!EM_S_FA_PROFIT_TTM(E544,LEFT(RIGHT($J$1,11),10),1)/100000000,[1]!EM_S_STM07_IS(E544,61,LEFT(RIGHT($J$1,5),4)&amp;"-12-31",1)/100000000))</f>
        <v>1.1646328637999999</v>
      </c>
      <c r="K544" s="36">
        <f t="shared" ca="1" si="42"/>
        <v>26.827703492459186</v>
      </c>
      <c r="L544" s="46">
        <f ca="1">IF(E544="","",IF(ISERROR(IF(行业估值!$E$7="最新年报",[1]!EM_S_STM07_BS(E544,140,LEFT(RIGHT($L$1,5),4)&amp;"-12-31",1)/100000000,[1]!EM_S_STM07_BS(E544,140,LEFT(RIGHT($L$1,11),10),1)/100000000)),0,IF(行业估值!$E$7="最新年报",[1]!EM_S_STM07_BS(E544,140,LEFT(RIGHT($L$1,5),4)&amp;"-12-31",1)/100000000,[1]!EM_S_STM07_BS(E544,140,LEFT(RIGHT($L$1,11),10),1)/100000000)))</f>
        <v>15.730042323199999</v>
      </c>
      <c r="M544" s="36">
        <f t="shared" ca="1" si="43"/>
        <v>1.9862899606772244</v>
      </c>
      <c r="N544" s="37">
        <f ca="1">IF(E544="","",IF(ISERROR([1]!EM_S_EST_NETPROFIT(E544,行业估值!$E$6,deadline)/100000000),"-",[1]!EM_S_EST_NETPROFIT(E544,行业估值!$E$6,deadline)/100000000))</f>
        <v>1.2201599999999999</v>
      </c>
      <c r="O544" s="36">
        <f t="shared" ca="1" si="44"/>
        <v>25.606826274914766</v>
      </c>
      <c r="T544" s="64" t="s">
        <v>1156</v>
      </c>
      <c r="U544" s="64" t="s">
        <v>1157</v>
      </c>
    </row>
    <row r="545" spans="4:21">
      <c r="D545" s="45" t="str">
        <f>IF(AND(行业估值!$B$39=$G545,COUNTIF($G$2:$G$2552,$G545)&gt;=1),COUNTIF($G$2:G545,$G545),"")</f>
        <v/>
      </c>
      <c r="E545" s="65" t="str">
        <f t="shared" si="40"/>
        <v>002085.SZ</v>
      </c>
      <c r="F545" s="65" t="str">
        <f t="shared" si="41"/>
        <v>万丰奥威</v>
      </c>
      <c r="G545" s="34" t="str">
        <f>IF(E545="","",IF(行业估值!$C$5="申万行业",[1]!EM_S_INFO_INDUSTRY_SW2014(E545,"1"),IF(行业估值!$C$5="证监会行业",[1]!EM_S_INFO_INDUSTRY_CSRC1(E545,"1"),[1]!EM_S_INFO_INDUSTRY_EM2016(E545,"1"))))</f>
        <v>交运设备</v>
      </c>
      <c r="H545" s="34" t="str">
        <f>IF(E545="","",IF($H$1="上证50",[1]!EM_S_INFO_COMPINDEX(E545,"000016"),"")&amp;IF($H$1="上证180",[1]!EM_S_INFO_COMPINDEX(E545,"000010"),"")&amp;IF($H$1="沪深300",[1]!EM_S_INFO_COMPINDEX(E545,"000300"),"")&amp;IF(AND($H$1="上证A股",RIGHT(E545,2)="SH"),"是","")&amp;IF(AND($H$1="深证A股",RIGHT(E545,2)="SZ"),"是","")&amp;IF(AND($H$1="创业板",LEFT(E545,1)-3=0),"是","")&amp;IF(AND($H$1="全部A股",E545&lt;&gt;0),"是","")&amp;IF(AND($H$1="中小板",LEFT(E545,3)="002"),"是",""))</f>
        <v>是</v>
      </c>
      <c r="I545" s="46">
        <f ca="1">IF(E545="","",IF(OR([1]!EM_S_VAL_MV(E545,deadline)="",[1]!EM_S_VAL_MV(E545,deadline)="--",[1]!EM_S_VAL_MV(E545,deadline)="null"),0,[1]!EM_S_VAL_MV(E545,deadline)/100000000))</f>
        <v>149.1451940396</v>
      </c>
      <c r="J545" s="46">
        <f ca="1">IF(E545="","",IF(RIGHT(LEFT($J$1,6),3)="TTM",[1]!EM_S_FA_PROFIT_TTM(E545,LEFT(RIGHT($J$1,11),10),1)/100000000,[1]!EM_S_STM07_IS(E545,61,LEFT(RIGHT($J$1,5),4)&amp;"-12-31",1)/100000000))</f>
        <v>7.9899649127999997</v>
      </c>
      <c r="K545" s="36">
        <f t="shared" ca="1" si="42"/>
        <v>18.666564330047056</v>
      </c>
      <c r="L545" s="46">
        <f ca="1">IF(E545="","",IF(ISERROR(IF(行业估值!$E$7="最新年报",[1]!EM_S_STM07_BS(E545,140,LEFT(RIGHT($L$1,5),4)&amp;"-12-31",1)/100000000,[1]!EM_S_STM07_BS(E545,140,LEFT(RIGHT($L$1,11),10),1)/100000000)),0,IF(行业估值!$E$7="最新年报",[1]!EM_S_STM07_BS(E545,140,LEFT(RIGHT($L$1,5),4)&amp;"-12-31",1)/100000000,[1]!EM_S_STM07_BS(E545,140,LEFT(RIGHT($L$1,11),10),1)/100000000)))</f>
        <v>60.684911938599996</v>
      </c>
      <c r="M545" s="36">
        <f t="shared" ca="1" si="43"/>
        <v>2.4576981209184696</v>
      </c>
      <c r="N545" s="37">
        <f ca="1">IF(E545="","",IF(ISERROR([1]!EM_S_EST_NETPROFIT(E545,行业估值!$E$6,deadline)/100000000),"-",[1]!EM_S_EST_NETPROFIT(E545,行业估值!$E$6,deadline)/100000000))</f>
        <v>8.7950499999999998</v>
      </c>
      <c r="O545" s="36">
        <f t="shared" ca="1" si="44"/>
        <v>16.957856298668002</v>
      </c>
      <c r="T545" s="64" t="s">
        <v>1158</v>
      </c>
      <c r="U545" s="64" t="s">
        <v>1159</v>
      </c>
    </row>
    <row r="546" spans="4:21">
      <c r="D546" s="45" t="str">
        <f>IF(AND(行业估值!$B$39=$G546,COUNTIF($G$2:$G$2552,$G546)&gt;=1),COUNTIF($G$2:G546,$G546),"")</f>
        <v/>
      </c>
      <c r="E546" s="65" t="str">
        <f t="shared" si="40"/>
        <v>002086.SZ</v>
      </c>
      <c r="F546" s="65" t="str">
        <f t="shared" si="41"/>
        <v>ST东海洋</v>
      </c>
      <c r="G546" s="34" t="str">
        <f>IF(E546="","",IF(行业估值!$C$5="申万行业",[1]!EM_S_INFO_INDUSTRY_SW2014(E546,"1"),IF(行业估值!$C$5="证监会行业",[1]!EM_S_INFO_INDUSTRY_CSRC1(E546,"1"),[1]!EM_S_INFO_INDUSTRY_EM2016(E546,"1"))))</f>
        <v>农林牧渔</v>
      </c>
      <c r="H546" s="34" t="str">
        <f>IF(E546="","",IF($H$1="上证50",[1]!EM_S_INFO_COMPINDEX(E546,"000016"),"")&amp;IF($H$1="上证180",[1]!EM_S_INFO_COMPINDEX(E546,"000010"),"")&amp;IF($H$1="沪深300",[1]!EM_S_INFO_COMPINDEX(E546,"000300"),"")&amp;IF(AND($H$1="上证A股",RIGHT(E546,2)="SH"),"是","")&amp;IF(AND($H$1="深证A股",RIGHT(E546,2)="SZ"),"是","")&amp;IF(AND($H$1="创业板",LEFT(E546,1)-3=0),"是","")&amp;IF(AND($H$1="全部A股",E546&lt;&gt;0),"是","")&amp;IF(AND($H$1="中小板",LEFT(E546,3)="002"),"是",""))</f>
        <v>是</v>
      </c>
      <c r="I546" s="46">
        <f ca="1">IF(E546="","",IF(OR([1]!EM_S_VAL_MV(E546,deadline)="",[1]!EM_S_VAL_MV(E546,deadline)="--",[1]!EM_S_VAL_MV(E546,deadline)="null"),0,[1]!EM_S_VAL_MV(E546,deadline)/100000000))</f>
        <v>27.682410000000001</v>
      </c>
      <c r="J546" s="46">
        <f ca="1">IF(E546="","",IF(RIGHT(LEFT($J$1,6),3)="TTM",[1]!EM_S_FA_PROFIT_TTM(E546,LEFT(RIGHT($J$1,11),10),1)/100000000,[1]!EM_S_STM07_IS(E546,61,LEFT(RIGHT($J$1,5),4)&amp;"-12-31",1)/100000000))</f>
        <v>-8.5469932541000002</v>
      </c>
      <c r="K546" s="36">
        <f t="shared" ca="1" si="42"/>
        <v>-3.2388477651741123</v>
      </c>
      <c r="L546" s="46">
        <f ca="1">IF(E546="","",IF(ISERROR(IF(行业估值!$E$7="最新年报",[1]!EM_S_STM07_BS(E546,140,LEFT(RIGHT($L$1,5),4)&amp;"-12-31",1)/100000000,[1]!EM_S_STM07_BS(E546,140,LEFT(RIGHT($L$1,11),10),1)/100000000)),0,IF(行业估值!$E$7="最新年报",[1]!EM_S_STM07_BS(E546,140,LEFT(RIGHT($L$1,5),4)&amp;"-12-31",1)/100000000,[1]!EM_S_STM07_BS(E546,140,LEFT(RIGHT($L$1,11),10),1)/100000000)))</f>
        <v>27.869033474699997</v>
      </c>
      <c r="M546" s="36">
        <f t="shared" ca="1" si="43"/>
        <v>0.99330355410892113</v>
      </c>
      <c r="N546" s="37" t="str">
        <f ca="1">IF(E546="","",IF(ISERROR([1]!EM_S_EST_NETPROFIT(E546,行业估值!$E$6,deadline)/100000000),"-",[1]!EM_S_EST_NETPROFIT(E546,行业估值!$E$6,deadline)/100000000))</f>
        <v>-</v>
      </c>
      <c r="O546" s="36" t="str">
        <f t="shared" ca="1" si="44"/>
        <v>-</v>
      </c>
      <c r="T546" s="64" t="s">
        <v>1160</v>
      </c>
      <c r="U546" s="64" t="s">
        <v>1161</v>
      </c>
    </row>
    <row r="547" spans="4:21">
      <c r="D547" s="45" t="str">
        <f>IF(AND(行业估值!$B$39=$G547,COUNTIF($G$2:$G$2552,$G547)&gt;=1),COUNTIF($G$2:G547,$G547),"")</f>
        <v/>
      </c>
      <c r="E547" s="65" t="str">
        <f t="shared" si="40"/>
        <v>002087.SZ</v>
      </c>
      <c r="F547" s="65" t="str">
        <f t="shared" si="41"/>
        <v>新野纺织</v>
      </c>
      <c r="G547" s="34" t="str">
        <f>IF(E547="","",IF(行业估值!$C$5="申万行业",[1]!EM_S_INFO_INDUSTRY_SW2014(E547,"1"),IF(行业估值!$C$5="证监会行业",[1]!EM_S_INFO_INDUSTRY_CSRC1(E547,"1"),[1]!EM_S_INFO_INDUSTRY_EM2016(E547,"1"))))</f>
        <v>纺织服装</v>
      </c>
      <c r="H547" s="34" t="str">
        <f>IF(E547="","",IF($H$1="上证50",[1]!EM_S_INFO_COMPINDEX(E547,"000016"),"")&amp;IF($H$1="上证180",[1]!EM_S_INFO_COMPINDEX(E547,"000010"),"")&amp;IF($H$1="沪深300",[1]!EM_S_INFO_COMPINDEX(E547,"000300"),"")&amp;IF(AND($H$1="上证A股",RIGHT(E547,2)="SH"),"是","")&amp;IF(AND($H$1="深证A股",RIGHT(E547,2)="SZ"),"是","")&amp;IF(AND($H$1="创业板",LEFT(E547,1)-3=0),"是","")&amp;IF(AND($H$1="全部A股",E547&lt;&gt;0),"是","")&amp;IF(AND($H$1="中小板",LEFT(E547,3)="002"),"是",""))</f>
        <v>是</v>
      </c>
      <c r="I547" s="46">
        <f ca="1">IF(E547="","",IF(OR([1]!EM_S_VAL_MV(E547,deadline)="",[1]!EM_S_VAL_MV(E547,deadline)="--",[1]!EM_S_VAL_MV(E547,deadline)="null"),0,[1]!EM_S_VAL_MV(E547,deadline)/100000000))</f>
        <v>28.097725124</v>
      </c>
      <c r="J547" s="46">
        <f ca="1">IF(E547="","",IF(RIGHT(LEFT($J$1,6),3)="TTM",[1]!EM_S_FA_PROFIT_TTM(E547,LEFT(RIGHT($J$1,11),10),1)/100000000,[1]!EM_S_STM07_IS(E547,61,LEFT(RIGHT($J$1,5),4)&amp;"-12-31",1)/100000000))</f>
        <v>2.6706711932</v>
      </c>
      <c r="K547" s="36">
        <f t="shared" ca="1" si="42"/>
        <v>10.520847791200117</v>
      </c>
      <c r="L547" s="46">
        <f ca="1">IF(E547="","",IF(ISERROR(IF(行业估值!$E$7="最新年报",[1]!EM_S_STM07_BS(E547,140,LEFT(RIGHT($L$1,5),4)&amp;"-12-31",1)/100000000,[1]!EM_S_STM07_BS(E547,140,LEFT(RIGHT($L$1,11),10),1)/100000000)),0,IF(行业估值!$E$7="最新年报",[1]!EM_S_STM07_BS(E547,140,LEFT(RIGHT($L$1,5),4)&amp;"-12-31",1)/100000000,[1]!EM_S_STM07_BS(E547,140,LEFT(RIGHT($L$1,11),10),1)/100000000)))</f>
        <v>40.540134930599997</v>
      </c>
      <c r="M547" s="36">
        <f t="shared" ca="1" si="43"/>
        <v>0.69308415406362223</v>
      </c>
      <c r="N547" s="37">
        <f ca="1">IF(E547="","",IF(ISERROR([1]!EM_S_EST_NETPROFIT(E547,行业估值!$E$6,deadline)/100000000),"-",[1]!EM_S_EST_NETPROFIT(E547,行业估值!$E$6,deadline)/100000000))</f>
        <v>2.8450000000000002</v>
      </c>
      <c r="O547" s="36">
        <f t="shared" ca="1" si="44"/>
        <v>9.8761775479789105</v>
      </c>
      <c r="T547" s="64" t="s">
        <v>1162</v>
      </c>
      <c r="U547" s="64" t="s">
        <v>1163</v>
      </c>
    </row>
    <row r="548" spans="4:21">
      <c r="D548" s="45" t="str">
        <f>IF(AND(行业估值!$B$39=$G548,COUNTIF($G$2:$G$2552,$G548)&gt;=1),COUNTIF($G$2:G548,$G548),"")</f>
        <v/>
      </c>
      <c r="E548" s="65" t="str">
        <f t="shared" si="40"/>
        <v>002088.SZ</v>
      </c>
      <c r="F548" s="65" t="str">
        <f t="shared" si="41"/>
        <v>鲁阳节能</v>
      </c>
      <c r="G548" s="34" t="str">
        <f>IF(E548="","",IF(行业估值!$C$5="申万行业",[1]!EM_S_INFO_INDUSTRY_SW2014(E548,"1"),IF(行业估值!$C$5="证监会行业",[1]!EM_S_INFO_INDUSTRY_CSRC1(E548,"1"),[1]!EM_S_INFO_INDUSTRY_EM2016(E548,"1"))))</f>
        <v>建材</v>
      </c>
      <c r="H548" s="34" t="str">
        <f>IF(E548="","",IF($H$1="上证50",[1]!EM_S_INFO_COMPINDEX(E548,"000016"),"")&amp;IF($H$1="上证180",[1]!EM_S_INFO_COMPINDEX(E548,"000010"),"")&amp;IF($H$1="沪深300",[1]!EM_S_INFO_COMPINDEX(E548,"000300"),"")&amp;IF(AND($H$1="上证A股",RIGHT(E548,2)="SH"),"是","")&amp;IF(AND($H$1="深证A股",RIGHT(E548,2)="SZ"),"是","")&amp;IF(AND($H$1="创业板",LEFT(E548,1)-3=0),"是","")&amp;IF(AND($H$1="全部A股",E548&lt;&gt;0),"是","")&amp;IF(AND($H$1="中小板",LEFT(E548,3)="002"),"是",""))</f>
        <v>是</v>
      </c>
      <c r="I548" s="46">
        <f ca="1">IF(E548="","",IF(OR([1]!EM_S_VAL_MV(E548,deadline)="",[1]!EM_S_VAL_MV(E548,deadline)="--",[1]!EM_S_VAL_MV(E548,deadline)="null"),0,[1]!EM_S_VAL_MV(E548,deadline)/100000000))</f>
        <v>35.374458827399998</v>
      </c>
      <c r="J548" s="46">
        <f ca="1">IF(E548="","",IF(RIGHT(LEFT($J$1,6),3)="TTM",[1]!EM_S_FA_PROFIT_TTM(E548,LEFT(RIGHT($J$1,11),10),1)/100000000,[1]!EM_S_STM07_IS(E548,61,LEFT(RIGHT($J$1,5),4)&amp;"-12-31",1)/100000000))</f>
        <v>3.1750515689999999</v>
      </c>
      <c r="K548" s="36">
        <f t="shared" ca="1" si="42"/>
        <v>11.141380874812493</v>
      </c>
      <c r="L548" s="46">
        <f ca="1">IF(E548="","",IF(ISERROR(IF(行业估值!$E$7="最新年报",[1]!EM_S_STM07_BS(E548,140,LEFT(RIGHT($L$1,5),4)&amp;"-12-31",1)/100000000,[1]!EM_S_STM07_BS(E548,140,LEFT(RIGHT($L$1,11),10),1)/100000000)),0,IF(行业估值!$E$7="最新年报",[1]!EM_S_STM07_BS(E548,140,LEFT(RIGHT($L$1,5),4)&amp;"-12-31",1)/100000000,[1]!EM_S_STM07_BS(E548,140,LEFT(RIGHT($L$1,11),10),1)/100000000)))</f>
        <v>20.741067052400002</v>
      </c>
      <c r="M548" s="36">
        <f t="shared" ca="1" si="43"/>
        <v>1.7055274320279838</v>
      </c>
      <c r="N548" s="37">
        <f ca="1">IF(E548="","",IF(ISERROR([1]!EM_S_EST_NETPROFIT(E548,行业估值!$E$6,deadline)/100000000),"-",[1]!EM_S_EST_NETPROFIT(E548,行业估值!$E$6,deadline)/100000000))</f>
        <v>3.9113000000000002</v>
      </c>
      <c r="O548" s="36">
        <f t="shared" ca="1" si="44"/>
        <v>9.0441691579270316</v>
      </c>
      <c r="T548" s="64" t="s">
        <v>1164</v>
      </c>
      <c r="U548" s="64" t="s">
        <v>1165</v>
      </c>
    </row>
    <row r="549" spans="4:21">
      <c r="D549" s="45" t="str">
        <f>IF(AND(行业估值!$B$39=$G549,COUNTIF($G$2:$G$2552,$G549)&gt;=1),COUNTIF($G$2:G549,$G549),"")</f>
        <v/>
      </c>
      <c r="E549" s="65" t="str">
        <f t="shared" si="40"/>
        <v>002089.SZ</v>
      </c>
      <c r="F549" s="65" t="str">
        <f t="shared" si="41"/>
        <v>*ST新海</v>
      </c>
      <c r="G549" s="34" t="str">
        <f>IF(E549="","",IF(行业估值!$C$5="申万行业",[1]!EM_S_INFO_INDUSTRY_SW2014(E549,"1"),IF(行业估值!$C$5="证监会行业",[1]!EM_S_INFO_INDUSTRY_CSRC1(E549,"1"),[1]!EM_S_INFO_INDUSTRY_EM2016(E549,"1"))))</f>
        <v>信息技术</v>
      </c>
      <c r="H549" s="34" t="str">
        <f>IF(E549="","",IF($H$1="上证50",[1]!EM_S_INFO_COMPINDEX(E549,"000016"),"")&amp;IF($H$1="上证180",[1]!EM_S_INFO_COMPINDEX(E549,"000010"),"")&amp;IF($H$1="沪深300",[1]!EM_S_INFO_COMPINDEX(E549,"000300"),"")&amp;IF(AND($H$1="上证A股",RIGHT(E549,2)="SH"),"是","")&amp;IF(AND($H$1="深证A股",RIGHT(E549,2)="SZ"),"是","")&amp;IF(AND($H$1="创业板",LEFT(E549,1)-3=0),"是","")&amp;IF(AND($H$1="全部A股",E549&lt;&gt;0),"是","")&amp;IF(AND($H$1="中小板",LEFT(E549,3)="002"),"是",""))</f>
        <v>是</v>
      </c>
      <c r="I549" s="46">
        <f ca="1">IF(E549="","",IF(OR([1]!EM_S_VAL_MV(E549,deadline)="",[1]!EM_S_VAL_MV(E549,deadline)="--",[1]!EM_S_VAL_MV(E549,deadline)="null"),0,[1]!EM_S_VAL_MV(E549,deadline)/100000000))</f>
        <v>23.644317395199998</v>
      </c>
      <c r="J549" s="46">
        <f ca="1">IF(E549="","",IF(RIGHT(LEFT($J$1,6),3)="TTM",[1]!EM_S_FA_PROFIT_TTM(E549,LEFT(RIGHT($J$1,11),10),1)/100000000,[1]!EM_S_STM07_IS(E549,61,LEFT(RIGHT($J$1,5),4)&amp;"-12-31",1)/100000000))</f>
        <v>-10.875704370399999</v>
      </c>
      <c r="K549" s="36">
        <f t="shared" ca="1" si="42"/>
        <v>-2.1740492928027595</v>
      </c>
      <c r="L549" s="46">
        <f ca="1">IF(E549="","",IF(ISERROR(IF(行业估值!$E$7="最新年报",[1]!EM_S_STM07_BS(E549,140,LEFT(RIGHT($L$1,5),4)&amp;"-12-31",1)/100000000,[1]!EM_S_STM07_BS(E549,140,LEFT(RIGHT($L$1,11),10),1)/100000000)),0,IF(行业估值!$E$7="最新年报",[1]!EM_S_STM07_BS(E549,140,LEFT(RIGHT($L$1,5),4)&amp;"-12-31",1)/100000000,[1]!EM_S_STM07_BS(E549,140,LEFT(RIGHT($L$1,11),10),1)/100000000)))</f>
        <v>7.5904706513999995</v>
      </c>
      <c r="M549" s="36">
        <f t="shared" ca="1" si="43"/>
        <v>3.1150001733870085</v>
      </c>
      <c r="N549" s="37" t="str">
        <f ca="1">IF(E549="","",IF(ISERROR([1]!EM_S_EST_NETPROFIT(E549,行业估值!$E$6,deadline)/100000000),"-",[1]!EM_S_EST_NETPROFIT(E549,行业估值!$E$6,deadline)/100000000))</f>
        <v>-</v>
      </c>
      <c r="O549" s="36" t="str">
        <f t="shared" ca="1" si="44"/>
        <v>-</v>
      </c>
      <c r="T549" s="64" t="s">
        <v>7210</v>
      </c>
      <c r="U549" s="64" t="s">
        <v>1166</v>
      </c>
    </row>
    <row r="550" spans="4:21">
      <c r="D550" s="45" t="str">
        <f>IF(AND(行业估值!$B$39=$G550,COUNTIF($G$2:$G$2552,$G550)&gt;=1),COUNTIF($G$2:G550,$G550),"")</f>
        <v/>
      </c>
      <c r="E550" s="65" t="str">
        <f t="shared" si="40"/>
        <v>002090.SZ</v>
      </c>
      <c r="F550" s="65" t="str">
        <f t="shared" si="41"/>
        <v>金智科技</v>
      </c>
      <c r="G550" s="34" t="str">
        <f>IF(E550="","",IF(行业估值!$C$5="申万行业",[1]!EM_S_INFO_INDUSTRY_SW2014(E550,"1"),IF(行业估值!$C$5="证监会行业",[1]!EM_S_INFO_INDUSTRY_CSRC1(E550,"1"),[1]!EM_S_INFO_INDUSTRY_EM2016(E550,"1"))))</f>
        <v>电气设备</v>
      </c>
      <c r="H550" s="34" t="str">
        <f>IF(E550="","",IF($H$1="上证50",[1]!EM_S_INFO_COMPINDEX(E550,"000016"),"")&amp;IF($H$1="上证180",[1]!EM_S_INFO_COMPINDEX(E550,"000010"),"")&amp;IF($H$1="沪深300",[1]!EM_S_INFO_COMPINDEX(E550,"000300"),"")&amp;IF(AND($H$1="上证A股",RIGHT(E550,2)="SH"),"是","")&amp;IF(AND($H$1="深证A股",RIGHT(E550,2)="SZ"),"是","")&amp;IF(AND($H$1="创业板",LEFT(E550,1)-3=0),"是","")&amp;IF(AND($H$1="全部A股",E550&lt;&gt;0),"是","")&amp;IF(AND($H$1="中小板",LEFT(E550,3)="002"),"是",""))</f>
        <v>是</v>
      </c>
      <c r="I550" s="46">
        <f ca="1">IF(E550="","",IF(OR([1]!EM_S_VAL_MV(E550,deadline)="",[1]!EM_S_VAL_MV(E550,deadline)="--",[1]!EM_S_VAL_MV(E550,deadline)="null"),0,[1]!EM_S_VAL_MV(E550,deadline)/100000000))</f>
        <v>39.739243208799998</v>
      </c>
      <c r="J550" s="46">
        <f ca="1">IF(E550="","",IF(RIGHT(LEFT($J$1,6),3)="TTM",[1]!EM_S_FA_PROFIT_TTM(E550,LEFT(RIGHT($J$1,11),10),1)/100000000,[1]!EM_S_STM07_IS(E550,61,LEFT(RIGHT($J$1,5),4)&amp;"-12-31",1)/100000000))</f>
        <v>1.0525793687</v>
      </c>
      <c r="K550" s="36">
        <f t="shared" ca="1" si="42"/>
        <v>37.754153644375904</v>
      </c>
      <c r="L550" s="46">
        <f ca="1">IF(E550="","",IF(ISERROR(IF(行业估值!$E$7="最新年报",[1]!EM_S_STM07_BS(E550,140,LEFT(RIGHT($L$1,5),4)&amp;"-12-31",1)/100000000,[1]!EM_S_STM07_BS(E550,140,LEFT(RIGHT($L$1,11),10),1)/100000000)),0,IF(行业估值!$E$7="最新年报",[1]!EM_S_STM07_BS(E550,140,LEFT(RIGHT($L$1,5),4)&amp;"-12-31",1)/100000000,[1]!EM_S_STM07_BS(E550,140,LEFT(RIGHT($L$1,11),10),1)/100000000)))</f>
        <v>13.047101960999999</v>
      </c>
      <c r="M550" s="36">
        <f t="shared" ca="1" si="43"/>
        <v>3.0458291295329292</v>
      </c>
      <c r="N550" s="37">
        <f ca="1">IF(E550="","",IF(ISERROR([1]!EM_S_EST_NETPROFIT(E550,行业估值!$E$6,deadline)/100000000),"-",[1]!EM_S_EST_NETPROFIT(E550,行业估值!$E$6,deadline)/100000000))</f>
        <v>1.5625</v>
      </c>
      <c r="O550" s="36">
        <f t="shared" ca="1" si="44"/>
        <v>25.433115653631997</v>
      </c>
      <c r="T550" s="64" t="s">
        <v>1167</v>
      </c>
      <c r="U550" s="64" t="s">
        <v>1168</v>
      </c>
    </row>
    <row r="551" spans="4:21">
      <c r="D551" s="45" t="str">
        <f>IF(AND(行业估值!$B$39=$G551,COUNTIF($G$2:$G$2552,$G551)&gt;=1),COUNTIF($G$2:G551,$G551),"")</f>
        <v/>
      </c>
      <c r="E551" s="65" t="str">
        <f t="shared" si="40"/>
        <v>002091.SZ</v>
      </c>
      <c r="F551" s="65" t="str">
        <f t="shared" si="41"/>
        <v>江苏国泰</v>
      </c>
      <c r="G551" s="34" t="str">
        <f>IF(E551="","",IF(行业估值!$C$5="申万行业",[1]!EM_S_INFO_INDUSTRY_SW2014(E551,"1"),IF(行业估值!$C$5="证监会行业",[1]!EM_S_INFO_INDUSTRY_CSRC1(E551,"1"),[1]!EM_S_INFO_INDUSTRY_EM2016(E551,"1"))))</f>
        <v>商贸零售</v>
      </c>
      <c r="H551" s="34" t="str">
        <f>IF(E551="","",IF($H$1="上证50",[1]!EM_S_INFO_COMPINDEX(E551,"000016"),"")&amp;IF($H$1="上证180",[1]!EM_S_INFO_COMPINDEX(E551,"000010"),"")&amp;IF($H$1="沪深300",[1]!EM_S_INFO_COMPINDEX(E551,"000300"),"")&amp;IF(AND($H$1="上证A股",RIGHT(E551,2)="SH"),"是","")&amp;IF(AND($H$1="深证A股",RIGHT(E551,2)="SZ"),"是","")&amp;IF(AND($H$1="创业板",LEFT(E551,1)-3=0),"是","")&amp;IF(AND($H$1="全部A股",E551&lt;&gt;0),"是","")&amp;IF(AND($H$1="中小板",LEFT(E551,3)="002"),"是",""))</f>
        <v>是</v>
      </c>
      <c r="I551" s="46">
        <f ca="1">IF(E551="","",IF(OR([1]!EM_S_VAL_MV(E551,deadline)="",[1]!EM_S_VAL_MV(E551,deadline)="--",[1]!EM_S_VAL_MV(E551,deadline)="null"),0,[1]!EM_S_VAL_MV(E551,deadline)/100000000))</f>
        <v>87.558049487999995</v>
      </c>
      <c r="J551" s="46">
        <f ca="1">IF(E551="","",IF(RIGHT(LEFT($J$1,6),3)="TTM",[1]!EM_S_FA_PROFIT_TTM(E551,LEFT(RIGHT($J$1,11),10),1)/100000000,[1]!EM_S_STM07_IS(E551,61,LEFT(RIGHT($J$1,5),4)&amp;"-12-31",1)/100000000))</f>
        <v>15.4576372198</v>
      </c>
      <c r="K551" s="36">
        <f t="shared" ca="1" si="42"/>
        <v>5.6643876578915382</v>
      </c>
      <c r="L551" s="46">
        <f ca="1">IF(E551="","",IF(ISERROR(IF(行业估值!$E$7="最新年报",[1]!EM_S_STM07_BS(E551,140,LEFT(RIGHT($L$1,5),4)&amp;"-12-31",1)/100000000,[1]!EM_S_STM07_BS(E551,140,LEFT(RIGHT($L$1,11),10),1)/100000000)),0,IF(行业估值!$E$7="最新年报",[1]!EM_S_STM07_BS(E551,140,LEFT(RIGHT($L$1,5),4)&amp;"-12-31",1)/100000000,[1]!EM_S_STM07_BS(E551,140,LEFT(RIGHT($L$1,11),10),1)/100000000)))</f>
        <v>82.831952387299992</v>
      </c>
      <c r="M551" s="36">
        <f t="shared" ca="1" si="43"/>
        <v>1.0570564494073742</v>
      </c>
      <c r="N551" s="37">
        <f ca="1">IF(E551="","",IF(ISERROR([1]!EM_S_EST_NETPROFIT(E551,行业估值!$E$6,deadline)/100000000),"-",[1]!EM_S_EST_NETPROFIT(E551,行业估值!$E$6,deadline)/100000000))</f>
        <v>9.18</v>
      </c>
      <c r="O551" s="36">
        <f t="shared" ca="1" si="44"/>
        <v>9.5379138875816984</v>
      </c>
      <c r="T551" s="64" t="s">
        <v>1169</v>
      </c>
      <c r="U551" s="64" t="s">
        <v>1170</v>
      </c>
    </row>
    <row r="552" spans="4:21">
      <c r="D552" s="45" t="str">
        <f>IF(AND(行业估值!$B$39=$G552,COUNTIF($G$2:$G$2552,$G552)&gt;=1),COUNTIF($G$2:G552,$G552),"")</f>
        <v/>
      </c>
      <c r="E552" s="65" t="str">
        <f t="shared" si="40"/>
        <v>002092.SZ</v>
      </c>
      <c r="F552" s="65" t="str">
        <f t="shared" si="41"/>
        <v>中泰化学</v>
      </c>
      <c r="G552" s="34" t="str">
        <f>IF(E552="","",IF(行业估值!$C$5="申万行业",[1]!EM_S_INFO_INDUSTRY_SW2014(E552,"1"),IF(行业估值!$C$5="证监会行业",[1]!EM_S_INFO_INDUSTRY_CSRC1(E552,"1"),[1]!EM_S_INFO_INDUSTRY_EM2016(E552,"1"))))</f>
        <v>商贸零售</v>
      </c>
      <c r="H552" s="34" t="str">
        <f>IF(E552="","",IF($H$1="上证50",[1]!EM_S_INFO_COMPINDEX(E552,"000016"),"")&amp;IF($H$1="上证180",[1]!EM_S_INFO_COMPINDEX(E552,"000010"),"")&amp;IF($H$1="沪深300",[1]!EM_S_INFO_COMPINDEX(E552,"000300"),"")&amp;IF(AND($H$1="上证A股",RIGHT(E552,2)="SH"),"是","")&amp;IF(AND($H$1="深证A股",RIGHT(E552,2)="SZ"),"是","")&amp;IF(AND($H$1="创业板",LEFT(E552,1)-3=0),"是","")&amp;IF(AND($H$1="全部A股",E552&lt;&gt;0),"是","")&amp;IF(AND($H$1="中小板",LEFT(E552,3)="002"),"是",""))</f>
        <v>是</v>
      </c>
      <c r="I552" s="46">
        <f ca="1">IF(E552="","",IF(OR([1]!EM_S_VAL_MV(E552,deadline)="",[1]!EM_S_VAL_MV(E552,deadline)="--",[1]!EM_S_VAL_MV(E552,deadline)="null"),0,[1]!EM_S_VAL_MV(E552,deadline)/100000000))</f>
        <v>139.0899339504</v>
      </c>
      <c r="J552" s="46">
        <f ca="1">IF(E552="","",IF(RIGHT(LEFT($J$1,6),3)="TTM",[1]!EM_S_FA_PROFIT_TTM(E552,LEFT(RIGHT($J$1,11),10),1)/100000000,[1]!EM_S_STM07_IS(E552,61,LEFT(RIGHT($J$1,5),4)&amp;"-12-31",1)/100000000))</f>
        <v>8.2599705910000001</v>
      </c>
      <c r="K552" s="36">
        <f t="shared" ca="1" si="42"/>
        <v>16.839035008423796</v>
      </c>
      <c r="L552" s="46">
        <f ca="1">IF(E552="","",IF(ISERROR(IF(行业估值!$E$7="最新年报",[1]!EM_S_STM07_BS(E552,140,LEFT(RIGHT($L$1,5),4)&amp;"-12-31",1)/100000000,[1]!EM_S_STM07_BS(E552,140,LEFT(RIGHT($L$1,11),10),1)/100000000)),0,IF(行业估值!$E$7="最新年报",[1]!EM_S_STM07_BS(E552,140,LEFT(RIGHT($L$1,5),4)&amp;"-12-31",1)/100000000,[1]!EM_S_STM07_BS(E552,140,LEFT(RIGHT($L$1,11),10),1)/100000000)))</f>
        <v>189.50252000680001</v>
      </c>
      <c r="M552" s="36">
        <f t="shared" ca="1" si="43"/>
        <v>0.73397405979302521</v>
      </c>
      <c r="N552" s="37">
        <f ca="1">IF(E552="","",IF(ISERROR([1]!EM_S_EST_NETPROFIT(E552,行业估值!$E$6,deadline)/100000000),"-",[1]!EM_S_EST_NETPROFIT(E552,行业估值!$E$6,deadline)/100000000))</f>
        <v>5.5515249999999998</v>
      </c>
      <c r="O552" s="36">
        <f t="shared" ca="1" si="44"/>
        <v>25.054365052917891</v>
      </c>
      <c r="T552" s="64" t="s">
        <v>1171</v>
      </c>
      <c r="U552" s="64" t="s">
        <v>1172</v>
      </c>
    </row>
    <row r="553" spans="4:21">
      <c r="D553" s="45" t="str">
        <f>IF(AND(行业估值!$B$39=$G553,COUNTIF($G$2:$G$2552,$G553)&gt;=1),COUNTIF($G$2:G553,$G553),"")</f>
        <v/>
      </c>
      <c r="E553" s="65" t="str">
        <f t="shared" si="40"/>
        <v>002093.SZ</v>
      </c>
      <c r="F553" s="65" t="str">
        <f t="shared" si="41"/>
        <v>国脉科技</v>
      </c>
      <c r="G553" s="34" t="str">
        <f>IF(E553="","",IF(行业估值!$C$5="申万行业",[1]!EM_S_INFO_INDUSTRY_SW2014(E553,"1"),IF(行业估值!$C$5="证监会行业",[1]!EM_S_INFO_INDUSTRY_CSRC1(E553,"1"),[1]!EM_S_INFO_INDUSTRY_EM2016(E553,"1"))))</f>
        <v>信息技术</v>
      </c>
      <c r="H553" s="34" t="str">
        <f>IF(E553="","",IF($H$1="上证50",[1]!EM_S_INFO_COMPINDEX(E553,"000016"),"")&amp;IF($H$1="上证180",[1]!EM_S_INFO_COMPINDEX(E553,"000010"),"")&amp;IF($H$1="沪深300",[1]!EM_S_INFO_COMPINDEX(E553,"000300"),"")&amp;IF(AND($H$1="上证A股",RIGHT(E553,2)="SH"),"是","")&amp;IF(AND($H$1="深证A股",RIGHT(E553,2)="SZ"),"是","")&amp;IF(AND($H$1="创业板",LEFT(E553,1)-3=0),"是","")&amp;IF(AND($H$1="全部A股",E553&lt;&gt;0),"是","")&amp;IF(AND($H$1="中小板",LEFT(E553,3)="002"),"是",""))</f>
        <v>是</v>
      </c>
      <c r="I553" s="46">
        <f ca="1">IF(E553="","",IF(OR([1]!EM_S_VAL_MV(E553,deadline)="",[1]!EM_S_VAL_MV(E553,deadline)="--",[1]!EM_S_VAL_MV(E553,deadline)="null"),0,[1]!EM_S_VAL_MV(E553,deadline)/100000000))</f>
        <v>79.29025</v>
      </c>
      <c r="J553" s="46">
        <f ca="1">IF(E553="","",IF(RIGHT(LEFT($J$1,6),3)="TTM",[1]!EM_S_FA_PROFIT_TTM(E553,LEFT(RIGHT($J$1,11),10),1)/100000000,[1]!EM_S_STM07_IS(E553,61,LEFT(RIGHT($J$1,5),4)&amp;"-12-31",1)/100000000))</f>
        <v>0.80633796950000003</v>
      </c>
      <c r="K553" s="36">
        <f t="shared" ca="1" si="42"/>
        <v>98.333766980075211</v>
      </c>
      <c r="L553" s="46">
        <f ca="1">IF(E553="","",IF(ISERROR(IF(行业估值!$E$7="最新年报",[1]!EM_S_STM07_BS(E553,140,LEFT(RIGHT($L$1,5),4)&amp;"-12-31",1)/100000000,[1]!EM_S_STM07_BS(E553,140,LEFT(RIGHT($L$1,11),10),1)/100000000)),0,IF(行业估值!$E$7="最新年报",[1]!EM_S_STM07_BS(E553,140,LEFT(RIGHT($L$1,5),4)&amp;"-12-31",1)/100000000,[1]!EM_S_STM07_BS(E553,140,LEFT(RIGHT($L$1,11),10),1)/100000000)))</f>
        <v>33.132331911199998</v>
      </c>
      <c r="M553" s="36">
        <f t="shared" ca="1" si="43"/>
        <v>2.3931382256012248</v>
      </c>
      <c r="N553" s="37">
        <f ca="1">IF(E553="","",IF(ISERROR([1]!EM_S_EST_NETPROFIT(E553,行业估值!$E$6,deadline)/100000000),"-",[1]!EM_S_EST_NETPROFIT(E553,行业估值!$E$6,deadline)/100000000))</f>
        <v>3.5</v>
      </c>
      <c r="O553" s="36">
        <f t="shared" ca="1" si="44"/>
        <v>22.654357142857144</v>
      </c>
      <c r="T553" s="64" t="s">
        <v>1173</v>
      </c>
      <c r="U553" s="64" t="s">
        <v>1174</v>
      </c>
    </row>
    <row r="554" spans="4:21">
      <c r="D554" s="45" t="str">
        <f>IF(AND(行业估值!$B$39=$G554,COUNTIF($G$2:$G$2552,$G554)&gt;=1),COUNTIF($G$2:G554,$G554),"")</f>
        <v/>
      </c>
      <c r="E554" s="65" t="str">
        <f t="shared" si="40"/>
        <v>002094.SZ</v>
      </c>
      <c r="F554" s="65" t="str">
        <f t="shared" si="41"/>
        <v>青岛金王</v>
      </c>
      <c r="G554" s="34" t="str">
        <f>IF(E554="","",IF(行业估值!$C$5="申万行业",[1]!EM_S_INFO_INDUSTRY_SW2014(E554,"1"),IF(行业估值!$C$5="证监会行业",[1]!EM_S_INFO_INDUSTRY_CSRC1(E554,"1"),[1]!EM_S_INFO_INDUSTRY_EM2016(E554,"1"))))</f>
        <v>商贸零售</v>
      </c>
      <c r="H554" s="34" t="str">
        <f>IF(E554="","",IF($H$1="上证50",[1]!EM_S_INFO_COMPINDEX(E554,"000016"),"")&amp;IF($H$1="上证180",[1]!EM_S_INFO_COMPINDEX(E554,"000010"),"")&amp;IF($H$1="沪深300",[1]!EM_S_INFO_COMPINDEX(E554,"000300"),"")&amp;IF(AND($H$1="上证A股",RIGHT(E554,2)="SH"),"是","")&amp;IF(AND($H$1="深证A股",RIGHT(E554,2)="SZ"),"是","")&amp;IF(AND($H$1="创业板",LEFT(E554,1)-3=0),"是","")&amp;IF(AND($H$1="全部A股",E554&lt;&gt;0),"是","")&amp;IF(AND($H$1="中小板",LEFT(E554,3)="002"),"是",""))</f>
        <v>是</v>
      </c>
      <c r="I554" s="46">
        <f ca="1">IF(E554="","",IF(OR([1]!EM_S_VAL_MV(E554,deadline)="",[1]!EM_S_VAL_MV(E554,deadline)="--",[1]!EM_S_VAL_MV(E554,deadline)="null"),0,[1]!EM_S_VAL_MV(E554,deadline)/100000000))</f>
        <v>31.090389705</v>
      </c>
      <c r="J554" s="46">
        <f ca="1">IF(E554="","",IF(RIGHT(LEFT($J$1,6),3)="TTM",[1]!EM_S_FA_PROFIT_TTM(E554,LEFT(RIGHT($J$1,11),10),1)/100000000,[1]!EM_S_STM07_IS(E554,61,LEFT(RIGHT($J$1,5),4)&amp;"-12-31",1)/100000000))</f>
        <v>2.7954996418999998</v>
      </c>
      <c r="K554" s="36">
        <f t="shared" ca="1" si="42"/>
        <v>11.121586008814148</v>
      </c>
      <c r="L554" s="46">
        <f ca="1">IF(E554="","",IF(ISERROR(IF(行业估值!$E$7="最新年报",[1]!EM_S_STM07_BS(E554,140,LEFT(RIGHT($L$1,5),4)&amp;"-12-31",1)/100000000,[1]!EM_S_STM07_BS(E554,140,LEFT(RIGHT($L$1,11),10),1)/100000000)),0,IF(行业估值!$E$7="最新年报",[1]!EM_S_STM07_BS(E554,140,LEFT(RIGHT($L$1,5),4)&amp;"-12-31",1)/100000000,[1]!EM_S_STM07_BS(E554,140,LEFT(RIGHT($L$1,11),10),1)/100000000)))</f>
        <v>31.811383594599999</v>
      </c>
      <c r="M554" s="36">
        <f t="shared" ca="1" si="43"/>
        <v>0.97733534954693424</v>
      </c>
      <c r="N554" s="37">
        <f ca="1">IF(E554="","",IF(ISERROR([1]!EM_S_EST_NETPROFIT(E554,行业估值!$E$6,deadline)/100000000),"-",[1]!EM_S_EST_NETPROFIT(E554,行业估值!$E$6,deadline)/100000000))</f>
        <v>2.94</v>
      </c>
      <c r="O554" s="36">
        <f t="shared" ca="1" si="44"/>
        <v>10.574962484693877</v>
      </c>
      <c r="T554" s="64" t="s">
        <v>1175</v>
      </c>
      <c r="U554" s="64" t="s">
        <v>1176</v>
      </c>
    </row>
    <row r="555" spans="4:21">
      <c r="D555" s="45" t="str">
        <f>IF(AND(行业估值!$B$39=$G555,COUNTIF($G$2:$G$2552,$G555)&gt;=1),COUNTIF($G$2:G555,$G555),"")</f>
        <v/>
      </c>
      <c r="E555" s="65" t="str">
        <f t="shared" si="40"/>
        <v>002095.SZ</v>
      </c>
      <c r="F555" s="65" t="str">
        <f t="shared" si="41"/>
        <v>生意宝</v>
      </c>
      <c r="G555" s="34" t="str">
        <f>IF(E555="","",IF(行业估值!$C$5="申万行业",[1]!EM_S_INFO_INDUSTRY_SW2014(E555,"1"),IF(行业估值!$C$5="证监会行业",[1]!EM_S_INFO_INDUSTRY_CSRC1(E555,"1"),[1]!EM_S_INFO_INDUSTRY_EM2016(E555,"1"))))</f>
        <v>互联网</v>
      </c>
      <c r="H555" s="34" t="str">
        <f>IF(E555="","",IF($H$1="上证50",[1]!EM_S_INFO_COMPINDEX(E555,"000016"),"")&amp;IF($H$1="上证180",[1]!EM_S_INFO_COMPINDEX(E555,"000010"),"")&amp;IF($H$1="沪深300",[1]!EM_S_INFO_COMPINDEX(E555,"000300"),"")&amp;IF(AND($H$1="上证A股",RIGHT(E555,2)="SH"),"是","")&amp;IF(AND($H$1="深证A股",RIGHT(E555,2)="SZ"),"是","")&amp;IF(AND($H$1="创业板",LEFT(E555,1)-3=0),"是","")&amp;IF(AND($H$1="全部A股",E555&lt;&gt;0),"是","")&amp;IF(AND($H$1="中小板",LEFT(E555,3)="002"),"是",""))</f>
        <v>是</v>
      </c>
      <c r="I555" s="46">
        <f ca="1">IF(E555="","",IF(OR([1]!EM_S_VAL_MV(E555,deadline)="",[1]!EM_S_VAL_MV(E555,deadline)="--",[1]!EM_S_VAL_MV(E555,deadline)="null"),0,[1]!EM_S_VAL_MV(E555,deadline)/100000000))</f>
        <v>54.713880000000003</v>
      </c>
      <c r="J555" s="46">
        <f ca="1">IF(E555="","",IF(RIGHT(LEFT($J$1,6),3)="TTM",[1]!EM_S_FA_PROFIT_TTM(E555,LEFT(RIGHT($J$1,11),10),1)/100000000,[1]!EM_S_STM07_IS(E555,61,LEFT(RIGHT($J$1,5),4)&amp;"-12-31",1)/100000000))</f>
        <v>0.39386972209999999</v>
      </c>
      <c r="K555" s="36">
        <f t="shared" ca="1" si="42"/>
        <v>138.91364816843839</v>
      </c>
      <c r="L555" s="46">
        <f ca="1">IF(E555="","",IF(ISERROR(IF(行业估值!$E$7="最新年报",[1]!EM_S_STM07_BS(E555,140,LEFT(RIGHT($L$1,5),4)&amp;"-12-31",1)/100000000,[1]!EM_S_STM07_BS(E555,140,LEFT(RIGHT($L$1,11),10),1)/100000000)),0,IF(行业估值!$E$7="最新年报",[1]!EM_S_STM07_BS(E555,140,LEFT(RIGHT($L$1,5),4)&amp;"-12-31",1)/100000000,[1]!EM_S_STM07_BS(E555,140,LEFT(RIGHT($L$1,11),10),1)/100000000)))</f>
        <v>8.6837607370000001</v>
      </c>
      <c r="M555" s="36">
        <f t="shared" ca="1" si="43"/>
        <v>6.3007125204260452</v>
      </c>
      <c r="N555" s="37" t="str">
        <f ca="1">IF(E555="","",IF(ISERROR([1]!EM_S_EST_NETPROFIT(E555,行业估值!$E$6,deadline)/100000000),"-",[1]!EM_S_EST_NETPROFIT(E555,行业估值!$E$6,deadline)/100000000))</f>
        <v>-</v>
      </c>
      <c r="O555" s="36" t="str">
        <f t="shared" ca="1" si="44"/>
        <v>-</v>
      </c>
      <c r="T555" s="64" t="s">
        <v>1177</v>
      </c>
      <c r="U555" s="64" t="s">
        <v>1178</v>
      </c>
    </row>
    <row r="556" spans="4:21">
      <c r="D556" s="45" t="str">
        <f>IF(AND(行业估值!$B$39=$G556,COUNTIF($G$2:$G$2552,$G556)&gt;=1),COUNTIF($G$2:G556,$G556),"")</f>
        <v/>
      </c>
      <c r="E556" s="65" t="str">
        <f t="shared" si="40"/>
        <v>002096.SZ</v>
      </c>
      <c r="F556" s="65" t="str">
        <f t="shared" si="41"/>
        <v>南岭民爆</v>
      </c>
      <c r="G556" s="34" t="str">
        <f>IF(E556="","",IF(行业估值!$C$5="申万行业",[1]!EM_S_INFO_INDUSTRY_SW2014(E556,"1"),IF(行业估值!$C$5="证监会行业",[1]!EM_S_INFO_INDUSTRY_CSRC1(E556,"1"),[1]!EM_S_INFO_INDUSTRY_EM2016(E556,"1"))))</f>
        <v>基础化工</v>
      </c>
      <c r="H556" s="34" t="str">
        <f>IF(E556="","",IF($H$1="上证50",[1]!EM_S_INFO_COMPINDEX(E556,"000016"),"")&amp;IF($H$1="上证180",[1]!EM_S_INFO_COMPINDEX(E556,"000010"),"")&amp;IF($H$1="沪深300",[1]!EM_S_INFO_COMPINDEX(E556,"000300"),"")&amp;IF(AND($H$1="上证A股",RIGHT(E556,2)="SH"),"是","")&amp;IF(AND($H$1="深证A股",RIGHT(E556,2)="SZ"),"是","")&amp;IF(AND($H$1="创业板",LEFT(E556,1)-3=0),"是","")&amp;IF(AND($H$1="全部A股",E556&lt;&gt;0),"是","")&amp;IF(AND($H$1="中小板",LEFT(E556,3)="002"),"是",""))</f>
        <v>是</v>
      </c>
      <c r="I556" s="46">
        <f ca="1">IF(E556="","",IF(OR([1]!EM_S_VAL_MV(E556,deadline)="",[1]!EM_S_VAL_MV(E556,deadline)="--",[1]!EM_S_VAL_MV(E556,deadline)="null"),0,[1]!EM_S_VAL_MV(E556,deadline)/100000000))</f>
        <v>22.091576499999999</v>
      </c>
      <c r="J556" s="46">
        <f ca="1">IF(E556="","",IF(RIGHT(LEFT($J$1,6),3)="TTM",[1]!EM_S_FA_PROFIT_TTM(E556,LEFT(RIGHT($J$1,11),10),1)/100000000,[1]!EM_S_STM07_IS(E556,61,LEFT(RIGHT($J$1,5),4)&amp;"-12-31",1)/100000000))</f>
        <v>0.26269339149999998</v>
      </c>
      <c r="K556" s="36">
        <f t="shared" ca="1" si="42"/>
        <v>84.096430343585553</v>
      </c>
      <c r="L556" s="46">
        <f ca="1">IF(E556="","",IF(ISERROR(IF(行业估值!$E$7="最新年报",[1]!EM_S_STM07_BS(E556,140,LEFT(RIGHT($L$1,5),4)&amp;"-12-31",1)/100000000,[1]!EM_S_STM07_BS(E556,140,LEFT(RIGHT($L$1,11),10),1)/100000000)),0,IF(行业估值!$E$7="最新年报",[1]!EM_S_STM07_BS(E556,140,LEFT(RIGHT($L$1,5),4)&amp;"-12-31",1)/100000000,[1]!EM_S_STM07_BS(E556,140,LEFT(RIGHT($L$1,11),10),1)/100000000)))</f>
        <v>20.1693966355</v>
      </c>
      <c r="M556" s="36">
        <f t="shared" ca="1" si="43"/>
        <v>1.0953018029858554</v>
      </c>
      <c r="N556" s="37" t="str">
        <f ca="1">IF(E556="","",IF(ISERROR([1]!EM_S_EST_NETPROFIT(E556,行业估值!$E$6,deadline)/100000000),"-",[1]!EM_S_EST_NETPROFIT(E556,行业估值!$E$6,deadline)/100000000))</f>
        <v>-</v>
      </c>
      <c r="O556" s="36" t="str">
        <f t="shared" ca="1" si="44"/>
        <v>-</v>
      </c>
      <c r="T556" s="64" t="s">
        <v>1179</v>
      </c>
      <c r="U556" s="64" t="s">
        <v>1180</v>
      </c>
    </row>
    <row r="557" spans="4:21">
      <c r="D557" s="45">
        <f>IF(AND(行业估值!$B$39=$G557,COUNTIF($G$2:$G$2552,$G557)&gt;=1),COUNTIF($G$2:G557,$G557),"")</f>
        <v>31</v>
      </c>
      <c r="E557" s="65" t="str">
        <f t="shared" si="40"/>
        <v>002097.SZ</v>
      </c>
      <c r="F557" s="65" t="str">
        <f t="shared" si="41"/>
        <v>山河智能</v>
      </c>
      <c r="G557" s="34" t="str">
        <f>IF(E557="","",IF(行业估值!$C$5="申万行业",[1]!EM_S_INFO_INDUSTRY_SW2014(E557,"1"),IF(行业估值!$C$5="证监会行业",[1]!EM_S_INFO_INDUSTRY_CSRC1(E557,"1"),[1]!EM_S_INFO_INDUSTRY_EM2016(E557,"1"))))</f>
        <v>机械设备</v>
      </c>
      <c r="H557" s="34" t="str">
        <f>IF(E557="","",IF($H$1="上证50",[1]!EM_S_INFO_COMPINDEX(E557,"000016"),"")&amp;IF($H$1="上证180",[1]!EM_S_INFO_COMPINDEX(E557,"000010"),"")&amp;IF($H$1="沪深300",[1]!EM_S_INFO_COMPINDEX(E557,"000300"),"")&amp;IF(AND($H$1="上证A股",RIGHT(E557,2)="SH"),"是","")&amp;IF(AND($H$1="深证A股",RIGHT(E557,2)="SZ"),"是","")&amp;IF(AND($H$1="创业板",LEFT(E557,1)-3=0),"是","")&amp;IF(AND($H$1="全部A股",E557&lt;&gt;0),"是","")&amp;IF(AND($H$1="中小板",LEFT(E557,3)="002"),"是",""))</f>
        <v>是</v>
      </c>
      <c r="I557" s="46">
        <f ca="1">IF(E557="","",IF(OR([1]!EM_S_VAL_MV(E557,deadline)="",[1]!EM_S_VAL_MV(E557,deadline)="--",[1]!EM_S_VAL_MV(E557,deadline)="null"),0,[1]!EM_S_VAL_MV(E557,deadline)/100000000))</f>
        <v>59.845965575000001</v>
      </c>
      <c r="J557" s="46">
        <f ca="1">IF(E557="","",IF(RIGHT(LEFT($J$1,6),3)="TTM",[1]!EM_S_FA_PROFIT_TTM(E557,LEFT(RIGHT($J$1,11),10),1)/100000000,[1]!EM_S_STM07_IS(E557,61,LEFT(RIGHT($J$1,5),4)&amp;"-12-31",1)/100000000))</f>
        <v>4.7581264088999999</v>
      </c>
      <c r="K557" s="36">
        <f t="shared" ca="1" si="42"/>
        <v>12.57763254525123</v>
      </c>
      <c r="L557" s="46">
        <f ca="1">IF(E557="","",IF(ISERROR(IF(行业估值!$E$7="最新年报",[1]!EM_S_STM07_BS(E557,140,LEFT(RIGHT($L$1,5),4)&amp;"-12-31",1)/100000000,[1]!EM_S_STM07_BS(E557,140,LEFT(RIGHT($L$1,11),10),1)/100000000)),0,IF(行业估值!$E$7="最新年报",[1]!EM_S_STM07_BS(E557,140,LEFT(RIGHT($L$1,5),4)&amp;"-12-31",1)/100000000,[1]!EM_S_STM07_BS(E557,140,LEFT(RIGHT($L$1,11),10),1)/100000000)))</f>
        <v>52.039002646299998</v>
      </c>
      <c r="M557" s="36">
        <f t="shared" ca="1" si="43"/>
        <v>1.1500213788062497</v>
      </c>
      <c r="N557" s="37" t="str">
        <f ca="1">IF(E557="","",IF(ISERROR([1]!EM_S_EST_NETPROFIT(E557,行业估值!$E$6,deadline)/100000000),"-",[1]!EM_S_EST_NETPROFIT(E557,行业估值!$E$6,deadline)/100000000))</f>
        <v>-</v>
      </c>
      <c r="O557" s="36" t="str">
        <f t="shared" ca="1" si="44"/>
        <v>-</v>
      </c>
      <c r="T557" s="64" t="s">
        <v>1181</v>
      </c>
      <c r="U557" s="64" t="s">
        <v>1182</v>
      </c>
    </row>
    <row r="558" spans="4:21">
      <c r="D558" s="45" t="str">
        <f>IF(AND(行业估值!$B$39=$G558,COUNTIF($G$2:$G$2552,$G558)&gt;=1),COUNTIF($G$2:G558,$G558),"")</f>
        <v/>
      </c>
      <c r="E558" s="65" t="str">
        <f t="shared" si="40"/>
        <v>002098.SZ</v>
      </c>
      <c r="F558" s="65" t="str">
        <f t="shared" si="41"/>
        <v>浔兴股份</v>
      </c>
      <c r="G558" s="34" t="str">
        <f>IF(E558="","",IF(行业估值!$C$5="申万行业",[1]!EM_S_INFO_INDUSTRY_SW2014(E558,"1"),IF(行业估值!$C$5="证监会行业",[1]!EM_S_INFO_INDUSTRY_CSRC1(E558,"1"),[1]!EM_S_INFO_INDUSTRY_EM2016(E558,"1"))))</f>
        <v>纺织服装</v>
      </c>
      <c r="H558" s="34" t="str">
        <f>IF(E558="","",IF($H$1="上证50",[1]!EM_S_INFO_COMPINDEX(E558,"000016"),"")&amp;IF($H$1="上证180",[1]!EM_S_INFO_COMPINDEX(E558,"000010"),"")&amp;IF($H$1="沪深300",[1]!EM_S_INFO_COMPINDEX(E558,"000300"),"")&amp;IF(AND($H$1="上证A股",RIGHT(E558,2)="SH"),"是","")&amp;IF(AND($H$1="深证A股",RIGHT(E558,2)="SZ"),"是","")&amp;IF(AND($H$1="创业板",LEFT(E558,1)-3=0),"是","")&amp;IF(AND($H$1="全部A股",E558&lt;&gt;0),"是","")&amp;IF(AND($H$1="中小板",LEFT(E558,3)="002"),"是",""))</f>
        <v>是</v>
      </c>
      <c r="I558" s="46">
        <f ca="1">IF(E558="","",IF(OR([1]!EM_S_VAL_MV(E558,deadline)="",[1]!EM_S_VAL_MV(E558,deadline)="--",[1]!EM_S_VAL_MV(E558,deadline)="null"),0,[1]!EM_S_VAL_MV(E558,deadline)/100000000))</f>
        <v>22.4466</v>
      </c>
      <c r="J558" s="46">
        <f ca="1">IF(E558="","",IF(RIGHT(LEFT($J$1,6),3)="TTM",[1]!EM_S_FA_PROFIT_TTM(E558,LEFT(RIGHT($J$1,11),10),1)/100000000,[1]!EM_S_STM07_IS(E558,61,LEFT(RIGHT($J$1,5),4)&amp;"-12-31",1)/100000000))</f>
        <v>-6.5097938688000001</v>
      </c>
      <c r="K558" s="36">
        <f t="shared" ca="1" si="42"/>
        <v>-3.4481276139297714</v>
      </c>
      <c r="L558" s="46">
        <f ca="1">IF(E558="","",IF(ISERROR(IF(行业估值!$E$7="最新年报",[1]!EM_S_STM07_BS(E558,140,LEFT(RIGHT($L$1,5),4)&amp;"-12-31",1)/100000000,[1]!EM_S_STM07_BS(E558,140,LEFT(RIGHT($L$1,11),10),1)/100000000)),0,IF(行业估值!$E$7="最新年报",[1]!EM_S_STM07_BS(E558,140,LEFT(RIGHT($L$1,5),4)&amp;"-12-31",1)/100000000,[1]!EM_S_STM07_BS(E558,140,LEFT(RIGHT($L$1,11),10),1)/100000000)))</f>
        <v>6.3055721511999998</v>
      </c>
      <c r="M558" s="36">
        <f t="shared" ca="1" si="43"/>
        <v>3.5598038467814908</v>
      </c>
      <c r="N558" s="37" t="str">
        <f ca="1">IF(E558="","",IF(ISERROR([1]!EM_S_EST_NETPROFIT(E558,行业估值!$E$6,deadline)/100000000),"-",[1]!EM_S_EST_NETPROFIT(E558,行业估值!$E$6,deadline)/100000000))</f>
        <v>-</v>
      </c>
      <c r="O558" s="36" t="str">
        <f t="shared" ca="1" si="44"/>
        <v>-</v>
      </c>
      <c r="T558" s="64" t="s">
        <v>1183</v>
      </c>
      <c r="U558" s="64" t="s">
        <v>1184</v>
      </c>
    </row>
    <row r="559" spans="4:21">
      <c r="D559" s="45" t="str">
        <f>IF(AND(行业估值!$B$39=$G559,COUNTIF($G$2:$G$2552,$G559)&gt;=1),COUNTIF($G$2:G559,$G559),"")</f>
        <v/>
      </c>
      <c r="E559" s="65" t="str">
        <f t="shared" si="40"/>
        <v>002099.SZ</v>
      </c>
      <c r="F559" s="65" t="str">
        <f t="shared" si="41"/>
        <v>海翔药业</v>
      </c>
      <c r="G559" s="34" t="str">
        <f>IF(E559="","",IF(行业估值!$C$5="申万行业",[1]!EM_S_INFO_INDUSTRY_SW2014(E559,"1"),IF(行业估值!$C$5="证监会行业",[1]!EM_S_INFO_INDUSTRY_CSRC1(E559,"1"),[1]!EM_S_INFO_INDUSTRY_EM2016(E559,"1"))))</f>
        <v>医药生物</v>
      </c>
      <c r="H559" s="34" t="str">
        <f>IF(E559="","",IF($H$1="上证50",[1]!EM_S_INFO_COMPINDEX(E559,"000016"),"")&amp;IF($H$1="上证180",[1]!EM_S_INFO_COMPINDEX(E559,"000010"),"")&amp;IF($H$1="沪深300",[1]!EM_S_INFO_COMPINDEX(E559,"000300"),"")&amp;IF(AND($H$1="上证A股",RIGHT(E559,2)="SH"),"是","")&amp;IF(AND($H$1="深证A股",RIGHT(E559,2)="SZ"),"是","")&amp;IF(AND($H$1="创业板",LEFT(E559,1)-3=0),"是","")&amp;IF(AND($H$1="全部A股",E559&lt;&gt;0),"是","")&amp;IF(AND($H$1="中小板",LEFT(E559,3)="002"),"是",""))</f>
        <v>是</v>
      </c>
      <c r="I559" s="46">
        <f ca="1">IF(E559="","",IF(OR([1]!EM_S_VAL_MV(E559,deadline)="",[1]!EM_S_VAL_MV(E559,deadline)="--",[1]!EM_S_VAL_MV(E559,deadline)="null"),0,[1]!EM_S_VAL_MV(E559,deadline)/100000000))</f>
        <v>111.04386635580001</v>
      </c>
      <c r="J559" s="46">
        <f ca="1">IF(E559="","",IF(RIGHT(LEFT($J$1,6),3)="TTM",[1]!EM_S_FA_PROFIT_TTM(E559,LEFT(RIGHT($J$1,11),10),1)/100000000,[1]!EM_S_STM07_IS(E559,61,LEFT(RIGHT($J$1,5),4)&amp;"-12-31",1)/100000000))</f>
        <v>8.1207583120000013</v>
      </c>
      <c r="K559" s="36">
        <f t="shared" ca="1" si="42"/>
        <v>13.674076002448082</v>
      </c>
      <c r="L559" s="46">
        <f ca="1">IF(E559="","",IF(ISERROR(IF(行业估值!$E$7="最新年报",[1]!EM_S_STM07_BS(E559,140,LEFT(RIGHT($L$1,5),4)&amp;"-12-31",1)/100000000,[1]!EM_S_STM07_BS(E559,140,LEFT(RIGHT($L$1,11),10),1)/100000000)),0,IF(行业估值!$E$7="最新年报",[1]!EM_S_STM07_BS(E559,140,LEFT(RIGHT($L$1,5),4)&amp;"-12-31",1)/100000000,[1]!EM_S_STM07_BS(E559,140,LEFT(RIGHT($L$1,11),10),1)/100000000)))</f>
        <v>56.4505695024</v>
      </c>
      <c r="M559" s="36">
        <f t="shared" ca="1" si="43"/>
        <v>1.9670991335362695</v>
      </c>
      <c r="N559" s="37">
        <f ca="1">IF(E559="","",IF(ISERROR([1]!EM_S_EST_NETPROFIT(E559,行业估值!$E$6,deadline)/100000000),"-",[1]!EM_S_EST_NETPROFIT(E559,行业估值!$E$6,deadline)/100000000))</f>
        <v>9.4356000000000009</v>
      </c>
      <c r="O559" s="36">
        <f t="shared" ca="1" si="44"/>
        <v>11.768606803573698</v>
      </c>
      <c r="T559" s="64" t="s">
        <v>1185</v>
      </c>
      <c r="U559" s="64" t="s">
        <v>1186</v>
      </c>
    </row>
    <row r="560" spans="4:21">
      <c r="D560" s="45" t="str">
        <f>IF(AND(行业估值!$B$39=$G560,COUNTIF($G$2:$G$2552,$G560)&gt;=1),COUNTIF($G$2:G560,$G560),"")</f>
        <v/>
      </c>
      <c r="E560" s="65" t="str">
        <f t="shared" si="40"/>
        <v>002100.SZ</v>
      </c>
      <c r="F560" s="65" t="str">
        <f t="shared" si="41"/>
        <v>天康生物</v>
      </c>
      <c r="G560" s="34" t="str">
        <f>IF(E560="","",IF(行业估值!$C$5="申万行业",[1]!EM_S_INFO_INDUSTRY_SW2014(E560,"1"),IF(行业估值!$C$5="证监会行业",[1]!EM_S_INFO_INDUSTRY_CSRC1(E560,"1"),[1]!EM_S_INFO_INDUSTRY_EM2016(E560,"1"))))</f>
        <v>农林牧渔</v>
      </c>
      <c r="H560" s="34" t="str">
        <f>IF(E560="","",IF($H$1="上证50",[1]!EM_S_INFO_COMPINDEX(E560,"000016"),"")&amp;IF($H$1="上证180",[1]!EM_S_INFO_COMPINDEX(E560,"000010"),"")&amp;IF($H$1="沪深300",[1]!EM_S_INFO_COMPINDEX(E560,"000300"),"")&amp;IF(AND($H$1="上证A股",RIGHT(E560,2)="SH"),"是","")&amp;IF(AND($H$1="深证A股",RIGHT(E560,2)="SZ"),"是","")&amp;IF(AND($H$1="创业板",LEFT(E560,1)-3=0),"是","")&amp;IF(AND($H$1="全部A股",E560&lt;&gt;0),"是","")&amp;IF(AND($H$1="中小板",LEFT(E560,3)="002"),"是",""))</f>
        <v>是</v>
      </c>
      <c r="I560" s="46">
        <f ca="1">IF(E560="","",IF(OR([1]!EM_S_VAL_MV(E560,deadline)="",[1]!EM_S_VAL_MV(E560,deadline)="--",[1]!EM_S_VAL_MV(E560,deadline)="null"),0,[1]!EM_S_VAL_MV(E560,deadline)/100000000))</f>
        <v>127.5729365933</v>
      </c>
      <c r="J560" s="46">
        <f ca="1">IF(E560="","",IF(RIGHT(LEFT($J$1,6),3)="TTM",[1]!EM_S_FA_PROFIT_TTM(E560,LEFT(RIGHT($J$1,11),10),1)/100000000,[1]!EM_S_STM07_IS(E560,61,LEFT(RIGHT($J$1,5),4)&amp;"-12-31",1)/100000000))</f>
        <v>2.8254571007</v>
      </c>
      <c r="K560" s="36">
        <f t="shared" ca="1" si="42"/>
        <v>45.151255901812888</v>
      </c>
      <c r="L560" s="46">
        <f ca="1">IF(E560="","",IF(ISERROR(IF(行业估值!$E$7="最新年报",[1]!EM_S_STM07_BS(E560,140,LEFT(RIGHT($L$1,5),4)&amp;"-12-31",1)/100000000,[1]!EM_S_STM07_BS(E560,140,LEFT(RIGHT($L$1,11),10),1)/100000000)),0,IF(行业估值!$E$7="最新年报",[1]!EM_S_STM07_BS(E560,140,LEFT(RIGHT($L$1,5),4)&amp;"-12-31",1)/100000000,[1]!EM_S_STM07_BS(E560,140,LEFT(RIGHT($L$1,11),10),1)/100000000)))</f>
        <v>38.132205652700002</v>
      </c>
      <c r="M560" s="36">
        <f t="shared" ca="1" si="43"/>
        <v>3.3455430759816807</v>
      </c>
      <c r="N560" s="37">
        <f ca="1">IF(E560="","",IF(ISERROR([1]!EM_S_EST_NETPROFIT(E560,行业估值!$E$6,deadline)/100000000),"-",[1]!EM_S_EST_NETPROFIT(E560,行业估值!$E$6,deadline)/100000000))</f>
        <v>6.3823125000000003</v>
      </c>
      <c r="O560" s="36">
        <f t="shared" ca="1" si="44"/>
        <v>19.988513033998256</v>
      </c>
      <c r="T560" s="64" t="s">
        <v>1187</v>
      </c>
      <c r="U560" s="64" t="s">
        <v>1188</v>
      </c>
    </row>
    <row r="561" spans="4:21">
      <c r="D561" s="45" t="str">
        <f>IF(AND(行业估值!$B$39=$G561,COUNTIF($G$2:$G$2552,$G561)&gt;=1),COUNTIF($G$2:G561,$G561),"")</f>
        <v/>
      </c>
      <c r="E561" s="65" t="str">
        <f t="shared" si="40"/>
        <v>002101.SZ</v>
      </c>
      <c r="F561" s="65" t="str">
        <f t="shared" si="41"/>
        <v>广东鸿图</v>
      </c>
      <c r="G561" s="34" t="str">
        <f>IF(E561="","",IF(行业估值!$C$5="申万行业",[1]!EM_S_INFO_INDUSTRY_SW2014(E561,"1"),IF(行业估值!$C$5="证监会行业",[1]!EM_S_INFO_INDUSTRY_CSRC1(E561,"1"),[1]!EM_S_INFO_INDUSTRY_EM2016(E561,"1"))))</f>
        <v>交运设备</v>
      </c>
      <c r="H561" s="34" t="str">
        <f>IF(E561="","",IF($H$1="上证50",[1]!EM_S_INFO_COMPINDEX(E561,"000016"),"")&amp;IF($H$1="上证180",[1]!EM_S_INFO_COMPINDEX(E561,"000010"),"")&amp;IF($H$1="沪深300",[1]!EM_S_INFO_COMPINDEX(E561,"000300"),"")&amp;IF(AND($H$1="上证A股",RIGHT(E561,2)="SH"),"是","")&amp;IF(AND($H$1="深证A股",RIGHT(E561,2)="SZ"),"是","")&amp;IF(AND($H$1="创业板",LEFT(E561,1)-3=0),"是","")&amp;IF(AND($H$1="全部A股",E561&lt;&gt;0),"是","")&amp;IF(AND($H$1="中小板",LEFT(E561,3)="002"),"是",""))</f>
        <v>是</v>
      </c>
      <c r="I561" s="46">
        <f ca="1">IF(E561="","",IF(OR([1]!EM_S_VAL_MV(E561,deadline)="",[1]!EM_S_VAL_MV(E561,deadline)="--",[1]!EM_S_VAL_MV(E561,deadline)="null"),0,[1]!EM_S_VAL_MV(E561,deadline)/100000000))</f>
        <v>36.413654234399999</v>
      </c>
      <c r="J561" s="46">
        <f ca="1">IF(E561="","",IF(RIGHT(LEFT($J$1,6),3)="TTM",[1]!EM_S_FA_PROFIT_TTM(E561,LEFT(RIGHT($J$1,11),10),1)/100000000,[1]!EM_S_STM07_IS(E561,61,LEFT(RIGHT($J$1,5),4)&amp;"-12-31",1)/100000000))</f>
        <v>3.4056584673999999</v>
      </c>
      <c r="K561" s="36">
        <f t="shared" ca="1" si="42"/>
        <v>10.692103915575384</v>
      </c>
      <c r="L561" s="46">
        <f ca="1">IF(E561="","",IF(ISERROR(IF(行业估值!$E$7="最新年报",[1]!EM_S_STM07_BS(E561,140,LEFT(RIGHT($L$1,5),4)&amp;"-12-31",1)/100000000,[1]!EM_S_STM07_BS(E561,140,LEFT(RIGHT($L$1,11),10),1)/100000000)),0,IF(行业估值!$E$7="最新年报",[1]!EM_S_STM07_BS(E561,140,LEFT(RIGHT($L$1,5),4)&amp;"-12-31",1)/100000000,[1]!EM_S_STM07_BS(E561,140,LEFT(RIGHT($L$1,11),10),1)/100000000)))</f>
        <v>46.360133150000003</v>
      </c>
      <c r="M561" s="36">
        <f t="shared" ca="1" si="43"/>
        <v>0.78545189067042176</v>
      </c>
      <c r="N561" s="37">
        <f ca="1">IF(E561="","",IF(ISERROR([1]!EM_S_EST_NETPROFIT(E561,行业估值!$E$6,deadline)/100000000),"-",[1]!EM_S_EST_NETPROFIT(E561,行业估值!$E$6,deadline)/100000000))</f>
        <v>3</v>
      </c>
      <c r="O561" s="36">
        <f t="shared" ca="1" si="44"/>
        <v>12.137884744799999</v>
      </c>
      <c r="T561" s="64" t="s">
        <v>1189</v>
      </c>
      <c r="U561" s="64" t="s">
        <v>1190</v>
      </c>
    </row>
    <row r="562" spans="4:21">
      <c r="D562" s="45" t="str">
        <f>IF(AND(行业估值!$B$39=$G562,COUNTIF($G$2:$G$2552,$G562)&gt;=1),COUNTIF($G$2:G562,$G562),"")</f>
        <v/>
      </c>
      <c r="E562" s="65" t="str">
        <f t="shared" si="40"/>
        <v>002102.SZ</v>
      </c>
      <c r="F562" s="65" t="str">
        <f t="shared" si="41"/>
        <v>ST冠福</v>
      </c>
      <c r="G562" s="34" t="str">
        <f>IF(E562="","",IF(行业估值!$C$5="申万行业",[1]!EM_S_INFO_INDUSTRY_SW2014(E562,"1"),IF(行业估值!$C$5="证监会行业",[1]!EM_S_INFO_INDUSTRY_CSRC1(E562,"1"),[1]!EM_S_INFO_INDUSTRY_EM2016(E562,"1"))))</f>
        <v>商贸零售</v>
      </c>
      <c r="H562" s="34" t="str">
        <f>IF(E562="","",IF($H$1="上证50",[1]!EM_S_INFO_COMPINDEX(E562,"000016"),"")&amp;IF($H$1="上证180",[1]!EM_S_INFO_COMPINDEX(E562,"000010"),"")&amp;IF($H$1="沪深300",[1]!EM_S_INFO_COMPINDEX(E562,"000300"),"")&amp;IF(AND($H$1="上证A股",RIGHT(E562,2)="SH"),"是","")&amp;IF(AND($H$1="深证A股",RIGHT(E562,2)="SZ"),"是","")&amp;IF(AND($H$1="创业板",LEFT(E562,1)-3=0),"是","")&amp;IF(AND($H$1="全部A股",E562&lt;&gt;0),"是","")&amp;IF(AND($H$1="中小板",LEFT(E562,3)="002"),"是",""))</f>
        <v>是</v>
      </c>
      <c r="I562" s="46">
        <f ca="1">IF(E562="","",IF(OR([1]!EM_S_VAL_MV(E562,deadline)="",[1]!EM_S_VAL_MV(E562,deadline)="--",[1]!EM_S_VAL_MV(E562,deadline)="null"),0,[1]!EM_S_VAL_MV(E562,deadline)/100000000))</f>
        <v>53.466876686999996</v>
      </c>
      <c r="J562" s="46">
        <f ca="1">IF(E562="","",IF(RIGHT(LEFT($J$1,6),3)="TTM",[1]!EM_S_FA_PROFIT_TTM(E562,LEFT(RIGHT($J$1,11),10),1)/100000000,[1]!EM_S_STM07_IS(E562,61,LEFT(RIGHT($J$1,5),4)&amp;"-12-31",1)/100000000))</f>
        <v>-25.1288379095</v>
      </c>
      <c r="K562" s="36">
        <f t="shared" ca="1" si="42"/>
        <v>-2.1277098797627545</v>
      </c>
      <c r="L562" s="46">
        <f ca="1">IF(E562="","",IF(ISERROR(IF(行业估值!$E$7="最新年报",[1]!EM_S_STM07_BS(E562,140,LEFT(RIGHT($L$1,5),4)&amp;"-12-31",1)/100000000,[1]!EM_S_STM07_BS(E562,140,LEFT(RIGHT($L$1,11),10),1)/100000000)),0,IF(行业估值!$E$7="最新年报",[1]!EM_S_STM07_BS(E562,140,LEFT(RIGHT($L$1,5),4)&amp;"-12-31",1)/100000000,[1]!EM_S_STM07_BS(E562,140,LEFT(RIGHT($L$1,11),10),1)/100000000)))</f>
        <v>31.043763899400002</v>
      </c>
      <c r="M562" s="36">
        <f t="shared" ca="1" si="43"/>
        <v>1.7223065109071189</v>
      </c>
      <c r="N562" s="37" t="str">
        <f ca="1">IF(E562="","",IF(ISERROR([1]!EM_S_EST_NETPROFIT(E562,行业估值!$E$6,deadline)/100000000),"-",[1]!EM_S_EST_NETPROFIT(E562,行业估值!$E$6,deadline)/100000000))</f>
        <v>-</v>
      </c>
      <c r="O562" s="36" t="str">
        <f t="shared" ca="1" si="44"/>
        <v>-</v>
      </c>
      <c r="T562" s="64" t="s">
        <v>1191</v>
      </c>
      <c r="U562" s="64" t="s">
        <v>1192</v>
      </c>
    </row>
    <row r="563" spans="4:21">
      <c r="D563" s="45" t="str">
        <f>IF(AND(行业估值!$B$39=$G563,COUNTIF($G$2:$G$2552,$G563)&gt;=1),COUNTIF($G$2:G563,$G563),"")</f>
        <v/>
      </c>
      <c r="E563" s="65" t="str">
        <f t="shared" si="40"/>
        <v>002103.SZ</v>
      </c>
      <c r="F563" s="65" t="str">
        <f t="shared" si="41"/>
        <v>广博股份</v>
      </c>
      <c r="G563" s="34" t="str">
        <f>IF(E563="","",IF(行业估值!$C$5="申万行业",[1]!EM_S_INFO_INDUSTRY_SW2014(E563,"1"),IF(行业估值!$C$5="证监会行业",[1]!EM_S_INFO_INDUSTRY_CSRC1(E563,"1"),[1]!EM_S_INFO_INDUSTRY_EM2016(E563,"1"))))</f>
        <v>文化传媒</v>
      </c>
      <c r="H563" s="34" t="str">
        <f>IF(E563="","",IF($H$1="上证50",[1]!EM_S_INFO_COMPINDEX(E563,"000016"),"")&amp;IF($H$1="上证180",[1]!EM_S_INFO_COMPINDEX(E563,"000010"),"")&amp;IF($H$1="沪深300",[1]!EM_S_INFO_COMPINDEX(E563,"000300"),"")&amp;IF(AND($H$1="上证A股",RIGHT(E563,2)="SH"),"是","")&amp;IF(AND($H$1="深证A股",RIGHT(E563,2)="SZ"),"是","")&amp;IF(AND($H$1="创业板",LEFT(E563,1)-3=0),"是","")&amp;IF(AND($H$1="全部A股",E563&lt;&gt;0),"是","")&amp;IF(AND($H$1="中小板",LEFT(E563,3)="002"),"是",""))</f>
        <v>是</v>
      </c>
      <c r="I563" s="46">
        <f ca="1">IF(E563="","",IF(OR([1]!EM_S_VAL_MV(E563,deadline)="",[1]!EM_S_VAL_MV(E563,deadline)="--",[1]!EM_S_VAL_MV(E563,deadline)="null"),0,[1]!EM_S_VAL_MV(E563,deadline)/100000000))</f>
        <v>23.0253087882</v>
      </c>
      <c r="J563" s="46">
        <f ca="1">IF(E563="","",IF(RIGHT(LEFT($J$1,6),3)="TTM",[1]!EM_S_FA_PROFIT_TTM(E563,LEFT(RIGHT($J$1,11),10),1)/100000000,[1]!EM_S_STM07_IS(E563,61,LEFT(RIGHT($J$1,5),4)&amp;"-12-31",1)/100000000))</f>
        <v>-7.1706262696000005</v>
      </c>
      <c r="K563" s="36">
        <f t="shared" ca="1" si="42"/>
        <v>-3.2110596651531278</v>
      </c>
      <c r="L563" s="46">
        <f ca="1">IF(E563="","",IF(ISERROR(IF(行业估值!$E$7="最新年报",[1]!EM_S_STM07_BS(E563,140,LEFT(RIGHT($L$1,5),4)&amp;"-12-31",1)/100000000,[1]!EM_S_STM07_BS(E563,140,LEFT(RIGHT($L$1,11),10),1)/100000000)),0,IF(行业估值!$E$7="最新年报",[1]!EM_S_STM07_BS(E563,140,LEFT(RIGHT($L$1,5),4)&amp;"-12-31",1)/100000000,[1]!EM_S_STM07_BS(E563,140,LEFT(RIGHT($L$1,11),10),1)/100000000)))</f>
        <v>10.3772662929</v>
      </c>
      <c r="M563" s="36">
        <f t="shared" ca="1" si="43"/>
        <v>2.2188221963575936</v>
      </c>
      <c r="N563" s="37" t="str">
        <f ca="1">IF(E563="","",IF(ISERROR([1]!EM_S_EST_NETPROFIT(E563,行业估值!$E$6,deadline)/100000000),"-",[1]!EM_S_EST_NETPROFIT(E563,行业估值!$E$6,deadline)/100000000))</f>
        <v>-</v>
      </c>
      <c r="O563" s="36" t="str">
        <f t="shared" ca="1" si="44"/>
        <v>-</v>
      </c>
      <c r="T563" s="64" t="s">
        <v>1193</v>
      </c>
      <c r="U563" s="64" t="s">
        <v>1194</v>
      </c>
    </row>
    <row r="564" spans="4:21">
      <c r="D564" s="45" t="str">
        <f>IF(AND(行业估值!$B$39=$G564,COUNTIF($G$2:$G$2552,$G564)&gt;=1),COUNTIF($G$2:G564,$G564),"")</f>
        <v/>
      </c>
      <c r="E564" s="65" t="str">
        <f t="shared" si="40"/>
        <v>002104.SZ</v>
      </c>
      <c r="F564" s="65" t="str">
        <f t="shared" si="41"/>
        <v>恒宝股份</v>
      </c>
      <c r="G564" s="34" t="str">
        <f>IF(E564="","",IF(行业估值!$C$5="申万行业",[1]!EM_S_INFO_INDUSTRY_SW2014(E564,"1"),IF(行业估值!$C$5="证监会行业",[1]!EM_S_INFO_INDUSTRY_CSRC1(E564,"1"),[1]!EM_S_INFO_INDUSTRY_EM2016(E564,"1"))))</f>
        <v>信息技术</v>
      </c>
      <c r="H564" s="34" t="str">
        <f>IF(E564="","",IF($H$1="上证50",[1]!EM_S_INFO_COMPINDEX(E564,"000016"),"")&amp;IF($H$1="上证180",[1]!EM_S_INFO_COMPINDEX(E564,"000010"),"")&amp;IF($H$1="沪深300",[1]!EM_S_INFO_COMPINDEX(E564,"000300"),"")&amp;IF(AND($H$1="上证A股",RIGHT(E564,2)="SH"),"是","")&amp;IF(AND($H$1="深证A股",RIGHT(E564,2)="SZ"),"是","")&amp;IF(AND($H$1="创业板",LEFT(E564,1)-3=0),"是","")&amp;IF(AND($H$1="全部A股",E564&lt;&gt;0),"是","")&amp;IF(AND($H$1="中小板",LEFT(E564,3)="002"),"是",""))</f>
        <v>是</v>
      </c>
      <c r="I564" s="46">
        <f ca="1">IF(E564="","",IF(OR([1]!EM_S_VAL_MV(E564,deadline)="",[1]!EM_S_VAL_MV(E564,deadline)="--",[1]!EM_S_VAL_MV(E564,deadline)="null"),0,[1]!EM_S_VAL_MV(E564,deadline)/100000000))</f>
        <v>49.202647592399998</v>
      </c>
      <c r="J564" s="46">
        <f ca="1">IF(E564="","",IF(RIGHT(LEFT($J$1,6),3)="TTM",[1]!EM_S_FA_PROFIT_TTM(E564,LEFT(RIGHT($J$1,11),10),1)/100000000,[1]!EM_S_STM07_IS(E564,61,LEFT(RIGHT($J$1,5),4)&amp;"-12-31",1)/100000000))</f>
        <v>0.95659100480000003</v>
      </c>
      <c r="K564" s="36">
        <f t="shared" ca="1" si="42"/>
        <v>51.435406924704544</v>
      </c>
      <c r="L564" s="46">
        <f ca="1">IF(E564="","",IF(ISERROR(IF(行业估值!$E$7="最新年报",[1]!EM_S_STM07_BS(E564,140,LEFT(RIGHT($L$1,5),4)&amp;"-12-31",1)/100000000,[1]!EM_S_STM07_BS(E564,140,LEFT(RIGHT($L$1,11),10),1)/100000000)),0,IF(行业估值!$E$7="最新年报",[1]!EM_S_STM07_BS(E564,140,LEFT(RIGHT($L$1,5),4)&amp;"-12-31",1)/100000000,[1]!EM_S_STM07_BS(E564,140,LEFT(RIGHT($L$1,11),10),1)/100000000)))</f>
        <v>19.073347099599999</v>
      </c>
      <c r="M564" s="36">
        <f t="shared" ca="1" si="43"/>
        <v>2.5796546004991363</v>
      </c>
      <c r="N564" s="37" t="str">
        <f ca="1">IF(E564="","",IF(ISERROR([1]!EM_S_EST_NETPROFIT(E564,行业估值!$E$6,deadline)/100000000),"-",[1]!EM_S_EST_NETPROFIT(E564,行业估值!$E$6,deadline)/100000000))</f>
        <v>-</v>
      </c>
      <c r="O564" s="36" t="str">
        <f t="shared" ca="1" si="44"/>
        <v>-</v>
      </c>
      <c r="T564" s="64" t="s">
        <v>1195</v>
      </c>
      <c r="U564" s="64" t="s">
        <v>1196</v>
      </c>
    </row>
    <row r="565" spans="4:21">
      <c r="D565" s="45" t="str">
        <f>IF(AND(行业估值!$B$39=$G565,COUNTIF($G$2:$G$2552,$G565)&gt;=1),COUNTIF($G$2:G565,$G565),"")</f>
        <v/>
      </c>
      <c r="E565" s="65" t="str">
        <f t="shared" si="40"/>
        <v>002105.SZ</v>
      </c>
      <c r="F565" s="65" t="str">
        <f t="shared" si="41"/>
        <v>信隆健康</v>
      </c>
      <c r="G565" s="34" t="str">
        <f>IF(E565="","",IF(行业估值!$C$5="申万行业",[1]!EM_S_INFO_INDUSTRY_SW2014(E565,"1"),IF(行业估值!$C$5="证监会行业",[1]!EM_S_INFO_INDUSTRY_CSRC1(E565,"1"),[1]!EM_S_INFO_INDUSTRY_EM2016(E565,"1"))))</f>
        <v>交运设备</v>
      </c>
      <c r="H565" s="34" t="str">
        <f>IF(E565="","",IF($H$1="上证50",[1]!EM_S_INFO_COMPINDEX(E565,"000016"),"")&amp;IF($H$1="上证180",[1]!EM_S_INFO_COMPINDEX(E565,"000010"),"")&amp;IF($H$1="沪深300",[1]!EM_S_INFO_COMPINDEX(E565,"000300"),"")&amp;IF(AND($H$1="上证A股",RIGHT(E565,2)="SH"),"是","")&amp;IF(AND($H$1="深证A股",RIGHT(E565,2)="SZ"),"是","")&amp;IF(AND($H$1="创业板",LEFT(E565,1)-3=0),"是","")&amp;IF(AND($H$1="全部A股",E565&lt;&gt;0),"是","")&amp;IF(AND($H$1="中小板",LEFT(E565,3)="002"),"是",""))</f>
        <v>是</v>
      </c>
      <c r="I565" s="46">
        <f ca="1">IF(E565="","",IF(OR([1]!EM_S_VAL_MV(E565,deadline)="",[1]!EM_S_VAL_MV(E565,deadline)="--",[1]!EM_S_VAL_MV(E565,deadline)="null"),0,[1]!EM_S_VAL_MV(E565,deadline)/100000000))</f>
        <v>17.687999999999999</v>
      </c>
      <c r="J565" s="46">
        <f ca="1">IF(E565="","",IF(RIGHT(LEFT($J$1,6),3)="TTM",[1]!EM_S_FA_PROFIT_TTM(E565,LEFT(RIGHT($J$1,11),10),1)/100000000,[1]!EM_S_STM07_IS(E565,61,LEFT(RIGHT($J$1,5),4)&amp;"-12-31",1)/100000000))</f>
        <v>0.39240517990000001</v>
      </c>
      <c r="K565" s="36">
        <f t="shared" ca="1" si="42"/>
        <v>45.075857572796529</v>
      </c>
      <c r="L565" s="46">
        <f ca="1">IF(E565="","",IF(ISERROR(IF(行业估值!$E$7="最新年报",[1]!EM_S_STM07_BS(E565,140,LEFT(RIGHT($L$1,5),4)&amp;"-12-31",1)/100000000,[1]!EM_S_STM07_BS(E565,140,LEFT(RIGHT($L$1,11),10),1)/100000000)),0,IF(行业估值!$E$7="最新年报",[1]!EM_S_STM07_BS(E565,140,LEFT(RIGHT($L$1,5),4)&amp;"-12-31",1)/100000000,[1]!EM_S_STM07_BS(E565,140,LEFT(RIGHT($L$1,11),10),1)/100000000)))</f>
        <v>5.6209345978999998</v>
      </c>
      <c r="M565" s="36">
        <f t="shared" ca="1" si="43"/>
        <v>3.1468076512771197</v>
      </c>
      <c r="N565" s="37" t="str">
        <f ca="1">IF(E565="","",IF(ISERROR([1]!EM_S_EST_NETPROFIT(E565,行业估值!$E$6,deadline)/100000000),"-",[1]!EM_S_EST_NETPROFIT(E565,行业估值!$E$6,deadline)/100000000))</f>
        <v>-</v>
      </c>
      <c r="O565" s="36" t="str">
        <f t="shared" ca="1" si="44"/>
        <v>-</v>
      </c>
      <c r="T565" s="64" t="s">
        <v>1197</v>
      </c>
      <c r="U565" s="64" t="s">
        <v>1198</v>
      </c>
    </row>
    <row r="566" spans="4:21">
      <c r="D566" s="45" t="str">
        <f>IF(AND(行业估值!$B$39=$G566,COUNTIF($G$2:$G$2552,$G566)&gt;=1),COUNTIF($G$2:G566,$G566),"")</f>
        <v/>
      </c>
      <c r="E566" s="65" t="str">
        <f t="shared" si="40"/>
        <v>002106.SZ</v>
      </c>
      <c r="F566" s="65" t="str">
        <f t="shared" si="41"/>
        <v>莱宝高科</v>
      </c>
      <c r="G566" s="34" t="str">
        <f>IF(E566="","",IF(行业估值!$C$5="申万行业",[1]!EM_S_INFO_INDUSTRY_SW2014(E566,"1"),IF(行业估值!$C$5="证监会行业",[1]!EM_S_INFO_INDUSTRY_CSRC1(E566,"1"),[1]!EM_S_INFO_INDUSTRY_EM2016(E566,"1"))))</f>
        <v>电子设备</v>
      </c>
      <c r="H566" s="34" t="str">
        <f>IF(E566="","",IF($H$1="上证50",[1]!EM_S_INFO_COMPINDEX(E566,"000016"),"")&amp;IF($H$1="上证180",[1]!EM_S_INFO_COMPINDEX(E566,"000010"),"")&amp;IF($H$1="沪深300",[1]!EM_S_INFO_COMPINDEX(E566,"000300"),"")&amp;IF(AND($H$1="上证A股",RIGHT(E566,2)="SH"),"是","")&amp;IF(AND($H$1="深证A股",RIGHT(E566,2)="SZ"),"是","")&amp;IF(AND($H$1="创业板",LEFT(E566,1)-3=0),"是","")&amp;IF(AND($H$1="全部A股",E566&lt;&gt;0),"是","")&amp;IF(AND($H$1="中小板",LEFT(E566,3)="002"),"是",""))</f>
        <v>是</v>
      </c>
      <c r="I566" s="46">
        <f ca="1">IF(E566="","",IF(OR([1]!EM_S_VAL_MV(E566,deadline)="",[1]!EM_S_VAL_MV(E566,deadline)="--",[1]!EM_S_VAL_MV(E566,deadline)="null"),0,[1]!EM_S_VAL_MV(E566,deadline)/100000000))</f>
        <v>60.135536832</v>
      </c>
      <c r="J566" s="46">
        <f ca="1">IF(E566="","",IF(RIGHT(LEFT($J$1,6),3)="TTM",[1]!EM_S_FA_PROFIT_TTM(E566,LEFT(RIGHT($J$1,11),10),1)/100000000,[1]!EM_S_STM07_IS(E566,61,LEFT(RIGHT($J$1,5),4)&amp;"-12-31",1)/100000000))</f>
        <v>2.8191072020999997</v>
      </c>
      <c r="K566" s="36">
        <f t="shared" ca="1" si="42"/>
        <v>21.331411869404626</v>
      </c>
      <c r="L566" s="46">
        <f ca="1">IF(E566="","",IF(ISERROR(IF(行业估值!$E$7="最新年报",[1]!EM_S_STM07_BS(E566,140,LEFT(RIGHT($L$1,5),4)&amp;"-12-31",1)/100000000,[1]!EM_S_STM07_BS(E566,140,LEFT(RIGHT($L$1,11),10),1)/100000000)),0,IF(行业估值!$E$7="最新年报",[1]!EM_S_STM07_BS(E566,140,LEFT(RIGHT($L$1,5),4)&amp;"-12-31",1)/100000000,[1]!EM_S_STM07_BS(E566,140,LEFT(RIGHT($L$1,11),10),1)/100000000)))</f>
        <v>40.017184150600002</v>
      </c>
      <c r="M566" s="36">
        <f t="shared" ca="1" si="43"/>
        <v>1.5027428368194755</v>
      </c>
      <c r="N566" s="37">
        <f ca="1">IF(E566="","",IF(ISERROR([1]!EM_S_EST_NETPROFIT(E566,行业估值!$E$6,deadline)/100000000),"-",[1]!EM_S_EST_NETPROFIT(E566,行业估值!$E$6,deadline)/100000000))</f>
        <v>2.601</v>
      </c>
      <c r="O566" s="36">
        <f t="shared" ca="1" si="44"/>
        <v>23.120160258362169</v>
      </c>
      <c r="T566" s="64" t="s">
        <v>1199</v>
      </c>
      <c r="U566" s="64" t="s">
        <v>1200</v>
      </c>
    </row>
    <row r="567" spans="4:21">
      <c r="D567" s="45" t="str">
        <f>IF(AND(行业估值!$B$39=$G567,COUNTIF($G$2:$G$2552,$G567)&gt;=1),COUNTIF($G$2:G567,$G567),"")</f>
        <v/>
      </c>
      <c r="E567" s="65" t="str">
        <f t="shared" si="40"/>
        <v>002107.SZ</v>
      </c>
      <c r="F567" s="65" t="str">
        <f t="shared" si="41"/>
        <v>沃华医药</v>
      </c>
      <c r="G567" s="34" t="str">
        <f>IF(E567="","",IF(行业估值!$C$5="申万行业",[1]!EM_S_INFO_INDUSTRY_SW2014(E567,"1"),IF(行业估值!$C$5="证监会行业",[1]!EM_S_INFO_INDUSTRY_CSRC1(E567,"1"),[1]!EM_S_INFO_INDUSTRY_EM2016(E567,"1"))))</f>
        <v>医药生物</v>
      </c>
      <c r="H567" s="34" t="str">
        <f>IF(E567="","",IF($H$1="上证50",[1]!EM_S_INFO_COMPINDEX(E567,"000016"),"")&amp;IF($H$1="上证180",[1]!EM_S_INFO_COMPINDEX(E567,"000010"),"")&amp;IF($H$1="沪深300",[1]!EM_S_INFO_COMPINDEX(E567,"000300"),"")&amp;IF(AND($H$1="上证A股",RIGHT(E567,2)="SH"),"是","")&amp;IF(AND($H$1="深证A股",RIGHT(E567,2)="SZ"),"是","")&amp;IF(AND($H$1="创业板",LEFT(E567,1)-3=0),"是","")&amp;IF(AND($H$1="全部A股",E567&lt;&gt;0),"是","")&amp;IF(AND($H$1="中小板",LEFT(E567,3)="002"),"是",""))</f>
        <v>是</v>
      </c>
      <c r="I567" s="46">
        <f ca="1">IF(E567="","",IF(OR([1]!EM_S_VAL_MV(E567,deadline)="",[1]!EM_S_VAL_MV(E567,deadline)="--",[1]!EM_S_VAL_MV(E567,deadline)="null"),0,[1]!EM_S_VAL_MV(E567,deadline)/100000000))</f>
        <v>26.515566</v>
      </c>
      <c r="J567" s="46">
        <f ca="1">IF(E567="","",IF(RIGHT(LEFT($J$1,6),3)="TTM",[1]!EM_S_FA_PROFIT_TTM(E567,LEFT(RIGHT($J$1,11),10),1)/100000000,[1]!EM_S_STM07_IS(E567,61,LEFT(RIGHT($J$1,5),4)&amp;"-12-31",1)/100000000))</f>
        <v>0.39275215149999998</v>
      </c>
      <c r="K567" s="36">
        <f t="shared" ca="1" si="42"/>
        <v>67.512210687405997</v>
      </c>
      <c r="L567" s="46">
        <f ca="1">IF(E567="","",IF(ISERROR(IF(行业估值!$E$7="最新年报",[1]!EM_S_STM07_BS(E567,140,LEFT(RIGHT($L$1,5),4)&amp;"-12-31",1)/100000000,[1]!EM_S_STM07_BS(E567,140,LEFT(RIGHT($L$1,11),10),1)/100000000)),0,IF(行业估值!$E$7="最新年报",[1]!EM_S_STM07_BS(E567,140,LEFT(RIGHT($L$1,5),4)&amp;"-12-31",1)/100000000,[1]!EM_S_STM07_BS(E567,140,LEFT(RIGHT($L$1,11),10),1)/100000000)))</f>
        <v>6.2791697745000006</v>
      </c>
      <c r="M567" s="36">
        <f t="shared" ca="1" si="43"/>
        <v>4.2227821435376605</v>
      </c>
      <c r="N567" s="37" t="str">
        <f ca="1">IF(E567="","",IF(ISERROR([1]!EM_S_EST_NETPROFIT(E567,行业估值!$E$6,deadline)/100000000),"-",[1]!EM_S_EST_NETPROFIT(E567,行业估值!$E$6,deadline)/100000000))</f>
        <v>-</v>
      </c>
      <c r="O567" s="36" t="str">
        <f t="shared" ca="1" si="44"/>
        <v>-</v>
      </c>
      <c r="T567" s="64" t="s">
        <v>1201</v>
      </c>
      <c r="U567" s="64" t="s">
        <v>1202</v>
      </c>
    </row>
    <row r="568" spans="4:21">
      <c r="D568" s="45" t="str">
        <f>IF(AND(行业估值!$B$39=$G568,COUNTIF($G$2:$G$2552,$G568)&gt;=1),COUNTIF($G$2:G568,$G568),"")</f>
        <v/>
      </c>
      <c r="E568" s="65" t="str">
        <f t="shared" si="40"/>
        <v>002108.SZ</v>
      </c>
      <c r="F568" s="65" t="str">
        <f t="shared" si="41"/>
        <v>沧州明珠</v>
      </c>
      <c r="G568" s="34" t="str">
        <f>IF(E568="","",IF(行业估值!$C$5="申万行业",[1]!EM_S_INFO_INDUSTRY_SW2014(E568,"1"),IF(行业估值!$C$5="证监会行业",[1]!EM_S_INFO_INDUSTRY_CSRC1(E568,"1"),[1]!EM_S_INFO_INDUSTRY_EM2016(E568,"1"))))</f>
        <v>建材</v>
      </c>
      <c r="H568" s="34" t="str">
        <f>IF(E568="","",IF($H$1="上证50",[1]!EM_S_INFO_COMPINDEX(E568,"000016"),"")&amp;IF($H$1="上证180",[1]!EM_S_INFO_COMPINDEX(E568,"000010"),"")&amp;IF($H$1="沪深300",[1]!EM_S_INFO_COMPINDEX(E568,"000300"),"")&amp;IF(AND($H$1="上证A股",RIGHT(E568,2)="SH"),"是","")&amp;IF(AND($H$1="深证A股",RIGHT(E568,2)="SZ"),"是","")&amp;IF(AND($H$1="创业板",LEFT(E568,1)-3=0),"是","")&amp;IF(AND($H$1="全部A股",E568&lt;&gt;0),"是","")&amp;IF(AND($H$1="中小板",LEFT(E568,3)="002"),"是",""))</f>
        <v>是</v>
      </c>
      <c r="I568" s="46">
        <f ca="1">IF(E568="","",IF(OR([1]!EM_S_VAL_MV(E568,deadline)="",[1]!EM_S_VAL_MV(E568,deadline)="--",[1]!EM_S_VAL_MV(E568,deadline)="null"),0,[1]!EM_S_VAL_MV(E568,deadline)/100000000))</f>
        <v>53.597534722200002</v>
      </c>
      <c r="J568" s="46">
        <f ca="1">IF(E568="","",IF(RIGHT(LEFT($J$1,6),3)="TTM",[1]!EM_S_FA_PROFIT_TTM(E568,LEFT(RIGHT($J$1,11),10),1)/100000000,[1]!EM_S_STM07_IS(E568,61,LEFT(RIGHT($J$1,5),4)&amp;"-12-31",1)/100000000))</f>
        <v>1.4902339461</v>
      </c>
      <c r="K568" s="36">
        <f t="shared" ca="1" si="42"/>
        <v>35.965852786045325</v>
      </c>
      <c r="L568" s="46">
        <f ca="1">IF(E568="","",IF(ISERROR(IF(行业估值!$E$7="最新年报",[1]!EM_S_STM07_BS(E568,140,LEFT(RIGHT($L$1,5),4)&amp;"-12-31",1)/100000000,[1]!EM_S_STM07_BS(E568,140,LEFT(RIGHT($L$1,11),10),1)/100000000)),0,IF(行业估值!$E$7="最新年报",[1]!EM_S_STM07_BS(E568,140,LEFT(RIGHT($L$1,5),4)&amp;"-12-31",1)/100000000,[1]!EM_S_STM07_BS(E568,140,LEFT(RIGHT($L$1,11),10),1)/100000000)))</f>
        <v>32.677494253600003</v>
      </c>
      <c r="M568" s="36">
        <f t="shared" ca="1" si="43"/>
        <v>1.6401972044198367</v>
      </c>
      <c r="N568" s="37">
        <f ca="1">IF(E568="","",IF(ISERROR([1]!EM_S_EST_NETPROFIT(E568,行业估值!$E$6,deadline)/100000000),"-",[1]!EM_S_EST_NETPROFIT(E568,行业估值!$E$6,deadline)/100000000))</f>
        <v>2.1</v>
      </c>
      <c r="O568" s="36">
        <f t="shared" ca="1" si="44"/>
        <v>25.522635581999999</v>
      </c>
      <c r="T568" s="64" t="s">
        <v>1203</v>
      </c>
      <c r="U568" s="64" t="s">
        <v>1204</v>
      </c>
    </row>
    <row r="569" spans="4:21">
      <c r="D569" s="45" t="str">
        <f>IF(AND(行业估值!$B$39=$G569,COUNTIF($G$2:$G$2552,$G569)&gt;=1),COUNTIF($G$2:G569,$G569),"")</f>
        <v/>
      </c>
      <c r="E569" s="65" t="str">
        <f t="shared" si="40"/>
        <v>002109.SZ</v>
      </c>
      <c r="F569" s="65" t="str">
        <f t="shared" si="41"/>
        <v>兴化股份</v>
      </c>
      <c r="G569" s="34" t="str">
        <f>IF(E569="","",IF(行业估值!$C$5="申万行业",[1]!EM_S_INFO_INDUSTRY_SW2014(E569,"1"),IF(行业估值!$C$5="证监会行业",[1]!EM_S_INFO_INDUSTRY_CSRC1(E569,"1"),[1]!EM_S_INFO_INDUSTRY_EM2016(E569,"1"))))</f>
        <v>基础化工</v>
      </c>
      <c r="H569" s="34" t="str">
        <f>IF(E569="","",IF($H$1="上证50",[1]!EM_S_INFO_COMPINDEX(E569,"000016"),"")&amp;IF($H$1="上证180",[1]!EM_S_INFO_COMPINDEX(E569,"000010"),"")&amp;IF($H$1="沪深300",[1]!EM_S_INFO_COMPINDEX(E569,"000300"),"")&amp;IF(AND($H$1="上证A股",RIGHT(E569,2)="SH"),"是","")&amp;IF(AND($H$1="深证A股",RIGHT(E569,2)="SZ"),"是","")&amp;IF(AND($H$1="创业板",LEFT(E569,1)-3=0),"是","")&amp;IF(AND($H$1="全部A股",E569&lt;&gt;0),"是","")&amp;IF(AND($H$1="中小板",LEFT(E569,3)="002"),"是",""))</f>
        <v>是</v>
      </c>
      <c r="I569" s="46">
        <f ca="1">IF(E569="","",IF(OR([1]!EM_S_VAL_MV(E569,deadline)="",[1]!EM_S_VAL_MV(E569,deadline)="--",[1]!EM_S_VAL_MV(E569,deadline)="null"),0,[1]!EM_S_VAL_MV(E569,deadline)/100000000))</f>
        <v>34.431294600299999</v>
      </c>
      <c r="J569" s="46">
        <f ca="1">IF(E569="","",IF(RIGHT(LEFT($J$1,6),3)="TTM",[1]!EM_S_FA_PROFIT_TTM(E569,LEFT(RIGHT($J$1,11),10),1)/100000000,[1]!EM_S_STM07_IS(E569,61,LEFT(RIGHT($J$1,5),4)&amp;"-12-31",1)/100000000))</f>
        <v>1.5753877518000001</v>
      </c>
      <c r="K569" s="36">
        <f t="shared" ca="1" si="42"/>
        <v>21.855758724136095</v>
      </c>
      <c r="L569" s="46">
        <f ca="1">IF(E569="","",IF(ISERROR(IF(行业估值!$E$7="最新年报",[1]!EM_S_STM07_BS(E569,140,LEFT(RIGHT($L$1,5),4)&amp;"-12-31",1)/100000000,[1]!EM_S_STM07_BS(E569,140,LEFT(RIGHT($L$1,11),10),1)/100000000)),0,IF(行业估值!$E$7="最新年报",[1]!EM_S_STM07_BS(E569,140,LEFT(RIGHT($L$1,5),4)&amp;"-12-31",1)/100000000,[1]!EM_S_STM07_BS(E569,140,LEFT(RIGHT($L$1,11),10),1)/100000000)))</f>
        <v>36.945779892899999</v>
      </c>
      <c r="M569" s="36">
        <f t="shared" ca="1" si="43"/>
        <v>0.93194120411345771</v>
      </c>
      <c r="N569" s="37" t="str">
        <f ca="1">IF(E569="","",IF(ISERROR([1]!EM_S_EST_NETPROFIT(E569,行业估值!$E$6,deadline)/100000000),"-",[1]!EM_S_EST_NETPROFIT(E569,行业估值!$E$6,deadline)/100000000))</f>
        <v>-</v>
      </c>
      <c r="O569" s="36" t="str">
        <f t="shared" ca="1" si="44"/>
        <v>-</v>
      </c>
      <c r="T569" s="64" t="s">
        <v>1205</v>
      </c>
      <c r="U569" s="64" t="s">
        <v>1206</v>
      </c>
    </row>
    <row r="570" spans="4:21">
      <c r="D570" s="45" t="str">
        <f>IF(AND(行业估值!$B$39=$G570,COUNTIF($G$2:$G$2552,$G570)&gt;=1),COUNTIF($G$2:G570,$G570),"")</f>
        <v/>
      </c>
      <c r="E570" s="65" t="str">
        <f t="shared" si="40"/>
        <v>002110.SZ</v>
      </c>
      <c r="F570" s="65" t="str">
        <f t="shared" si="41"/>
        <v>三钢闽光</v>
      </c>
      <c r="G570" s="34" t="str">
        <f>IF(E570="","",IF(行业估值!$C$5="申万行业",[1]!EM_S_INFO_INDUSTRY_SW2014(E570,"1"),IF(行业估值!$C$5="证监会行业",[1]!EM_S_INFO_INDUSTRY_CSRC1(E570,"1"),[1]!EM_S_INFO_INDUSTRY_EM2016(E570,"1"))))</f>
        <v>钢铁</v>
      </c>
      <c r="H570" s="34" t="str">
        <f>IF(E570="","",IF($H$1="上证50",[1]!EM_S_INFO_COMPINDEX(E570,"000016"),"")&amp;IF($H$1="上证180",[1]!EM_S_INFO_COMPINDEX(E570,"000010"),"")&amp;IF($H$1="沪深300",[1]!EM_S_INFO_COMPINDEX(E570,"000300"),"")&amp;IF(AND($H$1="上证A股",RIGHT(E570,2)="SH"),"是","")&amp;IF(AND($H$1="深证A股",RIGHT(E570,2)="SZ"),"是","")&amp;IF(AND($H$1="创业板",LEFT(E570,1)-3=0),"是","")&amp;IF(AND($H$1="全部A股",E570&lt;&gt;0),"是","")&amp;IF(AND($H$1="中小板",LEFT(E570,3)="002"),"是",""))</f>
        <v>是</v>
      </c>
      <c r="I570" s="46">
        <f ca="1">IF(E570="","",IF(OR([1]!EM_S_VAL_MV(E570,deadline)="",[1]!EM_S_VAL_MV(E570,deadline)="--",[1]!EM_S_VAL_MV(E570,deadline)="null"),0,[1]!EM_S_VAL_MV(E570,deadline)/100000000))</f>
        <v>214.75807844880001</v>
      </c>
      <c r="J570" s="46">
        <f ca="1">IF(E570="","",IF(RIGHT(LEFT($J$1,6),3)="TTM",[1]!EM_S_FA_PROFIT_TTM(E570,LEFT(RIGHT($J$1,11),10),1)/100000000,[1]!EM_S_STM07_IS(E570,61,LEFT(RIGHT($J$1,5),4)&amp;"-12-31",1)/100000000))</f>
        <v>41.636466929199997</v>
      </c>
      <c r="K570" s="36">
        <f t="shared" ca="1" si="42"/>
        <v>5.157932319617359</v>
      </c>
      <c r="L570" s="46">
        <f ca="1">IF(E570="","",IF(ISERROR(IF(行业估值!$E$7="最新年报",[1]!EM_S_STM07_BS(E570,140,LEFT(RIGHT($L$1,5),4)&amp;"-12-31",1)/100000000,[1]!EM_S_STM07_BS(E570,140,LEFT(RIGHT($L$1,11),10),1)/100000000)),0,IF(行业估值!$E$7="最新年报",[1]!EM_S_STM07_BS(E570,140,LEFT(RIGHT($L$1,5),4)&amp;"-12-31",1)/100000000,[1]!EM_S_STM07_BS(E570,140,LEFT(RIGHT($L$1,11),10),1)/100000000)))</f>
        <v>178.72726747669998</v>
      </c>
      <c r="M570" s="36">
        <f t="shared" ca="1" si="43"/>
        <v>1.2015966085130083</v>
      </c>
      <c r="N570" s="37">
        <f ca="1">IF(E570="","",IF(ISERROR([1]!EM_S_EST_NETPROFIT(E570,行业估值!$E$6,deadline)/100000000),"-",[1]!EM_S_EST_NETPROFIT(E570,行业估值!$E$6,deadline)/100000000))</f>
        <v>38.57992307692308</v>
      </c>
      <c r="O570" s="36">
        <f t="shared" ca="1" si="44"/>
        <v>5.5665761183764371</v>
      </c>
      <c r="T570" s="64" t="s">
        <v>1207</v>
      </c>
      <c r="U570" s="64" t="s">
        <v>1208</v>
      </c>
    </row>
    <row r="571" spans="4:21">
      <c r="D571" s="45">
        <f>IF(AND(行业估值!$B$39=$G571,COUNTIF($G$2:$G$2552,$G571)&gt;=1),COUNTIF($G$2:G571,$G571),"")</f>
        <v>32</v>
      </c>
      <c r="E571" s="65" t="str">
        <f t="shared" si="40"/>
        <v>002111.SZ</v>
      </c>
      <c r="F571" s="65" t="str">
        <f t="shared" si="41"/>
        <v>威海广泰</v>
      </c>
      <c r="G571" s="34" t="str">
        <f>IF(E571="","",IF(行业估值!$C$5="申万行业",[1]!EM_S_INFO_INDUSTRY_SW2014(E571,"1"),IF(行业估值!$C$5="证监会行业",[1]!EM_S_INFO_INDUSTRY_CSRC1(E571,"1"),[1]!EM_S_INFO_INDUSTRY_EM2016(E571,"1"))))</f>
        <v>机械设备</v>
      </c>
      <c r="H571" s="34" t="str">
        <f>IF(E571="","",IF($H$1="上证50",[1]!EM_S_INFO_COMPINDEX(E571,"000016"),"")&amp;IF($H$1="上证180",[1]!EM_S_INFO_COMPINDEX(E571,"000010"),"")&amp;IF($H$1="沪深300",[1]!EM_S_INFO_COMPINDEX(E571,"000300"),"")&amp;IF(AND($H$1="上证A股",RIGHT(E571,2)="SH"),"是","")&amp;IF(AND($H$1="深证A股",RIGHT(E571,2)="SZ"),"是","")&amp;IF(AND($H$1="创业板",LEFT(E571,1)-3=0),"是","")&amp;IF(AND($H$1="全部A股",E571&lt;&gt;0),"是","")&amp;IF(AND($H$1="中小板",LEFT(E571,3)="002"),"是",""))</f>
        <v>是</v>
      </c>
      <c r="I571" s="46">
        <f ca="1">IF(E571="","",IF(OR([1]!EM_S_VAL_MV(E571,deadline)="",[1]!EM_S_VAL_MV(E571,deadline)="--",[1]!EM_S_VAL_MV(E571,deadline)="null"),0,[1]!EM_S_VAL_MV(E571,deadline)/100000000))</f>
        <v>53.990409065600005</v>
      </c>
      <c r="J571" s="46">
        <f ca="1">IF(E571="","",IF(RIGHT(LEFT($J$1,6),3)="TTM",[1]!EM_S_FA_PROFIT_TTM(E571,LEFT(RIGHT($J$1,11),10),1)/100000000,[1]!EM_S_STM07_IS(E571,61,LEFT(RIGHT($J$1,5),4)&amp;"-12-31",1)/100000000))</f>
        <v>3.2852221231000001</v>
      </c>
      <c r="K571" s="36">
        <f t="shared" ca="1" si="42"/>
        <v>16.434325303597308</v>
      </c>
      <c r="L571" s="46">
        <f ca="1">IF(E571="","",IF(ISERROR(IF(行业估值!$E$7="最新年报",[1]!EM_S_STM07_BS(E571,140,LEFT(RIGHT($L$1,5),4)&amp;"-12-31",1)/100000000,[1]!EM_S_STM07_BS(E571,140,LEFT(RIGHT($L$1,11),10),1)/100000000)),0,IF(行业估值!$E$7="最新年报",[1]!EM_S_STM07_BS(E571,140,LEFT(RIGHT($L$1,5),4)&amp;"-12-31",1)/100000000,[1]!EM_S_STM07_BS(E571,140,LEFT(RIGHT($L$1,11),10),1)/100000000)))</f>
        <v>28.4241295307</v>
      </c>
      <c r="M571" s="36">
        <f t="shared" ca="1" si="43"/>
        <v>1.8994569035891382</v>
      </c>
      <c r="N571" s="37">
        <f ca="1">IF(E571="","",IF(ISERROR([1]!EM_S_EST_NETPROFIT(E571,行业估值!$E$6,deadline)/100000000),"-",[1]!EM_S_EST_NETPROFIT(E571,行业估值!$E$6,deadline)/100000000))</f>
        <v>3.1833</v>
      </c>
      <c r="O571" s="36">
        <f t="shared" ca="1" si="44"/>
        <v>16.960515523387681</v>
      </c>
      <c r="T571" s="64" t="s">
        <v>1209</v>
      </c>
      <c r="U571" s="64" t="s">
        <v>1210</v>
      </c>
    </row>
    <row r="572" spans="4:21">
      <c r="D572" s="45" t="str">
        <f>IF(AND(行业估值!$B$39=$G572,COUNTIF($G$2:$G$2552,$G572)&gt;=1),COUNTIF($G$2:G572,$G572),"")</f>
        <v/>
      </c>
      <c r="E572" s="65" t="str">
        <f t="shared" si="40"/>
        <v>002112.SZ</v>
      </c>
      <c r="F572" s="65" t="str">
        <f t="shared" si="41"/>
        <v>三变科技</v>
      </c>
      <c r="G572" s="34" t="str">
        <f>IF(E572="","",IF(行业估值!$C$5="申万行业",[1]!EM_S_INFO_INDUSTRY_SW2014(E572,"1"),IF(行业估值!$C$5="证监会行业",[1]!EM_S_INFO_INDUSTRY_CSRC1(E572,"1"),[1]!EM_S_INFO_INDUSTRY_EM2016(E572,"1"))))</f>
        <v>电气设备</v>
      </c>
      <c r="H572" s="34" t="str">
        <f>IF(E572="","",IF($H$1="上证50",[1]!EM_S_INFO_COMPINDEX(E572,"000016"),"")&amp;IF($H$1="上证180",[1]!EM_S_INFO_COMPINDEX(E572,"000010"),"")&amp;IF($H$1="沪深300",[1]!EM_S_INFO_COMPINDEX(E572,"000300"),"")&amp;IF(AND($H$1="上证A股",RIGHT(E572,2)="SH"),"是","")&amp;IF(AND($H$1="深证A股",RIGHT(E572,2)="SZ"),"是","")&amp;IF(AND($H$1="创业板",LEFT(E572,1)-3=0),"是","")&amp;IF(AND($H$1="全部A股",E572&lt;&gt;0),"是","")&amp;IF(AND($H$1="中小板",LEFT(E572,3)="002"),"是",""))</f>
        <v>是</v>
      </c>
      <c r="I572" s="46">
        <f ca="1">IF(E572="","",IF(OR([1]!EM_S_VAL_MV(E572,deadline)="",[1]!EM_S_VAL_MV(E572,deadline)="--",[1]!EM_S_VAL_MV(E572,deadline)="null"),0,[1]!EM_S_VAL_MV(E572,deadline)/100000000))</f>
        <v>13.14432</v>
      </c>
      <c r="J572" s="46">
        <f ca="1">IF(E572="","",IF(RIGHT(LEFT($J$1,6),3)="TTM",[1]!EM_S_FA_PROFIT_TTM(E572,LEFT(RIGHT($J$1,11),10),1)/100000000,[1]!EM_S_STM07_IS(E572,61,LEFT(RIGHT($J$1,5),4)&amp;"-12-31",1)/100000000))</f>
        <v>0.56400179090000002</v>
      </c>
      <c r="K572" s="36">
        <f t="shared" ca="1" si="42"/>
        <v>23.305457911800399</v>
      </c>
      <c r="L572" s="46">
        <f ca="1">IF(E572="","",IF(ISERROR(IF(行业估值!$E$7="最新年报",[1]!EM_S_STM07_BS(E572,140,LEFT(RIGHT($L$1,5),4)&amp;"-12-31",1)/100000000,[1]!EM_S_STM07_BS(E572,140,LEFT(RIGHT($L$1,11),10),1)/100000000)),0,IF(行业估值!$E$7="最新年报",[1]!EM_S_STM07_BS(E572,140,LEFT(RIGHT($L$1,5),4)&amp;"-12-31",1)/100000000,[1]!EM_S_STM07_BS(E572,140,LEFT(RIGHT($L$1,11),10),1)/100000000)))</f>
        <v>3.8970200967999999</v>
      </c>
      <c r="M572" s="36">
        <f t="shared" ca="1" si="43"/>
        <v>3.3729156313033464</v>
      </c>
      <c r="N572" s="37" t="str">
        <f ca="1">IF(E572="","",IF(ISERROR([1]!EM_S_EST_NETPROFIT(E572,行业估值!$E$6,deadline)/100000000),"-",[1]!EM_S_EST_NETPROFIT(E572,行业估值!$E$6,deadline)/100000000))</f>
        <v>-</v>
      </c>
      <c r="O572" s="36" t="str">
        <f t="shared" ca="1" si="44"/>
        <v>-</v>
      </c>
      <c r="T572" s="64" t="s">
        <v>1211</v>
      </c>
      <c r="U572" s="64" t="s">
        <v>1212</v>
      </c>
    </row>
    <row r="573" spans="4:21">
      <c r="D573" s="45" t="str">
        <f>IF(AND(行业估值!$B$39=$G573,COUNTIF($G$2:$G$2552,$G573)&gt;=1),COUNTIF($G$2:G573,$G573),"")</f>
        <v/>
      </c>
      <c r="E573" s="65" t="str">
        <f t="shared" si="40"/>
        <v>002113.SZ</v>
      </c>
      <c r="F573" s="65" t="str">
        <f t="shared" si="41"/>
        <v>ST天润</v>
      </c>
      <c r="G573" s="34" t="str">
        <f>IF(E573="","",IF(行业估值!$C$5="申万行业",[1]!EM_S_INFO_INDUSTRY_SW2014(E573,"1"),IF(行业估值!$C$5="证监会行业",[1]!EM_S_INFO_INDUSTRY_CSRC1(E573,"1"),[1]!EM_S_INFO_INDUSTRY_EM2016(E573,"1"))))</f>
        <v>互联网</v>
      </c>
      <c r="H573" s="34" t="str">
        <f>IF(E573="","",IF($H$1="上证50",[1]!EM_S_INFO_COMPINDEX(E573,"000016"),"")&amp;IF($H$1="上证180",[1]!EM_S_INFO_COMPINDEX(E573,"000010"),"")&amp;IF($H$1="沪深300",[1]!EM_S_INFO_COMPINDEX(E573,"000300"),"")&amp;IF(AND($H$1="上证A股",RIGHT(E573,2)="SH"),"是","")&amp;IF(AND($H$1="深证A股",RIGHT(E573,2)="SZ"),"是","")&amp;IF(AND($H$1="创业板",LEFT(E573,1)-3=0),"是","")&amp;IF(AND($H$1="全部A股",E573&lt;&gt;0),"是","")&amp;IF(AND($H$1="中小板",LEFT(E573,3)="002"),"是",""))</f>
        <v>是</v>
      </c>
      <c r="I573" s="46">
        <f ca="1">IF(E573="","",IF(OR([1]!EM_S_VAL_MV(E573,deadline)="",[1]!EM_S_VAL_MV(E573,deadline)="--",[1]!EM_S_VAL_MV(E573,deadline)="null"),0,[1]!EM_S_VAL_MV(E573,deadline)/100000000))</f>
        <v>26.362318395999999</v>
      </c>
      <c r="J573" s="46">
        <f ca="1">IF(E573="","",IF(RIGHT(LEFT($J$1,6),3)="TTM",[1]!EM_S_FA_PROFIT_TTM(E573,LEFT(RIGHT($J$1,11),10),1)/100000000,[1]!EM_S_STM07_IS(E573,61,LEFT(RIGHT($J$1,5),4)&amp;"-12-31",1)/100000000))</f>
        <v>0.16092947900000001</v>
      </c>
      <c r="K573" s="36">
        <f t="shared" ca="1" si="42"/>
        <v>163.81286113528023</v>
      </c>
      <c r="L573" s="46">
        <f ca="1">IF(E573="","",IF(ISERROR(IF(行业估值!$E$7="最新年报",[1]!EM_S_STM07_BS(E573,140,LEFT(RIGHT($L$1,5),4)&amp;"-12-31",1)/100000000,[1]!EM_S_STM07_BS(E573,140,LEFT(RIGHT($L$1,11),10),1)/100000000)),0,IF(行业估值!$E$7="最新年报",[1]!EM_S_STM07_BS(E573,140,LEFT(RIGHT($L$1,5),4)&amp;"-12-31",1)/100000000,[1]!EM_S_STM07_BS(E573,140,LEFT(RIGHT($L$1,11),10),1)/100000000)))</f>
        <v>24.107588732600004</v>
      </c>
      <c r="M573" s="36">
        <f t="shared" ca="1" si="43"/>
        <v>1.0935277969277362</v>
      </c>
      <c r="N573" s="37" t="str">
        <f ca="1">IF(E573="","",IF(ISERROR([1]!EM_S_EST_NETPROFIT(E573,行业估值!$E$6,deadline)/100000000),"-",[1]!EM_S_EST_NETPROFIT(E573,行业估值!$E$6,deadline)/100000000))</f>
        <v>-</v>
      </c>
      <c r="O573" s="36" t="str">
        <f t="shared" ca="1" si="44"/>
        <v>-</v>
      </c>
      <c r="T573" s="64" t="s">
        <v>1213</v>
      </c>
      <c r="U573" s="64" t="s">
        <v>1214</v>
      </c>
    </row>
    <row r="574" spans="4:21">
      <c r="D574" s="45" t="str">
        <f>IF(AND(行业估值!$B$39=$G574,COUNTIF($G$2:$G$2552,$G574)&gt;=1),COUNTIF($G$2:G574,$G574),"")</f>
        <v/>
      </c>
      <c r="E574" s="65" t="str">
        <f t="shared" si="40"/>
        <v>002114.SZ</v>
      </c>
      <c r="F574" s="65" t="str">
        <f t="shared" si="41"/>
        <v>罗平锌电</v>
      </c>
      <c r="G574" s="34" t="str">
        <f>IF(E574="","",IF(行业估值!$C$5="申万行业",[1]!EM_S_INFO_INDUSTRY_SW2014(E574,"1"),IF(行业估值!$C$5="证监会行业",[1]!EM_S_INFO_INDUSTRY_CSRC1(E574,"1"),[1]!EM_S_INFO_INDUSTRY_EM2016(E574,"1"))))</f>
        <v>有色金属</v>
      </c>
      <c r="H574" s="34" t="str">
        <f>IF(E574="","",IF($H$1="上证50",[1]!EM_S_INFO_COMPINDEX(E574,"000016"),"")&amp;IF($H$1="上证180",[1]!EM_S_INFO_COMPINDEX(E574,"000010"),"")&amp;IF($H$1="沪深300",[1]!EM_S_INFO_COMPINDEX(E574,"000300"),"")&amp;IF(AND($H$1="上证A股",RIGHT(E574,2)="SH"),"是","")&amp;IF(AND($H$1="深证A股",RIGHT(E574,2)="SZ"),"是","")&amp;IF(AND($H$1="创业板",LEFT(E574,1)-3=0),"是","")&amp;IF(AND($H$1="全部A股",E574&lt;&gt;0),"是","")&amp;IF(AND($H$1="中小板",LEFT(E574,3)="002"),"是",""))</f>
        <v>是</v>
      </c>
      <c r="I574" s="46">
        <f ca="1">IF(E574="","",IF(OR([1]!EM_S_VAL_MV(E574,deadline)="",[1]!EM_S_VAL_MV(E574,deadline)="--",[1]!EM_S_VAL_MV(E574,deadline)="null"),0,[1]!EM_S_VAL_MV(E574,deadline)/100000000))</f>
        <v>23.025743010399999</v>
      </c>
      <c r="J574" s="46">
        <f ca="1">IF(E574="","",IF(RIGHT(LEFT($J$1,6),3)="TTM",[1]!EM_S_FA_PROFIT_TTM(E574,LEFT(RIGHT($J$1,11),10),1)/100000000,[1]!EM_S_STM07_IS(E574,61,LEFT(RIGHT($J$1,5),4)&amp;"-12-31",1)/100000000))</f>
        <v>-1.1524473689000001</v>
      </c>
      <c r="K574" s="36">
        <f t="shared" ca="1" si="42"/>
        <v>-19.979865138984913</v>
      </c>
      <c r="L574" s="46">
        <f ca="1">IF(E574="","",IF(ISERROR(IF(行业估值!$E$7="最新年报",[1]!EM_S_STM07_BS(E574,140,LEFT(RIGHT($L$1,5),4)&amp;"-12-31",1)/100000000,[1]!EM_S_STM07_BS(E574,140,LEFT(RIGHT($L$1,11),10),1)/100000000)),0,IF(行业估值!$E$7="最新年报",[1]!EM_S_STM07_BS(E574,140,LEFT(RIGHT($L$1,5),4)&amp;"-12-31",1)/100000000,[1]!EM_S_STM07_BS(E574,140,LEFT(RIGHT($L$1,11),10),1)/100000000)))</f>
        <v>15.4416961923</v>
      </c>
      <c r="M574" s="36">
        <f t="shared" ca="1" si="43"/>
        <v>1.4911407868445037</v>
      </c>
      <c r="N574" s="37" t="str">
        <f ca="1">IF(E574="","",IF(ISERROR([1]!EM_S_EST_NETPROFIT(E574,行业估值!$E$6,deadline)/100000000),"-",[1]!EM_S_EST_NETPROFIT(E574,行业估值!$E$6,deadline)/100000000))</f>
        <v>-</v>
      </c>
      <c r="O574" s="36" t="str">
        <f t="shared" ca="1" si="44"/>
        <v>-</v>
      </c>
      <c r="T574" s="64" t="s">
        <v>1215</v>
      </c>
      <c r="U574" s="64" t="s">
        <v>1216</v>
      </c>
    </row>
    <row r="575" spans="4:21">
      <c r="D575" s="45" t="str">
        <f>IF(AND(行业估值!$B$39=$G575,COUNTIF($G$2:$G$2552,$G575)&gt;=1),COUNTIF($G$2:G575,$G575),"")</f>
        <v/>
      </c>
      <c r="E575" s="65" t="str">
        <f t="shared" si="40"/>
        <v>002115.SZ</v>
      </c>
      <c r="F575" s="65" t="str">
        <f t="shared" si="41"/>
        <v>三维通信</v>
      </c>
      <c r="G575" s="34" t="str">
        <f>IF(E575="","",IF(行业估值!$C$5="申万行业",[1]!EM_S_INFO_INDUSTRY_SW2014(E575,"1"),IF(行业估值!$C$5="证监会行业",[1]!EM_S_INFO_INDUSTRY_CSRC1(E575,"1"),[1]!EM_S_INFO_INDUSTRY_EM2016(E575,"1"))))</f>
        <v>信息技术</v>
      </c>
      <c r="H575" s="34" t="str">
        <f>IF(E575="","",IF($H$1="上证50",[1]!EM_S_INFO_COMPINDEX(E575,"000016"),"")&amp;IF($H$1="上证180",[1]!EM_S_INFO_COMPINDEX(E575,"000010"),"")&amp;IF($H$1="沪深300",[1]!EM_S_INFO_COMPINDEX(E575,"000300"),"")&amp;IF(AND($H$1="上证A股",RIGHT(E575,2)="SH"),"是","")&amp;IF(AND($H$1="深证A股",RIGHT(E575,2)="SZ"),"是","")&amp;IF(AND($H$1="创业板",LEFT(E575,1)-3=0),"是","")&amp;IF(AND($H$1="全部A股",E575&lt;&gt;0),"是","")&amp;IF(AND($H$1="中小板",LEFT(E575,3)="002"),"是",""))</f>
        <v>是</v>
      </c>
      <c r="I575" s="46">
        <f ca="1">IF(E575="","",IF(OR([1]!EM_S_VAL_MV(E575,deadline)="",[1]!EM_S_VAL_MV(E575,deadline)="--",[1]!EM_S_VAL_MV(E575,deadline)="null"),0,[1]!EM_S_VAL_MV(E575,deadline)/100000000))</f>
        <v>59.801021732700008</v>
      </c>
      <c r="J575" s="46">
        <f ca="1">IF(E575="","",IF(RIGHT(LEFT($J$1,6),3)="TTM",[1]!EM_S_FA_PROFIT_TTM(E575,LEFT(RIGHT($J$1,11),10),1)/100000000,[1]!EM_S_STM07_IS(E575,61,LEFT(RIGHT($J$1,5),4)&amp;"-12-31",1)/100000000))</f>
        <v>2.2415628410999999</v>
      </c>
      <c r="K575" s="36">
        <f t="shared" ca="1" si="42"/>
        <v>26.678271354352891</v>
      </c>
      <c r="L575" s="46">
        <f ca="1">IF(E575="","",IF(ISERROR(IF(行业估值!$E$7="最新年报",[1]!EM_S_STM07_BS(E575,140,LEFT(RIGHT($L$1,5),4)&amp;"-12-31",1)/100000000,[1]!EM_S_STM07_BS(E575,140,LEFT(RIGHT($L$1,11),10),1)/100000000)),0,IF(行业估值!$E$7="最新年报",[1]!EM_S_STM07_BS(E575,140,LEFT(RIGHT($L$1,5),4)&amp;"-12-31",1)/100000000,[1]!EM_S_STM07_BS(E575,140,LEFT(RIGHT($L$1,11),10),1)/100000000)))</f>
        <v>24.890527035500003</v>
      </c>
      <c r="M575" s="36">
        <f t="shared" ca="1" si="43"/>
        <v>2.4025614904581598</v>
      </c>
      <c r="N575" s="37">
        <f ca="1">IF(E575="","",IF(ISERROR([1]!EM_S_EST_NETPROFIT(E575,行业估值!$E$6,deadline)/100000000),"-",[1]!EM_S_EST_NETPROFIT(E575,行业估值!$E$6,deadline)/100000000))</f>
        <v>2.56</v>
      </c>
      <c r="O575" s="36">
        <f t="shared" ca="1" si="44"/>
        <v>23.359774114335941</v>
      </c>
      <c r="T575" s="64" t="s">
        <v>1217</v>
      </c>
      <c r="U575" s="64" t="s">
        <v>1218</v>
      </c>
    </row>
    <row r="576" spans="4:21">
      <c r="D576" s="45" t="str">
        <f>IF(AND(行业估值!$B$39=$G576,COUNTIF($G$2:$G$2552,$G576)&gt;=1),COUNTIF($G$2:G576,$G576),"")</f>
        <v/>
      </c>
      <c r="E576" s="65" t="str">
        <f t="shared" si="40"/>
        <v>002116.SZ</v>
      </c>
      <c r="F576" s="65" t="str">
        <f t="shared" si="41"/>
        <v>中国海诚</v>
      </c>
      <c r="G576" s="34" t="str">
        <f>IF(E576="","",IF(行业估值!$C$5="申万行业",[1]!EM_S_INFO_INDUSTRY_SW2014(E576,"1"),IF(行业估值!$C$5="证监会行业",[1]!EM_S_INFO_INDUSTRY_CSRC1(E576,"1"),[1]!EM_S_INFO_INDUSTRY_EM2016(E576,"1"))))</f>
        <v>建筑</v>
      </c>
      <c r="H576" s="34" t="str">
        <f>IF(E576="","",IF($H$1="上证50",[1]!EM_S_INFO_COMPINDEX(E576,"000016"),"")&amp;IF($H$1="上证180",[1]!EM_S_INFO_COMPINDEX(E576,"000010"),"")&amp;IF($H$1="沪深300",[1]!EM_S_INFO_COMPINDEX(E576,"000300"),"")&amp;IF(AND($H$1="上证A股",RIGHT(E576,2)="SH"),"是","")&amp;IF(AND($H$1="深证A股",RIGHT(E576,2)="SZ"),"是","")&amp;IF(AND($H$1="创业板",LEFT(E576,1)-3=0),"是","")&amp;IF(AND($H$1="全部A股",E576&lt;&gt;0),"是","")&amp;IF(AND($H$1="中小板",LEFT(E576,3)="002"),"是",""))</f>
        <v>是</v>
      </c>
      <c r="I576" s="46">
        <f ca="1">IF(E576="","",IF(OR([1]!EM_S_VAL_MV(E576,deadline)="",[1]!EM_S_VAL_MV(E576,deadline)="--",[1]!EM_S_VAL_MV(E576,deadline)="null"),0,[1]!EM_S_VAL_MV(E576,deadline)/100000000))</f>
        <v>30.737489836799998</v>
      </c>
      <c r="J576" s="46">
        <f ca="1">IF(E576="","",IF(RIGHT(LEFT($J$1,6),3)="TTM",[1]!EM_S_FA_PROFIT_TTM(E576,LEFT(RIGHT($J$1,11),10),1)/100000000,[1]!EM_S_STM07_IS(E576,61,LEFT(RIGHT($J$1,5),4)&amp;"-12-31",1)/100000000))</f>
        <v>2.2585750438000001</v>
      </c>
      <c r="K576" s="36">
        <f t="shared" ca="1" si="42"/>
        <v>13.609240003415996</v>
      </c>
      <c r="L576" s="46">
        <f ca="1">IF(E576="","",IF(ISERROR(IF(行业估值!$E$7="最新年报",[1]!EM_S_STM07_BS(E576,140,LEFT(RIGHT($L$1,5),4)&amp;"-12-31",1)/100000000,[1]!EM_S_STM07_BS(E576,140,LEFT(RIGHT($L$1,11),10),1)/100000000)),0,IF(行业估值!$E$7="最新年报",[1]!EM_S_STM07_BS(E576,140,LEFT(RIGHT($L$1,5),4)&amp;"-12-31",1)/100000000,[1]!EM_S_STM07_BS(E576,140,LEFT(RIGHT($L$1,11),10),1)/100000000)))</f>
        <v>14.9103480566</v>
      </c>
      <c r="M576" s="36">
        <f t="shared" ca="1" si="43"/>
        <v>2.0614870773049581</v>
      </c>
      <c r="N576" s="37" t="str">
        <f ca="1">IF(E576="","",IF(ISERROR([1]!EM_S_EST_NETPROFIT(E576,行业估值!$E$6,deadline)/100000000),"-",[1]!EM_S_EST_NETPROFIT(E576,行业估值!$E$6,deadline)/100000000))</f>
        <v>-</v>
      </c>
      <c r="O576" s="36" t="str">
        <f t="shared" ca="1" si="44"/>
        <v>-</v>
      </c>
      <c r="T576" s="64" t="s">
        <v>1219</v>
      </c>
      <c r="U576" s="64" t="s">
        <v>1220</v>
      </c>
    </row>
    <row r="577" spans="4:21">
      <c r="D577" s="45" t="str">
        <f>IF(AND(行业估值!$B$39=$G577,COUNTIF($G$2:$G$2552,$G577)&gt;=1),COUNTIF($G$2:G577,$G577),"")</f>
        <v/>
      </c>
      <c r="E577" s="65" t="str">
        <f t="shared" si="40"/>
        <v>002117.SZ</v>
      </c>
      <c r="F577" s="65" t="str">
        <f t="shared" si="41"/>
        <v>东港股份</v>
      </c>
      <c r="G577" s="34" t="str">
        <f>IF(E577="","",IF(行业估值!$C$5="申万行业",[1]!EM_S_INFO_INDUSTRY_SW2014(E577,"1"),IF(行业估值!$C$5="证监会行业",[1]!EM_S_INFO_INDUSTRY_CSRC1(E577,"1"),[1]!EM_S_INFO_INDUSTRY_EM2016(E577,"1"))))</f>
        <v>轻工制造</v>
      </c>
      <c r="H577" s="34" t="str">
        <f>IF(E577="","",IF($H$1="上证50",[1]!EM_S_INFO_COMPINDEX(E577,"000016"),"")&amp;IF($H$1="上证180",[1]!EM_S_INFO_COMPINDEX(E577,"000010"),"")&amp;IF($H$1="沪深300",[1]!EM_S_INFO_COMPINDEX(E577,"000300"),"")&amp;IF(AND($H$1="上证A股",RIGHT(E577,2)="SH"),"是","")&amp;IF(AND($H$1="深证A股",RIGHT(E577,2)="SZ"),"是","")&amp;IF(AND($H$1="创业板",LEFT(E577,1)-3=0),"是","")&amp;IF(AND($H$1="全部A股",E577&lt;&gt;0),"是","")&amp;IF(AND($H$1="中小板",LEFT(E577,3)="002"),"是",""))</f>
        <v>是</v>
      </c>
      <c r="I577" s="46">
        <f ca="1">IF(E577="","",IF(OR([1]!EM_S_VAL_MV(E577,deadline)="",[1]!EM_S_VAL_MV(E577,deadline)="--",[1]!EM_S_VAL_MV(E577,deadline)="null"),0,[1]!EM_S_VAL_MV(E577,deadline)/100000000))</f>
        <v>61.660305573000002</v>
      </c>
      <c r="J577" s="46">
        <f ca="1">IF(E577="","",IF(RIGHT(LEFT($J$1,6),3)="TTM",[1]!EM_S_FA_PROFIT_TTM(E577,LEFT(RIGHT($J$1,11),10),1)/100000000,[1]!EM_S_STM07_IS(E577,61,LEFT(RIGHT($J$1,5),4)&amp;"-12-31",1)/100000000))</f>
        <v>2.6890042185</v>
      </c>
      <c r="K577" s="36">
        <f t="shared" ca="1" si="42"/>
        <v>22.930535083874211</v>
      </c>
      <c r="L577" s="46">
        <f ca="1">IF(E577="","",IF(ISERROR(IF(行业估值!$E$7="最新年报",[1]!EM_S_STM07_BS(E577,140,LEFT(RIGHT($L$1,5),4)&amp;"-12-31",1)/100000000,[1]!EM_S_STM07_BS(E577,140,LEFT(RIGHT($L$1,11),10),1)/100000000)),0,IF(行业估值!$E$7="最新年报",[1]!EM_S_STM07_BS(E577,140,LEFT(RIGHT($L$1,5),4)&amp;"-12-31",1)/100000000,[1]!EM_S_STM07_BS(E577,140,LEFT(RIGHT($L$1,11),10),1)/100000000)))</f>
        <v>15.778715543699999</v>
      </c>
      <c r="M577" s="36">
        <f t="shared" ca="1" si="43"/>
        <v>3.9078152719230204</v>
      </c>
      <c r="N577" s="37">
        <f ca="1">IF(E577="","",IF(ISERROR([1]!EM_S_EST_NETPROFIT(E577,行业估值!$E$6,deadline)/100000000),"-",[1]!EM_S_EST_NETPROFIT(E577,行业估值!$E$6,deadline)/100000000))</f>
        <v>2.8487499999999999</v>
      </c>
      <c r="O577" s="36">
        <f t="shared" ca="1" si="44"/>
        <v>21.644688222202721</v>
      </c>
      <c r="T577" s="64" t="s">
        <v>1221</v>
      </c>
      <c r="U577" s="64" t="s">
        <v>1222</v>
      </c>
    </row>
    <row r="578" spans="4:21">
      <c r="D578" s="45" t="str">
        <f>IF(AND(行业估值!$B$39=$G578,COUNTIF($G$2:$G$2552,$G578)&gt;=1),COUNTIF($G$2:G578,$G578),"")</f>
        <v/>
      </c>
      <c r="E578" s="65" t="str">
        <f t="shared" si="40"/>
        <v>002118.SZ</v>
      </c>
      <c r="F578" s="65" t="str">
        <f t="shared" si="41"/>
        <v>紫鑫药业</v>
      </c>
      <c r="G578" s="34" t="str">
        <f>IF(E578="","",IF(行业估值!$C$5="申万行业",[1]!EM_S_INFO_INDUSTRY_SW2014(E578,"1"),IF(行业估值!$C$5="证监会行业",[1]!EM_S_INFO_INDUSTRY_CSRC1(E578,"1"),[1]!EM_S_INFO_INDUSTRY_EM2016(E578,"1"))))</f>
        <v>医药生物</v>
      </c>
      <c r="H578" s="34" t="str">
        <f>IF(E578="","",IF($H$1="上证50",[1]!EM_S_INFO_COMPINDEX(E578,"000016"),"")&amp;IF($H$1="上证180",[1]!EM_S_INFO_COMPINDEX(E578,"000010"),"")&amp;IF($H$1="沪深300",[1]!EM_S_INFO_COMPINDEX(E578,"000300"),"")&amp;IF(AND($H$1="上证A股",RIGHT(E578,2)="SH"),"是","")&amp;IF(AND($H$1="深证A股",RIGHT(E578,2)="SZ"),"是","")&amp;IF(AND($H$1="创业板",LEFT(E578,1)-3=0),"是","")&amp;IF(AND($H$1="全部A股",E578&lt;&gt;0),"是","")&amp;IF(AND($H$1="中小板",LEFT(E578,3)="002"),"是",""))</f>
        <v>是</v>
      </c>
      <c r="I578" s="46">
        <f ca="1">IF(E578="","",IF(OR([1]!EM_S_VAL_MV(E578,deadline)="",[1]!EM_S_VAL_MV(E578,deadline)="--",[1]!EM_S_VAL_MV(E578,deadline)="null"),0,[1]!EM_S_VAL_MV(E578,deadline)/100000000))</f>
        <v>71.466398290800001</v>
      </c>
      <c r="J578" s="46">
        <f ca="1">IF(E578="","",IF(RIGHT(LEFT($J$1,6),3)="TTM",[1]!EM_S_FA_PROFIT_TTM(E578,LEFT(RIGHT($J$1,11),10),1)/100000000,[1]!EM_S_STM07_IS(E578,61,LEFT(RIGHT($J$1,5),4)&amp;"-12-31",1)/100000000))</f>
        <v>-0.81947280980000003</v>
      </c>
      <c r="K578" s="36">
        <f t="shared" ca="1" si="42"/>
        <v>-87.210213000529009</v>
      </c>
      <c r="L578" s="46">
        <f ca="1">IF(E578="","",IF(ISERROR(IF(行业估值!$E$7="最新年报",[1]!EM_S_STM07_BS(E578,140,LEFT(RIGHT($L$1,5),4)&amp;"-12-31",1)/100000000,[1]!EM_S_STM07_BS(E578,140,LEFT(RIGHT($L$1,11),10),1)/100000000)),0,IF(行业估值!$E$7="最新年报",[1]!EM_S_STM07_BS(E578,140,LEFT(RIGHT($L$1,5),4)&amp;"-12-31",1)/100000000,[1]!EM_S_STM07_BS(E578,140,LEFT(RIGHT($L$1,11),10),1)/100000000)))</f>
        <v>43.880622951099994</v>
      </c>
      <c r="M578" s="36">
        <f t="shared" ca="1" si="43"/>
        <v>1.6286550528337129</v>
      </c>
      <c r="N578" s="37" t="str">
        <f ca="1">IF(E578="","",IF(ISERROR([1]!EM_S_EST_NETPROFIT(E578,行业估值!$E$6,deadline)/100000000),"-",[1]!EM_S_EST_NETPROFIT(E578,行业估值!$E$6,deadline)/100000000))</f>
        <v>-</v>
      </c>
      <c r="O578" s="36" t="str">
        <f t="shared" ca="1" si="44"/>
        <v>-</v>
      </c>
      <c r="T578" s="64" t="s">
        <v>1223</v>
      </c>
      <c r="U578" s="64" t="s">
        <v>1224</v>
      </c>
    </row>
    <row r="579" spans="4:21">
      <c r="D579" s="45" t="str">
        <f>IF(AND(行业估值!$B$39=$G579,COUNTIF($G$2:$G$2552,$G579)&gt;=1),COUNTIF($G$2:G579,$G579),"")</f>
        <v/>
      </c>
      <c r="E579" s="65" t="str">
        <f t="shared" ref="E579:E642" si="45">IF(U579="","",U579)</f>
        <v>002119.SZ</v>
      </c>
      <c r="F579" s="65" t="str">
        <f t="shared" ref="F579:F642" si="46">IF(T579="","",T579)</f>
        <v>康强电子</v>
      </c>
      <c r="G579" s="34" t="str">
        <f>IF(E579="","",IF(行业估值!$C$5="申万行业",[1]!EM_S_INFO_INDUSTRY_SW2014(E579,"1"),IF(行业估值!$C$5="证监会行业",[1]!EM_S_INFO_INDUSTRY_CSRC1(E579,"1"),[1]!EM_S_INFO_INDUSTRY_EM2016(E579,"1"))))</f>
        <v>电子设备</v>
      </c>
      <c r="H579" s="34" t="str">
        <f>IF(E579="","",IF($H$1="上证50",[1]!EM_S_INFO_COMPINDEX(E579,"000016"),"")&amp;IF($H$1="上证180",[1]!EM_S_INFO_COMPINDEX(E579,"000010"),"")&amp;IF($H$1="沪深300",[1]!EM_S_INFO_COMPINDEX(E579,"000300"),"")&amp;IF(AND($H$1="上证A股",RIGHT(E579,2)="SH"),"是","")&amp;IF(AND($H$1="深证A股",RIGHT(E579,2)="SZ"),"是","")&amp;IF(AND($H$1="创业板",LEFT(E579,1)-3=0),"是","")&amp;IF(AND($H$1="全部A股",E579&lt;&gt;0),"是","")&amp;IF(AND($H$1="中小板",LEFT(E579,3)="002"),"是",""))</f>
        <v>是</v>
      </c>
      <c r="I579" s="46">
        <f ca="1">IF(E579="","",IF(OR([1]!EM_S_VAL_MV(E579,deadline)="",[1]!EM_S_VAL_MV(E579,deadline)="--",[1]!EM_S_VAL_MV(E579,deadline)="null"),0,[1]!EM_S_VAL_MV(E579,deadline)/100000000))</f>
        <v>42.181921600000003</v>
      </c>
      <c r="J579" s="46">
        <f ca="1">IF(E579="","",IF(RIGHT(LEFT($J$1,6),3)="TTM",[1]!EM_S_FA_PROFIT_TTM(E579,LEFT(RIGHT($J$1,11),10),1)/100000000,[1]!EM_S_STM07_IS(E579,61,LEFT(RIGHT($J$1,5),4)&amp;"-12-31",1)/100000000))</f>
        <v>0.9532912348999999</v>
      </c>
      <c r="K579" s="36">
        <f t="shared" ref="K579:K642" ca="1" si="47">IF(E579="","",IF(OR(I579=0,J579=0),"-",I579/J579))</f>
        <v>44.248724897197739</v>
      </c>
      <c r="L579" s="46">
        <f ca="1">IF(E579="","",IF(ISERROR(IF(行业估值!$E$7="最新年报",[1]!EM_S_STM07_BS(E579,140,LEFT(RIGHT($L$1,5),4)&amp;"-12-31",1)/100000000,[1]!EM_S_STM07_BS(E579,140,LEFT(RIGHT($L$1,11),10),1)/100000000)),0,IF(行业估值!$E$7="最新年报",[1]!EM_S_STM07_BS(E579,140,LEFT(RIGHT($L$1,5),4)&amp;"-12-31",1)/100000000,[1]!EM_S_STM07_BS(E579,140,LEFT(RIGHT($L$1,11),10),1)/100000000)))</f>
        <v>8.7919198342999998</v>
      </c>
      <c r="M579" s="36">
        <f t="shared" ref="M579:M642" ca="1" si="48">IF(E579="","",IF(OR(I579=0,L579=0),"-",I579/L579))</f>
        <v>4.7978055299634645</v>
      </c>
      <c r="N579" s="37" t="str">
        <f ca="1">IF(E579="","",IF(ISERROR([1]!EM_S_EST_NETPROFIT(E579,行业估值!$E$6,deadline)/100000000),"-",[1]!EM_S_EST_NETPROFIT(E579,行业估值!$E$6,deadline)/100000000))</f>
        <v>-</v>
      </c>
      <c r="O579" s="36" t="str">
        <f t="shared" ref="O579:O642" ca="1" si="49">IF(E579="","",IF(ISERROR(IF(OR(I579=0,N579=0),"-",I579/N579)),"-",IF(OR(I579=0,N579=0),"-",I579/N579)))</f>
        <v>-</v>
      </c>
      <c r="T579" s="64" t="s">
        <v>1225</v>
      </c>
      <c r="U579" s="64" t="s">
        <v>1226</v>
      </c>
    </row>
    <row r="580" spans="4:21">
      <c r="D580" s="45" t="str">
        <f>IF(AND(行业估值!$B$39=$G580,COUNTIF($G$2:$G$2552,$G580)&gt;=1),COUNTIF($G$2:G580,$G580),"")</f>
        <v/>
      </c>
      <c r="E580" s="65" t="str">
        <f t="shared" si="45"/>
        <v>002120.SZ</v>
      </c>
      <c r="F580" s="65" t="str">
        <f t="shared" si="46"/>
        <v>韵达股份</v>
      </c>
      <c r="G580" s="34" t="str">
        <f>IF(E580="","",IF(行业估值!$C$5="申万行业",[1]!EM_S_INFO_INDUSTRY_SW2014(E580,"1"),IF(行业估值!$C$5="证监会行业",[1]!EM_S_INFO_INDUSTRY_CSRC1(E580,"1"),[1]!EM_S_INFO_INDUSTRY_EM2016(E580,"1"))))</f>
        <v>交通运输</v>
      </c>
      <c r="H580" s="34" t="str">
        <f>IF(E580="","",IF($H$1="上证50",[1]!EM_S_INFO_COMPINDEX(E580,"000016"),"")&amp;IF($H$1="上证180",[1]!EM_S_INFO_COMPINDEX(E580,"000010"),"")&amp;IF($H$1="沪深300",[1]!EM_S_INFO_COMPINDEX(E580,"000300"),"")&amp;IF(AND($H$1="上证A股",RIGHT(E580,2)="SH"),"是","")&amp;IF(AND($H$1="深证A股",RIGHT(E580,2)="SZ"),"是","")&amp;IF(AND($H$1="创业板",LEFT(E580,1)-3=0),"是","")&amp;IF(AND($H$1="全部A股",E580&lt;&gt;0),"是","")&amp;IF(AND($H$1="中小板",LEFT(E580,3)="002"),"是",""))</f>
        <v>是</v>
      </c>
      <c r="I580" s="46">
        <f ca="1">IF(E580="","",IF(OR([1]!EM_S_VAL_MV(E580,deadline)="",[1]!EM_S_VAL_MV(E580,deadline)="--",[1]!EM_S_VAL_MV(E580,deadline)="null"),0,[1]!EM_S_VAL_MV(E580,deadline)/100000000))</f>
        <v>658.53553723440007</v>
      </c>
      <c r="J580" s="46">
        <f ca="1">IF(E580="","",IF(RIGHT(LEFT($J$1,6),3)="TTM",[1]!EM_S_FA_PROFIT_TTM(E580,LEFT(RIGHT($J$1,11),10),1)/100000000,[1]!EM_S_STM07_IS(E580,61,LEFT(RIGHT($J$1,5),4)&amp;"-12-31",1)/100000000))</f>
        <v>25.815045441500001</v>
      </c>
      <c r="K580" s="36">
        <f t="shared" ca="1" si="47"/>
        <v>25.509757041749967</v>
      </c>
      <c r="L580" s="46">
        <f ca="1">IF(E580="","",IF(ISERROR(IF(行业估值!$E$7="最新年报",[1]!EM_S_STM07_BS(E580,140,LEFT(RIGHT($L$1,5),4)&amp;"-12-31",1)/100000000,[1]!EM_S_STM07_BS(E580,140,LEFT(RIGHT($L$1,11),10),1)/100000000)),0,IF(行业估值!$E$7="最新年报",[1]!EM_S_STM07_BS(E580,140,LEFT(RIGHT($L$1,5),4)&amp;"-12-31",1)/100000000,[1]!EM_S_STM07_BS(E580,140,LEFT(RIGHT($L$1,11),10),1)/100000000)))</f>
        <v>127.61527195200001</v>
      </c>
      <c r="M580" s="36">
        <f t="shared" ca="1" si="48"/>
        <v>5.1603191934747068</v>
      </c>
      <c r="N580" s="37">
        <f ca="1">IF(E580="","",IF(ISERROR([1]!EM_S_EST_NETPROFIT(E580,行业估值!$E$6,deadline)/100000000),"-",[1]!EM_S_EST_NETPROFIT(E580,行业估值!$E$6,deadline)/100000000))</f>
        <v>28.368644444444442</v>
      </c>
      <c r="O580" s="36">
        <f t="shared" ca="1" si="49"/>
        <v>23.213500332172693</v>
      </c>
      <c r="T580" s="64" t="s">
        <v>1227</v>
      </c>
      <c r="U580" s="64" t="s">
        <v>1228</v>
      </c>
    </row>
    <row r="581" spans="4:21">
      <c r="D581" s="45" t="str">
        <f>IF(AND(行业估值!$B$39=$G581,COUNTIF($G$2:$G$2552,$G581)&gt;=1),COUNTIF($G$2:G581,$G581),"")</f>
        <v/>
      </c>
      <c r="E581" s="65" t="str">
        <f t="shared" si="45"/>
        <v>002121.SZ</v>
      </c>
      <c r="F581" s="65" t="str">
        <f t="shared" si="46"/>
        <v>科陆电子</v>
      </c>
      <c r="G581" s="34" t="str">
        <f>IF(E581="","",IF(行业估值!$C$5="申万行业",[1]!EM_S_INFO_INDUSTRY_SW2014(E581,"1"),IF(行业估值!$C$5="证监会行业",[1]!EM_S_INFO_INDUSTRY_CSRC1(E581,"1"),[1]!EM_S_INFO_INDUSTRY_EM2016(E581,"1"))))</f>
        <v>电气设备</v>
      </c>
      <c r="H581" s="34" t="str">
        <f>IF(E581="","",IF($H$1="上证50",[1]!EM_S_INFO_COMPINDEX(E581,"000016"),"")&amp;IF($H$1="上证180",[1]!EM_S_INFO_COMPINDEX(E581,"000010"),"")&amp;IF($H$1="沪深300",[1]!EM_S_INFO_COMPINDEX(E581,"000300"),"")&amp;IF(AND($H$1="上证A股",RIGHT(E581,2)="SH"),"是","")&amp;IF(AND($H$1="深证A股",RIGHT(E581,2)="SZ"),"是","")&amp;IF(AND($H$1="创业板",LEFT(E581,1)-3=0),"是","")&amp;IF(AND($H$1="全部A股",E581&lt;&gt;0),"是","")&amp;IF(AND($H$1="中小板",LEFT(E581,3)="002"),"是",""))</f>
        <v>是</v>
      </c>
      <c r="I581" s="46">
        <f ca="1">IF(E581="","",IF(OR([1]!EM_S_VAL_MV(E581,deadline)="",[1]!EM_S_VAL_MV(E581,deadline)="--",[1]!EM_S_VAL_MV(E581,deadline)="null"),0,[1]!EM_S_VAL_MV(E581,deadline)/100000000))</f>
        <v>57.883149941699997</v>
      </c>
      <c r="J581" s="46">
        <f ca="1">IF(E581="","",IF(RIGHT(LEFT($J$1,6),3)="TTM",[1]!EM_S_FA_PROFIT_TTM(E581,LEFT(RIGHT($J$1,11),10),1)/100000000,[1]!EM_S_STM07_IS(E581,61,LEFT(RIGHT($J$1,5),4)&amp;"-12-31",1)/100000000))</f>
        <v>-14.3157868699</v>
      </c>
      <c r="K581" s="36">
        <f t="shared" ca="1" si="47"/>
        <v>-4.0433090033914656</v>
      </c>
      <c r="L581" s="46">
        <f ca="1">IF(E581="","",IF(ISERROR(IF(行业估值!$E$7="最新年报",[1]!EM_S_STM07_BS(E581,140,LEFT(RIGHT($L$1,5),4)&amp;"-12-31",1)/100000000,[1]!EM_S_STM07_BS(E581,140,LEFT(RIGHT($L$1,11),10),1)/100000000)),0,IF(行业估值!$E$7="最新年报",[1]!EM_S_STM07_BS(E581,140,LEFT(RIGHT($L$1,5),4)&amp;"-12-31",1)/100000000,[1]!EM_S_STM07_BS(E581,140,LEFT(RIGHT($L$1,11),10),1)/100000000)))</f>
        <v>33.019530778700002</v>
      </c>
      <c r="M581" s="36">
        <f t="shared" ca="1" si="48"/>
        <v>1.7529973496485551</v>
      </c>
      <c r="N581" s="37" t="str">
        <f ca="1">IF(E581="","",IF(ISERROR([1]!EM_S_EST_NETPROFIT(E581,行业估值!$E$6,deadline)/100000000),"-",[1]!EM_S_EST_NETPROFIT(E581,行业估值!$E$6,deadline)/100000000))</f>
        <v>-</v>
      </c>
      <c r="O581" s="36" t="str">
        <f t="shared" ca="1" si="49"/>
        <v>-</v>
      </c>
      <c r="T581" s="64" t="s">
        <v>1229</v>
      </c>
      <c r="U581" s="64" t="s">
        <v>1230</v>
      </c>
    </row>
    <row r="582" spans="4:21">
      <c r="D582" s="45">
        <f>IF(AND(行业估值!$B$39=$G582,COUNTIF($G$2:$G$2552,$G582)&gt;=1),COUNTIF($G$2:G582,$G582),"")</f>
        <v>33</v>
      </c>
      <c r="E582" s="65" t="str">
        <f t="shared" si="45"/>
        <v>002122.SZ</v>
      </c>
      <c r="F582" s="65" t="str">
        <f t="shared" si="46"/>
        <v>*ST天马</v>
      </c>
      <c r="G582" s="34" t="str">
        <f>IF(E582="","",IF(行业估值!$C$5="申万行业",[1]!EM_S_INFO_INDUSTRY_SW2014(E582,"1"),IF(行业估值!$C$5="证监会行业",[1]!EM_S_INFO_INDUSTRY_CSRC1(E582,"1"),[1]!EM_S_INFO_INDUSTRY_EM2016(E582,"1"))))</f>
        <v>机械设备</v>
      </c>
      <c r="H582" s="34" t="str">
        <f>IF(E582="","",IF($H$1="上证50",[1]!EM_S_INFO_COMPINDEX(E582,"000016"),"")&amp;IF($H$1="上证180",[1]!EM_S_INFO_COMPINDEX(E582,"000010"),"")&amp;IF($H$1="沪深300",[1]!EM_S_INFO_COMPINDEX(E582,"000300"),"")&amp;IF(AND($H$1="上证A股",RIGHT(E582,2)="SH"),"是","")&amp;IF(AND($H$1="深证A股",RIGHT(E582,2)="SZ"),"是","")&amp;IF(AND($H$1="创业板",LEFT(E582,1)-3=0),"是","")&amp;IF(AND($H$1="全部A股",E582&lt;&gt;0),"是","")&amp;IF(AND($H$1="中小板",LEFT(E582,3)="002"),"是",""))</f>
        <v>是</v>
      </c>
      <c r="I582" s="46">
        <f ca="1">IF(E582="","",IF(OR([1]!EM_S_VAL_MV(E582,deadline)="",[1]!EM_S_VAL_MV(E582,deadline)="--",[1]!EM_S_VAL_MV(E582,deadline)="null"),0,[1]!EM_S_VAL_MV(E582,deadline)/100000000))</f>
        <v>21.859200000000001</v>
      </c>
      <c r="J582" s="46">
        <f ca="1">IF(E582="","",IF(RIGHT(LEFT($J$1,6),3)="TTM",[1]!EM_S_FA_PROFIT_TTM(E582,LEFT(RIGHT($J$1,11),10),1)/100000000,[1]!EM_S_STM07_IS(E582,61,LEFT(RIGHT($J$1,5),4)&amp;"-12-31",1)/100000000))</f>
        <v>-9.8976045373999995</v>
      </c>
      <c r="K582" s="36">
        <f t="shared" ca="1" si="47"/>
        <v>-2.2085343900537566</v>
      </c>
      <c r="L582" s="46">
        <f ca="1">IF(E582="","",IF(ISERROR(IF(行业估值!$E$7="最新年报",[1]!EM_S_STM07_BS(E582,140,LEFT(RIGHT($L$1,5),4)&amp;"-12-31",1)/100000000,[1]!EM_S_STM07_BS(E582,140,LEFT(RIGHT($L$1,11),10),1)/100000000)),0,IF(行业估值!$E$7="最新年报",[1]!EM_S_STM07_BS(E582,140,LEFT(RIGHT($L$1,5),4)&amp;"-12-31",1)/100000000,[1]!EM_S_STM07_BS(E582,140,LEFT(RIGHT($L$1,11),10),1)/100000000)))</f>
        <v>26.893385812399998</v>
      </c>
      <c r="M582" s="36">
        <f t="shared" ca="1" si="48"/>
        <v>0.81280951950353397</v>
      </c>
      <c r="N582" s="37" t="str">
        <f ca="1">IF(E582="","",IF(ISERROR([1]!EM_S_EST_NETPROFIT(E582,行业估值!$E$6,deadline)/100000000),"-",[1]!EM_S_EST_NETPROFIT(E582,行业估值!$E$6,deadline)/100000000))</f>
        <v>-</v>
      </c>
      <c r="O582" s="36" t="str">
        <f t="shared" ca="1" si="49"/>
        <v>-</v>
      </c>
      <c r="T582" s="64" t="s">
        <v>1231</v>
      </c>
      <c r="U582" s="64" t="s">
        <v>1232</v>
      </c>
    </row>
    <row r="583" spans="4:21">
      <c r="D583" s="45" t="str">
        <f>IF(AND(行业估值!$B$39=$G583,COUNTIF($G$2:$G$2552,$G583)&gt;=1),COUNTIF($G$2:G583,$G583),"")</f>
        <v/>
      </c>
      <c r="E583" s="65" t="str">
        <f t="shared" si="45"/>
        <v>002123.SZ</v>
      </c>
      <c r="F583" s="65" t="str">
        <f t="shared" si="46"/>
        <v>梦网集团</v>
      </c>
      <c r="G583" s="34" t="str">
        <f>IF(E583="","",IF(行业估值!$C$5="申万行业",[1]!EM_S_INFO_INDUSTRY_SW2014(E583,"1"),IF(行业估值!$C$5="证监会行业",[1]!EM_S_INFO_INDUSTRY_CSRC1(E583,"1"),[1]!EM_S_INFO_INDUSTRY_EM2016(E583,"1"))))</f>
        <v>信息技术</v>
      </c>
      <c r="H583" s="34" t="str">
        <f>IF(E583="","",IF($H$1="上证50",[1]!EM_S_INFO_COMPINDEX(E583,"000016"),"")&amp;IF($H$1="上证180",[1]!EM_S_INFO_COMPINDEX(E583,"000010"),"")&amp;IF($H$1="沪深300",[1]!EM_S_INFO_COMPINDEX(E583,"000300"),"")&amp;IF(AND($H$1="上证A股",RIGHT(E583,2)="SH"),"是","")&amp;IF(AND($H$1="深证A股",RIGHT(E583,2)="SZ"),"是","")&amp;IF(AND($H$1="创业板",LEFT(E583,1)-3=0),"是","")&amp;IF(AND($H$1="全部A股",E583&lt;&gt;0),"是","")&amp;IF(AND($H$1="中小板",LEFT(E583,3)="002"),"是",""))</f>
        <v>是</v>
      </c>
      <c r="I583" s="46">
        <f ca="1">IF(E583="","",IF(OR([1]!EM_S_VAL_MV(E583,deadline)="",[1]!EM_S_VAL_MV(E583,deadline)="--",[1]!EM_S_VAL_MV(E583,deadline)="null"),0,[1]!EM_S_VAL_MV(E583,deadline)/100000000))</f>
        <v>182.53086684499999</v>
      </c>
      <c r="J583" s="46">
        <f ca="1">IF(E583="","",IF(RIGHT(LEFT($J$1,6),3)="TTM",[1]!EM_S_FA_PROFIT_TTM(E583,LEFT(RIGHT($J$1,11),10),1)/100000000,[1]!EM_S_STM07_IS(E583,61,LEFT(RIGHT($J$1,5),4)&amp;"-12-31",1)/100000000))</f>
        <v>1.1585158946</v>
      </c>
      <c r="K583" s="36">
        <f t="shared" ca="1" si="47"/>
        <v>157.55577260165455</v>
      </c>
      <c r="L583" s="46">
        <f ca="1">IF(E583="","",IF(ISERROR(IF(行业估值!$E$7="最新年报",[1]!EM_S_STM07_BS(E583,140,LEFT(RIGHT($L$1,5),4)&amp;"-12-31",1)/100000000,[1]!EM_S_STM07_BS(E583,140,LEFT(RIGHT($L$1,11),10),1)/100000000)),0,IF(行业估值!$E$7="最新年报",[1]!EM_S_STM07_BS(E583,140,LEFT(RIGHT($L$1,5),4)&amp;"-12-31",1)/100000000,[1]!EM_S_STM07_BS(E583,140,LEFT(RIGHT($L$1,11),10),1)/100000000)))</f>
        <v>46.644680541899994</v>
      </c>
      <c r="M583" s="36">
        <f t="shared" ca="1" si="48"/>
        <v>3.913219358015243</v>
      </c>
      <c r="N583" s="37">
        <f ca="1">IF(E583="","",IF(ISERROR([1]!EM_S_EST_NETPROFIT(E583,行业估值!$E$6,deadline)/100000000),"-",[1]!EM_S_EST_NETPROFIT(E583,行业估值!$E$6,deadline)/100000000))</f>
        <v>3.977033333333333</v>
      </c>
      <c r="O583" s="36">
        <f t="shared" ca="1" si="49"/>
        <v>45.896237608854172</v>
      </c>
      <c r="T583" s="64" t="s">
        <v>1233</v>
      </c>
      <c r="U583" s="64" t="s">
        <v>1234</v>
      </c>
    </row>
    <row r="584" spans="4:21">
      <c r="D584" s="45" t="str">
        <f>IF(AND(行业估值!$B$39=$G584,COUNTIF($G$2:$G$2552,$G584)&gt;=1),COUNTIF($G$2:G584,$G584),"")</f>
        <v/>
      </c>
      <c r="E584" s="65" t="str">
        <f t="shared" si="45"/>
        <v>002124.SZ</v>
      </c>
      <c r="F584" s="65" t="str">
        <f t="shared" si="46"/>
        <v>天邦股份</v>
      </c>
      <c r="G584" s="34" t="str">
        <f>IF(E584="","",IF(行业估值!$C$5="申万行业",[1]!EM_S_INFO_INDUSTRY_SW2014(E584,"1"),IF(行业估值!$C$5="证监会行业",[1]!EM_S_INFO_INDUSTRY_CSRC1(E584,"1"),[1]!EM_S_INFO_INDUSTRY_EM2016(E584,"1"))))</f>
        <v>农林牧渔</v>
      </c>
      <c r="H584" s="34" t="str">
        <f>IF(E584="","",IF($H$1="上证50",[1]!EM_S_INFO_COMPINDEX(E584,"000016"),"")&amp;IF($H$1="上证180",[1]!EM_S_INFO_COMPINDEX(E584,"000010"),"")&amp;IF($H$1="沪深300",[1]!EM_S_INFO_COMPINDEX(E584,"000300"),"")&amp;IF(AND($H$1="上证A股",RIGHT(E584,2)="SH"),"是","")&amp;IF(AND($H$1="深证A股",RIGHT(E584,2)="SZ"),"是","")&amp;IF(AND($H$1="创业板",LEFT(E584,1)-3=0),"是","")&amp;IF(AND($H$1="全部A股",E584&lt;&gt;0),"是","")&amp;IF(AND($H$1="中小板",LEFT(E584,3)="002"),"是",""))</f>
        <v>是</v>
      </c>
      <c r="I584" s="46">
        <f ca="1">IF(E584="","",IF(OR([1]!EM_S_VAL_MV(E584,deadline)="",[1]!EM_S_VAL_MV(E584,deadline)="--",[1]!EM_S_VAL_MV(E584,deadline)="null"),0,[1]!EM_S_VAL_MV(E584,deadline)/100000000))</f>
        <v>146.92488001659999</v>
      </c>
      <c r="J584" s="46">
        <f ca="1">IF(E584="","",IF(RIGHT(LEFT($J$1,6),3)="TTM",[1]!EM_S_FA_PROFIT_TTM(E584,LEFT(RIGHT($J$1,11),10),1)/100000000,[1]!EM_S_STM07_IS(E584,61,LEFT(RIGHT($J$1,5),4)&amp;"-12-31",1)/100000000))</f>
        <v>-6.8024238658000007</v>
      </c>
      <c r="K584" s="36">
        <f t="shared" ca="1" si="47"/>
        <v>-21.598901055737262</v>
      </c>
      <c r="L584" s="46">
        <f ca="1">IF(E584="","",IF(ISERROR(IF(行业估值!$E$7="最新年报",[1]!EM_S_STM07_BS(E584,140,LEFT(RIGHT($L$1,5),4)&amp;"-12-31",1)/100000000,[1]!EM_S_STM07_BS(E584,140,LEFT(RIGHT($L$1,11),10),1)/100000000)),0,IF(行业估值!$E$7="最新年报",[1]!EM_S_STM07_BS(E584,140,LEFT(RIGHT($L$1,5),4)&amp;"-12-31",1)/100000000,[1]!EM_S_STM07_BS(E584,140,LEFT(RIGHT($L$1,11),10),1)/100000000)))</f>
        <v>23.931641336599998</v>
      </c>
      <c r="M584" s="36">
        <f t="shared" ca="1" si="48"/>
        <v>6.1393565928091833</v>
      </c>
      <c r="N584" s="37">
        <f ca="1">IF(E584="","",IF(ISERROR([1]!EM_S_EST_NETPROFIT(E584,行业估值!$E$6,deadline)/100000000),"-",[1]!EM_S_EST_NETPROFIT(E584,行业估值!$E$6,deadline)/100000000))</f>
        <v>7.5189142857142857</v>
      </c>
      <c r="O584" s="36">
        <f t="shared" ca="1" si="49"/>
        <v>19.540704207222166</v>
      </c>
      <c r="T584" s="64" t="s">
        <v>1235</v>
      </c>
      <c r="U584" s="64" t="s">
        <v>1236</v>
      </c>
    </row>
    <row r="585" spans="4:21">
      <c r="D585" s="45" t="str">
        <f>IF(AND(行业估值!$B$39=$G585,COUNTIF($G$2:$G$2552,$G585)&gt;=1),COUNTIF($G$2:G585,$G585),"")</f>
        <v/>
      </c>
      <c r="E585" s="65" t="str">
        <f t="shared" si="45"/>
        <v>002125.SZ</v>
      </c>
      <c r="F585" s="65" t="str">
        <f t="shared" si="46"/>
        <v>湘潭电化</v>
      </c>
      <c r="G585" s="34" t="str">
        <f>IF(E585="","",IF(行业估值!$C$5="申万行业",[1]!EM_S_INFO_INDUSTRY_SW2014(E585,"1"),IF(行业估值!$C$5="证监会行业",[1]!EM_S_INFO_INDUSTRY_CSRC1(E585,"1"),[1]!EM_S_INFO_INDUSTRY_EM2016(E585,"1"))))</f>
        <v>基础化工</v>
      </c>
      <c r="H585" s="34" t="str">
        <f>IF(E585="","",IF($H$1="上证50",[1]!EM_S_INFO_COMPINDEX(E585,"000016"),"")&amp;IF($H$1="上证180",[1]!EM_S_INFO_COMPINDEX(E585,"000010"),"")&amp;IF($H$1="沪深300",[1]!EM_S_INFO_COMPINDEX(E585,"000300"),"")&amp;IF(AND($H$1="上证A股",RIGHT(E585,2)="SH"),"是","")&amp;IF(AND($H$1="深证A股",RIGHT(E585,2)="SZ"),"是","")&amp;IF(AND($H$1="创业板",LEFT(E585,1)-3=0),"是","")&amp;IF(AND($H$1="全部A股",E585&lt;&gt;0),"是","")&amp;IF(AND($H$1="中小板",LEFT(E585,3)="002"),"是",""))</f>
        <v>是</v>
      </c>
      <c r="I585" s="46">
        <f ca="1">IF(E585="","",IF(OR([1]!EM_S_VAL_MV(E585,deadline)="",[1]!EM_S_VAL_MV(E585,deadline)="--",[1]!EM_S_VAL_MV(E585,deadline)="null"),0,[1]!EM_S_VAL_MV(E585,deadline)/100000000))</f>
        <v>25.325566900799998</v>
      </c>
      <c r="J585" s="46">
        <f ca="1">IF(E585="","",IF(RIGHT(LEFT($J$1,6),3)="TTM",[1]!EM_S_FA_PROFIT_TTM(E585,LEFT(RIGHT($J$1,11),10),1)/100000000,[1]!EM_S_STM07_IS(E585,61,LEFT(RIGHT($J$1,5),4)&amp;"-12-31",1)/100000000))</f>
        <v>0.8282491998999999</v>
      </c>
      <c r="K585" s="36">
        <f t="shared" ca="1" si="47"/>
        <v>30.577230746323359</v>
      </c>
      <c r="L585" s="46">
        <f ca="1">IF(E585="","",IF(ISERROR(IF(行业估值!$E$7="最新年报",[1]!EM_S_STM07_BS(E585,140,LEFT(RIGHT($L$1,5),4)&amp;"-12-31",1)/100000000,[1]!EM_S_STM07_BS(E585,140,LEFT(RIGHT($L$1,11),10),1)/100000000)),0,IF(行业估值!$E$7="最新年报",[1]!EM_S_STM07_BS(E585,140,LEFT(RIGHT($L$1,5),4)&amp;"-12-31",1)/100000000,[1]!EM_S_STM07_BS(E585,140,LEFT(RIGHT($L$1,11),10),1)/100000000)))</f>
        <v>12.0762526627</v>
      </c>
      <c r="M585" s="36">
        <f t="shared" ca="1" si="48"/>
        <v>2.0971378794535527</v>
      </c>
      <c r="N585" s="37">
        <f ca="1">IF(E585="","",IF(ISERROR([1]!EM_S_EST_NETPROFIT(E585,行业估值!$E$6,deadline)/100000000),"-",[1]!EM_S_EST_NETPROFIT(E585,行业估值!$E$6,deadline)/100000000))</f>
        <v>1.01</v>
      </c>
      <c r="O585" s="36">
        <f t="shared" ca="1" si="49"/>
        <v>25.074818713663365</v>
      </c>
      <c r="T585" s="64" t="s">
        <v>1237</v>
      </c>
      <c r="U585" s="64" t="s">
        <v>1238</v>
      </c>
    </row>
    <row r="586" spans="4:21">
      <c r="D586" s="45" t="str">
        <f>IF(AND(行业估值!$B$39=$G586,COUNTIF($G$2:$G$2552,$G586)&gt;=1),COUNTIF($G$2:G586,$G586),"")</f>
        <v/>
      </c>
      <c r="E586" s="65" t="str">
        <f t="shared" si="45"/>
        <v>002126.SZ</v>
      </c>
      <c r="F586" s="65" t="str">
        <f t="shared" si="46"/>
        <v>银轮股份</v>
      </c>
      <c r="G586" s="34" t="str">
        <f>IF(E586="","",IF(行业估值!$C$5="申万行业",[1]!EM_S_INFO_INDUSTRY_SW2014(E586,"1"),IF(行业估值!$C$5="证监会行业",[1]!EM_S_INFO_INDUSTRY_CSRC1(E586,"1"),[1]!EM_S_INFO_INDUSTRY_EM2016(E586,"1"))))</f>
        <v>交运设备</v>
      </c>
      <c r="H586" s="34" t="str">
        <f>IF(E586="","",IF($H$1="上证50",[1]!EM_S_INFO_COMPINDEX(E586,"000016"),"")&amp;IF($H$1="上证180",[1]!EM_S_INFO_COMPINDEX(E586,"000010"),"")&amp;IF($H$1="沪深300",[1]!EM_S_INFO_COMPINDEX(E586,"000300"),"")&amp;IF(AND($H$1="上证A股",RIGHT(E586,2)="SH"),"是","")&amp;IF(AND($H$1="深证A股",RIGHT(E586,2)="SZ"),"是","")&amp;IF(AND($H$1="创业板",LEFT(E586,1)-3=0),"是","")&amp;IF(AND($H$1="全部A股",E586&lt;&gt;0),"是","")&amp;IF(AND($H$1="中小板",LEFT(E586,3)="002"),"是",""))</f>
        <v>是</v>
      </c>
      <c r="I586" s="46">
        <f ca="1">IF(E586="","",IF(OR([1]!EM_S_VAL_MV(E586,deadline)="",[1]!EM_S_VAL_MV(E586,deadline)="--",[1]!EM_S_VAL_MV(E586,deadline)="null"),0,[1]!EM_S_VAL_MV(E586,deadline)/100000000))</f>
        <v>54.654562176000006</v>
      </c>
      <c r="J586" s="46">
        <f ca="1">IF(E586="","",IF(RIGHT(LEFT($J$1,6),3)="TTM",[1]!EM_S_FA_PROFIT_TTM(E586,LEFT(RIGHT($J$1,11),10),1)/100000000,[1]!EM_S_STM07_IS(E586,61,LEFT(RIGHT($J$1,5),4)&amp;"-12-31",1)/100000000))</f>
        <v>3.5587826752999998</v>
      </c>
      <c r="K586" s="36">
        <f t="shared" ca="1" si="47"/>
        <v>15.357656581654767</v>
      </c>
      <c r="L586" s="46">
        <f ca="1">IF(E586="","",IF(ISERROR(IF(行业估值!$E$7="最新年报",[1]!EM_S_STM07_BS(E586,140,LEFT(RIGHT($L$1,5),4)&amp;"-12-31",1)/100000000,[1]!EM_S_STM07_BS(E586,140,LEFT(RIGHT($L$1,11),10),1)/100000000)),0,IF(行业估值!$E$7="最新年报",[1]!EM_S_STM07_BS(E586,140,LEFT(RIGHT($L$1,5),4)&amp;"-12-31",1)/100000000,[1]!EM_S_STM07_BS(E586,140,LEFT(RIGHT($L$1,11),10),1)/100000000)))</f>
        <v>37.306714471100001</v>
      </c>
      <c r="M586" s="36">
        <f t="shared" ca="1" si="48"/>
        <v>1.4650060438406787</v>
      </c>
      <c r="N586" s="37">
        <f ca="1">IF(E586="","",IF(ISERROR([1]!EM_S_EST_NETPROFIT(E586,行业估值!$E$6,deadline)/100000000),"-",[1]!EM_S_EST_NETPROFIT(E586,行业估值!$E$6,deadline)/100000000))</f>
        <v>3.4774333333333329</v>
      </c>
      <c r="O586" s="36">
        <f t="shared" ca="1" si="49"/>
        <v>15.716925944230901</v>
      </c>
      <c r="T586" s="64" t="s">
        <v>1239</v>
      </c>
      <c r="U586" s="64" t="s">
        <v>1240</v>
      </c>
    </row>
    <row r="587" spans="4:21">
      <c r="D587" s="45" t="str">
        <f>IF(AND(行业估值!$B$39=$G587,COUNTIF($G$2:$G$2552,$G587)&gt;=1),COUNTIF($G$2:G587,$G587),"")</f>
        <v/>
      </c>
      <c r="E587" s="65" t="str">
        <f t="shared" si="45"/>
        <v>002127.SZ</v>
      </c>
      <c r="F587" s="65" t="str">
        <f t="shared" si="46"/>
        <v>南极电商</v>
      </c>
      <c r="G587" s="34" t="str">
        <f>IF(E587="","",IF(行业估值!$C$5="申万行业",[1]!EM_S_INFO_INDUSTRY_SW2014(E587,"1"),IF(行业估值!$C$5="证监会行业",[1]!EM_S_INFO_INDUSTRY_CSRC1(E587,"1"),[1]!EM_S_INFO_INDUSTRY_EM2016(E587,"1"))))</f>
        <v>文化传媒</v>
      </c>
      <c r="H587" s="34" t="str">
        <f>IF(E587="","",IF($H$1="上证50",[1]!EM_S_INFO_COMPINDEX(E587,"000016"),"")&amp;IF($H$1="上证180",[1]!EM_S_INFO_COMPINDEX(E587,"000010"),"")&amp;IF($H$1="沪深300",[1]!EM_S_INFO_COMPINDEX(E587,"000300"),"")&amp;IF(AND($H$1="上证A股",RIGHT(E587,2)="SH"),"是","")&amp;IF(AND($H$1="深证A股",RIGHT(E587,2)="SZ"),"是","")&amp;IF(AND($H$1="创业板",LEFT(E587,1)-3=0),"是","")&amp;IF(AND($H$1="全部A股",E587&lt;&gt;0),"是","")&amp;IF(AND($H$1="中小板",LEFT(E587,3)="002"),"是",""))</f>
        <v>是</v>
      </c>
      <c r="I587" s="46">
        <f ca="1">IF(E587="","",IF(OR([1]!EM_S_VAL_MV(E587,deadline)="",[1]!EM_S_VAL_MV(E587,deadline)="--",[1]!EM_S_VAL_MV(E587,deadline)="null"),0,[1]!EM_S_VAL_MV(E587,deadline)/100000000))</f>
        <v>255.06103487169997</v>
      </c>
      <c r="J587" s="46">
        <f ca="1">IF(E587="","",IF(RIGHT(LEFT($J$1,6),3)="TTM",[1]!EM_S_FA_PROFIT_TTM(E587,LEFT(RIGHT($J$1,11),10),1)/100000000,[1]!EM_S_STM07_IS(E587,61,LEFT(RIGHT($J$1,5),4)&amp;"-12-31",1)/100000000))</f>
        <v>10.391201582999999</v>
      </c>
      <c r="K587" s="36">
        <f t="shared" ca="1" si="47"/>
        <v>24.54586534910262</v>
      </c>
      <c r="L587" s="46">
        <f ca="1">IF(E587="","",IF(ISERROR(IF(行业估值!$E$7="最新年报",[1]!EM_S_STM07_BS(E587,140,LEFT(RIGHT($L$1,5),4)&amp;"-12-31",1)/100000000,[1]!EM_S_STM07_BS(E587,140,LEFT(RIGHT($L$1,11),10),1)/100000000)),0,IF(行业估值!$E$7="最新年报",[1]!EM_S_STM07_BS(E587,140,LEFT(RIGHT($L$1,5),4)&amp;"-12-31",1)/100000000,[1]!EM_S_STM07_BS(E587,140,LEFT(RIGHT($L$1,11),10),1)/100000000)))</f>
        <v>42.507115521899998</v>
      </c>
      <c r="M587" s="36">
        <f t="shared" ca="1" si="48"/>
        <v>6.0004314981168401</v>
      </c>
      <c r="N587" s="37">
        <f ca="1">IF(E587="","",IF(ISERROR([1]!EM_S_EST_NETPROFIT(E587,行业估值!$E$6,deadline)/100000000),"-",[1]!EM_S_EST_NETPROFIT(E587,行业估值!$E$6,deadline)/100000000))</f>
        <v>12.120438095238097</v>
      </c>
      <c r="O587" s="36">
        <f t="shared" ca="1" si="49"/>
        <v>21.043879178914242</v>
      </c>
      <c r="T587" s="64" t="s">
        <v>1241</v>
      </c>
      <c r="U587" s="64" t="s">
        <v>1242</v>
      </c>
    </row>
    <row r="588" spans="4:21">
      <c r="D588" s="45" t="str">
        <f>IF(AND(行业估值!$B$39=$G588,COUNTIF($G$2:$G$2552,$G588)&gt;=1),COUNTIF($G$2:G588,$G588),"")</f>
        <v/>
      </c>
      <c r="E588" s="65" t="str">
        <f t="shared" si="45"/>
        <v>002128.SZ</v>
      </c>
      <c r="F588" s="65" t="str">
        <f t="shared" si="46"/>
        <v>露天煤业</v>
      </c>
      <c r="G588" s="34" t="str">
        <f>IF(E588="","",IF(行业估值!$C$5="申万行业",[1]!EM_S_INFO_INDUSTRY_SW2014(E588,"1"),IF(行业估值!$C$5="证监会行业",[1]!EM_S_INFO_INDUSTRY_CSRC1(E588,"1"),[1]!EM_S_INFO_INDUSTRY_EM2016(E588,"1"))))</f>
        <v>化石能源</v>
      </c>
      <c r="H588" s="34" t="str">
        <f>IF(E588="","",IF($H$1="上证50",[1]!EM_S_INFO_COMPINDEX(E588,"000016"),"")&amp;IF($H$1="上证180",[1]!EM_S_INFO_COMPINDEX(E588,"000010"),"")&amp;IF($H$1="沪深300",[1]!EM_S_INFO_COMPINDEX(E588,"000300"),"")&amp;IF(AND($H$1="上证A股",RIGHT(E588,2)="SH"),"是","")&amp;IF(AND($H$1="深证A股",RIGHT(E588,2)="SZ"),"是","")&amp;IF(AND($H$1="创业板",LEFT(E588,1)-3=0),"是","")&amp;IF(AND($H$1="全部A股",E588&lt;&gt;0),"是","")&amp;IF(AND($H$1="中小板",LEFT(E588,3)="002"),"是",""))</f>
        <v>是</v>
      </c>
      <c r="I588" s="46">
        <f ca="1">IF(E588="","",IF(OR([1]!EM_S_VAL_MV(E588,deadline)="",[1]!EM_S_VAL_MV(E588,deadline)="--",[1]!EM_S_VAL_MV(E588,deadline)="null"),0,[1]!EM_S_VAL_MV(E588,deadline)/100000000))</f>
        <v>160.4513866655</v>
      </c>
      <c r="J588" s="46">
        <f ca="1">IF(E588="","",IF(RIGHT(LEFT($J$1,6),3)="TTM",[1]!EM_S_FA_PROFIT_TTM(E588,LEFT(RIGHT($J$1,11),10),1)/100000000,[1]!EM_S_STM07_IS(E588,61,LEFT(RIGHT($J$1,5),4)&amp;"-12-31",1)/100000000))</f>
        <v>24.111321897800003</v>
      </c>
      <c r="K588" s="36">
        <f t="shared" ca="1" si="47"/>
        <v>6.65460762979321</v>
      </c>
      <c r="L588" s="46">
        <f ca="1">IF(E588="","",IF(ISERROR(IF(行业估值!$E$7="最新年报",[1]!EM_S_STM07_BS(E588,140,LEFT(RIGHT($L$1,5),4)&amp;"-12-31",1)/100000000,[1]!EM_S_STM07_BS(E588,140,LEFT(RIGHT($L$1,11),10),1)/100000000)),0,IF(行业估值!$E$7="最新年报",[1]!EM_S_STM07_BS(E588,140,LEFT(RIGHT($L$1,5),4)&amp;"-12-31",1)/100000000,[1]!EM_S_STM07_BS(E588,140,LEFT(RIGHT($L$1,11),10),1)/100000000)))</f>
        <v>157.9243755757</v>
      </c>
      <c r="M588" s="36">
        <f t="shared" ca="1" si="48"/>
        <v>1.0160013999142816</v>
      </c>
      <c r="N588" s="37">
        <f ca="1">IF(E588="","",IF(ISERROR([1]!EM_S_EST_NETPROFIT(E588,行业估值!$E$6,deadline)/100000000),"-",[1]!EM_S_EST_NETPROFIT(E588,行业估值!$E$6,deadline)/100000000))</f>
        <v>26.15127</v>
      </c>
      <c r="O588" s="36">
        <f t="shared" ca="1" si="49"/>
        <v>6.1355103085050935</v>
      </c>
      <c r="T588" s="64" t="s">
        <v>1243</v>
      </c>
      <c r="U588" s="64" t="s">
        <v>1244</v>
      </c>
    </row>
    <row r="589" spans="4:21">
      <c r="D589" s="45" t="str">
        <f>IF(AND(行业估值!$B$39=$G589,COUNTIF($G$2:$G$2552,$G589)&gt;=1),COUNTIF($G$2:G589,$G589),"")</f>
        <v/>
      </c>
      <c r="E589" s="65" t="str">
        <f t="shared" si="45"/>
        <v>002129.SZ</v>
      </c>
      <c r="F589" s="65" t="str">
        <f t="shared" si="46"/>
        <v>中环股份</v>
      </c>
      <c r="G589" s="34" t="str">
        <f>IF(E589="","",IF(行业估值!$C$5="申万行业",[1]!EM_S_INFO_INDUSTRY_SW2014(E589,"1"),IF(行业估值!$C$5="证监会行业",[1]!EM_S_INFO_INDUSTRY_CSRC1(E589,"1"),[1]!EM_S_INFO_INDUSTRY_EM2016(E589,"1"))))</f>
        <v>电气设备</v>
      </c>
      <c r="H589" s="34" t="str">
        <f>IF(E589="","",IF($H$1="上证50",[1]!EM_S_INFO_COMPINDEX(E589,"000016"),"")&amp;IF($H$1="上证180",[1]!EM_S_INFO_COMPINDEX(E589,"000010"),"")&amp;IF($H$1="沪深300",[1]!EM_S_INFO_COMPINDEX(E589,"000300"),"")&amp;IF(AND($H$1="上证A股",RIGHT(E589,2)="SH"),"是","")&amp;IF(AND($H$1="深证A股",RIGHT(E589,2)="SZ"),"是","")&amp;IF(AND($H$1="创业板",LEFT(E589,1)-3=0),"是","")&amp;IF(AND($H$1="全部A股",E589&lt;&gt;0),"是","")&amp;IF(AND($H$1="中小板",LEFT(E589,3)="002"),"是",""))</f>
        <v>是</v>
      </c>
      <c r="I589" s="46">
        <f ca="1">IF(E589="","",IF(OR([1]!EM_S_VAL_MV(E589,deadline)="",[1]!EM_S_VAL_MV(E589,deadline)="--",[1]!EM_S_VAL_MV(E589,deadline)="null"),0,[1]!EM_S_VAL_MV(E589,deadline)/100000000))</f>
        <v>278.23713165269999</v>
      </c>
      <c r="J589" s="46">
        <f ca="1">IF(E589="","",IF(RIGHT(LEFT($J$1,6),3)="TTM",[1]!EM_S_FA_PROFIT_TTM(E589,LEFT(RIGHT($J$1,11),10),1)/100000000,[1]!EM_S_STM07_IS(E589,61,LEFT(RIGHT($J$1,5),4)&amp;"-12-31",1)/100000000))</f>
        <v>12.275157699100001</v>
      </c>
      <c r="K589" s="36">
        <f t="shared" ca="1" si="47"/>
        <v>22.666684899135753</v>
      </c>
      <c r="L589" s="46">
        <f ca="1">IF(E589="","",IF(ISERROR(IF(行业估值!$E$7="最新年报",[1]!EM_S_STM07_BS(E589,140,LEFT(RIGHT($L$1,5),4)&amp;"-12-31",1)/100000000,[1]!EM_S_STM07_BS(E589,140,LEFT(RIGHT($L$1,11),10),1)/100000000)),0,IF(行业估值!$E$7="最新年报",[1]!EM_S_STM07_BS(E589,140,LEFT(RIGHT($L$1,5),4)&amp;"-12-31",1)/100000000,[1]!EM_S_STM07_BS(E589,140,LEFT(RIGHT($L$1,11),10),1)/100000000)))</f>
        <v>138.93097865589999</v>
      </c>
      <c r="M589" s="36">
        <f t="shared" ca="1" si="48"/>
        <v>2.0027004368970092</v>
      </c>
      <c r="N589" s="37">
        <f ca="1">IF(E589="","",IF(ISERROR([1]!EM_S_EST_NETPROFIT(E589,行业估值!$E$6,deadline)/100000000),"-",[1]!EM_S_EST_NETPROFIT(E589,行业估值!$E$6,deadline)/100000000))</f>
        <v>11.81725</v>
      </c>
      <c r="O589" s="36">
        <f t="shared" ca="1" si="49"/>
        <v>23.544998341636166</v>
      </c>
      <c r="T589" s="64" t="s">
        <v>1245</v>
      </c>
      <c r="U589" s="64" t="s">
        <v>1246</v>
      </c>
    </row>
    <row r="590" spans="4:21">
      <c r="D590" s="45" t="str">
        <f>IF(AND(行业估值!$B$39=$G590,COUNTIF($G$2:$G$2552,$G590)&gt;=1),COUNTIF($G$2:G590,$G590),"")</f>
        <v/>
      </c>
      <c r="E590" s="65" t="str">
        <f t="shared" si="45"/>
        <v>002130.SZ</v>
      </c>
      <c r="F590" s="65" t="str">
        <f t="shared" si="46"/>
        <v>沃尔核材</v>
      </c>
      <c r="G590" s="34" t="str">
        <f>IF(E590="","",IF(行业估值!$C$5="申万行业",[1]!EM_S_INFO_INDUSTRY_SW2014(E590,"1"),IF(行业估值!$C$5="证监会行业",[1]!EM_S_INFO_INDUSTRY_CSRC1(E590,"1"),[1]!EM_S_INFO_INDUSTRY_EM2016(E590,"1"))))</f>
        <v>有色金属</v>
      </c>
      <c r="H590" s="34" t="str">
        <f>IF(E590="","",IF($H$1="上证50",[1]!EM_S_INFO_COMPINDEX(E590,"000016"),"")&amp;IF($H$1="上证180",[1]!EM_S_INFO_COMPINDEX(E590,"000010"),"")&amp;IF($H$1="沪深300",[1]!EM_S_INFO_COMPINDEX(E590,"000300"),"")&amp;IF(AND($H$1="上证A股",RIGHT(E590,2)="SH"),"是","")&amp;IF(AND($H$1="深证A股",RIGHT(E590,2)="SZ"),"是","")&amp;IF(AND($H$1="创业板",LEFT(E590,1)-3=0),"是","")&amp;IF(AND($H$1="全部A股",E590&lt;&gt;0),"是","")&amp;IF(AND($H$1="中小板",LEFT(E590,3)="002"),"是",""))</f>
        <v>是</v>
      </c>
      <c r="I590" s="46">
        <f ca="1">IF(E590="","",IF(OR([1]!EM_S_VAL_MV(E590,deadline)="",[1]!EM_S_VAL_MV(E590,deadline)="--",[1]!EM_S_VAL_MV(E590,deadline)="null"),0,[1]!EM_S_VAL_MV(E590,deadline)/100000000))</f>
        <v>56.150644565200004</v>
      </c>
      <c r="J590" s="46">
        <f ca="1">IF(E590="","",IF(RIGHT(LEFT($J$1,6),3)="TTM",[1]!EM_S_FA_PROFIT_TTM(E590,LEFT(RIGHT($J$1,11),10),1)/100000000,[1]!EM_S_STM07_IS(E590,61,LEFT(RIGHT($J$1,5),4)&amp;"-12-31",1)/100000000))</f>
        <v>1.0064174431999999</v>
      </c>
      <c r="K590" s="36">
        <f t="shared" ca="1" si="47"/>
        <v>55.792598731857915</v>
      </c>
      <c r="L590" s="46">
        <f ca="1">IF(E590="","",IF(ISERROR(IF(行业估值!$E$7="最新年报",[1]!EM_S_STM07_BS(E590,140,LEFT(RIGHT($L$1,5),4)&amp;"-12-31",1)/100000000,[1]!EM_S_STM07_BS(E590,140,LEFT(RIGHT($L$1,11),10),1)/100000000)),0,IF(行业估值!$E$7="最新年报",[1]!EM_S_STM07_BS(E590,140,LEFT(RIGHT($L$1,5),4)&amp;"-12-31",1)/100000000,[1]!EM_S_STM07_BS(E590,140,LEFT(RIGHT($L$1,11),10),1)/100000000)))</f>
        <v>28.3464951435</v>
      </c>
      <c r="M590" s="36">
        <f t="shared" ca="1" si="48"/>
        <v>1.9808672741002211</v>
      </c>
      <c r="N590" s="37" t="str">
        <f ca="1">IF(E590="","",IF(ISERROR([1]!EM_S_EST_NETPROFIT(E590,行业估值!$E$6,deadline)/100000000),"-",[1]!EM_S_EST_NETPROFIT(E590,行业估值!$E$6,deadline)/100000000))</f>
        <v>-</v>
      </c>
      <c r="O590" s="36" t="str">
        <f t="shared" ca="1" si="49"/>
        <v>-</v>
      </c>
      <c r="T590" s="64" t="s">
        <v>1247</v>
      </c>
      <c r="U590" s="64" t="s">
        <v>1248</v>
      </c>
    </row>
    <row r="591" spans="4:21">
      <c r="D591" s="45" t="str">
        <f>IF(AND(行业估值!$B$39=$G591,COUNTIF($G$2:$G$2552,$G591)&gt;=1),COUNTIF($G$2:G591,$G591),"")</f>
        <v/>
      </c>
      <c r="E591" s="65" t="str">
        <f t="shared" si="45"/>
        <v>002131.SZ</v>
      </c>
      <c r="F591" s="65" t="str">
        <f t="shared" si="46"/>
        <v>利欧股份</v>
      </c>
      <c r="G591" s="34" t="str">
        <f>IF(E591="","",IF(行业估值!$C$5="申万行业",[1]!EM_S_INFO_INDUSTRY_SW2014(E591,"1"),IF(行业估值!$C$5="证监会行业",[1]!EM_S_INFO_INDUSTRY_CSRC1(E591,"1"),[1]!EM_S_INFO_INDUSTRY_EM2016(E591,"1"))))</f>
        <v>互联网</v>
      </c>
      <c r="H591" s="34" t="str">
        <f>IF(E591="","",IF($H$1="上证50",[1]!EM_S_INFO_COMPINDEX(E591,"000016"),"")&amp;IF($H$1="上证180",[1]!EM_S_INFO_COMPINDEX(E591,"000010"),"")&amp;IF($H$1="沪深300",[1]!EM_S_INFO_COMPINDEX(E591,"000300"),"")&amp;IF(AND($H$1="上证A股",RIGHT(E591,2)="SH"),"是","")&amp;IF(AND($H$1="深证A股",RIGHT(E591,2)="SZ"),"是","")&amp;IF(AND($H$1="创业板",LEFT(E591,1)-3=0),"是","")&amp;IF(AND($H$1="全部A股",E591&lt;&gt;0),"是","")&amp;IF(AND($H$1="中小板",LEFT(E591,3)="002"),"是",""))</f>
        <v>是</v>
      </c>
      <c r="I591" s="46">
        <f ca="1">IF(E591="","",IF(OR([1]!EM_S_VAL_MV(E591,deadline)="",[1]!EM_S_VAL_MV(E591,deadline)="--",[1]!EM_S_VAL_MV(E591,deadline)="null"),0,[1]!EM_S_VAL_MV(E591,deadline)/100000000))</f>
        <v>133.68792185909999</v>
      </c>
      <c r="J591" s="46">
        <f ca="1">IF(E591="","",IF(RIGHT(LEFT($J$1,6),3)="TTM",[1]!EM_S_FA_PROFIT_TTM(E591,LEFT(RIGHT($J$1,11),10),1)/100000000,[1]!EM_S_STM07_IS(E591,61,LEFT(RIGHT($J$1,5),4)&amp;"-12-31",1)/100000000))</f>
        <v>-17.876697373599999</v>
      </c>
      <c r="K591" s="36">
        <f t="shared" ca="1" si="47"/>
        <v>-7.4783344521191051</v>
      </c>
      <c r="L591" s="46">
        <f ca="1">IF(E591="","",IF(ISERROR(IF(行业估值!$E$7="最新年报",[1]!EM_S_STM07_BS(E591,140,LEFT(RIGHT($L$1,5),4)&amp;"-12-31",1)/100000000,[1]!EM_S_STM07_BS(E591,140,LEFT(RIGHT($L$1,11),10),1)/100000000)),0,IF(行业估值!$E$7="最新年报",[1]!EM_S_STM07_BS(E591,140,LEFT(RIGHT($L$1,5),4)&amp;"-12-31",1)/100000000,[1]!EM_S_STM07_BS(E591,140,LEFT(RIGHT($L$1,11),10),1)/100000000)))</f>
        <v>80.888903697499998</v>
      </c>
      <c r="M591" s="36">
        <f t="shared" ca="1" si="48"/>
        <v>1.6527349951366916</v>
      </c>
      <c r="N591" s="37" t="str">
        <f ca="1">IF(E591="","",IF(ISERROR([1]!EM_S_EST_NETPROFIT(E591,行业估值!$E$6,deadline)/100000000),"-",[1]!EM_S_EST_NETPROFIT(E591,行业估值!$E$6,deadline)/100000000))</f>
        <v>-</v>
      </c>
      <c r="O591" s="36" t="str">
        <f t="shared" ca="1" si="49"/>
        <v>-</v>
      </c>
      <c r="T591" s="64" t="s">
        <v>1249</v>
      </c>
      <c r="U591" s="64" t="s">
        <v>1250</v>
      </c>
    </row>
    <row r="592" spans="4:21">
      <c r="D592" s="45">
        <f>IF(AND(行业估值!$B$39=$G592,COUNTIF($G$2:$G$2552,$G592)&gt;=1),COUNTIF($G$2:G592,$G592),"")</f>
        <v>34</v>
      </c>
      <c r="E592" s="65" t="str">
        <f t="shared" si="45"/>
        <v>002132.SZ</v>
      </c>
      <c r="F592" s="65" t="str">
        <f t="shared" si="46"/>
        <v>恒星科技</v>
      </c>
      <c r="G592" s="34" t="str">
        <f>IF(E592="","",IF(行业估值!$C$5="申万行业",[1]!EM_S_INFO_INDUSTRY_SW2014(E592,"1"),IF(行业估值!$C$5="证监会行业",[1]!EM_S_INFO_INDUSTRY_CSRC1(E592,"1"),[1]!EM_S_INFO_INDUSTRY_EM2016(E592,"1"))))</f>
        <v>机械设备</v>
      </c>
      <c r="H592" s="34" t="str">
        <f>IF(E592="","",IF($H$1="上证50",[1]!EM_S_INFO_COMPINDEX(E592,"000016"),"")&amp;IF($H$1="上证180",[1]!EM_S_INFO_COMPINDEX(E592,"000010"),"")&amp;IF($H$1="沪深300",[1]!EM_S_INFO_COMPINDEX(E592,"000300"),"")&amp;IF(AND($H$1="上证A股",RIGHT(E592,2)="SH"),"是","")&amp;IF(AND($H$1="深证A股",RIGHT(E592,2)="SZ"),"是","")&amp;IF(AND($H$1="创业板",LEFT(E592,1)-3=0),"是","")&amp;IF(AND($H$1="全部A股",E592&lt;&gt;0),"是","")&amp;IF(AND($H$1="中小板",LEFT(E592,3)="002"),"是",""))</f>
        <v>是</v>
      </c>
      <c r="I592" s="46">
        <f ca="1">IF(E592="","",IF(OR([1]!EM_S_VAL_MV(E592,deadline)="",[1]!EM_S_VAL_MV(E592,deadline)="--",[1]!EM_S_VAL_MV(E592,deadline)="null"),0,[1]!EM_S_VAL_MV(E592,deadline)/100000000))</f>
        <v>36.689753367600005</v>
      </c>
      <c r="J592" s="46">
        <f ca="1">IF(E592="","",IF(RIGHT(LEFT($J$1,6),3)="TTM",[1]!EM_S_FA_PROFIT_TTM(E592,LEFT(RIGHT($J$1,11),10),1)/100000000,[1]!EM_S_STM07_IS(E592,61,LEFT(RIGHT($J$1,5),4)&amp;"-12-31",1)/100000000))</f>
        <v>-0.73499310519999994</v>
      </c>
      <c r="K592" s="36">
        <f t="shared" ca="1" si="47"/>
        <v>-49.918500062141817</v>
      </c>
      <c r="L592" s="46">
        <f ca="1">IF(E592="","",IF(ISERROR(IF(行业估值!$E$7="最新年报",[1]!EM_S_STM07_BS(E592,140,LEFT(RIGHT($L$1,5),4)&amp;"-12-31",1)/100000000,[1]!EM_S_STM07_BS(E592,140,LEFT(RIGHT($L$1,11),10),1)/100000000)),0,IF(行业估值!$E$7="最新年报",[1]!EM_S_STM07_BS(E592,140,LEFT(RIGHT($L$1,5),4)&amp;"-12-31",1)/100000000,[1]!EM_S_STM07_BS(E592,140,LEFT(RIGHT($L$1,11),10),1)/100000000)))</f>
        <v>28.096041553899997</v>
      </c>
      <c r="M592" s="36">
        <f t="shared" ca="1" si="48"/>
        <v>1.305869130966854</v>
      </c>
      <c r="N592" s="37" t="str">
        <f ca="1">IF(E592="","",IF(ISERROR([1]!EM_S_EST_NETPROFIT(E592,行业估值!$E$6,deadline)/100000000),"-",[1]!EM_S_EST_NETPROFIT(E592,行业估值!$E$6,deadline)/100000000))</f>
        <v>-</v>
      </c>
      <c r="O592" s="36" t="str">
        <f t="shared" ca="1" si="49"/>
        <v>-</v>
      </c>
      <c r="T592" s="64" t="s">
        <v>1251</v>
      </c>
      <c r="U592" s="64" t="s">
        <v>1252</v>
      </c>
    </row>
    <row r="593" spans="4:21">
      <c r="D593" s="45" t="str">
        <f>IF(AND(行业估值!$B$39=$G593,COUNTIF($G$2:$G$2552,$G593)&gt;=1),COUNTIF($G$2:G593,$G593),"")</f>
        <v/>
      </c>
      <c r="E593" s="65" t="str">
        <f t="shared" si="45"/>
        <v>002133.SZ</v>
      </c>
      <c r="F593" s="65" t="str">
        <f t="shared" si="46"/>
        <v>广宇集团</v>
      </c>
      <c r="G593" s="34" t="str">
        <f>IF(E593="","",IF(行业估值!$C$5="申万行业",[1]!EM_S_INFO_INDUSTRY_SW2014(E593,"1"),IF(行业估值!$C$5="证监会行业",[1]!EM_S_INFO_INDUSTRY_CSRC1(E593,"1"),[1]!EM_S_INFO_INDUSTRY_EM2016(E593,"1"))))</f>
        <v>房地产</v>
      </c>
      <c r="H593" s="34" t="str">
        <f>IF(E593="","",IF($H$1="上证50",[1]!EM_S_INFO_COMPINDEX(E593,"000016"),"")&amp;IF($H$1="上证180",[1]!EM_S_INFO_COMPINDEX(E593,"000010"),"")&amp;IF($H$1="沪深300",[1]!EM_S_INFO_COMPINDEX(E593,"000300"),"")&amp;IF(AND($H$1="上证A股",RIGHT(E593,2)="SH"),"是","")&amp;IF(AND($H$1="深证A股",RIGHT(E593,2)="SZ"),"是","")&amp;IF(AND($H$1="创业板",LEFT(E593,1)-3=0),"是","")&amp;IF(AND($H$1="全部A股",E593&lt;&gt;0),"是","")&amp;IF(AND($H$1="中小板",LEFT(E593,3)="002"),"是",""))</f>
        <v>是</v>
      </c>
      <c r="I593" s="46">
        <f ca="1">IF(E593="","",IF(OR([1]!EM_S_VAL_MV(E593,deadline)="",[1]!EM_S_VAL_MV(E593,deadline)="--",[1]!EM_S_VAL_MV(E593,deadline)="null"),0,[1]!EM_S_VAL_MV(E593,deadline)/100000000))</f>
        <v>24.46295593</v>
      </c>
      <c r="J593" s="46">
        <f ca="1">IF(E593="","",IF(RIGHT(LEFT($J$1,6),3)="TTM",[1]!EM_S_FA_PROFIT_TTM(E593,LEFT(RIGHT($J$1,11),10),1)/100000000,[1]!EM_S_STM07_IS(E593,61,LEFT(RIGHT($J$1,5),4)&amp;"-12-31",1)/100000000))</f>
        <v>4.5083382983</v>
      </c>
      <c r="K593" s="36">
        <f t="shared" ca="1" si="47"/>
        <v>5.4261580013248931</v>
      </c>
      <c r="L593" s="46">
        <f ca="1">IF(E593="","",IF(ISERROR(IF(行业估值!$E$7="最新年报",[1]!EM_S_STM07_BS(E593,140,LEFT(RIGHT($L$1,5),4)&amp;"-12-31",1)/100000000,[1]!EM_S_STM07_BS(E593,140,LEFT(RIGHT($L$1,11),10),1)/100000000)),0,IF(行业估值!$E$7="最新年报",[1]!EM_S_STM07_BS(E593,140,LEFT(RIGHT($L$1,5),4)&amp;"-12-31",1)/100000000,[1]!EM_S_STM07_BS(E593,140,LEFT(RIGHT($L$1,11),10),1)/100000000)))</f>
        <v>33.850052187899998</v>
      </c>
      <c r="M593" s="36">
        <f t="shared" ca="1" si="48"/>
        <v>0.72268591475745203</v>
      </c>
      <c r="N593" s="37" t="str">
        <f ca="1">IF(E593="","",IF(ISERROR([1]!EM_S_EST_NETPROFIT(E593,行业估值!$E$6,deadline)/100000000),"-",[1]!EM_S_EST_NETPROFIT(E593,行业估值!$E$6,deadline)/100000000))</f>
        <v>-</v>
      </c>
      <c r="O593" s="36" t="str">
        <f t="shared" ca="1" si="49"/>
        <v>-</v>
      </c>
      <c r="T593" s="64" t="s">
        <v>1253</v>
      </c>
      <c r="U593" s="64" t="s">
        <v>1254</v>
      </c>
    </row>
    <row r="594" spans="4:21">
      <c r="D594" s="45" t="str">
        <f>IF(AND(行业估值!$B$39=$G594,COUNTIF($G$2:$G$2552,$G594)&gt;=1),COUNTIF($G$2:G594,$G594),"")</f>
        <v/>
      </c>
      <c r="E594" s="65" t="str">
        <f t="shared" si="45"/>
        <v>002134.SZ</v>
      </c>
      <c r="F594" s="65" t="str">
        <f t="shared" si="46"/>
        <v>天津普林</v>
      </c>
      <c r="G594" s="34" t="str">
        <f>IF(E594="","",IF(行业估值!$C$5="申万行业",[1]!EM_S_INFO_INDUSTRY_SW2014(E594,"1"),IF(行业估值!$C$5="证监会行业",[1]!EM_S_INFO_INDUSTRY_CSRC1(E594,"1"),[1]!EM_S_INFO_INDUSTRY_EM2016(E594,"1"))))</f>
        <v>电子设备</v>
      </c>
      <c r="H594" s="34" t="str">
        <f>IF(E594="","",IF($H$1="上证50",[1]!EM_S_INFO_COMPINDEX(E594,"000016"),"")&amp;IF($H$1="上证180",[1]!EM_S_INFO_COMPINDEX(E594,"000010"),"")&amp;IF($H$1="沪深300",[1]!EM_S_INFO_COMPINDEX(E594,"000300"),"")&amp;IF(AND($H$1="上证A股",RIGHT(E594,2)="SH"),"是","")&amp;IF(AND($H$1="深证A股",RIGHT(E594,2)="SZ"),"是","")&amp;IF(AND($H$1="创业板",LEFT(E594,1)-3=0),"是","")&amp;IF(AND($H$1="全部A股",E594&lt;&gt;0),"是","")&amp;IF(AND($H$1="中小板",LEFT(E594,3)="002"),"是",""))</f>
        <v>是</v>
      </c>
      <c r="I594" s="46">
        <f ca="1">IF(E594="","",IF(OR([1]!EM_S_VAL_MV(E594,deadline)="",[1]!EM_S_VAL_MV(E594,deadline)="--",[1]!EM_S_VAL_MV(E594,deadline)="null"),0,[1]!EM_S_VAL_MV(E594,deadline)/100000000))</f>
        <v>23.1590481456</v>
      </c>
      <c r="J594" s="46">
        <f ca="1">IF(E594="","",IF(RIGHT(LEFT($J$1,6),3)="TTM",[1]!EM_S_FA_PROFIT_TTM(E594,LEFT(RIGHT($J$1,11),10),1)/100000000,[1]!EM_S_STM07_IS(E594,61,LEFT(RIGHT($J$1,5),4)&amp;"-12-31",1)/100000000))</f>
        <v>-0.39718144640000003</v>
      </c>
      <c r="K594" s="36">
        <f t="shared" ca="1" si="47"/>
        <v>-58.308484335082973</v>
      </c>
      <c r="L594" s="46">
        <f ca="1">IF(E594="","",IF(ISERROR(IF(行业估值!$E$7="最新年报",[1]!EM_S_STM07_BS(E594,140,LEFT(RIGHT($L$1,5),4)&amp;"-12-31",1)/100000000,[1]!EM_S_STM07_BS(E594,140,LEFT(RIGHT($L$1,11),10),1)/100000000)),0,IF(行业估值!$E$7="最新年报",[1]!EM_S_STM07_BS(E594,140,LEFT(RIGHT($L$1,5),4)&amp;"-12-31",1)/100000000,[1]!EM_S_STM07_BS(E594,140,LEFT(RIGHT($L$1,11),10),1)/100000000)))</f>
        <v>3.8487007305000001</v>
      </c>
      <c r="M594" s="36">
        <f t="shared" ca="1" si="48"/>
        <v>6.0173678774424522</v>
      </c>
      <c r="N594" s="37" t="str">
        <f ca="1">IF(E594="","",IF(ISERROR([1]!EM_S_EST_NETPROFIT(E594,行业估值!$E$6,deadline)/100000000),"-",[1]!EM_S_EST_NETPROFIT(E594,行业估值!$E$6,deadline)/100000000))</f>
        <v>-</v>
      </c>
      <c r="O594" s="36" t="str">
        <f t="shared" ca="1" si="49"/>
        <v>-</v>
      </c>
      <c r="T594" s="64" t="s">
        <v>1255</v>
      </c>
      <c r="U594" s="64" t="s">
        <v>1256</v>
      </c>
    </row>
    <row r="595" spans="4:21">
      <c r="D595" s="45" t="str">
        <f>IF(AND(行业估值!$B$39=$G595,COUNTIF($G$2:$G$2552,$G595)&gt;=1),COUNTIF($G$2:G595,$G595),"")</f>
        <v/>
      </c>
      <c r="E595" s="65" t="str">
        <f t="shared" si="45"/>
        <v>002135.SZ</v>
      </c>
      <c r="F595" s="65" t="str">
        <f t="shared" si="46"/>
        <v>东南网架</v>
      </c>
      <c r="G595" s="34" t="str">
        <f>IF(E595="","",IF(行业估值!$C$5="申万行业",[1]!EM_S_INFO_INDUSTRY_SW2014(E595,"1"),IF(行业估值!$C$5="证监会行业",[1]!EM_S_INFO_INDUSTRY_CSRC1(E595,"1"),[1]!EM_S_INFO_INDUSTRY_EM2016(E595,"1"))))</f>
        <v>建筑</v>
      </c>
      <c r="H595" s="34" t="str">
        <f>IF(E595="","",IF($H$1="上证50",[1]!EM_S_INFO_COMPINDEX(E595,"000016"),"")&amp;IF($H$1="上证180",[1]!EM_S_INFO_COMPINDEX(E595,"000010"),"")&amp;IF($H$1="沪深300",[1]!EM_S_INFO_COMPINDEX(E595,"000300"),"")&amp;IF(AND($H$1="上证A股",RIGHT(E595,2)="SH"),"是","")&amp;IF(AND($H$1="深证A股",RIGHT(E595,2)="SZ"),"是","")&amp;IF(AND($H$1="创业板",LEFT(E595,1)-3=0),"是","")&amp;IF(AND($H$1="全部A股",E595&lt;&gt;0),"是","")&amp;IF(AND($H$1="中小板",LEFT(E595,3)="002"),"是",""))</f>
        <v>是</v>
      </c>
      <c r="I595" s="46">
        <f ca="1">IF(E595="","",IF(OR([1]!EM_S_VAL_MV(E595,deadline)="",[1]!EM_S_VAL_MV(E595,deadline)="--",[1]!EM_S_VAL_MV(E595,deadline)="null"),0,[1]!EM_S_VAL_MV(E595,deadline)/100000000))</f>
        <v>53.788914400000003</v>
      </c>
      <c r="J595" s="46">
        <f ca="1">IF(E595="","",IF(RIGHT(LEFT($J$1,6),3)="TTM",[1]!EM_S_FA_PROFIT_TTM(E595,LEFT(RIGHT($J$1,11),10),1)/100000000,[1]!EM_S_STM07_IS(E595,61,LEFT(RIGHT($J$1,5),4)&amp;"-12-31",1)/100000000))</f>
        <v>2.6067442462999999</v>
      </c>
      <c r="K595" s="36">
        <f t="shared" ca="1" si="47"/>
        <v>20.634519276813492</v>
      </c>
      <c r="L595" s="46">
        <f ca="1">IF(E595="","",IF(ISERROR(IF(行业估值!$E$7="最新年报",[1]!EM_S_STM07_BS(E595,140,LEFT(RIGHT($L$1,5),4)&amp;"-12-31",1)/100000000,[1]!EM_S_STM07_BS(E595,140,LEFT(RIGHT($L$1,11),10),1)/100000000)),0,IF(行业估值!$E$7="最新年报",[1]!EM_S_STM07_BS(E595,140,LEFT(RIGHT($L$1,5),4)&amp;"-12-31",1)/100000000,[1]!EM_S_STM07_BS(E595,140,LEFT(RIGHT($L$1,11),10),1)/100000000)))</f>
        <v>42.509386474099998</v>
      </c>
      <c r="M595" s="36">
        <f t="shared" ca="1" si="48"/>
        <v>1.2653420541077995</v>
      </c>
      <c r="N595" s="37" t="str">
        <f ca="1">IF(E595="","",IF(ISERROR([1]!EM_S_EST_NETPROFIT(E595,行业估值!$E$6,deadline)/100000000),"-",[1]!EM_S_EST_NETPROFIT(E595,行业估值!$E$6,deadline)/100000000))</f>
        <v>-</v>
      </c>
      <c r="O595" s="36" t="str">
        <f t="shared" ca="1" si="49"/>
        <v>-</v>
      </c>
      <c r="T595" s="64" t="s">
        <v>1257</v>
      </c>
      <c r="U595" s="64" t="s">
        <v>1258</v>
      </c>
    </row>
    <row r="596" spans="4:21">
      <c r="D596" s="45" t="str">
        <f>IF(AND(行业估值!$B$39=$G596,COUNTIF($G$2:$G$2552,$G596)&gt;=1),COUNTIF($G$2:G596,$G596),"")</f>
        <v/>
      </c>
      <c r="E596" s="65" t="str">
        <f t="shared" si="45"/>
        <v>002136.SZ</v>
      </c>
      <c r="F596" s="65" t="str">
        <f t="shared" si="46"/>
        <v>安纳达</v>
      </c>
      <c r="G596" s="34" t="str">
        <f>IF(E596="","",IF(行业估值!$C$5="申万行业",[1]!EM_S_INFO_INDUSTRY_SW2014(E596,"1"),IF(行业估值!$C$5="证监会行业",[1]!EM_S_INFO_INDUSTRY_CSRC1(E596,"1"),[1]!EM_S_INFO_INDUSTRY_EM2016(E596,"1"))))</f>
        <v>基础化工</v>
      </c>
      <c r="H596" s="34" t="str">
        <f>IF(E596="","",IF($H$1="上证50",[1]!EM_S_INFO_COMPINDEX(E596,"000016"),"")&amp;IF($H$1="上证180",[1]!EM_S_INFO_COMPINDEX(E596,"000010"),"")&amp;IF($H$1="沪深300",[1]!EM_S_INFO_COMPINDEX(E596,"000300"),"")&amp;IF(AND($H$1="上证A股",RIGHT(E596,2)="SH"),"是","")&amp;IF(AND($H$1="深证A股",RIGHT(E596,2)="SZ"),"是","")&amp;IF(AND($H$1="创业板",LEFT(E596,1)-3=0),"是","")&amp;IF(AND($H$1="全部A股",E596&lt;&gt;0),"是","")&amp;IF(AND($H$1="中小板",LEFT(E596,3)="002"),"是",""))</f>
        <v>是</v>
      </c>
      <c r="I596" s="46">
        <f ca="1">IF(E596="","",IF(OR([1]!EM_S_VAL_MV(E596,deadline)="",[1]!EM_S_VAL_MV(E596,deadline)="--",[1]!EM_S_VAL_MV(E596,deadline)="null"),0,[1]!EM_S_VAL_MV(E596,deadline)/100000000))</f>
        <v>15.524444000000001</v>
      </c>
      <c r="J596" s="46">
        <f ca="1">IF(E596="","",IF(RIGHT(LEFT($J$1,6),3)="TTM",[1]!EM_S_FA_PROFIT_TTM(E596,LEFT(RIGHT($J$1,11),10),1)/100000000,[1]!EM_S_STM07_IS(E596,61,LEFT(RIGHT($J$1,5),4)&amp;"-12-31",1)/100000000))</f>
        <v>0.1707927259</v>
      </c>
      <c r="K596" s="36">
        <f t="shared" ca="1" si="47"/>
        <v>90.896400406944977</v>
      </c>
      <c r="L596" s="46">
        <f ca="1">IF(E596="","",IF(ISERROR(IF(行业估值!$E$7="最新年报",[1]!EM_S_STM07_BS(E596,140,LEFT(RIGHT($L$1,5),4)&amp;"-12-31",1)/100000000,[1]!EM_S_STM07_BS(E596,140,LEFT(RIGHT($L$1,11),10),1)/100000000)),0,IF(行业估值!$E$7="最新年报",[1]!EM_S_STM07_BS(E596,140,LEFT(RIGHT($L$1,5),4)&amp;"-12-31",1)/100000000,[1]!EM_S_STM07_BS(E596,140,LEFT(RIGHT($L$1,11),10),1)/100000000)))</f>
        <v>7.1044037848000006</v>
      </c>
      <c r="M596" s="36">
        <f t="shared" ca="1" si="48"/>
        <v>2.1851860437908708</v>
      </c>
      <c r="N596" s="37" t="str">
        <f ca="1">IF(E596="","",IF(ISERROR([1]!EM_S_EST_NETPROFIT(E596,行业估值!$E$6,deadline)/100000000),"-",[1]!EM_S_EST_NETPROFIT(E596,行业估值!$E$6,deadline)/100000000))</f>
        <v>-</v>
      </c>
      <c r="O596" s="36" t="str">
        <f t="shared" ca="1" si="49"/>
        <v>-</v>
      </c>
      <c r="T596" s="64" t="s">
        <v>1259</v>
      </c>
      <c r="U596" s="64" t="s">
        <v>1260</v>
      </c>
    </row>
    <row r="597" spans="4:21">
      <c r="D597" s="45" t="str">
        <f>IF(AND(行业估值!$B$39=$G597,COUNTIF($G$2:$G$2552,$G597)&gt;=1),COUNTIF($G$2:G597,$G597),"")</f>
        <v/>
      </c>
      <c r="E597" s="65" t="str">
        <f t="shared" si="45"/>
        <v>002137.SZ</v>
      </c>
      <c r="F597" s="65" t="str">
        <f t="shared" si="46"/>
        <v>麦达数字</v>
      </c>
      <c r="G597" s="34" t="str">
        <f>IF(E597="","",IF(行业估值!$C$5="申万行业",[1]!EM_S_INFO_INDUSTRY_SW2014(E597,"1"),IF(行业估值!$C$5="证监会行业",[1]!EM_S_INFO_INDUSTRY_CSRC1(E597,"1"),[1]!EM_S_INFO_INDUSTRY_EM2016(E597,"1"))))</f>
        <v>文化传媒</v>
      </c>
      <c r="H597" s="34" t="str">
        <f>IF(E597="","",IF($H$1="上证50",[1]!EM_S_INFO_COMPINDEX(E597,"000016"),"")&amp;IF($H$1="上证180",[1]!EM_S_INFO_COMPINDEX(E597,"000010"),"")&amp;IF($H$1="沪深300",[1]!EM_S_INFO_COMPINDEX(E597,"000300"),"")&amp;IF(AND($H$1="上证A股",RIGHT(E597,2)="SH"),"是","")&amp;IF(AND($H$1="深证A股",RIGHT(E597,2)="SZ"),"是","")&amp;IF(AND($H$1="创业板",LEFT(E597,1)-3=0),"是","")&amp;IF(AND($H$1="全部A股",E597&lt;&gt;0),"是","")&amp;IF(AND($H$1="中小板",LEFT(E597,3)="002"),"是",""))</f>
        <v>是</v>
      </c>
      <c r="I597" s="46">
        <f ca="1">IF(E597="","",IF(OR([1]!EM_S_VAL_MV(E597,deadline)="",[1]!EM_S_VAL_MV(E597,deadline)="--",[1]!EM_S_VAL_MV(E597,deadline)="null"),0,[1]!EM_S_VAL_MV(E597,deadline)/100000000))</f>
        <v>37.364564053800002</v>
      </c>
      <c r="J597" s="46">
        <f ca="1">IF(E597="","",IF(RIGHT(LEFT($J$1,6),3)="TTM",[1]!EM_S_FA_PROFIT_TTM(E597,LEFT(RIGHT($J$1,11),10),1)/100000000,[1]!EM_S_STM07_IS(E597,61,LEFT(RIGHT($J$1,5),4)&amp;"-12-31",1)/100000000))</f>
        <v>-3.054206347</v>
      </c>
      <c r="K597" s="36">
        <f t="shared" ca="1" si="47"/>
        <v>-12.233804729828231</v>
      </c>
      <c r="L597" s="46">
        <f ca="1">IF(E597="","",IF(ISERROR(IF(行业估值!$E$7="最新年报",[1]!EM_S_STM07_BS(E597,140,LEFT(RIGHT($L$1,5),4)&amp;"-12-31",1)/100000000,[1]!EM_S_STM07_BS(E597,140,LEFT(RIGHT($L$1,11),10),1)/100000000)),0,IF(行业估值!$E$7="最新年报",[1]!EM_S_STM07_BS(E597,140,LEFT(RIGHT($L$1,5),4)&amp;"-12-31",1)/100000000,[1]!EM_S_STM07_BS(E597,140,LEFT(RIGHT($L$1,11),10),1)/100000000)))</f>
        <v>14.770426678699998</v>
      </c>
      <c r="M597" s="36">
        <f t="shared" ca="1" si="48"/>
        <v>2.5296875213281651</v>
      </c>
      <c r="N597" s="37">
        <f ca="1">IF(E597="","",IF(ISERROR([1]!EM_S_EST_NETPROFIT(E597,行业估值!$E$6,deadline)/100000000),"-",[1]!EM_S_EST_NETPROFIT(E597,行业估值!$E$6,deadline)/100000000))</f>
        <v>1.1761999999999999</v>
      </c>
      <c r="O597" s="36">
        <f t="shared" ca="1" si="49"/>
        <v>31.767185898486655</v>
      </c>
      <c r="T597" s="64" t="s">
        <v>1261</v>
      </c>
      <c r="U597" s="64" t="s">
        <v>1262</v>
      </c>
    </row>
    <row r="598" spans="4:21">
      <c r="D598" s="45" t="str">
        <f>IF(AND(行业估值!$B$39=$G598,COUNTIF($G$2:$G$2552,$G598)&gt;=1),COUNTIF($G$2:G598,$G598),"")</f>
        <v/>
      </c>
      <c r="E598" s="65" t="str">
        <f t="shared" si="45"/>
        <v>002138.SZ</v>
      </c>
      <c r="F598" s="65" t="str">
        <f t="shared" si="46"/>
        <v>顺络电子</v>
      </c>
      <c r="G598" s="34" t="str">
        <f>IF(E598="","",IF(行业估值!$C$5="申万行业",[1]!EM_S_INFO_INDUSTRY_SW2014(E598,"1"),IF(行业估值!$C$5="证监会行业",[1]!EM_S_INFO_INDUSTRY_CSRC1(E598,"1"),[1]!EM_S_INFO_INDUSTRY_EM2016(E598,"1"))))</f>
        <v>电子设备</v>
      </c>
      <c r="H598" s="34" t="str">
        <f>IF(E598="","",IF($H$1="上证50",[1]!EM_S_INFO_COMPINDEX(E598,"000016"),"")&amp;IF($H$1="上证180",[1]!EM_S_INFO_COMPINDEX(E598,"000010"),"")&amp;IF($H$1="沪深300",[1]!EM_S_INFO_COMPINDEX(E598,"000300"),"")&amp;IF(AND($H$1="上证A股",RIGHT(E598,2)="SH"),"是","")&amp;IF(AND($H$1="深证A股",RIGHT(E598,2)="SZ"),"是","")&amp;IF(AND($H$1="创业板",LEFT(E598,1)-3=0),"是","")&amp;IF(AND($H$1="全部A股",E598&lt;&gt;0),"是","")&amp;IF(AND($H$1="中小板",LEFT(E598,3)="002"),"是",""))</f>
        <v>是</v>
      </c>
      <c r="I598" s="46">
        <f ca="1">IF(E598="","",IF(OR([1]!EM_S_VAL_MV(E598,deadline)="",[1]!EM_S_VAL_MV(E598,deadline)="--",[1]!EM_S_VAL_MV(E598,deadline)="null"),0,[1]!EM_S_VAL_MV(E598,deadline)/100000000))</f>
        <v>183.84058471200001</v>
      </c>
      <c r="J598" s="46">
        <f ca="1">IF(E598="","",IF(RIGHT(LEFT($J$1,6),3)="TTM",[1]!EM_S_FA_PROFIT_TTM(E598,LEFT(RIGHT($J$1,11),10),1)/100000000,[1]!EM_S_STM07_IS(E598,61,LEFT(RIGHT($J$1,5),4)&amp;"-12-31",1)/100000000))</f>
        <v>4.1902559178000001</v>
      </c>
      <c r="K598" s="36">
        <f t="shared" ca="1" si="47"/>
        <v>43.873354830442288</v>
      </c>
      <c r="L598" s="46">
        <f ca="1">IF(E598="","",IF(ISERROR(IF(行业估值!$E$7="最新年报",[1]!EM_S_STM07_BS(E598,140,LEFT(RIGHT($L$1,5),4)&amp;"-12-31",1)/100000000,[1]!EM_S_STM07_BS(E598,140,LEFT(RIGHT($L$1,11),10),1)/100000000)),0,IF(行业估值!$E$7="最新年报",[1]!EM_S_STM07_BS(E598,140,LEFT(RIGHT($L$1,5),4)&amp;"-12-31",1)/100000000,[1]!EM_S_STM07_BS(E598,140,LEFT(RIGHT($L$1,11),10),1)/100000000)))</f>
        <v>43.130866146099997</v>
      </c>
      <c r="M598" s="36">
        <f t="shared" ca="1" si="48"/>
        <v>4.2623902819216477</v>
      </c>
      <c r="N598" s="37">
        <f ca="1">IF(E598="","",IF(ISERROR([1]!EM_S_EST_NETPROFIT(E598,行业估值!$E$6,deadline)/100000000),"-",[1]!EM_S_EST_NETPROFIT(E598,行业估值!$E$6,deadline)/100000000))</f>
        <v>4.7323318181818186</v>
      </c>
      <c r="O598" s="36">
        <f t="shared" ca="1" si="49"/>
        <v>38.847779863127251</v>
      </c>
      <c r="T598" s="64" t="s">
        <v>1263</v>
      </c>
      <c r="U598" s="64" t="s">
        <v>1264</v>
      </c>
    </row>
    <row r="599" spans="4:21">
      <c r="D599" s="45" t="str">
        <f>IF(AND(行业估值!$B$39=$G599,COUNTIF($G$2:$G$2552,$G599)&gt;=1),COUNTIF($G$2:G599,$G599),"")</f>
        <v/>
      </c>
      <c r="E599" s="65" t="str">
        <f t="shared" si="45"/>
        <v>002139.SZ</v>
      </c>
      <c r="F599" s="65" t="str">
        <f t="shared" si="46"/>
        <v>拓邦股份</v>
      </c>
      <c r="G599" s="34" t="str">
        <f>IF(E599="","",IF(行业估值!$C$5="申万行业",[1]!EM_S_INFO_INDUSTRY_SW2014(E599,"1"),IF(行业估值!$C$5="证监会行业",[1]!EM_S_INFO_INDUSTRY_CSRC1(E599,"1"),[1]!EM_S_INFO_INDUSTRY_EM2016(E599,"1"))))</f>
        <v>电子设备</v>
      </c>
      <c r="H599" s="34" t="str">
        <f>IF(E599="","",IF($H$1="上证50",[1]!EM_S_INFO_COMPINDEX(E599,"000016"),"")&amp;IF($H$1="上证180",[1]!EM_S_INFO_COMPINDEX(E599,"000010"),"")&amp;IF($H$1="沪深300",[1]!EM_S_INFO_COMPINDEX(E599,"000300"),"")&amp;IF(AND($H$1="上证A股",RIGHT(E599,2)="SH"),"是","")&amp;IF(AND($H$1="深证A股",RIGHT(E599,2)="SZ"),"是","")&amp;IF(AND($H$1="创业板",LEFT(E599,1)-3=0),"是","")&amp;IF(AND($H$1="全部A股",E599&lt;&gt;0),"是","")&amp;IF(AND($H$1="中小板",LEFT(E599,3)="002"),"是",""))</f>
        <v>是</v>
      </c>
      <c r="I599" s="46">
        <f ca="1">IF(E599="","",IF(OR([1]!EM_S_VAL_MV(E599,deadline)="",[1]!EM_S_VAL_MV(E599,deadline)="--",[1]!EM_S_VAL_MV(E599,deadline)="null"),0,[1]!EM_S_VAL_MV(E599,deadline)/100000000))</f>
        <v>49.323108467600001</v>
      </c>
      <c r="J599" s="46">
        <f ca="1">IF(E599="","",IF(RIGHT(LEFT($J$1,6),3)="TTM",[1]!EM_S_FA_PROFIT_TTM(E599,LEFT(RIGHT($J$1,11),10),1)/100000000,[1]!EM_S_STM07_IS(E599,61,LEFT(RIGHT($J$1,5),4)&amp;"-12-31",1)/100000000))</f>
        <v>3.1158570611999998</v>
      </c>
      <c r="K599" s="36">
        <f t="shared" ca="1" si="47"/>
        <v>15.829708327057967</v>
      </c>
      <c r="L599" s="46">
        <f ca="1">IF(E599="","",IF(ISERROR(IF(行业估值!$E$7="最新年报",[1]!EM_S_STM07_BS(E599,140,LEFT(RIGHT($L$1,5),4)&amp;"-12-31",1)/100000000,[1]!EM_S_STM07_BS(E599,140,LEFT(RIGHT($L$1,11),10),1)/100000000)),0,IF(行业估值!$E$7="最新年报",[1]!EM_S_STM07_BS(E599,140,LEFT(RIGHT($L$1,5),4)&amp;"-12-31",1)/100000000,[1]!EM_S_STM07_BS(E599,140,LEFT(RIGHT($L$1,11),10),1)/100000000)))</f>
        <v>24.547824835700002</v>
      </c>
      <c r="M599" s="36">
        <f t="shared" ca="1" si="48"/>
        <v>2.0092659450571442</v>
      </c>
      <c r="N599" s="37">
        <f ca="1">IF(E599="","",IF(ISERROR([1]!EM_S_EST_NETPROFIT(E599,行业估值!$E$6,deadline)/100000000),"-",[1]!EM_S_EST_NETPROFIT(E599,行业估值!$E$6,deadline)/100000000))</f>
        <v>3.0005250000000001</v>
      </c>
      <c r="O599" s="36">
        <f t="shared" ca="1" si="49"/>
        <v>16.438159477958024</v>
      </c>
      <c r="T599" s="64" t="s">
        <v>1265</v>
      </c>
      <c r="U599" s="64" t="s">
        <v>1266</v>
      </c>
    </row>
    <row r="600" spans="4:21">
      <c r="D600" s="45" t="str">
        <f>IF(AND(行业估值!$B$39=$G600,COUNTIF($G$2:$G$2552,$G600)&gt;=1),COUNTIF($G$2:G600,$G600),"")</f>
        <v/>
      </c>
      <c r="E600" s="65" t="str">
        <f t="shared" si="45"/>
        <v>002140.SZ</v>
      </c>
      <c r="F600" s="65" t="str">
        <f t="shared" si="46"/>
        <v>东华科技</v>
      </c>
      <c r="G600" s="34" t="str">
        <f>IF(E600="","",IF(行业估值!$C$5="申万行业",[1]!EM_S_INFO_INDUSTRY_SW2014(E600,"1"),IF(行业估值!$C$5="证监会行业",[1]!EM_S_INFO_INDUSTRY_CSRC1(E600,"1"),[1]!EM_S_INFO_INDUSTRY_EM2016(E600,"1"))))</f>
        <v>建筑</v>
      </c>
      <c r="H600" s="34" t="str">
        <f>IF(E600="","",IF($H$1="上证50",[1]!EM_S_INFO_COMPINDEX(E600,"000016"),"")&amp;IF($H$1="上证180",[1]!EM_S_INFO_COMPINDEX(E600,"000010"),"")&amp;IF($H$1="沪深300",[1]!EM_S_INFO_COMPINDEX(E600,"000300"),"")&amp;IF(AND($H$1="上证A股",RIGHT(E600,2)="SH"),"是","")&amp;IF(AND($H$1="深证A股",RIGHT(E600,2)="SZ"),"是","")&amp;IF(AND($H$1="创业板",LEFT(E600,1)-3=0),"是","")&amp;IF(AND($H$1="全部A股",E600&lt;&gt;0),"是","")&amp;IF(AND($H$1="中小板",LEFT(E600,3)="002"),"是",""))</f>
        <v>是</v>
      </c>
      <c r="I600" s="46">
        <f ca="1">IF(E600="","",IF(OR([1]!EM_S_VAL_MV(E600,deadline)="",[1]!EM_S_VAL_MV(E600,deadline)="--",[1]!EM_S_VAL_MV(E600,deadline)="null"),0,[1]!EM_S_VAL_MV(E600,deadline)/100000000))</f>
        <v>35.379459183999998</v>
      </c>
      <c r="J600" s="46">
        <f ca="1">IF(E600="","",IF(RIGHT(LEFT($J$1,6),3)="TTM",[1]!EM_S_FA_PROFIT_TTM(E600,LEFT(RIGHT($J$1,11),10),1)/100000000,[1]!EM_S_STM07_IS(E600,61,LEFT(RIGHT($J$1,5),4)&amp;"-12-31",1)/100000000))</f>
        <v>1.5840155890000001</v>
      </c>
      <c r="K600" s="36">
        <f t="shared" ca="1" si="47"/>
        <v>22.335297347884875</v>
      </c>
      <c r="L600" s="46">
        <f ca="1">IF(E600="","",IF(ISERROR(IF(行业估值!$E$7="最新年报",[1]!EM_S_STM07_BS(E600,140,LEFT(RIGHT($L$1,5),4)&amp;"-12-31",1)/100000000,[1]!EM_S_STM07_BS(E600,140,LEFT(RIGHT($L$1,11),10),1)/100000000)),0,IF(行业估值!$E$7="最新年报",[1]!EM_S_STM07_BS(E600,140,LEFT(RIGHT($L$1,5),4)&amp;"-12-31",1)/100000000,[1]!EM_S_STM07_BS(E600,140,LEFT(RIGHT($L$1,11),10),1)/100000000)))</f>
        <v>21.877207319499998</v>
      </c>
      <c r="M600" s="36">
        <f t="shared" ca="1" si="48"/>
        <v>1.6171835219783708</v>
      </c>
      <c r="N600" s="37">
        <f ca="1">IF(E600="","",IF(ISERROR([1]!EM_S_EST_NETPROFIT(E600,行业估值!$E$6,deadline)/100000000),"-",[1]!EM_S_EST_NETPROFIT(E600,行业估值!$E$6,deadline)/100000000))</f>
        <v>2.86</v>
      </c>
      <c r="O600" s="36">
        <f t="shared" ca="1" si="49"/>
        <v>12.370440274125874</v>
      </c>
      <c r="T600" s="64" t="s">
        <v>1267</v>
      </c>
      <c r="U600" s="64" t="s">
        <v>1268</v>
      </c>
    </row>
    <row r="601" spans="4:21">
      <c r="D601" s="45" t="str">
        <f>IF(AND(行业估值!$B$39=$G601,COUNTIF($G$2:$G$2552,$G601)&gt;=1),COUNTIF($G$2:G601,$G601),"")</f>
        <v/>
      </c>
      <c r="E601" s="65" t="str">
        <f t="shared" si="45"/>
        <v>002141.SZ</v>
      </c>
      <c r="F601" s="65" t="str">
        <f t="shared" si="46"/>
        <v>贤丰控股</v>
      </c>
      <c r="G601" s="34" t="str">
        <f>IF(E601="","",IF(行业估值!$C$5="申万行业",[1]!EM_S_INFO_INDUSTRY_SW2014(E601,"1"),IF(行业估值!$C$5="证监会行业",[1]!EM_S_INFO_INDUSTRY_CSRC1(E601,"1"),[1]!EM_S_INFO_INDUSTRY_EM2016(E601,"1"))))</f>
        <v>电子设备</v>
      </c>
      <c r="H601" s="34" t="str">
        <f>IF(E601="","",IF($H$1="上证50",[1]!EM_S_INFO_COMPINDEX(E601,"000016"),"")&amp;IF($H$1="上证180",[1]!EM_S_INFO_COMPINDEX(E601,"000010"),"")&amp;IF($H$1="沪深300",[1]!EM_S_INFO_COMPINDEX(E601,"000300"),"")&amp;IF(AND($H$1="上证A股",RIGHT(E601,2)="SH"),"是","")&amp;IF(AND($H$1="深证A股",RIGHT(E601,2)="SZ"),"是","")&amp;IF(AND($H$1="创业板",LEFT(E601,1)-3=0),"是","")&amp;IF(AND($H$1="全部A股",E601&lt;&gt;0),"是","")&amp;IF(AND($H$1="中小板",LEFT(E601,3)="002"),"是",""))</f>
        <v>是</v>
      </c>
      <c r="I601" s="46">
        <f ca="1">IF(E601="","",IF(OR([1]!EM_S_VAL_MV(E601,deadline)="",[1]!EM_S_VAL_MV(E601,deadline)="--",[1]!EM_S_VAL_MV(E601,deadline)="null"),0,[1]!EM_S_VAL_MV(E601,deadline)/100000000))</f>
        <v>42.436153810599997</v>
      </c>
      <c r="J601" s="46">
        <f ca="1">IF(E601="","",IF(RIGHT(LEFT($J$1,6),3)="TTM",[1]!EM_S_FA_PROFIT_TTM(E601,LEFT(RIGHT($J$1,11),10),1)/100000000,[1]!EM_S_STM07_IS(E601,61,LEFT(RIGHT($J$1,5),4)&amp;"-12-31",1)/100000000))</f>
        <v>-0.11661404380000001</v>
      </c>
      <c r="K601" s="36">
        <f t="shared" ca="1" si="47"/>
        <v>-363.90260064542923</v>
      </c>
      <c r="L601" s="46">
        <f ca="1">IF(E601="","",IF(ISERROR(IF(行业估值!$E$7="最新年报",[1]!EM_S_STM07_BS(E601,140,LEFT(RIGHT($L$1,5),4)&amp;"-12-31",1)/100000000,[1]!EM_S_STM07_BS(E601,140,LEFT(RIGHT($L$1,11),10),1)/100000000)),0,IF(行业估值!$E$7="最新年报",[1]!EM_S_STM07_BS(E601,140,LEFT(RIGHT($L$1,5),4)&amp;"-12-31",1)/100000000,[1]!EM_S_STM07_BS(E601,140,LEFT(RIGHT($L$1,11),10),1)/100000000)))</f>
        <v>14.215340171600001</v>
      </c>
      <c r="M601" s="36">
        <f t="shared" ca="1" si="48"/>
        <v>2.9852366034391995</v>
      </c>
      <c r="N601" s="37" t="str">
        <f ca="1">IF(E601="","",IF(ISERROR([1]!EM_S_EST_NETPROFIT(E601,行业估值!$E$6,deadline)/100000000),"-",[1]!EM_S_EST_NETPROFIT(E601,行业估值!$E$6,deadline)/100000000))</f>
        <v>-</v>
      </c>
      <c r="O601" s="36" t="str">
        <f t="shared" ca="1" si="49"/>
        <v>-</v>
      </c>
      <c r="T601" s="64" t="s">
        <v>1269</v>
      </c>
      <c r="U601" s="64" t="s">
        <v>1270</v>
      </c>
    </row>
    <row r="602" spans="4:21">
      <c r="D602" s="45" t="str">
        <f>IF(AND(行业估值!$B$39=$G602,COUNTIF($G$2:$G$2552,$G602)&gt;=1),COUNTIF($G$2:G602,$G602),"")</f>
        <v/>
      </c>
      <c r="E602" s="65" t="str">
        <f t="shared" si="45"/>
        <v>002142.SZ</v>
      </c>
      <c r="F602" s="65" t="str">
        <f t="shared" si="46"/>
        <v>宁波银行</v>
      </c>
      <c r="G602" s="34" t="str">
        <f>IF(E602="","",IF(行业估值!$C$5="申万行业",[1]!EM_S_INFO_INDUSTRY_SW2014(E602,"1"),IF(行业估值!$C$5="证监会行业",[1]!EM_S_INFO_INDUSTRY_CSRC1(E602,"1"),[1]!EM_S_INFO_INDUSTRY_EM2016(E602,"1"))))</f>
        <v>金融</v>
      </c>
      <c r="H602" s="34" t="str">
        <f>IF(E602="","",IF($H$1="上证50",[1]!EM_S_INFO_COMPINDEX(E602,"000016"),"")&amp;IF($H$1="上证180",[1]!EM_S_INFO_COMPINDEX(E602,"000010"),"")&amp;IF($H$1="沪深300",[1]!EM_S_INFO_COMPINDEX(E602,"000300"),"")&amp;IF(AND($H$1="上证A股",RIGHT(E602,2)="SH"),"是","")&amp;IF(AND($H$1="深证A股",RIGHT(E602,2)="SZ"),"是","")&amp;IF(AND($H$1="创业板",LEFT(E602,1)-3=0),"是","")&amp;IF(AND($H$1="全部A股",E602&lt;&gt;0),"是","")&amp;IF(AND($H$1="中小板",LEFT(E602,3)="002"),"是",""))</f>
        <v>是</v>
      </c>
      <c r="I602" s="46">
        <f ca="1">IF(E602="","",IF(OR([1]!EM_S_VAL_MV(E602,deadline)="",[1]!EM_S_VAL_MV(E602,deadline)="--",[1]!EM_S_VAL_MV(E602,deadline)="null"),0,[1]!EM_S_VAL_MV(E602,deadline)/100000000))</f>
        <v>1519.0861396072</v>
      </c>
      <c r="J602" s="46">
        <f ca="1">IF(E602="","",IF(RIGHT(LEFT($J$1,6),3)="TTM",[1]!EM_S_FA_PROFIT_TTM(E602,LEFT(RIGHT($J$1,11),10),1)/100000000,[1]!EM_S_STM07_IS(E602,61,LEFT(RIGHT($J$1,5),4)&amp;"-12-31",1)/100000000))</f>
        <v>130.44114999999999</v>
      </c>
      <c r="K602" s="36">
        <f t="shared" ca="1" si="47"/>
        <v>11.645758563208007</v>
      </c>
      <c r="L602" s="46">
        <f ca="1">IF(E602="","",IF(ISERROR(IF(行业估值!$E$7="最新年报",[1]!EM_S_STM07_BS(E602,140,LEFT(RIGHT($L$1,5),4)&amp;"-12-31",1)/100000000,[1]!EM_S_STM07_BS(E602,140,LEFT(RIGHT($L$1,11),10),1)/100000000)),0,IF(行业估值!$E$7="最新年报",[1]!EM_S_STM07_BS(E602,140,LEFT(RIGHT($L$1,5),4)&amp;"-12-31",1)/100000000,[1]!EM_S_STM07_BS(E602,140,LEFT(RIGHT($L$1,11),10),1)/100000000)))</f>
        <v>973.67655999999999</v>
      </c>
      <c r="M602" s="36">
        <f t="shared" ca="1" si="48"/>
        <v>1.560154780358685</v>
      </c>
      <c r="N602" s="37">
        <f ca="1">IF(E602="","",IF(ISERROR([1]!EM_S_EST_NETPROFIT(E602,行业估值!$E$6,deadline)/100000000),"-",[1]!EM_S_EST_NETPROFIT(E602,行业估值!$E$6,deadline)/100000000))</f>
        <v>133.12049999999999</v>
      </c>
      <c r="O602" s="36">
        <f t="shared" ca="1" si="49"/>
        <v>11.411361432741014</v>
      </c>
      <c r="T602" s="64" t="s">
        <v>1271</v>
      </c>
      <c r="U602" s="64" t="s">
        <v>1272</v>
      </c>
    </row>
    <row r="603" spans="4:21">
      <c r="D603" s="45" t="str">
        <f>IF(AND(行业估值!$B$39=$G603,COUNTIF($G$2:$G$2552,$G603)&gt;=1),COUNTIF($G$2:G603,$G603),"")</f>
        <v/>
      </c>
      <c r="E603" s="65" t="str">
        <f t="shared" si="45"/>
        <v>002143.SZ</v>
      </c>
      <c r="F603" s="65" t="str">
        <f t="shared" si="46"/>
        <v>印纪退</v>
      </c>
      <c r="G603" s="34" t="str">
        <f>IF(E603="","",IF(行业估值!$C$5="申万行业",[1]!EM_S_INFO_INDUSTRY_SW2014(E603,"1"),IF(行业估值!$C$5="证监会行业",[1]!EM_S_INFO_INDUSTRY_CSRC1(E603,"1"),[1]!EM_S_INFO_INDUSTRY_EM2016(E603,"1"))))</f>
        <v>文化传媒</v>
      </c>
      <c r="H603" s="34" t="str">
        <f>IF(E603="","",IF($H$1="上证50",[1]!EM_S_INFO_COMPINDEX(E603,"000016"),"")&amp;IF($H$1="上证180",[1]!EM_S_INFO_COMPINDEX(E603,"000010"),"")&amp;IF($H$1="沪深300",[1]!EM_S_INFO_COMPINDEX(E603,"000300"),"")&amp;IF(AND($H$1="上证A股",RIGHT(E603,2)="SH"),"是","")&amp;IF(AND($H$1="深证A股",RIGHT(E603,2)="SZ"),"是","")&amp;IF(AND($H$1="创业板",LEFT(E603,1)-3=0),"是","")&amp;IF(AND($H$1="全部A股",E603&lt;&gt;0),"是","")&amp;IF(AND($H$1="中小板",LEFT(E603,3)="002"),"是",""))</f>
        <v>是</v>
      </c>
      <c r="I603" s="46">
        <f ca="1">IF(E603="","",IF(OR([1]!EM_S_VAL_MV(E603,deadline)="",[1]!EM_S_VAL_MV(E603,deadline)="--",[1]!EM_S_VAL_MV(E603,deadline)="null"),0,[1]!EM_S_VAL_MV(E603,deadline)/100000000))</f>
        <v>4.9555357151999999</v>
      </c>
      <c r="J603" s="46">
        <f ca="1">IF(E603="","",IF(RIGHT(LEFT($J$1,6),3)="TTM",[1]!EM_S_FA_PROFIT_TTM(E603,LEFT(RIGHT($J$1,11),10),1)/100000000,[1]!EM_S_STM07_IS(E603,61,LEFT(RIGHT($J$1,5),4)&amp;"-12-31",1)/100000000))</f>
        <v>-12.616342877899999</v>
      </c>
      <c r="K603" s="36">
        <f t="shared" ca="1" si="47"/>
        <v>-0.39278701943655903</v>
      </c>
      <c r="L603" s="46">
        <f ca="1">IF(E603="","",IF(ISERROR(IF(行业估值!$E$7="最新年报",[1]!EM_S_STM07_BS(E603,140,LEFT(RIGHT($L$1,5),4)&amp;"-12-31",1)/100000000,[1]!EM_S_STM07_BS(E603,140,LEFT(RIGHT($L$1,11),10),1)/100000000)),0,IF(行业估值!$E$7="最新年报",[1]!EM_S_STM07_BS(E603,140,LEFT(RIGHT($L$1,5),4)&amp;"-12-31",1)/100000000,[1]!EM_S_STM07_BS(E603,140,LEFT(RIGHT($L$1,11),10),1)/100000000)))</f>
        <v>10.779081518</v>
      </c>
      <c r="M603" s="36">
        <f t="shared" ca="1" si="48"/>
        <v>0.45973636129615919</v>
      </c>
      <c r="N603" s="37" t="str">
        <f ca="1">IF(E603="","",IF(ISERROR([1]!EM_S_EST_NETPROFIT(E603,行业估值!$E$6,deadline)/100000000),"-",[1]!EM_S_EST_NETPROFIT(E603,行业估值!$E$6,deadline)/100000000))</f>
        <v>-</v>
      </c>
      <c r="O603" s="36" t="str">
        <f t="shared" ca="1" si="49"/>
        <v>-</v>
      </c>
      <c r="T603" s="64" t="s">
        <v>7211</v>
      </c>
      <c r="U603" s="64" t="s">
        <v>1273</v>
      </c>
    </row>
    <row r="604" spans="4:21">
      <c r="D604" s="45" t="str">
        <f>IF(AND(行业估值!$B$39=$G604,COUNTIF($G$2:$G$2552,$G604)&gt;=1),COUNTIF($G$2:G604,$G604),"")</f>
        <v/>
      </c>
      <c r="E604" s="65" t="str">
        <f t="shared" si="45"/>
        <v>002144.SZ</v>
      </c>
      <c r="F604" s="65" t="str">
        <f t="shared" si="46"/>
        <v>宏达高科</v>
      </c>
      <c r="G604" s="34" t="str">
        <f>IF(E604="","",IF(行业估值!$C$5="申万行业",[1]!EM_S_INFO_INDUSTRY_SW2014(E604,"1"),IF(行业估值!$C$5="证监会行业",[1]!EM_S_INFO_INDUSTRY_CSRC1(E604,"1"),[1]!EM_S_INFO_INDUSTRY_EM2016(E604,"1"))))</f>
        <v>纺织服装</v>
      </c>
      <c r="H604" s="34" t="str">
        <f>IF(E604="","",IF($H$1="上证50",[1]!EM_S_INFO_COMPINDEX(E604,"000016"),"")&amp;IF($H$1="上证180",[1]!EM_S_INFO_COMPINDEX(E604,"000010"),"")&amp;IF($H$1="沪深300",[1]!EM_S_INFO_COMPINDEX(E604,"000300"),"")&amp;IF(AND($H$1="上证A股",RIGHT(E604,2)="SH"),"是","")&amp;IF(AND($H$1="深证A股",RIGHT(E604,2)="SZ"),"是","")&amp;IF(AND($H$1="创业板",LEFT(E604,1)-3=0),"是","")&amp;IF(AND($H$1="全部A股",E604&lt;&gt;0),"是","")&amp;IF(AND($H$1="中小板",LEFT(E604,3)="002"),"是",""))</f>
        <v>是</v>
      </c>
      <c r="I604" s="46">
        <f ca="1">IF(E604="","",IF(OR([1]!EM_S_VAL_MV(E604,deadline)="",[1]!EM_S_VAL_MV(E604,deadline)="--",[1]!EM_S_VAL_MV(E604,deadline)="null"),0,[1]!EM_S_VAL_MV(E604,deadline)/100000000))</f>
        <v>16.739411401600002</v>
      </c>
      <c r="J604" s="46">
        <f ca="1">IF(E604="","",IF(RIGHT(LEFT($J$1,6),3)="TTM",[1]!EM_S_FA_PROFIT_TTM(E604,LEFT(RIGHT($J$1,11),10),1)/100000000,[1]!EM_S_STM07_IS(E604,61,LEFT(RIGHT($J$1,5),4)&amp;"-12-31",1)/100000000))</f>
        <v>0.89656321700000008</v>
      </c>
      <c r="K604" s="36">
        <f t="shared" ca="1" si="47"/>
        <v>18.670642609688951</v>
      </c>
      <c r="L604" s="46">
        <f ca="1">IF(E604="","",IF(ISERROR(IF(行业估值!$E$7="最新年报",[1]!EM_S_STM07_BS(E604,140,LEFT(RIGHT($L$1,5),4)&amp;"-12-31",1)/100000000,[1]!EM_S_STM07_BS(E604,140,LEFT(RIGHT($L$1,11),10),1)/100000000)),0,IF(行业估值!$E$7="最新年报",[1]!EM_S_STM07_BS(E604,140,LEFT(RIGHT($L$1,5),4)&amp;"-12-31",1)/100000000,[1]!EM_S_STM07_BS(E604,140,LEFT(RIGHT($L$1,11),10),1)/100000000)))</f>
        <v>17.113273382199999</v>
      </c>
      <c r="M604" s="36">
        <f t="shared" ca="1" si="48"/>
        <v>0.97815368385402746</v>
      </c>
      <c r="N604" s="37" t="str">
        <f ca="1">IF(E604="","",IF(ISERROR([1]!EM_S_EST_NETPROFIT(E604,行业估值!$E$6,deadline)/100000000),"-",[1]!EM_S_EST_NETPROFIT(E604,行业估值!$E$6,deadline)/100000000))</f>
        <v>-</v>
      </c>
      <c r="O604" s="36" t="str">
        <f t="shared" ca="1" si="49"/>
        <v>-</v>
      </c>
      <c r="T604" s="64" t="s">
        <v>1274</v>
      </c>
      <c r="U604" s="64" t="s">
        <v>1275</v>
      </c>
    </row>
    <row r="605" spans="4:21">
      <c r="D605" s="45" t="str">
        <f>IF(AND(行业估值!$B$39=$G605,COUNTIF($G$2:$G$2552,$G605)&gt;=1),COUNTIF($G$2:G605,$G605),"")</f>
        <v/>
      </c>
      <c r="E605" s="65" t="str">
        <f t="shared" si="45"/>
        <v>002145.SZ</v>
      </c>
      <c r="F605" s="65" t="str">
        <f t="shared" si="46"/>
        <v>中核钛白</v>
      </c>
      <c r="G605" s="34" t="str">
        <f>IF(E605="","",IF(行业估值!$C$5="申万行业",[1]!EM_S_INFO_INDUSTRY_SW2014(E605,"1"),IF(行业估值!$C$5="证监会行业",[1]!EM_S_INFO_INDUSTRY_CSRC1(E605,"1"),[1]!EM_S_INFO_INDUSTRY_EM2016(E605,"1"))))</f>
        <v>基础化工</v>
      </c>
      <c r="H605" s="34" t="str">
        <f>IF(E605="","",IF($H$1="上证50",[1]!EM_S_INFO_COMPINDEX(E605,"000016"),"")&amp;IF($H$1="上证180",[1]!EM_S_INFO_COMPINDEX(E605,"000010"),"")&amp;IF($H$1="沪深300",[1]!EM_S_INFO_COMPINDEX(E605,"000300"),"")&amp;IF(AND($H$1="上证A股",RIGHT(E605,2)="SH"),"是","")&amp;IF(AND($H$1="深证A股",RIGHT(E605,2)="SZ"),"是","")&amp;IF(AND($H$1="创业板",LEFT(E605,1)-3=0),"是","")&amp;IF(AND($H$1="全部A股",E605&lt;&gt;0),"是","")&amp;IF(AND($H$1="中小板",LEFT(E605,3)="002"),"是",""))</f>
        <v>是</v>
      </c>
      <c r="I605" s="46">
        <f ca="1">IF(E605="","",IF(OR([1]!EM_S_VAL_MV(E605,deadline)="",[1]!EM_S_VAL_MV(E605,deadline)="--",[1]!EM_S_VAL_MV(E605,deadline)="null"),0,[1]!EM_S_VAL_MV(E605,deadline)/100000000))</f>
        <v>65.718442288800006</v>
      </c>
      <c r="J605" s="46">
        <f ca="1">IF(E605="","",IF(RIGHT(LEFT($J$1,6),3)="TTM",[1]!EM_S_FA_PROFIT_TTM(E605,LEFT(RIGHT($J$1,11),10),1)/100000000,[1]!EM_S_STM07_IS(E605,61,LEFT(RIGHT($J$1,5),4)&amp;"-12-31",1)/100000000))</f>
        <v>4.1804573554999997</v>
      </c>
      <c r="K605" s="36">
        <f t="shared" ca="1" si="47"/>
        <v>15.720395330031973</v>
      </c>
      <c r="L605" s="46">
        <f ca="1">IF(E605="","",IF(ISERROR(IF(行业估值!$E$7="最新年报",[1]!EM_S_STM07_BS(E605,140,LEFT(RIGHT($L$1,5),4)&amp;"-12-31",1)/100000000,[1]!EM_S_STM07_BS(E605,140,LEFT(RIGHT($L$1,11),10),1)/100000000)),0,IF(行业估值!$E$7="最新年报",[1]!EM_S_STM07_BS(E605,140,LEFT(RIGHT($L$1,5),4)&amp;"-12-31",1)/100000000,[1]!EM_S_STM07_BS(E605,140,LEFT(RIGHT($L$1,11),10),1)/100000000)))</f>
        <v>33.849520009599999</v>
      </c>
      <c r="M605" s="36">
        <f t="shared" ca="1" si="48"/>
        <v>1.9414881590687763</v>
      </c>
      <c r="N605" s="37" t="str">
        <f ca="1">IF(E605="","",IF(ISERROR([1]!EM_S_EST_NETPROFIT(E605,行业估值!$E$6,deadline)/100000000),"-",[1]!EM_S_EST_NETPROFIT(E605,行业估值!$E$6,deadline)/100000000))</f>
        <v>-</v>
      </c>
      <c r="O605" s="36" t="str">
        <f t="shared" ca="1" si="49"/>
        <v>-</v>
      </c>
      <c r="T605" s="64" t="s">
        <v>1276</v>
      </c>
      <c r="U605" s="64" t="s">
        <v>1277</v>
      </c>
    </row>
    <row r="606" spans="4:21">
      <c r="D606" s="45" t="str">
        <f>IF(AND(行业估值!$B$39=$G606,COUNTIF($G$2:$G$2552,$G606)&gt;=1),COUNTIF($G$2:G606,$G606),"")</f>
        <v/>
      </c>
      <c r="E606" s="65" t="str">
        <f t="shared" si="45"/>
        <v>002146.SZ</v>
      </c>
      <c r="F606" s="65" t="str">
        <f t="shared" si="46"/>
        <v>荣盛发展</v>
      </c>
      <c r="G606" s="34" t="str">
        <f>IF(E606="","",IF(行业估值!$C$5="申万行业",[1]!EM_S_INFO_INDUSTRY_SW2014(E606,"1"),IF(行业估值!$C$5="证监会行业",[1]!EM_S_INFO_INDUSTRY_CSRC1(E606,"1"),[1]!EM_S_INFO_INDUSTRY_EM2016(E606,"1"))))</f>
        <v>房地产</v>
      </c>
      <c r="H606" s="34" t="str">
        <f>IF(E606="","",IF($H$1="上证50",[1]!EM_S_INFO_COMPINDEX(E606,"000016"),"")&amp;IF($H$1="上证180",[1]!EM_S_INFO_COMPINDEX(E606,"000010"),"")&amp;IF($H$1="沪深300",[1]!EM_S_INFO_COMPINDEX(E606,"000300"),"")&amp;IF(AND($H$1="上证A股",RIGHT(E606,2)="SH"),"是","")&amp;IF(AND($H$1="深证A股",RIGHT(E606,2)="SZ"),"是","")&amp;IF(AND($H$1="创业板",LEFT(E606,1)-3=0),"是","")&amp;IF(AND($H$1="全部A股",E606&lt;&gt;0),"是","")&amp;IF(AND($H$1="中小板",LEFT(E606,3)="002"),"是",""))</f>
        <v>是</v>
      </c>
      <c r="I606" s="46">
        <f ca="1">IF(E606="","",IF(OR([1]!EM_S_VAL_MV(E606,deadline)="",[1]!EM_S_VAL_MV(E606,deadline)="--",[1]!EM_S_VAL_MV(E606,deadline)="null"),0,[1]!EM_S_VAL_MV(E606,deadline)/100000000))</f>
        <v>378.29025503699995</v>
      </c>
      <c r="J606" s="46">
        <f ca="1">IF(E606="","",IF(RIGHT(LEFT($J$1,6),3)="TTM",[1]!EM_S_FA_PROFIT_TTM(E606,LEFT(RIGHT($J$1,11),10),1)/100000000,[1]!EM_S_STM07_IS(E606,61,LEFT(RIGHT($J$1,5),4)&amp;"-12-31",1)/100000000))</f>
        <v>89.116462436700004</v>
      </c>
      <c r="K606" s="36">
        <f t="shared" ca="1" si="47"/>
        <v>4.2448975721595987</v>
      </c>
      <c r="L606" s="46">
        <f ca="1">IF(E606="","",IF(ISERROR(IF(行业估值!$E$7="最新年报",[1]!EM_S_STM07_BS(E606,140,LEFT(RIGHT($L$1,5),4)&amp;"-12-31",1)/100000000,[1]!EM_S_STM07_BS(E606,140,LEFT(RIGHT($L$1,11),10),1)/100000000)),0,IF(行业估值!$E$7="最新年报",[1]!EM_S_STM07_BS(E606,140,LEFT(RIGHT($L$1,5),4)&amp;"-12-31",1)/100000000,[1]!EM_S_STM07_BS(E606,140,LEFT(RIGHT($L$1,11),10),1)/100000000)))</f>
        <v>366.79921716019999</v>
      </c>
      <c r="M606" s="36">
        <f t="shared" ca="1" si="48"/>
        <v>1.031327869142592</v>
      </c>
      <c r="N606" s="37">
        <f ca="1">IF(E606="","",IF(ISERROR([1]!EM_S_EST_NETPROFIT(E606,行业估值!$E$6,deadline)/100000000),"-",[1]!EM_S_EST_NETPROFIT(E606,行业估值!$E$6,deadline)/100000000))</f>
        <v>96.298140000000004</v>
      </c>
      <c r="O606" s="36">
        <f t="shared" ca="1" si="49"/>
        <v>3.9283235900194953</v>
      </c>
      <c r="T606" s="64" t="s">
        <v>1278</v>
      </c>
      <c r="U606" s="64" t="s">
        <v>1279</v>
      </c>
    </row>
    <row r="607" spans="4:21">
      <c r="D607" s="45" t="str">
        <f>IF(AND(行业估值!$B$39=$G607,COUNTIF($G$2:$G$2552,$G607)&gt;=1),COUNTIF($G$2:G607,$G607),"")</f>
        <v/>
      </c>
      <c r="E607" s="65" t="str">
        <f t="shared" si="45"/>
        <v>002147.SZ</v>
      </c>
      <c r="F607" s="65" t="str">
        <f t="shared" si="46"/>
        <v>ST新光</v>
      </c>
      <c r="G607" s="34" t="str">
        <f>IF(E607="","",IF(行业估值!$C$5="申万行业",[1]!EM_S_INFO_INDUSTRY_SW2014(E607,"1"),IF(行业估值!$C$5="证监会行业",[1]!EM_S_INFO_INDUSTRY_CSRC1(E607,"1"),[1]!EM_S_INFO_INDUSTRY_EM2016(E607,"1"))))</f>
        <v>房地产</v>
      </c>
      <c r="H607" s="34" t="str">
        <f>IF(E607="","",IF($H$1="上证50",[1]!EM_S_INFO_COMPINDEX(E607,"000016"),"")&amp;IF($H$1="上证180",[1]!EM_S_INFO_COMPINDEX(E607,"000010"),"")&amp;IF($H$1="沪深300",[1]!EM_S_INFO_COMPINDEX(E607,"000300"),"")&amp;IF(AND($H$1="上证A股",RIGHT(E607,2)="SH"),"是","")&amp;IF(AND($H$1="深证A股",RIGHT(E607,2)="SZ"),"是","")&amp;IF(AND($H$1="创业板",LEFT(E607,1)-3=0),"是","")&amp;IF(AND($H$1="全部A股",E607&lt;&gt;0),"是","")&amp;IF(AND($H$1="中小板",LEFT(E607,3)="002"),"是",""))</f>
        <v>是</v>
      </c>
      <c r="I607" s="46">
        <f ca="1">IF(E607="","",IF(OR([1]!EM_S_VAL_MV(E607,deadline)="",[1]!EM_S_VAL_MV(E607,deadline)="--",[1]!EM_S_VAL_MV(E607,deadline)="null"),0,[1]!EM_S_VAL_MV(E607,deadline)/100000000))</f>
        <v>37.109951224500001</v>
      </c>
      <c r="J607" s="46">
        <f ca="1">IF(E607="","",IF(RIGHT(LEFT($J$1,6),3)="TTM",[1]!EM_S_FA_PROFIT_TTM(E607,LEFT(RIGHT($J$1,11),10),1)/100000000,[1]!EM_S_STM07_IS(E607,61,LEFT(RIGHT($J$1,5),4)&amp;"-12-31",1)/100000000))</f>
        <v>-6.0963426075999996</v>
      </c>
      <c r="K607" s="36">
        <f t="shared" ca="1" si="47"/>
        <v>-6.087248308229416</v>
      </c>
      <c r="L607" s="46">
        <f ca="1">IF(E607="","",IF(ISERROR(IF(行业估值!$E$7="最新年报",[1]!EM_S_STM07_BS(E607,140,LEFT(RIGHT($L$1,5),4)&amp;"-12-31",1)/100000000,[1]!EM_S_STM07_BS(E607,140,LEFT(RIGHT($L$1,11),10),1)/100000000)),0,IF(行业估值!$E$7="最新年报",[1]!EM_S_STM07_BS(E607,140,LEFT(RIGHT($L$1,5),4)&amp;"-12-31",1)/100000000,[1]!EM_S_STM07_BS(E607,140,LEFT(RIGHT($L$1,11),10),1)/100000000)))</f>
        <v>75.517099295400001</v>
      </c>
      <c r="M607" s="36">
        <f t="shared" ca="1" si="48"/>
        <v>0.49141123759715827</v>
      </c>
      <c r="N607" s="37" t="str">
        <f ca="1">IF(E607="","",IF(ISERROR([1]!EM_S_EST_NETPROFIT(E607,行业估值!$E$6,deadline)/100000000),"-",[1]!EM_S_EST_NETPROFIT(E607,行业估值!$E$6,deadline)/100000000))</f>
        <v>-</v>
      </c>
      <c r="O607" s="36" t="str">
        <f t="shared" ca="1" si="49"/>
        <v>-</v>
      </c>
      <c r="T607" s="64" t="s">
        <v>1280</v>
      </c>
      <c r="U607" s="64" t="s">
        <v>1281</v>
      </c>
    </row>
    <row r="608" spans="4:21">
      <c r="D608" s="45" t="str">
        <f>IF(AND(行业估值!$B$39=$G608,COUNTIF($G$2:$G$2552,$G608)&gt;=1),COUNTIF($G$2:G608,$G608),"")</f>
        <v/>
      </c>
      <c r="E608" s="65" t="str">
        <f t="shared" si="45"/>
        <v>002148.SZ</v>
      </c>
      <c r="F608" s="65" t="str">
        <f t="shared" si="46"/>
        <v>北纬科技</v>
      </c>
      <c r="G608" s="34" t="str">
        <f>IF(E608="","",IF(行业估值!$C$5="申万行业",[1]!EM_S_INFO_INDUSTRY_SW2014(E608,"1"),IF(行业估值!$C$5="证监会行业",[1]!EM_S_INFO_INDUSTRY_CSRC1(E608,"1"),[1]!EM_S_INFO_INDUSTRY_EM2016(E608,"1"))))</f>
        <v>信息技术</v>
      </c>
      <c r="H608" s="34" t="str">
        <f>IF(E608="","",IF($H$1="上证50",[1]!EM_S_INFO_COMPINDEX(E608,"000016"),"")&amp;IF($H$1="上证180",[1]!EM_S_INFO_COMPINDEX(E608,"000010"),"")&amp;IF($H$1="沪深300",[1]!EM_S_INFO_COMPINDEX(E608,"000300"),"")&amp;IF(AND($H$1="上证A股",RIGHT(E608,2)="SH"),"是","")&amp;IF(AND($H$1="深证A股",RIGHT(E608,2)="SZ"),"是","")&amp;IF(AND($H$1="创业板",LEFT(E608,1)-3=0),"是","")&amp;IF(AND($H$1="全部A股",E608&lt;&gt;0),"是","")&amp;IF(AND($H$1="中小板",LEFT(E608,3)="002"),"是",""))</f>
        <v>是</v>
      </c>
      <c r="I608" s="46">
        <f ca="1">IF(E608="","",IF(OR([1]!EM_S_VAL_MV(E608,deadline)="",[1]!EM_S_VAL_MV(E608,deadline)="--",[1]!EM_S_VAL_MV(E608,deadline)="null"),0,[1]!EM_S_VAL_MV(E608,deadline)/100000000))</f>
        <v>28.288686349999999</v>
      </c>
      <c r="J608" s="46">
        <f ca="1">IF(E608="","",IF(RIGHT(LEFT($J$1,6),3)="TTM",[1]!EM_S_FA_PROFIT_TTM(E608,LEFT(RIGHT($J$1,11),10),1)/100000000,[1]!EM_S_STM07_IS(E608,61,LEFT(RIGHT($J$1,5),4)&amp;"-12-31",1)/100000000))</f>
        <v>9.3172014800000008E-2</v>
      </c>
      <c r="K608" s="36">
        <f t="shared" ca="1" si="47"/>
        <v>303.6178450227095</v>
      </c>
      <c r="L608" s="46">
        <f ca="1">IF(E608="","",IF(ISERROR(IF(行业估值!$E$7="最新年报",[1]!EM_S_STM07_BS(E608,140,LEFT(RIGHT($L$1,5),4)&amp;"-12-31",1)/100000000,[1]!EM_S_STM07_BS(E608,140,LEFT(RIGHT($L$1,11),10),1)/100000000)),0,IF(行业估值!$E$7="最新年报",[1]!EM_S_STM07_BS(E608,140,LEFT(RIGHT($L$1,5),4)&amp;"-12-31",1)/100000000,[1]!EM_S_STM07_BS(E608,140,LEFT(RIGHT($L$1,11),10),1)/100000000)))</f>
        <v>11.455171444799999</v>
      </c>
      <c r="M608" s="36">
        <f t="shared" ca="1" si="48"/>
        <v>2.4695122623277248</v>
      </c>
      <c r="N608" s="37" t="str">
        <f ca="1">IF(E608="","",IF(ISERROR([1]!EM_S_EST_NETPROFIT(E608,行业估值!$E$6,deadline)/100000000),"-",[1]!EM_S_EST_NETPROFIT(E608,行业估值!$E$6,deadline)/100000000))</f>
        <v>-</v>
      </c>
      <c r="O608" s="36" t="str">
        <f t="shared" ca="1" si="49"/>
        <v>-</v>
      </c>
      <c r="T608" s="64" t="s">
        <v>1282</v>
      </c>
      <c r="U608" s="64" t="s">
        <v>1283</v>
      </c>
    </row>
    <row r="609" spans="4:21">
      <c r="D609" s="45" t="str">
        <f>IF(AND(行业估值!$B$39=$G609,COUNTIF($G$2:$G$2552,$G609)&gt;=1),COUNTIF($G$2:G609,$G609),"")</f>
        <v/>
      </c>
      <c r="E609" s="65" t="str">
        <f t="shared" si="45"/>
        <v>002149.SZ</v>
      </c>
      <c r="F609" s="65" t="str">
        <f t="shared" si="46"/>
        <v>西部材料</v>
      </c>
      <c r="G609" s="34" t="str">
        <f>IF(E609="","",IF(行业估值!$C$5="申万行业",[1]!EM_S_INFO_INDUSTRY_SW2014(E609,"1"),IF(行业估值!$C$5="证监会行业",[1]!EM_S_INFO_INDUSTRY_CSRC1(E609,"1"),[1]!EM_S_INFO_INDUSTRY_EM2016(E609,"1"))))</f>
        <v>有色金属</v>
      </c>
      <c r="H609" s="34" t="str">
        <f>IF(E609="","",IF($H$1="上证50",[1]!EM_S_INFO_COMPINDEX(E609,"000016"),"")&amp;IF($H$1="上证180",[1]!EM_S_INFO_COMPINDEX(E609,"000010"),"")&amp;IF($H$1="沪深300",[1]!EM_S_INFO_COMPINDEX(E609,"000300"),"")&amp;IF(AND($H$1="上证A股",RIGHT(E609,2)="SH"),"是","")&amp;IF(AND($H$1="深证A股",RIGHT(E609,2)="SZ"),"是","")&amp;IF(AND($H$1="创业板",LEFT(E609,1)-3=0),"是","")&amp;IF(AND($H$1="全部A股",E609&lt;&gt;0),"是","")&amp;IF(AND($H$1="中小板",LEFT(E609,3)="002"),"是",""))</f>
        <v>是</v>
      </c>
      <c r="I609" s="46">
        <f ca="1">IF(E609="","",IF(OR([1]!EM_S_VAL_MV(E609,deadline)="",[1]!EM_S_VAL_MV(E609,deadline)="--",[1]!EM_S_VAL_MV(E609,deadline)="null"),0,[1]!EM_S_VAL_MV(E609,deadline)/100000000))</f>
        <v>30.2894963088</v>
      </c>
      <c r="J609" s="46">
        <f ca="1">IF(E609="","",IF(RIGHT(LEFT($J$1,6),3)="TTM",[1]!EM_S_FA_PROFIT_TTM(E609,LEFT(RIGHT($J$1,11),10),1)/100000000,[1]!EM_S_STM07_IS(E609,61,LEFT(RIGHT($J$1,5),4)&amp;"-12-31",1)/100000000))</f>
        <v>1.2247121971999999</v>
      </c>
      <c r="K609" s="36">
        <f t="shared" ca="1" si="47"/>
        <v>24.731929981631119</v>
      </c>
      <c r="L609" s="46">
        <f ca="1">IF(E609="","",IF(ISERROR(IF(行业估值!$E$7="最新年报",[1]!EM_S_STM07_BS(E609,140,LEFT(RIGHT($L$1,5),4)&amp;"-12-31",1)/100000000,[1]!EM_S_STM07_BS(E609,140,LEFT(RIGHT($L$1,11),10),1)/100000000)),0,IF(行业估值!$E$7="最新年报",[1]!EM_S_STM07_BS(E609,140,LEFT(RIGHT($L$1,5),4)&amp;"-12-31",1)/100000000,[1]!EM_S_STM07_BS(E609,140,LEFT(RIGHT($L$1,11),10),1)/100000000)))</f>
        <v>17.988902033599999</v>
      </c>
      <c r="M609" s="36">
        <f t="shared" ca="1" si="48"/>
        <v>1.6837879405994167</v>
      </c>
      <c r="N609" s="37" t="str">
        <f ca="1">IF(E609="","",IF(ISERROR([1]!EM_S_EST_NETPROFIT(E609,行业估值!$E$6,deadline)/100000000),"-",[1]!EM_S_EST_NETPROFIT(E609,行业估值!$E$6,deadline)/100000000))</f>
        <v>-</v>
      </c>
      <c r="O609" s="36" t="str">
        <f t="shared" ca="1" si="49"/>
        <v>-</v>
      </c>
      <c r="T609" s="64" t="s">
        <v>1284</v>
      </c>
      <c r="U609" s="64" t="s">
        <v>1285</v>
      </c>
    </row>
    <row r="610" spans="4:21">
      <c r="D610" s="45">
        <f>IF(AND(行业估值!$B$39=$G610,COUNTIF($G$2:$G$2552,$G610)&gt;=1),COUNTIF($G$2:G610,$G610),"")</f>
        <v>35</v>
      </c>
      <c r="E610" s="65" t="str">
        <f t="shared" si="45"/>
        <v>002150.SZ</v>
      </c>
      <c r="F610" s="65" t="str">
        <f t="shared" si="46"/>
        <v>通润装备</v>
      </c>
      <c r="G610" s="34" t="str">
        <f>IF(E610="","",IF(行业估值!$C$5="申万行业",[1]!EM_S_INFO_INDUSTRY_SW2014(E610,"1"),IF(行业估值!$C$5="证监会行业",[1]!EM_S_INFO_INDUSTRY_CSRC1(E610,"1"),[1]!EM_S_INFO_INDUSTRY_EM2016(E610,"1"))))</f>
        <v>机械设备</v>
      </c>
      <c r="H610" s="34" t="str">
        <f>IF(E610="","",IF($H$1="上证50",[1]!EM_S_INFO_COMPINDEX(E610,"000016"),"")&amp;IF($H$1="上证180",[1]!EM_S_INFO_COMPINDEX(E610,"000010"),"")&amp;IF($H$1="沪深300",[1]!EM_S_INFO_COMPINDEX(E610,"000300"),"")&amp;IF(AND($H$1="上证A股",RIGHT(E610,2)="SH"),"是","")&amp;IF(AND($H$1="深证A股",RIGHT(E610,2)="SZ"),"是","")&amp;IF(AND($H$1="创业板",LEFT(E610,1)-3=0),"是","")&amp;IF(AND($H$1="全部A股",E610&lt;&gt;0),"是","")&amp;IF(AND($H$1="中小板",LEFT(E610,3)="002"),"是",""))</f>
        <v>是</v>
      </c>
      <c r="I610" s="46">
        <f ca="1">IF(E610="","",IF(OR([1]!EM_S_VAL_MV(E610,deadline)="",[1]!EM_S_VAL_MV(E610,deadline)="--",[1]!EM_S_VAL_MV(E610,deadline)="null"),0,[1]!EM_S_VAL_MV(E610,deadline)/100000000))</f>
        <v>20.535382252799998</v>
      </c>
      <c r="J610" s="46">
        <f ca="1">IF(E610="","",IF(RIGHT(LEFT($J$1,6),3)="TTM",[1]!EM_S_FA_PROFIT_TTM(E610,LEFT(RIGHT($J$1,11),10),1)/100000000,[1]!EM_S_STM07_IS(E610,61,LEFT(RIGHT($J$1,5),4)&amp;"-12-31",1)/100000000))</f>
        <v>1.6814365186000002</v>
      </c>
      <c r="K610" s="36">
        <f t="shared" ca="1" si="47"/>
        <v>12.212998840954278</v>
      </c>
      <c r="L610" s="46">
        <f ca="1">IF(E610="","",IF(ISERROR(IF(行业估值!$E$7="最新年报",[1]!EM_S_STM07_BS(E610,140,LEFT(RIGHT($L$1,5),4)&amp;"-12-31",1)/100000000,[1]!EM_S_STM07_BS(E610,140,LEFT(RIGHT($L$1,11),10),1)/100000000)),0,IF(行业估值!$E$7="最新年报",[1]!EM_S_STM07_BS(E610,140,LEFT(RIGHT($L$1,5),4)&amp;"-12-31",1)/100000000,[1]!EM_S_STM07_BS(E610,140,LEFT(RIGHT($L$1,11),10),1)/100000000)))</f>
        <v>12.6692916947</v>
      </c>
      <c r="M610" s="36">
        <f t="shared" ca="1" si="48"/>
        <v>1.6208784790542516</v>
      </c>
      <c r="N610" s="37" t="str">
        <f ca="1">IF(E610="","",IF(ISERROR([1]!EM_S_EST_NETPROFIT(E610,行业估值!$E$6,deadline)/100000000),"-",[1]!EM_S_EST_NETPROFIT(E610,行业估值!$E$6,deadline)/100000000))</f>
        <v>-</v>
      </c>
      <c r="O610" s="36" t="str">
        <f t="shared" ca="1" si="49"/>
        <v>-</v>
      </c>
      <c r="T610" s="64" t="s">
        <v>1286</v>
      </c>
      <c r="U610" s="64" t="s">
        <v>1287</v>
      </c>
    </row>
    <row r="611" spans="4:21">
      <c r="D611" s="45" t="str">
        <f>IF(AND(行业估值!$B$39=$G611,COUNTIF($G$2:$G$2552,$G611)&gt;=1),COUNTIF($G$2:G611,$G611),"")</f>
        <v/>
      </c>
      <c r="E611" s="65" t="str">
        <f t="shared" si="45"/>
        <v>002151.SZ</v>
      </c>
      <c r="F611" s="65" t="str">
        <f t="shared" si="46"/>
        <v>北斗星通</v>
      </c>
      <c r="G611" s="34" t="str">
        <f>IF(E611="","",IF(行业估值!$C$5="申万行业",[1]!EM_S_INFO_INDUSTRY_SW2014(E611,"1"),IF(行业估值!$C$5="证监会行业",[1]!EM_S_INFO_INDUSTRY_CSRC1(E611,"1"),[1]!EM_S_INFO_INDUSTRY_EM2016(E611,"1"))))</f>
        <v>信息技术</v>
      </c>
      <c r="H611" s="34" t="str">
        <f>IF(E611="","",IF($H$1="上证50",[1]!EM_S_INFO_COMPINDEX(E611,"000016"),"")&amp;IF($H$1="上证180",[1]!EM_S_INFO_COMPINDEX(E611,"000010"),"")&amp;IF($H$1="沪深300",[1]!EM_S_INFO_COMPINDEX(E611,"000300"),"")&amp;IF(AND($H$1="上证A股",RIGHT(E611,2)="SH"),"是","")&amp;IF(AND($H$1="深证A股",RIGHT(E611,2)="SZ"),"是","")&amp;IF(AND($H$1="创业板",LEFT(E611,1)-3=0),"是","")&amp;IF(AND($H$1="全部A股",E611&lt;&gt;0),"是","")&amp;IF(AND($H$1="中小板",LEFT(E611,3)="002"),"是",""))</f>
        <v>是</v>
      </c>
      <c r="I611" s="46">
        <f ca="1">IF(E611="","",IF(OR([1]!EM_S_VAL_MV(E611,deadline)="",[1]!EM_S_VAL_MV(E611,deadline)="--",[1]!EM_S_VAL_MV(E611,deadline)="null"),0,[1]!EM_S_VAL_MV(E611,deadline)/100000000))</f>
        <v>102.6392931565</v>
      </c>
      <c r="J611" s="46">
        <f ca="1">IF(E611="","",IF(RIGHT(LEFT($J$1,6),3)="TTM",[1]!EM_S_FA_PROFIT_TTM(E611,LEFT(RIGHT($J$1,11),10),1)/100000000,[1]!EM_S_STM07_IS(E611,61,LEFT(RIGHT($J$1,5),4)&amp;"-12-31",1)/100000000))</f>
        <v>0.69130676480000008</v>
      </c>
      <c r="K611" s="36">
        <f t="shared" ca="1" si="47"/>
        <v>148.47141440340783</v>
      </c>
      <c r="L611" s="46">
        <f ca="1">IF(E611="","",IF(ISERROR(IF(行业估值!$E$7="最新年报",[1]!EM_S_STM07_BS(E611,140,LEFT(RIGHT($L$1,5),4)&amp;"-12-31",1)/100000000,[1]!EM_S_STM07_BS(E611,140,LEFT(RIGHT($L$1,11),10),1)/100000000)),0,IF(行业估值!$E$7="最新年报",[1]!EM_S_STM07_BS(E611,140,LEFT(RIGHT($L$1,5),4)&amp;"-12-31",1)/100000000,[1]!EM_S_STM07_BS(E611,140,LEFT(RIGHT($L$1,11),10),1)/100000000)))</f>
        <v>39.111412933400004</v>
      </c>
      <c r="M611" s="36">
        <f t="shared" ca="1" si="48"/>
        <v>2.6242798574236383</v>
      </c>
      <c r="N611" s="37" t="str">
        <f ca="1">IF(E611="","",IF(ISERROR([1]!EM_S_EST_NETPROFIT(E611,行业估值!$E$6,deadline)/100000000),"-",[1]!EM_S_EST_NETPROFIT(E611,行业估值!$E$6,deadline)/100000000))</f>
        <v>-</v>
      </c>
      <c r="O611" s="36" t="str">
        <f t="shared" ca="1" si="49"/>
        <v>-</v>
      </c>
      <c r="T611" s="64" t="s">
        <v>1288</v>
      </c>
      <c r="U611" s="64" t="s">
        <v>1289</v>
      </c>
    </row>
    <row r="612" spans="4:21">
      <c r="D612" s="45" t="str">
        <f>IF(AND(行业估值!$B$39=$G612,COUNTIF($G$2:$G$2552,$G612)&gt;=1),COUNTIF($G$2:G612,$G612),"")</f>
        <v/>
      </c>
      <c r="E612" s="65" t="str">
        <f t="shared" si="45"/>
        <v>002152.SZ</v>
      </c>
      <c r="F612" s="65" t="str">
        <f t="shared" si="46"/>
        <v>广电运通</v>
      </c>
      <c r="G612" s="34" t="str">
        <f>IF(E612="","",IF(行业估值!$C$5="申万行业",[1]!EM_S_INFO_INDUSTRY_SW2014(E612,"1"),IF(行业估值!$C$5="证监会行业",[1]!EM_S_INFO_INDUSTRY_CSRC1(E612,"1"),[1]!EM_S_INFO_INDUSTRY_EM2016(E612,"1"))))</f>
        <v>信息技术</v>
      </c>
      <c r="H612" s="34" t="str">
        <f>IF(E612="","",IF($H$1="上证50",[1]!EM_S_INFO_COMPINDEX(E612,"000016"),"")&amp;IF($H$1="上证180",[1]!EM_S_INFO_COMPINDEX(E612,"000010"),"")&amp;IF($H$1="沪深300",[1]!EM_S_INFO_COMPINDEX(E612,"000300"),"")&amp;IF(AND($H$1="上证A股",RIGHT(E612,2)="SH"),"是","")&amp;IF(AND($H$1="深证A股",RIGHT(E612,2)="SZ"),"是","")&amp;IF(AND($H$1="创业板",LEFT(E612,1)-3=0),"是","")&amp;IF(AND($H$1="全部A股",E612&lt;&gt;0),"是","")&amp;IF(AND($H$1="中小板",LEFT(E612,3)="002"),"是",""))</f>
        <v>是</v>
      </c>
      <c r="I612" s="46">
        <f ca="1">IF(E612="","",IF(OR([1]!EM_S_VAL_MV(E612,deadline)="",[1]!EM_S_VAL_MV(E612,deadline)="--",[1]!EM_S_VAL_MV(E612,deadline)="null"),0,[1]!EM_S_VAL_MV(E612,deadline)/100000000))</f>
        <v>188.38332696820001</v>
      </c>
      <c r="J612" s="46">
        <f ca="1">IF(E612="","",IF(RIGHT(LEFT($J$1,6),3)="TTM",[1]!EM_S_FA_PROFIT_TTM(E612,LEFT(RIGHT($J$1,11),10),1)/100000000,[1]!EM_S_STM07_IS(E612,61,LEFT(RIGHT($J$1,5),4)&amp;"-12-31",1)/100000000))</f>
        <v>8.6509025230999992</v>
      </c>
      <c r="K612" s="36">
        <f t="shared" ca="1" si="47"/>
        <v>21.776147224543454</v>
      </c>
      <c r="L612" s="46">
        <f ca="1">IF(E612="","",IF(ISERROR(IF(行业估值!$E$7="最新年报",[1]!EM_S_STM07_BS(E612,140,LEFT(RIGHT($L$1,5),4)&amp;"-12-31",1)/100000000,[1]!EM_S_STM07_BS(E612,140,LEFT(RIGHT($L$1,11),10),1)/100000000)),0,IF(行业估值!$E$7="最新年报",[1]!EM_S_STM07_BS(E612,140,LEFT(RIGHT($L$1,5),4)&amp;"-12-31",1)/100000000,[1]!EM_S_STM07_BS(E612,140,LEFT(RIGHT($L$1,11),10),1)/100000000)))</f>
        <v>89.248973272399994</v>
      </c>
      <c r="M612" s="36">
        <f t="shared" ca="1" si="48"/>
        <v>2.1107618391668046</v>
      </c>
      <c r="N612" s="37">
        <f ca="1">IF(E612="","",IF(ISERROR([1]!EM_S_EST_NETPROFIT(E612,行业估值!$E$6,deadline)/100000000),"-",[1]!EM_S_EST_NETPROFIT(E612,行业估值!$E$6,deadline)/100000000))</f>
        <v>8.41</v>
      </c>
      <c r="O612" s="36">
        <f t="shared" ca="1" si="49"/>
        <v>22.399919972437576</v>
      </c>
      <c r="T612" s="64" t="s">
        <v>1290</v>
      </c>
      <c r="U612" s="64" t="s">
        <v>1291</v>
      </c>
    </row>
    <row r="613" spans="4:21">
      <c r="D613" s="45" t="str">
        <f>IF(AND(行业估值!$B$39=$G613,COUNTIF($G$2:$G$2552,$G613)&gt;=1),COUNTIF($G$2:G613,$G613),"")</f>
        <v/>
      </c>
      <c r="E613" s="65" t="str">
        <f t="shared" si="45"/>
        <v>002153.SZ</v>
      </c>
      <c r="F613" s="65" t="str">
        <f t="shared" si="46"/>
        <v>石基信息</v>
      </c>
      <c r="G613" s="34" t="str">
        <f>IF(E613="","",IF(行业估值!$C$5="申万行业",[1]!EM_S_INFO_INDUSTRY_SW2014(E613,"1"),IF(行业估值!$C$5="证监会行业",[1]!EM_S_INFO_INDUSTRY_CSRC1(E613,"1"),[1]!EM_S_INFO_INDUSTRY_EM2016(E613,"1"))))</f>
        <v>信息技术</v>
      </c>
      <c r="H613" s="34" t="str">
        <f>IF(E613="","",IF($H$1="上证50",[1]!EM_S_INFO_COMPINDEX(E613,"000016"),"")&amp;IF($H$1="上证180",[1]!EM_S_INFO_COMPINDEX(E613,"000010"),"")&amp;IF($H$1="沪深300",[1]!EM_S_INFO_COMPINDEX(E613,"000300"),"")&amp;IF(AND($H$1="上证A股",RIGHT(E613,2)="SH"),"是","")&amp;IF(AND($H$1="深证A股",RIGHT(E613,2)="SZ"),"是","")&amp;IF(AND($H$1="创业板",LEFT(E613,1)-3=0),"是","")&amp;IF(AND($H$1="全部A股",E613&lt;&gt;0),"是","")&amp;IF(AND($H$1="中小板",LEFT(E613,3)="002"),"是",""))</f>
        <v>是</v>
      </c>
      <c r="I613" s="46">
        <f ca="1">IF(E613="","",IF(OR([1]!EM_S_VAL_MV(E613,deadline)="",[1]!EM_S_VAL_MV(E613,deadline)="--",[1]!EM_S_VAL_MV(E613,deadline)="null"),0,[1]!EM_S_VAL_MV(E613,deadline)/100000000))</f>
        <v>390.10872154930001</v>
      </c>
      <c r="J613" s="46">
        <f ca="1">IF(E613="","",IF(RIGHT(LEFT($J$1,6),3)="TTM",[1]!EM_S_FA_PROFIT_TTM(E613,LEFT(RIGHT($J$1,11),10),1)/100000000,[1]!EM_S_STM07_IS(E613,61,LEFT(RIGHT($J$1,5),4)&amp;"-12-31",1)/100000000))</f>
        <v>5.7102917560000002</v>
      </c>
      <c r="K613" s="36">
        <f t="shared" ca="1" si="47"/>
        <v>68.316775782848453</v>
      </c>
      <c r="L613" s="46">
        <f ca="1">IF(E613="","",IF(ISERROR(IF(行业估值!$E$7="最新年报",[1]!EM_S_STM07_BS(E613,140,LEFT(RIGHT($L$1,5),4)&amp;"-12-31",1)/100000000,[1]!EM_S_STM07_BS(E613,140,LEFT(RIGHT($L$1,11),10),1)/100000000)),0,IF(行业估值!$E$7="最新年报",[1]!EM_S_STM07_BS(E613,140,LEFT(RIGHT($L$1,5),4)&amp;"-12-31",1)/100000000,[1]!EM_S_STM07_BS(E613,140,LEFT(RIGHT($L$1,11),10),1)/100000000)))</f>
        <v>85.636308913400001</v>
      </c>
      <c r="M613" s="36">
        <f t="shared" ca="1" si="48"/>
        <v>4.5554126105995385</v>
      </c>
      <c r="N613" s="37">
        <f ca="1">IF(E613="","",IF(ISERROR([1]!EM_S_EST_NETPROFIT(E613,行业估值!$E$6,deadline)/100000000),"-",[1]!EM_S_EST_NETPROFIT(E613,行业估值!$E$6,deadline)/100000000))</f>
        <v>5.3112421052631582</v>
      </c>
      <c r="O613" s="36">
        <f t="shared" ca="1" si="49"/>
        <v>73.449621353679774</v>
      </c>
      <c r="T613" s="64" t="s">
        <v>1292</v>
      </c>
      <c r="U613" s="64" t="s">
        <v>1293</v>
      </c>
    </row>
    <row r="614" spans="4:21">
      <c r="D614" s="45" t="str">
        <f>IF(AND(行业估值!$B$39=$G614,COUNTIF($G$2:$G$2552,$G614)&gt;=1),COUNTIF($G$2:G614,$G614),"")</f>
        <v/>
      </c>
      <c r="E614" s="65" t="str">
        <f t="shared" si="45"/>
        <v>002154.SZ</v>
      </c>
      <c r="F614" s="65" t="str">
        <f t="shared" si="46"/>
        <v>报喜鸟</v>
      </c>
      <c r="G614" s="34" t="str">
        <f>IF(E614="","",IF(行业估值!$C$5="申万行业",[1]!EM_S_INFO_INDUSTRY_SW2014(E614,"1"),IF(行业估值!$C$5="证监会行业",[1]!EM_S_INFO_INDUSTRY_CSRC1(E614,"1"),[1]!EM_S_INFO_INDUSTRY_EM2016(E614,"1"))))</f>
        <v>纺织服装</v>
      </c>
      <c r="H614" s="34" t="str">
        <f>IF(E614="","",IF($H$1="上证50",[1]!EM_S_INFO_COMPINDEX(E614,"000016"),"")&amp;IF($H$1="上证180",[1]!EM_S_INFO_COMPINDEX(E614,"000010"),"")&amp;IF($H$1="沪深300",[1]!EM_S_INFO_COMPINDEX(E614,"000300"),"")&amp;IF(AND($H$1="上证A股",RIGHT(E614,2)="SH"),"是","")&amp;IF(AND($H$1="深证A股",RIGHT(E614,2)="SZ"),"是","")&amp;IF(AND($H$1="创业板",LEFT(E614,1)-3=0),"是","")&amp;IF(AND($H$1="全部A股",E614&lt;&gt;0),"是","")&amp;IF(AND($H$1="中小板",LEFT(E614,3)="002"),"是",""))</f>
        <v>是</v>
      </c>
      <c r="I614" s="46">
        <f ca="1">IF(E614="","",IF(OR([1]!EM_S_VAL_MV(E614,deadline)="",[1]!EM_S_VAL_MV(E614,deadline)="--",[1]!EM_S_VAL_MV(E614,deadline)="null"),0,[1]!EM_S_VAL_MV(E614,deadline)/100000000))</f>
        <v>36.406595032600002</v>
      </c>
      <c r="J614" s="46">
        <f ca="1">IF(E614="","",IF(RIGHT(LEFT($J$1,6),3)="TTM",[1]!EM_S_FA_PROFIT_TTM(E614,LEFT(RIGHT($J$1,11),10),1)/100000000,[1]!EM_S_STM07_IS(E614,61,LEFT(RIGHT($J$1,5),4)&amp;"-12-31",1)/100000000))</f>
        <v>1.4118430800999999</v>
      </c>
      <c r="K614" s="36">
        <f t="shared" ca="1" si="47"/>
        <v>25.78657327131663</v>
      </c>
      <c r="L614" s="46">
        <f ca="1">IF(E614="","",IF(ISERROR(IF(行业估值!$E$7="最新年报",[1]!EM_S_STM07_BS(E614,140,LEFT(RIGHT($L$1,5),4)&amp;"-12-31",1)/100000000,[1]!EM_S_STM07_BS(E614,140,LEFT(RIGHT($L$1,11),10),1)/100000000)),0,IF(行业估值!$E$7="最新年报",[1]!EM_S_STM07_BS(E614,140,LEFT(RIGHT($L$1,5),4)&amp;"-12-31",1)/100000000,[1]!EM_S_STM07_BS(E614,140,LEFT(RIGHT($L$1,11),10),1)/100000000)))</f>
        <v>27.713433206100003</v>
      </c>
      <c r="M614" s="36">
        <f t="shared" ca="1" si="48"/>
        <v>1.3136804365540156</v>
      </c>
      <c r="N614" s="37">
        <f ca="1">IF(E614="","",IF(ISERROR([1]!EM_S_EST_NETPROFIT(E614,行业估值!$E$6,deadline)/100000000),"-",[1]!EM_S_EST_NETPROFIT(E614,行业估值!$E$6,deadline)/100000000))</f>
        <v>2.15</v>
      </c>
      <c r="O614" s="36">
        <f t="shared" ca="1" si="49"/>
        <v>16.933300015162793</v>
      </c>
      <c r="T614" s="64" t="s">
        <v>1294</v>
      </c>
      <c r="U614" s="64" t="s">
        <v>1295</v>
      </c>
    </row>
    <row r="615" spans="4:21">
      <c r="D615" s="45" t="str">
        <f>IF(AND(行业估值!$B$39=$G615,COUNTIF($G$2:$G$2552,$G615)&gt;=1),COUNTIF($G$2:G615,$G615),"")</f>
        <v/>
      </c>
      <c r="E615" s="65" t="str">
        <f t="shared" si="45"/>
        <v>002155.SZ</v>
      </c>
      <c r="F615" s="65" t="str">
        <f t="shared" si="46"/>
        <v>湖南黄金</v>
      </c>
      <c r="G615" s="34" t="str">
        <f>IF(E615="","",IF(行业估值!$C$5="申万行业",[1]!EM_S_INFO_INDUSTRY_SW2014(E615,"1"),IF(行业估值!$C$5="证监会行业",[1]!EM_S_INFO_INDUSTRY_CSRC1(E615,"1"),[1]!EM_S_INFO_INDUSTRY_EM2016(E615,"1"))))</f>
        <v>有色金属</v>
      </c>
      <c r="H615" s="34" t="str">
        <f>IF(E615="","",IF($H$1="上证50",[1]!EM_S_INFO_COMPINDEX(E615,"000016"),"")&amp;IF($H$1="上证180",[1]!EM_S_INFO_COMPINDEX(E615,"000010"),"")&amp;IF($H$1="沪深300",[1]!EM_S_INFO_COMPINDEX(E615,"000300"),"")&amp;IF(AND($H$1="上证A股",RIGHT(E615,2)="SH"),"是","")&amp;IF(AND($H$1="深证A股",RIGHT(E615,2)="SZ"),"是","")&amp;IF(AND($H$1="创业板",LEFT(E615,1)-3=0),"是","")&amp;IF(AND($H$1="全部A股",E615&lt;&gt;0),"是","")&amp;IF(AND($H$1="中小板",LEFT(E615,3)="002"),"是",""))</f>
        <v>是</v>
      </c>
      <c r="I615" s="46">
        <f ca="1">IF(E615="","",IF(OR([1]!EM_S_VAL_MV(E615,deadline)="",[1]!EM_S_VAL_MV(E615,deadline)="--",[1]!EM_S_VAL_MV(E615,deadline)="null"),0,[1]!EM_S_VAL_MV(E615,deadline)/100000000))</f>
        <v>87.748881602000012</v>
      </c>
      <c r="J615" s="46">
        <f ca="1">IF(E615="","",IF(RIGHT(LEFT($J$1,6),3)="TTM",[1]!EM_S_FA_PROFIT_TTM(E615,LEFT(RIGHT($J$1,11),10),1)/100000000,[1]!EM_S_STM07_IS(E615,61,LEFT(RIGHT($J$1,5),4)&amp;"-12-31",1)/100000000))</f>
        <v>1.8708418430000002</v>
      </c>
      <c r="K615" s="36">
        <f t="shared" ca="1" si="47"/>
        <v>46.903420473688861</v>
      </c>
      <c r="L615" s="46">
        <f ca="1">IF(E615="","",IF(ISERROR(IF(行业估值!$E$7="最新年报",[1]!EM_S_STM07_BS(E615,140,LEFT(RIGHT($L$1,5),4)&amp;"-12-31",1)/100000000,[1]!EM_S_STM07_BS(E615,140,LEFT(RIGHT($L$1,11),10),1)/100000000)),0,IF(行业估值!$E$7="最新年报",[1]!EM_S_STM07_BS(E615,140,LEFT(RIGHT($L$1,5),4)&amp;"-12-31",1)/100000000,[1]!EM_S_STM07_BS(E615,140,LEFT(RIGHT($L$1,11),10),1)/100000000)))</f>
        <v>49.146818676800002</v>
      </c>
      <c r="M615" s="36">
        <f t="shared" ca="1" si="48"/>
        <v>1.7854437777357561</v>
      </c>
      <c r="N615" s="37">
        <f ca="1">IF(E615="","",IF(ISERROR([1]!EM_S_EST_NETPROFIT(E615,行业估值!$E$6,deadline)/100000000),"-",[1]!EM_S_EST_NETPROFIT(E615,行业估值!$E$6,deadline)/100000000))</f>
        <v>2.6243833333333333</v>
      </c>
      <c r="O615" s="36">
        <f t="shared" ca="1" si="49"/>
        <v>33.436000178581637</v>
      </c>
      <c r="T615" s="64" t="s">
        <v>1296</v>
      </c>
      <c r="U615" s="64" t="s">
        <v>1297</v>
      </c>
    </row>
    <row r="616" spans="4:21">
      <c r="D616" s="45" t="str">
        <f>IF(AND(行业估值!$B$39=$G616,COUNTIF($G$2:$G$2552,$G616)&gt;=1),COUNTIF($G$2:G616,$G616),"")</f>
        <v/>
      </c>
      <c r="E616" s="65" t="str">
        <f t="shared" si="45"/>
        <v>002156.SZ</v>
      </c>
      <c r="F616" s="65" t="str">
        <f t="shared" si="46"/>
        <v>通富微电</v>
      </c>
      <c r="G616" s="34" t="str">
        <f>IF(E616="","",IF(行业估值!$C$5="申万行业",[1]!EM_S_INFO_INDUSTRY_SW2014(E616,"1"),IF(行业估值!$C$5="证监会行业",[1]!EM_S_INFO_INDUSTRY_CSRC1(E616,"1"),[1]!EM_S_INFO_INDUSTRY_EM2016(E616,"1"))))</f>
        <v>电子设备</v>
      </c>
      <c r="H616" s="34" t="str">
        <f>IF(E616="","",IF($H$1="上证50",[1]!EM_S_INFO_COMPINDEX(E616,"000016"),"")&amp;IF($H$1="上证180",[1]!EM_S_INFO_COMPINDEX(E616,"000010"),"")&amp;IF($H$1="沪深300",[1]!EM_S_INFO_COMPINDEX(E616,"000300"),"")&amp;IF(AND($H$1="上证A股",RIGHT(E616,2)="SH"),"是","")&amp;IF(AND($H$1="深证A股",RIGHT(E616,2)="SZ"),"是","")&amp;IF(AND($H$1="创业板",LEFT(E616,1)-3=0),"是","")&amp;IF(AND($H$1="全部A股",E616&lt;&gt;0),"是","")&amp;IF(AND($H$1="中小板",LEFT(E616,3)="002"),"是",""))</f>
        <v>是</v>
      </c>
      <c r="I616" s="46">
        <f ca="1">IF(E616="","",IF(OR([1]!EM_S_VAL_MV(E616,deadline)="",[1]!EM_S_VAL_MV(E616,deadline)="--",[1]!EM_S_VAL_MV(E616,deadline)="null"),0,[1]!EM_S_VAL_MV(E616,deadline)/100000000))</f>
        <v>144.789923786</v>
      </c>
      <c r="J616" s="46">
        <f ca="1">IF(E616="","",IF(RIGHT(LEFT($J$1,6),3)="TTM",[1]!EM_S_FA_PROFIT_TTM(E616,LEFT(RIGHT($J$1,11),10),1)/100000000,[1]!EM_S_STM07_IS(E616,61,LEFT(RIGHT($J$1,5),4)&amp;"-12-31",1)/100000000))</f>
        <v>-0.42061718999999997</v>
      </c>
      <c r="K616" s="36">
        <f t="shared" ca="1" si="47"/>
        <v>-344.23206475703006</v>
      </c>
      <c r="L616" s="46">
        <f ca="1">IF(E616="","",IF(ISERROR(IF(行业估值!$E$7="最新年报",[1]!EM_S_STM07_BS(E616,140,LEFT(RIGHT($L$1,5),4)&amp;"-12-31",1)/100000000,[1]!EM_S_STM07_BS(E616,140,LEFT(RIGHT($L$1,11),10),1)/100000000)),0,IF(行业估值!$E$7="最新年报",[1]!EM_S_STM07_BS(E616,140,LEFT(RIGHT($L$1,5),4)&amp;"-12-31",1)/100000000,[1]!EM_S_STM07_BS(E616,140,LEFT(RIGHT($L$1,11),10),1)/100000000)))</f>
        <v>60.812961385000001</v>
      </c>
      <c r="M616" s="36">
        <f t="shared" ca="1" si="48"/>
        <v>2.3809056570909499</v>
      </c>
      <c r="N616" s="37">
        <f ca="1">IF(E616="","",IF(ISERROR([1]!EM_S_EST_NETPROFIT(E616,行业估值!$E$6,deadline)/100000000),"-",[1]!EM_S_EST_NETPROFIT(E616,行业估值!$E$6,deadline)/100000000))</f>
        <v>0.45679999999999998</v>
      </c>
      <c r="O616" s="36">
        <f t="shared" ca="1" si="49"/>
        <v>316.96568254378286</v>
      </c>
      <c r="T616" s="64" t="s">
        <v>1298</v>
      </c>
      <c r="U616" s="64" t="s">
        <v>1299</v>
      </c>
    </row>
    <row r="617" spans="4:21">
      <c r="D617" s="45" t="str">
        <f>IF(AND(行业估值!$B$39=$G617,COUNTIF($G$2:$G$2552,$G617)&gt;=1),COUNTIF($G$2:G617,$G617),"")</f>
        <v/>
      </c>
      <c r="E617" s="65" t="str">
        <f t="shared" si="45"/>
        <v>002157.SZ</v>
      </c>
      <c r="F617" s="65" t="str">
        <f t="shared" si="46"/>
        <v>正邦科技</v>
      </c>
      <c r="G617" s="34" t="str">
        <f>IF(E617="","",IF(行业估值!$C$5="申万行业",[1]!EM_S_INFO_INDUSTRY_SW2014(E617,"1"),IF(行业估值!$C$5="证监会行业",[1]!EM_S_INFO_INDUSTRY_CSRC1(E617,"1"),[1]!EM_S_INFO_INDUSTRY_EM2016(E617,"1"))))</f>
        <v>农林牧渔</v>
      </c>
      <c r="H617" s="34" t="str">
        <f>IF(E617="","",IF($H$1="上证50",[1]!EM_S_INFO_COMPINDEX(E617,"000016"),"")&amp;IF($H$1="上证180",[1]!EM_S_INFO_COMPINDEX(E617,"000010"),"")&amp;IF($H$1="沪深300",[1]!EM_S_INFO_COMPINDEX(E617,"000300"),"")&amp;IF(AND($H$1="上证A股",RIGHT(E617,2)="SH"),"是","")&amp;IF(AND($H$1="深证A股",RIGHT(E617,2)="SZ"),"是","")&amp;IF(AND($H$1="创业板",LEFT(E617,1)-3=0),"是","")&amp;IF(AND($H$1="全部A股",E617&lt;&gt;0),"是","")&amp;IF(AND($H$1="中小板",LEFT(E617,3)="002"),"是",""))</f>
        <v>是</v>
      </c>
      <c r="I617" s="46">
        <f ca="1">IF(E617="","",IF(OR([1]!EM_S_VAL_MV(E617,deadline)="",[1]!EM_S_VAL_MV(E617,deadline)="--",[1]!EM_S_VAL_MV(E617,deadline)="null"),0,[1]!EM_S_VAL_MV(E617,deadline)/100000000))</f>
        <v>360.88461045360003</v>
      </c>
      <c r="J617" s="46">
        <f ca="1">IF(E617="","",IF(RIGHT(LEFT($J$1,6),3)="TTM",[1]!EM_S_FA_PROFIT_TTM(E617,LEFT(RIGHT($J$1,11),10),1)/100000000,[1]!EM_S_STM07_IS(E617,61,LEFT(RIGHT($J$1,5),4)&amp;"-12-31",1)/100000000))</f>
        <v>2.5894640812</v>
      </c>
      <c r="K617" s="36">
        <f t="shared" ca="1" si="47"/>
        <v>139.36652493992509</v>
      </c>
      <c r="L617" s="46">
        <f ca="1">IF(E617="","",IF(ISERROR(IF(行业估值!$E$7="最新年报",[1]!EM_S_STM07_BS(E617,140,LEFT(RIGHT($L$1,5),4)&amp;"-12-31",1)/100000000,[1]!EM_S_STM07_BS(E617,140,LEFT(RIGHT($L$1,11),10),1)/100000000)),0,IF(行业估值!$E$7="最新年报",[1]!EM_S_STM07_BS(E617,140,LEFT(RIGHT($L$1,5),4)&amp;"-12-31",1)/100000000,[1]!EM_S_STM07_BS(E617,140,LEFT(RIGHT($L$1,11),10),1)/100000000)))</f>
        <v>75.525219240799998</v>
      </c>
      <c r="M617" s="36">
        <f t="shared" ca="1" si="48"/>
        <v>4.7783325104026186</v>
      </c>
      <c r="N617" s="37">
        <f ca="1">IF(E617="","",IF(ISERROR([1]!EM_S_EST_NETPROFIT(E617,行业估值!$E$6,deadline)/100000000),"-",[1]!EM_S_EST_NETPROFIT(E617,行业估值!$E$6,deadline)/100000000))</f>
        <v>22.82358</v>
      </c>
      <c r="O617" s="36">
        <f t="shared" ca="1" si="49"/>
        <v>15.811919534691755</v>
      </c>
      <c r="T617" s="64" t="s">
        <v>1300</v>
      </c>
      <c r="U617" s="64" t="s">
        <v>1301</v>
      </c>
    </row>
    <row r="618" spans="4:21">
      <c r="D618" s="45">
        <f>IF(AND(行业估值!$B$39=$G618,COUNTIF($G$2:$G$2552,$G618)&gt;=1),COUNTIF($G$2:G618,$G618),"")</f>
        <v>36</v>
      </c>
      <c r="E618" s="65" t="str">
        <f t="shared" si="45"/>
        <v>002158.SZ</v>
      </c>
      <c r="F618" s="65" t="str">
        <f t="shared" si="46"/>
        <v>汉钟精机</v>
      </c>
      <c r="G618" s="34" t="str">
        <f>IF(E618="","",IF(行业估值!$C$5="申万行业",[1]!EM_S_INFO_INDUSTRY_SW2014(E618,"1"),IF(行业估值!$C$5="证监会行业",[1]!EM_S_INFO_INDUSTRY_CSRC1(E618,"1"),[1]!EM_S_INFO_INDUSTRY_EM2016(E618,"1"))))</f>
        <v>机械设备</v>
      </c>
      <c r="H618" s="34" t="str">
        <f>IF(E618="","",IF($H$1="上证50",[1]!EM_S_INFO_COMPINDEX(E618,"000016"),"")&amp;IF($H$1="上证180",[1]!EM_S_INFO_COMPINDEX(E618,"000010"),"")&amp;IF($H$1="沪深300",[1]!EM_S_INFO_COMPINDEX(E618,"000300"),"")&amp;IF(AND($H$1="上证A股",RIGHT(E618,2)="SH"),"是","")&amp;IF(AND($H$1="深证A股",RIGHT(E618,2)="SZ"),"是","")&amp;IF(AND($H$1="创业板",LEFT(E618,1)-3=0),"是","")&amp;IF(AND($H$1="全部A股",E618&lt;&gt;0),"是","")&amp;IF(AND($H$1="中小板",LEFT(E618,3)="002"),"是",""))</f>
        <v>是</v>
      </c>
      <c r="I618" s="46">
        <f ca="1">IF(E618="","",IF(OR([1]!EM_S_VAL_MV(E618,deadline)="",[1]!EM_S_VAL_MV(E618,deadline)="--",[1]!EM_S_VAL_MV(E618,deadline)="null"),0,[1]!EM_S_VAL_MV(E618,deadline)/100000000))</f>
        <v>43.765354367600004</v>
      </c>
      <c r="J618" s="46">
        <f ca="1">IF(E618="","",IF(RIGHT(LEFT($J$1,6),3)="TTM",[1]!EM_S_FA_PROFIT_TTM(E618,LEFT(RIGHT($J$1,11),10),1)/100000000,[1]!EM_S_STM07_IS(E618,61,LEFT(RIGHT($J$1,5),4)&amp;"-12-31",1)/100000000))</f>
        <v>2.1331745578999999</v>
      </c>
      <c r="K618" s="36">
        <f t="shared" ca="1" si="47"/>
        <v>20.516536823261539</v>
      </c>
      <c r="L618" s="46">
        <f ca="1">IF(E618="","",IF(ISERROR(IF(行业估值!$E$7="最新年报",[1]!EM_S_STM07_BS(E618,140,LEFT(RIGHT($L$1,5),4)&amp;"-12-31",1)/100000000,[1]!EM_S_STM07_BS(E618,140,LEFT(RIGHT($L$1,11),10),1)/100000000)),0,IF(行业估值!$E$7="最新年报",[1]!EM_S_STM07_BS(E618,140,LEFT(RIGHT($L$1,5),4)&amp;"-12-31",1)/100000000,[1]!EM_S_STM07_BS(E618,140,LEFT(RIGHT($L$1,11),10),1)/100000000)))</f>
        <v>19.537386847000001</v>
      </c>
      <c r="M618" s="36">
        <f t="shared" ca="1" si="48"/>
        <v>2.2400822950547377</v>
      </c>
      <c r="N618" s="37">
        <f ca="1">IF(E618="","",IF(ISERROR([1]!EM_S_EST_NETPROFIT(E618,行业估值!$E$6,deadline)/100000000),"-",[1]!EM_S_EST_NETPROFIT(E618,行业估值!$E$6,deadline)/100000000))</f>
        <v>2.0712000000000002</v>
      </c>
      <c r="O618" s="36">
        <f t="shared" ca="1" si="49"/>
        <v>21.130433742564698</v>
      </c>
      <c r="T618" s="64" t="s">
        <v>1302</v>
      </c>
      <c r="U618" s="64" t="s">
        <v>1303</v>
      </c>
    </row>
    <row r="619" spans="4:21">
      <c r="D619" s="45" t="str">
        <f>IF(AND(行业估值!$B$39=$G619,COUNTIF($G$2:$G$2552,$G619)&gt;=1),COUNTIF($G$2:G619,$G619),"")</f>
        <v/>
      </c>
      <c r="E619" s="65" t="str">
        <f t="shared" si="45"/>
        <v>002159.SZ</v>
      </c>
      <c r="F619" s="65" t="str">
        <f t="shared" si="46"/>
        <v>三特索道</v>
      </c>
      <c r="G619" s="34" t="str">
        <f>IF(E619="","",IF(行业估值!$C$5="申万行业",[1]!EM_S_INFO_INDUSTRY_SW2014(E619,"1"),IF(行业估值!$C$5="证监会行业",[1]!EM_S_INFO_INDUSTRY_CSRC1(E619,"1"),[1]!EM_S_INFO_INDUSTRY_EM2016(E619,"1"))))</f>
        <v>休闲、生活及专业服务</v>
      </c>
      <c r="H619" s="34" t="str">
        <f>IF(E619="","",IF($H$1="上证50",[1]!EM_S_INFO_COMPINDEX(E619,"000016"),"")&amp;IF($H$1="上证180",[1]!EM_S_INFO_COMPINDEX(E619,"000010"),"")&amp;IF($H$1="沪深300",[1]!EM_S_INFO_COMPINDEX(E619,"000300"),"")&amp;IF(AND($H$1="上证A股",RIGHT(E619,2)="SH"),"是","")&amp;IF(AND($H$1="深证A股",RIGHT(E619,2)="SZ"),"是","")&amp;IF(AND($H$1="创业板",LEFT(E619,1)-3=0),"是","")&amp;IF(AND($H$1="全部A股",E619&lt;&gt;0),"是","")&amp;IF(AND($H$1="中小板",LEFT(E619,3)="002"),"是",""))</f>
        <v>是</v>
      </c>
      <c r="I619" s="46">
        <f ca="1">IF(E619="","",IF(OR([1]!EM_S_VAL_MV(E619,deadline)="",[1]!EM_S_VAL_MV(E619,deadline)="--",[1]!EM_S_VAL_MV(E619,deadline)="null"),0,[1]!EM_S_VAL_MV(E619,deadline)/100000000))</f>
        <v>16.570666587000002</v>
      </c>
      <c r="J619" s="46">
        <f ca="1">IF(E619="","",IF(RIGHT(LEFT($J$1,6),3)="TTM",[1]!EM_S_FA_PROFIT_TTM(E619,LEFT(RIGHT($J$1,11),10),1)/100000000,[1]!EM_S_STM07_IS(E619,61,LEFT(RIGHT($J$1,5),4)&amp;"-12-31",1)/100000000))</f>
        <v>4.8523407400000003E-2</v>
      </c>
      <c r="K619" s="36">
        <f t="shared" ca="1" si="47"/>
        <v>341.49841231059139</v>
      </c>
      <c r="L619" s="46">
        <f ca="1">IF(E619="","",IF(ISERROR(IF(行业估值!$E$7="最新年报",[1]!EM_S_STM07_BS(E619,140,LEFT(RIGHT($L$1,5),4)&amp;"-12-31",1)/100000000,[1]!EM_S_STM07_BS(E619,140,LEFT(RIGHT($L$1,11),10),1)/100000000)),0,IF(行业估值!$E$7="最新年报",[1]!EM_S_STM07_BS(E619,140,LEFT(RIGHT($L$1,5),4)&amp;"-12-31",1)/100000000,[1]!EM_S_STM07_BS(E619,140,LEFT(RIGHT($L$1,11),10),1)/100000000)))</f>
        <v>11.151911931600001</v>
      </c>
      <c r="M619" s="36">
        <f t="shared" ca="1" si="48"/>
        <v>1.4859036449207821</v>
      </c>
      <c r="N619" s="37">
        <f ca="1">IF(E619="","",IF(ISERROR([1]!EM_S_EST_NETPROFIT(E619,行业估值!$E$6,deadline)/100000000),"-",[1]!EM_S_EST_NETPROFIT(E619,行业估值!$E$6,deadline)/100000000))</f>
        <v>0.35749999999999998</v>
      </c>
      <c r="O619" s="36">
        <f t="shared" ca="1" si="49"/>
        <v>46.351514928671335</v>
      </c>
      <c r="T619" s="64" t="s">
        <v>1304</v>
      </c>
      <c r="U619" s="64" t="s">
        <v>1305</v>
      </c>
    </row>
    <row r="620" spans="4:21">
      <c r="D620" s="45" t="str">
        <f>IF(AND(行业估值!$B$39=$G620,COUNTIF($G$2:$G$2552,$G620)&gt;=1),COUNTIF($G$2:G620,$G620),"")</f>
        <v/>
      </c>
      <c r="E620" s="65" t="str">
        <f t="shared" si="45"/>
        <v>002160.SZ</v>
      </c>
      <c r="F620" s="65" t="str">
        <f t="shared" si="46"/>
        <v>常铝股份</v>
      </c>
      <c r="G620" s="34" t="str">
        <f>IF(E620="","",IF(行业估值!$C$5="申万行业",[1]!EM_S_INFO_INDUSTRY_SW2014(E620,"1"),IF(行业估值!$C$5="证监会行业",[1]!EM_S_INFO_INDUSTRY_CSRC1(E620,"1"),[1]!EM_S_INFO_INDUSTRY_EM2016(E620,"1"))))</f>
        <v>有色金属</v>
      </c>
      <c r="H620" s="34" t="str">
        <f>IF(E620="","",IF($H$1="上证50",[1]!EM_S_INFO_COMPINDEX(E620,"000016"),"")&amp;IF($H$1="上证180",[1]!EM_S_INFO_COMPINDEX(E620,"000010"),"")&amp;IF($H$1="沪深300",[1]!EM_S_INFO_COMPINDEX(E620,"000300"),"")&amp;IF(AND($H$1="上证A股",RIGHT(E620,2)="SH"),"是","")&amp;IF(AND($H$1="深证A股",RIGHT(E620,2)="SZ"),"是","")&amp;IF(AND($H$1="创业板",LEFT(E620,1)-3=0),"是","")&amp;IF(AND($H$1="全部A股",E620&lt;&gt;0),"是","")&amp;IF(AND($H$1="中小板",LEFT(E620,3)="002"),"是",""))</f>
        <v>是</v>
      </c>
      <c r="I620" s="46">
        <f ca="1">IF(E620="","",IF(OR([1]!EM_S_VAL_MV(E620,deadline)="",[1]!EM_S_VAL_MV(E620,deadline)="--",[1]!EM_S_VAL_MV(E620,deadline)="null"),0,[1]!EM_S_VAL_MV(E620,deadline)/100000000))</f>
        <v>22.833202711199998</v>
      </c>
      <c r="J620" s="46">
        <f ca="1">IF(E620="","",IF(RIGHT(LEFT($J$1,6),3)="TTM",[1]!EM_S_FA_PROFIT_TTM(E620,LEFT(RIGHT($J$1,11),10),1)/100000000,[1]!EM_S_STM07_IS(E620,61,LEFT(RIGHT($J$1,5),4)&amp;"-12-31",1)/100000000))</f>
        <v>-4.4637096548999997</v>
      </c>
      <c r="K620" s="36">
        <f t="shared" ca="1" si="47"/>
        <v>-5.1152974714954951</v>
      </c>
      <c r="L620" s="46">
        <f ca="1">IF(E620="","",IF(ISERROR(IF(行业估值!$E$7="最新年报",[1]!EM_S_STM07_BS(E620,140,LEFT(RIGHT($L$1,5),4)&amp;"-12-31",1)/100000000,[1]!EM_S_STM07_BS(E620,140,LEFT(RIGHT($L$1,11),10),1)/100000000)),0,IF(行业估值!$E$7="最新年报",[1]!EM_S_STM07_BS(E620,140,LEFT(RIGHT($L$1,5),4)&amp;"-12-31",1)/100000000,[1]!EM_S_STM07_BS(E620,140,LEFT(RIGHT($L$1,11),10),1)/100000000)))</f>
        <v>30.1491894073</v>
      </c>
      <c r="M620" s="36">
        <f t="shared" ca="1" si="48"/>
        <v>0.75734051760845722</v>
      </c>
      <c r="N620" s="37" t="str">
        <f ca="1">IF(E620="","",IF(ISERROR([1]!EM_S_EST_NETPROFIT(E620,行业估值!$E$6,deadline)/100000000),"-",[1]!EM_S_EST_NETPROFIT(E620,行业估值!$E$6,deadline)/100000000))</f>
        <v>-</v>
      </c>
      <c r="O620" s="36" t="str">
        <f t="shared" ca="1" si="49"/>
        <v>-</v>
      </c>
      <c r="T620" s="64" t="s">
        <v>1306</v>
      </c>
      <c r="U620" s="64" t="s">
        <v>1307</v>
      </c>
    </row>
    <row r="621" spans="4:21">
      <c r="D621" s="45" t="str">
        <f>IF(AND(行业估值!$B$39=$G621,COUNTIF($G$2:$G$2552,$G621)&gt;=1),COUNTIF($G$2:G621,$G621),"")</f>
        <v/>
      </c>
      <c r="E621" s="65" t="str">
        <f t="shared" si="45"/>
        <v>002161.SZ</v>
      </c>
      <c r="F621" s="65" t="str">
        <f t="shared" si="46"/>
        <v>远望谷</v>
      </c>
      <c r="G621" s="34" t="str">
        <f>IF(E621="","",IF(行业估值!$C$5="申万行业",[1]!EM_S_INFO_INDUSTRY_SW2014(E621,"1"),IF(行业估值!$C$5="证监会行业",[1]!EM_S_INFO_INDUSTRY_CSRC1(E621,"1"),[1]!EM_S_INFO_INDUSTRY_EM2016(E621,"1"))))</f>
        <v>电子设备</v>
      </c>
      <c r="H621" s="34" t="str">
        <f>IF(E621="","",IF($H$1="上证50",[1]!EM_S_INFO_COMPINDEX(E621,"000016"),"")&amp;IF($H$1="上证180",[1]!EM_S_INFO_COMPINDEX(E621,"000010"),"")&amp;IF($H$1="沪深300",[1]!EM_S_INFO_COMPINDEX(E621,"000300"),"")&amp;IF(AND($H$1="上证A股",RIGHT(E621,2)="SH"),"是","")&amp;IF(AND($H$1="深证A股",RIGHT(E621,2)="SZ"),"是","")&amp;IF(AND($H$1="创业板",LEFT(E621,1)-3=0),"是","")&amp;IF(AND($H$1="全部A股",E621&lt;&gt;0),"是","")&amp;IF(AND($H$1="中小板",LEFT(E621,3)="002"),"是",""))</f>
        <v>是</v>
      </c>
      <c r="I621" s="46">
        <f ca="1">IF(E621="","",IF(OR([1]!EM_S_VAL_MV(E621,deadline)="",[1]!EM_S_VAL_MV(E621,deadline)="--",[1]!EM_S_VAL_MV(E621,deadline)="null"),0,[1]!EM_S_VAL_MV(E621,deadline)/100000000))</f>
        <v>64.358893800000004</v>
      </c>
      <c r="J621" s="46">
        <f ca="1">IF(E621="","",IF(RIGHT(LEFT($J$1,6),3)="TTM",[1]!EM_S_FA_PROFIT_TTM(E621,LEFT(RIGHT($J$1,11),10),1)/100000000,[1]!EM_S_STM07_IS(E621,61,LEFT(RIGHT($J$1,5),4)&amp;"-12-31",1)/100000000))</f>
        <v>6.6290497139999998</v>
      </c>
      <c r="K621" s="36">
        <f t="shared" ca="1" si="47"/>
        <v>9.7086153486040985</v>
      </c>
      <c r="L621" s="46">
        <f ca="1">IF(E621="","",IF(ISERROR(IF(行业估值!$E$7="最新年报",[1]!EM_S_STM07_BS(E621,140,LEFT(RIGHT($L$1,5),4)&amp;"-12-31",1)/100000000,[1]!EM_S_STM07_BS(E621,140,LEFT(RIGHT($L$1,11),10),1)/100000000)),0,IF(行业估值!$E$7="最新年报",[1]!EM_S_STM07_BS(E621,140,LEFT(RIGHT($L$1,5),4)&amp;"-12-31",1)/100000000,[1]!EM_S_STM07_BS(E621,140,LEFT(RIGHT($L$1,11),10),1)/100000000)))</f>
        <v>20.692991856700001</v>
      </c>
      <c r="M621" s="36">
        <f t="shared" ca="1" si="48"/>
        <v>3.1101782789887777</v>
      </c>
      <c r="N621" s="37" t="str">
        <f ca="1">IF(E621="","",IF(ISERROR([1]!EM_S_EST_NETPROFIT(E621,行业估值!$E$6,deadline)/100000000),"-",[1]!EM_S_EST_NETPROFIT(E621,行业估值!$E$6,deadline)/100000000))</f>
        <v>-</v>
      </c>
      <c r="O621" s="36" t="str">
        <f t="shared" ca="1" si="49"/>
        <v>-</v>
      </c>
      <c r="T621" s="64" t="s">
        <v>1308</v>
      </c>
      <c r="U621" s="64" t="s">
        <v>1309</v>
      </c>
    </row>
    <row r="622" spans="4:21">
      <c r="D622" s="45" t="str">
        <f>IF(AND(行业估值!$B$39=$G622,COUNTIF($G$2:$G$2552,$G622)&gt;=1),COUNTIF($G$2:G622,$G622),"")</f>
        <v/>
      </c>
      <c r="E622" s="65" t="str">
        <f t="shared" si="45"/>
        <v>002162.SZ</v>
      </c>
      <c r="F622" s="65" t="str">
        <f t="shared" si="46"/>
        <v>悦心健康</v>
      </c>
      <c r="G622" s="34" t="str">
        <f>IF(E622="","",IF(行业估值!$C$5="申万行业",[1]!EM_S_INFO_INDUSTRY_SW2014(E622,"1"),IF(行业估值!$C$5="证监会行业",[1]!EM_S_INFO_INDUSTRY_CSRC1(E622,"1"),[1]!EM_S_INFO_INDUSTRY_EM2016(E622,"1"))))</f>
        <v>建材</v>
      </c>
      <c r="H622" s="34" t="str">
        <f>IF(E622="","",IF($H$1="上证50",[1]!EM_S_INFO_COMPINDEX(E622,"000016"),"")&amp;IF($H$1="上证180",[1]!EM_S_INFO_COMPINDEX(E622,"000010"),"")&amp;IF($H$1="沪深300",[1]!EM_S_INFO_COMPINDEX(E622,"000300"),"")&amp;IF(AND($H$1="上证A股",RIGHT(E622,2)="SH"),"是","")&amp;IF(AND($H$1="深证A股",RIGHT(E622,2)="SZ"),"是","")&amp;IF(AND($H$1="创业板",LEFT(E622,1)-3=0),"是","")&amp;IF(AND($H$1="全部A股",E622&lt;&gt;0),"是","")&amp;IF(AND($H$1="中小板",LEFT(E622,3)="002"),"是",""))</f>
        <v>是</v>
      </c>
      <c r="I622" s="46">
        <f ca="1">IF(E622="","",IF(OR([1]!EM_S_VAL_MV(E622,deadline)="",[1]!EM_S_VAL_MV(E622,deadline)="--",[1]!EM_S_VAL_MV(E622,deadline)="null"),0,[1]!EM_S_VAL_MV(E622,deadline)/100000000))</f>
        <v>28.6014625</v>
      </c>
      <c r="J622" s="46">
        <f ca="1">IF(E622="","",IF(RIGHT(LEFT($J$1,6),3)="TTM",[1]!EM_S_FA_PROFIT_TTM(E622,LEFT(RIGHT($J$1,11),10),1)/100000000,[1]!EM_S_STM07_IS(E622,61,LEFT(RIGHT($J$1,5),4)&amp;"-12-31",1)/100000000))</f>
        <v>0.36856024189999997</v>
      </c>
      <c r="K622" s="36">
        <f t="shared" ca="1" si="47"/>
        <v>77.603222617159901</v>
      </c>
      <c r="L622" s="46">
        <f ca="1">IF(E622="","",IF(ISERROR(IF(行业估值!$E$7="最新年报",[1]!EM_S_STM07_BS(E622,140,LEFT(RIGHT($L$1,5),4)&amp;"-12-31",1)/100000000,[1]!EM_S_STM07_BS(E622,140,LEFT(RIGHT($L$1,11),10),1)/100000000)),0,IF(行业估值!$E$7="最新年报",[1]!EM_S_STM07_BS(E622,140,LEFT(RIGHT($L$1,5),4)&amp;"-12-31",1)/100000000,[1]!EM_S_STM07_BS(E622,140,LEFT(RIGHT($L$1,11),10),1)/100000000)))</f>
        <v>9.7410220762000002</v>
      </c>
      <c r="M622" s="36">
        <f t="shared" ca="1" si="48"/>
        <v>2.9361870116156754</v>
      </c>
      <c r="N622" s="37" t="str">
        <f ca="1">IF(E622="","",IF(ISERROR([1]!EM_S_EST_NETPROFIT(E622,行业估值!$E$6,deadline)/100000000),"-",[1]!EM_S_EST_NETPROFIT(E622,行业估值!$E$6,deadline)/100000000))</f>
        <v>-</v>
      </c>
      <c r="O622" s="36" t="str">
        <f t="shared" ca="1" si="49"/>
        <v>-</v>
      </c>
      <c r="T622" s="64" t="s">
        <v>1310</v>
      </c>
      <c r="U622" s="64" t="s">
        <v>1311</v>
      </c>
    </row>
    <row r="623" spans="4:21">
      <c r="D623" s="45" t="str">
        <f>IF(AND(行业估值!$B$39=$G623,COUNTIF($G$2:$G$2552,$G623)&gt;=1),COUNTIF($G$2:G623,$G623),"")</f>
        <v/>
      </c>
      <c r="E623" s="65" t="str">
        <f t="shared" si="45"/>
        <v>002163.SZ</v>
      </c>
      <c r="F623" s="65" t="str">
        <f t="shared" si="46"/>
        <v>中航三鑫</v>
      </c>
      <c r="G623" s="34" t="str">
        <f>IF(E623="","",IF(行业估值!$C$5="申万行业",[1]!EM_S_INFO_INDUSTRY_SW2014(E623,"1"),IF(行业估值!$C$5="证监会行业",[1]!EM_S_INFO_INDUSTRY_CSRC1(E623,"1"),[1]!EM_S_INFO_INDUSTRY_EM2016(E623,"1"))))</f>
        <v>建材</v>
      </c>
      <c r="H623" s="34" t="str">
        <f>IF(E623="","",IF($H$1="上证50",[1]!EM_S_INFO_COMPINDEX(E623,"000016"),"")&amp;IF($H$1="上证180",[1]!EM_S_INFO_COMPINDEX(E623,"000010"),"")&amp;IF($H$1="沪深300",[1]!EM_S_INFO_COMPINDEX(E623,"000300"),"")&amp;IF(AND($H$1="上证A股",RIGHT(E623,2)="SH"),"是","")&amp;IF(AND($H$1="深证A股",RIGHT(E623,2)="SZ"),"是","")&amp;IF(AND($H$1="创业板",LEFT(E623,1)-3=0),"是","")&amp;IF(AND($H$1="全部A股",E623&lt;&gt;0),"是","")&amp;IF(AND($H$1="中小板",LEFT(E623,3)="002"),"是",""))</f>
        <v>是</v>
      </c>
      <c r="I623" s="46">
        <f ca="1">IF(E623="","",IF(OR([1]!EM_S_VAL_MV(E623,deadline)="",[1]!EM_S_VAL_MV(E623,deadline)="--",[1]!EM_S_VAL_MV(E623,deadline)="null"),0,[1]!EM_S_VAL_MV(E623,deadline)/100000000))</f>
        <v>35.516910000000003</v>
      </c>
      <c r="J623" s="46">
        <f ca="1">IF(E623="","",IF(RIGHT(LEFT($J$1,6),3)="TTM",[1]!EM_S_FA_PROFIT_TTM(E623,LEFT(RIGHT($J$1,11),10),1)/100000000,[1]!EM_S_STM07_IS(E623,61,LEFT(RIGHT($J$1,5),4)&amp;"-12-31",1)/100000000))</f>
        <v>0.92392814130000001</v>
      </c>
      <c r="K623" s="36">
        <f t="shared" ca="1" si="47"/>
        <v>38.441203825685449</v>
      </c>
      <c r="L623" s="46">
        <f ca="1">IF(E623="","",IF(ISERROR(IF(行业估值!$E$7="最新年报",[1]!EM_S_STM07_BS(E623,140,LEFT(RIGHT($L$1,5),4)&amp;"-12-31",1)/100000000,[1]!EM_S_STM07_BS(E623,140,LEFT(RIGHT($L$1,11),10),1)/100000000)),0,IF(行业估值!$E$7="最新年报",[1]!EM_S_STM07_BS(E623,140,LEFT(RIGHT($L$1,5),4)&amp;"-12-31",1)/100000000,[1]!EM_S_STM07_BS(E623,140,LEFT(RIGHT($L$1,11),10),1)/100000000)))</f>
        <v>6.8488556091999993</v>
      </c>
      <c r="M623" s="36">
        <f t="shared" ca="1" si="48"/>
        <v>5.1858167300666249</v>
      </c>
      <c r="N623" s="37" t="str">
        <f ca="1">IF(E623="","",IF(ISERROR([1]!EM_S_EST_NETPROFIT(E623,行业估值!$E$6,deadline)/100000000),"-",[1]!EM_S_EST_NETPROFIT(E623,行业估值!$E$6,deadline)/100000000))</f>
        <v>-</v>
      </c>
      <c r="O623" s="36" t="str">
        <f t="shared" ca="1" si="49"/>
        <v>-</v>
      </c>
      <c r="T623" s="64" t="s">
        <v>1312</v>
      </c>
      <c r="U623" s="64" t="s">
        <v>1313</v>
      </c>
    </row>
    <row r="624" spans="4:21">
      <c r="D624" s="45">
        <f>IF(AND(行业估值!$B$39=$G624,COUNTIF($G$2:$G$2552,$G624)&gt;=1),COUNTIF($G$2:G624,$G624),"")</f>
        <v>37</v>
      </c>
      <c r="E624" s="65" t="str">
        <f t="shared" si="45"/>
        <v>002164.SZ</v>
      </c>
      <c r="F624" s="65" t="str">
        <f t="shared" si="46"/>
        <v>宁波东力</v>
      </c>
      <c r="G624" s="34" t="str">
        <f>IF(E624="","",IF(行业估值!$C$5="申万行业",[1]!EM_S_INFO_INDUSTRY_SW2014(E624,"1"),IF(行业估值!$C$5="证监会行业",[1]!EM_S_INFO_INDUSTRY_CSRC1(E624,"1"),[1]!EM_S_INFO_INDUSTRY_EM2016(E624,"1"))))</f>
        <v>机械设备</v>
      </c>
      <c r="H624" s="34" t="str">
        <f>IF(E624="","",IF($H$1="上证50",[1]!EM_S_INFO_COMPINDEX(E624,"000016"),"")&amp;IF($H$1="上证180",[1]!EM_S_INFO_COMPINDEX(E624,"000010"),"")&amp;IF($H$1="沪深300",[1]!EM_S_INFO_COMPINDEX(E624,"000300"),"")&amp;IF(AND($H$1="上证A股",RIGHT(E624,2)="SH"),"是","")&amp;IF(AND($H$1="深证A股",RIGHT(E624,2)="SZ"),"是","")&amp;IF(AND($H$1="创业板",LEFT(E624,1)-3=0),"是","")&amp;IF(AND($H$1="全部A股",E624&lt;&gt;0),"是","")&amp;IF(AND($H$1="中小板",LEFT(E624,3)="002"),"是",""))</f>
        <v>是</v>
      </c>
      <c r="I624" s="46">
        <f ca="1">IF(E624="","",IF(OR([1]!EM_S_VAL_MV(E624,deadline)="",[1]!EM_S_VAL_MV(E624,deadline)="--",[1]!EM_S_VAL_MV(E624,deadline)="null"),0,[1]!EM_S_VAL_MV(E624,deadline)/100000000))</f>
        <v>25.386306336599997</v>
      </c>
      <c r="J624" s="46">
        <f ca="1">IF(E624="","",IF(RIGHT(LEFT($J$1,6),3)="TTM",[1]!EM_S_FA_PROFIT_TTM(E624,LEFT(RIGHT($J$1,11),10),1)/100000000,[1]!EM_S_STM07_IS(E624,61,LEFT(RIGHT($J$1,5),4)&amp;"-12-31",1)/100000000))</f>
        <v>4.7602544973000001</v>
      </c>
      <c r="K624" s="36">
        <f t="shared" ca="1" si="47"/>
        <v>5.3329725019952239</v>
      </c>
      <c r="L624" s="46">
        <f ca="1">IF(E624="","",IF(ISERROR(IF(行业估值!$E$7="最新年报",[1]!EM_S_STM07_BS(E624,140,LEFT(RIGHT($L$1,5),4)&amp;"-12-31",1)/100000000,[1]!EM_S_STM07_BS(E624,140,LEFT(RIGHT($L$1,11),10),1)/100000000)),0,IF(行业估值!$E$7="最新年报",[1]!EM_S_STM07_BS(E624,140,LEFT(RIGHT($L$1,5),4)&amp;"-12-31",1)/100000000,[1]!EM_S_STM07_BS(E624,140,LEFT(RIGHT($L$1,11),10),1)/100000000)))</f>
        <v>6.6276580652999995</v>
      </c>
      <c r="M624" s="36">
        <f t="shared" ca="1" si="48"/>
        <v>3.8303584896018457</v>
      </c>
      <c r="N624" s="37" t="str">
        <f ca="1">IF(E624="","",IF(ISERROR([1]!EM_S_EST_NETPROFIT(E624,行业估值!$E$6,deadline)/100000000),"-",[1]!EM_S_EST_NETPROFIT(E624,行业估值!$E$6,deadline)/100000000))</f>
        <v>-</v>
      </c>
      <c r="O624" s="36" t="str">
        <f t="shared" ca="1" si="49"/>
        <v>-</v>
      </c>
      <c r="T624" s="64" t="s">
        <v>1314</v>
      </c>
      <c r="U624" s="64" t="s">
        <v>1315</v>
      </c>
    </row>
    <row r="625" spans="4:21">
      <c r="D625" s="45" t="str">
        <f>IF(AND(行业估值!$B$39=$G625,COUNTIF($G$2:$G$2552,$G625)&gt;=1),COUNTIF($G$2:G625,$G625),"")</f>
        <v/>
      </c>
      <c r="E625" s="65" t="str">
        <f t="shared" si="45"/>
        <v>002165.SZ</v>
      </c>
      <c r="F625" s="65" t="str">
        <f t="shared" si="46"/>
        <v>红宝丽</v>
      </c>
      <c r="G625" s="34" t="str">
        <f>IF(E625="","",IF(行业估值!$C$5="申万行业",[1]!EM_S_INFO_INDUSTRY_SW2014(E625,"1"),IF(行业估值!$C$5="证监会行业",[1]!EM_S_INFO_INDUSTRY_CSRC1(E625,"1"),[1]!EM_S_INFO_INDUSTRY_EM2016(E625,"1"))))</f>
        <v>基础化工</v>
      </c>
      <c r="H625" s="34" t="str">
        <f>IF(E625="","",IF($H$1="上证50",[1]!EM_S_INFO_COMPINDEX(E625,"000016"),"")&amp;IF($H$1="上证180",[1]!EM_S_INFO_COMPINDEX(E625,"000010"),"")&amp;IF($H$1="沪深300",[1]!EM_S_INFO_COMPINDEX(E625,"000300"),"")&amp;IF(AND($H$1="上证A股",RIGHT(E625,2)="SH"),"是","")&amp;IF(AND($H$1="深证A股",RIGHT(E625,2)="SZ"),"是","")&amp;IF(AND($H$1="创业板",LEFT(E625,1)-3=0),"是","")&amp;IF(AND($H$1="全部A股",E625&lt;&gt;0),"是","")&amp;IF(AND($H$1="中小板",LEFT(E625,3)="002"),"是",""))</f>
        <v>是</v>
      </c>
      <c r="I625" s="46">
        <f ca="1">IF(E625="","",IF(OR([1]!EM_S_VAL_MV(E625,deadline)="",[1]!EM_S_VAL_MV(E625,deadline)="--",[1]!EM_S_VAL_MV(E625,deadline)="null"),0,[1]!EM_S_VAL_MV(E625,deadline)/100000000))</f>
        <v>25.166028998000002</v>
      </c>
      <c r="J625" s="46">
        <f ca="1">IF(E625="","",IF(RIGHT(LEFT($J$1,6),3)="TTM",[1]!EM_S_FA_PROFIT_TTM(E625,LEFT(RIGHT($J$1,11),10),1)/100000000,[1]!EM_S_STM07_IS(E625,61,LEFT(RIGHT($J$1,5),4)&amp;"-12-31",1)/100000000))</f>
        <v>0.72575750829999996</v>
      </c>
      <c r="K625" s="36">
        <f t="shared" ca="1" si="47"/>
        <v>34.675533783933439</v>
      </c>
      <c r="L625" s="46">
        <f ca="1">IF(E625="","",IF(ISERROR(IF(行业估值!$E$7="最新年报",[1]!EM_S_STM07_BS(E625,140,LEFT(RIGHT($L$1,5),4)&amp;"-12-31",1)/100000000,[1]!EM_S_STM07_BS(E625,140,LEFT(RIGHT($L$1,11),10),1)/100000000)),0,IF(行业估值!$E$7="最新年报",[1]!EM_S_STM07_BS(E625,140,LEFT(RIGHT($L$1,5),4)&amp;"-12-31",1)/100000000,[1]!EM_S_STM07_BS(E625,140,LEFT(RIGHT($L$1,11),10),1)/100000000)))</f>
        <v>15.4293107809</v>
      </c>
      <c r="M625" s="36">
        <f t="shared" ca="1" si="48"/>
        <v>1.6310533474478406</v>
      </c>
      <c r="N625" s="37">
        <f ca="1">IF(E625="","",IF(ISERROR([1]!EM_S_EST_NETPROFIT(E625,行业估值!$E$6,deadline)/100000000),"-",[1]!EM_S_EST_NETPROFIT(E625,行业估值!$E$6,deadline)/100000000))</f>
        <v>0.90795000000000003</v>
      </c>
      <c r="O625" s="36">
        <f t="shared" ca="1" si="49"/>
        <v>27.717417256456855</v>
      </c>
      <c r="T625" s="64" t="s">
        <v>1316</v>
      </c>
      <c r="U625" s="64" t="s">
        <v>1317</v>
      </c>
    </row>
    <row r="626" spans="4:21">
      <c r="D626" s="45" t="str">
        <f>IF(AND(行业估值!$B$39=$G626,COUNTIF($G$2:$G$2552,$G626)&gt;=1),COUNTIF($G$2:G626,$G626),"")</f>
        <v/>
      </c>
      <c r="E626" s="65" t="str">
        <f t="shared" si="45"/>
        <v>002166.SZ</v>
      </c>
      <c r="F626" s="65" t="str">
        <f t="shared" si="46"/>
        <v>莱茵生物</v>
      </c>
      <c r="G626" s="34" t="str">
        <f>IF(E626="","",IF(行业估值!$C$5="申万行业",[1]!EM_S_INFO_INDUSTRY_SW2014(E626,"1"),IF(行业估值!$C$5="证监会行业",[1]!EM_S_INFO_INDUSTRY_CSRC1(E626,"1"),[1]!EM_S_INFO_INDUSTRY_EM2016(E626,"1"))))</f>
        <v>医药生物</v>
      </c>
      <c r="H626" s="34" t="str">
        <f>IF(E626="","",IF($H$1="上证50",[1]!EM_S_INFO_COMPINDEX(E626,"000016"),"")&amp;IF($H$1="上证180",[1]!EM_S_INFO_COMPINDEX(E626,"000010"),"")&amp;IF($H$1="沪深300",[1]!EM_S_INFO_COMPINDEX(E626,"000300"),"")&amp;IF(AND($H$1="上证A股",RIGHT(E626,2)="SH"),"是","")&amp;IF(AND($H$1="深证A股",RIGHT(E626,2)="SZ"),"是","")&amp;IF(AND($H$1="创业板",LEFT(E626,1)-3=0),"是","")&amp;IF(AND($H$1="全部A股",E626&lt;&gt;0),"是","")&amp;IF(AND($H$1="中小板",LEFT(E626,3)="002"),"是",""))</f>
        <v>是</v>
      </c>
      <c r="I626" s="46">
        <f ca="1">IF(E626="","",IF(OR([1]!EM_S_VAL_MV(E626,deadline)="",[1]!EM_S_VAL_MV(E626,deadline)="--",[1]!EM_S_VAL_MV(E626,deadline)="null"),0,[1]!EM_S_VAL_MV(E626,deadline)/100000000))</f>
        <v>38.830252638000005</v>
      </c>
      <c r="J626" s="46">
        <f ca="1">IF(E626="","",IF(RIGHT(LEFT($J$1,6),3)="TTM",[1]!EM_S_FA_PROFIT_TTM(E626,LEFT(RIGHT($J$1,11),10),1)/100000000,[1]!EM_S_STM07_IS(E626,61,LEFT(RIGHT($J$1,5),4)&amp;"-12-31",1)/100000000))</f>
        <v>0.6711352116</v>
      </c>
      <c r="K626" s="36">
        <f t="shared" ca="1" si="47"/>
        <v>57.857570228550358</v>
      </c>
      <c r="L626" s="46">
        <f ca="1">IF(E626="","",IF(ISERROR(IF(行业估值!$E$7="最新年报",[1]!EM_S_STM07_BS(E626,140,LEFT(RIGHT($L$1,5),4)&amp;"-12-31",1)/100000000,[1]!EM_S_STM07_BS(E626,140,LEFT(RIGHT($L$1,11),10),1)/100000000)),0,IF(行业估值!$E$7="最新年报",[1]!EM_S_STM07_BS(E626,140,LEFT(RIGHT($L$1,5),4)&amp;"-12-31",1)/100000000,[1]!EM_S_STM07_BS(E626,140,LEFT(RIGHT($L$1,11),10),1)/100000000)))</f>
        <v>16.198712438499999</v>
      </c>
      <c r="M626" s="36">
        <f t="shared" ca="1" si="48"/>
        <v>2.3971196961130623</v>
      </c>
      <c r="N626" s="37" t="str">
        <f ca="1">IF(E626="","",IF(ISERROR([1]!EM_S_EST_NETPROFIT(E626,行业估值!$E$6,deadline)/100000000),"-",[1]!EM_S_EST_NETPROFIT(E626,行业估值!$E$6,deadline)/100000000))</f>
        <v>-</v>
      </c>
      <c r="O626" s="36" t="str">
        <f t="shared" ca="1" si="49"/>
        <v>-</v>
      </c>
      <c r="T626" s="64" t="s">
        <v>1318</v>
      </c>
      <c r="U626" s="64" t="s">
        <v>1319</v>
      </c>
    </row>
    <row r="627" spans="4:21">
      <c r="D627" s="45" t="str">
        <f>IF(AND(行业估值!$B$39=$G627,COUNTIF($G$2:$G$2552,$G627)&gt;=1),COUNTIF($G$2:G627,$G627),"")</f>
        <v/>
      </c>
      <c r="E627" s="65" t="str">
        <f t="shared" si="45"/>
        <v>002167.SZ</v>
      </c>
      <c r="F627" s="65" t="str">
        <f t="shared" si="46"/>
        <v>东方锆业</v>
      </c>
      <c r="G627" s="34" t="str">
        <f>IF(E627="","",IF(行业估值!$C$5="申万行业",[1]!EM_S_INFO_INDUSTRY_SW2014(E627,"1"),IF(行业估值!$C$5="证监会行业",[1]!EM_S_INFO_INDUSTRY_CSRC1(E627,"1"),[1]!EM_S_INFO_INDUSTRY_EM2016(E627,"1"))))</f>
        <v>有色金属</v>
      </c>
      <c r="H627" s="34" t="str">
        <f>IF(E627="","",IF($H$1="上证50",[1]!EM_S_INFO_COMPINDEX(E627,"000016"),"")&amp;IF($H$1="上证180",[1]!EM_S_INFO_COMPINDEX(E627,"000010"),"")&amp;IF($H$1="沪深300",[1]!EM_S_INFO_COMPINDEX(E627,"000300"),"")&amp;IF(AND($H$1="上证A股",RIGHT(E627,2)="SH"),"是","")&amp;IF(AND($H$1="深证A股",RIGHT(E627,2)="SZ"),"是","")&amp;IF(AND($H$1="创业板",LEFT(E627,1)-3=0),"是","")&amp;IF(AND($H$1="全部A股",E627&lt;&gt;0),"是","")&amp;IF(AND($H$1="中小板",LEFT(E627,3)="002"),"是",""))</f>
        <v>是</v>
      </c>
      <c r="I627" s="46">
        <f ca="1">IF(E627="","",IF(OR([1]!EM_S_VAL_MV(E627,deadline)="",[1]!EM_S_VAL_MV(E627,deadline)="--",[1]!EM_S_VAL_MV(E627,deadline)="null"),0,[1]!EM_S_VAL_MV(E627,deadline)/100000000))</f>
        <v>40.299395400000002</v>
      </c>
      <c r="J627" s="46">
        <f ca="1">IF(E627="","",IF(RIGHT(LEFT($J$1,6),3)="TTM",[1]!EM_S_FA_PROFIT_TTM(E627,LEFT(RIGHT($J$1,11),10),1)/100000000,[1]!EM_S_STM07_IS(E627,61,LEFT(RIGHT($J$1,5),4)&amp;"-12-31",1)/100000000))</f>
        <v>1.38759544E-2</v>
      </c>
      <c r="K627" s="36">
        <f t="shared" ca="1" si="47"/>
        <v>2904.2611584252541</v>
      </c>
      <c r="L627" s="46">
        <f ca="1">IF(E627="","",IF(ISERROR(IF(行业估值!$E$7="最新年报",[1]!EM_S_STM07_BS(E627,140,LEFT(RIGHT($L$1,5),4)&amp;"-12-31",1)/100000000,[1]!EM_S_STM07_BS(E627,140,LEFT(RIGHT($L$1,11),10),1)/100000000)),0,IF(行业估值!$E$7="最新年报",[1]!EM_S_STM07_BS(E627,140,LEFT(RIGHT($L$1,5),4)&amp;"-12-31",1)/100000000,[1]!EM_S_STM07_BS(E627,140,LEFT(RIGHT($L$1,11),10),1)/100000000)))</f>
        <v>10.494120500999999</v>
      </c>
      <c r="M627" s="36">
        <f t="shared" ca="1" si="48"/>
        <v>3.8401879791793716</v>
      </c>
      <c r="N627" s="37">
        <f ca="1">IF(E627="","",IF(ISERROR([1]!EM_S_EST_NETPROFIT(E627,行业估值!$E$6,deadline)/100000000),"-",[1]!EM_S_EST_NETPROFIT(E627,行业估值!$E$6,deadline)/100000000))</f>
        <v>0.37</v>
      </c>
      <c r="O627" s="36">
        <f t="shared" ca="1" si="49"/>
        <v>108.91728486486487</v>
      </c>
      <c r="T627" s="64" t="s">
        <v>1320</v>
      </c>
      <c r="U627" s="64" t="s">
        <v>1321</v>
      </c>
    </row>
    <row r="628" spans="4:21">
      <c r="D628" s="45" t="str">
        <f>IF(AND(行业估值!$B$39=$G628,COUNTIF($G$2:$G$2552,$G628)&gt;=1),COUNTIF($G$2:G628,$G628),"")</f>
        <v/>
      </c>
      <c r="E628" s="65" t="str">
        <f t="shared" si="45"/>
        <v>002168.SZ</v>
      </c>
      <c r="F628" s="65" t="str">
        <f t="shared" si="46"/>
        <v>惠程科技</v>
      </c>
      <c r="G628" s="34" t="str">
        <f>IF(E628="","",IF(行业估值!$C$5="申万行业",[1]!EM_S_INFO_INDUSTRY_SW2014(E628,"1"),IF(行业估值!$C$5="证监会行业",[1]!EM_S_INFO_INDUSTRY_CSRC1(E628,"1"),[1]!EM_S_INFO_INDUSTRY_EM2016(E628,"1"))))</f>
        <v>互联网</v>
      </c>
      <c r="H628" s="34" t="str">
        <f>IF(E628="","",IF($H$1="上证50",[1]!EM_S_INFO_COMPINDEX(E628,"000016"),"")&amp;IF($H$1="上证180",[1]!EM_S_INFO_COMPINDEX(E628,"000010"),"")&amp;IF($H$1="沪深300",[1]!EM_S_INFO_COMPINDEX(E628,"000300"),"")&amp;IF(AND($H$1="上证A股",RIGHT(E628,2)="SH"),"是","")&amp;IF(AND($H$1="深证A股",RIGHT(E628,2)="SZ"),"是","")&amp;IF(AND($H$1="创业板",LEFT(E628,1)-3=0),"是","")&amp;IF(AND($H$1="全部A股",E628&lt;&gt;0),"是","")&amp;IF(AND($H$1="中小板",LEFT(E628,3)="002"),"是",""))</f>
        <v>是</v>
      </c>
      <c r="I628" s="46">
        <f ca="1">IF(E628="","",IF(OR([1]!EM_S_VAL_MV(E628,deadline)="",[1]!EM_S_VAL_MV(E628,deadline)="--",[1]!EM_S_VAL_MV(E628,deadline)="null"),0,[1]!EM_S_VAL_MV(E628,deadline)/100000000))</f>
        <v>66.560154143999995</v>
      </c>
      <c r="J628" s="46">
        <f ca="1">IF(E628="","",IF(RIGHT(LEFT($J$1,6),3)="TTM",[1]!EM_S_FA_PROFIT_TTM(E628,LEFT(RIGHT($J$1,11),10),1)/100000000,[1]!EM_S_STM07_IS(E628,61,LEFT(RIGHT($J$1,5),4)&amp;"-12-31",1)/100000000))</f>
        <v>1.6008771435</v>
      </c>
      <c r="K628" s="36">
        <f t="shared" ca="1" si="47"/>
        <v>41.577303051800364</v>
      </c>
      <c r="L628" s="46">
        <f ca="1">IF(E628="","",IF(ISERROR(IF(行业估值!$E$7="最新年报",[1]!EM_S_STM07_BS(E628,140,LEFT(RIGHT($L$1,5),4)&amp;"-12-31",1)/100000000,[1]!EM_S_STM07_BS(E628,140,LEFT(RIGHT($L$1,11),10),1)/100000000)),0,IF(行业估值!$E$7="最新年报",[1]!EM_S_STM07_BS(E628,140,LEFT(RIGHT($L$1,5),4)&amp;"-12-31",1)/100000000,[1]!EM_S_STM07_BS(E628,140,LEFT(RIGHT($L$1,11),10),1)/100000000)))</f>
        <v>18.9568597387</v>
      </c>
      <c r="M628" s="36">
        <f t="shared" ca="1" si="48"/>
        <v>3.5111381875194732</v>
      </c>
      <c r="N628" s="37" t="str">
        <f ca="1">IF(E628="","",IF(ISERROR([1]!EM_S_EST_NETPROFIT(E628,行业估值!$E$6,deadline)/100000000),"-",[1]!EM_S_EST_NETPROFIT(E628,行业估值!$E$6,deadline)/100000000))</f>
        <v>-</v>
      </c>
      <c r="O628" s="36" t="str">
        <f t="shared" ca="1" si="49"/>
        <v>-</v>
      </c>
      <c r="T628" s="64" t="s">
        <v>1322</v>
      </c>
      <c r="U628" s="64" t="s">
        <v>1323</v>
      </c>
    </row>
    <row r="629" spans="4:21">
      <c r="D629" s="45" t="str">
        <f>IF(AND(行业估值!$B$39=$G629,COUNTIF($G$2:$G$2552,$G629)&gt;=1),COUNTIF($G$2:G629,$G629),"")</f>
        <v/>
      </c>
      <c r="E629" s="65" t="str">
        <f t="shared" si="45"/>
        <v>002169.SZ</v>
      </c>
      <c r="F629" s="65" t="str">
        <f t="shared" si="46"/>
        <v>智光电气</v>
      </c>
      <c r="G629" s="34" t="str">
        <f>IF(E629="","",IF(行业估值!$C$5="申万行业",[1]!EM_S_INFO_INDUSTRY_SW2014(E629,"1"),IF(行业估值!$C$5="证监会行业",[1]!EM_S_INFO_INDUSTRY_CSRC1(E629,"1"),[1]!EM_S_INFO_INDUSTRY_EM2016(E629,"1"))))</f>
        <v>电气设备</v>
      </c>
      <c r="H629" s="34" t="str">
        <f>IF(E629="","",IF($H$1="上证50",[1]!EM_S_INFO_COMPINDEX(E629,"000016"),"")&amp;IF($H$1="上证180",[1]!EM_S_INFO_COMPINDEX(E629,"000010"),"")&amp;IF($H$1="沪深300",[1]!EM_S_INFO_COMPINDEX(E629,"000300"),"")&amp;IF(AND($H$1="上证A股",RIGHT(E629,2)="SH"),"是","")&amp;IF(AND($H$1="深证A股",RIGHT(E629,2)="SZ"),"是","")&amp;IF(AND($H$1="创业板",LEFT(E629,1)-3=0),"是","")&amp;IF(AND($H$1="全部A股",E629&lt;&gt;0),"是","")&amp;IF(AND($H$1="中小板",LEFT(E629,3)="002"),"是",""))</f>
        <v>是</v>
      </c>
      <c r="I629" s="46">
        <f ca="1">IF(E629="","",IF(OR([1]!EM_S_VAL_MV(E629,deadline)="",[1]!EM_S_VAL_MV(E629,deadline)="--",[1]!EM_S_VAL_MV(E629,deadline)="null"),0,[1]!EM_S_VAL_MV(E629,deadline)/100000000))</f>
        <v>53.648634791400006</v>
      </c>
      <c r="J629" s="46">
        <f ca="1">IF(E629="","",IF(RIGHT(LEFT($J$1,6),3)="TTM",[1]!EM_S_FA_PROFIT_TTM(E629,LEFT(RIGHT($J$1,11),10),1)/100000000,[1]!EM_S_STM07_IS(E629,61,LEFT(RIGHT($J$1,5),4)&amp;"-12-31",1)/100000000))</f>
        <v>0.37157758899999999</v>
      </c>
      <c r="K629" s="36">
        <f t="shared" ca="1" si="47"/>
        <v>144.38070642468162</v>
      </c>
      <c r="L629" s="46">
        <f ca="1">IF(E629="","",IF(ISERROR(IF(行业估值!$E$7="最新年报",[1]!EM_S_STM07_BS(E629,140,LEFT(RIGHT($L$1,5),4)&amp;"-12-31",1)/100000000,[1]!EM_S_STM07_BS(E629,140,LEFT(RIGHT($L$1,11),10),1)/100000000)),0,IF(行业估值!$E$7="最新年报",[1]!EM_S_STM07_BS(E629,140,LEFT(RIGHT($L$1,5),4)&amp;"-12-31",1)/100000000,[1]!EM_S_STM07_BS(E629,140,LEFT(RIGHT($L$1,11),10),1)/100000000)))</f>
        <v>27.0958400152</v>
      </c>
      <c r="M629" s="36">
        <f t="shared" ca="1" si="48"/>
        <v>1.9799583538028214</v>
      </c>
      <c r="N629" s="37" t="str">
        <f ca="1">IF(E629="","",IF(ISERROR([1]!EM_S_EST_NETPROFIT(E629,行业估值!$E$6,deadline)/100000000),"-",[1]!EM_S_EST_NETPROFIT(E629,行业估值!$E$6,deadline)/100000000))</f>
        <v>-</v>
      </c>
      <c r="O629" s="36" t="str">
        <f t="shared" ca="1" si="49"/>
        <v>-</v>
      </c>
      <c r="T629" s="64" t="s">
        <v>1324</v>
      </c>
      <c r="U629" s="64" t="s">
        <v>1325</v>
      </c>
    </row>
    <row r="630" spans="4:21">
      <c r="D630" s="45" t="str">
        <f>IF(AND(行业估值!$B$39=$G630,COUNTIF($G$2:$G$2552,$G630)&gt;=1),COUNTIF($G$2:G630,$G630),"")</f>
        <v/>
      </c>
      <c r="E630" s="65" t="str">
        <f t="shared" si="45"/>
        <v>002170.SZ</v>
      </c>
      <c r="F630" s="65" t="str">
        <f t="shared" si="46"/>
        <v>芭田股份</v>
      </c>
      <c r="G630" s="34" t="str">
        <f>IF(E630="","",IF(行业估值!$C$5="申万行业",[1]!EM_S_INFO_INDUSTRY_SW2014(E630,"1"),IF(行业估值!$C$5="证监会行业",[1]!EM_S_INFO_INDUSTRY_CSRC1(E630,"1"),[1]!EM_S_INFO_INDUSTRY_EM2016(E630,"1"))))</f>
        <v>基础化工</v>
      </c>
      <c r="H630" s="34" t="str">
        <f>IF(E630="","",IF($H$1="上证50",[1]!EM_S_INFO_COMPINDEX(E630,"000016"),"")&amp;IF($H$1="上证180",[1]!EM_S_INFO_COMPINDEX(E630,"000010"),"")&amp;IF($H$1="沪深300",[1]!EM_S_INFO_COMPINDEX(E630,"000300"),"")&amp;IF(AND($H$1="上证A股",RIGHT(E630,2)="SH"),"是","")&amp;IF(AND($H$1="深证A股",RIGHT(E630,2)="SZ"),"是","")&amp;IF(AND($H$1="创业板",LEFT(E630,1)-3=0),"是","")&amp;IF(AND($H$1="全部A股",E630&lt;&gt;0),"是","")&amp;IF(AND($H$1="中小板",LEFT(E630,3)="002"),"是",""))</f>
        <v>是</v>
      </c>
      <c r="I630" s="46">
        <f ca="1">IF(E630="","",IF(OR([1]!EM_S_VAL_MV(E630,deadline)="",[1]!EM_S_VAL_MV(E630,deadline)="--",[1]!EM_S_VAL_MV(E630,deadline)="null"),0,[1]!EM_S_VAL_MV(E630,deadline)/100000000))</f>
        <v>27.492741436999999</v>
      </c>
      <c r="J630" s="46">
        <f ca="1">IF(E630="","",IF(RIGHT(LEFT($J$1,6),3)="TTM",[1]!EM_S_FA_PROFIT_TTM(E630,LEFT(RIGHT($J$1,11),10),1)/100000000,[1]!EM_S_STM07_IS(E630,61,LEFT(RIGHT($J$1,5),4)&amp;"-12-31",1)/100000000))</f>
        <v>0.1077689335</v>
      </c>
      <c r="K630" s="36">
        <f t="shared" ca="1" si="47"/>
        <v>255.10822594342554</v>
      </c>
      <c r="L630" s="46">
        <f ca="1">IF(E630="","",IF(ISERROR(IF(行业估值!$E$7="最新年报",[1]!EM_S_STM07_BS(E630,140,LEFT(RIGHT($L$1,5),4)&amp;"-12-31",1)/100000000,[1]!EM_S_STM07_BS(E630,140,LEFT(RIGHT($L$1,11),10),1)/100000000)),0,IF(行业估值!$E$7="最新年报",[1]!EM_S_STM07_BS(E630,140,LEFT(RIGHT($L$1,5),4)&amp;"-12-31",1)/100000000,[1]!EM_S_STM07_BS(E630,140,LEFT(RIGHT($L$1,11),10),1)/100000000)))</f>
        <v>18.974111277900001</v>
      </c>
      <c r="M630" s="36">
        <f t="shared" ca="1" si="48"/>
        <v>1.4489606935647115</v>
      </c>
      <c r="N630" s="37" t="str">
        <f ca="1">IF(E630="","",IF(ISERROR([1]!EM_S_EST_NETPROFIT(E630,行业估值!$E$6,deadline)/100000000),"-",[1]!EM_S_EST_NETPROFIT(E630,行业估值!$E$6,deadline)/100000000))</f>
        <v>-</v>
      </c>
      <c r="O630" s="36" t="str">
        <f t="shared" ca="1" si="49"/>
        <v>-</v>
      </c>
      <c r="T630" s="64" t="s">
        <v>1326</v>
      </c>
      <c r="U630" s="64" t="s">
        <v>1327</v>
      </c>
    </row>
    <row r="631" spans="4:21">
      <c r="D631" s="45" t="str">
        <f>IF(AND(行业估值!$B$39=$G631,COUNTIF($G$2:$G$2552,$G631)&gt;=1),COUNTIF($G$2:G631,$G631),"")</f>
        <v/>
      </c>
      <c r="E631" s="65" t="str">
        <f t="shared" si="45"/>
        <v>002171.SZ</v>
      </c>
      <c r="F631" s="65" t="str">
        <f t="shared" si="46"/>
        <v>楚江新材</v>
      </c>
      <c r="G631" s="34" t="str">
        <f>IF(E631="","",IF(行业估值!$C$5="申万行业",[1]!EM_S_INFO_INDUSTRY_SW2014(E631,"1"),IF(行业估值!$C$5="证监会行业",[1]!EM_S_INFO_INDUSTRY_CSRC1(E631,"1"),[1]!EM_S_INFO_INDUSTRY_EM2016(E631,"1"))))</f>
        <v>有色金属</v>
      </c>
      <c r="H631" s="34" t="str">
        <f>IF(E631="","",IF($H$1="上证50",[1]!EM_S_INFO_COMPINDEX(E631,"000016"),"")&amp;IF($H$1="上证180",[1]!EM_S_INFO_COMPINDEX(E631,"000010"),"")&amp;IF($H$1="沪深300",[1]!EM_S_INFO_COMPINDEX(E631,"000300"),"")&amp;IF(AND($H$1="上证A股",RIGHT(E631,2)="SH"),"是","")&amp;IF(AND($H$1="深证A股",RIGHT(E631,2)="SZ"),"是","")&amp;IF(AND($H$1="创业板",LEFT(E631,1)-3=0),"是","")&amp;IF(AND($H$1="全部A股",E631&lt;&gt;0),"是","")&amp;IF(AND($H$1="中小板",LEFT(E631,3)="002"),"是",""))</f>
        <v>是</v>
      </c>
      <c r="I631" s="46">
        <f ca="1">IF(E631="","",IF(OR([1]!EM_S_VAL_MV(E631,deadline)="",[1]!EM_S_VAL_MV(E631,deadline)="--",[1]!EM_S_VAL_MV(E631,deadline)="null"),0,[1]!EM_S_VAL_MV(E631,deadline)/100000000))</f>
        <v>81.753837672499998</v>
      </c>
      <c r="J631" s="46">
        <f ca="1">IF(E631="","",IF(RIGHT(LEFT($J$1,6),3)="TTM",[1]!EM_S_FA_PROFIT_TTM(E631,LEFT(RIGHT($J$1,11),10),1)/100000000,[1]!EM_S_STM07_IS(E631,61,LEFT(RIGHT($J$1,5),4)&amp;"-12-31",1)/100000000))</f>
        <v>4.6434529413999996</v>
      </c>
      <c r="K631" s="36">
        <f t="shared" ca="1" si="47"/>
        <v>17.60625954526229</v>
      </c>
      <c r="L631" s="46">
        <f ca="1">IF(E631="","",IF(ISERROR(IF(行业估值!$E$7="最新年报",[1]!EM_S_STM07_BS(E631,140,LEFT(RIGHT($L$1,5),4)&amp;"-12-31",1)/100000000,[1]!EM_S_STM07_BS(E631,140,LEFT(RIGHT($L$1,11),10),1)/100000000)),0,IF(行业估值!$E$7="最新年报",[1]!EM_S_STM07_BS(E631,140,LEFT(RIGHT($L$1,5),4)&amp;"-12-31",1)/100000000,[1]!EM_S_STM07_BS(E631,140,LEFT(RIGHT($L$1,11),10),1)/100000000)))</f>
        <v>55.856511835900001</v>
      </c>
      <c r="M631" s="36">
        <f t="shared" ca="1" si="48"/>
        <v>1.4636402271714237</v>
      </c>
      <c r="N631" s="37">
        <f ca="1">IF(E631="","",IF(ISERROR([1]!EM_S_EST_NETPROFIT(E631,行业估值!$E$6,deadline)/100000000),"-",[1]!EM_S_EST_NETPROFIT(E631,行业估值!$E$6,deadline)/100000000))</f>
        <v>5.2257499999999997</v>
      </c>
      <c r="O631" s="36">
        <f t="shared" ca="1" si="49"/>
        <v>15.644421886332106</v>
      </c>
      <c r="T631" s="64" t="s">
        <v>1328</v>
      </c>
      <c r="U631" s="64" t="s">
        <v>1329</v>
      </c>
    </row>
    <row r="632" spans="4:21">
      <c r="D632" s="45" t="str">
        <f>IF(AND(行业估值!$B$39=$G632,COUNTIF($G$2:$G$2552,$G632)&gt;=1),COUNTIF($G$2:G632,$G632),"")</f>
        <v/>
      </c>
      <c r="E632" s="65" t="str">
        <f t="shared" si="45"/>
        <v>002172.SZ</v>
      </c>
      <c r="F632" s="65" t="str">
        <f t="shared" si="46"/>
        <v>澳洋健康</v>
      </c>
      <c r="G632" s="34" t="str">
        <f>IF(E632="","",IF(行业估值!$C$5="申万行业",[1]!EM_S_INFO_INDUSTRY_SW2014(E632,"1"),IF(行业估值!$C$5="证监会行业",[1]!EM_S_INFO_INDUSTRY_CSRC1(E632,"1"),[1]!EM_S_INFO_INDUSTRY_EM2016(E632,"1"))))</f>
        <v>基础化工</v>
      </c>
      <c r="H632" s="34" t="str">
        <f>IF(E632="","",IF($H$1="上证50",[1]!EM_S_INFO_COMPINDEX(E632,"000016"),"")&amp;IF($H$1="上证180",[1]!EM_S_INFO_COMPINDEX(E632,"000010"),"")&amp;IF($H$1="沪深300",[1]!EM_S_INFO_COMPINDEX(E632,"000300"),"")&amp;IF(AND($H$1="上证A股",RIGHT(E632,2)="SH"),"是","")&amp;IF(AND($H$1="深证A股",RIGHT(E632,2)="SZ"),"是","")&amp;IF(AND($H$1="创业板",LEFT(E632,1)-3=0),"是","")&amp;IF(AND($H$1="全部A股",E632&lt;&gt;0),"是","")&amp;IF(AND($H$1="中小板",LEFT(E632,3)="002"),"是",""))</f>
        <v>是</v>
      </c>
      <c r="I632" s="46">
        <f ca="1">IF(E632="","",IF(OR([1]!EM_S_VAL_MV(E632,deadline)="",[1]!EM_S_VAL_MV(E632,deadline)="--",[1]!EM_S_VAL_MV(E632,deadline)="null"),0,[1]!EM_S_VAL_MV(E632,deadline)/100000000))</f>
        <v>28.5745141216</v>
      </c>
      <c r="J632" s="46">
        <f ca="1">IF(E632="","",IF(RIGHT(LEFT($J$1,6),3)="TTM",[1]!EM_S_FA_PROFIT_TTM(E632,LEFT(RIGHT($J$1,11),10),1)/100000000,[1]!EM_S_STM07_IS(E632,61,LEFT(RIGHT($J$1,5),4)&amp;"-12-31",1)/100000000))</f>
        <v>-4.8124777722000003</v>
      </c>
      <c r="K632" s="36">
        <f t="shared" ca="1" si="47"/>
        <v>-5.9375888002361208</v>
      </c>
      <c r="L632" s="46">
        <f ca="1">IF(E632="","",IF(ISERROR(IF(行业估值!$E$7="最新年报",[1]!EM_S_STM07_BS(E632,140,LEFT(RIGHT($L$1,5),4)&amp;"-12-31",1)/100000000,[1]!EM_S_STM07_BS(E632,140,LEFT(RIGHT($L$1,11),10),1)/100000000)),0,IF(行业估值!$E$7="最新年报",[1]!EM_S_STM07_BS(E632,140,LEFT(RIGHT($L$1,5),4)&amp;"-12-31",1)/100000000,[1]!EM_S_STM07_BS(E632,140,LEFT(RIGHT($L$1,11),10),1)/100000000)))</f>
        <v>15.4393236247</v>
      </c>
      <c r="M632" s="36">
        <f t="shared" ca="1" si="48"/>
        <v>1.8507620421846833</v>
      </c>
      <c r="N632" s="37" t="str">
        <f ca="1">IF(E632="","",IF(ISERROR([1]!EM_S_EST_NETPROFIT(E632,行业估值!$E$6,deadline)/100000000),"-",[1]!EM_S_EST_NETPROFIT(E632,行业估值!$E$6,deadline)/100000000))</f>
        <v>-</v>
      </c>
      <c r="O632" s="36" t="str">
        <f t="shared" ca="1" si="49"/>
        <v>-</v>
      </c>
      <c r="T632" s="64" t="s">
        <v>1330</v>
      </c>
      <c r="U632" s="64" t="s">
        <v>1331</v>
      </c>
    </row>
    <row r="633" spans="4:21">
      <c r="D633" s="45" t="str">
        <f>IF(AND(行业估值!$B$39=$G633,COUNTIF($G$2:$G$2552,$G633)&gt;=1),COUNTIF($G$2:G633,$G633),"")</f>
        <v/>
      </c>
      <c r="E633" s="65" t="str">
        <f t="shared" si="45"/>
        <v>002173.SZ</v>
      </c>
      <c r="F633" s="65" t="str">
        <f t="shared" si="46"/>
        <v>创新医疗</v>
      </c>
      <c r="G633" s="34" t="str">
        <f>IF(E633="","",IF(行业估值!$C$5="申万行业",[1]!EM_S_INFO_INDUSTRY_SW2014(E633,"1"),IF(行业估值!$C$5="证监会行业",[1]!EM_S_INFO_INDUSTRY_CSRC1(E633,"1"),[1]!EM_S_INFO_INDUSTRY_EM2016(E633,"1"))))</f>
        <v>医药生物</v>
      </c>
      <c r="H633" s="34" t="str">
        <f>IF(E633="","",IF($H$1="上证50",[1]!EM_S_INFO_COMPINDEX(E633,"000016"),"")&amp;IF($H$1="上证180",[1]!EM_S_INFO_COMPINDEX(E633,"000010"),"")&amp;IF($H$1="沪深300",[1]!EM_S_INFO_COMPINDEX(E633,"000300"),"")&amp;IF(AND($H$1="上证A股",RIGHT(E633,2)="SH"),"是","")&amp;IF(AND($H$1="深证A股",RIGHT(E633,2)="SZ"),"是","")&amp;IF(AND($H$1="创业板",LEFT(E633,1)-3=0),"是","")&amp;IF(AND($H$1="全部A股",E633&lt;&gt;0),"是","")&amp;IF(AND($H$1="中小板",LEFT(E633,3)="002"),"是",""))</f>
        <v>是</v>
      </c>
      <c r="I633" s="46">
        <f ca="1">IF(E633="","",IF(OR([1]!EM_S_VAL_MV(E633,deadline)="",[1]!EM_S_VAL_MV(E633,deadline)="--",[1]!EM_S_VAL_MV(E633,deadline)="null"),0,[1]!EM_S_VAL_MV(E633,deadline)/100000000))</f>
        <v>24.471272437</v>
      </c>
      <c r="J633" s="46">
        <f ca="1">IF(E633="","",IF(RIGHT(LEFT($J$1,6),3)="TTM",[1]!EM_S_FA_PROFIT_TTM(E633,LEFT(RIGHT($J$1,11),10),1)/100000000,[1]!EM_S_STM07_IS(E633,61,LEFT(RIGHT($J$1,5),4)&amp;"-12-31",1)/100000000))</f>
        <v>-1.5346505375999999</v>
      </c>
      <c r="K633" s="36">
        <f t="shared" ca="1" si="47"/>
        <v>-15.945827299073564</v>
      </c>
      <c r="L633" s="46">
        <f ca="1">IF(E633="","",IF(ISERROR(IF(行业估值!$E$7="最新年报",[1]!EM_S_STM07_BS(E633,140,LEFT(RIGHT($L$1,5),4)&amp;"-12-31",1)/100000000,[1]!EM_S_STM07_BS(E633,140,LEFT(RIGHT($L$1,11),10),1)/100000000)),0,IF(行业估值!$E$7="最新年报",[1]!EM_S_STM07_BS(E633,140,LEFT(RIGHT($L$1,5),4)&amp;"-12-31",1)/100000000,[1]!EM_S_STM07_BS(E633,140,LEFT(RIGHT($L$1,11),10),1)/100000000)))</f>
        <v>35.550562972399995</v>
      </c>
      <c r="M633" s="36">
        <f t="shared" ca="1" si="48"/>
        <v>0.68835119308795467</v>
      </c>
      <c r="N633" s="37" t="str">
        <f ca="1">IF(E633="","",IF(ISERROR([1]!EM_S_EST_NETPROFIT(E633,行业估值!$E$6,deadline)/100000000),"-",[1]!EM_S_EST_NETPROFIT(E633,行业估值!$E$6,deadline)/100000000))</f>
        <v>-</v>
      </c>
      <c r="O633" s="36" t="str">
        <f t="shared" ca="1" si="49"/>
        <v>-</v>
      </c>
      <c r="T633" s="64" t="s">
        <v>1332</v>
      </c>
      <c r="U633" s="64" t="s">
        <v>1333</v>
      </c>
    </row>
    <row r="634" spans="4:21">
      <c r="D634" s="45" t="str">
        <f>IF(AND(行业估值!$B$39=$G634,COUNTIF($G$2:$G$2552,$G634)&gt;=1),COUNTIF($G$2:G634,$G634),"")</f>
        <v/>
      </c>
      <c r="E634" s="65" t="str">
        <f t="shared" si="45"/>
        <v>002174.SZ</v>
      </c>
      <c r="F634" s="65" t="str">
        <f t="shared" si="46"/>
        <v>游族网络</v>
      </c>
      <c r="G634" s="34" t="str">
        <f>IF(E634="","",IF(行业估值!$C$5="申万行业",[1]!EM_S_INFO_INDUSTRY_SW2014(E634,"1"),IF(行业估值!$C$5="证监会行业",[1]!EM_S_INFO_INDUSTRY_CSRC1(E634,"1"),[1]!EM_S_INFO_INDUSTRY_EM2016(E634,"1"))))</f>
        <v>互联网</v>
      </c>
      <c r="H634" s="34" t="str">
        <f>IF(E634="","",IF($H$1="上证50",[1]!EM_S_INFO_COMPINDEX(E634,"000016"),"")&amp;IF($H$1="上证180",[1]!EM_S_INFO_COMPINDEX(E634,"000010"),"")&amp;IF($H$1="沪深300",[1]!EM_S_INFO_COMPINDEX(E634,"000300"),"")&amp;IF(AND($H$1="上证A股",RIGHT(E634,2)="SH"),"是","")&amp;IF(AND($H$1="深证A股",RIGHT(E634,2)="SZ"),"是","")&amp;IF(AND($H$1="创业板",LEFT(E634,1)-3=0),"是","")&amp;IF(AND($H$1="全部A股",E634&lt;&gt;0),"是","")&amp;IF(AND($H$1="中小板",LEFT(E634,3)="002"),"是",""))</f>
        <v>是</v>
      </c>
      <c r="I634" s="46">
        <f ca="1">IF(E634="","",IF(OR([1]!EM_S_VAL_MV(E634,deadline)="",[1]!EM_S_VAL_MV(E634,deadline)="--",[1]!EM_S_VAL_MV(E634,deadline)="null"),0,[1]!EM_S_VAL_MV(E634,deadline)/100000000))</f>
        <v>141.7106257435</v>
      </c>
      <c r="J634" s="46">
        <f ca="1">IF(E634="","",IF(RIGHT(LEFT($J$1,6),3)="TTM",[1]!EM_S_FA_PROFIT_TTM(E634,LEFT(RIGHT($J$1,11),10),1)/100000000,[1]!EM_S_STM07_IS(E634,61,LEFT(RIGHT($J$1,5),4)&amp;"-12-31",1)/100000000))</f>
        <v>10.321608876599999</v>
      </c>
      <c r="K634" s="36">
        <f t="shared" ca="1" si="47"/>
        <v>13.729509366003059</v>
      </c>
      <c r="L634" s="46">
        <f ca="1">IF(E634="","",IF(ISERROR(IF(行业估值!$E$7="最新年报",[1]!EM_S_STM07_BS(E634,140,LEFT(RIGHT($L$1,5),4)&amp;"-12-31",1)/100000000,[1]!EM_S_STM07_BS(E634,140,LEFT(RIGHT($L$1,11),10),1)/100000000)),0,IF(行业估值!$E$7="最新年报",[1]!EM_S_STM07_BS(E634,140,LEFT(RIGHT($L$1,5),4)&amp;"-12-31",1)/100000000,[1]!EM_S_STM07_BS(E634,140,LEFT(RIGHT($L$1,11),10),1)/100000000)))</f>
        <v>54.671028701200001</v>
      </c>
      <c r="M634" s="36">
        <f t="shared" ca="1" si="48"/>
        <v>2.5920607149722339</v>
      </c>
      <c r="N634" s="37">
        <f ca="1">IF(E634="","",IF(ISERROR([1]!EM_S_EST_NETPROFIT(E634,行业估值!$E$6,deadline)/100000000),"-",[1]!EM_S_EST_NETPROFIT(E634,行业估值!$E$6,deadline)/100000000))</f>
        <v>11.366515384615386</v>
      </c>
      <c r="O634" s="36">
        <f t="shared" ca="1" si="49"/>
        <v>12.46737640766367</v>
      </c>
      <c r="T634" s="64" t="s">
        <v>1334</v>
      </c>
      <c r="U634" s="64" t="s">
        <v>1335</v>
      </c>
    </row>
    <row r="635" spans="4:21">
      <c r="D635" s="45">
        <f>IF(AND(行业估值!$B$39=$G635,COUNTIF($G$2:$G$2552,$G635)&gt;=1),COUNTIF($G$2:G635,$G635),"")</f>
        <v>38</v>
      </c>
      <c r="E635" s="65" t="str">
        <f t="shared" si="45"/>
        <v>002175.SZ</v>
      </c>
      <c r="F635" s="65" t="str">
        <f t="shared" si="46"/>
        <v>*ST东网</v>
      </c>
      <c r="G635" s="34" t="str">
        <f>IF(E635="","",IF(行业估值!$C$5="申万行业",[1]!EM_S_INFO_INDUSTRY_SW2014(E635,"1"),IF(行业估值!$C$5="证监会行业",[1]!EM_S_INFO_INDUSTRY_CSRC1(E635,"1"),[1]!EM_S_INFO_INDUSTRY_EM2016(E635,"1"))))</f>
        <v>机械设备</v>
      </c>
      <c r="H635" s="34" t="str">
        <f>IF(E635="","",IF($H$1="上证50",[1]!EM_S_INFO_COMPINDEX(E635,"000016"),"")&amp;IF($H$1="上证180",[1]!EM_S_INFO_COMPINDEX(E635,"000010"),"")&amp;IF($H$1="沪深300",[1]!EM_S_INFO_COMPINDEX(E635,"000300"),"")&amp;IF(AND($H$1="上证A股",RIGHT(E635,2)="SH"),"是","")&amp;IF(AND($H$1="深证A股",RIGHT(E635,2)="SZ"),"是","")&amp;IF(AND($H$1="创业板",LEFT(E635,1)-3=0),"是","")&amp;IF(AND($H$1="全部A股",E635&lt;&gt;0),"是","")&amp;IF(AND($H$1="中小板",LEFT(E635,3)="002"),"是",""))</f>
        <v>是</v>
      </c>
      <c r="I635" s="46">
        <f ca="1">IF(E635="","",IF(OR([1]!EM_S_VAL_MV(E635,deadline)="",[1]!EM_S_VAL_MV(E635,deadline)="--",[1]!EM_S_VAL_MV(E635,deadline)="null"),0,[1]!EM_S_VAL_MV(E635,deadline)/100000000))</f>
        <v>12.060451392000001</v>
      </c>
      <c r="J635" s="46">
        <f ca="1">IF(E635="","",IF(RIGHT(LEFT($J$1,6),3)="TTM",[1]!EM_S_FA_PROFIT_TTM(E635,LEFT(RIGHT($J$1,11),10),1)/100000000,[1]!EM_S_STM07_IS(E635,61,LEFT(RIGHT($J$1,5),4)&amp;"-12-31",1)/100000000))</f>
        <v>-4.6260268793000003</v>
      </c>
      <c r="K635" s="36">
        <f t="shared" ca="1" si="47"/>
        <v>-2.6070863197891665</v>
      </c>
      <c r="L635" s="46">
        <f ca="1">IF(E635="","",IF(ISERROR(IF(行业估值!$E$7="最新年报",[1]!EM_S_STM07_BS(E635,140,LEFT(RIGHT($L$1,5),4)&amp;"-12-31",1)/100000000,[1]!EM_S_STM07_BS(E635,140,LEFT(RIGHT($L$1,11),10),1)/100000000)),0,IF(行业估值!$E$7="最新年报",[1]!EM_S_STM07_BS(E635,140,LEFT(RIGHT($L$1,5),4)&amp;"-12-31",1)/100000000,[1]!EM_S_STM07_BS(E635,140,LEFT(RIGHT($L$1,11),10),1)/100000000)))</f>
        <v>4.9600708257999999</v>
      </c>
      <c r="M635" s="36">
        <f t="shared" ca="1" si="48"/>
        <v>2.431507898892713</v>
      </c>
      <c r="N635" s="37" t="str">
        <f ca="1">IF(E635="","",IF(ISERROR([1]!EM_S_EST_NETPROFIT(E635,行业估值!$E$6,deadline)/100000000),"-",[1]!EM_S_EST_NETPROFIT(E635,行业估值!$E$6,deadline)/100000000))</f>
        <v>-</v>
      </c>
      <c r="O635" s="36" t="str">
        <f t="shared" ca="1" si="49"/>
        <v>-</v>
      </c>
      <c r="T635" s="64" t="s">
        <v>7212</v>
      </c>
      <c r="U635" s="64" t="s">
        <v>1336</v>
      </c>
    </row>
    <row r="636" spans="4:21">
      <c r="D636" s="45" t="str">
        <f>IF(AND(行业估值!$B$39=$G636,COUNTIF($G$2:$G$2552,$G636)&gt;=1),COUNTIF($G$2:G636,$G636),"")</f>
        <v/>
      </c>
      <c r="E636" s="65" t="str">
        <f t="shared" si="45"/>
        <v>002176.SZ</v>
      </c>
      <c r="F636" s="65" t="str">
        <f t="shared" si="46"/>
        <v>江特电机</v>
      </c>
      <c r="G636" s="34" t="str">
        <f>IF(E636="","",IF(行业估值!$C$5="申万行业",[1]!EM_S_INFO_INDUSTRY_SW2014(E636,"1"),IF(行业估值!$C$5="证监会行业",[1]!EM_S_INFO_INDUSTRY_CSRC1(E636,"1"),[1]!EM_S_INFO_INDUSTRY_EM2016(E636,"1"))))</f>
        <v>交运设备</v>
      </c>
      <c r="H636" s="34" t="str">
        <f>IF(E636="","",IF($H$1="上证50",[1]!EM_S_INFO_COMPINDEX(E636,"000016"),"")&amp;IF($H$1="上证180",[1]!EM_S_INFO_COMPINDEX(E636,"000010"),"")&amp;IF($H$1="沪深300",[1]!EM_S_INFO_COMPINDEX(E636,"000300"),"")&amp;IF(AND($H$1="上证A股",RIGHT(E636,2)="SH"),"是","")&amp;IF(AND($H$1="深证A股",RIGHT(E636,2)="SZ"),"是","")&amp;IF(AND($H$1="创业板",LEFT(E636,1)-3=0),"是","")&amp;IF(AND($H$1="全部A股",E636&lt;&gt;0),"是","")&amp;IF(AND($H$1="中小板",LEFT(E636,3)="002"),"是",""))</f>
        <v>是</v>
      </c>
      <c r="I636" s="46">
        <f ca="1">IF(E636="","",IF(OR([1]!EM_S_VAL_MV(E636,deadline)="",[1]!EM_S_VAL_MV(E636,deadline)="--",[1]!EM_S_VAL_MV(E636,deadline)="null"),0,[1]!EM_S_VAL_MV(E636,deadline)/100000000))</f>
        <v>56.138111614899998</v>
      </c>
      <c r="J636" s="46">
        <f ca="1">IF(E636="","",IF(RIGHT(LEFT($J$1,6),3)="TTM",[1]!EM_S_FA_PROFIT_TTM(E636,LEFT(RIGHT($J$1,11),10),1)/100000000,[1]!EM_S_STM07_IS(E636,61,LEFT(RIGHT($J$1,5),4)&amp;"-12-31",1)/100000000))</f>
        <v>-19.711821932599999</v>
      </c>
      <c r="K636" s="36">
        <f t="shared" ca="1" si="47"/>
        <v>-2.8479412916193767</v>
      </c>
      <c r="L636" s="46">
        <f ca="1">IF(E636="","",IF(ISERROR(IF(行业估值!$E$7="最新年报",[1]!EM_S_STM07_BS(E636,140,LEFT(RIGHT($L$1,5),4)&amp;"-12-31",1)/100000000,[1]!EM_S_STM07_BS(E636,140,LEFT(RIGHT($L$1,11),10),1)/100000000)),0,IF(行业估值!$E$7="最新年报",[1]!EM_S_STM07_BS(E636,140,LEFT(RIGHT($L$1,5),4)&amp;"-12-31",1)/100000000,[1]!EM_S_STM07_BS(E636,140,LEFT(RIGHT($L$1,11),10),1)/100000000)))</f>
        <v>35.140613414899995</v>
      </c>
      <c r="M636" s="36">
        <f t="shared" ca="1" si="48"/>
        <v>1.5975279358981491</v>
      </c>
      <c r="N636" s="37" t="str">
        <f ca="1">IF(E636="","",IF(ISERROR([1]!EM_S_EST_NETPROFIT(E636,行业估值!$E$6,deadline)/100000000),"-",[1]!EM_S_EST_NETPROFIT(E636,行业估值!$E$6,deadline)/100000000))</f>
        <v>-</v>
      </c>
      <c r="O636" s="36" t="str">
        <f t="shared" ca="1" si="49"/>
        <v>-</v>
      </c>
      <c r="T636" s="64" t="s">
        <v>1337</v>
      </c>
      <c r="U636" s="64" t="s">
        <v>1338</v>
      </c>
    </row>
    <row r="637" spans="4:21">
      <c r="D637" s="45" t="str">
        <f>IF(AND(行业估值!$B$39=$G637,COUNTIF($G$2:$G$2552,$G637)&gt;=1),COUNTIF($G$2:G637,$G637),"")</f>
        <v/>
      </c>
      <c r="E637" s="65" t="str">
        <f t="shared" si="45"/>
        <v>002177.SZ</v>
      </c>
      <c r="F637" s="65" t="str">
        <f t="shared" si="46"/>
        <v>御银股份</v>
      </c>
      <c r="G637" s="34" t="str">
        <f>IF(E637="","",IF(行业估值!$C$5="申万行业",[1]!EM_S_INFO_INDUSTRY_SW2014(E637,"1"),IF(行业估值!$C$5="证监会行业",[1]!EM_S_INFO_INDUSTRY_CSRC1(E637,"1"),[1]!EM_S_INFO_INDUSTRY_EM2016(E637,"1"))))</f>
        <v>信息技术</v>
      </c>
      <c r="H637" s="34" t="str">
        <f>IF(E637="","",IF($H$1="上证50",[1]!EM_S_INFO_COMPINDEX(E637,"000016"),"")&amp;IF($H$1="上证180",[1]!EM_S_INFO_COMPINDEX(E637,"000010"),"")&amp;IF($H$1="沪深300",[1]!EM_S_INFO_COMPINDEX(E637,"000300"),"")&amp;IF(AND($H$1="上证A股",RIGHT(E637,2)="SH"),"是","")&amp;IF(AND($H$1="深证A股",RIGHT(E637,2)="SZ"),"是","")&amp;IF(AND($H$1="创业板",LEFT(E637,1)-3=0),"是","")&amp;IF(AND($H$1="全部A股",E637&lt;&gt;0),"是","")&amp;IF(AND($H$1="中小板",LEFT(E637,3)="002"),"是",""))</f>
        <v>是</v>
      </c>
      <c r="I637" s="46">
        <f ca="1">IF(E637="","",IF(OR([1]!EM_S_VAL_MV(E637,deadline)="",[1]!EM_S_VAL_MV(E637,deadline)="--",[1]!EM_S_VAL_MV(E637,deadline)="null"),0,[1]!EM_S_VAL_MV(E637,deadline)/100000000))</f>
        <v>40.0386620644</v>
      </c>
      <c r="J637" s="46">
        <f ca="1">IF(E637="","",IF(RIGHT(LEFT($J$1,6),3)="TTM",[1]!EM_S_FA_PROFIT_TTM(E637,LEFT(RIGHT($J$1,11),10),1)/100000000,[1]!EM_S_STM07_IS(E637,61,LEFT(RIGHT($J$1,5),4)&amp;"-12-31",1)/100000000))</f>
        <v>-0.36954200819999999</v>
      </c>
      <c r="K637" s="36">
        <f t="shared" ca="1" si="47"/>
        <v>-108.34671343435103</v>
      </c>
      <c r="L637" s="46">
        <f ca="1">IF(E637="","",IF(ISERROR(IF(行业估值!$E$7="最新年报",[1]!EM_S_STM07_BS(E637,140,LEFT(RIGHT($L$1,5),4)&amp;"-12-31",1)/100000000,[1]!EM_S_STM07_BS(E637,140,LEFT(RIGHT($L$1,11),10),1)/100000000)),0,IF(行业估值!$E$7="最新年报",[1]!EM_S_STM07_BS(E637,140,LEFT(RIGHT($L$1,5),4)&amp;"-12-31",1)/100000000,[1]!EM_S_STM07_BS(E637,140,LEFT(RIGHT($L$1,11),10),1)/100000000)))</f>
        <v>16.449143921400001</v>
      </c>
      <c r="M637" s="36">
        <f t="shared" ca="1" si="48"/>
        <v>2.4340878927024594</v>
      </c>
      <c r="N637" s="37" t="str">
        <f ca="1">IF(E637="","",IF(ISERROR([1]!EM_S_EST_NETPROFIT(E637,行业估值!$E$6,deadline)/100000000),"-",[1]!EM_S_EST_NETPROFIT(E637,行业估值!$E$6,deadline)/100000000))</f>
        <v>-</v>
      </c>
      <c r="O637" s="36" t="str">
        <f t="shared" ca="1" si="49"/>
        <v>-</v>
      </c>
      <c r="T637" s="64" t="s">
        <v>1339</v>
      </c>
      <c r="U637" s="64" t="s">
        <v>1340</v>
      </c>
    </row>
    <row r="638" spans="4:21">
      <c r="D638" s="45" t="str">
        <f>IF(AND(行业估值!$B$39=$G638,COUNTIF($G$2:$G$2552,$G638)&gt;=1),COUNTIF($G$2:G638,$G638),"")</f>
        <v/>
      </c>
      <c r="E638" s="65" t="str">
        <f t="shared" si="45"/>
        <v>002178.SZ</v>
      </c>
      <c r="F638" s="65" t="str">
        <f t="shared" si="46"/>
        <v>延华智能</v>
      </c>
      <c r="G638" s="34" t="str">
        <f>IF(E638="","",IF(行业估值!$C$5="申万行业",[1]!EM_S_INFO_INDUSTRY_SW2014(E638,"1"),IF(行业估值!$C$5="证监会行业",[1]!EM_S_INFO_INDUSTRY_CSRC1(E638,"1"),[1]!EM_S_INFO_INDUSTRY_EM2016(E638,"1"))))</f>
        <v>建筑</v>
      </c>
      <c r="H638" s="34" t="str">
        <f>IF(E638="","",IF($H$1="上证50",[1]!EM_S_INFO_COMPINDEX(E638,"000016"),"")&amp;IF($H$1="上证180",[1]!EM_S_INFO_COMPINDEX(E638,"000010"),"")&amp;IF($H$1="沪深300",[1]!EM_S_INFO_COMPINDEX(E638,"000300"),"")&amp;IF(AND($H$1="上证A股",RIGHT(E638,2)="SH"),"是","")&amp;IF(AND($H$1="深证A股",RIGHT(E638,2)="SZ"),"是","")&amp;IF(AND($H$1="创业板",LEFT(E638,1)-3=0),"是","")&amp;IF(AND($H$1="全部A股",E638&lt;&gt;0),"是","")&amp;IF(AND($H$1="中小板",LEFT(E638,3)="002"),"是",""))</f>
        <v>是</v>
      </c>
      <c r="I638" s="46">
        <f ca="1">IF(E638="","",IF(OR([1]!EM_S_VAL_MV(E638,deadline)="",[1]!EM_S_VAL_MV(E638,deadline)="--",[1]!EM_S_VAL_MV(E638,deadline)="null"),0,[1]!EM_S_VAL_MV(E638,deadline)/100000000))</f>
        <v>24.640493834600001</v>
      </c>
      <c r="J638" s="46">
        <f ca="1">IF(E638="","",IF(RIGHT(LEFT($J$1,6),3)="TTM",[1]!EM_S_FA_PROFIT_TTM(E638,LEFT(RIGHT($J$1,11),10),1)/100000000,[1]!EM_S_STM07_IS(E638,61,LEFT(RIGHT($J$1,5),4)&amp;"-12-31",1)/100000000))</f>
        <v>-3.3472701622000001</v>
      </c>
      <c r="K638" s="36">
        <f t="shared" ca="1" si="47"/>
        <v>-7.3613699046045884</v>
      </c>
      <c r="L638" s="46">
        <f ca="1">IF(E638="","",IF(ISERROR(IF(行业估值!$E$7="最新年报",[1]!EM_S_STM07_BS(E638,140,LEFT(RIGHT($L$1,5),4)&amp;"-12-31",1)/100000000,[1]!EM_S_STM07_BS(E638,140,LEFT(RIGHT($L$1,11),10),1)/100000000)),0,IF(行业估值!$E$7="最新年报",[1]!EM_S_STM07_BS(E638,140,LEFT(RIGHT($L$1,5),4)&amp;"-12-31",1)/100000000,[1]!EM_S_STM07_BS(E638,140,LEFT(RIGHT($L$1,11),10),1)/100000000)))</f>
        <v>8.2495482482</v>
      </c>
      <c r="M638" s="36">
        <f t="shared" ca="1" si="48"/>
        <v>2.9868900809176311</v>
      </c>
      <c r="N638" s="37" t="str">
        <f ca="1">IF(E638="","",IF(ISERROR([1]!EM_S_EST_NETPROFIT(E638,行业估值!$E$6,deadline)/100000000),"-",[1]!EM_S_EST_NETPROFIT(E638,行业估值!$E$6,deadline)/100000000))</f>
        <v>-</v>
      </c>
      <c r="O638" s="36" t="str">
        <f t="shared" ca="1" si="49"/>
        <v>-</v>
      </c>
      <c r="T638" s="64" t="s">
        <v>1341</v>
      </c>
      <c r="U638" s="64" t="s">
        <v>1342</v>
      </c>
    </row>
    <row r="639" spans="4:21">
      <c r="D639" s="45" t="str">
        <f>IF(AND(行业估值!$B$39=$G639,COUNTIF($G$2:$G$2552,$G639)&gt;=1),COUNTIF($G$2:G639,$G639),"")</f>
        <v/>
      </c>
      <c r="E639" s="65" t="str">
        <f t="shared" si="45"/>
        <v>002179.SZ</v>
      </c>
      <c r="F639" s="65" t="str">
        <f t="shared" si="46"/>
        <v>中航光电</v>
      </c>
      <c r="G639" s="34" t="str">
        <f>IF(E639="","",IF(行业估值!$C$5="申万行业",[1]!EM_S_INFO_INDUSTRY_SW2014(E639,"1"),IF(行业估值!$C$5="证监会行业",[1]!EM_S_INFO_INDUSTRY_CSRC1(E639,"1"),[1]!EM_S_INFO_INDUSTRY_EM2016(E639,"1"))))</f>
        <v>电子设备</v>
      </c>
      <c r="H639" s="34" t="str">
        <f>IF(E639="","",IF($H$1="上证50",[1]!EM_S_INFO_COMPINDEX(E639,"000016"),"")&amp;IF($H$1="上证180",[1]!EM_S_INFO_COMPINDEX(E639,"000010"),"")&amp;IF($H$1="沪深300",[1]!EM_S_INFO_COMPINDEX(E639,"000300"),"")&amp;IF(AND($H$1="上证A股",RIGHT(E639,2)="SH"),"是","")&amp;IF(AND($H$1="深证A股",RIGHT(E639,2)="SZ"),"是","")&amp;IF(AND($H$1="创业板",LEFT(E639,1)-3=0),"是","")&amp;IF(AND($H$1="全部A股",E639&lt;&gt;0),"是","")&amp;IF(AND($H$1="中小板",LEFT(E639,3)="002"),"是",""))</f>
        <v>是</v>
      </c>
      <c r="I639" s="46">
        <f ca="1">IF(E639="","",IF(OR([1]!EM_S_VAL_MV(E639,deadline)="",[1]!EM_S_VAL_MV(E639,deadline)="--",[1]!EM_S_VAL_MV(E639,deadline)="null"),0,[1]!EM_S_VAL_MV(E639,deadline)/100000000))</f>
        <v>412.6545929056</v>
      </c>
      <c r="J639" s="46">
        <f ca="1">IF(E639="","",IF(RIGHT(LEFT($J$1,6),3)="TTM",[1]!EM_S_FA_PROFIT_TTM(E639,LEFT(RIGHT($J$1,11),10),1)/100000000,[1]!EM_S_STM07_IS(E639,61,LEFT(RIGHT($J$1,5),4)&amp;"-12-31",1)/100000000))</f>
        <v>11.722017344300001</v>
      </c>
      <c r="K639" s="36">
        <f t="shared" ca="1" si="47"/>
        <v>35.203376755474537</v>
      </c>
      <c r="L639" s="46">
        <f ca="1">IF(E639="","",IF(ISERROR(IF(行业估值!$E$7="最新年报",[1]!EM_S_STM07_BS(E639,140,LEFT(RIGHT($L$1,5),4)&amp;"-12-31",1)/100000000,[1]!EM_S_STM07_BS(E639,140,LEFT(RIGHT($L$1,11),10),1)/100000000)),0,IF(行业估值!$E$7="最新年报",[1]!EM_S_STM07_BS(E639,140,LEFT(RIGHT($L$1,5),4)&amp;"-12-31",1)/100000000,[1]!EM_S_STM07_BS(E639,140,LEFT(RIGHT($L$1,11),10),1)/100000000)))</f>
        <v>73.601744324600006</v>
      </c>
      <c r="M639" s="36">
        <f t="shared" ca="1" si="48"/>
        <v>5.606587135838816</v>
      </c>
      <c r="N639" s="37">
        <f ca="1">IF(E639="","",IF(ISERROR([1]!EM_S_EST_NETPROFIT(E639,行业估值!$E$6,deadline)/100000000),"-",[1]!EM_S_EST_NETPROFIT(E639,行业估值!$E$6,deadline)/100000000))</f>
        <v>11.66625909090909</v>
      </c>
      <c r="O639" s="36">
        <f t="shared" ca="1" si="49"/>
        <v>35.371629387792382</v>
      </c>
      <c r="T639" s="64" t="s">
        <v>1343</v>
      </c>
      <c r="U639" s="64" t="s">
        <v>1344</v>
      </c>
    </row>
    <row r="640" spans="4:21">
      <c r="D640" s="45" t="str">
        <f>IF(AND(行业估值!$B$39=$G640,COUNTIF($G$2:$G$2552,$G640)&gt;=1),COUNTIF($G$2:G640,$G640),"")</f>
        <v/>
      </c>
      <c r="E640" s="65" t="str">
        <f t="shared" si="45"/>
        <v>002180.SZ</v>
      </c>
      <c r="F640" s="65" t="str">
        <f t="shared" si="46"/>
        <v>纳思达</v>
      </c>
      <c r="G640" s="34" t="str">
        <f>IF(E640="","",IF(行业估值!$C$5="申万行业",[1]!EM_S_INFO_INDUSTRY_SW2014(E640,"1"),IF(行业估值!$C$5="证监会行业",[1]!EM_S_INFO_INDUSTRY_CSRC1(E640,"1"),[1]!EM_S_INFO_INDUSTRY_EM2016(E640,"1"))))</f>
        <v>电子设备</v>
      </c>
      <c r="H640" s="34" t="str">
        <f>IF(E640="","",IF($H$1="上证50",[1]!EM_S_INFO_COMPINDEX(E640,"000016"),"")&amp;IF($H$1="上证180",[1]!EM_S_INFO_COMPINDEX(E640,"000010"),"")&amp;IF($H$1="沪深300",[1]!EM_S_INFO_COMPINDEX(E640,"000300"),"")&amp;IF(AND($H$1="上证A股",RIGHT(E640,2)="SH"),"是","")&amp;IF(AND($H$1="深证A股",RIGHT(E640,2)="SZ"),"是","")&amp;IF(AND($H$1="创业板",LEFT(E640,1)-3=0),"是","")&amp;IF(AND($H$1="全部A股",E640&lt;&gt;0),"是","")&amp;IF(AND($H$1="中小板",LEFT(E640,3)="002"),"是",""))</f>
        <v>是</v>
      </c>
      <c r="I640" s="46">
        <f ca="1">IF(E640="","",IF(OR([1]!EM_S_VAL_MV(E640,deadline)="",[1]!EM_S_VAL_MV(E640,deadline)="--",[1]!EM_S_VAL_MV(E640,deadline)="null"),0,[1]!EM_S_VAL_MV(E640,deadline)/100000000))</f>
        <v>310.72937298060003</v>
      </c>
      <c r="J640" s="46">
        <f ca="1">IF(E640="","",IF(RIGHT(LEFT($J$1,6),3)="TTM",[1]!EM_S_FA_PROFIT_TTM(E640,LEFT(RIGHT($J$1,11),10),1)/100000000,[1]!EM_S_STM07_IS(E640,61,LEFT(RIGHT($J$1,5),4)&amp;"-12-31",1)/100000000))</f>
        <v>17.0869170205</v>
      </c>
      <c r="K640" s="36">
        <f t="shared" ca="1" si="47"/>
        <v>18.185221629378958</v>
      </c>
      <c r="L640" s="46">
        <f ca="1">IF(E640="","",IF(ISERROR(IF(行业估值!$E$7="最新年报",[1]!EM_S_STM07_BS(E640,140,LEFT(RIGHT($L$1,5),4)&amp;"-12-31",1)/100000000,[1]!EM_S_STM07_BS(E640,140,LEFT(RIGHT($L$1,11),10),1)/100000000)),0,IF(行业估值!$E$7="最新年报",[1]!EM_S_STM07_BS(E640,140,LEFT(RIGHT($L$1,5),4)&amp;"-12-31",1)/100000000,[1]!EM_S_STM07_BS(E640,140,LEFT(RIGHT($L$1,11),10),1)/100000000)))</f>
        <v>55.839985956299998</v>
      </c>
      <c r="M640" s="36">
        <f t="shared" ca="1" si="48"/>
        <v>5.5646391677779929</v>
      </c>
      <c r="N640" s="37">
        <f ca="1">IF(E640="","",IF(ISERROR([1]!EM_S_EST_NETPROFIT(E640,行业估值!$E$6,deadline)/100000000),"-",[1]!EM_S_EST_NETPROFIT(E640,行业估值!$E$6,deadline)/100000000))</f>
        <v>10.828250000000001</v>
      </c>
      <c r="O640" s="36">
        <f t="shared" ca="1" si="49"/>
        <v>28.696176481019556</v>
      </c>
      <c r="T640" s="64" t="s">
        <v>1345</v>
      </c>
      <c r="U640" s="64" t="s">
        <v>1346</v>
      </c>
    </row>
    <row r="641" spans="4:21">
      <c r="D641" s="45" t="str">
        <f>IF(AND(行业估值!$B$39=$G641,COUNTIF($G$2:$G$2552,$G641)&gt;=1),COUNTIF($G$2:G641,$G641),"")</f>
        <v/>
      </c>
      <c r="E641" s="65" t="str">
        <f t="shared" si="45"/>
        <v>002181.SZ</v>
      </c>
      <c r="F641" s="65" t="str">
        <f t="shared" si="46"/>
        <v>粤传媒</v>
      </c>
      <c r="G641" s="34" t="str">
        <f>IF(E641="","",IF(行业估值!$C$5="申万行业",[1]!EM_S_INFO_INDUSTRY_SW2014(E641,"1"),IF(行业估值!$C$5="证监会行业",[1]!EM_S_INFO_INDUSTRY_CSRC1(E641,"1"),[1]!EM_S_INFO_INDUSTRY_EM2016(E641,"1"))))</f>
        <v>文化传媒</v>
      </c>
      <c r="H641" s="34" t="str">
        <f>IF(E641="","",IF($H$1="上证50",[1]!EM_S_INFO_COMPINDEX(E641,"000016"),"")&amp;IF($H$1="上证180",[1]!EM_S_INFO_COMPINDEX(E641,"000010"),"")&amp;IF($H$1="沪深300",[1]!EM_S_INFO_COMPINDEX(E641,"000300"),"")&amp;IF(AND($H$1="上证A股",RIGHT(E641,2)="SH"),"是","")&amp;IF(AND($H$1="深证A股",RIGHT(E641,2)="SZ"),"是","")&amp;IF(AND($H$1="创业板",LEFT(E641,1)-3=0),"是","")&amp;IF(AND($H$1="全部A股",E641&lt;&gt;0),"是","")&amp;IF(AND($H$1="中小板",LEFT(E641,3)="002"),"是",""))</f>
        <v>是</v>
      </c>
      <c r="I641" s="46">
        <f ca="1">IF(E641="","",IF(OR([1]!EM_S_VAL_MV(E641,deadline)="",[1]!EM_S_VAL_MV(E641,deadline)="--",[1]!EM_S_VAL_MV(E641,deadline)="null"),0,[1]!EM_S_VAL_MV(E641,deadline)/100000000))</f>
        <v>55.266369082399997</v>
      </c>
      <c r="J641" s="46">
        <f ca="1">IF(E641="","",IF(RIGHT(LEFT($J$1,6),3)="TTM",[1]!EM_S_FA_PROFIT_TTM(E641,LEFT(RIGHT($J$1,11),10),1)/100000000,[1]!EM_S_STM07_IS(E641,61,LEFT(RIGHT($J$1,5),4)&amp;"-12-31",1)/100000000))</f>
        <v>1.3016723927</v>
      </c>
      <c r="K641" s="36">
        <f t="shared" ca="1" si="47"/>
        <v>42.457971293194191</v>
      </c>
      <c r="L641" s="46">
        <f ca="1">IF(E641="","",IF(ISERROR(IF(行业估值!$E$7="最新年报",[1]!EM_S_STM07_BS(E641,140,LEFT(RIGHT($L$1,5),4)&amp;"-12-31",1)/100000000,[1]!EM_S_STM07_BS(E641,140,LEFT(RIGHT($L$1,11),10),1)/100000000)),0,IF(行业估值!$E$7="最新年报",[1]!EM_S_STM07_BS(E641,140,LEFT(RIGHT($L$1,5),4)&amp;"-12-31",1)/100000000,[1]!EM_S_STM07_BS(E641,140,LEFT(RIGHT($L$1,11),10),1)/100000000)))</f>
        <v>40.553436939099996</v>
      </c>
      <c r="M641" s="36">
        <f t="shared" ca="1" si="48"/>
        <v>1.3628035809984427</v>
      </c>
      <c r="N641" s="37" t="str">
        <f ca="1">IF(E641="","",IF(ISERROR([1]!EM_S_EST_NETPROFIT(E641,行业估值!$E$6,deadline)/100000000),"-",[1]!EM_S_EST_NETPROFIT(E641,行业估值!$E$6,deadline)/100000000))</f>
        <v>-</v>
      </c>
      <c r="O641" s="36" t="str">
        <f t="shared" ca="1" si="49"/>
        <v>-</v>
      </c>
      <c r="T641" s="64" t="s">
        <v>1347</v>
      </c>
      <c r="U641" s="64" t="s">
        <v>1348</v>
      </c>
    </row>
    <row r="642" spans="4:21">
      <c r="D642" s="45" t="str">
        <f>IF(AND(行业估值!$B$39=$G642,COUNTIF($G$2:$G$2552,$G642)&gt;=1),COUNTIF($G$2:G642,$G642),"")</f>
        <v/>
      </c>
      <c r="E642" s="65" t="str">
        <f t="shared" si="45"/>
        <v>002182.SZ</v>
      </c>
      <c r="F642" s="65" t="str">
        <f t="shared" si="46"/>
        <v>云海金属</v>
      </c>
      <c r="G642" s="34" t="str">
        <f>IF(E642="","",IF(行业估值!$C$5="申万行业",[1]!EM_S_INFO_INDUSTRY_SW2014(E642,"1"),IF(行业估值!$C$5="证监会行业",[1]!EM_S_INFO_INDUSTRY_CSRC1(E642,"1"),[1]!EM_S_INFO_INDUSTRY_EM2016(E642,"1"))))</f>
        <v>有色金属</v>
      </c>
      <c r="H642" s="34" t="str">
        <f>IF(E642="","",IF($H$1="上证50",[1]!EM_S_INFO_COMPINDEX(E642,"000016"),"")&amp;IF($H$1="上证180",[1]!EM_S_INFO_COMPINDEX(E642,"000010"),"")&amp;IF($H$1="沪深300",[1]!EM_S_INFO_COMPINDEX(E642,"000300"),"")&amp;IF(AND($H$1="上证A股",RIGHT(E642,2)="SH"),"是","")&amp;IF(AND($H$1="深证A股",RIGHT(E642,2)="SZ"),"是","")&amp;IF(AND($H$1="创业板",LEFT(E642,1)-3=0),"是","")&amp;IF(AND($H$1="全部A股",E642&lt;&gt;0),"是","")&amp;IF(AND($H$1="中小板",LEFT(E642,3)="002"),"是",""))</f>
        <v>是</v>
      </c>
      <c r="I642" s="46">
        <f ca="1">IF(E642="","",IF(OR([1]!EM_S_VAL_MV(E642,deadline)="",[1]!EM_S_VAL_MV(E642,deadline)="--",[1]!EM_S_VAL_MV(E642,deadline)="null"),0,[1]!EM_S_VAL_MV(E642,deadline)/100000000))</f>
        <v>54.105566430600007</v>
      </c>
      <c r="J642" s="46">
        <f ca="1">IF(E642="","",IF(RIGHT(LEFT($J$1,6),3)="TTM",[1]!EM_S_FA_PROFIT_TTM(E642,LEFT(RIGHT($J$1,11),10),1)/100000000,[1]!EM_S_STM07_IS(E642,61,LEFT(RIGHT($J$1,5),4)&amp;"-12-31",1)/100000000))</f>
        <v>5.9635657575999996</v>
      </c>
      <c r="K642" s="36">
        <f t="shared" ca="1" si="47"/>
        <v>9.0726871522541011</v>
      </c>
      <c r="L642" s="46">
        <f ca="1">IF(E642="","",IF(ISERROR(IF(行业估值!$E$7="最新年报",[1]!EM_S_STM07_BS(E642,140,LEFT(RIGHT($L$1,5),4)&amp;"-12-31",1)/100000000,[1]!EM_S_STM07_BS(E642,140,LEFT(RIGHT($L$1,11),10),1)/100000000)),0,IF(行业估值!$E$7="最新年报",[1]!EM_S_STM07_BS(E642,140,LEFT(RIGHT($L$1,5),4)&amp;"-12-31",1)/100000000,[1]!EM_S_STM07_BS(E642,140,LEFT(RIGHT($L$1,11),10),1)/100000000)))</f>
        <v>22.796862257499999</v>
      </c>
      <c r="M642" s="36">
        <f t="shared" ca="1" si="48"/>
        <v>2.3733777841641199</v>
      </c>
      <c r="N642" s="37">
        <f ca="1">IF(E642="","",IF(ISERROR([1]!EM_S_EST_NETPROFIT(E642,行业估值!$E$6,deadline)/100000000),"-",[1]!EM_S_EST_NETPROFIT(E642,行业估值!$E$6,deadline)/100000000))</f>
        <v>5.9091818181818185</v>
      </c>
      <c r="O642" s="36">
        <f t="shared" ca="1" si="49"/>
        <v>9.1561857623205807</v>
      </c>
      <c r="T642" s="64" t="s">
        <v>1349</v>
      </c>
      <c r="U642" s="64" t="s">
        <v>1350</v>
      </c>
    </row>
    <row r="643" spans="4:21">
      <c r="D643" s="45" t="str">
        <f>IF(AND(行业估值!$B$39=$G643,COUNTIF($G$2:$G$2552,$G643)&gt;=1),COUNTIF($G$2:G643,$G643),"")</f>
        <v/>
      </c>
      <c r="E643" s="65" t="str">
        <f t="shared" ref="E643:E706" si="50">IF(U643="","",U643)</f>
        <v>002183.SZ</v>
      </c>
      <c r="F643" s="65" t="str">
        <f t="shared" ref="F643:F706" si="51">IF(T643="","",T643)</f>
        <v>怡亚通</v>
      </c>
      <c r="G643" s="34" t="str">
        <f>IF(E643="","",IF(行业估值!$C$5="申万行业",[1]!EM_S_INFO_INDUSTRY_SW2014(E643,"1"),IF(行业估值!$C$5="证监会行业",[1]!EM_S_INFO_INDUSTRY_CSRC1(E643,"1"),[1]!EM_S_INFO_INDUSTRY_EM2016(E643,"1"))))</f>
        <v>交通运输</v>
      </c>
      <c r="H643" s="34" t="str">
        <f>IF(E643="","",IF($H$1="上证50",[1]!EM_S_INFO_COMPINDEX(E643,"000016"),"")&amp;IF($H$1="上证180",[1]!EM_S_INFO_COMPINDEX(E643,"000010"),"")&amp;IF($H$1="沪深300",[1]!EM_S_INFO_COMPINDEX(E643,"000300"),"")&amp;IF(AND($H$1="上证A股",RIGHT(E643,2)="SH"),"是","")&amp;IF(AND($H$1="深证A股",RIGHT(E643,2)="SZ"),"是","")&amp;IF(AND($H$1="创业板",LEFT(E643,1)-3=0),"是","")&amp;IF(AND($H$1="全部A股",E643&lt;&gt;0),"是","")&amp;IF(AND($H$1="中小板",LEFT(E643,3)="002"),"是",""))</f>
        <v>是</v>
      </c>
      <c r="I643" s="46">
        <f ca="1">IF(E643="","",IF(OR([1]!EM_S_VAL_MV(E643,deadline)="",[1]!EM_S_VAL_MV(E643,deadline)="--",[1]!EM_S_VAL_MV(E643,deadline)="null"),0,[1]!EM_S_VAL_MV(E643,deadline)/100000000))</f>
        <v>87.242880360900003</v>
      </c>
      <c r="J643" s="46">
        <f ca="1">IF(E643="","",IF(RIGHT(LEFT($J$1,6),3)="TTM",[1]!EM_S_FA_PROFIT_TTM(E643,LEFT(RIGHT($J$1,11),10),1)/100000000,[1]!EM_S_STM07_IS(E643,61,LEFT(RIGHT($J$1,5),4)&amp;"-12-31",1)/100000000))</f>
        <v>-1.71637537</v>
      </c>
      <c r="K643" s="36">
        <f t="shared" ref="K643:K706" ca="1" si="52">IF(E643="","",IF(OR(I643=0,J643=0),"-",I643/J643))</f>
        <v>-50.829720517895808</v>
      </c>
      <c r="L643" s="46">
        <f ca="1">IF(E643="","",IF(ISERROR(IF(行业估值!$E$7="最新年报",[1]!EM_S_STM07_BS(E643,140,LEFT(RIGHT($L$1,5),4)&amp;"-12-31",1)/100000000,[1]!EM_S_STM07_BS(E643,140,LEFT(RIGHT($L$1,11),10),1)/100000000)),0,IF(行业估值!$E$7="最新年报",[1]!EM_S_STM07_BS(E643,140,LEFT(RIGHT($L$1,5),4)&amp;"-12-31",1)/100000000,[1]!EM_S_STM07_BS(E643,140,LEFT(RIGHT($L$1,11),10),1)/100000000)))</f>
        <v>60.103891070000003</v>
      </c>
      <c r="M643" s="36">
        <f t="shared" ref="M643:M706" ca="1" si="53">IF(E643="","",IF(OR(I643=0,L643=0),"-",I643/L643))</f>
        <v>1.4515346478864832</v>
      </c>
      <c r="N643" s="37">
        <f ca="1">IF(E643="","",IF(ISERROR([1]!EM_S_EST_NETPROFIT(E643,行业估值!$E$6,deadline)/100000000),"-",[1]!EM_S_EST_NETPROFIT(E643,行业估值!$E$6,deadline)/100000000))</f>
        <v>1.58</v>
      </c>
      <c r="O643" s="36">
        <f t="shared" ref="O643:O706" ca="1" si="54">IF(E643="","",IF(ISERROR(IF(OR(I643=0,N643=0),"-",I643/N643)),"-",IF(OR(I643=0,N643=0),"-",I643/N643)))</f>
        <v>55.21701288664557</v>
      </c>
      <c r="T643" s="64" t="s">
        <v>1351</v>
      </c>
      <c r="U643" s="64" t="s">
        <v>1352</v>
      </c>
    </row>
    <row r="644" spans="4:21">
      <c r="D644" s="45" t="str">
        <f>IF(AND(行业估值!$B$39=$G644,COUNTIF($G$2:$G$2552,$G644)&gt;=1),COUNTIF($G$2:G644,$G644),"")</f>
        <v/>
      </c>
      <c r="E644" s="65" t="str">
        <f t="shared" si="50"/>
        <v>002184.SZ</v>
      </c>
      <c r="F644" s="65" t="str">
        <f t="shared" si="51"/>
        <v>海得控制</v>
      </c>
      <c r="G644" s="34" t="str">
        <f>IF(E644="","",IF(行业估值!$C$5="申万行业",[1]!EM_S_INFO_INDUSTRY_SW2014(E644,"1"),IF(行业估值!$C$5="证监会行业",[1]!EM_S_INFO_INDUSTRY_CSRC1(E644,"1"),[1]!EM_S_INFO_INDUSTRY_EM2016(E644,"1"))))</f>
        <v>电气设备</v>
      </c>
      <c r="H644" s="34" t="str">
        <f>IF(E644="","",IF($H$1="上证50",[1]!EM_S_INFO_COMPINDEX(E644,"000016"),"")&amp;IF($H$1="上证180",[1]!EM_S_INFO_COMPINDEX(E644,"000010"),"")&amp;IF($H$1="沪深300",[1]!EM_S_INFO_COMPINDEX(E644,"000300"),"")&amp;IF(AND($H$1="上证A股",RIGHT(E644,2)="SH"),"是","")&amp;IF(AND($H$1="深证A股",RIGHT(E644,2)="SZ"),"是","")&amp;IF(AND($H$1="创业板",LEFT(E644,1)-3=0),"是","")&amp;IF(AND($H$1="全部A股",E644&lt;&gt;0),"是","")&amp;IF(AND($H$1="中小板",LEFT(E644,3)="002"),"是",""))</f>
        <v>是</v>
      </c>
      <c r="I644" s="46">
        <f ca="1">IF(E644="","",IF(OR([1]!EM_S_VAL_MV(E644,deadline)="",[1]!EM_S_VAL_MV(E644,deadline)="--",[1]!EM_S_VAL_MV(E644,deadline)="null"),0,[1]!EM_S_VAL_MV(E644,deadline)/100000000))</f>
        <v>23.995322082199998</v>
      </c>
      <c r="J644" s="46">
        <f ca="1">IF(E644="","",IF(RIGHT(LEFT($J$1,6),3)="TTM",[1]!EM_S_FA_PROFIT_TTM(E644,LEFT(RIGHT($J$1,11),10),1)/100000000,[1]!EM_S_STM07_IS(E644,61,LEFT(RIGHT($J$1,5),4)&amp;"-12-31",1)/100000000))</f>
        <v>-0.91624744000000002</v>
      </c>
      <c r="K644" s="36">
        <f t="shared" ca="1" si="52"/>
        <v>-26.188692087587167</v>
      </c>
      <c r="L644" s="46">
        <f ca="1">IF(E644="","",IF(ISERROR(IF(行业估值!$E$7="最新年报",[1]!EM_S_STM07_BS(E644,140,LEFT(RIGHT($L$1,5),4)&amp;"-12-31",1)/100000000,[1]!EM_S_STM07_BS(E644,140,LEFT(RIGHT($L$1,11),10),1)/100000000)),0,IF(行业估值!$E$7="最新年报",[1]!EM_S_STM07_BS(E644,140,LEFT(RIGHT($L$1,5),4)&amp;"-12-31",1)/100000000,[1]!EM_S_STM07_BS(E644,140,LEFT(RIGHT($L$1,11),10),1)/100000000)))</f>
        <v>9.3625378191999999</v>
      </c>
      <c r="M644" s="36">
        <f t="shared" ca="1" si="53"/>
        <v>2.5629078937328473</v>
      </c>
      <c r="N644" s="37" t="str">
        <f ca="1">IF(E644="","",IF(ISERROR([1]!EM_S_EST_NETPROFIT(E644,行业估值!$E$6,deadline)/100000000),"-",[1]!EM_S_EST_NETPROFIT(E644,行业估值!$E$6,deadline)/100000000))</f>
        <v>-</v>
      </c>
      <c r="O644" s="36" t="str">
        <f t="shared" ca="1" si="54"/>
        <v>-</v>
      </c>
      <c r="T644" s="64" t="s">
        <v>1353</v>
      </c>
      <c r="U644" s="64" t="s">
        <v>1354</v>
      </c>
    </row>
    <row r="645" spans="4:21">
      <c r="D645" s="45" t="str">
        <f>IF(AND(行业估值!$B$39=$G645,COUNTIF($G$2:$G$2552,$G645)&gt;=1),COUNTIF($G$2:G645,$G645),"")</f>
        <v/>
      </c>
      <c r="E645" s="65" t="str">
        <f t="shared" si="50"/>
        <v>002185.SZ</v>
      </c>
      <c r="F645" s="65" t="str">
        <f t="shared" si="51"/>
        <v>华天科技</v>
      </c>
      <c r="G645" s="34" t="str">
        <f>IF(E645="","",IF(行业估值!$C$5="申万行业",[1]!EM_S_INFO_INDUSTRY_SW2014(E645,"1"),IF(行业估值!$C$5="证监会行业",[1]!EM_S_INFO_INDUSTRY_CSRC1(E645,"1"),[1]!EM_S_INFO_INDUSTRY_EM2016(E645,"1"))))</f>
        <v>电子设备</v>
      </c>
      <c r="H645" s="34" t="str">
        <f>IF(E645="","",IF($H$1="上证50",[1]!EM_S_INFO_COMPINDEX(E645,"000016"),"")&amp;IF($H$1="上证180",[1]!EM_S_INFO_COMPINDEX(E645,"000010"),"")&amp;IF($H$1="沪深300",[1]!EM_S_INFO_COMPINDEX(E645,"000300"),"")&amp;IF(AND($H$1="上证A股",RIGHT(E645,2)="SH"),"是","")&amp;IF(AND($H$1="深证A股",RIGHT(E645,2)="SZ"),"是","")&amp;IF(AND($H$1="创业板",LEFT(E645,1)-3=0),"是","")&amp;IF(AND($H$1="全部A股",E645&lt;&gt;0),"是","")&amp;IF(AND($H$1="中小板",LEFT(E645,3)="002"),"是",""))</f>
        <v>是</v>
      </c>
      <c r="I645" s="46">
        <f ca="1">IF(E645="","",IF(OR([1]!EM_S_VAL_MV(E645,deadline)="",[1]!EM_S_VAL_MV(E645,deadline)="--",[1]!EM_S_VAL_MV(E645,deadline)="null"),0,[1]!EM_S_VAL_MV(E645,deadline)/100000000))</f>
        <v>161.66022266600001</v>
      </c>
      <c r="J645" s="46">
        <f ca="1">IF(E645="","",IF(RIGHT(LEFT($J$1,6),3)="TTM",[1]!EM_S_FA_PROFIT_TTM(E645,LEFT(RIGHT($J$1,11),10),1)/100000000,[1]!EM_S_STM07_IS(E645,61,LEFT(RIGHT($J$1,5),4)&amp;"-12-31",1)/100000000))</f>
        <v>2.5465091319000002</v>
      </c>
      <c r="K645" s="36">
        <f t="shared" ca="1" si="52"/>
        <v>63.483072038065757</v>
      </c>
      <c r="L645" s="46">
        <f ca="1">IF(E645="","",IF(ISERROR(IF(行业估值!$E$7="最新年报",[1]!EM_S_STM07_BS(E645,140,LEFT(RIGHT($L$1,5),4)&amp;"-12-31",1)/100000000,[1]!EM_S_STM07_BS(E645,140,LEFT(RIGHT($L$1,11),10),1)/100000000)),0,IF(行业估值!$E$7="最新年报",[1]!EM_S_STM07_BS(E645,140,LEFT(RIGHT($L$1,5),4)&amp;"-12-31",1)/100000000,[1]!EM_S_STM07_BS(E645,140,LEFT(RIGHT($L$1,11),10),1)/100000000)))</f>
        <v>76.337587611499998</v>
      </c>
      <c r="M645" s="36">
        <f t="shared" ca="1" si="53"/>
        <v>2.1177014852594902</v>
      </c>
      <c r="N645" s="37">
        <f ca="1">IF(E645="","",IF(ISERROR([1]!EM_S_EST_NETPROFIT(E645,行业估值!$E$6,deadline)/100000000),"-",[1]!EM_S_EST_NETPROFIT(E645,行业估值!$E$6,deadline)/100000000))</f>
        <v>3.5782545454545458</v>
      </c>
      <c r="O645" s="36">
        <f t="shared" ca="1" si="54"/>
        <v>45.178513885032821</v>
      </c>
      <c r="T645" s="64" t="s">
        <v>1355</v>
      </c>
      <c r="U645" s="64" t="s">
        <v>1356</v>
      </c>
    </row>
    <row r="646" spans="4:21">
      <c r="D646" s="45" t="str">
        <f>IF(AND(行业估值!$B$39=$G646,COUNTIF($G$2:$G$2552,$G646)&gt;=1),COUNTIF($G$2:G646,$G646),"")</f>
        <v/>
      </c>
      <c r="E646" s="65" t="str">
        <f t="shared" si="50"/>
        <v>002186.SZ</v>
      </c>
      <c r="F646" s="65" t="str">
        <f t="shared" si="51"/>
        <v>全聚德</v>
      </c>
      <c r="G646" s="34" t="str">
        <f>IF(E646="","",IF(行业估值!$C$5="申万行业",[1]!EM_S_INFO_INDUSTRY_SW2014(E646,"1"),IF(行业估值!$C$5="证监会行业",[1]!EM_S_INFO_INDUSTRY_CSRC1(E646,"1"),[1]!EM_S_INFO_INDUSTRY_EM2016(E646,"1"))))</f>
        <v>休闲、生活及专业服务</v>
      </c>
      <c r="H646" s="34" t="str">
        <f>IF(E646="","",IF($H$1="上证50",[1]!EM_S_INFO_COMPINDEX(E646,"000016"),"")&amp;IF($H$1="上证180",[1]!EM_S_INFO_COMPINDEX(E646,"000010"),"")&amp;IF($H$1="沪深300",[1]!EM_S_INFO_COMPINDEX(E646,"000300"),"")&amp;IF(AND($H$1="上证A股",RIGHT(E646,2)="SH"),"是","")&amp;IF(AND($H$1="深证A股",RIGHT(E646,2)="SZ"),"是","")&amp;IF(AND($H$1="创业板",LEFT(E646,1)-3=0),"是","")&amp;IF(AND($H$1="全部A股",E646&lt;&gt;0),"是","")&amp;IF(AND($H$1="中小板",LEFT(E646,3)="002"),"是",""))</f>
        <v>是</v>
      </c>
      <c r="I646" s="46">
        <f ca="1">IF(E646="","",IF(OR([1]!EM_S_VAL_MV(E646,deadline)="",[1]!EM_S_VAL_MV(E646,deadline)="--",[1]!EM_S_VAL_MV(E646,deadline)="null"),0,[1]!EM_S_VAL_MV(E646,deadline)/100000000))</f>
        <v>30.753856313499998</v>
      </c>
      <c r="J646" s="46">
        <f ca="1">IF(E646="","",IF(RIGHT(LEFT($J$1,6),3)="TTM",[1]!EM_S_FA_PROFIT_TTM(E646,LEFT(RIGHT($J$1,11),10),1)/100000000,[1]!EM_S_STM07_IS(E646,61,LEFT(RIGHT($J$1,5),4)&amp;"-12-31",1)/100000000))</f>
        <v>-5.9524757999999997E-2</v>
      </c>
      <c r="K646" s="36">
        <f t="shared" ca="1" si="52"/>
        <v>-516.6565534546146</v>
      </c>
      <c r="L646" s="46">
        <f ca="1">IF(E646="","",IF(ISERROR(IF(行业估值!$E$7="最新年报",[1]!EM_S_STM07_BS(E646,140,LEFT(RIGHT($L$1,5),4)&amp;"-12-31",1)/100000000,[1]!EM_S_STM07_BS(E646,140,LEFT(RIGHT($L$1,11),10),1)/100000000)),0,IF(行业估值!$E$7="最新年报",[1]!EM_S_STM07_BS(E646,140,LEFT(RIGHT($L$1,5),4)&amp;"-12-31",1)/100000000,[1]!EM_S_STM07_BS(E646,140,LEFT(RIGHT($L$1,11),10),1)/100000000)))</f>
        <v>14.997773108199999</v>
      </c>
      <c r="M646" s="36">
        <f t="shared" ca="1" si="53"/>
        <v>2.0505615128078847</v>
      </c>
      <c r="N646" s="37" t="str">
        <f ca="1">IF(E646="","",IF(ISERROR([1]!EM_S_EST_NETPROFIT(E646,行业估值!$E$6,deadline)/100000000),"-",[1]!EM_S_EST_NETPROFIT(E646,行业估值!$E$6,deadline)/100000000))</f>
        <v>-</v>
      </c>
      <c r="O646" s="36" t="str">
        <f t="shared" ca="1" si="54"/>
        <v>-</v>
      </c>
      <c r="T646" s="64" t="s">
        <v>1357</v>
      </c>
      <c r="U646" s="64" t="s">
        <v>1358</v>
      </c>
    </row>
    <row r="647" spans="4:21">
      <c r="D647" s="45" t="str">
        <f>IF(AND(行业估值!$B$39=$G647,COUNTIF($G$2:$G$2552,$G647)&gt;=1),COUNTIF($G$2:G647,$G647),"")</f>
        <v/>
      </c>
      <c r="E647" s="65" t="str">
        <f t="shared" si="50"/>
        <v>002187.SZ</v>
      </c>
      <c r="F647" s="65" t="str">
        <f t="shared" si="51"/>
        <v>广百股份</v>
      </c>
      <c r="G647" s="34" t="str">
        <f>IF(E647="","",IF(行业估值!$C$5="申万行业",[1]!EM_S_INFO_INDUSTRY_SW2014(E647,"1"),IF(行业估值!$C$5="证监会行业",[1]!EM_S_INFO_INDUSTRY_CSRC1(E647,"1"),[1]!EM_S_INFO_INDUSTRY_EM2016(E647,"1"))))</f>
        <v>商贸零售</v>
      </c>
      <c r="H647" s="34" t="str">
        <f>IF(E647="","",IF($H$1="上证50",[1]!EM_S_INFO_COMPINDEX(E647,"000016"),"")&amp;IF($H$1="上证180",[1]!EM_S_INFO_COMPINDEX(E647,"000010"),"")&amp;IF($H$1="沪深300",[1]!EM_S_INFO_COMPINDEX(E647,"000300"),"")&amp;IF(AND($H$1="上证A股",RIGHT(E647,2)="SH"),"是","")&amp;IF(AND($H$1="深证A股",RIGHT(E647,2)="SZ"),"是","")&amp;IF(AND($H$1="创业板",LEFT(E647,1)-3=0),"是","")&amp;IF(AND($H$1="全部A股",E647&lt;&gt;0),"是","")&amp;IF(AND($H$1="中小板",LEFT(E647,3)="002"),"是",""))</f>
        <v>是</v>
      </c>
      <c r="I647" s="46">
        <f ca="1">IF(E647="","",IF(OR([1]!EM_S_VAL_MV(E647,deadline)="",[1]!EM_S_VAL_MV(E647,deadline)="--",[1]!EM_S_VAL_MV(E647,deadline)="null"),0,[1]!EM_S_VAL_MV(E647,deadline)/100000000))</f>
        <v>27.701985751199999</v>
      </c>
      <c r="J647" s="46">
        <f ca="1">IF(E647="","",IF(RIGHT(LEFT($J$1,6),3)="TTM",[1]!EM_S_FA_PROFIT_TTM(E647,LEFT(RIGHT($J$1,11),10),1)/100000000,[1]!EM_S_STM07_IS(E647,61,LEFT(RIGHT($J$1,5),4)&amp;"-12-31",1)/100000000))</f>
        <v>2.0604551645</v>
      </c>
      <c r="K647" s="36">
        <f t="shared" ca="1" si="52"/>
        <v>13.444595266367903</v>
      </c>
      <c r="L647" s="46">
        <f ca="1">IF(E647="","",IF(ISERROR(IF(行业估值!$E$7="最新年报",[1]!EM_S_STM07_BS(E647,140,LEFT(RIGHT($L$1,5),4)&amp;"-12-31",1)/100000000,[1]!EM_S_STM07_BS(E647,140,LEFT(RIGHT($L$1,11),10),1)/100000000)),0,IF(行业估值!$E$7="最新年报",[1]!EM_S_STM07_BS(E647,140,LEFT(RIGHT($L$1,5),4)&amp;"-12-31",1)/100000000,[1]!EM_S_STM07_BS(E647,140,LEFT(RIGHT($L$1,11),10),1)/100000000)))</f>
        <v>27.982416628000003</v>
      </c>
      <c r="M647" s="36">
        <f t="shared" ca="1" si="53"/>
        <v>0.98997831815142812</v>
      </c>
      <c r="N647" s="37" t="str">
        <f ca="1">IF(E647="","",IF(ISERROR([1]!EM_S_EST_NETPROFIT(E647,行业估值!$E$6,deadline)/100000000),"-",[1]!EM_S_EST_NETPROFIT(E647,行业估值!$E$6,deadline)/100000000))</f>
        <v>-</v>
      </c>
      <c r="O647" s="36" t="str">
        <f t="shared" ca="1" si="54"/>
        <v>-</v>
      </c>
      <c r="T647" s="64" t="s">
        <v>1359</v>
      </c>
      <c r="U647" s="64" t="s">
        <v>1360</v>
      </c>
    </row>
    <row r="648" spans="4:21">
      <c r="D648" s="45" t="str">
        <f>IF(AND(行业估值!$B$39=$G648,COUNTIF($G$2:$G$2552,$G648)&gt;=1),COUNTIF($G$2:G648,$G648),"")</f>
        <v/>
      </c>
      <c r="E648" s="65" t="str">
        <f t="shared" si="50"/>
        <v>002188.SZ</v>
      </c>
      <c r="F648" s="65" t="str">
        <f t="shared" si="51"/>
        <v>*ST巴士</v>
      </c>
      <c r="G648" s="34" t="str">
        <f>IF(E648="","",IF(行业估值!$C$5="申万行业",[1]!EM_S_INFO_INDUSTRY_SW2014(E648,"1"),IF(行业估值!$C$5="证监会行业",[1]!EM_S_INFO_INDUSTRY_CSRC1(E648,"1"),[1]!EM_S_INFO_INDUSTRY_EM2016(E648,"1"))))</f>
        <v>电子设备</v>
      </c>
      <c r="H648" s="34" t="str">
        <f>IF(E648="","",IF($H$1="上证50",[1]!EM_S_INFO_COMPINDEX(E648,"000016"),"")&amp;IF($H$1="上证180",[1]!EM_S_INFO_COMPINDEX(E648,"000010"),"")&amp;IF($H$1="沪深300",[1]!EM_S_INFO_COMPINDEX(E648,"000300"),"")&amp;IF(AND($H$1="上证A股",RIGHT(E648,2)="SH"),"是","")&amp;IF(AND($H$1="深证A股",RIGHT(E648,2)="SZ"),"是","")&amp;IF(AND($H$1="创业板",LEFT(E648,1)-3=0),"是","")&amp;IF(AND($H$1="全部A股",E648&lt;&gt;0),"是","")&amp;IF(AND($H$1="中小板",LEFT(E648,3)="002"),"是",""))</f>
        <v>是</v>
      </c>
      <c r="I648" s="46">
        <f ca="1">IF(E648="","",IF(OR([1]!EM_S_VAL_MV(E648,deadline)="",[1]!EM_S_VAL_MV(E648,deadline)="--",[1]!EM_S_VAL_MV(E648,deadline)="null"),0,[1]!EM_S_VAL_MV(E648,deadline)/100000000))</f>
        <v>8.2775706720000013</v>
      </c>
      <c r="J648" s="46">
        <f ca="1">IF(E648="","",IF(RIGHT(LEFT($J$1,6),3)="TTM",[1]!EM_S_FA_PROFIT_TTM(E648,LEFT(RIGHT($J$1,11),10),1)/100000000,[1]!EM_S_STM07_IS(E648,61,LEFT(RIGHT($J$1,5),4)&amp;"-12-31",1)/100000000))</f>
        <v>-1.7866472827000002</v>
      </c>
      <c r="K648" s="36">
        <f t="shared" ca="1" si="52"/>
        <v>-4.6330189244129087</v>
      </c>
      <c r="L648" s="46">
        <f ca="1">IF(E648="","",IF(ISERROR(IF(行业估值!$E$7="最新年报",[1]!EM_S_STM07_BS(E648,140,LEFT(RIGHT($L$1,5),4)&amp;"-12-31",1)/100000000,[1]!EM_S_STM07_BS(E648,140,LEFT(RIGHT($L$1,11),10),1)/100000000)),0,IF(行业估值!$E$7="最新年报",[1]!EM_S_STM07_BS(E648,140,LEFT(RIGHT($L$1,5),4)&amp;"-12-31",1)/100000000,[1]!EM_S_STM07_BS(E648,140,LEFT(RIGHT($L$1,11),10),1)/100000000)))</f>
        <v>-6.6558520203999993</v>
      </c>
      <c r="M648" s="36">
        <f t="shared" ca="1" si="53"/>
        <v>-1.2436530509737116</v>
      </c>
      <c r="N648" s="37" t="str">
        <f ca="1">IF(E648="","",IF(ISERROR([1]!EM_S_EST_NETPROFIT(E648,行业估值!$E$6,deadline)/100000000),"-",[1]!EM_S_EST_NETPROFIT(E648,行业估值!$E$6,deadline)/100000000))</f>
        <v>-</v>
      </c>
      <c r="O648" s="36" t="str">
        <f t="shared" ca="1" si="54"/>
        <v>-</v>
      </c>
      <c r="T648" s="64" t="s">
        <v>1361</v>
      </c>
      <c r="U648" s="64" t="s">
        <v>1362</v>
      </c>
    </row>
    <row r="649" spans="4:21">
      <c r="D649" s="45" t="str">
        <f>IF(AND(行业估值!$B$39=$G649,COUNTIF($G$2:$G$2552,$G649)&gt;=1),COUNTIF($G$2:G649,$G649),"")</f>
        <v/>
      </c>
      <c r="E649" s="65" t="str">
        <f t="shared" si="50"/>
        <v>002189.SZ</v>
      </c>
      <c r="F649" s="65" t="str">
        <f t="shared" si="51"/>
        <v>中光学</v>
      </c>
      <c r="G649" s="34" t="str">
        <f>IF(E649="","",IF(行业估值!$C$5="申万行业",[1]!EM_S_INFO_INDUSTRY_SW2014(E649,"1"),IF(行业估值!$C$5="证监会行业",[1]!EM_S_INFO_INDUSTRY_CSRC1(E649,"1"),[1]!EM_S_INFO_INDUSTRY_EM2016(E649,"1"))))</f>
        <v>电子设备</v>
      </c>
      <c r="H649" s="34" t="str">
        <f>IF(E649="","",IF($H$1="上证50",[1]!EM_S_INFO_COMPINDEX(E649,"000016"),"")&amp;IF($H$1="上证180",[1]!EM_S_INFO_COMPINDEX(E649,"000010"),"")&amp;IF($H$1="沪深300",[1]!EM_S_INFO_COMPINDEX(E649,"000300"),"")&amp;IF(AND($H$1="上证A股",RIGHT(E649,2)="SH"),"是","")&amp;IF(AND($H$1="深证A股",RIGHT(E649,2)="SZ"),"是","")&amp;IF(AND($H$1="创业板",LEFT(E649,1)-3=0),"是","")&amp;IF(AND($H$1="全部A股",E649&lt;&gt;0),"是","")&amp;IF(AND($H$1="中小板",LEFT(E649,3)="002"),"是",""))</f>
        <v>是</v>
      </c>
      <c r="I649" s="46">
        <f ca="1">IF(E649="","",IF(OR([1]!EM_S_VAL_MV(E649,deadline)="",[1]!EM_S_VAL_MV(E649,deadline)="--",[1]!EM_S_VAL_MV(E649,deadline)="null"),0,[1]!EM_S_VAL_MV(E649,deadline)/100000000))</f>
        <v>47.672962056099998</v>
      </c>
      <c r="J649" s="46">
        <f ca="1">IF(E649="","",IF(RIGHT(LEFT($J$1,6),3)="TTM",[1]!EM_S_FA_PROFIT_TTM(E649,LEFT(RIGHT($J$1,11),10),1)/100000000,[1]!EM_S_STM07_IS(E649,61,LEFT(RIGHT($J$1,5),4)&amp;"-12-31",1)/100000000))</f>
        <v>1.7080832443</v>
      </c>
      <c r="K649" s="36">
        <f t="shared" ca="1" si="52"/>
        <v>27.910210005974939</v>
      </c>
      <c r="L649" s="46">
        <f ca="1">IF(E649="","",IF(ISERROR(IF(行业估值!$E$7="最新年报",[1]!EM_S_STM07_BS(E649,140,LEFT(RIGHT($L$1,5),4)&amp;"-12-31",1)/100000000,[1]!EM_S_STM07_BS(E649,140,LEFT(RIGHT($L$1,11),10),1)/100000000)),0,IF(行业估值!$E$7="最新年报",[1]!EM_S_STM07_BS(E649,140,LEFT(RIGHT($L$1,5),4)&amp;"-12-31",1)/100000000,[1]!EM_S_STM07_BS(E649,140,LEFT(RIGHT($L$1,11),10),1)/100000000)))</f>
        <v>13.2808719296</v>
      </c>
      <c r="M649" s="36">
        <f t="shared" ca="1" si="53"/>
        <v>3.5895957967825862</v>
      </c>
      <c r="N649" s="37">
        <f ca="1">IF(E649="","",IF(ISERROR([1]!EM_S_EST_NETPROFIT(E649,行业估值!$E$6,deadline)/100000000),"-",[1]!EM_S_EST_NETPROFIT(E649,行业估值!$E$6,deadline)/100000000))</f>
        <v>2.0208499999999998</v>
      </c>
      <c r="O649" s="36">
        <f t="shared" ca="1" si="54"/>
        <v>23.590549549001658</v>
      </c>
      <c r="T649" s="64" t="s">
        <v>7213</v>
      </c>
      <c r="U649" s="64" t="s">
        <v>1363</v>
      </c>
    </row>
    <row r="650" spans="4:21">
      <c r="D650" s="45" t="str">
        <f>IF(AND(行业估值!$B$39=$G650,COUNTIF($G$2:$G$2552,$G650)&gt;=1),COUNTIF($G$2:G650,$G650),"")</f>
        <v/>
      </c>
      <c r="E650" s="65" t="str">
        <f t="shared" si="50"/>
        <v>002190.SZ</v>
      </c>
      <c r="F650" s="65" t="str">
        <f t="shared" si="51"/>
        <v>*ST集成</v>
      </c>
      <c r="G650" s="34" t="str">
        <f>IF(E650="","",IF(行业估值!$C$5="申万行业",[1]!EM_S_INFO_INDUSTRY_SW2014(E650,"1"),IF(行业估值!$C$5="证监会行业",[1]!EM_S_INFO_INDUSTRY_CSRC1(E650,"1"),[1]!EM_S_INFO_INDUSTRY_EM2016(E650,"1"))))</f>
        <v>电气设备</v>
      </c>
      <c r="H650" s="34" t="str">
        <f>IF(E650="","",IF($H$1="上证50",[1]!EM_S_INFO_COMPINDEX(E650,"000016"),"")&amp;IF($H$1="上证180",[1]!EM_S_INFO_COMPINDEX(E650,"000010"),"")&amp;IF($H$1="沪深300",[1]!EM_S_INFO_COMPINDEX(E650,"000300"),"")&amp;IF(AND($H$1="上证A股",RIGHT(E650,2)="SH"),"是","")&amp;IF(AND($H$1="深证A股",RIGHT(E650,2)="SZ"),"是","")&amp;IF(AND($H$1="创业板",LEFT(E650,1)-3=0),"是","")&amp;IF(AND($H$1="全部A股",E650&lt;&gt;0),"是","")&amp;IF(AND($H$1="中小板",LEFT(E650,3)="002"),"是",""))</f>
        <v>是</v>
      </c>
      <c r="I650" s="46">
        <f ca="1">IF(E650="","",IF(OR([1]!EM_S_VAL_MV(E650,deadline)="",[1]!EM_S_VAL_MV(E650,deadline)="--",[1]!EM_S_VAL_MV(E650,deadline)="null"),0,[1]!EM_S_VAL_MV(E650,deadline)/100000000))</f>
        <v>71.100155782599998</v>
      </c>
      <c r="J650" s="46">
        <f ca="1">IF(E650="","",IF(RIGHT(LEFT($J$1,6),3)="TTM",[1]!EM_S_FA_PROFIT_TTM(E650,LEFT(RIGHT($J$1,11),10),1)/100000000,[1]!EM_S_STM07_IS(E650,61,LEFT(RIGHT($J$1,5),4)&amp;"-12-31",1)/100000000))</f>
        <v>2.9920437887999998</v>
      </c>
      <c r="K650" s="36">
        <f t="shared" ca="1" si="52"/>
        <v>23.763073270767769</v>
      </c>
      <c r="L650" s="46">
        <f ca="1">IF(E650="","",IF(ISERROR(IF(行业估值!$E$7="最新年报",[1]!EM_S_STM07_BS(E650,140,LEFT(RIGHT($L$1,5),4)&amp;"-12-31",1)/100000000,[1]!EM_S_STM07_BS(E650,140,LEFT(RIGHT($L$1,11),10),1)/100000000)),0,IF(行业估值!$E$7="最新年报",[1]!EM_S_STM07_BS(E650,140,LEFT(RIGHT($L$1,5),4)&amp;"-12-31",1)/100000000,[1]!EM_S_STM07_BS(E650,140,LEFT(RIGHT($L$1,11),10),1)/100000000)))</f>
        <v>24.176242076399998</v>
      </c>
      <c r="M650" s="36">
        <f t="shared" ca="1" si="53"/>
        <v>2.940910152947446</v>
      </c>
      <c r="N650" s="37" t="str">
        <f ca="1">IF(E650="","",IF(ISERROR([1]!EM_S_EST_NETPROFIT(E650,行业估值!$E$6,deadline)/100000000),"-",[1]!EM_S_EST_NETPROFIT(E650,行业估值!$E$6,deadline)/100000000))</f>
        <v>-</v>
      </c>
      <c r="O650" s="36" t="str">
        <f t="shared" ca="1" si="54"/>
        <v>-</v>
      </c>
      <c r="T650" s="64" t="s">
        <v>1364</v>
      </c>
      <c r="U650" s="64" t="s">
        <v>1365</v>
      </c>
    </row>
    <row r="651" spans="4:21">
      <c r="D651" s="45" t="str">
        <f>IF(AND(行业估值!$B$39=$G651,COUNTIF($G$2:$G$2552,$G651)&gt;=1),COUNTIF($G$2:G651,$G651),"")</f>
        <v/>
      </c>
      <c r="E651" s="65" t="str">
        <f t="shared" si="50"/>
        <v>002191.SZ</v>
      </c>
      <c r="F651" s="65" t="str">
        <f t="shared" si="51"/>
        <v>劲嘉股份</v>
      </c>
      <c r="G651" s="34" t="str">
        <f>IF(E651="","",IF(行业估值!$C$5="申万行业",[1]!EM_S_INFO_INDUSTRY_SW2014(E651,"1"),IF(行业估值!$C$5="证监会行业",[1]!EM_S_INFO_INDUSTRY_CSRC1(E651,"1"),[1]!EM_S_INFO_INDUSTRY_EM2016(E651,"1"))))</f>
        <v>轻工制造</v>
      </c>
      <c r="H651" s="34" t="str">
        <f>IF(E651="","",IF($H$1="上证50",[1]!EM_S_INFO_COMPINDEX(E651,"000016"),"")&amp;IF($H$1="上证180",[1]!EM_S_INFO_COMPINDEX(E651,"000010"),"")&amp;IF($H$1="沪深300",[1]!EM_S_INFO_COMPINDEX(E651,"000300"),"")&amp;IF(AND($H$1="上证A股",RIGHT(E651,2)="SH"),"是","")&amp;IF(AND($H$1="深证A股",RIGHT(E651,2)="SZ"),"是","")&amp;IF(AND($H$1="创业板",LEFT(E651,1)-3=0),"是","")&amp;IF(AND($H$1="全部A股",E651&lt;&gt;0),"是","")&amp;IF(AND($H$1="中小板",LEFT(E651,3)="002"),"是",""))</f>
        <v>是</v>
      </c>
      <c r="I651" s="46">
        <f ca="1">IF(E651="","",IF(OR([1]!EM_S_VAL_MV(E651,deadline)="",[1]!EM_S_VAL_MV(E651,deadline)="--",[1]!EM_S_VAL_MV(E651,deadline)="null"),0,[1]!EM_S_VAL_MV(E651,deadline)/100000000))</f>
        <v>164.65143857999999</v>
      </c>
      <c r="J651" s="46">
        <f ca="1">IF(E651="","",IF(RIGHT(LEFT($J$1,6),3)="TTM",[1]!EM_S_FA_PROFIT_TTM(E651,LEFT(RIGHT($J$1,11),10),1)/100000000,[1]!EM_S_STM07_IS(E651,61,LEFT(RIGHT($J$1,5),4)&amp;"-12-31",1)/100000000))</f>
        <v>9.4293034012000003</v>
      </c>
      <c r="K651" s="36">
        <f t="shared" ca="1" si="52"/>
        <v>17.461675754228672</v>
      </c>
      <c r="L651" s="46">
        <f ca="1">IF(E651="","",IF(ISERROR(IF(行业估值!$E$7="最新年报",[1]!EM_S_STM07_BS(E651,140,LEFT(RIGHT($L$1,5),4)&amp;"-12-31",1)/100000000,[1]!EM_S_STM07_BS(E651,140,LEFT(RIGHT($L$1,11),10),1)/100000000)),0,IF(行业估值!$E$7="最新年报",[1]!EM_S_STM07_BS(E651,140,LEFT(RIGHT($L$1,5),4)&amp;"-12-31",1)/100000000,[1]!EM_S_STM07_BS(E651,140,LEFT(RIGHT($L$1,11),10),1)/100000000)))</f>
        <v>67.145212485000002</v>
      </c>
      <c r="M651" s="36">
        <f t="shared" ca="1" si="53"/>
        <v>2.4521694471781221</v>
      </c>
      <c r="N651" s="37">
        <f ca="1">IF(E651="","",IF(ISERROR([1]!EM_S_EST_NETPROFIT(E651,行业估值!$E$6,deadline)/100000000),"-",[1]!EM_S_EST_NETPROFIT(E651,行业估值!$E$6,deadline)/100000000))</f>
        <v>8.9119923076923069</v>
      </c>
      <c r="O651" s="36">
        <f t="shared" ca="1" si="54"/>
        <v>18.475267133913768</v>
      </c>
      <c r="T651" s="64" t="s">
        <v>1366</v>
      </c>
      <c r="U651" s="64" t="s">
        <v>1367</v>
      </c>
    </row>
    <row r="652" spans="4:21">
      <c r="D652" s="45">
        <f>IF(AND(行业估值!$B$39=$G652,COUNTIF($G$2:$G$2552,$G652)&gt;=1),COUNTIF($G$2:G652,$G652),"")</f>
        <v>39</v>
      </c>
      <c r="E652" s="65" t="str">
        <f t="shared" si="50"/>
        <v>002192.SZ</v>
      </c>
      <c r="F652" s="65" t="str">
        <f t="shared" si="51"/>
        <v>融捷股份</v>
      </c>
      <c r="G652" s="34" t="str">
        <f>IF(E652="","",IF(行业估值!$C$5="申万行业",[1]!EM_S_INFO_INDUSTRY_SW2014(E652,"1"),IF(行业估值!$C$5="证监会行业",[1]!EM_S_INFO_INDUSTRY_CSRC1(E652,"1"),[1]!EM_S_INFO_INDUSTRY_EM2016(E652,"1"))))</f>
        <v>机械设备</v>
      </c>
      <c r="H652" s="34" t="str">
        <f>IF(E652="","",IF($H$1="上证50",[1]!EM_S_INFO_COMPINDEX(E652,"000016"),"")&amp;IF($H$1="上证180",[1]!EM_S_INFO_COMPINDEX(E652,"000010"),"")&amp;IF($H$1="沪深300",[1]!EM_S_INFO_COMPINDEX(E652,"000300"),"")&amp;IF(AND($H$1="上证A股",RIGHT(E652,2)="SH"),"是","")&amp;IF(AND($H$1="深证A股",RIGHT(E652,2)="SZ"),"是","")&amp;IF(AND($H$1="创业板",LEFT(E652,1)-3=0),"是","")&amp;IF(AND($H$1="全部A股",E652&lt;&gt;0),"是","")&amp;IF(AND($H$1="中小板",LEFT(E652,3)="002"),"是",""))</f>
        <v>是</v>
      </c>
      <c r="I652" s="46">
        <f ca="1">IF(E652="","",IF(OR([1]!EM_S_VAL_MV(E652,deadline)="",[1]!EM_S_VAL_MV(E652,deadline)="--",[1]!EM_S_VAL_MV(E652,deadline)="null"),0,[1]!EM_S_VAL_MV(E652,deadline)/100000000))</f>
        <v>47.698660791099996</v>
      </c>
      <c r="J652" s="46">
        <f ca="1">IF(E652="","",IF(RIGHT(LEFT($J$1,6),3)="TTM",[1]!EM_S_FA_PROFIT_TTM(E652,LEFT(RIGHT($J$1,11),10),1)/100000000,[1]!EM_S_STM07_IS(E652,61,LEFT(RIGHT($J$1,5),4)&amp;"-12-31",1)/100000000))</f>
        <v>-0.45030483369999996</v>
      </c>
      <c r="K652" s="36">
        <f t="shared" ca="1" si="52"/>
        <v>-105.92526933183574</v>
      </c>
      <c r="L652" s="46">
        <f ca="1">IF(E652="","",IF(ISERROR(IF(行业估值!$E$7="最新年报",[1]!EM_S_STM07_BS(E652,140,LEFT(RIGHT($L$1,5),4)&amp;"-12-31",1)/100000000,[1]!EM_S_STM07_BS(E652,140,LEFT(RIGHT($L$1,11),10),1)/100000000)),0,IF(行业估值!$E$7="最新年报",[1]!EM_S_STM07_BS(E652,140,LEFT(RIGHT($L$1,5),4)&amp;"-12-31",1)/100000000,[1]!EM_S_STM07_BS(E652,140,LEFT(RIGHT($L$1,11),10),1)/100000000)))</f>
        <v>7.1778378446</v>
      </c>
      <c r="M652" s="36">
        <f t="shared" ca="1" si="53"/>
        <v>6.6452686482719097</v>
      </c>
      <c r="N652" s="37" t="str">
        <f ca="1">IF(E652="","",IF(ISERROR([1]!EM_S_EST_NETPROFIT(E652,行业估值!$E$6,deadline)/100000000),"-",[1]!EM_S_EST_NETPROFIT(E652,行业估值!$E$6,deadline)/100000000))</f>
        <v>-</v>
      </c>
      <c r="O652" s="36" t="str">
        <f t="shared" ca="1" si="54"/>
        <v>-</v>
      </c>
      <c r="T652" s="64" t="s">
        <v>1368</v>
      </c>
      <c r="U652" s="64" t="s">
        <v>1369</v>
      </c>
    </row>
    <row r="653" spans="4:21">
      <c r="D653" s="45" t="str">
        <f>IF(AND(行业估值!$B$39=$G653,COUNTIF($G$2:$G$2552,$G653)&gt;=1),COUNTIF($G$2:G653,$G653),"")</f>
        <v/>
      </c>
      <c r="E653" s="65" t="str">
        <f t="shared" si="50"/>
        <v>002193.SZ</v>
      </c>
      <c r="F653" s="65" t="str">
        <f t="shared" si="51"/>
        <v>如意集团</v>
      </c>
      <c r="G653" s="34" t="str">
        <f>IF(E653="","",IF(行业估值!$C$5="申万行业",[1]!EM_S_INFO_INDUSTRY_SW2014(E653,"1"),IF(行业估值!$C$5="证监会行业",[1]!EM_S_INFO_INDUSTRY_CSRC1(E653,"1"),[1]!EM_S_INFO_INDUSTRY_EM2016(E653,"1"))))</f>
        <v>纺织服装</v>
      </c>
      <c r="H653" s="34" t="str">
        <f>IF(E653="","",IF($H$1="上证50",[1]!EM_S_INFO_COMPINDEX(E653,"000016"),"")&amp;IF($H$1="上证180",[1]!EM_S_INFO_COMPINDEX(E653,"000010"),"")&amp;IF($H$1="沪深300",[1]!EM_S_INFO_COMPINDEX(E653,"000300"),"")&amp;IF(AND($H$1="上证A股",RIGHT(E653,2)="SH"),"是","")&amp;IF(AND($H$1="深证A股",RIGHT(E653,2)="SZ"),"是","")&amp;IF(AND($H$1="创业板",LEFT(E653,1)-3=0),"是","")&amp;IF(AND($H$1="全部A股",E653&lt;&gt;0),"是","")&amp;IF(AND($H$1="中小板",LEFT(E653,3)="002"),"是",""))</f>
        <v>是</v>
      </c>
      <c r="I653" s="46">
        <f ca="1">IF(E653="","",IF(OR([1]!EM_S_VAL_MV(E653,deadline)="",[1]!EM_S_VAL_MV(E653,deadline)="--",[1]!EM_S_VAL_MV(E653,deadline)="null"),0,[1]!EM_S_VAL_MV(E653,deadline)/100000000))</f>
        <v>20.518499120000001</v>
      </c>
      <c r="J653" s="46">
        <f ca="1">IF(E653="","",IF(RIGHT(LEFT($J$1,6),3)="TTM",[1]!EM_S_FA_PROFIT_TTM(E653,LEFT(RIGHT($J$1,11),10),1)/100000000,[1]!EM_S_STM07_IS(E653,61,LEFT(RIGHT($J$1,5),4)&amp;"-12-31",1)/100000000))</f>
        <v>1.1477977804000001</v>
      </c>
      <c r="K653" s="36">
        <f t="shared" ca="1" si="52"/>
        <v>17.876405992743283</v>
      </c>
      <c r="L653" s="46">
        <f ca="1">IF(E653="","",IF(ISERROR(IF(行业估值!$E$7="最新年报",[1]!EM_S_STM07_BS(E653,140,LEFT(RIGHT($L$1,5),4)&amp;"-12-31",1)/100000000,[1]!EM_S_STM07_BS(E653,140,LEFT(RIGHT($L$1,11),10),1)/100000000)),0,IF(行业估值!$E$7="最新年报",[1]!EM_S_STM07_BS(E653,140,LEFT(RIGHT($L$1,5),4)&amp;"-12-31",1)/100000000,[1]!EM_S_STM07_BS(E653,140,LEFT(RIGHT($L$1,11),10),1)/100000000)))</f>
        <v>26.633398612600001</v>
      </c>
      <c r="M653" s="36">
        <f t="shared" ca="1" si="53"/>
        <v>0.77040483711654062</v>
      </c>
      <c r="N653" s="37">
        <f ca="1">IF(E653="","",IF(ISERROR([1]!EM_S_EST_NETPROFIT(E653,行业估值!$E$6,deadline)/100000000),"-",[1]!EM_S_EST_NETPROFIT(E653,行业估值!$E$6,deadline)/100000000))</f>
        <v>1.5</v>
      </c>
      <c r="O653" s="36">
        <f t="shared" ca="1" si="54"/>
        <v>13.678999413333335</v>
      </c>
      <c r="T653" s="64" t="s">
        <v>1370</v>
      </c>
      <c r="U653" s="64" t="s">
        <v>1371</v>
      </c>
    </row>
    <row r="654" spans="4:21">
      <c r="D654" s="45" t="str">
        <f>IF(AND(行业估值!$B$39=$G654,COUNTIF($G$2:$G$2552,$G654)&gt;=1),COUNTIF($G$2:G654,$G654),"")</f>
        <v/>
      </c>
      <c r="E654" s="65" t="str">
        <f t="shared" si="50"/>
        <v>002194.SZ</v>
      </c>
      <c r="F654" s="65" t="str">
        <f t="shared" si="51"/>
        <v>武汉凡谷</v>
      </c>
      <c r="G654" s="34" t="str">
        <f>IF(E654="","",IF(行业估值!$C$5="申万行业",[1]!EM_S_INFO_INDUSTRY_SW2014(E654,"1"),IF(行业估值!$C$5="证监会行业",[1]!EM_S_INFO_INDUSTRY_CSRC1(E654,"1"),[1]!EM_S_INFO_INDUSTRY_EM2016(E654,"1"))))</f>
        <v>信息技术</v>
      </c>
      <c r="H654" s="34" t="str">
        <f>IF(E654="","",IF($H$1="上证50",[1]!EM_S_INFO_COMPINDEX(E654,"000016"),"")&amp;IF($H$1="上证180",[1]!EM_S_INFO_COMPINDEX(E654,"000010"),"")&amp;IF($H$1="沪深300",[1]!EM_S_INFO_COMPINDEX(E654,"000300"),"")&amp;IF(AND($H$1="上证A股",RIGHT(E654,2)="SH"),"是","")&amp;IF(AND($H$1="深证A股",RIGHT(E654,2)="SZ"),"是","")&amp;IF(AND($H$1="创业板",LEFT(E654,1)-3=0),"是","")&amp;IF(AND($H$1="全部A股",E654&lt;&gt;0),"是","")&amp;IF(AND($H$1="中小板",LEFT(E654,3)="002"),"是",""))</f>
        <v>是</v>
      </c>
      <c r="I654" s="46">
        <f ca="1">IF(E654="","",IF(OR([1]!EM_S_VAL_MV(E654,deadline)="",[1]!EM_S_VAL_MV(E654,deadline)="--",[1]!EM_S_VAL_MV(E654,deadline)="null"),0,[1]!EM_S_VAL_MV(E654,deadline)/100000000))</f>
        <v>106.2143747082</v>
      </c>
      <c r="J654" s="46">
        <f ca="1">IF(E654="","",IF(RIGHT(LEFT($J$1,6),3)="TTM",[1]!EM_S_FA_PROFIT_TTM(E654,LEFT(RIGHT($J$1,11),10),1)/100000000,[1]!EM_S_STM07_IS(E654,61,LEFT(RIGHT($J$1,5),4)&amp;"-12-31",1)/100000000))</f>
        <v>3.5935402922000002</v>
      </c>
      <c r="K654" s="36">
        <f t="shared" ca="1" si="52"/>
        <v>29.557029021977247</v>
      </c>
      <c r="L654" s="46">
        <f ca="1">IF(E654="","",IF(ISERROR(IF(行业估值!$E$7="最新年报",[1]!EM_S_STM07_BS(E654,140,LEFT(RIGHT($L$1,5),4)&amp;"-12-31",1)/100000000,[1]!EM_S_STM07_BS(E654,140,LEFT(RIGHT($L$1,11),10),1)/100000000)),0,IF(行业估值!$E$7="最新年报",[1]!EM_S_STM07_BS(E654,140,LEFT(RIGHT($L$1,5),4)&amp;"-12-31",1)/100000000,[1]!EM_S_STM07_BS(E654,140,LEFT(RIGHT($L$1,11),10),1)/100000000)))</f>
        <v>17.223906906</v>
      </c>
      <c r="M654" s="36">
        <f t="shared" ca="1" si="53"/>
        <v>6.1666830462953737</v>
      </c>
      <c r="N654" s="37">
        <f ca="1">IF(E654="","",IF(ISERROR([1]!EM_S_EST_NETPROFIT(E654,行业估值!$E$6,deadline)/100000000),"-",[1]!EM_S_EST_NETPROFIT(E654,行业估值!$E$6,deadline)/100000000))</f>
        <v>1.47</v>
      </c>
      <c r="O654" s="36">
        <f t="shared" ca="1" si="54"/>
        <v>72.254676672244898</v>
      </c>
      <c r="T654" s="64" t="s">
        <v>7214</v>
      </c>
      <c r="U654" s="64" t="s">
        <v>1372</v>
      </c>
    </row>
    <row r="655" spans="4:21">
      <c r="D655" s="45" t="str">
        <f>IF(AND(行业估值!$B$39=$G655,COUNTIF($G$2:$G$2552,$G655)&gt;=1),COUNTIF($G$2:G655,$G655),"")</f>
        <v/>
      </c>
      <c r="E655" s="65" t="str">
        <f t="shared" si="50"/>
        <v>002195.SZ</v>
      </c>
      <c r="F655" s="65" t="str">
        <f t="shared" si="51"/>
        <v>二三四五</v>
      </c>
      <c r="G655" s="34" t="str">
        <f>IF(E655="","",IF(行业估值!$C$5="申万行业",[1]!EM_S_INFO_INDUSTRY_SW2014(E655,"1"),IF(行业估值!$C$5="证监会行业",[1]!EM_S_INFO_INDUSTRY_CSRC1(E655,"1"),[1]!EM_S_INFO_INDUSTRY_EM2016(E655,"1"))))</f>
        <v>互联网</v>
      </c>
      <c r="H655" s="34" t="str">
        <f>IF(E655="","",IF($H$1="上证50",[1]!EM_S_INFO_COMPINDEX(E655,"000016"),"")&amp;IF($H$1="上证180",[1]!EM_S_INFO_COMPINDEX(E655,"000010"),"")&amp;IF($H$1="沪深300",[1]!EM_S_INFO_COMPINDEX(E655,"000300"),"")&amp;IF(AND($H$1="上证A股",RIGHT(E655,2)="SH"),"是","")&amp;IF(AND($H$1="深证A股",RIGHT(E655,2)="SZ"),"是","")&amp;IF(AND($H$1="创业板",LEFT(E655,1)-3=0),"是","")&amp;IF(AND($H$1="全部A股",E655&lt;&gt;0),"是","")&amp;IF(AND($H$1="中小板",LEFT(E655,3)="002"),"是",""))</f>
        <v>是</v>
      </c>
      <c r="I655" s="46">
        <f ca="1">IF(E655="","",IF(OR([1]!EM_S_VAL_MV(E655,deadline)="",[1]!EM_S_VAL_MV(E655,deadline)="--",[1]!EM_S_VAL_MV(E655,deadline)="null"),0,[1]!EM_S_VAL_MV(E655,deadline)/100000000))</f>
        <v>174.26691783859999</v>
      </c>
      <c r="J655" s="46">
        <f ca="1">IF(E655="","",IF(RIGHT(LEFT($J$1,6),3)="TTM",[1]!EM_S_FA_PROFIT_TTM(E655,LEFT(RIGHT($J$1,11),10),1)/100000000,[1]!EM_S_STM07_IS(E655,61,LEFT(RIGHT($J$1,5),4)&amp;"-12-31",1)/100000000))</f>
        <v>10.913313025599999</v>
      </c>
      <c r="K655" s="36">
        <f t="shared" ca="1" si="52"/>
        <v>15.968287304671996</v>
      </c>
      <c r="L655" s="46">
        <f ca="1">IF(E655="","",IF(ISERROR(IF(行业估值!$E$7="最新年报",[1]!EM_S_STM07_BS(E655,140,LEFT(RIGHT($L$1,5),4)&amp;"-12-31",1)/100000000,[1]!EM_S_STM07_BS(E655,140,LEFT(RIGHT($L$1,11),10),1)/100000000)),0,IF(行业估值!$E$7="最新年报",[1]!EM_S_STM07_BS(E655,140,LEFT(RIGHT($L$1,5),4)&amp;"-12-31",1)/100000000,[1]!EM_S_STM07_BS(E655,140,LEFT(RIGHT($L$1,11),10),1)/100000000)))</f>
        <v>99.930125997800005</v>
      </c>
      <c r="M655" s="36">
        <f t="shared" ca="1" si="53"/>
        <v>1.7438877025176225</v>
      </c>
      <c r="N655" s="37" t="str">
        <f ca="1">IF(E655="","",IF(ISERROR([1]!EM_S_EST_NETPROFIT(E655,行业估值!$E$6,deadline)/100000000),"-",[1]!EM_S_EST_NETPROFIT(E655,行业估值!$E$6,deadline)/100000000))</f>
        <v>-</v>
      </c>
      <c r="O655" s="36" t="str">
        <f t="shared" ca="1" si="54"/>
        <v>-</v>
      </c>
      <c r="T655" s="64" t="s">
        <v>1373</v>
      </c>
      <c r="U655" s="64" t="s">
        <v>1374</v>
      </c>
    </row>
    <row r="656" spans="4:21">
      <c r="D656" s="45" t="str">
        <f>IF(AND(行业估值!$B$39=$G656,COUNTIF($G$2:$G$2552,$G656)&gt;=1),COUNTIF($G$2:G656,$G656),"")</f>
        <v/>
      </c>
      <c r="E656" s="65" t="str">
        <f t="shared" si="50"/>
        <v>002196.SZ</v>
      </c>
      <c r="F656" s="65" t="str">
        <f t="shared" si="51"/>
        <v>方正电机</v>
      </c>
      <c r="G656" s="34" t="str">
        <f>IF(E656="","",IF(行业估值!$C$5="申万行业",[1]!EM_S_INFO_INDUSTRY_SW2014(E656,"1"),IF(行业估值!$C$5="证监会行业",[1]!EM_S_INFO_INDUSTRY_CSRC1(E656,"1"),[1]!EM_S_INFO_INDUSTRY_EM2016(E656,"1"))))</f>
        <v>电气设备</v>
      </c>
      <c r="H656" s="34" t="str">
        <f>IF(E656="","",IF($H$1="上证50",[1]!EM_S_INFO_COMPINDEX(E656,"000016"),"")&amp;IF($H$1="上证180",[1]!EM_S_INFO_COMPINDEX(E656,"000010"),"")&amp;IF($H$1="沪深300",[1]!EM_S_INFO_COMPINDEX(E656,"000300"),"")&amp;IF(AND($H$1="上证A股",RIGHT(E656,2)="SH"),"是","")&amp;IF(AND($H$1="深证A股",RIGHT(E656,2)="SZ"),"是","")&amp;IF(AND($H$1="创业板",LEFT(E656,1)-3=0),"是","")&amp;IF(AND($H$1="全部A股",E656&lt;&gt;0),"是","")&amp;IF(AND($H$1="中小板",LEFT(E656,3)="002"),"是",""))</f>
        <v>是</v>
      </c>
      <c r="I656" s="46">
        <f ca="1">IF(E656="","",IF(OR([1]!EM_S_VAL_MV(E656,deadline)="",[1]!EM_S_VAL_MV(E656,deadline)="--",[1]!EM_S_VAL_MV(E656,deadline)="null"),0,[1]!EM_S_VAL_MV(E656,deadline)/100000000))</f>
        <v>22.263009175000001</v>
      </c>
      <c r="J656" s="46">
        <f ca="1">IF(E656="","",IF(RIGHT(LEFT($J$1,6),3)="TTM",[1]!EM_S_FA_PROFIT_TTM(E656,LEFT(RIGHT($J$1,11),10),1)/100000000,[1]!EM_S_STM07_IS(E656,61,LEFT(RIGHT($J$1,5),4)&amp;"-12-31",1)/100000000))</f>
        <v>-4.8482571083999995</v>
      </c>
      <c r="K656" s="36">
        <f t="shared" ca="1" si="52"/>
        <v>-4.5919613331618754</v>
      </c>
      <c r="L656" s="46">
        <f ca="1">IF(E656="","",IF(ISERROR(IF(行业估值!$E$7="最新年报",[1]!EM_S_STM07_BS(E656,140,LEFT(RIGHT($L$1,5),4)&amp;"-12-31",1)/100000000,[1]!EM_S_STM07_BS(E656,140,LEFT(RIGHT($L$1,11),10),1)/100000000)),0,IF(行业估值!$E$7="最新年报",[1]!EM_S_STM07_BS(E656,140,LEFT(RIGHT($L$1,5),4)&amp;"-12-31",1)/100000000,[1]!EM_S_STM07_BS(E656,140,LEFT(RIGHT($L$1,11),10),1)/100000000)))</f>
        <v>21.116324595999998</v>
      </c>
      <c r="M656" s="36">
        <f t="shared" ca="1" si="53"/>
        <v>1.0543032275236579</v>
      </c>
      <c r="N656" s="37">
        <f ca="1">IF(E656="","",IF(ISERROR([1]!EM_S_EST_NETPROFIT(E656,行业估值!$E$6,deadline)/100000000),"-",[1]!EM_S_EST_NETPROFIT(E656,行业估值!$E$6,deadline)/100000000))</f>
        <v>0.56799999999999995</v>
      </c>
      <c r="O656" s="36">
        <f t="shared" ca="1" si="54"/>
        <v>39.195438688380285</v>
      </c>
      <c r="T656" s="64" t="s">
        <v>1375</v>
      </c>
      <c r="U656" s="64" t="s">
        <v>1376</v>
      </c>
    </row>
    <row r="657" spans="4:21">
      <c r="D657" s="45" t="str">
        <f>IF(AND(行业估值!$B$39=$G657,COUNTIF($G$2:$G$2552,$G657)&gt;=1),COUNTIF($G$2:G657,$G657),"")</f>
        <v/>
      </c>
      <c r="E657" s="65" t="str">
        <f t="shared" si="50"/>
        <v>002197.SZ</v>
      </c>
      <c r="F657" s="65" t="str">
        <f t="shared" si="51"/>
        <v>证通电子</v>
      </c>
      <c r="G657" s="34" t="str">
        <f>IF(E657="","",IF(行业估值!$C$5="申万行业",[1]!EM_S_INFO_INDUSTRY_SW2014(E657,"1"),IF(行业估值!$C$5="证监会行业",[1]!EM_S_INFO_INDUSTRY_CSRC1(E657,"1"),[1]!EM_S_INFO_INDUSTRY_EM2016(E657,"1"))))</f>
        <v>信息技术</v>
      </c>
      <c r="H657" s="34" t="str">
        <f>IF(E657="","",IF($H$1="上证50",[1]!EM_S_INFO_COMPINDEX(E657,"000016"),"")&amp;IF($H$1="上证180",[1]!EM_S_INFO_COMPINDEX(E657,"000010"),"")&amp;IF($H$1="沪深300",[1]!EM_S_INFO_COMPINDEX(E657,"000300"),"")&amp;IF(AND($H$1="上证A股",RIGHT(E657,2)="SH"),"是","")&amp;IF(AND($H$1="深证A股",RIGHT(E657,2)="SZ"),"是","")&amp;IF(AND($H$1="创业板",LEFT(E657,1)-3=0),"是","")&amp;IF(AND($H$1="全部A股",E657&lt;&gt;0),"是","")&amp;IF(AND($H$1="中小板",LEFT(E657,3)="002"),"是",""))</f>
        <v>是</v>
      </c>
      <c r="I657" s="46">
        <f ca="1">IF(E657="","",IF(OR([1]!EM_S_VAL_MV(E657,deadline)="",[1]!EM_S_VAL_MV(E657,deadline)="--",[1]!EM_S_VAL_MV(E657,deadline)="null"),0,[1]!EM_S_VAL_MV(E657,deadline)/100000000))</f>
        <v>37.554941509199999</v>
      </c>
      <c r="J657" s="46">
        <f ca="1">IF(E657="","",IF(RIGHT(LEFT($J$1,6),3)="TTM",[1]!EM_S_FA_PROFIT_TTM(E657,LEFT(RIGHT($J$1,11),10),1)/100000000,[1]!EM_S_STM07_IS(E657,61,LEFT(RIGHT($J$1,5),4)&amp;"-12-31",1)/100000000))</f>
        <v>-2.7005059762000001</v>
      </c>
      <c r="K657" s="36">
        <f t="shared" ca="1" si="52"/>
        <v>-13.906631512826792</v>
      </c>
      <c r="L657" s="46">
        <f ca="1">IF(E657="","",IF(ISERROR(IF(行业估值!$E$7="最新年报",[1]!EM_S_STM07_BS(E657,140,LEFT(RIGHT($L$1,5),4)&amp;"-12-31",1)/100000000,[1]!EM_S_STM07_BS(E657,140,LEFT(RIGHT($L$1,11),10),1)/100000000)),0,IF(行业估值!$E$7="最新年报",[1]!EM_S_STM07_BS(E657,140,LEFT(RIGHT($L$1,5),4)&amp;"-12-31",1)/100000000,[1]!EM_S_STM07_BS(E657,140,LEFT(RIGHT($L$1,11),10),1)/100000000)))</f>
        <v>23.940501951599998</v>
      </c>
      <c r="M657" s="36">
        <f t="shared" ca="1" si="53"/>
        <v>1.5686781164874497</v>
      </c>
      <c r="N657" s="37">
        <f ca="1">IF(E657="","",IF(ISERROR([1]!EM_S_EST_NETPROFIT(E657,行业估值!$E$6,deadline)/100000000),"-",[1]!EM_S_EST_NETPROFIT(E657,行业估值!$E$6,deadline)/100000000))</f>
        <v>0.36</v>
      </c>
      <c r="O657" s="36">
        <f t="shared" ca="1" si="54"/>
        <v>104.31928197000001</v>
      </c>
      <c r="T657" s="64" t="s">
        <v>1377</v>
      </c>
      <c r="U657" s="64" t="s">
        <v>1378</v>
      </c>
    </row>
    <row r="658" spans="4:21">
      <c r="D658" s="45" t="str">
        <f>IF(AND(行业估值!$B$39=$G658,COUNTIF($G$2:$G$2552,$G658)&gt;=1),COUNTIF($G$2:G658,$G658),"")</f>
        <v/>
      </c>
      <c r="E658" s="65" t="str">
        <f t="shared" si="50"/>
        <v>002198.SZ</v>
      </c>
      <c r="F658" s="65" t="str">
        <f t="shared" si="51"/>
        <v>嘉应制药</v>
      </c>
      <c r="G658" s="34" t="str">
        <f>IF(E658="","",IF(行业估值!$C$5="申万行业",[1]!EM_S_INFO_INDUSTRY_SW2014(E658,"1"),IF(行业估值!$C$5="证监会行业",[1]!EM_S_INFO_INDUSTRY_CSRC1(E658,"1"),[1]!EM_S_INFO_INDUSTRY_EM2016(E658,"1"))))</f>
        <v>医药生物</v>
      </c>
      <c r="H658" s="34" t="str">
        <f>IF(E658="","",IF($H$1="上证50",[1]!EM_S_INFO_COMPINDEX(E658,"000016"),"")&amp;IF($H$1="上证180",[1]!EM_S_INFO_COMPINDEX(E658,"000010"),"")&amp;IF($H$1="沪深300",[1]!EM_S_INFO_COMPINDEX(E658,"000300"),"")&amp;IF(AND($H$1="上证A股",RIGHT(E658,2)="SH"),"是","")&amp;IF(AND($H$1="深证A股",RIGHT(E658,2)="SZ"),"是","")&amp;IF(AND($H$1="创业板",LEFT(E658,1)-3=0),"是","")&amp;IF(AND($H$1="全部A股",E658&lt;&gt;0),"是","")&amp;IF(AND($H$1="中小板",LEFT(E658,3)="002"),"是",""))</f>
        <v>是</v>
      </c>
      <c r="I658" s="46">
        <f ca="1">IF(E658="","",IF(OR([1]!EM_S_VAL_MV(E658,deadline)="",[1]!EM_S_VAL_MV(E658,deadline)="--",[1]!EM_S_VAL_MV(E658,deadline)="null"),0,[1]!EM_S_VAL_MV(E658,deadline)/100000000))</f>
        <v>27.202527852800003</v>
      </c>
      <c r="J658" s="46">
        <f ca="1">IF(E658="","",IF(RIGHT(LEFT($J$1,6),3)="TTM",[1]!EM_S_FA_PROFIT_TTM(E658,LEFT(RIGHT($J$1,11),10),1)/100000000,[1]!EM_S_STM07_IS(E658,61,LEFT(RIGHT($J$1,5),4)&amp;"-12-31",1)/100000000))</f>
        <v>0.39572529590000005</v>
      </c>
      <c r="K658" s="36">
        <f t="shared" ca="1" si="52"/>
        <v>68.740937550967416</v>
      </c>
      <c r="L658" s="46">
        <f ca="1">IF(E658="","",IF(ISERROR(IF(行业估值!$E$7="最新年报",[1]!EM_S_STM07_BS(E658,140,LEFT(RIGHT($L$1,5),4)&amp;"-12-31",1)/100000000,[1]!EM_S_STM07_BS(E658,140,LEFT(RIGHT($L$1,11),10),1)/100000000)),0,IF(行业估值!$E$7="最新年报",[1]!EM_S_STM07_BS(E658,140,LEFT(RIGHT($L$1,5),4)&amp;"-12-31",1)/100000000,[1]!EM_S_STM07_BS(E658,140,LEFT(RIGHT($L$1,11),10),1)/100000000)))</f>
        <v>8.0607165862999999</v>
      </c>
      <c r="M658" s="36">
        <f t="shared" ca="1" si="53"/>
        <v>3.3747034226502195</v>
      </c>
      <c r="N658" s="37" t="str">
        <f ca="1">IF(E658="","",IF(ISERROR([1]!EM_S_EST_NETPROFIT(E658,行业估值!$E$6,deadline)/100000000),"-",[1]!EM_S_EST_NETPROFIT(E658,行业估值!$E$6,deadline)/100000000))</f>
        <v>-</v>
      </c>
      <c r="O658" s="36" t="str">
        <f t="shared" ca="1" si="54"/>
        <v>-</v>
      </c>
      <c r="T658" s="64" t="s">
        <v>1379</v>
      </c>
      <c r="U658" s="64" t="s">
        <v>1380</v>
      </c>
    </row>
    <row r="659" spans="4:21">
      <c r="D659" s="45" t="str">
        <f>IF(AND(行业估值!$B$39=$G659,COUNTIF($G$2:$G$2552,$G659)&gt;=1),COUNTIF($G$2:G659,$G659),"")</f>
        <v/>
      </c>
      <c r="E659" s="65" t="str">
        <f t="shared" si="50"/>
        <v>002199.SZ</v>
      </c>
      <c r="F659" s="65" t="str">
        <f t="shared" si="51"/>
        <v>东晶电子</v>
      </c>
      <c r="G659" s="34" t="str">
        <f>IF(E659="","",IF(行业估值!$C$5="申万行业",[1]!EM_S_INFO_INDUSTRY_SW2014(E659,"1"),IF(行业估值!$C$5="证监会行业",[1]!EM_S_INFO_INDUSTRY_CSRC1(E659,"1"),[1]!EM_S_INFO_INDUSTRY_EM2016(E659,"1"))))</f>
        <v>电子设备</v>
      </c>
      <c r="H659" s="34" t="str">
        <f>IF(E659="","",IF($H$1="上证50",[1]!EM_S_INFO_COMPINDEX(E659,"000016"),"")&amp;IF($H$1="上证180",[1]!EM_S_INFO_COMPINDEX(E659,"000010"),"")&amp;IF($H$1="沪深300",[1]!EM_S_INFO_COMPINDEX(E659,"000300"),"")&amp;IF(AND($H$1="上证A股",RIGHT(E659,2)="SH"),"是","")&amp;IF(AND($H$1="深证A股",RIGHT(E659,2)="SZ"),"是","")&amp;IF(AND($H$1="创业板",LEFT(E659,1)-3=0),"是","")&amp;IF(AND($H$1="全部A股",E659&lt;&gt;0),"是","")&amp;IF(AND($H$1="中小板",LEFT(E659,3)="002"),"是",""))</f>
        <v>是</v>
      </c>
      <c r="I659" s="46">
        <f ca="1">IF(E659="","",IF(OR([1]!EM_S_VAL_MV(E659,deadline)="",[1]!EM_S_VAL_MV(E659,deadline)="--",[1]!EM_S_VAL_MV(E659,deadline)="null"),0,[1]!EM_S_VAL_MV(E659,deadline)/100000000))</f>
        <v>22.737516704200001</v>
      </c>
      <c r="J659" s="46">
        <f ca="1">IF(E659="","",IF(RIGHT(LEFT($J$1,6),3)="TTM",[1]!EM_S_FA_PROFIT_TTM(E659,LEFT(RIGHT($J$1,11),10),1)/100000000,[1]!EM_S_STM07_IS(E659,61,LEFT(RIGHT($J$1,5),4)&amp;"-12-31",1)/100000000))</f>
        <v>-0.41925036760000001</v>
      </c>
      <c r="K659" s="36">
        <f t="shared" ca="1" si="52"/>
        <v>-54.233743036078856</v>
      </c>
      <c r="L659" s="46">
        <f ca="1">IF(E659="","",IF(ISERROR(IF(行业估值!$E$7="最新年报",[1]!EM_S_STM07_BS(E659,140,LEFT(RIGHT($L$1,5),4)&amp;"-12-31",1)/100000000,[1]!EM_S_STM07_BS(E659,140,LEFT(RIGHT($L$1,11),10),1)/100000000)),0,IF(行业估值!$E$7="最新年报",[1]!EM_S_STM07_BS(E659,140,LEFT(RIGHT($L$1,5),4)&amp;"-12-31",1)/100000000,[1]!EM_S_STM07_BS(E659,140,LEFT(RIGHT($L$1,11),10),1)/100000000)))</f>
        <v>4.0017729658999999</v>
      </c>
      <c r="M659" s="36">
        <f t="shared" ca="1" si="53"/>
        <v>5.6818607397149847</v>
      </c>
      <c r="N659" s="37" t="str">
        <f ca="1">IF(E659="","",IF(ISERROR([1]!EM_S_EST_NETPROFIT(E659,行业估值!$E$6,deadline)/100000000),"-",[1]!EM_S_EST_NETPROFIT(E659,行业估值!$E$6,deadline)/100000000))</f>
        <v>-</v>
      </c>
      <c r="O659" s="36" t="str">
        <f t="shared" ca="1" si="54"/>
        <v>-</v>
      </c>
      <c r="T659" s="64" t="s">
        <v>1381</v>
      </c>
      <c r="U659" s="64" t="s">
        <v>1382</v>
      </c>
    </row>
    <row r="660" spans="4:21">
      <c r="D660" s="45" t="str">
        <f>IF(AND(行业估值!$B$39=$G660,COUNTIF($G$2:$G$2552,$G660)&gt;=1),COUNTIF($G$2:G660,$G660),"")</f>
        <v/>
      </c>
      <c r="E660" s="65" t="str">
        <f t="shared" si="50"/>
        <v>002200.SZ</v>
      </c>
      <c r="F660" s="65" t="str">
        <f t="shared" si="51"/>
        <v>*ST云投</v>
      </c>
      <c r="G660" s="34" t="str">
        <f>IF(E660="","",IF(行业估值!$C$5="申万行业",[1]!EM_S_INFO_INDUSTRY_SW2014(E660,"1"),IF(行业估值!$C$5="证监会行业",[1]!EM_S_INFO_INDUSTRY_CSRC1(E660,"1"),[1]!EM_S_INFO_INDUSTRY_EM2016(E660,"1"))))</f>
        <v>建筑</v>
      </c>
      <c r="H660" s="34" t="str">
        <f>IF(E660="","",IF($H$1="上证50",[1]!EM_S_INFO_COMPINDEX(E660,"000016"),"")&amp;IF($H$1="上证180",[1]!EM_S_INFO_COMPINDEX(E660,"000010"),"")&amp;IF($H$1="沪深300",[1]!EM_S_INFO_COMPINDEX(E660,"000300"),"")&amp;IF(AND($H$1="上证A股",RIGHT(E660,2)="SH"),"是","")&amp;IF(AND($H$1="深证A股",RIGHT(E660,2)="SZ"),"是","")&amp;IF(AND($H$1="创业板",LEFT(E660,1)-3=0),"是","")&amp;IF(AND($H$1="全部A股",E660&lt;&gt;0),"是","")&amp;IF(AND($H$1="中小板",LEFT(E660,3)="002"),"是",""))</f>
        <v>是</v>
      </c>
      <c r="I660" s="46">
        <f ca="1">IF(E660="","",IF(OR([1]!EM_S_VAL_MV(E660,deadline)="",[1]!EM_S_VAL_MV(E660,deadline)="--",[1]!EM_S_VAL_MV(E660,deadline)="null"),0,[1]!EM_S_VAL_MV(E660,deadline)/100000000))</f>
        <v>12.079117584</v>
      </c>
      <c r="J660" s="46">
        <f ca="1">IF(E660="","",IF(RIGHT(LEFT($J$1,6),3)="TTM",[1]!EM_S_FA_PROFIT_TTM(E660,LEFT(RIGHT($J$1,11),10),1)/100000000,[1]!EM_S_STM07_IS(E660,61,LEFT(RIGHT($J$1,5),4)&amp;"-12-31",1)/100000000))</f>
        <v>0.61203729330000001</v>
      </c>
      <c r="K660" s="36">
        <f t="shared" ca="1" si="52"/>
        <v>19.735917592327539</v>
      </c>
      <c r="L660" s="46">
        <f ca="1">IF(E660="","",IF(ISERROR(IF(行业估值!$E$7="最新年报",[1]!EM_S_STM07_BS(E660,140,LEFT(RIGHT($L$1,5),4)&amp;"-12-31",1)/100000000,[1]!EM_S_STM07_BS(E660,140,LEFT(RIGHT($L$1,11),10),1)/100000000)),0,IF(行业估值!$E$7="最新年报",[1]!EM_S_STM07_BS(E660,140,LEFT(RIGHT($L$1,5),4)&amp;"-12-31",1)/100000000,[1]!EM_S_STM07_BS(E660,140,LEFT(RIGHT($L$1,11),10),1)/100000000)))</f>
        <v>1.8653793056000001</v>
      </c>
      <c r="M660" s="36">
        <f t="shared" ca="1" si="53"/>
        <v>6.4754216730815219</v>
      </c>
      <c r="N660" s="37" t="str">
        <f ca="1">IF(E660="","",IF(ISERROR([1]!EM_S_EST_NETPROFIT(E660,行业估值!$E$6,deadline)/100000000),"-",[1]!EM_S_EST_NETPROFIT(E660,行业估值!$E$6,deadline)/100000000))</f>
        <v>-</v>
      </c>
      <c r="O660" s="36" t="str">
        <f t="shared" ca="1" si="54"/>
        <v>-</v>
      </c>
      <c r="T660" s="64" t="s">
        <v>7215</v>
      </c>
      <c r="U660" s="64" t="s">
        <v>1383</v>
      </c>
    </row>
    <row r="661" spans="4:21">
      <c r="D661" s="45" t="str">
        <f>IF(AND(行业估值!$B$39=$G661,COUNTIF($G$2:$G$2552,$G661)&gt;=1),COUNTIF($G$2:G661,$G661),"")</f>
        <v/>
      </c>
      <c r="E661" s="65" t="str">
        <f t="shared" si="50"/>
        <v>002201.SZ</v>
      </c>
      <c r="F661" s="65" t="str">
        <f t="shared" si="51"/>
        <v>九鼎新材</v>
      </c>
      <c r="G661" s="34" t="str">
        <f>IF(E661="","",IF(行业估值!$C$5="申万行业",[1]!EM_S_INFO_INDUSTRY_SW2014(E661,"1"),IF(行业估值!$C$5="证监会行业",[1]!EM_S_INFO_INDUSTRY_CSRC1(E661,"1"),[1]!EM_S_INFO_INDUSTRY_EM2016(E661,"1"))))</f>
        <v>基础化工</v>
      </c>
      <c r="H661" s="34" t="str">
        <f>IF(E661="","",IF($H$1="上证50",[1]!EM_S_INFO_COMPINDEX(E661,"000016"),"")&amp;IF($H$1="上证180",[1]!EM_S_INFO_COMPINDEX(E661,"000010"),"")&amp;IF($H$1="沪深300",[1]!EM_S_INFO_COMPINDEX(E661,"000300"),"")&amp;IF(AND($H$1="上证A股",RIGHT(E661,2)="SH"),"是","")&amp;IF(AND($H$1="深证A股",RIGHT(E661,2)="SZ"),"是","")&amp;IF(AND($H$1="创业板",LEFT(E661,1)-3=0),"是","")&amp;IF(AND($H$1="全部A股",E661&lt;&gt;0),"是","")&amp;IF(AND($H$1="中小板",LEFT(E661,3)="002"),"是",""))</f>
        <v>是</v>
      </c>
      <c r="I661" s="46">
        <f ca="1">IF(E661="","",IF(OR([1]!EM_S_VAL_MV(E661,deadline)="",[1]!EM_S_VAL_MV(E661,deadline)="--",[1]!EM_S_VAL_MV(E661,deadline)="null"),0,[1]!EM_S_VAL_MV(E661,deadline)/100000000))</f>
        <v>79.72569930600001</v>
      </c>
      <c r="J661" s="46">
        <f ca="1">IF(E661="","",IF(RIGHT(LEFT($J$1,6),3)="TTM",[1]!EM_S_FA_PROFIT_TTM(E661,LEFT(RIGHT($J$1,11),10),1)/100000000,[1]!EM_S_STM07_IS(E661,61,LEFT(RIGHT($J$1,5),4)&amp;"-12-31",1)/100000000))</f>
        <v>0.1627993063</v>
      </c>
      <c r="K661" s="36">
        <f t="shared" ca="1" si="52"/>
        <v>489.71768441743052</v>
      </c>
      <c r="L661" s="46">
        <f ca="1">IF(E661="","",IF(ISERROR(IF(行业估值!$E$7="最新年报",[1]!EM_S_STM07_BS(E661,140,LEFT(RIGHT($L$1,5),4)&amp;"-12-31",1)/100000000,[1]!EM_S_STM07_BS(E661,140,LEFT(RIGHT($L$1,11),10),1)/100000000)),0,IF(行业估值!$E$7="最新年报",[1]!EM_S_STM07_BS(E661,140,LEFT(RIGHT($L$1,5),4)&amp;"-12-31",1)/100000000,[1]!EM_S_STM07_BS(E661,140,LEFT(RIGHT($L$1,11),10),1)/100000000)))</f>
        <v>9.0383468302000001</v>
      </c>
      <c r="M661" s="36">
        <f t="shared" ca="1" si="53"/>
        <v>8.8208276141396809</v>
      </c>
      <c r="N661" s="37" t="str">
        <f ca="1">IF(E661="","",IF(ISERROR([1]!EM_S_EST_NETPROFIT(E661,行业估值!$E$6,deadline)/100000000),"-",[1]!EM_S_EST_NETPROFIT(E661,行业估值!$E$6,deadline)/100000000))</f>
        <v>-</v>
      </c>
      <c r="O661" s="36" t="str">
        <f t="shared" ca="1" si="54"/>
        <v>-</v>
      </c>
      <c r="T661" s="64" t="s">
        <v>1384</v>
      </c>
      <c r="U661" s="64" t="s">
        <v>1385</v>
      </c>
    </row>
    <row r="662" spans="4:21">
      <c r="D662" s="45" t="str">
        <f>IF(AND(行业估值!$B$39=$G662,COUNTIF($G$2:$G$2552,$G662)&gt;=1),COUNTIF($G$2:G662,$G662),"")</f>
        <v/>
      </c>
      <c r="E662" s="65" t="str">
        <f t="shared" si="50"/>
        <v>002202.SZ</v>
      </c>
      <c r="F662" s="65" t="str">
        <f t="shared" si="51"/>
        <v>金风科技</v>
      </c>
      <c r="G662" s="34" t="str">
        <f>IF(E662="","",IF(行业估值!$C$5="申万行业",[1]!EM_S_INFO_INDUSTRY_SW2014(E662,"1"),IF(行业估值!$C$5="证监会行业",[1]!EM_S_INFO_INDUSTRY_CSRC1(E662,"1"),[1]!EM_S_INFO_INDUSTRY_EM2016(E662,"1"))))</f>
        <v>电气设备</v>
      </c>
      <c r="H662" s="34" t="str">
        <f>IF(E662="","",IF($H$1="上证50",[1]!EM_S_INFO_COMPINDEX(E662,"000016"),"")&amp;IF($H$1="上证180",[1]!EM_S_INFO_COMPINDEX(E662,"000010"),"")&amp;IF($H$1="沪深300",[1]!EM_S_INFO_COMPINDEX(E662,"000300"),"")&amp;IF(AND($H$1="上证A股",RIGHT(E662,2)="SH"),"是","")&amp;IF(AND($H$1="深证A股",RIGHT(E662,2)="SZ"),"是","")&amp;IF(AND($H$1="创业板",LEFT(E662,1)-3=0),"是","")&amp;IF(AND($H$1="全部A股",E662&lt;&gt;0),"是","")&amp;IF(AND($H$1="中小板",LEFT(E662,3)="002"),"是",""))</f>
        <v>是</v>
      </c>
      <c r="I662" s="46">
        <f ca="1">IF(E662="","",IF(OR([1]!EM_S_VAL_MV(E662,deadline)="",[1]!EM_S_VAL_MV(E662,deadline)="--",[1]!EM_S_VAL_MV(E662,deadline)="null"),0,[1]!EM_S_VAL_MV(E662,deadline)/100000000))</f>
        <v>501.51552969889997</v>
      </c>
      <c r="J662" s="46">
        <f ca="1">IF(E662="","",IF(RIGHT(LEFT($J$1,6),3)="TTM",[1]!EM_S_FA_PROFIT_TTM(E662,LEFT(RIGHT($J$1,11),10),1)/100000000,[1]!EM_S_STM07_IS(E662,61,LEFT(RIGHT($J$1,5),4)&amp;"-12-31",1)/100000000))</f>
        <v>23.910432478000001</v>
      </c>
      <c r="K662" s="36">
        <f t="shared" ca="1" si="52"/>
        <v>20.974757782417555</v>
      </c>
      <c r="L662" s="46">
        <f ca="1">IF(E662="","",IF(ISERROR(IF(行业估值!$E$7="最新年报",[1]!EM_S_STM07_BS(E662,140,LEFT(RIGHT($L$1,5),4)&amp;"-12-31",1)/100000000,[1]!EM_S_STM07_BS(E662,140,LEFT(RIGHT($L$1,11),10),1)/100000000)),0,IF(行业估值!$E$7="最新年报",[1]!EM_S_STM07_BS(E662,140,LEFT(RIGHT($L$1,5),4)&amp;"-12-31",1)/100000000,[1]!EM_S_STM07_BS(E662,140,LEFT(RIGHT($L$1,11),10),1)/100000000)))</f>
        <v>298.24525974880004</v>
      </c>
      <c r="M662" s="36">
        <f t="shared" ca="1" si="53"/>
        <v>1.6815540676867968</v>
      </c>
      <c r="N662" s="37">
        <f ca="1">IF(E662="","",IF(ISERROR([1]!EM_S_EST_NETPROFIT(E662,行业估值!$E$6,deadline)/100000000),"-",[1]!EM_S_EST_NETPROFIT(E662,行业估值!$E$6,deadline)/100000000))</f>
        <v>30.002412903225807</v>
      </c>
      <c r="O662" s="36">
        <f t="shared" ca="1" si="54"/>
        <v>16.715839866498801</v>
      </c>
      <c r="T662" s="64" t="s">
        <v>1386</v>
      </c>
      <c r="U662" s="64" t="s">
        <v>1387</v>
      </c>
    </row>
    <row r="663" spans="4:21">
      <c r="D663" s="45" t="str">
        <f>IF(AND(行业估值!$B$39=$G663,COUNTIF($G$2:$G$2552,$G663)&gt;=1),COUNTIF($G$2:G663,$G663),"")</f>
        <v/>
      </c>
      <c r="E663" s="65" t="str">
        <f t="shared" si="50"/>
        <v>002203.SZ</v>
      </c>
      <c r="F663" s="65" t="str">
        <f t="shared" si="51"/>
        <v>海亮股份</v>
      </c>
      <c r="G663" s="34" t="str">
        <f>IF(E663="","",IF(行业估值!$C$5="申万行业",[1]!EM_S_INFO_INDUSTRY_SW2014(E663,"1"),IF(行业估值!$C$5="证监会行业",[1]!EM_S_INFO_INDUSTRY_CSRC1(E663,"1"),[1]!EM_S_INFO_INDUSTRY_EM2016(E663,"1"))))</f>
        <v>有色金属</v>
      </c>
      <c r="H663" s="34" t="str">
        <f>IF(E663="","",IF($H$1="上证50",[1]!EM_S_INFO_COMPINDEX(E663,"000016"),"")&amp;IF($H$1="上证180",[1]!EM_S_INFO_COMPINDEX(E663,"000010"),"")&amp;IF($H$1="沪深300",[1]!EM_S_INFO_COMPINDEX(E663,"000300"),"")&amp;IF(AND($H$1="上证A股",RIGHT(E663,2)="SH"),"是","")&amp;IF(AND($H$1="深证A股",RIGHT(E663,2)="SZ"),"是","")&amp;IF(AND($H$1="创业板",LEFT(E663,1)-3=0),"是","")&amp;IF(AND($H$1="全部A股",E663&lt;&gt;0),"是","")&amp;IF(AND($H$1="中小板",LEFT(E663,3)="002"),"是",""))</f>
        <v>是</v>
      </c>
      <c r="I663" s="46">
        <f ca="1">IF(E663="","",IF(OR([1]!EM_S_VAL_MV(E663,deadline)="",[1]!EM_S_VAL_MV(E663,deadline)="--",[1]!EM_S_VAL_MV(E663,deadline)="null"),0,[1]!EM_S_VAL_MV(E663,deadline)/100000000))</f>
        <v>197.5532721184</v>
      </c>
      <c r="J663" s="46">
        <f ca="1">IF(E663="","",IF(RIGHT(LEFT($J$1,6),3)="TTM",[1]!EM_S_FA_PROFIT_TTM(E663,LEFT(RIGHT($J$1,11),10),1)/100000000,[1]!EM_S_STM07_IS(E663,61,LEFT(RIGHT($J$1,5),4)&amp;"-12-31",1)/100000000))</f>
        <v>10.564451723200001</v>
      </c>
      <c r="K663" s="36">
        <f t="shared" ca="1" si="52"/>
        <v>18.699813042314759</v>
      </c>
      <c r="L663" s="46">
        <f ca="1">IF(E663="","",IF(ISERROR(IF(行业估值!$E$7="最新年报",[1]!EM_S_STM07_BS(E663,140,LEFT(RIGHT($L$1,5),4)&amp;"-12-31",1)/100000000,[1]!EM_S_STM07_BS(E663,140,LEFT(RIGHT($L$1,11),10),1)/100000000)),0,IF(行业估值!$E$7="最新年报",[1]!EM_S_STM07_BS(E663,140,LEFT(RIGHT($L$1,5),4)&amp;"-12-31",1)/100000000,[1]!EM_S_STM07_BS(E663,140,LEFT(RIGHT($L$1,11),10),1)/100000000)))</f>
        <v>84.650889103799997</v>
      </c>
      <c r="M663" s="36">
        <f t="shared" ca="1" si="53"/>
        <v>2.3337412543435625</v>
      </c>
      <c r="N663" s="37">
        <f ca="1">IF(E663="","",IF(ISERROR([1]!EM_S_EST_NETPROFIT(E663,行业估值!$E$6,deadline)/100000000),"-",[1]!EM_S_EST_NETPROFIT(E663,行业估值!$E$6,deadline)/100000000))</f>
        <v>11.245675</v>
      </c>
      <c r="O663" s="36">
        <f t="shared" ca="1" si="54"/>
        <v>17.567044407596697</v>
      </c>
      <c r="T663" s="64" t="s">
        <v>1388</v>
      </c>
      <c r="U663" s="64" t="s">
        <v>1389</v>
      </c>
    </row>
    <row r="664" spans="4:21">
      <c r="D664" s="45">
        <f>IF(AND(行业估值!$B$39=$G664,COUNTIF($G$2:$G$2552,$G664)&gt;=1),COUNTIF($G$2:G664,$G664),"")</f>
        <v>40</v>
      </c>
      <c r="E664" s="65" t="str">
        <f t="shared" si="50"/>
        <v>002204.SZ</v>
      </c>
      <c r="F664" s="65" t="str">
        <f t="shared" si="51"/>
        <v>大连重工</v>
      </c>
      <c r="G664" s="34" t="str">
        <f>IF(E664="","",IF(行业估值!$C$5="申万行业",[1]!EM_S_INFO_INDUSTRY_SW2014(E664,"1"),IF(行业估值!$C$5="证监会行业",[1]!EM_S_INFO_INDUSTRY_CSRC1(E664,"1"),[1]!EM_S_INFO_INDUSTRY_EM2016(E664,"1"))))</f>
        <v>机械设备</v>
      </c>
      <c r="H664" s="34" t="str">
        <f>IF(E664="","",IF($H$1="上证50",[1]!EM_S_INFO_COMPINDEX(E664,"000016"),"")&amp;IF($H$1="上证180",[1]!EM_S_INFO_COMPINDEX(E664,"000010"),"")&amp;IF($H$1="沪深300",[1]!EM_S_INFO_COMPINDEX(E664,"000300"),"")&amp;IF(AND($H$1="上证A股",RIGHT(E664,2)="SH"),"是","")&amp;IF(AND($H$1="深证A股",RIGHT(E664,2)="SZ"),"是","")&amp;IF(AND($H$1="创业板",LEFT(E664,1)-3=0),"是","")&amp;IF(AND($H$1="全部A股",E664&lt;&gt;0),"是","")&amp;IF(AND($H$1="中小板",LEFT(E664,3)="002"),"是",""))</f>
        <v>是</v>
      </c>
      <c r="I664" s="46">
        <f ca="1">IF(E664="","",IF(OR([1]!EM_S_VAL_MV(E664,deadline)="",[1]!EM_S_VAL_MV(E664,deadline)="--",[1]!EM_S_VAL_MV(E664,deadline)="null"),0,[1]!EM_S_VAL_MV(E664,deadline)/100000000))</f>
        <v>59.679333988800003</v>
      </c>
      <c r="J664" s="46">
        <f ca="1">IF(E664="","",IF(RIGHT(LEFT($J$1,6),3)="TTM",[1]!EM_S_FA_PROFIT_TTM(E664,LEFT(RIGHT($J$1,11),10),1)/100000000,[1]!EM_S_STM07_IS(E664,61,LEFT(RIGHT($J$1,5),4)&amp;"-12-31",1)/100000000))</f>
        <v>1.7759812308</v>
      </c>
      <c r="K664" s="36">
        <f t="shared" ca="1" si="52"/>
        <v>33.603583728143981</v>
      </c>
      <c r="L664" s="46">
        <f ca="1">IF(E664="","",IF(ISERROR(IF(行业估值!$E$7="最新年报",[1]!EM_S_STM07_BS(E664,140,LEFT(RIGHT($L$1,5),4)&amp;"-12-31",1)/100000000,[1]!EM_S_STM07_BS(E664,140,LEFT(RIGHT($L$1,11),10),1)/100000000)),0,IF(行业估值!$E$7="最新年报",[1]!EM_S_STM07_BS(E664,140,LEFT(RIGHT($L$1,5),4)&amp;"-12-31",1)/100000000,[1]!EM_S_STM07_BS(E664,140,LEFT(RIGHT($L$1,11),10),1)/100000000)))</f>
        <v>66.535984508699997</v>
      </c>
      <c r="M664" s="36">
        <f t="shared" ca="1" si="53"/>
        <v>0.8969482367995405</v>
      </c>
      <c r="N664" s="37" t="str">
        <f ca="1">IF(E664="","",IF(ISERROR([1]!EM_S_EST_NETPROFIT(E664,行业估值!$E$6,deadline)/100000000),"-",[1]!EM_S_EST_NETPROFIT(E664,行业估值!$E$6,deadline)/100000000))</f>
        <v>-</v>
      </c>
      <c r="O664" s="36" t="str">
        <f t="shared" ca="1" si="54"/>
        <v>-</v>
      </c>
      <c r="T664" s="64" t="s">
        <v>1390</v>
      </c>
      <c r="U664" s="64" t="s">
        <v>1391</v>
      </c>
    </row>
    <row r="665" spans="4:21">
      <c r="D665" s="45" t="str">
        <f>IF(AND(行业估值!$B$39=$G665,COUNTIF($G$2:$G$2552,$G665)&gt;=1),COUNTIF($G$2:G665,$G665),"")</f>
        <v/>
      </c>
      <c r="E665" s="65" t="str">
        <f t="shared" si="50"/>
        <v>002205.SZ</v>
      </c>
      <c r="F665" s="65" t="str">
        <f t="shared" si="51"/>
        <v>国统股份</v>
      </c>
      <c r="G665" s="34" t="str">
        <f>IF(E665="","",IF(行业估值!$C$5="申万行业",[1]!EM_S_INFO_INDUSTRY_SW2014(E665,"1"),IF(行业估值!$C$5="证监会行业",[1]!EM_S_INFO_INDUSTRY_CSRC1(E665,"1"),[1]!EM_S_INFO_INDUSTRY_EM2016(E665,"1"))))</f>
        <v>建筑</v>
      </c>
      <c r="H665" s="34" t="str">
        <f>IF(E665="","",IF($H$1="上证50",[1]!EM_S_INFO_COMPINDEX(E665,"000016"),"")&amp;IF($H$1="上证180",[1]!EM_S_INFO_COMPINDEX(E665,"000010"),"")&amp;IF($H$1="沪深300",[1]!EM_S_INFO_COMPINDEX(E665,"000300"),"")&amp;IF(AND($H$1="上证A股",RIGHT(E665,2)="SH"),"是","")&amp;IF(AND($H$1="深证A股",RIGHT(E665,2)="SZ"),"是","")&amp;IF(AND($H$1="创业板",LEFT(E665,1)-3=0),"是","")&amp;IF(AND($H$1="全部A股",E665&lt;&gt;0),"是","")&amp;IF(AND($H$1="中小板",LEFT(E665,3)="002"),"是",""))</f>
        <v>是</v>
      </c>
      <c r="I665" s="46">
        <f ca="1">IF(E665="","",IF(OR([1]!EM_S_VAL_MV(E665,deadline)="",[1]!EM_S_VAL_MV(E665,deadline)="--",[1]!EM_S_VAL_MV(E665,deadline)="null"),0,[1]!EM_S_VAL_MV(E665,deadline)/100000000))</f>
        <v>27.086650597600002</v>
      </c>
      <c r="J665" s="46">
        <f ca="1">IF(E665="","",IF(RIGHT(LEFT($J$1,6),3)="TTM",[1]!EM_S_FA_PROFIT_TTM(E665,LEFT(RIGHT($J$1,11),10),1)/100000000,[1]!EM_S_STM07_IS(E665,61,LEFT(RIGHT($J$1,5),4)&amp;"-12-31",1)/100000000))</f>
        <v>0.12727938519999998</v>
      </c>
      <c r="K665" s="36">
        <f t="shared" ca="1" si="52"/>
        <v>212.81255055590893</v>
      </c>
      <c r="L665" s="46">
        <f ca="1">IF(E665="","",IF(ISERROR(IF(行业估值!$E$7="最新年报",[1]!EM_S_STM07_BS(E665,140,LEFT(RIGHT($L$1,5),4)&amp;"-12-31",1)/100000000,[1]!EM_S_STM07_BS(E665,140,LEFT(RIGHT($L$1,11),10),1)/100000000)),0,IF(行业估值!$E$7="最新年报",[1]!EM_S_STM07_BS(E665,140,LEFT(RIGHT($L$1,5),4)&amp;"-12-31",1)/100000000,[1]!EM_S_STM07_BS(E665,140,LEFT(RIGHT($L$1,11),10),1)/100000000)))</f>
        <v>9.3709152640999989</v>
      </c>
      <c r="M665" s="36">
        <f t="shared" ca="1" si="53"/>
        <v>2.890502137114507</v>
      </c>
      <c r="N665" s="37" t="str">
        <f ca="1">IF(E665="","",IF(ISERROR([1]!EM_S_EST_NETPROFIT(E665,行业估值!$E$6,deadline)/100000000),"-",[1]!EM_S_EST_NETPROFIT(E665,行业估值!$E$6,deadline)/100000000))</f>
        <v>-</v>
      </c>
      <c r="O665" s="36" t="str">
        <f t="shared" ca="1" si="54"/>
        <v>-</v>
      </c>
      <c r="T665" s="64" t="s">
        <v>1392</v>
      </c>
      <c r="U665" s="64" t="s">
        <v>1393</v>
      </c>
    </row>
    <row r="666" spans="4:21">
      <c r="D666" s="45" t="str">
        <f>IF(AND(行业估值!$B$39=$G666,COUNTIF($G$2:$G$2552,$G666)&gt;=1),COUNTIF($G$2:G666,$G666),"")</f>
        <v/>
      </c>
      <c r="E666" s="65" t="str">
        <f t="shared" si="50"/>
        <v>002206.SZ</v>
      </c>
      <c r="F666" s="65" t="str">
        <f t="shared" si="51"/>
        <v>海利得</v>
      </c>
      <c r="G666" s="34" t="str">
        <f>IF(E666="","",IF(行业估值!$C$5="申万行业",[1]!EM_S_INFO_INDUSTRY_SW2014(E666,"1"),IF(行业估值!$C$5="证监会行业",[1]!EM_S_INFO_INDUSTRY_CSRC1(E666,"1"),[1]!EM_S_INFO_INDUSTRY_EM2016(E666,"1"))))</f>
        <v>基础化工</v>
      </c>
      <c r="H666" s="34" t="str">
        <f>IF(E666="","",IF($H$1="上证50",[1]!EM_S_INFO_COMPINDEX(E666,"000016"),"")&amp;IF($H$1="上证180",[1]!EM_S_INFO_COMPINDEX(E666,"000010"),"")&amp;IF($H$1="沪深300",[1]!EM_S_INFO_COMPINDEX(E666,"000300"),"")&amp;IF(AND($H$1="上证A股",RIGHT(E666,2)="SH"),"是","")&amp;IF(AND($H$1="深证A股",RIGHT(E666,2)="SZ"),"是","")&amp;IF(AND($H$1="创业板",LEFT(E666,1)-3=0),"是","")&amp;IF(AND($H$1="全部A股",E666&lt;&gt;0),"是","")&amp;IF(AND($H$1="中小板",LEFT(E666,3)="002"),"是",""))</f>
        <v>是</v>
      </c>
      <c r="I666" s="46">
        <f ca="1">IF(E666="","",IF(OR([1]!EM_S_VAL_MV(E666,deadline)="",[1]!EM_S_VAL_MV(E666,deadline)="--",[1]!EM_S_VAL_MV(E666,deadline)="null"),0,[1]!EM_S_VAL_MV(E666,deadline)/100000000))</f>
        <v>43.9067283555</v>
      </c>
      <c r="J666" s="46">
        <f ca="1">IF(E666="","",IF(RIGHT(LEFT($J$1,6),3)="TTM",[1]!EM_S_FA_PROFIT_TTM(E666,LEFT(RIGHT($J$1,11),10),1)/100000000,[1]!EM_S_STM07_IS(E666,61,LEFT(RIGHT($J$1,5),4)&amp;"-12-31",1)/100000000))</f>
        <v>3.0748545000999998</v>
      </c>
      <c r="K666" s="36">
        <f t="shared" ca="1" si="52"/>
        <v>14.279286500896896</v>
      </c>
      <c r="L666" s="46">
        <f ca="1">IF(E666="","",IF(ISERROR(IF(行业估值!$E$7="最新年报",[1]!EM_S_STM07_BS(E666,140,LEFT(RIGHT($L$1,5),4)&amp;"-12-31",1)/100000000,[1]!EM_S_STM07_BS(E666,140,LEFT(RIGHT($L$1,11),10),1)/100000000)),0,IF(行业估值!$E$7="最新年报",[1]!EM_S_STM07_BS(E666,140,LEFT(RIGHT($L$1,5),4)&amp;"-12-31",1)/100000000,[1]!EM_S_STM07_BS(E666,140,LEFT(RIGHT($L$1,11),10),1)/100000000)))</f>
        <v>27.311061906700001</v>
      </c>
      <c r="M666" s="36">
        <f t="shared" ca="1" si="53"/>
        <v>1.6076536498468674</v>
      </c>
      <c r="N666" s="37">
        <f ca="1">IF(E666="","",IF(ISERROR([1]!EM_S_EST_NETPROFIT(E666,行业估值!$E$6,deadline)/100000000),"-",[1]!EM_S_EST_NETPROFIT(E666,行业估值!$E$6,deadline)/100000000))</f>
        <v>3.5663749999999999</v>
      </c>
      <c r="O666" s="36">
        <f t="shared" ca="1" si="54"/>
        <v>12.311304435315973</v>
      </c>
      <c r="T666" s="64" t="s">
        <v>1394</v>
      </c>
      <c r="U666" s="64" t="s">
        <v>1395</v>
      </c>
    </row>
    <row r="667" spans="4:21">
      <c r="D667" s="45" t="str">
        <f>IF(AND(行业估值!$B$39=$G667,COUNTIF($G$2:$G$2552,$G667)&gt;=1),COUNTIF($G$2:G667,$G667),"")</f>
        <v/>
      </c>
      <c r="E667" s="65" t="str">
        <f t="shared" si="50"/>
        <v>002207.SZ</v>
      </c>
      <c r="F667" s="65" t="str">
        <f t="shared" si="51"/>
        <v>ST准油</v>
      </c>
      <c r="G667" s="34" t="str">
        <f>IF(E667="","",IF(行业估值!$C$5="申万行业",[1]!EM_S_INFO_INDUSTRY_SW2014(E667,"1"),IF(行业估值!$C$5="证监会行业",[1]!EM_S_INFO_INDUSTRY_CSRC1(E667,"1"),[1]!EM_S_INFO_INDUSTRY_EM2016(E667,"1"))))</f>
        <v>化石能源</v>
      </c>
      <c r="H667" s="34" t="str">
        <f>IF(E667="","",IF($H$1="上证50",[1]!EM_S_INFO_COMPINDEX(E667,"000016"),"")&amp;IF($H$1="上证180",[1]!EM_S_INFO_COMPINDEX(E667,"000010"),"")&amp;IF($H$1="沪深300",[1]!EM_S_INFO_COMPINDEX(E667,"000300"),"")&amp;IF(AND($H$1="上证A股",RIGHT(E667,2)="SH"),"是","")&amp;IF(AND($H$1="深证A股",RIGHT(E667,2)="SZ"),"是","")&amp;IF(AND($H$1="创业板",LEFT(E667,1)-3=0),"是","")&amp;IF(AND($H$1="全部A股",E667&lt;&gt;0),"是","")&amp;IF(AND($H$1="中小板",LEFT(E667,3)="002"),"是",""))</f>
        <v>是</v>
      </c>
      <c r="I667" s="46">
        <f ca="1">IF(E667="","",IF(OR([1]!EM_S_VAL_MV(E667,deadline)="",[1]!EM_S_VAL_MV(E667,deadline)="--",[1]!EM_S_VAL_MV(E667,deadline)="null"),0,[1]!EM_S_VAL_MV(E667,deadline)/100000000))</f>
        <v>13.944041137399999</v>
      </c>
      <c r="J667" s="46">
        <f ca="1">IF(E667="","",IF(RIGHT(LEFT($J$1,6),3)="TTM",[1]!EM_S_FA_PROFIT_TTM(E667,LEFT(RIGHT($J$1,11),10),1)/100000000,[1]!EM_S_STM07_IS(E667,61,LEFT(RIGHT($J$1,5),4)&amp;"-12-31",1)/100000000))</f>
        <v>-3.2384130889999998</v>
      </c>
      <c r="K667" s="36">
        <f t="shared" ca="1" si="52"/>
        <v>-4.3058253391959411</v>
      </c>
      <c r="L667" s="46">
        <f ca="1">IF(E667="","",IF(ISERROR(IF(行业估值!$E$7="最新年报",[1]!EM_S_STM07_BS(E667,140,LEFT(RIGHT($L$1,5),4)&amp;"-12-31",1)/100000000,[1]!EM_S_STM07_BS(E667,140,LEFT(RIGHT($L$1,11),10),1)/100000000)),0,IF(行业估值!$E$7="最新年报",[1]!EM_S_STM07_BS(E667,140,LEFT(RIGHT($L$1,5),4)&amp;"-12-31",1)/100000000,[1]!EM_S_STM07_BS(E667,140,LEFT(RIGHT($L$1,11),10),1)/100000000)))</f>
        <v>0.12491619699999999</v>
      </c>
      <c r="M667" s="36">
        <f t="shared" ca="1" si="53"/>
        <v>111.62716663076127</v>
      </c>
      <c r="N667" s="37" t="str">
        <f ca="1">IF(E667="","",IF(ISERROR([1]!EM_S_EST_NETPROFIT(E667,行业估值!$E$6,deadline)/100000000),"-",[1]!EM_S_EST_NETPROFIT(E667,行业估值!$E$6,deadline)/100000000))</f>
        <v>-</v>
      </c>
      <c r="O667" s="36" t="str">
        <f t="shared" ca="1" si="54"/>
        <v>-</v>
      </c>
      <c r="T667" s="64" t="s">
        <v>1396</v>
      </c>
      <c r="U667" s="64" t="s">
        <v>1397</v>
      </c>
    </row>
    <row r="668" spans="4:21">
      <c r="D668" s="45" t="str">
        <f>IF(AND(行业估值!$B$39=$G668,COUNTIF($G$2:$G$2552,$G668)&gt;=1),COUNTIF($G$2:G668,$G668),"")</f>
        <v/>
      </c>
      <c r="E668" s="65" t="str">
        <f t="shared" si="50"/>
        <v>002208.SZ</v>
      </c>
      <c r="F668" s="65" t="str">
        <f t="shared" si="51"/>
        <v>合肥城建</v>
      </c>
      <c r="G668" s="34" t="str">
        <f>IF(E668="","",IF(行业估值!$C$5="申万行业",[1]!EM_S_INFO_INDUSTRY_SW2014(E668,"1"),IF(行业估值!$C$5="证监会行业",[1]!EM_S_INFO_INDUSTRY_CSRC1(E668,"1"),[1]!EM_S_INFO_INDUSTRY_EM2016(E668,"1"))))</f>
        <v>房地产</v>
      </c>
      <c r="H668" s="34" t="str">
        <f>IF(E668="","",IF($H$1="上证50",[1]!EM_S_INFO_COMPINDEX(E668,"000016"),"")&amp;IF($H$1="上证180",[1]!EM_S_INFO_COMPINDEX(E668,"000010"),"")&amp;IF($H$1="沪深300",[1]!EM_S_INFO_COMPINDEX(E668,"000300"),"")&amp;IF(AND($H$1="上证A股",RIGHT(E668,2)="SH"),"是","")&amp;IF(AND($H$1="深证A股",RIGHT(E668,2)="SZ"),"是","")&amp;IF(AND($H$1="创业板",LEFT(E668,1)-3=0),"是","")&amp;IF(AND($H$1="全部A股",E668&lt;&gt;0),"是","")&amp;IF(AND($H$1="中小板",LEFT(E668,3)="002"),"是",""))</f>
        <v>是</v>
      </c>
      <c r="I668" s="46">
        <f ca="1">IF(E668="","",IF(OR([1]!EM_S_VAL_MV(E668,deadline)="",[1]!EM_S_VAL_MV(E668,deadline)="--",[1]!EM_S_VAL_MV(E668,deadline)="null"),0,[1]!EM_S_VAL_MV(E668,deadline)/100000000))</f>
        <v>32.675808000000004</v>
      </c>
      <c r="J668" s="46">
        <f ca="1">IF(E668="","",IF(RIGHT(LEFT($J$1,6),3)="TTM",[1]!EM_S_FA_PROFIT_TTM(E668,LEFT(RIGHT($J$1,11),10),1)/100000000,[1]!EM_S_STM07_IS(E668,61,LEFT(RIGHT($J$1,5),4)&amp;"-12-31",1)/100000000))</f>
        <v>2.8545007047000004</v>
      </c>
      <c r="K668" s="36">
        <f t="shared" ca="1" si="52"/>
        <v>11.447118561294639</v>
      </c>
      <c r="L668" s="46">
        <f ca="1">IF(E668="","",IF(ISERROR(IF(行业估值!$E$7="最新年报",[1]!EM_S_STM07_BS(E668,140,LEFT(RIGHT($L$1,5),4)&amp;"-12-31",1)/100000000,[1]!EM_S_STM07_BS(E668,140,LEFT(RIGHT($L$1,11),10),1)/100000000)),0,IF(行业估值!$E$7="最新年报",[1]!EM_S_STM07_BS(E668,140,LEFT(RIGHT($L$1,5),4)&amp;"-12-31",1)/100000000,[1]!EM_S_STM07_BS(E668,140,LEFT(RIGHT($L$1,11),10),1)/100000000)))</f>
        <v>19.217485385499998</v>
      </c>
      <c r="M668" s="36">
        <f t="shared" ca="1" si="53"/>
        <v>1.7003165265656763</v>
      </c>
      <c r="N668" s="37" t="str">
        <f ca="1">IF(E668="","",IF(ISERROR([1]!EM_S_EST_NETPROFIT(E668,行业估值!$E$6,deadline)/100000000),"-",[1]!EM_S_EST_NETPROFIT(E668,行业估值!$E$6,deadline)/100000000))</f>
        <v>-</v>
      </c>
      <c r="O668" s="36" t="str">
        <f t="shared" ca="1" si="54"/>
        <v>-</v>
      </c>
      <c r="T668" s="64" t="s">
        <v>1398</v>
      </c>
      <c r="U668" s="64" t="s">
        <v>1399</v>
      </c>
    </row>
    <row r="669" spans="4:21">
      <c r="D669" s="45">
        <f>IF(AND(行业估值!$B$39=$G669,COUNTIF($G$2:$G$2552,$G669)&gt;=1),COUNTIF($G$2:G669,$G669),"")</f>
        <v>41</v>
      </c>
      <c r="E669" s="65" t="str">
        <f t="shared" si="50"/>
        <v>002209.SZ</v>
      </c>
      <c r="F669" s="65" t="str">
        <f t="shared" si="51"/>
        <v>达意隆</v>
      </c>
      <c r="G669" s="34" t="str">
        <f>IF(E669="","",IF(行业估值!$C$5="申万行业",[1]!EM_S_INFO_INDUSTRY_SW2014(E669,"1"),IF(行业估值!$C$5="证监会行业",[1]!EM_S_INFO_INDUSTRY_CSRC1(E669,"1"),[1]!EM_S_INFO_INDUSTRY_EM2016(E669,"1"))))</f>
        <v>机械设备</v>
      </c>
      <c r="H669" s="34" t="str">
        <f>IF(E669="","",IF($H$1="上证50",[1]!EM_S_INFO_COMPINDEX(E669,"000016"),"")&amp;IF($H$1="上证180",[1]!EM_S_INFO_COMPINDEX(E669,"000010"),"")&amp;IF($H$1="沪深300",[1]!EM_S_INFO_COMPINDEX(E669,"000300"),"")&amp;IF(AND($H$1="上证A股",RIGHT(E669,2)="SH"),"是","")&amp;IF(AND($H$1="深证A股",RIGHT(E669,2)="SZ"),"是","")&amp;IF(AND($H$1="创业板",LEFT(E669,1)-3=0),"是","")&amp;IF(AND($H$1="全部A股",E669&lt;&gt;0),"是","")&amp;IF(AND($H$1="中小板",LEFT(E669,3)="002"),"是",""))</f>
        <v>是</v>
      </c>
      <c r="I669" s="46">
        <f ca="1">IF(E669="","",IF(OR([1]!EM_S_VAL_MV(E669,deadline)="",[1]!EM_S_VAL_MV(E669,deadline)="--",[1]!EM_S_VAL_MV(E669,deadline)="null"),0,[1]!EM_S_VAL_MV(E669,deadline)/100000000))</f>
        <v>13.19849778</v>
      </c>
      <c r="J669" s="46">
        <f ca="1">IF(E669="","",IF(RIGHT(LEFT($J$1,6),3)="TTM",[1]!EM_S_FA_PROFIT_TTM(E669,LEFT(RIGHT($J$1,11),10),1)/100000000,[1]!EM_S_STM07_IS(E669,61,LEFT(RIGHT($J$1,5),4)&amp;"-12-31",1)/100000000))</f>
        <v>-0.1830236489</v>
      </c>
      <c r="K669" s="36">
        <f t="shared" ca="1" si="52"/>
        <v>-72.113619520346035</v>
      </c>
      <c r="L669" s="46">
        <f ca="1">IF(E669="","",IF(ISERROR(IF(行业估值!$E$7="最新年报",[1]!EM_S_STM07_BS(E669,140,LEFT(RIGHT($L$1,5),4)&amp;"-12-31",1)/100000000,[1]!EM_S_STM07_BS(E669,140,LEFT(RIGHT($L$1,11),10),1)/100000000)),0,IF(行业估值!$E$7="最新年报",[1]!EM_S_STM07_BS(E669,140,LEFT(RIGHT($L$1,5),4)&amp;"-12-31",1)/100000000,[1]!EM_S_STM07_BS(E669,140,LEFT(RIGHT($L$1,11),10),1)/100000000)))</f>
        <v>6.1254463776000003</v>
      </c>
      <c r="M669" s="36">
        <f t="shared" ca="1" si="53"/>
        <v>2.1546997502525325</v>
      </c>
      <c r="N669" s="37" t="str">
        <f ca="1">IF(E669="","",IF(ISERROR([1]!EM_S_EST_NETPROFIT(E669,行业估值!$E$6,deadline)/100000000),"-",[1]!EM_S_EST_NETPROFIT(E669,行业估值!$E$6,deadline)/100000000))</f>
        <v>-</v>
      </c>
      <c r="O669" s="36" t="str">
        <f t="shared" ca="1" si="54"/>
        <v>-</v>
      </c>
      <c r="T669" s="64" t="s">
        <v>1400</v>
      </c>
      <c r="U669" s="64" t="s">
        <v>1401</v>
      </c>
    </row>
    <row r="670" spans="4:21">
      <c r="D670" s="45" t="str">
        <f>IF(AND(行业估值!$B$39=$G670,COUNTIF($G$2:$G$2552,$G670)&gt;=1),COUNTIF($G$2:G670,$G670),"")</f>
        <v/>
      </c>
      <c r="E670" s="65" t="str">
        <f t="shared" si="50"/>
        <v>002210.SZ</v>
      </c>
      <c r="F670" s="65" t="str">
        <f t="shared" si="51"/>
        <v>*ST飞马</v>
      </c>
      <c r="G670" s="34" t="str">
        <f>IF(E670="","",IF(行业估值!$C$5="申万行业",[1]!EM_S_INFO_INDUSTRY_SW2014(E670,"1"),IF(行业估值!$C$5="证监会行业",[1]!EM_S_INFO_INDUSTRY_CSRC1(E670,"1"),[1]!EM_S_INFO_INDUSTRY_EM2016(E670,"1"))))</f>
        <v>交通运输</v>
      </c>
      <c r="H670" s="34" t="str">
        <f>IF(E670="","",IF($H$1="上证50",[1]!EM_S_INFO_COMPINDEX(E670,"000016"),"")&amp;IF($H$1="上证180",[1]!EM_S_INFO_COMPINDEX(E670,"000010"),"")&amp;IF($H$1="沪深300",[1]!EM_S_INFO_COMPINDEX(E670,"000300"),"")&amp;IF(AND($H$1="上证A股",RIGHT(E670,2)="SH"),"是","")&amp;IF(AND($H$1="深证A股",RIGHT(E670,2)="SZ"),"是","")&amp;IF(AND($H$1="创业板",LEFT(E670,1)-3=0),"是","")&amp;IF(AND($H$1="全部A股",E670&lt;&gt;0),"是","")&amp;IF(AND($H$1="中小板",LEFT(E670,3)="002"),"是",""))</f>
        <v>是</v>
      </c>
      <c r="I670" s="46">
        <f ca="1">IF(E670="","",IF(OR([1]!EM_S_VAL_MV(E670,deadline)="",[1]!EM_S_VAL_MV(E670,deadline)="--",[1]!EM_S_VAL_MV(E670,deadline)="null"),0,[1]!EM_S_VAL_MV(E670,deadline)/100000000))</f>
        <v>19.503988554799999</v>
      </c>
      <c r="J670" s="46">
        <f ca="1">IF(E670="","",IF(RIGHT(LEFT($J$1,6),3)="TTM",[1]!EM_S_FA_PROFIT_TTM(E670,LEFT(RIGHT($J$1,11),10),1)/100000000,[1]!EM_S_STM07_IS(E670,61,LEFT(RIGHT($J$1,5),4)&amp;"-12-31",1)/100000000))</f>
        <v>-31.094048429899999</v>
      </c>
      <c r="K670" s="36">
        <f t="shared" ca="1" si="52"/>
        <v>-0.62725793325918244</v>
      </c>
      <c r="L670" s="46">
        <f ca="1">IF(E670="","",IF(ISERROR(IF(行业估值!$E$7="最新年报",[1]!EM_S_STM07_BS(E670,140,LEFT(RIGHT($L$1,5),4)&amp;"-12-31",1)/100000000,[1]!EM_S_STM07_BS(E670,140,LEFT(RIGHT($L$1,11),10),1)/100000000)),0,IF(行业估值!$E$7="最新年报",[1]!EM_S_STM07_BS(E670,140,LEFT(RIGHT($L$1,5),4)&amp;"-12-31",1)/100000000,[1]!EM_S_STM07_BS(E670,140,LEFT(RIGHT($L$1,11),10),1)/100000000)))</f>
        <v>14.501522577399999</v>
      </c>
      <c r="M670" s="36">
        <f t="shared" ca="1" si="53"/>
        <v>1.3449614308221765</v>
      </c>
      <c r="N670" s="37" t="str">
        <f ca="1">IF(E670="","",IF(ISERROR([1]!EM_S_EST_NETPROFIT(E670,行业估值!$E$6,deadline)/100000000),"-",[1]!EM_S_EST_NETPROFIT(E670,行业估值!$E$6,deadline)/100000000))</f>
        <v>-</v>
      </c>
      <c r="O670" s="36" t="str">
        <f t="shared" ca="1" si="54"/>
        <v>-</v>
      </c>
      <c r="T670" s="64" t="s">
        <v>7216</v>
      </c>
      <c r="U670" s="64" t="s">
        <v>1402</v>
      </c>
    </row>
    <row r="671" spans="4:21">
      <c r="D671" s="45" t="str">
        <f>IF(AND(行业估值!$B$39=$G671,COUNTIF($G$2:$G$2552,$G671)&gt;=1),COUNTIF($G$2:G671,$G671),"")</f>
        <v/>
      </c>
      <c r="E671" s="65" t="str">
        <f t="shared" si="50"/>
        <v>002211.SZ</v>
      </c>
      <c r="F671" s="65" t="str">
        <f t="shared" si="51"/>
        <v>宏达新材</v>
      </c>
      <c r="G671" s="34" t="str">
        <f>IF(E671="","",IF(行业估值!$C$5="申万行业",[1]!EM_S_INFO_INDUSTRY_SW2014(E671,"1"),IF(行业估值!$C$5="证监会行业",[1]!EM_S_INFO_INDUSTRY_CSRC1(E671,"1"),[1]!EM_S_INFO_INDUSTRY_EM2016(E671,"1"))))</f>
        <v>基础化工</v>
      </c>
      <c r="H671" s="34" t="str">
        <f>IF(E671="","",IF($H$1="上证50",[1]!EM_S_INFO_COMPINDEX(E671,"000016"),"")&amp;IF($H$1="上证180",[1]!EM_S_INFO_COMPINDEX(E671,"000010"),"")&amp;IF($H$1="沪深300",[1]!EM_S_INFO_COMPINDEX(E671,"000300"),"")&amp;IF(AND($H$1="上证A股",RIGHT(E671,2)="SH"),"是","")&amp;IF(AND($H$1="深证A股",RIGHT(E671,2)="SZ"),"是","")&amp;IF(AND($H$1="创业板",LEFT(E671,1)-3=0),"是","")&amp;IF(AND($H$1="全部A股",E671&lt;&gt;0),"是","")&amp;IF(AND($H$1="中小板",LEFT(E671,3)="002"),"是",""))</f>
        <v>是</v>
      </c>
      <c r="I671" s="46">
        <f ca="1">IF(E671="","",IF(OR([1]!EM_S_VAL_MV(E671,deadline)="",[1]!EM_S_VAL_MV(E671,deadline)="--",[1]!EM_S_VAL_MV(E671,deadline)="null"),0,[1]!EM_S_VAL_MV(E671,deadline)/100000000))</f>
        <v>27.202726499099999</v>
      </c>
      <c r="J671" s="46">
        <f ca="1">IF(E671="","",IF(RIGHT(LEFT($J$1,6),3)="TTM",[1]!EM_S_FA_PROFIT_TTM(E671,LEFT(RIGHT($J$1,11),10),1)/100000000,[1]!EM_S_STM07_IS(E671,61,LEFT(RIGHT($J$1,5),4)&amp;"-12-31",1)/100000000))</f>
        <v>-3.30098328E-2</v>
      </c>
      <c r="K671" s="36">
        <f t="shared" ca="1" si="52"/>
        <v>-824.07949970288848</v>
      </c>
      <c r="L671" s="46">
        <f ca="1">IF(E671="","",IF(ISERROR(IF(行业估值!$E$7="最新年报",[1]!EM_S_STM07_BS(E671,140,LEFT(RIGHT($L$1,5),4)&amp;"-12-31",1)/100000000,[1]!EM_S_STM07_BS(E671,140,LEFT(RIGHT($L$1,11),10),1)/100000000)),0,IF(行业估值!$E$7="最新年报",[1]!EM_S_STM07_BS(E671,140,LEFT(RIGHT($L$1,5),4)&amp;"-12-31",1)/100000000,[1]!EM_S_STM07_BS(E671,140,LEFT(RIGHT($L$1,11),10),1)/100000000)))</f>
        <v>7.9462130598999998</v>
      </c>
      <c r="M671" s="36">
        <f t="shared" ca="1" si="53"/>
        <v>3.4233573016531142</v>
      </c>
      <c r="N671" s="37" t="str">
        <f ca="1">IF(E671="","",IF(ISERROR([1]!EM_S_EST_NETPROFIT(E671,行业估值!$E$6,deadline)/100000000),"-",[1]!EM_S_EST_NETPROFIT(E671,行业估值!$E$6,deadline)/100000000))</f>
        <v>-</v>
      </c>
      <c r="O671" s="36" t="str">
        <f t="shared" ca="1" si="54"/>
        <v>-</v>
      </c>
      <c r="T671" s="64" t="s">
        <v>1403</v>
      </c>
      <c r="U671" s="64" t="s">
        <v>1404</v>
      </c>
    </row>
    <row r="672" spans="4:21">
      <c r="D672" s="45" t="str">
        <f>IF(AND(行业估值!$B$39=$G672,COUNTIF($G$2:$G$2552,$G672)&gt;=1),COUNTIF($G$2:G672,$G672),"")</f>
        <v/>
      </c>
      <c r="E672" s="65" t="str">
        <f t="shared" si="50"/>
        <v>002212.SZ</v>
      </c>
      <c r="F672" s="65" t="str">
        <f t="shared" si="51"/>
        <v>南洋股份</v>
      </c>
      <c r="G672" s="34" t="str">
        <f>IF(E672="","",IF(行业估值!$C$5="申万行业",[1]!EM_S_INFO_INDUSTRY_SW2014(E672,"1"),IF(行业估值!$C$5="证监会行业",[1]!EM_S_INFO_INDUSTRY_CSRC1(E672,"1"),[1]!EM_S_INFO_INDUSTRY_EM2016(E672,"1"))))</f>
        <v>电气设备</v>
      </c>
      <c r="H672" s="34" t="str">
        <f>IF(E672="","",IF($H$1="上证50",[1]!EM_S_INFO_COMPINDEX(E672,"000016"),"")&amp;IF($H$1="上证180",[1]!EM_S_INFO_COMPINDEX(E672,"000010"),"")&amp;IF($H$1="沪深300",[1]!EM_S_INFO_COMPINDEX(E672,"000300"),"")&amp;IF(AND($H$1="上证A股",RIGHT(E672,2)="SH"),"是","")&amp;IF(AND($H$1="深证A股",RIGHT(E672,2)="SZ"),"是","")&amp;IF(AND($H$1="创业板",LEFT(E672,1)-3=0),"是","")&amp;IF(AND($H$1="全部A股",E672&lt;&gt;0),"是","")&amp;IF(AND($H$1="中小板",LEFT(E672,3)="002"),"是",""))</f>
        <v>是</v>
      </c>
      <c r="I672" s="46">
        <f ca="1">IF(E672="","",IF(OR([1]!EM_S_VAL_MV(E672,deadline)="",[1]!EM_S_VAL_MV(E672,deadline)="--",[1]!EM_S_VAL_MV(E672,deadline)="null"),0,[1]!EM_S_VAL_MV(E672,deadline)/100000000))</f>
        <v>184.7780839575</v>
      </c>
      <c r="J672" s="46">
        <f ca="1">IF(E672="","",IF(RIGHT(LEFT($J$1,6),3)="TTM",[1]!EM_S_FA_PROFIT_TTM(E672,LEFT(RIGHT($J$1,11),10),1)/100000000,[1]!EM_S_STM07_IS(E672,61,LEFT(RIGHT($J$1,5),4)&amp;"-12-31",1)/100000000))</f>
        <v>3.5256369351999997</v>
      </c>
      <c r="K672" s="36">
        <f t="shared" ca="1" si="52"/>
        <v>52.409844619187382</v>
      </c>
      <c r="L672" s="46">
        <f ca="1">IF(E672="","",IF(ISERROR(IF(行业估值!$E$7="最新年报",[1]!EM_S_STM07_BS(E672,140,LEFT(RIGHT($L$1,5),4)&amp;"-12-31",1)/100000000,[1]!EM_S_STM07_BS(E672,140,LEFT(RIGHT($L$1,11),10),1)/100000000)),0,IF(行业估值!$E$7="最新年报",[1]!EM_S_STM07_BS(E672,140,LEFT(RIGHT($L$1,5),4)&amp;"-12-31",1)/100000000,[1]!EM_S_STM07_BS(E672,140,LEFT(RIGHT($L$1,11),10),1)/100000000)))</f>
        <v>84.044694953000004</v>
      </c>
      <c r="M672" s="36">
        <f t="shared" ca="1" si="53"/>
        <v>2.1985692738944764</v>
      </c>
      <c r="N672" s="37">
        <f ca="1">IF(E672="","",IF(ISERROR([1]!EM_S_EST_NETPROFIT(E672,行业估值!$E$6,deadline)/100000000),"-",[1]!EM_S_EST_NETPROFIT(E672,行业估值!$E$6,deadline)/100000000))</f>
        <v>4.6210000000000004</v>
      </c>
      <c r="O672" s="36">
        <f t="shared" ca="1" si="54"/>
        <v>39.986601159381081</v>
      </c>
      <c r="T672" s="64" t="s">
        <v>1405</v>
      </c>
      <c r="U672" s="64" t="s">
        <v>1406</v>
      </c>
    </row>
    <row r="673" spans="4:21">
      <c r="D673" s="45" t="str">
        <f>IF(AND(行业估值!$B$39=$G673,COUNTIF($G$2:$G$2552,$G673)&gt;=1),COUNTIF($G$2:G673,$G673),"")</f>
        <v/>
      </c>
      <c r="E673" s="65" t="str">
        <f t="shared" si="50"/>
        <v>002213.SZ</v>
      </c>
      <c r="F673" s="65" t="str">
        <f t="shared" si="51"/>
        <v>特尔佳</v>
      </c>
      <c r="G673" s="34" t="str">
        <f>IF(E673="","",IF(行业估值!$C$5="申万行业",[1]!EM_S_INFO_INDUSTRY_SW2014(E673,"1"),IF(行业估值!$C$5="证监会行业",[1]!EM_S_INFO_INDUSTRY_CSRC1(E673,"1"),[1]!EM_S_INFO_INDUSTRY_EM2016(E673,"1"))))</f>
        <v>交运设备</v>
      </c>
      <c r="H673" s="34" t="str">
        <f>IF(E673="","",IF($H$1="上证50",[1]!EM_S_INFO_COMPINDEX(E673,"000016"),"")&amp;IF($H$1="上证180",[1]!EM_S_INFO_COMPINDEX(E673,"000010"),"")&amp;IF($H$1="沪深300",[1]!EM_S_INFO_COMPINDEX(E673,"000300"),"")&amp;IF(AND($H$1="上证A股",RIGHT(E673,2)="SH"),"是","")&amp;IF(AND($H$1="深证A股",RIGHT(E673,2)="SZ"),"是","")&amp;IF(AND($H$1="创业板",LEFT(E673,1)-3=0),"是","")&amp;IF(AND($H$1="全部A股",E673&lt;&gt;0),"是","")&amp;IF(AND($H$1="中小板",LEFT(E673,3)="002"),"是",""))</f>
        <v>是</v>
      </c>
      <c r="I673" s="46">
        <f ca="1">IF(E673="","",IF(OR([1]!EM_S_VAL_MV(E673,deadline)="",[1]!EM_S_VAL_MV(E673,deadline)="--",[1]!EM_S_VAL_MV(E673,deadline)="null"),0,[1]!EM_S_VAL_MV(E673,deadline)/100000000))</f>
        <v>20.888400000000001</v>
      </c>
      <c r="J673" s="46">
        <f ca="1">IF(E673="","",IF(RIGHT(LEFT($J$1,6),3)="TTM",[1]!EM_S_FA_PROFIT_TTM(E673,LEFT(RIGHT($J$1,11),10),1)/100000000,[1]!EM_S_STM07_IS(E673,61,LEFT(RIGHT($J$1,5),4)&amp;"-12-31",1)/100000000))</f>
        <v>-5.0592663200000006E-2</v>
      </c>
      <c r="K673" s="36">
        <f t="shared" ca="1" si="52"/>
        <v>-412.8740943607807</v>
      </c>
      <c r="L673" s="46">
        <f ca="1">IF(E673="","",IF(ISERROR(IF(行业估值!$E$7="最新年报",[1]!EM_S_STM07_BS(E673,140,LEFT(RIGHT($L$1,5),4)&amp;"-12-31",1)/100000000,[1]!EM_S_STM07_BS(E673,140,LEFT(RIGHT($L$1,11),10),1)/100000000)),0,IF(行业估值!$E$7="最新年报",[1]!EM_S_STM07_BS(E673,140,LEFT(RIGHT($L$1,5),4)&amp;"-12-31",1)/100000000,[1]!EM_S_STM07_BS(E673,140,LEFT(RIGHT($L$1,11),10),1)/100000000)))</f>
        <v>3.6296170735000004</v>
      </c>
      <c r="M673" s="36">
        <f t="shared" ca="1" si="53"/>
        <v>5.7549872554069577</v>
      </c>
      <c r="N673" s="37" t="str">
        <f ca="1">IF(E673="","",IF(ISERROR([1]!EM_S_EST_NETPROFIT(E673,行业估值!$E$6,deadline)/100000000),"-",[1]!EM_S_EST_NETPROFIT(E673,行业估值!$E$6,deadline)/100000000))</f>
        <v>-</v>
      </c>
      <c r="O673" s="36" t="str">
        <f t="shared" ca="1" si="54"/>
        <v>-</v>
      </c>
      <c r="T673" s="64" t="s">
        <v>1407</v>
      </c>
      <c r="U673" s="64" t="s">
        <v>1408</v>
      </c>
    </row>
    <row r="674" spans="4:21">
      <c r="D674" s="45" t="str">
        <f>IF(AND(行业估值!$B$39=$G674,COUNTIF($G$2:$G$2552,$G674)&gt;=1),COUNTIF($G$2:G674,$G674),"")</f>
        <v/>
      </c>
      <c r="E674" s="65" t="str">
        <f t="shared" si="50"/>
        <v>002214.SZ</v>
      </c>
      <c r="F674" s="65" t="str">
        <f t="shared" si="51"/>
        <v>大立科技</v>
      </c>
      <c r="G674" s="34" t="str">
        <f>IF(E674="","",IF(行业估值!$C$5="申万行业",[1]!EM_S_INFO_INDUSTRY_SW2014(E674,"1"),IF(行业估值!$C$5="证监会行业",[1]!EM_S_INFO_INDUSTRY_CSRC1(E674,"1"),[1]!EM_S_INFO_INDUSTRY_EM2016(E674,"1"))))</f>
        <v>电子设备</v>
      </c>
      <c r="H674" s="34" t="str">
        <f>IF(E674="","",IF($H$1="上证50",[1]!EM_S_INFO_COMPINDEX(E674,"000016"),"")&amp;IF($H$1="上证180",[1]!EM_S_INFO_COMPINDEX(E674,"000010"),"")&amp;IF($H$1="沪深300",[1]!EM_S_INFO_COMPINDEX(E674,"000300"),"")&amp;IF(AND($H$1="上证A股",RIGHT(E674,2)="SH"),"是","")&amp;IF(AND($H$1="深证A股",RIGHT(E674,2)="SZ"),"是","")&amp;IF(AND($H$1="创业板",LEFT(E674,1)-3=0),"是","")&amp;IF(AND($H$1="全部A股",E674&lt;&gt;0),"是","")&amp;IF(AND($H$1="中小板",LEFT(E674,3)="002"),"是",""))</f>
        <v>是</v>
      </c>
      <c r="I674" s="46">
        <f ca="1">IF(E674="","",IF(OR([1]!EM_S_VAL_MV(E674,deadline)="",[1]!EM_S_VAL_MV(E674,deadline)="--",[1]!EM_S_VAL_MV(E674,deadline)="null"),0,[1]!EM_S_VAL_MV(E674,deadline)/100000000))</f>
        <v>42.4725332716</v>
      </c>
      <c r="J674" s="46">
        <f ca="1">IF(E674="","",IF(RIGHT(LEFT($J$1,6),3)="TTM",[1]!EM_S_FA_PROFIT_TTM(E674,LEFT(RIGHT($J$1,11),10),1)/100000000,[1]!EM_S_STM07_IS(E674,61,LEFT(RIGHT($J$1,5),4)&amp;"-12-31",1)/100000000))</f>
        <v>1.1432630938999999</v>
      </c>
      <c r="K674" s="36">
        <f t="shared" ca="1" si="52"/>
        <v>37.150270570454566</v>
      </c>
      <c r="L674" s="46">
        <f ca="1">IF(E674="","",IF(ISERROR(IF(行业估值!$E$7="最新年报",[1]!EM_S_STM07_BS(E674,140,LEFT(RIGHT($L$1,5),4)&amp;"-12-31",1)/100000000,[1]!EM_S_STM07_BS(E674,140,LEFT(RIGHT($L$1,11),10),1)/100000000)),0,IF(行业估值!$E$7="最新年报",[1]!EM_S_STM07_BS(E674,140,LEFT(RIGHT($L$1,5),4)&amp;"-12-31",1)/100000000,[1]!EM_S_STM07_BS(E674,140,LEFT(RIGHT($L$1,11),10),1)/100000000)))</f>
        <v>11.166886096600001</v>
      </c>
      <c r="M674" s="36">
        <f t="shared" ca="1" si="53"/>
        <v>3.8034357030409471</v>
      </c>
      <c r="N674" s="37">
        <f ca="1">IF(E674="","",IF(ISERROR([1]!EM_S_EST_NETPROFIT(E674,行业估值!$E$6,deadline)/100000000),"-",[1]!EM_S_EST_NETPROFIT(E674,行业估值!$E$6,deadline)/100000000))</f>
        <v>1.3418000000000001</v>
      </c>
      <c r="O674" s="36">
        <f t="shared" ca="1" si="54"/>
        <v>31.653400858250109</v>
      </c>
      <c r="T674" s="64" t="s">
        <v>1409</v>
      </c>
      <c r="U674" s="64" t="s">
        <v>1410</v>
      </c>
    </row>
    <row r="675" spans="4:21">
      <c r="D675" s="45" t="str">
        <f>IF(AND(行业估值!$B$39=$G675,COUNTIF($G$2:$G$2552,$G675)&gt;=1),COUNTIF($G$2:G675,$G675),"")</f>
        <v/>
      </c>
      <c r="E675" s="65" t="str">
        <f t="shared" si="50"/>
        <v>002215.SZ</v>
      </c>
      <c r="F675" s="65" t="str">
        <f t="shared" si="51"/>
        <v>诺普信</v>
      </c>
      <c r="G675" s="34" t="str">
        <f>IF(E675="","",IF(行业估值!$C$5="申万行业",[1]!EM_S_INFO_INDUSTRY_SW2014(E675,"1"),IF(行业估值!$C$5="证监会行业",[1]!EM_S_INFO_INDUSTRY_CSRC1(E675,"1"),[1]!EM_S_INFO_INDUSTRY_EM2016(E675,"1"))))</f>
        <v>农林牧渔</v>
      </c>
      <c r="H675" s="34" t="str">
        <f>IF(E675="","",IF($H$1="上证50",[1]!EM_S_INFO_COMPINDEX(E675,"000016"),"")&amp;IF($H$1="上证180",[1]!EM_S_INFO_COMPINDEX(E675,"000010"),"")&amp;IF($H$1="沪深300",[1]!EM_S_INFO_COMPINDEX(E675,"000300"),"")&amp;IF(AND($H$1="上证A股",RIGHT(E675,2)="SH"),"是","")&amp;IF(AND($H$1="深证A股",RIGHT(E675,2)="SZ"),"是","")&amp;IF(AND($H$1="创业板",LEFT(E675,1)-3=0),"是","")&amp;IF(AND($H$1="全部A股",E675&lt;&gt;0),"是","")&amp;IF(AND($H$1="中小板",LEFT(E675,3)="002"),"是",""))</f>
        <v>是</v>
      </c>
      <c r="I675" s="46">
        <f ca="1">IF(E675="","",IF(OR([1]!EM_S_VAL_MV(E675,deadline)="",[1]!EM_S_VAL_MV(E675,deadline)="--",[1]!EM_S_VAL_MV(E675,deadline)="null"),0,[1]!EM_S_VAL_MV(E675,deadline)/100000000))</f>
        <v>53.656283740799999</v>
      </c>
      <c r="J675" s="46">
        <f ca="1">IF(E675="","",IF(RIGHT(LEFT($J$1,6),3)="TTM",[1]!EM_S_FA_PROFIT_TTM(E675,LEFT(RIGHT($J$1,11),10),1)/100000000,[1]!EM_S_STM07_IS(E675,61,LEFT(RIGHT($J$1,5),4)&amp;"-12-31",1)/100000000))</f>
        <v>3.1134952220000001</v>
      </c>
      <c r="K675" s="36">
        <f t="shared" ca="1" si="52"/>
        <v>17.233456265377882</v>
      </c>
      <c r="L675" s="46">
        <f ca="1">IF(E675="","",IF(ISERROR(IF(行业估值!$E$7="最新年报",[1]!EM_S_STM07_BS(E675,140,LEFT(RIGHT($L$1,5),4)&amp;"-12-31",1)/100000000,[1]!EM_S_STM07_BS(E675,140,LEFT(RIGHT($L$1,11),10),1)/100000000)),0,IF(行业估值!$E$7="最新年报",[1]!EM_S_STM07_BS(E675,140,LEFT(RIGHT($L$1,5),4)&amp;"-12-31",1)/100000000,[1]!EM_S_STM07_BS(E675,140,LEFT(RIGHT($L$1,11),10),1)/100000000)))</f>
        <v>22.9107961827</v>
      </c>
      <c r="M675" s="36">
        <f t="shared" ca="1" si="53"/>
        <v>2.3419650418485234</v>
      </c>
      <c r="N675" s="37">
        <f ca="1">IF(E675="","",IF(ISERROR([1]!EM_S_EST_NETPROFIT(E675,行业估值!$E$6,deadline)/100000000),"-",[1]!EM_S_EST_NETPROFIT(E675,行业估值!$E$6,deadline)/100000000))</f>
        <v>3.2808000000000002</v>
      </c>
      <c r="O675" s="36">
        <f t="shared" ca="1" si="54"/>
        <v>16.354634156547181</v>
      </c>
      <c r="T675" s="64" t="s">
        <v>1411</v>
      </c>
      <c r="U675" s="64" t="s">
        <v>1412</v>
      </c>
    </row>
    <row r="676" spans="4:21">
      <c r="D676" s="45" t="str">
        <f>IF(AND(行业估值!$B$39=$G676,COUNTIF($G$2:$G$2552,$G676)&gt;=1),COUNTIF($G$2:G676,$G676),"")</f>
        <v/>
      </c>
      <c r="E676" s="65" t="str">
        <f t="shared" si="50"/>
        <v>002216.SZ</v>
      </c>
      <c r="F676" s="65" t="str">
        <f t="shared" si="51"/>
        <v>三全食品</v>
      </c>
      <c r="G676" s="34" t="str">
        <f>IF(E676="","",IF(行业估值!$C$5="申万行业",[1]!EM_S_INFO_INDUSTRY_SW2014(E676,"1"),IF(行业估值!$C$5="证监会行业",[1]!EM_S_INFO_INDUSTRY_CSRC1(E676,"1"),[1]!EM_S_INFO_INDUSTRY_EM2016(E676,"1"))))</f>
        <v>食品饮料</v>
      </c>
      <c r="H676" s="34" t="str">
        <f>IF(E676="","",IF($H$1="上证50",[1]!EM_S_INFO_COMPINDEX(E676,"000016"),"")&amp;IF($H$1="上证180",[1]!EM_S_INFO_COMPINDEX(E676,"000010"),"")&amp;IF($H$1="沪深300",[1]!EM_S_INFO_COMPINDEX(E676,"000300"),"")&amp;IF(AND($H$1="上证A股",RIGHT(E676,2)="SH"),"是","")&amp;IF(AND($H$1="深证A股",RIGHT(E676,2)="SZ"),"是","")&amp;IF(AND($H$1="创业板",LEFT(E676,1)-3=0),"是","")&amp;IF(AND($H$1="全部A股",E676&lt;&gt;0),"是","")&amp;IF(AND($H$1="中小板",LEFT(E676,3)="002"),"是",""))</f>
        <v>是</v>
      </c>
      <c r="I676" s="46">
        <f ca="1">IF(E676="","",IF(OR([1]!EM_S_VAL_MV(E676,deadline)="",[1]!EM_S_VAL_MV(E676,deadline)="--",[1]!EM_S_VAL_MV(E676,deadline)="null"),0,[1]!EM_S_VAL_MV(E676,deadline)/100000000))</f>
        <v>97.901685492600009</v>
      </c>
      <c r="J676" s="46">
        <f ca="1">IF(E676="","",IF(RIGHT(LEFT($J$1,6),3)="TTM",[1]!EM_S_FA_PROFIT_TTM(E676,LEFT(RIGHT($J$1,11),10),1)/100000000,[1]!EM_S_STM07_IS(E676,61,LEFT(RIGHT($J$1,5),4)&amp;"-12-31",1)/100000000))</f>
        <v>1.2850043513</v>
      </c>
      <c r="K676" s="36">
        <f t="shared" ca="1" si="52"/>
        <v>76.187824106242005</v>
      </c>
      <c r="L676" s="46">
        <f ca="1">IF(E676="","",IF(ISERROR(IF(行业估值!$E$7="最新年报",[1]!EM_S_STM07_BS(E676,140,LEFT(RIGHT($L$1,5),4)&amp;"-12-31",1)/100000000,[1]!EM_S_STM07_BS(E676,140,LEFT(RIGHT($L$1,11),10),1)/100000000)),0,IF(行业估值!$E$7="最新年报",[1]!EM_S_STM07_BS(E676,140,LEFT(RIGHT($L$1,5),4)&amp;"-12-31",1)/100000000,[1]!EM_S_STM07_BS(E676,140,LEFT(RIGHT($L$1,11),10),1)/100000000)))</f>
        <v>21.354521071700002</v>
      </c>
      <c r="M676" s="36">
        <f t="shared" ca="1" si="53"/>
        <v>4.5845882079904774</v>
      </c>
      <c r="N676" s="37">
        <f ca="1">IF(E676="","",IF(ISERROR([1]!EM_S_EST_NETPROFIT(E676,行业估值!$E$6,deadline)/100000000),"-",[1]!EM_S_EST_NETPROFIT(E676,行业估值!$E$6,deadline)/100000000))</f>
        <v>1.4233142857142858</v>
      </c>
      <c r="O676" s="36">
        <f t="shared" ca="1" si="54"/>
        <v>68.784306091235749</v>
      </c>
      <c r="T676" s="64" t="s">
        <v>1413</v>
      </c>
      <c r="U676" s="64" t="s">
        <v>1414</v>
      </c>
    </row>
    <row r="677" spans="4:21">
      <c r="D677" s="45" t="str">
        <f>IF(AND(行业估值!$B$39=$G677,COUNTIF($G$2:$G$2552,$G677)&gt;=1),COUNTIF($G$2:G677,$G677),"")</f>
        <v/>
      </c>
      <c r="E677" s="65" t="str">
        <f t="shared" si="50"/>
        <v>002217.SZ</v>
      </c>
      <c r="F677" s="65" t="str">
        <f t="shared" si="51"/>
        <v>合力泰</v>
      </c>
      <c r="G677" s="34" t="str">
        <f>IF(E677="","",IF(行业估值!$C$5="申万行业",[1]!EM_S_INFO_INDUSTRY_SW2014(E677,"1"),IF(行业估值!$C$5="证监会行业",[1]!EM_S_INFO_INDUSTRY_CSRC1(E677,"1"),[1]!EM_S_INFO_INDUSTRY_EM2016(E677,"1"))))</f>
        <v>电子设备</v>
      </c>
      <c r="H677" s="34" t="str">
        <f>IF(E677="","",IF($H$1="上证50",[1]!EM_S_INFO_COMPINDEX(E677,"000016"),"")&amp;IF($H$1="上证180",[1]!EM_S_INFO_COMPINDEX(E677,"000010"),"")&amp;IF($H$1="沪深300",[1]!EM_S_INFO_COMPINDEX(E677,"000300"),"")&amp;IF(AND($H$1="上证A股",RIGHT(E677,2)="SH"),"是","")&amp;IF(AND($H$1="深证A股",RIGHT(E677,2)="SZ"),"是","")&amp;IF(AND($H$1="创业板",LEFT(E677,1)-3=0),"是","")&amp;IF(AND($H$1="全部A股",E677&lt;&gt;0),"是","")&amp;IF(AND($H$1="中小板",LEFT(E677,3)="002"),"是",""))</f>
        <v>是</v>
      </c>
      <c r="I677" s="46">
        <f ca="1">IF(E677="","",IF(OR([1]!EM_S_VAL_MV(E677,deadline)="",[1]!EM_S_VAL_MV(E677,deadline)="--",[1]!EM_S_VAL_MV(E677,deadline)="null"),0,[1]!EM_S_VAL_MV(E677,deadline)/100000000))</f>
        <v>150.211261804</v>
      </c>
      <c r="J677" s="46">
        <f ca="1">IF(E677="","",IF(RIGHT(LEFT($J$1,6),3)="TTM",[1]!EM_S_FA_PROFIT_TTM(E677,LEFT(RIGHT($J$1,11),10),1)/100000000,[1]!EM_S_STM07_IS(E677,61,LEFT(RIGHT($J$1,5),4)&amp;"-12-31",1)/100000000))</f>
        <v>7.696294065</v>
      </c>
      <c r="K677" s="36">
        <f t="shared" ca="1" si="52"/>
        <v>19.517349588694543</v>
      </c>
      <c r="L677" s="46">
        <f ca="1">IF(E677="","",IF(ISERROR(IF(行业估值!$E$7="最新年报",[1]!EM_S_STM07_BS(E677,140,LEFT(RIGHT($L$1,5),4)&amp;"-12-31",1)/100000000,[1]!EM_S_STM07_BS(E677,140,LEFT(RIGHT($L$1,11),10),1)/100000000)),0,IF(行业估值!$E$7="最新年报",[1]!EM_S_STM07_BS(E677,140,LEFT(RIGHT($L$1,5),4)&amp;"-12-31",1)/100000000,[1]!EM_S_STM07_BS(E677,140,LEFT(RIGHT($L$1,11),10),1)/100000000)))</f>
        <v>119.194539984</v>
      </c>
      <c r="M677" s="36">
        <f t="shared" ca="1" si="53"/>
        <v>1.2602193172956035</v>
      </c>
      <c r="N677" s="37">
        <f ca="1">IF(E677="","",IF(ISERROR([1]!EM_S_EST_NETPROFIT(E677,行业估值!$E$6,deadline)/100000000),"-",[1]!EM_S_EST_NETPROFIT(E677,行业估值!$E$6,deadline)/100000000))</f>
        <v>15.3504</v>
      </c>
      <c r="O677" s="36">
        <f t="shared" ca="1" si="54"/>
        <v>9.7854949580466961</v>
      </c>
      <c r="T677" s="64" t="s">
        <v>1415</v>
      </c>
      <c r="U677" s="64" t="s">
        <v>1416</v>
      </c>
    </row>
    <row r="678" spans="4:21">
      <c r="D678" s="45" t="str">
        <f>IF(AND(行业估值!$B$39=$G678,COUNTIF($G$2:$G$2552,$G678)&gt;=1),COUNTIF($G$2:G678,$G678),"")</f>
        <v/>
      </c>
      <c r="E678" s="65" t="str">
        <f t="shared" si="50"/>
        <v>002218.SZ</v>
      </c>
      <c r="F678" s="65" t="str">
        <f t="shared" si="51"/>
        <v>拓日新能</v>
      </c>
      <c r="G678" s="34" t="str">
        <f>IF(E678="","",IF(行业估值!$C$5="申万行业",[1]!EM_S_INFO_INDUSTRY_SW2014(E678,"1"),IF(行业估值!$C$5="证监会行业",[1]!EM_S_INFO_INDUSTRY_CSRC1(E678,"1"),[1]!EM_S_INFO_INDUSTRY_EM2016(E678,"1"))))</f>
        <v>电气设备</v>
      </c>
      <c r="H678" s="34" t="str">
        <f>IF(E678="","",IF($H$1="上证50",[1]!EM_S_INFO_COMPINDEX(E678,"000016"),"")&amp;IF($H$1="上证180",[1]!EM_S_INFO_COMPINDEX(E678,"000010"),"")&amp;IF($H$1="沪深300",[1]!EM_S_INFO_COMPINDEX(E678,"000300"),"")&amp;IF(AND($H$1="上证A股",RIGHT(E678,2)="SH"),"是","")&amp;IF(AND($H$1="深证A股",RIGHT(E678,2)="SZ"),"是","")&amp;IF(AND($H$1="创业板",LEFT(E678,1)-3=0),"是","")&amp;IF(AND($H$1="全部A股",E678&lt;&gt;0),"是","")&amp;IF(AND($H$1="中小板",LEFT(E678,3)="002"),"是",""))</f>
        <v>是</v>
      </c>
      <c r="I678" s="46">
        <f ca="1">IF(E678="","",IF(OR([1]!EM_S_VAL_MV(E678,deadline)="",[1]!EM_S_VAL_MV(E678,deadline)="--",[1]!EM_S_VAL_MV(E678,deadline)="null"),0,[1]!EM_S_VAL_MV(E678,deadline)/100000000))</f>
        <v>35.112115753600001</v>
      </c>
      <c r="J678" s="46">
        <f ca="1">IF(E678="","",IF(RIGHT(LEFT($J$1,6),3)="TTM",[1]!EM_S_FA_PROFIT_TTM(E678,LEFT(RIGHT($J$1,11),10),1)/100000000,[1]!EM_S_STM07_IS(E678,61,LEFT(RIGHT($J$1,5),4)&amp;"-12-31",1)/100000000))</f>
        <v>0.89312812129999997</v>
      </c>
      <c r="K678" s="36">
        <f t="shared" ca="1" si="52"/>
        <v>39.313638117778972</v>
      </c>
      <c r="L678" s="46">
        <f ca="1">IF(E678="","",IF(ISERROR(IF(行业估值!$E$7="最新年报",[1]!EM_S_STM07_BS(E678,140,LEFT(RIGHT($L$1,5),4)&amp;"-12-31",1)/100000000,[1]!EM_S_STM07_BS(E678,140,LEFT(RIGHT($L$1,11),10),1)/100000000)),0,IF(行业估值!$E$7="最新年报",[1]!EM_S_STM07_BS(E678,140,LEFT(RIGHT($L$1,5),4)&amp;"-12-31",1)/100000000,[1]!EM_S_STM07_BS(E678,140,LEFT(RIGHT($L$1,11),10),1)/100000000)))</f>
        <v>29.528420585700001</v>
      </c>
      <c r="M678" s="36">
        <f t="shared" ca="1" si="53"/>
        <v>1.1890956257445096</v>
      </c>
      <c r="N678" s="37" t="str">
        <f ca="1">IF(E678="","",IF(ISERROR([1]!EM_S_EST_NETPROFIT(E678,行业估值!$E$6,deadline)/100000000),"-",[1]!EM_S_EST_NETPROFIT(E678,行业估值!$E$6,deadline)/100000000))</f>
        <v>-</v>
      </c>
      <c r="O678" s="36" t="str">
        <f t="shared" ca="1" si="54"/>
        <v>-</v>
      </c>
      <c r="T678" s="64" t="s">
        <v>1417</v>
      </c>
      <c r="U678" s="64" t="s">
        <v>1418</v>
      </c>
    </row>
    <row r="679" spans="4:21">
      <c r="D679" s="45" t="str">
        <f>IF(AND(行业估值!$B$39=$G679,COUNTIF($G$2:$G$2552,$G679)&gt;=1),COUNTIF($G$2:G679,$G679),"")</f>
        <v/>
      </c>
      <c r="E679" s="65" t="str">
        <f t="shared" si="50"/>
        <v>002219.SZ</v>
      </c>
      <c r="F679" s="65" t="str">
        <f t="shared" si="51"/>
        <v>恒康医疗</v>
      </c>
      <c r="G679" s="34" t="str">
        <f>IF(E679="","",IF(行业估值!$C$5="申万行业",[1]!EM_S_INFO_INDUSTRY_SW2014(E679,"1"),IF(行业估值!$C$5="证监会行业",[1]!EM_S_INFO_INDUSTRY_CSRC1(E679,"1"),[1]!EM_S_INFO_INDUSTRY_EM2016(E679,"1"))))</f>
        <v>医药生物</v>
      </c>
      <c r="H679" s="34" t="str">
        <f>IF(E679="","",IF($H$1="上证50",[1]!EM_S_INFO_COMPINDEX(E679,"000016"),"")&amp;IF($H$1="上证180",[1]!EM_S_INFO_COMPINDEX(E679,"000010"),"")&amp;IF($H$1="沪深300",[1]!EM_S_INFO_COMPINDEX(E679,"000300"),"")&amp;IF(AND($H$1="上证A股",RIGHT(E679,2)="SH"),"是","")&amp;IF(AND($H$1="深证A股",RIGHT(E679,2)="SZ"),"是","")&amp;IF(AND($H$1="创业板",LEFT(E679,1)-3=0),"是","")&amp;IF(AND($H$1="全部A股",E679&lt;&gt;0),"是","")&amp;IF(AND($H$1="中小板",LEFT(E679,3)="002"),"是",""))</f>
        <v>是</v>
      </c>
      <c r="I679" s="46">
        <f ca="1">IF(E679="","",IF(OR([1]!EM_S_VAL_MV(E679,deadline)="",[1]!EM_S_VAL_MV(E679,deadline)="--",[1]!EM_S_VAL_MV(E679,deadline)="null"),0,[1]!EM_S_VAL_MV(E679,deadline)/100000000))</f>
        <v>43.273485176000001</v>
      </c>
      <c r="J679" s="46">
        <f ca="1">IF(E679="","",IF(RIGHT(LEFT($J$1,6),3)="TTM",[1]!EM_S_FA_PROFIT_TTM(E679,LEFT(RIGHT($J$1,11),10),1)/100000000,[1]!EM_S_STM07_IS(E679,61,LEFT(RIGHT($J$1,5),4)&amp;"-12-31",1)/100000000))</f>
        <v>-11.911578455599999</v>
      </c>
      <c r="K679" s="36">
        <f t="shared" ca="1" si="52"/>
        <v>-3.6328925958302198</v>
      </c>
      <c r="L679" s="46">
        <f ca="1">IF(E679="","",IF(ISERROR(IF(行业估值!$E$7="最新年报",[1]!EM_S_STM07_BS(E679,140,LEFT(RIGHT($L$1,5),4)&amp;"-12-31",1)/100000000,[1]!EM_S_STM07_BS(E679,140,LEFT(RIGHT($L$1,11),10),1)/100000000)),0,IF(行业估值!$E$7="最新年报",[1]!EM_S_STM07_BS(E679,140,LEFT(RIGHT($L$1,5),4)&amp;"-12-31",1)/100000000,[1]!EM_S_STM07_BS(E679,140,LEFT(RIGHT($L$1,11),10),1)/100000000)))</f>
        <v>25.488238638000002</v>
      </c>
      <c r="M679" s="36">
        <f t="shared" ca="1" si="53"/>
        <v>1.6977824866832605</v>
      </c>
      <c r="N679" s="37" t="str">
        <f ca="1">IF(E679="","",IF(ISERROR([1]!EM_S_EST_NETPROFIT(E679,行业估值!$E$6,deadline)/100000000),"-",[1]!EM_S_EST_NETPROFIT(E679,行业估值!$E$6,deadline)/100000000))</f>
        <v>-</v>
      </c>
      <c r="O679" s="36" t="str">
        <f t="shared" ca="1" si="54"/>
        <v>-</v>
      </c>
      <c r="T679" s="64" t="s">
        <v>1419</v>
      </c>
      <c r="U679" s="64" t="s">
        <v>1420</v>
      </c>
    </row>
    <row r="680" spans="4:21">
      <c r="D680" s="45" t="str">
        <f>IF(AND(行业估值!$B$39=$G680,COUNTIF($G$2:$G$2552,$G680)&gt;=1),COUNTIF($G$2:G680,$G680),"")</f>
        <v/>
      </c>
      <c r="E680" s="65" t="str">
        <f t="shared" si="50"/>
        <v>002220.SZ</v>
      </c>
      <c r="F680" s="65" t="str">
        <f t="shared" si="51"/>
        <v>ST天宝</v>
      </c>
      <c r="G680" s="34" t="str">
        <f>IF(E680="","",IF(行业估值!$C$5="申万行业",[1]!EM_S_INFO_INDUSTRY_SW2014(E680,"1"),IF(行业估值!$C$5="证监会行业",[1]!EM_S_INFO_INDUSTRY_CSRC1(E680,"1"),[1]!EM_S_INFO_INDUSTRY_EM2016(E680,"1"))))</f>
        <v>农林牧渔</v>
      </c>
      <c r="H680" s="34" t="str">
        <f>IF(E680="","",IF($H$1="上证50",[1]!EM_S_INFO_COMPINDEX(E680,"000016"),"")&amp;IF($H$1="上证180",[1]!EM_S_INFO_COMPINDEX(E680,"000010"),"")&amp;IF($H$1="沪深300",[1]!EM_S_INFO_COMPINDEX(E680,"000300"),"")&amp;IF(AND($H$1="上证A股",RIGHT(E680,2)="SH"),"是","")&amp;IF(AND($H$1="深证A股",RIGHT(E680,2)="SZ"),"是","")&amp;IF(AND($H$1="创业板",LEFT(E680,1)-3=0),"是","")&amp;IF(AND($H$1="全部A股",E680&lt;&gt;0),"是","")&amp;IF(AND($H$1="中小板",LEFT(E680,3)="002"),"是",""))</f>
        <v>是</v>
      </c>
      <c r="I680" s="46">
        <f ca="1">IF(E680="","",IF(OR([1]!EM_S_VAL_MV(E680,deadline)="",[1]!EM_S_VAL_MV(E680,deadline)="--",[1]!EM_S_VAL_MV(E680,deadline)="null"),0,[1]!EM_S_VAL_MV(E680,deadline)/100000000))</f>
        <v>9.9642419889999996</v>
      </c>
      <c r="J680" s="46">
        <f ca="1">IF(E680="","",IF(RIGHT(LEFT($J$1,6),3)="TTM",[1]!EM_S_FA_PROFIT_TTM(E680,LEFT(RIGHT($J$1,11),10),1)/100000000,[1]!EM_S_STM07_IS(E680,61,LEFT(RIGHT($J$1,5),4)&amp;"-12-31",1)/100000000))</f>
        <v>-6.4055112289</v>
      </c>
      <c r="K680" s="36">
        <f t="shared" ca="1" si="52"/>
        <v>-1.555573260732716</v>
      </c>
      <c r="L680" s="46">
        <f ca="1">IF(E680="","",IF(ISERROR(IF(行业估值!$E$7="最新年报",[1]!EM_S_STM07_BS(E680,140,LEFT(RIGHT($L$1,5),4)&amp;"-12-31",1)/100000000,[1]!EM_S_STM07_BS(E680,140,LEFT(RIGHT($L$1,11),10),1)/100000000)),0,IF(行业估值!$E$7="最新年报",[1]!EM_S_STM07_BS(E680,140,LEFT(RIGHT($L$1,5),4)&amp;"-12-31",1)/100000000,[1]!EM_S_STM07_BS(E680,140,LEFT(RIGHT($L$1,11),10),1)/100000000)))</f>
        <v>21.427083701800001</v>
      </c>
      <c r="M680" s="36">
        <f t="shared" ca="1" si="53"/>
        <v>0.46503024525745168</v>
      </c>
      <c r="N680" s="37" t="str">
        <f ca="1">IF(E680="","",IF(ISERROR([1]!EM_S_EST_NETPROFIT(E680,行业估值!$E$6,deadline)/100000000),"-",[1]!EM_S_EST_NETPROFIT(E680,行业估值!$E$6,deadline)/100000000))</f>
        <v>-</v>
      </c>
      <c r="O680" s="36" t="str">
        <f t="shared" ca="1" si="54"/>
        <v>-</v>
      </c>
      <c r="T680" s="64" t="s">
        <v>7217</v>
      </c>
      <c r="U680" s="64" t="s">
        <v>1421</v>
      </c>
    </row>
    <row r="681" spans="4:21">
      <c r="D681" s="45" t="str">
        <f>IF(AND(行业估值!$B$39=$G681,COUNTIF($G$2:$G$2552,$G681)&gt;=1),COUNTIF($G$2:G681,$G681),"")</f>
        <v/>
      </c>
      <c r="E681" s="65" t="str">
        <f t="shared" si="50"/>
        <v>002221.SZ</v>
      </c>
      <c r="F681" s="65" t="str">
        <f t="shared" si="51"/>
        <v>东华能源</v>
      </c>
      <c r="G681" s="34" t="str">
        <f>IF(E681="","",IF(行业估值!$C$5="申万行业",[1]!EM_S_INFO_INDUSTRY_SW2014(E681,"1"),IF(行业估值!$C$5="证监会行业",[1]!EM_S_INFO_INDUSTRY_CSRC1(E681,"1"),[1]!EM_S_INFO_INDUSTRY_EM2016(E681,"1"))))</f>
        <v>化石能源</v>
      </c>
      <c r="H681" s="34" t="str">
        <f>IF(E681="","",IF($H$1="上证50",[1]!EM_S_INFO_COMPINDEX(E681,"000016"),"")&amp;IF($H$1="上证180",[1]!EM_S_INFO_COMPINDEX(E681,"000010"),"")&amp;IF($H$1="沪深300",[1]!EM_S_INFO_COMPINDEX(E681,"000300"),"")&amp;IF(AND($H$1="上证A股",RIGHT(E681,2)="SH"),"是","")&amp;IF(AND($H$1="深证A股",RIGHT(E681,2)="SZ"),"是","")&amp;IF(AND($H$1="创业板",LEFT(E681,1)-3=0),"是","")&amp;IF(AND($H$1="全部A股",E681&lt;&gt;0),"是","")&amp;IF(AND($H$1="中小板",LEFT(E681,3)="002"),"是",""))</f>
        <v>是</v>
      </c>
      <c r="I681" s="46">
        <f ca="1">IF(E681="","",IF(OR([1]!EM_S_VAL_MV(E681,deadline)="",[1]!EM_S_VAL_MV(E681,deadline)="--",[1]!EM_S_VAL_MV(E681,deadline)="null"),0,[1]!EM_S_VAL_MV(E681,deadline)/100000000))</f>
        <v>130.8277779432</v>
      </c>
      <c r="J681" s="46">
        <f ca="1">IF(E681="","",IF(RIGHT(LEFT($J$1,6),3)="TTM",[1]!EM_S_FA_PROFIT_TTM(E681,LEFT(RIGHT($J$1,11),10),1)/100000000,[1]!EM_S_STM07_IS(E681,61,LEFT(RIGHT($J$1,5),4)&amp;"-12-31",1)/100000000))</f>
        <v>11.591478052299999</v>
      </c>
      <c r="K681" s="36">
        <f t="shared" ca="1" si="52"/>
        <v>11.286548389507665</v>
      </c>
      <c r="L681" s="46">
        <f ca="1">IF(E681="","",IF(ISERROR(IF(行业估值!$E$7="最新年报",[1]!EM_S_STM07_BS(E681,140,LEFT(RIGHT($L$1,5),4)&amp;"-12-31",1)/100000000,[1]!EM_S_STM07_BS(E681,140,LEFT(RIGHT($L$1,11),10),1)/100000000)),0,IF(行业估值!$E$7="最新年报",[1]!EM_S_STM07_BS(E681,140,LEFT(RIGHT($L$1,5),4)&amp;"-12-31",1)/100000000,[1]!EM_S_STM07_BS(E681,140,LEFT(RIGHT($L$1,11),10),1)/100000000)))</f>
        <v>92.106869317499999</v>
      </c>
      <c r="M681" s="36">
        <f t="shared" ca="1" si="53"/>
        <v>1.4203911055995817</v>
      </c>
      <c r="N681" s="37">
        <f ca="1">IF(E681="","",IF(ISERROR([1]!EM_S_EST_NETPROFIT(E681,行业估值!$E$6,deadline)/100000000),"-",[1]!EM_S_EST_NETPROFIT(E681,行业估值!$E$6,deadline)/100000000))</f>
        <v>13.01</v>
      </c>
      <c r="O681" s="36">
        <f t="shared" ca="1" si="54"/>
        <v>10.055939888024596</v>
      </c>
      <c r="T681" s="64" t="s">
        <v>1422</v>
      </c>
      <c r="U681" s="64" t="s">
        <v>1423</v>
      </c>
    </row>
    <row r="682" spans="4:21">
      <c r="D682" s="45" t="str">
        <f>IF(AND(行业估值!$B$39=$G682,COUNTIF($G$2:$G$2552,$G682)&gt;=1),COUNTIF($G$2:G682,$G682),"")</f>
        <v/>
      </c>
      <c r="E682" s="65" t="str">
        <f t="shared" si="50"/>
        <v>002222.SZ</v>
      </c>
      <c r="F682" s="65" t="str">
        <f t="shared" si="51"/>
        <v>福晶科技</v>
      </c>
      <c r="G682" s="34" t="str">
        <f>IF(E682="","",IF(行业估值!$C$5="申万行业",[1]!EM_S_INFO_INDUSTRY_SW2014(E682,"1"),IF(行业估值!$C$5="证监会行业",[1]!EM_S_INFO_INDUSTRY_CSRC1(E682,"1"),[1]!EM_S_INFO_INDUSTRY_EM2016(E682,"1"))))</f>
        <v>电子设备</v>
      </c>
      <c r="H682" s="34" t="str">
        <f>IF(E682="","",IF($H$1="上证50",[1]!EM_S_INFO_COMPINDEX(E682,"000016"),"")&amp;IF($H$1="上证180",[1]!EM_S_INFO_COMPINDEX(E682,"000010"),"")&amp;IF($H$1="沪深300",[1]!EM_S_INFO_COMPINDEX(E682,"000300"),"")&amp;IF(AND($H$1="上证A股",RIGHT(E682,2)="SH"),"是","")&amp;IF(AND($H$1="深证A股",RIGHT(E682,2)="SZ"),"是","")&amp;IF(AND($H$1="创业板",LEFT(E682,1)-3=0),"是","")&amp;IF(AND($H$1="全部A股",E682&lt;&gt;0),"是","")&amp;IF(AND($H$1="中小板",LEFT(E682,3)="002"),"是",""))</f>
        <v>是</v>
      </c>
      <c r="I682" s="46">
        <f ca="1">IF(E682="","",IF(OR([1]!EM_S_VAL_MV(E682,deadline)="",[1]!EM_S_VAL_MV(E682,deadline)="--",[1]!EM_S_VAL_MV(E682,deadline)="null"),0,[1]!EM_S_VAL_MV(E682,deadline)/100000000))</f>
        <v>46.512</v>
      </c>
      <c r="J682" s="46">
        <f ca="1">IF(E682="","",IF(RIGHT(LEFT($J$1,6),3)="TTM",[1]!EM_S_FA_PROFIT_TTM(E682,LEFT(RIGHT($J$1,11),10),1)/100000000,[1]!EM_S_STM07_IS(E682,61,LEFT(RIGHT($J$1,5),4)&amp;"-12-31",1)/100000000))</f>
        <v>1.3355999644000001</v>
      </c>
      <c r="K682" s="36">
        <f t="shared" ca="1" si="52"/>
        <v>34.824798771909876</v>
      </c>
      <c r="L682" s="46">
        <f ca="1">IF(E682="","",IF(ISERROR(IF(行业估值!$E$7="最新年报",[1]!EM_S_STM07_BS(E682,140,LEFT(RIGHT($L$1,5),4)&amp;"-12-31",1)/100000000,[1]!EM_S_STM07_BS(E682,140,LEFT(RIGHT($L$1,11),10),1)/100000000)),0,IF(行业估值!$E$7="最新年报",[1]!EM_S_STM07_BS(E682,140,LEFT(RIGHT($L$1,5),4)&amp;"-12-31",1)/100000000,[1]!EM_S_STM07_BS(E682,140,LEFT(RIGHT($L$1,11),10),1)/100000000)))</f>
        <v>9.4542331161999993</v>
      </c>
      <c r="M682" s="36">
        <f t="shared" ca="1" si="53"/>
        <v>4.9197009877301259</v>
      </c>
      <c r="N682" s="37" t="str">
        <f ca="1">IF(E682="","",IF(ISERROR([1]!EM_S_EST_NETPROFIT(E682,行业估值!$E$6,deadline)/100000000),"-",[1]!EM_S_EST_NETPROFIT(E682,行业估值!$E$6,deadline)/100000000))</f>
        <v>-</v>
      </c>
      <c r="O682" s="36" t="str">
        <f t="shared" ca="1" si="54"/>
        <v>-</v>
      </c>
      <c r="T682" s="64" t="s">
        <v>1424</v>
      </c>
      <c r="U682" s="64" t="s">
        <v>1425</v>
      </c>
    </row>
    <row r="683" spans="4:21">
      <c r="D683" s="45" t="str">
        <f>IF(AND(行业估值!$B$39=$G683,COUNTIF($G$2:$G$2552,$G683)&gt;=1),COUNTIF($G$2:G683,$G683),"")</f>
        <v/>
      </c>
      <c r="E683" s="65" t="str">
        <f t="shared" si="50"/>
        <v>002223.SZ</v>
      </c>
      <c r="F683" s="65" t="str">
        <f t="shared" si="51"/>
        <v>鱼跃医疗</v>
      </c>
      <c r="G683" s="34" t="str">
        <f>IF(E683="","",IF(行业估值!$C$5="申万行业",[1]!EM_S_INFO_INDUSTRY_SW2014(E683,"1"),IF(行业估值!$C$5="证监会行业",[1]!EM_S_INFO_INDUSTRY_CSRC1(E683,"1"),[1]!EM_S_INFO_INDUSTRY_EM2016(E683,"1"))))</f>
        <v>医药生物</v>
      </c>
      <c r="H683" s="34" t="str">
        <f>IF(E683="","",IF($H$1="上证50",[1]!EM_S_INFO_COMPINDEX(E683,"000016"),"")&amp;IF($H$1="上证180",[1]!EM_S_INFO_COMPINDEX(E683,"000010"),"")&amp;IF($H$1="沪深300",[1]!EM_S_INFO_COMPINDEX(E683,"000300"),"")&amp;IF(AND($H$1="上证A股",RIGHT(E683,2)="SH"),"是","")&amp;IF(AND($H$1="深证A股",RIGHT(E683,2)="SZ"),"是","")&amp;IF(AND($H$1="创业板",LEFT(E683,1)-3=0),"是","")&amp;IF(AND($H$1="全部A股",E683&lt;&gt;0),"是","")&amp;IF(AND($H$1="中小板",LEFT(E683,3)="002"),"是",""))</f>
        <v>是</v>
      </c>
      <c r="I683" s="46">
        <f ca="1">IF(E683="","",IF(OR([1]!EM_S_VAL_MV(E683,deadline)="",[1]!EM_S_VAL_MV(E683,deadline)="--",[1]!EM_S_VAL_MV(E683,deadline)="null"),0,[1]!EM_S_VAL_MV(E683,deadline)/100000000))</f>
        <v>193.17730421830001</v>
      </c>
      <c r="J683" s="46">
        <f ca="1">IF(E683="","",IF(RIGHT(LEFT($J$1,6),3)="TTM",[1]!EM_S_FA_PROFIT_TTM(E683,LEFT(RIGHT($J$1,11),10),1)/100000000,[1]!EM_S_STM07_IS(E683,61,LEFT(RIGHT($J$1,5),4)&amp;"-12-31",1)/100000000))</f>
        <v>8.2187034838000006</v>
      </c>
      <c r="K683" s="36">
        <f t="shared" ca="1" si="52"/>
        <v>23.504595901175222</v>
      </c>
      <c r="L683" s="46">
        <f ca="1">IF(E683="","",IF(ISERROR(IF(行业估值!$E$7="最新年报",[1]!EM_S_STM07_BS(E683,140,LEFT(RIGHT($L$1,5),4)&amp;"-12-31",1)/100000000,[1]!EM_S_STM07_BS(E683,140,LEFT(RIGHT($L$1,11),10),1)/100000000)),0,IF(行业估值!$E$7="最新年报",[1]!EM_S_STM07_BS(E683,140,LEFT(RIGHT($L$1,5),4)&amp;"-12-31",1)/100000000,[1]!EM_S_STM07_BS(E683,140,LEFT(RIGHT($L$1,11),10),1)/100000000)))</f>
        <v>60.601659554699999</v>
      </c>
      <c r="M683" s="36">
        <f t="shared" ca="1" si="53"/>
        <v>3.1876569987977832</v>
      </c>
      <c r="N683" s="37">
        <f ca="1">IF(E683="","",IF(ISERROR([1]!EM_S_EST_NETPROFIT(E683,行业估值!$E$6,deadline)/100000000),"-",[1]!EM_S_EST_NETPROFIT(E683,行业估值!$E$6,deadline)/100000000))</f>
        <v>8.5721647058823525</v>
      </c>
      <c r="O683" s="36">
        <f t="shared" ca="1" si="54"/>
        <v>22.535416764185452</v>
      </c>
      <c r="T683" s="64" t="s">
        <v>1426</v>
      </c>
      <c r="U683" s="64" t="s">
        <v>1427</v>
      </c>
    </row>
    <row r="684" spans="4:21">
      <c r="D684" s="45" t="str">
        <f>IF(AND(行业估值!$B$39=$G684,COUNTIF($G$2:$G$2552,$G684)&gt;=1),COUNTIF($G$2:G684,$G684),"")</f>
        <v/>
      </c>
      <c r="E684" s="65" t="str">
        <f t="shared" si="50"/>
        <v>002224.SZ</v>
      </c>
      <c r="F684" s="65" t="str">
        <f t="shared" si="51"/>
        <v>三力士</v>
      </c>
      <c r="G684" s="34" t="str">
        <f>IF(E684="","",IF(行业估值!$C$5="申万行业",[1]!EM_S_INFO_INDUSTRY_SW2014(E684,"1"),IF(行业估值!$C$5="证监会行业",[1]!EM_S_INFO_INDUSTRY_CSRC1(E684,"1"),[1]!EM_S_INFO_INDUSTRY_EM2016(E684,"1"))))</f>
        <v>基础化工</v>
      </c>
      <c r="H684" s="34" t="str">
        <f>IF(E684="","",IF($H$1="上证50",[1]!EM_S_INFO_COMPINDEX(E684,"000016"),"")&amp;IF($H$1="上证180",[1]!EM_S_INFO_COMPINDEX(E684,"000010"),"")&amp;IF($H$1="沪深300",[1]!EM_S_INFO_COMPINDEX(E684,"000300"),"")&amp;IF(AND($H$1="上证A股",RIGHT(E684,2)="SH"),"是","")&amp;IF(AND($H$1="深证A股",RIGHT(E684,2)="SZ"),"是","")&amp;IF(AND($H$1="创业板",LEFT(E684,1)-3=0),"是","")&amp;IF(AND($H$1="全部A股",E684&lt;&gt;0),"是","")&amp;IF(AND($H$1="中小板",LEFT(E684,3)="002"),"是",""))</f>
        <v>是</v>
      </c>
      <c r="I684" s="46">
        <f ca="1">IF(E684="","",IF(OR([1]!EM_S_VAL_MV(E684,deadline)="",[1]!EM_S_VAL_MV(E684,deadline)="--",[1]!EM_S_VAL_MV(E684,deadline)="null"),0,[1]!EM_S_VAL_MV(E684,deadline)/100000000))</f>
        <v>40.967052526399996</v>
      </c>
      <c r="J684" s="46">
        <f ca="1">IF(E684="","",IF(RIGHT(LEFT($J$1,6),3)="TTM",[1]!EM_S_FA_PROFIT_TTM(E684,LEFT(RIGHT($J$1,11),10),1)/100000000,[1]!EM_S_STM07_IS(E684,61,LEFT(RIGHT($J$1,5),4)&amp;"-12-31",1)/100000000))</f>
        <v>0.87808836609999996</v>
      </c>
      <c r="K684" s="36">
        <f t="shared" ca="1" si="52"/>
        <v>46.654817565063283</v>
      </c>
      <c r="L684" s="46">
        <f ca="1">IF(E684="","",IF(ISERROR(IF(行业估值!$E$7="最新年报",[1]!EM_S_STM07_BS(E684,140,LEFT(RIGHT($L$1,5),4)&amp;"-12-31",1)/100000000,[1]!EM_S_STM07_BS(E684,140,LEFT(RIGHT($L$1,11),10),1)/100000000)),0,IF(行业估值!$E$7="最新年报",[1]!EM_S_STM07_BS(E684,140,LEFT(RIGHT($L$1,5),4)&amp;"-12-31",1)/100000000,[1]!EM_S_STM07_BS(E684,140,LEFT(RIGHT($L$1,11),10),1)/100000000)))</f>
        <v>22.518938523300001</v>
      </c>
      <c r="M684" s="36">
        <f t="shared" ca="1" si="53"/>
        <v>1.8192266249144919</v>
      </c>
      <c r="N684" s="37" t="str">
        <f ca="1">IF(E684="","",IF(ISERROR([1]!EM_S_EST_NETPROFIT(E684,行业估值!$E$6,deadline)/100000000),"-",[1]!EM_S_EST_NETPROFIT(E684,行业估值!$E$6,deadline)/100000000))</f>
        <v>-</v>
      </c>
      <c r="O684" s="36" t="str">
        <f t="shared" ca="1" si="54"/>
        <v>-</v>
      </c>
      <c r="T684" s="64" t="s">
        <v>1428</v>
      </c>
      <c r="U684" s="64" t="s">
        <v>1429</v>
      </c>
    </row>
    <row r="685" spans="4:21">
      <c r="D685" s="45" t="str">
        <f>IF(AND(行业估值!$B$39=$G685,COUNTIF($G$2:$G$2552,$G685)&gt;=1),COUNTIF($G$2:G685,$G685),"")</f>
        <v/>
      </c>
      <c r="E685" s="65" t="str">
        <f t="shared" si="50"/>
        <v>002225.SZ</v>
      </c>
      <c r="F685" s="65" t="str">
        <f t="shared" si="51"/>
        <v>濮耐股份</v>
      </c>
      <c r="G685" s="34" t="str">
        <f>IF(E685="","",IF(行业估值!$C$5="申万行业",[1]!EM_S_INFO_INDUSTRY_SW2014(E685,"1"),IF(行业估值!$C$5="证监会行业",[1]!EM_S_INFO_INDUSTRY_CSRC1(E685,"1"),[1]!EM_S_INFO_INDUSTRY_EM2016(E685,"1"))))</f>
        <v>建材</v>
      </c>
      <c r="H685" s="34" t="str">
        <f>IF(E685="","",IF($H$1="上证50",[1]!EM_S_INFO_COMPINDEX(E685,"000016"),"")&amp;IF($H$1="上证180",[1]!EM_S_INFO_COMPINDEX(E685,"000010"),"")&amp;IF($H$1="沪深300",[1]!EM_S_INFO_COMPINDEX(E685,"000300"),"")&amp;IF(AND($H$1="上证A股",RIGHT(E685,2)="SH"),"是","")&amp;IF(AND($H$1="深证A股",RIGHT(E685,2)="SZ"),"是","")&amp;IF(AND($H$1="创业板",LEFT(E685,1)-3=0),"是","")&amp;IF(AND($H$1="全部A股",E685&lt;&gt;0),"是","")&amp;IF(AND($H$1="中小板",LEFT(E685,3)="002"),"是",""))</f>
        <v>是</v>
      </c>
      <c r="I685" s="46">
        <f ca="1">IF(E685="","",IF(OR([1]!EM_S_VAL_MV(E685,deadline)="",[1]!EM_S_VAL_MV(E685,deadline)="--",[1]!EM_S_VAL_MV(E685,deadline)="null"),0,[1]!EM_S_VAL_MV(E685,deadline)/100000000))</f>
        <v>42.073982305299999</v>
      </c>
      <c r="J685" s="46">
        <f ca="1">IF(E685="","",IF(RIGHT(LEFT($J$1,6),3)="TTM",[1]!EM_S_FA_PROFIT_TTM(E685,LEFT(RIGHT($J$1,11),10),1)/100000000,[1]!EM_S_STM07_IS(E685,61,LEFT(RIGHT($J$1,5),4)&amp;"-12-31",1)/100000000))</f>
        <v>2.7486631461000002</v>
      </c>
      <c r="K685" s="36">
        <f t="shared" ca="1" si="52"/>
        <v>15.307071135652826</v>
      </c>
      <c r="L685" s="46">
        <f ca="1">IF(E685="","",IF(ISERROR(IF(行业估值!$E$7="最新年报",[1]!EM_S_STM07_BS(E685,140,LEFT(RIGHT($L$1,5),4)&amp;"-12-31",1)/100000000,[1]!EM_S_STM07_BS(E685,140,LEFT(RIGHT($L$1,11),10),1)/100000000)),0,IF(行业估值!$E$7="最新年报",[1]!EM_S_STM07_BS(E685,140,LEFT(RIGHT($L$1,5),4)&amp;"-12-31",1)/100000000,[1]!EM_S_STM07_BS(E685,140,LEFT(RIGHT($L$1,11),10),1)/100000000)))</f>
        <v>27.868049947900001</v>
      </c>
      <c r="M685" s="36">
        <f t="shared" ca="1" si="53"/>
        <v>1.5097569576614918</v>
      </c>
      <c r="N685" s="37" t="str">
        <f ca="1">IF(E685="","",IF(ISERROR([1]!EM_S_EST_NETPROFIT(E685,行业估值!$E$6,deadline)/100000000),"-",[1]!EM_S_EST_NETPROFIT(E685,行业估值!$E$6,deadline)/100000000))</f>
        <v>-</v>
      </c>
      <c r="O685" s="36" t="str">
        <f t="shared" ca="1" si="54"/>
        <v>-</v>
      </c>
      <c r="T685" s="64" t="s">
        <v>1430</v>
      </c>
      <c r="U685" s="64" t="s">
        <v>1431</v>
      </c>
    </row>
    <row r="686" spans="4:21">
      <c r="D686" s="45" t="str">
        <f>IF(AND(行业估值!$B$39=$G686,COUNTIF($G$2:$G$2552,$G686)&gt;=1),COUNTIF($G$2:G686,$G686),"")</f>
        <v/>
      </c>
      <c r="E686" s="65" t="str">
        <f t="shared" si="50"/>
        <v>002226.SZ</v>
      </c>
      <c r="F686" s="65" t="str">
        <f t="shared" si="51"/>
        <v>江南化工</v>
      </c>
      <c r="G686" s="34" t="str">
        <f>IF(E686="","",IF(行业估值!$C$5="申万行业",[1]!EM_S_INFO_INDUSTRY_SW2014(E686,"1"),IF(行业估值!$C$5="证监会行业",[1]!EM_S_INFO_INDUSTRY_CSRC1(E686,"1"),[1]!EM_S_INFO_INDUSTRY_EM2016(E686,"1"))))</f>
        <v>基础化工</v>
      </c>
      <c r="H686" s="34" t="str">
        <f>IF(E686="","",IF($H$1="上证50",[1]!EM_S_INFO_COMPINDEX(E686,"000016"),"")&amp;IF($H$1="上证180",[1]!EM_S_INFO_COMPINDEX(E686,"000010"),"")&amp;IF($H$1="沪深300",[1]!EM_S_INFO_COMPINDEX(E686,"000300"),"")&amp;IF(AND($H$1="上证A股",RIGHT(E686,2)="SH"),"是","")&amp;IF(AND($H$1="深证A股",RIGHT(E686,2)="SZ"),"是","")&amp;IF(AND($H$1="创业板",LEFT(E686,1)-3=0),"是","")&amp;IF(AND($H$1="全部A股",E686&lt;&gt;0),"是","")&amp;IF(AND($H$1="中小板",LEFT(E686,3)="002"),"是",""))</f>
        <v>是</v>
      </c>
      <c r="I686" s="46">
        <f ca="1">IF(E686="","",IF(OR([1]!EM_S_VAL_MV(E686,deadline)="",[1]!EM_S_VAL_MV(E686,deadline)="--",[1]!EM_S_VAL_MV(E686,deadline)="null"),0,[1]!EM_S_VAL_MV(E686,deadline)/100000000))</f>
        <v>64.447455203999994</v>
      </c>
      <c r="J686" s="46">
        <f ca="1">IF(E686="","",IF(RIGHT(LEFT($J$1,6),3)="TTM",[1]!EM_S_FA_PROFIT_TTM(E686,LEFT(RIGHT($J$1,11),10),1)/100000000,[1]!EM_S_STM07_IS(E686,61,LEFT(RIGHT($J$1,5),4)&amp;"-12-31",1)/100000000))</f>
        <v>4.7220063254000006</v>
      </c>
      <c r="K686" s="36">
        <f t="shared" ca="1" si="52"/>
        <v>13.648320388164803</v>
      </c>
      <c r="L686" s="46">
        <f ca="1">IF(E686="","",IF(ISERROR(IF(行业估值!$E$7="最新年报",[1]!EM_S_STM07_BS(E686,140,LEFT(RIGHT($L$1,5),4)&amp;"-12-31",1)/100000000,[1]!EM_S_STM07_BS(E686,140,LEFT(RIGHT($L$1,11),10),1)/100000000)),0,IF(行业估值!$E$7="最新年报",[1]!EM_S_STM07_BS(E686,140,LEFT(RIGHT($L$1,5),4)&amp;"-12-31",1)/100000000,[1]!EM_S_STM07_BS(E686,140,LEFT(RIGHT($L$1,11),10),1)/100000000)))</f>
        <v>59.542268660399998</v>
      </c>
      <c r="M686" s="36">
        <f t="shared" ca="1" si="53"/>
        <v>1.0823815862908548</v>
      </c>
      <c r="N686" s="37" t="str">
        <f ca="1">IF(E686="","",IF(ISERROR([1]!EM_S_EST_NETPROFIT(E686,行业估值!$E$6,deadline)/100000000),"-",[1]!EM_S_EST_NETPROFIT(E686,行业估值!$E$6,deadline)/100000000))</f>
        <v>-</v>
      </c>
      <c r="O686" s="36" t="str">
        <f t="shared" ca="1" si="54"/>
        <v>-</v>
      </c>
      <c r="T686" s="64" t="s">
        <v>1432</v>
      </c>
      <c r="U686" s="64" t="s">
        <v>1433</v>
      </c>
    </row>
    <row r="687" spans="4:21">
      <c r="D687" s="45" t="str">
        <f>IF(AND(行业估值!$B$39=$G687,COUNTIF($G$2:$G$2552,$G687)&gt;=1),COUNTIF($G$2:G687,$G687),"")</f>
        <v/>
      </c>
      <c r="E687" s="65" t="str">
        <f t="shared" si="50"/>
        <v>002227.SZ</v>
      </c>
      <c r="F687" s="65" t="str">
        <f t="shared" si="51"/>
        <v>奥特迅</v>
      </c>
      <c r="G687" s="34" t="str">
        <f>IF(E687="","",IF(行业估值!$C$5="申万行业",[1]!EM_S_INFO_INDUSTRY_SW2014(E687,"1"),IF(行业估值!$C$5="证监会行业",[1]!EM_S_INFO_INDUSTRY_CSRC1(E687,"1"),[1]!EM_S_INFO_INDUSTRY_EM2016(E687,"1"))))</f>
        <v>电气设备</v>
      </c>
      <c r="H687" s="34" t="str">
        <f>IF(E687="","",IF($H$1="上证50",[1]!EM_S_INFO_COMPINDEX(E687,"000016"),"")&amp;IF($H$1="上证180",[1]!EM_S_INFO_COMPINDEX(E687,"000010"),"")&amp;IF($H$1="沪深300",[1]!EM_S_INFO_COMPINDEX(E687,"000300"),"")&amp;IF(AND($H$1="上证A股",RIGHT(E687,2)="SH"),"是","")&amp;IF(AND($H$1="深证A股",RIGHT(E687,2)="SZ"),"是","")&amp;IF(AND($H$1="创业板",LEFT(E687,1)-3=0),"是","")&amp;IF(AND($H$1="全部A股",E687&lt;&gt;0),"是","")&amp;IF(AND($H$1="中小板",LEFT(E687,3)="002"),"是",""))</f>
        <v>是</v>
      </c>
      <c r="I687" s="46">
        <f ca="1">IF(E687="","",IF(OR([1]!EM_S_VAL_MV(E687,deadline)="",[1]!EM_S_VAL_MV(E687,deadline)="--",[1]!EM_S_VAL_MV(E687,deadline)="null"),0,[1]!EM_S_VAL_MV(E687,deadline)/100000000))</f>
        <v>22.236217920000001</v>
      </c>
      <c r="J687" s="46">
        <f ca="1">IF(E687="","",IF(RIGHT(LEFT($J$1,6),3)="TTM",[1]!EM_S_FA_PROFIT_TTM(E687,LEFT(RIGHT($J$1,11),10),1)/100000000,[1]!EM_S_STM07_IS(E687,61,LEFT(RIGHT($J$1,5),4)&amp;"-12-31",1)/100000000))</f>
        <v>0.1385964697</v>
      </c>
      <c r="K687" s="36">
        <f t="shared" ca="1" si="52"/>
        <v>160.43855928027293</v>
      </c>
      <c r="L687" s="46">
        <f ca="1">IF(E687="","",IF(ISERROR(IF(行业估值!$E$7="最新年报",[1]!EM_S_STM07_BS(E687,140,LEFT(RIGHT($L$1,5),4)&amp;"-12-31",1)/100000000,[1]!EM_S_STM07_BS(E687,140,LEFT(RIGHT($L$1,11),10),1)/100000000)),0,IF(行业估值!$E$7="最新年报",[1]!EM_S_STM07_BS(E687,140,LEFT(RIGHT($L$1,5),4)&amp;"-12-31",1)/100000000,[1]!EM_S_STM07_BS(E687,140,LEFT(RIGHT($L$1,11),10),1)/100000000)))</f>
        <v>8.0074076075999994</v>
      </c>
      <c r="M687" s="36">
        <f t="shared" ca="1" si="53"/>
        <v>2.7769559150323682</v>
      </c>
      <c r="N687" s="37" t="str">
        <f ca="1">IF(E687="","",IF(ISERROR([1]!EM_S_EST_NETPROFIT(E687,行业估值!$E$6,deadline)/100000000),"-",[1]!EM_S_EST_NETPROFIT(E687,行业估值!$E$6,deadline)/100000000))</f>
        <v>-</v>
      </c>
      <c r="O687" s="36" t="str">
        <f t="shared" ca="1" si="54"/>
        <v>-</v>
      </c>
      <c r="T687" s="64" t="s">
        <v>1434</v>
      </c>
      <c r="U687" s="64" t="s">
        <v>1435</v>
      </c>
    </row>
    <row r="688" spans="4:21">
      <c r="D688" s="45" t="str">
        <f>IF(AND(行业估值!$B$39=$G688,COUNTIF($G$2:$G$2552,$G688)&gt;=1),COUNTIF($G$2:G688,$G688),"")</f>
        <v/>
      </c>
      <c r="E688" s="65" t="str">
        <f t="shared" si="50"/>
        <v>002228.SZ</v>
      </c>
      <c r="F688" s="65" t="str">
        <f t="shared" si="51"/>
        <v>合兴包装</v>
      </c>
      <c r="G688" s="34" t="str">
        <f>IF(E688="","",IF(行业估值!$C$5="申万行业",[1]!EM_S_INFO_INDUSTRY_SW2014(E688,"1"),IF(行业估值!$C$5="证监会行业",[1]!EM_S_INFO_INDUSTRY_CSRC1(E688,"1"),[1]!EM_S_INFO_INDUSTRY_EM2016(E688,"1"))))</f>
        <v>轻工制造</v>
      </c>
      <c r="H688" s="34" t="str">
        <f>IF(E688="","",IF($H$1="上证50",[1]!EM_S_INFO_COMPINDEX(E688,"000016"),"")&amp;IF($H$1="上证180",[1]!EM_S_INFO_COMPINDEX(E688,"000010"),"")&amp;IF($H$1="沪深300",[1]!EM_S_INFO_COMPINDEX(E688,"000300"),"")&amp;IF(AND($H$1="上证A股",RIGHT(E688,2)="SH"),"是","")&amp;IF(AND($H$1="深证A股",RIGHT(E688,2)="SZ"),"是","")&amp;IF(AND($H$1="创业板",LEFT(E688,1)-3=0),"是","")&amp;IF(AND($H$1="全部A股",E688&lt;&gt;0),"是","")&amp;IF(AND($H$1="中小板",LEFT(E688,3)="002"),"是",""))</f>
        <v>是</v>
      </c>
      <c r="I688" s="46">
        <f ca="1">IF(E688="","",IF(OR([1]!EM_S_VAL_MV(E688,deadline)="",[1]!EM_S_VAL_MV(E688,deadline)="--",[1]!EM_S_VAL_MV(E688,deadline)="null"),0,[1]!EM_S_VAL_MV(E688,deadline)/100000000))</f>
        <v>45.962016056400003</v>
      </c>
      <c r="J688" s="46">
        <f ca="1">IF(E688="","",IF(RIGHT(LEFT($J$1,6),3)="TTM",[1]!EM_S_FA_PROFIT_TTM(E688,LEFT(RIGHT($J$1,11),10),1)/100000000,[1]!EM_S_STM07_IS(E688,61,LEFT(RIGHT($J$1,5),4)&amp;"-12-31",1)/100000000))</f>
        <v>2.7511131082999998</v>
      </c>
      <c r="K688" s="36">
        <f t="shared" ca="1" si="52"/>
        <v>16.706698069859218</v>
      </c>
      <c r="L688" s="46">
        <f ca="1">IF(E688="","",IF(ISERROR(IF(行业估值!$E$7="最新年报",[1]!EM_S_STM07_BS(E688,140,LEFT(RIGHT($L$1,5),4)&amp;"-12-31",1)/100000000,[1]!EM_S_STM07_BS(E688,140,LEFT(RIGHT($L$1,11),10),1)/100000000)),0,IF(行业估值!$E$7="最新年报",[1]!EM_S_STM07_BS(E688,140,LEFT(RIGHT($L$1,5),4)&amp;"-12-31",1)/100000000,[1]!EM_S_STM07_BS(E688,140,LEFT(RIGHT($L$1,11),10),1)/100000000)))</f>
        <v>29.535027632199998</v>
      </c>
      <c r="M688" s="36">
        <f t="shared" ca="1" si="53"/>
        <v>1.5561866617754843</v>
      </c>
      <c r="N688" s="37">
        <f ca="1">IF(E688="","",IF(ISERROR([1]!EM_S_EST_NETPROFIT(E688,行业估值!$E$6,deadline)/100000000),"-",[1]!EM_S_EST_NETPROFIT(E688,行业估值!$E$6,deadline)/100000000))</f>
        <v>2.6134200000000001</v>
      </c>
      <c r="O688" s="36">
        <f t="shared" ca="1" si="54"/>
        <v>17.586922904240421</v>
      </c>
      <c r="T688" s="64" t="s">
        <v>1436</v>
      </c>
      <c r="U688" s="64" t="s">
        <v>1437</v>
      </c>
    </row>
    <row r="689" spans="4:21">
      <c r="D689" s="45" t="str">
        <f>IF(AND(行业估值!$B$39=$G689,COUNTIF($G$2:$G$2552,$G689)&gt;=1),COUNTIF($G$2:G689,$G689),"")</f>
        <v/>
      </c>
      <c r="E689" s="65" t="str">
        <f t="shared" si="50"/>
        <v>002229.SZ</v>
      </c>
      <c r="F689" s="65" t="str">
        <f t="shared" si="51"/>
        <v>鸿博股份</v>
      </c>
      <c r="G689" s="34" t="str">
        <f>IF(E689="","",IF(行业估值!$C$5="申万行业",[1]!EM_S_INFO_INDUSTRY_SW2014(E689,"1"),IF(行业估值!$C$5="证监会行业",[1]!EM_S_INFO_INDUSTRY_CSRC1(E689,"1"),[1]!EM_S_INFO_INDUSTRY_EM2016(E689,"1"))))</f>
        <v>轻工制造</v>
      </c>
      <c r="H689" s="34" t="str">
        <f>IF(E689="","",IF($H$1="上证50",[1]!EM_S_INFO_COMPINDEX(E689,"000016"),"")&amp;IF($H$1="上证180",[1]!EM_S_INFO_COMPINDEX(E689,"000010"),"")&amp;IF($H$1="沪深300",[1]!EM_S_INFO_COMPINDEX(E689,"000300"),"")&amp;IF(AND($H$1="上证A股",RIGHT(E689,2)="SH"),"是","")&amp;IF(AND($H$1="深证A股",RIGHT(E689,2)="SZ"),"是","")&amp;IF(AND($H$1="创业板",LEFT(E689,1)-3=0),"是","")&amp;IF(AND($H$1="全部A股",E689&lt;&gt;0),"是","")&amp;IF(AND($H$1="中小板",LEFT(E689,3)="002"),"是",""))</f>
        <v>是</v>
      </c>
      <c r="I689" s="46">
        <f ca="1">IF(E689="","",IF(OR([1]!EM_S_VAL_MV(E689,deadline)="",[1]!EM_S_VAL_MV(E689,deadline)="--",[1]!EM_S_VAL_MV(E689,deadline)="null"),0,[1]!EM_S_VAL_MV(E689,deadline)/100000000))</f>
        <v>30.747841027100002</v>
      </c>
      <c r="J689" s="46">
        <f ca="1">IF(E689="","",IF(RIGHT(LEFT($J$1,6),3)="TTM",[1]!EM_S_FA_PROFIT_TTM(E689,LEFT(RIGHT($J$1,11),10),1)/100000000,[1]!EM_S_STM07_IS(E689,61,LEFT(RIGHT($J$1,5),4)&amp;"-12-31",1)/100000000))</f>
        <v>0.2389632344</v>
      </c>
      <c r="K689" s="36">
        <f t="shared" ca="1" si="52"/>
        <v>128.67184822093284</v>
      </c>
      <c r="L689" s="46">
        <f ca="1">IF(E689="","",IF(ISERROR(IF(行业估值!$E$7="最新年报",[1]!EM_S_STM07_BS(E689,140,LEFT(RIGHT($L$1,5),4)&amp;"-12-31",1)/100000000,[1]!EM_S_STM07_BS(E689,140,LEFT(RIGHT($L$1,11),10),1)/100000000)),0,IF(行业估值!$E$7="最新年报",[1]!EM_S_STM07_BS(E689,140,LEFT(RIGHT($L$1,5),4)&amp;"-12-31",1)/100000000,[1]!EM_S_STM07_BS(E689,140,LEFT(RIGHT($L$1,11),10),1)/100000000)))</f>
        <v>16.6753836625</v>
      </c>
      <c r="M689" s="36">
        <f t="shared" ca="1" si="53"/>
        <v>1.8439060623382524</v>
      </c>
      <c r="N689" s="37" t="str">
        <f ca="1">IF(E689="","",IF(ISERROR([1]!EM_S_EST_NETPROFIT(E689,行业估值!$E$6,deadline)/100000000),"-",[1]!EM_S_EST_NETPROFIT(E689,行业估值!$E$6,deadline)/100000000))</f>
        <v>-</v>
      </c>
      <c r="O689" s="36" t="str">
        <f t="shared" ca="1" si="54"/>
        <v>-</v>
      </c>
      <c r="T689" s="64" t="s">
        <v>1438</v>
      </c>
      <c r="U689" s="64" t="s">
        <v>1439</v>
      </c>
    </row>
    <row r="690" spans="4:21">
      <c r="D690" s="45" t="str">
        <f>IF(AND(行业估值!$B$39=$G690,COUNTIF($G$2:$G$2552,$G690)&gt;=1),COUNTIF($G$2:G690,$G690),"")</f>
        <v/>
      </c>
      <c r="E690" s="65" t="str">
        <f t="shared" si="50"/>
        <v>002230.SZ</v>
      </c>
      <c r="F690" s="65" t="str">
        <f t="shared" si="51"/>
        <v>科大讯飞</v>
      </c>
      <c r="G690" s="34" t="str">
        <f>IF(E690="","",IF(行业估值!$C$5="申万行业",[1]!EM_S_INFO_INDUSTRY_SW2014(E690,"1"),IF(行业估值!$C$5="证监会行业",[1]!EM_S_INFO_INDUSTRY_CSRC1(E690,"1"),[1]!EM_S_INFO_INDUSTRY_EM2016(E690,"1"))))</f>
        <v>信息技术</v>
      </c>
      <c r="H690" s="34" t="str">
        <f>IF(E690="","",IF($H$1="上证50",[1]!EM_S_INFO_COMPINDEX(E690,"000016"),"")&amp;IF($H$1="上证180",[1]!EM_S_INFO_COMPINDEX(E690,"000010"),"")&amp;IF($H$1="沪深300",[1]!EM_S_INFO_COMPINDEX(E690,"000300"),"")&amp;IF(AND($H$1="上证A股",RIGHT(E690,2)="SH"),"是","")&amp;IF(AND($H$1="深证A股",RIGHT(E690,2)="SZ"),"是","")&amp;IF(AND($H$1="创业板",LEFT(E690,1)-3=0),"是","")&amp;IF(AND($H$1="全部A股",E690&lt;&gt;0),"是","")&amp;IF(AND($H$1="中小板",LEFT(E690,3)="002"),"是",""))</f>
        <v>是</v>
      </c>
      <c r="I690" s="46">
        <f ca="1">IF(E690="","",IF(OR([1]!EM_S_VAL_MV(E690,deadline)="",[1]!EM_S_VAL_MV(E690,deadline)="--",[1]!EM_S_VAL_MV(E690,deadline)="null"),0,[1]!EM_S_VAL_MV(E690,deadline)/100000000))</f>
        <v>730.80635227080006</v>
      </c>
      <c r="J690" s="46">
        <f ca="1">IF(E690="","",IF(RIGHT(LEFT($J$1,6),3)="TTM",[1]!EM_S_FA_PROFIT_TTM(E690,LEFT(RIGHT($J$1,11),10),1)/100000000,[1]!EM_S_STM07_IS(E690,61,LEFT(RIGHT($J$1,5),4)&amp;"-12-31",1)/100000000))</f>
        <v>8.5384036540999997</v>
      </c>
      <c r="K690" s="36">
        <f t="shared" ca="1" si="52"/>
        <v>85.590513388281778</v>
      </c>
      <c r="L690" s="46">
        <f ca="1">IF(E690="","",IF(ISERROR(IF(行业估值!$E$7="最新年报",[1]!EM_S_STM07_BS(E690,140,LEFT(RIGHT($L$1,5),4)&amp;"-12-31",1)/100000000,[1]!EM_S_STM07_BS(E690,140,LEFT(RIGHT($L$1,11),10),1)/100000000)),0,IF(行业估值!$E$7="最新年报",[1]!EM_S_STM07_BS(E690,140,LEFT(RIGHT($L$1,5),4)&amp;"-12-31",1)/100000000,[1]!EM_S_STM07_BS(E690,140,LEFT(RIGHT($L$1,11),10),1)/100000000)))</f>
        <v>112.0719874166</v>
      </c>
      <c r="M690" s="36">
        <f t="shared" ca="1" si="53"/>
        <v>6.5208654643930561</v>
      </c>
      <c r="N690" s="37">
        <f ca="1">IF(E690="","",IF(ISERROR([1]!EM_S_EST_NETPROFIT(E690,行业估值!$E$6,deadline)/100000000),"-",[1]!EM_S_EST_NETPROFIT(E690,行业估值!$E$6,deadline)/100000000))</f>
        <v>8.6325363636363619</v>
      </c>
      <c r="O690" s="36">
        <f t="shared" ca="1" si="54"/>
        <v>84.657199400774473</v>
      </c>
      <c r="T690" s="64" t="s">
        <v>1440</v>
      </c>
      <c r="U690" s="64" t="s">
        <v>1441</v>
      </c>
    </row>
    <row r="691" spans="4:21">
      <c r="D691" s="45" t="str">
        <f>IF(AND(行业估值!$B$39=$G691,COUNTIF($G$2:$G$2552,$G691)&gt;=1),COUNTIF($G$2:G691,$G691),"")</f>
        <v/>
      </c>
      <c r="E691" s="65" t="str">
        <f t="shared" si="50"/>
        <v>002231.SZ</v>
      </c>
      <c r="F691" s="65" t="str">
        <f t="shared" si="51"/>
        <v>奥维通信</v>
      </c>
      <c r="G691" s="34" t="str">
        <f>IF(E691="","",IF(行业估值!$C$5="申万行业",[1]!EM_S_INFO_INDUSTRY_SW2014(E691,"1"),IF(行业估值!$C$5="证监会行业",[1]!EM_S_INFO_INDUSTRY_CSRC1(E691,"1"),[1]!EM_S_INFO_INDUSTRY_EM2016(E691,"1"))))</f>
        <v>信息技术</v>
      </c>
      <c r="H691" s="34" t="str">
        <f>IF(E691="","",IF($H$1="上证50",[1]!EM_S_INFO_COMPINDEX(E691,"000016"),"")&amp;IF($H$1="上证180",[1]!EM_S_INFO_COMPINDEX(E691,"000010"),"")&amp;IF($H$1="沪深300",[1]!EM_S_INFO_COMPINDEX(E691,"000300"),"")&amp;IF(AND($H$1="上证A股",RIGHT(E691,2)="SH"),"是","")&amp;IF(AND($H$1="深证A股",RIGHT(E691,2)="SZ"),"是","")&amp;IF(AND($H$1="创业板",LEFT(E691,1)-3=0),"是","")&amp;IF(AND($H$1="全部A股",E691&lt;&gt;0),"是","")&amp;IF(AND($H$1="中小板",LEFT(E691,3)="002"),"是",""))</f>
        <v>是</v>
      </c>
      <c r="I691" s="46">
        <f ca="1">IF(E691="","",IF(OR([1]!EM_S_VAL_MV(E691,deadline)="",[1]!EM_S_VAL_MV(E691,deadline)="--",[1]!EM_S_VAL_MV(E691,deadline)="null"),0,[1]!EM_S_VAL_MV(E691,deadline)/100000000))</f>
        <v>23.655840000000001</v>
      </c>
      <c r="J691" s="46">
        <f ca="1">IF(E691="","",IF(RIGHT(LEFT($J$1,6),3)="TTM",[1]!EM_S_FA_PROFIT_TTM(E691,LEFT(RIGHT($J$1,11),10),1)/100000000,[1]!EM_S_STM07_IS(E691,61,LEFT(RIGHT($J$1,5),4)&amp;"-12-31",1)/100000000))</f>
        <v>-1.2775906119</v>
      </c>
      <c r="K691" s="36">
        <f t="shared" ca="1" si="52"/>
        <v>-18.515978263819303</v>
      </c>
      <c r="L691" s="46">
        <f ca="1">IF(E691="","",IF(ISERROR(IF(行业估值!$E$7="最新年报",[1]!EM_S_STM07_BS(E691,140,LEFT(RIGHT($L$1,5),4)&amp;"-12-31",1)/100000000,[1]!EM_S_STM07_BS(E691,140,LEFT(RIGHT($L$1,11),10),1)/100000000)),0,IF(行业估值!$E$7="最新年报",[1]!EM_S_STM07_BS(E691,140,LEFT(RIGHT($L$1,5),4)&amp;"-12-31",1)/100000000,[1]!EM_S_STM07_BS(E691,140,LEFT(RIGHT($L$1,11),10),1)/100000000)))</f>
        <v>5.4922283342</v>
      </c>
      <c r="M691" s="36">
        <f t="shared" ca="1" si="53"/>
        <v>4.3071479480733785</v>
      </c>
      <c r="N691" s="37" t="str">
        <f ca="1">IF(E691="","",IF(ISERROR([1]!EM_S_EST_NETPROFIT(E691,行业估值!$E$6,deadline)/100000000),"-",[1]!EM_S_EST_NETPROFIT(E691,行业估值!$E$6,deadline)/100000000))</f>
        <v>-</v>
      </c>
      <c r="O691" s="36" t="str">
        <f t="shared" ca="1" si="54"/>
        <v>-</v>
      </c>
      <c r="T691" s="64" t="s">
        <v>1442</v>
      </c>
      <c r="U691" s="64" t="s">
        <v>1443</v>
      </c>
    </row>
    <row r="692" spans="4:21">
      <c r="D692" s="45" t="str">
        <f>IF(AND(行业估值!$B$39=$G692,COUNTIF($G$2:$G$2552,$G692)&gt;=1),COUNTIF($G$2:G692,$G692),"")</f>
        <v/>
      </c>
      <c r="E692" s="65" t="str">
        <f t="shared" si="50"/>
        <v>002232.SZ</v>
      </c>
      <c r="F692" s="65" t="str">
        <f t="shared" si="51"/>
        <v>启明信息</v>
      </c>
      <c r="G692" s="34" t="str">
        <f>IF(E692="","",IF(行业估值!$C$5="申万行业",[1]!EM_S_INFO_INDUSTRY_SW2014(E692,"1"),IF(行业估值!$C$5="证监会行业",[1]!EM_S_INFO_INDUSTRY_CSRC1(E692,"1"),[1]!EM_S_INFO_INDUSTRY_EM2016(E692,"1"))))</f>
        <v>信息技术</v>
      </c>
      <c r="H692" s="34" t="str">
        <f>IF(E692="","",IF($H$1="上证50",[1]!EM_S_INFO_COMPINDEX(E692,"000016"),"")&amp;IF($H$1="上证180",[1]!EM_S_INFO_COMPINDEX(E692,"000010"),"")&amp;IF($H$1="沪深300",[1]!EM_S_INFO_COMPINDEX(E692,"000300"),"")&amp;IF(AND($H$1="上证A股",RIGHT(E692,2)="SH"),"是","")&amp;IF(AND($H$1="深证A股",RIGHT(E692,2)="SZ"),"是","")&amp;IF(AND($H$1="创业板",LEFT(E692,1)-3=0),"是","")&amp;IF(AND($H$1="全部A股",E692&lt;&gt;0),"是","")&amp;IF(AND($H$1="中小板",LEFT(E692,3)="002"),"是",""))</f>
        <v>是</v>
      </c>
      <c r="I692" s="46">
        <f ca="1">IF(E692="","",IF(OR([1]!EM_S_VAL_MV(E692,deadline)="",[1]!EM_S_VAL_MV(E692,deadline)="--",[1]!EM_S_VAL_MV(E692,deadline)="null"),0,[1]!EM_S_VAL_MV(E692,deadline)/100000000))</f>
        <v>33.174134545999998</v>
      </c>
      <c r="J692" s="46">
        <f ca="1">IF(E692="","",IF(RIGHT(LEFT($J$1,6),3)="TTM",[1]!EM_S_FA_PROFIT_TTM(E692,LEFT(RIGHT($J$1,11),10),1)/100000000,[1]!EM_S_STM07_IS(E692,61,LEFT(RIGHT($J$1,5),4)&amp;"-12-31",1)/100000000))</f>
        <v>0.77685106439999996</v>
      </c>
      <c r="K692" s="36">
        <f t="shared" ca="1" si="52"/>
        <v>42.703339245112581</v>
      </c>
      <c r="L692" s="46">
        <f ca="1">IF(E692="","",IF(ISERROR(IF(行业估值!$E$7="最新年报",[1]!EM_S_STM07_BS(E692,140,LEFT(RIGHT($L$1,5),4)&amp;"-12-31",1)/100000000,[1]!EM_S_STM07_BS(E692,140,LEFT(RIGHT($L$1,11),10),1)/100000000)),0,IF(行业估值!$E$7="最新年报",[1]!EM_S_STM07_BS(E692,140,LEFT(RIGHT($L$1,5),4)&amp;"-12-31",1)/100000000,[1]!EM_S_STM07_BS(E692,140,LEFT(RIGHT($L$1,11),10),1)/100000000)))</f>
        <v>11.3319125023</v>
      </c>
      <c r="M692" s="36">
        <f t="shared" ca="1" si="53"/>
        <v>2.9274965315225261</v>
      </c>
      <c r="N692" s="37" t="str">
        <f ca="1">IF(E692="","",IF(ISERROR([1]!EM_S_EST_NETPROFIT(E692,行业估值!$E$6,deadline)/100000000),"-",[1]!EM_S_EST_NETPROFIT(E692,行业估值!$E$6,deadline)/100000000))</f>
        <v>-</v>
      </c>
      <c r="O692" s="36" t="str">
        <f t="shared" ca="1" si="54"/>
        <v>-</v>
      </c>
      <c r="T692" s="64" t="s">
        <v>1444</v>
      </c>
      <c r="U692" s="64" t="s">
        <v>1445</v>
      </c>
    </row>
    <row r="693" spans="4:21">
      <c r="D693" s="45" t="str">
        <f>IF(AND(行业估值!$B$39=$G693,COUNTIF($G$2:$G$2552,$G693)&gt;=1),COUNTIF($G$2:G693,$G693),"")</f>
        <v/>
      </c>
      <c r="E693" s="65" t="str">
        <f t="shared" si="50"/>
        <v>002233.SZ</v>
      </c>
      <c r="F693" s="65" t="str">
        <f t="shared" si="51"/>
        <v>塔牌集团</v>
      </c>
      <c r="G693" s="34" t="str">
        <f>IF(E693="","",IF(行业估值!$C$5="申万行业",[1]!EM_S_INFO_INDUSTRY_SW2014(E693,"1"),IF(行业估值!$C$5="证监会行业",[1]!EM_S_INFO_INDUSTRY_CSRC1(E693,"1"),[1]!EM_S_INFO_INDUSTRY_EM2016(E693,"1"))))</f>
        <v>建材</v>
      </c>
      <c r="H693" s="34" t="str">
        <f>IF(E693="","",IF($H$1="上证50",[1]!EM_S_INFO_COMPINDEX(E693,"000016"),"")&amp;IF($H$1="上证180",[1]!EM_S_INFO_COMPINDEX(E693,"000010"),"")&amp;IF($H$1="沪深300",[1]!EM_S_INFO_COMPINDEX(E693,"000300"),"")&amp;IF(AND($H$1="上证A股",RIGHT(E693,2)="SH"),"是","")&amp;IF(AND($H$1="深证A股",RIGHT(E693,2)="SZ"),"是","")&amp;IF(AND($H$1="创业板",LEFT(E693,1)-3=0),"是","")&amp;IF(AND($H$1="全部A股",E693&lt;&gt;0),"是","")&amp;IF(AND($H$1="中小板",LEFT(E693,3)="002"),"是",""))</f>
        <v>是</v>
      </c>
      <c r="I693" s="46">
        <f ca="1">IF(E693="","",IF(OR([1]!EM_S_VAL_MV(E693,deadline)="",[1]!EM_S_VAL_MV(E693,deadline)="--",[1]!EM_S_VAL_MV(E693,deadline)="null"),0,[1]!EM_S_VAL_MV(E693,deadline)/100000000))</f>
        <v>132.46175427759999</v>
      </c>
      <c r="J693" s="46">
        <f ca="1">IF(E693="","",IF(RIGHT(LEFT($J$1,6),3)="TTM",[1]!EM_S_FA_PROFIT_TTM(E693,LEFT(RIGHT($J$1,11),10),1)/100000000,[1]!EM_S_STM07_IS(E693,61,LEFT(RIGHT($J$1,5),4)&amp;"-12-31",1)/100000000))</f>
        <v>15.2883918547</v>
      </c>
      <c r="K693" s="36">
        <f t="shared" ca="1" si="52"/>
        <v>8.664204550518388</v>
      </c>
      <c r="L693" s="46">
        <f ca="1">IF(E693="","",IF(ISERROR(IF(行业估值!$E$7="最新年报",[1]!EM_S_STM07_BS(E693,140,LEFT(RIGHT($L$1,5),4)&amp;"-12-31",1)/100000000,[1]!EM_S_STM07_BS(E693,140,LEFT(RIGHT($L$1,11),10),1)/100000000)),0,IF(行业估值!$E$7="最新年报",[1]!EM_S_STM07_BS(E693,140,LEFT(RIGHT($L$1,5),4)&amp;"-12-31",1)/100000000,[1]!EM_S_STM07_BS(E693,140,LEFT(RIGHT($L$1,11),10),1)/100000000)))</f>
        <v>91.342471035900004</v>
      </c>
      <c r="M693" s="36">
        <f t="shared" ca="1" si="53"/>
        <v>1.4501660922391626</v>
      </c>
      <c r="N693" s="37">
        <f ca="1">IF(E693="","",IF(ISERROR([1]!EM_S_EST_NETPROFIT(E693,行业估值!$E$6,deadline)/100000000),"-",[1]!EM_S_EST_NETPROFIT(E693,行业估值!$E$6,deadline)/100000000))</f>
        <v>15.709055555555556</v>
      </c>
      <c r="O693" s="36">
        <f t="shared" ca="1" si="54"/>
        <v>8.432190834715998</v>
      </c>
      <c r="T693" s="64" t="s">
        <v>1446</v>
      </c>
      <c r="U693" s="64" t="s">
        <v>1447</v>
      </c>
    </row>
    <row r="694" spans="4:21">
      <c r="D694" s="45" t="str">
        <f>IF(AND(行业估值!$B$39=$G694,COUNTIF($G$2:$G$2552,$G694)&gt;=1),COUNTIF($G$2:G694,$G694),"")</f>
        <v/>
      </c>
      <c r="E694" s="65" t="str">
        <f t="shared" si="50"/>
        <v>002234.SZ</v>
      </c>
      <c r="F694" s="65" t="str">
        <f t="shared" si="51"/>
        <v>民和股份</v>
      </c>
      <c r="G694" s="34" t="str">
        <f>IF(E694="","",IF(行业估值!$C$5="申万行业",[1]!EM_S_INFO_INDUSTRY_SW2014(E694,"1"),IF(行业估值!$C$5="证监会行业",[1]!EM_S_INFO_INDUSTRY_CSRC1(E694,"1"),[1]!EM_S_INFO_INDUSTRY_EM2016(E694,"1"))))</f>
        <v>农林牧渔</v>
      </c>
      <c r="H694" s="34" t="str">
        <f>IF(E694="","",IF($H$1="上证50",[1]!EM_S_INFO_COMPINDEX(E694,"000016"),"")&amp;IF($H$1="上证180",[1]!EM_S_INFO_COMPINDEX(E694,"000010"),"")&amp;IF($H$1="沪深300",[1]!EM_S_INFO_COMPINDEX(E694,"000300"),"")&amp;IF(AND($H$1="上证A股",RIGHT(E694,2)="SH"),"是","")&amp;IF(AND($H$1="深证A股",RIGHT(E694,2)="SZ"),"是","")&amp;IF(AND($H$1="创业板",LEFT(E694,1)-3=0),"是","")&amp;IF(AND($H$1="全部A股",E694&lt;&gt;0),"是","")&amp;IF(AND($H$1="中小板",LEFT(E694,3)="002"),"是",""))</f>
        <v>是</v>
      </c>
      <c r="I694" s="46">
        <f ca="1">IF(E694="","",IF(OR([1]!EM_S_VAL_MV(E694,deadline)="",[1]!EM_S_VAL_MV(E694,deadline)="--",[1]!EM_S_VAL_MV(E694,deadline)="null"),0,[1]!EM_S_VAL_MV(E694,deadline)/100000000))</f>
        <v>96.866354882400003</v>
      </c>
      <c r="J694" s="46">
        <f ca="1">IF(E694="","",IF(RIGHT(LEFT($J$1,6),3)="TTM",[1]!EM_S_FA_PROFIT_TTM(E694,LEFT(RIGHT($J$1,11),10),1)/100000000,[1]!EM_S_STM07_IS(E694,61,LEFT(RIGHT($J$1,5),4)&amp;"-12-31",1)/100000000))</f>
        <v>14.9340052277</v>
      </c>
      <c r="K694" s="36">
        <f t="shared" ca="1" si="52"/>
        <v>6.4862944270790566</v>
      </c>
      <c r="L694" s="46">
        <f ca="1">IF(E694="","",IF(ISERROR(IF(行业估值!$E$7="最新年报",[1]!EM_S_STM07_BS(E694,140,LEFT(RIGHT($L$1,5),4)&amp;"-12-31",1)/100000000,[1]!EM_S_STM07_BS(E694,140,LEFT(RIGHT($L$1,11),10),1)/100000000)),0,IF(行业估值!$E$7="最新年报",[1]!EM_S_STM07_BS(E694,140,LEFT(RIGHT($L$1,5),4)&amp;"-12-31",1)/100000000,[1]!EM_S_STM07_BS(E694,140,LEFT(RIGHT($L$1,11),10),1)/100000000)))</f>
        <v>23.792390150100001</v>
      </c>
      <c r="M694" s="36">
        <f t="shared" ca="1" si="53"/>
        <v>4.0713166803038856</v>
      </c>
      <c r="N694" s="37">
        <f ca="1">IF(E694="","",IF(ISERROR([1]!EM_S_EST_NETPROFIT(E694,行业估值!$E$6,deadline)/100000000),"-",[1]!EM_S_EST_NETPROFIT(E694,行业估值!$E$6,deadline)/100000000))</f>
        <v>15.433949999999999</v>
      </c>
      <c r="O694" s="36">
        <f t="shared" ca="1" si="54"/>
        <v>6.2761869049983972</v>
      </c>
      <c r="T694" s="64" t="s">
        <v>1448</v>
      </c>
      <c r="U694" s="64" t="s">
        <v>1449</v>
      </c>
    </row>
    <row r="695" spans="4:21">
      <c r="D695" s="45" t="str">
        <f>IF(AND(行业估值!$B$39=$G695,COUNTIF($G$2:$G$2552,$G695)&gt;=1),COUNTIF($G$2:G695,$G695),"")</f>
        <v/>
      </c>
      <c r="E695" s="65" t="str">
        <f t="shared" si="50"/>
        <v>002235.SZ</v>
      </c>
      <c r="F695" s="65" t="str">
        <f t="shared" si="51"/>
        <v>安妮股份</v>
      </c>
      <c r="G695" s="34" t="str">
        <f>IF(E695="","",IF(行业估值!$C$5="申万行业",[1]!EM_S_INFO_INDUSTRY_SW2014(E695,"1"),IF(行业估值!$C$5="证监会行业",[1]!EM_S_INFO_INDUSTRY_CSRC1(E695,"1"),[1]!EM_S_INFO_INDUSTRY_EM2016(E695,"1"))))</f>
        <v>互联网</v>
      </c>
      <c r="H695" s="34" t="str">
        <f>IF(E695="","",IF($H$1="上证50",[1]!EM_S_INFO_COMPINDEX(E695,"000016"),"")&amp;IF($H$1="上证180",[1]!EM_S_INFO_COMPINDEX(E695,"000010"),"")&amp;IF($H$1="沪深300",[1]!EM_S_INFO_COMPINDEX(E695,"000300"),"")&amp;IF(AND($H$1="上证A股",RIGHT(E695,2)="SH"),"是","")&amp;IF(AND($H$1="深证A股",RIGHT(E695,2)="SZ"),"是","")&amp;IF(AND($H$1="创业板",LEFT(E695,1)-3=0),"是","")&amp;IF(AND($H$1="全部A股",E695&lt;&gt;0),"是","")&amp;IF(AND($H$1="中小板",LEFT(E695,3)="002"),"是",""))</f>
        <v>是</v>
      </c>
      <c r="I695" s="46">
        <f ca="1">IF(E695="","",IF(OR([1]!EM_S_VAL_MV(E695,deadline)="",[1]!EM_S_VAL_MV(E695,deadline)="--",[1]!EM_S_VAL_MV(E695,deadline)="null"),0,[1]!EM_S_VAL_MV(E695,deadline)/100000000))</f>
        <v>50.669927136400005</v>
      </c>
      <c r="J695" s="46">
        <f ca="1">IF(E695="","",IF(RIGHT(LEFT($J$1,6),3)="TTM",[1]!EM_S_FA_PROFIT_TTM(E695,LEFT(RIGHT($J$1,11),10),1)/100000000,[1]!EM_S_STM07_IS(E695,61,LEFT(RIGHT($J$1,5),4)&amp;"-12-31",1)/100000000))</f>
        <v>0.96365770930000005</v>
      </c>
      <c r="K695" s="36">
        <f t="shared" ca="1" si="52"/>
        <v>52.580835132016517</v>
      </c>
      <c r="L695" s="46">
        <f ca="1">IF(E695="","",IF(ISERROR(IF(行业估值!$E$7="最新年报",[1]!EM_S_STM07_BS(E695,140,LEFT(RIGHT($L$1,5),4)&amp;"-12-31",1)/100000000,[1]!EM_S_STM07_BS(E695,140,LEFT(RIGHT($L$1,11),10),1)/100000000)),0,IF(行业估值!$E$7="最新年报",[1]!EM_S_STM07_BS(E695,140,LEFT(RIGHT($L$1,5),4)&amp;"-12-31",1)/100000000,[1]!EM_S_STM07_BS(E695,140,LEFT(RIGHT($L$1,11),10),1)/100000000)))</f>
        <v>20.9601273392</v>
      </c>
      <c r="M695" s="36">
        <f t="shared" ca="1" si="53"/>
        <v>2.4174436689435668</v>
      </c>
      <c r="N695" s="37" t="str">
        <f ca="1">IF(E695="","",IF(ISERROR([1]!EM_S_EST_NETPROFIT(E695,行业估值!$E$6,deadline)/100000000),"-",[1]!EM_S_EST_NETPROFIT(E695,行业估值!$E$6,deadline)/100000000))</f>
        <v>-</v>
      </c>
      <c r="O695" s="36" t="str">
        <f t="shared" ca="1" si="54"/>
        <v>-</v>
      </c>
      <c r="T695" s="64" t="s">
        <v>1450</v>
      </c>
      <c r="U695" s="64" t="s">
        <v>1451</v>
      </c>
    </row>
    <row r="696" spans="4:21">
      <c r="D696" s="45" t="str">
        <f>IF(AND(行业估值!$B$39=$G696,COUNTIF($G$2:$G$2552,$G696)&gt;=1),COUNTIF($G$2:G696,$G696),"")</f>
        <v/>
      </c>
      <c r="E696" s="65" t="str">
        <f t="shared" si="50"/>
        <v>002236.SZ</v>
      </c>
      <c r="F696" s="65" t="str">
        <f t="shared" si="51"/>
        <v>大华股份</v>
      </c>
      <c r="G696" s="34" t="str">
        <f>IF(E696="","",IF(行业估值!$C$5="申万行业",[1]!EM_S_INFO_INDUSTRY_SW2014(E696,"1"),IF(行业估值!$C$5="证监会行业",[1]!EM_S_INFO_INDUSTRY_CSRC1(E696,"1"),[1]!EM_S_INFO_INDUSTRY_EM2016(E696,"1"))))</f>
        <v>信息技术</v>
      </c>
      <c r="H696" s="34" t="str">
        <f>IF(E696="","",IF($H$1="上证50",[1]!EM_S_INFO_COMPINDEX(E696,"000016"),"")&amp;IF($H$1="上证180",[1]!EM_S_INFO_COMPINDEX(E696,"000010"),"")&amp;IF($H$1="沪深300",[1]!EM_S_INFO_COMPINDEX(E696,"000300"),"")&amp;IF(AND($H$1="上证A股",RIGHT(E696,2)="SH"),"是","")&amp;IF(AND($H$1="深证A股",RIGHT(E696,2)="SZ"),"是","")&amp;IF(AND($H$1="创业板",LEFT(E696,1)-3=0),"是","")&amp;IF(AND($H$1="全部A股",E696&lt;&gt;0),"是","")&amp;IF(AND($H$1="中小板",LEFT(E696,3)="002"),"是",""))</f>
        <v>是</v>
      </c>
      <c r="I696" s="46">
        <f ca="1">IF(E696="","",IF(OR([1]!EM_S_VAL_MV(E696,deadline)="",[1]!EM_S_VAL_MV(E696,deadline)="--",[1]!EM_S_VAL_MV(E696,deadline)="null"),0,[1]!EM_S_VAL_MV(E696,deadline)/100000000))</f>
        <v>514.084580695</v>
      </c>
      <c r="J696" s="46">
        <f ca="1">IF(E696="","",IF(RIGHT(LEFT($J$1,6),3)="TTM",[1]!EM_S_FA_PROFIT_TTM(E696,LEFT(RIGHT($J$1,11),10),1)/100000000,[1]!EM_S_STM07_IS(E696,61,LEFT(RIGHT($J$1,5),4)&amp;"-12-31",1)/100000000))</f>
        <v>28.489336241</v>
      </c>
      <c r="K696" s="36">
        <f t="shared" ca="1" si="52"/>
        <v>18.044807234054225</v>
      </c>
      <c r="L696" s="46">
        <f ca="1">IF(E696="","",IF(ISERROR(IF(行业估值!$E$7="最新年报",[1]!EM_S_STM07_BS(E696,140,LEFT(RIGHT($L$1,5),4)&amp;"-12-31",1)/100000000,[1]!EM_S_STM07_BS(E696,140,LEFT(RIGHT($L$1,11),10),1)/100000000)),0,IF(行业估值!$E$7="最新年报",[1]!EM_S_STM07_BS(E696,140,LEFT(RIGHT($L$1,5),4)&amp;"-12-31",1)/100000000,[1]!EM_S_STM07_BS(E696,140,LEFT(RIGHT($L$1,11),10),1)/100000000)))</f>
        <v>141.30311182989999</v>
      </c>
      <c r="M696" s="36">
        <f t="shared" ca="1" si="53"/>
        <v>3.6381688558554361</v>
      </c>
      <c r="N696" s="37">
        <f ca="1">IF(E696="","",IF(ISERROR([1]!EM_S_EST_NETPROFIT(E696,行业估值!$E$6,deadline)/100000000),"-",[1]!EM_S_EST_NETPROFIT(E696,行业估值!$E$6,deadline)/100000000))</f>
        <v>30.638914285714289</v>
      </c>
      <c r="O696" s="36">
        <f t="shared" ca="1" si="54"/>
        <v>16.778811935078824</v>
      </c>
      <c r="T696" s="64" t="s">
        <v>1452</v>
      </c>
      <c r="U696" s="64" t="s">
        <v>1453</v>
      </c>
    </row>
    <row r="697" spans="4:21">
      <c r="D697" s="45" t="str">
        <f>IF(AND(行业估值!$B$39=$G697,COUNTIF($G$2:$G$2552,$G697)&gt;=1),COUNTIF($G$2:G697,$G697),"")</f>
        <v/>
      </c>
      <c r="E697" s="65" t="str">
        <f t="shared" si="50"/>
        <v>002237.SZ</v>
      </c>
      <c r="F697" s="65" t="str">
        <f t="shared" si="51"/>
        <v>恒邦股份</v>
      </c>
      <c r="G697" s="34" t="str">
        <f>IF(E697="","",IF(行业估值!$C$5="申万行业",[1]!EM_S_INFO_INDUSTRY_SW2014(E697,"1"),IF(行业估值!$C$5="证监会行业",[1]!EM_S_INFO_INDUSTRY_CSRC1(E697,"1"),[1]!EM_S_INFO_INDUSTRY_EM2016(E697,"1"))))</f>
        <v>有色金属</v>
      </c>
      <c r="H697" s="34" t="str">
        <f>IF(E697="","",IF($H$1="上证50",[1]!EM_S_INFO_COMPINDEX(E697,"000016"),"")&amp;IF($H$1="上证180",[1]!EM_S_INFO_COMPINDEX(E697,"000010"),"")&amp;IF($H$1="沪深300",[1]!EM_S_INFO_COMPINDEX(E697,"000300"),"")&amp;IF(AND($H$1="上证A股",RIGHT(E697,2)="SH"),"是","")&amp;IF(AND($H$1="深证A股",RIGHT(E697,2)="SZ"),"是","")&amp;IF(AND($H$1="创业板",LEFT(E697,1)-3=0),"是","")&amp;IF(AND($H$1="全部A股",E697&lt;&gt;0),"是","")&amp;IF(AND($H$1="中小板",LEFT(E697,3)="002"),"是",""))</f>
        <v>是</v>
      </c>
      <c r="I697" s="46">
        <f ca="1">IF(E697="","",IF(OR([1]!EM_S_VAL_MV(E697,deadline)="",[1]!EM_S_VAL_MV(E697,deadline)="--",[1]!EM_S_VAL_MV(E697,deadline)="null"),0,[1]!EM_S_VAL_MV(E697,deadline)/100000000))</f>
        <v>116.89536</v>
      </c>
      <c r="J697" s="46">
        <f ca="1">IF(E697="","",IF(RIGHT(LEFT($J$1,6),3)="TTM",[1]!EM_S_FA_PROFIT_TTM(E697,LEFT(RIGHT($J$1,11),10),1)/100000000,[1]!EM_S_STM07_IS(E697,61,LEFT(RIGHT($J$1,5),4)&amp;"-12-31",1)/100000000))</f>
        <v>3.0404876449000002</v>
      </c>
      <c r="K697" s="36">
        <f t="shared" ca="1" si="52"/>
        <v>38.44625390801238</v>
      </c>
      <c r="L697" s="46">
        <f ca="1">IF(E697="","",IF(ISERROR(IF(行业估值!$E$7="最新年报",[1]!EM_S_STM07_BS(E697,140,LEFT(RIGHT($L$1,5),4)&amp;"-12-31",1)/100000000,[1]!EM_S_STM07_BS(E697,140,LEFT(RIGHT($L$1,11),10),1)/100000000)),0,IF(行业估值!$E$7="最新年报",[1]!EM_S_STM07_BS(E697,140,LEFT(RIGHT($L$1,5),4)&amp;"-12-31",1)/100000000,[1]!EM_S_STM07_BS(E697,140,LEFT(RIGHT($L$1,11),10),1)/100000000)))</f>
        <v>45.939539685500002</v>
      </c>
      <c r="M697" s="36">
        <f t="shared" ca="1" si="53"/>
        <v>2.5445479166804961</v>
      </c>
      <c r="N697" s="37">
        <f ca="1">IF(E697="","",IF(ISERROR([1]!EM_S_EST_NETPROFIT(E697,行业估值!$E$6,deadline)/100000000),"-",[1]!EM_S_EST_NETPROFIT(E697,行业估值!$E$6,deadline)/100000000))</f>
        <v>4.5250000000000004</v>
      </c>
      <c r="O697" s="36">
        <f t="shared" ca="1" si="54"/>
        <v>25.833228729281764</v>
      </c>
      <c r="T697" s="64" t="s">
        <v>1454</v>
      </c>
      <c r="U697" s="64" t="s">
        <v>1455</v>
      </c>
    </row>
    <row r="698" spans="4:21">
      <c r="D698" s="45" t="str">
        <f>IF(AND(行业估值!$B$39=$G698,COUNTIF($G$2:$G$2552,$G698)&gt;=1),COUNTIF($G$2:G698,$G698),"")</f>
        <v/>
      </c>
      <c r="E698" s="65" t="str">
        <f t="shared" si="50"/>
        <v>002238.SZ</v>
      </c>
      <c r="F698" s="65" t="str">
        <f t="shared" si="51"/>
        <v>天威视讯</v>
      </c>
      <c r="G698" s="34" t="str">
        <f>IF(E698="","",IF(行业估值!$C$5="申万行业",[1]!EM_S_INFO_INDUSTRY_SW2014(E698,"1"),IF(行业估值!$C$5="证监会行业",[1]!EM_S_INFO_INDUSTRY_CSRC1(E698,"1"),[1]!EM_S_INFO_INDUSTRY_EM2016(E698,"1"))))</f>
        <v>文化传媒</v>
      </c>
      <c r="H698" s="34" t="str">
        <f>IF(E698="","",IF($H$1="上证50",[1]!EM_S_INFO_COMPINDEX(E698,"000016"),"")&amp;IF($H$1="上证180",[1]!EM_S_INFO_COMPINDEX(E698,"000010"),"")&amp;IF($H$1="沪深300",[1]!EM_S_INFO_COMPINDEX(E698,"000300"),"")&amp;IF(AND($H$1="上证A股",RIGHT(E698,2)="SH"),"是","")&amp;IF(AND($H$1="深证A股",RIGHT(E698,2)="SZ"),"是","")&amp;IF(AND($H$1="创业板",LEFT(E698,1)-3=0),"是","")&amp;IF(AND($H$1="全部A股",E698&lt;&gt;0),"是","")&amp;IF(AND($H$1="中小板",LEFT(E698,3)="002"),"是",""))</f>
        <v>是</v>
      </c>
      <c r="I698" s="46">
        <f ca="1">IF(E698="","",IF(OR([1]!EM_S_VAL_MV(E698,deadline)="",[1]!EM_S_VAL_MV(E698,deadline)="--",[1]!EM_S_VAL_MV(E698,deadline)="null"),0,[1]!EM_S_VAL_MV(E698,deadline)/100000000))</f>
        <v>45.375460199999999</v>
      </c>
      <c r="J698" s="46">
        <f ca="1">IF(E698="","",IF(RIGHT(LEFT($J$1,6),3)="TTM",[1]!EM_S_FA_PROFIT_TTM(E698,LEFT(RIGHT($J$1,11),10),1)/100000000,[1]!EM_S_STM07_IS(E698,61,LEFT(RIGHT($J$1,5),4)&amp;"-12-31",1)/100000000))</f>
        <v>2.1253282570000001</v>
      </c>
      <c r="K698" s="36">
        <f t="shared" ca="1" si="52"/>
        <v>21.349859745453898</v>
      </c>
      <c r="L698" s="46">
        <f ca="1">IF(E698="","",IF(ISERROR(IF(行业估值!$E$7="最新年报",[1]!EM_S_STM07_BS(E698,140,LEFT(RIGHT($L$1,5),4)&amp;"-12-31",1)/100000000,[1]!EM_S_STM07_BS(E698,140,LEFT(RIGHT($L$1,11),10),1)/100000000)),0,IF(行业估值!$E$7="最新年报",[1]!EM_S_STM07_BS(E698,140,LEFT(RIGHT($L$1,5),4)&amp;"-12-31",1)/100000000,[1]!EM_S_STM07_BS(E698,140,LEFT(RIGHT($L$1,11),10),1)/100000000)))</f>
        <v>26.247665712899998</v>
      </c>
      <c r="M698" s="36">
        <f t="shared" ca="1" si="53"/>
        <v>1.7287426888288668</v>
      </c>
      <c r="N698" s="37" t="str">
        <f ca="1">IF(E698="","",IF(ISERROR([1]!EM_S_EST_NETPROFIT(E698,行业估值!$E$6,deadline)/100000000),"-",[1]!EM_S_EST_NETPROFIT(E698,行业估值!$E$6,deadline)/100000000))</f>
        <v>-</v>
      </c>
      <c r="O698" s="36" t="str">
        <f t="shared" ca="1" si="54"/>
        <v>-</v>
      </c>
      <c r="T698" s="64" t="s">
        <v>1456</v>
      </c>
      <c r="U698" s="64" t="s">
        <v>1457</v>
      </c>
    </row>
    <row r="699" spans="4:21">
      <c r="D699" s="45" t="str">
        <f>IF(AND(行业估值!$B$39=$G699,COUNTIF($G$2:$G$2552,$G699)&gt;=1),COUNTIF($G$2:G699,$G699),"")</f>
        <v/>
      </c>
      <c r="E699" s="65" t="str">
        <f t="shared" si="50"/>
        <v>002239.SZ</v>
      </c>
      <c r="F699" s="65" t="str">
        <f t="shared" si="51"/>
        <v>奥特佳</v>
      </c>
      <c r="G699" s="34" t="str">
        <f>IF(E699="","",IF(行业估值!$C$5="申万行业",[1]!EM_S_INFO_INDUSTRY_SW2014(E699,"1"),IF(行业估值!$C$5="证监会行业",[1]!EM_S_INFO_INDUSTRY_CSRC1(E699,"1"),[1]!EM_S_INFO_INDUSTRY_EM2016(E699,"1"))))</f>
        <v>交运设备</v>
      </c>
      <c r="H699" s="34" t="str">
        <f>IF(E699="","",IF($H$1="上证50",[1]!EM_S_INFO_COMPINDEX(E699,"000016"),"")&amp;IF($H$1="上证180",[1]!EM_S_INFO_COMPINDEX(E699,"000010"),"")&amp;IF($H$1="沪深300",[1]!EM_S_INFO_COMPINDEX(E699,"000300"),"")&amp;IF(AND($H$1="上证A股",RIGHT(E699,2)="SH"),"是","")&amp;IF(AND($H$1="深证A股",RIGHT(E699,2)="SZ"),"是","")&amp;IF(AND($H$1="创业板",LEFT(E699,1)-3=0),"是","")&amp;IF(AND($H$1="全部A股",E699&lt;&gt;0),"是","")&amp;IF(AND($H$1="中小板",LEFT(E699,3)="002"),"是",""))</f>
        <v>是</v>
      </c>
      <c r="I699" s="46">
        <f ca="1">IF(E699="","",IF(OR([1]!EM_S_VAL_MV(E699,deadline)="",[1]!EM_S_VAL_MV(E699,deadline)="--",[1]!EM_S_VAL_MV(E699,deadline)="null"),0,[1]!EM_S_VAL_MV(E699,deadline)/100000000))</f>
        <v>55.425061680900001</v>
      </c>
      <c r="J699" s="46">
        <f ca="1">IF(E699="","",IF(RIGHT(LEFT($J$1,6),3)="TTM",[1]!EM_S_FA_PROFIT_TTM(E699,LEFT(RIGHT($J$1,11),10),1)/100000000,[1]!EM_S_STM07_IS(E699,61,LEFT(RIGHT($J$1,5),4)&amp;"-12-31",1)/100000000))</f>
        <v>-3.6571718748000004</v>
      </c>
      <c r="K699" s="36">
        <f t="shared" ca="1" si="52"/>
        <v>-15.155170054437496</v>
      </c>
      <c r="L699" s="46">
        <f ca="1">IF(E699="","",IF(ISERROR(IF(行业估值!$E$7="最新年报",[1]!EM_S_STM07_BS(E699,140,LEFT(RIGHT($L$1,5),4)&amp;"-12-31",1)/100000000,[1]!EM_S_STM07_BS(E699,140,LEFT(RIGHT($L$1,11),10),1)/100000000)),0,IF(行业估值!$E$7="最新年报",[1]!EM_S_STM07_BS(E699,140,LEFT(RIGHT($L$1,5),4)&amp;"-12-31",1)/100000000,[1]!EM_S_STM07_BS(E699,140,LEFT(RIGHT($L$1,11),10),1)/100000000)))</f>
        <v>52.074094542600001</v>
      </c>
      <c r="M699" s="36">
        <f t="shared" ca="1" si="53"/>
        <v>1.0643499837632067</v>
      </c>
      <c r="N699" s="37" t="str">
        <f ca="1">IF(E699="","",IF(ISERROR([1]!EM_S_EST_NETPROFIT(E699,行业估值!$E$6,deadline)/100000000),"-",[1]!EM_S_EST_NETPROFIT(E699,行业估值!$E$6,deadline)/100000000))</f>
        <v>-</v>
      </c>
      <c r="O699" s="36" t="str">
        <f t="shared" ca="1" si="54"/>
        <v>-</v>
      </c>
      <c r="T699" s="64" t="s">
        <v>1458</v>
      </c>
      <c r="U699" s="64" t="s">
        <v>1459</v>
      </c>
    </row>
    <row r="700" spans="4:21">
      <c r="D700" s="45" t="str">
        <f>IF(AND(行业估值!$B$39=$G700,COUNTIF($G$2:$G$2552,$G700)&gt;=1),COUNTIF($G$2:G700,$G700),"")</f>
        <v/>
      </c>
      <c r="E700" s="65" t="str">
        <f t="shared" si="50"/>
        <v>002240.SZ</v>
      </c>
      <c r="F700" s="65" t="str">
        <f t="shared" si="51"/>
        <v>威华股份</v>
      </c>
      <c r="G700" s="34" t="str">
        <f>IF(E700="","",IF(行业估值!$C$5="申万行业",[1]!EM_S_INFO_INDUSTRY_SW2014(E700,"1"),IF(行业估值!$C$5="证监会行业",[1]!EM_S_INFO_INDUSTRY_CSRC1(E700,"1"),[1]!EM_S_INFO_INDUSTRY_EM2016(E700,"1"))))</f>
        <v>轻工制造</v>
      </c>
      <c r="H700" s="34" t="str">
        <f>IF(E700="","",IF($H$1="上证50",[1]!EM_S_INFO_COMPINDEX(E700,"000016"),"")&amp;IF($H$1="上证180",[1]!EM_S_INFO_COMPINDEX(E700,"000010"),"")&amp;IF($H$1="沪深300",[1]!EM_S_INFO_COMPINDEX(E700,"000300"),"")&amp;IF(AND($H$1="上证A股",RIGHT(E700,2)="SH"),"是","")&amp;IF(AND($H$1="深证A股",RIGHT(E700,2)="SZ"),"是","")&amp;IF(AND($H$1="创业板",LEFT(E700,1)-3=0),"是","")&amp;IF(AND($H$1="全部A股",E700&lt;&gt;0),"是","")&amp;IF(AND($H$1="中小板",LEFT(E700,3)="002"),"是",""))</f>
        <v>是</v>
      </c>
      <c r="I700" s="46">
        <f ca="1">IF(E700="","",IF(OR([1]!EM_S_VAL_MV(E700,deadline)="",[1]!EM_S_VAL_MV(E700,deadline)="--",[1]!EM_S_VAL_MV(E700,deadline)="null"),0,[1]!EM_S_VAL_MV(E700,deadline)/100000000))</f>
        <v>39.1336067067</v>
      </c>
      <c r="J700" s="46">
        <f ca="1">IF(E700="","",IF(RIGHT(LEFT($J$1,6),3)="TTM",[1]!EM_S_FA_PROFIT_TTM(E700,LEFT(RIGHT($J$1,11),10),1)/100000000,[1]!EM_S_STM07_IS(E700,61,LEFT(RIGHT($J$1,5),4)&amp;"-12-31",1)/100000000))</f>
        <v>1.1790928584</v>
      </c>
      <c r="K700" s="36">
        <f t="shared" ca="1" si="52"/>
        <v>33.189588443274381</v>
      </c>
      <c r="L700" s="46">
        <f ca="1">IF(E700="","",IF(ISERROR(IF(行业估值!$E$7="最新年报",[1]!EM_S_STM07_BS(E700,140,LEFT(RIGHT($L$1,5),4)&amp;"-12-31",1)/100000000,[1]!EM_S_STM07_BS(E700,140,LEFT(RIGHT($L$1,11),10),1)/100000000)),0,IF(行业估值!$E$7="最新年报",[1]!EM_S_STM07_BS(E700,140,LEFT(RIGHT($L$1,5),4)&amp;"-12-31",1)/100000000,[1]!EM_S_STM07_BS(E700,140,LEFT(RIGHT($L$1,11),10),1)/100000000)))</f>
        <v>22.423314859200001</v>
      </c>
      <c r="M700" s="36">
        <f t="shared" ca="1" si="53"/>
        <v>1.7452195160451034</v>
      </c>
      <c r="N700" s="37">
        <f ca="1">IF(E700="","",IF(ISERROR([1]!EM_S_EST_NETPROFIT(E700,行业估值!$E$6,deadline)/100000000),"-",[1]!EM_S_EST_NETPROFIT(E700,行业估值!$E$6,deadline)/100000000))</f>
        <v>1.7452333333333334</v>
      </c>
      <c r="O700" s="36">
        <f t="shared" ca="1" si="54"/>
        <v>22.423137330271022</v>
      </c>
      <c r="T700" s="64" t="s">
        <v>1460</v>
      </c>
      <c r="U700" s="64" t="s">
        <v>1461</v>
      </c>
    </row>
    <row r="701" spans="4:21">
      <c r="D701" s="45" t="str">
        <f>IF(AND(行业估值!$B$39=$G701,COUNTIF($G$2:$G$2552,$G701)&gt;=1),COUNTIF($G$2:G701,$G701),"")</f>
        <v/>
      </c>
      <c r="E701" s="65" t="str">
        <f t="shared" si="50"/>
        <v>002241.SZ</v>
      </c>
      <c r="F701" s="65" t="str">
        <f t="shared" si="51"/>
        <v>歌尔股份</v>
      </c>
      <c r="G701" s="34" t="str">
        <f>IF(E701="","",IF(行业估值!$C$5="申万行业",[1]!EM_S_INFO_INDUSTRY_SW2014(E701,"1"),IF(行业估值!$C$5="证监会行业",[1]!EM_S_INFO_INDUSTRY_CSRC1(E701,"1"),[1]!EM_S_INFO_INDUSTRY_EM2016(E701,"1"))))</f>
        <v>电子设备</v>
      </c>
      <c r="H701" s="34" t="str">
        <f>IF(E701="","",IF($H$1="上证50",[1]!EM_S_INFO_COMPINDEX(E701,"000016"),"")&amp;IF($H$1="上证180",[1]!EM_S_INFO_COMPINDEX(E701,"000010"),"")&amp;IF($H$1="沪深300",[1]!EM_S_INFO_COMPINDEX(E701,"000300"),"")&amp;IF(AND($H$1="上证A股",RIGHT(E701,2)="SH"),"是","")&amp;IF(AND($H$1="深证A股",RIGHT(E701,2)="SZ"),"是","")&amp;IF(AND($H$1="创业板",LEFT(E701,1)-3=0),"是","")&amp;IF(AND($H$1="全部A股",E701&lt;&gt;0),"是","")&amp;IF(AND($H$1="中小板",LEFT(E701,3)="002"),"是",""))</f>
        <v>是</v>
      </c>
      <c r="I701" s="46">
        <f ca="1">IF(E701="","",IF(OR([1]!EM_S_VAL_MV(E701,deadline)="",[1]!EM_S_VAL_MV(E701,deadline)="--",[1]!EM_S_VAL_MV(E701,deadline)="null"),0,[1]!EM_S_VAL_MV(E701,deadline)/100000000))</f>
        <v>624.03348920040003</v>
      </c>
      <c r="J701" s="46">
        <f ca="1">IF(E701="","",IF(RIGHT(LEFT($J$1,6),3)="TTM",[1]!EM_S_FA_PROFIT_TTM(E701,LEFT(RIGHT($J$1,11),10),1)/100000000,[1]!EM_S_STM07_IS(E701,61,LEFT(RIGHT($J$1,5),4)&amp;"-12-31",1)/100000000))</f>
        <v>9.8594556747999995</v>
      </c>
      <c r="K701" s="36">
        <f t="shared" ca="1" si="52"/>
        <v>63.292894636707075</v>
      </c>
      <c r="L701" s="46">
        <f ca="1">IF(E701="","",IF(ISERROR(IF(行业估值!$E$7="最新年报",[1]!EM_S_STM07_BS(E701,140,LEFT(RIGHT($L$1,5),4)&amp;"-12-31",1)/100000000,[1]!EM_S_STM07_BS(E701,140,LEFT(RIGHT($L$1,11),10),1)/100000000)),0,IF(行业估值!$E$7="最新年报",[1]!EM_S_STM07_BS(E701,140,LEFT(RIGHT($L$1,5),4)&amp;"-12-31",1)/100000000,[1]!EM_S_STM07_BS(E701,140,LEFT(RIGHT($L$1,11),10),1)/100000000)))</f>
        <v>159.07361883069998</v>
      </c>
      <c r="M701" s="36">
        <f t="shared" ca="1" si="53"/>
        <v>3.9229225674720514</v>
      </c>
      <c r="N701" s="37">
        <f ca="1">IF(E701="","",IF(ISERROR([1]!EM_S_EST_NETPROFIT(E701,行业估值!$E$6,deadline)/100000000),"-",[1]!EM_S_EST_NETPROFIT(E701,行业估值!$E$6,deadline)/100000000))</f>
        <v>12.709347368421055</v>
      </c>
      <c r="O701" s="36">
        <f t="shared" ca="1" si="54"/>
        <v>49.100356698955096</v>
      </c>
      <c r="T701" s="64" t="s">
        <v>1462</v>
      </c>
      <c r="U701" s="64" t="s">
        <v>1463</v>
      </c>
    </row>
    <row r="702" spans="4:21">
      <c r="D702" s="45" t="str">
        <f>IF(AND(行业估值!$B$39=$G702,COUNTIF($G$2:$G$2552,$G702)&gt;=1),COUNTIF($G$2:G702,$G702),"")</f>
        <v/>
      </c>
      <c r="E702" s="65" t="str">
        <f t="shared" si="50"/>
        <v>002242.SZ</v>
      </c>
      <c r="F702" s="65" t="str">
        <f t="shared" si="51"/>
        <v>九阳股份</v>
      </c>
      <c r="G702" s="34" t="str">
        <f>IF(E702="","",IF(行业估值!$C$5="申万行业",[1]!EM_S_INFO_INDUSTRY_SW2014(E702,"1"),IF(行业估值!$C$5="证监会行业",[1]!EM_S_INFO_INDUSTRY_CSRC1(E702,"1"),[1]!EM_S_INFO_INDUSTRY_EM2016(E702,"1"))))</f>
        <v>家电</v>
      </c>
      <c r="H702" s="34" t="str">
        <f>IF(E702="","",IF($H$1="上证50",[1]!EM_S_INFO_COMPINDEX(E702,"000016"),"")&amp;IF($H$1="上证180",[1]!EM_S_INFO_COMPINDEX(E702,"000010"),"")&amp;IF($H$1="沪深300",[1]!EM_S_INFO_COMPINDEX(E702,"000300"),"")&amp;IF(AND($H$1="上证A股",RIGHT(E702,2)="SH"),"是","")&amp;IF(AND($H$1="深证A股",RIGHT(E702,2)="SZ"),"是","")&amp;IF(AND($H$1="创业板",LEFT(E702,1)-3=0),"是","")&amp;IF(AND($H$1="全部A股",E702&lt;&gt;0),"是","")&amp;IF(AND($H$1="中小板",LEFT(E702,3)="002"),"是",""))</f>
        <v>是</v>
      </c>
      <c r="I702" s="46">
        <f ca="1">IF(E702="","",IF(OR([1]!EM_S_VAL_MV(E702,deadline)="",[1]!EM_S_VAL_MV(E702,deadline)="--",[1]!EM_S_VAL_MV(E702,deadline)="null"),0,[1]!EM_S_VAL_MV(E702,deadline)/100000000))</f>
        <v>169.959608</v>
      </c>
      <c r="J702" s="46">
        <f ca="1">IF(E702="","",IF(RIGHT(LEFT($J$1,6),3)="TTM",[1]!EM_S_FA_PROFIT_TTM(E702,LEFT(RIGHT($J$1,11),10),1)/100000000,[1]!EM_S_STM07_IS(E702,61,LEFT(RIGHT($J$1,5),4)&amp;"-12-31",1)/100000000))</f>
        <v>7.8388869212000003</v>
      </c>
      <c r="K702" s="36">
        <f t="shared" ca="1" si="52"/>
        <v>21.681599659302403</v>
      </c>
      <c r="L702" s="46">
        <f ca="1">IF(E702="","",IF(ISERROR(IF(行业估值!$E$7="最新年报",[1]!EM_S_STM07_BS(E702,140,LEFT(RIGHT($L$1,5),4)&amp;"-12-31",1)/100000000,[1]!EM_S_STM07_BS(E702,140,LEFT(RIGHT($L$1,11),10),1)/100000000)),0,IF(行业估值!$E$7="最新年报",[1]!EM_S_STM07_BS(E702,140,LEFT(RIGHT($L$1,5),4)&amp;"-12-31",1)/100000000,[1]!EM_S_STM07_BS(E702,140,LEFT(RIGHT($L$1,11),10),1)/100000000)))</f>
        <v>35.300158477499998</v>
      </c>
      <c r="M702" s="36">
        <f t="shared" ca="1" si="53"/>
        <v>4.8146981580360526</v>
      </c>
      <c r="N702" s="37">
        <f ca="1">IF(E702="","",IF(ISERROR([1]!EM_S_EST_NETPROFIT(E702,行业估值!$E$6,deadline)/100000000),"-",[1]!EM_S_EST_NETPROFIT(E702,行业估值!$E$6,deadline)/100000000))</f>
        <v>8.3597068965517227</v>
      </c>
      <c r="O702" s="36">
        <f t="shared" ca="1" si="54"/>
        <v>20.330809453391993</v>
      </c>
      <c r="T702" s="64" t="s">
        <v>1464</v>
      </c>
      <c r="U702" s="64" t="s">
        <v>1465</v>
      </c>
    </row>
    <row r="703" spans="4:21">
      <c r="D703" s="45" t="str">
        <f>IF(AND(行业估值!$B$39=$G703,COUNTIF($G$2:$G$2552,$G703)&gt;=1),COUNTIF($G$2:G703,$G703),"")</f>
        <v/>
      </c>
      <c r="E703" s="65" t="str">
        <f t="shared" si="50"/>
        <v>002243.SZ</v>
      </c>
      <c r="F703" s="65" t="str">
        <f t="shared" si="51"/>
        <v>通产丽星</v>
      </c>
      <c r="G703" s="34" t="str">
        <f>IF(E703="","",IF(行业估值!$C$5="申万行业",[1]!EM_S_INFO_INDUSTRY_SW2014(E703,"1"),IF(行业估值!$C$5="证监会行业",[1]!EM_S_INFO_INDUSTRY_CSRC1(E703,"1"),[1]!EM_S_INFO_INDUSTRY_EM2016(E703,"1"))))</f>
        <v>轻工制造</v>
      </c>
      <c r="H703" s="34" t="str">
        <f>IF(E703="","",IF($H$1="上证50",[1]!EM_S_INFO_COMPINDEX(E703,"000016"),"")&amp;IF($H$1="上证180",[1]!EM_S_INFO_COMPINDEX(E703,"000010"),"")&amp;IF($H$1="沪深300",[1]!EM_S_INFO_COMPINDEX(E703,"000300"),"")&amp;IF(AND($H$1="上证A股",RIGHT(E703,2)="SH"),"是","")&amp;IF(AND($H$1="深证A股",RIGHT(E703,2)="SZ"),"是","")&amp;IF(AND($H$1="创业板",LEFT(E703,1)-3=0),"是","")&amp;IF(AND($H$1="全部A股",E703&lt;&gt;0),"是","")&amp;IF(AND($H$1="中小板",LEFT(E703,3)="002"),"是",""))</f>
        <v>是</v>
      </c>
      <c r="I703" s="46">
        <f ca="1">IF(E703="","",IF(OR([1]!EM_S_VAL_MV(E703,deadline)="",[1]!EM_S_VAL_MV(E703,deadline)="--",[1]!EM_S_VAL_MV(E703,deadline)="null"),0,[1]!EM_S_VAL_MV(E703,deadline)/100000000))</f>
        <v>51.603782378399998</v>
      </c>
      <c r="J703" s="46">
        <f ca="1">IF(E703="","",IF(RIGHT(LEFT($J$1,6),3)="TTM",[1]!EM_S_FA_PROFIT_TTM(E703,LEFT(RIGHT($J$1,11),10),1)/100000000,[1]!EM_S_STM07_IS(E703,61,LEFT(RIGHT($J$1,5),4)&amp;"-12-31",1)/100000000))</f>
        <v>1.2654631068000002</v>
      </c>
      <c r="K703" s="36">
        <f t="shared" ca="1" si="52"/>
        <v>40.778575132776041</v>
      </c>
      <c r="L703" s="46">
        <f ca="1">IF(E703="","",IF(ISERROR(IF(行业估值!$E$7="最新年报",[1]!EM_S_STM07_BS(E703,140,LEFT(RIGHT($L$1,5),4)&amp;"-12-31",1)/100000000,[1]!EM_S_STM07_BS(E703,140,LEFT(RIGHT($L$1,11),10),1)/100000000)),0,IF(行业估值!$E$7="最新年报",[1]!EM_S_STM07_BS(E703,140,LEFT(RIGHT($L$1,5),4)&amp;"-12-31",1)/100000000,[1]!EM_S_STM07_BS(E703,140,LEFT(RIGHT($L$1,11),10),1)/100000000)))</f>
        <v>16.2630394553</v>
      </c>
      <c r="M703" s="36">
        <f t="shared" ca="1" si="53"/>
        <v>3.1730712158841086</v>
      </c>
      <c r="N703" s="37" t="str">
        <f ca="1">IF(E703="","",IF(ISERROR([1]!EM_S_EST_NETPROFIT(E703,行业估值!$E$6,deadline)/100000000),"-",[1]!EM_S_EST_NETPROFIT(E703,行业估值!$E$6,deadline)/100000000))</f>
        <v>-</v>
      </c>
      <c r="O703" s="36" t="str">
        <f t="shared" ca="1" si="54"/>
        <v>-</v>
      </c>
      <c r="T703" s="64" t="s">
        <v>1466</v>
      </c>
      <c r="U703" s="64" t="s">
        <v>1467</v>
      </c>
    </row>
    <row r="704" spans="4:21">
      <c r="D704" s="45" t="str">
        <f>IF(AND(行业估值!$B$39=$G704,COUNTIF($G$2:$G$2552,$G704)&gt;=1),COUNTIF($G$2:G704,$G704),"")</f>
        <v/>
      </c>
      <c r="E704" s="65" t="str">
        <f t="shared" si="50"/>
        <v>002244.SZ</v>
      </c>
      <c r="F704" s="65" t="str">
        <f t="shared" si="51"/>
        <v>滨江集团</v>
      </c>
      <c r="G704" s="34" t="str">
        <f>IF(E704="","",IF(行业估值!$C$5="申万行业",[1]!EM_S_INFO_INDUSTRY_SW2014(E704,"1"),IF(行业估值!$C$5="证监会行业",[1]!EM_S_INFO_INDUSTRY_CSRC1(E704,"1"),[1]!EM_S_INFO_INDUSTRY_EM2016(E704,"1"))))</f>
        <v>房地产</v>
      </c>
      <c r="H704" s="34" t="str">
        <f>IF(E704="","",IF($H$1="上证50",[1]!EM_S_INFO_COMPINDEX(E704,"000016"),"")&amp;IF($H$1="上证180",[1]!EM_S_INFO_COMPINDEX(E704,"000010"),"")&amp;IF($H$1="沪深300",[1]!EM_S_INFO_COMPINDEX(E704,"000300"),"")&amp;IF(AND($H$1="上证A股",RIGHT(E704,2)="SH"),"是","")&amp;IF(AND($H$1="深证A股",RIGHT(E704,2)="SZ"),"是","")&amp;IF(AND($H$1="创业板",LEFT(E704,1)-3=0),"是","")&amp;IF(AND($H$1="全部A股",E704&lt;&gt;0),"是","")&amp;IF(AND($H$1="中小板",LEFT(E704,3)="002"),"是",""))</f>
        <v>是</v>
      </c>
      <c r="I704" s="46">
        <f ca="1">IF(E704="","",IF(OR([1]!EM_S_VAL_MV(E704,deadline)="",[1]!EM_S_VAL_MV(E704,deadline)="--",[1]!EM_S_VAL_MV(E704,deadline)="null"),0,[1]!EM_S_VAL_MV(E704,deadline)/100000000))</f>
        <v>134.725520437</v>
      </c>
      <c r="J704" s="46">
        <f ca="1">IF(E704="","",IF(RIGHT(LEFT($J$1,6),3)="TTM",[1]!EM_S_FA_PROFIT_TTM(E704,LEFT(RIGHT($J$1,11),10),1)/100000000,[1]!EM_S_STM07_IS(E704,61,LEFT(RIGHT($J$1,5),4)&amp;"-12-31",1)/100000000))</f>
        <v>32.864862428800002</v>
      </c>
      <c r="K704" s="36">
        <f t="shared" ca="1" si="52"/>
        <v>4.0993788040000396</v>
      </c>
      <c r="L704" s="46">
        <f ca="1">IF(E704="","",IF(ISERROR(IF(行业估值!$E$7="最新年报",[1]!EM_S_STM07_BS(E704,140,LEFT(RIGHT($L$1,5),4)&amp;"-12-31",1)/100000000,[1]!EM_S_STM07_BS(E704,140,LEFT(RIGHT($L$1,11),10),1)/100000000)),0,IF(行业估值!$E$7="最新年报",[1]!EM_S_STM07_BS(E704,140,LEFT(RIGHT($L$1,5),4)&amp;"-12-31",1)/100000000,[1]!EM_S_STM07_BS(E704,140,LEFT(RIGHT($L$1,11),10),1)/100000000)))</f>
        <v>159.15706202440001</v>
      </c>
      <c r="M704" s="36">
        <f t="shared" ca="1" si="53"/>
        <v>0.84649414058890793</v>
      </c>
      <c r="N704" s="37">
        <f ca="1">IF(E704="","",IF(ISERROR([1]!EM_S_EST_NETPROFIT(E704,行业估值!$E$6,deadline)/100000000),"-",[1]!EM_S_EST_NETPROFIT(E704,行业估值!$E$6,deadline)/100000000))</f>
        <v>16.855</v>
      </c>
      <c r="O704" s="36">
        <f t="shared" ca="1" si="54"/>
        <v>7.9932079760901811</v>
      </c>
      <c r="T704" s="64" t="s">
        <v>1468</v>
      </c>
      <c r="U704" s="64" t="s">
        <v>1469</v>
      </c>
    </row>
    <row r="705" spans="4:21">
      <c r="D705" s="45" t="str">
        <f>IF(AND(行业估值!$B$39=$G705,COUNTIF($G$2:$G$2552,$G705)&gt;=1),COUNTIF($G$2:G705,$G705),"")</f>
        <v/>
      </c>
      <c r="E705" s="65" t="str">
        <f t="shared" si="50"/>
        <v>002245.SZ</v>
      </c>
      <c r="F705" s="65" t="str">
        <f t="shared" si="51"/>
        <v>澳洋顺昌</v>
      </c>
      <c r="G705" s="34" t="str">
        <f>IF(E705="","",IF(行业估值!$C$5="申万行业",[1]!EM_S_INFO_INDUSTRY_SW2014(E705,"1"),IF(行业估值!$C$5="证监会行业",[1]!EM_S_INFO_INDUSTRY_CSRC1(E705,"1"),[1]!EM_S_INFO_INDUSTRY_EM2016(E705,"1"))))</f>
        <v>交通运输</v>
      </c>
      <c r="H705" s="34" t="str">
        <f>IF(E705="","",IF($H$1="上证50",[1]!EM_S_INFO_COMPINDEX(E705,"000016"),"")&amp;IF($H$1="上证180",[1]!EM_S_INFO_COMPINDEX(E705,"000010"),"")&amp;IF($H$1="沪深300",[1]!EM_S_INFO_COMPINDEX(E705,"000300"),"")&amp;IF(AND($H$1="上证A股",RIGHT(E705,2)="SH"),"是","")&amp;IF(AND($H$1="深证A股",RIGHT(E705,2)="SZ"),"是","")&amp;IF(AND($H$1="创业板",LEFT(E705,1)-3=0),"是","")&amp;IF(AND($H$1="全部A股",E705&lt;&gt;0),"是","")&amp;IF(AND($H$1="中小板",LEFT(E705,3)="002"),"是",""))</f>
        <v>是</v>
      </c>
      <c r="I705" s="46">
        <f ca="1">IF(E705="","",IF(OR([1]!EM_S_VAL_MV(E705,deadline)="",[1]!EM_S_VAL_MV(E705,deadline)="--",[1]!EM_S_VAL_MV(E705,deadline)="null"),0,[1]!EM_S_VAL_MV(E705,deadline)/100000000))</f>
        <v>36.308535786</v>
      </c>
      <c r="J705" s="46">
        <f ca="1">IF(E705="","",IF(RIGHT(LEFT($J$1,6),3)="TTM",[1]!EM_S_FA_PROFIT_TTM(E705,LEFT(RIGHT($J$1,11),10),1)/100000000,[1]!EM_S_STM07_IS(E705,61,LEFT(RIGHT($J$1,5),4)&amp;"-12-31",1)/100000000))</f>
        <v>1.7699445952999999</v>
      </c>
      <c r="K705" s="36">
        <f t="shared" ca="1" si="52"/>
        <v>20.513939183415975</v>
      </c>
      <c r="L705" s="46">
        <f ca="1">IF(E705="","",IF(ISERROR(IF(行业估值!$E$7="最新年报",[1]!EM_S_STM07_BS(E705,140,LEFT(RIGHT($L$1,5),4)&amp;"-12-31",1)/100000000,[1]!EM_S_STM07_BS(E705,140,LEFT(RIGHT($L$1,11),10),1)/100000000)),0,IF(行业估值!$E$7="最新年报",[1]!EM_S_STM07_BS(E705,140,LEFT(RIGHT($L$1,5),4)&amp;"-12-31",1)/100000000,[1]!EM_S_STM07_BS(E705,140,LEFT(RIGHT($L$1,11),10),1)/100000000)))</f>
        <v>20.786744515399999</v>
      </c>
      <c r="M705" s="36">
        <f t="shared" ca="1" si="53"/>
        <v>1.7467158341750233</v>
      </c>
      <c r="N705" s="37">
        <f ca="1">IF(E705="","",IF(ISERROR([1]!EM_S_EST_NETPROFIT(E705,行业估值!$E$6,deadline)/100000000),"-",[1]!EM_S_EST_NETPROFIT(E705,行业估值!$E$6,deadline)/100000000))</f>
        <v>1.33</v>
      </c>
      <c r="O705" s="36">
        <f t="shared" ca="1" si="54"/>
        <v>27.299650966917291</v>
      </c>
      <c r="T705" s="64" t="s">
        <v>1470</v>
      </c>
      <c r="U705" s="64" t="s">
        <v>1471</v>
      </c>
    </row>
    <row r="706" spans="4:21">
      <c r="D706" s="45" t="str">
        <f>IF(AND(行业估值!$B$39=$G706,COUNTIF($G$2:$G$2552,$G706)&gt;=1),COUNTIF($G$2:G706,$G706),"")</f>
        <v/>
      </c>
      <c r="E706" s="65" t="str">
        <f t="shared" si="50"/>
        <v>002246.SZ</v>
      </c>
      <c r="F706" s="65" t="str">
        <f t="shared" si="51"/>
        <v>北化股份</v>
      </c>
      <c r="G706" s="34" t="str">
        <f>IF(E706="","",IF(行业估值!$C$5="申万行业",[1]!EM_S_INFO_INDUSTRY_SW2014(E706,"1"),IF(行业估值!$C$5="证监会行业",[1]!EM_S_INFO_INDUSTRY_CSRC1(E706,"1"),[1]!EM_S_INFO_INDUSTRY_EM2016(E706,"1"))))</f>
        <v>基础化工</v>
      </c>
      <c r="H706" s="34" t="str">
        <f>IF(E706="","",IF($H$1="上证50",[1]!EM_S_INFO_COMPINDEX(E706,"000016"),"")&amp;IF($H$1="上证180",[1]!EM_S_INFO_COMPINDEX(E706,"000010"),"")&amp;IF($H$1="沪深300",[1]!EM_S_INFO_COMPINDEX(E706,"000300"),"")&amp;IF(AND($H$1="上证A股",RIGHT(E706,2)="SH"),"是","")&amp;IF(AND($H$1="深证A股",RIGHT(E706,2)="SZ"),"是","")&amp;IF(AND($H$1="创业板",LEFT(E706,1)-3=0),"是","")&amp;IF(AND($H$1="全部A股",E706&lt;&gt;0),"是","")&amp;IF(AND($H$1="中小板",LEFT(E706,3)="002"),"是",""))</f>
        <v>是</v>
      </c>
      <c r="I706" s="46">
        <f ca="1">IF(E706="","",IF(OR([1]!EM_S_VAL_MV(E706,deadline)="",[1]!EM_S_VAL_MV(E706,deadline)="--",[1]!EM_S_VAL_MV(E706,deadline)="null"),0,[1]!EM_S_VAL_MV(E706,deadline)/100000000))</f>
        <v>39.530505168000005</v>
      </c>
      <c r="J706" s="46">
        <f ca="1">IF(E706="","",IF(RIGHT(LEFT($J$1,6),3)="TTM",[1]!EM_S_FA_PROFIT_TTM(E706,LEFT(RIGHT($J$1,11),10),1)/100000000,[1]!EM_S_STM07_IS(E706,61,LEFT(RIGHT($J$1,5),4)&amp;"-12-31",1)/100000000))</f>
        <v>1.5532448797</v>
      </c>
      <c r="K706" s="36">
        <f t="shared" ca="1" si="52"/>
        <v>25.450272319993154</v>
      </c>
      <c r="L706" s="46">
        <f ca="1">IF(E706="","",IF(ISERROR(IF(行业估值!$E$7="最新年报",[1]!EM_S_STM07_BS(E706,140,LEFT(RIGHT($L$1,5),4)&amp;"-12-31",1)/100000000,[1]!EM_S_STM07_BS(E706,140,LEFT(RIGHT($L$1,11),10),1)/100000000)),0,IF(行业估值!$E$7="最新年报",[1]!EM_S_STM07_BS(E706,140,LEFT(RIGHT($L$1,5),4)&amp;"-12-31",1)/100000000,[1]!EM_S_STM07_BS(E706,140,LEFT(RIGHT($L$1,11),10),1)/100000000)))</f>
        <v>24.893429785399999</v>
      </c>
      <c r="M706" s="36">
        <f t="shared" ca="1" si="53"/>
        <v>1.5879895020004295</v>
      </c>
      <c r="N706" s="37" t="str">
        <f ca="1">IF(E706="","",IF(ISERROR([1]!EM_S_EST_NETPROFIT(E706,行业估值!$E$6,deadline)/100000000),"-",[1]!EM_S_EST_NETPROFIT(E706,行业估值!$E$6,deadline)/100000000))</f>
        <v>-</v>
      </c>
      <c r="O706" s="36" t="str">
        <f t="shared" ca="1" si="54"/>
        <v>-</v>
      </c>
      <c r="T706" s="64" t="s">
        <v>1472</v>
      </c>
      <c r="U706" s="64" t="s">
        <v>1473</v>
      </c>
    </row>
    <row r="707" spans="4:21">
      <c r="D707" s="45" t="str">
        <f>IF(AND(行业估值!$B$39=$G707,COUNTIF($G$2:$G$2552,$G707)&gt;=1),COUNTIF($G$2:G707,$G707),"")</f>
        <v/>
      </c>
      <c r="E707" s="65" t="str">
        <f t="shared" ref="E707:E770" si="55">IF(U707="","",U707)</f>
        <v>002247.SZ</v>
      </c>
      <c r="F707" s="65" t="str">
        <f t="shared" ref="F707:F770" si="56">IF(T707="","",T707)</f>
        <v>聚力文化</v>
      </c>
      <c r="G707" s="34" t="str">
        <f>IF(E707="","",IF(行业估值!$C$5="申万行业",[1]!EM_S_INFO_INDUSTRY_SW2014(E707,"1"),IF(行业估值!$C$5="证监会行业",[1]!EM_S_INFO_INDUSTRY_CSRC1(E707,"1"),[1]!EM_S_INFO_INDUSTRY_EM2016(E707,"1"))))</f>
        <v>互联网</v>
      </c>
      <c r="H707" s="34" t="str">
        <f>IF(E707="","",IF($H$1="上证50",[1]!EM_S_INFO_COMPINDEX(E707,"000016"),"")&amp;IF($H$1="上证180",[1]!EM_S_INFO_COMPINDEX(E707,"000010"),"")&amp;IF($H$1="沪深300",[1]!EM_S_INFO_COMPINDEX(E707,"000300"),"")&amp;IF(AND($H$1="上证A股",RIGHT(E707,2)="SH"),"是","")&amp;IF(AND($H$1="深证A股",RIGHT(E707,2)="SZ"),"是","")&amp;IF(AND($H$1="创业板",LEFT(E707,1)-3=0),"是","")&amp;IF(AND($H$1="全部A股",E707&lt;&gt;0),"是","")&amp;IF(AND($H$1="中小板",LEFT(E707,3)="002"),"是",""))</f>
        <v>是</v>
      </c>
      <c r="I707" s="46">
        <f ca="1">IF(E707="","",IF(OR([1]!EM_S_VAL_MV(E707,deadline)="",[1]!EM_S_VAL_MV(E707,deadline)="--",[1]!EM_S_VAL_MV(E707,deadline)="null"),0,[1]!EM_S_VAL_MV(E707,deadline)/100000000))</f>
        <v>24.760318425900003</v>
      </c>
      <c r="J707" s="46">
        <f ca="1">IF(E707="","",IF(RIGHT(LEFT($J$1,6),3)="TTM",[1]!EM_S_FA_PROFIT_TTM(E707,LEFT(RIGHT($J$1,11),10),1)/100000000,[1]!EM_S_STM07_IS(E707,61,LEFT(RIGHT($J$1,5),4)&amp;"-12-31",1)/100000000))</f>
        <v>-32.586118874099995</v>
      </c>
      <c r="K707" s="36">
        <f t="shared" ref="K707:K770" ca="1" si="57">IF(E707="","",IF(OR(I707=0,J707=0),"-",I707/J707))</f>
        <v>-0.75984251213113718</v>
      </c>
      <c r="L707" s="46">
        <f ca="1">IF(E707="","",IF(ISERROR(IF(行业估值!$E$7="最新年报",[1]!EM_S_STM07_BS(E707,140,LEFT(RIGHT($L$1,5),4)&amp;"-12-31",1)/100000000,[1]!EM_S_STM07_BS(E707,140,LEFT(RIGHT($L$1,11),10),1)/100000000)),0,IF(行业估值!$E$7="最新年报",[1]!EM_S_STM07_BS(E707,140,LEFT(RIGHT($L$1,5),4)&amp;"-12-31",1)/100000000,[1]!EM_S_STM07_BS(E707,140,LEFT(RIGHT($L$1,11),10),1)/100000000)))</f>
        <v>20.167849824800001</v>
      </c>
      <c r="M707" s="36">
        <f t="shared" ref="M707:M770" ca="1" si="58">IF(E707="","",IF(OR(I707=0,L707=0),"-",I707/L707))</f>
        <v>1.2277123561011811</v>
      </c>
      <c r="N707" s="37" t="str">
        <f ca="1">IF(E707="","",IF(ISERROR([1]!EM_S_EST_NETPROFIT(E707,行业估值!$E$6,deadline)/100000000),"-",[1]!EM_S_EST_NETPROFIT(E707,行业估值!$E$6,deadline)/100000000))</f>
        <v>-</v>
      </c>
      <c r="O707" s="36" t="str">
        <f t="shared" ref="O707:O770" ca="1" si="59">IF(E707="","",IF(ISERROR(IF(OR(I707=0,N707=0),"-",I707/N707)),"-",IF(OR(I707=0,N707=0),"-",I707/N707)))</f>
        <v>-</v>
      </c>
      <c r="T707" s="64" t="s">
        <v>1474</v>
      </c>
      <c r="U707" s="64" t="s">
        <v>1475</v>
      </c>
    </row>
    <row r="708" spans="4:21">
      <c r="D708" s="45">
        <f>IF(AND(行业估值!$B$39=$G708,COUNTIF($G$2:$G$2552,$G708)&gt;=1),COUNTIF($G$2:G708,$G708),"")</f>
        <v>42</v>
      </c>
      <c r="E708" s="65" t="str">
        <f t="shared" si="55"/>
        <v>002248.SZ</v>
      </c>
      <c r="F708" s="65" t="str">
        <f t="shared" si="56"/>
        <v>华东数控</v>
      </c>
      <c r="G708" s="34" t="str">
        <f>IF(E708="","",IF(行业估值!$C$5="申万行业",[1]!EM_S_INFO_INDUSTRY_SW2014(E708,"1"),IF(行业估值!$C$5="证监会行业",[1]!EM_S_INFO_INDUSTRY_CSRC1(E708,"1"),[1]!EM_S_INFO_INDUSTRY_EM2016(E708,"1"))))</f>
        <v>机械设备</v>
      </c>
      <c r="H708" s="34" t="str">
        <f>IF(E708="","",IF($H$1="上证50",[1]!EM_S_INFO_COMPINDEX(E708,"000016"),"")&amp;IF($H$1="上证180",[1]!EM_S_INFO_COMPINDEX(E708,"000010"),"")&amp;IF($H$1="沪深300",[1]!EM_S_INFO_COMPINDEX(E708,"000300"),"")&amp;IF(AND($H$1="上证A股",RIGHT(E708,2)="SH"),"是","")&amp;IF(AND($H$1="深证A股",RIGHT(E708,2)="SZ"),"是","")&amp;IF(AND($H$1="创业板",LEFT(E708,1)-3=0),"是","")&amp;IF(AND($H$1="全部A股",E708&lt;&gt;0),"是","")&amp;IF(AND($H$1="中小板",LEFT(E708,3)="002"),"是",""))</f>
        <v>是</v>
      </c>
      <c r="I708" s="46">
        <f ca="1">IF(E708="","",IF(OR([1]!EM_S_VAL_MV(E708,deadline)="",[1]!EM_S_VAL_MV(E708,deadline)="--",[1]!EM_S_VAL_MV(E708,deadline)="null"),0,[1]!EM_S_VAL_MV(E708,deadline)/100000000))</f>
        <v>23.369665600000001</v>
      </c>
      <c r="J708" s="46">
        <f ca="1">IF(E708="","",IF(RIGHT(LEFT($J$1,6),3)="TTM",[1]!EM_S_FA_PROFIT_TTM(E708,LEFT(RIGHT($J$1,11),10),1)/100000000,[1]!EM_S_STM07_IS(E708,61,LEFT(RIGHT($J$1,5),4)&amp;"-12-31",1)/100000000))</f>
        <v>-4.1483101896000001</v>
      </c>
      <c r="K708" s="36">
        <f t="shared" ca="1" si="57"/>
        <v>-5.6335386053311058</v>
      </c>
      <c r="L708" s="46">
        <f ca="1">IF(E708="","",IF(ISERROR(IF(行业估值!$E$7="最新年报",[1]!EM_S_STM07_BS(E708,140,LEFT(RIGHT($L$1,5),4)&amp;"-12-31",1)/100000000,[1]!EM_S_STM07_BS(E708,140,LEFT(RIGHT($L$1,11),10),1)/100000000)),0,IF(行业估值!$E$7="最新年报",[1]!EM_S_STM07_BS(E708,140,LEFT(RIGHT($L$1,5),4)&amp;"-12-31",1)/100000000,[1]!EM_S_STM07_BS(E708,140,LEFT(RIGHT($L$1,11),10),1)/100000000)))</f>
        <v>1.1373450096</v>
      </c>
      <c r="M708" s="36">
        <f t="shared" ca="1" si="58"/>
        <v>20.54756068101009</v>
      </c>
      <c r="N708" s="37" t="str">
        <f ca="1">IF(E708="","",IF(ISERROR([1]!EM_S_EST_NETPROFIT(E708,行业估值!$E$6,deadline)/100000000),"-",[1]!EM_S_EST_NETPROFIT(E708,行业估值!$E$6,deadline)/100000000))</f>
        <v>-</v>
      </c>
      <c r="O708" s="36" t="str">
        <f t="shared" ca="1" si="59"/>
        <v>-</v>
      </c>
      <c r="T708" s="64" t="s">
        <v>1476</v>
      </c>
      <c r="U708" s="64" t="s">
        <v>1477</v>
      </c>
    </row>
    <row r="709" spans="4:21">
      <c r="D709" s="45" t="str">
        <f>IF(AND(行业估值!$B$39=$G709,COUNTIF($G$2:$G$2552,$G709)&gt;=1),COUNTIF($G$2:G709,$G709),"")</f>
        <v/>
      </c>
      <c r="E709" s="65" t="str">
        <f t="shared" si="55"/>
        <v>002249.SZ</v>
      </c>
      <c r="F709" s="65" t="str">
        <f t="shared" si="56"/>
        <v>大洋电机</v>
      </c>
      <c r="G709" s="34" t="str">
        <f>IF(E709="","",IF(行业估值!$C$5="申万行业",[1]!EM_S_INFO_INDUSTRY_SW2014(E709,"1"),IF(行业估值!$C$5="证监会行业",[1]!EM_S_INFO_INDUSTRY_CSRC1(E709,"1"),[1]!EM_S_INFO_INDUSTRY_EM2016(E709,"1"))))</f>
        <v>电气设备</v>
      </c>
      <c r="H709" s="34" t="str">
        <f>IF(E709="","",IF($H$1="上证50",[1]!EM_S_INFO_COMPINDEX(E709,"000016"),"")&amp;IF($H$1="上证180",[1]!EM_S_INFO_COMPINDEX(E709,"000010"),"")&amp;IF($H$1="沪深300",[1]!EM_S_INFO_COMPINDEX(E709,"000300"),"")&amp;IF(AND($H$1="上证A股",RIGHT(E709,2)="SH"),"是","")&amp;IF(AND($H$1="深证A股",RIGHT(E709,2)="SZ"),"是","")&amp;IF(AND($H$1="创业板",LEFT(E709,1)-3=0),"是","")&amp;IF(AND($H$1="全部A股",E709&lt;&gt;0),"是","")&amp;IF(AND($H$1="中小板",LEFT(E709,3)="002"),"是",""))</f>
        <v>是</v>
      </c>
      <c r="I709" s="46">
        <f ca="1">IF(E709="","",IF(OR([1]!EM_S_VAL_MV(E709,deadline)="",[1]!EM_S_VAL_MV(E709,deadline)="--",[1]!EM_S_VAL_MV(E709,deadline)="null"),0,[1]!EM_S_VAL_MV(E709,deadline)/100000000))</f>
        <v>83.976320821999991</v>
      </c>
      <c r="J709" s="46">
        <f ca="1">IF(E709="","",IF(RIGHT(LEFT($J$1,6),3)="TTM",[1]!EM_S_FA_PROFIT_TTM(E709,LEFT(RIGHT($J$1,11),10),1)/100000000,[1]!EM_S_STM07_IS(E709,61,LEFT(RIGHT($J$1,5),4)&amp;"-12-31",1)/100000000))</f>
        <v>-22.979815192499998</v>
      </c>
      <c r="K709" s="36">
        <f t="shared" ca="1" si="57"/>
        <v>-3.6543514435837428</v>
      </c>
      <c r="L709" s="46">
        <f ca="1">IF(E709="","",IF(ISERROR(IF(行业估值!$E$7="最新年报",[1]!EM_S_STM07_BS(E709,140,LEFT(RIGHT($L$1,5),4)&amp;"-12-31",1)/100000000,[1]!EM_S_STM07_BS(E709,140,LEFT(RIGHT($L$1,11),10),1)/100000000)),0,IF(行业估值!$E$7="最新年报",[1]!EM_S_STM07_BS(E709,140,LEFT(RIGHT($L$1,5),4)&amp;"-12-31",1)/100000000,[1]!EM_S_STM07_BS(E709,140,LEFT(RIGHT($L$1,11),10),1)/100000000)))</f>
        <v>69.723659306400009</v>
      </c>
      <c r="M709" s="36">
        <f t="shared" ca="1" si="58"/>
        <v>1.2044164299089177</v>
      </c>
      <c r="N709" s="37">
        <f ca="1">IF(E709="","",IF(ISERROR([1]!EM_S_EST_NETPROFIT(E709,行业估值!$E$6,deadline)/100000000),"-",[1]!EM_S_EST_NETPROFIT(E709,行业估值!$E$6,deadline)/100000000))</f>
        <v>3.56</v>
      </c>
      <c r="O709" s="36">
        <f t="shared" ca="1" si="59"/>
        <v>23.588854163483145</v>
      </c>
      <c r="T709" s="64" t="s">
        <v>1478</v>
      </c>
      <c r="U709" s="64" t="s">
        <v>1479</v>
      </c>
    </row>
    <row r="710" spans="4:21">
      <c r="D710" s="45" t="str">
        <f>IF(AND(行业估值!$B$39=$G710,COUNTIF($G$2:$G$2552,$G710)&gt;=1),COUNTIF($G$2:G710,$G710),"")</f>
        <v/>
      </c>
      <c r="E710" s="65" t="str">
        <f t="shared" si="55"/>
        <v>002250.SZ</v>
      </c>
      <c r="F710" s="65" t="str">
        <f t="shared" si="56"/>
        <v>联化科技</v>
      </c>
      <c r="G710" s="34" t="str">
        <f>IF(E710="","",IF(行业估值!$C$5="申万行业",[1]!EM_S_INFO_INDUSTRY_SW2014(E710,"1"),IF(行业估值!$C$5="证监会行业",[1]!EM_S_INFO_INDUSTRY_CSRC1(E710,"1"),[1]!EM_S_INFO_INDUSTRY_EM2016(E710,"1"))))</f>
        <v>基础化工</v>
      </c>
      <c r="H710" s="34" t="str">
        <f>IF(E710="","",IF($H$1="上证50",[1]!EM_S_INFO_COMPINDEX(E710,"000016"),"")&amp;IF($H$1="上证180",[1]!EM_S_INFO_COMPINDEX(E710,"000010"),"")&amp;IF($H$1="沪深300",[1]!EM_S_INFO_COMPINDEX(E710,"000300"),"")&amp;IF(AND($H$1="上证A股",RIGHT(E710,2)="SH"),"是","")&amp;IF(AND($H$1="深证A股",RIGHT(E710,2)="SZ"),"是","")&amp;IF(AND($H$1="创业板",LEFT(E710,1)-3=0),"是","")&amp;IF(AND($H$1="全部A股",E710&lt;&gt;0),"是","")&amp;IF(AND($H$1="中小板",LEFT(E710,3)="002"),"是",""))</f>
        <v>是</v>
      </c>
      <c r="I710" s="46">
        <f ca="1">IF(E710="","",IF(OR([1]!EM_S_VAL_MV(E710,deadline)="",[1]!EM_S_VAL_MV(E710,deadline)="--",[1]!EM_S_VAL_MV(E710,deadline)="null"),0,[1]!EM_S_VAL_MV(E710,deadline)/100000000))</f>
        <v>131.65262297999999</v>
      </c>
      <c r="J710" s="46">
        <f ca="1">IF(E710="","",IF(RIGHT(LEFT($J$1,6),3)="TTM",[1]!EM_S_FA_PROFIT_TTM(E710,LEFT(RIGHT($J$1,11),10),1)/100000000,[1]!EM_S_STM07_IS(E710,61,LEFT(RIGHT($J$1,5),4)&amp;"-12-31",1)/100000000))</f>
        <v>3.9116907506</v>
      </c>
      <c r="K710" s="36">
        <f t="shared" ca="1" si="57"/>
        <v>33.656194053634295</v>
      </c>
      <c r="L710" s="46">
        <f ca="1">IF(E710="","",IF(ISERROR(IF(行业估值!$E$7="最新年报",[1]!EM_S_STM07_BS(E710,140,LEFT(RIGHT($L$1,5),4)&amp;"-12-31",1)/100000000,[1]!EM_S_STM07_BS(E710,140,LEFT(RIGHT($L$1,11),10),1)/100000000)),0,IF(行业估值!$E$7="最新年报",[1]!EM_S_STM07_BS(E710,140,LEFT(RIGHT($L$1,5),4)&amp;"-12-31",1)/100000000,[1]!EM_S_STM07_BS(E710,140,LEFT(RIGHT($L$1,11),10),1)/100000000)))</f>
        <v>59.901317418799998</v>
      </c>
      <c r="M710" s="36">
        <f t="shared" ca="1" si="58"/>
        <v>2.1978251673423275</v>
      </c>
      <c r="N710" s="37">
        <f ca="1">IF(E710="","",IF(ISERROR([1]!EM_S_EST_NETPROFIT(E710,行业估值!$E$6,deadline)/100000000),"-",[1]!EM_S_EST_NETPROFIT(E710,行业估值!$E$6,deadline)/100000000))</f>
        <v>3.9828571428571427</v>
      </c>
      <c r="O710" s="36">
        <f t="shared" ca="1" si="59"/>
        <v>33.054819256097559</v>
      </c>
      <c r="T710" s="64" t="s">
        <v>1480</v>
      </c>
      <c r="U710" s="64" t="s">
        <v>1481</v>
      </c>
    </row>
    <row r="711" spans="4:21">
      <c r="D711" s="45" t="str">
        <f>IF(AND(行业估值!$B$39=$G711,COUNTIF($G$2:$G$2552,$G711)&gt;=1),COUNTIF($G$2:G711,$G711),"")</f>
        <v/>
      </c>
      <c r="E711" s="65" t="str">
        <f t="shared" si="55"/>
        <v>002251.SZ</v>
      </c>
      <c r="F711" s="65" t="str">
        <f t="shared" si="56"/>
        <v>步步高</v>
      </c>
      <c r="G711" s="34" t="str">
        <f>IF(E711="","",IF(行业估值!$C$5="申万行业",[1]!EM_S_INFO_INDUSTRY_SW2014(E711,"1"),IF(行业估值!$C$5="证监会行业",[1]!EM_S_INFO_INDUSTRY_CSRC1(E711,"1"),[1]!EM_S_INFO_INDUSTRY_EM2016(E711,"1"))))</f>
        <v>商贸零售</v>
      </c>
      <c r="H711" s="34" t="str">
        <f>IF(E711="","",IF($H$1="上证50",[1]!EM_S_INFO_COMPINDEX(E711,"000016"),"")&amp;IF($H$1="上证180",[1]!EM_S_INFO_COMPINDEX(E711,"000010"),"")&amp;IF($H$1="沪深300",[1]!EM_S_INFO_COMPINDEX(E711,"000300"),"")&amp;IF(AND($H$1="上证A股",RIGHT(E711,2)="SH"),"是","")&amp;IF(AND($H$1="深证A股",RIGHT(E711,2)="SZ"),"是","")&amp;IF(AND($H$1="创业板",LEFT(E711,1)-3=0),"是","")&amp;IF(AND($H$1="全部A股",E711&lt;&gt;0),"是","")&amp;IF(AND($H$1="中小板",LEFT(E711,3)="002"),"是",""))</f>
        <v>是</v>
      </c>
      <c r="I711" s="46">
        <f ca="1">IF(E711="","",IF(OR([1]!EM_S_VAL_MV(E711,deadline)="",[1]!EM_S_VAL_MV(E711,deadline)="--",[1]!EM_S_VAL_MV(E711,deadline)="null"),0,[1]!EM_S_VAL_MV(E711,deadline)/100000000))</f>
        <v>77.578574799799995</v>
      </c>
      <c r="J711" s="46">
        <f ca="1">IF(E711="","",IF(RIGHT(LEFT($J$1,6),3)="TTM",[1]!EM_S_FA_PROFIT_TTM(E711,LEFT(RIGHT($J$1,11),10),1)/100000000,[1]!EM_S_STM07_IS(E711,61,LEFT(RIGHT($J$1,5),4)&amp;"-12-31",1)/100000000))</f>
        <v>1.6708571819</v>
      </c>
      <c r="K711" s="36">
        <f t="shared" ca="1" si="57"/>
        <v>46.430404489498152</v>
      </c>
      <c r="L711" s="46">
        <f ca="1">IF(E711="","",IF(ISERROR(IF(行业估值!$E$7="最新年报",[1]!EM_S_STM07_BS(E711,140,LEFT(RIGHT($L$1,5),4)&amp;"-12-31",1)/100000000,[1]!EM_S_STM07_BS(E711,140,LEFT(RIGHT($L$1,11),10),1)/100000000)),0,IF(行业估值!$E$7="最新年报",[1]!EM_S_STM07_BS(E711,140,LEFT(RIGHT($L$1,5),4)&amp;"-12-31",1)/100000000,[1]!EM_S_STM07_BS(E711,140,LEFT(RIGHT($L$1,11),10),1)/100000000)))</f>
        <v>76.1568328659</v>
      </c>
      <c r="M711" s="36">
        <f t="shared" ca="1" si="58"/>
        <v>1.0186686063534633</v>
      </c>
      <c r="N711" s="37">
        <f ca="1">IF(E711="","",IF(ISERROR([1]!EM_S_EST_NETPROFIT(E711,行业估值!$E$6,deadline)/100000000),"-",[1]!EM_S_EST_NETPROFIT(E711,行业估值!$E$6,deadline)/100000000))</f>
        <v>1.9517333333333335</v>
      </c>
      <c r="O711" s="36">
        <f t="shared" ca="1" si="59"/>
        <v>39.748552466081428</v>
      </c>
      <c r="T711" s="64" t="s">
        <v>1482</v>
      </c>
      <c r="U711" s="64" t="s">
        <v>1483</v>
      </c>
    </row>
    <row r="712" spans="4:21">
      <c r="D712" s="45" t="str">
        <f>IF(AND(行业估值!$B$39=$G712,COUNTIF($G$2:$G$2552,$G712)&gt;=1),COUNTIF($G$2:G712,$G712),"")</f>
        <v/>
      </c>
      <c r="E712" s="65" t="str">
        <f t="shared" si="55"/>
        <v>002252.SZ</v>
      </c>
      <c r="F712" s="65" t="str">
        <f t="shared" si="56"/>
        <v>上海莱士</v>
      </c>
      <c r="G712" s="34" t="str">
        <f>IF(E712="","",IF(行业估值!$C$5="申万行业",[1]!EM_S_INFO_INDUSTRY_SW2014(E712,"1"),IF(行业估值!$C$5="证监会行业",[1]!EM_S_INFO_INDUSTRY_CSRC1(E712,"1"),[1]!EM_S_INFO_INDUSTRY_EM2016(E712,"1"))))</f>
        <v>医药生物</v>
      </c>
      <c r="H712" s="34" t="str">
        <f>IF(E712="","",IF($H$1="上证50",[1]!EM_S_INFO_COMPINDEX(E712,"000016"),"")&amp;IF($H$1="上证180",[1]!EM_S_INFO_COMPINDEX(E712,"000010"),"")&amp;IF($H$1="沪深300",[1]!EM_S_INFO_COMPINDEX(E712,"000300"),"")&amp;IF(AND($H$1="上证A股",RIGHT(E712,2)="SH"),"是","")&amp;IF(AND($H$1="深证A股",RIGHT(E712,2)="SZ"),"是","")&amp;IF(AND($H$1="创业板",LEFT(E712,1)-3=0),"是","")&amp;IF(AND($H$1="全部A股",E712&lt;&gt;0),"是","")&amp;IF(AND($H$1="中小板",LEFT(E712,3)="002"),"是",""))</f>
        <v>是</v>
      </c>
      <c r="I712" s="46">
        <f ca="1">IF(E712="","",IF(OR([1]!EM_S_VAL_MV(E712,deadline)="",[1]!EM_S_VAL_MV(E712,deadline)="--",[1]!EM_S_VAL_MV(E712,deadline)="null"),0,[1]!EM_S_VAL_MV(E712,deadline)/100000000))</f>
        <v>364.1423376468</v>
      </c>
      <c r="J712" s="46">
        <f ca="1">IF(E712="","",IF(RIGHT(LEFT($J$1,6),3)="TTM",[1]!EM_S_FA_PROFIT_TTM(E712,LEFT(RIGHT($J$1,11),10),1)/100000000,[1]!EM_S_STM07_IS(E712,61,LEFT(RIGHT($J$1,5),4)&amp;"-12-31",1)/100000000))</f>
        <v>3.7684210910000004</v>
      </c>
      <c r="K712" s="36">
        <f t="shared" ca="1" si="57"/>
        <v>96.62994895036266</v>
      </c>
      <c r="L712" s="46">
        <f ca="1">IF(E712="","",IF(ISERROR(IF(行业估值!$E$7="最新年报",[1]!EM_S_STM07_BS(E712,140,LEFT(RIGHT($L$1,5),4)&amp;"-12-31",1)/100000000,[1]!EM_S_STM07_BS(E712,140,LEFT(RIGHT($L$1,11),10),1)/100000000)),0,IF(行业估值!$E$7="最新年报",[1]!EM_S_STM07_BS(E712,140,LEFT(RIGHT($L$1,5),4)&amp;"-12-31",1)/100000000,[1]!EM_S_STM07_BS(E712,140,LEFT(RIGHT($L$1,11),10),1)/100000000)))</f>
        <v>114.6945571223</v>
      </c>
      <c r="M712" s="36">
        <f t="shared" ca="1" si="58"/>
        <v>3.1748876911265391</v>
      </c>
      <c r="N712" s="37" t="str">
        <f ca="1">IF(E712="","",IF(ISERROR([1]!EM_S_EST_NETPROFIT(E712,行业估值!$E$6,deadline)/100000000),"-",[1]!EM_S_EST_NETPROFIT(E712,行业估值!$E$6,deadline)/100000000))</f>
        <v>-</v>
      </c>
      <c r="O712" s="36" t="str">
        <f t="shared" ca="1" si="59"/>
        <v>-</v>
      </c>
      <c r="T712" s="64" t="s">
        <v>1484</v>
      </c>
      <c r="U712" s="64" t="s">
        <v>1485</v>
      </c>
    </row>
    <row r="713" spans="4:21">
      <c r="D713" s="45" t="str">
        <f>IF(AND(行业估值!$B$39=$G713,COUNTIF($G$2:$G$2552,$G713)&gt;=1),COUNTIF($G$2:G713,$G713),"")</f>
        <v/>
      </c>
      <c r="E713" s="65" t="str">
        <f t="shared" si="55"/>
        <v>002253.SZ</v>
      </c>
      <c r="F713" s="65" t="str">
        <f t="shared" si="56"/>
        <v>川大智胜</v>
      </c>
      <c r="G713" s="34" t="str">
        <f>IF(E713="","",IF(行业估值!$C$5="申万行业",[1]!EM_S_INFO_INDUSTRY_SW2014(E713,"1"),IF(行业估值!$C$5="证监会行业",[1]!EM_S_INFO_INDUSTRY_CSRC1(E713,"1"),[1]!EM_S_INFO_INDUSTRY_EM2016(E713,"1"))))</f>
        <v>信息技术</v>
      </c>
      <c r="H713" s="34" t="str">
        <f>IF(E713="","",IF($H$1="上证50",[1]!EM_S_INFO_COMPINDEX(E713,"000016"),"")&amp;IF($H$1="上证180",[1]!EM_S_INFO_COMPINDEX(E713,"000010"),"")&amp;IF($H$1="沪深300",[1]!EM_S_INFO_COMPINDEX(E713,"000300"),"")&amp;IF(AND($H$1="上证A股",RIGHT(E713,2)="SH"),"是","")&amp;IF(AND($H$1="深证A股",RIGHT(E713,2)="SZ"),"是","")&amp;IF(AND($H$1="创业板",LEFT(E713,1)-3=0),"是","")&amp;IF(AND($H$1="全部A股",E713&lt;&gt;0),"是","")&amp;IF(AND($H$1="中小板",LEFT(E713,3)="002"),"是",""))</f>
        <v>是</v>
      </c>
      <c r="I713" s="46">
        <f ca="1">IF(E713="","",IF(OR([1]!EM_S_VAL_MV(E713,deadline)="",[1]!EM_S_VAL_MV(E713,deadline)="--",[1]!EM_S_VAL_MV(E713,deadline)="null"),0,[1]!EM_S_VAL_MV(E713,deadline)/100000000))</f>
        <v>30.346709777499999</v>
      </c>
      <c r="J713" s="46">
        <f ca="1">IF(E713="","",IF(RIGHT(LEFT($J$1,6),3)="TTM",[1]!EM_S_FA_PROFIT_TTM(E713,LEFT(RIGHT($J$1,11),10),1)/100000000,[1]!EM_S_STM07_IS(E713,61,LEFT(RIGHT($J$1,5),4)&amp;"-12-31",1)/100000000))</f>
        <v>0.48252400689999997</v>
      </c>
      <c r="K713" s="36">
        <f t="shared" ca="1" si="57"/>
        <v>62.891606103629911</v>
      </c>
      <c r="L713" s="46">
        <f ca="1">IF(E713="","",IF(ISERROR(IF(行业估值!$E$7="最新年报",[1]!EM_S_STM07_BS(E713,140,LEFT(RIGHT($L$1,5),4)&amp;"-12-31",1)/100000000,[1]!EM_S_STM07_BS(E713,140,LEFT(RIGHT($L$1,11),10),1)/100000000)),0,IF(行业估值!$E$7="最新年报",[1]!EM_S_STM07_BS(E713,140,LEFT(RIGHT($L$1,5),4)&amp;"-12-31",1)/100000000,[1]!EM_S_STM07_BS(E713,140,LEFT(RIGHT($L$1,11),10),1)/100000000)))</f>
        <v>13.554256967100001</v>
      </c>
      <c r="M713" s="36">
        <f t="shared" ca="1" si="58"/>
        <v>2.2389061865331321</v>
      </c>
      <c r="N713" s="37">
        <f ca="1">IF(E713="","",IF(ISERROR([1]!EM_S_EST_NETPROFIT(E713,行业估值!$E$6,deadline)/100000000),"-",[1]!EM_S_EST_NETPROFIT(E713,行业估值!$E$6,deadline)/100000000))</f>
        <v>0.68220000000000003</v>
      </c>
      <c r="O713" s="36">
        <f t="shared" ca="1" si="59"/>
        <v>44.483596859425383</v>
      </c>
      <c r="T713" s="64" t="s">
        <v>1486</v>
      </c>
      <c r="U713" s="64" t="s">
        <v>1487</v>
      </c>
    </row>
    <row r="714" spans="4:21">
      <c r="D714" s="45" t="str">
        <f>IF(AND(行业估值!$B$39=$G714,COUNTIF($G$2:$G$2552,$G714)&gt;=1),COUNTIF($G$2:G714,$G714),"")</f>
        <v/>
      </c>
      <c r="E714" s="65" t="str">
        <f t="shared" si="55"/>
        <v>002254.SZ</v>
      </c>
      <c r="F714" s="65" t="str">
        <f t="shared" si="56"/>
        <v>泰和新材</v>
      </c>
      <c r="G714" s="34" t="str">
        <f>IF(E714="","",IF(行业估值!$C$5="申万行业",[1]!EM_S_INFO_INDUSTRY_SW2014(E714,"1"),IF(行业估值!$C$5="证监会行业",[1]!EM_S_INFO_INDUSTRY_CSRC1(E714,"1"),[1]!EM_S_INFO_INDUSTRY_EM2016(E714,"1"))))</f>
        <v>基础化工</v>
      </c>
      <c r="H714" s="34" t="str">
        <f>IF(E714="","",IF($H$1="上证50",[1]!EM_S_INFO_COMPINDEX(E714,"000016"),"")&amp;IF($H$1="上证180",[1]!EM_S_INFO_COMPINDEX(E714,"000010"),"")&amp;IF($H$1="沪深300",[1]!EM_S_INFO_COMPINDEX(E714,"000300"),"")&amp;IF(AND($H$1="上证A股",RIGHT(E714,2)="SH"),"是","")&amp;IF(AND($H$1="深证A股",RIGHT(E714,2)="SZ"),"是","")&amp;IF(AND($H$1="创业板",LEFT(E714,1)-3=0),"是","")&amp;IF(AND($H$1="全部A股",E714&lt;&gt;0),"是","")&amp;IF(AND($H$1="中小板",LEFT(E714,3)="002"),"是",""))</f>
        <v>是</v>
      </c>
      <c r="I714" s="46">
        <f ca="1">IF(E714="","",IF(OR([1]!EM_S_VAL_MV(E714,deadline)="",[1]!EM_S_VAL_MV(E714,deadline)="--",[1]!EM_S_VAL_MV(E714,deadline)="null"),0,[1]!EM_S_VAL_MV(E714,deadline)/100000000))</f>
        <v>63.343444320000003</v>
      </c>
      <c r="J714" s="46">
        <f ca="1">IF(E714="","",IF(RIGHT(LEFT($J$1,6),3)="TTM",[1]!EM_S_FA_PROFIT_TTM(E714,LEFT(RIGHT($J$1,11),10),1)/100000000,[1]!EM_S_STM07_IS(E714,61,LEFT(RIGHT($J$1,5),4)&amp;"-12-31",1)/100000000))</f>
        <v>1.5734892132</v>
      </c>
      <c r="K714" s="36">
        <f t="shared" ca="1" si="57"/>
        <v>40.256675284845862</v>
      </c>
      <c r="L714" s="46">
        <f ca="1">IF(E714="","",IF(ISERROR(IF(行业估值!$E$7="最新年报",[1]!EM_S_STM07_BS(E714,140,LEFT(RIGHT($L$1,5),4)&amp;"-12-31",1)/100000000,[1]!EM_S_STM07_BS(E714,140,LEFT(RIGHT($L$1,11),10),1)/100000000)),0,IF(行业估值!$E$7="最新年报",[1]!EM_S_STM07_BS(E714,140,LEFT(RIGHT($L$1,5),4)&amp;"-12-31",1)/100000000,[1]!EM_S_STM07_BS(E714,140,LEFT(RIGHT($L$1,11),10),1)/100000000)))</f>
        <v>22.7910257777</v>
      </c>
      <c r="M714" s="36">
        <f t="shared" ca="1" si="58"/>
        <v>2.779315197913502</v>
      </c>
      <c r="N714" s="37">
        <f ca="1">IF(E714="","",IF(ISERROR([1]!EM_S_EST_NETPROFIT(E714,行业估值!$E$6,deadline)/100000000),"-",[1]!EM_S_EST_NETPROFIT(E714,行业估值!$E$6,deadline)/100000000))</f>
        <v>1.9661833333333334</v>
      </c>
      <c r="O714" s="36">
        <f t="shared" ca="1" si="59"/>
        <v>32.216448611947001</v>
      </c>
      <c r="T714" s="64" t="s">
        <v>1488</v>
      </c>
      <c r="U714" s="64" t="s">
        <v>1489</v>
      </c>
    </row>
    <row r="715" spans="4:21">
      <c r="D715" s="45" t="str">
        <f>IF(AND(行业估值!$B$39=$G715,COUNTIF($G$2:$G$2552,$G715)&gt;=1),COUNTIF($G$2:G715,$G715),"")</f>
        <v/>
      </c>
      <c r="E715" s="65" t="str">
        <f t="shared" si="55"/>
        <v>002255.SZ</v>
      </c>
      <c r="F715" s="65" t="str">
        <f t="shared" si="56"/>
        <v>海陆重工</v>
      </c>
      <c r="G715" s="34" t="str">
        <f>IF(E715="","",IF(行业估值!$C$5="申万行业",[1]!EM_S_INFO_INDUSTRY_SW2014(E715,"1"),IF(行业估值!$C$5="证监会行业",[1]!EM_S_INFO_INDUSTRY_CSRC1(E715,"1"),[1]!EM_S_INFO_INDUSTRY_EM2016(E715,"1"))))</f>
        <v>电气设备</v>
      </c>
      <c r="H715" s="34" t="str">
        <f>IF(E715="","",IF($H$1="上证50",[1]!EM_S_INFO_COMPINDEX(E715,"000016"),"")&amp;IF($H$1="上证180",[1]!EM_S_INFO_COMPINDEX(E715,"000010"),"")&amp;IF($H$1="沪深300",[1]!EM_S_INFO_COMPINDEX(E715,"000300"),"")&amp;IF(AND($H$1="上证A股",RIGHT(E715,2)="SH"),"是","")&amp;IF(AND($H$1="深证A股",RIGHT(E715,2)="SZ"),"是","")&amp;IF(AND($H$1="创业板",LEFT(E715,1)-3=0),"是","")&amp;IF(AND($H$1="全部A股",E715&lt;&gt;0),"是","")&amp;IF(AND($H$1="中小板",LEFT(E715,3)="002"),"是",""))</f>
        <v>是</v>
      </c>
      <c r="I715" s="46">
        <f ca="1">IF(E715="","",IF(OR([1]!EM_S_VAL_MV(E715,deadline)="",[1]!EM_S_VAL_MV(E715,deadline)="--",[1]!EM_S_VAL_MV(E715,deadline)="null"),0,[1]!EM_S_VAL_MV(E715,deadline)/100000000))</f>
        <v>26.278856915999999</v>
      </c>
      <c r="J715" s="46">
        <f ca="1">IF(E715="","",IF(RIGHT(LEFT($J$1,6),3)="TTM",[1]!EM_S_FA_PROFIT_TTM(E715,LEFT(RIGHT($J$1,11),10),1)/100000000,[1]!EM_S_STM07_IS(E715,61,LEFT(RIGHT($J$1,5),4)&amp;"-12-31",1)/100000000))</f>
        <v>-2.4171132949</v>
      </c>
      <c r="K715" s="36">
        <f t="shared" ca="1" si="57"/>
        <v>-10.872000485640124</v>
      </c>
      <c r="L715" s="46">
        <f ca="1">IF(E715="","",IF(ISERROR(IF(行业估值!$E$7="最新年报",[1]!EM_S_STM07_BS(E715,140,LEFT(RIGHT($L$1,5),4)&amp;"-12-31",1)/100000000,[1]!EM_S_STM07_BS(E715,140,LEFT(RIGHT($L$1,11),10),1)/100000000)),0,IF(行业估值!$E$7="最新年报",[1]!EM_S_STM07_BS(E715,140,LEFT(RIGHT($L$1,5),4)&amp;"-12-31",1)/100000000,[1]!EM_S_STM07_BS(E715,140,LEFT(RIGHT($L$1,11),10),1)/100000000)))</f>
        <v>38.159329762900001</v>
      </c>
      <c r="M715" s="36">
        <f t="shared" ca="1" si="58"/>
        <v>0.68866138580739267</v>
      </c>
      <c r="N715" s="37" t="str">
        <f ca="1">IF(E715="","",IF(ISERROR([1]!EM_S_EST_NETPROFIT(E715,行业估值!$E$6,deadline)/100000000),"-",[1]!EM_S_EST_NETPROFIT(E715,行业估值!$E$6,deadline)/100000000))</f>
        <v>-</v>
      </c>
      <c r="O715" s="36" t="str">
        <f t="shared" ca="1" si="59"/>
        <v>-</v>
      </c>
      <c r="T715" s="64" t="s">
        <v>1490</v>
      </c>
      <c r="U715" s="64" t="s">
        <v>1491</v>
      </c>
    </row>
    <row r="716" spans="4:21">
      <c r="D716" s="45" t="str">
        <f>IF(AND(行业估值!$B$39=$G716,COUNTIF($G$2:$G$2552,$G716)&gt;=1),COUNTIF($G$2:G716,$G716),"")</f>
        <v/>
      </c>
      <c r="E716" s="65" t="str">
        <f t="shared" si="55"/>
        <v>002256.SZ</v>
      </c>
      <c r="F716" s="65" t="str">
        <f t="shared" si="56"/>
        <v>兆新股份</v>
      </c>
      <c r="G716" s="34" t="str">
        <f>IF(E716="","",IF(行业估值!$C$5="申万行业",[1]!EM_S_INFO_INDUSTRY_SW2014(E716,"1"),IF(行业估值!$C$5="证监会行业",[1]!EM_S_INFO_INDUSTRY_CSRC1(E716,"1"),[1]!EM_S_INFO_INDUSTRY_EM2016(E716,"1"))))</f>
        <v>基础化工</v>
      </c>
      <c r="H716" s="34" t="str">
        <f>IF(E716="","",IF($H$1="上证50",[1]!EM_S_INFO_COMPINDEX(E716,"000016"),"")&amp;IF($H$1="上证180",[1]!EM_S_INFO_COMPINDEX(E716,"000010"),"")&amp;IF($H$1="沪深300",[1]!EM_S_INFO_COMPINDEX(E716,"000300"),"")&amp;IF(AND($H$1="上证A股",RIGHT(E716,2)="SH"),"是","")&amp;IF(AND($H$1="深证A股",RIGHT(E716,2)="SZ"),"是","")&amp;IF(AND($H$1="创业板",LEFT(E716,1)-3=0),"是","")&amp;IF(AND($H$1="全部A股",E716&lt;&gt;0),"是","")&amp;IF(AND($H$1="中小板",LEFT(E716,3)="002"),"是",""))</f>
        <v>是</v>
      </c>
      <c r="I716" s="46">
        <f ca="1">IF(E716="","",IF(OR([1]!EM_S_VAL_MV(E716,deadline)="",[1]!EM_S_VAL_MV(E716,deadline)="--",[1]!EM_S_VAL_MV(E716,deadline)="null"),0,[1]!EM_S_VAL_MV(E716,deadline)/100000000))</f>
        <v>45.742608489600002</v>
      </c>
      <c r="J716" s="46">
        <f ca="1">IF(E716="","",IF(RIGHT(LEFT($J$1,6),3)="TTM",[1]!EM_S_FA_PROFIT_TTM(E716,LEFT(RIGHT($J$1,11),10),1)/100000000,[1]!EM_S_STM07_IS(E716,61,LEFT(RIGHT($J$1,5),4)&amp;"-12-31",1)/100000000))</f>
        <v>-3.2895773974</v>
      </c>
      <c r="K716" s="36">
        <f t="shared" ca="1" si="57"/>
        <v>-13.905314562823122</v>
      </c>
      <c r="L716" s="46">
        <f ca="1">IF(E716="","",IF(ISERROR(IF(行业估值!$E$7="最新年报",[1]!EM_S_STM07_BS(E716,140,LEFT(RIGHT($L$1,5),4)&amp;"-12-31",1)/100000000,[1]!EM_S_STM07_BS(E716,140,LEFT(RIGHT($L$1,11),10),1)/100000000)),0,IF(行业估值!$E$7="最新年报",[1]!EM_S_STM07_BS(E716,140,LEFT(RIGHT($L$1,5),4)&amp;"-12-31",1)/100000000,[1]!EM_S_STM07_BS(E716,140,LEFT(RIGHT($L$1,11),10),1)/100000000)))</f>
        <v>19.036858313900002</v>
      </c>
      <c r="M716" s="36">
        <f t="shared" ca="1" si="58"/>
        <v>2.4028444050665891</v>
      </c>
      <c r="N716" s="37" t="str">
        <f ca="1">IF(E716="","",IF(ISERROR([1]!EM_S_EST_NETPROFIT(E716,行业估值!$E$6,deadline)/100000000),"-",[1]!EM_S_EST_NETPROFIT(E716,行业估值!$E$6,deadline)/100000000))</f>
        <v>-</v>
      </c>
      <c r="O716" s="36" t="str">
        <f t="shared" ca="1" si="59"/>
        <v>-</v>
      </c>
      <c r="T716" s="64" t="s">
        <v>1492</v>
      </c>
      <c r="U716" s="64" t="s">
        <v>1493</v>
      </c>
    </row>
    <row r="717" spans="4:21">
      <c r="D717" s="45" t="str">
        <f>IF(AND(行业估值!$B$39=$G717,COUNTIF($G$2:$G$2552,$G717)&gt;=1),COUNTIF($G$2:G717,$G717),"")</f>
        <v/>
      </c>
      <c r="E717" s="65" t="str">
        <f t="shared" si="55"/>
        <v>002258.SZ</v>
      </c>
      <c r="F717" s="65" t="str">
        <f t="shared" si="56"/>
        <v>利尔化学</v>
      </c>
      <c r="G717" s="34" t="str">
        <f>IF(E717="","",IF(行业估值!$C$5="申万行业",[1]!EM_S_INFO_INDUSTRY_SW2014(E717,"1"),IF(行业估值!$C$5="证监会行业",[1]!EM_S_INFO_INDUSTRY_CSRC1(E717,"1"),[1]!EM_S_INFO_INDUSTRY_EM2016(E717,"1"))))</f>
        <v>基础化工</v>
      </c>
      <c r="H717" s="34" t="str">
        <f>IF(E717="","",IF($H$1="上证50",[1]!EM_S_INFO_COMPINDEX(E717,"000016"),"")&amp;IF($H$1="上证180",[1]!EM_S_INFO_COMPINDEX(E717,"000010"),"")&amp;IF($H$1="沪深300",[1]!EM_S_INFO_COMPINDEX(E717,"000300"),"")&amp;IF(AND($H$1="上证A股",RIGHT(E717,2)="SH"),"是","")&amp;IF(AND($H$1="深证A股",RIGHT(E717,2)="SZ"),"是","")&amp;IF(AND($H$1="创业板",LEFT(E717,1)-3=0),"是","")&amp;IF(AND($H$1="全部A股",E717&lt;&gt;0),"是","")&amp;IF(AND($H$1="中小板",LEFT(E717,3)="002"),"是",""))</f>
        <v>是</v>
      </c>
      <c r="I717" s="46">
        <f ca="1">IF(E717="","",IF(OR([1]!EM_S_VAL_MV(E717,deadline)="",[1]!EM_S_VAL_MV(E717,deadline)="--",[1]!EM_S_VAL_MV(E717,deadline)="null"),0,[1]!EM_S_VAL_MV(E717,deadline)/100000000))</f>
        <v>62.295917032799998</v>
      </c>
      <c r="J717" s="46">
        <f ca="1">IF(E717="","",IF(RIGHT(LEFT($J$1,6),3)="TTM",[1]!EM_S_FA_PROFIT_TTM(E717,LEFT(RIGHT($J$1,11),10),1)/100000000,[1]!EM_S_STM07_IS(E717,61,LEFT(RIGHT($J$1,5),4)&amp;"-12-31",1)/100000000))</f>
        <v>4.6867969595999996</v>
      </c>
      <c r="K717" s="36">
        <f t="shared" ca="1" si="57"/>
        <v>13.291789162148111</v>
      </c>
      <c r="L717" s="46">
        <f ca="1">IF(E717="","",IF(ISERROR(IF(行业估值!$E$7="最新年报",[1]!EM_S_STM07_BS(E717,140,LEFT(RIGHT($L$1,5),4)&amp;"-12-31",1)/100000000,[1]!EM_S_STM07_BS(E717,140,LEFT(RIGHT($L$1,11),10),1)/100000000)),0,IF(行业估值!$E$7="最新年报",[1]!EM_S_STM07_BS(E717,140,LEFT(RIGHT($L$1,5),4)&amp;"-12-31",1)/100000000,[1]!EM_S_STM07_BS(E717,140,LEFT(RIGHT($L$1,11),10),1)/100000000)))</f>
        <v>32.804162698900001</v>
      </c>
      <c r="M717" s="36">
        <f t="shared" ca="1" si="58"/>
        <v>1.8990247550165005</v>
      </c>
      <c r="N717" s="37">
        <f ca="1">IF(E717="","",IF(ISERROR([1]!EM_S_EST_NETPROFIT(E717,行业估值!$E$6,deadline)/100000000),"-",[1]!EM_S_EST_NETPROFIT(E717,行业估值!$E$6,deadline)/100000000))</f>
        <v>3.61899375</v>
      </c>
      <c r="O717" s="36">
        <f t="shared" ca="1" si="59"/>
        <v>17.213601718101888</v>
      </c>
      <c r="T717" s="64" t="s">
        <v>1494</v>
      </c>
      <c r="U717" s="64" t="s">
        <v>1495</v>
      </c>
    </row>
    <row r="718" spans="4:21">
      <c r="D718" s="45" t="str">
        <f>IF(AND(行业估值!$B$39=$G718,COUNTIF($G$2:$G$2552,$G718)&gt;=1),COUNTIF($G$2:G718,$G718),"")</f>
        <v/>
      </c>
      <c r="E718" s="65" t="str">
        <f t="shared" si="55"/>
        <v>002259.SZ</v>
      </c>
      <c r="F718" s="65" t="str">
        <f t="shared" si="56"/>
        <v>*ST升达</v>
      </c>
      <c r="G718" s="34" t="str">
        <f>IF(E718="","",IF(行业估值!$C$5="申万行业",[1]!EM_S_INFO_INDUSTRY_SW2014(E718,"1"),IF(行业估值!$C$5="证监会行业",[1]!EM_S_INFO_INDUSTRY_CSRC1(E718,"1"),[1]!EM_S_INFO_INDUSTRY_EM2016(E718,"1"))))</f>
        <v>公用事业</v>
      </c>
      <c r="H718" s="34" t="str">
        <f>IF(E718="","",IF($H$1="上证50",[1]!EM_S_INFO_COMPINDEX(E718,"000016"),"")&amp;IF($H$1="上证180",[1]!EM_S_INFO_COMPINDEX(E718,"000010"),"")&amp;IF($H$1="沪深300",[1]!EM_S_INFO_COMPINDEX(E718,"000300"),"")&amp;IF(AND($H$1="上证A股",RIGHT(E718,2)="SH"),"是","")&amp;IF(AND($H$1="深证A股",RIGHT(E718,2)="SZ"),"是","")&amp;IF(AND($H$1="创业板",LEFT(E718,1)-3=0),"是","")&amp;IF(AND($H$1="全部A股",E718&lt;&gt;0),"是","")&amp;IF(AND($H$1="中小板",LEFT(E718,3)="002"),"是",""))</f>
        <v>是</v>
      </c>
      <c r="I718" s="46">
        <f ca="1">IF(E718="","",IF(OR([1]!EM_S_VAL_MV(E718,deadline)="",[1]!EM_S_VAL_MV(E718,deadline)="--",[1]!EM_S_VAL_MV(E718,deadline)="null"),0,[1]!EM_S_VAL_MV(E718,deadline)/100000000))</f>
        <v>16.099824913800003</v>
      </c>
      <c r="J718" s="46">
        <f ca="1">IF(E718="","",IF(RIGHT(LEFT($J$1,6),3)="TTM",[1]!EM_S_FA_PROFIT_TTM(E718,LEFT(RIGHT($J$1,11),10),1)/100000000,[1]!EM_S_STM07_IS(E718,61,LEFT(RIGHT($J$1,5),4)&amp;"-12-31",1)/100000000))</f>
        <v>-2.5627586716000001</v>
      </c>
      <c r="K718" s="36">
        <f t="shared" ca="1" si="57"/>
        <v>-6.2822243437180303</v>
      </c>
      <c r="L718" s="46">
        <f ca="1">IF(E718="","",IF(ISERROR(IF(行业估值!$E$7="最新年报",[1]!EM_S_STM07_BS(E718,140,LEFT(RIGHT($L$1,5),4)&amp;"-12-31",1)/100000000,[1]!EM_S_STM07_BS(E718,140,LEFT(RIGHT($L$1,11),10),1)/100000000)),0,IF(行业估值!$E$7="最新年报",[1]!EM_S_STM07_BS(E718,140,LEFT(RIGHT($L$1,5),4)&amp;"-12-31",1)/100000000,[1]!EM_S_STM07_BS(E718,140,LEFT(RIGHT($L$1,11),10),1)/100000000)))</f>
        <v>14.145709278599998</v>
      </c>
      <c r="M718" s="36">
        <f t="shared" ca="1" si="58"/>
        <v>1.1381419338340455</v>
      </c>
      <c r="N718" s="37" t="str">
        <f ca="1">IF(E718="","",IF(ISERROR([1]!EM_S_EST_NETPROFIT(E718,行业估值!$E$6,deadline)/100000000),"-",[1]!EM_S_EST_NETPROFIT(E718,行业估值!$E$6,deadline)/100000000))</f>
        <v>-</v>
      </c>
      <c r="O718" s="36" t="str">
        <f t="shared" ca="1" si="59"/>
        <v>-</v>
      </c>
      <c r="T718" s="64" t="s">
        <v>7218</v>
      </c>
      <c r="U718" s="64" t="s">
        <v>1496</v>
      </c>
    </row>
    <row r="719" spans="4:21">
      <c r="D719" s="45" t="str">
        <f>IF(AND(行业估值!$B$39=$G719,COUNTIF($G$2:$G$2552,$G719)&gt;=1),COUNTIF($G$2:G719,$G719),"")</f>
        <v/>
      </c>
      <c r="E719" s="65" t="str">
        <f t="shared" si="55"/>
        <v>002260.SZ</v>
      </c>
      <c r="F719" s="65" t="str">
        <f t="shared" si="56"/>
        <v>*ST德奥</v>
      </c>
      <c r="G719" s="34" t="str">
        <f>IF(E719="","",IF(行业估值!$C$5="申万行业",[1]!EM_S_INFO_INDUSTRY_SW2014(E719,"1"),IF(行业估值!$C$5="证监会行业",[1]!EM_S_INFO_INDUSTRY_CSRC1(E719,"1"),[1]!EM_S_INFO_INDUSTRY_EM2016(E719,"1"))))</f>
        <v>家电</v>
      </c>
      <c r="H719" s="34" t="str">
        <f>IF(E719="","",IF($H$1="上证50",[1]!EM_S_INFO_COMPINDEX(E719,"000016"),"")&amp;IF($H$1="上证180",[1]!EM_S_INFO_COMPINDEX(E719,"000010"),"")&amp;IF($H$1="沪深300",[1]!EM_S_INFO_COMPINDEX(E719,"000300"),"")&amp;IF(AND($H$1="上证A股",RIGHT(E719,2)="SH"),"是","")&amp;IF(AND($H$1="深证A股",RIGHT(E719,2)="SZ"),"是","")&amp;IF(AND($H$1="创业板",LEFT(E719,1)-3=0),"是","")&amp;IF(AND($H$1="全部A股",E719&lt;&gt;0),"是","")&amp;IF(AND($H$1="中小板",LEFT(E719,3)="002"),"是",""))</f>
        <v>是</v>
      </c>
      <c r="I719" s="46">
        <f ca="1">IF(E719="","",IF(OR([1]!EM_S_VAL_MV(E719,deadline)="",[1]!EM_S_VAL_MV(E719,deadline)="--",[1]!EM_S_VAL_MV(E719,deadline)="null"),0,[1]!EM_S_VAL_MV(E719,deadline)/100000000))</f>
        <v>8.3537999999999997</v>
      </c>
      <c r="J719" s="46">
        <f ca="1">IF(E719="","",IF(RIGHT(LEFT($J$1,6),3)="TTM",[1]!EM_S_FA_PROFIT_TTM(E719,LEFT(RIGHT($J$1,11),10),1)/100000000,[1]!EM_S_STM07_IS(E719,61,LEFT(RIGHT($J$1,5),4)&amp;"-12-31",1)/100000000))</f>
        <v>-0.9939724848</v>
      </c>
      <c r="K719" s="36">
        <f t="shared" ca="1" si="57"/>
        <v>-8.4044579983327115</v>
      </c>
      <c r="L719" s="46">
        <f ca="1">IF(E719="","",IF(ISERROR(IF(行业估值!$E$7="最新年报",[1]!EM_S_STM07_BS(E719,140,LEFT(RIGHT($L$1,5),4)&amp;"-12-31",1)/100000000,[1]!EM_S_STM07_BS(E719,140,LEFT(RIGHT($L$1,11),10),1)/100000000)),0,IF(行业估值!$E$7="最新年报",[1]!EM_S_STM07_BS(E719,140,LEFT(RIGHT($L$1,5),4)&amp;"-12-31",1)/100000000,[1]!EM_S_STM07_BS(E719,140,LEFT(RIGHT($L$1,11),10),1)/100000000)))</f>
        <v>-3.4082471544999997</v>
      </c>
      <c r="M719" s="36">
        <f t="shared" ca="1" si="58"/>
        <v>-2.4510546393239863</v>
      </c>
      <c r="N719" s="37" t="str">
        <f ca="1">IF(E719="","",IF(ISERROR([1]!EM_S_EST_NETPROFIT(E719,行业估值!$E$6,deadline)/100000000),"-",[1]!EM_S_EST_NETPROFIT(E719,行业估值!$E$6,deadline)/100000000))</f>
        <v>-</v>
      </c>
      <c r="O719" s="36" t="str">
        <f t="shared" ca="1" si="59"/>
        <v>-</v>
      </c>
      <c r="T719" s="64" t="s">
        <v>1497</v>
      </c>
      <c r="U719" s="64" t="s">
        <v>1498</v>
      </c>
    </row>
    <row r="720" spans="4:21">
      <c r="D720" s="45" t="str">
        <f>IF(AND(行业估值!$B$39=$G720,COUNTIF($G$2:$G$2552,$G720)&gt;=1),COUNTIF($G$2:G720,$G720),"")</f>
        <v/>
      </c>
      <c r="E720" s="65" t="str">
        <f t="shared" si="55"/>
        <v>002261.SZ</v>
      </c>
      <c r="F720" s="65" t="str">
        <f t="shared" si="56"/>
        <v>拓维信息</v>
      </c>
      <c r="G720" s="34" t="str">
        <f>IF(E720="","",IF(行业估值!$C$5="申万行业",[1]!EM_S_INFO_INDUSTRY_SW2014(E720,"1"),IF(行业估值!$C$5="证监会行业",[1]!EM_S_INFO_INDUSTRY_CSRC1(E720,"1"),[1]!EM_S_INFO_INDUSTRY_EM2016(E720,"1"))))</f>
        <v>文化传媒</v>
      </c>
      <c r="H720" s="34" t="str">
        <f>IF(E720="","",IF($H$1="上证50",[1]!EM_S_INFO_COMPINDEX(E720,"000016"),"")&amp;IF($H$1="上证180",[1]!EM_S_INFO_COMPINDEX(E720,"000010"),"")&amp;IF($H$1="沪深300",[1]!EM_S_INFO_COMPINDEX(E720,"000300"),"")&amp;IF(AND($H$1="上证A股",RIGHT(E720,2)="SH"),"是","")&amp;IF(AND($H$1="深证A股",RIGHT(E720,2)="SZ"),"是","")&amp;IF(AND($H$1="创业板",LEFT(E720,1)-3=0),"是","")&amp;IF(AND($H$1="全部A股",E720&lt;&gt;0),"是","")&amp;IF(AND($H$1="中小板",LEFT(E720,3)="002"),"是",""))</f>
        <v>是</v>
      </c>
      <c r="I720" s="46">
        <f ca="1">IF(E720="","",IF(OR([1]!EM_S_VAL_MV(E720,deadline)="",[1]!EM_S_VAL_MV(E720,deadline)="--",[1]!EM_S_VAL_MV(E720,deadline)="null"),0,[1]!EM_S_VAL_MV(E720,deadline)/100000000))</f>
        <v>57.349954135399997</v>
      </c>
      <c r="J720" s="46">
        <f ca="1">IF(E720="","",IF(RIGHT(LEFT($J$1,6),3)="TTM",[1]!EM_S_FA_PROFIT_TTM(E720,LEFT(RIGHT($J$1,11),10),1)/100000000,[1]!EM_S_STM07_IS(E720,61,LEFT(RIGHT($J$1,5),4)&amp;"-12-31",1)/100000000))</f>
        <v>-13.5432614851</v>
      </c>
      <c r="K720" s="36">
        <f t="shared" ca="1" si="57"/>
        <v>-4.2345748251626949</v>
      </c>
      <c r="L720" s="46">
        <f ca="1">IF(E720="","",IF(ISERROR(IF(行业估值!$E$7="最新年报",[1]!EM_S_STM07_BS(E720,140,LEFT(RIGHT($L$1,5),4)&amp;"-12-31",1)/100000000,[1]!EM_S_STM07_BS(E720,140,LEFT(RIGHT($L$1,11),10),1)/100000000)),0,IF(行业估值!$E$7="最新年报",[1]!EM_S_STM07_BS(E720,140,LEFT(RIGHT($L$1,5),4)&amp;"-12-31",1)/100000000,[1]!EM_S_STM07_BS(E720,140,LEFT(RIGHT($L$1,11),10),1)/100000000)))</f>
        <v>25.5181124623</v>
      </c>
      <c r="M720" s="36">
        <f t="shared" ca="1" si="58"/>
        <v>2.2474214822952829</v>
      </c>
      <c r="N720" s="37">
        <f ca="1">IF(E720="","",IF(ISERROR([1]!EM_S_EST_NETPROFIT(E720,行业估值!$E$6,deadline)/100000000),"-",[1]!EM_S_EST_NETPROFIT(E720,行业估值!$E$6,deadline)/100000000))</f>
        <v>1.51</v>
      </c>
      <c r="O720" s="36">
        <f t="shared" ca="1" si="59"/>
        <v>37.98010207642384</v>
      </c>
      <c r="T720" s="64" t="s">
        <v>1499</v>
      </c>
      <c r="U720" s="64" t="s">
        <v>1500</v>
      </c>
    </row>
    <row r="721" spans="4:21">
      <c r="D721" s="45" t="str">
        <f>IF(AND(行业估值!$B$39=$G721,COUNTIF($G$2:$G$2552,$G721)&gt;=1),COUNTIF($G$2:G721,$G721),"")</f>
        <v/>
      </c>
      <c r="E721" s="65" t="str">
        <f t="shared" si="55"/>
        <v>002262.SZ</v>
      </c>
      <c r="F721" s="65" t="str">
        <f t="shared" si="56"/>
        <v>恩华药业</v>
      </c>
      <c r="G721" s="34" t="str">
        <f>IF(E721="","",IF(行业估值!$C$5="申万行业",[1]!EM_S_INFO_INDUSTRY_SW2014(E721,"1"),IF(行业估值!$C$5="证监会行业",[1]!EM_S_INFO_INDUSTRY_CSRC1(E721,"1"),[1]!EM_S_INFO_INDUSTRY_EM2016(E721,"1"))))</f>
        <v>医药生物</v>
      </c>
      <c r="H721" s="34" t="str">
        <f>IF(E721="","",IF($H$1="上证50",[1]!EM_S_INFO_COMPINDEX(E721,"000016"),"")&amp;IF($H$1="上证180",[1]!EM_S_INFO_COMPINDEX(E721,"000010"),"")&amp;IF($H$1="沪深300",[1]!EM_S_INFO_COMPINDEX(E721,"000300"),"")&amp;IF(AND($H$1="上证A股",RIGHT(E721,2)="SH"),"是","")&amp;IF(AND($H$1="深证A股",RIGHT(E721,2)="SZ"),"是","")&amp;IF(AND($H$1="创业板",LEFT(E721,1)-3=0),"是","")&amp;IF(AND($H$1="全部A股",E721&lt;&gt;0),"是","")&amp;IF(AND($H$1="中小板",LEFT(E721,3)="002"),"是",""))</f>
        <v>是</v>
      </c>
      <c r="I721" s="46">
        <f ca="1">IF(E721="","",IF(OR([1]!EM_S_VAL_MV(E721,deadline)="",[1]!EM_S_VAL_MV(E721,deadline)="--",[1]!EM_S_VAL_MV(E721,deadline)="null"),0,[1]!EM_S_VAL_MV(E721,deadline)/100000000))</f>
        <v>112.7442808366</v>
      </c>
      <c r="J721" s="46">
        <f ca="1">IF(E721="","",IF(RIGHT(LEFT($J$1,6),3)="TTM",[1]!EM_S_FA_PROFIT_TTM(E721,LEFT(RIGHT($J$1,11),10),1)/100000000,[1]!EM_S_STM07_IS(E721,61,LEFT(RIGHT($J$1,5),4)&amp;"-12-31",1)/100000000))</f>
        <v>6.1694492837999997</v>
      </c>
      <c r="K721" s="36">
        <f t="shared" ca="1" si="57"/>
        <v>18.274610204293062</v>
      </c>
      <c r="L721" s="46">
        <f ca="1">IF(E721="","",IF(ISERROR(IF(行业估值!$E$7="最新年报",[1]!EM_S_STM07_BS(E721,140,LEFT(RIGHT($L$1,5),4)&amp;"-12-31",1)/100000000,[1]!EM_S_STM07_BS(E721,140,LEFT(RIGHT($L$1,11),10),1)/100000000)),0,IF(行业估值!$E$7="最新年报",[1]!EM_S_STM07_BS(E721,140,LEFT(RIGHT($L$1,5),4)&amp;"-12-31",1)/100000000,[1]!EM_S_STM07_BS(E721,140,LEFT(RIGHT($L$1,11),10),1)/100000000)))</f>
        <v>34.721434417300003</v>
      </c>
      <c r="M721" s="36">
        <f t="shared" ca="1" si="58"/>
        <v>3.2471089610406478</v>
      </c>
      <c r="N721" s="37">
        <f ca="1">IF(E721="","",IF(ISERROR([1]!EM_S_EST_NETPROFIT(E721,行业估值!$E$6,deadline)/100000000),"-",[1]!EM_S_EST_NETPROFIT(E721,行业估值!$E$6,deadline)/100000000))</f>
        <v>6.4907117647058836</v>
      </c>
      <c r="O721" s="36">
        <f t="shared" ca="1" si="59"/>
        <v>17.370095133427764</v>
      </c>
      <c r="T721" s="64" t="s">
        <v>1501</v>
      </c>
      <c r="U721" s="64" t="s">
        <v>1502</v>
      </c>
    </row>
    <row r="722" spans="4:21">
      <c r="D722" s="45" t="str">
        <f>IF(AND(行业估值!$B$39=$G722,COUNTIF($G$2:$G$2552,$G722)&gt;=1),COUNTIF($G$2:G722,$G722),"")</f>
        <v/>
      </c>
      <c r="E722" s="65" t="str">
        <f t="shared" si="55"/>
        <v>002263.SZ</v>
      </c>
      <c r="F722" s="65" t="str">
        <f t="shared" si="56"/>
        <v>*ST东南</v>
      </c>
      <c r="G722" s="34" t="str">
        <f>IF(E722="","",IF(行业估值!$C$5="申万行业",[1]!EM_S_INFO_INDUSTRY_SW2014(E722,"1"),IF(行业估值!$C$5="证监会行业",[1]!EM_S_INFO_INDUSTRY_CSRC1(E722,"1"),[1]!EM_S_INFO_INDUSTRY_EM2016(E722,"1"))))</f>
        <v>基础化工</v>
      </c>
      <c r="H722" s="34" t="str">
        <f>IF(E722="","",IF($H$1="上证50",[1]!EM_S_INFO_COMPINDEX(E722,"000016"),"")&amp;IF($H$1="上证180",[1]!EM_S_INFO_COMPINDEX(E722,"000010"),"")&amp;IF($H$1="沪深300",[1]!EM_S_INFO_COMPINDEX(E722,"000300"),"")&amp;IF(AND($H$1="上证A股",RIGHT(E722,2)="SH"),"是","")&amp;IF(AND($H$1="深证A股",RIGHT(E722,2)="SZ"),"是","")&amp;IF(AND($H$1="创业板",LEFT(E722,1)-3=0),"是","")&amp;IF(AND($H$1="全部A股",E722&lt;&gt;0),"是","")&amp;IF(AND($H$1="中小板",LEFT(E722,3)="002"),"是",""))</f>
        <v>是</v>
      </c>
      <c r="I722" s="46">
        <f ca="1">IF(E722="","",IF(OR([1]!EM_S_VAL_MV(E722,deadline)="",[1]!EM_S_VAL_MV(E722,deadline)="--",[1]!EM_S_VAL_MV(E722,deadline)="null"),0,[1]!EM_S_VAL_MV(E722,deadline)/100000000))</f>
        <v>37.567202000000002</v>
      </c>
      <c r="J722" s="46">
        <f ca="1">IF(E722="","",IF(RIGHT(LEFT($J$1,6),3)="TTM",[1]!EM_S_FA_PROFIT_TTM(E722,LEFT(RIGHT($J$1,11),10),1)/100000000,[1]!EM_S_STM07_IS(E722,61,LEFT(RIGHT($J$1,5),4)&amp;"-12-31",1)/100000000))</f>
        <v>0.63409439810000001</v>
      </c>
      <c r="K722" s="36">
        <f t="shared" ca="1" si="57"/>
        <v>59.245440604058857</v>
      </c>
      <c r="L722" s="46">
        <f ca="1">IF(E722="","",IF(ISERROR(IF(行业估值!$E$7="最新年报",[1]!EM_S_STM07_BS(E722,140,LEFT(RIGHT($L$1,5),4)&amp;"-12-31",1)/100000000,[1]!EM_S_STM07_BS(E722,140,LEFT(RIGHT($L$1,11),10),1)/100000000)),0,IF(行业估值!$E$7="最新年报",[1]!EM_S_STM07_BS(E722,140,LEFT(RIGHT($L$1,5),4)&amp;"-12-31",1)/100000000,[1]!EM_S_STM07_BS(E722,140,LEFT(RIGHT($L$1,11),10),1)/100000000)))</f>
        <v>22.139937903200003</v>
      </c>
      <c r="M722" s="36">
        <f t="shared" ca="1" si="58"/>
        <v>1.6968070174474252</v>
      </c>
      <c r="N722" s="37" t="str">
        <f ca="1">IF(E722="","",IF(ISERROR([1]!EM_S_EST_NETPROFIT(E722,行业估值!$E$6,deadline)/100000000),"-",[1]!EM_S_EST_NETPROFIT(E722,行业估值!$E$6,deadline)/100000000))</f>
        <v>-</v>
      </c>
      <c r="O722" s="36" t="str">
        <f t="shared" ca="1" si="59"/>
        <v>-</v>
      </c>
      <c r="T722" s="64" t="s">
        <v>1503</v>
      </c>
      <c r="U722" s="64" t="s">
        <v>1504</v>
      </c>
    </row>
    <row r="723" spans="4:21">
      <c r="D723" s="45" t="str">
        <f>IF(AND(行业估值!$B$39=$G723,COUNTIF($G$2:$G$2552,$G723)&gt;=1),COUNTIF($G$2:G723,$G723),"")</f>
        <v/>
      </c>
      <c r="E723" s="65" t="str">
        <f t="shared" si="55"/>
        <v>002264.SZ</v>
      </c>
      <c r="F723" s="65" t="str">
        <f t="shared" si="56"/>
        <v>新华都</v>
      </c>
      <c r="G723" s="34" t="str">
        <f>IF(E723="","",IF(行业估值!$C$5="申万行业",[1]!EM_S_INFO_INDUSTRY_SW2014(E723,"1"),IF(行业估值!$C$5="证监会行业",[1]!EM_S_INFO_INDUSTRY_CSRC1(E723,"1"),[1]!EM_S_INFO_INDUSTRY_EM2016(E723,"1"))))</f>
        <v>商贸零售</v>
      </c>
      <c r="H723" s="34" t="str">
        <f>IF(E723="","",IF($H$1="上证50",[1]!EM_S_INFO_COMPINDEX(E723,"000016"),"")&amp;IF($H$1="上证180",[1]!EM_S_INFO_COMPINDEX(E723,"000010"),"")&amp;IF($H$1="沪深300",[1]!EM_S_INFO_COMPINDEX(E723,"000300"),"")&amp;IF(AND($H$1="上证A股",RIGHT(E723,2)="SH"),"是","")&amp;IF(AND($H$1="深证A股",RIGHT(E723,2)="SZ"),"是","")&amp;IF(AND($H$1="创业板",LEFT(E723,1)-3=0),"是","")&amp;IF(AND($H$1="全部A股",E723&lt;&gt;0),"是","")&amp;IF(AND($H$1="中小板",LEFT(E723,3)="002"),"是",""))</f>
        <v>是</v>
      </c>
      <c r="I723" s="46">
        <f ca="1">IF(E723="","",IF(OR([1]!EM_S_VAL_MV(E723,deadline)="",[1]!EM_S_VAL_MV(E723,deadline)="--",[1]!EM_S_VAL_MV(E723,deadline)="null"),0,[1]!EM_S_VAL_MV(E723,deadline)/100000000))</f>
        <v>32.037589584000003</v>
      </c>
      <c r="J723" s="46">
        <f ca="1">IF(E723="","",IF(RIGHT(LEFT($J$1,6),3)="TTM",[1]!EM_S_FA_PROFIT_TTM(E723,LEFT(RIGHT($J$1,11),10),1)/100000000,[1]!EM_S_STM07_IS(E723,61,LEFT(RIGHT($J$1,5),4)&amp;"-12-31",1)/100000000))</f>
        <v>-2.1710541494000002</v>
      </c>
      <c r="K723" s="36">
        <f t="shared" ca="1" si="57"/>
        <v>-14.756697612933339</v>
      </c>
      <c r="L723" s="46">
        <f ca="1">IF(E723="","",IF(ISERROR(IF(行业估值!$E$7="最新年报",[1]!EM_S_STM07_BS(E723,140,LEFT(RIGHT($L$1,5),4)&amp;"-12-31",1)/100000000,[1]!EM_S_STM07_BS(E723,140,LEFT(RIGHT($L$1,11),10),1)/100000000)),0,IF(行业估值!$E$7="最新年报",[1]!EM_S_STM07_BS(E723,140,LEFT(RIGHT($L$1,5),4)&amp;"-12-31",1)/100000000,[1]!EM_S_STM07_BS(E723,140,LEFT(RIGHT($L$1,11),10),1)/100000000)))</f>
        <v>14.4490989751</v>
      </c>
      <c r="M723" s="36">
        <f t="shared" ca="1" si="58"/>
        <v>2.2172724845480043</v>
      </c>
      <c r="N723" s="37">
        <f ca="1">IF(E723="","",IF(ISERROR([1]!EM_S_EST_NETPROFIT(E723,行业估值!$E$6,deadline)/100000000),"-",[1]!EM_S_EST_NETPROFIT(E723,行业估值!$E$6,deadline)/100000000))</f>
        <v>-1.0900000000000001</v>
      </c>
      <c r="O723" s="36">
        <f t="shared" ca="1" si="59"/>
        <v>-29.392284022018348</v>
      </c>
      <c r="T723" s="64" t="s">
        <v>1505</v>
      </c>
      <c r="U723" s="64" t="s">
        <v>1506</v>
      </c>
    </row>
    <row r="724" spans="4:21">
      <c r="D724" s="45" t="str">
        <f>IF(AND(行业估值!$B$39=$G724,COUNTIF($G$2:$G$2552,$G724)&gt;=1),COUNTIF($G$2:G724,$G724),"")</f>
        <v/>
      </c>
      <c r="E724" s="65" t="str">
        <f t="shared" si="55"/>
        <v>002265.SZ</v>
      </c>
      <c r="F724" s="65" t="str">
        <f t="shared" si="56"/>
        <v>西仪股份</v>
      </c>
      <c r="G724" s="34" t="str">
        <f>IF(E724="","",IF(行业估值!$C$5="申万行业",[1]!EM_S_INFO_INDUSTRY_SW2014(E724,"1"),IF(行业估值!$C$5="证监会行业",[1]!EM_S_INFO_INDUSTRY_CSRC1(E724,"1"),[1]!EM_S_INFO_INDUSTRY_EM2016(E724,"1"))))</f>
        <v>交运设备</v>
      </c>
      <c r="H724" s="34" t="str">
        <f>IF(E724="","",IF($H$1="上证50",[1]!EM_S_INFO_COMPINDEX(E724,"000016"),"")&amp;IF($H$1="上证180",[1]!EM_S_INFO_COMPINDEX(E724,"000010"),"")&amp;IF($H$1="沪深300",[1]!EM_S_INFO_COMPINDEX(E724,"000300"),"")&amp;IF(AND($H$1="上证A股",RIGHT(E724,2)="SH"),"是","")&amp;IF(AND($H$1="深证A股",RIGHT(E724,2)="SZ"),"是","")&amp;IF(AND($H$1="创业板",LEFT(E724,1)-3=0),"是","")&amp;IF(AND($H$1="全部A股",E724&lt;&gt;0),"是","")&amp;IF(AND($H$1="中小板",LEFT(E724,3)="002"),"是",""))</f>
        <v>是</v>
      </c>
      <c r="I724" s="46">
        <f ca="1">IF(E724="","",IF(OR([1]!EM_S_VAL_MV(E724,deadline)="",[1]!EM_S_VAL_MV(E724,deadline)="--",[1]!EM_S_VAL_MV(E724,deadline)="null"),0,[1]!EM_S_VAL_MV(E724,deadline)/100000000))</f>
        <v>26.568418744799999</v>
      </c>
      <c r="J724" s="46">
        <f ca="1">IF(E724="","",IF(RIGHT(LEFT($J$1,6),3)="TTM",[1]!EM_S_FA_PROFIT_TTM(E724,LEFT(RIGHT($J$1,11),10),1)/100000000,[1]!EM_S_STM07_IS(E724,61,LEFT(RIGHT($J$1,5),4)&amp;"-12-31",1)/100000000))</f>
        <v>-0.92275343650000008</v>
      </c>
      <c r="K724" s="36">
        <f t="shared" ca="1" si="57"/>
        <v>-28.79254380842395</v>
      </c>
      <c r="L724" s="46">
        <f ca="1">IF(E724="","",IF(ISERROR(IF(行业估值!$E$7="最新年报",[1]!EM_S_STM07_BS(E724,140,LEFT(RIGHT($L$1,5),4)&amp;"-12-31",1)/100000000,[1]!EM_S_STM07_BS(E724,140,LEFT(RIGHT($L$1,11),10),1)/100000000)),0,IF(行业估值!$E$7="最新年报",[1]!EM_S_STM07_BS(E724,140,LEFT(RIGHT($L$1,5),4)&amp;"-12-31",1)/100000000,[1]!EM_S_STM07_BS(E724,140,LEFT(RIGHT($L$1,11),10),1)/100000000)))</f>
        <v>8.8143347376999994</v>
      </c>
      <c r="M724" s="36">
        <f t="shared" ca="1" si="58"/>
        <v>3.0142284738930538</v>
      </c>
      <c r="N724" s="37" t="str">
        <f ca="1">IF(E724="","",IF(ISERROR([1]!EM_S_EST_NETPROFIT(E724,行业估值!$E$6,deadline)/100000000),"-",[1]!EM_S_EST_NETPROFIT(E724,行业估值!$E$6,deadline)/100000000))</f>
        <v>-</v>
      </c>
      <c r="O724" s="36" t="str">
        <f t="shared" ca="1" si="59"/>
        <v>-</v>
      </c>
      <c r="T724" s="64" t="s">
        <v>1507</v>
      </c>
      <c r="U724" s="64" t="s">
        <v>1508</v>
      </c>
    </row>
    <row r="725" spans="4:21">
      <c r="D725" s="45" t="str">
        <f>IF(AND(行业估值!$B$39=$G725,COUNTIF($G$2:$G$2552,$G725)&gt;=1),COUNTIF($G$2:G725,$G725),"")</f>
        <v/>
      </c>
      <c r="E725" s="65" t="str">
        <f t="shared" si="55"/>
        <v>002266.SZ</v>
      </c>
      <c r="F725" s="65" t="str">
        <f t="shared" si="56"/>
        <v>浙富控股</v>
      </c>
      <c r="G725" s="34" t="str">
        <f>IF(E725="","",IF(行业估值!$C$5="申万行业",[1]!EM_S_INFO_INDUSTRY_SW2014(E725,"1"),IF(行业估值!$C$5="证监会行业",[1]!EM_S_INFO_INDUSTRY_CSRC1(E725,"1"),[1]!EM_S_INFO_INDUSTRY_EM2016(E725,"1"))))</f>
        <v>电气设备</v>
      </c>
      <c r="H725" s="34" t="str">
        <f>IF(E725="","",IF($H$1="上证50",[1]!EM_S_INFO_COMPINDEX(E725,"000016"),"")&amp;IF($H$1="上证180",[1]!EM_S_INFO_COMPINDEX(E725,"000010"),"")&amp;IF($H$1="沪深300",[1]!EM_S_INFO_COMPINDEX(E725,"000300"),"")&amp;IF(AND($H$1="上证A股",RIGHT(E725,2)="SH"),"是","")&amp;IF(AND($H$1="深证A股",RIGHT(E725,2)="SZ"),"是","")&amp;IF(AND($H$1="创业板",LEFT(E725,1)-3=0),"是","")&amp;IF(AND($H$1="全部A股",E725&lt;&gt;0),"是","")&amp;IF(AND($H$1="中小板",LEFT(E725,3)="002"),"是",""))</f>
        <v>是</v>
      </c>
      <c r="I725" s="46">
        <f ca="1">IF(E725="","",IF(OR([1]!EM_S_VAL_MV(E725,deadline)="",[1]!EM_S_VAL_MV(E725,deadline)="--",[1]!EM_S_VAL_MV(E725,deadline)="null"),0,[1]!EM_S_VAL_MV(E725,deadline)/100000000))</f>
        <v>81.721129763700006</v>
      </c>
      <c r="J725" s="46">
        <f ca="1">IF(E725="","",IF(RIGHT(LEFT($J$1,6),3)="TTM",[1]!EM_S_FA_PROFIT_TTM(E725,LEFT(RIGHT($J$1,11),10),1)/100000000,[1]!EM_S_STM07_IS(E725,61,LEFT(RIGHT($J$1,5),4)&amp;"-12-31",1)/100000000))</f>
        <v>1.0906765213</v>
      </c>
      <c r="K725" s="36">
        <f t="shared" ca="1" si="57"/>
        <v>74.927009216531857</v>
      </c>
      <c r="L725" s="46">
        <f ca="1">IF(E725="","",IF(ISERROR(IF(行业估值!$E$7="最新年报",[1]!EM_S_STM07_BS(E725,140,LEFT(RIGHT($L$1,5),4)&amp;"-12-31",1)/100000000,[1]!EM_S_STM07_BS(E725,140,LEFT(RIGHT($L$1,11),10),1)/100000000)),0,IF(行业估值!$E$7="最新年报",[1]!EM_S_STM07_BS(E725,140,LEFT(RIGHT($L$1,5),4)&amp;"-12-31",1)/100000000,[1]!EM_S_STM07_BS(E725,140,LEFT(RIGHT($L$1,11),10),1)/100000000)))</f>
        <v>33.4130715764</v>
      </c>
      <c r="M725" s="36">
        <f t="shared" ca="1" si="58"/>
        <v>2.4457832192063567</v>
      </c>
      <c r="N725" s="37">
        <f ca="1">IF(E725="","",IF(ISERROR([1]!EM_S_EST_NETPROFIT(E725,行业估值!$E$6,deadline)/100000000),"-",[1]!EM_S_EST_NETPROFIT(E725,行业估值!$E$6,deadline)/100000000))</f>
        <v>6.3550000000000004</v>
      </c>
      <c r="O725" s="36">
        <f t="shared" ca="1" si="59"/>
        <v>12.859343786577497</v>
      </c>
      <c r="T725" s="64" t="s">
        <v>1509</v>
      </c>
      <c r="U725" s="64" t="s">
        <v>1510</v>
      </c>
    </row>
    <row r="726" spans="4:21">
      <c r="D726" s="45" t="str">
        <f>IF(AND(行业估值!$B$39=$G726,COUNTIF($G$2:$G$2552,$G726)&gt;=1),COUNTIF($G$2:G726,$G726),"")</f>
        <v/>
      </c>
      <c r="E726" s="65" t="str">
        <f t="shared" si="55"/>
        <v>002267.SZ</v>
      </c>
      <c r="F726" s="65" t="str">
        <f t="shared" si="56"/>
        <v>陕天然气</v>
      </c>
      <c r="G726" s="34" t="str">
        <f>IF(E726="","",IF(行业估值!$C$5="申万行业",[1]!EM_S_INFO_INDUSTRY_SW2014(E726,"1"),IF(行业估值!$C$5="证监会行业",[1]!EM_S_INFO_INDUSTRY_CSRC1(E726,"1"),[1]!EM_S_INFO_INDUSTRY_EM2016(E726,"1"))))</f>
        <v>公用事业</v>
      </c>
      <c r="H726" s="34" t="str">
        <f>IF(E726="","",IF($H$1="上证50",[1]!EM_S_INFO_COMPINDEX(E726,"000016"),"")&amp;IF($H$1="上证180",[1]!EM_S_INFO_COMPINDEX(E726,"000010"),"")&amp;IF($H$1="沪深300",[1]!EM_S_INFO_COMPINDEX(E726,"000300"),"")&amp;IF(AND($H$1="上证A股",RIGHT(E726,2)="SH"),"是","")&amp;IF(AND($H$1="深证A股",RIGHT(E726,2)="SZ"),"是","")&amp;IF(AND($H$1="创业板",LEFT(E726,1)-3=0),"是","")&amp;IF(AND($H$1="全部A股",E726&lt;&gt;0),"是","")&amp;IF(AND($H$1="中小板",LEFT(E726,3)="002"),"是",""))</f>
        <v>是</v>
      </c>
      <c r="I726" s="46">
        <f ca="1">IF(E726="","",IF(OR([1]!EM_S_VAL_MV(E726,deadline)="",[1]!EM_S_VAL_MV(E726,deadline)="--",[1]!EM_S_VAL_MV(E726,deadline)="null"),0,[1]!EM_S_VAL_MV(E726,deadline)/100000000))</f>
        <v>79.068564139499998</v>
      </c>
      <c r="J726" s="46">
        <f ca="1">IF(E726="","",IF(RIGHT(LEFT($J$1,6),3)="TTM",[1]!EM_S_FA_PROFIT_TTM(E726,LEFT(RIGHT($J$1,11),10),1)/100000000,[1]!EM_S_STM07_IS(E726,61,LEFT(RIGHT($J$1,5),4)&amp;"-12-31",1)/100000000))</f>
        <v>3.0788274107999998</v>
      </c>
      <c r="K726" s="36">
        <f t="shared" ca="1" si="57"/>
        <v>25.68138891518927</v>
      </c>
      <c r="L726" s="46">
        <f ca="1">IF(E726="","",IF(ISERROR(IF(行业估值!$E$7="最新年报",[1]!EM_S_STM07_BS(E726,140,LEFT(RIGHT($L$1,5),4)&amp;"-12-31",1)/100000000,[1]!EM_S_STM07_BS(E726,140,LEFT(RIGHT($L$1,11),10),1)/100000000)),0,IF(行业估值!$E$7="最新年报",[1]!EM_S_STM07_BS(E726,140,LEFT(RIGHT($L$1,5),4)&amp;"-12-31",1)/100000000,[1]!EM_S_STM07_BS(E726,140,LEFT(RIGHT($L$1,11),10),1)/100000000)))</f>
        <v>58.316401894999998</v>
      </c>
      <c r="M726" s="36">
        <f t="shared" ca="1" si="58"/>
        <v>1.3558546407212286</v>
      </c>
      <c r="N726" s="37" t="str">
        <f ca="1">IF(E726="","",IF(ISERROR([1]!EM_S_EST_NETPROFIT(E726,行业估值!$E$6,deadline)/100000000),"-",[1]!EM_S_EST_NETPROFIT(E726,行业估值!$E$6,deadline)/100000000))</f>
        <v>-</v>
      </c>
      <c r="O726" s="36" t="str">
        <f t="shared" ca="1" si="59"/>
        <v>-</v>
      </c>
      <c r="T726" s="64" t="s">
        <v>1511</v>
      </c>
      <c r="U726" s="64" t="s">
        <v>1512</v>
      </c>
    </row>
    <row r="727" spans="4:21">
      <c r="D727" s="45" t="str">
        <f>IF(AND(行业估值!$B$39=$G727,COUNTIF($G$2:$G$2552,$G727)&gt;=1),COUNTIF($G$2:G727,$G727),"")</f>
        <v/>
      </c>
      <c r="E727" s="65" t="str">
        <f t="shared" si="55"/>
        <v>002268.SZ</v>
      </c>
      <c r="F727" s="65" t="str">
        <f t="shared" si="56"/>
        <v>卫士通</v>
      </c>
      <c r="G727" s="34" t="str">
        <f>IF(E727="","",IF(行业估值!$C$5="申万行业",[1]!EM_S_INFO_INDUSTRY_SW2014(E727,"1"),IF(行业估值!$C$5="证监会行业",[1]!EM_S_INFO_INDUSTRY_CSRC1(E727,"1"),[1]!EM_S_INFO_INDUSTRY_EM2016(E727,"1"))))</f>
        <v>信息技术</v>
      </c>
      <c r="H727" s="34" t="str">
        <f>IF(E727="","",IF($H$1="上证50",[1]!EM_S_INFO_COMPINDEX(E727,"000016"),"")&amp;IF($H$1="上证180",[1]!EM_S_INFO_COMPINDEX(E727,"000010"),"")&amp;IF($H$1="沪深300",[1]!EM_S_INFO_COMPINDEX(E727,"000300"),"")&amp;IF(AND($H$1="上证A股",RIGHT(E727,2)="SH"),"是","")&amp;IF(AND($H$1="深证A股",RIGHT(E727,2)="SZ"),"是","")&amp;IF(AND($H$1="创业板",LEFT(E727,1)-3=0),"是","")&amp;IF(AND($H$1="全部A股",E727&lt;&gt;0),"是","")&amp;IF(AND($H$1="中小板",LEFT(E727,3)="002"),"是",""))</f>
        <v>是</v>
      </c>
      <c r="I727" s="46">
        <f ca="1">IF(E727="","",IF(OR([1]!EM_S_VAL_MV(E727,deadline)="",[1]!EM_S_VAL_MV(E727,deadline)="--",[1]!EM_S_VAL_MV(E727,deadline)="null"),0,[1]!EM_S_VAL_MV(E727,deadline)/100000000))</f>
        <v>201.20064672000001</v>
      </c>
      <c r="J727" s="46">
        <f ca="1">IF(E727="","",IF(RIGHT(LEFT($J$1,6),3)="TTM",[1]!EM_S_FA_PROFIT_TTM(E727,LEFT(RIGHT($J$1,11),10),1)/100000000,[1]!EM_S_STM07_IS(E727,61,LEFT(RIGHT($J$1,5),4)&amp;"-12-31",1)/100000000))</f>
        <v>1.3507238936000001</v>
      </c>
      <c r="K727" s="36">
        <f t="shared" ca="1" si="57"/>
        <v>148.95764239703533</v>
      </c>
      <c r="L727" s="46">
        <f ca="1">IF(E727="","",IF(ISERROR(IF(行业估值!$E$7="最新年报",[1]!EM_S_STM07_BS(E727,140,LEFT(RIGHT($L$1,5),4)&amp;"-12-31",1)/100000000,[1]!EM_S_STM07_BS(E727,140,LEFT(RIGHT($L$1,11),10),1)/100000000)),0,IF(行业估值!$E$7="最新年报",[1]!EM_S_STM07_BS(E727,140,LEFT(RIGHT($L$1,5),4)&amp;"-12-31",1)/100000000,[1]!EM_S_STM07_BS(E727,140,LEFT(RIGHT($L$1,11),10),1)/100000000)))</f>
        <v>43.307062331899999</v>
      </c>
      <c r="M727" s="36">
        <f t="shared" ca="1" si="58"/>
        <v>4.6459084474034054</v>
      </c>
      <c r="N727" s="37">
        <f ca="1">IF(E727="","",IF(ISERROR([1]!EM_S_EST_NETPROFIT(E727,行业估值!$E$6,deadline)/100000000),"-",[1]!EM_S_EST_NETPROFIT(E727,行业估值!$E$6,deadline)/100000000))</f>
        <v>2.1459999999999999</v>
      </c>
      <c r="O727" s="36">
        <f t="shared" ca="1" si="59"/>
        <v>93.756126150978574</v>
      </c>
      <c r="T727" s="64" t="s">
        <v>1513</v>
      </c>
      <c r="U727" s="64" t="s">
        <v>1514</v>
      </c>
    </row>
    <row r="728" spans="4:21">
      <c r="D728" s="45" t="str">
        <f>IF(AND(行业估值!$B$39=$G728,COUNTIF($G$2:$G$2552,$G728)&gt;=1),COUNTIF($G$2:G728,$G728),"")</f>
        <v/>
      </c>
      <c r="E728" s="65" t="str">
        <f t="shared" si="55"/>
        <v>002269.SZ</v>
      </c>
      <c r="F728" s="65" t="str">
        <f t="shared" si="56"/>
        <v>美邦服饰</v>
      </c>
      <c r="G728" s="34" t="str">
        <f>IF(E728="","",IF(行业估值!$C$5="申万行业",[1]!EM_S_INFO_INDUSTRY_SW2014(E728,"1"),IF(行业估值!$C$5="证监会行业",[1]!EM_S_INFO_INDUSTRY_CSRC1(E728,"1"),[1]!EM_S_INFO_INDUSTRY_EM2016(E728,"1"))))</f>
        <v>纺织服装</v>
      </c>
      <c r="H728" s="34" t="str">
        <f>IF(E728="","",IF($H$1="上证50",[1]!EM_S_INFO_COMPINDEX(E728,"000016"),"")&amp;IF($H$1="上证180",[1]!EM_S_INFO_COMPINDEX(E728,"000010"),"")&amp;IF($H$1="沪深300",[1]!EM_S_INFO_COMPINDEX(E728,"000300"),"")&amp;IF(AND($H$1="上证A股",RIGHT(E728,2)="SH"),"是","")&amp;IF(AND($H$1="深证A股",RIGHT(E728,2)="SZ"),"是","")&amp;IF(AND($H$1="创业板",LEFT(E728,1)-3=0),"是","")&amp;IF(AND($H$1="全部A股",E728&lt;&gt;0),"是","")&amp;IF(AND($H$1="中小板",LEFT(E728,3)="002"),"是",""))</f>
        <v>是</v>
      </c>
      <c r="I728" s="46">
        <f ca="1">IF(E728="","",IF(OR([1]!EM_S_VAL_MV(E728,deadline)="",[1]!EM_S_VAL_MV(E728,deadline)="--",[1]!EM_S_VAL_MV(E728,deadline)="null"),0,[1]!EM_S_VAL_MV(E728,deadline)/100000000))</f>
        <v>48.491250000000001</v>
      </c>
      <c r="J728" s="46">
        <f ca="1">IF(E728="","",IF(RIGHT(LEFT($J$1,6),3)="TTM",[1]!EM_S_FA_PROFIT_TTM(E728,LEFT(RIGHT($J$1,11),10),1)/100000000,[1]!EM_S_STM07_IS(E728,61,LEFT(RIGHT($J$1,5),4)&amp;"-12-31",1)/100000000))</f>
        <v>-2.37570923</v>
      </c>
      <c r="K728" s="36">
        <f t="shared" ca="1" si="57"/>
        <v>-20.411273142210252</v>
      </c>
      <c r="L728" s="46">
        <f ca="1">IF(E728="","",IF(ISERROR(IF(行业估值!$E$7="最新年报",[1]!EM_S_STM07_BS(E728,140,LEFT(RIGHT($L$1,5),4)&amp;"-12-31",1)/100000000,[1]!EM_S_STM07_BS(E728,140,LEFT(RIGHT($L$1,11),10),1)/100000000)),0,IF(行业估值!$E$7="最新年报",[1]!EM_S_STM07_BS(E728,140,LEFT(RIGHT($L$1,5),4)&amp;"-12-31",1)/100000000,[1]!EM_S_STM07_BS(E728,140,LEFT(RIGHT($L$1,11),10),1)/100000000)))</f>
        <v>26.36367959</v>
      </c>
      <c r="M728" s="36">
        <f t="shared" ca="1" si="58"/>
        <v>1.8393202600745158</v>
      </c>
      <c r="N728" s="37">
        <f ca="1">IF(E728="","",IF(ISERROR([1]!EM_S_EST_NETPROFIT(E728,行业估值!$E$6,deadline)/100000000),"-",[1]!EM_S_EST_NETPROFIT(E728,行业估值!$E$6,deadline)/100000000))</f>
        <v>-5.7</v>
      </c>
      <c r="O728" s="36">
        <f t="shared" ca="1" si="59"/>
        <v>-8.5072368421052627</v>
      </c>
      <c r="T728" s="64" t="s">
        <v>1515</v>
      </c>
      <c r="U728" s="64" t="s">
        <v>1516</v>
      </c>
    </row>
    <row r="729" spans="4:21">
      <c r="D729" s="45" t="str">
        <f>IF(AND(行业估值!$B$39=$G729,COUNTIF($G$2:$G$2552,$G729)&gt;=1),COUNTIF($G$2:G729,$G729),"")</f>
        <v/>
      </c>
      <c r="E729" s="65" t="str">
        <f t="shared" si="55"/>
        <v>002270.SZ</v>
      </c>
      <c r="F729" s="65" t="str">
        <f t="shared" si="56"/>
        <v>华明装备</v>
      </c>
      <c r="G729" s="34" t="str">
        <f>IF(E729="","",IF(行业估值!$C$5="申万行业",[1]!EM_S_INFO_INDUSTRY_SW2014(E729,"1"),IF(行业估值!$C$5="证监会行业",[1]!EM_S_INFO_INDUSTRY_CSRC1(E729,"1"),[1]!EM_S_INFO_INDUSTRY_EM2016(E729,"1"))))</f>
        <v>电气设备</v>
      </c>
      <c r="H729" s="34" t="str">
        <f>IF(E729="","",IF($H$1="上证50",[1]!EM_S_INFO_COMPINDEX(E729,"000016"),"")&amp;IF($H$1="上证180",[1]!EM_S_INFO_COMPINDEX(E729,"000010"),"")&amp;IF($H$1="沪深300",[1]!EM_S_INFO_COMPINDEX(E729,"000300"),"")&amp;IF(AND($H$1="上证A股",RIGHT(E729,2)="SH"),"是","")&amp;IF(AND($H$1="深证A股",RIGHT(E729,2)="SZ"),"是","")&amp;IF(AND($H$1="创业板",LEFT(E729,1)-3=0),"是","")&amp;IF(AND($H$1="全部A股",E729&lt;&gt;0),"是","")&amp;IF(AND($H$1="中小板",LEFT(E729,3)="002"),"是",""))</f>
        <v>是</v>
      </c>
      <c r="I729" s="46">
        <f ca="1">IF(E729="","",IF(OR([1]!EM_S_VAL_MV(E729,deadline)="",[1]!EM_S_VAL_MV(E729,deadline)="--",[1]!EM_S_VAL_MV(E729,deadline)="null"),0,[1]!EM_S_VAL_MV(E729,deadline)/100000000))</f>
        <v>38.645271717</v>
      </c>
      <c r="J729" s="46">
        <f ca="1">IF(E729="","",IF(RIGHT(LEFT($J$1,6),3)="TTM",[1]!EM_S_FA_PROFIT_TTM(E729,LEFT(RIGHT($J$1,11),10),1)/100000000,[1]!EM_S_STM07_IS(E729,61,LEFT(RIGHT($J$1,5),4)&amp;"-12-31",1)/100000000))</f>
        <v>2.0548671706000001</v>
      </c>
      <c r="K729" s="36">
        <f t="shared" ca="1" si="57"/>
        <v>18.8067006324871</v>
      </c>
      <c r="L729" s="46">
        <f ca="1">IF(E729="","",IF(ISERROR(IF(行业估值!$E$7="最新年报",[1]!EM_S_STM07_BS(E729,140,LEFT(RIGHT($L$1,5),4)&amp;"-12-31",1)/100000000,[1]!EM_S_STM07_BS(E729,140,LEFT(RIGHT($L$1,11),10),1)/100000000)),0,IF(行业估值!$E$7="最新年报",[1]!EM_S_STM07_BS(E729,140,LEFT(RIGHT($L$1,5),4)&amp;"-12-31",1)/100000000,[1]!EM_S_STM07_BS(E729,140,LEFT(RIGHT($L$1,11),10),1)/100000000)))</f>
        <v>23.3704577056</v>
      </c>
      <c r="M729" s="36">
        <f t="shared" ca="1" si="58"/>
        <v>1.6535949874759992</v>
      </c>
      <c r="N729" s="37" t="str">
        <f ca="1">IF(E729="","",IF(ISERROR([1]!EM_S_EST_NETPROFIT(E729,行业估值!$E$6,deadline)/100000000),"-",[1]!EM_S_EST_NETPROFIT(E729,行业估值!$E$6,deadline)/100000000))</f>
        <v>-</v>
      </c>
      <c r="O729" s="36" t="str">
        <f t="shared" ca="1" si="59"/>
        <v>-</v>
      </c>
      <c r="T729" s="64" t="s">
        <v>1517</v>
      </c>
      <c r="U729" s="64" t="s">
        <v>1518</v>
      </c>
    </row>
    <row r="730" spans="4:21">
      <c r="D730" s="45" t="str">
        <f>IF(AND(行业估值!$B$39=$G730,COUNTIF($G$2:$G$2552,$G730)&gt;=1),COUNTIF($G$2:G730,$G730),"")</f>
        <v/>
      </c>
      <c r="E730" s="65" t="str">
        <f t="shared" si="55"/>
        <v>002271.SZ</v>
      </c>
      <c r="F730" s="65" t="str">
        <f t="shared" si="56"/>
        <v>东方雨虹</v>
      </c>
      <c r="G730" s="34" t="str">
        <f>IF(E730="","",IF(行业估值!$C$5="申万行业",[1]!EM_S_INFO_INDUSTRY_SW2014(E730,"1"),IF(行业估值!$C$5="证监会行业",[1]!EM_S_INFO_INDUSTRY_CSRC1(E730,"1"),[1]!EM_S_INFO_INDUSTRY_EM2016(E730,"1"))))</f>
        <v>建材</v>
      </c>
      <c r="H730" s="34" t="str">
        <f>IF(E730="","",IF($H$1="上证50",[1]!EM_S_INFO_COMPINDEX(E730,"000016"),"")&amp;IF($H$1="上证180",[1]!EM_S_INFO_COMPINDEX(E730,"000010"),"")&amp;IF($H$1="沪深300",[1]!EM_S_INFO_COMPINDEX(E730,"000300"),"")&amp;IF(AND($H$1="上证A股",RIGHT(E730,2)="SH"),"是","")&amp;IF(AND($H$1="深证A股",RIGHT(E730,2)="SZ"),"是","")&amp;IF(AND($H$1="创业板",LEFT(E730,1)-3=0),"是","")&amp;IF(AND($H$1="全部A股",E730&lt;&gt;0),"是","")&amp;IF(AND($H$1="中小板",LEFT(E730,3)="002"),"是",""))</f>
        <v>是</v>
      </c>
      <c r="I730" s="46">
        <f ca="1">IF(E730="","",IF(OR([1]!EM_S_VAL_MV(E730,deadline)="",[1]!EM_S_VAL_MV(E730,deadline)="--",[1]!EM_S_VAL_MV(E730,deadline)="null"),0,[1]!EM_S_VAL_MV(E730,deadline)/100000000))</f>
        <v>365.63588723199996</v>
      </c>
      <c r="J730" s="46">
        <f ca="1">IF(E730="","",IF(RIGHT(LEFT($J$1,6),3)="TTM",[1]!EM_S_FA_PROFIT_TTM(E730,LEFT(RIGHT($J$1,11),10),1)/100000000,[1]!EM_S_STM07_IS(E730,61,LEFT(RIGHT($J$1,5),4)&amp;"-12-31",1)/100000000))</f>
        <v>19.719042135700001</v>
      </c>
      <c r="K730" s="36">
        <f t="shared" ca="1" si="57"/>
        <v>18.542274250230481</v>
      </c>
      <c r="L730" s="46">
        <f ca="1">IF(E730="","",IF(ISERROR(IF(行业估值!$E$7="最新年报",[1]!EM_S_STM07_BS(E730,140,LEFT(RIGHT($L$1,5),4)&amp;"-12-31",1)/100000000,[1]!EM_S_STM07_BS(E730,140,LEFT(RIGHT($L$1,11),10),1)/100000000)),0,IF(行业估值!$E$7="最新年报",[1]!EM_S_STM07_BS(E730,140,LEFT(RIGHT($L$1,5),4)&amp;"-12-31",1)/100000000,[1]!EM_S_STM07_BS(E730,140,LEFT(RIGHT($L$1,11),10),1)/100000000)))</f>
        <v>92.059808606200008</v>
      </c>
      <c r="M730" s="36">
        <f t="shared" ca="1" si="58"/>
        <v>3.9717211318140331</v>
      </c>
      <c r="N730" s="37">
        <f ca="1">IF(E730="","",IF(ISERROR([1]!EM_S_EST_NETPROFIT(E730,行业估值!$E$6,deadline)/100000000),"-",[1]!EM_S_EST_NETPROFIT(E730,行业估值!$E$6,deadline)/100000000))</f>
        <v>20.724067999999999</v>
      </c>
      <c r="O730" s="36">
        <f t="shared" ca="1" si="59"/>
        <v>17.643055756813766</v>
      </c>
      <c r="T730" s="64" t="s">
        <v>1519</v>
      </c>
      <c r="U730" s="64" t="s">
        <v>1520</v>
      </c>
    </row>
    <row r="731" spans="4:21">
      <c r="D731" s="45">
        <f>IF(AND(行业估值!$B$39=$G731,COUNTIF($G$2:$G$2552,$G731)&gt;=1),COUNTIF($G$2:G731,$G731),"")</f>
        <v>43</v>
      </c>
      <c r="E731" s="65" t="str">
        <f t="shared" si="55"/>
        <v>002272.SZ</v>
      </c>
      <c r="F731" s="65" t="str">
        <f t="shared" si="56"/>
        <v>川润股份</v>
      </c>
      <c r="G731" s="34" t="str">
        <f>IF(E731="","",IF(行业估值!$C$5="申万行业",[1]!EM_S_INFO_INDUSTRY_SW2014(E731,"1"),IF(行业估值!$C$5="证监会行业",[1]!EM_S_INFO_INDUSTRY_CSRC1(E731,"1"),[1]!EM_S_INFO_INDUSTRY_EM2016(E731,"1"))))</f>
        <v>机械设备</v>
      </c>
      <c r="H731" s="34" t="str">
        <f>IF(E731="","",IF($H$1="上证50",[1]!EM_S_INFO_COMPINDEX(E731,"000016"),"")&amp;IF($H$1="上证180",[1]!EM_S_INFO_COMPINDEX(E731,"000010"),"")&amp;IF($H$1="沪深300",[1]!EM_S_INFO_COMPINDEX(E731,"000300"),"")&amp;IF(AND($H$1="上证A股",RIGHT(E731,2)="SH"),"是","")&amp;IF(AND($H$1="深证A股",RIGHT(E731,2)="SZ"),"是","")&amp;IF(AND($H$1="创业板",LEFT(E731,1)-3=0),"是","")&amp;IF(AND($H$1="全部A股",E731&lt;&gt;0),"是","")&amp;IF(AND($H$1="中小板",LEFT(E731,3)="002"),"是",""))</f>
        <v>是</v>
      </c>
      <c r="I731" s="46">
        <f ca="1">IF(E731="","",IF(OR([1]!EM_S_VAL_MV(E731,deadline)="",[1]!EM_S_VAL_MV(E731,deadline)="--",[1]!EM_S_VAL_MV(E731,deadline)="null"),0,[1]!EM_S_VAL_MV(E731,deadline)/100000000))</f>
        <v>18.2835</v>
      </c>
      <c r="J731" s="46">
        <f ca="1">IF(E731="","",IF(RIGHT(LEFT($J$1,6),3)="TTM",[1]!EM_S_FA_PROFIT_TTM(E731,LEFT(RIGHT($J$1,11),10),1)/100000000,[1]!EM_S_STM07_IS(E731,61,LEFT(RIGHT($J$1,5),4)&amp;"-12-31",1)/100000000))</f>
        <v>0.11981229869999999</v>
      </c>
      <c r="K731" s="36">
        <f t="shared" ca="1" si="57"/>
        <v>152.60119535624938</v>
      </c>
      <c r="L731" s="46">
        <f ca="1">IF(E731="","",IF(ISERROR(IF(行业估值!$E$7="最新年报",[1]!EM_S_STM07_BS(E731,140,LEFT(RIGHT($L$1,5),4)&amp;"-12-31",1)/100000000,[1]!EM_S_STM07_BS(E731,140,LEFT(RIGHT($L$1,11),10),1)/100000000)),0,IF(行业估值!$E$7="最新年报",[1]!EM_S_STM07_BS(E731,140,LEFT(RIGHT($L$1,5),4)&amp;"-12-31",1)/100000000,[1]!EM_S_STM07_BS(E731,140,LEFT(RIGHT($L$1,11),10),1)/100000000)))</f>
        <v>12.8937034716</v>
      </c>
      <c r="M731" s="36">
        <f t="shared" ca="1" si="58"/>
        <v>1.4180177200655888</v>
      </c>
      <c r="N731" s="37">
        <f ca="1">IF(E731="","",IF(ISERROR([1]!EM_S_EST_NETPROFIT(E731,行业估值!$E$6,deadline)/100000000),"-",[1]!EM_S_EST_NETPROFIT(E731,行业估值!$E$6,deadline)/100000000))</f>
        <v>0.51</v>
      </c>
      <c r="O731" s="36">
        <f t="shared" ca="1" si="59"/>
        <v>35.85</v>
      </c>
      <c r="T731" s="64" t="s">
        <v>1521</v>
      </c>
      <c r="U731" s="64" t="s">
        <v>1522</v>
      </c>
    </row>
    <row r="732" spans="4:21">
      <c r="D732" s="45" t="str">
        <f>IF(AND(行业估值!$B$39=$G732,COUNTIF($G$2:$G$2552,$G732)&gt;=1),COUNTIF($G$2:G732,$G732),"")</f>
        <v/>
      </c>
      <c r="E732" s="65" t="str">
        <f t="shared" si="55"/>
        <v>002273.SZ</v>
      </c>
      <c r="F732" s="65" t="str">
        <f t="shared" si="56"/>
        <v>水晶光电</v>
      </c>
      <c r="G732" s="34" t="str">
        <f>IF(E732="","",IF(行业估值!$C$5="申万行业",[1]!EM_S_INFO_INDUSTRY_SW2014(E732,"1"),IF(行业估值!$C$5="证监会行业",[1]!EM_S_INFO_INDUSTRY_CSRC1(E732,"1"),[1]!EM_S_INFO_INDUSTRY_EM2016(E732,"1"))))</f>
        <v>电子设备</v>
      </c>
      <c r="H732" s="34" t="str">
        <f>IF(E732="","",IF($H$1="上证50",[1]!EM_S_INFO_COMPINDEX(E732,"000016"),"")&amp;IF($H$1="上证180",[1]!EM_S_INFO_COMPINDEX(E732,"000010"),"")&amp;IF($H$1="沪深300",[1]!EM_S_INFO_COMPINDEX(E732,"000300"),"")&amp;IF(AND($H$1="上证A股",RIGHT(E732,2)="SH"),"是","")&amp;IF(AND($H$1="深证A股",RIGHT(E732,2)="SZ"),"是","")&amp;IF(AND($H$1="创业板",LEFT(E732,1)-3=0),"是","")&amp;IF(AND($H$1="全部A股",E732&lt;&gt;0),"是","")&amp;IF(AND($H$1="中小板",LEFT(E732,3)="002"),"是",""))</f>
        <v>是</v>
      </c>
      <c r="I732" s="46">
        <f ca="1">IF(E732="","",IF(OR([1]!EM_S_VAL_MV(E732,deadline)="",[1]!EM_S_VAL_MV(E732,deadline)="--",[1]!EM_S_VAL_MV(E732,deadline)="null"),0,[1]!EM_S_VAL_MV(E732,deadline)/100000000))</f>
        <v>147.088739097</v>
      </c>
      <c r="J732" s="46">
        <f ca="1">IF(E732="","",IF(RIGHT(LEFT($J$1,6),3)="TTM",[1]!EM_S_FA_PROFIT_TTM(E732,LEFT(RIGHT($J$1,11),10),1)/100000000,[1]!EM_S_STM07_IS(E732,61,LEFT(RIGHT($J$1,5),4)&amp;"-12-31",1)/100000000))</f>
        <v>4.321936773</v>
      </c>
      <c r="K732" s="36">
        <f t="shared" ca="1" si="57"/>
        <v>34.033061292310578</v>
      </c>
      <c r="L732" s="46">
        <f ca="1">IF(E732="","",IF(ISERROR(IF(行业估值!$E$7="最新年报",[1]!EM_S_STM07_BS(E732,140,LEFT(RIGHT($L$1,5),4)&amp;"-12-31",1)/100000000,[1]!EM_S_STM07_BS(E732,140,LEFT(RIGHT($L$1,11),10),1)/100000000)),0,IF(行业估值!$E$7="最新年报",[1]!EM_S_STM07_BS(E732,140,LEFT(RIGHT($L$1,5),4)&amp;"-12-31",1)/100000000,[1]!EM_S_STM07_BS(E732,140,LEFT(RIGHT($L$1,11),10),1)/100000000)))</f>
        <v>41.928531987299998</v>
      </c>
      <c r="M732" s="36">
        <f t="shared" ca="1" si="58"/>
        <v>3.5080822562915546</v>
      </c>
      <c r="N732" s="37">
        <f ca="1">IF(E732="","",IF(ISERROR([1]!EM_S_EST_NETPROFIT(E732,行业估值!$E$6,deadline)/100000000),"-",[1]!EM_S_EST_NETPROFIT(E732,行业估值!$E$6,deadline)/100000000))</f>
        <v>4.9575416666666658</v>
      </c>
      <c r="O732" s="36">
        <f t="shared" ca="1" si="59"/>
        <v>29.669692962136818</v>
      </c>
      <c r="T732" s="64" t="s">
        <v>1523</v>
      </c>
      <c r="U732" s="64" t="s">
        <v>1524</v>
      </c>
    </row>
    <row r="733" spans="4:21">
      <c r="D733" s="45" t="str">
        <f>IF(AND(行业估值!$B$39=$G733,COUNTIF($G$2:$G$2552,$G733)&gt;=1),COUNTIF($G$2:G733,$G733),"")</f>
        <v/>
      </c>
      <c r="E733" s="65" t="str">
        <f t="shared" si="55"/>
        <v>002274.SZ</v>
      </c>
      <c r="F733" s="65" t="str">
        <f t="shared" si="56"/>
        <v>华昌化工</v>
      </c>
      <c r="G733" s="34" t="str">
        <f>IF(E733="","",IF(行业估值!$C$5="申万行业",[1]!EM_S_INFO_INDUSTRY_SW2014(E733,"1"),IF(行业估值!$C$5="证监会行业",[1]!EM_S_INFO_INDUSTRY_CSRC1(E733,"1"),[1]!EM_S_INFO_INDUSTRY_EM2016(E733,"1"))))</f>
        <v>基础化工</v>
      </c>
      <c r="H733" s="34" t="str">
        <f>IF(E733="","",IF($H$1="上证50",[1]!EM_S_INFO_COMPINDEX(E733,"000016"),"")&amp;IF($H$1="上证180",[1]!EM_S_INFO_COMPINDEX(E733,"000010"),"")&amp;IF($H$1="沪深300",[1]!EM_S_INFO_COMPINDEX(E733,"000300"),"")&amp;IF(AND($H$1="上证A股",RIGHT(E733,2)="SH"),"是","")&amp;IF(AND($H$1="深证A股",RIGHT(E733,2)="SZ"),"是","")&amp;IF(AND($H$1="创业板",LEFT(E733,1)-3=0),"是","")&amp;IF(AND($H$1="全部A股",E733&lt;&gt;0),"是","")&amp;IF(AND($H$1="中小板",LEFT(E733,3)="002"),"是",""))</f>
        <v>是</v>
      </c>
      <c r="I733" s="46">
        <f ca="1">IF(E733="","",IF(OR([1]!EM_S_VAL_MV(E733,deadline)="",[1]!EM_S_VAL_MV(E733,deadline)="--",[1]!EM_S_VAL_MV(E733,deadline)="null"),0,[1]!EM_S_VAL_MV(E733,deadline)/100000000))</f>
        <v>53.618129569799997</v>
      </c>
      <c r="J733" s="46">
        <f ca="1">IF(E733="","",IF(RIGHT(LEFT($J$1,6),3)="TTM",[1]!EM_S_FA_PROFIT_TTM(E733,LEFT(RIGHT($J$1,11),10),1)/100000000,[1]!EM_S_STM07_IS(E733,61,LEFT(RIGHT($J$1,5),4)&amp;"-12-31",1)/100000000))</f>
        <v>2.7012238398999999</v>
      </c>
      <c r="K733" s="36">
        <f t="shared" ca="1" si="57"/>
        <v>19.849569212962727</v>
      </c>
      <c r="L733" s="46">
        <f ca="1">IF(E733="","",IF(ISERROR(IF(行业估值!$E$7="最新年报",[1]!EM_S_STM07_BS(E733,140,LEFT(RIGHT($L$1,5),4)&amp;"-12-31",1)/100000000,[1]!EM_S_STM07_BS(E733,140,LEFT(RIGHT($L$1,11),10),1)/100000000)),0,IF(行业估值!$E$7="最新年报",[1]!EM_S_STM07_BS(E733,140,LEFT(RIGHT($L$1,5),4)&amp;"-12-31",1)/100000000,[1]!EM_S_STM07_BS(E733,140,LEFT(RIGHT($L$1,11),10),1)/100000000)))</f>
        <v>28.013351658800001</v>
      </c>
      <c r="M733" s="36">
        <f t="shared" ca="1" si="58"/>
        <v>1.9140205078943708</v>
      </c>
      <c r="N733" s="37">
        <f ca="1">IF(E733="","",IF(ISERROR([1]!EM_S_EST_NETPROFIT(E733,行业估值!$E$6,deadline)/100000000),"-",[1]!EM_S_EST_NETPROFIT(E733,行业估值!$E$6,deadline)/100000000))</f>
        <v>4.07</v>
      </c>
      <c r="O733" s="36">
        <f t="shared" ca="1" si="59"/>
        <v>13.173987609287467</v>
      </c>
      <c r="T733" s="64" t="s">
        <v>1525</v>
      </c>
      <c r="U733" s="64" t="s">
        <v>1526</v>
      </c>
    </row>
    <row r="734" spans="4:21">
      <c r="D734" s="45" t="str">
        <f>IF(AND(行业估值!$B$39=$G734,COUNTIF($G$2:$G$2552,$G734)&gt;=1),COUNTIF($G$2:G734,$G734),"")</f>
        <v/>
      </c>
      <c r="E734" s="65" t="str">
        <f t="shared" si="55"/>
        <v>002275.SZ</v>
      </c>
      <c r="F734" s="65" t="str">
        <f t="shared" si="56"/>
        <v>桂林三金</v>
      </c>
      <c r="G734" s="34" t="str">
        <f>IF(E734="","",IF(行业估值!$C$5="申万行业",[1]!EM_S_INFO_INDUSTRY_SW2014(E734,"1"),IF(行业估值!$C$5="证监会行业",[1]!EM_S_INFO_INDUSTRY_CSRC1(E734,"1"),[1]!EM_S_INFO_INDUSTRY_EM2016(E734,"1"))))</f>
        <v>医药生物</v>
      </c>
      <c r="H734" s="34" t="str">
        <f>IF(E734="","",IF($H$1="上证50",[1]!EM_S_INFO_COMPINDEX(E734,"000016"),"")&amp;IF($H$1="上证180",[1]!EM_S_INFO_COMPINDEX(E734,"000010"),"")&amp;IF($H$1="沪深300",[1]!EM_S_INFO_COMPINDEX(E734,"000300"),"")&amp;IF(AND($H$1="上证A股",RIGHT(E734,2)="SH"),"是","")&amp;IF(AND($H$1="深证A股",RIGHT(E734,2)="SZ"),"是","")&amp;IF(AND($H$1="创业板",LEFT(E734,1)-3=0),"是","")&amp;IF(AND($H$1="全部A股",E734&lt;&gt;0),"是","")&amp;IF(AND($H$1="中小板",LEFT(E734,3)="002"),"是",""))</f>
        <v>是</v>
      </c>
      <c r="I734" s="46">
        <f ca="1">IF(E734="","",IF(OR([1]!EM_S_VAL_MV(E734,deadline)="",[1]!EM_S_VAL_MV(E734,deadline)="--",[1]!EM_S_VAL_MV(E734,deadline)="null"),0,[1]!EM_S_VAL_MV(E734,deadline)/100000000))</f>
        <v>74.77834</v>
      </c>
      <c r="J734" s="46">
        <f ca="1">IF(E734="","",IF(RIGHT(LEFT($J$1,6),3)="TTM",[1]!EM_S_FA_PROFIT_TTM(E734,LEFT(RIGHT($J$1,11),10),1)/100000000,[1]!EM_S_STM07_IS(E734,61,LEFT(RIGHT($J$1,5),4)&amp;"-12-31",1)/100000000))</f>
        <v>3.7713997882999997</v>
      </c>
      <c r="K734" s="36">
        <f t="shared" ca="1" si="57"/>
        <v>19.827741474660041</v>
      </c>
      <c r="L734" s="46">
        <f ca="1">IF(E734="","",IF(ISERROR(IF(行业估值!$E$7="最新年报",[1]!EM_S_STM07_BS(E734,140,LEFT(RIGHT($L$1,5),4)&amp;"-12-31",1)/100000000,[1]!EM_S_STM07_BS(E734,140,LEFT(RIGHT($L$1,11),10),1)/100000000)),0,IF(行业估值!$E$7="最新年报",[1]!EM_S_STM07_BS(E734,140,LEFT(RIGHT($L$1,5),4)&amp;"-12-31",1)/100000000,[1]!EM_S_STM07_BS(E734,140,LEFT(RIGHT($L$1,11),10),1)/100000000)))</f>
        <v>27.539502554299997</v>
      </c>
      <c r="M734" s="36">
        <f t="shared" ca="1" si="58"/>
        <v>2.7153119361019167</v>
      </c>
      <c r="N734" s="37" t="str">
        <f ca="1">IF(E734="","",IF(ISERROR([1]!EM_S_EST_NETPROFIT(E734,行业估值!$E$6,deadline)/100000000),"-",[1]!EM_S_EST_NETPROFIT(E734,行业估值!$E$6,deadline)/100000000))</f>
        <v>-</v>
      </c>
      <c r="O734" s="36" t="str">
        <f t="shared" ca="1" si="59"/>
        <v>-</v>
      </c>
      <c r="T734" s="64" t="s">
        <v>1527</v>
      </c>
      <c r="U734" s="64" t="s">
        <v>1528</v>
      </c>
    </row>
    <row r="735" spans="4:21">
      <c r="D735" s="45" t="str">
        <f>IF(AND(行业估值!$B$39=$G735,COUNTIF($G$2:$G$2552,$G735)&gt;=1),COUNTIF($G$2:G735,$G735),"")</f>
        <v/>
      </c>
      <c r="E735" s="65" t="str">
        <f t="shared" si="55"/>
        <v>002276.SZ</v>
      </c>
      <c r="F735" s="65" t="str">
        <f t="shared" si="56"/>
        <v>万马股份</v>
      </c>
      <c r="G735" s="34" t="str">
        <f>IF(E735="","",IF(行业估值!$C$5="申万行业",[1]!EM_S_INFO_INDUSTRY_SW2014(E735,"1"),IF(行业估值!$C$5="证监会行业",[1]!EM_S_INFO_INDUSTRY_CSRC1(E735,"1"),[1]!EM_S_INFO_INDUSTRY_EM2016(E735,"1"))))</f>
        <v>电气设备</v>
      </c>
      <c r="H735" s="34" t="str">
        <f>IF(E735="","",IF($H$1="上证50",[1]!EM_S_INFO_COMPINDEX(E735,"000016"),"")&amp;IF($H$1="上证180",[1]!EM_S_INFO_COMPINDEX(E735,"000010"),"")&amp;IF($H$1="沪深300",[1]!EM_S_INFO_COMPINDEX(E735,"000300"),"")&amp;IF(AND($H$1="上证A股",RIGHT(E735,2)="SH"),"是","")&amp;IF(AND($H$1="深证A股",RIGHT(E735,2)="SZ"),"是","")&amp;IF(AND($H$1="创业板",LEFT(E735,1)-3=0),"是","")&amp;IF(AND($H$1="全部A股",E735&lt;&gt;0),"是","")&amp;IF(AND($H$1="中小板",LEFT(E735,3)="002"),"是",""))</f>
        <v>是</v>
      </c>
      <c r="I735" s="46">
        <f ca="1">IF(E735="","",IF(OR([1]!EM_S_VAL_MV(E735,deadline)="",[1]!EM_S_VAL_MV(E735,deadline)="--",[1]!EM_S_VAL_MV(E735,deadline)="null"),0,[1]!EM_S_VAL_MV(E735,deadline)/100000000))</f>
        <v>68.135182648400004</v>
      </c>
      <c r="J735" s="46">
        <f ca="1">IF(E735="","",IF(RIGHT(LEFT($J$1,6),3)="TTM",[1]!EM_S_FA_PROFIT_TTM(E735,LEFT(RIGHT($J$1,11),10),1)/100000000,[1]!EM_S_STM07_IS(E735,61,LEFT(RIGHT($J$1,5),4)&amp;"-12-31",1)/100000000))</f>
        <v>2.2957278006999999</v>
      </c>
      <c r="K735" s="36">
        <f t="shared" ca="1" si="57"/>
        <v>29.679120768422379</v>
      </c>
      <c r="L735" s="46">
        <f ca="1">IF(E735="","",IF(ISERROR(IF(行业估值!$E$7="最新年报",[1]!EM_S_STM07_BS(E735,140,LEFT(RIGHT($L$1,5),4)&amp;"-12-31",1)/100000000,[1]!EM_S_STM07_BS(E735,140,LEFT(RIGHT($L$1,11),10),1)/100000000)),0,IF(行业估值!$E$7="最新年报",[1]!EM_S_STM07_BS(E735,140,LEFT(RIGHT($L$1,5),4)&amp;"-12-31",1)/100000000,[1]!EM_S_STM07_BS(E735,140,LEFT(RIGHT($L$1,11),10),1)/100000000)))</f>
        <v>41.669144530799997</v>
      </c>
      <c r="M735" s="36">
        <f t="shared" ca="1" si="58"/>
        <v>1.6351471434225744</v>
      </c>
      <c r="N735" s="37" t="str">
        <f ca="1">IF(E735="","",IF(ISERROR([1]!EM_S_EST_NETPROFIT(E735,行业估值!$E$6,deadline)/100000000),"-",[1]!EM_S_EST_NETPROFIT(E735,行业估值!$E$6,deadline)/100000000))</f>
        <v>-</v>
      </c>
      <c r="O735" s="36" t="str">
        <f t="shared" ca="1" si="59"/>
        <v>-</v>
      </c>
      <c r="T735" s="64" t="s">
        <v>1529</v>
      </c>
      <c r="U735" s="64" t="s">
        <v>1530</v>
      </c>
    </row>
    <row r="736" spans="4:21">
      <c r="D736" s="45" t="str">
        <f>IF(AND(行业估值!$B$39=$G736,COUNTIF($G$2:$G$2552,$G736)&gt;=1),COUNTIF($G$2:G736,$G736),"")</f>
        <v/>
      </c>
      <c r="E736" s="65" t="str">
        <f t="shared" si="55"/>
        <v>002277.SZ</v>
      </c>
      <c r="F736" s="65" t="str">
        <f t="shared" si="56"/>
        <v>友阿股份</v>
      </c>
      <c r="G736" s="34" t="str">
        <f>IF(E736="","",IF(行业估值!$C$5="申万行业",[1]!EM_S_INFO_INDUSTRY_SW2014(E736,"1"),IF(行业估值!$C$5="证监会行业",[1]!EM_S_INFO_INDUSTRY_CSRC1(E736,"1"),[1]!EM_S_INFO_INDUSTRY_EM2016(E736,"1"))))</f>
        <v>商贸零售</v>
      </c>
      <c r="H736" s="34" t="str">
        <f>IF(E736="","",IF($H$1="上证50",[1]!EM_S_INFO_COMPINDEX(E736,"000016"),"")&amp;IF($H$1="上证180",[1]!EM_S_INFO_COMPINDEX(E736,"000010"),"")&amp;IF($H$1="沪深300",[1]!EM_S_INFO_COMPINDEX(E736,"000300"),"")&amp;IF(AND($H$1="上证A股",RIGHT(E736,2)="SH"),"是","")&amp;IF(AND($H$1="深证A股",RIGHT(E736,2)="SZ"),"是","")&amp;IF(AND($H$1="创业板",LEFT(E736,1)-3=0),"是","")&amp;IF(AND($H$1="全部A股",E736&lt;&gt;0),"是","")&amp;IF(AND($H$1="中小板",LEFT(E736,3)="002"),"是",""))</f>
        <v>是</v>
      </c>
      <c r="I736" s="46">
        <f ca="1">IF(E736="","",IF(OR([1]!EM_S_VAL_MV(E736,deadline)="",[1]!EM_S_VAL_MV(E736,deadline)="--",[1]!EM_S_VAL_MV(E736,deadline)="null"),0,[1]!EM_S_VAL_MV(E736,deadline)/100000000))</f>
        <v>44.05586048</v>
      </c>
      <c r="J736" s="46">
        <f ca="1">IF(E736="","",IF(RIGHT(LEFT($J$1,6),3)="TTM",[1]!EM_S_FA_PROFIT_TTM(E736,LEFT(RIGHT($J$1,11),10),1)/100000000,[1]!EM_S_STM07_IS(E736,61,LEFT(RIGHT($J$1,5),4)&amp;"-12-31",1)/100000000))</f>
        <v>1.4781540222</v>
      </c>
      <c r="K736" s="36">
        <f t="shared" ca="1" si="57"/>
        <v>29.804648107258657</v>
      </c>
      <c r="L736" s="46">
        <f ca="1">IF(E736="","",IF(ISERROR(IF(行业估值!$E$7="最新年报",[1]!EM_S_STM07_BS(E736,140,LEFT(RIGHT($L$1,5),4)&amp;"-12-31",1)/100000000,[1]!EM_S_STM07_BS(E736,140,LEFT(RIGHT($L$1,11),10),1)/100000000)),0,IF(行业估值!$E$7="最新年报",[1]!EM_S_STM07_BS(E736,140,LEFT(RIGHT($L$1,5),4)&amp;"-12-31",1)/100000000,[1]!EM_S_STM07_BS(E736,140,LEFT(RIGHT($L$1,11),10),1)/100000000)))</f>
        <v>68.291579143100009</v>
      </c>
      <c r="M736" s="36">
        <f t="shared" ca="1" si="58"/>
        <v>0.64511409800151442</v>
      </c>
      <c r="N736" s="37">
        <f ca="1">IF(E736="","",IF(ISERROR([1]!EM_S_EST_NETPROFIT(E736,行业估值!$E$6,deadline)/100000000),"-",[1]!EM_S_EST_NETPROFIT(E736,行业估值!$E$6,deadline)/100000000))</f>
        <v>3.4233333333333333</v>
      </c>
      <c r="O736" s="36">
        <f t="shared" ca="1" si="59"/>
        <v>12.869287384615385</v>
      </c>
      <c r="T736" s="64" t="s">
        <v>1531</v>
      </c>
      <c r="U736" s="64" t="s">
        <v>1532</v>
      </c>
    </row>
    <row r="737" spans="4:21">
      <c r="D737" s="45">
        <f>IF(AND(行业估值!$B$39=$G737,COUNTIF($G$2:$G$2552,$G737)&gt;=1),COUNTIF($G$2:G737,$G737),"")</f>
        <v>44</v>
      </c>
      <c r="E737" s="65" t="str">
        <f t="shared" si="55"/>
        <v>002278.SZ</v>
      </c>
      <c r="F737" s="65" t="str">
        <f t="shared" si="56"/>
        <v>神开股份</v>
      </c>
      <c r="G737" s="34" t="str">
        <f>IF(E737="","",IF(行业估值!$C$5="申万行业",[1]!EM_S_INFO_INDUSTRY_SW2014(E737,"1"),IF(行业估值!$C$5="证监会行业",[1]!EM_S_INFO_INDUSTRY_CSRC1(E737,"1"),[1]!EM_S_INFO_INDUSTRY_EM2016(E737,"1"))))</f>
        <v>机械设备</v>
      </c>
      <c r="H737" s="34" t="str">
        <f>IF(E737="","",IF($H$1="上证50",[1]!EM_S_INFO_COMPINDEX(E737,"000016"),"")&amp;IF($H$1="上证180",[1]!EM_S_INFO_COMPINDEX(E737,"000010"),"")&amp;IF($H$1="沪深300",[1]!EM_S_INFO_COMPINDEX(E737,"000300"),"")&amp;IF(AND($H$1="上证A股",RIGHT(E737,2)="SH"),"是","")&amp;IF(AND($H$1="深证A股",RIGHT(E737,2)="SZ"),"是","")&amp;IF(AND($H$1="创业板",LEFT(E737,1)-3=0),"是","")&amp;IF(AND($H$1="全部A股",E737&lt;&gt;0),"是","")&amp;IF(AND($H$1="中小板",LEFT(E737,3)="002"),"是",""))</f>
        <v>是</v>
      </c>
      <c r="I737" s="46">
        <f ca="1">IF(E737="","",IF(OR([1]!EM_S_VAL_MV(E737,deadline)="",[1]!EM_S_VAL_MV(E737,deadline)="--",[1]!EM_S_VAL_MV(E737,deadline)="null"),0,[1]!EM_S_VAL_MV(E737,deadline)/100000000))</f>
        <v>21.215932478399999</v>
      </c>
      <c r="J737" s="46">
        <f ca="1">IF(E737="","",IF(RIGHT(LEFT($J$1,6),3)="TTM",[1]!EM_S_FA_PROFIT_TTM(E737,LEFT(RIGHT($J$1,11),10),1)/100000000,[1]!EM_S_STM07_IS(E737,61,LEFT(RIGHT($J$1,5),4)&amp;"-12-31",1)/100000000))</f>
        <v>0.50217103070000002</v>
      </c>
      <c r="K737" s="36">
        <f t="shared" ca="1" si="57"/>
        <v>42.2484197243041</v>
      </c>
      <c r="L737" s="46">
        <f ca="1">IF(E737="","",IF(ISERROR(IF(行业估值!$E$7="最新年报",[1]!EM_S_STM07_BS(E737,140,LEFT(RIGHT($L$1,5),4)&amp;"-12-31",1)/100000000,[1]!EM_S_STM07_BS(E737,140,LEFT(RIGHT($L$1,11),10),1)/100000000)),0,IF(行业估值!$E$7="最新年报",[1]!EM_S_STM07_BS(E737,140,LEFT(RIGHT($L$1,5),4)&amp;"-12-31",1)/100000000,[1]!EM_S_STM07_BS(E737,140,LEFT(RIGHT($L$1,11),10),1)/100000000)))</f>
        <v>11.205383938399999</v>
      </c>
      <c r="M737" s="36">
        <f t="shared" ca="1" si="58"/>
        <v>1.8933695262055779</v>
      </c>
      <c r="N737" s="37" t="str">
        <f ca="1">IF(E737="","",IF(ISERROR([1]!EM_S_EST_NETPROFIT(E737,行业估值!$E$6,deadline)/100000000),"-",[1]!EM_S_EST_NETPROFIT(E737,行业估值!$E$6,deadline)/100000000))</f>
        <v>-</v>
      </c>
      <c r="O737" s="36" t="str">
        <f t="shared" ca="1" si="59"/>
        <v>-</v>
      </c>
      <c r="T737" s="64" t="s">
        <v>1533</v>
      </c>
      <c r="U737" s="64" t="s">
        <v>1534</v>
      </c>
    </row>
    <row r="738" spans="4:21">
      <c r="D738" s="45" t="str">
        <f>IF(AND(行业估值!$B$39=$G738,COUNTIF($G$2:$G$2552,$G738)&gt;=1),COUNTIF($G$2:G738,$G738),"")</f>
        <v/>
      </c>
      <c r="E738" s="65" t="str">
        <f t="shared" si="55"/>
        <v>002279.SZ</v>
      </c>
      <c r="F738" s="65" t="str">
        <f t="shared" si="56"/>
        <v>久其软件</v>
      </c>
      <c r="G738" s="34" t="str">
        <f>IF(E738="","",IF(行业估值!$C$5="申万行业",[1]!EM_S_INFO_INDUSTRY_SW2014(E738,"1"),IF(行业估值!$C$5="证监会行业",[1]!EM_S_INFO_INDUSTRY_CSRC1(E738,"1"),[1]!EM_S_INFO_INDUSTRY_EM2016(E738,"1"))))</f>
        <v>信息技术</v>
      </c>
      <c r="H738" s="34" t="str">
        <f>IF(E738="","",IF($H$1="上证50",[1]!EM_S_INFO_COMPINDEX(E738,"000016"),"")&amp;IF($H$1="上证180",[1]!EM_S_INFO_COMPINDEX(E738,"000010"),"")&amp;IF($H$1="沪深300",[1]!EM_S_INFO_COMPINDEX(E738,"000300"),"")&amp;IF(AND($H$1="上证A股",RIGHT(E738,2)="SH"),"是","")&amp;IF(AND($H$1="深证A股",RIGHT(E738,2)="SZ"),"是","")&amp;IF(AND($H$1="创业板",LEFT(E738,1)-3=0),"是","")&amp;IF(AND($H$1="全部A股",E738&lt;&gt;0),"是","")&amp;IF(AND($H$1="中小板",LEFT(E738,3)="002"),"是",""))</f>
        <v>是</v>
      </c>
      <c r="I738" s="46">
        <f ca="1">IF(E738="","",IF(OR([1]!EM_S_VAL_MV(E738,deadline)="",[1]!EM_S_VAL_MV(E738,deadline)="--",[1]!EM_S_VAL_MV(E738,deadline)="null"),0,[1]!EM_S_VAL_MV(E738,deadline)/100000000))</f>
        <v>40.043550093</v>
      </c>
      <c r="J738" s="46">
        <f ca="1">IF(E738="","",IF(RIGHT(LEFT($J$1,6),3)="TTM",[1]!EM_S_FA_PROFIT_TTM(E738,LEFT(RIGHT($J$1,11),10),1)/100000000,[1]!EM_S_STM07_IS(E738,61,LEFT(RIGHT($J$1,5),4)&amp;"-12-31",1)/100000000))</f>
        <v>-10.0593515449</v>
      </c>
      <c r="K738" s="36">
        <f t="shared" ca="1" si="57"/>
        <v>-3.9807287690727655</v>
      </c>
      <c r="L738" s="46">
        <f ca="1">IF(E738="","",IF(ISERROR(IF(行业估值!$E$7="最新年报",[1]!EM_S_STM07_BS(E738,140,LEFT(RIGHT($L$1,5),4)&amp;"-12-31",1)/100000000,[1]!EM_S_STM07_BS(E738,140,LEFT(RIGHT($L$1,11),10),1)/100000000)),0,IF(行业估值!$E$7="最新年报",[1]!EM_S_STM07_BS(E738,140,LEFT(RIGHT($L$1,5),4)&amp;"-12-31",1)/100000000,[1]!EM_S_STM07_BS(E738,140,LEFT(RIGHT($L$1,11),10),1)/100000000)))</f>
        <v>11.1116890199</v>
      </c>
      <c r="M738" s="36">
        <f t="shared" ca="1" si="58"/>
        <v>3.6037320718106609</v>
      </c>
      <c r="N738" s="37" t="str">
        <f ca="1">IF(E738="","",IF(ISERROR([1]!EM_S_EST_NETPROFIT(E738,行业估值!$E$6,deadline)/100000000),"-",[1]!EM_S_EST_NETPROFIT(E738,行业估值!$E$6,deadline)/100000000))</f>
        <v>-</v>
      </c>
      <c r="O738" s="36" t="str">
        <f t="shared" ca="1" si="59"/>
        <v>-</v>
      </c>
      <c r="T738" s="64" t="s">
        <v>1535</v>
      </c>
      <c r="U738" s="64" t="s">
        <v>1536</v>
      </c>
    </row>
    <row r="739" spans="4:21">
      <c r="D739" s="45" t="str">
        <f>IF(AND(行业估值!$B$39=$G739,COUNTIF($G$2:$G$2552,$G739)&gt;=1),COUNTIF($G$2:G739,$G739),"")</f>
        <v/>
      </c>
      <c r="E739" s="65" t="str">
        <f t="shared" si="55"/>
        <v>002280.SZ</v>
      </c>
      <c r="F739" s="65" t="str">
        <f t="shared" si="56"/>
        <v>联络互动</v>
      </c>
      <c r="G739" s="34" t="str">
        <f>IF(E739="","",IF(行业估值!$C$5="申万行业",[1]!EM_S_INFO_INDUSTRY_SW2014(E739,"1"),IF(行业估值!$C$5="证监会行业",[1]!EM_S_INFO_INDUSTRY_CSRC1(E739,"1"),[1]!EM_S_INFO_INDUSTRY_EM2016(E739,"1"))))</f>
        <v>互联网</v>
      </c>
      <c r="H739" s="34" t="str">
        <f>IF(E739="","",IF($H$1="上证50",[1]!EM_S_INFO_COMPINDEX(E739,"000016"),"")&amp;IF($H$1="上证180",[1]!EM_S_INFO_COMPINDEX(E739,"000010"),"")&amp;IF($H$1="沪深300",[1]!EM_S_INFO_COMPINDEX(E739,"000300"),"")&amp;IF(AND($H$1="上证A股",RIGHT(E739,2)="SH"),"是","")&amp;IF(AND($H$1="深证A股",RIGHT(E739,2)="SZ"),"是","")&amp;IF(AND($H$1="创业板",LEFT(E739,1)-3=0),"是","")&amp;IF(AND($H$1="全部A股",E739&lt;&gt;0),"是","")&amp;IF(AND($H$1="中小板",LEFT(E739,3)="002"),"是",""))</f>
        <v>是</v>
      </c>
      <c r="I739" s="46">
        <f ca="1">IF(E739="","",IF(OR([1]!EM_S_VAL_MV(E739,deadline)="",[1]!EM_S_VAL_MV(E739,deadline)="--",[1]!EM_S_VAL_MV(E739,deadline)="null"),0,[1]!EM_S_VAL_MV(E739,deadline)/100000000))</f>
        <v>85.344267259999995</v>
      </c>
      <c r="J739" s="46">
        <f ca="1">IF(E739="","",IF(RIGHT(LEFT($J$1,6),3)="TTM",[1]!EM_S_FA_PROFIT_TTM(E739,LEFT(RIGHT($J$1,11),10),1)/100000000,[1]!EM_S_STM07_IS(E739,61,LEFT(RIGHT($J$1,5),4)&amp;"-12-31",1)/100000000))</f>
        <v>-10.503790519199999</v>
      </c>
      <c r="K739" s="36">
        <f t="shared" ca="1" si="57"/>
        <v>-8.1250922801628835</v>
      </c>
      <c r="L739" s="46">
        <f ca="1">IF(E739="","",IF(ISERROR(IF(行业估值!$E$7="最新年报",[1]!EM_S_STM07_BS(E739,140,LEFT(RIGHT($L$1,5),4)&amp;"-12-31",1)/100000000,[1]!EM_S_STM07_BS(E739,140,LEFT(RIGHT($L$1,11),10),1)/100000000)),0,IF(行业估值!$E$7="最新年报",[1]!EM_S_STM07_BS(E739,140,LEFT(RIGHT($L$1,5),4)&amp;"-12-31",1)/100000000,[1]!EM_S_STM07_BS(E739,140,LEFT(RIGHT($L$1,11),10),1)/100000000)))</f>
        <v>52.943638261300002</v>
      </c>
      <c r="M739" s="36">
        <f t="shared" ca="1" si="58"/>
        <v>1.6119834235567401</v>
      </c>
      <c r="N739" s="37" t="str">
        <f ca="1">IF(E739="","",IF(ISERROR([1]!EM_S_EST_NETPROFIT(E739,行业估值!$E$6,deadline)/100000000),"-",[1]!EM_S_EST_NETPROFIT(E739,行业估值!$E$6,deadline)/100000000))</f>
        <v>-</v>
      </c>
      <c r="O739" s="36" t="str">
        <f t="shared" ca="1" si="59"/>
        <v>-</v>
      </c>
      <c r="T739" s="64" t="s">
        <v>1537</v>
      </c>
      <c r="U739" s="64" t="s">
        <v>1538</v>
      </c>
    </row>
    <row r="740" spans="4:21">
      <c r="D740" s="45" t="str">
        <f>IF(AND(行业估值!$B$39=$G740,COUNTIF($G$2:$G$2552,$G740)&gt;=1),COUNTIF($G$2:G740,$G740),"")</f>
        <v/>
      </c>
      <c r="E740" s="65" t="str">
        <f t="shared" si="55"/>
        <v>002281.SZ</v>
      </c>
      <c r="F740" s="65" t="str">
        <f t="shared" si="56"/>
        <v>光迅科技</v>
      </c>
      <c r="G740" s="34" t="str">
        <f>IF(E740="","",IF(行业估值!$C$5="申万行业",[1]!EM_S_INFO_INDUSTRY_SW2014(E740,"1"),IF(行业估值!$C$5="证监会行业",[1]!EM_S_INFO_INDUSTRY_CSRC1(E740,"1"),[1]!EM_S_INFO_INDUSTRY_EM2016(E740,"1"))))</f>
        <v>信息技术</v>
      </c>
      <c r="H740" s="34" t="str">
        <f>IF(E740="","",IF($H$1="上证50",[1]!EM_S_INFO_COMPINDEX(E740,"000016"),"")&amp;IF($H$1="上证180",[1]!EM_S_INFO_COMPINDEX(E740,"000010"),"")&amp;IF($H$1="沪深300",[1]!EM_S_INFO_COMPINDEX(E740,"000300"),"")&amp;IF(AND($H$1="上证A股",RIGHT(E740,2)="SH"),"是","")&amp;IF(AND($H$1="深证A股",RIGHT(E740,2)="SZ"),"是","")&amp;IF(AND($H$1="创业板",LEFT(E740,1)-3=0),"是","")&amp;IF(AND($H$1="全部A股",E740&lt;&gt;0),"是","")&amp;IF(AND($H$1="中小板",LEFT(E740,3)="002"),"是",""))</f>
        <v>是</v>
      </c>
      <c r="I740" s="46">
        <f ca="1">IF(E740="","",IF(OR([1]!EM_S_VAL_MV(E740,deadline)="",[1]!EM_S_VAL_MV(E740,deadline)="--",[1]!EM_S_VAL_MV(E740,deadline)="null"),0,[1]!EM_S_VAL_MV(E740,deadline)/100000000))</f>
        <v>189.56893704000001</v>
      </c>
      <c r="J740" s="46">
        <f ca="1">IF(E740="","",IF(RIGHT(LEFT($J$1,6),3)="TTM",[1]!EM_S_FA_PROFIT_TTM(E740,LEFT(RIGHT($J$1,11),10),1)/100000000,[1]!EM_S_STM07_IS(E740,61,LEFT(RIGHT($J$1,5),4)&amp;"-12-31",1)/100000000))</f>
        <v>3.0005087173000002</v>
      </c>
      <c r="K740" s="36">
        <f t="shared" ca="1" si="57"/>
        <v>63.178932274718775</v>
      </c>
      <c r="L740" s="46">
        <f ca="1">IF(E740="","",IF(ISERROR(IF(行业估值!$E$7="最新年报",[1]!EM_S_STM07_BS(E740,140,LEFT(RIGHT($L$1,5),4)&amp;"-12-31",1)/100000000,[1]!EM_S_STM07_BS(E740,140,LEFT(RIGHT($L$1,11),10),1)/100000000)),0,IF(行业估值!$E$7="最新年报",[1]!EM_S_STM07_BS(E740,140,LEFT(RIGHT($L$1,5),4)&amp;"-12-31",1)/100000000,[1]!EM_S_STM07_BS(E740,140,LEFT(RIGHT($L$1,11),10),1)/100000000)))</f>
        <v>44.036977858500002</v>
      </c>
      <c r="M740" s="36">
        <f t="shared" ca="1" si="58"/>
        <v>4.3047671810977706</v>
      </c>
      <c r="N740" s="37">
        <f ca="1">IF(E740="","",IF(ISERROR([1]!EM_S_EST_NETPROFIT(E740,行业估值!$E$6,deadline)/100000000),"-",[1]!EM_S_EST_NETPROFIT(E740,行业估值!$E$6,deadline)/100000000))</f>
        <v>3.8057521739130435</v>
      </c>
      <c r="O740" s="36">
        <f t="shared" ca="1" si="59"/>
        <v>49.811161730241295</v>
      </c>
      <c r="T740" s="64" t="s">
        <v>1539</v>
      </c>
      <c r="U740" s="64" t="s">
        <v>1540</v>
      </c>
    </row>
    <row r="741" spans="4:21">
      <c r="D741" s="45">
        <f>IF(AND(行业估值!$B$39=$G741,COUNTIF($G$2:$G$2552,$G741)&gt;=1),COUNTIF($G$2:G741,$G741),"")</f>
        <v>45</v>
      </c>
      <c r="E741" s="65" t="str">
        <f t="shared" si="55"/>
        <v>002282.SZ</v>
      </c>
      <c r="F741" s="65" t="str">
        <f t="shared" si="56"/>
        <v>博深股份</v>
      </c>
      <c r="G741" s="34" t="str">
        <f>IF(E741="","",IF(行业估值!$C$5="申万行业",[1]!EM_S_INFO_INDUSTRY_SW2014(E741,"1"),IF(行业估值!$C$5="证监会行业",[1]!EM_S_INFO_INDUSTRY_CSRC1(E741,"1"),[1]!EM_S_INFO_INDUSTRY_EM2016(E741,"1"))))</f>
        <v>机械设备</v>
      </c>
      <c r="H741" s="34" t="str">
        <f>IF(E741="","",IF($H$1="上证50",[1]!EM_S_INFO_COMPINDEX(E741,"000016"),"")&amp;IF($H$1="上证180",[1]!EM_S_INFO_COMPINDEX(E741,"000010"),"")&amp;IF($H$1="沪深300",[1]!EM_S_INFO_COMPINDEX(E741,"000300"),"")&amp;IF(AND($H$1="上证A股",RIGHT(E741,2)="SH"),"是","")&amp;IF(AND($H$1="深证A股",RIGHT(E741,2)="SZ"),"是","")&amp;IF(AND($H$1="创业板",LEFT(E741,1)-3=0),"是","")&amp;IF(AND($H$1="全部A股",E741&lt;&gt;0),"是","")&amp;IF(AND($H$1="中小板",LEFT(E741,3)="002"),"是",""))</f>
        <v>是</v>
      </c>
      <c r="I741" s="46">
        <f ca="1">IF(E741="","",IF(OR([1]!EM_S_VAL_MV(E741,deadline)="",[1]!EM_S_VAL_MV(E741,deadline)="--",[1]!EM_S_VAL_MV(E741,deadline)="null"),0,[1]!EM_S_VAL_MV(E741,deadline)/100000000))</f>
        <v>34.756437773400002</v>
      </c>
      <c r="J741" s="46">
        <f ca="1">IF(E741="","",IF(RIGHT(LEFT($J$1,6),3)="TTM",[1]!EM_S_FA_PROFIT_TTM(E741,LEFT(RIGHT($J$1,11),10),1)/100000000,[1]!EM_S_STM07_IS(E741,61,LEFT(RIGHT($J$1,5),4)&amp;"-12-31",1)/100000000))</f>
        <v>0.74827074379999992</v>
      </c>
      <c r="K741" s="36">
        <f t="shared" ca="1" si="57"/>
        <v>46.44901335697525</v>
      </c>
      <c r="L741" s="46">
        <f ca="1">IF(E741="","",IF(ISERROR(IF(行业估值!$E$7="最新年报",[1]!EM_S_STM07_BS(E741,140,LEFT(RIGHT($L$1,5),4)&amp;"-12-31",1)/100000000,[1]!EM_S_STM07_BS(E741,140,LEFT(RIGHT($L$1,11),10),1)/100000000)),0,IF(行业估值!$E$7="最新年报",[1]!EM_S_STM07_BS(E741,140,LEFT(RIGHT($L$1,5),4)&amp;"-12-31",1)/100000000,[1]!EM_S_STM07_BS(E741,140,LEFT(RIGHT($L$1,11),10),1)/100000000)))</f>
        <v>22.078996940500002</v>
      </c>
      <c r="M741" s="36">
        <f t="shared" ca="1" si="58"/>
        <v>1.5741855423533977</v>
      </c>
      <c r="N741" s="37" t="str">
        <f ca="1">IF(E741="","",IF(ISERROR([1]!EM_S_EST_NETPROFIT(E741,行业估值!$E$6,deadline)/100000000),"-",[1]!EM_S_EST_NETPROFIT(E741,行业估值!$E$6,deadline)/100000000))</f>
        <v>-</v>
      </c>
      <c r="O741" s="36" t="str">
        <f t="shared" ca="1" si="59"/>
        <v>-</v>
      </c>
      <c r="T741" s="64" t="s">
        <v>7219</v>
      </c>
      <c r="U741" s="64" t="s">
        <v>1541</v>
      </c>
    </row>
    <row r="742" spans="4:21">
      <c r="D742" s="45" t="str">
        <f>IF(AND(行业估值!$B$39=$G742,COUNTIF($G$2:$G$2552,$G742)&gt;=1),COUNTIF($G$2:G742,$G742),"")</f>
        <v/>
      </c>
      <c r="E742" s="65" t="str">
        <f t="shared" si="55"/>
        <v>002283.SZ</v>
      </c>
      <c r="F742" s="65" t="str">
        <f t="shared" si="56"/>
        <v>天润曲轴</v>
      </c>
      <c r="G742" s="34" t="str">
        <f>IF(E742="","",IF(行业估值!$C$5="申万行业",[1]!EM_S_INFO_INDUSTRY_SW2014(E742,"1"),IF(行业估值!$C$5="证监会行业",[1]!EM_S_INFO_INDUSTRY_CSRC1(E742,"1"),[1]!EM_S_INFO_INDUSTRY_EM2016(E742,"1"))))</f>
        <v>交运设备</v>
      </c>
      <c r="H742" s="34" t="str">
        <f>IF(E742="","",IF($H$1="上证50",[1]!EM_S_INFO_COMPINDEX(E742,"000016"),"")&amp;IF($H$1="上证180",[1]!EM_S_INFO_COMPINDEX(E742,"000010"),"")&amp;IF($H$1="沪深300",[1]!EM_S_INFO_COMPINDEX(E742,"000300"),"")&amp;IF(AND($H$1="上证A股",RIGHT(E742,2)="SH"),"是","")&amp;IF(AND($H$1="深证A股",RIGHT(E742,2)="SZ"),"是","")&amp;IF(AND($H$1="创业板",LEFT(E742,1)-3=0),"是","")&amp;IF(AND($H$1="全部A股",E742&lt;&gt;0),"是","")&amp;IF(AND($H$1="中小板",LEFT(E742,3)="002"),"是",""))</f>
        <v>是</v>
      </c>
      <c r="I742" s="46">
        <f ca="1">IF(E742="","",IF(OR([1]!EM_S_VAL_MV(E742,deadline)="",[1]!EM_S_VAL_MV(E742,deadline)="--",[1]!EM_S_VAL_MV(E742,deadline)="null"),0,[1]!EM_S_VAL_MV(E742,deadline)/100000000))</f>
        <v>40.253677014600001</v>
      </c>
      <c r="J742" s="46">
        <f ca="1">IF(E742="","",IF(RIGHT(LEFT($J$1,6),3)="TTM",[1]!EM_S_FA_PROFIT_TTM(E742,LEFT(RIGHT($J$1,11),10),1)/100000000,[1]!EM_S_STM07_IS(E742,61,LEFT(RIGHT($J$1,5),4)&amp;"-12-31",1)/100000000))</f>
        <v>3.6227930891000004</v>
      </c>
      <c r="K742" s="36">
        <f t="shared" ca="1" si="57"/>
        <v>11.111227173230613</v>
      </c>
      <c r="L742" s="46">
        <f ca="1">IF(E742="","",IF(ISERROR(IF(行业估值!$E$7="最新年报",[1]!EM_S_STM07_BS(E742,140,LEFT(RIGHT($L$1,5),4)&amp;"-12-31",1)/100000000,[1]!EM_S_STM07_BS(E742,140,LEFT(RIGHT($L$1,11),10),1)/100000000)),0,IF(行业估值!$E$7="最新年报",[1]!EM_S_STM07_BS(E742,140,LEFT(RIGHT($L$1,5),4)&amp;"-12-31",1)/100000000,[1]!EM_S_STM07_BS(E742,140,LEFT(RIGHT($L$1,11),10),1)/100000000)))</f>
        <v>44.639134054499998</v>
      </c>
      <c r="M742" s="36">
        <f t="shared" ca="1" si="58"/>
        <v>0.90175756916463068</v>
      </c>
      <c r="N742" s="37" t="str">
        <f ca="1">IF(E742="","",IF(ISERROR([1]!EM_S_EST_NETPROFIT(E742,行业估值!$E$6,deadline)/100000000),"-",[1]!EM_S_EST_NETPROFIT(E742,行业估值!$E$6,deadline)/100000000))</f>
        <v>-</v>
      </c>
      <c r="O742" s="36" t="str">
        <f t="shared" ca="1" si="59"/>
        <v>-</v>
      </c>
      <c r="T742" s="64" t="s">
        <v>1542</v>
      </c>
      <c r="U742" s="64" t="s">
        <v>1543</v>
      </c>
    </row>
    <row r="743" spans="4:21">
      <c r="D743" s="45" t="str">
        <f>IF(AND(行业估值!$B$39=$G743,COUNTIF($G$2:$G$2552,$G743)&gt;=1),COUNTIF($G$2:G743,$G743),"")</f>
        <v/>
      </c>
      <c r="E743" s="65" t="str">
        <f t="shared" si="55"/>
        <v>002284.SZ</v>
      </c>
      <c r="F743" s="65" t="str">
        <f t="shared" si="56"/>
        <v>亚太股份</v>
      </c>
      <c r="G743" s="34" t="str">
        <f>IF(E743="","",IF(行业估值!$C$5="申万行业",[1]!EM_S_INFO_INDUSTRY_SW2014(E743,"1"),IF(行业估值!$C$5="证监会行业",[1]!EM_S_INFO_INDUSTRY_CSRC1(E743,"1"),[1]!EM_S_INFO_INDUSTRY_EM2016(E743,"1"))))</f>
        <v>交运设备</v>
      </c>
      <c r="H743" s="34" t="str">
        <f>IF(E743="","",IF($H$1="上证50",[1]!EM_S_INFO_COMPINDEX(E743,"000016"),"")&amp;IF($H$1="上证180",[1]!EM_S_INFO_COMPINDEX(E743,"000010"),"")&amp;IF($H$1="沪深300",[1]!EM_S_INFO_COMPINDEX(E743,"000300"),"")&amp;IF(AND($H$1="上证A股",RIGHT(E743,2)="SH"),"是","")&amp;IF(AND($H$1="深证A股",RIGHT(E743,2)="SZ"),"是","")&amp;IF(AND($H$1="创业板",LEFT(E743,1)-3=0),"是","")&amp;IF(AND($H$1="全部A股",E743&lt;&gt;0),"是","")&amp;IF(AND($H$1="中小板",LEFT(E743,3)="002"),"是",""))</f>
        <v>是</v>
      </c>
      <c r="I743" s="46">
        <f ca="1">IF(E743="","",IF(OR([1]!EM_S_VAL_MV(E743,deadline)="",[1]!EM_S_VAL_MV(E743,deadline)="--",[1]!EM_S_VAL_MV(E743,deadline)="null"),0,[1]!EM_S_VAL_MV(E743,deadline)/100000000))</f>
        <v>33.7822310942</v>
      </c>
      <c r="J743" s="46">
        <f ca="1">IF(E743="","",IF(RIGHT(LEFT($J$1,6),3)="TTM",[1]!EM_S_FA_PROFIT_TTM(E743,LEFT(RIGHT($J$1,11),10),1)/100000000,[1]!EM_S_STM07_IS(E743,61,LEFT(RIGHT($J$1,5),4)&amp;"-12-31",1)/100000000))</f>
        <v>-0.99241085530000006</v>
      </c>
      <c r="K743" s="36">
        <f t="shared" ca="1" si="57"/>
        <v>-34.040569904878588</v>
      </c>
      <c r="L743" s="46">
        <f ca="1">IF(E743="","",IF(ISERROR(IF(行业估值!$E$7="最新年报",[1]!EM_S_STM07_BS(E743,140,LEFT(RIGHT($L$1,5),4)&amp;"-12-31",1)/100000000,[1]!EM_S_STM07_BS(E743,140,LEFT(RIGHT($L$1,11),10),1)/100000000)),0,IF(行业估值!$E$7="最新年报",[1]!EM_S_STM07_BS(E743,140,LEFT(RIGHT($L$1,5),4)&amp;"-12-31",1)/100000000,[1]!EM_S_STM07_BS(E743,140,LEFT(RIGHT($L$1,11),10),1)/100000000)))</f>
        <v>27.133613135400001</v>
      </c>
      <c r="M743" s="36">
        <f t="shared" ca="1" si="58"/>
        <v>1.2450325331028564</v>
      </c>
      <c r="N743" s="37" t="str">
        <f ca="1">IF(E743="","",IF(ISERROR([1]!EM_S_EST_NETPROFIT(E743,行业估值!$E$6,deadline)/100000000),"-",[1]!EM_S_EST_NETPROFIT(E743,行业估值!$E$6,deadline)/100000000))</f>
        <v>-</v>
      </c>
      <c r="O743" s="36" t="str">
        <f t="shared" ca="1" si="59"/>
        <v>-</v>
      </c>
      <c r="T743" s="64" t="s">
        <v>1544</v>
      </c>
      <c r="U743" s="64" t="s">
        <v>1545</v>
      </c>
    </row>
    <row r="744" spans="4:21">
      <c r="D744" s="45" t="str">
        <f>IF(AND(行业估值!$B$39=$G744,COUNTIF($G$2:$G$2552,$G744)&gt;=1),COUNTIF($G$2:G744,$G744),"")</f>
        <v/>
      </c>
      <c r="E744" s="65" t="str">
        <f t="shared" si="55"/>
        <v>002285.SZ</v>
      </c>
      <c r="F744" s="65" t="str">
        <f t="shared" si="56"/>
        <v>世联行</v>
      </c>
      <c r="G744" s="34" t="str">
        <f>IF(E744="","",IF(行业估值!$C$5="申万行业",[1]!EM_S_INFO_INDUSTRY_SW2014(E744,"1"),IF(行业估值!$C$5="证监会行业",[1]!EM_S_INFO_INDUSTRY_CSRC1(E744,"1"),[1]!EM_S_INFO_INDUSTRY_EM2016(E744,"1"))))</f>
        <v>房地产</v>
      </c>
      <c r="H744" s="34" t="str">
        <f>IF(E744="","",IF($H$1="上证50",[1]!EM_S_INFO_COMPINDEX(E744,"000016"),"")&amp;IF($H$1="上证180",[1]!EM_S_INFO_COMPINDEX(E744,"000010"),"")&amp;IF($H$1="沪深300",[1]!EM_S_INFO_COMPINDEX(E744,"000300"),"")&amp;IF(AND($H$1="上证A股",RIGHT(E744,2)="SH"),"是","")&amp;IF(AND($H$1="深证A股",RIGHT(E744,2)="SZ"),"是","")&amp;IF(AND($H$1="创业板",LEFT(E744,1)-3=0),"是","")&amp;IF(AND($H$1="全部A股",E744&lt;&gt;0),"是","")&amp;IF(AND($H$1="中小板",LEFT(E744,3)="002"),"是",""))</f>
        <v>是</v>
      </c>
      <c r="I744" s="46">
        <f ca="1">IF(E744="","",IF(OR([1]!EM_S_VAL_MV(E744,deadline)="",[1]!EM_S_VAL_MV(E744,deadline)="--",[1]!EM_S_VAL_MV(E744,deadline)="null"),0,[1]!EM_S_VAL_MV(E744,deadline)/100000000))</f>
        <v>65.375071104</v>
      </c>
      <c r="J744" s="46">
        <f ca="1">IF(E744="","",IF(RIGHT(LEFT($J$1,6),3)="TTM",[1]!EM_S_FA_PROFIT_TTM(E744,LEFT(RIGHT($J$1,11),10),1)/100000000,[1]!EM_S_STM07_IS(E744,61,LEFT(RIGHT($J$1,5),4)&amp;"-12-31",1)/100000000))</f>
        <v>1.2485293897</v>
      </c>
      <c r="K744" s="36">
        <f t="shared" ca="1" si="57"/>
        <v>52.361659760134678</v>
      </c>
      <c r="L744" s="46">
        <f ca="1">IF(E744="","",IF(ISERROR(IF(行业估值!$E$7="最新年报",[1]!EM_S_STM07_BS(E744,140,LEFT(RIGHT($L$1,5),4)&amp;"-12-31",1)/100000000,[1]!EM_S_STM07_BS(E744,140,LEFT(RIGHT($L$1,11),10),1)/100000000)),0,IF(行业估值!$E$7="最新年报",[1]!EM_S_STM07_BS(E744,140,LEFT(RIGHT($L$1,5),4)&amp;"-12-31",1)/100000000,[1]!EM_S_STM07_BS(E744,140,LEFT(RIGHT($L$1,11),10),1)/100000000)))</f>
        <v>53.520487328199998</v>
      </c>
      <c r="M744" s="36">
        <f t="shared" ca="1" si="58"/>
        <v>1.221496185247809</v>
      </c>
      <c r="N744" s="37">
        <f ca="1">IF(E744="","",IF(ISERROR([1]!EM_S_EST_NETPROFIT(E744,行业估值!$E$6,deadline)/100000000),"-",[1]!EM_S_EST_NETPROFIT(E744,行业估值!$E$6,deadline)/100000000))</f>
        <v>3.7</v>
      </c>
      <c r="O744" s="36">
        <f t="shared" ca="1" si="59"/>
        <v>17.668938136216216</v>
      </c>
      <c r="T744" s="64" t="s">
        <v>1546</v>
      </c>
      <c r="U744" s="64" t="s">
        <v>1547</v>
      </c>
    </row>
    <row r="745" spans="4:21">
      <c r="D745" s="45" t="str">
        <f>IF(AND(行业估值!$B$39=$G745,COUNTIF($G$2:$G$2552,$G745)&gt;=1),COUNTIF($G$2:G745,$G745),"")</f>
        <v/>
      </c>
      <c r="E745" s="65" t="str">
        <f t="shared" si="55"/>
        <v>002286.SZ</v>
      </c>
      <c r="F745" s="65" t="str">
        <f t="shared" si="56"/>
        <v>保龄宝</v>
      </c>
      <c r="G745" s="34" t="str">
        <f>IF(E745="","",IF(行业估值!$C$5="申万行业",[1]!EM_S_INFO_INDUSTRY_SW2014(E745,"1"),IF(行业估值!$C$5="证监会行业",[1]!EM_S_INFO_INDUSTRY_CSRC1(E745,"1"),[1]!EM_S_INFO_INDUSTRY_EM2016(E745,"1"))))</f>
        <v>农林牧渔</v>
      </c>
      <c r="H745" s="34" t="str">
        <f>IF(E745="","",IF($H$1="上证50",[1]!EM_S_INFO_COMPINDEX(E745,"000016"),"")&amp;IF($H$1="上证180",[1]!EM_S_INFO_COMPINDEX(E745,"000010"),"")&amp;IF($H$1="沪深300",[1]!EM_S_INFO_COMPINDEX(E745,"000300"),"")&amp;IF(AND($H$1="上证A股",RIGHT(E745,2)="SH"),"是","")&amp;IF(AND($H$1="深证A股",RIGHT(E745,2)="SZ"),"是","")&amp;IF(AND($H$1="创业板",LEFT(E745,1)-3=0),"是","")&amp;IF(AND($H$1="全部A股",E745&lt;&gt;0),"是","")&amp;IF(AND($H$1="中小板",LEFT(E745,3)="002"),"是",""))</f>
        <v>是</v>
      </c>
      <c r="I745" s="46">
        <f ca="1">IF(E745="","",IF(OR([1]!EM_S_VAL_MV(E745,deadline)="",[1]!EM_S_VAL_MV(E745,deadline)="--",[1]!EM_S_VAL_MV(E745,deadline)="null"),0,[1]!EM_S_VAL_MV(E745,deadline)/100000000))</f>
        <v>20.493708000000002</v>
      </c>
      <c r="J745" s="46">
        <f ca="1">IF(E745="","",IF(RIGHT(LEFT($J$1,6),3)="TTM",[1]!EM_S_FA_PROFIT_TTM(E745,LEFT(RIGHT($J$1,11),10),1)/100000000,[1]!EM_S_STM07_IS(E745,61,LEFT(RIGHT($J$1,5),4)&amp;"-12-31",1)/100000000))</f>
        <v>0.38907009469999998</v>
      </c>
      <c r="K745" s="36">
        <f t="shared" ca="1" si="57"/>
        <v>52.673562628353821</v>
      </c>
      <c r="L745" s="46">
        <f ca="1">IF(E745="","",IF(ISERROR(IF(行业估值!$E$7="最新年报",[1]!EM_S_STM07_BS(E745,140,LEFT(RIGHT($L$1,5),4)&amp;"-12-31",1)/100000000,[1]!EM_S_STM07_BS(E745,140,LEFT(RIGHT($L$1,11),10),1)/100000000)),0,IF(行业估值!$E$7="最新年报",[1]!EM_S_STM07_BS(E745,140,LEFT(RIGHT($L$1,5),4)&amp;"-12-31",1)/100000000,[1]!EM_S_STM07_BS(E745,140,LEFT(RIGHT($L$1,11),10),1)/100000000)))</f>
        <v>15.7254588632</v>
      </c>
      <c r="M745" s="36">
        <f t="shared" ca="1" si="58"/>
        <v>1.3032184420359549</v>
      </c>
      <c r="N745" s="37" t="str">
        <f ca="1">IF(E745="","",IF(ISERROR([1]!EM_S_EST_NETPROFIT(E745,行业估值!$E$6,deadline)/100000000),"-",[1]!EM_S_EST_NETPROFIT(E745,行业估值!$E$6,deadline)/100000000))</f>
        <v>-</v>
      </c>
      <c r="O745" s="36" t="str">
        <f t="shared" ca="1" si="59"/>
        <v>-</v>
      </c>
      <c r="T745" s="64" t="s">
        <v>1548</v>
      </c>
      <c r="U745" s="64" t="s">
        <v>1549</v>
      </c>
    </row>
    <row r="746" spans="4:21">
      <c r="D746" s="45" t="str">
        <f>IF(AND(行业估值!$B$39=$G746,COUNTIF($G$2:$G$2552,$G746)&gt;=1),COUNTIF($G$2:G746,$G746),"")</f>
        <v/>
      </c>
      <c r="E746" s="65" t="str">
        <f t="shared" si="55"/>
        <v>002287.SZ</v>
      </c>
      <c r="F746" s="65" t="str">
        <f t="shared" si="56"/>
        <v>奇正藏药</v>
      </c>
      <c r="G746" s="34" t="str">
        <f>IF(E746="","",IF(行业估值!$C$5="申万行业",[1]!EM_S_INFO_INDUSTRY_SW2014(E746,"1"),IF(行业估值!$C$5="证监会行业",[1]!EM_S_INFO_INDUSTRY_CSRC1(E746,"1"),[1]!EM_S_INFO_INDUSTRY_EM2016(E746,"1"))))</f>
        <v>医药生物</v>
      </c>
      <c r="H746" s="34" t="str">
        <f>IF(E746="","",IF($H$1="上证50",[1]!EM_S_INFO_COMPINDEX(E746,"000016"),"")&amp;IF($H$1="上证180",[1]!EM_S_INFO_COMPINDEX(E746,"000010"),"")&amp;IF($H$1="沪深300",[1]!EM_S_INFO_COMPINDEX(E746,"000300"),"")&amp;IF(AND($H$1="上证A股",RIGHT(E746,2)="SH"),"是","")&amp;IF(AND($H$1="深证A股",RIGHT(E746,2)="SZ"),"是","")&amp;IF(AND($H$1="创业板",LEFT(E746,1)-3=0),"是","")&amp;IF(AND($H$1="全部A股",E746&lt;&gt;0),"是","")&amp;IF(AND($H$1="中小板",LEFT(E746,3)="002"),"是",""))</f>
        <v>是</v>
      </c>
      <c r="I746" s="46">
        <f ca="1">IF(E746="","",IF(OR([1]!EM_S_VAL_MV(E746,deadline)="",[1]!EM_S_VAL_MV(E746,deadline)="--",[1]!EM_S_VAL_MV(E746,deadline)="null"),0,[1]!EM_S_VAL_MV(E746,deadline)/100000000))</f>
        <v>111.38472068790001</v>
      </c>
      <c r="J746" s="46">
        <f ca="1">IF(E746="","",IF(RIGHT(LEFT($J$1,6),3)="TTM",[1]!EM_S_FA_PROFIT_TTM(E746,LEFT(RIGHT($J$1,11),10),1)/100000000,[1]!EM_S_STM07_IS(E746,61,LEFT(RIGHT($J$1,5),4)&amp;"-12-31",1)/100000000))</f>
        <v>3.4704552182999997</v>
      </c>
      <c r="K746" s="36">
        <f t="shared" ca="1" si="57"/>
        <v>32.095132679009687</v>
      </c>
      <c r="L746" s="46">
        <f ca="1">IF(E746="","",IF(ISERROR(IF(行业估值!$E$7="最新年报",[1]!EM_S_STM07_BS(E746,140,LEFT(RIGHT($L$1,5),4)&amp;"-12-31",1)/100000000,[1]!EM_S_STM07_BS(E746,140,LEFT(RIGHT($L$1,11),10),1)/100000000)),0,IF(行业估值!$E$7="最新年报",[1]!EM_S_STM07_BS(E746,140,LEFT(RIGHT($L$1,5),4)&amp;"-12-31",1)/100000000,[1]!EM_S_STM07_BS(E746,140,LEFT(RIGHT($L$1,11),10),1)/100000000)))</f>
        <v>21.518277273800003</v>
      </c>
      <c r="M746" s="36">
        <f t="shared" ca="1" si="58"/>
        <v>5.1762842940739802</v>
      </c>
      <c r="N746" s="37">
        <f ca="1">IF(E746="","",IF(ISERROR([1]!EM_S_EST_NETPROFIT(E746,行业估值!$E$6,deadline)/100000000),"-",[1]!EM_S_EST_NETPROFIT(E746,行业估值!$E$6,deadline)/100000000))</f>
        <v>3.88</v>
      </c>
      <c r="O746" s="36">
        <f t="shared" ca="1" si="59"/>
        <v>28.707402239149488</v>
      </c>
      <c r="T746" s="64" t="s">
        <v>1550</v>
      </c>
      <c r="U746" s="64" t="s">
        <v>1551</v>
      </c>
    </row>
    <row r="747" spans="4:21">
      <c r="D747" s="45" t="str">
        <f>IF(AND(行业估值!$B$39=$G747,COUNTIF($G$2:$G$2552,$G747)&gt;=1),COUNTIF($G$2:G747,$G747),"")</f>
        <v/>
      </c>
      <c r="E747" s="65" t="str">
        <f t="shared" si="55"/>
        <v>002288.SZ</v>
      </c>
      <c r="F747" s="65" t="str">
        <f t="shared" si="56"/>
        <v>超华科技</v>
      </c>
      <c r="G747" s="34" t="str">
        <f>IF(E747="","",IF(行业估值!$C$5="申万行业",[1]!EM_S_INFO_INDUSTRY_SW2014(E747,"1"),IF(行业估值!$C$5="证监会行业",[1]!EM_S_INFO_INDUSTRY_CSRC1(E747,"1"),[1]!EM_S_INFO_INDUSTRY_EM2016(E747,"1"))))</f>
        <v>电子设备</v>
      </c>
      <c r="H747" s="34" t="str">
        <f>IF(E747="","",IF($H$1="上证50",[1]!EM_S_INFO_COMPINDEX(E747,"000016"),"")&amp;IF($H$1="上证180",[1]!EM_S_INFO_COMPINDEX(E747,"000010"),"")&amp;IF($H$1="沪深300",[1]!EM_S_INFO_COMPINDEX(E747,"000300"),"")&amp;IF(AND($H$1="上证A股",RIGHT(E747,2)="SH"),"是","")&amp;IF(AND($H$1="深证A股",RIGHT(E747,2)="SZ"),"是","")&amp;IF(AND($H$1="创业板",LEFT(E747,1)-3=0),"是","")&amp;IF(AND($H$1="全部A股",E747&lt;&gt;0),"是","")&amp;IF(AND($H$1="中小板",LEFT(E747,3)="002"),"是",""))</f>
        <v>是</v>
      </c>
      <c r="I747" s="46">
        <f ca="1">IF(E747="","",IF(OR([1]!EM_S_VAL_MV(E747,deadline)="",[1]!EM_S_VAL_MV(E747,deadline)="--",[1]!EM_S_VAL_MV(E747,deadline)="null"),0,[1]!EM_S_VAL_MV(E747,deadline)/100000000))</f>
        <v>40.619667238399998</v>
      </c>
      <c r="J747" s="46">
        <f ca="1">IF(E747="","",IF(RIGHT(LEFT($J$1,6),3)="TTM",[1]!EM_S_FA_PROFIT_TTM(E747,LEFT(RIGHT($J$1,11),10),1)/100000000,[1]!EM_S_STM07_IS(E747,61,LEFT(RIGHT($J$1,5),4)&amp;"-12-31",1)/100000000))</f>
        <v>0.1891865684</v>
      </c>
      <c r="K747" s="36">
        <f t="shared" ca="1" si="57"/>
        <v>214.70692968285795</v>
      </c>
      <c r="L747" s="46">
        <f ca="1">IF(E747="","",IF(ISERROR(IF(行业估值!$E$7="最新年报",[1]!EM_S_STM07_BS(E747,140,LEFT(RIGHT($L$1,5),4)&amp;"-12-31",1)/100000000,[1]!EM_S_STM07_BS(E747,140,LEFT(RIGHT($L$1,11),10),1)/100000000)),0,IF(行业估值!$E$7="最新年报",[1]!EM_S_STM07_BS(E747,140,LEFT(RIGHT($L$1,5),4)&amp;"-12-31",1)/100000000,[1]!EM_S_STM07_BS(E747,140,LEFT(RIGHT($L$1,11),10),1)/100000000)))</f>
        <v>15.784922674800001</v>
      </c>
      <c r="M747" s="36">
        <f t="shared" ca="1" si="58"/>
        <v>2.5733206348389452</v>
      </c>
      <c r="N747" s="37">
        <f ca="1">IF(E747="","",IF(ISERROR([1]!EM_S_EST_NETPROFIT(E747,行业估值!$E$6,deadline)/100000000),"-",[1]!EM_S_EST_NETPROFIT(E747,行业估值!$E$6,deadline)/100000000))</f>
        <v>0.66100000000000003</v>
      </c>
      <c r="O747" s="36">
        <f t="shared" ca="1" si="59"/>
        <v>61.451841510438726</v>
      </c>
      <c r="T747" s="64" t="s">
        <v>1552</v>
      </c>
      <c r="U747" s="64" t="s">
        <v>1553</v>
      </c>
    </row>
    <row r="748" spans="4:21">
      <c r="D748" s="45" t="str">
        <f>IF(AND(行业估值!$B$39=$G748,COUNTIF($G$2:$G$2552,$G748)&gt;=1),COUNTIF($G$2:G748,$G748),"")</f>
        <v/>
      </c>
      <c r="E748" s="65" t="str">
        <f t="shared" si="55"/>
        <v>002289.SZ</v>
      </c>
      <c r="F748" s="65" t="str">
        <f t="shared" si="56"/>
        <v>*ST宇顺</v>
      </c>
      <c r="G748" s="34" t="str">
        <f>IF(E748="","",IF(行业估值!$C$5="申万行业",[1]!EM_S_INFO_INDUSTRY_SW2014(E748,"1"),IF(行业估值!$C$5="证监会行业",[1]!EM_S_INFO_INDUSTRY_CSRC1(E748,"1"),[1]!EM_S_INFO_INDUSTRY_EM2016(E748,"1"))))</f>
        <v>电子设备</v>
      </c>
      <c r="H748" s="34" t="str">
        <f>IF(E748="","",IF($H$1="上证50",[1]!EM_S_INFO_COMPINDEX(E748,"000016"),"")&amp;IF($H$1="上证180",[1]!EM_S_INFO_COMPINDEX(E748,"000010"),"")&amp;IF($H$1="沪深300",[1]!EM_S_INFO_COMPINDEX(E748,"000300"),"")&amp;IF(AND($H$1="上证A股",RIGHT(E748,2)="SH"),"是","")&amp;IF(AND($H$1="深证A股",RIGHT(E748,2)="SZ"),"是","")&amp;IF(AND($H$1="创业板",LEFT(E748,1)-3=0),"是","")&amp;IF(AND($H$1="全部A股",E748&lt;&gt;0),"是","")&amp;IF(AND($H$1="中小板",LEFT(E748,3)="002"),"是",""))</f>
        <v>是</v>
      </c>
      <c r="I748" s="46">
        <f ca="1">IF(E748="","",IF(OR([1]!EM_S_VAL_MV(E748,deadline)="",[1]!EM_S_VAL_MV(E748,deadline)="--",[1]!EM_S_VAL_MV(E748,deadline)="null"),0,[1]!EM_S_VAL_MV(E748,deadline)/100000000))</f>
        <v>19.085279217300002</v>
      </c>
      <c r="J748" s="46">
        <f ca="1">IF(E748="","",IF(RIGHT(LEFT($J$1,6),3)="TTM",[1]!EM_S_FA_PROFIT_TTM(E748,LEFT(RIGHT($J$1,11),10),1)/100000000,[1]!EM_S_STM07_IS(E748,61,LEFT(RIGHT($J$1,5),4)&amp;"-12-31",1)/100000000))</f>
        <v>-1.3800335861000002</v>
      </c>
      <c r="K748" s="36">
        <f t="shared" ca="1" si="57"/>
        <v>-13.829575895493489</v>
      </c>
      <c r="L748" s="46">
        <f ca="1">IF(E748="","",IF(ISERROR(IF(行业估值!$E$7="最新年报",[1]!EM_S_STM07_BS(E748,140,LEFT(RIGHT($L$1,5),4)&amp;"-12-31",1)/100000000,[1]!EM_S_STM07_BS(E748,140,LEFT(RIGHT($L$1,11),10),1)/100000000)),0,IF(行业估值!$E$7="最新年报",[1]!EM_S_STM07_BS(E748,140,LEFT(RIGHT($L$1,5),4)&amp;"-12-31",1)/100000000,[1]!EM_S_STM07_BS(E748,140,LEFT(RIGHT($L$1,11),10),1)/100000000)))</f>
        <v>2.6567517942999999</v>
      </c>
      <c r="M748" s="36">
        <f t="shared" ca="1" si="58"/>
        <v>7.1836892171286122</v>
      </c>
      <c r="N748" s="37" t="str">
        <f ca="1">IF(E748="","",IF(ISERROR([1]!EM_S_EST_NETPROFIT(E748,行业估值!$E$6,deadline)/100000000),"-",[1]!EM_S_EST_NETPROFIT(E748,行业估值!$E$6,deadline)/100000000))</f>
        <v>-</v>
      </c>
      <c r="O748" s="36" t="str">
        <f t="shared" ca="1" si="59"/>
        <v>-</v>
      </c>
      <c r="T748" s="64" t="s">
        <v>7220</v>
      </c>
      <c r="U748" s="64" t="s">
        <v>1554</v>
      </c>
    </row>
    <row r="749" spans="4:21">
      <c r="D749" s="45" t="str">
        <f>IF(AND(行业估值!$B$39=$G749,COUNTIF($G$2:$G$2552,$G749)&gt;=1),COUNTIF($G$2:G749,$G749),"")</f>
        <v/>
      </c>
      <c r="E749" s="65" t="str">
        <f t="shared" si="55"/>
        <v>002290.SZ</v>
      </c>
      <c r="F749" s="65" t="str">
        <f t="shared" si="56"/>
        <v>*ST中科</v>
      </c>
      <c r="G749" s="34" t="str">
        <f>IF(E749="","",IF(行业估值!$C$5="申万行业",[1]!EM_S_INFO_INDUSTRY_SW2014(E749,"1"),IF(行业估值!$C$5="证监会行业",[1]!EM_S_INFO_INDUSTRY_CSRC1(E749,"1"),[1]!EM_S_INFO_INDUSTRY_EM2016(E749,"1"))))</f>
        <v>家电</v>
      </c>
      <c r="H749" s="34" t="str">
        <f>IF(E749="","",IF($H$1="上证50",[1]!EM_S_INFO_COMPINDEX(E749,"000016"),"")&amp;IF($H$1="上证180",[1]!EM_S_INFO_COMPINDEX(E749,"000010"),"")&amp;IF($H$1="沪深300",[1]!EM_S_INFO_COMPINDEX(E749,"000300"),"")&amp;IF(AND($H$1="上证A股",RIGHT(E749,2)="SH"),"是","")&amp;IF(AND($H$1="深证A股",RIGHT(E749,2)="SZ"),"是","")&amp;IF(AND($H$1="创业板",LEFT(E749,1)-3=0),"是","")&amp;IF(AND($H$1="全部A股",E749&lt;&gt;0),"是","")&amp;IF(AND($H$1="中小板",LEFT(E749,3)="002"),"是",""))</f>
        <v>是</v>
      </c>
      <c r="I749" s="46">
        <f ca="1">IF(E749="","",IF(OR([1]!EM_S_VAL_MV(E749,deadline)="",[1]!EM_S_VAL_MV(E749,deadline)="--",[1]!EM_S_VAL_MV(E749,deadline)="null"),0,[1]!EM_S_VAL_MV(E749,deadline)/100000000))</f>
        <v>11.334665810999999</v>
      </c>
      <c r="J749" s="46">
        <f ca="1">IF(E749="","",IF(RIGHT(LEFT($J$1,6),3)="TTM",[1]!EM_S_FA_PROFIT_TTM(E749,LEFT(RIGHT($J$1,11),10),1)/100000000,[1]!EM_S_STM07_IS(E749,61,LEFT(RIGHT($J$1,5),4)&amp;"-12-31",1)/100000000))</f>
        <v>-3.6978571239999996</v>
      </c>
      <c r="K749" s="36">
        <f t="shared" ca="1" si="57"/>
        <v>-3.0651984192237278</v>
      </c>
      <c r="L749" s="46">
        <f ca="1">IF(E749="","",IF(ISERROR(IF(行业估值!$E$7="最新年报",[1]!EM_S_STM07_BS(E749,140,LEFT(RIGHT($L$1,5),4)&amp;"-12-31",1)/100000000,[1]!EM_S_STM07_BS(E749,140,LEFT(RIGHT($L$1,11),10),1)/100000000)),0,IF(行业估值!$E$7="最新年报",[1]!EM_S_STM07_BS(E749,140,LEFT(RIGHT($L$1,5),4)&amp;"-12-31",1)/100000000,[1]!EM_S_STM07_BS(E749,140,LEFT(RIGHT($L$1,11),10),1)/100000000)))</f>
        <v>8.8716734536999997</v>
      </c>
      <c r="M749" s="36">
        <f t="shared" ca="1" si="58"/>
        <v>1.2776243253489892</v>
      </c>
      <c r="N749" s="37" t="str">
        <f ca="1">IF(E749="","",IF(ISERROR([1]!EM_S_EST_NETPROFIT(E749,行业估值!$E$6,deadline)/100000000),"-",[1]!EM_S_EST_NETPROFIT(E749,行业估值!$E$6,deadline)/100000000))</f>
        <v>-</v>
      </c>
      <c r="O749" s="36" t="str">
        <f t="shared" ca="1" si="59"/>
        <v>-</v>
      </c>
      <c r="T749" s="64" t="s">
        <v>7221</v>
      </c>
      <c r="U749" s="64" t="s">
        <v>1555</v>
      </c>
    </row>
    <row r="750" spans="4:21">
      <c r="D750" s="45" t="str">
        <f>IF(AND(行业估值!$B$39=$G750,COUNTIF($G$2:$G$2552,$G750)&gt;=1),COUNTIF($G$2:G750,$G750),"")</f>
        <v/>
      </c>
      <c r="E750" s="65" t="str">
        <f t="shared" si="55"/>
        <v>002291.SZ</v>
      </c>
      <c r="F750" s="65" t="str">
        <f t="shared" si="56"/>
        <v>星期六</v>
      </c>
      <c r="G750" s="34" t="str">
        <f>IF(E750="","",IF(行业估值!$C$5="申万行业",[1]!EM_S_INFO_INDUSTRY_SW2014(E750,"1"),IF(行业估值!$C$5="证监会行业",[1]!EM_S_INFO_INDUSTRY_CSRC1(E750,"1"),[1]!EM_S_INFO_INDUSTRY_EM2016(E750,"1"))))</f>
        <v>纺织服装</v>
      </c>
      <c r="H750" s="34" t="str">
        <f>IF(E750="","",IF($H$1="上证50",[1]!EM_S_INFO_COMPINDEX(E750,"000016"),"")&amp;IF($H$1="上证180",[1]!EM_S_INFO_COMPINDEX(E750,"000010"),"")&amp;IF($H$1="沪深300",[1]!EM_S_INFO_COMPINDEX(E750,"000300"),"")&amp;IF(AND($H$1="上证A股",RIGHT(E750,2)="SH"),"是","")&amp;IF(AND($H$1="深证A股",RIGHT(E750,2)="SZ"),"是","")&amp;IF(AND($H$1="创业板",LEFT(E750,1)-3=0),"是","")&amp;IF(AND($H$1="全部A股",E750&lt;&gt;0),"是","")&amp;IF(AND($H$1="中小板",LEFT(E750,3)="002"),"是",""))</f>
        <v>是</v>
      </c>
      <c r="I750" s="46">
        <f ca="1">IF(E750="","",IF(OR([1]!EM_S_VAL_MV(E750,deadline)="",[1]!EM_S_VAL_MV(E750,deadline)="--",[1]!EM_S_VAL_MV(E750,deadline)="null"),0,[1]!EM_S_VAL_MV(E750,deadline)/100000000))</f>
        <v>42.427578838400002</v>
      </c>
      <c r="J750" s="46">
        <f ca="1">IF(E750="","",IF(RIGHT(LEFT($J$1,6),3)="TTM",[1]!EM_S_FA_PROFIT_TTM(E750,LEFT(RIGHT($J$1,11),10),1)/100000000,[1]!EM_S_STM07_IS(E750,61,LEFT(RIGHT($J$1,5),4)&amp;"-12-31",1)/100000000))</f>
        <v>1.0706038914</v>
      </c>
      <c r="K750" s="36">
        <f t="shared" ca="1" si="57"/>
        <v>39.629576521451455</v>
      </c>
      <c r="L750" s="46">
        <f ca="1">IF(E750="","",IF(ISERROR(IF(行业估值!$E$7="最新年报",[1]!EM_S_STM07_BS(E750,140,LEFT(RIGHT($L$1,5),4)&amp;"-12-31",1)/100000000,[1]!EM_S_STM07_BS(E750,140,LEFT(RIGHT($L$1,11),10),1)/100000000)),0,IF(行业估值!$E$7="最新年报",[1]!EM_S_STM07_BS(E750,140,LEFT(RIGHT($L$1,5),4)&amp;"-12-31",1)/100000000,[1]!EM_S_STM07_BS(E750,140,LEFT(RIGHT($L$1,11),10),1)/100000000)))</f>
        <v>29.564922912100002</v>
      </c>
      <c r="M750" s="36">
        <f t="shared" ca="1" si="58"/>
        <v>1.4350647544234156</v>
      </c>
      <c r="N750" s="37">
        <f ca="1">IF(E750="","",IF(ISERROR([1]!EM_S_EST_NETPROFIT(E750,行业估值!$E$6,deadline)/100000000),"-",[1]!EM_S_EST_NETPROFIT(E750,行业估值!$E$6,deadline)/100000000))</f>
        <v>1.04</v>
      </c>
      <c r="O750" s="36">
        <f t="shared" ca="1" si="59"/>
        <v>40.795748883076925</v>
      </c>
      <c r="T750" s="64" t="s">
        <v>1556</v>
      </c>
      <c r="U750" s="64" t="s">
        <v>1557</v>
      </c>
    </row>
    <row r="751" spans="4:21">
      <c r="D751" s="45" t="str">
        <f>IF(AND(行业估值!$B$39=$G751,COUNTIF($G$2:$G$2552,$G751)&gt;=1),COUNTIF($G$2:G751,$G751),"")</f>
        <v/>
      </c>
      <c r="E751" s="65" t="str">
        <f t="shared" si="55"/>
        <v>002292.SZ</v>
      </c>
      <c r="F751" s="65" t="str">
        <f t="shared" si="56"/>
        <v>奥飞娱乐</v>
      </c>
      <c r="G751" s="34" t="str">
        <f>IF(E751="","",IF(行业估值!$C$5="申万行业",[1]!EM_S_INFO_INDUSTRY_SW2014(E751,"1"),IF(行业估值!$C$5="证监会行业",[1]!EM_S_INFO_INDUSTRY_CSRC1(E751,"1"),[1]!EM_S_INFO_INDUSTRY_EM2016(E751,"1"))))</f>
        <v>文化传媒</v>
      </c>
      <c r="H751" s="34" t="str">
        <f>IF(E751="","",IF($H$1="上证50",[1]!EM_S_INFO_COMPINDEX(E751,"000016"),"")&amp;IF($H$1="上证180",[1]!EM_S_INFO_COMPINDEX(E751,"000010"),"")&amp;IF($H$1="沪深300",[1]!EM_S_INFO_COMPINDEX(E751,"000300"),"")&amp;IF(AND($H$1="上证A股",RIGHT(E751,2)="SH"),"是","")&amp;IF(AND($H$1="深证A股",RIGHT(E751,2)="SZ"),"是","")&amp;IF(AND($H$1="创业板",LEFT(E751,1)-3=0),"是","")&amp;IF(AND($H$1="全部A股",E751&lt;&gt;0),"是","")&amp;IF(AND($H$1="中小板",LEFT(E751,3)="002"),"是",""))</f>
        <v>是</v>
      </c>
      <c r="I751" s="46">
        <f ca="1">IF(E751="","",IF(OR([1]!EM_S_VAL_MV(E751,deadline)="",[1]!EM_S_VAL_MV(E751,deadline)="--",[1]!EM_S_VAL_MV(E751,deadline)="null"),0,[1]!EM_S_VAL_MV(E751,deadline)/100000000))</f>
        <v>115.08712772</v>
      </c>
      <c r="J751" s="46">
        <f ca="1">IF(E751="","",IF(RIGHT(LEFT($J$1,6),3)="TTM",[1]!EM_S_FA_PROFIT_TTM(E751,LEFT(RIGHT($J$1,11),10),1)/100000000,[1]!EM_S_STM07_IS(E751,61,LEFT(RIGHT($J$1,5),4)&amp;"-12-31",1)/100000000))</f>
        <v>-16.435367172199999</v>
      </c>
      <c r="K751" s="36">
        <f t="shared" ca="1" si="57"/>
        <v>-7.0024068531104628</v>
      </c>
      <c r="L751" s="46">
        <f ca="1">IF(E751="","",IF(ISERROR(IF(行业估值!$E$7="最新年报",[1]!EM_S_STM07_BS(E751,140,LEFT(RIGHT($L$1,5),4)&amp;"-12-31",1)/100000000,[1]!EM_S_STM07_BS(E751,140,LEFT(RIGHT($L$1,11),10),1)/100000000)),0,IF(行业估值!$E$7="最新年报",[1]!EM_S_STM07_BS(E751,140,LEFT(RIGHT($L$1,5),4)&amp;"-12-31",1)/100000000,[1]!EM_S_STM07_BS(E751,140,LEFT(RIGHT($L$1,11),10),1)/100000000)))</f>
        <v>40.336324346399998</v>
      </c>
      <c r="M751" s="36">
        <f t="shared" ca="1" si="58"/>
        <v>2.853188275948388</v>
      </c>
      <c r="N751" s="37">
        <f ca="1">IF(E751="","",IF(ISERROR([1]!EM_S_EST_NETPROFIT(E751,行业估值!$E$6,deadline)/100000000),"-",[1]!EM_S_EST_NETPROFIT(E751,行业估值!$E$6,deadline)/100000000))</f>
        <v>1.42</v>
      </c>
      <c r="O751" s="36">
        <f t="shared" ca="1" si="59"/>
        <v>81.047273042253522</v>
      </c>
      <c r="T751" s="64" t="s">
        <v>1558</v>
      </c>
      <c r="U751" s="64" t="s">
        <v>1559</v>
      </c>
    </row>
    <row r="752" spans="4:21">
      <c r="D752" s="45" t="str">
        <f>IF(AND(行业估值!$B$39=$G752,COUNTIF($G$2:$G$2552,$G752)&gt;=1),COUNTIF($G$2:G752,$G752),"")</f>
        <v/>
      </c>
      <c r="E752" s="65" t="str">
        <f t="shared" si="55"/>
        <v>002293.SZ</v>
      </c>
      <c r="F752" s="65" t="str">
        <f t="shared" si="56"/>
        <v>罗莱生活</v>
      </c>
      <c r="G752" s="34" t="str">
        <f>IF(E752="","",IF(行业估值!$C$5="申万行业",[1]!EM_S_INFO_INDUSTRY_SW2014(E752,"1"),IF(行业估值!$C$5="证监会行业",[1]!EM_S_INFO_INDUSTRY_CSRC1(E752,"1"),[1]!EM_S_INFO_INDUSTRY_EM2016(E752,"1"))))</f>
        <v>纺织服装</v>
      </c>
      <c r="H752" s="34" t="str">
        <f>IF(E752="","",IF($H$1="上证50",[1]!EM_S_INFO_COMPINDEX(E752,"000016"),"")&amp;IF($H$1="上证180",[1]!EM_S_INFO_COMPINDEX(E752,"000010"),"")&amp;IF($H$1="沪深300",[1]!EM_S_INFO_COMPINDEX(E752,"000300"),"")&amp;IF(AND($H$1="上证A股",RIGHT(E752,2)="SH"),"是","")&amp;IF(AND($H$1="深证A股",RIGHT(E752,2)="SZ"),"是","")&amp;IF(AND($H$1="创业板",LEFT(E752,1)-3=0),"是","")&amp;IF(AND($H$1="全部A股",E752&lt;&gt;0),"是","")&amp;IF(AND($H$1="中小板",LEFT(E752,3)="002"),"是",""))</f>
        <v>是</v>
      </c>
      <c r="I752" s="46">
        <f ca="1">IF(E752="","",IF(OR([1]!EM_S_VAL_MV(E752,deadline)="",[1]!EM_S_VAL_MV(E752,deadline)="--",[1]!EM_S_VAL_MV(E752,deadline)="null"),0,[1]!EM_S_VAL_MV(E752,deadline)/100000000))</f>
        <v>72.643721451399998</v>
      </c>
      <c r="J752" s="46">
        <f ca="1">IF(E752="","",IF(RIGHT(LEFT($J$1,6),3)="TTM",[1]!EM_S_FA_PROFIT_TTM(E752,LEFT(RIGHT($J$1,11),10),1)/100000000,[1]!EM_S_STM07_IS(E752,61,LEFT(RIGHT($J$1,5),4)&amp;"-12-31",1)/100000000))</f>
        <v>5.2664934780000001</v>
      </c>
      <c r="K752" s="36">
        <f t="shared" ca="1" si="57"/>
        <v>13.793565254539558</v>
      </c>
      <c r="L752" s="46">
        <f ca="1">IF(E752="","",IF(ISERROR(IF(行业估值!$E$7="最新年报",[1]!EM_S_STM07_BS(E752,140,LEFT(RIGHT($L$1,5),4)&amp;"-12-31",1)/100000000,[1]!EM_S_STM07_BS(E752,140,LEFT(RIGHT($L$1,11),10),1)/100000000)),0,IF(行业估值!$E$7="最新年报",[1]!EM_S_STM07_BS(E752,140,LEFT(RIGHT($L$1,5),4)&amp;"-12-31",1)/100000000,[1]!EM_S_STM07_BS(E752,140,LEFT(RIGHT($L$1,11),10),1)/100000000)))</f>
        <v>38.7140473336</v>
      </c>
      <c r="M752" s="36">
        <f t="shared" ca="1" si="58"/>
        <v>1.8764176430696349</v>
      </c>
      <c r="N752" s="37">
        <f ca="1">IF(E752="","",IF(ISERROR([1]!EM_S_EST_NETPROFIT(E752,行业估值!$E$6,deadline)/100000000),"-",[1]!EM_S_EST_NETPROFIT(E752,行业估值!$E$6,deadline)/100000000))</f>
        <v>5.6075111111111102</v>
      </c>
      <c r="O752" s="36">
        <f t="shared" ca="1" si="59"/>
        <v>12.954717344644882</v>
      </c>
      <c r="T752" s="64" t="s">
        <v>1560</v>
      </c>
      <c r="U752" s="64" t="s">
        <v>1561</v>
      </c>
    </row>
    <row r="753" spans="4:21">
      <c r="D753" s="45" t="str">
        <f>IF(AND(行业估值!$B$39=$G753,COUNTIF($G$2:$G$2552,$G753)&gt;=1),COUNTIF($G$2:G753,$G753),"")</f>
        <v/>
      </c>
      <c r="E753" s="65" t="str">
        <f t="shared" si="55"/>
        <v>002294.SZ</v>
      </c>
      <c r="F753" s="65" t="str">
        <f t="shared" si="56"/>
        <v>信立泰</v>
      </c>
      <c r="G753" s="34" t="str">
        <f>IF(E753="","",IF(行业估值!$C$5="申万行业",[1]!EM_S_INFO_INDUSTRY_SW2014(E753,"1"),IF(行业估值!$C$5="证监会行业",[1]!EM_S_INFO_INDUSTRY_CSRC1(E753,"1"),[1]!EM_S_INFO_INDUSTRY_EM2016(E753,"1"))))</f>
        <v>医药生物</v>
      </c>
      <c r="H753" s="34" t="str">
        <f>IF(E753="","",IF($H$1="上证50",[1]!EM_S_INFO_COMPINDEX(E753,"000016"),"")&amp;IF($H$1="上证180",[1]!EM_S_INFO_COMPINDEX(E753,"000010"),"")&amp;IF($H$1="沪深300",[1]!EM_S_INFO_COMPINDEX(E753,"000300"),"")&amp;IF(AND($H$1="上证A股",RIGHT(E753,2)="SH"),"是","")&amp;IF(AND($H$1="深证A股",RIGHT(E753,2)="SZ"),"是","")&amp;IF(AND($H$1="创业板",LEFT(E753,1)-3=0),"是","")&amp;IF(AND($H$1="全部A股",E753&lt;&gt;0),"是","")&amp;IF(AND($H$1="中小板",LEFT(E753,3)="002"),"是",""))</f>
        <v>是</v>
      </c>
      <c r="I753" s="46">
        <f ca="1">IF(E753="","",IF(OR([1]!EM_S_VAL_MV(E753,deadline)="",[1]!EM_S_VAL_MV(E753,deadline)="--",[1]!EM_S_VAL_MV(E753,deadline)="null"),0,[1]!EM_S_VAL_MV(E753,deadline)/100000000))</f>
        <v>188.07367679999999</v>
      </c>
      <c r="J753" s="46">
        <f ca="1">IF(E753="","",IF(RIGHT(LEFT($J$1,6),3)="TTM",[1]!EM_S_FA_PROFIT_TTM(E753,LEFT(RIGHT($J$1,11),10),1)/100000000,[1]!EM_S_STM07_IS(E753,61,LEFT(RIGHT($J$1,5),4)&amp;"-12-31",1)/100000000))</f>
        <v>9.9777358524000004</v>
      </c>
      <c r="K753" s="36">
        <f t="shared" ca="1" si="57"/>
        <v>18.849334115691345</v>
      </c>
      <c r="L753" s="46">
        <f ca="1">IF(E753="","",IF(ISERROR(IF(行业估值!$E$7="最新年报",[1]!EM_S_STM07_BS(E753,140,LEFT(RIGHT($L$1,5),4)&amp;"-12-31",1)/100000000,[1]!EM_S_STM07_BS(E753,140,LEFT(RIGHT($L$1,11),10),1)/100000000)),0,IF(行业估值!$E$7="最新年报",[1]!EM_S_STM07_BS(E753,140,LEFT(RIGHT($L$1,5),4)&amp;"-12-31",1)/100000000,[1]!EM_S_STM07_BS(E753,140,LEFT(RIGHT($L$1,11),10),1)/100000000)))</f>
        <v>65.442914939999994</v>
      </c>
      <c r="M753" s="36">
        <f t="shared" ca="1" si="58"/>
        <v>2.8738584913650547</v>
      </c>
      <c r="N753" s="37">
        <f ca="1">IF(E753="","",IF(ISERROR([1]!EM_S_EST_NETPROFIT(E753,行业估值!$E$6,deadline)/100000000),"-",[1]!EM_S_EST_NETPROFIT(E753,行业估值!$E$6,deadline)/100000000))</f>
        <v>11.7</v>
      </c>
      <c r="O753" s="36">
        <f t="shared" ca="1" si="59"/>
        <v>16.074673230769232</v>
      </c>
      <c r="T753" s="64" t="s">
        <v>1562</v>
      </c>
      <c r="U753" s="64" t="s">
        <v>1563</v>
      </c>
    </row>
    <row r="754" spans="4:21">
      <c r="D754" s="45" t="str">
        <f>IF(AND(行业估值!$B$39=$G754,COUNTIF($G$2:$G$2552,$G754)&gt;=1),COUNTIF($G$2:G754,$G754),"")</f>
        <v/>
      </c>
      <c r="E754" s="65" t="str">
        <f t="shared" si="55"/>
        <v>002295.SZ</v>
      </c>
      <c r="F754" s="65" t="str">
        <f t="shared" si="56"/>
        <v>精艺股份</v>
      </c>
      <c r="G754" s="34" t="str">
        <f>IF(E754="","",IF(行业估值!$C$5="申万行业",[1]!EM_S_INFO_INDUSTRY_SW2014(E754,"1"),IF(行业估值!$C$5="证监会行业",[1]!EM_S_INFO_INDUSTRY_CSRC1(E754,"1"),[1]!EM_S_INFO_INDUSTRY_EM2016(E754,"1"))))</f>
        <v>有色金属</v>
      </c>
      <c r="H754" s="34" t="str">
        <f>IF(E754="","",IF($H$1="上证50",[1]!EM_S_INFO_COMPINDEX(E754,"000016"),"")&amp;IF($H$1="上证180",[1]!EM_S_INFO_COMPINDEX(E754,"000010"),"")&amp;IF($H$1="沪深300",[1]!EM_S_INFO_COMPINDEX(E754,"000300"),"")&amp;IF(AND($H$1="上证A股",RIGHT(E754,2)="SH"),"是","")&amp;IF(AND($H$1="深证A股",RIGHT(E754,2)="SZ"),"是","")&amp;IF(AND($H$1="创业板",LEFT(E754,1)-3=0),"是","")&amp;IF(AND($H$1="全部A股",E754&lt;&gt;0),"是","")&amp;IF(AND($H$1="中小板",LEFT(E754,3)="002"),"是",""))</f>
        <v>是</v>
      </c>
      <c r="I754" s="46">
        <f ca="1">IF(E754="","",IF(OR([1]!EM_S_VAL_MV(E754,deadline)="",[1]!EM_S_VAL_MV(E754,deadline)="--",[1]!EM_S_VAL_MV(E754,deadline)="null"),0,[1]!EM_S_VAL_MV(E754,deadline)/100000000))</f>
        <v>18.16966</v>
      </c>
      <c r="J754" s="46">
        <f ca="1">IF(E754="","",IF(RIGHT(LEFT($J$1,6),3)="TTM",[1]!EM_S_FA_PROFIT_TTM(E754,LEFT(RIGHT($J$1,11),10),1)/100000000,[1]!EM_S_STM07_IS(E754,61,LEFT(RIGHT($J$1,5),4)&amp;"-12-31",1)/100000000))</f>
        <v>0.53882795630000002</v>
      </c>
      <c r="K754" s="36">
        <f t="shared" ca="1" si="57"/>
        <v>33.720707672197669</v>
      </c>
      <c r="L754" s="46">
        <f ca="1">IF(E754="","",IF(ISERROR(IF(行业估值!$E$7="最新年报",[1]!EM_S_STM07_BS(E754,140,LEFT(RIGHT($L$1,5),4)&amp;"-12-31",1)/100000000,[1]!EM_S_STM07_BS(E754,140,LEFT(RIGHT($L$1,11),10),1)/100000000)),0,IF(行业估值!$E$7="最新年报",[1]!EM_S_STM07_BS(E754,140,LEFT(RIGHT($L$1,5),4)&amp;"-12-31",1)/100000000,[1]!EM_S_STM07_BS(E754,140,LEFT(RIGHT($L$1,11),10),1)/100000000)))</f>
        <v>11.855707514900001</v>
      </c>
      <c r="M754" s="36">
        <f t="shared" ca="1" si="58"/>
        <v>1.5325664855652654</v>
      </c>
      <c r="N754" s="37" t="str">
        <f ca="1">IF(E754="","",IF(ISERROR([1]!EM_S_EST_NETPROFIT(E754,行业估值!$E$6,deadline)/100000000),"-",[1]!EM_S_EST_NETPROFIT(E754,行业估值!$E$6,deadline)/100000000))</f>
        <v>-</v>
      </c>
      <c r="O754" s="36" t="str">
        <f t="shared" ca="1" si="59"/>
        <v>-</v>
      </c>
      <c r="T754" s="64" t="s">
        <v>1564</v>
      </c>
      <c r="U754" s="64" t="s">
        <v>1565</v>
      </c>
    </row>
    <row r="755" spans="4:21">
      <c r="D755" s="45" t="str">
        <f>IF(AND(行业估值!$B$39=$G755,COUNTIF($G$2:$G$2552,$G755)&gt;=1),COUNTIF($G$2:G755,$G755),"")</f>
        <v/>
      </c>
      <c r="E755" s="65" t="str">
        <f t="shared" si="55"/>
        <v>002296.SZ</v>
      </c>
      <c r="F755" s="65" t="str">
        <f t="shared" si="56"/>
        <v>辉煌科技</v>
      </c>
      <c r="G755" s="34" t="str">
        <f>IF(E755="","",IF(行业估值!$C$5="申万行业",[1]!EM_S_INFO_INDUSTRY_SW2014(E755,"1"),IF(行业估值!$C$5="证监会行业",[1]!EM_S_INFO_INDUSTRY_CSRC1(E755,"1"),[1]!EM_S_INFO_INDUSTRY_EM2016(E755,"1"))))</f>
        <v>信息技术</v>
      </c>
      <c r="H755" s="34" t="str">
        <f>IF(E755="","",IF($H$1="上证50",[1]!EM_S_INFO_COMPINDEX(E755,"000016"),"")&amp;IF($H$1="上证180",[1]!EM_S_INFO_COMPINDEX(E755,"000010"),"")&amp;IF($H$1="沪深300",[1]!EM_S_INFO_COMPINDEX(E755,"000300"),"")&amp;IF(AND($H$1="上证A股",RIGHT(E755,2)="SH"),"是","")&amp;IF(AND($H$1="深证A股",RIGHT(E755,2)="SZ"),"是","")&amp;IF(AND($H$1="创业板",LEFT(E755,1)-3=0),"是","")&amp;IF(AND($H$1="全部A股",E755&lt;&gt;0),"是","")&amp;IF(AND($H$1="中小板",LEFT(E755,3)="002"),"是",""))</f>
        <v>是</v>
      </c>
      <c r="I755" s="46">
        <f ca="1">IF(E755="","",IF(OR([1]!EM_S_VAL_MV(E755,deadline)="",[1]!EM_S_VAL_MV(E755,deadline)="--",[1]!EM_S_VAL_MV(E755,deadline)="null"),0,[1]!EM_S_VAL_MV(E755,deadline)/100000000))</f>
        <v>27.759578154</v>
      </c>
      <c r="J755" s="46">
        <f ca="1">IF(E755="","",IF(RIGHT(LEFT($J$1,6),3)="TTM",[1]!EM_S_FA_PROFIT_TTM(E755,LEFT(RIGHT($J$1,11),10),1)/100000000,[1]!EM_S_STM07_IS(E755,61,LEFT(RIGHT($J$1,5),4)&amp;"-12-31",1)/100000000))</f>
        <v>0.48365216979999998</v>
      </c>
      <c r="K755" s="36">
        <f t="shared" ca="1" si="57"/>
        <v>57.395748199535937</v>
      </c>
      <c r="L755" s="46">
        <f ca="1">IF(E755="","",IF(ISERROR(IF(行业估值!$E$7="最新年报",[1]!EM_S_STM07_BS(E755,140,LEFT(RIGHT($L$1,5),4)&amp;"-12-31",1)/100000000,[1]!EM_S_STM07_BS(E755,140,LEFT(RIGHT($L$1,11),10),1)/100000000)),0,IF(行业估值!$E$7="最新年报",[1]!EM_S_STM07_BS(E755,140,LEFT(RIGHT($L$1,5),4)&amp;"-12-31",1)/100000000,[1]!EM_S_STM07_BS(E755,140,LEFT(RIGHT($L$1,11),10),1)/100000000)))</f>
        <v>14.8806533417</v>
      </c>
      <c r="M755" s="36">
        <f t="shared" ca="1" si="58"/>
        <v>1.8654811396089335</v>
      </c>
      <c r="N755" s="37" t="str">
        <f ca="1">IF(E755="","",IF(ISERROR([1]!EM_S_EST_NETPROFIT(E755,行业估值!$E$6,deadline)/100000000),"-",[1]!EM_S_EST_NETPROFIT(E755,行业估值!$E$6,deadline)/100000000))</f>
        <v>-</v>
      </c>
      <c r="O755" s="36" t="str">
        <f t="shared" ca="1" si="59"/>
        <v>-</v>
      </c>
      <c r="T755" s="64" t="s">
        <v>1566</v>
      </c>
      <c r="U755" s="64" t="s">
        <v>1567</v>
      </c>
    </row>
    <row r="756" spans="4:21">
      <c r="D756" s="45" t="str">
        <f>IF(AND(行业估值!$B$39=$G756,COUNTIF($G$2:$G$2552,$G756)&gt;=1),COUNTIF($G$2:G756,$G756),"")</f>
        <v/>
      </c>
      <c r="E756" s="65" t="str">
        <f t="shared" si="55"/>
        <v>002297.SZ</v>
      </c>
      <c r="F756" s="65" t="str">
        <f t="shared" si="56"/>
        <v>博云新材</v>
      </c>
      <c r="G756" s="34" t="str">
        <f>IF(E756="","",IF(行业估值!$C$5="申万行业",[1]!EM_S_INFO_INDUSTRY_SW2014(E756,"1"),IF(行业估值!$C$5="证监会行业",[1]!EM_S_INFO_INDUSTRY_CSRC1(E756,"1"),[1]!EM_S_INFO_INDUSTRY_EM2016(E756,"1"))))</f>
        <v>有色金属</v>
      </c>
      <c r="H756" s="34" t="str">
        <f>IF(E756="","",IF($H$1="上证50",[1]!EM_S_INFO_COMPINDEX(E756,"000016"),"")&amp;IF($H$1="上证180",[1]!EM_S_INFO_COMPINDEX(E756,"000010"),"")&amp;IF($H$1="沪深300",[1]!EM_S_INFO_COMPINDEX(E756,"000300"),"")&amp;IF(AND($H$1="上证A股",RIGHT(E756,2)="SH"),"是","")&amp;IF(AND($H$1="深证A股",RIGHT(E756,2)="SZ"),"是","")&amp;IF(AND($H$1="创业板",LEFT(E756,1)-3=0),"是","")&amp;IF(AND($H$1="全部A股",E756&lt;&gt;0),"是","")&amp;IF(AND($H$1="中小板",LEFT(E756,3)="002"),"是",""))</f>
        <v>是</v>
      </c>
      <c r="I756" s="46">
        <f ca="1">IF(E756="","",IF(OR([1]!EM_S_VAL_MV(E756,deadline)="",[1]!EM_S_VAL_MV(E756,deadline)="--",[1]!EM_S_VAL_MV(E756,deadline)="null"),0,[1]!EM_S_VAL_MV(E756,deadline)/100000000))</f>
        <v>28.844480753999999</v>
      </c>
      <c r="J756" s="46">
        <f ca="1">IF(E756="","",IF(RIGHT(LEFT($J$1,6),3)="TTM",[1]!EM_S_FA_PROFIT_TTM(E756,LEFT(RIGHT($J$1,11),10),1)/100000000,[1]!EM_S_STM07_IS(E756,61,LEFT(RIGHT($J$1,5),4)&amp;"-12-31",1)/100000000))</f>
        <v>2.9693434500000001E-2</v>
      </c>
      <c r="K756" s="36">
        <f t="shared" ca="1" si="57"/>
        <v>971.40937852776847</v>
      </c>
      <c r="L756" s="46">
        <f ca="1">IF(E756="","",IF(ISERROR(IF(行业估值!$E$7="最新年报",[1]!EM_S_STM07_BS(E756,140,LEFT(RIGHT($L$1,5),4)&amp;"-12-31",1)/100000000,[1]!EM_S_STM07_BS(E756,140,LEFT(RIGHT($L$1,11),10),1)/100000000)),0,IF(行业估值!$E$7="最新年报",[1]!EM_S_STM07_BS(E756,140,LEFT(RIGHT($L$1,5),4)&amp;"-12-31",1)/100000000,[1]!EM_S_STM07_BS(E756,140,LEFT(RIGHT($L$1,11),10),1)/100000000)))</f>
        <v>15.280068023800002</v>
      </c>
      <c r="M756" s="36">
        <f t="shared" ca="1" si="58"/>
        <v>1.8877193942508812</v>
      </c>
      <c r="N756" s="37" t="str">
        <f ca="1">IF(E756="","",IF(ISERROR([1]!EM_S_EST_NETPROFIT(E756,行业估值!$E$6,deadline)/100000000),"-",[1]!EM_S_EST_NETPROFIT(E756,行业估值!$E$6,deadline)/100000000))</f>
        <v>-</v>
      </c>
      <c r="O756" s="36" t="str">
        <f t="shared" ca="1" si="59"/>
        <v>-</v>
      </c>
      <c r="T756" s="64" t="s">
        <v>1568</v>
      </c>
      <c r="U756" s="64" t="s">
        <v>1569</v>
      </c>
    </row>
    <row r="757" spans="4:21">
      <c r="D757" s="45" t="str">
        <f>IF(AND(行业估值!$B$39=$G757,COUNTIF($G$2:$G$2552,$G757)&gt;=1),COUNTIF($G$2:G757,$G757),"")</f>
        <v/>
      </c>
      <c r="E757" s="65" t="str">
        <f t="shared" si="55"/>
        <v>002298.SZ</v>
      </c>
      <c r="F757" s="65" t="str">
        <f t="shared" si="56"/>
        <v>中电兴发</v>
      </c>
      <c r="G757" s="34" t="str">
        <f>IF(E757="","",IF(行业估值!$C$5="申万行业",[1]!EM_S_INFO_INDUSTRY_SW2014(E757,"1"),IF(行业估值!$C$5="证监会行业",[1]!EM_S_INFO_INDUSTRY_CSRC1(E757,"1"),[1]!EM_S_INFO_INDUSTRY_EM2016(E757,"1"))))</f>
        <v>信息技术</v>
      </c>
      <c r="H757" s="34" t="str">
        <f>IF(E757="","",IF($H$1="上证50",[1]!EM_S_INFO_COMPINDEX(E757,"000016"),"")&amp;IF($H$1="上证180",[1]!EM_S_INFO_COMPINDEX(E757,"000010"),"")&amp;IF($H$1="沪深300",[1]!EM_S_INFO_COMPINDEX(E757,"000300"),"")&amp;IF(AND($H$1="上证A股",RIGHT(E757,2)="SH"),"是","")&amp;IF(AND($H$1="深证A股",RIGHT(E757,2)="SZ"),"是","")&amp;IF(AND($H$1="创业板",LEFT(E757,1)-3=0),"是","")&amp;IF(AND($H$1="全部A股",E757&lt;&gt;0),"是","")&amp;IF(AND($H$1="中小板",LEFT(E757,3)="002"),"是",""))</f>
        <v>是</v>
      </c>
      <c r="I757" s="46">
        <f ca="1">IF(E757="","",IF(OR([1]!EM_S_VAL_MV(E757,deadline)="",[1]!EM_S_VAL_MV(E757,deadline)="--",[1]!EM_S_VAL_MV(E757,deadline)="null"),0,[1]!EM_S_VAL_MV(E757,deadline)/100000000))</f>
        <v>49.857576471499996</v>
      </c>
      <c r="J757" s="46">
        <f ca="1">IF(E757="","",IF(RIGHT(LEFT($J$1,6),3)="TTM",[1]!EM_S_FA_PROFIT_TTM(E757,LEFT(RIGHT($J$1,11),10),1)/100000000,[1]!EM_S_STM07_IS(E757,61,LEFT(RIGHT($J$1,5),4)&amp;"-12-31",1)/100000000))</f>
        <v>2.0527436463999997</v>
      </c>
      <c r="K757" s="36">
        <f t="shared" ca="1" si="57"/>
        <v>24.28826247200314</v>
      </c>
      <c r="L757" s="46">
        <f ca="1">IF(E757="","",IF(ISERROR(IF(行业估值!$E$7="最新年报",[1]!EM_S_STM07_BS(E757,140,LEFT(RIGHT($L$1,5),4)&amp;"-12-31",1)/100000000,[1]!EM_S_STM07_BS(E757,140,LEFT(RIGHT($L$1,11),10),1)/100000000)),0,IF(行业估值!$E$7="最新年报",[1]!EM_S_STM07_BS(E757,140,LEFT(RIGHT($L$1,5),4)&amp;"-12-31",1)/100000000,[1]!EM_S_STM07_BS(E757,140,LEFT(RIGHT($L$1,11),10),1)/100000000)))</f>
        <v>43.323580609700002</v>
      </c>
      <c r="M757" s="36">
        <f t="shared" ca="1" si="58"/>
        <v>1.1508184635213889</v>
      </c>
      <c r="N757" s="37" t="str">
        <f ca="1">IF(E757="","",IF(ISERROR([1]!EM_S_EST_NETPROFIT(E757,行业估值!$E$6,deadline)/100000000),"-",[1]!EM_S_EST_NETPROFIT(E757,行业估值!$E$6,deadline)/100000000))</f>
        <v>-</v>
      </c>
      <c r="O757" s="36" t="str">
        <f t="shared" ca="1" si="59"/>
        <v>-</v>
      </c>
      <c r="T757" s="64" t="s">
        <v>1570</v>
      </c>
      <c r="U757" s="64" t="s">
        <v>1571</v>
      </c>
    </row>
    <row r="758" spans="4:21">
      <c r="D758" s="45" t="str">
        <f>IF(AND(行业估值!$B$39=$G758,COUNTIF($G$2:$G$2552,$G758)&gt;=1),COUNTIF($G$2:G758,$G758),"")</f>
        <v/>
      </c>
      <c r="E758" s="65" t="str">
        <f t="shared" si="55"/>
        <v>002299.SZ</v>
      </c>
      <c r="F758" s="65" t="str">
        <f t="shared" si="56"/>
        <v>圣农发展</v>
      </c>
      <c r="G758" s="34" t="str">
        <f>IF(E758="","",IF(行业估值!$C$5="申万行业",[1]!EM_S_INFO_INDUSTRY_SW2014(E758,"1"),IF(行业估值!$C$5="证监会行业",[1]!EM_S_INFO_INDUSTRY_CSRC1(E758,"1"),[1]!EM_S_INFO_INDUSTRY_EM2016(E758,"1"))))</f>
        <v>农林牧渔</v>
      </c>
      <c r="H758" s="34" t="str">
        <f>IF(E758="","",IF($H$1="上证50",[1]!EM_S_INFO_COMPINDEX(E758,"000016"),"")&amp;IF($H$1="上证180",[1]!EM_S_INFO_COMPINDEX(E758,"000010"),"")&amp;IF($H$1="沪深300",[1]!EM_S_INFO_COMPINDEX(E758,"000300"),"")&amp;IF(AND($H$1="上证A股",RIGHT(E758,2)="SH"),"是","")&amp;IF(AND($H$1="深证A股",RIGHT(E758,2)="SZ"),"是","")&amp;IF(AND($H$1="创业板",LEFT(E758,1)-3=0),"是","")&amp;IF(AND($H$1="全部A股",E758&lt;&gt;0),"是","")&amp;IF(AND($H$1="中小板",LEFT(E758,3)="002"),"是",""))</f>
        <v>是</v>
      </c>
      <c r="I758" s="46">
        <f ca="1">IF(E758="","",IF(OR([1]!EM_S_VAL_MV(E758,deadline)="",[1]!EM_S_VAL_MV(E758,deadline)="--",[1]!EM_S_VAL_MV(E758,deadline)="null"),0,[1]!EM_S_VAL_MV(E758,deadline)/100000000))</f>
        <v>299.83033706229998</v>
      </c>
      <c r="J758" s="46">
        <f ca="1">IF(E758="","",IF(RIGHT(LEFT($J$1,6),3)="TTM",[1]!EM_S_FA_PROFIT_TTM(E758,LEFT(RIGHT($J$1,11),10),1)/100000000,[1]!EM_S_STM07_IS(E758,61,LEFT(RIGHT($J$1,5),4)&amp;"-12-31",1)/100000000))</f>
        <v>34.651550099799998</v>
      </c>
      <c r="K758" s="36">
        <f t="shared" ca="1" si="57"/>
        <v>8.6527250930696606</v>
      </c>
      <c r="L758" s="46">
        <f ca="1">IF(E758="","",IF(ISERROR(IF(行业估值!$E$7="最新年报",[1]!EM_S_STM07_BS(E758,140,LEFT(RIGHT($L$1,5),4)&amp;"-12-31",1)/100000000,[1]!EM_S_STM07_BS(E758,140,LEFT(RIGHT($L$1,11),10),1)/100000000)),0,IF(行业估值!$E$7="最新年报",[1]!EM_S_STM07_BS(E758,140,LEFT(RIGHT($L$1,5),4)&amp;"-12-31",1)/100000000,[1]!EM_S_STM07_BS(E758,140,LEFT(RIGHT($L$1,11),10),1)/100000000)))</f>
        <v>91.697660104799994</v>
      </c>
      <c r="M758" s="36">
        <f t="shared" ca="1" si="58"/>
        <v>3.2697708613243566</v>
      </c>
      <c r="N758" s="37">
        <f ca="1">IF(E758="","",IF(ISERROR([1]!EM_S_EST_NETPROFIT(E758,行业估值!$E$6,deadline)/100000000),"-",[1]!EM_S_EST_NETPROFIT(E758,行业估值!$E$6,deadline)/100000000))</f>
        <v>35.162469230769226</v>
      </c>
      <c r="O758" s="36">
        <f t="shared" ca="1" si="59"/>
        <v>8.5269989173550655</v>
      </c>
      <c r="T758" s="64" t="s">
        <v>1572</v>
      </c>
      <c r="U758" s="64" t="s">
        <v>1573</v>
      </c>
    </row>
    <row r="759" spans="4:21">
      <c r="D759" s="45" t="str">
        <f>IF(AND(行业估值!$B$39=$G759,COUNTIF($G$2:$G$2552,$G759)&gt;=1),COUNTIF($G$2:G759,$G759),"")</f>
        <v/>
      </c>
      <c r="E759" s="65" t="str">
        <f t="shared" si="55"/>
        <v>002300.SZ</v>
      </c>
      <c r="F759" s="65" t="str">
        <f t="shared" si="56"/>
        <v>太阳电缆</v>
      </c>
      <c r="G759" s="34" t="str">
        <f>IF(E759="","",IF(行业估值!$C$5="申万行业",[1]!EM_S_INFO_INDUSTRY_SW2014(E759,"1"),IF(行业估值!$C$5="证监会行业",[1]!EM_S_INFO_INDUSTRY_CSRC1(E759,"1"),[1]!EM_S_INFO_INDUSTRY_EM2016(E759,"1"))))</f>
        <v>电气设备</v>
      </c>
      <c r="H759" s="34" t="str">
        <f>IF(E759="","",IF($H$1="上证50",[1]!EM_S_INFO_COMPINDEX(E759,"000016"),"")&amp;IF($H$1="上证180",[1]!EM_S_INFO_COMPINDEX(E759,"000010"),"")&amp;IF($H$1="沪深300",[1]!EM_S_INFO_COMPINDEX(E759,"000300"),"")&amp;IF(AND($H$1="上证A股",RIGHT(E759,2)="SH"),"是","")&amp;IF(AND($H$1="深证A股",RIGHT(E759,2)="SZ"),"是","")&amp;IF(AND($H$1="创业板",LEFT(E759,1)-3=0),"是","")&amp;IF(AND($H$1="全部A股",E759&lt;&gt;0),"是","")&amp;IF(AND($H$1="中小板",LEFT(E759,3)="002"),"是",""))</f>
        <v>是</v>
      </c>
      <c r="I759" s="46">
        <f ca="1">IF(E759="","",IF(OR([1]!EM_S_VAL_MV(E759,deadline)="",[1]!EM_S_VAL_MV(E759,deadline)="--",[1]!EM_S_VAL_MV(E759,deadline)="null"),0,[1]!EM_S_VAL_MV(E759,deadline)/100000000))</f>
        <v>38.146383</v>
      </c>
      <c r="J759" s="46">
        <f ca="1">IF(E759="","",IF(RIGHT(LEFT($J$1,6),3)="TTM",[1]!EM_S_FA_PROFIT_TTM(E759,LEFT(RIGHT($J$1,11),10),1)/100000000,[1]!EM_S_STM07_IS(E759,61,LEFT(RIGHT($J$1,5),4)&amp;"-12-31",1)/100000000))</f>
        <v>1.7218911602000002</v>
      </c>
      <c r="K759" s="36">
        <f t="shared" ca="1" si="57"/>
        <v>22.153771319419075</v>
      </c>
      <c r="L759" s="46">
        <f ca="1">IF(E759="","",IF(ISERROR(IF(行业估值!$E$7="最新年报",[1]!EM_S_STM07_BS(E759,140,LEFT(RIGHT($L$1,5),4)&amp;"-12-31",1)/100000000,[1]!EM_S_STM07_BS(E759,140,LEFT(RIGHT($L$1,11),10),1)/100000000)),0,IF(行业估值!$E$7="最新年报",[1]!EM_S_STM07_BS(E759,140,LEFT(RIGHT($L$1,5),4)&amp;"-12-31",1)/100000000,[1]!EM_S_STM07_BS(E759,140,LEFT(RIGHT($L$1,11),10),1)/100000000)))</f>
        <v>14.0628303873</v>
      </c>
      <c r="M759" s="36">
        <f t="shared" ca="1" si="58"/>
        <v>2.71256795036436</v>
      </c>
      <c r="N759" s="37" t="str">
        <f ca="1">IF(E759="","",IF(ISERROR([1]!EM_S_EST_NETPROFIT(E759,行业估值!$E$6,deadline)/100000000),"-",[1]!EM_S_EST_NETPROFIT(E759,行业估值!$E$6,deadline)/100000000))</f>
        <v>-</v>
      </c>
      <c r="O759" s="36" t="str">
        <f t="shared" ca="1" si="59"/>
        <v>-</v>
      </c>
      <c r="T759" s="64" t="s">
        <v>1574</v>
      </c>
      <c r="U759" s="64" t="s">
        <v>1575</v>
      </c>
    </row>
    <row r="760" spans="4:21">
      <c r="D760" s="45" t="str">
        <f>IF(AND(行业估值!$B$39=$G760,COUNTIF($G$2:$G$2552,$G760)&gt;=1),COUNTIF($G$2:G760,$G760),"")</f>
        <v/>
      </c>
      <c r="E760" s="65" t="str">
        <f t="shared" si="55"/>
        <v>002301.SZ</v>
      </c>
      <c r="F760" s="65" t="str">
        <f t="shared" si="56"/>
        <v>齐心集团</v>
      </c>
      <c r="G760" s="34" t="str">
        <f>IF(E760="","",IF(行业估值!$C$5="申万行业",[1]!EM_S_INFO_INDUSTRY_SW2014(E760,"1"),IF(行业估值!$C$5="证监会行业",[1]!EM_S_INFO_INDUSTRY_CSRC1(E760,"1"),[1]!EM_S_INFO_INDUSTRY_EM2016(E760,"1"))))</f>
        <v>轻工制造</v>
      </c>
      <c r="H760" s="34" t="str">
        <f>IF(E760="","",IF($H$1="上证50",[1]!EM_S_INFO_COMPINDEX(E760,"000016"),"")&amp;IF($H$1="上证180",[1]!EM_S_INFO_COMPINDEX(E760,"000010"),"")&amp;IF($H$1="沪深300",[1]!EM_S_INFO_COMPINDEX(E760,"000300"),"")&amp;IF(AND($H$1="上证A股",RIGHT(E760,2)="SH"),"是","")&amp;IF(AND($H$1="深证A股",RIGHT(E760,2)="SZ"),"是","")&amp;IF(AND($H$1="创业板",LEFT(E760,1)-3=0),"是","")&amp;IF(AND($H$1="全部A股",E760&lt;&gt;0),"是","")&amp;IF(AND($H$1="中小板",LEFT(E760,3)="002"),"是",""))</f>
        <v>是</v>
      </c>
      <c r="I760" s="46">
        <f ca="1">IF(E760="","",IF(OR([1]!EM_S_VAL_MV(E760,deadline)="",[1]!EM_S_VAL_MV(E760,deadline)="--",[1]!EM_S_VAL_MV(E760,deadline)="null"),0,[1]!EM_S_VAL_MV(E760,deadline)/100000000))</f>
        <v>92.339728454199999</v>
      </c>
      <c r="J760" s="46">
        <f ca="1">IF(E760="","",IF(RIGHT(LEFT($J$1,6),3)="TTM",[1]!EM_S_FA_PROFIT_TTM(E760,LEFT(RIGHT($J$1,11),10),1)/100000000,[1]!EM_S_STM07_IS(E760,61,LEFT(RIGHT($J$1,5),4)&amp;"-12-31",1)/100000000))</f>
        <v>2.358005049</v>
      </c>
      <c r="K760" s="36">
        <f t="shared" ca="1" si="57"/>
        <v>39.160106333682407</v>
      </c>
      <c r="L760" s="46">
        <f ca="1">IF(E760="","",IF(ISERROR(IF(行业估值!$E$7="最新年报",[1]!EM_S_STM07_BS(E760,140,LEFT(RIGHT($L$1,5),4)&amp;"-12-31",1)/100000000,[1]!EM_S_STM07_BS(E760,140,LEFT(RIGHT($L$1,11),10),1)/100000000)),0,IF(行业估值!$E$7="最新年报",[1]!EM_S_STM07_BS(E760,140,LEFT(RIGHT($L$1,5),4)&amp;"-12-31",1)/100000000,[1]!EM_S_STM07_BS(E760,140,LEFT(RIGHT($L$1,11),10),1)/100000000)))</f>
        <v>34.368070082300001</v>
      </c>
      <c r="M760" s="36">
        <f t="shared" ca="1" si="58"/>
        <v>2.6867882960281833</v>
      </c>
      <c r="N760" s="37">
        <f ca="1">IF(E760="","",IF(ISERROR([1]!EM_S_EST_NETPROFIT(E760,行业估值!$E$6,deadline)/100000000),"-",[1]!EM_S_EST_NETPROFIT(E760,行业估值!$E$6,deadline)/100000000))</f>
        <v>2.7052857142857141</v>
      </c>
      <c r="O760" s="36">
        <f t="shared" ca="1" si="59"/>
        <v>34.133078057738821</v>
      </c>
      <c r="T760" s="64" t="s">
        <v>1576</v>
      </c>
      <c r="U760" s="64" t="s">
        <v>1577</v>
      </c>
    </row>
    <row r="761" spans="4:21">
      <c r="D761" s="45" t="str">
        <f>IF(AND(行业估值!$B$39=$G761,COUNTIF($G$2:$G$2552,$G761)&gt;=1),COUNTIF($G$2:G761,$G761),"")</f>
        <v/>
      </c>
      <c r="E761" s="65" t="str">
        <f t="shared" si="55"/>
        <v>002302.SZ</v>
      </c>
      <c r="F761" s="65" t="str">
        <f t="shared" si="56"/>
        <v>西部建设</v>
      </c>
      <c r="G761" s="34" t="str">
        <f>IF(E761="","",IF(行业估值!$C$5="申万行业",[1]!EM_S_INFO_INDUSTRY_SW2014(E761,"1"),IF(行业估值!$C$5="证监会行业",[1]!EM_S_INFO_INDUSTRY_CSRC1(E761,"1"),[1]!EM_S_INFO_INDUSTRY_EM2016(E761,"1"))))</f>
        <v>建材</v>
      </c>
      <c r="H761" s="34" t="str">
        <f>IF(E761="","",IF($H$1="上证50",[1]!EM_S_INFO_COMPINDEX(E761,"000016"),"")&amp;IF($H$1="上证180",[1]!EM_S_INFO_COMPINDEX(E761,"000010"),"")&amp;IF($H$1="沪深300",[1]!EM_S_INFO_COMPINDEX(E761,"000300"),"")&amp;IF(AND($H$1="上证A股",RIGHT(E761,2)="SH"),"是","")&amp;IF(AND($H$1="深证A股",RIGHT(E761,2)="SZ"),"是","")&amp;IF(AND($H$1="创业板",LEFT(E761,1)-3=0),"是","")&amp;IF(AND($H$1="全部A股",E761&lt;&gt;0),"是","")&amp;IF(AND($H$1="中小板",LEFT(E761,3)="002"),"是",""))</f>
        <v>是</v>
      </c>
      <c r="I761" s="46">
        <f ca="1">IF(E761="","",IF(OR([1]!EM_S_VAL_MV(E761,deadline)="",[1]!EM_S_VAL_MV(E761,deadline)="--",[1]!EM_S_VAL_MV(E761,deadline)="null"),0,[1]!EM_S_VAL_MV(E761,deadline)/100000000))</f>
        <v>141.13121118719999</v>
      </c>
      <c r="J761" s="46">
        <f ca="1">IF(E761="","",IF(RIGHT(LEFT($J$1,6),3)="TTM",[1]!EM_S_FA_PROFIT_TTM(E761,LEFT(RIGHT($J$1,11),10),1)/100000000,[1]!EM_S_STM07_IS(E761,61,LEFT(RIGHT($J$1,5),4)&amp;"-12-31",1)/100000000))</f>
        <v>7.5641049537000002</v>
      </c>
      <c r="K761" s="36">
        <f t="shared" ca="1" si="57"/>
        <v>18.65801863552479</v>
      </c>
      <c r="L761" s="46">
        <f ca="1">IF(E761="","",IF(ISERROR(IF(行业估值!$E$7="最新年报",[1]!EM_S_STM07_BS(E761,140,LEFT(RIGHT($L$1,5),4)&amp;"-12-31",1)/100000000,[1]!EM_S_STM07_BS(E761,140,LEFT(RIGHT($L$1,11),10),1)/100000000)),0,IF(行业估值!$E$7="最新年报",[1]!EM_S_STM07_BS(E761,140,LEFT(RIGHT($L$1,5),4)&amp;"-12-31",1)/100000000,[1]!EM_S_STM07_BS(E761,140,LEFT(RIGHT($L$1,11),10),1)/100000000)))</f>
        <v>71.15200059819999</v>
      </c>
      <c r="M761" s="36">
        <f t="shared" ca="1" si="58"/>
        <v>1.9835171182912648</v>
      </c>
      <c r="N761" s="37">
        <f ca="1">IF(E761="","",IF(ISERROR([1]!EM_S_EST_NETPROFIT(E761,行业估值!$E$6,deadline)/100000000),"-",[1]!EM_S_EST_NETPROFIT(E761,行业估值!$E$6,deadline)/100000000))</f>
        <v>5.61</v>
      </c>
      <c r="O761" s="36">
        <f t="shared" ca="1" si="59"/>
        <v>25.157078642994652</v>
      </c>
      <c r="T761" s="64" t="s">
        <v>1578</v>
      </c>
      <c r="U761" s="64" t="s">
        <v>1579</v>
      </c>
    </row>
    <row r="762" spans="4:21">
      <c r="D762" s="45" t="str">
        <f>IF(AND(行业估值!$B$39=$G762,COUNTIF($G$2:$G$2552,$G762)&gt;=1),COUNTIF($G$2:G762,$G762),"")</f>
        <v/>
      </c>
      <c r="E762" s="65" t="str">
        <f t="shared" si="55"/>
        <v>002303.SZ</v>
      </c>
      <c r="F762" s="65" t="str">
        <f t="shared" si="56"/>
        <v>美盈森</v>
      </c>
      <c r="G762" s="34" t="str">
        <f>IF(E762="","",IF(行业估值!$C$5="申万行业",[1]!EM_S_INFO_INDUSTRY_SW2014(E762,"1"),IF(行业估值!$C$5="证监会行业",[1]!EM_S_INFO_INDUSTRY_CSRC1(E762,"1"),[1]!EM_S_INFO_INDUSTRY_EM2016(E762,"1"))))</f>
        <v>轻工制造</v>
      </c>
      <c r="H762" s="34" t="str">
        <f>IF(E762="","",IF($H$1="上证50",[1]!EM_S_INFO_COMPINDEX(E762,"000016"),"")&amp;IF($H$1="上证180",[1]!EM_S_INFO_COMPINDEX(E762,"000010"),"")&amp;IF($H$1="沪深300",[1]!EM_S_INFO_COMPINDEX(E762,"000300"),"")&amp;IF(AND($H$1="上证A股",RIGHT(E762,2)="SH"),"是","")&amp;IF(AND($H$1="深证A股",RIGHT(E762,2)="SZ"),"是","")&amp;IF(AND($H$1="创业板",LEFT(E762,1)-3=0),"是","")&amp;IF(AND($H$1="全部A股",E762&lt;&gt;0),"是","")&amp;IF(AND($H$1="中小板",LEFT(E762,3)="002"),"是",""))</f>
        <v>是</v>
      </c>
      <c r="I762" s="46">
        <f ca="1">IF(E762="","",IF(OR([1]!EM_S_VAL_MV(E762,deadline)="",[1]!EM_S_VAL_MV(E762,deadline)="--",[1]!EM_S_VAL_MV(E762,deadline)="null"),0,[1]!EM_S_VAL_MV(E762,deadline)/100000000))</f>
        <v>74.116066353999997</v>
      </c>
      <c r="J762" s="46">
        <f ca="1">IF(E762="","",IF(RIGHT(LEFT($J$1,6),3)="TTM",[1]!EM_S_FA_PROFIT_TTM(E762,LEFT(RIGHT($J$1,11),10),1)/100000000,[1]!EM_S_STM07_IS(E762,61,LEFT(RIGHT($J$1,5),4)&amp;"-12-31",1)/100000000))</f>
        <v>4.0092792404000006</v>
      </c>
      <c r="K762" s="36">
        <f t="shared" ca="1" si="57"/>
        <v>18.486132272145138</v>
      </c>
      <c r="L762" s="46">
        <f ca="1">IF(E762="","",IF(ISERROR(IF(行业估值!$E$7="最新年报",[1]!EM_S_STM07_BS(E762,140,LEFT(RIGHT($L$1,5),4)&amp;"-12-31",1)/100000000,[1]!EM_S_STM07_BS(E762,140,LEFT(RIGHT($L$1,11),10),1)/100000000)),0,IF(行业估值!$E$7="最新年报",[1]!EM_S_STM07_BS(E762,140,LEFT(RIGHT($L$1,5),4)&amp;"-12-31",1)/100000000,[1]!EM_S_STM07_BS(E762,140,LEFT(RIGHT($L$1,11),10),1)/100000000)))</f>
        <v>50.0451193926</v>
      </c>
      <c r="M762" s="36">
        <f t="shared" ca="1" si="58"/>
        <v>1.4809849042933703</v>
      </c>
      <c r="N762" s="37">
        <f ca="1">IF(E762="","",IF(ISERROR([1]!EM_S_EST_NETPROFIT(E762,行业估值!$E$6,deadline)/100000000),"-",[1]!EM_S_EST_NETPROFIT(E762,行业估值!$E$6,deadline)/100000000))</f>
        <v>4.1399999999999997</v>
      </c>
      <c r="O762" s="36">
        <f t="shared" ca="1" si="59"/>
        <v>17.902431486473432</v>
      </c>
      <c r="T762" s="64" t="s">
        <v>1580</v>
      </c>
      <c r="U762" s="64" t="s">
        <v>1581</v>
      </c>
    </row>
    <row r="763" spans="4:21">
      <c r="D763" s="45" t="str">
        <f>IF(AND(行业估值!$B$39=$G763,COUNTIF($G$2:$G$2552,$G763)&gt;=1),COUNTIF($G$2:G763,$G763),"")</f>
        <v/>
      </c>
      <c r="E763" s="65" t="str">
        <f t="shared" si="55"/>
        <v>002304.SZ</v>
      </c>
      <c r="F763" s="65" t="str">
        <f t="shared" si="56"/>
        <v>洋河股份</v>
      </c>
      <c r="G763" s="34" t="str">
        <f>IF(E763="","",IF(行业估值!$C$5="申万行业",[1]!EM_S_INFO_INDUSTRY_SW2014(E763,"1"),IF(行业估值!$C$5="证监会行业",[1]!EM_S_INFO_INDUSTRY_CSRC1(E763,"1"),[1]!EM_S_INFO_INDUSTRY_EM2016(E763,"1"))))</f>
        <v>食品饮料</v>
      </c>
      <c r="H763" s="34" t="str">
        <f>IF(E763="","",IF($H$1="上证50",[1]!EM_S_INFO_COMPINDEX(E763,"000016"),"")&amp;IF($H$1="上证180",[1]!EM_S_INFO_COMPINDEX(E763,"000010"),"")&amp;IF($H$1="沪深300",[1]!EM_S_INFO_COMPINDEX(E763,"000300"),"")&amp;IF(AND($H$1="上证A股",RIGHT(E763,2)="SH"),"是","")&amp;IF(AND($H$1="深证A股",RIGHT(E763,2)="SZ"),"是","")&amp;IF(AND($H$1="创业板",LEFT(E763,1)-3=0),"是","")&amp;IF(AND($H$1="全部A股",E763&lt;&gt;0),"是","")&amp;IF(AND($H$1="中小板",LEFT(E763,3)="002"),"是",""))</f>
        <v>是</v>
      </c>
      <c r="I763" s="46">
        <f ca="1">IF(E763="","",IF(OR([1]!EM_S_VAL_MV(E763,deadline)="",[1]!EM_S_VAL_MV(E763,deadline)="--",[1]!EM_S_VAL_MV(E763,deadline)="null"),0,[1]!EM_S_VAL_MV(E763,deadline)/100000000))</f>
        <v>1505.481012</v>
      </c>
      <c r="J763" s="46">
        <f ca="1">IF(E763="","",IF(RIGHT(LEFT($J$1,6),3)="TTM",[1]!EM_S_FA_PROFIT_TTM(E763,LEFT(RIGHT($J$1,11),10),1)/100000000,[1]!EM_S_STM07_IS(E763,61,LEFT(RIGHT($J$1,5),4)&amp;"-12-31",1)/100000000))</f>
        <v>82.2808688649</v>
      </c>
      <c r="K763" s="36">
        <f t="shared" ca="1" si="57"/>
        <v>18.29685360362328</v>
      </c>
      <c r="L763" s="46">
        <f ca="1">IF(E763="","",IF(ISERROR(IF(行业估值!$E$7="最新年报",[1]!EM_S_STM07_BS(E763,140,LEFT(RIGHT($L$1,5),4)&amp;"-12-31",1)/100000000,[1]!EM_S_STM07_BS(E763,140,LEFT(RIGHT($L$1,11),10),1)/100000000)),0,IF(行业估值!$E$7="最新年报",[1]!EM_S_STM07_BS(E763,140,LEFT(RIGHT($L$1,5),4)&amp;"-12-31",1)/100000000,[1]!EM_S_STM07_BS(E763,140,LEFT(RIGHT($L$1,11),10),1)/100000000)))</f>
        <v>362.74625078980006</v>
      </c>
      <c r="M763" s="36">
        <f t="shared" ca="1" si="58"/>
        <v>4.1502317631736974</v>
      </c>
      <c r="N763" s="37">
        <f ca="1">IF(E763="","",IF(ISERROR([1]!EM_S_EST_NETPROFIT(E763,行业估值!$E$6,deadline)/100000000),"-",[1]!EM_S_EST_NETPROFIT(E763,行业估值!$E$6,deadline)/100000000))</f>
        <v>84.520196428571424</v>
      </c>
      <c r="O763" s="36">
        <f t="shared" ca="1" si="59"/>
        <v>17.812086052974237</v>
      </c>
      <c r="T763" s="64" t="s">
        <v>1582</v>
      </c>
      <c r="U763" s="64" t="s">
        <v>1583</v>
      </c>
    </row>
    <row r="764" spans="4:21">
      <c r="D764" s="45" t="str">
        <f>IF(AND(行业估值!$B$39=$G764,COUNTIF($G$2:$G$2552,$G764)&gt;=1),COUNTIF($G$2:G764,$G764),"")</f>
        <v/>
      </c>
      <c r="E764" s="65" t="str">
        <f t="shared" si="55"/>
        <v>002305.SZ</v>
      </c>
      <c r="F764" s="65" t="str">
        <f t="shared" si="56"/>
        <v>南国置业</v>
      </c>
      <c r="G764" s="34" t="str">
        <f>IF(E764="","",IF(行业估值!$C$5="申万行业",[1]!EM_S_INFO_INDUSTRY_SW2014(E764,"1"),IF(行业估值!$C$5="证监会行业",[1]!EM_S_INFO_INDUSTRY_CSRC1(E764,"1"),[1]!EM_S_INFO_INDUSTRY_EM2016(E764,"1"))))</f>
        <v>房地产</v>
      </c>
      <c r="H764" s="34" t="str">
        <f>IF(E764="","",IF($H$1="上证50",[1]!EM_S_INFO_COMPINDEX(E764,"000016"),"")&amp;IF($H$1="上证180",[1]!EM_S_INFO_COMPINDEX(E764,"000010"),"")&amp;IF($H$1="沪深300",[1]!EM_S_INFO_COMPINDEX(E764,"000300"),"")&amp;IF(AND($H$1="上证A股",RIGHT(E764,2)="SH"),"是","")&amp;IF(AND($H$1="深证A股",RIGHT(E764,2)="SZ"),"是","")&amp;IF(AND($H$1="创业板",LEFT(E764,1)-3=0),"是","")&amp;IF(AND($H$1="全部A股",E764&lt;&gt;0),"是","")&amp;IF(AND($H$1="中小板",LEFT(E764,3)="002"),"是",""))</f>
        <v>是</v>
      </c>
      <c r="I764" s="46">
        <f ca="1">IF(E764="","",IF(OR([1]!EM_S_VAL_MV(E764,deadline)="",[1]!EM_S_VAL_MV(E764,deadline)="--",[1]!EM_S_VAL_MV(E764,deadline)="null"),0,[1]!EM_S_VAL_MV(E764,deadline)/100000000))</f>
        <v>36.938795900999999</v>
      </c>
      <c r="J764" s="46">
        <f ca="1">IF(E764="","",IF(RIGHT(LEFT($J$1,6),3)="TTM",[1]!EM_S_FA_PROFIT_TTM(E764,LEFT(RIGHT($J$1,11),10),1)/100000000,[1]!EM_S_STM07_IS(E764,61,LEFT(RIGHT($J$1,5),4)&amp;"-12-31",1)/100000000))</f>
        <v>1.8120729486000002</v>
      </c>
      <c r="K764" s="36">
        <f t="shared" ca="1" si="57"/>
        <v>20.384828287149674</v>
      </c>
      <c r="L764" s="46">
        <f ca="1">IF(E764="","",IF(ISERROR(IF(行业估值!$E$7="最新年报",[1]!EM_S_STM07_BS(E764,140,LEFT(RIGHT($L$1,5),4)&amp;"-12-31",1)/100000000,[1]!EM_S_STM07_BS(E764,140,LEFT(RIGHT($L$1,11),10),1)/100000000)),0,IF(行业估值!$E$7="最新年报",[1]!EM_S_STM07_BS(E764,140,LEFT(RIGHT($L$1,5),4)&amp;"-12-31",1)/100000000,[1]!EM_S_STM07_BS(E764,140,LEFT(RIGHT($L$1,11),10),1)/100000000)))</f>
        <v>44.666814437900001</v>
      </c>
      <c r="M764" s="36">
        <f t="shared" ca="1" si="58"/>
        <v>0.8269852320083354</v>
      </c>
      <c r="N764" s="37" t="str">
        <f ca="1">IF(E764="","",IF(ISERROR([1]!EM_S_EST_NETPROFIT(E764,行业估值!$E$6,deadline)/100000000),"-",[1]!EM_S_EST_NETPROFIT(E764,行业估值!$E$6,deadline)/100000000))</f>
        <v>-</v>
      </c>
      <c r="O764" s="36" t="str">
        <f t="shared" ca="1" si="59"/>
        <v>-</v>
      </c>
      <c r="T764" s="64" t="s">
        <v>1584</v>
      </c>
      <c r="U764" s="64" t="s">
        <v>1585</v>
      </c>
    </row>
    <row r="765" spans="4:21">
      <c r="D765" s="45" t="str">
        <f>IF(AND(行业估值!$B$39=$G765,COUNTIF($G$2:$G$2552,$G765)&gt;=1),COUNTIF($G$2:G765,$G765),"")</f>
        <v/>
      </c>
      <c r="E765" s="65" t="str">
        <f t="shared" si="55"/>
        <v>002306.SZ</v>
      </c>
      <c r="F765" s="65" t="str">
        <f t="shared" si="56"/>
        <v>ST云网</v>
      </c>
      <c r="G765" s="34" t="str">
        <f>IF(E765="","",IF(行业估值!$C$5="申万行业",[1]!EM_S_INFO_INDUSTRY_SW2014(E765,"1"),IF(行业估值!$C$5="证监会行业",[1]!EM_S_INFO_INDUSTRY_CSRC1(E765,"1"),[1]!EM_S_INFO_INDUSTRY_EM2016(E765,"1"))))</f>
        <v>休闲、生活及专业服务</v>
      </c>
      <c r="H765" s="34" t="str">
        <f>IF(E765="","",IF($H$1="上证50",[1]!EM_S_INFO_COMPINDEX(E765,"000016"),"")&amp;IF($H$1="上证180",[1]!EM_S_INFO_COMPINDEX(E765,"000010"),"")&amp;IF($H$1="沪深300",[1]!EM_S_INFO_COMPINDEX(E765,"000300"),"")&amp;IF(AND($H$1="上证A股",RIGHT(E765,2)="SH"),"是","")&amp;IF(AND($H$1="深证A股",RIGHT(E765,2)="SZ"),"是","")&amp;IF(AND($H$1="创业板",LEFT(E765,1)-3=0),"是","")&amp;IF(AND($H$1="全部A股",E765&lt;&gt;0),"是","")&amp;IF(AND($H$1="中小板",LEFT(E765,3)="002"),"是",""))</f>
        <v>是</v>
      </c>
      <c r="I765" s="46">
        <f ca="1">IF(E765="","",IF(OR([1]!EM_S_VAL_MV(E765,deadline)="",[1]!EM_S_VAL_MV(E765,deadline)="--",[1]!EM_S_VAL_MV(E765,deadline)="null"),0,[1]!EM_S_VAL_MV(E765,deadline)/100000000))</f>
        <v>19.52</v>
      </c>
      <c r="J765" s="46">
        <f ca="1">IF(E765="","",IF(RIGHT(LEFT($J$1,6),3)="TTM",[1]!EM_S_FA_PROFIT_TTM(E765,LEFT(RIGHT($J$1,11),10),1)/100000000,[1]!EM_S_STM07_IS(E765,61,LEFT(RIGHT($J$1,5),4)&amp;"-12-31",1)/100000000))</f>
        <v>6.39135282E-2</v>
      </c>
      <c r="K765" s="36">
        <f t="shared" ca="1" si="57"/>
        <v>305.41264971192749</v>
      </c>
      <c r="L765" s="46">
        <f ca="1">IF(E765="","",IF(ISERROR(IF(行业估值!$E$7="最新年报",[1]!EM_S_STM07_BS(E765,140,LEFT(RIGHT($L$1,5),4)&amp;"-12-31",1)/100000000,[1]!EM_S_STM07_BS(E765,140,LEFT(RIGHT($L$1,11),10),1)/100000000)),0,IF(行业估值!$E$7="最新年报",[1]!EM_S_STM07_BS(E765,140,LEFT(RIGHT($L$1,5),4)&amp;"-12-31",1)/100000000,[1]!EM_S_STM07_BS(E765,140,LEFT(RIGHT($L$1,11),10),1)/100000000)))</f>
        <v>6.7553477099999995E-2</v>
      </c>
      <c r="M765" s="36">
        <f t="shared" ca="1" si="58"/>
        <v>288.95625862610115</v>
      </c>
      <c r="N765" s="37" t="str">
        <f ca="1">IF(E765="","",IF(ISERROR([1]!EM_S_EST_NETPROFIT(E765,行业估值!$E$6,deadline)/100000000),"-",[1]!EM_S_EST_NETPROFIT(E765,行业估值!$E$6,deadline)/100000000))</f>
        <v>-</v>
      </c>
      <c r="O765" s="36" t="str">
        <f t="shared" ca="1" si="59"/>
        <v>-</v>
      </c>
      <c r="T765" s="64" t="s">
        <v>7222</v>
      </c>
      <c r="U765" s="64" t="s">
        <v>1586</v>
      </c>
    </row>
    <row r="766" spans="4:21">
      <c r="D766" s="45" t="str">
        <f>IF(AND(行业估值!$B$39=$G766,COUNTIF($G$2:$G$2552,$G766)&gt;=1),COUNTIF($G$2:G766,$G766),"")</f>
        <v/>
      </c>
      <c r="E766" s="65" t="str">
        <f t="shared" si="55"/>
        <v>002307.SZ</v>
      </c>
      <c r="F766" s="65" t="str">
        <f t="shared" si="56"/>
        <v>北新路桥</v>
      </c>
      <c r="G766" s="34" t="str">
        <f>IF(E766="","",IF(行业估值!$C$5="申万行业",[1]!EM_S_INFO_INDUSTRY_SW2014(E766,"1"),IF(行业估值!$C$5="证监会行业",[1]!EM_S_INFO_INDUSTRY_CSRC1(E766,"1"),[1]!EM_S_INFO_INDUSTRY_EM2016(E766,"1"))))</f>
        <v>建筑</v>
      </c>
      <c r="H766" s="34" t="str">
        <f>IF(E766="","",IF($H$1="上证50",[1]!EM_S_INFO_COMPINDEX(E766,"000016"),"")&amp;IF($H$1="上证180",[1]!EM_S_INFO_COMPINDEX(E766,"000010"),"")&amp;IF($H$1="沪深300",[1]!EM_S_INFO_COMPINDEX(E766,"000300"),"")&amp;IF(AND($H$1="上证A股",RIGHT(E766,2)="SH"),"是","")&amp;IF(AND($H$1="深证A股",RIGHT(E766,2)="SZ"),"是","")&amp;IF(AND($H$1="创业板",LEFT(E766,1)-3=0),"是","")&amp;IF(AND($H$1="全部A股",E766&lt;&gt;0),"是","")&amp;IF(AND($H$1="中小板",LEFT(E766,3)="002"),"是",""))</f>
        <v>是</v>
      </c>
      <c r="I766" s="46">
        <f ca="1">IF(E766="","",IF(OR([1]!EM_S_VAL_MV(E766,deadline)="",[1]!EM_S_VAL_MV(E766,deadline)="--",[1]!EM_S_VAL_MV(E766,deadline)="null"),0,[1]!EM_S_VAL_MV(E766,deadline)/100000000))</f>
        <v>51.916332000799997</v>
      </c>
      <c r="J766" s="46">
        <f ca="1">IF(E766="","",IF(RIGHT(LEFT($J$1,6),3)="TTM",[1]!EM_S_FA_PROFIT_TTM(E766,LEFT(RIGHT($J$1,11),10),1)/100000000,[1]!EM_S_STM07_IS(E766,61,LEFT(RIGHT($J$1,5),4)&amp;"-12-31",1)/100000000))</f>
        <v>0.61247737179999995</v>
      </c>
      <c r="K766" s="36">
        <f t="shared" ca="1" si="57"/>
        <v>84.764489907968226</v>
      </c>
      <c r="L766" s="46">
        <f ca="1">IF(E766="","",IF(ISERROR(IF(行业估值!$E$7="最新年报",[1]!EM_S_STM07_BS(E766,140,LEFT(RIGHT($L$1,5),4)&amp;"-12-31",1)/100000000,[1]!EM_S_STM07_BS(E766,140,LEFT(RIGHT($L$1,11),10),1)/100000000)),0,IF(行业估值!$E$7="最新年报",[1]!EM_S_STM07_BS(E766,140,LEFT(RIGHT($L$1,5),4)&amp;"-12-31",1)/100000000,[1]!EM_S_STM07_BS(E766,140,LEFT(RIGHT($L$1,11),10),1)/100000000)))</f>
        <v>18.431036280000001</v>
      </c>
      <c r="M766" s="36">
        <f t="shared" ca="1" si="58"/>
        <v>2.8167885523146503</v>
      </c>
      <c r="N766" s="37" t="str">
        <f ca="1">IF(E766="","",IF(ISERROR([1]!EM_S_EST_NETPROFIT(E766,行业估值!$E$6,deadline)/100000000),"-",[1]!EM_S_EST_NETPROFIT(E766,行业估值!$E$6,deadline)/100000000))</f>
        <v>-</v>
      </c>
      <c r="O766" s="36" t="str">
        <f t="shared" ca="1" si="59"/>
        <v>-</v>
      </c>
      <c r="T766" s="64" t="s">
        <v>1587</v>
      </c>
      <c r="U766" s="64" t="s">
        <v>1588</v>
      </c>
    </row>
    <row r="767" spans="4:21">
      <c r="D767" s="45" t="str">
        <f>IF(AND(行业估值!$B$39=$G767,COUNTIF($G$2:$G$2552,$G767)&gt;=1),COUNTIF($G$2:G767,$G767),"")</f>
        <v/>
      </c>
      <c r="E767" s="65" t="str">
        <f t="shared" si="55"/>
        <v>002308.SZ</v>
      </c>
      <c r="F767" s="65" t="str">
        <f t="shared" si="56"/>
        <v>威创股份</v>
      </c>
      <c r="G767" s="34" t="str">
        <f>IF(E767="","",IF(行业估值!$C$5="申万行业",[1]!EM_S_INFO_INDUSTRY_SW2014(E767,"1"),IF(行业估值!$C$5="证监会行业",[1]!EM_S_INFO_INDUSTRY_CSRC1(E767,"1"),[1]!EM_S_INFO_INDUSTRY_EM2016(E767,"1"))))</f>
        <v>信息技术</v>
      </c>
      <c r="H767" s="34" t="str">
        <f>IF(E767="","",IF($H$1="上证50",[1]!EM_S_INFO_COMPINDEX(E767,"000016"),"")&amp;IF($H$1="上证180",[1]!EM_S_INFO_COMPINDEX(E767,"000010"),"")&amp;IF($H$1="沪深300",[1]!EM_S_INFO_COMPINDEX(E767,"000300"),"")&amp;IF(AND($H$1="上证A股",RIGHT(E767,2)="SH"),"是","")&amp;IF(AND($H$1="深证A股",RIGHT(E767,2)="SZ"),"是","")&amp;IF(AND($H$1="创业板",LEFT(E767,1)-3=0),"是","")&amp;IF(AND($H$1="全部A股",E767&lt;&gt;0),"是","")&amp;IF(AND($H$1="中小板",LEFT(E767,3)="002"),"是",""))</f>
        <v>是</v>
      </c>
      <c r="I767" s="46">
        <f ca="1">IF(E767="","",IF(OR([1]!EM_S_VAL_MV(E767,deadline)="",[1]!EM_S_VAL_MV(E767,deadline)="--",[1]!EM_S_VAL_MV(E767,deadline)="null"),0,[1]!EM_S_VAL_MV(E767,deadline)/100000000))</f>
        <v>40.326551969499995</v>
      </c>
      <c r="J767" s="46">
        <f ca="1">IF(E767="","",IF(RIGHT(LEFT($J$1,6),3)="TTM",[1]!EM_S_FA_PROFIT_TTM(E767,LEFT(RIGHT($J$1,11),10),1)/100000000,[1]!EM_S_STM07_IS(E767,61,LEFT(RIGHT($J$1,5),4)&amp;"-12-31",1)/100000000))</f>
        <v>1.1361629868000001</v>
      </c>
      <c r="K767" s="36">
        <f t="shared" ca="1" si="57"/>
        <v>35.493632901279085</v>
      </c>
      <c r="L767" s="46">
        <f ca="1">IF(E767="","",IF(ISERROR(IF(行业估值!$E$7="最新年报",[1]!EM_S_STM07_BS(E767,140,LEFT(RIGHT($L$1,5),4)&amp;"-12-31",1)/100000000,[1]!EM_S_STM07_BS(E767,140,LEFT(RIGHT($L$1,11),10),1)/100000000)),0,IF(行业估值!$E$7="最新年报",[1]!EM_S_STM07_BS(E767,140,LEFT(RIGHT($L$1,5),4)&amp;"-12-31",1)/100000000,[1]!EM_S_STM07_BS(E767,140,LEFT(RIGHT($L$1,11),10),1)/100000000)))</f>
        <v>36.308467292899998</v>
      </c>
      <c r="M767" s="36">
        <f t="shared" ca="1" si="58"/>
        <v>1.1106652242901403</v>
      </c>
      <c r="N767" s="37">
        <f ca="1">IF(E767="","",IF(ISERROR([1]!EM_S_EST_NETPROFIT(E767,行业估值!$E$6,deadline)/100000000),"-",[1]!EM_S_EST_NETPROFIT(E767,行业估值!$E$6,deadline)/100000000))</f>
        <v>1.79</v>
      </c>
      <c r="O767" s="36">
        <f t="shared" ca="1" si="59"/>
        <v>22.528799982960891</v>
      </c>
      <c r="T767" s="64" t="s">
        <v>1589</v>
      </c>
      <c r="U767" s="64" t="s">
        <v>1590</v>
      </c>
    </row>
    <row r="768" spans="4:21">
      <c r="D768" s="45" t="str">
        <f>IF(AND(行业估值!$B$39=$G768,COUNTIF($G$2:$G$2552,$G768)&gt;=1),COUNTIF($G$2:G768,$G768),"")</f>
        <v/>
      </c>
      <c r="E768" s="65" t="str">
        <f t="shared" si="55"/>
        <v>002309.SZ</v>
      </c>
      <c r="F768" s="65" t="str">
        <f t="shared" si="56"/>
        <v>中利集团</v>
      </c>
      <c r="G768" s="34" t="str">
        <f>IF(E768="","",IF(行业估值!$C$5="申万行业",[1]!EM_S_INFO_INDUSTRY_SW2014(E768,"1"),IF(行业估值!$C$5="证监会行业",[1]!EM_S_INFO_INDUSTRY_CSRC1(E768,"1"),[1]!EM_S_INFO_INDUSTRY_EM2016(E768,"1"))))</f>
        <v>电气设备</v>
      </c>
      <c r="H768" s="34" t="str">
        <f>IF(E768="","",IF($H$1="上证50",[1]!EM_S_INFO_COMPINDEX(E768,"000016"),"")&amp;IF($H$1="上证180",[1]!EM_S_INFO_COMPINDEX(E768,"000010"),"")&amp;IF($H$1="沪深300",[1]!EM_S_INFO_COMPINDEX(E768,"000300"),"")&amp;IF(AND($H$1="上证A股",RIGHT(E768,2)="SH"),"是","")&amp;IF(AND($H$1="深证A股",RIGHT(E768,2)="SZ"),"是","")&amp;IF(AND($H$1="创业板",LEFT(E768,1)-3=0),"是","")&amp;IF(AND($H$1="全部A股",E768&lt;&gt;0),"是","")&amp;IF(AND($H$1="中小板",LEFT(E768,3)="002"),"是",""))</f>
        <v>是</v>
      </c>
      <c r="I768" s="46">
        <f ca="1">IF(E768="","",IF(OR([1]!EM_S_VAL_MV(E768,deadline)="",[1]!EM_S_VAL_MV(E768,deadline)="--",[1]!EM_S_VAL_MV(E768,deadline)="null"),0,[1]!EM_S_VAL_MV(E768,deadline)/100000000))</f>
        <v>50.999543478</v>
      </c>
      <c r="J768" s="46">
        <f ca="1">IF(E768="","",IF(RIGHT(LEFT($J$1,6),3)="TTM",[1]!EM_S_FA_PROFIT_TTM(E768,LEFT(RIGHT($J$1,11),10),1)/100000000,[1]!EM_S_STM07_IS(E768,61,LEFT(RIGHT($J$1,5),4)&amp;"-12-31",1)/100000000))</f>
        <v>-2.1960176216999998</v>
      </c>
      <c r="K768" s="36">
        <f t="shared" ca="1" si="57"/>
        <v>-23.223649470772369</v>
      </c>
      <c r="L768" s="46">
        <f ca="1">IF(E768="","",IF(ISERROR(IF(行业估值!$E$7="最新年报",[1]!EM_S_STM07_BS(E768,140,LEFT(RIGHT($L$1,5),4)&amp;"-12-31",1)/100000000,[1]!EM_S_STM07_BS(E768,140,LEFT(RIGHT($L$1,11),10),1)/100000000)),0,IF(行业估值!$E$7="最新年报",[1]!EM_S_STM07_BS(E768,140,LEFT(RIGHT($L$1,5),4)&amp;"-12-31",1)/100000000,[1]!EM_S_STM07_BS(E768,140,LEFT(RIGHT($L$1,11),10),1)/100000000)))</f>
        <v>86.423373156299988</v>
      </c>
      <c r="M768" s="36">
        <f t="shared" ca="1" si="58"/>
        <v>0.59011285506948874</v>
      </c>
      <c r="N768" s="37" t="str">
        <f ca="1">IF(E768="","",IF(ISERROR([1]!EM_S_EST_NETPROFIT(E768,行业估值!$E$6,deadline)/100000000),"-",[1]!EM_S_EST_NETPROFIT(E768,行业估值!$E$6,deadline)/100000000))</f>
        <v>-</v>
      </c>
      <c r="O768" s="36" t="str">
        <f t="shared" ca="1" si="59"/>
        <v>-</v>
      </c>
      <c r="T768" s="64" t="s">
        <v>1591</v>
      </c>
      <c r="U768" s="64" t="s">
        <v>1592</v>
      </c>
    </row>
    <row r="769" spans="4:21">
      <c r="D769" s="45" t="str">
        <f>IF(AND(行业估值!$B$39=$G769,COUNTIF($G$2:$G$2552,$G769)&gt;=1),COUNTIF($G$2:G769,$G769),"")</f>
        <v/>
      </c>
      <c r="E769" s="65" t="str">
        <f t="shared" si="55"/>
        <v>002310.SZ</v>
      </c>
      <c r="F769" s="65" t="str">
        <f t="shared" si="56"/>
        <v>东方园林</v>
      </c>
      <c r="G769" s="34" t="str">
        <f>IF(E769="","",IF(行业估值!$C$5="申万行业",[1]!EM_S_INFO_INDUSTRY_SW2014(E769,"1"),IF(行业估值!$C$5="证监会行业",[1]!EM_S_INFO_INDUSTRY_CSRC1(E769,"1"),[1]!EM_S_INFO_INDUSTRY_EM2016(E769,"1"))))</f>
        <v>建筑</v>
      </c>
      <c r="H769" s="34" t="str">
        <f>IF(E769="","",IF($H$1="上证50",[1]!EM_S_INFO_COMPINDEX(E769,"000016"),"")&amp;IF($H$1="上证180",[1]!EM_S_INFO_COMPINDEX(E769,"000010"),"")&amp;IF($H$1="沪深300",[1]!EM_S_INFO_COMPINDEX(E769,"000300"),"")&amp;IF(AND($H$1="上证A股",RIGHT(E769,2)="SH"),"是","")&amp;IF(AND($H$1="深证A股",RIGHT(E769,2)="SZ"),"是","")&amp;IF(AND($H$1="创业板",LEFT(E769,1)-3=0),"是","")&amp;IF(AND($H$1="全部A股",E769&lt;&gt;0),"是","")&amp;IF(AND($H$1="中小板",LEFT(E769,3)="002"),"是",""))</f>
        <v>是</v>
      </c>
      <c r="I769" s="46">
        <f ca="1">IF(E769="","",IF(OR([1]!EM_S_VAL_MV(E769,deadline)="",[1]!EM_S_VAL_MV(E769,deadline)="--",[1]!EM_S_VAL_MV(E769,deadline)="null"),0,[1]!EM_S_VAL_MV(E769,deadline)/100000000))</f>
        <v>124.3368907852</v>
      </c>
      <c r="J769" s="46">
        <f ca="1">IF(E769="","",IF(RIGHT(LEFT($J$1,6),3)="TTM",[1]!EM_S_FA_PROFIT_TTM(E769,LEFT(RIGHT($J$1,11),10),1)/100000000,[1]!EM_S_STM07_IS(E769,61,LEFT(RIGHT($J$1,5),4)&amp;"-12-31",1)/100000000))</f>
        <v>-2.7743817037</v>
      </c>
      <c r="K769" s="36">
        <f t="shared" ca="1" si="57"/>
        <v>-44.816072215074271</v>
      </c>
      <c r="L769" s="46">
        <f ca="1">IF(E769="","",IF(ISERROR(IF(行业估值!$E$7="最新年报",[1]!EM_S_STM07_BS(E769,140,LEFT(RIGHT($L$1,5),4)&amp;"-12-31",1)/100000000,[1]!EM_S_STM07_BS(E769,140,LEFT(RIGHT($L$1,11),10),1)/100000000)),0,IF(行业估值!$E$7="最新年报",[1]!EM_S_STM07_BS(E769,140,LEFT(RIGHT($L$1,5),4)&amp;"-12-31",1)/100000000,[1]!EM_S_STM07_BS(E769,140,LEFT(RIGHT($L$1,11),10),1)/100000000)))</f>
        <v>116.34110755719999</v>
      </c>
      <c r="M769" s="36">
        <f t="shared" ca="1" si="58"/>
        <v>1.0687270681523193</v>
      </c>
      <c r="N769" s="37">
        <f ca="1">IF(E769="","",IF(ISERROR([1]!EM_S_EST_NETPROFIT(E769,行业估值!$E$6,deadline)/100000000),"-",[1]!EM_S_EST_NETPROFIT(E769,行业估值!$E$6,deadline)/100000000))</f>
        <v>0.75</v>
      </c>
      <c r="O769" s="36">
        <f t="shared" ca="1" si="59"/>
        <v>165.78252104693334</v>
      </c>
      <c r="T769" s="64" t="s">
        <v>1593</v>
      </c>
      <c r="U769" s="64" t="s">
        <v>1594</v>
      </c>
    </row>
    <row r="770" spans="4:21">
      <c r="D770" s="45" t="str">
        <f>IF(AND(行业估值!$B$39=$G770,COUNTIF($G$2:$G$2552,$G770)&gt;=1),COUNTIF($G$2:G770,$G770),"")</f>
        <v/>
      </c>
      <c r="E770" s="65" t="str">
        <f t="shared" si="55"/>
        <v>002311.SZ</v>
      </c>
      <c r="F770" s="65" t="str">
        <f t="shared" si="56"/>
        <v>海大集团</v>
      </c>
      <c r="G770" s="34" t="str">
        <f>IF(E770="","",IF(行业估值!$C$5="申万行业",[1]!EM_S_INFO_INDUSTRY_SW2014(E770,"1"),IF(行业估值!$C$5="证监会行业",[1]!EM_S_INFO_INDUSTRY_CSRC1(E770,"1"),[1]!EM_S_INFO_INDUSTRY_EM2016(E770,"1"))))</f>
        <v>农林牧渔</v>
      </c>
      <c r="H770" s="34" t="str">
        <f>IF(E770="","",IF($H$1="上证50",[1]!EM_S_INFO_COMPINDEX(E770,"000016"),"")&amp;IF($H$1="上证180",[1]!EM_S_INFO_COMPINDEX(E770,"000010"),"")&amp;IF($H$1="沪深300",[1]!EM_S_INFO_COMPINDEX(E770,"000300"),"")&amp;IF(AND($H$1="上证A股",RIGHT(E770,2)="SH"),"是","")&amp;IF(AND($H$1="深证A股",RIGHT(E770,2)="SZ"),"是","")&amp;IF(AND($H$1="创业板",LEFT(E770,1)-3=0),"是","")&amp;IF(AND($H$1="全部A股",E770&lt;&gt;0),"是","")&amp;IF(AND($H$1="中小板",LEFT(E770,3)="002"),"是",""))</f>
        <v>是</v>
      </c>
      <c r="I770" s="46">
        <f ca="1">IF(E770="","",IF(OR([1]!EM_S_VAL_MV(E770,deadline)="",[1]!EM_S_VAL_MV(E770,deadline)="--",[1]!EM_S_VAL_MV(E770,deadline)="null"),0,[1]!EM_S_VAL_MV(E770,deadline)/100000000))</f>
        <v>494.33834106180001</v>
      </c>
      <c r="J770" s="46">
        <f ca="1">IF(E770="","",IF(RIGHT(LEFT($J$1,6),3)="TTM",[1]!EM_S_FA_PROFIT_TTM(E770,LEFT(RIGHT($J$1,11),10),1)/100000000,[1]!EM_S_STM07_IS(E770,61,LEFT(RIGHT($J$1,5),4)&amp;"-12-31",1)/100000000))</f>
        <v>16.779644767200001</v>
      </c>
      <c r="K770" s="36">
        <f t="shared" ca="1" si="57"/>
        <v>29.46059633086557</v>
      </c>
      <c r="L770" s="46">
        <f ca="1">IF(E770="","",IF(ISERROR(IF(行业估值!$E$7="最新年报",[1]!EM_S_STM07_BS(E770,140,LEFT(RIGHT($L$1,5),4)&amp;"-12-31",1)/100000000,[1]!EM_S_STM07_BS(E770,140,LEFT(RIGHT($L$1,11),10),1)/100000000)),0,IF(行业估值!$E$7="最新年报",[1]!EM_S_STM07_BS(E770,140,LEFT(RIGHT($L$1,5),4)&amp;"-12-31",1)/100000000,[1]!EM_S_STM07_BS(E770,140,LEFT(RIGHT($L$1,11),10),1)/100000000)))</f>
        <v>88.654609105599988</v>
      </c>
      <c r="M770" s="36">
        <f t="shared" ca="1" si="58"/>
        <v>5.5760027149064992</v>
      </c>
      <c r="N770" s="37">
        <f ca="1">IF(E770="","",IF(ISERROR([1]!EM_S_EST_NETPROFIT(E770,行业估值!$E$6,deadline)/100000000),"-",[1]!EM_S_EST_NETPROFIT(E770,行业估值!$E$6,deadline)/100000000))</f>
        <v>17.771474999999999</v>
      </c>
      <c r="O770" s="36">
        <f t="shared" ca="1" si="59"/>
        <v>27.816393465472057</v>
      </c>
      <c r="T770" s="64" t="s">
        <v>1595</v>
      </c>
      <c r="U770" s="64" t="s">
        <v>1596</v>
      </c>
    </row>
    <row r="771" spans="4:21">
      <c r="D771" s="45" t="str">
        <f>IF(AND(行业估值!$B$39=$G771,COUNTIF($G$2:$G$2552,$G771)&gt;=1),COUNTIF($G$2:G771,$G771),"")</f>
        <v/>
      </c>
      <c r="E771" s="65" t="str">
        <f t="shared" ref="E771:E834" si="60">IF(U771="","",U771)</f>
        <v>002312.SZ</v>
      </c>
      <c r="F771" s="65" t="str">
        <f t="shared" ref="F771:F834" si="61">IF(T771="","",T771)</f>
        <v>三泰控股</v>
      </c>
      <c r="G771" s="34" t="str">
        <f>IF(E771="","",IF(行业估值!$C$5="申万行业",[1]!EM_S_INFO_INDUSTRY_SW2014(E771,"1"),IF(行业估值!$C$5="证监会行业",[1]!EM_S_INFO_INDUSTRY_CSRC1(E771,"1"),[1]!EM_S_INFO_INDUSTRY_EM2016(E771,"1"))))</f>
        <v>信息技术</v>
      </c>
      <c r="H771" s="34" t="str">
        <f>IF(E771="","",IF($H$1="上证50",[1]!EM_S_INFO_COMPINDEX(E771,"000016"),"")&amp;IF($H$1="上证180",[1]!EM_S_INFO_COMPINDEX(E771,"000010"),"")&amp;IF($H$1="沪深300",[1]!EM_S_INFO_COMPINDEX(E771,"000300"),"")&amp;IF(AND($H$1="上证A股",RIGHT(E771,2)="SH"),"是","")&amp;IF(AND($H$1="深证A股",RIGHT(E771,2)="SZ"),"是","")&amp;IF(AND($H$1="创业板",LEFT(E771,1)-3=0),"是","")&amp;IF(AND($H$1="全部A股",E771&lt;&gt;0),"是","")&amp;IF(AND($H$1="中小板",LEFT(E771,3)="002"),"是",""))</f>
        <v>是</v>
      </c>
      <c r="I771" s="46">
        <f ca="1">IF(E771="","",IF(OR([1]!EM_S_VAL_MV(E771,deadline)="",[1]!EM_S_VAL_MV(E771,deadline)="--",[1]!EM_S_VAL_MV(E771,deadline)="null"),0,[1]!EM_S_VAL_MV(E771,deadline)/100000000))</f>
        <v>59.257944518999999</v>
      </c>
      <c r="J771" s="46">
        <f ca="1">IF(E771="","",IF(RIGHT(LEFT($J$1,6),3)="TTM",[1]!EM_S_FA_PROFIT_TTM(E771,LEFT(RIGHT($J$1,11),10),1)/100000000,[1]!EM_S_STM07_IS(E771,61,LEFT(RIGHT($J$1,5),4)&amp;"-12-31",1)/100000000))</f>
        <v>-1.6067891777000001</v>
      </c>
      <c r="K771" s="36">
        <f t="shared" ref="K771:K834" ca="1" si="62">IF(E771="","",IF(OR(I771=0,J771=0),"-",I771/J771))</f>
        <v>-36.87972594128582</v>
      </c>
      <c r="L771" s="46">
        <f ca="1">IF(E771="","",IF(ISERROR(IF(行业估值!$E$7="最新年报",[1]!EM_S_STM07_BS(E771,140,LEFT(RIGHT($L$1,5),4)&amp;"-12-31",1)/100000000,[1]!EM_S_STM07_BS(E771,140,LEFT(RIGHT($L$1,11),10),1)/100000000)),0,IF(行业估值!$E$7="最新年报",[1]!EM_S_STM07_BS(E771,140,LEFT(RIGHT($L$1,5),4)&amp;"-12-31",1)/100000000,[1]!EM_S_STM07_BS(E771,140,LEFT(RIGHT($L$1,11),10),1)/100000000)))</f>
        <v>31.195257192600003</v>
      </c>
      <c r="M771" s="36">
        <f t="shared" ref="M771:M834" ca="1" si="63">IF(E771="","",IF(OR(I771=0,L771=0),"-",I771/L771))</f>
        <v>1.8995818548037775</v>
      </c>
      <c r="N771" s="37" t="str">
        <f ca="1">IF(E771="","",IF(ISERROR([1]!EM_S_EST_NETPROFIT(E771,行业估值!$E$6,deadline)/100000000),"-",[1]!EM_S_EST_NETPROFIT(E771,行业估值!$E$6,deadline)/100000000))</f>
        <v>-</v>
      </c>
      <c r="O771" s="36" t="str">
        <f t="shared" ref="O771:O834" ca="1" si="64">IF(E771="","",IF(ISERROR(IF(OR(I771=0,N771=0),"-",I771/N771)),"-",IF(OR(I771=0,N771=0),"-",I771/N771)))</f>
        <v>-</v>
      </c>
      <c r="T771" s="64" t="s">
        <v>1597</v>
      </c>
      <c r="U771" s="64" t="s">
        <v>1598</v>
      </c>
    </row>
    <row r="772" spans="4:21">
      <c r="D772" s="45" t="str">
        <f>IF(AND(行业估值!$B$39=$G772,COUNTIF($G$2:$G$2552,$G772)&gt;=1),COUNTIF($G$2:G772,$G772),"")</f>
        <v/>
      </c>
      <c r="E772" s="65" t="str">
        <f t="shared" si="60"/>
        <v>002313.SZ</v>
      </c>
      <c r="F772" s="65" t="str">
        <f t="shared" si="61"/>
        <v>日海智能</v>
      </c>
      <c r="G772" s="34" t="str">
        <f>IF(E772="","",IF(行业估值!$C$5="申万行业",[1]!EM_S_INFO_INDUSTRY_SW2014(E772,"1"),IF(行业估值!$C$5="证监会行业",[1]!EM_S_INFO_INDUSTRY_CSRC1(E772,"1"),[1]!EM_S_INFO_INDUSTRY_EM2016(E772,"1"))))</f>
        <v>信息技术</v>
      </c>
      <c r="H772" s="34" t="str">
        <f>IF(E772="","",IF($H$1="上证50",[1]!EM_S_INFO_COMPINDEX(E772,"000016"),"")&amp;IF($H$1="上证180",[1]!EM_S_INFO_COMPINDEX(E772,"000010"),"")&amp;IF($H$1="沪深300",[1]!EM_S_INFO_COMPINDEX(E772,"000300"),"")&amp;IF(AND($H$1="上证A股",RIGHT(E772,2)="SH"),"是","")&amp;IF(AND($H$1="深证A股",RIGHT(E772,2)="SZ"),"是","")&amp;IF(AND($H$1="创业板",LEFT(E772,1)-3=0),"是","")&amp;IF(AND($H$1="全部A股",E772&lt;&gt;0),"是","")&amp;IF(AND($H$1="中小板",LEFT(E772,3)="002"),"是",""))</f>
        <v>是</v>
      </c>
      <c r="I772" s="46">
        <f ca="1">IF(E772="","",IF(OR([1]!EM_S_VAL_MV(E772,deadline)="",[1]!EM_S_VAL_MV(E772,deadline)="--",[1]!EM_S_VAL_MV(E772,deadline)="null"),0,[1]!EM_S_VAL_MV(E772,deadline)/100000000))</f>
        <v>57.907200000000003</v>
      </c>
      <c r="J772" s="46">
        <f ca="1">IF(E772="","",IF(RIGHT(LEFT($J$1,6),3)="TTM",[1]!EM_S_FA_PROFIT_TTM(E772,LEFT(RIGHT($J$1,11),10),1)/100000000,[1]!EM_S_STM07_IS(E772,61,LEFT(RIGHT($J$1,5),4)&amp;"-12-31",1)/100000000))</f>
        <v>0.35550067350000003</v>
      </c>
      <c r="K772" s="36">
        <f t="shared" ca="1" si="62"/>
        <v>162.88914288090652</v>
      </c>
      <c r="L772" s="46">
        <f ca="1">IF(E772="","",IF(ISERROR(IF(行业估值!$E$7="最新年报",[1]!EM_S_STM07_BS(E772,140,LEFT(RIGHT($L$1,5),4)&amp;"-12-31",1)/100000000,[1]!EM_S_STM07_BS(E772,140,LEFT(RIGHT($L$1,11),10),1)/100000000)),0,IF(行业估值!$E$7="最新年报",[1]!EM_S_STM07_BS(E772,140,LEFT(RIGHT($L$1,5),4)&amp;"-12-31",1)/100000000,[1]!EM_S_STM07_BS(E772,140,LEFT(RIGHT($L$1,11),10),1)/100000000)))</f>
        <v>21.044508924400002</v>
      </c>
      <c r="M772" s="36">
        <f t="shared" ca="1" si="63"/>
        <v>2.7516536597753367</v>
      </c>
      <c r="N772" s="37">
        <f ca="1">IF(E772="","",IF(ISERROR([1]!EM_S_EST_NETPROFIT(E772,行业估值!$E$6,deadline)/100000000),"-",[1]!EM_S_EST_NETPROFIT(E772,行业估值!$E$6,deadline)/100000000))</f>
        <v>1.1733666666666667</v>
      </c>
      <c r="O772" s="36">
        <f t="shared" ca="1" si="64"/>
        <v>49.351325246441867</v>
      </c>
      <c r="T772" s="64" t="s">
        <v>1599</v>
      </c>
      <c r="U772" s="64" t="s">
        <v>1600</v>
      </c>
    </row>
    <row r="773" spans="4:21">
      <c r="D773" s="45" t="str">
        <f>IF(AND(行业估值!$B$39=$G773,COUNTIF($G$2:$G$2552,$G773)&gt;=1),COUNTIF($G$2:G773,$G773),"")</f>
        <v/>
      </c>
      <c r="E773" s="65" t="str">
        <f t="shared" si="60"/>
        <v>002314.SZ</v>
      </c>
      <c r="F773" s="65" t="str">
        <f t="shared" si="61"/>
        <v>南山控股</v>
      </c>
      <c r="G773" s="34" t="str">
        <f>IF(E773="","",IF(行业估值!$C$5="申万行业",[1]!EM_S_INFO_INDUSTRY_SW2014(E773,"1"),IF(行业估值!$C$5="证监会行业",[1]!EM_S_INFO_INDUSTRY_CSRC1(E773,"1"),[1]!EM_S_INFO_INDUSTRY_EM2016(E773,"1"))))</f>
        <v>房地产</v>
      </c>
      <c r="H773" s="34" t="str">
        <f>IF(E773="","",IF($H$1="上证50",[1]!EM_S_INFO_COMPINDEX(E773,"000016"),"")&amp;IF($H$1="上证180",[1]!EM_S_INFO_COMPINDEX(E773,"000010"),"")&amp;IF($H$1="沪深300",[1]!EM_S_INFO_COMPINDEX(E773,"000300"),"")&amp;IF(AND($H$1="上证A股",RIGHT(E773,2)="SH"),"是","")&amp;IF(AND($H$1="深证A股",RIGHT(E773,2)="SZ"),"是","")&amp;IF(AND($H$1="创业板",LEFT(E773,1)-3=0),"是","")&amp;IF(AND($H$1="全部A股",E773&lt;&gt;0),"是","")&amp;IF(AND($H$1="中小板",LEFT(E773,3)="002"),"是",""))</f>
        <v>是</v>
      </c>
      <c r="I773" s="46">
        <f ca="1">IF(E773="","",IF(OR([1]!EM_S_VAL_MV(E773,deadline)="",[1]!EM_S_VAL_MV(E773,deadline)="--",[1]!EM_S_VAL_MV(E773,deadline)="null"),0,[1]!EM_S_VAL_MV(E773,deadline)/100000000))</f>
        <v>80.15036238479999</v>
      </c>
      <c r="J773" s="46">
        <f ca="1">IF(E773="","",IF(RIGHT(LEFT($J$1,6),3)="TTM",[1]!EM_S_FA_PROFIT_TTM(E773,LEFT(RIGHT($J$1,11),10),1)/100000000,[1]!EM_S_STM07_IS(E773,61,LEFT(RIGHT($J$1,5),4)&amp;"-12-31",1)/100000000))</f>
        <v>4.5106054143000005</v>
      </c>
      <c r="K773" s="36">
        <f t="shared" ca="1" si="62"/>
        <v>17.769313655922726</v>
      </c>
      <c r="L773" s="46">
        <f ca="1">IF(E773="","",IF(ISERROR(IF(行业估值!$E$7="最新年报",[1]!EM_S_STM07_BS(E773,140,LEFT(RIGHT($L$1,5),4)&amp;"-12-31",1)/100000000,[1]!EM_S_STM07_BS(E773,140,LEFT(RIGHT($L$1,11),10),1)/100000000)),0,IF(行业估值!$E$7="最新年报",[1]!EM_S_STM07_BS(E773,140,LEFT(RIGHT($L$1,5),4)&amp;"-12-31",1)/100000000,[1]!EM_S_STM07_BS(E773,140,LEFT(RIGHT($L$1,11),10),1)/100000000)))</f>
        <v>81.590257022000003</v>
      </c>
      <c r="M773" s="36">
        <f t="shared" ca="1" si="63"/>
        <v>0.98235212524441784</v>
      </c>
      <c r="N773" s="37" t="str">
        <f ca="1">IF(E773="","",IF(ISERROR([1]!EM_S_EST_NETPROFIT(E773,行业估值!$E$6,deadline)/100000000),"-",[1]!EM_S_EST_NETPROFIT(E773,行业估值!$E$6,deadline)/100000000))</f>
        <v>-</v>
      </c>
      <c r="O773" s="36" t="str">
        <f t="shared" ca="1" si="64"/>
        <v>-</v>
      </c>
      <c r="T773" s="64" t="s">
        <v>1601</v>
      </c>
      <c r="U773" s="64" t="s">
        <v>1602</v>
      </c>
    </row>
    <row r="774" spans="4:21">
      <c r="D774" s="45" t="str">
        <f>IF(AND(行业估值!$B$39=$G774,COUNTIF($G$2:$G$2552,$G774)&gt;=1),COUNTIF($G$2:G774,$G774),"")</f>
        <v/>
      </c>
      <c r="E774" s="65" t="str">
        <f t="shared" si="60"/>
        <v>002315.SZ</v>
      </c>
      <c r="F774" s="65" t="str">
        <f t="shared" si="61"/>
        <v>焦点科技</v>
      </c>
      <c r="G774" s="34" t="str">
        <f>IF(E774="","",IF(行业估值!$C$5="申万行业",[1]!EM_S_INFO_INDUSTRY_SW2014(E774,"1"),IF(行业估值!$C$5="证监会行业",[1]!EM_S_INFO_INDUSTRY_CSRC1(E774,"1"),[1]!EM_S_INFO_INDUSTRY_EM2016(E774,"1"))))</f>
        <v>互联网</v>
      </c>
      <c r="H774" s="34" t="str">
        <f>IF(E774="","",IF($H$1="上证50",[1]!EM_S_INFO_COMPINDEX(E774,"000016"),"")&amp;IF($H$1="上证180",[1]!EM_S_INFO_COMPINDEX(E774,"000010"),"")&amp;IF($H$1="沪深300",[1]!EM_S_INFO_COMPINDEX(E774,"000300"),"")&amp;IF(AND($H$1="上证A股",RIGHT(E774,2)="SH"),"是","")&amp;IF(AND($H$1="深证A股",RIGHT(E774,2)="SZ"),"是","")&amp;IF(AND($H$1="创业板",LEFT(E774,1)-3=0),"是","")&amp;IF(AND($H$1="全部A股",E774&lt;&gt;0),"是","")&amp;IF(AND($H$1="中小板",LEFT(E774,3)="002"),"是",""))</f>
        <v>是</v>
      </c>
      <c r="I774" s="46">
        <f ca="1">IF(E774="","",IF(OR([1]!EM_S_VAL_MV(E774,deadline)="",[1]!EM_S_VAL_MV(E774,deadline)="--",[1]!EM_S_VAL_MV(E774,deadline)="null"),0,[1]!EM_S_VAL_MV(E774,deadline)/100000000))</f>
        <v>41.289499999999997</v>
      </c>
      <c r="J774" s="46">
        <f ca="1">IF(E774="","",IF(RIGHT(LEFT($J$1,6),3)="TTM",[1]!EM_S_FA_PROFIT_TTM(E774,LEFT(RIGHT($J$1,11),10),1)/100000000,[1]!EM_S_STM07_IS(E774,61,LEFT(RIGHT($J$1,5),4)&amp;"-12-31",1)/100000000))</f>
        <v>1.4894532561000002</v>
      </c>
      <c r="K774" s="36">
        <f t="shared" ca="1" si="62"/>
        <v>27.721245920877603</v>
      </c>
      <c r="L774" s="46">
        <f ca="1">IF(E774="","",IF(ISERROR(IF(行业估值!$E$7="最新年报",[1]!EM_S_STM07_BS(E774,140,LEFT(RIGHT($L$1,5),4)&amp;"-12-31",1)/100000000,[1]!EM_S_STM07_BS(E774,140,LEFT(RIGHT($L$1,11),10),1)/100000000)),0,IF(行业估值!$E$7="最新年报",[1]!EM_S_STM07_BS(E774,140,LEFT(RIGHT($L$1,5),4)&amp;"-12-31",1)/100000000,[1]!EM_S_STM07_BS(E774,140,LEFT(RIGHT($L$1,11),10),1)/100000000)))</f>
        <v>20.186038649899999</v>
      </c>
      <c r="M774" s="36">
        <f t="shared" ca="1" si="63"/>
        <v>2.0454483772726029</v>
      </c>
      <c r="N774" s="37">
        <f ca="1">IF(E774="","",IF(ISERROR([1]!EM_S_EST_NETPROFIT(E774,行业估值!$E$6,deadline)/100000000),"-",[1]!EM_S_EST_NETPROFIT(E774,行业估值!$E$6,deadline)/100000000))</f>
        <v>1.89</v>
      </c>
      <c r="O774" s="36">
        <f t="shared" ca="1" si="64"/>
        <v>21.846296296296295</v>
      </c>
      <c r="T774" s="64" t="s">
        <v>1603</v>
      </c>
      <c r="U774" s="64" t="s">
        <v>1604</v>
      </c>
    </row>
    <row r="775" spans="4:21">
      <c r="D775" s="45" t="str">
        <f>IF(AND(行业估值!$B$39=$G775,COUNTIF($G$2:$G$2552,$G775)&gt;=1),COUNTIF($G$2:G775,$G775),"")</f>
        <v/>
      </c>
      <c r="E775" s="65" t="str">
        <f t="shared" si="60"/>
        <v>002316.SZ</v>
      </c>
      <c r="F775" s="65" t="str">
        <f t="shared" si="61"/>
        <v>亚联发展</v>
      </c>
      <c r="G775" s="34" t="str">
        <f>IF(E775="","",IF(行业估值!$C$5="申万行业",[1]!EM_S_INFO_INDUSTRY_SW2014(E775,"1"),IF(行业估值!$C$5="证监会行业",[1]!EM_S_INFO_INDUSTRY_CSRC1(E775,"1"),[1]!EM_S_INFO_INDUSTRY_EM2016(E775,"1"))))</f>
        <v>信息技术</v>
      </c>
      <c r="H775" s="34" t="str">
        <f>IF(E775="","",IF($H$1="上证50",[1]!EM_S_INFO_COMPINDEX(E775,"000016"),"")&amp;IF($H$1="上证180",[1]!EM_S_INFO_COMPINDEX(E775,"000010"),"")&amp;IF($H$1="沪深300",[1]!EM_S_INFO_COMPINDEX(E775,"000300"),"")&amp;IF(AND($H$1="上证A股",RIGHT(E775,2)="SH"),"是","")&amp;IF(AND($H$1="深证A股",RIGHT(E775,2)="SZ"),"是","")&amp;IF(AND($H$1="创业板",LEFT(E775,1)-3=0),"是","")&amp;IF(AND($H$1="全部A股",E775&lt;&gt;0),"是","")&amp;IF(AND($H$1="中小板",LEFT(E775,3)="002"),"是",""))</f>
        <v>是</v>
      </c>
      <c r="I775" s="46">
        <f ca="1">IF(E775="","",IF(OR([1]!EM_S_VAL_MV(E775,deadline)="",[1]!EM_S_VAL_MV(E775,deadline)="--",[1]!EM_S_VAL_MV(E775,deadline)="null"),0,[1]!EM_S_VAL_MV(E775,deadline)/100000000))</f>
        <v>30.348863999999999</v>
      </c>
      <c r="J775" s="46">
        <f ca="1">IF(E775="","",IF(RIGHT(LEFT($J$1,6),3)="TTM",[1]!EM_S_FA_PROFIT_TTM(E775,LEFT(RIGHT($J$1,11),10),1)/100000000,[1]!EM_S_STM07_IS(E775,61,LEFT(RIGHT($J$1,5),4)&amp;"-12-31",1)/100000000))</f>
        <v>2.7782610027999999</v>
      </c>
      <c r="K775" s="36">
        <f t="shared" ca="1" si="62"/>
        <v>10.923690743747137</v>
      </c>
      <c r="L775" s="46">
        <f ca="1">IF(E775="","",IF(ISERROR(IF(行业估值!$E$7="最新年报",[1]!EM_S_STM07_BS(E775,140,LEFT(RIGHT($L$1,5),4)&amp;"-12-31",1)/100000000,[1]!EM_S_STM07_BS(E775,140,LEFT(RIGHT($L$1,11),10),1)/100000000)),0,IF(行业估值!$E$7="最新年报",[1]!EM_S_STM07_BS(E775,140,LEFT(RIGHT($L$1,5),4)&amp;"-12-31",1)/100000000,[1]!EM_S_STM07_BS(E775,140,LEFT(RIGHT($L$1,11),10),1)/100000000)))</f>
        <v>9.1335252233000013</v>
      </c>
      <c r="M775" s="36">
        <f t="shared" ca="1" si="63"/>
        <v>3.3227985096684014</v>
      </c>
      <c r="N775" s="37" t="str">
        <f ca="1">IF(E775="","",IF(ISERROR([1]!EM_S_EST_NETPROFIT(E775,行业估值!$E$6,deadline)/100000000),"-",[1]!EM_S_EST_NETPROFIT(E775,行业估值!$E$6,deadline)/100000000))</f>
        <v>-</v>
      </c>
      <c r="O775" s="36" t="str">
        <f t="shared" ca="1" si="64"/>
        <v>-</v>
      </c>
      <c r="T775" s="64" t="s">
        <v>1605</v>
      </c>
      <c r="U775" s="64" t="s">
        <v>1606</v>
      </c>
    </row>
    <row r="776" spans="4:21">
      <c r="D776" s="45" t="str">
        <f>IF(AND(行业估值!$B$39=$G776,COUNTIF($G$2:$G$2552,$G776)&gt;=1),COUNTIF($G$2:G776,$G776),"")</f>
        <v/>
      </c>
      <c r="E776" s="65" t="str">
        <f t="shared" si="60"/>
        <v>002317.SZ</v>
      </c>
      <c r="F776" s="65" t="str">
        <f t="shared" si="61"/>
        <v>众生药业</v>
      </c>
      <c r="G776" s="34" t="str">
        <f>IF(E776="","",IF(行业估值!$C$5="申万行业",[1]!EM_S_INFO_INDUSTRY_SW2014(E776,"1"),IF(行业估值!$C$5="证监会行业",[1]!EM_S_INFO_INDUSTRY_CSRC1(E776,"1"),[1]!EM_S_INFO_INDUSTRY_EM2016(E776,"1"))))</f>
        <v>医药生物</v>
      </c>
      <c r="H776" s="34" t="str">
        <f>IF(E776="","",IF($H$1="上证50",[1]!EM_S_INFO_COMPINDEX(E776,"000016"),"")&amp;IF($H$1="上证180",[1]!EM_S_INFO_COMPINDEX(E776,"000010"),"")&amp;IF($H$1="沪深300",[1]!EM_S_INFO_COMPINDEX(E776,"000300"),"")&amp;IF(AND($H$1="上证A股",RIGHT(E776,2)="SH"),"是","")&amp;IF(AND($H$1="深证A股",RIGHT(E776,2)="SZ"),"是","")&amp;IF(AND($H$1="创业板",LEFT(E776,1)-3=0),"是","")&amp;IF(AND($H$1="全部A股",E776&lt;&gt;0),"是","")&amp;IF(AND($H$1="中小板",LEFT(E776,3)="002"),"是",""))</f>
        <v>是</v>
      </c>
      <c r="I776" s="46">
        <f ca="1">IF(E776="","",IF(OR([1]!EM_S_VAL_MV(E776,deadline)="",[1]!EM_S_VAL_MV(E776,deadline)="--",[1]!EM_S_VAL_MV(E776,deadline)="null"),0,[1]!EM_S_VAL_MV(E776,deadline)/100000000))</f>
        <v>78.921278264400001</v>
      </c>
      <c r="J776" s="46">
        <f ca="1">IF(E776="","",IF(RIGHT(LEFT($J$1,6),3)="TTM",[1]!EM_S_FA_PROFIT_TTM(E776,LEFT(RIGHT($J$1,11),10),1)/100000000,[1]!EM_S_STM07_IS(E776,61,LEFT(RIGHT($J$1,5),4)&amp;"-12-31",1)/100000000))</f>
        <v>4.5136163139000001</v>
      </c>
      <c r="K776" s="36">
        <f t="shared" ca="1" si="62"/>
        <v>17.485154425146053</v>
      </c>
      <c r="L776" s="46">
        <f ca="1">IF(E776="","",IF(ISERROR(IF(行业估值!$E$7="最新年报",[1]!EM_S_STM07_BS(E776,140,LEFT(RIGHT($L$1,5),4)&amp;"-12-31",1)/100000000,[1]!EM_S_STM07_BS(E776,140,LEFT(RIGHT($L$1,11),10),1)/100000000)),0,IF(行业估值!$E$7="最新年报",[1]!EM_S_STM07_BS(E776,140,LEFT(RIGHT($L$1,5),4)&amp;"-12-31",1)/100000000,[1]!EM_S_STM07_BS(E776,140,LEFT(RIGHT($L$1,11),10),1)/100000000)))</f>
        <v>40.971166442099999</v>
      </c>
      <c r="M776" s="36">
        <f t="shared" ca="1" si="63"/>
        <v>1.9262638855042284</v>
      </c>
      <c r="N776" s="37">
        <f ca="1">IF(E776="","",IF(ISERROR([1]!EM_S_EST_NETPROFIT(E776,行业估值!$E$6,deadline)/100000000),"-",[1]!EM_S_EST_NETPROFIT(E776,行业估值!$E$6,deadline)/100000000))</f>
        <v>4.8099999999999996</v>
      </c>
      <c r="O776" s="36">
        <f t="shared" ca="1" si="64"/>
        <v>16.407750158918919</v>
      </c>
      <c r="T776" s="64" t="s">
        <v>1607</v>
      </c>
      <c r="U776" s="64" t="s">
        <v>1608</v>
      </c>
    </row>
    <row r="777" spans="4:21">
      <c r="D777" s="45" t="str">
        <f>IF(AND(行业估值!$B$39=$G777,COUNTIF($G$2:$G$2552,$G777)&gt;=1),COUNTIF($G$2:G777,$G777),"")</f>
        <v/>
      </c>
      <c r="E777" s="65" t="str">
        <f t="shared" si="60"/>
        <v>002318.SZ</v>
      </c>
      <c r="F777" s="65" t="str">
        <f t="shared" si="61"/>
        <v>久立特材</v>
      </c>
      <c r="G777" s="34" t="str">
        <f>IF(E777="","",IF(行业估值!$C$5="申万行业",[1]!EM_S_INFO_INDUSTRY_SW2014(E777,"1"),IF(行业估值!$C$5="证监会行业",[1]!EM_S_INFO_INDUSTRY_CSRC1(E777,"1"),[1]!EM_S_INFO_INDUSTRY_EM2016(E777,"1"))))</f>
        <v>钢铁</v>
      </c>
      <c r="H777" s="34" t="str">
        <f>IF(E777="","",IF($H$1="上证50",[1]!EM_S_INFO_COMPINDEX(E777,"000016"),"")&amp;IF($H$1="上证180",[1]!EM_S_INFO_COMPINDEX(E777,"000010"),"")&amp;IF($H$1="沪深300",[1]!EM_S_INFO_COMPINDEX(E777,"000300"),"")&amp;IF(AND($H$1="上证A股",RIGHT(E777,2)="SH"),"是","")&amp;IF(AND($H$1="深证A股",RIGHT(E777,2)="SZ"),"是","")&amp;IF(AND($H$1="创业板",LEFT(E777,1)-3=0),"是","")&amp;IF(AND($H$1="全部A股",E777&lt;&gt;0),"是","")&amp;IF(AND($H$1="中小板",LEFT(E777,3)="002"),"是",""))</f>
        <v>是</v>
      </c>
      <c r="I777" s="46">
        <f ca="1">IF(E777="","",IF(OR([1]!EM_S_VAL_MV(E777,deadline)="",[1]!EM_S_VAL_MV(E777,deadline)="--",[1]!EM_S_VAL_MV(E777,deadline)="null"),0,[1]!EM_S_VAL_MV(E777,deadline)/100000000))</f>
        <v>71.446192027500004</v>
      </c>
      <c r="J777" s="46">
        <f ca="1">IF(E777="","",IF(RIGHT(LEFT($J$1,6),3)="TTM",[1]!EM_S_FA_PROFIT_TTM(E777,LEFT(RIGHT($J$1,11),10),1)/100000000,[1]!EM_S_STM07_IS(E777,61,LEFT(RIGHT($J$1,5),4)&amp;"-12-31",1)/100000000))</f>
        <v>4.8707960256999998</v>
      </c>
      <c r="K777" s="36">
        <f t="shared" ca="1" si="62"/>
        <v>14.668278378015678</v>
      </c>
      <c r="L777" s="46">
        <f ca="1">IF(E777="","",IF(ISERROR(IF(行业估值!$E$7="最新年报",[1]!EM_S_STM07_BS(E777,140,LEFT(RIGHT($L$1,5),4)&amp;"-12-31",1)/100000000,[1]!EM_S_STM07_BS(E777,140,LEFT(RIGHT($L$1,11),10),1)/100000000)),0,IF(行业估值!$E$7="最新年报",[1]!EM_S_STM07_BS(E777,140,LEFT(RIGHT($L$1,5),4)&amp;"-12-31",1)/100000000,[1]!EM_S_STM07_BS(E777,140,LEFT(RIGHT($L$1,11),10),1)/100000000)))</f>
        <v>33.076110785499999</v>
      </c>
      <c r="M777" s="36">
        <f t="shared" ca="1" si="63"/>
        <v>2.1600542001697729</v>
      </c>
      <c r="N777" s="37">
        <f ca="1">IF(E777="","",IF(ISERROR([1]!EM_S_EST_NETPROFIT(E777,行业估值!$E$6,deadline)/100000000),"-",[1]!EM_S_EST_NETPROFIT(E777,行业估值!$E$6,deadline)/100000000))</f>
        <v>4.9591250000000002</v>
      </c>
      <c r="O777" s="36">
        <f t="shared" ca="1" si="64"/>
        <v>14.407015759332543</v>
      </c>
      <c r="T777" s="64" t="s">
        <v>1609</v>
      </c>
      <c r="U777" s="64" t="s">
        <v>1610</v>
      </c>
    </row>
    <row r="778" spans="4:21">
      <c r="D778" s="45" t="str">
        <f>IF(AND(行业估值!$B$39=$G778,COUNTIF($G$2:$G$2552,$G778)&gt;=1),COUNTIF($G$2:G778,$G778),"")</f>
        <v/>
      </c>
      <c r="E778" s="65" t="str">
        <f t="shared" si="60"/>
        <v>002319.SZ</v>
      </c>
      <c r="F778" s="65" t="str">
        <f t="shared" si="61"/>
        <v>乐通股份</v>
      </c>
      <c r="G778" s="34" t="str">
        <f>IF(E778="","",IF(行业估值!$C$5="申万行业",[1]!EM_S_INFO_INDUSTRY_SW2014(E778,"1"),IF(行业估值!$C$5="证监会行业",[1]!EM_S_INFO_INDUSTRY_CSRC1(E778,"1"),[1]!EM_S_INFO_INDUSTRY_EM2016(E778,"1"))))</f>
        <v>基础化工</v>
      </c>
      <c r="H778" s="34" t="str">
        <f>IF(E778="","",IF($H$1="上证50",[1]!EM_S_INFO_COMPINDEX(E778,"000016"),"")&amp;IF($H$1="上证180",[1]!EM_S_INFO_COMPINDEX(E778,"000010"),"")&amp;IF($H$1="沪深300",[1]!EM_S_INFO_COMPINDEX(E778,"000300"),"")&amp;IF(AND($H$1="上证A股",RIGHT(E778,2)="SH"),"是","")&amp;IF(AND($H$1="深证A股",RIGHT(E778,2)="SZ"),"是","")&amp;IF(AND($H$1="创业板",LEFT(E778,1)-3=0),"是","")&amp;IF(AND($H$1="全部A股",E778&lt;&gt;0),"是","")&amp;IF(AND($H$1="中小板",LEFT(E778,3)="002"),"是",""))</f>
        <v>是</v>
      </c>
      <c r="I778" s="46">
        <f ca="1">IF(E778="","",IF(OR([1]!EM_S_VAL_MV(E778,deadline)="",[1]!EM_S_VAL_MV(E778,deadline)="--",[1]!EM_S_VAL_MV(E778,deadline)="null"),0,[1]!EM_S_VAL_MV(E778,deadline)/100000000))</f>
        <v>15.38</v>
      </c>
      <c r="J778" s="46">
        <f ca="1">IF(E778="","",IF(RIGHT(LEFT($J$1,6),3)="TTM",[1]!EM_S_FA_PROFIT_TTM(E778,LEFT(RIGHT($J$1,11),10),1)/100000000,[1]!EM_S_STM07_IS(E778,61,LEFT(RIGHT($J$1,5),4)&amp;"-12-31",1)/100000000))</f>
        <v>-0.50559308260000002</v>
      </c>
      <c r="K778" s="36">
        <f t="shared" ca="1" si="62"/>
        <v>-30.419719986888918</v>
      </c>
      <c r="L778" s="46">
        <f ca="1">IF(E778="","",IF(ISERROR(IF(行业估值!$E$7="最新年报",[1]!EM_S_STM07_BS(E778,140,LEFT(RIGHT($L$1,5),4)&amp;"-12-31",1)/100000000,[1]!EM_S_STM07_BS(E778,140,LEFT(RIGHT($L$1,11),10),1)/100000000)),0,IF(行业估值!$E$7="最新年报",[1]!EM_S_STM07_BS(E778,140,LEFT(RIGHT($L$1,5),4)&amp;"-12-31",1)/100000000,[1]!EM_S_STM07_BS(E778,140,LEFT(RIGHT($L$1,11),10),1)/100000000)))</f>
        <v>4.1837913411000001</v>
      </c>
      <c r="M778" s="36">
        <f t="shared" ca="1" si="63"/>
        <v>3.6760915509606411</v>
      </c>
      <c r="N778" s="37" t="str">
        <f ca="1">IF(E778="","",IF(ISERROR([1]!EM_S_EST_NETPROFIT(E778,行业估值!$E$6,deadline)/100000000),"-",[1]!EM_S_EST_NETPROFIT(E778,行业估值!$E$6,deadline)/100000000))</f>
        <v>-</v>
      </c>
      <c r="O778" s="36" t="str">
        <f t="shared" ca="1" si="64"/>
        <v>-</v>
      </c>
      <c r="T778" s="64" t="s">
        <v>1611</v>
      </c>
      <c r="U778" s="64" t="s">
        <v>1612</v>
      </c>
    </row>
    <row r="779" spans="4:21">
      <c r="D779" s="45" t="str">
        <f>IF(AND(行业估值!$B$39=$G779,COUNTIF($G$2:$G$2552,$G779)&gt;=1),COUNTIF($G$2:G779,$G779),"")</f>
        <v/>
      </c>
      <c r="E779" s="65" t="str">
        <f t="shared" si="60"/>
        <v>002320.SZ</v>
      </c>
      <c r="F779" s="65" t="str">
        <f t="shared" si="61"/>
        <v>海峡股份</v>
      </c>
      <c r="G779" s="34" t="str">
        <f>IF(E779="","",IF(行业估值!$C$5="申万行业",[1]!EM_S_INFO_INDUSTRY_SW2014(E779,"1"),IF(行业估值!$C$5="证监会行业",[1]!EM_S_INFO_INDUSTRY_CSRC1(E779,"1"),[1]!EM_S_INFO_INDUSTRY_EM2016(E779,"1"))))</f>
        <v>交通运输</v>
      </c>
      <c r="H779" s="34" t="str">
        <f>IF(E779="","",IF($H$1="上证50",[1]!EM_S_INFO_COMPINDEX(E779,"000016"),"")&amp;IF($H$1="上证180",[1]!EM_S_INFO_COMPINDEX(E779,"000010"),"")&amp;IF($H$1="沪深300",[1]!EM_S_INFO_COMPINDEX(E779,"000300"),"")&amp;IF(AND($H$1="上证A股",RIGHT(E779,2)="SH"),"是","")&amp;IF(AND($H$1="深证A股",RIGHT(E779,2)="SZ"),"是","")&amp;IF(AND($H$1="创业板",LEFT(E779,1)-3=0),"是","")&amp;IF(AND($H$1="全部A股",E779&lt;&gt;0),"是","")&amp;IF(AND($H$1="中小板",LEFT(E779,3)="002"),"是",""))</f>
        <v>是</v>
      </c>
      <c r="I779" s="46">
        <f ca="1">IF(E779="","",IF(OR([1]!EM_S_VAL_MV(E779,deadline)="",[1]!EM_S_VAL_MV(E779,deadline)="--",[1]!EM_S_VAL_MV(E779,deadline)="null"),0,[1]!EM_S_VAL_MV(E779,deadline)/100000000))</f>
        <v>92.426429487600004</v>
      </c>
      <c r="J779" s="46">
        <f ca="1">IF(E779="","",IF(RIGHT(LEFT($J$1,6),3)="TTM",[1]!EM_S_FA_PROFIT_TTM(E779,LEFT(RIGHT($J$1,11),10),1)/100000000,[1]!EM_S_STM07_IS(E779,61,LEFT(RIGHT($J$1,5),4)&amp;"-12-31",1)/100000000))</f>
        <v>1.7437284493</v>
      </c>
      <c r="K779" s="36">
        <f t="shared" ca="1" si="62"/>
        <v>53.005059087441936</v>
      </c>
      <c r="L779" s="46">
        <f ca="1">IF(E779="","",IF(ISERROR(IF(行业估值!$E$7="最新年报",[1]!EM_S_STM07_BS(E779,140,LEFT(RIGHT($L$1,5),4)&amp;"-12-31",1)/100000000,[1]!EM_S_STM07_BS(E779,140,LEFT(RIGHT($L$1,11),10),1)/100000000)),0,IF(行业估值!$E$7="最新年报",[1]!EM_S_STM07_BS(E779,140,LEFT(RIGHT($L$1,5),4)&amp;"-12-31",1)/100000000,[1]!EM_S_STM07_BS(E779,140,LEFT(RIGHT($L$1,11),10),1)/100000000)))</f>
        <v>37.100641290799999</v>
      </c>
      <c r="M779" s="36">
        <f t="shared" ca="1" si="63"/>
        <v>2.491235360681471</v>
      </c>
      <c r="N779" s="37" t="str">
        <f ca="1">IF(E779="","",IF(ISERROR([1]!EM_S_EST_NETPROFIT(E779,行业估值!$E$6,deadline)/100000000),"-",[1]!EM_S_EST_NETPROFIT(E779,行业估值!$E$6,deadline)/100000000))</f>
        <v>-</v>
      </c>
      <c r="O779" s="36" t="str">
        <f t="shared" ca="1" si="64"/>
        <v>-</v>
      </c>
      <c r="T779" s="64" t="s">
        <v>1613</v>
      </c>
      <c r="U779" s="64" t="s">
        <v>1614</v>
      </c>
    </row>
    <row r="780" spans="4:21">
      <c r="D780" s="45" t="str">
        <f>IF(AND(行业估值!$B$39=$G780,COUNTIF($G$2:$G$2552,$G780)&gt;=1),COUNTIF($G$2:G780,$G780),"")</f>
        <v/>
      </c>
      <c r="E780" s="65" t="str">
        <f t="shared" si="60"/>
        <v>002321.SZ</v>
      </c>
      <c r="F780" s="65" t="str">
        <f t="shared" si="61"/>
        <v>华英农业</v>
      </c>
      <c r="G780" s="34" t="str">
        <f>IF(E780="","",IF(行业估值!$C$5="申万行业",[1]!EM_S_INFO_INDUSTRY_SW2014(E780,"1"),IF(行业估值!$C$5="证监会行业",[1]!EM_S_INFO_INDUSTRY_CSRC1(E780,"1"),[1]!EM_S_INFO_INDUSTRY_EM2016(E780,"1"))))</f>
        <v>农林牧渔</v>
      </c>
      <c r="H780" s="34" t="str">
        <f>IF(E780="","",IF($H$1="上证50",[1]!EM_S_INFO_COMPINDEX(E780,"000016"),"")&amp;IF($H$1="上证180",[1]!EM_S_INFO_COMPINDEX(E780,"000010"),"")&amp;IF($H$1="沪深300",[1]!EM_S_INFO_COMPINDEX(E780,"000300"),"")&amp;IF(AND($H$1="上证A股",RIGHT(E780,2)="SH"),"是","")&amp;IF(AND($H$1="深证A股",RIGHT(E780,2)="SZ"),"是","")&amp;IF(AND($H$1="创业板",LEFT(E780,1)-3=0),"是","")&amp;IF(AND($H$1="全部A股",E780&lt;&gt;0),"是","")&amp;IF(AND($H$1="中小板",LEFT(E780,3)="002"),"是",""))</f>
        <v>是</v>
      </c>
      <c r="I780" s="46">
        <f ca="1">IF(E780="","",IF(OR([1]!EM_S_VAL_MV(E780,deadline)="",[1]!EM_S_VAL_MV(E780,deadline)="--",[1]!EM_S_VAL_MV(E780,deadline)="null"),0,[1]!EM_S_VAL_MV(E780,deadline)/100000000))</f>
        <v>28.531144739999998</v>
      </c>
      <c r="J780" s="46">
        <f ca="1">IF(E780="","",IF(RIGHT(LEFT($J$1,6),3)="TTM",[1]!EM_S_FA_PROFIT_TTM(E780,LEFT(RIGHT($J$1,11),10),1)/100000000,[1]!EM_S_STM07_IS(E780,61,LEFT(RIGHT($J$1,5),4)&amp;"-12-31",1)/100000000))</f>
        <v>1.3937662171</v>
      </c>
      <c r="K780" s="36">
        <f t="shared" ca="1" si="62"/>
        <v>20.470538308328752</v>
      </c>
      <c r="L780" s="46">
        <f ca="1">IF(E780="","",IF(ISERROR(IF(行业估值!$E$7="最新年报",[1]!EM_S_STM07_BS(E780,140,LEFT(RIGHT($L$1,5),4)&amp;"-12-31",1)/100000000,[1]!EM_S_STM07_BS(E780,140,LEFT(RIGHT($L$1,11),10),1)/100000000)),0,IF(行业估值!$E$7="最新年报",[1]!EM_S_STM07_BS(E780,140,LEFT(RIGHT($L$1,5),4)&amp;"-12-31",1)/100000000,[1]!EM_S_STM07_BS(E780,140,LEFT(RIGHT($L$1,11),10),1)/100000000)))</f>
        <v>26.374221091900001</v>
      </c>
      <c r="M780" s="36">
        <f t="shared" ca="1" si="63"/>
        <v>1.0817815108390985</v>
      </c>
      <c r="N780" s="37" t="str">
        <f ca="1">IF(E780="","",IF(ISERROR([1]!EM_S_EST_NETPROFIT(E780,行业估值!$E$6,deadline)/100000000),"-",[1]!EM_S_EST_NETPROFIT(E780,行业估值!$E$6,deadline)/100000000))</f>
        <v>-</v>
      </c>
      <c r="O780" s="36" t="str">
        <f t="shared" ca="1" si="64"/>
        <v>-</v>
      </c>
      <c r="T780" s="64" t="s">
        <v>1615</v>
      </c>
      <c r="U780" s="64" t="s">
        <v>1616</v>
      </c>
    </row>
    <row r="781" spans="4:21">
      <c r="D781" s="45" t="str">
        <f>IF(AND(行业估值!$B$39=$G781,COUNTIF($G$2:$G$2552,$G781)&gt;=1),COUNTIF($G$2:G781,$G781),"")</f>
        <v/>
      </c>
      <c r="E781" s="65" t="str">
        <f t="shared" si="60"/>
        <v>002322.SZ</v>
      </c>
      <c r="F781" s="65" t="str">
        <f t="shared" si="61"/>
        <v>理工环科</v>
      </c>
      <c r="G781" s="34" t="str">
        <f>IF(E781="","",IF(行业估值!$C$5="申万行业",[1]!EM_S_INFO_INDUSTRY_SW2014(E781,"1"),IF(行业估值!$C$5="证监会行业",[1]!EM_S_INFO_INDUSTRY_CSRC1(E781,"1"),[1]!EM_S_INFO_INDUSTRY_EM2016(E781,"1"))))</f>
        <v>信息技术</v>
      </c>
      <c r="H781" s="34" t="str">
        <f>IF(E781="","",IF($H$1="上证50",[1]!EM_S_INFO_COMPINDEX(E781,"000016"),"")&amp;IF($H$1="上证180",[1]!EM_S_INFO_COMPINDEX(E781,"000010"),"")&amp;IF($H$1="沪深300",[1]!EM_S_INFO_COMPINDEX(E781,"000300"),"")&amp;IF(AND($H$1="上证A股",RIGHT(E781,2)="SH"),"是","")&amp;IF(AND($H$1="深证A股",RIGHT(E781,2)="SZ"),"是","")&amp;IF(AND($H$1="创业板",LEFT(E781,1)-3=0),"是","")&amp;IF(AND($H$1="全部A股",E781&lt;&gt;0),"是","")&amp;IF(AND($H$1="中小板",LEFT(E781,3)="002"),"是",""))</f>
        <v>是</v>
      </c>
      <c r="I781" s="46">
        <f ca="1">IF(E781="","",IF(OR([1]!EM_S_VAL_MV(E781,deadline)="",[1]!EM_S_VAL_MV(E781,deadline)="--",[1]!EM_S_VAL_MV(E781,deadline)="null"),0,[1]!EM_S_VAL_MV(E781,deadline)/100000000))</f>
        <v>45.655819795500001</v>
      </c>
      <c r="J781" s="46">
        <f ca="1">IF(E781="","",IF(RIGHT(LEFT($J$1,6),3)="TTM",[1]!EM_S_FA_PROFIT_TTM(E781,LEFT(RIGHT($J$1,11),10),1)/100000000,[1]!EM_S_STM07_IS(E781,61,LEFT(RIGHT($J$1,5),4)&amp;"-12-31",1)/100000000))</f>
        <v>2.6521326923999999</v>
      </c>
      <c r="K781" s="36">
        <f t="shared" ca="1" si="62"/>
        <v>17.214756986455527</v>
      </c>
      <c r="L781" s="46">
        <f ca="1">IF(E781="","",IF(ISERROR(IF(行业估值!$E$7="最新年报",[1]!EM_S_STM07_BS(E781,140,LEFT(RIGHT($L$1,5),4)&amp;"-12-31",1)/100000000,[1]!EM_S_STM07_BS(E781,140,LEFT(RIGHT($L$1,11),10),1)/100000000)),0,IF(行业估值!$E$7="最新年报",[1]!EM_S_STM07_BS(E781,140,LEFT(RIGHT($L$1,5),4)&amp;"-12-31",1)/100000000,[1]!EM_S_STM07_BS(E781,140,LEFT(RIGHT($L$1,11),10),1)/100000000)))</f>
        <v>28.190991267600001</v>
      </c>
      <c r="M781" s="36">
        <f t="shared" ca="1" si="63"/>
        <v>1.6195180709368098</v>
      </c>
      <c r="N781" s="37">
        <f ca="1">IF(E781="","",IF(ISERROR([1]!EM_S_EST_NETPROFIT(E781,行业估值!$E$6,deadline)/100000000),"-",[1]!EM_S_EST_NETPROFIT(E781,行业估值!$E$6,deadline)/100000000))</f>
        <v>3.5121666666666669</v>
      </c>
      <c r="O781" s="36">
        <f t="shared" ca="1" si="64"/>
        <v>12.999331788212404</v>
      </c>
      <c r="T781" s="64" t="s">
        <v>1617</v>
      </c>
      <c r="U781" s="64" t="s">
        <v>1618</v>
      </c>
    </row>
    <row r="782" spans="4:21">
      <c r="D782" s="45" t="str">
        <f>IF(AND(行业估值!$B$39=$G782,COUNTIF($G$2:$G$2552,$G782)&gt;=1),COUNTIF($G$2:G782,$G782),"")</f>
        <v/>
      </c>
      <c r="E782" s="65" t="str">
        <f t="shared" si="60"/>
        <v>002323.SZ</v>
      </c>
      <c r="F782" s="65" t="str">
        <f t="shared" si="61"/>
        <v>*ST百特</v>
      </c>
      <c r="G782" s="34" t="str">
        <f>IF(E782="","",IF(行业估值!$C$5="申万行业",[1]!EM_S_INFO_INDUSTRY_SW2014(E782,"1"),IF(行业估值!$C$5="证监会行业",[1]!EM_S_INFO_INDUSTRY_CSRC1(E782,"1"),[1]!EM_S_INFO_INDUSTRY_EM2016(E782,"1"))))</f>
        <v>建筑</v>
      </c>
      <c r="H782" s="34" t="str">
        <f>IF(E782="","",IF($H$1="上证50",[1]!EM_S_INFO_COMPINDEX(E782,"000016"),"")&amp;IF($H$1="上证180",[1]!EM_S_INFO_COMPINDEX(E782,"000010"),"")&amp;IF($H$1="沪深300",[1]!EM_S_INFO_COMPINDEX(E782,"000300"),"")&amp;IF(AND($H$1="上证A股",RIGHT(E782,2)="SH"),"是","")&amp;IF(AND($H$1="深证A股",RIGHT(E782,2)="SZ"),"是","")&amp;IF(AND($H$1="创业板",LEFT(E782,1)-3=0),"是","")&amp;IF(AND($H$1="全部A股",E782&lt;&gt;0),"是","")&amp;IF(AND($H$1="中小板",LEFT(E782,3)="002"),"是",""))</f>
        <v>是</v>
      </c>
      <c r="I782" s="46">
        <f ca="1">IF(E782="","",IF(OR([1]!EM_S_VAL_MV(E782,deadline)="",[1]!EM_S_VAL_MV(E782,deadline)="--",[1]!EM_S_VAL_MV(E782,deadline)="null"),0,[1]!EM_S_VAL_MV(E782,deadline)/100000000))</f>
        <v>9.7690584935999993</v>
      </c>
      <c r="J782" s="46">
        <f ca="1">IF(E782="","",IF(RIGHT(LEFT($J$1,6),3)="TTM",[1]!EM_S_FA_PROFIT_TTM(E782,LEFT(RIGHT($J$1,11),10),1)/100000000,[1]!EM_S_STM07_IS(E782,61,LEFT(RIGHT($J$1,5),4)&amp;"-12-31",1)/100000000))</f>
        <v>-4.919128873</v>
      </c>
      <c r="K782" s="36">
        <f t="shared" ca="1" si="62"/>
        <v>-1.9859326205540537</v>
      </c>
      <c r="L782" s="46">
        <f ca="1">IF(E782="","",IF(ISERROR(IF(行业估值!$E$7="最新年报",[1]!EM_S_STM07_BS(E782,140,LEFT(RIGHT($L$1,5),4)&amp;"-12-31",1)/100000000,[1]!EM_S_STM07_BS(E782,140,LEFT(RIGHT($L$1,11),10),1)/100000000)),0,IF(行业估值!$E$7="最新年报",[1]!EM_S_STM07_BS(E782,140,LEFT(RIGHT($L$1,5),4)&amp;"-12-31",1)/100000000,[1]!EM_S_STM07_BS(E782,140,LEFT(RIGHT($L$1,11),10),1)/100000000)))</f>
        <v>3.6681335587000001</v>
      </c>
      <c r="M782" s="36">
        <f t="shared" ca="1" si="63"/>
        <v>2.6632232270905067</v>
      </c>
      <c r="N782" s="37" t="str">
        <f ca="1">IF(E782="","",IF(ISERROR([1]!EM_S_EST_NETPROFIT(E782,行业估值!$E$6,deadline)/100000000),"-",[1]!EM_S_EST_NETPROFIT(E782,行业估值!$E$6,deadline)/100000000))</f>
        <v>-</v>
      </c>
      <c r="O782" s="36" t="str">
        <f t="shared" ca="1" si="64"/>
        <v>-</v>
      </c>
      <c r="T782" s="64" t="s">
        <v>1619</v>
      </c>
      <c r="U782" s="64" t="s">
        <v>1620</v>
      </c>
    </row>
    <row r="783" spans="4:21">
      <c r="D783" s="45" t="str">
        <f>IF(AND(行业估值!$B$39=$G783,COUNTIF($G$2:$G$2552,$G783)&gt;=1),COUNTIF($G$2:G783,$G783),"")</f>
        <v/>
      </c>
      <c r="E783" s="65" t="str">
        <f t="shared" si="60"/>
        <v>002324.SZ</v>
      </c>
      <c r="F783" s="65" t="str">
        <f t="shared" si="61"/>
        <v>普利特</v>
      </c>
      <c r="G783" s="34" t="str">
        <f>IF(E783="","",IF(行业估值!$C$5="申万行业",[1]!EM_S_INFO_INDUSTRY_SW2014(E783,"1"),IF(行业估值!$C$5="证监会行业",[1]!EM_S_INFO_INDUSTRY_CSRC1(E783,"1"),[1]!EM_S_INFO_INDUSTRY_EM2016(E783,"1"))))</f>
        <v>基础化工</v>
      </c>
      <c r="H783" s="34" t="str">
        <f>IF(E783="","",IF($H$1="上证50",[1]!EM_S_INFO_COMPINDEX(E783,"000016"),"")&amp;IF($H$1="上证180",[1]!EM_S_INFO_COMPINDEX(E783,"000010"),"")&amp;IF($H$1="沪深300",[1]!EM_S_INFO_COMPINDEX(E783,"000300"),"")&amp;IF(AND($H$1="上证A股",RIGHT(E783,2)="SH"),"是","")&amp;IF(AND($H$1="深证A股",RIGHT(E783,2)="SZ"),"是","")&amp;IF(AND($H$1="创业板",LEFT(E783,1)-3=0),"是","")&amp;IF(AND($H$1="全部A股",E783&lt;&gt;0),"是","")&amp;IF(AND($H$1="中小板",LEFT(E783,3)="002"),"是",""))</f>
        <v>是</v>
      </c>
      <c r="I783" s="46">
        <f ca="1">IF(E783="","",IF(OR([1]!EM_S_VAL_MV(E783,deadline)="",[1]!EM_S_VAL_MV(E783,deadline)="--",[1]!EM_S_VAL_MV(E783,deadline)="null"),0,[1]!EM_S_VAL_MV(E783,deadline)/100000000))</f>
        <v>67.340075767499997</v>
      </c>
      <c r="J783" s="46">
        <f ca="1">IF(E783="","",IF(RIGHT(LEFT($J$1,6),3)="TTM",[1]!EM_S_FA_PROFIT_TTM(E783,LEFT(RIGHT($J$1,11),10),1)/100000000,[1]!EM_S_STM07_IS(E783,61,LEFT(RIGHT($J$1,5),4)&amp;"-12-31",1)/100000000))</f>
        <v>0.86171637909999999</v>
      </c>
      <c r="K783" s="36">
        <f t="shared" ca="1" si="62"/>
        <v>78.146449807338939</v>
      </c>
      <c r="L783" s="46">
        <f ca="1">IF(E783="","",IF(ISERROR(IF(行业估值!$E$7="最新年报",[1]!EM_S_STM07_BS(E783,140,LEFT(RIGHT($L$1,5),4)&amp;"-12-31",1)/100000000,[1]!EM_S_STM07_BS(E783,140,LEFT(RIGHT($L$1,11),10),1)/100000000)),0,IF(行业估值!$E$7="最新年报",[1]!EM_S_STM07_BS(E783,140,LEFT(RIGHT($L$1,5),4)&amp;"-12-31",1)/100000000,[1]!EM_S_STM07_BS(E783,140,LEFT(RIGHT($L$1,11),10),1)/100000000)))</f>
        <v>23.756245096399997</v>
      </c>
      <c r="M783" s="36">
        <f t="shared" ca="1" si="63"/>
        <v>2.8346262422467032</v>
      </c>
      <c r="N783" s="37">
        <f ca="1">IF(E783="","",IF(ISERROR([1]!EM_S_EST_NETPROFIT(E783,行业估值!$E$6,deadline)/100000000),"-",[1]!EM_S_EST_NETPROFIT(E783,行业估值!$E$6,deadline)/100000000))</f>
        <v>1.4915799999999999</v>
      </c>
      <c r="O783" s="36">
        <f t="shared" ca="1" si="64"/>
        <v>45.146807926829268</v>
      </c>
      <c r="T783" s="64" t="s">
        <v>1621</v>
      </c>
      <c r="U783" s="64" t="s">
        <v>1622</v>
      </c>
    </row>
    <row r="784" spans="4:21">
      <c r="D784" s="45" t="str">
        <f>IF(AND(行业估值!$B$39=$G784,COUNTIF($G$2:$G$2552,$G784)&gt;=1),COUNTIF($G$2:G784,$G784),"")</f>
        <v/>
      </c>
      <c r="E784" s="65" t="str">
        <f t="shared" si="60"/>
        <v>002325.SZ</v>
      </c>
      <c r="F784" s="65" t="str">
        <f t="shared" si="61"/>
        <v>洪涛股份</v>
      </c>
      <c r="G784" s="34" t="str">
        <f>IF(E784="","",IF(行业估值!$C$5="申万行业",[1]!EM_S_INFO_INDUSTRY_SW2014(E784,"1"),IF(行业估值!$C$5="证监会行业",[1]!EM_S_INFO_INDUSTRY_CSRC1(E784,"1"),[1]!EM_S_INFO_INDUSTRY_EM2016(E784,"1"))))</f>
        <v>建筑</v>
      </c>
      <c r="H784" s="34" t="str">
        <f>IF(E784="","",IF($H$1="上证50",[1]!EM_S_INFO_COMPINDEX(E784,"000016"),"")&amp;IF($H$1="上证180",[1]!EM_S_INFO_COMPINDEX(E784,"000010"),"")&amp;IF($H$1="沪深300",[1]!EM_S_INFO_COMPINDEX(E784,"000300"),"")&amp;IF(AND($H$1="上证A股",RIGHT(E784,2)="SH"),"是","")&amp;IF(AND($H$1="深证A股",RIGHT(E784,2)="SZ"),"是","")&amp;IF(AND($H$1="创业板",LEFT(E784,1)-3=0),"是","")&amp;IF(AND($H$1="全部A股",E784&lt;&gt;0),"是","")&amp;IF(AND($H$1="中小板",LEFT(E784,3)="002"),"是",""))</f>
        <v>是</v>
      </c>
      <c r="I784" s="46">
        <f ca="1">IF(E784="","",IF(OR([1]!EM_S_VAL_MV(E784,deadline)="",[1]!EM_S_VAL_MV(E784,deadline)="--",[1]!EM_S_VAL_MV(E784,deadline)="null"),0,[1]!EM_S_VAL_MV(E784,deadline)/100000000))</f>
        <v>38.232846894600002</v>
      </c>
      <c r="J784" s="46">
        <f ca="1">IF(E784="","",IF(RIGHT(LEFT($J$1,6),3)="TTM",[1]!EM_S_FA_PROFIT_TTM(E784,LEFT(RIGHT($J$1,11),10),1)/100000000,[1]!EM_S_STM07_IS(E784,61,LEFT(RIGHT($J$1,5),4)&amp;"-12-31",1)/100000000))</f>
        <v>-4.1718380126000003</v>
      </c>
      <c r="K784" s="36">
        <f t="shared" ca="1" si="62"/>
        <v>-9.1645089716156729</v>
      </c>
      <c r="L784" s="46">
        <f ca="1">IF(E784="","",IF(ISERROR(IF(行业估值!$E$7="最新年报",[1]!EM_S_STM07_BS(E784,140,LEFT(RIGHT($L$1,5),4)&amp;"-12-31",1)/100000000,[1]!EM_S_STM07_BS(E784,140,LEFT(RIGHT($L$1,11),10),1)/100000000)),0,IF(行业估值!$E$7="最新年报",[1]!EM_S_STM07_BS(E784,140,LEFT(RIGHT($L$1,5),4)&amp;"-12-31",1)/100000000,[1]!EM_S_STM07_BS(E784,140,LEFT(RIGHT($L$1,11),10),1)/100000000)))</f>
        <v>33.017544375699998</v>
      </c>
      <c r="M784" s="36">
        <f t="shared" ca="1" si="63"/>
        <v>1.1579554935871705</v>
      </c>
      <c r="N784" s="37" t="str">
        <f ca="1">IF(E784="","",IF(ISERROR([1]!EM_S_EST_NETPROFIT(E784,行业估值!$E$6,deadline)/100000000),"-",[1]!EM_S_EST_NETPROFIT(E784,行业估值!$E$6,deadline)/100000000))</f>
        <v>-</v>
      </c>
      <c r="O784" s="36" t="str">
        <f t="shared" ca="1" si="64"/>
        <v>-</v>
      </c>
      <c r="T784" s="64" t="s">
        <v>1623</v>
      </c>
      <c r="U784" s="64" t="s">
        <v>1624</v>
      </c>
    </row>
    <row r="785" spans="4:21">
      <c r="D785" s="45" t="str">
        <f>IF(AND(行业估值!$B$39=$G785,COUNTIF($G$2:$G$2552,$G785)&gt;=1),COUNTIF($G$2:G785,$G785),"")</f>
        <v/>
      </c>
      <c r="E785" s="65" t="str">
        <f t="shared" si="60"/>
        <v>002326.SZ</v>
      </c>
      <c r="F785" s="65" t="str">
        <f t="shared" si="61"/>
        <v>永太科技</v>
      </c>
      <c r="G785" s="34" t="str">
        <f>IF(E785="","",IF(行业估值!$C$5="申万行业",[1]!EM_S_INFO_INDUSTRY_SW2014(E785,"1"),IF(行业估值!$C$5="证监会行业",[1]!EM_S_INFO_INDUSTRY_CSRC1(E785,"1"),[1]!EM_S_INFO_INDUSTRY_EM2016(E785,"1"))))</f>
        <v>基础化工</v>
      </c>
      <c r="H785" s="34" t="str">
        <f>IF(E785="","",IF($H$1="上证50",[1]!EM_S_INFO_COMPINDEX(E785,"000016"),"")&amp;IF($H$1="上证180",[1]!EM_S_INFO_COMPINDEX(E785,"000010"),"")&amp;IF($H$1="沪深300",[1]!EM_S_INFO_COMPINDEX(E785,"000300"),"")&amp;IF(AND($H$1="上证A股",RIGHT(E785,2)="SH"),"是","")&amp;IF(AND($H$1="深证A股",RIGHT(E785,2)="SZ"),"是","")&amp;IF(AND($H$1="创业板",LEFT(E785,1)-3=0),"是","")&amp;IF(AND($H$1="全部A股",E785&lt;&gt;0),"是","")&amp;IF(AND($H$1="中小板",LEFT(E785,3)="002"),"是",""))</f>
        <v>是</v>
      </c>
      <c r="I785" s="46">
        <f ca="1">IF(E785="","",IF(OR([1]!EM_S_VAL_MV(E785,deadline)="",[1]!EM_S_VAL_MV(E785,deadline)="--",[1]!EM_S_VAL_MV(E785,deadline)="null"),0,[1]!EM_S_VAL_MV(E785,deadline)/100000000))</f>
        <v>84.032062436399997</v>
      </c>
      <c r="J785" s="46">
        <f ca="1">IF(E785="","",IF(RIGHT(LEFT($J$1,6),3)="TTM",[1]!EM_S_FA_PROFIT_TTM(E785,LEFT(RIGHT($J$1,11),10),1)/100000000,[1]!EM_S_STM07_IS(E785,61,LEFT(RIGHT($J$1,5),4)&amp;"-12-31",1)/100000000))</f>
        <v>3.5014329647000002</v>
      </c>
      <c r="K785" s="36">
        <f t="shared" ca="1" si="62"/>
        <v>23.999334924751242</v>
      </c>
      <c r="L785" s="46">
        <f ca="1">IF(E785="","",IF(ISERROR(IF(行业估值!$E$7="最新年报",[1]!EM_S_STM07_BS(E785,140,LEFT(RIGHT($L$1,5),4)&amp;"-12-31",1)/100000000,[1]!EM_S_STM07_BS(E785,140,LEFT(RIGHT($L$1,11),10),1)/100000000)),0,IF(行业估值!$E$7="最新年报",[1]!EM_S_STM07_BS(E785,140,LEFT(RIGHT($L$1,5),4)&amp;"-12-31",1)/100000000,[1]!EM_S_STM07_BS(E785,140,LEFT(RIGHT($L$1,11),10),1)/100000000)))</f>
        <v>32.086274472199996</v>
      </c>
      <c r="M785" s="36">
        <f t="shared" ca="1" si="63"/>
        <v>2.6189410836464222</v>
      </c>
      <c r="N785" s="37">
        <f ca="1">IF(E785="","",IF(ISERROR([1]!EM_S_EST_NETPROFIT(E785,行业估值!$E$6,deadline)/100000000),"-",[1]!EM_S_EST_NETPROFIT(E785,行业估值!$E$6,deadline)/100000000))</f>
        <v>4.2016999999999998</v>
      </c>
      <c r="O785" s="36">
        <f t="shared" ca="1" si="64"/>
        <v>19.999538861984437</v>
      </c>
      <c r="T785" s="64" t="s">
        <v>1625</v>
      </c>
      <c r="U785" s="64" t="s">
        <v>1626</v>
      </c>
    </row>
    <row r="786" spans="4:21">
      <c r="D786" s="45" t="str">
        <f>IF(AND(行业估值!$B$39=$G786,COUNTIF($G$2:$G$2552,$G786)&gt;=1),COUNTIF($G$2:G786,$G786),"")</f>
        <v/>
      </c>
      <c r="E786" s="65" t="str">
        <f t="shared" si="60"/>
        <v>002327.SZ</v>
      </c>
      <c r="F786" s="65" t="str">
        <f t="shared" si="61"/>
        <v>富安娜</v>
      </c>
      <c r="G786" s="34" t="str">
        <f>IF(E786="","",IF(行业估值!$C$5="申万行业",[1]!EM_S_INFO_INDUSTRY_SW2014(E786,"1"),IF(行业估值!$C$5="证监会行业",[1]!EM_S_INFO_INDUSTRY_CSRC1(E786,"1"),[1]!EM_S_INFO_INDUSTRY_EM2016(E786,"1"))))</f>
        <v>纺织服装</v>
      </c>
      <c r="H786" s="34" t="str">
        <f>IF(E786="","",IF($H$1="上证50",[1]!EM_S_INFO_COMPINDEX(E786,"000016"),"")&amp;IF($H$1="上证180",[1]!EM_S_INFO_COMPINDEX(E786,"000010"),"")&amp;IF($H$1="沪深300",[1]!EM_S_INFO_COMPINDEX(E786,"000300"),"")&amp;IF(AND($H$1="上证A股",RIGHT(E786,2)="SH"),"是","")&amp;IF(AND($H$1="深证A股",RIGHT(E786,2)="SZ"),"是","")&amp;IF(AND($H$1="创业板",LEFT(E786,1)-3=0),"是","")&amp;IF(AND($H$1="全部A股",E786&lt;&gt;0),"是","")&amp;IF(AND($H$1="中小板",LEFT(E786,3)="002"),"是",""))</f>
        <v>是</v>
      </c>
      <c r="I786" s="46">
        <f ca="1">IF(E786="","",IF(OR([1]!EM_S_VAL_MV(E786,deadline)="",[1]!EM_S_VAL_MV(E786,deadline)="--",[1]!EM_S_VAL_MV(E786,deadline)="null"),0,[1]!EM_S_VAL_MV(E786,deadline)/100000000))</f>
        <v>58.237917386400007</v>
      </c>
      <c r="J786" s="46">
        <f ca="1">IF(E786="","",IF(RIGHT(LEFT($J$1,6),3)="TTM",[1]!EM_S_FA_PROFIT_TTM(E786,LEFT(RIGHT($J$1,11),10),1)/100000000,[1]!EM_S_STM07_IS(E786,61,LEFT(RIGHT($J$1,5),4)&amp;"-12-31",1)/100000000))</f>
        <v>4.9850286343999999</v>
      </c>
      <c r="K786" s="36">
        <f t="shared" ca="1" si="62"/>
        <v>11.68256426543266</v>
      </c>
      <c r="L786" s="46">
        <f ca="1">IF(E786="","",IF(ISERROR(IF(行业估值!$E$7="最新年报",[1]!EM_S_STM07_BS(E786,140,LEFT(RIGHT($L$1,5),4)&amp;"-12-31",1)/100000000,[1]!EM_S_STM07_BS(E786,140,LEFT(RIGHT($L$1,11),10),1)/100000000)),0,IF(行业估值!$E$7="最新年报",[1]!EM_S_STM07_BS(E786,140,LEFT(RIGHT($L$1,5),4)&amp;"-12-31",1)/100000000,[1]!EM_S_STM07_BS(E786,140,LEFT(RIGHT($L$1,11),10),1)/100000000)))</f>
        <v>32.528105362699996</v>
      </c>
      <c r="M786" s="36">
        <f t="shared" ca="1" si="63"/>
        <v>1.7903876274694275</v>
      </c>
      <c r="N786" s="37">
        <f ca="1">IF(E786="","",IF(ISERROR([1]!EM_S_EST_NETPROFIT(E786,行业估值!$E$6,deadline)/100000000),"-",[1]!EM_S_EST_NETPROFIT(E786,行业估值!$E$6,deadline)/100000000))</f>
        <v>5.1059636363636365</v>
      </c>
      <c r="O786" s="36">
        <f t="shared" ca="1" si="64"/>
        <v>11.40586215139516</v>
      </c>
      <c r="T786" s="64" t="s">
        <v>1627</v>
      </c>
      <c r="U786" s="64" t="s">
        <v>1628</v>
      </c>
    </row>
    <row r="787" spans="4:21">
      <c r="D787" s="45" t="str">
        <f>IF(AND(行业估值!$B$39=$G787,COUNTIF($G$2:$G$2552,$G787)&gt;=1),COUNTIF($G$2:G787,$G787),"")</f>
        <v/>
      </c>
      <c r="E787" s="65" t="str">
        <f t="shared" si="60"/>
        <v>002328.SZ</v>
      </c>
      <c r="F787" s="65" t="str">
        <f t="shared" si="61"/>
        <v>新朋股份</v>
      </c>
      <c r="G787" s="34" t="str">
        <f>IF(E787="","",IF(行业估值!$C$5="申万行业",[1]!EM_S_INFO_INDUSTRY_SW2014(E787,"1"),IF(行业估值!$C$5="证监会行业",[1]!EM_S_INFO_INDUSTRY_CSRC1(E787,"1"),[1]!EM_S_INFO_INDUSTRY_EM2016(E787,"1"))))</f>
        <v>交运设备</v>
      </c>
      <c r="H787" s="34" t="str">
        <f>IF(E787="","",IF($H$1="上证50",[1]!EM_S_INFO_COMPINDEX(E787,"000016"),"")&amp;IF($H$1="上证180",[1]!EM_S_INFO_COMPINDEX(E787,"000010"),"")&amp;IF($H$1="沪深300",[1]!EM_S_INFO_COMPINDEX(E787,"000300"),"")&amp;IF(AND($H$1="上证A股",RIGHT(E787,2)="SH"),"是","")&amp;IF(AND($H$1="深证A股",RIGHT(E787,2)="SZ"),"是","")&amp;IF(AND($H$1="创业板",LEFT(E787,1)-3=0),"是","")&amp;IF(AND($H$1="全部A股",E787&lt;&gt;0),"是","")&amp;IF(AND($H$1="中小板",LEFT(E787,3)="002"),"是",""))</f>
        <v>是</v>
      </c>
      <c r="I787" s="46">
        <f ca="1">IF(E787="","",IF(OR([1]!EM_S_VAL_MV(E787,deadline)="",[1]!EM_S_VAL_MV(E787,deadline)="--",[1]!EM_S_VAL_MV(E787,deadline)="null"),0,[1]!EM_S_VAL_MV(E787,deadline)/100000000))</f>
        <v>27.728428000000001</v>
      </c>
      <c r="J787" s="46">
        <f ca="1">IF(E787="","",IF(RIGHT(LEFT($J$1,6),3)="TTM",[1]!EM_S_FA_PROFIT_TTM(E787,LEFT(RIGHT($J$1,11),10),1)/100000000,[1]!EM_S_STM07_IS(E787,61,LEFT(RIGHT($J$1,5),4)&amp;"-12-31",1)/100000000))</f>
        <v>1.8079418232</v>
      </c>
      <c r="K787" s="36">
        <f t="shared" ca="1" si="62"/>
        <v>15.337013417235715</v>
      </c>
      <c r="L787" s="46">
        <f ca="1">IF(E787="","",IF(ISERROR(IF(行业估值!$E$7="最新年报",[1]!EM_S_STM07_BS(E787,140,LEFT(RIGHT($L$1,5),4)&amp;"-12-31",1)/100000000,[1]!EM_S_STM07_BS(E787,140,LEFT(RIGHT($L$1,11),10),1)/100000000)),0,IF(行业估值!$E$7="最新年报",[1]!EM_S_STM07_BS(E787,140,LEFT(RIGHT($L$1,5),4)&amp;"-12-31",1)/100000000,[1]!EM_S_STM07_BS(E787,140,LEFT(RIGHT($L$1,11),10),1)/100000000)))</f>
        <v>25.299357383</v>
      </c>
      <c r="M787" s="36">
        <f t="shared" ca="1" si="63"/>
        <v>1.096013135046356</v>
      </c>
      <c r="N787" s="37" t="str">
        <f ca="1">IF(E787="","",IF(ISERROR([1]!EM_S_EST_NETPROFIT(E787,行业估值!$E$6,deadline)/100000000),"-",[1]!EM_S_EST_NETPROFIT(E787,行业估值!$E$6,deadline)/100000000))</f>
        <v>-</v>
      </c>
      <c r="O787" s="36" t="str">
        <f t="shared" ca="1" si="64"/>
        <v>-</v>
      </c>
      <c r="T787" s="64" t="s">
        <v>1629</v>
      </c>
      <c r="U787" s="64" t="s">
        <v>1630</v>
      </c>
    </row>
    <row r="788" spans="4:21">
      <c r="D788" s="45" t="str">
        <f>IF(AND(行业估值!$B$39=$G788,COUNTIF($G$2:$G$2552,$G788)&gt;=1),COUNTIF($G$2:G788,$G788),"")</f>
        <v/>
      </c>
      <c r="E788" s="65" t="str">
        <f t="shared" si="60"/>
        <v>002329.SZ</v>
      </c>
      <c r="F788" s="65" t="str">
        <f t="shared" si="61"/>
        <v>皇氏集团</v>
      </c>
      <c r="G788" s="34" t="str">
        <f>IF(E788="","",IF(行业估值!$C$5="申万行业",[1]!EM_S_INFO_INDUSTRY_SW2014(E788,"1"),IF(行业估值!$C$5="证监会行业",[1]!EM_S_INFO_INDUSTRY_CSRC1(E788,"1"),[1]!EM_S_INFO_INDUSTRY_EM2016(E788,"1"))))</f>
        <v>食品饮料</v>
      </c>
      <c r="H788" s="34" t="str">
        <f>IF(E788="","",IF($H$1="上证50",[1]!EM_S_INFO_COMPINDEX(E788,"000016"),"")&amp;IF($H$1="上证180",[1]!EM_S_INFO_COMPINDEX(E788,"000010"),"")&amp;IF($H$1="沪深300",[1]!EM_S_INFO_COMPINDEX(E788,"000300"),"")&amp;IF(AND($H$1="上证A股",RIGHT(E788,2)="SH"),"是","")&amp;IF(AND($H$1="深证A股",RIGHT(E788,2)="SZ"),"是","")&amp;IF(AND($H$1="创业板",LEFT(E788,1)-3=0),"是","")&amp;IF(AND($H$1="全部A股",E788&lt;&gt;0),"是","")&amp;IF(AND($H$1="中小板",LEFT(E788,3)="002"),"是",""))</f>
        <v>是</v>
      </c>
      <c r="I788" s="46">
        <f ca="1">IF(E788="","",IF(OR([1]!EM_S_VAL_MV(E788,deadline)="",[1]!EM_S_VAL_MV(E788,deadline)="--",[1]!EM_S_VAL_MV(E788,deadline)="null"),0,[1]!EM_S_VAL_MV(E788,deadline)/100000000))</f>
        <v>31.327737309</v>
      </c>
      <c r="J788" s="46">
        <f ca="1">IF(E788="","",IF(RIGHT(LEFT($J$1,6),3)="TTM",[1]!EM_S_FA_PROFIT_TTM(E788,LEFT(RIGHT($J$1,11),10),1)/100000000,[1]!EM_S_STM07_IS(E788,61,LEFT(RIGHT($J$1,5),4)&amp;"-12-31",1)/100000000))</f>
        <v>-5.2041384383999993</v>
      </c>
      <c r="K788" s="36">
        <f t="shared" ca="1" si="62"/>
        <v>-6.019774008669847</v>
      </c>
      <c r="L788" s="46">
        <f ca="1">IF(E788="","",IF(ISERROR(IF(行业估值!$E$7="最新年报",[1]!EM_S_STM07_BS(E788,140,LEFT(RIGHT($L$1,5),4)&amp;"-12-31",1)/100000000,[1]!EM_S_STM07_BS(E788,140,LEFT(RIGHT($L$1,11),10),1)/100000000)),0,IF(行业估值!$E$7="最新年报",[1]!EM_S_STM07_BS(E788,140,LEFT(RIGHT($L$1,5),4)&amp;"-12-31",1)/100000000,[1]!EM_S_STM07_BS(E788,140,LEFT(RIGHT($L$1,11),10),1)/100000000)))</f>
        <v>21.5192608266</v>
      </c>
      <c r="M788" s="36">
        <f t="shared" ca="1" si="63"/>
        <v>1.4557998790681379</v>
      </c>
      <c r="N788" s="37" t="str">
        <f ca="1">IF(E788="","",IF(ISERROR([1]!EM_S_EST_NETPROFIT(E788,行业估值!$E$6,deadline)/100000000),"-",[1]!EM_S_EST_NETPROFIT(E788,行业估值!$E$6,deadline)/100000000))</f>
        <v>-</v>
      </c>
      <c r="O788" s="36" t="str">
        <f t="shared" ca="1" si="64"/>
        <v>-</v>
      </c>
      <c r="T788" s="64" t="s">
        <v>1631</v>
      </c>
      <c r="U788" s="64" t="s">
        <v>1632</v>
      </c>
    </row>
    <row r="789" spans="4:21">
      <c r="D789" s="45" t="str">
        <f>IF(AND(行业估值!$B$39=$G789,COUNTIF($G$2:$G$2552,$G789)&gt;=1),COUNTIF($G$2:G789,$G789),"")</f>
        <v/>
      </c>
      <c r="E789" s="65" t="str">
        <f t="shared" si="60"/>
        <v>002330.SZ</v>
      </c>
      <c r="F789" s="65" t="str">
        <f t="shared" si="61"/>
        <v>得利斯</v>
      </c>
      <c r="G789" s="34" t="str">
        <f>IF(E789="","",IF(行业估值!$C$5="申万行业",[1]!EM_S_INFO_INDUSTRY_SW2014(E789,"1"),IF(行业估值!$C$5="证监会行业",[1]!EM_S_INFO_INDUSTRY_CSRC1(E789,"1"),[1]!EM_S_INFO_INDUSTRY_EM2016(E789,"1"))))</f>
        <v>食品饮料</v>
      </c>
      <c r="H789" s="34" t="str">
        <f>IF(E789="","",IF($H$1="上证50",[1]!EM_S_INFO_COMPINDEX(E789,"000016"),"")&amp;IF($H$1="上证180",[1]!EM_S_INFO_COMPINDEX(E789,"000010"),"")&amp;IF($H$1="沪深300",[1]!EM_S_INFO_COMPINDEX(E789,"000300"),"")&amp;IF(AND($H$1="上证A股",RIGHT(E789,2)="SH"),"是","")&amp;IF(AND($H$1="深证A股",RIGHT(E789,2)="SZ"),"是","")&amp;IF(AND($H$1="创业板",LEFT(E789,1)-3=0),"是","")&amp;IF(AND($H$1="全部A股",E789&lt;&gt;0),"是","")&amp;IF(AND($H$1="中小板",LEFT(E789,3)="002"),"是",""))</f>
        <v>是</v>
      </c>
      <c r="I789" s="46">
        <f ca="1">IF(E789="","",IF(OR([1]!EM_S_VAL_MV(E789,deadline)="",[1]!EM_S_VAL_MV(E789,deadline)="--",[1]!EM_S_VAL_MV(E789,deadline)="null"),0,[1]!EM_S_VAL_MV(E789,deadline)/100000000))</f>
        <v>41.414999999999999</v>
      </c>
      <c r="J789" s="46">
        <f ca="1">IF(E789="","",IF(RIGHT(LEFT($J$1,6),3)="TTM",[1]!EM_S_FA_PROFIT_TTM(E789,LEFT(RIGHT($J$1,11),10),1)/100000000,[1]!EM_S_STM07_IS(E789,61,LEFT(RIGHT($J$1,5),4)&amp;"-12-31",1)/100000000))</f>
        <v>9.8799661999999996E-2</v>
      </c>
      <c r="K789" s="36">
        <f t="shared" ca="1" si="62"/>
        <v>419.18159598562193</v>
      </c>
      <c r="L789" s="46">
        <f ca="1">IF(E789="","",IF(ISERROR(IF(行业估值!$E$7="最新年报",[1]!EM_S_STM07_BS(E789,140,LEFT(RIGHT($L$1,5),4)&amp;"-12-31",1)/100000000,[1]!EM_S_STM07_BS(E789,140,LEFT(RIGHT($L$1,11),10),1)/100000000)),0,IF(行业估值!$E$7="最新年报",[1]!EM_S_STM07_BS(E789,140,LEFT(RIGHT($L$1,5),4)&amp;"-12-31",1)/100000000,[1]!EM_S_STM07_BS(E789,140,LEFT(RIGHT($L$1,11),10),1)/100000000)))</f>
        <v>13.3772018681</v>
      </c>
      <c r="M789" s="36">
        <f t="shared" ca="1" si="63"/>
        <v>3.0959389271653626</v>
      </c>
      <c r="N789" s="37" t="str">
        <f ca="1">IF(E789="","",IF(ISERROR([1]!EM_S_EST_NETPROFIT(E789,行业估值!$E$6,deadline)/100000000),"-",[1]!EM_S_EST_NETPROFIT(E789,行业估值!$E$6,deadline)/100000000))</f>
        <v>-</v>
      </c>
      <c r="O789" s="36" t="str">
        <f t="shared" ca="1" si="64"/>
        <v>-</v>
      </c>
      <c r="T789" s="64" t="s">
        <v>1633</v>
      </c>
      <c r="U789" s="64" t="s">
        <v>1634</v>
      </c>
    </row>
    <row r="790" spans="4:21">
      <c r="D790" s="45" t="str">
        <f>IF(AND(行业估值!$B$39=$G790,COUNTIF($G$2:$G$2552,$G790)&gt;=1),COUNTIF($G$2:G790,$G790),"")</f>
        <v/>
      </c>
      <c r="E790" s="65" t="str">
        <f t="shared" si="60"/>
        <v>002331.SZ</v>
      </c>
      <c r="F790" s="65" t="str">
        <f t="shared" si="61"/>
        <v>皖通科技</v>
      </c>
      <c r="G790" s="34" t="str">
        <f>IF(E790="","",IF(行业估值!$C$5="申万行业",[1]!EM_S_INFO_INDUSTRY_SW2014(E790,"1"),IF(行业估值!$C$5="证监会行业",[1]!EM_S_INFO_INDUSTRY_CSRC1(E790,"1"),[1]!EM_S_INFO_INDUSTRY_EM2016(E790,"1"))))</f>
        <v>信息技术</v>
      </c>
      <c r="H790" s="34" t="str">
        <f>IF(E790="","",IF($H$1="上证50",[1]!EM_S_INFO_COMPINDEX(E790,"000016"),"")&amp;IF($H$1="上证180",[1]!EM_S_INFO_COMPINDEX(E790,"000010"),"")&amp;IF($H$1="沪深300",[1]!EM_S_INFO_COMPINDEX(E790,"000300"),"")&amp;IF(AND($H$1="上证A股",RIGHT(E790,2)="SH"),"是","")&amp;IF(AND($H$1="深证A股",RIGHT(E790,2)="SZ"),"是","")&amp;IF(AND($H$1="创业板",LEFT(E790,1)-3=0),"是","")&amp;IF(AND($H$1="全部A股",E790&lt;&gt;0),"是","")&amp;IF(AND($H$1="中小板",LEFT(E790,3)="002"),"是",""))</f>
        <v>是</v>
      </c>
      <c r="I790" s="46">
        <f ca="1">IF(E790="","",IF(OR([1]!EM_S_VAL_MV(E790,deadline)="",[1]!EM_S_VAL_MV(E790,deadline)="--",[1]!EM_S_VAL_MV(E790,deadline)="null"),0,[1]!EM_S_VAL_MV(E790,deadline)/100000000))</f>
        <v>37.251351197600002</v>
      </c>
      <c r="J790" s="46">
        <f ca="1">IF(E790="","",IF(RIGHT(LEFT($J$1,6),3)="TTM",[1]!EM_S_FA_PROFIT_TTM(E790,LEFT(RIGHT($J$1,11),10),1)/100000000,[1]!EM_S_STM07_IS(E790,61,LEFT(RIGHT($J$1,5),4)&amp;"-12-31",1)/100000000))</f>
        <v>1.0648098909000001</v>
      </c>
      <c r="K790" s="36">
        <f t="shared" ca="1" si="62"/>
        <v>34.984039419575979</v>
      </c>
      <c r="L790" s="46">
        <f ca="1">IF(E790="","",IF(ISERROR(IF(行业估值!$E$7="最新年报",[1]!EM_S_STM07_BS(E790,140,LEFT(RIGHT($L$1,5),4)&amp;"-12-31",1)/100000000,[1]!EM_S_STM07_BS(E790,140,LEFT(RIGHT($L$1,11),10),1)/100000000)),0,IF(行业估值!$E$7="最新年报",[1]!EM_S_STM07_BS(E790,140,LEFT(RIGHT($L$1,5),4)&amp;"-12-31",1)/100000000,[1]!EM_S_STM07_BS(E790,140,LEFT(RIGHT($L$1,11),10),1)/100000000)))</f>
        <v>20.925845724400002</v>
      </c>
      <c r="M790" s="36">
        <f t="shared" ca="1" si="63"/>
        <v>1.7801598887907357</v>
      </c>
      <c r="N790" s="37" t="str">
        <f ca="1">IF(E790="","",IF(ISERROR([1]!EM_S_EST_NETPROFIT(E790,行业估值!$E$6,deadline)/100000000),"-",[1]!EM_S_EST_NETPROFIT(E790,行业估值!$E$6,deadline)/100000000))</f>
        <v>-</v>
      </c>
      <c r="O790" s="36" t="str">
        <f t="shared" ca="1" si="64"/>
        <v>-</v>
      </c>
      <c r="T790" s="64" t="s">
        <v>1635</v>
      </c>
      <c r="U790" s="64" t="s">
        <v>1636</v>
      </c>
    </row>
    <row r="791" spans="4:21">
      <c r="D791" s="45" t="str">
        <f>IF(AND(行业估值!$B$39=$G791,COUNTIF($G$2:$G$2552,$G791)&gt;=1),COUNTIF($G$2:G791,$G791),"")</f>
        <v/>
      </c>
      <c r="E791" s="65" t="str">
        <f t="shared" si="60"/>
        <v>002332.SZ</v>
      </c>
      <c r="F791" s="65" t="str">
        <f t="shared" si="61"/>
        <v>仙琚制药</v>
      </c>
      <c r="G791" s="34" t="str">
        <f>IF(E791="","",IF(行业估值!$C$5="申万行业",[1]!EM_S_INFO_INDUSTRY_SW2014(E791,"1"),IF(行业估值!$C$5="证监会行业",[1]!EM_S_INFO_INDUSTRY_CSRC1(E791,"1"),[1]!EM_S_INFO_INDUSTRY_EM2016(E791,"1"))))</f>
        <v>医药生物</v>
      </c>
      <c r="H791" s="34" t="str">
        <f>IF(E791="","",IF($H$1="上证50",[1]!EM_S_INFO_COMPINDEX(E791,"000016"),"")&amp;IF($H$1="上证180",[1]!EM_S_INFO_COMPINDEX(E791,"000010"),"")&amp;IF($H$1="沪深300",[1]!EM_S_INFO_COMPINDEX(E791,"000300"),"")&amp;IF(AND($H$1="上证A股",RIGHT(E791,2)="SH"),"是","")&amp;IF(AND($H$1="深证A股",RIGHT(E791,2)="SZ"),"是","")&amp;IF(AND($H$1="创业板",LEFT(E791,1)-3=0),"是","")&amp;IF(AND($H$1="全部A股",E791&lt;&gt;0),"是","")&amp;IF(AND($H$1="中小板",LEFT(E791,3)="002"),"是",""))</f>
        <v>是</v>
      </c>
      <c r="I791" s="46">
        <f ca="1">IF(E791="","",IF(OR([1]!EM_S_VAL_MV(E791,deadline)="",[1]!EM_S_VAL_MV(E791,deadline)="--",[1]!EM_S_VAL_MV(E791,deadline)="null"),0,[1]!EM_S_VAL_MV(E791,deadline)/100000000))</f>
        <v>100.6917170434</v>
      </c>
      <c r="J791" s="46">
        <f ca="1">IF(E791="","",IF(RIGHT(LEFT($J$1,6),3)="TTM",[1]!EM_S_FA_PROFIT_TTM(E791,LEFT(RIGHT($J$1,11),10),1)/100000000,[1]!EM_S_STM07_IS(E791,61,LEFT(RIGHT($J$1,5),4)&amp;"-12-31",1)/100000000))</f>
        <v>4.4167835117000003</v>
      </c>
      <c r="K791" s="36">
        <f t="shared" ca="1" si="62"/>
        <v>22.797521494243263</v>
      </c>
      <c r="L791" s="46">
        <f ca="1">IF(E791="","",IF(ISERROR(IF(行业估值!$E$7="最新年报",[1]!EM_S_STM07_BS(E791,140,LEFT(RIGHT($L$1,5),4)&amp;"-12-31",1)/100000000,[1]!EM_S_STM07_BS(E791,140,LEFT(RIGHT($L$1,11),10),1)/100000000)),0,IF(行业估值!$E$7="最新年报",[1]!EM_S_STM07_BS(E791,140,LEFT(RIGHT($L$1,5),4)&amp;"-12-31",1)/100000000,[1]!EM_S_STM07_BS(E791,140,LEFT(RIGHT($L$1,11),10),1)/100000000)))</f>
        <v>28.264415454899996</v>
      </c>
      <c r="M791" s="36">
        <f t="shared" ca="1" si="63"/>
        <v>3.5624906944942252</v>
      </c>
      <c r="N791" s="37">
        <f ca="1">IF(E791="","",IF(ISERROR([1]!EM_S_EST_NETPROFIT(E791,行业估值!$E$6,deadline)/100000000),"-",[1]!EM_S_EST_NETPROFIT(E791,行业估值!$E$6,deadline)/100000000))</f>
        <v>4.0503666666666671</v>
      </c>
      <c r="O791" s="36">
        <f t="shared" ca="1" si="64"/>
        <v>24.859901665709277</v>
      </c>
      <c r="T791" s="64" t="s">
        <v>1637</v>
      </c>
      <c r="U791" s="64" t="s">
        <v>1638</v>
      </c>
    </row>
    <row r="792" spans="4:21">
      <c r="D792" s="45" t="str">
        <f>IF(AND(行业估值!$B$39=$G792,COUNTIF($G$2:$G$2552,$G792)&gt;=1),COUNTIF($G$2:G792,$G792),"")</f>
        <v/>
      </c>
      <c r="E792" s="65" t="str">
        <f t="shared" si="60"/>
        <v>002333.SZ</v>
      </c>
      <c r="F792" s="65" t="str">
        <f t="shared" si="61"/>
        <v>*ST罗普</v>
      </c>
      <c r="G792" s="34" t="str">
        <f>IF(E792="","",IF(行业估值!$C$5="申万行业",[1]!EM_S_INFO_INDUSTRY_SW2014(E792,"1"),IF(行业估值!$C$5="证监会行业",[1]!EM_S_INFO_INDUSTRY_CSRC1(E792,"1"),[1]!EM_S_INFO_INDUSTRY_EM2016(E792,"1"))))</f>
        <v>建材</v>
      </c>
      <c r="H792" s="34" t="str">
        <f>IF(E792="","",IF($H$1="上证50",[1]!EM_S_INFO_COMPINDEX(E792,"000016"),"")&amp;IF($H$1="上证180",[1]!EM_S_INFO_COMPINDEX(E792,"000010"),"")&amp;IF($H$1="沪深300",[1]!EM_S_INFO_COMPINDEX(E792,"000300"),"")&amp;IF(AND($H$1="上证A股",RIGHT(E792,2)="SH"),"是","")&amp;IF(AND($H$1="深证A股",RIGHT(E792,2)="SZ"),"是","")&amp;IF(AND($H$1="创业板",LEFT(E792,1)-3=0),"是","")&amp;IF(AND($H$1="全部A股",E792&lt;&gt;0),"是","")&amp;IF(AND($H$1="中小板",LEFT(E792,3)="002"),"是",""))</f>
        <v>是</v>
      </c>
      <c r="I792" s="46">
        <f ca="1">IF(E792="","",IF(OR([1]!EM_S_VAL_MV(E792,deadline)="",[1]!EM_S_VAL_MV(E792,deadline)="--",[1]!EM_S_VAL_MV(E792,deadline)="null"),0,[1]!EM_S_VAL_MV(E792,deadline)/100000000))</f>
        <v>22.91872416</v>
      </c>
      <c r="J792" s="46">
        <f ca="1">IF(E792="","",IF(RIGHT(LEFT($J$1,6),3)="TTM",[1]!EM_S_FA_PROFIT_TTM(E792,LEFT(RIGHT($J$1,11),10),1)/100000000,[1]!EM_S_STM07_IS(E792,61,LEFT(RIGHT($J$1,5),4)&amp;"-12-31",1)/100000000))</f>
        <v>-0.56296749320000006</v>
      </c>
      <c r="K792" s="36">
        <f t="shared" ca="1" si="62"/>
        <v>-40.710563996734862</v>
      </c>
      <c r="L792" s="46">
        <f ca="1">IF(E792="","",IF(ISERROR(IF(行业估值!$E$7="最新年报",[1]!EM_S_STM07_BS(E792,140,LEFT(RIGHT($L$1,5),4)&amp;"-12-31",1)/100000000,[1]!EM_S_STM07_BS(E792,140,LEFT(RIGHT($L$1,11),10),1)/100000000)),0,IF(行业估值!$E$7="最新年报",[1]!EM_S_STM07_BS(E792,140,LEFT(RIGHT($L$1,5),4)&amp;"-12-31",1)/100000000,[1]!EM_S_STM07_BS(E792,140,LEFT(RIGHT($L$1,11),10),1)/100000000)))</f>
        <v>12.557025053299999</v>
      </c>
      <c r="M792" s="36">
        <f t="shared" ca="1" si="63"/>
        <v>1.8251714926679179</v>
      </c>
      <c r="N792" s="37" t="str">
        <f ca="1">IF(E792="","",IF(ISERROR([1]!EM_S_EST_NETPROFIT(E792,行业估值!$E$6,deadline)/100000000),"-",[1]!EM_S_EST_NETPROFIT(E792,行业估值!$E$6,deadline)/100000000))</f>
        <v>-</v>
      </c>
      <c r="O792" s="36" t="str">
        <f t="shared" ca="1" si="64"/>
        <v>-</v>
      </c>
      <c r="T792" s="64" t="s">
        <v>7223</v>
      </c>
      <c r="U792" s="64" t="s">
        <v>1639</v>
      </c>
    </row>
    <row r="793" spans="4:21">
      <c r="D793" s="45" t="str">
        <f>IF(AND(行业估值!$B$39=$G793,COUNTIF($G$2:$G$2552,$G793)&gt;=1),COUNTIF($G$2:G793,$G793),"")</f>
        <v/>
      </c>
      <c r="E793" s="65" t="str">
        <f t="shared" si="60"/>
        <v>002334.SZ</v>
      </c>
      <c r="F793" s="65" t="str">
        <f t="shared" si="61"/>
        <v>英威腾</v>
      </c>
      <c r="G793" s="34" t="str">
        <f>IF(E793="","",IF(行业估值!$C$5="申万行业",[1]!EM_S_INFO_INDUSTRY_SW2014(E793,"1"),IF(行业估值!$C$5="证监会行业",[1]!EM_S_INFO_INDUSTRY_CSRC1(E793,"1"),[1]!EM_S_INFO_INDUSTRY_EM2016(E793,"1"))))</f>
        <v>电气设备</v>
      </c>
      <c r="H793" s="34" t="str">
        <f>IF(E793="","",IF($H$1="上证50",[1]!EM_S_INFO_COMPINDEX(E793,"000016"),"")&amp;IF($H$1="上证180",[1]!EM_S_INFO_COMPINDEX(E793,"000010"),"")&amp;IF($H$1="沪深300",[1]!EM_S_INFO_COMPINDEX(E793,"000300"),"")&amp;IF(AND($H$1="上证A股",RIGHT(E793,2)="SH"),"是","")&amp;IF(AND($H$1="深证A股",RIGHT(E793,2)="SZ"),"是","")&amp;IF(AND($H$1="创业板",LEFT(E793,1)-3=0),"是","")&amp;IF(AND($H$1="全部A股",E793&lt;&gt;0),"是","")&amp;IF(AND($H$1="中小板",LEFT(E793,3)="002"),"是",""))</f>
        <v>是</v>
      </c>
      <c r="I793" s="46">
        <f ca="1">IF(E793="","",IF(OR([1]!EM_S_VAL_MV(E793,deadline)="",[1]!EM_S_VAL_MV(E793,deadline)="--",[1]!EM_S_VAL_MV(E793,deadline)="null"),0,[1]!EM_S_VAL_MV(E793,deadline)/100000000))</f>
        <v>30.667377147</v>
      </c>
      <c r="J793" s="46">
        <f ca="1">IF(E793="","",IF(RIGHT(LEFT($J$1,6),3)="TTM",[1]!EM_S_FA_PROFIT_TTM(E793,LEFT(RIGHT($J$1,11),10),1)/100000000,[1]!EM_S_STM07_IS(E793,61,LEFT(RIGHT($J$1,5),4)&amp;"-12-31",1)/100000000))</f>
        <v>-0.77461052790000007</v>
      </c>
      <c r="K793" s="36">
        <f t="shared" ca="1" si="62"/>
        <v>-39.590705318891651</v>
      </c>
      <c r="L793" s="46">
        <f ca="1">IF(E793="","",IF(ISERROR(IF(行业估值!$E$7="最新年报",[1]!EM_S_STM07_BS(E793,140,LEFT(RIGHT($L$1,5),4)&amp;"-12-31",1)/100000000,[1]!EM_S_STM07_BS(E793,140,LEFT(RIGHT($L$1,11),10),1)/100000000)),0,IF(行业估值!$E$7="最新年报",[1]!EM_S_STM07_BS(E793,140,LEFT(RIGHT($L$1,5),4)&amp;"-12-31",1)/100000000,[1]!EM_S_STM07_BS(E793,140,LEFT(RIGHT($L$1,11),10),1)/100000000)))</f>
        <v>18.4476406876</v>
      </c>
      <c r="M793" s="36">
        <f t="shared" ca="1" si="63"/>
        <v>1.6624010444660153</v>
      </c>
      <c r="N793" s="37" t="str">
        <f ca="1">IF(E793="","",IF(ISERROR([1]!EM_S_EST_NETPROFIT(E793,行业估值!$E$6,deadline)/100000000),"-",[1]!EM_S_EST_NETPROFIT(E793,行业估值!$E$6,deadline)/100000000))</f>
        <v>-</v>
      </c>
      <c r="O793" s="36" t="str">
        <f t="shared" ca="1" si="64"/>
        <v>-</v>
      </c>
      <c r="T793" s="64" t="s">
        <v>1640</v>
      </c>
      <c r="U793" s="64" t="s">
        <v>1641</v>
      </c>
    </row>
    <row r="794" spans="4:21">
      <c r="D794" s="45" t="str">
        <f>IF(AND(行业估值!$B$39=$G794,COUNTIF($G$2:$G$2552,$G794)&gt;=1),COUNTIF($G$2:G794,$G794),"")</f>
        <v/>
      </c>
      <c r="E794" s="65" t="str">
        <f t="shared" si="60"/>
        <v>002335.SZ</v>
      </c>
      <c r="F794" s="65" t="str">
        <f t="shared" si="61"/>
        <v>科华恒盛</v>
      </c>
      <c r="G794" s="34" t="str">
        <f>IF(E794="","",IF(行业估值!$C$5="申万行业",[1]!EM_S_INFO_INDUSTRY_SW2014(E794,"1"),IF(行业估值!$C$5="证监会行业",[1]!EM_S_INFO_INDUSTRY_CSRC1(E794,"1"),[1]!EM_S_INFO_INDUSTRY_EM2016(E794,"1"))))</f>
        <v>电气设备</v>
      </c>
      <c r="H794" s="34" t="str">
        <f>IF(E794="","",IF($H$1="上证50",[1]!EM_S_INFO_COMPINDEX(E794,"000016"),"")&amp;IF($H$1="上证180",[1]!EM_S_INFO_COMPINDEX(E794,"000010"),"")&amp;IF($H$1="沪深300",[1]!EM_S_INFO_COMPINDEX(E794,"000300"),"")&amp;IF(AND($H$1="上证A股",RIGHT(E794,2)="SH"),"是","")&amp;IF(AND($H$1="深证A股",RIGHT(E794,2)="SZ"),"是","")&amp;IF(AND($H$1="创业板",LEFT(E794,1)-3=0),"是","")&amp;IF(AND($H$1="全部A股",E794&lt;&gt;0),"是","")&amp;IF(AND($H$1="中小板",LEFT(E794,3)="002"),"是",""))</f>
        <v>是</v>
      </c>
      <c r="I794" s="46">
        <f ca="1">IF(E794="","",IF(OR([1]!EM_S_VAL_MV(E794,deadline)="",[1]!EM_S_VAL_MV(E794,deadline)="--",[1]!EM_S_VAL_MV(E794,deadline)="null"),0,[1]!EM_S_VAL_MV(E794,deadline)/100000000))</f>
        <v>40.943742684</v>
      </c>
      <c r="J794" s="46">
        <f ca="1">IF(E794="","",IF(RIGHT(LEFT($J$1,6),3)="TTM",[1]!EM_S_FA_PROFIT_TTM(E794,LEFT(RIGHT($J$1,11),10),1)/100000000,[1]!EM_S_STM07_IS(E794,61,LEFT(RIGHT($J$1,5),4)&amp;"-12-31",1)/100000000))</f>
        <v>1.0820000496</v>
      </c>
      <c r="K794" s="36">
        <f t="shared" ca="1" si="62"/>
        <v>37.840795570329519</v>
      </c>
      <c r="L794" s="46">
        <f ca="1">IF(E794="","",IF(ISERROR(IF(行业估值!$E$7="最新年报",[1]!EM_S_STM07_BS(E794,140,LEFT(RIGHT($L$1,5),4)&amp;"-12-31",1)/100000000,[1]!EM_S_STM07_BS(E794,140,LEFT(RIGHT($L$1,11),10),1)/100000000)),0,IF(行业估值!$E$7="最新年报",[1]!EM_S_STM07_BS(E794,140,LEFT(RIGHT($L$1,5),4)&amp;"-12-31",1)/100000000,[1]!EM_S_STM07_BS(E794,140,LEFT(RIGHT($L$1,11),10),1)/100000000)))</f>
        <v>31.486832335799999</v>
      </c>
      <c r="M794" s="36">
        <f t="shared" ca="1" si="63"/>
        <v>1.3003449266456586</v>
      </c>
      <c r="N794" s="37">
        <f ca="1">IF(E794="","",IF(ISERROR([1]!EM_S_EST_NETPROFIT(E794,行业估值!$E$6,deadline)/100000000),"-",[1]!EM_S_EST_NETPROFIT(E794,行业估值!$E$6,deadline)/100000000))</f>
        <v>1.915</v>
      </c>
      <c r="O794" s="36">
        <f t="shared" ca="1" si="64"/>
        <v>21.380544482506526</v>
      </c>
      <c r="T794" s="64" t="s">
        <v>1642</v>
      </c>
      <c r="U794" s="64" t="s">
        <v>1643</v>
      </c>
    </row>
    <row r="795" spans="4:21">
      <c r="D795" s="45" t="str">
        <f>IF(AND(行业估值!$B$39=$G795,COUNTIF($G$2:$G$2552,$G795)&gt;=1),COUNTIF($G$2:G795,$G795),"")</f>
        <v/>
      </c>
      <c r="E795" s="65" t="str">
        <f t="shared" si="60"/>
        <v>002336.SZ</v>
      </c>
      <c r="F795" s="65" t="str">
        <f t="shared" si="61"/>
        <v>*ST人乐</v>
      </c>
      <c r="G795" s="34" t="str">
        <f>IF(E795="","",IF(行业估值!$C$5="申万行业",[1]!EM_S_INFO_INDUSTRY_SW2014(E795,"1"),IF(行业估值!$C$5="证监会行业",[1]!EM_S_INFO_INDUSTRY_CSRC1(E795,"1"),[1]!EM_S_INFO_INDUSTRY_EM2016(E795,"1"))))</f>
        <v>商贸零售</v>
      </c>
      <c r="H795" s="34" t="str">
        <f>IF(E795="","",IF($H$1="上证50",[1]!EM_S_INFO_COMPINDEX(E795,"000016"),"")&amp;IF($H$1="上证180",[1]!EM_S_INFO_COMPINDEX(E795,"000010"),"")&amp;IF($H$1="沪深300",[1]!EM_S_INFO_COMPINDEX(E795,"000300"),"")&amp;IF(AND($H$1="上证A股",RIGHT(E795,2)="SH"),"是","")&amp;IF(AND($H$1="深证A股",RIGHT(E795,2)="SZ"),"是","")&amp;IF(AND($H$1="创业板",LEFT(E795,1)-3=0),"是","")&amp;IF(AND($H$1="全部A股",E795&lt;&gt;0),"是","")&amp;IF(AND($H$1="中小板",LEFT(E795,3)="002"),"是",""))</f>
        <v>是</v>
      </c>
      <c r="I795" s="46">
        <f ca="1">IF(E795="","",IF(OR([1]!EM_S_VAL_MV(E795,deadline)="",[1]!EM_S_VAL_MV(E795,deadline)="--",[1]!EM_S_VAL_MV(E795,deadline)="null"),0,[1]!EM_S_VAL_MV(E795,deadline)/100000000))</f>
        <v>21.736000000000001</v>
      </c>
      <c r="J795" s="46">
        <f ca="1">IF(E795="","",IF(RIGHT(LEFT($J$1,6),3)="TTM",[1]!EM_S_FA_PROFIT_TTM(E795,LEFT(RIGHT($J$1,11),10),1)/100000000,[1]!EM_S_STM07_IS(E795,61,LEFT(RIGHT($J$1,5),4)&amp;"-12-31",1)/100000000))</f>
        <v>-4.7803106175999996</v>
      </c>
      <c r="K795" s="36">
        <f t="shared" ca="1" si="62"/>
        <v>-4.546984859095363</v>
      </c>
      <c r="L795" s="46">
        <f ca="1">IF(E795="","",IF(ISERROR(IF(行业估值!$E$7="最新年报",[1]!EM_S_STM07_BS(E795,140,LEFT(RIGHT($L$1,5),4)&amp;"-12-31",1)/100000000,[1]!EM_S_STM07_BS(E795,140,LEFT(RIGHT($L$1,11),10),1)/100000000)),0,IF(行业估值!$E$7="最新年报",[1]!EM_S_STM07_BS(E795,140,LEFT(RIGHT($L$1,5),4)&amp;"-12-31",1)/100000000,[1]!EM_S_STM07_BS(E795,140,LEFT(RIGHT($L$1,11),10),1)/100000000)))</f>
        <v>13.065098470899999</v>
      </c>
      <c r="M795" s="36">
        <f t="shared" ca="1" si="63"/>
        <v>1.6636690529667857</v>
      </c>
      <c r="N795" s="37" t="str">
        <f ca="1">IF(E795="","",IF(ISERROR([1]!EM_S_EST_NETPROFIT(E795,行业估值!$E$6,deadline)/100000000),"-",[1]!EM_S_EST_NETPROFIT(E795,行业估值!$E$6,deadline)/100000000))</f>
        <v>-</v>
      </c>
      <c r="O795" s="36" t="str">
        <f t="shared" ca="1" si="64"/>
        <v>-</v>
      </c>
      <c r="T795" s="64" t="s">
        <v>7224</v>
      </c>
      <c r="U795" s="64" t="s">
        <v>1644</v>
      </c>
    </row>
    <row r="796" spans="4:21">
      <c r="D796" s="45">
        <f>IF(AND(行业估值!$B$39=$G796,COUNTIF($G$2:$G$2552,$G796)&gt;=1),COUNTIF($G$2:G796,$G796),"")</f>
        <v>46</v>
      </c>
      <c r="E796" s="65" t="str">
        <f t="shared" si="60"/>
        <v>002337.SZ</v>
      </c>
      <c r="F796" s="65" t="str">
        <f t="shared" si="61"/>
        <v>赛象科技</v>
      </c>
      <c r="G796" s="34" t="str">
        <f>IF(E796="","",IF(行业估值!$C$5="申万行业",[1]!EM_S_INFO_INDUSTRY_SW2014(E796,"1"),IF(行业估值!$C$5="证监会行业",[1]!EM_S_INFO_INDUSTRY_CSRC1(E796,"1"),[1]!EM_S_INFO_INDUSTRY_EM2016(E796,"1"))))</f>
        <v>机械设备</v>
      </c>
      <c r="H796" s="34" t="str">
        <f>IF(E796="","",IF($H$1="上证50",[1]!EM_S_INFO_COMPINDEX(E796,"000016"),"")&amp;IF($H$1="上证180",[1]!EM_S_INFO_COMPINDEX(E796,"000010"),"")&amp;IF($H$1="沪深300",[1]!EM_S_INFO_COMPINDEX(E796,"000300"),"")&amp;IF(AND($H$1="上证A股",RIGHT(E796,2)="SH"),"是","")&amp;IF(AND($H$1="深证A股",RIGHT(E796,2)="SZ"),"是","")&amp;IF(AND($H$1="创业板",LEFT(E796,1)-3=0),"是","")&amp;IF(AND($H$1="全部A股",E796&lt;&gt;0),"是","")&amp;IF(AND($H$1="中小板",LEFT(E796,3)="002"),"是",""))</f>
        <v>是</v>
      </c>
      <c r="I796" s="46">
        <f ca="1">IF(E796="","",IF(OR([1]!EM_S_VAL_MV(E796,deadline)="",[1]!EM_S_VAL_MV(E796,deadline)="--",[1]!EM_S_VAL_MV(E796,deadline)="null"),0,[1]!EM_S_VAL_MV(E796,deadline)/100000000))</f>
        <v>20.130658650000001</v>
      </c>
      <c r="J796" s="46">
        <f ca="1">IF(E796="","",IF(RIGHT(LEFT($J$1,6),3)="TTM",[1]!EM_S_FA_PROFIT_TTM(E796,LEFT(RIGHT($J$1,11),10),1)/100000000,[1]!EM_S_STM07_IS(E796,61,LEFT(RIGHT($J$1,5),4)&amp;"-12-31",1)/100000000))</f>
        <v>0.17198476039999999</v>
      </c>
      <c r="K796" s="36">
        <f t="shared" ca="1" si="62"/>
        <v>117.04908390243629</v>
      </c>
      <c r="L796" s="46">
        <f ca="1">IF(E796="","",IF(ISERROR(IF(行业估值!$E$7="最新年报",[1]!EM_S_STM07_BS(E796,140,LEFT(RIGHT($L$1,5),4)&amp;"-12-31",1)/100000000,[1]!EM_S_STM07_BS(E796,140,LEFT(RIGHT($L$1,11),10),1)/100000000)),0,IF(行业估值!$E$7="最新年报",[1]!EM_S_STM07_BS(E796,140,LEFT(RIGHT($L$1,5),4)&amp;"-12-31",1)/100000000,[1]!EM_S_STM07_BS(E796,140,LEFT(RIGHT($L$1,11),10),1)/100000000)))</f>
        <v>12.0386045178</v>
      </c>
      <c r="M796" s="36">
        <f t="shared" ca="1" si="63"/>
        <v>1.6721754269969811</v>
      </c>
      <c r="N796" s="37" t="str">
        <f ca="1">IF(E796="","",IF(ISERROR([1]!EM_S_EST_NETPROFIT(E796,行业估值!$E$6,deadline)/100000000),"-",[1]!EM_S_EST_NETPROFIT(E796,行业估值!$E$6,deadline)/100000000))</f>
        <v>-</v>
      </c>
      <c r="O796" s="36" t="str">
        <f t="shared" ca="1" si="64"/>
        <v>-</v>
      </c>
      <c r="T796" s="64" t="s">
        <v>1645</v>
      </c>
      <c r="U796" s="64" t="s">
        <v>1646</v>
      </c>
    </row>
    <row r="797" spans="4:21">
      <c r="D797" s="45">
        <f>IF(AND(行业估值!$B$39=$G797,COUNTIF($G$2:$G$2552,$G797)&gt;=1),COUNTIF($G$2:G797,$G797),"")</f>
        <v>47</v>
      </c>
      <c r="E797" s="65" t="str">
        <f t="shared" si="60"/>
        <v>002338.SZ</v>
      </c>
      <c r="F797" s="65" t="str">
        <f t="shared" si="61"/>
        <v>奥普光电</v>
      </c>
      <c r="G797" s="34" t="str">
        <f>IF(E797="","",IF(行业估值!$C$5="申万行业",[1]!EM_S_INFO_INDUSTRY_SW2014(E797,"1"),IF(行业估值!$C$5="证监会行业",[1]!EM_S_INFO_INDUSTRY_CSRC1(E797,"1"),[1]!EM_S_INFO_INDUSTRY_EM2016(E797,"1"))))</f>
        <v>机械设备</v>
      </c>
      <c r="H797" s="34" t="str">
        <f>IF(E797="","",IF($H$1="上证50",[1]!EM_S_INFO_COMPINDEX(E797,"000016"),"")&amp;IF($H$1="上证180",[1]!EM_S_INFO_COMPINDEX(E797,"000010"),"")&amp;IF($H$1="沪深300",[1]!EM_S_INFO_COMPINDEX(E797,"000300"),"")&amp;IF(AND($H$1="上证A股",RIGHT(E797,2)="SH"),"是","")&amp;IF(AND($H$1="深证A股",RIGHT(E797,2)="SZ"),"是","")&amp;IF(AND($H$1="创业板",LEFT(E797,1)-3=0),"是","")&amp;IF(AND($H$1="全部A股",E797&lt;&gt;0),"是","")&amp;IF(AND($H$1="中小板",LEFT(E797,3)="002"),"是",""))</f>
        <v>是</v>
      </c>
      <c r="I797" s="46">
        <f ca="1">IF(E797="","",IF(OR([1]!EM_S_VAL_MV(E797,deadline)="",[1]!EM_S_VAL_MV(E797,deadline)="--",[1]!EM_S_VAL_MV(E797,deadline)="null"),0,[1]!EM_S_VAL_MV(E797,deadline)/100000000))</f>
        <v>29.472000000000001</v>
      </c>
      <c r="J797" s="46">
        <f ca="1">IF(E797="","",IF(RIGHT(LEFT($J$1,6),3)="TTM",[1]!EM_S_FA_PROFIT_TTM(E797,LEFT(RIGHT($J$1,11),10),1)/100000000,[1]!EM_S_STM07_IS(E797,61,LEFT(RIGHT($J$1,5),4)&amp;"-12-31",1)/100000000))</f>
        <v>0.41725322909999996</v>
      </c>
      <c r="K797" s="36">
        <f t="shared" ca="1" si="62"/>
        <v>70.633365890469037</v>
      </c>
      <c r="L797" s="46">
        <f ca="1">IF(E797="","",IF(ISERROR(IF(行业估值!$E$7="最新年报",[1]!EM_S_STM07_BS(E797,140,LEFT(RIGHT($L$1,5),4)&amp;"-12-31",1)/100000000,[1]!EM_S_STM07_BS(E797,140,LEFT(RIGHT($L$1,11),10),1)/100000000)),0,IF(行业估值!$E$7="最新年报",[1]!EM_S_STM07_BS(E797,140,LEFT(RIGHT($L$1,5),4)&amp;"-12-31",1)/100000000,[1]!EM_S_STM07_BS(E797,140,LEFT(RIGHT($L$1,11),10),1)/100000000)))</f>
        <v>8.3128142069000006</v>
      </c>
      <c r="M797" s="36">
        <f t="shared" ca="1" si="63"/>
        <v>3.5453697468105263</v>
      </c>
      <c r="N797" s="37" t="str">
        <f ca="1">IF(E797="","",IF(ISERROR([1]!EM_S_EST_NETPROFIT(E797,行业估值!$E$6,deadline)/100000000),"-",[1]!EM_S_EST_NETPROFIT(E797,行业估值!$E$6,deadline)/100000000))</f>
        <v>-</v>
      </c>
      <c r="O797" s="36" t="str">
        <f t="shared" ca="1" si="64"/>
        <v>-</v>
      </c>
      <c r="T797" s="64" t="s">
        <v>1647</v>
      </c>
      <c r="U797" s="64" t="s">
        <v>1648</v>
      </c>
    </row>
    <row r="798" spans="4:21">
      <c r="D798" s="45" t="str">
        <f>IF(AND(行业估值!$B$39=$G798,COUNTIF($G$2:$G$2552,$G798)&gt;=1),COUNTIF($G$2:G798,$G798),"")</f>
        <v/>
      </c>
      <c r="E798" s="65" t="str">
        <f t="shared" si="60"/>
        <v>002339.SZ</v>
      </c>
      <c r="F798" s="65" t="str">
        <f t="shared" si="61"/>
        <v>积成电子</v>
      </c>
      <c r="G798" s="34" t="str">
        <f>IF(E798="","",IF(行业估值!$C$5="申万行业",[1]!EM_S_INFO_INDUSTRY_SW2014(E798,"1"),IF(行业估值!$C$5="证监会行业",[1]!EM_S_INFO_INDUSTRY_CSRC1(E798,"1"),[1]!EM_S_INFO_INDUSTRY_EM2016(E798,"1"))))</f>
        <v>电气设备</v>
      </c>
      <c r="H798" s="34" t="str">
        <f>IF(E798="","",IF($H$1="上证50",[1]!EM_S_INFO_COMPINDEX(E798,"000016"),"")&amp;IF($H$1="上证180",[1]!EM_S_INFO_COMPINDEX(E798,"000010"),"")&amp;IF($H$1="沪深300",[1]!EM_S_INFO_COMPINDEX(E798,"000300"),"")&amp;IF(AND($H$1="上证A股",RIGHT(E798,2)="SH"),"是","")&amp;IF(AND($H$1="深证A股",RIGHT(E798,2)="SZ"),"是","")&amp;IF(AND($H$1="创业板",LEFT(E798,1)-3=0),"是","")&amp;IF(AND($H$1="全部A股",E798&lt;&gt;0),"是","")&amp;IF(AND($H$1="中小板",LEFT(E798,3)="002"),"是",""))</f>
        <v>是</v>
      </c>
      <c r="I798" s="46">
        <f ca="1">IF(E798="","",IF(OR([1]!EM_S_VAL_MV(E798,deadline)="",[1]!EM_S_VAL_MV(E798,deadline)="--",[1]!EM_S_VAL_MV(E798,deadline)="null"),0,[1]!EM_S_VAL_MV(E798,deadline)/100000000))</f>
        <v>31.16891232</v>
      </c>
      <c r="J798" s="46">
        <f ca="1">IF(E798="","",IF(RIGHT(LEFT($J$1,6),3)="TTM",[1]!EM_S_FA_PROFIT_TTM(E798,LEFT(RIGHT($J$1,11),10),1)/100000000,[1]!EM_S_STM07_IS(E798,61,LEFT(RIGHT($J$1,5),4)&amp;"-12-31",1)/100000000))</f>
        <v>0.34521346090000005</v>
      </c>
      <c r="K798" s="36">
        <f t="shared" ca="1" si="62"/>
        <v>90.28880924498155</v>
      </c>
      <c r="L798" s="46">
        <f ca="1">IF(E798="","",IF(ISERROR(IF(行业估值!$E$7="最新年报",[1]!EM_S_STM07_BS(E798,140,LEFT(RIGHT($L$1,5),4)&amp;"-12-31",1)/100000000,[1]!EM_S_STM07_BS(E798,140,LEFT(RIGHT($L$1,11),10),1)/100000000)),0,IF(行业估值!$E$7="最新年报",[1]!EM_S_STM07_BS(E798,140,LEFT(RIGHT($L$1,5),4)&amp;"-12-31",1)/100000000,[1]!EM_S_STM07_BS(E798,140,LEFT(RIGHT($L$1,11),10),1)/100000000)))</f>
        <v>17.2003425917</v>
      </c>
      <c r="M798" s="36">
        <f t="shared" ca="1" si="63"/>
        <v>1.8121099712886251</v>
      </c>
      <c r="N798" s="37" t="str">
        <f ca="1">IF(E798="","",IF(ISERROR([1]!EM_S_EST_NETPROFIT(E798,行业估值!$E$6,deadline)/100000000),"-",[1]!EM_S_EST_NETPROFIT(E798,行业估值!$E$6,deadline)/100000000))</f>
        <v>-</v>
      </c>
      <c r="O798" s="36" t="str">
        <f t="shared" ca="1" si="64"/>
        <v>-</v>
      </c>
      <c r="T798" s="64" t="s">
        <v>1649</v>
      </c>
      <c r="U798" s="64" t="s">
        <v>1650</v>
      </c>
    </row>
    <row r="799" spans="4:21">
      <c r="D799" s="45" t="str">
        <f>IF(AND(行业估值!$B$39=$G799,COUNTIF($G$2:$G$2552,$G799)&gt;=1),COUNTIF($G$2:G799,$G799),"")</f>
        <v/>
      </c>
      <c r="E799" s="65" t="str">
        <f t="shared" si="60"/>
        <v>002340.SZ</v>
      </c>
      <c r="F799" s="65" t="str">
        <f t="shared" si="61"/>
        <v>格林美</v>
      </c>
      <c r="G799" s="34" t="str">
        <f>IF(E799="","",IF(行业估值!$C$5="申万行业",[1]!EM_S_INFO_INDUSTRY_SW2014(E799,"1"),IF(行业估值!$C$5="证监会行业",[1]!EM_S_INFO_INDUSTRY_CSRC1(E799,"1"),[1]!EM_S_INFO_INDUSTRY_EM2016(E799,"1"))))</f>
        <v>有色金属</v>
      </c>
      <c r="H799" s="34" t="str">
        <f>IF(E799="","",IF($H$1="上证50",[1]!EM_S_INFO_COMPINDEX(E799,"000016"),"")&amp;IF($H$1="上证180",[1]!EM_S_INFO_COMPINDEX(E799,"000010"),"")&amp;IF($H$1="沪深300",[1]!EM_S_INFO_COMPINDEX(E799,"000300"),"")&amp;IF(AND($H$1="上证A股",RIGHT(E799,2)="SH"),"是","")&amp;IF(AND($H$1="深证A股",RIGHT(E799,2)="SZ"),"是","")&amp;IF(AND($H$1="创业板",LEFT(E799,1)-3=0),"是","")&amp;IF(AND($H$1="全部A股",E799&lt;&gt;0),"是","")&amp;IF(AND($H$1="中小板",LEFT(E799,3)="002"),"是",""))</f>
        <v>是</v>
      </c>
      <c r="I799" s="46">
        <f ca="1">IF(E799="","",IF(OR([1]!EM_S_VAL_MV(E799,deadline)="",[1]!EM_S_VAL_MV(E799,deadline)="--",[1]!EM_S_VAL_MV(E799,deadline)="null"),0,[1]!EM_S_VAL_MV(E799,deadline)/100000000))</f>
        <v>174.69958605330001</v>
      </c>
      <c r="J799" s="46">
        <f ca="1">IF(E799="","",IF(RIGHT(LEFT($J$1,6),3)="TTM",[1]!EM_S_FA_PROFIT_TTM(E799,LEFT(RIGHT($J$1,11),10),1)/100000000,[1]!EM_S_STM07_IS(E799,61,LEFT(RIGHT($J$1,5),4)&amp;"-12-31",1)/100000000))</f>
        <v>8.4847942712000002</v>
      </c>
      <c r="K799" s="36">
        <f t="shared" ca="1" si="62"/>
        <v>20.589725627913467</v>
      </c>
      <c r="L799" s="46">
        <f ca="1">IF(E799="","",IF(ISERROR(IF(行业估值!$E$7="最新年报",[1]!EM_S_STM07_BS(E799,140,LEFT(RIGHT($L$1,5),4)&amp;"-12-31",1)/100000000,[1]!EM_S_STM07_BS(E799,140,LEFT(RIGHT($L$1,11),10),1)/100000000)),0,IF(行业估值!$E$7="最新年报",[1]!EM_S_STM07_BS(E799,140,LEFT(RIGHT($L$1,5),4)&amp;"-12-31",1)/100000000,[1]!EM_S_STM07_BS(E799,140,LEFT(RIGHT($L$1,11),10),1)/100000000)))</f>
        <v>103.20604459540002</v>
      </c>
      <c r="M799" s="36">
        <f t="shared" ca="1" si="63"/>
        <v>1.6927263004621196</v>
      </c>
      <c r="N799" s="37">
        <f ca="1">IF(E799="","",IF(ISERROR([1]!EM_S_EST_NETPROFIT(E799,行业估值!$E$6,deadline)/100000000),"-",[1]!EM_S_EST_NETPROFIT(E799,行业估值!$E$6,deadline)/100000000))</f>
        <v>9.08</v>
      </c>
      <c r="O799" s="36">
        <f t="shared" ca="1" si="64"/>
        <v>19.240042516883261</v>
      </c>
      <c r="T799" s="64" t="s">
        <v>1651</v>
      </c>
      <c r="U799" s="64" t="s">
        <v>1652</v>
      </c>
    </row>
    <row r="800" spans="4:21">
      <c r="D800" s="45" t="str">
        <f>IF(AND(行业估值!$B$39=$G800,COUNTIF($G$2:$G$2552,$G800)&gt;=1),COUNTIF($G$2:G800,$G800),"")</f>
        <v/>
      </c>
      <c r="E800" s="65" t="str">
        <f t="shared" si="60"/>
        <v>002341.SZ</v>
      </c>
      <c r="F800" s="65" t="str">
        <f t="shared" si="61"/>
        <v>新纶科技</v>
      </c>
      <c r="G800" s="34" t="str">
        <f>IF(E800="","",IF(行业估值!$C$5="申万行业",[1]!EM_S_INFO_INDUSTRY_SW2014(E800,"1"),IF(行业估值!$C$5="证监会行业",[1]!EM_S_INFO_INDUSTRY_CSRC1(E800,"1"),[1]!EM_S_INFO_INDUSTRY_EM2016(E800,"1"))))</f>
        <v>基础化工</v>
      </c>
      <c r="H800" s="34" t="str">
        <f>IF(E800="","",IF($H$1="上证50",[1]!EM_S_INFO_COMPINDEX(E800,"000016"),"")&amp;IF($H$1="上证180",[1]!EM_S_INFO_COMPINDEX(E800,"000010"),"")&amp;IF($H$1="沪深300",[1]!EM_S_INFO_COMPINDEX(E800,"000300"),"")&amp;IF(AND($H$1="上证A股",RIGHT(E800,2)="SH"),"是","")&amp;IF(AND($H$1="深证A股",RIGHT(E800,2)="SZ"),"是","")&amp;IF(AND($H$1="创业板",LEFT(E800,1)-3=0),"是","")&amp;IF(AND($H$1="全部A股",E800&lt;&gt;0),"是","")&amp;IF(AND($H$1="中小板",LEFT(E800,3)="002"),"是",""))</f>
        <v>是</v>
      </c>
      <c r="I800" s="46">
        <f ca="1">IF(E800="","",IF(OR([1]!EM_S_VAL_MV(E800,deadline)="",[1]!EM_S_VAL_MV(E800,deadline)="--",[1]!EM_S_VAL_MV(E800,deadline)="null"),0,[1]!EM_S_VAL_MV(E800,deadline)/100000000))</f>
        <v>59.339051488000003</v>
      </c>
      <c r="J800" s="46">
        <f ca="1">IF(E800="","",IF(RIGHT(LEFT($J$1,6),3)="TTM",[1]!EM_S_FA_PROFIT_TTM(E800,LEFT(RIGHT($J$1,11),10),1)/100000000,[1]!EM_S_STM07_IS(E800,61,LEFT(RIGHT($J$1,5),4)&amp;"-12-31",1)/100000000))</f>
        <v>0.23431090289999998</v>
      </c>
      <c r="K800" s="36">
        <f t="shared" ca="1" si="62"/>
        <v>253.24921185304351</v>
      </c>
      <c r="L800" s="46">
        <f ca="1">IF(E800="","",IF(ISERROR(IF(行业估值!$E$7="最新年报",[1]!EM_S_STM07_BS(E800,140,LEFT(RIGHT($L$1,5),4)&amp;"-12-31",1)/100000000,[1]!EM_S_STM07_BS(E800,140,LEFT(RIGHT($L$1,11),10),1)/100000000)),0,IF(行业估值!$E$7="最新年报",[1]!EM_S_STM07_BS(E800,140,LEFT(RIGHT($L$1,5),4)&amp;"-12-31",1)/100000000,[1]!EM_S_STM07_BS(E800,140,LEFT(RIGHT($L$1,11),10),1)/100000000)))</f>
        <v>51.580051581800006</v>
      </c>
      <c r="M800" s="36">
        <f t="shared" ca="1" si="63"/>
        <v>1.1504263696575627</v>
      </c>
      <c r="N800" s="37">
        <f ca="1">IF(E800="","",IF(ISERROR([1]!EM_S_EST_NETPROFIT(E800,行业估值!$E$6,deadline)/100000000),"-",[1]!EM_S_EST_NETPROFIT(E800,行业估值!$E$6,deadline)/100000000))</f>
        <v>2.95</v>
      </c>
      <c r="O800" s="36">
        <f t="shared" ca="1" si="64"/>
        <v>20.114932707796608</v>
      </c>
      <c r="T800" s="64" t="s">
        <v>1653</v>
      </c>
      <c r="U800" s="64" t="s">
        <v>1654</v>
      </c>
    </row>
    <row r="801" spans="4:21">
      <c r="D801" s="45">
        <f>IF(AND(行业估值!$B$39=$G801,COUNTIF($G$2:$G$2552,$G801)&gt;=1),COUNTIF($G$2:G801,$G801),"")</f>
        <v>48</v>
      </c>
      <c r="E801" s="65" t="str">
        <f t="shared" si="60"/>
        <v>002342.SZ</v>
      </c>
      <c r="F801" s="65" t="str">
        <f t="shared" si="61"/>
        <v>巨力索具</v>
      </c>
      <c r="G801" s="34" t="str">
        <f>IF(E801="","",IF(行业估值!$C$5="申万行业",[1]!EM_S_INFO_INDUSTRY_SW2014(E801,"1"),IF(行业估值!$C$5="证监会行业",[1]!EM_S_INFO_INDUSTRY_CSRC1(E801,"1"),[1]!EM_S_INFO_INDUSTRY_EM2016(E801,"1"))))</f>
        <v>机械设备</v>
      </c>
      <c r="H801" s="34" t="str">
        <f>IF(E801="","",IF($H$1="上证50",[1]!EM_S_INFO_COMPINDEX(E801,"000016"),"")&amp;IF($H$1="上证180",[1]!EM_S_INFO_COMPINDEX(E801,"000010"),"")&amp;IF($H$1="沪深300",[1]!EM_S_INFO_COMPINDEX(E801,"000300"),"")&amp;IF(AND($H$1="上证A股",RIGHT(E801,2)="SH"),"是","")&amp;IF(AND($H$1="深证A股",RIGHT(E801,2)="SZ"),"是","")&amp;IF(AND($H$1="创业板",LEFT(E801,1)-3=0),"是","")&amp;IF(AND($H$1="全部A股",E801&lt;&gt;0),"是","")&amp;IF(AND($H$1="中小板",LEFT(E801,3)="002"),"是",""))</f>
        <v>是</v>
      </c>
      <c r="I801" s="46">
        <f ca="1">IF(E801="","",IF(OR([1]!EM_S_VAL_MV(E801,deadline)="",[1]!EM_S_VAL_MV(E801,deadline)="--",[1]!EM_S_VAL_MV(E801,deadline)="null"),0,[1]!EM_S_VAL_MV(E801,deadline)/100000000))</f>
        <v>28.992000000000001</v>
      </c>
      <c r="J801" s="46">
        <f ca="1">IF(E801="","",IF(RIGHT(LEFT($J$1,6),3)="TTM",[1]!EM_S_FA_PROFIT_TTM(E801,LEFT(RIGHT($J$1,11),10),1)/100000000,[1]!EM_S_STM07_IS(E801,61,LEFT(RIGHT($J$1,5),4)&amp;"-12-31",1)/100000000))</f>
        <v>0.1947117333</v>
      </c>
      <c r="K801" s="36">
        <f t="shared" ca="1" si="62"/>
        <v>148.89703619109019</v>
      </c>
      <c r="L801" s="46">
        <f ca="1">IF(E801="","",IF(ISERROR(IF(行业估值!$E$7="最新年报",[1]!EM_S_STM07_BS(E801,140,LEFT(RIGHT($L$1,5),4)&amp;"-12-31",1)/100000000,[1]!EM_S_STM07_BS(E801,140,LEFT(RIGHT($L$1,11),10),1)/100000000)),0,IF(行业估值!$E$7="最新年报",[1]!EM_S_STM07_BS(E801,140,LEFT(RIGHT($L$1,5),4)&amp;"-12-31",1)/100000000,[1]!EM_S_STM07_BS(E801,140,LEFT(RIGHT($L$1,11),10),1)/100000000)))</f>
        <v>24.297829486199998</v>
      </c>
      <c r="M801" s="36">
        <f t="shared" ca="1" si="63"/>
        <v>1.1931929976077109</v>
      </c>
      <c r="N801" s="37" t="str">
        <f ca="1">IF(E801="","",IF(ISERROR([1]!EM_S_EST_NETPROFIT(E801,行业估值!$E$6,deadline)/100000000),"-",[1]!EM_S_EST_NETPROFIT(E801,行业估值!$E$6,deadline)/100000000))</f>
        <v>-</v>
      </c>
      <c r="O801" s="36" t="str">
        <f t="shared" ca="1" si="64"/>
        <v>-</v>
      </c>
      <c r="T801" s="64" t="s">
        <v>1655</v>
      </c>
      <c r="U801" s="64" t="s">
        <v>1656</v>
      </c>
    </row>
    <row r="802" spans="4:21">
      <c r="D802" s="45" t="str">
        <f>IF(AND(行业估值!$B$39=$G802,COUNTIF($G$2:$G$2552,$G802)&gt;=1),COUNTIF($G$2:G802,$G802),"")</f>
        <v/>
      </c>
      <c r="E802" s="65" t="str">
        <f t="shared" si="60"/>
        <v>002343.SZ</v>
      </c>
      <c r="F802" s="65" t="str">
        <f t="shared" si="61"/>
        <v>慈文传媒</v>
      </c>
      <c r="G802" s="34" t="str">
        <f>IF(E802="","",IF(行业估值!$C$5="申万行业",[1]!EM_S_INFO_INDUSTRY_SW2014(E802,"1"),IF(行业估值!$C$5="证监会行业",[1]!EM_S_INFO_INDUSTRY_CSRC1(E802,"1"),[1]!EM_S_INFO_INDUSTRY_EM2016(E802,"1"))))</f>
        <v>文化传媒</v>
      </c>
      <c r="H802" s="34" t="str">
        <f>IF(E802="","",IF($H$1="上证50",[1]!EM_S_INFO_COMPINDEX(E802,"000016"),"")&amp;IF($H$1="上证180",[1]!EM_S_INFO_COMPINDEX(E802,"000010"),"")&amp;IF($H$1="沪深300",[1]!EM_S_INFO_COMPINDEX(E802,"000300"),"")&amp;IF(AND($H$1="上证A股",RIGHT(E802,2)="SH"),"是","")&amp;IF(AND($H$1="深证A股",RIGHT(E802,2)="SZ"),"是","")&amp;IF(AND($H$1="创业板",LEFT(E802,1)-3=0),"是","")&amp;IF(AND($H$1="全部A股",E802&lt;&gt;0),"是","")&amp;IF(AND($H$1="中小板",LEFT(E802,3)="002"),"是",""))</f>
        <v>是</v>
      </c>
      <c r="I802" s="46">
        <f ca="1">IF(E802="","",IF(OR([1]!EM_S_VAL_MV(E802,deadline)="",[1]!EM_S_VAL_MV(E802,deadline)="--",[1]!EM_S_VAL_MV(E802,deadline)="null"),0,[1]!EM_S_VAL_MV(E802,deadline)/100000000))</f>
        <v>37.568520162600002</v>
      </c>
      <c r="J802" s="46">
        <f ca="1">IF(E802="","",IF(RIGHT(LEFT($J$1,6),3)="TTM",[1]!EM_S_FA_PROFIT_TTM(E802,LEFT(RIGHT($J$1,11),10),1)/100000000,[1]!EM_S_STM07_IS(E802,61,LEFT(RIGHT($J$1,5),4)&amp;"-12-31",1)/100000000))</f>
        <v>-12.682777668800002</v>
      </c>
      <c r="K802" s="36">
        <f t="shared" ca="1" si="62"/>
        <v>-2.9621681577703316</v>
      </c>
      <c r="L802" s="46">
        <f ca="1">IF(E802="","",IF(ISERROR(IF(行业估值!$E$7="最新年报",[1]!EM_S_STM07_BS(E802,140,LEFT(RIGHT($L$1,5),4)&amp;"-12-31",1)/100000000,[1]!EM_S_STM07_BS(E802,140,LEFT(RIGHT($L$1,11),10),1)/100000000)),0,IF(行业估值!$E$7="最新年报",[1]!EM_S_STM07_BS(E802,140,LEFT(RIGHT($L$1,5),4)&amp;"-12-31",1)/100000000,[1]!EM_S_STM07_BS(E802,140,LEFT(RIGHT($L$1,11),10),1)/100000000)))</f>
        <v>15.656824406199998</v>
      </c>
      <c r="M802" s="36">
        <f t="shared" ca="1" si="63"/>
        <v>2.3994980838977229</v>
      </c>
      <c r="N802" s="37">
        <f ca="1">IF(E802="","",IF(ISERROR([1]!EM_S_EST_NETPROFIT(E802,行业估值!$E$6,deadline)/100000000),"-",[1]!EM_S_EST_NETPROFIT(E802,行业估值!$E$6,deadline)/100000000))</f>
        <v>1.96</v>
      </c>
      <c r="O802" s="36">
        <f t="shared" ca="1" si="64"/>
        <v>19.167612327857146</v>
      </c>
      <c r="T802" s="64" t="s">
        <v>1657</v>
      </c>
      <c r="U802" s="64" t="s">
        <v>1658</v>
      </c>
    </row>
    <row r="803" spans="4:21">
      <c r="D803" s="45" t="str">
        <f>IF(AND(行业估值!$B$39=$G803,COUNTIF($G$2:$G$2552,$G803)&gt;=1),COUNTIF($G$2:G803,$G803),"")</f>
        <v/>
      </c>
      <c r="E803" s="65" t="str">
        <f t="shared" si="60"/>
        <v>002344.SZ</v>
      </c>
      <c r="F803" s="65" t="str">
        <f t="shared" si="61"/>
        <v>海宁皮城</v>
      </c>
      <c r="G803" s="34" t="str">
        <f>IF(E803="","",IF(行业估值!$C$5="申万行业",[1]!EM_S_INFO_INDUSTRY_SW2014(E803,"1"),IF(行业估值!$C$5="证监会行业",[1]!EM_S_INFO_INDUSTRY_CSRC1(E803,"1"),[1]!EM_S_INFO_INDUSTRY_EM2016(E803,"1"))))</f>
        <v>商贸零售</v>
      </c>
      <c r="H803" s="34" t="str">
        <f>IF(E803="","",IF($H$1="上证50",[1]!EM_S_INFO_COMPINDEX(E803,"000016"),"")&amp;IF($H$1="上证180",[1]!EM_S_INFO_COMPINDEX(E803,"000010"),"")&amp;IF($H$1="沪深300",[1]!EM_S_INFO_COMPINDEX(E803,"000300"),"")&amp;IF(AND($H$1="上证A股",RIGHT(E803,2)="SH"),"是","")&amp;IF(AND($H$1="深证A股",RIGHT(E803,2)="SZ"),"是","")&amp;IF(AND($H$1="创业板",LEFT(E803,1)-3=0),"是","")&amp;IF(AND($H$1="全部A股",E803&lt;&gt;0),"是","")&amp;IF(AND($H$1="中小板",LEFT(E803,3)="002"),"是",""))</f>
        <v>是</v>
      </c>
      <c r="I803" s="46">
        <f ca="1">IF(E803="","",IF(OR([1]!EM_S_VAL_MV(E803,deadline)="",[1]!EM_S_VAL_MV(E803,deadline)="--",[1]!EM_S_VAL_MV(E803,deadline)="null"),0,[1]!EM_S_VAL_MV(E803,deadline)/100000000))</f>
        <v>52.592546886000001</v>
      </c>
      <c r="J803" s="46">
        <f ca="1">IF(E803="","",IF(RIGHT(LEFT($J$1,6),3)="TTM",[1]!EM_S_FA_PROFIT_TTM(E803,LEFT(RIGHT($J$1,11),10),1)/100000000,[1]!EM_S_STM07_IS(E803,61,LEFT(RIGHT($J$1,5),4)&amp;"-12-31",1)/100000000))</f>
        <v>3.0478656148000001</v>
      </c>
      <c r="K803" s="36">
        <f t="shared" ca="1" si="62"/>
        <v>17.255533390520274</v>
      </c>
      <c r="L803" s="46">
        <f ca="1">IF(E803="","",IF(ISERROR(IF(行业估值!$E$7="最新年报",[1]!EM_S_STM07_BS(E803,140,LEFT(RIGHT($L$1,5),4)&amp;"-12-31",1)/100000000,[1]!EM_S_STM07_BS(E803,140,LEFT(RIGHT($L$1,11),10),1)/100000000)),0,IF(行业估值!$E$7="最新年报",[1]!EM_S_STM07_BS(E803,140,LEFT(RIGHT($L$1,5),4)&amp;"-12-31",1)/100000000,[1]!EM_S_STM07_BS(E803,140,LEFT(RIGHT($L$1,11),10),1)/100000000)))</f>
        <v>76.934576047999997</v>
      </c>
      <c r="M803" s="36">
        <f t="shared" ca="1" si="63"/>
        <v>0.68360091895725994</v>
      </c>
      <c r="N803" s="37">
        <f ca="1">IF(E803="","",IF(ISERROR([1]!EM_S_EST_NETPROFIT(E803,行业估值!$E$6,deadline)/100000000),"-",[1]!EM_S_EST_NETPROFIT(E803,行业估值!$E$6,deadline)/100000000))</f>
        <v>3.3966666666666669</v>
      </c>
      <c r="O803" s="36">
        <f t="shared" ca="1" si="64"/>
        <v>15.48357611952895</v>
      </c>
      <c r="T803" s="64" t="s">
        <v>1659</v>
      </c>
      <c r="U803" s="64" t="s">
        <v>1660</v>
      </c>
    </row>
    <row r="804" spans="4:21">
      <c r="D804" s="45" t="str">
        <f>IF(AND(行业估值!$B$39=$G804,COUNTIF($G$2:$G$2552,$G804)&gt;=1),COUNTIF($G$2:G804,$G804),"")</f>
        <v/>
      </c>
      <c r="E804" s="65" t="str">
        <f t="shared" si="60"/>
        <v>002345.SZ</v>
      </c>
      <c r="F804" s="65" t="str">
        <f t="shared" si="61"/>
        <v>潮宏基</v>
      </c>
      <c r="G804" s="34" t="str">
        <f>IF(E804="","",IF(行业估值!$C$5="申万行业",[1]!EM_S_INFO_INDUSTRY_SW2014(E804,"1"),IF(行业估值!$C$5="证监会行业",[1]!EM_S_INFO_INDUSTRY_CSRC1(E804,"1"),[1]!EM_S_INFO_INDUSTRY_EM2016(E804,"1"))))</f>
        <v>轻工制造</v>
      </c>
      <c r="H804" s="34" t="str">
        <f>IF(E804="","",IF($H$1="上证50",[1]!EM_S_INFO_COMPINDEX(E804,"000016"),"")&amp;IF($H$1="上证180",[1]!EM_S_INFO_COMPINDEX(E804,"000010"),"")&amp;IF($H$1="沪深300",[1]!EM_S_INFO_COMPINDEX(E804,"000300"),"")&amp;IF(AND($H$1="上证A股",RIGHT(E804,2)="SH"),"是","")&amp;IF(AND($H$1="深证A股",RIGHT(E804,2)="SZ"),"是","")&amp;IF(AND($H$1="创业板",LEFT(E804,1)-3=0),"是","")&amp;IF(AND($H$1="全部A股",E804&lt;&gt;0),"是","")&amp;IF(AND($H$1="中小板",LEFT(E804,3)="002"),"是",""))</f>
        <v>是</v>
      </c>
      <c r="I804" s="46">
        <f ca="1">IF(E804="","",IF(OR([1]!EM_S_VAL_MV(E804,deadline)="",[1]!EM_S_VAL_MV(E804,deadline)="--",[1]!EM_S_VAL_MV(E804,deadline)="null"),0,[1]!EM_S_VAL_MV(E804,deadline)/100000000))</f>
        <v>34.405682865999999</v>
      </c>
      <c r="J804" s="46">
        <f ca="1">IF(E804="","",IF(RIGHT(LEFT($J$1,6),3)="TTM",[1]!EM_S_FA_PROFIT_TTM(E804,LEFT(RIGHT($J$1,11),10),1)/100000000,[1]!EM_S_STM07_IS(E804,61,LEFT(RIGHT($J$1,5),4)&amp;"-12-31",1)/100000000))</f>
        <v>0.41150548670000003</v>
      </c>
      <c r="K804" s="36">
        <f t="shared" ca="1" si="62"/>
        <v>83.609293139468605</v>
      </c>
      <c r="L804" s="46">
        <f ca="1">IF(E804="","",IF(ISERROR(IF(行业估值!$E$7="最新年报",[1]!EM_S_STM07_BS(E804,140,LEFT(RIGHT($L$1,5),4)&amp;"-12-31",1)/100000000,[1]!EM_S_STM07_BS(E804,140,LEFT(RIGHT($L$1,11),10),1)/100000000)),0,IF(行业估值!$E$7="最新年报",[1]!EM_S_STM07_BS(E804,140,LEFT(RIGHT($L$1,5),4)&amp;"-12-31",1)/100000000,[1]!EM_S_STM07_BS(E804,140,LEFT(RIGHT($L$1,11),10),1)/100000000)))</f>
        <v>35.049350560400001</v>
      </c>
      <c r="M804" s="36">
        <f t="shared" ca="1" si="63"/>
        <v>0.98163538884149137</v>
      </c>
      <c r="N804" s="37">
        <f ca="1">IF(E804="","",IF(ISERROR([1]!EM_S_EST_NETPROFIT(E804,行业估值!$E$6,deadline)/100000000),"-",[1]!EM_S_EST_NETPROFIT(E804,行业估值!$E$6,deadline)/100000000))</f>
        <v>2.29745</v>
      </c>
      <c r="O804" s="36">
        <f t="shared" ca="1" si="64"/>
        <v>14.975595928529456</v>
      </c>
      <c r="T804" s="64" t="s">
        <v>1661</v>
      </c>
      <c r="U804" s="64" t="s">
        <v>1662</v>
      </c>
    </row>
    <row r="805" spans="4:21">
      <c r="D805" s="45" t="str">
        <f>IF(AND(行业估值!$B$39=$G805,COUNTIF($G$2:$G$2552,$G805)&gt;=1),COUNTIF($G$2:G805,$G805),"")</f>
        <v/>
      </c>
      <c r="E805" s="65" t="str">
        <f t="shared" si="60"/>
        <v>002346.SZ</v>
      </c>
      <c r="F805" s="65" t="str">
        <f t="shared" si="61"/>
        <v>柘中股份</v>
      </c>
      <c r="G805" s="34" t="str">
        <f>IF(E805="","",IF(行业估值!$C$5="申万行业",[1]!EM_S_INFO_INDUSTRY_SW2014(E805,"1"),IF(行业估值!$C$5="证监会行业",[1]!EM_S_INFO_INDUSTRY_CSRC1(E805,"1"),[1]!EM_S_INFO_INDUSTRY_EM2016(E805,"1"))))</f>
        <v>电气设备</v>
      </c>
      <c r="H805" s="34" t="str">
        <f>IF(E805="","",IF($H$1="上证50",[1]!EM_S_INFO_COMPINDEX(E805,"000016"),"")&amp;IF($H$1="上证180",[1]!EM_S_INFO_COMPINDEX(E805,"000010"),"")&amp;IF($H$1="沪深300",[1]!EM_S_INFO_COMPINDEX(E805,"000300"),"")&amp;IF(AND($H$1="上证A股",RIGHT(E805,2)="SH"),"是","")&amp;IF(AND($H$1="深证A股",RIGHT(E805,2)="SZ"),"是","")&amp;IF(AND($H$1="创业板",LEFT(E805,1)-3=0),"是","")&amp;IF(AND($H$1="全部A股",E805&lt;&gt;0),"是","")&amp;IF(AND($H$1="中小板",LEFT(E805,3)="002"),"是",""))</f>
        <v>是</v>
      </c>
      <c r="I805" s="46">
        <f ca="1">IF(E805="","",IF(OR([1]!EM_S_VAL_MV(E805,deadline)="",[1]!EM_S_VAL_MV(E805,deadline)="--",[1]!EM_S_VAL_MV(E805,deadline)="null"),0,[1]!EM_S_VAL_MV(E805,deadline)/100000000))</f>
        <v>47.381042136800005</v>
      </c>
      <c r="J805" s="46">
        <f ca="1">IF(E805="","",IF(RIGHT(LEFT($J$1,6),3)="TTM",[1]!EM_S_FA_PROFIT_TTM(E805,LEFT(RIGHT($J$1,11),10),1)/100000000,[1]!EM_S_STM07_IS(E805,61,LEFT(RIGHT($J$1,5),4)&amp;"-12-31",1)/100000000))</f>
        <v>0.80486713769999996</v>
      </c>
      <c r="K805" s="36">
        <f t="shared" ca="1" si="62"/>
        <v>58.868153410010947</v>
      </c>
      <c r="L805" s="46">
        <f ca="1">IF(E805="","",IF(ISERROR(IF(行业估值!$E$7="最新年报",[1]!EM_S_STM07_BS(E805,140,LEFT(RIGHT($L$1,5),4)&amp;"-12-31",1)/100000000,[1]!EM_S_STM07_BS(E805,140,LEFT(RIGHT($L$1,11),10),1)/100000000)),0,IF(行业估值!$E$7="最新年报",[1]!EM_S_STM07_BS(E805,140,LEFT(RIGHT($L$1,5),4)&amp;"-12-31",1)/100000000,[1]!EM_S_STM07_BS(E805,140,LEFT(RIGHT($L$1,11),10),1)/100000000)))</f>
        <v>20.924441053800003</v>
      </c>
      <c r="M805" s="36">
        <f t="shared" ca="1" si="63"/>
        <v>2.2643874698958961</v>
      </c>
      <c r="N805" s="37" t="str">
        <f ca="1">IF(E805="","",IF(ISERROR([1]!EM_S_EST_NETPROFIT(E805,行业估值!$E$6,deadline)/100000000),"-",[1]!EM_S_EST_NETPROFIT(E805,行业估值!$E$6,deadline)/100000000))</f>
        <v>-</v>
      </c>
      <c r="O805" s="36" t="str">
        <f t="shared" ca="1" si="64"/>
        <v>-</v>
      </c>
      <c r="T805" s="64" t="s">
        <v>1663</v>
      </c>
      <c r="U805" s="64" t="s">
        <v>1664</v>
      </c>
    </row>
    <row r="806" spans="4:21">
      <c r="D806" s="45">
        <f>IF(AND(行业估值!$B$39=$G806,COUNTIF($G$2:$G$2552,$G806)&gt;=1),COUNTIF($G$2:G806,$G806),"")</f>
        <v>49</v>
      </c>
      <c r="E806" s="65" t="str">
        <f t="shared" si="60"/>
        <v>002347.SZ</v>
      </c>
      <c r="F806" s="65" t="str">
        <f t="shared" si="61"/>
        <v>泰尔股份</v>
      </c>
      <c r="G806" s="34" t="str">
        <f>IF(E806="","",IF(行业估值!$C$5="申万行业",[1]!EM_S_INFO_INDUSTRY_SW2014(E806,"1"),IF(行业估值!$C$5="证监会行业",[1]!EM_S_INFO_INDUSTRY_CSRC1(E806,"1"),[1]!EM_S_INFO_INDUSTRY_EM2016(E806,"1"))))</f>
        <v>机械设备</v>
      </c>
      <c r="H806" s="34" t="str">
        <f>IF(E806="","",IF($H$1="上证50",[1]!EM_S_INFO_COMPINDEX(E806,"000016"),"")&amp;IF($H$1="上证180",[1]!EM_S_INFO_COMPINDEX(E806,"000010"),"")&amp;IF($H$1="沪深300",[1]!EM_S_INFO_COMPINDEX(E806,"000300"),"")&amp;IF(AND($H$1="上证A股",RIGHT(E806,2)="SH"),"是","")&amp;IF(AND($H$1="深证A股",RIGHT(E806,2)="SZ"),"是","")&amp;IF(AND($H$1="创业板",LEFT(E806,1)-3=0),"是","")&amp;IF(AND($H$1="全部A股",E806&lt;&gt;0),"是","")&amp;IF(AND($H$1="中小板",LEFT(E806,3)="002"),"是",""))</f>
        <v>是</v>
      </c>
      <c r="I806" s="46">
        <f ca="1">IF(E806="","",IF(OR([1]!EM_S_VAL_MV(E806,deadline)="",[1]!EM_S_VAL_MV(E806,deadline)="--",[1]!EM_S_VAL_MV(E806,deadline)="null"),0,[1]!EM_S_VAL_MV(E806,deadline)/100000000))</f>
        <v>19.445355296999999</v>
      </c>
      <c r="J806" s="46">
        <f ca="1">IF(E806="","",IF(RIGHT(LEFT($J$1,6),3)="TTM",[1]!EM_S_FA_PROFIT_TTM(E806,LEFT(RIGHT($J$1,11),10),1)/100000000,[1]!EM_S_STM07_IS(E806,61,LEFT(RIGHT($J$1,5),4)&amp;"-12-31",1)/100000000))</f>
        <v>0.2940281615</v>
      </c>
      <c r="K806" s="36">
        <f t="shared" ca="1" si="62"/>
        <v>66.134329439052721</v>
      </c>
      <c r="L806" s="46">
        <f ca="1">IF(E806="","",IF(ISERROR(IF(行业估值!$E$7="最新年报",[1]!EM_S_STM07_BS(E806,140,LEFT(RIGHT($L$1,5),4)&amp;"-12-31",1)/100000000,[1]!EM_S_STM07_BS(E806,140,LEFT(RIGHT($L$1,11),10),1)/100000000)),0,IF(行业估值!$E$7="最新年报",[1]!EM_S_STM07_BS(E806,140,LEFT(RIGHT($L$1,5),4)&amp;"-12-31",1)/100000000,[1]!EM_S_STM07_BS(E806,140,LEFT(RIGHT($L$1,11),10),1)/100000000)))</f>
        <v>11.4654342077</v>
      </c>
      <c r="M806" s="36">
        <f t="shared" ca="1" si="63"/>
        <v>1.6959981580061585</v>
      </c>
      <c r="N806" s="37" t="str">
        <f ca="1">IF(E806="","",IF(ISERROR([1]!EM_S_EST_NETPROFIT(E806,行业估值!$E$6,deadline)/100000000),"-",[1]!EM_S_EST_NETPROFIT(E806,行业估值!$E$6,deadline)/100000000))</f>
        <v>-</v>
      </c>
      <c r="O806" s="36" t="str">
        <f t="shared" ca="1" si="64"/>
        <v>-</v>
      </c>
      <c r="T806" s="64" t="s">
        <v>1665</v>
      </c>
      <c r="U806" s="64" t="s">
        <v>1666</v>
      </c>
    </row>
    <row r="807" spans="4:21">
      <c r="D807" s="45" t="str">
        <f>IF(AND(行业估值!$B$39=$G807,COUNTIF($G$2:$G$2552,$G807)&gt;=1),COUNTIF($G$2:G807,$G807),"")</f>
        <v/>
      </c>
      <c r="E807" s="65" t="str">
        <f t="shared" si="60"/>
        <v>002348.SZ</v>
      </c>
      <c r="F807" s="65" t="str">
        <f t="shared" si="61"/>
        <v>高乐股份</v>
      </c>
      <c r="G807" s="34" t="str">
        <f>IF(E807="","",IF(行业估值!$C$5="申万行业",[1]!EM_S_INFO_INDUSTRY_SW2014(E807,"1"),IF(行业估值!$C$5="证监会行业",[1]!EM_S_INFO_INDUSTRY_CSRC1(E807,"1"),[1]!EM_S_INFO_INDUSTRY_EM2016(E807,"1"))))</f>
        <v>轻工制造</v>
      </c>
      <c r="H807" s="34" t="str">
        <f>IF(E807="","",IF($H$1="上证50",[1]!EM_S_INFO_COMPINDEX(E807,"000016"),"")&amp;IF($H$1="上证180",[1]!EM_S_INFO_COMPINDEX(E807,"000010"),"")&amp;IF($H$1="沪深300",[1]!EM_S_INFO_COMPINDEX(E807,"000300"),"")&amp;IF(AND($H$1="上证A股",RIGHT(E807,2)="SH"),"是","")&amp;IF(AND($H$1="深证A股",RIGHT(E807,2)="SZ"),"是","")&amp;IF(AND($H$1="创业板",LEFT(E807,1)-3=0),"是","")&amp;IF(AND($H$1="全部A股",E807&lt;&gt;0),"是","")&amp;IF(AND($H$1="中小板",LEFT(E807,3)="002"),"是",""))</f>
        <v>是</v>
      </c>
      <c r="I807" s="46">
        <f ca="1">IF(E807="","",IF(OR([1]!EM_S_VAL_MV(E807,deadline)="",[1]!EM_S_VAL_MV(E807,deadline)="--",[1]!EM_S_VAL_MV(E807,deadline)="null"),0,[1]!EM_S_VAL_MV(E807,deadline)/100000000))</f>
        <v>31.162880000000001</v>
      </c>
      <c r="J807" s="46">
        <f ca="1">IF(E807="","",IF(RIGHT(LEFT($J$1,6),3)="TTM",[1]!EM_S_FA_PROFIT_TTM(E807,LEFT(RIGHT($J$1,11),10),1)/100000000,[1]!EM_S_STM07_IS(E807,61,LEFT(RIGHT($J$1,5),4)&amp;"-12-31",1)/100000000))</f>
        <v>0.23571582199999999</v>
      </c>
      <c r="K807" s="36">
        <f t="shared" ca="1" si="62"/>
        <v>132.20529591772589</v>
      </c>
      <c r="L807" s="46">
        <f ca="1">IF(E807="","",IF(ISERROR(IF(行业估值!$E$7="最新年报",[1]!EM_S_STM07_BS(E807,140,LEFT(RIGHT($L$1,5),4)&amp;"-12-31",1)/100000000,[1]!EM_S_STM07_BS(E807,140,LEFT(RIGHT($L$1,11),10),1)/100000000)),0,IF(行业估值!$E$7="最新年报",[1]!EM_S_STM07_BS(E807,140,LEFT(RIGHT($L$1,5),4)&amp;"-12-31",1)/100000000,[1]!EM_S_STM07_BS(E807,140,LEFT(RIGHT($L$1,11),10),1)/100000000)))</f>
        <v>13.113555621500002</v>
      </c>
      <c r="M807" s="36">
        <f t="shared" ca="1" si="63"/>
        <v>2.376386763396777</v>
      </c>
      <c r="N807" s="37" t="str">
        <f ca="1">IF(E807="","",IF(ISERROR([1]!EM_S_EST_NETPROFIT(E807,行业估值!$E$6,deadline)/100000000),"-",[1]!EM_S_EST_NETPROFIT(E807,行业估值!$E$6,deadline)/100000000))</f>
        <v>-</v>
      </c>
      <c r="O807" s="36" t="str">
        <f t="shared" ca="1" si="64"/>
        <v>-</v>
      </c>
      <c r="T807" s="64" t="s">
        <v>1667</v>
      </c>
      <c r="U807" s="64" t="s">
        <v>1668</v>
      </c>
    </row>
    <row r="808" spans="4:21">
      <c r="D808" s="45" t="str">
        <f>IF(AND(行业估值!$B$39=$G808,COUNTIF($G$2:$G$2552,$G808)&gt;=1),COUNTIF($G$2:G808,$G808),"")</f>
        <v/>
      </c>
      <c r="E808" s="65" t="str">
        <f t="shared" si="60"/>
        <v>002349.SZ</v>
      </c>
      <c r="F808" s="65" t="str">
        <f t="shared" si="61"/>
        <v>精华制药</v>
      </c>
      <c r="G808" s="34" t="str">
        <f>IF(E808="","",IF(行业估值!$C$5="申万行业",[1]!EM_S_INFO_INDUSTRY_SW2014(E808,"1"),IF(行业估值!$C$5="证监会行业",[1]!EM_S_INFO_INDUSTRY_CSRC1(E808,"1"),[1]!EM_S_INFO_INDUSTRY_EM2016(E808,"1"))))</f>
        <v>医药生物</v>
      </c>
      <c r="H808" s="34" t="str">
        <f>IF(E808="","",IF($H$1="上证50",[1]!EM_S_INFO_COMPINDEX(E808,"000016"),"")&amp;IF($H$1="上证180",[1]!EM_S_INFO_COMPINDEX(E808,"000010"),"")&amp;IF($H$1="沪深300",[1]!EM_S_INFO_COMPINDEX(E808,"000300"),"")&amp;IF(AND($H$1="上证A股",RIGHT(E808,2)="SH"),"是","")&amp;IF(AND($H$1="深证A股",RIGHT(E808,2)="SZ"),"是","")&amp;IF(AND($H$1="创业板",LEFT(E808,1)-3=0),"是","")&amp;IF(AND($H$1="全部A股",E808&lt;&gt;0),"是","")&amp;IF(AND($H$1="中小板",LEFT(E808,3)="002"),"是",""))</f>
        <v>是</v>
      </c>
      <c r="I808" s="46">
        <f ca="1">IF(E808="","",IF(OR([1]!EM_S_VAL_MV(E808,deadline)="",[1]!EM_S_VAL_MV(E808,deadline)="--",[1]!EM_S_VAL_MV(E808,deadline)="null"),0,[1]!EM_S_VAL_MV(E808,deadline)/100000000))</f>
        <v>36.437582706400001</v>
      </c>
      <c r="J808" s="46">
        <f ca="1">IF(E808="","",IF(RIGHT(LEFT($J$1,6),3)="TTM",[1]!EM_S_FA_PROFIT_TTM(E808,LEFT(RIGHT($J$1,11),10),1)/100000000,[1]!EM_S_STM07_IS(E808,61,LEFT(RIGHT($J$1,5),4)&amp;"-12-31",1)/100000000))</f>
        <v>-1.2159599003000001</v>
      </c>
      <c r="K808" s="36">
        <f t="shared" ca="1" si="62"/>
        <v>-29.966105541317742</v>
      </c>
      <c r="L808" s="46">
        <f ca="1">IF(E808="","",IF(ISERROR(IF(行业估值!$E$7="最新年报",[1]!EM_S_STM07_BS(E808,140,LEFT(RIGHT($L$1,5),4)&amp;"-12-31",1)/100000000,[1]!EM_S_STM07_BS(E808,140,LEFT(RIGHT($L$1,11),10),1)/100000000)),0,IF(行业估值!$E$7="最新年报",[1]!EM_S_STM07_BS(E808,140,LEFT(RIGHT($L$1,5),4)&amp;"-12-31",1)/100000000,[1]!EM_S_STM07_BS(E808,140,LEFT(RIGHT($L$1,11),10),1)/100000000)))</f>
        <v>20.3062391319</v>
      </c>
      <c r="M808" s="36">
        <f t="shared" ca="1" si="63"/>
        <v>1.7944033097275278</v>
      </c>
      <c r="N808" s="37" t="str">
        <f ca="1">IF(E808="","",IF(ISERROR([1]!EM_S_EST_NETPROFIT(E808,行业估值!$E$6,deadline)/100000000),"-",[1]!EM_S_EST_NETPROFIT(E808,行业估值!$E$6,deadline)/100000000))</f>
        <v>-</v>
      </c>
      <c r="O808" s="36" t="str">
        <f t="shared" ca="1" si="64"/>
        <v>-</v>
      </c>
      <c r="T808" s="64" t="s">
        <v>1669</v>
      </c>
      <c r="U808" s="64" t="s">
        <v>1670</v>
      </c>
    </row>
    <row r="809" spans="4:21">
      <c r="D809" s="45" t="str">
        <f>IF(AND(行业估值!$B$39=$G809,COUNTIF($G$2:$G$2552,$G809)&gt;=1),COUNTIF($G$2:G809,$G809),"")</f>
        <v/>
      </c>
      <c r="E809" s="65" t="str">
        <f t="shared" si="60"/>
        <v>002350.SZ</v>
      </c>
      <c r="F809" s="65" t="str">
        <f t="shared" si="61"/>
        <v>北京科锐</v>
      </c>
      <c r="G809" s="34" t="str">
        <f>IF(E809="","",IF(行业估值!$C$5="申万行业",[1]!EM_S_INFO_INDUSTRY_SW2014(E809,"1"),IF(行业估值!$C$5="证监会行业",[1]!EM_S_INFO_INDUSTRY_CSRC1(E809,"1"),[1]!EM_S_INFO_INDUSTRY_EM2016(E809,"1"))))</f>
        <v>电气设备</v>
      </c>
      <c r="H809" s="34" t="str">
        <f>IF(E809="","",IF($H$1="上证50",[1]!EM_S_INFO_COMPINDEX(E809,"000016"),"")&amp;IF($H$1="上证180",[1]!EM_S_INFO_COMPINDEX(E809,"000010"),"")&amp;IF($H$1="沪深300",[1]!EM_S_INFO_COMPINDEX(E809,"000300"),"")&amp;IF(AND($H$1="上证A股",RIGHT(E809,2)="SH"),"是","")&amp;IF(AND($H$1="深证A股",RIGHT(E809,2)="SZ"),"是","")&amp;IF(AND($H$1="创业板",LEFT(E809,1)-3=0),"是","")&amp;IF(AND($H$1="全部A股",E809&lt;&gt;0),"是","")&amp;IF(AND($H$1="中小板",LEFT(E809,3)="002"),"是",""))</f>
        <v>是</v>
      </c>
      <c r="I809" s="46">
        <f ca="1">IF(E809="","",IF(OR([1]!EM_S_VAL_MV(E809,deadline)="",[1]!EM_S_VAL_MV(E809,deadline)="--",[1]!EM_S_VAL_MV(E809,deadline)="null"),0,[1]!EM_S_VAL_MV(E809,deadline)/100000000))</f>
        <v>26.799297035999999</v>
      </c>
      <c r="J809" s="46">
        <f ca="1">IF(E809="","",IF(RIGHT(LEFT($J$1,6),3)="TTM",[1]!EM_S_FA_PROFIT_TTM(E809,LEFT(RIGHT($J$1,11),10),1)/100000000,[1]!EM_S_STM07_IS(E809,61,LEFT(RIGHT($J$1,5),4)&amp;"-12-31",1)/100000000))</f>
        <v>0.98738362940000002</v>
      </c>
      <c r="K809" s="36">
        <f t="shared" ca="1" si="62"/>
        <v>27.141727124121992</v>
      </c>
      <c r="L809" s="46">
        <f ca="1">IF(E809="","",IF(ISERROR(IF(行业估值!$E$7="最新年报",[1]!EM_S_STM07_BS(E809,140,LEFT(RIGHT($L$1,5),4)&amp;"-12-31",1)/100000000,[1]!EM_S_STM07_BS(E809,140,LEFT(RIGHT($L$1,11),10),1)/100000000)),0,IF(行业估值!$E$7="最新年报",[1]!EM_S_STM07_BS(E809,140,LEFT(RIGHT($L$1,5),4)&amp;"-12-31",1)/100000000,[1]!EM_S_STM07_BS(E809,140,LEFT(RIGHT($L$1,11),10),1)/100000000)))</f>
        <v>17.554719439700001</v>
      </c>
      <c r="M809" s="36">
        <f t="shared" ca="1" si="63"/>
        <v>1.5266149440926629</v>
      </c>
      <c r="N809" s="37" t="str">
        <f ca="1">IF(E809="","",IF(ISERROR([1]!EM_S_EST_NETPROFIT(E809,行业估值!$E$6,deadline)/100000000),"-",[1]!EM_S_EST_NETPROFIT(E809,行业估值!$E$6,deadline)/100000000))</f>
        <v>-</v>
      </c>
      <c r="O809" s="36" t="str">
        <f t="shared" ca="1" si="64"/>
        <v>-</v>
      </c>
      <c r="T809" s="64" t="s">
        <v>1671</v>
      </c>
      <c r="U809" s="64" t="s">
        <v>1672</v>
      </c>
    </row>
    <row r="810" spans="4:21">
      <c r="D810" s="45" t="str">
        <f>IF(AND(行业估值!$B$39=$G810,COUNTIF($G$2:$G$2552,$G810)&gt;=1),COUNTIF($G$2:G810,$G810),"")</f>
        <v/>
      </c>
      <c r="E810" s="65" t="str">
        <f t="shared" si="60"/>
        <v>002351.SZ</v>
      </c>
      <c r="F810" s="65" t="str">
        <f t="shared" si="61"/>
        <v>漫步者</v>
      </c>
      <c r="G810" s="34" t="str">
        <f>IF(E810="","",IF(行业估值!$C$5="申万行业",[1]!EM_S_INFO_INDUSTRY_SW2014(E810,"1"),IF(行业估值!$C$5="证监会行业",[1]!EM_S_INFO_INDUSTRY_CSRC1(E810,"1"),[1]!EM_S_INFO_INDUSTRY_EM2016(E810,"1"))))</f>
        <v>电子设备</v>
      </c>
      <c r="H810" s="34" t="str">
        <f>IF(E810="","",IF($H$1="上证50",[1]!EM_S_INFO_COMPINDEX(E810,"000016"),"")&amp;IF($H$1="上证180",[1]!EM_S_INFO_COMPINDEX(E810,"000010"),"")&amp;IF($H$1="沪深300",[1]!EM_S_INFO_COMPINDEX(E810,"000300"),"")&amp;IF(AND($H$1="上证A股",RIGHT(E810,2)="SH"),"是","")&amp;IF(AND($H$1="深证A股",RIGHT(E810,2)="SZ"),"是","")&amp;IF(AND($H$1="创业板",LEFT(E810,1)-3=0),"是","")&amp;IF(AND($H$1="全部A股",E810&lt;&gt;0),"是","")&amp;IF(AND($H$1="中小板",LEFT(E810,3)="002"),"是",""))</f>
        <v>是</v>
      </c>
      <c r="I810" s="46">
        <f ca="1">IF(E810="","",IF(OR([1]!EM_S_VAL_MV(E810,deadline)="",[1]!EM_S_VAL_MV(E810,deadline)="--",[1]!EM_S_VAL_MV(E810,deadline)="null"),0,[1]!EM_S_VAL_MV(E810,deadline)/100000000))</f>
        <v>83.1649295</v>
      </c>
      <c r="J810" s="46">
        <f ca="1">IF(E810="","",IF(RIGHT(LEFT($J$1,6),3)="TTM",[1]!EM_S_FA_PROFIT_TTM(E810,LEFT(RIGHT($J$1,11),10),1)/100000000,[1]!EM_S_STM07_IS(E810,61,LEFT(RIGHT($J$1,5),4)&amp;"-12-31",1)/100000000))</f>
        <v>0.73238952150000003</v>
      </c>
      <c r="K810" s="36">
        <f t="shared" ca="1" si="62"/>
        <v>113.55286641686338</v>
      </c>
      <c r="L810" s="46">
        <f ca="1">IF(E810="","",IF(ISERROR(IF(行业估值!$E$7="最新年报",[1]!EM_S_STM07_BS(E810,140,LEFT(RIGHT($L$1,5),4)&amp;"-12-31",1)/100000000,[1]!EM_S_STM07_BS(E810,140,LEFT(RIGHT($L$1,11),10),1)/100000000)),0,IF(行业估值!$E$7="最新年报",[1]!EM_S_STM07_BS(E810,140,LEFT(RIGHT($L$1,5),4)&amp;"-12-31",1)/100000000,[1]!EM_S_STM07_BS(E810,140,LEFT(RIGHT($L$1,11),10),1)/100000000)))</f>
        <v>18.290383791500002</v>
      </c>
      <c r="M810" s="36">
        <f t="shared" ca="1" si="63"/>
        <v>4.5469209639356407</v>
      </c>
      <c r="N810" s="37">
        <f ca="1">IF(E810="","",IF(ISERROR([1]!EM_S_EST_NETPROFIT(E810,行业估值!$E$6,deadline)/100000000),"-",[1]!EM_S_EST_NETPROFIT(E810,行业估值!$E$6,deadline)/100000000))</f>
        <v>1.2350000000000001</v>
      </c>
      <c r="O810" s="36">
        <f t="shared" ca="1" si="64"/>
        <v>67.340023886639671</v>
      </c>
      <c r="T810" s="64" t="s">
        <v>1673</v>
      </c>
      <c r="U810" s="64" t="s">
        <v>1674</v>
      </c>
    </row>
    <row r="811" spans="4:21">
      <c r="D811" s="45" t="str">
        <f>IF(AND(行业估值!$B$39=$G811,COUNTIF($G$2:$G$2552,$G811)&gt;=1),COUNTIF($G$2:G811,$G811),"")</f>
        <v/>
      </c>
      <c r="E811" s="65" t="str">
        <f t="shared" si="60"/>
        <v>002352.SZ</v>
      </c>
      <c r="F811" s="65" t="str">
        <f t="shared" si="61"/>
        <v>顺丰控股</v>
      </c>
      <c r="G811" s="34" t="str">
        <f>IF(E811="","",IF(行业估值!$C$5="申万行业",[1]!EM_S_INFO_INDUSTRY_SW2014(E811,"1"),IF(行业估值!$C$5="证监会行业",[1]!EM_S_INFO_INDUSTRY_CSRC1(E811,"1"),[1]!EM_S_INFO_INDUSTRY_EM2016(E811,"1"))))</f>
        <v>交通运输</v>
      </c>
      <c r="H811" s="34" t="str">
        <f>IF(E811="","",IF($H$1="上证50",[1]!EM_S_INFO_COMPINDEX(E811,"000016"),"")&amp;IF($H$1="上证180",[1]!EM_S_INFO_COMPINDEX(E811,"000010"),"")&amp;IF($H$1="沪深300",[1]!EM_S_INFO_COMPINDEX(E811,"000300"),"")&amp;IF(AND($H$1="上证A股",RIGHT(E811,2)="SH"),"是","")&amp;IF(AND($H$1="深证A股",RIGHT(E811,2)="SZ"),"是","")&amp;IF(AND($H$1="创业板",LEFT(E811,1)-3=0),"是","")&amp;IF(AND($H$1="全部A股",E811&lt;&gt;0),"是","")&amp;IF(AND($H$1="中小板",LEFT(E811,3)="002"),"是",""))</f>
        <v>是</v>
      </c>
      <c r="I811" s="46">
        <f ca="1">IF(E811="","",IF(OR([1]!EM_S_VAL_MV(E811,deadline)="",[1]!EM_S_VAL_MV(E811,deadline)="--",[1]!EM_S_VAL_MV(E811,deadline)="null"),0,[1]!EM_S_VAL_MV(E811,deadline)/100000000))</f>
        <v>1670.9205228025</v>
      </c>
      <c r="J811" s="46">
        <f ca="1">IF(E811="","",IF(RIGHT(LEFT($J$1,6),3)="TTM",[1]!EM_S_FA_PROFIT_TTM(E811,LEFT(RIGHT($J$1,11),10),1)/100000000,[1]!EM_S_STM07_IS(E811,61,LEFT(RIGHT($J$1,5),4)&amp;"-12-31",1)/100000000))</f>
        <v>57.263865894799999</v>
      </c>
      <c r="K811" s="36">
        <f t="shared" ca="1" si="62"/>
        <v>29.179317475214898</v>
      </c>
      <c r="L811" s="46">
        <f ca="1">IF(E811="","",IF(ISERROR(IF(行业估值!$E$7="最新年报",[1]!EM_S_STM07_BS(E811,140,LEFT(RIGHT($L$1,5),4)&amp;"-12-31",1)/100000000,[1]!EM_S_STM07_BS(E811,140,LEFT(RIGHT($L$1,11),10),1)/100000000)),0,IF(行业估值!$E$7="最新年报",[1]!EM_S_STM07_BS(E811,140,LEFT(RIGHT($L$1,5),4)&amp;"-12-31",1)/100000000,[1]!EM_S_STM07_BS(E811,140,LEFT(RIGHT($L$1,11),10),1)/100000000)))</f>
        <v>397.27485488900004</v>
      </c>
      <c r="M811" s="36">
        <f t="shared" ca="1" si="63"/>
        <v>4.2059559074519353</v>
      </c>
      <c r="N811" s="37">
        <f ca="1">IF(E811="","",IF(ISERROR([1]!EM_S_EST_NETPROFIT(E811,行业估值!$E$6,deadline)/100000000),"-",[1]!EM_S_EST_NETPROFIT(E811,行业估值!$E$6,deadline)/100000000))</f>
        <v>57.201978947368424</v>
      </c>
      <c r="O811" s="36">
        <f t="shared" ca="1" si="64"/>
        <v>29.210886643273568</v>
      </c>
      <c r="T811" s="64" t="s">
        <v>1675</v>
      </c>
      <c r="U811" s="64" t="s">
        <v>1676</v>
      </c>
    </row>
    <row r="812" spans="4:21">
      <c r="D812" s="45" t="str">
        <f>IF(AND(行业估值!$B$39=$G812,COUNTIF($G$2:$G$2552,$G812)&gt;=1),COUNTIF($G$2:G812,$G812),"")</f>
        <v/>
      </c>
      <c r="E812" s="65" t="str">
        <f t="shared" si="60"/>
        <v>002353.SZ</v>
      </c>
      <c r="F812" s="65" t="str">
        <f t="shared" si="61"/>
        <v>杰瑞股份</v>
      </c>
      <c r="G812" s="34" t="str">
        <f>IF(E812="","",IF(行业估值!$C$5="申万行业",[1]!EM_S_INFO_INDUSTRY_SW2014(E812,"1"),IF(行业估值!$C$5="证监会行业",[1]!EM_S_INFO_INDUSTRY_CSRC1(E812,"1"),[1]!EM_S_INFO_INDUSTRY_EM2016(E812,"1"))))</f>
        <v>化石能源</v>
      </c>
      <c r="H812" s="34" t="str">
        <f>IF(E812="","",IF($H$1="上证50",[1]!EM_S_INFO_COMPINDEX(E812,"000016"),"")&amp;IF($H$1="上证180",[1]!EM_S_INFO_COMPINDEX(E812,"000010"),"")&amp;IF($H$1="沪深300",[1]!EM_S_INFO_COMPINDEX(E812,"000300"),"")&amp;IF(AND($H$1="上证A股",RIGHT(E812,2)="SH"),"是","")&amp;IF(AND($H$1="深证A股",RIGHT(E812,2)="SZ"),"是","")&amp;IF(AND($H$1="创业板",LEFT(E812,1)-3=0),"是","")&amp;IF(AND($H$1="全部A股",E812&lt;&gt;0),"是","")&amp;IF(AND($H$1="中小板",LEFT(E812,3)="002"),"是",""))</f>
        <v>是</v>
      </c>
      <c r="I812" s="46">
        <f ca="1">IF(E812="","",IF(OR([1]!EM_S_VAL_MV(E812,deadline)="",[1]!EM_S_VAL_MV(E812,deadline)="--",[1]!EM_S_VAL_MV(E812,deadline)="null"),0,[1]!EM_S_VAL_MV(E812,deadline)/100000000))</f>
        <v>316.09181735999999</v>
      </c>
      <c r="J812" s="46">
        <f ca="1">IF(E812="","",IF(RIGHT(LEFT($J$1,6),3)="TTM",[1]!EM_S_FA_PROFIT_TTM(E812,LEFT(RIGHT($J$1,11),10),1)/100000000,[1]!EM_S_STM07_IS(E812,61,LEFT(RIGHT($J$1,5),4)&amp;"-12-31",1)/100000000))</f>
        <v>11.7933149327</v>
      </c>
      <c r="K812" s="36">
        <f t="shared" ca="1" si="62"/>
        <v>26.802626671450462</v>
      </c>
      <c r="L812" s="46">
        <f ca="1">IF(E812="","",IF(ISERROR(IF(行业估值!$E$7="最新年报",[1]!EM_S_STM07_BS(E812,140,LEFT(RIGHT($L$1,5),4)&amp;"-12-31",1)/100000000,[1]!EM_S_STM07_BS(E812,140,LEFT(RIGHT($L$1,11),10),1)/100000000)),0,IF(行业估值!$E$7="最新年报",[1]!EM_S_STM07_BS(E812,140,LEFT(RIGHT($L$1,5),4)&amp;"-12-31",1)/100000000,[1]!EM_S_STM07_BS(E812,140,LEFT(RIGHT($L$1,11),10),1)/100000000)))</f>
        <v>92.798653864699986</v>
      </c>
      <c r="M812" s="36">
        <f t="shared" ca="1" si="63"/>
        <v>3.4062112347110167</v>
      </c>
      <c r="N812" s="37">
        <f ca="1">IF(E812="","",IF(ISERROR([1]!EM_S_EST_NETPROFIT(E812,行业估值!$E$6,deadline)/100000000),"-",[1]!EM_S_EST_NETPROFIT(E812,行业估值!$E$6,deadline)/100000000))</f>
        <v>12.559934615384616</v>
      </c>
      <c r="O812" s="36">
        <f t="shared" ca="1" si="64"/>
        <v>25.166676980373794</v>
      </c>
      <c r="T812" s="64" t="s">
        <v>1677</v>
      </c>
      <c r="U812" s="64" t="s">
        <v>1678</v>
      </c>
    </row>
    <row r="813" spans="4:21">
      <c r="D813" s="45" t="str">
        <f>IF(AND(行业估值!$B$39=$G813,COUNTIF($G$2:$G$2552,$G813)&gt;=1),COUNTIF($G$2:G813,$G813),"")</f>
        <v/>
      </c>
      <c r="E813" s="65" t="str">
        <f t="shared" si="60"/>
        <v>002354.SZ</v>
      </c>
      <c r="F813" s="65" t="str">
        <f t="shared" si="61"/>
        <v>天神娱乐</v>
      </c>
      <c r="G813" s="34" t="str">
        <f>IF(E813="","",IF(行业估值!$C$5="申万行业",[1]!EM_S_INFO_INDUSTRY_SW2014(E813,"1"),IF(行业估值!$C$5="证监会行业",[1]!EM_S_INFO_INDUSTRY_CSRC1(E813,"1"),[1]!EM_S_INFO_INDUSTRY_EM2016(E813,"1"))))</f>
        <v>互联网</v>
      </c>
      <c r="H813" s="34" t="str">
        <f>IF(E813="","",IF($H$1="上证50",[1]!EM_S_INFO_COMPINDEX(E813,"000016"),"")&amp;IF($H$1="上证180",[1]!EM_S_INFO_COMPINDEX(E813,"000010"),"")&amp;IF($H$1="沪深300",[1]!EM_S_INFO_COMPINDEX(E813,"000300"),"")&amp;IF(AND($H$1="上证A股",RIGHT(E813,2)="SH"),"是","")&amp;IF(AND($H$1="深证A股",RIGHT(E813,2)="SZ"),"是","")&amp;IF(AND($H$1="创业板",LEFT(E813,1)-3=0),"是","")&amp;IF(AND($H$1="全部A股",E813&lt;&gt;0),"是","")&amp;IF(AND($H$1="中小板",LEFT(E813,3)="002"),"是",""))</f>
        <v>是</v>
      </c>
      <c r="I813" s="46">
        <f ca="1">IF(E813="","",IF(OR([1]!EM_S_VAL_MV(E813,deadline)="",[1]!EM_S_VAL_MV(E813,deadline)="--",[1]!EM_S_VAL_MV(E813,deadline)="null"),0,[1]!EM_S_VAL_MV(E813,deadline)/100000000))</f>
        <v>24.142501110000001</v>
      </c>
      <c r="J813" s="46">
        <f ca="1">IF(E813="","",IF(RIGHT(LEFT($J$1,6),3)="TTM",[1]!EM_S_FA_PROFIT_TTM(E813,LEFT(RIGHT($J$1,11),10),1)/100000000,[1]!EM_S_STM07_IS(E813,61,LEFT(RIGHT($J$1,5),4)&amp;"-12-31",1)/100000000))</f>
        <v>-77.107483381800009</v>
      </c>
      <c r="K813" s="36">
        <f t="shared" ca="1" si="62"/>
        <v>-0.31310192021775224</v>
      </c>
      <c r="L813" s="46">
        <f ca="1">IF(E813="","",IF(ISERROR(IF(行业估值!$E$7="最新年报",[1]!EM_S_STM07_BS(E813,140,LEFT(RIGHT($L$1,5),4)&amp;"-12-31",1)/100000000,[1]!EM_S_STM07_BS(E813,140,LEFT(RIGHT($L$1,11),10),1)/100000000)),0,IF(行业估值!$E$7="最新年报",[1]!EM_S_STM07_BS(E813,140,LEFT(RIGHT($L$1,5),4)&amp;"-12-31",1)/100000000,[1]!EM_S_STM07_BS(E813,140,LEFT(RIGHT($L$1,11),10),1)/100000000)))</f>
        <v>15.906601634600001</v>
      </c>
      <c r="M813" s="36">
        <f t="shared" ca="1" si="63"/>
        <v>1.5177661240654503</v>
      </c>
      <c r="N813" s="37" t="str">
        <f ca="1">IF(E813="","",IF(ISERROR([1]!EM_S_EST_NETPROFIT(E813,行业估值!$E$6,deadline)/100000000),"-",[1]!EM_S_EST_NETPROFIT(E813,行业估值!$E$6,deadline)/100000000))</f>
        <v>-</v>
      </c>
      <c r="O813" s="36" t="str">
        <f t="shared" ca="1" si="64"/>
        <v>-</v>
      </c>
      <c r="T813" s="64" t="s">
        <v>1679</v>
      </c>
      <c r="U813" s="64" t="s">
        <v>1680</v>
      </c>
    </row>
    <row r="814" spans="4:21">
      <c r="D814" s="45" t="str">
        <f>IF(AND(行业估值!$B$39=$G814,COUNTIF($G$2:$G$2552,$G814)&gt;=1),COUNTIF($G$2:G814,$G814),"")</f>
        <v/>
      </c>
      <c r="E814" s="65" t="str">
        <f t="shared" si="60"/>
        <v>002355.SZ</v>
      </c>
      <c r="F814" s="65" t="str">
        <f t="shared" si="61"/>
        <v>兴民智通</v>
      </c>
      <c r="G814" s="34" t="str">
        <f>IF(E814="","",IF(行业估值!$C$5="申万行业",[1]!EM_S_INFO_INDUSTRY_SW2014(E814,"1"),IF(行业估值!$C$5="证监会行业",[1]!EM_S_INFO_INDUSTRY_CSRC1(E814,"1"),[1]!EM_S_INFO_INDUSTRY_EM2016(E814,"1"))))</f>
        <v>交运设备</v>
      </c>
      <c r="H814" s="34" t="str">
        <f>IF(E814="","",IF($H$1="上证50",[1]!EM_S_INFO_COMPINDEX(E814,"000016"),"")&amp;IF($H$1="上证180",[1]!EM_S_INFO_COMPINDEX(E814,"000010"),"")&amp;IF($H$1="沪深300",[1]!EM_S_INFO_COMPINDEX(E814,"000300"),"")&amp;IF(AND($H$1="上证A股",RIGHT(E814,2)="SH"),"是","")&amp;IF(AND($H$1="深证A股",RIGHT(E814,2)="SZ"),"是","")&amp;IF(AND($H$1="创业板",LEFT(E814,1)-3=0),"是","")&amp;IF(AND($H$1="全部A股",E814&lt;&gt;0),"是","")&amp;IF(AND($H$1="中小板",LEFT(E814,3)="002"),"是",""))</f>
        <v>是</v>
      </c>
      <c r="I814" s="46">
        <f ca="1">IF(E814="","",IF(OR([1]!EM_S_VAL_MV(E814,deadline)="",[1]!EM_S_VAL_MV(E814,deadline)="--",[1]!EM_S_VAL_MV(E814,deadline)="null"),0,[1]!EM_S_VAL_MV(E814,deadline)/100000000))</f>
        <v>36.303368399999997</v>
      </c>
      <c r="J814" s="46">
        <f ca="1">IF(E814="","",IF(RIGHT(LEFT($J$1,6),3)="TTM",[1]!EM_S_FA_PROFIT_TTM(E814,LEFT(RIGHT($J$1,11),10),1)/100000000,[1]!EM_S_STM07_IS(E814,61,LEFT(RIGHT($J$1,5),4)&amp;"-12-31",1)/100000000))</f>
        <v>-3.0135410293000002</v>
      </c>
      <c r="K814" s="36">
        <f t="shared" ca="1" si="62"/>
        <v>-12.046747678903419</v>
      </c>
      <c r="L814" s="46">
        <f ca="1">IF(E814="","",IF(ISERROR(IF(行业估值!$E$7="最新年报",[1]!EM_S_STM07_BS(E814,140,LEFT(RIGHT($L$1,5),4)&amp;"-12-31",1)/100000000,[1]!EM_S_STM07_BS(E814,140,LEFT(RIGHT($L$1,11),10),1)/100000000)),0,IF(行业估值!$E$7="最新年报",[1]!EM_S_STM07_BS(E814,140,LEFT(RIGHT($L$1,5),4)&amp;"-12-31",1)/100000000,[1]!EM_S_STM07_BS(E814,140,LEFT(RIGHT($L$1,11),10),1)/100000000)))</f>
        <v>28.1141082806</v>
      </c>
      <c r="M814" s="36">
        <f t="shared" ca="1" si="63"/>
        <v>1.2912864970734623</v>
      </c>
      <c r="N814" s="37" t="str">
        <f ca="1">IF(E814="","",IF(ISERROR([1]!EM_S_EST_NETPROFIT(E814,行业估值!$E$6,deadline)/100000000),"-",[1]!EM_S_EST_NETPROFIT(E814,行业估值!$E$6,deadline)/100000000))</f>
        <v>-</v>
      </c>
      <c r="O814" s="36" t="str">
        <f t="shared" ca="1" si="64"/>
        <v>-</v>
      </c>
      <c r="T814" s="64" t="s">
        <v>1681</v>
      </c>
      <c r="U814" s="64" t="s">
        <v>1682</v>
      </c>
    </row>
    <row r="815" spans="4:21">
      <c r="D815" s="45" t="str">
        <f>IF(AND(行业估值!$B$39=$G815,COUNTIF($G$2:$G$2552,$G815)&gt;=1),COUNTIF($G$2:G815,$G815),"")</f>
        <v/>
      </c>
      <c r="E815" s="65" t="str">
        <f t="shared" si="60"/>
        <v>002356.SZ</v>
      </c>
      <c r="F815" s="65" t="str">
        <f t="shared" si="61"/>
        <v>*ST赫美</v>
      </c>
      <c r="G815" s="34" t="str">
        <f>IF(E815="","",IF(行业估值!$C$5="申万行业",[1]!EM_S_INFO_INDUSTRY_SW2014(E815,"1"),IF(行业估值!$C$5="证监会行业",[1]!EM_S_INFO_INDUSTRY_CSRC1(E815,"1"),[1]!EM_S_INFO_INDUSTRY_EM2016(E815,"1"))))</f>
        <v>轻工制造</v>
      </c>
      <c r="H815" s="34" t="str">
        <f>IF(E815="","",IF($H$1="上证50",[1]!EM_S_INFO_COMPINDEX(E815,"000016"),"")&amp;IF($H$1="上证180",[1]!EM_S_INFO_COMPINDEX(E815,"000010"),"")&amp;IF($H$1="沪深300",[1]!EM_S_INFO_COMPINDEX(E815,"000300"),"")&amp;IF(AND($H$1="上证A股",RIGHT(E815,2)="SH"),"是","")&amp;IF(AND($H$1="深证A股",RIGHT(E815,2)="SZ"),"是","")&amp;IF(AND($H$1="创业板",LEFT(E815,1)-3=0),"是","")&amp;IF(AND($H$1="全部A股",E815&lt;&gt;0),"是","")&amp;IF(AND($H$1="中小板",LEFT(E815,3)="002"),"是",""))</f>
        <v>是</v>
      </c>
      <c r="I815" s="46">
        <f ca="1">IF(E815="","",IF(OR([1]!EM_S_VAL_MV(E815,deadline)="",[1]!EM_S_VAL_MV(E815,deadline)="--",[1]!EM_S_VAL_MV(E815,deadline)="null"),0,[1]!EM_S_VAL_MV(E815,deadline)/100000000))</f>
        <v>10.028324412</v>
      </c>
      <c r="J815" s="46">
        <f ca="1">IF(E815="","",IF(RIGHT(LEFT($J$1,6),3)="TTM",[1]!EM_S_FA_PROFIT_TTM(E815,LEFT(RIGHT($J$1,11),10),1)/100000000,[1]!EM_S_STM07_IS(E815,61,LEFT(RIGHT($J$1,5),4)&amp;"-12-31",1)/100000000))</f>
        <v>-23.935779219899999</v>
      </c>
      <c r="K815" s="36">
        <f t="shared" ca="1" si="62"/>
        <v>-0.41896795253118552</v>
      </c>
      <c r="L815" s="46">
        <f ca="1">IF(E815="","",IF(ISERROR(IF(行业估值!$E$7="最新年报",[1]!EM_S_STM07_BS(E815,140,LEFT(RIGHT($L$1,5),4)&amp;"-12-31",1)/100000000,[1]!EM_S_STM07_BS(E815,140,LEFT(RIGHT($L$1,11),10),1)/100000000)),0,IF(行业估值!$E$7="最新年报",[1]!EM_S_STM07_BS(E815,140,LEFT(RIGHT($L$1,5),4)&amp;"-12-31",1)/100000000,[1]!EM_S_STM07_BS(E815,140,LEFT(RIGHT($L$1,11),10),1)/100000000)))</f>
        <v>-2.6293721052999999</v>
      </c>
      <c r="M815" s="36">
        <f t="shared" ca="1" si="63"/>
        <v>-3.8139616647586712</v>
      </c>
      <c r="N815" s="37" t="str">
        <f ca="1">IF(E815="","",IF(ISERROR([1]!EM_S_EST_NETPROFIT(E815,行业估值!$E$6,deadline)/100000000),"-",[1]!EM_S_EST_NETPROFIT(E815,行业估值!$E$6,deadline)/100000000))</f>
        <v>-</v>
      </c>
      <c r="O815" s="36" t="str">
        <f t="shared" ca="1" si="64"/>
        <v>-</v>
      </c>
      <c r="T815" s="64" t="s">
        <v>7225</v>
      </c>
      <c r="U815" s="64" t="s">
        <v>1683</v>
      </c>
    </row>
    <row r="816" spans="4:21">
      <c r="D816" s="45" t="str">
        <f>IF(AND(行业估值!$B$39=$G816,COUNTIF($G$2:$G$2552,$G816)&gt;=1),COUNTIF($G$2:G816,$G816),"")</f>
        <v/>
      </c>
      <c r="E816" s="65" t="str">
        <f t="shared" si="60"/>
        <v>002357.SZ</v>
      </c>
      <c r="F816" s="65" t="str">
        <f t="shared" si="61"/>
        <v>富临运业</v>
      </c>
      <c r="G816" s="34" t="str">
        <f>IF(E816="","",IF(行业估值!$C$5="申万行业",[1]!EM_S_INFO_INDUSTRY_SW2014(E816,"1"),IF(行业估值!$C$5="证监会行业",[1]!EM_S_INFO_INDUSTRY_CSRC1(E816,"1"),[1]!EM_S_INFO_INDUSTRY_EM2016(E816,"1"))))</f>
        <v>交通运输</v>
      </c>
      <c r="H816" s="34" t="str">
        <f>IF(E816="","",IF($H$1="上证50",[1]!EM_S_INFO_COMPINDEX(E816,"000016"),"")&amp;IF($H$1="上证180",[1]!EM_S_INFO_COMPINDEX(E816,"000010"),"")&amp;IF($H$1="沪深300",[1]!EM_S_INFO_COMPINDEX(E816,"000300"),"")&amp;IF(AND($H$1="上证A股",RIGHT(E816,2)="SH"),"是","")&amp;IF(AND($H$1="深证A股",RIGHT(E816,2)="SZ"),"是","")&amp;IF(AND($H$1="创业板",LEFT(E816,1)-3=0),"是","")&amp;IF(AND($H$1="全部A股",E816&lt;&gt;0),"是","")&amp;IF(AND($H$1="中小板",LEFT(E816,3)="002"),"是",""))</f>
        <v>是</v>
      </c>
      <c r="I816" s="46">
        <f ca="1">IF(E816="","",IF(OR([1]!EM_S_VAL_MV(E816,deadline)="",[1]!EM_S_VAL_MV(E816,deadline)="--",[1]!EM_S_VAL_MV(E816,deadline)="null"),0,[1]!EM_S_VAL_MV(E816,deadline)/100000000))</f>
        <v>18.182364088</v>
      </c>
      <c r="J816" s="46">
        <f ca="1">IF(E816="","",IF(RIGHT(LEFT($J$1,6),3)="TTM",[1]!EM_S_FA_PROFIT_TTM(E816,LEFT(RIGHT($J$1,11),10),1)/100000000,[1]!EM_S_STM07_IS(E816,61,LEFT(RIGHT($J$1,5),4)&amp;"-12-31",1)/100000000))</f>
        <v>0.94797826780000005</v>
      </c>
      <c r="K816" s="36">
        <f t="shared" ca="1" si="62"/>
        <v>19.180148644331609</v>
      </c>
      <c r="L816" s="46">
        <f ca="1">IF(E816="","",IF(ISERROR(IF(行业估值!$E$7="最新年报",[1]!EM_S_STM07_BS(E816,140,LEFT(RIGHT($L$1,5),4)&amp;"-12-31",1)/100000000,[1]!EM_S_STM07_BS(E816,140,LEFT(RIGHT($L$1,11),10),1)/100000000)),0,IF(行业估值!$E$7="最新年报",[1]!EM_S_STM07_BS(E816,140,LEFT(RIGHT($L$1,5),4)&amp;"-12-31",1)/100000000,[1]!EM_S_STM07_BS(E816,140,LEFT(RIGHT($L$1,11),10),1)/100000000)))</f>
        <v>11.751719485599999</v>
      </c>
      <c r="M816" s="36">
        <f t="shared" ca="1" si="63"/>
        <v>1.5472088242303441</v>
      </c>
      <c r="N816" s="37" t="str">
        <f ca="1">IF(E816="","",IF(ISERROR([1]!EM_S_EST_NETPROFIT(E816,行业估值!$E$6,deadline)/100000000),"-",[1]!EM_S_EST_NETPROFIT(E816,行业估值!$E$6,deadline)/100000000))</f>
        <v>-</v>
      </c>
      <c r="O816" s="36" t="str">
        <f t="shared" ca="1" si="64"/>
        <v>-</v>
      </c>
      <c r="T816" s="64" t="s">
        <v>1684</v>
      </c>
      <c r="U816" s="64" t="s">
        <v>1685</v>
      </c>
    </row>
    <row r="817" spans="4:21">
      <c r="D817" s="45" t="str">
        <f>IF(AND(行业估值!$B$39=$G817,COUNTIF($G$2:$G$2552,$G817)&gt;=1),COUNTIF($G$2:G817,$G817),"")</f>
        <v/>
      </c>
      <c r="E817" s="65" t="str">
        <f t="shared" si="60"/>
        <v>002358.SZ</v>
      </c>
      <c r="F817" s="65" t="str">
        <f t="shared" si="61"/>
        <v>森源电气</v>
      </c>
      <c r="G817" s="34" t="str">
        <f>IF(E817="","",IF(行业估值!$C$5="申万行业",[1]!EM_S_INFO_INDUSTRY_SW2014(E817,"1"),IF(行业估值!$C$5="证监会行业",[1]!EM_S_INFO_INDUSTRY_CSRC1(E817,"1"),[1]!EM_S_INFO_INDUSTRY_EM2016(E817,"1"))))</f>
        <v>电气设备</v>
      </c>
      <c r="H817" s="34" t="str">
        <f>IF(E817="","",IF($H$1="上证50",[1]!EM_S_INFO_COMPINDEX(E817,"000016"),"")&amp;IF($H$1="上证180",[1]!EM_S_INFO_COMPINDEX(E817,"000010"),"")&amp;IF($H$1="沪深300",[1]!EM_S_INFO_COMPINDEX(E817,"000300"),"")&amp;IF(AND($H$1="上证A股",RIGHT(E817,2)="SH"),"是","")&amp;IF(AND($H$1="深证A股",RIGHT(E817,2)="SZ"),"是","")&amp;IF(AND($H$1="创业板",LEFT(E817,1)-3=0),"是","")&amp;IF(AND($H$1="全部A股",E817&lt;&gt;0),"是","")&amp;IF(AND($H$1="中小板",LEFT(E817,3)="002"),"是",""))</f>
        <v>是</v>
      </c>
      <c r="I817" s="46">
        <f ca="1">IF(E817="","",IF(OR([1]!EM_S_VAL_MV(E817,deadline)="",[1]!EM_S_VAL_MV(E817,deadline)="--",[1]!EM_S_VAL_MV(E817,deadline)="null"),0,[1]!EM_S_VAL_MV(E817,deadline)/100000000))</f>
        <v>60.434203504999999</v>
      </c>
      <c r="J817" s="46">
        <f ca="1">IF(E817="","",IF(RIGHT(LEFT($J$1,6),3)="TTM",[1]!EM_S_FA_PROFIT_TTM(E817,LEFT(RIGHT($J$1,11),10),1)/100000000,[1]!EM_S_STM07_IS(E817,61,LEFT(RIGHT($J$1,5),4)&amp;"-12-31",1)/100000000))</f>
        <v>-0.71089715590000002</v>
      </c>
      <c r="K817" s="36">
        <f t="shared" ca="1" si="62"/>
        <v>-85.011176375420916</v>
      </c>
      <c r="L817" s="46">
        <f ca="1">IF(E817="","",IF(ISERROR(IF(行业估值!$E$7="最新年报",[1]!EM_S_STM07_BS(E817,140,LEFT(RIGHT($L$1,5),4)&amp;"-12-31",1)/100000000,[1]!EM_S_STM07_BS(E817,140,LEFT(RIGHT($L$1,11),10),1)/100000000)),0,IF(行业估值!$E$7="最新年报",[1]!EM_S_STM07_BS(E817,140,LEFT(RIGHT($L$1,5),4)&amp;"-12-31",1)/100000000,[1]!EM_S_STM07_BS(E817,140,LEFT(RIGHT($L$1,11),10),1)/100000000)))</f>
        <v>50.088971371999996</v>
      </c>
      <c r="M817" s="36">
        <f t="shared" ca="1" si="63"/>
        <v>1.2065371248326942</v>
      </c>
      <c r="N817" s="37">
        <f ca="1">IF(E817="","",IF(ISERROR([1]!EM_S_EST_NETPROFIT(E817,行业估值!$E$6,deadline)/100000000),"-",[1]!EM_S_EST_NETPROFIT(E817,行业估值!$E$6,deadline)/100000000))</f>
        <v>2.2549999999999999</v>
      </c>
      <c r="O817" s="36">
        <f t="shared" ca="1" si="64"/>
        <v>26.800090246119733</v>
      </c>
      <c r="T817" s="64" t="s">
        <v>1686</v>
      </c>
      <c r="U817" s="64" t="s">
        <v>1687</v>
      </c>
    </row>
    <row r="818" spans="4:21">
      <c r="D818" s="45" t="str">
        <f>IF(AND(行业估值!$B$39=$G818,COUNTIF($G$2:$G$2552,$G818)&gt;=1),COUNTIF($G$2:G818,$G818),"")</f>
        <v/>
      </c>
      <c r="E818" s="65" t="str">
        <f t="shared" si="60"/>
        <v>002359.SZ</v>
      </c>
      <c r="F818" s="65" t="str">
        <f t="shared" si="61"/>
        <v>*ST北讯</v>
      </c>
      <c r="G818" s="34" t="str">
        <f>IF(E818="","",IF(行业估值!$C$5="申万行业",[1]!EM_S_INFO_INDUSTRY_SW2014(E818,"1"),IF(行业估值!$C$5="证监会行业",[1]!EM_S_INFO_INDUSTRY_CSRC1(E818,"1"),[1]!EM_S_INFO_INDUSTRY_EM2016(E818,"1"))))</f>
        <v>信息技术</v>
      </c>
      <c r="H818" s="34" t="str">
        <f>IF(E818="","",IF($H$1="上证50",[1]!EM_S_INFO_COMPINDEX(E818,"000016"),"")&amp;IF($H$1="上证180",[1]!EM_S_INFO_COMPINDEX(E818,"000010"),"")&amp;IF($H$1="沪深300",[1]!EM_S_INFO_COMPINDEX(E818,"000300"),"")&amp;IF(AND($H$1="上证A股",RIGHT(E818,2)="SH"),"是","")&amp;IF(AND($H$1="深证A股",RIGHT(E818,2)="SZ"),"是","")&amp;IF(AND($H$1="创业板",LEFT(E818,1)-3=0),"是","")&amp;IF(AND($H$1="全部A股",E818&lt;&gt;0),"是","")&amp;IF(AND($H$1="中小板",LEFT(E818,3)="002"),"是",""))</f>
        <v>是</v>
      </c>
      <c r="I818" s="46">
        <f ca="1">IF(E818="","",IF(OR([1]!EM_S_VAL_MV(E818,deadline)="",[1]!EM_S_VAL_MV(E818,deadline)="--",[1]!EM_S_VAL_MV(E818,deadline)="null"),0,[1]!EM_S_VAL_MV(E818,deadline)/100000000))</f>
        <v>20.439205087999998</v>
      </c>
      <c r="J818" s="46">
        <f ca="1">IF(E818="","",IF(RIGHT(LEFT($J$1,6),3)="TTM",[1]!EM_S_FA_PROFIT_TTM(E818,LEFT(RIGHT($J$1,11),10),1)/100000000,[1]!EM_S_STM07_IS(E818,61,LEFT(RIGHT($J$1,5),4)&amp;"-12-31",1)/100000000))</f>
        <v>-23.631381500300002</v>
      </c>
      <c r="K818" s="36">
        <f t="shared" ca="1" si="62"/>
        <v>-0.86491790959155401</v>
      </c>
      <c r="L818" s="46">
        <f ca="1">IF(E818="","",IF(ISERROR(IF(行业估值!$E$7="最新年报",[1]!EM_S_STM07_BS(E818,140,LEFT(RIGHT($L$1,5),4)&amp;"-12-31",1)/100000000,[1]!EM_S_STM07_BS(E818,140,LEFT(RIGHT($L$1,11),10),1)/100000000)),0,IF(行业估值!$E$7="最新年报",[1]!EM_S_STM07_BS(E818,140,LEFT(RIGHT($L$1,5),4)&amp;"-12-31",1)/100000000,[1]!EM_S_STM07_BS(E818,140,LEFT(RIGHT($L$1,11),10),1)/100000000)))</f>
        <v>42.6269602339</v>
      </c>
      <c r="M818" s="36">
        <f t="shared" ca="1" si="63"/>
        <v>0.47949009208837001</v>
      </c>
      <c r="N818" s="37" t="str">
        <f ca="1">IF(E818="","",IF(ISERROR([1]!EM_S_EST_NETPROFIT(E818,行业估值!$E$6,deadline)/100000000),"-",[1]!EM_S_EST_NETPROFIT(E818,行业估值!$E$6,deadline)/100000000))</f>
        <v>-</v>
      </c>
      <c r="O818" s="36" t="str">
        <f t="shared" ca="1" si="64"/>
        <v>-</v>
      </c>
      <c r="T818" s="64" t="s">
        <v>7226</v>
      </c>
      <c r="U818" s="64" t="s">
        <v>1688</v>
      </c>
    </row>
    <row r="819" spans="4:21">
      <c r="D819" s="45" t="str">
        <f>IF(AND(行业估值!$B$39=$G819,COUNTIF($G$2:$G$2552,$G819)&gt;=1),COUNTIF($G$2:G819,$G819),"")</f>
        <v/>
      </c>
      <c r="E819" s="65" t="str">
        <f t="shared" si="60"/>
        <v>002360.SZ</v>
      </c>
      <c r="F819" s="65" t="str">
        <f t="shared" si="61"/>
        <v>同德化工</v>
      </c>
      <c r="G819" s="34" t="str">
        <f>IF(E819="","",IF(行业估值!$C$5="申万行业",[1]!EM_S_INFO_INDUSTRY_SW2014(E819,"1"),IF(行业估值!$C$5="证监会行业",[1]!EM_S_INFO_INDUSTRY_CSRC1(E819,"1"),[1]!EM_S_INFO_INDUSTRY_EM2016(E819,"1"))))</f>
        <v>基础化工</v>
      </c>
      <c r="H819" s="34" t="str">
        <f>IF(E819="","",IF($H$1="上证50",[1]!EM_S_INFO_COMPINDEX(E819,"000016"),"")&amp;IF($H$1="上证180",[1]!EM_S_INFO_COMPINDEX(E819,"000010"),"")&amp;IF($H$1="沪深300",[1]!EM_S_INFO_COMPINDEX(E819,"000300"),"")&amp;IF(AND($H$1="上证A股",RIGHT(E819,2)="SH"),"是","")&amp;IF(AND($H$1="深证A股",RIGHT(E819,2)="SZ"),"是","")&amp;IF(AND($H$1="创业板",LEFT(E819,1)-3=0),"是","")&amp;IF(AND($H$1="全部A股",E819&lt;&gt;0),"是","")&amp;IF(AND($H$1="中小板",LEFT(E819,3)="002"),"是",""))</f>
        <v>是</v>
      </c>
      <c r="I819" s="46">
        <f ca="1">IF(E819="","",IF(OR([1]!EM_S_VAL_MV(E819,deadline)="",[1]!EM_S_VAL_MV(E819,deadline)="--",[1]!EM_S_VAL_MV(E819,deadline)="null"),0,[1]!EM_S_VAL_MV(E819,deadline)/100000000))</f>
        <v>19.7713863</v>
      </c>
      <c r="J819" s="46">
        <f ca="1">IF(E819="","",IF(RIGHT(LEFT($J$1,6),3)="TTM",[1]!EM_S_FA_PROFIT_TTM(E819,LEFT(RIGHT($J$1,11),10),1)/100000000,[1]!EM_S_STM07_IS(E819,61,LEFT(RIGHT($J$1,5),4)&amp;"-12-31",1)/100000000))</f>
        <v>1.5355956487</v>
      </c>
      <c r="K819" s="36">
        <f t="shared" ca="1" si="62"/>
        <v>12.875385728487835</v>
      </c>
      <c r="L819" s="46">
        <f ca="1">IF(E819="","",IF(ISERROR(IF(行业估值!$E$7="最新年报",[1]!EM_S_STM07_BS(E819,140,LEFT(RIGHT($L$1,5),4)&amp;"-12-31",1)/100000000,[1]!EM_S_STM07_BS(E819,140,LEFT(RIGHT($L$1,11),10),1)/100000000)),0,IF(行业估值!$E$7="最新年报",[1]!EM_S_STM07_BS(E819,140,LEFT(RIGHT($L$1,5),4)&amp;"-12-31",1)/100000000,[1]!EM_S_STM07_BS(E819,140,LEFT(RIGHT($L$1,11),10),1)/100000000)))</f>
        <v>10.545128637299999</v>
      </c>
      <c r="M819" s="36">
        <f t="shared" ca="1" si="63"/>
        <v>1.8749307836857563</v>
      </c>
      <c r="N819" s="37" t="str">
        <f ca="1">IF(E819="","",IF(ISERROR([1]!EM_S_EST_NETPROFIT(E819,行业估值!$E$6,deadline)/100000000),"-",[1]!EM_S_EST_NETPROFIT(E819,行业估值!$E$6,deadline)/100000000))</f>
        <v>-</v>
      </c>
      <c r="O819" s="36" t="str">
        <f t="shared" ca="1" si="64"/>
        <v>-</v>
      </c>
      <c r="T819" s="64" t="s">
        <v>1689</v>
      </c>
      <c r="U819" s="64" t="s">
        <v>1690</v>
      </c>
    </row>
    <row r="820" spans="4:21">
      <c r="D820" s="45" t="str">
        <f>IF(AND(行业估值!$B$39=$G820,COUNTIF($G$2:$G$2552,$G820)&gt;=1),COUNTIF($G$2:G820,$G820),"")</f>
        <v/>
      </c>
      <c r="E820" s="65" t="str">
        <f t="shared" si="60"/>
        <v>002361.SZ</v>
      </c>
      <c r="F820" s="65" t="str">
        <f t="shared" si="61"/>
        <v>神剑股份</v>
      </c>
      <c r="G820" s="34" t="str">
        <f>IF(E820="","",IF(行业估值!$C$5="申万行业",[1]!EM_S_INFO_INDUSTRY_SW2014(E820,"1"),IF(行业估值!$C$5="证监会行业",[1]!EM_S_INFO_INDUSTRY_CSRC1(E820,"1"),[1]!EM_S_INFO_INDUSTRY_EM2016(E820,"1"))))</f>
        <v>基础化工</v>
      </c>
      <c r="H820" s="34" t="str">
        <f>IF(E820="","",IF($H$1="上证50",[1]!EM_S_INFO_COMPINDEX(E820,"000016"),"")&amp;IF($H$1="上证180",[1]!EM_S_INFO_COMPINDEX(E820,"000010"),"")&amp;IF($H$1="沪深300",[1]!EM_S_INFO_COMPINDEX(E820,"000300"),"")&amp;IF(AND($H$1="上证A股",RIGHT(E820,2)="SH"),"是","")&amp;IF(AND($H$1="深证A股",RIGHT(E820,2)="SZ"),"是","")&amp;IF(AND($H$1="创业板",LEFT(E820,1)-3=0),"是","")&amp;IF(AND($H$1="全部A股",E820&lt;&gt;0),"是","")&amp;IF(AND($H$1="中小板",LEFT(E820,3)="002"),"是",""))</f>
        <v>是</v>
      </c>
      <c r="I820" s="46">
        <f ca="1">IF(E820="","",IF(OR([1]!EM_S_VAL_MV(E820,deadline)="",[1]!EM_S_VAL_MV(E820,deadline)="--",[1]!EM_S_VAL_MV(E820,deadline)="null"),0,[1]!EM_S_VAL_MV(E820,deadline)/100000000))</f>
        <v>34.759325814</v>
      </c>
      <c r="J820" s="46">
        <f ca="1">IF(E820="","",IF(RIGHT(LEFT($J$1,6),3)="TTM",[1]!EM_S_FA_PROFIT_TTM(E820,LEFT(RIGHT($J$1,11),10),1)/100000000,[1]!EM_S_STM07_IS(E820,61,LEFT(RIGHT($J$1,5),4)&amp;"-12-31",1)/100000000))</f>
        <v>1.0930192986</v>
      </c>
      <c r="K820" s="36">
        <f t="shared" ca="1" si="62"/>
        <v>31.801200453204881</v>
      </c>
      <c r="L820" s="46">
        <f ca="1">IF(E820="","",IF(ISERROR(IF(行业估值!$E$7="最新年报",[1]!EM_S_STM07_BS(E820,140,LEFT(RIGHT($L$1,5),4)&amp;"-12-31",1)/100000000,[1]!EM_S_STM07_BS(E820,140,LEFT(RIGHT($L$1,11),10),1)/100000000)),0,IF(行业估值!$E$7="最新年报",[1]!EM_S_STM07_BS(E820,140,LEFT(RIGHT($L$1,5),4)&amp;"-12-31",1)/100000000,[1]!EM_S_STM07_BS(E820,140,LEFT(RIGHT($L$1,11),10),1)/100000000)))</f>
        <v>17.921420572799999</v>
      </c>
      <c r="M820" s="36">
        <f t="shared" ca="1" si="63"/>
        <v>1.9395407675859977</v>
      </c>
      <c r="N820" s="37" t="str">
        <f ca="1">IF(E820="","",IF(ISERROR([1]!EM_S_EST_NETPROFIT(E820,行业估值!$E$6,deadline)/100000000),"-",[1]!EM_S_EST_NETPROFIT(E820,行业估值!$E$6,deadline)/100000000))</f>
        <v>-</v>
      </c>
      <c r="O820" s="36" t="str">
        <f t="shared" ca="1" si="64"/>
        <v>-</v>
      </c>
      <c r="T820" s="64" t="s">
        <v>1691</v>
      </c>
      <c r="U820" s="64" t="s">
        <v>1692</v>
      </c>
    </row>
    <row r="821" spans="4:21">
      <c r="D821" s="45" t="str">
        <f>IF(AND(行业估值!$B$39=$G821,COUNTIF($G$2:$G$2552,$G821)&gt;=1),COUNTIF($G$2:G821,$G821),"")</f>
        <v/>
      </c>
      <c r="E821" s="65" t="str">
        <f t="shared" si="60"/>
        <v>002362.SZ</v>
      </c>
      <c r="F821" s="65" t="str">
        <f t="shared" si="61"/>
        <v>汉王科技</v>
      </c>
      <c r="G821" s="34" t="str">
        <f>IF(E821="","",IF(行业估值!$C$5="申万行业",[1]!EM_S_INFO_INDUSTRY_SW2014(E821,"1"),IF(行业估值!$C$5="证监会行业",[1]!EM_S_INFO_INDUSTRY_CSRC1(E821,"1"),[1]!EM_S_INFO_INDUSTRY_EM2016(E821,"1"))))</f>
        <v>信息技术</v>
      </c>
      <c r="H821" s="34" t="str">
        <f>IF(E821="","",IF($H$1="上证50",[1]!EM_S_INFO_COMPINDEX(E821,"000016"),"")&amp;IF($H$1="上证180",[1]!EM_S_INFO_COMPINDEX(E821,"000010"),"")&amp;IF($H$1="沪深300",[1]!EM_S_INFO_COMPINDEX(E821,"000300"),"")&amp;IF(AND($H$1="上证A股",RIGHT(E821,2)="SH"),"是","")&amp;IF(AND($H$1="深证A股",RIGHT(E821,2)="SZ"),"是","")&amp;IF(AND($H$1="创业板",LEFT(E821,1)-3=0),"是","")&amp;IF(AND($H$1="全部A股",E821&lt;&gt;0),"是","")&amp;IF(AND($H$1="中小板",LEFT(E821,3)="002"),"是",""))</f>
        <v>是</v>
      </c>
      <c r="I821" s="46">
        <f ca="1">IF(E821="","",IF(OR([1]!EM_S_VAL_MV(E821,deadline)="",[1]!EM_S_VAL_MV(E821,deadline)="--",[1]!EM_S_VAL_MV(E821,deadline)="null"),0,[1]!EM_S_VAL_MV(E821,deadline)/100000000))</f>
        <v>32.700286304400002</v>
      </c>
      <c r="J821" s="46">
        <f ca="1">IF(E821="","",IF(RIGHT(LEFT($J$1,6),3)="TTM",[1]!EM_S_FA_PROFIT_TTM(E821,LEFT(RIGHT($J$1,11),10),1)/100000000,[1]!EM_S_STM07_IS(E821,61,LEFT(RIGHT($J$1,5),4)&amp;"-12-31",1)/100000000))</f>
        <v>0.14077760319999999</v>
      </c>
      <c r="K821" s="36">
        <f t="shared" ca="1" si="62"/>
        <v>232.28330047602347</v>
      </c>
      <c r="L821" s="46">
        <f ca="1">IF(E821="","",IF(ISERROR(IF(行业估值!$E$7="最新年报",[1]!EM_S_STM07_BS(E821,140,LEFT(RIGHT($L$1,5),4)&amp;"-12-31",1)/100000000,[1]!EM_S_STM07_BS(E821,140,LEFT(RIGHT($L$1,11),10),1)/100000000)),0,IF(行业估值!$E$7="最新年报",[1]!EM_S_STM07_BS(E821,140,LEFT(RIGHT($L$1,5),4)&amp;"-12-31",1)/100000000,[1]!EM_S_STM07_BS(E821,140,LEFT(RIGHT($L$1,11),10),1)/100000000)))</f>
        <v>8.9547908701000001</v>
      </c>
      <c r="M821" s="36">
        <f t="shared" ca="1" si="63"/>
        <v>3.6517085411325558</v>
      </c>
      <c r="N821" s="37" t="str">
        <f ca="1">IF(E821="","",IF(ISERROR([1]!EM_S_EST_NETPROFIT(E821,行业估值!$E$6,deadline)/100000000),"-",[1]!EM_S_EST_NETPROFIT(E821,行业估值!$E$6,deadline)/100000000))</f>
        <v>-</v>
      </c>
      <c r="O821" s="36" t="str">
        <f t="shared" ca="1" si="64"/>
        <v>-</v>
      </c>
      <c r="T821" s="64" t="s">
        <v>1693</v>
      </c>
      <c r="U821" s="64" t="s">
        <v>1694</v>
      </c>
    </row>
    <row r="822" spans="4:21">
      <c r="D822" s="45" t="str">
        <f>IF(AND(行业估值!$B$39=$G822,COUNTIF($G$2:$G$2552,$G822)&gt;=1),COUNTIF($G$2:G822,$G822),"")</f>
        <v/>
      </c>
      <c r="E822" s="65" t="str">
        <f t="shared" si="60"/>
        <v>002363.SZ</v>
      </c>
      <c r="F822" s="65" t="str">
        <f t="shared" si="61"/>
        <v>隆基机械</v>
      </c>
      <c r="G822" s="34" t="str">
        <f>IF(E822="","",IF(行业估值!$C$5="申万行业",[1]!EM_S_INFO_INDUSTRY_SW2014(E822,"1"),IF(行业估值!$C$5="证监会行业",[1]!EM_S_INFO_INDUSTRY_CSRC1(E822,"1"),[1]!EM_S_INFO_INDUSTRY_EM2016(E822,"1"))))</f>
        <v>交运设备</v>
      </c>
      <c r="H822" s="34" t="str">
        <f>IF(E822="","",IF($H$1="上证50",[1]!EM_S_INFO_COMPINDEX(E822,"000016"),"")&amp;IF($H$1="上证180",[1]!EM_S_INFO_COMPINDEX(E822,"000010"),"")&amp;IF($H$1="沪深300",[1]!EM_S_INFO_COMPINDEX(E822,"000300"),"")&amp;IF(AND($H$1="上证A股",RIGHT(E822,2)="SH"),"是","")&amp;IF(AND($H$1="深证A股",RIGHT(E822,2)="SZ"),"是","")&amp;IF(AND($H$1="创业板",LEFT(E822,1)-3=0),"是","")&amp;IF(AND($H$1="全部A股",E822&lt;&gt;0),"是","")&amp;IF(AND($H$1="中小板",LEFT(E822,3)="002"),"是",""))</f>
        <v>是</v>
      </c>
      <c r="I822" s="46">
        <f ca="1">IF(E822="","",IF(OR([1]!EM_S_VAL_MV(E822,deadline)="",[1]!EM_S_VAL_MV(E822,deadline)="--",[1]!EM_S_VAL_MV(E822,deadline)="null"),0,[1]!EM_S_VAL_MV(E822,deadline)/100000000))</f>
        <v>25.548558481399997</v>
      </c>
      <c r="J822" s="46">
        <f ca="1">IF(E822="","",IF(RIGHT(LEFT($J$1,6),3)="TTM",[1]!EM_S_FA_PROFIT_TTM(E822,LEFT(RIGHT($J$1,11),10),1)/100000000,[1]!EM_S_STM07_IS(E822,61,LEFT(RIGHT($J$1,5),4)&amp;"-12-31",1)/100000000))</f>
        <v>0.72216105540000008</v>
      </c>
      <c r="K822" s="36">
        <f t="shared" ca="1" si="62"/>
        <v>35.377923373684041</v>
      </c>
      <c r="L822" s="46">
        <f ca="1">IF(E822="","",IF(ISERROR(IF(行业估值!$E$7="最新年报",[1]!EM_S_STM07_BS(E822,140,LEFT(RIGHT($L$1,5),4)&amp;"-12-31",1)/100000000,[1]!EM_S_STM07_BS(E822,140,LEFT(RIGHT($L$1,11),10),1)/100000000)),0,IF(行业估值!$E$7="最新年报",[1]!EM_S_STM07_BS(E822,140,LEFT(RIGHT($L$1,5),4)&amp;"-12-31",1)/100000000,[1]!EM_S_STM07_BS(E822,140,LEFT(RIGHT($L$1,11),10),1)/100000000)))</f>
        <v>23.656739071500002</v>
      </c>
      <c r="M822" s="36">
        <f t="shared" ca="1" si="63"/>
        <v>1.0799695767105588</v>
      </c>
      <c r="N822" s="37" t="str">
        <f ca="1">IF(E822="","",IF(ISERROR([1]!EM_S_EST_NETPROFIT(E822,行业估值!$E$6,deadline)/100000000),"-",[1]!EM_S_EST_NETPROFIT(E822,行业估值!$E$6,deadline)/100000000))</f>
        <v>-</v>
      </c>
      <c r="O822" s="36" t="str">
        <f t="shared" ca="1" si="64"/>
        <v>-</v>
      </c>
      <c r="T822" s="64" t="s">
        <v>1695</v>
      </c>
      <c r="U822" s="64" t="s">
        <v>1696</v>
      </c>
    </row>
    <row r="823" spans="4:21">
      <c r="D823" s="45" t="str">
        <f>IF(AND(行业估值!$B$39=$G823,COUNTIF($G$2:$G$2552,$G823)&gt;=1),COUNTIF($G$2:G823,$G823),"")</f>
        <v/>
      </c>
      <c r="E823" s="65" t="str">
        <f t="shared" si="60"/>
        <v>002364.SZ</v>
      </c>
      <c r="F823" s="65" t="str">
        <f t="shared" si="61"/>
        <v>中恒电气</v>
      </c>
      <c r="G823" s="34" t="str">
        <f>IF(E823="","",IF(行业估值!$C$5="申万行业",[1]!EM_S_INFO_INDUSTRY_SW2014(E823,"1"),IF(行业估值!$C$5="证监会行业",[1]!EM_S_INFO_INDUSTRY_CSRC1(E823,"1"),[1]!EM_S_INFO_INDUSTRY_EM2016(E823,"1"))))</f>
        <v>电气设备</v>
      </c>
      <c r="H823" s="34" t="str">
        <f>IF(E823="","",IF($H$1="上证50",[1]!EM_S_INFO_COMPINDEX(E823,"000016"),"")&amp;IF($H$1="上证180",[1]!EM_S_INFO_COMPINDEX(E823,"000010"),"")&amp;IF($H$1="沪深300",[1]!EM_S_INFO_COMPINDEX(E823,"000300"),"")&amp;IF(AND($H$1="上证A股",RIGHT(E823,2)="SH"),"是","")&amp;IF(AND($H$1="深证A股",RIGHT(E823,2)="SZ"),"是","")&amp;IF(AND($H$1="创业板",LEFT(E823,1)-3=0),"是","")&amp;IF(AND($H$1="全部A股",E823&lt;&gt;0),"是","")&amp;IF(AND($H$1="中小板",LEFT(E823,3)="002"),"是",""))</f>
        <v>是</v>
      </c>
      <c r="I823" s="46">
        <f ca="1">IF(E823="","",IF(OR([1]!EM_S_VAL_MV(E823,deadline)="",[1]!EM_S_VAL_MV(E823,deadline)="--",[1]!EM_S_VAL_MV(E823,deadline)="null"),0,[1]!EM_S_VAL_MV(E823,deadline)/100000000))</f>
        <v>66.895160751999995</v>
      </c>
      <c r="J823" s="46">
        <f ca="1">IF(E823="","",IF(RIGHT(LEFT($J$1,6),3)="TTM",[1]!EM_S_FA_PROFIT_TTM(E823,LEFT(RIGHT($J$1,11),10),1)/100000000,[1]!EM_S_STM07_IS(E823,61,LEFT(RIGHT($J$1,5),4)&amp;"-12-31",1)/100000000))</f>
        <v>0.45752694340000005</v>
      </c>
      <c r="K823" s="36">
        <f t="shared" ca="1" si="62"/>
        <v>146.21031988823412</v>
      </c>
      <c r="L823" s="46">
        <f ca="1">IF(E823="","",IF(ISERROR(IF(行业估值!$E$7="最新年报",[1]!EM_S_STM07_BS(E823,140,LEFT(RIGHT($L$1,5),4)&amp;"-12-31",1)/100000000,[1]!EM_S_STM07_BS(E823,140,LEFT(RIGHT($L$1,11),10),1)/100000000)),0,IF(行业估值!$E$7="最新年报",[1]!EM_S_STM07_BS(E823,140,LEFT(RIGHT($L$1,5),4)&amp;"-12-31",1)/100000000,[1]!EM_S_STM07_BS(E823,140,LEFT(RIGHT($L$1,11),10),1)/100000000)))</f>
        <v>21.211637381099997</v>
      </c>
      <c r="M823" s="36">
        <f t="shared" ca="1" si="63"/>
        <v>3.1537009402020493</v>
      </c>
      <c r="N823" s="37">
        <f ca="1">IF(E823="","",IF(ISERROR([1]!EM_S_EST_NETPROFIT(E823,行业估值!$E$6,deadline)/100000000),"-",[1]!EM_S_EST_NETPROFIT(E823,行业估值!$E$6,deadline)/100000000))</f>
        <v>1.3396666666666668</v>
      </c>
      <c r="O823" s="36">
        <f t="shared" ca="1" si="64"/>
        <v>49.934183193829305</v>
      </c>
      <c r="T823" s="64" t="s">
        <v>1697</v>
      </c>
      <c r="U823" s="64" t="s">
        <v>1698</v>
      </c>
    </row>
    <row r="824" spans="4:21">
      <c r="D824" s="45" t="str">
        <f>IF(AND(行业估值!$B$39=$G824,COUNTIF($G$2:$G$2552,$G824)&gt;=1),COUNTIF($G$2:G824,$G824),"")</f>
        <v/>
      </c>
      <c r="E824" s="65" t="str">
        <f t="shared" si="60"/>
        <v>002365.SZ</v>
      </c>
      <c r="F824" s="65" t="str">
        <f t="shared" si="61"/>
        <v>永安药业</v>
      </c>
      <c r="G824" s="34" t="str">
        <f>IF(E824="","",IF(行业估值!$C$5="申万行业",[1]!EM_S_INFO_INDUSTRY_SW2014(E824,"1"),IF(行业估值!$C$5="证监会行业",[1]!EM_S_INFO_INDUSTRY_CSRC1(E824,"1"),[1]!EM_S_INFO_INDUSTRY_EM2016(E824,"1"))))</f>
        <v>医药生物</v>
      </c>
      <c r="H824" s="34" t="str">
        <f>IF(E824="","",IF($H$1="上证50",[1]!EM_S_INFO_COMPINDEX(E824,"000016"),"")&amp;IF($H$1="上证180",[1]!EM_S_INFO_COMPINDEX(E824,"000010"),"")&amp;IF($H$1="沪深300",[1]!EM_S_INFO_COMPINDEX(E824,"000300"),"")&amp;IF(AND($H$1="上证A股",RIGHT(E824,2)="SH"),"是","")&amp;IF(AND($H$1="深证A股",RIGHT(E824,2)="SZ"),"是","")&amp;IF(AND($H$1="创业板",LEFT(E824,1)-3=0),"是","")&amp;IF(AND($H$1="全部A股",E824&lt;&gt;0),"是","")&amp;IF(AND($H$1="中小板",LEFT(E824,3)="002"),"是",""))</f>
        <v>是</v>
      </c>
      <c r="I824" s="46">
        <f ca="1">IF(E824="","",IF(OR([1]!EM_S_VAL_MV(E824,deadline)="",[1]!EM_S_VAL_MV(E824,deadline)="--",[1]!EM_S_VAL_MV(E824,deadline)="null"),0,[1]!EM_S_VAL_MV(E824,deadline)/100000000))</f>
        <v>24.311306250000001</v>
      </c>
      <c r="J824" s="46">
        <f ca="1">IF(E824="","",IF(RIGHT(LEFT($J$1,6),3)="TTM",[1]!EM_S_FA_PROFIT_TTM(E824,LEFT(RIGHT($J$1,11),10),1)/100000000,[1]!EM_S_STM07_IS(E824,61,LEFT(RIGHT($J$1,5),4)&amp;"-12-31",1)/100000000))</f>
        <v>1.1137215412000001</v>
      </c>
      <c r="K824" s="36">
        <f t="shared" ca="1" si="62"/>
        <v>21.82889111025484</v>
      </c>
      <c r="L824" s="46">
        <f ca="1">IF(E824="","",IF(ISERROR(IF(行业估值!$E$7="最新年报",[1]!EM_S_STM07_BS(E824,140,LEFT(RIGHT($L$1,5),4)&amp;"-12-31",1)/100000000,[1]!EM_S_STM07_BS(E824,140,LEFT(RIGHT($L$1,11),10),1)/100000000)),0,IF(行业估值!$E$7="最新年报",[1]!EM_S_STM07_BS(E824,140,LEFT(RIGHT($L$1,5),4)&amp;"-12-31",1)/100000000,[1]!EM_S_STM07_BS(E824,140,LEFT(RIGHT($L$1,11),10),1)/100000000)))</f>
        <v>16.0780496886</v>
      </c>
      <c r="M824" s="36">
        <f t="shared" ca="1" si="63"/>
        <v>1.5120805521106033</v>
      </c>
      <c r="N824" s="37" t="str">
        <f ca="1">IF(E824="","",IF(ISERROR([1]!EM_S_EST_NETPROFIT(E824,行业估值!$E$6,deadline)/100000000),"-",[1]!EM_S_EST_NETPROFIT(E824,行业估值!$E$6,deadline)/100000000))</f>
        <v>-</v>
      </c>
      <c r="O824" s="36" t="str">
        <f t="shared" ca="1" si="64"/>
        <v>-</v>
      </c>
      <c r="T824" s="64" t="s">
        <v>1699</v>
      </c>
      <c r="U824" s="64" t="s">
        <v>1700</v>
      </c>
    </row>
    <row r="825" spans="4:21">
      <c r="D825" s="45">
        <f>IF(AND(行业估值!$B$39=$G825,COUNTIF($G$2:$G$2552,$G825)&gt;=1),COUNTIF($G$2:G825,$G825),"")</f>
        <v>50</v>
      </c>
      <c r="E825" s="65" t="str">
        <f t="shared" si="60"/>
        <v>002366.SZ</v>
      </c>
      <c r="F825" s="65" t="str">
        <f t="shared" si="61"/>
        <v>台海核电</v>
      </c>
      <c r="G825" s="34" t="str">
        <f>IF(E825="","",IF(行业估值!$C$5="申万行业",[1]!EM_S_INFO_INDUSTRY_SW2014(E825,"1"),IF(行业估值!$C$5="证监会行业",[1]!EM_S_INFO_INDUSTRY_CSRC1(E825,"1"),[1]!EM_S_INFO_INDUSTRY_EM2016(E825,"1"))))</f>
        <v>机械设备</v>
      </c>
      <c r="H825" s="34" t="str">
        <f>IF(E825="","",IF($H$1="上证50",[1]!EM_S_INFO_COMPINDEX(E825,"000016"),"")&amp;IF($H$1="上证180",[1]!EM_S_INFO_COMPINDEX(E825,"000010"),"")&amp;IF($H$1="沪深300",[1]!EM_S_INFO_COMPINDEX(E825,"000300"),"")&amp;IF(AND($H$1="上证A股",RIGHT(E825,2)="SH"),"是","")&amp;IF(AND($H$1="深证A股",RIGHT(E825,2)="SZ"),"是","")&amp;IF(AND($H$1="创业板",LEFT(E825,1)-3=0),"是","")&amp;IF(AND($H$1="全部A股",E825&lt;&gt;0),"是","")&amp;IF(AND($H$1="中小板",LEFT(E825,3)="002"),"是",""))</f>
        <v>是</v>
      </c>
      <c r="I825" s="46">
        <f ca="1">IF(E825="","",IF(OR([1]!EM_S_VAL_MV(E825,deadline)="",[1]!EM_S_VAL_MV(E825,deadline)="--",[1]!EM_S_VAL_MV(E825,deadline)="null"),0,[1]!EM_S_VAL_MV(E825,deadline)/100000000))</f>
        <v>59.653545680000001</v>
      </c>
      <c r="J825" s="46">
        <f ca="1">IF(E825="","",IF(RIGHT(LEFT($J$1,6),3)="TTM",[1]!EM_S_FA_PROFIT_TTM(E825,LEFT(RIGHT($J$1,11),10),1)/100000000,[1]!EM_S_STM07_IS(E825,61,LEFT(RIGHT($J$1,5),4)&amp;"-12-31",1)/100000000))</f>
        <v>1.2503248545999999</v>
      </c>
      <c r="K825" s="36">
        <f t="shared" ca="1" si="62"/>
        <v>47.710437379959295</v>
      </c>
      <c r="L825" s="46">
        <f ca="1">IF(E825="","",IF(ISERROR(IF(行业估值!$E$7="最新年报",[1]!EM_S_STM07_BS(E825,140,LEFT(RIGHT($L$1,5),4)&amp;"-12-31",1)/100000000,[1]!EM_S_STM07_BS(E825,140,LEFT(RIGHT($L$1,11),10),1)/100000000)),0,IF(行业估值!$E$7="最新年报",[1]!EM_S_STM07_BS(E825,140,LEFT(RIGHT($L$1,5),4)&amp;"-12-31",1)/100000000,[1]!EM_S_STM07_BS(E825,140,LEFT(RIGHT($L$1,11),10),1)/100000000)))</f>
        <v>30.851710900600001</v>
      </c>
      <c r="M825" s="36">
        <f t="shared" ca="1" si="63"/>
        <v>1.9335571330937069</v>
      </c>
      <c r="N825" s="37" t="str">
        <f ca="1">IF(E825="","",IF(ISERROR([1]!EM_S_EST_NETPROFIT(E825,行业估值!$E$6,deadline)/100000000),"-",[1]!EM_S_EST_NETPROFIT(E825,行业估值!$E$6,deadline)/100000000))</f>
        <v>-</v>
      </c>
      <c r="O825" s="36" t="str">
        <f t="shared" ca="1" si="64"/>
        <v>-</v>
      </c>
      <c r="T825" s="64" t="s">
        <v>1701</v>
      </c>
      <c r="U825" s="64" t="s">
        <v>1702</v>
      </c>
    </row>
    <row r="826" spans="4:21">
      <c r="D826" s="45">
        <f>IF(AND(行业估值!$B$39=$G826,COUNTIF($G$2:$G$2552,$G826)&gt;=1),COUNTIF($G$2:G826,$G826),"")</f>
        <v>51</v>
      </c>
      <c r="E826" s="65" t="str">
        <f t="shared" si="60"/>
        <v>002367.SZ</v>
      </c>
      <c r="F826" s="65" t="str">
        <f t="shared" si="61"/>
        <v>康力电梯</v>
      </c>
      <c r="G826" s="34" t="str">
        <f>IF(E826="","",IF(行业估值!$C$5="申万行业",[1]!EM_S_INFO_INDUSTRY_SW2014(E826,"1"),IF(行业估值!$C$5="证监会行业",[1]!EM_S_INFO_INDUSTRY_CSRC1(E826,"1"),[1]!EM_S_INFO_INDUSTRY_EM2016(E826,"1"))))</f>
        <v>机械设备</v>
      </c>
      <c r="H826" s="34" t="str">
        <f>IF(E826="","",IF($H$1="上证50",[1]!EM_S_INFO_COMPINDEX(E826,"000016"),"")&amp;IF($H$1="上证180",[1]!EM_S_INFO_COMPINDEX(E826,"000010"),"")&amp;IF($H$1="沪深300",[1]!EM_S_INFO_COMPINDEX(E826,"000300"),"")&amp;IF(AND($H$1="上证A股",RIGHT(E826,2)="SH"),"是","")&amp;IF(AND($H$1="深证A股",RIGHT(E826,2)="SZ"),"是","")&amp;IF(AND($H$1="创业板",LEFT(E826,1)-3=0),"是","")&amp;IF(AND($H$1="全部A股",E826&lt;&gt;0),"是","")&amp;IF(AND($H$1="中小板",LEFT(E826,3)="002"),"是",""))</f>
        <v>是</v>
      </c>
      <c r="I826" s="46">
        <f ca="1">IF(E826="","",IF(OR([1]!EM_S_VAL_MV(E826,deadline)="",[1]!EM_S_VAL_MV(E826,deadline)="--",[1]!EM_S_VAL_MV(E826,deadline)="null"),0,[1]!EM_S_VAL_MV(E826,deadline)/100000000))</f>
        <v>52.326016267200004</v>
      </c>
      <c r="J826" s="46">
        <f ca="1">IF(E826="","",IF(RIGHT(LEFT($J$1,6),3)="TTM",[1]!EM_S_FA_PROFIT_TTM(E826,LEFT(RIGHT($J$1,11),10),1)/100000000,[1]!EM_S_STM07_IS(E826,61,LEFT(RIGHT($J$1,5),4)&amp;"-12-31",1)/100000000))</f>
        <v>1.5367761054</v>
      </c>
      <c r="K826" s="36">
        <f t="shared" ca="1" si="62"/>
        <v>34.04921255824727</v>
      </c>
      <c r="L826" s="46">
        <f ca="1">IF(E826="","",IF(ISERROR(IF(行业估值!$E$7="最新年报",[1]!EM_S_STM07_BS(E826,140,LEFT(RIGHT($L$1,5),4)&amp;"-12-31",1)/100000000,[1]!EM_S_STM07_BS(E826,140,LEFT(RIGHT($L$1,11),10),1)/100000000)),0,IF(行业估值!$E$7="最新年报",[1]!EM_S_STM07_BS(E826,140,LEFT(RIGHT($L$1,5),4)&amp;"-12-31",1)/100000000,[1]!EM_S_STM07_BS(E826,140,LEFT(RIGHT($L$1,11),10),1)/100000000)))</f>
        <v>29.2576994273</v>
      </c>
      <c r="M826" s="36">
        <f t="shared" ca="1" si="63"/>
        <v>1.7884528616892974</v>
      </c>
      <c r="N826" s="37">
        <f ca="1">IF(E826="","",IF(ISERROR([1]!EM_S_EST_NETPROFIT(E826,行业估值!$E$6,deadline)/100000000),"-",[1]!EM_S_EST_NETPROFIT(E826,行业估值!$E$6,deadline)/100000000))</f>
        <v>2.5380600000000002</v>
      </c>
      <c r="O826" s="36">
        <f t="shared" ca="1" si="64"/>
        <v>20.616540297392497</v>
      </c>
      <c r="T826" s="64" t="s">
        <v>1703</v>
      </c>
      <c r="U826" s="64" t="s">
        <v>1704</v>
      </c>
    </row>
    <row r="827" spans="4:21">
      <c r="D827" s="45" t="str">
        <f>IF(AND(行业估值!$B$39=$G827,COUNTIF($G$2:$G$2552,$G827)&gt;=1),COUNTIF($G$2:G827,$G827),"")</f>
        <v/>
      </c>
      <c r="E827" s="65" t="str">
        <f t="shared" si="60"/>
        <v>002368.SZ</v>
      </c>
      <c r="F827" s="65" t="str">
        <f t="shared" si="61"/>
        <v>太极股份</v>
      </c>
      <c r="G827" s="34" t="str">
        <f>IF(E827="","",IF(行业估值!$C$5="申万行业",[1]!EM_S_INFO_INDUSTRY_SW2014(E827,"1"),IF(行业估值!$C$5="证监会行业",[1]!EM_S_INFO_INDUSTRY_CSRC1(E827,"1"),[1]!EM_S_INFO_INDUSTRY_EM2016(E827,"1"))))</f>
        <v>信息技术</v>
      </c>
      <c r="H827" s="34" t="str">
        <f>IF(E827="","",IF($H$1="上证50",[1]!EM_S_INFO_COMPINDEX(E827,"000016"),"")&amp;IF($H$1="上证180",[1]!EM_S_INFO_COMPINDEX(E827,"000010"),"")&amp;IF($H$1="沪深300",[1]!EM_S_INFO_COMPINDEX(E827,"000300"),"")&amp;IF(AND($H$1="上证A股",RIGHT(E827,2)="SH"),"是","")&amp;IF(AND($H$1="深证A股",RIGHT(E827,2)="SZ"),"是","")&amp;IF(AND($H$1="创业板",LEFT(E827,1)-3=0),"是","")&amp;IF(AND($H$1="全部A股",E827&lt;&gt;0),"是","")&amp;IF(AND($H$1="中小板",LEFT(E827,3)="002"),"是",""))</f>
        <v>是</v>
      </c>
      <c r="I827" s="46">
        <f ca="1">IF(E827="","",IF(OR([1]!EM_S_VAL_MV(E827,deadline)="",[1]!EM_S_VAL_MV(E827,deadline)="--",[1]!EM_S_VAL_MV(E827,deadline)="null"),0,[1]!EM_S_VAL_MV(E827,deadline)/100000000))</f>
        <v>141.21119061830001</v>
      </c>
      <c r="J827" s="46">
        <f ca="1">IF(E827="","",IF(RIGHT(LEFT($J$1,6),3)="TTM",[1]!EM_S_FA_PROFIT_TTM(E827,LEFT(RIGHT($J$1,11),10),1)/100000000,[1]!EM_S_STM07_IS(E827,61,LEFT(RIGHT($J$1,5),4)&amp;"-12-31",1)/100000000))</f>
        <v>3.2151858131999997</v>
      </c>
      <c r="K827" s="36">
        <f t="shared" ca="1" si="62"/>
        <v>43.920071443011189</v>
      </c>
      <c r="L827" s="46">
        <f ca="1">IF(E827="","",IF(ISERROR(IF(行业估值!$E$7="最新年报",[1]!EM_S_STM07_BS(E827,140,LEFT(RIGHT($L$1,5),4)&amp;"-12-31",1)/100000000,[1]!EM_S_STM07_BS(E827,140,LEFT(RIGHT($L$1,11),10),1)/100000000)),0,IF(行业估值!$E$7="最新年报",[1]!EM_S_STM07_BS(E827,140,LEFT(RIGHT($L$1,5),4)&amp;"-12-31",1)/100000000,[1]!EM_S_STM07_BS(E827,140,LEFT(RIGHT($L$1,11),10),1)/100000000)))</f>
        <v>28.416994549000002</v>
      </c>
      <c r="M827" s="36">
        <f t="shared" ca="1" si="63"/>
        <v>4.9692514236439287</v>
      </c>
      <c r="N827" s="37">
        <f ca="1">IF(E827="","",IF(ISERROR([1]!EM_S_EST_NETPROFIT(E827,行业估值!$E$6,deadline)/100000000),"-",[1]!EM_S_EST_NETPROFIT(E827,行业估值!$E$6,deadline)/100000000))</f>
        <v>3.8475866666666669</v>
      </c>
      <c r="O827" s="36">
        <f t="shared" ca="1" si="64"/>
        <v>36.701237126553785</v>
      </c>
      <c r="T827" s="64" t="s">
        <v>1705</v>
      </c>
      <c r="U827" s="64" t="s">
        <v>1706</v>
      </c>
    </row>
    <row r="828" spans="4:21">
      <c r="D828" s="45" t="str">
        <f>IF(AND(行业估值!$B$39=$G828,COUNTIF($G$2:$G$2552,$G828)&gt;=1),COUNTIF($G$2:G828,$G828),"")</f>
        <v/>
      </c>
      <c r="E828" s="65" t="str">
        <f t="shared" si="60"/>
        <v>002369.SZ</v>
      </c>
      <c r="F828" s="65" t="str">
        <f t="shared" si="61"/>
        <v>卓翼科技</v>
      </c>
      <c r="G828" s="34" t="str">
        <f>IF(E828="","",IF(行业估值!$C$5="申万行业",[1]!EM_S_INFO_INDUSTRY_SW2014(E828,"1"),IF(行业估值!$C$5="证监会行业",[1]!EM_S_INFO_INDUSTRY_CSRC1(E828,"1"),[1]!EM_S_INFO_INDUSTRY_EM2016(E828,"1"))))</f>
        <v>电子设备</v>
      </c>
      <c r="H828" s="34" t="str">
        <f>IF(E828="","",IF($H$1="上证50",[1]!EM_S_INFO_COMPINDEX(E828,"000016"),"")&amp;IF($H$1="上证180",[1]!EM_S_INFO_COMPINDEX(E828,"000010"),"")&amp;IF($H$1="沪深300",[1]!EM_S_INFO_COMPINDEX(E828,"000300"),"")&amp;IF(AND($H$1="上证A股",RIGHT(E828,2)="SH"),"是","")&amp;IF(AND($H$1="深证A股",RIGHT(E828,2)="SZ"),"是","")&amp;IF(AND($H$1="创业板",LEFT(E828,1)-3=0),"是","")&amp;IF(AND($H$1="全部A股",E828&lt;&gt;0),"是","")&amp;IF(AND($H$1="中小板",LEFT(E828,3)="002"),"是",""))</f>
        <v>是</v>
      </c>
      <c r="I828" s="46">
        <f ca="1">IF(E828="","",IF(OR([1]!EM_S_VAL_MV(E828,deadline)="",[1]!EM_S_VAL_MV(E828,deadline)="--",[1]!EM_S_VAL_MV(E828,deadline)="null"),0,[1]!EM_S_VAL_MV(E828,deadline)/100000000))</f>
        <v>49.988929896000002</v>
      </c>
      <c r="J828" s="46">
        <f ca="1">IF(E828="","",IF(RIGHT(LEFT($J$1,6),3)="TTM",[1]!EM_S_FA_PROFIT_TTM(E828,LEFT(RIGHT($J$1,11),10),1)/100000000,[1]!EM_S_STM07_IS(E828,61,LEFT(RIGHT($J$1,5),4)&amp;"-12-31",1)/100000000))</f>
        <v>-1.0532190701000002</v>
      </c>
      <c r="K828" s="36">
        <f t="shared" ca="1" si="62"/>
        <v>-47.462993516869851</v>
      </c>
      <c r="L828" s="46">
        <f ca="1">IF(E828="","",IF(ISERROR(IF(行业估值!$E$7="最新年报",[1]!EM_S_STM07_BS(E828,140,LEFT(RIGHT($L$1,5),4)&amp;"-12-31",1)/100000000,[1]!EM_S_STM07_BS(E828,140,LEFT(RIGHT($L$1,11),10),1)/100000000)),0,IF(行业估值!$E$7="最新年报",[1]!EM_S_STM07_BS(E828,140,LEFT(RIGHT($L$1,5),4)&amp;"-12-31",1)/100000000,[1]!EM_S_STM07_BS(E828,140,LEFT(RIGHT($L$1,11),10),1)/100000000)))</f>
        <v>19.837314898100001</v>
      </c>
      <c r="M828" s="36">
        <f t="shared" ca="1" si="63"/>
        <v>2.5199443650908568</v>
      </c>
      <c r="N828" s="37" t="str">
        <f ca="1">IF(E828="","",IF(ISERROR([1]!EM_S_EST_NETPROFIT(E828,行业估值!$E$6,deadline)/100000000),"-",[1]!EM_S_EST_NETPROFIT(E828,行业估值!$E$6,deadline)/100000000))</f>
        <v>-</v>
      </c>
      <c r="O828" s="36" t="str">
        <f t="shared" ca="1" si="64"/>
        <v>-</v>
      </c>
      <c r="T828" s="64" t="s">
        <v>1707</v>
      </c>
      <c r="U828" s="64" t="s">
        <v>1708</v>
      </c>
    </row>
    <row r="829" spans="4:21">
      <c r="D829" s="45" t="str">
        <f>IF(AND(行业估值!$B$39=$G829,COUNTIF($G$2:$G$2552,$G829)&gt;=1),COUNTIF($G$2:G829,$G829),"")</f>
        <v/>
      </c>
      <c r="E829" s="65" t="str">
        <f t="shared" si="60"/>
        <v>002370.SZ</v>
      </c>
      <c r="F829" s="65" t="str">
        <f t="shared" si="61"/>
        <v>亚太药业</v>
      </c>
      <c r="G829" s="34" t="str">
        <f>IF(E829="","",IF(行业估值!$C$5="申万行业",[1]!EM_S_INFO_INDUSTRY_SW2014(E829,"1"),IF(行业估值!$C$5="证监会行业",[1]!EM_S_INFO_INDUSTRY_CSRC1(E829,"1"),[1]!EM_S_INFO_INDUSTRY_EM2016(E829,"1"))))</f>
        <v>医药生物</v>
      </c>
      <c r="H829" s="34" t="str">
        <f>IF(E829="","",IF($H$1="上证50",[1]!EM_S_INFO_COMPINDEX(E829,"000016"),"")&amp;IF($H$1="上证180",[1]!EM_S_INFO_COMPINDEX(E829,"000010"),"")&amp;IF($H$1="沪深300",[1]!EM_S_INFO_COMPINDEX(E829,"000300"),"")&amp;IF(AND($H$1="上证A股",RIGHT(E829,2)="SH"),"是","")&amp;IF(AND($H$1="深证A股",RIGHT(E829,2)="SZ"),"是","")&amp;IF(AND($H$1="创业板",LEFT(E829,1)-3=0),"是","")&amp;IF(AND($H$1="全部A股",E829&lt;&gt;0),"是","")&amp;IF(AND($H$1="中小板",LEFT(E829,3)="002"),"是",""))</f>
        <v>是</v>
      </c>
      <c r="I829" s="46">
        <f ca="1">IF(E829="","",IF(OR([1]!EM_S_VAL_MV(E829,deadline)="",[1]!EM_S_VAL_MV(E829,deadline)="--",[1]!EM_S_VAL_MV(E829,deadline)="null"),0,[1]!EM_S_VAL_MV(E829,deadline)/100000000))</f>
        <v>34.013748510399999</v>
      </c>
      <c r="J829" s="46">
        <f ca="1">IF(E829="","",IF(RIGHT(LEFT($J$1,6),3)="TTM",[1]!EM_S_FA_PROFIT_TTM(E829,LEFT(RIGHT($J$1,11),10),1)/100000000,[1]!EM_S_STM07_IS(E829,61,LEFT(RIGHT($J$1,5),4)&amp;"-12-31",1)/100000000))</f>
        <v>0.48204155909999996</v>
      </c>
      <c r="K829" s="36">
        <f t="shared" ca="1" si="62"/>
        <v>70.56185896897702</v>
      </c>
      <c r="L829" s="46">
        <f ca="1">IF(E829="","",IF(ISERROR(IF(行业估值!$E$7="最新年报",[1]!EM_S_STM07_BS(E829,140,LEFT(RIGHT($L$1,5),4)&amp;"-12-31",1)/100000000,[1]!EM_S_STM07_BS(E829,140,LEFT(RIGHT($L$1,11),10),1)/100000000)),0,IF(行业估值!$E$7="最新年报",[1]!EM_S_STM07_BS(E829,140,LEFT(RIGHT($L$1,5),4)&amp;"-12-31",1)/100000000,[1]!EM_S_STM07_BS(E829,140,LEFT(RIGHT($L$1,11),10),1)/100000000)))</f>
        <v>26.972241924999999</v>
      </c>
      <c r="M829" s="36">
        <f t="shared" ca="1" si="63"/>
        <v>1.2610649350165206</v>
      </c>
      <c r="N829" s="37" t="str">
        <f ca="1">IF(E829="","",IF(ISERROR([1]!EM_S_EST_NETPROFIT(E829,行业估值!$E$6,deadline)/100000000),"-",[1]!EM_S_EST_NETPROFIT(E829,行业估值!$E$6,deadline)/100000000))</f>
        <v>-</v>
      </c>
      <c r="O829" s="36" t="str">
        <f t="shared" ca="1" si="64"/>
        <v>-</v>
      </c>
      <c r="T829" s="64" t="s">
        <v>1709</v>
      </c>
      <c r="U829" s="64" t="s">
        <v>1710</v>
      </c>
    </row>
    <row r="830" spans="4:21">
      <c r="D830" s="45" t="str">
        <f>IF(AND(行业估值!$B$39=$G830,COUNTIF($G$2:$G$2552,$G830)&gt;=1),COUNTIF($G$2:G830,$G830),"")</f>
        <v/>
      </c>
      <c r="E830" s="65" t="str">
        <f t="shared" si="60"/>
        <v>002371.SZ</v>
      </c>
      <c r="F830" s="65" t="str">
        <f t="shared" si="61"/>
        <v>北方华创</v>
      </c>
      <c r="G830" s="34" t="str">
        <f>IF(E830="","",IF(行业估值!$C$5="申万行业",[1]!EM_S_INFO_INDUSTRY_SW2014(E830,"1"),IF(行业估值!$C$5="证监会行业",[1]!EM_S_INFO_INDUSTRY_CSRC1(E830,"1"),[1]!EM_S_INFO_INDUSTRY_EM2016(E830,"1"))))</f>
        <v>电子设备</v>
      </c>
      <c r="H830" s="34" t="str">
        <f>IF(E830="","",IF($H$1="上证50",[1]!EM_S_INFO_COMPINDEX(E830,"000016"),"")&amp;IF($H$1="上证180",[1]!EM_S_INFO_COMPINDEX(E830,"000010"),"")&amp;IF($H$1="沪深300",[1]!EM_S_INFO_COMPINDEX(E830,"000300"),"")&amp;IF(AND($H$1="上证A股",RIGHT(E830,2)="SH"),"是","")&amp;IF(AND($H$1="深证A股",RIGHT(E830,2)="SZ"),"是","")&amp;IF(AND($H$1="创业板",LEFT(E830,1)-3=0),"是","")&amp;IF(AND($H$1="全部A股",E830&lt;&gt;0),"是","")&amp;IF(AND($H$1="中小板",LEFT(E830,3)="002"),"是",""))</f>
        <v>是</v>
      </c>
      <c r="I830" s="46">
        <f ca="1">IF(E830="","",IF(OR([1]!EM_S_VAL_MV(E830,deadline)="",[1]!EM_S_VAL_MV(E830,deadline)="--",[1]!EM_S_VAL_MV(E830,deadline)="null"),0,[1]!EM_S_VAL_MV(E830,deadline)/100000000))</f>
        <v>348.31232490599996</v>
      </c>
      <c r="J830" s="46">
        <f ca="1">IF(E830="","",IF(RIGHT(LEFT($J$1,6),3)="TTM",[1]!EM_S_FA_PROFIT_TTM(E830,LEFT(RIGHT($J$1,11),10),1)/100000000,[1]!EM_S_STM07_IS(E830,61,LEFT(RIGHT($J$1,5),4)&amp;"-12-31",1)/100000000))</f>
        <v>3.4733216168000003</v>
      </c>
      <c r="K830" s="36">
        <f t="shared" ca="1" si="62"/>
        <v>100.28219765807434</v>
      </c>
      <c r="L830" s="46">
        <f ca="1">IF(E830="","",IF(ISERROR(IF(行业估值!$E$7="最新年报",[1]!EM_S_STM07_BS(E830,140,LEFT(RIGHT($L$1,5),4)&amp;"-12-31",1)/100000000,[1]!EM_S_STM07_BS(E830,140,LEFT(RIGHT($L$1,11),10),1)/100000000)),0,IF(行业估值!$E$7="最新年报",[1]!EM_S_STM07_BS(E830,140,LEFT(RIGHT($L$1,5),4)&amp;"-12-31",1)/100000000,[1]!EM_S_STM07_BS(E830,140,LEFT(RIGHT($L$1,11),10),1)/100000000)))</f>
        <v>37.433735186999996</v>
      </c>
      <c r="M830" s="36">
        <f t="shared" ca="1" si="63"/>
        <v>9.304770768025362</v>
      </c>
      <c r="N830" s="37">
        <f ca="1">IF(E830="","",IF(ISERROR([1]!EM_S_EST_NETPROFIT(E830,行业估值!$E$6,deadline)/100000000),"-",[1]!EM_S_EST_NETPROFIT(E830,行业估值!$E$6,deadline)/100000000))</f>
        <v>3.55864</v>
      </c>
      <c r="O830" s="36">
        <f t="shared" ca="1" si="64"/>
        <v>97.877932273565165</v>
      </c>
      <c r="T830" s="64" t="s">
        <v>1711</v>
      </c>
      <c r="U830" s="64" t="s">
        <v>1712</v>
      </c>
    </row>
    <row r="831" spans="4:21">
      <c r="D831" s="45" t="str">
        <f>IF(AND(行业估值!$B$39=$G831,COUNTIF($G$2:$G$2552,$G831)&gt;=1),COUNTIF($G$2:G831,$G831),"")</f>
        <v/>
      </c>
      <c r="E831" s="65" t="str">
        <f t="shared" si="60"/>
        <v>002372.SZ</v>
      </c>
      <c r="F831" s="65" t="str">
        <f t="shared" si="61"/>
        <v>伟星新材</v>
      </c>
      <c r="G831" s="34" t="str">
        <f>IF(E831="","",IF(行业估值!$C$5="申万行业",[1]!EM_S_INFO_INDUSTRY_SW2014(E831,"1"),IF(行业估值!$C$5="证监会行业",[1]!EM_S_INFO_INDUSTRY_CSRC1(E831,"1"),[1]!EM_S_INFO_INDUSTRY_EM2016(E831,"1"))))</f>
        <v>建材</v>
      </c>
      <c r="H831" s="34" t="str">
        <f>IF(E831="","",IF($H$1="上证50",[1]!EM_S_INFO_COMPINDEX(E831,"000016"),"")&amp;IF($H$1="上证180",[1]!EM_S_INFO_COMPINDEX(E831,"000010"),"")&amp;IF($H$1="沪深300",[1]!EM_S_INFO_COMPINDEX(E831,"000300"),"")&amp;IF(AND($H$1="上证A股",RIGHT(E831,2)="SH"),"是","")&amp;IF(AND($H$1="深证A股",RIGHT(E831,2)="SZ"),"是","")&amp;IF(AND($H$1="创业板",LEFT(E831,1)-3=0),"是","")&amp;IF(AND($H$1="全部A股",E831&lt;&gt;0),"是","")&amp;IF(AND($H$1="中小板",LEFT(E831,3)="002"),"是",""))</f>
        <v>是</v>
      </c>
      <c r="I831" s="46">
        <f ca="1">IF(E831="","",IF(OR([1]!EM_S_VAL_MV(E831,deadline)="",[1]!EM_S_VAL_MV(E831,deadline)="--",[1]!EM_S_VAL_MV(E831,deadline)="null"),0,[1]!EM_S_VAL_MV(E831,deadline)/100000000))</f>
        <v>190.0320489504</v>
      </c>
      <c r="J831" s="46">
        <f ca="1">IF(E831="","",IF(RIGHT(LEFT($J$1,6),3)="TTM",[1]!EM_S_FA_PROFIT_TTM(E831,LEFT(RIGHT($J$1,11),10),1)/100000000,[1]!EM_S_STM07_IS(E831,61,LEFT(RIGHT($J$1,5),4)&amp;"-12-31",1)/100000000))</f>
        <v>10.179068279700001</v>
      </c>
      <c r="K831" s="36">
        <f t="shared" ca="1" si="62"/>
        <v>18.668904041971967</v>
      </c>
      <c r="L831" s="46">
        <f ca="1">IF(E831="","",IF(ISERROR(IF(行业估值!$E$7="最新年报",[1]!EM_S_STM07_BS(E831,140,LEFT(RIGHT($L$1,5),4)&amp;"-12-31",1)/100000000,[1]!EM_S_STM07_BS(E831,140,LEFT(RIGHT($L$1,11),10),1)/100000000)),0,IF(行业估值!$E$7="最新年报",[1]!EM_S_STM07_BS(E831,140,LEFT(RIGHT($L$1,5),4)&amp;"-12-31",1)/100000000,[1]!EM_S_STM07_BS(E831,140,LEFT(RIGHT($L$1,11),10),1)/100000000)))</f>
        <v>35.960405663000003</v>
      </c>
      <c r="M831" s="36">
        <f t="shared" ca="1" si="63"/>
        <v>5.2844801232575014</v>
      </c>
      <c r="N831" s="37">
        <f ca="1">IF(E831="","",IF(ISERROR([1]!EM_S_EST_NETPROFIT(E831,行业估值!$E$6,deadline)/100000000),"-",[1]!EM_S_EST_NETPROFIT(E831,行业估值!$E$6,deadline)/100000000))</f>
        <v>10.64885652173913</v>
      </c>
      <c r="O831" s="36">
        <f t="shared" ca="1" si="64"/>
        <v>17.845300907422189</v>
      </c>
      <c r="T831" s="64" t="s">
        <v>1713</v>
      </c>
      <c r="U831" s="64" t="s">
        <v>1714</v>
      </c>
    </row>
    <row r="832" spans="4:21">
      <c r="D832" s="45" t="str">
        <f>IF(AND(行业估值!$B$39=$G832,COUNTIF($G$2:$G$2552,$G832)&gt;=1),COUNTIF($G$2:G832,$G832),"")</f>
        <v/>
      </c>
      <c r="E832" s="65" t="str">
        <f t="shared" si="60"/>
        <v>002373.SZ</v>
      </c>
      <c r="F832" s="65" t="str">
        <f t="shared" si="61"/>
        <v>千方科技</v>
      </c>
      <c r="G832" s="34" t="str">
        <f>IF(E832="","",IF(行业估值!$C$5="申万行业",[1]!EM_S_INFO_INDUSTRY_SW2014(E832,"1"),IF(行业估值!$C$5="证监会行业",[1]!EM_S_INFO_INDUSTRY_CSRC1(E832,"1"),[1]!EM_S_INFO_INDUSTRY_EM2016(E832,"1"))))</f>
        <v>信息技术</v>
      </c>
      <c r="H832" s="34" t="str">
        <f>IF(E832="","",IF($H$1="上证50",[1]!EM_S_INFO_COMPINDEX(E832,"000016"),"")&amp;IF($H$1="上证180",[1]!EM_S_INFO_COMPINDEX(E832,"000010"),"")&amp;IF($H$1="沪深300",[1]!EM_S_INFO_COMPINDEX(E832,"000300"),"")&amp;IF(AND($H$1="上证A股",RIGHT(E832,2)="SH"),"是","")&amp;IF(AND($H$1="深证A股",RIGHT(E832,2)="SZ"),"是","")&amp;IF(AND($H$1="创业板",LEFT(E832,1)-3=0),"是","")&amp;IF(AND($H$1="全部A股",E832&lt;&gt;0),"是","")&amp;IF(AND($H$1="中小板",LEFT(E832,3)="002"),"是",""))</f>
        <v>是</v>
      </c>
      <c r="I832" s="46">
        <f ca="1">IF(E832="","",IF(OR([1]!EM_S_VAL_MV(E832,deadline)="",[1]!EM_S_VAL_MV(E832,deadline)="--",[1]!EM_S_VAL_MV(E832,deadline)="null"),0,[1]!EM_S_VAL_MV(E832,deadline)/100000000))</f>
        <v>248.56382958</v>
      </c>
      <c r="J832" s="46">
        <f ca="1">IF(E832="","",IF(RIGHT(LEFT($J$1,6),3)="TTM",[1]!EM_S_FA_PROFIT_TTM(E832,LEFT(RIGHT($J$1,11),10),1)/100000000,[1]!EM_S_STM07_IS(E832,61,LEFT(RIGHT($J$1,5),4)&amp;"-12-31",1)/100000000))</f>
        <v>9.3831193330999998</v>
      </c>
      <c r="K832" s="36">
        <f t="shared" ca="1" si="62"/>
        <v>26.490532706235907</v>
      </c>
      <c r="L832" s="46">
        <f ca="1">IF(E832="","",IF(ISERROR(IF(行业估值!$E$7="最新年报",[1]!EM_S_STM07_BS(E832,140,LEFT(RIGHT($L$1,5),4)&amp;"-12-31",1)/100000000,[1]!EM_S_STM07_BS(E832,140,LEFT(RIGHT($L$1,11),10),1)/100000000)),0,IF(行业估值!$E$7="最新年报",[1]!EM_S_STM07_BS(E832,140,LEFT(RIGHT($L$1,5),4)&amp;"-12-31",1)/100000000,[1]!EM_S_STM07_BS(E832,140,LEFT(RIGHT($L$1,11),10),1)/100000000)))</f>
        <v>85.3751135272</v>
      </c>
      <c r="M832" s="36">
        <f t="shared" ca="1" si="63"/>
        <v>2.9114319069199137</v>
      </c>
      <c r="N832" s="37">
        <f ca="1">IF(E832="","",IF(ISERROR([1]!EM_S_EST_NETPROFIT(E832,行业估值!$E$6,deadline)/100000000),"-",[1]!EM_S_EST_NETPROFIT(E832,行业估值!$E$6,deadline)/100000000))</f>
        <v>9.612146666666666</v>
      </c>
      <c r="O832" s="36">
        <f t="shared" ca="1" si="64"/>
        <v>25.859346324997123</v>
      </c>
      <c r="T832" s="64" t="s">
        <v>1715</v>
      </c>
      <c r="U832" s="64" t="s">
        <v>1716</v>
      </c>
    </row>
    <row r="833" spans="4:21">
      <c r="D833" s="45" t="str">
        <f>IF(AND(行业估值!$B$39=$G833,COUNTIF($G$2:$G$2552,$G833)&gt;=1),COUNTIF($G$2:G833,$G833),"")</f>
        <v/>
      </c>
      <c r="E833" s="65" t="str">
        <f t="shared" si="60"/>
        <v>002374.SZ</v>
      </c>
      <c r="F833" s="65" t="str">
        <f t="shared" si="61"/>
        <v>丽鹏股份</v>
      </c>
      <c r="G833" s="34" t="str">
        <f>IF(E833="","",IF(行业估值!$C$5="申万行业",[1]!EM_S_INFO_INDUSTRY_SW2014(E833,"1"),IF(行业估值!$C$5="证监会行业",[1]!EM_S_INFO_INDUSTRY_CSRC1(E833,"1"),[1]!EM_S_INFO_INDUSTRY_EM2016(E833,"1"))))</f>
        <v>建筑</v>
      </c>
      <c r="H833" s="34" t="str">
        <f>IF(E833="","",IF($H$1="上证50",[1]!EM_S_INFO_COMPINDEX(E833,"000016"),"")&amp;IF($H$1="上证180",[1]!EM_S_INFO_COMPINDEX(E833,"000010"),"")&amp;IF($H$1="沪深300",[1]!EM_S_INFO_COMPINDEX(E833,"000300"),"")&amp;IF(AND($H$1="上证A股",RIGHT(E833,2)="SH"),"是","")&amp;IF(AND($H$1="深证A股",RIGHT(E833,2)="SZ"),"是","")&amp;IF(AND($H$1="创业板",LEFT(E833,1)-3=0),"是","")&amp;IF(AND($H$1="全部A股",E833&lt;&gt;0),"是","")&amp;IF(AND($H$1="中小板",LEFT(E833,3)="002"),"是",""))</f>
        <v>是</v>
      </c>
      <c r="I833" s="46">
        <f ca="1">IF(E833="","",IF(OR([1]!EM_S_VAL_MV(E833,deadline)="",[1]!EM_S_VAL_MV(E833,deadline)="--",[1]!EM_S_VAL_MV(E833,deadline)="null"),0,[1]!EM_S_VAL_MV(E833,deadline)/100000000))</f>
        <v>25.006682838000003</v>
      </c>
      <c r="J833" s="46">
        <f ca="1">IF(E833="","",IF(RIGHT(LEFT($J$1,6),3)="TTM",[1]!EM_S_FA_PROFIT_TTM(E833,LEFT(RIGHT($J$1,11),10),1)/100000000,[1]!EM_S_STM07_IS(E833,61,LEFT(RIGHT($J$1,5),4)&amp;"-12-31",1)/100000000))</f>
        <v>-7.7457028988000003</v>
      </c>
      <c r="K833" s="36">
        <f t="shared" ca="1" si="62"/>
        <v>-3.2284588196474915</v>
      </c>
      <c r="L833" s="46">
        <f ca="1">IF(E833="","",IF(ISERROR(IF(行业估值!$E$7="最新年报",[1]!EM_S_STM07_BS(E833,140,LEFT(RIGHT($L$1,5),4)&amp;"-12-31",1)/100000000,[1]!EM_S_STM07_BS(E833,140,LEFT(RIGHT($L$1,11),10),1)/100000000)),0,IF(行业估值!$E$7="最新年报",[1]!EM_S_STM07_BS(E833,140,LEFT(RIGHT($L$1,5),4)&amp;"-12-31",1)/100000000,[1]!EM_S_STM07_BS(E833,140,LEFT(RIGHT($L$1,11),10),1)/100000000)))</f>
        <v>24.280504283800003</v>
      </c>
      <c r="M833" s="36">
        <f t="shared" ca="1" si="63"/>
        <v>1.0299078860023723</v>
      </c>
      <c r="N833" s="37" t="str">
        <f ca="1">IF(E833="","",IF(ISERROR([1]!EM_S_EST_NETPROFIT(E833,行业估值!$E$6,deadline)/100000000),"-",[1]!EM_S_EST_NETPROFIT(E833,行业估值!$E$6,deadline)/100000000))</f>
        <v>-</v>
      </c>
      <c r="O833" s="36" t="str">
        <f t="shared" ca="1" si="64"/>
        <v>-</v>
      </c>
      <c r="T833" s="64" t="s">
        <v>1717</v>
      </c>
      <c r="U833" s="64" t="s">
        <v>1718</v>
      </c>
    </row>
    <row r="834" spans="4:21">
      <c r="D834" s="45" t="str">
        <f>IF(AND(行业估值!$B$39=$G834,COUNTIF($G$2:$G$2552,$G834)&gt;=1),COUNTIF($G$2:G834,$G834),"")</f>
        <v/>
      </c>
      <c r="E834" s="65" t="str">
        <f t="shared" si="60"/>
        <v>002375.SZ</v>
      </c>
      <c r="F834" s="65" t="str">
        <f t="shared" si="61"/>
        <v>亚厦股份</v>
      </c>
      <c r="G834" s="34" t="str">
        <f>IF(E834="","",IF(行业估值!$C$5="申万行业",[1]!EM_S_INFO_INDUSTRY_SW2014(E834,"1"),IF(行业估值!$C$5="证监会行业",[1]!EM_S_INFO_INDUSTRY_CSRC1(E834,"1"),[1]!EM_S_INFO_INDUSTRY_EM2016(E834,"1"))))</f>
        <v>建筑</v>
      </c>
      <c r="H834" s="34" t="str">
        <f>IF(E834="","",IF($H$1="上证50",[1]!EM_S_INFO_COMPINDEX(E834,"000016"),"")&amp;IF($H$1="上证180",[1]!EM_S_INFO_COMPINDEX(E834,"000010"),"")&amp;IF($H$1="沪深300",[1]!EM_S_INFO_COMPINDEX(E834,"000300"),"")&amp;IF(AND($H$1="上证A股",RIGHT(E834,2)="SH"),"是","")&amp;IF(AND($H$1="深证A股",RIGHT(E834,2)="SZ"),"是","")&amp;IF(AND($H$1="创业板",LEFT(E834,1)-3=0),"是","")&amp;IF(AND($H$1="全部A股",E834&lt;&gt;0),"是","")&amp;IF(AND($H$1="中小板",LEFT(E834,3)="002"),"是",""))</f>
        <v>是</v>
      </c>
      <c r="I834" s="46">
        <f ca="1">IF(E834="","",IF(OR([1]!EM_S_VAL_MV(E834,deadline)="",[1]!EM_S_VAL_MV(E834,deadline)="--",[1]!EM_S_VAL_MV(E834,deadline)="null"),0,[1]!EM_S_VAL_MV(E834,deadline)/100000000))</f>
        <v>74.369805638999992</v>
      </c>
      <c r="J834" s="46">
        <f ca="1">IF(E834="","",IF(RIGHT(LEFT($J$1,6),3)="TTM",[1]!EM_S_FA_PROFIT_TTM(E834,LEFT(RIGHT($J$1,11),10),1)/100000000,[1]!EM_S_STM07_IS(E834,61,LEFT(RIGHT($J$1,5),4)&amp;"-12-31",1)/100000000))</f>
        <v>3.6387650810000003</v>
      </c>
      <c r="K834" s="36">
        <f t="shared" ca="1" si="62"/>
        <v>20.438199219654429</v>
      </c>
      <c r="L834" s="46">
        <f ca="1">IF(E834="","",IF(ISERROR(IF(行业估值!$E$7="最新年报",[1]!EM_S_STM07_BS(E834,140,LEFT(RIGHT($L$1,5),4)&amp;"-12-31",1)/100000000,[1]!EM_S_STM07_BS(E834,140,LEFT(RIGHT($L$1,11),10),1)/100000000)),0,IF(行业估值!$E$7="最新年报",[1]!EM_S_STM07_BS(E834,140,LEFT(RIGHT($L$1,5),4)&amp;"-12-31",1)/100000000,[1]!EM_S_STM07_BS(E834,140,LEFT(RIGHT($L$1,11),10),1)/100000000)))</f>
        <v>79.171279237799993</v>
      </c>
      <c r="M834" s="36">
        <f t="shared" ca="1" si="63"/>
        <v>0.93935334069343224</v>
      </c>
      <c r="N834" s="37">
        <f ca="1">IF(E834="","",IF(ISERROR([1]!EM_S_EST_NETPROFIT(E834,行业估值!$E$6,deadline)/100000000),"-",[1]!EM_S_EST_NETPROFIT(E834,行业估值!$E$6,deadline)/100000000))</f>
        <v>4.0575000000000001</v>
      </c>
      <c r="O834" s="36">
        <f t="shared" ca="1" si="64"/>
        <v>18.328972431053604</v>
      </c>
      <c r="T834" s="64" t="s">
        <v>1719</v>
      </c>
      <c r="U834" s="64" t="s">
        <v>1720</v>
      </c>
    </row>
    <row r="835" spans="4:21">
      <c r="D835" s="45" t="str">
        <f>IF(AND(行业估值!$B$39=$G835,COUNTIF($G$2:$G$2552,$G835)&gt;=1),COUNTIF($G$2:G835,$G835),"")</f>
        <v/>
      </c>
      <c r="E835" s="65" t="str">
        <f t="shared" ref="E835:E898" si="65">IF(U835="","",U835)</f>
        <v>002376.SZ</v>
      </c>
      <c r="F835" s="65" t="str">
        <f t="shared" ref="F835:F898" si="66">IF(T835="","",T835)</f>
        <v>新北洋</v>
      </c>
      <c r="G835" s="34" t="str">
        <f>IF(E835="","",IF(行业估值!$C$5="申万行业",[1]!EM_S_INFO_INDUSTRY_SW2014(E835,"1"),IF(行业估值!$C$5="证监会行业",[1]!EM_S_INFO_INDUSTRY_CSRC1(E835,"1"),[1]!EM_S_INFO_INDUSTRY_EM2016(E835,"1"))))</f>
        <v>信息技术</v>
      </c>
      <c r="H835" s="34" t="str">
        <f>IF(E835="","",IF($H$1="上证50",[1]!EM_S_INFO_COMPINDEX(E835,"000016"),"")&amp;IF($H$1="上证180",[1]!EM_S_INFO_COMPINDEX(E835,"000010"),"")&amp;IF($H$1="沪深300",[1]!EM_S_INFO_COMPINDEX(E835,"000300"),"")&amp;IF(AND($H$1="上证A股",RIGHT(E835,2)="SH"),"是","")&amp;IF(AND($H$1="深证A股",RIGHT(E835,2)="SZ"),"是","")&amp;IF(AND($H$1="创业板",LEFT(E835,1)-3=0),"是","")&amp;IF(AND($H$1="全部A股",E835&lt;&gt;0),"是","")&amp;IF(AND($H$1="中小板",LEFT(E835,3)="002"),"是",""))</f>
        <v>是</v>
      </c>
      <c r="I835" s="46">
        <f ca="1">IF(E835="","",IF(OR([1]!EM_S_VAL_MV(E835,deadline)="",[1]!EM_S_VAL_MV(E835,deadline)="--",[1]!EM_S_VAL_MV(E835,deadline)="null"),0,[1]!EM_S_VAL_MV(E835,deadline)/100000000))</f>
        <v>76.423783749600005</v>
      </c>
      <c r="J835" s="46">
        <f ca="1">IF(E835="","",IF(RIGHT(LEFT($J$1,6),3)="TTM",[1]!EM_S_FA_PROFIT_TTM(E835,LEFT(RIGHT($J$1,11),10),1)/100000000,[1]!EM_S_STM07_IS(E835,61,LEFT(RIGHT($J$1,5),4)&amp;"-12-31",1)/100000000))</f>
        <v>3.9284629332000001</v>
      </c>
      <c r="K835" s="36">
        <f t="shared" ref="K835:K898" ca="1" si="67">IF(E835="","",IF(OR(I835=0,J835=0),"-",I835/J835))</f>
        <v>19.453864030059115</v>
      </c>
      <c r="L835" s="46">
        <f ca="1">IF(E835="","",IF(ISERROR(IF(行业估值!$E$7="最新年报",[1]!EM_S_STM07_BS(E835,140,LEFT(RIGHT($L$1,5),4)&amp;"-12-31",1)/100000000,[1]!EM_S_STM07_BS(E835,140,LEFT(RIGHT($L$1,11),10),1)/100000000)),0,IF(行业估值!$E$7="最新年报",[1]!EM_S_STM07_BS(E835,140,LEFT(RIGHT($L$1,5),4)&amp;"-12-31",1)/100000000,[1]!EM_S_STM07_BS(E835,140,LEFT(RIGHT($L$1,11),10),1)/100000000)))</f>
        <v>32.847526263900001</v>
      </c>
      <c r="M835" s="36">
        <f t="shared" ref="M835:M898" ca="1" si="68">IF(E835="","",IF(OR(I835=0,L835=0),"-",I835/L835))</f>
        <v>2.3266221978362815</v>
      </c>
      <c r="N835" s="37">
        <f ca="1">IF(E835="","",IF(ISERROR([1]!EM_S_EST_NETPROFIT(E835,行业估值!$E$6,deadline)/100000000),"-",[1]!EM_S_EST_NETPROFIT(E835,行业估值!$E$6,deadline)/100000000))</f>
        <v>4.350428571428572</v>
      </c>
      <c r="O835" s="36">
        <f t="shared" ref="O835:O898" ca="1" si="69">IF(E835="","",IF(ISERROR(IF(OR(I835=0,N835=0),"-",I835/N835)),"-",IF(OR(I835=0,N835=0),"-",I835/N835)))</f>
        <v>17.566955184947293</v>
      </c>
      <c r="T835" s="64" t="s">
        <v>1721</v>
      </c>
      <c r="U835" s="64" t="s">
        <v>1722</v>
      </c>
    </row>
    <row r="836" spans="4:21">
      <c r="D836" s="45" t="str">
        <f>IF(AND(行业估值!$B$39=$G836,COUNTIF($G$2:$G$2552,$G836)&gt;=1),COUNTIF($G$2:G836,$G836),"")</f>
        <v/>
      </c>
      <c r="E836" s="65" t="str">
        <f t="shared" si="65"/>
        <v>002377.SZ</v>
      </c>
      <c r="F836" s="65" t="str">
        <f t="shared" si="66"/>
        <v>国创高新</v>
      </c>
      <c r="G836" s="34" t="str">
        <f>IF(E836="","",IF(行业估值!$C$5="申万行业",[1]!EM_S_INFO_INDUSTRY_SW2014(E836,"1"),IF(行业估值!$C$5="证监会行业",[1]!EM_S_INFO_INDUSTRY_CSRC1(E836,"1"),[1]!EM_S_INFO_INDUSTRY_EM2016(E836,"1"))))</f>
        <v>房地产</v>
      </c>
      <c r="H836" s="34" t="str">
        <f>IF(E836="","",IF($H$1="上证50",[1]!EM_S_INFO_COMPINDEX(E836,"000016"),"")&amp;IF($H$1="上证180",[1]!EM_S_INFO_COMPINDEX(E836,"000010"),"")&amp;IF($H$1="沪深300",[1]!EM_S_INFO_COMPINDEX(E836,"000300"),"")&amp;IF(AND($H$1="上证A股",RIGHT(E836,2)="SH"),"是","")&amp;IF(AND($H$1="深证A股",RIGHT(E836,2)="SZ"),"是","")&amp;IF(AND($H$1="创业板",LEFT(E836,1)-3=0),"是","")&amp;IF(AND($H$1="全部A股",E836&lt;&gt;0),"是","")&amp;IF(AND($H$1="中小板",LEFT(E836,3)="002"),"是",""))</f>
        <v>是</v>
      </c>
      <c r="I836" s="46">
        <f ca="1">IF(E836="","",IF(OR([1]!EM_S_VAL_MV(E836,deadline)="",[1]!EM_S_VAL_MV(E836,deadline)="--",[1]!EM_S_VAL_MV(E836,deadline)="null"),0,[1]!EM_S_VAL_MV(E836,deadline)/100000000))</f>
        <v>34.911990158099997</v>
      </c>
      <c r="J836" s="46">
        <f ca="1">IF(E836="","",IF(RIGHT(LEFT($J$1,6),3)="TTM",[1]!EM_S_FA_PROFIT_TTM(E836,LEFT(RIGHT($J$1,11),10),1)/100000000,[1]!EM_S_STM07_IS(E836,61,LEFT(RIGHT($J$1,5),4)&amp;"-12-31",1)/100000000))</f>
        <v>3.1618004049000001</v>
      </c>
      <c r="K836" s="36">
        <f t="shared" ca="1" si="67"/>
        <v>11.041807099523151</v>
      </c>
      <c r="L836" s="46">
        <f ca="1">IF(E836="","",IF(ISERROR(IF(行业估值!$E$7="最新年报",[1]!EM_S_STM07_BS(E836,140,LEFT(RIGHT($L$1,5),4)&amp;"-12-31",1)/100000000,[1]!EM_S_STM07_BS(E836,140,LEFT(RIGHT($L$1,11),10),1)/100000000)),0,IF(行业估值!$E$7="最新年报",[1]!EM_S_STM07_BS(E836,140,LEFT(RIGHT($L$1,5),4)&amp;"-12-31",1)/100000000,[1]!EM_S_STM07_BS(E836,140,LEFT(RIGHT($L$1,11),10),1)/100000000)))</f>
        <v>53.088168111999998</v>
      </c>
      <c r="M836" s="36">
        <f t="shared" ca="1" si="68"/>
        <v>0.65762280748595892</v>
      </c>
      <c r="N836" s="37" t="str">
        <f ca="1">IF(E836="","",IF(ISERROR([1]!EM_S_EST_NETPROFIT(E836,行业估值!$E$6,deadline)/100000000),"-",[1]!EM_S_EST_NETPROFIT(E836,行业估值!$E$6,deadline)/100000000))</f>
        <v>-</v>
      </c>
      <c r="O836" s="36" t="str">
        <f t="shared" ca="1" si="69"/>
        <v>-</v>
      </c>
      <c r="T836" s="64" t="s">
        <v>1723</v>
      </c>
      <c r="U836" s="64" t="s">
        <v>1724</v>
      </c>
    </row>
    <row r="837" spans="4:21">
      <c r="D837" s="45" t="str">
        <f>IF(AND(行业估值!$B$39=$G837,COUNTIF($G$2:$G$2552,$G837)&gt;=1),COUNTIF($G$2:G837,$G837),"")</f>
        <v/>
      </c>
      <c r="E837" s="65" t="str">
        <f t="shared" si="65"/>
        <v>002378.SZ</v>
      </c>
      <c r="F837" s="65" t="str">
        <f t="shared" si="66"/>
        <v>章源钨业</v>
      </c>
      <c r="G837" s="34" t="str">
        <f>IF(E837="","",IF(行业估值!$C$5="申万行业",[1]!EM_S_INFO_INDUSTRY_SW2014(E837,"1"),IF(行业估值!$C$5="证监会行业",[1]!EM_S_INFO_INDUSTRY_CSRC1(E837,"1"),[1]!EM_S_INFO_INDUSTRY_EM2016(E837,"1"))))</f>
        <v>有色金属</v>
      </c>
      <c r="H837" s="34" t="str">
        <f>IF(E837="","",IF($H$1="上证50",[1]!EM_S_INFO_COMPINDEX(E837,"000016"),"")&amp;IF($H$1="上证180",[1]!EM_S_INFO_COMPINDEX(E837,"000010"),"")&amp;IF($H$1="沪深300",[1]!EM_S_INFO_COMPINDEX(E837,"000300"),"")&amp;IF(AND($H$1="上证A股",RIGHT(E837,2)="SH"),"是","")&amp;IF(AND($H$1="深证A股",RIGHT(E837,2)="SZ"),"是","")&amp;IF(AND($H$1="创业板",LEFT(E837,1)-3=0),"是","")&amp;IF(AND($H$1="全部A股",E837&lt;&gt;0),"是","")&amp;IF(AND($H$1="中小板",LEFT(E837,3)="002"),"是",""))</f>
        <v>是</v>
      </c>
      <c r="I837" s="46">
        <f ca="1">IF(E837="","",IF(OR([1]!EM_S_VAL_MV(E837,deadline)="",[1]!EM_S_VAL_MV(E837,deadline)="--",[1]!EM_S_VAL_MV(E837,deadline)="null"),0,[1]!EM_S_VAL_MV(E837,deadline)/100000000))</f>
        <v>45.838704825600004</v>
      </c>
      <c r="J837" s="46">
        <f ca="1">IF(E837="","",IF(RIGHT(LEFT($J$1,6),3)="TTM",[1]!EM_S_FA_PROFIT_TTM(E837,LEFT(RIGHT($J$1,11),10),1)/100000000,[1]!EM_S_STM07_IS(E837,61,LEFT(RIGHT($J$1,5),4)&amp;"-12-31",1)/100000000))</f>
        <v>-0.95029787180000003</v>
      </c>
      <c r="K837" s="36">
        <f t="shared" ca="1" si="67"/>
        <v>-48.236143830118174</v>
      </c>
      <c r="L837" s="46">
        <f ca="1">IF(E837="","",IF(ISERROR(IF(行业估值!$E$7="最新年报",[1]!EM_S_STM07_BS(E837,140,LEFT(RIGHT($L$1,5),4)&amp;"-12-31",1)/100000000,[1]!EM_S_STM07_BS(E837,140,LEFT(RIGHT($L$1,11),10),1)/100000000)),0,IF(行业估值!$E$7="最新年报",[1]!EM_S_STM07_BS(E837,140,LEFT(RIGHT($L$1,5),4)&amp;"-12-31",1)/100000000,[1]!EM_S_STM07_BS(E837,140,LEFT(RIGHT($L$1,11),10),1)/100000000)))</f>
        <v>18.589527319999998</v>
      </c>
      <c r="M837" s="36">
        <f t="shared" ca="1" si="68"/>
        <v>2.4658348776993004</v>
      </c>
      <c r="N837" s="37">
        <f ca="1">IF(E837="","",IF(ISERROR([1]!EM_S_EST_NETPROFIT(E837,行业估值!$E$6,deadline)/100000000),"-",[1]!EM_S_EST_NETPROFIT(E837,行业估值!$E$6,deadline)/100000000))</f>
        <v>-2.9</v>
      </c>
      <c r="O837" s="36">
        <f t="shared" ca="1" si="69"/>
        <v>-15.806449939862071</v>
      </c>
      <c r="T837" s="64" t="s">
        <v>1725</v>
      </c>
      <c r="U837" s="64" t="s">
        <v>1726</v>
      </c>
    </row>
    <row r="838" spans="4:21">
      <c r="D838" s="45" t="str">
        <f>IF(AND(行业估值!$B$39=$G838,COUNTIF($G$2:$G$2552,$G838)&gt;=1),COUNTIF($G$2:G838,$G838),"")</f>
        <v/>
      </c>
      <c r="E838" s="65" t="str">
        <f t="shared" si="65"/>
        <v>002379.SZ</v>
      </c>
      <c r="F838" s="65" t="str">
        <f t="shared" si="66"/>
        <v>宏创控股</v>
      </c>
      <c r="G838" s="34" t="str">
        <f>IF(E838="","",IF(行业估值!$C$5="申万行业",[1]!EM_S_INFO_INDUSTRY_SW2014(E838,"1"),IF(行业估值!$C$5="证监会行业",[1]!EM_S_INFO_INDUSTRY_CSRC1(E838,"1"),[1]!EM_S_INFO_INDUSTRY_EM2016(E838,"1"))))</f>
        <v>有色金属</v>
      </c>
      <c r="H838" s="34" t="str">
        <f>IF(E838="","",IF($H$1="上证50",[1]!EM_S_INFO_COMPINDEX(E838,"000016"),"")&amp;IF($H$1="上证180",[1]!EM_S_INFO_COMPINDEX(E838,"000010"),"")&amp;IF($H$1="沪深300",[1]!EM_S_INFO_COMPINDEX(E838,"000300"),"")&amp;IF(AND($H$1="上证A股",RIGHT(E838,2)="SH"),"是","")&amp;IF(AND($H$1="深证A股",RIGHT(E838,2)="SZ"),"是","")&amp;IF(AND($H$1="创业板",LEFT(E838,1)-3=0),"是","")&amp;IF(AND($H$1="全部A股",E838&lt;&gt;0),"是","")&amp;IF(AND($H$1="中小板",LEFT(E838,3)="002"),"是",""))</f>
        <v>是</v>
      </c>
      <c r="I838" s="46">
        <f ca="1">IF(E838="","",IF(OR([1]!EM_S_VAL_MV(E838,deadline)="",[1]!EM_S_VAL_MV(E838,deadline)="--",[1]!EM_S_VAL_MV(E838,deadline)="null"),0,[1]!EM_S_VAL_MV(E838,deadline)/100000000))</f>
        <v>33.813600000000001</v>
      </c>
      <c r="J838" s="46">
        <f ca="1">IF(E838="","",IF(RIGHT(LEFT($J$1,6),3)="TTM",[1]!EM_S_FA_PROFIT_TTM(E838,LEFT(RIGHT($J$1,11),10),1)/100000000,[1]!EM_S_STM07_IS(E838,61,LEFT(RIGHT($J$1,5),4)&amp;"-12-31",1)/100000000))</f>
        <v>3.1968170492000003</v>
      </c>
      <c r="K838" s="36">
        <f t="shared" ca="1" si="67"/>
        <v>10.577270916539254</v>
      </c>
      <c r="L838" s="46">
        <f ca="1">IF(E838="","",IF(ISERROR(IF(行业估值!$E$7="最新年报",[1]!EM_S_STM07_BS(E838,140,LEFT(RIGHT($L$1,5),4)&amp;"-12-31",1)/100000000,[1]!EM_S_STM07_BS(E838,140,LEFT(RIGHT($L$1,11),10),1)/100000000)),0,IF(行业估值!$E$7="最新年报",[1]!EM_S_STM07_BS(E838,140,LEFT(RIGHT($L$1,5),4)&amp;"-12-31",1)/100000000,[1]!EM_S_STM07_BS(E838,140,LEFT(RIGHT($L$1,11),10),1)/100000000)))</f>
        <v>15.7927269068</v>
      </c>
      <c r="M838" s="36">
        <f t="shared" ca="1" si="68"/>
        <v>2.1410868559653626</v>
      </c>
      <c r="N838" s="37" t="str">
        <f ca="1">IF(E838="","",IF(ISERROR([1]!EM_S_EST_NETPROFIT(E838,行业估值!$E$6,deadline)/100000000),"-",[1]!EM_S_EST_NETPROFIT(E838,行业估值!$E$6,deadline)/100000000))</f>
        <v>-</v>
      </c>
      <c r="O838" s="36" t="str">
        <f t="shared" ca="1" si="69"/>
        <v>-</v>
      </c>
      <c r="T838" s="64" t="s">
        <v>1727</v>
      </c>
      <c r="U838" s="64" t="s">
        <v>1728</v>
      </c>
    </row>
    <row r="839" spans="4:21">
      <c r="D839" s="45" t="str">
        <f>IF(AND(行业估值!$B$39=$G839,COUNTIF($G$2:$G$2552,$G839)&gt;=1),COUNTIF($G$2:G839,$G839),"")</f>
        <v/>
      </c>
      <c r="E839" s="65" t="str">
        <f t="shared" si="65"/>
        <v>002380.SZ</v>
      </c>
      <c r="F839" s="65" t="str">
        <f t="shared" si="66"/>
        <v>科远智慧</v>
      </c>
      <c r="G839" s="34" t="str">
        <f>IF(E839="","",IF(行业估值!$C$5="申万行业",[1]!EM_S_INFO_INDUSTRY_SW2014(E839,"1"),IF(行业估值!$C$5="证监会行业",[1]!EM_S_INFO_INDUSTRY_CSRC1(E839,"1"),[1]!EM_S_INFO_INDUSTRY_EM2016(E839,"1"))))</f>
        <v>信息技术</v>
      </c>
      <c r="H839" s="34" t="str">
        <f>IF(E839="","",IF($H$1="上证50",[1]!EM_S_INFO_COMPINDEX(E839,"000016"),"")&amp;IF($H$1="上证180",[1]!EM_S_INFO_COMPINDEX(E839,"000010"),"")&amp;IF($H$1="沪深300",[1]!EM_S_INFO_COMPINDEX(E839,"000300"),"")&amp;IF(AND($H$1="上证A股",RIGHT(E839,2)="SH"),"是","")&amp;IF(AND($H$1="深证A股",RIGHT(E839,2)="SZ"),"是","")&amp;IF(AND($H$1="创业板",LEFT(E839,1)-3=0),"是","")&amp;IF(AND($H$1="全部A股",E839&lt;&gt;0),"是","")&amp;IF(AND($H$1="中小板",LEFT(E839,3)="002"),"是",""))</f>
        <v>是</v>
      </c>
      <c r="I839" s="46">
        <f ca="1">IF(E839="","",IF(OR([1]!EM_S_VAL_MV(E839,deadline)="",[1]!EM_S_VAL_MV(E839,deadline)="--",[1]!EM_S_VAL_MV(E839,deadline)="null"),0,[1]!EM_S_VAL_MV(E839,deadline)/100000000))</f>
        <v>31.270911864699997</v>
      </c>
      <c r="J839" s="46">
        <f ca="1">IF(E839="","",IF(RIGHT(LEFT($J$1,6),3)="TTM",[1]!EM_S_FA_PROFIT_TTM(E839,LEFT(RIGHT($J$1,11),10),1)/100000000,[1]!EM_S_STM07_IS(E839,61,LEFT(RIGHT($J$1,5),4)&amp;"-12-31",1)/100000000))</f>
        <v>1.2797290722000001</v>
      </c>
      <c r="K839" s="36">
        <f t="shared" ca="1" si="67"/>
        <v>24.435571984734032</v>
      </c>
      <c r="L839" s="46">
        <f ca="1">IF(E839="","",IF(ISERROR(IF(行业估值!$E$7="最新年报",[1]!EM_S_STM07_BS(E839,140,LEFT(RIGHT($L$1,5),4)&amp;"-12-31",1)/100000000,[1]!EM_S_STM07_BS(E839,140,LEFT(RIGHT($L$1,11),10),1)/100000000)),0,IF(行业估值!$E$7="最新年报",[1]!EM_S_STM07_BS(E839,140,LEFT(RIGHT($L$1,5),4)&amp;"-12-31",1)/100000000,[1]!EM_S_STM07_BS(E839,140,LEFT(RIGHT($L$1,11),10),1)/100000000)))</f>
        <v>21.672667110300001</v>
      </c>
      <c r="M839" s="36">
        <f t="shared" ca="1" si="68"/>
        <v>1.442873260847457</v>
      </c>
      <c r="N839" s="37">
        <f ca="1">IF(E839="","",IF(ISERROR([1]!EM_S_EST_NETPROFIT(E839,行业估值!$E$6,deadline)/100000000),"-",[1]!EM_S_EST_NETPROFIT(E839,行业估值!$E$6,deadline)/100000000))</f>
        <v>1.3645666666666669</v>
      </c>
      <c r="O839" s="36">
        <f t="shared" ca="1" si="69"/>
        <v>22.916367978625686</v>
      </c>
      <c r="T839" s="64" t="s">
        <v>7227</v>
      </c>
      <c r="U839" s="64" t="s">
        <v>1729</v>
      </c>
    </row>
    <row r="840" spans="4:21">
      <c r="D840" s="45" t="str">
        <f>IF(AND(行业估值!$B$39=$G840,COUNTIF($G$2:$G$2552,$G840)&gt;=1),COUNTIF($G$2:G840,$G840),"")</f>
        <v/>
      </c>
      <c r="E840" s="65" t="str">
        <f t="shared" si="65"/>
        <v>002381.SZ</v>
      </c>
      <c r="F840" s="65" t="str">
        <f t="shared" si="66"/>
        <v>双箭股份</v>
      </c>
      <c r="G840" s="34" t="str">
        <f>IF(E840="","",IF(行业估值!$C$5="申万行业",[1]!EM_S_INFO_INDUSTRY_SW2014(E840,"1"),IF(行业估值!$C$5="证监会行业",[1]!EM_S_INFO_INDUSTRY_CSRC1(E840,"1"),[1]!EM_S_INFO_INDUSTRY_EM2016(E840,"1"))))</f>
        <v>基础化工</v>
      </c>
      <c r="H840" s="34" t="str">
        <f>IF(E840="","",IF($H$1="上证50",[1]!EM_S_INFO_COMPINDEX(E840,"000016"),"")&amp;IF($H$1="上证180",[1]!EM_S_INFO_COMPINDEX(E840,"000010"),"")&amp;IF($H$1="沪深300",[1]!EM_S_INFO_COMPINDEX(E840,"000300"),"")&amp;IF(AND($H$1="上证A股",RIGHT(E840,2)="SH"),"是","")&amp;IF(AND($H$1="深证A股",RIGHT(E840,2)="SZ"),"是","")&amp;IF(AND($H$1="创业板",LEFT(E840,1)-3=0),"是","")&amp;IF(AND($H$1="全部A股",E840&lt;&gt;0),"是","")&amp;IF(AND($H$1="中小板",LEFT(E840,3)="002"),"是",""))</f>
        <v>是</v>
      </c>
      <c r="I840" s="46">
        <f ca="1">IF(E840="","",IF(OR([1]!EM_S_VAL_MV(E840,deadline)="",[1]!EM_S_VAL_MV(E840,deadline)="--",[1]!EM_S_VAL_MV(E840,deadline)="null"),0,[1]!EM_S_VAL_MV(E840,deadline)/100000000))</f>
        <v>31.691064328000003</v>
      </c>
      <c r="J840" s="46">
        <f ca="1">IF(E840="","",IF(RIGHT(LEFT($J$1,6),3)="TTM",[1]!EM_S_FA_PROFIT_TTM(E840,LEFT(RIGHT($J$1,11),10),1)/100000000,[1]!EM_S_STM07_IS(E840,61,LEFT(RIGHT($J$1,5),4)&amp;"-12-31",1)/100000000))</f>
        <v>2.2026582785</v>
      </c>
      <c r="K840" s="36">
        <f t="shared" ca="1" si="67"/>
        <v>14.387644528129652</v>
      </c>
      <c r="L840" s="46">
        <f ca="1">IF(E840="","",IF(ISERROR(IF(行业估值!$E$7="最新年报",[1]!EM_S_STM07_BS(E840,140,LEFT(RIGHT($L$1,5),4)&amp;"-12-31",1)/100000000,[1]!EM_S_STM07_BS(E840,140,LEFT(RIGHT($L$1,11),10),1)/100000000)),0,IF(行业估值!$E$7="最新年报",[1]!EM_S_STM07_BS(E840,140,LEFT(RIGHT($L$1,5),4)&amp;"-12-31",1)/100000000,[1]!EM_S_STM07_BS(E840,140,LEFT(RIGHT($L$1,11),10),1)/100000000)))</f>
        <v>17.146411691600001</v>
      </c>
      <c r="M840" s="36">
        <f t="shared" ca="1" si="68"/>
        <v>1.8482621844152618</v>
      </c>
      <c r="N840" s="37">
        <f ca="1">IF(E840="","",IF(ISERROR([1]!EM_S_EST_NETPROFIT(E840,行业估值!$E$6,deadline)/100000000),"-",[1]!EM_S_EST_NETPROFIT(E840,行业估值!$E$6,deadline)/100000000))</f>
        <v>2.5193333333333334</v>
      </c>
      <c r="O840" s="36">
        <f t="shared" ca="1" si="69"/>
        <v>12.579146994442976</v>
      </c>
      <c r="T840" s="64" t="s">
        <v>1730</v>
      </c>
      <c r="U840" s="64" t="s">
        <v>1731</v>
      </c>
    </row>
    <row r="841" spans="4:21">
      <c r="D841" s="45" t="str">
        <f>IF(AND(行业估值!$B$39=$G841,COUNTIF($G$2:$G$2552,$G841)&gt;=1),COUNTIF($G$2:G841,$G841),"")</f>
        <v/>
      </c>
      <c r="E841" s="65" t="str">
        <f t="shared" si="65"/>
        <v>002382.SZ</v>
      </c>
      <c r="F841" s="65" t="str">
        <f t="shared" si="66"/>
        <v>蓝帆医疗</v>
      </c>
      <c r="G841" s="34" t="str">
        <f>IF(E841="","",IF(行业估值!$C$5="申万行业",[1]!EM_S_INFO_INDUSTRY_SW2014(E841,"1"),IF(行业估值!$C$5="证监会行业",[1]!EM_S_INFO_INDUSTRY_CSRC1(E841,"1"),[1]!EM_S_INFO_INDUSTRY_EM2016(E841,"1"))))</f>
        <v>医药生物</v>
      </c>
      <c r="H841" s="34" t="str">
        <f>IF(E841="","",IF($H$1="上证50",[1]!EM_S_INFO_COMPINDEX(E841,"000016"),"")&amp;IF($H$1="上证180",[1]!EM_S_INFO_COMPINDEX(E841,"000010"),"")&amp;IF($H$1="沪深300",[1]!EM_S_INFO_COMPINDEX(E841,"000300"),"")&amp;IF(AND($H$1="上证A股",RIGHT(E841,2)="SH"),"是","")&amp;IF(AND($H$1="深证A股",RIGHT(E841,2)="SZ"),"是","")&amp;IF(AND($H$1="创业板",LEFT(E841,1)-3=0),"是","")&amp;IF(AND($H$1="全部A股",E841&lt;&gt;0),"是","")&amp;IF(AND($H$1="中小板",LEFT(E841,3)="002"),"是",""))</f>
        <v>是</v>
      </c>
      <c r="I841" s="46">
        <f ca="1">IF(E841="","",IF(OR([1]!EM_S_VAL_MV(E841,deadline)="",[1]!EM_S_VAL_MV(E841,deadline)="--",[1]!EM_S_VAL_MV(E841,deadline)="null"),0,[1]!EM_S_VAL_MV(E841,deadline)/100000000))</f>
        <v>119.3470484468</v>
      </c>
      <c r="J841" s="46">
        <f ca="1">IF(E841="","",IF(RIGHT(LEFT($J$1,6),3)="TTM",[1]!EM_S_FA_PROFIT_TTM(E841,LEFT(RIGHT($J$1,11),10),1)/100000000,[1]!EM_S_STM07_IS(E841,61,LEFT(RIGHT($J$1,5),4)&amp;"-12-31",1)/100000000))</f>
        <v>4.8487340139999997</v>
      </c>
      <c r="K841" s="36">
        <f t="shared" ca="1" si="67"/>
        <v>24.614063815875056</v>
      </c>
      <c r="L841" s="46">
        <f ca="1">IF(E841="","",IF(ISERROR(IF(行业估值!$E$7="最新年报",[1]!EM_S_STM07_BS(E841,140,LEFT(RIGHT($L$1,5),4)&amp;"-12-31",1)/100000000,[1]!EM_S_STM07_BS(E841,140,LEFT(RIGHT($L$1,11),10),1)/100000000)),0,IF(行业估值!$E$7="最新年报",[1]!EM_S_STM07_BS(E841,140,LEFT(RIGHT($L$1,5),4)&amp;"-12-31",1)/100000000,[1]!EM_S_STM07_BS(E841,140,LEFT(RIGHT($L$1,11),10),1)/100000000)))</f>
        <v>83.648468495299994</v>
      </c>
      <c r="M841" s="36">
        <f t="shared" ca="1" si="68"/>
        <v>1.4267690800998445</v>
      </c>
      <c r="N841" s="37">
        <f ca="1">IF(E841="","",IF(ISERROR([1]!EM_S_EST_NETPROFIT(E841,行业估值!$E$6,deadline)/100000000),"-",[1]!EM_S_EST_NETPROFIT(E841,行业估值!$E$6,deadline)/100000000))</f>
        <v>5.4519000000000002</v>
      </c>
      <c r="O841" s="36">
        <f t="shared" ca="1" si="69"/>
        <v>21.890909306260202</v>
      </c>
      <c r="T841" s="64" t="s">
        <v>1732</v>
      </c>
      <c r="U841" s="64" t="s">
        <v>1733</v>
      </c>
    </row>
    <row r="842" spans="4:21">
      <c r="D842" s="45" t="str">
        <f>IF(AND(行业估值!$B$39=$G842,COUNTIF($G$2:$G$2552,$G842)&gt;=1),COUNTIF($G$2:G842,$G842),"")</f>
        <v/>
      </c>
      <c r="E842" s="65" t="str">
        <f t="shared" si="65"/>
        <v>002383.SZ</v>
      </c>
      <c r="F842" s="65" t="str">
        <f t="shared" si="66"/>
        <v>合众思壮</v>
      </c>
      <c r="G842" s="34" t="str">
        <f>IF(E842="","",IF(行业估值!$C$5="申万行业",[1]!EM_S_INFO_INDUSTRY_SW2014(E842,"1"),IF(行业估值!$C$5="证监会行业",[1]!EM_S_INFO_INDUSTRY_CSRC1(E842,"1"),[1]!EM_S_INFO_INDUSTRY_EM2016(E842,"1"))))</f>
        <v>信息技术</v>
      </c>
      <c r="H842" s="34" t="str">
        <f>IF(E842="","",IF($H$1="上证50",[1]!EM_S_INFO_COMPINDEX(E842,"000016"),"")&amp;IF($H$1="上证180",[1]!EM_S_INFO_COMPINDEX(E842,"000010"),"")&amp;IF($H$1="沪深300",[1]!EM_S_INFO_COMPINDEX(E842,"000300"),"")&amp;IF(AND($H$1="上证A股",RIGHT(E842,2)="SH"),"是","")&amp;IF(AND($H$1="深证A股",RIGHT(E842,2)="SZ"),"是","")&amp;IF(AND($H$1="创业板",LEFT(E842,1)-3=0),"是","")&amp;IF(AND($H$1="全部A股",E842&lt;&gt;0),"是","")&amp;IF(AND($H$1="中小板",LEFT(E842,3)="002"),"是",""))</f>
        <v>是</v>
      </c>
      <c r="I842" s="46">
        <f ca="1">IF(E842="","",IF(OR([1]!EM_S_VAL_MV(E842,deadline)="",[1]!EM_S_VAL_MV(E842,deadline)="--",[1]!EM_S_VAL_MV(E842,deadline)="null"),0,[1]!EM_S_VAL_MV(E842,deadline)/100000000))</f>
        <v>69.150679475200008</v>
      </c>
      <c r="J842" s="46">
        <f ca="1">IF(E842="","",IF(RIGHT(LEFT($J$1,6),3)="TTM",[1]!EM_S_FA_PROFIT_TTM(E842,LEFT(RIGHT($J$1,11),10),1)/100000000,[1]!EM_S_STM07_IS(E842,61,LEFT(RIGHT($J$1,5),4)&amp;"-12-31",1)/100000000))</f>
        <v>-1.2179487090000001</v>
      </c>
      <c r="K842" s="36">
        <f t="shared" ca="1" si="67"/>
        <v>-56.776347775742011</v>
      </c>
      <c r="L842" s="46">
        <f ca="1">IF(E842="","",IF(ISERROR(IF(行业估值!$E$7="最新年报",[1]!EM_S_STM07_BS(E842,140,LEFT(RIGHT($L$1,5),4)&amp;"-12-31",1)/100000000,[1]!EM_S_STM07_BS(E842,140,LEFT(RIGHT($L$1,11),10),1)/100000000)),0,IF(行业估值!$E$7="最新年报",[1]!EM_S_STM07_BS(E842,140,LEFT(RIGHT($L$1,5),4)&amp;"-12-31",1)/100000000,[1]!EM_S_STM07_BS(E842,140,LEFT(RIGHT($L$1,11),10),1)/100000000)))</f>
        <v>38.381465263700001</v>
      </c>
      <c r="M842" s="36">
        <f t="shared" ca="1" si="68"/>
        <v>1.8016685658064382</v>
      </c>
      <c r="N842" s="37" t="str">
        <f ca="1">IF(E842="","",IF(ISERROR([1]!EM_S_EST_NETPROFIT(E842,行业估值!$E$6,deadline)/100000000),"-",[1]!EM_S_EST_NETPROFIT(E842,行业估值!$E$6,deadline)/100000000))</f>
        <v>-</v>
      </c>
      <c r="O842" s="36" t="str">
        <f t="shared" ca="1" si="69"/>
        <v>-</v>
      </c>
      <c r="T842" s="64" t="s">
        <v>1734</v>
      </c>
      <c r="U842" s="64" t="s">
        <v>1735</v>
      </c>
    </row>
    <row r="843" spans="4:21">
      <c r="D843" s="45" t="str">
        <f>IF(AND(行业估值!$B$39=$G843,COUNTIF($G$2:$G$2552,$G843)&gt;=1),COUNTIF($G$2:G843,$G843),"")</f>
        <v/>
      </c>
      <c r="E843" s="65" t="str">
        <f t="shared" si="65"/>
        <v>002384.SZ</v>
      </c>
      <c r="F843" s="65" t="str">
        <f t="shared" si="66"/>
        <v>东山精密</v>
      </c>
      <c r="G843" s="34" t="str">
        <f>IF(E843="","",IF(行业估值!$C$5="申万行业",[1]!EM_S_INFO_INDUSTRY_SW2014(E843,"1"),IF(行业估值!$C$5="证监会行业",[1]!EM_S_INFO_INDUSTRY_CSRC1(E843,"1"),[1]!EM_S_INFO_INDUSTRY_EM2016(E843,"1"))))</f>
        <v>信息技术</v>
      </c>
      <c r="H843" s="34" t="str">
        <f>IF(E843="","",IF($H$1="上证50",[1]!EM_S_INFO_COMPINDEX(E843,"000016"),"")&amp;IF($H$1="上证180",[1]!EM_S_INFO_COMPINDEX(E843,"000010"),"")&amp;IF($H$1="沪深300",[1]!EM_S_INFO_COMPINDEX(E843,"000300"),"")&amp;IF(AND($H$1="上证A股",RIGHT(E843,2)="SH"),"是","")&amp;IF(AND($H$1="深证A股",RIGHT(E843,2)="SZ"),"是","")&amp;IF(AND($H$1="创业板",LEFT(E843,1)-3=0),"是","")&amp;IF(AND($H$1="全部A股",E843&lt;&gt;0),"是","")&amp;IF(AND($H$1="中小板",LEFT(E843,3)="002"),"是",""))</f>
        <v>是</v>
      </c>
      <c r="I843" s="46">
        <f ca="1">IF(E843="","",IF(OR([1]!EM_S_VAL_MV(E843,deadline)="",[1]!EM_S_VAL_MV(E843,deadline)="--",[1]!EM_S_VAL_MV(E843,deadline)="null"),0,[1]!EM_S_VAL_MV(E843,deadline)/100000000))</f>
        <v>304.44548439150003</v>
      </c>
      <c r="J843" s="46">
        <f ca="1">IF(E843="","",IF(RIGHT(LEFT($J$1,6),3)="TTM",[1]!EM_S_FA_PROFIT_TTM(E843,LEFT(RIGHT($J$1,11),10),1)/100000000,[1]!EM_S_STM07_IS(E843,61,LEFT(RIGHT($J$1,5),4)&amp;"-12-31",1)/100000000))</f>
        <v>10.2007226512</v>
      </c>
      <c r="K843" s="36">
        <f t="shared" ca="1" si="67"/>
        <v>29.845482011579392</v>
      </c>
      <c r="L843" s="46">
        <f ca="1">IF(E843="","",IF(ISERROR(IF(行业估值!$E$7="最新年报",[1]!EM_S_STM07_BS(E843,140,LEFT(RIGHT($L$1,5),4)&amp;"-12-31",1)/100000000,[1]!EM_S_STM07_BS(E843,140,LEFT(RIGHT($L$1,11),10),1)/100000000)),0,IF(行业估值!$E$7="最新年报",[1]!EM_S_STM07_BS(E843,140,LEFT(RIGHT($L$1,5),4)&amp;"-12-31",1)/100000000,[1]!EM_S_STM07_BS(E843,140,LEFT(RIGHT($L$1,11),10),1)/100000000)))</f>
        <v>91.137698632400003</v>
      </c>
      <c r="M843" s="36">
        <f t="shared" ca="1" si="68"/>
        <v>3.3405000231514275</v>
      </c>
      <c r="N843" s="37">
        <f ca="1">IF(E843="","",IF(ISERROR([1]!EM_S_EST_NETPROFIT(E843,行业估值!$E$6,deadline)/100000000),"-",[1]!EM_S_EST_NETPROFIT(E843,行业估值!$E$6,deadline)/100000000))</f>
        <v>12.237740000000001</v>
      </c>
      <c r="O843" s="36">
        <f t="shared" ca="1" si="69"/>
        <v>24.877590502127028</v>
      </c>
      <c r="T843" s="64" t="s">
        <v>1736</v>
      </c>
      <c r="U843" s="64" t="s">
        <v>1737</v>
      </c>
    </row>
    <row r="844" spans="4:21">
      <c r="D844" s="45" t="str">
        <f>IF(AND(行业估值!$B$39=$G844,COUNTIF($G$2:$G$2552,$G844)&gt;=1),COUNTIF($G$2:G844,$G844),"")</f>
        <v/>
      </c>
      <c r="E844" s="65" t="str">
        <f t="shared" si="65"/>
        <v>002385.SZ</v>
      </c>
      <c r="F844" s="65" t="str">
        <f t="shared" si="66"/>
        <v>大北农</v>
      </c>
      <c r="G844" s="34" t="str">
        <f>IF(E844="","",IF(行业估值!$C$5="申万行业",[1]!EM_S_INFO_INDUSTRY_SW2014(E844,"1"),IF(行业估值!$C$5="证监会行业",[1]!EM_S_INFO_INDUSTRY_CSRC1(E844,"1"),[1]!EM_S_INFO_INDUSTRY_EM2016(E844,"1"))))</f>
        <v>农林牧渔</v>
      </c>
      <c r="H844" s="34" t="str">
        <f>IF(E844="","",IF($H$1="上证50",[1]!EM_S_INFO_COMPINDEX(E844,"000016"),"")&amp;IF($H$1="上证180",[1]!EM_S_INFO_COMPINDEX(E844,"000010"),"")&amp;IF($H$1="沪深300",[1]!EM_S_INFO_COMPINDEX(E844,"000300"),"")&amp;IF(AND($H$1="上证A股",RIGHT(E844,2)="SH"),"是","")&amp;IF(AND($H$1="深证A股",RIGHT(E844,2)="SZ"),"是","")&amp;IF(AND($H$1="创业板",LEFT(E844,1)-3=0),"是","")&amp;IF(AND($H$1="全部A股",E844&lt;&gt;0),"是","")&amp;IF(AND($H$1="中小板",LEFT(E844,3)="002"),"是",""))</f>
        <v>是</v>
      </c>
      <c r="I844" s="46">
        <f ca="1">IF(E844="","",IF(OR([1]!EM_S_VAL_MV(E844,deadline)="",[1]!EM_S_VAL_MV(E844,deadline)="--",[1]!EM_S_VAL_MV(E844,deadline)="null"),0,[1]!EM_S_VAL_MV(E844,deadline)/100000000))</f>
        <v>183.297334968</v>
      </c>
      <c r="J844" s="46">
        <f ca="1">IF(E844="","",IF(RIGHT(LEFT($J$1,6),3)="TTM",[1]!EM_S_FA_PROFIT_TTM(E844,LEFT(RIGHT($J$1,11),10),1)/100000000,[1]!EM_S_STM07_IS(E844,61,LEFT(RIGHT($J$1,5),4)&amp;"-12-31",1)/100000000))</f>
        <v>3.8963380320999996</v>
      </c>
      <c r="K844" s="36">
        <f t="shared" ca="1" si="67"/>
        <v>47.04348890109226</v>
      </c>
      <c r="L844" s="46">
        <f ca="1">IF(E844="","",IF(ISERROR(IF(行业估值!$E$7="最新年报",[1]!EM_S_STM07_BS(E844,140,LEFT(RIGHT($L$1,5),4)&amp;"-12-31",1)/100000000,[1]!EM_S_STM07_BS(E844,140,LEFT(RIGHT($L$1,11),10),1)/100000000)),0,IF(行业估值!$E$7="最新年报",[1]!EM_S_STM07_BS(E844,140,LEFT(RIGHT($L$1,5),4)&amp;"-12-31",1)/100000000,[1]!EM_S_STM07_BS(E844,140,LEFT(RIGHT($L$1,11),10),1)/100000000)))</f>
        <v>100.95777102</v>
      </c>
      <c r="M844" s="36">
        <f t="shared" ca="1" si="68"/>
        <v>1.815584210270335</v>
      </c>
      <c r="N844" s="37">
        <f ca="1">IF(E844="","",IF(ISERROR([1]!EM_S_EST_NETPROFIT(E844,行业估值!$E$6,deadline)/100000000),"-",[1]!EM_S_EST_NETPROFIT(E844,行业估值!$E$6,deadline)/100000000))</f>
        <v>9.452</v>
      </c>
      <c r="O844" s="36">
        <f t="shared" ca="1" si="69"/>
        <v>19.392439162928483</v>
      </c>
      <c r="T844" s="64" t="s">
        <v>1738</v>
      </c>
      <c r="U844" s="64" t="s">
        <v>1739</v>
      </c>
    </row>
    <row r="845" spans="4:21">
      <c r="D845" s="45" t="str">
        <f>IF(AND(行业估值!$B$39=$G845,COUNTIF($G$2:$G$2552,$G845)&gt;=1),COUNTIF($G$2:G845,$G845),"")</f>
        <v/>
      </c>
      <c r="E845" s="65" t="str">
        <f t="shared" si="65"/>
        <v>002386.SZ</v>
      </c>
      <c r="F845" s="65" t="str">
        <f t="shared" si="66"/>
        <v>天原集团</v>
      </c>
      <c r="G845" s="34" t="str">
        <f>IF(E845="","",IF(行业估值!$C$5="申万行业",[1]!EM_S_INFO_INDUSTRY_SW2014(E845,"1"),IF(行业估值!$C$5="证监会行业",[1]!EM_S_INFO_INDUSTRY_CSRC1(E845,"1"),[1]!EM_S_INFO_INDUSTRY_EM2016(E845,"1"))))</f>
        <v>基础化工</v>
      </c>
      <c r="H845" s="34" t="str">
        <f>IF(E845="","",IF($H$1="上证50",[1]!EM_S_INFO_COMPINDEX(E845,"000016"),"")&amp;IF($H$1="上证180",[1]!EM_S_INFO_COMPINDEX(E845,"000010"),"")&amp;IF($H$1="沪深300",[1]!EM_S_INFO_COMPINDEX(E845,"000300"),"")&amp;IF(AND($H$1="上证A股",RIGHT(E845,2)="SH"),"是","")&amp;IF(AND($H$1="深证A股",RIGHT(E845,2)="SZ"),"是","")&amp;IF(AND($H$1="创业板",LEFT(E845,1)-3=0),"是","")&amp;IF(AND($H$1="全部A股",E845&lt;&gt;0),"是","")&amp;IF(AND($H$1="中小板",LEFT(E845,3)="002"),"是",""))</f>
        <v>是</v>
      </c>
      <c r="I845" s="46">
        <f ca="1">IF(E845="","",IF(OR([1]!EM_S_VAL_MV(E845,deadline)="",[1]!EM_S_VAL_MV(E845,deadline)="--",[1]!EM_S_VAL_MV(E845,deadline)="null"),0,[1]!EM_S_VAL_MV(E845,deadline)/100000000))</f>
        <v>42.712878829899999</v>
      </c>
      <c r="J845" s="46">
        <f ca="1">IF(E845="","",IF(RIGHT(LEFT($J$1,6),3)="TTM",[1]!EM_S_FA_PROFIT_TTM(E845,LEFT(RIGHT($J$1,11),10),1)/100000000,[1]!EM_S_STM07_IS(E845,61,LEFT(RIGHT($J$1,5),4)&amp;"-12-31",1)/100000000))</f>
        <v>0.44960357770000003</v>
      </c>
      <c r="K845" s="36">
        <f t="shared" ca="1" si="67"/>
        <v>95.001198719108842</v>
      </c>
      <c r="L845" s="46">
        <f ca="1">IF(E845="","",IF(ISERROR(IF(行业估值!$E$7="最新年报",[1]!EM_S_STM07_BS(E845,140,LEFT(RIGHT($L$1,5),4)&amp;"-12-31",1)/100000000,[1]!EM_S_STM07_BS(E845,140,LEFT(RIGHT($L$1,11),10),1)/100000000)),0,IF(行业估值!$E$7="最新年报",[1]!EM_S_STM07_BS(E845,140,LEFT(RIGHT($L$1,5),4)&amp;"-12-31",1)/100000000,[1]!EM_S_STM07_BS(E845,140,LEFT(RIGHT($L$1,11),10),1)/100000000)))</f>
        <v>49.731166378100006</v>
      </c>
      <c r="M845" s="36">
        <f t="shared" ca="1" si="68"/>
        <v>0.85887546865800768</v>
      </c>
      <c r="N845" s="37" t="str">
        <f ca="1">IF(E845="","",IF(ISERROR([1]!EM_S_EST_NETPROFIT(E845,行业估值!$E$6,deadline)/100000000),"-",[1]!EM_S_EST_NETPROFIT(E845,行业估值!$E$6,deadline)/100000000))</f>
        <v>-</v>
      </c>
      <c r="O845" s="36" t="str">
        <f t="shared" ca="1" si="69"/>
        <v>-</v>
      </c>
      <c r="T845" s="64" t="s">
        <v>1740</v>
      </c>
      <c r="U845" s="64" t="s">
        <v>1741</v>
      </c>
    </row>
    <row r="846" spans="4:21">
      <c r="D846" s="45" t="str">
        <f>IF(AND(行业估值!$B$39=$G846,COUNTIF($G$2:$G$2552,$G846)&gt;=1),COUNTIF($G$2:G846,$G846),"")</f>
        <v/>
      </c>
      <c r="E846" s="65" t="str">
        <f t="shared" si="65"/>
        <v>002387.SZ</v>
      </c>
      <c r="F846" s="65" t="str">
        <f t="shared" si="66"/>
        <v>维信诺</v>
      </c>
      <c r="G846" s="34" t="str">
        <f>IF(E846="","",IF(行业估值!$C$5="申万行业",[1]!EM_S_INFO_INDUSTRY_SW2014(E846,"1"),IF(行业估值!$C$5="证监会行业",[1]!EM_S_INFO_INDUSTRY_CSRC1(E846,"1"),[1]!EM_S_INFO_INDUSTRY_EM2016(E846,"1"))))</f>
        <v>电子设备</v>
      </c>
      <c r="H846" s="34" t="str">
        <f>IF(E846="","",IF($H$1="上证50",[1]!EM_S_INFO_COMPINDEX(E846,"000016"),"")&amp;IF($H$1="上证180",[1]!EM_S_INFO_COMPINDEX(E846,"000010"),"")&amp;IF($H$1="沪深300",[1]!EM_S_INFO_COMPINDEX(E846,"000300"),"")&amp;IF(AND($H$1="上证A股",RIGHT(E846,2)="SH"),"是","")&amp;IF(AND($H$1="深证A股",RIGHT(E846,2)="SZ"),"是","")&amp;IF(AND($H$1="创业板",LEFT(E846,1)-3=0),"是","")&amp;IF(AND($H$1="全部A股",E846&lt;&gt;0),"是","")&amp;IF(AND($H$1="中小板",LEFT(E846,3)="002"),"是",""))</f>
        <v>是</v>
      </c>
      <c r="I846" s="46">
        <f ca="1">IF(E846="","",IF(OR([1]!EM_S_VAL_MV(E846,deadline)="",[1]!EM_S_VAL_MV(E846,deadline)="--",[1]!EM_S_VAL_MV(E846,deadline)="null"),0,[1]!EM_S_VAL_MV(E846,deadline)/100000000))</f>
        <v>217.73195692319999</v>
      </c>
      <c r="J846" s="46">
        <f ca="1">IF(E846="","",IF(RIGHT(LEFT($J$1,6),3)="TTM",[1]!EM_S_FA_PROFIT_TTM(E846,LEFT(RIGHT($J$1,11),10),1)/100000000,[1]!EM_S_STM07_IS(E846,61,LEFT(RIGHT($J$1,5),4)&amp;"-12-31",1)/100000000))</f>
        <v>1.6865929965000002</v>
      </c>
      <c r="K846" s="36">
        <f t="shared" ca="1" si="67"/>
        <v>129.09573167624615</v>
      </c>
      <c r="L846" s="46">
        <f ca="1">IF(E846="","",IF(ISERROR(IF(行业估值!$E$7="最新年报",[1]!EM_S_STM07_BS(E846,140,LEFT(RIGHT($L$1,5),4)&amp;"-12-31",1)/100000000,[1]!EM_S_STM07_BS(E846,140,LEFT(RIGHT($L$1,11),10),1)/100000000)),0,IF(行业估值!$E$7="最新年报",[1]!EM_S_STM07_BS(E846,140,LEFT(RIGHT($L$1,5),4)&amp;"-12-31",1)/100000000,[1]!EM_S_STM07_BS(E846,140,LEFT(RIGHT($L$1,11),10),1)/100000000)))</f>
        <v>148.48156041659999</v>
      </c>
      <c r="M846" s="36">
        <f t="shared" ca="1" si="68"/>
        <v>1.4663905491853784</v>
      </c>
      <c r="N846" s="37" t="str">
        <f ca="1">IF(E846="","",IF(ISERROR([1]!EM_S_EST_NETPROFIT(E846,行业估值!$E$6,deadline)/100000000),"-",[1]!EM_S_EST_NETPROFIT(E846,行业估值!$E$6,deadline)/100000000))</f>
        <v>-</v>
      </c>
      <c r="O846" s="36" t="str">
        <f t="shared" ca="1" si="69"/>
        <v>-</v>
      </c>
      <c r="T846" s="64" t="s">
        <v>1742</v>
      </c>
      <c r="U846" s="64" t="s">
        <v>1743</v>
      </c>
    </row>
    <row r="847" spans="4:21">
      <c r="D847" s="45" t="str">
        <f>IF(AND(行业估值!$B$39=$G847,COUNTIF($G$2:$G$2552,$G847)&gt;=1),COUNTIF($G$2:G847,$G847),"")</f>
        <v/>
      </c>
      <c r="E847" s="65" t="str">
        <f t="shared" si="65"/>
        <v>002388.SZ</v>
      </c>
      <c r="F847" s="65" t="str">
        <f t="shared" si="66"/>
        <v>新亚制程</v>
      </c>
      <c r="G847" s="34" t="str">
        <f>IF(E847="","",IF(行业估值!$C$5="申万行业",[1]!EM_S_INFO_INDUSTRY_SW2014(E847,"1"),IF(行业估值!$C$5="证监会行业",[1]!EM_S_INFO_INDUSTRY_CSRC1(E847,"1"),[1]!EM_S_INFO_INDUSTRY_EM2016(E847,"1"))))</f>
        <v>电子设备</v>
      </c>
      <c r="H847" s="34" t="str">
        <f>IF(E847="","",IF($H$1="上证50",[1]!EM_S_INFO_COMPINDEX(E847,"000016"),"")&amp;IF($H$1="上证180",[1]!EM_S_INFO_COMPINDEX(E847,"000010"),"")&amp;IF($H$1="沪深300",[1]!EM_S_INFO_COMPINDEX(E847,"000300"),"")&amp;IF(AND($H$1="上证A股",RIGHT(E847,2)="SH"),"是","")&amp;IF(AND($H$1="深证A股",RIGHT(E847,2)="SZ"),"是","")&amp;IF(AND($H$1="创业板",LEFT(E847,1)-3=0),"是","")&amp;IF(AND($H$1="全部A股",E847&lt;&gt;0),"是","")&amp;IF(AND($H$1="中小板",LEFT(E847,3)="002"),"是",""))</f>
        <v>是</v>
      </c>
      <c r="I847" s="46">
        <f ca="1">IF(E847="","",IF(OR([1]!EM_S_VAL_MV(E847,deadline)="",[1]!EM_S_VAL_MV(E847,deadline)="--",[1]!EM_S_VAL_MV(E847,deadline)="null"),0,[1]!EM_S_VAL_MV(E847,deadline)/100000000))</f>
        <v>33.349348919999997</v>
      </c>
      <c r="J847" s="46">
        <f ca="1">IF(E847="","",IF(RIGHT(LEFT($J$1,6),3)="TTM",[1]!EM_S_FA_PROFIT_TTM(E847,LEFT(RIGHT($J$1,11),10),1)/100000000,[1]!EM_S_STM07_IS(E847,61,LEFT(RIGHT($J$1,5),4)&amp;"-12-31",1)/100000000))</f>
        <v>0.30935555129999998</v>
      </c>
      <c r="K847" s="36">
        <f t="shared" ca="1" si="67"/>
        <v>107.80265225516902</v>
      </c>
      <c r="L847" s="46">
        <f ca="1">IF(E847="","",IF(ISERROR(IF(行业估值!$E$7="最新年报",[1]!EM_S_STM07_BS(E847,140,LEFT(RIGHT($L$1,5),4)&amp;"-12-31",1)/100000000,[1]!EM_S_STM07_BS(E847,140,LEFT(RIGHT($L$1,11),10),1)/100000000)),0,IF(行业估值!$E$7="最新年报",[1]!EM_S_STM07_BS(E847,140,LEFT(RIGHT($L$1,5),4)&amp;"-12-31",1)/100000000,[1]!EM_S_STM07_BS(E847,140,LEFT(RIGHT($L$1,11),10),1)/100000000)))</f>
        <v>11.707286053699999</v>
      </c>
      <c r="M847" s="36">
        <f t="shared" ca="1" si="68"/>
        <v>2.8485977678370804</v>
      </c>
      <c r="N847" s="37" t="str">
        <f ca="1">IF(E847="","",IF(ISERROR([1]!EM_S_EST_NETPROFIT(E847,行业估值!$E$6,deadline)/100000000),"-",[1]!EM_S_EST_NETPROFIT(E847,行业估值!$E$6,deadline)/100000000))</f>
        <v>-</v>
      </c>
      <c r="O847" s="36" t="str">
        <f t="shared" ca="1" si="69"/>
        <v>-</v>
      </c>
      <c r="T847" s="64" t="s">
        <v>1744</v>
      </c>
      <c r="U847" s="64" t="s">
        <v>1745</v>
      </c>
    </row>
    <row r="848" spans="4:21">
      <c r="D848" s="45" t="str">
        <f>IF(AND(行业估值!$B$39=$G848,COUNTIF($G$2:$G$2552,$G848)&gt;=1),COUNTIF($G$2:G848,$G848),"")</f>
        <v/>
      </c>
      <c r="E848" s="65" t="str">
        <f t="shared" si="65"/>
        <v>002389.SZ</v>
      </c>
      <c r="F848" s="65" t="str">
        <f t="shared" si="66"/>
        <v>航天彩虹</v>
      </c>
      <c r="G848" s="34" t="str">
        <f>IF(E848="","",IF(行业估值!$C$5="申万行业",[1]!EM_S_INFO_INDUSTRY_SW2014(E848,"1"),IF(行业估值!$C$5="证监会行业",[1]!EM_S_INFO_INDUSTRY_CSRC1(E848,"1"),[1]!EM_S_INFO_INDUSTRY_EM2016(E848,"1"))))</f>
        <v>电子设备</v>
      </c>
      <c r="H848" s="34" t="str">
        <f>IF(E848="","",IF($H$1="上证50",[1]!EM_S_INFO_COMPINDEX(E848,"000016"),"")&amp;IF($H$1="上证180",[1]!EM_S_INFO_COMPINDEX(E848,"000010"),"")&amp;IF($H$1="沪深300",[1]!EM_S_INFO_COMPINDEX(E848,"000300"),"")&amp;IF(AND($H$1="上证A股",RIGHT(E848,2)="SH"),"是","")&amp;IF(AND($H$1="深证A股",RIGHT(E848,2)="SZ"),"是","")&amp;IF(AND($H$1="创业板",LEFT(E848,1)-3=0),"是","")&amp;IF(AND($H$1="全部A股",E848&lt;&gt;0),"是","")&amp;IF(AND($H$1="中小板",LEFT(E848,3)="002"),"是",""))</f>
        <v>是</v>
      </c>
      <c r="I848" s="46">
        <f ca="1">IF(E848="","",IF(OR([1]!EM_S_VAL_MV(E848,deadline)="",[1]!EM_S_VAL_MV(E848,deadline)="--",[1]!EM_S_VAL_MV(E848,deadline)="null"),0,[1]!EM_S_VAL_MV(E848,deadline)/100000000))</f>
        <v>97.349850286500001</v>
      </c>
      <c r="J848" s="46">
        <f ca="1">IF(E848="","",IF(RIGHT(LEFT($J$1,6),3)="TTM",[1]!EM_S_FA_PROFIT_TTM(E848,LEFT(RIGHT($J$1,11),10),1)/100000000,[1]!EM_S_STM07_IS(E848,61,LEFT(RIGHT($J$1,5),4)&amp;"-12-31",1)/100000000))</f>
        <v>2.7085265863000001</v>
      </c>
      <c r="K848" s="36">
        <f t="shared" ca="1" si="67"/>
        <v>35.941995466799305</v>
      </c>
      <c r="L848" s="46">
        <f ca="1">IF(E848="","",IF(ISERROR(IF(行业估值!$E$7="最新年报",[1]!EM_S_STM07_BS(E848,140,LEFT(RIGHT($L$1,5),4)&amp;"-12-31",1)/100000000,[1]!EM_S_STM07_BS(E848,140,LEFT(RIGHT($L$1,11),10),1)/100000000)),0,IF(行业估值!$E$7="最新年报",[1]!EM_S_STM07_BS(E848,140,LEFT(RIGHT($L$1,5),4)&amp;"-12-31",1)/100000000,[1]!EM_S_STM07_BS(E848,140,LEFT(RIGHT($L$1,11),10),1)/100000000)))</f>
        <v>62.824349473999995</v>
      </c>
      <c r="M848" s="36">
        <f t="shared" ca="1" si="68"/>
        <v>1.5495560415916199</v>
      </c>
      <c r="N848" s="37">
        <f ca="1">IF(E848="","",IF(ISERROR([1]!EM_S_EST_NETPROFIT(E848,行业估值!$E$6,deadline)/100000000),"-",[1]!EM_S_EST_NETPROFIT(E848,行业估值!$E$6,deadline)/100000000))</f>
        <v>3.3894333333333333</v>
      </c>
      <c r="O848" s="36">
        <f t="shared" ca="1" si="69"/>
        <v>28.721571045258305</v>
      </c>
      <c r="T848" s="64" t="s">
        <v>1746</v>
      </c>
      <c r="U848" s="64" t="s">
        <v>1747</v>
      </c>
    </row>
    <row r="849" spans="4:21">
      <c r="D849" s="45" t="str">
        <f>IF(AND(行业估值!$B$39=$G849,COUNTIF($G$2:$G$2552,$G849)&gt;=1),COUNTIF($G$2:G849,$G849),"")</f>
        <v/>
      </c>
      <c r="E849" s="65" t="str">
        <f t="shared" si="65"/>
        <v>002390.SZ</v>
      </c>
      <c r="F849" s="65" t="str">
        <f t="shared" si="66"/>
        <v>信邦制药</v>
      </c>
      <c r="G849" s="34" t="str">
        <f>IF(E849="","",IF(行业估值!$C$5="申万行业",[1]!EM_S_INFO_INDUSTRY_SW2014(E849,"1"),IF(行业估值!$C$5="证监会行业",[1]!EM_S_INFO_INDUSTRY_CSRC1(E849,"1"),[1]!EM_S_INFO_INDUSTRY_EM2016(E849,"1"))))</f>
        <v>医药生物</v>
      </c>
      <c r="H849" s="34" t="str">
        <f>IF(E849="","",IF($H$1="上证50",[1]!EM_S_INFO_COMPINDEX(E849,"000016"),"")&amp;IF($H$1="上证180",[1]!EM_S_INFO_COMPINDEX(E849,"000010"),"")&amp;IF($H$1="沪深300",[1]!EM_S_INFO_COMPINDEX(E849,"000300"),"")&amp;IF(AND($H$1="上证A股",RIGHT(E849,2)="SH"),"是","")&amp;IF(AND($H$1="深证A股",RIGHT(E849,2)="SZ"),"是","")&amp;IF(AND($H$1="创业板",LEFT(E849,1)-3=0),"是","")&amp;IF(AND($H$1="全部A股",E849&lt;&gt;0),"是","")&amp;IF(AND($H$1="中小板",LEFT(E849,3)="002"),"是",""))</f>
        <v>是</v>
      </c>
      <c r="I849" s="46">
        <f ca="1">IF(E849="","",IF(OR([1]!EM_S_VAL_MV(E849,deadline)="",[1]!EM_S_VAL_MV(E849,deadline)="--",[1]!EM_S_VAL_MV(E849,deadline)="null"),0,[1]!EM_S_VAL_MV(E849,deadline)/100000000))</f>
        <v>90.530513577299999</v>
      </c>
      <c r="J849" s="46">
        <f ca="1">IF(E849="","",IF(RIGHT(LEFT($J$1,6),3)="TTM",[1]!EM_S_FA_PROFIT_TTM(E849,LEFT(RIGHT($J$1,11),10),1)/100000000,[1]!EM_S_STM07_IS(E849,61,LEFT(RIGHT($J$1,5),4)&amp;"-12-31",1)/100000000))</f>
        <v>-13.501266683099999</v>
      </c>
      <c r="K849" s="36">
        <f t="shared" ca="1" si="67"/>
        <v>-6.7053348180004591</v>
      </c>
      <c r="L849" s="46">
        <f ca="1">IF(E849="","",IF(ISERROR(IF(行业估值!$E$7="最新年报",[1]!EM_S_STM07_BS(E849,140,LEFT(RIGHT($L$1,5),4)&amp;"-12-31",1)/100000000,[1]!EM_S_STM07_BS(E849,140,LEFT(RIGHT($L$1,11),10),1)/100000000)),0,IF(行业估值!$E$7="最新年报",[1]!EM_S_STM07_BS(E849,140,LEFT(RIGHT($L$1,5),4)&amp;"-12-31",1)/100000000,[1]!EM_S_STM07_BS(E849,140,LEFT(RIGHT($L$1,11),10),1)/100000000)))</f>
        <v>48.812115937899996</v>
      </c>
      <c r="M849" s="36">
        <f t="shared" ca="1" si="68"/>
        <v>1.8546730015243593</v>
      </c>
      <c r="N849" s="37">
        <f ca="1">IF(E849="","",IF(ISERROR([1]!EM_S_EST_NETPROFIT(E849,行业估值!$E$6,deadline)/100000000),"-",[1]!EM_S_EST_NETPROFIT(E849,行业估值!$E$6,deadline)/100000000))</f>
        <v>2.6187</v>
      </c>
      <c r="O849" s="36">
        <f t="shared" ca="1" si="69"/>
        <v>34.570784579104135</v>
      </c>
      <c r="T849" s="64" t="s">
        <v>1748</v>
      </c>
      <c r="U849" s="64" t="s">
        <v>1749</v>
      </c>
    </row>
    <row r="850" spans="4:21">
      <c r="D850" s="45" t="str">
        <f>IF(AND(行业估值!$B$39=$G850,COUNTIF($G$2:$G$2552,$G850)&gt;=1),COUNTIF($G$2:G850,$G850),"")</f>
        <v/>
      </c>
      <c r="E850" s="65" t="str">
        <f t="shared" si="65"/>
        <v>002391.SZ</v>
      </c>
      <c r="F850" s="65" t="str">
        <f t="shared" si="66"/>
        <v>长青股份</v>
      </c>
      <c r="G850" s="34" t="str">
        <f>IF(E850="","",IF(行业估值!$C$5="申万行业",[1]!EM_S_INFO_INDUSTRY_SW2014(E850,"1"),IF(行业估值!$C$5="证监会行业",[1]!EM_S_INFO_INDUSTRY_CSRC1(E850,"1"),[1]!EM_S_INFO_INDUSTRY_EM2016(E850,"1"))))</f>
        <v>基础化工</v>
      </c>
      <c r="H850" s="34" t="str">
        <f>IF(E850="","",IF($H$1="上证50",[1]!EM_S_INFO_COMPINDEX(E850,"000016"),"")&amp;IF($H$1="上证180",[1]!EM_S_INFO_COMPINDEX(E850,"000010"),"")&amp;IF($H$1="沪深300",[1]!EM_S_INFO_COMPINDEX(E850,"000300"),"")&amp;IF(AND($H$1="上证A股",RIGHT(E850,2)="SH"),"是","")&amp;IF(AND($H$1="深证A股",RIGHT(E850,2)="SZ"),"是","")&amp;IF(AND($H$1="创业板",LEFT(E850,1)-3=0),"是","")&amp;IF(AND($H$1="全部A股",E850&lt;&gt;0),"是","")&amp;IF(AND($H$1="中小板",LEFT(E850,3)="002"),"是",""))</f>
        <v>是</v>
      </c>
      <c r="I850" s="46">
        <f ca="1">IF(E850="","",IF(OR([1]!EM_S_VAL_MV(E850,deadline)="",[1]!EM_S_VAL_MV(E850,deadline)="--",[1]!EM_S_VAL_MV(E850,deadline)="null"),0,[1]!EM_S_VAL_MV(E850,deadline)/100000000))</f>
        <v>42.062046156000001</v>
      </c>
      <c r="J850" s="46">
        <f ca="1">IF(E850="","",IF(RIGHT(LEFT($J$1,6),3)="TTM",[1]!EM_S_FA_PROFIT_TTM(E850,LEFT(RIGHT($J$1,11),10),1)/100000000,[1]!EM_S_STM07_IS(E850,61,LEFT(RIGHT($J$1,5),4)&amp;"-12-31",1)/100000000))</f>
        <v>3.5381656196</v>
      </c>
      <c r="K850" s="36">
        <f t="shared" ca="1" si="67"/>
        <v>11.888094192932449</v>
      </c>
      <c r="L850" s="46">
        <f ca="1">IF(E850="","",IF(ISERROR(IF(行业估值!$E$7="最新年报",[1]!EM_S_STM07_BS(E850,140,LEFT(RIGHT($L$1,5),4)&amp;"-12-31",1)/100000000,[1]!EM_S_STM07_BS(E850,140,LEFT(RIGHT($L$1,11),10),1)/100000000)),0,IF(行业估值!$E$7="最新年报",[1]!EM_S_STM07_BS(E850,140,LEFT(RIGHT($L$1,5),4)&amp;"-12-31",1)/100000000,[1]!EM_S_STM07_BS(E850,140,LEFT(RIGHT($L$1,11),10),1)/100000000)))</f>
        <v>33.389203647899997</v>
      </c>
      <c r="M850" s="36">
        <f t="shared" ca="1" si="68"/>
        <v>1.2597499059743367</v>
      </c>
      <c r="N850" s="37">
        <f ca="1">IF(E850="","",IF(ISERROR([1]!EM_S_EST_NETPROFIT(E850,行业估值!$E$6,deadline)/100000000),"-",[1]!EM_S_EST_NETPROFIT(E850,行业估值!$E$6,deadline)/100000000))</f>
        <v>3.9110299999999998</v>
      </c>
      <c r="O850" s="36">
        <f t="shared" ca="1" si="69"/>
        <v>10.754723475912996</v>
      </c>
      <c r="T850" s="64" t="s">
        <v>1750</v>
      </c>
      <c r="U850" s="64" t="s">
        <v>1751</v>
      </c>
    </row>
    <row r="851" spans="4:21">
      <c r="D851" s="45" t="str">
        <f>IF(AND(行业估值!$B$39=$G851,COUNTIF($G$2:$G$2552,$G851)&gt;=1),COUNTIF($G$2:G851,$G851),"")</f>
        <v/>
      </c>
      <c r="E851" s="65" t="str">
        <f t="shared" si="65"/>
        <v>002392.SZ</v>
      </c>
      <c r="F851" s="65" t="str">
        <f t="shared" si="66"/>
        <v>北京利尔</v>
      </c>
      <c r="G851" s="34" t="str">
        <f>IF(E851="","",IF(行业估值!$C$5="申万行业",[1]!EM_S_INFO_INDUSTRY_SW2014(E851,"1"),IF(行业估值!$C$5="证监会行业",[1]!EM_S_INFO_INDUSTRY_CSRC1(E851,"1"),[1]!EM_S_INFO_INDUSTRY_EM2016(E851,"1"))))</f>
        <v>建材</v>
      </c>
      <c r="H851" s="34" t="str">
        <f>IF(E851="","",IF($H$1="上证50",[1]!EM_S_INFO_COMPINDEX(E851,"000016"),"")&amp;IF($H$1="上证180",[1]!EM_S_INFO_COMPINDEX(E851,"000010"),"")&amp;IF($H$1="沪深300",[1]!EM_S_INFO_COMPINDEX(E851,"000300"),"")&amp;IF(AND($H$1="上证A股",RIGHT(E851,2)="SH"),"是","")&amp;IF(AND($H$1="深证A股",RIGHT(E851,2)="SZ"),"是","")&amp;IF(AND($H$1="创业板",LEFT(E851,1)-3=0),"是","")&amp;IF(AND($H$1="全部A股",E851&lt;&gt;0),"是","")&amp;IF(AND($H$1="中小板",LEFT(E851,3)="002"),"是",""))</f>
        <v>是</v>
      </c>
      <c r="I851" s="46">
        <f ca="1">IF(E851="","",IF(OR([1]!EM_S_VAL_MV(E851,deadline)="",[1]!EM_S_VAL_MV(E851,deadline)="--",[1]!EM_S_VAL_MV(E851,deadline)="null"),0,[1]!EM_S_VAL_MV(E851,deadline)/100000000))</f>
        <v>43.333866539600002</v>
      </c>
      <c r="J851" s="46">
        <f ca="1">IF(E851="","",IF(RIGHT(LEFT($J$1,6),3)="TTM",[1]!EM_S_FA_PROFIT_TTM(E851,LEFT(RIGHT($J$1,11),10),1)/100000000,[1]!EM_S_STM07_IS(E851,61,LEFT(RIGHT($J$1,5),4)&amp;"-12-31",1)/100000000))</f>
        <v>4.0422594182999996</v>
      </c>
      <c r="K851" s="36">
        <f t="shared" ca="1" si="67"/>
        <v>10.720209183858952</v>
      </c>
      <c r="L851" s="46">
        <f ca="1">IF(E851="","",IF(ISERROR(IF(行业估值!$E$7="最新年报",[1]!EM_S_STM07_BS(E851,140,LEFT(RIGHT($L$1,5),4)&amp;"-12-31",1)/100000000,[1]!EM_S_STM07_BS(E851,140,LEFT(RIGHT($L$1,11),10),1)/100000000)),0,IF(行业估值!$E$7="最新年报",[1]!EM_S_STM07_BS(E851,140,LEFT(RIGHT($L$1,5),4)&amp;"-12-31",1)/100000000,[1]!EM_S_STM07_BS(E851,140,LEFT(RIGHT($L$1,11),10),1)/100000000)))</f>
        <v>37.018474039699996</v>
      </c>
      <c r="M851" s="36">
        <f t="shared" ca="1" si="68"/>
        <v>1.1706011029284229</v>
      </c>
      <c r="N851" s="37" t="str">
        <f ca="1">IF(E851="","",IF(ISERROR([1]!EM_S_EST_NETPROFIT(E851,行业估值!$E$6,deadline)/100000000),"-",[1]!EM_S_EST_NETPROFIT(E851,行业估值!$E$6,deadline)/100000000))</f>
        <v>-</v>
      </c>
      <c r="O851" s="36" t="str">
        <f t="shared" ca="1" si="69"/>
        <v>-</v>
      </c>
      <c r="T851" s="64" t="s">
        <v>1752</v>
      </c>
      <c r="U851" s="64" t="s">
        <v>1753</v>
      </c>
    </row>
    <row r="852" spans="4:21">
      <c r="D852" s="45" t="str">
        <f>IF(AND(行业估值!$B$39=$G852,COUNTIF($G$2:$G$2552,$G852)&gt;=1),COUNTIF($G$2:G852,$G852),"")</f>
        <v/>
      </c>
      <c r="E852" s="65" t="str">
        <f t="shared" si="65"/>
        <v>002393.SZ</v>
      </c>
      <c r="F852" s="65" t="str">
        <f t="shared" si="66"/>
        <v>力生制药</v>
      </c>
      <c r="G852" s="34" t="str">
        <f>IF(E852="","",IF(行业估值!$C$5="申万行业",[1]!EM_S_INFO_INDUSTRY_SW2014(E852,"1"),IF(行业估值!$C$5="证监会行业",[1]!EM_S_INFO_INDUSTRY_CSRC1(E852,"1"),[1]!EM_S_INFO_INDUSTRY_EM2016(E852,"1"))))</f>
        <v>医药生物</v>
      </c>
      <c r="H852" s="34" t="str">
        <f>IF(E852="","",IF($H$1="上证50",[1]!EM_S_INFO_COMPINDEX(E852,"000016"),"")&amp;IF($H$1="上证180",[1]!EM_S_INFO_COMPINDEX(E852,"000010"),"")&amp;IF($H$1="沪深300",[1]!EM_S_INFO_COMPINDEX(E852,"000300"),"")&amp;IF(AND($H$1="上证A股",RIGHT(E852,2)="SH"),"是","")&amp;IF(AND($H$1="深证A股",RIGHT(E852,2)="SZ"),"是","")&amp;IF(AND($H$1="创业板",LEFT(E852,1)-3=0),"是","")&amp;IF(AND($H$1="全部A股",E852&lt;&gt;0),"是","")&amp;IF(AND($H$1="中小板",LEFT(E852,3)="002"),"是",""))</f>
        <v>是</v>
      </c>
      <c r="I852" s="46">
        <f ca="1">IF(E852="","",IF(OR([1]!EM_S_VAL_MV(E852,deadline)="",[1]!EM_S_VAL_MV(E852,deadline)="--",[1]!EM_S_VAL_MV(E852,deadline)="null"),0,[1]!EM_S_VAL_MV(E852,deadline)/100000000))</f>
        <v>46.033394481599998</v>
      </c>
      <c r="J852" s="46">
        <f ca="1">IF(E852="","",IF(RIGHT(LEFT($J$1,6),3)="TTM",[1]!EM_S_FA_PROFIT_TTM(E852,LEFT(RIGHT($J$1,11),10),1)/100000000,[1]!EM_S_STM07_IS(E852,61,LEFT(RIGHT($J$1,5),4)&amp;"-12-31",1)/100000000))</f>
        <v>2.1478549131000002</v>
      </c>
      <c r="K852" s="36">
        <f t="shared" ca="1" si="67"/>
        <v>21.432264442461793</v>
      </c>
      <c r="L852" s="46">
        <f ca="1">IF(E852="","",IF(ISERROR(IF(行业估值!$E$7="最新年报",[1]!EM_S_STM07_BS(E852,140,LEFT(RIGHT($L$1,5),4)&amp;"-12-31",1)/100000000,[1]!EM_S_STM07_BS(E852,140,LEFT(RIGHT($L$1,11),10),1)/100000000)),0,IF(行业估值!$E$7="最新年报",[1]!EM_S_STM07_BS(E852,140,LEFT(RIGHT($L$1,5),4)&amp;"-12-31",1)/100000000,[1]!EM_S_STM07_BS(E852,140,LEFT(RIGHT($L$1,11),10),1)/100000000)))</f>
        <v>46.529122151800003</v>
      </c>
      <c r="M852" s="36">
        <f t="shared" ca="1" si="68"/>
        <v>0.98934586239167144</v>
      </c>
      <c r="N852" s="37" t="str">
        <f ca="1">IF(E852="","",IF(ISERROR([1]!EM_S_EST_NETPROFIT(E852,行业估值!$E$6,deadline)/100000000),"-",[1]!EM_S_EST_NETPROFIT(E852,行业估值!$E$6,deadline)/100000000))</f>
        <v>-</v>
      </c>
      <c r="O852" s="36" t="str">
        <f t="shared" ca="1" si="69"/>
        <v>-</v>
      </c>
      <c r="T852" s="64" t="s">
        <v>1754</v>
      </c>
      <c r="U852" s="64" t="s">
        <v>1755</v>
      </c>
    </row>
    <row r="853" spans="4:21">
      <c r="D853" s="45" t="str">
        <f>IF(AND(行业估值!$B$39=$G853,COUNTIF($G$2:$G$2552,$G853)&gt;=1),COUNTIF($G$2:G853,$G853),"")</f>
        <v/>
      </c>
      <c r="E853" s="65" t="str">
        <f t="shared" si="65"/>
        <v>002394.SZ</v>
      </c>
      <c r="F853" s="65" t="str">
        <f t="shared" si="66"/>
        <v>联发股份</v>
      </c>
      <c r="G853" s="34" t="str">
        <f>IF(E853="","",IF(行业估值!$C$5="申万行业",[1]!EM_S_INFO_INDUSTRY_SW2014(E853,"1"),IF(行业估值!$C$5="证监会行业",[1]!EM_S_INFO_INDUSTRY_CSRC1(E853,"1"),[1]!EM_S_INFO_INDUSTRY_EM2016(E853,"1"))))</f>
        <v>纺织服装</v>
      </c>
      <c r="H853" s="34" t="str">
        <f>IF(E853="","",IF($H$1="上证50",[1]!EM_S_INFO_COMPINDEX(E853,"000016"),"")&amp;IF($H$1="上证180",[1]!EM_S_INFO_COMPINDEX(E853,"000010"),"")&amp;IF($H$1="沪深300",[1]!EM_S_INFO_COMPINDEX(E853,"000300"),"")&amp;IF(AND($H$1="上证A股",RIGHT(E853,2)="SH"),"是","")&amp;IF(AND($H$1="深证A股",RIGHT(E853,2)="SZ"),"是","")&amp;IF(AND($H$1="创业板",LEFT(E853,1)-3=0),"是","")&amp;IF(AND($H$1="全部A股",E853&lt;&gt;0),"是","")&amp;IF(AND($H$1="中小板",LEFT(E853,3)="002"),"是",""))</f>
        <v>是</v>
      </c>
      <c r="I853" s="46">
        <f ca="1">IF(E853="","",IF(OR([1]!EM_S_VAL_MV(E853,deadline)="",[1]!EM_S_VAL_MV(E853,deadline)="--",[1]!EM_S_VAL_MV(E853,deadline)="null"),0,[1]!EM_S_VAL_MV(E853,deadline)/100000000))</f>
        <v>30.803291999999999</v>
      </c>
      <c r="J853" s="46">
        <f ca="1">IF(E853="","",IF(RIGHT(LEFT($J$1,6),3)="TTM",[1]!EM_S_FA_PROFIT_TTM(E853,LEFT(RIGHT($J$1,11),10),1)/100000000,[1]!EM_S_STM07_IS(E853,61,LEFT(RIGHT($J$1,5),4)&amp;"-12-31",1)/100000000))</f>
        <v>3.8112125839999997</v>
      </c>
      <c r="K853" s="36">
        <f t="shared" ca="1" si="67"/>
        <v>8.0822812480512116</v>
      </c>
      <c r="L853" s="46">
        <f ca="1">IF(E853="","",IF(ISERROR(IF(行业估值!$E$7="最新年报",[1]!EM_S_STM07_BS(E853,140,LEFT(RIGHT($L$1,5),4)&amp;"-12-31",1)/100000000,[1]!EM_S_STM07_BS(E853,140,LEFT(RIGHT($L$1,11),10),1)/100000000)),0,IF(行业估值!$E$7="最新年报",[1]!EM_S_STM07_BS(E853,140,LEFT(RIGHT($L$1,5),4)&amp;"-12-31",1)/100000000,[1]!EM_S_STM07_BS(E853,140,LEFT(RIGHT($L$1,11),10),1)/100000000)))</f>
        <v>32.645979486000002</v>
      </c>
      <c r="M853" s="36">
        <f t="shared" ca="1" si="68"/>
        <v>0.94355545414741726</v>
      </c>
      <c r="N853" s="37">
        <f ca="1">IF(E853="","",IF(ISERROR([1]!EM_S_EST_NETPROFIT(E853,行业估值!$E$6,deadline)/100000000),"-",[1]!EM_S_EST_NETPROFIT(E853,行业估值!$E$6,deadline)/100000000))</f>
        <v>3.97</v>
      </c>
      <c r="O853" s="36">
        <f t="shared" ca="1" si="69"/>
        <v>7.7590156171284628</v>
      </c>
      <c r="T853" s="64" t="s">
        <v>1756</v>
      </c>
      <c r="U853" s="64" t="s">
        <v>1757</v>
      </c>
    </row>
    <row r="854" spans="4:21">
      <c r="D854" s="45" t="str">
        <f>IF(AND(行业估值!$B$39=$G854,COUNTIF($G$2:$G$2552,$G854)&gt;=1),COUNTIF($G$2:G854,$G854),"")</f>
        <v/>
      </c>
      <c r="E854" s="65" t="str">
        <f t="shared" si="65"/>
        <v>002395.SZ</v>
      </c>
      <c r="F854" s="65" t="str">
        <f t="shared" si="66"/>
        <v>双象股份</v>
      </c>
      <c r="G854" s="34" t="str">
        <f>IF(E854="","",IF(行业估值!$C$5="申万行业",[1]!EM_S_INFO_INDUSTRY_SW2014(E854,"1"),IF(行业估值!$C$5="证监会行业",[1]!EM_S_INFO_INDUSTRY_CSRC1(E854,"1"),[1]!EM_S_INFO_INDUSTRY_EM2016(E854,"1"))))</f>
        <v>基础化工</v>
      </c>
      <c r="H854" s="34" t="str">
        <f>IF(E854="","",IF($H$1="上证50",[1]!EM_S_INFO_COMPINDEX(E854,"000016"),"")&amp;IF($H$1="上证180",[1]!EM_S_INFO_COMPINDEX(E854,"000010"),"")&amp;IF($H$1="沪深300",[1]!EM_S_INFO_COMPINDEX(E854,"000300"),"")&amp;IF(AND($H$1="上证A股",RIGHT(E854,2)="SH"),"是","")&amp;IF(AND($H$1="深证A股",RIGHT(E854,2)="SZ"),"是","")&amp;IF(AND($H$1="创业板",LEFT(E854,1)-3=0),"是","")&amp;IF(AND($H$1="全部A股",E854&lt;&gt;0),"是","")&amp;IF(AND($H$1="中小板",LEFT(E854,3)="002"),"是",""))</f>
        <v>是</v>
      </c>
      <c r="I854" s="46">
        <f ca="1">IF(E854="","",IF(OR([1]!EM_S_VAL_MV(E854,deadline)="",[1]!EM_S_VAL_MV(E854,deadline)="--",[1]!EM_S_VAL_MV(E854,deadline)="null"),0,[1]!EM_S_VAL_MV(E854,deadline)/100000000))</f>
        <v>43.0564848</v>
      </c>
      <c r="J854" s="46">
        <f ca="1">IF(E854="","",IF(RIGHT(LEFT($J$1,6),3)="TTM",[1]!EM_S_FA_PROFIT_TTM(E854,LEFT(RIGHT($J$1,11),10),1)/100000000,[1]!EM_S_STM07_IS(E854,61,LEFT(RIGHT($J$1,5),4)&amp;"-12-31",1)/100000000))</f>
        <v>0.29751779270000001</v>
      </c>
      <c r="K854" s="36">
        <f t="shared" ca="1" si="67"/>
        <v>144.7190247321299</v>
      </c>
      <c r="L854" s="46">
        <f ca="1">IF(E854="","",IF(ISERROR(IF(行业估值!$E$7="最新年报",[1]!EM_S_STM07_BS(E854,140,LEFT(RIGHT($L$1,5),4)&amp;"-12-31",1)/100000000,[1]!EM_S_STM07_BS(E854,140,LEFT(RIGHT($L$1,11),10),1)/100000000)),0,IF(行业估值!$E$7="最新年报",[1]!EM_S_STM07_BS(E854,140,LEFT(RIGHT($L$1,5),4)&amp;"-12-31",1)/100000000,[1]!EM_S_STM07_BS(E854,140,LEFT(RIGHT($L$1,11),10),1)/100000000)))</f>
        <v>8.4628558019</v>
      </c>
      <c r="M854" s="36">
        <f t="shared" ca="1" si="68"/>
        <v>5.0877015759069613</v>
      </c>
      <c r="N854" s="37" t="str">
        <f ca="1">IF(E854="","",IF(ISERROR([1]!EM_S_EST_NETPROFIT(E854,行业估值!$E$6,deadline)/100000000),"-",[1]!EM_S_EST_NETPROFIT(E854,行业估值!$E$6,deadline)/100000000))</f>
        <v>-</v>
      </c>
      <c r="O854" s="36" t="str">
        <f t="shared" ca="1" si="69"/>
        <v>-</v>
      </c>
      <c r="T854" s="64" t="s">
        <v>1758</v>
      </c>
      <c r="U854" s="64" t="s">
        <v>1759</v>
      </c>
    </row>
    <row r="855" spans="4:21">
      <c r="D855" s="45" t="str">
        <f>IF(AND(行业估值!$B$39=$G855,COUNTIF($G$2:$G$2552,$G855)&gt;=1),COUNTIF($G$2:G855,$G855),"")</f>
        <v/>
      </c>
      <c r="E855" s="65" t="str">
        <f t="shared" si="65"/>
        <v>002396.SZ</v>
      </c>
      <c r="F855" s="65" t="str">
        <f t="shared" si="66"/>
        <v>星网锐捷</v>
      </c>
      <c r="G855" s="34" t="str">
        <f>IF(E855="","",IF(行业估值!$C$5="申万行业",[1]!EM_S_INFO_INDUSTRY_SW2014(E855,"1"),IF(行业估值!$C$5="证监会行业",[1]!EM_S_INFO_INDUSTRY_CSRC1(E855,"1"),[1]!EM_S_INFO_INDUSTRY_EM2016(E855,"1"))))</f>
        <v>信息技术</v>
      </c>
      <c r="H855" s="34" t="str">
        <f>IF(E855="","",IF($H$1="上证50",[1]!EM_S_INFO_COMPINDEX(E855,"000016"),"")&amp;IF($H$1="上证180",[1]!EM_S_INFO_COMPINDEX(E855,"000010"),"")&amp;IF($H$1="沪深300",[1]!EM_S_INFO_COMPINDEX(E855,"000300"),"")&amp;IF(AND($H$1="上证A股",RIGHT(E855,2)="SH"),"是","")&amp;IF(AND($H$1="深证A股",RIGHT(E855,2)="SZ"),"是","")&amp;IF(AND($H$1="创业板",LEFT(E855,1)-3=0),"是","")&amp;IF(AND($H$1="全部A股",E855&lt;&gt;0),"是","")&amp;IF(AND($H$1="中小板",LEFT(E855,3)="002"),"是",""))</f>
        <v>是</v>
      </c>
      <c r="I855" s="46">
        <f ca="1">IF(E855="","",IF(OR([1]!EM_S_VAL_MV(E855,deadline)="",[1]!EM_S_VAL_MV(E855,deadline)="--",[1]!EM_S_VAL_MV(E855,deadline)="null"),0,[1]!EM_S_VAL_MV(E855,deadline)/100000000))</f>
        <v>190.14937062799999</v>
      </c>
      <c r="J855" s="46">
        <f ca="1">IF(E855="","",IF(RIGHT(LEFT($J$1,6),3)="TTM",[1]!EM_S_FA_PROFIT_TTM(E855,LEFT(RIGHT($J$1,11),10),1)/100000000,[1]!EM_S_STM07_IS(E855,61,LEFT(RIGHT($J$1,5),4)&amp;"-12-31",1)/100000000))</f>
        <v>9.0318395883000004</v>
      </c>
      <c r="K855" s="36">
        <f t="shared" ca="1" si="67"/>
        <v>21.053227171386297</v>
      </c>
      <c r="L855" s="46">
        <f ca="1">IF(E855="","",IF(ISERROR(IF(行业估值!$E$7="最新年报",[1]!EM_S_STM07_BS(E855,140,LEFT(RIGHT($L$1,5),4)&amp;"-12-31",1)/100000000,[1]!EM_S_STM07_BS(E855,140,LEFT(RIGHT($L$1,11),10),1)/100000000)),0,IF(行业估值!$E$7="最新年报",[1]!EM_S_STM07_BS(E855,140,LEFT(RIGHT($L$1,5),4)&amp;"-12-31",1)/100000000,[1]!EM_S_STM07_BS(E855,140,LEFT(RIGHT($L$1,11),10),1)/100000000)))</f>
        <v>40.958987241999999</v>
      </c>
      <c r="M855" s="36">
        <f t="shared" ca="1" si="68"/>
        <v>4.6424334055071013</v>
      </c>
      <c r="N855" s="37">
        <f ca="1">IF(E855="","",IF(ISERROR([1]!EM_S_EST_NETPROFIT(E855,行业估值!$E$6,deadline)/100000000),"-",[1]!EM_S_EST_NETPROFIT(E855,行业估值!$E$6,deadline)/100000000))</f>
        <v>7.1689368421052633</v>
      </c>
      <c r="O855" s="36">
        <f t="shared" ca="1" si="69"/>
        <v>26.524068326449342</v>
      </c>
      <c r="T855" s="64" t="s">
        <v>1760</v>
      </c>
      <c r="U855" s="64" t="s">
        <v>1761</v>
      </c>
    </row>
    <row r="856" spans="4:21">
      <c r="D856" s="45" t="str">
        <f>IF(AND(行业估值!$B$39=$G856,COUNTIF($G$2:$G$2552,$G856)&gt;=1),COUNTIF($G$2:G856,$G856),"")</f>
        <v/>
      </c>
      <c r="E856" s="65" t="str">
        <f t="shared" si="65"/>
        <v>002397.SZ</v>
      </c>
      <c r="F856" s="65" t="str">
        <f t="shared" si="66"/>
        <v>梦洁股份</v>
      </c>
      <c r="G856" s="34" t="str">
        <f>IF(E856="","",IF(行业估值!$C$5="申万行业",[1]!EM_S_INFO_INDUSTRY_SW2014(E856,"1"),IF(行业估值!$C$5="证监会行业",[1]!EM_S_INFO_INDUSTRY_CSRC1(E856,"1"),[1]!EM_S_INFO_INDUSTRY_EM2016(E856,"1"))))</f>
        <v>纺织服装</v>
      </c>
      <c r="H856" s="34" t="str">
        <f>IF(E856="","",IF($H$1="上证50",[1]!EM_S_INFO_COMPINDEX(E856,"000016"),"")&amp;IF($H$1="上证180",[1]!EM_S_INFO_COMPINDEX(E856,"000010"),"")&amp;IF($H$1="沪深300",[1]!EM_S_INFO_COMPINDEX(E856,"000300"),"")&amp;IF(AND($H$1="上证A股",RIGHT(E856,2)="SH"),"是","")&amp;IF(AND($H$1="深证A股",RIGHT(E856,2)="SZ"),"是","")&amp;IF(AND($H$1="创业板",LEFT(E856,1)-3=0),"是","")&amp;IF(AND($H$1="全部A股",E856&lt;&gt;0),"是","")&amp;IF(AND($H$1="中小板",LEFT(E856,3)="002"),"是",""))</f>
        <v>是</v>
      </c>
      <c r="I856" s="46">
        <f ca="1">IF(E856="","",IF(OR([1]!EM_S_VAL_MV(E856,deadline)="",[1]!EM_S_VAL_MV(E856,deadline)="--",[1]!EM_S_VAL_MV(E856,deadline)="null"),0,[1]!EM_S_VAL_MV(E856,deadline)/100000000))</f>
        <v>40.877822200499999</v>
      </c>
      <c r="J856" s="46">
        <f ca="1">IF(E856="","",IF(RIGHT(LEFT($J$1,6),3)="TTM",[1]!EM_S_FA_PROFIT_TTM(E856,LEFT(RIGHT($J$1,11),10),1)/100000000,[1]!EM_S_STM07_IS(E856,61,LEFT(RIGHT($J$1,5),4)&amp;"-12-31",1)/100000000))</f>
        <v>0.84130244129999998</v>
      </c>
      <c r="K856" s="36">
        <f t="shared" ca="1" si="67"/>
        <v>48.58873598100422</v>
      </c>
      <c r="L856" s="46">
        <f ca="1">IF(E856="","",IF(ISERROR(IF(行业估值!$E$7="最新年报",[1]!EM_S_STM07_BS(E856,140,LEFT(RIGHT($L$1,5),4)&amp;"-12-31",1)/100000000,[1]!EM_S_STM07_BS(E856,140,LEFT(RIGHT($L$1,11),10),1)/100000000)),0,IF(行业估值!$E$7="最新年报",[1]!EM_S_STM07_BS(E856,140,LEFT(RIGHT($L$1,5),4)&amp;"-12-31",1)/100000000,[1]!EM_S_STM07_BS(E856,140,LEFT(RIGHT($L$1,11),10),1)/100000000)))</f>
        <v>19.287149636600002</v>
      </c>
      <c r="M856" s="36">
        <f t="shared" ca="1" si="68"/>
        <v>2.1194330406878135</v>
      </c>
      <c r="N856" s="37">
        <f ca="1">IF(E856="","",IF(ISERROR([1]!EM_S_EST_NETPROFIT(E856,行业估值!$E$6,deadline)/100000000),"-",[1]!EM_S_EST_NETPROFIT(E856,行业估值!$E$6,deadline)/100000000))</f>
        <v>1.69</v>
      </c>
      <c r="O856" s="36">
        <f t="shared" ca="1" si="69"/>
        <v>24.188060473668639</v>
      </c>
      <c r="T856" s="64" t="s">
        <v>1762</v>
      </c>
      <c r="U856" s="64" t="s">
        <v>1763</v>
      </c>
    </row>
    <row r="857" spans="4:21">
      <c r="D857" s="45" t="str">
        <f>IF(AND(行业估值!$B$39=$G857,COUNTIF($G$2:$G$2552,$G857)&gt;=1),COUNTIF($G$2:G857,$G857),"")</f>
        <v/>
      </c>
      <c r="E857" s="65" t="str">
        <f t="shared" si="65"/>
        <v>002398.SZ</v>
      </c>
      <c r="F857" s="65" t="str">
        <f t="shared" si="66"/>
        <v>垒知集团</v>
      </c>
      <c r="G857" s="34" t="str">
        <f>IF(E857="","",IF(行业估值!$C$5="申万行业",[1]!EM_S_INFO_INDUSTRY_SW2014(E857,"1"),IF(行业估值!$C$5="证监会行业",[1]!EM_S_INFO_INDUSTRY_CSRC1(E857,"1"),[1]!EM_S_INFO_INDUSTRY_EM2016(E857,"1"))))</f>
        <v>建材</v>
      </c>
      <c r="H857" s="34" t="str">
        <f>IF(E857="","",IF($H$1="上证50",[1]!EM_S_INFO_COMPINDEX(E857,"000016"),"")&amp;IF($H$1="上证180",[1]!EM_S_INFO_COMPINDEX(E857,"000010"),"")&amp;IF($H$1="沪深300",[1]!EM_S_INFO_COMPINDEX(E857,"000300"),"")&amp;IF(AND($H$1="上证A股",RIGHT(E857,2)="SH"),"是","")&amp;IF(AND($H$1="深证A股",RIGHT(E857,2)="SZ"),"是","")&amp;IF(AND($H$1="创业板",LEFT(E857,1)-3=0),"是","")&amp;IF(AND($H$1="全部A股",E857&lt;&gt;0),"是","")&amp;IF(AND($H$1="中小板",LEFT(E857,3)="002"),"是",""))</f>
        <v>是</v>
      </c>
      <c r="I857" s="46">
        <f ca="1">IF(E857="","",IF(OR([1]!EM_S_VAL_MV(E857,deadline)="",[1]!EM_S_VAL_MV(E857,deadline)="--",[1]!EM_S_VAL_MV(E857,deadline)="null"),0,[1]!EM_S_VAL_MV(E857,deadline)/100000000))</f>
        <v>37.533967583399999</v>
      </c>
      <c r="J857" s="46">
        <f ca="1">IF(E857="","",IF(RIGHT(LEFT($J$1,6),3)="TTM",[1]!EM_S_FA_PROFIT_TTM(E857,LEFT(RIGHT($J$1,11),10),1)/100000000,[1]!EM_S_STM07_IS(E857,61,LEFT(RIGHT($J$1,5),4)&amp;"-12-31",1)/100000000))</f>
        <v>3.6901562279000002</v>
      </c>
      <c r="K857" s="36">
        <f t="shared" ca="1" si="67"/>
        <v>10.171376295566729</v>
      </c>
      <c r="L857" s="46">
        <f ca="1">IF(E857="","",IF(ISERROR(IF(行业估值!$E$7="最新年报",[1]!EM_S_STM07_BS(E857,140,LEFT(RIGHT($L$1,5),4)&amp;"-12-31",1)/100000000,[1]!EM_S_STM07_BS(E857,140,LEFT(RIGHT($L$1,11),10),1)/100000000)),0,IF(行业估值!$E$7="最新年报",[1]!EM_S_STM07_BS(E857,140,LEFT(RIGHT($L$1,5),4)&amp;"-12-31",1)/100000000,[1]!EM_S_STM07_BS(E857,140,LEFT(RIGHT($L$1,11),10),1)/100000000)))</f>
        <v>27.466036213400002</v>
      </c>
      <c r="M857" s="36">
        <f t="shared" ca="1" si="68"/>
        <v>1.3665593131741414</v>
      </c>
      <c r="N857" s="37">
        <f ca="1">IF(E857="","",IF(ISERROR([1]!EM_S_EST_NETPROFIT(E857,行业估值!$E$6,deadline)/100000000),"-",[1]!EM_S_EST_NETPROFIT(E857,行业估值!$E$6,deadline)/100000000))</f>
        <v>4.0223571428571425</v>
      </c>
      <c r="O857" s="36">
        <f t="shared" ca="1" si="69"/>
        <v>9.3313363906664542</v>
      </c>
      <c r="T857" s="64" t="s">
        <v>7228</v>
      </c>
      <c r="U857" s="64" t="s">
        <v>1764</v>
      </c>
    </row>
    <row r="858" spans="4:21">
      <c r="D858" s="45" t="str">
        <f>IF(AND(行业估值!$B$39=$G858,COUNTIF($G$2:$G$2552,$G858)&gt;=1),COUNTIF($G$2:G858,$G858),"")</f>
        <v/>
      </c>
      <c r="E858" s="65" t="str">
        <f t="shared" si="65"/>
        <v>002399.SZ</v>
      </c>
      <c r="F858" s="65" t="str">
        <f t="shared" si="66"/>
        <v>海普瑞</v>
      </c>
      <c r="G858" s="34" t="str">
        <f>IF(E858="","",IF(行业估值!$C$5="申万行业",[1]!EM_S_INFO_INDUSTRY_SW2014(E858,"1"),IF(行业估值!$C$5="证监会行业",[1]!EM_S_INFO_INDUSTRY_CSRC1(E858,"1"),[1]!EM_S_INFO_INDUSTRY_EM2016(E858,"1"))))</f>
        <v>医药生物</v>
      </c>
      <c r="H858" s="34" t="str">
        <f>IF(E858="","",IF($H$1="上证50",[1]!EM_S_INFO_COMPINDEX(E858,"000016"),"")&amp;IF($H$1="上证180",[1]!EM_S_INFO_COMPINDEX(E858,"000010"),"")&amp;IF($H$1="沪深300",[1]!EM_S_INFO_COMPINDEX(E858,"000300"),"")&amp;IF(AND($H$1="上证A股",RIGHT(E858,2)="SH"),"是","")&amp;IF(AND($H$1="深证A股",RIGHT(E858,2)="SZ"),"是","")&amp;IF(AND($H$1="创业板",LEFT(E858,1)-3=0),"是","")&amp;IF(AND($H$1="全部A股",E858&lt;&gt;0),"是","")&amp;IF(AND($H$1="中小板",LEFT(E858,3)="002"),"是",""))</f>
        <v>是</v>
      </c>
      <c r="I858" s="46">
        <f ca="1">IF(E858="","",IF(OR([1]!EM_S_VAL_MV(E858,deadline)="",[1]!EM_S_VAL_MV(E858,deadline)="--",[1]!EM_S_VAL_MV(E858,deadline)="null"),0,[1]!EM_S_VAL_MV(E858,deadline)/100000000))</f>
        <v>217.88613768880001</v>
      </c>
      <c r="J858" s="46">
        <f ca="1">IF(E858="","",IF(RIGHT(LEFT($J$1,6),3)="TTM",[1]!EM_S_FA_PROFIT_TTM(E858,LEFT(RIGHT($J$1,11),10),1)/100000000,[1]!EM_S_STM07_IS(E858,61,LEFT(RIGHT($J$1,5),4)&amp;"-12-31",1)/100000000))</f>
        <v>8.1981885675000008</v>
      </c>
      <c r="K858" s="36">
        <f t="shared" ca="1" si="67"/>
        <v>26.577351313016134</v>
      </c>
      <c r="L858" s="46">
        <f ca="1">IF(E858="","",IF(ISERROR(IF(行业估值!$E$7="最新年报",[1]!EM_S_STM07_BS(E858,140,LEFT(RIGHT($L$1,5),4)&amp;"-12-31",1)/100000000,[1]!EM_S_STM07_BS(E858,140,LEFT(RIGHT($L$1,11),10),1)/100000000)),0,IF(行业估值!$E$7="最新年报",[1]!EM_S_STM07_BS(E858,140,LEFT(RIGHT($L$1,5),4)&amp;"-12-31",1)/100000000,[1]!EM_S_STM07_BS(E858,140,LEFT(RIGHT($L$1,11),10),1)/100000000)))</f>
        <v>68.345653689399995</v>
      </c>
      <c r="M858" s="36">
        <f t="shared" ca="1" si="68"/>
        <v>3.1880028345181057</v>
      </c>
      <c r="N858" s="37">
        <f ca="1">IF(E858="","",IF(ISERROR([1]!EM_S_EST_NETPROFIT(E858,行业估值!$E$6,deadline)/100000000),"-",[1]!EM_S_EST_NETPROFIT(E858,行业估值!$E$6,deadline)/100000000))</f>
        <v>9.3536000000000001</v>
      </c>
      <c r="O858" s="36">
        <f t="shared" ca="1" si="69"/>
        <v>23.294361282158743</v>
      </c>
      <c r="T858" s="64" t="s">
        <v>1765</v>
      </c>
      <c r="U858" s="64" t="s">
        <v>1766</v>
      </c>
    </row>
    <row r="859" spans="4:21">
      <c r="D859" s="45" t="str">
        <f>IF(AND(行业估值!$B$39=$G859,COUNTIF($G$2:$G$2552,$G859)&gt;=1),COUNTIF($G$2:G859,$G859),"")</f>
        <v/>
      </c>
      <c r="E859" s="65" t="str">
        <f t="shared" si="65"/>
        <v>002400.SZ</v>
      </c>
      <c r="F859" s="65" t="str">
        <f t="shared" si="66"/>
        <v>省广集团</v>
      </c>
      <c r="G859" s="34" t="str">
        <f>IF(E859="","",IF(行业估值!$C$5="申万行业",[1]!EM_S_INFO_INDUSTRY_SW2014(E859,"1"),IF(行业估值!$C$5="证监会行业",[1]!EM_S_INFO_INDUSTRY_CSRC1(E859,"1"),[1]!EM_S_INFO_INDUSTRY_EM2016(E859,"1"))))</f>
        <v>文化传媒</v>
      </c>
      <c r="H859" s="34" t="str">
        <f>IF(E859="","",IF($H$1="上证50",[1]!EM_S_INFO_COMPINDEX(E859,"000016"),"")&amp;IF($H$1="上证180",[1]!EM_S_INFO_COMPINDEX(E859,"000010"),"")&amp;IF($H$1="沪深300",[1]!EM_S_INFO_COMPINDEX(E859,"000300"),"")&amp;IF(AND($H$1="上证A股",RIGHT(E859,2)="SH"),"是","")&amp;IF(AND($H$1="深证A股",RIGHT(E859,2)="SZ"),"是","")&amp;IF(AND($H$1="创业板",LEFT(E859,1)-3=0),"是","")&amp;IF(AND($H$1="全部A股",E859&lt;&gt;0),"是","")&amp;IF(AND($H$1="中小板",LEFT(E859,3)="002"),"是",""))</f>
        <v>是</v>
      </c>
      <c r="I859" s="46">
        <f ca="1">IF(E859="","",IF(OR([1]!EM_S_VAL_MV(E859,deadline)="",[1]!EM_S_VAL_MV(E859,deadline)="--",[1]!EM_S_VAL_MV(E859,deadline)="null"),0,[1]!EM_S_VAL_MV(E859,deadline)/100000000))</f>
        <v>48.464772158400002</v>
      </c>
      <c r="J859" s="46">
        <f ca="1">IF(E859="","",IF(RIGHT(LEFT($J$1,6),3)="TTM",[1]!EM_S_FA_PROFIT_TTM(E859,LEFT(RIGHT($J$1,11),10),1)/100000000,[1]!EM_S_STM07_IS(E859,61,LEFT(RIGHT($J$1,5),4)&amp;"-12-31",1)/100000000))</f>
        <v>2.0881274249000001</v>
      </c>
      <c r="K859" s="36">
        <f t="shared" ca="1" si="67"/>
        <v>23.209681353962853</v>
      </c>
      <c r="L859" s="46">
        <f ca="1">IF(E859="","",IF(ISERROR(IF(行业估值!$E$7="最新年报",[1]!EM_S_STM07_BS(E859,140,LEFT(RIGHT($L$1,5),4)&amp;"-12-31",1)/100000000,[1]!EM_S_STM07_BS(E859,140,LEFT(RIGHT($L$1,11),10),1)/100000000)),0,IF(行业估值!$E$7="最新年报",[1]!EM_S_STM07_BS(E859,140,LEFT(RIGHT($L$1,5),4)&amp;"-12-31",1)/100000000,[1]!EM_S_STM07_BS(E859,140,LEFT(RIGHT($L$1,11),10),1)/100000000)))</f>
        <v>52.986545383100001</v>
      </c>
      <c r="M859" s="36">
        <f t="shared" ca="1" si="68"/>
        <v>0.91466186006264505</v>
      </c>
      <c r="N859" s="37" t="str">
        <f ca="1">IF(E859="","",IF(ISERROR([1]!EM_S_EST_NETPROFIT(E859,行业估值!$E$6,deadline)/100000000),"-",[1]!EM_S_EST_NETPROFIT(E859,行业估值!$E$6,deadline)/100000000))</f>
        <v>-</v>
      </c>
      <c r="O859" s="36" t="str">
        <f t="shared" ca="1" si="69"/>
        <v>-</v>
      </c>
      <c r="T859" s="64" t="s">
        <v>1767</v>
      </c>
      <c r="U859" s="64" t="s">
        <v>1768</v>
      </c>
    </row>
    <row r="860" spans="4:21">
      <c r="D860" s="45" t="str">
        <f>IF(AND(行业估值!$B$39=$G860,COUNTIF($G$2:$G$2552,$G860)&gt;=1),COUNTIF($G$2:G860,$G860),"")</f>
        <v/>
      </c>
      <c r="E860" s="65" t="str">
        <f t="shared" si="65"/>
        <v>002401.SZ</v>
      </c>
      <c r="F860" s="65" t="str">
        <f t="shared" si="66"/>
        <v>中远海科</v>
      </c>
      <c r="G860" s="34" t="str">
        <f>IF(E860="","",IF(行业估值!$C$5="申万行业",[1]!EM_S_INFO_INDUSTRY_SW2014(E860,"1"),IF(行业估值!$C$5="证监会行业",[1]!EM_S_INFO_INDUSTRY_CSRC1(E860,"1"),[1]!EM_S_INFO_INDUSTRY_EM2016(E860,"1"))))</f>
        <v>信息技术</v>
      </c>
      <c r="H860" s="34" t="str">
        <f>IF(E860="","",IF($H$1="上证50",[1]!EM_S_INFO_COMPINDEX(E860,"000016"),"")&amp;IF($H$1="上证180",[1]!EM_S_INFO_COMPINDEX(E860,"000010"),"")&amp;IF($H$1="沪深300",[1]!EM_S_INFO_COMPINDEX(E860,"000300"),"")&amp;IF(AND($H$1="上证A股",RIGHT(E860,2)="SH"),"是","")&amp;IF(AND($H$1="深证A股",RIGHT(E860,2)="SZ"),"是","")&amp;IF(AND($H$1="创业板",LEFT(E860,1)-3=0),"是","")&amp;IF(AND($H$1="全部A股",E860&lt;&gt;0),"是","")&amp;IF(AND($H$1="中小板",LEFT(E860,3)="002"),"是",""))</f>
        <v>是</v>
      </c>
      <c r="I860" s="46">
        <f ca="1">IF(E860="","",IF(OR([1]!EM_S_VAL_MV(E860,deadline)="",[1]!EM_S_VAL_MV(E860,deadline)="--",[1]!EM_S_VAL_MV(E860,deadline)="null"),0,[1]!EM_S_VAL_MV(E860,deadline)/100000000))</f>
        <v>32.386032</v>
      </c>
      <c r="J860" s="46">
        <f ca="1">IF(E860="","",IF(RIGHT(LEFT($J$1,6),3)="TTM",[1]!EM_S_FA_PROFIT_TTM(E860,LEFT(RIGHT($J$1,11),10),1)/100000000,[1]!EM_S_STM07_IS(E860,61,LEFT(RIGHT($J$1,5),4)&amp;"-12-31",1)/100000000))</f>
        <v>0.92983454150000011</v>
      </c>
      <c r="K860" s="36">
        <f t="shared" ca="1" si="67"/>
        <v>34.82988699016834</v>
      </c>
      <c r="L860" s="46">
        <f ca="1">IF(E860="","",IF(ISERROR(IF(行业估值!$E$7="最新年报",[1]!EM_S_STM07_BS(E860,140,LEFT(RIGHT($L$1,5),4)&amp;"-12-31",1)/100000000,[1]!EM_S_STM07_BS(E860,140,LEFT(RIGHT($L$1,11),10),1)/100000000)),0,IF(行业估值!$E$7="最新年报",[1]!EM_S_STM07_BS(E860,140,LEFT(RIGHT($L$1,5),4)&amp;"-12-31",1)/100000000,[1]!EM_S_STM07_BS(E860,140,LEFT(RIGHT($L$1,11),10),1)/100000000)))</f>
        <v>9.3165083571</v>
      </c>
      <c r="M860" s="36">
        <f t="shared" ca="1" si="68"/>
        <v>3.4761984596213011</v>
      </c>
      <c r="N860" s="37" t="str">
        <f ca="1">IF(E860="","",IF(ISERROR([1]!EM_S_EST_NETPROFIT(E860,行业估值!$E$6,deadline)/100000000),"-",[1]!EM_S_EST_NETPROFIT(E860,行业估值!$E$6,deadline)/100000000))</f>
        <v>-</v>
      </c>
      <c r="O860" s="36" t="str">
        <f t="shared" ca="1" si="69"/>
        <v>-</v>
      </c>
      <c r="T860" s="64" t="s">
        <v>1769</v>
      </c>
      <c r="U860" s="64" t="s">
        <v>1770</v>
      </c>
    </row>
    <row r="861" spans="4:21">
      <c r="D861" s="45" t="str">
        <f>IF(AND(行业估值!$B$39=$G861,COUNTIF($G$2:$G$2552,$G861)&gt;=1),COUNTIF($G$2:G861,$G861),"")</f>
        <v/>
      </c>
      <c r="E861" s="65" t="str">
        <f t="shared" si="65"/>
        <v>002402.SZ</v>
      </c>
      <c r="F861" s="65" t="str">
        <f t="shared" si="66"/>
        <v>和而泰</v>
      </c>
      <c r="G861" s="34" t="str">
        <f>IF(E861="","",IF(行业估值!$C$5="申万行业",[1]!EM_S_INFO_INDUSTRY_SW2014(E861,"1"),IF(行业估值!$C$5="证监会行业",[1]!EM_S_INFO_INDUSTRY_CSRC1(E861,"1"),[1]!EM_S_INFO_INDUSTRY_EM2016(E861,"1"))))</f>
        <v>电子设备</v>
      </c>
      <c r="H861" s="34" t="str">
        <f>IF(E861="","",IF($H$1="上证50",[1]!EM_S_INFO_COMPINDEX(E861,"000016"),"")&amp;IF($H$1="上证180",[1]!EM_S_INFO_COMPINDEX(E861,"000010"),"")&amp;IF($H$1="沪深300",[1]!EM_S_INFO_COMPINDEX(E861,"000300"),"")&amp;IF(AND($H$1="上证A股",RIGHT(E861,2)="SH"),"是","")&amp;IF(AND($H$1="深证A股",RIGHT(E861,2)="SZ"),"是","")&amp;IF(AND($H$1="创业板",LEFT(E861,1)-3=0),"是","")&amp;IF(AND($H$1="全部A股",E861&lt;&gt;0),"是","")&amp;IF(AND($H$1="中小板",LEFT(E861,3)="002"),"是",""))</f>
        <v>是</v>
      </c>
      <c r="I861" s="46">
        <f ca="1">IF(E861="","",IF(OR([1]!EM_S_VAL_MV(E861,deadline)="",[1]!EM_S_VAL_MV(E861,deadline)="--",[1]!EM_S_VAL_MV(E861,deadline)="null"),0,[1]!EM_S_VAL_MV(E861,deadline)/100000000))</f>
        <v>93.071371084799992</v>
      </c>
      <c r="J861" s="46">
        <f ca="1">IF(E861="","",IF(RIGHT(LEFT($J$1,6),3)="TTM",[1]!EM_S_FA_PROFIT_TTM(E861,LEFT(RIGHT($J$1,11),10),1)/100000000,[1]!EM_S_STM07_IS(E861,61,LEFT(RIGHT($J$1,5),4)&amp;"-12-31",1)/100000000))</f>
        <v>2.9471302394999999</v>
      </c>
      <c r="K861" s="36">
        <f t="shared" ca="1" si="67"/>
        <v>31.580338675697675</v>
      </c>
      <c r="L861" s="46">
        <f ca="1">IF(E861="","",IF(ISERROR(IF(行业估值!$E$7="最新年报",[1]!EM_S_STM07_BS(E861,140,LEFT(RIGHT($L$1,5),4)&amp;"-12-31",1)/100000000,[1]!EM_S_STM07_BS(E861,140,LEFT(RIGHT($L$1,11),10),1)/100000000)),0,IF(行业估值!$E$7="最新年报",[1]!EM_S_STM07_BS(E861,140,LEFT(RIGHT($L$1,5),4)&amp;"-12-31",1)/100000000,[1]!EM_S_STM07_BS(E861,140,LEFT(RIGHT($L$1,11),10),1)/100000000)))</f>
        <v>18.7157314711</v>
      </c>
      <c r="M861" s="36">
        <f t="shared" ca="1" si="68"/>
        <v>4.9728951939985171</v>
      </c>
      <c r="N861" s="37">
        <f ca="1">IF(E861="","",IF(ISERROR([1]!EM_S_EST_NETPROFIT(E861,行业估值!$E$6,deadline)/100000000),"-",[1]!EM_S_EST_NETPROFIT(E861,行业估值!$E$6,deadline)/100000000))</f>
        <v>3.2239818181818181</v>
      </c>
      <c r="O861" s="36">
        <f t="shared" ca="1" si="69"/>
        <v>28.868454083679694</v>
      </c>
      <c r="T861" s="64" t="s">
        <v>1771</v>
      </c>
      <c r="U861" s="64" t="s">
        <v>1772</v>
      </c>
    </row>
    <row r="862" spans="4:21">
      <c r="D862" s="45" t="str">
        <f>IF(AND(行业估值!$B$39=$G862,COUNTIF($G$2:$G$2552,$G862)&gt;=1),COUNTIF($G$2:G862,$G862),"")</f>
        <v/>
      </c>
      <c r="E862" s="65" t="str">
        <f t="shared" si="65"/>
        <v>002403.SZ</v>
      </c>
      <c r="F862" s="65" t="str">
        <f t="shared" si="66"/>
        <v>爱仕达</v>
      </c>
      <c r="G862" s="34" t="str">
        <f>IF(E862="","",IF(行业估值!$C$5="申万行业",[1]!EM_S_INFO_INDUSTRY_SW2014(E862,"1"),IF(行业估值!$C$5="证监会行业",[1]!EM_S_INFO_INDUSTRY_CSRC1(E862,"1"),[1]!EM_S_INFO_INDUSTRY_EM2016(E862,"1"))))</f>
        <v>家电</v>
      </c>
      <c r="H862" s="34" t="str">
        <f>IF(E862="","",IF($H$1="上证50",[1]!EM_S_INFO_COMPINDEX(E862,"000016"),"")&amp;IF($H$1="上证180",[1]!EM_S_INFO_COMPINDEX(E862,"000010"),"")&amp;IF($H$1="沪深300",[1]!EM_S_INFO_COMPINDEX(E862,"000300"),"")&amp;IF(AND($H$1="上证A股",RIGHT(E862,2)="SH"),"是","")&amp;IF(AND($H$1="深证A股",RIGHT(E862,2)="SZ"),"是","")&amp;IF(AND($H$1="创业板",LEFT(E862,1)-3=0),"是","")&amp;IF(AND($H$1="全部A股",E862&lt;&gt;0),"是","")&amp;IF(AND($H$1="中小板",LEFT(E862,3)="002"),"是",""))</f>
        <v>是</v>
      </c>
      <c r="I862" s="46">
        <f ca="1">IF(E862="","",IF(OR([1]!EM_S_VAL_MV(E862,deadline)="",[1]!EM_S_VAL_MV(E862,deadline)="--",[1]!EM_S_VAL_MV(E862,deadline)="null"),0,[1]!EM_S_VAL_MV(E862,deadline)/100000000))</f>
        <v>30.0575247258</v>
      </c>
      <c r="J862" s="46">
        <f ca="1">IF(E862="","",IF(RIGHT(LEFT($J$1,6),3)="TTM",[1]!EM_S_FA_PROFIT_TTM(E862,LEFT(RIGHT($J$1,11),10),1)/100000000,[1]!EM_S_STM07_IS(E862,61,LEFT(RIGHT($J$1,5),4)&amp;"-12-31",1)/100000000))</f>
        <v>1.3439092402000001</v>
      </c>
      <c r="K862" s="36">
        <f t="shared" ca="1" si="67"/>
        <v>22.365740056469029</v>
      </c>
      <c r="L862" s="46">
        <f ca="1">IF(E862="","",IF(ISERROR(IF(行业估值!$E$7="最新年报",[1]!EM_S_STM07_BS(E862,140,LEFT(RIGHT($L$1,5),4)&amp;"-12-31",1)/100000000,[1]!EM_S_STM07_BS(E862,140,LEFT(RIGHT($L$1,11),10),1)/100000000)),0,IF(行业估值!$E$7="最新年报",[1]!EM_S_STM07_BS(E862,140,LEFT(RIGHT($L$1,5),4)&amp;"-12-31",1)/100000000,[1]!EM_S_STM07_BS(E862,140,LEFT(RIGHT($L$1,11),10),1)/100000000)))</f>
        <v>21.3247157988</v>
      </c>
      <c r="M862" s="36">
        <f t="shared" ca="1" si="68"/>
        <v>1.4095158411204438</v>
      </c>
      <c r="N862" s="37">
        <f ca="1">IF(E862="","",IF(ISERROR([1]!EM_S_EST_NETPROFIT(E862,行业估值!$E$6,deadline)/100000000),"-",[1]!EM_S_EST_NETPROFIT(E862,行业估值!$E$6,deadline)/100000000))</f>
        <v>1.45</v>
      </c>
      <c r="O862" s="36">
        <f t="shared" ca="1" si="69"/>
        <v>20.72932739710345</v>
      </c>
      <c r="T862" s="64" t="s">
        <v>1773</v>
      </c>
      <c r="U862" s="64" t="s">
        <v>1774</v>
      </c>
    </row>
    <row r="863" spans="4:21">
      <c r="D863" s="45" t="str">
        <f>IF(AND(行业估值!$B$39=$G863,COUNTIF($G$2:$G$2552,$G863)&gt;=1),COUNTIF($G$2:G863,$G863),"")</f>
        <v/>
      </c>
      <c r="E863" s="65" t="str">
        <f t="shared" si="65"/>
        <v>002404.SZ</v>
      </c>
      <c r="F863" s="65" t="str">
        <f t="shared" si="66"/>
        <v>嘉欣丝绸</v>
      </c>
      <c r="G863" s="34" t="str">
        <f>IF(E863="","",IF(行业估值!$C$5="申万行业",[1]!EM_S_INFO_INDUSTRY_SW2014(E863,"1"),IF(行业估值!$C$5="证监会行业",[1]!EM_S_INFO_INDUSTRY_CSRC1(E863,"1"),[1]!EM_S_INFO_INDUSTRY_EM2016(E863,"1"))))</f>
        <v>纺织服装</v>
      </c>
      <c r="H863" s="34" t="str">
        <f>IF(E863="","",IF($H$1="上证50",[1]!EM_S_INFO_COMPINDEX(E863,"000016"),"")&amp;IF($H$1="上证180",[1]!EM_S_INFO_COMPINDEX(E863,"000010"),"")&amp;IF($H$1="沪深300",[1]!EM_S_INFO_COMPINDEX(E863,"000300"),"")&amp;IF(AND($H$1="上证A股",RIGHT(E863,2)="SH"),"是","")&amp;IF(AND($H$1="深证A股",RIGHT(E863,2)="SZ"),"是","")&amp;IF(AND($H$1="创业板",LEFT(E863,1)-3=0),"是","")&amp;IF(AND($H$1="全部A股",E863&lt;&gt;0),"是","")&amp;IF(AND($H$1="中小板",LEFT(E863,3)="002"),"是",""))</f>
        <v>是</v>
      </c>
      <c r="I863" s="46">
        <f ca="1">IF(E863="","",IF(OR([1]!EM_S_VAL_MV(E863,deadline)="",[1]!EM_S_VAL_MV(E863,deadline)="--",[1]!EM_S_VAL_MV(E863,deadline)="null"),0,[1]!EM_S_VAL_MV(E863,deadline)/100000000))</f>
        <v>30.4434008807</v>
      </c>
      <c r="J863" s="46">
        <f ca="1">IF(E863="","",IF(RIGHT(LEFT($J$1,6),3)="TTM",[1]!EM_S_FA_PROFIT_TTM(E863,LEFT(RIGHT($J$1,11),10),1)/100000000,[1]!EM_S_STM07_IS(E863,61,LEFT(RIGHT($J$1,5),4)&amp;"-12-31",1)/100000000))</f>
        <v>1.7113021715000001</v>
      </c>
      <c r="K863" s="36">
        <f t="shared" ca="1" si="67"/>
        <v>17.789611552947182</v>
      </c>
      <c r="L863" s="46">
        <f ca="1">IF(E863="","",IF(ISERROR(IF(行业估值!$E$7="最新年报",[1]!EM_S_STM07_BS(E863,140,LEFT(RIGHT($L$1,5),4)&amp;"-12-31",1)/100000000,[1]!EM_S_STM07_BS(E863,140,LEFT(RIGHT($L$1,11),10),1)/100000000)),0,IF(行业估值!$E$7="最新年报",[1]!EM_S_STM07_BS(E863,140,LEFT(RIGHT($L$1,5),4)&amp;"-12-31",1)/100000000,[1]!EM_S_STM07_BS(E863,140,LEFT(RIGHT($L$1,11),10),1)/100000000)))</f>
        <v>17.340435656099999</v>
      </c>
      <c r="M863" s="36">
        <f t="shared" ca="1" si="68"/>
        <v>1.7556306822078405</v>
      </c>
      <c r="N863" s="37" t="str">
        <f ca="1">IF(E863="","",IF(ISERROR([1]!EM_S_EST_NETPROFIT(E863,行业估值!$E$6,deadline)/100000000),"-",[1]!EM_S_EST_NETPROFIT(E863,行业估值!$E$6,deadline)/100000000))</f>
        <v>-</v>
      </c>
      <c r="O863" s="36" t="str">
        <f t="shared" ca="1" si="69"/>
        <v>-</v>
      </c>
      <c r="T863" s="64" t="s">
        <v>1775</v>
      </c>
      <c r="U863" s="64" t="s">
        <v>1776</v>
      </c>
    </row>
    <row r="864" spans="4:21">
      <c r="D864" s="45" t="str">
        <f>IF(AND(行业估值!$B$39=$G864,COUNTIF($G$2:$G$2552,$G864)&gt;=1),COUNTIF($G$2:G864,$G864),"")</f>
        <v/>
      </c>
      <c r="E864" s="65" t="str">
        <f t="shared" si="65"/>
        <v>002405.SZ</v>
      </c>
      <c r="F864" s="65" t="str">
        <f t="shared" si="66"/>
        <v>四维图新</v>
      </c>
      <c r="G864" s="34" t="str">
        <f>IF(E864="","",IF(行业估值!$C$5="申万行业",[1]!EM_S_INFO_INDUSTRY_SW2014(E864,"1"),IF(行业估值!$C$5="证监会行业",[1]!EM_S_INFO_INDUSTRY_CSRC1(E864,"1"),[1]!EM_S_INFO_INDUSTRY_EM2016(E864,"1"))))</f>
        <v>信息技术</v>
      </c>
      <c r="H864" s="34" t="str">
        <f>IF(E864="","",IF($H$1="上证50",[1]!EM_S_INFO_COMPINDEX(E864,"000016"),"")&amp;IF($H$1="上证180",[1]!EM_S_INFO_COMPINDEX(E864,"000010"),"")&amp;IF($H$1="沪深300",[1]!EM_S_INFO_COMPINDEX(E864,"000300"),"")&amp;IF(AND($H$1="上证A股",RIGHT(E864,2)="SH"),"是","")&amp;IF(AND($H$1="深证A股",RIGHT(E864,2)="SZ"),"是","")&amp;IF(AND($H$1="创业板",LEFT(E864,1)-3=0),"是","")&amp;IF(AND($H$1="全部A股",E864&lt;&gt;0),"是","")&amp;IF(AND($H$1="中小板",LEFT(E864,3)="002"),"是",""))</f>
        <v>是</v>
      </c>
      <c r="I864" s="46">
        <f ca="1">IF(E864="","",IF(OR([1]!EM_S_VAL_MV(E864,deadline)="",[1]!EM_S_VAL_MV(E864,deadline)="--",[1]!EM_S_VAL_MV(E864,deadline)="null"),0,[1]!EM_S_VAL_MV(E864,deadline)/100000000))</f>
        <v>320.66689374599997</v>
      </c>
      <c r="J864" s="46">
        <f ca="1">IF(E864="","",IF(RIGHT(LEFT($J$1,6),3)="TTM",[1]!EM_S_FA_PROFIT_TTM(E864,LEFT(RIGHT($J$1,11),10),1)/100000000,[1]!EM_S_STM07_IS(E864,61,LEFT(RIGHT($J$1,5),4)&amp;"-12-31",1)/100000000))</f>
        <v>2.1152054361000001</v>
      </c>
      <c r="K864" s="36">
        <f t="shared" ca="1" si="67"/>
        <v>151.60082716941346</v>
      </c>
      <c r="L864" s="46">
        <f ca="1">IF(E864="","",IF(ISERROR(IF(行业估值!$E$7="最新年报",[1]!EM_S_STM07_BS(E864,140,LEFT(RIGHT($L$1,5),4)&amp;"-12-31",1)/100000000,[1]!EM_S_STM07_BS(E864,140,LEFT(RIGHT($L$1,11),10),1)/100000000)),0,IF(行业估值!$E$7="最新年报",[1]!EM_S_STM07_BS(E864,140,LEFT(RIGHT($L$1,5),4)&amp;"-12-31",1)/100000000,[1]!EM_S_STM07_BS(E864,140,LEFT(RIGHT($L$1,11),10),1)/100000000)))</f>
        <v>73.660602133799998</v>
      </c>
      <c r="M864" s="36">
        <f t="shared" ca="1" si="68"/>
        <v>4.353302640175654</v>
      </c>
      <c r="N864" s="37">
        <f ca="1">IF(E864="","",IF(ISERROR([1]!EM_S_EST_NETPROFIT(E864,行业估值!$E$6,deadline)/100000000),"-",[1]!EM_S_EST_NETPROFIT(E864,行业估值!$E$6,deadline)/100000000))</f>
        <v>3.9333200000000001</v>
      </c>
      <c r="O864" s="36">
        <f t="shared" ca="1" si="69"/>
        <v>81.525757819348527</v>
      </c>
      <c r="T864" s="64" t="s">
        <v>1777</v>
      </c>
      <c r="U864" s="64" t="s">
        <v>1778</v>
      </c>
    </row>
    <row r="865" spans="4:21">
      <c r="D865" s="45" t="str">
        <f>IF(AND(行业估值!$B$39=$G865,COUNTIF($G$2:$G$2552,$G865)&gt;=1),COUNTIF($G$2:G865,$G865),"")</f>
        <v/>
      </c>
      <c r="E865" s="65" t="str">
        <f t="shared" si="65"/>
        <v>002406.SZ</v>
      </c>
      <c r="F865" s="65" t="str">
        <f t="shared" si="66"/>
        <v>远东传动</v>
      </c>
      <c r="G865" s="34" t="str">
        <f>IF(E865="","",IF(行业估值!$C$5="申万行业",[1]!EM_S_INFO_INDUSTRY_SW2014(E865,"1"),IF(行业估值!$C$5="证监会行业",[1]!EM_S_INFO_INDUSTRY_CSRC1(E865,"1"),[1]!EM_S_INFO_INDUSTRY_EM2016(E865,"1"))))</f>
        <v>交运设备</v>
      </c>
      <c r="H865" s="34" t="str">
        <f>IF(E865="","",IF($H$1="上证50",[1]!EM_S_INFO_COMPINDEX(E865,"000016"),"")&amp;IF($H$1="上证180",[1]!EM_S_INFO_COMPINDEX(E865,"000010"),"")&amp;IF($H$1="沪深300",[1]!EM_S_INFO_COMPINDEX(E865,"000300"),"")&amp;IF(AND($H$1="上证A股",RIGHT(E865,2)="SH"),"是","")&amp;IF(AND($H$1="深证A股",RIGHT(E865,2)="SZ"),"是","")&amp;IF(AND($H$1="创业板",LEFT(E865,1)-3=0),"是","")&amp;IF(AND($H$1="全部A股",E865&lt;&gt;0),"是","")&amp;IF(AND($H$1="中小板",LEFT(E865,3)="002"),"是",""))</f>
        <v>是</v>
      </c>
      <c r="I865" s="46">
        <f ca="1">IF(E865="","",IF(OR([1]!EM_S_VAL_MV(E865,deadline)="",[1]!EM_S_VAL_MV(E865,deadline)="--",[1]!EM_S_VAL_MV(E865,deadline)="null"),0,[1]!EM_S_VAL_MV(E865,deadline)/100000000))</f>
        <v>28.891500000000001</v>
      </c>
      <c r="J865" s="46">
        <f ca="1">IF(E865="","",IF(RIGHT(LEFT($J$1,6),3)="TTM",[1]!EM_S_FA_PROFIT_TTM(E865,LEFT(RIGHT($J$1,11),10),1)/100000000,[1]!EM_S_STM07_IS(E865,61,LEFT(RIGHT($J$1,5),4)&amp;"-12-31",1)/100000000))</f>
        <v>2.8059421355</v>
      </c>
      <c r="K865" s="36">
        <f t="shared" ca="1" si="67"/>
        <v>10.29654162659763</v>
      </c>
      <c r="L865" s="46">
        <f ca="1">IF(E865="","",IF(ISERROR(IF(行业估值!$E$7="最新年报",[1]!EM_S_STM07_BS(E865,140,LEFT(RIGHT($L$1,5),4)&amp;"-12-31",1)/100000000,[1]!EM_S_STM07_BS(E865,140,LEFT(RIGHT($L$1,11),10),1)/100000000)),0,IF(行业估值!$E$7="最新年报",[1]!EM_S_STM07_BS(E865,140,LEFT(RIGHT($L$1,5),4)&amp;"-12-31",1)/100000000,[1]!EM_S_STM07_BS(E865,140,LEFT(RIGHT($L$1,11),10),1)/100000000)))</f>
        <v>28.135475874200001</v>
      </c>
      <c r="M865" s="36">
        <f t="shared" ca="1" si="68"/>
        <v>1.02687084907255</v>
      </c>
      <c r="N865" s="37" t="str">
        <f ca="1">IF(E865="","",IF(ISERROR([1]!EM_S_EST_NETPROFIT(E865,行业估值!$E$6,deadline)/100000000),"-",[1]!EM_S_EST_NETPROFIT(E865,行业估值!$E$6,deadline)/100000000))</f>
        <v>-</v>
      </c>
      <c r="O865" s="36" t="str">
        <f t="shared" ca="1" si="69"/>
        <v>-</v>
      </c>
      <c r="T865" s="64" t="s">
        <v>1779</v>
      </c>
      <c r="U865" s="64" t="s">
        <v>1780</v>
      </c>
    </row>
    <row r="866" spans="4:21">
      <c r="D866" s="45" t="str">
        <f>IF(AND(行业估值!$B$39=$G866,COUNTIF($G$2:$G$2552,$G866)&gt;=1),COUNTIF($G$2:G866,$G866),"")</f>
        <v/>
      </c>
      <c r="E866" s="65" t="str">
        <f t="shared" si="65"/>
        <v>002407.SZ</v>
      </c>
      <c r="F866" s="65" t="str">
        <f t="shared" si="66"/>
        <v>多氟多</v>
      </c>
      <c r="G866" s="34" t="str">
        <f>IF(E866="","",IF(行业估值!$C$5="申万行业",[1]!EM_S_INFO_INDUSTRY_SW2014(E866,"1"),IF(行业估值!$C$5="证监会行业",[1]!EM_S_INFO_INDUSTRY_CSRC1(E866,"1"),[1]!EM_S_INFO_INDUSTRY_EM2016(E866,"1"))))</f>
        <v>基础化工</v>
      </c>
      <c r="H866" s="34" t="str">
        <f>IF(E866="","",IF($H$1="上证50",[1]!EM_S_INFO_COMPINDEX(E866,"000016"),"")&amp;IF($H$1="上证180",[1]!EM_S_INFO_COMPINDEX(E866,"000010"),"")&amp;IF($H$1="沪深300",[1]!EM_S_INFO_COMPINDEX(E866,"000300"),"")&amp;IF(AND($H$1="上证A股",RIGHT(E866,2)="SH"),"是","")&amp;IF(AND($H$1="深证A股",RIGHT(E866,2)="SZ"),"是","")&amp;IF(AND($H$1="创业板",LEFT(E866,1)-3=0),"是","")&amp;IF(AND($H$1="全部A股",E866&lt;&gt;0),"是","")&amp;IF(AND($H$1="中小板",LEFT(E866,3)="002"),"是",""))</f>
        <v>是</v>
      </c>
      <c r="I866" s="46">
        <f ca="1">IF(E866="","",IF(OR([1]!EM_S_VAL_MV(E866,deadline)="",[1]!EM_S_VAL_MV(E866,deadline)="--",[1]!EM_S_VAL_MV(E866,deadline)="null"),0,[1]!EM_S_VAL_MV(E866,deadline)/100000000))</f>
        <v>82.891162297199998</v>
      </c>
      <c r="J866" s="46">
        <f ca="1">IF(E866="","",IF(RIGHT(LEFT($J$1,6),3)="TTM",[1]!EM_S_FA_PROFIT_TTM(E866,LEFT(RIGHT($J$1,11),10),1)/100000000,[1]!EM_S_STM07_IS(E866,61,LEFT(RIGHT($J$1,5),4)&amp;"-12-31",1)/100000000))</f>
        <v>0.43326378299999996</v>
      </c>
      <c r="K866" s="36">
        <f t="shared" ca="1" si="67"/>
        <v>191.31800429578027</v>
      </c>
      <c r="L866" s="46">
        <f ca="1">IF(E866="","",IF(ISERROR(IF(行业估值!$E$7="最新年报",[1]!EM_S_STM07_BS(E866,140,LEFT(RIGHT($L$1,5),4)&amp;"-12-31",1)/100000000,[1]!EM_S_STM07_BS(E866,140,LEFT(RIGHT($L$1,11),10),1)/100000000)),0,IF(行业估值!$E$7="最新年报",[1]!EM_S_STM07_BS(E866,140,LEFT(RIGHT($L$1,5),4)&amp;"-12-31",1)/100000000,[1]!EM_S_STM07_BS(E866,140,LEFT(RIGHT($L$1,11),10),1)/100000000)))</f>
        <v>34.291628946799996</v>
      </c>
      <c r="M866" s="36">
        <f t="shared" ca="1" si="68"/>
        <v>2.417241899642542</v>
      </c>
      <c r="N866" s="37">
        <f ca="1">IF(E866="","",IF(ISERROR([1]!EM_S_EST_NETPROFIT(E866,行业估值!$E$6,deadline)/100000000),"-",[1]!EM_S_EST_NETPROFIT(E866,行业估值!$E$6,deadline)/100000000))</f>
        <v>2.7999499999999999</v>
      </c>
      <c r="O866" s="36">
        <f t="shared" ca="1" si="69"/>
        <v>29.604515186771192</v>
      </c>
      <c r="T866" s="64" t="s">
        <v>1781</v>
      </c>
      <c r="U866" s="64" t="s">
        <v>1782</v>
      </c>
    </row>
    <row r="867" spans="4:21">
      <c r="D867" s="45" t="str">
        <f>IF(AND(行业估值!$B$39=$G867,COUNTIF($G$2:$G$2552,$G867)&gt;=1),COUNTIF($G$2:G867,$G867),"")</f>
        <v/>
      </c>
      <c r="E867" s="65" t="str">
        <f t="shared" si="65"/>
        <v>002408.SZ</v>
      </c>
      <c r="F867" s="65" t="str">
        <f t="shared" si="66"/>
        <v>齐翔腾达</v>
      </c>
      <c r="G867" s="34" t="str">
        <f>IF(E867="","",IF(行业估值!$C$5="申万行业",[1]!EM_S_INFO_INDUSTRY_SW2014(E867,"1"),IF(行业估值!$C$5="证监会行业",[1]!EM_S_INFO_INDUSTRY_CSRC1(E867,"1"),[1]!EM_S_INFO_INDUSTRY_EM2016(E867,"1"))))</f>
        <v>基础化工</v>
      </c>
      <c r="H867" s="34" t="str">
        <f>IF(E867="","",IF($H$1="上证50",[1]!EM_S_INFO_COMPINDEX(E867,"000016"),"")&amp;IF($H$1="上证180",[1]!EM_S_INFO_COMPINDEX(E867,"000010"),"")&amp;IF($H$1="沪深300",[1]!EM_S_INFO_COMPINDEX(E867,"000300"),"")&amp;IF(AND($H$1="上证A股",RIGHT(E867,2)="SH"),"是","")&amp;IF(AND($H$1="深证A股",RIGHT(E867,2)="SZ"),"是","")&amp;IF(AND($H$1="创业板",LEFT(E867,1)-3=0),"是","")&amp;IF(AND($H$1="全部A股",E867&lt;&gt;0),"是","")&amp;IF(AND($H$1="中小板",LEFT(E867,3)="002"),"是",""))</f>
        <v>是</v>
      </c>
      <c r="I867" s="46">
        <f ca="1">IF(E867="","",IF(OR([1]!EM_S_VAL_MV(E867,deadline)="",[1]!EM_S_VAL_MV(E867,deadline)="--",[1]!EM_S_VAL_MV(E867,deadline)="null"),0,[1]!EM_S_VAL_MV(E867,deadline)/100000000))</f>
        <v>127.2825034401</v>
      </c>
      <c r="J867" s="46">
        <f ca="1">IF(E867="","",IF(RIGHT(LEFT($J$1,6),3)="TTM",[1]!EM_S_FA_PROFIT_TTM(E867,LEFT(RIGHT($J$1,11),10),1)/100000000,[1]!EM_S_STM07_IS(E867,61,LEFT(RIGHT($J$1,5),4)&amp;"-12-31",1)/100000000))</f>
        <v>6.9052640849999998</v>
      </c>
      <c r="K867" s="36">
        <f t="shared" ca="1" si="67"/>
        <v>18.432677139255276</v>
      </c>
      <c r="L867" s="46">
        <f ca="1">IF(E867="","",IF(ISERROR(IF(行业估值!$E$7="最新年报",[1]!EM_S_STM07_BS(E867,140,LEFT(RIGHT($L$1,5),4)&amp;"-12-31",1)/100000000,[1]!EM_S_STM07_BS(E867,140,LEFT(RIGHT($L$1,11),10),1)/100000000)),0,IF(行业估值!$E$7="最新年报",[1]!EM_S_STM07_BS(E867,140,LEFT(RIGHT($L$1,5),4)&amp;"-12-31",1)/100000000,[1]!EM_S_STM07_BS(E867,140,LEFT(RIGHT($L$1,11),10),1)/100000000)))</f>
        <v>75.968211885499997</v>
      </c>
      <c r="M867" s="36">
        <f t="shared" ca="1" si="68"/>
        <v>1.6754705722433139</v>
      </c>
      <c r="N867" s="37">
        <f ca="1">IF(E867="","",IF(ISERROR([1]!EM_S_EST_NETPROFIT(E867,行业估值!$E$6,deadline)/100000000),"-",[1]!EM_S_EST_NETPROFIT(E867,行业估值!$E$6,deadline)/100000000))</f>
        <v>7.6722799999999998</v>
      </c>
      <c r="O867" s="36">
        <f t="shared" ca="1" si="69"/>
        <v>16.589918960217823</v>
      </c>
      <c r="T867" s="64" t="s">
        <v>1783</v>
      </c>
      <c r="U867" s="64" t="s">
        <v>1784</v>
      </c>
    </row>
    <row r="868" spans="4:21">
      <c r="D868" s="45" t="str">
        <f>IF(AND(行业估值!$B$39=$G868,COUNTIF($G$2:$G$2552,$G868)&gt;=1),COUNTIF($G$2:G868,$G868),"")</f>
        <v/>
      </c>
      <c r="E868" s="65" t="str">
        <f t="shared" si="65"/>
        <v>002409.SZ</v>
      </c>
      <c r="F868" s="65" t="str">
        <f t="shared" si="66"/>
        <v>雅克科技</v>
      </c>
      <c r="G868" s="34" t="str">
        <f>IF(E868="","",IF(行业估值!$C$5="申万行业",[1]!EM_S_INFO_INDUSTRY_SW2014(E868,"1"),IF(行业估值!$C$5="证监会行业",[1]!EM_S_INFO_INDUSTRY_CSRC1(E868,"1"),[1]!EM_S_INFO_INDUSTRY_EM2016(E868,"1"))))</f>
        <v>基础化工</v>
      </c>
      <c r="H868" s="34" t="str">
        <f>IF(E868="","",IF($H$1="上证50",[1]!EM_S_INFO_COMPINDEX(E868,"000016"),"")&amp;IF($H$1="上证180",[1]!EM_S_INFO_COMPINDEX(E868,"000010"),"")&amp;IF($H$1="沪深300",[1]!EM_S_INFO_COMPINDEX(E868,"000300"),"")&amp;IF(AND($H$1="上证A股",RIGHT(E868,2)="SH"),"是","")&amp;IF(AND($H$1="深证A股",RIGHT(E868,2)="SZ"),"是","")&amp;IF(AND($H$1="创业板",LEFT(E868,1)-3=0),"是","")&amp;IF(AND($H$1="全部A股",E868&lt;&gt;0),"是","")&amp;IF(AND($H$1="中小板",LEFT(E868,3)="002"),"是",""))</f>
        <v>是</v>
      </c>
      <c r="I868" s="46">
        <f ca="1">IF(E868="","",IF(OR([1]!EM_S_VAL_MV(E868,deadline)="",[1]!EM_S_VAL_MV(E868,deadline)="--",[1]!EM_S_VAL_MV(E868,deadline)="null"),0,[1]!EM_S_VAL_MV(E868,deadline)/100000000))</f>
        <v>86.275892959200007</v>
      </c>
      <c r="J868" s="46">
        <f ca="1">IF(E868="","",IF(RIGHT(LEFT($J$1,6),3)="TTM",[1]!EM_S_FA_PROFIT_TTM(E868,LEFT(RIGHT($J$1,11),10),1)/100000000,[1]!EM_S_STM07_IS(E868,61,LEFT(RIGHT($J$1,5),4)&amp;"-12-31",1)/100000000))</f>
        <v>2.3824968086</v>
      </c>
      <c r="K868" s="36">
        <f t="shared" ca="1" si="67"/>
        <v>36.212385530915924</v>
      </c>
      <c r="L868" s="46">
        <f ca="1">IF(E868="","",IF(ISERROR(IF(行业估值!$E$7="最新年报",[1]!EM_S_STM07_BS(E868,140,LEFT(RIGHT($L$1,5),4)&amp;"-12-31",1)/100000000,[1]!EM_S_STM07_BS(E868,140,LEFT(RIGHT($L$1,11),10),1)/100000000)),0,IF(行业估值!$E$7="最新年报",[1]!EM_S_STM07_BS(E868,140,LEFT(RIGHT($L$1,5),4)&amp;"-12-31",1)/100000000,[1]!EM_S_STM07_BS(E868,140,LEFT(RIGHT($L$1,11),10),1)/100000000)))</f>
        <v>43.358511392299995</v>
      </c>
      <c r="M868" s="36">
        <f t="shared" ca="1" si="68"/>
        <v>1.9898259923776276</v>
      </c>
      <c r="N868" s="37">
        <f ca="1">IF(E868="","",IF(ISERROR([1]!EM_S_EST_NETPROFIT(E868,行业估值!$E$6,deadline)/100000000),"-",[1]!EM_S_EST_NETPROFIT(E868,行业估值!$E$6,deadline)/100000000))</f>
        <v>2.5612166666666667</v>
      </c>
      <c r="O868" s="36">
        <f t="shared" ca="1" si="69"/>
        <v>33.685511297052834</v>
      </c>
      <c r="T868" s="64" t="s">
        <v>1785</v>
      </c>
      <c r="U868" s="64" t="s">
        <v>1786</v>
      </c>
    </row>
    <row r="869" spans="4:21">
      <c r="D869" s="45" t="str">
        <f>IF(AND(行业估值!$B$39=$G869,COUNTIF($G$2:$G$2552,$G869)&gt;=1),COUNTIF($G$2:G869,$G869),"")</f>
        <v/>
      </c>
      <c r="E869" s="65" t="str">
        <f t="shared" si="65"/>
        <v>002410.SZ</v>
      </c>
      <c r="F869" s="65" t="str">
        <f t="shared" si="66"/>
        <v>广联达</v>
      </c>
      <c r="G869" s="34" t="str">
        <f>IF(E869="","",IF(行业估值!$C$5="申万行业",[1]!EM_S_INFO_INDUSTRY_SW2014(E869,"1"),IF(行业估值!$C$5="证监会行业",[1]!EM_S_INFO_INDUSTRY_CSRC1(E869,"1"),[1]!EM_S_INFO_INDUSTRY_EM2016(E869,"1"))))</f>
        <v>信息技术</v>
      </c>
      <c r="H869" s="34" t="str">
        <f>IF(E869="","",IF($H$1="上证50",[1]!EM_S_INFO_COMPINDEX(E869,"000016"),"")&amp;IF($H$1="上证180",[1]!EM_S_INFO_COMPINDEX(E869,"000010"),"")&amp;IF($H$1="沪深300",[1]!EM_S_INFO_COMPINDEX(E869,"000300"),"")&amp;IF(AND($H$1="上证A股",RIGHT(E869,2)="SH"),"是","")&amp;IF(AND($H$1="深证A股",RIGHT(E869,2)="SZ"),"是","")&amp;IF(AND($H$1="创业板",LEFT(E869,1)-3=0),"是","")&amp;IF(AND($H$1="全部A股",E869&lt;&gt;0),"是","")&amp;IF(AND($H$1="中小板",LEFT(E869,3)="002"),"是",""))</f>
        <v>是</v>
      </c>
      <c r="I869" s="46">
        <f ca="1">IF(E869="","",IF(OR([1]!EM_S_VAL_MV(E869,deadline)="",[1]!EM_S_VAL_MV(E869,deadline)="--",[1]!EM_S_VAL_MV(E869,deadline)="null"),0,[1]!EM_S_VAL_MV(E869,deadline)/100000000))</f>
        <v>378.85745150400004</v>
      </c>
      <c r="J869" s="46">
        <f ca="1">IF(E869="","",IF(RIGHT(LEFT($J$1,6),3)="TTM",[1]!EM_S_FA_PROFIT_TTM(E869,LEFT(RIGHT($J$1,11),10),1)/100000000,[1]!EM_S_STM07_IS(E869,61,LEFT(RIGHT($J$1,5),4)&amp;"-12-31",1)/100000000))</f>
        <v>3.1774690425999998</v>
      </c>
      <c r="K869" s="36">
        <f t="shared" ca="1" si="67"/>
        <v>119.23246030872284</v>
      </c>
      <c r="L869" s="46">
        <f ca="1">IF(E869="","",IF(ISERROR(IF(行业估值!$E$7="最新年报",[1]!EM_S_STM07_BS(E869,140,LEFT(RIGHT($L$1,5),4)&amp;"-12-31",1)/100000000,[1]!EM_S_STM07_BS(E869,140,LEFT(RIGHT($L$1,11),10),1)/100000000)),0,IF(行业估值!$E$7="最新年报",[1]!EM_S_STM07_BS(E869,140,LEFT(RIGHT($L$1,5),4)&amp;"-12-31",1)/100000000,[1]!EM_S_STM07_BS(E869,140,LEFT(RIGHT($L$1,11),10),1)/100000000)))</f>
        <v>31.176271702199998</v>
      </c>
      <c r="M869" s="36">
        <f t="shared" ca="1" si="68"/>
        <v>12.152108986055104</v>
      </c>
      <c r="N869" s="37">
        <f ca="1">IF(E869="","",IF(ISERROR([1]!EM_S_EST_NETPROFIT(E869,行业估值!$E$6,deadline)/100000000),"-",[1]!EM_S_EST_NETPROFIT(E869,行业估值!$E$6,deadline)/100000000))</f>
        <v>4.0079657142857146</v>
      </c>
      <c r="O869" s="36">
        <f t="shared" ca="1" si="69"/>
        <v>94.526120858176725</v>
      </c>
      <c r="T869" s="64" t="s">
        <v>1787</v>
      </c>
      <c r="U869" s="64" t="s">
        <v>1788</v>
      </c>
    </row>
    <row r="870" spans="4:21">
      <c r="D870" s="45" t="str">
        <f>IF(AND(行业估值!$B$39=$G870,COUNTIF($G$2:$G$2552,$G870)&gt;=1),COUNTIF($G$2:G870,$G870),"")</f>
        <v/>
      </c>
      <c r="E870" s="65" t="str">
        <f t="shared" si="65"/>
        <v>002411.SZ</v>
      </c>
      <c r="F870" s="65" t="str">
        <f t="shared" si="66"/>
        <v>延安必康</v>
      </c>
      <c r="G870" s="34" t="str">
        <f>IF(E870="","",IF(行业估值!$C$5="申万行业",[1]!EM_S_INFO_INDUSTRY_SW2014(E870,"1"),IF(行业估值!$C$5="证监会行业",[1]!EM_S_INFO_INDUSTRY_CSRC1(E870,"1"),[1]!EM_S_INFO_INDUSTRY_EM2016(E870,"1"))))</f>
        <v>医药生物</v>
      </c>
      <c r="H870" s="34" t="str">
        <f>IF(E870="","",IF($H$1="上证50",[1]!EM_S_INFO_COMPINDEX(E870,"000016"),"")&amp;IF($H$1="上证180",[1]!EM_S_INFO_COMPINDEX(E870,"000010"),"")&amp;IF($H$1="沪深300",[1]!EM_S_INFO_COMPINDEX(E870,"000300"),"")&amp;IF(AND($H$1="上证A股",RIGHT(E870,2)="SH"),"是","")&amp;IF(AND($H$1="深证A股",RIGHT(E870,2)="SZ"),"是","")&amp;IF(AND($H$1="创业板",LEFT(E870,1)-3=0),"是","")&amp;IF(AND($H$1="全部A股",E870&lt;&gt;0),"是","")&amp;IF(AND($H$1="中小板",LEFT(E870,3)="002"),"是",""))</f>
        <v>是</v>
      </c>
      <c r="I870" s="46">
        <f ca="1">IF(E870="","",IF(OR([1]!EM_S_VAL_MV(E870,deadline)="",[1]!EM_S_VAL_MV(E870,deadline)="--",[1]!EM_S_VAL_MV(E870,deadline)="null"),0,[1]!EM_S_VAL_MV(E870,deadline)/100000000))</f>
        <v>256.65755475750001</v>
      </c>
      <c r="J870" s="46">
        <f ca="1">IF(E870="","",IF(RIGHT(LEFT($J$1,6),3)="TTM",[1]!EM_S_FA_PROFIT_TTM(E870,LEFT(RIGHT($J$1,11),10),1)/100000000,[1]!EM_S_STM07_IS(E870,61,LEFT(RIGHT($J$1,5),4)&amp;"-12-31",1)/100000000))</f>
        <v>3.2423630010000002</v>
      </c>
      <c r="K870" s="36">
        <f t="shared" ca="1" si="67"/>
        <v>79.157563381503678</v>
      </c>
      <c r="L870" s="46">
        <f ca="1">IF(E870="","",IF(ISERROR(IF(行业估值!$E$7="最新年报",[1]!EM_S_STM07_BS(E870,140,LEFT(RIGHT($L$1,5),4)&amp;"-12-31",1)/100000000,[1]!EM_S_STM07_BS(E870,140,LEFT(RIGHT($L$1,11),10),1)/100000000)),0,IF(行业估值!$E$7="最新年报",[1]!EM_S_STM07_BS(E870,140,LEFT(RIGHT($L$1,5),4)&amp;"-12-31",1)/100000000,[1]!EM_S_STM07_BS(E870,140,LEFT(RIGHT($L$1,11),10),1)/100000000)))</f>
        <v>99.741587821100012</v>
      </c>
      <c r="M870" s="36">
        <f t="shared" ca="1" si="68"/>
        <v>2.5732250745581666</v>
      </c>
      <c r="N870" s="37">
        <f ca="1">IF(E870="","",IF(ISERROR([1]!EM_S_EST_NETPROFIT(E870,行业估值!$E$6,deadline)/100000000),"-",[1]!EM_S_EST_NETPROFIT(E870,行业估值!$E$6,deadline)/100000000))</f>
        <v>7.0781000000000001</v>
      </c>
      <c r="O870" s="36">
        <f t="shared" ca="1" si="69"/>
        <v>36.260798061273505</v>
      </c>
      <c r="T870" s="64" t="s">
        <v>1789</v>
      </c>
      <c r="U870" s="64" t="s">
        <v>1790</v>
      </c>
    </row>
    <row r="871" spans="4:21">
      <c r="D871" s="45" t="str">
        <f>IF(AND(行业估值!$B$39=$G871,COUNTIF($G$2:$G$2552,$G871)&gt;=1),COUNTIF($G$2:G871,$G871),"")</f>
        <v/>
      </c>
      <c r="E871" s="65" t="str">
        <f t="shared" si="65"/>
        <v>002412.SZ</v>
      </c>
      <c r="F871" s="65" t="str">
        <f t="shared" si="66"/>
        <v>汉森制药</v>
      </c>
      <c r="G871" s="34" t="str">
        <f>IF(E871="","",IF(行业估值!$C$5="申万行业",[1]!EM_S_INFO_INDUSTRY_SW2014(E871,"1"),IF(行业估值!$C$5="证监会行业",[1]!EM_S_INFO_INDUSTRY_CSRC1(E871,"1"),[1]!EM_S_INFO_INDUSTRY_EM2016(E871,"1"))))</f>
        <v>医药生物</v>
      </c>
      <c r="H871" s="34" t="str">
        <f>IF(E871="","",IF($H$1="上证50",[1]!EM_S_INFO_COMPINDEX(E871,"000016"),"")&amp;IF($H$1="上证180",[1]!EM_S_INFO_COMPINDEX(E871,"000010"),"")&amp;IF($H$1="沪深300",[1]!EM_S_INFO_COMPINDEX(E871,"000300"),"")&amp;IF(AND($H$1="上证A股",RIGHT(E871,2)="SH"),"是","")&amp;IF(AND($H$1="深证A股",RIGHT(E871,2)="SZ"),"是","")&amp;IF(AND($H$1="创业板",LEFT(E871,1)-3=0),"是","")&amp;IF(AND($H$1="全部A股",E871&lt;&gt;0),"是","")&amp;IF(AND($H$1="中小板",LEFT(E871,3)="002"),"是",""))</f>
        <v>是</v>
      </c>
      <c r="I871" s="46">
        <f ca="1">IF(E871="","",IF(OR([1]!EM_S_VAL_MV(E871,deadline)="",[1]!EM_S_VAL_MV(E871,deadline)="--",[1]!EM_S_VAL_MV(E871,deadline)="null"),0,[1]!EM_S_VAL_MV(E871,deadline)/100000000))</f>
        <v>42.520400000000002</v>
      </c>
      <c r="J871" s="46">
        <f ca="1">IF(E871="","",IF(RIGHT(LEFT($J$1,6),3)="TTM",[1]!EM_S_FA_PROFIT_TTM(E871,LEFT(RIGHT($J$1,11),10),1)/100000000,[1]!EM_S_STM07_IS(E871,61,LEFT(RIGHT($J$1,5),4)&amp;"-12-31",1)/100000000))</f>
        <v>1.6448147791999999</v>
      </c>
      <c r="K871" s="36">
        <f t="shared" ca="1" si="67"/>
        <v>25.851178222438485</v>
      </c>
      <c r="L871" s="46">
        <f ca="1">IF(E871="","",IF(ISERROR(IF(行业估值!$E$7="最新年报",[1]!EM_S_STM07_BS(E871,140,LEFT(RIGHT($L$1,5),4)&amp;"-12-31",1)/100000000,[1]!EM_S_STM07_BS(E871,140,LEFT(RIGHT($L$1,11),10),1)/100000000)),0,IF(行业估值!$E$7="最新年报",[1]!EM_S_STM07_BS(E871,140,LEFT(RIGHT($L$1,5),4)&amp;"-12-31",1)/100000000,[1]!EM_S_STM07_BS(E871,140,LEFT(RIGHT($L$1,11),10),1)/100000000)))</f>
        <v>14.711581428499999</v>
      </c>
      <c r="M871" s="36">
        <f t="shared" ca="1" si="68"/>
        <v>2.8902671141545255</v>
      </c>
      <c r="N871" s="37">
        <f ca="1">IF(E871="","",IF(ISERROR([1]!EM_S_EST_NETPROFIT(E871,行业估值!$E$6,deadline)/100000000),"-",[1]!EM_S_EST_NETPROFIT(E871,行业估值!$E$6,deadline)/100000000))</f>
        <v>1.9325000000000001</v>
      </c>
      <c r="O871" s="36">
        <f t="shared" ca="1" si="69"/>
        <v>22.002794307891332</v>
      </c>
      <c r="T871" s="64" t="s">
        <v>1791</v>
      </c>
      <c r="U871" s="64" t="s">
        <v>1792</v>
      </c>
    </row>
    <row r="872" spans="4:21">
      <c r="D872" s="45" t="str">
        <f>IF(AND(行业估值!$B$39=$G872,COUNTIF($G$2:$G$2552,$G872)&gt;=1),COUNTIF($G$2:G872,$G872),"")</f>
        <v/>
      </c>
      <c r="E872" s="65" t="str">
        <f t="shared" si="65"/>
        <v>002413.SZ</v>
      </c>
      <c r="F872" s="65" t="str">
        <f t="shared" si="66"/>
        <v>雷科防务</v>
      </c>
      <c r="G872" s="34" t="str">
        <f>IF(E872="","",IF(行业估值!$C$5="申万行业",[1]!EM_S_INFO_INDUSTRY_SW2014(E872,"1"),IF(行业估值!$C$5="证监会行业",[1]!EM_S_INFO_INDUSTRY_CSRC1(E872,"1"),[1]!EM_S_INFO_INDUSTRY_EM2016(E872,"1"))))</f>
        <v>信息技术</v>
      </c>
      <c r="H872" s="34" t="str">
        <f>IF(E872="","",IF($H$1="上证50",[1]!EM_S_INFO_COMPINDEX(E872,"000016"),"")&amp;IF($H$1="上证180",[1]!EM_S_INFO_COMPINDEX(E872,"000010"),"")&amp;IF($H$1="沪深300",[1]!EM_S_INFO_COMPINDEX(E872,"000300"),"")&amp;IF(AND($H$1="上证A股",RIGHT(E872,2)="SH"),"是","")&amp;IF(AND($H$1="深证A股",RIGHT(E872,2)="SZ"),"是","")&amp;IF(AND($H$1="创业板",LEFT(E872,1)-3=0),"是","")&amp;IF(AND($H$1="全部A股",E872&lt;&gt;0),"是","")&amp;IF(AND($H$1="中小板",LEFT(E872,3)="002"),"是",""))</f>
        <v>是</v>
      </c>
      <c r="I872" s="46">
        <f ca="1">IF(E872="","",IF(OR([1]!EM_S_VAL_MV(E872,deadline)="",[1]!EM_S_VAL_MV(E872,deadline)="--",[1]!EM_S_VAL_MV(E872,deadline)="null"),0,[1]!EM_S_VAL_MV(E872,deadline)/100000000))</f>
        <v>55.788240420000001</v>
      </c>
      <c r="J872" s="46">
        <f ca="1">IF(E872="","",IF(RIGHT(LEFT($J$1,6),3)="TTM",[1]!EM_S_FA_PROFIT_TTM(E872,LEFT(RIGHT($J$1,11),10),1)/100000000,[1]!EM_S_STM07_IS(E872,61,LEFT(RIGHT($J$1,5),4)&amp;"-12-31",1)/100000000))</f>
        <v>1.3586896565</v>
      </c>
      <c r="K872" s="36">
        <f t="shared" ca="1" si="67"/>
        <v>41.060326140784163</v>
      </c>
      <c r="L872" s="46">
        <f ca="1">IF(E872="","",IF(ISERROR(IF(行业估值!$E$7="最新年报",[1]!EM_S_STM07_BS(E872,140,LEFT(RIGHT($L$1,5),4)&amp;"-12-31",1)/100000000,[1]!EM_S_STM07_BS(E872,140,LEFT(RIGHT($L$1,11),10),1)/100000000)),0,IF(行业估值!$E$7="最新年报",[1]!EM_S_STM07_BS(E872,140,LEFT(RIGHT($L$1,5),4)&amp;"-12-31",1)/100000000,[1]!EM_S_STM07_BS(E872,140,LEFT(RIGHT($L$1,11),10),1)/100000000)))</f>
        <v>35.171423431500003</v>
      </c>
      <c r="M872" s="36">
        <f t="shared" ca="1" si="68"/>
        <v>1.5861809098700081</v>
      </c>
      <c r="N872" s="37">
        <f ca="1">IF(E872="","",IF(ISERROR([1]!EM_S_EST_NETPROFIT(E872,行业估值!$E$6,deadline)/100000000),"-",[1]!EM_S_EST_NETPROFIT(E872,行业估值!$E$6,deadline)/100000000))</f>
        <v>1.8638999999999999</v>
      </c>
      <c r="O872" s="36">
        <f t="shared" ca="1" si="69"/>
        <v>29.930919266055049</v>
      </c>
      <c r="T872" s="64" t="s">
        <v>1793</v>
      </c>
      <c r="U872" s="64" t="s">
        <v>1794</v>
      </c>
    </row>
    <row r="873" spans="4:21">
      <c r="D873" s="45" t="str">
        <f>IF(AND(行业估值!$B$39=$G873,COUNTIF($G$2:$G$2552,$G873)&gt;=1),COUNTIF($G$2:G873,$G873),"")</f>
        <v/>
      </c>
      <c r="E873" s="65" t="str">
        <f t="shared" si="65"/>
        <v>002414.SZ</v>
      </c>
      <c r="F873" s="65" t="str">
        <f t="shared" si="66"/>
        <v>高德红外</v>
      </c>
      <c r="G873" s="34" t="str">
        <f>IF(E873="","",IF(行业估值!$C$5="申万行业",[1]!EM_S_INFO_INDUSTRY_SW2014(E873,"1"),IF(行业估值!$C$5="证监会行业",[1]!EM_S_INFO_INDUSTRY_CSRC1(E873,"1"),[1]!EM_S_INFO_INDUSTRY_EM2016(E873,"1"))))</f>
        <v>电子设备</v>
      </c>
      <c r="H873" s="34" t="str">
        <f>IF(E873="","",IF($H$1="上证50",[1]!EM_S_INFO_COMPINDEX(E873,"000016"),"")&amp;IF($H$1="上证180",[1]!EM_S_INFO_COMPINDEX(E873,"000010"),"")&amp;IF($H$1="沪深300",[1]!EM_S_INFO_COMPINDEX(E873,"000300"),"")&amp;IF(AND($H$1="上证A股",RIGHT(E873,2)="SH"),"是","")&amp;IF(AND($H$1="深证A股",RIGHT(E873,2)="SZ"),"是","")&amp;IF(AND($H$1="创业板",LEFT(E873,1)-3=0),"是","")&amp;IF(AND($H$1="全部A股",E873&lt;&gt;0),"是","")&amp;IF(AND($H$1="中小板",LEFT(E873,3)="002"),"是",""))</f>
        <v>是</v>
      </c>
      <c r="I873" s="46">
        <f ca="1">IF(E873="","",IF(OR([1]!EM_S_VAL_MV(E873,deadline)="",[1]!EM_S_VAL_MV(E873,deadline)="--",[1]!EM_S_VAL_MV(E873,deadline)="null"),0,[1]!EM_S_VAL_MV(E873,deadline)/100000000))</f>
        <v>184.467657062</v>
      </c>
      <c r="J873" s="46">
        <f ca="1">IF(E873="","",IF(RIGHT(LEFT($J$1,6),3)="TTM",[1]!EM_S_FA_PROFIT_TTM(E873,LEFT(RIGHT($J$1,11),10),1)/100000000,[1]!EM_S_STM07_IS(E873,61,LEFT(RIGHT($J$1,5),4)&amp;"-12-31",1)/100000000))</f>
        <v>2.6982739888</v>
      </c>
      <c r="K873" s="36">
        <f t="shared" ca="1" si="67"/>
        <v>68.365057747170468</v>
      </c>
      <c r="L873" s="46">
        <f ca="1">IF(E873="","",IF(ISERROR(IF(行业估值!$E$7="最新年报",[1]!EM_S_STM07_BS(E873,140,LEFT(RIGHT($L$1,5),4)&amp;"-12-31",1)/100000000,[1]!EM_S_STM07_BS(E873,140,LEFT(RIGHT($L$1,11),10),1)/100000000)),0,IF(行业估值!$E$7="最新年报",[1]!EM_S_STM07_BS(E873,140,LEFT(RIGHT($L$1,5),4)&amp;"-12-31",1)/100000000,[1]!EM_S_STM07_BS(E873,140,LEFT(RIGHT($L$1,11),10),1)/100000000)))</f>
        <v>35.8607821489</v>
      </c>
      <c r="M873" s="36">
        <f t="shared" ca="1" si="68"/>
        <v>5.1439942468644233</v>
      </c>
      <c r="N873" s="37">
        <f ca="1">IF(E873="","",IF(ISERROR([1]!EM_S_EST_NETPROFIT(E873,行业估值!$E$6,deadline)/100000000),"-",[1]!EM_S_EST_NETPROFIT(E873,行业估值!$E$6,deadline)/100000000))</f>
        <v>2.6187499999999999</v>
      </c>
      <c r="O873" s="36">
        <f t="shared" ca="1" si="69"/>
        <v>70.441110095274468</v>
      </c>
      <c r="T873" s="64" t="s">
        <v>1795</v>
      </c>
      <c r="U873" s="64" t="s">
        <v>1796</v>
      </c>
    </row>
    <row r="874" spans="4:21">
      <c r="D874" s="45" t="str">
        <f>IF(AND(行业估值!$B$39=$G874,COUNTIF($G$2:$G$2552,$G874)&gt;=1),COUNTIF($G$2:G874,$G874),"")</f>
        <v/>
      </c>
      <c r="E874" s="65" t="str">
        <f t="shared" si="65"/>
        <v>002415.SZ</v>
      </c>
      <c r="F874" s="65" t="str">
        <f t="shared" si="66"/>
        <v>海康威视</v>
      </c>
      <c r="G874" s="34" t="str">
        <f>IF(E874="","",IF(行业估值!$C$5="申万行业",[1]!EM_S_INFO_INDUSTRY_SW2014(E874,"1"),IF(行业估值!$C$5="证监会行业",[1]!EM_S_INFO_INDUSTRY_CSRC1(E874,"1"),[1]!EM_S_INFO_INDUSTRY_EM2016(E874,"1"))))</f>
        <v>信息技术</v>
      </c>
      <c r="H874" s="34" t="str">
        <f>IF(E874="","",IF($H$1="上证50",[1]!EM_S_INFO_COMPINDEX(E874,"000016"),"")&amp;IF($H$1="上证180",[1]!EM_S_INFO_COMPINDEX(E874,"000010"),"")&amp;IF($H$1="沪深300",[1]!EM_S_INFO_COMPINDEX(E874,"000300"),"")&amp;IF(AND($H$1="上证A股",RIGHT(E874,2)="SH"),"是","")&amp;IF(AND($H$1="深证A股",RIGHT(E874,2)="SZ"),"是","")&amp;IF(AND($H$1="创业板",LEFT(E874,1)-3=0),"是","")&amp;IF(AND($H$1="全部A股",E874&lt;&gt;0),"是","")&amp;IF(AND($H$1="中小板",LEFT(E874,3)="002"),"是",""))</f>
        <v>是</v>
      </c>
      <c r="I874" s="46">
        <f ca="1">IF(E874="","",IF(OR([1]!EM_S_VAL_MV(E874,deadline)="",[1]!EM_S_VAL_MV(E874,deadline)="--",[1]!EM_S_VAL_MV(E874,deadline)="null"),0,[1]!EM_S_VAL_MV(E874,deadline)/100000000))</f>
        <v>2970.7789002584004</v>
      </c>
      <c r="J874" s="46">
        <f ca="1">IF(E874="","",IF(RIGHT(LEFT($J$1,6),3)="TTM",[1]!EM_S_FA_PROFIT_TTM(E874,LEFT(RIGHT($J$1,11),10),1)/100000000,[1]!EM_S_STM07_IS(E874,61,LEFT(RIGHT($J$1,5),4)&amp;"-12-31",1)/100000000))</f>
        <v>121.28094587149999</v>
      </c>
      <c r="K874" s="36">
        <f t="shared" ca="1" si="67"/>
        <v>24.495017571894685</v>
      </c>
      <c r="L874" s="46">
        <f ca="1">IF(E874="","",IF(ISERROR(IF(行业估值!$E$7="最新年报",[1]!EM_S_STM07_BS(E874,140,LEFT(RIGHT($L$1,5),4)&amp;"-12-31",1)/100000000,[1]!EM_S_STM07_BS(E874,140,LEFT(RIGHT($L$1,11),10),1)/100000000)),0,IF(行业估值!$E$7="最新年报",[1]!EM_S_STM07_BS(E874,140,LEFT(RIGHT($L$1,5),4)&amp;"-12-31",1)/100000000,[1]!EM_S_STM07_BS(E874,140,LEFT(RIGHT($L$1,11),10),1)/100000000)))</f>
        <v>404.39398048739997</v>
      </c>
      <c r="M874" s="36">
        <f t="shared" ca="1" si="68"/>
        <v>7.3462490630494521</v>
      </c>
      <c r="N874" s="37">
        <f ca="1">IF(E874="","",IF(ISERROR([1]!EM_S_EST_NETPROFIT(E874,行业估值!$E$6,deadline)/100000000),"-",[1]!EM_S_EST_NETPROFIT(E874,行业估值!$E$6,deadline)/100000000))</f>
        <v>130.08887586206899</v>
      </c>
      <c r="O874" s="36">
        <f t="shared" ca="1" si="69"/>
        <v>22.836532951582011</v>
      </c>
      <c r="T874" s="64" t="s">
        <v>1797</v>
      </c>
      <c r="U874" s="64" t="s">
        <v>1798</v>
      </c>
    </row>
    <row r="875" spans="4:21">
      <c r="D875" s="45" t="str">
        <f>IF(AND(行业估值!$B$39=$G875,COUNTIF($G$2:$G$2552,$G875)&gt;=1),COUNTIF($G$2:G875,$G875),"")</f>
        <v/>
      </c>
      <c r="E875" s="65" t="str">
        <f t="shared" si="65"/>
        <v>002416.SZ</v>
      </c>
      <c r="F875" s="65" t="str">
        <f t="shared" si="66"/>
        <v>爱施德</v>
      </c>
      <c r="G875" s="34" t="str">
        <f>IF(E875="","",IF(行业估值!$C$5="申万行业",[1]!EM_S_INFO_INDUSTRY_SW2014(E875,"1"),IF(行业估值!$C$5="证监会行业",[1]!EM_S_INFO_INDUSTRY_CSRC1(E875,"1"),[1]!EM_S_INFO_INDUSTRY_EM2016(E875,"1"))))</f>
        <v>商贸零售</v>
      </c>
      <c r="H875" s="34" t="str">
        <f>IF(E875="","",IF($H$1="上证50",[1]!EM_S_INFO_COMPINDEX(E875,"000016"),"")&amp;IF($H$1="上证180",[1]!EM_S_INFO_COMPINDEX(E875,"000010"),"")&amp;IF($H$1="沪深300",[1]!EM_S_INFO_COMPINDEX(E875,"000300"),"")&amp;IF(AND($H$1="上证A股",RIGHT(E875,2)="SH"),"是","")&amp;IF(AND($H$1="深证A股",RIGHT(E875,2)="SZ"),"是","")&amp;IF(AND($H$1="创业板",LEFT(E875,1)-3=0),"是","")&amp;IF(AND($H$1="全部A股",E875&lt;&gt;0),"是","")&amp;IF(AND($H$1="中小板",LEFT(E875,3)="002"),"是",""))</f>
        <v>是</v>
      </c>
      <c r="I875" s="46">
        <f ca="1">IF(E875="","",IF(OR([1]!EM_S_VAL_MV(E875,deadline)="",[1]!EM_S_VAL_MV(E875,deadline)="--",[1]!EM_S_VAL_MV(E875,deadline)="null"),0,[1]!EM_S_VAL_MV(E875,deadline)/100000000))</f>
        <v>74.356908360000006</v>
      </c>
      <c r="J875" s="46">
        <f ca="1">IF(E875="","",IF(RIGHT(LEFT($J$1,6),3)="TTM",[1]!EM_S_FA_PROFIT_TTM(E875,LEFT(RIGHT($J$1,11),10),1)/100000000,[1]!EM_S_STM07_IS(E875,61,LEFT(RIGHT($J$1,5),4)&amp;"-12-31",1)/100000000))</f>
        <v>0.39153987030000004</v>
      </c>
      <c r="K875" s="36">
        <f t="shared" ca="1" si="67"/>
        <v>189.90890583640262</v>
      </c>
      <c r="L875" s="46">
        <f ca="1">IF(E875="","",IF(ISERROR(IF(行业估值!$E$7="最新年报",[1]!EM_S_STM07_BS(E875,140,LEFT(RIGHT($L$1,5),4)&amp;"-12-31",1)/100000000,[1]!EM_S_STM07_BS(E875,140,LEFT(RIGHT($L$1,11),10),1)/100000000)),0,IF(行业估值!$E$7="最新年报",[1]!EM_S_STM07_BS(E875,140,LEFT(RIGHT($L$1,5),4)&amp;"-12-31",1)/100000000,[1]!EM_S_STM07_BS(E875,140,LEFT(RIGHT($L$1,11),10),1)/100000000)))</f>
        <v>49.071856183599998</v>
      </c>
      <c r="M875" s="36">
        <f t="shared" ca="1" si="68"/>
        <v>1.5152658599625251</v>
      </c>
      <c r="N875" s="37">
        <f ca="1">IF(E875="","",IF(ISERROR([1]!EM_S_EST_NETPROFIT(E875,行业估值!$E$6,deadline)/100000000),"-",[1]!EM_S_EST_NETPROFIT(E875,行业估值!$E$6,deadline)/100000000))</f>
        <v>3.02</v>
      </c>
      <c r="O875" s="36">
        <f t="shared" ca="1" si="69"/>
        <v>24.621492834437088</v>
      </c>
      <c r="T875" s="64" t="s">
        <v>1799</v>
      </c>
      <c r="U875" s="64" t="s">
        <v>1800</v>
      </c>
    </row>
    <row r="876" spans="4:21">
      <c r="D876" s="45" t="str">
        <f>IF(AND(行业估值!$B$39=$G876,COUNTIF($G$2:$G$2552,$G876)&gt;=1),COUNTIF($G$2:G876,$G876),"")</f>
        <v/>
      </c>
      <c r="E876" s="65" t="str">
        <f t="shared" si="65"/>
        <v>002417.SZ</v>
      </c>
      <c r="F876" s="65" t="str">
        <f t="shared" si="66"/>
        <v>深南股份</v>
      </c>
      <c r="G876" s="34" t="str">
        <f>IF(E876="","",IF(行业估值!$C$5="申万行业",[1]!EM_S_INFO_INDUSTRY_SW2014(E876,"1"),IF(行业估值!$C$5="证监会行业",[1]!EM_S_INFO_INDUSTRY_CSRC1(E876,"1"),[1]!EM_S_INFO_INDUSTRY_EM2016(E876,"1"))))</f>
        <v>信息技术</v>
      </c>
      <c r="H876" s="34" t="str">
        <f>IF(E876="","",IF($H$1="上证50",[1]!EM_S_INFO_COMPINDEX(E876,"000016"),"")&amp;IF($H$1="上证180",[1]!EM_S_INFO_COMPINDEX(E876,"000010"),"")&amp;IF($H$1="沪深300",[1]!EM_S_INFO_COMPINDEX(E876,"000300"),"")&amp;IF(AND($H$1="上证A股",RIGHT(E876,2)="SH"),"是","")&amp;IF(AND($H$1="深证A股",RIGHT(E876,2)="SZ"),"是","")&amp;IF(AND($H$1="创业板",LEFT(E876,1)-3=0),"是","")&amp;IF(AND($H$1="全部A股",E876&lt;&gt;0),"是","")&amp;IF(AND($H$1="中小板",LEFT(E876,3)="002"),"是",""))</f>
        <v>是</v>
      </c>
      <c r="I876" s="46">
        <f ca="1">IF(E876="","",IF(OR([1]!EM_S_VAL_MV(E876,deadline)="",[1]!EM_S_VAL_MV(E876,deadline)="--",[1]!EM_S_VAL_MV(E876,deadline)="null"),0,[1]!EM_S_VAL_MV(E876,deadline)/100000000))</f>
        <v>19.007999999999999</v>
      </c>
      <c r="J876" s="46">
        <f ca="1">IF(E876="","",IF(RIGHT(LEFT($J$1,6),3)="TTM",[1]!EM_S_FA_PROFIT_TTM(E876,LEFT(RIGHT($J$1,11),10),1)/100000000,[1]!EM_S_STM07_IS(E876,61,LEFT(RIGHT($J$1,5),4)&amp;"-12-31",1)/100000000))</f>
        <v>-3.6761134999999997E-3</v>
      </c>
      <c r="K876" s="36">
        <f t="shared" ca="1" si="67"/>
        <v>-5170.6782176339229</v>
      </c>
      <c r="L876" s="46">
        <f ca="1">IF(E876="","",IF(ISERROR(IF(行业估值!$E$7="最新年报",[1]!EM_S_STM07_BS(E876,140,LEFT(RIGHT($L$1,5),4)&amp;"-12-31",1)/100000000,[1]!EM_S_STM07_BS(E876,140,LEFT(RIGHT($L$1,11),10),1)/100000000)),0,IF(行业估值!$E$7="最新年报",[1]!EM_S_STM07_BS(E876,140,LEFT(RIGHT($L$1,5),4)&amp;"-12-31",1)/100000000,[1]!EM_S_STM07_BS(E876,140,LEFT(RIGHT($L$1,11),10),1)/100000000)))</f>
        <v>2.2740125081999998</v>
      </c>
      <c r="M876" s="36">
        <f t="shared" ca="1" si="68"/>
        <v>8.358793072359056</v>
      </c>
      <c r="N876" s="37" t="str">
        <f ca="1">IF(E876="","",IF(ISERROR([1]!EM_S_EST_NETPROFIT(E876,行业估值!$E$6,deadline)/100000000),"-",[1]!EM_S_EST_NETPROFIT(E876,行业估值!$E$6,deadline)/100000000))</f>
        <v>-</v>
      </c>
      <c r="O876" s="36" t="str">
        <f t="shared" ca="1" si="69"/>
        <v>-</v>
      </c>
      <c r="T876" s="64" t="s">
        <v>1801</v>
      </c>
      <c r="U876" s="64" t="s">
        <v>1802</v>
      </c>
    </row>
    <row r="877" spans="4:21">
      <c r="D877" s="45">
        <f>IF(AND(行业估值!$B$39=$G877,COUNTIF($G$2:$G$2552,$G877)&gt;=1),COUNTIF($G$2:G877,$G877),"")</f>
        <v>52</v>
      </c>
      <c r="E877" s="65" t="str">
        <f t="shared" si="65"/>
        <v>002418.SZ</v>
      </c>
      <c r="F877" s="65" t="str">
        <f t="shared" si="66"/>
        <v>康盛股份</v>
      </c>
      <c r="G877" s="34" t="str">
        <f>IF(E877="","",IF(行业估值!$C$5="申万行业",[1]!EM_S_INFO_INDUSTRY_SW2014(E877,"1"),IF(行业估值!$C$5="证监会行业",[1]!EM_S_INFO_INDUSTRY_CSRC1(E877,"1"),[1]!EM_S_INFO_INDUSTRY_EM2016(E877,"1"))))</f>
        <v>机械设备</v>
      </c>
      <c r="H877" s="34" t="str">
        <f>IF(E877="","",IF($H$1="上证50",[1]!EM_S_INFO_COMPINDEX(E877,"000016"),"")&amp;IF($H$1="上证180",[1]!EM_S_INFO_COMPINDEX(E877,"000010"),"")&amp;IF($H$1="沪深300",[1]!EM_S_INFO_COMPINDEX(E877,"000300"),"")&amp;IF(AND($H$1="上证A股",RIGHT(E877,2)="SH"),"是","")&amp;IF(AND($H$1="深证A股",RIGHT(E877,2)="SZ"),"是","")&amp;IF(AND($H$1="创业板",LEFT(E877,1)-3=0),"是","")&amp;IF(AND($H$1="全部A股",E877&lt;&gt;0),"是","")&amp;IF(AND($H$1="中小板",LEFT(E877,3)="002"),"是",""))</f>
        <v>是</v>
      </c>
      <c r="I877" s="46">
        <f ca="1">IF(E877="","",IF(OR([1]!EM_S_VAL_MV(E877,deadline)="",[1]!EM_S_VAL_MV(E877,deadline)="--",[1]!EM_S_VAL_MV(E877,deadline)="null"),0,[1]!EM_S_VAL_MV(E877,deadline)/100000000))</f>
        <v>32.046480000000003</v>
      </c>
      <c r="J877" s="46">
        <f ca="1">IF(E877="","",IF(RIGHT(LEFT($J$1,6),3)="TTM",[1]!EM_S_FA_PROFIT_TTM(E877,LEFT(RIGHT($J$1,11),10),1)/100000000,[1]!EM_S_STM07_IS(E877,61,LEFT(RIGHT($J$1,5),4)&amp;"-12-31",1)/100000000))</f>
        <v>-13.9788470218</v>
      </c>
      <c r="K877" s="36">
        <f t="shared" ca="1" si="67"/>
        <v>-2.2924980829980859</v>
      </c>
      <c r="L877" s="46">
        <f ca="1">IF(E877="","",IF(ISERROR(IF(行业估值!$E$7="最新年报",[1]!EM_S_STM07_BS(E877,140,LEFT(RIGHT($L$1,5),4)&amp;"-12-31",1)/100000000,[1]!EM_S_STM07_BS(E877,140,LEFT(RIGHT($L$1,11),10),1)/100000000)),0,IF(行业估值!$E$7="最新年报",[1]!EM_S_STM07_BS(E877,140,LEFT(RIGHT($L$1,5),4)&amp;"-12-31",1)/100000000,[1]!EM_S_STM07_BS(E877,140,LEFT(RIGHT($L$1,11),10),1)/100000000)))</f>
        <v>9.9134356893</v>
      </c>
      <c r="M877" s="36">
        <f t="shared" ca="1" si="68"/>
        <v>3.2326310478403721</v>
      </c>
      <c r="N877" s="37" t="str">
        <f ca="1">IF(E877="","",IF(ISERROR([1]!EM_S_EST_NETPROFIT(E877,行业估值!$E$6,deadline)/100000000),"-",[1]!EM_S_EST_NETPROFIT(E877,行业估值!$E$6,deadline)/100000000))</f>
        <v>-</v>
      </c>
      <c r="O877" s="36" t="str">
        <f t="shared" ca="1" si="69"/>
        <v>-</v>
      </c>
      <c r="T877" s="64" t="s">
        <v>1803</v>
      </c>
      <c r="U877" s="64" t="s">
        <v>1804</v>
      </c>
    </row>
    <row r="878" spans="4:21">
      <c r="D878" s="45" t="str">
        <f>IF(AND(行业估值!$B$39=$G878,COUNTIF($G$2:$G$2552,$G878)&gt;=1),COUNTIF($G$2:G878,$G878),"")</f>
        <v/>
      </c>
      <c r="E878" s="65" t="str">
        <f t="shared" si="65"/>
        <v>002419.SZ</v>
      </c>
      <c r="F878" s="65" t="str">
        <f t="shared" si="66"/>
        <v>天虹股份</v>
      </c>
      <c r="G878" s="34" t="str">
        <f>IF(E878="","",IF(行业估值!$C$5="申万行业",[1]!EM_S_INFO_INDUSTRY_SW2014(E878,"1"),IF(行业估值!$C$5="证监会行业",[1]!EM_S_INFO_INDUSTRY_CSRC1(E878,"1"),[1]!EM_S_INFO_INDUSTRY_EM2016(E878,"1"))))</f>
        <v>商贸零售</v>
      </c>
      <c r="H878" s="34" t="str">
        <f>IF(E878="","",IF($H$1="上证50",[1]!EM_S_INFO_COMPINDEX(E878,"000016"),"")&amp;IF($H$1="上证180",[1]!EM_S_INFO_COMPINDEX(E878,"000010"),"")&amp;IF($H$1="沪深300",[1]!EM_S_INFO_COMPINDEX(E878,"000300"),"")&amp;IF(AND($H$1="上证A股",RIGHT(E878,2)="SH"),"是","")&amp;IF(AND($H$1="深证A股",RIGHT(E878,2)="SZ"),"是","")&amp;IF(AND($H$1="创业板",LEFT(E878,1)-3=0),"是","")&amp;IF(AND($H$1="全部A股",E878&lt;&gt;0),"是","")&amp;IF(AND($H$1="中小板",LEFT(E878,3)="002"),"是",""))</f>
        <v>是</v>
      </c>
      <c r="I878" s="46">
        <f ca="1">IF(E878="","",IF(OR([1]!EM_S_VAL_MV(E878,deadline)="",[1]!EM_S_VAL_MV(E878,deadline)="--",[1]!EM_S_VAL_MV(E878,deadline)="null"),0,[1]!EM_S_VAL_MV(E878,deadline)/100000000))</f>
        <v>118.34958</v>
      </c>
      <c r="J878" s="46">
        <f ca="1">IF(E878="","",IF(RIGHT(LEFT($J$1,6),3)="TTM",[1]!EM_S_FA_PROFIT_TTM(E878,LEFT(RIGHT($J$1,11),10),1)/100000000,[1]!EM_S_STM07_IS(E878,61,LEFT(RIGHT($J$1,5),4)&amp;"-12-31",1)/100000000))</f>
        <v>8.8470065835000007</v>
      </c>
      <c r="K878" s="36">
        <f t="shared" ca="1" si="67"/>
        <v>13.377358644756342</v>
      </c>
      <c r="L878" s="46">
        <f ca="1">IF(E878="","",IF(ISERROR(IF(行业估值!$E$7="最新年报",[1]!EM_S_STM07_BS(E878,140,LEFT(RIGHT($L$1,5),4)&amp;"-12-31",1)/100000000,[1]!EM_S_STM07_BS(E878,140,LEFT(RIGHT($L$1,11),10),1)/100000000)),0,IF(行业估值!$E$7="最新年报",[1]!EM_S_STM07_BS(E878,140,LEFT(RIGHT($L$1,5),4)&amp;"-12-31",1)/100000000,[1]!EM_S_STM07_BS(E878,140,LEFT(RIGHT($L$1,11),10),1)/100000000)))</f>
        <v>67.394980208900009</v>
      </c>
      <c r="M878" s="36">
        <f t="shared" ca="1" si="68"/>
        <v>1.7560592737494574</v>
      </c>
      <c r="N878" s="37">
        <f ca="1">IF(E878="","",IF(ISERROR([1]!EM_S_EST_NETPROFIT(E878,行业估值!$E$6,deadline)/100000000),"-",[1]!EM_S_EST_NETPROFIT(E878,行业估值!$E$6,deadline)/100000000))</f>
        <v>9.6842559999999995</v>
      </c>
      <c r="O878" s="36">
        <f t="shared" ca="1" si="69"/>
        <v>12.22082315874343</v>
      </c>
      <c r="T878" s="64" t="s">
        <v>1805</v>
      </c>
      <c r="U878" s="64" t="s">
        <v>1806</v>
      </c>
    </row>
    <row r="879" spans="4:21">
      <c r="D879" s="45" t="str">
        <f>IF(AND(行业估值!$B$39=$G879,COUNTIF($G$2:$G$2552,$G879)&gt;=1),COUNTIF($G$2:G879,$G879),"")</f>
        <v/>
      </c>
      <c r="E879" s="65" t="str">
        <f t="shared" si="65"/>
        <v>002420.SZ</v>
      </c>
      <c r="F879" s="65" t="str">
        <f t="shared" si="66"/>
        <v>*ST毅昌</v>
      </c>
      <c r="G879" s="34" t="str">
        <f>IF(E879="","",IF(行业估值!$C$5="申万行业",[1]!EM_S_INFO_INDUSTRY_SW2014(E879,"1"),IF(行业估值!$C$5="证监会行业",[1]!EM_S_INFO_INDUSTRY_CSRC1(E879,"1"),[1]!EM_S_INFO_INDUSTRY_EM2016(E879,"1"))))</f>
        <v>家电</v>
      </c>
      <c r="H879" s="34" t="str">
        <f>IF(E879="","",IF($H$1="上证50",[1]!EM_S_INFO_COMPINDEX(E879,"000016"),"")&amp;IF($H$1="上证180",[1]!EM_S_INFO_COMPINDEX(E879,"000010"),"")&amp;IF($H$1="沪深300",[1]!EM_S_INFO_COMPINDEX(E879,"000300"),"")&amp;IF(AND($H$1="上证A股",RIGHT(E879,2)="SH"),"是","")&amp;IF(AND($H$1="深证A股",RIGHT(E879,2)="SZ"),"是","")&amp;IF(AND($H$1="创业板",LEFT(E879,1)-3=0),"是","")&amp;IF(AND($H$1="全部A股",E879&lt;&gt;0),"是","")&amp;IF(AND($H$1="中小板",LEFT(E879,3)="002"),"是",""))</f>
        <v>是</v>
      </c>
      <c r="I879" s="46">
        <f ca="1">IF(E879="","",IF(OR([1]!EM_S_VAL_MV(E879,deadline)="",[1]!EM_S_VAL_MV(E879,deadline)="--",[1]!EM_S_VAL_MV(E879,deadline)="null"),0,[1]!EM_S_VAL_MV(E879,deadline)/100000000))</f>
        <v>14.796900000000001</v>
      </c>
      <c r="J879" s="46">
        <f ca="1">IF(E879="","",IF(RIGHT(LEFT($J$1,6),3)="TTM",[1]!EM_S_FA_PROFIT_TTM(E879,LEFT(RIGHT($J$1,11),10),1)/100000000,[1]!EM_S_STM07_IS(E879,61,LEFT(RIGHT($J$1,5),4)&amp;"-12-31",1)/100000000))</f>
        <v>-3.8248778686000002</v>
      </c>
      <c r="K879" s="36">
        <f t="shared" ca="1" si="67"/>
        <v>-3.8685941115855895</v>
      </c>
      <c r="L879" s="46">
        <f ca="1">IF(E879="","",IF(ISERROR(IF(行业估值!$E$7="最新年报",[1]!EM_S_STM07_BS(E879,140,LEFT(RIGHT($L$1,5),4)&amp;"-12-31",1)/100000000,[1]!EM_S_STM07_BS(E879,140,LEFT(RIGHT($L$1,11),10),1)/100000000)),0,IF(行业估值!$E$7="最新年报",[1]!EM_S_STM07_BS(E879,140,LEFT(RIGHT($L$1,5),4)&amp;"-12-31",1)/100000000,[1]!EM_S_STM07_BS(E879,140,LEFT(RIGHT($L$1,11),10),1)/100000000)))</f>
        <v>3.8034255698999999</v>
      </c>
      <c r="M879" s="36">
        <f t="shared" ca="1" si="68"/>
        <v>3.8904139776262383</v>
      </c>
      <c r="N879" s="37" t="str">
        <f ca="1">IF(E879="","",IF(ISERROR([1]!EM_S_EST_NETPROFIT(E879,行业估值!$E$6,deadline)/100000000),"-",[1]!EM_S_EST_NETPROFIT(E879,行业估值!$E$6,deadline)/100000000))</f>
        <v>-</v>
      </c>
      <c r="O879" s="36" t="str">
        <f t="shared" ca="1" si="69"/>
        <v>-</v>
      </c>
      <c r="T879" s="64" t="s">
        <v>7229</v>
      </c>
      <c r="U879" s="64" t="s">
        <v>1807</v>
      </c>
    </row>
    <row r="880" spans="4:21">
      <c r="D880" s="45" t="str">
        <f>IF(AND(行业估值!$B$39=$G880,COUNTIF($G$2:$G$2552,$G880)&gt;=1),COUNTIF($G$2:G880,$G880),"")</f>
        <v/>
      </c>
      <c r="E880" s="65" t="str">
        <f t="shared" si="65"/>
        <v>002421.SZ</v>
      </c>
      <c r="F880" s="65" t="str">
        <f t="shared" si="66"/>
        <v>达实智能</v>
      </c>
      <c r="G880" s="34" t="str">
        <f>IF(E880="","",IF(行业估值!$C$5="申万行业",[1]!EM_S_INFO_INDUSTRY_SW2014(E880,"1"),IF(行业估值!$C$5="证监会行业",[1]!EM_S_INFO_INDUSTRY_CSRC1(E880,"1"),[1]!EM_S_INFO_INDUSTRY_EM2016(E880,"1"))))</f>
        <v>信息技术</v>
      </c>
      <c r="H880" s="34" t="str">
        <f>IF(E880="","",IF($H$1="上证50",[1]!EM_S_INFO_COMPINDEX(E880,"000016"),"")&amp;IF($H$1="上证180",[1]!EM_S_INFO_COMPINDEX(E880,"000010"),"")&amp;IF($H$1="沪深300",[1]!EM_S_INFO_COMPINDEX(E880,"000300"),"")&amp;IF(AND($H$1="上证A股",RIGHT(E880,2)="SH"),"是","")&amp;IF(AND($H$1="深证A股",RIGHT(E880,2)="SZ"),"是","")&amp;IF(AND($H$1="创业板",LEFT(E880,1)-3=0),"是","")&amp;IF(AND($H$1="全部A股",E880&lt;&gt;0),"是","")&amp;IF(AND($H$1="中小板",LEFT(E880,3)="002"),"是",""))</f>
        <v>是</v>
      </c>
      <c r="I880" s="46">
        <f ca="1">IF(E880="","",IF(OR([1]!EM_S_VAL_MV(E880,deadline)="",[1]!EM_S_VAL_MV(E880,deadline)="--",[1]!EM_S_VAL_MV(E880,deadline)="null"),0,[1]!EM_S_VAL_MV(E880,deadline)/100000000))</f>
        <v>65.597829863100003</v>
      </c>
      <c r="J880" s="46">
        <f ca="1">IF(E880="","",IF(RIGHT(LEFT($J$1,6),3)="TTM",[1]!EM_S_FA_PROFIT_TTM(E880,LEFT(RIGHT($J$1,11),10),1)/100000000,[1]!EM_S_STM07_IS(E880,61,LEFT(RIGHT($J$1,5),4)&amp;"-12-31",1)/100000000))</f>
        <v>1.81903883</v>
      </c>
      <c r="K880" s="36">
        <f t="shared" ca="1" si="67"/>
        <v>36.061808456887093</v>
      </c>
      <c r="L880" s="46">
        <f ca="1">IF(E880="","",IF(ISERROR(IF(行业估值!$E$7="最新年报",[1]!EM_S_STM07_BS(E880,140,LEFT(RIGHT($L$1,5),4)&amp;"-12-31",1)/100000000,[1]!EM_S_STM07_BS(E880,140,LEFT(RIGHT($L$1,11),10),1)/100000000)),0,IF(行业估值!$E$7="最新年报",[1]!EM_S_STM07_BS(E880,140,LEFT(RIGHT($L$1,5),4)&amp;"-12-31",1)/100000000,[1]!EM_S_STM07_BS(E880,140,LEFT(RIGHT($L$1,11),10),1)/100000000)))</f>
        <v>33.190278699299995</v>
      </c>
      <c r="M880" s="36">
        <f t="shared" ca="1" si="68"/>
        <v>1.9764169640577169</v>
      </c>
      <c r="N880" s="37">
        <f ca="1">IF(E880="","",IF(ISERROR([1]!EM_S_EST_NETPROFIT(E880,行业估值!$E$6,deadline)/100000000),"-",[1]!EM_S_EST_NETPROFIT(E880,行业估值!$E$6,deadline)/100000000))</f>
        <v>2.46</v>
      </c>
      <c r="O880" s="36">
        <f t="shared" ca="1" si="69"/>
        <v>26.665784497195123</v>
      </c>
      <c r="T880" s="64" t="s">
        <v>1808</v>
      </c>
      <c r="U880" s="64" t="s">
        <v>1809</v>
      </c>
    </row>
    <row r="881" spans="4:21">
      <c r="D881" s="45" t="str">
        <f>IF(AND(行业估值!$B$39=$G881,COUNTIF($G$2:$G$2552,$G881)&gt;=1),COUNTIF($G$2:G881,$G881),"")</f>
        <v/>
      </c>
      <c r="E881" s="65" t="str">
        <f t="shared" si="65"/>
        <v>002422.SZ</v>
      </c>
      <c r="F881" s="65" t="str">
        <f t="shared" si="66"/>
        <v>科伦药业</v>
      </c>
      <c r="G881" s="34" t="str">
        <f>IF(E881="","",IF(行业估值!$C$5="申万行业",[1]!EM_S_INFO_INDUSTRY_SW2014(E881,"1"),IF(行业估值!$C$5="证监会行业",[1]!EM_S_INFO_INDUSTRY_CSRC1(E881,"1"),[1]!EM_S_INFO_INDUSTRY_EM2016(E881,"1"))))</f>
        <v>医药生物</v>
      </c>
      <c r="H881" s="34" t="str">
        <f>IF(E881="","",IF($H$1="上证50",[1]!EM_S_INFO_COMPINDEX(E881,"000016"),"")&amp;IF($H$1="上证180",[1]!EM_S_INFO_COMPINDEX(E881,"000010"),"")&amp;IF($H$1="沪深300",[1]!EM_S_INFO_COMPINDEX(E881,"000300"),"")&amp;IF(AND($H$1="上证A股",RIGHT(E881,2)="SH"),"是","")&amp;IF(AND($H$1="深证A股",RIGHT(E881,2)="SZ"),"是","")&amp;IF(AND($H$1="创业板",LEFT(E881,1)-3=0),"是","")&amp;IF(AND($H$1="全部A股",E881&lt;&gt;0),"是","")&amp;IF(AND($H$1="中小板",LEFT(E881,3)="002"),"是",""))</f>
        <v>是</v>
      </c>
      <c r="I881" s="46">
        <f ca="1">IF(E881="","",IF(OR([1]!EM_S_VAL_MV(E881,deadline)="",[1]!EM_S_VAL_MV(E881,deadline)="--",[1]!EM_S_VAL_MV(E881,deadline)="null"),0,[1]!EM_S_VAL_MV(E881,deadline)/100000000))</f>
        <v>346.84446185400003</v>
      </c>
      <c r="J881" s="46">
        <f ca="1">IF(E881="","",IF(RIGHT(LEFT($J$1,6),3)="TTM",[1]!EM_S_FA_PROFIT_TTM(E881,LEFT(RIGHT($J$1,11),10),1)/100000000,[1]!EM_S_STM07_IS(E881,61,LEFT(RIGHT($J$1,5),4)&amp;"-12-31",1)/100000000))</f>
        <v>11.717394669999999</v>
      </c>
      <c r="K881" s="36">
        <f t="shared" ca="1" si="67"/>
        <v>29.600817555631593</v>
      </c>
      <c r="L881" s="46">
        <f ca="1">IF(E881="","",IF(ISERROR(IF(行业估值!$E$7="最新年报",[1]!EM_S_STM07_BS(E881,140,LEFT(RIGHT($L$1,5),4)&amp;"-12-31",1)/100000000,[1]!EM_S_STM07_BS(E881,140,LEFT(RIGHT($L$1,11),10),1)/100000000)),0,IF(行业估值!$E$7="最新年报",[1]!EM_S_STM07_BS(E881,140,LEFT(RIGHT($L$1,5),4)&amp;"-12-31",1)/100000000,[1]!EM_S_STM07_BS(E881,140,LEFT(RIGHT($L$1,11),10),1)/100000000)))</f>
        <v>133.99194388000001</v>
      </c>
      <c r="M881" s="36">
        <f t="shared" ca="1" si="68"/>
        <v>2.5885471305993266</v>
      </c>
      <c r="N881" s="37">
        <f ca="1">IF(E881="","",IF(ISERROR([1]!EM_S_EST_NETPROFIT(E881,行业估值!$E$6,deadline)/100000000),"-",[1]!EM_S_EST_NETPROFIT(E881,行业估值!$E$6,deadline)/100000000))</f>
        <v>13.249852631578946</v>
      </c>
      <c r="O881" s="36">
        <f t="shared" ca="1" si="69"/>
        <v>26.1772316642489</v>
      </c>
      <c r="T881" s="64" t="s">
        <v>1810</v>
      </c>
      <c r="U881" s="64" t="s">
        <v>1811</v>
      </c>
    </row>
    <row r="882" spans="4:21">
      <c r="D882" s="45" t="str">
        <f>IF(AND(行业估值!$B$39=$G882,COUNTIF($G$2:$G$2552,$G882)&gt;=1),COUNTIF($G$2:G882,$G882),"")</f>
        <v/>
      </c>
      <c r="E882" s="65" t="str">
        <f t="shared" si="65"/>
        <v>002423.SZ</v>
      </c>
      <c r="F882" s="65" t="str">
        <f t="shared" si="66"/>
        <v>中粮资本</v>
      </c>
      <c r="G882" s="34" t="str">
        <f>IF(E882="","",IF(行业估值!$C$5="申万行业",[1]!EM_S_INFO_INDUSTRY_SW2014(E882,"1"),IF(行业估值!$C$5="证监会行业",[1]!EM_S_INFO_INDUSTRY_CSRC1(E882,"1"),[1]!EM_S_INFO_INDUSTRY_EM2016(E882,"1"))))</f>
        <v>金融</v>
      </c>
      <c r="H882" s="34" t="str">
        <f>IF(E882="","",IF($H$1="上证50",[1]!EM_S_INFO_COMPINDEX(E882,"000016"),"")&amp;IF($H$1="上证180",[1]!EM_S_INFO_COMPINDEX(E882,"000010"),"")&amp;IF($H$1="沪深300",[1]!EM_S_INFO_COMPINDEX(E882,"000300"),"")&amp;IF(AND($H$1="上证A股",RIGHT(E882,2)="SH"),"是","")&amp;IF(AND($H$1="深证A股",RIGHT(E882,2)="SZ"),"是","")&amp;IF(AND($H$1="创业板",LEFT(E882,1)-3=0),"是","")&amp;IF(AND($H$1="全部A股",E882&lt;&gt;0),"是","")&amp;IF(AND($H$1="中小板",LEFT(E882,3)="002"),"是",""))</f>
        <v>是</v>
      </c>
      <c r="I882" s="46">
        <f ca="1">IF(E882="","",IF(OR([1]!EM_S_VAL_MV(E882,deadline)="",[1]!EM_S_VAL_MV(E882,deadline)="--",[1]!EM_S_VAL_MV(E882,deadline)="null"),0,[1]!EM_S_VAL_MV(E882,deadline)/100000000))</f>
        <v>203.22211171500001</v>
      </c>
      <c r="J882" s="46">
        <f ca="1">IF(E882="","",IF(RIGHT(LEFT($J$1,6),3)="TTM",[1]!EM_S_FA_PROFIT_TTM(E882,LEFT(RIGHT($J$1,11),10),1)/100000000,[1]!EM_S_STM07_IS(E882,61,LEFT(RIGHT($J$1,5),4)&amp;"-12-31",1)/100000000))</f>
        <v>-6.2397516799999997E-2</v>
      </c>
      <c r="K882" s="36">
        <f t="shared" ca="1" si="67"/>
        <v>-3256.8942185051828</v>
      </c>
      <c r="L882" s="46">
        <f ca="1">IF(E882="","",IF(ISERROR(IF(行业估值!$E$7="最新年报",[1]!EM_S_STM07_BS(E882,140,LEFT(RIGHT($L$1,5),4)&amp;"-12-31",1)/100000000,[1]!EM_S_STM07_BS(E882,140,LEFT(RIGHT($L$1,11),10),1)/100000000)),0,IF(行业估值!$E$7="最新年报",[1]!EM_S_STM07_BS(E882,140,LEFT(RIGHT($L$1,5),4)&amp;"-12-31",1)/100000000,[1]!EM_S_STM07_BS(E882,140,LEFT(RIGHT($L$1,11),10),1)/100000000)))</f>
        <v>162.56196801370001</v>
      </c>
      <c r="M882" s="36">
        <f t="shared" ca="1" si="68"/>
        <v>1.2501208874259775</v>
      </c>
      <c r="N882" s="37" t="str">
        <f ca="1">IF(E882="","",IF(ISERROR([1]!EM_S_EST_NETPROFIT(E882,行业估值!$E$6,deadline)/100000000),"-",[1]!EM_S_EST_NETPROFIT(E882,行业估值!$E$6,deadline)/100000000))</f>
        <v>-</v>
      </c>
      <c r="O882" s="36" t="str">
        <f t="shared" ca="1" si="69"/>
        <v>-</v>
      </c>
      <c r="T882" s="64" t="s">
        <v>7230</v>
      </c>
      <c r="U882" s="64" t="s">
        <v>1812</v>
      </c>
    </row>
    <row r="883" spans="4:21">
      <c r="D883" s="45" t="str">
        <f>IF(AND(行业估值!$B$39=$G883,COUNTIF($G$2:$G$2552,$G883)&gt;=1),COUNTIF($G$2:G883,$G883),"")</f>
        <v/>
      </c>
      <c r="E883" s="65" t="str">
        <f t="shared" si="65"/>
        <v>002424.SZ</v>
      </c>
      <c r="F883" s="65" t="str">
        <f t="shared" si="66"/>
        <v>贵州百灵</v>
      </c>
      <c r="G883" s="34" t="str">
        <f>IF(E883="","",IF(行业估值!$C$5="申万行业",[1]!EM_S_INFO_INDUSTRY_SW2014(E883,"1"),IF(行业估值!$C$5="证监会行业",[1]!EM_S_INFO_INDUSTRY_CSRC1(E883,"1"),[1]!EM_S_INFO_INDUSTRY_EM2016(E883,"1"))))</f>
        <v>医药生物</v>
      </c>
      <c r="H883" s="34" t="str">
        <f>IF(E883="","",IF($H$1="上证50",[1]!EM_S_INFO_COMPINDEX(E883,"000016"),"")&amp;IF($H$1="上证180",[1]!EM_S_INFO_COMPINDEX(E883,"000010"),"")&amp;IF($H$1="沪深300",[1]!EM_S_INFO_COMPINDEX(E883,"000300"),"")&amp;IF(AND($H$1="上证A股",RIGHT(E883,2)="SH"),"是","")&amp;IF(AND($H$1="深证A股",RIGHT(E883,2)="SZ"),"是","")&amp;IF(AND($H$1="创业板",LEFT(E883,1)-3=0),"是","")&amp;IF(AND($H$1="全部A股",E883&lt;&gt;0),"是","")&amp;IF(AND($H$1="中小板",LEFT(E883,3)="002"),"是",""))</f>
        <v>是</v>
      </c>
      <c r="I883" s="46">
        <f ca="1">IF(E883="","",IF(OR([1]!EM_S_VAL_MV(E883,deadline)="",[1]!EM_S_VAL_MV(E883,deadline)="--",[1]!EM_S_VAL_MV(E883,deadline)="null"),0,[1]!EM_S_VAL_MV(E883,deadline)/100000000))</f>
        <v>118.5408</v>
      </c>
      <c r="J883" s="46">
        <f ca="1">IF(E883="","",IF(RIGHT(LEFT($J$1,6),3)="TTM",[1]!EM_S_FA_PROFIT_TTM(E883,LEFT(RIGHT($J$1,11),10),1)/100000000,[1]!EM_S_STM07_IS(E883,61,LEFT(RIGHT($J$1,5),4)&amp;"-12-31",1)/100000000))</f>
        <v>4.8828311806000002</v>
      </c>
      <c r="K883" s="36">
        <f t="shared" ca="1" si="67"/>
        <v>24.277062961131037</v>
      </c>
      <c r="L883" s="46">
        <f ca="1">IF(E883="","",IF(ISERROR(IF(行业估值!$E$7="最新年报",[1]!EM_S_STM07_BS(E883,140,LEFT(RIGHT($L$1,5),4)&amp;"-12-31",1)/100000000,[1]!EM_S_STM07_BS(E883,140,LEFT(RIGHT($L$1,11),10),1)/100000000)),0,IF(行业估值!$E$7="最新年报",[1]!EM_S_STM07_BS(E883,140,LEFT(RIGHT($L$1,5),4)&amp;"-12-31",1)/100000000,[1]!EM_S_STM07_BS(E883,140,LEFT(RIGHT($L$1,11),10),1)/100000000)))</f>
        <v>40.591561658000003</v>
      </c>
      <c r="M883" s="36">
        <f t="shared" ca="1" si="68"/>
        <v>2.9203311022806471</v>
      </c>
      <c r="N883" s="37">
        <f ca="1">IF(E883="","",IF(ISERROR([1]!EM_S_EST_NETPROFIT(E883,行业估值!$E$6,deadline)/100000000),"-",[1]!EM_S_EST_NETPROFIT(E883,行业估值!$E$6,deadline)/100000000))</f>
        <v>4.54</v>
      </c>
      <c r="O883" s="36">
        <f t="shared" ca="1" si="69"/>
        <v>26.110308370044052</v>
      </c>
      <c r="T883" s="64" t="s">
        <v>1813</v>
      </c>
      <c r="U883" s="64" t="s">
        <v>1814</v>
      </c>
    </row>
    <row r="884" spans="4:21">
      <c r="D884" s="45" t="str">
        <f>IF(AND(行业估值!$B$39=$G884,COUNTIF($G$2:$G$2552,$G884)&gt;=1),COUNTIF($G$2:G884,$G884),"")</f>
        <v/>
      </c>
      <c r="E884" s="65" t="str">
        <f t="shared" si="65"/>
        <v>002425.SZ</v>
      </c>
      <c r="F884" s="65" t="str">
        <f t="shared" si="66"/>
        <v>凯撒文化</v>
      </c>
      <c r="G884" s="34" t="str">
        <f>IF(E884="","",IF(行业估值!$C$5="申万行业",[1]!EM_S_INFO_INDUSTRY_SW2014(E884,"1"),IF(行业估值!$C$5="证监会行业",[1]!EM_S_INFO_INDUSTRY_CSRC1(E884,"1"),[1]!EM_S_INFO_INDUSTRY_EM2016(E884,"1"))))</f>
        <v>互联网</v>
      </c>
      <c r="H884" s="34" t="str">
        <f>IF(E884="","",IF($H$1="上证50",[1]!EM_S_INFO_COMPINDEX(E884,"000016"),"")&amp;IF($H$1="上证180",[1]!EM_S_INFO_COMPINDEX(E884,"000010"),"")&amp;IF($H$1="沪深300",[1]!EM_S_INFO_COMPINDEX(E884,"000300"),"")&amp;IF(AND($H$1="上证A股",RIGHT(E884,2)="SH"),"是","")&amp;IF(AND($H$1="深证A股",RIGHT(E884,2)="SZ"),"是","")&amp;IF(AND($H$1="创业板",LEFT(E884,1)-3=0),"是","")&amp;IF(AND($H$1="全部A股",E884&lt;&gt;0),"是","")&amp;IF(AND($H$1="中小板",LEFT(E884,3)="002"),"是",""))</f>
        <v>是</v>
      </c>
      <c r="I884" s="46">
        <f ca="1">IF(E884="","",IF(OR([1]!EM_S_VAL_MV(E884,deadline)="",[1]!EM_S_VAL_MV(E884,deadline)="--",[1]!EM_S_VAL_MV(E884,deadline)="null"),0,[1]!EM_S_VAL_MV(E884,deadline)/100000000))</f>
        <v>45.000067089600002</v>
      </c>
      <c r="J884" s="46">
        <f ca="1">IF(E884="","",IF(RIGHT(LEFT($J$1,6),3)="TTM",[1]!EM_S_FA_PROFIT_TTM(E884,LEFT(RIGHT($J$1,11),10),1)/100000000,[1]!EM_S_STM07_IS(E884,61,LEFT(RIGHT($J$1,5),4)&amp;"-12-31",1)/100000000))</f>
        <v>2.9528333235000002</v>
      </c>
      <c r="K884" s="36">
        <f t="shared" ca="1" si="67"/>
        <v>15.239623154977579</v>
      </c>
      <c r="L884" s="46">
        <f ca="1">IF(E884="","",IF(ISERROR(IF(行业估值!$E$7="最新年报",[1]!EM_S_STM07_BS(E884,140,LEFT(RIGHT($L$1,5),4)&amp;"-12-31",1)/100000000,[1]!EM_S_STM07_BS(E884,140,LEFT(RIGHT($L$1,11),10),1)/100000000)),0,IF(行业估值!$E$7="最新年报",[1]!EM_S_STM07_BS(E884,140,LEFT(RIGHT($L$1,5),4)&amp;"-12-31",1)/100000000,[1]!EM_S_STM07_BS(E884,140,LEFT(RIGHT($L$1,11),10),1)/100000000)))</f>
        <v>40.740663940300003</v>
      </c>
      <c r="M884" s="36">
        <f t="shared" ca="1" si="68"/>
        <v>1.1045491834777554</v>
      </c>
      <c r="N884" s="37">
        <f ca="1">IF(E884="","",IF(ISERROR([1]!EM_S_EST_NETPROFIT(E884,行业估值!$E$6,deadline)/100000000),"-",[1]!EM_S_EST_NETPROFIT(E884,行业估值!$E$6,deadline)/100000000))</f>
        <v>3.79</v>
      </c>
      <c r="O884" s="36">
        <f t="shared" ca="1" si="69"/>
        <v>11.873368625224275</v>
      </c>
      <c r="T884" s="64" t="s">
        <v>1815</v>
      </c>
      <c r="U884" s="64" t="s">
        <v>1816</v>
      </c>
    </row>
    <row r="885" spans="4:21">
      <c r="D885" s="45" t="str">
        <f>IF(AND(行业估值!$B$39=$G885,COUNTIF($G$2:$G$2552,$G885)&gt;=1),COUNTIF($G$2:G885,$G885),"")</f>
        <v/>
      </c>
      <c r="E885" s="65" t="str">
        <f t="shared" si="65"/>
        <v>002426.SZ</v>
      </c>
      <c r="F885" s="65" t="str">
        <f t="shared" si="66"/>
        <v>胜利精密</v>
      </c>
      <c r="G885" s="34" t="str">
        <f>IF(E885="","",IF(行业估值!$C$5="申万行业",[1]!EM_S_INFO_INDUSTRY_SW2014(E885,"1"),IF(行业估值!$C$5="证监会行业",[1]!EM_S_INFO_INDUSTRY_CSRC1(E885,"1"),[1]!EM_S_INFO_INDUSTRY_EM2016(E885,"1"))))</f>
        <v>电子设备</v>
      </c>
      <c r="H885" s="34" t="str">
        <f>IF(E885="","",IF($H$1="上证50",[1]!EM_S_INFO_COMPINDEX(E885,"000016"),"")&amp;IF($H$1="上证180",[1]!EM_S_INFO_COMPINDEX(E885,"000010"),"")&amp;IF($H$1="沪深300",[1]!EM_S_INFO_COMPINDEX(E885,"000300"),"")&amp;IF(AND($H$1="上证A股",RIGHT(E885,2)="SH"),"是","")&amp;IF(AND($H$1="深证A股",RIGHT(E885,2)="SZ"),"是","")&amp;IF(AND($H$1="创业板",LEFT(E885,1)-3=0),"是","")&amp;IF(AND($H$1="全部A股",E885&lt;&gt;0),"是","")&amp;IF(AND($H$1="中小板",LEFT(E885,3)="002"),"是",""))</f>
        <v>是</v>
      </c>
      <c r="I885" s="46">
        <f ca="1">IF(E885="","",IF(OR([1]!EM_S_VAL_MV(E885,deadline)="",[1]!EM_S_VAL_MV(E885,deadline)="--",[1]!EM_S_VAL_MV(E885,deadline)="null"),0,[1]!EM_S_VAL_MV(E885,deadline)/100000000))</f>
        <v>79.154907537</v>
      </c>
      <c r="J885" s="46">
        <f ca="1">IF(E885="","",IF(RIGHT(LEFT($J$1,6),3)="TTM",[1]!EM_S_FA_PROFIT_TTM(E885,LEFT(RIGHT($J$1,11),10),1)/100000000,[1]!EM_S_STM07_IS(E885,61,LEFT(RIGHT($J$1,5),4)&amp;"-12-31",1)/100000000))</f>
        <v>-14.1078846845</v>
      </c>
      <c r="K885" s="36">
        <f t="shared" ca="1" si="67"/>
        <v>-5.6106857482302521</v>
      </c>
      <c r="L885" s="46">
        <f ca="1">IF(E885="","",IF(ISERROR(IF(行业估值!$E$7="最新年报",[1]!EM_S_STM07_BS(E885,140,LEFT(RIGHT($L$1,5),4)&amp;"-12-31",1)/100000000,[1]!EM_S_STM07_BS(E885,140,LEFT(RIGHT($L$1,11),10),1)/100000000)),0,IF(行业估值!$E$7="最新年报",[1]!EM_S_STM07_BS(E885,140,LEFT(RIGHT($L$1,5),4)&amp;"-12-31",1)/100000000,[1]!EM_S_STM07_BS(E885,140,LEFT(RIGHT($L$1,11),10),1)/100000000)))</f>
        <v>75.465715731199992</v>
      </c>
      <c r="M885" s="36">
        <f t="shared" ca="1" si="68"/>
        <v>1.0488856664255393</v>
      </c>
      <c r="N885" s="37" t="str">
        <f ca="1">IF(E885="","",IF(ISERROR([1]!EM_S_EST_NETPROFIT(E885,行业估值!$E$6,deadline)/100000000),"-",[1]!EM_S_EST_NETPROFIT(E885,行业估值!$E$6,deadline)/100000000))</f>
        <v>-</v>
      </c>
      <c r="O885" s="36" t="str">
        <f t="shared" ca="1" si="69"/>
        <v>-</v>
      </c>
      <c r="T885" s="64" t="s">
        <v>1817</v>
      </c>
      <c r="U885" s="64" t="s">
        <v>1818</v>
      </c>
    </row>
    <row r="886" spans="4:21">
      <c r="D886" s="45" t="str">
        <f>IF(AND(行业估值!$B$39=$G886,COUNTIF($G$2:$G$2552,$G886)&gt;=1),COUNTIF($G$2:G886,$G886),"")</f>
        <v/>
      </c>
      <c r="E886" s="65" t="str">
        <f t="shared" si="65"/>
        <v>002427.SZ</v>
      </c>
      <c r="F886" s="65" t="str">
        <f t="shared" si="66"/>
        <v>*ST尤夫</v>
      </c>
      <c r="G886" s="34" t="str">
        <f>IF(E886="","",IF(行业估值!$C$5="申万行业",[1]!EM_S_INFO_INDUSTRY_SW2014(E886,"1"),IF(行业估值!$C$5="证监会行业",[1]!EM_S_INFO_INDUSTRY_CSRC1(E886,"1"),[1]!EM_S_INFO_INDUSTRY_EM2016(E886,"1"))))</f>
        <v>基础化工</v>
      </c>
      <c r="H886" s="34" t="str">
        <f>IF(E886="","",IF($H$1="上证50",[1]!EM_S_INFO_COMPINDEX(E886,"000016"),"")&amp;IF($H$1="上证180",[1]!EM_S_INFO_COMPINDEX(E886,"000010"),"")&amp;IF($H$1="沪深300",[1]!EM_S_INFO_COMPINDEX(E886,"000300"),"")&amp;IF(AND($H$1="上证A股",RIGHT(E886,2)="SH"),"是","")&amp;IF(AND($H$1="深证A股",RIGHT(E886,2)="SZ"),"是","")&amp;IF(AND($H$1="创业板",LEFT(E886,1)-3=0),"是","")&amp;IF(AND($H$1="全部A股",E886&lt;&gt;0),"是","")&amp;IF(AND($H$1="中小板",LEFT(E886,3)="002"),"是",""))</f>
        <v>是</v>
      </c>
      <c r="I886" s="46">
        <f ca="1">IF(E886="","",IF(OR([1]!EM_S_VAL_MV(E886,deadline)="",[1]!EM_S_VAL_MV(E886,deadline)="--",[1]!EM_S_VAL_MV(E886,deadline)="null"),0,[1]!EM_S_VAL_MV(E886,deadline)/100000000))</f>
        <v>35.395949096199999</v>
      </c>
      <c r="J886" s="46">
        <f ca="1">IF(E886="","",IF(RIGHT(LEFT($J$1,6),3)="TTM",[1]!EM_S_FA_PROFIT_TTM(E886,LEFT(RIGHT($J$1,11),10),1)/100000000,[1]!EM_S_STM07_IS(E886,61,LEFT(RIGHT($J$1,5),4)&amp;"-12-31",1)/100000000))</f>
        <v>-10.983953966700001</v>
      </c>
      <c r="K886" s="36">
        <f t="shared" ca="1" si="67"/>
        <v>-3.2225143335004609</v>
      </c>
      <c r="L886" s="46">
        <f ca="1">IF(E886="","",IF(ISERROR(IF(行业估值!$E$7="最新年报",[1]!EM_S_STM07_BS(E886,140,LEFT(RIGHT($L$1,5),4)&amp;"-12-31",1)/100000000,[1]!EM_S_STM07_BS(E886,140,LEFT(RIGHT($L$1,11),10),1)/100000000)),0,IF(行业估值!$E$7="最新年报",[1]!EM_S_STM07_BS(E886,140,LEFT(RIGHT($L$1,5),4)&amp;"-12-31",1)/100000000,[1]!EM_S_STM07_BS(E886,140,LEFT(RIGHT($L$1,11),10),1)/100000000)))</f>
        <v>7.0800026036999997</v>
      </c>
      <c r="M886" s="36">
        <f t="shared" ca="1" si="68"/>
        <v>4.999425999886232</v>
      </c>
      <c r="N886" s="37" t="str">
        <f ca="1">IF(E886="","",IF(ISERROR([1]!EM_S_EST_NETPROFIT(E886,行业估值!$E$6,deadline)/100000000),"-",[1]!EM_S_EST_NETPROFIT(E886,行业估值!$E$6,deadline)/100000000))</f>
        <v>-</v>
      </c>
      <c r="O886" s="36" t="str">
        <f t="shared" ca="1" si="69"/>
        <v>-</v>
      </c>
      <c r="T886" s="64" t="s">
        <v>1819</v>
      </c>
      <c r="U886" s="64" t="s">
        <v>1820</v>
      </c>
    </row>
    <row r="887" spans="4:21">
      <c r="D887" s="45" t="str">
        <f>IF(AND(行业估值!$B$39=$G887,COUNTIF($G$2:$G$2552,$G887)&gt;=1),COUNTIF($G$2:G887,$G887),"")</f>
        <v/>
      </c>
      <c r="E887" s="65" t="str">
        <f t="shared" si="65"/>
        <v>002428.SZ</v>
      </c>
      <c r="F887" s="65" t="str">
        <f t="shared" si="66"/>
        <v>云南锗业</v>
      </c>
      <c r="G887" s="34" t="str">
        <f>IF(E887="","",IF(行业估值!$C$5="申万行业",[1]!EM_S_INFO_INDUSTRY_SW2014(E887,"1"),IF(行业估值!$C$5="证监会行业",[1]!EM_S_INFO_INDUSTRY_CSRC1(E887,"1"),[1]!EM_S_INFO_INDUSTRY_EM2016(E887,"1"))))</f>
        <v>有色金属</v>
      </c>
      <c r="H887" s="34" t="str">
        <f>IF(E887="","",IF($H$1="上证50",[1]!EM_S_INFO_COMPINDEX(E887,"000016"),"")&amp;IF($H$1="上证180",[1]!EM_S_INFO_COMPINDEX(E887,"000010"),"")&amp;IF($H$1="沪深300",[1]!EM_S_INFO_COMPINDEX(E887,"000300"),"")&amp;IF(AND($H$1="上证A股",RIGHT(E887,2)="SH"),"是","")&amp;IF(AND($H$1="深证A股",RIGHT(E887,2)="SZ"),"是","")&amp;IF(AND($H$1="创业板",LEFT(E887,1)-3=0),"是","")&amp;IF(AND($H$1="全部A股",E887&lt;&gt;0),"是","")&amp;IF(AND($H$1="中小板",LEFT(E887,3)="002"),"是",""))</f>
        <v>是</v>
      </c>
      <c r="I887" s="46">
        <f ca="1">IF(E887="","",IF(OR([1]!EM_S_VAL_MV(E887,deadline)="",[1]!EM_S_VAL_MV(E887,deadline)="--",[1]!EM_S_VAL_MV(E887,deadline)="null"),0,[1]!EM_S_VAL_MV(E887,deadline)/100000000))</f>
        <v>46.632767999999999</v>
      </c>
      <c r="J887" s="46">
        <f ca="1">IF(E887="","",IF(RIGHT(LEFT($J$1,6),3)="TTM",[1]!EM_S_FA_PROFIT_TTM(E887,LEFT(RIGHT($J$1,11),10),1)/100000000,[1]!EM_S_STM07_IS(E887,61,LEFT(RIGHT($J$1,5),4)&amp;"-12-31",1)/100000000))</f>
        <v>-9.0485664600000015E-2</v>
      </c>
      <c r="K887" s="36">
        <f t="shared" ca="1" si="67"/>
        <v>-515.36083871566098</v>
      </c>
      <c r="L887" s="46">
        <f ca="1">IF(E887="","",IF(ISERROR(IF(行业估值!$E$7="最新年报",[1]!EM_S_STM07_BS(E887,140,LEFT(RIGHT($L$1,5),4)&amp;"-12-31",1)/100000000,[1]!EM_S_STM07_BS(E887,140,LEFT(RIGHT($L$1,11),10),1)/100000000)),0,IF(行业估值!$E$7="最新年报",[1]!EM_S_STM07_BS(E887,140,LEFT(RIGHT($L$1,5),4)&amp;"-12-31",1)/100000000,[1]!EM_S_STM07_BS(E887,140,LEFT(RIGHT($L$1,11),10),1)/100000000)))</f>
        <v>14.776365596400002</v>
      </c>
      <c r="M887" s="36">
        <f t="shared" ca="1" si="68"/>
        <v>3.1559024237571141</v>
      </c>
      <c r="N887" s="37">
        <f ca="1">IF(E887="","",IF(ISERROR([1]!EM_S_EST_NETPROFIT(E887,行业估值!$E$6,deadline)/100000000),"-",[1]!EM_S_EST_NETPROFIT(E887,行业估值!$E$6,deadline)/100000000))</f>
        <v>2.75E-2</v>
      </c>
      <c r="O887" s="36">
        <f t="shared" ca="1" si="69"/>
        <v>1695.737018181818</v>
      </c>
      <c r="T887" s="64" t="s">
        <v>1821</v>
      </c>
      <c r="U887" s="64" t="s">
        <v>1822</v>
      </c>
    </row>
    <row r="888" spans="4:21">
      <c r="D888" s="45" t="str">
        <f>IF(AND(行业估值!$B$39=$G888,COUNTIF($G$2:$G$2552,$G888)&gt;=1),COUNTIF($G$2:G888,$G888),"")</f>
        <v/>
      </c>
      <c r="E888" s="65" t="str">
        <f t="shared" si="65"/>
        <v>002429.SZ</v>
      </c>
      <c r="F888" s="65" t="str">
        <f t="shared" si="66"/>
        <v>兆驰股份</v>
      </c>
      <c r="G888" s="34" t="str">
        <f>IF(E888="","",IF(行业估值!$C$5="申万行业",[1]!EM_S_INFO_INDUSTRY_SW2014(E888,"1"),IF(行业估值!$C$5="证监会行业",[1]!EM_S_INFO_INDUSTRY_CSRC1(E888,"1"),[1]!EM_S_INFO_INDUSTRY_EM2016(E888,"1"))))</f>
        <v>家电</v>
      </c>
      <c r="H888" s="34" t="str">
        <f>IF(E888="","",IF($H$1="上证50",[1]!EM_S_INFO_COMPINDEX(E888,"000016"),"")&amp;IF($H$1="上证180",[1]!EM_S_INFO_COMPINDEX(E888,"000010"),"")&amp;IF($H$1="沪深300",[1]!EM_S_INFO_COMPINDEX(E888,"000300"),"")&amp;IF(AND($H$1="上证A股",RIGHT(E888,2)="SH"),"是","")&amp;IF(AND($H$1="深证A股",RIGHT(E888,2)="SZ"),"是","")&amp;IF(AND($H$1="创业板",LEFT(E888,1)-3=0),"是","")&amp;IF(AND($H$1="全部A股",E888&lt;&gt;0),"是","")&amp;IF(AND($H$1="中小板",LEFT(E888,3)="002"),"是",""))</f>
        <v>是</v>
      </c>
      <c r="I888" s="46">
        <f ca="1">IF(E888="","",IF(OR([1]!EM_S_VAL_MV(E888,deadline)="",[1]!EM_S_VAL_MV(E888,deadline)="--",[1]!EM_S_VAL_MV(E888,deadline)="null"),0,[1]!EM_S_VAL_MV(E888,deadline)/100000000))</f>
        <v>130.37588948160001</v>
      </c>
      <c r="J888" s="46">
        <f ca="1">IF(E888="","",IF(RIGHT(LEFT($J$1,6),3)="TTM",[1]!EM_S_FA_PROFIT_TTM(E888,LEFT(RIGHT($J$1,11),10),1)/100000000,[1]!EM_S_STM07_IS(E888,61,LEFT(RIGHT($J$1,5),4)&amp;"-12-31",1)/100000000))</f>
        <v>7.7248021332000008</v>
      </c>
      <c r="K888" s="36">
        <f t="shared" ca="1" si="67"/>
        <v>16.877570096101838</v>
      </c>
      <c r="L888" s="46">
        <f ca="1">IF(E888="","",IF(ISERROR(IF(行业估值!$E$7="最新年报",[1]!EM_S_STM07_BS(E888,140,LEFT(RIGHT($L$1,5),4)&amp;"-12-31",1)/100000000,[1]!EM_S_STM07_BS(E888,140,LEFT(RIGHT($L$1,11),10),1)/100000000)),0,IF(行业估值!$E$7="最新年报",[1]!EM_S_STM07_BS(E888,140,LEFT(RIGHT($L$1,5),4)&amp;"-12-31",1)/100000000,[1]!EM_S_STM07_BS(E888,140,LEFT(RIGHT($L$1,11),10),1)/100000000)))</f>
        <v>93.127247654200005</v>
      </c>
      <c r="M888" s="36">
        <f t="shared" ca="1" si="68"/>
        <v>1.3999757618276407</v>
      </c>
      <c r="N888" s="37">
        <f ca="1">IF(E888="","",IF(ISERROR([1]!EM_S_EST_NETPROFIT(E888,行业估值!$E$6,deadline)/100000000),"-",[1]!EM_S_EST_NETPROFIT(E888,行业估值!$E$6,deadline)/100000000))</f>
        <v>6.7160000000000002</v>
      </c>
      <c r="O888" s="36">
        <f t="shared" ca="1" si="69"/>
        <v>19.412729225967841</v>
      </c>
      <c r="T888" s="64" t="s">
        <v>1823</v>
      </c>
      <c r="U888" s="64" t="s">
        <v>1824</v>
      </c>
    </row>
    <row r="889" spans="4:21">
      <c r="D889" s="45">
        <f>IF(AND(行业估值!$B$39=$G889,COUNTIF($G$2:$G$2552,$G889)&gt;=1),COUNTIF($G$2:G889,$G889),"")</f>
        <v>53</v>
      </c>
      <c r="E889" s="65" t="str">
        <f t="shared" si="65"/>
        <v>002430.SZ</v>
      </c>
      <c r="F889" s="65" t="str">
        <f t="shared" si="66"/>
        <v>杭氧股份</v>
      </c>
      <c r="G889" s="34" t="str">
        <f>IF(E889="","",IF(行业估值!$C$5="申万行业",[1]!EM_S_INFO_INDUSTRY_SW2014(E889,"1"),IF(行业估值!$C$5="证监会行业",[1]!EM_S_INFO_INDUSTRY_CSRC1(E889,"1"),[1]!EM_S_INFO_INDUSTRY_EM2016(E889,"1"))))</f>
        <v>机械设备</v>
      </c>
      <c r="H889" s="34" t="str">
        <f>IF(E889="","",IF($H$1="上证50",[1]!EM_S_INFO_COMPINDEX(E889,"000016"),"")&amp;IF($H$1="上证180",[1]!EM_S_INFO_COMPINDEX(E889,"000010"),"")&amp;IF($H$1="沪深300",[1]!EM_S_INFO_COMPINDEX(E889,"000300"),"")&amp;IF(AND($H$1="上证A股",RIGHT(E889,2)="SH"),"是","")&amp;IF(AND($H$1="深证A股",RIGHT(E889,2)="SZ"),"是","")&amp;IF(AND($H$1="创业板",LEFT(E889,1)-3=0),"是","")&amp;IF(AND($H$1="全部A股",E889&lt;&gt;0),"是","")&amp;IF(AND($H$1="中小板",LEFT(E889,3)="002"),"是",""))</f>
        <v>是</v>
      </c>
      <c r="I889" s="46">
        <f ca="1">IF(E889="","",IF(OR([1]!EM_S_VAL_MV(E889,deadline)="",[1]!EM_S_VAL_MV(E889,deadline)="--",[1]!EM_S_VAL_MV(E889,deadline)="null"),0,[1]!EM_S_VAL_MV(E889,deadline)/100000000))</f>
        <v>116.6205966393</v>
      </c>
      <c r="J889" s="46">
        <f ca="1">IF(E889="","",IF(RIGHT(LEFT($J$1,6),3)="TTM",[1]!EM_S_FA_PROFIT_TTM(E889,LEFT(RIGHT($J$1,11),10),1)/100000000,[1]!EM_S_STM07_IS(E889,61,LEFT(RIGHT($J$1,5),4)&amp;"-12-31",1)/100000000))</f>
        <v>7.8861478804999994</v>
      </c>
      <c r="K889" s="36">
        <f t="shared" ca="1" si="67"/>
        <v>14.788030659134177</v>
      </c>
      <c r="L889" s="46">
        <f ca="1">IF(E889="","",IF(ISERROR(IF(行业估值!$E$7="最新年报",[1]!EM_S_STM07_BS(E889,140,LEFT(RIGHT($L$1,5),4)&amp;"-12-31",1)/100000000,[1]!EM_S_STM07_BS(E889,140,LEFT(RIGHT($L$1,11),10),1)/100000000)),0,IF(行业估值!$E$7="最新年报",[1]!EM_S_STM07_BS(E889,140,LEFT(RIGHT($L$1,5),4)&amp;"-12-31",1)/100000000,[1]!EM_S_STM07_BS(E889,140,LEFT(RIGHT($L$1,11),10),1)/100000000)))</f>
        <v>56.781111702899999</v>
      </c>
      <c r="M889" s="36">
        <f t="shared" ca="1" si="68"/>
        <v>2.0538625106444299</v>
      </c>
      <c r="N889" s="37">
        <f ca="1">IF(E889="","",IF(ISERROR([1]!EM_S_EST_NETPROFIT(E889,行业估值!$E$6,deadline)/100000000),"-",[1]!EM_S_EST_NETPROFIT(E889,行业估值!$E$6,deadline)/100000000))</f>
        <v>7.9669749999999997</v>
      </c>
      <c r="O889" s="36">
        <f t="shared" ca="1" si="69"/>
        <v>14.638002082258323</v>
      </c>
      <c r="T889" s="64" t="s">
        <v>1825</v>
      </c>
      <c r="U889" s="64" t="s">
        <v>1826</v>
      </c>
    </row>
    <row r="890" spans="4:21">
      <c r="D890" s="45" t="str">
        <f>IF(AND(行业估值!$B$39=$G890,COUNTIF($G$2:$G$2552,$G890)&gt;=1),COUNTIF($G$2:G890,$G890),"")</f>
        <v/>
      </c>
      <c r="E890" s="65" t="str">
        <f t="shared" si="65"/>
        <v>002431.SZ</v>
      </c>
      <c r="F890" s="65" t="str">
        <f t="shared" si="66"/>
        <v>棕榈股份</v>
      </c>
      <c r="G890" s="34" t="str">
        <f>IF(E890="","",IF(行业估值!$C$5="申万行业",[1]!EM_S_INFO_INDUSTRY_SW2014(E890,"1"),IF(行业估值!$C$5="证监会行业",[1]!EM_S_INFO_INDUSTRY_CSRC1(E890,"1"),[1]!EM_S_INFO_INDUSTRY_EM2016(E890,"1"))))</f>
        <v>建筑</v>
      </c>
      <c r="H890" s="34" t="str">
        <f>IF(E890="","",IF($H$1="上证50",[1]!EM_S_INFO_COMPINDEX(E890,"000016"),"")&amp;IF($H$1="上证180",[1]!EM_S_INFO_COMPINDEX(E890,"000010"),"")&amp;IF($H$1="沪深300",[1]!EM_S_INFO_COMPINDEX(E890,"000300"),"")&amp;IF(AND($H$1="上证A股",RIGHT(E890,2)="SH"),"是","")&amp;IF(AND($H$1="深证A股",RIGHT(E890,2)="SZ"),"是","")&amp;IF(AND($H$1="创业板",LEFT(E890,1)-3=0),"是","")&amp;IF(AND($H$1="全部A股",E890&lt;&gt;0),"是","")&amp;IF(AND($H$1="中小板",LEFT(E890,3)="002"),"是",""))</f>
        <v>是</v>
      </c>
      <c r="I890" s="46">
        <f ca="1">IF(E890="","",IF(OR([1]!EM_S_VAL_MV(E890,deadline)="",[1]!EM_S_VAL_MV(E890,deadline)="--",[1]!EM_S_VAL_MV(E890,deadline)="null"),0,[1]!EM_S_VAL_MV(E890,deadline)/100000000))</f>
        <v>44.906960589999997</v>
      </c>
      <c r="J890" s="46">
        <f ca="1">IF(E890="","",IF(RIGHT(LEFT($J$1,6),3)="TTM",[1]!EM_S_FA_PROFIT_TTM(E890,LEFT(RIGHT($J$1,11),10),1)/100000000,[1]!EM_S_STM07_IS(E890,61,LEFT(RIGHT($J$1,5),4)&amp;"-12-31",1)/100000000))</f>
        <v>-1.9304499066999998</v>
      </c>
      <c r="K890" s="36">
        <f t="shared" ca="1" si="67"/>
        <v>-23.262432469312827</v>
      </c>
      <c r="L890" s="46">
        <f ca="1">IF(E890="","",IF(ISERROR(IF(行业估值!$E$7="最新年报",[1]!EM_S_STM07_BS(E890,140,LEFT(RIGHT($L$1,5),4)&amp;"-12-31",1)/100000000,[1]!EM_S_STM07_BS(E890,140,LEFT(RIGHT($L$1,11),10),1)/100000000)),0,IF(行业估值!$E$7="最新年报",[1]!EM_S_STM07_BS(E890,140,LEFT(RIGHT($L$1,5),4)&amp;"-12-31",1)/100000000,[1]!EM_S_STM07_BS(E890,140,LEFT(RIGHT($L$1,11),10),1)/100000000)))</f>
        <v>53.586950353399999</v>
      </c>
      <c r="M890" s="36">
        <f t="shared" ca="1" si="68"/>
        <v>0.83802045635819111</v>
      </c>
      <c r="N890" s="37" t="str">
        <f ca="1">IF(E890="","",IF(ISERROR([1]!EM_S_EST_NETPROFIT(E890,行业估值!$E$6,deadline)/100000000),"-",[1]!EM_S_EST_NETPROFIT(E890,行业估值!$E$6,deadline)/100000000))</f>
        <v>-</v>
      </c>
      <c r="O890" s="36" t="str">
        <f t="shared" ca="1" si="69"/>
        <v>-</v>
      </c>
      <c r="T890" s="64" t="s">
        <v>1827</v>
      </c>
      <c r="U890" s="64" t="s">
        <v>1828</v>
      </c>
    </row>
    <row r="891" spans="4:21">
      <c r="D891" s="45" t="str">
        <f>IF(AND(行业估值!$B$39=$G891,COUNTIF($G$2:$G$2552,$G891)&gt;=1),COUNTIF($G$2:G891,$G891),"")</f>
        <v/>
      </c>
      <c r="E891" s="65" t="str">
        <f t="shared" si="65"/>
        <v>002432.SZ</v>
      </c>
      <c r="F891" s="65" t="str">
        <f t="shared" si="66"/>
        <v>九安医疗</v>
      </c>
      <c r="G891" s="34" t="str">
        <f>IF(E891="","",IF(行业估值!$C$5="申万行业",[1]!EM_S_INFO_INDUSTRY_SW2014(E891,"1"),IF(行业估值!$C$5="证监会行业",[1]!EM_S_INFO_INDUSTRY_CSRC1(E891,"1"),[1]!EM_S_INFO_INDUSTRY_EM2016(E891,"1"))))</f>
        <v>医药生物</v>
      </c>
      <c r="H891" s="34" t="str">
        <f>IF(E891="","",IF($H$1="上证50",[1]!EM_S_INFO_COMPINDEX(E891,"000016"),"")&amp;IF($H$1="上证180",[1]!EM_S_INFO_COMPINDEX(E891,"000010"),"")&amp;IF($H$1="沪深300",[1]!EM_S_INFO_COMPINDEX(E891,"000300"),"")&amp;IF(AND($H$1="上证A股",RIGHT(E891,2)="SH"),"是","")&amp;IF(AND($H$1="深证A股",RIGHT(E891,2)="SZ"),"是","")&amp;IF(AND($H$1="创业板",LEFT(E891,1)-3=0),"是","")&amp;IF(AND($H$1="全部A股",E891&lt;&gt;0),"是","")&amp;IF(AND($H$1="中小板",LEFT(E891,3)="002"),"是",""))</f>
        <v>是</v>
      </c>
      <c r="I891" s="46">
        <f ca="1">IF(E891="","",IF(OR([1]!EM_S_VAL_MV(E891,deadline)="",[1]!EM_S_VAL_MV(E891,deadline)="--",[1]!EM_S_VAL_MV(E891,deadline)="null"),0,[1]!EM_S_VAL_MV(E891,deadline)/100000000))</f>
        <v>20.601561839599999</v>
      </c>
      <c r="J891" s="46">
        <f ca="1">IF(E891="","",IF(RIGHT(LEFT($J$1,6),3)="TTM",[1]!EM_S_FA_PROFIT_TTM(E891,LEFT(RIGHT($J$1,11),10),1)/100000000,[1]!EM_S_STM07_IS(E891,61,LEFT(RIGHT($J$1,5),4)&amp;"-12-31",1)/100000000))</f>
        <v>-0.1584933892</v>
      </c>
      <c r="K891" s="36">
        <f t="shared" ca="1" si="67"/>
        <v>-129.98372956491738</v>
      </c>
      <c r="L891" s="46">
        <f ca="1">IF(E891="","",IF(ISERROR(IF(行业估值!$E$7="最新年报",[1]!EM_S_STM07_BS(E891,140,LEFT(RIGHT($L$1,5),4)&amp;"-12-31",1)/100000000,[1]!EM_S_STM07_BS(E891,140,LEFT(RIGHT($L$1,11),10),1)/100000000)),0,IF(行业估值!$E$7="最新年报",[1]!EM_S_STM07_BS(E891,140,LEFT(RIGHT($L$1,5),4)&amp;"-12-31",1)/100000000,[1]!EM_S_STM07_BS(E891,140,LEFT(RIGHT($L$1,11),10),1)/100000000)))</f>
        <v>15.0108583119</v>
      </c>
      <c r="M891" s="36">
        <f t="shared" ca="1" si="68"/>
        <v>1.3724439610004124</v>
      </c>
      <c r="N891" s="37" t="str">
        <f ca="1">IF(E891="","",IF(ISERROR([1]!EM_S_EST_NETPROFIT(E891,行业估值!$E$6,deadline)/100000000),"-",[1]!EM_S_EST_NETPROFIT(E891,行业估值!$E$6,deadline)/100000000))</f>
        <v>-</v>
      </c>
      <c r="O891" s="36" t="str">
        <f t="shared" ca="1" si="69"/>
        <v>-</v>
      </c>
      <c r="T891" s="64" t="s">
        <v>1829</v>
      </c>
      <c r="U891" s="64" t="s">
        <v>1830</v>
      </c>
    </row>
    <row r="892" spans="4:21">
      <c r="D892" s="45" t="str">
        <f>IF(AND(行业估值!$B$39=$G892,COUNTIF($G$2:$G$2552,$G892)&gt;=1),COUNTIF($G$2:G892,$G892),"")</f>
        <v/>
      </c>
      <c r="E892" s="65" t="str">
        <f t="shared" si="65"/>
        <v>002433.SZ</v>
      </c>
      <c r="F892" s="65" t="str">
        <f t="shared" si="66"/>
        <v>太安堂</v>
      </c>
      <c r="G892" s="34" t="str">
        <f>IF(E892="","",IF(行业估值!$C$5="申万行业",[1]!EM_S_INFO_INDUSTRY_SW2014(E892,"1"),IF(行业估值!$C$5="证监会行业",[1]!EM_S_INFO_INDUSTRY_CSRC1(E892,"1"),[1]!EM_S_INFO_INDUSTRY_EM2016(E892,"1"))))</f>
        <v>医药生物</v>
      </c>
      <c r="H892" s="34" t="str">
        <f>IF(E892="","",IF($H$1="上证50",[1]!EM_S_INFO_COMPINDEX(E892,"000016"),"")&amp;IF($H$1="上证180",[1]!EM_S_INFO_COMPINDEX(E892,"000010"),"")&amp;IF($H$1="沪深300",[1]!EM_S_INFO_COMPINDEX(E892,"000300"),"")&amp;IF(AND($H$1="上证A股",RIGHT(E892,2)="SH"),"是","")&amp;IF(AND($H$1="深证A股",RIGHT(E892,2)="SZ"),"是","")&amp;IF(AND($H$1="创业板",LEFT(E892,1)-3=0),"是","")&amp;IF(AND($H$1="全部A股",E892&lt;&gt;0),"是","")&amp;IF(AND($H$1="中小板",LEFT(E892,3)="002"),"是",""))</f>
        <v>是</v>
      </c>
      <c r="I892" s="46">
        <f ca="1">IF(E892="","",IF(OR([1]!EM_S_VAL_MV(E892,deadline)="",[1]!EM_S_VAL_MV(E892,deadline)="--",[1]!EM_S_VAL_MV(E892,deadline)="null"),0,[1]!EM_S_VAL_MV(E892,deadline)/100000000))</f>
        <v>33.584666159999998</v>
      </c>
      <c r="J892" s="46">
        <f ca="1">IF(E892="","",IF(RIGHT(LEFT($J$1,6),3)="TTM",[1]!EM_S_FA_PROFIT_TTM(E892,LEFT(RIGHT($J$1,11),10),1)/100000000,[1]!EM_S_STM07_IS(E892,61,LEFT(RIGHT($J$1,5),4)&amp;"-12-31",1)/100000000))</f>
        <v>2.0321754369999998</v>
      </c>
      <c r="K892" s="36">
        <f t="shared" ca="1" si="67"/>
        <v>16.526460043026294</v>
      </c>
      <c r="L892" s="46">
        <f ca="1">IF(E892="","",IF(ISERROR(IF(行业估值!$E$7="最新年报",[1]!EM_S_STM07_BS(E892,140,LEFT(RIGHT($L$1,5),4)&amp;"-12-31",1)/100000000,[1]!EM_S_STM07_BS(E892,140,LEFT(RIGHT($L$1,11),10),1)/100000000)),0,IF(行业估值!$E$7="最新年报",[1]!EM_S_STM07_BS(E892,140,LEFT(RIGHT($L$1,5),4)&amp;"-12-31",1)/100000000,[1]!EM_S_STM07_BS(E892,140,LEFT(RIGHT($L$1,11),10),1)/100000000)))</f>
        <v>52.138902383999998</v>
      </c>
      <c r="M892" s="36">
        <f t="shared" ca="1" si="68"/>
        <v>0.6441383424731667</v>
      </c>
      <c r="N892" s="37" t="str">
        <f ca="1">IF(E892="","",IF(ISERROR([1]!EM_S_EST_NETPROFIT(E892,行业估值!$E$6,deadline)/100000000),"-",[1]!EM_S_EST_NETPROFIT(E892,行业估值!$E$6,deadline)/100000000))</f>
        <v>-</v>
      </c>
      <c r="O892" s="36" t="str">
        <f t="shared" ca="1" si="69"/>
        <v>-</v>
      </c>
      <c r="T892" s="64" t="s">
        <v>1831</v>
      </c>
      <c r="U892" s="64" t="s">
        <v>1832</v>
      </c>
    </row>
    <row r="893" spans="4:21">
      <c r="D893" s="45" t="str">
        <f>IF(AND(行业估值!$B$39=$G893,COUNTIF($G$2:$G$2552,$G893)&gt;=1),COUNTIF($G$2:G893,$G893),"")</f>
        <v/>
      </c>
      <c r="E893" s="65" t="str">
        <f t="shared" si="65"/>
        <v>002434.SZ</v>
      </c>
      <c r="F893" s="65" t="str">
        <f t="shared" si="66"/>
        <v>万里扬</v>
      </c>
      <c r="G893" s="34" t="str">
        <f>IF(E893="","",IF(行业估值!$C$5="申万行业",[1]!EM_S_INFO_INDUSTRY_SW2014(E893,"1"),IF(行业估值!$C$5="证监会行业",[1]!EM_S_INFO_INDUSTRY_CSRC1(E893,"1"),[1]!EM_S_INFO_INDUSTRY_EM2016(E893,"1"))))</f>
        <v>交运设备</v>
      </c>
      <c r="H893" s="34" t="str">
        <f>IF(E893="","",IF($H$1="上证50",[1]!EM_S_INFO_COMPINDEX(E893,"000016"),"")&amp;IF($H$1="上证180",[1]!EM_S_INFO_COMPINDEX(E893,"000010"),"")&amp;IF($H$1="沪深300",[1]!EM_S_INFO_COMPINDEX(E893,"000300"),"")&amp;IF(AND($H$1="上证A股",RIGHT(E893,2)="SH"),"是","")&amp;IF(AND($H$1="深证A股",RIGHT(E893,2)="SZ"),"是","")&amp;IF(AND($H$1="创业板",LEFT(E893,1)-3=0),"是","")&amp;IF(AND($H$1="全部A股",E893&lt;&gt;0),"是","")&amp;IF(AND($H$1="中小板",LEFT(E893,3)="002"),"是",""))</f>
        <v>是</v>
      </c>
      <c r="I893" s="46">
        <f ca="1">IF(E893="","",IF(OR([1]!EM_S_VAL_MV(E893,deadline)="",[1]!EM_S_VAL_MV(E893,deadline)="--",[1]!EM_S_VAL_MV(E893,deadline)="null"),0,[1]!EM_S_VAL_MV(E893,deadline)/100000000))</f>
        <v>115.508</v>
      </c>
      <c r="J893" s="46">
        <f ca="1">IF(E893="","",IF(RIGHT(LEFT($J$1,6),3)="TTM",[1]!EM_S_FA_PROFIT_TTM(E893,LEFT(RIGHT($J$1,11),10),1)/100000000,[1]!EM_S_STM07_IS(E893,61,LEFT(RIGHT($J$1,5),4)&amp;"-12-31",1)/100000000))</f>
        <v>3.2726259689999999</v>
      </c>
      <c r="K893" s="36">
        <f t="shared" ca="1" si="67"/>
        <v>35.295203635903192</v>
      </c>
      <c r="L893" s="46">
        <f ca="1">IF(E893="","",IF(ISERROR(IF(行业估值!$E$7="最新年报",[1]!EM_S_STM07_BS(E893,140,LEFT(RIGHT($L$1,5),4)&amp;"-12-31",1)/100000000,[1]!EM_S_STM07_BS(E893,140,LEFT(RIGHT($L$1,11),10),1)/100000000)),0,IF(行业估值!$E$7="最新年报",[1]!EM_S_STM07_BS(E893,140,LEFT(RIGHT($L$1,5),4)&amp;"-12-31",1)/100000000,[1]!EM_S_STM07_BS(E893,140,LEFT(RIGHT($L$1,11),10),1)/100000000)))</f>
        <v>61.161645705600002</v>
      </c>
      <c r="M893" s="36">
        <f t="shared" ca="1" si="68"/>
        <v>1.8885691950801122</v>
      </c>
      <c r="N893" s="37">
        <f ca="1">IF(E893="","",IF(ISERROR([1]!EM_S_EST_NETPROFIT(E893,行业估值!$E$6,deadline)/100000000),"-",[1]!EM_S_EST_NETPROFIT(E893,行业估值!$E$6,deadline)/100000000))</f>
        <v>4.8549909090909091</v>
      </c>
      <c r="O893" s="36">
        <f t="shared" ca="1" si="69"/>
        <v>23.791599647223382</v>
      </c>
      <c r="T893" s="64" t="s">
        <v>1833</v>
      </c>
      <c r="U893" s="64" t="s">
        <v>1834</v>
      </c>
    </row>
    <row r="894" spans="4:21">
      <c r="D894" s="45" t="str">
        <f>IF(AND(行业估值!$B$39=$G894,COUNTIF($G$2:$G$2552,$G894)&gt;=1),COUNTIF($G$2:G894,$G894),"")</f>
        <v/>
      </c>
      <c r="E894" s="65" t="str">
        <f t="shared" si="65"/>
        <v>002435.SZ</v>
      </c>
      <c r="F894" s="65" t="str">
        <f t="shared" si="66"/>
        <v>长江健康</v>
      </c>
      <c r="G894" s="34" t="str">
        <f>IF(E894="","",IF(行业估值!$C$5="申万行业",[1]!EM_S_INFO_INDUSTRY_SW2014(E894,"1"),IF(行业估值!$C$5="证监会行业",[1]!EM_S_INFO_INDUSTRY_CSRC1(E894,"1"),[1]!EM_S_INFO_INDUSTRY_EM2016(E894,"1"))))</f>
        <v>医药生物</v>
      </c>
      <c r="H894" s="34" t="str">
        <f>IF(E894="","",IF($H$1="上证50",[1]!EM_S_INFO_COMPINDEX(E894,"000016"),"")&amp;IF($H$1="上证180",[1]!EM_S_INFO_COMPINDEX(E894,"000010"),"")&amp;IF($H$1="沪深300",[1]!EM_S_INFO_COMPINDEX(E894,"000300"),"")&amp;IF(AND($H$1="上证A股",RIGHT(E894,2)="SH"),"是","")&amp;IF(AND($H$1="深证A股",RIGHT(E894,2)="SZ"),"是","")&amp;IF(AND($H$1="创业板",LEFT(E894,1)-3=0),"是","")&amp;IF(AND($H$1="全部A股",E894&lt;&gt;0),"是","")&amp;IF(AND($H$1="中小板",LEFT(E894,3)="002"),"是",""))</f>
        <v>是</v>
      </c>
      <c r="I894" s="46">
        <f ca="1">IF(E894="","",IF(OR([1]!EM_S_VAL_MV(E894,deadline)="",[1]!EM_S_VAL_MV(E894,deadline)="--",[1]!EM_S_VAL_MV(E894,deadline)="null"),0,[1]!EM_S_VAL_MV(E894,deadline)/100000000))</f>
        <v>47.090953061999997</v>
      </c>
      <c r="J894" s="46">
        <f ca="1">IF(E894="","",IF(RIGHT(LEFT($J$1,6),3)="TTM",[1]!EM_S_FA_PROFIT_TTM(E894,LEFT(RIGHT($J$1,11),10),1)/100000000,[1]!EM_S_STM07_IS(E894,61,LEFT(RIGHT($J$1,5),4)&amp;"-12-31",1)/100000000))</f>
        <v>3.7559292267000002</v>
      </c>
      <c r="K894" s="36">
        <f t="shared" ca="1" si="67"/>
        <v>12.537763685013473</v>
      </c>
      <c r="L894" s="46">
        <f ca="1">IF(E894="","",IF(ISERROR(IF(行业估值!$E$7="最新年报",[1]!EM_S_STM07_BS(E894,140,LEFT(RIGHT($L$1,5),4)&amp;"-12-31",1)/100000000,[1]!EM_S_STM07_BS(E894,140,LEFT(RIGHT($L$1,11),10),1)/100000000)),0,IF(行业估值!$E$7="最新年报",[1]!EM_S_STM07_BS(E894,140,LEFT(RIGHT($L$1,5),4)&amp;"-12-31",1)/100000000,[1]!EM_S_STM07_BS(E894,140,LEFT(RIGHT($L$1,11),10),1)/100000000)))</f>
        <v>54.5629921791</v>
      </c>
      <c r="M894" s="36">
        <f t="shared" ca="1" si="68"/>
        <v>0.86305664666311832</v>
      </c>
      <c r="N894" s="37" t="str">
        <f ca="1">IF(E894="","",IF(ISERROR([1]!EM_S_EST_NETPROFIT(E894,行业估值!$E$6,deadline)/100000000),"-",[1]!EM_S_EST_NETPROFIT(E894,行业估值!$E$6,deadline)/100000000))</f>
        <v>-</v>
      </c>
      <c r="O894" s="36" t="str">
        <f t="shared" ca="1" si="69"/>
        <v>-</v>
      </c>
      <c r="T894" s="64" t="s">
        <v>7231</v>
      </c>
      <c r="U894" s="64" t="s">
        <v>1835</v>
      </c>
    </row>
    <row r="895" spans="4:21">
      <c r="D895" s="45" t="str">
        <f>IF(AND(行业估值!$B$39=$G895,COUNTIF($G$2:$G$2552,$G895)&gt;=1),COUNTIF($G$2:G895,$G895),"")</f>
        <v/>
      </c>
      <c r="E895" s="65" t="str">
        <f t="shared" si="65"/>
        <v>002436.SZ</v>
      </c>
      <c r="F895" s="65" t="str">
        <f t="shared" si="66"/>
        <v>兴森科技</v>
      </c>
      <c r="G895" s="34" t="str">
        <f>IF(E895="","",IF(行业估值!$C$5="申万行业",[1]!EM_S_INFO_INDUSTRY_SW2014(E895,"1"),IF(行业估值!$C$5="证监会行业",[1]!EM_S_INFO_INDUSTRY_CSRC1(E895,"1"),[1]!EM_S_INFO_INDUSTRY_EM2016(E895,"1"))))</f>
        <v>电子设备</v>
      </c>
      <c r="H895" s="34" t="str">
        <f>IF(E895="","",IF($H$1="上证50",[1]!EM_S_INFO_COMPINDEX(E895,"000016"),"")&amp;IF($H$1="上证180",[1]!EM_S_INFO_COMPINDEX(E895,"000010"),"")&amp;IF($H$1="沪深300",[1]!EM_S_INFO_COMPINDEX(E895,"000300"),"")&amp;IF(AND($H$1="上证A股",RIGHT(E895,2)="SH"),"是","")&amp;IF(AND($H$1="深证A股",RIGHT(E895,2)="SZ"),"是","")&amp;IF(AND($H$1="创业板",LEFT(E895,1)-3=0),"是","")&amp;IF(AND($H$1="全部A股",E895&lt;&gt;0),"是","")&amp;IF(AND($H$1="中小板",LEFT(E895,3)="002"),"是",""))</f>
        <v>是</v>
      </c>
      <c r="I895" s="46">
        <f ca="1">IF(E895="","",IF(OR([1]!EM_S_VAL_MV(E895,deadline)="",[1]!EM_S_VAL_MV(E895,deadline)="--",[1]!EM_S_VAL_MV(E895,deadline)="null"),0,[1]!EM_S_VAL_MV(E895,deadline)/100000000))</f>
        <v>103.70715302879999</v>
      </c>
      <c r="J895" s="46">
        <f ca="1">IF(E895="","",IF(RIGHT(LEFT($J$1,6),3)="TTM",[1]!EM_S_FA_PROFIT_TTM(E895,LEFT(RIGHT($J$1,11),10),1)/100000000,[1]!EM_S_STM07_IS(E895,61,LEFT(RIGHT($J$1,5),4)&amp;"-12-31",1)/100000000))</f>
        <v>2.9652981347000003</v>
      </c>
      <c r="K895" s="36">
        <f t="shared" ca="1" si="67"/>
        <v>34.973600736875674</v>
      </c>
      <c r="L895" s="46">
        <f ca="1">IF(E895="","",IF(ISERROR(IF(行业估值!$E$7="最新年报",[1]!EM_S_STM07_BS(E895,140,LEFT(RIGHT($L$1,5),4)&amp;"-12-31",1)/100000000,[1]!EM_S_STM07_BS(E895,140,LEFT(RIGHT($L$1,11),10),1)/100000000)),0,IF(行业估值!$E$7="最新年报",[1]!EM_S_STM07_BS(E895,140,LEFT(RIGHT($L$1,5),4)&amp;"-12-31",1)/100000000,[1]!EM_S_STM07_BS(E895,140,LEFT(RIGHT($L$1,11),10),1)/100000000)))</f>
        <v>26.9147949205</v>
      </c>
      <c r="M895" s="36">
        <f t="shared" ca="1" si="68"/>
        <v>3.8531652697011674</v>
      </c>
      <c r="N895" s="37">
        <f ca="1">IF(E895="","",IF(ISERROR([1]!EM_S_EST_NETPROFIT(E895,行业估值!$E$6,deadline)/100000000),"-",[1]!EM_S_EST_NETPROFIT(E895,行业估值!$E$6,deadline)/100000000))</f>
        <v>2.9748428571428573</v>
      </c>
      <c r="O895" s="36">
        <f t="shared" ca="1" si="69"/>
        <v>34.861388654459532</v>
      </c>
      <c r="T895" s="64" t="s">
        <v>1836</v>
      </c>
      <c r="U895" s="64" t="s">
        <v>1837</v>
      </c>
    </row>
    <row r="896" spans="4:21">
      <c r="D896" s="45" t="str">
        <f>IF(AND(行业估值!$B$39=$G896,COUNTIF($G$2:$G$2552,$G896)&gt;=1),COUNTIF($G$2:G896,$G896),"")</f>
        <v/>
      </c>
      <c r="E896" s="65" t="str">
        <f t="shared" si="65"/>
        <v>002437.SZ</v>
      </c>
      <c r="F896" s="65" t="str">
        <f t="shared" si="66"/>
        <v>誉衡药业</v>
      </c>
      <c r="G896" s="34" t="str">
        <f>IF(E896="","",IF(行业估值!$C$5="申万行业",[1]!EM_S_INFO_INDUSTRY_SW2014(E896,"1"),IF(行业估值!$C$5="证监会行业",[1]!EM_S_INFO_INDUSTRY_CSRC1(E896,"1"),[1]!EM_S_INFO_INDUSTRY_EM2016(E896,"1"))))</f>
        <v>医药生物</v>
      </c>
      <c r="H896" s="34" t="str">
        <f>IF(E896="","",IF($H$1="上证50",[1]!EM_S_INFO_COMPINDEX(E896,"000016"),"")&amp;IF($H$1="上证180",[1]!EM_S_INFO_COMPINDEX(E896,"000010"),"")&amp;IF($H$1="沪深300",[1]!EM_S_INFO_COMPINDEX(E896,"000300"),"")&amp;IF(AND($H$1="上证A股",RIGHT(E896,2)="SH"),"是","")&amp;IF(AND($H$1="深证A股",RIGHT(E896,2)="SZ"),"是","")&amp;IF(AND($H$1="创业板",LEFT(E896,1)-3=0),"是","")&amp;IF(AND($H$1="全部A股",E896&lt;&gt;0),"是","")&amp;IF(AND($H$1="中小板",LEFT(E896,3)="002"),"是",""))</f>
        <v>是</v>
      </c>
      <c r="I896" s="46">
        <f ca="1">IF(E896="","",IF(OR([1]!EM_S_VAL_MV(E896,deadline)="",[1]!EM_S_VAL_MV(E896,deadline)="--",[1]!EM_S_VAL_MV(E896,deadline)="null"),0,[1]!EM_S_VAL_MV(E896,deadline)/100000000))</f>
        <v>63.525753254999998</v>
      </c>
      <c r="J896" s="46">
        <f ca="1">IF(E896="","",IF(RIGHT(LEFT($J$1,6),3)="TTM",[1]!EM_S_FA_PROFIT_TTM(E896,LEFT(RIGHT($J$1,11),10),1)/100000000,[1]!EM_S_STM07_IS(E896,61,LEFT(RIGHT($J$1,5),4)&amp;"-12-31",1)/100000000))</f>
        <v>1.2820953729</v>
      </c>
      <c r="K896" s="36">
        <f t="shared" ca="1" si="67"/>
        <v>49.548383527279789</v>
      </c>
      <c r="L896" s="46">
        <f ca="1">IF(E896="","",IF(ISERROR(IF(行业估值!$E$7="最新年报",[1]!EM_S_STM07_BS(E896,140,LEFT(RIGHT($L$1,5),4)&amp;"-12-31",1)/100000000,[1]!EM_S_STM07_BS(E896,140,LEFT(RIGHT($L$1,11),10),1)/100000000)),0,IF(行业估值!$E$7="最新年报",[1]!EM_S_STM07_BS(E896,140,LEFT(RIGHT($L$1,5),4)&amp;"-12-31",1)/100000000,[1]!EM_S_STM07_BS(E896,140,LEFT(RIGHT($L$1,11),10),1)/100000000)))</f>
        <v>46.2061086995</v>
      </c>
      <c r="M896" s="36">
        <f t="shared" ca="1" si="68"/>
        <v>1.3748345195683491</v>
      </c>
      <c r="N896" s="37" t="str">
        <f ca="1">IF(E896="","",IF(ISERROR([1]!EM_S_EST_NETPROFIT(E896,行业估值!$E$6,deadline)/100000000),"-",[1]!EM_S_EST_NETPROFIT(E896,行业估值!$E$6,deadline)/100000000))</f>
        <v>-</v>
      </c>
      <c r="O896" s="36" t="str">
        <f t="shared" ca="1" si="69"/>
        <v>-</v>
      </c>
      <c r="T896" s="64" t="s">
        <v>1838</v>
      </c>
      <c r="U896" s="64" t="s">
        <v>1839</v>
      </c>
    </row>
    <row r="897" spans="4:21">
      <c r="D897" s="45">
        <f>IF(AND(行业估值!$B$39=$G897,COUNTIF($G$2:$G$2552,$G897)&gt;=1),COUNTIF($G$2:G897,$G897),"")</f>
        <v>54</v>
      </c>
      <c r="E897" s="65" t="str">
        <f t="shared" si="65"/>
        <v>002438.SZ</v>
      </c>
      <c r="F897" s="65" t="str">
        <f t="shared" si="66"/>
        <v>江苏神通</v>
      </c>
      <c r="G897" s="34" t="str">
        <f>IF(E897="","",IF(行业估值!$C$5="申万行业",[1]!EM_S_INFO_INDUSTRY_SW2014(E897,"1"),IF(行业估值!$C$5="证监会行业",[1]!EM_S_INFO_INDUSTRY_CSRC1(E897,"1"),[1]!EM_S_INFO_INDUSTRY_EM2016(E897,"1"))))</f>
        <v>机械设备</v>
      </c>
      <c r="H897" s="34" t="str">
        <f>IF(E897="","",IF($H$1="上证50",[1]!EM_S_INFO_COMPINDEX(E897,"000016"),"")&amp;IF($H$1="上证180",[1]!EM_S_INFO_COMPINDEX(E897,"000010"),"")&amp;IF($H$1="沪深300",[1]!EM_S_INFO_COMPINDEX(E897,"000300"),"")&amp;IF(AND($H$1="上证A股",RIGHT(E897,2)="SH"),"是","")&amp;IF(AND($H$1="深证A股",RIGHT(E897,2)="SZ"),"是","")&amp;IF(AND($H$1="创业板",LEFT(E897,1)-3=0),"是","")&amp;IF(AND($H$1="全部A股",E897&lt;&gt;0),"是","")&amp;IF(AND($H$1="中小板",LEFT(E897,3)="002"),"是",""))</f>
        <v>是</v>
      </c>
      <c r="I897" s="46">
        <f ca="1">IF(E897="","",IF(OR([1]!EM_S_VAL_MV(E897,deadline)="",[1]!EM_S_VAL_MV(E897,deadline)="--",[1]!EM_S_VAL_MV(E897,deadline)="null"),0,[1]!EM_S_VAL_MV(E897,deadline)/100000000))</f>
        <v>42.309361187600004</v>
      </c>
      <c r="J897" s="46">
        <f ca="1">IF(E897="","",IF(RIGHT(LEFT($J$1,6),3)="TTM",[1]!EM_S_FA_PROFIT_TTM(E897,LEFT(RIGHT($J$1,11),10),1)/100000000,[1]!EM_S_STM07_IS(E897,61,LEFT(RIGHT($J$1,5),4)&amp;"-12-31",1)/100000000))</f>
        <v>1.7281409822999998</v>
      </c>
      <c r="K897" s="36">
        <f t="shared" ca="1" si="67"/>
        <v>24.482586560322215</v>
      </c>
      <c r="L897" s="46">
        <f ca="1">IF(E897="","",IF(ISERROR(IF(行业估值!$E$7="最新年报",[1]!EM_S_STM07_BS(E897,140,LEFT(RIGHT($L$1,5),4)&amp;"-12-31",1)/100000000,[1]!EM_S_STM07_BS(E897,140,LEFT(RIGHT($L$1,11),10),1)/100000000)),0,IF(行业估值!$E$7="最新年报",[1]!EM_S_STM07_BS(E897,140,LEFT(RIGHT($L$1,5),4)&amp;"-12-31",1)/100000000,[1]!EM_S_STM07_BS(E897,140,LEFT(RIGHT($L$1,11),10),1)/100000000)))</f>
        <v>19.2921764751</v>
      </c>
      <c r="M897" s="36">
        <f t="shared" ca="1" si="68"/>
        <v>2.1930838774053201</v>
      </c>
      <c r="N897" s="37">
        <f ca="1">IF(E897="","",IF(ISERROR([1]!EM_S_EST_NETPROFIT(E897,行业估值!$E$6,deadline)/100000000),"-",[1]!EM_S_EST_NETPROFIT(E897,行业估值!$E$6,deadline)/100000000))</f>
        <v>1.8116666666666665</v>
      </c>
      <c r="O897" s="36">
        <f t="shared" ca="1" si="69"/>
        <v>23.353833222226314</v>
      </c>
      <c r="T897" s="64" t="s">
        <v>1840</v>
      </c>
      <c r="U897" s="64" t="s">
        <v>1841</v>
      </c>
    </row>
    <row r="898" spans="4:21">
      <c r="D898" s="45" t="str">
        <f>IF(AND(行业估值!$B$39=$G898,COUNTIF($G$2:$G$2552,$G898)&gt;=1),COUNTIF($G$2:G898,$G898),"")</f>
        <v/>
      </c>
      <c r="E898" s="65" t="str">
        <f t="shared" si="65"/>
        <v>002439.SZ</v>
      </c>
      <c r="F898" s="65" t="str">
        <f t="shared" si="66"/>
        <v>启明星辰</v>
      </c>
      <c r="G898" s="34" t="str">
        <f>IF(E898="","",IF(行业估值!$C$5="申万行业",[1]!EM_S_INFO_INDUSTRY_SW2014(E898,"1"),IF(行业估值!$C$5="证监会行业",[1]!EM_S_INFO_INDUSTRY_CSRC1(E898,"1"),[1]!EM_S_INFO_INDUSTRY_EM2016(E898,"1"))))</f>
        <v>信息技术</v>
      </c>
      <c r="H898" s="34" t="str">
        <f>IF(E898="","",IF($H$1="上证50",[1]!EM_S_INFO_COMPINDEX(E898,"000016"),"")&amp;IF($H$1="上证180",[1]!EM_S_INFO_COMPINDEX(E898,"000010"),"")&amp;IF($H$1="沪深300",[1]!EM_S_INFO_COMPINDEX(E898,"000300"),"")&amp;IF(AND($H$1="上证A股",RIGHT(E898,2)="SH"),"是","")&amp;IF(AND($H$1="深证A股",RIGHT(E898,2)="SZ"),"是","")&amp;IF(AND($H$1="创业板",LEFT(E898,1)-3=0),"是","")&amp;IF(AND($H$1="全部A股",E898&lt;&gt;0),"是","")&amp;IF(AND($H$1="中小板",LEFT(E898,3)="002"),"是",""))</f>
        <v>是</v>
      </c>
      <c r="I898" s="46">
        <f ca="1">IF(E898="","",IF(OR([1]!EM_S_VAL_MV(E898,deadline)="",[1]!EM_S_VAL_MV(E898,deadline)="--",[1]!EM_S_VAL_MV(E898,deadline)="null"),0,[1]!EM_S_VAL_MV(E898,deadline)/100000000))</f>
        <v>277.61602493520002</v>
      </c>
      <c r="J898" s="46">
        <f ca="1">IF(E898="","",IF(RIGHT(LEFT($J$1,6),3)="TTM",[1]!EM_S_FA_PROFIT_TTM(E898,LEFT(RIGHT($J$1,11),10),1)/100000000,[1]!EM_S_STM07_IS(E898,61,LEFT(RIGHT($J$1,5),4)&amp;"-12-31",1)/100000000))</f>
        <v>5.4049291165</v>
      </c>
      <c r="K898" s="36">
        <f t="shared" ca="1" si="67"/>
        <v>51.363490427229181</v>
      </c>
      <c r="L898" s="46">
        <f ca="1">IF(E898="","",IF(ISERROR(IF(行业估值!$E$7="最新年报",[1]!EM_S_STM07_BS(E898,140,LEFT(RIGHT($L$1,5),4)&amp;"-12-31",1)/100000000,[1]!EM_S_STM07_BS(E898,140,LEFT(RIGHT($L$1,11),10),1)/100000000)),0,IF(行业估值!$E$7="最新年报",[1]!EM_S_STM07_BS(E898,140,LEFT(RIGHT($L$1,5),4)&amp;"-12-31",1)/100000000,[1]!EM_S_STM07_BS(E898,140,LEFT(RIGHT($L$1,11),10),1)/100000000)))</f>
        <v>37.701691763500001</v>
      </c>
      <c r="M898" s="36">
        <f t="shared" ca="1" si="68"/>
        <v>7.3634898581386041</v>
      </c>
      <c r="N898" s="37">
        <f ca="1">IF(E898="","",IF(ISERROR([1]!EM_S_EST_NETPROFIT(E898,行业估值!$E$6,deadline)/100000000),"-",[1]!EM_S_EST_NETPROFIT(E898,行业估值!$E$6,deadline)/100000000))</f>
        <v>7.1230448275862077</v>
      </c>
      <c r="O898" s="36">
        <f t="shared" ca="1" si="69"/>
        <v>38.974347579569567</v>
      </c>
      <c r="T898" s="64" t="s">
        <v>1842</v>
      </c>
      <c r="U898" s="64" t="s">
        <v>1843</v>
      </c>
    </row>
    <row r="899" spans="4:21">
      <c r="D899" s="45" t="str">
        <f>IF(AND(行业估值!$B$39=$G899,COUNTIF($G$2:$G$2552,$G899)&gt;=1),COUNTIF($G$2:G899,$G899),"")</f>
        <v/>
      </c>
      <c r="E899" s="65" t="str">
        <f t="shared" ref="E899:E962" si="70">IF(U899="","",U899)</f>
        <v>002440.SZ</v>
      </c>
      <c r="F899" s="65" t="str">
        <f t="shared" ref="F899:F962" si="71">IF(T899="","",T899)</f>
        <v>闰土股份</v>
      </c>
      <c r="G899" s="34" t="str">
        <f>IF(E899="","",IF(行业估值!$C$5="申万行业",[1]!EM_S_INFO_INDUSTRY_SW2014(E899,"1"),IF(行业估值!$C$5="证监会行业",[1]!EM_S_INFO_INDUSTRY_CSRC1(E899,"1"),[1]!EM_S_INFO_INDUSTRY_EM2016(E899,"1"))))</f>
        <v>基础化工</v>
      </c>
      <c r="H899" s="34" t="str">
        <f>IF(E899="","",IF($H$1="上证50",[1]!EM_S_INFO_COMPINDEX(E899,"000016"),"")&amp;IF($H$1="上证180",[1]!EM_S_INFO_COMPINDEX(E899,"000010"),"")&amp;IF($H$1="沪深300",[1]!EM_S_INFO_COMPINDEX(E899,"000300"),"")&amp;IF(AND($H$1="上证A股",RIGHT(E899,2)="SH"),"是","")&amp;IF(AND($H$1="深证A股",RIGHT(E899,2)="SZ"),"是","")&amp;IF(AND($H$1="创业板",LEFT(E899,1)-3=0),"是","")&amp;IF(AND($H$1="全部A股",E899&lt;&gt;0),"是","")&amp;IF(AND($H$1="中小板",LEFT(E899,3)="002"),"是",""))</f>
        <v>是</v>
      </c>
      <c r="I899" s="46">
        <f ca="1">IF(E899="","",IF(OR([1]!EM_S_VAL_MV(E899,deadline)="",[1]!EM_S_VAL_MV(E899,deadline)="--",[1]!EM_S_VAL_MV(E899,deadline)="null"),0,[1]!EM_S_VAL_MV(E899,deadline)/100000000))</f>
        <v>123.7938</v>
      </c>
      <c r="J899" s="46">
        <f ca="1">IF(E899="","",IF(RIGHT(LEFT($J$1,6),3)="TTM",[1]!EM_S_FA_PROFIT_TTM(E899,LEFT(RIGHT($J$1,11),10),1)/100000000,[1]!EM_S_STM07_IS(E899,61,LEFT(RIGHT($J$1,5),4)&amp;"-12-31",1)/100000000))</f>
        <v>13.344670171400001</v>
      </c>
      <c r="K899" s="36">
        <f t="shared" ref="K899:K962" ca="1" si="72">IF(E899="","",IF(OR(I899=0,J899=0),"-",I899/J899))</f>
        <v>9.2766474112872501</v>
      </c>
      <c r="L899" s="46">
        <f ca="1">IF(E899="","",IF(ISERROR(IF(行业估值!$E$7="最新年报",[1]!EM_S_STM07_BS(E899,140,LEFT(RIGHT($L$1,5),4)&amp;"-12-31",1)/100000000,[1]!EM_S_STM07_BS(E899,140,LEFT(RIGHT($L$1,11),10),1)/100000000)),0,IF(行业估值!$E$7="最新年报",[1]!EM_S_STM07_BS(E899,140,LEFT(RIGHT($L$1,5),4)&amp;"-12-31",1)/100000000,[1]!EM_S_STM07_BS(E899,140,LEFT(RIGHT($L$1,11),10),1)/100000000)))</f>
        <v>84.822544325799996</v>
      </c>
      <c r="M899" s="36">
        <f t="shared" ref="M899:M962" ca="1" si="73">IF(E899="","",IF(OR(I899=0,L899=0),"-",I899/L899))</f>
        <v>1.4594445496059747</v>
      </c>
      <c r="N899" s="37">
        <f ca="1">IF(E899="","",IF(ISERROR([1]!EM_S_EST_NETPROFIT(E899,行业估值!$E$6,deadline)/100000000),"-",[1]!EM_S_EST_NETPROFIT(E899,行业估值!$E$6,deadline)/100000000))</f>
        <v>16.005266666666664</v>
      </c>
      <c r="O899" s="36">
        <f t="shared" ref="O899:O962" ca="1" si="74">IF(E899="","",IF(ISERROR(IF(OR(I899=0,N899=0),"-",I899/N899)),"-",IF(OR(I899=0,N899=0),"-",I899/N899)))</f>
        <v>7.7345665385144073</v>
      </c>
      <c r="T899" s="64" t="s">
        <v>1844</v>
      </c>
      <c r="U899" s="64" t="s">
        <v>1845</v>
      </c>
    </row>
    <row r="900" spans="4:21">
      <c r="D900" s="45" t="str">
        <f>IF(AND(行业估值!$B$39=$G900,COUNTIF($G$2:$G$2552,$G900)&gt;=1),COUNTIF($G$2:G900,$G900),"")</f>
        <v/>
      </c>
      <c r="E900" s="65" t="str">
        <f t="shared" si="70"/>
        <v>002441.SZ</v>
      </c>
      <c r="F900" s="65" t="str">
        <f t="shared" si="71"/>
        <v>众业达</v>
      </c>
      <c r="G900" s="34" t="str">
        <f>IF(E900="","",IF(行业估值!$C$5="申万行业",[1]!EM_S_INFO_INDUSTRY_SW2014(E900,"1"),IF(行业估值!$C$5="证监会行业",[1]!EM_S_INFO_INDUSTRY_CSRC1(E900,"1"),[1]!EM_S_INFO_INDUSTRY_EM2016(E900,"1"))))</f>
        <v>电气设备</v>
      </c>
      <c r="H900" s="34" t="str">
        <f>IF(E900="","",IF($H$1="上证50",[1]!EM_S_INFO_COMPINDEX(E900,"000016"),"")&amp;IF($H$1="上证180",[1]!EM_S_INFO_COMPINDEX(E900,"000010"),"")&amp;IF($H$1="沪深300",[1]!EM_S_INFO_COMPINDEX(E900,"000300"),"")&amp;IF(AND($H$1="上证A股",RIGHT(E900,2)="SH"),"是","")&amp;IF(AND($H$1="深证A股",RIGHT(E900,2)="SZ"),"是","")&amp;IF(AND($H$1="创业板",LEFT(E900,1)-3=0),"是","")&amp;IF(AND($H$1="全部A股",E900&lt;&gt;0),"是","")&amp;IF(AND($H$1="中小板",LEFT(E900,3)="002"),"是",""))</f>
        <v>是</v>
      </c>
      <c r="I900" s="46">
        <f ca="1">IF(E900="","",IF(OR([1]!EM_S_VAL_MV(E900,deadline)="",[1]!EM_S_VAL_MV(E900,deadline)="--",[1]!EM_S_VAL_MV(E900,deadline)="null"),0,[1]!EM_S_VAL_MV(E900,deadline)/100000000))</f>
        <v>37.267501215599999</v>
      </c>
      <c r="J900" s="46">
        <f ca="1">IF(E900="","",IF(RIGHT(LEFT($J$1,6),3)="TTM",[1]!EM_S_FA_PROFIT_TTM(E900,LEFT(RIGHT($J$1,11),10),1)/100000000,[1]!EM_S_STM07_IS(E900,61,LEFT(RIGHT($J$1,5),4)&amp;"-12-31",1)/100000000))</f>
        <v>2.2214770371000001</v>
      </c>
      <c r="K900" s="36">
        <f t="shared" ca="1" si="72"/>
        <v>16.776001098913181</v>
      </c>
      <c r="L900" s="46">
        <f ca="1">IF(E900="","",IF(ISERROR(IF(行业估值!$E$7="最新年报",[1]!EM_S_STM07_BS(E900,140,LEFT(RIGHT($L$1,5),4)&amp;"-12-31",1)/100000000,[1]!EM_S_STM07_BS(E900,140,LEFT(RIGHT($L$1,11),10),1)/100000000)),0,IF(行业估值!$E$7="最新年报",[1]!EM_S_STM07_BS(E900,140,LEFT(RIGHT($L$1,5),4)&amp;"-12-31",1)/100000000,[1]!EM_S_STM07_BS(E900,140,LEFT(RIGHT($L$1,11),10),1)/100000000)))</f>
        <v>38.327585677100004</v>
      </c>
      <c r="M900" s="36">
        <f t="shared" ca="1" si="73"/>
        <v>0.97234147565591678</v>
      </c>
      <c r="N900" s="37" t="str">
        <f ca="1">IF(E900="","",IF(ISERROR([1]!EM_S_EST_NETPROFIT(E900,行业估值!$E$6,deadline)/100000000),"-",[1]!EM_S_EST_NETPROFIT(E900,行业估值!$E$6,deadline)/100000000))</f>
        <v>-</v>
      </c>
      <c r="O900" s="36" t="str">
        <f t="shared" ca="1" si="74"/>
        <v>-</v>
      </c>
      <c r="T900" s="64" t="s">
        <v>1846</v>
      </c>
      <c r="U900" s="64" t="s">
        <v>1847</v>
      </c>
    </row>
    <row r="901" spans="4:21">
      <c r="D901" s="45" t="str">
        <f>IF(AND(行业估值!$B$39=$G901,COUNTIF($G$2:$G$2552,$G901)&gt;=1),COUNTIF($G$2:G901,$G901),"")</f>
        <v/>
      </c>
      <c r="E901" s="65" t="str">
        <f t="shared" si="70"/>
        <v>002442.SZ</v>
      </c>
      <c r="F901" s="65" t="str">
        <f t="shared" si="71"/>
        <v>龙星化工</v>
      </c>
      <c r="G901" s="34" t="str">
        <f>IF(E901="","",IF(行业估值!$C$5="申万行业",[1]!EM_S_INFO_INDUSTRY_SW2014(E901,"1"),IF(行业估值!$C$5="证监会行业",[1]!EM_S_INFO_INDUSTRY_CSRC1(E901,"1"),[1]!EM_S_INFO_INDUSTRY_EM2016(E901,"1"))))</f>
        <v>基础化工</v>
      </c>
      <c r="H901" s="34" t="str">
        <f>IF(E901="","",IF($H$1="上证50",[1]!EM_S_INFO_COMPINDEX(E901,"000016"),"")&amp;IF($H$1="上证180",[1]!EM_S_INFO_COMPINDEX(E901,"000010"),"")&amp;IF($H$1="沪深300",[1]!EM_S_INFO_COMPINDEX(E901,"000300"),"")&amp;IF(AND($H$1="上证A股",RIGHT(E901,2)="SH"),"是","")&amp;IF(AND($H$1="深证A股",RIGHT(E901,2)="SZ"),"是","")&amp;IF(AND($H$1="创业板",LEFT(E901,1)-3=0),"是","")&amp;IF(AND($H$1="全部A股",E901&lt;&gt;0),"是","")&amp;IF(AND($H$1="中小板",LEFT(E901,3)="002"),"是",""))</f>
        <v>是</v>
      </c>
      <c r="I901" s="46">
        <f ca="1">IF(E901="","",IF(OR([1]!EM_S_VAL_MV(E901,deadline)="",[1]!EM_S_VAL_MV(E901,deadline)="--",[1]!EM_S_VAL_MV(E901,deadline)="null"),0,[1]!EM_S_VAL_MV(E901,deadline)/100000000))</f>
        <v>19.344000000000001</v>
      </c>
      <c r="J901" s="46">
        <f ca="1">IF(E901="","",IF(RIGHT(LEFT($J$1,6),3)="TTM",[1]!EM_S_FA_PROFIT_TTM(E901,LEFT(RIGHT($J$1,11),10),1)/100000000,[1]!EM_S_STM07_IS(E901,61,LEFT(RIGHT($J$1,5),4)&amp;"-12-31",1)/100000000))</f>
        <v>0.58650757869999992</v>
      </c>
      <c r="K901" s="36">
        <f t="shared" ca="1" si="72"/>
        <v>32.981671000528543</v>
      </c>
      <c r="L901" s="46">
        <f ca="1">IF(E901="","",IF(ISERROR(IF(行业估值!$E$7="最新年报",[1]!EM_S_STM07_BS(E901,140,LEFT(RIGHT($L$1,5),4)&amp;"-12-31",1)/100000000,[1]!EM_S_STM07_BS(E901,140,LEFT(RIGHT($L$1,11),10),1)/100000000)),0,IF(行业估值!$E$7="最新年报",[1]!EM_S_STM07_BS(E901,140,LEFT(RIGHT($L$1,5),4)&amp;"-12-31",1)/100000000,[1]!EM_S_STM07_BS(E901,140,LEFT(RIGHT($L$1,11),10),1)/100000000)))</f>
        <v>12.41951824</v>
      </c>
      <c r="M901" s="36">
        <f t="shared" ca="1" si="73"/>
        <v>1.5575483385255691</v>
      </c>
      <c r="N901" s="37" t="str">
        <f ca="1">IF(E901="","",IF(ISERROR([1]!EM_S_EST_NETPROFIT(E901,行业估值!$E$6,deadline)/100000000),"-",[1]!EM_S_EST_NETPROFIT(E901,行业估值!$E$6,deadline)/100000000))</f>
        <v>-</v>
      </c>
      <c r="O901" s="36" t="str">
        <f t="shared" ca="1" si="74"/>
        <v>-</v>
      </c>
      <c r="T901" s="64" t="s">
        <v>1848</v>
      </c>
      <c r="U901" s="64" t="s">
        <v>1849</v>
      </c>
    </row>
    <row r="902" spans="4:21">
      <c r="D902" s="45" t="str">
        <f>IF(AND(行业估值!$B$39=$G902,COUNTIF($G$2:$G$2552,$G902)&gt;=1),COUNTIF($G$2:G902,$G902),"")</f>
        <v/>
      </c>
      <c r="E902" s="65" t="str">
        <f t="shared" si="70"/>
        <v>002443.SZ</v>
      </c>
      <c r="F902" s="65" t="str">
        <f t="shared" si="71"/>
        <v>金洲管道</v>
      </c>
      <c r="G902" s="34" t="str">
        <f>IF(E902="","",IF(行业估值!$C$5="申万行业",[1]!EM_S_INFO_INDUSTRY_SW2014(E902,"1"),IF(行业估值!$C$5="证监会行业",[1]!EM_S_INFO_INDUSTRY_CSRC1(E902,"1"),[1]!EM_S_INFO_INDUSTRY_EM2016(E902,"1"))))</f>
        <v>钢铁</v>
      </c>
      <c r="H902" s="34" t="str">
        <f>IF(E902="","",IF($H$1="上证50",[1]!EM_S_INFO_COMPINDEX(E902,"000016"),"")&amp;IF($H$1="上证180",[1]!EM_S_INFO_COMPINDEX(E902,"000010"),"")&amp;IF($H$1="沪深300",[1]!EM_S_INFO_COMPINDEX(E902,"000300"),"")&amp;IF(AND($H$1="上证A股",RIGHT(E902,2)="SH"),"是","")&amp;IF(AND($H$1="深证A股",RIGHT(E902,2)="SZ"),"是","")&amp;IF(AND($H$1="创业板",LEFT(E902,1)-3=0),"是","")&amp;IF(AND($H$1="全部A股",E902&lt;&gt;0),"是","")&amp;IF(AND($H$1="中小板",LEFT(E902,3)="002"),"是",""))</f>
        <v>是</v>
      </c>
      <c r="I902" s="46">
        <f ca="1">IF(E902="","",IF(OR([1]!EM_S_VAL_MV(E902,deadline)="",[1]!EM_S_VAL_MV(E902,deadline)="--",[1]!EM_S_VAL_MV(E902,deadline)="null"),0,[1]!EM_S_VAL_MV(E902,deadline)/100000000))</f>
        <v>35.240254704000002</v>
      </c>
      <c r="J902" s="46">
        <f ca="1">IF(E902="","",IF(RIGHT(LEFT($J$1,6),3)="TTM",[1]!EM_S_FA_PROFIT_TTM(E902,LEFT(RIGHT($J$1,11),10),1)/100000000,[1]!EM_S_STM07_IS(E902,61,LEFT(RIGHT($J$1,5),4)&amp;"-12-31",1)/100000000))</f>
        <v>2.6089980491999998</v>
      </c>
      <c r="K902" s="36">
        <f t="shared" ca="1" si="72"/>
        <v>13.507198564140653</v>
      </c>
      <c r="L902" s="46">
        <f ca="1">IF(E902="","",IF(ISERROR(IF(行业估值!$E$7="最新年报",[1]!EM_S_STM07_BS(E902,140,LEFT(RIGHT($L$1,5),4)&amp;"-12-31",1)/100000000,[1]!EM_S_STM07_BS(E902,140,LEFT(RIGHT($L$1,11),10),1)/100000000)),0,IF(行业估值!$E$7="最新年报",[1]!EM_S_STM07_BS(E902,140,LEFT(RIGHT($L$1,5),4)&amp;"-12-31",1)/100000000,[1]!EM_S_STM07_BS(E902,140,LEFT(RIGHT($L$1,11),10),1)/100000000)))</f>
        <v>23.243036409600002</v>
      </c>
      <c r="M902" s="36">
        <f t="shared" ca="1" si="73"/>
        <v>1.5161639849019393</v>
      </c>
      <c r="N902" s="37">
        <f ca="1">IF(E902="","",IF(ISERROR([1]!EM_S_EST_NETPROFIT(E902,行业估值!$E$6,deadline)/100000000),"-",[1]!EM_S_EST_NETPROFIT(E902,行业估值!$E$6,deadline)/100000000))</f>
        <v>2.448</v>
      </c>
      <c r="O902" s="36">
        <f t="shared" ca="1" si="74"/>
        <v>14.395528882352941</v>
      </c>
      <c r="T902" s="64" t="s">
        <v>1850</v>
      </c>
      <c r="U902" s="64" t="s">
        <v>1851</v>
      </c>
    </row>
    <row r="903" spans="4:21">
      <c r="D903" s="45">
        <f>IF(AND(行业估值!$B$39=$G903,COUNTIF($G$2:$G$2552,$G903)&gt;=1),COUNTIF($G$2:G903,$G903),"")</f>
        <v>55</v>
      </c>
      <c r="E903" s="65" t="str">
        <f t="shared" si="70"/>
        <v>002444.SZ</v>
      </c>
      <c r="F903" s="65" t="str">
        <f t="shared" si="71"/>
        <v>巨星科技</v>
      </c>
      <c r="G903" s="34" t="str">
        <f>IF(E903="","",IF(行业估值!$C$5="申万行业",[1]!EM_S_INFO_INDUSTRY_SW2014(E903,"1"),IF(行业估值!$C$5="证监会行业",[1]!EM_S_INFO_INDUSTRY_CSRC1(E903,"1"),[1]!EM_S_INFO_INDUSTRY_EM2016(E903,"1"))))</f>
        <v>机械设备</v>
      </c>
      <c r="H903" s="34" t="str">
        <f>IF(E903="","",IF($H$1="上证50",[1]!EM_S_INFO_COMPINDEX(E903,"000016"),"")&amp;IF($H$1="上证180",[1]!EM_S_INFO_COMPINDEX(E903,"000010"),"")&amp;IF($H$1="沪深300",[1]!EM_S_INFO_COMPINDEX(E903,"000300"),"")&amp;IF(AND($H$1="上证A股",RIGHT(E903,2)="SH"),"是","")&amp;IF(AND($H$1="深证A股",RIGHT(E903,2)="SZ"),"是","")&amp;IF(AND($H$1="创业板",LEFT(E903,1)-3=0),"是","")&amp;IF(AND($H$1="全部A股",E903&lt;&gt;0),"是","")&amp;IF(AND($H$1="中小板",LEFT(E903,3)="002"),"是",""))</f>
        <v>是</v>
      </c>
      <c r="I903" s="46">
        <f ca="1">IF(E903="","",IF(OR([1]!EM_S_VAL_MV(E903,deadline)="",[1]!EM_S_VAL_MV(E903,deadline)="--",[1]!EM_S_VAL_MV(E903,deadline)="null"),0,[1]!EM_S_VAL_MV(E903,deadline)/100000000))</f>
        <v>105.15922506</v>
      </c>
      <c r="J903" s="46">
        <f ca="1">IF(E903="","",IF(RIGHT(LEFT($J$1,6),3)="TTM",[1]!EM_S_FA_PROFIT_TTM(E903,LEFT(RIGHT($J$1,11),10),1)/100000000,[1]!EM_S_STM07_IS(E903,61,LEFT(RIGHT($J$1,5),4)&amp;"-12-31",1)/100000000))</f>
        <v>9.0267511835000001</v>
      </c>
      <c r="K903" s="36">
        <f t="shared" ca="1" si="72"/>
        <v>11.649731218051137</v>
      </c>
      <c r="L903" s="46">
        <f ca="1">IF(E903="","",IF(ISERROR(IF(行业估值!$E$7="最新年报",[1]!EM_S_STM07_BS(E903,140,LEFT(RIGHT($L$1,5),4)&amp;"-12-31",1)/100000000,[1]!EM_S_STM07_BS(E903,140,LEFT(RIGHT($L$1,11),10),1)/100000000)),0,IF(行业估值!$E$7="最新年报",[1]!EM_S_STM07_BS(E903,140,LEFT(RIGHT($L$1,5),4)&amp;"-12-31",1)/100000000,[1]!EM_S_STM07_BS(E903,140,LEFT(RIGHT($L$1,11),10),1)/100000000)))</f>
        <v>74.015239788800002</v>
      </c>
      <c r="M903" s="36">
        <f t="shared" ca="1" si="73"/>
        <v>1.4207780095027498</v>
      </c>
      <c r="N903" s="37">
        <f ca="1">IF(E903="","",IF(ISERROR([1]!EM_S_EST_NETPROFIT(E903,行业估值!$E$6,deadline)/100000000),"-",[1]!EM_S_EST_NETPROFIT(E903,行业估值!$E$6,deadline)/100000000))</f>
        <v>8.7590000000000003</v>
      </c>
      <c r="O903" s="36">
        <f t="shared" ca="1" si="74"/>
        <v>12.005848277200593</v>
      </c>
      <c r="T903" s="64" t="s">
        <v>1852</v>
      </c>
      <c r="U903" s="64" t="s">
        <v>1853</v>
      </c>
    </row>
    <row r="904" spans="4:21">
      <c r="D904" s="45">
        <f>IF(AND(行业估值!$B$39=$G904,COUNTIF($G$2:$G$2552,$G904)&gt;=1),COUNTIF($G$2:G904,$G904),"")</f>
        <v>56</v>
      </c>
      <c r="E904" s="65" t="str">
        <f t="shared" si="70"/>
        <v>002445.SZ</v>
      </c>
      <c r="F904" s="65" t="str">
        <f t="shared" si="71"/>
        <v>ST中南</v>
      </c>
      <c r="G904" s="34" t="str">
        <f>IF(E904="","",IF(行业估值!$C$5="申万行业",[1]!EM_S_INFO_INDUSTRY_SW2014(E904,"1"),IF(行业估值!$C$5="证监会行业",[1]!EM_S_INFO_INDUSTRY_CSRC1(E904,"1"),[1]!EM_S_INFO_INDUSTRY_EM2016(E904,"1"))))</f>
        <v>机械设备</v>
      </c>
      <c r="H904" s="34" t="str">
        <f>IF(E904="","",IF($H$1="上证50",[1]!EM_S_INFO_COMPINDEX(E904,"000016"),"")&amp;IF($H$1="上证180",[1]!EM_S_INFO_COMPINDEX(E904,"000010"),"")&amp;IF($H$1="沪深300",[1]!EM_S_INFO_COMPINDEX(E904,"000300"),"")&amp;IF(AND($H$1="上证A股",RIGHT(E904,2)="SH"),"是","")&amp;IF(AND($H$1="深证A股",RIGHT(E904,2)="SZ"),"是","")&amp;IF(AND($H$1="创业板",LEFT(E904,1)-3=0),"是","")&amp;IF(AND($H$1="全部A股",E904&lt;&gt;0),"是","")&amp;IF(AND($H$1="中小板",LEFT(E904,3)="002"),"是",""))</f>
        <v>是</v>
      </c>
      <c r="I904" s="46">
        <f ca="1">IF(E904="","",IF(OR([1]!EM_S_VAL_MV(E904,deadline)="",[1]!EM_S_VAL_MV(E904,deadline)="--",[1]!EM_S_VAL_MV(E904,deadline)="null"),0,[1]!EM_S_VAL_MV(E904,deadline)/100000000))</f>
        <v>17.228443824399999</v>
      </c>
      <c r="J904" s="46">
        <f ca="1">IF(E904="","",IF(RIGHT(LEFT($J$1,6),3)="TTM",[1]!EM_S_FA_PROFIT_TTM(E904,LEFT(RIGHT($J$1,11),10),1)/100000000,[1]!EM_S_STM07_IS(E904,61,LEFT(RIGHT($J$1,5),4)&amp;"-12-31",1)/100000000))</f>
        <v>-23.394529639899996</v>
      </c>
      <c r="K904" s="36">
        <f t="shared" ca="1" si="72"/>
        <v>-0.73643044291074045</v>
      </c>
      <c r="L904" s="46">
        <f ca="1">IF(E904="","",IF(ISERROR(IF(行业估值!$E$7="最新年报",[1]!EM_S_STM07_BS(E904,140,LEFT(RIGHT($L$1,5),4)&amp;"-12-31",1)/100000000,[1]!EM_S_STM07_BS(E904,140,LEFT(RIGHT($L$1,11),10),1)/100000000)),0,IF(行业估值!$E$7="最新年报",[1]!EM_S_STM07_BS(E904,140,LEFT(RIGHT($L$1,5),4)&amp;"-12-31",1)/100000000,[1]!EM_S_STM07_BS(E904,140,LEFT(RIGHT($L$1,11),10),1)/100000000)))</f>
        <v>17.074458830699999</v>
      </c>
      <c r="M904" s="36">
        <f t="shared" ca="1" si="73"/>
        <v>1.0090184406561182</v>
      </c>
      <c r="N904" s="37" t="str">
        <f ca="1">IF(E904="","",IF(ISERROR([1]!EM_S_EST_NETPROFIT(E904,行业估值!$E$6,deadline)/100000000),"-",[1]!EM_S_EST_NETPROFIT(E904,行业估值!$E$6,deadline)/100000000))</f>
        <v>-</v>
      </c>
      <c r="O904" s="36" t="str">
        <f t="shared" ca="1" si="74"/>
        <v>-</v>
      </c>
      <c r="T904" s="64" t="s">
        <v>1854</v>
      </c>
      <c r="U904" s="64" t="s">
        <v>1855</v>
      </c>
    </row>
    <row r="905" spans="4:21">
      <c r="D905" s="45" t="str">
        <f>IF(AND(行业估值!$B$39=$G905,COUNTIF($G$2:$G$2552,$G905)&gt;=1),COUNTIF($G$2:G905,$G905),"")</f>
        <v/>
      </c>
      <c r="E905" s="65" t="str">
        <f t="shared" si="70"/>
        <v>002446.SZ</v>
      </c>
      <c r="F905" s="65" t="str">
        <f t="shared" si="71"/>
        <v>盛路通信</v>
      </c>
      <c r="G905" s="34" t="str">
        <f>IF(E905="","",IF(行业估值!$C$5="申万行业",[1]!EM_S_INFO_INDUSTRY_SW2014(E905,"1"),IF(行业估值!$C$5="证监会行业",[1]!EM_S_INFO_INDUSTRY_CSRC1(E905,"1"),[1]!EM_S_INFO_INDUSTRY_EM2016(E905,"1"))))</f>
        <v>信息技术</v>
      </c>
      <c r="H905" s="34" t="str">
        <f>IF(E905="","",IF($H$1="上证50",[1]!EM_S_INFO_COMPINDEX(E905,"000016"),"")&amp;IF($H$1="上证180",[1]!EM_S_INFO_COMPINDEX(E905,"000010"),"")&amp;IF($H$1="沪深300",[1]!EM_S_INFO_COMPINDEX(E905,"000300"),"")&amp;IF(AND($H$1="上证A股",RIGHT(E905,2)="SH"),"是","")&amp;IF(AND($H$1="深证A股",RIGHT(E905,2)="SZ"),"是","")&amp;IF(AND($H$1="创业板",LEFT(E905,1)-3=0),"是","")&amp;IF(AND($H$1="全部A股",E905&lt;&gt;0),"是","")&amp;IF(AND($H$1="中小板",LEFT(E905,3)="002"),"是",""))</f>
        <v>是</v>
      </c>
      <c r="I905" s="46">
        <f ca="1">IF(E905="","",IF(OR([1]!EM_S_VAL_MV(E905,deadline)="",[1]!EM_S_VAL_MV(E905,deadline)="--",[1]!EM_S_VAL_MV(E905,deadline)="null"),0,[1]!EM_S_VAL_MV(E905,deadline)/100000000))</f>
        <v>86.5421283636</v>
      </c>
      <c r="J905" s="46">
        <f ca="1">IF(E905="","",IF(RIGHT(LEFT($J$1,6),3)="TTM",[1]!EM_S_FA_PROFIT_TTM(E905,LEFT(RIGHT($J$1,11),10),1)/100000000,[1]!EM_S_STM07_IS(E905,61,LEFT(RIGHT($J$1,5),4)&amp;"-12-31",1)/100000000))</f>
        <v>1.2948876233</v>
      </c>
      <c r="K905" s="36">
        <f t="shared" ca="1" si="72"/>
        <v>66.833698003112275</v>
      </c>
      <c r="L905" s="46">
        <f ca="1">IF(E905="","",IF(ISERROR(IF(行业估值!$E$7="最新年报",[1]!EM_S_STM07_BS(E905,140,LEFT(RIGHT($L$1,5),4)&amp;"-12-31",1)/100000000,[1]!EM_S_STM07_BS(E905,140,LEFT(RIGHT($L$1,11),10),1)/100000000)),0,IF(行业估值!$E$7="最新年报",[1]!EM_S_STM07_BS(E905,140,LEFT(RIGHT($L$1,5),4)&amp;"-12-31",1)/100000000,[1]!EM_S_STM07_BS(E905,140,LEFT(RIGHT($L$1,11),10),1)/100000000)))</f>
        <v>36.785308874899997</v>
      </c>
      <c r="M905" s="36">
        <f t="shared" ca="1" si="73"/>
        <v>2.3526274757652219</v>
      </c>
      <c r="N905" s="37">
        <f ca="1">IF(E905="","",IF(ISERROR([1]!EM_S_EST_NETPROFIT(E905,行业估值!$E$6,deadline)/100000000),"-",[1]!EM_S_EST_NETPROFIT(E905,行业估值!$E$6,deadline)/100000000))</f>
        <v>1.95675</v>
      </c>
      <c r="O905" s="36">
        <f t="shared" ca="1" si="74"/>
        <v>44.227483512763513</v>
      </c>
      <c r="T905" s="64" t="s">
        <v>1856</v>
      </c>
      <c r="U905" s="64" t="s">
        <v>1857</v>
      </c>
    </row>
    <row r="906" spans="4:21">
      <c r="D906" s="45" t="str">
        <f>IF(AND(行业估值!$B$39=$G906,COUNTIF($G$2:$G$2552,$G906)&gt;=1),COUNTIF($G$2:G906,$G906),"")</f>
        <v/>
      </c>
      <c r="E906" s="65" t="str">
        <f t="shared" si="70"/>
        <v>002447.SZ</v>
      </c>
      <c r="F906" s="65" t="str">
        <f t="shared" si="71"/>
        <v>晨鑫科技</v>
      </c>
      <c r="G906" s="34" t="str">
        <f>IF(E906="","",IF(行业估值!$C$5="申万行业",[1]!EM_S_INFO_INDUSTRY_SW2014(E906,"1"),IF(行业估值!$C$5="证监会行业",[1]!EM_S_INFO_INDUSTRY_CSRC1(E906,"1"),[1]!EM_S_INFO_INDUSTRY_EM2016(E906,"1"))))</f>
        <v>互联网</v>
      </c>
      <c r="H906" s="34" t="str">
        <f>IF(E906="","",IF($H$1="上证50",[1]!EM_S_INFO_COMPINDEX(E906,"000016"),"")&amp;IF($H$1="上证180",[1]!EM_S_INFO_COMPINDEX(E906,"000010"),"")&amp;IF($H$1="沪深300",[1]!EM_S_INFO_COMPINDEX(E906,"000300"),"")&amp;IF(AND($H$1="上证A股",RIGHT(E906,2)="SH"),"是","")&amp;IF(AND($H$1="深证A股",RIGHT(E906,2)="SZ"),"是","")&amp;IF(AND($H$1="创业板",LEFT(E906,1)-3=0),"是","")&amp;IF(AND($H$1="全部A股",E906&lt;&gt;0),"是","")&amp;IF(AND($H$1="中小板",LEFT(E906,3)="002"),"是",""))</f>
        <v>是</v>
      </c>
      <c r="I906" s="46">
        <f ca="1">IF(E906="","",IF(OR([1]!EM_S_VAL_MV(E906,deadline)="",[1]!EM_S_VAL_MV(E906,deadline)="--",[1]!EM_S_VAL_MV(E906,deadline)="null"),0,[1]!EM_S_VAL_MV(E906,deadline)/100000000))</f>
        <v>46.0983339</v>
      </c>
      <c r="J906" s="46">
        <f ca="1">IF(E906="","",IF(RIGHT(LEFT($J$1,6),3)="TTM",[1]!EM_S_FA_PROFIT_TTM(E906,LEFT(RIGHT($J$1,11),10),1)/100000000,[1]!EM_S_STM07_IS(E906,61,LEFT(RIGHT($J$1,5),4)&amp;"-12-31",1)/100000000))</f>
        <v>-7.0140583694000007</v>
      </c>
      <c r="K906" s="36">
        <f t="shared" ca="1" si="72"/>
        <v>-6.5722769147618827</v>
      </c>
      <c r="L906" s="46">
        <f ca="1">IF(E906="","",IF(ISERROR(IF(行业估值!$E$7="最新年报",[1]!EM_S_STM07_BS(E906,140,LEFT(RIGHT($L$1,5),4)&amp;"-12-31",1)/100000000,[1]!EM_S_STM07_BS(E906,140,LEFT(RIGHT($L$1,11),10),1)/100000000)),0,IF(行业估值!$E$7="最新年报",[1]!EM_S_STM07_BS(E906,140,LEFT(RIGHT($L$1,5),4)&amp;"-12-31",1)/100000000,[1]!EM_S_STM07_BS(E906,140,LEFT(RIGHT($L$1,11),10),1)/100000000)))</f>
        <v>16.0437928385</v>
      </c>
      <c r="M906" s="36">
        <f t="shared" ca="1" si="73"/>
        <v>2.873281546579102</v>
      </c>
      <c r="N906" s="37" t="str">
        <f ca="1">IF(E906="","",IF(ISERROR([1]!EM_S_EST_NETPROFIT(E906,行业估值!$E$6,deadline)/100000000),"-",[1]!EM_S_EST_NETPROFIT(E906,行业估值!$E$6,deadline)/100000000))</f>
        <v>-</v>
      </c>
      <c r="O906" s="36" t="str">
        <f t="shared" ca="1" si="74"/>
        <v>-</v>
      </c>
      <c r="T906" s="64" t="s">
        <v>1858</v>
      </c>
      <c r="U906" s="64" t="s">
        <v>1859</v>
      </c>
    </row>
    <row r="907" spans="4:21">
      <c r="D907" s="45" t="str">
        <f>IF(AND(行业估值!$B$39=$G907,COUNTIF($G$2:$G$2552,$G907)&gt;=1),COUNTIF($G$2:G907,$G907),"")</f>
        <v/>
      </c>
      <c r="E907" s="65" t="str">
        <f t="shared" si="70"/>
        <v>002448.SZ</v>
      </c>
      <c r="F907" s="65" t="str">
        <f t="shared" si="71"/>
        <v>中原内配</v>
      </c>
      <c r="G907" s="34" t="str">
        <f>IF(E907="","",IF(行业估值!$C$5="申万行业",[1]!EM_S_INFO_INDUSTRY_SW2014(E907,"1"),IF(行业估值!$C$5="证监会行业",[1]!EM_S_INFO_INDUSTRY_CSRC1(E907,"1"),[1]!EM_S_INFO_INDUSTRY_EM2016(E907,"1"))))</f>
        <v>交运设备</v>
      </c>
      <c r="H907" s="34" t="str">
        <f>IF(E907="","",IF($H$1="上证50",[1]!EM_S_INFO_COMPINDEX(E907,"000016"),"")&amp;IF($H$1="上证180",[1]!EM_S_INFO_COMPINDEX(E907,"000010"),"")&amp;IF($H$1="沪深300",[1]!EM_S_INFO_COMPINDEX(E907,"000300"),"")&amp;IF(AND($H$1="上证A股",RIGHT(E907,2)="SH"),"是","")&amp;IF(AND($H$1="深证A股",RIGHT(E907,2)="SZ"),"是","")&amp;IF(AND($H$1="创业板",LEFT(E907,1)-3=0),"是","")&amp;IF(AND($H$1="全部A股",E907&lt;&gt;0),"是","")&amp;IF(AND($H$1="中小板",LEFT(E907,3)="002"),"是",""))</f>
        <v>是</v>
      </c>
      <c r="I907" s="46">
        <f ca="1">IF(E907="","",IF(OR([1]!EM_S_VAL_MV(E907,deadline)="",[1]!EM_S_VAL_MV(E907,deadline)="--",[1]!EM_S_VAL_MV(E907,deadline)="null"),0,[1]!EM_S_VAL_MV(E907,deadline)/100000000))</f>
        <v>30.550716281500002</v>
      </c>
      <c r="J907" s="46">
        <f ca="1">IF(E907="","",IF(RIGHT(LEFT($J$1,6),3)="TTM",[1]!EM_S_FA_PROFIT_TTM(E907,LEFT(RIGHT($J$1,11),10),1)/100000000,[1]!EM_S_STM07_IS(E907,61,LEFT(RIGHT($J$1,5),4)&amp;"-12-31",1)/100000000))</f>
        <v>2.06487752</v>
      </c>
      <c r="K907" s="36">
        <f t="shared" ca="1" si="72"/>
        <v>14.795413280251122</v>
      </c>
      <c r="L907" s="46">
        <f ca="1">IF(E907="","",IF(ISERROR(IF(行业估值!$E$7="最新年报",[1]!EM_S_STM07_BS(E907,140,LEFT(RIGHT($L$1,5),4)&amp;"-12-31",1)/100000000,[1]!EM_S_STM07_BS(E907,140,LEFT(RIGHT($L$1,11),10),1)/100000000)),0,IF(行业估值!$E$7="最新年报",[1]!EM_S_STM07_BS(E907,140,LEFT(RIGHT($L$1,5),4)&amp;"-12-31",1)/100000000,[1]!EM_S_STM07_BS(E907,140,LEFT(RIGHT($L$1,11),10),1)/100000000)))</f>
        <v>26.853822461500002</v>
      </c>
      <c r="M907" s="36">
        <f t="shared" ca="1" si="73"/>
        <v>1.1376673218607962</v>
      </c>
      <c r="N907" s="37">
        <f ca="1">IF(E907="","",IF(ISERROR([1]!EM_S_EST_NETPROFIT(E907,行业估值!$E$6,deadline)/100000000),"-",[1]!EM_S_EST_NETPROFIT(E907,行业估值!$E$6,deadline)/100000000))</f>
        <v>1.7</v>
      </c>
      <c r="O907" s="36">
        <f t="shared" ca="1" si="74"/>
        <v>17.971009577352941</v>
      </c>
      <c r="T907" s="64" t="s">
        <v>1860</v>
      </c>
      <c r="U907" s="64" t="s">
        <v>1861</v>
      </c>
    </row>
    <row r="908" spans="4:21">
      <c r="D908" s="45" t="str">
        <f>IF(AND(行业估值!$B$39=$G908,COUNTIF($G$2:$G$2552,$G908)&gt;=1),COUNTIF($G$2:G908,$G908),"")</f>
        <v/>
      </c>
      <c r="E908" s="65" t="str">
        <f t="shared" si="70"/>
        <v>002449.SZ</v>
      </c>
      <c r="F908" s="65" t="str">
        <f t="shared" si="71"/>
        <v>国星光电</v>
      </c>
      <c r="G908" s="34" t="str">
        <f>IF(E908="","",IF(行业估值!$C$5="申万行业",[1]!EM_S_INFO_INDUSTRY_SW2014(E908,"1"),IF(行业估值!$C$5="证监会行业",[1]!EM_S_INFO_INDUSTRY_CSRC1(E908,"1"),[1]!EM_S_INFO_INDUSTRY_EM2016(E908,"1"))))</f>
        <v>电子设备</v>
      </c>
      <c r="H908" s="34" t="str">
        <f>IF(E908="","",IF($H$1="上证50",[1]!EM_S_INFO_COMPINDEX(E908,"000016"),"")&amp;IF($H$1="上证180",[1]!EM_S_INFO_COMPINDEX(E908,"000010"),"")&amp;IF($H$1="沪深300",[1]!EM_S_INFO_COMPINDEX(E908,"000300"),"")&amp;IF(AND($H$1="上证A股",RIGHT(E908,2)="SH"),"是","")&amp;IF(AND($H$1="深证A股",RIGHT(E908,2)="SZ"),"是","")&amp;IF(AND($H$1="创业板",LEFT(E908,1)-3=0),"是","")&amp;IF(AND($H$1="全部A股",E908&lt;&gt;0),"是","")&amp;IF(AND($H$1="中小板",LEFT(E908,3)="002"),"是",""))</f>
        <v>是</v>
      </c>
      <c r="I908" s="46">
        <f ca="1">IF(E908="","",IF(OR([1]!EM_S_VAL_MV(E908,deadline)="",[1]!EM_S_VAL_MV(E908,deadline)="--",[1]!EM_S_VAL_MV(E908,deadline)="null"),0,[1]!EM_S_VAL_MV(E908,deadline)/100000000))</f>
        <v>62.899128087299992</v>
      </c>
      <c r="J908" s="46">
        <f ca="1">IF(E908="","",IF(RIGHT(LEFT($J$1,6),3)="TTM",[1]!EM_S_FA_PROFIT_TTM(E908,LEFT(RIGHT($J$1,11),10),1)/100000000,[1]!EM_S_STM07_IS(E908,61,LEFT(RIGHT($J$1,5),4)&amp;"-12-31",1)/100000000))</f>
        <v>3.6743264402999998</v>
      </c>
      <c r="K908" s="36">
        <f t="shared" ca="1" si="72"/>
        <v>17.118546517103809</v>
      </c>
      <c r="L908" s="46">
        <f ca="1">IF(E908="","",IF(ISERROR(IF(行业估值!$E$7="最新年报",[1]!EM_S_STM07_BS(E908,140,LEFT(RIGHT($L$1,5),4)&amp;"-12-31",1)/100000000,[1]!EM_S_STM07_BS(E908,140,LEFT(RIGHT($L$1,11),10),1)/100000000)),0,IF(行业估值!$E$7="最新年报",[1]!EM_S_STM07_BS(E908,140,LEFT(RIGHT($L$1,5),4)&amp;"-12-31",1)/100000000,[1]!EM_S_STM07_BS(E908,140,LEFT(RIGHT($L$1,11),10),1)/100000000)))</f>
        <v>35.793283456600001</v>
      </c>
      <c r="M908" s="36">
        <f t="shared" ca="1" si="73"/>
        <v>1.7572885752033987</v>
      </c>
      <c r="N908" s="37">
        <f ca="1">IF(E908="","",IF(ISERROR([1]!EM_S_EST_NETPROFIT(E908,行业估值!$E$6,deadline)/100000000),"-",[1]!EM_S_EST_NETPROFIT(E908,行业估值!$E$6,deadline)/100000000))</f>
        <v>4.63896</v>
      </c>
      <c r="O908" s="36">
        <f t="shared" ca="1" si="74"/>
        <v>13.558885631111282</v>
      </c>
      <c r="T908" s="64" t="s">
        <v>1862</v>
      </c>
      <c r="U908" s="64" t="s">
        <v>1863</v>
      </c>
    </row>
    <row r="909" spans="4:21">
      <c r="D909" s="45" t="str">
        <f>IF(AND(行业估值!$B$39=$G909,COUNTIF($G$2:$G$2552,$G909)&gt;=1),COUNTIF($G$2:G909,$G909),"")</f>
        <v/>
      </c>
      <c r="E909" s="65" t="str">
        <f t="shared" si="70"/>
        <v>002450.SZ</v>
      </c>
      <c r="F909" s="65" t="str">
        <f t="shared" si="71"/>
        <v>*ST康得</v>
      </c>
      <c r="G909" s="34" t="str">
        <f>IF(E909="","",IF(行业估值!$C$5="申万行业",[1]!EM_S_INFO_INDUSTRY_SW2014(E909,"1"),IF(行业估值!$C$5="证监会行业",[1]!EM_S_INFO_INDUSTRY_CSRC1(E909,"1"),[1]!EM_S_INFO_INDUSTRY_EM2016(E909,"1"))))</f>
        <v>基础化工</v>
      </c>
      <c r="H909" s="34" t="str">
        <f>IF(E909="","",IF($H$1="上证50",[1]!EM_S_INFO_COMPINDEX(E909,"000016"),"")&amp;IF($H$1="上证180",[1]!EM_S_INFO_COMPINDEX(E909,"000010"),"")&amp;IF($H$1="沪深300",[1]!EM_S_INFO_COMPINDEX(E909,"000300"),"")&amp;IF(AND($H$1="上证A股",RIGHT(E909,2)="SH"),"是","")&amp;IF(AND($H$1="深证A股",RIGHT(E909,2)="SZ"),"是","")&amp;IF(AND($H$1="创业板",LEFT(E909,1)-3=0),"是","")&amp;IF(AND($H$1="全部A股",E909&lt;&gt;0),"是","")&amp;IF(AND($H$1="中小板",LEFT(E909,3)="002"),"是",""))</f>
        <v>是</v>
      </c>
      <c r="I909" s="46">
        <f ca="1">IF(E909="","",IF(OR([1]!EM_S_VAL_MV(E909,deadline)="",[1]!EM_S_VAL_MV(E909,deadline)="--",[1]!EM_S_VAL_MV(E909,deadline)="null"),0,[1]!EM_S_VAL_MV(E909,deadline)/100000000))</f>
        <v>124.6396899264</v>
      </c>
      <c r="J909" s="46">
        <f ca="1">IF(E909="","",IF(RIGHT(LEFT($J$1,6),3)="TTM",[1]!EM_S_FA_PROFIT_TTM(E909,LEFT(RIGHT($J$1,11),10),1)/100000000,[1]!EM_S_STM07_IS(E909,61,LEFT(RIGHT($J$1,5),4)&amp;"-12-31",1)/100000000))</f>
        <v>-28.8875713744</v>
      </c>
      <c r="K909" s="36">
        <f t="shared" ca="1" si="72"/>
        <v>-4.314647580130428</v>
      </c>
      <c r="L909" s="46">
        <f ca="1">IF(E909="","",IF(ISERROR(IF(行业估值!$E$7="最新年报",[1]!EM_S_STM07_BS(E909,140,LEFT(RIGHT($L$1,5),4)&amp;"-12-31",1)/100000000,[1]!EM_S_STM07_BS(E909,140,LEFT(RIGHT($L$1,11),10),1)/100000000)),0,IF(行业估值!$E$7="最新年报",[1]!EM_S_STM07_BS(E909,140,LEFT(RIGHT($L$1,5),4)&amp;"-12-31",1)/100000000,[1]!EM_S_STM07_BS(E909,140,LEFT(RIGHT($L$1,11),10),1)/100000000)))</f>
        <v>171.74177602540001</v>
      </c>
      <c r="M909" s="36">
        <f t="shared" ca="1" si="73"/>
        <v>0.72573891344856134</v>
      </c>
      <c r="N909" s="37" t="str">
        <f ca="1">IF(E909="","",IF(ISERROR([1]!EM_S_EST_NETPROFIT(E909,行业估值!$E$6,deadline)/100000000),"-",[1]!EM_S_EST_NETPROFIT(E909,行业估值!$E$6,deadline)/100000000))</f>
        <v>-</v>
      </c>
      <c r="O909" s="36" t="str">
        <f t="shared" ca="1" si="74"/>
        <v>-</v>
      </c>
      <c r="T909" s="64" t="s">
        <v>7232</v>
      </c>
      <c r="U909" s="64" t="s">
        <v>1864</v>
      </c>
    </row>
    <row r="910" spans="4:21">
      <c r="D910" s="45" t="str">
        <f>IF(AND(行业估值!$B$39=$G910,COUNTIF($G$2:$G$2552,$G910)&gt;=1),COUNTIF($G$2:G910,$G910),"")</f>
        <v/>
      </c>
      <c r="E910" s="65" t="str">
        <f t="shared" si="70"/>
        <v>002451.SZ</v>
      </c>
      <c r="F910" s="65" t="str">
        <f t="shared" si="71"/>
        <v>摩恩电气</v>
      </c>
      <c r="G910" s="34" t="str">
        <f>IF(E910="","",IF(行业估值!$C$5="申万行业",[1]!EM_S_INFO_INDUSTRY_SW2014(E910,"1"),IF(行业估值!$C$5="证监会行业",[1]!EM_S_INFO_INDUSTRY_CSRC1(E910,"1"),[1]!EM_S_INFO_INDUSTRY_EM2016(E910,"1"))))</f>
        <v>电气设备</v>
      </c>
      <c r="H910" s="34" t="str">
        <f>IF(E910="","",IF($H$1="上证50",[1]!EM_S_INFO_COMPINDEX(E910,"000016"),"")&amp;IF($H$1="上证180",[1]!EM_S_INFO_COMPINDEX(E910,"000010"),"")&amp;IF($H$1="沪深300",[1]!EM_S_INFO_COMPINDEX(E910,"000300"),"")&amp;IF(AND($H$1="上证A股",RIGHT(E910,2)="SH"),"是","")&amp;IF(AND($H$1="深证A股",RIGHT(E910,2)="SZ"),"是","")&amp;IF(AND($H$1="创业板",LEFT(E910,1)-3=0),"是","")&amp;IF(AND($H$1="全部A股",E910&lt;&gt;0),"是","")&amp;IF(AND($H$1="中小板",LEFT(E910,3)="002"),"是",""))</f>
        <v>是</v>
      </c>
      <c r="I910" s="46">
        <f ca="1">IF(E910="","",IF(OR([1]!EM_S_VAL_MV(E910,deadline)="",[1]!EM_S_VAL_MV(E910,deadline)="--",[1]!EM_S_VAL_MV(E910,deadline)="null"),0,[1]!EM_S_VAL_MV(E910,deadline)/100000000))</f>
        <v>39.835439999999998</v>
      </c>
      <c r="J910" s="46">
        <f ca="1">IF(E910="","",IF(RIGHT(LEFT($J$1,6),3)="TTM",[1]!EM_S_FA_PROFIT_TTM(E910,LEFT(RIGHT($J$1,11),10),1)/100000000,[1]!EM_S_STM07_IS(E910,61,LEFT(RIGHT($J$1,5),4)&amp;"-12-31",1)/100000000))</f>
        <v>0.46160520640000002</v>
      </c>
      <c r="K910" s="36">
        <f t="shared" ca="1" si="72"/>
        <v>86.29764016457159</v>
      </c>
      <c r="L910" s="46">
        <f ca="1">IF(E910="","",IF(ISERROR(IF(行业估值!$E$7="最新年报",[1]!EM_S_STM07_BS(E910,140,LEFT(RIGHT($L$1,5),4)&amp;"-12-31",1)/100000000,[1]!EM_S_STM07_BS(E910,140,LEFT(RIGHT($L$1,11),10),1)/100000000)),0,IF(行业估值!$E$7="最新年报",[1]!EM_S_STM07_BS(E910,140,LEFT(RIGHT($L$1,5),4)&amp;"-12-31",1)/100000000,[1]!EM_S_STM07_BS(E910,140,LEFT(RIGHT($L$1,11),10),1)/100000000)))</f>
        <v>7.0462680808</v>
      </c>
      <c r="M910" s="36">
        <f t="shared" ca="1" si="73"/>
        <v>5.6534096550407247</v>
      </c>
      <c r="N910" s="37" t="str">
        <f ca="1">IF(E910="","",IF(ISERROR([1]!EM_S_EST_NETPROFIT(E910,行业估值!$E$6,deadline)/100000000),"-",[1]!EM_S_EST_NETPROFIT(E910,行业估值!$E$6,deadline)/100000000))</f>
        <v>-</v>
      </c>
      <c r="O910" s="36" t="str">
        <f t="shared" ca="1" si="74"/>
        <v>-</v>
      </c>
      <c r="T910" s="64" t="s">
        <v>1865</v>
      </c>
      <c r="U910" s="64" t="s">
        <v>1866</v>
      </c>
    </row>
    <row r="911" spans="4:21">
      <c r="D911" s="45" t="str">
        <f>IF(AND(行业估值!$B$39=$G911,COUNTIF($G$2:$G$2552,$G911)&gt;=1),COUNTIF($G$2:G911,$G911),"")</f>
        <v/>
      </c>
      <c r="E911" s="65" t="str">
        <f t="shared" si="70"/>
        <v>002452.SZ</v>
      </c>
      <c r="F911" s="65" t="str">
        <f t="shared" si="71"/>
        <v>长高集团</v>
      </c>
      <c r="G911" s="34" t="str">
        <f>IF(E911="","",IF(行业估值!$C$5="申万行业",[1]!EM_S_INFO_INDUSTRY_SW2014(E911,"1"),IF(行业估值!$C$5="证监会行业",[1]!EM_S_INFO_INDUSTRY_CSRC1(E911,"1"),[1]!EM_S_INFO_INDUSTRY_EM2016(E911,"1"))))</f>
        <v>电气设备</v>
      </c>
      <c r="H911" s="34" t="str">
        <f>IF(E911="","",IF($H$1="上证50",[1]!EM_S_INFO_COMPINDEX(E911,"000016"),"")&amp;IF($H$1="上证180",[1]!EM_S_INFO_COMPINDEX(E911,"000010"),"")&amp;IF($H$1="沪深300",[1]!EM_S_INFO_COMPINDEX(E911,"000300"),"")&amp;IF(AND($H$1="上证A股",RIGHT(E911,2)="SH"),"是","")&amp;IF(AND($H$1="深证A股",RIGHT(E911,2)="SZ"),"是","")&amp;IF(AND($H$1="创业板",LEFT(E911,1)-3=0),"是","")&amp;IF(AND($H$1="全部A股",E911&lt;&gt;0),"是","")&amp;IF(AND($H$1="中小板",LEFT(E911,3)="002"),"是",""))</f>
        <v>是</v>
      </c>
      <c r="I911" s="46">
        <f ca="1">IF(E911="","",IF(OR([1]!EM_S_VAL_MV(E911,deadline)="",[1]!EM_S_VAL_MV(E911,deadline)="--",[1]!EM_S_VAL_MV(E911,deadline)="null"),0,[1]!EM_S_VAL_MV(E911,deadline)/100000000))</f>
        <v>24.775919999999999</v>
      </c>
      <c r="J911" s="46">
        <f ca="1">IF(E911="","",IF(RIGHT(LEFT($J$1,6),3)="TTM",[1]!EM_S_FA_PROFIT_TTM(E911,LEFT(RIGHT($J$1,11),10),1)/100000000,[1]!EM_S_STM07_IS(E911,61,LEFT(RIGHT($J$1,5),4)&amp;"-12-31",1)/100000000))</f>
        <v>-1.1751939242</v>
      </c>
      <c r="K911" s="36">
        <f t="shared" ca="1" si="72"/>
        <v>-21.082409881301867</v>
      </c>
      <c r="L911" s="46">
        <f ca="1">IF(E911="","",IF(ISERROR(IF(行业估值!$E$7="最新年报",[1]!EM_S_STM07_BS(E911,140,LEFT(RIGHT($L$1,5),4)&amp;"-12-31",1)/100000000,[1]!EM_S_STM07_BS(E911,140,LEFT(RIGHT($L$1,11),10),1)/100000000)),0,IF(行业估值!$E$7="最新年报",[1]!EM_S_STM07_BS(E911,140,LEFT(RIGHT($L$1,5),4)&amp;"-12-31",1)/100000000,[1]!EM_S_STM07_BS(E911,140,LEFT(RIGHT($L$1,11),10),1)/100000000)))</f>
        <v>12.055701712299999</v>
      </c>
      <c r="M911" s="36">
        <f t="shared" ca="1" si="73"/>
        <v>2.05512052232696</v>
      </c>
      <c r="N911" s="37" t="str">
        <f ca="1">IF(E911="","",IF(ISERROR([1]!EM_S_EST_NETPROFIT(E911,行业估值!$E$6,deadline)/100000000),"-",[1]!EM_S_EST_NETPROFIT(E911,行业估值!$E$6,deadline)/100000000))</f>
        <v>-</v>
      </c>
      <c r="O911" s="36" t="str">
        <f t="shared" ca="1" si="74"/>
        <v>-</v>
      </c>
      <c r="T911" s="64" t="s">
        <v>1867</v>
      </c>
      <c r="U911" s="64" t="s">
        <v>1868</v>
      </c>
    </row>
    <row r="912" spans="4:21">
      <c r="D912" s="45" t="str">
        <f>IF(AND(行业估值!$B$39=$G912,COUNTIF($G$2:$G$2552,$G912)&gt;=1),COUNTIF($G$2:G912,$G912),"")</f>
        <v/>
      </c>
      <c r="E912" s="65" t="str">
        <f t="shared" si="70"/>
        <v>002453.SZ</v>
      </c>
      <c r="F912" s="65" t="str">
        <f t="shared" si="71"/>
        <v>华软科技</v>
      </c>
      <c r="G912" s="34" t="str">
        <f>IF(E912="","",IF(行业估值!$C$5="申万行业",[1]!EM_S_INFO_INDUSTRY_SW2014(E912,"1"),IF(行业估值!$C$5="证监会行业",[1]!EM_S_INFO_INDUSTRY_CSRC1(E912,"1"),[1]!EM_S_INFO_INDUSTRY_EM2016(E912,"1"))))</f>
        <v>互联网</v>
      </c>
      <c r="H912" s="34" t="str">
        <f>IF(E912="","",IF($H$1="上证50",[1]!EM_S_INFO_COMPINDEX(E912,"000016"),"")&amp;IF($H$1="上证180",[1]!EM_S_INFO_COMPINDEX(E912,"000010"),"")&amp;IF($H$1="沪深300",[1]!EM_S_INFO_COMPINDEX(E912,"000300"),"")&amp;IF(AND($H$1="上证A股",RIGHT(E912,2)="SH"),"是","")&amp;IF(AND($H$1="深证A股",RIGHT(E912,2)="SZ"),"是","")&amp;IF(AND($H$1="创业板",LEFT(E912,1)-3=0),"是","")&amp;IF(AND($H$1="全部A股",E912&lt;&gt;0),"是","")&amp;IF(AND($H$1="中小板",LEFT(E912,3)="002"),"是",""))</f>
        <v>是</v>
      </c>
      <c r="I912" s="46">
        <f ca="1">IF(E912="","",IF(OR([1]!EM_S_VAL_MV(E912,deadline)="",[1]!EM_S_VAL_MV(E912,deadline)="--",[1]!EM_S_VAL_MV(E912,deadline)="null"),0,[1]!EM_S_VAL_MV(E912,deadline)/100000000))</f>
        <v>31.421500000000002</v>
      </c>
      <c r="J912" s="46">
        <f ca="1">IF(E912="","",IF(RIGHT(LEFT($J$1,6),3)="TTM",[1]!EM_S_FA_PROFIT_TTM(E912,LEFT(RIGHT($J$1,11),10),1)/100000000,[1]!EM_S_STM07_IS(E912,61,LEFT(RIGHT($J$1,5),4)&amp;"-12-31",1)/100000000))</f>
        <v>0.40607637130000002</v>
      </c>
      <c r="K912" s="36">
        <f t="shared" ca="1" si="72"/>
        <v>77.378301769709495</v>
      </c>
      <c r="L912" s="46">
        <f ca="1">IF(E912="","",IF(ISERROR(IF(行业估值!$E$7="最新年报",[1]!EM_S_STM07_BS(E912,140,LEFT(RIGHT($L$1,5),4)&amp;"-12-31",1)/100000000,[1]!EM_S_STM07_BS(E912,140,LEFT(RIGHT($L$1,11),10),1)/100000000)),0,IF(行业估值!$E$7="最新年报",[1]!EM_S_STM07_BS(E912,140,LEFT(RIGHT($L$1,5),4)&amp;"-12-31",1)/100000000,[1]!EM_S_STM07_BS(E912,140,LEFT(RIGHT($L$1,11),10),1)/100000000)))</f>
        <v>9.2165843098</v>
      </c>
      <c r="M912" s="36">
        <f t="shared" ca="1" si="73"/>
        <v>3.4092348036777032</v>
      </c>
      <c r="N912" s="37" t="str">
        <f ca="1">IF(E912="","",IF(ISERROR([1]!EM_S_EST_NETPROFIT(E912,行业估值!$E$6,deadline)/100000000),"-",[1]!EM_S_EST_NETPROFIT(E912,行业估值!$E$6,deadline)/100000000))</f>
        <v>-</v>
      </c>
      <c r="O912" s="36" t="str">
        <f t="shared" ca="1" si="74"/>
        <v>-</v>
      </c>
      <c r="T912" s="64" t="s">
        <v>1869</v>
      </c>
      <c r="U912" s="64" t="s">
        <v>1870</v>
      </c>
    </row>
    <row r="913" spans="4:21">
      <c r="D913" s="45" t="str">
        <f>IF(AND(行业估值!$B$39=$G913,COUNTIF($G$2:$G$2552,$G913)&gt;=1),COUNTIF($G$2:G913,$G913),"")</f>
        <v/>
      </c>
      <c r="E913" s="65" t="str">
        <f t="shared" si="70"/>
        <v>002454.SZ</v>
      </c>
      <c r="F913" s="65" t="str">
        <f t="shared" si="71"/>
        <v>松芝股份</v>
      </c>
      <c r="G913" s="34" t="str">
        <f>IF(E913="","",IF(行业估值!$C$5="申万行业",[1]!EM_S_INFO_INDUSTRY_SW2014(E913,"1"),IF(行业估值!$C$5="证监会行业",[1]!EM_S_INFO_INDUSTRY_CSRC1(E913,"1"),[1]!EM_S_INFO_INDUSTRY_EM2016(E913,"1"))))</f>
        <v>交运设备</v>
      </c>
      <c r="H913" s="34" t="str">
        <f>IF(E913="","",IF($H$1="上证50",[1]!EM_S_INFO_COMPINDEX(E913,"000016"),"")&amp;IF($H$1="上证180",[1]!EM_S_INFO_COMPINDEX(E913,"000010"),"")&amp;IF($H$1="沪深300",[1]!EM_S_INFO_COMPINDEX(E913,"000300"),"")&amp;IF(AND($H$1="上证A股",RIGHT(E913,2)="SH"),"是","")&amp;IF(AND($H$1="深证A股",RIGHT(E913,2)="SZ"),"是","")&amp;IF(AND($H$1="创业板",LEFT(E913,1)-3=0),"是","")&amp;IF(AND($H$1="全部A股",E913&lt;&gt;0),"是","")&amp;IF(AND($H$1="中小板",LEFT(E913,3)="002"),"是",""))</f>
        <v>是</v>
      </c>
      <c r="I913" s="46">
        <f ca="1">IF(E913="","",IF(OR([1]!EM_S_VAL_MV(E913,deadline)="",[1]!EM_S_VAL_MV(E913,deadline)="--",[1]!EM_S_VAL_MV(E913,deadline)="null"),0,[1]!EM_S_VAL_MV(E913,deadline)/100000000))</f>
        <v>28.349030160000002</v>
      </c>
      <c r="J913" s="46">
        <f ca="1">IF(E913="","",IF(RIGHT(LEFT($J$1,6),3)="TTM",[1]!EM_S_FA_PROFIT_TTM(E913,LEFT(RIGHT($J$1,11),10),1)/100000000,[1]!EM_S_STM07_IS(E913,61,LEFT(RIGHT($J$1,5),4)&amp;"-12-31",1)/100000000))</f>
        <v>2.9684896074</v>
      </c>
      <c r="K913" s="36">
        <f t="shared" ca="1" si="72"/>
        <v>9.5499846417956515</v>
      </c>
      <c r="L913" s="46">
        <f ca="1">IF(E913="","",IF(ISERROR(IF(行业估值!$E$7="最新年报",[1]!EM_S_STM07_BS(E913,140,LEFT(RIGHT($L$1,5),4)&amp;"-12-31",1)/100000000,[1]!EM_S_STM07_BS(E913,140,LEFT(RIGHT($L$1,11),10),1)/100000000)),0,IF(行业估值!$E$7="最新年报",[1]!EM_S_STM07_BS(E913,140,LEFT(RIGHT($L$1,5),4)&amp;"-12-31",1)/100000000,[1]!EM_S_STM07_BS(E913,140,LEFT(RIGHT($L$1,11),10),1)/100000000)))</f>
        <v>34.332818120200002</v>
      </c>
      <c r="M913" s="36">
        <f t="shared" ca="1" si="73"/>
        <v>0.82571229838312077</v>
      </c>
      <c r="N913" s="37">
        <f ca="1">IF(E913="","",IF(ISERROR([1]!EM_S_EST_NETPROFIT(E913,行业估值!$E$6,deadline)/100000000),"-",[1]!EM_S_EST_NETPROFIT(E913,行业估值!$E$6,deadline)/100000000))</f>
        <v>2.35</v>
      </c>
      <c r="O913" s="36">
        <f t="shared" ca="1" si="74"/>
        <v>12.063417089361703</v>
      </c>
      <c r="T913" s="64" t="s">
        <v>1871</v>
      </c>
      <c r="U913" s="64" t="s">
        <v>1872</v>
      </c>
    </row>
    <row r="914" spans="4:21">
      <c r="D914" s="45" t="str">
        <f>IF(AND(行业估值!$B$39=$G914,COUNTIF($G$2:$G$2552,$G914)&gt;=1),COUNTIF($G$2:G914,$G914),"")</f>
        <v/>
      </c>
      <c r="E914" s="65" t="str">
        <f t="shared" si="70"/>
        <v>002455.SZ</v>
      </c>
      <c r="F914" s="65" t="str">
        <f t="shared" si="71"/>
        <v>百川股份</v>
      </c>
      <c r="G914" s="34" t="str">
        <f>IF(E914="","",IF(行业估值!$C$5="申万行业",[1]!EM_S_INFO_INDUSTRY_SW2014(E914,"1"),IF(行业估值!$C$5="证监会行业",[1]!EM_S_INFO_INDUSTRY_CSRC1(E914,"1"),[1]!EM_S_INFO_INDUSTRY_EM2016(E914,"1"))))</f>
        <v>基础化工</v>
      </c>
      <c r="H914" s="34" t="str">
        <f>IF(E914="","",IF($H$1="上证50",[1]!EM_S_INFO_COMPINDEX(E914,"000016"),"")&amp;IF($H$1="上证180",[1]!EM_S_INFO_COMPINDEX(E914,"000010"),"")&amp;IF($H$1="沪深300",[1]!EM_S_INFO_COMPINDEX(E914,"000300"),"")&amp;IF(AND($H$1="上证A股",RIGHT(E914,2)="SH"),"是","")&amp;IF(AND($H$1="深证A股",RIGHT(E914,2)="SZ"),"是","")&amp;IF(AND($H$1="创业板",LEFT(E914,1)-3=0),"是","")&amp;IF(AND($H$1="全部A股",E914&lt;&gt;0),"是","")&amp;IF(AND($H$1="中小板",LEFT(E914,3)="002"),"是",""))</f>
        <v>是</v>
      </c>
      <c r="I914" s="46">
        <f ca="1">IF(E914="","",IF(OR([1]!EM_S_VAL_MV(E914,deadline)="",[1]!EM_S_VAL_MV(E914,deadline)="--",[1]!EM_S_VAL_MV(E914,deadline)="null"),0,[1]!EM_S_VAL_MV(E914,deadline)/100000000))</f>
        <v>29.209208523000001</v>
      </c>
      <c r="J914" s="46">
        <f ca="1">IF(E914="","",IF(RIGHT(LEFT($J$1,6),3)="TTM",[1]!EM_S_FA_PROFIT_TTM(E914,LEFT(RIGHT($J$1,11),10),1)/100000000,[1]!EM_S_STM07_IS(E914,61,LEFT(RIGHT($J$1,5),4)&amp;"-12-31",1)/100000000))</f>
        <v>0.83199850980000001</v>
      </c>
      <c r="K914" s="36">
        <f t="shared" ca="1" si="72"/>
        <v>35.107284663312029</v>
      </c>
      <c r="L914" s="46">
        <f ca="1">IF(E914="","",IF(ISERROR(IF(行业估值!$E$7="最新年报",[1]!EM_S_STM07_BS(E914,140,LEFT(RIGHT($L$1,5),4)&amp;"-12-31",1)/100000000,[1]!EM_S_STM07_BS(E914,140,LEFT(RIGHT($L$1,11),10),1)/100000000)),0,IF(行业估值!$E$7="最新年报",[1]!EM_S_STM07_BS(E914,140,LEFT(RIGHT($L$1,5),4)&amp;"-12-31",1)/100000000,[1]!EM_S_STM07_BS(E914,140,LEFT(RIGHT($L$1,11),10),1)/100000000)))</f>
        <v>13.302705312300001</v>
      </c>
      <c r="M914" s="36">
        <f t="shared" ca="1" si="73"/>
        <v>2.195734464326776</v>
      </c>
      <c r="N914" s="37" t="str">
        <f ca="1">IF(E914="","",IF(ISERROR([1]!EM_S_EST_NETPROFIT(E914,行业估值!$E$6,deadline)/100000000),"-",[1]!EM_S_EST_NETPROFIT(E914,行业估值!$E$6,deadline)/100000000))</f>
        <v>-</v>
      </c>
      <c r="O914" s="36" t="str">
        <f t="shared" ca="1" si="74"/>
        <v>-</v>
      </c>
      <c r="T914" s="64" t="s">
        <v>1873</v>
      </c>
      <c r="U914" s="64" t="s">
        <v>1874</v>
      </c>
    </row>
    <row r="915" spans="4:21">
      <c r="D915" s="45" t="str">
        <f>IF(AND(行业估值!$B$39=$G915,COUNTIF($G$2:$G$2552,$G915)&gt;=1),COUNTIF($G$2:G915,$G915),"")</f>
        <v/>
      </c>
      <c r="E915" s="65" t="str">
        <f t="shared" si="70"/>
        <v>002456.SZ</v>
      </c>
      <c r="F915" s="65" t="str">
        <f t="shared" si="71"/>
        <v>欧菲光</v>
      </c>
      <c r="G915" s="34" t="str">
        <f>IF(E915="","",IF(行业估值!$C$5="申万行业",[1]!EM_S_INFO_INDUSTRY_SW2014(E915,"1"),IF(行业估值!$C$5="证监会行业",[1]!EM_S_INFO_INDUSTRY_CSRC1(E915,"1"),[1]!EM_S_INFO_INDUSTRY_EM2016(E915,"1"))))</f>
        <v>电子设备</v>
      </c>
      <c r="H915" s="34" t="str">
        <f>IF(E915="","",IF($H$1="上证50",[1]!EM_S_INFO_COMPINDEX(E915,"000016"),"")&amp;IF($H$1="上证180",[1]!EM_S_INFO_COMPINDEX(E915,"000010"),"")&amp;IF($H$1="沪深300",[1]!EM_S_INFO_COMPINDEX(E915,"000300"),"")&amp;IF(AND($H$1="上证A股",RIGHT(E915,2)="SH"),"是","")&amp;IF(AND($H$1="深证A股",RIGHT(E915,2)="SZ"),"是","")&amp;IF(AND($H$1="创业板",LEFT(E915,1)-3=0),"是","")&amp;IF(AND($H$1="全部A股",E915&lt;&gt;0),"是","")&amp;IF(AND($H$1="中小板",LEFT(E915,3)="002"),"是",""))</f>
        <v>是</v>
      </c>
      <c r="I915" s="46">
        <f ca="1">IF(E915="","",IF(OR([1]!EM_S_VAL_MV(E915,deadline)="",[1]!EM_S_VAL_MV(E915,deadline)="--",[1]!EM_S_VAL_MV(E915,deadline)="null"),0,[1]!EM_S_VAL_MV(E915,deadline)/100000000))</f>
        <v>348.06085213749998</v>
      </c>
      <c r="J915" s="46">
        <f ca="1">IF(E915="","",IF(RIGHT(LEFT($J$1,6),3)="TTM",[1]!EM_S_FA_PROFIT_TTM(E915,LEFT(RIGHT($J$1,11),10),1)/100000000,[1]!EM_S_STM07_IS(E915,61,LEFT(RIGHT($J$1,5),4)&amp;"-12-31",1)/100000000))</f>
        <v>-17.1886836937</v>
      </c>
      <c r="K915" s="36">
        <f t="shared" ca="1" si="72"/>
        <v>-20.249418648914421</v>
      </c>
      <c r="L915" s="46">
        <f ca="1">IF(E915="","",IF(ISERROR(IF(行业估值!$E$7="最新年报",[1]!EM_S_STM07_BS(E915,140,LEFT(RIGHT($L$1,5),4)&amp;"-12-31",1)/100000000,[1]!EM_S_STM07_BS(E915,140,LEFT(RIGHT($L$1,11),10),1)/100000000)),0,IF(行业估值!$E$7="最新年报",[1]!EM_S_STM07_BS(E915,140,LEFT(RIGHT($L$1,5),4)&amp;"-12-31",1)/100000000,[1]!EM_S_STM07_BS(E915,140,LEFT(RIGHT($L$1,11),10),1)/100000000)))</f>
        <v>87.400203628500009</v>
      </c>
      <c r="M915" s="36">
        <f t="shared" ca="1" si="73"/>
        <v>3.9823803342261561</v>
      </c>
      <c r="N915" s="37">
        <f ca="1">IF(E915="","",IF(ISERROR([1]!EM_S_EST_NETPROFIT(E915,行业估值!$E$6,deadline)/100000000),"-",[1]!EM_S_EST_NETPROFIT(E915,行业估值!$E$6,deadline)/100000000))</f>
        <v>6.07538</v>
      </c>
      <c r="O915" s="36">
        <f t="shared" ca="1" si="74"/>
        <v>57.290383834015316</v>
      </c>
      <c r="T915" s="64" t="s">
        <v>1875</v>
      </c>
      <c r="U915" s="64" t="s">
        <v>1876</v>
      </c>
    </row>
    <row r="916" spans="4:21">
      <c r="D916" s="45" t="str">
        <f>IF(AND(行业估值!$B$39=$G916,COUNTIF($G$2:$G$2552,$G916)&gt;=1),COUNTIF($G$2:G916,$G916),"")</f>
        <v/>
      </c>
      <c r="E916" s="65" t="str">
        <f t="shared" si="70"/>
        <v>002457.SZ</v>
      </c>
      <c r="F916" s="65" t="str">
        <f t="shared" si="71"/>
        <v>青龙管业</v>
      </c>
      <c r="G916" s="34" t="str">
        <f>IF(E916="","",IF(行业估值!$C$5="申万行业",[1]!EM_S_INFO_INDUSTRY_SW2014(E916,"1"),IF(行业估值!$C$5="证监会行业",[1]!EM_S_INFO_INDUSTRY_CSRC1(E916,"1"),[1]!EM_S_INFO_INDUSTRY_EM2016(E916,"1"))))</f>
        <v>建材</v>
      </c>
      <c r="H916" s="34" t="str">
        <f>IF(E916="","",IF($H$1="上证50",[1]!EM_S_INFO_COMPINDEX(E916,"000016"),"")&amp;IF($H$1="上证180",[1]!EM_S_INFO_COMPINDEX(E916,"000010"),"")&amp;IF($H$1="沪深300",[1]!EM_S_INFO_COMPINDEX(E916,"000300"),"")&amp;IF(AND($H$1="上证A股",RIGHT(E916,2)="SH"),"是","")&amp;IF(AND($H$1="深证A股",RIGHT(E916,2)="SZ"),"是","")&amp;IF(AND($H$1="创业板",LEFT(E916,1)-3=0),"是","")&amp;IF(AND($H$1="全部A股",E916&lt;&gt;0),"是","")&amp;IF(AND($H$1="中小板",LEFT(E916,3)="002"),"是",""))</f>
        <v>是</v>
      </c>
      <c r="I916" s="46">
        <f ca="1">IF(E916="","",IF(OR([1]!EM_S_VAL_MV(E916,deadline)="",[1]!EM_S_VAL_MV(E916,deadline)="--",[1]!EM_S_VAL_MV(E916,deadline)="null"),0,[1]!EM_S_VAL_MV(E916,deadline)/100000000))</f>
        <v>26.062377600000001</v>
      </c>
      <c r="J916" s="46">
        <f ca="1">IF(E916="","",IF(RIGHT(LEFT($J$1,6),3)="TTM",[1]!EM_S_FA_PROFIT_TTM(E916,LEFT(RIGHT($J$1,11),10),1)/100000000,[1]!EM_S_STM07_IS(E916,61,LEFT(RIGHT($J$1,5),4)&amp;"-12-31",1)/100000000))</f>
        <v>1.4486143661000002</v>
      </c>
      <c r="K916" s="36">
        <f t="shared" ca="1" si="72"/>
        <v>17.991246124505764</v>
      </c>
      <c r="L916" s="46">
        <f ca="1">IF(E916="","",IF(ISERROR(IF(行业估值!$E$7="最新年报",[1]!EM_S_STM07_BS(E916,140,LEFT(RIGHT($L$1,5),4)&amp;"-12-31",1)/100000000,[1]!EM_S_STM07_BS(E916,140,LEFT(RIGHT($L$1,11),10),1)/100000000)),0,IF(行业估值!$E$7="最新年报",[1]!EM_S_STM07_BS(E916,140,LEFT(RIGHT($L$1,5),4)&amp;"-12-31",1)/100000000,[1]!EM_S_STM07_BS(E916,140,LEFT(RIGHT($L$1,11),10),1)/100000000)))</f>
        <v>18.5945131866</v>
      </c>
      <c r="M916" s="36">
        <f t="shared" ca="1" si="73"/>
        <v>1.401616559597896</v>
      </c>
      <c r="N916" s="37" t="str">
        <f ca="1">IF(E916="","",IF(ISERROR([1]!EM_S_EST_NETPROFIT(E916,行业估值!$E$6,deadline)/100000000),"-",[1]!EM_S_EST_NETPROFIT(E916,行业估值!$E$6,deadline)/100000000))</f>
        <v>-</v>
      </c>
      <c r="O916" s="36" t="str">
        <f t="shared" ca="1" si="74"/>
        <v>-</v>
      </c>
      <c r="T916" s="64" t="s">
        <v>1877</v>
      </c>
      <c r="U916" s="64" t="s">
        <v>1878</v>
      </c>
    </row>
    <row r="917" spans="4:21">
      <c r="D917" s="45" t="str">
        <f>IF(AND(行业估值!$B$39=$G917,COUNTIF($G$2:$G$2552,$G917)&gt;=1),COUNTIF($G$2:G917,$G917),"")</f>
        <v/>
      </c>
      <c r="E917" s="65" t="str">
        <f t="shared" si="70"/>
        <v>002458.SZ</v>
      </c>
      <c r="F917" s="65" t="str">
        <f t="shared" si="71"/>
        <v>益生股份</v>
      </c>
      <c r="G917" s="34" t="str">
        <f>IF(E917="","",IF(行业估值!$C$5="申万行业",[1]!EM_S_INFO_INDUSTRY_SW2014(E917,"1"),IF(行业估值!$C$5="证监会行业",[1]!EM_S_INFO_INDUSTRY_CSRC1(E917,"1"),[1]!EM_S_INFO_INDUSTRY_EM2016(E917,"1"))))</f>
        <v>农林牧渔</v>
      </c>
      <c r="H917" s="34" t="str">
        <f>IF(E917="","",IF($H$1="上证50",[1]!EM_S_INFO_COMPINDEX(E917,"000016"),"")&amp;IF($H$1="上证180",[1]!EM_S_INFO_COMPINDEX(E917,"000010"),"")&amp;IF($H$1="沪深300",[1]!EM_S_INFO_COMPINDEX(E917,"000300"),"")&amp;IF(AND($H$1="上证A股",RIGHT(E917,2)="SH"),"是","")&amp;IF(AND($H$1="深证A股",RIGHT(E917,2)="SZ"),"是","")&amp;IF(AND($H$1="创业板",LEFT(E917,1)-3=0),"是","")&amp;IF(AND($H$1="全部A股",E917&lt;&gt;0),"是","")&amp;IF(AND($H$1="中小板",LEFT(E917,3)="002"),"是",""))</f>
        <v>是</v>
      </c>
      <c r="I917" s="46">
        <f ca="1">IF(E917="","",IF(OR([1]!EM_S_VAL_MV(E917,deadline)="",[1]!EM_S_VAL_MV(E917,deadline)="--",[1]!EM_S_VAL_MV(E917,deadline)="null"),0,[1]!EM_S_VAL_MV(E917,deadline)/100000000))</f>
        <v>169.067508135</v>
      </c>
      <c r="J917" s="46">
        <f ca="1">IF(E917="","",IF(RIGHT(LEFT($J$1,6),3)="TTM",[1]!EM_S_FA_PROFIT_TTM(E917,LEFT(RIGHT($J$1,11),10),1)/100000000,[1]!EM_S_STM07_IS(E917,61,LEFT(RIGHT($J$1,5),4)&amp;"-12-31",1)/100000000))</f>
        <v>16.978942524299999</v>
      </c>
      <c r="K917" s="36">
        <f t="shared" ca="1" si="72"/>
        <v>9.9574816213102313</v>
      </c>
      <c r="L917" s="46">
        <f ca="1">IF(E917="","",IF(ISERROR(IF(行业估值!$E$7="最新年报",[1]!EM_S_STM07_BS(E917,140,LEFT(RIGHT($L$1,5),4)&amp;"-12-31",1)/100000000,[1]!EM_S_STM07_BS(E917,140,LEFT(RIGHT($L$1,11),10),1)/100000000)),0,IF(行业估值!$E$7="最新年报",[1]!EM_S_STM07_BS(E917,140,LEFT(RIGHT($L$1,5),4)&amp;"-12-31",1)/100000000,[1]!EM_S_STM07_BS(E917,140,LEFT(RIGHT($L$1,11),10),1)/100000000)))</f>
        <v>28.777310938299998</v>
      </c>
      <c r="M917" s="36">
        <f t="shared" ca="1" si="73"/>
        <v>5.875028021120154</v>
      </c>
      <c r="N917" s="37">
        <f ca="1">IF(E917="","",IF(ISERROR([1]!EM_S_EST_NETPROFIT(E917,行业估值!$E$6,deadline)/100000000),"-",[1]!EM_S_EST_NETPROFIT(E917,行业估值!$E$6,deadline)/100000000))</f>
        <v>16.640830000000001</v>
      </c>
      <c r="O917" s="36">
        <f t="shared" ca="1" si="74"/>
        <v>10.159800210386139</v>
      </c>
      <c r="T917" s="64" t="s">
        <v>1879</v>
      </c>
      <c r="U917" s="64" t="s">
        <v>1880</v>
      </c>
    </row>
    <row r="918" spans="4:21">
      <c r="D918" s="45">
        <f>IF(AND(行业估值!$B$39=$G918,COUNTIF($G$2:$G$2552,$G918)&gt;=1),COUNTIF($G$2:G918,$G918),"")</f>
        <v>57</v>
      </c>
      <c r="E918" s="65" t="str">
        <f t="shared" si="70"/>
        <v>002459.SZ</v>
      </c>
      <c r="F918" s="65" t="str">
        <f t="shared" si="71"/>
        <v>天业通联</v>
      </c>
      <c r="G918" s="34" t="str">
        <f>IF(E918="","",IF(行业估值!$C$5="申万行业",[1]!EM_S_INFO_INDUSTRY_SW2014(E918,"1"),IF(行业估值!$C$5="证监会行业",[1]!EM_S_INFO_INDUSTRY_CSRC1(E918,"1"),[1]!EM_S_INFO_INDUSTRY_EM2016(E918,"1"))))</f>
        <v>机械设备</v>
      </c>
      <c r="H918" s="34" t="str">
        <f>IF(E918="","",IF($H$1="上证50",[1]!EM_S_INFO_COMPINDEX(E918,"000016"),"")&amp;IF($H$1="上证180",[1]!EM_S_INFO_COMPINDEX(E918,"000010"),"")&amp;IF($H$1="沪深300",[1]!EM_S_INFO_COMPINDEX(E918,"000300"),"")&amp;IF(AND($H$1="上证A股",RIGHT(E918,2)="SH"),"是","")&amp;IF(AND($H$1="深证A股",RIGHT(E918,2)="SZ"),"是","")&amp;IF(AND($H$1="创业板",LEFT(E918,1)-3=0),"是","")&amp;IF(AND($H$1="全部A股",E918&lt;&gt;0),"是","")&amp;IF(AND($H$1="中小板",LEFT(E918,3)="002"),"是",""))</f>
        <v>是</v>
      </c>
      <c r="I918" s="46">
        <f ca="1">IF(E918="","",IF(OR([1]!EM_S_VAL_MV(E918,deadline)="",[1]!EM_S_VAL_MV(E918,deadline)="--",[1]!EM_S_VAL_MV(E918,deadline)="null"),0,[1]!EM_S_VAL_MV(E918,deadline)/100000000))</f>
        <v>42.989042220600005</v>
      </c>
      <c r="J918" s="46">
        <f ca="1">IF(E918="","",IF(RIGHT(LEFT($J$1,6),3)="TTM",[1]!EM_S_FA_PROFIT_TTM(E918,LEFT(RIGHT($J$1,11),10),1)/100000000,[1]!EM_S_STM07_IS(E918,61,LEFT(RIGHT($J$1,5),4)&amp;"-12-31",1)/100000000))</f>
        <v>-0.48034192659999997</v>
      </c>
      <c r="K918" s="36">
        <f t="shared" ca="1" si="72"/>
        <v>-89.49675187608328</v>
      </c>
      <c r="L918" s="46">
        <f ca="1">IF(E918="","",IF(ISERROR(IF(行业估值!$E$7="最新年报",[1]!EM_S_STM07_BS(E918,140,LEFT(RIGHT($L$1,5),4)&amp;"-12-31",1)/100000000,[1]!EM_S_STM07_BS(E918,140,LEFT(RIGHT($L$1,11),10),1)/100000000)),0,IF(行业估值!$E$7="最新年报",[1]!EM_S_STM07_BS(E918,140,LEFT(RIGHT($L$1,5),4)&amp;"-12-31",1)/100000000,[1]!EM_S_STM07_BS(E918,140,LEFT(RIGHT($L$1,11),10),1)/100000000)))</f>
        <v>12.317554837899999</v>
      </c>
      <c r="M918" s="36">
        <f t="shared" ca="1" si="73"/>
        <v>3.4900629862289403</v>
      </c>
      <c r="N918" s="37" t="str">
        <f ca="1">IF(E918="","",IF(ISERROR([1]!EM_S_EST_NETPROFIT(E918,行业估值!$E$6,deadline)/100000000),"-",[1]!EM_S_EST_NETPROFIT(E918,行业估值!$E$6,deadline)/100000000))</f>
        <v>-</v>
      </c>
      <c r="O918" s="36" t="str">
        <f t="shared" ca="1" si="74"/>
        <v>-</v>
      </c>
      <c r="T918" s="64" t="s">
        <v>1881</v>
      </c>
      <c r="U918" s="64" t="s">
        <v>1882</v>
      </c>
    </row>
    <row r="919" spans="4:21">
      <c r="D919" s="45" t="str">
        <f>IF(AND(行业估值!$B$39=$G919,COUNTIF($G$2:$G$2552,$G919)&gt;=1),COUNTIF($G$2:G919,$G919),"")</f>
        <v/>
      </c>
      <c r="E919" s="65" t="str">
        <f t="shared" si="70"/>
        <v>002460.SZ</v>
      </c>
      <c r="F919" s="65" t="str">
        <f t="shared" si="71"/>
        <v>赣锋锂业</v>
      </c>
      <c r="G919" s="34" t="str">
        <f>IF(E919="","",IF(行业估值!$C$5="申万行业",[1]!EM_S_INFO_INDUSTRY_SW2014(E919,"1"),IF(行业估值!$C$5="证监会行业",[1]!EM_S_INFO_INDUSTRY_CSRC1(E919,"1"),[1]!EM_S_INFO_INDUSTRY_EM2016(E919,"1"))))</f>
        <v>有色金属</v>
      </c>
      <c r="H919" s="34" t="str">
        <f>IF(E919="","",IF($H$1="上证50",[1]!EM_S_INFO_COMPINDEX(E919,"000016"),"")&amp;IF($H$1="上证180",[1]!EM_S_INFO_COMPINDEX(E919,"000010"),"")&amp;IF($H$1="沪深300",[1]!EM_S_INFO_COMPINDEX(E919,"000300"),"")&amp;IF(AND($H$1="上证A股",RIGHT(E919,2)="SH"),"是","")&amp;IF(AND($H$1="深证A股",RIGHT(E919,2)="SZ"),"是","")&amp;IF(AND($H$1="创业板",LEFT(E919,1)-3=0),"是","")&amp;IF(AND($H$1="全部A股",E919&lt;&gt;0),"是","")&amp;IF(AND($H$1="中小板",LEFT(E919,3)="002"),"是",""))</f>
        <v>是</v>
      </c>
      <c r="I919" s="46">
        <f ca="1">IF(E919="","",IF(OR([1]!EM_S_VAL_MV(E919,deadline)="",[1]!EM_S_VAL_MV(E919,deadline)="--",[1]!EM_S_VAL_MV(E919,deadline)="null"),0,[1]!EM_S_VAL_MV(E919,deadline)/100000000))</f>
        <v>354.172472336</v>
      </c>
      <c r="J919" s="46">
        <f ca="1">IF(E919="","",IF(RIGHT(LEFT($J$1,6),3)="TTM",[1]!EM_S_FA_PROFIT_TTM(E919,LEFT(RIGHT($J$1,11),10),1)/100000000,[1]!EM_S_STM07_IS(E919,61,LEFT(RIGHT($J$1,5),4)&amp;"-12-31",1)/100000000))</f>
        <v>5.8001492421000007</v>
      </c>
      <c r="K919" s="36">
        <f t="shared" ca="1" si="72"/>
        <v>61.062648141062041</v>
      </c>
      <c r="L919" s="46">
        <f ca="1">IF(E919="","",IF(ISERROR(IF(行业估值!$E$7="最新年报",[1]!EM_S_STM07_BS(E919,140,LEFT(RIGHT($L$1,5),4)&amp;"-12-31",1)/100000000,[1]!EM_S_STM07_BS(E919,140,LEFT(RIGHT($L$1,11),10),1)/100000000)),0,IF(行业估值!$E$7="最新年报",[1]!EM_S_STM07_BS(E919,140,LEFT(RIGHT($L$1,5),4)&amp;"-12-31",1)/100000000,[1]!EM_S_STM07_BS(E919,140,LEFT(RIGHT($L$1,11),10),1)/100000000)))</f>
        <v>81.175222027200007</v>
      </c>
      <c r="M919" s="36">
        <f t="shared" ca="1" si="73"/>
        <v>4.3630613319089502</v>
      </c>
      <c r="N919" s="37">
        <f ca="1">IF(E919="","",IF(ISERROR([1]!EM_S_EST_NETPROFIT(E919,行业估值!$E$6,deadline)/100000000),"-",[1]!EM_S_EST_NETPROFIT(E919,行业估值!$E$6,deadline)/100000000))</f>
        <v>6.3614625</v>
      </c>
      <c r="O919" s="36">
        <f t="shared" ca="1" si="74"/>
        <v>55.674693097066907</v>
      </c>
      <c r="T919" s="64" t="s">
        <v>1883</v>
      </c>
      <c r="U919" s="64" t="s">
        <v>1884</v>
      </c>
    </row>
    <row r="920" spans="4:21">
      <c r="D920" s="45" t="str">
        <f>IF(AND(行业估值!$B$39=$G920,COUNTIF($G$2:$G$2552,$G920)&gt;=1),COUNTIF($G$2:G920,$G920),"")</f>
        <v/>
      </c>
      <c r="E920" s="65" t="str">
        <f t="shared" si="70"/>
        <v>002461.SZ</v>
      </c>
      <c r="F920" s="65" t="str">
        <f t="shared" si="71"/>
        <v>珠江啤酒</v>
      </c>
      <c r="G920" s="34" t="str">
        <f>IF(E920="","",IF(行业估值!$C$5="申万行业",[1]!EM_S_INFO_INDUSTRY_SW2014(E920,"1"),IF(行业估值!$C$5="证监会行业",[1]!EM_S_INFO_INDUSTRY_CSRC1(E920,"1"),[1]!EM_S_INFO_INDUSTRY_EM2016(E920,"1"))))</f>
        <v>食品饮料</v>
      </c>
      <c r="H920" s="34" t="str">
        <f>IF(E920="","",IF($H$1="上证50",[1]!EM_S_INFO_COMPINDEX(E920,"000016"),"")&amp;IF($H$1="上证180",[1]!EM_S_INFO_COMPINDEX(E920,"000010"),"")&amp;IF($H$1="沪深300",[1]!EM_S_INFO_COMPINDEX(E920,"000300"),"")&amp;IF(AND($H$1="上证A股",RIGHT(E920,2)="SH"),"是","")&amp;IF(AND($H$1="深证A股",RIGHT(E920,2)="SZ"),"是","")&amp;IF(AND($H$1="创业板",LEFT(E920,1)-3=0),"是","")&amp;IF(AND($H$1="全部A股",E920&lt;&gt;0),"是","")&amp;IF(AND($H$1="中小板",LEFT(E920,3)="002"),"是",""))</f>
        <v>是</v>
      </c>
      <c r="I920" s="46">
        <f ca="1">IF(E920="","",IF(OR([1]!EM_S_VAL_MV(E920,deadline)="",[1]!EM_S_VAL_MV(E920,deadline)="--",[1]!EM_S_VAL_MV(E920,deadline)="null"),0,[1]!EM_S_VAL_MV(E920,deadline)/100000000))</f>
        <v>159.58098340799998</v>
      </c>
      <c r="J920" s="46">
        <f ca="1">IF(E920="","",IF(RIGHT(LEFT($J$1,6),3)="TTM",[1]!EM_S_FA_PROFIT_TTM(E920,LEFT(RIGHT($J$1,11),10),1)/100000000,[1]!EM_S_STM07_IS(E920,61,LEFT(RIGHT($J$1,5),4)&amp;"-12-31",1)/100000000))</f>
        <v>5.1812841096</v>
      </c>
      <c r="K920" s="36">
        <f t="shared" ca="1" si="72"/>
        <v>30.799504530609457</v>
      </c>
      <c r="L920" s="46">
        <f ca="1">IF(E920="","",IF(ISERROR(IF(行业估值!$E$7="最新年报",[1]!EM_S_STM07_BS(E920,140,LEFT(RIGHT($L$1,5),4)&amp;"-12-31",1)/100000000,[1]!EM_S_STM07_BS(E920,140,LEFT(RIGHT($L$1,11),10),1)/100000000)),0,IF(行业估值!$E$7="最新年报",[1]!EM_S_STM07_BS(E920,140,LEFT(RIGHT($L$1,5),4)&amp;"-12-31",1)/100000000,[1]!EM_S_STM07_BS(E920,140,LEFT(RIGHT($L$1,11),10),1)/100000000)))</f>
        <v>84.527249040299992</v>
      </c>
      <c r="M920" s="36">
        <f t="shared" ca="1" si="73"/>
        <v>1.8879235420511162</v>
      </c>
      <c r="N920" s="37">
        <f ca="1">IF(E920="","",IF(ISERROR([1]!EM_S_EST_NETPROFIT(E920,行业估值!$E$6,deadline)/100000000),"-",[1]!EM_S_EST_NETPROFIT(E920,行业估值!$E$6,deadline)/100000000))</f>
        <v>4.9538666666666673</v>
      </c>
      <c r="O920" s="36">
        <f t="shared" ca="1" si="74"/>
        <v>32.213419162405117</v>
      </c>
      <c r="T920" s="64" t="s">
        <v>1885</v>
      </c>
      <c r="U920" s="64" t="s">
        <v>1886</v>
      </c>
    </row>
    <row r="921" spans="4:21">
      <c r="D921" s="45" t="str">
        <f>IF(AND(行业估值!$B$39=$G921,COUNTIF($G$2:$G$2552,$G921)&gt;=1),COUNTIF($G$2:G921,$G921),"")</f>
        <v/>
      </c>
      <c r="E921" s="65" t="str">
        <f t="shared" si="70"/>
        <v>002462.SZ</v>
      </c>
      <c r="F921" s="65" t="str">
        <f t="shared" si="71"/>
        <v>嘉事堂</v>
      </c>
      <c r="G921" s="34" t="str">
        <f>IF(E921="","",IF(行业估值!$C$5="申万行业",[1]!EM_S_INFO_INDUSTRY_SW2014(E921,"1"),IF(行业估值!$C$5="证监会行业",[1]!EM_S_INFO_INDUSTRY_CSRC1(E921,"1"),[1]!EM_S_INFO_INDUSTRY_EM2016(E921,"1"))))</f>
        <v>医药生物</v>
      </c>
      <c r="H921" s="34" t="str">
        <f>IF(E921="","",IF($H$1="上证50",[1]!EM_S_INFO_COMPINDEX(E921,"000016"),"")&amp;IF($H$1="上证180",[1]!EM_S_INFO_COMPINDEX(E921,"000010"),"")&amp;IF($H$1="沪深300",[1]!EM_S_INFO_COMPINDEX(E921,"000300"),"")&amp;IF(AND($H$1="上证A股",RIGHT(E921,2)="SH"),"是","")&amp;IF(AND($H$1="深证A股",RIGHT(E921,2)="SZ"),"是","")&amp;IF(AND($H$1="创业板",LEFT(E921,1)-3=0),"是","")&amp;IF(AND($H$1="全部A股",E921&lt;&gt;0),"是","")&amp;IF(AND($H$1="中小板",LEFT(E921,3)="002"),"是",""))</f>
        <v>是</v>
      </c>
      <c r="I921" s="46">
        <f ca="1">IF(E921="","",IF(OR([1]!EM_S_VAL_MV(E921,deadline)="",[1]!EM_S_VAL_MV(E921,deadline)="--",[1]!EM_S_VAL_MV(E921,deadline)="null"),0,[1]!EM_S_VAL_MV(E921,deadline)/100000000))</f>
        <v>45.885529976000001</v>
      </c>
      <c r="J921" s="46">
        <f ca="1">IF(E921="","",IF(RIGHT(LEFT($J$1,6),3)="TTM",[1]!EM_S_FA_PROFIT_TTM(E921,LEFT(RIGHT($J$1,11),10),1)/100000000,[1]!EM_S_STM07_IS(E921,61,LEFT(RIGHT($J$1,5),4)&amp;"-12-31",1)/100000000))</f>
        <v>6.3030957575999995</v>
      </c>
      <c r="K921" s="36">
        <f t="shared" ca="1" si="72"/>
        <v>7.2798402151313057</v>
      </c>
      <c r="L921" s="46">
        <f ca="1">IF(E921="","",IF(ISERROR(IF(行业估值!$E$7="最新年报",[1]!EM_S_STM07_BS(E921,140,LEFT(RIGHT($L$1,5),4)&amp;"-12-31",1)/100000000,[1]!EM_S_STM07_BS(E921,140,LEFT(RIGHT($L$1,11),10),1)/100000000)),0,IF(行业估值!$E$7="最新年报",[1]!EM_S_STM07_BS(E921,140,LEFT(RIGHT($L$1,5),4)&amp;"-12-31",1)/100000000,[1]!EM_S_STM07_BS(E921,140,LEFT(RIGHT($L$1,11),10),1)/100000000)))</f>
        <v>33.405849428300002</v>
      </c>
      <c r="M921" s="36">
        <f t="shared" ca="1" si="73"/>
        <v>1.3735777045420001</v>
      </c>
      <c r="N921" s="37">
        <f ca="1">IF(E921="","",IF(ISERROR([1]!EM_S_EST_NETPROFIT(E921,行业估值!$E$6,deadline)/100000000),"-",[1]!EM_S_EST_NETPROFIT(E921,行业估值!$E$6,deadline)/100000000))</f>
        <v>4.3899999999999997</v>
      </c>
      <c r="O921" s="36">
        <f t="shared" ca="1" si="74"/>
        <v>10.452284732574032</v>
      </c>
      <c r="T921" s="64" t="s">
        <v>1887</v>
      </c>
      <c r="U921" s="64" t="s">
        <v>1888</v>
      </c>
    </row>
    <row r="922" spans="4:21">
      <c r="D922" s="45" t="str">
        <f>IF(AND(行业估值!$B$39=$G922,COUNTIF($G$2:$G$2552,$G922)&gt;=1),COUNTIF($G$2:G922,$G922),"")</f>
        <v/>
      </c>
      <c r="E922" s="65" t="str">
        <f t="shared" si="70"/>
        <v>002463.SZ</v>
      </c>
      <c r="F922" s="65" t="str">
        <f t="shared" si="71"/>
        <v>沪电股份</v>
      </c>
      <c r="G922" s="34" t="str">
        <f>IF(E922="","",IF(行业估值!$C$5="申万行业",[1]!EM_S_INFO_INDUSTRY_SW2014(E922,"1"),IF(行业估值!$C$5="证监会行业",[1]!EM_S_INFO_INDUSTRY_CSRC1(E922,"1"),[1]!EM_S_INFO_INDUSTRY_EM2016(E922,"1"))))</f>
        <v>电子设备</v>
      </c>
      <c r="H922" s="34" t="str">
        <f>IF(E922="","",IF($H$1="上证50",[1]!EM_S_INFO_COMPINDEX(E922,"000016"),"")&amp;IF($H$1="上证180",[1]!EM_S_INFO_COMPINDEX(E922,"000010"),"")&amp;IF($H$1="沪深300",[1]!EM_S_INFO_COMPINDEX(E922,"000300"),"")&amp;IF(AND($H$1="上证A股",RIGHT(E922,2)="SH"),"是","")&amp;IF(AND($H$1="深证A股",RIGHT(E922,2)="SZ"),"是","")&amp;IF(AND($H$1="创业板",LEFT(E922,1)-3=0),"是","")&amp;IF(AND($H$1="全部A股",E922&lt;&gt;0),"是","")&amp;IF(AND($H$1="中小板",LEFT(E922,3)="002"),"是",""))</f>
        <v>是</v>
      </c>
      <c r="I922" s="46">
        <f ca="1">IF(E922="","",IF(OR([1]!EM_S_VAL_MV(E922,deadline)="",[1]!EM_S_VAL_MV(E922,deadline)="--",[1]!EM_S_VAL_MV(E922,deadline)="null"),0,[1]!EM_S_VAL_MV(E922,deadline)/100000000))</f>
        <v>364.08783532929999</v>
      </c>
      <c r="J922" s="46">
        <f ca="1">IF(E922="","",IF(RIGHT(LEFT($J$1,6),3)="TTM",[1]!EM_S_FA_PROFIT_TTM(E922,LEFT(RIGHT($J$1,11),10),1)/100000000,[1]!EM_S_STM07_IS(E922,61,LEFT(RIGHT($J$1,5),4)&amp;"-12-31",1)/100000000))</f>
        <v>10.38451749</v>
      </c>
      <c r="K922" s="36">
        <f t="shared" ca="1" si="72"/>
        <v>35.06064058151054</v>
      </c>
      <c r="L922" s="46">
        <f ca="1">IF(E922="","",IF(ISERROR(IF(行业估值!$E$7="最新年报",[1]!EM_S_STM07_BS(E922,140,LEFT(RIGHT($L$1,5),4)&amp;"-12-31",1)/100000000,[1]!EM_S_STM07_BS(E922,140,LEFT(RIGHT($L$1,11),10),1)/100000000)),0,IF(行业估值!$E$7="最新年报",[1]!EM_S_STM07_BS(E922,140,LEFT(RIGHT($L$1,5),4)&amp;"-12-31",1)/100000000,[1]!EM_S_STM07_BS(E922,140,LEFT(RIGHT($L$1,11),10),1)/100000000)))</f>
        <v>47.718034090000003</v>
      </c>
      <c r="M922" s="36">
        <f t="shared" ca="1" si="73"/>
        <v>7.6299839729901988</v>
      </c>
      <c r="N922" s="37">
        <f ca="1">IF(E922="","",IF(ISERROR([1]!EM_S_EST_NETPROFIT(E922,行业估值!$E$6,deadline)/100000000),"-",[1]!EM_S_EST_NETPROFIT(E922,行业估值!$E$6,deadline)/100000000))</f>
        <v>11.201081818181818</v>
      </c>
      <c r="O922" s="36">
        <f t="shared" ca="1" si="74"/>
        <v>32.504702781324696</v>
      </c>
      <c r="T922" s="64" t="s">
        <v>1889</v>
      </c>
      <c r="U922" s="64" t="s">
        <v>1890</v>
      </c>
    </row>
    <row r="923" spans="4:21">
      <c r="D923" s="45" t="str">
        <f>IF(AND(行业估值!$B$39=$G923,COUNTIF($G$2:$G$2552,$G923)&gt;=1),COUNTIF($G$2:G923,$G923),"")</f>
        <v/>
      </c>
      <c r="E923" s="65" t="str">
        <f t="shared" si="70"/>
        <v>002464.SZ</v>
      </c>
      <c r="F923" s="65" t="str">
        <f t="shared" si="71"/>
        <v>众应互联</v>
      </c>
      <c r="G923" s="34" t="str">
        <f>IF(E923="","",IF(行业估值!$C$5="申万行业",[1]!EM_S_INFO_INDUSTRY_SW2014(E923,"1"),IF(行业估值!$C$5="证监会行业",[1]!EM_S_INFO_INDUSTRY_CSRC1(E923,"1"),[1]!EM_S_INFO_INDUSTRY_EM2016(E923,"1"))))</f>
        <v>互联网</v>
      </c>
      <c r="H923" s="34" t="str">
        <f>IF(E923="","",IF($H$1="上证50",[1]!EM_S_INFO_COMPINDEX(E923,"000016"),"")&amp;IF($H$1="上证180",[1]!EM_S_INFO_COMPINDEX(E923,"000010"),"")&amp;IF($H$1="沪深300",[1]!EM_S_INFO_COMPINDEX(E923,"000300"),"")&amp;IF(AND($H$1="上证A股",RIGHT(E923,2)="SH"),"是","")&amp;IF(AND($H$1="深证A股",RIGHT(E923,2)="SZ"),"是","")&amp;IF(AND($H$1="创业板",LEFT(E923,1)-3=0),"是","")&amp;IF(AND($H$1="全部A股",E923&lt;&gt;0),"是","")&amp;IF(AND($H$1="中小板",LEFT(E923,3)="002"),"是",""))</f>
        <v>是</v>
      </c>
      <c r="I923" s="46">
        <f ca="1">IF(E923="","",IF(OR([1]!EM_S_VAL_MV(E923,deadline)="",[1]!EM_S_VAL_MV(E923,deadline)="--",[1]!EM_S_VAL_MV(E923,deadline)="null"),0,[1]!EM_S_VAL_MV(E923,deadline)/100000000))</f>
        <v>37.517016497199997</v>
      </c>
      <c r="J923" s="46">
        <f ca="1">IF(E923="","",IF(RIGHT(LEFT($J$1,6),3)="TTM",[1]!EM_S_FA_PROFIT_TTM(E923,LEFT(RIGHT($J$1,11),10),1)/100000000,[1]!EM_S_STM07_IS(E923,61,LEFT(RIGHT($J$1,5),4)&amp;"-12-31",1)/100000000))</f>
        <v>0.63957354889999996</v>
      </c>
      <c r="K923" s="36">
        <f t="shared" ca="1" si="72"/>
        <v>58.659424802237936</v>
      </c>
      <c r="L923" s="46">
        <f ca="1">IF(E923="","",IF(ISERROR(IF(行业估值!$E$7="最新年报",[1]!EM_S_STM07_BS(E923,140,LEFT(RIGHT($L$1,5),4)&amp;"-12-31",1)/100000000,[1]!EM_S_STM07_BS(E923,140,LEFT(RIGHT($L$1,11),10),1)/100000000)),0,IF(行业估值!$E$7="最新年报",[1]!EM_S_STM07_BS(E923,140,LEFT(RIGHT($L$1,5),4)&amp;"-12-31",1)/100000000,[1]!EM_S_STM07_BS(E923,140,LEFT(RIGHT($L$1,11),10),1)/100000000)))</f>
        <v>15.4534629827</v>
      </c>
      <c r="M923" s="36">
        <f t="shared" ca="1" si="73"/>
        <v>2.4277417003036748</v>
      </c>
      <c r="N923" s="37" t="str">
        <f ca="1">IF(E923="","",IF(ISERROR([1]!EM_S_EST_NETPROFIT(E923,行业估值!$E$6,deadline)/100000000),"-",[1]!EM_S_EST_NETPROFIT(E923,行业估值!$E$6,deadline)/100000000))</f>
        <v>-</v>
      </c>
      <c r="O923" s="36" t="str">
        <f t="shared" ca="1" si="74"/>
        <v>-</v>
      </c>
      <c r="T923" s="64" t="s">
        <v>1891</v>
      </c>
      <c r="U923" s="64" t="s">
        <v>1892</v>
      </c>
    </row>
    <row r="924" spans="4:21">
      <c r="D924" s="45" t="str">
        <f>IF(AND(行业估值!$B$39=$G924,COUNTIF($G$2:$G$2552,$G924)&gt;=1),COUNTIF($G$2:G924,$G924),"")</f>
        <v/>
      </c>
      <c r="E924" s="65" t="str">
        <f t="shared" si="70"/>
        <v>002465.SZ</v>
      </c>
      <c r="F924" s="65" t="str">
        <f t="shared" si="71"/>
        <v>海格通信</v>
      </c>
      <c r="G924" s="34" t="str">
        <f>IF(E924="","",IF(行业估值!$C$5="申万行业",[1]!EM_S_INFO_INDUSTRY_SW2014(E924,"1"),IF(行业估值!$C$5="证监会行业",[1]!EM_S_INFO_INDUSTRY_CSRC1(E924,"1"),[1]!EM_S_INFO_INDUSTRY_EM2016(E924,"1"))))</f>
        <v>信息技术</v>
      </c>
      <c r="H924" s="34" t="str">
        <f>IF(E924="","",IF($H$1="上证50",[1]!EM_S_INFO_COMPINDEX(E924,"000016"),"")&amp;IF($H$1="上证180",[1]!EM_S_INFO_COMPINDEX(E924,"000010"),"")&amp;IF($H$1="沪深300",[1]!EM_S_INFO_COMPINDEX(E924,"000300"),"")&amp;IF(AND($H$1="上证A股",RIGHT(E924,2)="SH"),"是","")&amp;IF(AND($H$1="深证A股",RIGHT(E924,2)="SZ"),"是","")&amp;IF(AND($H$1="创业板",LEFT(E924,1)-3=0),"是","")&amp;IF(AND($H$1="全部A股",E924&lt;&gt;0),"是","")&amp;IF(AND($H$1="中小板",LEFT(E924,3)="002"),"是",""))</f>
        <v>是</v>
      </c>
      <c r="I924" s="46">
        <f ca="1">IF(E924="","",IF(OR([1]!EM_S_VAL_MV(E924,deadline)="",[1]!EM_S_VAL_MV(E924,deadline)="--",[1]!EM_S_VAL_MV(E924,deadline)="null"),0,[1]!EM_S_VAL_MV(E924,deadline)/100000000))</f>
        <v>227.07449674</v>
      </c>
      <c r="J924" s="46">
        <f ca="1">IF(E924="","",IF(RIGHT(LEFT($J$1,6),3)="TTM",[1]!EM_S_FA_PROFIT_TTM(E924,LEFT(RIGHT($J$1,11),10),1)/100000000,[1]!EM_S_STM07_IS(E924,61,LEFT(RIGHT($J$1,5),4)&amp;"-12-31",1)/100000000))</f>
        <v>5.1575345333999998</v>
      </c>
      <c r="K924" s="36">
        <f t="shared" ca="1" si="72"/>
        <v>44.02772201901395</v>
      </c>
      <c r="L924" s="46">
        <f ca="1">IF(E924="","",IF(ISERROR(IF(行业估值!$E$7="最新年报",[1]!EM_S_STM07_BS(E924,140,LEFT(RIGHT($L$1,5),4)&amp;"-12-31",1)/100000000,[1]!EM_S_STM07_BS(E924,140,LEFT(RIGHT($L$1,11),10),1)/100000000)),0,IF(行业估值!$E$7="最新年报",[1]!EM_S_STM07_BS(E924,140,LEFT(RIGHT($L$1,5),4)&amp;"-12-31",1)/100000000,[1]!EM_S_STM07_BS(E924,140,LEFT(RIGHT($L$1,11),10),1)/100000000)))</f>
        <v>84.505290258700001</v>
      </c>
      <c r="M924" s="36">
        <f t="shared" ca="1" si="73"/>
        <v>2.6871039202971341</v>
      </c>
      <c r="N924" s="37">
        <f ca="1">IF(E924="","",IF(ISERROR([1]!EM_S_EST_NETPROFIT(E924,行业估值!$E$6,deadline)/100000000),"-",[1]!EM_S_EST_NETPROFIT(E924,行业估值!$E$6,deadline)/100000000))</f>
        <v>5.5227923076923071</v>
      </c>
      <c r="O924" s="36">
        <f t="shared" ca="1" si="74"/>
        <v>41.115885604411375</v>
      </c>
      <c r="T924" s="64" t="s">
        <v>1893</v>
      </c>
      <c r="U924" s="64" t="s">
        <v>1894</v>
      </c>
    </row>
    <row r="925" spans="4:21">
      <c r="D925" s="45" t="str">
        <f>IF(AND(行业估值!$B$39=$G925,COUNTIF($G$2:$G$2552,$G925)&gt;=1),COUNTIF($G$2:G925,$G925),"")</f>
        <v/>
      </c>
      <c r="E925" s="65" t="str">
        <f t="shared" si="70"/>
        <v>002466.SZ</v>
      </c>
      <c r="F925" s="65" t="str">
        <f t="shared" si="71"/>
        <v>天齐锂业</v>
      </c>
      <c r="G925" s="34" t="str">
        <f>IF(E925="","",IF(行业估值!$C$5="申万行业",[1]!EM_S_INFO_INDUSTRY_SW2014(E925,"1"),IF(行业估值!$C$5="证监会行业",[1]!EM_S_INFO_INDUSTRY_CSRC1(E925,"1"),[1]!EM_S_INFO_INDUSTRY_EM2016(E925,"1"))))</f>
        <v>有色金属</v>
      </c>
      <c r="H925" s="34" t="str">
        <f>IF(E925="","",IF($H$1="上证50",[1]!EM_S_INFO_COMPINDEX(E925,"000016"),"")&amp;IF($H$1="上证180",[1]!EM_S_INFO_COMPINDEX(E925,"000010"),"")&amp;IF($H$1="沪深300",[1]!EM_S_INFO_COMPINDEX(E925,"000300"),"")&amp;IF(AND($H$1="上证A股",RIGHT(E925,2)="SH"),"是","")&amp;IF(AND($H$1="深证A股",RIGHT(E925,2)="SZ"),"是","")&amp;IF(AND($H$1="创业板",LEFT(E925,1)-3=0),"是","")&amp;IF(AND($H$1="全部A股",E925&lt;&gt;0),"是","")&amp;IF(AND($H$1="中小板",LEFT(E925,3)="002"),"是",""))</f>
        <v>是</v>
      </c>
      <c r="I925" s="46">
        <f ca="1">IF(E925="","",IF(OR([1]!EM_S_VAL_MV(E925,deadline)="",[1]!EM_S_VAL_MV(E925,deadline)="--",[1]!EM_S_VAL_MV(E925,deadline)="null"),0,[1]!EM_S_VAL_MV(E925,deadline)/100000000))</f>
        <v>342.5963835</v>
      </c>
      <c r="J925" s="46">
        <f ca="1">IF(E925="","",IF(RIGHT(LEFT($J$1,6),3)="TTM",[1]!EM_S_FA_PROFIT_TTM(E925,LEFT(RIGHT($J$1,11),10),1)/100000000,[1]!EM_S_STM07_IS(E925,61,LEFT(RIGHT($J$1,5),4)&amp;"-12-31",1)/100000000))</f>
        <v>13.201608415099999</v>
      </c>
      <c r="K925" s="36">
        <f t="shared" ca="1" si="72"/>
        <v>25.951109344232499</v>
      </c>
      <c r="L925" s="46">
        <f ca="1">IF(E925="","",IF(ISERROR(IF(行业估值!$E$7="最新年报",[1]!EM_S_STM07_BS(E925,140,LEFT(RIGHT($L$1,5),4)&amp;"-12-31",1)/100000000,[1]!EM_S_STM07_BS(E925,140,LEFT(RIGHT($L$1,11),10),1)/100000000)),0,IF(行业估值!$E$7="最新年报",[1]!EM_S_STM07_BS(E925,140,LEFT(RIGHT($L$1,5),4)&amp;"-12-31",1)/100000000,[1]!EM_S_STM07_BS(E925,140,LEFT(RIGHT($L$1,11),10),1)/100000000)))</f>
        <v>101.63495374440001</v>
      </c>
      <c r="M925" s="36">
        <f t="shared" ca="1" si="73"/>
        <v>3.3708519645868069</v>
      </c>
      <c r="N925" s="37">
        <f ca="1">IF(E925="","",IF(ISERROR([1]!EM_S_EST_NETPROFIT(E925,行业估值!$E$6,deadline)/100000000),"-",[1]!EM_S_EST_NETPROFIT(E925,行业估值!$E$6,deadline)/100000000))</f>
        <v>4.1876785714285711</v>
      </c>
      <c r="O925" s="36">
        <f t="shared" ca="1" si="74"/>
        <v>81.81057300754766</v>
      </c>
      <c r="T925" s="64" t="s">
        <v>1895</v>
      </c>
      <c r="U925" s="64" t="s">
        <v>1896</v>
      </c>
    </row>
    <row r="926" spans="4:21">
      <c r="D926" s="45" t="str">
        <f>IF(AND(行业估值!$B$39=$G926,COUNTIF($G$2:$G$2552,$G926)&gt;=1),COUNTIF($G$2:G926,$G926),"")</f>
        <v/>
      </c>
      <c r="E926" s="65" t="str">
        <f t="shared" si="70"/>
        <v>002467.SZ</v>
      </c>
      <c r="F926" s="65" t="str">
        <f t="shared" si="71"/>
        <v>二六三</v>
      </c>
      <c r="G926" s="34" t="str">
        <f>IF(E926="","",IF(行业估值!$C$5="申万行业",[1]!EM_S_INFO_INDUSTRY_SW2014(E926,"1"),IF(行业估值!$C$5="证监会行业",[1]!EM_S_INFO_INDUSTRY_CSRC1(E926,"1"),[1]!EM_S_INFO_INDUSTRY_EM2016(E926,"1"))))</f>
        <v>信息技术</v>
      </c>
      <c r="H926" s="34" t="str">
        <f>IF(E926="","",IF($H$1="上证50",[1]!EM_S_INFO_COMPINDEX(E926,"000016"),"")&amp;IF($H$1="上证180",[1]!EM_S_INFO_COMPINDEX(E926,"000010"),"")&amp;IF($H$1="沪深300",[1]!EM_S_INFO_COMPINDEX(E926,"000300"),"")&amp;IF(AND($H$1="上证A股",RIGHT(E926,2)="SH"),"是","")&amp;IF(AND($H$1="深证A股",RIGHT(E926,2)="SZ"),"是","")&amp;IF(AND($H$1="创业板",LEFT(E926,1)-3=0),"是","")&amp;IF(AND($H$1="全部A股",E926&lt;&gt;0),"是","")&amp;IF(AND($H$1="中小板",LEFT(E926,3)="002"),"是",""))</f>
        <v>是</v>
      </c>
      <c r="I926" s="46">
        <f ca="1">IF(E926="","",IF(OR([1]!EM_S_VAL_MV(E926,deadline)="",[1]!EM_S_VAL_MV(E926,deadline)="--",[1]!EM_S_VAL_MV(E926,deadline)="null"),0,[1]!EM_S_VAL_MV(E926,deadline)/100000000))</f>
        <v>71.069521844999997</v>
      </c>
      <c r="J926" s="46">
        <f ca="1">IF(E926="","",IF(RIGHT(LEFT($J$1,6),3)="TTM",[1]!EM_S_FA_PROFIT_TTM(E926,LEFT(RIGHT($J$1,11),10),1)/100000000,[1]!EM_S_STM07_IS(E926,61,LEFT(RIGHT($J$1,5),4)&amp;"-12-31",1)/100000000))</f>
        <v>1.0444986913000001</v>
      </c>
      <c r="K926" s="36">
        <f t="shared" ca="1" si="72"/>
        <v>68.041752887737672</v>
      </c>
      <c r="L926" s="46">
        <f ca="1">IF(E926="","",IF(ISERROR(IF(行业估值!$E$7="最新年报",[1]!EM_S_STM07_BS(E926,140,LEFT(RIGHT($L$1,5),4)&amp;"-12-31",1)/100000000,[1]!EM_S_STM07_BS(E926,140,LEFT(RIGHT($L$1,11),10),1)/100000000)),0,IF(行业估值!$E$7="最新年报",[1]!EM_S_STM07_BS(E926,140,LEFT(RIGHT($L$1,5),4)&amp;"-12-31",1)/100000000,[1]!EM_S_STM07_BS(E926,140,LEFT(RIGHT($L$1,11),10),1)/100000000)))</f>
        <v>20.0115548168</v>
      </c>
      <c r="M926" s="36">
        <f t="shared" ca="1" si="73"/>
        <v>3.5514242893978465</v>
      </c>
      <c r="N926" s="37">
        <f ca="1">IF(E926="","",IF(ISERROR([1]!EM_S_EST_NETPROFIT(E926,行业估值!$E$6,deadline)/100000000),"-",[1]!EM_S_EST_NETPROFIT(E926,行业估值!$E$6,deadline)/100000000))</f>
        <v>1.675</v>
      </c>
      <c r="O926" s="36">
        <f t="shared" ca="1" si="74"/>
        <v>42.429565280597011</v>
      </c>
      <c r="T926" s="64" t="s">
        <v>1897</v>
      </c>
      <c r="U926" s="64" t="s">
        <v>1898</v>
      </c>
    </row>
    <row r="927" spans="4:21">
      <c r="D927" s="45" t="str">
        <f>IF(AND(行业估值!$B$39=$G927,COUNTIF($G$2:$G$2552,$G927)&gt;=1),COUNTIF($G$2:G927,$G927),"")</f>
        <v/>
      </c>
      <c r="E927" s="65" t="str">
        <f t="shared" si="70"/>
        <v>002468.SZ</v>
      </c>
      <c r="F927" s="65" t="str">
        <f t="shared" si="71"/>
        <v>申通快递</v>
      </c>
      <c r="G927" s="34" t="str">
        <f>IF(E927="","",IF(行业估值!$C$5="申万行业",[1]!EM_S_INFO_INDUSTRY_SW2014(E927,"1"),IF(行业估值!$C$5="证监会行业",[1]!EM_S_INFO_INDUSTRY_CSRC1(E927,"1"),[1]!EM_S_INFO_INDUSTRY_EM2016(E927,"1"))))</f>
        <v>交通运输</v>
      </c>
      <c r="H927" s="34" t="str">
        <f>IF(E927="","",IF($H$1="上证50",[1]!EM_S_INFO_COMPINDEX(E927,"000016"),"")&amp;IF($H$1="上证180",[1]!EM_S_INFO_COMPINDEX(E927,"000010"),"")&amp;IF($H$1="沪深300",[1]!EM_S_INFO_COMPINDEX(E927,"000300"),"")&amp;IF(AND($H$1="上证A股",RIGHT(E927,2)="SH"),"是","")&amp;IF(AND($H$1="深证A股",RIGHT(E927,2)="SZ"),"是","")&amp;IF(AND($H$1="创业板",LEFT(E927,1)-3=0),"是","")&amp;IF(AND($H$1="全部A股",E927&lt;&gt;0),"是","")&amp;IF(AND($H$1="中小板",LEFT(E927,3)="002"),"是",""))</f>
        <v>是</v>
      </c>
      <c r="I927" s="46">
        <f ca="1">IF(E927="","",IF(OR([1]!EM_S_VAL_MV(E927,deadline)="",[1]!EM_S_VAL_MV(E927,deadline)="--",[1]!EM_S_VAL_MV(E927,deadline)="null"),0,[1]!EM_S_VAL_MV(E927,deadline)/100000000))</f>
        <v>281.36143811080001</v>
      </c>
      <c r="J927" s="46">
        <f ca="1">IF(E927="","",IF(RIGHT(LEFT($J$1,6),3)="TTM",[1]!EM_S_FA_PROFIT_TTM(E927,LEFT(RIGHT($J$1,11),10),1)/100000000,[1]!EM_S_STM07_IS(E927,61,LEFT(RIGHT($J$1,5),4)&amp;"-12-31",1)/100000000))</f>
        <v>15.493081661400002</v>
      </c>
      <c r="K927" s="36">
        <f t="shared" ca="1" si="72"/>
        <v>18.160456664460344</v>
      </c>
      <c r="L927" s="46">
        <f ca="1">IF(E927="","",IF(ISERROR(IF(行业估值!$E$7="最新年报",[1]!EM_S_STM07_BS(E927,140,LEFT(RIGHT($L$1,5),4)&amp;"-12-31",1)/100000000,[1]!EM_S_STM07_BS(E927,140,LEFT(RIGHT($L$1,11),10),1)/100000000)),0,IF(行业估值!$E$7="最新年报",[1]!EM_S_STM07_BS(E927,140,LEFT(RIGHT($L$1,5),4)&amp;"-12-31",1)/100000000,[1]!EM_S_STM07_BS(E927,140,LEFT(RIGHT($L$1,11),10),1)/100000000)))</f>
        <v>88.321335226100004</v>
      </c>
      <c r="M927" s="36">
        <f t="shared" ca="1" si="73"/>
        <v>3.1856565278425997</v>
      </c>
      <c r="N927" s="37">
        <f ca="1">IF(E927="","",IF(ISERROR([1]!EM_S_EST_NETPROFIT(E927,行业估值!$E$6,deadline)/100000000),"-",[1]!EM_S_EST_NETPROFIT(E927,行业估值!$E$6,deadline)/100000000))</f>
        <v>18.278686666666669</v>
      </c>
      <c r="O927" s="36">
        <f t="shared" ca="1" si="74"/>
        <v>15.392869479178481</v>
      </c>
      <c r="T927" s="64" t="s">
        <v>1899</v>
      </c>
      <c r="U927" s="64" t="s">
        <v>1900</v>
      </c>
    </row>
    <row r="928" spans="4:21">
      <c r="D928" s="45" t="str">
        <f>IF(AND(行业估值!$B$39=$G928,COUNTIF($G$2:$G$2552,$G928)&gt;=1),COUNTIF($G$2:G928,$G928),"")</f>
        <v/>
      </c>
      <c r="E928" s="65" t="str">
        <f t="shared" si="70"/>
        <v>002469.SZ</v>
      </c>
      <c r="F928" s="65" t="str">
        <f t="shared" si="71"/>
        <v>三维工程</v>
      </c>
      <c r="G928" s="34" t="str">
        <f>IF(E928="","",IF(行业估值!$C$5="申万行业",[1]!EM_S_INFO_INDUSTRY_SW2014(E928,"1"),IF(行业估值!$C$5="证监会行业",[1]!EM_S_INFO_INDUSTRY_CSRC1(E928,"1"),[1]!EM_S_INFO_INDUSTRY_EM2016(E928,"1"))))</f>
        <v>建筑</v>
      </c>
      <c r="H928" s="34" t="str">
        <f>IF(E928="","",IF($H$1="上证50",[1]!EM_S_INFO_COMPINDEX(E928,"000016"),"")&amp;IF($H$1="上证180",[1]!EM_S_INFO_COMPINDEX(E928,"000010"),"")&amp;IF($H$1="沪深300",[1]!EM_S_INFO_COMPINDEX(E928,"000300"),"")&amp;IF(AND($H$1="上证A股",RIGHT(E928,2)="SH"),"是","")&amp;IF(AND($H$1="深证A股",RIGHT(E928,2)="SZ"),"是","")&amp;IF(AND($H$1="创业板",LEFT(E928,1)-3=0),"是","")&amp;IF(AND($H$1="全部A股",E928&lt;&gt;0),"是","")&amp;IF(AND($H$1="中小板",LEFT(E928,3)="002"),"是",""))</f>
        <v>是</v>
      </c>
      <c r="I928" s="46">
        <f ca="1">IF(E928="","",IF(OR([1]!EM_S_VAL_MV(E928,deadline)="",[1]!EM_S_VAL_MV(E928,deadline)="--",[1]!EM_S_VAL_MV(E928,deadline)="null"),0,[1]!EM_S_VAL_MV(E928,deadline)/100000000))</f>
        <v>18.922683122399999</v>
      </c>
      <c r="J928" s="46">
        <f ca="1">IF(E928="","",IF(RIGHT(LEFT($J$1,6),3)="TTM",[1]!EM_S_FA_PROFIT_TTM(E928,LEFT(RIGHT($J$1,11),10),1)/100000000,[1]!EM_S_STM07_IS(E928,61,LEFT(RIGHT($J$1,5),4)&amp;"-12-31",1)/100000000))</f>
        <v>0.50913611039999995</v>
      </c>
      <c r="K928" s="36">
        <f t="shared" ca="1" si="72"/>
        <v>37.166256205110848</v>
      </c>
      <c r="L928" s="46">
        <f ca="1">IF(E928="","",IF(ISERROR(IF(行业估值!$E$7="最新年报",[1]!EM_S_STM07_BS(E928,140,LEFT(RIGHT($L$1,5),4)&amp;"-12-31",1)/100000000,[1]!EM_S_STM07_BS(E928,140,LEFT(RIGHT($L$1,11),10),1)/100000000)),0,IF(行业估值!$E$7="最新年报",[1]!EM_S_STM07_BS(E928,140,LEFT(RIGHT($L$1,5),4)&amp;"-12-31",1)/100000000,[1]!EM_S_STM07_BS(E928,140,LEFT(RIGHT($L$1,11),10),1)/100000000)))</f>
        <v>11.9208401715</v>
      </c>
      <c r="M928" s="36">
        <f t="shared" ca="1" si="73"/>
        <v>1.5873615324228407</v>
      </c>
      <c r="N928" s="37" t="str">
        <f ca="1">IF(E928="","",IF(ISERROR([1]!EM_S_EST_NETPROFIT(E928,行业估值!$E$6,deadline)/100000000),"-",[1]!EM_S_EST_NETPROFIT(E928,行业估值!$E$6,deadline)/100000000))</f>
        <v>-</v>
      </c>
      <c r="O928" s="36" t="str">
        <f t="shared" ca="1" si="74"/>
        <v>-</v>
      </c>
      <c r="T928" s="64" t="s">
        <v>1901</v>
      </c>
      <c r="U928" s="64" t="s">
        <v>1902</v>
      </c>
    </row>
    <row r="929" spans="4:21">
      <c r="D929" s="45" t="str">
        <f>IF(AND(行业估值!$B$39=$G929,COUNTIF($G$2:$G$2552,$G929)&gt;=1),COUNTIF($G$2:G929,$G929),"")</f>
        <v/>
      </c>
      <c r="E929" s="65" t="str">
        <f t="shared" si="70"/>
        <v>002470.SZ</v>
      </c>
      <c r="F929" s="65" t="str">
        <f t="shared" si="71"/>
        <v>金正大</v>
      </c>
      <c r="G929" s="34" t="str">
        <f>IF(E929="","",IF(行业估值!$C$5="申万行业",[1]!EM_S_INFO_INDUSTRY_SW2014(E929,"1"),IF(行业估值!$C$5="证监会行业",[1]!EM_S_INFO_INDUSTRY_CSRC1(E929,"1"),[1]!EM_S_INFO_INDUSTRY_EM2016(E929,"1"))))</f>
        <v>基础化工</v>
      </c>
      <c r="H929" s="34" t="str">
        <f>IF(E929="","",IF($H$1="上证50",[1]!EM_S_INFO_COMPINDEX(E929,"000016"),"")&amp;IF($H$1="上证180",[1]!EM_S_INFO_COMPINDEX(E929,"000010"),"")&amp;IF($H$1="沪深300",[1]!EM_S_INFO_COMPINDEX(E929,"000300"),"")&amp;IF(AND($H$1="上证A股",RIGHT(E929,2)="SH"),"是","")&amp;IF(AND($H$1="深证A股",RIGHT(E929,2)="SZ"),"是","")&amp;IF(AND($H$1="创业板",LEFT(E929,1)-3=0),"是","")&amp;IF(AND($H$1="全部A股",E929&lt;&gt;0),"是","")&amp;IF(AND($H$1="中小板",LEFT(E929,3)="002"),"是",""))</f>
        <v>是</v>
      </c>
      <c r="I929" s="46">
        <f ca="1">IF(E929="","",IF(OR([1]!EM_S_VAL_MV(E929,deadline)="",[1]!EM_S_VAL_MV(E929,deadline)="--",[1]!EM_S_VAL_MV(E929,deadline)="null"),0,[1]!EM_S_VAL_MV(E929,deadline)/100000000))</f>
        <v>82.8078990984</v>
      </c>
      <c r="J929" s="46">
        <f ca="1">IF(E929="","",IF(RIGHT(LEFT($J$1,6),3)="TTM",[1]!EM_S_FA_PROFIT_TTM(E929,LEFT(RIGHT($J$1,11),10),1)/100000000,[1]!EM_S_STM07_IS(E929,61,LEFT(RIGHT($J$1,5),4)&amp;"-12-31",1)/100000000))</f>
        <v>-1.5512507384999998</v>
      </c>
      <c r="K929" s="36">
        <f t="shared" ca="1" si="72"/>
        <v>-53.381376100727643</v>
      </c>
      <c r="L929" s="46">
        <f ca="1">IF(E929="","",IF(ISERROR(IF(行业估值!$E$7="最新年报",[1]!EM_S_STM07_BS(E929,140,LEFT(RIGHT($L$1,5),4)&amp;"-12-31",1)/100000000,[1]!EM_S_STM07_BS(E929,140,LEFT(RIGHT($L$1,11),10),1)/100000000)),0,IF(行业估值!$E$7="最新年报",[1]!EM_S_STM07_BS(E929,140,LEFT(RIGHT($L$1,5),4)&amp;"-12-31",1)/100000000,[1]!EM_S_STM07_BS(E929,140,LEFT(RIGHT($L$1,11),10),1)/100000000)))</f>
        <v>109.4433763193</v>
      </c>
      <c r="M929" s="36">
        <f t="shared" ca="1" si="73"/>
        <v>0.75662778217668236</v>
      </c>
      <c r="N929" s="37" t="str">
        <f ca="1">IF(E929="","",IF(ISERROR([1]!EM_S_EST_NETPROFIT(E929,行业估值!$E$6,deadline)/100000000),"-",[1]!EM_S_EST_NETPROFIT(E929,行业估值!$E$6,deadline)/100000000))</f>
        <v>-</v>
      </c>
      <c r="O929" s="36" t="str">
        <f t="shared" ca="1" si="74"/>
        <v>-</v>
      </c>
      <c r="T929" s="64" t="s">
        <v>1903</v>
      </c>
      <c r="U929" s="64" t="s">
        <v>1904</v>
      </c>
    </row>
    <row r="930" spans="4:21">
      <c r="D930" s="45" t="str">
        <f>IF(AND(行业估值!$B$39=$G930,COUNTIF($G$2:$G$2552,$G930)&gt;=1),COUNTIF($G$2:G930,$G930),"")</f>
        <v/>
      </c>
      <c r="E930" s="65" t="str">
        <f t="shared" si="70"/>
        <v>002471.SZ</v>
      </c>
      <c r="F930" s="65" t="str">
        <f t="shared" si="71"/>
        <v>中超控股</v>
      </c>
      <c r="G930" s="34" t="str">
        <f>IF(E930="","",IF(行业估值!$C$5="申万行业",[1]!EM_S_INFO_INDUSTRY_SW2014(E930,"1"),IF(行业估值!$C$5="证监会行业",[1]!EM_S_INFO_INDUSTRY_CSRC1(E930,"1"),[1]!EM_S_INFO_INDUSTRY_EM2016(E930,"1"))))</f>
        <v>电气设备</v>
      </c>
      <c r="H930" s="34" t="str">
        <f>IF(E930="","",IF($H$1="上证50",[1]!EM_S_INFO_COMPINDEX(E930,"000016"),"")&amp;IF($H$1="上证180",[1]!EM_S_INFO_COMPINDEX(E930,"000010"),"")&amp;IF($H$1="沪深300",[1]!EM_S_INFO_COMPINDEX(E930,"000300"),"")&amp;IF(AND($H$1="上证A股",RIGHT(E930,2)="SH"),"是","")&amp;IF(AND($H$1="深证A股",RIGHT(E930,2)="SZ"),"是","")&amp;IF(AND($H$1="创业板",LEFT(E930,1)-3=0),"是","")&amp;IF(AND($H$1="全部A股",E930&lt;&gt;0),"是","")&amp;IF(AND($H$1="中小板",LEFT(E930,3)="002"),"是",""))</f>
        <v>是</v>
      </c>
      <c r="I930" s="46">
        <f ca="1">IF(E930="","",IF(OR([1]!EM_S_VAL_MV(E930,deadline)="",[1]!EM_S_VAL_MV(E930,deadline)="--",[1]!EM_S_VAL_MV(E930,deadline)="null"),0,[1]!EM_S_VAL_MV(E930,deadline)/100000000))</f>
        <v>28.403199999999998</v>
      </c>
      <c r="J930" s="46">
        <f ca="1">IF(E930="","",IF(RIGHT(LEFT($J$1,6),3)="TTM",[1]!EM_S_FA_PROFIT_TTM(E930,LEFT(RIGHT($J$1,11),10),1)/100000000,[1]!EM_S_STM07_IS(E930,61,LEFT(RIGHT($J$1,5),4)&amp;"-12-31",1)/100000000))</f>
        <v>-0.50712971330000001</v>
      </c>
      <c r="K930" s="36">
        <f t="shared" ca="1" si="72"/>
        <v>-56.007761436762173</v>
      </c>
      <c r="L930" s="46">
        <f ca="1">IF(E930="","",IF(ISERROR(IF(行业估值!$E$7="最新年报",[1]!EM_S_STM07_BS(E930,140,LEFT(RIGHT($L$1,5),4)&amp;"-12-31",1)/100000000,[1]!EM_S_STM07_BS(E930,140,LEFT(RIGHT($L$1,11),10),1)/100000000)),0,IF(行业估值!$E$7="最新年报",[1]!EM_S_STM07_BS(E930,140,LEFT(RIGHT($L$1,5),4)&amp;"-12-31",1)/100000000,[1]!EM_S_STM07_BS(E930,140,LEFT(RIGHT($L$1,11),10),1)/100000000)))</f>
        <v>18.369792206099998</v>
      </c>
      <c r="M930" s="36">
        <f t="shared" ca="1" si="73"/>
        <v>1.5461905982022071</v>
      </c>
      <c r="N930" s="37" t="str">
        <f ca="1">IF(E930="","",IF(ISERROR([1]!EM_S_EST_NETPROFIT(E930,行业估值!$E$6,deadline)/100000000),"-",[1]!EM_S_EST_NETPROFIT(E930,行业估值!$E$6,deadline)/100000000))</f>
        <v>-</v>
      </c>
      <c r="O930" s="36" t="str">
        <f t="shared" ca="1" si="74"/>
        <v>-</v>
      </c>
      <c r="T930" s="64" t="s">
        <v>1905</v>
      </c>
      <c r="U930" s="64" t="s">
        <v>1906</v>
      </c>
    </row>
    <row r="931" spans="4:21">
      <c r="D931" s="45" t="str">
        <f>IF(AND(行业估值!$B$39=$G931,COUNTIF($G$2:$G$2552,$G931)&gt;=1),COUNTIF($G$2:G931,$G931),"")</f>
        <v/>
      </c>
      <c r="E931" s="65" t="str">
        <f t="shared" si="70"/>
        <v>002472.SZ</v>
      </c>
      <c r="F931" s="65" t="str">
        <f t="shared" si="71"/>
        <v>双环传动</v>
      </c>
      <c r="G931" s="34" t="str">
        <f>IF(E931="","",IF(行业估值!$C$5="申万行业",[1]!EM_S_INFO_INDUSTRY_SW2014(E931,"1"),IF(行业估值!$C$5="证监会行业",[1]!EM_S_INFO_INDUSTRY_CSRC1(E931,"1"),[1]!EM_S_INFO_INDUSTRY_EM2016(E931,"1"))))</f>
        <v>交运设备</v>
      </c>
      <c r="H931" s="34" t="str">
        <f>IF(E931="","",IF($H$1="上证50",[1]!EM_S_INFO_COMPINDEX(E931,"000016"),"")&amp;IF($H$1="上证180",[1]!EM_S_INFO_COMPINDEX(E931,"000010"),"")&amp;IF($H$1="沪深300",[1]!EM_S_INFO_COMPINDEX(E931,"000300"),"")&amp;IF(AND($H$1="上证A股",RIGHT(E931,2)="SH"),"是","")&amp;IF(AND($H$1="深证A股",RIGHT(E931,2)="SZ"),"是","")&amp;IF(AND($H$1="创业板",LEFT(E931,1)-3=0),"是","")&amp;IF(AND($H$1="全部A股",E931&lt;&gt;0),"是","")&amp;IF(AND($H$1="中小板",LEFT(E931,3)="002"),"是",""))</f>
        <v>是</v>
      </c>
      <c r="I931" s="46">
        <f ca="1">IF(E931="","",IF(OR([1]!EM_S_VAL_MV(E931,deadline)="",[1]!EM_S_VAL_MV(E931,deadline)="--",[1]!EM_S_VAL_MV(E931,deadline)="null"),0,[1]!EM_S_VAL_MV(E931,deadline)/100000000))</f>
        <v>35.494611269699995</v>
      </c>
      <c r="J931" s="46">
        <f ca="1">IF(E931="","",IF(RIGHT(LEFT($J$1,6),3)="TTM",[1]!EM_S_FA_PROFIT_TTM(E931,LEFT(RIGHT($J$1,11),10),1)/100000000,[1]!EM_S_STM07_IS(E931,61,LEFT(RIGHT($J$1,5),4)&amp;"-12-31",1)/100000000))</f>
        <v>1.0291251001999999</v>
      </c>
      <c r="K931" s="36">
        <f t="shared" ca="1" si="72"/>
        <v>34.490084113974078</v>
      </c>
      <c r="L931" s="46">
        <f ca="1">IF(E931="","",IF(ISERROR(IF(行业估值!$E$7="最新年报",[1]!EM_S_STM07_BS(E931,140,LEFT(RIGHT($L$1,5),4)&amp;"-12-31",1)/100000000,[1]!EM_S_STM07_BS(E931,140,LEFT(RIGHT($L$1,11),10),1)/100000000)),0,IF(行业估值!$E$7="最新年报",[1]!EM_S_STM07_BS(E931,140,LEFT(RIGHT($L$1,5),4)&amp;"-12-31",1)/100000000,[1]!EM_S_STM07_BS(E931,140,LEFT(RIGHT($L$1,11),10),1)/100000000)))</f>
        <v>36.649617166100001</v>
      </c>
      <c r="M931" s="36">
        <f t="shared" ca="1" si="73"/>
        <v>0.9684851852294829</v>
      </c>
      <c r="N931" s="37" t="str">
        <f ca="1">IF(E931="","",IF(ISERROR([1]!EM_S_EST_NETPROFIT(E931,行业估值!$E$6,deadline)/100000000),"-",[1]!EM_S_EST_NETPROFIT(E931,行业估值!$E$6,deadline)/100000000))</f>
        <v>-</v>
      </c>
      <c r="O931" s="36" t="str">
        <f t="shared" ca="1" si="74"/>
        <v>-</v>
      </c>
      <c r="T931" s="64" t="s">
        <v>1907</v>
      </c>
      <c r="U931" s="64" t="s">
        <v>1908</v>
      </c>
    </row>
    <row r="932" spans="4:21">
      <c r="D932" s="45" t="str">
        <f>IF(AND(行业估值!$B$39=$G932,COUNTIF($G$2:$G$2552,$G932)&gt;=1),COUNTIF($G$2:G932,$G932),"")</f>
        <v/>
      </c>
      <c r="E932" s="65" t="str">
        <f t="shared" si="70"/>
        <v>002473.SZ</v>
      </c>
      <c r="F932" s="65" t="str">
        <f t="shared" si="71"/>
        <v>圣莱达</v>
      </c>
      <c r="G932" s="34" t="str">
        <f>IF(E932="","",IF(行业估值!$C$5="申万行业",[1]!EM_S_INFO_INDUSTRY_SW2014(E932,"1"),IF(行业估值!$C$5="证监会行业",[1]!EM_S_INFO_INDUSTRY_CSRC1(E932,"1"),[1]!EM_S_INFO_INDUSTRY_EM2016(E932,"1"))))</f>
        <v>家电</v>
      </c>
      <c r="H932" s="34" t="str">
        <f>IF(E932="","",IF($H$1="上证50",[1]!EM_S_INFO_COMPINDEX(E932,"000016"),"")&amp;IF($H$1="上证180",[1]!EM_S_INFO_COMPINDEX(E932,"000010"),"")&amp;IF($H$1="沪深300",[1]!EM_S_INFO_COMPINDEX(E932,"000300"),"")&amp;IF(AND($H$1="上证A股",RIGHT(E932,2)="SH"),"是","")&amp;IF(AND($H$1="深证A股",RIGHT(E932,2)="SZ"),"是","")&amp;IF(AND($H$1="创业板",LEFT(E932,1)-3=0),"是","")&amp;IF(AND($H$1="全部A股",E932&lt;&gt;0),"是","")&amp;IF(AND($H$1="中小板",LEFT(E932,3)="002"),"是",""))</f>
        <v>是</v>
      </c>
      <c r="I932" s="46">
        <f ca="1">IF(E932="","",IF(OR([1]!EM_S_VAL_MV(E932,deadline)="",[1]!EM_S_VAL_MV(E932,deadline)="--",[1]!EM_S_VAL_MV(E932,deadline)="null"),0,[1]!EM_S_VAL_MV(E932,deadline)/100000000))</f>
        <v>12.4</v>
      </c>
      <c r="J932" s="46">
        <f ca="1">IF(E932="","",IF(RIGHT(LEFT($J$1,6),3)="TTM",[1]!EM_S_FA_PROFIT_TTM(E932,LEFT(RIGHT($J$1,11),10),1)/100000000,[1]!EM_S_STM07_IS(E932,61,LEFT(RIGHT($J$1,5),4)&amp;"-12-31",1)/100000000))</f>
        <v>-0.38889043350000002</v>
      </c>
      <c r="K932" s="36">
        <f t="shared" ca="1" si="72"/>
        <v>-31.885587640715261</v>
      </c>
      <c r="L932" s="46">
        <f ca="1">IF(E932="","",IF(ISERROR(IF(行业估值!$E$7="最新年报",[1]!EM_S_STM07_BS(E932,140,LEFT(RIGHT($L$1,5),4)&amp;"-12-31",1)/100000000,[1]!EM_S_STM07_BS(E932,140,LEFT(RIGHT($L$1,11),10),1)/100000000)),0,IF(行业估值!$E$7="最新年报",[1]!EM_S_STM07_BS(E932,140,LEFT(RIGHT($L$1,5),4)&amp;"-12-31",1)/100000000,[1]!EM_S_STM07_BS(E932,140,LEFT(RIGHT($L$1,11),10),1)/100000000)))</f>
        <v>2.5396772053999999</v>
      </c>
      <c r="M932" s="36">
        <f t="shared" ca="1" si="73"/>
        <v>4.8825102550963742</v>
      </c>
      <c r="N932" s="37" t="str">
        <f ca="1">IF(E932="","",IF(ISERROR([1]!EM_S_EST_NETPROFIT(E932,行业估值!$E$6,deadline)/100000000),"-",[1]!EM_S_EST_NETPROFIT(E932,行业估值!$E$6,deadline)/100000000))</f>
        <v>-</v>
      </c>
      <c r="O932" s="36" t="str">
        <f t="shared" ca="1" si="74"/>
        <v>-</v>
      </c>
      <c r="T932" s="64" t="s">
        <v>1909</v>
      </c>
      <c r="U932" s="64" t="s">
        <v>1910</v>
      </c>
    </row>
    <row r="933" spans="4:21">
      <c r="D933" s="45" t="str">
        <f>IF(AND(行业估值!$B$39=$G933,COUNTIF($G$2:$G$2552,$G933)&gt;=1),COUNTIF($G$2:G933,$G933),"")</f>
        <v/>
      </c>
      <c r="E933" s="65" t="str">
        <f t="shared" si="70"/>
        <v>002474.SZ</v>
      </c>
      <c r="F933" s="65" t="str">
        <f t="shared" si="71"/>
        <v>榕基软件</v>
      </c>
      <c r="G933" s="34" t="str">
        <f>IF(E933="","",IF(行业估值!$C$5="申万行业",[1]!EM_S_INFO_INDUSTRY_SW2014(E933,"1"),IF(行业估值!$C$5="证监会行业",[1]!EM_S_INFO_INDUSTRY_CSRC1(E933,"1"),[1]!EM_S_INFO_INDUSTRY_EM2016(E933,"1"))))</f>
        <v>信息技术</v>
      </c>
      <c r="H933" s="34" t="str">
        <f>IF(E933="","",IF($H$1="上证50",[1]!EM_S_INFO_COMPINDEX(E933,"000016"),"")&amp;IF($H$1="上证180",[1]!EM_S_INFO_COMPINDEX(E933,"000010"),"")&amp;IF($H$1="沪深300",[1]!EM_S_INFO_COMPINDEX(E933,"000300"),"")&amp;IF(AND($H$1="上证A股",RIGHT(E933,2)="SH"),"是","")&amp;IF(AND($H$1="深证A股",RIGHT(E933,2)="SZ"),"是","")&amp;IF(AND($H$1="创业板",LEFT(E933,1)-3=0),"是","")&amp;IF(AND($H$1="全部A股",E933&lt;&gt;0),"是","")&amp;IF(AND($H$1="中小板",LEFT(E933,3)="002"),"是",""))</f>
        <v>是</v>
      </c>
      <c r="I933" s="46">
        <f ca="1">IF(E933="","",IF(OR([1]!EM_S_VAL_MV(E933,deadline)="",[1]!EM_S_VAL_MV(E933,deadline)="--",[1]!EM_S_VAL_MV(E933,deadline)="null"),0,[1]!EM_S_VAL_MV(E933,deadline)/100000000))</f>
        <v>49.58934</v>
      </c>
      <c r="J933" s="46">
        <f ca="1">IF(E933="","",IF(RIGHT(LEFT($J$1,6),3)="TTM",[1]!EM_S_FA_PROFIT_TTM(E933,LEFT(RIGHT($J$1,11),10),1)/100000000,[1]!EM_S_STM07_IS(E933,61,LEFT(RIGHT($J$1,5),4)&amp;"-12-31",1)/100000000))</f>
        <v>0.3119457256</v>
      </c>
      <c r="K933" s="36">
        <f t="shared" ca="1" si="72"/>
        <v>158.96784578349099</v>
      </c>
      <c r="L933" s="46">
        <f ca="1">IF(E933="","",IF(ISERROR(IF(行业估值!$E$7="最新年报",[1]!EM_S_STM07_BS(E933,140,LEFT(RIGHT($L$1,5),4)&amp;"-12-31",1)/100000000,[1]!EM_S_STM07_BS(E933,140,LEFT(RIGHT($L$1,11),10),1)/100000000)),0,IF(行业估值!$E$7="最新年报",[1]!EM_S_STM07_BS(E933,140,LEFT(RIGHT($L$1,5),4)&amp;"-12-31",1)/100000000,[1]!EM_S_STM07_BS(E933,140,LEFT(RIGHT($L$1,11),10),1)/100000000)))</f>
        <v>14.7741318273</v>
      </c>
      <c r="M933" s="36">
        <f t="shared" ca="1" si="73"/>
        <v>3.3564977339898654</v>
      </c>
      <c r="N933" s="37" t="str">
        <f ca="1">IF(E933="","",IF(ISERROR([1]!EM_S_EST_NETPROFIT(E933,行业估值!$E$6,deadline)/100000000),"-",[1]!EM_S_EST_NETPROFIT(E933,行业估值!$E$6,deadline)/100000000))</f>
        <v>-</v>
      </c>
      <c r="O933" s="36" t="str">
        <f t="shared" ca="1" si="74"/>
        <v>-</v>
      </c>
      <c r="T933" s="64" t="s">
        <v>1911</v>
      </c>
      <c r="U933" s="64" t="s">
        <v>1912</v>
      </c>
    </row>
    <row r="934" spans="4:21">
      <c r="D934" s="45" t="str">
        <f>IF(AND(行业估值!$B$39=$G934,COUNTIF($G$2:$G$2552,$G934)&gt;=1),COUNTIF($G$2:G934,$G934),"")</f>
        <v/>
      </c>
      <c r="E934" s="65" t="str">
        <f t="shared" si="70"/>
        <v>002475.SZ</v>
      </c>
      <c r="F934" s="65" t="str">
        <f t="shared" si="71"/>
        <v>立讯精密</v>
      </c>
      <c r="G934" s="34" t="str">
        <f>IF(E934="","",IF(行业估值!$C$5="申万行业",[1]!EM_S_INFO_INDUSTRY_SW2014(E934,"1"),IF(行业估值!$C$5="证监会行业",[1]!EM_S_INFO_INDUSTRY_CSRC1(E934,"1"),[1]!EM_S_INFO_INDUSTRY_EM2016(E934,"1"))))</f>
        <v>电子设备</v>
      </c>
      <c r="H934" s="34" t="str">
        <f>IF(E934="","",IF($H$1="上证50",[1]!EM_S_INFO_COMPINDEX(E934,"000016"),"")&amp;IF($H$1="上证180",[1]!EM_S_INFO_COMPINDEX(E934,"000010"),"")&amp;IF($H$1="沪深300",[1]!EM_S_INFO_COMPINDEX(E934,"000300"),"")&amp;IF(AND($H$1="上证A股",RIGHT(E934,2)="SH"),"是","")&amp;IF(AND($H$1="深证A股",RIGHT(E934,2)="SZ"),"是","")&amp;IF(AND($H$1="创业板",LEFT(E934,1)-3=0),"是","")&amp;IF(AND($H$1="全部A股",E934&lt;&gt;0),"是","")&amp;IF(AND($H$1="中小板",LEFT(E934,3)="002"),"是",""))</f>
        <v>是</v>
      </c>
      <c r="I934" s="46">
        <f ca="1">IF(E934="","",IF(OR([1]!EM_S_VAL_MV(E934,deadline)="",[1]!EM_S_VAL_MV(E934,deadline)="--",[1]!EM_S_VAL_MV(E934,deadline)="null"),0,[1]!EM_S_VAL_MV(E934,deadline)/100000000))</f>
        <v>1849.6848010004001</v>
      </c>
      <c r="J934" s="46">
        <f ca="1">IF(E934="","",IF(RIGHT(LEFT($J$1,6),3)="TTM",[1]!EM_S_FA_PROFIT_TTM(E934,LEFT(RIGHT($J$1,11),10),1)/100000000,[1]!EM_S_STM07_IS(E934,61,LEFT(RIGHT($J$1,5),4)&amp;"-12-31",1)/100000000))</f>
        <v>41.909598852100004</v>
      </c>
      <c r="K934" s="36">
        <f t="shared" ca="1" si="72"/>
        <v>44.135111088225464</v>
      </c>
      <c r="L934" s="46">
        <f ca="1">IF(E934="","",IF(ISERROR(IF(行业估值!$E$7="最新年报",[1]!EM_S_STM07_BS(E934,140,LEFT(RIGHT($L$1,5),4)&amp;"-12-31",1)/100000000,[1]!EM_S_STM07_BS(E934,140,LEFT(RIGHT($L$1,11),10),1)/100000000)),0,IF(行业估值!$E$7="最新年报",[1]!EM_S_STM07_BS(E934,140,LEFT(RIGHT($L$1,5),4)&amp;"-12-31",1)/100000000,[1]!EM_S_STM07_BS(E934,140,LEFT(RIGHT($L$1,11),10),1)/100000000)))</f>
        <v>183.06901396770002</v>
      </c>
      <c r="M934" s="36">
        <f t="shared" ca="1" si="73"/>
        <v>10.103756834167202</v>
      </c>
      <c r="N934" s="37">
        <f ca="1">IF(E934="","",IF(ISERROR([1]!EM_S_EST_NETPROFIT(E934,行业估值!$E$6,deadline)/100000000),"-",[1]!EM_S_EST_NETPROFIT(E934,行业估值!$E$6,deadline)/100000000))</f>
        <v>40.886251724137928</v>
      </c>
      <c r="O934" s="36">
        <f t="shared" ca="1" si="74"/>
        <v>45.2397743251286</v>
      </c>
      <c r="T934" s="64" t="s">
        <v>1913</v>
      </c>
      <c r="U934" s="64" t="s">
        <v>1914</v>
      </c>
    </row>
    <row r="935" spans="4:21">
      <c r="D935" s="45" t="str">
        <f>IF(AND(行业估值!$B$39=$G935,COUNTIF($G$2:$G$2552,$G935)&gt;=1),COUNTIF($G$2:G935,$G935),"")</f>
        <v/>
      </c>
      <c r="E935" s="65" t="str">
        <f t="shared" si="70"/>
        <v>002476.SZ</v>
      </c>
      <c r="F935" s="65" t="str">
        <f t="shared" si="71"/>
        <v>宝莫股份</v>
      </c>
      <c r="G935" s="34" t="str">
        <f>IF(E935="","",IF(行业估值!$C$5="申万行业",[1]!EM_S_INFO_INDUSTRY_SW2014(E935,"1"),IF(行业估值!$C$5="证监会行业",[1]!EM_S_INFO_INDUSTRY_CSRC1(E935,"1"),[1]!EM_S_INFO_INDUSTRY_EM2016(E935,"1"))))</f>
        <v>基础化工</v>
      </c>
      <c r="H935" s="34" t="str">
        <f>IF(E935="","",IF($H$1="上证50",[1]!EM_S_INFO_COMPINDEX(E935,"000016"),"")&amp;IF($H$1="上证180",[1]!EM_S_INFO_COMPINDEX(E935,"000010"),"")&amp;IF($H$1="沪深300",[1]!EM_S_INFO_COMPINDEX(E935,"000300"),"")&amp;IF(AND($H$1="上证A股",RIGHT(E935,2)="SH"),"是","")&amp;IF(AND($H$1="深证A股",RIGHT(E935,2)="SZ"),"是","")&amp;IF(AND($H$1="创业板",LEFT(E935,1)-3=0),"是","")&amp;IF(AND($H$1="全部A股",E935&lt;&gt;0),"是","")&amp;IF(AND($H$1="中小板",LEFT(E935,3)="002"),"是",""))</f>
        <v>是</v>
      </c>
      <c r="I935" s="46">
        <f ca="1">IF(E935="","",IF(OR([1]!EM_S_VAL_MV(E935,deadline)="",[1]!EM_S_VAL_MV(E935,deadline)="--",[1]!EM_S_VAL_MV(E935,deadline)="null"),0,[1]!EM_S_VAL_MV(E935,deadline)/100000000))</f>
        <v>43.2072</v>
      </c>
      <c r="J935" s="46">
        <f ca="1">IF(E935="","",IF(RIGHT(LEFT($J$1,6),3)="TTM",[1]!EM_S_FA_PROFIT_TTM(E935,LEFT(RIGHT($J$1,11),10),1)/100000000,[1]!EM_S_STM07_IS(E935,61,LEFT(RIGHT($J$1,5),4)&amp;"-12-31",1)/100000000))</f>
        <v>-2.3787773852999998</v>
      </c>
      <c r="K935" s="36">
        <f t="shared" ca="1" si="72"/>
        <v>-18.163616430442445</v>
      </c>
      <c r="L935" s="46">
        <f ca="1">IF(E935="","",IF(ISERROR(IF(行业估值!$E$7="最新年报",[1]!EM_S_STM07_BS(E935,140,LEFT(RIGHT($L$1,5),4)&amp;"-12-31",1)/100000000,[1]!EM_S_STM07_BS(E935,140,LEFT(RIGHT($L$1,11),10),1)/100000000)),0,IF(行业估值!$E$7="最新年报",[1]!EM_S_STM07_BS(E935,140,LEFT(RIGHT($L$1,5),4)&amp;"-12-31",1)/100000000,[1]!EM_S_STM07_BS(E935,140,LEFT(RIGHT($L$1,11),10),1)/100000000)))</f>
        <v>7.1819678066999995</v>
      </c>
      <c r="M935" s="36">
        <f t="shared" ca="1" si="73"/>
        <v>6.0160670672586916</v>
      </c>
      <c r="N935" s="37" t="str">
        <f ca="1">IF(E935="","",IF(ISERROR([1]!EM_S_EST_NETPROFIT(E935,行业估值!$E$6,deadline)/100000000),"-",[1]!EM_S_EST_NETPROFIT(E935,行业估值!$E$6,deadline)/100000000))</f>
        <v>-</v>
      </c>
      <c r="O935" s="36" t="str">
        <f t="shared" ca="1" si="74"/>
        <v>-</v>
      </c>
      <c r="T935" s="64" t="s">
        <v>1915</v>
      </c>
      <c r="U935" s="64" t="s">
        <v>1916</v>
      </c>
    </row>
    <row r="936" spans="4:21">
      <c r="D936" s="45" t="str">
        <f>IF(AND(行业估值!$B$39=$G936,COUNTIF($G$2:$G$2552,$G936)&gt;=1),COUNTIF($G$2:G936,$G936),"")</f>
        <v/>
      </c>
      <c r="E936" s="65" t="str">
        <f t="shared" si="70"/>
        <v>002478.SZ</v>
      </c>
      <c r="F936" s="65" t="str">
        <f t="shared" si="71"/>
        <v>常宝股份</v>
      </c>
      <c r="G936" s="34" t="str">
        <f>IF(E936="","",IF(行业估值!$C$5="申万行业",[1]!EM_S_INFO_INDUSTRY_SW2014(E936,"1"),IF(行业估值!$C$5="证监会行业",[1]!EM_S_INFO_INDUSTRY_CSRC1(E936,"1"),[1]!EM_S_INFO_INDUSTRY_EM2016(E936,"1"))))</f>
        <v>钢铁</v>
      </c>
      <c r="H936" s="34" t="str">
        <f>IF(E936="","",IF($H$1="上证50",[1]!EM_S_INFO_COMPINDEX(E936,"000016"),"")&amp;IF($H$1="上证180",[1]!EM_S_INFO_COMPINDEX(E936,"000010"),"")&amp;IF($H$1="沪深300",[1]!EM_S_INFO_COMPINDEX(E936,"000300"),"")&amp;IF(AND($H$1="上证A股",RIGHT(E936,2)="SH"),"是","")&amp;IF(AND($H$1="深证A股",RIGHT(E936,2)="SZ"),"是","")&amp;IF(AND($H$1="创业板",LEFT(E936,1)-3=0),"是","")&amp;IF(AND($H$1="全部A股",E936&lt;&gt;0),"是","")&amp;IF(AND($H$1="中小板",LEFT(E936,3)="002"),"是",""))</f>
        <v>是</v>
      </c>
      <c r="I936" s="46">
        <f ca="1">IF(E936="","",IF(OR([1]!EM_S_VAL_MV(E936,deadline)="",[1]!EM_S_VAL_MV(E936,deadline)="--",[1]!EM_S_VAL_MV(E936,deadline)="null"),0,[1]!EM_S_VAL_MV(E936,deadline)/100000000))</f>
        <v>55.583587694099997</v>
      </c>
      <c r="J936" s="46">
        <f ca="1">IF(E936="","",IF(RIGHT(LEFT($J$1,6),3)="TTM",[1]!EM_S_FA_PROFIT_TTM(E936,LEFT(RIGHT($J$1,11),10),1)/100000000,[1]!EM_S_STM07_IS(E936,61,LEFT(RIGHT($J$1,5),4)&amp;"-12-31",1)/100000000))</f>
        <v>6.8822207841999994</v>
      </c>
      <c r="K936" s="36">
        <f t="shared" ca="1" si="72"/>
        <v>8.0764028700891384</v>
      </c>
      <c r="L936" s="46">
        <f ca="1">IF(E936="","",IF(ISERROR(IF(行业估值!$E$7="最新年报",[1]!EM_S_STM07_BS(E936,140,LEFT(RIGHT($L$1,5),4)&amp;"-12-31",1)/100000000,[1]!EM_S_STM07_BS(E936,140,LEFT(RIGHT($L$1,11),10),1)/100000000)),0,IF(行业估值!$E$7="最新年报",[1]!EM_S_STM07_BS(E936,140,LEFT(RIGHT($L$1,5),4)&amp;"-12-31",1)/100000000,[1]!EM_S_STM07_BS(E936,140,LEFT(RIGHT($L$1,11),10),1)/100000000)))</f>
        <v>43.716665399300005</v>
      </c>
      <c r="M936" s="36">
        <f t="shared" ca="1" si="73"/>
        <v>1.2714507656613261</v>
      </c>
      <c r="N936" s="37">
        <f ca="1">IF(E936="","",IF(ISERROR([1]!EM_S_EST_NETPROFIT(E936,行业估值!$E$6,deadline)/100000000),"-",[1]!EM_S_EST_NETPROFIT(E936,行业估值!$E$6,deadline)/100000000))</f>
        <v>6.6166666666666663</v>
      </c>
      <c r="O936" s="36">
        <f t="shared" ca="1" si="74"/>
        <v>8.4005422207707809</v>
      </c>
      <c r="T936" s="64" t="s">
        <v>1917</v>
      </c>
      <c r="U936" s="64" t="s">
        <v>1918</v>
      </c>
    </row>
    <row r="937" spans="4:21">
      <c r="D937" s="45" t="str">
        <f>IF(AND(行业估值!$B$39=$G937,COUNTIF($G$2:$G$2552,$G937)&gt;=1),COUNTIF($G$2:G937,$G937),"")</f>
        <v/>
      </c>
      <c r="E937" s="65" t="str">
        <f t="shared" si="70"/>
        <v>002479.SZ</v>
      </c>
      <c r="F937" s="65" t="str">
        <f t="shared" si="71"/>
        <v>富春环保</v>
      </c>
      <c r="G937" s="34" t="str">
        <f>IF(E937="","",IF(行业估值!$C$5="申万行业",[1]!EM_S_INFO_INDUSTRY_SW2014(E937,"1"),IF(行业估值!$C$5="证监会行业",[1]!EM_S_INFO_INDUSTRY_CSRC1(E937,"1"),[1]!EM_S_INFO_INDUSTRY_EM2016(E937,"1"))))</f>
        <v>公用事业</v>
      </c>
      <c r="H937" s="34" t="str">
        <f>IF(E937="","",IF($H$1="上证50",[1]!EM_S_INFO_COMPINDEX(E937,"000016"),"")&amp;IF($H$1="上证180",[1]!EM_S_INFO_COMPINDEX(E937,"000010"),"")&amp;IF($H$1="沪深300",[1]!EM_S_INFO_COMPINDEX(E937,"000300"),"")&amp;IF(AND($H$1="上证A股",RIGHT(E937,2)="SH"),"是","")&amp;IF(AND($H$1="深证A股",RIGHT(E937,2)="SZ"),"是","")&amp;IF(AND($H$1="创业板",LEFT(E937,1)-3=0),"是","")&amp;IF(AND($H$1="全部A股",E937&lt;&gt;0),"是","")&amp;IF(AND($H$1="中小板",LEFT(E937,3)="002"),"是",""))</f>
        <v>是</v>
      </c>
      <c r="I937" s="46">
        <f ca="1">IF(E937="","",IF(OR([1]!EM_S_VAL_MV(E937,deadline)="",[1]!EM_S_VAL_MV(E937,deadline)="--",[1]!EM_S_VAL_MV(E937,deadline)="null"),0,[1]!EM_S_VAL_MV(E937,deadline)/100000000))</f>
        <v>71.733261600000006</v>
      </c>
      <c r="J937" s="46">
        <f ca="1">IF(E937="","",IF(RIGHT(LEFT($J$1,6),3)="TTM",[1]!EM_S_FA_PROFIT_TTM(E937,LEFT(RIGHT($J$1,11),10),1)/100000000,[1]!EM_S_STM07_IS(E937,61,LEFT(RIGHT($J$1,5),4)&amp;"-12-31",1)/100000000))</f>
        <v>2.2657333075000001</v>
      </c>
      <c r="K937" s="36">
        <f t="shared" ca="1" si="72"/>
        <v>31.660064034257484</v>
      </c>
      <c r="L937" s="46">
        <f ca="1">IF(E937="","",IF(ISERROR(IF(行业估值!$E$7="最新年报",[1]!EM_S_STM07_BS(E937,140,LEFT(RIGHT($L$1,5),4)&amp;"-12-31",1)/100000000,[1]!EM_S_STM07_BS(E937,140,LEFT(RIGHT($L$1,11),10),1)/100000000)),0,IF(行业估值!$E$7="最新年报",[1]!EM_S_STM07_BS(E937,140,LEFT(RIGHT($L$1,5),4)&amp;"-12-31",1)/100000000,[1]!EM_S_STM07_BS(E937,140,LEFT(RIGHT($L$1,11),10),1)/100000000)))</f>
        <v>38.652476002600004</v>
      </c>
      <c r="M937" s="36">
        <f t="shared" ca="1" si="73"/>
        <v>1.8558516560536713</v>
      </c>
      <c r="N937" s="37">
        <f ca="1">IF(E937="","",IF(ISERROR([1]!EM_S_EST_NETPROFIT(E937,行业估值!$E$6,deadline)/100000000),"-",[1]!EM_S_EST_NETPROFIT(E937,行业估值!$E$6,deadline)/100000000))</f>
        <v>3.2233333333333332</v>
      </c>
      <c r="O937" s="36">
        <f t="shared" ca="1" si="74"/>
        <v>22.254372781799383</v>
      </c>
      <c r="T937" s="64" t="s">
        <v>1919</v>
      </c>
      <c r="U937" s="64" t="s">
        <v>1920</v>
      </c>
    </row>
    <row r="938" spans="4:21">
      <c r="D938" s="45" t="str">
        <f>IF(AND(行业估值!$B$39=$G938,COUNTIF($G$2:$G$2552,$G938)&gt;=1),COUNTIF($G$2:G938,$G938),"")</f>
        <v/>
      </c>
      <c r="E938" s="65" t="str">
        <f t="shared" si="70"/>
        <v>002480.SZ</v>
      </c>
      <c r="F938" s="65" t="str">
        <f t="shared" si="71"/>
        <v>新筑股份</v>
      </c>
      <c r="G938" s="34" t="str">
        <f>IF(E938="","",IF(行业估值!$C$5="申万行业",[1]!EM_S_INFO_INDUSTRY_SW2014(E938,"1"),IF(行业估值!$C$5="证监会行业",[1]!EM_S_INFO_INDUSTRY_CSRC1(E938,"1"),[1]!EM_S_INFO_INDUSTRY_EM2016(E938,"1"))))</f>
        <v>交运设备</v>
      </c>
      <c r="H938" s="34" t="str">
        <f>IF(E938="","",IF($H$1="上证50",[1]!EM_S_INFO_COMPINDEX(E938,"000016"),"")&amp;IF($H$1="上证180",[1]!EM_S_INFO_COMPINDEX(E938,"000010"),"")&amp;IF($H$1="沪深300",[1]!EM_S_INFO_COMPINDEX(E938,"000300"),"")&amp;IF(AND($H$1="上证A股",RIGHT(E938,2)="SH"),"是","")&amp;IF(AND($H$1="深证A股",RIGHT(E938,2)="SZ"),"是","")&amp;IF(AND($H$1="创业板",LEFT(E938,1)-3=0),"是","")&amp;IF(AND($H$1="全部A股",E938&lt;&gt;0),"是","")&amp;IF(AND($H$1="中小板",LEFT(E938,3)="002"),"是",""))</f>
        <v>是</v>
      </c>
      <c r="I938" s="46">
        <f ca="1">IF(E938="","",IF(OR([1]!EM_S_VAL_MV(E938,deadline)="",[1]!EM_S_VAL_MV(E938,deadline)="--",[1]!EM_S_VAL_MV(E938,deadline)="null"),0,[1]!EM_S_VAL_MV(E938,deadline)/100000000))</f>
        <v>24.348373709000001</v>
      </c>
      <c r="J938" s="46">
        <f ca="1">IF(E938="","",IF(RIGHT(LEFT($J$1,6),3)="TTM",[1]!EM_S_FA_PROFIT_TTM(E938,LEFT(RIGHT($J$1,11),10),1)/100000000,[1]!EM_S_STM07_IS(E938,61,LEFT(RIGHT($J$1,5),4)&amp;"-12-31",1)/100000000))</f>
        <v>-1.0637313702</v>
      </c>
      <c r="K938" s="36">
        <f t="shared" ca="1" si="72"/>
        <v>-22.889588848378217</v>
      </c>
      <c r="L938" s="46">
        <f ca="1">IF(E938="","",IF(ISERROR(IF(行业估值!$E$7="最新年报",[1]!EM_S_STM07_BS(E938,140,LEFT(RIGHT($L$1,5),4)&amp;"-12-31",1)/100000000,[1]!EM_S_STM07_BS(E938,140,LEFT(RIGHT($L$1,11),10),1)/100000000)),0,IF(行业估值!$E$7="最新年报",[1]!EM_S_STM07_BS(E938,140,LEFT(RIGHT($L$1,5),4)&amp;"-12-31",1)/100000000,[1]!EM_S_STM07_BS(E938,140,LEFT(RIGHT($L$1,11),10),1)/100000000)))</f>
        <v>22.247787117399998</v>
      </c>
      <c r="M938" s="36">
        <f t="shared" ca="1" si="73"/>
        <v>1.0944177764968424</v>
      </c>
      <c r="N938" s="37" t="str">
        <f ca="1">IF(E938="","",IF(ISERROR([1]!EM_S_EST_NETPROFIT(E938,行业估值!$E$6,deadline)/100000000),"-",[1]!EM_S_EST_NETPROFIT(E938,行业估值!$E$6,deadline)/100000000))</f>
        <v>-</v>
      </c>
      <c r="O938" s="36" t="str">
        <f t="shared" ca="1" si="74"/>
        <v>-</v>
      </c>
      <c r="T938" s="64" t="s">
        <v>1921</v>
      </c>
      <c r="U938" s="64" t="s">
        <v>1922</v>
      </c>
    </row>
    <row r="939" spans="4:21">
      <c r="D939" s="45" t="str">
        <f>IF(AND(行业估值!$B$39=$G939,COUNTIF($G$2:$G$2552,$G939)&gt;=1),COUNTIF($G$2:G939,$G939),"")</f>
        <v/>
      </c>
      <c r="E939" s="65" t="str">
        <f t="shared" si="70"/>
        <v>002481.SZ</v>
      </c>
      <c r="F939" s="65" t="str">
        <f t="shared" si="71"/>
        <v>双塔食品</v>
      </c>
      <c r="G939" s="34" t="str">
        <f>IF(E939="","",IF(行业估值!$C$5="申万行业",[1]!EM_S_INFO_INDUSTRY_SW2014(E939,"1"),IF(行业估值!$C$5="证监会行业",[1]!EM_S_INFO_INDUSTRY_CSRC1(E939,"1"),[1]!EM_S_INFO_INDUSTRY_EM2016(E939,"1"))))</f>
        <v>食品饮料</v>
      </c>
      <c r="H939" s="34" t="str">
        <f>IF(E939="","",IF($H$1="上证50",[1]!EM_S_INFO_COMPINDEX(E939,"000016"),"")&amp;IF($H$1="上证180",[1]!EM_S_INFO_COMPINDEX(E939,"000010"),"")&amp;IF($H$1="沪深300",[1]!EM_S_INFO_COMPINDEX(E939,"000300"),"")&amp;IF(AND($H$1="上证A股",RIGHT(E939,2)="SH"),"是","")&amp;IF(AND($H$1="深证A股",RIGHT(E939,2)="SZ"),"是","")&amp;IF(AND($H$1="创业板",LEFT(E939,1)-3=0),"是","")&amp;IF(AND($H$1="全部A股",E939&lt;&gt;0),"是","")&amp;IF(AND($H$1="中小板",LEFT(E939,3)="002"),"是",""))</f>
        <v>是</v>
      </c>
      <c r="I939" s="46">
        <f ca="1">IF(E939="","",IF(OR([1]!EM_S_VAL_MV(E939,deadline)="",[1]!EM_S_VAL_MV(E939,deadline)="--",[1]!EM_S_VAL_MV(E939,deadline)="null"),0,[1]!EM_S_VAL_MV(E939,deadline)/100000000))</f>
        <v>85.296554</v>
      </c>
      <c r="J939" s="46">
        <f ca="1">IF(E939="","",IF(RIGHT(LEFT($J$1,6),3)="TTM",[1]!EM_S_FA_PROFIT_TTM(E939,LEFT(RIGHT($J$1,11),10),1)/100000000,[1]!EM_S_STM07_IS(E939,61,LEFT(RIGHT($J$1,5),4)&amp;"-12-31",1)/100000000))</f>
        <v>1.8902414572999999</v>
      </c>
      <c r="K939" s="36">
        <f t="shared" ca="1" si="72"/>
        <v>45.12468693911552</v>
      </c>
      <c r="L939" s="46">
        <f ca="1">IF(E939="","",IF(ISERROR(IF(行业估值!$E$7="最新年报",[1]!EM_S_STM07_BS(E939,140,LEFT(RIGHT($L$1,5),4)&amp;"-12-31",1)/100000000,[1]!EM_S_STM07_BS(E939,140,LEFT(RIGHT($L$1,11),10),1)/100000000)),0,IF(行业估值!$E$7="最新年报",[1]!EM_S_STM07_BS(E939,140,LEFT(RIGHT($L$1,5),4)&amp;"-12-31",1)/100000000,[1]!EM_S_STM07_BS(E939,140,LEFT(RIGHT($L$1,11),10),1)/100000000)))</f>
        <v>27.314009690700001</v>
      </c>
      <c r="M939" s="36">
        <f t="shared" ca="1" si="73"/>
        <v>3.1228133461870362</v>
      </c>
      <c r="N939" s="37" t="str">
        <f ca="1">IF(E939="","",IF(ISERROR([1]!EM_S_EST_NETPROFIT(E939,行业估值!$E$6,deadline)/100000000),"-",[1]!EM_S_EST_NETPROFIT(E939,行业估值!$E$6,deadline)/100000000))</f>
        <v>-</v>
      </c>
      <c r="O939" s="36" t="str">
        <f t="shared" ca="1" si="74"/>
        <v>-</v>
      </c>
      <c r="T939" s="64" t="s">
        <v>1923</v>
      </c>
      <c r="U939" s="64" t="s">
        <v>1924</v>
      </c>
    </row>
    <row r="940" spans="4:21">
      <c r="D940" s="45" t="str">
        <f>IF(AND(行业估值!$B$39=$G940,COUNTIF($G$2:$G$2552,$G940)&gt;=1),COUNTIF($G$2:G940,$G940),"")</f>
        <v/>
      </c>
      <c r="E940" s="65" t="str">
        <f t="shared" si="70"/>
        <v>002482.SZ</v>
      </c>
      <c r="F940" s="65" t="str">
        <f t="shared" si="71"/>
        <v>广田集团</v>
      </c>
      <c r="G940" s="34" t="str">
        <f>IF(E940="","",IF(行业估值!$C$5="申万行业",[1]!EM_S_INFO_INDUSTRY_SW2014(E940,"1"),IF(行业估值!$C$5="证监会行业",[1]!EM_S_INFO_INDUSTRY_CSRC1(E940,"1"),[1]!EM_S_INFO_INDUSTRY_EM2016(E940,"1"))))</f>
        <v>建筑</v>
      </c>
      <c r="H940" s="34" t="str">
        <f>IF(E940="","",IF($H$1="上证50",[1]!EM_S_INFO_COMPINDEX(E940,"000016"),"")&amp;IF($H$1="上证180",[1]!EM_S_INFO_COMPINDEX(E940,"000010"),"")&amp;IF($H$1="沪深300",[1]!EM_S_INFO_COMPINDEX(E940,"000300"),"")&amp;IF(AND($H$1="上证A股",RIGHT(E940,2)="SH"),"是","")&amp;IF(AND($H$1="深证A股",RIGHT(E940,2)="SZ"),"是","")&amp;IF(AND($H$1="创业板",LEFT(E940,1)-3=0),"是","")&amp;IF(AND($H$1="全部A股",E940&lt;&gt;0),"是","")&amp;IF(AND($H$1="中小板",LEFT(E940,3)="002"),"是",""))</f>
        <v>是</v>
      </c>
      <c r="I940" s="46">
        <f ca="1">IF(E940="","",IF(OR([1]!EM_S_VAL_MV(E940,deadline)="",[1]!EM_S_VAL_MV(E940,deadline)="--",[1]!EM_S_VAL_MV(E940,deadline)="null"),0,[1]!EM_S_VAL_MV(E940,deadline)/100000000))</f>
        <v>63.643377799799993</v>
      </c>
      <c r="J940" s="46">
        <f ca="1">IF(E940="","",IF(RIGHT(LEFT($J$1,6),3)="TTM",[1]!EM_S_FA_PROFIT_TTM(E940,LEFT(RIGHT($J$1,11),10),1)/100000000,[1]!EM_S_STM07_IS(E940,61,LEFT(RIGHT($J$1,5),4)&amp;"-12-31",1)/100000000))</f>
        <v>1.7722034281000001</v>
      </c>
      <c r="K940" s="36">
        <f t="shared" ca="1" si="72"/>
        <v>35.912004677720773</v>
      </c>
      <c r="L940" s="46">
        <f ca="1">IF(E940="","",IF(ISERROR(IF(行业估值!$E$7="最新年报",[1]!EM_S_STM07_BS(E940,140,LEFT(RIGHT($L$1,5),4)&amp;"-12-31",1)/100000000,[1]!EM_S_STM07_BS(E940,140,LEFT(RIGHT($L$1,11),10),1)/100000000)),0,IF(行业估值!$E$7="最新年报",[1]!EM_S_STM07_BS(E940,140,LEFT(RIGHT($L$1,5),4)&amp;"-12-31",1)/100000000,[1]!EM_S_STM07_BS(E940,140,LEFT(RIGHT($L$1,11),10),1)/100000000)))</f>
        <v>71.798916500800004</v>
      </c>
      <c r="M940" s="36">
        <f t="shared" ca="1" si="73"/>
        <v>0.88641139590304063</v>
      </c>
      <c r="N940" s="37">
        <f ca="1">IF(E940="","",IF(ISERROR([1]!EM_S_EST_NETPROFIT(E940,行业估值!$E$6,deadline)/100000000),"-",[1]!EM_S_EST_NETPROFIT(E940,行业估值!$E$6,deadline)/100000000))</f>
        <v>3.3731</v>
      </c>
      <c r="O940" s="36">
        <f t="shared" ca="1" si="74"/>
        <v>18.867919065488717</v>
      </c>
      <c r="T940" s="64" t="s">
        <v>1925</v>
      </c>
      <c r="U940" s="64" t="s">
        <v>1926</v>
      </c>
    </row>
    <row r="941" spans="4:21">
      <c r="D941" s="45">
        <f>IF(AND(行业估值!$B$39=$G941,COUNTIF($G$2:$G$2552,$G941)&gt;=1),COUNTIF($G$2:G941,$G941),"")</f>
        <v>58</v>
      </c>
      <c r="E941" s="65" t="str">
        <f t="shared" si="70"/>
        <v>002483.SZ</v>
      </c>
      <c r="F941" s="65" t="str">
        <f t="shared" si="71"/>
        <v>润邦股份</v>
      </c>
      <c r="G941" s="34" t="str">
        <f>IF(E941="","",IF(行业估值!$C$5="申万行业",[1]!EM_S_INFO_INDUSTRY_SW2014(E941,"1"),IF(行业估值!$C$5="证监会行业",[1]!EM_S_INFO_INDUSTRY_CSRC1(E941,"1"),[1]!EM_S_INFO_INDUSTRY_EM2016(E941,"1"))))</f>
        <v>机械设备</v>
      </c>
      <c r="H941" s="34" t="str">
        <f>IF(E941="","",IF($H$1="上证50",[1]!EM_S_INFO_COMPINDEX(E941,"000016"),"")&amp;IF($H$1="上证180",[1]!EM_S_INFO_COMPINDEX(E941,"000010"),"")&amp;IF($H$1="沪深300",[1]!EM_S_INFO_COMPINDEX(E941,"000300"),"")&amp;IF(AND($H$1="上证A股",RIGHT(E941,2)="SH"),"是","")&amp;IF(AND($H$1="深证A股",RIGHT(E941,2)="SZ"),"是","")&amp;IF(AND($H$1="创业板",LEFT(E941,1)-3=0),"是","")&amp;IF(AND($H$1="全部A股",E941&lt;&gt;0),"是","")&amp;IF(AND($H$1="中小板",LEFT(E941,3)="002"),"是",""))</f>
        <v>是</v>
      </c>
      <c r="I941" s="46">
        <f ca="1">IF(E941="","",IF(OR([1]!EM_S_VAL_MV(E941,deadline)="",[1]!EM_S_VAL_MV(E941,deadline)="--",[1]!EM_S_VAL_MV(E941,deadline)="null"),0,[1]!EM_S_VAL_MV(E941,deadline)/100000000))</f>
        <v>27.435868608000003</v>
      </c>
      <c r="J941" s="46">
        <f ca="1">IF(E941="","",IF(RIGHT(LEFT($J$1,6),3)="TTM",[1]!EM_S_FA_PROFIT_TTM(E941,LEFT(RIGHT($J$1,11),10),1)/100000000,[1]!EM_S_STM07_IS(E941,61,LEFT(RIGHT($J$1,5),4)&amp;"-12-31",1)/100000000))</f>
        <v>0.5215736782</v>
      </c>
      <c r="K941" s="36">
        <f t="shared" ca="1" si="72"/>
        <v>52.602095839429197</v>
      </c>
      <c r="L941" s="46">
        <f ca="1">IF(E941="","",IF(ISERROR(IF(行业估值!$E$7="最新年报",[1]!EM_S_STM07_BS(E941,140,LEFT(RIGHT($L$1,5),4)&amp;"-12-31",1)/100000000,[1]!EM_S_STM07_BS(E941,140,LEFT(RIGHT($L$1,11),10),1)/100000000)),0,IF(行业估值!$E$7="最新年报",[1]!EM_S_STM07_BS(E941,140,LEFT(RIGHT($L$1,5),4)&amp;"-12-31",1)/100000000,[1]!EM_S_STM07_BS(E941,140,LEFT(RIGHT($L$1,11),10),1)/100000000)))</f>
        <v>25.441166236000001</v>
      </c>
      <c r="M941" s="36">
        <f t="shared" ca="1" si="73"/>
        <v>1.0784045178391799</v>
      </c>
      <c r="N941" s="37" t="str">
        <f ca="1">IF(E941="","",IF(ISERROR([1]!EM_S_EST_NETPROFIT(E941,行业估值!$E$6,deadline)/100000000),"-",[1]!EM_S_EST_NETPROFIT(E941,行业估值!$E$6,deadline)/100000000))</f>
        <v>-</v>
      </c>
      <c r="O941" s="36" t="str">
        <f t="shared" ca="1" si="74"/>
        <v>-</v>
      </c>
      <c r="T941" s="64" t="s">
        <v>1927</v>
      </c>
      <c r="U941" s="64" t="s">
        <v>1928</v>
      </c>
    </row>
    <row r="942" spans="4:21">
      <c r="D942" s="45" t="str">
        <f>IF(AND(行业估值!$B$39=$G942,COUNTIF($G$2:$G$2552,$G942)&gt;=1),COUNTIF($G$2:G942,$G942),"")</f>
        <v/>
      </c>
      <c r="E942" s="65" t="str">
        <f t="shared" si="70"/>
        <v>002484.SZ</v>
      </c>
      <c r="F942" s="65" t="str">
        <f t="shared" si="71"/>
        <v>江海股份</v>
      </c>
      <c r="G942" s="34" t="str">
        <f>IF(E942="","",IF(行业估值!$C$5="申万行业",[1]!EM_S_INFO_INDUSTRY_SW2014(E942,"1"),IF(行业估值!$C$5="证监会行业",[1]!EM_S_INFO_INDUSTRY_CSRC1(E942,"1"),[1]!EM_S_INFO_INDUSTRY_EM2016(E942,"1"))))</f>
        <v>电子设备</v>
      </c>
      <c r="H942" s="34" t="str">
        <f>IF(E942="","",IF($H$1="上证50",[1]!EM_S_INFO_COMPINDEX(E942,"000016"),"")&amp;IF($H$1="上证180",[1]!EM_S_INFO_COMPINDEX(E942,"000010"),"")&amp;IF($H$1="沪深300",[1]!EM_S_INFO_COMPINDEX(E942,"000300"),"")&amp;IF(AND($H$1="上证A股",RIGHT(E942,2)="SH"),"是","")&amp;IF(AND($H$1="深证A股",RIGHT(E942,2)="SZ"),"是","")&amp;IF(AND($H$1="创业板",LEFT(E942,1)-3=0),"是","")&amp;IF(AND($H$1="全部A股",E942&lt;&gt;0),"是","")&amp;IF(AND($H$1="中小板",LEFT(E942,3)="002"),"是",""))</f>
        <v>是</v>
      </c>
      <c r="I942" s="46">
        <f ca="1">IF(E942="","",IF(OR([1]!EM_S_VAL_MV(E942,deadline)="",[1]!EM_S_VAL_MV(E942,deadline)="--",[1]!EM_S_VAL_MV(E942,deadline)="null"),0,[1]!EM_S_VAL_MV(E942,deadline)/100000000))</f>
        <v>55.022992267500001</v>
      </c>
      <c r="J942" s="46">
        <f ca="1">IF(E942="","",IF(RIGHT(LEFT($J$1,6),3)="TTM",[1]!EM_S_FA_PROFIT_TTM(E942,LEFT(RIGHT($J$1,11),10),1)/100000000,[1]!EM_S_STM07_IS(E942,61,LEFT(RIGHT($J$1,5),4)&amp;"-12-31",1)/100000000))</f>
        <v>2.6520766549000001</v>
      </c>
      <c r="K942" s="36">
        <f t="shared" ca="1" si="72"/>
        <v>20.747134953976175</v>
      </c>
      <c r="L942" s="46">
        <f ca="1">IF(E942="","",IF(ISERROR(IF(行业估值!$E$7="最新年报",[1]!EM_S_STM07_BS(E942,140,LEFT(RIGHT($L$1,5),4)&amp;"-12-31",1)/100000000,[1]!EM_S_STM07_BS(E942,140,LEFT(RIGHT($L$1,11),10),1)/100000000)),0,IF(行业估值!$E$7="最新年报",[1]!EM_S_STM07_BS(E942,140,LEFT(RIGHT($L$1,5),4)&amp;"-12-31",1)/100000000,[1]!EM_S_STM07_BS(E942,140,LEFT(RIGHT($L$1,11),10),1)/100000000)))</f>
        <v>33.759791235599998</v>
      </c>
      <c r="M942" s="36">
        <f t="shared" ca="1" si="73"/>
        <v>1.6298380485681965</v>
      </c>
      <c r="N942" s="37">
        <f ca="1">IF(E942="","",IF(ISERROR([1]!EM_S_EST_NETPROFIT(E942,行业估值!$E$6,deadline)/100000000),"-",[1]!EM_S_EST_NETPROFIT(E942,行业估值!$E$6,deadline)/100000000))</f>
        <v>3.1137000000000001</v>
      </c>
      <c r="O942" s="36">
        <f t="shared" ca="1" si="74"/>
        <v>17.671256790153194</v>
      </c>
      <c r="T942" s="64" t="s">
        <v>1929</v>
      </c>
      <c r="U942" s="64" t="s">
        <v>1930</v>
      </c>
    </row>
    <row r="943" spans="4:21">
      <c r="D943" s="45" t="str">
        <f>IF(AND(行业估值!$B$39=$G943,COUNTIF($G$2:$G$2552,$G943)&gt;=1),COUNTIF($G$2:G943,$G943),"")</f>
        <v/>
      </c>
      <c r="E943" s="65" t="str">
        <f t="shared" si="70"/>
        <v>002485.SZ</v>
      </c>
      <c r="F943" s="65" t="str">
        <f t="shared" si="71"/>
        <v>希努尔</v>
      </c>
      <c r="G943" s="34" t="str">
        <f>IF(E943="","",IF(行业估值!$C$5="申万行业",[1]!EM_S_INFO_INDUSTRY_SW2014(E943,"1"),IF(行业估值!$C$5="证监会行业",[1]!EM_S_INFO_INDUSTRY_CSRC1(E943,"1"),[1]!EM_S_INFO_INDUSTRY_EM2016(E943,"1"))))</f>
        <v>纺织服装</v>
      </c>
      <c r="H943" s="34" t="str">
        <f>IF(E943="","",IF($H$1="上证50",[1]!EM_S_INFO_COMPINDEX(E943,"000016"),"")&amp;IF($H$1="上证180",[1]!EM_S_INFO_COMPINDEX(E943,"000010"),"")&amp;IF($H$1="沪深300",[1]!EM_S_INFO_COMPINDEX(E943,"000300"),"")&amp;IF(AND($H$1="上证A股",RIGHT(E943,2)="SH"),"是","")&amp;IF(AND($H$1="深证A股",RIGHT(E943,2)="SZ"),"是","")&amp;IF(AND($H$1="创业板",LEFT(E943,1)-3=0),"是","")&amp;IF(AND($H$1="全部A股",E943&lt;&gt;0),"是","")&amp;IF(AND($H$1="中小板",LEFT(E943,3)="002"),"是",""))</f>
        <v>是</v>
      </c>
      <c r="I943" s="46">
        <f ca="1">IF(E943="","",IF(OR([1]!EM_S_VAL_MV(E943,deadline)="",[1]!EM_S_VAL_MV(E943,deadline)="--",[1]!EM_S_VAL_MV(E943,deadline)="null"),0,[1]!EM_S_VAL_MV(E943,deadline)/100000000))</f>
        <v>33.401600000000002</v>
      </c>
      <c r="J943" s="46">
        <f ca="1">IF(E943="","",IF(RIGHT(LEFT($J$1,6),3)="TTM",[1]!EM_S_FA_PROFIT_TTM(E943,LEFT(RIGHT($J$1,11),10),1)/100000000,[1]!EM_S_STM07_IS(E943,61,LEFT(RIGHT($J$1,5),4)&amp;"-12-31",1)/100000000))</f>
        <v>1.8723779177000002</v>
      </c>
      <c r="K943" s="36">
        <f t="shared" ca="1" si="72"/>
        <v>17.839133694243738</v>
      </c>
      <c r="L943" s="46">
        <f ca="1">IF(E943="","",IF(ISERROR(IF(行业估值!$E$7="最新年报",[1]!EM_S_STM07_BS(E943,140,LEFT(RIGHT($L$1,5),4)&amp;"-12-31",1)/100000000,[1]!EM_S_STM07_BS(E943,140,LEFT(RIGHT($L$1,11),10),1)/100000000)),0,IF(行业估值!$E$7="最新年报",[1]!EM_S_STM07_BS(E943,140,LEFT(RIGHT($L$1,5),4)&amp;"-12-31",1)/100000000,[1]!EM_S_STM07_BS(E943,140,LEFT(RIGHT($L$1,11),10),1)/100000000)))</f>
        <v>23.042828366399998</v>
      </c>
      <c r="M943" s="36">
        <f t="shared" ca="1" si="73"/>
        <v>1.4495442776766367</v>
      </c>
      <c r="N943" s="37">
        <f ca="1">IF(E943="","",IF(ISERROR([1]!EM_S_EST_NETPROFIT(E943,行业估值!$E$6,deadline)/100000000),"-",[1]!EM_S_EST_NETPROFIT(E943,行业估值!$E$6,deadline)/100000000))</f>
        <v>1.4</v>
      </c>
      <c r="O943" s="36">
        <f t="shared" ca="1" si="74"/>
        <v>23.858285714285717</v>
      </c>
      <c r="T943" s="64" t="s">
        <v>1931</v>
      </c>
      <c r="U943" s="64" t="s">
        <v>1932</v>
      </c>
    </row>
    <row r="944" spans="4:21">
      <c r="D944" s="45" t="str">
        <f>IF(AND(行业估值!$B$39=$G944,COUNTIF($G$2:$G$2552,$G944)&gt;=1),COUNTIF($G$2:G944,$G944),"")</f>
        <v/>
      </c>
      <c r="E944" s="65" t="str">
        <f t="shared" si="70"/>
        <v>002486.SZ</v>
      </c>
      <c r="F944" s="65" t="str">
        <f t="shared" si="71"/>
        <v>嘉麟杰</v>
      </c>
      <c r="G944" s="34" t="str">
        <f>IF(E944="","",IF(行业估值!$C$5="申万行业",[1]!EM_S_INFO_INDUSTRY_SW2014(E944,"1"),IF(行业估值!$C$5="证监会行业",[1]!EM_S_INFO_INDUSTRY_CSRC1(E944,"1"),[1]!EM_S_INFO_INDUSTRY_EM2016(E944,"1"))))</f>
        <v>纺织服装</v>
      </c>
      <c r="H944" s="34" t="str">
        <f>IF(E944="","",IF($H$1="上证50",[1]!EM_S_INFO_COMPINDEX(E944,"000016"),"")&amp;IF($H$1="上证180",[1]!EM_S_INFO_COMPINDEX(E944,"000010"),"")&amp;IF($H$1="沪深300",[1]!EM_S_INFO_COMPINDEX(E944,"000300"),"")&amp;IF(AND($H$1="上证A股",RIGHT(E944,2)="SH"),"是","")&amp;IF(AND($H$1="深证A股",RIGHT(E944,2)="SZ"),"是","")&amp;IF(AND($H$1="创业板",LEFT(E944,1)-3=0),"是","")&amp;IF(AND($H$1="全部A股",E944&lt;&gt;0),"是","")&amp;IF(AND($H$1="中小板",LEFT(E944,3)="002"),"是",""))</f>
        <v>是</v>
      </c>
      <c r="I944" s="46">
        <f ca="1">IF(E944="","",IF(OR([1]!EM_S_VAL_MV(E944,deadline)="",[1]!EM_S_VAL_MV(E944,deadline)="--",[1]!EM_S_VAL_MV(E944,deadline)="null"),0,[1]!EM_S_VAL_MV(E944,deadline)/100000000))</f>
        <v>28.537600000000001</v>
      </c>
      <c r="J944" s="46">
        <f ca="1">IF(E944="","",IF(RIGHT(LEFT($J$1,6),3)="TTM",[1]!EM_S_FA_PROFIT_TTM(E944,LEFT(RIGHT($J$1,11),10),1)/100000000,[1]!EM_S_STM07_IS(E944,61,LEFT(RIGHT($J$1,5),4)&amp;"-12-31",1)/100000000))</f>
        <v>-0.11542362810000001</v>
      </c>
      <c r="K944" s="36">
        <f t="shared" ca="1" si="72"/>
        <v>-247.24227153279026</v>
      </c>
      <c r="L944" s="46">
        <f ca="1">IF(E944="","",IF(ISERROR(IF(行业估值!$E$7="最新年报",[1]!EM_S_STM07_BS(E944,140,LEFT(RIGHT($L$1,5),4)&amp;"-12-31",1)/100000000,[1]!EM_S_STM07_BS(E944,140,LEFT(RIGHT($L$1,11),10),1)/100000000)),0,IF(行业估值!$E$7="最新年报",[1]!EM_S_STM07_BS(E944,140,LEFT(RIGHT($L$1,5),4)&amp;"-12-31",1)/100000000,[1]!EM_S_STM07_BS(E944,140,LEFT(RIGHT($L$1,11),10),1)/100000000)))</f>
        <v>9.2125799978999989</v>
      </c>
      <c r="M944" s="36">
        <f t="shared" ca="1" si="73"/>
        <v>3.0976773071718373</v>
      </c>
      <c r="N944" s="37" t="str">
        <f ca="1">IF(E944="","",IF(ISERROR([1]!EM_S_EST_NETPROFIT(E944,行业估值!$E$6,deadline)/100000000),"-",[1]!EM_S_EST_NETPROFIT(E944,行业估值!$E$6,deadline)/100000000))</f>
        <v>-</v>
      </c>
      <c r="O944" s="36" t="str">
        <f t="shared" ca="1" si="74"/>
        <v>-</v>
      </c>
      <c r="T944" s="64" t="s">
        <v>1933</v>
      </c>
      <c r="U944" s="64" t="s">
        <v>1934</v>
      </c>
    </row>
    <row r="945" spans="4:21">
      <c r="D945" s="45">
        <f>IF(AND(行业估值!$B$39=$G945,COUNTIF($G$2:$G$2552,$G945)&gt;=1),COUNTIF($G$2:G945,$G945),"")</f>
        <v>59</v>
      </c>
      <c r="E945" s="65" t="str">
        <f t="shared" si="70"/>
        <v>002487.SZ</v>
      </c>
      <c r="F945" s="65" t="str">
        <f t="shared" si="71"/>
        <v>大金重工</v>
      </c>
      <c r="G945" s="34" t="str">
        <f>IF(E945="","",IF(行业估值!$C$5="申万行业",[1]!EM_S_INFO_INDUSTRY_SW2014(E945,"1"),IF(行业估值!$C$5="证监会行业",[1]!EM_S_INFO_INDUSTRY_CSRC1(E945,"1"),[1]!EM_S_INFO_INDUSTRY_EM2016(E945,"1"))))</f>
        <v>机械设备</v>
      </c>
      <c r="H945" s="34" t="str">
        <f>IF(E945="","",IF($H$1="上证50",[1]!EM_S_INFO_COMPINDEX(E945,"000016"),"")&amp;IF($H$1="上证180",[1]!EM_S_INFO_COMPINDEX(E945,"000010"),"")&amp;IF($H$1="沪深300",[1]!EM_S_INFO_COMPINDEX(E945,"000300"),"")&amp;IF(AND($H$1="上证A股",RIGHT(E945,2)="SH"),"是","")&amp;IF(AND($H$1="深证A股",RIGHT(E945,2)="SZ"),"是","")&amp;IF(AND($H$1="创业板",LEFT(E945,1)-3=0),"是","")&amp;IF(AND($H$1="全部A股",E945&lt;&gt;0),"是","")&amp;IF(AND($H$1="中小板",LEFT(E945,3)="002"),"是",""))</f>
        <v>是</v>
      </c>
      <c r="I945" s="46">
        <f ca="1">IF(E945="","",IF(OR([1]!EM_S_VAL_MV(E945,deadline)="",[1]!EM_S_VAL_MV(E945,deadline)="--",[1]!EM_S_VAL_MV(E945,deadline)="null"),0,[1]!EM_S_VAL_MV(E945,deadline)/100000000))</f>
        <v>27.421446</v>
      </c>
      <c r="J945" s="46">
        <f ca="1">IF(E945="","",IF(RIGHT(LEFT($J$1,6),3)="TTM",[1]!EM_S_FA_PROFIT_TTM(E945,LEFT(RIGHT($J$1,11),10),1)/100000000,[1]!EM_S_STM07_IS(E945,61,LEFT(RIGHT($J$1,5),4)&amp;"-12-31",1)/100000000))</f>
        <v>1.2689799581000001</v>
      </c>
      <c r="K945" s="36">
        <f t="shared" ca="1" si="72"/>
        <v>21.609045773313223</v>
      </c>
      <c r="L945" s="46">
        <f ca="1">IF(E945="","",IF(ISERROR(IF(行业估值!$E$7="最新年报",[1]!EM_S_STM07_BS(E945,140,LEFT(RIGHT($L$1,5),4)&amp;"-12-31",1)/100000000,[1]!EM_S_STM07_BS(E945,140,LEFT(RIGHT($L$1,11),10),1)/100000000)),0,IF(行业估值!$E$7="最新年报",[1]!EM_S_STM07_BS(E945,140,LEFT(RIGHT($L$1,5),4)&amp;"-12-31",1)/100000000,[1]!EM_S_STM07_BS(E945,140,LEFT(RIGHT($L$1,11),10),1)/100000000)))</f>
        <v>19.400007568900001</v>
      </c>
      <c r="M945" s="36">
        <f t="shared" ca="1" si="73"/>
        <v>1.4134760464711933</v>
      </c>
      <c r="N945" s="37" t="str">
        <f ca="1">IF(E945="","",IF(ISERROR([1]!EM_S_EST_NETPROFIT(E945,行业估值!$E$6,deadline)/100000000),"-",[1]!EM_S_EST_NETPROFIT(E945,行业估值!$E$6,deadline)/100000000))</f>
        <v>-</v>
      </c>
      <c r="O945" s="36" t="str">
        <f t="shared" ca="1" si="74"/>
        <v>-</v>
      </c>
      <c r="T945" s="64" t="s">
        <v>1935</v>
      </c>
      <c r="U945" s="64" t="s">
        <v>1936</v>
      </c>
    </row>
    <row r="946" spans="4:21">
      <c r="D946" s="45" t="str">
        <f>IF(AND(行业估值!$B$39=$G946,COUNTIF($G$2:$G$2552,$G946)&gt;=1),COUNTIF($G$2:G946,$G946),"")</f>
        <v/>
      </c>
      <c r="E946" s="65" t="str">
        <f t="shared" si="70"/>
        <v>002488.SZ</v>
      </c>
      <c r="F946" s="65" t="str">
        <f t="shared" si="71"/>
        <v>金固股份</v>
      </c>
      <c r="G946" s="34" t="str">
        <f>IF(E946="","",IF(行业估值!$C$5="申万行业",[1]!EM_S_INFO_INDUSTRY_SW2014(E946,"1"),IF(行业估值!$C$5="证监会行业",[1]!EM_S_INFO_INDUSTRY_CSRC1(E946,"1"),[1]!EM_S_INFO_INDUSTRY_EM2016(E946,"1"))))</f>
        <v>交运设备</v>
      </c>
      <c r="H946" s="34" t="str">
        <f>IF(E946="","",IF($H$1="上证50",[1]!EM_S_INFO_COMPINDEX(E946,"000016"),"")&amp;IF($H$1="上证180",[1]!EM_S_INFO_COMPINDEX(E946,"000010"),"")&amp;IF($H$1="沪深300",[1]!EM_S_INFO_COMPINDEX(E946,"000300"),"")&amp;IF(AND($H$1="上证A股",RIGHT(E946,2)="SH"),"是","")&amp;IF(AND($H$1="深证A股",RIGHT(E946,2)="SZ"),"是","")&amp;IF(AND($H$1="创业板",LEFT(E946,1)-3=0),"是","")&amp;IF(AND($H$1="全部A股",E946&lt;&gt;0),"是","")&amp;IF(AND($H$1="中小板",LEFT(E946,3)="002"),"是",""))</f>
        <v>是</v>
      </c>
      <c r="I946" s="46">
        <f ca="1">IF(E946="","",IF(OR([1]!EM_S_VAL_MV(E946,deadline)="",[1]!EM_S_VAL_MV(E946,deadline)="--",[1]!EM_S_VAL_MV(E946,deadline)="null"),0,[1]!EM_S_VAL_MV(E946,deadline)/100000000))</f>
        <v>70.893094856399998</v>
      </c>
      <c r="J946" s="46">
        <f ca="1">IF(E946="","",IF(RIGHT(LEFT($J$1,6),3)="TTM",[1]!EM_S_FA_PROFIT_TTM(E946,LEFT(RIGHT($J$1,11),10),1)/100000000,[1]!EM_S_STM07_IS(E946,61,LEFT(RIGHT($J$1,5),4)&amp;"-12-31",1)/100000000))</f>
        <v>1.0768812447</v>
      </c>
      <c r="K946" s="36">
        <f t="shared" ca="1" si="72"/>
        <v>65.831859553046215</v>
      </c>
      <c r="L946" s="46">
        <f ca="1">IF(E946="","",IF(ISERROR(IF(行业估值!$E$7="最新年报",[1]!EM_S_STM07_BS(E946,140,LEFT(RIGHT($L$1,5),4)&amp;"-12-31",1)/100000000,[1]!EM_S_STM07_BS(E946,140,LEFT(RIGHT($L$1,11),10),1)/100000000)),0,IF(行业估值!$E$7="最新年报",[1]!EM_S_STM07_BS(E946,140,LEFT(RIGHT($L$1,5),4)&amp;"-12-31",1)/100000000,[1]!EM_S_STM07_BS(E946,140,LEFT(RIGHT($L$1,11),10),1)/100000000)))</f>
        <v>40.093913926599996</v>
      </c>
      <c r="M946" s="36">
        <f t="shared" ca="1" si="73"/>
        <v>1.7681759627205296</v>
      </c>
      <c r="N946" s="37">
        <f ca="1">IF(E946="","",IF(ISERROR([1]!EM_S_EST_NETPROFIT(E946,行业估值!$E$6,deadline)/100000000),"-",[1]!EM_S_EST_NETPROFIT(E946,行业估值!$E$6,deadline)/100000000))</f>
        <v>2.26335</v>
      </c>
      <c r="O946" s="36">
        <f t="shared" ca="1" si="74"/>
        <v>31.322197122141958</v>
      </c>
      <c r="T946" s="64" t="s">
        <v>1937</v>
      </c>
      <c r="U946" s="64" t="s">
        <v>1938</v>
      </c>
    </row>
    <row r="947" spans="4:21">
      <c r="D947" s="45" t="str">
        <f>IF(AND(行业估值!$B$39=$G947,COUNTIF($G$2:$G$2552,$G947)&gt;=1),COUNTIF($G$2:G947,$G947),"")</f>
        <v/>
      </c>
      <c r="E947" s="65" t="str">
        <f t="shared" si="70"/>
        <v>002489.SZ</v>
      </c>
      <c r="F947" s="65" t="str">
        <f t="shared" si="71"/>
        <v>浙江永强</v>
      </c>
      <c r="G947" s="34" t="str">
        <f>IF(E947="","",IF(行业估值!$C$5="申万行业",[1]!EM_S_INFO_INDUSTRY_SW2014(E947,"1"),IF(行业估值!$C$5="证监会行业",[1]!EM_S_INFO_INDUSTRY_CSRC1(E947,"1"),[1]!EM_S_INFO_INDUSTRY_EM2016(E947,"1"))))</f>
        <v>轻工制造</v>
      </c>
      <c r="H947" s="34" t="str">
        <f>IF(E947="","",IF($H$1="上证50",[1]!EM_S_INFO_COMPINDEX(E947,"000016"),"")&amp;IF($H$1="上证180",[1]!EM_S_INFO_COMPINDEX(E947,"000010"),"")&amp;IF($H$1="沪深300",[1]!EM_S_INFO_COMPINDEX(E947,"000300"),"")&amp;IF(AND($H$1="上证A股",RIGHT(E947,2)="SH"),"是","")&amp;IF(AND($H$1="深证A股",RIGHT(E947,2)="SZ"),"是","")&amp;IF(AND($H$1="创业板",LEFT(E947,1)-3=0),"是","")&amp;IF(AND($H$1="全部A股",E947&lt;&gt;0),"是","")&amp;IF(AND($H$1="中小板",LEFT(E947,3)="002"),"是",""))</f>
        <v>是</v>
      </c>
      <c r="I947" s="46">
        <f ca="1">IF(E947="","",IF(OR([1]!EM_S_VAL_MV(E947,deadline)="",[1]!EM_S_VAL_MV(E947,deadline)="--",[1]!EM_S_VAL_MV(E947,deadline)="null"),0,[1]!EM_S_VAL_MV(E947,deadline)/100000000))</f>
        <v>87.029460119999996</v>
      </c>
      <c r="J947" s="46">
        <f ca="1">IF(E947="","",IF(RIGHT(LEFT($J$1,6),3)="TTM",[1]!EM_S_FA_PROFIT_TTM(E947,LEFT(RIGHT($J$1,11),10),1)/100000000,[1]!EM_S_STM07_IS(E947,61,LEFT(RIGHT($J$1,5),4)&amp;"-12-31",1)/100000000))</f>
        <v>3.5604952647000001</v>
      </c>
      <c r="K947" s="36">
        <f t="shared" ca="1" si="72"/>
        <v>24.443077058082512</v>
      </c>
      <c r="L947" s="46">
        <f ca="1">IF(E947="","",IF(ISERROR(IF(行业估值!$E$7="最新年报",[1]!EM_S_STM07_BS(E947,140,LEFT(RIGHT($L$1,5),4)&amp;"-12-31",1)/100000000,[1]!EM_S_STM07_BS(E947,140,LEFT(RIGHT($L$1,11),10),1)/100000000)),0,IF(行业估值!$E$7="最新年报",[1]!EM_S_STM07_BS(E947,140,LEFT(RIGHT($L$1,5),4)&amp;"-12-31",1)/100000000,[1]!EM_S_STM07_BS(E947,140,LEFT(RIGHT($L$1,11),10),1)/100000000)))</f>
        <v>33.452105978500001</v>
      </c>
      <c r="M947" s="36">
        <f t="shared" ca="1" si="73"/>
        <v>2.6016137870642493</v>
      </c>
      <c r="N947" s="37">
        <f ca="1">IF(E947="","",IF(ISERROR([1]!EM_S_EST_NETPROFIT(E947,行业估值!$E$6,deadline)/100000000),"-",[1]!EM_S_EST_NETPROFIT(E947,行业估值!$E$6,deadline)/100000000))</f>
        <v>4.7750000000000004</v>
      </c>
      <c r="O947" s="36">
        <f t="shared" ca="1" si="74"/>
        <v>18.226064946596857</v>
      </c>
      <c r="T947" s="64" t="s">
        <v>1939</v>
      </c>
      <c r="U947" s="64" t="s">
        <v>1940</v>
      </c>
    </row>
    <row r="948" spans="4:21">
      <c r="D948" s="45">
        <f>IF(AND(行业估值!$B$39=$G948,COUNTIF($G$2:$G$2552,$G948)&gt;=1),COUNTIF($G$2:G948,$G948),"")</f>
        <v>60</v>
      </c>
      <c r="E948" s="65" t="str">
        <f t="shared" si="70"/>
        <v>002490.SZ</v>
      </c>
      <c r="F948" s="65" t="str">
        <f t="shared" si="71"/>
        <v>山东墨龙</v>
      </c>
      <c r="G948" s="34" t="str">
        <f>IF(E948="","",IF(行业估值!$C$5="申万行业",[1]!EM_S_INFO_INDUSTRY_SW2014(E948,"1"),IF(行业估值!$C$5="证监会行业",[1]!EM_S_INFO_INDUSTRY_CSRC1(E948,"1"),[1]!EM_S_INFO_INDUSTRY_EM2016(E948,"1"))))</f>
        <v>机械设备</v>
      </c>
      <c r="H948" s="34" t="str">
        <f>IF(E948="","",IF($H$1="上证50",[1]!EM_S_INFO_COMPINDEX(E948,"000016"),"")&amp;IF($H$1="上证180",[1]!EM_S_INFO_COMPINDEX(E948,"000010"),"")&amp;IF($H$1="沪深300",[1]!EM_S_INFO_COMPINDEX(E948,"000300"),"")&amp;IF(AND($H$1="上证A股",RIGHT(E948,2)="SH"),"是","")&amp;IF(AND($H$1="深证A股",RIGHT(E948,2)="SZ"),"是","")&amp;IF(AND($H$1="创业板",LEFT(E948,1)-3=0),"是","")&amp;IF(AND($H$1="全部A股",E948&lt;&gt;0),"是","")&amp;IF(AND($H$1="中小板",LEFT(E948,3)="002"),"是",""))</f>
        <v>是</v>
      </c>
      <c r="I948" s="46">
        <f ca="1">IF(E948="","",IF(OR([1]!EM_S_VAL_MV(E948,deadline)="",[1]!EM_S_VAL_MV(E948,deadline)="--",[1]!EM_S_VAL_MV(E948,deadline)="null"),0,[1]!EM_S_VAL_MV(E948,deadline)/100000000))</f>
        <v>28.80232724</v>
      </c>
      <c r="J948" s="46">
        <f ca="1">IF(E948="","",IF(RIGHT(LEFT($J$1,6),3)="TTM",[1]!EM_S_FA_PROFIT_TTM(E948,LEFT(RIGHT($J$1,11),10),1)/100000000,[1]!EM_S_STM07_IS(E948,61,LEFT(RIGHT($J$1,5),4)&amp;"-12-31",1)/100000000))</f>
        <v>-8.1803331699999995E-2</v>
      </c>
      <c r="K948" s="36">
        <f t="shared" ca="1" si="72"/>
        <v>-352.09234931442285</v>
      </c>
      <c r="L948" s="46">
        <f ca="1">IF(E948="","",IF(ISERROR(IF(行业估值!$E$7="最新年报",[1]!EM_S_STM07_BS(E948,140,LEFT(RIGHT($L$1,5),4)&amp;"-12-31",1)/100000000,[1]!EM_S_STM07_BS(E948,140,LEFT(RIGHT($L$1,11),10),1)/100000000)),0,IF(行业估值!$E$7="最新年报",[1]!EM_S_STM07_BS(E948,140,LEFT(RIGHT($L$1,5),4)&amp;"-12-31",1)/100000000,[1]!EM_S_STM07_BS(E948,140,LEFT(RIGHT($L$1,11),10),1)/100000000)))</f>
        <v>19.104300194699999</v>
      </c>
      <c r="M948" s="36">
        <f t="shared" ca="1" si="73"/>
        <v>1.5076358174056788</v>
      </c>
      <c r="N948" s="37" t="str">
        <f ca="1">IF(E948="","",IF(ISERROR([1]!EM_S_EST_NETPROFIT(E948,行业估值!$E$6,deadline)/100000000),"-",[1]!EM_S_EST_NETPROFIT(E948,行业估值!$E$6,deadline)/100000000))</f>
        <v>-</v>
      </c>
      <c r="O948" s="36" t="str">
        <f t="shared" ca="1" si="74"/>
        <v>-</v>
      </c>
      <c r="T948" s="64" t="s">
        <v>1941</v>
      </c>
      <c r="U948" s="64" t="s">
        <v>1942</v>
      </c>
    </row>
    <row r="949" spans="4:21">
      <c r="D949" s="45" t="str">
        <f>IF(AND(行业估值!$B$39=$G949,COUNTIF($G$2:$G$2552,$G949)&gt;=1),COUNTIF($G$2:G949,$G949),"")</f>
        <v/>
      </c>
      <c r="E949" s="65" t="str">
        <f t="shared" si="70"/>
        <v>002491.SZ</v>
      </c>
      <c r="F949" s="65" t="str">
        <f t="shared" si="71"/>
        <v>通鼎互联</v>
      </c>
      <c r="G949" s="34" t="str">
        <f>IF(E949="","",IF(行业估值!$C$5="申万行业",[1]!EM_S_INFO_INDUSTRY_SW2014(E949,"1"),IF(行业估值!$C$5="证监会行业",[1]!EM_S_INFO_INDUSTRY_CSRC1(E949,"1"),[1]!EM_S_INFO_INDUSTRY_EM2016(E949,"1"))))</f>
        <v>信息技术</v>
      </c>
      <c r="H949" s="34" t="str">
        <f>IF(E949="","",IF($H$1="上证50",[1]!EM_S_INFO_COMPINDEX(E949,"000016"),"")&amp;IF($H$1="上证180",[1]!EM_S_INFO_COMPINDEX(E949,"000010"),"")&amp;IF($H$1="沪深300",[1]!EM_S_INFO_COMPINDEX(E949,"000300"),"")&amp;IF(AND($H$1="上证A股",RIGHT(E949,2)="SH"),"是","")&amp;IF(AND($H$1="深证A股",RIGHT(E949,2)="SZ"),"是","")&amp;IF(AND($H$1="创业板",LEFT(E949,1)-3=0),"是","")&amp;IF(AND($H$1="全部A股",E949&lt;&gt;0),"是","")&amp;IF(AND($H$1="中小板",LEFT(E949,3)="002"),"是",""))</f>
        <v>是</v>
      </c>
      <c r="I949" s="46">
        <f ca="1">IF(E949="","",IF(OR([1]!EM_S_VAL_MV(E949,deadline)="",[1]!EM_S_VAL_MV(E949,deadline)="--",[1]!EM_S_VAL_MV(E949,deadline)="null"),0,[1]!EM_S_VAL_MV(E949,deadline)/100000000))</f>
        <v>82.000954359999994</v>
      </c>
      <c r="J949" s="46">
        <f ca="1">IF(E949="","",IF(RIGHT(LEFT($J$1,6),3)="TTM",[1]!EM_S_FA_PROFIT_TTM(E949,LEFT(RIGHT($J$1,11),10),1)/100000000,[1]!EM_S_STM07_IS(E949,61,LEFT(RIGHT($J$1,5),4)&amp;"-12-31",1)/100000000))</f>
        <v>2.0388323921000002</v>
      </c>
      <c r="K949" s="36">
        <f t="shared" ca="1" si="72"/>
        <v>40.219566197660271</v>
      </c>
      <c r="L949" s="46">
        <f ca="1">IF(E949="","",IF(ISERROR(IF(行业估值!$E$7="最新年报",[1]!EM_S_STM07_BS(E949,140,LEFT(RIGHT($L$1,5),4)&amp;"-12-31",1)/100000000,[1]!EM_S_STM07_BS(E949,140,LEFT(RIGHT($L$1,11),10),1)/100000000)),0,IF(行业估值!$E$7="最新年报",[1]!EM_S_STM07_BS(E949,140,LEFT(RIGHT($L$1,5),4)&amp;"-12-31",1)/100000000,[1]!EM_S_STM07_BS(E949,140,LEFT(RIGHT($L$1,11),10),1)/100000000)))</f>
        <v>51.213618473400004</v>
      </c>
      <c r="M949" s="36">
        <f t="shared" ca="1" si="73"/>
        <v>1.6011552552684931</v>
      </c>
      <c r="N949" s="37">
        <f ca="1">IF(E949="","",IF(ISERROR([1]!EM_S_EST_NETPROFIT(E949,行业估值!$E$6,deadline)/100000000),"-",[1]!EM_S_EST_NETPROFIT(E949,行业估值!$E$6,deadline)/100000000))</f>
        <v>2.2000000000000002</v>
      </c>
      <c r="O949" s="36">
        <f t="shared" ca="1" si="74"/>
        <v>37.27316107272727</v>
      </c>
      <c r="T949" s="64" t="s">
        <v>1943</v>
      </c>
      <c r="U949" s="64" t="s">
        <v>1944</v>
      </c>
    </row>
    <row r="950" spans="4:21">
      <c r="D950" s="45" t="str">
        <f>IF(AND(行业估值!$B$39=$G950,COUNTIF($G$2:$G$2552,$G950)&gt;=1),COUNTIF($G$2:G950,$G950),"")</f>
        <v/>
      </c>
      <c r="E950" s="65" t="str">
        <f t="shared" si="70"/>
        <v>002492.SZ</v>
      </c>
      <c r="F950" s="65" t="str">
        <f t="shared" si="71"/>
        <v>恒基达鑫</v>
      </c>
      <c r="G950" s="34" t="str">
        <f>IF(E950="","",IF(行业估值!$C$5="申万行业",[1]!EM_S_INFO_INDUSTRY_SW2014(E950,"1"),IF(行业估值!$C$5="证监会行业",[1]!EM_S_INFO_INDUSTRY_CSRC1(E950,"1"),[1]!EM_S_INFO_INDUSTRY_EM2016(E950,"1"))))</f>
        <v>交通运输</v>
      </c>
      <c r="H950" s="34" t="str">
        <f>IF(E950="","",IF($H$1="上证50",[1]!EM_S_INFO_COMPINDEX(E950,"000016"),"")&amp;IF($H$1="上证180",[1]!EM_S_INFO_COMPINDEX(E950,"000010"),"")&amp;IF($H$1="沪深300",[1]!EM_S_INFO_COMPINDEX(E950,"000300"),"")&amp;IF(AND($H$1="上证A股",RIGHT(E950,2)="SH"),"是","")&amp;IF(AND($H$1="深证A股",RIGHT(E950,2)="SZ"),"是","")&amp;IF(AND($H$1="创业板",LEFT(E950,1)-3=0),"是","")&amp;IF(AND($H$1="全部A股",E950&lt;&gt;0),"是","")&amp;IF(AND($H$1="中小板",LEFT(E950,3)="002"),"是",""))</f>
        <v>是</v>
      </c>
      <c r="I950" s="46">
        <f ca="1">IF(E950="","",IF(OR([1]!EM_S_VAL_MV(E950,deadline)="",[1]!EM_S_VAL_MV(E950,deadline)="--",[1]!EM_S_VAL_MV(E950,deadline)="null"),0,[1]!EM_S_VAL_MV(E950,deadline)/100000000))</f>
        <v>23.773499999999999</v>
      </c>
      <c r="J950" s="46">
        <f ca="1">IF(E950="","",IF(RIGHT(LEFT($J$1,6),3)="TTM",[1]!EM_S_FA_PROFIT_TTM(E950,LEFT(RIGHT($J$1,11),10),1)/100000000,[1]!EM_S_STM07_IS(E950,61,LEFT(RIGHT($J$1,5),4)&amp;"-12-31",1)/100000000))</f>
        <v>0.42726018389999998</v>
      </c>
      <c r="K950" s="36">
        <f t="shared" ca="1" si="72"/>
        <v>55.64173984806451</v>
      </c>
      <c r="L950" s="46">
        <f ca="1">IF(E950="","",IF(ISERROR(IF(行业估值!$E$7="最新年报",[1]!EM_S_STM07_BS(E950,140,LEFT(RIGHT($L$1,5),4)&amp;"-12-31",1)/100000000,[1]!EM_S_STM07_BS(E950,140,LEFT(RIGHT($L$1,11),10),1)/100000000)),0,IF(行业估值!$E$7="最新年报",[1]!EM_S_STM07_BS(E950,140,LEFT(RIGHT($L$1,5),4)&amp;"-12-31",1)/100000000,[1]!EM_S_STM07_BS(E950,140,LEFT(RIGHT($L$1,11),10),1)/100000000)))</f>
        <v>12.671287549400001</v>
      </c>
      <c r="M950" s="36">
        <f t="shared" ca="1" si="73"/>
        <v>1.8761708237870192</v>
      </c>
      <c r="N950" s="37" t="str">
        <f ca="1">IF(E950="","",IF(ISERROR([1]!EM_S_EST_NETPROFIT(E950,行业估值!$E$6,deadline)/100000000),"-",[1]!EM_S_EST_NETPROFIT(E950,行业估值!$E$6,deadline)/100000000))</f>
        <v>-</v>
      </c>
      <c r="O950" s="36" t="str">
        <f t="shared" ca="1" si="74"/>
        <v>-</v>
      </c>
      <c r="T950" s="64" t="s">
        <v>1945</v>
      </c>
      <c r="U950" s="64" t="s">
        <v>1946</v>
      </c>
    </row>
    <row r="951" spans="4:21">
      <c r="D951" s="45" t="str">
        <f>IF(AND(行业估值!$B$39=$G951,COUNTIF($G$2:$G$2552,$G951)&gt;=1),COUNTIF($G$2:G951,$G951),"")</f>
        <v/>
      </c>
      <c r="E951" s="65" t="str">
        <f t="shared" si="70"/>
        <v>002493.SZ</v>
      </c>
      <c r="F951" s="65" t="str">
        <f t="shared" si="71"/>
        <v>荣盛石化</v>
      </c>
      <c r="G951" s="34" t="str">
        <f>IF(E951="","",IF(行业估值!$C$5="申万行业",[1]!EM_S_INFO_INDUSTRY_SW2014(E951,"1"),IF(行业估值!$C$5="证监会行业",[1]!EM_S_INFO_INDUSTRY_CSRC1(E951,"1"),[1]!EM_S_INFO_INDUSTRY_EM2016(E951,"1"))))</f>
        <v>基础化工</v>
      </c>
      <c r="H951" s="34" t="str">
        <f>IF(E951="","",IF($H$1="上证50",[1]!EM_S_INFO_COMPINDEX(E951,"000016"),"")&amp;IF($H$1="上证180",[1]!EM_S_INFO_COMPINDEX(E951,"000010"),"")&amp;IF($H$1="沪深300",[1]!EM_S_INFO_COMPINDEX(E951,"000300"),"")&amp;IF(AND($H$1="上证A股",RIGHT(E951,2)="SH"),"是","")&amp;IF(AND($H$1="深证A股",RIGHT(E951,2)="SZ"),"是","")&amp;IF(AND($H$1="创业板",LEFT(E951,1)-3=0),"是","")&amp;IF(AND($H$1="全部A股",E951&lt;&gt;0),"是","")&amp;IF(AND($H$1="中小板",LEFT(E951,3)="002"),"是",""))</f>
        <v>是</v>
      </c>
      <c r="I951" s="46">
        <f ca="1">IF(E951="","",IF(OR([1]!EM_S_VAL_MV(E951,deadline)="",[1]!EM_S_VAL_MV(E951,deadline)="--",[1]!EM_S_VAL_MV(E951,deadline)="null"),0,[1]!EM_S_VAL_MV(E951,deadline)/100000000))</f>
        <v>758.70759465000003</v>
      </c>
      <c r="J951" s="46">
        <f ca="1">IF(E951="","",IF(RIGHT(LEFT($J$1,6),3)="TTM",[1]!EM_S_FA_PROFIT_TTM(E951,LEFT(RIGHT($J$1,11),10),1)/100000000,[1]!EM_S_STM07_IS(E951,61,LEFT(RIGHT($J$1,5),4)&amp;"-12-31",1)/100000000))</f>
        <v>19.872159616499999</v>
      </c>
      <c r="K951" s="36">
        <f t="shared" ca="1" si="72"/>
        <v>38.179423338570587</v>
      </c>
      <c r="L951" s="46">
        <f ca="1">IF(E951="","",IF(ISERROR(IF(行业估值!$E$7="最新年报",[1]!EM_S_STM07_BS(E951,140,LEFT(RIGHT($L$1,5),4)&amp;"-12-31",1)/100000000,[1]!EM_S_STM07_BS(E951,140,LEFT(RIGHT($L$1,11),10),1)/100000000)),0,IF(行业估值!$E$7="最新年报",[1]!EM_S_STM07_BS(E951,140,LEFT(RIGHT($L$1,5),4)&amp;"-12-31",1)/100000000,[1]!EM_S_STM07_BS(E951,140,LEFT(RIGHT($L$1,11),10),1)/100000000)))</f>
        <v>222.05481731660001</v>
      </c>
      <c r="M951" s="36">
        <f t="shared" ca="1" si="73"/>
        <v>3.4167580952240924</v>
      </c>
      <c r="N951" s="37">
        <f ca="1">IF(E951="","",IF(ISERROR([1]!EM_S_EST_NETPROFIT(E951,行业估值!$E$6,deadline)/100000000),"-",[1]!EM_S_EST_NETPROFIT(E951,行业估值!$E$6,deadline)/100000000))</f>
        <v>28.36602352941177</v>
      </c>
      <c r="O951" s="36">
        <f t="shared" ca="1" si="74"/>
        <v>26.747055112018849</v>
      </c>
      <c r="T951" s="64" t="s">
        <v>1947</v>
      </c>
      <c r="U951" s="64" t="s">
        <v>1948</v>
      </c>
    </row>
    <row r="952" spans="4:21">
      <c r="D952" s="45" t="str">
        <f>IF(AND(行业估值!$B$39=$G952,COUNTIF($G$2:$G$2552,$G952)&gt;=1),COUNTIF($G$2:G952,$G952),"")</f>
        <v/>
      </c>
      <c r="E952" s="65" t="str">
        <f t="shared" si="70"/>
        <v>002494.SZ</v>
      </c>
      <c r="F952" s="65" t="str">
        <f t="shared" si="71"/>
        <v>华斯股份</v>
      </c>
      <c r="G952" s="34" t="str">
        <f>IF(E952="","",IF(行业估值!$C$5="申万行业",[1]!EM_S_INFO_INDUSTRY_SW2014(E952,"1"),IF(行业估值!$C$5="证监会行业",[1]!EM_S_INFO_INDUSTRY_CSRC1(E952,"1"),[1]!EM_S_INFO_INDUSTRY_EM2016(E952,"1"))))</f>
        <v>纺织服装</v>
      </c>
      <c r="H952" s="34" t="str">
        <f>IF(E952="","",IF($H$1="上证50",[1]!EM_S_INFO_COMPINDEX(E952,"000016"),"")&amp;IF($H$1="上证180",[1]!EM_S_INFO_COMPINDEX(E952,"000010"),"")&amp;IF($H$1="沪深300",[1]!EM_S_INFO_COMPINDEX(E952,"000300"),"")&amp;IF(AND($H$1="上证A股",RIGHT(E952,2)="SH"),"是","")&amp;IF(AND($H$1="深证A股",RIGHT(E952,2)="SZ"),"是","")&amp;IF(AND($H$1="创业板",LEFT(E952,1)-3=0),"是","")&amp;IF(AND($H$1="全部A股",E952&lt;&gt;0),"是","")&amp;IF(AND($H$1="中小板",LEFT(E952,3)="002"),"是",""))</f>
        <v>是</v>
      </c>
      <c r="I952" s="46">
        <f ca="1">IF(E952="","",IF(OR([1]!EM_S_VAL_MV(E952,deadline)="",[1]!EM_S_VAL_MV(E952,deadline)="--",[1]!EM_S_VAL_MV(E952,deadline)="null"),0,[1]!EM_S_VAL_MV(E952,deadline)/100000000))</f>
        <v>18.506919264</v>
      </c>
      <c r="J952" s="46">
        <f ca="1">IF(E952="","",IF(RIGHT(LEFT($J$1,6),3)="TTM",[1]!EM_S_FA_PROFIT_TTM(E952,LEFT(RIGHT($J$1,11),10),1)/100000000,[1]!EM_S_STM07_IS(E952,61,LEFT(RIGHT($J$1,5),4)&amp;"-12-31",1)/100000000))</f>
        <v>0.12609649710000001</v>
      </c>
      <c r="K952" s="36">
        <f t="shared" ca="1" si="72"/>
        <v>146.76790941562166</v>
      </c>
      <c r="L952" s="46">
        <f ca="1">IF(E952="","",IF(ISERROR(IF(行业估值!$E$7="最新年报",[1]!EM_S_STM07_BS(E952,140,LEFT(RIGHT($L$1,5),4)&amp;"-12-31",1)/100000000,[1]!EM_S_STM07_BS(E952,140,LEFT(RIGHT($L$1,11),10),1)/100000000)),0,IF(行业估值!$E$7="最新年报",[1]!EM_S_STM07_BS(E952,140,LEFT(RIGHT($L$1,5),4)&amp;"-12-31",1)/100000000,[1]!EM_S_STM07_BS(E952,140,LEFT(RIGHT($L$1,11),10),1)/100000000)))</f>
        <v>18.885672691300002</v>
      </c>
      <c r="M952" s="36">
        <f t="shared" ca="1" si="73"/>
        <v>0.9799449332046043</v>
      </c>
      <c r="N952" s="37">
        <f ca="1">IF(E952="","",IF(ISERROR([1]!EM_S_EST_NETPROFIT(E952,行业估值!$E$6,deadline)/100000000),"-",[1]!EM_S_EST_NETPROFIT(E952,行业估值!$E$6,deadline)/100000000))</f>
        <v>0.19</v>
      </c>
      <c r="O952" s="36">
        <f t="shared" ca="1" si="74"/>
        <v>97.40483823157895</v>
      </c>
      <c r="T952" s="64" t="s">
        <v>1949</v>
      </c>
      <c r="U952" s="64" t="s">
        <v>1950</v>
      </c>
    </row>
    <row r="953" spans="4:21">
      <c r="D953" s="45" t="str">
        <f>IF(AND(行业估值!$B$39=$G953,COUNTIF($G$2:$G$2552,$G953)&gt;=1),COUNTIF($G$2:G953,$G953),"")</f>
        <v/>
      </c>
      <c r="E953" s="65" t="str">
        <f t="shared" si="70"/>
        <v>002495.SZ</v>
      </c>
      <c r="F953" s="65" t="str">
        <f t="shared" si="71"/>
        <v>佳隆股份</v>
      </c>
      <c r="G953" s="34" t="str">
        <f>IF(E953="","",IF(行业估值!$C$5="申万行业",[1]!EM_S_INFO_INDUSTRY_SW2014(E953,"1"),IF(行业估值!$C$5="证监会行业",[1]!EM_S_INFO_INDUSTRY_CSRC1(E953,"1"),[1]!EM_S_INFO_INDUSTRY_EM2016(E953,"1"))))</f>
        <v>食品饮料</v>
      </c>
      <c r="H953" s="34" t="str">
        <f>IF(E953="","",IF($H$1="上证50",[1]!EM_S_INFO_COMPINDEX(E953,"000016"),"")&amp;IF($H$1="上证180",[1]!EM_S_INFO_COMPINDEX(E953,"000010"),"")&amp;IF($H$1="沪深300",[1]!EM_S_INFO_COMPINDEX(E953,"000300"),"")&amp;IF(AND($H$1="上证A股",RIGHT(E953,2)="SH"),"是","")&amp;IF(AND($H$1="深证A股",RIGHT(E953,2)="SZ"),"是","")&amp;IF(AND($H$1="创业板",LEFT(E953,1)-3=0),"是","")&amp;IF(AND($H$1="全部A股",E953&lt;&gt;0),"是","")&amp;IF(AND($H$1="中小板",LEFT(E953,3)="002"),"是",""))</f>
        <v>是</v>
      </c>
      <c r="I953" s="46">
        <f ca="1">IF(E953="","",IF(OR([1]!EM_S_VAL_MV(E953,deadline)="",[1]!EM_S_VAL_MV(E953,deadline)="--",[1]!EM_S_VAL_MV(E953,deadline)="null"),0,[1]!EM_S_VAL_MV(E953,deadline)/100000000))</f>
        <v>26.291079360000001</v>
      </c>
      <c r="J953" s="46">
        <f ca="1">IF(E953="","",IF(RIGHT(LEFT($J$1,6),3)="TTM",[1]!EM_S_FA_PROFIT_TTM(E953,LEFT(RIGHT($J$1,11),10),1)/100000000,[1]!EM_S_STM07_IS(E953,61,LEFT(RIGHT($J$1,5),4)&amp;"-12-31",1)/100000000))</f>
        <v>0.27913432899999996</v>
      </c>
      <c r="K953" s="36">
        <f t="shared" ca="1" si="72"/>
        <v>94.187911082767627</v>
      </c>
      <c r="L953" s="46">
        <f ca="1">IF(E953="","",IF(ISERROR(IF(行业估值!$E$7="最新年报",[1]!EM_S_STM07_BS(E953,140,LEFT(RIGHT($L$1,5),4)&amp;"-12-31",1)/100000000,[1]!EM_S_STM07_BS(E953,140,LEFT(RIGHT($L$1,11),10),1)/100000000)),0,IF(行业估值!$E$7="最新年报",[1]!EM_S_STM07_BS(E953,140,LEFT(RIGHT($L$1,5),4)&amp;"-12-31",1)/100000000,[1]!EM_S_STM07_BS(E953,140,LEFT(RIGHT($L$1,11),10),1)/100000000)))</f>
        <v>11.8536475343</v>
      </c>
      <c r="M953" s="36">
        <f t="shared" ca="1" si="73"/>
        <v>2.2179737742263299</v>
      </c>
      <c r="N953" s="37" t="str">
        <f ca="1">IF(E953="","",IF(ISERROR([1]!EM_S_EST_NETPROFIT(E953,行业估值!$E$6,deadline)/100000000),"-",[1]!EM_S_EST_NETPROFIT(E953,行业估值!$E$6,deadline)/100000000))</f>
        <v>-</v>
      </c>
      <c r="O953" s="36" t="str">
        <f t="shared" ca="1" si="74"/>
        <v>-</v>
      </c>
      <c r="T953" s="64" t="s">
        <v>1951</v>
      </c>
      <c r="U953" s="64" t="s">
        <v>1952</v>
      </c>
    </row>
    <row r="954" spans="4:21">
      <c r="D954" s="45" t="str">
        <f>IF(AND(行业估值!$B$39=$G954,COUNTIF($G$2:$G$2552,$G954)&gt;=1),COUNTIF($G$2:G954,$G954),"")</f>
        <v/>
      </c>
      <c r="E954" s="65" t="str">
        <f t="shared" si="70"/>
        <v>002496.SZ</v>
      </c>
      <c r="F954" s="65" t="str">
        <f t="shared" si="71"/>
        <v>辉丰股份</v>
      </c>
      <c r="G954" s="34" t="str">
        <f>IF(E954="","",IF(行业估值!$C$5="申万行业",[1]!EM_S_INFO_INDUSTRY_SW2014(E954,"1"),IF(行业估值!$C$5="证监会行业",[1]!EM_S_INFO_INDUSTRY_CSRC1(E954,"1"),[1]!EM_S_INFO_INDUSTRY_EM2016(E954,"1"))))</f>
        <v>基础化工</v>
      </c>
      <c r="H954" s="34" t="str">
        <f>IF(E954="","",IF($H$1="上证50",[1]!EM_S_INFO_COMPINDEX(E954,"000016"),"")&amp;IF($H$1="上证180",[1]!EM_S_INFO_COMPINDEX(E954,"000010"),"")&amp;IF($H$1="沪深300",[1]!EM_S_INFO_COMPINDEX(E954,"000300"),"")&amp;IF(AND($H$1="上证A股",RIGHT(E954,2)="SH"),"是","")&amp;IF(AND($H$1="深证A股",RIGHT(E954,2)="SZ"),"是","")&amp;IF(AND($H$1="创业板",LEFT(E954,1)-3=0),"是","")&amp;IF(AND($H$1="全部A股",E954&lt;&gt;0),"是","")&amp;IF(AND($H$1="中小板",LEFT(E954,3)="002"),"是",""))</f>
        <v>是</v>
      </c>
      <c r="I954" s="46">
        <f ca="1">IF(E954="","",IF(OR([1]!EM_S_VAL_MV(E954,deadline)="",[1]!EM_S_VAL_MV(E954,deadline)="--",[1]!EM_S_VAL_MV(E954,deadline)="null"),0,[1]!EM_S_VAL_MV(E954,deadline)/100000000))</f>
        <v>43.417792281600001</v>
      </c>
      <c r="J954" s="46">
        <f ca="1">IF(E954="","",IF(RIGHT(LEFT($J$1,6),3)="TTM",[1]!EM_S_FA_PROFIT_TTM(E954,LEFT(RIGHT($J$1,11),10),1)/100000000,[1]!EM_S_STM07_IS(E954,61,LEFT(RIGHT($J$1,5),4)&amp;"-12-31",1)/100000000))</f>
        <v>-5.2405610704000001</v>
      </c>
      <c r="K954" s="36">
        <f t="shared" ca="1" si="72"/>
        <v>-8.2849511146496422</v>
      </c>
      <c r="L954" s="46">
        <f ca="1">IF(E954="","",IF(ISERROR(IF(行业估值!$E$7="最新年报",[1]!EM_S_STM07_BS(E954,140,LEFT(RIGHT($L$1,5),4)&amp;"-12-31",1)/100000000,[1]!EM_S_STM07_BS(E954,140,LEFT(RIGHT($L$1,11),10),1)/100000000)),0,IF(行业估值!$E$7="最新年报",[1]!EM_S_STM07_BS(E954,140,LEFT(RIGHT($L$1,5),4)&amp;"-12-31",1)/100000000,[1]!EM_S_STM07_BS(E954,140,LEFT(RIGHT($L$1,11),10),1)/100000000)))</f>
        <v>29.647916876300002</v>
      </c>
      <c r="M954" s="36">
        <f t="shared" ca="1" si="73"/>
        <v>1.4644466409816261</v>
      </c>
      <c r="N954" s="37" t="str">
        <f ca="1">IF(E954="","",IF(ISERROR([1]!EM_S_EST_NETPROFIT(E954,行业估值!$E$6,deadline)/100000000),"-",[1]!EM_S_EST_NETPROFIT(E954,行业估值!$E$6,deadline)/100000000))</f>
        <v>-</v>
      </c>
      <c r="O954" s="36" t="str">
        <f t="shared" ca="1" si="74"/>
        <v>-</v>
      </c>
      <c r="T954" s="64" t="s">
        <v>1953</v>
      </c>
      <c r="U954" s="64" t="s">
        <v>1954</v>
      </c>
    </row>
    <row r="955" spans="4:21">
      <c r="D955" s="45" t="str">
        <f>IF(AND(行业估值!$B$39=$G955,COUNTIF($G$2:$G$2552,$G955)&gt;=1),COUNTIF($G$2:G955,$G955),"")</f>
        <v/>
      </c>
      <c r="E955" s="65" t="str">
        <f t="shared" si="70"/>
        <v>002497.SZ</v>
      </c>
      <c r="F955" s="65" t="str">
        <f t="shared" si="71"/>
        <v>雅化集团</v>
      </c>
      <c r="G955" s="34" t="str">
        <f>IF(E955="","",IF(行业估值!$C$5="申万行业",[1]!EM_S_INFO_INDUSTRY_SW2014(E955,"1"),IF(行业估值!$C$5="证监会行业",[1]!EM_S_INFO_INDUSTRY_CSRC1(E955,"1"),[1]!EM_S_INFO_INDUSTRY_EM2016(E955,"1"))))</f>
        <v>基础化工</v>
      </c>
      <c r="H955" s="34" t="str">
        <f>IF(E955="","",IF($H$1="上证50",[1]!EM_S_INFO_COMPINDEX(E955,"000016"),"")&amp;IF($H$1="上证180",[1]!EM_S_INFO_COMPINDEX(E955,"000010"),"")&amp;IF($H$1="沪深300",[1]!EM_S_INFO_COMPINDEX(E955,"000300"),"")&amp;IF(AND($H$1="上证A股",RIGHT(E955,2)="SH"),"是","")&amp;IF(AND($H$1="深证A股",RIGHT(E955,2)="SZ"),"是","")&amp;IF(AND($H$1="创业板",LEFT(E955,1)-3=0),"是","")&amp;IF(AND($H$1="全部A股",E955&lt;&gt;0),"是","")&amp;IF(AND($H$1="中小板",LEFT(E955,3)="002"),"是",""))</f>
        <v>是</v>
      </c>
      <c r="I955" s="46">
        <f ca="1">IF(E955="","",IF(OR([1]!EM_S_VAL_MV(E955,deadline)="",[1]!EM_S_VAL_MV(E955,deadline)="--",[1]!EM_S_VAL_MV(E955,deadline)="null"),0,[1]!EM_S_VAL_MV(E955,deadline)/100000000))</f>
        <v>59.630418480000003</v>
      </c>
      <c r="J955" s="46">
        <f ca="1">IF(E955="","",IF(RIGHT(LEFT($J$1,6),3)="TTM",[1]!EM_S_FA_PROFIT_TTM(E955,LEFT(RIGHT($J$1,11),10),1)/100000000,[1]!EM_S_STM07_IS(E955,61,LEFT(RIGHT($J$1,5),4)&amp;"-12-31",1)/100000000))</f>
        <v>1.4640626731999999</v>
      </c>
      <c r="K955" s="36">
        <f t="shared" ca="1" si="72"/>
        <v>40.729416555416904</v>
      </c>
      <c r="L955" s="46">
        <f ca="1">IF(E955="","",IF(ISERROR(IF(行业估值!$E$7="最新年报",[1]!EM_S_STM07_BS(E955,140,LEFT(RIGHT($L$1,5),4)&amp;"-12-31",1)/100000000,[1]!EM_S_STM07_BS(E955,140,LEFT(RIGHT($L$1,11),10),1)/100000000)),0,IF(行业估值!$E$7="最新年报",[1]!EM_S_STM07_BS(E955,140,LEFT(RIGHT($L$1,5),4)&amp;"-12-31",1)/100000000,[1]!EM_S_STM07_BS(E955,140,LEFT(RIGHT($L$1,11),10),1)/100000000)))</f>
        <v>28.974333460500002</v>
      </c>
      <c r="M955" s="36">
        <f t="shared" ca="1" si="73"/>
        <v>2.058042804031806</v>
      </c>
      <c r="N955" s="37" t="str">
        <f ca="1">IF(E955="","",IF(ISERROR([1]!EM_S_EST_NETPROFIT(E955,行业估值!$E$6,deadline)/100000000),"-",[1]!EM_S_EST_NETPROFIT(E955,行业估值!$E$6,deadline)/100000000))</f>
        <v>-</v>
      </c>
      <c r="O955" s="36" t="str">
        <f t="shared" ca="1" si="74"/>
        <v>-</v>
      </c>
      <c r="T955" s="64" t="s">
        <v>1955</v>
      </c>
      <c r="U955" s="64" t="s">
        <v>1956</v>
      </c>
    </row>
    <row r="956" spans="4:21">
      <c r="D956" s="45" t="str">
        <f>IF(AND(行业估值!$B$39=$G956,COUNTIF($G$2:$G$2552,$G956)&gt;=1),COUNTIF($G$2:G956,$G956),"")</f>
        <v/>
      </c>
      <c r="E956" s="65" t="str">
        <f t="shared" si="70"/>
        <v>002498.SZ</v>
      </c>
      <c r="F956" s="65" t="str">
        <f t="shared" si="71"/>
        <v>汉缆股份</v>
      </c>
      <c r="G956" s="34" t="str">
        <f>IF(E956="","",IF(行业估值!$C$5="申万行业",[1]!EM_S_INFO_INDUSTRY_SW2014(E956,"1"),IF(行业估值!$C$5="证监会行业",[1]!EM_S_INFO_INDUSTRY_CSRC1(E956,"1"),[1]!EM_S_INFO_INDUSTRY_EM2016(E956,"1"))))</f>
        <v>电气设备</v>
      </c>
      <c r="H956" s="34" t="str">
        <f>IF(E956="","",IF($H$1="上证50",[1]!EM_S_INFO_COMPINDEX(E956,"000016"),"")&amp;IF($H$1="上证180",[1]!EM_S_INFO_COMPINDEX(E956,"000010"),"")&amp;IF($H$1="沪深300",[1]!EM_S_INFO_COMPINDEX(E956,"000300"),"")&amp;IF(AND($H$1="上证A股",RIGHT(E956,2)="SH"),"是","")&amp;IF(AND($H$1="深证A股",RIGHT(E956,2)="SZ"),"是","")&amp;IF(AND($H$1="创业板",LEFT(E956,1)-3=0),"是","")&amp;IF(AND($H$1="全部A股",E956&lt;&gt;0),"是","")&amp;IF(AND($H$1="中小板",LEFT(E956,3)="002"),"是",""))</f>
        <v>是</v>
      </c>
      <c r="I956" s="46">
        <f ca="1">IF(E956="","",IF(OR([1]!EM_S_VAL_MV(E956,deadline)="",[1]!EM_S_VAL_MV(E956,deadline)="--",[1]!EM_S_VAL_MV(E956,deadline)="null"),0,[1]!EM_S_VAL_MV(E956,deadline)/100000000))</f>
        <v>94.813686000000004</v>
      </c>
      <c r="J956" s="46">
        <f ca="1">IF(E956="","",IF(RIGHT(LEFT($J$1,6),3)="TTM",[1]!EM_S_FA_PROFIT_TTM(E956,LEFT(RIGHT($J$1,11),10),1)/100000000,[1]!EM_S_STM07_IS(E956,61,LEFT(RIGHT($J$1,5),4)&amp;"-12-31",1)/100000000))</f>
        <v>4.4205743225000003</v>
      </c>
      <c r="K956" s="36">
        <f t="shared" ca="1" si="72"/>
        <v>21.448273252055476</v>
      </c>
      <c r="L956" s="46">
        <f ca="1">IF(E956="","",IF(ISERROR(IF(行业估值!$E$7="最新年报",[1]!EM_S_STM07_BS(E956,140,LEFT(RIGHT($L$1,5),4)&amp;"-12-31",1)/100000000,[1]!EM_S_STM07_BS(E956,140,LEFT(RIGHT($L$1,11),10),1)/100000000)),0,IF(行业估值!$E$7="最新年报",[1]!EM_S_STM07_BS(E956,140,LEFT(RIGHT($L$1,5),4)&amp;"-12-31",1)/100000000,[1]!EM_S_STM07_BS(E956,140,LEFT(RIGHT($L$1,11),10),1)/100000000)))</f>
        <v>49.308149845900004</v>
      </c>
      <c r="M956" s="36">
        <f t="shared" ca="1" si="73"/>
        <v>1.9228806251363293</v>
      </c>
      <c r="N956" s="37" t="str">
        <f ca="1">IF(E956="","",IF(ISERROR([1]!EM_S_EST_NETPROFIT(E956,行业估值!$E$6,deadline)/100000000),"-",[1]!EM_S_EST_NETPROFIT(E956,行业估值!$E$6,deadline)/100000000))</f>
        <v>-</v>
      </c>
      <c r="O956" s="36" t="str">
        <f t="shared" ca="1" si="74"/>
        <v>-</v>
      </c>
      <c r="T956" s="64" t="s">
        <v>1957</v>
      </c>
      <c r="U956" s="64" t="s">
        <v>1958</v>
      </c>
    </row>
    <row r="957" spans="4:21">
      <c r="D957" s="45">
        <f>IF(AND(行业估值!$B$39=$G957,COUNTIF($G$2:$G$2552,$G957)&gt;=1),COUNTIF($G$2:G957,$G957),"")</f>
        <v>61</v>
      </c>
      <c r="E957" s="65" t="str">
        <f t="shared" si="70"/>
        <v>002499.SZ</v>
      </c>
      <c r="F957" s="65" t="str">
        <f t="shared" si="71"/>
        <v>*ST科林</v>
      </c>
      <c r="G957" s="34" t="str">
        <f>IF(E957="","",IF(行业估值!$C$5="申万行业",[1]!EM_S_INFO_INDUSTRY_SW2014(E957,"1"),IF(行业估值!$C$5="证监会行业",[1]!EM_S_INFO_INDUSTRY_CSRC1(E957,"1"),[1]!EM_S_INFO_INDUSTRY_EM2016(E957,"1"))))</f>
        <v>机械设备</v>
      </c>
      <c r="H957" s="34" t="str">
        <f>IF(E957="","",IF($H$1="上证50",[1]!EM_S_INFO_COMPINDEX(E957,"000016"),"")&amp;IF($H$1="上证180",[1]!EM_S_INFO_COMPINDEX(E957,"000010"),"")&amp;IF($H$1="沪深300",[1]!EM_S_INFO_COMPINDEX(E957,"000300"),"")&amp;IF(AND($H$1="上证A股",RIGHT(E957,2)="SH"),"是","")&amp;IF(AND($H$1="深证A股",RIGHT(E957,2)="SZ"),"是","")&amp;IF(AND($H$1="创业板",LEFT(E957,1)-3=0),"是","")&amp;IF(AND($H$1="全部A股",E957&lt;&gt;0),"是","")&amp;IF(AND($H$1="中小板",LEFT(E957,3)="002"),"是",""))</f>
        <v>是</v>
      </c>
      <c r="I957" s="46">
        <f ca="1">IF(E957="","",IF(OR([1]!EM_S_VAL_MV(E957,deadline)="",[1]!EM_S_VAL_MV(E957,deadline)="--",[1]!EM_S_VAL_MV(E957,deadline)="null"),0,[1]!EM_S_VAL_MV(E957,deadline)/100000000))</f>
        <v>7.4654999999999996</v>
      </c>
      <c r="J957" s="46">
        <f ca="1">IF(E957="","",IF(RIGHT(LEFT($J$1,6),3)="TTM",[1]!EM_S_FA_PROFIT_TTM(E957,LEFT(RIGHT($J$1,11),10),1)/100000000,[1]!EM_S_STM07_IS(E957,61,LEFT(RIGHT($J$1,5),4)&amp;"-12-31",1)/100000000))</f>
        <v>-6.0006615536000005</v>
      </c>
      <c r="K957" s="36">
        <f t="shared" ca="1" si="72"/>
        <v>-1.2441128254469198</v>
      </c>
      <c r="L957" s="46">
        <f ca="1">IF(E957="","",IF(ISERROR(IF(行业估值!$E$7="最新年报",[1]!EM_S_STM07_BS(E957,140,LEFT(RIGHT($L$1,5),4)&amp;"-12-31",1)/100000000,[1]!EM_S_STM07_BS(E957,140,LEFT(RIGHT($L$1,11),10),1)/100000000)),0,IF(行业估值!$E$7="最新年报",[1]!EM_S_STM07_BS(E957,140,LEFT(RIGHT($L$1,5),4)&amp;"-12-31",1)/100000000,[1]!EM_S_STM07_BS(E957,140,LEFT(RIGHT($L$1,11),10),1)/100000000)))</f>
        <v>1.6150175503999999</v>
      </c>
      <c r="M957" s="36">
        <f t="shared" ca="1" si="73"/>
        <v>4.6225503853818672</v>
      </c>
      <c r="N957" s="37" t="str">
        <f ca="1">IF(E957="","",IF(ISERROR([1]!EM_S_EST_NETPROFIT(E957,行业估值!$E$6,deadline)/100000000),"-",[1]!EM_S_EST_NETPROFIT(E957,行业估值!$E$6,deadline)/100000000))</f>
        <v>-</v>
      </c>
      <c r="O957" s="36" t="str">
        <f t="shared" ca="1" si="74"/>
        <v>-</v>
      </c>
      <c r="T957" s="64" t="s">
        <v>7233</v>
      </c>
      <c r="U957" s="64" t="s">
        <v>1959</v>
      </c>
    </row>
    <row r="958" spans="4:21">
      <c r="D958" s="45" t="str">
        <f>IF(AND(行业估值!$B$39=$G958,COUNTIF($G$2:$G$2552,$G958)&gt;=1),COUNTIF($G$2:G958,$G958),"")</f>
        <v/>
      </c>
      <c r="E958" s="65" t="str">
        <f t="shared" si="70"/>
        <v>002500.SZ</v>
      </c>
      <c r="F958" s="65" t="str">
        <f t="shared" si="71"/>
        <v>山西证券</v>
      </c>
      <c r="G958" s="34" t="str">
        <f>IF(E958="","",IF(行业估值!$C$5="申万行业",[1]!EM_S_INFO_INDUSTRY_SW2014(E958,"1"),IF(行业估值!$C$5="证监会行业",[1]!EM_S_INFO_INDUSTRY_CSRC1(E958,"1"),[1]!EM_S_INFO_INDUSTRY_EM2016(E958,"1"))))</f>
        <v>金融</v>
      </c>
      <c r="H958" s="34" t="str">
        <f>IF(E958="","",IF($H$1="上证50",[1]!EM_S_INFO_COMPINDEX(E958,"000016"),"")&amp;IF($H$1="上证180",[1]!EM_S_INFO_COMPINDEX(E958,"000010"),"")&amp;IF($H$1="沪深300",[1]!EM_S_INFO_COMPINDEX(E958,"000300"),"")&amp;IF(AND($H$1="上证A股",RIGHT(E958,2)="SH"),"是","")&amp;IF(AND($H$1="深证A股",RIGHT(E958,2)="SZ"),"是","")&amp;IF(AND($H$1="创业板",LEFT(E958,1)-3=0),"是","")&amp;IF(AND($H$1="全部A股",E958&lt;&gt;0),"是","")&amp;IF(AND($H$1="中小板",LEFT(E958,3)="002"),"是",""))</f>
        <v>是</v>
      </c>
      <c r="I958" s="46">
        <f ca="1">IF(E958="","",IF(OR([1]!EM_S_VAL_MV(E958,deadline)="",[1]!EM_S_VAL_MV(E958,deadline)="--",[1]!EM_S_VAL_MV(E958,deadline)="null"),0,[1]!EM_S_VAL_MV(E958,deadline)/100000000))</f>
        <v>209.6085338373</v>
      </c>
      <c r="J958" s="46">
        <f ca="1">IF(E958="","",IF(RIGHT(LEFT($J$1,6),3)="TTM",[1]!EM_S_FA_PROFIT_TTM(E958,LEFT(RIGHT($J$1,11),10),1)/100000000,[1]!EM_S_STM07_IS(E958,61,LEFT(RIGHT($J$1,5),4)&amp;"-12-31",1)/100000000))</f>
        <v>6.2942300800000002</v>
      </c>
      <c r="K958" s="36">
        <f t="shared" ca="1" si="72"/>
        <v>33.301695548647629</v>
      </c>
      <c r="L958" s="46">
        <f ca="1">IF(E958="","",IF(ISERROR(IF(行业估值!$E$7="最新年报",[1]!EM_S_STM07_BS(E958,140,LEFT(RIGHT($L$1,5),4)&amp;"-12-31",1)/100000000,[1]!EM_S_STM07_BS(E958,140,LEFT(RIGHT($L$1,11),10),1)/100000000)),0,IF(行业估值!$E$7="最新年报",[1]!EM_S_STM07_BS(E958,140,LEFT(RIGHT($L$1,5),4)&amp;"-12-31",1)/100000000,[1]!EM_S_STM07_BS(E958,140,LEFT(RIGHT($L$1,11),10),1)/100000000)))</f>
        <v>126.72268545999999</v>
      </c>
      <c r="M958" s="36">
        <f t="shared" ca="1" si="73"/>
        <v>1.6540726948488076</v>
      </c>
      <c r="N958" s="37">
        <f ca="1">IF(E958="","",IF(ISERROR([1]!EM_S_EST_NETPROFIT(E958,行业估值!$E$6,deadline)/100000000),"-",[1]!EM_S_EST_NETPROFIT(E958,行业估值!$E$6,deadline)/100000000))</f>
        <v>8.0299999999999994</v>
      </c>
      <c r="O958" s="36">
        <f t="shared" ca="1" si="74"/>
        <v>26.10317980539228</v>
      </c>
      <c r="T958" s="64" t="s">
        <v>1960</v>
      </c>
      <c r="U958" s="64" t="s">
        <v>1961</v>
      </c>
    </row>
    <row r="959" spans="4:21">
      <c r="D959" s="45">
        <f>IF(AND(行业估值!$B$39=$G959,COUNTIF($G$2:$G$2552,$G959)&gt;=1),COUNTIF($G$2:G959,$G959),"")</f>
        <v>62</v>
      </c>
      <c r="E959" s="65" t="str">
        <f t="shared" si="70"/>
        <v>002501.SZ</v>
      </c>
      <c r="F959" s="65" t="str">
        <f t="shared" si="71"/>
        <v>*ST利源</v>
      </c>
      <c r="G959" s="34" t="str">
        <f>IF(E959="","",IF(行业估值!$C$5="申万行业",[1]!EM_S_INFO_INDUSTRY_SW2014(E959,"1"),IF(行业估值!$C$5="证监会行业",[1]!EM_S_INFO_INDUSTRY_CSRC1(E959,"1"),[1]!EM_S_INFO_INDUSTRY_EM2016(E959,"1"))))</f>
        <v>机械设备</v>
      </c>
      <c r="H959" s="34" t="str">
        <f>IF(E959="","",IF($H$1="上证50",[1]!EM_S_INFO_COMPINDEX(E959,"000016"),"")&amp;IF($H$1="上证180",[1]!EM_S_INFO_COMPINDEX(E959,"000010"),"")&amp;IF($H$1="沪深300",[1]!EM_S_INFO_COMPINDEX(E959,"000300"),"")&amp;IF(AND($H$1="上证A股",RIGHT(E959,2)="SH"),"是","")&amp;IF(AND($H$1="深证A股",RIGHT(E959,2)="SZ"),"是","")&amp;IF(AND($H$1="创业板",LEFT(E959,1)-3=0),"是","")&amp;IF(AND($H$1="全部A股",E959&lt;&gt;0),"是","")&amp;IF(AND($H$1="中小板",LEFT(E959,3)="002"),"是",""))</f>
        <v>是</v>
      </c>
      <c r="I959" s="46">
        <f ca="1">IF(E959="","",IF(OR([1]!EM_S_VAL_MV(E959,deadline)="",[1]!EM_S_VAL_MV(E959,deadline)="--",[1]!EM_S_VAL_MV(E959,deadline)="null"),0,[1]!EM_S_VAL_MV(E959,deadline)/100000000))</f>
        <v>18.465500815999999</v>
      </c>
      <c r="J959" s="46">
        <f ca="1">IF(E959="","",IF(RIGHT(LEFT($J$1,6),3)="TTM",[1]!EM_S_FA_PROFIT_TTM(E959,LEFT(RIGHT($J$1,11),10),1)/100000000,[1]!EM_S_STM07_IS(E959,61,LEFT(RIGHT($J$1,5),4)&amp;"-12-31",1)/100000000))</f>
        <v>-42.974805378999996</v>
      </c>
      <c r="K959" s="36">
        <f t="shared" ca="1" si="72"/>
        <v>-0.42968201142856888</v>
      </c>
      <c r="L959" s="46">
        <f ca="1">IF(E959="","",IF(ISERROR(IF(行业估值!$E$7="最新年报",[1]!EM_S_STM07_BS(E959,140,LEFT(RIGHT($L$1,5),4)&amp;"-12-31",1)/100000000,[1]!EM_S_STM07_BS(E959,140,LEFT(RIGHT($L$1,11),10),1)/100000000)),0,IF(行业估值!$E$7="最新年报",[1]!EM_S_STM07_BS(E959,140,LEFT(RIGHT($L$1,5),4)&amp;"-12-31",1)/100000000,[1]!EM_S_STM07_BS(E959,140,LEFT(RIGHT($L$1,11),10),1)/100000000)))</f>
        <v>27.687834679699996</v>
      </c>
      <c r="M959" s="36">
        <f t="shared" ca="1" si="73"/>
        <v>0.66691747583780636</v>
      </c>
      <c r="N959" s="37" t="str">
        <f ca="1">IF(E959="","",IF(ISERROR([1]!EM_S_EST_NETPROFIT(E959,行业估值!$E$6,deadline)/100000000),"-",[1]!EM_S_EST_NETPROFIT(E959,行业估值!$E$6,deadline)/100000000))</f>
        <v>-</v>
      </c>
      <c r="O959" s="36" t="str">
        <f t="shared" ca="1" si="74"/>
        <v>-</v>
      </c>
      <c r="T959" s="64" t="s">
        <v>7234</v>
      </c>
      <c r="U959" s="64" t="s">
        <v>1962</v>
      </c>
    </row>
    <row r="960" spans="4:21">
      <c r="D960" s="45" t="str">
        <f>IF(AND(行业估值!$B$39=$G960,COUNTIF($G$2:$G$2552,$G960)&gt;=1),COUNTIF($G$2:G960,$G960),"")</f>
        <v/>
      </c>
      <c r="E960" s="65" t="str">
        <f t="shared" si="70"/>
        <v>002502.SZ</v>
      </c>
      <c r="F960" s="65" t="str">
        <f t="shared" si="71"/>
        <v>鼎龙文化</v>
      </c>
      <c r="G960" s="34" t="str">
        <f>IF(E960="","",IF(行业估值!$C$5="申万行业",[1]!EM_S_INFO_INDUSTRY_SW2014(E960,"1"),IF(行业估值!$C$5="证监会行业",[1]!EM_S_INFO_INDUSTRY_CSRC1(E960,"1"),[1]!EM_S_INFO_INDUSTRY_EM2016(E960,"1"))))</f>
        <v>文化传媒</v>
      </c>
      <c r="H960" s="34" t="str">
        <f>IF(E960="","",IF($H$1="上证50",[1]!EM_S_INFO_COMPINDEX(E960,"000016"),"")&amp;IF($H$1="上证180",[1]!EM_S_INFO_COMPINDEX(E960,"000010"),"")&amp;IF($H$1="沪深300",[1]!EM_S_INFO_COMPINDEX(E960,"000300"),"")&amp;IF(AND($H$1="上证A股",RIGHT(E960,2)="SH"),"是","")&amp;IF(AND($H$1="深证A股",RIGHT(E960,2)="SZ"),"是","")&amp;IF(AND($H$1="创业板",LEFT(E960,1)-3=0),"是","")&amp;IF(AND($H$1="全部A股",E960&lt;&gt;0),"是","")&amp;IF(AND($H$1="中小板",LEFT(E960,3)="002"),"是",""))</f>
        <v>是</v>
      </c>
      <c r="I960" s="46">
        <f ca="1">IF(E960="","",IF(OR([1]!EM_S_VAL_MV(E960,deadline)="",[1]!EM_S_VAL_MV(E960,deadline)="--",[1]!EM_S_VAL_MV(E960,deadline)="null"),0,[1]!EM_S_VAL_MV(E960,deadline)/100000000))</f>
        <v>28.976233053800001</v>
      </c>
      <c r="J960" s="46">
        <f ca="1">IF(E960="","",IF(RIGHT(LEFT($J$1,6),3)="TTM",[1]!EM_S_FA_PROFIT_TTM(E960,LEFT(RIGHT($J$1,11),10),1)/100000000,[1]!EM_S_STM07_IS(E960,61,LEFT(RIGHT($J$1,5),4)&amp;"-12-31",1)/100000000))</f>
        <v>-17.764480642500001</v>
      </c>
      <c r="K960" s="36">
        <f t="shared" ca="1" si="72"/>
        <v>-1.6311331379132381</v>
      </c>
      <c r="L960" s="46">
        <f ca="1">IF(E960="","",IF(ISERROR(IF(行业估值!$E$7="最新年报",[1]!EM_S_STM07_BS(E960,140,LEFT(RIGHT($L$1,5),4)&amp;"-12-31",1)/100000000,[1]!EM_S_STM07_BS(E960,140,LEFT(RIGHT($L$1,11),10),1)/100000000)),0,IF(行业估值!$E$7="最新年报",[1]!EM_S_STM07_BS(E960,140,LEFT(RIGHT($L$1,5),4)&amp;"-12-31",1)/100000000,[1]!EM_S_STM07_BS(E960,140,LEFT(RIGHT($L$1,11),10),1)/100000000)))</f>
        <v>16.6962719568</v>
      </c>
      <c r="M960" s="36">
        <f t="shared" ca="1" si="73"/>
        <v>1.7354911999980127</v>
      </c>
      <c r="N960" s="37" t="str">
        <f ca="1">IF(E960="","",IF(ISERROR([1]!EM_S_EST_NETPROFIT(E960,行业估值!$E$6,deadline)/100000000),"-",[1]!EM_S_EST_NETPROFIT(E960,行业估值!$E$6,deadline)/100000000))</f>
        <v>-</v>
      </c>
      <c r="O960" s="36" t="str">
        <f t="shared" ca="1" si="74"/>
        <v>-</v>
      </c>
      <c r="T960" s="64" t="s">
        <v>7235</v>
      </c>
      <c r="U960" s="64" t="s">
        <v>1963</v>
      </c>
    </row>
    <row r="961" spans="4:21">
      <c r="D961" s="45" t="str">
        <f>IF(AND(行业估值!$B$39=$G961,COUNTIF($G$2:$G$2552,$G961)&gt;=1),COUNTIF($G$2:G961,$G961),"")</f>
        <v/>
      </c>
      <c r="E961" s="65" t="str">
        <f t="shared" si="70"/>
        <v>002503.SZ</v>
      </c>
      <c r="F961" s="65" t="str">
        <f t="shared" si="71"/>
        <v>搜于特</v>
      </c>
      <c r="G961" s="34" t="str">
        <f>IF(E961="","",IF(行业估值!$C$5="申万行业",[1]!EM_S_INFO_INDUSTRY_SW2014(E961,"1"),IF(行业估值!$C$5="证监会行业",[1]!EM_S_INFO_INDUSTRY_CSRC1(E961,"1"),[1]!EM_S_INFO_INDUSTRY_EM2016(E961,"1"))))</f>
        <v>纺织服装</v>
      </c>
      <c r="H961" s="34" t="str">
        <f>IF(E961="","",IF($H$1="上证50",[1]!EM_S_INFO_COMPINDEX(E961,"000016"),"")&amp;IF($H$1="上证180",[1]!EM_S_INFO_COMPINDEX(E961,"000010"),"")&amp;IF($H$1="沪深300",[1]!EM_S_INFO_COMPINDEX(E961,"000300"),"")&amp;IF(AND($H$1="上证A股",RIGHT(E961,2)="SH"),"是","")&amp;IF(AND($H$1="深证A股",RIGHT(E961,2)="SZ"),"是","")&amp;IF(AND($H$1="创业板",LEFT(E961,1)-3=0),"是","")&amp;IF(AND($H$1="全部A股",E961&lt;&gt;0),"是","")&amp;IF(AND($H$1="中小板",LEFT(E961,3)="002"),"是",""))</f>
        <v>是</v>
      </c>
      <c r="I961" s="46">
        <f ca="1">IF(E961="","",IF(OR([1]!EM_S_VAL_MV(E961,deadline)="",[1]!EM_S_VAL_MV(E961,deadline)="--",[1]!EM_S_VAL_MV(E961,deadline)="null"),0,[1]!EM_S_VAL_MV(E961,deadline)/100000000))</f>
        <v>66.179615474399995</v>
      </c>
      <c r="J961" s="46">
        <f ca="1">IF(E961="","",IF(RIGHT(LEFT($J$1,6),3)="TTM",[1]!EM_S_FA_PROFIT_TTM(E961,LEFT(RIGHT($J$1,11),10),1)/100000000,[1]!EM_S_STM07_IS(E961,61,LEFT(RIGHT($J$1,5),4)&amp;"-12-31",1)/100000000))</f>
        <v>1.2686235033</v>
      </c>
      <c r="K961" s="36">
        <f t="shared" ca="1" si="72"/>
        <v>52.166474373406004</v>
      </c>
      <c r="L961" s="46">
        <f ca="1">IF(E961="","",IF(ISERROR(IF(行业估值!$E$7="最新年报",[1]!EM_S_STM07_BS(E961,140,LEFT(RIGHT($L$1,5),4)&amp;"-12-31",1)/100000000,[1]!EM_S_STM07_BS(E961,140,LEFT(RIGHT($L$1,11),10),1)/100000000)),0,IF(行业估值!$E$7="最新年报",[1]!EM_S_STM07_BS(E961,140,LEFT(RIGHT($L$1,5),4)&amp;"-12-31",1)/100000000,[1]!EM_S_STM07_BS(E961,140,LEFT(RIGHT($L$1,11),10),1)/100000000)))</f>
        <v>55.617596179799996</v>
      </c>
      <c r="M961" s="36">
        <f t="shared" ca="1" si="73"/>
        <v>1.1899042752666837</v>
      </c>
      <c r="N961" s="37">
        <f ca="1">IF(E961="","",IF(ISERROR([1]!EM_S_EST_NETPROFIT(E961,行业估值!$E$6,deadline)/100000000),"-",[1]!EM_S_EST_NETPROFIT(E961,行业估值!$E$6,deadline)/100000000))</f>
        <v>2.4049999999999998</v>
      </c>
      <c r="O961" s="36">
        <f t="shared" ca="1" si="74"/>
        <v>27.517511631767153</v>
      </c>
      <c r="T961" s="64" t="s">
        <v>1964</v>
      </c>
      <c r="U961" s="64" t="s">
        <v>1965</v>
      </c>
    </row>
    <row r="962" spans="4:21">
      <c r="D962" s="45" t="str">
        <f>IF(AND(行业估值!$B$39=$G962,COUNTIF($G$2:$G$2552,$G962)&gt;=1),COUNTIF($G$2:G962,$G962),"")</f>
        <v/>
      </c>
      <c r="E962" s="65" t="str">
        <f t="shared" si="70"/>
        <v>002504.SZ</v>
      </c>
      <c r="F962" s="65" t="str">
        <f t="shared" si="71"/>
        <v>弘高创意</v>
      </c>
      <c r="G962" s="34" t="str">
        <f>IF(E962="","",IF(行业估值!$C$5="申万行业",[1]!EM_S_INFO_INDUSTRY_SW2014(E962,"1"),IF(行业估值!$C$5="证监会行业",[1]!EM_S_INFO_INDUSTRY_CSRC1(E962,"1"),[1]!EM_S_INFO_INDUSTRY_EM2016(E962,"1"))))</f>
        <v>建筑</v>
      </c>
      <c r="H962" s="34" t="str">
        <f>IF(E962="","",IF($H$1="上证50",[1]!EM_S_INFO_COMPINDEX(E962,"000016"),"")&amp;IF($H$1="上证180",[1]!EM_S_INFO_COMPINDEX(E962,"000010"),"")&amp;IF($H$1="沪深300",[1]!EM_S_INFO_COMPINDEX(E962,"000300"),"")&amp;IF(AND($H$1="上证A股",RIGHT(E962,2)="SH"),"是","")&amp;IF(AND($H$1="深证A股",RIGHT(E962,2)="SZ"),"是","")&amp;IF(AND($H$1="创业板",LEFT(E962,1)-3=0),"是","")&amp;IF(AND($H$1="全部A股",E962&lt;&gt;0),"是","")&amp;IF(AND($H$1="中小板",LEFT(E962,3)="002"),"是",""))</f>
        <v>是</v>
      </c>
      <c r="I962" s="46">
        <f ca="1">IF(E962="","",IF(OR([1]!EM_S_VAL_MV(E962,deadline)="",[1]!EM_S_VAL_MV(E962,deadline)="--",[1]!EM_S_VAL_MV(E962,deadline)="null"),0,[1]!EM_S_VAL_MV(E962,deadline)/100000000))</f>
        <v>29.337894957800003</v>
      </c>
      <c r="J962" s="46">
        <f ca="1">IF(E962="","",IF(RIGHT(LEFT($J$1,6),3)="TTM",[1]!EM_S_FA_PROFIT_TTM(E962,LEFT(RIGHT($J$1,11),10),1)/100000000,[1]!EM_S_STM07_IS(E962,61,LEFT(RIGHT($J$1,5),4)&amp;"-12-31",1)/100000000))</f>
        <v>-1.0523147896</v>
      </c>
      <c r="K962" s="36">
        <f t="shared" ca="1" si="72"/>
        <v>-27.879390509138201</v>
      </c>
      <c r="L962" s="46">
        <f ca="1">IF(E962="","",IF(ISERROR(IF(行业估值!$E$7="最新年报",[1]!EM_S_STM07_BS(E962,140,LEFT(RIGHT($L$1,5),4)&amp;"-12-31",1)/100000000,[1]!EM_S_STM07_BS(E962,140,LEFT(RIGHT($L$1,11),10),1)/100000000)),0,IF(行业估值!$E$7="最新年报",[1]!EM_S_STM07_BS(E962,140,LEFT(RIGHT($L$1,5),4)&amp;"-12-31",1)/100000000,[1]!EM_S_STM07_BS(E962,140,LEFT(RIGHT($L$1,11),10),1)/100000000)))</f>
        <v>8.5887792974000003</v>
      </c>
      <c r="M962" s="36">
        <f t="shared" ca="1" si="73"/>
        <v>3.4158398931826301</v>
      </c>
      <c r="N962" s="37" t="str">
        <f ca="1">IF(E962="","",IF(ISERROR([1]!EM_S_EST_NETPROFIT(E962,行业估值!$E$6,deadline)/100000000),"-",[1]!EM_S_EST_NETPROFIT(E962,行业估值!$E$6,deadline)/100000000))</f>
        <v>-</v>
      </c>
      <c r="O962" s="36" t="str">
        <f t="shared" ca="1" si="74"/>
        <v>-</v>
      </c>
      <c r="T962" s="64" t="s">
        <v>1966</v>
      </c>
      <c r="U962" s="64" t="s">
        <v>1967</v>
      </c>
    </row>
    <row r="963" spans="4:21">
      <c r="D963" s="45" t="str">
        <f>IF(AND(行业估值!$B$39=$G963,COUNTIF($G$2:$G$2552,$G963)&gt;=1),COUNTIF($G$2:G963,$G963),"")</f>
        <v/>
      </c>
      <c r="E963" s="65" t="str">
        <f t="shared" ref="E963:E1026" si="75">IF(U963="","",U963)</f>
        <v>002505.SZ</v>
      </c>
      <c r="F963" s="65" t="str">
        <f t="shared" ref="F963:F1026" si="76">IF(T963="","",T963)</f>
        <v>大康农业</v>
      </c>
      <c r="G963" s="34" t="str">
        <f>IF(E963="","",IF(行业估值!$C$5="申万行业",[1]!EM_S_INFO_INDUSTRY_SW2014(E963,"1"),IF(行业估值!$C$5="证监会行业",[1]!EM_S_INFO_INDUSTRY_CSRC1(E963,"1"),[1]!EM_S_INFO_INDUSTRY_EM2016(E963,"1"))))</f>
        <v>商贸零售</v>
      </c>
      <c r="H963" s="34" t="str">
        <f>IF(E963="","",IF($H$1="上证50",[1]!EM_S_INFO_COMPINDEX(E963,"000016"),"")&amp;IF($H$1="上证180",[1]!EM_S_INFO_COMPINDEX(E963,"000010"),"")&amp;IF($H$1="沪深300",[1]!EM_S_INFO_COMPINDEX(E963,"000300"),"")&amp;IF(AND($H$1="上证A股",RIGHT(E963,2)="SH"),"是","")&amp;IF(AND($H$1="深证A股",RIGHT(E963,2)="SZ"),"是","")&amp;IF(AND($H$1="创业板",LEFT(E963,1)-3=0),"是","")&amp;IF(AND($H$1="全部A股",E963&lt;&gt;0),"是","")&amp;IF(AND($H$1="中小板",LEFT(E963,3)="002"),"是",""))</f>
        <v>是</v>
      </c>
      <c r="I963" s="46">
        <f ca="1">IF(E963="","",IF(OR([1]!EM_S_VAL_MV(E963,deadline)="",[1]!EM_S_VAL_MV(E963,deadline)="--",[1]!EM_S_VAL_MV(E963,deadline)="null"),0,[1]!EM_S_VAL_MV(E963,deadline)/100000000))</f>
        <v>91.057178519999994</v>
      </c>
      <c r="J963" s="46">
        <f ca="1">IF(E963="","",IF(RIGHT(LEFT($J$1,6),3)="TTM",[1]!EM_S_FA_PROFIT_TTM(E963,LEFT(RIGHT($J$1,11),10),1)/100000000,[1]!EM_S_STM07_IS(E963,61,LEFT(RIGHT($J$1,5),4)&amp;"-12-31",1)/100000000))</f>
        <v>-6.6075234148000002</v>
      </c>
      <c r="K963" s="36">
        <f t="shared" ref="K963:K1026" ca="1" si="77">IF(E963="","",IF(OR(I963=0,J963=0),"-",I963/J963))</f>
        <v>-13.780833271970502</v>
      </c>
      <c r="L963" s="46">
        <f ca="1">IF(E963="","",IF(ISERROR(IF(行业估值!$E$7="最新年报",[1]!EM_S_STM07_BS(E963,140,LEFT(RIGHT($L$1,5),4)&amp;"-12-31",1)/100000000,[1]!EM_S_STM07_BS(E963,140,LEFT(RIGHT($L$1,11),10),1)/100000000)),0,IF(行业估值!$E$7="最新年报",[1]!EM_S_STM07_BS(E963,140,LEFT(RIGHT($L$1,5),4)&amp;"-12-31",1)/100000000,[1]!EM_S_STM07_BS(E963,140,LEFT(RIGHT($L$1,11),10),1)/100000000)))</f>
        <v>45.6344535108</v>
      </c>
      <c r="M963" s="36">
        <f t="shared" ref="M963:M1026" ca="1" si="78">IF(E963="","",IF(OR(I963=0,L963=0),"-",I963/L963))</f>
        <v>1.9953603366467423</v>
      </c>
      <c r="N963" s="37">
        <f ca="1">IF(E963="","",IF(ISERROR([1]!EM_S_EST_NETPROFIT(E963,行业估值!$E$6,deadline)/100000000),"-",[1]!EM_S_EST_NETPROFIT(E963,行业估值!$E$6,deadline)/100000000))</f>
        <v>0.98</v>
      </c>
      <c r="O963" s="36">
        <f t="shared" ref="O963:O1026" ca="1" si="79">IF(E963="","",IF(ISERROR(IF(OR(I963=0,N963=0),"-",I963/N963)),"-",IF(OR(I963=0,N963=0),"-",I963/N963)))</f>
        <v>92.915488285714275</v>
      </c>
      <c r="T963" s="64" t="s">
        <v>1968</v>
      </c>
      <c r="U963" s="64" t="s">
        <v>1969</v>
      </c>
    </row>
    <row r="964" spans="4:21">
      <c r="D964" s="45" t="str">
        <f>IF(AND(行业估值!$B$39=$G964,COUNTIF($G$2:$G$2552,$G964)&gt;=1),COUNTIF($G$2:G964,$G964),"")</f>
        <v/>
      </c>
      <c r="E964" s="65" t="str">
        <f t="shared" si="75"/>
        <v>002506.SZ</v>
      </c>
      <c r="F964" s="65" t="str">
        <f t="shared" si="76"/>
        <v>协鑫集成</v>
      </c>
      <c r="G964" s="34" t="str">
        <f>IF(E964="","",IF(行业估值!$C$5="申万行业",[1]!EM_S_INFO_INDUSTRY_SW2014(E964,"1"),IF(行业估值!$C$5="证监会行业",[1]!EM_S_INFO_INDUSTRY_CSRC1(E964,"1"),[1]!EM_S_INFO_INDUSTRY_EM2016(E964,"1"))))</f>
        <v>电气设备</v>
      </c>
      <c r="H964" s="34" t="str">
        <f>IF(E964="","",IF($H$1="上证50",[1]!EM_S_INFO_COMPINDEX(E964,"000016"),"")&amp;IF($H$1="上证180",[1]!EM_S_INFO_COMPINDEX(E964,"000010"),"")&amp;IF($H$1="沪深300",[1]!EM_S_INFO_COMPINDEX(E964,"000300"),"")&amp;IF(AND($H$1="上证A股",RIGHT(E964,2)="SH"),"是","")&amp;IF(AND($H$1="深证A股",RIGHT(E964,2)="SZ"),"是","")&amp;IF(AND($H$1="创业板",LEFT(E964,1)-3=0),"是","")&amp;IF(AND($H$1="全部A股",E964&lt;&gt;0),"是","")&amp;IF(AND($H$1="中小板",LEFT(E964,3)="002"),"是",""))</f>
        <v>是</v>
      </c>
      <c r="I964" s="46">
        <f ca="1">IF(E964="","",IF(OR([1]!EM_S_VAL_MV(E964,deadline)="",[1]!EM_S_VAL_MV(E964,deadline)="--",[1]!EM_S_VAL_MV(E964,deadline)="null"),0,[1]!EM_S_VAL_MV(E964,deadline)/100000000))</f>
        <v>304.95454799999999</v>
      </c>
      <c r="J964" s="46">
        <f ca="1">IF(E964="","",IF(RIGHT(LEFT($J$1,6),3)="TTM",[1]!EM_S_FA_PROFIT_TTM(E964,LEFT(RIGHT($J$1,11),10),1)/100000000,[1]!EM_S_STM07_IS(E964,61,LEFT(RIGHT($J$1,5),4)&amp;"-12-31",1)/100000000))</f>
        <v>1.0576986956000001</v>
      </c>
      <c r="K964" s="36">
        <f t="shared" ca="1" si="77"/>
        <v>288.31892226832008</v>
      </c>
      <c r="L964" s="46">
        <f ca="1">IF(E964="","",IF(ISERROR(IF(行业估值!$E$7="最新年报",[1]!EM_S_STM07_BS(E964,140,LEFT(RIGHT($L$1,5),4)&amp;"-12-31",1)/100000000,[1]!EM_S_STM07_BS(E964,140,LEFT(RIGHT($L$1,11),10),1)/100000000)),0,IF(行业估值!$E$7="最新年报",[1]!EM_S_STM07_BS(E964,140,LEFT(RIGHT($L$1,5),4)&amp;"-12-31",1)/100000000,[1]!EM_S_STM07_BS(E964,140,LEFT(RIGHT($L$1,11),10),1)/100000000)))</f>
        <v>43.125613667799996</v>
      </c>
      <c r="M964" s="36">
        <f t="shared" ca="1" si="78"/>
        <v>7.0713091841217359</v>
      </c>
      <c r="N964" s="37">
        <f ca="1">IF(E964="","",IF(ISERROR([1]!EM_S_EST_NETPROFIT(E964,行业估值!$E$6,deadline)/100000000),"-",[1]!EM_S_EST_NETPROFIT(E964,行业估值!$E$6,deadline)/100000000))</f>
        <v>0.34</v>
      </c>
      <c r="O964" s="36">
        <f t="shared" ca="1" si="79"/>
        <v>896.92514117647045</v>
      </c>
      <c r="T964" s="64" t="s">
        <v>1970</v>
      </c>
      <c r="U964" s="64" t="s">
        <v>1971</v>
      </c>
    </row>
    <row r="965" spans="4:21">
      <c r="D965" s="45" t="str">
        <f>IF(AND(行业估值!$B$39=$G965,COUNTIF($G$2:$G$2552,$G965)&gt;=1),COUNTIF($G$2:G965,$G965),"")</f>
        <v/>
      </c>
      <c r="E965" s="65" t="str">
        <f t="shared" si="75"/>
        <v>002507.SZ</v>
      </c>
      <c r="F965" s="65" t="str">
        <f t="shared" si="76"/>
        <v>涪陵榨菜</v>
      </c>
      <c r="G965" s="34" t="str">
        <f>IF(E965="","",IF(行业估值!$C$5="申万行业",[1]!EM_S_INFO_INDUSTRY_SW2014(E965,"1"),IF(行业估值!$C$5="证监会行业",[1]!EM_S_INFO_INDUSTRY_CSRC1(E965,"1"),[1]!EM_S_INFO_INDUSTRY_EM2016(E965,"1"))))</f>
        <v>食品饮料</v>
      </c>
      <c r="H965" s="34" t="str">
        <f>IF(E965="","",IF($H$1="上证50",[1]!EM_S_INFO_COMPINDEX(E965,"000016"),"")&amp;IF($H$1="上证180",[1]!EM_S_INFO_COMPINDEX(E965,"000010"),"")&amp;IF($H$1="沪深300",[1]!EM_S_INFO_COMPINDEX(E965,"000300"),"")&amp;IF(AND($H$1="上证A股",RIGHT(E965,2)="SH"),"是","")&amp;IF(AND($H$1="深证A股",RIGHT(E965,2)="SZ"),"是","")&amp;IF(AND($H$1="创业板",LEFT(E965,1)-3=0),"是","")&amp;IF(AND($H$1="全部A股",E965&lt;&gt;0),"是","")&amp;IF(AND($H$1="中小板",LEFT(E965,3)="002"),"是",""))</f>
        <v>是</v>
      </c>
      <c r="I965" s="46">
        <f ca="1">IF(E965="","",IF(OR([1]!EM_S_VAL_MV(E965,deadline)="",[1]!EM_S_VAL_MV(E965,deadline)="--",[1]!EM_S_VAL_MV(E965,deadline)="null"),0,[1]!EM_S_VAL_MV(E965,deadline)/100000000))</f>
        <v>196.7867601813</v>
      </c>
      <c r="J965" s="46">
        <f ca="1">IF(E965="","",IF(RIGHT(LEFT($J$1,6),3)="TTM",[1]!EM_S_FA_PROFIT_TTM(E965,LEFT(RIGHT($J$1,11),10),1)/100000000,[1]!EM_S_STM07_IS(E965,61,LEFT(RIGHT($J$1,5),4)&amp;"-12-31",1)/100000000))</f>
        <v>6.5653271330999994</v>
      </c>
      <c r="K965" s="36">
        <f t="shared" ca="1" si="77"/>
        <v>29.973641250741718</v>
      </c>
      <c r="L965" s="46">
        <f ca="1">IF(E965="","",IF(ISERROR(IF(行业估值!$E$7="最新年报",[1]!EM_S_STM07_BS(E965,140,LEFT(RIGHT($L$1,5),4)&amp;"-12-31",1)/100000000,[1]!EM_S_STM07_BS(E965,140,LEFT(RIGHT($L$1,11),10),1)/100000000)),0,IF(行业估值!$E$7="最新年报",[1]!EM_S_STM07_BS(E965,140,LEFT(RIGHT($L$1,5),4)&amp;"-12-31",1)/100000000,[1]!EM_S_STM07_BS(E965,140,LEFT(RIGHT($L$1,11),10),1)/100000000)))</f>
        <v>27.839822055399999</v>
      </c>
      <c r="M965" s="36">
        <f t="shared" ca="1" si="78"/>
        <v>7.0685351289136529</v>
      </c>
      <c r="N965" s="37">
        <f ca="1">IF(E965="","",IF(ISERROR([1]!EM_S_EST_NETPROFIT(E965,行业估值!$E$6,deadline)/100000000),"-",[1]!EM_S_EST_NETPROFIT(E965,行业估值!$E$6,deadline)/100000000))</f>
        <v>6.9132466666666677</v>
      </c>
      <c r="O965" s="36">
        <f t="shared" ca="1" si="79"/>
        <v>28.465172685091517</v>
      </c>
      <c r="T965" s="64" t="s">
        <v>1972</v>
      </c>
      <c r="U965" s="64" t="s">
        <v>1973</v>
      </c>
    </row>
    <row r="966" spans="4:21">
      <c r="D966" s="45" t="str">
        <f>IF(AND(行业估值!$B$39=$G966,COUNTIF($G$2:$G$2552,$G966)&gt;=1),COUNTIF($G$2:G966,$G966),"")</f>
        <v/>
      </c>
      <c r="E966" s="65" t="str">
        <f t="shared" si="75"/>
        <v>002508.SZ</v>
      </c>
      <c r="F966" s="65" t="str">
        <f t="shared" si="76"/>
        <v>老板电器</v>
      </c>
      <c r="G966" s="34" t="str">
        <f>IF(E966="","",IF(行业估值!$C$5="申万行业",[1]!EM_S_INFO_INDUSTRY_SW2014(E966,"1"),IF(行业估值!$C$5="证监会行业",[1]!EM_S_INFO_INDUSTRY_CSRC1(E966,"1"),[1]!EM_S_INFO_INDUSTRY_EM2016(E966,"1"))))</f>
        <v>家电</v>
      </c>
      <c r="H966" s="34" t="str">
        <f>IF(E966="","",IF($H$1="上证50",[1]!EM_S_INFO_COMPINDEX(E966,"000016"),"")&amp;IF($H$1="上证180",[1]!EM_S_INFO_COMPINDEX(E966,"000010"),"")&amp;IF($H$1="沪深300",[1]!EM_S_INFO_COMPINDEX(E966,"000300"),"")&amp;IF(AND($H$1="上证A股",RIGHT(E966,2)="SH"),"是","")&amp;IF(AND($H$1="深证A股",RIGHT(E966,2)="SZ"),"是","")&amp;IF(AND($H$1="创业板",LEFT(E966,1)-3=0),"是","")&amp;IF(AND($H$1="全部A股",E966&lt;&gt;0),"是","")&amp;IF(AND($H$1="中小板",LEFT(E966,3)="002"),"是",""))</f>
        <v>是</v>
      </c>
      <c r="I966" s="46">
        <f ca="1">IF(E966="","",IF(OR([1]!EM_S_VAL_MV(E966,deadline)="",[1]!EM_S_VAL_MV(E966,deadline)="--",[1]!EM_S_VAL_MV(E966,deadline)="null"),0,[1]!EM_S_VAL_MV(E966,deadline)/100000000))</f>
        <v>284.13780057000002</v>
      </c>
      <c r="J966" s="46">
        <f ca="1">IF(E966="","",IF(RIGHT(LEFT($J$1,6),3)="TTM",[1]!EM_S_FA_PROFIT_TTM(E966,LEFT(RIGHT($J$1,11),10),1)/100000000,[1]!EM_S_STM07_IS(E966,61,LEFT(RIGHT($J$1,5),4)&amp;"-12-31",1)/100000000))</f>
        <v>15.6757679849</v>
      </c>
      <c r="K966" s="36">
        <f t="shared" ca="1" si="77"/>
        <v>18.125925367337761</v>
      </c>
      <c r="L966" s="46">
        <f ca="1">IF(E966="","",IF(ISERROR(IF(行业估值!$E$7="最新年报",[1]!EM_S_STM07_BS(E966,140,LEFT(RIGHT($L$1,5),4)&amp;"-12-31",1)/100000000,[1]!EM_S_STM07_BS(E966,140,LEFT(RIGHT($L$1,11),10),1)/100000000)),0,IF(行业估值!$E$7="最新年报",[1]!EM_S_STM07_BS(E966,140,LEFT(RIGHT($L$1,5),4)&amp;"-12-31",1)/100000000,[1]!EM_S_STM07_BS(E966,140,LEFT(RIGHT($L$1,11),10),1)/100000000)))</f>
        <v>63.753590702899999</v>
      </c>
      <c r="M966" s="36">
        <f t="shared" ca="1" si="78"/>
        <v>4.4568125094964302</v>
      </c>
      <c r="N966" s="37">
        <f ca="1">IF(E966="","",IF(ISERROR([1]!EM_S_EST_NETPROFIT(E966,行业估值!$E$6,deadline)/100000000),"-",[1]!EM_S_EST_NETPROFIT(E966,行业估值!$E$6,deadline)/100000000))</f>
        <v>16.026245454545457</v>
      </c>
      <c r="O966" s="36">
        <f t="shared" ca="1" si="79"/>
        <v>17.729530062165072</v>
      </c>
      <c r="T966" s="64" t="s">
        <v>1974</v>
      </c>
      <c r="U966" s="64" t="s">
        <v>1975</v>
      </c>
    </row>
    <row r="967" spans="4:21">
      <c r="D967" s="45" t="str">
        <f>IF(AND(行业估值!$B$39=$G967,COUNTIF($G$2:$G$2552,$G967)&gt;=1),COUNTIF($G$2:G967,$G967),"")</f>
        <v/>
      </c>
      <c r="E967" s="65" t="str">
        <f t="shared" si="75"/>
        <v>002509.SZ</v>
      </c>
      <c r="F967" s="65" t="str">
        <f t="shared" si="76"/>
        <v>天广中茂</v>
      </c>
      <c r="G967" s="34" t="str">
        <f>IF(E967="","",IF(行业估值!$C$5="申万行业",[1]!EM_S_INFO_INDUSTRY_SW2014(E967,"1"),IF(行业估值!$C$5="证监会行业",[1]!EM_S_INFO_INDUSTRY_CSRC1(E967,"1"),[1]!EM_S_INFO_INDUSTRY_EM2016(E967,"1"))))</f>
        <v>建筑</v>
      </c>
      <c r="H967" s="34" t="str">
        <f>IF(E967="","",IF($H$1="上证50",[1]!EM_S_INFO_COMPINDEX(E967,"000016"),"")&amp;IF($H$1="上证180",[1]!EM_S_INFO_COMPINDEX(E967,"000010"),"")&amp;IF($H$1="沪深300",[1]!EM_S_INFO_COMPINDEX(E967,"000300"),"")&amp;IF(AND($H$1="上证A股",RIGHT(E967,2)="SH"),"是","")&amp;IF(AND($H$1="深证A股",RIGHT(E967,2)="SZ"),"是","")&amp;IF(AND($H$1="创业板",LEFT(E967,1)-3=0),"是","")&amp;IF(AND($H$1="全部A股",E967&lt;&gt;0),"是","")&amp;IF(AND($H$1="中小板",LEFT(E967,3)="002"),"是",""))</f>
        <v>是</v>
      </c>
      <c r="I967" s="46">
        <f ca="1">IF(E967="","",IF(OR([1]!EM_S_VAL_MV(E967,deadline)="",[1]!EM_S_VAL_MV(E967,deadline)="--",[1]!EM_S_VAL_MV(E967,deadline)="null"),0,[1]!EM_S_VAL_MV(E967,deadline)/100000000))</f>
        <v>36.390393361599997</v>
      </c>
      <c r="J967" s="46">
        <f ca="1">IF(E967="","",IF(RIGHT(LEFT($J$1,6),3)="TTM",[1]!EM_S_FA_PROFIT_TTM(E967,LEFT(RIGHT($J$1,11),10),1)/100000000,[1]!EM_S_STM07_IS(E967,61,LEFT(RIGHT($J$1,5),4)&amp;"-12-31",1)/100000000))</f>
        <v>-8.6651427103999996</v>
      </c>
      <c r="K967" s="36">
        <f t="shared" ca="1" si="77"/>
        <v>-4.199630009315813</v>
      </c>
      <c r="L967" s="46">
        <f ca="1">IF(E967="","",IF(ISERROR(IF(行业估值!$E$7="最新年报",[1]!EM_S_STM07_BS(E967,140,LEFT(RIGHT($L$1,5),4)&amp;"-12-31",1)/100000000,[1]!EM_S_STM07_BS(E967,140,LEFT(RIGHT($L$1,11),10),1)/100000000)),0,IF(行业估值!$E$7="最新年报",[1]!EM_S_STM07_BS(E967,140,LEFT(RIGHT($L$1,5),4)&amp;"-12-31",1)/100000000,[1]!EM_S_STM07_BS(E967,140,LEFT(RIGHT($L$1,11),10),1)/100000000)))</f>
        <v>43.842139560100001</v>
      </c>
      <c r="M967" s="36">
        <f t="shared" ca="1" si="78"/>
        <v>0.83003233251687125</v>
      </c>
      <c r="N967" s="37" t="str">
        <f ca="1">IF(E967="","",IF(ISERROR([1]!EM_S_EST_NETPROFIT(E967,行业估值!$E$6,deadline)/100000000),"-",[1]!EM_S_EST_NETPROFIT(E967,行业估值!$E$6,deadline)/100000000))</f>
        <v>-</v>
      </c>
      <c r="O967" s="36" t="str">
        <f t="shared" ca="1" si="79"/>
        <v>-</v>
      </c>
      <c r="T967" s="64" t="s">
        <v>1976</v>
      </c>
      <c r="U967" s="64" t="s">
        <v>1977</v>
      </c>
    </row>
    <row r="968" spans="4:21">
      <c r="D968" s="45" t="str">
        <f>IF(AND(行业估值!$B$39=$G968,COUNTIF($G$2:$G$2552,$G968)&gt;=1),COUNTIF($G$2:G968,$G968),"")</f>
        <v/>
      </c>
      <c r="E968" s="65" t="str">
        <f t="shared" si="75"/>
        <v>002510.SZ</v>
      </c>
      <c r="F968" s="65" t="str">
        <f t="shared" si="76"/>
        <v>天汽模</v>
      </c>
      <c r="G968" s="34" t="str">
        <f>IF(E968="","",IF(行业估值!$C$5="申万行业",[1]!EM_S_INFO_INDUSTRY_SW2014(E968,"1"),IF(行业估值!$C$5="证监会行业",[1]!EM_S_INFO_INDUSTRY_CSRC1(E968,"1"),[1]!EM_S_INFO_INDUSTRY_EM2016(E968,"1"))))</f>
        <v>交运设备</v>
      </c>
      <c r="H968" s="34" t="str">
        <f>IF(E968="","",IF($H$1="上证50",[1]!EM_S_INFO_COMPINDEX(E968,"000016"),"")&amp;IF($H$1="上证180",[1]!EM_S_INFO_COMPINDEX(E968,"000010"),"")&amp;IF($H$1="沪深300",[1]!EM_S_INFO_COMPINDEX(E968,"000300"),"")&amp;IF(AND($H$1="上证A股",RIGHT(E968,2)="SH"),"是","")&amp;IF(AND($H$1="深证A股",RIGHT(E968,2)="SZ"),"是","")&amp;IF(AND($H$1="创业板",LEFT(E968,1)-3=0),"是","")&amp;IF(AND($H$1="全部A股",E968&lt;&gt;0),"是","")&amp;IF(AND($H$1="中小板",LEFT(E968,3)="002"),"是",""))</f>
        <v>是</v>
      </c>
      <c r="I968" s="46">
        <f ca="1">IF(E968="","",IF(OR([1]!EM_S_VAL_MV(E968,deadline)="",[1]!EM_S_VAL_MV(E968,deadline)="--",[1]!EM_S_VAL_MV(E968,deadline)="null"),0,[1]!EM_S_VAL_MV(E968,deadline)/100000000))</f>
        <v>33.518981204799999</v>
      </c>
      <c r="J968" s="46">
        <f ca="1">IF(E968="","",IF(RIGHT(LEFT($J$1,6),3)="TTM",[1]!EM_S_FA_PROFIT_TTM(E968,LEFT(RIGHT($J$1,11),10),1)/100000000,[1]!EM_S_STM07_IS(E968,61,LEFT(RIGHT($J$1,5),4)&amp;"-12-31",1)/100000000))</f>
        <v>2.0431575286000001</v>
      </c>
      <c r="K968" s="36">
        <f t="shared" ca="1" si="77"/>
        <v>16.405480603234579</v>
      </c>
      <c r="L968" s="46">
        <f ca="1">IF(E968="","",IF(ISERROR(IF(行业估值!$E$7="最新年报",[1]!EM_S_STM07_BS(E968,140,LEFT(RIGHT($L$1,5),4)&amp;"-12-31",1)/100000000,[1]!EM_S_STM07_BS(E968,140,LEFT(RIGHT($L$1,11),10),1)/100000000)),0,IF(行业估值!$E$7="最新年报",[1]!EM_S_STM07_BS(E968,140,LEFT(RIGHT($L$1,5),4)&amp;"-12-31",1)/100000000,[1]!EM_S_STM07_BS(E968,140,LEFT(RIGHT($L$1,11),10),1)/100000000)))</f>
        <v>26.835557650199998</v>
      </c>
      <c r="M968" s="36">
        <f t="shared" ca="1" si="78"/>
        <v>1.2490510404783852</v>
      </c>
      <c r="N968" s="37" t="str">
        <f ca="1">IF(E968="","",IF(ISERROR([1]!EM_S_EST_NETPROFIT(E968,行业估值!$E$6,deadline)/100000000),"-",[1]!EM_S_EST_NETPROFIT(E968,行业估值!$E$6,deadline)/100000000))</f>
        <v>-</v>
      </c>
      <c r="O968" s="36" t="str">
        <f t="shared" ca="1" si="79"/>
        <v>-</v>
      </c>
      <c r="T968" s="64" t="s">
        <v>1978</v>
      </c>
      <c r="U968" s="64" t="s">
        <v>1979</v>
      </c>
    </row>
    <row r="969" spans="4:21">
      <c r="D969" s="45" t="str">
        <f>IF(AND(行业估值!$B$39=$G969,COUNTIF($G$2:$G$2552,$G969)&gt;=1),COUNTIF($G$2:G969,$G969),"")</f>
        <v/>
      </c>
      <c r="E969" s="65" t="str">
        <f t="shared" si="75"/>
        <v>002511.SZ</v>
      </c>
      <c r="F969" s="65" t="str">
        <f t="shared" si="76"/>
        <v>中顺洁柔</v>
      </c>
      <c r="G969" s="34" t="str">
        <f>IF(E969="","",IF(行业估值!$C$5="申万行业",[1]!EM_S_INFO_INDUSTRY_SW2014(E969,"1"),IF(行业估值!$C$5="证监会行业",[1]!EM_S_INFO_INDUSTRY_CSRC1(E969,"1"),[1]!EM_S_INFO_INDUSTRY_EM2016(E969,"1"))))</f>
        <v>轻工制造</v>
      </c>
      <c r="H969" s="34" t="str">
        <f>IF(E969="","",IF($H$1="上证50",[1]!EM_S_INFO_COMPINDEX(E969,"000016"),"")&amp;IF($H$1="上证180",[1]!EM_S_INFO_COMPINDEX(E969,"000010"),"")&amp;IF($H$1="沪深300",[1]!EM_S_INFO_COMPINDEX(E969,"000300"),"")&amp;IF(AND($H$1="上证A股",RIGHT(E969,2)="SH"),"是","")&amp;IF(AND($H$1="深证A股",RIGHT(E969,2)="SZ"),"是","")&amp;IF(AND($H$1="创业板",LEFT(E969,1)-3=0),"是","")&amp;IF(AND($H$1="全部A股",E969&lt;&gt;0),"是","")&amp;IF(AND($H$1="中小板",LEFT(E969,3)="002"),"是",""))</f>
        <v>是</v>
      </c>
      <c r="I969" s="46">
        <f ca="1">IF(E969="","",IF(OR([1]!EM_S_VAL_MV(E969,deadline)="",[1]!EM_S_VAL_MV(E969,deadline)="--",[1]!EM_S_VAL_MV(E969,deadline)="null"),0,[1]!EM_S_VAL_MV(E969,deadline)/100000000))</f>
        <v>174.34431756360001</v>
      </c>
      <c r="J969" s="46">
        <f ca="1">IF(E969="","",IF(RIGHT(LEFT($J$1,6),3)="TTM",[1]!EM_S_FA_PROFIT_TTM(E969,LEFT(RIGHT($J$1,11),10),1)/100000000,[1]!EM_S_STM07_IS(E969,61,LEFT(RIGHT($J$1,5),4)&amp;"-12-31",1)/100000000))</f>
        <v>5.3199175182999996</v>
      </c>
      <c r="K969" s="36">
        <f t="shared" ca="1" si="77"/>
        <v>32.771996363453475</v>
      </c>
      <c r="L969" s="46">
        <f ca="1">IF(E969="","",IF(ISERROR(IF(行业估值!$E$7="最新年报",[1]!EM_S_STM07_BS(E969,140,LEFT(RIGHT($L$1,5),4)&amp;"-12-31",1)/100000000,[1]!EM_S_STM07_BS(E969,140,LEFT(RIGHT($L$1,11),10),1)/100000000)),0,IF(行业估值!$E$7="最新年报",[1]!EM_S_STM07_BS(E969,140,LEFT(RIGHT($L$1,5),4)&amp;"-12-31",1)/100000000,[1]!EM_S_STM07_BS(E969,140,LEFT(RIGHT($L$1,11),10),1)/100000000)))</f>
        <v>38.215919078100001</v>
      </c>
      <c r="M969" s="36">
        <f t="shared" ca="1" si="78"/>
        <v>4.5620862135305726</v>
      </c>
      <c r="N969" s="37">
        <f ca="1">IF(E969="","",IF(ISERROR([1]!EM_S_EST_NETPROFIT(E969,行业估值!$E$6,deadline)/100000000),"-",[1]!EM_S_EST_NETPROFIT(E969,行业估值!$E$6,deadline)/100000000))</f>
        <v>5.9825275862068965</v>
      </c>
      <c r="O969" s="36">
        <f t="shared" ca="1" si="79"/>
        <v>29.142250503877673</v>
      </c>
      <c r="T969" s="64" t="s">
        <v>1980</v>
      </c>
      <c r="U969" s="64" t="s">
        <v>1981</v>
      </c>
    </row>
    <row r="970" spans="4:21">
      <c r="D970" s="45" t="str">
        <f>IF(AND(行业估值!$B$39=$G970,COUNTIF($G$2:$G$2552,$G970)&gt;=1),COUNTIF($G$2:G970,$G970),"")</f>
        <v/>
      </c>
      <c r="E970" s="65" t="str">
        <f t="shared" si="75"/>
        <v>002512.SZ</v>
      </c>
      <c r="F970" s="65" t="str">
        <f t="shared" si="76"/>
        <v>达华智能</v>
      </c>
      <c r="G970" s="34" t="str">
        <f>IF(E970="","",IF(行业估值!$C$5="申万行业",[1]!EM_S_INFO_INDUSTRY_SW2014(E970,"1"),IF(行业估值!$C$5="证监会行业",[1]!EM_S_INFO_INDUSTRY_CSRC1(E970,"1"),[1]!EM_S_INFO_INDUSTRY_EM2016(E970,"1"))))</f>
        <v>电子设备</v>
      </c>
      <c r="H970" s="34" t="str">
        <f>IF(E970="","",IF($H$1="上证50",[1]!EM_S_INFO_COMPINDEX(E970,"000016"),"")&amp;IF($H$1="上证180",[1]!EM_S_INFO_COMPINDEX(E970,"000010"),"")&amp;IF($H$1="沪深300",[1]!EM_S_INFO_COMPINDEX(E970,"000300"),"")&amp;IF(AND($H$1="上证A股",RIGHT(E970,2)="SH"),"是","")&amp;IF(AND($H$1="深证A股",RIGHT(E970,2)="SZ"),"是","")&amp;IF(AND($H$1="创业板",LEFT(E970,1)-3=0),"是","")&amp;IF(AND($H$1="全部A股",E970&lt;&gt;0),"是","")&amp;IF(AND($H$1="中小板",LEFT(E970,3)="002"),"是",""))</f>
        <v>是</v>
      </c>
      <c r="I970" s="46">
        <f ca="1">IF(E970="","",IF(OR([1]!EM_S_VAL_MV(E970,deadline)="",[1]!EM_S_VAL_MV(E970,deadline)="--",[1]!EM_S_VAL_MV(E970,deadline)="null"),0,[1]!EM_S_VAL_MV(E970,deadline)/100000000))</f>
        <v>54.331152147200001</v>
      </c>
      <c r="J970" s="46">
        <f ca="1">IF(E970="","",IF(RIGHT(LEFT($J$1,6),3)="TTM",[1]!EM_S_FA_PROFIT_TTM(E970,LEFT(RIGHT($J$1,11),10),1)/100000000,[1]!EM_S_STM07_IS(E970,61,LEFT(RIGHT($J$1,5),4)&amp;"-12-31",1)/100000000))</f>
        <v>-11.0786025773</v>
      </c>
      <c r="K970" s="36">
        <f t="shared" ca="1" si="77"/>
        <v>-4.9041521047541012</v>
      </c>
      <c r="L970" s="46">
        <f ca="1">IF(E970="","",IF(ISERROR(IF(行业估值!$E$7="最新年报",[1]!EM_S_STM07_BS(E970,140,LEFT(RIGHT($L$1,5),4)&amp;"-12-31",1)/100000000,[1]!EM_S_STM07_BS(E970,140,LEFT(RIGHT($L$1,11),10),1)/100000000)),0,IF(行业估值!$E$7="最新年报",[1]!EM_S_STM07_BS(E970,140,LEFT(RIGHT($L$1,5),4)&amp;"-12-31",1)/100000000,[1]!EM_S_STM07_BS(E970,140,LEFT(RIGHT($L$1,11),10),1)/100000000)))</f>
        <v>14.538615462699999</v>
      </c>
      <c r="M970" s="36">
        <f t="shared" ca="1" si="78"/>
        <v>3.7370238099075523</v>
      </c>
      <c r="N970" s="37" t="str">
        <f ca="1">IF(E970="","",IF(ISERROR([1]!EM_S_EST_NETPROFIT(E970,行业估值!$E$6,deadline)/100000000),"-",[1]!EM_S_EST_NETPROFIT(E970,行业估值!$E$6,deadline)/100000000))</f>
        <v>-</v>
      </c>
      <c r="O970" s="36" t="str">
        <f t="shared" ca="1" si="79"/>
        <v>-</v>
      </c>
      <c r="T970" s="64" t="s">
        <v>1982</v>
      </c>
      <c r="U970" s="64" t="s">
        <v>1983</v>
      </c>
    </row>
    <row r="971" spans="4:21">
      <c r="D971" s="45" t="str">
        <f>IF(AND(行业估值!$B$39=$G971,COUNTIF($G$2:$G$2552,$G971)&gt;=1),COUNTIF($G$2:G971,$G971),"")</f>
        <v/>
      </c>
      <c r="E971" s="65" t="str">
        <f t="shared" si="75"/>
        <v>002513.SZ</v>
      </c>
      <c r="F971" s="65" t="str">
        <f t="shared" si="76"/>
        <v>蓝丰生化</v>
      </c>
      <c r="G971" s="34" t="str">
        <f>IF(E971="","",IF(行业估值!$C$5="申万行业",[1]!EM_S_INFO_INDUSTRY_SW2014(E971,"1"),IF(行业估值!$C$5="证监会行业",[1]!EM_S_INFO_INDUSTRY_CSRC1(E971,"1"),[1]!EM_S_INFO_INDUSTRY_EM2016(E971,"1"))))</f>
        <v>基础化工</v>
      </c>
      <c r="H971" s="34" t="str">
        <f>IF(E971="","",IF($H$1="上证50",[1]!EM_S_INFO_COMPINDEX(E971,"000016"),"")&amp;IF($H$1="上证180",[1]!EM_S_INFO_COMPINDEX(E971,"000010"),"")&amp;IF($H$1="沪深300",[1]!EM_S_INFO_COMPINDEX(E971,"000300"),"")&amp;IF(AND($H$1="上证A股",RIGHT(E971,2)="SH"),"是","")&amp;IF(AND($H$1="深证A股",RIGHT(E971,2)="SZ"),"是","")&amp;IF(AND($H$1="创业板",LEFT(E971,1)-3=0),"是","")&amp;IF(AND($H$1="全部A股",E971&lt;&gt;0),"是","")&amp;IF(AND($H$1="中小板",LEFT(E971,3)="002"),"是",""))</f>
        <v>是</v>
      </c>
      <c r="I971" s="46">
        <f ca="1">IF(E971="","",IF(OR([1]!EM_S_VAL_MV(E971,deadline)="",[1]!EM_S_VAL_MV(E971,deadline)="--",[1]!EM_S_VAL_MV(E971,deadline)="null"),0,[1]!EM_S_VAL_MV(E971,deadline)/100000000))</f>
        <v>21.629487280799999</v>
      </c>
      <c r="J971" s="46">
        <f ca="1">IF(E971="","",IF(RIGHT(LEFT($J$1,6),3)="TTM",[1]!EM_S_FA_PROFIT_TTM(E971,LEFT(RIGHT($J$1,11),10),1)/100000000,[1]!EM_S_STM07_IS(E971,61,LEFT(RIGHT($J$1,5),4)&amp;"-12-31",1)/100000000))</f>
        <v>-8.1216028680000001</v>
      </c>
      <c r="K971" s="36">
        <f t="shared" ca="1" si="77"/>
        <v>-2.6632042507301774</v>
      </c>
      <c r="L971" s="46">
        <f ca="1">IF(E971="","",IF(ISERROR(IF(行业估值!$E$7="最新年报",[1]!EM_S_STM07_BS(E971,140,LEFT(RIGHT($L$1,5),4)&amp;"-12-31",1)/100000000,[1]!EM_S_STM07_BS(E971,140,LEFT(RIGHT($L$1,11),10),1)/100000000)),0,IF(行业估值!$E$7="最新年报",[1]!EM_S_STM07_BS(E971,140,LEFT(RIGHT($L$1,5),4)&amp;"-12-31",1)/100000000,[1]!EM_S_STM07_BS(E971,140,LEFT(RIGHT($L$1,11),10),1)/100000000)))</f>
        <v>16.829578944400001</v>
      </c>
      <c r="M971" s="36">
        <f t="shared" ca="1" si="78"/>
        <v>1.2852066799922617</v>
      </c>
      <c r="N971" s="37" t="str">
        <f ca="1">IF(E971="","",IF(ISERROR([1]!EM_S_EST_NETPROFIT(E971,行业估值!$E$6,deadline)/100000000),"-",[1]!EM_S_EST_NETPROFIT(E971,行业估值!$E$6,deadline)/100000000))</f>
        <v>-</v>
      </c>
      <c r="O971" s="36" t="str">
        <f t="shared" ca="1" si="79"/>
        <v>-</v>
      </c>
      <c r="T971" s="64" t="s">
        <v>1984</v>
      </c>
      <c r="U971" s="64" t="s">
        <v>1985</v>
      </c>
    </row>
    <row r="972" spans="4:21">
      <c r="D972" s="45">
        <f>IF(AND(行业估值!$B$39=$G972,COUNTIF($G$2:$G$2552,$G972)&gt;=1),COUNTIF($G$2:G972,$G972),"")</f>
        <v>63</v>
      </c>
      <c r="E972" s="65" t="str">
        <f t="shared" si="75"/>
        <v>002514.SZ</v>
      </c>
      <c r="F972" s="65" t="str">
        <f t="shared" si="76"/>
        <v>宝馨科技</v>
      </c>
      <c r="G972" s="34" t="str">
        <f>IF(E972="","",IF(行业估值!$C$5="申万行业",[1]!EM_S_INFO_INDUSTRY_SW2014(E972,"1"),IF(行业估值!$C$5="证监会行业",[1]!EM_S_INFO_INDUSTRY_CSRC1(E972,"1"),[1]!EM_S_INFO_INDUSTRY_EM2016(E972,"1"))))</f>
        <v>机械设备</v>
      </c>
      <c r="H972" s="34" t="str">
        <f>IF(E972="","",IF($H$1="上证50",[1]!EM_S_INFO_COMPINDEX(E972,"000016"),"")&amp;IF($H$1="上证180",[1]!EM_S_INFO_COMPINDEX(E972,"000010"),"")&amp;IF($H$1="沪深300",[1]!EM_S_INFO_COMPINDEX(E972,"000300"),"")&amp;IF(AND($H$1="上证A股",RIGHT(E972,2)="SH"),"是","")&amp;IF(AND($H$1="深证A股",RIGHT(E972,2)="SZ"),"是","")&amp;IF(AND($H$1="创业板",LEFT(E972,1)-3=0),"是","")&amp;IF(AND($H$1="全部A股",E972&lt;&gt;0),"是","")&amp;IF(AND($H$1="中小板",LEFT(E972,3)="002"),"是",""))</f>
        <v>是</v>
      </c>
      <c r="I972" s="46">
        <f ca="1">IF(E972="","",IF(OR([1]!EM_S_VAL_MV(E972,deadline)="",[1]!EM_S_VAL_MV(E972,deadline)="--",[1]!EM_S_VAL_MV(E972,deadline)="null"),0,[1]!EM_S_VAL_MV(E972,deadline)/100000000))</f>
        <v>29.197605712800001</v>
      </c>
      <c r="J972" s="46">
        <f ca="1">IF(E972="","",IF(RIGHT(LEFT($J$1,6),3)="TTM",[1]!EM_S_FA_PROFIT_TTM(E972,LEFT(RIGHT($J$1,11),10),1)/100000000,[1]!EM_S_STM07_IS(E972,61,LEFT(RIGHT($J$1,5),4)&amp;"-12-31",1)/100000000))</f>
        <v>0.95284875319999995</v>
      </c>
      <c r="K972" s="36">
        <f t="shared" ca="1" si="77"/>
        <v>30.642434714580055</v>
      </c>
      <c r="L972" s="46">
        <f ca="1">IF(E972="","",IF(ISERROR(IF(行业估值!$E$7="最新年报",[1]!EM_S_STM07_BS(E972,140,LEFT(RIGHT($L$1,5),4)&amp;"-12-31",1)/100000000,[1]!EM_S_STM07_BS(E972,140,LEFT(RIGHT($L$1,11),10),1)/100000000)),0,IF(行业估值!$E$7="最新年报",[1]!EM_S_STM07_BS(E972,140,LEFT(RIGHT($L$1,5),4)&amp;"-12-31",1)/100000000,[1]!EM_S_STM07_BS(E972,140,LEFT(RIGHT($L$1,11),10),1)/100000000)))</f>
        <v>10.230241705599999</v>
      </c>
      <c r="M972" s="36">
        <f t="shared" ca="1" si="78"/>
        <v>2.8540484724634934</v>
      </c>
      <c r="N972" s="37" t="str">
        <f ca="1">IF(E972="","",IF(ISERROR([1]!EM_S_EST_NETPROFIT(E972,行业估值!$E$6,deadline)/100000000),"-",[1]!EM_S_EST_NETPROFIT(E972,行业估值!$E$6,deadline)/100000000))</f>
        <v>-</v>
      </c>
      <c r="O972" s="36" t="str">
        <f t="shared" ca="1" si="79"/>
        <v>-</v>
      </c>
      <c r="T972" s="64" t="s">
        <v>1986</v>
      </c>
      <c r="U972" s="64" t="s">
        <v>1987</v>
      </c>
    </row>
    <row r="973" spans="4:21">
      <c r="D973" s="45" t="str">
        <f>IF(AND(行业估值!$B$39=$G973,COUNTIF($G$2:$G$2552,$G973)&gt;=1),COUNTIF($G$2:G973,$G973),"")</f>
        <v/>
      </c>
      <c r="E973" s="65" t="str">
        <f t="shared" si="75"/>
        <v>002515.SZ</v>
      </c>
      <c r="F973" s="65" t="str">
        <f t="shared" si="76"/>
        <v>金字火腿</v>
      </c>
      <c r="G973" s="34" t="str">
        <f>IF(E973="","",IF(行业估值!$C$5="申万行业",[1]!EM_S_INFO_INDUSTRY_SW2014(E973,"1"),IF(行业估值!$C$5="证监会行业",[1]!EM_S_INFO_INDUSTRY_CSRC1(E973,"1"),[1]!EM_S_INFO_INDUSTRY_EM2016(E973,"1"))))</f>
        <v>食品饮料</v>
      </c>
      <c r="H973" s="34" t="str">
        <f>IF(E973="","",IF($H$1="上证50",[1]!EM_S_INFO_COMPINDEX(E973,"000016"),"")&amp;IF($H$1="上证180",[1]!EM_S_INFO_COMPINDEX(E973,"000010"),"")&amp;IF($H$1="沪深300",[1]!EM_S_INFO_COMPINDEX(E973,"000300"),"")&amp;IF(AND($H$1="上证A股",RIGHT(E973,2)="SH"),"是","")&amp;IF(AND($H$1="深证A股",RIGHT(E973,2)="SZ"),"是","")&amp;IF(AND($H$1="创业板",LEFT(E973,1)-3=0),"是","")&amp;IF(AND($H$1="全部A股",E973&lt;&gt;0),"是","")&amp;IF(AND($H$1="中小板",LEFT(E973,3)="002"),"是",""))</f>
        <v>是</v>
      </c>
      <c r="I973" s="46">
        <f ca="1">IF(E973="","",IF(OR([1]!EM_S_VAL_MV(E973,deadline)="",[1]!EM_S_VAL_MV(E973,deadline)="--",[1]!EM_S_VAL_MV(E973,deadline)="null"),0,[1]!EM_S_VAL_MV(E973,deadline)/100000000))</f>
        <v>51.654941183999995</v>
      </c>
      <c r="J973" s="46">
        <f ca="1">IF(E973="","",IF(RIGHT(LEFT($J$1,6),3)="TTM",[1]!EM_S_FA_PROFIT_TTM(E973,LEFT(RIGHT($J$1,11),10),1)/100000000,[1]!EM_S_STM07_IS(E973,61,LEFT(RIGHT($J$1,5),4)&amp;"-12-31",1)/100000000))</f>
        <v>-0.3291302317</v>
      </c>
      <c r="K973" s="36">
        <f t="shared" ca="1" si="77"/>
        <v>-156.94377546904633</v>
      </c>
      <c r="L973" s="46">
        <f ca="1">IF(E973="","",IF(ISERROR(IF(行业估值!$E$7="最新年报",[1]!EM_S_STM07_BS(E973,140,LEFT(RIGHT($L$1,5),4)&amp;"-12-31",1)/100000000,[1]!EM_S_STM07_BS(E973,140,LEFT(RIGHT($L$1,11),10),1)/100000000)),0,IF(行业估值!$E$7="最新年报",[1]!EM_S_STM07_BS(E973,140,LEFT(RIGHT($L$1,5),4)&amp;"-12-31",1)/100000000,[1]!EM_S_STM07_BS(E973,140,LEFT(RIGHT($L$1,11),10),1)/100000000)))</f>
        <v>13.276828426</v>
      </c>
      <c r="M973" s="36">
        <f t="shared" ca="1" si="78"/>
        <v>3.8906084741476494</v>
      </c>
      <c r="N973" s="37" t="str">
        <f ca="1">IF(E973="","",IF(ISERROR([1]!EM_S_EST_NETPROFIT(E973,行业估值!$E$6,deadline)/100000000),"-",[1]!EM_S_EST_NETPROFIT(E973,行业估值!$E$6,deadline)/100000000))</f>
        <v>-</v>
      </c>
      <c r="O973" s="36" t="str">
        <f t="shared" ca="1" si="79"/>
        <v>-</v>
      </c>
      <c r="T973" s="64" t="s">
        <v>1988</v>
      </c>
      <c r="U973" s="64" t="s">
        <v>1989</v>
      </c>
    </row>
    <row r="974" spans="4:21">
      <c r="D974" s="45" t="str">
        <f>IF(AND(行业估值!$B$39=$G974,COUNTIF($G$2:$G$2552,$G974)&gt;=1),COUNTIF($G$2:G974,$G974),"")</f>
        <v/>
      </c>
      <c r="E974" s="65" t="str">
        <f t="shared" si="75"/>
        <v>002516.SZ</v>
      </c>
      <c r="F974" s="65" t="str">
        <f t="shared" si="76"/>
        <v>旷达科技</v>
      </c>
      <c r="G974" s="34" t="str">
        <f>IF(E974="","",IF(行业估值!$C$5="申万行业",[1]!EM_S_INFO_INDUSTRY_SW2014(E974,"1"),IF(行业估值!$C$5="证监会行业",[1]!EM_S_INFO_INDUSTRY_CSRC1(E974,"1"),[1]!EM_S_INFO_INDUSTRY_EM2016(E974,"1"))))</f>
        <v>纺织服装</v>
      </c>
      <c r="H974" s="34" t="str">
        <f>IF(E974="","",IF($H$1="上证50",[1]!EM_S_INFO_COMPINDEX(E974,"000016"),"")&amp;IF($H$1="上证180",[1]!EM_S_INFO_COMPINDEX(E974,"000010"),"")&amp;IF($H$1="沪深300",[1]!EM_S_INFO_COMPINDEX(E974,"000300"),"")&amp;IF(AND($H$1="上证A股",RIGHT(E974,2)="SH"),"是","")&amp;IF(AND($H$1="深证A股",RIGHT(E974,2)="SZ"),"是","")&amp;IF(AND($H$1="创业板",LEFT(E974,1)-3=0),"是","")&amp;IF(AND($H$1="全部A股",E974&lt;&gt;0),"是","")&amp;IF(AND($H$1="中小板",LEFT(E974,3)="002"),"是",""))</f>
        <v>是</v>
      </c>
      <c r="I974" s="46">
        <f ca="1">IF(E974="","",IF(OR([1]!EM_S_VAL_MV(E974,deadline)="",[1]!EM_S_VAL_MV(E974,deadline)="--",[1]!EM_S_VAL_MV(E974,deadline)="null"),0,[1]!EM_S_VAL_MV(E974,deadline)/100000000))</f>
        <v>38.683057336600001</v>
      </c>
      <c r="J974" s="46">
        <f ca="1">IF(E974="","",IF(RIGHT(LEFT($J$1,6),3)="TTM",[1]!EM_S_FA_PROFIT_TTM(E974,LEFT(RIGHT($J$1,11),10),1)/100000000,[1]!EM_S_STM07_IS(E974,61,LEFT(RIGHT($J$1,5),4)&amp;"-12-31",1)/100000000))</f>
        <v>1.5061535841999998</v>
      </c>
      <c r="K974" s="36">
        <f t="shared" ca="1" si="77"/>
        <v>25.683341820115032</v>
      </c>
      <c r="L974" s="46">
        <f ca="1">IF(E974="","",IF(ISERROR(IF(行业估值!$E$7="最新年报",[1]!EM_S_STM07_BS(E974,140,LEFT(RIGHT($L$1,5),4)&amp;"-12-31",1)/100000000,[1]!EM_S_STM07_BS(E974,140,LEFT(RIGHT($L$1,11),10),1)/100000000)),0,IF(行业估值!$E$7="最新年报",[1]!EM_S_STM07_BS(E974,140,LEFT(RIGHT($L$1,5),4)&amp;"-12-31",1)/100000000,[1]!EM_S_STM07_BS(E974,140,LEFT(RIGHT($L$1,11),10),1)/100000000)))</f>
        <v>35.535795566499999</v>
      </c>
      <c r="M974" s="36">
        <f t="shared" ca="1" si="78"/>
        <v>1.0885659577878415</v>
      </c>
      <c r="N974" s="37" t="str">
        <f ca="1">IF(E974="","",IF(ISERROR([1]!EM_S_EST_NETPROFIT(E974,行业估值!$E$6,deadline)/100000000),"-",[1]!EM_S_EST_NETPROFIT(E974,行业估值!$E$6,deadline)/100000000))</f>
        <v>-</v>
      </c>
      <c r="O974" s="36" t="str">
        <f t="shared" ca="1" si="79"/>
        <v>-</v>
      </c>
      <c r="T974" s="64" t="s">
        <v>1990</v>
      </c>
      <c r="U974" s="64" t="s">
        <v>1991</v>
      </c>
    </row>
    <row r="975" spans="4:21">
      <c r="D975" s="45" t="str">
        <f>IF(AND(行业估值!$B$39=$G975,COUNTIF($G$2:$G$2552,$G975)&gt;=1),COUNTIF($G$2:G975,$G975),"")</f>
        <v/>
      </c>
      <c r="E975" s="65" t="str">
        <f t="shared" si="75"/>
        <v>002517.SZ</v>
      </c>
      <c r="F975" s="65" t="str">
        <f t="shared" si="76"/>
        <v>恺英网络</v>
      </c>
      <c r="G975" s="34" t="str">
        <f>IF(E975="","",IF(行业估值!$C$5="申万行业",[1]!EM_S_INFO_INDUSTRY_SW2014(E975,"1"),IF(行业估值!$C$5="证监会行业",[1]!EM_S_INFO_INDUSTRY_CSRC1(E975,"1"),[1]!EM_S_INFO_INDUSTRY_EM2016(E975,"1"))))</f>
        <v>互联网</v>
      </c>
      <c r="H975" s="34" t="str">
        <f>IF(E975="","",IF($H$1="上证50",[1]!EM_S_INFO_COMPINDEX(E975,"000016"),"")&amp;IF($H$1="上证180",[1]!EM_S_INFO_COMPINDEX(E975,"000010"),"")&amp;IF($H$1="沪深300",[1]!EM_S_INFO_COMPINDEX(E975,"000300"),"")&amp;IF(AND($H$1="上证A股",RIGHT(E975,2)="SH"),"是","")&amp;IF(AND($H$1="深证A股",RIGHT(E975,2)="SZ"),"是","")&amp;IF(AND($H$1="创业板",LEFT(E975,1)-3=0),"是","")&amp;IF(AND($H$1="全部A股",E975&lt;&gt;0),"是","")&amp;IF(AND($H$1="中小板",LEFT(E975,3)="002"),"是",""))</f>
        <v>是</v>
      </c>
      <c r="I975" s="46">
        <f ca="1">IF(E975="","",IF(OR([1]!EM_S_VAL_MV(E975,deadline)="",[1]!EM_S_VAL_MV(E975,deadline)="--",[1]!EM_S_VAL_MV(E975,deadline)="null"),0,[1]!EM_S_VAL_MV(E975,deadline)/100000000))</f>
        <v>57.687472591199999</v>
      </c>
      <c r="J975" s="46">
        <f ca="1">IF(E975="","",IF(RIGHT(LEFT($J$1,6),3)="TTM",[1]!EM_S_FA_PROFIT_TTM(E975,LEFT(RIGHT($J$1,11),10),1)/100000000,[1]!EM_S_STM07_IS(E975,61,LEFT(RIGHT($J$1,5),4)&amp;"-12-31",1)/100000000))</f>
        <v>-1.7507819824999999</v>
      </c>
      <c r="K975" s="36">
        <f t="shared" ca="1" si="77"/>
        <v>-32.949546641339168</v>
      </c>
      <c r="L975" s="46">
        <f ca="1">IF(E975="","",IF(ISERROR(IF(行业估值!$E$7="最新年报",[1]!EM_S_STM07_BS(E975,140,LEFT(RIGHT($L$1,5),4)&amp;"-12-31",1)/100000000,[1]!EM_S_STM07_BS(E975,140,LEFT(RIGHT($L$1,11),10),1)/100000000)),0,IF(行业估值!$E$7="最新年报",[1]!EM_S_STM07_BS(E975,140,LEFT(RIGHT($L$1,5),4)&amp;"-12-31",1)/100000000,[1]!EM_S_STM07_BS(E975,140,LEFT(RIGHT($L$1,11),10),1)/100000000)))</f>
        <v>49.206744965200002</v>
      </c>
      <c r="M975" s="36">
        <f t="shared" ca="1" si="78"/>
        <v>1.1723488849343264</v>
      </c>
      <c r="N975" s="37" t="str">
        <f ca="1">IF(E975="","",IF(ISERROR([1]!EM_S_EST_NETPROFIT(E975,行业估值!$E$6,deadline)/100000000),"-",[1]!EM_S_EST_NETPROFIT(E975,行业估值!$E$6,deadline)/100000000))</f>
        <v>-</v>
      </c>
      <c r="O975" s="36" t="str">
        <f t="shared" ca="1" si="79"/>
        <v>-</v>
      </c>
      <c r="T975" s="64" t="s">
        <v>1992</v>
      </c>
      <c r="U975" s="64" t="s">
        <v>1993</v>
      </c>
    </row>
    <row r="976" spans="4:21">
      <c r="D976" s="45" t="str">
        <f>IF(AND(行业估值!$B$39=$G976,COUNTIF($G$2:$G$2552,$G976)&gt;=1),COUNTIF($G$2:G976,$G976),"")</f>
        <v/>
      </c>
      <c r="E976" s="65" t="str">
        <f t="shared" si="75"/>
        <v>002518.SZ</v>
      </c>
      <c r="F976" s="65" t="str">
        <f t="shared" si="76"/>
        <v>科士达</v>
      </c>
      <c r="G976" s="34" t="str">
        <f>IF(E976="","",IF(行业估值!$C$5="申万行业",[1]!EM_S_INFO_INDUSTRY_SW2014(E976,"1"),IF(行业估值!$C$5="证监会行业",[1]!EM_S_INFO_INDUSTRY_CSRC1(E976,"1"),[1]!EM_S_INFO_INDUSTRY_EM2016(E976,"1"))))</f>
        <v>电气设备</v>
      </c>
      <c r="H976" s="34" t="str">
        <f>IF(E976="","",IF($H$1="上证50",[1]!EM_S_INFO_COMPINDEX(E976,"000016"),"")&amp;IF($H$1="上证180",[1]!EM_S_INFO_COMPINDEX(E976,"000010"),"")&amp;IF($H$1="沪深300",[1]!EM_S_INFO_COMPINDEX(E976,"000300"),"")&amp;IF(AND($H$1="上证A股",RIGHT(E976,2)="SH"),"是","")&amp;IF(AND($H$1="深证A股",RIGHT(E976,2)="SZ"),"是","")&amp;IF(AND($H$1="创业板",LEFT(E976,1)-3=0),"是","")&amp;IF(AND($H$1="全部A股",E976&lt;&gt;0),"是","")&amp;IF(AND($H$1="中小板",LEFT(E976,3)="002"),"是",""))</f>
        <v>是</v>
      </c>
      <c r="I976" s="46">
        <f ca="1">IF(E976="","",IF(OR([1]!EM_S_VAL_MV(E976,deadline)="",[1]!EM_S_VAL_MV(E976,deadline)="--",[1]!EM_S_VAL_MV(E976,deadline)="null"),0,[1]!EM_S_VAL_MV(E976,deadline)/100000000))</f>
        <v>54.0509325632</v>
      </c>
      <c r="J976" s="46">
        <f ca="1">IF(E976="","",IF(RIGHT(LEFT($J$1,6),3)="TTM",[1]!EM_S_FA_PROFIT_TTM(E976,LEFT(RIGHT($J$1,11),10),1)/100000000,[1]!EM_S_STM07_IS(E976,61,LEFT(RIGHT($J$1,5),4)&amp;"-12-31",1)/100000000))</f>
        <v>2.3921363647999998</v>
      </c>
      <c r="K976" s="36">
        <f t="shared" ca="1" si="77"/>
        <v>22.595255587663395</v>
      </c>
      <c r="L976" s="46">
        <f ca="1">IF(E976="","",IF(ISERROR(IF(行业估值!$E$7="最新年报",[1]!EM_S_STM07_BS(E976,140,LEFT(RIGHT($L$1,5),4)&amp;"-12-31",1)/100000000,[1]!EM_S_STM07_BS(E976,140,LEFT(RIGHT($L$1,11),10),1)/100000000)),0,IF(行业估值!$E$7="最新年报",[1]!EM_S_STM07_BS(E976,140,LEFT(RIGHT($L$1,5),4)&amp;"-12-31",1)/100000000,[1]!EM_S_STM07_BS(E976,140,LEFT(RIGHT($L$1,11),10),1)/100000000)))</f>
        <v>25.325431447199996</v>
      </c>
      <c r="M976" s="36">
        <f t="shared" ca="1" si="78"/>
        <v>2.1342551528051428</v>
      </c>
      <c r="N976" s="37">
        <f ca="1">IF(E976="","",IF(ISERROR([1]!EM_S_EST_NETPROFIT(E976,行业估值!$E$6,deadline)/100000000),"-",[1]!EM_S_EST_NETPROFIT(E976,行业估值!$E$6,deadline)/100000000))</f>
        <v>3.2052142857142853</v>
      </c>
      <c r="O976" s="36">
        <f t="shared" ca="1" si="79"/>
        <v>16.86343805595347</v>
      </c>
      <c r="T976" s="64" t="s">
        <v>1994</v>
      </c>
      <c r="U976" s="64" t="s">
        <v>1995</v>
      </c>
    </row>
    <row r="977" spans="4:21">
      <c r="D977" s="45" t="str">
        <f>IF(AND(行业估值!$B$39=$G977,COUNTIF($G$2:$G$2552,$G977)&gt;=1),COUNTIF($G$2:G977,$G977),"")</f>
        <v/>
      </c>
      <c r="E977" s="65" t="str">
        <f t="shared" si="75"/>
        <v>002519.SZ</v>
      </c>
      <c r="F977" s="65" t="str">
        <f t="shared" si="76"/>
        <v>银河电子</v>
      </c>
      <c r="G977" s="34" t="str">
        <f>IF(E977="","",IF(行业估值!$C$5="申万行业",[1]!EM_S_INFO_INDUSTRY_SW2014(E977,"1"),IF(行业估值!$C$5="证监会行业",[1]!EM_S_INFO_INDUSTRY_CSRC1(E977,"1"),[1]!EM_S_INFO_INDUSTRY_EM2016(E977,"1"))))</f>
        <v>家电</v>
      </c>
      <c r="H977" s="34" t="str">
        <f>IF(E977="","",IF($H$1="上证50",[1]!EM_S_INFO_COMPINDEX(E977,"000016"),"")&amp;IF($H$1="上证180",[1]!EM_S_INFO_COMPINDEX(E977,"000010"),"")&amp;IF($H$1="沪深300",[1]!EM_S_INFO_COMPINDEX(E977,"000300"),"")&amp;IF(AND($H$1="上证A股",RIGHT(E977,2)="SH"),"是","")&amp;IF(AND($H$1="深证A股",RIGHT(E977,2)="SZ"),"是","")&amp;IF(AND($H$1="创业板",LEFT(E977,1)-3=0),"是","")&amp;IF(AND($H$1="全部A股",E977&lt;&gt;0),"是","")&amp;IF(AND($H$1="中小板",LEFT(E977,3)="002"),"是",""))</f>
        <v>是</v>
      </c>
      <c r="I977" s="46">
        <f ca="1">IF(E977="","",IF(OR([1]!EM_S_VAL_MV(E977,deadline)="",[1]!EM_S_VAL_MV(E977,deadline)="--",[1]!EM_S_VAL_MV(E977,deadline)="null"),0,[1]!EM_S_VAL_MV(E977,deadline)/100000000))</f>
        <v>40.213583058600001</v>
      </c>
      <c r="J977" s="46">
        <f ca="1">IF(E977="","",IF(RIGHT(LEFT($J$1,6),3)="TTM",[1]!EM_S_FA_PROFIT_TTM(E977,LEFT(RIGHT($J$1,11),10),1)/100000000,[1]!EM_S_STM07_IS(E977,61,LEFT(RIGHT($J$1,5),4)&amp;"-12-31",1)/100000000))</f>
        <v>-11.356536309300001</v>
      </c>
      <c r="K977" s="36">
        <f t="shared" ca="1" si="77"/>
        <v>-3.5410077477292639</v>
      </c>
      <c r="L977" s="46">
        <f ca="1">IF(E977="","",IF(ISERROR(IF(行业估值!$E$7="最新年报",[1]!EM_S_STM07_BS(E977,140,LEFT(RIGHT($L$1,5),4)&amp;"-12-31",1)/100000000,[1]!EM_S_STM07_BS(E977,140,LEFT(RIGHT($L$1,11),10),1)/100000000)),0,IF(行业估值!$E$7="最新年报",[1]!EM_S_STM07_BS(E977,140,LEFT(RIGHT($L$1,5),4)&amp;"-12-31",1)/100000000,[1]!EM_S_STM07_BS(E977,140,LEFT(RIGHT($L$1,11),10),1)/100000000)))</f>
        <v>25.424759933499999</v>
      </c>
      <c r="M977" s="36">
        <f t="shared" ca="1" si="78"/>
        <v>1.5816701185687128</v>
      </c>
      <c r="N977" s="37" t="str">
        <f ca="1">IF(E977="","",IF(ISERROR([1]!EM_S_EST_NETPROFIT(E977,行业估值!$E$6,deadline)/100000000),"-",[1]!EM_S_EST_NETPROFIT(E977,行业估值!$E$6,deadline)/100000000))</f>
        <v>-</v>
      </c>
      <c r="O977" s="36" t="str">
        <f t="shared" ca="1" si="79"/>
        <v>-</v>
      </c>
      <c r="T977" s="64" t="s">
        <v>1996</v>
      </c>
      <c r="U977" s="64" t="s">
        <v>1997</v>
      </c>
    </row>
    <row r="978" spans="4:21">
      <c r="D978" s="45">
        <f>IF(AND(行业估值!$B$39=$G978,COUNTIF($G$2:$G$2552,$G978)&gt;=1),COUNTIF($G$2:G978,$G978),"")</f>
        <v>64</v>
      </c>
      <c r="E978" s="65" t="str">
        <f t="shared" si="75"/>
        <v>002520.SZ</v>
      </c>
      <c r="F978" s="65" t="str">
        <f t="shared" si="76"/>
        <v>日发精机</v>
      </c>
      <c r="G978" s="34" t="str">
        <f>IF(E978="","",IF(行业估值!$C$5="申万行业",[1]!EM_S_INFO_INDUSTRY_SW2014(E978,"1"),IF(行业估值!$C$5="证监会行业",[1]!EM_S_INFO_INDUSTRY_CSRC1(E978,"1"),[1]!EM_S_INFO_INDUSTRY_EM2016(E978,"1"))))</f>
        <v>机械设备</v>
      </c>
      <c r="H978" s="34" t="str">
        <f>IF(E978="","",IF($H$1="上证50",[1]!EM_S_INFO_COMPINDEX(E978,"000016"),"")&amp;IF($H$1="上证180",[1]!EM_S_INFO_COMPINDEX(E978,"000010"),"")&amp;IF($H$1="沪深300",[1]!EM_S_INFO_COMPINDEX(E978,"000300"),"")&amp;IF(AND($H$1="上证A股",RIGHT(E978,2)="SH"),"是","")&amp;IF(AND($H$1="深证A股",RIGHT(E978,2)="SZ"),"是","")&amp;IF(AND($H$1="创业板",LEFT(E978,1)-3=0),"是","")&amp;IF(AND($H$1="全部A股",E978&lt;&gt;0),"是","")&amp;IF(AND($H$1="中小板",LEFT(E978,3)="002"),"是",""))</f>
        <v>是</v>
      </c>
      <c r="I978" s="46">
        <f ca="1">IF(E978="","",IF(OR([1]!EM_S_VAL_MV(E978,deadline)="",[1]!EM_S_VAL_MV(E978,deadline)="--",[1]!EM_S_VAL_MV(E978,deadline)="null"),0,[1]!EM_S_VAL_MV(E978,deadline)/100000000))</f>
        <v>47.997204106999995</v>
      </c>
      <c r="J978" s="46">
        <f ca="1">IF(E978="","",IF(RIGHT(LEFT($J$1,6),3)="TTM",[1]!EM_S_FA_PROFIT_TTM(E978,LEFT(RIGHT($J$1,11),10),1)/100000000,[1]!EM_S_STM07_IS(E978,61,LEFT(RIGHT($J$1,5),4)&amp;"-12-31",1)/100000000))</f>
        <v>1.8334191419999999</v>
      </c>
      <c r="K978" s="36">
        <f t="shared" ca="1" si="77"/>
        <v>26.179067845141979</v>
      </c>
      <c r="L978" s="46">
        <f ca="1">IF(E978="","",IF(ISERROR(IF(行业估值!$E$7="最新年报",[1]!EM_S_STM07_BS(E978,140,LEFT(RIGHT($L$1,5),4)&amp;"-12-31",1)/100000000,[1]!EM_S_STM07_BS(E978,140,LEFT(RIGHT($L$1,11),10),1)/100000000)),0,IF(行业估值!$E$7="最新年报",[1]!EM_S_STM07_BS(E978,140,LEFT(RIGHT($L$1,5),4)&amp;"-12-31",1)/100000000,[1]!EM_S_STM07_BS(E978,140,LEFT(RIGHT($L$1,11),10),1)/100000000)))</f>
        <v>27.677310045999999</v>
      </c>
      <c r="M978" s="36">
        <f t="shared" ca="1" si="78"/>
        <v>1.7341715660672263</v>
      </c>
      <c r="N978" s="37">
        <f ca="1">IF(E978="","",IF(ISERROR([1]!EM_S_EST_NETPROFIT(E978,行业估值!$E$6,deadline)/100000000),"-",[1]!EM_S_EST_NETPROFIT(E978,行业估值!$E$6,deadline)/100000000))</f>
        <v>2.0286</v>
      </c>
      <c r="O978" s="36">
        <f t="shared" ca="1" si="79"/>
        <v>23.660260330769987</v>
      </c>
      <c r="T978" s="64" t="s">
        <v>1998</v>
      </c>
      <c r="U978" s="64" t="s">
        <v>1999</v>
      </c>
    </row>
    <row r="979" spans="4:21">
      <c r="D979" s="45" t="str">
        <f>IF(AND(行业估值!$B$39=$G979,COUNTIF($G$2:$G$2552,$G979)&gt;=1),COUNTIF($G$2:G979,$G979),"")</f>
        <v/>
      </c>
      <c r="E979" s="65" t="str">
        <f t="shared" si="75"/>
        <v>002521.SZ</v>
      </c>
      <c r="F979" s="65" t="str">
        <f t="shared" si="76"/>
        <v>齐峰新材</v>
      </c>
      <c r="G979" s="34" t="str">
        <f>IF(E979="","",IF(行业估值!$C$5="申万行业",[1]!EM_S_INFO_INDUSTRY_SW2014(E979,"1"),IF(行业估值!$C$5="证监会行业",[1]!EM_S_INFO_INDUSTRY_CSRC1(E979,"1"),[1]!EM_S_INFO_INDUSTRY_EM2016(E979,"1"))))</f>
        <v>轻工制造</v>
      </c>
      <c r="H979" s="34" t="str">
        <f>IF(E979="","",IF($H$1="上证50",[1]!EM_S_INFO_COMPINDEX(E979,"000016"),"")&amp;IF($H$1="上证180",[1]!EM_S_INFO_COMPINDEX(E979,"000010"),"")&amp;IF($H$1="沪深300",[1]!EM_S_INFO_COMPINDEX(E979,"000300"),"")&amp;IF(AND($H$1="上证A股",RIGHT(E979,2)="SH"),"是","")&amp;IF(AND($H$1="深证A股",RIGHT(E979,2)="SZ"),"是","")&amp;IF(AND($H$1="创业板",LEFT(E979,1)-3=0),"是","")&amp;IF(AND($H$1="全部A股",E979&lt;&gt;0),"是","")&amp;IF(AND($H$1="中小板",LEFT(E979,3)="002"),"是",""))</f>
        <v>是</v>
      </c>
      <c r="I979" s="46">
        <f ca="1">IF(E979="","",IF(OR([1]!EM_S_VAL_MV(E979,deadline)="",[1]!EM_S_VAL_MV(E979,deadline)="--",[1]!EM_S_VAL_MV(E979,deadline)="null"),0,[1]!EM_S_VAL_MV(E979,deadline)/100000000))</f>
        <v>27.7518744459</v>
      </c>
      <c r="J979" s="46">
        <f ca="1">IF(E979="","",IF(RIGHT(LEFT($J$1,6),3)="TTM",[1]!EM_S_FA_PROFIT_TTM(E979,LEFT(RIGHT($J$1,11),10),1)/100000000,[1]!EM_S_STM07_IS(E979,61,LEFT(RIGHT($J$1,5),4)&amp;"-12-31",1)/100000000))</f>
        <v>0.97988529120000001</v>
      </c>
      <c r="K979" s="36">
        <f t="shared" ca="1" si="77"/>
        <v>28.32155426265674</v>
      </c>
      <c r="L979" s="46">
        <f ca="1">IF(E979="","",IF(ISERROR(IF(行业估值!$E$7="最新年报",[1]!EM_S_STM07_BS(E979,140,LEFT(RIGHT($L$1,5),4)&amp;"-12-31",1)/100000000,[1]!EM_S_STM07_BS(E979,140,LEFT(RIGHT($L$1,11),10),1)/100000000)),0,IF(行业估值!$E$7="最新年报",[1]!EM_S_STM07_BS(E979,140,LEFT(RIGHT($L$1,5),4)&amp;"-12-31",1)/100000000,[1]!EM_S_STM07_BS(E979,140,LEFT(RIGHT($L$1,11),10),1)/100000000)))</f>
        <v>34.429739704900001</v>
      </c>
      <c r="M979" s="36">
        <f t="shared" ca="1" si="78"/>
        <v>0.80604369024464007</v>
      </c>
      <c r="N979" s="37" t="str">
        <f ca="1">IF(E979="","",IF(ISERROR([1]!EM_S_EST_NETPROFIT(E979,行业估值!$E$6,deadline)/100000000),"-",[1]!EM_S_EST_NETPROFIT(E979,行业估值!$E$6,deadline)/100000000))</f>
        <v>-</v>
      </c>
      <c r="O979" s="36" t="str">
        <f t="shared" ca="1" si="79"/>
        <v>-</v>
      </c>
      <c r="T979" s="64" t="s">
        <v>2000</v>
      </c>
      <c r="U979" s="64" t="s">
        <v>2001</v>
      </c>
    </row>
    <row r="980" spans="4:21">
      <c r="D980" s="45" t="str">
        <f>IF(AND(行业估值!$B$39=$G980,COUNTIF($G$2:$G$2552,$G980)&gt;=1),COUNTIF($G$2:G980,$G980),"")</f>
        <v/>
      </c>
      <c r="E980" s="65" t="str">
        <f t="shared" si="75"/>
        <v>002522.SZ</v>
      </c>
      <c r="F980" s="65" t="str">
        <f t="shared" si="76"/>
        <v>浙江众成</v>
      </c>
      <c r="G980" s="34" t="str">
        <f>IF(E980="","",IF(行业估值!$C$5="申万行业",[1]!EM_S_INFO_INDUSTRY_SW2014(E980,"1"),IF(行业估值!$C$5="证监会行业",[1]!EM_S_INFO_INDUSTRY_CSRC1(E980,"1"),[1]!EM_S_INFO_INDUSTRY_EM2016(E980,"1"))))</f>
        <v>基础化工</v>
      </c>
      <c r="H980" s="34" t="str">
        <f>IF(E980="","",IF($H$1="上证50",[1]!EM_S_INFO_COMPINDEX(E980,"000016"),"")&amp;IF($H$1="上证180",[1]!EM_S_INFO_COMPINDEX(E980,"000010"),"")&amp;IF($H$1="沪深300",[1]!EM_S_INFO_COMPINDEX(E980,"000300"),"")&amp;IF(AND($H$1="上证A股",RIGHT(E980,2)="SH"),"是","")&amp;IF(AND($H$1="深证A股",RIGHT(E980,2)="SZ"),"是","")&amp;IF(AND($H$1="创业板",LEFT(E980,1)-3=0),"是","")&amp;IF(AND($H$1="全部A股",E980&lt;&gt;0),"是","")&amp;IF(AND($H$1="中小板",LEFT(E980,3)="002"),"是",""))</f>
        <v>是</v>
      </c>
      <c r="I980" s="46">
        <f ca="1">IF(E980="","",IF(OR([1]!EM_S_VAL_MV(E980,deadline)="",[1]!EM_S_VAL_MV(E980,deadline)="--",[1]!EM_S_VAL_MV(E980,deadline)="null"),0,[1]!EM_S_VAL_MV(E980,deadline)/100000000))</f>
        <v>49.908444223700002</v>
      </c>
      <c r="J980" s="46">
        <f ca="1">IF(E980="","",IF(RIGHT(LEFT($J$1,6),3)="TTM",[1]!EM_S_FA_PROFIT_TTM(E980,LEFT(RIGHT($J$1,11),10),1)/100000000,[1]!EM_S_STM07_IS(E980,61,LEFT(RIGHT($J$1,5),4)&amp;"-12-31",1)/100000000))</f>
        <v>-9.2460733999999989E-3</v>
      </c>
      <c r="K980" s="36">
        <f t="shared" ca="1" si="77"/>
        <v>-5397.7988346599113</v>
      </c>
      <c r="L980" s="46">
        <f ca="1">IF(E980="","",IF(ISERROR(IF(行业估值!$E$7="最新年报",[1]!EM_S_STM07_BS(E980,140,LEFT(RIGHT($L$1,5),4)&amp;"-12-31",1)/100000000,[1]!EM_S_STM07_BS(E980,140,LEFT(RIGHT($L$1,11),10),1)/100000000)),0,IF(行业估值!$E$7="最新年报",[1]!EM_S_STM07_BS(E980,140,LEFT(RIGHT($L$1,5),4)&amp;"-12-31",1)/100000000,[1]!EM_S_STM07_BS(E980,140,LEFT(RIGHT($L$1,11),10),1)/100000000)))</f>
        <v>18.283172803499998</v>
      </c>
      <c r="M980" s="36">
        <f t="shared" ca="1" si="78"/>
        <v>2.7297474437339395</v>
      </c>
      <c r="N980" s="37" t="str">
        <f ca="1">IF(E980="","",IF(ISERROR([1]!EM_S_EST_NETPROFIT(E980,行业估值!$E$6,deadline)/100000000),"-",[1]!EM_S_EST_NETPROFIT(E980,行业估值!$E$6,deadline)/100000000))</f>
        <v>-</v>
      </c>
      <c r="O980" s="36" t="str">
        <f t="shared" ca="1" si="79"/>
        <v>-</v>
      </c>
      <c r="T980" s="64" t="s">
        <v>2002</v>
      </c>
      <c r="U980" s="64" t="s">
        <v>2003</v>
      </c>
    </row>
    <row r="981" spans="4:21">
      <c r="D981" s="45">
        <f>IF(AND(行业估值!$B$39=$G981,COUNTIF($G$2:$G$2552,$G981)&gt;=1),COUNTIF($G$2:G981,$G981),"")</f>
        <v>65</v>
      </c>
      <c r="E981" s="65" t="str">
        <f t="shared" si="75"/>
        <v>002523.SZ</v>
      </c>
      <c r="F981" s="65" t="str">
        <f t="shared" si="76"/>
        <v>天桥起重</v>
      </c>
      <c r="G981" s="34" t="str">
        <f>IF(E981="","",IF(行业估值!$C$5="申万行业",[1]!EM_S_INFO_INDUSTRY_SW2014(E981,"1"),IF(行业估值!$C$5="证监会行业",[1]!EM_S_INFO_INDUSTRY_CSRC1(E981,"1"),[1]!EM_S_INFO_INDUSTRY_EM2016(E981,"1"))))</f>
        <v>机械设备</v>
      </c>
      <c r="H981" s="34" t="str">
        <f>IF(E981="","",IF($H$1="上证50",[1]!EM_S_INFO_COMPINDEX(E981,"000016"),"")&amp;IF($H$1="上证180",[1]!EM_S_INFO_COMPINDEX(E981,"000010"),"")&amp;IF($H$1="沪深300",[1]!EM_S_INFO_COMPINDEX(E981,"000300"),"")&amp;IF(AND($H$1="上证A股",RIGHT(E981,2)="SH"),"是","")&amp;IF(AND($H$1="深证A股",RIGHT(E981,2)="SZ"),"是","")&amp;IF(AND($H$1="创业板",LEFT(E981,1)-3=0),"是","")&amp;IF(AND($H$1="全部A股",E981&lt;&gt;0),"是","")&amp;IF(AND($H$1="中小板",LEFT(E981,3)="002"),"是",""))</f>
        <v>是</v>
      </c>
      <c r="I981" s="46">
        <f ca="1">IF(E981="","",IF(OR([1]!EM_S_VAL_MV(E981,deadline)="",[1]!EM_S_VAL_MV(E981,deadline)="--",[1]!EM_S_VAL_MV(E981,deadline)="null"),0,[1]!EM_S_VAL_MV(E981,deadline)/100000000))</f>
        <v>47.174138640000002</v>
      </c>
      <c r="J981" s="46">
        <f ca="1">IF(E981="","",IF(RIGHT(LEFT($J$1,6),3)="TTM",[1]!EM_S_FA_PROFIT_TTM(E981,LEFT(RIGHT($J$1,11),10),1)/100000000,[1]!EM_S_STM07_IS(E981,61,LEFT(RIGHT($J$1,5),4)&amp;"-12-31",1)/100000000))</f>
        <v>0.86518733019999994</v>
      </c>
      <c r="K981" s="36">
        <f t="shared" ca="1" si="77"/>
        <v>54.52476821302394</v>
      </c>
      <c r="L981" s="46">
        <f ca="1">IF(E981="","",IF(ISERROR(IF(行业估值!$E$7="最新年报",[1]!EM_S_STM07_BS(E981,140,LEFT(RIGHT($L$1,5),4)&amp;"-12-31",1)/100000000,[1]!EM_S_STM07_BS(E981,140,LEFT(RIGHT($L$1,11),10),1)/100000000)),0,IF(行业估值!$E$7="最新年报",[1]!EM_S_STM07_BS(E981,140,LEFT(RIGHT($L$1,5),4)&amp;"-12-31",1)/100000000,[1]!EM_S_STM07_BS(E981,140,LEFT(RIGHT($L$1,11),10),1)/100000000)))</f>
        <v>20.789018180699998</v>
      </c>
      <c r="M981" s="36">
        <f t="shared" ca="1" si="78"/>
        <v>2.2691855012082911</v>
      </c>
      <c r="N981" s="37" t="str">
        <f ca="1">IF(E981="","",IF(ISERROR([1]!EM_S_EST_NETPROFIT(E981,行业估值!$E$6,deadline)/100000000),"-",[1]!EM_S_EST_NETPROFIT(E981,行业估值!$E$6,deadline)/100000000))</f>
        <v>-</v>
      </c>
      <c r="O981" s="36" t="str">
        <f t="shared" ca="1" si="79"/>
        <v>-</v>
      </c>
      <c r="T981" s="64" t="s">
        <v>2004</v>
      </c>
      <c r="U981" s="64" t="s">
        <v>2005</v>
      </c>
    </row>
    <row r="982" spans="4:21">
      <c r="D982" s="45" t="str">
        <f>IF(AND(行业估值!$B$39=$G982,COUNTIF($G$2:$G$2552,$G982)&gt;=1),COUNTIF($G$2:G982,$G982),"")</f>
        <v/>
      </c>
      <c r="E982" s="65" t="str">
        <f t="shared" si="75"/>
        <v>002524.SZ</v>
      </c>
      <c r="F982" s="65" t="str">
        <f t="shared" si="76"/>
        <v>光正集团</v>
      </c>
      <c r="G982" s="34" t="str">
        <f>IF(E982="","",IF(行业估值!$C$5="申万行业",[1]!EM_S_INFO_INDUSTRY_SW2014(E982,"1"),IF(行业估值!$C$5="证监会行业",[1]!EM_S_INFO_INDUSTRY_CSRC1(E982,"1"),[1]!EM_S_INFO_INDUSTRY_EM2016(E982,"1"))))</f>
        <v>医药生物</v>
      </c>
      <c r="H982" s="34" t="str">
        <f>IF(E982="","",IF($H$1="上证50",[1]!EM_S_INFO_COMPINDEX(E982,"000016"),"")&amp;IF($H$1="上证180",[1]!EM_S_INFO_COMPINDEX(E982,"000010"),"")&amp;IF($H$1="沪深300",[1]!EM_S_INFO_COMPINDEX(E982,"000300"),"")&amp;IF(AND($H$1="上证A股",RIGHT(E982,2)="SH"),"是","")&amp;IF(AND($H$1="深证A股",RIGHT(E982,2)="SZ"),"是","")&amp;IF(AND($H$1="创业板",LEFT(E982,1)-3=0),"是","")&amp;IF(AND($H$1="全部A股",E982&lt;&gt;0),"是","")&amp;IF(AND($H$1="中小板",LEFT(E982,3)="002"),"是",""))</f>
        <v>是</v>
      </c>
      <c r="I982" s="46">
        <f ca="1">IF(E982="","",IF(OR([1]!EM_S_VAL_MV(E982,deadline)="",[1]!EM_S_VAL_MV(E982,deadline)="--",[1]!EM_S_VAL_MV(E982,deadline)="null"),0,[1]!EM_S_VAL_MV(E982,deadline)/100000000))</f>
        <v>57.555422355600001</v>
      </c>
      <c r="J982" s="46">
        <f ca="1">IF(E982="","",IF(RIGHT(LEFT($J$1,6),3)="TTM",[1]!EM_S_FA_PROFIT_TTM(E982,LEFT(RIGHT($J$1,11),10),1)/100000000,[1]!EM_S_STM07_IS(E982,61,LEFT(RIGHT($J$1,5),4)&amp;"-12-31",1)/100000000))</f>
        <v>1.3137680335999999</v>
      </c>
      <c r="K982" s="36">
        <f t="shared" ca="1" si="77"/>
        <v>43.809425167612027</v>
      </c>
      <c r="L982" s="46">
        <f ca="1">IF(E982="","",IF(ISERROR(IF(行业估值!$E$7="最新年报",[1]!EM_S_STM07_BS(E982,140,LEFT(RIGHT($L$1,5),4)&amp;"-12-31",1)/100000000,[1]!EM_S_STM07_BS(E982,140,LEFT(RIGHT($L$1,11),10),1)/100000000)),0,IF(行业估值!$E$7="最新年报",[1]!EM_S_STM07_BS(E982,140,LEFT(RIGHT($L$1,5),4)&amp;"-12-31",1)/100000000,[1]!EM_S_STM07_BS(E982,140,LEFT(RIGHT($L$1,11),10),1)/100000000)))</f>
        <v>9.3522846803000004</v>
      </c>
      <c r="M982" s="36">
        <f t="shared" ca="1" si="78"/>
        <v>6.1541563717405738</v>
      </c>
      <c r="N982" s="37" t="str">
        <f ca="1">IF(E982="","",IF(ISERROR([1]!EM_S_EST_NETPROFIT(E982,行业估值!$E$6,deadline)/100000000),"-",[1]!EM_S_EST_NETPROFIT(E982,行业估值!$E$6,deadline)/100000000))</f>
        <v>-</v>
      </c>
      <c r="O982" s="36" t="str">
        <f t="shared" ca="1" si="79"/>
        <v>-</v>
      </c>
      <c r="T982" s="64" t="s">
        <v>2006</v>
      </c>
      <c r="U982" s="64" t="s">
        <v>2007</v>
      </c>
    </row>
    <row r="983" spans="4:21">
      <c r="D983" s="45">
        <f>IF(AND(行业估值!$B$39=$G983,COUNTIF($G$2:$G$2552,$G983)&gt;=1),COUNTIF($G$2:G983,$G983),"")</f>
        <v>66</v>
      </c>
      <c r="E983" s="65" t="str">
        <f t="shared" si="75"/>
        <v>002526.SZ</v>
      </c>
      <c r="F983" s="65" t="str">
        <f t="shared" si="76"/>
        <v>山东矿机</v>
      </c>
      <c r="G983" s="34" t="str">
        <f>IF(E983="","",IF(行业估值!$C$5="申万行业",[1]!EM_S_INFO_INDUSTRY_SW2014(E983,"1"),IF(行业估值!$C$5="证监会行业",[1]!EM_S_INFO_INDUSTRY_CSRC1(E983,"1"),[1]!EM_S_INFO_INDUSTRY_EM2016(E983,"1"))))</f>
        <v>机械设备</v>
      </c>
      <c r="H983" s="34" t="str">
        <f>IF(E983="","",IF($H$1="上证50",[1]!EM_S_INFO_COMPINDEX(E983,"000016"),"")&amp;IF($H$1="上证180",[1]!EM_S_INFO_COMPINDEX(E983,"000010"),"")&amp;IF($H$1="沪深300",[1]!EM_S_INFO_COMPINDEX(E983,"000300"),"")&amp;IF(AND($H$1="上证A股",RIGHT(E983,2)="SH"),"是","")&amp;IF(AND($H$1="深证A股",RIGHT(E983,2)="SZ"),"是","")&amp;IF(AND($H$1="创业板",LEFT(E983,1)-3=0),"是","")&amp;IF(AND($H$1="全部A股",E983&lt;&gt;0),"是","")&amp;IF(AND($H$1="中小板",LEFT(E983,3)="002"),"是",""))</f>
        <v>是</v>
      </c>
      <c r="I983" s="46">
        <f ca="1">IF(E983="","",IF(OR([1]!EM_S_VAL_MV(E983,deadline)="",[1]!EM_S_VAL_MV(E983,deadline)="--",[1]!EM_S_VAL_MV(E983,deadline)="null"),0,[1]!EM_S_VAL_MV(E983,deadline)/100000000))</f>
        <v>39.399743775600001</v>
      </c>
      <c r="J983" s="46">
        <f ca="1">IF(E983="","",IF(RIGHT(LEFT($J$1,6),3)="TTM",[1]!EM_S_FA_PROFIT_TTM(E983,LEFT(RIGHT($J$1,11),10),1)/100000000,[1]!EM_S_STM07_IS(E983,61,LEFT(RIGHT($J$1,5),4)&amp;"-12-31",1)/100000000))</f>
        <v>2.0824061421</v>
      </c>
      <c r="K983" s="36">
        <f t="shared" ca="1" si="77"/>
        <v>18.9202975246065</v>
      </c>
      <c r="L983" s="46">
        <f ca="1">IF(E983="","",IF(ISERROR(IF(行业估值!$E$7="最新年报",[1]!EM_S_STM07_BS(E983,140,LEFT(RIGHT($L$1,5),4)&amp;"-12-31",1)/100000000,[1]!EM_S_STM07_BS(E983,140,LEFT(RIGHT($L$1,11),10),1)/100000000)),0,IF(行业估值!$E$7="最新年报",[1]!EM_S_STM07_BS(E983,140,LEFT(RIGHT($L$1,5),4)&amp;"-12-31",1)/100000000,[1]!EM_S_STM07_BS(E983,140,LEFT(RIGHT($L$1,11),10),1)/100000000)))</f>
        <v>26.1048925156</v>
      </c>
      <c r="M983" s="36">
        <f t="shared" ca="1" si="78"/>
        <v>1.5092858073273101</v>
      </c>
      <c r="N983" s="37" t="str">
        <f ca="1">IF(E983="","",IF(ISERROR([1]!EM_S_EST_NETPROFIT(E983,行业估值!$E$6,deadline)/100000000),"-",[1]!EM_S_EST_NETPROFIT(E983,行业估值!$E$6,deadline)/100000000))</f>
        <v>-</v>
      </c>
      <c r="O983" s="36" t="str">
        <f t="shared" ca="1" si="79"/>
        <v>-</v>
      </c>
      <c r="T983" s="64" t="s">
        <v>2008</v>
      </c>
      <c r="U983" s="64" t="s">
        <v>2009</v>
      </c>
    </row>
    <row r="984" spans="4:21">
      <c r="D984" s="45">
        <f>IF(AND(行业估值!$B$39=$G984,COUNTIF($G$2:$G$2552,$G984)&gt;=1),COUNTIF($G$2:G984,$G984),"")</f>
        <v>67</v>
      </c>
      <c r="E984" s="65" t="str">
        <f t="shared" si="75"/>
        <v>002527.SZ</v>
      </c>
      <c r="F984" s="65" t="str">
        <f t="shared" si="76"/>
        <v>新时达</v>
      </c>
      <c r="G984" s="34" t="str">
        <f>IF(E984="","",IF(行业估值!$C$5="申万行业",[1]!EM_S_INFO_INDUSTRY_SW2014(E984,"1"),IF(行业估值!$C$5="证监会行业",[1]!EM_S_INFO_INDUSTRY_CSRC1(E984,"1"),[1]!EM_S_INFO_INDUSTRY_EM2016(E984,"1"))))</f>
        <v>机械设备</v>
      </c>
      <c r="H984" s="34" t="str">
        <f>IF(E984="","",IF($H$1="上证50",[1]!EM_S_INFO_COMPINDEX(E984,"000016"),"")&amp;IF($H$1="上证180",[1]!EM_S_INFO_COMPINDEX(E984,"000010"),"")&amp;IF($H$1="沪深300",[1]!EM_S_INFO_COMPINDEX(E984,"000300"),"")&amp;IF(AND($H$1="上证A股",RIGHT(E984,2)="SH"),"是","")&amp;IF(AND($H$1="深证A股",RIGHT(E984,2)="SZ"),"是","")&amp;IF(AND($H$1="创业板",LEFT(E984,1)-3=0),"是","")&amp;IF(AND($H$1="全部A股",E984&lt;&gt;0),"是","")&amp;IF(AND($H$1="中小板",LEFT(E984,3)="002"),"是",""))</f>
        <v>是</v>
      </c>
      <c r="I984" s="46">
        <f ca="1">IF(E984="","",IF(OR([1]!EM_S_VAL_MV(E984,deadline)="",[1]!EM_S_VAL_MV(E984,deadline)="--",[1]!EM_S_VAL_MV(E984,deadline)="null"),0,[1]!EM_S_VAL_MV(E984,deadline)/100000000))</f>
        <v>30.327205522800003</v>
      </c>
      <c r="J984" s="46">
        <f ca="1">IF(E984="","",IF(RIGHT(LEFT($J$1,6),3)="TTM",[1]!EM_S_FA_PROFIT_TTM(E984,LEFT(RIGHT($J$1,11),10),1)/100000000,[1]!EM_S_STM07_IS(E984,61,LEFT(RIGHT($J$1,5),4)&amp;"-12-31",1)/100000000))</f>
        <v>-3.0327719262000001</v>
      </c>
      <c r="K984" s="36">
        <f t="shared" ca="1" si="77"/>
        <v>-9.9998306040768981</v>
      </c>
      <c r="L984" s="46">
        <f ca="1">IF(E984="","",IF(ISERROR(IF(行业估值!$E$7="最新年报",[1]!EM_S_STM07_BS(E984,140,LEFT(RIGHT($L$1,5),4)&amp;"-12-31",1)/100000000,[1]!EM_S_STM07_BS(E984,140,LEFT(RIGHT($L$1,11),10),1)/100000000)),0,IF(行业估值!$E$7="最新年报",[1]!EM_S_STM07_BS(E984,140,LEFT(RIGHT($L$1,5),4)&amp;"-12-31",1)/100000000,[1]!EM_S_STM07_BS(E984,140,LEFT(RIGHT($L$1,11),10),1)/100000000)))</f>
        <v>26.661074220700002</v>
      </c>
      <c r="M984" s="36">
        <f t="shared" ca="1" si="78"/>
        <v>1.137508761715744</v>
      </c>
      <c r="N984" s="37" t="str">
        <f ca="1">IF(E984="","",IF(ISERROR([1]!EM_S_EST_NETPROFIT(E984,行业估值!$E$6,deadline)/100000000),"-",[1]!EM_S_EST_NETPROFIT(E984,行业估值!$E$6,deadline)/100000000))</f>
        <v>-</v>
      </c>
      <c r="O984" s="36" t="str">
        <f t="shared" ca="1" si="79"/>
        <v>-</v>
      </c>
      <c r="T984" s="64" t="s">
        <v>2010</v>
      </c>
      <c r="U984" s="64" t="s">
        <v>2011</v>
      </c>
    </row>
    <row r="985" spans="4:21">
      <c r="D985" s="45" t="str">
        <f>IF(AND(行业估值!$B$39=$G985,COUNTIF($G$2:$G$2552,$G985)&gt;=1),COUNTIF($G$2:G985,$G985),"")</f>
        <v/>
      </c>
      <c r="E985" s="65" t="str">
        <f t="shared" si="75"/>
        <v>002528.SZ</v>
      </c>
      <c r="F985" s="65" t="str">
        <f t="shared" si="76"/>
        <v>英飞拓</v>
      </c>
      <c r="G985" s="34" t="str">
        <f>IF(E985="","",IF(行业估值!$C$5="申万行业",[1]!EM_S_INFO_INDUSTRY_SW2014(E985,"1"),IF(行业估值!$C$5="证监会行业",[1]!EM_S_INFO_INDUSTRY_CSRC1(E985,"1"),[1]!EM_S_INFO_INDUSTRY_EM2016(E985,"1"))))</f>
        <v>信息技术</v>
      </c>
      <c r="H985" s="34" t="str">
        <f>IF(E985="","",IF($H$1="上证50",[1]!EM_S_INFO_COMPINDEX(E985,"000016"),"")&amp;IF($H$1="上证180",[1]!EM_S_INFO_COMPINDEX(E985,"000010"),"")&amp;IF($H$1="沪深300",[1]!EM_S_INFO_COMPINDEX(E985,"000300"),"")&amp;IF(AND($H$1="上证A股",RIGHT(E985,2)="SH"),"是","")&amp;IF(AND($H$1="深证A股",RIGHT(E985,2)="SZ"),"是","")&amp;IF(AND($H$1="创业板",LEFT(E985,1)-3=0),"是","")&amp;IF(AND($H$1="全部A股",E985&lt;&gt;0),"是","")&amp;IF(AND($H$1="中小板",LEFT(E985,3)="002"),"是",""))</f>
        <v>是</v>
      </c>
      <c r="I985" s="46">
        <f ca="1">IF(E985="","",IF(OR([1]!EM_S_VAL_MV(E985,deadline)="",[1]!EM_S_VAL_MV(E985,deadline)="--",[1]!EM_S_VAL_MV(E985,deadline)="null"),0,[1]!EM_S_VAL_MV(E985,deadline)/100000000))</f>
        <v>64.848321936199994</v>
      </c>
      <c r="J985" s="46">
        <f ca="1">IF(E985="","",IF(RIGHT(LEFT($J$1,6),3)="TTM",[1]!EM_S_FA_PROFIT_TTM(E985,LEFT(RIGHT($J$1,11),10),1)/100000000,[1]!EM_S_STM07_IS(E985,61,LEFT(RIGHT($J$1,5),4)&amp;"-12-31",1)/100000000))</f>
        <v>0.94149714419999997</v>
      </c>
      <c r="K985" s="36">
        <f t="shared" ca="1" si="77"/>
        <v>68.877874283200612</v>
      </c>
      <c r="L985" s="46">
        <f ca="1">IF(E985="","",IF(ISERROR(IF(行业估值!$E$7="最新年报",[1]!EM_S_STM07_BS(E985,140,LEFT(RIGHT($L$1,5),4)&amp;"-12-31",1)/100000000,[1]!EM_S_STM07_BS(E985,140,LEFT(RIGHT($L$1,11),10),1)/100000000)),0,IF(行业估值!$E$7="最新年报",[1]!EM_S_STM07_BS(E985,140,LEFT(RIGHT($L$1,5),4)&amp;"-12-31",1)/100000000,[1]!EM_S_STM07_BS(E985,140,LEFT(RIGHT($L$1,11),10),1)/100000000)))</f>
        <v>37.3079404848</v>
      </c>
      <c r="M985" s="36">
        <f t="shared" ca="1" si="78"/>
        <v>1.7381908809096684</v>
      </c>
      <c r="N985" s="37" t="str">
        <f ca="1">IF(E985="","",IF(ISERROR([1]!EM_S_EST_NETPROFIT(E985,行业估值!$E$6,deadline)/100000000),"-",[1]!EM_S_EST_NETPROFIT(E985,行业估值!$E$6,deadline)/100000000))</f>
        <v>-</v>
      </c>
      <c r="O985" s="36" t="str">
        <f t="shared" ca="1" si="79"/>
        <v>-</v>
      </c>
      <c r="T985" s="64" t="s">
        <v>2012</v>
      </c>
      <c r="U985" s="64" t="s">
        <v>2013</v>
      </c>
    </row>
    <row r="986" spans="4:21">
      <c r="D986" s="45">
        <f>IF(AND(行业估值!$B$39=$G986,COUNTIF($G$2:$G$2552,$G986)&gt;=1),COUNTIF($G$2:G986,$G986),"")</f>
        <v>68</v>
      </c>
      <c r="E986" s="65" t="str">
        <f t="shared" si="75"/>
        <v>002529.SZ</v>
      </c>
      <c r="F986" s="65" t="str">
        <f t="shared" si="76"/>
        <v>海源复材</v>
      </c>
      <c r="G986" s="34" t="str">
        <f>IF(E986="","",IF(行业估值!$C$5="申万行业",[1]!EM_S_INFO_INDUSTRY_SW2014(E986,"1"),IF(行业估值!$C$5="证监会行业",[1]!EM_S_INFO_INDUSTRY_CSRC1(E986,"1"),[1]!EM_S_INFO_INDUSTRY_EM2016(E986,"1"))))</f>
        <v>机械设备</v>
      </c>
      <c r="H986" s="34" t="str">
        <f>IF(E986="","",IF($H$1="上证50",[1]!EM_S_INFO_COMPINDEX(E986,"000016"),"")&amp;IF($H$1="上证180",[1]!EM_S_INFO_COMPINDEX(E986,"000010"),"")&amp;IF($H$1="沪深300",[1]!EM_S_INFO_COMPINDEX(E986,"000300"),"")&amp;IF(AND($H$1="上证A股",RIGHT(E986,2)="SH"),"是","")&amp;IF(AND($H$1="深证A股",RIGHT(E986,2)="SZ"),"是","")&amp;IF(AND($H$1="创业板",LEFT(E986,1)-3=0),"是","")&amp;IF(AND($H$1="全部A股",E986&lt;&gt;0),"是","")&amp;IF(AND($H$1="中小板",LEFT(E986,3)="002"),"是",""))</f>
        <v>是</v>
      </c>
      <c r="I986" s="46">
        <f ca="1">IF(E986="","",IF(OR([1]!EM_S_VAL_MV(E986,deadline)="",[1]!EM_S_VAL_MV(E986,deadline)="--",[1]!EM_S_VAL_MV(E986,deadline)="null"),0,[1]!EM_S_VAL_MV(E986,deadline)/100000000))</f>
        <v>14.95</v>
      </c>
      <c r="J986" s="46">
        <f ca="1">IF(E986="","",IF(RIGHT(LEFT($J$1,6),3)="TTM",[1]!EM_S_FA_PROFIT_TTM(E986,LEFT(RIGHT($J$1,11),10),1)/100000000,[1]!EM_S_STM07_IS(E986,61,LEFT(RIGHT($J$1,5),4)&amp;"-12-31",1)/100000000))</f>
        <v>-2.2775610372999999</v>
      </c>
      <c r="K986" s="36">
        <f t="shared" ca="1" si="77"/>
        <v>-6.5640392310727735</v>
      </c>
      <c r="L986" s="46">
        <f ca="1">IF(E986="","",IF(ISERROR(IF(行业估值!$E$7="最新年报",[1]!EM_S_STM07_BS(E986,140,LEFT(RIGHT($L$1,5),4)&amp;"-12-31",1)/100000000,[1]!EM_S_STM07_BS(E986,140,LEFT(RIGHT($L$1,11),10),1)/100000000)),0,IF(行业估值!$E$7="最新年报",[1]!EM_S_STM07_BS(E986,140,LEFT(RIGHT($L$1,5),4)&amp;"-12-31",1)/100000000,[1]!EM_S_STM07_BS(E986,140,LEFT(RIGHT($L$1,11),10),1)/100000000)))</f>
        <v>13.517950906199999</v>
      </c>
      <c r="M986" s="36">
        <f t="shared" ca="1" si="78"/>
        <v>1.1059368467704074</v>
      </c>
      <c r="N986" s="37" t="str">
        <f ca="1">IF(E986="","",IF(ISERROR([1]!EM_S_EST_NETPROFIT(E986,行业估值!$E$6,deadline)/100000000),"-",[1]!EM_S_EST_NETPROFIT(E986,行业估值!$E$6,deadline)/100000000))</f>
        <v>-</v>
      </c>
      <c r="O986" s="36" t="str">
        <f t="shared" ca="1" si="79"/>
        <v>-</v>
      </c>
      <c r="T986" s="64" t="s">
        <v>2014</v>
      </c>
      <c r="U986" s="64" t="s">
        <v>2015</v>
      </c>
    </row>
    <row r="987" spans="4:21">
      <c r="D987" s="45" t="str">
        <f>IF(AND(行业估值!$B$39=$G987,COUNTIF($G$2:$G$2552,$G987)&gt;=1),COUNTIF($G$2:G987,$G987),"")</f>
        <v/>
      </c>
      <c r="E987" s="65" t="str">
        <f t="shared" si="75"/>
        <v>002530.SZ</v>
      </c>
      <c r="F987" s="65" t="str">
        <f t="shared" si="76"/>
        <v>金财互联</v>
      </c>
      <c r="G987" s="34" t="str">
        <f>IF(E987="","",IF(行业估值!$C$5="申万行业",[1]!EM_S_INFO_INDUSTRY_SW2014(E987,"1"),IF(行业估值!$C$5="证监会行业",[1]!EM_S_INFO_INDUSTRY_CSRC1(E987,"1"),[1]!EM_S_INFO_INDUSTRY_EM2016(E987,"1"))))</f>
        <v>互联网</v>
      </c>
      <c r="H987" s="34" t="str">
        <f>IF(E987="","",IF($H$1="上证50",[1]!EM_S_INFO_COMPINDEX(E987,"000016"),"")&amp;IF($H$1="上证180",[1]!EM_S_INFO_COMPINDEX(E987,"000010"),"")&amp;IF($H$1="沪深300",[1]!EM_S_INFO_COMPINDEX(E987,"000300"),"")&amp;IF(AND($H$1="上证A股",RIGHT(E987,2)="SH"),"是","")&amp;IF(AND($H$1="深证A股",RIGHT(E987,2)="SZ"),"是","")&amp;IF(AND($H$1="创业板",LEFT(E987,1)-3=0),"是","")&amp;IF(AND($H$1="全部A股",E987&lt;&gt;0),"是","")&amp;IF(AND($H$1="中小板",LEFT(E987,3)="002"),"是",""))</f>
        <v>是</v>
      </c>
      <c r="I987" s="46">
        <f ca="1">IF(E987="","",IF(OR([1]!EM_S_VAL_MV(E987,deadline)="",[1]!EM_S_VAL_MV(E987,deadline)="--",[1]!EM_S_VAL_MV(E987,deadline)="null"),0,[1]!EM_S_VAL_MV(E987,deadline)/100000000))</f>
        <v>80.880770565000006</v>
      </c>
      <c r="J987" s="46">
        <f ca="1">IF(E987="","",IF(RIGHT(LEFT($J$1,6),3)="TTM",[1]!EM_S_FA_PROFIT_TTM(E987,LEFT(RIGHT($J$1,11),10),1)/100000000,[1]!EM_S_STM07_IS(E987,61,LEFT(RIGHT($J$1,5),4)&amp;"-12-31",1)/100000000))</f>
        <v>3.1952498245999998</v>
      </c>
      <c r="K987" s="36">
        <f t="shared" ca="1" si="77"/>
        <v>25.31281590012297</v>
      </c>
      <c r="L987" s="46">
        <f ca="1">IF(E987="","",IF(ISERROR(IF(行业估值!$E$7="最新年报",[1]!EM_S_STM07_BS(E987,140,LEFT(RIGHT($L$1,5),4)&amp;"-12-31",1)/100000000,[1]!EM_S_STM07_BS(E987,140,LEFT(RIGHT($L$1,11),10),1)/100000000)),0,IF(行业估值!$E$7="最新年报",[1]!EM_S_STM07_BS(E987,140,LEFT(RIGHT($L$1,5),4)&amp;"-12-31",1)/100000000,[1]!EM_S_STM07_BS(E987,140,LEFT(RIGHT($L$1,11),10),1)/100000000)))</f>
        <v>43.473500577099998</v>
      </c>
      <c r="M987" s="36">
        <f t="shared" ca="1" si="78"/>
        <v>1.8604614188258992</v>
      </c>
      <c r="N987" s="37">
        <f ca="1">IF(E987="","",IF(ISERROR([1]!EM_S_EST_NETPROFIT(E987,行业估值!$E$6,deadline)/100000000),"-",[1]!EM_S_EST_NETPROFIT(E987,行业估值!$E$6,deadline)/100000000))</f>
        <v>3.6165500000000002</v>
      </c>
      <c r="O987" s="36">
        <f t="shared" ca="1" si="79"/>
        <v>22.364068121552307</v>
      </c>
      <c r="T987" s="64" t="s">
        <v>2016</v>
      </c>
      <c r="U987" s="64" t="s">
        <v>2017</v>
      </c>
    </row>
    <row r="988" spans="4:21">
      <c r="D988" s="45" t="str">
        <f>IF(AND(行业估值!$B$39=$G988,COUNTIF($G$2:$G$2552,$G988)&gt;=1),COUNTIF($G$2:G988,$G988),"")</f>
        <v/>
      </c>
      <c r="E988" s="65" t="str">
        <f t="shared" si="75"/>
        <v>002531.SZ</v>
      </c>
      <c r="F988" s="65" t="str">
        <f t="shared" si="76"/>
        <v>天顺风能</v>
      </c>
      <c r="G988" s="34" t="str">
        <f>IF(E988="","",IF(行业估值!$C$5="申万行业",[1]!EM_S_INFO_INDUSTRY_SW2014(E988,"1"),IF(行业估值!$C$5="证监会行业",[1]!EM_S_INFO_INDUSTRY_CSRC1(E988,"1"),[1]!EM_S_INFO_INDUSTRY_EM2016(E988,"1"))))</f>
        <v>电气设备</v>
      </c>
      <c r="H988" s="34" t="str">
        <f>IF(E988="","",IF($H$1="上证50",[1]!EM_S_INFO_COMPINDEX(E988,"000016"),"")&amp;IF($H$1="上证180",[1]!EM_S_INFO_COMPINDEX(E988,"000010"),"")&amp;IF($H$1="沪深300",[1]!EM_S_INFO_COMPINDEX(E988,"000300"),"")&amp;IF(AND($H$1="上证A股",RIGHT(E988,2)="SH"),"是","")&amp;IF(AND($H$1="深证A股",RIGHT(E988,2)="SZ"),"是","")&amp;IF(AND($H$1="创业板",LEFT(E988,1)-3=0),"是","")&amp;IF(AND($H$1="全部A股",E988&lt;&gt;0),"是","")&amp;IF(AND($H$1="中小板",LEFT(E988,3)="002"),"是",""))</f>
        <v>是</v>
      </c>
      <c r="I988" s="46">
        <f ca="1">IF(E988="","",IF(OR([1]!EM_S_VAL_MV(E988,deadline)="",[1]!EM_S_VAL_MV(E988,deadline)="--",[1]!EM_S_VAL_MV(E988,deadline)="null"),0,[1]!EM_S_VAL_MV(E988,deadline)/100000000))</f>
        <v>106.2074371059</v>
      </c>
      <c r="J988" s="46">
        <f ca="1">IF(E988="","",IF(RIGHT(LEFT($J$1,6),3)="TTM",[1]!EM_S_FA_PROFIT_TTM(E988,LEFT(RIGHT($J$1,11),10),1)/100000000,[1]!EM_S_STM07_IS(E988,61,LEFT(RIGHT($J$1,5),4)&amp;"-12-31",1)/100000000))</f>
        <v>6.6247262183000002</v>
      </c>
      <c r="K988" s="36">
        <f t="shared" ca="1" si="77"/>
        <v>16.031973791236062</v>
      </c>
      <c r="L988" s="46">
        <f ca="1">IF(E988="","",IF(ISERROR(IF(行业估值!$E$7="最新年报",[1]!EM_S_STM07_BS(E988,140,LEFT(RIGHT($L$1,5),4)&amp;"-12-31",1)/100000000,[1]!EM_S_STM07_BS(E988,140,LEFT(RIGHT($L$1,11),10),1)/100000000)),0,IF(行业估值!$E$7="最新年报",[1]!EM_S_STM07_BS(E988,140,LEFT(RIGHT($L$1,5),4)&amp;"-12-31",1)/100000000,[1]!EM_S_STM07_BS(E988,140,LEFT(RIGHT($L$1,11),10),1)/100000000)))</f>
        <v>56.532506823399999</v>
      </c>
      <c r="M988" s="36">
        <f t="shared" ca="1" si="78"/>
        <v>1.8786967547304747</v>
      </c>
      <c r="N988" s="37">
        <f ca="1">IF(E988="","",IF(ISERROR([1]!EM_S_EST_NETPROFIT(E988,行业估值!$E$6,deadline)/100000000),"-",[1]!EM_S_EST_NETPROFIT(E988,行业估值!$E$6,deadline)/100000000))</f>
        <v>7.660694736842105</v>
      </c>
      <c r="O988" s="36">
        <f t="shared" ca="1" si="79"/>
        <v>13.863943252447216</v>
      </c>
      <c r="T988" s="64" t="s">
        <v>2018</v>
      </c>
      <c r="U988" s="64" t="s">
        <v>2019</v>
      </c>
    </row>
    <row r="989" spans="4:21">
      <c r="D989" s="45">
        <f>IF(AND(行业估值!$B$39=$G989,COUNTIF($G$2:$G$2552,$G989)&gt;=1),COUNTIF($G$2:G989,$G989),"")</f>
        <v>69</v>
      </c>
      <c r="E989" s="65" t="str">
        <f t="shared" si="75"/>
        <v>002532.SZ</v>
      </c>
      <c r="F989" s="65" t="str">
        <f t="shared" si="76"/>
        <v>新界泵业</v>
      </c>
      <c r="G989" s="34" t="str">
        <f>IF(E989="","",IF(行业估值!$C$5="申万行业",[1]!EM_S_INFO_INDUSTRY_SW2014(E989,"1"),IF(行业估值!$C$5="证监会行业",[1]!EM_S_INFO_INDUSTRY_CSRC1(E989,"1"),[1]!EM_S_INFO_INDUSTRY_EM2016(E989,"1"))))</f>
        <v>机械设备</v>
      </c>
      <c r="H989" s="34" t="str">
        <f>IF(E989="","",IF($H$1="上证50",[1]!EM_S_INFO_COMPINDEX(E989,"000016"),"")&amp;IF($H$1="上证180",[1]!EM_S_INFO_COMPINDEX(E989,"000010"),"")&amp;IF($H$1="沪深300",[1]!EM_S_INFO_COMPINDEX(E989,"000300"),"")&amp;IF(AND($H$1="上证A股",RIGHT(E989,2)="SH"),"是","")&amp;IF(AND($H$1="深证A股",RIGHT(E989,2)="SZ"),"是","")&amp;IF(AND($H$1="创业板",LEFT(E989,1)-3=0),"是","")&amp;IF(AND($H$1="全部A股",E989&lt;&gt;0),"是","")&amp;IF(AND($H$1="中小板",LEFT(E989,3)="002"),"是",""))</f>
        <v>是</v>
      </c>
      <c r="I989" s="46">
        <f ca="1">IF(E989="","",IF(OR([1]!EM_S_VAL_MV(E989,deadline)="",[1]!EM_S_VAL_MV(E989,deadline)="--",[1]!EM_S_VAL_MV(E989,deadline)="null"),0,[1]!EM_S_VAL_MV(E989,deadline)/100000000))</f>
        <v>29.379873343200003</v>
      </c>
      <c r="J989" s="46">
        <f ca="1">IF(E989="","",IF(RIGHT(LEFT($J$1,6),3)="TTM",[1]!EM_S_FA_PROFIT_TTM(E989,LEFT(RIGHT($J$1,11),10),1)/100000000,[1]!EM_S_STM07_IS(E989,61,LEFT(RIGHT($J$1,5),4)&amp;"-12-31",1)/100000000))</f>
        <v>1.2695418168000001</v>
      </c>
      <c r="K989" s="36">
        <f t="shared" ca="1" si="77"/>
        <v>23.142107612693486</v>
      </c>
      <c r="L989" s="46">
        <f ca="1">IF(E989="","",IF(ISERROR(IF(行业估值!$E$7="最新年报",[1]!EM_S_STM07_BS(E989,140,LEFT(RIGHT($L$1,5),4)&amp;"-12-31",1)/100000000,[1]!EM_S_STM07_BS(E989,140,LEFT(RIGHT($L$1,11),10),1)/100000000)),0,IF(行业估值!$E$7="最新年报",[1]!EM_S_STM07_BS(E989,140,LEFT(RIGHT($L$1,5),4)&amp;"-12-31",1)/100000000,[1]!EM_S_STM07_BS(E989,140,LEFT(RIGHT($L$1,11),10),1)/100000000)))</f>
        <v>13.8354929422</v>
      </c>
      <c r="M989" s="36">
        <f t="shared" ca="1" si="78"/>
        <v>2.1235147504999752</v>
      </c>
      <c r="N989" s="37" t="str">
        <f ca="1">IF(E989="","",IF(ISERROR([1]!EM_S_EST_NETPROFIT(E989,行业估值!$E$6,deadline)/100000000),"-",[1]!EM_S_EST_NETPROFIT(E989,行业估值!$E$6,deadline)/100000000))</f>
        <v>-</v>
      </c>
      <c r="O989" s="36" t="str">
        <f t="shared" ca="1" si="79"/>
        <v>-</v>
      </c>
      <c r="T989" s="64" t="s">
        <v>2020</v>
      </c>
      <c r="U989" s="64" t="s">
        <v>2021</v>
      </c>
    </row>
    <row r="990" spans="4:21">
      <c r="D990" s="45" t="str">
        <f>IF(AND(行业估值!$B$39=$G990,COUNTIF($G$2:$G$2552,$G990)&gt;=1),COUNTIF($G$2:G990,$G990),"")</f>
        <v/>
      </c>
      <c r="E990" s="65" t="str">
        <f t="shared" si="75"/>
        <v>002533.SZ</v>
      </c>
      <c r="F990" s="65" t="str">
        <f t="shared" si="76"/>
        <v>金杯电工</v>
      </c>
      <c r="G990" s="34" t="str">
        <f>IF(E990="","",IF(行业估值!$C$5="申万行业",[1]!EM_S_INFO_INDUSTRY_SW2014(E990,"1"),IF(行业估值!$C$5="证监会行业",[1]!EM_S_INFO_INDUSTRY_CSRC1(E990,"1"),[1]!EM_S_INFO_INDUSTRY_EM2016(E990,"1"))))</f>
        <v>电气设备</v>
      </c>
      <c r="H990" s="34" t="str">
        <f>IF(E990="","",IF($H$1="上证50",[1]!EM_S_INFO_COMPINDEX(E990,"000016"),"")&amp;IF($H$1="上证180",[1]!EM_S_INFO_COMPINDEX(E990,"000010"),"")&amp;IF($H$1="沪深300",[1]!EM_S_INFO_COMPINDEX(E990,"000300"),"")&amp;IF(AND($H$1="上证A股",RIGHT(E990,2)="SH"),"是","")&amp;IF(AND($H$1="深证A股",RIGHT(E990,2)="SZ"),"是","")&amp;IF(AND($H$1="创业板",LEFT(E990,1)-3=0),"是","")&amp;IF(AND($H$1="全部A股",E990&lt;&gt;0),"是","")&amp;IF(AND($H$1="中小板",LEFT(E990,3)="002"),"是",""))</f>
        <v>是</v>
      </c>
      <c r="I990" s="46">
        <f ca="1">IF(E990="","",IF(OR([1]!EM_S_VAL_MV(E990,deadline)="",[1]!EM_S_VAL_MV(E990,deadline)="--",[1]!EM_S_VAL_MV(E990,deadline)="null"),0,[1]!EM_S_VAL_MV(E990,deadline)/100000000))</f>
        <v>27.298197864000002</v>
      </c>
      <c r="J990" s="46">
        <f ca="1">IF(E990="","",IF(RIGHT(LEFT($J$1,6),3)="TTM",[1]!EM_S_FA_PROFIT_TTM(E990,LEFT(RIGHT($J$1,11),10),1)/100000000,[1]!EM_S_STM07_IS(E990,61,LEFT(RIGHT($J$1,5),4)&amp;"-12-31",1)/100000000))</f>
        <v>1.6389347368</v>
      </c>
      <c r="K990" s="36">
        <f t="shared" ca="1" si="77"/>
        <v>16.656061556971693</v>
      </c>
      <c r="L990" s="46">
        <f ca="1">IF(E990="","",IF(ISERROR(IF(行业估值!$E$7="最新年报",[1]!EM_S_STM07_BS(E990,140,LEFT(RIGHT($L$1,5),4)&amp;"-12-31",1)/100000000,[1]!EM_S_STM07_BS(E990,140,LEFT(RIGHT($L$1,11),10),1)/100000000)),0,IF(行业估值!$E$7="最新年报",[1]!EM_S_STM07_BS(E990,140,LEFT(RIGHT($L$1,5),4)&amp;"-12-31",1)/100000000,[1]!EM_S_STM07_BS(E990,140,LEFT(RIGHT($L$1,11),10),1)/100000000)))</f>
        <v>24.1324906836</v>
      </c>
      <c r="M990" s="36">
        <f t="shared" ca="1" si="78"/>
        <v>1.1311802922419176</v>
      </c>
      <c r="N990" s="37" t="str">
        <f ca="1">IF(E990="","",IF(ISERROR([1]!EM_S_EST_NETPROFIT(E990,行业估值!$E$6,deadline)/100000000),"-",[1]!EM_S_EST_NETPROFIT(E990,行业估值!$E$6,deadline)/100000000))</f>
        <v>-</v>
      </c>
      <c r="O990" s="36" t="str">
        <f t="shared" ca="1" si="79"/>
        <v>-</v>
      </c>
      <c r="T990" s="64" t="s">
        <v>2022</v>
      </c>
      <c r="U990" s="64" t="s">
        <v>2023</v>
      </c>
    </row>
    <row r="991" spans="4:21">
      <c r="D991" s="45" t="str">
        <f>IF(AND(行业估值!$B$39=$G991,COUNTIF($G$2:$G$2552,$G991)&gt;=1),COUNTIF($G$2:G991,$G991),"")</f>
        <v/>
      </c>
      <c r="E991" s="65" t="str">
        <f t="shared" si="75"/>
        <v>002534.SZ</v>
      </c>
      <c r="F991" s="65" t="str">
        <f t="shared" si="76"/>
        <v>杭锅股份</v>
      </c>
      <c r="G991" s="34" t="str">
        <f>IF(E991="","",IF(行业估值!$C$5="申万行业",[1]!EM_S_INFO_INDUSTRY_SW2014(E991,"1"),IF(行业估值!$C$5="证监会行业",[1]!EM_S_INFO_INDUSTRY_CSRC1(E991,"1"),[1]!EM_S_INFO_INDUSTRY_EM2016(E991,"1"))))</f>
        <v>电气设备</v>
      </c>
      <c r="H991" s="34" t="str">
        <f>IF(E991="","",IF($H$1="上证50",[1]!EM_S_INFO_COMPINDEX(E991,"000016"),"")&amp;IF($H$1="上证180",[1]!EM_S_INFO_COMPINDEX(E991,"000010"),"")&amp;IF($H$1="沪深300",[1]!EM_S_INFO_COMPINDEX(E991,"000300"),"")&amp;IF(AND($H$1="上证A股",RIGHT(E991,2)="SH"),"是","")&amp;IF(AND($H$1="深证A股",RIGHT(E991,2)="SZ"),"是","")&amp;IF(AND($H$1="创业板",LEFT(E991,1)-3=0),"是","")&amp;IF(AND($H$1="全部A股",E991&lt;&gt;0),"是","")&amp;IF(AND($H$1="中小板",LEFT(E991,3)="002"),"是",""))</f>
        <v>是</v>
      </c>
      <c r="I991" s="46">
        <f ca="1">IF(E991="","",IF(OR([1]!EM_S_VAL_MV(E991,deadline)="",[1]!EM_S_VAL_MV(E991,deadline)="--",[1]!EM_S_VAL_MV(E991,deadline)="null"),0,[1]!EM_S_VAL_MV(E991,deadline)/100000000))</f>
        <v>56.627764110000001</v>
      </c>
      <c r="J991" s="46">
        <f ca="1">IF(E991="","",IF(RIGHT(LEFT($J$1,6),3)="TTM",[1]!EM_S_FA_PROFIT_TTM(E991,LEFT(RIGHT($J$1,11),10),1)/100000000,[1]!EM_S_STM07_IS(E991,61,LEFT(RIGHT($J$1,5),4)&amp;"-12-31",1)/100000000))</f>
        <v>3.6550867688999999</v>
      </c>
      <c r="K991" s="36">
        <f t="shared" ca="1" si="77"/>
        <v>15.492864517424891</v>
      </c>
      <c r="L991" s="46">
        <f ca="1">IF(E991="","",IF(ISERROR(IF(行业估值!$E$7="最新年报",[1]!EM_S_STM07_BS(E991,140,LEFT(RIGHT($L$1,5),4)&amp;"-12-31",1)/100000000,[1]!EM_S_STM07_BS(E991,140,LEFT(RIGHT($L$1,11),10),1)/100000000)),0,IF(行业估值!$E$7="最新年报",[1]!EM_S_STM07_BS(E991,140,LEFT(RIGHT($L$1,5),4)&amp;"-12-31",1)/100000000,[1]!EM_S_STM07_BS(E991,140,LEFT(RIGHT($L$1,11),10),1)/100000000)))</f>
        <v>32.3907003793</v>
      </c>
      <c r="M991" s="36">
        <f t="shared" ca="1" si="78"/>
        <v>1.7482722956552443</v>
      </c>
      <c r="N991" s="37" t="str">
        <f ca="1">IF(E991="","",IF(ISERROR([1]!EM_S_EST_NETPROFIT(E991,行业估值!$E$6,deadline)/100000000),"-",[1]!EM_S_EST_NETPROFIT(E991,行业估值!$E$6,deadline)/100000000))</f>
        <v>-</v>
      </c>
      <c r="O991" s="36" t="str">
        <f t="shared" ca="1" si="79"/>
        <v>-</v>
      </c>
      <c r="T991" s="64" t="s">
        <v>2024</v>
      </c>
      <c r="U991" s="64" t="s">
        <v>2025</v>
      </c>
    </row>
    <row r="992" spans="4:21">
      <c r="D992" s="45">
        <f>IF(AND(行业估值!$B$39=$G992,COUNTIF($G$2:$G$2552,$G992)&gt;=1),COUNTIF($G$2:G992,$G992),"")</f>
        <v>70</v>
      </c>
      <c r="E992" s="65" t="str">
        <f t="shared" si="75"/>
        <v>002535.SZ</v>
      </c>
      <c r="F992" s="65" t="str">
        <f t="shared" si="76"/>
        <v>林州重机</v>
      </c>
      <c r="G992" s="34" t="str">
        <f>IF(E992="","",IF(行业估值!$C$5="申万行业",[1]!EM_S_INFO_INDUSTRY_SW2014(E992,"1"),IF(行业估值!$C$5="证监会行业",[1]!EM_S_INFO_INDUSTRY_CSRC1(E992,"1"),[1]!EM_S_INFO_INDUSTRY_EM2016(E992,"1"))))</f>
        <v>机械设备</v>
      </c>
      <c r="H992" s="34" t="str">
        <f>IF(E992="","",IF($H$1="上证50",[1]!EM_S_INFO_COMPINDEX(E992,"000016"),"")&amp;IF($H$1="上证180",[1]!EM_S_INFO_COMPINDEX(E992,"000010"),"")&amp;IF($H$1="沪深300",[1]!EM_S_INFO_COMPINDEX(E992,"000300"),"")&amp;IF(AND($H$1="上证A股",RIGHT(E992,2)="SH"),"是","")&amp;IF(AND($H$1="深证A股",RIGHT(E992,2)="SZ"),"是","")&amp;IF(AND($H$1="创业板",LEFT(E992,1)-3=0),"是","")&amp;IF(AND($H$1="全部A股",E992&lt;&gt;0),"是","")&amp;IF(AND($H$1="中小板",LEFT(E992,3)="002"),"是",""))</f>
        <v>是</v>
      </c>
      <c r="I992" s="46">
        <f ca="1">IF(E992="","",IF(OR([1]!EM_S_VAL_MV(E992,deadline)="",[1]!EM_S_VAL_MV(E992,deadline)="--",[1]!EM_S_VAL_MV(E992,deadline)="null"),0,[1]!EM_S_VAL_MV(E992,deadline)/100000000))</f>
        <v>21.164433153599997</v>
      </c>
      <c r="J992" s="46">
        <f ca="1">IF(E992="","",IF(RIGHT(LEFT($J$1,6),3)="TTM",[1]!EM_S_FA_PROFIT_TTM(E992,LEFT(RIGHT($J$1,11),10),1)/100000000,[1]!EM_S_STM07_IS(E992,61,LEFT(RIGHT($J$1,5),4)&amp;"-12-31",1)/100000000))</f>
        <v>-2.1456191948000001</v>
      </c>
      <c r="K992" s="36">
        <f t="shared" ca="1" si="77"/>
        <v>-9.8640211668934104</v>
      </c>
      <c r="L992" s="46">
        <f ca="1">IF(E992="","",IF(ISERROR(IF(行业估值!$E$7="最新年报",[1]!EM_S_STM07_BS(E992,140,LEFT(RIGHT($L$1,5),4)&amp;"-12-31",1)/100000000,[1]!EM_S_STM07_BS(E992,140,LEFT(RIGHT($L$1,11),10),1)/100000000)),0,IF(行业估值!$E$7="最新年报",[1]!EM_S_STM07_BS(E992,140,LEFT(RIGHT($L$1,5),4)&amp;"-12-31",1)/100000000,[1]!EM_S_STM07_BS(E992,140,LEFT(RIGHT($L$1,11),10),1)/100000000)))</f>
        <v>27.765104763099998</v>
      </c>
      <c r="M992" s="36">
        <f t="shared" ca="1" si="78"/>
        <v>0.7622673616462512</v>
      </c>
      <c r="N992" s="37" t="str">
        <f ca="1">IF(E992="","",IF(ISERROR([1]!EM_S_EST_NETPROFIT(E992,行业估值!$E$6,deadline)/100000000),"-",[1]!EM_S_EST_NETPROFIT(E992,行业估值!$E$6,deadline)/100000000))</f>
        <v>-</v>
      </c>
      <c r="O992" s="36" t="str">
        <f t="shared" ca="1" si="79"/>
        <v>-</v>
      </c>
      <c r="T992" s="64" t="s">
        <v>2026</v>
      </c>
      <c r="U992" s="64" t="s">
        <v>2027</v>
      </c>
    </row>
    <row r="993" spans="4:21">
      <c r="D993" s="45" t="str">
        <f>IF(AND(行业估值!$B$39=$G993,COUNTIF($G$2:$G$2552,$G993)&gt;=1),COUNTIF($G$2:G993,$G993),"")</f>
        <v/>
      </c>
      <c r="E993" s="65" t="str">
        <f t="shared" si="75"/>
        <v>002536.SZ</v>
      </c>
      <c r="F993" s="65" t="str">
        <f t="shared" si="76"/>
        <v>飞龙股份</v>
      </c>
      <c r="G993" s="34" t="str">
        <f>IF(E993="","",IF(行业估值!$C$5="申万行业",[1]!EM_S_INFO_INDUSTRY_SW2014(E993,"1"),IF(行业估值!$C$5="证监会行业",[1]!EM_S_INFO_INDUSTRY_CSRC1(E993,"1"),[1]!EM_S_INFO_INDUSTRY_EM2016(E993,"1"))))</f>
        <v>交运设备</v>
      </c>
      <c r="H993" s="34" t="str">
        <f>IF(E993="","",IF($H$1="上证50",[1]!EM_S_INFO_COMPINDEX(E993,"000016"),"")&amp;IF($H$1="上证180",[1]!EM_S_INFO_COMPINDEX(E993,"000010"),"")&amp;IF($H$1="沪深300",[1]!EM_S_INFO_COMPINDEX(E993,"000300"),"")&amp;IF(AND($H$1="上证A股",RIGHT(E993,2)="SH"),"是","")&amp;IF(AND($H$1="深证A股",RIGHT(E993,2)="SZ"),"是","")&amp;IF(AND($H$1="创业板",LEFT(E993,1)-3=0),"是","")&amp;IF(AND($H$1="全部A股",E993&lt;&gt;0),"是","")&amp;IF(AND($H$1="中小板",LEFT(E993,3)="002"),"是",""))</f>
        <v>是</v>
      </c>
      <c r="I993" s="46">
        <f ca="1">IF(E993="","",IF(OR([1]!EM_S_VAL_MV(E993,deadline)="",[1]!EM_S_VAL_MV(E993,deadline)="--",[1]!EM_S_VAL_MV(E993,deadline)="null"),0,[1]!EM_S_VAL_MV(E993,deadline)/100000000))</f>
        <v>22.381818085799999</v>
      </c>
      <c r="J993" s="46">
        <f ca="1">IF(E993="","",IF(RIGHT(LEFT($J$1,6),3)="TTM",[1]!EM_S_FA_PROFIT_TTM(E993,LEFT(RIGHT($J$1,11),10),1)/100000000,[1]!EM_S_STM07_IS(E993,61,LEFT(RIGHT($J$1,5),4)&amp;"-12-31",1)/100000000))</f>
        <v>1.1845452487000001</v>
      </c>
      <c r="K993" s="36">
        <f t="shared" ca="1" si="77"/>
        <v>18.894861222366401</v>
      </c>
      <c r="L993" s="46">
        <f ca="1">IF(E993="","",IF(ISERROR(IF(行业估值!$E$7="最新年报",[1]!EM_S_STM07_BS(E993,140,LEFT(RIGHT($L$1,5),4)&amp;"-12-31",1)/100000000,[1]!EM_S_STM07_BS(E993,140,LEFT(RIGHT($L$1,11),10),1)/100000000)),0,IF(行业估值!$E$7="最新年报",[1]!EM_S_STM07_BS(E993,140,LEFT(RIGHT($L$1,5),4)&amp;"-12-31",1)/100000000,[1]!EM_S_STM07_BS(E993,140,LEFT(RIGHT($L$1,11),10),1)/100000000)))</f>
        <v>20.924358805699999</v>
      </c>
      <c r="M993" s="36">
        <f t="shared" ca="1" si="78"/>
        <v>1.0696537128632575</v>
      </c>
      <c r="N993" s="37" t="str">
        <f ca="1">IF(E993="","",IF(ISERROR([1]!EM_S_EST_NETPROFIT(E993,行业估值!$E$6,deadline)/100000000),"-",[1]!EM_S_EST_NETPROFIT(E993,行业估值!$E$6,deadline)/100000000))</f>
        <v>-</v>
      </c>
      <c r="O993" s="36" t="str">
        <f t="shared" ca="1" si="79"/>
        <v>-</v>
      </c>
      <c r="T993" s="64" t="s">
        <v>7236</v>
      </c>
      <c r="U993" s="64" t="s">
        <v>2028</v>
      </c>
    </row>
    <row r="994" spans="4:21">
      <c r="D994" s="45" t="str">
        <f>IF(AND(行业估值!$B$39=$G994,COUNTIF($G$2:$G$2552,$G994)&gt;=1),COUNTIF($G$2:G994,$G994),"")</f>
        <v/>
      </c>
      <c r="E994" s="65" t="str">
        <f t="shared" si="75"/>
        <v>002537.SZ</v>
      </c>
      <c r="F994" s="65" t="str">
        <f t="shared" si="76"/>
        <v>海联金汇</v>
      </c>
      <c r="G994" s="34" t="str">
        <f>IF(E994="","",IF(行业估值!$C$5="申万行业",[1]!EM_S_INFO_INDUSTRY_SW2014(E994,"1"),IF(行业估值!$C$5="证监会行业",[1]!EM_S_INFO_INDUSTRY_CSRC1(E994,"1"),[1]!EM_S_INFO_INDUSTRY_EM2016(E994,"1"))))</f>
        <v>交运设备</v>
      </c>
      <c r="H994" s="34" t="str">
        <f>IF(E994="","",IF($H$1="上证50",[1]!EM_S_INFO_COMPINDEX(E994,"000016"),"")&amp;IF($H$1="上证180",[1]!EM_S_INFO_COMPINDEX(E994,"000010"),"")&amp;IF($H$1="沪深300",[1]!EM_S_INFO_COMPINDEX(E994,"000300"),"")&amp;IF(AND($H$1="上证A股",RIGHT(E994,2)="SH"),"是","")&amp;IF(AND($H$1="深证A股",RIGHT(E994,2)="SZ"),"是","")&amp;IF(AND($H$1="创业板",LEFT(E994,1)-3=0),"是","")&amp;IF(AND($H$1="全部A股",E994&lt;&gt;0),"是","")&amp;IF(AND($H$1="中小板",LEFT(E994,3)="002"),"是",""))</f>
        <v>是</v>
      </c>
      <c r="I994" s="46">
        <f ca="1">IF(E994="","",IF(OR([1]!EM_S_VAL_MV(E994,deadline)="",[1]!EM_S_VAL_MV(E994,deadline)="--",[1]!EM_S_VAL_MV(E994,deadline)="null"),0,[1]!EM_S_VAL_MV(E994,deadline)/100000000))</f>
        <v>93.886910544500012</v>
      </c>
      <c r="J994" s="46">
        <f ca="1">IF(E994="","",IF(RIGHT(LEFT($J$1,6),3)="TTM",[1]!EM_S_FA_PROFIT_TTM(E994,LEFT(RIGHT($J$1,11),10),1)/100000000,[1]!EM_S_STM07_IS(E994,61,LEFT(RIGHT($J$1,5),4)&amp;"-12-31",1)/100000000))</f>
        <v>-1.7702277449999999</v>
      </c>
      <c r="K994" s="36">
        <f t="shared" ca="1" si="77"/>
        <v>-53.036628089059818</v>
      </c>
      <c r="L994" s="46">
        <f ca="1">IF(E994="","",IF(ISERROR(IF(行业估值!$E$7="最新年报",[1]!EM_S_STM07_BS(E994,140,LEFT(RIGHT($L$1,5),4)&amp;"-12-31",1)/100000000,[1]!EM_S_STM07_BS(E994,140,LEFT(RIGHT($L$1,11),10),1)/100000000)),0,IF(行业估值!$E$7="最新年报",[1]!EM_S_STM07_BS(E994,140,LEFT(RIGHT($L$1,5),4)&amp;"-12-31",1)/100000000,[1]!EM_S_STM07_BS(E994,140,LEFT(RIGHT($L$1,11),10),1)/100000000)))</f>
        <v>62.579173343000001</v>
      </c>
      <c r="M994" s="36">
        <f t="shared" ca="1" si="78"/>
        <v>1.5002900410636704</v>
      </c>
      <c r="N994" s="37" t="str">
        <f ca="1">IF(E994="","",IF(ISERROR([1]!EM_S_EST_NETPROFIT(E994,行业估值!$E$6,deadline)/100000000),"-",[1]!EM_S_EST_NETPROFIT(E994,行业估值!$E$6,deadline)/100000000))</f>
        <v>-</v>
      </c>
      <c r="O994" s="36" t="str">
        <f t="shared" ca="1" si="79"/>
        <v>-</v>
      </c>
      <c r="T994" s="64" t="s">
        <v>2029</v>
      </c>
      <c r="U994" s="64" t="s">
        <v>2030</v>
      </c>
    </row>
    <row r="995" spans="4:21">
      <c r="D995" s="45" t="str">
        <f>IF(AND(行业估值!$B$39=$G995,COUNTIF($G$2:$G$2552,$G995)&gt;=1),COUNTIF($G$2:G995,$G995),"")</f>
        <v/>
      </c>
      <c r="E995" s="65" t="str">
        <f t="shared" si="75"/>
        <v>002538.SZ</v>
      </c>
      <c r="F995" s="65" t="str">
        <f t="shared" si="76"/>
        <v>司尔特</v>
      </c>
      <c r="G995" s="34" t="str">
        <f>IF(E995="","",IF(行业估值!$C$5="申万行业",[1]!EM_S_INFO_INDUSTRY_SW2014(E995,"1"),IF(行业估值!$C$5="证监会行业",[1]!EM_S_INFO_INDUSTRY_CSRC1(E995,"1"),[1]!EM_S_INFO_INDUSTRY_EM2016(E995,"1"))))</f>
        <v>基础化工</v>
      </c>
      <c r="H995" s="34" t="str">
        <f>IF(E995="","",IF($H$1="上证50",[1]!EM_S_INFO_COMPINDEX(E995,"000016"),"")&amp;IF($H$1="上证180",[1]!EM_S_INFO_COMPINDEX(E995,"000010"),"")&amp;IF($H$1="沪深300",[1]!EM_S_INFO_COMPINDEX(E995,"000300"),"")&amp;IF(AND($H$1="上证A股",RIGHT(E995,2)="SH"),"是","")&amp;IF(AND($H$1="深证A股",RIGHT(E995,2)="SZ"),"是","")&amp;IF(AND($H$1="创业板",LEFT(E995,1)-3=0),"是","")&amp;IF(AND($H$1="全部A股",E995&lt;&gt;0),"是","")&amp;IF(AND($H$1="中小板",LEFT(E995,3)="002"),"是",""))</f>
        <v>是</v>
      </c>
      <c r="I995" s="46">
        <f ca="1">IF(E995="","",IF(OR([1]!EM_S_VAL_MV(E995,deadline)="",[1]!EM_S_VAL_MV(E995,deadline)="--",[1]!EM_S_VAL_MV(E995,deadline)="null"),0,[1]!EM_S_VAL_MV(E995,deadline)/100000000))</f>
        <v>32.243600706700001</v>
      </c>
      <c r="J995" s="46">
        <f ca="1">IF(E995="","",IF(RIGHT(LEFT($J$1,6),3)="TTM",[1]!EM_S_FA_PROFIT_TTM(E995,LEFT(RIGHT($J$1,11),10),1)/100000000,[1]!EM_S_STM07_IS(E995,61,LEFT(RIGHT($J$1,5),4)&amp;"-12-31",1)/100000000))</f>
        <v>3.3177789154000004</v>
      </c>
      <c r="K995" s="36">
        <f t="shared" ca="1" si="77"/>
        <v>9.7184295665501352</v>
      </c>
      <c r="L995" s="46">
        <f ca="1">IF(E995="","",IF(ISERROR(IF(行业估值!$E$7="最新年报",[1]!EM_S_STM07_BS(E995,140,LEFT(RIGHT($L$1,5),4)&amp;"-12-31",1)/100000000,[1]!EM_S_STM07_BS(E995,140,LEFT(RIGHT($L$1,11),10),1)/100000000)),0,IF(行业估值!$E$7="最新年报",[1]!EM_S_STM07_BS(E995,140,LEFT(RIGHT($L$1,5),4)&amp;"-12-31",1)/100000000,[1]!EM_S_STM07_BS(E995,140,LEFT(RIGHT($L$1,11),10),1)/100000000)))</f>
        <v>37.999687820600002</v>
      </c>
      <c r="M995" s="36">
        <f t="shared" ca="1" si="78"/>
        <v>0.84852277889557892</v>
      </c>
      <c r="N995" s="37">
        <f ca="1">IF(E995="","",IF(ISERROR([1]!EM_S_EST_NETPROFIT(E995,行业估值!$E$6,deadline)/100000000),"-",[1]!EM_S_EST_NETPROFIT(E995,行业估值!$E$6,deadline)/100000000))</f>
        <v>3.42</v>
      </c>
      <c r="O995" s="36">
        <f t="shared" ca="1" si="79"/>
        <v>9.4279534230116955</v>
      </c>
      <c r="T995" s="64" t="s">
        <v>2031</v>
      </c>
      <c r="U995" s="64" t="s">
        <v>2032</v>
      </c>
    </row>
    <row r="996" spans="4:21">
      <c r="D996" s="45" t="str">
        <f>IF(AND(行业估值!$B$39=$G996,COUNTIF($G$2:$G$2552,$G996)&gt;=1),COUNTIF($G$2:G996,$G996),"")</f>
        <v/>
      </c>
      <c r="E996" s="65" t="str">
        <f t="shared" si="75"/>
        <v>002539.SZ</v>
      </c>
      <c r="F996" s="65" t="str">
        <f t="shared" si="76"/>
        <v>云图控股</v>
      </c>
      <c r="G996" s="34" t="str">
        <f>IF(E996="","",IF(行业估值!$C$5="申万行业",[1]!EM_S_INFO_INDUSTRY_SW2014(E996,"1"),IF(行业估值!$C$5="证监会行业",[1]!EM_S_INFO_INDUSTRY_CSRC1(E996,"1"),[1]!EM_S_INFO_INDUSTRY_EM2016(E996,"1"))))</f>
        <v>基础化工</v>
      </c>
      <c r="H996" s="34" t="str">
        <f>IF(E996="","",IF($H$1="上证50",[1]!EM_S_INFO_COMPINDEX(E996,"000016"),"")&amp;IF($H$1="上证180",[1]!EM_S_INFO_COMPINDEX(E996,"000010"),"")&amp;IF($H$1="沪深300",[1]!EM_S_INFO_COMPINDEX(E996,"000300"),"")&amp;IF(AND($H$1="上证A股",RIGHT(E996,2)="SH"),"是","")&amp;IF(AND($H$1="深证A股",RIGHT(E996,2)="SZ"),"是","")&amp;IF(AND($H$1="创业板",LEFT(E996,1)-3=0),"是","")&amp;IF(AND($H$1="全部A股",E996&lt;&gt;0),"是","")&amp;IF(AND($H$1="中小板",LEFT(E996,3)="002"),"是",""))</f>
        <v>是</v>
      </c>
      <c r="I996" s="46">
        <f ca="1">IF(E996="","",IF(OR([1]!EM_S_VAL_MV(E996,deadline)="",[1]!EM_S_VAL_MV(E996,deadline)="--",[1]!EM_S_VAL_MV(E996,deadline)="null"),0,[1]!EM_S_VAL_MV(E996,deadline)/100000000))</f>
        <v>47.171669999999999</v>
      </c>
      <c r="J996" s="46">
        <f ca="1">IF(E996="","",IF(RIGHT(LEFT($J$1,6),3)="TTM",[1]!EM_S_FA_PROFIT_TTM(E996,LEFT(RIGHT($J$1,11),10),1)/100000000,[1]!EM_S_STM07_IS(E996,61,LEFT(RIGHT($J$1,5),4)&amp;"-12-31",1)/100000000))</f>
        <v>2.1716209029</v>
      </c>
      <c r="K996" s="36">
        <f t="shared" ca="1" si="77"/>
        <v>21.721871408129555</v>
      </c>
      <c r="L996" s="46">
        <f ca="1">IF(E996="","",IF(ISERROR(IF(行业估值!$E$7="最新年报",[1]!EM_S_STM07_BS(E996,140,LEFT(RIGHT($L$1,5),4)&amp;"-12-31",1)/100000000,[1]!EM_S_STM07_BS(E996,140,LEFT(RIGHT($L$1,11),10),1)/100000000)),0,IF(行业估值!$E$7="最新年报",[1]!EM_S_STM07_BS(E996,140,LEFT(RIGHT($L$1,5),4)&amp;"-12-31",1)/100000000,[1]!EM_S_STM07_BS(E996,140,LEFT(RIGHT($L$1,11),10),1)/100000000)))</f>
        <v>31.984787717</v>
      </c>
      <c r="M996" s="36">
        <f t="shared" ca="1" si="78"/>
        <v>1.474815791099596</v>
      </c>
      <c r="N996" s="37">
        <f ca="1">IF(E996="","",IF(ISERROR([1]!EM_S_EST_NETPROFIT(E996,行业估值!$E$6,deadline)/100000000),"-",[1]!EM_S_EST_NETPROFIT(E996,行业估值!$E$6,deadline)/100000000))</f>
        <v>2.5563333333333333</v>
      </c>
      <c r="O996" s="36">
        <f t="shared" ca="1" si="79"/>
        <v>18.452863476333288</v>
      </c>
      <c r="T996" s="64" t="s">
        <v>2033</v>
      </c>
      <c r="U996" s="64" t="s">
        <v>2034</v>
      </c>
    </row>
    <row r="997" spans="4:21">
      <c r="D997" s="45" t="str">
        <f>IF(AND(行业估值!$B$39=$G997,COUNTIF($G$2:$G$2552,$G997)&gt;=1),COUNTIF($G$2:G997,$G997),"")</f>
        <v/>
      </c>
      <c r="E997" s="65" t="str">
        <f t="shared" si="75"/>
        <v>002540.SZ</v>
      </c>
      <c r="F997" s="65" t="str">
        <f t="shared" si="76"/>
        <v>亚太科技</v>
      </c>
      <c r="G997" s="34" t="str">
        <f>IF(E997="","",IF(行业估值!$C$5="申万行业",[1]!EM_S_INFO_INDUSTRY_SW2014(E997,"1"),IF(行业估值!$C$5="证监会行业",[1]!EM_S_INFO_INDUSTRY_CSRC1(E997,"1"),[1]!EM_S_INFO_INDUSTRY_EM2016(E997,"1"))))</f>
        <v>有色金属</v>
      </c>
      <c r="H997" s="34" t="str">
        <f>IF(E997="","",IF($H$1="上证50",[1]!EM_S_INFO_COMPINDEX(E997,"000016"),"")&amp;IF($H$1="上证180",[1]!EM_S_INFO_COMPINDEX(E997,"000010"),"")&amp;IF($H$1="沪深300",[1]!EM_S_INFO_COMPINDEX(E997,"000300"),"")&amp;IF(AND($H$1="上证A股",RIGHT(E997,2)="SH"),"是","")&amp;IF(AND($H$1="深证A股",RIGHT(E997,2)="SZ"),"是","")&amp;IF(AND($H$1="创业板",LEFT(E997,1)-3=0),"是","")&amp;IF(AND($H$1="全部A股",E997&lt;&gt;0),"是","")&amp;IF(AND($H$1="中小板",LEFT(E997,3)="002"),"是",""))</f>
        <v>是</v>
      </c>
      <c r="I997" s="46">
        <f ca="1">IF(E997="","",IF(OR([1]!EM_S_VAL_MV(E997,deadline)="",[1]!EM_S_VAL_MV(E997,deadline)="--",[1]!EM_S_VAL_MV(E997,deadline)="null"),0,[1]!EM_S_VAL_MV(E997,deadline)/100000000))</f>
        <v>52.0917095</v>
      </c>
      <c r="J997" s="46">
        <f ca="1">IF(E997="","",IF(RIGHT(LEFT($J$1,6),3)="TTM",[1]!EM_S_FA_PROFIT_TTM(E997,LEFT(RIGHT($J$1,11),10),1)/100000000,[1]!EM_S_STM07_IS(E997,61,LEFT(RIGHT($J$1,5),4)&amp;"-12-31",1)/100000000))</f>
        <v>3.1593533442999999</v>
      </c>
      <c r="K997" s="36">
        <f t="shared" ca="1" si="77"/>
        <v>16.48809228444869</v>
      </c>
      <c r="L997" s="46">
        <f ca="1">IF(E997="","",IF(ISERROR(IF(行业估值!$E$7="最新年报",[1]!EM_S_STM07_BS(E997,140,LEFT(RIGHT($L$1,5),4)&amp;"-12-31",1)/100000000,[1]!EM_S_STM07_BS(E997,140,LEFT(RIGHT($L$1,11),10),1)/100000000)),0,IF(行业估值!$E$7="最新年报",[1]!EM_S_STM07_BS(E997,140,LEFT(RIGHT($L$1,5),4)&amp;"-12-31",1)/100000000,[1]!EM_S_STM07_BS(E997,140,LEFT(RIGHT($L$1,11),10),1)/100000000)))</f>
        <v>44.899116765500004</v>
      </c>
      <c r="M997" s="36">
        <f t="shared" ca="1" si="78"/>
        <v>1.160194526143256</v>
      </c>
      <c r="N997" s="37">
        <f ca="1">IF(E997="","",IF(ISERROR([1]!EM_S_EST_NETPROFIT(E997,行业估值!$E$6,deadline)/100000000),"-",[1]!EM_S_EST_NETPROFIT(E997,行业估值!$E$6,deadline)/100000000))</f>
        <v>3.375</v>
      </c>
      <c r="O997" s="36">
        <f t="shared" ca="1" si="79"/>
        <v>15.434580592592592</v>
      </c>
      <c r="T997" s="64" t="s">
        <v>2035</v>
      </c>
      <c r="U997" s="64" t="s">
        <v>2036</v>
      </c>
    </row>
    <row r="998" spans="4:21">
      <c r="D998" s="45" t="str">
        <f>IF(AND(行业估值!$B$39=$G998,COUNTIF($G$2:$G$2552,$G998)&gt;=1),COUNTIF($G$2:G998,$G998),"")</f>
        <v/>
      </c>
      <c r="E998" s="65" t="str">
        <f t="shared" si="75"/>
        <v>002541.SZ</v>
      </c>
      <c r="F998" s="65" t="str">
        <f t="shared" si="76"/>
        <v>鸿路钢构</v>
      </c>
      <c r="G998" s="34" t="str">
        <f>IF(E998="","",IF(行业估值!$C$5="申万行业",[1]!EM_S_INFO_INDUSTRY_SW2014(E998,"1"),IF(行业估值!$C$5="证监会行业",[1]!EM_S_INFO_INDUSTRY_CSRC1(E998,"1"),[1]!EM_S_INFO_INDUSTRY_EM2016(E998,"1"))))</f>
        <v>建筑</v>
      </c>
      <c r="H998" s="34" t="str">
        <f>IF(E998="","",IF($H$1="上证50",[1]!EM_S_INFO_COMPINDEX(E998,"000016"),"")&amp;IF($H$1="上证180",[1]!EM_S_INFO_COMPINDEX(E998,"000010"),"")&amp;IF($H$1="沪深300",[1]!EM_S_INFO_COMPINDEX(E998,"000300"),"")&amp;IF(AND($H$1="上证A股",RIGHT(E998,2)="SH"),"是","")&amp;IF(AND($H$1="深证A股",RIGHT(E998,2)="SZ"),"是","")&amp;IF(AND($H$1="创业板",LEFT(E998,1)-3=0),"是","")&amp;IF(AND($H$1="全部A股",E998&lt;&gt;0),"是","")&amp;IF(AND($H$1="中小板",LEFT(E998,3)="002"),"是",""))</f>
        <v>是</v>
      </c>
      <c r="I998" s="46">
        <f ca="1">IF(E998="","",IF(OR([1]!EM_S_VAL_MV(E998,deadline)="",[1]!EM_S_VAL_MV(E998,deadline)="--",[1]!EM_S_VAL_MV(E998,deadline)="null"),0,[1]!EM_S_VAL_MV(E998,deadline)/100000000))</f>
        <v>50.1722661174</v>
      </c>
      <c r="J998" s="46">
        <f ca="1">IF(E998="","",IF(RIGHT(LEFT($J$1,6),3)="TTM",[1]!EM_S_FA_PROFIT_TTM(E998,LEFT(RIGHT($J$1,11),10),1)/100000000,[1]!EM_S_STM07_IS(E998,61,LEFT(RIGHT($J$1,5),4)&amp;"-12-31",1)/100000000))</f>
        <v>4.2132892088</v>
      </c>
      <c r="K998" s="36">
        <f t="shared" ca="1" si="77"/>
        <v>11.908099261880416</v>
      </c>
      <c r="L998" s="46">
        <f ca="1">IF(E998="","",IF(ISERROR(IF(行业估值!$E$7="最新年报",[1]!EM_S_STM07_BS(E998,140,LEFT(RIGHT($L$1,5),4)&amp;"-12-31",1)/100000000,[1]!EM_S_STM07_BS(E998,140,LEFT(RIGHT($L$1,11),10),1)/100000000)),0,IF(行业估值!$E$7="最新年报",[1]!EM_S_STM07_BS(E998,140,LEFT(RIGHT($L$1,5),4)&amp;"-12-31",1)/100000000,[1]!EM_S_STM07_BS(E998,140,LEFT(RIGHT($L$1,11),10),1)/100000000)))</f>
        <v>47.169680137</v>
      </c>
      <c r="M998" s="36">
        <f t="shared" ca="1" si="78"/>
        <v>1.0636549998151199</v>
      </c>
      <c r="N998" s="37">
        <f ca="1">IF(E998="","",IF(ISERROR([1]!EM_S_EST_NETPROFIT(E998,行业估值!$E$6,deadline)/100000000),"-",[1]!EM_S_EST_NETPROFIT(E998,行业估值!$E$6,deadline)/100000000))</f>
        <v>4.8267571428571427</v>
      </c>
      <c r="O998" s="36">
        <f t="shared" ca="1" si="79"/>
        <v>10.394611668342838</v>
      </c>
      <c r="T998" s="64" t="s">
        <v>2037</v>
      </c>
      <c r="U998" s="64" t="s">
        <v>2038</v>
      </c>
    </row>
    <row r="999" spans="4:21">
      <c r="D999" s="45" t="str">
        <f>IF(AND(行业估值!$B$39=$G999,COUNTIF($G$2:$G$2552,$G999)&gt;=1),COUNTIF($G$2:G999,$G999),"")</f>
        <v/>
      </c>
      <c r="E999" s="65" t="str">
        <f t="shared" si="75"/>
        <v>002542.SZ</v>
      </c>
      <c r="F999" s="65" t="str">
        <f t="shared" si="76"/>
        <v>中化岩土</v>
      </c>
      <c r="G999" s="34" t="str">
        <f>IF(E999="","",IF(行业估值!$C$5="申万行业",[1]!EM_S_INFO_INDUSTRY_SW2014(E999,"1"),IF(行业估值!$C$5="证监会行业",[1]!EM_S_INFO_INDUSTRY_CSRC1(E999,"1"),[1]!EM_S_INFO_INDUSTRY_EM2016(E999,"1"))))</f>
        <v>建筑</v>
      </c>
      <c r="H999" s="34" t="str">
        <f>IF(E999="","",IF($H$1="上证50",[1]!EM_S_INFO_COMPINDEX(E999,"000016"),"")&amp;IF($H$1="上证180",[1]!EM_S_INFO_COMPINDEX(E999,"000010"),"")&amp;IF($H$1="沪深300",[1]!EM_S_INFO_COMPINDEX(E999,"000300"),"")&amp;IF(AND($H$1="上证A股",RIGHT(E999,2)="SH"),"是","")&amp;IF(AND($H$1="深证A股",RIGHT(E999,2)="SZ"),"是","")&amp;IF(AND($H$1="创业板",LEFT(E999,1)-3=0),"是","")&amp;IF(AND($H$1="全部A股",E999&lt;&gt;0),"是","")&amp;IF(AND($H$1="中小板",LEFT(E999,3)="002"),"是",""))</f>
        <v>是</v>
      </c>
      <c r="I999" s="46">
        <f ca="1">IF(E999="","",IF(OR([1]!EM_S_VAL_MV(E999,deadline)="",[1]!EM_S_VAL_MV(E999,deadline)="--",[1]!EM_S_VAL_MV(E999,deadline)="null"),0,[1]!EM_S_VAL_MV(E999,deadline)/100000000))</f>
        <v>66.263550017399993</v>
      </c>
      <c r="J999" s="46">
        <f ca="1">IF(E999="","",IF(RIGHT(LEFT($J$1,6),3)="TTM",[1]!EM_S_FA_PROFIT_TTM(E999,LEFT(RIGHT($J$1,11),10),1)/100000000,[1]!EM_S_STM07_IS(E999,61,LEFT(RIGHT($J$1,5),4)&amp;"-12-31",1)/100000000))</f>
        <v>2.2630110054000001</v>
      </c>
      <c r="K999" s="36">
        <f t="shared" ca="1" si="77"/>
        <v>29.281143511578961</v>
      </c>
      <c r="L999" s="46">
        <f ca="1">IF(E999="","",IF(ISERROR(IF(行业估值!$E$7="最新年报",[1]!EM_S_STM07_BS(E999,140,LEFT(RIGHT($L$1,5),4)&amp;"-12-31",1)/100000000,[1]!EM_S_STM07_BS(E999,140,LEFT(RIGHT($L$1,11),10),1)/100000000)),0,IF(行业估值!$E$7="最新年报",[1]!EM_S_STM07_BS(E999,140,LEFT(RIGHT($L$1,5),4)&amp;"-12-31",1)/100000000,[1]!EM_S_STM07_BS(E999,140,LEFT(RIGHT($L$1,11),10),1)/100000000)))</f>
        <v>40.203904639599997</v>
      </c>
      <c r="M999" s="36">
        <f t="shared" ca="1" si="78"/>
        <v>1.6481869264044517</v>
      </c>
      <c r="N999" s="37" t="str">
        <f ca="1">IF(E999="","",IF(ISERROR([1]!EM_S_EST_NETPROFIT(E999,行业估值!$E$6,deadline)/100000000),"-",[1]!EM_S_EST_NETPROFIT(E999,行业估值!$E$6,deadline)/100000000))</f>
        <v>-</v>
      </c>
      <c r="O999" s="36" t="str">
        <f t="shared" ca="1" si="79"/>
        <v>-</v>
      </c>
      <c r="T999" s="64" t="s">
        <v>2039</v>
      </c>
      <c r="U999" s="64" t="s">
        <v>2040</v>
      </c>
    </row>
    <row r="1000" spans="4:21">
      <c r="D1000" s="45" t="str">
        <f>IF(AND(行业估值!$B$39=$G1000,COUNTIF($G$2:$G$2552,$G1000)&gt;=1),COUNTIF($G$2:G1000,$G1000),"")</f>
        <v/>
      </c>
      <c r="E1000" s="65" t="str">
        <f t="shared" si="75"/>
        <v>002543.SZ</v>
      </c>
      <c r="F1000" s="65" t="str">
        <f t="shared" si="76"/>
        <v>万和电气</v>
      </c>
      <c r="G1000" s="34" t="str">
        <f>IF(E1000="","",IF(行业估值!$C$5="申万行业",[1]!EM_S_INFO_INDUSTRY_SW2014(E1000,"1"),IF(行业估值!$C$5="证监会行业",[1]!EM_S_INFO_INDUSTRY_CSRC1(E1000,"1"),[1]!EM_S_INFO_INDUSTRY_EM2016(E1000,"1"))))</f>
        <v>家电</v>
      </c>
      <c r="H1000" s="34" t="str">
        <f>IF(E1000="","",IF($H$1="上证50",[1]!EM_S_INFO_COMPINDEX(E1000,"000016"),"")&amp;IF($H$1="上证180",[1]!EM_S_INFO_COMPINDEX(E1000,"000010"),"")&amp;IF($H$1="沪深300",[1]!EM_S_INFO_COMPINDEX(E1000,"000300"),"")&amp;IF(AND($H$1="上证A股",RIGHT(E1000,2)="SH"),"是","")&amp;IF(AND($H$1="深证A股",RIGHT(E1000,2)="SZ"),"是","")&amp;IF(AND($H$1="创业板",LEFT(E1000,1)-3=0),"是","")&amp;IF(AND($H$1="全部A股",E1000&lt;&gt;0),"是","")&amp;IF(AND($H$1="中小板",LEFT(E1000,3)="002"),"是",""))</f>
        <v>是</v>
      </c>
      <c r="I1000" s="46">
        <f ca="1">IF(E1000="","",IF(OR([1]!EM_S_VAL_MV(E1000,deadline)="",[1]!EM_S_VAL_MV(E1000,deadline)="--",[1]!EM_S_VAL_MV(E1000,deadline)="null"),0,[1]!EM_S_VAL_MV(E1000,deadline)/100000000))</f>
        <v>67.890680000000003</v>
      </c>
      <c r="J1000" s="46">
        <f ca="1">IF(E1000="","",IF(RIGHT(LEFT($J$1,6),3)="TTM",[1]!EM_S_FA_PROFIT_TTM(E1000,LEFT(RIGHT($J$1,11),10),1)/100000000,[1]!EM_S_STM07_IS(E1000,61,LEFT(RIGHT($J$1,5),4)&amp;"-12-31",1)/100000000))</f>
        <v>5.7255565094000005</v>
      </c>
      <c r="K1000" s="36">
        <f t="shared" ca="1" si="77"/>
        <v>11.857481432335822</v>
      </c>
      <c r="L1000" s="46">
        <f ca="1">IF(E1000="","",IF(ISERROR(IF(行业估值!$E$7="最新年报",[1]!EM_S_STM07_BS(E1000,140,LEFT(RIGHT($L$1,5),4)&amp;"-12-31",1)/100000000,[1]!EM_S_STM07_BS(E1000,140,LEFT(RIGHT($L$1,11),10),1)/100000000)),0,IF(行业估值!$E$7="最新年报",[1]!EM_S_STM07_BS(E1000,140,LEFT(RIGHT($L$1,5),4)&amp;"-12-31",1)/100000000,[1]!EM_S_STM07_BS(E1000,140,LEFT(RIGHT($L$1,11),10),1)/100000000)))</f>
        <v>34.795701252000001</v>
      </c>
      <c r="M1000" s="36">
        <f t="shared" ca="1" si="78"/>
        <v>1.9511226259909837</v>
      </c>
      <c r="N1000" s="37">
        <f ca="1">IF(E1000="","",IF(ISERROR([1]!EM_S_EST_NETPROFIT(E1000,行业估值!$E$6,deadline)/100000000),"-",[1]!EM_S_EST_NETPROFIT(E1000,行业估值!$E$6,deadline)/100000000))</f>
        <v>5.74</v>
      </c>
      <c r="O1000" s="36">
        <f t="shared" ca="1" si="79"/>
        <v>11.827644599303136</v>
      </c>
      <c r="T1000" s="64" t="s">
        <v>2041</v>
      </c>
      <c r="U1000" s="64" t="s">
        <v>2042</v>
      </c>
    </row>
    <row r="1001" spans="4:21">
      <c r="D1001" s="45" t="str">
        <f>IF(AND(行业估值!$B$39=$G1001,COUNTIF($G$2:$G$2552,$G1001)&gt;=1),COUNTIF($G$2:G1001,$G1001),"")</f>
        <v/>
      </c>
      <c r="E1001" s="65" t="str">
        <f t="shared" si="75"/>
        <v>002544.SZ</v>
      </c>
      <c r="F1001" s="65" t="str">
        <f t="shared" si="76"/>
        <v>杰赛科技</v>
      </c>
      <c r="G1001" s="34" t="str">
        <f>IF(E1001="","",IF(行业估值!$C$5="申万行业",[1]!EM_S_INFO_INDUSTRY_SW2014(E1001,"1"),IF(行业估值!$C$5="证监会行业",[1]!EM_S_INFO_INDUSTRY_CSRC1(E1001,"1"),[1]!EM_S_INFO_INDUSTRY_EM2016(E1001,"1"))))</f>
        <v>信息技术</v>
      </c>
      <c r="H1001" s="34" t="str">
        <f>IF(E1001="","",IF($H$1="上证50",[1]!EM_S_INFO_COMPINDEX(E1001,"000016"),"")&amp;IF($H$1="上证180",[1]!EM_S_INFO_COMPINDEX(E1001,"000010"),"")&amp;IF($H$1="沪深300",[1]!EM_S_INFO_COMPINDEX(E1001,"000300"),"")&amp;IF(AND($H$1="上证A股",RIGHT(E1001,2)="SH"),"是","")&amp;IF(AND($H$1="深证A股",RIGHT(E1001,2)="SZ"),"是","")&amp;IF(AND($H$1="创业板",LEFT(E1001,1)-3=0),"是","")&amp;IF(AND($H$1="全部A股",E1001&lt;&gt;0),"是","")&amp;IF(AND($H$1="中小板",LEFT(E1001,3)="002"),"是",""))</f>
        <v>是</v>
      </c>
      <c r="I1001" s="46">
        <f ca="1">IF(E1001="","",IF(OR([1]!EM_S_VAL_MV(E1001,deadline)="",[1]!EM_S_VAL_MV(E1001,deadline)="--",[1]!EM_S_VAL_MV(E1001,deadline)="null"),0,[1]!EM_S_VAL_MV(E1001,deadline)/100000000))</f>
        <v>69.852528006</v>
      </c>
      <c r="J1001" s="46">
        <f ca="1">IF(E1001="","",IF(RIGHT(LEFT($J$1,6),3)="TTM",[1]!EM_S_FA_PROFIT_TTM(E1001,LEFT(RIGHT($J$1,11),10),1)/100000000,[1]!EM_S_STM07_IS(E1001,61,LEFT(RIGHT($J$1,5),4)&amp;"-12-31",1)/100000000))</f>
        <v>0.36284228239999999</v>
      </c>
      <c r="K1001" s="36">
        <f t="shared" ca="1" si="77"/>
        <v>192.51485120191714</v>
      </c>
      <c r="L1001" s="46">
        <f ca="1">IF(E1001="","",IF(ISERROR(IF(行业估值!$E$7="最新年报",[1]!EM_S_STM07_BS(E1001,140,LEFT(RIGHT($L$1,5),4)&amp;"-12-31",1)/100000000,[1]!EM_S_STM07_BS(E1001,140,LEFT(RIGHT($L$1,11),10),1)/100000000)),0,IF(行业估值!$E$7="最新年报",[1]!EM_S_STM07_BS(E1001,140,LEFT(RIGHT($L$1,5),4)&amp;"-12-31",1)/100000000,[1]!EM_S_STM07_BS(E1001,140,LEFT(RIGHT($L$1,11),10),1)/100000000)))</f>
        <v>21.022359052399999</v>
      </c>
      <c r="M1001" s="36">
        <f t="shared" ca="1" si="78"/>
        <v>3.3227730452080424</v>
      </c>
      <c r="N1001" s="37">
        <f ca="1">IF(E1001="","",IF(ISERROR([1]!EM_S_EST_NETPROFIT(E1001,行业估值!$E$6,deadline)/100000000),"-",[1]!EM_S_EST_NETPROFIT(E1001,行业估值!$E$6,deadline)/100000000))</f>
        <v>2.165</v>
      </c>
      <c r="O1001" s="36">
        <f t="shared" ca="1" si="79"/>
        <v>32.264447115935333</v>
      </c>
      <c r="T1001" s="64" t="s">
        <v>2043</v>
      </c>
      <c r="U1001" s="64" t="s">
        <v>2044</v>
      </c>
    </row>
    <row r="1002" spans="4:21">
      <c r="D1002" s="45" t="str">
        <f>IF(AND(行业估值!$B$39=$G1002,COUNTIF($G$2:$G$2552,$G1002)&gt;=1),COUNTIF($G$2:G1002,$G1002),"")</f>
        <v/>
      </c>
      <c r="E1002" s="65" t="str">
        <f t="shared" si="75"/>
        <v>002545.SZ</v>
      </c>
      <c r="F1002" s="65" t="str">
        <f t="shared" si="76"/>
        <v>东方铁塔</v>
      </c>
      <c r="G1002" s="34" t="str">
        <f>IF(E1002="","",IF(行业估值!$C$5="申万行业",[1]!EM_S_INFO_INDUSTRY_SW2014(E1002,"1"),IF(行业估值!$C$5="证监会行业",[1]!EM_S_INFO_INDUSTRY_CSRC1(E1002,"1"),[1]!EM_S_INFO_INDUSTRY_EM2016(E1002,"1"))))</f>
        <v>基础化工</v>
      </c>
      <c r="H1002" s="34" t="str">
        <f>IF(E1002="","",IF($H$1="上证50",[1]!EM_S_INFO_COMPINDEX(E1002,"000016"),"")&amp;IF($H$1="上证180",[1]!EM_S_INFO_COMPINDEX(E1002,"000010"),"")&amp;IF($H$1="沪深300",[1]!EM_S_INFO_COMPINDEX(E1002,"000300"),"")&amp;IF(AND($H$1="上证A股",RIGHT(E1002,2)="SH"),"是","")&amp;IF(AND($H$1="深证A股",RIGHT(E1002,2)="SZ"),"是","")&amp;IF(AND($H$1="创业板",LEFT(E1002,1)-3=0),"是","")&amp;IF(AND($H$1="全部A股",E1002&lt;&gt;0),"是","")&amp;IF(AND($H$1="中小板",LEFT(E1002,3)="002"),"是",""))</f>
        <v>是</v>
      </c>
      <c r="I1002" s="46">
        <f ca="1">IF(E1002="","",IF(OR([1]!EM_S_VAL_MV(E1002,deadline)="",[1]!EM_S_VAL_MV(E1002,deadline)="--",[1]!EM_S_VAL_MV(E1002,deadline)="null"),0,[1]!EM_S_VAL_MV(E1002,deadline)/100000000))</f>
        <v>84.471815435699995</v>
      </c>
      <c r="J1002" s="46">
        <f ca="1">IF(E1002="","",IF(RIGHT(LEFT($J$1,6),3)="TTM",[1]!EM_S_FA_PROFIT_TTM(E1002,LEFT(RIGHT($J$1,11),10),1)/100000000,[1]!EM_S_STM07_IS(E1002,61,LEFT(RIGHT($J$1,5),4)&amp;"-12-31",1)/100000000))</f>
        <v>4.8121737422000006</v>
      </c>
      <c r="K1002" s="36">
        <f t="shared" ca="1" si="77"/>
        <v>17.553775063217415</v>
      </c>
      <c r="L1002" s="46">
        <f ca="1">IF(E1002="","",IF(ISERROR(IF(行业估值!$E$7="最新年报",[1]!EM_S_STM07_BS(E1002,140,LEFT(RIGHT($L$1,5),4)&amp;"-12-31",1)/100000000,[1]!EM_S_STM07_BS(E1002,140,LEFT(RIGHT($L$1,11),10),1)/100000000)),0,IF(行业估值!$E$7="最新年报",[1]!EM_S_STM07_BS(E1002,140,LEFT(RIGHT($L$1,5),4)&amp;"-12-31",1)/100000000,[1]!EM_S_STM07_BS(E1002,140,LEFT(RIGHT($L$1,11),10),1)/100000000)))</f>
        <v>76.51062182359999</v>
      </c>
      <c r="M1002" s="36">
        <f t="shared" ca="1" si="78"/>
        <v>1.1040534428076541</v>
      </c>
      <c r="N1002" s="37">
        <f ca="1">IF(E1002="","",IF(ISERROR([1]!EM_S_EST_NETPROFIT(E1002,行业估值!$E$6,deadline)/100000000),"-",[1]!EM_S_EST_NETPROFIT(E1002,行业估值!$E$6,deadline)/100000000))</f>
        <v>6.1412000000000004</v>
      </c>
      <c r="O1002" s="36">
        <f t="shared" ca="1" si="79"/>
        <v>13.754936402608609</v>
      </c>
      <c r="T1002" s="64" t="s">
        <v>2045</v>
      </c>
      <c r="U1002" s="64" t="s">
        <v>2046</v>
      </c>
    </row>
    <row r="1003" spans="4:21">
      <c r="D1003" s="45" t="str">
        <f>IF(AND(行业估值!$B$39=$G1003,COUNTIF($G$2:$G$2552,$G1003)&gt;=1),COUNTIF($G$2:G1003,$G1003),"")</f>
        <v/>
      </c>
      <c r="E1003" s="65" t="str">
        <f t="shared" si="75"/>
        <v>002546.SZ</v>
      </c>
      <c r="F1003" s="65" t="str">
        <f t="shared" si="76"/>
        <v>新联电子</v>
      </c>
      <c r="G1003" s="34" t="str">
        <f>IF(E1003="","",IF(行业估值!$C$5="申万行业",[1]!EM_S_INFO_INDUSTRY_SW2014(E1003,"1"),IF(行业估值!$C$5="证监会行业",[1]!EM_S_INFO_INDUSTRY_CSRC1(E1003,"1"),[1]!EM_S_INFO_INDUSTRY_EM2016(E1003,"1"))))</f>
        <v>电气设备</v>
      </c>
      <c r="H1003" s="34" t="str">
        <f>IF(E1003="","",IF($H$1="上证50",[1]!EM_S_INFO_COMPINDEX(E1003,"000016"),"")&amp;IF($H$1="上证180",[1]!EM_S_INFO_COMPINDEX(E1003,"000010"),"")&amp;IF($H$1="沪深300",[1]!EM_S_INFO_COMPINDEX(E1003,"000300"),"")&amp;IF(AND($H$1="上证A股",RIGHT(E1003,2)="SH"),"是","")&amp;IF(AND($H$1="深证A股",RIGHT(E1003,2)="SZ"),"是","")&amp;IF(AND($H$1="创业板",LEFT(E1003,1)-3=0),"是","")&amp;IF(AND($H$1="全部A股",E1003&lt;&gt;0),"是","")&amp;IF(AND($H$1="中小板",LEFT(E1003,3)="002"),"是",""))</f>
        <v>是</v>
      </c>
      <c r="I1003" s="46">
        <f ca="1">IF(E1003="","",IF(OR([1]!EM_S_VAL_MV(E1003,deadline)="",[1]!EM_S_VAL_MV(E1003,deadline)="--",[1]!EM_S_VAL_MV(E1003,deadline)="null"),0,[1]!EM_S_VAL_MV(E1003,deadline)/100000000))</f>
        <v>32.527914744</v>
      </c>
      <c r="J1003" s="46">
        <f ca="1">IF(E1003="","",IF(RIGHT(LEFT($J$1,6),3)="TTM",[1]!EM_S_FA_PROFIT_TTM(E1003,LEFT(RIGHT($J$1,11),10),1)/100000000,[1]!EM_S_STM07_IS(E1003,61,LEFT(RIGHT($J$1,5),4)&amp;"-12-31",1)/100000000))</f>
        <v>1.5999324312999998</v>
      </c>
      <c r="K1003" s="36">
        <f t="shared" ca="1" si="77"/>
        <v>20.330805293802285</v>
      </c>
      <c r="L1003" s="46">
        <f ca="1">IF(E1003="","",IF(ISERROR(IF(行业估值!$E$7="最新年报",[1]!EM_S_STM07_BS(E1003,140,LEFT(RIGHT($L$1,5),4)&amp;"-12-31",1)/100000000,[1]!EM_S_STM07_BS(E1003,140,LEFT(RIGHT($L$1,11),10),1)/100000000)),0,IF(行业估值!$E$7="最新年报",[1]!EM_S_STM07_BS(E1003,140,LEFT(RIGHT($L$1,5),4)&amp;"-12-31",1)/100000000,[1]!EM_S_STM07_BS(E1003,140,LEFT(RIGHT($L$1,11),10),1)/100000000)))</f>
        <v>29.136624524299997</v>
      </c>
      <c r="M1003" s="36">
        <f t="shared" ca="1" si="78"/>
        <v>1.1163926939056259</v>
      </c>
      <c r="N1003" s="37" t="str">
        <f ca="1">IF(E1003="","",IF(ISERROR([1]!EM_S_EST_NETPROFIT(E1003,行业估值!$E$6,deadline)/100000000),"-",[1]!EM_S_EST_NETPROFIT(E1003,行业估值!$E$6,deadline)/100000000))</f>
        <v>-</v>
      </c>
      <c r="O1003" s="36" t="str">
        <f t="shared" ca="1" si="79"/>
        <v>-</v>
      </c>
      <c r="T1003" s="64" t="s">
        <v>2047</v>
      </c>
      <c r="U1003" s="64" t="s">
        <v>2048</v>
      </c>
    </row>
    <row r="1004" spans="4:21">
      <c r="D1004" s="45" t="str">
        <f>IF(AND(行业估值!$B$39=$G1004,COUNTIF($G$2:$G$2552,$G1004)&gt;=1),COUNTIF($G$2:G1004,$G1004),"")</f>
        <v/>
      </c>
      <c r="E1004" s="65" t="str">
        <f t="shared" si="75"/>
        <v>002547.SZ</v>
      </c>
      <c r="F1004" s="65" t="str">
        <f t="shared" si="76"/>
        <v>春兴精工</v>
      </c>
      <c r="G1004" s="34" t="str">
        <f>IF(E1004="","",IF(行业估值!$C$5="申万行业",[1]!EM_S_INFO_INDUSTRY_SW2014(E1004,"1"),IF(行业估值!$C$5="证监会行业",[1]!EM_S_INFO_INDUSTRY_CSRC1(E1004,"1"),[1]!EM_S_INFO_INDUSTRY_EM2016(E1004,"1"))))</f>
        <v>电子设备</v>
      </c>
      <c r="H1004" s="34" t="str">
        <f>IF(E1004="","",IF($H$1="上证50",[1]!EM_S_INFO_COMPINDEX(E1004,"000016"),"")&amp;IF($H$1="上证180",[1]!EM_S_INFO_COMPINDEX(E1004,"000010"),"")&amp;IF($H$1="沪深300",[1]!EM_S_INFO_COMPINDEX(E1004,"000300"),"")&amp;IF(AND($H$1="上证A股",RIGHT(E1004,2)="SH"),"是","")&amp;IF(AND($H$1="深证A股",RIGHT(E1004,2)="SZ"),"是","")&amp;IF(AND($H$1="创业板",LEFT(E1004,1)-3=0),"是","")&amp;IF(AND($H$1="全部A股",E1004&lt;&gt;0),"是","")&amp;IF(AND($H$1="中小板",LEFT(E1004,3)="002"),"是",""))</f>
        <v>是</v>
      </c>
      <c r="I1004" s="46">
        <f ca="1">IF(E1004="","",IF(OR([1]!EM_S_VAL_MV(E1004,deadline)="",[1]!EM_S_VAL_MV(E1004,deadline)="--",[1]!EM_S_VAL_MV(E1004,deadline)="null"),0,[1]!EM_S_VAL_MV(E1004,deadline)/100000000))</f>
        <v>93.403133510400011</v>
      </c>
      <c r="J1004" s="46">
        <f ca="1">IF(E1004="","",IF(RIGHT(LEFT($J$1,6),3)="TTM",[1]!EM_S_FA_PROFIT_TTM(E1004,LEFT(RIGHT($J$1,11),10),1)/100000000,[1]!EM_S_STM07_IS(E1004,61,LEFT(RIGHT($J$1,5),4)&amp;"-12-31",1)/100000000))</f>
        <v>0.43995589960000003</v>
      </c>
      <c r="K1004" s="36">
        <f t="shared" ca="1" si="77"/>
        <v>212.30112744327431</v>
      </c>
      <c r="L1004" s="46">
        <f ca="1">IF(E1004="","",IF(ISERROR(IF(行业估值!$E$7="最新年报",[1]!EM_S_STM07_BS(E1004,140,LEFT(RIGHT($L$1,5),4)&amp;"-12-31",1)/100000000,[1]!EM_S_STM07_BS(E1004,140,LEFT(RIGHT($L$1,11),10),1)/100000000)),0,IF(行业估值!$E$7="最新年报",[1]!EM_S_STM07_BS(E1004,140,LEFT(RIGHT($L$1,5),4)&amp;"-12-31",1)/100000000,[1]!EM_S_STM07_BS(E1004,140,LEFT(RIGHT($L$1,11),10),1)/100000000)))</f>
        <v>25.075882412600002</v>
      </c>
      <c r="M1004" s="36">
        <f t="shared" ca="1" si="78"/>
        <v>3.7248194090855713</v>
      </c>
      <c r="N1004" s="37" t="str">
        <f ca="1">IF(E1004="","",IF(ISERROR([1]!EM_S_EST_NETPROFIT(E1004,行业估值!$E$6,deadline)/100000000),"-",[1]!EM_S_EST_NETPROFIT(E1004,行业估值!$E$6,deadline)/100000000))</f>
        <v>-</v>
      </c>
      <c r="O1004" s="36" t="str">
        <f t="shared" ca="1" si="79"/>
        <v>-</v>
      </c>
      <c r="T1004" s="64" t="s">
        <v>2049</v>
      </c>
      <c r="U1004" s="64" t="s">
        <v>2050</v>
      </c>
    </row>
    <row r="1005" spans="4:21">
      <c r="D1005" s="45" t="str">
        <f>IF(AND(行业估值!$B$39=$G1005,COUNTIF($G$2:$G$2552,$G1005)&gt;=1),COUNTIF($G$2:G1005,$G1005),"")</f>
        <v/>
      </c>
      <c r="E1005" s="65" t="str">
        <f t="shared" si="75"/>
        <v>002548.SZ</v>
      </c>
      <c r="F1005" s="65" t="str">
        <f t="shared" si="76"/>
        <v>金新农</v>
      </c>
      <c r="G1005" s="34" t="str">
        <f>IF(E1005="","",IF(行业估值!$C$5="申万行业",[1]!EM_S_INFO_INDUSTRY_SW2014(E1005,"1"),IF(行业估值!$C$5="证监会行业",[1]!EM_S_INFO_INDUSTRY_CSRC1(E1005,"1"),[1]!EM_S_INFO_INDUSTRY_EM2016(E1005,"1"))))</f>
        <v>农林牧渔</v>
      </c>
      <c r="H1005" s="34" t="str">
        <f>IF(E1005="","",IF($H$1="上证50",[1]!EM_S_INFO_COMPINDEX(E1005,"000016"),"")&amp;IF($H$1="上证180",[1]!EM_S_INFO_COMPINDEX(E1005,"000010"),"")&amp;IF($H$1="沪深300",[1]!EM_S_INFO_COMPINDEX(E1005,"000300"),"")&amp;IF(AND($H$1="上证A股",RIGHT(E1005,2)="SH"),"是","")&amp;IF(AND($H$1="深证A股",RIGHT(E1005,2)="SZ"),"是","")&amp;IF(AND($H$1="创业板",LEFT(E1005,1)-3=0),"是","")&amp;IF(AND($H$1="全部A股",E1005&lt;&gt;0),"是","")&amp;IF(AND($H$1="中小板",LEFT(E1005,3)="002"),"是",""))</f>
        <v>是</v>
      </c>
      <c r="I1005" s="46">
        <f ca="1">IF(E1005="","",IF(OR([1]!EM_S_VAL_MV(E1005,deadline)="",[1]!EM_S_VAL_MV(E1005,deadline)="--",[1]!EM_S_VAL_MV(E1005,deadline)="null"),0,[1]!EM_S_VAL_MV(E1005,deadline)/100000000))</f>
        <v>36.8320681111</v>
      </c>
      <c r="J1005" s="46">
        <f ca="1">IF(E1005="","",IF(RIGHT(LEFT($J$1,6),3)="TTM",[1]!EM_S_FA_PROFIT_TTM(E1005,LEFT(RIGHT($J$1,11),10),1)/100000000,[1]!EM_S_STM07_IS(E1005,61,LEFT(RIGHT($J$1,5),4)&amp;"-12-31",1)/100000000))</f>
        <v>-1.5905145475</v>
      </c>
      <c r="K1005" s="36">
        <f t="shared" ca="1" si="77"/>
        <v>-23.157328657567653</v>
      </c>
      <c r="L1005" s="46">
        <f ca="1">IF(E1005="","",IF(ISERROR(IF(行业估值!$E$7="最新年报",[1]!EM_S_STM07_BS(E1005,140,LEFT(RIGHT($L$1,5),4)&amp;"-12-31",1)/100000000,[1]!EM_S_STM07_BS(E1005,140,LEFT(RIGHT($L$1,11),10),1)/100000000)),0,IF(行业估值!$E$7="最新年报",[1]!EM_S_STM07_BS(E1005,140,LEFT(RIGHT($L$1,5),4)&amp;"-12-31",1)/100000000,[1]!EM_S_STM07_BS(E1005,140,LEFT(RIGHT($L$1,11),10),1)/100000000)))</f>
        <v>17.167605007500001</v>
      </c>
      <c r="M1005" s="36">
        <f t="shared" ca="1" si="78"/>
        <v>2.1454400945856569</v>
      </c>
      <c r="N1005" s="37">
        <f ca="1">IF(E1005="","",IF(ISERROR([1]!EM_S_EST_NETPROFIT(E1005,行业估值!$E$6,deadline)/100000000),"-",[1]!EM_S_EST_NETPROFIT(E1005,行业估值!$E$6,deadline)/100000000))</f>
        <v>1.5</v>
      </c>
      <c r="O1005" s="36">
        <f t="shared" ca="1" si="79"/>
        <v>24.554712074066668</v>
      </c>
      <c r="T1005" s="64" t="s">
        <v>2051</v>
      </c>
      <c r="U1005" s="64" t="s">
        <v>2052</v>
      </c>
    </row>
    <row r="1006" spans="4:21">
      <c r="D1006" s="45" t="str">
        <f>IF(AND(行业估值!$B$39=$G1006,COUNTIF($G$2:$G$2552,$G1006)&gt;=1),COUNTIF($G$2:G1006,$G1006),"")</f>
        <v/>
      </c>
      <c r="E1006" s="65" t="str">
        <f t="shared" si="75"/>
        <v>002549.SZ</v>
      </c>
      <c r="F1006" s="65" t="str">
        <f t="shared" si="76"/>
        <v>凯美特气</v>
      </c>
      <c r="G1006" s="34" t="str">
        <f>IF(E1006="","",IF(行业估值!$C$5="申万行业",[1]!EM_S_INFO_INDUSTRY_SW2014(E1006,"1"),IF(行业估值!$C$5="证监会行业",[1]!EM_S_INFO_INDUSTRY_CSRC1(E1006,"1"),[1]!EM_S_INFO_INDUSTRY_EM2016(E1006,"1"))))</f>
        <v>基础化工</v>
      </c>
      <c r="H1006" s="34" t="str">
        <f>IF(E1006="","",IF($H$1="上证50",[1]!EM_S_INFO_COMPINDEX(E1006,"000016"),"")&amp;IF($H$1="上证180",[1]!EM_S_INFO_COMPINDEX(E1006,"000010"),"")&amp;IF($H$1="沪深300",[1]!EM_S_INFO_COMPINDEX(E1006,"000300"),"")&amp;IF(AND($H$1="上证A股",RIGHT(E1006,2)="SH"),"是","")&amp;IF(AND($H$1="深证A股",RIGHT(E1006,2)="SZ"),"是","")&amp;IF(AND($H$1="创业板",LEFT(E1006,1)-3=0),"是","")&amp;IF(AND($H$1="全部A股",E1006&lt;&gt;0),"是","")&amp;IF(AND($H$1="中小板",LEFT(E1006,3)="002"),"是",""))</f>
        <v>是</v>
      </c>
      <c r="I1006" s="46">
        <f ca="1">IF(E1006="","",IF(OR([1]!EM_S_VAL_MV(E1006,deadline)="",[1]!EM_S_VAL_MV(E1006,deadline)="--",[1]!EM_S_VAL_MV(E1006,deadline)="null"),0,[1]!EM_S_VAL_MV(E1006,deadline)/100000000))</f>
        <v>32.37003</v>
      </c>
      <c r="J1006" s="46">
        <f ca="1">IF(E1006="","",IF(RIGHT(LEFT($J$1,6),3)="TTM",[1]!EM_S_FA_PROFIT_TTM(E1006,LEFT(RIGHT($J$1,11),10),1)/100000000,[1]!EM_S_STM07_IS(E1006,61,LEFT(RIGHT($J$1,5),4)&amp;"-12-31",1)/100000000))</f>
        <v>1.1645430545</v>
      </c>
      <c r="K1006" s="36">
        <f t="shared" ca="1" si="77"/>
        <v>27.796335974798431</v>
      </c>
      <c r="L1006" s="46">
        <f ca="1">IF(E1006="","",IF(ISERROR(IF(行业估值!$E$7="最新年报",[1]!EM_S_STM07_BS(E1006,140,LEFT(RIGHT($L$1,5),4)&amp;"-12-31",1)/100000000,[1]!EM_S_STM07_BS(E1006,140,LEFT(RIGHT($L$1,11),10),1)/100000000)),0,IF(行业估值!$E$7="最新年报",[1]!EM_S_STM07_BS(E1006,140,LEFT(RIGHT($L$1,5),4)&amp;"-12-31",1)/100000000,[1]!EM_S_STM07_BS(E1006,140,LEFT(RIGHT($L$1,11),10),1)/100000000)))</f>
        <v>9.7174769610000009</v>
      </c>
      <c r="M1006" s="36">
        <f t="shared" ca="1" si="78"/>
        <v>3.3311146638076394</v>
      </c>
      <c r="N1006" s="37">
        <f ca="1">IF(E1006="","",IF(ISERROR([1]!EM_S_EST_NETPROFIT(E1006,行业估值!$E$6,deadline)/100000000),"-",[1]!EM_S_EST_NETPROFIT(E1006,行业估值!$E$6,deadline)/100000000))</f>
        <v>1.2058</v>
      </c>
      <c r="O1006" s="36">
        <f t="shared" ca="1" si="79"/>
        <v>26.845272847901807</v>
      </c>
      <c r="T1006" s="64" t="s">
        <v>2053</v>
      </c>
      <c r="U1006" s="64" t="s">
        <v>2054</v>
      </c>
    </row>
    <row r="1007" spans="4:21">
      <c r="D1007" s="45" t="str">
        <f>IF(AND(行业估值!$B$39=$G1007,COUNTIF($G$2:$G$2552,$G1007)&gt;=1),COUNTIF($G$2:G1007,$G1007),"")</f>
        <v/>
      </c>
      <c r="E1007" s="65" t="str">
        <f t="shared" si="75"/>
        <v>002550.SZ</v>
      </c>
      <c r="F1007" s="65" t="str">
        <f t="shared" si="76"/>
        <v>千红制药</v>
      </c>
      <c r="G1007" s="34" t="str">
        <f>IF(E1007="","",IF(行业估值!$C$5="申万行业",[1]!EM_S_INFO_INDUSTRY_SW2014(E1007,"1"),IF(行业估值!$C$5="证监会行业",[1]!EM_S_INFO_INDUSTRY_CSRC1(E1007,"1"),[1]!EM_S_INFO_INDUSTRY_EM2016(E1007,"1"))))</f>
        <v>医药生物</v>
      </c>
      <c r="H1007" s="34" t="str">
        <f>IF(E1007="","",IF($H$1="上证50",[1]!EM_S_INFO_COMPINDEX(E1007,"000016"),"")&amp;IF($H$1="上证180",[1]!EM_S_INFO_COMPINDEX(E1007,"000010"),"")&amp;IF($H$1="沪深300",[1]!EM_S_INFO_COMPINDEX(E1007,"000300"),"")&amp;IF(AND($H$1="上证A股",RIGHT(E1007,2)="SH"),"是","")&amp;IF(AND($H$1="深证A股",RIGHT(E1007,2)="SZ"),"是","")&amp;IF(AND($H$1="创业板",LEFT(E1007,1)-3=0),"是","")&amp;IF(AND($H$1="全部A股",E1007&lt;&gt;0),"是","")&amp;IF(AND($H$1="中小板",LEFT(E1007,3)="002"),"是",""))</f>
        <v>是</v>
      </c>
      <c r="I1007" s="46">
        <f ca="1">IF(E1007="","",IF(OR([1]!EM_S_VAL_MV(E1007,deadline)="",[1]!EM_S_VAL_MV(E1007,deadline)="--",[1]!EM_S_VAL_MV(E1007,deadline)="null"),0,[1]!EM_S_VAL_MV(E1007,deadline)/100000000))</f>
        <v>56.958887500000003</v>
      </c>
      <c r="J1007" s="46">
        <f ca="1">IF(E1007="","",IF(RIGHT(LEFT($J$1,6),3)="TTM",[1]!EM_S_FA_PROFIT_TTM(E1007,LEFT(RIGHT($J$1,11),10),1)/100000000,[1]!EM_S_STM07_IS(E1007,61,LEFT(RIGHT($J$1,5),4)&amp;"-12-31",1)/100000000))</f>
        <v>2.1664581855999998</v>
      </c>
      <c r="K1007" s="36">
        <f t="shared" ca="1" si="77"/>
        <v>26.291247104880199</v>
      </c>
      <c r="L1007" s="46">
        <f ca="1">IF(E1007="","",IF(ISERROR(IF(行业估值!$E$7="最新年报",[1]!EM_S_STM07_BS(E1007,140,LEFT(RIGHT($L$1,5),4)&amp;"-12-31",1)/100000000,[1]!EM_S_STM07_BS(E1007,140,LEFT(RIGHT($L$1,11),10),1)/100000000)),0,IF(行业估值!$E$7="最新年报",[1]!EM_S_STM07_BS(E1007,140,LEFT(RIGHT($L$1,5),4)&amp;"-12-31",1)/100000000,[1]!EM_S_STM07_BS(E1007,140,LEFT(RIGHT($L$1,11),10),1)/100000000)))</f>
        <v>22.885526830300002</v>
      </c>
      <c r="M1007" s="36">
        <f t="shared" ca="1" si="78"/>
        <v>2.4888606638754553</v>
      </c>
      <c r="N1007" s="37">
        <f ca="1">IF(E1007="","",IF(ISERROR([1]!EM_S_EST_NETPROFIT(E1007,行业估值!$E$6,deadline)/100000000),"-",[1]!EM_S_EST_NETPROFIT(E1007,行业估值!$E$6,deadline)/100000000))</f>
        <v>2.6565249999999998</v>
      </c>
      <c r="O1007" s="36">
        <f t="shared" ca="1" si="79"/>
        <v>21.441126095180739</v>
      </c>
      <c r="T1007" s="64" t="s">
        <v>2055</v>
      </c>
      <c r="U1007" s="64" t="s">
        <v>2056</v>
      </c>
    </row>
    <row r="1008" spans="4:21">
      <c r="D1008" s="45" t="str">
        <f>IF(AND(行业估值!$B$39=$G1008,COUNTIF($G$2:$G$2552,$G1008)&gt;=1),COUNTIF($G$2:G1008,$G1008),"")</f>
        <v/>
      </c>
      <c r="E1008" s="65" t="str">
        <f t="shared" si="75"/>
        <v>002551.SZ</v>
      </c>
      <c r="F1008" s="65" t="str">
        <f t="shared" si="76"/>
        <v>尚荣医疗</v>
      </c>
      <c r="G1008" s="34" t="str">
        <f>IF(E1008="","",IF(行业估值!$C$5="申万行业",[1]!EM_S_INFO_INDUSTRY_SW2014(E1008,"1"),IF(行业估值!$C$5="证监会行业",[1]!EM_S_INFO_INDUSTRY_CSRC1(E1008,"1"),[1]!EM_S_INFO_INDUSTRY_EM2016(E1008,"1"))))</f>
        <v>医药生物</v>
      </c>
      <c r="H1008" s="34" t="str">
        <f>IF(E1008="","",IF($H$1="上证50",[1]!EM_S_INFO_COMPINDEX(E1008,"000016"),"")&amp;IF($H$1="上证180",[1]!EM_S_INFO_COMPINDEX(E1008,"000010"),"")&amp;IF($H$1="沪深300",[1]!EM_S_INFO_COMPINDEX(E1008,"000300"),"")&amp;IF(AND($H$1="上证A股",RIGHT(E1008,2)="SH"),"是","")&amp;IF(AND($H$1="深证A股",RIGHT(E1008,2)="SZ"),"是","")&amp;IF(AND($H$1="创业板",LEFT(E1008,1)-3=0),"是","")&amp;IF(AND($H$1="全部A股",E1008&lt;&gt;0),"是","")&amp;IF(AND($H$1="中小板",LEFT(E1008,3)="002"),"是",""))</f>
        <v>是</v>
      </c>
      <c r="I1008" s="46">
        <f ca="1">IF(E1008="","",IF(OR([1]!EM_S_VAL_MV(E1008,deadline)="",[1]!EM_S_VAL_MV(E1008,deadline)="--",[1]!EM_S_VAL_MV(E1008,deadline)="null"),0,[1]!EM_S_VAL_MV(E1008,deadline)/100000000))</f>
        <v>31.6976717541</v>
      </c>
      <c r="J1008" s="46">
        <f ca="1">IF(E1008="","",IF(RIGHT(LEFT($J$1,6),3)="TTM",[1]!EM_S_FA_PROFIT_TTM(E1008,LEFT(RIGHT($J$1,11),10),1)/100000000,[1]!EM_S_STM07_IS(E1008,61,LEFT(RIGHT($J$1,5),4)&amp;"-12-31",1)/100000000))</f>
        <v>0.96765233449999999</v>
      </c>
      <c r="K1008" s="36">
        <f t="shared" ca="1" si="77"/>
        <v>32.757293734509147</v>
      </c>
      <c r="L1008" s="46">
        <f ca="1">IF(E1008="","",IF(ISERROR(IF(行业估值!$E$7="最新年报",[1]!EM_S_STM07_BS(E1008,140,LEFT(RIGHT($L$1,5),4)&amp;"-12-31",1)/100000000,[1]!EM_S_STM07_BS(E1008,140,LEFT(RIGHT($L$1,11),10),1)/100000000)),0,IF(行业估值!$E$7="最新年报",[1]!EM_S_STM07_BS(E1008,140,LEFT(RIGHT($L$1,5),4)&amp;"-12-31",1)/100000000,[1]!EM_S_STM07_BS(E1008,140,LEFT(RIGHT($L$1,11),10),1)/100000000)))</f>
        <v>23.488110354299998</v>
      </c>
      <c r="M1008" s="36">
        <f t="shared" ca="1" si="78"/>
        <v>1.3495198752034587</v>
      </c>
      <c r="N1008" s="37" t="str">
        <f ca="1">IF(E1008="","",IF(ISERROR([1]!EM_S_EST_NETPROFIT(E1008,行业估值!$E$6,deadline)/100000000),"-",[1]!EM_S_EST_NETPROFIT(E1008,行业估值!$E$6,deadline)/100000000))</f>
        <v>-</v>
      </c>
      <c r="O1008" s="36" t="str">
        <f t="shared" ca="1" si="79"/>
        <v>-</v>
      </c>
      <c r="T1008" s="64" t="s">
        <v>2057</v>
      </c>
      <c r="U1008" s="64" t="s">
        <v>2058</v>
      </c>
    </row>
    <row r="1009" spans="4:21">
      <c r="D1009" s="45">
        <f>IF(AND(行业估值!$B$39=$G1009,COUNTIF($G$2:$G$2552,$G1009)&gt;=1),COUNTIF($G$2:G1009,$G1009),"")</f>
        <v>71</v>
      </c>
      <c r="E1009" s="65" t="str">
        <f t="shared" si="75"/>
        <v>002552.SZ</v>
      </c>
      <c r="F1009" s="65" t="str">
        <f t="shared" si="76"/>
        <v>宝鼎科技</v>
      </c>
      <c r="G1009" s="34" t="str">
        <f>IF(E1009="","",IF(行业估值!$C$5="申万行业",[1]!EM_S_INFO_INDUSTRY_SW2014(E1009,"1"),IF(行业估值!$C$5="证监会行业",[1]!EM_S_INFO_INDUSTRY_CSRC1(E1009,"1"),[1]!EM_S_INFO_INDUSTRY_EM2016(E1009,"1"))))</f>
        <v>机械设备</v>
      </c>
      <c r="H1009" s="34" t="str">
        <f>IF(E1009="","",IF($H$1="上证50",[1]!EM_S_INFO_COMPINDEX(E1009,"000016"),"")&amp;IF($H$1="上证180",[1]!EM_S_INFO_COMPINDEX(E1009,"000010"),"")&amp;IF($H$1="沪深300",[1]!EM_S_INFO_COMPINDEX(E1009,"000300"),"")&amp;IF(AND($H$1="上证A股",RIGHT(E1009,2)="SH"),"是","")&amp;IF(AND($H$1="深证A股",RIGHT(E1009,2)="SZ"),"是","")&amp;IF(AND($H$1="创业板",LEFT(E1009,1)-3=0),"是","")&amp;IF(AND($H$1="全部A股",E1009&lt;&gt;0),"是","")&amp;IF(AND($H$1="中小板",LEFT(E1009,3)="002"),"是",""))</f>
        <v>是</v>
      </c>
      <c r="I1009" s="46">
        <f ca="1">IF(E1009="","",IF(OR([1]!EM_S_VAL_MV(E1009,deadline)="",[1]!EM_S_VAL_MV(E1009,deadline)="--",[1]!EM_S_VAL_MV(E1009,deadline)="null"),0,[1]!EM_S_VAL_MV(E1009,deadline)/100000000))</f>
        <v>82.590861558599997</v>
      </c>
      <c r="J1009" s="46">
        <f ca="1">IF(E1009="","",IF(RIGHT(LEFT($J$1,6),3)="TTM",[1]!EM_S_FA_PROFIT_TTM(E1009,LEFT(RIGHT($J$1,11),10),1)/100000000,[1]!EM_S_STM07_IS(E1009,61,LEFT(RIGHT($J$1,5),4)&amp;"-12-31",1)/100000000))</f>
        <v>0.59512268109999999</v>
      </c>
      <c r="K1009" s="36">
        <f t="shared" ca="1" si="77"/>
        <v>138.77955618485669</v>
      </c>
      <c r="L1009" s="46">
        <f ca="1">IF(E1009="","",IF(ISERROR(IF(行业估值!$E$7="最新年报",[1]!EM_S_STM07_BS(E1009,140,LEFT(RIGHT($L$1,5),4)&amp;"-12-31",1)/100000000,[1]!EM_S_STM07_BS(E1009,140,LEFT(RIGHT($L$1,11),10),1)/100000000)),0,IF(行业估值!$E$7="最新年报",[1]!EM_S_STM07_BS(E1009,140,LEFT(RIGHT($L$1,5),4)&amp;"-12-31",1)/100000000,[1]!EM_S_STM07_BS(E1009,140,LEFT(RIGHT($L$1,11),10),1)/100000000)))</f>
        <v>6.6250473584000007</v>
      </c>
      <c r="M1009" s="36">
        <f t="shared" ca="1" si="78"/>
        <v>12.46645602523607</v>
      </c>
      <c r="N1009" s="37" t="str">
        <f ca="1">IF(E1009="","",IF(ISERROR([1]!EM_S_EST_NETPROFIT(E1009,行业估值!$E$6,deadline)/100000000),"-",[1]!EM_S_EST_NETPROFIT(E1009,行业估值!$E$6,deadline)/100000000))</f>
        <v>-</v>
      </c>
      <c r="O1009" s="36" t="str">
        <f t="shared" ca="1" si="79"/>
        <v>-</v>
      </c>
      <c r="T1009" s="64" t="s">
        <v>2059</v>
      </c>
      <c r="U1009" s="64" t="s">
        <v>2060</v>
      </c>
    </row>
    <row r="1010" spans="4:21">
      <c r="D1010" s="45" t="str">
        <f>IF(AND(行业估值!$B$39=$G1010,COUNTIF($G$2:$G$2552,$G1010)&gt;=1),COUNTIF($G$2:G1010,$G1010),"")</f>
        <v/>
      </c>
      <c r="E1010" s="65" t="str">
        <f t="shared" si="75"/>
        <v>002553.SZ</v>
      </c>
      <c r="F1010" s="65" t="str">
        <f t="shared" si="76"/>
        <v>南方轴承</v>
      </c>
      <c r="G1010" s="34" t="str">
        <f>IF(E1010="","",IF(行业估值!$C$5="申万行业",[1]!EM_S_INFO_INDUSTRY_SW2014(E1010,"1"),IF(行业估值!$C$5="证监会行业",[1]!EM_S_INFO_INDUSTRY_CSRC1(E1010,"1"),[1]!EM_S_INFO_INDUSTRY_EM2016(E1010,"1"))))</f>
        <v>交运设备</v>
      </c>
      <c r="H1010" s="34" t="str">
        <f>IF(E1010="","",IF($H$1="上证50",[1]!EM_S_INFO_COMPINDEX(E1010,"000016"),"")&amp;IF($H$1="上证180",[1]!EM_S_INFO_COMPINDEX(E1010,"000010"),"")&amp;IF($H$1="沪深300",[1]!EM_S_INFO_COMPINDEX(E1010,"000300"),"")&amp;IF(AND($H$1="上证A股",RIGHT(E1010,2)="SH"),"是","")&amp;IF(AND($H$1="深证A股",RIGHT(E1010,2)="SZ"),"是","")&amp;IF(AND($H$1="创业板",LEFT(E1010,1)-3=0),"是","")&amp;IF(AND($H$1="全部A股",E1010&lt;&gt;0),"是","")&amp;IF(AND($H$1="中小板",LEFT(E1010,3)="002"),"是",""))</f>
        <v>是</v>
      </c>
      <c r="I1010" s="46">
        <f ca="1">IF(E1010="","",IF(OR([1]!EM_S_VAL_MV(E1010,deadline)="",[1]!EM_S_VAL_MV(E1010,deadline)="--",[1]!EM_S_VAL_MV(E1010,deadline)="null"),0,[1]!EM_S_VAL_MV(E1010,deadline)/100000000))</f>
        <v>17.8872</v>
      </c>
      <c r="J1010" s="46">
        <f ca="1">IF(E1010="","",IF(RIGHT(LEFT($J$1,6),3)="TTM",[1]!EM_S_FA_PROFIT_TTM(E1010,LEFT(RIGHT($J$1,11),10),1)/100000000,[1]!EM_S_STM07_IS(E1010,61,LEFT(RIGHT($J$1,5),4)&amp;"-12-31",1)/100000000))</f>
        <v>0.38272584439999996</v>
      </c>
      <c r="K1010" s="36">
        <f t="shared" ca="1" si="77"/>
        <v>46.736326437640493</v>
      </c>
      <c r="L1010" s="46">
        <f ca="1">IF(E1010="","",IF(ISERROR(IF(行业估值!$E$7="最新年报",[1]!EM_S_STM07_BS(E1010,140,LEFT(RIGHT($L$1,5),4)&amp;"-12-31",1)/100000000,[1]!EM_S_STM07_BS(E1010,140,LEFT(RIGHT($L$1,11),10),1)/100000000)),0,IF(行业估值!$E$7="最新年报",[1]!EM_S_STM07_BS(E1010,140,LEFT(RIGHT($L$1,5),4)&amp;"-12-31",1)/100000000,[1]!EM_S_STM07_BS(E1010,140,LEFT(RIGHT($L$1,11),10),1)/100000000)))</f>
        <v>6.9627412180999997</v>
      </c>
      <c r="M1010" s="36">
        <f t="shared" ca="1" si="78"/>
        <v>2.5689881958417922</v>
      </c>
      <c r="N1010" s="37" t="str">
        <f ca="1">IF(E1010="","",IF(ISERROR([1]!EM_S_EST_NETPROFIT(E1010,行业估值!$E$6,deadline)/100000000),"-",[1]!EM_S_EST_NETPROFIT(E1010,行业估值!$E$6,deadline)/100000000))</f>
        <v>-</v>
      </c>
      <c r="O1010" s="36" t="str">
        <f t="shared" ca="1" si="79"/>
        <v>-</v>
      </c>
      <c r="T1010" s="64" t="s">
        <v>2061</v>
      </c>
      <c r="U1010" s="64" t="s">
        <v>2062</v>
      </c>
    </row>
    <row r="1011" spans="4:21">
      <c r="D1011" s="45" t="str">
        <f>IF(AND(行业估值!$B$39=$G1011,COUNTIF($G$2:$G$2552,$G1011)&gt;=1),COUNTIF($G$2:G1011,$G1011),"")</f>
        <v/>
      </c>
      <c r="E1011" s="65" t="str">
        <f t="shared" si="75"/>
        <v>002554.SZ</v>
      </c>
      <c r="F1011" s="65" t="str">
        <f t="shared" si="76"/>
        <v>惠博普</v>
      </c>
      <c r="G1011" s="34" t="str">
        <f>IF(E1011="","",IF(行业估值!$C$5="申万行业",[1]!EM_S_INFO_INDUSTRY_SW2014(E1011,"1"),IF(行业估值!$C$5="证监会行业",[1]!EM_S_INFO_INDUSTRY_CSRC1(E1011,"1"),[1]!EM_S_INFO_INDUSTRY_EM2016(E1011,"1"))))</f>
        <v>化石能源</v>
      </c>
      <c r="H1011" s="34" t="str">
        <f>IF(E1011="","",IF($H$1="上证50",[1]!EM_S_INFO_COMPINDEX(E1011,"000016"),"")&amp;IF($H$1="上证180",[1]!EM_S_INFO_COMPINDEX(E1011,"000010"),"")&amp;IF($H$1="沪深300",[1]!EM_S_INFO_COMPINDEX(E1011,"000300"),"")&amp;IF(AND($H$1="上证A股",RIGHT(E1011,2)="SH"),"是","")&amp;IF(AND($H$1="深证A股",RIGHT(E1011,2)="SZ"),"是","")&amp;IF(AND($H$1="创业板",LEFT(E1011,1)-3=0),"是","")&amp;IF(AND($H$1="全部A股",E1011&lt;&gt;0),"是","")&amp;IF(AND($H$1="中小板",LEFT(E1011,3)="002"),"是",""))</f>
        <v>是</v>
      </c>
      <c r="I1011" s="46">
        <f ca="1">IF(E1011="","",IF(OR([1]!EM_S_VAL_MV(E1011,deadline)="",[1]!EM_S_VAL_MV(E1011,deadline)="--",[1]!EM_S_VAL_MV(E1011,deadline)="null"),0,[1]!EM_S_VAL_MV(E1011,deadline)/100000000))</f>
        <v>31.481814</v>
      </c>
      <c r="J1011" s="46">
        <f ca="1">IF(E1011="","",IF(RIGHT(LEFT($J$1,6),3)="TTM",[1]!EM_S_FA_PROFIT_TTM(E1011,LEFT(RIGHT($J$1,11),10),1)/100000000,[1]!EM_S_STM07_IS(E1011,61,LEFT(RIGHT($J$1,5),4)&amp;"-12-31",1)/100000000))</f>
        <v>-4.7987186799000003</v>
      </c>
      <c r="K1011" s="36">
        <f t="shared" ca="1" si="77"/>
        <v>-6.5604625109334487</v>
      </c>
      <c r="L1011" s="46">
        <f ca="1">IF(E1011="","",IF(ISERROR(IF(行业估值!$E$7="最新年报",[1]!EM_S_STM07_BS(E1011,140,LEFT(RIGHT($L$1,5),4)&amp;"-12-31",1)/100000000,[1]!EM_S_STM07_BS(E1011,140,LEFT(RIGHT($L$1,11),10),1)/100000000)),0,IF(行业估值!$E$7="最新年报",[1]!EM_S_STM07_BS(E1011,140,LEFT(RIGHT($L$1,5),4)&amp;"-12-31",1)/100000000,[1]!EM_S_STM07_BS(E1011,140,LEFT(RIGHT($L$1,11),10),1)/100000000)))</f>
        <v>17.372828345999999</v>
      </c>
      <c r="M1011" s="36">
        <f t="shared" ca="1" si="78"/>
        <v>1.8121294571616786</v>
      </c>
      <c r="N1011" s="37">
        <f ca="1">IF(E1011="","",IF(ISERROR([1]!EM_S_EST_NETPROFIT(E1011,行业估值!$E$6,deadline)/100000000),"-",[1]!EM_S_EST_NETPROFIT(E1011,行业估值!$E$6,deadline)/100000000))</f>
        <v>1.1299999999999999</v>
      </c>
      <c r="O1011" s="36">
        <f t="shared" ca="1" si="79"/>
        <v>27.860012389380532</v>
      </c>
      <c r="T1011" s="64" t="s">
        <v>2063</v>
      </c>
      <c r="U1011" s="64" t="s">
        <v>2064</v>
      </c>
    </row>
    <row r="1012" spans="4:21">
      <c r="D1012" s="45" t="str">
        <f>IF(AND(行业估值!$B$39=$G1012,COUNTIF($G$2:$G$2552,$G1012)&gt;=1),COUNTIF($G$2:G1012,$G1012),"")</f>
        <v/>
      </c>
      <c r="E1012" s="65" t="str">
        <f t="shared" si="75"/>
        <v>002555.SZ</v>
      </c>
      <c r="F1012" s="65" t="str">
        <f t="shared" si="76"/>
        <v>三七互娱</v>
      </c>
      <c r="G1012" s="34" t="str">
        <f>IF(E1012="","",IF(行业估值!$C$5="申万行业",[1]!EM_S_INFO_INDUSTRY_SW2014(E1012,"1"),IF(行业估值!$C$5="证监会行业",[1]!EM_S_INFO_INDUSTRY_CSRC1(E1012,"1"),[1]!EM_S_INFO_INDUSTRY_EM2016(E1012,"1"))))</f>
        <v>互联网</v>
      </c>
      <c r="H1012" s="34" t="str">
        <f>IF(E1012="","",IF($H$1="上证50",[1]!EM_S_INFO_COMPINDEX(E1012,"000016"),"")&amp;IF($H$1="上证180",[1]!EM_S_INFO_COMPINDEX(E1012,"000010"),"")&amp;IF($H$1="沪深300",[1]!EM_S_INFO_COMPINDEX(E1012,"000300"),"")&amp;IF(AND($H$1="上证A股",RIGHT(E1012,2)="SH"),"是","")&amp;IF(AND($H$1="深证A股",RIGHT(E1012,2)="SZ"),"是","")&amp;IF(AND($H$1="创业板",LEFT(E1012,1)-3=0),"是","")&amp;IF(AND($H$1="全部A股",E1012&lt;&gt;0),"是","")&amp;IF(AND($H$1="中小板",LEFT(E1012,3)="002"),"是",""))</f>
        <v>是</v>
      </c>
      <c r="I1012" s="46">
        <f ca="1">IF(E1012="","",IF(OR([1]!EM_S_VAL_MV(E1012,deadline)="",[1]!EM_S_VAL_MV(E1012,deadline)="--",[1]!EM_S_VAL_MV(E1012,deadline)="null"),0,[1]!EM_S_VAL_MV(E1012,deadline)/100000000))</f>
        <v>468.7086515643</v>
      </c>
      <c r="J1012" s="46">
        <f ca="1">IF(E1012="","",IF(RIGHT(LEFT($J$1,6),3)="TTM",[1]!EM_S_FA_PROFIT_TTM(E1012,LEFT(RIGHT($J$1,11),10),1)/100000000,[1]!EM_S_STM07_IS(E1012,61,LEFT(RIGHT($J$1,5),4)&amp;"-12-31",1)/100000000))</f>
        <v>15.7564614909</v>
      </c>
      <c r="K1012" s="36">
        <f t="shared" ca="1" si="77"/>
        <v>29.747075625767778</v>
      </c>
      <c r="L1012" s="46">
        <f ca="1">IF(E1012="","",IF(ISERROR(IF(行业估值!$E$7="最新年报",[1]!EM_S_STM07_BS(E1012,140,LEFT(RIGHT($L$1,5),4)&amp;"-12-31",1)/100000000,[1]!EM_S_STM07_BS(E1012,140,LEFT(RIGHT($L$1,11),10),1)/100000000)),0,IF(行业估值!$E$7="最新年报",[1]!EM_S_STM07_BS(E1012,140,LEFT(RIGHT($L$1,5),4)&amp;"-12-31",1)/100000000,[1]!EM_S_STM07_BS(E1012,140,LEFT(RIGHT($L$1,11),10),1)/100000000)))</f>
        <v>65.223521701300001</v>
      </c>
      <c r="M1012" s="36">
        <f t="shared" ca="1" si="78"/>
        <v>7.1861904929147356</v>
      </c>
      <c r="N1012" s="37">
        <f ca="1">IF(E1012="","",IF(ISERROR([1]!EM_S_EST_NETPROFIT(E1012,行业估值!$E$6,deadline)/100000000),"-",[1]!EM_S_EST_NETPROFIT(E1012,行业估值!$E$6,deadline)/100000000))</f>
        <v>20.638223076923076</v>
      </c>
      <c r="O1012" s="36">
        <f t="shared" ca="1" si="79"/>
        <v>22.710707691128373</v>
      </c>
      <c r="T1012" s="64" t="s">
        <v>2065</v>
      </c>
      <c r="U1012" s="64" t="s">
        <v>2066</v>
      </c>
    </row>
    <row r="1013" spans="4:21">
      <c r="D1013" s="45" t="str">
        <f>IF(AND(行业估值!$B$39=$G1013,COUNTIF($G$2:$G$2552,$G1013)&gt;=1),COUNTIF($G$2:G1013,$G1013),"")</f>
        <v/>
      </c>
      <c r="E1013" s="65" t="str">
        <f t="shared" si="75"/>
        <v>002556.SZ</v>
      </c>
      <c r="F1013" s="65" t="str">
        <f t="shared" si="76"/>
        <v>辉隆股份</v>
      </c>
      <c r="G1013" s="34" t="str">
        <f>IF(E1013="","",IF(行业估值!$C$5="申万行业",[1]!EM_S_INFO_INDUSTRY_SW2014(E1013,"1"),IF(行业估值!$C$5="证监会行业",[1]!EM_S_INFO_INDUSTRY_CSRC1(E1013,"1"),[1]!EM_S_INFO_INDUSTRY_EM2016(E1013,"1"))))</f>
        <v>基础化工</v>
      </c>
      <c r="H1013" s="34" t="str">
        <f>IF(E1013="","",IF($H$1="上证50",[1]!EM_S_INFO_COMPINDEX(E1013,"000016"),"")&amp;IF($H$1="上证180",[1]!EM_S_INFO_COMPINDEX(E1013,"000010"),"")&amp;IF($H$1="沪深300",[1]!EM_S_INFO_COMPINDEX(E1013,"000300"),"")&amp;IF(AND($H$1="上证A股",RIGHT(E1013,2)="SH"),"是","")&amp;IF(AND($H$1="深证A股",RIGHT(E1013,2)="SZ"),"是","")&amp;IF(AND($H$1="创业板",LEFT(E1013,1)-3=0),"是","")&amp;IF(AND($H$1="全部A股",E1013&lt;&gt;0),"是","")&amp;IF(AND($H$1="中小板",LEFT(E1013,3)="002"),"是",""))</f>
        <v>是</v>
      </c>
      <c r="I1013" s="46">
        <f ca="1">IF(E1013="","",IF(OR([1]!EM_S_VAL_MV(E1013,deadline)="",[1]!EM_S_VAL_MV(E1013,deadline)="--",[1]!EM_S_VAL_MV(E1013,deadline)="null"),0,[1]!EM_S_VAL_MV(E1013,deadline)/100000000))</f>
        <v>40.472639999999998</v>
      </c>
      <c r="J1013" s="46">
        <f ca="1">IF(E1013="","",IF(RIGHT(LEFT($J$1,6),3)="TTM",[1]!EM_S_FA_PROFIT_TTM(E1013,LEFT(RIGHT($J$1,11),10),1)/100000000,[1]!EM_S_STM07_IS(E1013,61,LEFT(RIGHT($J$1,5),4)&amp;"-12-31",1)/100000000))</f>
        <v>1.1400557306000001</v>
      </c>
      <c r="K1013" s="36">
        <f t="shared" ca="1" si="77"/>
        <v>35.500580290666711</v>
      </c>
      <c r="L1013" s="46">
        <f ca="1">IF(E1013="","",IF(ISERROR(IF(行业估值!$E$7="最新年报",[1]!EM_S_STM07_BS(E1013,140,LEFT(RIGHT($L$1,5),4)&amp;"-12-31",1)/100000000,[1]!EM_S_STM07_BS(E1013,140,LEFT(RIGHT($L$1,11),10),1)/100000000)),0,IF(行业估值!$E$7="最新年报",[1]!EM_S_STM07_BS(E1013,140,LEFT(RIGHT($L$1,5),4)&amp;"-12-31",1)/100000000,[1]!EM_S_STM07_BS(E1013,140,LEFT(RIGHT($L$1,11),10),1)/100000000)))</f>
        <v>23.776579075700003</v>
      </c>
      <c r="M1013" s="36">
        <f t="shared" ca="1" si="78"/>
        <v>1.7022061866487599</v>
      </c>
      <c r="N1013" s="37">
        <f ca="1">IF(E1013="","",IF(ISERROR([1]!EM_S_EST_NETPROFIT(E1013,行业估值!$E$6,deadline)/100000000),"-",[1]!EM_S_EST_NETPROFIT(E1013,行业估值!$E$6,deadline)/100000000))</f>
        <v>2.3422000000000001</v>
      </c>
      <c r="O1013" s="36">
        <f t="shared" ca="1" si="79"/>
        <v>17.279754077363162</v>
      </c>
      <c r="T1013" s="64" t="s">
        <v>2067</v>
      </c>
      <c r="U1013" s="64" t="s">
        <v>2068</v>
      </c>
    </row>
    <row r="1014" spans="4:21">
      <c r="D1014" s="45" t="str">
        <f>IF(AND(行业估值!$B$39=$G1014,COUNTIF($G$2:$G$2552,$G1014)&gt;=1),COUNTIF($G$2:G1014,$G1014),"")</f>
        <v/>
      </c>
      <c r="E1014" s="65" t="str">
        <f t="shared" si="75"/>
        <v>002557.SZ</v>
      </c>
      <c r="F1014" s="65" t="str">
        <f t="shared" si="76"/>
        <v>洽洽食品</v>
      </c>
      <c r="G1014" s="34" t="str">
        <f>IF(E1014="","",IF(行业估值!$C$5="申万行业",[1]!EM_S_INFO_INDUSTRY_SW2014(E1014,"1"),IF(行业估值!$C$5="证监会行业",[1]!EM_S_INFO_INDUSTRY_CSRC1(E1014,"1"),[1]!EM_S_INFO_INDUSTRY_EM2016(E1014,"1"))))</f>
        <v>食品饮料</v>
      </c>
      <c r="H1014" s="34" t="str">
        <f>IF(E1014="","",IF($H$1="上证50",[1]!EM_S_INFO_COMPINDEX(E1014,"000016"),"")&amp;IF($H$1="上证180",[1]!EM_S_INFO_COMPINDEX(E1014,"000010"),"")&amp;IF($H$1="沪深300",[1]!EM_S_INFO_COMPINDEX(E1014,"000300"),"")&amp;IF(AND($H$1="上证A股",RIGHT(E1014,2)="SH"),"是","")&amp;IF(AND($H$1="深证A股",RIGHT(E1014,2)="SZ"),"是","")&amp;IF(AND($H$1="创业板",LEFT(E1014,1)-3=0),"是","")&amp;IF(AND($H$1="全部A股",E1014&lt;&gt;0),"是","")&amp;IF(AND($H$1="中小板",LEFT(E1014,3)="002"),"是",""))</f>
        <v>是</v>
      </c>
      <c r="I1014" s="46">
        <f ca="1">IF(E1014="","",IF(OR([1]!EM_S_VAL_MV(E1014,deadline)="",[1]!EM_S_VAL_MV(E1014,deadline)="--",[1]!EM_S_VAL_MV(E1014,deadline)="null"),0,[1]!EM_S_VAL_MV(E1014,deadline)/100000000))</f>
        <v>166.6002</v>
      </c>
      <c r="J1014" s="46">
        <f ca="1">IF(E1014="","",IF(RIGHT(LEFT($J$1,6),3)="TTM",[1]!EM_S_FA_PROFIT_TTM(E1014,LEFT(RIGHT($J$1,11),10),1)/100000000,[1]!EM_S_STM07_IS(E1014,61,LEFT(RIGHT($J$1,5),4)&amp;"-12-31",1)/100000000))</f>
        <v>5.3602554264000002</v>
      </c>
      <c r="K1014" s="36">
        <f t="shared" ca="1" si="77"/>
        <v>31.08064574301272</v>
      </c>
      <c r="L1014" s="46">
        <f ca="1">IF(E1014="","",IF(ISERROR(IF(行业估值!$E$7="最新年报",[1]!EM_S_STM07_BS(E1014,140,LEFT(RIGHT($L$1,5),4)&amp;"-12-31",1)/100000000,[1]!EM_S_STM07_BS(E1014,140,LEFT(RIGHT($L$1,11),10),1)/100000000)),0,IF(行业估值!$E$7="最新年报",[1]!EM_S_STM07_BS(E1014,140,LEFT(RIGHT($L$1,5),4)&amp;"-12-31",1)/100000000,[1]!EM_S_STM07_BS(E1014,140,LEFT(RIGHT($L$1,11),10),1)/100000000)))</f>
        <v>34.528077187900003</v>
      </c>
      <c r="M1014" s="36">
        <f t="shared" ca="1" si="78"/>
        <v>4.8250645146953985</v>
      </c>
      <c r="N1014" s="37">
        <f ca="1">IF(E1014="","",IF(ISERROR([1]!EM_S_EST_NETPROFIT(E1014,行业估值!$E$6,deadline)/100000000),"-",[1]!EM_S_EST_NETPROFIT(E1014,行业估值!$E$6,deadline)/100000000))</f>
        <v>5.4359166666666665</v>
      </c>
      <c r="O1014" s="36">
        <f t="shared" ca="1" si="79"/>
        <v>30.648041575324616</v>
      </c>
      <c r="T1014" s="64" t="s">
        <v>2069</v>
      </c>
      <c r="U1014" s="64" t="s">
        <v>2070</v>
      </c>
    </row>
    <row r="1015" spans="4:21">
      <c r="D1015" s="45" t="str">
        <f>IF(AND(行业估值!$B$39=$G1015,COUNTIF($G$2:$G$2552,$G1015)&gt;=1),COUNTIF($G$2:G1015,$G1015),"")</f>
        <v/>
      </c>
      <c r="E1015" s="65" t="str">
        <f t="shared" si="75"/>
        <v>002558.SZ</v>
      </c>
      <c r="F1015" s="65" t="str">
        <f t="shared" si="76"/>
        <v>巨人网络</v>
      </c>
      <c r="G1015" s="34" t="str">
        <f>IF(E1015="","",IF(行业估值!$C$5="申万行业",[1]!EM_S_INFO_INDUSTRY_SW2014(E1015,"1"),IF(行业估值!$C$5="证监会行业",[1]!EM_S_INFO_INDUSTRY_CSRC1(E1015,"1"),[1]!EM_S_INFO_INDUSTRY_EM2016(E1015,"1"))))</f>
        <v>互联网</v>
      </c>
      <c r="H1015" s="34" t="str">
        <f>IF(E1015="","",IF($H$1="上证50",[1]!EM_S_INFO_COMPINDEX(E1015,"000016"),"")&amp;IF($H$1="上证180",[1]!EM_S_INFO_COMPINDEX(E1015,"000010"),"")&amp;IF($H$1="沪深300",[1]!EM_S_INFO_COMPINDEX(E1015,"000300"),"")&amp;IF(AND($H$1="上证A股",RIGHT(E1015,2)="SH"),"是","")&amp;IF(AND($H$1="深证A股",RIGHT(E1015,2)="SZ"),"是","")&amp;IF(AND($H$1="创业板",LEFT(E1015,1)-3=0),"是","")&amp;IF(AND($H$1="全部A股",E1015&lt;&gt;0),"是","")&amp;IF(AND($H$1="中小板",LEFT(E1015,3)="002"),"是",""))</f>
        <v>是</v>
      </c>
      <c r="I1015" s="46">
        <f ca="1">IF(E1015="","",IF(OR([1]!EM_S_VAL_MV(E1015,deadline)="",[1]!EM_S_VAL_MV(E1015,deadline)="--",[1]!EM_S_VAL_MV(E1015,deadline)="null"),0,[1]!EM_S_VAL_MV(E1015,deadline)/100000000))</f>
        <v>355.278678066</v>
      </c>
      <c r="J1015" s="46">
        <f ca="1">IF(E1015="","",IF(RIGHT(LEFT($J$1,6),3)="TTM",[1]!EM_S_FA_PROFIT_TTM(E1015,LEFT(RIGHT($J$1,11),10),1)/100000000,[1]!EM_S_STM07_IS(E1015,61,LEFT(RIGHT($J$1,5),4)&amp;"-12-31",1)/100000000))</f>
        <v>8.7895690648000002</v>
      </c>
      <c r="K1015" s="36">
        <f t="shared" ca="1" si="77"/>
        <v>40.420488814269767</v>
      </c>
      <c r="L1015" s="46">
        <f ca="1">IF(E1015="","",IF(ISERROR(IF(行业估值!$E$7="最新年报",[1]!EM_S_STM07_BS(E1015,140,LEFT(RIGHT($L$1,5),4)&amp;"-12-31",1)/100000000,[1]!EM_S_STM07_BS(E1015,140,LEFT(RIGHT($L$1,11),10),1)/100000000)),0,IF(行业估值!$E$7="最新年报",[1]!EM_S_STM07_BS(E1015,140,LEFT(RIGHT($L$1,5),4)&amp;"-12-31",1)/100000000,[1]!EM_S_STM07_BS(E1015,140,LEFT(RIGHT($L$1,11),10),1)/100000000)))</f>
        <v>81.530425904499992</v>
      </c>
      <c r="M1015" s="36">
        <f t="shared" ca="1" si="78"/>
        <v>4.3576207792922954</v>
      </c>
      <c r="N1015" s="37">
        <f ca="1">IF(E1015="","",IF(ISERROR([1]!EM_S_EST_NETPROFIT(E1015,行业估值!$E$6,deadline)/100000000),"-",[1]!EM_S_EST_NETPROFIT(E1015,行业估值!$E$6,deadline)/100000000))</f>
        <v>11.27</v>
      </c>
      <c r="O1015" s="36">
        <f t="shared" ca="1" si="79"/>
        <v>31.52428376805679</v>
      </c>
      <c r="T1015" s="64" t="s">
        <v>2071</v>
      </c>
      <c r="U1015" s="64" t="s">
        <v>2072</v>
      </c>
    </row>
    <row r="1016" spans="4:21">
      <c r="D1016" s="45">
        <f>IF(AND(行业估值!$B$39=$G1016,COUNTIF($G$2:$G$2552,$G1016)&gt;=1),COUNTIF($G$2:G1016,$G1016),"")</f>
        <v>72</v>
      </c>
      <c r="E1016" s="65" t="str">
        <f t="shared" si="75"/>
        <v>002559.SZ</v>
      </c>
      <c r="F1016" s="65" t="str">
        <f t="shared" si="76"/>
        <v>亚威股份</v>
      </c>
      <c r="G1016" s="34" t="str">
        <f>IF(E1016="","",IF(行业估值!$C$5="申万行业",[1]!EM_S_INFO_INDUSTRY_SW2014(E1016,"1"),IF(行业估值!$C$5="证监会行业",[1]!EM_S_INFO_INDUSTRY_CSRC1(E1016,"1"),[1]!EM_S_INFO_INDUSTRY_EM2016(E1016,"1"))))</f>
        <v>机械设备</v>
      </c>
      <c r="H1016" s="34" t="str">
        <f>IF(E1016="","",IF($H$1="上证50",[1]!EM_S_INFO_COMPINDEX(E1016,"000016"),"")&amp;IF($H$1="上证180",[1]!EM_S_INFO_COMPINDEX(E1016,"000010"),"")&amp;IF($H$1="沪深300",[1]!EM_S_INFO_COMPINDEX(E1016,"000300"),"")&amp;IF(AND($H$1="上证A股",RIGHT(E1016,2)="SH"),"是","")&amp;IF(AND($H$1="深证A股",RIGHT(E1016,2)="SZ"),"是","")&amp;IF(AND($H$1="创业板",LEFT(E1016,1)-3=0),"是","")&amp;IF(AND($H$1="全部A股",E1016&lt;&gt;0),"是","")&amp;IF(AND($H$1="中小板",LEFT(E1016,3)="002"),"是",""))</f>
        <v>是</v>
      </c>
      <c r="I1016" s="46">
        <f ca="1">IF(E1016="","",IF(OR([1]!EM_S_VAL_MV(E1016,deadline)="",[1]!EM_S_VAL_MV(E1016,deadline)="--",[1]!EM_S_VAL_MV(E1016,deadline)="null"),0,[1]!EM_S_VAL_MV(E1016,deadline)/100000000))</f>
        <v>27.724805997600001</v>
      </c>
      <c r="J1016" s="46">
        <f ca="1">IF(E1016="","",IF(RIGHT(LEFT($J$1,6),3)="TTM",[1]!EM_S_FA_PROFIT_TTM(E1016,LEFT(RIGHT($J$1,11),10),1)/100000000,[1]!EM_S_STM07_IS(E1016,61,LEFT(RIGHT($J$1,5),4)&amp;"-12-31",1)/100000000))</f>
        <v>1.2027217590000001</v>
      </c>
      <c r="K1016" s="36">
        <f t="shared" ca="1" si="77"/>
        <v>23.051720641232698</v>
      </c>
      <c r="L1016" s="46">
        <f ca="1">IF(E1016="","",IF(ISERROR(IF(行业估值!$E$7="最新年报",[1]!EM_S_STM07_BS(E1016,140,LEFT(RIGHT($L$1,5),4)&amp;"-12-31",1)/100000000,[1]!EM_S_STM07_BS(E1016,140,LEFT(RIGHT($L$1,11),10),1)/100000000)),0,IF(行业估值!$E$7="最新年报",[1]!EM_S_STM07_BS(E1016,140,LEFT(RIGHT($L$1,5),4)&amp;"-12-31",1)/100000000,[1]!EM_S_STM07_BS(E1016,140,LEFT(RIGHT($L$1,11),10),1)/100000000)))</f>
        <v>15.906757920599999</v>
      </c>
      <c r="M1016" s="36">
        <f t="shared" ca="1" si="78"/>
        <v>1.7429576872918318</v>
      </c>
      <c r="N1016" s="37">
        <f ca="1">IF(E1016="","",IF(ISERROR([1]!EM_S_EST_NETPROFIT(E1016,行业估值!$E$6,deadline)/100000000),"-",[1]!EM_S_EST_NETPROFIT(E1016,行业估值!$E$6,deadline)/100000000))</f>
        <v>1.22</v>
      </c>
      <c r="O1016" s="36">
        <f t="shared" ca="1" si="79"/>
        <v>22.725250817704918</v>
      </c>
      <c r="T1016" s="64" t="s">
        <v>2073</v>
      </c>
      <c r="U1016" s="64" t="s">
        <v>2074</v>
      </c>
    </row>
    <row r="1017" spans="4:21">
      <c r="D1017" s="45" t="str">
        <f>IF(AND(行业估值!$B$39=$G1017,COUNTIF($G$2:$G$2552,$G1017)&gt;=1),COUNTIF($G$2:G1017,$G1017),"")</f>
        <v/>
      </c>
      <c r="E1017" s="65" t="str">
        <f t="shared" si="75"/>
        <v>002560.SZ</v>
      </c>
      <c r="F1017" s="65" t="str">
        <f t="shared" si="76"/>
        <v>通达股份</v>
      </c>
      <c r="G1017" s="34" t="str">
        <f>IF(E1017="","",IF(行业估值!$C$5="申万行业",[1]!EM_S_INFO_INDUSTRY_SW2014(E1017,"1"),IF(行业估值!$C$5="证监会行业",[1]!EM_S_INFO_INDUSTRY_CSRC1(E1017,"1"),[1]!EM_S_INFO_INDUSTRY_EM2016(E1017,"1"))))</f>
        <v>电气设备</v>
      </c>
      <c r="H1017" s="34" t="str">
        <f>IF(E1017="","",IF($H$1="上证50",[1]!EM_S_INFO_COMPINDEX(E1017,"000016"),"")&amp;IF($H$1="上证180",[1]!EM_S_INFO_COMPINDEX(E1017,"000010"),"")&amp;IF($H$1="沪深300",[1]!EM_S_INFO_COMPINDEX(E1017,"000300"),"")&amp;IF(AND($H$1="上证A股",RIGHT(E1017,2)="SH"),"是","")&amp;IF(AND($H$1="深证A股",RIGHT(E1017,2)="SZ"),"是","")&amp;IF(AND($H$1="创业板",LEFT(E1017,1)-3=0),"是","")&amp;IF(AND($H$1="全部A股",E1017&lt;&gt;0),"是","")&amp;IF(AND($H$1="中小板",LEFT(E1017,3)="002"),"是",""))</f>
        <v>是</v>
      </c>
      <c r="I1017" s="46">
        <f ca="1">IF(E1017="","",IF(OR([1]!EM_S_VAL_MV(E1017,deadline)="",[1]!EM_S_VAL_MV(E1017,deadline)="--",[1]!EM_S_VAL_MV(E1017,deadline)="null"),0,[1]!EM_S_VAL_MV(E1017,deadline)/100000000))</f>
        <v>23.302445407499999</v>
      </c>
      <c r="J1017" s="46">
        <f ca="1">IF(E1017="","",IF(RIGHT(LEFT($J$1,6),3)="TTM",[1]!EM_S_FA_PROFIT_TTM(E1017,LEFT(RIGHT($J$1,11),10),1)/100000000,[1]!EM_S_STM07_IS(E1017,61,LEFT(RIGHT($J$1,5),4)&amp;"-12-31",1)/100000000))</f>
        <v>0.26849679939999999</v>
      </c>
      <c r="K1017" s="36">
        <f t="shared" ca="1" si="77"/>
        <v>86.788540718448502</v>
      </c>
      <c r="L1017" s="46">
        <f ca="1">IF(E1017="","",IF(ISERROR(IF(行业估值!$E$7="最新年报",[1]!EM_S_STM07_BS(E1017,140,LEFT(RIGHT($L$1,5),4)&amp;"-12-31",1)/100000000,[1]!EM_S_STM07_BS(E1017,140,LEFT(RIGHT($L$1,11),10),1)/100000000)),0,IF(行业估值!$E$7="最新年报",[1]!EM_S_STM07_BS(E1017,140,LEFT(RIGHT($L$1,5),4)&amp;"-12-31",1)/100000000,[1]!EM_S_STM07_BS(E1017,140,LEFT(RIGHT($L$1,11),10),1)/100000000)))</f>
        <v>16.288165756600002</v>
      </c>
      <c r="M1017" s="36">
        <f t="shared" ca="1" si="78"/>
        <v>1.430636558819264</v>
      </c>
      <c r="N1017" s="37" t="str">
        <f ca="1">IF(E1017="","",IF(ISERROR([1]!EM_S_EST_NETPROFIT(E1017,行业估值!$E$6,deadline)/100000000),"-",[1]!EM_S_EST_NETPROFIT(E1017,行业估值!$E$6,deadline)/100000000))</f>
        <v>-</v>
      </c>
      <c r="O1017" s="36" t="str">
        <f t="shared" ca="1" si="79"/>
        <v>-</v>
      </c>
      <c r="T1017" s="64" t="s">
        <v>2075</v>
      </c>
      <c r="U1017" s="64" t="s">
        <v>2076</v>
      </c>
    </row>
    <row r="1018" spans="4:21">
      <c r="D1018" s="45" t="str">
        <f>IF(AND(行业估值!$B$39=$G1018,COUNTIF($G$2:$G$2552,$G1018)&gt;=1),COUNTIF($G$2:G1018,$G1018),"")</f>
        <v/>
      </c>
      <c r="E1018" s="65" t="str">
        <f t="shared" si="75"/>
        <v>002561.SZ</v>
      </c>
      <c r="F1018" s="65" t="str">
        <f t="shared" si="76"/>
        <v>徐家汇</v>
      </c>
      <c r="G1018" s="34" t="str">
        <f>IF(E1018="","",IF(行业估值!$C$5="申万行业",[1]!EM_S_INFO_INDUSTRY_SW2014(E1018,"1"),IF(行业估值!$C$5="证监会行业",[1]!EM_S_INFO_INDUSTRY_CSRC1(E1018,"1"),[1]!EM_S_INFO_INDUSTRY_EM2016(E1018,"1"))))</f>
        <v>商贸零售</v>
      </c>
      <c r="H1018" s="34" t="str">
        <f>IF(E1018="","",IF($H$1="上证50",[1]!EM_S_INFO_COMPINDEX(E1018,"000016"),"")&amp;IF($H$1="上证180",[1]!EM_S_INFO_COMPINDEX(E1018,"000010"),"")&amp;IF($H$1="沪深300",[1]!EM_S_INFO_COMPINDEX(E1018,"000300"),"")&amp;IF(AND($H$1="上证A股",RIGHT(E1018,2)="SH"),"是","")&amp;IF(AND($H$1="深证A股",RIGHT(E1018,2)="SZ"),"是","")&amp;IF(AND($H$1="创业板",LEFT(E1018,1)-3=0),"是","")&amp;IF(AND($H$1="全部A股",E1018&lt;&gt;0),"是","")&amp;IF(AND($H$1="中小板",LEFT(E1018,3)="002"),"是",""))</f>
        <v>是</v>
      </c>
      <c r="I1018" s="46">
        <f ca="1">IF(E1018="","",IF(OR([1]!EM_S_VAL_MV(E1018,deadline)="",[1]!EM_S_VAL_MV(E1018,deadline)="--",[1]!EM_S_VAL_MV(E1018,deadline)="null"),0,[1]!EM_S_VAL_MV(E1018,deadline)/100000000))</f>
        <v>33.1363111</v>
      </c>
      <c r="J1018" s="46">
        <f ca="1">IF(E1018="","",IF(RIGHT(LEFT($J$1,6),3)="TTM",[1]!EM_S_FA_PROFIT_TTM(E1018,LEFT(RIGHT($J$1,11),10),1)/100000000,[1]!EM_S_STM07_IS(E1018,61,LEFT(RIGHT($J$1,5),4)&amp;"-12-31",1)/100000000))</f>
        <v>2.2697228743999998</v>
      </c>
      <c r="K1018" s="36">
        <f t="shared" ca="1" si="77"/>
        <v>14.599276182013881</v>
      </c>
      <c r="L1018" s="46">
        <f ca="1">IF(E1018="","",IF(ISERROR(IF(行业估值!$E$7="最新年报",[1]!EM_S_STM07_BS(E1018,140,LEFT(RIGHT($L$1,5),4)&amp;"-12-31",1)/100000000,[1]!EM_S_STM07_BS(E1018,140,LEFT(RIGHT($L$1,11),10),1)/100000000)),0,IF(行业估值!$E$7="最新年报",[1]!EM_S_STM07_BS(E1018,140,LEFT(RIGHT($L$1,5),4)&amp;"-12-31",1)/100000000,[1]!EM_S_STM07_BS(E1018,140,LEFT(RIGHT($L$1,11),10),1)/100000000)))</f>
        <v>22.322650061899999</v>
      </c>
      <c r="M1018" s="36">
        <f t="shared" ca="1" si="78"/>
        <v>1.4844255053998545</v>
      </c>
      <c r="N1018" s="37" t="str">
        <f ca="1">IF(E1018="","",IF(ISERROR([1]!EM_S_EST_NETPROFIT(E1018,行业估值!$E$6,deadline)/100000000),"-",[1]!EM_S_EST_NETPROFIT(E1018,行业估值!$E$6,deadline)/100000000))</f>
        <v>-</v>
      </c>
      <c r="O1018" s="36" t="str">
        <f t="shared" ca="1" si="79"/>
        <v>-</v>
      </c>
      <c r="T1018" s="64" t="s">
        <v>2077</v>
      </c>
      <c r="U1018" s="64" t="s">
        <v>2078</v>
      </c>
    </row>
    <row r="1019" spans="4:21">
      <c r="D1019" s="45" t="str">
        <f>IF(AND(行业估值!$B$39=$G1019,COUNTIF($G$2:$G$2552,$G1019)&gt;=1),COUNTIF($G$2:G1019,$G1019),"")</f>
        <v/>
      </c>
      <c r="E1019" s="65" t="str">
        <f t="shared" si="75"/>
        <v>002562.SZ</v>
      </c>
      <c r="F1019" s="65" t="str">
        <f t="shared" si="76"/>
        <v>兄弟科技</v>
      </c>
      <c r="G1019" s="34" t="str">
        <f>IF(E1019="","",IF(行业估值!$C$5="申万行业",[1]!EM_S_INFO_INDUSTRY_SW2014(E1019,"1"),IF(行业估值!$C$5="证监会行业",[1]!EM_S_INFO_INDUSTRY_CSRC1(E1019,"1"),[1]!EM_S_INFO_INDUSTRY_EM2016(E1019,"1"))))</f>
        <v>基础化工</v>
      </c>
      <c r="H1019" s="34" t="str">
        <f>IF(E1019="","",IF($H$1="上证50",[1]!EM_S_INFO_COMPINDEX(E1019,"000016"),"")&amp;IF($H$1="上证180",[1]!EM_S_INFO_COMPINDEX(E1019,"000010"),"")&amp;IF($H$1="沪深300",[1]!EM_S_INFO_COMPINDEX(E1019,"000300"),"")&amp;IF(AND($H$1="上证A股",RIGHT(E1019,2)="SH"),"是","")&amp;IF(AND($H$1="深证A股",RIGHT(E1019,2)="SZ"),"是","")&amp;IF(AND($H$1="创业板",LEFT(E1019,1)-3=0),"是","")&amp;IF(AND($H$1="全部A股",E1019&lt;&gt;0),"是","")&amp;IF(AND($H$1="中小板",LEFT(E1019,3)="002"),"是",""))</f>
        <v>是</v>
      </c>
      <c r="I1019" s="46">
        <f ca="1">IF(E1019="","",IF(OR([1]!EM_S_VAL_MV(E1019,deadline)="",[1]!EM_S_VAL_MV(E1019,deadline)="--",[1]!EM_S_VAL_MV(E1019,deadline)="null"),0,[1]!EM_S_VAL_MV(E1019,deadline)/100000000))</f>
        <v>42.034621905800002</v>
      </c>
      <c r="J1019" s="46">
        <f ca="1">IF(E1019="","",IF(RIGHT(LEFT($J$1,6),3)="TTM",[1]!EM_S_FA_PROFIT_TTM(E1019,LEFT(RIGHT($J$1,11),10),1)/100000000,[1]!EM_S_STM07_IS(E1019,61,LEFT(RIGHT($J$1,5),4)&amp;"-12-31",1)/100000000))</f>
        <v>-0.34473299239999999</v>
      </c>
      <c r="K1019" s="36">
        <f t="shared" ca="1" si="77"/>
        <v>-121.93385267002951</v>
      </c>
      <c r="L1019" s="46">
        <f ca="1">IF(E1019="","",IF(ISERROR(IF(行业估值!$E$7="最新年报",[1]!EM_S_STM07_BS(E1019,140,LEFT(RIGHT($L$1,5),4)&amp;"-12-31",1)/100000000,[1]!EM_S_STM07_BS(E1019,140,LEFT(RIGHT($L$1,11),10),1)/100000000)),0,IF(行业估值!$E$7="最新年报",[1]!EM_S_STM07_BS(E1019,140,LEFT(RIGHT($L$1,5),4)&amp;"-12-31",1)/100000000,[1]!EM_S_STM07_BS(E1019,140,LEFT(RIGHT($L$1,11),10),1)/100000000)))</f>
        <v>22.9255200548</v>
      </c>
      <c r="M1019" s="36">
        <f t="shared" ca="1" si="78"/>
        <v>1.8335296998856547</v>
      </c>
      <c r="N1019" s="37" t="str">
        <f ca="1">IF(E1019="","",IF(ISERROR([1]!EM_S_EST_NETPROFIT(E1019,行业估值!$E$6,deadline)/100000000),"-",[1]!EM_S_EST_NETPROFIT(E1019,行业估值!$E$6,deadline)/100000000))</f>
        <v>-</v>
      </c>
      <c r="O1019" s="36" t="str">
        <f t="shared" ca="1" si="79"/>
        <v>-</v>
      </c>
      <c r="T1019" s="64" t="s">
        <v>2079</v>
      </c>
      <c r="U1019" s="64" t="s">
        <v>2080</v>
      </c>
    </row>
    <row r="1020" spans="4:21">
      <c r="D1020" s="45" t="str">
        <f>IF(AND(行业估值!$B$39=$G1020,COUNTIF($G$2:$G$2552,$G1020)&gt;=1),COUNTIF($G$2:G1020,$G1020),"")</f>
        <v/>
      </c>
      <c r="E1020" s="65" t="str">
        <f t="shared" si="75"/>
        <v>002563.SZ</v>
      </c>
      <c r="F1020" s="65" t="str">
        <f t="shared" si="76"/>
        <v>森马服饰</v>
      </c>
      <c r="G1020" s="34" t="str">
        <f>IF(E1020="","",IF(行业估值!$C$5="申万行业",[1]!EM_S_INFO_INDUSTRY_SW2014(E1020,"1"),IF(行业估值!$C$5="证监会行业",[1]!EM_S_INFO_INDUSTRY_CSRC1(E1020,"1"),[1]!EM_S_INFO_INDUSTRY_EM2016(E1020,"1"))))</f>
        <v>纺织服装</v>
      </c>
      <c r="H1020" s="34" t="str">
        <f>IF(E1020="","",IF($H$1="上证50",[1]!EM_S_INFO_COMPINDEX(E1020,"000016"),"")&amp;IF($H$1="上证180",[1]!EM_S_INFO_COMPINDEX(E1020,"000010"),"")&amp;IF($H$1="沪深300",[1]!EM_S_INFO_COMPINDEX(E1020,"000300"),"")&amp;IF(AND($H$1="上证A股",RIGHT(E1020,2)="SH"),"是","")&amp;IF(AND($H$1="深证A股",RIGHT(E1020,2)="SZ"),"是","")&amp;IF(AND($H$1="创业板",LEFT(E1020,1)-3=0),"是","")&amp;IF(AND($H$1="全部A股",E1020&lt;&gt;0),"是","")&amp;IF(AND($H$1="中小板",LEFT(E1020,3)="002"),"是",""))</f>
        <v>是</v>
      </c>
      <c r="I1020" s="46">
        <f ca="1">IF(E1020="","",IF(OR([1]!EM_S_VAL_MV(E1020,deadline)="",[1]!EM_S_VAL_MV(E1020,deadline)="--",[1]!EM_S_VAL_MV(E1020,deadline)="null"),0,[1]!EM_S_VAL_MV(E1020,deadline)/100000000))</f>
        <v>257.98005116000002</v>
      </c>
      <c r="J1020" s="46">
        <f ca="1">IF(E1020="","",IF(RIGHT(LEFT($J$1,6),3)="TTM",[1]!EM_S_FA_PROFIT_TTM(E1020,LEFT(RIGHT($J$1,11),10),1)/100000000,[1]!EM_S_STM07_IS(E1020,61,LEFT(RIGHT($J$1,5),4)&amp;"-12-31",1)/100000000))</f>
        <v>17.131140977699999</v>
      </c>
      <c r="K1020" s="36">
        <f t="shared" ca="1" si="77"/>
        <v>15.059128373049909</v>
      </c>
      <c r="L1020" s="46">
        <f ca="1">IF(E1020="","",IF(ISERROR(IF(行业估值!$E$7="最新年报",[1]!EM_S_STM07_BS(E1020,140,LEFT(RIGHT($L$1,5),4)&amp;"-12-31",1)/100000000,[1]!EM_S_STM07_BS(E1020,140,LEFT(RIGHT($L$1,11),10),1)/100000000)),0,IF(行业估值!$E$7="最新年报",[1]!EM_S_STM07_BS(E1020,140,LEFT(RIGHT($L$1,5),4)&amp;"-12-31",1)/100000000,[1]!EM_S_STM07_BS(E1020,140,LEFT(RIGHT($L$1,11),10),1)/100000000)))</f>
        <v>115.5843545023</v>
      </c>
      <c r="M1020" s="36">
        <f t="shared" ca="1" si="78"/>
        <v>2.2319634198836704</v>
      </c>
      <c r="N1020" s="37">
        <f ca="1">IF(E1020="","",IF(ISERROR([1]!EM_S_EST_NETPROFIT(E1020,行业估值!$E$6,deadline)/100000000),"-",[1]!EM_S_EST_NETPROFIT(E1020,行业估值!$E$6,deadline)/100000000))</f>
        <v>18.655466666666669</v>
      </c>
      <c r="O1020" s="36">
        <f t="shared" ca="1" si="79"/>
        <v>13.828657077818118</v>
      </c>
      <c r="T1020" s="64" t="s">
        <v>2081</v>
      </c>
      <c r="U1020" s="64" t="s">
        <v>2082</v>
      </c>
    </row>
    <row r="1021" spans="4:21">
      <c r="D1021" s="45" t="str">
        <f>IF(AND(行业估值!$B$39=$G1021,COUNTIF($G$2:$G$2552,$G1021)&gt;=1),COUNTIF($G$2:G1021,$G1021),"")</f>
        <v/>
      </c>
      <c r="E1021" s="65" t="str">
        <f t="shared" si="75"/>
        <v>002564.SZ</v>
      </c>
      <c r="F1021" s="65" t="str">
        <f t="shared" si="76"/>
        <v>天沃科技</v>
      </c>
      <c r="G1021" s="34" t="str">
        <f>IF(E1021="","",IF(行业估值!$C$5="申万行业",[1]!EM_S_INFO_INDUSTRY_SW2014(E1021,"1"),IF(行业估值!$C$5="证监会行业",[1]!EM_S_INFO_INDUSTRY_CSRC1(E1021,"1"),[1]!EM_S_INFO_INDUSTRY_EM2016(E1021,"1"))))</f>
        <v>建筑</v>
      </c>
      <c r="H1021" s="34" t="str">
        <f>IF(E1021="","",IF($H$1="上证50",[1]!EM_S_INFO_COMPINDEX(E1021,"000016"),"")&amp;IF($H$1="上证180",[1]!EM_S_INFO_COMPINDEX(E1021,"000010"),"")&amp;IF($H$1="沪深300",[1]!EM_S_INFO_COMPINDEX(E1021,"000300"),"")&amp;IF(AND($H$1="上证A股",RIGHT(E1021,2)="SH"),"是","")&amp;IF(AND($H$1="深证A股",RIGHT(E1021,2)="SZ"),"是","")&amp;IF(AND($H$1="创业板",LEFT(E1021,1)-3=0),"是","")&amp;IF(AND($H$1="全部A股",E1021&lt;&gt;0),"是","")&amp;IF(AND($H$1="中小板",LEFT(E1021,3)="002"),"是",""))</f>
        <v>是</v>
      </c>
      <c r="I1021" s="46">
        <f ca="1">IF(E1021="","",IF(OR([1]!EM_S_VAL_MV(E1021,deadline)="",[1]!EM_S_VAL_MV(E1021,deadline)="--",[1]!EM_S_VAL_MV(E1021,deadline)="null"),0,[1]!EM_S_VAL_MV(E1021,deadline)/100000000))</f>
        <v>39.643512859200001</v>
      </c>
      <c r="J1021" s="46">
        <f ca="1">IF(E1021="","",IF(RIGHT(LEFT($J$1,6),3)="TTM",[1]!EM_S_FA_PROFIT_TTM(E1021,LEFT(RIGHT($J$1,11),10),1)/100000000,[1]!EM_S_STM07_IS(E1021,61,LEFT(RIGHT($J$1,5),4)&amp;"-12-31",1)/100000000))</f>
        <v>1.1770758996999999</v>
      </c>
      <c r="K1021" s="36">
        <f t="shared" ca="1" si="77"/>
        <v>33.679657250058305</v>
      </c>
      <c r="L1021" s="46">
        <f ca="1">IF(E1021="","",IF(ISERROR(IF(行业估值!$E$7="最新年报",[1]!EM_S_STM07_BS(E1021,140,LEFT(RIGHT($L$1,5),4)&amp;"-12-31",1)/100000000,[1]!EM_S_STM07_BS(E1021,140,LEFT(RIGHT($L$1,11),10),1)/100000000)),0,IF(行业估值!$E$7="最新年报",[1]!EM_S_STM07_BS(E1021,140,LEFT(RIGHT($L$1,5),4)&amp;"-12-31",1)/100000000,[1]!EM_S_STM07_BS(E1021,140,LEFT(RIGHT($L$1,11),10),1)/100000000)))</f>
        <v>37.331115319600002</v>
      </c>
      <c r="M1021" s="36">
        <f t="shared" ca="1" si="78"/>
        <v>1.0619428999054288</v>
      </c>
      <c r="N1021" s="37" t="str">
        <f ca="1">IF(E1021="","",IF(ISERROR([1]!EM_S_EST_NETPROFIT(E1021,行业估值!$E$6,deadline)/100000000),"-",[1]!EM_S_EST_NETPROFIT(E1021,行业估值!$E$6,deadline)/100000000))</f>
        <v>-</v>
      </c>
      <c r="O1021" s="36" t="str">
        <f t="shared" ca="1" si="79"/>
        <v>-</v>
      </c>
      <c r="T1021" s="64" t="s">
        <v>2083</v>
      </c>
      <c r="U1021" s="64" t="s">
        <v>2084</v>
      </c>
    </row>
    <row r="1022" spans="4:21">
      <c r="D1022" s="45" t="str">
        <f>IF(AND(行业估值!$B$39=$G1022,COUNTIF($G$2:$G$2552,$G1022)&gt;=1),COUNTIF($G$2:G1022,$G1022),"")</f>
        <v/>
      </c>
      <c r="E1022" s="65" t="str">
        <f t="shared" si="75"/>
        <v>002565.SZ</v>
      </c>
      <c r="F1022" s="65" t="str">
        <f t="shared" si="76"/>
        <v>顺灏股份</v>
      </c>
      <c r="G1022" s="34" t="str">
        <f>IF(E1022="","",IF(行业估值!$C$5="申万行业",[1]!EM_S_INFO_INDUSTRY_SW2014(E1022,"1"),IF(行业估值!$C$5="证监会行业",[1]!EM_S_INFO_INDUSTRY_CSRC1(E1022,"1"),[1]!EM_S_INFO_INDUSTRY_EM2016(E1022,"1"))))</f>
        <v>轻工制造</v>
      </c>
      <c r="H1022" s="34" t="str">
        <f>IF(E1022="","",IF($H$1="上证50",[1]!EM_S_INFO_COMPINDEX(E1022,"000016"),"")&amp;IF($H$1="上证180",[1]!EM_S_INFO_COMPINDEX(E1022,"000010"),"")&amp;IF($H$1="沪深300",[1]!EM_S_INFO_COMPINDEX(E1022,"000300"),"")&amp;IF(AND($H$1="上证A股",RIGHT(E1022,2)="SH"),"是","")&amp;IF(AND($H$1="深证A股",RIGHT(E1022,2)="SZ"),"是","")&amp;IF(AND($H$1="创业板",LEFT(E1022,1)-3=0),"是","")&amp;IF(AND($H$1="全部A股",E1022&lt;&gt;0),"是","")&amp;IF(AND($H$1="中小板",LEFT(E1022,3)="002"),"是",""))</f>
        <v>是</v>
      </c>
      <c r="I1022" s="46">
        <f ca="1">IF(E1022="","",IF(OR([1]!EM_S_VAL_MV(E1022,deadline)="",[1]!EM_S_VAL_MV(E1022,deadline)="--",[1]!EM_S_VAL_MV(E1022,deadline)="null"),0,[1]!EM_S_VAL_MV(E1022,deadline)/100000000))</f>
        <v>66.4718390094</v>
      </c>
      <c r="J1022" s="46">
        <f ca="1">IF(E1022="","",IF(RIGHT(LEFT($J$1,6),3)="TTM",[1]!EM_S_FA_PROFIT_TTM(E1022,LEFT(RIGHT($J$1,11),10),1)/100000000,[1]!EM_S_STM07_IS(E1022,61,LEFT(RIGHT($J$1,5),4)&amp;"-12-31",1)/100000000))</f>
        <v>1.1797833992</v>
      </c>
      <c r="K1022" s="36">
        <f t="shared" ca="1" si="77"/>
        <v>56.342409169745842</v>
      </c>
      <c r="L1022" s="46">
        <f ca="1">IF(E1022="","",IF(ISERROR(IF(行业估值!$E$7="最新年报",[1]!EM_S_STM07_BS(E1022,140,LEFT(RIGHT($L$1,5),4)&amp;"-12-31",1)/100000000,[1]!EM_S_STM07_BS(E1022,140,LEFT(RIGHT($L$1,11),10),1)/100000000)),0,IF(行业估值!$E$7="最新年报",[1]!EM_S_STM07_BS(E1022,140,LEFT(RIGHT($L$1,5),4)&amp;"-12-31",1)/100000000,[1]!EM_S_STM07_BS(E1022,140,LEFT(RIGHT($L$1,11),10),1)/100000000)))</f>
        <v>21.647723109600001</v>
      </c>
      <c r="M1022" s="36">
        <f t="shared" ca="1" si="78"/>
        <v>3.0706157258599673</v>
      </c>
      <c r="N1022" s="37" t="str">
        <f ca="1">IF(E1022="","",IF(ISERROR([1]!EM_S_EST_NETPROFIT(E1022,行业估值!$E$6,deadline)/100000000),"-",[1]!EM_S_EST_NETPROFIT(E1022,行业估值!$E$6,deadline)/100000000))</f>
        <v>-</v>
      </c>
      <c r="O1022" s="36" t="str">
        <f t="shared" ca="1" si="79"/>
        <v>-</v>
      </c>
      <c r="T1022" s="64" t="s">
        <v>2085</v>
      </c>
      <c r="U1022" s="64" t="s">
        <v>2086</v>
      </c>
    </row>
    <row r="1023" spans="4:21">
      <c r="D1023" s="45" t="str">
        <f>IF(AND(行业估值!$B$39=$G1023,COUNTIF($G$2:$G$2552,$G1023)&gt;=1),COUNTIF($G$2:G1023,$G1023),"")</f>
        <v/>
      </c>
      <c r="E1023" s="65" t="str">
        <f t="shared" si="75"/>
        <v>002566.SZ</v>
      </c>
      <c r="F1023" s="65" t="str">
        <f t="shared" si="76"/>
        <v>益盛药业</v>
      </c>
      <c r="G1023" s="34" t="str">
        <f>IF(E1023="","",IF(行业估值!$C$5="申万行业",[1]!EM_S_INFO_INDUSTRY_SW2014(E1023,"1"),IF(行业估值!$C$5="证监会行业",[1]!EM_S_INFO_INDUSTRY_CSRC1(E1023,"1"),[1]!EM_S_INFO_INDUSTRY_EM2016(E1023,"1"))))</f>
        <v>医药生物</v>
      </c>
      <c r="H1023" s="34" t="str">
        <f>IF(E1023="","",IF($H$1="上证50",[1]!EM_S_INFO_COMPINDEX(E1023,"000016"),"")&amp;IF($H$1="上证180",[1]!EM_S_INFO_COMPINDEX(E1023,"000010"),"")&amp;IF($H$1="沪深300",[1]!EM_S_INFO_COMPINDEX(E1023,"000300"),"")&amp;IF(AND($H$1="上证A股",RIGHT(E1023,2)="SH"),"是","")&amp;IF(AND($H$1="深证A股",RIGHT(E1023,2)="SZ"),"是","")&amp;IF(AND($H$1="创业板",LEFT(E1023,1)-3=0),"是","")&amp;IF(AND($H$1="全部A股",E1023&lt;&gt;0),"是","")&amp;IF(AND($H$1="中小板",LEFT(E1023,3)="002"),"是",""))</f>
        <v>是</v>
      </c>
      <c r="I1023" s="46">
        <f ca="1">IF(E1023="","",IF(OR([1]!EM_S_VAL_MV(E1023,deadline)="",[1]!EM_S_VAL_MV(E1023,deadline)="--",[1]!EM_S_VAL_MV(E1023,deadline)="null"),0,[1]!EM_S_VAL_MV(E1023,deadline)/100000000))</f>
        <v>20.320428239999998</v>
      </c>
      <c r="J1023" s="46">
        <f ca="1">IF(E1023="","",IF(RIGHT(LEFT($J$1,6),3)="TTM",[1]!EM_S_FA_PROFIT_TTM(E1023,LEFT(RIGHT($J$1,11),10),1)/100000000,[1]!EM_S_STM07_IS(E1023,61,LEFT(RIGHT($J$1,5),4)&amp;"-12-31",1)/100000000))</f>
        <v>0.84862287920000001</v>
      </c>
      <c r="K1023" s="36">
        <f t="shared" ca="1" si="77"/>
        <v>23.945180760570754</v>
      </c>
      <c r="L1023" s="46">
        <f ca="1">IF(E1023="","",IF(ISERROR(IF(行业估值!$E$7="最新年报",[1]!EM_S_STM07_BS(E1023,140,LEFT(RIGHT($L$1,5),4)&amp;"-12-31",1)/100000000,[1]!EM_S_STM07_BS(E1023,140,LEFT(RIGHT($L$1,11),10),1)/100000000)),0,IF(行业估值!$E$7="最新年报",[1]!EM_S_STM07_BS(E1023,140,LEFT(RIGHT($L$1,5),4)&amp;"-12-31",1)/100000000,[1]!EM_S_STM07_BS(E1023,140,LEFT(RIGHT($L$1,11),10),1)/100000000)))</f>
        <v>19.1091980775</v>
      </c>
      <c r="M1023" s="36">
        <f t="shared" ca="1" si="78"/>
        <v>1.0633846672993648</v>
      </c>
      <c r="N1023" s="37" t="str">
        <f ca="1">IF(E1023="","",IF(ISERROR([1]!EM_S_EST_NETPROFIT(E1023,行业估值!$E$6,deadline)/100000000),"-",[1]!EM_S_EST_NETPROFIT(E1023,行业估值!$E$6,deadline)/100000000))</f>
        <v>-</v>
      </c>
      <c r="O1023" s="36" t="str">
        <f t="shared" ca="1" si="79"/>
        <v>-</v>
      </c>
      <c r="T1023" s="64" t="s">
        <v>2087</v>
      </c>
      <c r="U1023" s="64" t="s">
        <v>2088</v>
      </c>
    </row>
    <row r="1024" spans="4:21">
      <c r="D1024" s="45" t="str">
        <f>IF(AND(行业估值!$B$39=$G1024,COUNTIF($G$2:$G$2552,$G1024)&gt;=1),COUNTIF($G$2:G1024,$G1024),"")</f>
        <v/>
      </c>
      <c r="E1024" s="65" t="str">
        <f t="shared" si="75"/>
        <v>002567.SZ</v>
      </c>
      <c r="F1024" s="65" t="str">
        <f t="shared" si="76"/>
        <v>唐人神</v>
      </c>
      <c r="G1024" s="34" t="str">
        <f>IF(E1024="","",IF(行业估值!$C$5="申万行业",[1]!EM_S_INFO_INDUSTRY_SW2014(E1024,"1"),IF(行业估值!$C$5="证监会行业",[1]!EM_S_INFO_INDUSTRY_CSRC1(E1024,"1"),[1]!EM_S_INFO_INDUSTRY_EM2016(E1024,"1"))))</f>
        <v>农林牧渔</v>
      </c>
      <c r="H1024" s="34" t="str">
        <f>IF(E1024="","",IF($H$1="上证50",[1]!EM_S_INFO_COMPINDEX(E1024,"000016"),"")&amp;IF($H$1="上证180",[1]!EM_S_INFO_COMPINDEX(E1024,"000010"),"")&amp;IF($H$1="沪深300",[1]!EM_S_INFO_COMPINDEX(E1024,"000300"),"")&amp;IF(AND($H$1="上证A股",RIGHT(E1024,2)="SH"),"是","")&amp;IF(AND($H$1="深证A股",RIGHT(E1024,2)="SZ"),"是","")&amp;IF(AND($H$1="创业板",LEFT(E1024,1)-3=0),"是","")&amp;IF(AND($H$1="全部A股",E1024&lt;&gt;0),"是","")&amp;IF(AND($H$1="中小板",LEFT(E1024,3)="002"),"是",""))</f>
        <v>是</v>
      </c>
      <c r="I1024" s="46">
        <f ca="1">IF(E1024="","",IF(OR([1]!EM_S_VAL_MV(E1024,deadline)="",[1]!EM_S_VAL_MV(E1024,deadline)="--",[1]!EM_S_VAL_MV(E1024,deadline)="null"),0,[1]!EM_S_VAL_MV(E1024,deadline)/100000000))</f>
        <v>73.701887391900001</v>
      </c>
      <c r="J1024" s="46">
        <f ca="1">IF(E1024="","",IF(RIGHT(LEFT($J$1,6),3)="TTM",[1]!EM_S_FA_PROFIT_TTM(E1024,LEFT(RIGHT($J$1,11),10),1)/100000000,[1]!EM_S_STM07_IS(E1024,61,LEFT(RIGHT($J$1,5),4)&amp;"-12-31",1)/100000000))</f>
        <v>1.9910222327</v>
      </c>
      <c r="K1024" s="36">
        <f t="shared" ca="1" si="77"/>
        <v>37.01710919217301</v>
      </c>
      <c r="L1024" s="46">
        <f ca="1">IF(E1024="","",IF(ISERROR(IF(行业估值!$E$7="最新年报",[1]!EM_S_STM07_BS(E1024,140,LEFT(RIGHT($L$1,5),4)&amp;"-12-31",1)/100000000,[1]!EM_S_STM07_BS(E1024,140,LEFT(RIGHT($L$1,11),10),1)/100000000)),0,IF(行业估值!$E$7="最新年报",[1]!EM_S_STM07_BS(E1024,140,LEFT(RIGHT($L$1,5),4)&amp;"-12-31",1)/100000000,[1]!EM_S_STM07_BS(E1024,140,LEFT(RIGHT($L$1,11),10),1)/100000000)))</f>
        <v>34.540964092399996</v>
      </c>
      <c r="M1024" s="36">
        <f t="shared" ca="1" si="78"/>
        <v>2.1337530473886379</v>
      </c>
      <c r="N1024" s="37">
        <f ca="1">IF(E1024="","",IF(ISERROR([1]!EM_S_EST_NETPROFIT(E1024,行业估值!$E$6,deadline)/100000000),"-",[1]!EM_S_EST_NETPROFIT(E1024,行业估值!$E$6,deadline)/100000000))</f>
        <v>4.6973000000000003</v>
      </c>
      <c r="O1024" s="36">
        <f t="shared" ca="1" si="79"/>
        <v>15.690266193749601</v>
      </c>
      <c r="T1024" s="64" t="s">
        <v>2089</v>
      </c>
      <c r="U1024" s="64" t="s">
        <v>2090</v>
      </c>
    </row>
    <row r="1025" spans="4:21">
      <c r="D1025" s="45" t="str">
        <f>IF(AND(行业估值!$B$39=$G1025,COUNTIF($G$2:$G$2552,$G1025)&gt;=1),COUNTIF($G$2:G1025,$G1025),"")</f>
        <v/>
      </c>
      <c r="E1025" s="65" t="str">
        <f t="shared" si="75"/>
        <v>002568.SZ</v>
      </c>
      <c r="F1025" s="65" t="str">
        <f t="shared" si="76"/>
        <v>百润股份</v>
      </c>
      <c r="G1025" s="34" t="str">
        <f>IF(E1025="","",IF(行业估值!$C$5="申万行业",[1]!EM_S_INFO_INDUSTRY_SW2014(E1025,"1"),IF(行业估值!$C$5="证监会行业",[1]!EM_S_INFO_INDUSTRY_CSRC1(E1025,"1"),[1]!EM_S_INFO_INDUSTRY_EM2016(E1025,"1"))))</f>
        <v>食品饮料</v>
      </c>
      <c r="H1025" s="34" t="str">
        <f>IF(E1025="","",IF($H$1="上证50",[1]!EM_S_INFO_COMPINDEX(E1025,"000016"),"")&amp;IF($H$1="上证180",[1]!EM_S_INFO_COMPINDEX(E1025,"000010"),"")&amp;IF($H$1="沪深300",[1]!EM_S_INFO_COMPINDEX(E1025,"000300"),"")&amp;IF(AND($H$1="上证A股",RIGHT(E1025,2)="SH"),"是","")&amp;IF(AND($H$1="深证A股",RIGHT(E1025,2)="SZ"),"是","")&amp;IF(AND($H$1="创业板",LEFT(E1025,1)-3=0),"是","")&amp;IF(AND($H$1="全部A股",E1025&lt;&gt;0),"是","")&amp;IF(AND($H$1="中小板",LEFT(E1025,3)="002"),"是",""))</f>
        <v>是</v>
      </c>
      <c r="I1025" s="46">
        <f ca="1">IF(E1025="","",IF(OR([1]!EM_S_VAL_MV(E1025,deadline)="",[1]!EM_S_VAL_MV(E1025,deadline)="--",[1]!EM_S_VAL_MV(E1025,deadline)="null"),0,[1]!EM_S_VAL_MV(E1025,deadline)/100000000))</f>
        <v>130.52244541499999</v>
      </c>
      <c r="J1025" s="46">
        <f ca="1">IF(E1025="","",IF(RIGHT(LEFT($J$1,6),3)="TTM",[1]!EM_S_FA_PROFIT_TTM(E1025,LEFT(RIGHT($J$1,11),10),1)/100000000,[1]!EM_S_STM07_IS(E1025,61,LEFT(RIGHT($J$1,5),4)&amp;"-12-31",1)/100000000))</f>
        <v>2.2176090275</v>
      </c>
      <c r="K1025" s="36">
        <f t="shared" ca="1" si="77"/>
        <v>58.857284488124222</v>
      </c>
      <c r="L1025" s="46">
        <f ca="1">IF(E1025="","",IF(ISERROR(IF(行业估值!$E$7="最新年报",[1]!EM_S_STM07_BS(E1025,140,LEFT(RIGHT($L$1,5),4)&amp;"-12-31",1)/100000000,[1]!EM_S_STM07_BS(E1025,140,LEFT(RIGHT($L$1,11),10),1)/100000000)),0,IF(行业估值!$E$7="最新年报",[1]!EM_S_STM07_BS(E1025,140,LEFT(RIGHT($L$1,5),4)&amp;"-12-31",1)/100000000,[1]!EM_S_STM07_BS(E1025,140,LEFT(RIGHT($L$1,11),10),1)/100000000)))</f>
        <v>19.2935126715</v>
      </c>
      <c r="M1025" s="36">
        <f t="shared" ca="1" si="78"/>
        <v>6.765094964164053</v>
      </c>
      <c r="N1025" s="37">
        <f ca="1">IF(E1025="","",IF(ISERROR([1]!EM_S_EST_NETPROFIT(E1025,行业估值!$E$6,deadline)/100000000),"-",[1]!EM_S_EST_NETPROFIT(E1025,行业估值!$E$6,deadline)/100000000))</f>
        <v>2.9586333333333332</v>
      </c>
      <c r="O1025" s="36">
        <f t="shared" ca="1" si="79"/>
        <v>44.115789525005916</v>
      </c>
      <c r="T1025" s="64" t="s">
        <v>2091</v>
      </c>
      <c r="U1025" s="64" t="s">
        <v>2092</v>
      </c>
    </row>
    <row r="1026" spans="4:21">
      <c r="D1026" s="45" t="str">
        <f>IF(AND(行业估值!$B$39=$G1026,COUNTIF($G$2:$G$2552,$G1026)&gt;=1),COUNTIF($G$2:G1026,$G1026),"")</f>
        <v/>
      </c>
      <c r="E1026" s="65" t="str">
        <f t="shared" si="75"/>
        <v>002569.SZ</v>
      </c>
      <c r="F1026" s="65" t="str">
        <f t="shared" si="76"/>
        <v>*ST步森</v>
      </c>
      <c r="G1026" s="34" t="str">
        <f>IF(E1026="","",IF(行业估值!$C$5="申万行业",[1]!EM_S_INFO_INDUSTRY_SW2014(E1026,"1"),IF(行业估值!$C$5="证监会行业",[1]!EM_S_INFO_INDUSTRY_CSRC1(E1026,"1"),[1]!EM_S_INFO_INDUSTRY_EM2016(E1026,"1"))))</f>
        <v>纺织服装</v>
      </c>
      <c r="H1026" s="34" t="str">
        <f>IF(E1026="","",IF($H$1="上证50",[1]!EM_S_INFO_COMPINDEX(E1026,"000016"),"")&amp;IF($H$1="上证180",[1]!EM_S_INFO_COMPINDEX(E1026,"000010"),"")&amp;IF($H$1="沪深300",[1]!EM_S_INFO_COMPINDEX(E1026,"000300"),"")&amp;IF(AND($H$1="上证A股",RIGHT(E1026,2)="SH"),"是","")&amp;IF(AND($H$1="深证A股",RIGHT(E1026,2)="SZ"),"是","")&amp;IF(AND($H$1="创业板",LEFT(E1026,1)-3=0),"是","")&amp;IF(AND($H$1="全部A股",E1026&lt;&gt;0),"是","")&amp;IF(AND($H$1="中小板",LEFT(E1026,3)="002"),"是",""))</f>
        <v>是</v>
      </c>
      <c r="I1026" s="46">
        <f ca="1">IF(E1026="","",IF(OR([1]!EM_S_VAL_MV(E1026,deadline)="",[1]!EM_S_VAL_MV(E1026,deadline)="--",[1]!EM_S_VAL_MV(E1026,deadline)="null"),0,[1]!EM_S_VAL_MV(E1026,deadline)/100000000))</f>
        <v>13.342953</v>
      </c>
      <c r="J1026" s="46">
        <f ca="1">IF(E1026="","",IF(RIGHT(LEFT($J$1,6),3)="TTM",[1]!EM_S_FA_PROFIT_TTM(E1026,LEFT(RIGHT($J$1,11),10),1)/100000000,[1]!EM_S_STM07_IS(E1026,61,LEFT(RIGHT($J$1,5),4)&amp;"-12-31",1)/100000000))</f>
        <v>-2.2799139222</v>
      </c>
      <c r="K1026" s="36">
        <f t="shared" ca="1" si="77"/>
        <v>-5.8523933162900876</v>
      </c>
      <c r="L1026" s="46">
        <f ca="1">IF(E1026="","",IF(ISERROR(IF(行业估值!$E$7="最新年报",[1]!EM_S_STM07_BS(E1026,140,LEFT(RIGHT($L$1,5),4)&amp;"-12-31",1)/100000000,[1]!EM_S_STM07_BS(E1026,140,LEFT(RIGHT($L$1,11),10),1)/100000000)),0,IF(行业估值!$E$7="最新年报",[1]!EM_S_STM07_BS(E1026,140,LEFT(RIGHT($L$1,5),4)&amp;"-12-31",1)/100000000,[1]!EM_S_STM07_BS(E1026,140,LEFT(RIGHT($L$1,11),10),1)/100000000)))</f>
        <v>2.5851669452000001</v>
      </c>
      <c r="M1026" s="36">
        <f t="shared" ca="1" si="78"/>
        <v>5.1613506140384793</v>
      </c>
      <c r="N1026" s="37" t="str">
        <f ca="1">IF(E1026="","",IF(ISERROR([1]!EM_S_EST_NETPROFIT(E1026,行业估值!$E$6,deadline)/100000000),"-",[1]!EM_S_EST_NETPROFIT(E1026,行业估值!$E$6,deadline)/100000000))</f>
        <v>-</v>
      </c>
      <c r="O1026" s="36" t="str">
        <f t="shared" ca="1" si="79"/>
        <v>-</v>
      </c>
      <c r="T1026" s="64" t="s">
        <v>7237</v>
      </c>
      <c r="U1026" s="64" t="s">
        <v>2093</v>
      </c>
    </row>
    <row r="1027" spans="4:21">
      <c r="D1027" s="45" t="str">
        <f>IF(AND(行业估值!$B$39=$G1027,COUNTIF($G$2:$G$2552,$G1027)&gt;=1),COUNTIF($G$2:G1027,$G1027),"")</f>
        <v/>
      </c>
      <c r="E1027" s="65" t="str">
        <f t="shared" ref="E1027:E1090" si="80">IF(U1027="","",U1027)</f>
        <v>002570.SZ</v>
      </c>
      <c r="F1027" s="65" t="str">
        <f t="shared" ref="F1027:F1090" si="81">IF(T1027="","",T1027)</f>
        <v>贝因美</v>
      </c>
      <c r="G1027" s="34" t="str">
        <f>IF(E1027="","",IF(行业估值!$C$5="申万行业",[1]!EM_S_INFO_INDUSTRY_SW2014(E1027,"1"),IF(行业估值!$C$5="证监会行业",[1]!EM_S_INFO_INDUSTRY_CSRC1(E1027,"1"),[1]!EM_S_INFO_INDUSTRY_EM2016(E1027,"1"))))</f>
        <v>食品饮料</v>
      </c>
      <c r="H1027" s="34" t="str">
        <f>IF(E1027="","",IF($H$1="上证50",[1]!EM_S_INFO_COMPINDEX(E1027,"000016"),"")&amp;IF($H$1="上证180",[1]!EM_S_INFO_COMPINDEX(E1027,"000010"),"")&amp;IF($H$1="沪深300",[1]!EM_S_INFO_COMPINDEX(E1027,"000300"),"")&amp;IF(AND($H$1="上证A股",RIGHT(E1027,2)="SH"),"是","")&amp;IF(AND($H$1="深证A股",RIGHT(E1027,2)="SZ"),"是","")&amp;IF(AND($H$1="创业板",LEFT(E1027,1)-3=0),"是","")&amp;IF(AND($H$1="全部A股",E1027&lt;&gt;0),"是","")&amp;IF(AND($H$1="中小板",LEFT(E1027,3)="002"),"是",""))</f>
        <v>是</v>
      </c>
      <c r="I1027" s="46">
        <f ca="1">IF(E1027="","",IF(OR([1]!EM_S_VAL_MV(E1027,deadline)="",[1]!EM_S_VAL_MV(E1027,deadline)="--",[1]!EM_S_VAL_MV(E1027,deadline)="null"),0,[1]!EM_S_VAL_MV(E1027,deadline)/100000000))</f>
        <v>61.351199999999999</v>
      </c>
      <c r="J1027" s="46">
        <f ca="1">IF(E1027="","",IF(RIGHT(LEFT($J$1,6),3)="TTM",[1]!EM_S_FA_PROFIT_TTM(E1027,LEFT(RIGHT($J$1,11),10),1)/100000000,[1]!EM_S_STM07_IS(E1027,61,LEFT(RIGHT($J$1,5),4)&amp;"-12-31",1)/100000000))</f>
        <v>-0.83259933450000001</v>
      </c>
      <c r="K1027" s="36">
        <f t="shared" ref="K1027:K1090" ca="1" si="82">IF(E1027="","",IF(OR(I1027=0,J1027=0),"-",I1027/J1027))</f>
        <v>-73.686342827601663</v>
      </c>
      <c r="L1027" s="46">
        <f ca="1">IF(E1027="","",IF(ISERROR(IF(行业估值!$E$7="最新年报",[1]!EM_S_STM07_BS(E1027,140,LEFT(RIGHT($L$1,5),4)&amp;"-12-31",1)/100000000,[1]!EM_S_STM07_BS(E1027,140,LEFT(RIGHT($L$1,11),10),1)/100000000)),0,IF(行业估值!$E$7="最新年报",[1]!EM_S_STM07_BS(E1027,140,LEFT(RIGHT($L$1,5),4)&amp;"-12-31",1)/100000000,[1]!EM_S_STM07_BS(E1027,140,LEFT(RIGHT($L$1,11),10),1)/100000000)))</f>
        <v>16.845414537899998</v>
      </c>
      <c r="M1027" s="36">
        <f t="shared" ref="M1027:M1090" ca="1" si="83">IF(E1027="","",IF(OR(I1027=0,L1027=0),"-",I1027/L1027))</f>
        <v>3.6420118876841978</v>
      </c>
      <c r="N1027" s="37">
        <f ca="1">IF(E1027="","",IF(ISERROR([1]!EM_S_EST_NETPROFIT(E1027,行业估值!$E$6,deadline)/100000000),"-",[1]!EM_S_EST_NETPROFIT(E1027,行业估值!$E$6,deadline)/100000000))</f>
        <v>0.28599999999999998</v>
      </c>
      <c r="O1027" s="36">
        <f t="shared" ref="O1027:O1090" ca="1" si="84">IF(E1027="","",IF(ISERROR(IF(OR(I1027=0,N1027=0),"-",I1027/N1027)),"-",IF(OR(I1027=0,N1027=0),"-",I1027/N1027)))</f>
        <v>214.51468531468532</v>
      </c>
      <c r="T1027" s="64" t="s">
        <v>7238</v>
      </c>
      <c r="U1027" s="64" t="s">
        <v>2094</v>
      </c>
    </row>
    <row r="1028" spans="4:21">
      <c r="D1028" s="45" t="str">
        <f>IF(AND(行业估值!$B$39=$G1028,COUNTIF($G$2:$G$2552,$G1028)&gt;=1),COUNTIF($G$2:G1028,$G1028),"")</f>
        <v/>
      </c>
      <c r="E1028" s="65" t="str">
        <f t="shared" si="80"/>
        <v>002571.SZ</v>
      </c>
      <c r="F1028" s="65" t="str">
        <f t="shared" si="81"/>
        <v>德力股份</v>
      </c>
      <c r="G1028" s="34" t="str">
        <f>IF(E1028="","",IF(行业估值!$C$5="申万行业",[1]!EM_S_INFO_INDUSTRY_SW2014(E1028,"1"),IF(行业估值!$C$5="证监会行业",[1]!EM_S_INFO_INDUSTRY_CSRC1(E1028,"1"),[1]!EM_S_INFO_INDUSTRY_EM2016(E1028,"1"))))</f>
        <v>轻工制造</v>
      </c>
      <c r="H1028" s="34" t="str">
        <f>IF(E1028="","",IF($H$1="上证50",[1]!EM_S_INFO_COMPINDEX(E1028,"000016"),"")&amp;IF($H$1="上证180",[1]!EM_S_INFO_COMPINDEX(E1028,"000010"),"")&amp;IF($H$1="沪深300",[1]!EM_S_INFO_COMPINDEX(E1028,"000300"),"")&amp;IF(AND($H$1="上证A股",RIGHT(E1028,2)="SH"),"是","")&amp;IF(AND($H$1="深证A股",RIGHT(E1028,2)="SZ"),"是","")&amp;IF(AND($H$1="创业板",LEFT(E1028,1)-3=0),"是","")&amp;IF(AND($H$1="全部A股",E1028&lt;&gt;0),"是","")&amp;IF(AND($H$1="中小板",LEFT(E1028,3)="002"),"是",""))</f>
        <v>是</v>
      </c>
      <c r="I1028" s="46">
        <f ca="1">IF(E1028="","",IF(OR([1]!EM_S_VAL_MV(E1028,deadline)="",[1]!EM_S_VAL_MV(E1028,deadline)="--",[1]!EM_S_VAL_MV(E1028,deadline)="null"),0,[1]!EM_S_VAL_MV(E1028,deadline)/100000000))</f>
        <v>18.029732200000002</v>
      </c>
      <c r="J1028" s="46">
        <f ca="1">IF(E1028="","",IF(RIGHT(LEFT($J$1,6),3)="TTM",[1]!EM_S_FA_PROFIT_TTM(E1028,LEFT(RIGHT($J$1,11),10),1)/100000000,[1]!EM_S_STM07_IS(E1028,61,LEFT(RIGHT($J$1,5),4)&amp;"-12-31",1)/100000000))</f>
        <v>-0.4239380881</v>
      </c>
      <c r="K1028" s="36">
        <f t="shared" ca="1" si="82"/>
        <v>-42.529163352142788</v>
      </c>
      <c r="L1028" s="46">
        <f ca="1">IF(E1028="","",IF(ISERROR(IF(行业估值!$E$7="最新年报",[1]!EM_S_STM07_BS(E1028,140,LEFT(RIGHT($L$1,5),4)&amp;"-12-31",1)/100000000,[1]!EM_S_STM07_BS(E1028,140,LEFT(RIGHT($L$1,11),10),1)/100000000)),0,IF(行业估值!$E$7="最新年报",[1]!EM_S_STM07_BS(E1028,140,LEFT(RIGHT($L$1,5),4)&amp;"-12-31",1)/100000000,[1]!EM_S_STM07_BS(E1028,140,LEFT(RIGHT($L$1,11),10),1)/100000000)))</f>
        <v>14.596198107100001</v>
      </c>
      <c r="M1028" s="36">
        <f t="shared" ca="1" si="83"/>
        <v>1.2352348240073443</v>
      </c>
      <c r="N1028" s="37" t="str">
        <f ca="1">IF(E1028="","",IF(ISERROR([1]!EM_S_EST_NETPROFIT(E1028,行业估值!$E$6,deadline)/100000000),"-",[1]!EM_S_EST_NETPROFIT(E1028,行业估值!$E$6,deadline)/100000000))</f>
        <v>-</v>
      </c>
      <c r="O1028" s="36" t="str">
        <f t="shared" ca="1" si="84"/>
        <v>-</v>
      </c>
      <c r="T1028" s="64" t="s">
        <v>2095</v>
      </c>
      <c r="U1028" s="64" t="s">
        <v>2096</v>
      </c>
    </row>
    <row r="1029" spans="4:21">
      <c r="D1029" s="45" t="str">
        <f>IF(AND(行业估值!$B$39=$G1029,COUNTIF($G$2:$G$2552,$G1029)&gt;=1),COUNTIF($G$2:G1029,$G1029),"")</f>
        <v/>
      </c>
      <c r="E1029" s="65" t="str">
        <f t="shared" si="80"/>
        <v>002572.SZ</v>
      </c>
      <c r="F1029" s="65" t="str">
        <f t="shared" si="81"/>
        <v>索菲亚</v>
      </c>
      <c r="G1029" s="34" t="str">
        <f>IF(E1029="","",IF(行业估值!$C$5="申万行业",[1]!EM_S_INFO_INDUSTRY_SW2014(E1029,"1"),IF(行业估值!$C$5="证监会行业",[1]!EM_S_INFO_INDUSTRY_CSRC1(E1029,"1"),[1]!EM_S_INFO_INDUSTRY_EM2016(E1029,"1"))))</f>
        <v>轻工制造</v>
      </c>
      <c r="H1029" s="34" t="str">
        <f>IF(E1029="","",IF($H$1="上证50",[1]!EM_S_INFO_COMPINDEX(E1029,"000016"),"")&amp;IF($H$1="上证180",[1]!EM_S_INFO_COMPINDEX(E1029,"000010"),"")&amp;IF($H$1="沪深300",[1]!EM_S_INFO_COMPINDEX(E1029,"000300"),"")&amp;IF(AND($H$1="上证A股",RIGHT(E1029,2)="SH"),"是","")&amp;IF(AND($H$1="深证A股",RIGHT(E1029,2)="SZ"),"是","")&amp;IF(AND($H$1="创业板",LEFT(E1029,1)-3=0),"是","")&amp;IF(AND($H$1="全部A股",E1029&lt;&gt;0),"是","")&amp;IF(AND($H$1="中小板",LEFT(E1029,3)="002"),"是",""))</f>
        <v>是</v>
      </c>
      <c r="I1029" s="46">
        <f ca="1">IF(E1029="","",IF(OR([1]!EM_S_VAL_MV(E1029,deadline)="",[1]!EM_S_VAL_MV(E1029,deadline)="--",[1]!EM_S_VAL_MV(E1029,deadline)="null"),0,[1]!EM_S_VAL_MV(E1029,deadline)/100000000))</f>
        <v>159.11733462719999</v>
      </c>
      <c r="J1029" s="46">
        <f ca="1">IF(E1029="","",IF(RIGHT(LEFT($J$1,6),3)="TTM",[1]!EM_S_FA_PROFIT_TTM(E1029,LEFT(RIGHT($J$1,11),10),1)/100000000,[1]!EM_S_STM07_IS(E1029,61,LEFT(RIGHT($J$1,5),4)&amp;"-12-31",1)/100000000))</f>
        <v>10.065868419400001</v>
      </c>
      <c r="K1029" s="36">
        <f t="shared" ca="1" si="82"/>
        <v>15.807611226124546</v>
      </c>
      <c r="L1029" s="46">
        <f ca="1">IF(E1029="","",IF(ISERROR(IF(行业估值!$E$7="最新年报",[1]!EM_S_STM07_BS(E1029,140,LEFT(RIGHT($L$1,5),4)&amp;"-12-31",1)/100000000,[1]!EM_S_STM07_BS(E1029,140,LEFT(RIGHT($L$1,11),10),1)/100000000)),0,IF(行业估值!$E$7="最新年报",[1]!EM_S_STM07_BS(E1029,140,LEFT(RIGHT($L$1,5),4)&amp;"-12-31",1)/100000000,[1]!EM_S_STM07_BS(E1029,140,LEFT(RIGHT($L$1,11),10),1)/100000000)))</f>
        <v>50.822915368900006</v>
      </c>
      <c r="M1029" s="36">
        <f t="shared" ca="1" si="83"/>
        <v>3.1308187157749798</v>
      </c>
      <c r="N1029" s="37">
        <f ca="1">IF(E1029="","",IF(ISERROR([1]!EM_S_EST_NETPROFIT(E1029,行业估值!$E$6,deadline)/100000000),"-",[1]!EM_S_EST_NETPROFIT(E1029,行业估值!$E$6,deadline)/100000000))</f>
        <v>10.361025</v>
      </c>
      <c r="O1029" s="36">
        <f t="shared" ca="1" si="84"/>
        <v>15.357296660050526</v>
      </c>
      <c r="T1029" s="64" t="s">
        <v>2097</v>
      </c>
      <c r="U1029" s="64" t="s">
        <v>2098</v>
      </c>
    </row>
    <row r="1030" spans="4:21">
      <c r="D1030" s="45" t="str">
        <f>IF(AND(行业估值!$B$39=$G1030,COUNTIF($G$2:$G$2552,$G1030)&gt;=1),COUNTIF($G$2:G1030,$G1030),"")</f>
        <v/>
      </c>
      <c r="E1030" s="65" t="str">
        <f t="shared" si="80"/>
        <v>002573.SZ</v>
      </c>
      <c r="F1030" s="65" t="str">
        <f t="shared" si="81"/>
        <v>清新环境</v>
      </c>
      <c r="G1030" s="34" t="str">
        <f>IF(E1030="","",IF(行业估值!$C$5="申万行业",[1]!EM_S_INFO_INDUSTRY_SW2014(E1030,"1"),IF(行业估值!$C$5="证监会行业",[1]!EM_S_INFO_INDUSTRY_CSRC1(E1030,"1"),[1]!EM_S_INFO_INDUSTRY_EM2016(E1030,"1"))))</f>
        <v>公用事业</v>
      </c>
      <c r="H1030" s="34" t="str">
        <f>IF(E1030="","",IF($H$1="上证50",[1]!EM_S_INFO_COMPINDEX(E1030,"000016"),"")&amp;IF($H$1="上证180",[1]!EM_S_INFO_COMPINDEX(E1030,"000010"),"")&amp;IF($H$1="沪深300",[1]!EM_S_INFO_COMPINDEX(E1030,"000300"),"")&amp;IF(AND($H$1="上证A股",RIGHT(E1030,2)="SH"),"是","")&amp;IF(AND($H$1="深证A股",RIGHT(E1030,2)="SZ"),"是","")&amp;IF(AND($H$1="创业板",LEFT(E1030,1)-3=0),"是","")&amp;IF(AND($H$1="全部A股",E1030&lt;&gt;0),"是","")&amp;IF(AND($H$1="中小板",LEFT(E1030,3)="002"),"是",""))</f>
        <v>是</v>
      </c>
      <c r="I1030" s="46">
        <f ca="1">IF(E1030="","",IF(OR([1]!EM_S_VAL_MV(E1030,deadline)="",[1]!EM_S_VAL_MV(E1030,deadline)="--",[1]!EM_S_VAL_MV(E1030,deadline)="null"),0,[1]!EM_S_VAL_MV(E1030,deadline)/100000000))</f>
        <v>65.957598099999998</v>
      </c>
      <c r="J1030" s="46">
        <f ca="1">IF(E1030="","",IF(RIGHT(LEFT($J$1,6),3)="TTM",[1]!EM_S_FA_PROFIT_TTM(E1030,LEFT(RIGHT($J$1,11),10),1)/100000000,[1]!EM_S_STM07_IS(E1030,61,LEFT(RIGHT($J$1,5),4)&amp;"-12-31",1)/100000000))</f>
        <v>3.7152024395000001</v>
      </c>
      <c r="K1030" s="36">
        <f t="shared" ca="1" si="82"/>
        <v>17.753433136977783</v>
      </c>
      <c r="L1030" s="46">
        <f ca="1">IF(E1030="","",IF(ISERROR(IF(行业估值!$E$7="最新年报",[1]!EM_S_STM07_BS(E1030,140,LEFT(RIGHT($L$1,5),4)&amp;"-12-31",1)/100000000,[1]!EM_S_STM07_BS(E1030,140,LEFT(RIGHT($L$1,11),10),1)/100000000)),0,IF(行业估值!$E$7="最新年报",[1]!EM_S_STM07_BS(E1030,140,LEFT(RIGHT($L$1,5),4)&amp;"-12-31",1)/100000000,[1]!EM_S_STM07_BS(E1030,140,LEFT(RIGHT($L$1,11),10),1)/100000000)))</f>
        <v>48.707870502700004</v>
      </c>
      <c r="M1030" s="36">
        <f t="shared" ca="1" si="83"/>
        <v>1.3541466177697872</v>
      </c>
      <c r="N1030" s="37">
        <f ca="1">IF(E1030="","",IF(ISERROR([1]!EM_S_EST_NETPROFIT(E1030,行业估值!$E$6,deadline)/100000000),"-",[1]!EM_S_EST_NETPROFIT(E1030,行业估值!$E$6,deadline)/100000000))</f>
        <v>5.4749999999999996</v>
      </c>
      <c r="O1030" s="36">
        <f t="shared" ca="1" si="84"/>
        <v>12.047049881278539</v>
      </c>
      <c r="T1030" s="64" t="s">
        <v>2099</v>
      </c>
      <c r="U1030" s="64" t="s">
        <v>2100</v>
      </c>
    </row>
    <row r="1031" spans="4:21">
      <c r="D1031" s="45" t="str">
        <f>IF(AND(行业估值!$B$39=$G1031,COUNTIF($G$2:$G$2552,$G1031)&gt;=1),COUNTIF($G$2:G1031,$G1031),"")</f>
        <v/>
      </c>
      <c r="E1031" s="65" t="str">
        <f t="shared" si="80"/>
        <v>002574.SZ</v>
      </c>
      <c r="F1031" s="65" t="str">
        <f t="shared" si="81"/>
        <v>明牌珠宝</v>
      </c>
      <c r="G1031" s="34" t="str">
        <f>IF(E1031="","",IF(行业估值!$C$5="申万行业",[1]!EM_S_INFO_INDUSTRY_SW2014(E1031,"1"),IF(行业估值!$C$5="证监会行业",[1]!EM_S_INFO_INDUSTRY_CSRC1(E1031,"1"),[1]!EM_S_INFO_INDUSTRY_EM2016(E1031,"1"))))</f>
        <v>轻工制造</v>
      </c>
      <c r="H1031" s="34" t="str">
        <f>IF(E1031="","",IF($H$1="上证50",[1]!EM_S_INFO_COMPINDEX(E1031,"000016"),"")&amp;IF($H$1="上证180",[1]!EM_S_INFO_COMPINDEX(E1031,"000010"),"")&amp;IF($H$1="沪深300",[1]!EM_S_INFO_COMPINDEX(E1031,"000300"),"")&amp;IF(AND($H$1="上证A股",RIGHT(E1031,2)="SH"),"是","")&amp;IF(AND($H$1="深证A股",RIGHT(E1031,2)="SZ"),"是","")&amp;IF(AND($H$1="创业板",LEFT(E1031,1)-3=0),"是","")&amp;IF(AND($H$1="全部A股",E1031&lt;&gt;0),"是","")&amp;IF(AND($H$1="中小板",LEFT(E1031,3)="002"),"是",""))</f>
        <v>是</v>
      </c>
      <c r="I1031" s="46">
        <f ca="1">IF(E1031="","",IF(OR([1]!EM_S_VAL_MV(E1031,deadline)="",[1]!EM_S_VAL_MV(E1031,deadline)="--",[1]!EM_S_VAL_MV(E1031,deadline)="null"),0,[1]!EM_S_VAL_MV(E1031,deadline)/100000000))</f>
        <v>25.608000000000001</v>
      </c>
      <c r="J1031" s="46">
        <f ca="1">IF(E1031="","",IF(RIGHT(LEFT($J$1,6),3)="TTM",[1]!EM_S_FA_PROFIT_TTM(E1031,LEFT(RIGHT($J$1,11),10),1)/100000000,[1]!EM_S_STM07_IS(E1031,61,LEFT(RIGHT($J$1,5),4)&amp;"-12-31",1)/100000000))</f>
        <v>0.97304539590000005</v>
      </c>
      <c r="K1031" s="36">
        <f t="shared" ca="1" si="82"/>
        <v>26.317374408122411</v>
      </c>
      <c r="L1031" s="46">
        <f ca="1">IF(E1031="","",IF(ISERROR(IF(行业估值!$E$7="最新年报",[1]!EM_S_STM07_BS(E1031,140,LEFT(RIGHT($L$1,5),4)&amp;"-12-31",1)/100000000,[1]!EM_S_STM07_BS(E1031,140,LEFT(RIGHT($L$1,11),10),1)/100000000)),0,IF(行业估值!$E$7="最新年报",[1]!EM_S_STM07_BS(E1031,140,LEFT(RIGHT($L$1,5),4)&amp;"-12-31",1)/100000000,[1]!EM_S_STM07_BS(E1031,140,LEFT(RIGHT($L$1,11),10),1)/100000000)))</f>
        <v>32.636157647300003</v>
      </c>
      <c r="M1031" s="36">
        <f t="shared" ca="1" si="83"/>
        <v>0.78465119199222144</v>
      </c>
      <c r="N1031" s="37">
        <f ca="1">IF(E1031="","",IF(ISERROR([1]!EM_S_EST_NETPROFIT(E1031,行业估值!$E$6,deadline)/100000000),"-",[1]!EM_S_EST_NETPROFIT(E1031,行业估值!$E$6,deadline)/100000000))</f>
        <v>1</v>
      </c>
      <c r="O1031" s="36">
        <f t="shared" ca="1" si="84"/>
        <v>25.608000000000001</v>
      </c>
      <c r="T1031" s="64" t="s">
        <v>2101</v>
      </c>
      <c r="U1031" s="64" t="s">
        <v>2102</v>
      </c>
    </row>
    <row r="1032" spans="4:21">
      <c r="D1032" s="45" t="str">
        <f>IF(AND(行业估值!$B$39=$G1032,COUNTIF($G$2:$G$2552,$G1032)&gt;=1),COUNTIF($G$2:G1032,$G1032),"")</f>
        <v/>
      </c>
      <c r="E1032" s="65" t="str">
        <f t="shared" si="80"/>
        <v>002575.SZ</v>
      </c>
      <c r="F1032" s="65" t="str">
        <f t="shared" si="81"/>
        <v>群兴玩具</v>
      </c>
      <c r="G1032" s="34" t="str">
        <f>IF(E1032="","",IF(行业估值!$C$5="申万行业",[1]!EM_S_INFO_INDUSTRY_SW2014(E1032,"1"),IF(行业估值!$C$5="证监会行业",[1]!EM_S_INFO_INDUSTRY_CSRC1(E1032,"1"),[1]!EM_S_INFO_INDUSTRY_EM2016(E1032,"1"))))</f>
        <v>轻工制造</v>
      </c>
      <c r="H1032" s="34" t="str">
        <f>IF(E1032="","",IF($H$1="上证50",[1]!EM_S_INFO_COMPINDEX(E1032,"000016"),"")&amp;IF($H$1="上证180",[1]!EM_S_INFO_COMPINDEX(E1032,"000010"),"")&amp;IF($H$1="沪深300",[1]!EM_S_INFO_COMPINDEX(E1032,"000300"),"")&amp;IF(AND($H$1="上证A股",RIGHT(E1032,2)="SH"),"是","")&amp;IF(AND($H$1="深证A股",RIGHT(E1032,2)="SZ"),"是","")&amp;IF(AND($H$1="创业板",LEFT(E1032,1)-3=0),"是","")&amp;IF(AND($H$1="全部A股",E1032&lt;&gt;0),"是","")&amp;IF(AND($H$1="中小板",LEFT(E1032,3)="002"),"是",""))</f>
        <v>是</v>
      </c>
      <c r="I1032" s="46">
        <f ca="1">IF(E1032="","",IF(OR([1]!EM_S_VAL_MV(E1032,deadline)="",[1]!EM_S_VAL_MV(E1032,deadline)="--",[1]!EM_S_VAL_MV(E1032,deadline)="null"),0,[1]!EM_S_VAL_MV(E1032,deadline)/100000000))</f>
        <v>41.740248000000001</v>
      </c>
      <c r="J1032" s="46">
        <f ca="1">IF(E1032="","",IF(RIGHT(LEFT($J$1,6),3)="TTM",[1]!EM_S_FA_PROFIT_TTM(E1032,LEFT(RIGHT($J$1,11),10),1)/100000000,[1]!EM_S_STM07_IS(E1032,61,LEFT(RIGHT($J$1,5),4)&amp;"-12-31",1)/100000000))</f>
        <v>-0.19230059699999999</v>
      </c>
      <c r="K1032" s="36">
        <f t="shared" ca="1" si="82"/>
        <v>-217.05729805924628</v>
      </c>
      <c r="L1032" s="46">
        <f ca="1">IF(E1032="","",IF(ISERROR(IF(行业估值!$E$7="最新年报",[1]!EM_S_STM07_BS(E1032,140,LEFT(RIGHT($L$1,5),4)&amp;"-12-31",1)/100000000,[1]!EM_S_STM07_BS(E1032,140,LEFT(RIGHT($L$1,11),10),1)/100000000)),0,IF(行业估值!$E$7="最新年报",[1]!EM_S_STM07_BS(E1032,140,LEFT(RIGHT($L$1,5),4)&amp;"-12-31",1)/100000000,[1]!EM_S_STM07_BS(E1032,140,LEFT(RIGHT($L$1,11),10),1)/100000000)))</f>
        <v>8.7793379179999995</v>
      </c>
      <c r="M1032" s="36">
        <f t="shared" ca="1" si="83"/>
        <v>4.7543730962241799</v>
      </c>
      <c r="N1032" s="37" t="str">
        <f ca="1">IF(E1032="","",IF(ISERROR([1]!EM_S_EST_NETPROFIT(E1032,行业估值!$E$6,deadline)/100000000),"-",[1]!EM_S_EST_NETPROFIT(E1032,行业估值!$E$6,deadline)/100000000))</f>
        <v>-</v>
      </c>
      <c r="O1032" s="36" t="str">
        <f t="shared" ca="1" si="84"/>
        <v>-</v>
      </c>
      <c r="T1032" s="64" t="s">
        <v>2103</v>
      </c>
      <c r="U1032" s="64" t="s">
        <v>2104</v>
      </c>
    </row>
    <row r="1033" spans="4:21">
      <c r="D1033" s="45" t="str">
        <f>IF(AND(行业估值!$B$39=$G1033,COUNTIF($G$2:$G$2552,$G1033)&gt;=1),COUNTIF($G$2:G1033,$G1033),"")</f>
        <v/>
      </c>
      <c r="E1033" s="65" t="str">
        <f t="shared" si="80"/>
        <v>002576.SZ</v>
      </c>
      <c r="F1033" s="65" t="str">
        <f t="shared" si="81"/>
        <v>通达动力</v>
      </c>
      <c r="G1033" s="34" t="str">
        <f>IF(E1033="","",IF(行业估值!$C$5="申万行业",[1]!EM_S_INFO_INDUSTRY_SW2014(E1033,"1"),IF(行业估值!$C$5="证监会行业",[1]!EM_S_INFO_INDUSTRY_CSRC1(E1033,"1"),[1]!EM_S_INFO_INDUSTRY_EM2016(E1033,"1"))))</f>
        <v>电气设备</v>
      </c>
      <c r="H1033" s="34" t="str">
        <f>IF(E1033="","",IF($H$1="上证50",[1]!EM_S_INFO_COMPINDEX(E1033,"000016"),"")&amp;IF($H$1="上证180",[1]!EM_S_INFO_COMPINDEX(E1033,"000010"),"")&amp;IF($H$1="沪深300",[1]!EM_S_INFO_COMPINDEX(E1033,"000300"),"")&amp;IF(AND($H$1="上证A股",RIGHT(E1033,2)="SH"),"是","")&amp;IF(AND($H$1="深证A股",RIGHT(E1033,2)="SZ"),"是","")&amp;IF(AND($H$1="创业板",LEFT(E1033,1)-3=0),"是","")&amp;IF(AND($H$1="全部A股",E1033&lt;&gt;0),"是","")&amp;IF(AND($H$1="中小板",LEFT(E1033,3)="002"),"是",""))</f>
        <v>是</v>
      </c>
      <c r="I1033" s="46">
        <f ca="1">IF(E1033="","",IF(OR([1]!EM_S_VAL_MV(E1033,deadline)="",[1]!EM_S_VAL_MV(E1033,deadline)="--",[1]!EM_S_VAL_MV(E1033,deadline)="null"),0,[1]!EM_S_VAL_MV(E1033,deadline)/100000000))</f>
        <v>15.403829999999999</v>
      </c>
      <c r="J1033" s="46">
        <f ca="1">IF(E1033="","",IF(RIGHT(LEFT($J$1,6),3)="TTM",[1]!EM_S_FA_PROFIT_TTM(E1033,LEFT(RIGHT($J$1,11),10),1)/100000000,[1]!EM_S_STM07_IS(E1033,61,LEFT(RIGHT($J$1,5),4)&amp;"-12-31",1)/100000000))</f>
        <v>0.2813077041</v>
      </c>
      <c r="K1033" s="36">
        <f t="shared" ca="1" si="82"/>
        <v>54.757938639761555</v>
      </c>
      <c r="L1033" s="46">
        <f ca="1">IF(E1033="","",IF(ISERROR(IF(行业估值!$E$7="最新年报",[1]!EM_S_STM07_BS(E1033,140,LEFT(RIGHT($L$1,5),4)&amp;"-12-31",1)/100000000,[1]!EM_S_STM07_BS(E1033,140,LEFT(RIGHT($L$1,11),10),1)/100000000)),0,IF(行业估值!$E$7="最新年报",[1]!EM_S_STM07_BS(E1033,140,LEFT(RIGHT($L$1,5),4)&amp;"-12-31",1)/100000000,[1]!EM_S_STM07_BS(E1033,140,LEFT(RIGHT($L$1,11),10),1)/100000000)))</f>
        <v>8.8977519082000001</v>
      </c>
      <c r="M1033" s="36">
        <f t="shared" ca="1" si="83"/>
        <v>1.7312047086640077</v>
      </c>
      <c r="N1033" s="37" t="str">
        <f ca="1">IF(E1033="","",IF(ISERROR([1]!EM_S_EST_NETPROFIT(E1033,行业估值!$E$6,deadline)/100000000),"-",[1]!EM_S_EST_NETPROFIT(E1033,行业估值!$E$6,deadline)/100000000))</f>
        <v>-</v>
      </c>
      <c r="O1033" s="36" t="str">
        <f t="shared" ca="1" si="84"/>
        <v>-</v>
      </c>
      <c r="T1033" s="64" t="s">
        <v>2105</v>
      </c>
      <c r="U1033" s="64" t="s">
        <v>2106</v>
      </c>
    </row>
    <row r="1034" spans="4:21">
      <c r="D1034" s="45" t="str">
        <f>IF(AND(行业估值!$B$39=$G1034,COUNTIF($G$2:$G$2552,$G1034)&gt;=1),COUNTIF($G$2:G1034,$G1034),"")</f>
        <v/>
      </c>
      <c r="E1034" s="65" t="str">
        <f t="shared" si="80"/>
        <v>002577.SZ</v>
      </c>
      <c r="F1034" s="65" t="str">
        <f t="shared" si="81"/>
        <v>雷柏科技</v>
      </c>
      <c r="G1034" s="34" t="str">
        <f>IF(E1034="","",IF(行业估值!$C$5="申万行业",[1]!EM_S_INFO_INDUSTRY_SW2014(E1034,"1"),IF(行业估值!$C$5="证监会行业",[1]!EM_S_INFO_INDUSTRY_CSRC1(E1034,"1"),[1]!EM_S_INFO_INDUSTRY_EM2016(E1034,"1"))))</f>
        <v>信息技术</v>
      </c>
      <c r="H1034" s="34" t="str">
        <f>IF(E1034="","",IF($H$1="上证50",[1]!EM_S_INFO_COMPINDEX(E1034,"000016"),"")&amp;IF($H$1="上证180",[1]!EM_S_INFO_COMPINDEX(E1034,"000010"),"")&amp;IF($H$1="沪深300",[1]!EM_S_INFO_COMPINDEX(E1034,"000300"),"")&amp;IF(AND($H$1="上证A股",RIGHT(E1034,2)="SH"),"是","")&amp;IF(AND($H$1="深证A股",RIGHT(E1034,2)="SZ"),"是","")&amp;IF(AND($H$1="创业板",LEFT(E1034,1)-3=0),"是","")&amp;IF(AND($H$1="全部A股",E1034&lt;&gt;0),"是","")&amp;IF(AND($H$1="中小板",LEFT(E1034,3)="002"),"是",""))</f>
        <v>是</v>
      </c>
      <c r="I1034" s="46">
        <f ca="1">IF(E1034="","",IF(OR([1]!EM_S_VAL_MV(E1034,deadline)="",[1]!EM_S_VAL_MV(E1034,deadline)="--",[1]!EM_S_VAL_MV(E1034,deadline)="null"),0,[1]!EM_S_VAL_MV(E1034,deadline)/100000000))</f>
        <v>29.985279999999999</v>
      </c>
      <c r="J1034" s="46">
        <f ca="1">IF(E1034="","",IF(RIGHT(LEFT($J$1,6),3)="TTM",[1]!EM_S_FA_PROFIT_TTM(E1034,LEFT(RIGHT($J$1,11),10),1)/100000000,[1]!EM_S_STM07_IS(E1034,61,LEFT(RIGHT($J$1,5),4)&amp;"-12-31",1)/100000000))</f>
        <v>-0.13005146710000001</v>
      </c>
      <c r="K1034" s="36">
        <f t="shared" ca="1" si="82"/>
        <v>-230.56471925029132</v>
      </c>
      <c r="L1034" s="46">
        <f ca="1">IF(E1034="","",IF(ISERROR(IF(行业估值!$E$7="最新年报",[1]!EM_S_STM07_BS(E1034,140,LEFT(RIGHT($L$1,5),4)&amp;"-12-31",1)/100000000,[1]!EM_S_STM07_BS(E1034,140,LEFT(RIGHT($L$1,11),10),1)/100000000)),0,IF(行业估值!$E$7="最新年报",[1]!EM_S_STM07_BS(E1034,140,LEFT(RIGHT($L$1,5),4)&amp;"-12-31",1)/100000000,[1]!EM_S_STM07_BS(E1034,140,LEFT(RIGHT($L$1,11),10),1)/100000000)))</f>
        <v>11.729421488699998</v>
      </c>
      <c r="M1034" s="36">
        <f t="shared" ca="1" si="83"/>
        <v>2.5564159348257292</v>
      </c>
      <c r="N1034" s="37" t="str">
        <f ca="1">IF(E1034="","",IF(ISERROR([1]!EM_S_EST_NETPROFIT(E1034,行业估值!$E$6,deadline)/100000000),"-",[1]!EM_S_EST_NETPROFIT(E1034,行业估值!$E$6,deadline)/100000000))</f>
        <v>-</v>
      </c>
      <c r="O1034" s="36" t="str">
        <f t="shared" ca="1" si="84"/>
        <v>-</v>
      </c>
      <c r="T1034" s="64" t="s">
        <v>2107</v>
      </c>
      <c r="U1034" s="64" t="s">
        <v>2108</v>
      </c>
    </row>
    <row r="1035" spans="4:21">
      <c r="D1035" s="45" t="str">
        <f>IF(AND(行业估值!$B$39=$G1035,COUNTIF($G$2:$G$2552,$G1035)&gt;=1),COUNTIF($G$2:G1035,$G1035),"")</f>
        <v/>
      </c>
      <c r="E1035" s="65" t="str">
        <f t="shared" si="80"/>
        <v>002578.SZ</v>
      </c>
      <c r="F1035" s="65" t="str">
        <f t="shared" si="81"/>
        <v>闽发铝业</v>
      </c>
      <c r="G1035" s="34" t="str">
        <f>IF(E1035="","",IF(行业估值!$C$5="申万行业",[1]!EM_S_INFO_INDUSTRY_SW2014(E1035,"1"),IF(行业估值!$C$5="证监会行业",[1]!EM_S_INFO_INDUSTRY_CSRC1(E1035,"1"),[1]!EM_S_INFO_INDUSTRY_EM2016(E1035,"1"))))</f>
        <v>有色金属</v>
      </c>
      <c r="H1035" s="34" t="str">
        <f>IF(E1035="","",IF($H$1="上证50",[1]!EM_S_INFO_COMPINDEX(E1035,"000016"),"")&amp;IF($H$1="上证180",[1]!EM_S_INFO_COMPINDEX(E1035,"000010"),"")&amp;IF($H$1="沪深300",[1]!EM_S_INFO_COMPINDEX(E1035,"000300"),"")&amp;IF(AND($H$1="上证A股",RIGHT(E1035,2)="SH"),"是","")&amp;IF(AND($H$1="深证A股",RIGHT(E1035,2)="SZ"),"是","")&amp;IF(AND($H$1="创业板",LEFT(E1035,1)-3=0),"是","")&amp;IF(AND($H$1="全部A股",E1035&lt;&gt;0),"是","")&amp;IF(AND($H$1="中小板",LEFT(E1035,3)="002"),"是",""))</f>
        <v>是</v>
      </c>
      <c r="I1035" s="46">
        <f ca="1">IF(E1035="","",IF(OR([1]!EM_S_VAL_MV(E1035,deadline)="",[1]!EM_S_VAL_MV(E1035,deadline)="--",[1]!EM_S_VAL_MV(E1035,deadline)="null"),0,[1]!EM_S_VAL_MV(E1035,deadline)/100000000))</f>
        <v>31.520176142399997</v>
      </c>
      <c r="J1035" s="46">
        <f ca="1">IF(E1035="","",IF(RIGHT(LEFT($J$1,6),3)="TTM",[1]!EM_S_FA_PROFIT_TTM(E1035,LEFT(RIGHT($J$1,11),10),1)/100000000,[1]!EM_S_STM07_IS(E1035,61,LEFT(RIGHT($J$1,5),4)&amp;"-12-31",1)/100000000))</f>
        <v>0.47151537880000005</v>
      </c>
      <c r="K1035" s="36">
        <f t="shared" ca="1" si="82"/>
        <v>66.84867039250851</v>
      </c>
      <c r="L1035" s="46">
        <f ca="1">IF(E1035="","",IF(ISERROR(IF(行业估值!$E$7="最新年报",[1]!EM_S_STM07_BS(E1035,140,LEFT(RIGHT($L$1,5),4)&amp;"-12-31",1)/100000000,[1]!EM_S_STM07_BS(E1035,140,LEFT(RIGHT($L$1,11),10),1)/100000000)),0,IF(行业估值!$E$7="最新年报",[1]!EM_S_STM07_BS(E1035,140,LEFT(RIGHT($L$1,5),4)&amp;"-12-31",1)/100000000,[1]!EM_S_STM07_BS(E1035,140,LEFT(RIGHT($L$1,11),10),1)/100000000)))</f>
        <v>14.0991531819</v>
      </c>
      <c r="M1035" s="36">
        <f t="shared" ca="1" si="83"/>
        <v>2.2356077514544985</v>
      </c>
      <c r="N1035" s="37" t="str">
        <f ca="1">IF(E1035="","",IF(ISERROR([1]!EM_S_EST_NETPROFIT(E1035,行业估值!$E$6,deadline)/100000000),"-",[1]!EM_S_EST_NETPROFIT(E1035,行业估值!$E$6,deadline)/100000000))</f>
        <v>-</v>
      </c>
      <c r="O1035" s="36" t="str">
        <f t="shared" ca="1" si="84"/>
        <v>-</v>
      </c>
      <c r="T1035" s="64" t="s">
        <v>2109</v>
      </c>
      <c r="U1035" s="64" t="s">
        <v>2110</v>
      </c>
    </row>
    <row r="1036" spans="4:21">
      <c r="D1036" s="45" t="str">
        <f>IF(AND(行业估值!$B$39=$G1036,COUNTIF($G$2:$G$2552,$G1036)&gt;=1),COUNTIF($G$2:G1036,$G1036),"")</f>
        <v/>
      </c>
      <c r="E1036" s="65" t="str">
        <f t="shared" si="80"/>
        <v>002579.SZ</v>
      </c>
      <c r="F1036" s="65" t="str">
        <f t="shared" si="81"/>
        <v>中京电子</v>
      </c>
      <c r="G1036" s="34" t="str">
        <f>IF(E1036="","",IF(行业估值!$C$5="申万行业",[1]!EM_S_INFO_INDUSTRY_SW2014(E1036,"1"),IF(行业估值!$C$5="证监会行业",[1]!EM_S_INFO_INDUSTRY_CSRC1(E1036,"1"),[1]!EM_S_INFO_INDUSTRY_EM2016(E1036,"1"))))</f>
        <v>电子设备</v>
      </c>
      <c r="H1036" s="34" t="str">
        <f>IF(E1036="","",IF($H$1="上证50",[1]!EM_S_INFO_COMPINDEX(E1036,"000016"),"")&amp;IF($H$1="上证180",[1]!EM_S_INFO_COMPINDEX(E1036,"000010"),"")&amp;IF($H$1="沪深300",[1]!EM_S_INFO_COMPINDEX(E1036,"000300"),"")&amp;IF(AND($H$1="上证A股",RIGHT(E1036,2)="SH"),"是","")&amp;IF(AND($H$1="深证A股",RIGHT(E1036,2)="SZ"),"是","")&amp;IF(AND($H$1="创业板",LEFT(E1036,1)-3=0),"是","")&amp;IF(AND($H$1="全部A股",E1036&lt;&gt;0),"是","")&amp;IF(AND($H$1="中小板",LEFT(E1036,3)="002"),"是",""))</f>
        <v>是</v>
      </c>
      <c r="I1036" s="46">
        <f ca="1">IF(E1036="","",IF(OR([1]!EM_S_VAL_MV(E1036,deadline)="",[1]!EM_S_VAL_MV(E1036,deadline)="--",[1]!EM_S_VAL_MV(E1036,deadline)="null"),0,[1]!EM_S_VAL_MV(E1036,deadline)/100000000))</f>
        <v>42.100599840000001</v>
      </c>
      <c r="J1036" s="46">
        <f ca="1">IF(E1036="","",IF(RIGHT(LEFT($J$1,6),3)="TTM",[1]!EM_S_FA_PROFIT_TTM(E1036,LEFT(RIGHT($J$1,11),10),1)/100000000,[1]!EM_S_STM07_IS(E1036,61,LEFT(RIGHT($J$1,5),4)&amp;"-12-31",1)/100000000))</f>
        <v>1.4541030177000001</v>
      </c>
      <c r="K1036" s="36">
        <f t="shared" ca="1" si="82"/>
        <v>28.952969168987646</v>
      </c>
      <c r="L1036" s="46">
        <f ca="1">IF(E1036="","",IF(ISERROR(IF(行业估值!$E$7="最新年报",[1]!EM_S_STM07_BS(E1036,140,LEFT(RIGHT($L$1,5),4)&amp;"-12-31",1)/100000000,[1]!EM_S_STM07_BS(E1036,140,LEFT(RIGHT($L$1,11),10),1)/100000000)),0,IF(行业估值!$E$7="最新年报",[1]!EM_S_STM07_BS(E1036,140,LEFT(RIGHT($L$1,5),4)&amp;"-12-31",1)/100000000,[1]!EM_S_STM07_BS(E1036,140,LEFT(RIGHT($L$1,11),10),1)/100000000)))</f>
        <v>11.022018459000002</v>
      </c>
      <c r="M1036" s="36">
        <f t="shared" ca="1" si="83"/>
        <v>3.8196814854381649</v>
      </c>
      <c r="N1036" s="37" t="str">
        <f ca="1">IF(E1036="","",IF(ISERROR([1]!EM_S_EST_NETPROFIT(E1036,行业估值!$E$6,deadline)/100000000),"-",[1]!EM_S_EST_NETPROFIT(E1036,行业估值!$E$6,deadline)/100000000))</f>
        <v>-</v>
      </c>
      <c r="O1036" s="36" t="str">
        <f t="shared" ca="1" si="84"/>
        <v>-</v>
      </c>
      <c r="T1036" s="64" t="s">
        <v>2111</v>
      </c>
      <c r="U1036" s="64" t="s">
        <v>2112</v>
      </c>
    </row>
    <row r="1037" spans="4:21">
      <c r="D1037" s="45" t="str">
        <f>IF(AND(行业估值!$B$39=$G1037,COUNTIF($G$2:$G$2552,$G1037)&gt;=1),COUNTIF($G$2:G1037,$G1037),"")</f>
        <v/>
      </c>
      <c r="E1037" s="65" t="str">
        <f t="shared" si="80"/>
        <v>002580.SZ</v>
      </c>
      <c r="F1037" s="65" t="str">
        <f t="shared" si="81"/>
        <v>圣阳股份</v>
      </c>
      <c r="G1037" s="34" t="str">
        <f>IF(E1037="","",IF(行业估值!$C$5="申万行业",[1]!EM_S_INFO_INDUSTRY_SW2014(E1037,"1"),IF(行业估值!$C$5="证监会行业",[1]!EM_S_INFO_INDUSTRY_CSRC1(E1037,"1"),[1]!EM_S_INFO_INDUSTRY_EM2016(E1037,"1"))))</f>
        <v>电气设备</v>
      </c>
      <c r="H1037" s="34" t="str">
        <f>IF(E1037="","",IF($H$1="上证50",[1]!EM_S_INFO_COMPINDEX(E1037,"000016"),"")&amp;IF($H$1="上证180",[1]!EM_S_INFO_COMPINDEX(E1037,"000010"),"")&amp;IF($H$1="沪深300",[1]!EM_S_INFO_COMPINDEX(E1037,"000300"),"")&amp;IF(AND($H$1="上证A股",RIGHT(E1037,2)="SH"),"是","")&amp;IF(AND($H$1="深证A股",RIGHT(E1037,2)="SZ"),"是","")&amp;IF(AND($H$1="创业板",LEFT(E1037,1)-3=0),"是","")&amp;IF(AND($H$1="全部A股",E1037&lt;&gt;0),"是","")&amp;IF(AND($H$1="中小板",LEFT(E1037,3)="002"),"是",""))</f>
        <v>是</v>
      </c>
      <c r="I1037" s="46">
        <f ca="1">IF(E1037="","",IF(OR([1]!EM_S_VAL_MV(E1037,deadline)="",[1]!EM_S_VAL_MV(E1037,deadline)="--",[1]!EM_S_VAL_MV(E1037,deadline)="null"),0,[1]!EM_S_VAL_MV(E1037,deadline)/100000000))</f>
        <v>17.561238748499999</v>
      </c>
      <c r="J1037" s="46">
        <f ca="1">IF(E1037="","",IF(RIGHT(LEFT($J$1,6),3)="TTM",[1]!EM_S_FA_PROFIT_TTM(E1037,LEFT(RIGHT($J$1,11),10),1)/100000000,[1]!EM_S_STM07_IS(E1037,61,LEFT(RIGHT($J$1,5),4)&amp;"-12-31",1)/100000000))</f>
        <v>0.2350946189</v>
      </c>
      <c r="K1037" s="36">
        <f t="shared" ca="1" si="82"/>
        <v>74.698599358285861</v>
      </c>
      <c r="L1037" s="46">
        <f ca="1">IF(E1037="","",IF(ISERROR(IF(行业估值!$E$7="最新年报",[1]!EM_S_STM07_BS(E1037,140,LEFT(RIGHT($L$1,5),4)&amp;"-12-31",1)/100000000,[1]!EM_S_STM07_BS(E1037,140,LEFT(RIGHT($L$1,11),10),1)/100000000)),0,IF(行业估值!$E$7="最新年报",[1]!EM_S_STM07_BS(E1037,140,LEFT(RIGHT($L$1,5),4)&amp;"-12-31",1)/100000000,[1]!EM_S_STM07_BS(E1037,140,LEFT(RIGHT($L$1,11),10),1)/100000000)))</f>
        <v>12.0683392373</v>
      </c>
      <c r="M1037" s="36">
        <f t="shared" ca="1" si="83"/>
        <v>1.455149578015086</v>
      </c>
      <c r="N1037" s="37" t="str">
        <f ca="1">IF(E1037="","",IF(ISERROR([1]!EM_S_EST_NETPROFIT(E1037,行业估值!$E$6,deadline)/100000000),"-",[1]!EM_S_EST_NETPROFIT(E1037,行业估值!$E$6,deadline)/100000000))</f>
        <v>-</v>
      </c>
      <c r="O1037" s="36" t="str">
        <f t="shared" ca="1" si="84"/>
        <v>-</v>
      </c>
      <c r="T1037" s="64" t="s">
        <v>2113</v>
      </c>
      <c r="U1037" s="64" t="s">
        <v>2114</v>
      </c>
    </row>
    <row r="1038" spans="4:21">
      <c r="D1038" s="45" t="str">
        <f>IF(AND(行业估值!$B$39=$G1038,COUNTIF($G$2:$G$2552,$G1038)&gt;=1),COUNTIF($G$2:G1038,$G1038),"")</f>
        <v/>
      </c>
      <c r="E1038" s="65" t="str">
        <f t="shared" si="80"/>
        <v>002581.SZ</v>
      </c>
      <c r="F1038" s="65" t="str">
        <f t="shared" si="81"/>
        <v>未名医药</v>
      </c>
      <c r="G1038" s="34" t="str">
        <f>IF(E1038="","",IF(行业估值!$C$5="申万行业",[1]!EM_S_INFO_INDUSTRY_SW2014(E1038,"1"),IF(行业估值!$C$5="证监会行业",[1]!EM_S_INFO_INDUSTRY_CSRC1(E1038,"1"),[1]!EM_S_INFO_INDUSTRY_EM2016(E1038,"1"))))</f>
        <v>医药生物</v>
      </c>
      <c r="H1038" s="34" t="str">
        <f>IF(E1038="","",IF($H$1="上证50",[1]!EM_S_INFO_COMPINDEX(E1038,"000016"),"")&amp;IF($H$1="上证180",[1]!EM_S_INFO_COMPINDEX(E1038,"000010"),"")&amp;IF($H$1="沪深300",[1]!EM_S_INFO_COMPINDEX(E1038,"000300"),"")&amp;IF(AND($H$1="上证A股",RIGHT(E1038,2)="SH"),"是","")&amp;IF(AND($H$1="深证A股",RIGHT(E1038,2)="SZ"),"是","")&amp;IF(AND($H$1="创业板",LEFT(E1038,1)-3=0),"是","")&amp;IF(AND($H$1="全部A股",E1038&lt;&gt;0),"是","")&amp;IF(AND($H$1="中小板",LEFT(E1038,3)="002"),"是",""))</f>
        <v>是</v>
      </c>
      <c r="I1038" s="46">
        <f ca="1">IF(E1038="","",IF(OR([1]!EM_S_VAL_MV(E1038,deadline)="",[1]!EM_S_VAL_MV(E1038,deadline)="--",[1]!EM_S_VAL_MV(E1038,deadline)="null"),0,[1]!EM_S_VAL_MV(E1038,deadline)/100000000))</f>
        <v>43.212680883000004</v>
      </c>
      <c r="J1038" s="46">
        <f ca="1">IF(E1038="","",IF(RIGHT(LEFT($J$1,6),3)="TTM",[1]!EM_S_FA_PROFIT_TTM(E1038,LEFT(RIGHT($J$1,11),10),1)/100000000,[1]!EM_S_STM07_IS(E1038,61,LEFT(RIGHT($J$1,5),4)&amp;"-12-31",1)/100000000))</f>
        <v>-0.46958428270000002</v>
      </c>
      <c r="K1038" s="36">
        <f t="shared" ca="1" si="82"/>
        <v>-92.023269251128198</v>
      </c>
      <c r="L1038" s="46">
        <f ca="1">IF(E1038="","",IF(ISERROR(IF(行业估值!$E$7="最新年报",[1]!EM_S_STM07_BS(E1038,140,LEFT(RIGHT($L$1,5),4)&amp;"-12-31",1)/100000000,[1]!EM_S_STM07_BS(E1038,140,LEFT(RIGHT($L$1,11),10),1)/100000000)),0,IF(行业估值!$E$7="最新年报",[1]!EM_S_STM07_BS(E1038,140,LEFT(RIGHT($L$1,5),4)&amp;"-12-31",1)/100000000,[1]!EM_S_STM07_BS(E1038,140,LEFT(RIGHT($L$1,11),10),1)/100000000)))</f>
        <v>28.1142352309</v>
      </c>
      <c r="M1038" s="36">
        <f t="shared" ca="1" si="83"/>
        <v>1.5370391735040152</v>
      </c>
      <c r="N1038" s="37" t="str">
        <f ca="1">IF(E1038="","",IF(ISERROR([1]!EM_S_EST_NETPROFIT(E1038,行业估值!$E$6,deadline)/100000000),"-",[1]!EM_S_EST_NETPROFIT(E1038,行业估值!$E$6,deadline)/100000000))</f>
        <v>-</v>
      </c>
      <c r="O1038" s="36" t="str">
        <f t="shared" ca="1" si="84"/>
        <v>-</v>
      </c>
      <c r="T1038" s="64" t="s">
        <v>2115</v>
      </c>
      <c r="U1038" s="64" t="s">
        <v>2116</v>
      </c>
    </row>
    <row r="1039" spans="4:21">
      <c r="D1039" s="45" t="str">
        <f>IF(AND(行业估值!$B$39=$G1039,COUNTIF($G$2:$G$2552,$G1039)&gt;=1),COUNTIF($G$2:G1039,$G1039),"")</f>
        <v/>
      </c>
      <c r="E1039" s="65" t="str">
        <f t="shared" si="80"/>
        <v>002582.SZ</v>
      </c>
      <c r="F1039" s="65" t="str">
        <f t="shared" si="81"/>
        <v>好想你</v>
      </c>
      <c r="G1039" s="34" t="str">
        <f>IF(E1039="","",IF(行业估值!$C$5="申万行业",[1]!EM_S_INFO_INDUSTRY_SW2014(E1039,"1"),IF(行业估值!$C$5="证监会行业",[1]!EM_S_INFO_INDUSTRY_CSRC1(E1039,"1"),[1]!EM_S_INFO_INDUSTRY_EM2016(E1039,"1"))))</f>
        <v>食品饮料</v>
      </c>
      <c r="H1039" s="34" t="str">
        <f>IF(E1039="","",IF($H$1="上证50",[1]!EM_S_INFO_COMPINDEX(E1039,"000016"),"")&amp;IF($H$1="上证180",[1]!EM_S_INFO_COMPINDEX(E1039,"000010"),"")&amp;IF($H$1="沪深300",[1]!EM_S_INFO_COMPINDEX(E1039,"000300"),"")&amp;IF(AND($H$1="上证A股",RIGHT(E1039,2)="SH"),"是","")&amp;IF(AND($H$1="深证A股",RIGHT(E1039,2)="SZ"),"是","")&amp;IF(AND($H$1="创业板",LEFT(E1039,1)-3=0),"是","")&amp;IF(AND($H$1="全部A股",E1039&lt;&gt;0),"是","")&amp;IF(AND($H$1="中小板",LEFT(E1039,3)="002"),"是",""))</f>
        <v>是</v>
      </c>
      <c r="I1039" s="46">
        <f ca="1">IF(E1039="","",IF(OR([1]!EM_S_VAL_MV(E1039,deadline)="",[1]!EM_S_VAL_MV(E1039,deadline)="--",[1]!EM_S_VAL_MV(E1039,deadline)="null"),0,[1]!EM_S_VAL_MV(E1039,deadline)/100000000))</f>
        <v>40.481206559999997</v>
      </c>
      <c r="J1039" s="46">
        <f ca="1">IF(E1039="","",IF(RIGHT(LEFT($J$1,6),3)="TTM",[1]!EM_S_FA_PROFIT_TTM(E1039,LEFT(RIGHT($J$1,11),10),1)/100000000,[1]!EM_S_STM07_IS(E1039,61,LEFT(RIGHT($J$1,5),4)&amp;"-12-31",1)/100000000))</f>
        <v>1.4302546993</v>
      </c>
      <c r="K1039" s="36">
        <f t="shared" ca="1" si="82"/>
        <v>28.303494880885509</v>
      </c>
      <c r="L1039" s="46">
        <f ca="1">IF(E1039="","",IF(ISERROR(IF(行业估值!$E$7="最新年报",[1]!EM_S_STM07_BS(E1039,140,LEFT(RIGHT($L$1,5),4)&amp;"-12-31",1)/100000000,[1]!EM_S_STM07_BS(E1039,140,LEFT(RIGHT($L$1,11),10),1)/100000000)),0,IF(行业估值!$E$7="最新年报",[1]!EM_S_STM07_BS(E1039,140,LEFT(RIGHT($L$1,5),4)&amp;"-12-31",1)/100000000,[1]!EM_S_STM07_BS(E1039,140,LEFT(RIGHT($L$1,11),10),1)/100000000)))</f>
        <v>33.400857560700004</v>
      </c>
      <c r="M1039" s="36">
        <f t="shared" ca="1" si="83"/>
        <v>1.2119810542718175</v>
      </c>
      <c r="N1039" s="37">
        <f ca="1">IF(E1039="","",IF(ISERROR([1]!EM_S_EST_NETPROFIT(E1039,行业估值!$E$6,deadline)/100000000),"-",[1]!EM_S_EST_NETPROFIT(E1039,行业估值!$E$6,deadline)/100000000))</f>
        <v>1.6333333333333335</v>
      </c>
      <c r="O1039" s="36">
        <f t="shared" ca="1" si="84"/>
        <v>24.784412179591833</v>
      </c>
      <c r="T1039" s="64" t="s">
        <v>2117</v>
      </c>
      <c r="U1039" s="64" t="s">
        <v>2118</v>
      </c>
    </row>
    <row r="1040" spans="4:21">
      <c r="D1040" s="45" t="str">
        <f>IF(AND(行业估值!$B$39=$G1040,COUNTIF($G$2:$G$2552,$G1040)&gt;=1),COUNTIF($G$2:G1040,$G1040),"")</f>
        <v/>
      </c>
      <c r="E1040" s="65" t="str">
        <f t="shared" si="80"/>
        <v>002583.SZ</v>
      </c>
      <c r="F1040" s="65" t="str">
        <f t="shared" si="81"/>
        <v>海能达</v>
      </c>
      <c r="G1040" s="34" t="str">
        <f>IF(E1040="","",IF(行业估值!$C$5="申万行业",[1]!EM_S_INFO_INDUSTRY_SW2014(E1040,"1"),IF(行业估值!$C$5="证监会行业",[1]!EM_S_INFO_INDUSTRY_CSRC1(E1040,"1"),[1]!EM_S_INFO_INDUSTRY_EM2016(E1040,"1"))))</f>
        <v>信息技术</v>
      </c>
      <c r="H1040" s="34" t="str">
        <f>IF(E1040="","",IF($H$1="上证50",[1]!EM_S_INFO_COMPINDEX(E1040,"000016"),"")&amp;IF($H$1="上证180",[1]!EM_S_INFO_COMPINDEX(E1040,"000010"),"")&amp;IF($H$1="沪深300",[1]!EM_S_INFO_COMPINDEX(E1040,"000300"),"")&amp;IF(AND($H$1="上证A股",RIGHT(E1040,2)="SH"),"是","")&amp;IF(AND($H$1="深证A股",RIGHT(E1040,2)="SZ"),"是","")&amp;IF(AND($H$1="创业板",LEFT(E1040,1)-3=0),"是","")&amp;IF(AND($H$1="全部A股",E1040&lt;&gt;0),"是","")&amp;IF(AND($H$1="中小板",LEFT(E1040,3)="002"),"是",""))</f>
        <v>是</v>
      </c>
      <c r="I1040" s="46">
        <f ca="1">IF(E1040="","",IF(OR([1]!EM_S_VAL_MV(E1040,deadline)="",[1]!EM_S_VAL_MV(E1040,deadline)="--",[1]!EM_S_VAL_MV(E1040,deadline)="null"),0,[1]!EM_S_VAL_MV(E1040,deadline)/100000000))</f>
        <v>162.06646860709998</v>
      </c>
      <c r="J1040" s="46">
        <f ca="1">IF(E1040="","",IF(RIGHT(LEFT($J$1,6),3)="TTM",[1]!EM_S_FA_PROFIT_TTM(E1040,LEFT(RIGHT($J$1,11),10),1)/100000000,[1]!EM_S_STM07_IS(E1040,61,LEFT(RIGHT($J$1,5),4)&amp;"-12-31",1)/100000000))</f>
        <v>4.5420011493999999</v>
      </c>
      <c r="K1040" s="36">
        <f t="shared" ca="1" si="82"/>
        <v>35.681732187256053</v>
      </c>
      <c r="L1040" s="46">
        <f ca="1">IF(E1040="","",IF(ISERROR(IF(行业估值!$E$7="最新年报",[1]!EM_S_STM07_BS(E1040,140,LEFT(RIGHT($L$1,5),4)&amp;"-12-31",1)/100000000,[1]!EM_S_STM07_BS(E1040,140,LEFT(RIGHT($L$1,11),10),1)/100000000)),0,IF(行业估值!$E$7="最新年报",[1]!EM_S_STM07_BS(E1040,140,LEFT(RIGHT($L$1,5),4)&amp;"-12-31",1)/100000000,[1]!EM_S_STM07_BS(E1040,140,LEFT(RIGHT($L$1,11),10),1)/100000000)))</f>
        <v>61.702889635299996</v>
      </c>
      <c r="M1040" s="36">
        <f t="shared" ca="1" si="83"/>
        <v>2.6265620551161732</v>
      </c>
      <c r="N1040" s="37">
        <f ca="1">IF(E1040="","",IF(ISERROR([1]!EM_S_EST_NETPROFIT(E1040,行业估值!$E$6,deadline)/100000000),"-",[1]!EM_S_EST_NETPROFIT(E1040,行业估值!$E$6,deadline)/100000000))</f>
        <v>6.5263207777777765</v>
      </c>
      <c r="O1040" s="36">
        <f t="shared" ca="1" si="84"/>
        <v>24.832746370503088</v>
      </c>
      <c r="T1040" s="64" t="s">
        <v>2119</v>
      </c>
      <c r="U1040" s="64" t="s">
        <v>2120</v>
      </c>
    </row>
    <row r="1041" spans="4:21">
      <c r="D1041" s="45" t="str">
        <f>IF(AND(行业估值!$B$39=$G1041,COUNTIF($G$2:$G$2552,$G1041)&gt;=1),COUNTIF($G$2:G1041,$G1041),"")</f>
        <v/>
      </c>
      <c r="E1041" s="65" t="str">
        <f t="shared" si="80"/>
        <v>002584.SZ</v>
      </c>
      <c r="F1041" s="65" t="str">
        <f t="shared" si="81"/>
        <v>西陇科学</v>
      </c>
      <c r="G1041" s="34" t="str">
        <f>IF(E1041="","",IF(行业估值!$C$5="申万行业",[1]!EM_S_INFO_INDUSTRY_SW2014(E1041,"1"),IF(行业估值!$C$5="证监会行业",[1]!EM_S_INFO_INDUSTRY_CSRC1(E1041,"1"),[1]!EM_S_INFO_INDUSTRY_EM2016(E1041,"1"))))</f>
        <v>基础化工</v>
      </c>
      <c r="H1041" s="34" t="str">
        <f>IF(E1041="","",IF($H$1="上证50",[1]!EM_S_INFO_COMPINDEX(E1041,"000016"),"")&amp;IF($H$1="上证180",[1]!EM_S_INFO_COMPINDEX(E1041,"000010"),"")&amp;IF($H$1="沪深300",[1]!EM_S_INFO_COMPINDEX(E1041,"000300"),"")&amp;IF(AND($H$1="上证A股",RIGHT(E1041,2)="SH"),"是","")&amp;IF(AND($H$1="深证A股",RIGHT(E1041,2)="SZ"),"是","")&amp;IF(AND($H$1="创业板",LEFT(E1041,1)-3=0),"是","")&amp;IF(AND($H$1="全部A股",E1041&lt;&gt;0),"是","")&amp;IF(AND($H$1="中小板",LEFT(E1041,3)="002"),"是",""))</f>
        <v>是</v>
      </c>
      <c r="I1041" s="46">
        <f ca="1">IF(E1041="","",IF(OR([1]!EM_S_VAL_MV(E1041,deadline)="",[1]!EM_S_VAL_MV(E1041,deadline)="--",[1]!EM_S_VAL_MV(E1041,deadline)="null"),0,[1]!EM_S_VAL_MV(E1041,deadline)/100000000))</f>
        <v>27.036998696399998</v>
      </c>
      <c r="J1041" s="46">
        <f ca="1">IF(E1041="","",IF(RIGHT(LEFT($J$1,6),3)="TTM",[1]!EM_S_FA_PROFIT_TTM(E1041,LEFT(RIGHT($J$1,11),10),1)/100000000,[1]!EM_S_STM07_IS(E1041,61,LEFT(RIGHT($J$1,5),4)&amp;"-12-31",1)/100000000))</f>
        <v>0.14776054359999999</v>
      </c>
      <c r="K1041" s="36">
        <f t="shared" ca="1" si="82"/>
        <v>182.97847339809056</v>
      </c>
      <c r="L1041" s="46">
        <f ca="1">IF(E1041="","",IF(ISERROR(IF(行业估值!$E$7="最新年报",[1]!EM_S_STM07_BS(E1041,140,LEFT(RIGHT($L$1,5),4)&amp;"-12-31",1)/100000000,[1]!EM_S_STM07_BS(E1041,140,LEFT(RIGHT($L$1,11),10),1)/100000000)),0,IF(行业估值!$E$7="最新年报",[1]!EM_S_STM07_BS(E1041,140,LEFT(RIGHT($L$1,5),4)&amp;"-12-31",1)/100000000,[1]!EM_S_STM07_BS(E1041,140,LEFT(RIGHT($L$1,11),10),1)/100000000)))</f>
        <v>18.911405187</v>
      </c>
      <c r="M1041" s="36">
        <f t="shared" ca="1" si="83"/>
        <v>1.429666300787932</v>
      </c>
      <c r="N1041" s="37" t="str">
        <f ca="1">IF(E1041="","",IF(ISERROR([1]!EM_S_EST_NETPROFIT(E1041,行业估值!$E$6,deadline)/100000000),"-",[1]!EM_S_EST_NETPROFIT(E1041,行业估值!$E$6,deadline)/100000000))</f>
        <v>-</v>
      </c>
      <c r="O1041" s="36" t="str">
        <f t="shared" ca="1" si="84"/>
        <v>-</v>
      </c>
      <c r="T1041" s="64" t="s">
        <v>2121</v>
      </c>
      <c r="U1041" s="64" t="s">
        <v>2122</v>
      </c>
    </row>
    <row r="1042" spans="4:21">
      <c r="D1042" s="45" t="str">
        <f>IF(AND(行业估值!$B$39=$G1042,COUNTIF($G$2:$G$2552,$G1042)&gt;=1),COUNTIF($G$2:G1042,$G1042),"")</f>
        <v/>
      </c>
      <c r="E1042" s="65" t="str">
        <f t="shared" si="80"/>
        <v>002585.SZ</v>
      </c>
      <c r="F1042" s="65" t="str">
        <f t="shared" si="81"/>
        <v>双星新材</v>
      </c>
      <c r="G1042" s="34" t="str">
        <f>IF(E1042="","",IF(行业估值!$C$5="申万行业",[1]!EM_S_INFO_INDUSTRY_SW2014(E1042,"1"),IF(行业估值!$C$5="证监会行业",[1]!EM_S_INFO_INDUSTRY_CSRC1(E1042,"1"),[1]!EM_S_INFO_INDUSTRY_EM2016(E1042,"1"))))</f>
        <v>轻工制造</v>
      </c>
      <c r="H1042" s="34" t="str">
        <f>IF(E1042="","",IF($H$1="上证50",[1]!EM_S_INFO_COMPINDEX(E1042,"000016"),"")&amp;IF($H$1="上证180",[1]!EM_S_INFO_COMPINDEX(E1042,"000010"),"")&amp;IF($H$1="沪深300",[1]!EM_S_INFO_COMPINDEX(E1042,"000300"),"")&amp;IF(AND($H$1="上证A股",RIGHT(E1042,2)="SH"),"是","")&amp;IF(AND($H$1="深证A股",RIGHT(E1042,2)="SZ"),"是","")&amp;IF(AND($H$1="创业板",LEFT(E1042,1)-3=0),"是","")&amp;IF(AND($H$1="全部A股",E1042&lt;&gt;0),"是","")&amp;IF(AND($H$1="中小板",LEFT(E1042,3)="002"),"是",""))</f>
        <v>是</v>
      </c>
      <c r="I1042" s="46">
        <f ca="1">IF(E1042="","",IF(OR([1]!EM_S_VAL_MV(E1042,deadline)="",[1]!EM_S_VAL_MV(E1042,deadline)="--",[1]!EM_S_VAL_MV(E1042,deadline)="null"),0,[1]!EM_S_VAL_MV(E1042,deadline)/100000000))</f>
        <v>50.876235739999998</v>
      </c>
      <c r="J1042" s="46">
        <f ca="1">IF(E1042="","",IF(RIGHT(LEFT($J$1,6),3)="TTM",[1]!EM_S_FA_PROFIT_TTM(E1042,LEFT(RIGHT($J$1,11),10),1)/100000000,[1]!EM_S_STM07_IS(E1042,61,LEFT(RIGHT($J$1,5),4)&amp;"-12-31",1)/100000000))</f>
        <v>1.9289443505000001</v>
      </c>
      <c r="K1042" s="36">
        <f t="shared" ca="1" si="82"/>
        <v>26.375170298102386</v>
      </c>
      <c r="L1042" s="46">
        <f ca="1">IF(E1042="","",IF(ISERROR(IF(行业估值!$E$7="最新年报",[1]!EM_S_STM07_BS(E1042,140,LEFT(RIGHT($L$1,5),4)&amp;"-12-31",1)/100000000,[1]!EM_S_STM07_BS(E1042,140,LEFT(RIGHT($L$1,11),10),1)/100000000)),0,IF(行业估值!$E$7="最新年报",[1]!EM_S_STM07_BS(E1042,140,LEFT(RIGHT($L$1,5),4)&amp;"-12-31",1)/100000000,[1]!EM_S_STM07_BS(E1042,140,LEFT(RIGHT($L$1,11),10),1)/100000000)))</f>
        <v>76.03230891390001</v>
      </c>
      <c r="M1042" s="36">
        <f t="shared" ca="1" si="83"/>
        <v>0.66913969162258269</v>
      </c>
      <c r="N1042" s="37" t="str">
        <f ca="1">IF(E1042="","",IF(ISERROR([1]!EM_S_EST_NETPROFIT(E1042,行业估值!$E$6,deadline)/100000000),"-",[1]!EM_S_EST_NETPROFIT(E1042,行业估值!$E$6,deadline)/100000000))</f>
        <v>-</v>
      </c>
      <c r="O1042" s="36" t="str">
        <f t="shared" ca="1" si="84"/>
        <v>-</v>
      </c>
      <c r="T1042" s="64" t="s">
        <v>2123</v>
      </c>
      <c r="U1042" s="64" t="s">
        <v>2124</v>
      </c>
    </row>
    <row r="1043" spans="4:21">
      <c r="D1043" s="45" t="str">
        <f>IF(AND(行业估值!$B$39=$G1043,COUNTIF($G$2:$G$2552,$G1043)&gt;=1),COUNTIF($G$2:G1043,$G1043),"")</f>
        <v/>
      </c>
      <c r="E1043" s="65" t="str">
        <f t="shared" si="80"/>
        <v>002586.SZ</v>
      </c>
      <c r="F1043" s="65" t="str">
        <f t="shared" si="81"/>
        <v>ST围海</v>
      </c>
      <c r="G1043" s="34" t="str">
        <f>IF(E1043="","",IF(行业估值!$C$5="申万行业",[1]!EM_S_INFO_INDUSTRY_SW2014(E1043,"1"),IF(行业估值!$C$5="证监会行业",[1]!EM_S_INFO_INDUSTRY_CSRC1(E1043,"1"),[1]!EM_S_INFO_INDUSTRY_EM2016(E1043,"1"))))</f>
        <v>建筑</v>
      </c>
      <c r="H1043" s="34" t="str">
        <f>IF(E1043="","",IF($H$1="上证50",[1]!EM_S_INFO_COMPINDEX(E1043,"000016"),"")&amp;IF($H$1="上证180",[1]!EM_S_INFO_COMPINDEX(E1043,"000010"),"")&amp;IF($H$1="沪深300",[1]!EM_S_INFO_COMPINDEX(E1043,"000300"),"")&amp;IF(AND($H$1="上证A股",RIGHT(E1043,2)="SH"),"是","")&amp;IF(AND($H$1="深证A股",RIGHT(E1043,2)="SZ"),"是","")&amp;IF(AND($H$1="创业板",LEFT(E1043,1)-3=0),"是","")&amp;IF(AND($H$1="全部A股",E1043&lt;&gt;0),"是","")&amp;IF(AND($H$1="中小板",LEFT(E1043,3)="002"),"是",""))</f>
        <v>是</v>
      </c>
      <c r="I1043" s="46">
        <f ca="1">IF(E1043="","",IF(OR([1]!EM_S_VAL_MV(E1043,deadline)="",[1]!EM_S_VAL_MV(E1043,deadline)="--",[1]!EM_S_VAL_MV(E1043,deadline)="null"),0,[1]!EM_S_VAL_MV(E1043,deadline)/100000000))</f>
        <v>33.754599562999999</v>
      </c>
      <c r="J1043" s="46">
        <f ca="1">IF(E1043="","",IF(RIGHT(LEFT($J$1,6),3)="TTM",[1]!EM_S_FA_PROFIT_TTM(E1043,LEFT(RIGHT($J$1,11),10),1)/100000000,[1]!EM_S_STM07_IS(E1043,61,LEFT(RIGHT($J$1,5),4)&amp;"-12-31",1)/100000000))</f>
        <v>1.7571260913</v>
      </c>
      <c r="K1043" s="36">
        <f t="shared" ca="1" si="82"/>
        <v>19.210118004694156</v>
      </c>
      <c r="L1043" s="46">
        <f ca="1">IF(E1043="","",IF(ISERROR(IF(行业估值!$E$7="最新年报",[1]!EM_S_STM07_BS(E1043,140,LEFT(RIGHT($L$1,5),4)&amp;"-12-31",1)/100000000,[1]!EM_S_STM07_BS(E1043,140,LEFT(RIGHT($L$1,11),10),1)/100000000)),0,IF(行业估值!$E$7="最新年报",[1]!EM_S_STM07_BS(E1043,140,LEFT(RIGHT($L$1,5),4)&amp;"-12-31",1)/100000000,[1]!EM_S_STM07_BS(E1043,140,LEFT(RIGHT($L$1,11),10),1)/100000000)))</f>
        <v>52.7090228701</v>
      </c>
      <c r="M1043" s="36">
        <f t="shared" ca="1" si="83"/>
        <v>0.64039509224421254</v>
      </c>
      <c r="N1043" s="37" t="str">
        <f ca="1">IF(E1043="","",IF(ISERROR([1]!EM_S_EST_NETPROFIT(E1043,行业估值!$E$6,deadline)/100000000),"-",[1]!EM_S_EST_NETPROFIT(E1043,行业估值!$E$6,deadline)/100000000))</f>
        <v>-</v>
      </c>
      <c r="O1043" s="36" t="str">
        <f t="shared" ca="1" si="84"/>
        <v>-</v>
      </c>
      <c r="T1043" s="64" t="s">
        <v>7239</v>
      </c>
      <c r="U1043" s="64" t="s">
        <v>2125</v>
      </c>
    </row>
    <row r="1044" spans="4:21">
      <c r="D1044" s="45" t="str">
        <f>IF(AND(行业估值!$B$39=$G1044,COUNTIF($G$2:$G$2552,$G1044)&gt;=1),COUNTIF($G$2:G1044,$G1044),"")</f>
        <v/>
      </c>
      <c r="E1044" s="65" t="str">
        <f t="shared" si="80"/>
        <v>002587.SZ</v>
      </c>
      <c r="F1044" s="65" t="str">
        <f t="shared" si="81"/>
        <v>奥拓电子</v>
      </c>
      <c r="G1044" s="34" t="str">
        <f>IF(E1044="","",IF(行业估值!$C$5="申万行业",[1]!EM_S_INFO_INDUSTRY_SW2014(E1044,"1"),IF(行业估值!$C$5="证监会行业",[1]!EM_S_INFO_INDUSTRY_CSRC1(E1044,"1"),[1]!EM_S_INFO_INDUSTRY_EM2016(E1044,"1"))))</f>
        <v>电子设备</v>
      </c>
      <c r="H1044" s="34" t="str">
        <f>IF(E1044="","",IF($H$1="上证50",[1]!EM_S_INFO_COMPINDEX(E1044,"000016"),"")&amp;IF($H$1="上证180",[1]!EM_S_INFO_COMPINDEX(E1044,"000010"),"")&amp;IF($H$1="沪深300",[1]!EM_S_INFO_COMPINDEX(E1044,"000300"),"")&amp;IF(AND($H$1="上证A股",RIGHT(E1044,2)="SH"),"是","")&amp;IF(AND($H$1="深证A股",RIGHT(E1044,2)="SZ"),"是","")&amp;IF(AND($H$1="创业板",LEFT(E1044,1)-3=0),"是","")&amp;IF(AND($H$1="全部A股",E1044&lt;&gt;0),"是","")&amp;IF(AND($H$1="中小板",LEFT(E1044,3)="002"),"是",""))</f>
        <v>是</v>
      </c>
      <c r="I1044" s="46">
        <f ca="1">IF(E1044="","",IF(OR([1]!EM_S_VAL_MV(E1044,deadline)="",[1]!EM_S_VAL_MV(E1044,deadline)="--",[1]!EM_S_VAL_MV(E1044,deadline)="null"),0,[1]!EM_S_VAL_MV(E1044,deadline)/100000000))</f>
        <v>41.734552753199999</v>
      </c>
      <c r="J1044" s="46">
        <f ca="1">IF(E1044="","",IF(RIGHT(LEFT($J$1,6),3)="TTM",[1]!EM_S_FA_PROFIT_TTM(E1044,LEFT(RIGHT($J$1,11),10),1)/100000000,[1]!EM_S_STM07_IS(E1044,61,LEFT(RIGHT($J$1,5),4)&amp;"-12-31",1)/100000000))</f>
        <v>2.1511108248999999</v>
      </c>
      <c r="K1044" s="36">
        <f t="shared" ca="1" si="82"/>
        <v>19.401395906759078</v>
      </c>
      <c r="L1044" s="46">
        <f ca="1">IF(E1044="","",IF(ISERROR(IF(行业估值!$E$7="最新年报",[1]!EM_S_STM07_BS(E1044,140,LEFT(RIGHT($L$1,5),4)&amp;"-12-31",1)/100000000,[1]!EM_S_STM07_BS(E1044,140,LEFT(RIGHT($L$1,11),10),1)/100000000)),0,IF(行业估值!$E$7="最新年报",[1]!EM_S_STM07_BS(E1044,140,LEFT(RIGHT($L$1,5),4)&amp;"-12-31",1)/100000000,[1]!EM_S_STM07_BS(E1044,140,LEFT(RIGHT($L$1,11),10),1)/100000000)))</f>
        <v>13.3698256987</v>
      </c>
      <c r="M1044" s="36">
        <f t="shared" ca="1" si="83"/>
        <v>3.1215480062135748</v>
      </c>
      <c r="N1044" s="37">
        <f ca="1">IF(E1044="","",IF(ISERROR([1]!EM_S_EST_NETPROFIT(E1044,行业估值!$E$6,deadline)/100000000),"-",[1]!EM_S_EST_NETPROFIT(E1044,行业估值!$E$6,deadline)/100000000))</f>
        <v>2.2054999999999998</v>
      </c>
      <c r="O1044" s="36">
        <f t="shared" ca="1" si="84"/>
        <v>18.922943891725232</v>
      </c>
      <c r="T1044" s="64" t="s">
        <v>2126</v>
      </c>
      <c r="U1044" s="64" t="s">
        <v>2127</v>
      </c>
    </row>
    <row r="1045" spans="4:21">
      <c r="D1045" s="45" t="str">
        <f>IF(AND(行业估值!$B$39=$G1045,COUNTIF($G$2:$G$2552,$G1045)&gt;=1),COUNTIF($G$2:G1045,$G1045),"")</f>
        <v/>
      </c>
      <c r="E1045" s="65" t="str">
        <f t="shared" si="80"/>
        <v>002588.SZ</v>
      </c>
      <c r="F1045" s="65" t="str">
        <f t="shared" si="81"/>
        <v>史丹利</v>
      </c>
      <c r="G1045" s="34" t="str">
        <f>IF(E1045="","",IF(行业估值!$C$5="申万行业",[1]!EM_S_INFO_INDUSTRY_SW2014(E1045,"1"),IF(行业估值!$C$5="证监会行业",[1]!EM_S_INFO_INDUSTRY_CSRC1(E1045,"1"),[1]!EM_S_INFO_INDUSTRY_EM2016(E1045,"1"))))</f>
        <v>基础化工</v>
      </c>
      <c r="H1045" s="34" t="str">
        <f>IF(E1045="","",IF($H$1="上证50",[1]!EM_S_INFO_COMPINDEX(E1045,"000016"),"")&amp;IF($H$1="上证180",[1]!EM_S_INFO_COMPINDEX(E1045,"000010"),"")&amp;IF($H$1="沪深300",[1]!EM_S_INFO_COMPINDEX(E1045,"000300"),"")&amp;IF(AND($H$1="上证A股",RIGHT(E1045,2)="SH"),"是","")&amp;IF(AND($H$1="深证A股",RIGHT(E1045,2)="SZ"),"是","")&amp;IF(AND($H$1="创业板",LEFT(E1045,1)-3=0),"是","")&amp;IF(AND($H$1="全部A股",E1045&lt;&gt;0),"是","")&amp;IF(AND($H$1="中小板",LEFT(E1045,3)="002"),"是",""))</f>
        <v>是</v>
      </c>
      <c r="I1045" s="46">
        <f ca="1">IF(E1045="","",IF(OR([1]!EM_S_VAL_MV(E1045,deadline)="",[1]!EM_S_VAL_MV(E1045,deadline)="--",[1]!EM_S_VAL_MV(E1045,deadline)="null"),0,[1]!EM_S_VAL_MV(E1045,deadline)/100000000))</f>
        <v>43.730215200000004</v>
      </c>
      <c r="J1045" s="46">
        <f ca="1">IF(E1045="","",IF(RIGHT(LEFT($J$1,6),3)="TTM",[1]!EM_S_FA_PROFIT_TTM(E1045,LEFT(RIGHT($J$1,11),10),1)/100000000,[1]!EM_S_STM07_IS(E1045,61,LEFT(RIGHT($J$1,5),4)&amp;"-12-31",1)/100000000))</f>
        <v>1.0574185027</v>
      </c>
      <c r="K1045" s="36">
        <f t="shared" ca="1" si="82"/>
        <v>41.355636475378276</v>
      </c>
      <c r="L1045" s="46">
        <f ca="1">IF(E1045="","",IF(ISERROR(IF(行业估值!$E$7="最新年报",[1]!EM_S_STM07_BS(E1045,140,LEFT(RIGHT($L$1,5),4)&amp;"-12-31",1)/100000000,[1]!EM_S_STM07_BS(E1045,140,LEFT(RIGHT($L$1,11),10),1)/100000000)),0,IF(行业估值!$E$7="最新年报",[1]!EM_S_STM07_BS(E1045,140,LEFT(RIGHT($L$1,5),4)&amp;"-12-31",1)/100000000,[1]!EM_S_STM07_BS(E1045,140,LEFT(RIGHT($L$1,11),10),1)/100000000)))</f>
        <v>43.900799649799993</v>
      </c>
      <c r="M1045" s="36">
        <f t="shared" ca="1" si="83"/>
        <v>0.99611432021373747</v>
      </c>
      <c r="N1045" s="37" t="str">
        <f ca="1">IF(E1045="","",IF(ISERROR([1]!EM_S_EST_NETPROFIT(E1045,行业估值!$E$6,deadline)/100000000),"-",[1]!EM_S_EST_NETPROFIT(E1045,行业估值!$E$6,deadline)/100000000))</f>
        <v>-</v>
      </c>
      <c r="O1045" s="36" t="str">
        <f t="shared" ca="1" si="84"/>
        <v>-</v>
      </c>
      <c r="T1045" s="64" t="s">
        <v>2128</v>
      </c>
      <c r="U1045" s="64" t="s">
        <v>2129</v>
      </c>
    </row>
    <row r="1046" spans="4:21">
      <c r="D1046" s="45" t="str">
        <f>IF(AND(行业估值!$B$39=$G1046,COUNTIF($G$2:$G$2552,$G1046)&gt;=1),COUNTIF($G$2:G1046,$G1046),"")</f>
        <v/>
      </c>
      <c r="E1046" s="65" t="str">
        <f t="shared" si="80"/>
        <v>002589.SZ</v>
      </c>
      <c r="F1046" s="65" t="str">
        <f t="shared" si="81"/>
        <v>瑞康医药</v>
      </c>
      <c r="G1046" s="34" t="str">
        <f>IF(E1046="","",IF(行业估值!$C$5="申万行业",[1]!EM_S_INFO_INDUSTRY_SW2014(E1046,"1"),IF(行业估值!$C$5="证监会行业",[1]!EM_S_INFO_INDUSTRY_CSRC1(E1046,"1"),[1]!EM_S_INFO_INDUSTRY_EM2016(E1046,"1"))))</f>
        <v>医药生物</v>
      </c>
      <c r="H1046" s="34" t="str">
        <f>IF(E1046="","",IF($H$1="上证50",[1]!EM_S_INFO_COMPINDEX(E1046,"000016"),"")&amp;IF($H$1="上证180",[1]!EM_S_INFO_COMPINDEX(E1046,"000010"),"")&amp;IF($H$1="沪深300",[1]!EM_S_INFO_COMPINDEX(E1046,"000300"),"")&amp;IF(AND($H$1="上证A股",RIGHT(E1046,2)="SH"),"是","")&amp;IF(AND($H$1="深证A股",RIGHT(E1046,2)="SZ"),"是","")&amp;IF(AND($H$1="创业板",LEFT(E1046,1)-3=0),"是","")&amp;IF(AND($H$1="全部A股",E1046&lt;&gt;0),"是","")&amp;IF(AND($H$1="中小板",LEFT(E1046,3)="002"),"是",""))</f>
        <v>是</v>
      </c>
      <c r="I1046" s="46">
        <f ca="1">IF(E1046="","",IF(OR([1]!EM_S_VAL_MV(E1046,deadline)="",[1]!EM_S_VAL_MV(E1046,deadline)="--",[1]!EM_S_VAL_MV(E1046,deadline)="null"),0,[1]!EM_S_VAL_MV(E1046,deadline)/100000000))</f>
        <v>109.54292228879999</v>
      </c>
      <c r="J1046" s="46">
        <f ca="1">IF(E1046="","",IF(RIGHT(LEFT($J$1,6),3)="TTM",[1]!EM_S_FA_PROFIT_TTM(E1046,LEFT(RIGHT($J$1,11),10),1)/100000000,[1]!EM_S_STM07_IS(E1046,61,LEFT(RIGHT($J$1,5),4)&amp;"-12-31",1)/100000000))</f>
        <v>9.716253462300001</v>
      </c>
      <c r="K1046" s="36">
        <f t="shared" ca="1" si="82"/>
        <v>11.27419356790527</v>
      </c>
      <c r="L1046" s="46">
        <f ca="1">IF(E1046="","",IF(ISERROR(IF(行业估值!$E$7="最新年报",[1]!EM_S_STM07_BS(E1046,140,LEFT(RIGHT($L$1,5),4)&amp;"-12-31",1)/100000000,[1]!EM_S_STM07_BS(E1046,140,LEFT(RIGHT($L$1,11),10),1)/100000000)),0,IF(行业估值!$E$7="最新年报",[1]!EM_S_STM07_BS(E1046,140,LEFT(RIGHT($L$1,5),4)&amp;"-12-31",1)/100000000,[1]!EM_S_STM07_BS(E1046,140,LEFT(RIGHT($L$1,11),10),1)/100000000)))</f>
        <v>88.722188755700003</v>
      </c>
      <c r="M1046" s="36">
        <f t="shared" ca="1" si="83"/>
        <v>1.2346733531386458</v>
      </c>
      <c r="N1046" s="37">
        <f ca="1">IF(E1046="","",IF(ISERROR([1]!EM_S_EST_NETPROFIT(E1046,行业估值!$E$6,deadline)/100000000),"-",[1]!EM_S_EST_NETPROFIT(E1046,行业估值!$E$6,deadline)/100000000))</f>
        <v>8.7466666666666661</v>
      </c>
      <c r="O1046" s="36">
        <f t="shared" ca="1" si="84"/>
        <v>12.523962151920731</v>
      </c>
      <c r="T1046" s="64" t="s">
        <v>2130</v>
      </c>
      <c r="U1046" s="64" t="s">
        <v>2131</v>
      </c>
    </row>
    <row r="1047" spans="4:21">
      <c r="D1047" s="45" t="str">
        <f>IF(AND(行业估值!$B$39=$G1047,COUNTIF($G$2:$G$2552,$G1047)&gt;=1),COUNTIF($G$2:G1047,$G1047),"")</f>
        <v/>
      </c>
      <c r="E1047" s="65" t="str">
        <f t="shared" si="80"/>
        <v>002590.SZ</v>
      </c>
      <c r="F1047" s="65" t="str">
        <f t="shared" si="81"/>
        <v>万安科技</v>
      </c>
      <c r="G1047" s="34" t="str">
        <f>IF(E1047="","",IF(行业估值!$C$5="申万行业",[1]!EM_S_INFO_INDUSTRY_SW2014(E1047,"1"),IF(行业估值!$C$5="证监会行业",[1]!EM_S_INFO_INDUSTRY_CSRC1(E1047,"1"),[1]!EM_S_INFO_INDUSTRY_EM2016(E1047,"1"))))</f>
        <v>交运设备</v>
      </c>
      <c r="H1047" s="34" t="str">
        <f>IF(E1047="","",IF($H$1="上证50",[1]!EM_S_INFO_COMPINDEX(E1047,"000016"),"")&amp;IF($H$1="上证180",[1]!EM_S_INFO_COMPINDEX(E1047,"000010"),"")&amp;IF($H$1="沪深300",[1]!EM_S_INFO_COMPINDEX(E1047,"000300"),"")&amp;IF(AND($H$1="上证A股",RIGHT(E1047,2)="SH"),"是","")&amp;IF(AND($H$1="深证A股",RIGHT(E1047,2)="SZ"),"是","")&amp;IF(AND($H$1="创业板",LEFT(E1047,1)-3=0),"是","")&amp;IF(AND($H$1="全部A股",E1047&lt;&gt;0),"是","")&amp;IF(AND($H$1="中小板",LEFT(E1047,3)="002"),"是",""))</f>
        <v>是</v>
      </c>
      <c r="I1047" s="46">
        <f ca="1">IF(E1047="","",IF(OR([1]!EM_S_VAL_MV(E1047,deadline)="",[1]!EM_S_VAL_MV(E1047,deadline)="--",[1]!EM_S_VAL_MV(E1047,deadline)="null"),0,[1]!EM_S_VAL_MV(E1047,deadline)/100000000))</f>
        <v>30.313685723200003</v>
      </c>
      <c r="J1047" s="46">
        <f ca="1">IF(E1047="","",IF(RIGHT(LEFT($J$1,6),3)="TTM",[1]!EM_S_FA_PROFIT_TTM(E1047,LEFT(RIGHT($J$1,11),10),1)/100000000,[1]!EM_S_STM07_IS(E1047,61,LEFT(RIGHT($J$1,5),4)&amp;"-12-31",1)/100000000))</f>
        <v>-0.89447602209999988</v>
      </c>
      <c r="K1047" s="36">
        <f t="shared" ca="1" si="82"/>
        <v>-33.889880750555236</v>
      </c>
      <c r="L1047" s="46">
        <f ca="1">IF(E1047="","",IF(ISERROR(IF(行业估值!$E$7="最新年报",[1]!EM_S_STM07_BS(E1047,140,LEFT(RIGHT($L$1,5),4)&amp;"-12-31",1)/100000000,[1]!EM_S_STM07_BS(E1047,140,LEFT(RIGHT($L$1,11),10),1)/100000000)),0,IF(行业估值!$E$7="最新年报",[1]!EM_S_STM07_BS(E1047,140,LEFT(RIGHT($L$1,5),4)&amp;"-12-31",1)/100000000,[1]!EM_S_STM07_BS(E1047,140,LEFT(RIGHT($L$1,11),10),1)/100000000)))</f>
        <v>18.070006986400003</v>
      </c>
      <c r="M1047" s="36">
        <f t="shared" ca="1" si="83"/>
        <v>1.6775691202562864</v>
      </c>
      <c r="N1047" s="37" t="str">
        <f ca="1">IF(E1047="","",IF(ISERROR([1]!EM_S_EST_NETPROFIT(E1047,行业估值!$E$6,deadline)/100000000),"-",[1]!EM_S_EST_NETPROFIT(E1047,行业估值!$E$6,deadline)/100000000))</f>
        <v>-</v>
      </c>
      <c r="O1047" s="36" t="str">
        <f t="shared" ca="1" si="84"/>
        <v>-</v>
      </c>
      <c r="T1047" s="64" t="s">
        <v>2132</v>
      </c>
      <c r="U1047" s="64" t="s">
        <v>2133</v>
      </c>
    </row>
    <row r="1048" spans="4:21">
      <c r="D1048" s="45" t="str">
        <f>IF(AND(行业估值!$B$39=$G1048,COUNTIF($G$2:$G$2552,$G1048)&gt;=1),COUNTIF($G$2:G1048,$G1048),"")</f>
        <v/>
      </c>
      <c r="E1048" s="65" t="str">
        <f t="shared" si="80"/>
        <v>002591.SZ</v>
      </c>
      <c r="F1048" s="65" t="str">
        <f t="shared" si="81"/>
        <v>恒大高新</v>
      </c>
      <c r="G1048" s="34" t="str">
        <f>IF(E1048="","",IF(行业估值!$C$5="申万行业",[1]!EM_S_INFO_INDUSTRY_SW2014(E1048,"1"),IF(行业估值!$C$5="证监会行业",[1]!EM_S_INFO_INDUSTRY_CSRC1(E1048,"1"),[1]!EM_S_INFO_INDUSTRY_EM2016(E1048,"1"))))</f>
        <v>文化传媒</v>
      </c>
      <c r="H1048" s="34" t="str">
        <f>IF(E1048="","",IF($H$1="上证50",[1]!EM_S_INFO_COMPINDEX(E1048,"000016"),"")&amp;IF($H$1="上证180",[1]!EM_S_INFO_COMPINDEX(E1048,"000010"),"")&amp;IF($H$1="沪深300",[1]!EM_S_INFO_COMPINDEX(E1048,"000300"),"")&amp;IF(AND($H$1="上证A股",RIGHT(E1048,2)="SH"),"是","")&amp;IF(AND($H$1="深证A股",RIGHT(E1048,2)="SZ"),"是","")&amp;IF(AND($H$1="创业板",LEFT(E1048,1)-3=0),"是","")&amp;IF(AND($H$1="全部A股",E1048&lt;&gt;0),"是","")&amp;IF(AND($H$1="中小板",LEFT(E1048,3)="002"),"是",""))</f>
        <v>是</v>
      </c>
      <c r="I1048" s="46">
        <f ca="1">IF(E1048="","",IF(OR([1]!EM_S_VAL_MV(E1048,deadline)="",[1]!EM_S_VAL_MV(E1048,deadline)="--",[1]!EM_S_VAL_MV(E1048,deadline)="null"),0,[1]!EM_S_VAL_MV(E1048,deadline)/100000000))</f>
        <v>25.089942136199998</v>
      </c>
      <c r="J1048" s="46">
        <f ca="1">IF(E1048="","",IF(RIGHT(LEFT($J$1,6),3)="TTM",[1]!EM_S_FA_PROFIT_TTM(E1048,LEFT(RIGHT($J$1,11),10),1)/100000000,[1]!EM_S_STM07_IS(E1048,61,LEFT(RIGHT($J$1,5),4)&amp;"-12-31",1)/100000000))</f>
        <v>0.90754452290000009</v>
      </c>
      <c r="K1048" s="36">
        <f t="shared" ca="1" si="82"/>
        <v>27.645962818470551</v>
      </c>
      <c r="L1048" s="46">
        <f ca="1">IF(E1048="","",IF(ISERROR(IF(行业估值!$E$7="最新年报",[1]!EM_S_STM07_BS(E1048,140,LEFT(RIGHT($L$1,5),4)&amp;"-12-31",1)/100000000,[1]!EM_S_STM07_BS(E1048,140,LEFT(RIGHT($L$1,11),10),1)/100000000)),0,IF(行业估值!$E$7="最新年报",[1]!EM_S_STM07_BS(E1048,140,LEFT(RIGHT($L$1,5),4)&amp;"-12-31",1)/100000000,[1]!EM_S_STM07_BS(E1048,140,LEFT(RIGHT($L$1,11),10),1)/100000000)))</f>
        <v>12.7179833146</v>
      </c>
      <c r="M1048" s="36">
        <f t="shared" ca="1" si="83"/>
        <v>1.9727925029904094</v>
      </c>
      <c r="N1048" s="37">
        <f ca="1">IF(E1048="","",IF(ISERROR([1]!EM_S_EST_NETPROFIT(E1048,行业估值!$E$6,deadline)/100000000),"-",[1]!EM_S_EST_NETPROFIT(E1048,行业估值!$E$6,deadline)/100000000))</f>
        <v>1.1776500000000001</v>
      </c>
      <c r="O1048" s="36">
        <f t="shared" ca="1" si="84"/>
        <v>21.305092460578265</v>
      </c>
      <c r="T1048" s="64" t="s">
        <v>2134</v>
      </c>
      <c r="U1048" s="64" t="s">
        <v>2135</v>
      </c>
    </row>
    <row r="1049" spans="4:21">
      <c r="D1049" s="45" t="str">
        <f>IF(AND(行业估值!$B$39=$G1049,COUNTIF($G$2:$G$2552,$G1049)&gt;=1),COUNTIF($G$2:G1049,$G1049),"")</f>
        <v/>
      </c>
      <c r="E1049" s="65" t="str">
        <f t="shared" si="80"/>
        <v>002592.SZ</v>
      </c>
      <c r="F1049" s="65" t="str">
        <f t="shared" si="81"/>
        <v>八菱科技</v>
      </c>
      <c r="G1049" s="34" t="str">
        <f>IF(E1049="","",IF(行业估值!$C$5="申万行业",[1]!EM_S_INFO_INDUSTRY_SW2014(E1049,"1"),IF(行业估值!$C$5="证监会行业",[1]!EM_S_INFO_INDUSTRY_CSRC1(E1049,"1"),[1]!EM_S_INFO_INDUSTRY_EM2016(E1049,"1"))))</f>
        <v>交运设备</v>
      </c>
      <c r="H1049" s="34" t="str">
        <f>IF(E1049="","",IF($H$1="上证50",[1]!EM_S_INFO_COMPINDEX(E1049,"000016"),"")&amp;IF($H$1="上证180",[1]!EM_S_INFO_COMPINDEX(E1049,"000010"),"")&amp;IF($H$1="沪深300",[1]!EM_S_INFO_COMPINDEX(E1049,"000300"),"")&amp;IF(AND($H$1="上证A股",RIGHT(E1049,2)="SH"),"是","")&amp;IF(AND($H$1="深证A股",RIGHT(E1049,2)="SZ"),"是","")&amp;IF(AND($H$1="创业板",LEFT(E1049,1)-3=0),"是","")&amp;IF(AND($H$1="全部A股",E1049&lt;&gt;0),"是","")&amp;IF(AND($H$1="中小板",LEFT(E1049,3)="002"),"是",""))</f>
        <v>是</v>
      </c>
      <c r="I1049" s="46">
        <f ca="1">IF(E1049="","",IF(OR([1]!EM_S_VAL_MV(E1049,deadline)="",[1]!EM_S_VAL_MV(E1049,deadline)="--",[1]!EM_S_VAL_MV(E1049,deadline)="null"),0,[1]!EM_S_VAL_MV(E1049,deadline)/100000000))</f>
        <v>40.771353492300001</v>
      </c>
      <c r="J1049" s="46">
        <f ca="1">IF(E1049="","",IF(RIGHT(LEFT($J$1,6),3)="TTM",[1]!EM_S_FA_PROFIT_TTM(E1049,LEFT(RIGHT($J$1,11),10),1)/100000000,[1]!EM_S_STM07_IS(E1049,61,LEFT(RIGHT($J$1,5),4)&amp;"-12-31",1)/100000000))</f>
        <v>4.8385360000000001E-4</v>
      </c>
      <c r="K1049" s="36">
        <f t="shared" ca="1" si="82"/>
        <v>84263.821726861192</v>
      </c>
      <c r="L1049" s="46">
        <f ca="1">IF(E1049="","",IF(ISERROR(IF(行业估值!$E$7="最新年报",[1]!EM_S_STM07_BS(E1049,140,LEFT(RIGHT($L$1,5),4)&amp;"-12-31",1)/100000000,[1]!EM_S_STM07_BS(E1049,140,LEFT(RIGHT($L$1,11),10),1)/100000000)),0,IF(行业估值!$E$7="最新年报",[1]!EM_S_STM07_BS(E1049,140,LEFT(RIGHT($L$1,5),4)&amp;"-12-31",1)/100000000,[1]!EM_S_STM07_BS(E1049,140,LEFT(RIGHT($L$1,11),10),1)/100000000)))</f>
        <v>18.51316199</v>
      </c>
      <c r="M1049" s="36">
        <f t="shared" ca="1" si="83"/>
        <v>2.2022901065913483</v>
      </c>
      <c r="N1049" s="37" t="str">
        <f ca="1">IF(E1049="","",IF(ISERROR([1]!EM_S_EST_NETPROFIT(E1049,行业估值!$E$6,deadline)/100000000),"-",[1]!EM_S_EST_NETPROFIT(E1049,行业估值!$E$6,deadline)/100000000))</f>
        <v>-</v>
      </c>
      <c r="O1049" s="36" t="str">
        <f t="shared" ca="1" si="84"/>
        <v>-</v>
      </c>
      <c r="T1049" s="64" t="s">
        <v>2136</v>
      </c>
      <c r="U1049" s="64" t="s">
        <v>2137</v>
      </c>
    </row>
    <row r="1050" spans="4:21">
      <c r="D1050" s="45" t="str">
        <f>IF(AND(行业估值!$B$39=$G1050,COUNTIF($G$2:$G$2552,$G1050)&gt;=1),COUNTIF($G$2:G1050,$G1050),"")</f>
        <v/>
      </c>
      <c r="E1050" s="65" t="str">
        <f t="shared" si="80"/>
        <v>002593.SZ</v>
      </c>
      <c r="F1050" s="65" t="str">
        <f t="shared" si="81"/>
        <v>日上集团</v>
      </c>
      <c r="G1050" s="34" t="str">
        <f>IF(E1050="","",IF(行业估值!$C$5="申万行业",[1]!EM_S_INFO_INDUSTRY_SW2014(E1050,"1"),IF(行业估值!$C$5="证监会行业",[1]!EM_S_INFO_INDUSTRY_CSRC1(E1050,"1"),[1]!EM_S_INFO_INDUSTRY_EM2016(E1050,"1"))))</f>
        <v>交运设备</v>
      </c>
      <c r="H1050" s="34" t="str">
        <f>IF(E1050="","",IF($H$1="上证50",[1]!EM_S_INFO_COMPINDEX(E1050,"000016"),"")&amp;IF($H$1="上证180",[1]!EM_S_INFO_COMPINDEX(E1050,"000010"),"")&amp;IF($H$1="沪深300",[1]!EM_S_INFO_COMPINDEX(E1050,"000300"),"")&amp;IF(AND($H$1="上证A股",RIGHT(E1050,2)="SH"),"是","")&amp;IF(AND($H$1="深证A股",RIGHT(E1050,2)="SZ"),"是","")&amp;IF(AND($H$1="创业板",LEFT(E1050,1)-3=0),"是","")&amp;IF(AND($H$1="全部A股",E1050&lt;&gt;0),"是","")&amp;IF(AND($H$1="中小板",LEFT(E1050,3)="002"),"是",""))</f>
        <v>是</v>
      </c>
      <c r="I1050" s="46">
        <f ca="1">IF(E1050="","",IF(OR([1]!EM_S_VAL_MV(E1050,deadline)="",[1]!EM_S_VAL_MV(E1050,deadline)="--",[1]!EM_S_VAL_MV(E1050,deadline)="null"),0,[1]!EM_S_VAL_MV(E1050,deadline)/100000000))</f>
        <v>23.627407000000002</v>
      </c>
      <c r="J1050" s="46">
        <f ca="1">IF(E1050="","",IF(RIGHT(LEFT($J$1,6),3)="TTM",[1]!EM_S_FA_PROFIT_TTM(E1050,LEFT(RIGHT($J$1,11),10),1)/100000000,[1]!EM_S_STM07_IS(E1050,61,LEFT(RIGHT($J$1,5),4)&amp;"-12-31",1)/100000000))</f>
        <v>0.82739263699999999</v>
      </c>
      <c r="K1050" s="36">
        <f t="shared" ca="1" si="82"/>
        <v>28.556462728106197</v>
      </c>
      <c r="L1050" s="46">
        <f ca="1">IF(E1050="","",IF(ISERROR(IF(行业估值!$E$7="最新年报",[1]!EM_S_STM07_BS(E1050,140,LEFT(RIGHT($L$1,5),4)&amp;"-12-31",1)/100000000,[1]!EM_S_STM07_BS(E1050,140,LEFT(RIGHT($L$1,11),10),1)/100000000)),0,IF(行业估值!$E$7="最新年报",[1]!EM_S_STM07_BS(E1050,140,LEFT(RIGHT($L$1,5),4)&amp;"-12-31",1)/100000000,[1]!EM_S_STM07_BS(E1050,140,LEFT(RIGHT($L$1,11),10),1)/100000000)))</f>
        <v>18.958737897599999</v>
      </c>
      <c r="M1050" s="36">
        <f t="shared" ca="1" si="83"/>
        <v>1.2462542141579485</v>
      </c>
      <c r="N1050" s="37">
        <f ca="1">IF(E1050="","",IF(ISERROR([1]!EM_S_EST_NETPROFIT(E1050,行业估值!$E$6,deadline)/100000000),"-",[1]!EM_S_EST_NETPROFIT(E1050,行业估值!$E$6,deadline)/100000000))</f>
        <v>0.87980000000000003</v>
      </c>
      <c r="O1050" s="36">
        <f t="shared" ca="1" si="84"/>
        <v>26.855429643100706</v>
      </c>
      <c r="T1050" s="64" t="s">
        <v>2138</v>
      </c>
      <c r="U1050" s="64" t="s">
        <v>2139</v>
      </c>
    </row>
    <row r="1051" spans="4:21">
      <c r="D1051" s="45" t="str">
        <f>IF(AND(行业估值!$B$39=$G1051,COUNTIF($G$2:$G$2552,$G1051)&gt;=1),COUNTIF($G$2:G1051,$G1051),"")</f>
        <v/>
      </c>
      <c r="E1051" s="65" t="str">
        <f t="shared" si="80"/>
        <v>002594.SZ</v>
      </c>
      <c r="F1051" s="65" t="str">
        <f t="shared" si="81"/>
        <v>比亚迪</v>
      </c>
      <c r="G1051" s="34" t="str">
        <f>IF(E1051="","",IF(行业估值!$C$5="申万行业",[1]!EM_S_INFO_INDUSTRY_SW2014(E1051,"1"),IF(行业估值!$C$5="证监会行业",[1]!EM_S_INFO_INDUSTRY_CSRC1(E1051,"1"),[1]!EM_S_INFO_INDUSTRY_EM2016(E1051,"1"))))</f>
        <v>交运设备</v>
      </c>
      <c r="H1051" s="34" t="str">
        <f>IF(E1051="","",IF($H$1="上证50",[1]!EM_S_INFO_COMPINDEX(E1051,"000016"),"")&amp;IF($H$1="上证180",[1]!EM_S_INFO_COMPINDEX(E1051,"000010"),"")&amp;IF($H$1="沪深300",[1]!EM_S_INFO_COMPINDEX(E1051,"000300"),"")&amp;IF(AND($H$1="上证A股",RIGHT(E1051,2)="SH"),"是","")&amp;IF(AND($H$1="深证A股",RIGHT(E1051,2)="SZ"),"是","")&amp;IF(AND($H$1="创业板",LEFT(E1051,1)-3=0),"是","")&amp;IF(AND($H$1="全部A股",E1051&lt;&gt;0),"是","")&amp;IF(AND($H$1="中小板",LEFT(E1051,3)="002"),"是",""))</f>
        <v>是</v>
      </c>
      <c r="I1051" s="46">
        <f ca="1">IF(E1051="","",IF(OR([1]!EM_S_VAL_MV(E1051,deadline)="",[1]!EM_S_VAL_MV(E1051,deadline)="--",[1]!EM_S_VAL_MV(E1051,deadline)="null"),0,[1]!EM_S_VAL_MV(E1051,deadline)/100000000))</f>
        <v>1197.6547133449999</v>
      </c>
      <c r="J1051" s="46">
        <f ca="1">IF(E1051="","",IF(RIGHT(LEFT($J$1,6),3)="TTM",[1]!EM_S_FA_PROFIT_TTM(E1051,LEFT(RIGHT($J$1,11),10),1)/100000000,[1]!EM_S_STM07_IS(E1051,61,LEFT(RIGHT($J$1,5),4)&amp;"-12-31",1)/100000000))</f>
        <v>33.04889</v>
      </c>
      <c r="K1051" s="36">
        <f t="shared" ca="1" si="82"/>
        <v>36.238878623306256</v>
      </c>
      <c r="L1051" s="46">
        <f ca="1">IF(E1051="","",IF(ISERROR(IF(行业估值!$E$7="最新年报",[1]!EM_S_STM07_BS(E1051,140,LEFT(RIGHT($L$1,5),4)&amp;"-12-31",1)/100000000,[1]!EM_S_STM07_BS(E1051,140,LEFT(RIGHT($L$1,11),10),1)/100000000)),0,IF(行业估值!$E$7="最新年报",[1]!EM_S_STM07_BS(E1051,140,LEFT(RIGHT($L$1,5),4)&amp;"-12-31",1)/100000000,[1]!EM_S_STM07_BS(E1051,140,LEFT(RIGHT($L$1,11),10),1)/100000000)))</f>
        <v>568.21601999999996</v>
      </c>
      <c r="M1051" s="36">
        <f t="shared" ca="1" si="83"/>
        <v>2.1077454193301342</v>
      </c>
      <c r="N1051" s="37">
        <f ca="1">IF(E1051="","",IF(ISERROR([1]!EM_S_EST_NETPROFIT(E1051,行业估值!$E$6,deadline)/100000000),"-",[1]!EM_S_EST_NETPROFIT(E1051,行业估值!$E$6,deadline)/100000000))</f>
        <v>22.364706666666667</v>
      </c>
      <c r="O1051" s="36">
        <f t="shared" ca="1" si="84"/>
        <v>53.551103137428434</v>
      </c>
      <c r="T1051" s="64" t="s">
        <v>2140</v>
      </c>
      <c r="U1051" s="64" t="s">
        <v>2141</v>
      </c>
    </row>
    <row r="1052" spans="4:21">
      <c r="D1052" s="45">
        <f>IF(AND(行业估值!$B$39=$G1052,COUNTIF($G$2:$G$2552,$G1052)&gt;=1),COUNTIF($G$2:G1052,$G1052),"")</f>
        <v>73</v>
      </c>
      <c r="E1052" s="65" t="str">
        <f t="shared" si="80"/>
        <v>002595.SZ</v>
      </c>
      <c r="F1052" s="65" t="str">
        <f t="shared" si="81"/>
        <v>豪迈科技</v>
      </c>
      <c r="G1052" s="34" t="str">
        <f>IF(E1052="","",IF(行业估值!$C$5="申万行业",[1]!EM_S_INFO_INDUSTRY_SW2014(E1052,"1"),IF(行业估值!$C$5="证监会行业",[1]!EM_S_INFO_INDUSTRY_CSRC1(E1052,"1"),[1]!EM_S_INFO_INDUSTRY_EM2016(E1052,"1"))))</f>
        <v>机械设备</v>
      </c>
      <c r="H1052" s="34" t="str">
        <f>IF(E1052="","",IF($H$1="上证50",[1]!EM_S_INFO_COMPINDEX(E1052,"000016"),"")&amp;IF($H$1="上证180",[1]!EM_S_INFO_COMPINDEX(E1052,"000010"),"")&amp;IF($H$1="沪深300",[1]!EM_S_INFO_COMPINDEX(E1052,"000300"),"")&amp;IF(AND($H$1="上证A股",RIGHT(E1052,2)="SH"),"是","")&amp;IF(AND($H$1="深证A股",RIGHT(E1052,2)="SZ"),"是","")&amp;IF(AND($H$1="创业板",LEFT(E1052,1)-3=0),"是","")&amp;IF(AND($H$1="全部A股",E1052&lt;&gt;0),"是","")&amp;IF(AND($H$1="中小板",LEFT(E1052,3)="002"),"是",""))</f>
        <v>是</v>
      </c>
      <c r="I1052" s="46">
        <f ca="1">IF(E1052="","",IF(OR([1]!EM_S_VAL_MV(E1052,deadline)="",[1]!EM_S_VAL_MV(E1052,deadline)="--",[1]!EM_S_VAL_MV(E1052,deadline)="null"),0,[1]!EM_S_VAL_MV(E1052,deadline)/100000000))</f>
        <v>149.19999999999999</v>
      </c>
      <c r="J1052" s="46">
        <f ca="1">IF(E1052="","",IF(RIGHT(LEFT($J$1,6),3)="TTM",[1]!EM_S_FA_PROFIT_TTM(E1052,LEFT(RIGHT($J$1,11),10),1)/100000000,[1]!EM_S_STM07_IS(E1052,61,LEFT(RIGHT($J$1,5),4)&amp;"-12-31",1)/100000000))</f>
        <v>8.1371123527999991</v>
      </c>
      <c r="K1052" s="36">
        <f t="shared" ca="1" si="82"/>
        <v>18.335742893934594</v>
      </c>
      <c r="L1052" s="46">
        <f ca="1">IF(E1052="","",IF(ISERROR(IF(行业估值!$E$7="最新年报",[1]!EM_S_STM07_BS(E1052,140,LEFT(RIGHT($L$1,5),4)&amp;"-12-31",1)/100000000,[1]!EM_S_STM07_BS(E1052,140,LEFT(RIGHT($L$1,11),10),1)/100000000)),0,IF(行业估值!$E$7="最新年报",[1]!EM_S_STM07_BS(E1052,140,LEFT(RIGHT($L$1,5),4)&amp;"-12-31",1)/100000000,[1]!EM_S_STM07_BS(E1052,140,LEFT(RIGHT($L$1,11),10),1)/100000000)))</f>
        <v>47.264389736400005</v>
      </c>
      <c r="M1052" s="36">
        <f t="shared" ca="1" si="83"/>
        <v>3.1567105982349268</v>
      </c>
      <c r="N1052" s="37">
        <f ca="1">IF(E1052="","",IF(ISERROR([1]!EM_S_EST_NETPROFIT(E1052,行业估值!$E$6,deadline)/100000000),"-",[1]!EM_S_EST_NETPROFIT(E1052,行业估值!$E$6,deadline)/100000000))</f>
        <v>8.5738181818181811</v>
      </c>
      <c r="O1052" s="36">
        <f t="shared" ca="1" si="84"/>
        <v>17.401815251505642</v>
      </c>
      <c r="T1052" s="64" t="s">
        <v>2142</v>
      </c>
      <c r="U1052" s="64" t="s">
        <v>2143</v>
      </c>
    </row>
    <row r="1053" spans="4:21">
      <c r="D1053" s="45" t="str">
        <f>IF(AND(行业估值!$B$39=$G1053,COUNTIF($G$2:$G$2552,$G1053)&gt;=1),COUNTIF($G$2:G1053,$G1053),"")</f>
        <v/>
      </c>
      <c r="E1053" s="65" t="str">
        <f t="shared" si="80"/>
        <v>002596.SZ</v>
      </c>
      <c r="F1053" s="65" t="str">
        <f t="shared" si="81"/>
        <v>海南瑞泽</v>
      </c>
      <c r="G1053" s="34" t="str">
        <f>IF(E1053="","",IF(行业估值!$C$5="申万行业",[1]!EM_S_INFO_INDUSTRY_SW2014(E1053,"1"),IF(行业估值!$C$5="证监会行业",[1]!EM_S_INFO_INDUSTRY_CSRC1(E1053,"1"),[1]!EM_S_INFO_INDUSTRY_EM2016(E1053,"1"))))</f>
        <v>建材</v>
      </c>
      <c r="H1053" s="34" t="str">
        <f>IF(E1053="","",IF($H$1="上证50",[1]!EM_S_INFO_COMPINDEX(E1053,"000016"),"")&amp;IF($H$1="上证180",[1]!EM_S_INFO_COMPINDEX(E1053,"000010"),"")&amp;IF($H$1="沪深300",[1]!EM_S_INFO_COMPINDEX(E1053,"000300"),"")&amp;IF(AND($H$1="上证A股",RIGHT(E1053,2)="SH"),"是","")&amp;IF(AND($H$1="深证A股",RIGHT(E1053,2)="SZ"),"是","")&amp;IF(AND($H$1="创业板",LEFT(E1053,1)-3=0),"是","")&amp;IF(AND($H$1="全部A股",E1053&lt;&gt;0),"是","")&amp;IF(AND($H$1="中小板",LEFT(E1053,3)="002"),"是",""))</f>
        <v>是</v>
      </c>
      <c r="I1053" s="46">
        <f ca="1">IF(E1053="","",IF(OR([1]!EM_S_VAL_MV(E1053,deadline)="",[1]!EM_S_VAL_MV(E1053,deadline)="--",[1]!EM_S_VAL_MV(E1053,deadline)="null"),0,[1]!EM_S_VAL_MV(E1053,deadline)/100000000))</f>
        <v>60.1796601514</v>
      </c>
      <c r="J1053" s="46">
        <f ca="1">IF(E1053="","",IF(RIGHT(LEFT($J$1,6),3)="TTM",[1]!EM_S_FA_PROFIT_TTM(E1053,LEFT(RIGHT($J$1,11),10),1)/100000000,[1]!EM_S_STM07_IS(E1053,61,LEFT(RIGHT($J$1,5),4)&amp;"-12-31",1)/100000000))</f>
        <v>0.700691587</v>
      </c>
      <c r="K1053" s="36">
        <f t="shared" ca="1" si="82"/>
        <v>85.886089212314175</v>
      </c>
      <c r="L1053" s="46">
        <f ca="1">IF(E1053="","",IF(ISERROR(IF(行业估值!$E$7="最新年报",[1]!EM_S_STM07_BS(E1053,140,LEFT(RIGHT($L$1,5),4)&amp;"-12-31",1)/100000000,[1]!EM_S_STM07_BS(E1053,140,LEFT(RIGHT($L$1,11),10),1)/100000000)),0,IF(行业估值!$E$7="最新年报",[1]!EM_S_STM07_BS(E1053,140,LEFT(RIGHT($L$1,5),4)&amp;"-12-31",1)/100000000,[1]!EM_S_STM07_BS(E1053,140,LEFT(RIGHT($L$1,11),10),1)/100000000)))</f>
        <v>36.081789594299998</v>
      </c>
      <c r="M1053" s="36">
        <f t="shared" ca="1" si="83"/>
        <v>1.667867941919013</v>
      </c>
      <c r="N1053" s="37" t="str">
        <f ca="1">IF(E1053="","",IF(ISERROR([1]!EM_S_EST_NETPROFIT(E1053,行业估值!$E$6,deadline)/100000000),"-",[1]!EM_S_EST_NETPROFIT(E1053,行业估值!$E$6,deadline)/100000000))</f>
        <v>-</v>
      </c>
      <c r="O1053" s="36" t="str">
        <f t="shared" ca="1" si="84"/>
        <v>-</v>
      </c>
      <c r="T1053" s="64" t="s">
        <v>2144</v>
      </c>
      <c r="U1053" s="64" t="s">
        <v>2145</v>
      </c>
    </row>
    <row r="1054" spans="4:21">
      <c r="D1054" s="45" t="str">
        <f>IF(AND(行业估值!$B$39=$G1054,COUNTIF($G$2:$G$2552,$G1054)&gt;=1),COUNTIF($G$2:G1054,$G1054),"")</f>
        <v/>
      </c>
      <c r="E1054" s="65" t="str">
        <f t="shared" si="80"/>
        <v>002597.SZ</v>
      </c>
      <c r="F1054" s="65" t="str">
        <f t="shared" si="81"/>
        <v>金禾实业</v>
      </c>
      <c r="G1054" s="34" t="str">
        <f>IF(E1054="","",IF(行业估值!$C$5="申万行业",[1]!EM_S_INFO_INDUSTRY_SW2014(E1054,"1"),IF(行业估值!$C$5="证监会行业",[1]!EM_S_INFO_INDUSTRY_CSRC1(E1054,"1"),[1]!EM_S_INFO_INDUSTRY_EM2016(E1054,"1"))))</f>
        <v>基础化工</v>
      </c>
      <c r="H1054" s="34" t="str">
        <f>IF(E1054="","",IF($H$1="上证50",[1]!EM_S_INFO_COMPINDEX(E1054,"000016"),"")&amp;IF($H$1="上证180",[1]!EM_S_INFO_COMPINDEX(E1054,"000010"),"")&amp;IF($H$1="沪深300",[1]!EM_S_INFO_COMPINDEX(E1054,"000300"),"")&amp;IF(AND($H$1="上证A股",RIGHT(E1054,2)="SH"),"是","")&amp;IF(AND($H$1="深证A股",RIGHT(E1054,2)="SZ"),"是","")&amp;IF(AND($H$1="创业板",LEFT(E1054,1)-3=0),"是","")&amp;IF(AND($H$1="全部A股",E1054&lt;&gt;0),"是","")&amp;IF(AND($H$1="中小板",LEFT(E1054,3)="002"),"是",""))</f>
        <v>是</v>
      </c>
      <c r="I1054" s="46">
        <f ca="1">IF(E1054="","",IF(OR([1]!EM_S_VAL_MV(E1054,deadline)="",[1]!EM_S_VAL_MV(E1054,deadline)="--",[1]!EM_S_VAL_MV(E1054,deadline)="null"),0,[1]!EM_S_VAL_MV(E1054,deadline)/100000000))</f>
        <v>106.3339513621</v>
      </c>
      <c r="J1054" s="46">
        <f ca="1">IF(E1054="","",IF(RIGHT(LEFT($J$1,6),3)="TTM",[1]!EM_S_FA_PROFIT_TTM(E1054,LEFT(RIGHT($J$1,11),10),1)/100000000,[1]!EM_S_STM07_IS(E1054,61,LEFT(RIGHT($J$1,5),4)&amp;"-12-31",1)/100000000))</f>
        <v>7.6818387716999998</v>
      </c>
      <c r="K1054" s="36">
        <f t="shared" ca="1" si="82"/>
        <v>13.842252424489269</v>
      </c>
      <c r="L1054" s="46">
        <f ca="1">IF(E1054="","",IF(ISERROR(IF(行业估值!$E$7="最新年报",[1]!EM_S_STM07_BS(E1054,140,LEFT(RIGHT($L$1,5),4)&amp;"-12-31",1)/100000000,[1]!EM_S_STM07_BS(E1054,140,LEFT(RIGHT($L$1,11),10),1)/100000000)),0,IF(行业估值!$E$7="最新年报",[1]!EM_S_STM07_BS(E1054,140,LEFT(RIGHT($L$1,5),4)&amp;"-12-31",1)/100000000,[1]!EM_S_STM07_BS(E1054,140,LEFT(RIGHT($L$1,11),10),1)/100000000)))</f>
        <v>41.870598566999995</v>
      </c>
      <c r="M1054" s="36">
        <f t="shared" ca="1" si="83"/>
        <v>2.5395851743544533</v>
      </c>
      <c r="N1054" s="37">
        <f ca="1">IF(E1054="","",IF(ISERROR([1]!EM_S_EST_NETPROFIT(E1054,行业估值!$E$6,deadline)/100000000),"-",[1]!EM_S_EST_NETPROFIT(E1054,行业估值!$E$6,deadline)/100000000))</f>
        <v>8.3529</v>
      </c>
      <c r="O1054" s="36">
        <f t="shared" ca="1" si="84"/>
        <v>12.730183692142848</v>
      </c>
      <c r="T1054" s="64" t="s">
        <v>2146</v>
      </c>
      <c r="U1054" s="64" t="s">
        <v>2147</v>
      </c>
    </row>
    <row r="1055" spans="4:21">
      <c r="D1055" s="45" t="str">
        <f>IF(AND(行业估值!$B$39=$G1055,COUNTIF($G$2:$G$2552,$G1055)&gt;=1),COUNTIF($G$2:G1055,$G1055),"")</f>
        <v/>
      </c>
      <c r="E1055" s="65" t="str">
        <f t="shared" si="80"/>
        <v>002598.SZ</v>
      </c>
      <c r="F1055" s="65" t="str">
        <f t="shared" si="81"/>
        <v>山东章鼓</v>
      </c>
      <c r="G1055" s="34" t="str">
        <f>IF(E1055="","",IF(行业估值!$C$5="申万行业",[1]!EM_S_INFO_INDUSTRY_SW2014(E1055,"1"),IF(行业估值!$C$5="证监会行业",[1]!EM_S_INFO_INDUSTRY_CSRC1(E1055,"1"),[1]!EM_S_INFO_INDUSTRY_EM2016(E1055,"1"))))</f>
        <v>电气设备</v>
      </c>
      <c r="H1055" s="34" t="str">
        <f>IF(E1055="","",IF($H$1="上证50",[1]!EM_S_INFO_COMPINDEX(E1055,"000016"),"")&amp;IF($H$1="上证180",[1]!EM_S_INFO_COMPINDEX(E1055,"000010"),"")&amp;IF($H$1="沪深300",[1]!EM_S_INFO_COMPINDEX(E1055,"000300"),"")&amp;IF(AND($H$1="上证A股",RIGHT(E1055,2)="SH"),"是","")&amp;IF(AND($H$1="深证A股",RIGHT(E1055,2)="SZ"),"是","")&amp;IF(AND($H$1="创业板",LEFT(E1055,1)-3=0),"是","")&amp;IF(AND($H$1="全部A股",E1055&lt;&gt;0),"是","")&amp;IF(AND($H$1="中小板",LEFT(E1055,3)="002"),"是",""))</f>
        <v>是</v>
      </c>
      <c r="I1055" s="46">
        <f ca="1">IF(E1055="","",IF(OR([1]!EM_S_VAL_MV(E1055,deadline)="",[1]!EM_S_VAL_MV(E1055,deadline)="--",[1]!EM_S_VAL_MV(E1055,deadline)="null"),0,[1]!EM_S_VAL_MV(E1055,deadline)/100000000))</f>
        <v>18.220800000000001</v>
      </c>
      <c r="J1055" s="46">
        <f ca="1">IF(E1055="","",IF(RIGHT(LEFT($J$1,6),3)="TTM",[1]!EM_S_FA_PROFIT_TTM(E1055,LEFT(RIGHT($J$1,11),10),1)/100000000,[1]!EM_S_STM07_IS(E1055,61,LEFT(RIGHT($J$1,5),4)&amp;"-12-31",1)/100000000))</f>
        <v>0.90518509459999996</v>
      </c>
      <c r="K1055" s="36">
        <f t="shared" ca="1" si="82"/>
        <v>20.129363716546557</v>
      </c>
      <c r="L1055" s="46">
        <f ca="1">IF(E1055="","",IF(ISERROR(IF(行业估值!$E$7="最新年报",[1]!EM_S_STM07_BS(E1055,140,LEFT(RIGHT($L$1,5),4)&amp;"-12-31",1)/100000000,[1]!EM_S_STM07_BS(E1055,140,LEFT(RIGHT($L$1,11),10),1)/100000000)),0,IF(行业估值!$E$7="最新年报",[1]!EM_S_STM07_BS(E1055,140,LEFT(RIGHT($L$1,5),4)&amp;"-12-31",1)/100000000,[1]!EM_S_STM07_BS(E1055,140,LEFT(RIGHT($L$1,11),10),1)/100000000)))</f>
        <v>8.4743405154999998</v>
      </c>
      <c r="M1055" s="36">
        <f t="shared" ca="1" si="83"/>
        <v>2.1501142143949998</v>
      </c>
      <c r="N1055" s="37" t="str">
        <f ca="1">IF(E1055="","",IF(ISERROR([1]!EM_S_EST_NETPROFIT(E1055,行业估值!$E$6,deadline)/100000000),"-",[1]!EM_S_EST_NETPROFIT(E1055,行业估值!$E$6,deadline)/100000000))</f>
        <v>-</v>
      </c>
      <c r="O1055" s="36" t="str">
        <f t="shared" ca="1" si="84"/>
        <v>-</v>
      </c>
      <c r="T1055" s="64" t="s">
        <v>2148</v>
      </c>
      <c r="U1055" s="64" t="s">
        <v>2149</v>
      </c>
    </row>
    <row r="1056" spans="4:21">
      <c r="D1056" s="45" t="str">
        <f>IF(AND(行业估值!$B$39=$G1056,COUNTIF($G$2:$G$2552,$G1056)&gt;=1),COUNTIF($G$2:G1056,$G1056),"")</f>
        <v/>
      </c>
      <c r="E1056" s="65" t="str">
        <f t="shared" si="80"/>
        <v>002599.SZ</v>
      </c>
      <c r="F1056" s="65" t="str">
        <f t="shared" si="81"/>
        <v>盛通股份</v>
      </c>
      <c r="G1056" s="34" t="str">
        <f>IF(E1056="","",IF(行业估值!$C$5="申万行业",[1]!EM_S_INFO_INDUSTRY_SW2014(E1056,"1"),IF(行业估值!$C$5="证监会行业",[1]!EM_S_INFO_INDUSTRY_CSRC1(E1056,"1"),[1]!EM_S_INFO_INDUSTRY_EM2016(E1056,"1"))))</f>
        <v>轻工制造</v>
      </c>
      <c r="H1056" s="34" t="str">
        <f>IF(E1056="","",IF($H$1="上证50",[1]!EM_S_INFO_COMPINDEX(E1056,"000016"),"")&amp;IF($H$1="上证180",[1]!EM_S_INFO_COMPINDEX(E1056,"000010"),"")&amp;IF($H$1="沪深300",[1]!EM_S_INFO_COMPINDEX(E1056,"000300"),"")&amp;IF(AND($H$1="上证A股",RIGHT(E1056,2)="SH"),"是","")&amp;IF(AND($H$1="深证A股",RIGHT(E1056,2)="SZ"),"是","")&amp;IF(AND($H$1="创业板",LEFT(E1056,1)-3=0),"是","")&amp;IF(AND($H$1="全部A股",E1056&lt;&gt;0),"是","")&amp;IF(AND($H$1="中小板",LEFT(E1056,3)="002"),"是",""))</f>
        <v>是</v>
      </c>
      <c r="I1056" s="46">
        <f ca="1">IF(E1056="","",IF(OR([1]!EM_S_VAL_MV(E1056,deadline)="",[1]!EM_S_VAL_MV(E1056,deadline)="--",[1]!EM_S_VAL_MV(E1056,deadline)="null"),0,[1]!EM_S_VAL_MV(E1056,deadline)/100000000))</f>
        <v>22.261021127800003</v>
      </c>
      <c r="J1056" s="46">
        <f ca="1">IF(E1056="","",IF(RIGHT(LEFT($J$1,6),3)="TTM",[1]!EM_S_FA_PROFIT_TTM(E1056,LEFT(RIGHT($J$1,11),10),1)/100000000,[1]!EM_S_STM07_IS(E1056,61,LEFT(RIGHT($J$1,5),4)&amp;"-12-31",1)/100000000))</f>
        <v>1.3342895780999999</v>
      </c>
      <c r="K1056" s="36">
        <f t="shared" ca="1" si="82"/>
        <v>16.683800498164143</v>
      </c>
      <c r="L1056" s="46">
        <f ca="1">IF(E1056="","",IF(ISERROR(IF(行业估值!$E$7="最新年报",[1]!EM_S_STM07_BS(E1056,140,LEFT(RIGHT($L$1,5),4)&amp;"-12-31",1)/100000000,[1]!EM_S_STM07_BS(E1056,140,LEFT(RIGHT($L$1,11),10),1)/100000000)),0,IF(行业估值!$E$7="最新年报",[1]!EM_S_STM07_BS(E1056,140,LEFT(RIGHT($L$1,5),4)&amp;"-12-31",1)/100000000,[1]!EM_S_STM07_BS(E1056,140,LEFT(RIGHT($L$1,11),10),1)/100000000)))</f>
        <v>16.809374804499999</v>
      </c>
      <c r="M1056" s="36">
        <f t="shared" ca="1" si="83"/>
        <v>1.3243217779783549</v>
      </c>
      <c r="N1056" s="37">
        <f ca="1">IF(E1056="","",IF(ISERROR([1]!EM_S_EST_NETPROFIT(E1056,行业估值!$E$6,deadline)/100000000),"-",[1]!EM_S_EST_NETPROFIT(E1056,行业估值!$E$6,deadline)/100000000))</f>
        <v>1.48275</v>
      </c>
      <c r="O1056" s="36">
        <f t="shared" ca="1" si="84"/>
        <v>15.01333409394706</v>
      </c>
      <c r="T1056" s="64" t="s">
        <v>2150</v>
      </c>
      <c r="U1056" s="64" t="s">
        <v>2151</v>
      </c>
    </row>
    <row r="1057" spans="4:21">
      <c r="D1057" s="45" t="str">
        <f>IF(AND(行业估值!$B$39=$G1057,COUNTIF($G$2:$G$2552,$G1057)&gt;=1),COUNTIF($G$2:G1057,$G1057),"")</f>
        <v/>
      </c>
      <c r="E1057" s="65" t="str">
        <f t="shared" si="80"/>
        <v>002600.SZ</v>
      </c>
      <c r="F1057" s="65" t="str">
        <f t="shared" si="81"/>
        <v>领益智造</v>
      </c>
      <c r="G1057" s="34" t="str">
        <f>IF(E1057="","",IF(行业估值!$C$5="申万行业",[1]!EM_S_INFO_INDUSTRY_SW2014(E1057,"1"),IF(行业估值!$C$5="证监会行业",[1]!EM_S_INFO_INDUSTRY_CSRC1(E1057,"1"),[1]!EM_S_INFO_INDUSTRY_EM2016(E1057,"1"))))</f>
        <v>电子设备</v>
      </c>
      <c r="H1057" s="34" t="str">
        <f>IF(E1057="","",IF($H$1="上证50",[1]!EM_S_INFO_COMPINDEX(E1057,"000016"),"")&amp;IF($H$1="上证180",[1]!EM_S_INFO_COMPINDEX(E1057,"000010"),"")&amp;IF($H$1="沪深300",[1]!EM_S_INFO_COMPINDEX(E1057,"000300"),"")&amp;IF(AND($H$1="上证A股",RIGHT(E1057,2)="SH"),"是","")&amp;IF(AND($H$1="深证A股",RIGHT(E1057,2)="SZ"),"是","")&amp;IF(AND($H$1="创业板",LEFT(E1057,1)-3=0),"是","")&amp;IF(AND($H$1="全部A股",E1057&lt;&gt;0),"是","")&amp;IF(AND($H$1="中小板",LEFT(E1057,3)="002"),"是",""))</f>
        <v>是</v>
      </c>
      <c r="I1057" s="46">
        <f ca="1">IF(E1057="","",IF(OR([1]!EM_S_VAL_MV(E1057,deadline)="",[1]!EM_S_VAL_MV(E1057,deadline)="--",[1]!EM_S_VAL_MV(E1057,deadline)="null"),0,[1]!EM_S_VAL_MV(E1057,deadline)/100000000))</f>
        <v>740.85377900800006</v>
      </c>
      <c r="J1057" s="46">
        <f ca="1">IF(E1057="","",IF(RIGHT(LEFT($J$1,6),3)="TTM",[1]!EM_S_FA_PROFIT_TTM(E1057,LEFT(RIGHT($J$1,11),10),1)/100000000,[1]!EM_S_STM07_IS(E1057,61,LEFT(RIGHT($J$1,5),4)&amp;"-12-31",1)/100000000))</f>
        <v>17.263336514599999</v>
      </c>
      <c r="K1057" s="36">
        <f t="shared" ca="1" si="82"/>
        <v>42.914866334294246</v>
      </c>
      <c r="L1057" s="46">
        <f ca="1">IF(E1057="","",IF(ISERROR(IF(行业估值!$E$7="最新年报",[1]!EM_S_STM07_BS(E1057,140,LEFT(RIGHT($L$1,5),4)&amp;"-12-31",1)/100000000,[1]!EM_S_STM07_BS(E1057,140,LEFT(RIGHT($L$1,11),10),1)/100000000)),0,IF(行业估值!$E$7="最新年报",[1]!EM_S_STM07_BS(E1057,140,LEFT(RIGHT($L$1,5),4)&amp;"-12-31",1)/100000000,[1]!EM_S_STM07_BS(E1057,140,LEFT(RIGHT($L$1,11),10),1)/100000000)))</f>
        <v>120.4118689453</v>
      </c>
      <c r="M1057" s="36">
        <f t="shared" ca="1" si="83"/>
        <v>6.1526640645744877</v>
      </c>
      <c r="N1057" s="37">
        <f ca="1">IF(E1057="","",IF(ISERROR([1]!EM_S_EST_NETPROFIT(E1057,行业估值!$E$6,deadline)/100000000),"-",[1]!EM_S_EST_NETPROFIT(E1057,行业估值!$E$6,deadline)/100000000))</f>
        <v>23.451677777777778</v>
      </c>
      <c r="O1057" s="36">
        <f t="shared" ca="1" si="84"/>
        <v>31.590651467589858</v>
      </c>
      <c r="T1057" s="64" t="s">
        <v>2152</v>
      </c>
      <c r="U1057" s="64" t="s">
        <v>2153</v>
      </c>
    </row>
    <row r="1058" spans="4:21">
      <c r="D1058" s="45" t="str">
        <f>IF(AND(行业估值!$B$39=$G1058,COUNTIF($G$2:$G$2552,$G1058)&gt;=1),COUNTIF($G$2:G1058,$G1058),"")</f>
        <v/>
      </c>
      <c r="E1058" s="65" t="str">
        <f t="shared" si="80"/>
        <v>002601.SZ</v>
      </c>
      <c r="F1058" s="65" t="str">
        <f t="shared" si="81"/>
        <v>龙蟒佰利</v>
      </c>
      <c r="G1058" s="34" t="str">
        <f>IF(E1058="","",IF(行业估值!$C$5="申万行业",[1]!EM_S_INFO_INDUSTRY_SW2014(E1058,"1"),IF(行业估值!$C$5="证监会行业",[1]!EM_S_INFO_INDUSTRY_CSRC1(E1058,"1"),[1]!EM_S_INFO_INDUSTRY_EM2016(E1058,"1"))))</f>
        <v>基础化工</v>
      </c>
      <c r="H1058" s="34" t="str">
        <f>IF(E1058="","",IF($H$1="上证50",[1]!EM_S_INFO_COMPINDEX(E1058,"000016"),"")&amp;IF($H$1="上证180",[1]!EM_S_INFO_COMPINDEX(E1058,"000010"),"")&amp;IF($H$1="沪深300",[1]!EM_S_INFO_COMPINDEX(E1058,"000300"),"")&amp;IF(AND($H$1="上证A股",RIGHT(E1058,2)="SH"),"是","")&amp;IF(AND($H$1="深证A股",RIGHT(E1058,2)="SZ"),"是","")&amp;IF(AND($H$1="创业板",LEFT(E1058,1)-3=0),"是","")&amp;IF(AND($H$1="全部A股",E1058&lt;&gt;0),"是","")&amp;IF(AND($H$1="中小板",LEFT(E1058,3)="002"),"是",""))</f>
        <v>是</v>
      </c>
      <c r="I1058" s="46">
        <f ca="1">IF(E1058="","",IF(OR([1]!EM_S_VAL_MV(E1058,deadline)="",[1]!EM_S_VAL_MV(E1058,deadline)="--",[1]!EM_S_VAL_MV(E1058,deadline)="null"),0,[1]!EM_S_VAL_MV(E1058,deadline)/100000000))</f>
        <v>267.41394899240004</v>
      </c>
      <c r="J1058" s="46">
        <f ca="1">IF(E1058="","",IF(RIGHT(LEFT($J$1,6),3)="TTM",[1]!EM_S_FA_PROFIT_TTM(E1058,LEFT(RIGHT($J$1,11),10),1)/100000000,[1]!EM_S_STM07_IS(E1058,61,LEFT(RIGHT($J$1,5),4)&amp;"-12-31",1)/100000000))</f>
        <v>23.967637435500002</v>
      </c>
      <c r="K1058" s="36">
        <f t="shared" ca="1" si="82"/>
        <v>11.157292816701078</v>
      </c>
      <c r="L1058" s="46">
        <f ca="1">IF(E1058="","",IF(ISERROR(IF(行业估值!$E$7="最新年报",[1]!EM_S_STM07_BS(E1058,140,LEFT(RIGHT($L$1,5),4)&amp;"-12-31",1)/100000000,[1]!EM_S_STM07_BS(E1058,140,LEFT(RIGHT($L$1,11),10),1)/100000000)),0,IF(行业估值!$E$7="最新年报",[1]!EM_S_STM07_BS(E1058,140,LEFT(RIGHT($L$1,5),4)&amp;"-12-31",1)/100000000,[1]!EM_S_STM07_BS(E1058,140,LEFT(RIGHT($L$1,11),10),1)/100000000)))</f>
        <v>136.12860873930001</v>
      </c>
      <c r="M1058" s="36">
        <f t="shared" ca="1" si="83"/>
        <v>1.9644213767329737</v>
      </c>
      <c r="N1058" s="37">
        <f ca="1">IF(E1058="","",IF(ISERROR([1]!EM_S_EST_NETPROFIT(E1058,行业估值!$E$6,deadline)/100000000),"-",[1]!EM_S_EST_NETPROFIT(E1058,行业估值!$E$6,deadline)/100000000))</f>
        <v>26.74440666666667</v>
      </c>
      <c r="O1058" s="36">
        <f t="shared" ca="1" si="84"/>
        <v>9.9988738701650011</v>
      </c>
      <c r="T1058" s="64" t="s">
        <v>2154</v>
      </c>
      <c r="U1058" s="64" t="s">
        <v>2155</v>
      </c>
    </row>
    <row r="1059" spans="4:21">
      <c r="D1059" s="45" t="str">
        <f>IF(AND(行业估值!$B$39=$G1059,COUNTIF($G$2:$G$2552,$G1059)&gt;=1),COUNTIF($G$2:G1059,$G1059),"")</f>
        <v/>
      </c>
      <c r="E1059" s="65" t="str">
        <f t="shared" si="80"/>
        <v>002602.SZ</v>
      </c>
      <c r="F1059" s="65" t="str">
        <f t="shared" si="81"/>
        <v>世纪华通</v>
      </c>
      <c r="G1059" s="34" t="str">
        <f>IF(E1059="","",IF(行业估值!$C$5="申万行业",[1]!EM_S_INFO_INDUSTRY_SW2014(E1059,"1"),IF(行业估值!$C$5="证监会行业",[1]!EM_S_INFO_INDUSTRY_CSRC1(E1059,"1"),[1]!EM_S_INFO_INDUSTRY_EM2016(E1059,"1"))))</f>
        <v>互联网</v>
      </c>
      <c r="H1059" s="34" t="str">
        <f>IF(E1059="","",IF($H$1="上证50",[1]!EM_S_INFO_COMPINDEX(E1059,"000016"),"")&amp;IF($H$1="上证180",[1]!EM_S_INFO_COMPINDEX(E1059,"000010"),"")&amp;IF($H$1="沪深300",[1]!EM_S_INFO_COMPINDEX(E1059,"000300"),"")&amp;IF(AND($H$1="上证A股",RIGHT(E1059,2)="SH"),"是","")&amp;IF(AND($H$1="深证A股",RIGHT(E1059,2)="SZ"),"是","")&amp;IF(AND($H$1="创业板",LEFT(E1059,1)-3=0),"是","")&amp;IF(AND($H$1="全部A股",E1059&lt;&gt;0),"是","")&amp;IF(AND($H$1="中小板",LEFT(E1059,3)="002"),"是",""))</f>
        <v>是</v>
      </c>
      <c r="I1059" s="46">
        <f ca="1">IF(E1059="","",IF(OR([1]!EM_S_VAL_MV(E1059,deadline)="",[1]!EM_S_VAL_MV(E1059,deadline)="--",[1]!EM_S_VAL_MV(E1059,deadline)="null"),0,[1]!EM_S_VAL_MV(E1059,deadline)/100000000))</f>
        <v>596.834575578</v>
      </c>
      <c r="J1059" s="46">
        <f ca="1">IF(E1059="","",IF(RIGHT(LEFT($J$1,6),3)="TTM",[1]!EM_S_FA_PROFIT_TTM(E1059,LEFT(RIGHT($J$1,11),10),1)/100000000,[1]!EM_S_STM07_IS(E1059,61,LEFT(RIGHT($J$1,5),4)&amp;"-12-31",1)/100000000))</f>
        <v>6.5130179864999995</v>
      </c>
      <c r="K1059" s="36">
        <f t="shared" ca="1" si="82"/>
        <v>91.637176008895096</v>
      </c>
      <c r="L1059" s="46">
        <f ca="1">IF(E1059="","",IF(ISERROR(IF(行业估值!$E$7="最新年报",[1]!EM_S_STM07_BS(E1059,140,LEFT(RIGHT($L$1,5),4)&amp;"-12-31",1)/100000000,[1]!EM_S_STM07_BS(E1059,140,LEFT(RIGHT($L$1,11),10),1)/100000000)),0,IF(行业估值!$E$7="最新年报",[1]!EM_S_STM07_BS(E1059,140,LEFT(RIGHT($L$1,5),4)&amp;"-12-31",1)/100000000,[1]!EM_S_STM07_BS(E1059,140,LEFT(RIGHT($L$1,11),10),1)/100000000)))</f>
        <v>239.2740011384</v>
      </c>
      <c r="M1059" s="36">
        <f t="shared" ca="1" si="83"/>
        <v>2.4943561470883799</v>
      </c>
      <c r="N1059" s="37">
        <f ca="1">IF(E1059="","",IF(ISERROR([1]!EM_S_EST_NETPROFIT(E1059,行业估值!$E$6,deadline)/100000000),"-",[1]!EM_S_EST_NETPROFIT(E1059,行业估值!$E$6,deadline)/100000000))</f>
        <v>30.229575000000001</v>
      </c>
      <c r="O1059" s="36">
        <f t="shared" ca="1" si="84"/>
        <v>19.743399488017943</v>
      </c>
      <c r="T1059" s="64" t="s">
        <v>2156</v>
      </c>
      <c r="U1059" s="64" t="s">
        <v>2157</v>
      </c>
    </row>
    <row r="1060" spans="4:21">
      <c r="D1060" s="45" t="str">
        <f>IF(AND(行业估值!$B$39=$G1060,COUNTIF($G$2:$G$2552,$G1060)&gt;=1),COUNTIF($G$2:G1060,$G1060),"")</f>
        <v/>
      </c>
      <c r="E1060" s="65" t="str">
        <f t="shared" si="80"/>
        <v>002603.SZ</v>
      </c>
      <c r="F1060" s="65" t="str">
        <f t="shared" si="81"/>
        <v>以岭药业</v>
      </c>
      <c r="G1060" s="34" t="str">
        <f>IF(E1060="","",IF(行业估值!$C$5="申万行业",[1]!EM_S_INFO_INDUSTRY_SW2014(E1060,"1"),IF(行业估值!$C$5="证监会行业",[1]!EM_S_INFO_INDUSTRY_CSRC1(E1060,"1"),[1]!EM_S_INFO_INDUSTRY_EM2016(E1060,"1"))))</f>
        <v>医药生物</v>
      </c>
      <c r="H1060" s="34" t="str">
        <f>IF(E1060="","",IF($H$1="上证50",[1]!EM_S_INFO_COMPINDEX(E1060,"000016"),"")&amp;IF($H$1="上证180",[1]!EM_S_INFO_COMPINDEX(E1060,"000010"),"")&amp;IF($H$1="沪深300",[1]!EM_S_INFO_COMPINDEX(E1060,"000300"),"")&amp;IF(AND($H$1="上证A股",RIGHT(E1060,2)="SH"),"是","")&amp;IF(AND($H$1="深证A股",RIGHT(E1060,2)="SZ"),"是","")&amp;IF(AND($H$1="创业板",LEFT(E1060,1)-3=0),"是","")&amp;IF(AND($H$1="全部A股",E1060&lt;&gt;0),"是","")&amp;IF(AND($H$1="中小板",LEFT(E1060,3)="002"),"是",""))</f>
        <v>是</v>
      </c>
      <c r="I1060" s="46">
        <f ca="1">IF(E1060="","",IF(OR([1]!EM_S_VAL_MV(E1060,deadline)="",[1]!EM_S_VAL_MV(E1060,deadline)="--",[1]!EM_S_VAL_MV(E1060,deadline)="null"),0,[1]!EM_S_VAL_MV(E1060,deadline)/100000000))</f>
        <v>135.41821458749999</v>
      </c>
      <c r="J1060" s="46">
        <f ca="1">IF(E1060="","",IF(RIGHT(LEFT($J$1,6),3)="TTM",[1]!EM_S_FA_PROFIT_TTM(E1060,LEFT(RIGHT($J$1,11),10),1)/100000000,[1]!EM_S_STM07_IS(E1060,61,LEFT(RIGHT($J$1,5),4)&amp;"-12-31",1)/100000000))</f>
        <v>6.0689414728999997</v>
      </c>
      <c r="K1060" s="36">
        <f t="shared" ca="1" si="82"/>
        <v>22.313316942038554</v>
      </c>
      <c r="L1060" s="46">
        <f ca="1">IF(E1060="","",IF(ISERROR(IF(行业估值!$E$7="最新年报",[1]!EM_S_STM07_BS(E1060,140,LEFT(RIGHT($L$1,5),4)&amp;"-12-31",1)/100000000,[1]!EM_S_STM07_BS(E1060,140,LEFT(RIGHT($L$1,11),10),1)/100000000)),0,IF(行业估值!$E$7="最新年报",[1]!EM_S_STM07_BS(E1060,140,LEFT(RIGHT($L$1,5),4)&amp;"-12-31",1)/100000000,[1]!EM_S_STM07_BS(E1060,140,LEFT(RIGHT($L$1,11),10),1)/100000000)))</f>
        <v>79.136680869599999</v>
      </c>
      <c r="M1060" s="36">
        <f t="shared" ca="1" si="83"/>
        <v>1.7111940139445536</v>
      </c>
      <c r="N1060" s="37">
        <f ca="1">IF(E1060="","",IF(ISERROR([1]!EM_S_EST_NETPROFIT(E1060,行业估值!$E$6,deadline)/100000000),"-",[1]!EM_S_EST_NETPROFIT(E1060,行业估值!$E$6,deadline)/100000000))</f>
        <v>6.7801</v>
      </c>
      <c r="O1060" s="36">
        <f t="shared" ca="1" si="84"/>
        <v>19.972893406808158</v>
      </c>
      <c r="T1060" s="64" t="s">
        <v>2158</v>
      </c>
      <c r="U1060" s="64" t="s">
        <v>2159</v>
      </c>
    </row>
    <row r="1061" spans="4:21">
      <c r="D1061" s="45" t="str">
        <f>IF(AND(行业估值!$B$39=$G1061,COUNTIF($G$2:$G$2552,$G1061)&gt;=1),COUNTIF($G$2:G1061,$G1061),"")</f>
        <v/>
      </c>
      <c r="E1061" s="65" t="str">
        <f t="shared" si="80"/>
        <v>002604.SZ</v>
      </c>
      <c r="F1061" s="65" t="str">
        <f t="shared" si="81"/>
        <v>*ST龙力</v>
      </c>
      <c r="G1061" s="34" t="str">
        <f>IF(E1061="","",IF(行业估值!$C$5="申万行业",[1]!EM_S_INFO_INDUSTRY_SW2014(E1061,"1"),IF(行业估值!$C$5="证监会行业",[1]!EM_S_INFO_INDUSTRY_CSRC1(E1061,"1"),[1]!EM_S_INFO_INDUSTRY_EM2016(E1061,"1"))))</f>
        <v>农林牧渔</v>
      </c>
      <c r="H1061" s="34" t="str">
        <f>IF(E1061="","",IF($H$1="上证50",[1]!EM_S_INFO_COMPINDEX(E1061,"000016"),"")&amp;IF($H$1="上证180",[1]!EM_S_INFO_COMPINDEX(E1061,"000010"),"")&amp;IF($H$1="沪深300",[1]!EM_S_INFO_COMPINDEX(E1061,"000300"),"")&amp;IF(AND($H$1="上证A股",RIGHT(E1061,2)="SH"),"是","")&amp;IF(AND($H$1="深证A股",RIGHT(E1061,2)="SZ"),"是","")&amp;IF(AND($H$1="创业板",LEFT(E1061,1)-3=0),"是","")&amp;IF(AND($H$1="全部A股",E1061&lt;&gt;0),"是","")&amp;IF(AND($H$1="中小板",LEFT(E1061,3)="002"),"是",""))</f>
        <v>是</v>
      </c>
      <c r="I1061" s="46">
        <f ca="1">IF(E1061="","",IF(OR([1]!EM_S_VAL_MV(E1061,deadline)="",[1]!EM_S_VAL_MV(E1061,deadline)="--",[1]!EM_S_VAL_MV(E1061,deadline)="null"),0,[1]!EM_S_VAL_MV(E1061,deadline)/100000000))</f>
        <v>11.7514034792</v>
      </c>
      <c r="J1061" s="46">
        <f ca="1">IF(E1061="","",IF(RIGHT(LEFT($J$1,6),3)="TTM",[1]!EM_S_FA_PROFIT_TTM(E1061,LEFT(RIGHT($J$1,11),10),1)/100000000,[1]!EM_S_STM07_IS(E1061,61,LEFT(RIGHT($J$1,5),4)&amp;"-12-31",1)/100000000))</f>
        <v>-28.762560474699999</v>
      </c>
      <c r="K1061" s="36">
        <f t="shared" ca="1" si="82"/>
        <v>-0.40856597205720679</v>
      </c>
      <c r="L1061" s="46">
        <f ca="1">IF(E1061="","",IF(ISERROR(IF(行业估值!$E$7="最新年报",[1]!EM_S_STM07_BS(E1061,140,LEFT(RIGHT($L$1,5),4)&amp;"-12-31",1)/100000000,[1]!EM_S_STM07_BS(E1061,140,LEFT(RIGHT($L$1,11),10),1)/100000000)),0,IF(行业估值!$E$7="最新年报",[1]!EM_S_STM07_BS(E1061,140,LEFT(RIGHT($L$1,5),4)&amp;"-12-31",1)/100000000,[1]!EM_S_STM07_BS(E1061,140,LEFT(RIGHT($L$1,11),10),1)/100000000)))</f>
        <v>-35.491314968000005</v>
      </c>
      <c r="M1061" s="36">
        <f t="shared" ca="1" si="83"/>
        <v>-0.33110645491144541</v>
      </c>
      <c r="N1061" s="37" t="str">
        <f ca="1">IF(E1061="","",IF(ISERROR([1]!EM_S_EST_NETPROFIT(E1061,行业估值!$E$6,deadline)/100000000),"-",[1]!EM_S_EST_NETPROFIT(E1061,行业估值!$E$6,deadline)/100000000))</f>
        <v>-</v>
      </c>
      <c r="O1061" s="36" t="str">
        <f t="shared" ca="1" si="84"/>
        <v>-</v>
      </c>
      <c r="T1061" s="64" t="s">
        <v>2160</v>
      </c>
      <c r="U1061" s="64" t="s">
        <v>2161</v>
      </c>
    </row>
    <row r="1062" spans="4:21">
      <c r="D1062" s="45" t="str">
        <f>IF(AND(行业估值!$B$39=$G1062,COUNTIF($G$2:$G$2552,$G1062)&gt;=1),COUNTIF($G$2:G1062,$G1062),"")</f>
        <v/>
      </c>
      <c r="E1062" s="65" t="str">
        <f t="shared" si="80"/>
        <v>002605.SZ</v>
      </c>
      <c r="F1062" s="65" t="str">
        <f t="shared" si="81"/>
        <v>姚记科技</v>
      </c>
      <c r="G1062" s="34" t="str">
        <f>IF(E1062="","",IF(行业估值!$C$5="申万行业",[1]!EM_S_INFO_INDUSTRY_SW2014(E1062,"1"),IF(行业估值!$C$5="证监会行业",[1]!EM_S_INFO_INDUSTRY_CSRC1(E1062,"1"),[1]!EM_S_INFO_INDUSTRY_EM2016(E1062,"1"))))</f>
        <v>互联网</v>
      </c>
      <c r="H1062" s="34" t="str">
        <f>IF(E1062="","",IF($H$1="上证50",[1]!EM_S_INFO_COMPINDEX(E1062,"000016"),"")&amp;IF($H$1="上证180",[1]!EM_S_INFO_COMPINDEX(E1062,"000010"),"")&amp;IF($H$1="沪深300",[1]!EM_S_INFO_COMPINDEX(E1062,"000300"),"")&amp;IF(AND($H$1="上证A股",RIGHT(E1062,2)="SH"),"是","")&amp;IF(AND($H$1="深证A股",RIGHT(E1062,2)="SZ"),"是","")&amp;IF(AND($H$1="创业板",LEFT(E1062,1)-3=0),"是","")&amp;IF(AND($H$1="全部A股",E1062&lt;&gt;0),"是","")&amp;IF(AND($H$1="中小板",LEFT(E1062,3)="002"),"是",""))</f>
        <v>是</v>
      </c>
      <c r="I1062" s="46">
        <f ca="1">IF(E1062="","",IF(OR([1]!EM_S_VAL_MV(E1062,deadline)="",[1]!EM_S_VAL_MV(E1062,deadline)="--",[1]!EM_S_VAL_MV(E1062,deadline)="null"),0,[1]!EM_S_VAL_MV(E1062,deadline)/100000000))</f>
        <v>64.984590930300001</v>
      </c>
      <c r="J1062" s="46">
        <f ca="1">IF(E1062="","",IF(RIGHT(LEFT($J$1,6),3)="TTM",[1]!EM_S_FA_PROFIT_TTM(E1062,LEFT(RIGHT($J$1,11),10),1)/100000000,[1]!EM_S_STM07_IS(E1062,61,LEFT(RIGHT($J$1,5),4)&amp;"-12-31",1)/100000000))</f>
        <v>4.0730002047000005</v>
      </c>
      <c r="K1062" s="36">
        <f t="shared" ca="1" si="82"/>
        <v>15.95496873663587</v>
      </c>
      <c r="L1062" s="46">
        <f ca="1">IF(E1062="","",IF(ISERROR(IF(行业估值!$E$7="最新年报",[1]!EM_S_STM07_BS(E1062,140,LEFT(RIGHT($L$1,5),4)&amp;"-12-31",1)/100000000,[1]!EM_S_STM07_BS(E1062,140,LEFT(RIGHT($L$1,11),10),1)/100000000)),0,IF(行业估值!$E$7="最新年报",[1]!EM_S_STM07_BS(E1062,140,LEFT(RIGHT($L$1,5),4)&amp;"-12-31",1)/100000000,[1]!EM_S_STM07_BS(E1062,140,LEFT(RIGHT($L$1,11),10),1)/100000000)))</f>
        <v>14.395966230000001</v>
      </c>
      <c r="M1062" s="36">
        <f t="shared" ca="1" si="83"/>
        <v>4.5140833127878208</v>
      </c>
      <c r="N1062" s="37">
        <f ca="1">IF(E1062="","",IF(ISERROR([1]!EM_S_EST_NETPROFIT(E1062,行业估值!$E$6,deadline)/100000000),"-",[1]!EM_S_EST_NETPROFIT(E1062,行业估值!$E$6,deadline)/100000000))</f>
        <v>4.25</v>
      </c>
      <c r="O1062" s="36">
        <f t="shared" ca="1" si="84"/>
        <v>15.290491983600001</v>
      </c>
      <c r="T1062" s="64" t="s">
        <v>7240</v>
      </c>
      <c r="U1062" s="64" t="s">
        <v>2162</v>
      </c>
    </row>
    <row r="1063" spans="4:21">
      <c r="D1063" s="45" t="str">
        <f>IF(AND(行业估值!$B$39=$G1063,COUNTIF($G$2:$G$2552,$G1063)&gt;=1),COUNTIF($G$2:G1063,$G1063),"")</f>
        <v/>
      </c>
      <c r="E1063" s="65" t="str">
        <f t="shared" si="80"/>
        <v>002606.SZ</v>
      </c>
      <c r="F1063" s="65" t="str">
        <f t="shared" si="81"/>
        <v>大连电瓷</v>
      </c>
      <c r="G1063" s="34" t="str">
        <f>IF(E1063="","",IF(行业估值!$C$5="申万行业",[1]!EM_S_INFO_INDUSTRY_SW2014(E1063,"1"),IF(行业估值!$C$5="证监会行业",[1]!EM_S_INFO_INDUSTRY_CSRC1(E1063,"1"),[1]!EM_S_INFO_INDUSTRY_EM2016(E1063,"1"))))</f>
        <v>电气设备</v>
      </c>
      <c r="H1063" s="34" t="str">
        <f>IF(E1063="","",IF($H$1="上证50",[1]!EM_S_INFO_COMPINDEX(E1063,"000016"),"")&amp;IF($H$1="上证180",[1]!EM_S_INFO_COMPINDEX(E1063,"000010"),"")&amp;IF($H$1="沪深300",[1]!EM_S_INFO_COMPINDEX(E1063,"000300"),"")&amp;IF(AND($H$1="上证A股",RIGHT(E1063,2)="SH"),"是","")&amp;IF(AND($H$1="深证A股",RIGHT(E1063,2)="SZ"),"是","")&amp;IF(AND($H$1="创业板",LEFT(E1063,1)-3=0),"是","")&amp;IF(AND($H$1="全部A股",E1063&lt;&gt;0),"是","")&amp;IF(AND($H$1="中小板",LEFT(E1063,3)="002"),"是",""))</f>
        <v>是</v>
      </c>
      <c r="I1063" s="46">
        <f ca="1">IF(E1063="","",IF(OR([1]!EM_S_VAL_MV(E1063,deadline)="",[1]!EM_S_VAL_MV(E1063,deadline)="--",[1]!EM_S_VAL_MV(E1063,deadline)="null"),0,[1]!EM_S_VAL_MV(E1063,deadline)/100000000))</f>
        <v>22.453029600000001</v>
      </c>
      <c r="J1063" s="46">
        <f ca="1">IF(E1063="","",IF(RIGHT(LEFT($J$1,6),3)="TTM",[1]!EM_S_FA_PROFIT_TTM(E1063,LEFT(RIGHT($J$1,11),10),1)/100000000,[1]!EM_S_STM07_IS(E1063,61,LEFT(RIGHT($J$1,5),4)&amp;"-12-31",1)/100000000))</f>
        <v>0.3175698408</v>
      </c>
      <c r="K1063" s="36">
        <f t="shared" ca="1" si="82"/>
        <v>70.702650930069055</v>
      </c>
      <c r="L1063" s="46">
        <f ca="1">IF(E1063="","",IF(ISERROR(IF(行业估值!$E$7="最新年报",[1]!EM_S_STM07_BS(E1063,140,LEFT(RIGHT($L$1,5),4)&amp;"-12-31",1)/100000000,[1]!EM_S_STM07_BS(E1063,140,LEFT(RIGHT($L$1,11),10),1)/100000000)),0,IF(行业估值!$E$7="最新年报",[1]!EM_S_STM07_BS(E1063,140,LEFT(RIGHT($L$1,5),4)&amp;"-12-31",1)/100000000,[1]!EM_S_STM07_BS(E1063,140,LEFT(RIGHT($L$1,11),10),1)/100000000)))</f>
        <v>9.1957744286</v>
      </c>
      <c r="M1063" s="36">
        <f t="shared" ca="1" si="83"/>
        <v>2.4416681568621659</v>
      </c>
      <c r="N1063" s="37" t="str">
        <f ca="1">IF(E1063="","",IF(ISERROR([1]!EM_S_EST_NETPROFIT(E1063,行业估值!$E$6,deadline)/100000000),"-",[1]!EM_S_EST_NETPROFIT(E1063,行业估值!$E$6,deadline)/100000000))</f>
        <v>-</v>
      </c>
      <c r="O1063" s="36" t="str">
        <f t="shared" ca="1" si="84"/>
        <v>-</v>
      </c>
      <c r="T1063" s="64" t="s">
        <v>2163</v>
      </c>
      <c r="U1063" s="64" t="s">
        <v>2164</v>
      </c>
    </row>
    <row r="1064" spans="4:21">
      <c r="D1064" s="45" t="str">
        <f>IF(AND(行业估值!$B$39=$G1064,COUNTIF($G$2:$G$2552,$G1064)&gt;=1),COUNTIF($G$2:G1064,$G1064),"")</f>
        <v/>
      </c>
      <c r="E1064" s="65" t="str">
        <f t="shared" si="80"/>
        <v>002607.SZ</v>
      </c>
      <c r="F1064" s="65" t="str">
        <f t="shared" si="81"/>
        <v>中公教育</v>
      </c>
      <c r="G1064" s="34" t="str">
        <f>IF(E1064="","",IF(行业估值!$C$5="申万行业",[1]!EM_S_INFO_INDUSTRY_SW2014(E1064,"1"),IF(行业估值!$C$5="证监会行业",[1]!EM_S_INFO_INDUSTRY_CSRC1(E1064,"1"),[1]!EM_S_INFO_INDUSTRY_EM2016(E1064,"1"))))</f>
        <v>文化传媒</v>
      </c>
      <c r="H1064" s="34" t="str">
        <f>IF(E1064="","",IF($H$1="上证50",[1]!EM_S_INFO_COMPINDEX(E1064,"000016"),"")&amp;IF($H$1="上证180",[1]!EM_S_INFO_COMPINDEX(E1064,"000010"),"")&amp;IF($H$1="沪深300",[1]!EM_S_INFO_COMPINDEX(E1064,"000300"),"")&amp;IF(AND($H$1="上证A股",RIGHT(E1064,2)="SH"),"是","")&amp;IF(AND($H$1="深证A股",RIGHT(E1064,2)="SZ"),"是","")&amp;IF(AND($H$1="创业板",LEFT(E1064,1)-3=0),"是","")&amp;IF(AND($H$1="全部A股",E1064&lt;&gt;0),"是","")&amp;IF(AND($H$1="中小板",LEFT(E1064,3)="002"),"是",""))</f>
        <v>是</v>
      </c>
      <c r="I1064" s="46">
        <f ca="1">IF(E1064="","",IF(OR([1]!EM_S_VAL_MV(E1064,deadline)="",[1]!EM_S_VAL_MV(E1064,deadline)="--",[1]!EM_S_VAL_MV(E1064,deadline)="null"),0,[1]!EM_S_VAL_MV(E1064,deadline)/100000000))</f>
        <v>1126.7838683703001</v>
      </c>
      <c r="J1064" s="46">
        <f ca="1">IF(E1064="","",IF(RIGHT(LEFT($J$1,6),3)="TTM",[1]!EM_S_FA_PROFIT_TTM(E1064,LEFT(RIGHT($J$1,11),10),1)/100000000,[1]!EM_S_STM07_IS(E1064,61,LEFT(RIGHT($J$1,5),4)&amp;"-12-31",1)/100000000))</f>
        <v>15.704697362499999</v>
      </c>
      <c r="K1064" s="36">
        <f t="shared" ca="1" si="82"/>
        <v>71.748206435410708</v>
      </c>
      <c r="L1064" s="46">
        <f ca="1">IF(E1064="","",IF(ISERROR(IF(行业估值!$E$7="最新年报",[1]!EM_S_STM07_BS(E1064,140,LEFT(RIGHT($L$1,5),4)&amp;"-12-31",1)/100000000,[1]!EM_S_STM07_BS(E1064,140,LEFT(RIGHT($L$1,11),10),1)/100000000)),0,IF(行业估值!$E$7="最新年报",[1]!EM_S_STM07_BS(E1064,140,LEFT(RIGHT($L$1,5),4)&amp;"-12-31",1)/100000000,[1]!EM_S_STM07_BS(E1064,140,LEFT(RIGHT($L$1,11),10),1)/100000000)))</f>
        <v>25.349103370999998</v>
      </c>
      <c r="M1064" s="36">
        <f t="shared" ca="1" si="83"/>
        <v>44.450640004070863</v>
      </c>
      <c r="N1064" s="37">
        <f ca="1">IF(E1064="","",IF(ISERROR([1]!EM_S_EST_NETPROFIT(E1064,行业估值!$E$6,deadline)/100000000),"-",[1]!EM_S_EST_NETPROFIT(E1064,行业估值!$E$6,deadline)/100000000))</f>
        <v>16.638914814814814</v>
      </c>
      <c r="O1064" s="36">
        <f t="shared" ca="1" si="84"/>
        <v>67.719793082121186</v>
      </c>
      <c r="T1064" s="64" t="s">
        <v>2165</v>
      </c>
      <c r="U1064" s="64" t="s">
        <v>2166</v>
      </c>
    </row>
    <row r="1065" spans="4:21">
      <c r="D1065" s="45" t="str">
        <f>IF(AND(行业估值!$B$39=$G1065,COUNTIF($G$2:$G$2552,$G1065)&gt;=1),COUNTIF($G$2:G1065,$G1065),"")</f>
        <v/>
      </c>
      <c r="E1065" s="65" t="str">
        <f t="shared" si="80"/>
        <v>002608.SZ</v>
      </c>
      <c r="F1065" s="65" t="str">
        <f t="shared" si="81"/>
        <v>江苏国信</v>
      </c>
      <c r="G1065" s="34" t="str">
        <f>IF(E1065="","",IF(行业估值!$C$5="申万行业",[1]!EM_S_INFO_INDUSTRY_SW2014(E1065,"1"),IF(行业估值!$C$5="证监会行业",[1]!EM_S_INFO_INDUSTRY_CSRC1(E1065,"1"),[1]!EM_S_INFO_INDUSTRY_EM2016(E1065,"1"))))</f>
        <v>公用事业</v>
      </c>
      <c r="H1065" s="34" t="str">
        <f>IF(E1065="","",IF($H$1="上证50",[1]!EM_S_INFO_COMPINDEX(E1065,"000016"),"")&amp;IF($H$1="上证180",[1]!EM_S_INFO_COMPINDEX(E1065,"000010"),"")&amp;IF($H$1="沪深300",[1]!EM_S_INFO_COMPINDEX(E1065,"000300"),"")&amp;IF(AND($H$1="上证A股",RIGHT(E1065,2)="SH"),"是","")&amp;IF(AND($H$1="深证A股",RIGHT(E1065,2)="SZ"),"是","")&amp;IF(AND($H$1="创业板",LEFT(E1065,1)-3=0),"是","")&amp;IF(AND($H$1="全部A股",E1065&lt;&gt;0),"是","")&amp;IF(AND($H$1="中小板",LEFT(E1065,3)="002"),"是",""))</f>
        <v>是</v>
      </c>
      <c r="I1065" s="46">
        <f ca="1">IF(E1065="","",IF(OR([1]!EM_S_VAL_MV(E1065,deadline)="",[1]!EM_S_VAL_MV(E1065,deadline)="--",[1]!EM_S_VAL_MV(E1065,deadline)="null"),0,[1]!EM_S_VAL_MV(E1065,deadline)/100000000))</f>
        <v>268.99927492479998</v>
      </c>
      <c r="J1065" s="46">
        <f ca="1">IF(E1065="","",IF(RIGHT(LEFT($J$1,6),3)="TTM",[1]!EM_S_FA_PROFIT_TTM(E1065,LEFT(RIGHT($J$1,11),10),1)/100000000,[1]!EM_S_STM07_IS(E1065,61,LEFT(RIGHT($J$1,5),4)&amp;"-12-31",1)/100000000))</f>
        <v>37.726702119099997</v>
      </c>
      <c r="K1065" s="36">
        <f t="shared" ca="1" si="82"/>
        <v>7.1302091042994453</v>
      </c>
      <c r="L1065" s="46">
        <f ca="1">IF(E1065="","",IF(ISERROR(IF(行业估值!$E$7="最新年报",[1]!EM_S_STM07_BS(E1065,140,LEFT(RIGHT($L$1,5),4)&amp;"-12-31",1)/100000000,[1]!EM_S_STM07_BS(E1065,140,LEFT(RIGHT($L$1,11),10),1)/100000000)),0,IF(行业估值!$E$7="最新年报",[1]!EM_S_STM07_BS(E1065,140,LEFT(RIGHT($L$1,5),4)&amp;"-12-31",1)/100000000,[1]!EM_S_STM07_BS(E1065,140,LEFT(RIGHT($L$1,11),10),1)/100000000)))</f>
        <v>265.24299498689999</v>
      </c>
      <c r="M1065" s="36">
        <f t="shared" ca="1" si="83"/>
        <v>1.014161655572037</v>
      </c>
      <c r="N1065" s="37">
        <f ca="1">IF(E1065="","",IF(ISERROR([1]!EM_S_EST_NETPROFIT(E1065,行业估值!$E$6,deadline)/100000000),"-",[1]!EM_S_EST_NETPROFIT(E1065,行业估值!$E$6,deadline)/100000000))</f>
        <v>32.64</v>
      </c>
      <c r="O1065" s="36">
        <f t="shared" ca="1" si="84"/>
        <v>8.2413993543137245</v>
      </c>
      <c r="T1065" s="64" t="s">
        <v>2167</v>
      </c>
      <c r="U1065" s="64" t="s">
        <v>2168</v>
      </c>
    </row>
    <row r="1066" spans="4:21">
      <c r="D1066" s="45" t="str">
        <f>IF(AND(行业估值!$B$39=$G1066,COUNTIF($G$2:$G$2552,$G1066)&gt;=1),COUNTIF($G$2:G1066,$G1066),"")</f>
        <v/>
      </c>
      <c r="E1066" s="65" t="str">
        <f t="shared" si="80"/>
        <v>002609.SZ</v>
      </c>
      <c r="F1066" s="65" t="str">
        <f t="shared" si="81"/>
        <v>捷顺科技</v>
      </c>
      <c r="G1066" s="34" t="str">
        <f>IF(E1066="","",IF(行业估值!$C$5="申万行业",[1]!EM_S_INFO_INDUSTRY_SW2014(E1066,"1"),IF(行业估值!$C$5="证监会行业",[1]!EM_S_INFO_INDUSTRY_CSRC1(E1066,"1"),[1]!EM_S_INFO_INDUSTRY_EM2016(E1066,"1"))))</f>
        <v>信息技术</v>
      </c>
      <c r="H1066" s="34" t="str">
        <f>IF(E1066="","",IF($H$1="上证50",[1]!EM_S_INFO_COMPINDEX(E1066,"000016"),"")&amp;IF($H$1="上证180",[1]!EM_S_INFO_COMPINDEX(E1066,"000010"),"")&amp;IF($H$1="沪深300",[1]!EM_S_INFO_COMPINDEX(E1066,"000300"),"")&amp;IF(AND($H$1="上证A股",RIGHT(E1066,2)="SH"),"是","")&amp;IF(AND($H$1="深证A股",RIGHT(E1066,2)="SZ"),"是","")&amp;IF(AND($H$1="创业板",LEFT(E1066,1)-3=0),"是","")&amp;IF(AND($H$1="全部A股",E1066&lt;&gt;0),"是","")&amp;IF(AND($H$1="中小板",LEFT(E1066,3)="002"),"是",""))</f>
        <v>是</v>
      </c>
      <c r="I1066" s="46">
        <f ca="1">IF(E1066="","",IF(OR([1]!EM_S_VAL_MV(E1066,deadline)="",[1]!EM_S_VAL_MV(E1066,deadline)="--",[1]!EM_S_VAL_MV(E1066,deadline)="null"),0,[1]!EM_S_VAL_MV(E1066,deadline)/100000000))</f>
        <v>52.664618865600005</v>
      </c>
      <c r="J1066" s="46">
        <f ca="1">IF(E1066="","",IF(RIGHT(LEFT($J$1,6),3)="TTM",[1]!EM_S_FA_PROFIT_TTM(E1066,LEFT(RIGHT($J$1,11),10),1)/100000000,[1]!EM_S_STM07_IS(E1066,61,LEFT(RIGHT($J$1,5),4)&amp;"-12-31",1)/100000000))</f>
        <v>1.1644853143</v>
      </c>
      <c r="K1066" s="36">
        <f t="shared" ca="1" si="82"/>
        <v>45.225661688363985</v>
      </c>
      <c r="L1066" s="46">
        <f ca="1">IF(E1066="","",IF(ISERROR(IF(行业估值!$E$7="最新年报",[1]!EM_S_STM07_BS(E1066,140,LEFT(RIGHT($L$1,5),4)&amp;"-12-31",1)/100000000,[1]!EM_S_STM07_BS(E1066,140,LEFT(RIGHT($L$1,11),10),1)/100000000)),0,IF(行业估值!$E$7="最新年报",[1]!EM_S_STM07_BS(E1066,140,LEFT(RIGHT($L$1,5),4)&amp;"-12-31",1)/100000000,[1]!EM_S_STM07_BS(E1066,140,LEFT(RIGHT($L$1,11),10),1)/100000000)))</f>
        <v>19.6626955469</v>
      </c>
      <c r="M1066" s="36">
        <f t="shared" ca="1" si="83"/>
        <v>2.6784028029108682</v>
      </c>
      <c r="N1066" s="37">
        <f ca="1">IF(E1066="","",IF(ISERROR([1]!EM_S_EST_NETPROFIT(E1066,行业估值!$E$6,deadline)/100000000),"-",[1]!EM_S_EST_NETPROFIT(E1066,行业估值!$E$6,deadline)/100000000))</f>
        <v>1.5826</v>
      </c>
      <c r="O1066" s="36">
        <f t="shared" ca="1" si="84"/>
        <v>33.277277180336156</v>
      </c>
      <c r="T1066" s="64" t="s">
        <v>2169</v>
      </c>
      <c r="U1066" s="64" t="s">
        <v>2170</v>
      </c>
    </row>
    <row r="1067" spans="4:21">
      <c r="D1067" s="45" t="str">
        <f>IF(AND(行业估值!$B$39=$G1067,COUNTIF($G$2:$G$2552,$G1067)&gt;=1),COUNTIF($G$2:G1067,$G1067),"")</f>
        <v/>
      </c>
      <c r="E1067" s="65" t="str">
        <f t="shared" si="80"/>
        <v>002610.SZ</v>
      </c>
      <c r="F1067" s="65" t="str">
        <f t="shared" si="81"/>
        <v>爱康科技</v>
      </c>
      <c r="G1067" s="34" t="str">
        <f>IF(E1067="","",IF(行业估值!$C$5="申万行业",[1]!EM_S_INFO_INDUSTRY_SW2014(E1067,"1"),IF(行业估值!$C$5="证监会行业",[1]!EM_S_INFO_INDUSTRY_CSRC1(E1067,"1"),[1]!EM_S_INFO_INDUSTRY_EM2016(E1067,"1"))))</f>
        <v>电气设备</v>
      </c>
      <c r="H1067" s="34" t="str">
        <f>IF(E1067="","",IF($H$1="上证50",[1]!EM_S_INFO_COMPINDEX(E1067,"000016"),"")&amp;IF($H$1="上证180",[1]!EM_S_INFO_COMPINDEX(E1067,"000010"),"")&amp;IF($H$1="沪深300",[1]!EM_S_INFO_COMPINDEX(E1067,"000300"),"")&amp;IF(AND($H$1="上证A股",RIGHT(E1067,2)="SH"),"是","")&amp;IF(AND($H$1="深证A股",RIGHT(E1067,2)="SZ"),"是","")&amp;IF(AND($H$1="创业板",LEFT(E1067,1)-3=0),"是","")&amp;IF(AND($H$1="全部A股",E1067&lt;&gt;0),"是","")&amp;IF(AND($H$1="中小板",LEFT(E1067,3)="002"),"是",""))</f>
        <v>是</v>
      </c>
      <c r="I1067" s="46">
        <f ca="1">IF(E1067="","",IF(OR([1]!EM_S_VAL_MV(E1067,deadline)="",[1]!EM_S_VAL_MV(E1067,deadline)="--",[1]!EM_S_VAL_MV(E1067,deadline)="null"),0,[1]!EM_S_VAL_MV(E1067,deadline)/100000000))</f>
        <v>69.1324598888</v>
      </c>
      <c r="J1067" s="46">
        <f ca="1">IF(E1067="","",IF(RIGHT(LEFT($J$1,6),3)="TTM",[1]!EM_S_FA_PROFIT_TTM(E1067,LEFT(RIGHT($J$1,11),10),1)/100000000,[1]!EM_S_STM07_IS(E1067,61,LEFT(RIGHT($J$1,5),4)&amp;"-12-31",1)/100000000))</f>
        <v>0.56336692850000003</v>
      </c>
      <c r="K1067" s="36">
        <f t="shared" ca="1" si="82"/>
        <v>122.71302483599726</v>
      </c>
      <c r="L1067" s="46">
        <f ca="1">IF(E1067="","",IF(ISERROR(IF(行业估值!$E$7="最新年报",[1]!EM_S_STM07_BS(E1067,140,LEFT(RIGHT($L$1,5),4)&amp;"-12-31",1)/100000000,[1]!EM_S_STM07_BS(E1067,140,LEFT(RIGHT($L$1,11),10),1)/100000000)),0,IF(行业估值!$E$7="最新年报",[1]!EM_S_STM07_BS(E1067,140,LEFT(RIGHT($L$1,5),4)&amp;"-12-31",1)/100000000,[1]!EM_S_STM07_BS(E1067,140,LEFT(RIGHT($L$1,11),10),1)/100000000)))</f>
        <v>59.425231056699999</v>
      </c>
      <c r="M1067" s="36">
        <f t="shared" ca="1" si="83"/>
        <v>1.1633519745651126</v>
      </c>
      <c r="N1067" s="37" t="str">
        <f ca="1">IF(E1067="","",IF(ISERROR([1]!EM_S_EST_NETPROFIT(E1067,行业估值!$E$6,deadline)/100000000),"-",[1]!EM_S_EST_NETPROFIT(E1067,行业估值!$E$6,deadline)/100000000))</f>
        <v>-</v>
      </c>
      <c r="O1067" s="36" t="str">
        <f t="shared" ca="1" si="84"/>
        <v>-</v>
      </c>
      <c r="T1067" s="64" t="s">
        <v>2171</v>
      </c>
      <c r="U1067" s="64" t="s">
        <v>2172</v>
      </c>
    </row>
    <row r="1068" spans="4:21">
      <c r="D1068" s="45" t="str">
        <f>IF(AND(行业估值!$B$39=$G1068,COUNTIF($G$2:$G$2552,$G1068)&gt;=1),COUNTIF($G$2:G1068,$G1068),"")</f>
        <v/>
      </c>
      <c r="E1068" s="65" t="str">
        <f t="shared" si="80"/>
        <v>002611.SZ</v>
      </c>
      <c r="F1068" s="65" t="str">
        <f t="shared" si="81"/>
        <v>东方精工</v>
      </c>
      <c r="G1068" s="34" t="str">
        <f>IF(E1068="","",IF(行业估值!$C$5="申万行业",[1]!EM_S_INFO_INDUSTRY_SW2014(E1068,"1"),IF(行业估值!$C$5="证监会行业",[1]!EM_S_INFO_INDUSTRY_CSRC1(E1068,"1"),[1]!EM_S_INFO_INDUSTRY_EM2016(E1068,"1"))))</f>
        <v>交运设备</v>
      </c>
      <c r="H1068" s="34" t="str">
        <f>IF(E1068="","",IF($H$1="上证50",[1]!EM_S_INFO_COMPINDEX(E1068,"000016"),"")&amp;IF($H$1="上证180",[1]!EM_S_INFO_COMPINDEX(E1068,"000010"),"")&amp;IF($H$1="沪深300",[1]!EM_S_INFO_COMPINDEX(E1068,"000300"),"")&amp;IF(AND($H$1="上证A股",RIGHT(E1068,2)="SH"),"是","")&amp;IF(AND($H$1="深证A股",RIGHT(E1068,2)="SZ"),"是","")&amp;IF(AND($H$1="创业板",LEFT(E1068,1)-3=0),"是","")&amp;IF(AND($H$1="全部A股",E1068&lt;&gt;0),"是","")&amp;IF(AND($H$1="中小板",LEFT(E1068,3)="002"),"是",""))</f>
        <v>是</v>
      </c>
      <c r="I1068" s="46">
        <f ca="1">IF(E1068="","",IF(OR([1]!EM_S_VAL_MV(E1068,deadline)="",[1]!EM_S_VAL_MV(E1068,deadline)="--",[1]!EM_S_VAL_MV(E1068,deadline)="null"),0,[1]!EM_S_VAL_MV(E1068,deadline)/100000000))</f>
        <v>79.6134192568</v>
      </c>
      <c r="J1068" s="46">
        <f ca="1">IF(E1068="","",IF(RIGHT(LEFT($J$1,6),3)="TTM",[1]!EM_S_FA_PROFIT_TTM(E1068,LEFT(RIGHT($J$1,11),10),1)/100000000,[1]!EM_S_STM07_IS(E1068,61,LEFT(RIGHT($J$1,5),4)&amp;"-12-31",1)/100000000))</f>
        <v>-38.2193500562</v>
      </c>
      <c r="K1068" s="36">
        <f t="shared" ca="1" si="82"/>
        <v>-2.0830657543817912</v>
      </c>
      <c r="L1068" s="46">
        <f ca="1">IF(E1068="","",IF(ISERROR(IF(行业估值!$E$7="最新年报",[1]!EM_S_STM07_BS(E1068,140,LEFT(RIGHT($L$1,5),4)&amp;"-12-31",1)/100000000,[1]!EM_S_STM07_BS(E1068,140,LEFT(RIGHT($L$1,11),10),1)/100000000)),0,IF(行业估值!$E$7="最新年报",[1]!EM_S_STM07_BS(E1068,140,LEFT(RIGHT($L$1,5),4)&amp;"-12-31",1)/100000000,[1]!EM_S_STM07_BS(E1068,140,LEFT(RIGHT($L$1,11),10),1)/100000000)))</f>
        <v>43.751458183100006</v>
      </c>
      <c r="M1068" s="36">
        <f t="shared" ca="1" si="83"/>
        <v>1.8196746477252841</v>
      </c>
      <c r="N1068" s="37" t="str">
        <f ca="1">IF(E1068="","",IF(ISERROR([1]!EM_S_EST_NETPROFIT(E1068,行业估值!$E$6,deadline)/100000000),"-",[1]!EM_S_EST_NETPROFIT(E1068,行业估值!$E$6,deadline)/100000000))</f>
        <v>-</v>
      </c>
      <c r="O1068" s="36" t="str">
        <f t="shared" ca="1" si="84"/>
        <v>-</v>
      </c>
      <c r="T1068" s="64" t="s">
        <v>2173</v>
      </c>
      <c r="U1068" s="64" t="s">
        <v>2174</v>
      </c>
    </row>
    <row r="1069" spans="4:21">
      <c r="D1069" s="45" t="str">
        <f>IF(AND(行业估值!$B$39=$G1069,COUNTIF($G$2:$G$2552,$G1069)&gt;=1),COUNTIF($G$2:G1069,$G1069),"")</f>
        <v/>
      </c>
      <c r="E1069" s="65" t="str">
        <f t="shared" si="80"/>
        <v>002612.SZ</v>
      </c>
      <c r="F1069" s="65" t="str">
        <f t="shared" si="81"/>
        <v>朗姿股份</v>
      </c>
      <c r="G1069" s="34" t="str">
        <f>IF(E1069="","",IF(行业估值!$C$5="申万行业",[1]!EM_S_INFO_INDUSTRY_SW2014(E1069,"1"),IF(行业估值!$C$5="证监会行业",[1]!EM_S_INFO_INDUSTRY_CSRC1(E1069,"1"),[1]!EM_S_INFO_INDUSTRY_EM2016(E1069,"1"))))</f>
        <v>纺织服装</v>
      </c>
      <c r="H1069" s="34" t="str">
        <f>IF(E1069="","",IF($H$1="上证50",[1]!EM_S_INFO_COMPINDEX(E1069,"000016"),"")&amp;IF($H$1="上证180",[1]!EM_S_INFO_COMPINDEX(E1069,"000010"),"")&amp;IF($H$1="沪深300",[1]!EM_S_INFO_COMPINDEX(E1069,"000300"),"")&amp;IF(AND($H$1="上证A股",RIGHT(E1069,2)="SH"),"是","")&amp;IF(AND($H$1="深证A股",RIGHT(E1069,2)="SZ"),"是","")&amp;IF(AND($H$1="创业板",LEFT(E1069,1)-3=0),"是","")&amp;IF(AND($H$1="全部A股",E1069&lt;&gt;0),"是","")&amp;IF(AND($H$1="中小板",LEFT(E1069,3)="002"),"是",""))</f>
        <v>是</v>
      </c>
      <c r="I1069" s="46">
        <f ca="1">IF(E1069="","",IF(OR([1]!EM_S_VAL_MV(E1069,deadline)="",[1]!EM_S_VAL_MV(E1069,deadline)="--",[1]!EM_S_VAL_MV(E1069,deadline)="null"),0,[1]!EM_S_VAL_MV(E1069,deadline)/100000000))</f>
        <v>35.980350528800003</v>
      </c>
      <c r="J1069" s="46">
        <f ca="1">IF(E1069="","",IF(RIGHT(LEFT($J$1,6),3)="TTM",[1]!EM_S_FA_PROFIT_TTM(E1069,LEFT(RIGHT($J$1,11),10),1)/100000000,[1]!EM_S_STM07_IS(E1069,61,LEFT(RIGHT($J$1,5),4)&amp;"-12-31",1)/100000000))</f>
        <v>1.5511790971999999</v>
      </c>
      <c r="K1069" s="36">
        <f t="shared" ca="1" si="82"/>
        <v>23.195484385876114</v>
      </c>
      <c r="L1069" s="46">
        <f ca="1">IF(E1069="","",IF(ISERROR(IF(行业估值!$E$7="最新年报",[1]!EM_S_STM07_BS(E1069,140,LEFT(RIGHT($L$1,5),4)&amp;"-12-31",1)/100000000,[1]!EM_S_STM07_BS(E1069,140,LEFT(RIGHT($L$1,11),10),1)/100000000)),0,IF(行业估值!$E$7="最新年报",[1]!EM_S_STM07_BS(E1069,140,LEFT(RIGHT($L$1,5),4)&amp;"-12-31",1)/100000000,[1]!EM_S_STM07_BS(E1069,140,LEFT(RIGHT($L$1,11),10),1)/100000000)))</f>
        <v>30.709183691500002</v>
      </c>
      <c r="M1069" s="36">
        <f t="shared" ca="1" si="83"/>
        <v>1.1716478982396072</v>
      </c>
      <c r="N1069" s="37">
        <f ca="1">IF(E1069="","",IF(ISERROR([1]!EM_S_EST_NETPROFIT(E1069,行业估值!$E$6,deadline)/100000000),"-",[1]!EM_S_EST_NETPROFIT(E1069,行业估值!$E$6,deadline)/100000000))</f>
        <v>2</v>
      </c>
      <c r="O1069" s="36">
        <f t="shared" ca="1" si="84"/>
        <v>17.990175264400001</v>
      </c>
      <c r="T1069" s="64" t="s">
        <v>2175</v>
      </c>
      <c r="U1069" s="64" t="s">
        <v>2176</v>
      </c>
    </row>
    <row r="1070" spans="4:21">
      <c r="D1070" s="45" t="str">
        <f>IF(AND(行业估值!$B$39=$G1070,COUNTIF($G$2:$G$2552,$G1070)&gt;=1),COUNTIF($G$2:G1070,$G1070),"")</f>
        <v/>
      </c>
      <c r="E1070" s="65" t="str">
        <f t="shared" si="80"/>
        <v>002613.SZ</v>
      </c>
      <c r="F1070" s="65" t="str">
        <f t="shared" si="81"/>
        <v>北玻股份</v>
      </c>
      <c r="G1070" s="34" t="str">
        <f>IF(E1070="","",IF(行业估值!$C$5="申万行业",[1]!EM_S_INFO_INDUSTRY_SW2014(E1070,"1"),IF(行业估值!$C$5="证监会行业",[1]!EM_S_INFO_INDUSTRY_CSRC1(E1070,"1"),[1]!EM_S_INFO_INDUSTRY_EM2016(E1070,"1"))))</f>
        <v>建材</v>
      </c>
      <c r="H1070" s="34" t="str">
        <f>IF(E1070="","",IF($H$1="上证50",[1]!EM_S_INFO_COMPINDEX(E1070,"000016"),"")&amp;IF($H$1="上证180",[1]!EM_S_INFO_COMPINDEX(E1070,"000010"),"")&amp;IF($H$1="沪深300",[1]!EM_S_INFO_COMPINDEX(E1070,"000300"),"")&amp;IF(AND($H$1="上证A股",RIGHT(E1070,2)="SH"),"是","")&amp;IF(AND($H$1="深证A股",RIGHT(E1070,2)="SZ"),"是","")&amp;IF(AND($H$1="创业板",LEFT(E1070,1)-3=0),"是","")&amp;IF(AND($H$1="全部A股",E1070&lt;&gt;0),"是","")&amp;IF(AND($H$1="中小板",LEFT(E1070,3)="002"),"是",""))</f>
        <v>是</v>
      </c>
      <c r="I1070" s="46">
        <f ca="1">IF(E1070="","",IF(OR([1]!EM_S_VAL_MV(E1070,deadline)="",[1]!EM_S_VAL_MV(E1070,deadline)="--",[1]!EM_S_VAL_MV(E1070,deadline)="null"),0,[1]!EM_S_VAL_MV(E1070,deadline)/100000000))</f>
        <v>24.835004999999999</v>
      </c>
      <c r="J1070" s="46">
        <f ca="1">IF(E1070="","",IF(RIGHT(LEFT($J$1,6),3)="TTM",[1]!EM_S_FA_PROFIT_TTM(E1070,LEFT(RIGHT($J$1,11),10),1)/100000000,[1]!EM_S_STM07_IS(E1070,61,LEFT(RIGHT($J$1,5),4)&amp;"-12-31",1)/100000000))</f>
        <v>-5.3225258800000001E-2</v>
      </c>
      <c r="K1070" s="36">
        <f t="shared" ca="1" si="82"/>
        <v>-466.60186460192466</v>
      </c>
      <c r="L1070" s="46">
        <f ca="1">IF(E1070="","",IF(ISERROR(IF(行业估值!$E$7="最新年报",[1]!EM_S_STM07_BS(E1070,140,LEFT(RIGHT($L$1,5),4)&amp;"-12-31",1)/100000000,[1]!EM_S_STM07_BS(E1070,140,LEFT(RIGHT($L$1,11),10),1)/100000000)),0,IF(行业估值!$E$7="最新年报",[1]!EM_S_STM07_BS(E1070,140,LEFT(RIGHT($L$1,5),4)&amp;"-12-31",1)/100000000,[1]!EM_S_STM07_BS(E1070,140,LEFT(RIGHT($L$1,11),10),1)/100000000)))</f>
        <v>14.902584901199999</v>
      </c>
      <c r="M1070" s="36">
        <f t="shared" ca="1" si="83"/>
        <v>1.6664897509156424</v>
      </c>
      <c r="N1070" s="37" t="str">
        <f ca="1">IF(E1070="","",IF(ISERROR([1]!EM_S_EST_NETPROFIT(E1070,行业估值!$E$6,deadline)/100000000),"-",[1]!EM_S_EST_NETPROFIT(E1070,行业估值!$E$6,deadline)/100000000))</f>
        <v>-</v>
      </c>
      <c r="O1070" s="36" t="str">
        <f t="shared" ca="1" si="84"/>
        <v>-</v>
      </c>
      <c r="T1070" s="64" t="s">
        <v>2177</v>
      </c>
      <c r="U1070" s="64" t="s">
        <v>2178</v>
      </c>
    </row>
    <row r="1071" spans="4:21">
      <c r="D1071" s="45" t="str">
        <f>IF(AND(行业估值!$B$39=$G1071,COUNTIF($G$2:$G$2552,$G1071)&gt;=1),COUNTIF($G$2:G1071,$G1071),"")</f>
        <v/>
      </c>
      <c r="E1071" s="65" t="str">
        <f t="shared" si="80"/>
        <v>002614.SZ</v>
      </c>
      <c r="F1071" s="65" t="str">
        <f t="shared" si="81"/>
        <v>奥佳华</v>
      </c>
      <c r="G1071" s="34" t="str">
        <f>IF(E1071="","",IF(行业估值!$C$5="申万行业",[1]!EM_S_INFO_INDUSTRY_SW2014(E1071,"1"),IF(行业估值!$C$5="证监会行业",[1]!EM_S_INFO_INDUSTRY_CSRC1(E1071,"1"),[1]!EM_S_INFO_INDUSTRY_EM2016(E1071,"1"))))</f>
        <v>家电</v>
      </c>
      <c r="H1071" s="34" t="str">
        <f>IF(E1071="","",IF($H$1="上证50",[1]!EM_S_INFO_COMPINDEX(E1071,"000016"),"")&amp;IF($H$1="上证180",[1]!EM_S_INFO_COMPINDEX(E1071,"000010"),"")&amp;IF($H$1="沪深300",[1]!EM_S_INFO_COMPINDEX(E1071,"000300"),"")&amp;IF(AND($H$1="上证A股",RIGHT(E1071,2)="SH"),"是","")&amp;IF(AND($H$1="深证A股",RIGHT(E1071,2)="SZ"),"是","")&amp;IF(AND($H$1="创业板",LEFT(E1071,1)-3=0),"是","")&amp;IF(AND($H$1="全部A股",E1071&lt;&gt;0),"是","")&amp;IF(AND($H$1="中小板",LEFT(E1071,3)="002"),"是",""))</f>
        <v>是</v>
      </c>
      <c r="I1071" s="46">
        <f ca="1">IF(E1071="","",IF(OR([1]!EM_S_VAL_MV(E1071,deadline)="",[1]!EM_S_VAL_MV(E1071,deadline)="--",[1]!EM_S_VAL_MV(E1071,deadline)="null"),0,[1]!EM_S_VAL_MV(E1071,deadline)/100000000))</f>
        <v>57.256425</v>
      </c>
      <c r="J1071" s="46">
        <f ca="1">IF(E1071="","",IF(RIGHT(LEFT($J$1,6),3)="TTM",[1]!EM_S_FA_PROFIT_TTM(E1071,LEFT(RIGHT($J$1,11),10),1)/100000000,[1]!EM_S_STM07_IS(E1071,61,LEFT(RIGHT($J$1,5),4)&amp;"-12-31",1)/100000000))</f>
        <v>3.3515369611999999</v>
      </c>
      <c r="K1071" s="36">
        <f t="shared" ca="1" si="82"/>
        <v>17.083632274638454</v>
      </c>
      <c r="L1071" s="46">
        <f ca="1">IF(E1071="","",IF(ISERROR(IF(行业估值!$E$7="最新年报",[1]!EM_S_STM07_BS(E1071,140,LEFT(RIGHT($L$1,5),4)&amp;"-12-31",1)/100000000,[1]!EM_S_STM07_BS(E1071,140,LEFT(RIGHT($L$1,11),10),1)/100000000)),0,IF(行业估值!$E$7="最新年报",[1]!EM_S_STM07_BS(E1071,140,LEFT(RIGHT($L$1,5),4)&amp;"-12-31",1)/100000000,[1]!EM_S_STM07_BS(E1071,140,LEFT(RIGHT($L$1,11),10),1)/100000000)))</f>
        <v>32.565727763600002</v>
      </c>
      <c r="M1071" s="36">
        <f t="shared" ca="1" si="83"/>
        <v>1.758180422548326</v>
      </c>
      <c r="N1071" s="37">
        <f ca="1">IF(E1071="","",IF(ISERROR([1]!EM_S_EST_NETPROFIT(E1071,行业估值!$E$6,deadline)/100000000),"-",[1]!EM_S_EST_NETPROFIT(E1071,行业估值!$E$6,deadline)/100000000))</f>
        <v>4.1571300000000004</v>
      </c>
      <c r="O1071" s="36">
        <f t="shared" ca="1" si="84"/>
        <v>13.773065792986987</v>
      </c>
      <c r="T1071" s="64" t="s">
        <v>2179</v>
      </c>
      <c r="U1071" s="64" t="s">
        <v>2180</v>
      </c>
    </row>
    <row r="1072" spans="4:21">
      <c r="D1072" s="45" t="str">
        <f>IF(AND(行业估值!$B$39=$G1072,COUNTIF($G$2:$G$2552,$G1072)&gt;=1),COUNTIF($G$2:G1072,$G1072),"")</f>
        <v/>
      </c>
      <c r="E1072" s="65" t="str">
        <f t="shared" si="80"/>
        <v>002615.SZ</v>
      </c>
      <c r="F1072" s="65" t="str">
        <f t="shared" si="81"/>
        <v>哈尔斯</v>
      </c>
      <c r="G1072" s="34" t="str">
        <f>IF(E1072="","",IF(行业估值!$C$5="申万行业",[1]!EM_S_INFO_INDUSTRY_SW2014(E1072,"1"),IF(行业估值!$C$5="证监会行业",[1]!EM_S_INFO_INDUSTRY_CSRC1(E1072,"1"),[1]!EM_S_INFO_INDUSTRY_EM2016(E1072,"1"))))</f>
        <v>轻工制造</v>
      </c>
      <c r="H1072" s="34" t="str">
        <f>IF(E1072="","",IF($H$1="上证50",[1]!EM_S_INFO_COMPINDEX(E1072,"000016"),"")&amp;IF($H$1="上证180",[1]!EM_S_INFO_COMPINDEX(E1072,"000010"),"")&amp;IF($H$1="沪深300",[1]!EM_S_INFO_COMPINDEX(E1072,"000300"),"")&amp;IF(AND($H$1="上证A股",RIGHT(E1072,2)="SH"),"是","")&amp;IF(AND($H$1="深证A股",RIGHT(E1072,2)="SZ"),"是","")&amp;IF(AND($H$1="创业板",LEFT(E1072,1)-3=0),"是","")&amp;IF(AND($H$1="全部A股",E1072&lt;&gt;0),"是","")&amp;IF(AND($H$1="中小板",LEFT(E1072,3)="002"),"是",""))</f>
        <v>是</v>
      </c>
      <c r="I1072" s="46">
        <f ca="1">IF(E1072="","",IF(OR([1]!EM_S_VAL_MV(E1072,deadline)="",[1]!EM_S_VAL_MV(E1072,deadline)="--",[1]!EM_S_VAL_MV(E1072,deadline)="null"),0,[1]!EM_S_VAL_MV(E1072,deadline)/100000000))</f>
        <v>21.545999999999999</v>
      </c>
      <c r="J1072" s="46">
        <f ca="1">IF(E1072="","",IF(RIGHT(LEFT($J$1,6),3)="TTM",[1]!EM_S_FA_PROFIT_TTM(E1072,LEFT(RIGHT($J$1,11),10),1)/100000000,[1]!EM_S_STM07_IS(E1072,61,LEFT(RIGHT($J$1,5),4)&amp;"-12-31",1)/100000000))</f>
        <v>1.016825029</v>
      </c>
      <c r="K1072" s="36">
        <f t="shared" ca="1" si="82"/>
        <v>21.189486278863026</v>
      </c>
      <c r="L1072" s="46">
        <f ca="1">IF(E1072="","",IF(ISERROR(IF(行业估值!$E$7="最新年报",[1]!EM_S_STM07_BS(E1072,140,LEFT(RIGHT($L$1,5),4)&amp;"-12-31",1)/100000000,[1]!EM_S_STM07_BS(E1072,140,LEFT(RIGHT($L$1,11),10),1)/100000000)),0,IF(行业估值!$E$7="最新年报",[1]!EM_S_STM07_BS(E1072,140,LEFT(RIGHT($L$1,5),4)&amp;"-12-31",1)/100000000,[1]!EM_S_STM07_BS(E1072,140,LEFT(RIGHT($L$1,11),10),1)/100000000)))</f>
        <v>9.2647862537000005</v>
      </c>
      <c r="M1072" s="36">
        <f t="shared" ca="1" si="83"/>
        <v>2.3255798255891067</v>
      </c>
      <c r="N1072" s="37">
        <f ca="1">IF(E1072="","",IF(ISERROR([1]!EM_S_EST_NETPROFIT(E1072,行业估值!$E$6,deadline)/100000000),"-",[1]!EM_S_EST_NETPROFIT(E1072,行业估值!$E$6,deadline)/100000000))</f>
        <v>1.09935</v>
      </c>
      <c r="O1072" s="36">
        <f t="shared" ca="1" si="84"/>
        <v>19.598853868194841</v>
      </c>
      <c r="T1072" s="64" t="s">
        <v>2181</v>
      </c>
      <c r="U1072" s="64" t="s">
        <v>2182</v>
      </c>
    </row>
    <row r="1073" spans="4:21">
      <c r="D1073" s="45" t="str">
        <f>IF(AND(行业估值!$B$39=$G1073,COUNTIF($G$2:$G$2552,$G1073)&gt;=1),COUNTIF($G$2:G1073,$G1073),"")</f>
        <v/>
      </c>
      <c r="E1073" s="65" t="str">
        <f t="shared" si="80"/>
        <v>002616.SZ</v>
      </c>
      <c r="F1073" s="65" t="str">
        <f t="shared" si="81"/>
        <v>长青集团</v>
      </c>
      <c r="G1073" s="34" t="str">
        <f>IF(E1073="","",IF(行业估值!$C$5="申万行业",[1]!EM_S_INFO_INDUSTRY_SW2014(E1073,"1"),IF(行业估值!$C$5="证监会行业",[1]!EM_S_INFO_INDUSTRY_CSRC1(E1073,"1"),[1]!EM_S_INFO_INDUSTRY_EM2016(E1073,"1"))))</f>
        <v>家电</v>
      </c>
      <c r="H1073" s="34" t="str">
        <f>IF(E1073="","",IF($H$1="上证50",[1]!EM_S_INFO_COMPINDEX(E1073,"000016"),"")&amp;IF($H$1="上证180",[1]!EM_S_INFO_COMPINDEX(E1073,"000010"),"")&amp;IF($H$1="沪深300",[1]!EM_S_INFO_COMPINDEX(E1073,"000300"),"")&amp;IF(AND($H$1="上证A股",RIGHT(E1073,2)="SH"),"是","")&amp;IF(AND($H$1="深证A股",RIGHT(E1073,2)="SZ"),"是","")&amp;IF(AND($H$1="创业板",LEFT(E1073,1)-3=0),"是","")&amp;IF(AND($H$1="全部A股",E1073&lt;&gt;0),"是","")&amp;IF(AND($H$1="中小板",LEFT(E1073,3)="002"),"是",""))</f>
        <v>是</v>
      </c>
      <c r="I1073" s="46">
        <f ca="1">IF(E1073="","",IF(OR([1]!EM_S_VAL_MV(E1073,deadline)="",[1]!EM_S_VAL_MV(E1073,deadline)="--",[1]!EM_S_VAL_MV(E1073,deadline)="null"),0,[1]!EM_S_VAL_MV(E1073,deadline)/100000000))</f>
        <v>54.157469511999999</v>
      </c>
      <c r="J1073" s="46">
        <f ca="1">IF(E1073="","",IF(RIGHT(LEFT($J$1,6),3)="TTM",[1]!EM_S_FA_PROFIT_TTM(E1073,LEFT(RIGHT($J$1,11),10),1)/100000000,[1]!EM_S_STM07_IS(E1073,61,LEFT(RIGHT($J$1,5),4)&amp;"-12-31",1)/100000000))</f>
        <v>2.6514648186000001</v>
      </c>
      <c r="K1073" s="36">
        <f t="shared" ca="1" si="82"/>
        <v>20.425490518330047</v>
      </c>
      <c r="L1073" s="46">
        <f ca="1">IF(E1073="","",IF(ISERROR(IF(行业估值!$E$7="最新年报",[1]!EM_S_STM07_BS(E1073,140,LEFT(RIGHT($L$1,5),4)&amp;"-12-31",1)/100000000,[1]!EM_S_STM07_BS(E1073,140,LEFT(RIGHT($L$1,11),10),1)/100000000)),0,IF(行业估值!$E$7="最新年报",[1]!EM_S_STM07_BS(E1073,140,LEFT(RIGHT($L$1,5),4)&amp;"-12-31",1)/100000000,[1]!EM_S_STM07_BS(E1073,140,LEFT(RIGHT($L$1,11),10),1)/100000000)))</f>
        <v>23.056731356599997</v>
      </c>
      <c r="M1073" s="36">
        <f t="shared" ca="1" si="83"/>
        <v>2.3488788880951854</v>
      </c>
      <c r="N1073" s="37">
        <f ca="1">IF(E1073="","",IF(ISERROR([1]!EM_S_EST_NETPROFIT(E1073,行业估值!$E$6,deadline)/100000000),"-",[1]!EM_S_EST_NETPROFIT(E1073,行业估值!$E$6,deadline)/100000000))</f>
        <v>3.1330499999999999</v>
      </c>
      <c r="O1073" s="36">
        <f t="shared" ca="1" si="84"/>
        <v>17.285861863679163</v>
      </c>
      <c r="T1073" s="64" t="s">
        <v>2183</v>
      </c>
      <c r="U1073" s="64" t="s">
        <v>2184</v>
      </c>
    </row>
    <row r="1074" spans="4:21">
      <c r="D1074" s="45" t="str">
        <f>IF(AND(行业估值!$B$39=$G1074,COUNTIF($G$2:$G$2552,$G1074)&gt;=1),COUNTIF($G$2:G1074,$G1074),"")</f>
        <v/>
      </c>
      <c r="E1074" s="65" t="str">
        <f t="shared" si="80"/>
        <v>002617.SZ</v>
      </c>
      <c r="F1074" s="65" t="str">
        <f t="shared" si="81"/>
        <v>露笑科技</v>
      </c>
      <c r="G1074" s="34" t="str">
        <f>IF(E1074="","",IF(行业估值!$C$5="申万行业",[1]!EM_S_INFO_INDUSTRY_SW2014(E1074,"1"),IF(行业估值!$C$5="证监会行业",[1]!EM_S_INFO_INDUSTRY_CSRC1(E1074,"1"),[1]!EM_S_INFO_INDUSTRY_EM2016(E1074,"1"))))</f>
        <v>电气设备</v>
      </c>
      <c r="H1074" s="34" t="str">
        <f>IF(E1074="","",IF($H$1="上证50",[1]!EM_S_INFO_COMPINDEX(E1074,"000016"),"")&amp;IF($H$1="上证180",[1]!EM_S_INFO_COMPINDEX(E1074,"000010"),"")&amp;IF($H$1="沪深300",[1]!EM_S_INFO_COMPINDEX(E1074,"000300"),"")&amp;IF(AND($H$1="上证A股",RIGHT(E1074,2)="SH"),"是","")&amp;IF(AND($H$1="深证A股",RIGHT(E1074,2)="SZ"),"是","")&amp;IF(AND($H$1="创业板",LEFT(E1074,1)-3=0),"是","")&amp;IF(AND($H$1="全部A股",E1074&lt;&gt;0),"是","")&amp;IF(AND($H$1="中小板",LEFT(E1074,3)="002"),"是",""))</f>
        <v>是</v>
      </c>
      <c r="I1074" s="46">
        <f ca="1">IF(E1074="","",IF(OR([1]!EM_S_VAL_MV(E1074,deadline)="",[1]!EM_S_VAL_MV(E1074,deadline)="--",[1]!EM_S_VAL_MV(E1074,deadline)="null"),0,[1]!EM_S_VAL_MV(E1074,deadline)/100000000))</f>
        <v>88.223036545599996</v>
      </c>
      <c r="J1074" s="46">
        <f ca="1">IF(E1074="","",IF(RIGHT(LEFT($J$1,6),3)="TTM",[1]!EM_S_FA_PROFIT_TTM(E1074,LEFT(RIGHT($J$1,11),10),1)/100000000,[1]!EM_S_STM07_IS(E1074,61,LEFT(RIGHT($J$1,5),4)&amp;"-12-31",1)/100000000))</f>
        <v>-8.8217350758999995</v>
      </c>
      <c r="K1074" s="36">
        <f t="shared" ca="1" si="82"/>
        <v>-10.000644520216383</v>
      </c>
      <c r="L1074" s="46">
        <f ca="1">IF(E1074="","",IF(ISERROR(IF(行业估值!$E$7="最新年报",[1]!EM_S_STM07_BS(E1074,140,LEFT(RIGHT($L$1,5),4)&amp;"-12-31",1)/100000000,[1]!EM_S_STM07_BS(E1074,140,LEFT(RIGHT($L$1,11),10),1)/100000000)),0,IF(行业估值!$E$7="最新年报",[1]!EM_S_STM07_BS(E1074,140,LEFT(RIGHT($L$1,5),4)&amp;"-12-31",1)/100000000,[1]!EM_S_STM07_BS(E1074,140,LEFT(RIGHT($L$1,11),10),1)/100000000)))</f>
        <v>30.697349195799998</v>
      </c>
      <c r="M1074" s="36">
        <f t="shared" ca="1" si="83"/>
        <v>2.8739626989574281</v>
      </c>
      <c r="N1074" s="37" t="str">
        <f ca="1">IF(E1074="","",IF(ISERROR([1]!EM_S_EST_NETPROFIT(E1074,行业估值!$E$6,deadline)/100000000),"-",[1]!EM_S_EST_NETPROFIT(E1074,行业估值!$E$6,deadline)/100000000))</f>
        <v>-</v>
      </c>
      <c r="O1074" s="36" t="str">
        <f t="shared" ca="1" si="84"/>
        <v>-</v>
      </c>
      <c r="T1074" s="64" t="s">
        <v>2185</v>
      </c>
      <c r="U1074" s="64" t="s">
        <v>2186</v>
      </c>
    </row>
    <row r="1075" spans="4:21">
      <c r="D1075" s="45" t="str">
        <f>IF(AND(行业估值!$B$39=$G1075,COUNTIF($G$2:$G$2552,$G1075)&gt;=1),COUNTIF($G$2:G1075,$G1075),"")</f>
        <v/>
      </c>
      <c r="E1075" s="65" t="str">
        <f t="shared" si="80"/>
        <v>002618.SZ</v>
      </c>
      <c r="F1075" s="65" t="str">
        <f t="shared" si="81"/>
        <v>丹邦科技</v>
      </c>
      <c r="G1075" s="34" t="str">
        <f>IF(E1075="","",IF(行业估值!$C$5="申万行业",[1]!EM_S_INFO_INDUSTRY_SW2014(E1075,"1"),IF(行业估值!$C$5="证监会行业",[1]!EM_S_INFO_INDUSTRY_CSRC1(E1075,"1"),[1]!EM_S_INFO_INDUSTRY_EM2016(E1075,"1"))))</f>
        <v>电子设备</v>
      </c>
      <c r="H1075" s="34" t="str">
        <f>IF(E1075="","",IF($H$1="上证50",[1]!EM_S_INFO_COMPINDEX(E1075,"000016"),"")&amp;IF($H$1="上证180",[1]!EM_S_INFO_COMPINDEX(E1075,"000010"),"")&amp;IF($H$1="沪深300",[1]!EM_S_INFO_COMPINDEX(E1075,"000300"),"")&amp;IF(AND($H$1="上证A股",RIGHT(E1075,2)="SH"),"是","")&amp;IF(AND($H$1="深证A股",RIGHT(E1075,2)="SZ"),"是","")&amp;IF(AND($H$1="创业板",LEFT(E1075,1)-3=0),"是","")&amp;IF(AND($H$1="全部A股",E1075&lt;&gt;0),"是","")&amp;IF(AND($H$1="中小板",LEFT(E1075,3)="002"),"是",""))</f>
        <v>是</v>
      </c>
      <c r="I1075" s="46">
        <f ca="1">IF(E1075="","",IF(OR([1]!EM_S_VAL_MV(E1075,deadline)="",[1]!EM_S_VAL_MV(E1075,deadline)="--",[1]!EM_S_VAL_MV(E1075,deadline)="null"),0,[1]!EM_S_VAL_MV(E1075,deadline)/100000000))</f>
        <v>65.257272</v>
      </c>
      <c r="J1075" s="46">
        <f ca="1">IF(E1075="","",IF(RIGHT(LEFT($J$1,6),3)="TTM",[1]!EM_S_FA_PROFIT_TTM(E1075,LEFT(RIGHT($J$1,11),10),1)/100000000,[1]!EM_S_STM07_IS(E1075,61,LEFT(RIGHT($J$1,5),4)&amp;"-12-31",1)/100000000))</f>
        <v>0.23738734329999997</v>
      </c>
      <c r="K1075" s="36">
        <f t="shared" ca="1" si="82"/>
        <v>274.89785720180816</v>
      </c>
      <c r="L1075" s="46">
        <f ca="1">IF(E1075="","",IF(ISERROR(IF(行业估值!$E$7="最新年报",[1]!EM_S_STM07_BS(E1075,140,LEFT(RIGHT($L$1,5),4)&amp;"-12-31",1)/100000000,[1]!EM_S_STM07_BS(E1075,140,LEFT(RIGHT($L$1,11),10),1)/100000000)),0,IF(行业估值!$E$7="最新年报",[1]!EM_S_STM07_BS(E1075,140,LEFT(RIGHT($L$1,5),4)&amp;"-12-31",1)/100000000,[1]!EM_S_STM07_BS(E1075,140,LEFT(RIGHT($L$1,11),10),1)/100000000)))</f>
        <v>17.4209178264</v>
      </c>
      <c r="M1075" s="36">
        <f t="shared" ca="1" si="83"/>
        <v>3.7459146900462299</v>
      </c>
      <c r="N1075" s="37" t="str">
        <f ca="1">IF(E1075="","",IF(ISERROR([1]!EM_S_EST_NETPROFIT(E1075,行业估值!$E$6,deadline)/100000000),"-",[1]!EM_S_EST_NETPROFIT(E1075,行业估值!$E$6,deadline)/100000000))</f>
        <v>-</v>
      </c>
      <c r="O1075" s="36" t="str">
        <f t="shared" ca="1" si="84"/>
        <v>-</v>
      </c>
      <c r="T1075" s="64" t="s">
        <v>2187</v>
      </c>
      <c r="U1075" s="64" t="s">
        <v>2188</v>
      </c>
    </row>
    <row r="1076" spans="4:21">
      <c r="D1076" s="45" t="str">
        <f>IF(AND(行业估值!$B$39=$G1076,COUNTIF($G$2:$G$2552,$G1076)&gt;=1),COUNTIF($G$2:G1076,$G1076),"")</f>
        <v/>
      </c>
      <c r="E1076" s="65" t="str">
        <f t="shared" si="80"/>
        <v>002619.SZ</v>
      </c>
      <c r="F1076" s="65" t="str">
        <f t="shared" si="81"/>
        <v>艾格拉斯</v>
      </c>
      <c r="G1076" s="34" t="str">
        <f>IF(E1076="","",IF(行业估值!$C$5="申万行业",[1]!EM_S_INFO_INDUSTRY_SW2014(E1076,"1"),IF(行业估值!$C$5="证监会行业",[1]!EM_S_INFO_INDUSTRY_CSRC1(E1076,"1"),[1]!EM_S_INFO_INDUSTRY_EM2016(E1076,"1"))))</f>
        <v>互联网</v>
      </c>
      <c r="H1076" s="34" t="str">
        <f>IF(E1076="","",IF($H$1="上证50",[1]!EM_S_INFO_COMPINDEX(E1076,"000016"),"")&amp;IF($H$1="上证180",[1]!EM_S_INFO_COMPINDEX(E1076,"000010"),"")&amp;IF($H$1="沪深300",[1]!EM_S_INFO_COMPINDEX(E1076,"000300"),"")&amp;IF(AND($H$1="上证A股",RIGHT(E1076,2)="SH"),"是","")&amp;IF(AND($H$1="深证A股",RIGHT(E1076,2)="SZ"),"是","")&amp;IF(AND($H$1="创业板",LEFT(E1076,1)-3=0),"是","")&amp;IF(AND($H$1="全部A股",E1076&lt;&gt;0),"是","")&amp;IF(AND($H$1="中小板",LEFT(E1076,3)="002"),"是",""))</f>
        <v>是</v>
      </c>
      <c r="I1076" s="46">
        <f ca="1">IF(E1076="","",IF(OR([1]!EM_S_VAL_MV(E1076,deadline)="",[1]!EM_S_VAL_MV(E1076,deadline)="--",[1]!EM_S_VAL_MV(E1076,deadline)="null"),0,[1]!EM_S_VAL_MV(E1076,deadline)/100000000))</f>
        <v>55.715866176200002</v>
      </c>
      <c r="J1076" s="46">
        <f ca="1">IF(E1076="","",IF(RIGHT(LEFT($J$1,6),3)="TTM",[1]!EM_S_FA_PROFIT_TTM(E1076,LEFT(RIGHT($J$1,11),10),1)/100000000,[1]!EM_S_STM07_IS(E1076,61,LEFT(RIGHT($J$1,5),4)&amp;"-12-31",1)/100000000))</f>
        <v>5.6071001766999995</v>
      </c>
      <c r="K1076" s="36">
        <f t="shared" ca="1" si="82"/>
        <v>9.9366632341837331</v>
      </c>
      <c r="L1076" s="46">
        <f ca="1">IF(E1076="","",IF(ISERROR(IF(行业估值!$E$7="最新年报",[1]!EM_S_STM07_BS(E1076,140,LEFT(RIGHT($L$1,5),4)&amp;"-12-31",1)/100000000,[1]!EM_S_STM07_BS(E1076,140,LEFT(RIGHT($L$1,11),10),1)/100000000)),0,IF(行业估值!$E$7="最新年报",[1]!EM_S_STM07_BS(E1076,140,LEFT(RIGHT($L$1,5),4)&amp;"-12-31",1)/100000000,[1]!EM_S_STM07_BS(E1076,140,LEFT(RIGHT($L$1,11),10),1)/100000000)))</f>
        <v>66.690542262500003</v>
      </c>
      <c r="M1076" s="36">
        <f t="shared" ca="1" si="83"/>
        <v>0.83543879365828688</v>
      </c>
      <c r="N1076" s="37" t="str">
        <f ca="1">IF(E1076="","",IF(ISERROR([1]!EM_S_EST_NETPROFIT(E1076,行业估值!$E$6,deadline)/100000000),"-",[1]!EM_S_EST_NETPROFIT(E1076,行业估值!$E$6,deadline)/100000000))</f>
        <v>-</v>
      </c>
      <c r="O1076" s="36" t="str">
        <f t="shared" ca="1" si="84"/>
        <v>-</v>
      </c>
      <c r="T1076" s="64" t="s">
        <v>2189</v>
      </c>
      <c r="U1076" s="64" t="s">
        <v>2190</v>
      </c>
    </row>
    <row r="1077" spans="4:21">
      <c r="D1077" s="45" t="str">
        <f>IF(AND(行业估值!$B$39=$G1077,COUNTIF($G$2:$G$2552,$G1077)&gt;=1),COUNTIF($G$2:G1077,$G1077),"")</f>
        <v/>
      </c>
      <c r="E1077" s="65" t="str">
        <f t="shared" si="80"/>
        <v>002620.SZ</v>
      </c>
      <c r="F1077" s="65" t="str">
        <f t="shared" si="81"/>
        <v>瑞和股份</v>
      </c>
      <c r="G1077" s="34" t="str">
        <f>IF(E1077="","",IF(行业估值!$C$5="申万行业",[1]!EM_S_INFO_INDUSTRY_SW2014(E1077,"1"),IF(行业估值!$C$5="证监会行业",[1]!EM_S_INFO_INDUSTRY_CSRC1(E1077,"1"),[1]!EM_S_INFO_INDUSTRY_EM2016(E1077,"1"))))</f>
        <v>建筑</v>
      </c>
      <c r="H1077" s="34" t="str">
        <f>IF(E1077="","",IF($H$1="上证50",[1]!EM_S_INFO_COMPINDEX(E1077,"000016"),"")&amp;IF($H$1="上证180",[1]!EM_S_INFO_COMPINDEX(E1077,"000010"),"")&amp;IF($H$1="沪深300",[1]!EM_S_INFO_COMPINDEX(E1077,"000300"),"")&amp;IF(AND($H$1="上证A股",RIGHT(E1077,2)="SH"),"是","")&amp;IF(AND($H$1="深证A股",RIGHT(E1077,2)="SZ"),"是","")&amp;IF(AND($H$1="创业板",LEFT(E1077,1)-3=0),"是","")&amp;IF(AND($H$1="全部A股",E1077&lt;&gt;0),"是","")&amp;IF(AND($H$1="中小板",LEFT(E1077,3)="002"),"是",""))</f>
        <v>是</v>
      </c>
      <c r="I1077" s="46">
        <f ca="1">IF(E1077="","",IF(OR([1]!EM_S_VAL_MV(E1077,deadline)="",[1]!EM_S_VAL_MV(E1077,deadline)="--",[1]!EM_S_VAL_MV(E1077,deadline)="null"),0,[1]!EM_S_VAL_MV(E1077,deadline)/100000000))</f>
        <v>21.846951000000001</v>
      </c>
      <c r="J1077" s="46">
        <f ca="1">IF(E1077="","",IF(RIGHT(LEFT($J$1,6),3)="TTM",[1]!EM_S_FA_PROFIT_TTM(E1077,LEFT(RIGHT($J$1,11),10),1)/100000000,[1]!EM_S_STM07_IS(E1077,61,LEFT(RIGHT($J$1,5),4)&amp;"-12-31",1)/100000000))</f>
        <v>1.9259075612999998</v>
      </c>
      <c r="K1077" s="36">
        <f t="shared" ca="1" si="82"/>
        <v>11.343717340853665</v>
      </c>
      <c r="L1077" s="46">
        <f ca="1">IF(E1077="","",IF(ISERROR(IF(行业估值!$E$7="最新年报",[1]!EM_S_STM07_BS(E1077,140,LEFT(RIGHT($L$1,5),4)&amp;"-12-31",1)/100000000,[1]!EM_S_STM07_BS(E1077,140,LEFT(RIGHT($L$1,11),10),1)/100000000)),0,IF(行业估值!$E$7="最新年报",[1]!EM_S_STM07_BS(E1077,140,LEFT(RIGHT($L$1,5),4)&amp;"-12-31",1)/100000000,[1]!EM_S_STM07_BS(E1077,140,LEFT(RIGHT($L$1,11),10),1)/100000000)))</f>
        <v>23.002309847100001</v>
      </c>
      <c r="M1077" s="36">
        <f t="shared" ca="1" si="83"/>
        <v>0.94977205094706341</v>
      </c>
      <c r="N1077" s="37" t="str">
        <f ca="1">IF(E1077="","",IF(ISERROR([1]!EM_S_EST_NETPROFIT(E1077,行业估值!$E$6,deadline)/100000000),"-",[1]!EM_S_EST_NETPROFIT(E1077,行业估值!$E$6,deadline)/100000000))</f>
        <v>-</v>
      </c>
      <c r="O1077" s="36" t="str">
        <f t="shared" ca="1" si="84"/>
        <v>-</v>
      </c>
      <c r="T1077" s="64" t="s">
        <v>2191</v>
      </c>
      <c r="U1077" s="64" t="s">
        <v>2192</v>
      </c>
    </row>
    <row r="1078" spans="4:21">
      <c r="D1078" s="45" t="str">
        <f>IF(AND(行业估值!$B$39=$G1078,COUNTIF($G$2:$G$2552,$G1078)&gt;=1),COUNTIF($G$2:G1078,$G1078),"")</f>
        <v/>
      </c>
      <c r="E1078" s="65" t="str">
        <f t="shared" si="80"/>
        <v>002621.SZ</v>
      </c>
      <c r="F1078" s="65" t="str">
        <f t="shared" si="81"/>
        <v>美吉姆</v>
      </c>
      <c r="G1078" s="34" t="str">
        <f>IF(E1078="","",IF(行业估值!$C$5="申万行业",[1]!EM_S_INFO_INDUSTRY_SW2014(E1078,"1"),IF(行业估值!$C$5="证监会行业",[1]!EM_S_INFO_INDUSTRY_CSRC1(E1078,"1"),[1]!EM_S_INFO_INDUSTRY_EM2016(E1078,"1"))))</f>
        <v>文化传媒</v>
      </c>
      <c r="H1078" s="34" t="str">
        <f>IF(E1078="","",IF($H$1="上证50",[1]!EM_S_INFO_COMPINDEX(E1078,"000016"),"")&amp;IF($H$1="上证180",[1]!EM_S_INFO_COMPINDEX(E1078,"000010"),"")&amp;IF($H$1="沪深300",[1]!EM_S_INFO_COMPINDEX(E1078,"000300"),"")&amp;IF(AND($H$1="上证A股",RIGHT(E1078,2)="SH"),"是","")&amp;IF(AND($H$1="深证A股",RIGHT(E1078,2)="SZ"),"是","")&amp;IF(AND($H$1="创业板",LEFT(E1078,1)-3=0),"是","")&amp;IF(AND($H$1="全部A股",E1078&lt;&gt;0),"是","")&amp;IF(AND($H$1="中小板",LEFT(E1078,3)="002"),"是",""))</f>
        <v>是</v>
      </c>
      <c r="I1078" s="46">
        <f ca="1">IF(E1078="","",IF(OR([1]!EM_S_VAL_MV(E1078,deadline)="",[1]!EM_S_VAL_MV(E1078,deadline)="--",[1]!EM_S_VAL_MV(E1078,deadline)="null"),0,[1]!EM_S_VAL_MV(E1078,deadline)/100000000))</f>
        <v>66.887784894399999</v>
      </c>
      <c r="J1078" s="46">
        <f ca="1">IF(E1078="","",IF(RIGHT(LEFT($J$1,6),3)="TTM",[1]!EM_S_FA_PROFIT_TTM(E1078,LEFT(RIGHT($J$1,11),10),1)/100000000,[1]!EM_S_STM07_IS(E1078,61,LEFT(RIGHT($J$1,5),4)&amp;"-12-31",1)/100000000))</f>
        <v>1.5193325571</v>
      </c>
      <c r="K1078" s="36">
        <f t="shared" ca="1" si="82"/>
        <v>44.024453094107926</v>
      </c>
      <c r="L1078" s="46">
        <f ca="1">IF(E1078="","",IF(ISERROR(IF(行业估值!$E$7="最新年报",[1]!EM_S_STM07_BS(E1078,140,LEFT(RIGHT($L$1,5),4)&amp;"-12-31",1)/100000000,[1]!EM_S_STM07_BS(E1078,140,LEFT(RIGHT($L$1,11),10),1)/100000000)),0,IF(行业估值!$E$7="最新年报",[1]!EM_S_STM07_BS(E1078,140,LEFT(RIGHT($L$1,5),4)&amp;"-12-31",1)/100000000,[1]!EM_S_STM07_BS(E1078,140,LEFT(RIGHT($L$1,11),10),1)/100000000)))</f>
        <v>12.892106007200001</v>
      </c>
      <c r="M1078" s="36">
        <f t="shared" ca="1" si="83"/>
        <v>5.1882745035639966</v>
      </c>
      <c r="N1078" s="37">
        <f ca="1">IF(E1078="","",IF(ISERROR([1]!EM_S_EST_NETPROFIT(E1078,行业估值!$E$6,deadline)/100000000),"-",[1]!EM_S_EST_NETPROFIT(E1078,行业估值!$E$6,deadline)/100000000))</f>
        <v>1.6397764705882356</v>
      </c>
      <c r="O1078" s="36">
        <f t="shared" ca="1" si="84"/>
        <v>40.790794412610033</v>
      </c>
      <c r="T1078" s="64" t="s">
        <v>7241</v>
      </c>
      <c r="U1078" s="64" t="s">
        <v>2193</v>
      </c>
    </row>
    <row r="1079" spans="4:21">
      <c r="D1079" s="45" t="str">
        <f>IF(AND(行业估值!$B$39=$G1079,COUNTIF($G$2:$G$2552,$G1079)&gt;=1),COUNTIF($G$2:G1079,$G1079),"")</f>
        <v/>
      </c>
      <c r="E1079" s="65" t="str">
        <f t="shared" si="80"/>
        <v>002622.SZ</v>
      </c>
      <c r="F1079" s="65" t="str">
        <f t="shared" si="81"/>
        <v>融钰集团</v>
      </c>
      <c r="G1079" s="34" t="str">
        <f>IF(E1079="","",IF(行业估值!$C$5="申万行业",[1]!EM_S_INFO_INDUSTRY_SW2014(E1079,"1"),IF(行业估值!$C$5="证监会行业",[1]!EM_S_INFO_INDUSTRY_CSRC1(E1079,"1"),[1]!EM_S_INFO_INDUSTRY_EM2016(E1079,"1"))))</f>
        <v>电气设备</v>
      </c>
      <c r="H1079" s="34" t="str">
        <f>IF(E1079="","",IF($H$1="上证50",[1]!EM_S_INFO_COMPINDEX(E1079,"000016"),"")&amp;IF($H$1="上证180",[1]!EM_S_INFO_COMPINDEX(E1079,"000010"),"")&amp;IF($H$1="沪深300",[1]!EM_S_INFO_COMPINDEX(E1079,"000300"),"")&amp;IF(AND($H$1="上证A股",RIGHT(E1079,2)="SH"),"是","")&amp;IF(AND($H$1="深证A股",RIGHT(E1079,2)="SZ"),"是","")&amp;IF(AND($H$1="创业板",LEFT(E1079,1)-3=0),"是","")&amp;IF(AND($H$1="全部A股",E1079&lt;&gt;0),"是","")&amp;IF(AND($H$1="中小板",LEFT(E1079,3)="002"),"是",""))</f>
        <v>是</v>
      </c>
      <c r="I1079" s="46">
        <f ca="1">IF(E1079="","",IF(OR([1]!EM_S_VAL_MV(E1079,deadline)="",[1]!EM_S_VAL_MV(E1079,deadline)="--",[1]!EM_S_VAL_MV(E1079,deadline)="null"),0,[1]!EM_S_VAL_MV(E1079,deadline)/100000000))</f>
        <v>24.696000000000002</v>
      </c>
      <c r="J1079" s="46">
        <f ca="1">IF(E1079="","",IF(RIGHT(LEFT($J$1,6),3)="TTM",[1]!EM_S_FA_PROFIT_TTM(E1079,LEFT(RIGHT($J$1,11),10),1)/100000000,[1]!EM_S_STM07_IS(E1079,61,LEFT(RIGHT($J$1,5),4)&amp;"-12-31",1)/100000000))</f>
        <v>-0.21418929969999997</v>
      </c>
      <c r="K1079" s="36">
        <f t="shared" ca="1" si="82"/>
        <v>-115.29987741960018</v>
      </c>
      <c r="L1079" s="46">
        <f ca="1">IF(E1079="","",IF(ISERROR(IF(行业估值!$E$7="最新年报",[1]!EM_S_STM07_BS(E1079,140,LEFT(RIGHT($L$1,5),4)&amp;"-12-31",1)/100000000,[1]!EM_S_STM07_BS(E1079,140,LEFT(RIGHT($L$1,11),10),1)/100000000)),0,IF(行业估值!$E$7="最新年报",[1]!EM_S_STM07_BS(E1079,140,LEFT(RIGHT($L$1,5),4)&amp;"-12-31",1)/100000000,[1]!EM_S_STM07_BS(E1079,140,LEFT(RIGHT($L$1,11),10),1)/100000000)))</f>
        <v>12.8975869398</v>
      </c>
      <c r="M1079" s="36">
        <f t="shared" ca="1" si="83"/>
        <v>1.9147767807474037</v>
      </c>
      <c r="N1079" s="37" t="str">
        <f ca="1">IF(E1079="","",IF(ISERROR([1]!EM_S_EST_NETPROFIT(E1079,行业估值!$E$6,deadline)/100000000),"-",[1]!EM_S_EST_NETPROFIT(E1079,行业估值!$E$6,deadline)/100000000))</f>
        <v>-</v>
      </c>
      <c r="O1079" s="36" t="str">
        <f t="shared" ca="1" si="84"/>
        <v>-</v>
      </c>
      <c r="T1079" s="64" t="s">
        <v>2194</v>
      </c>
      <c r="U1079" s="64" t="s">
        <v>2195</v>
      </c>
    </row>
    <row r="1080" spans="4:21">
      <c r="D1080" s="45" t="str">
        <f>IF(AND(行业估值!$B$39=$G1080,COUNTIF($G$2:$G$2552,$G1080)&gt;=1),COUNTIF($G$2:G1080,$G1080),"")</f>
        <v/>
      </c>
      <c r="E1080" s="65" t="str">
        <f t="shared" si="80"/>
        <v>002623.SZ</v>
      </c>
      <c r="F1080" s="65" t="str">
        <f t="shared" si="81"/>
        <v>亚玛顿</v>
      </c>
      <c r="G1080" s="34" t="str">
        <f>IF(E1080="","",IF(行业估值!$C$5="申万行业",[1]!EM_S_INFO_INDUSTRY_SW2014(E1080,"1"),IF(行业估值!$C$5="证监会行业",[1]!EM_S_INFO_INDUSTRY_CSRC1(E1080,"1"),[1]!EM_S_INFO_INDUSTRY_EM2016(E1080,"1"))))</f>
        <v>电气设备</v>
      </c>
      <c r="H1080" s="34" t="str">
        <f>IF(E1080="","",IF($H$1="上证50",[1]!EM_S_INFO_COMPINDEX(E1080,"000016"),"")&amp;IF($H$1="上证180",[1]!EM_S_INFO_COMPINDEX(E1080,"000010"),"")&amp;IF($H$1="沪深300",[1]!EM_S_INFO_COMPINDEX(E1080,"000300"),"")&amp;IF(AND($H$1="上证A股",RIGHT(E1080,2)="SH"),"是","")&amp;IF(AND($H$1="深证A股",RIGHT(E1080,2)="SZ"),"是","")&amp;IF(AND($H$1="创业板",LEFT(E1080,1)-3=0),"是","")&amp;IF(AND($H$1="全部A股",E1080&lt;&gt;0),"是","")&amp;IF(AND($H$1="中小板",LEFT(E1080,3)="002"),"是",""))</f>
        <v>是</v>
      </c>
      <c r="I1080" s="46">
        <f ca="1">IF(E1080="","",IF(OR([1]!EM_S_VAL_MV(E1080,deadline)="",[1]!EM_S_VAL_MV(E1080,deadline)="--",[1]!EM_S_VAL_MV(E1080,deadline)="null"),0,[1]!EM_S_VAL_MV(E1080,deadline)/100000000))</f>
        <v>20.768000000000001</v>
      </c>
      <c r="J1080" s="46">
        <f ca="1">IF(E1080="","",IF(RIGHT(LEFT($J$1,6),3)="TTM",[1]!EM_S_FA_PROFIT_TTM(E1080,LEFT(RIGHT($J$1,11),10),1)/100000000,[1]!EM_S_STM07_IS(E1080,61,LEFT(RIGHT($J$1,5),4)&amp;"-12-31",1)/100000000))</f>
        <v>0.19852555289999999</v>
      </c>
      <c r="K1080" s="36">
        <f t="shared" ca="1" si="82"/>
        <v>104.61121853901157</v>
      </c>
      <c r="L1080" s="46">
        <f ca="1">IF(E1080="","",IF(ISERROR(IF(行业估值!$E$7="最新年报",[1]!EM_S_STM07_BS(E1080,140,LEFT(RIGHT($L$1,5),4)&amp;"-12-31",1)/100000000,[1]!EM_S_STM07_BS(E1080,140,LEFT(RIGHT($L$1,11),10),1)/100000000)),0,IF(行业估值!$E$7="最新年报",[1]!EM_S_STM07_BS(E1080,140,LEFT(RIGHT($L$1,5),4)&amp;"-12-31",1)/100000000,[1]!EM_S_STM07_BS(E1080,140,LEFT(RIGHT($L$1,11),10),1)/100000000)))</f>
        <v>22.2203847014</v>
      </c>
      <c r="M1080" s="36">
        <f t="shared" ca="1" si="83"/>
        <v>0.93463728369615073</v>
      </c>
      <c r="N1080" s="37" t="str">
        <f ca="1">IF(E1080="","",IF(ISERROR([1]!EM_S_EST_NETPROFIT(E1080,行业估值!$E$6,deadline)/100000000),"-",[1]!EM_S_EST_NETPROFIT(E1080,行业估值!$E$6,deadline)/100000000))</f>
        <v>-</v>
      </c>
      <c r="O1080" s="36" t="str">
        <f t="shared" ca="1" si="84"/>
        <v>-</v>
      </c>
      <c r="T1080" s="64" t="s">
        <v>2196</v>
      </c>
      <c r="U1080" s="64" t="s">
        <v>2197</v>
      </c>
    </row>
    <row r="1081" spans="4:21">
      <c r="D1081" s="45" t="str">
        <f>IF(AND(行业估值!$B$39=$G1081,COUNTIF($G$2:$G$2552,$G1081)&gt;=1),COUNTIF($G$2:G1081,$G1081),"")</f>
        <v/>
      </c>
      <c r="E1081" s="65" t="str">
        <f t="shared" si="80"/>
        <v>002624.SZ</v>
      </c>
      <c r="F1081" s="65" t="str">
        <f t="shared" si="81"/>
        <v>完美世界</v>
      </c>
      <c r="G1081" s="34" t="str">
        <f>IF(E1081="","",IF(行业估值!$C$5="申万行业",[1]!EM_S_INFO_INDUSTRY_SW2014(E1081,"1"),IF(行业估值!$C$5="证监会行业",[1]!EM_S_INFO_INDUSTRY_CSRC1(E1081,"1"),[1]!EM_S_INFO_INDUSTRY_EM2016(E1081,"1"))))</f>
        <v>互联网</v>
      </c>
      <c r="H1081" s="34" t="str">
        <f>IF(E1081="","",IF($H$1="上证50",[1]!EM_S_INFO_COMPINDEX(E1081,"000016"),"")&amp;IF($H$1="上证180",[1]!EM_S_INFO_COMPINDEX(E1081,"000010"),"")&amp;IF($H$1="沪深300",[1]!EM_S_INFO_COMPINDEX(E1081,"000300"),"")&amp;IF(AND($H$1="上证A股",RIGHT(E1081,2)="SH"),"是","")&amp;IF(AND($H$1="深证A股",RIGHT(E1081,2)="SZ"),"是","")&amp;IF(AND($H$1="创业板",LEFT(E1081,1)-3=0),"是","")&amp;IF(AND($H$1="全部A股",E1081&lt;&gt;0),"是","")&amp;IF(AND($H$1="中小板",LEFT(E1081,3)="002"),"是",""))</f>
        <v>是</v>
      </c>
      <c r="I1081" s="46">
        <f ca="1">IF(E1081="","",IF(OR([1]!EM_S_VAL_MV(E1081,deadline)="",[1]!EM_S_VAL_MV(E1081,deadline)="--",[1]!EM_S_VAL_MV(E1081,deadline)="null"),0,[1]!EM_S_VAL_MV(E1081,deadline)/100000000))</f>
        <v>444.55880196370003</v>
      </c>
      <c r="J1081" s="46">
        <f ca="1">IF(E1081="","",IF(RIGHT(LEFT($J$1,6),3)="TTM",[1]!EM_S_FA_PROFIT_TTM(E1081,LEFT(RIGHT($J$1,11),10),1)/100000000,[1]!EM_S_STM07_IS(E1081,61,LEFT(RIGHT($J$1,5),4)&amp;"-12-31",1)/100000000))</f>
        <v>18.475931697</v>
      </c>
      <c r="K1081" s="36">
        <f t="shared" ca="1" si="82"/>
        <v>24.061509278900644</v>
      </c>
      <c r="L1081" s="46">
        <f ca="1">IF(E1081="","",IF(ISERROR(IF(行业估值!$E$7="最新年报",[1]!EM_S_STM07_BS(E1081,140,LEFT(RIGHT($L$1,5),4)&amp;"-12-31",1)/100000000,[1]!EM_S_STM07_BS(E1081,140,LEFT(RIGHT($L$1,11),10),1)/100000000)),0,IF(行业估值!$E$7="最新年报",[1]!EM_S_STM07_BS(E1081,140,LEFT(RIGHT($L$1,5),4)&amp;"-12-31",1)/100000000,[1]!EM_S_STM07_BS(E1081,140,LEFT(RIGHT($L$1,11),10),1)/100000000)))</f>
        <v>95.378299778400006</v>
      </c>
      <c r="M1081" s="36">
        <f t="shared" ca="1" si="83"/>
        <v>4.6610057318758971</v>
      </c>
      <c r="N1081" s="37">
        <f ca="1">IF(E1081="","",IF(ISERROR([1]!EM_S_EST_NETPROFIT(E1081,行业估值!$E$6,deadline)/100000000),"-",[1]!EM_S_EST_NETPROFIT(E1081,行业估值!$E$6,deadline)/100000000))</f>
        <v>21.231472222222219</v>
      </c>
      <c r="O1081" s="36">
        <f t="shared" ca="1" si="84"/>
        <v>20.938670541103424</v>
      </c>
      <c r="T1081" s="64" t="s">
        <v>2198</v>
      </c>
      <c r="U1081" s="64" t="s">
        <v>2199</v>
      </c>
    </row>
    <row r="1082" spans="4:21">
      <c r="D1082" s="45" t="str">
        <f>IF(AND(行业估值!$B$39=$G1082,COUNTIF($G$2:$G$2552,$G1082)&gt;=1),COUNTIF($G$2:G1082,$G1082),"")</f>
        <v/>
      </c>
      <c r="E1082" s="65" t="str">
        <f t="shared" si="80"/>
        <v>002625.SZ</v>
      </c>
      <c r="F1082" s="65" t="str">
        <f t="shared" si="81"/>
        <v>光启技术</v>
      </c>
      <c r="G1082" s="34" t="str">
        <f>IF(E1082="","",IF(行业估值!$C$5="申万行业",[1]!EM_S_INFO_INDUSTRY_SW2014(E1082,"1"),IF(行业估值!$C$5="证监会行业",[1]!EM_S_INFO_INDUSTRY_CSRC1(E1082,"1"),[1]!EM_S_INFO_INDUSTRY_EM2016(E1082,"1"))))</f>
        <v>交运设备</v>
      </c>
      <c r="H1082" s="34" t="str">
        <f>IF(E1082="","",IF($H$1="上证50",[1]!EM_S_INFO_COMPINDEX(E1082,"000016"),"")&amp;IF($H$1="上证180",[1]!EM_S_INFO_COMPINDEX(E1082,"000010"),"")&amp;IF($H$1="沪深300",[1]!EM_S_INFO_COMPINDEX(E1082,"000300"),"")&amp;IF(AND($H$1="上证A股",RIGHT(E1082,2)="SH"),"是","")&amp;IF(AND($H$1="深证A股",RIGHT(E1082,2)="SZ"),"是","")&amp;IF(AND($H$1="创业板",LEFT(E1082,1)-3=0),"是","")&amp;IF(AND($H$1="全部A股",E1082&lt;&gt;0),"是","")&amp;IF(AND($H$1="中小板",LEFT(E1082,3)="002"),"是",""))</f>
        <v>是</v>
      </c>
      <c r="I1082" s="46">
        <f ca="1">IF(E1082="","",IF(OR([1]!EM_S_VAL_MV(E1082,deadline)="",[1]!EM_S_VAL_MV(E1082,deadline)="--",[1]!EM_S_VAL_MV(E1082,deadline)="null"),0,[1]!EM_S_VAL_MV(E1082,deadline)/100000000))</f>
        <v>207.4868111106</v>
      </c>
      <c r="J1082" s="46">
        <f ca="1">IF(E1082="","",IF(RIGHT(LEFT($J$1,6),3)="TTM",[1]!EM_S_FA_PROFIT_TTM(E1082,LEFT(RIGHT($J$1,11),10),1)/100000000,[1]!EM_S_STM07_IS(E1082,61,LEFT(RIGHT($J$1,5),4)&amp;"-12-31",1)/100000000))</f>
        <v>1.1199142612000001</v>
      </c>
      <c r="K1082" s="36">
        <f t="shared" ca="1" si="82"/>
        <v>185.27026425065404</v>
      </c>
      <c r="L1082" s="46">
        <f ca="1">IF(E1082="","",IF(ISERROR(IF(行业估值!$E$7="最新年报",[1]!EM_S_STM07_BS(E1082,140,LEFT(RIGHT($L$1,5),4)&amp;"-12-31",1)/100000000,[1]!EM_S_STM07_BS(E1082,140,LEFT(RIGHT($L$1,11),10),1)/100000000)),0,IF(行业估值!$E$7="最新年报",[1]!EM_S_STM07_BS(E1082,140,LEFT(RIGHT($L$1,5),4)&amp;"-12-31",1)/100000000,[1]!EM_S_STM07_BS(E1082,140,LEFT(RIGHT($L$1,11),10),1)/100000000)))</f>
        <v>76.7100245054</v>
      </c>
      <c r="M1082" s="36">
        <f t="shared" ca="1" si="83"/>
        <v>2.7048200342576343</v>
      </c>
      <c r="N1082" s="37">
        <f ca="1">IF(E1082="","",IF(ISERROR([1]!EM_S_EST_NETPROFIT(E1082,行业估值!$E$6,deadline)/100000000),"-",[1]!EM_S_EST_NETPROFIT(E1082,行业估值!$E$6,deadline)/100000000))</f>
        <v>1.35</v>
      </c>
      <c r="O1082" s="36">
        <f t="shared" ca="1" si="84"/>
        <v>153.69393415599998</v>
      </c>
      <c r="T1082" s="64" t="s">
        <v>2200</v>
      </c>
      <c r="U1082" s="64" t="s">
        <v>2201</v>
      </c>
    </row>
    <row r="1083" spans="4:21">
      <c r="D1083" s="45" t="str">
        <f>IF(AND(行业估值!$B$39=$G1083,COUNTIF($G$2:$G$2552,$G1083)&gt;=1),COUNTIF($G$2:G1083,$G1083),"")</f>
        <v/>
      </c>
      <c r="E1083" s="65" t="str">
        <f t="shared" si="80"/>
        <v>002626.SZ</v>
      </c>
      <c r="F1083" s="65" t="str">
        <f t="shared" si="81"/>
        <v>金达威</v>
      </c>
      <c r="G1083" s="34" t="str">
        <f>IF(E1083="","",IF(行业估值!$C$5="申万行业",[1]!EM_S_INFO_INDUSTRY_SW2014(E1083,"1"),IF(行业估值!$C$5="证监会行业",[1]!EM_S_INFO_INDUSTRY_CSRC1(E1083,"1"),[1]!EM_S_INFO_INDUSTRY_EM2016(E1083,"1"))))</f>
        <v>医药生物</v>
      </c>
      <c r="H1083" s="34" t="str">
        <f>IF(E1083="","",IF($H$1="上证50",[1]!EM_S_INFO_COMPINDEX(E1083,"000016"),"")&amp;IF($H$1="上证180",[1]!EM_S_INFO_COMPINDEX(E1083,"000010"),"")&amp;IF($H$1="沪深300",[1]!EM_S_INFO_COMPINDEX(E1083,"000300"),"")&amp;IF(AND($H$1="上证A股",RIGHT(E1083,2)="SH"),"是","")&amp;IF(AND($H$1="深证A股",RIGHT(E1083,2)="SZ"),"是","")&amp;IF(AND($H$1="创业板",LEFT(E1083,1)-3=0),"是","")&amp;IF(AND($H$1="全部A股",E1083&lt;&gt;0),"是","")&amp;IF(AND($H$1="中小板",LEFT(E1083,3)="002"),"是",""))</f>
        <v>是</v>
      </c>
      <c r="I1083" s="46">
        <f ca="1">IF(E1083="","",IF(OR([1]!EM_S_VAL_MV(E1083,deadline)="",[1]!EM_S_VAL_MV(E1083,deadline)="--",[1]!EM_S_VAL_MV(E1083,deadline)="null"),0,[1]!EM_S_VAL_MV(E1083,deadline)/100000000))</f>
        <v>109.30224565709999</v>
      </c>
      <c r="J1083" s="46">
        <f ca="1">IF(E1083="","",IF(RIGHT(LEFT($J$1,6),3)="TTM",[1]!EM_S_FA_PROFIT_TTM(E1083,LEFT(RIGHT($J$1,11),10),1)/100000000,[1]!EM_S_STM07_IS(E1083,61,LEFT(RIGHT($J$1,5),4)&amp;"-12-31",1)/100000000))</f>
        <v>5.7005438562000004</v>
      </c>
      <c r="K1083" s="36">
        <f t="shared" ca="1" si="82"/>
        <v>19.174003115197713</v>
      </c>
      <c r="L1083" s="46">
        <f ca="1">IF(E1083="","",IF(ISERROR(IF(行业估值!$E$7="最新年报",[1]!EM_S_STM07_BS(E1083,140,LEFT(RIGHT($L$1,5),4)&amp;"-12-31",1)/100000000,[1]!EM_S_STM07_BS(E1083,140,LEFT(RIGHT($L$1,11),10),1)/100000000)),0,IF(行业估值!$E$7="最新年报",[1]!EM_S_STM07_BS(E1083,140,LEFT(RIGHT($L$1,5),4)&amp;"-12-31",1)/100000000,[1]!EM_S_STM07_BS(E1083,140,LEFT(RIGHT($L$1,11),10),1)/100000000)))</f>
        <v>30.235371902399997</v>
      </c>
      <c r="M1083" s="36">
        <f t="shared" ca="1" si="83"/>
        <v>3.6150455172150169</v>
      </c>
      <c r="N1083" s="37" t="str">
        <f ca="1">IF(E1083="","",IF(ISERROR([1]!EM_S_EST_NETPROFIT(E1083,行业估值!$E$6,deadline)/100000000),"-",[1]!EM_S_EST_NETPROFIT(E1083,行业估值!$E$6,deadline)/100000000))</f>
        <v>-</v>
      </c>
      <c r="O1083" s="36" t="str">
        <f t="shared" ca="1" si="84"/>
        <v>-</v>
      </c>
      <c r="T1083" s="64" t="s">
        <v>2202</v>
      </c>
      <c r="U1083" s="64" t="s">
        <v>2203</v>
      </c>
    </row>
    <row r="1084" spans="4:21">
      <c r="D1084" s="45" t="str">
        <f>IF(AND(行业估值!$B$39=$G1084,COUNTIF($G$2:$G$2552,$G1084)&gt;=1),COUNTIF($G$2:G1084,$G1084),"")</f>
        <v/>
      </c>
      <c r="E1084" s="65" t="str">
        <f t="shared" si="80"/>
        <v>002627.SZ</v>
      </c>
      <c r="F1084" s="65" t="str">
        <f t="shared" si="81"/>
        <v>宜昌交运</v>
      </c>
      <c r="G1084" s="34" t="str">
        <f>IF(E1084="","",IF(行业估值!$C$5="申万行业",[1]!EM_S_INFO_INDUSTRY_SW2014(E1084,"1"),IF(行业估值!$C$5="证监会行业",[1]!EM_S_INFO_INDUSTRY_CSRC1(E1084,"1"),[1]!EM_S_INFO_INDUSTRY_EM2016(E1084,"1"))))</f>
        <v>交通运输</v>
      </c>
      <c r="H1084" s="34" t="str">
        <f>IF(E1084="","",IF($H$1="上证50",[1]!EM_S_INFO_COMPINDEX(E1084,"000016"),"")&amp;IF($H$1="上证180",[1]!EM_S_INFO_COMPINDEX(E1084,"000010"),"")&amp;IF($H$1="沪深300",[1]!EM_S_INFO_COMPINDEX(E1084,"000300"),"")&amp;IF(AND($H$1="上证A股",RIGHT(E1084,2)="SH"),"是","")&amp;IF(AND($H$1="深证A股",RIGHT(E1084,2)="SZ"),"是","")&amp;IF(AND($H$1="创业板",LEFT(E1084,1)-3=0),"是","")&amp;IF(AND($H$1="全部A股",E1084&lt;&gt;0),"是","")&amp;IF(AND($H$1="中小板",LEFT(E1084,3)="002"),"是",""))</f>
        <v>是</v>
      </c>
      <c r="I1084" s="46">
        <f ca="1">IF(E1084="","",IF(OR([1]!EM_S_VAL_MV(E1084,deadline)="",[1]!EM_S_VAL_MV(E1084,deadline)="--",[1]!EM_S_VAL_MV(E1084,deadline)="null"),0,[1]!EM_S_VAL_MV(E1084,deadline)/100000000))</f>
        <v>30.761738283299998</v>
      </c>
      <c r="J1084" s="46">
        <f ca="1">IF(E1084="","",IF(RIGHT(LEFT($J$1,6),3)="TTM",[1]!EM_S_FA_PROFIT_TTM(E1084,LEFT(RIGHT($J$1,11),10),1)/100000000,[1]!EM_S_STM07_IS(E1084,61,LEFT(RIGHT($J$1,5),4)&amp;"-12-31",1)/100000000))</f>
        <v>1.2144225914</v>
      </c>
      <c r="K1084" s="36">
        <f t="shared" ca="1" si="82"/>
        <v>25.330340938270524</v>
      </c>
      <c r="L1084" s="46">
        <f ca="1">IF(E1084="","",IF(ISERROR(IF(行业估值!$E$7="最新年报",[1]!EM_S_STM07_BS(E1084,140,LEFT(RIGHT($L$1,5),4)&amp;"-12-31",1)/100000000,[1]!EM_S_STM07_BS(E1084,140,LEFT(RIGHT($L$1,11),10),1)/100000000)),0,IF(行业估值!$E$7="最新年报",[1]!EM_S_STM07_BS(E1084,140,LEFT(RIGHT($L$1,5),4)&amp;"-12-31",1)/100000000,[1]!EM_S_STM07_BS(E1084,140,LEFT(RIGHT($L$1,11),10),1)/100000000)))</f>
        <v>21.966262969299997</v>
      </c>
      <c r="M1084" s="36">
        <f t="shared" ca="1" si="83"/>
        <v>1.4004083592321797</v>
      </c>
      <c r="N1084" s="37">
        <f ca="1">IF(E1084="","",IF(ISERROR([1]!EM_S_EST_NETPROFIT(E1084,行业估值!$E$6,deadline)/100000000),"-",[1]!EM_S_EST_NETPROFIT(E1084,行业估值!$E$6,deadline)/100000000))</f>
        <v>1.4430000000000001</v>
      </c>
      <c r="O1084" s="36">
        <f t="shared" ca="1" si="84"/>
        <v>21.317905948232845</v>
      </c>
      <c r="T1084" s="64" t="s">
        <v>2204</v>
      </c>
      <c r="U1084" s="64" t="s">
        <v>2205</v>
      </c>
    </row>
    <row r="1085" spans="4:21">
      <c r="D1085" s="45" t="str">
        <f>IF(AND(行业估值!$B$39=$G1085,COUNTIF($G$2:$G$2552,$G1085)&gt;=1),COUNTIF($G$2:G1085,$G1085),"")</f>
        <v/>
      </c>
      <c r="E1085" s="65" t="str">
        <f t="shared" si="80"/>
        <v>002628.SZ</v>
      </c>
      <c r="F1085" s="65" t="str">
        <f t="shared" si="81"/>
        <v>成都路桥</v>
      </c>
      <c r="G1085" s="34" t="str">
        <f>IF(E1085="","",IF(行业估值!$C$5="申万行业",[1]!EM_S_INFO_INDUSTRY_SW2014(E1085,"1"),IF(行业估值!$C$5="证监会行业",[1]!EM_S_INFO_INDUSTRY_CSRC1(E1085,"1"),[1]!EM_S_INFO_INDUSTRY_EM2016(E1085,"1"))))</f>
        <v>建筑</v>
      </c>
      <c r="H1085" s="34" t="str">
        <f>IF(E1085="","",IF($H$1="上证50",[1]!EM_S_INFO_COMPINDEX(E1085,"000016"),"")&amp;IF($H$1="上证180",[1]!EM_S_INFO_COMPINDEX(E1085,"000010"),"")&amp;IF($H$1="沪深300",[1]!EM_S_INFO_COMPINDEX(E1085,"000300"),"")&amp;IF(AND($H$1="上证A股",RIGHT(E1085,2)="SH"),"是","")&amp;IF(AND($H$1="深证A股",RIGHT(E1085,2)="SZ"),"是","")&amp;IF(AND($H$1="创业板",LEFT(E1085,1)-3=0),"是","")&amp;IF(AND($H$1="全部A股",E1085&lt;&gt;0),"是","")&amp;IF(AND($H$1="中小板",LEFT(E1085,3)="002"),"是",""))</f>
        <v>是</v>
      </c>
      <c r="I1085" s="46">
        <f ca="1">IF(E1085="","",IF(OR([1]!EM_S_VAL_MV(E1085,deadline)="",[1]!EM_S_VAL_MV(E1085,deadline)="--",[1]!EM_S_VAL_MV(E1085,deadline)="null"),0,[1]!EM_S_VAL_MV(E1085,deadline)/100000000))</f>
        <v>34.077846432000001</v>
      </c>
      <c r="J1085" s="46">
        <f ca="1">IF(E1085="","",IF(RIGHT(LEFT($J$1,6),3)="TTM",[1]!EM_S_FA_PROFIT_TTM(E1085,LEFT(RIGHT($J$1,11),10),1)/100000000,[1]!EM_S_STM07_IS(E1085,61,LEFT(RIGHT($J$1,5),4)&amp;"-12-31",1)/100000000))</f>
        <v>0.36442269909999997</v>
      </c>
      <c r="K1085" s="36">
        <f t="shared" ca="1" si="82"/>
        <v>93.511865523636928</v>
      </c>
      <c r="L1085" s="46">
        <f ca="1">IF(E1085="","",IF(ISERROR(IF(行业估值!$E$7="最新年报",[1]!EM_S_STM07_BS(E1085,140,LEFT(RIGHT($L$1,5),4)&amp;"-12-31",1)/100000000,[1]!EM_S_STM07_BS(E1085,140,LEFT(RIGHT($L$1,11),10),1)/100000000)),0,IF(行业估值!$E$7="最新年报",[1]!EM_S_STM07_BS(E1085,140,LEFT(RIGHT($L$1,5),4)&amp;"-12-31",1)/100000000,[1]!EM_S_STM07_BS(E1085,140,LEFT(RIGHT($L$1,11),10),1)/100000000)))</f>
        <v>27.4222370757</v>
      </c>
      <c r="M1085" s="36">
        <f t="shared" ca="1" si="83"/>
        <v>1.2427084755312621</v>
      </c>
      <c r="N1085" s="37" t="str">
        <f ca="1">IF(E1085="","",IF(ISERROR([1]!EM_S_EST_NETPROFIT(E1085,行业估值!$E$6,deadline)/100000000),"-",[1]!EM_S_EST_NETPROFIT(E1085,行业估值!$E$6,deadline)/100000000))</f>
        <v>-</v>
      </c>
      <c r="O1085" s="36" t="str">
        <f t="shared" ca="1" si="84"/>
        <v>-</v>
      </c>
      <c r="T1085" s="64" t="s">
        <v>2206</v>
      </c>
      <c r="U1085" s="64" t="s">
        <v>2207</v>
      </c>
    </row>
    <row r="1086" spans="4:21">
      <c r="D1086" s="45" t="str">
        <f>IF(AND(行业估值!$B$39=$G1086,COUNTIF($G$2:$G$2552,$G1086)&gt;=1),COUNTIF($G$2:G1086,$G1086),"")</f>
        <v/>
      </c>
      <c r="E1086" s="65" t="str">
        <f t="shared" si="80"/>
        <v>002629.SZ</v>
      </c>
      <c r="F1086" s="65" t="str">
        <f t="shared" si="81"/>
        <v>*ST仁智</v>
      </c>
      <c r="G1086" s="34" t="str">
        <f>IF(E1086="","",IF(行业估值!$C$5="申万行业",[1]!EM_S_INFO_INDUSTRY_SW2014(E1086,"1"),IF(行业估值!$C$5="证监会行业",[1]!EM_S_INFO_INDUSTRY_CSRC1(E1086,"1"),[1]!EM_S_INFO_INDUSTRY_EM2016(E1086,"1"))))</f>
        <v>化石能源</v>
      </c>
      <c r="H1086" s="34" t="str">
        <f>IF(E1086="","",IF($H$1="上证50",[1]!EM_S_INFO_COMPINDEX(E1086,"000016"),"")&amp;IF($H$1="上证180",[1]!EM_S_INFO_COMPINDEX(E1086,"000010"),"")&amp;IF($H$1="沪深300",[1]!EM_S_INFO_COMPINDEX(E1086,"000300"),"")&amp;IF(AND($H$1="上证A股",RIGHT(E1086,2)="SH"),"是","")&amp;IF(AND($H$1="深证A股",RIGHT(E1086,2)="SZ"),"是","")&amp;IF(AND($H$1="创业板",LEFT(E1086,1)-3=0),"是","")&amp;IF(AND($H$1="全部A股",E1086&lt;&gt;0),"是","")&amp;IF(AND($H$1="中小板",LEFT(E1086,3)="002"),"是",""))</f>
        <v>是</v>
      </c>
      <c r="I1086" s="46">
        <f ca="1">IF(E1086="","",IF(OR([1]!EM_S_VAL_MV(E1086,deadline)="",[1]!EM_S_VAL_MV(E1086,deadline)="--",[1]!EM_S_VAL_MV(E1086,deadline)="null"),0,[1]!EM_S_VAL_MV(E1086,deadline)/100000000))</f>
        <v>8.1565703999999997</v>
      </c>
      <c r="J1086" s="46">
        <f ca="1">IF(E1086="","",IF(RIGHT(LEFT($J$1,6),3)="TTM",[1]!EM_S_FA_PROFIT_TTM(E1086,LEFT(RIGHT($J$1,11),10),1)/100000000,[1]!EM_S_STM07_IS(E1086,61,LEFT(RIGHT($J$1,5),4)&amp;"-12-31",1)/100000000))</f>
        <v>-6.0894031597999998</v>
      </c>
      <c r="K1086" s="36">
        <f t="shared" ca="1" si="82"/>
        <v>-1.3394695975866202</v>
      </c>
      <c r="L1086" s="46">
        <f ca="1">IF(E1086="","",IF(ISERROR(IF(行业估值!$E$7="最新年报",[1]!EM_S_STM07_BS(E1086,140,LEFT(RIGHT($L$1,5),4)&amp;"-12-31",1)/100000000,[1]!EM_S_STM07_BS(E1086,140,LEFT(RIGHT($L$1,11),10),1)/100000000)),0,IF(行业估值!$E$7="最新年报",[1]!EM_S_STM07_BS(E1086,140,LEFT(RIGHT($L$1,5),4)&amp;"-12-31",1)/100000000,[1]!EM_S_STM07_BS(E1086,140,LEFT(RIGHT($L$1,11),10),1)/100000000)))</f>
        <v>0.13931023070000001</v>
      </c>
      <c r="M1086" s="36">
        <f t="shared" ca="1" si="83"/>
        <v>58.549686975717563</v>
      </c>
      <c r="N1086" s="37" t="str">
        <f ca="1">IF(E1086="","",IF(ISERROR([1]!EM_S_EST_NETPROFIT(E1086,行业估值!$E$6,deadline)/100000000),"-",[1]!EM_S_EST_NETPROFIT(E1086,行业估值!$E$6,deadline)/100000000))</f>
        <v>-</v>
      </c>
      <c r="O1086" s="36" t="str">
        <f t="shared" ca="1" si="84"/>
        <v>-</v>
      </c>
      <c r="T1086" s="64" t="s">
        <v>7242</v>
      </c>
      <c r="U1086" s="64" t="s">
        <v>2208</v>
      </c>
    </row>
    <row r="1087" spans="4:21">
      <c r="D1087" s="45" t="str">
        <f>IF(AND(行业估值!$B$39=$G1087,COUNTIF($G$2:$G$2552,$G1087)&gt;=1),COUNTIF($G$2:G1087,$G1087),"")</f>
        <v/>
      </c>
      <c r="E1087" s="65" t="str">
        <f t="shared" si="80"/>
        <v>002630.SZ</v>
      </c>
      <c r="F1087" s="65" t="str">
        <f t="shared" si="81"/>
        <v>华西能源</v>
      </c>
      <c r="G1087" s="34" t="str">
        <f>IF(E1087="","",IF(行业估值!$C$5="申万行业",[1]!EM_S_INFO_INDUSTRY_SW2014(E1087,"1"),IF(行业估值!$C$5="证监会行业",[1]!EM_S_INFO_INDUSTRY_CSRC1(E1087,"1"),[1]!EM_S_INFO_INDUSTRY_EM2016(E1087,"1"))))</f>
        <v>电气设备</v>
      </c>
      <c r="H1087" s="34" t="str">
        <f>IF(E1087="","",IF($H$1="上证50",[1]!EM_S_INFO_COMPINDEX(E1087,"000016"),"")&amp;IF($H$1="上证180",[1]!EM_S_INFO_COMPINDEX(E1087,"000010"),"")&amp;IF($H$1="沪深300",[1]!EM_S_INFO_COMPINDEX(E1087,"000300"),"")&amp;IF(AND($H$1="上证A股",RIGHT(E1087,2)="SH"),"是","")&amp;IF(AND($H$1="深证A股",RIGHT(E1087,2)="SZ"),"是","")&amp;IF(AND($H$1="创业板",LEFT(E1087,1)-3=0),"是","")&amp;IF(AND($H$1="全部A股",E1087&lt;&gt;0),"是","")&amp;IF(AND($H$1="中小板",LEFT(E1087,3)="002"),"是",""))</f>
        <v>是</v>
      </c>
      <c r="I1087" s="46">
        <f ca="1">IF(E1087="","",IF(OR([1]!EM_S_VAL_MV(E1087,deadline)="",[1]!EM_S_VAL_MV(E1087,deadline)="--",[1]!EM_S_VAL_MV(E1087,deadline)="null"),0,[1]!EM_S_VAL_MV(E1087,deadline)/100000000))</f>
        <v>28.339200000000002</v>
      </c>
      <c r="J1087" s="46">
        <f ca="1">IF(E1087="","",IF(RIGHT(LEFT($J$1,6),3)="TTM",[1]!EM_S_FA_PROFIT_TTM(E1087,LEFT(RIGHT($J$1,11),10),1)/100000000,[1]!EM_S_STM07_IS(E1087,61,LEFT(RIGHT($J$1,5),4)&amp;"-12-31",1)/100000000))</f>
        <v>-2.1962688666000001</v>
      </c>
      <c r="K1087" s="36">
        <f t="shared" ca="1" si="82"/>
        <v>-12.903338216450408</v>
      </c>
      <c r="L1087" s="46">
        <f ca="1">IF(E1087="","",IF(ISERROR(IF(行业估值!$E$7="最新年报",[1]!EM_S_STM07_BS(E1087,140,LEFT(RIGHT($L$1,5),4)&amp;"-12-31",1)/100000000,[1]!EM_S_STM07_BS(E1087,140,LEFT(RIGHT($L$1,11),10),1)/100000000)),0,IF(行业估值!$E$7="最新年报",[1]!EM_S_STM07_BS(E1087,140,LEFT(RIGHT($L$1,5),4)&amp;"-12-31",1)/100000000,[1]!EM_S_STM07_BS(E1087,140,LEFT(RIGHT($L$1,11),10),1)/100000000)))</f>
        <v>31.888671266599999</v>
      </c>
      <c r="M1087" s="36">
        <f t="shared" ca="1" si="83"/>
        <v>0.88869177906707919</v>
      </c>
      <c r="N1087" s="37" t="str">
        <f ca="1">IF(E1087="","",IF(ISERROR([1]!EM_S_EST_NETPROFIT(E1087,行业估值!$E$6,deadline)/100000000),"-",[1]!EM_S_EST_NETPROFIT(E1087,行业估值!$E$6,deadline)/100000000))</f>
        <v>-</v>
      </c>
      <c r="O1087" s="36" t="str">
        <f t="shared" ca="1" si="84"/>
        <v>-</v>
      </c>
      <c r="T1087" s="64" t="s">
        <v>2209</v>
      </c>
      <c r="U1087" s="64" t="s">
        <v>2210</v>
      </c>
    </row>
    <row r="1088" spans="4:21">
      <c r="D1088" s="45" t="str">
        <f>IF(AND(行业估值!$B$39=$G1088,COUNTIF($G$2:$G$2552,$G1088)&gt;=1),COUNTIF($G$2:G1088,$G1088),"")</f>
        <v/>
      </c>
      <c r="E1088" s="65" t="str">
        <f t="shared" si="80"/>
        <v>002631.SZ</v>
      </c>
      <c r="F1088" s="65" t="str">
        <f t="shared" si="81"/>
        <v>德尔未来</v>
      </c>
      <c r="G1088" s="34" t="str">
        <f>IF(E1088="","",IF(行业估值!$C$5="申万行业",[1]!EM_S_INFO_INDUSTRY_SW2014(E1088,"1"),IF(行业估值!$C$5="证监会行业",[1]!EM_S_INFO_INDUSTRY_CSRC1(E1088,"1"),[1]!EM_S_INFO_INDUSTRY_EM2016(E1088,"1"))))</f>
        <v>轻工制造</v>
      </c>
      <c r="H1088" s="34" t="str">
        <f>IF(E1088="","",IF($H$1="上证50",[1]!EM_S_INFO_COMPINDEX(E1088,"000016"),"")&amp;IF($H$1="上证180",[1]!EM_S_INFO_COMPINDEX(E1088,"000010"),"")&amp;IF($H$1="沪深300",[1]!EM_S_INFO_COMPINDEX(E1088,"000300"),"")&amp;IF(AND($H$1="上证A股",RIGHT(E1088,2)="SH"),"是","")&amp;IF(AND($H$1="深证A股",RIGHT(E1088,2)="SZ"),"是","")&amp;IF(AND($H$1="创业板",LEFT(E1088,1)-3=0),"是","")&amp;IF(AND($H$1="全部A股",E1088&lt;&gt;0),"是","")&amp;IF(AND($H$1="中小板",LEFT(E1088,3)="002"),"是",""))</f>
        <v>是</v>
      </c>
      <c r="I1088" s="46">
        <f ca="1">IF(E1088="","",IF(OR([1]!EM_S_VAL_MV(E1088,deadline)="",[1]!EM_S_VAL_MV(E1088,deadline)="--",[1]!EM_S_VAL_MV(E1088,deadline)="null"),0,[1]!EM_S_VAL_MV(E1088,deadline)/100000000))</f>
        <v>46.230940400000001</v>
      </c>
      <c r="J1088" s="46">
        <f ca="1">IF(E1088="","",IF(RIGHT(LEFT($J$1,6),3)="TTM",[1]!EM_S_FA_PROFIT_TTM(E1088,LEFT(RIGHT($J$1,11),10),1)/100000000,[1]!EM_S_STM07_IS(E1088,61,LEFT(RIGHT($J$1,5),4)&amp;"-12-31",1)/100000000))</f>
        <v>0.66130931799999992</v>
      </c>
      <c r="K1088" s="36">
        <f t="shared" ca="1" si="82"/>
        <v>69.908194458557446</v>
      </c>
      <c r="L1088" s="46">
        <f ca="1">IF(E1088="","",IF(ISERROR(IF(行业估值!$E$7="最新年报",[1]!EM_S_STM07_BS(E1088,140,LEFT(RIGHT($L$1,5),4)&amp;"-12-31",1)/100000000,[1]!EM_S_STM07_BS(E1088,140,LEFT(RIGHT($L$1,11),10),1)/100000000)),0,IF(行业估值!$E$7="最新年报",[1]!EM_S_STM07_BS(E1088,140,LEFT(RIGHT($L$1,5),4)&amp;"-12-31",1)/100000000,[1]!EM_S_STM07_BS(E1088,140,LEFT(RIGHT($L$1,11),10),1)/100000000)))</f>
        <v>18.305470985300001</v>
      </c>
      <c r="M1088" s="36">
        <f t="shared" ca="1" si="83"/>
        <v>2.5255258625754688</v>
      </c>
      <c r="N1088" s="37" t="str">
        <f ca="1">IF(E1088="","",IF(ISERROR([1]!EM_S_EST_NETPROFIT(E1088,行业估值!$E$6,deadline)/100000000),"-",[1]!EM_S_EST_NETPROFIT(E1088,行业估值!$E$6,deadline)/100000000))</f>
        <v>-</v>
      </c>
      <c r="O1088" s="36" t="str">
        <f t="shared" ca="1" si="84"/>
        <v>-</v>
      </c>
      <c r="T1088" s="64" t="s">
        <v>2211</v>
      </c>
      <c r="U1088" s="64" t="s">
        <v>2212</v>
      </c>
    </row>
    <row r="1089" spans="4:21">
      <c r="D1089" s="45" t="str">
        <f>IF(AND(行业估值!$B$39=$G1089,COUNTIF($G$2:$G$2552,$G1089)&gt;=1),COUNTIF($G$2:G1089,$G1089),"")</f>
        <v/>
      </c>
      <c r="E1089" s="65" t="str">
        <f t="shared" si="80"/>
        <v>002632.SZ</v>
      </c>
      <c r="F1089" s="65" t="str">
        <f t="shared" si="81"/>
        <v>道明光学</v>
      </c>
      <c r="G1089" s="34" t="str">
        <f>IF(E1089="","",IF(行业估值!$C$5="申万行业",[1]!EM_S_INFO_INDUSTRY_SW2014(E1089,"1"),IF(行业估值!$C$5="证监会行业",[1]!EM_S_INFO_INDUSTRY_CSRC1(E1089,"1"),[1]!EM_S_INFO_INDUSTRY_EM2016(E1089,"1"))))</f>
        <v>基础化工</v>
      </c>
      <c r="H1089" s="34" t="str">
        <f>IF(E1089="","",IF($H$1="上证50",[1]!EM_S_INFO_COMPINDEX(E1089,"000016"),"")&amp;IF($H$1="上证180",[1]!EM_S_INFO_COMPINDEX(E1089,"000010"),"")&amp;IF($H$1="沪深300",[1]!EM_S_INFO_COMPINDEX(E1089,"000300"),"")&amp;IF(AND($H$1="上证A股",RIGHT(E1089,2)="SH"),"是","")&amp;IF(AND($H$1="深证A股",RIGHT(E1089,2)="SZ"),"是","")&amp;IF(AND($H$1="创业板",LEFT(E1089,1)-3=0),"是","")&amp;IF(AND($H$1="全部A股",E1089&lt;&gt;0),"是","")&amp;IF(AND($H$1="中小板",LEFT(E1089,3)="002"),"是",""))</f>
        <v>是</v>
      </c>
      <c r="I1089" s="46">
        <f ca="1">IF(E1089="","",IF(OR([1]!EM_S_VAL_MV(E1089,deadline)="",[1]!EM_S_VAL_MV(E1089,deadline)="--",[1]!EM_S_VAL_MV(E1089,deadline)="null"),0,[1]!EM_S_VAL_MV(E1089,deadline)/100000000))</f>
        <v>39.911881850999997</v>
      </c>
      <c r="J1089" s="46">
        <f ca="1">IF(E1089="","",IF(RIGHT(LEFT($J$1,6),3)="TTM",[1]!EM_S_FA_PROFIT_TTM(E1089,LEFT(RIGHT($J$1,11),10),1)/100000000,[1]!EM_S_STM07_IS(E1089,61,LEFT(RIGHT($J$1,5),4)&amp;"-12-31",1)/100000000))</f>
        <v>2.2469387129</v>
      </c>
      <c r="K1089" s="36">
        <f t="shared" ca="1" si="82"/>
        <v>17.762781700212877</v>
      </c>
      <c r="L1089" s="46">
        <f ca="1">IF(E1089="","",IF(ISERROR(IF(行业估值!$E$7="最新年报",[1]!EM_S_STM07_BS(E1089,140,LEFT(RIGHT($L$1,5),4)&amp;"-12-31",1)/100000000,[1]!EM_S_STM07_BS(E1089,140,LEFT(RIGHT($L$1,11),10),1)/100000000)),0,IF(行业估值!$E$7="最新年报",[1]!EM_S_STM07_BS(E1089,140,LEFT(RIGHT($L$1,5),4)&amp;"-12-31",1)/100000000,[1]!EM_S_STM07_BS(E1089,140,LEFT(RIGHT($L$1,11),10),1)/100000000)))</f>
        <v>19.468913737499999</v>
      </c>
      <c r="M1089" s="36">
        <f t="shared" ca="1" si="83"/>
        <v>2.0500312646680348</v>
      </c>
      <c r="N1089" s="37">
        <f ca="1">IF(E1089="","",IF(ISERROR([1]!EM_S_EST_NETPROFIT(E1089,行业估值!$E$6,deadline)/100000000),"-",[1]!EM_S_EST_NETPROFIT(E1089,行业估值!$E$6,deadline)/100000000))</f>
        <v>3.02</v>
      </c>
      <c r="O1089" s="36">
        <f t="shared" ca="1" si="84"/>
        <v>13.215854917549668</v>
      </c>
      <c r="T1089" s="64" t="s">
        <v>2213</v>
      </c>
      <c r="U1089" s="64" t="s">
        <v>2214</v>
      </c>
    </row>
    <row r="1090" spans="4:21">
      <c r="D1090" s="45">
        <f>IF(AND(行业估值!$B$39=$G1090,COUNTIF($G$2:$G$2552,$G1090)&gt;=1),COUNTIF($G$2:G1090,$G1090),"")</f>
        <v>74</v>
      </c>
      <c r="E1090" s="65" t="str">
        <f t="shared" si="80"/>
        <v>002633.SZ</v>
      </c>
      <c r="F1090" s="65" t="str">
        <f t="shared" si="81"/>
        <v>申科股份</v>
      </c>
      <c r="G1090" s="34" t="str">
        <f>IF(E1090="","",IF(行业估值!$C$5="申万行业",[1]!EM_S_INFO_INDUSTRY_SW2014(E1090,"1"),IF(行业估值!$C$5="证监会行业",[1]!EM_S_INFO_INDUSTRY_CSRC1(E1090,"1"),[1]!EM_S_INFO_INDUSTRY_EM2016(E1090,"1"))))</f>
        <v>机械设备</v>
      </c>
      <c r="H1090" s="34" t="str">
        <f>IF(E1090="","",IF($H$1="上证50",[1]!EM_S_INFO_COMPINDEX(E1090,"000016"),"")&amp;IF($H$1="上证180",[1]!EM_S_INFO_COMPINDEX(E1090,"000010"),"")&amp;IF($H$1="沪深300",[1]!EM_S_INFO_COMPINDEX(E1090,"000300"),"")&amp;IF(AND($H$1="上证A股",RIGHT(E1090,2)="SH"),"是","")&amp;IF(AND($H$1="深证A股",RIGHT(E1090,2)="SZ"),"是","")&amp;IF(AND($H$1="创业板",LEFT(E1090,1)-3=0),"是","")&amp;IF(AND($H$1="全部A股",E1090&lt;&gt;0),"是","")&amp;IF(AND($H$1="中小板",LEFT(E1090,3)="002"),"是",""))</f>
        <v>是</v>
      </c>
      <c r="I1090" s="46">
        <f ca="1">IF(E1090="","",IF(OR([1]!EM_S_VAL_MV(E1090,deadline)="",[1]!EM_S_VAL_MV(E1090,deadline)="--",[1]!EM_S_VAL_MV(E1090,deadline)="null"),0,[1]!EM_S_VAL_MV(E1090,deadline)/100000000))</f>
        <v>11.865</v>
      </c>
      <c r="J1090" s="46">
        <f ca="1">IF(E1090="","",IF(RIGHT(LEFT($J$1,6),3)="TTM",[1]!EM_S_FA_PROFIT_TTM(E1090,LEFT(RIGHT($J$1,11),10),1)/100000000,[1]!EM_S_STM07_IS(E1090,61,LEFT(RIGHT($J$1,5),4)&amp;"-12-31",1)/100000000))</f>
        <v>-5.1738588299999999E-2</v>
      </c>
      <c r="K1090" s="36">
        <f t="shared" ca="1" si="82"/>
        <v>-229.32593234284283</v>
      </c>
      <c r="L1090" s="46">
        <f ca="1">IF(E1090="","",IF(ISERROR(IF(行业估值!$E$7="最新年报",[1]!EM_S_STM07_BS(E1090,140,LEFT(RIGHT($L$1,5),4)&amp;"-12-31",1)/100000000,[1]!EM_S_STM07_BS(E1090,140,LEFT(RIGHT($L$1,11),10),1)/100000000)),0,IF(行业估值!$E$7="最新年报",[1]!EM_S_STM07_BS(E1090,140,LEFT(RIGHT($L$1,5),4)&amp;"-12-31",1)/100000000,[1]!EM_S_STM07_BS(E1090,140,LEFT(RIGHT($L$1,11),10),1)/100000000)))</f>
        <v>5.1441773871000001</v>
      </c>
      <c r="M1090" s="36">
        <f t="shared" ca="1" si="83"/>
        <v>2.3064912243799633</v>
      </c>
      <c r="N1090" s="37" t="str">
        <f ca="1">IF(E1090="","",IF(ISERROR([1]!EM_S_EST_NETPROFIT(E1090,行业估值!$E$6,deadline)/100000000),"-",[1]!EM_S_EST_NETPROFIT(E1090,行业估值!$E$6,deadline)/100000000))</f>
        <v>-</v>
      </c>
      <c r="O1090" s="36" t="str">
        <f t="shared" ca="1" si="84"/>
        <v>-</v>
      </c>
      <c r="T1090" s="64" t="s">
        <v>2215</v>
      </c>
      <c r="U1090" s="64" t="s">
        <v>2216</v>
      </c>
    </row>
    <row r="1091" spans="4:21">
      <c r="D1091" s="45" t="str">
        <f>IF(AND(行业估值!$B$39=$G1091,COUNTIF($G$2:$G$2552,$G1091)&gt;=1),COUNTIF($G$2:G1091,$G1091),"")</f>
        <v/>
      </c>
      <c r="E1091" s="65" t="str">
        <f t="shared" ref="E1091:E1154" si="85">IF(U1091="","",U1091)</f>
        <v>002634.SZ</v>
      </c>
      <c r="F1091" s="65" t="str">
        <f t="shared" ref="F1091:F1154" si="86">IF(T1091="","",T1091)</f>
        <v>棒杰股份</v>
      </c>
      <c r="G1091" s="34" t="str">
        <f>IF(E1091="","",IF(行业估值!$C$5="申万行业",[1]!EM_S_INFO_INDUSTRY_SW2014(E1091,"1"),IF(行业估值!$C$5="证监会行业",[1]!EM_S_INFO_INDUSTRY_CSRC1(E1091,"1"),[1]!EM_S_INFO_INDUSTRY_EM2016(E1091,"1"))))</f>
        <v>纺织服装</v>
      </c>
      <c r="H1091" s="34" t="str">
        <f>IF(E1091="","",IF($H$1="上证50",[1]!EM_S_INFO_COMPINDEX(E1091,"000016"),"")&amp;IF($H$1="上证180",[1]!EM_S_INFO_COMPINDEX(E1091,"000010"),"")&amp;IF($H$1="沪深300",[1]!EM_S_INFO_COMPINDEX(E1091,"000300"),"")&amp;IF(AND($H$1="上证A股",RIGHT(E1091,2)="SH"),"是","")&amp;IF(AND($H$1="深证A股",RIGHT(E1091,2)="SZ"),"是","")&amp;IF(AND($H$1="创业板",LEFT(E1091,1)-3=0),"是","")&amp;IF(AND($H$1="全部A股",E1091&lt;&gt;0),"是","")&amp;IF(AND($H$1="中小板",LEFT(E1091,3)="002"),"是",""))</f>
        <v>是</v>
      </c>
      <c r="I1091" s="46">
        <f ca="1">IF(E1091="","",IF(OR([1]!EM_S_VAL_MV(E1091,deadline)="",[1]!EM_S_VAL_MV(E1091,deadline)="--",[1]!EM_S_VAL_MV(E1091,deadline)="null"),0,[1]!EM_S_VAL_MV(E1091,deadline)/100000000))</f>
        <v>45.797445546099993</v>
      </c>
      <c r="J1091" s="46">
        <f ca="1">IF(E1091="","",IF(RIGHT(LEFT($J$1,6),3)="TTM",[1]!EM_S_FA_PROFIT_TTM(E1091,LEFT(RIGHT($J$1,11),10),1)/100000000,[1]!EM_S_STM07_IS(E1091,61,LEFT(RIGHT($J$1,5),4)&amp;"-12-31",1)/100000000))</f>
        <v>0.15257104369999999</v>
      </c>
      <c r="K1091" s="36">
        <f t="shared" ref="K1091:K1154" ca="1" si="87">IF(E1091="","",IF(OR(I1091=0,J1091=0),"-",I1091/J1091))</f>
        <v>300.17128044395753</v>
      </c>
      <c r="L1091" s="46">
        <f ca="1">IF(E1091="","",IF(ISERROR(IF(行业估值!$E$7="最新年报",[1]!EM_S_STM07_BS(E1091,140,LEFT(RIGHT($L$1,5),4)&amp;"-12-31",1)/100000000,[1]!EM_S_STM07_BS(E1091,140,LEFT(RIGHT($L$1,11),10),1)/100000000)),0,IF(行业估值!$E$7="最新年报",[1]!EM_S_STM07_BS(E1091,140,LEFT(RIGHT($L$1,5),4)&amp;"-12-31",1)/100000000,[1]!EM_S_STM07_BS(E1091,140,LEFT(RIGHT($L$1,11),10),1)/100000000)))</f>
        <v>6.6993726725</v>
      </c>
      <c r="M1091" s="36">
        <f t="shared" ref="M1091:M1154" ca="1" si="88">IF(E1091="","",IF(OR(I1091=0,L1091=0),"-",I1091/L1091))</f>
        <v>6.8360797025208324</v>
      </c>
      <c r="N1091" s="37" t="str">
        <f ca="1">IF(E1091="","",IF(ISERROR([1]!EM_S_EST_NETPROFIT(E1091,行业估值!$E$6,deadline)/100000000),"-",[1]!EM_S_EST_NETPROFIT(E1091,行业估值!$E$6,deadline)/100000000))</f>
        <v>-</v>
      </c>
      <c r="O1091" s="36" t="str">
        <f t="shared" ref="O1091:O1154" ca="1" si="89">IF(E1091="","",IF(ISERROR(IF(OR(I1091=0,N1091=0),"-",I1091/N1091)),"-",IF(OR(I1091=0,N1091=0),"-",I1091/N1091)))</f>
        <v>-</v>
      </c>
      <c r="T1091" s="64" t="s">
        <v>2217</v>
      </c>
      <c r="U1091" s="64" t="s">
        <v>2218</v>
      </c>
    </row>
    <row r="1092" spans="4:21">
      <c r="D1092" s="45" t="str">
        <f>IF(AND(行业估值!$B$39=$G1092,COUNTIF($G$2:$G$2552,$G1092)&gt;=1),COUNTIF($G$2:G1092,$G1092),"")</f>
        <v/>
      </c>
      <c r="E1092" s="65" t="str">
        <f t="shared" si="85"/>
        <v>002635.SZ</v>
      </c>
      <c r="F1092" s="65" t="str">
        <f t="shared" si="86"/>
        <v>安洁科技</v>
      </c>
      <c r="G1092" s="34" t="str">
        <f>IF(E1092="","",IF(行业估值!$C$5="申万行业",[1]!EM_S_INFO_INDUSTRY_SW2014(E1092,"1"),IF(行业估值!$C$5="证监会行业",[1]!EM_S_INFO_INDUSTRY_CSRC1(E1092,"1"),[1]!EM_S_INFO_INDUSTRY_EM2016(E1092,"1"))))</f>
        <v>电子设备</v>
      </c>
      <c r="H1092" s="34" t="str">
        <f>IF(E1092="","",IF($H$1="上证50",[1]!EM_S_INFO_COMPINDEX(E1092,"000016"),"")&amp;IF($H$1="上证180",[1]!EM_S_INFO_COMPINDEX(E1092,"000010"),"")&amp;IF($H$1="沪深300",[1]!EM_S_INFO_COMPINDEX(E1092,"000300"),"")&amp;IF(AND($H$1="上证A股",RIGHT(E1092,2)="SH"),"是","")&amp;IF(AND($H$1="深证A股",RIGHT(E1092,2)="SZ"),"是","")&amp;IF(AND($H$1="创业板",LEFT(E1092,1)-3=0),"是","")&amp;IF(AND($H$1="全部A股",E1092&lt;&gt;0),"是","")&amp;IF(AND($H$1="中小板",LEFT(E1092,3)="002"),"是",""))</f>
        <v>是</v>
      </c>
      <c r="I1092" s="46">
        <f ca="1">IF(E1092="","",IF(OR([1]!EM_S_VAL_MV(E1092,deadline)="",[1]!EM_S_VAL_MV(E1092,deadline)="--",[1]!EM_S_VAL_MV(E1092,deadline)="null"),0,[1]!EM_S_VAL_MV(E1092,deadline)/100000000))</f>
        <v>101.0381964086</v>
      </c>
      <c r="J1092" s="46">
        <f ca="1">IF(E1092="","",IF(RIGHT(LEFT($J$1,6),3)="TTM",[1]!EM_S_FA_PROFIT_TTM(E1092,LEFT(RIGHT($J$1,11),10),1)/100000000,[1]!EM_S_STM07_IS(E1092,61,LEFT(RIGHT($J$1,5),4)&amp;"-12-31",1)/100000000))</f>
        <v>4.5199745898000003</v>
      </c>
      <c r="K1092" s="36">
        <f t="shared" ca="1" si="87"/>
        <v>22.35370894265818</v>
      </c>
      <c r="L1092" s="46">
        <f ca="1">IF(E1092="","",IF(ISERROR(IF(行业估值!$E$7="最新年报",[1]!EM_S_STM07_BS(E1092,140,LEFT(RIGHT($L$1,5),4)&amp;"-12-31",1)/100000000,[1]!EM_S_STM07_BS(E1092,140,LEFT(RIGHT($L$1,11),10),1)/100000000)),0,IF(行业估值!$E$7="最新年报",[1]!EM_S_STM07_BS(E1092,140,LEFT(RIGHT($L$1,5),4)&amp;"-12-31",1)/100000000,[1]!EM_S_STM07_BS(E1092,140,LEFT(RIGHT($L$1,11),10),1)/100000000)))</f>
        <v>66.746601575299991</v>
      </c>
      <c r="M1092" s="36">
        <f t="shared" ca="1" si="88"/>
        <v>1.5137579146200282</v>
      </c>
      <c r="N1092" s="37">
        <f ca="1">IF(E1092="","",IF(ISERROR([1]!EM_S_EST_NETPROFIT(E1092,行业估值!$E$6,deadline)/100000000),"-",[1]!EM_S_EST_NETPROFIT(E1092,行业估值!$E$6,deadline)/100000000))</f>
        <v>5.0536666666666665</v>
      </c>
      <c r="O1092" s="36">
        <f t="shared" ca="1" si="89"/>
        <v>19.993047241329727</v>
      </c>
      <c r="T1092" s="64" t="s">
        <v>2219</v>
      </c>
      <c r="U1092" s="64" t="s">
        <v>2220</v>
      </c>
    </row>
    <row r="1093" spans="4:21">
      <c r="D1093" s="45" t="str">
        <f>IF(AND(行业估值!$B$39=$G1093,COUNTIF($G$2:$G$2552,$G1093)&gt;=1),COUNTIF($G$2:G1093,$G1093),"")</f>
        <v/>
      </c>
      <c r="E1093" s="65" t="str">
        <f t="shared" si="85"/>
        <v>002636.SZ</v>
      </c>
      <c r="F1093" s="65" t="str">
        <f t="shared" si="86"/>
        <v>金安国纪</v>
      </c>
      <c r="G1093" s="34" t="str">
        <f>IF(E1093="","",IF(行业估值!$C$5="申万行业",[1]!EM_S_INFO_INDUSTRY_SW2014(E1093,"1"),IF(行业估值!$C$5="证监会行业",[1]!EM_S_INFO_INDUSTRY_CSRC1(E1093,"1"),[1]!EM_S_INFO_INDUSTRY_EM2016(E1093,"1"))))</f>
        <v>电子设备</v>
      </c>
      <c r="H1093" s="34" t="str">
        <f>IF(E1093="","",IF($H$1="上证50",[1]!EM_S_INFO_COMPINDEX(E1093,"000016"),"")&amp;IF($H$1="上证180",[1]!EM_S_INFO_COMPINDEX(E1093,"000010"),"")&amp;IF($H$1="沪深300",[1]!EM_S_INFO_COMPINDEX(E1093,"000300"),"")&amp;IF(AND($H$1="上证A股",RIGHT(E1093,2)="SH"),"是","")&amp;IF(AND($H$1="深证A股",RIGHT(E1093,2)="SZ"),"是","")&amp;IF(AND($H$1="创业板",LEFT(E1093,1)-3=0),"是","")&amp;IF(AND($H$1="全部A股",E1093&lt;&gt;0),"是","")&amp;IF(AND($H$1="中小板",LEFT(E1093,3)="002"),"是",""))</f>
        <v>是</v>
      </c>
      <c r="I1093" s="46">
        <f ca="1">IF(E1093="","",IF(OR([1]!EM_S_VAL_MV(E1093,deadline)="",[1]!EM_S_VAL_MV(E1093,deadline)="--",[1]!EM_S_VAL_MV(E1093,deadline)="null"),0,[1]!EM_S_VAL_MV(E1093,deadline)/100000000))</f>
        <v>55.692</v>
      </c>
      <c r="J1093" s="46">
        <f ca="1">IF(E1093="","",IF(RIGHT(LEFT($J$1,6),3)="TTM",[1]!EM_S_FA_PROFIT_TTM(E1093,LEFT(RIGHT($J$1,11),10),1)/100000000,[1]!EM_S_STM07_IS(E1093,61,LEFT(RIGHT($J$1,5),4)&amp;"-12-31",1)/100000000))</f>
        <v>1.9536597719</v>
      </c>
      <c r="K1093" s="36">
        <f t="shared" ca="1" si="87"/>
        <v>28.506498829034932</v>
      </c>
      <c r="L1093" s="46">
        <f ca="1">IF(E1093="","",IF(ISERROR(IF(行业估值!$E$7="最新年报",[1]!EM_S_STM07_BS(E1093,140,LEFT(RIGHT($L$1,5),4)&amp;"-12-31",1)/100000000,[1]!EM_S_STM07_BS(E1093,140,LEFT(RIGHT($L$1,11),10),1)/100000000)),0,IF(行业估值!$E$7="最新年报",[1]!EM_S_STM07_BS(E1093,140,LEFT(RIGHT($L$1,5),4)&amp;"-12-31",1)/100000000,[1]!EM_S_STM07_BS(E1093,140,LEFT(RIGHT($L$1,11),10),1)/100000000)))</f>
        <v>26.4516683738</v>
      </c>
      <c r="M1093" s="36">
        <f t="shared" ca="1" si="88"/>
        <v>2.1054248530940352</v>
      </c>
      <c r="N1093" s="37" t="str">
        <f ca="1">IF(E1093="","",IF(ISERROR([1]!EM_S_EST_NETPROFIT(E1093,行业估值!$E$6,deadline)/100000000),"-",[1]!EM_S_EST_NETPROFIT(E1093,行业估值!$E$6,deadline)/100000000))</f>
        <v>-</v>
      </c>
      <c r="O1093" s="36" t="str">
        <f t="shared" ca="1" si="89"/>
        <v>-</v>
      </c>
      <c r="T1093" s="64" t="s">
        <v>2221</v>
      </c>
      <c r="U1093" s="64" t="s">
        <v>2222</v>
      </c>
    </row>
    <row r="1094" spans="4:21">
      <c r="D1094" s="45" t="str">
        <f>IF(AND(行业估值!$B$39=$G1094,COUNTIF($G$2:$G$2552,$G1094)&gt;=1),COUNTIF($G$2:G1094,$G1094),"")</f>
        <v/>
      </c>
      <c r="E1094" s="65" t="str">
        <f t="shared" si="85"/>
        <v>002637.SZ</v>
      </c>
      <c r="F1094" s="65" t="str">
        <f t="shared" si="86"/>
        <v>赞宇科技</v>
      </c>
      <c r="G1094" s="34" t="str">
        <f>IF(E1094="","",IF(行业估值!$C$5="申万行业",[1]!EM_S_INFO_INDUSTRY_SW2014(E1094,"1"),IF(行业估值!$C$5="证监会行业",[1]!EM_S_INFO_INDUSTRY_CSRC1(E1094,"1"),[1]!EM_S_INFO_INDUSTRY_EM2016(E1094,"1"))))</f>
        <v>基础化工</v>
      </c>
      <c r="H1094" s="34" t="str">
        <f>IF(E1094="","",IF($H$1="上证50",[1]!EM_S_INFO_COMPINDEX(E1094,"000016"),"")&amp;IF($H$1="上证180",[1]!EM_S_INFO_COMPINDEX(E1094,"000010"),"")&amp;IF($H$1="沪深300",[1]!EM_S_INFO_COMPINDEX(E1094,"000300"),"")&amp;IF(AND($H$1="上证A股",RIGHT(E1094,2)="SH"),"是","")&amp;IF(AND($H$1="深证A股",RIGHT(E1094,2)="SZ"),"是","")&amp;IF(AND($H$1="创业板",LEFT(E1094,1)-3=0),"是","")&amp;IF(AND($H$1="全部A股",E1094&lt;&gt;0),"是","")&amp;IF(AND($H$1="中小板",LEFT(E1094,3)="002"),"是",""))</f>
        <v>是</v>
      </c>
      <c r="I1094" s="46">
        <f ca="1">IF(E1094="","",IF(OR([1]!EM_S_VAL_MV(E1094,deadline)="",[1]!EM_S_VAL_MV(E1094,deadline)="--",[1]!EM_S_VAL_MV(E1094,deadline)="null"),0,[1]!EM_S_VAL_MV(E1094,deadline)/100000000))</f>
        <v>37.322643999999997</v>
      </c>
      <c r="J1094" s="46">
        <f ca="1">IF(E1094="","",IF(RIGHT(LEFT($J$1,6),3)="TTM",[1]!EM_S_FA_PROFIT_TTM(E1094,LEFT(RIGHT($J$1,11),10),1)/100000000,[1]!EM_S_STM07_IS(E1094,61,LEFT(RIGHT($J$1,5),4)&amp;"-12-31",1)/100000000))</f>
        <v>2.7286773667999999</v>
      </c>
      <c r="K1094" s="36">
        <f t="shared" ca="1" si="87"/>
        <v>13.677924863564709</v>
      </c>
      <c r="L1094" s="46">
        <f ca="1">IF(E1094="","",IF(ISERROR(IF(行业估值!$E$7="最新年报",[1]!EM_S_STM07_BS(E1094,140,LEFT(RIGHT($L$1,5),4)&amp;"-12-31",1)/100000000,[1]!EM_S_STM07_BS(E1094,140,LEFT(RIGHT($L$1,11),10),1)/100000000)),0,IF(行业估值!$E$7="最新年报",[1]!EM_S_STM07_BS(E1094,140,LEFT(RIGHT($L$1,5),4)&amp;"-12-31",1)/100000000,[1]!EM_S_STM07_BS(E1094,140,LEFT(RIGHT($L$1,11),10),1)/100000000)))</f>
        <v>25.662021037700001</v>
      </c>
      <c r="M1094" s="36">
        <f t="shared" ca="1" si="88"/>
        <v>1.4543922298703367</v>
      </c>
      <c r="N1094" s="37">
        <f ca="1">IF(E1094="","",IF(ISERROR([1]!EM_S_EST_NETPROFIT(E1094,行业估值!$E$6,deadline)/100000000),"-",[1]!EM_S_EST_NETPROFIT(E1094,行业估值!$E$6,deadline)/100000000))</f>
        <v>3.6802000000000001</v>
      </c>
      <c r="O1094" s="36">
        <f t="shared" ca="1" si="89"/>
        <v>10.141471659148959</v>
      </c>
      <c r="T1094" s="64" t="s">
        <v>2223</v>
      </c>
      <c r="U1094" s="64" t="s">
        <v>2224</v>
      </c>
    </row>
    <row r="1095" spans="4:21">
      <c r="D1095" s="45" t="str">
        <f>IF(AND(行业估值!$B$39=$G1095,COUNTIF($G$2:$G$2552,$G1095)&gt;=1),COUNTIF($G$2:G1095,$G1095),"")</f>
        <v/>
      </c>
      <c r="E1095" s="65" t="str">
        <f t="shared" si="85"/>
        <v>002638.SZ</v>
      </c>
      <c r="F1095" s="65" t="str">
        <f t="shared" si="86"/>
        <v>勤上股份</v>
      </c>
      <c r="G1095" s="34" t="str">
        <f>IF(E1095="","",IF(行业估值!$C$5="申万行业",[1]!EM_S_INFO_INDUSTRY_SW2014(E1095,"1"),IF(行业估值!$C$5="证监会行业",[1]!EM_S_INFO_INDUSTRY_CSRC1(E1095,"1"),[1]!EM_S_INFO_INDUSTRY_EM2016(E1095,"1"))))</f>
        <v>电子设备</v>
      </c>
      <c r="H1095" s="34" t="str">
        <f>IF(E1095="","",IF($H$1="上证50",[1]!EM_S_INFO_COMPINDEX(E1095,"000016"),"")&amp;IF($H$1="上证180",[1]!EM_S_INFO_COMPINDEX(E1095,"000010"),"")&amp;IF($H$1="沪深300",[1]!EM_S_INFO_COMPINDEX(E1095,"000300"),"")&amp;IF(AND($H$1="上证A股",RIGHT(E1095,2)="SH"),"是","")&amp;IF(AND($H$1="深证A股",RIGHT(E1095,2)="SZ"),"是","")&amp;IF(AND($H$1="创业板",LEFT(E1095,1)-3=0),"是","")&amp;IF(AND($H$1="全部A股",E1095&lt;&gt;0),"是","")&amp;IF(AND($H$1="中小板",LEFT(E1095,3)="002"),"是",""))</f>
        <v>是</v>
      </c>
      <c r="I1095" s="46">
        <f ca="1">IF(E1095="","",IF(OR([1]!EM_S_VAL_MV(E1095,deadline)="",[1]!EM_S_VAL_MV(E1095,deadline)="--",[1]!EM_S_VAL_MV(E1095,deadline)="null"),0,[1]!EM_S_VAL_MV(E1095,deadline)/100000000))</f>
        <v>46.623647121800005</v>
      </c>
      <c r="J1095" s="46">
        <f ca="1">IF(E1095="","",IF(RIGHT(LEFT($J$1,6),3)="TTM",[1]!EM_S_FA_PROFIT_TTM(E1095,LEFT(RIGHT($J$1,11),10),1)/100000000,[1]!EM_S_STM07_IS(E1095,61,LEFT(RIGHT($J$1,5),4)&amp;"-12-31",1)/100000000))</f>
        <v>-13.202899091900001</v>
      </c>
      <c r="K1095" s="36">
        <f t="shared" ca="1" si="87"/>
        <v>-3.5313189018011721</v>
      </c>
      <c r="L1095" s="46">
        <f ca="1">IF(E1095="","",IF(ISERROR(IF(行业估值!$E$7="最新年报",[1]!EM_S_STM07_BS(E1095,140,LEFT(RIGHT($L$1,5),4)&amp;"-12-31",1)/100000000,[1]!EM_S_STM07_BS(E1095,140,LEFT(RIGHT($L$1,11),10),1)/100000000)),0,IF(行业估值!$E$7="最新年报",[1]!EM_S_STM07_BS(E1095,140,LEFT(RIGHT($L$1,5),4)&amp;"-12-31",1)/100000000,[1]!EM_S_STM07_BS(E1095,140,LEFT(RIGHT($L$1,11),10),1)/100000000)))</f>
        <v>39.363668332099998</v>
      </c>
      <c r="M1095" s="36">
        <f t="shared" ca="1" si="88"/>
        <v>1.1844334915244596</v>
      </c>
      <c r="N1095" s="37" t="str">
        <f ca="1">IF(E1095="","",IF(ISERROR([1]!EM_S_EST_NETPROFIT(E1095,行业估值!$E$6,deadline)/100000000),"-",[1]!EM_S_EST_NETPROFIT(E1095,行业估值!$E$6,deadline)/100000000))</f>
        <v>-</v>
      </c>
      <c r="O1095" s="36" t="str">
        <f t="shared" ca="1" si="89"/>
        <v>-</v>
      </c>
      <c r="T1095" s="64" t="s">
        <v>2225</v>
      </c>
      <c r="U1095" s="64" t="s">
        <v>2226</v>
      </c>
    </row>
    <row r="1096" spans="4:21">
      <c r="D1096" s="45">
        <f>IF(AND(行业估值!$B$39=$G1096,COUNTIF($G$2:$G$2552,$G1096)&gt;=1),COUNTIF($G$2:G1096,$G1096),"")</f>
        <v>75</v>
      </c>
      <c r="E1096" s="65" t="str">
        <f t="shared" si="85"/>
        <v>002639.SZ</v>
      </c>
      <c r="F1096" s="65" t="str">
        <f t="shared" si="86"/>
        <v>雪人股份</v>
      </c>
      <c r="G1096" s="34" t="str">
        <f>IF(E1096="","",IF(行业估值!$C$5="申万行业",[1]!EM_S_INFO_INDUSTRY_SW2014(E1096,"1"),IF(行业估值!$C$5="证监会行业",[1]!EM_S_INFO_INDUSTRY_CSRC1(E1096,"1"),[1]!EM_S_INFO_INDUSTRY_EM2016(E1096,"1"))))</f>
        <v>机械设备</v>
      </c>
      <c r="H1096" s="34" t="str">
        <f>IF(E1096="","",IF($H$1="上证50",[1]!EM_S_INFO_COMPINDEX(E1096,"000016"),"")&amp;IF($H$1="上证180",[1]!EM_S_INFO_COMPINDEX(E1096,"000010"),"")&amp;IF($H$1="沪深300",[1]!EM_S_INFO_COMPINDEX(E1096,"000300"),"")&amp;IF(AND($H$1="上证A股",RIGHT(E1096,2)="SH"),"是","")&amp;IF(AND($H$1="深证A股",RIGHT(E1096,2)="SZ"),"是","")&amp;IF(AND($H$1="创业板",LEFT(E1096,1)-3=0),"是","")&amp;IF(AND($H$1="全部A股",E1096&lt;&gt;0),"是","")&amp;IF(AND($H$1="中小板",LEFT(E1096,3)="002"),"是",""))</f>
        <v>是</v>
      </c>
      <c r="I1096" s="46">
        <f ca="1">IF(E1096="","",IF(OR([1]!EM_S_VAL_MV(E1096,deadline)="",[1]!EM_S_VAL_MV(E1096,deadline)="--",[1]!EM_S_VAL_MV(E1096,deadline)="null"),0,[1]!EM_S_VAL_MV(E1096,deadline)/100000000))</f>
        <v>51.701381228900004</v>
      </c>
      <c r="J1096" s="46">
        <f ca="1">IF(E1096="","",IF(RIGHT(LEFT($J$1,6),3)="TTM",[1]!EM_S_FA_PROFIT_TTM(E1096,LEFT(RIGHT($J$1,11),10),1)/100000000,[1]!EM_S_STM07_IS(E1096,61,LEFT(RIGHT($J$1,5),4)&amp;"-12-31",1)/100000000))</f>
        <v>0.53240227179999999</v>
      </c>
      <c r="K1096" s="36">
        <f t="shared" ca="1" si="87"/>
        <v>97.109617985104933</v>
      </c>
      <c r="L1096" s="46">
        <f ca="1">IF(E1096="","",IF(ISERROR(IF(行业估值!$E$7="最新年报",[1]!EM_S_STM07_BS(E1096,140,LEFT(RIGHT($L$1,5),4)&amp;"-12-31",1)/100000000,[1]!EM_S_STM07_BS(E1096,140,LEFT(RIGHT($L$1,11),10),1)/100000000)),0,IF(行业估值!$E$7="最新年报",[1]!EM_S_STM07_BS(E1096,140,LEFT(RIGHT($L$1,5),4)&amp;"-12-31",1)/100000000,[1]!EM_S_STM07_BS(E1096,140,LEFT(RIGHT($L$1,11),10),1)/100000000)))</f>
        <v>23.011794496</v>
      </c>
      <c r="M1096" s="36">
        <f t="shared" ca="1" si="88"/>
        <v>2.2467340058111045</v>
      </c>
      <c r="N1096" s="37" t="str">
        <f ca="1">IF(E1096="","",IF(ISERROR([1]!EM_S_EST_NETPROFIT(E1096,行业估值!$E$6,deadline)/100000000),"-",[1]!EM_S_EST_NETPROFIT(E1096,行业估值!$E$6,deadline)/100000000))</f>
        <v>-</v>
      </c>
      <c r="O1096" s="36" t="str">
        <f t="shared" ca="1" si="89"/>
        <v>-</v>
      </c>
      <c r="T1096" s="64" t="s">
        <v>2227</v>
      </c>
      <c r="U1096" s="64" t="s">
        <v>2228</v>
      </c>
    </row>
    <row r="1097" spans="4:21">
      <c r="D1097" s="45" t="str">
        <f>IF(AND(行业估值!$B$39=$G1097,COUNTIF($G$2:$G$2552,$G1097)&gt;=1),COUNTIF($G$2:G1097,$G1097),"")</f>
        <v/>
      </c>
      <c r="E1097" s="65" t="str">
        <f t="shared" si="85"/>
        <v>002640.SZ</v>
      </c>
      <c r="F1097" s="65" t="str">
        <f t="shared" si="86"/>
        <v>跨境通</v>
      </c>
      <c r="G1097" s="34" t="str">
        <f>IF(E1097="","",IF(行业估值!$C$5="申万行业",[1]!EM_S_INFO_INDUSTRY_SW2014(E1097,"1"),IF(行业估值!$C$5="证监会行业",[1]!EM_S_INFO_INDUSTRY_CSRC1(E1097,"1"),[1]!EM_S_INFO_INDUSTRY_EM2016(E1097,"1"))))</f>
        <v>互联网</v>
      </c>
      <c r="H1097" s="34" t="str">
        <f>IF(E1097="","",IF($H$1="上证50",[1]!EM_S_INFO_COMPINDEX(E1097,"000016"),"")&amp;IF($H$1="上证180",[1]!EM_S_INFO_COMPINDEX(E1097,"000010"),"")&amp;IF($H$1="沪深300",[1]!EM_S_INFO_COMPINDEX(E1097,"000300"),"")&amp;IF(AND($H$1="上证A股",RIGHT(E1097,2)="SH"),"是","")&amp;IF(AND($H$1="深证A股",RIGHT(E1097,2)="SZ"),"是","")&amp;IF(AND($H$1="创业板",LEFT(E1097,1)-3=0),"是","")&amp;IF(AND($H$1="全部A股",E1097&lt;&gt;0),"是","")&amp;IF(AND($H$1="中小板",LEFT(E1097,3)="002"),"是",""))</f>
        <v>是</v>
      </c>
      <c r="I1097" s="46">
        <f ca="1">IF(E1097="","",IF(OR([1]!EM_S_VAL_MV(E1097,deadline)="",[1]!EM_S_VAL_MV(E1097,deadline)="--",[1]!EM_S_VAL_MV(E1097,deadline)="null"),0,[1]!EM_S_VAL_MV(E1097,deadline)/100000000))</f>
        <v>107.81646003600001</v>
      </c>
      <c r="J1097" s="46">
        <f ca="1">IF(E1097="","",IF(RIGHT(LEFT($J$1,6),3)="TTM",[1]!EM_S_FA_PROFIT_TTM(E1097,LEFT(RIGHT($J$1,11),10),1)/100000000,[1]!EM_S_STM07_IS(E1097,61,LEFT(RIGHT($J$1,5),4)&amp;"-12-31",1)/100000000))</f>
        <v>4.7252934414999999</v>
      </c>
      <c r="K1097" s="36">
        <f t="shared" ca="1" si="87"/>
        <v>22.816881400232084</v>
      </c>
      <c r="L1097" s="46">
        <f ca="1">IF(E1097="","",IF(ISERROR(IF(行业估值!$E$7="最新年报",[1]!EM_S_STM07_BS(E1097,140,LEFT(RIGHT($L$1,5),4)&amp;"-12-31",1)/100000000,[1]!EM_S_STM07_BS(E1097,140,LEFT(RIGHT($L$1,11),10),1)/100000000)),0,IF(行业估值!$E$7="最新年报",[1]!EM_S_STM07_BS(E1097,140,LEFT(RIGHT($L$1,5),4)&amp;"-12-31",1)/100000000,[1]!EM_S_STM07_BS(E1097,140,LEFT(RIGHT($L$1,11),10),1)/100000000)))</f>
        <v>80.460271894599998</v>
      </c>
      <c r="M1097" s="36">
        <f t="shared" ca="1" si="88"/>
        <v>1.3399962179749481</v>
      </c>
      <c r="N1097" s="37">
        <f ca="1">IF(E1097="","",IF(ISERROR([1]!EM_S_EST_NETPROFIT(E1097,行业估值!$E$6,deadline)/100000000),"-",[1]!EM_S_EST_NETPROFIT(E1097,行业估值!$E$6,deadline)/100000000))</f>
        <v>8.77</v>
      </c>
      <c r="O1097" s="36">
        <f t="shared" ca="1" si="89"/>
        <v>12.293781075940709</v>
      </c>
      <c r="T1097" s="64" t="s">
        <v>2229</v>
      </c>
      <c r="U1097" s="64" t="s">
        <v>2230</v>
      </c>
    </row>
    <row r="1098" spans="4:21">
      <c r="D1098" s="45" t="str">
        <f>IF(AND(行业估值!$B$39=$G1098,COUNTIF($G$2:$G$2552,$G1098)&gt;=1),COUNTIF($G$2:G1098,$G1098),"")</f>
        <v/>
      </c>
      <c r="E1098" s="65" t="str">
        <f t="shared" si="85"/>
        <v>002641.SZ</v>
      </c>
      <c r="F1098" s="65" t="str">
        <f t="shared" si="86"/>
        <v>永高股份</v>
      </c>
      <c r="G1098" s="34" t="str">
        <f>IF(E1098="","",IF(行业估值!$C$5="申万行业",[1]!EM_S_INFO_INDUSTRY_SW2014(E1098,"1"),IF(行业估值!$C$5="证监会行业",[1]!EM_S_INFO_INDUSTRY_CSRC1(E1098,"1"),[1]!EM_S_INFO_INDUSTRY_EM2016(E1098,"1"))))</f>
        <v>建材</v>
      </c>
      <c r="H1098" s="34" t="str">
        <f>IF(E1098="","",IF($H$1="上证50",[1]!EM_S_INFO_COMPINDEX(E1098,"000016"),"")&amp;IF($H$1="上证180",[1]!EM_S_INFO_COMPINDEX(E1098,"000010"),"")&amp;IF($H$1="沪深300",[1]!EM_S_INFO_COMPINDEX(E1098,"000300"),"")&amp;IF(AND($H$1="上证A股",RIGHT(E1098,2)="SH"),"是","")&amp;IF(AND($H$1="深证A股",RIGHT(E1098,2)="SZ"),"是","")&amp;IF(AND($H$1="创业板",LEFT(E1098,1)-3=0),"是","")&amp;IF(AND($H$1="全部A股",E1098&lt;&gt;0),"是","")&amp;IF(AND($H$1="中小板",LEFT(E1098,3)="002"),"是",""))</f>
        <v>是</v>
      </c>
      <c r="I1098" s="46">
        <f ca="1">IF(E1098="","",IF(OR([1]!EM_S_VAL_MV(E1098,deadline)="",[1]!EM_S_VAL_MV(E1098,deadline)="--",[1]!EM_S_VAL_MV(E1098,deadline)="null"),0,[1]!EM_S_VAL_MV(E1098,deadline)/100000000))</f>
        <v>51.105600000000003</v>
      </c>
      <c r="J1098" s="46">
        <f ca="1">IF(E1098="","",IF(RIGHT(LEFT($J$1,6),3)="TTM",[1]!EM_S_FA_PROFIT_TTM(E1098,LEFT(RIGHT($J$1,11),10),1)/100000000,[1]!EM_S_STM07_IS(E1098,61,LEFT(RIGHT($J$1,5),4)&amp;"-12-31",1)/100000000))</f>
        <v>4.0985436746000001</v>
      </c>
      <c r="K1098" s="36">
        <f t="shared" ca="1" si="87"/>
        <v>12.469209567466104</v>
      </c>
      <c r="L1098" s="46">
        <f ca="1">IF(E1098="","",IF(ISERROR(IF(行业估值!$E$7="最新年报",[1]!EM_S_STM07_BS(E1098,140,LEFT(RIGHT($L$1,5),4)&amp;"-12-31",1)/100000000,[1]!EM_S_STM07_BS(E1098,140,LEFT(RIGHT($L$1,11),10),1)/100000000)),0,IF(行业估值!$E$7="最新年报",[1]!EM_S_STM07_BS(E1098,140,LEFT(RIGHT($L$1,5),4)&amp;"-12-31",1)/100000000,[1]!EM_S_STM07_BS(E1098,140,LEFT(RIGHT($L$1,11),10),1)/100000000)))</f>
        <v>32.048438042699999</v>
      </c>
      <c r="M1098" s="36">
        <f t="shared" ca="1" si="88"/>
        <v>1.5946362169634924</v>
      </c>
      <c r="N1098" s="37">
        <f ca="1">IF(E1098="","",IF(ISERROR([1]!EM_S_EST_NETPROFIT(E1098,行业估值!$E$6,deadline)/100000000),"-",[1]!EM_S_EST_NETPROFIT(E1098,行业估值!$E$6,deadline)/100000000))</f>
        <v>4.1421000000000001</v>
      </c>
      <c r="O1098" s="36">
        <f t="shared" ca="1" si="89"/>
        <v>12.338089374954734</v>
      </c>
      <c r="T1098" s="64" t="s">
        <v>2231</v>
      </c>
      <c r="U1098" s="64" t="s">
        <v>2232</v>
      </c>
    </row>
    <row r="1099" spans="4:21">
      <c r="D1099" s="45" t="str">
        <f>IF(AND(行业估值!$B$39=$G1099,COUNTIF($G$2:$G$2552,$G1099)&gt;=1),COUNTIF($G$2:G1099,$G1099),"")</f>
        <v/>
      </c>
      <c r="E1099" s="65" t="str">
        <f t="shared" si="85"/>
        <v>002642.SZ</v>
      </c>
      <c r="F1099" s="65" t="str">
        <f t="shared" si="86"/>
        <v>*ST荣联</v>
      </c>
      <c r="G1099" s="34" t="str">
        <f>IF(E1099="","",IF(行业估值!$C$5="申万行业",[1]!EM_S_INFO_INDUSTRY_SW2014(E1099,"1"),IF(行业估值!$C$5="证监会行业",[1]!EM_S_INFO_INDUSTRY_CSRC1(E1099,"1"),[1]!EM_S_INFO_INDUSTRY_EM2016(E1099,"1"))))</f>
        <v>信息技术</v>
      </c>
      <c r="H1099" s="34" t="str">
        <f>IF(E1099="","",IF($H$1="上证50",[1]!EM_S_INFO_COMPINDEX(E1099,"000016"),"")&amp;IF($H$1="上证180",[1]!EM_S_INFO_COMPINDEX(E1099,"000010"),"")&amp;IF($H$1="沪深300",[1]!EM_S_INFO_COMPINDEX(E1099,"000300"),"")&amp;IF(AND($H$1="上证A股",RIGHT(E1099,2)="SH"),"是","")&amp;IF(AND($H$1="深证A股",RIGHT(E1099,2)="SZ"),"是","")&amp;IF(AND($H$1="创业板",LEFT(E1099,1)-3=0),"是","")&amp;IF(AND($H$1="全部A股",E1099&lt;&gt;0),"是","")&amp;IF(AND($H$1="中小板",LEFT(E1099,3)="002"),"是",""))</f>
        <v>是</v>
      </c>
      <c r="I1099" s="46">
        <f ca="1">IF(E1099="","",IF(OR([1]!EM_S_VAL_MV(E1099,deadline)="",[1]!EM_S_VAL_MV(E1099,deadline)="--",[1]!EM_S_VAL_MV(E1099,deadline)="null"),0,[1]!EM_S_VAL_MV(E1099,deadline)/100000000))</f>
        <v>38.1070260288</v>
      </c>
      <c r="J1099" s="46">
        <f ca="1">IF(E1099="","",IF(RIGHT(LEFT($J$1,6),3)="TTM",[1]!EM_S_FA_PROFIT_TTM(E1099,LEFT(RIGHT($J$1,11),10),1)/100000000,[1]!EM_S_STM07_IS(E1099,61,LEFT(RIGHT($J$1,5),4)&amp;"-12-31",1)/100000000))</f>
        <v>-13.454422165499999</v>
      </c>
      <c r="K1099" s="36">
        <f t="shared" ca="1" si="87"/>
        <v>-2.8323049150720516</v>
      </c>
      <c r="L1099" s="46">
        <f ca="1">IF(E1099="","",IF(ISERROR(IF(行业估值!$E$7="最新年报",[1]!EM_S_STM07_BS(E1099,140,LEFT(RIGHT($L$1,5),4)&amp;"-12-31",1)/100000000,[1]!EM_S_STM07_BS(E1099,140,LEFT(RIGHT($L$1,11),10),1)/100000000)),0,IF(行业估值!$E$7="最新年报",[1]!EM_S_STM07_BS(E1099,140,LEFT(RIGHT($L$1,5),4)&amp;"-12-31",1)/100000000,[1]!EM_S_STM07_BS(E1099,140,LEFT(RIGHT($L$1,11),10),1)/100000000)))</f>
        <v>28.181369013400001</v>
      </c>
      <c r="M1099" s="36">
        <f t="shared" ca="1" si="88"/>
        <v>1.3522063463517486</v>
      </c>
      <c r="N1099" s="37">
        <f ca="1">IF(E1099="","",IF(ISERROR([1]!EM_S_EST_NETPROFIT(E1099,行业估值!$E$6,deadline)/100000000),"-",[1]!EM_S_EST_NETPROFIT(E1099,行业估值!$E$6,deadline)/100000000))</f>
        <v>1.26</v>
      </c>
      <c r="O1099" s="36">
        <f t="shared" ca="1" si="89"/>
        <v>30.243671451428572</v>
      </c>
      <c r="T1099" s="64" t="s">
        <v>7243</v>
      </c>
      <c r="U1099" s="64" t="s">
        <v>2233</v>
      </c>
    </row>
    <row r="1100" spans="4:21">
      <c r="D1100" s="45" t="str">
        <f>IF(AND(行业估值!$B$39=$G1100,COUNTIF($G$2:$G$2552,$G1100)&gt;=1),COUNTIF($G$2:G1100,$G1100),"")</f>
        <v/>
      </c>
      <c r="E1100" s="65" t="str">
        <f t="shared" si="85"/>
        <v>002643.SZ</v>
      </c>
      <c r="F1100" s="65" t="str">
        <f t="shared" si="86"/>
        <v>万润股份</v>
      </c>
      <c r="G1100" s="34" t="str">
        <f>IF(E1100="","",IF(行业估值!$C$5="申万行业",[1]!EM_S_INFO_INDUSTRY_SW2014(E1100,"1"),IF(行业估值!$C$5="证监会行业",[1]!EM_S_INFO_INDUSTRY_CSRC1(E1100,"1"),[1]!EM_S_INFO_INDUSTRY_EM2016(E1100,"1"))))</f>
        <v>基础化工</v>
      </c>
      <c r="H1100" s="34" t="str">
        <f>IF(E1100="","",IF($H$1="上证50",[1]!EM_S_INFO_COMPINDEX(E1100,"000016"),"")&amp;IF($H$1="上证180",[1]!EM_S_INFO_COMPINDEX(E1100,"000010"),"")&amp;IF($H$1="沪深300",[1]!EM_S_INFO_COMPINDEX(E1100,"000300"),"")&amp;IF(AND($H$1="上证A股",RIGHT(E1100,2)="SH"),"是","")&amp;IF(AND($H$1="深证A股",RIGHT(E1100,2)="SZ"),"是","")&amp;IF(AND($H$1="创业板",LEFT(E1100,1)-3=0),"是","")&amp;IF(AND($H$1="全部A股",E1100&lt;&gt;0),"是","")&amp;IF(AND($H$1="中小板",LEFT(E1100,3)="002"),"是",""))</f>
        <v>是</v>
      </c>
      <c r="I1100" s="46">
        <f ca="1">IF(E1100="","",IF(OR([1]!EM_S_VAL_MV(E1100,deadline)="",[1]!EM_S_VAL_MV(E1100,deadline)="--",[1]!EM_S_VAL_MV(E1100,deadline)="null"),0,[1]!EM_S_VAL_MV(E1100,deadline)/100000000))</f>
        <v>115.823571591</v>
      </c>
      <c r="J1100" s="46">
        <f ca="1">IF(E1100="","",IF(RIGHT(LEFT($J$1,6),3)="TTM",[1]!EM_S_FA_PROFIT_TTM(E1100,LEFT(RIGHT($J$1,11),10),1)/100000000,[1]!EM_S_STM07_IS(E1100,61,LEFT(RIGHT($J$1,5),4)&amp;"-12-31",1)/100000000))</f>
        <v>5.2821767787000002</v>
      </c>
      <c r="K1100" s="36">
        <f t="shared" ca="1" si="87"/>
        <v>21.927242582650823</v>
      </c>
      <c r="L1100" s="46">
        <f ca="1">IF(E1100="","",IF(ISERROR(IF(行业估值!$E$7="最新年报",[1]!EM_S_STM07_BS(E1100,140,LEFT(RIGHT($L$1,5),4)&amp;"-12-31",1)/100000000,[1]!EM_S_STM07_BS(E1100,140,LEFT(RIGHT($L$1,11),10),1)/100000000)),0,IF(行业估值!$E$7="最新年报",[1]!EM_S_STM07_BS(E1100,140,LEFT(RIGHT($L$1,5),4)&amp;"-12-31",1)/100000000,[1]!EM_S_STM07_BS(E1100,140,LEFT(RIGHT($L$1,11),10),1)/100000000)))</f>
        <v>46.944497894599998</v>
      </c>
      <c r="M1100" s="36">
        <f t="shared" ca="1" si="88"/>
        <v>2.4672448696979914</v>
      </c>
      <c r="N1100" s="37">
        <f ca="1">IF(E1100="","",IF(ISERROR([1]!EM_S_EST_NETPROFIT(E1100,行业估值!$E$6,deadline)/100000000),"-",[1]!EM_S_EST_NETPROFIT(E1100,行业估值!$E$6,deadline)/100000000))</f>
        <v>5.2178500000000003</v>
      </c>
      <c r="O1100" s="36">
        <f t="shared" ca="1" si="89"/>
        <v>22.197566352233199</v>
      </c>
      <c r="T1100" s="64" t="s">
        <v>2234</v>
      </c>
      <c r="U1100" s="64" t="s">
        <v>2235</v>
      </c>
    </row>
    <row r="1101" spans="4:21">
      <c r="D1101" s="45" t="str">
        <f>IF(AND(行业估值!$B$39=$G1101,COUNTIF($G$2:$G$2552,$G1101)&gt;=1),COUNTIF($G$2:G1101,$G1101),"")</f>
        <v/>
      </c>
      <c r="E1101" s="65" t="str">
        <f t="shared" si="85"/>
        <v>002644.SZ</v>
      </c>
      <c r="F1101" s="65" t="str">
        <f t="shared" si="86"/>
        <v>佛慈制药</v>
      </c>
      <c r="G1101" s="34" t="str">
        <f>IF(E1101="","",IF(行业估值!$C$5="申万行业",[1]!EM_S_INFO_INDUSTRY_SW2014(E1101,"1"),IF(行业估值!$C$5="证监会行业",[1]!EM_S_INFO_INDUSTRY_CSRC1(E1101,"1"),[1]!EM_S_INFO_INDUSTRY_EM2016(E1101,"1"))))</f>
        <v>医药生物</v>
      </c>
      <c r="H1101" s="34" t="str">
        <f>IF(E1101="","",IF($H$1="上证50",[1]!EM_S_INFO_COMPINDEX(E1101,"000016"),"")&amp;IF($H$1="上证180",[1]!EM_S_INFO_COMPINDEX(E1101,"000010"),"")&amp;IF($H$1="沪深300",[1]!EM_S_INFO_COMPINDEX(E1101,"000300"),"")&amp;IF(AND($H$1="上证A股",RIGHT(E1101,2)="SH"),"是","")&amp;IF(AND($H$1="深证A股",RIGHT(E1101,2)="SZ"),"是","")&amp;IF(AND($H$1="创业板",LEFT(E1101,1)-3=0),"是","")&amp;IF(AND($H$1="全部A股",E1101&lt;&gt;0),"是","")&amp;IF(AND($H$1="中小板",LEFT(E1101,3)="002"),"是",""))</f>
        <v>是</v>
      </c>
      <c r="I1101" s="46">
        <f ca="1">IF(E1101="","",IF(OR([1]!EM_S_VAL_MV(E1101,deadline)="",[1]!EM_S_VAL_MV(E1101,deadline)="--",[1]!EM_S_VAL_MV(E1101,deadline)="null"),0,[1]!EM_S_VAL_MV(E1101,deadline)/100000000))</f>
        <v>35.490661500000002</v>
      </c>
      <c r="J1101" s="46">
        <f ca="1">IF(E1101="","",IF(RIGHT(LEFT($J$1,6),3)="TTM",[1]!EM_S_FA_PROFIT_TTM(E1101,LEFT(RIGHT($J$1,11),10),1)/100000000,[1]!EM_S_STM07_IS(E1101,61,LEFT(RIGHT($J$1,5),4)&amp;"-12-31",1)/100000000))</f>
        <v>0.90077816569999991</v>
      </c>
      <c r="K1101" s="36">
        <f t="shared" ca="1" si="87"/>
        <v>39.400001966544117</v>
      </c>
      <c r="L1101" s="46">
        <f ca="1">IF(E1101="","",IF(ISERROR(IF(行业估值!$E$7="最新年报",[1]!EM_S_STM07_BS(E1101,140,LEFT(RIGHT($L$1,5),4)&amp;"-12-31",1)/100000000,[1]!EM_S_STM07_BS(E1101,140,LEFT(RIGHT($L$1,11),10),1)/100000000)),0,IF(行业估值!$E$7="最新年报",[1]!EM_S_STM07_BS(E1101,140,LEFT(RIGHT($L$1,5),4)&amp;"-12-31",1)/100000000,[1]!EM_S_STM07_BS(E1101,140,LEFT(RIGHT($L$1,11),10),1)/100000000)))</f>
        <v>15.0813632171</v>
      </c>
      <c r="M1101" s="36">
        <f t="shared" ca="1" si="88"/>
        <v>2.3532794077765415</v>
      </c>
      <c r="N1101" s="37" t="str">
        <f ca="1">IF(E1101="","",IF(ISERROR([1]!EM_S_EST_NETPROFIT(E1101,行业估值!$E$6,deadline)/100000000),"-",[1]!EM_S_EST_NETPROFIT(E1101,行业估值!$E$6,deadline)/100000000))</f>
        <v>-</v>
      </c>
      <c r="O1101" s="36" t="str">
        <f t="shared" ca="1" si="89"/>
        <v>-</v>
      </c>
      <c r="T1101" s="64" t="s">
        <v>2236</v>
      </c>
      <c r="U1101" s="64" t="s">
        <v>2237</v>
      </c>
    </row>
    <row r="1102" spans="4:21">
      <c r="D1102" s="45">
        <f>IF(AND(行业估值!$B$39=$G1102,COUNTIF($G$2:$G$2552,$G1102)&gt;=1),COUNTIF($G$2:G1102,$G1102),"")</f>
        <v>76</v>
      </c>
      <c r="E1102" s="65" t="str">
        <f t="shared" si="85"/>
        <v>002645.SZ</v>
      </c>
      <c r="F1102" s="65" t="str">
        <f t="shared" si="86"/>
        <v>华宏科技</v>
      </c>
      <c r="G1102" s="34" t="str">
        <f>IF(E1102="","",IF(行业估值!$C$5="申万行业",[1]!EM_S_INFO_INDUSTRY_SW2014(E1102,"1"),IF(行业估值!$C$5="证监会行业",[1]!EM_S_INFO_INDUSTRY_CSRC1(E1102,"1"),[1]!EM_S_INFO_INDUSTRY_EM2016(E1102,"1"))))</f>
        <v>机械设备</v>
      </c>
      <c r="H1102" s="34" t="str">
        <f>IF(E1102="","",IF($H$1="上证50",[1]!EM_S_INFO_COMPINDEX(E1102,"000016"),"")&amp;IF($H$1="上证180",[1]!EM_S_INFO_COMPINDEX(E1102,"000010"),"")&amp;IF($H$1="沪深300",[1]!EM_S_INFO_COMPINDEX(E1102,"000300"),"")&amp;IF(AND($H$1="上证A股",RIGHT(E1102,2)="SH"),"是","")&amp;IF(AND($H$1="深证A股",RIGHT(E1102,2)="SZ"),"是","")&amp;IF(AND($H$1="创业板",LEFT(E1102,1)-3=0),"是","")&amp;IF(AND($H$1="全部A股",E1102&lt;&gt;0),"是","")&amp;IF(AND($H$1="中小板",LEFT(E1102,3)="002"),"是",""))</f>
        <v>是</v>
      </c>
      <c r="I1102" s="46">
        <f ca="1">IF(E1102="","",IF(OR([1]!EM_S_VAL_MV(E1102,deadline)="",[1]!EM_S_VAL_MV(E1102,deadline)="--",[1]!EM_S_VAL_MV(E1102,deadline)="null"),0,[1]!EM_S_VAL_MV(E1102,deadline)/100000000))</f>
        <v>37.677902167399999</v>
      </c>
      <c r="J1102" s="46">
        <f ca="1">IF(E1102="","",IF(RIGHT(LEFT($J$1,6),3)="TTM",[1]!EM_S_FA_PROFIT_TTM(E1102,LEFT(RIGHT($J$1,11),10),1)/100000000,[1]!EM_S_STM07_IS(E1102,61,LEFT(RIGHT($J$1,5),4)&amp;"-12-31",1)/100000000))</f>
        <v>1.8917726875999998</v>
      </c>
      <c r="K1102" s="36">
        <f t="shared" ca="1" si="87"/>
        <v>19.916717486391097</v>
      </c>
      <c r="L1102" s="46">
        <f ca="1">IF(E1102="","",IF(ISERROR(IF(行业估值!$E$7="最新年报",[1]!EM_S_STM07_BS(E1102,140,LEFT(RIGHT($L$1,5),4)&amp;"-12-31",1)/100000000,[1]!EM_S_STM07_BS(E1102,140,LEFT(RIGHT($L$1,11),10),1)/100000000)),0,IF(行业估值!$E$7="最新年报",[1]!EM_S_STM07_BS(E1102,140,LEFT(RIGHT($L$1,5),4)&amp;"-12-31",1)/100000000,[1]!EM_S_STM07_BS(E1102,140,LEFT(RIGHT($L$1,11),10),1)/100000000)))</f>
        <v>19.245167168599998</v>
      </c>
      <c r="M1102" s="36">
        <f t="shared" ca="1" si="88"/>
        <v>1.9577851331358895</v>
      </c>
      <c r="N1102" s="37">
        <f ca="1">IF(E1102="","",IF(ISERROR([1]!EM_S_EST_NETPROFIT(E1102,行业估值!$E$6,deadline)/100000000),"-",[1]!EM_S_EST_NETPROFIT(E1102,行业估值!$E$6,deadline)/100000000))</f>
        <v>2.08</v>
      </c>
      <c r="O1102" s="36">
        <f t="shared" ca="1" si="89"/>
        <v>18.114376042019231</v>
      </c>
      <c r="T1102" s="64" t="s">
        <v>2238</v>
      </c>
      <c r="U1102" s="64" t="s">
        <v>2239</v>
      </c>
    </row>
    <row r="1103" spans="4:21">
      <c r="D1103" s="45" t="str">
        <f>IF(AND(行业估值!$B$39=$G1103,COUNTIF($G$2:$G$2552,$G1103)&gt;=1),COUNTIF($G$2:G1103,$G1103),"")</f>
        <v/>
      </c>
      <c r="E1103" s="65" t="str">
        <f t="shared" si="85"/>
        <v>002646.SZ</v>
      </c>
      <c r="F1103" s="65" t="str">
        <f t="shared" si="86"/>
        <v>青青稞酒</v>
      </c>
      <c r="G1103" s="34" t="str">
        <f>IF(E1103="","",IF(行业估值!$C$5="申万行业",[1]!EM_S_INFO_INDUSTRY_SW2014(E1103,"1"),IF(行业估值!$C$5="证监会行业",[1]!EM_S_INFO_INDUSTRY_CSRC1(E1103,"1"),[1]!EM_S_INFO_INDUSTRY_EM2016(E1103,"1"))))</f>
        <v>食品饮料</v>
      </c>
      <c r="H1103" s="34" t="str">
        <f>IF(E1103="","",IF($H$1="上证50",[1]!EM_S_INFO_COMPINDEX(E1103,"000016"),"")&amp;IF($H$1="上证180",[1]!EM_S_INFO_COMPINDEX(E1103,"000010"),"")&amp;IF($H$1="沪深300",[1]!EM_S_INFO_COMPINDEX(E1103,"000300"),"")&amp;IF(AND($H$1="上证A股",RIGHT(E1103,2)="SH"),"是","")&amp;IF(AND($H$1="深证A股",RIGHT(E1103,2)="SZ"),"是","")&amp;IF(AND($H$1="创业板",LEFT(E1103,1)-3=0),"是","")&amp;IF(AND($H$1="全部A股",E1103&lt;&gt;0),"是","")&amp;IF(AND($H$1="中小板",LEFT(E1103,3)="002"),"是",""))</f>
        <v>是</v>
      </c>
      <c r="I1103" s="46">
        <f ca="1">IF(E1103="","",IF(OR([1]!EM_S_VAL_MV(E1103,deadline)="",[1]!EM_S_VAL_MV(E1103,deadline)="--",[1]!EM_S_VAL_MV(E1103,deadline)="null"),0,[1]!EM_S_VAL_MV(E1103,deadline)/100000000))</f>
        <v>45.585000000000001</v>
      </c>
      <c r="J1103" s="46">
        <f ca="1">IF(E1103="","",IF(RIGHT(LEFT($J$1,6),3)="TTM",[1]!EM_S_FA_PROFIT_TTM(E1103,LEFT(RIGHT($J$1,11),10),1)/100000000,[1]!EM_S_STM07_IS(E1103,61,LEFT(RIGHT($J$1,5),4)&amp;"-12-31",1)/100000000))</f>
        <v>0.36338859770000004</v>
      </c>
      <c r="K1103" s="36">
        <f t="shared" ca="1" si="87"/>
        <v>125.44422221424037</v>
      </c>
      <c r="L1103" s="46">
        <f ca="1">IF(E1103="","",IF(ISERROR(IF(行业估值!$E$7="最新年报",[1]!EM_S_STM07_BS(E1103,140,LEFT(RIGHT($L$1,5),4)&amp;"-12-31",1)/100000000,[1]!EM_S_STM07_BS(E1103,140,LEFT(RIGHT($L$1,11),10),1)/100000000)),0,IF(行业估值!$E$7="最新年报",[1]!EM_S_STM07_BS(E1103,140,LEFT(RIGHT($L$1,5),4)&amp;"-12-31",1)/100000000,[1]!EM_S_STM07_BS(E1103,140,LEFT(RIGHT($L$1,11),10),1)/100000000)))</f>
        <v>23.633764070100003</v>
      </c>
      <c r="M1103" s="36">
        <f t="shared" ca="1" si="88"/>
        <v>1.9288082873633896</v>
      </c>
      <c r="N1103" s="37" t="str">
        <f ca="1">IF(E1103="","",IF(ISERROR([1]!EM_S_EST_NETPROFIT(E1103,行业估值!$E$6,deadline)/100000000),"-",[1]!EM_S_EST_NETPROFIT(E1103,行业估值!$E$6,deadline)/100000000))</f>
        <v>-</v>
      </c>
      <c r="O1103" s="36" t="str">
        <f t="shared" ca="1" si="89"/>
        <v>-</v>
      </c>
      <c r="T1103" s="64" t="s">
        <v>2240</v>
      </c>
      <c r="U1103" s="64" t="s">
        <v>2241</v>
      </c>
    </row>
    <row r="1104" spans="4:21">
      <c r="D1104" s="45" t="str">
        <f>IF(AND(行业估值!$B$39=$G1104,COUNTIF($G$2:$G$2552,$G1104)&gt;=1),COUNTIF($G$2:G1104,$G1104),"")</f>
        <v/>
      </c>
      <c r="E1104" s="65" t="str">
        <f t="shared" si="85"/>
        <v>002647.SZ</v>
      </c>
      <c r="F1104" s="65" t="str">
        <f t="shared" si="86"/>
        <v>仁东控股</v>
      </c>
      <c r="G1104" s="34" t="str">
        <f>IF(E1104="","",IF(行业估值!$C$5="申万行业",[1]!EM_S_INFO_INDUSTRY_SW2014(E1104,"1"),IF(行业估值!$C$5="证监会行业",[1]!EM_S_INFO_INDUSTRY_CSRC1(E1104,"1"),[1]!EM_S_INFO_INDUSTRY_EM2016(E1104,"1"))))</f>
        <v>互联网</v>
      </c>
      <c r="H1104" s="34" t="str">
        <f>IF(E1104="","",IF($H$1="上证50",[1]!EM_S_INFO_COMPINDEX(E1104,"000016"),"")&amp;IF($H$1="上证180",[1]!EM_S_INFO_COMPINDEX(E1104,"000010"),"")&amp;IF($H$1="沪深300",[1]!EM_S_INFO_COMPINDEX(E1104,"000300"),"")&amp;IF(AND($H$1="上证A股",RIGHT(E1104,2)="SH"),"是","")&amp;IF(AND($H$1="深证A股",RIGHT(E1104,2)="SZ"),"是","")&amp;IF(AND($H$1="创业板",LEFT(E1104,1)-3=0),"是","")&amp;IF(AND($H$1="全部A股",E1104&lt;&gt;0),"是","")&amp;IF(AND($H$1="中小板",LEFT(E1104,3)="002"),"是",""))</f>
        <v>是</v>
      </c>
      <c r="I1104" s="46">
        <f ca="1">IF(E1104="","",IF(OR([1]!EM_S_VAL_MV(E1104,deadline)="",[1]!EM_S_VAL_MV(E1104,deadline)="--",[1]!EM_S_VAL_MV(E1104,deadline)="null"),0,[1]!EM_S_VAL_MV(E1104,deadline)/100000000))</f>
        <v>95.749167150000005</v>
      </c>
      <c r="J1104" s="46">
        <f ca="1">IF(E1104="","",IF(RIGHT(LEFT($J$1,6),3)="TTM",[1]!EM_S_FA_PROFIT_TTM(E1104,LEFT(RIGHT($J$1,11),10),1)/100000000,[1]!EM_S_STM07_IS(E1104,61,LEFT(RIGHT($J$1,5),4)&amp;"-12-31",1)/100000000))</f>
        <v>0.79430648849999996</v>
      </c>
      <c r="K1104" s="36">
        <f t="shared" ca="1" si="87"/>
        <v>120.54435981105549</v>
      </c>
      <c r="L1104" s="46">
        <f ca="1">IF(E1104="","",IF(ISERROR(IF(行业估值!$E$7="最新年报",[1]!EM_S_STM07_BS(E1104,140,LEFT(RIGHT($L$1,5),4)&amp;"-12-31",1)/100000000,[1]!EM_S_STM07_BS(E1104,140,LEFT(RIGHT($L$1,11),10),1)/100000000)),0,IF(行业估值!$E$7="最新年报",[1]!EM_S_STM07_BS(E1104,140,LEFT(RIGHT($L$1,5),4)&amp;"-12-31",1)/100000000,[1]!EM_S_STM07_BS(E1104,140,LEFT(RIGHT($L$1,11),10),1)/100000000)))</f>
        <v>10.068131495099999</v>
      </c>
      <c r="M1104" s="36">
        <f t="shared" ca="1" si="88"/>
        <v>9.5101228263257802</v>
      </c>
      <c r="N1104" s="37" t="str">
        <f ca="1">IF(E1104="","",IF(ISERROR([1]!EM_S_EST_NETPROFIT(E1104,行业估值!$E$6,deadline)/100000000),"-",[1]!EM_S_EST_NETPROFIT(E1104,行业估值!$E$6,deadline)/100000000))</f>
        <v>-</v>
      </c>
      <c r="O1104" s="36" t="str">
        <f t="shared" ca="1" si="89"/>
        <v>-</v>
      </c>
      <c r="T1104" s="64" t="s">
        <v>2242</v>
      </c>
      <c r="U1104" s="64" t="s">
        <v>2243</v>
      </c>
    </row>
    <row r="1105" spans="4:21">
      <c r="D1105" s="45" t="str">
        <f>IF(AND(行业估值!$B$39=$G1105,COUNTIF($G$2:$G$2552,$G1105)&gt;=1),COUNTIF($G$2:G1105,$G1105),"")</f>
        <v/>
      </c>
      <c r="E1105" s="65" t="str">
        <f t="shared" si="85"/>
        <v>002648.SZ</v>
      </c>
      <c r="F1105" s="65" t="str">
        <f t="shared" si="86"/>
        <v>卫星石化</v>
      </c>
      <c r="G1105" s="34" t="str">
        <f>IF(E1105="","",IF(行业估值!$C$5="申万行业",[1]!EM_S_INFO_INDUSTRY_SW2014(E1105,"1"),IF(行业估值!$C$5="证监会行业",[1]!EM_S_INFO_INDUSTRY_CSRC1(E1105,"1"),[1]!EM_S_INFO_INDUSTRY_EM2016(E1105,"1"))))</f>
        <v>基础化工</v>
      </c>
      <c r="H1105" s="34" t="str">
        <f>IF(E1105="","",IF($H$1="上证50",[1]!EM_S_INFO_COMPINDEX(E1105,"000016"),"")&amp;IF($H$1="上证180",[1]!EM_S_INFO_COMPINDEX(E1105,"000010"),"")&amp;IF($H$1="沪深300",[1]!EM_S_INFO_COMPINDEX(E1105,"000300"),"")&amp;IF(AND($H$1="上证A股",RIGHT(E1105,2)="SH"),"是","")&amp;IF(AND($H$1="深证A股",RIGHT(E1105,2)="SZ"),"是","")&amp;IF(AND($H$1="创业板",LEFT(E1105,1)-3=0),"是","")&amp;IF(AND($H$1="全部A股",E1105&lt;&gt;0),"是","")&amp;IF(AND($H$1="中小板",LEFT(E1105,3)="002"),"是",""))</f>
        <v>是</v>
      </c>
      <c r="I1105" s="46">
        <f ca="1">IF(E1105="","",IF(OR([1]!EM_S_VAL_MV(E1105,deadline)="",[1]!EM_S_VAL_MV(E1105,deadline)="--",[1]!EM_S_VAL_MV(E1105,deadline)="null"),0,[1]!EM_S_VAL_MV(E1105,deadline)/100000000))</f>
        <v>152.2893596774</v>
      </c>
      <c r="J1105" s="46">
        <f ca="1">IF(E1105="","",IF(RIGHT(LEFT($J$1,6),3)="TTM",[1]!EM_S_FA_PROFIT_TTM(E1105,LEFT(RIGHT($J$1,11),10),1)/100000000,[1]!EM_S_STM07_IS(E1105,61,LEFT(RIGHT($J$1,5),4)&amp;"-12-31",1)/100000000))</f>
        <v>12.348181432800001</v>
      </c>
      <c r="K1105" s="36">
        <f t="shared" ca="1" si="87"/>
        <v>12.332938295908061</v>
      </c>
      <c r="L1105" s="46">
        <f ca="1">IF(E1105="","",IF(ISERROR(IF(行业估值!$E$7="最新年报",[1]!EM_S_STM07_BS(E1105,140,LEFT(RIGHT($L$1,5),4)&amp;"-12-31",1)/100000000,[1]!EM_S_STM07_BS(E1105,140,LEFT(RIGHT($L$1,11),10),1)/100000000)),0,IF(行业估值!$E$7="最新年报",[1]!EM_S_STM07_BS(E1105,140,LEFT(RIGHT($L$1,5),4)&amp;"-12-31",1)/100000000,[1]!EM_S_STM07_BS(E1105,140,LEFT(RIGHT($L$1,11),10),1)/100000000)))</f>
        <v>88.971276660800001</v>
      </c>
      <c r="M1105" s="36">
        <f t="shared" ca="1" si="88"/>
        <v>1.7116688148468191</v>
      </c>
      <c r="N1105" s="37">
        <f ca="1">IF(E1105="","",IF(ISERROR([1]!EM_S_EST_NETPROFIT(E1105,行业估值!$E$6,deadline)/100000000),"-",[1]!EM_S_EST_NETPROFIT(E1105,行业估值!$E$6,deadline)/100000000))</f>
        <v>13.44846111111111</v>
      </c>
      <c r="O1105" s="36">
        <f t="shared" ca="1" si="89"/>
        <v>11.323924605141523</v>
      </c>
      <c r="T1105" s="64" t="s">
        <v>2244</v>
      </c>
      <c r="U1105" s="64" t="s">
        <v>2245</v>
      </c>
    </row>
    <row r="1106" spans="4:21">
      <c r="D1106" s="45" t="str">
        <f>IF(AND(行业估值!$B$39=$G1106,COUNTIF($G$2:$G$2552,$G1106)&gt;=1),COUNTIF($G$2:G1106,$G1106),"")</f>
        <v/>
      </c>
      <c r="E1106" s="65" t="str">
        <f t="shared" si="85"/>
        <v>002649.SZ</v>
      </c>
      <c r="F1106" s="65" t="str">
        <f t="shared" si="86"/>
        <v>博彦科技</v>
      </c>
      <c r="G1106" s="34" t="str">
        <f>IF(E1106="","",IF(行业估值!$C$5="申万行业",[1]!EM_S_INFO_INDUSTRY_SW2014(E1106,"1"),IF(行业估值!$C$5="证监会行业",[1]!EM_S_INFO_INDUSTRY_CSRC1(E1106,"1"),[1]!EM_S_INFO_INDUSTRY_EM2016(E1106,"1"))))</f>
        <v>信息技术</v>
      </c>
      <c r="H1106" s="34" t="str">
        <f>IF(E1106="","",IF($H$1="上证50",[1]!EM_S_INFO_COMPINDEX(E1106,"000016"),"")&amp;IF($H$1="上证180",[1]!EM_S_INFO_COMPINDEX(E1106,"000010"),"")&amp;IF($H$1="沪深300",[1]!EM_S_INFO_COMPINDEX(E1106,"000300"),"")&amp;IF(AND($H$1="上证A股",RIGHT(E1106,2)="SH"),"是","")&amp;IF(AND($H$1="深证A股",RIGHT(E1106,2)="SZ"),"是","")&amp;IF(AND($H$1="创业板",LEFT(E1106,1)-3=0),"是","")&amp;IF(AND($H$1="全部A股",E1106&lt;&gt;0),"是","")&amp;IF(AND($H$1="中小板",LEFT(E1106,3)="002"),"是",""))</f>
        <v>是</v>
      </c>
      <c r="I1106" s="46">
        <f ca="1">IF(E1106="","",IF(OR([1]!EM_S_VAL_MV(E1106,deadline)="",[1]!EM_S_VAL_MV(E1106,deadline)="--",[1]!EM_S_VAL_MV(E1106,deadline)="null"),0,[1]!EM_S_VAL_MV(E1106,deadline)/100000000))</f>
        <v>45.857646509399999</v>
      </c>
      <c r="J1106" s="46">
        <f ca="1">IF(E1106="","",IF(RIGHT(LEFT($J$1,6),3)="TTM",[1]!EM_S_FA_PROFIT_TTM(E1106,LEFT(RIGHT($J$1,11),10),1)/100000000,[1]!EM_S_STM07_IS(E1106,61,LEFT(RIGHT($J$1,5),4)&amp;"-12-31",1)/100000000))</f>
        <v>2.6066333766000001</v>
      </c>
      <c r="K1106" s="36">
        <f t="shared" ca="1" si="87"/>
        <v>17.592672188221222</v>
      </c>
      <c r="L1106" s="46">
        <f ca="1">IF(E1106="","",IF(ISERROR(IF(行业估值!$E$7="最新年报",[1]!EM_S_STM07_BS(E1106,140,LEFT(RIGHT($L$1,5),4)&amp;"-12-31",1)/100000000,[1]!EM_S_STM07_BS(E1106,140,LEFT(RIGHT($L$1,11),10),1)/100000000)),0,IF(行业估值!$E$7="最新年报",[1]!EM_S_STM07_BS(E1106,140,LEFT(RIGHT($L$1,5),4)&amp;"-12-31",1)/100000000,[1]!EM_S_STM07_BS(E1106,140,LEFT(RIGHT($L$1,11),10),1)/100000000)))</f>
        <v>27.151550731500002</v>
      </c>
      <c r="M1106" s="36">
        <f t="shared" ca="1" si="88"/>
        <v>1.6889512854305604</v>
      </c>
      <c r="N1106" s="37">
        <f ca="1">IF(E1106="","",IF(ISERROR([1]!EM_S_EST_NETPROFIT(E1106,行业估值!$E$6,deadline)/100000000),"-",[1]!EM_S_EST_NETPROFIT(E1106,行业估值!$E$6,deadline)/100000000))</f>
        <v>2.87</v>
      </c>
      <c r="O1106" s="36">
        <f t="shared" ca="1" si="89"/>
        <v>15.978274045087106</v>
      </c>
      <c r="T1106" s="64" t="s">
        <v>2246</v>
      </c>
      <c r="U1106" s="64" t="s">
        <v>2247</v>
      </c>
    </row>
    <row r="1107" spans="4:21">
      <c r="D1107" s="45" t="str">
        <f>IF(AND(行业估值!$B$39=$G1107,COUNTIF($G$2:$G$2552,$G1107)&gt;=1),COUNTIF($G$2:G1107,$G1107),"")</f>
        <v/>
      </c>
      <c r="E1107" s="65" t="str">
        <f t="shared" si="85"/>
        <v>002650.SZ</v>
      </c>
      <c r="F1107" s="65" t="str">
        <f t="shared" si="86"/>
        <v>加加食品</v>
      </c>
      <c r="G1107" s="34" t="str">
        <f>IF(E1107="","",IF(行业估值!$C$5="申万行业",[1]!EM_S_INFO_INDUSTRY_SW2014(E1107,"1"),IF(行业估值!$C$5="证监会行业",[1]!EM_S_INFO_INDUSTRY_CSRC1(E1107,"1"),[1]!EM_S_INFO_INDUSTRY_EM2016(E1107,"1"))))</f>
        <v>食品饮料</v>
      </c>
      <c r="H1107" s="34" t="str">
        <f>IF(E1107="","",IF($H$1="上证50",[1]!EM_S_INFO_COMPINDEX(E1107,"000016"),"")&amp;IF($H$1="上证180",[1]!EM_S_INFO_COMPINDEX(E1107,"000010"),"")&amp;IF($H$1="沪深300",[1]!EM_S_INFO_COMPINDEX(E1107,"000300"),"")&amp;IF(AND($H$1="上证A股",RIGHT(E1107,2)="SH"),"是","")&amp;IF(AND($H$1="深证A股",RIGHT(E1107,2)="SZ"),"是","")&amp;IF(AND($H$1="创业板",LEFT(E1107,1)-3=0),"是","")&amp;IF(AND($H$1="全部A股",E1107&lt;&gt;0),"是","")&amp;IF(AND($H$1="中小板",LEFT(E1107,3)="002"),"是",""))</f>
        <v>是</v>
      </c>
      <c r="I1107" s="46">
        <f ca="1">IF(E1107="","",IF(OR([1]!EM_S_VAL_MV(E1107,deadline)="",[1]!EM_S_VAL_MV(E1107,deadline)="--",[1]!EM_S_VAL_MV(E1107,deadline)="null"),0,[1]!EM_S_VAL_MV(E1107,deadline)/100000000))</f>
        <v>41.702399999999997</v>
      </c>
      <c r="J1107" s="46">
        <f ca="1">IF(E1107="","",IF(RIGHT(LEFT($J$1,6),3)="TTM",[1]!EM_S_FA_PROFIT_TTM(E1107,LEFT(RIGHT($J$1,11),10),1)/100000000,[1]!EM_S_STM07_IS(E1107,61,LEFT(RIGHT($J$1,5),4)&amp;"-12-31",1)/100000000))</f>
        <v>1.1687702111</v>
      </c>
      <c r="K1107" s="36">
        <f t="shared" ca="1" si="87"/>
        <v>35.680580839540184</v>
      </c>
      <c r="L1107" s="46">
        <f ca="1">IF(E1107="","",IF(ISERROR(IF(行业估值!$E$7="最新年报",[1]!EM_S_STM07_BS(E1107,140,LEFT(RIGHT($L$1,5),4)&amp;"-12-31",1)/100000000,[1]!EM_S_STM07_BS(E1107,140,LEFT(RIGHT($L$1,11),10),1)/100000000)),0,IF(行业估值!$E$7="最新年报",[1]!EM_S_STM07_BS(E1107,140,LEFT(RIGHT($L$1,5),4)&amp;"-12-31",1)/100000000,[1]!EM_S_STM07_BS(E1107,140,LEFT(RIGHT($L$1,11),10),1)/100000000)))</f>
        <v>22.793339437499998</v>
      </c>
      <c r="M1107" s="36">
        <f t="shared" ca="1" si="88"/>
        <v>1.8295871087406561</v>
      </c>
      <c r="N1107" s="37" t="str">
        <f ca="1">IF(E1107="","",IF(ISERROR([1]!EM_S_EST_NETPROFIT(E1107,行业估值!$E$6,deadline)/100000000),"-",[1]!EM_S_EST_NETPROFIT(E1107,行业估值!$E$6,deadline)/100000000))</f>
        <v>-</v>
      </c>
      <c r="O1107" s="36" t="str">
        <f t="shared" ca="1" si="89"/>
        <v>-</v>
      </c>
      <c r="T1107" s="64" t="s">
        <v>2248</v>
      </c>
      <c r="U1107" s="64" t="s">
        <v>2249</v>
      </c>
    </row>
    <row r="1108" spans="4:21">
      <c r="D1108" s="45">
        <f>IF(AND(行业估值!$B$39=$G1108,COUNTIF($G$2:$G$2552,$G1108)&gt;=1),COUNTIF($G$2:G1108,$G1108),"")</f>
        <v>77</v>
      </c>
      <c r="E1108" s="65" t="str">
        <f t="shared" si="85"/>
        <v>002651.SZ</v>
      </c>
      <c r="F1108" s="65" t="str">
        <f t="shared" si="86"/>
        <v>利君股份</v>
      </c>
      <c r="G1108" s="34" t="str">
        <f>IF(E1108="","",IF(行业估值!$C$5="申万行业",[1]!EM_S_INFO_INDUSTRY_SW2014(E1108,"1"),IF(行业估值!$C$5="证监会行业",[1]!EM_S_INFO_INDUSTRY_CSRC1(E1108,"1"),[1]!EM_S_INFO_INDUSTRY_EM2016(E1108,"1"))))</f>
        <v>机械设备</v>
      </c>
      <c r="H1108" s="34" t="str">
        <f>IF(E1108="","",IF($H$1="上证50",[1]!EM_S_INFO_COMPINDEX(E1108,"000016"),"")&amp;IF($H$1="上证180",[1]!EM_S_INFO_COMPINDEX(E1108,"000010"),"")&amp;IF($H$1="沪深300",[1]!EM_S_INFO_COMPINDEX(E1108,"000300"),"")&amp;IF(AND($H$1="上证A股",RIGHT(E1108,2)="SH"),"是","")&amp;IF(AND($H$1="深证A股",RIGHT(E1108,2)="SZ"),"是","")&amp;IF(AND($H$1="创业板",LEFT(E1108,1)-3=0),"是","")&amp;IF(AND($H$1="全部A股",E1108&lt;&gt;0),"是","")&amp;IF(AND($H$1="中小板",LEFT(E1108,3)="002"),"是",""))</f>
        <v>是</v>
      </c>
      <c r="I1108" s="46">
        <f ca="1">IF(E1108="","",IF(OR([1]!EM_S_VAL_MV(E1108,deadline)="",[1]!EM_S_VAL_MV(E1108,deadline)="--",[1]!EM_S_VAL_MV(E1108,deadline)="null"),0,[1]!EM_S_VAL_MV(E1108,deadline)/100000000))</f>
        <v>46.092750000000002</v>
      </c>
      <c r="J1108" s="46">
        <f ca="1">IF(E1108="","",IF(RIGHT(LEFT($J$1,6),3)="TTM",[1]!EM_S_FA_PROFIT_TTM(E1108,LEFT(RIGHT($J$1,11),10),1)/100000000,[1]!EM_S_STM07_IS(E1108,61,LEFT(RIGHT($J$1,5),4)&amp;"-12-31",1)/100000000))</f>
        <v>1.2608970559000001</v>
      </c>
      <c r="K1108" s="36">
        <f t="shared" ca="1" si="87"/>
        <v>36.555521947110925</v>
      </c>
      <c r="L1108" s="46">
        <f ca="1">IF(E1108="","",IF(ISERROR(IF(行业估值!$E$7="最新年报",[1]!EM_S_STM07_BS(E1108,140,LEFT(RIGHT($L$1,5),4)&amp;"-12-31",1)/100000000,[1]!EM_S_STM07_BS(E1108,140,LEFT(RIGHT($L$1,11),10),1)/100000000)),0,IF(行业估值!$E$7="最新年报",[1]!EM_S_STM07_BS(E1108,140,LEFT(RIGHT($L$1,5),4)&amp;"-12-31",1)/100000000,[1]!EM_S_STM07_BS(E1108,140,LEFT(RIGHT($L$1,11),10),1)/100000000)))</f>
        <v>21.280267444</v>
      </c>
      <c r="M1108" s="36">
        <f t="shared" ca="1" si="88"/>
        <v>2.1659854661740128</v>
      </c>
      <c r="N1108" s="37">
        <f ca="1">IF(E1108="","",IF(ISERROR([1]!EM_S_EST_NETPROFIT(E1108,行业估值!$E$6,deadline)/100000000),"-",[1]!EM_S_EST_NETPROFIT(E1108,行业估值!$E$6,deadline)/100000000))</f>
        <v>1.1859</v>
      </c>
      <c r="O1108" s="36">
        <f t="shared" ca="1" si="89"/>
        <v>38.867315962560085</v>
      </c>
      <c r="T1108" s="64" t="s">
        <v>2250</v>
      </c>
      <c r="U1108" s="64" t="s">
        <v>2251</v>
      </c>
    </row>
    <row r="1109" spans="4:21">
      <c r="D1109" s="45">
        <f>IF(AND(行业估值!$B$39=$G1109,COUNTIF($G$2:$G$2552,$G1109)&gt;=1),COUNTIF($G$2:G1109,$G1109),"")</f>
        <v>78</v>
      </c>
      <c r="E1109" s="65" t="str">
        <f t="shared" si="85"/>
        <v>002652.SZ</v>
      </c>
      <c r="F1109" s="65" t="str">
        <f t="shared" si="86"/>
        <v>扬子新材</v>
      </c>
      <c r="G1109" s="34" t="str">
        <f>IF(E1109="","",IF(行业估值!$C$5="申万行业",[1]!EM_S_INFO_INDUSTRY_SW2014(E1109,"1"),IF(行业估值!$C$5="证监会行业",[1]!EM_S_INFO_INDUSTRY_CSRC1(E1109,"1"),[1]!EM_S_INFO_INDUSTRY_EM2016(E1109,"1"))))</f>
        <v>机械设备</v>
      </c>
      <c r="H1109" s="34" t="str">
        <f>IF(E1109="","",IF($H$1="上证50",[1]!EM_S_INFO_COMPINDEX(E1109,"000016"),"")&amp;IF($H$1="上证180",[1]!EM_S_INFO_COMPINDEX(E1109,"000010"),"")&amp;IF($H$1="沪深300",[1]!EM_S_INFO_COMPINDEX(E1109,"000300"),"")&amp;IF(AND($H$1="上证A股",RIGHT(E1109,2)="SH"),"是","")&amp;IF(AND($H$1="深证A股",RIGHT(E1109,2)="SZ"),"是","")&amp;IF(AND($H$1="创业板",LEFT(E1109,1)-3=0),"是","")&amp;IF(AND($H$1="全部A股",E1109&lt;&gt;0),"是","")&amp;IF(AND($H$1="中小板",LEFT(E1109,3)="002"),"是",""))</f>
        <v>是</v>
      </c>
      <c r="I1109" s="46">
        <f ca="1">IF(E1109="","",IF(OR([1]!EM_S_VAL_MV(E1109,deadline)="",[1]!EM_S_VAL_MV(E1109,deadline)="--",[1]!EM_S_VAL_MV(E1109,deadline)="null"),0,[1]!EM_S_VAL_MV(E1109,deadline)/100000000))</f>
        <v>18.331891200000001</v>
      </c>
      <c r="J1109" s="46">
        <f ca="1">IF(E1109="","",IF(RIGHT(LEFT($J$1,6),3)="TTM",[1]!EM_S_FA_PROFIT_TTM(E1109,LEFT(RIGHT($J$1,11),10),1)/100000000,[1]!EM_S_STM07_IS(E1109,61,LEFT(RIGHT($J$1,5),4)&amp;"-12-31",1)/100000000))</f>
        <v>3.72796268E-2</v>
      </c>
      <c r="K1109" s="36">
        <f t="shared" ca="1" si="87"/>
        <v>491.74020164815602</v>
      </c>
      <c r="L1109" s="46">
        <f ca="1">IF(E1109="","",IF(ISERROR(IF(行业估值!$E$7="最新年报",[1]!EM_S_STM07_BS(E1109,140,LEFT(RIGHT($L$1,5),4)&amp;"-12-31",1)/100000000,[1]!EM_S_STM07_BS(E1109,140,LEFT(RIGHT($L$1,11),10),1)/100000000)),0,IF(行业估值!$E$7="最新年报",[1]!EM_S_STM07_BS(E1109,140,LEFT(RIGHT($L$1,5),4)&amp;"-12-31",1)/100000000,[1]!EM_S_STM07_BS(E1109,140,LEFT(RIGHT($L$1,11),10),1)/100000000)))</f>
        <v>7.6149847083000006</v>
      </c>
      <c r="M1109" s="36">
        <f t="shared" ca="1" si="88"/>
        <v>2.4073444533669308</v>
      </c>
      <c r="N1109" s="37" t="str">
        <f ca="1">IF(E1109="","",IF(ISERROR([1]!EM_S_EST_NETPROFIT(E1109,行业估值!$E$6,deadline)/100000000),"-",[1]!EM_S_EST_NETPROFIT(E1109,行业估值!$E$6,deadline)/100000000))</f>
        <v>-</v>
      </c>
      <c r="O1109" s="36" t="str">
        <f t="shared" ca="1" si="89"/>
        <v>-</v>
      </c>
      <c r="T1109" s="64" t="s">
        <v>2252</v>
      </c>
      <c r="U1109" s="64" t="s">
        <v>2253</v>
      </c>
    </row>
    <row r="1110" spans="4:21">
      <c r="D1110" s="45" t="str">
        <f>IF(AND(行业估值!$B$39=$G1110,COUNTIF($G$2:$G$2552,$G1110)&gt;=1),COUNTIF($G$2:G1110,$G1110),"")</f>
        <v/>
      </c>
      <c r="E1110" s="65" t="str">
        <f t="shared" si="85"/>
        <v>002653.SZ</v>
      </c>
      <c r="F1110" s="65" t="str">
        <f t="shared" si="86"/>
        <v>海思科</v>
      </c>
      <c r="G1110" s="34" t="str">
        <f>IF(E1110="","",IF(行业估值!$C$5="申万行业",[1]!EM_S_INFO_INDUSTRY_SW2014(E1110,"1"),IF(行业估值!$C$5="证监会行业",[1]!EM_S_INFO_INDUSTRY_CSRC1(E1110,"1"),[1]!EM_S_INFO_INDUSTRY_EM2016(E1110,"1"))))</f>
        <v>医药生物</v>
      </c>
      <c r="H1110" s="34" t="str">
        <f>IF(E1110="","",IF($H$1="上证50",[1]!EM_S_INFO_COMPINDEX(E1110,"000016"),"")&amp;IF($H$1="上证180",[1]!EM_S_INFO_COMPINDEX(E1110,"000010"),"")&amp;IF($H$1="沪深300",[1]!EM_S_INFO_COMPINDEX(E1110,"000300"),"")&amp;IF(AND($H$1="上证A股",RIGHT(E1110,2)="SH"),"是","")&amp;IF(AND($H$1="深证A股",RIGHT(E1110,2)="SZ"),"是","")&amp;IF(AND($H$1="创业板",LEFT(E1110,1)-3=0),"是","")&amp;IF(AND($H$1="全部A股",E1110&lt;&gt;0),"是","")&amp;IF(AND($H$1="中小板",LEFT(E1110,3)="002"),"是",""))</f>
        <v>是</v>
      </c>
      <c r="I1110" s="46">
        <f ca="1">IF(E1110="","",IF(OR([1]!EM_S_VAL_MV(E1110,deadline)="",[1]!EM_S_VAL_MV(E1110,deadline)="--",[1]!EM_S_VAL_MV(E1110,deadline)="null"),0,[1]!EM_S_VAL_MV(E1110,deadline)/100000000))</f>
        <v>229.32945000000001</v>
      </c>
      <c r="J1110" s="46">
        <f ca="1">IF(E1110="","",IF(RIGHT(LEFT($J$1,6),3)="TTM",[1]!EM_S_FA_PROFIT_TTM(E1110,LEFT(RIGHT($J$1,11),10),1)/100000000,[1]!EM_S_STM07_IS(E1110,61,LEFT(RIGHT($J$1,5),4)&amp;"-12-31",1)/100000000))</f>
        <v>3.9912482525000001</v>
      </c>
      <c r="K1110" s="36">
        <f t="shared" ca="1" si="87"/>
        <v>57.458077145753791</v>
      </c>
      <c r="L1110" s="46">
        <f ca="1">IF(E1110="","",IF(ISERROR(IF(行业估值!$E$7="最新年报",[1]!EM_S_STM07_BS(E1110,140,LEFT(RIGHT($L$1,5),4)&amp;"-12-31",1)/100000000,[1]!EM_S_STM07_BS(E1110,140,LEFT(RIGHT($L$1,11),10),1)/100000000)),0,IF(行业估值!$E$7="最新年报",[1]!EM_S_STM07_BS(E1110,140,LEFT(RIGHT($L$1,5),4)&amp;"-12-31",1)/100000000,[1]!EM_S_STM07_BS(E1110,140,LEFT(RIGHT($L$1,11),10),1)/100000000)))</f>
        <v>22.3415323165</v>
      </c>
      <c r="M1110" s="36">
        <f t="shared" ca="1" si="88"/>
        <v>10.264714467710535</v>
      </c>
      <c r="N1110" s="37">
        <f ca="1">IF(E1110="","",IF(ISERROR([1]!EM_S_EST_NETPROFIT(E1110,行业估值!$E$6,deadline)/100000000),"-",[1]!EM_S_EST_NETPROFIT(E1110,行业估值!$E$6,deadline)/100000000))</f>
        <v>4.8388</v>
      </c>
      <c r="O1110" s="36">
        <f t="shared" ca="1" si="89"/>
        <v>47.393868314458132</v>
      </c>
      <c r="T1110" s="64" t="s">
        <v>2254</v>
      </c>
      <c r="U1110" s="64" t="s">
        <v>2255</v>
      </c>
    </row>
    <row r="1111" spans="4:21">
      <c r="D1111" s="45" t="str">
        <f>IF(AND(行业估值!$B$39=$G1111,COUNTIF($G$2:$G$2552,$G1111)&gt;=1),COUNTIF($G$2:G1111,$G1111),"")</f>
        <v/>
      </c>
      <c r="E1111" s="65" t="str">
        <f t="shared" si="85"/>
        <v>002654.SZ</v>
      </c>
      <c r="F1111" s="65" t="str">
        <f t="shared" si="86"/>
        <v>万润科技</v>
      </c>
      <c r="G1111" s="34" t="str">
        <f>IF(E1111="","",IF(行业估值!$C$5="申万行业",[1]!EM_S_INFO_INDUSTRY_SW2014(E1111,"1"),IF(行业估值!$C$5="证监会行业",[1]!EM_S_INFO_INDUSTRY_CSRC1(E1111,"1"),[1]!EM_S_INFO_INDUSTRY_EM2016(E1111,"1"))))</f>
        <v>文化传媒</v>
      </c>
      <c r="H1111" s="34" t="str">
        <f>IF(E1111="","",IF($H$1="上证50",[1]!EM_S_INFO_COMPINDEX(E1111,"000016"),"")&amp;IF($H$1="上证180",[1]!EM_S_INFO_COMPINDEX(E1111,"000010"),"")&amp;IF($H$1="沪深300",[1]!EM_S_INFO_COMPINDEX(E1111,"000300"),"")&amp;IF(AND($H$1="上证A股",RIGHT(E1111,2)="SH"),"是","")&amp;IF(AND($H$1="深证A股",RIGHT(E1111,2)="SZ"),"是","")&amp;IF(AND($H$1="创业板",LEFT(E1111,1)-3=0),"是","")&amp;IF(AND($H$1="全部A股",E1111&lt;&gt;0),"是","")&amp;IF(AND($H$1="中小板",LEFT(E1111,3)="002"),"是",""))</f>
        <v>是</v>
      </c>
      <c r="I1111" s="46">
        <f ca="1">IF(E1111="","",IF(OR([1]!EM_S_VAL_MV(E1111,deadline)="",[1]!EM_S_VAL_MV(E1111,deadline)="--",[1]!EM_S_VAL_MV(E1111,deadline)="null"),0,[1]!EM_S_VAL_MV(E1111,deadline)/100000000))</f>
        <v>33.117596855999999</v>
      </c>
      <c r="J1111" s="46">
        <f ca="1">IF(E1111="","",IF(RIGHT(LEFT($J$1,6),3)="TTM",[1]!EM_S_FA_PROFIT_TTM(E1111,LEFT(RIGHT($J$1,11),10),1)/100000000,[1]!EM_S_STM07_IS(E1111,61,LEFT(RIGHT($J$1,5),4)&amp;"-12-31",1)/100000000))</f>
        <v>-11.2349304651</v>
      </c>
      <c r="K1111" s="36">
        <f t="shared" ca="1" si="87"/>
        <v>-2.9477349200225089</v>
      </c>
      <c r="L1111" s="46">
        <f ca="1">IF(E1111="","",IF(ISERROR(IF(行业估值!$E$7="最新年报",[1]!EM_S_STM07_BS(E1111,140,LEFT(RIGHT($L$1,5),4)&amp;"-12-31",1)/100000000,[1]!EM_S_STM07_BS(E1111,140,LEFT(RIGHT($L$1,11),10),1)/100000000)),0,IF(行业估值!$E$7="最新年报",[1]!EM_S_STM07_BS(E1111,140,LEFT(RIGHT($L$1,5),4)&amp;"-12-31",1)/100000000,[1]!EM_S_STM07_BS(E1111,140,LEFT(RIGHT($L$1,11),10),1)/100000000)))</f>
        <v>21.534264645300002</v>
      </c>
      <c r="M1111" s="36">
        <f t="shared" ca="1" si="88"/>
        <v>1.53790238029921</v>
      </c>
      <c r="N1111" s="37" t="str">
        <f ca="1">IF(E1111="","",IF(ISERROR([1]!EM_S_EST_NETPROFIT(E1111,行业估值!$E$6,deadline)/100000000),"-",[1]!EM_S_EST_NETPROFIT(E1111,行业估值!$E$6,deadline)/100000000))</f>
        <v>-</v>
      </c>
      <c r="O1111" s="36" t="str">
        <f t="shared" ca="1" si="89"/>
        <v>-</v>
      </c>
      <c r="T1111" s="64" t="s">
        <v>2256</v>
      </c>
      <c r="U1111" s="64" t="s">
        <v>2257</v>
      </c>
    </row>
    <row r="1112" spans="4:21">
      <c r="D1112" s="45" t="str">
        <f>IF(AND(行业估值!$B$39=$G1112,COUNTIF($G$2:$G$2552,$G1112)&gt;=1),COUNTIF($G$2:G1112,$G1112),"")</f>
        <v/>
      </c>
      <c r="E1112" s="65" t="str">
        <f t="shared" si="85"/>
        <v>002655.SZ</v>
      </c>
      <c r="F1112" s="65" t="str">
        <f t="shared" si="86"/>
        <v>共达电声</v>
      </c>
      <c r="G1112" s="34" t="str">
        <f>IF(E1112="","",IF(行业估值!$C$5="申万行业",[1]!EM_S_INFO_INDUSTRY_SW2014(E1112,"1"),IF(行业估值!$C$5="证监会行业",[1]!EM_S_INFO_INDUSTRY_CSRC1(E1112,"1"),[1]!EM_S_INFO_INDUSTRY_EM2016(E1112,"1"))))</f>
        <v>电子设备</v>
      </c>
      <c r="H1112" s="34" t="str">
        <f>IF(E1112="","",IF($H$1="上证50",[1]!EM_S_INFO_COMPINDEX(E1112,"000016"),"")&amp;IF($H$1="上证180",[1]!EM_S_INFO_COMPINDEX(E1112,"000010"),"")&amp;IF($H$1="沪深300",[1]!EM_S_INFO_COMPINDEX(E1112,"000300"),"")&amp;IF(AND($H$1="上证A股",RIGHT(E1112,2)="SH"),"是","")&amp;IF(AND($H$1="深证A股",RIGHT(E1112,2)="SZ"),"是","")&amp;IF(AND($H$1="创业板",LEFT(E1112,1)-3=0),"是","")&amp;IF(AND($H$1="全部A股",E1112&lt;&gt;0),"是","")&amp;IF(AND($H$1="中小板",LEFT(E1112,3)="002"),"是",""))</f>
        <v>是</v>
      </c>
      <c r="I1112" s="46">
        <f ca="1">IF(E1112="","",IF(OR([1]!EM_S_VAL_MV(E1112,deadline)="",[1]!EM_S_VAL_MV(E1112,deadline)="--",[1]!EM_S_VAL_MV(E1112,deadline)="null"),0,[1]!EM_S_VAL_MV(E1112,deadline)/100000000))</f>
        <v>46.188000000000002</v>
      </c>
      <c r="J1112" s="46">
        <f ca="1">IF(E1112="","",IF(RIGHT(LEFT($J$1,6),3)="TTM",[1]!EM_S_FA_PROFIT_TTM(E1112,LEFT(RIGHT($J$1,11),10),1)/100000000,[1]!EM_S_STM07_IS(E1112,61,LEFT(RIGHT($J$1,5),4)&amp;"-12-31",1)/100000000))</f>
        <v>0.3359609939</v>
      </c>
      <c r="K1112" s="36">
        <f t="shared" ca="1" si="87"/>
        <v>137.4802457387301</v>
      </c>
      <c r="L1112" s="46">
        <f ca="1">IF(E1112="","",IF(ISERROR(IF(行业估值!$E$7="最新年报",[1]!EM_S_STM07_BS(E1112,140,LEFT(RIGHT($L$1,5),4)&amp;"-12-31",1)/100000000,[1]!EM_S_STM07_BS(E1112,140,LEFT(RIGHT($L$1,11),10),1)/100000000)),0,IF(行业估值!$E$7="最新年报",[1]!EM_S_STM07_BS(E1112,140,LEFT(RIGHT($L$1,5),4)&amp;"-12-31",1)/100000000,[1]!EM_S_STM07_BS(E1112,140,LEFT(RIGHT($L$1,11),10),1)/100000000)))</f>
        <v>5.0508534821</v>
      </c>
      <c r="M1112" s="36">
        <f t="shared" ca="1" si="88"/>
        <v>9.1445931194971735</v>
      </c>
      <c r="N1112" s="37" t="str">
        <f ca="1">IF(E1112="","",IF(ISERROR([1]!EM_S_EST_NETPROFIT(E1112,行业估值!$E$6,deadline)/100000000),"-",[1]!EM_S_EST_NETPROFIT(E1112,行业估值!$E$6,deadline)/100000000))</f>
        <v>-</v>
      </c>
      <c r="O1112" s="36" t="str">
        <f t="shared" ca="1" si="89"/>
        <v>-</v>
      </c>
      <c r="T1112" s="64" t="s">
        <v>2258</v>
      </c>
      <c r="U1112" s="64" t="s">
        <v>2259</v>
      </c>
    </row>
    <row r="1113" spans="4:21">
      <c r="D1113" s="45" t="str">
        <f>IF(AND(行业估值!$B$39=$G1113,COUNTIF($G$2:$G$2552,$G1113)&gt;=1),COUNTIF($G$2:G1113,$G1113),"")</f>
        <v/>
      </c>
      <c r="E1113" s="65" t="str">
        <f t="shared" si="85"/>
        <v>002656.SZ</v>
      </c>
      <c r="F1113" s="65" t="str">
        <f t="shared" si="86"/>
        <v>摩登大道</v>
      </c>
      <c r="G1113" s="34" t="str">
        <f>IF(E1113="","",IF(行业估值!$C$5="申万行业",[1]!EM_S_INFO_INDUSTRY_SW2014(E1113,"1"),IF(行业估值!$C$5="证监会行业",[1]!EM_S_INFO_INDUSTRY_CSRC1(E1113,"1"),[1]!EM_S_INFO_INDUSTRY_EM2016(E1113,"1"))))</f>
        <v>纺织服装</v>
      </c>
      <c r="H1113" s="34" t="str">
        <f>IF(E1113="","",IF($H$1="上证50",[1]!EM_S_INFO_COMPINDEX(E1113,"000016"),"")&amp;IF($H$1="上证180",[1]!EM_S_INFO_COMPINDEX(E1113,"000010"),"")&amp;IF($H$1="沪深300",[1]!EM_S_INFO_COMPINDEX(E1113,"000300"),"")&amp;IF(AND($H$1="上证A股",RIGHT(E1113,2)="SH"),"是","")&amp;IF(AND($H$1="深证A股",RIGHT(E1113,2)="SZ"),"是","")&amp;IF(AND($H$1="创业板",LEFT(E1113,1)-3=0),"是","")&amp;IF(AND($H$1="全部A股",E1113&lt;&gt;0),"是","")&amp;IF(AND($H$1="中小板",LEFT(E1113,3)="002"),"是",""))</f>
        <v>是</v>
      </c>
      <c r="I1113" s="46">
        <f ca="1">IF(E1113="","",IF(OR([1]!EM_S_VAL_MV(E1113,deadline)="",[1]!EM_S_VAL_MV(E1113,deadline)="--",[1]!EM_S_VAL_MV(E1113,deadline)="null"),0,[1]!EM_S_VAL_MV(E1113,deadline)/100000000))</f>
        <v>25.365706446399997</v>
      </c>
      <c r="J1113" s="46">
        <f ca="1">IF(E1113="","",IF(RIGHT(LEFT($J$1,6),3)="TTM",[1]!EM_S_FA_PROFIT_TTM(E1113,LEFT(RIGHT($J$1,11),10),1)/100000000,[1]!EM_S_STM07_IS(E1113,61,LEFT(RIGHT($J$1,5),4)&amp;"-12-31",1)/100000000))</f>
        <v>-0.6609419044</v>
      </c>
      <c r="K1113" s="36">
        <f t="shared" ca="1" si="87"/>
        <v>-38.378118072914241</v>
      </c>
      <c r="L1113" s="46">
        <f ca="1">IF(E1113="","",IF(ISERROR(IF(行业估值!$E$7="最新年报",[1]!EM_S_STM07_BS(E1113,140,LEFT(RIGHT($L$1,5),4)&amp;"-12-31",1)/100000000,[1]!EM_S_STM07_BS(E1113,140,LEFT(RIGHT($L$1,11),10),1)/100000000)),0,IF(行业估值!$E$7="最新年报",[1]!EM_S_STM07_BS(E1113,140,LEFT(RIGHT($L$1,5),4)&amp;"-12-31",1)/100000000,[1]!EM_S_STM07_BS(E1113,140,LEFT(RIGHT($L$1,11),10),1)/100000000)))</f>
        <v>23.3173918546</v>
      </c>
      <c r="M1113" s="36">
        <f t="shared" ca="1" si="88"/>
        <v>1.0878449272788591</v>
      </c>
      <c r="N1113" s="37">
        <f ca="1">IF(E1113="","",IF(ISERROR([1]!EM_S_EST_NETPROFIT(E1113,行业估值!$E$6,deadline)/100000000),"-",[1]!EM_S_EST_NETPROFIT(E1113,行业估值!$E$6,deadline)/100000000))</f>
        <v>0.15</v>
      </c>
      <c r="O1113" s="36">
        <f t="shared" ca="1" si="89"/>
        <v>169.10470964266665</v>
      </c>
      <c r="T1113" s="64" t="s">
        <v>2260</v>
      </c>
      <c r="U1113" s="64" t="s">
        <v>2261</v>
      </c>
    </row>
    <row r="1114" spans="4:21">
      <c r="D1114" s="45" t="str">
        <f>IF(AND(行业估值!$B$39=$G1114,COUNTIF($G$2:$G$2552,$G1114)&gt;=1),COUNTIF($G$2:G1114,$G1114),"")</f>
        <v/>
      </c>
      <c r="E1114" s="65" t="str">
        <f t="shared" si="85"/>
        <v>002657.SZ</v>
      </c>
      <c r="F1114" s="65" t="str">
        <f t="shared" si="86"/>
        <v>中科金财</v>
      </c>
      <c r="G1114" s="34" t="str">
        <f>IF(E1114="","",IF(行业估值!$C$5="申万行业",[1]!EM_S_INFO_INDUSTRY_SW2014(E1114,"1"),IF(行业估值!$C$5="证监会行业",[1]!EM_S_INFO_INDUSTRY_CSRC1(E1114,"1"),[1]!EM_S_INFO_INDUSTRY_EM2016(E1114,"1"))))</f>
        <v>互联网</v>
      </c>
      <c r="H1114" s="34" t="str">
        <f>IF(E1114="","",IF($H$1="上证50",[1]!EM_S_INFO_COMPINDEX(E1114,"000016"),"")&amp;IF($H$1="上证180",[1]!EM_S_INFO_COMPINDEX(E1114,"000010"),"")&amp;IF($H$1="沪深300",[1]!EM_S_INFO_COMPINDEX(E1114,"000300"),"")&amp;IF(AND($H$1="上证A股",RIGHT(E1114,2)="SH"),"是","")&amp;IF(AND($H$1="深证A股",RIGHT(E1114,2)="SZ"),"是","")&amp;IF(AND($H$1="创业板",LEFT(E1114,1)-3=0),"是","")&amp;IF(AND($H$1="全部A股",E1114&lt;&gt;0),"是","")&amp;IF(AND($H$1="中小板",LEFT(E1114,3)="002"),"是",""))</f>
        <v>是</v>
      </c>
      <c r="I1114" s="46">
        <f ca="1">IF(E1114="","",IF(OR([1]!EM_S_VAL_MV(E1114,deadline)="",[1]!EM_S_VAL_MV(E1114,deadline)="--",[1]!EM_S_VAL_MV(E1114,deadline)="null"),0,[1]!EM_S_VAL_MV(E1114,deadline)/100000000))</f>
        <v>57.691855637399996</v>
      </c>
      <c r="J1114" s="46">
        <f ca="1">IF(E1114="","",IF(RIGHT(LEFT($J$1,6),3)="TTM",[1]!EM_S_FA_PROFIT_TTM(E1114,LEFT(RIGHT($J$1,11),10),1)/100000000,[1]!EM_S_STM07_IS(E1114,61,LEFT(RIGHT($J$1,5),4)&amp;"-12-31",1)/100000000))</f>
        <v>0.26670601239999997</v>
      </c>
      <c r="K1114" s="36">
        <f t="shared" ca="1" si="87"/>
        <v>216.31254248170075</v>
      </c>
      <c r="L1114" s="46">
        <f ca="1">IF(E1114="","",IF(ISERROR(IF(行业估值!$E$7="最新年报",[1]!EM_S_STM07_BS(E1114,140,LEFT(RIGHT($L$1,5),4)&amp;"-12-31",1)/100000000,[1]!EM_S_STM07_BS(E1114,140,LEFT(RIGHT($L$1,11),10),1)/100000000)),0,IF(行业估值!$E$7="最新年报",[1]!EM_S_STM07_BS(E1114,140,LEFT(RIGHT($L$1,5),4)&amp;"-12-31",1)/100000000,[1]!EM_S_STM07_BS(E1114,140,LEFT(RIGHT($L$1,11),10),1)/100000000)))</f>
        <v>26.244544453000003</v>
      </c>
      <c r="M1114" s="36">
        <f t="shared" ca="1" si="88"/>
        <v>2.1982418380596149</v>
      </c>
      <c r="N1114" s="37" t="str">
        <f ca="1">IF(E1114="","",IF(ISERROR([1]!EM_S_EST_NETPROFIT(E1114,行业估值!$E$6,deadline)/100000000),"-",[1]!EM_S_EST_NETPROFIT(E1114,行业估值!$E$6,deadline)/100000000))</f>
        <v>-</v>
      </c>
      <c r="O1114" s="36" t="str">
        <f t="shared" ca="1" si="89"/>
        <v>-</v>
      </c>
      <c r="T1114" s="64" t="s">
        <v>2262</v>
      </c>
      <c r="U1114" s="64" t="s">
        <v>2263</v>
      </c>
    </row>
    <row r="1115" spans="4:21">
      <c r="D1115" s="45">
        <f>IF(AND(行业估值!$B$39=$G1115,COUNTIF($G$2:$G$2552,$G1115)&gt;=1),COUNTIF($G$2:G1115,$G1115),"")</f>
        <v>79</v>
      </c>
      <c r="E1115" s="65" t="str">
        <f t="shared" si="85"/>
        <v>002658.SZ</v>
      </c>
      <c r="F1115" s="65" t="str">
        <f t="shared" si="86"/>
        <v>雪迪龙</v>
      </c>
      <c r="G1115" s="34" t="str">
        <f>IF(E1115="","",IF(行业估值!$C$5="申万行业",[1]!EM_S_INFO_INDUSTRY_SW2014(E1115,"1"),IF(行业估值!$C$5="证监会行业",[1]!EM_S_INFO_INDUSTRY_CSRC1(E1115,"1"),[1]!EM_S_INFO_INDUSTRY_EM2016(E1115,"1"))))</f>
        <v>机械设备</v>
      </c>
      <c r="H1115" s="34" t="str">
        <f>IF(E1115="","",IF($H$1="上证50",[1]!EM_S_INFO_COMPINDEX(E1115,"000016"),"")&amp;IF($H$1="上证180",[1]!EM_S_INFO_COMPINDEX(E1115,"000010"),"")&amp;IF($H$1="沪深300",[1]!EM_S_INFO_COMPINDEX(E1115,"000300"),"")&amp;IF(AND($H$1="上证A股",RIGHT(E1115,2)="SH"),"是","")&amp;IF(AND($H$1="深证A股",RIGHT(E1115,2)="SZ"),"是","")&amp;IF(AND($H$1="创业板",LEFT(E1115,1)-3=0),"是","")&amp;IF(AND($H$1="全部A股",E1115&lt;&gt;0),"是","")&amp;IF(AND($H$1="中小板",LEFT(E1115,3)="002"),"是",""))</f>
        <v>是</v>
      </c>
      <c r="I1115" s="46">
        <f ca="1">IF(E1115="","",IF(OR([1]!EM_S_VAL_MV(E1115,deadline)="",[1]!EM_S_VAL_MV(E1115,deadline)="--",[1]!EM_S_VAL_MV(E1115,deadline)="null"),0,[1]!EM_S_VAL_MV(E1115,deadline)/100000000))</f>
        <v>38.773784371200001</v>
      </c>
      <c r="J1115" s="46">
        <f ca="1">IF(E1115="","",IF(RIGHT(LEFT($J$1,6),3)="TTM",[1]!EM_S_FA_PROFIT_TTM(E1115,LEFT(RIGHT($J$1,11),10),1)/100000000,[1]!EM_S_STM07_IS(E1115,61,LEFT(RIGHT($J$1,5),4)&amp;"-12-31",1)/100000000))</f>
        <v>1.3496802109000001</v>
      </c>
      <c r="K1115" s="36">
        <f t="shared" ca="1" si="87"/>
        <v>28.728126898552276</v>
      </c>
      <c r="L1115" s="46">
        <f ca="1">IF(E1115="","",IF(ISERROR(IF(行业估值!$E$7="最新年报",[1]!EM_S_STM07_BS(E1115,140,LEFT(RIGHT($L$1,5),4)&amp;"-12-31",1)/100000000,[1]!EM_S_STM07_BS(E1115,140,LEFT(RIGHT($L$1,11),10),1)/100000000)),0,IF(行业估值!$E$7="最新年报",[1]!EM_S_STM07_BS(E1115,140,LEFT(RIGHT($L$1,5),4)&amp;"-12-31",1)/100000000,[1]!EM_S_STM07_BS(E1115,140,LEFT(RIGHT($L$1,11),10),1)/100000000)))</f>
        <v>20.914097386199998</v>
      </c>
      <c r="M1115" s="36">
        <f t="shared" ca="1" si="88"/>
        <v>1.8539544717232013</v>
      </c>
      <c r="N1115" s="37">
        <f ca="1">IF(E1115="","",IF(ISERROR([1]!EM_S_EST_NETPROFIT(E1115,行业估值!$E$6,deadline)/100000000),"-",[1]!EM_S_EST_NETPROFIT(E1115,行业估值!$E$6,deadline)/100000000))</f>
        <v>1.98</v>
      </c>
      <c r="O1115" s="36">
        <f t="shared" ca="1" si="89"/>
        <v>19.582719379393939</v>
      </c>
      <c r="T1115" s="64" t="s">
        <v>2264</v>
      </c>
      <c r="U1115" s="64" t="s">
        <v>2265</v>
      </c>
    </row>
    <row r="1116" spans="4:21">
      <c r="D1116" s="45" t="str">
        <f>IF(AND(行业估值!$B$39=$G1116,COUNTIF($G$2:$G$2552,$G1116)&gt;=1),COUNTIF($G$2:G1116,$G1116),"")</f>
        <v/>
      </c>
      <c r="E1116" s="65" t="str">
        <f t="shared" si="85"/>
        <v>002659.SZ</v>
      </c>
      <c r="F1116" s="65" t="str">
        <f t="shared" si="86"/>
        <v>凯文教育</v>
      </c>
      <c r="G1116" s="34" t="str">
        <f>IF(E1116="","",IF(行业估值!$C$5="申万行业",[1]!EM_S_INFO_INDUSTRY_SW2014(E1116,"1"),IF(行业估值!$C$5="证监会行业",[1]!EM_S_INFO_INDUSTRY_CSRC1(E1116,"1"),[1]!EM_S_INFO_INDUSTRY_EM2016(E1116,"1"))))</f>
        <v>文化传媒</v>
      </c>
      <c r="H1116" s="34" t="str">
        <f>IF(E1116="","",IF($H$1="上证50",[1]!EM_S_INFO_COMPINDEX(E1116,"000016"),"")&amp;IF($H$1="上证180",[1]!EM_S_INFO_COMPINDEX(E1116,"000010"),"")&amp;IF($H$1="沪深300",[1]!EM_S_INFO_COMPINDEX(E1116,"000300"),"")&amp;IF(AND($H$1="上证A股",RIGHT(E1116,2)="SH"),"是","")&amp;IF(AND($H$1="深证A股",RIGHT(E1116,2)="SZ"),"是","")&amp;IF(AND($H$1="创业板",LEFT(E1116,1)-3=0),"是","")&amp;IF(AND($H$1="全部A股",E1116&lt;&gt;0),"是","")&amp;IF(AND($H$1="中小板",LEFT(E1116,3)="002"),"是",""))</f>
        <v>是</v>
      </c>
      <c r="I1116" s="46">
        <f ca="1">IF(E1116="","",IF(OR([1]!EM_S_VAL_MV(E1116,deadline)="",[1]!EM_S_VAL_MV(E1116,deadline)="--",[1]!EM_S_VAL_MV(E1116,deadline)="null"),0,[1]!EM_S_VAL_MV(E1116,deadline)/100000000))</f>
        <v>32.057857264100001</v>
      </c>
      <c r="J1116" s="46">
        <f ca="1">IF(E1116="","",IF(RIGHT(LEFT($J$1,6),3)="TTM",[1]!EM_S_FA_PROFIT_TTM(E1116,LEFT(RIGHT($J$1,11),10),1)/100000000,[1]!EM_S_STM07_IS(E1116,61,LEFT(RIGHT($J$1,5),4)&amp;"-12-31",1)/100000000))</f>
        <v>-1.0196562966</v>
      </c>
      <c r="K1116" s="36">
        <f t="shared" ca="1" si="87"/>
        <v>-31.43986593423249</v>
      </c>
      <c r="L1116" s="46">
        <f ca="1">IF(E1116="","",IF(ISERROR(IF(行业估值!$E$7="最新年报",[1]!EM_S_STM07_BS(E1116,140,LEFT(RIGHT($L$1,5),4)&amp;"-12-31",1)/100000000,[1]!EM_S_STM07_BS(E1116,140,LEFT(RIGHT($L$1,11),10),1)/100000000)),0,IF(行业估值!$E$7="最新年报",[1]!EM_S_STM07_BS(E1116,140,LEFT(RIGHT($L$1,5),4)&amp;"-12-31",1)/100000000,[1]!EM_S_STM07_BS(E1116,140,LEFT(RIGHT($L$1,11),10),1)/100000000)))</f>
        <v>20.291484331900001</v>
      </c>
      <c r="M1116" s="36">
        <f t="shared" ca="1" si="88"/>
        <v>1.5798675316079378</v>
      </c>
      <c r="N1116" s="37">
        <f ca="1">IF(E1116="","",IF(ISERROR([1]!EM_S_EST_NETPROFIT(E1116,行业估值!$E$6,deadline)/100000000),"-",[1]!EM_S_EST_NETPROFIT(E1116,行业估值!$E$6,deadline)/100000000))</f>
        <v>0.26133333333333331</v>
      </c>
      <c r="O1116" s="36">
        <f t="shared" ca="1" si="89"/>
        <v>122.67037218405613</v>
      </c>
      <c r="T1116" s="64" t="s">
        <v>2266</v>
      </c>
      <c r="U1116" s="64" t="s">
        <v>2267</v>
      </c>
    </row>
    <row r="1117" spans="4:21">
      <c r="D1117" s="45" t="str">
        <f>IF(AND(行业估值!$B$39=$G1117,COUNTIF($G$2:$G$2552,$G1117)&gt;=1),COUNTIF($G$2:G1117,$G1117),"")</f>
        <v/>
      </c>
      <c r="E1117" s="65" t="str">
        <f t="shared" si="85"/>
        <v>002660.SZ</v>
      </c>
      <c r="F1117" s="65" t="str">
        <f t="shared" si="86"/>
        <v>茂硕电源</v>
      </c>
      <c r="G1117" s="34" t="str">
        <f>IF(E1117="","",IF(行业估值!$C$5="申万行业",[1]!EM_S_INFO_INDUSTRY_SW2014(E1117,"1"),IF(行业估值!$C$5="证监会行业",[1]!EM_S_INFO_INDUSTRY_CSRC1(E1117,"1"),[1]!EM_S_INFO_INDUSTRY_EM2016(E1117,"1"))))</f>
        <v>电子设备</v>
      </c>
      <c r="H1117" s="34" t="str">
        <f>IF(E1117="","",IF($H$1="上证50",[1]!EM_S_INFO_COMPINDEX(E1117,"000016"),"")&amp;IF($H$1="上证180",[1]!EM_S_INFO_COMPINDEX(E1117,"000010"),"")&amp;IF($H$1="沪深300",[1]!EM_S_INFO_COMPINDEX(E1117,"000300"),"")&amp;IF(AND($H$1="上证A股",RIGHT(E1117,2)="SH"),"是","")&amp;IF(AND($H$1="深证A股",RIGHT(E1117,2)="SZ"),"是","")&amp;IF(AND($H$1="创业板",LEFT(E1117,1)-3=0),"是","")&amp;IF(AND($H$1="全部A股",E1117&lt;&gt;0),"是","")&amp;IF(AND($H$1="中小板",LEFT(E1117,3)="002"),"是",""))</f>
        <v>是</v>
      </c>
      <c r="I1117" s="46">
        <f ca="1">IF(E1117="","",IF(OR([1]!EM_S_VAL_MV(E1117,deadline)="",[1]!EM_S_VAL_MV(E1117,deadline)="--",[1]!EM_S_VAL_MV(E1117,deadline)="null"),0,[1]!EM_S_VAL_MV(E1117,deadline)/100000000))</f>
        <v>20.739174649200002</v>
      </c>
      <c r="J1117" s="46">
        <f ca="1">IF(E1117="","",IF(RIGHT(LEFT($J$1,6),3)="TTM",[1]!EM_S_FA_PROFIT_TTM(E1117,LEFT(RIGHT($J$1,11),10),1)/100000000,[1]!EM_S_STM07_IS(E1117,61,LEFT(RIGHT($J$1,5),4)&amp;"-12-31",1)/100000000))</f>
        <v>-2.3095455234999998</v>
      </c>
      <c r="K1117" s="36">
        <f t="shared" ca="1" si="87"/>
        <v>-8.9797643900826127</v>
      </c>
      <c r="L1117" s="46">
        <f ca="1">IF(E1117="","",IF(ISERROR(IF(行业估值!$E$7="最新年报",[1]!EM_S_STM07_BS(E1117,140,LEFT(RIGHT($L$1,5),4)&amp;"-12-31",1)/100000000,[1]!EM_S_STM07_BS(E1117,140,LEFT(RIGHT($L$1,11),10),1)/100000000)),0,IF(行业估值!$E$7="最新年报",[1]!EM_S_STM07_BS(E1117,140,LEFT(RIGHT($L$1,5),4)&amp;"-12-31",1)/100000000,[1]!EM_S_STM07_BS(E1117,140,LEFT(RIGHT($L$1,11),10),1)/100000000)))</f>
        <v>6.0628837676999998</v>
      </c>
      <c r="M1117" s="36">
        <f t="shared" ca="1" si="88"/>
        <v>3.4206782521030523</v>
      </c>
      <c r="N1117" s="37" t="str">
        <f ca="1">IF(E1117="","",IF(ISERROR([1]!EM_S_EST_NETPROFIT(E1117,行业估值!$E$6,deadline)/100000000),"-",[1]!EM_S_EST_NETPROFIT(E1117,行业估值!$E$6,deadline)/100000000))</f>
        <v>-</v>
      </c>
      <c r="O1117" s="36" t="str">
        <f t="shared" ca="1" si="89"/>
        <v>-</v>
      </c>
      <c r="T1117" s="64" t="s">
        <v>2268</v>
      </c>
      <c r="U1117" s="64" t="s">
        <v>2269</v>
      </c>
    </row>
    <row r="1118" spans="4:21">
      <c r="D1118" s="45" t="str">
        <f>IF(AND(行业估值!$B$39=$G1118,COUNTIF($G$2:$G$2552,$G1118)&gt;=1),COUNTIF($G$2:G1118,$G1118),"")</f>
        <v/>
      </c>
      <c r="E1118" s="65" t="str">
        <f t="shared" si="85"/>
        <v>002661.SZ</v>
      </c>
      <c r="F1118" s="65" t="str">
        <f t="shared" si="86"/>
        <v>克明面业</v>
      </c>
      <c r="G1118" s="34" t="str">
        <f>IF(E1118="","",IF(行业估值!$C$5="申万行业",[1]!EM_S_INFO_INDUSTRY_SW2014(E1118,"1"),IF(行业估值!$C$5="证监会行业",[1]!EM_S_INFO_INDUSTRY_CSRC1(E1118,"1"),[1]!EM_S_INFO_INDUSTRY_EM2016(E1118,"1"))))</f>
        <v>食品饮料</v>
      </c>
      <c r="H1118" s="34" t="str">
        <f>IF(E1118="","",IF($H$1="上证50",[1]!EM_S_INFO_COMPINDEX(E1118,"000016"),"")&amp;IF($H$1="上证180",[1]!EM_S_INFO_COMPINDEX(E1118,"000010"),"")&amp;IF($H$1="沪深300",[1]!EM_S_INFO_COMPINDEX(E1118,"000300"),"")&amp;IF(AND($H$1="上证A股",RIGHT(E1118,2)="SH"),"是","")&amp;IF(AND($H$1="深证A股",RIGHT(E1118,2)="SZ"),"是","")&amp;IF(AND($H$1="创业板",LEFT(E1118,1)-3=0),"是","")&amp;IF(AND($H$1="全部A股",E1118&lt;&gt;0),"是","")&amp;IF(AND($H$1="中小板",LEFT(E1118,3)="002"),"是",""))</f>
        <v>是</v>
      </c>
      <c r="I1118" s="46">
        <f ca="1">IF(E1118="","",IF(OR([1]!EM_S_VAL_MV(E1118,deadline)="",[1]!EM_S_VAL_MV(E1118,deadline)="--",[1]!EM_S_VAL_MV(E1118,deadline)="null"),0,[1]!EM_S_VAL_MV(E1118,deadline)/100000000))</f>
        <v>35.873001895000002</v>
      </c>
      <c r="J1118" s="46">
        <f ca="1">IF(E1118="","",IF(RIGHT(LEFT($J$1,6),3)="TTM",[1]!EM_S_FA_PROFIT_TTM(E1118,LEFT(RIGHT($J$1,11),10),1)/100000000,[1]!EM_S_STM07_IS(E1118,61,LEFT(RIGHT($J$1,5),4)&amp;"-12-31",1)/100000000))</f>
        <v>1.5461643581</v>
      </c>
      <c r="K1118" s="36">
        <f t="shared" ca="1" si="87"/>
        <v>23.201286271455931</v>
      </c>
      <c r="L1118" s="46">
        <f ca="1">IF(E1118="","",IF(ISERROR(IF(行业估值!$E$7="最新年报",[1]!EM_S_STM07_BS(E1118,140,LEFT(RIGHT($L$1,5),4)&amp;"-12-31",1)/100000000,[1]!EM_S_STM07_BS(E1118,140,LEFT(RIGHT($L$1,11),10),1)/100000000)),0,IF(行业估值!$E$7="最新年报",[1]!EM_S_STM07_BS(E1118,140,LEFT(RIGHT($L$1,5),4)&amp;"-12-31",1)/100000000,[1]!EM_S_STM07_BS(E1118,140,LEFT(RIGHT($L$1,11),10),1)/100000000)))</f>
        <v>22.267490064</v>
      </c>
      <c r="M1118" s="36">
        <f t="shared" ca="1" si="88"/>
        <v>1.6110033861874771</v>
      </c>
      <c r="N1118" s="37">
        <f ca="1">IF(E1118="","",IF(ISERROR([1]!EM_S_EST_NETPROFIT(E1118,行业估值!$E$6,deadline)/100000000),"-",[1]!EM_S_EST_NETPROFIT(E1118,行业估值!$E$6,deadline)/100000000))</f>
        <v>2.0274999999999999</v>
      </c>
      <c r="O1118" s="36">
        <f t="shared" ca="1" si="89"/>
        <v>17.693219183723802</v>
      </c>
      <c r="T1118" s="64" t="s">
        <v>2270</v>
      </c>
      <c r="U1118" s="64" t="s">
        <v>2271</v>
      </c>
    </row>
    <row r="1119" spans="4:21">
      <c r="D1119" s="45" t="str">
        <f>IF(AND(行业估值!$B$39=$G1119,COUNTIF($G$2:$G$2552,$G1119)&gt;=1),COUNTIF($G$2:G1119,$G1119),"")</f>
        <v/>
      </c>
      <c r="E1119" s="65" t="str">
        <f t="shared" si="85"/>
        <v>002662.SZ</v>
      </c>
      <c r="F1119" s="65" t="str">
        <f t="shared" si="86"/>
        <v>京威股份</v>
      </c>
      <c r="G1119" s="34" t="str">
        <f>IF(E1119="","",IF(行业估值!$C$5="申万行业",[1]!EM_S_INFO_INDUSTRY_SW2014(E1119,"1"),IF(行业估值!$C$5="证监会行业",[1]!EM_S_INFO_INDUSTRY_CSRC1(E1119,"1"),[1]!EM_S_INFO_INDUSTRY_EM2016(E1119,"1"))))</f>
        <v>交运设备</v>
      </c>
      <c r="H1119" s="34" t="str">
        <f>IF(E1119="","",IF($H$1="上证50",[1]!EM_S_INFO_COMPINDEX(E1119,"000016"),"")&amp;IF($H$1="上证180",[1]!EM_S_INFO_COMPINDEX(E1119,"000010"),"")&amp;IF($H$1="沪深300",[1]!EM_S_INFO_COMPINDEX(E1119,"000300"),"")&amp;IF(AND($H$1="上证A股",RIGHT(E1119,2)="SH"),"是","")&amp;IF(AND($H$1="深证A股",RIGHT(E1119,2)="SZ"),"是","")&amp;IF(AND($H$1="创业板",LEFT(E1119,1)-3=0),"是","")&amp;IF(AND($H$1="全部A股",E1119&lt;&gt;0),"是","")&amp;IF(AND($H$1="中小板",LEFT(E1119,3)="002"),"是",""))</f>
        <v>是</v>
      </c>
      <c r="I1119" s="46">
        <f ca="1">IF(E1119="","",IF(OR([1]!EM_S_VAL_MV(E1119,deadline)="",[1]!EM_S_VAL_MV(E1119,deadline)="--",[1]!EM_S_VAL_MV(E1119,deadline)="null"),0,[1]!EM_S_VAL_MV(E1119,deadline)/100000000))</f>
        <v>38.85</v>
      </c>
      <c r="J1119" s="46">
        <f ca="1">IF(E1119="","",IF(RIGHT(LEFT($J$1,6),3)="TTM",[1]!EM_S_FA_PROFIT_TTM(E1119,LEFT(RIGHT($J$1,11),10),1)/100000000,[1]!EM_S_STM07_IS(E1119,61,LEFT(RIGHT($J$1,5),4)&amp;"-12-31",1)/100000000))</f>
        <v>-9.7174058674000001</v>
      </c>
      <c r="K1119" s="36">
        <f t="shared" ca="1" si="87"/>
        <v>-3.9979805855731692</v>
      </c>
      <c r="L1119" s="46">
        <f ca="1">IF(E1119="","",IF(ISERROR(IF(行业估值!$E$7="最新年报",[1]!EM_S_STM07_BS(E1119,140,LEFT(RIGHT($L$1,5),4)&amp;"-12-31",1)/100000000,[1]!EM_S_STM07_BS(E1119,140,LEFT(RIGHT($L$1,11),10),1)/100000000)),0,IF(行业估值!$E$7="最新年报",[1]!EM_S_STM07_BS(E1119,140,LEFT(RIGHT($L$1,5),4)&amp;"-12-31",1)/100000000,[1]!EM_S_STM07_BS(E1119,140,LEFT(RIGHT($L$1,11),10),1)/100000000)))</f>
        <v>49.470264561699999</v>
      </c>
      <c r="M1119" s="36">
        <f t="shared" ca="1" si="88"/>
        <v>0.78532023922260907</v>
      </c>
      <c r="N1119" s="37" t="str">
        <f ca="1">IF(E1119="","",IF(ISERROR([1]!EM_S_EST_NETPROFIT(E1119,行业估值!$E$6,deadline)/100000000),"-",[1]!EM_S_EST_NETPROFIT(E1119,行业估值!$E$6,deadline)/100000000))</f>
        <v>-</v>
      </c>
      <c r="O1119" s="36" t="str">
        <f t="shared" ca="1" si="89"/>
        <v>-</v>
      </c>
      <c r="T1119" s="64" t="s">
        <v>2272</v>
      </c>
      <c r="U1119" s="64" t="s">
        <v>2273</v>
      </c>
    </row>
    <row r="1120" spans="4:21">
      <c r="D1120" s="45" t="str">
        <f>IF(AND(行业估值!$B$39=$G1120,COUNTIF($G$2:$G$2552,$G1120)&gt;=1),COUNTIF($G$2:G1120,$G1120),"")</f>
        <v/>
      </c>
      <c r="E1120" s="65" t="str">
        <f t="shared" si="85"/>
        <v>002663.SZ</v>
      </c>
      <c r="F1120" s="65" t="str">
        <f t="shared" si="86"/>
        <v>普邦股份</v>
      </c>
      <c r="G1120" s="34" t="str">
        <f>IF(E1120="","",IF(行业估值!$C$5="申万行业",[1]!EM_S_INFO_INDUSTRY_SW2014(E1120,"1"),IF(行业估值!$C$5="证监会行业",[1]!EM_S_INFO_INDUSTRY_CSRC1(E1120,"1"),[1]!EM_S_INFO_INDUSTRY_EM2016(E1120,"1"))))</f>
        <v>建筑</v>
      </c>
      <c r="H1120" s="34" t="str">
        <f>IF(E1120="","",IF($H$1="上证50",[1]!EM_S_INFO_COMPINDEX(E1120,"000016"),"")&amp;IF($H$1="上证180",[1]!EM_S_INFO_COMPINDEX(E1120,"000010"),"")&amp;IF($H$1="沪深300",[1]!EM_S_INFO_COMPINDEX(E1120,"000300"),"")&amp;IF(AND($H$1="上证A股",RIGHT(E1120,2)="SH"),"是","")&amp;IF(AND($H$1="深证A股",RIGHT(E1120,2)="SZ"),"是","")&amp;IF(AND($H$1="创业板",LEFT(E1120,1)-3=0),"是","")&amp;IF(AND($H$1="全部A股",E1120&lt;&gt;0),"是","")&amp;IF(AND($H$1="中小板",LEFT(E1120,3)="002"),"是",""))</f>
        <v>是</v>
      </c>
      <c r="I1120" s="46">
        <f ca="1">IF(E1120="","",IF(OR([1]!EM_S_VAL_MV(E1120,deadline)="",[1]!EM_S_VAL_MV(E1120,deadline)="--",[1]!EM_S_VAL_MV(E1120,deadline)="null"),0,[1]!EM_S_VAL_MV(E1120,deadline)/100000000))</f>
        <v>50.464521701199999</v>
      </c>
      <c r="J1120" s="46">
        <f ca="1">IF(E1120="","",IF(RIGHT(LEFT($J$1,6),3)="TTM",[1]!EM_S_FA_PROFIT_TTM(E1120,LEFT(RIGHT($J$1,11),10),1)/100000000,[1]!EM_S_STM07_IS(E1120,61,LEFT(RIGHT($J$1,5),4)&amp;"-12-31",1)/100000000))</f>
        <v>0.123672848</v>
      </c>
      <c r="K1120" s="36">
        <f t="shared" ca="1" si="87"/>
        <v>408.0485128085673</v>
      </c>
      <c r="L1120" s="46">
        <f ca="1">IF(E1120="","",IF(ISERROR(IF(行业估值!$E$7="最新年报",[1]!EM_S_STM07_BS(E1120,140,LEFT(RIGHT($L$1,5),4)&amp;"-12-31",1)/100000000,[1]!EM_S_STM07_BS(E1120,140,LEFT(RIGHT($L$1,11),10),1)/100000000)),0,IF(行业估值!$E$7="最新年报",[1]!EM_S_STM07_BS(E1120,140,LEFT(RIGHT($L$1,5),4)&amp;"-12-31",1)/100000000,[1]!EM_S_STM07_BS(E1120,140,LEFT(RIGHT($L$1,11),10),1)/100000000)))</f>
        <v>52.214516143800004</v>
      </c>
      <c r="M1120" s="36">
        <f t="shared" ca="1" si="88"/>
        <v>0.96648452246918315</v>
      </c>
      <c r="N1120" s="37" t="str">
        <f ca="1">IF(E1120="","",IF(ISERROR([1]!EM_S_EST_NETPROFIT(E1120,行业估值!$E$6,deadline)/100000000),"-",[1]!EM_S_EST_NETPROFIT(E1120,行业估值!$E$6,deadline)/100000000))</f>
        <v>-</v>
      </c>
      <c r="O1120" s="36" t="str">
        <f t="shared" ca="1" si="89"/>
        <v>-</v>
      </c>
      <c r="T1120" s="64" t="s">
        <v>2274</v>
      </c>
      <c r="U1120" s="64" t="s">
        <v>2275</v>
      </c>
    </row>
    <row r="1121" spans="4:21">
      <c r="D1121" s="45" t="str">
        <f>IF(AND(行业估值!$B$39=$G1121,COUNTIF($G$2:$G$2552,$G1121)&gt;=1),COUNTIF($G$2:G1121,$G1121),"")</f>
        <v/>
      </c>
      <c r="E1121" s="65" t="str">
        <f t="shared" si="85"/>
        <v>002664.SZ</v>
      </c>
      <c r="F1121" s="65" t="str">
        <f t="shared" si="86"/>
        <v>长鹰信质</v>
      </c>
      <c r="G1121" s="34" t="str">
        <f>IF(E1121="","",IF(行业估值!$C$5="申万行业",[1]!EM_S_INFO_INDUSTRY_SW2014(E1121,"1"),IF(行业估值!$C$5="证监会行业",[1]!EM_S_INFO_INDUSTRY_CSRC1(E1121,"1"),[1]!EM_S_INFO_INDUSTRY_EM2016(E1121,"1"))))</f>
        <v>国防与装备</v>
      </c>
      <c r="H1121" s="34" t="str">
        <f>IF(E1121="","",IF($H$1="上证50",[1]!EM_S_INFO_COMPINDEX(E1121,"000016"),"")&amp;IF($H$1="上证180",[1]!EM_S_INFO_COMPINDEX(E1121,"000010"),"")&amp;IF($H$1="沪深300",[1]!EM_S_INFO_COMPINDEX(E1121,"000300"),"")&amp;IF(AND($H$1="上证A股",RIGHT(E1121,2)="SH"),"是","")&amp;IF(AND($H$1="深证A股",RIGHT(E1121,2)="SZ"),"是","")&amp;IF(AND($H$1="创业板",LEFT(E1121,1)-3=0),"是","")&amp;IF(AND($H$1="全部A股",E1121&lt;&gt;0),"是","")&amp;IF(AND($H$1="中小板",LEFT(E1121,3)="002"),"是",""))</f>
        <v>是</v>
      </c>
      <c r="I1121" s="46">
        <f ca="1">IF(E1121="","",IF(OR([1]!EM_S_VAL_MV(E1121,deadline)="",[1]!EM_S_VAL_MV(E1121,deadline)="--",[1]!EM_S_VAL_MV(E1121,deadline)="null"),0,[1]!EM_S_VAL_MV(E1121,deadline)/100000000))</f>
        <v>52.642631999999999</v>
      </c>
      <c r="J1121" s="46">
        <f ca="1">IF(E1121="","",IF(RIGHT(LEFT($J$1,6),3)="TTM",[1]!EM_S_FA_PROFIT_TTM(E1121,LEFT(RIGHT($J$1,11),10),1)/100000000,[1]!EM_S_STM07_IS(E1121,61,LEFT(RIGHT($J$1,5),4)&amp;"-12-31",1)/100000000))</f>
        <v>3.0527007586000003</v>
      </c>
      <c r="K1121" s="36">
        <f t="shared" ca="1" si="87"/>
        <v>17.24460933542089</v>
      </c>
      <c r="L1121" s="46">
        <f ca="1">IF(E1121="","",IF(ISERROR(IF(行业估值!$E$7="最新年报",[1]!EM_S_STM07_BS(E1121,140,LEFT(RIGHT($L$1,5),4)&amp;"-12-31",1)/100000000,[1]!EM_S_STM07_BS(E1121,140,LEFT(RIGHT($L$1,11),10),1)/100000000)),0,IF(行业估值!$E$7="最新年报",[1]!EM_S_STM07_BS(E1121,140,LEFT(RIGHT($L$1,5),4)&amp;"-12-31",1)/100000000,[1]!EM_S_STM07_BS(E1121,140,LEFT(RIGHT($L$1,11),10),1)/100000000)))</f>
        <v>23.529560374000003</v>
      </c>
      <c r="M1121" s="36">
        <f t="shared" ca="1" si="88"/>
        <v>2.2372977294624565</v>
      </c>
      <c r="N1121" s="37">
        <f ca="1">IF(E1121="","",IF(ISERROR([1]!EM_S_EST_NETPROFIT(E1121,行业估值!$E$6,deadline)/100000000),"-",[1]!EM_S_EST_NETPROFIT(E1121,行业估值!$E$6,deadline)/100000000))</f>
        <v>2.7617500000000001</v>
      </c>
      <c r="O1121" s="36">
        <f t="shared" ca="1" si="89"/>
        <v>19.061331402190639</v>
      </c>
      <c r="T1121" s="64" t="s">
        <v>2276</v>
      </c>
      <c r="U1121" s="64" t="s">
        <v>2277</v>
      </c>
    </row>
    <row r="1122" spans="4:21">
      <c r="D1122" s="45">
        <f>IF(AND(行业估值!$B$39=$G1122,COUNTIF($G$2:$G$2552,$G1122)&gt;=1),COUNTIF($G$2:G1122,$G1122),"")</f>
        <v>80</v>
      </c>
      <c r="E1122" s="65" t="str">
        <f t="shared" si="85"/>
        <v>002665.SZ</v>
      </c>
      <c r="F1122" s="65" t="str">
        <f t="shared" si="86"/>
        <v>首航节能</v>
      </c>
      <c r="G1122" s="34" t="str">
        <f>IF(E1122="","",IF(行业估值!$C$5="申万行业",[1]!EM_S_INFO_INDUSTRY_SW2014(E1122,"1"),IF(行业估值!$C$5="证监会行业",[1]!EM_S_INFO_INDUSTRY_CSRC1(E1122,"1"),[1]!EM_S_INFO_INDUSTRY_EM2016(E1122,"1"))))</f>
        <v>机械设备</v>
      </c>
      <c r="H1122" s="34" t="str">
        <f>IF(E1122="","",IF($H$1="上证50",[1]!EM_S_INFO_COMPINDEX(E1122,"000016"),"")&amp;IF($H$1="上证180",[1]!EM_S_INFO_COMPINDEX(E1122,"000010"),"")&amp;IF($H$1="沪深300",[1]!EM_S_INFO_COMPINDEX(E1122,"000300"),"")&amp;IF(AND($H$1="上证A股",RIGHT(E1122,2)="SH"),"是","")&amp;IF(AND($H$1="深证A股",RIGHT(E1122,2)="SZ"),"是","")&amp;IF(AND($H$1="创业板",LEFT(E1122,1)-3=0),"是","")&amp;IF(AND($H$1="全部A股",E1122&lt;&gt;0),"是","")&amp;IF(AND($H$1="中小板",LEFT(E1122,3)="002"),"是",""))</f>
        <v>是</v>
      </c>
      <c r="I1122" s="46">
        <f ca="1">IF(E1122="","",IF(OR([1]!EM_S_VAL_MV(E1122,deadline)="",[1]!EM_S_VAL_MV(E1122,deadline)="--",[1]!EM_S_VAL_MV(E1122,deadline)="null"),0,[1]!EM_S_VAL_MV(E1122,deadline)/100000000))</f>
        <v>87.331993352800012</v>
      </c>
      <c r="J1122" s="46">
        <f ca="1">IF(E1122="","",IF(RIGHT(LEFT($J$1,6),3)="TTM",[1]!EM_S_FA_PROFIT_TTM(E1122,LEFT(RIGHT($J$1,11),10),1)/100000000,[1]!EM_S_STM07_IS(E1122,61,LEFT(RIGHT($J$1,5),4)&amp;"-12-31",1)/100000000))</f>
        <v>-7.1514913584000004</v>
      </c>
      <c r="K1122" s="36">
        <f t="shared" ca="1" si="87"/>
        <v>-12.211717665046407</v>
      </c>
      <c r="L1122" s="46">
        <f ca="1">IF(E1122="","",IF(ISERROR(IF(行业估值!$E$7="最新年报",[1]!EM_S_STM07_BS(E1122,140,LEFT(RIGHT($L$1,5),4)&amp;"-12-31",1)/100000000,[1]!EM_S_STM07_BS(E1122,140,LEFT(RIGHT($L$1,11),10),1)/100000000)),0,IF(行业估值!$E$7="最新年报",[1]!EM_S_STM07_BS(E1122,140,LEFT(RIGHT($L$1,5),4)&amp;"-12-31",1)/100000000,[1]!EM_S_STM07_BS(E1122,140,LEFT(RIGHT($L$1,11),10),1)/100000000)))</f>
        <v>67.2624581412</v>
      </c>
      <c r="M1122" s="36">
        <f t="shared" ca="1" si="88"/>
        <v>1.2983764757670506</v>
      </c>
      <c r="N1122" s="37" t="str">
        <f ca="1">IF(E1122="","",IF(ISERROR([1]!EM_S_EST_NETPROFIT(E1122,行业估值!$E$6,deadline)/100000000),"-",[1]!EM_S_EST_NETPROFIT(E1122,行业估值!$E$6,deadline)/100000000))</f>
        <v>-</v>
      </c>
      <c r="O1122" s="36" t="str">
        <f t="shared" ca="1" si="89"/>
        <v>-</v>
      </c>
      <c r="T1122" s="64" t="s">
        <v>2278</v>
      </c>
      <c r="U1122" s="64" t="s">
        <v>2279</v>
      </c>
    </row>
    <row r="1123" spans="4:21">
      <c r="D1123" s="45" t="str">
        <f>IF(AND(行业估值!$B$39=$G1123,COUNTIF($G$2:$G$2552,$G1123)&gt;=1),COUNTIF($G$2:G1123,$G1123),"")</f>
        <v/>
      </c>
      <c r="E1123" s="65" t="str">
        <f t="shared" si="85"/>
        <v>002666.SZ</v>
      </c>
      <c r="F1123" s="65" t="str">
        <f t="shared" si="86"/>
        <v>德联集团</v>
      </c>
      <c r="G1123" s="34" t="str">
        <f>IF(E1123="","",IF(行业估值!$C$5="申万行业",[1]!EM_S_INFO_INDUSTRY_SW2014(E1123,"1"),IF(行业估值!$C$5="证监会行业",[1]!EM_S_INFO_INDUSTRY_CSRC1(E1123,"1"),[1]!EM_S_INFO_INDUSTRY_EM2016(E1123,"1"))))</f>
        <v>基础化工</v>
      </c>
      <c r="H1123" s="34" t="str">
        <f>IF(E1123="","",IF($H$1="上证50",[1]!EM_S_INFO_COMPINDEX(E1123,"000016"),"")&amp;IF($H$1="上证180",[1]!EM_S_INFO_COMPINDEX(E1123,"000010"),"")&amp;IF($H$1="沪深300",[1]!EM_S_INFO_COMPINDEX(E1123,"000300"),"")&amp;IF(AND($H$1="上证A股",RIGHT(E1123,2)="SH"),"是","")&amp;IF(AND($H$1="深证A股",RIGHT(E1123,2)="SZ"),"是","")&amp;IF(AND($H$1="创业板",LEFT(E1123,1)-3=0),"是","")&amp;IF(AND($H$1="全部A股",E1123&lt;&gt;0),"是","")&amp;IF(AND($H$1="中小板",LEFT(E1123,3)="002"),"是",""))</f>
        <v>是</v>
      </c>
      <c r="I1123" s="46">
        <f ca="1">IF(E1123="","",IF(OR([1]!EM_S_VAL_MV(E1123,deadline)="",[1]!EM_S_VAL_MV(E1123,deadline)="--",[1]!EM_S_VAL_MV(E1123,deadline)="null"),0,[1]!EM_S_VAL_MV(E1123,deadline)/100000000))</f>
        <v>31.530963402399998</v>
      </c>
      <c r="J1123" s="46">
        <f ca="1">IF(E1123="","",IF(RIGHT(LEFT($J$1,6),3)="TTM",[1]!EM_S_FA_PROFIT_TTM(E1123,LEFT(RIGHT($J$1,11),10),1)/100000000,[1]!EM_S_STM07_IS(E1123,61,LEFT(RIGHT($J$1,5),4)&amp;"-12-31",1)/100000000))</f>
        <v>1.7324094052000001</v>
      </c>
      <c r="K1123" s="36">
        <f t="shared" ca="1" si="87"/>
        <v>18.200642012076742</v>
      </c>
      <c r="L1123" s="46">
        <f ca="1">IF(E1123="","",IF(ISERROR(IF(行业估值!$E$7="最新年报",[1]!EM_S_STM07_BS(E1123,140,LEFT(RIGHT($L$1,5),4)&amp;"-12-31",1)/100000000,[1]!EM_S_STM07_BS(E1123,140,LEFT(RIGHT($L$1,11),10),1)/100000000)),0,IF(行业估值!$E$7="最新年报",[1]!EM_S_STM07_BS(E1123,140,LEFT(RIGHT($L$1,5),4)&amp;"-12-31",1)/100000000,[1]!EM_S_STM07_BS(E1123,140,LEFT(RIGHT($L$1,11),10),1)/100000000)))</f>
        <v>28.977666771999999</v>
      </c>
      <c r="M1123" s="36">
        <f t="shared" ca="1" si="88"/>
        <v>1.08811256787821</v>
      </c>
      <c r="N1123" s="37">
        <f ca="1">IF(E1123="","",IF(ISERROR([1]!EM_S_EST_NETPROFIT(E1123,行业估值!$E$6,deadline)/100000000),"-",[1]!EM_S_EST_NETPROFIT(E1123,行业估值!$E$6,deadline)/100000000))</f>
        <v>2.1454</v>
      </c>
      <c r="O1123" s="36">
        <f t="shared" ca="1" si="89"/>
        <v>14.697009136944159</v>
      </c>
      <c r="T1123" s="64" t="s">
        <v>2280</v>
      </c>
      <c r="U1123" s="64" t="s">
        <v>2281</v>
      </c>
    </row>
    <row r="1124" spans="4:21">
      <c r="D1124" s="45">
        <f>IF(AND(行业估值!$B$39=$G1124,COUNTIF($G$2:$G$2552,$G1124)&gt;=1),COUNTIF($G$2:G1124,$G1124),"")</f>
        <v>81</v>
      </c>
      <c r="E1124" s="65" t="str">
        <f t="shared" si="85"/>
        <v>002667.SZ</v>
      </c>
      <c r="F1124" s="65" t="str">
        <f t="shared" si="86"/>
        <v>鞍重股份</v>
      </c>
      <c r="G1124" s="34" t="str">
        <f>IF(E1124="","",IF(行业估值!$C$5="申万行业",[1]!EM_S_INFO_INDUSTRY_SW2014(E1124,"1"),IF(行业估值!$C$5="证监会行业",[1]!EM_S_INFO_INDUSTRY_CSRC1(E1124,"1"),[1]!EM_S_INFO_INDUSTRY_EM2016(E1124,"1"))))</f>
        <v>机械设备</v>
      </c>
      <c r="H1124" s="34" t="str">
        <f>IF(E1124="","",IF($H$1="上证50",[1]!EM_S_INFO_COMPINDEX(E1124,"000016"),"")&amp;IF($H$1="上证180",[1]!EM_S_INFO_COMPINDEX(E1124,"000010"),"")&amp;IF($H$1="沪深300",[1]!EM_S_INFO_COMPINDEX(E1124,"000300"),"")&amp;IF(AND($H$1="上证A股",RIGHT(E1124,2)="SH"),"是","")&amp;IF(AND($H$1="深证A股",RIGHT(E1124,2)="SZ"),"是","")&amp;IF(AND($H$1="创业板",LEFT(E1124,1)-3=0),"是","")&amp;IF(AND($H$1="全部A股",E1124&lt;&gt;0),"是","")&amp;IF(AND($H$1="中小板",LEFT(E1124,3)="002"),"是",""))</f>
        <v>是</v>
      </c>
      <c r="I1124" s="46">
        <f ca="1">IF(E1124="","",IF(OR([1]!EM_S_VAL_MV(E1124,deadline)="",[1]!EM_S_VAL_MV(E1124,deadline)="--",[1]!EM_S_VAL_MV(E1124,deadline)="null"),0,[1]!EM_S_VAL_MV(E1124,deadline)/100000000))</f>
        <v>15.069806399999999</v>
      </c>
      <c r="J1124" s="46">
        <f ca="1">IF(E1124="","",IF(RIGHT(LEFT($J$1,6),3)="TTM",[1]!EM_S_FA_PROFIT_TTM(E1124,LEFT(RIGHT($J$1,11),10),1)/100000000,[1]!EM_S_STM07_IS(E1124,61,LEFT(RIGHT($J$1,5),4)&amp;"-12-31",1)/100000000))</f>
        <v>0.1510438472</v>
      </c>
      <c r="K1124" s="36">
        <f t="shared" ca="1" si="87"/>
        <v>99.771070979447344</v>
      </c>
      <c r="L1124" s="46">
        <f ca="1">IF(E1124="","",IF(ISERROR(IF(行业估值!$E$7="最新年报",[1]!EM_S_STM07_BS(E1124,140,LEFT(RIGHT($L$1,5),4)&amp;"-12-31",1)/100000000,[1]!EM_S_STM07_BS(E1124,140,LEFT(RIGHT($L$1,11),10),1)/100000000)),0,IF(行业估值!$E$7="最新年报",[1]!EM_S_STM07_BS(E1124,140,LEFT(RIGHT($L$1,5),4)&amp;"-12-31",1)/100000000,[1]!EM_S_STM07_BS(E1124,140,LEFT(RIGHT($L$1,11),10),1)/100000000)))</f>
        <v>7.8872284997</v>
      </c>
      <c r="M1124" s="36">
        <f t="shared" ca="1" si="88"/>
        <v>1.9106592893274483</v>
      </c>
      <c r="N1124" s="37" t="str">
        <f ca="1">IF(E1124="","",IF(ISERROR([1]!EM_S_EST_NETPROFIT(E1124,行业估值!$E$6,deadline)/100000000),"-",[1]!EM_S_EST_NETPROFIT(E1124,行业估值!$E$6,deadline)/100000000))</f>
        <v>-</v>
      </c>
      <c r="O1124" s="36" t="str">
        <f t="shared" ca="1" si="89"/>
        <v>-</v>
      </c>
      <c r="T1124" s="64" t="s">
        <v>2282</v>
      </c>
      <c r="U1124" s="64" t="s">
        <v>2283</v>
      </c>
    </row>
    <row r="1125" spans="4:21">
      <c r="D1125" s="45" t="str">
        <f>IF(AND(行业估值!$B$39=$G1125,COUNTIF($G$2:$G$2552,$G1125)&gt;=1),COUNTIF($G$2:G1125,$G1125),"")</f>
        <v/>
      </c>
      <c r="E1125" s="65" t="str">
        <f t="shared" si="85"/>
        <v>002668.SZ</v>
      </c>
      <c r="F1125" s="65" t="str">
        <f t="shared" si="86"/>
        <v>奥马电器</v>
      </c>
      <c r="G1125" s="34" t="str">
        <f>IF(E1125="","",IF(行业估值!$C$5="申万行业",[1]!EM_S_INFO_INDUSTRY_SW2014(E1125,"1"),IF(行业估值!$C$5="证监会行业",[1]!EM_S_INFO_INDUSTRY_CSRC1(E1125,"1"),[1]!EM_S_INFO_INDUSTRY_EM2016(E1125,"1"))))</f>
        <v>家电</v>
      </c>
      <c r="H1125" s="34" t="str">
        <f>IF(E1125="","",IF($H$1="上证50",[1]!EM_S_INFO_COMPINDEX(E1125,"000016"),"")&amp;IF($H$1="上证180",[1]!EM_S_INFO_COMPINDEX(E1125,"000010"),"")&amp;IF($H$1="沪深300",[1]!EM_S_INFO_COMPINDEX(E1125,"000300"),"")&amp;IF(AND($H$1="上证A股",RIGHT(E1125,2)="SH"),"是","")&amp;IF(AND($H$1="深证A股",RIGHT(E1125,2)="SZ"),"是","")&amp;IF(AND($H$1="创业板",LEFT(E1125,1)-3=0),"是","")&amp;IF(AND($H$1="全部A股",E1125&lt;&gt;0),"是","")&amp;IF(AND($H$1="中小板",LEFT(E1125,3)="002"),"是",""))</f>
        <v>是</v>
      </c>
      <c r="I1125" s="46">
        <f ca="1">IF(E1125="","",IF(OR([1]!EM_S_VAL_MV(E1125,deadline)="",[1]!EM_S_VAL_MV(E1125,deadline)="--",[1]!EM_S_VAL_MV(E1125,deadline)="null"),0,[1]!EM_S_VAL_MV(E1125,deadline)/100000000))</f>
        <v>55.181271685200002</v>
      </c>
      <c r="J1125" s="46">
        <f ca="1">IF(E1125="","",IF(RIGHT(LEFT($J$1,6),3)="TTM",[1]!EM_S_FA_PROFIT_TTM(E1125,LEFT(RIGHT($J$1,11),10),1)/100000000,[1]!EM_S_STM07_IS(E1125,61,LEFT(RIGHT($J$1,5),4)&amp;"-12-31",1)/100000000))</f>
        <v>-18.825641788199999</v>
      </c>
      <c r="K1125" s="36">
        <f t="shared" ca="1" si="87"/>
        <v>-2.9311761216973693</v>
      </c>
      <c r="L1125" s="46">
        <f ca="1">IF(E1125="","",IF(ISERROR(IF(行业估值!$E$7="最新年报",[1]!EM_S_STM07_BS(E1125,140,LEFT(RIGHT($L$1,5),4)&amp;"-12-31",1)/100000000,[1]!EM_S_STM07_BS(E1125,140,LEFT(RIGHT($L$1,11),10),1)/100000000)),0,IF(行业估值!$E$7="最新年报",[1]!EM_S_STM07_BS(E1125,140,LEFT(RIGHT($L$1,5),4)&amp;"-12-31",1)/100000000,[1]!EM_S_STM07_BS(E1125,140,LEFT(RIGHT($L$1,11),10),1)/100000000)))</f>
        <v>26.4650256812</v>
      </c>
      <c r="M1125" s="36">
        <f t="shared" ca="1" si="88"/>
        <v>2.0850639765068961</v>
      </c>
      <c r="N1125" s="37" t="str">
        <f ca="1">IF(E1125="","",IF(ISERROR([1]!EM_S_EST_NETPROFIT(E1125,行业估值!$E$6,deadline)/100000000),"-",[1]!EM_S_EST_NETPROFIT(E1125,行业估值!$E$6,deadline)/100000000))</f>
        <v>-</v>
      </c>
      <c r="O1125" s="36" t="str">
        <f t="shared" ca="1" si="89"/>
        <v>-</v>
      </c>
      <c r="T1125" s="64" t="s">
        <v>2284</v>
      </c>
      <c r="U1125" s="64" t="s">
        <v>2285</v>
      </c>
    </row>
    <row r="1126" spans="4:21">
      <c r="D1126" s="45" t="str">
        <f>IF(AND(行业估值!$B$39=$G1126,COUNTIF($G$2:$G$2552,$G1126)&gt;=1),COUNTIF($G$2:G1126,$G1126),"")</f>
        <v/>
      </c>
      <c r="E1126" s="65" t="str">
        <f t="shared" si="85"/>
        <v>002669.SZ</v>
      </c>
      <c r="F1126" s="65" t="str">
        <f t="shared" si="86"/>
        <v>康达新材</v>
      </c>
      <c r="G1126" s="34" t="str">
        <f>IF(E1126="","",IF(行业估值!$C$5="申万行业",[1]!EM_S_INFO_INDUSTRY_SW2014(E1126,"1"),IF(行业估值!$C$5="证监会行业",[1]!EM_S_INFO_INDUSTRY_CSRC1(E1126,"1"),[1]!EM_S_INFO_INDUSTRY_EM2016(E1126,"1"))))</f>
        <v>基础化工</v>
      </c>
      <c r="H1126" s="34" t="str">
        <f>IF(E1126="","",IF($H$1="上证50",[1]!EM_S_INFO_COMPINDEX(E1126,"000016"),"")&amp;IF($H$1="上证180",[1]!EM_S_INFO_COMPINDEX(E1126,"000010"),"")&amp;IF($H$1="沪深300",[1]!EM_S_INFO_COMPINDEX(E1126,"000300"),"")&amp;IF(AND($H$1="上证A股",RIGHT(E1126,2)="SH"),"是","")&amp;IF(AND($H$1="深证A股",RIGHT(E1126,2)="SZ"),"是","")&amp;IF(AND($H$1="创业板",LEFT(E1126,1)-3=0),"是","")&amp;IF(AND($H$1="全部A股",E1126&lt;&gt;0),"是","")&amp;IF(AND($H$1="中小板",LEFT(E1126,3)="002"),"是",""))</f>
        <v>是</v>
      </c>
      <c r="I1126" s="46">
        <f ca="1">IF(E1126="","",IF(OR([1]!EM_S_VAL_MV(E1126,deadline)="",[1]!EM_S_VAL_MV(E1126,deadline)="--",[1]!EM_S_VAL_MV(E1126,deadline)="null"),0,[1]!EM_S_VAL_MV(E1126,deadline)/100000000))</f>
        <v>29.667918217499999</v>
      </c>
      <c r="J1126" s="46">
        <f ca="1">IF(E1126="","",IF(RIGHT(LEFT($J$1,6),3)="TTM",[1]!EM_S_FA_PROFIT_TTM(E1126,LEFT(RIGHT($J$1,11),10),1)/100000000,[1]!EM_S_STM07_IS(E1126,61,LEFT(RIGHT($J$1,5),4)&amp;"-12-31",1)/100000000))</f>
        <v>1.0928403902999999</v>
      </c>
      <c r="K1126" s="36">
        <f t="shared" ca="1" si="87"/>
        <v>27.147530857050171</v>
      </c>
      <c r="L1126" s="46">
        <f ca="1">IF(E1126="","",IF(ISERROR(IF(行业估值!$E$7="最新年报",[1]!EM_S_STM07_BS(E1126,140,LEFT(RIGHT($L$1,5),4)&amp;"-12-31",1)/100000000,[1]!EM_S_STM07_BS(E1126,140,LEFT(RIGHT($L$1,11),10),1)/100000000)),0,IF(行业估值!$E$7="最新年报",[1]!EM_S_STM07_BS(E1126,140,LEFT(RIGHT($L$1,5),4)&amp;"-12-31",1)/100000000,[1]!EM_S_STM07_BS(E1126,140,LEFT(RIGHT($L$1,11),10),1)/100000000)))</f>
        <v>20.829098518199999</v>
      </c>
      <c r="M1126" s="36">
        <f t="shared" ca="1" si="88"/>
        <v>1.4243496035883088</v>
      </c>
      <c r="N1126" s="37">
        <f ca="1">IF(E1126="","",IF(ISERROR([1]!EM_S_EST_NETPROFIT(E1126,行业估值!$E$6,deadline)/100000000),"-",[1]!EM_S_EST_NETPROFIT(E1126,行业估值!$E$6,deadline)/100000000))</f>
        <v>1.3407750000000001</v>
      </c>
      <c r="O1126" s="36">
        <f t="shared" ca="1" si="89"/>
        <v>22.12743988924316</v>
      </c>
      <c r="T1126" s="64" t="s">
        <v>2286</v>
      </c>
      <c r="U1126" s="64" t="s">
        <v>2287</v>
      </c>
    </row>
    <row r="1127" spans="4:21">
      <c r="D1127" s="45" t="str">
        <f>IF(AND(行业估值!$B$39=$G1127,COUNTIF($G$2:$G$2552,$G1127)&gt;=1),COUNTIF($G$2:G1127,$G1127),"")</f>
        <v/>
      </c>
      <c r="E1127" s="65" t="str">
        <f t="shared" si="85"/>
        <v>002670.SZ</v>
      </c>
      <c r="F1127" s="65" t="str">
        <f t="shared" si="86"/>
        <v>国盛金控</v>
      </c>
      <c r="G1127" s="34" t="str">
        <f>IF(E1127="","",IF(行业估值!$C$5="申万行业",[1]!EM_S_INFO_INDUSTRY_SW2014(E1127,"1"),IF(行业估值!$C$5="证监会行业",[1]!EM_S_INFO_INDUSTRY_CSRC1(E1127,"1"),[1]!EM_S_INFO_INDUSTRY_EM2016(E1127,"1"))))</f>
        <v>金融</v>
      </c>
      <c r="H1127" s="34" t="str">
        <f>IF(E1127="","",IF($H$1="上证50",[1]!EM_S_INFO_COMPINDEX(E1127,"000016"),"")&amp;IF($H$1="上证180",[1]!EM_S_INFO_COMPINDEX(E1127,"000010"),"")&amp;IF($H$1="沪深300",[1]!EM_S_INFO_COMPINDEX(E1127,"000300"),"")&amp;IF(AND($H$1="上证A股",RIGHT(E1127,2)="SH"),"是","")&amp;IF(AND($H$1="深证A股",RIGHT(E1127,2)="SZ"),"是","")&amp;IF(AND($H$1="创业板",LEFT(E1127,1)-3=0),"是","")&amp;IF(AND($H$1="全部A股",E1127&lt;&gt;0),"是","")&amp;IF(AND($H$1="中小板",LEFT(E1127,3)="002"),"是",""))</f>
        <v>是</v>
      </c>
      <c r="I1127" s="46">
        <f ca="1">IF(E1127="","",IF(OR([1]!EM_S_VAL_MV(E1127,deadline)="",[1]!EM_S_VAL_MV(E1127,deadline)="--",[1]!EM_S_VAL_MV(E1127,deadline)="null"),0,[1]!EM_S_VAL_MV(E1127,deadline)/100000000))</f>
        <v>210.53721024640001</v>
      </c>
      <c r="J1127" s="46">
        <f ca="1">IF(E1127="","",IF(RIGHT(LEFT($J$1,6),3)="TTM",[1]!EM_S_FA_PROFIT_TTM(E1127,LEFT(RIGHT($J$1,11),10),1)/100000000,[1]!EM_S_STM07_IS(E1127,61,LEFT(RIGHT($J$1,5),4)&amp;"-12-31",1)/100000000))</f>
        <v>-1.9766239011000002</v>
      </c>
      <c r="K1127" s="36">
        <f t="shared" ca="1" si="87"/>
        <v>-106.51354065345213</v>
      </c>
      <c r="L1127" s="46">
        <f ca="1">IF(E1127="","",IF(ISERROR(IF(行业估值!$E$7="最新年报",[1]!EM_S_STM07_BS(E1127,140,LEFT(RIGHT($L$1,5),4)&amp;"-12-31",1)/100000000,[1]!EM_S_STM07_BS(E1127,140,LEFT(RIGHT($L$1,11),10),1)/100000000)),0,IF(行业估值!$E$7="最新年报",[1]!EM_S_STM07_BS(E1127,140,LEFT(RIGHT($L$1,5),4)&amp;"-12-31",1)/100000000,[1]!EM_S_STM07_BS(E1127,140,LEFT(RIGHT($L$1,11),10),1)/100000000)))</f>
        <v>115.91459001950001</v>
      </c>
      <c r="M1127" s="36">
        <f t="shared" ca="1" si="88"/>
        <v>1.8163132890430953</v>
      </c>
      <c r="N1127" s="37">
        <f ca="1">IF(E1127="","",IF(ISERROR([1]!EM_S_EST_NETPROFIT(E1127,行业估值!$E$6,deadline)/100000000),"-",[1]!EM_S_EST_NETPROFIT(E1127,行业估值!$E$6,deadline)/100000000))</f>
        <v>3.36</v>
      </c>
      <c r="O1127" s="36">
        <f t="shared" ca="1" si="89"/>
        <v>62.659884001904764</v>
      </c>
      <c r="T1127" s="64" t="s">
        <v>2288</v>
      </c>
      <c r="U1127" s="64" t="s">
        <v>2289</v>
      </c>
    </row>
    <row r="1128" spans="4:21">
      <c r="D1128" s="45" t="str">
        <f>IF(AND(行业估值!$B$39=$G1128,COUNTIF($G$2:$G$2552,$G1128)&gt;=1),COUNTIF($G$2:G1128,$G1128),"")</f>
        <v/>
      </c>
      <c r="E1128" s="65" t="str">
        <f t="shared" si="85"/>
        <v>002671.SZ</v>
      </c>
      <c r="F1128" s="65" t="str">
        <f t="shared" si="86"/>
        <v>龙泉股份</v>
      </c>
      <c r="G1128" s="34" t="str">
        <f>IF(E1128="","",IF(行业估值!$C$5="申万行业",[1]!EM_S_INFO_INDUSTRY_SW2014(E1128,"1"),IF(行业估值!$C$5="证监会行业",[1]!EM_S_INFO_INDUSTRY_CSRC1(E1128,"1"),[1]!EM_S_INFO_INDUSTRY_EM2016(E1128,"1"))))</f>
        <v>建材</v>
      </c>
      <c r="H1128" s="34" t="str">
        <f>IF(E1128="","",IF($H$1="上证50",[1]!EM_S_INFO_COMPINDEX(E1128,"000016"),"")&amp;IF($H$1="上证180",[1]!EM_S_INFO_COMPINDEX(E1128,"000010"),"")&amp;IF($H$1="沪深300",[1]!EM_S_INFO_COMPINDEX(E1128,"000300"),"")&amp;IF(AND($H$1="上证A股",RIGHT(E1128,2)="SH"),"是","")&amp;IF(AND($H$1="深证A股",RIGHT(E1128,2)="SZ"),"是","")&amp;IF(AND($H$1="创业板",LEFT(E1128,1)-3=0),"是","")&amp;IF(AND($H$1="全部A股",E1128&lt;&gt;0),"是","")&amp;IF(AND($H$1="中小板",LEFT(E1128,3)="002"),"是",""))</f>
        <v>是</v>
      </c>
      <c r="I1128" s="46">
        <f ca="1">IF(E1128="","",IF(OR([1]!EM_S_VAL_MV(E1128,deadline)="",[1]!EM_S_VAL_MV(E1128,deadline)="--",[1]!EM_S_VAL_MV(E1128,deadline)="null"),0,[1]!EM_S_VAL_MV(E1128,deadline)/100000000))</f>
        <v>21.307133027399999</v>
      </c>
      <c r="J1128" s="46">
        <f ca="1">IF(E1128="","",IF(RIGHT(LEFT($J$1,6),3)="TTM",[1]!EM_S_FA_PROFIT_TTM(E1128,LEFT(RIGHT($J$1,11),10),1)/100000000,[1]!EM_S_STM07_IS(E1128,61,LEFT(RIGHT($J$1,5),4)&amp;"-12-31",1)/100000000))</f>
        <v>-1.2011322687000001</v>
      </c>
      <c r="K1128" s="36">
        <f t="shared" ca="1" si="87"/>
        <v>-17.739206232849746</v>
      </c>
      <c r="L1128" s="46">
        <f ca="1">IF(E1128="","",IF(ISERROR(IF(行业估值!$E$7="最新年报",[1]!EM_S_STM07_BS(E1128,140,LEFT(RIGHT($L$1,5),4)&amp;"-12-31",1)/100000000,[1]!EM_S_STM07_BS(E1128,140,LEFT(RIGHT($L$1,11),10),1)/100000000)),0,IF(行业估值!$E$7="最新年报",[1]!EM_S_STM07_BS(E1128,140,LEFT(RIGHT($L$1,5),4)&amp;"-12-31",1)/100000000,[1]!EM_S_STM07_BS(E1128,140,LEFT(RIGHT($L$1,11),10),1)/100000000)))</f>
        <v>20.015558735100001</v>
      </c>
      <c r="M1128" s="36">
        <f t="shared" ca="1" si="88"/>
        <v>1.0645285155110382</v>
      </c>
      <c r="N1128" s="37" t="str">
        <f ca="1">IF(E1128="","",IF(ISERROR([1]!EM_S_EST_NETPROFIT(E1128,行业估值!$E$6,deadline)/100000000),"-",[1]!EM_S_EST_NETPROFIT(E1128,行业估值!$E$6,deadline)/100000000))</f>
        <v>-</v>
      </c>
      <c r="O1128" s="36" t="str">
        <f t="shared" ca="1" si="89"/>
        <v>-</v>
      </c>
      <c r="T1128" s="64" t="s">
        <v>2290</v>
      </c>
      <c r="U1128" s="64" t="s">
        <v>2291</v>
      </c>
    </row>
    <row r="1129" spans="4:21">
      <c r="D1129" s="45" t="str">
        <f>IF(AND(行业估值!$B$39=$G1129,COUNTIF($G$2:$G$2552,$G1129)&gt;=1),COUNTIF($G$2:G1129,$G1129),"")</f>
        <v/>
      </c>
      <c r="E1129" s="65" t="str">
        <f t="shared" si="85"/>
        <v>002672.SZ</v>
      </c>
      <c r="F1129" s="65" t="str">
        <f t="shared" si="86"/>
        <v>东江环保</v>
      </c>
      <c r="G1129" s="34" t="str">
        <f>IF(E1129="","",IF(行业估值!$C$5="申万行业",[1]!EM_S_INFO_INDUSTRY_SW2014(E1129,"1"),IF(行业估值!$C$5="证监会行业",[1]!EM_S_INFO_INDUSTRY_CSRC1(E1129,"1"),[1]!EM_S_INFO_INDUSTRY_EM2016(E1129,"1"))))</f>
        <v>公用事业</v>
      </c>
      <c r="H1129" s="34" t="str">
        <f>IF(E1129="","",IF($H$1="上证50",[1]!EM_S_INFO_COMPINDEX(E1129,"000016"),"")&amp;IF($H$1="上证180",[1]!EM_S_INFO_COMPINDEX(E1129,"000010"),"")&amp;IF($H$1="沪深300",[1]!EM_S_INFO_COMPINDEX(E1129,"000300"),"")&amp;IF(AND($H$1="上证A股",RIGHT(E1129,2)="SH"),"是","")&amp;IF(AND($H$1="深证A股",RIGHT(E1129,2)="SZ"),"是","")&amp;IF(AND($H$1="创业板",LEFT(E1129,1)-3=0),"是","")&amp;IF(AND($H$1="全部A股",E1129&lt;&gt;0),"是","")&amp;IF(AND($H$1="中小板",LEFT(E1129,3)="002"),"是",""))</f>
        <v>是</v>
      </c>
      <c r="I1129" s="46">
        <f ca="1">IF(E1129="","",IF(OR([1]!EM_S_VAL_MV(E1129,deadline)="",[1]!EM_S_VAL_MV(E1129,deadline)="--",[1]!EM_S_VAL_MV(E1129,deadline)="null"),0,[1]!EM_S_VAL_MV(E1129,deadline)/100000000))</f>
        <v>80.892573384000002</v>
      </c>
      <c r="J1129" s="46">
        <f ca="1">IF(E1129="","",IF(RIGHT(LEFT($J$1,6),3)="TTM",[1]!EM_S_FA_PROFIT_TTM(E1129,LEFT(RIGHT($J$1,11),10),1)/100000000,[1]!EM_S_STM07_IS(E1129,61,LEFT(RIGHT($J$1,5),4)&amp;"-12-31",1)/100000000))</f>
        <v>4.2562737875999996</v>
      </c>
      <c r="K1129" s="36">
        <f t="shared" ca="1" si="87"/>
        <v>19.005491051742982</v>
      </c>
      <c r="L1129" s="46">
        <f ca="1">IF(E1129="","",IF(ISERROR(IF(行业估值!$E$7="最新年报",[1]!EM_S_STM07_BS(E1129,140,LEFT(RIGHT($L$1,5),4)&amp;"-12-31",1)/100000000,[1]!EM_S_STM07_BS(E1129,140,LEFT(RIGHT($L$1,11),10),1)/100000000)),0,IF(行业估值!$E$7="最新年报",[1]!EM_S_STM07_BS(E1129,140,LEFT(RIGHT($L$1,5),4)&amp;"-12-31",1)/100000000,[1]!EM_S_STM07_BS(E1129,140,LEFT(RIGHT($L$1,11),10),1)/100000000)))</f>
        <v>42.499566373299999</v>
      </c>
      <c r="M1129" s="36">
        <f t="shared" ca="1" si="88"/>
        <v>1.9033740879488148</v>
      </c>
      <c r="N1129" s="37">
        <f ca="1">IF(E1129="","",IF(ISERROR([1]!EM_S_EST_NETPROFIT(E1129,行业估值!$E$6,deadline)/100000000),"-",[1]!EM_S_EST_NETPROFIT(E1129,行业估值!$E$6,deadline)/100000000))</f>
        <v>4.7758333333333329</v>
      </c>
      <c r="O1129" s="36">
        <f t="shared" ca="1" si="89"/>
        <v>16.937897061734429</v>
      </c>
      <c r="T1129" s="64" t="s">
        <v>2292</v>
      </c>
      <c r="U1129" s="64" t="s">
        <v>2293</v>
      </c>
    </row>
    <row r="1130" spans="4:21">
      <c r="D1130" s="45" t="str">
        <f>IF(AND(行业估值!$B$39=$G1130,COUNTIF($G$2:$G$2552,$G1130)&gt;=1),COUNTIF($G$2:G1130,$G1130),"")</f>
        <v/>
      </c>
      <c r="E1130" s="65" t="str">
        <f t="shared" si="85"/>
        <v>002673.SZ</v>
      </c>
      <c r="F1130" s="65" t="str">
        <f t="shared" si="86"/>
        <v>西部证券</v>
      </c>
      <c r="G1130" s="34" t="str">
        <f>IF(E1130="","",IF(行业估值!$C$5="申万行业",[1]!EM_S_INFO_INDUSTRY_SW2014(E1130,"1"),IF(行业估值!$C$5="证监会行业",[1]!EM_S_INFO_INDUSTRY_CSRC1(E1130,"1"),[1]!EM_S_INFO_INDUSTRY_EM2016(E1130,"1"))))</f>
        <v>金融</v>
      </c>
      <c r="H1130" s="34" t="str">
        <f>IF(E1130="","",IF($H$1="上证50",[1]!EM_S_INFO_COMPINDEX(E1130,"000016"),"")&amp;IF($H$1="上证180",[1]!EM_S_INFO_COMPINDEX(E1130,"000010"),"")&amp;IF($H$1="沪深300",[1]!EM_S_INFO_COMPINDEX(E1130,"000300"),"")&amp;IF(AND($H$1="上证A股",RIGHT(E1130,2)="SH"),"是","")&amp;IF(AND($H$1="深证A股",RIGHT(E1130,2)="SZ"),"是","")&amp;IF(AND($H$1="创业板",LEFT(E1130,1)-3=0),"是","")&amp;IF(AND($H$1="全部A股",E1130&lt;&gt;0),"是","")&amp;IF(AND($H$1="中小板",LEFT(E1130,3)="002"),"是",""))</f>
        <v>是</v>
      </c>
      <c r="I1130" s="46">
        <f ca="1">IF(E1130="","",IF(OR([1]!EM_S_VAL_MV(E1130,deadline)="",[1]!EM_S_VAL_MV(E1130,deadline)="--",[1]!EM_S_VAL_MV(E1130,deadline)="null"),0,[1]!EM_S_VAL_MV(E1130,deadline)/100000000))</f>
        <v>307.46153180599998</v>
      </c>
      <c r="J1130" s="46">
        <f ca="1">IF(E1130="","",IF(RIGHT(LEFT($J$1,6),3)="TTM",[1]!EM_S_FA_PROFIT_TTM(E1130,LEFT(RIGHT($J$1,11),10),1)/100000000,[1]!EM_S_STM07_IS(E1130,61,LEFT(RIGHT($J$1,5),4)&amp;"-12-31",1)/100000000))</f>
        <v>3.8589366422000002</v>
      </c>
      <c r="K1130" s="36">
        <f t="shared" ca="1" si="87"/>
        <v>79.675195607957562</v>
      </c>
      <c r="L1130" s="46">
        <f ca="1">IF(E1130="","",IF(ISERROR(IF(行业估值!$E$7="最新年报",[1]!EM_S_STM07_BS(E1130,140,LEFT(RIGHT($L$1,5),4)&amp;"-12-31",1)/100000000,[1]!EM_S_STM07_BS(E1130,140,LEFT(RIGHT($L$1,11),10),1)/100000000)),0,IF(行业估值!$E$7="最新年报",[1]!EM_S_STM07_BS(E1130,140,LEFT(RIGHT($L$1,5),4)&amp;"-12-31",1)/100000000,[1]!EM_S_STM07_BS(E1130,140,LEFT(RIGHT($L$1,11),10),1)/100000000)))</f>
        <v>176.51960815000001</v>
      </c>
      <c r="M1130" s="36">
        <f t="shared" ca="1" si="88"/>
        <v>1.7417981777113976</v>
      </c>
      <c r="N1130" s="37">
        <f ca="1">IF(E1130="","",IF(ISERROR([1]!EM_S_EST_NETPROFIT(E1130,行业估值!$E$6,deadline)/100000000),"-",[1]!EM_S_EST_NETPROFIT(E1130,行业估值!$E$6,deadline)/100000000))</f>
        <v>8.0850000000000009</v>
      </c>
      <c r="O1130" s="36">
        <f t="shared" ca="1" si="89"/>
        <v>38.028637205442173</v>
      </c>
      <c r="T1130" s="64" t="s">
        <v>2294</v>
      </c>
      <c r="U1130" s="64" t="s">
        <v>2295</v>
      </c>
    </row>
    <row r="1131" spans="4:21">
      <c r="D1131" s="45" t="str">
        <f>IF(AND(行业估值!$B$39=$G1131,COUNTIF($G$2:$G$2552,$G1131)&gt;=1),COUNTIF($G$2:G1131,$G1131),"")</f>
        <v/>
      </c>
      <c r="E1131" s="65" t="str">
        <f t="shared" si="85"/>
        <v>002674.SZ</v>
      </c>
      <c r="F1131" s="65" t="str">
        <f t="shared" si="86"/>
        <v>兴业科技</v>
      </c>
      <c r="G1131" s="34" t="str">
        <f>IF(E1131="","",IF(行业估值!$C$5="申万行业",[1]!EM_S_INFO_INDUSTRY_SW2014(E1131,"1"),IF(行业估值!$C$5="证监会行业",[1]!EM_S_INFO_INDUSTRY_CSRC1(E1131,"1"),[1]!EM_S_INFO_INDUSTRY_EM2016(E1131,"1"))))</f>
        <v>纺织服装</v>
      </c>
      <c r="H1131" s="34" t="str">
        <f>IF(E1131="","",IF($H$1="上证50",[1]!EM_S_INFO_COMPINDEX(E1131,"000016"),"")&amp;IF($H$1="上证180",[1]!EM_S_INFO_COMPINDEX(E1131,"000010"),"")&amp;IF($H$1="沪深300",[1]!EM_S_INFO_COMPINDEX(E1131,"000300"),"")&amp;IF(AND($H$1="上证A股",RIGHT(E1131,2)="SH"),"是","")&amp;IF(AND($H$1="深证A股",RIGHT(E1131,2)="SZ"),"是","")&amp;IF(AND($H$1="创业板",LEFT(E1131,1)-3=0),"是","")&amp;IF(AND($H$1="全部A股",E1131&lt;&gt;0),"是","")&amp;IF(AND($H$1="中小板",LEFT(E1131,3)="002"),"是",""))</f>
        <v>是</v>
      </c>
      <c r="I1131" s="46">
        <f ca="1">IF(E1131="","",IF(OR([1]!EM_S_VAL_MV(E1131,deadline)="",[1]!EM_S_VAL_MV(E1131,deadline)="--",[1]!EM_S_VAL_MV(E1131,deadline)="null"),0,[1]!EM_S_VAL_MV(E1131,deadline)/100000000))</f>
        <v>33.349870684800003</v>
      </c>
      <c r="J1131" s="46">
        <f ca="1">IF(E1131="","",IF(RIGHT(LEFT($J$1,6),3)="TTM",[1]!EM_S_FA_PROFIT_TTM(E1131,LEFT(RIGHT($J$1,11),10),1)/100000000,[1]!EM_S_STM07_IS(E1131,61,LEFT(RIGHT($J$1,5),4)&amp;"-12-31",1)/100000000))</f>
        <v>1.5469869487000001</v>
      </c>
      <c r="K1131" s="36">
        <f t="shared" ca="1" si="87"/>
        <v>21.557952193989316</v>
      </c>
      <c r="L1131" s="46">
        <f ca="1">IF(E1131="","",IF(ISERROR(IF(行业估值!$E$7="最新年报",[1]!EM_S_STM07_BS(E1131,140,LEFT(RIGHT($L$1,5),4)&amp;"-12-31",1)/100000000,[1]!EM_S_STM07_BS(E1131,140,LEFT(RIGHT($L$1,11),10),1)/100000000)),0,IF(行业估值!$E$7="最新年报",[1]!EM_S_STM07_BS(E1131,140,LEFT(RIGHT($L$1,5),4)&amp;"-12-31",1)/100000000,[1]!EM_S_STM07_BS(E1131,140,LEFT(RIGHT($L$1,11),10),1)/100000000)))</f>
        <v>22.288498985</v>
      </c>
      <c r="M1131" s="36">
        <f t="shared" ca="1" si="88"/>
        <v>1.4962815893185193</v>
      </c>
      <c r="N1131" s="37">
        <f ca="1">IF(E1131="","",IF(ISERROR([1]!EM_S_EST_NETPROFIT(E1131,行业估值!$E$6,deadline)/100000000),"-",[1]!EM_S_EST_NETPROFIT(E1131,行业估值!$E$6,deadline)/100000000))</f>
        <v>1.48</v>
      </c>
      <c r="O1131" s="36">
        <f t="shared" ca="1" si="89"/>
        <v>22.533696408648652</v>
      </c>
      <c r="T1131" s="64" t="s">
        <v>2296</v>
      </c>
      <c r="U1131" s="64" t="s">
        <v>2297</v>
      </c>
    </row>
    <row r="1132" spans="4:21">
      <c r="D1132" s="45" t="str">
        <f>IF(AND(行业估值!$B$39=$G1132,COUNTIF($G$2:$G$2552,$G1132)&gt;=1),COUNTIF($G$2:G1132,$G1132),"")</f>
        <v/>
      </c>
      <c r="E1132" s="65" t="str">
        <f t="shared" si="85"/>
        <v>002675.SZ</v>
      </c>
      <c r="F1132" s="65" t="str">
        <f t="shared" si="86"/>
        <v>东诚药业</v>
      </c>
      <c r="G1132" s="34" t="str">
        <f>IF(E1132="","",IF(行业估值!$C$5="申万行业",[1]!EM_S_INFO_INDUSTRY_SW2014(E1132,"1"),IF(行业估值!$C$5="证监会行业",[1]!EM_S_INFO_INDUSTRY_CSRC1(E1132,"1"),[1]!EM_S_INFO_INDUSTRY_EM2016(E1132,"1"))))</f>
        <v>医药生物</v>
      </c>
      <c r="H1132" s="34" t="str">
        <f>IF(E1132="","",IF($H$1="上证50",[1]!EM_S_INFO_COMPINDEX(E1132,"000016"),"")&amp;IF($H$1="上证180",[1]!EM_S_INFO_COMPINDEX(E1132,"000010"),"")&amp;IF($H$1="沪深300",[1]!EM_S_INFO_COMPINDEX(E1132,"000300"),"")&amp;IF(AND($H$1="上证A股",RIGHT(E1132,2)="SH"),"是","")&amp;IF(AND($H$1="深证A股",RIGHT(E1132,2)="SZ"),"是","")&amp;IF(AND($H$1="创业板",LEFT(E1132,1)-3=0),"是","")&amp;IF(AND($H$1="全部A股",E1132&lt;&gt;0),"是","")&amp;IF(AND($H$1="中小板",LEFT(E1132,3)="002"),"是",""))</f>
        <v>是</v>
      </c>
      <c r="I1132" s="46">
        <f ca="1">IF(E1132="","",IF(OR([1]!EM_S_VAL_MV(E1132,deadline)="",[1]!EM_S_VAL_MV(E1132,deadline)="--",[1]!EM_S_VAL_MV(E1132,deadline)="null"),0,[1]!EM_S_VAL_MV(E1132,deadline)/100000000))</f>
        <v>129.15650648600001</v>
      </c>
      <c r="J1132" s="46">
        <f ca="1">IF(E1132="","",IF(RIGHT(LEFT($J$1,6),3)="TTM",[1]!EM_S_FA_PROFIT_TTM(E1132,LEFT(RIGHT($J$1,11),10),1)/100000000,[1]!EM_S_STM07_IS(E1132,61,LEFT(RIGHT($J$1,5),4)&amp;"-12-31",1)/100000000))</f>
        <v>4.8274028804000002</v>
      </c>
      <c r="K1132" s="36">
        <f t="shared" ca="1" si="87"/>
        <v>26.754863782013167</v>
      </c>
      <c r="L1132" s="46">
        <f ca="1">IF(E1132="","",IF(ISERROR(IF(行业估值!$E$7="最新年报",[1]!EM_S_STM07_BS(E1132,140,LEFT(RIGHT($L$1,5),4)&amp;"-12-31",1)/100000000,[1]!EM_S_STM07_BS(E1132,140,LEFT(RIGHT($L$1,11),10),1)/100000000)),0,IF(行业估值!$E$7="最新年报",[1]!EM_S_STM07_BS(E1132,140,LEFT(RIGHT($L$1,5),4)&amp;"-12-31",1)/100000000,[1]!EM_S_STM07_BS(E1132,140,LEFT(RIGHT($L$1,11),10),1)/100000000)))</f>
        <v>44.476410043900003</v>
      </c>
      <c r="M1132" s="36">
        <f t="shared" ca="1" si="88"/>
        <v>2.9039328119899368</v>
      </c>
      <c r="N1132" s="37">
        <f ca="1">IF(E1132="","",IF(ISERROR([1]!EM_S_EST_NETPROFIT(E1132,行业估值!$E$6,deadline)/100000000),"-",[1]!EM_S_EST_NETPROFIT(E1132,行业估值!$E$6,deadline)/100000000))</f>
        <v>3.760766666666667</v>
      </c>
      <c r="O1132" s="36">
        <f t="shared" ca="1" si="89"/>
        <v>34.343132114728377</v>
      </c>
      <c r="T1132" s="64" t="s">
        <v>2298</v>
      </c>
      <c r="U1132" s="64" t="s">
        <v>2299</v>
      </c>
    </row>
    <row r="1133" spans="4:21">
      <c r="D1133" s="45" t="str">
        <f>IF(AND(行业估值!$B$39=$G1133,COUNTIF($G$2:$G$2552,$G1133)&gt;=1),COUNTIF($G$2:G1133,$G1133),"")</f>
        <v/>
      </c>
      <c r="E1133" s="65" t="str">
        <f t="shared" si="85"/>
        <v>002676.SZ</v>
      </c>
      <c r="F1133" s="65" t="str">
        <f t="shared" si="86"/>
        <v>顺威股份</v>
      </c>
      <c r="G1133" s="34" t="str">
        <f>IF(E1133="","",IF(行业估值!$C$5="申万行业",[1]!EM_S_INFO_INDUSTRY_SW2014(E1133,"1"),IF(行业估值!$C$5="证监会行业",[1]!EM_S_INFO_INDUSTRY_CSRC1(E1133,"1"),[1]!EM_S_INFO_INDUSTRY_EM2016(E1133,"1"))))</f>
        <v>基础化工</v>
      </c>
      <c r="H1133" s="34" t="str">
        <f>IF(E1133="","",IF($H$1="上证50",[1]!EM_S_INFO_COMPINDEX(E1133,"000016"),"")&amp;IF($H$1="上证180",[1]!EM_S_INFO_COMPINDEX(E1133,"000010"),"")&amp;IF($H$1="沪深300",[1]!EM_S_INFO_COMPINDEX(E1133,"000300"),"")&amp;IF(AND($H$1="上证A股",RIGHT(E1133,2)="SH"),"是","")&amp;IF(AND($H$1="深证A股",RIGHT(E1133,2)="SZ"),"是","")&amp;IF(AND($H$1="创业板",LEFT(E1133,1)-3=0),"是","")&amp;IF(AND($H$1="全部A股",E1133&lt;&gt;0),"是","")&amp;IF(AND($H$1="中小板",LEFT(E1133,3)="002"),"是",""))</f>
        <v>是</v>
      </c>
      <c r="I1133" s="46">
        <f ca="1">IF(E1133="","",IF(OR([1]!EM_S_VAL_MV(E1133,deadline)="",[1]!EM_S_VAL_MV(E1133,deadline)="--",[1]!EM_S_VAL_MV(E1133,deadline)="null"),0,[1]!EM_S_VAL_MV(E1133,deadline)/100000000))</f>
        <v>24.12</v>
      </c>
      <c r="J1133" s="46">
        <f ca="1">IF(E1133="","",IF(RIGHT(LEFT($J$1,6),3)="TTM",[1]!EM_S_FA_PROFIT_TTM(E1133,LEFT(RIGHT($J$1,11),10),1)/100000000,[1]!EM_S_STM07_IS(E1133,61,LEFT(RIGHT($J$1,5),4)&amp;"-12-31",1)/100000000))</f>
        <v>0.28474524950000002</v>
      </c>
      <c r="K1133" s="36">
        <f t="shared" ca="1" si="87"/>
        <v>84.7072955294378</v>
      </c>
      <c r="L1133" s="46">
        <f ca="1">IF(E1133="","",IF(ISERROR(IF(行业估值!$E$7="最新年报",[1]!EM_S_STM07_BS(E1133,140,LEFT(RIGHT($L$1,5),4)&amp;"-12-31",1)/100000000,[1]!EM_S_STM07_BS(E1133,140,LEFT(RIGHT($L$1,11),10),1)/100000000)),0,IF(行业估值!$E$7="最新年报",[1]!EM_S_STM07_BS(E1133,140,LEFT(RIGHT($L$1,5),4)&amp;"-12-31",1)/100000000,[1]!EM_S_STM07_BS(E1133,140,LEFT(RIGHT($L$1,11),10),1)/100000000)))</f>
        <v>10.4566542562</v>
      </c>
      <c r="M1133" s="36">
        <f t="shared" ca="1" si="88"/>
        <v>2.3066651539806506</v>
      </c>
      <c r="N1133" s="37" t="str">
        <f ca="1">IF(E1133="","",IF(ISERROR([1]!EM_S_EST_NETPROFIT(E1133,行业估值!$E$6,deadline)/100000000),"-",[1]!EM_S_EST_NETPROFIT(E1133,行业估值!$E$6,deadline)/100000000))</f>
        <v>-</v>
      </c>
      <c r="O1133" s="36" t="str">
        <f t="shared" ca="1" si="89"/>
        <v>-</v>
      </c>
      <c r="T1133" s="64" t="s">
        <v>2300</v>
      </c>
      <c r="U1133" s="64" t="s">
        <v>2301</v>
      </c>
    </row>
    <row r="1134" spans="4:21">
      <c r="D1134" s="45" t="str">
        <f>IF(AND(行业估值!$B$39=$G1134,COUNTIF($G$2:$G$2552,$G1134)&gt;=1),COUNTIF($G$2:G1134,$G1134),"")</f>
        <v/>
      </c>
      <c r="E1134" s="65" t="str">
        <f t="shared" si="85"/>
        <v>002677.SZ</v>
      </c>
      <c r="F1134" s="65" t="str">
        <f t="shared" si="86"/>
        <v>浙江美大</v>
      </c>
      <c r="G1134" s="34" t="str">
        <f>IF(E1134="","",IF(行业估值!$C$5="申万行业",[1]!EM_S_INFO_INDUSTRY_SW2014(E1134,"1"),IF(行业估值!$C$5="证监会行业",[1]!EM_S_INFO_INDUSTRY_CSRC1(E1134,"1"),[1]!EM_S_INFO_INDUSTRY_EM2016(E1134,"1"))))</f>
        <v>家电</v>
      </c>
      <c r="H1134" s="34" t="str">
        <f>IF(E1134="","",IF($H$1="上证50",[1]!EM_S_INFO_COMPINDEX(E1134,"000016"),"")&amp;IF($H$1="上证180",[1]!EM_S_INFO_COMPINDEX(E1134,"000010"),"")&amp;IF($H$1="沪深300",[1]!EM_S_INFO_COMPINDEX(E1134,"000300"),"")&amp;IF(AND($H$1="上证A股",RIGHT(E1134,2)="SH"),"是","")&amp;IF(AND($H$1="深证A股",RIGHT(E1134,2)="SZ"),"是","")&amp;IF(AND($H$1="创业板",LEFT(E1134,1)-3=0),"是","")&amp;IF(AND($H$1="全部A股",E1134&lt;&gt;0),"是","")&amp;IF(AND($H$1="中小板",LEFT(E1134,3)="002"),"是",""))</f>
        <v>是</v>
      </c>
      <c r="I1134" s="46">
        <f ca="1">IF(E1134="","",IF(OR([1]!EM_S_VAL_MV(E1134,deadline)="",[1]!EM_S_VAL_MV(E1134,deadline)="--",[1]!EM_S_VAL_MV(E1134,deadline)="null"),0,[1]!EM_S_VAL_MV(E1134,deadline)/100000000))</f>
        <v>85.731053556899994</v>
      </c>
      <c r="J1134" s="46">
        <f ca="1">IF(E1134="","",IF(RIGHT(LEFT($J$1,6),3)="TTM",[1]!EM_S_FA_PROFIT_TTM(E1134,LEFT(RIGHT($J$1,11),10),1)/100000000,[1]!EM_S_STM07_IS(E1134,61,LEFT(RIGHT($J$1,5),4)&amp;"-12-31",1)/100000000))</f>
        <v>4.3470826047999997</v>
      </c>
      <c r="K1134" s="36">
        <f t="shared" ca="1" si="87"/>
        <v>19.721514714773704</v>
      </c>
      <c r="L1134" s="46">
        <f ca="1">IF(E1134="","",IF(ISERROR(IF(行业估值!$E$7="最新年报",[1]!EM_S_STM07_BS(E1134,140,LEFT(RIGHT($L$1,5),4)&amp;"-12-31",1)/100000000,[1]!EM_S_STM07_BS(E1134,140,LEFT(RIGHT($L$1,11),10),1)/100000000)),0,IF(行业估值!$E$7="最新年报",[1]!EM_S_STM07_BS(E1134,140,LEFT(RIGHT($L$1,5),4)&amp;"-12-31",1)/100000000,[1]!EM_S_STM07_BS(E1134,140,LEFT(RIGHT($L$1,11),10),1)/100000000)))</f>
        <v>13.539986840699999</v>
      </c>
      <c r="M1134" s="36">
        <f t="shared" ca="1" si="88"/>
        <v>6.3316940086824935</v>
      </c>
      <c r="N1134" s="37">
        <f ca="1">IF(E1134="","",IF(ISERROR([1]!EM_S_EST_NETPROFIT(E1134,行业估值!$E$6,deadline)/100000000),"-",[1]!EM_S_EST_NETPROFIT(E1134,行业估值!$E$6,deadline)/100000000))</f>
        <v>4.6684727272727278</v>
      </c>
      <c r="O1134" s="36">
        <f t="shared" ca="1" si="89"/>
        <v>18.363833006042462</v>
      </c>
      <c r="T1134" s="64" t="s">
        <v>2302</v>
      </c>
      <c r="U1134" s="64" t="s">
        <v>2303</v>
      </c>
    </row>
    <row r="1135" spans="4:21">
      <c r="D1135" s="45" t="str">
        <f>IF(AND(行业估值!$B$39=$G1135,COUNTIF($G$2:$G$2552,$G1135)&gt;=1),COUNTIF($G$2:G1135,$G1135),"")</f>
        <v/>
      </c>
      <c r="E1135" s="65" t="str">
        <f t="shared" si="85"/>
        <v>002678.SZ</v>
      </c>
      <c r="F1135" s="65" t="str">
        <f t="shared" si="86"/>
        <v>珠江钢琴</v>
      </c>
      <c r="G1135" s="34" t="str">
        <f>IF(E1135="","",IF(行业估值!$C$5="申万行业",[1]!EM_S_INFO_INDUSTRY_SW2014(E1135,"1"),IF(行业估值!$C$5="证监会行业",[1]!EM_S_INFO_INDUSTRY_CSRC1(E1135,"1"),[1]!EM_S_INFO_INDUSTRY_EM2016(E1135,"1"))))</f>
        <v>轻工制造</v>
      </c>
      <c r="H1135" s="34" t="str">
        <f>IF(E1135="","",IF($H$1="上证50",[1]!EM_S_INFO_COMPINDEX(E1135,"000016"),"")&amp;IF($H$1="上证180",[1]!EM_S_INFO_COMPINDEX(E1135,"000010"),"")&amp;IF($H$1="沪深300",[1]!EM_S_INFO_COMPINDEX(E1135,"000300"),"")&amp;IF(AND($H$1="上证A股",RIGHT(E1135,2)="SH"),"是","")&amp;IF(AND($H$1="深证A股",RIGHT(E1135,2)="SZ"),"是","")&amp;IF(AND($H$1="创业板",LEFT(E1135,1)-3=0),"是","")&amp;IF(AND($H$1="全部A股",E1135&lt;&gt;0),"是","")&amp;IF(AND($H$1="中小板",LEFT(E1135,3)="002"),"是",""))</f>
        <v>是</v>
      </c>
      <c r="I1135" s="46">
        <f ca="1">IF(E1135="","",IF(OR([1]!EM_S_VAL_MV(E1135,deadline)="",[1]!EM_S_VAL_MV(E1135,deadline)="--",[1]!EM_S_VAL_MV(E1135,deadline)="null"),0,[1]!EM_S_VAL_MV(E1135,deadline)/100000000))</f>
        <v>109.7522820984</v>
      </c>
      <c r="J1135" s="46">
        <f ca="1">IF(E1135="","",IF(RIGHT(LEFT($J$1,6),3)="TTM",[1]!EM_S_FA_PROFIT_TTM(E1135,LEFT(RIGHT($J$1,11),10),1)/100000000,[1]!EM_S_STM07_IS(E1135,61,LEFT(RIGHT($J$1,5),4)&amp;"-12-31",1)/100000000))</f>
        <v>1.8475998840000001</v>
      </c>
      <c r="K1135" s="36">
        <f t="shared" ca="1" si="87"/>
        <v>59.402624479922295</v>
      </c>
      <c r="L1135" s="46">
        <f ca="1">IF(E1135="","",IF(ISERROR(IF(行业估值!$E$7="最新年报",[1]!EM_S_STM07_BS(E1135,140,LEFT(RIGHT($L$1,5),4)&amp;"-12-31",1)/100000000,[1]!EM_S_STM07_BS(E1135,140,LEFT(RIGHT($L$1,11),10),1)/100000000)),0,IF(行业估值!$E$7="最新年报",[1]!EM_S_STM07_BS(E1135,140,LEFT(RIGHT($L$1,5),4)&amp;"-12-31",1)/100000000,[1]!EM_S_STM07_BS(E1135,140,LEFT(RIGHT($L$1,11),10),1)/100000000)))</f>
        <v>33.534285549800003</v>
      </c>
      <c r="M1135" s="36">
        <f t="shared" ca="1" si="88"/>
        <v>3.2728379417957978</v>
      </c>
      <c r="N1135" s="37" t="str">
        <f ca="1">IF(E1135="","",IF(ISERROR([1]!EM_S_EST_NETPROFIT(E1135,行业估值!$E$6,deadline)/100000000),"-",[1]!EM_S_EST_NETPROFIT(E1135,行业估值!$E$6,deadline)/100000000))</f>
        <v>-</v>
      </c>
      <c r="O1135" s="36" t="str">
        <f t="shared" ca="1" si="89"/>
        <v>-</v>
      </c>
      <c r="T1135" s="64" t="s">
        <v>2304</v>
      </c>
      <c r="U1135" s="64" t="s">
        <v>2305</v>
      </c>
    </row>
    <row r="1136" spans="4:21">
      <c r="D1136" s="45" t="str">
        <f>IF(AND(行业估值!$B$39=$G1136,COUNTIF($G$2:$G$2552,$G1136)&gt;=1),COUNTIF($G$2:G1136,$G1136),"")</f>
        <v/>
      </c>
      <c r="E1136" s="65" t="str">
        <f t="shared" si="85"/>
        <v>002679.SZ</v>
      </c>
      <c r="F1136" s="65" t="str">
        <f t="shared" si="86"/>
        <v>福建金森</v>
      </c>
      <c r="G1136" s="34" t="str">
        <f>IF(E1136="","",IF(行业估值!$C$5="申万行业",[1]!EM_S_INFO_INDUSTRY_SW2014(E1136,"1"),IF(行业估值!$C$5="证监会行业",[1]!EM_S_INFO_INDUSTRY_CSRC1(E1136,"1"),[1]!EM_S_INFO_INDUSTRY_EM2016(E1136,"1"))))</f>
        <v>农林牧渔</v>
      </c>
      <c r="H1136" s="34" t="str">
        <f>IF(E1136="","",IF($H$1="上证50",[1]!EM_S_INFO_COMPINDEX(E1136,"000016"),"")&amp;IF($H$1="上证180",[1]!EM_S_INFO_COMPINDEX(E1136,"000010"),"")&amp;IF($H$1="沪深300",[1]!EM_S_INFO_COMPINDEX(E1136,"000300"),"")&amp;IF(AND($H$1="上证A股",RIGHT(E1136,2)="SH"),"是","")&amp;IF(AND($H$1="深证A股",RIGHT(E1136,2)="SZ"),"是","")&amp;IF(AND($H$1="创业板",LEFT(E1136,1)-3=0),"是","")&amp;IF(AND($H$1="全部A股",E1136&lt;&gt;0),"是","")&amp;IF(AND($H$1="中小板",LEFT(E1136,3)="002"),"是",""))</f>
        <v>是</v>
      </c>
      <c r="I1136" s="46">
        <f ca="1">IF(E1136="","",IF(OR([1]!EM_S_VAL_MV(E1136,deadline)="",[1]!EM_S_VAL_MV(E1136,deadline)="--",[1]!EM_S_VAL_MV(E1136,deadline)="null"),0,[1]!EM_S_VAL_MV(E1136,deadline)/100000000))</f>
        <v>41.846690000000002</v>
      </c>
      <c r="J1136" s="46">
        <f ca="1">IF(E1136="","",IF(RIGHT(LEFT($J$1,6),3)="TTM",[1]!EM_S_FA_PROFIT_TTM(E1136,LEFT(RIGHT($J$1,11),10),1)/100000000,[1]!EM_S_STM07_IS(E1136,61,LEFT(RIGHT($J$1,5),4)&amp;"-12-31",1)/100000000))</f>
        <v>0.43072333060000001</v>
      </c>
      <c r="K1136" s="36">
        <f t="shared" ca="1" si="87"/>
        <v>97.154453977933656</v>
      </c>
      <c r="L1136" s="46">
        <f ca="1">IF(E1136="","",IF(ISERROR(IF(行业估值!$E$7="最新年报",[1]!EM_S_STM07_BS(E1136,140,LEFT(RIGHT($L$1,5),4)&amp;"-12-31",1)/100000000,[1]!EM_S_STM07_BS(E1136,140,LEFT(RIGHT($L$1,11),10),1)/100000000)),0,IF(行业估值!$E$7="最新年报",[1]!EM_S_STM07_BS(E1136,140,LEFT(RIGHT($L$1,5),4)&amp;"-12-31",1)/100000000,[1]!EM_S_STM07_BS(E1136,140,LEFT(RIGHT($L$1,11),10),1)/100000000)))</f>
        <v>7.5567811910000007</v>
      </c>
      <c r="M1136" s="36">
        <f t="shared" ca="1" si="88"/>
        <v>5.5376342046053555</v>
      </c>
      <c r="N1136" s="37" t="str">
        <f ca="1">IF(E1136="","",IF(ISERROR([1]!EM_S_EST_NETPROFIT(E1136,行业估值!$E$6,deadline)/100000000),"-",[1]!EM_S_EST_NETPROFIT(E1136,行业估值!$E$6,deadline)/100000000))</f>
        <v>-</v>
      </c>
      <c r="O1136" s="36" t="str">
        <f t="shared" ca="1" si="89"/>
        <v>-</v>
      </c>
      <c r="T1136" s="64" t="s">
        <v>2306</v>
      </c>
      <c r="U1136" s="64" t="s">
        <v>2307</v>
      </c>
    </row>
    <row r="1137" spans="4:21">
      <c r="D1137" s="45" t="str">
        <f>IF(AND(行业估值!$B$39=$G1137,COUNTIF($G$2:$G$2552,$G1137)&gt;=1),COUNTIF($G$2:G1137,$G1137),"")</f>
        <v/>
      </c>
      <c r="E1137" s="65" t="str">
        <f t="shared" si="85"/>
        <v>002681.SZ</v>
      </c>
      <c r="F1137" s="65" t="str">
        <f t="shared" si="86"/>
        <v>奋达科技</v>
      </c>
      <c r="G1137" s="34" t="str">
        <f>IF(E1137="","",IF(行业估值!$C$5="申万行业",[1]!EM_S_INFO_INDUSTRY_SW2014(E1137,"1"),IF(行业估值!$C$5="证监会行业",[1]!EM_S_INFO_INDUSTRY_CSRC1(E1137,"1"),[1]!EM_S_INFO_INDUSTRY_EM2016(E1137,"1"))))</f>
        <v>电子设备</v>
      </c>
      <c r="H1137" s="34" t="str">
        <f>IF(E1137="","",IF($H$1="上证50",[1]!EM_S_INFO_COMPINDEX(E1137,"000016"),"")&amp;IF($H$1="上证180",[1]!EM_S_INFO_COMPINDEX(E1137,"000010"),"")&amp;IF($H$1="沪深300",[1]!EM_S_INFO_COMPINDEX(E1137,"000300"),"")&amp;IF(AND($H$1="上证A股",RIGHT(E1137,2)="SH"),"是","")&amp;IF(AND($H$1="深证A股",RIGHT(E1137,2)="SZ"),"是","")&amp;IF(AND($H$1="创业板",LEFT(E1137,1)-3=0),"是","")&amp;IF(AND($H$1="全部A股",E1137&lt;&gt;0),"是","")&amp;IF(AND($H$1="中小板",LEFT(E1137,3)="002"),"是",""))</f>
        <v>是</v>
      </c>
      <c r="I1137" s="46">
        <f ca="1">IF(E1137="","",IF(OR([1]!EM_S_VAL_MV(E1137,deadline)="",[1]!EM_S_VAL_MV(E1137,deadline)="--",[1]!EM_S_VAL_MV(E1137,deadline)="null"),0,[1]!EM_S_VAL_MV(E1137,deadline)/100000000))</f>
        <v>97.153104256000006</v>
      </c>
      <c r="J1137" s="46">
        <f ca="1">IF(E1137="","",IF(RIGHT(LEFT($J$1,6),3)="TTM",[1]!EM_S_FA_PROFIT_TTM(E1137,LEFT(RIGHT($J$1,11),10),1)/100000000,[1]!EM_S_STM07_IS(E1137,61,LEFT(RIGHT($J$1,5),4)&amp;"-12-31",1)/100000000))</f>
        <v>-9.1004907501000005</v>
      </c>
      <c r="K1137" s="36">
        <f t="shared" ca="1" si="87"/>
        <v>-10.675589583444436</v>
      </c>
      <c r="L1137" s="46">
        <f ca="1">IF(E1137="","",IF(ISERROR(IF(行业估值!$E$7="最新年报",[1]!EM_S_STM07_BS(E1137,140,LEFT(RIGHT($L$1,5),4)&amp;"-12-31",1)/100000000,[1]!EM_S_STM07_BS(E1137,140,LEFT(RIGHT($L$1,11),10),1)/100000000)),0,IF(行业估值!$E$7="最新年报",[1]!EM_S_STM07_BS(E1137,140,LEFT(RIGHT($L$1,5),4)&amp;"-12-31",1)/100000000,[1]!EM_S_STM07_BS(E1137,140,LEFT(RIGHT($L$1,11),10),1)/100000000)))</f>
        <v>53.587808100799997</v>
      </c>
      <c r="M1137" s="36">
        <f t="shared" ca="1" si="88"/>
        <v>1.8129702949083606</v>
      </c>
      <c r="N1137" s="37">
        <f ca="1">IF(E1137="","",IF(ISERROR([1]!EM_S_EST_NETPROFIT(E1137,行业估值!$E$6,deadline)/100000000),"-",[1]!EM_S_EST_NETPROFIT(E1137,行业估值!$E$6,deadline)/100000000))</f>
        <v>3.26</v>
      </c>
      <c r="O1137" s="36">
        <f t="shared" ca="1" si="89"/>
        <v>29.80156572269939</v>
      </c>
      <c r="T1137" s="64" t="s">
        <v>2308</v>
      </c>
      <c r="U1137" s="64" t="s">
        <v>2309</v>
      </c>
    </row>
    <row r="1138" spans="4:21">
      <c r="D1138" s="45" t="str">
        <f>IF(AND(行业估值!$B$39=$G1138,COUNTIF($G$2:$G$2552,$G1138)&gt;=1),COUNTIF($G$2:G1138,$G1138),"")</f>
        <v/>
      </c>
      <c r="E1138" s="65" t="str">
        <f t="shared" si="85"/>
        <v>002682.SZ</v>
      </c>
      <c r="F1138" s="65" t="str">
        <f t="shared" si="86"/>
        <v>龙洲股份</v>
      </c>
      <c r="G1138" s="34" t="str">
        <f>IF(E1138="","",IF(行业估值!$C$5="申万行业",[1]!EM_S_INFO_INDUSTRY_SW2014(E1138,"1"),IF(行业估值!$C$5="证监会行业",[1]!EM_S_INFO_INDUSTRY_CSRC1(E1138,"1"),[1]!EM_S_INFO_INDUSTRY_EM2016(E1138,"1"))))</f>
        <v>交运设备</v>
      </c>
      <c r="H1138" s="34" t="str">
        <f>IF(E1138="","",IF($H$1="上证50",[1]!EM_S_INFO_COMPINDEX(E1138,"000016"),"")&amp;IF($H$1="上证180",[1]!EM_S_INFO_COMPINDEX(E1138,"000010"),"")&amp;IF($H$1="沪深300",[1]!EM_S_INFO_COMPINDEX(E1138,"000300"),"")&amp;IF(AND($H$1="上证A股",RIGHT(E1138,2)="SH"),"是","")&amp;IF(AND($H$1="深证A股",RIGHT(E1138,2)="SZ"),"是","")&amp;IF(AND($H$1="创业板",LEFT(E1138,1)-3=0),"是","")&amp;IF(AND($H$1="全部A股",E1138&lt;&gt;0),"是","")&amp;IF(AND($H$1="中小板",LEFT(E1138,3)="002"),"是",""))</f>
        <v>是</v>
      </c>
      <c r="I1138" s="46">
        <f ca="1">IF(E1138="","",IF(OR([1]!EM_S_VAL_MV(E1138,deadline)="",[1]!EM_S_VAL_MV(E1138,deadline)="--",[1]!EM_S_VAL_MV(E1138,deadline)="null"),0,[1]!EM_S_VAL_MV(E1138,deadline)/100000000))</f>
        <v>23.563244088600001</v>
      </c>
      <c r="J1138" s="46">
        <f ca="1">IF(E1138="","",IF(RIGHT(LEFT($J$1,6),3)="TTM",[1]!EM_S_FA_PROFIT_TTM(E1138,LEFT(RIGHT($J$1,11),10),1)/100000000,[1]!EM_S_STM07_IS(E1138,61,LEFT(RIGHT($J$1,5),4)&amp;"-12-31",1)/100000000))</f>
        <v>1.9591690324000002</v>
      </c>
      <c r="K1138" s="36">
        <f t="shared" ca="1" si="87"/>
        <v>12.027162383091984</v>
      </c>
      <c r="L1138" s="46">
        <f ca="1">IF(E1138="","",IF(ISERROR(IF(行业估值!$E$7="最新年报",[1]!EM_S_STM07_BS(E1138,140,LEFT(RIGHT($L$1,5),4)&amp;"-12-31",1)/100000000,[1]!EM_S_STM07_BS(E1138,140,LEFT(RIGHT($L$1,11),10),1)/100000000)),0,IF(行业估值!$E$7="最新年报",[1]!EM_S_STM07_BS(E1138,140,LEFT(RIGHT($L$1,5),4)&amp;"-12-31",1)/100000000,[1]!EM_S_STM07_BS(E1138,140,LEFT(RIGHT($L$1,11),10),1)/100000000)))</f>
        <v>28.3793145709</v>
      </c>
      <c r="M1138" s="36">
        <f t="shared" ca="1" si="88"/>
        <v>0.83029644813062642</v>
      </c>
      <c r="N1138" s="37" t="str">
        <f ca="1">IF(E1138="","",IF(ISERROR([1]!EM_S_EST_NETPROFIT(E1138,行业估值!$E$6,deadline)/100000000),"-",[1]!EM_S_EST_NETPROFIT(E1138,行业估值!$E$6,deadline)/100000000))</f>
        <v>-</v>
      </c>
      <c r="O1138" s="36" t="str">
        <f t="shared" ca="1" si="89"/>
        <v>-</v>
      </c>
      <c r="T1138" s="64" t="s">
        <v>2310</v>
      </c>
      <c r="U1138" s="64" t="s">
        <v>2311</v>
      </c>
    </row>
    <row r="1139" spans="4:21">
      <c r="D1139" s="45">
        <f>IF(AND(行业估值!$B$39=$G1139,COUNTIF($G$2:$G$2552,$G1139)&gt;=1),COUNTIF($G$2:G1139,$G1139),"")</f>
        <v>82</v>
      </c>
      <c r="E1139" s="65" t="str">
        <f t="shared" si="85"/>
        <v>002683.SZ</v>
      </c>
      <c r="F1139" s="65" t="str">
        <f t="shared" si="86"/>
        <v>宏大爆破</v>
      </c>
      <c r="G1139" s="34" t="str">
        <f>IF(E1139="","",IF(行业估值!$C$5="申万行业",[1]!EM_S_INFO_INDUSTRY_SW2014(E1139,"1"),IF(行业估值!$C$5="证监会行业",[1]!EM_S_INFO_INDUSTRY_CSRC1(E1139,"1"),[1]!EM_S_INFO_INDUSTRY_EM2016(E1139,"1"))))</f>
        <v>机械设备</v>
      </c>
      <c r="H1139" s="34" t="str">
        <f>IF(E1139="","",IF($H$1="上证50",[1]!EM_S_INFO_COMPINDEX(E1139,"000016"),"")&amp;IF($H$1="上证180",[1]!EM_S_INFO_COMPINDEX(E1139,"000010"),"")&amp;IF($H$1="沪深300",[1]!EM_S_INFO_COMPINDEX(E1139,"000300"),"")&amp;IF(AND($H$1="上证A股",RIGHT(E1139,2)="SH"),"是","")&amp;IF(AND($H$1="深证A股",RIGHT(E1139,2)="SZ"),"是","")&amp;IF(AND($H$1="创业板",LEFT(E1139,1)-3=0),"是","")&amp;IF(AND($H$1="全部A股",E1139&lt;&gt;0),"是","")&amp;IF(AND($H$1="中小板",LEFT(E1139,3)="002"),"是",""))</f>
        <v>是</v>
      </c>
      <c r="I1139" s="46">
        <f ca="1">IF(E1139="","",IF(OR([1]!EM_S_VAL_MV(E1139,deadline)="",[1]!EM_S_VAL_MV(E1139,deadline)="--",[1]!EM_S_VAL_MV(E1139,deadline)="null"),0,[1]!EM_S_VAL_MV(E1139,deadline)/100000000))</f>
        <v>97.863878818399996</v>
      </c>
      <c r="J1139" s="46">
        <f ca="1">IF(E1139="","",IF(RIGHT(LEFT($J$1,6),3)="TTM",[1]!EM_S_FA_PROFIT_TTM(E1139,LEFT(RIGHT($J$1,11),10),1)/100000000,[1]!EM_S_STM07_IS(E1139,61,LEFT(RIGHT($J$1,5),4)&amp;"-12-31",1)/100000000))</f>
        <v>3.4168354636</v>
      </c>
      <c r="K1139" s="36">
        <f t="shared" ca="1" si="87"/>
        <v>28.641671470855663</v>
      </c>
      <c r="L1139" s="46">
        <f ca="1">IF(E1139="","",IF(ISERROR(IF(行业估值!$E$7="最新年报",[1]!EM_S_STM07_BS(E1139,140,LEFT(RIGHT($L$1,5),4)&amp;"-12-31",1)/100000000,[1]!EM_S_STM07_BS(E1139,140,LEFT(RIGHT($L$1,11),10),1)/100000000)),0,IF(行业估值!$E$7="最新年报",[1]!EM_S_STM07_BS(E1139,140,LEFT(RIGHT($L$1,5),4)&amp;"-12-31",1)/100000000,[1]!EM_S_STM07_BS(E1139,140,LEFT(RIGHT($L$1,11),10),1)/100000000)))</f>
        <v>31.848612130100001</v>
      </c>
      <c r="M1139" s="36">
        <f t="shared" ca="1" si="88"/>
        <v>3.0727831535839272</v>
      </c>
      <c r="N1139" s="37">
        <f ca="1">IF(E1139="","",IF(ISERROR([1]!EM_S_EST_NETPROFIT(E1139,行业估值!$E$6,deadline)/100000000),"-",[1]!EM_S_EST_NETPROFIT(E1139,行业估值!$E$6,deadline)/100000000))</f>
        <v>3.0933199999999998</v>
      </c>
      <c r="O1139" s="36">
        <f t="shared" ca="1" si="89"/>
        <v>31.63716615752654</v>
      </c>
      <c r="T1139" s="64" t="s">
        <v>2312</v>
      </c>
      <c r="U1139" s="64" t="s">
        <v>2313</v>
      </c>
    </row>
    <row r="1140" spans="4:21">
      <c r="D1140" s="45" t="str">
        <f>IF(AND(行业估值!$B$39=$G1140,COUNTIF($G$2:$G$2552,$G1140)&gt;=1),COUNTIF($G$2:G1140,$G1140),"")</f>
        <v/>
      </c>
      <c r="E1140" s="65" t="str">
        <f t="shared" si="85"/>
        <v>002684.SZ</v>
      </c>
      <c r="F1140" s="65" t="str">
        <f t="shared" si="86"/>
        <v>*ST猛狮</v>
      </c>
      <c r="G1140" s="34" t="str">
        <f>IF(E1140="","",IF(行业估值!$C$5="申万行业",[1]!EM_S_INFO_INDUSTRY_SW2014(E1140,"1"),IF(行业估值!$C$5="证监会行业",[1]!EM_S_INFO_INDUSTRY_CSRC1(E1140,"1"),[1]!EM_S_INFO_INDUSTRY_EM2016(E1140,"1"))))</f>
        <v>交运设备</v>
      </c>
      <c r="H1140" s="34" t="str">
        <f>IF(E1140="","",IF($H$1="上证50",[1]!EM_S_INFO_COMPINDEX(E1140,"000016"),"")&amp;IF($H$1="上证180",[1]!EM_S_INFO_COMPINDEX(E1140,"000010"),"")&amp;IF($H$1="沪深300",[1]!EM_S_INFO_COMPINDEX(E1140,"000300"),"")&amp;IF(AND($H$1="上证A股",RIGHT(E1140,2)="SH"),"是","")&amp;IF(AND($H$1="深证A股",RIGHT(E1140,2)="SZ"),"是","")&amp;IF(AND($H$1="创业板",LEFT(E1140,1)-3=0),"是","")&amp;IF(AND($H$1="全部A股",E1140&lt;&gt;0),"是","")&amp;IF(AND($H$1="中小板",LEFT(E1140,3)="002"),"是",""))</f>
        <v>是</v>
      </c>
      <c r="I1140" s="46">
        <f ca="1">IF(E1140="","",IF(OR([1]!EM_S_VAL_MV(E1140,deadline)="",[1]!EM_S_VAL_MV(E1140,deadline)="--",[1]!EM_S_VAL_MV(E1140,deadline)="null"),0,[1]!EM_S_VAL_MV(E1140,deadline)/100000000))</f>
        <v>20.425478004000002</v>
      </c>
      <c r="J1140" s="46">
        <f ca="1">IF(E1140="","",IF(RIGHT(LEFT($J$1,6),3)="TTM",[1]!EM_S_FA_PROFIT_TTM(E1140,LEFT(RIGHT($J$1,11),10),1)/100000000,[1]!EM_S_STM07_IS(E1140,61,LEFT(RIGHT($J$1,5),4)&amp;"-12-31",1)/100000000))</f>
        <v>-29.774628634499997</v>
      </c>
      <c r="K1140" s="36">
        <f t="shared" ca="1" si="87"/>
        <v>-0.68600277957230027</v>
      </c>
      <c r="L1140" s="46">
        <f ca="1">IF(E1140="","",IF(ISERROR(IF(行业估值!$E$7="最新年报",[1]!EM_S_STM07_BS(E1140,140,LEFT(RIGHT($L$1,5),4)&amp;"-12-31",1)/100000000,[1]!EM_S_STM07_BS(E1140,140,LEFT(RIGHT($L$1,11),10),1)/100000000)),0,IF(行业估值!$E$7="最新年报",[1]!EM_S_STM07_BS(E1140,140,LEFT(RIGHT($L$1,5),4)&amp;"-12-31",1)/100000000,[1]!EM_S_STM07_BS(E1140,140,LEFT(RIGHT($L$1,11),10),1)/100000000)))</f>
        <v>-7.9658406404999997</v>
      </c>
      <c r="M1140" s="36">
        <f t="shared" ca="1" si="88"/>
        <v>-2.5641333948048874</v>
      </c>
      <c r="N1140" s="37" t="str">
        <f ca="1">IF(E1140="","",IF(ISERROR([1]!EM_S_EST_NETPROFIT(E1140,行业估值!$E$6,deadline)/100000000),"-",[1]!EM_S_EST_NETPROFIT(E1140,行业估值!$E$6,deadline)/100000000))</f>
        <v>-</v>
      </c>
      <c r="O1140" s="36" t="str">
        <f t="shared" ca="1" si="89"/>
        <v>-</v>
      </c>
      <c r="T1140" s="64" t="s">
        <v>7244</v>
      </c>
      <c r="U1140" s="64" t="s">
        <v>2314</v>
      </c>
    </row>
    <row r="1141" spans="4:21">
      <c r="D1141" s="45" t="str">
        <f>IF(AND(行业估值!$B$39=$G1141,COUNTIF($G$2:$G$2552,$G1141)&gt;=1),COUNTIF($G$2:G1141,$G1141),"")</f>
        <v/>
      </c>
      <c r="E1141" s="65" t="str">
        <f t="shared" si="85"/>
        <v>002685.SZ</v>
      </c>
      <c r="F1141" s="65" t="str">
        <f t="shared" si="86"/>
        <v>华东重机</v>
      </c>
      <c r="G1141" s="34" t="str">
        <f>IF(E1141="","",IF(行业估值!$C$5="申万行业",[1]!EM_S_INFO_INDUSTRY_SW2014(E1141,"1"),IF(行业估值!$C$5="证监会行业",[1]!EM_S_INFO_INDUSTRY_CSRC1(E1141,"1"),[1]!EM_S_INFO_INDUSTRY_EM2016(E1141,"1"))))</f>
        <v>钢铁</v>
      </c>
      <c r="H1141" s="34" t="str">
        <f>IF(E1141="","",IF($H$1="上证50",[1]!EM_S_INFO_COMPINDEX(E1141,"000016"),"")&amp;IF($H$1="上证180",[1]!EM_S_INFO_COMPINDEX(E1141,"000010"),"")&amp;IF($H$1="沪深300",[1]!EM_S_INFO_COMPINDEX(E1141,"000300"),"")&amp;IF(AND($H$1="上证A股",RIGHT(E1141,2)="SH"),"是","")&amp;IF(AND($H$1="深证A股",RIGHT(E1141,2)="SZ"),"是","")&amp;IF(AND($H$1="创业板",LEFT(E1141,1)-3=0),"是","")&amp;IF(AND($H$1="全部A股",E1141&lt;&gt;0),"是","")&amp;IF(AND($H$1="中小板",LEFT(E1141,3)="002"),"是",""))</f>
        <v>是</v>
      </c>
      <c r="I1141" s="46">
        <f ca="1">IF(E1141="","",IF(OR([1]!EM_S_VAL_MV(E1141,deadline)="",[1]!EM_S_VAL_MV(E1141,deadline)="--",[1]!EM_S_VAL_MV(E1141,deadline)="null"),0,[1]!EM_S_VAL_MV(E1141,deadline)/100000000))</f>
        <v>60.965283780500002</v>
      </c>
      <c r="J1141" s="46">
        <f ca="1">IF(E1141="","",IF(RIGHT(LEFT($J$1,6),3)="TTM",[1]!EM_S_FA_PROFIT_TTM(E1141,LEFT(RIGHT($J$1,11),10),1)/100000000,[1]!EM_S_STM07_IS(E1141,61,LEFT(RIGHT($J$1,5),4)&amp;"-12-31",1)/100000000))</f>
        <v>1.3718073505999999</v>
      </c>
      <c r="K1141" s="36">
        <f t="shared" ca="1" si="87"/>
        <v>44.441578297298861</v>
      </c>
      <c r="L1141" s="46">
        <f ca="1">IF(E1141="","",IF(ISERROR(IF(行业估值!$E$7="最新年报",[1]!EM_S_STM07_BS(E1141,140,LEFT(RIGHT($L$1,5),4)&amp;"-12-31",1)/100000000,[1]!EM_S_STM07_BS(E1141,140,LEFT(RIGHT($L$1,11),10),1)/100000000)),0,IF(行业估值!$E$7="最新年报",[1]!EM_S_STM07_BS(E1141,140,LEFT(RIGHT($L$1,5),4)&amp;"-12-31",1)/100000000,[1]!EM_S_STM07_BS(E1141,140,LEFT(RIGHT($L$1,11),10),1)/100000000)))</f>
        <v>47.499372333100006</v>
      </c>
      <c r="M1141" s="36">
        <f t="shared" ca="1" si="88"/>
        <v>1.2834966187125014</v>
      </c>
      <c r="N1141" s="37">
        <f ca="1">IF(E1141="","",IF(ISERROR([1]!EM_S_EST_NETPROFIT(E1141,行业估值!$E$6,deadline)/100000000),"-",[1]!EM_S_EST_NETPROFIT(E1141,行业估值!$E$6,deadline)/100000000))</f>
        <v>3.18</v>
      </c>
      <c r="O1141" s="36">
        <f t="shared" ca="1" si="89"/>
        <v>19.171472886949687</v>
      </c>
      <c r="T1141" s="64" t="s">
        <v>2315</v>
      </c>
      <c r="U1141" s="64" t="s">
        <v>2316</v>
      </c>
    </row>
    <row r="1142" spans="4:21">
      <c r="D1142" s="45">
        <f>IF(AND(行业估值!$B$39=$G1142,COUNTIF($G$2:$G$2552,$G1142)&gt;=1),COUNTIF($G$2:G1142,$G1142),"")</f>
        <v>83</v>
      </c>
      <c r="E1142" s="65" t="str">
        <f t="shared" si="85"/>
        <v>002686.SZ</v>
      </c>
      <c r="F1142" s="65" t="str">
        <f t="shared" si="86"/>
        <v>亿利达</v>
      </c>
      <c r="G1142" s="34" t="str">
        <f>IF(E1142="","",IF(行业估值!$C$5="申万行业",[1]!EM_S_INFO_INDUSTRY_SW2014(E1142,"1"),IF(行业估值!$C$5="证监会行业",[1]!EM_S_INFO_INDUSTRY_CSRC1(E1142,"1"),[1]!EM_S_INFO_INDUSTRY_EM2016(E1142,"1"))))</f>
        <v>机械设备</v>
      </c>
      <c r="H1142" s="34" t="str">
        <f>IF(E1142="","",IF($H$1="上证50",[1]!EM_S_INFO_COMPINDEX(E1142,"000016"),"")&amp;IF($H$1="上证180",[1]!EM_S_INFO_COMPINDEX(E1142,"000010"),"")&amp;IF($H$1="沪深300",[1]!EM_S_INFO_COMPINDEX(E1142,"000300"),"")&amp;IF(AND($H$1="上证A股",RIGHT(E1142,2)="SH"),"是","")&amp;IF(AND($H$1="深证A股",RIGHT(E1142,2)="SZ"),"是","")&amp;IF(AND($H$1="创业板",LEFT(E1142,1)-3=0),"是","")&amp;IF(AND($H$1="全部A股",E1142&lt;&gt;0),"是","")&amp;IF(AND($H$1="中小板",LEFT(E1142,3)="002"),"是",""))</f>
        <v>是</v>
      </c>
      <c r="I1142" s="46">
        <f ca="1">IF(E1142="","",IF(OR([1]!EM_S_VAL_MV(E1142,deadline)="",[1]!EM_S_VAL_MV(E1142,deadline)="--",[1]!EM_S_VAL_MV(E1142,deadline)="null"),0,[1]!EM_S_VAL_MV(E1142,deadline)/100000000))</f>
        <v>26.351898121999998</v>
      </c>
      <c r="J1142" s="46">
        <f ca="1">IF(E1142="","",IF(RIGHT(LEFT($J$1,6),3)="TTM",[1]!EM_S_FA_PROFIT_TTM(E1142,LEFT(RIGHT($J$1,11),10),1)/100000000,[1]!EM_S_STM07_IS(E1142,61,LEFT(RIGHT($J$1,5),4)&amp;"-12-31",1)/100000000))</f>
        <v>-0.61882655880000004</v>
      </c>
      <c r="K1142" s="36">
        <f t="shared" ca="1" si="87"/>
        <v>-42.583657322498219</v>
      </c>
      <c r="L1142" s="46">
        <f ca="1">IF(E1142="","",IF(ISERROR(IF(行业估值!$E$7="最新年报",[1]!EM_S_STM07_BS(E1142,140,LEFT(RIGHT($L$1,5),4)&amp;"-12-31",1)/100000000,[1]!EM_S_STM07_BS(E1142,140,LEFT(RIGHT($L$1,11),10),1)/100000000)),0,IF(行业估值!$E$7="最新年报",[1]!EM_S_STM07_BS(E1142,140,LEFT(RIGHT($L$1,5),4)&amp;"-12-31",1)/100000000,[1]!EM_S_STM07_BS(E1142,140,LEFT(RIGHT($L$1,11),10),1)/100000000)))</f>
        <v>15.1921973441</v>
      </c>
      <c r="M1142" s="36">
        <f t="shared" ca="1" si="88"/>
        <v>1.7345679183290723</v>
      </c>
      <c r="N1142" s="37" t="str">
        <f ca="1">IF(E1142="","",IF(ISERROR([1]!EM_S_EST_NETPROFIT(E1142,行业估值!$E$6,deadline)/100000000),"-",[1]!EM_S_EST_NETPROFIT(E1142,行业估值!$E$6,deadline)/100000000))</f>
        <v>-</v>
      </c>
      <c r="O1142" s="36" t="str">
        <f t="shared" ca="1" si="89"/>
        <v>-</v>
      </c>
      <c r="T1142" s="64" t="s">
        <v>2317</v>
      </c>
      <c r="U1142" s="64" t="s">
        <v>2318</v>
      </c>
    </row>
    <row r="1143" spans="4:21">
      <c r="D1143" s="45" t="str">
        <f>IF(AND(行业估值!$B$39=$G1143,COUNTIF($G$2:$G$2552,$G1143)&gt;=1),COUNTIF($G$2:G1143,$G1143),"")</f>
        <v/>
      </c>
      <c r="E1143" s="65" t="str">
        <f t="shared" si="85"/>
        <v>002687.SZ</v>
      </c>
      <c r="F1143" s="65" t="str">
        <f t="shared" si="86"/>
        <v>乔治白</v>
      </c>
      <c r="G1143" s="34" t="str">
        <f>IF(E1143="","",IF(行业估值!$C$5="申万行业",[1]!EM_S_INFO_INDUSTRY_SW2014(E1143,"1"),IF(行业估值!$C$5="证监会行业",[1]!EM_S_INFO_INDUSTRY_CSRC1(E1143,"1"),[1]!EM_S_INFO_INDUSTRY_EM2016(E1143,"1"))))</f>
        <v>纺织服装</v>
      </c>
      <c r="H1143" s="34" t="str">
        <f>IF(E1143="","",IF($H$1="上证50",[1]!EM_S_INFO_COMPINDEX(E1143,"000016"),"")&amp;IF($H$1="上证180",[1]!EM_S_INFO_COMPINDEX(E1143,"000010"),"")&amp;IF($H$1="沪深300",[1]!EM_S_INFO_COMPINDEX(E1143,"000300"),"")&amp;IF(AND($H$1="上证A股",RIGHT(E1143,2)="SH"),"是","")&amp;IF(AND($H$1="深证A股",RIGHT(E1143,2)="SZ"),"是","")&amp;IF(AND($H$1="创业板",LEFT(E1143,1)-3=0),"是","")&amp;IF(AND($H$1="全部A股",E1143&lt;&gt;0),"是","")&amp;IF(AND($H$1="中小板",LEFT(E1143,3)="002"),"是",""))</f>
        <v>是</v>
      </c>
      <c r="I1143" s="46">
        <f ca="1">IF(E1143="","",IF(OR([1]!EM_S_VAL_MV(E1143,deadline)="",[1]!EM_S_VAL_MV(E1143,deadline)="--",[1]!EM_S_VAL_MV(E1143,deadline)="null"),0,[1]!EM_S_VAL_MV(E1143,deadline)/100000000))</f>
        <v>19.355</v>
      </c>
      <c r="J1143" s="46">
        <f ca="1">IF(E1143="","",IF(RIGHT(LEFT($J$1,6),3)="TTM",[1]!EM_S_FA_PROFIT_TTM(E1143,LEFT(RIGHT($J$1,11),10),1)/100000000,[1]!EM_S_STM07_IS(E1143,61,LEFT(RIGHT($J$1,5),4)&amp;"-12-31",1)/100000000))</f>
        <v>1.3424851609999999</v>
      </c>
      <c r="K1143" s="36">
        <f t="shared" ca="1" si="87"/>
        <v>14.417291574070518</v>
      </c>
      <c r="L1143" s="46">
        <f ca="1">IF(E1143="","",IF(ISERROR(IF(行业估值!$E$7="最新年报",[1]!EM_S_STM07_BS(E1143,140,LEFT(RIGHT($L$1,5),4)&amp;"-12-31",1)/100000000,[1]!EM_S_STM07_BS(E1143,140,LEFT(RIGHT($L$1,11),10),1)/100000000)),0,IF(行业估值!$E$7="最新年报",[1]!EM_S_STM07_BS(E1143,140,LEFT(RIGHT($L$1,5),4)&amp;"-12-31",1)/100000000,[1]!EM_S_STM07_BS(E1143,140,LEFT(RIGHT($L$1,11),10),1)/100000000)))</f>
        <v>10.666476618799999</v>
      </c>
      <c r="M1143" s="36">
        <f t="shared" ca="1" si="88"/>
        <v>1.814563580056624</v>
      </c>
      <c r="N1143" s="37" t="str">
        <f ca="1">IF(E1143="","",IF(ISERROR([1]!EM_S_EST_NETPROFIT(E1143,行业估值!$E$6,deadline)/100000000),"-",[1]!EM_S_EST_NETPROFIT(E1143,行业估值!$E$6,deadline)/100000000))</f>
        <v>-</v>
      </c>
      <c r="O1143" s="36" t="str">
        <f t="shared" ca="1" si="89"/>
        <v>-</v>
      </c>
      <c r="T1143" s="64" t="s">
        <v>2319</v>
      </c>
      <c r="U1143" s="64" t="s">
        <v>2320</v>
      </c>
    </row>
    <row r="1144" spans="4:21">
      <c r="D1144" s="45" t="str">
        <f>IF(AND(行业估值!$B$39=$G1144,COUNTIF($G$2:$G$2552,$G1144)&gt;=1),COUNTIF($G$2:G1144,$G1144),"")</f>
        <v/>
      </c>
      <c r="E1144" s="65" t="str">
        <f t="shared" si="85"/>
        <v>002688.SZ</v>
      </c>
      <c r="F1144" s="65" t="str">
        <f t="shared" si="86"/>
        <v>金河生物</v>
      </c>
      <c r="G1144" s="34" t="str">
        <f>IF(E1144="","",IF(行业估值!$C$5="申万行业",[1]!EM_S_INFO_INDUSTRY_SW2014(E1144,"1"),IF(行业估值!$C$5="证监会行业",[1]!EM_S_INFO_INDUSTRY_CSRC1(E1144,"1"),[1]!EM_S_INFO_INDUSTRY_EM2016(E1144,"1"))))</f>
        <v>农林牧渔</v>
      </c>
      <c r="H1144" s="34" t="str">
        <f>IF(E1144="","",IF($H$1="上证50",[1]!EM_S_INFO_COMPINDEX(E1144,"000016"),"")&amp;IF($H$1="上证180",[1]!EM_S_INFO_COMPINDEX(E1144,"000010"),"")&amp;IF($H$1="沪深300",[1]!EM_S_INFO_COMPINDEX(E1144,"000300"),"")&amp;IF(AND($H$1="上证A股",RIGHT(E1144,2)="SH"),"是","")&amp;IF(AND($H$1="深证A股",RIGHT(E1144,2)="SZ"),"是","")&amp;IF(AND($H$1="创业板",LEFT(E1144,1)-3=0),"是","")&amp;IF(AND($H$1="全部A股",E1144&lt;&gt;0),"是","")&amp;IF(AND($H$1="中小板",LEFT(E1144,3)="002"),"是",""))</f>
        <v>是</v>
      </c>
      <c r="I1144" s="46">
        <f ca="1">IF(E1144="","",IF(OR([1]!EM_S_VAL_MV(E1144,deadline)="",[1]!EM_S_VAL_MV(E1144,deadline)="--",[1]!EM_S_VAL_MV(E1144,deadline)="null"),0,[1]!EM_S_VAL_MV(E1144,deadline)/100000000))</f>
        <v>33.670351715000002</v>
      </c>
      <c r="J1144" s="46">
        <f ca="1">IF(E1144="","",IF(RIGHT(LEFT($J$1,6),3)="TTM",[1]!EM_S_FA_PROFIT_TTM(E1144,LEFT(RIGHT($J$1,11),10),1)/100000000,[1]!EM_S_STM07_IS(E1144,61,LEFT(RIGHT($J$1,5),4)&amp;"-12-31",1)/100000000))</f>
        <v>1.7457809947</v>
      </c>
      <c r="K1144" s="36">
        <f t="shared" ca="1" si="87"/>
        <v>19.28669851328403</v>
      </c>
      <c r="L1144" s="46">
        <f ca="1">IF(E1144="","",IF(ISERROR(IF(行业估值!$E$7="最新年报",[1]!EM_S_STM07_BS(E1144,140,LEFT(RIGHT($L$1,5),4)&amp;"-12-31",1)/100000000,[1]!EM_S_STM07_BS(E1144,140,LEFT(RIGHT($L$1,11),10),1)/100000000)),0,IF(行业估值!$E$7="最新年报",[1]!EM_S_STM07_BS(E1144,140,LEFT(RIGHT($L$1,5),4)&amp;"-12-31",1)/100000000,[1]!EM_S_STM07_BS(E1144,140,LEFT(RIGHT($L$1,11),10),1)/100000000)))</f>
        <v>16.6849668443</v>
      </c>
      <c r="M1144" s="36">
        <f t="shared" ca="1" si="88"/>
        <v>2.0180053115600067</v>
      </c>
      <c r="N1144" s="37">
        <f ca="1">IF(E1144="","",IF(ISERROR([1]!EM_S_EST_NETPROFIT(E1144,行业估值!$E$6,deadline)/100000000),"-",[1]!EM_S_EST_NETPROFIT(E1144,行业估值!$E$6,deadline)/100000000))</f>
        <v>2.0745333333333336</v>
      </c>
      <c r="O1144" s="36">
        <f t="shared" ca="1" si="89"/>
        <v>16.230325719037214</v>
      </c>
      <c r="T1144" s="64" t="s">
        <v>2321</v>
      </c>
      <c r="U1144" s="64" t="s">
        <v>2322</v>
      </c>
    </row>
    <row r="1145" spans="4:21">
      <c r="D1145" s="45">
        <f>IF(AND(行业估值!$B$39=$G1145,COUNTIF($G$2:$G$2552,$G1145)&gt;=1),COUNTIF($G$2:G1145,$G1145),"")</f>
        <v>84</v>
      </c>
      <c r="E1145" s="65" t="str">
        <f t="shared" si="85"/>
        <v>002689.SZ</v>
      </c>
      <c r="F1145" s="65" t="str">
        <f t="shared" si="86"/>
        <v>远大智能</v>
      </c>
      <c r="G1145" s="34" t="str">
        <f>IF(E1145="","",IF(行业估值!$C$5="申万行业",[1]!EM_S_INFO_INDUSTRY_SW2014(E1145,"1"),IF(行业估值!$C$5="证监会行业",[1]!EM_S_INFO_INDUSTRY_CSRC1(E1145,"1"),[1]!EM_S_INFO_INDUSTRY_EM2016(E1145,"1"))))</f>
        <v>机械设备</v>
      </c>
      <c r="H1145" s="34" t="str">
        <f>IF(E1145="","",IF($H$1="上证50",[1]!EM_S_INFO_COMPINDEX(E1145,"000016"),"")&amp;IF($H$1="上证180",[1]!EM_S_INFO_COMPINDEX(E1145,"000010"),"")&amp;IF($H$1="沪深300",[1]!EM_S_INFO_COMPINDEX(E1145,"000300"),"")&amp;IF(AND($H$1="上证A股",RIGHT(E1145,2)="SH"),"是","")&amp;IF(AND($H$1="深证A股",RIGHT(E1145,2)="SZ"),"是","")&amp;IF(AND($H$1="创业板",LEFT(E1145,1)-3=0),"是","")&amp;IF(AND($H$1="全部A股",E1145&lt;&gt;0),"是","")&amp;IF(AND($H$1="中小板",LEFT(E1145,3)="002"),"是",""))</f>
        <v>是</v>
      </c>
      <c r="I1145" s="46">
        <f ca="1">IF(E1145="","",IF(OR([1]!EM_S_VAL_MV(E1145,deadline)="",[1]!EM_S_VAL_MV(E1145,deadline)="--",[1]!EM_S_VAL_MV(E1145,deadline)="null"),0,[1]!EM_S_VAL_MV(E1145,deadline)/100000000))</f>
        <v>36.411544302499998</v>
      </c>
      <c r="J1145" s="46">
        <f ca="1">IF(E1145="","",IF(RIGHT(LEFT($J$1,6),3)="TTM",[1]!EM_S_FA_PROFIT_TTM(E1145,LEFT(RIGHT($J$1,11),10),1)/100000000,[1]!EM_S_STM07_IS(E1145,61,LEFT(RIGHT($J$1,5),4)&amp;"-12-31",1)/100000000))</f>
        <v>-0.27054215940000004</v>
      </c>
      <c r="K1145" s="36">
        <f t="shared" ca="1" si="87"/>
        <v>-134.58732045035933</v>
      </c>
      <c r="L1145" s="46">
        <f ca="1">IF(E1145="","",IF(ISERROR(IF(行业估值!$E$7="最新年报",[1]!EM_S_STM07_BS(E1145,140,LEFT(RIGHT($L$1,5),4)&amp;"-12-31",1)/100000000,[1]!EM_S_STM07_BS(E1145,140,LEFT(RIGHT($L$1,11),10),1)/100000000)),0,IF(行业估值!$E$7="最新年报",[1]!EM_S_STM07_BS(E1145,140,LEFT(RIGHT($L$1,5),4)&amp;"-12-31",1)/100000000,[1]!EM_S_STM07_BS(E1145,140,LEFT(RIGHT($L$1,11),10),1)/100000000)))</f>
        <v>13.2198092362</v>
      </c>
      <c r="M1145" s="36">
        <f t="shared" ca="1" si="88"/>
        <v>2.7543169233330329</v>
      </c>
      <c r="N1145" s="37" t="str">
        <f ca="1">IF(E1145="","",IF(ISERROR([1]!EM_S_EST_NETPROFIT(E1145,行业估值!$E$6,deadline)/100000000),"-",[1]!EM_S_EST_NETPROFIT(E1145,行业估值!$E$6,deadline)/100000000))</f>
        <v>-</v>
      </c>
      <c r="O1145" s="36" t="str">
        <f t="shared" ca="1" si="89"/>
        <v>-</v>
      </c>
      <c r="T1145" s="64" t="s">
        <v>2323</v>
      </c>
      <c r="U1145" s="64" t="s">
        <v>2324</v>
      </c>
    </row>
    <row r="1146" spans="4:21">
      <c r="D1146" s="45">
        <f>IF(AND(行业估值!$B$39=$G1146,COUNTIF($G$2:$G$2552,$G1146)&gt;=1),COUNTIF($G$2:G1146,$G1146),"")</f>
        <v>85</v>
      </c>
      <c r="E1146" s="65" t="str">
        <f t="shared" si="85"/>
        <v>002690.SZ</v>
      </c>
      <c r="F1146" s="65" t="str">
        <f t="shared" si="86"/>
        <v>美亚光电</v>
      </c>
      <c r="G1146" s="34" t="str">
        <f>IF(E1146="","",IF(行业估值!$C$5="申万行业",[1]!EM_S_INFO_INDUSTRY_SW2014(E1146,"1"),IF(行业估值!$C$5="证监会行业",[1]!EM_S_INFO_INDUSTRY_CSRC1(E1146,"1"),[1]!EM_S_INFO_INDUSTRY_EM2016(E1146,"1"))))</f>
        <v>机械设备</v>
      </c>
      <c r="H1146" s="34" t="str">
        <f>IF(E1146="","",IF($H$1="上证50",[1]!EM_S_INFO_COMPINDEX(E1146,"000016"),"")&amp;IF($H$1="上证180",[1]!EM_S_INFO_COMPINDEX(E1146,"000010"),"")&amp;IF($H$1="沪深300",[1]!EM_S_INFO_COMPINDEX(E1146,"000300"),"")&amp;IF(AND($H$1="上证A股",RIGHT(E1146,2)="SH"),"是","")&amp;IF(AND($H$1="深证A股",RIGHT(E1146,2)="SZ"),"是","")&amp;IF(AND($H$1="创业板",LEFT(E1146,1)-3=0),"是","")&amp;IF(AND($H$1="全部A股",E1146&lt;&gt;0),"是","")&amp;IF(AND($H$1="中小板",LEFT(E1146,3)="002"),"是",""))</f>
        <v>是</v>
      </c>
      <c r="I1146" s="46">
        <f ca="1">IF(E1146="","",IF(OR([1]!EM_S_VAL_MV(E1146,deadline)="",[1]!EM_S_VAL_MV(E1146,deadline)="--",[1]!EM_S_VAL_MV(E1146,deadline)="null"),0,[1]!EM_S_VAL_MV(E1146,deadline)/100000000))</f>
        <v>244.84719999999999</v>
      </c>
      <c r="J1146" s="46">
        <f ca="1">IF(E1146="","",IF(RIGHT(LEFT($J$1,6),3)="TTM",[1]!EM_S_FA_PROFIT_TTM(E1146,LEFT(RIGHT($J$1,11),10),1)/100000000,[1]!EM_S_STM07_IS(E1146,61,LEFT(RIGHT($J$1,5),4)&amp;"-12-31",1)/100000000))</f>
        <v>5.2934233193000004</v>
      </c>
      <c r="K1146" s="36">
        <f t="shared" ca="1" si="87"/>
        <v>46.254981933388706</v>
      </c>
      <c r="L1146" s="46">
        <f ca="1">IF(E1146="","",IF(ISERROR(IF(行业估值!$E$7="最新年报",[1]!EM_S_STM07_BS(E1146,140,LEFT(RIGHT($L$1,5),4)&amp;"-12-31",1)/100000000,[1]!EM_S_STM07_BS(E1146,140,LEFT(RIGHT($L$1,11),10),1)/100000000)),0,IF(行业估值!$E$7="最新年报",[1]!EM_S_STM07_BS(E1146,140,LEFT(RIGHT($L$1,5),4)&amp;"-12-31",1)/100000000,[1]!EM_S_STM07_BS(E1146,140,LEFT(RIGHT($L$1,11),10),1)/100000000)))</f>
        <v>22.398019739599999</v>
      </c>
      <c r="M1146" s="36">
        <f t="shared" ca="1" si="88"/>
        <v>10.931644977841808</v>
      </c>
      <c r="N1146" s="37">
        <f ca="1">IF(E1146="","",IF(ISERROR([1]!EM_S_EST_NETPROFIT(E1146,行业估值!$E$6,deadline)/100000000),"-",[1]!EM_S_EST_NETPROFIT(E1146,行业估值!$E$6,deadline)/100000000))</f>
        <v>5.4742409090909083</v>
      </c>
      <c r="O1146" s="36">
        <f t="shared" ca="1" si="89"/>
        <v>44.727151045433452</v>
      </c>
      <c r="T1146" s="64" t="s">
        <v>2325</v>
      </c>
      <c r="U1146" s="64" t="s">
        <v>2326</v>
      </c>
    </row>
    <row r="1147" spans="4:21">
      <c r="D1147" s="45">
        <f>IF(AND(行业估值!$B$39=$G1147,COUNTIF($G$2:$G$2552,$G1147)&gt;=1),COUNTIF($G$2:G1147,$G1147),"")</f>
        <v>86</v>
      </c>
      <c r="E1147" s="65" t="str">
        <f t="shared" si="85"/>
        <v>002691.SZ</v>
      </c>
      <c r="F1147" s="65" t="str">
        <f t="shared" si="86"/>
        <v>冀凯股份</v>
      </c>
      <c r="G1147" s="34" t="str">
        <f>IF(E1147="","",IF(行业估值!$C$5="申万行业",[1]!EM_S_INFO_INDUSTRY_SW2014(E1147,"1"),IF(行业估值!$C$5="证监会行业",[1]!EM_S_INFO_INDUSTRY_CSRC1(E1147,"1"),[1]!EM_S_INFO_INDUSTRY_EM2016(E1147,"1"))))</f>
        <v>机械设备</v>
      </c>
      <c r="H1147" s="34" t="str">
        <f>IF(E1147="","",IF($H$1="上证50",[1]!EM_S_INFO_COMPINDEX(E1147,"000016"),"")&amp;IF($H$1="上证180",[1]!EM_S_INFO_COMPINDEX(E1147,"000010"),"")&amp;IF($H$1="沪深300",[1]!EM_S_INFO_COMPINDEX(E1147,"000300"),"")&amp;IF(AND($H$1="上证A股",RIGHT(E1147,2)="SH"),"是","")&amp;IF(AND($H$1="深证A股",RIGHT(E1147,2)="SZ"),"是","")&amp;IF(AND($H$1="创业板",LEFT(E1147,1)-3=0),"是","")&amp;IF(AND($H$1="全部A股",E1147&lt;&gt;0),"是","")&amp;IF(AND($H$1="中小板",LEFT(E1147,3)="002"),"是",""))</f>
        <v>是</v>
      </c>
      <c r="I1147" s="46">
        <f ca="1">IF(E1147="","",IF(OR([1]!EM_S_VAL_MV(E1147,deadline)="",[1]!EM_S_VAL_MV(E1147,deadline)="--",[1]!EM_S_VAL_MV(E1147,deadline)="null"),0,[1]!EM_S_VAL_MV(E1147,deadline)/100000000))</f>
        <v>19.821999999999999</v>
      </c>
      <c r="J1147" s="46">
        <f ca="1">IF(E1147="","",IF(RIGHT(LEFT($J$1,6),3)="TTM",[1]!EM_S_FA_PROFIT_TTM(E1147,LEFT(RIGHT($J$1,11),10),1)/100000000,[1]!EM_S_STM07_IS(E1147,61,LEFT(RIGHT($J$1,5),4)&amp;"-12-31",1)/100000000))</f>
        <v>0.16798256140000001</v>
      </c>
      <c r="K1147" s="36">
        <f t="shared" ca="1" si="87"/>
        <v>118.00034381425975</v>
      </c>
      <c r="L1147" s="46">
        <f ca="1">IF(E1147="","",IF(ISERROR(IF(行业估值!$E$7="最新年报",[1]!EM_S_STM07_BS(E1147,140,LEFT(RIGHT($L$1,5),4)&amp;"-12-31",1)/100000000,[1]!EM_S_STM07_BS(E1147,140,LEFT(RIGHT($L$1,11),10),1)/100000000)),0,IF(行业估值!$E$7="最新年报",[1]!EM_S_STM07_BS(E1147,140,LEFT(RIGHT($L$1,5),4)&amp;"-12-31",1)/100000000,[1]!EM_S_STM07_BS(E1147,140,LEFT(RIGHT($L$1,11),10),1)/100000000)))</f>
        <v>8.8955241024999996</v>
      </c>
      <c r="M1147" s="36">
        <f t="shared" ca="1" si="88"/>
        <v>2.228311651072838</v>
      </c>
      <c r="N1147" s="37" t="str">
        <f ca="1">IF(E1147="","",IF(ISERROR([1]!EM_S_EST_NETPROFIT(E1147,行业估值!$E$6,deadline)/100000000),"-",[1]!EM_S_EST_NETPROFIT(E1147,行业估值!$E$6,deadline)/100000000))</f>
        <v>-</v>
      </c>
      <c r="O1147" s="36" t="str">
        <f t="shared" ca="1" si="89"/>
        <v>-</v>
      </c>
      <c r="T1147" s="64" t="s">
        <v>2327</v>
      </c>
      <c r="U1147" s="64" t="s">
        <v>2328</v>
      </c>
    </row>
    <row r="1148" spans="4:21">
      <c r="D1148" s="45" t="str">
        <f>IF(AND(行业估值!$B$39=$G1148,COUNTIF($G$2:$G$2552,$G1148)&gt;=1),COUNTIF($G$2:G1148,$G1148),"")</f>
        <v/>
      </c>
      <c r="E1148" s="65" t="str">
        <f t="shared" si="85"/>
        <v>002692.SZ</v>
      </c>
      <c r="F1148" s="65" t="str">
        <f t="shared" si="86"/>
        <v>ST远程</v>
      </c>
      <c r="G1148" s="34" t="str">
        <f>IF(E1148="","",IF(行业估值!$C$5="申万行业",[1]!EM_S_INFO_INDUSTRY_SW2014(E1148,"1"),IF(行业估值!$C$5="证监会行业",[1]!EM_S_INFO_INDUSTRY_CSRC1(E1148,"1"),[1]!EM_S_INFO_INDUSTRY_EM2016(E1148,"1"))))</f>
        <v>电气设备</v>
      </c>
      <c r="H1148" s="34" t="str">
        <f>IF(E1148="","",IF($H$1="上证50",[1]!EM_S_INFO_COMPINDEX(E1148,"000016"),"")&amp;IF($H$1="上证180",[1]!EM_S_INFO_COMPINDEX(E1148,"000010"),"")&amp;IF($H$1="沪深300",[1]!EM_S_INFO_COMPINDEX(E1148,"000300"),"")&amp;IF(AND($H$1="上证A股",RIGHT(E1148,2)="SH"),"是","")&amp;IF(AND($H$1="深证A股",RIGHT(E1148,2)="SZ"),"是","")&amp;IF(AND($H$1="创业板",LEFT(E1148,1)-3=0),"是","")&amp;IF(AND($H$1="全部A股",E1148&lt;&gt;0),"是","")&amp;IF(AND($H$1="中小板",LEFT(E1148,3)="002"),"是",""))</f>
        <v>是</v>
      </c>
      <c r="I1148" s="46">
        <f ca="1">IF(E1148="","",IF(OR([1]!EM_S_VAL_MV(E1148,deadline)="",[1]!EM_S_VAL_MV(E1148,deadline)="--",[1]!EM_S_VAL_MV(E1148,deadline)="null"),0,[1]!EM_S_VAL_MV(E1148,deadline)/100000000))</f>
        <v>24.847851599999998</v>
      </c>
      <c r="J1148" s="46">
        <f ca="1">IF(E1148="","",IF(RIGHT(LEFT($J$1,6),3)="TTM",[1]!EM_S_FA_PROFIT_TTM(E1148,LEFT(RIGHT($J$1,11),10),1)/100000000,[1]!EM_S_STM07_IS(E1148,61,LEFT(RIGHT($J$1,5),4)&amp;"-12-31",1)/100000000))</f>
        <v>-4.7598379320999999</v>
      </c>
      <c r="K1148" s="36">
        <f t="shared" ca="1" si="87"/>
        <v>-5.2203146313927835</v>
      </c>
      <c r="L1148" s="46">
        <f ca="1">IF(E1148="","",IF(ISERROR(IF(行业估值!$E$7="最新年报",[1]!EM_S_STM07_BS(E1148,140,LEFT(RIGHT($L$1,5),4)&amp;"-12-31",1)/100000000,[1]!EM_S_STM07_BS(E1148,140,LEFT(RIGHT($L$1,11),10),1)/100000000)),0,IF(行业估值!$E$7="最新年报",[1]!EM_S_STM07_BS(E1148,140,LEFT(RIGHT($L$1,5),4)&amp;"-12-31",1)/100000000,[1]!EM_S_STM07_BS(E1148,140,LEFT(RIGHT($L$1,11),10),1)/100000000)))</f>
        <v>10.513267727100001</v>
      </c>
      <c r="M1148" s="36">
        <f t="shared" ca="1" si="88"/>
        <v>2.3634755858019107</v>
      </c>
      <c r="N1148" s="37" t="str">
        <f ca="1">IF(E1148="","",IF(ISERROR([1]!EM_S_EST_NETPROFIT(E1148,行业估值!$E$6,deadline)/100000000),"-",[1]!EM_S_EST_NETPROFIT(E1148,行业估值!$E$6,deadline)/100000000))</f>
        <v>-</v>
      </c>
      <c r="O1148" s="36" t="str">
        <f t="shared" ca="1" si="89"/>
        <v>-</v>
      </c>
      <c r="T1148" s="64" t="s">
        <v>7245</v>
      </c>
      <c r="U1148" s="64" t="s">
        <v>2329</v>
      </c>
    </row>
    <row r="1149" spans="4:21">
      <c r="D1149" s="45" t="str">
        <f>IF(AND(行业估值!$B$39=$G1149,COUNTIF($G$2:$G$2552,$G1149)&gt;=1),COUNTIF($G$2:G1149,$G1149),"")</f>
        <v/>
      </c>
      <c r="E1149" s="65" t="str">
        <f t="shared" si="85"/>
        <v>002693.SZ</v>
      </c>
      <c r="F1149" s="65" t="str">
        <f t="shared" si="86"/>
        <v>双成药业</v>
      </c>
      <c r="G1149" s="34" t="str">
        <f>IF(E1149="","",IF(行业估值!$C$5="申万行业",[1]!EM_S_INFO_INDUSTRY_SW2014(E1149,"1"),IF(行业估值!$C$5="证监会行业",[1]!EM_S_INFO_INDUSTRY_CSRC1(E1149,"1"),[1]!EM_S_INFO_INDUSTRY_EM2016(E1149,"1"))))</f>
        <v>医药生物</v>
      </c>
      <c r="H1149" s="34" t="str">
        <f>IF(E1149="","",IF($H$1="上证50",[1]!EM_S_INFO_COMPINDEX(E1149,"000016"),"")&amp;IF($H$1="上证180",[1]!EM_S_INFO_COMPINDEX(E1149,"000010"),"")&amp;IF($H$1="沪深300",[1]!EM_S_INFO_COMPINDEX(E1149,"000300"),"")&amp;IF(AND($H$1="上证A股",RIGHT(E1149,2)="SH"),"是","")&amp;IF(AND($H$1="深证A股",RIGHT(E1149,2)="SZ"),"是","")&amp;IF(AND($H$1="创业板",LEFT(E1149,1)-3=0),"是","")&amp;IF(AND($H$1="全部A股",E1149&lt;&gt;0),"是","")&amp;IF(AND($H$1="中小板",LEFT(E1149,3)="002"),"是",""))</f>
        <v>是</v>
      </c>
      <c r="I1149" s="46">
        <f ca="1">IF(E1149="","",IF(OR([1]!EM_S_VAL_MV(E1149,deadline)="",[1]!EM_S_VAL_MV(E1149,deadline)="--",[1]!EM_S_VAL_MV(E1149,deadline)="null"),0,[1]!EM_S_VAL_MV(E1149,deadline)/100000000))</f>
        <v>17.901</v>
      </c>
      <c r="J1149" s="46">
        <f ca="1">IF(E1149="","",IF(RIGHT(LEFT($J$1,6),3)="TTM",[1]!EM_S_FA_PROFIT_TTM(E1149,LEFT(RIGHT($J$1,11),10),1)/100000000,[1]!EM_S_STM07_IS(E1149,61,LEFT(RIGHT($J$1,5),4)&amp;"-12-31",1)/100000000))</f>
        <v>-0.77286369599999993</v>
      </c>
      <c r="K1149" s="36">
        <f t="shared" ca="1" si="87"/>
        <v>-23.161910816419045</v>
      </c>
      <c r="L1149" s="46">
        <f ca="1">IF(E1149="","",IF(ISERROR(IF(行业估值!$E$7="最新年报",[1]!EM_S_STM07_BS(E1149,140,LEFT(RIGHT($L$1,5),4)&amp;"-12-31",1)/100000000,[1]!EM_S_STM07_BS(E1149,140,LEFT(RIGHT($L$1,11),10),1)/100000000)),0,IF(行业估值!$E$7="最新年报",[1]!EM_S_STM07_BS(E1149,140,LEFT(RIGHT($L$1,5),4)&amp;"-12-31",1)/100000000,[1]!EM_S_STM07_BS(E1149,140,LEFT(RIGHT($L$1,11),10),1)/100000000)))</f>
        <v>5.0024437675</v>
      </c>
      <c r="M1149" s="36">
        <f t="shared" ca="1" si="88"/>
        <v>3.5784510195396213</v>
      </c>
      <c r="N1149" s="37" t="str">
        <f ca="1">IF(E1149="","",IF(ISERROR([1]!EM_S_EST_NETPROFIT(E1149,行业估值!$E$6,deadline)/100000000),"-",[1]!EM_S_EST_NETPROFIT(E1149,行业估值!$E$6,deadline)/100000000))</f>
        <v>-</v>
      </c>
      <c r="O1149" s="36" t="str">
        <f t="shared" ca="1" si="89"/>
        <v>-</v>
      </c>
      <c r="T1149" s="64" t="s">
        <v>2330</v>
      </c>
      <c r="U1149" s="64" t="s">
        <v>2331</v>
      </c>
    </row>
    <row r="1150" spans="4:21">
      <c r="D1150" s="45" t="str">
        <f>IF(AND(行业估值!$B$39=$G1150,COUNTIF($G$2:$G$2552,$G1150)&gt;=1),COUNTIF($G$2:G1150,$G1150),"")</f>
        <v/>
      </c>
      <c r="E1150" s="65" t="str">
        <f t="shared" si="85"/>
        <v>002694.SZ</v>
      </c>
      <c r="F1150" s="65" t="str">
        <f t="shared" si="86"/>
        <v>顾地科技</v>
      </c>
      <c r="G1150" s="34" t="str">
        <f>IF(E1150="","",IF(行业估值!$C$5="申万行业",[1]!EM_S_INFO_INDUSTRY_SW2014(E1150,"1"),IF(行业估值!$C$5="证监会行业",[1]!EM_S_INFO_INDUSTRY_CSRC1(E1150,"1"),[1]!EM_S_INFO_INDUSTRY_EM2016(E1150,"1"))))</f>
        <v>建材</v>
      </c>
      <c r="H1150" s="34" t="str">
        <f>IF(E1150="","",IF($H$1="上证50",[1]!EM_S_INFO_COMPINDEX(E1150,"000016"),"")&amp;IF($H$1="上证180",[1]!EM_S_INFO_COMPINDEX(E1150,"000010"),"")&amp;IF($H$1="沪深300",[1]!EM_S_INFO_COMPINDEX(E1150,"000300"),"")&amp;IF(AND($H$1="上证A股",RIGHT(E1150,2)="SH"),"是","")&amp;IF(AND($H$1="深证A股",RIGHT(E1150,2)="SZ"),"是","")&amp;IF(AND($H$1="创业板",LEFT(E1150,1)-3=0),"是","")&amp;IF(AND($H$1="全部A股",E1150&lt;&gt;0),"是","")&amp;IF(AND($H$1="中小板",LEFT(E1150,3)="002"),"是",""))</f>
        <v>是</v>
      </c>
      <c r="I1150" s="46">
        <f ca="1">IF(E1150="","",IF(OR([1]!EM_S_VAL_MV(E1150,deadline)="",[1]!EM_S_VAL_MV(E1150,deadline)="--",[1]!EM_S_VAL_MV(E1150,deadline)="null"),0,[1]!EM_S_VAL_MV(E1150,deadline)/100000000))</f>
        <v>18.632540160000001</v>
      </c>
      <c r="J1150" s="46">
        <f ca="1">IF(E1150="","",IF(RIGHT(LEFT($J$1,6),3)="TTM",[1]!EM_S_FA_PROFIT_TTM(E1150,LEFT(RIGHT($J$1,11),10),1)/100000000,[1]!EM_S_STM07_IS(E1150,61,LEFT(RIGHT($J$1,5),4)&amp;"-12-31",1)/100000000))</f>
        <v>-1.5269976316999998</v>
      </c>
      <c r="K1150" s="36">
        <f t="shared" ca="1" si="87"/>
        <v>-12.202075349165064</v>
      </c>
      <c r="L1150" s="46">
        <f ca="1">IF(E1150="","",IF(ISERROR(IF(行业估值!$E$7="最新年报",[1]!EM_S_STM07_BS(E1150,140,LEFT(RIGHT($L$1,5),4)&amp;"-12-31",1)/100000000,[1]!EM_S_STM07_BS(E1150,140,LEFT(RIGHT($L$1,11),10),1)/100000000)),0,IF(行业估值!$E$7="最新年报",[1]!EM_S_STM07_BS(E1150,140,LEFT(RIGHT($L$1,5),4)&amp;"-12-31",1)/100000000,[1]!EM_S_STM07_BS(E1150,140,LEFT(RIGHT($L$1,11),10),1)/100000000)))</f>
        <v>9.8103535605999994</v>
      </c>
      <c r="M1150" s="36">
        <f t="shared" ca="1" si="88"/>
        <v>1.8992730531987512</v>
      </c>
      <c r="N1150" s="37" t="str">
        <f ca="1">IF(E1150="","",IF(ISERROR([1]!EM_S_EST_NETPROFIT(E1150,行业估值!$E$6,deadline)/100000000),"-",[1]!EM_S_EST_NETPROFIT(E1150,行业估值!$E$6,deadline)/100000000))</f>
        <v>-</v>
      </c>
      <c r="O1150" s="36" t="str">
        <f t="shared" ca="1" si="89"/>
        <v>-</v>
      </c>
      <c r="T1150" s="64" t="s">
        <v>2332</v>
      </c>
      <c r="U1150" s="64" t="s">
        <v>2333</v>
      </c>
    </row>
    <row r="1151" spans="4:21">
      <c r="D1151" s="45" t="str">
        <f>IF(AND(行业估值!$B$39=$G1151,COUNTIF($G$2:$G$2552,$G1151)&gt;=1),COUNTIF($G$2:G1151,$G1151),"")</f>
        <v/>
      </c>
      <c r="E1151" s="65" t="str">
        <f t="shared" si="85"/>
        <v>002695.SZ</v>
      </c>
      <c r="F1151" s="65" t="str">
        <f t="shared" si="86"/>
        <v>煌上煌</v>
      </c>
      <c r="G1151" s="34" t="str">
        <f>IF(E1151="","",IF(行业估值!$C$5="申万行业",[1]!EM_S_INFO_INDUSTRY_SW2014(E1151,"1"),IF(行业估值!$C$5="证监会行业",[1]!EM_S_INFO_INDUSTRY_CSRC1(E1151,"1"),[1]!EM_S_INFO_INDUSTRY_EM2016(E1151,"1"))))</f>
        <v>食品饮料</v>
      </c>
      <c r="H1151" s="34" t="str">
        <f>IF(E1151="","",IF($H$1="上证50",[1]!EM_S_INFO_COMPINDEX(E1151,"000016"),"")&amp;IF($H$1="上证180",[1]!EM_S_INFO_COMPINDEX(E1151,"000010"),"")&amp;IF($H$1="沪深300",[1]!EM_S_INFO_COMPINDEX(E1151,"000300"),"")&amp;IF(AND($H$1="上证A股",RIGHT(E1151,2)="SH"),"是","")&amp;IF(AND($H$1="深证A股",RIGHT(E1151,2)="SZ"),"是","")&amp;IF(AND($H$1="创业板",LEFT(E1151,1)-3=0),"是","")&amp;IF(AND($H$1="全部A股",E1151&lt;&gt;0),"是","")&amp;IF(AND($H$1="中小板",LEFT(E1151,3)="002"),"是",""))</f>
        <v>是</v>
      </c>
      <c r="I1151" s="46">
        <f ca="1">IF(E1151="","",IF(OR([1]!EM_S_VAL_MV(E1151,deadline)="",[1]!EM_S_VAL_MV(E1151,deadline)="--",[1]!EM_S_VAL_MV(E1151,deadline)="null"),0,[1]!EM_S_VAL_MV(E1151,deadline)/100000000))</f>
        <v>78.163859231999993</v>
      </c>
      <c r="J1151" s="46">
        <f ca="1">IF(E1151="","",IF(RIGHT(LEFT($J$1,6),3)="TTM",[1]!EM_S_FA_PROFIT_TTM(E1151,LEFT(RIGHT($J$1,11),10),1)/100000000,[1]!EM_S_STM07_IS(E1151,61,LEFT(RIGHT($J$1,5),4)&amp;"-12-31",1)/100000000))</f>
        <v>2.2398995531999999</v>
      </c>
      <c r="K1151" s="36">
        <f t="shared" ca="1" si="87"/>
        <v>34.896144838429173</v>
      </c>
      <c r="L1151" s="46">
        <f ca="1">IF(E1151="","",IF(ISERROR(IF(行业估值!$E$7="最新年报",[1]!EM_S_STM07_BS(E1151,140,LEFT(RIGHT($L$1,5),4)&amp;"-12-31",1)/100000000,[1]!EM_S_STM07_BS(E1151,140,LEFT(RIGHT($L$1,11),10),1)/100000000)),0,IF(行业估值!$E$7="最新年报",[1]!EM_S_STM07_BS(E1151,140,LEFT(RIGHT($L$1,5),4)&amp;"-12-31",1)/100000000,[1]!EM_S_STM07_BS(E1151,140,LEFT(RIGHT($L$1,11),10),1)/100000000)))</f>
        <v>20.835176795999999</v>
      </c>
      <c r="M1151" s="36">
        <f t="shared" ca="1" si="88"/>
        <v>3.7515332841814968</v>
      </c>
      <c r="N1151" s="37">
        <f ca="1">IF(E1151="","",IF(ISERROR([1]!EM_S_EST_NETPROFIT(E1151,行业估值!$E$6,deadline)/100000000),"-",[1]!EM_S_EST_NETPROFIT(E1151,行业估值!$E$6,deadline)/100000000))</f>
        <v>2.3767749999999999</v>
      </c>
      <c r="O1151" s="36">
        <f t="shared" ca="1" si="89"/>
        <v>32.886520277266463</v>
      </c>
      <c r="T1151" s="64" t="s">
        <v>2334</v>
      </c>
      <c r="U1151" s="64" t="s">
        <v>2335</v>
      </c>
    </row>
    <row r="1152" spans="4:21">
      <c r="D1152" s="45" t="str">
        <f>IF(AND(行业估值!$B$39=$G1152,COUNTIF($G$2:$G$2552,$G1152)&gt;=1),COUNTIF($G$2:G1152,$G1152),"")</f>
        <v/>
      </c>
      <c r="E1152" s="65" t="str">
        <f t="shared" si="85"/>
        <v>002696.SZ</v>
      </c>
      <c r="F1152" s="65" t="str">
        <f t="shared" si="86"/>
        <v>百洋股份</v>
      </c>
      <c r="G1152" s="34" t="str">
        <f>IF(E1152="","",IF(行业估值!$C$5="申万行业",[1]!EM_S_INFO_INDUSTRY_SW2014(E1152,"1"),IF(行业估值!$C$5="证监会行业",[1]!EM_S_INFO_INDUSTRY_CSRC1(E1152,"1"),[1]!EM_S_INFO_INDUSTRY_EM2016(E1152,"1"))))</f>
        <v>农林牧渔</v>
      </c>
      <c r="H1152" s="34" t="str">
        <f>IF(E1152="","",IF($H$1="上证50",[1]!EM_S_INFO_COMPINDEX(E1152,"000016"),"")&amp;IF($H$1="上证180",[1]!EM_S_INFO_COMPINDEX(E1152,"000010"),"")&amp;IF($H$1="沪深300",[1]!EM_S_INFO_COMPINDEX(E1152,"000300"),"")&amp;IF(AND($H$1="上证A股",RIGHT(E1152,2)="SH"),"是","")&amp;IF(AND($H$1="深证A股",RIGHT(E1152,2)="SZ"),"是","")&amp;IF(AND($H$1="创业板",LEFT(E1152,1)-3=0),"是","")&amp;IF(AND($H$1="全部A股",E1152&lt;&gt;0),"是","")&amp;IF(AND($H$1="中小板",LEFT(E1152,3)="002"),"是",""))</f>
        <v>是</v>
      </c>
      <c r="I1152" s="46">
        <f ca="1">IF(E1152="","",IF(OR([1]!EM_S_VAL_MV(E1152,deadline)="",[1]!EM_S_VAL_MV(E1152,deadline)="--",[1]!EM_S_VAL_MV(E1152,deadline)="null"),0,[1]!EM_S_VAL_MV(E1152,deadline)/100000000))</f>
        <v>20.714280208399998</v>
      </c>
      <c r="J1152" s="46">
        <f ca="1">IF(E1152="","",IF(RIGHT(LEFT($J$1,6),3)="TTM",[1]!EM_S_FA_PROFIT_TTM(E1152,LEFT(RIGHT($J$1,11),10),1)/100000000,[1]!EM_S_STM07_IS(E1152,61,LEFT(RIGHT($J$1,5),4)&amp;"-12-31",1)/100000000))</f>
        <v>1.8356690700000001E-2</v>
      </c>
      <c r="K1152" s="36">
        <f t="shared" ca="1" si="87"/>
        <v>1128.4321638867075</v>
      </c>
      <c r="L1152" s="46">
        <f ca="1">IF(E1152="","",IF(ISERROR(IF(行业估值!$E$7="最新年报",[1]!EM_S_STM07_BS(E1152,140,LEFT(RIGHT($L$1,5),4)&amp;"-12-31",1)/100000000,[1]!EM_S_STM07_BS(E1152,140,LEFT(RIGHT($L$1,11),10),1)/100000000)),0,IF(行业估值!$E$7="最新年报",[1]!EM_S_STM07_BS(E1152,140,LEFT(RIGHT($L$1,5),4)&amp;"-12-31",1)/100000000,[1]!EM_S_STM07_BS(E1152,140,LEFT(RIGHT($L$1,11),10),1)/100000000)))</f>
        <v>19.851609722300001</v>
      </c>
      <c r="M1152" s="36">
        <f t="shared" ca="1" si="88"/>
        <v>1.0434559463019732</v>
      </c>
      <c r="N1152" s="37" t="str">
        <f ca="1">IF(E1152="","",IF(ISERROR([1]!EM_S_EST_NETPROFIT(E1152,行业估值!$E$6,deadline)/100000000),"-",[1]!EM_S_EST_NETPROFIT(E1152,行业估值!$E$6,deadline)/100000000))</f>
        <v>-</v>
      </c>
      <c r="O1152" s="36" t="str">
        <f t="shared" ca="1" si="89"/>
        <v>-</v>
      </c>
      <c r="T1152" s="64" t="s">
        <v>2336</v>
      </c>
      <c r="U1152" s="64" t="s">
        <v>2337</v>
      </c>
    </row>
    <row r="1153" spans="4:21">
      <c r="D1153" s="45" t="str">
        <f>IF(AND(行业估值!$B$39=$G1153,COUNTIF($G$2:$G$2552,$G1153)&gt;=1),COUNTIF($G$2:G1153,$G1153),"")</f>
        <v/>
      </c>
      <c r="E1153" s="65" t="str">
        <f t="shared" si="85"/>
        <v>002697.SZ</v>
      </c>
      <c r="F1153" s="65" t="str">
        <f t="shared" si="86"/>
        <v>红旗连锁</v>
      </c>
      <c r="G1153" s="34" t="str">
        <f>IF(E1153="","",IF(行业估值!$C$5="申万行业",[1]!EM_S_INFO_INDUSTRY_SW2014(E1153,"1"),IF(行业估值!$C$5="证监会行业",[1]!EM_S_INFO_INDUSTRY_CSRC1(E1153,"1"),[1]!EM_S_INFO_INDUSTRY_EM2016(E1153,"1"))))</f>
        <v>商贸零售</v>
      </c>
      <c r="H1153" s="34" t="str">
        <f>IF(E1153="","",IF($H$1="上证50",[1]!EM_S_INFO_COMPINDEX(E1153,"000016"),"")&amp;IF($H$1="上证180",[1]!EM_S_INFO_COMPINDEX(E1153,"000010"),"")&amp;IF($H$1="沪深300",[1]!EM_S_INFO_COMPINDEX(E1153,"000300"),"")&amp;IF(AND($H$1="上证A股",RIGHT(E1153,2)="SH"),"是","")&amp;IF(AND($H$1="深证A股",RIGHT(E1153,2)="SZ"),"是","")&amp;IF(AND($H$1="创业板",LEFT(E1153,1)-3=0),"是","")&amp;IF(AND($H$1="全部A股",E1153&lt;&gt;0),"是","")&amp;IF(AND($H$1="中小板",LEFT(E1153,3)="002"),"是",""))</f>
        <v>是</v>
      </c>
      <c r="I1153" s="46">
        <f ca="1">IF(E1153="","",IF(OR([1]!EM_S_VAL_MV(E1153,deadline)="",[1]!EM_S_VAL_MV(E1153,deadline)="--",[1]!EM_S_VAL_MV(E1153,deadline)="null"),0,[1]!EM_S_VAL_MV(E1153,deadline)/100000000))</f>
        <v>106.488</v>
      </c>
      <c r="J1153" s="46">
        <f ca="1">IF(E1153="","",IF(RIGHT(LEFT($J$1,6),3)="TTM",[1]!EM_S_FA_PROFIT_TTM(E1153,LEFT(RIGHT($J$1,11),10),1)/100000000,[1]!EM_S_STM07_IS(E1153,61,LEFT(RIGHT($J$1,5),4)&amp;"-12-31",1)/100000000))</f>
        <v>4.7231132448000004</v>
      </c>
      <c r="K1153" s="36">
        <f t="shared" ca="1" si="87"/>
        <v>22.546145832357492</v>
      </c>
      <c r="L1153" s="46">
        <f ca="1">IF(E1153="","",IF(ISERROR(IF(行业估值!$E$7="最新年报",[1]!EM_S_STM07_BS(E1153,140,LEFT(RIGHT($L$1,5),4)&amp;"-12-31",1)/100000000,[1]!EM_S_STM07_BS(E1153,140,LEFT(RIGHT($L$1,11),10),1)/100000000)),0,IF(行业估值!$E$7="最新年报",[1]!EM_S_STM07_BS(E1153,140,LEFT(RIGHT($L$1,5),4)&amp;"-12-31",1)/100000000,[1]!EM_S_STM07_BS(E1153,140,LEFT(RIGHT($L$1,11),10),1)/100000000)))</f>
        <v>29.469999725999998</v>
      </c>
      <c r="M1153" s="36">
        <f t="shared" ca="1" si="88"/>
        <v>3.6134374275562222</v>
      </c>
      <c r="N1153" s="37">
        <f ca="1">IF(E1153="","",IF(ISERROR([1]!EM_S_EST_NETPROFIT(E1153,行业估值!$E$6,deadline)/100000000),"-",[1]!EM_S_EST_NETPROFIT(E1153,行业估值!$E$6,deadline)/100000000))</f>
        <v>4.76593</v>
      </c>
      <c r="O1153" s="36">
        <f t="shared" ca="1" si="89"/>
        <v>22.343592960870176</v>
      </c>
      <c r="T1153" s="64" t="s">
        <v>2338</v>
      </c>
      <c r="U1153" s="64" t="s">
        <v>2339</v>
      </c>
    </row>
    <row r="1154" spans="4:21">
      <c r="D1154" s="45">
        <f>IF(AND(行业估值!$B$39=$G1154,COUNTIF($G$2:$G$2552,$G1154)&gt;=1),COUNTIF($G$2:G1154,$G1154),"")</f>
        <v>87</v>
      </c>
      <c r="E1154" s="65" t="str">
        <f t="shared" si="85"/>
        <v>002698.SZ</v>
      </c>
      <c r="F1154" s="65" t="str">
        <f t="shared" si="86"/>
        <v>博实股份</v>
      </c>
      <c r="G1154" s="34" t="str">
        <f>IF(E1154="","",IF(行业估值!$C$5="申万行业",[1]!EM_S_INFO_INDUSTRY_SW2014(E1154,"1"),IF(行业估值!$C$5="证监会行业",[1]!EM_S_INFO_INDUSTRY_CSRC1(E1154,"1"),[1]!EM_S_INFO_INDUSTRY_EM2016(E1154,"1"))))</f>
        <v>机械设备</v>
      </c>
      <c r="H1154" s="34" t="str">
        <f>IF(E1154="","",IF($H$1="上证50",[1]!EM_S_INFO_COMPINDEX(E1154,"000016"),"")&amp;IF($H$1="上证180",[1]!EM_S_INFO_COMPINDEX(E1154,"000010"),"")&amp;IF($H$1="沪深300",[1]!EM_S_INFO_COMPINDEX(E1154,"000300"),"")&amp;IF(AND($H$1="上证A股",RIGHT(E1154,2)="SH"),"是","")&amp;IF(AND($H$1="深证A股",RIGHT(E1154,2)="SZ"),"是","")&amp;IF(AND($H$1="创业板",LEFT(E1154,1)-3=0),"是","")&amp;IF(AND($H$1="全部A股",E1154&lt;&gt;0),"是","")&amp;IF(AND($H$1="中小板",LEFT(E1154,3)="002"),"是",""))</f>
        <v>是</v>
      </c>
      <c r="I1154" s="46">
        <f ca="1">IF(E1154="","",IF(OR([1]!EM_S_VAL_MV(E1154,deadline)="",[1]!EM_S_VAL_MV(E1154,deadline)="--",[1]!EM_S_VAL_MV(E1154,deadline)="null"),0,[1]!EM_S_VAL_MV(E1154,deadline)/100000000))</f>
        <v>96.630975000000007</v>
      </c>
      <c r="J1154" s="46">
        <f ca="1">IF(E1154="","",IF(RIGHT(LEFT($J$1,6),3)="TTM",[1]!EM_S_FA_PROFIT_TTM(E1154,LEFT(RIGHT($J$1,11),10),1)/100000000,[1]!EM_S_STM07_IS(E1154,61,LEFT(RIGHT($J$1,5),4)&amp;"-12-31",1)/100000000))</f>
        <v>3.0958520492000003</v>
      </c>
      <c r="K1154" s="36">
        <f t="shared" ca="1" si="87"/>
        <v>31.213046833090889</v>
      </c>
      <c r="L1154" s="46">
        <f ca="1">IF(E1154="","",IF(ISERROR(IF(行业估值!$E$7="最新年报",[1]!EM_S_STM07_BS(E1154,140,LEFT(RIGHT($L$1,5),4)&amp;"-12-31",1)/100000000,[1]!EM_S_STM07_BS(E1154,140,LEFT(RIGHT($L$1,11),10),1)/100000000)),0,IF(行业估值!$E$7="最新年报",[1]!EM_S_STM07_BS(E1154,140,LEFT(RIGHT($L$1,5),4)&amp;"-12-31",1)/100000000,[1]!EM_S_STM07_BS(E1154,140,LEFT(RIGHT($L$1,11),10),1)/100000000)))</f>
        <v>22.207132888499999</v>
      </c>
      <c r="M1154" s="36">
        <f t="shared" ca="1" si="88"/>
        <v>4.3513485277534647</v>
      </c>
      <c r="N1154" s="37">
        <f ca="1">IF(E1154="","",IF(ISERROR([1]!EM_S_EST_NETPROFIT(E1154,行业估值!$E$6,deadline)/100000000),"-",[1]!EM_S_EST_NETPROFIT(E1154,行业估值!$E$6,deadline)/100000000))</f>
        <v>3.293075</v>
      </c>
      <c r="O1154" s="36">
        <f t="shared" ca="1" si="89"/>
        <v>29.343690927172933</v>
      </c>
      <c r="T1154" s="64" t="s">
        <v>2340</v>
      </c>
      <c r="U1154" s="64" t="s">
        <v>2341</v>
      </c>
    </row>
    <row r="1155" spans="4:21">
      <c r="D1155" s="45" t="str">
        <f>IF(AND(行业估值!$B$39=$G1155,COUNTIF($G$2:$G$2552,$G1155)&gt;=1),COUNTIF($G$2:G1155,$G1155),"")</f>
        <v/>
      </c>
      <c r="E1155" s="65" t="str">
        <f t="shared" ref="E1155:E1218" si="90">IF(U1155="","",U1155)</f>
        <v>002699.SZ</v>
      </c>
      <c r="F1155" s="65" t="str">
        <f t="shared" ref="F1155:F1218" si="91">IF(T1155="","",T1155)</f>
        <v>美盛文化</v>
      </c>
      <c r="G1155" s="34" t="str">
        <f>IF(E1155="","",IF(行业估值!$C$5="申万行业",[1]!EM_S_INFO_INDUSTRY_SW2014(E1155,"1"),IF(行业估值!$C$5="证监会行业",[1]!EM_S_INFO_INDUSTRY_CSRC1(E1155,"1"),[1]!EM_S_INFO_INDUSTRY_EM2016(E1155,"1"))))</f>
        <v>文化传媒</v>
      </c>
      <c r="H1155" s="34" t="str">
        <f>IF(E1155="","",IF($H$1="上证50",[1]!EM_S_INFO_COMPINDEX(E1155,"000016"),"")&amp;IF($H$1="上证180",[1]!EM_S_INFO_COMPINDEX(E1155,"000010"),"")&amp;IF($H$1="沪深300",[1]!EM_S_INFO_COMPINDEX(E1155,"000300"),"")&amp;IF(AND($H$1="上证A股",RIGHT(E1155,2)="SH"),"是","")&amp;IF(AND($H$1="深证A股",RIGHT(E1155,2)="SZ"),"是","")&amp;IF(AND($H$1="创业板",LEFT(E1155,1)-3=0),"是","")&amp;IF(AND($H$1="全部A股",E1155&lt;&gt;0),"是","")&amp;IF(AND($H$1="中小板",LEFT(E1155,3)="002"),"是",""))</f>
        <v>是</v>
      </c>
      <c r="I1155" s="46">
        <f ca="1">IF(E1155="","",IF(OR([1]!EM_S_VAL_MV(E1155,deadline)="",[1]!EM_S_VAL_MV(E1155,deadline)="--",[1]!EM_S_VAL_MV(E1155,deadline)="null"),0,[1]!EM_S_VAL_MV(E1155,deadline)/100000000))</f>
        <v>52.664260777499997</v>
      </c>
      <c r="J1155" s="46">
        <f ca="1">IF(E1155="","",IF(RIGHT(LEFT($J$1,6),3)="TTM",[1]!EM_S_FA_PROFIT_TTM(E1155,LEFT(RIGHT($J$1,11),10),1)/100000000,[1]!EM_S_STM07_IS(E1155,61,LEFT(RIGHT($J$1,5),4)&amp;"-12-31",1)/100000000))</f>
        <v>-2.6389945817</v>
      </c>
      <c r="K1155" s="36">
        <f t="shared" ref="K1155:K1218" ca="1" si="92">IF(E1155="","",IF(OR(I1155=0,J1155=0),"-",I1155/J1155))</f>
        <v>-19.956183746150206</v>
      </c>
      <c r="L1155" s="46">
        <f ca="1">IF(E1155="","",IF(ISERROR(IF(行业估值!$E$7="最新年报",[1]!EM_S_STM07_BS(E1155,140,LEFT(RIGHT($L$1,5),4)&amp;"-12-31",1)/100000000,[1]!EM_S_STM07_BS(E1155,140,LEFT(RIGHT($L$1,11),10),1)/100000000)),0,IF(行业估值!$E$7="最新年报",[1]!EM_S_STM07_BS(E1155,140,LEFT(RIGHT($L$1,5),4)&amp;"-12-31",1)/100000000,[1]!EM_S_STM07_BS(E1155,140,LEFT(RIGHT($L$1,11),10),1)/100000000)))</f>
        <v>31.261215141100003</v>
      </c>
      <c r="M1155" s="36">
        <f t="shared" ref="M1155:M1218" ca="1" si="93">IF(E1155="","",IF(OR(I1155=0,L1155=0),"-",I1155/L1155))</f>
        <v>1.6846517494536162</v>
      </c>
      <c r="N1155" s="37">
        <f ca="1">IF(E1155="","",IF(ISERROR([1]!EM_S_EST_NETPROFIT(E1155,行业估值!$E$6,deadline)/100000000),"-",[1]!EM_S_EST_NETPROFIT(E1155,行业估值!$E$6,deadline)/100000000))</f>
        <v>0.91</v>
      </c>
      <c r="O1155" s="36">
        <f t="shared" ref="O1155:O1218" ca="1" si="94">IF(E1155="","",IF(ISERROR(IF(OR(I1155=0,N1155=0),"-",I1155/N1155)),"-",IF(OR(I1155=0,N1155=0),"-",I1155/N1155)))</f>
        <v>57.872814041208784</v>
      </c>
      <c r="T1155" s="64" t="s">
        <v>2342</v>
      </c>
      <c r="U1155" s="64" t="s">
        <v>2343</v>
      </c>
    </row>
    <row r="1156" spans="4:21">
      <c r="D1156" s="45" t="str">
        <f>IF(AND(行业估值!$B$39=$G1156,COUNTIF($G$2:$G$2552,$G1156)&gt;=1),COUNTIF($G$2:G1156,$G1156),"")</f>
        <v/>
      </c>
      <c r="E1156" s="65" t="str">
        <f t="shared" si="90"/>
        <v>002700.SZ</v>
      </c>
      <c r="F1156" s="65" t="str">
        <f t="shared" si="91"/>
        <v>新疆浩源</v>
      </c>
      <c r="G1156" s="34" t="str">
        <f>IF(E1156="","",IF(行业估值!$C$5="申万行业",[1]!EM_S_INFO_INDUSTRY_SW2014(E1156,"1"),IF(行业估值!$C$5="证监会行业",[1]!EM_S_INFO_INDUSTRY_CSRC1(E1156,"1"),[1]!EM_S_INFO_INDUSTRY_EM2016(E1156,"1"))))</f>
        <v>公用事业</v>
      </c>
      <c r="H1156" s="34" t="str">
        <f>IF(E1156="","",IF($H$1="上证50",[1]!EM_S_INFO_COMPINDEX(E1156,"000016"),"")&amp;IF($H$1="上证180",[1]!EM_S_INFO_COMPINDEX(E1156,"000010"),"")&amp;IF($H$1="沪深300",[1]!EM_S_INFO_COMPINDEX(E1156,"000300"),"")&amp;IF(AND($H$1="上证A股",RIGHT(E1156,2)="SH"),"是","")&amp;IF(AND($H$1="深证A股",RIGHT(E1156,2)="SZ"),"是","")&amp;IF(AND($H$1="创业板",LEFT(E1156,1)-3=0),"是","")&amp;IF(AND($H$1="全部A股",E1156&lt;&gt;0),"是","")&amp;IF(AND($H$1="中小板",LEFT(E1156,3)="002"),"是",""))</f>
        <v>是</v>
      </c>
      <c r="I1156" s="46">
        <f ca="1">IF(E1156="","",IF(OR([1]!EM_S_VAL_MV(E1156,deadline)="",[1]!EM_S_VAL_MV(E1156,deadline)="--",[1]!EM_S_VAL_MV(E1156,deadline)="null"),0,[1]!EM_S_VAL_MV(E1156,deadline)/100000000))</f>
        <v>31.808744064000003</v>
      </c>
      <c r="J1156" s="46">
        <f ca="1">IF(E1156="","",IF(RIGHT(LEFT($J$1,6),3)="TTM",[1]!EM_S_FA_PROFIT_TTM(E1156,LEFT(RIGHT($J$1,11),10),1)/100000000,[1]!EM_S_STM07_IS(E1156,61,LEFT(RIGHT($J$1,5),4)&amp;"-12-31",1)/100000000))</f>
        <v>0.80519454010000002</v>
      </c>
      <c r="K1156" s="36">
        <f t="shared" ca="1" si="92"/>
        <v>39.504420956517613</v>
      </c>
      <c r="L1156" s="46">
        <f ca="1">IF(E1156="","",IF(ISERROR(IF(行业估值!$E$7="最新年报",[1]!EM_S_STM07_BS(E1156,140,LEFT(RIGHT($L$1,5),4)&amp;"-12-31",1)/100000000,[1]!EM_S_STM07_BS(E1156,140,LEFT(RIGHT($L$1,11),10),1)/100000000)),0,IF(行业估值!$E$7="最新年报",[1]!EM_S_STM07_BS(E1156,140,LEFT(RIGHT($L$1,5),4)&amp;"-12-31",1)/100000000,[1]!EM_S_STM07_BS(E1156,140,LEFT(RIGHT($L$1,11),10),1)/100000000)))</f>
        <v>10.624304389000001</v>
      </c>
      <c r="M1156" s="36">
        <f t="shared" ca="1" si="93"/>
        <v>2.9939601595878185</v>
      </c>
      <c r="N1156" s="37" t="str">
        <f ca="1">IF(E1156="","",IF(ISERROR([1]!EM_S_EST_NETPROFIT(E1156,行业估值!$E$6,deadline)/100000000),"-",[1]!EM_S_EST_NETPROFIT(E1156,行业估值!$E$6,deadline)/100000000))</f>
        <v>-</v>
      </c>
      <c r="O1156" s="36" t="str">
        <f t="shared" ca="1" si="94"/>
        <v>-</v>
      </c>
      <c r="T1156" s="64" t="s">
        <v>2344</v>
      </c>
      <c r="U1156" s="64" t="s">
        <v>2345</v>
      </c>
    </row>
    <row r="1157" spans="4:21">
      <c r="D1157" s="45" t="str">
        <f>IF(AND(行业估值!$B$39=$G1157,COUNTIF($G$2:$G$2552,$G1157)&gt;=1),COUNTIF($G$2:G1157,$G1157),"")</f>
        <v/>
      </c>
      <c r="E1157" s="65" t="str">
        <f t="shared" si="90"/>
        <v>002701.SZ</v>
      </c>
      <c r="F1157" s="65" t="str">
        <f t="shared" si="91"/>
        <v>奥瑞金</v>
      </c>
      <c r="G1157" s="34" t="str">
        <f>IF(E1157="","",IF(行业估值!$C$5="申万行业",[1]!EM_S_INFO_INDUSTRY_SW2014(E1157,"1"),IF(行业估值!$C$5="证监会行业",[1]!EM_S_INFO_INDUSTRY_CSRC1(E1157,"1"),[1]!EM_S_INFO_INDUSTRY_EM2016(E1157,"1"))))</f>
        <v>轻工制造</v>
      </c>
      <c r="H1157" s="34" t="str">
        <f>IF(E1157="","",IF($H$1="上证50",[1]!EM_S_INFO_COMPINDEX(E1157,"000016"),"")&amp;IF($H$1="上证180",[1]!EM_S_INFO_COMPINDEX(E1157,"000010"),"")&amp;IF($H$1="沪深300",[1]!EM_S_INFO_COMPINDEX(E1157,"000300"),"")&amp;IF(AND($H$1="上证A股",RIGHT(E1157,2)="SH"),"是","")&amp;IF(AND($H$1="深证A股",RIGHT(E1157,2)="SZ"),"是","")&amp;IF(AND($H$1="创业板",LEFT(E1157,1)-3=0),"是","")&amp;IF(AND($H$1="全部A股",E1157&lt;&gt;0),"是","")&amp;IF(AND($H$1="中小板",LEFT(E1157,3)="002"),"是",""))</f>
        <v>是</v>
      </c>
      <c r="I1157" s="46">
        <f ca="1">IF(E1157="","",IF(OR([1]!EM_S_VAL_MV(E1157,deadline)="",[1]!EM_S_VAL_MV(E1157,deadline)="--",[1]!EM_S_VAL_MV(E1157,deadline)="null"),0,[1]!EM_S_VAL_MV(E1157,deadline)/100000000))</f>
        <v>101.74574592</v>
      </c>
      <c r="J1157" s="46">
        <f ca="1">IF(E1157="","",IF(RIGHT(LEFT($J$1,6),3)="TTM",[1]!EM_S_FA_PROFIT_TTM(E1157,LEFT(RIGHT($J$1,11),10),1)/100000000,[1]!EM_S_STM07_IS(E1157,61,LEFT(RIGHT($J$1,5),4)&amp;"-12-31",1)/100000000))</f>
        <v>2.21841176</v>
      </c>
      <c r="K1157" s="36">
        <f t="shared" ca="1" si="92"/>
        <v>45.864229425109073</v>
      </c>
      <c r="L1157" s="46">
        <f ca="1">IF(E1157="","",IF(ISERROR(IF(行业估值!$E$7="最新年报",[1]!EM_S_STM07_BS(E1157,140,LEFT(RIGHT($L$1,5),4)&amp;"-12-31",1)/100000000,[1]!EM_S_STM07_BS(E1157,140,LEFT(RIGHT($L$1,11),10),1)/100000000)),0,IF(行业估值!$E$7="最新年报",[1]!EM_S_STM07_BS(E1157,140,LEFT(RIGHT($L$1,5),4)&amp;"-12-31",1)/100000000,[1]!EM_S_STM07_BS(E1157,140,LEFT(RIGHT($L$1,11),10),1)/100000000)))</f>
        <v>58.20442637</v>
      </c>
      <c r="M1157" s="36">
        <f t="shared" ca="1" si="93"/>
        <v>1.7480757438139152</v>
      </c>
      <c r="N1157" s="37">
        <f ca="1">IF(E1157="","",IF(ISERROR([1]!EM_S_EST_NETPROFIT(E1157,行业估值!$E$6,deadline)/100000000),"-",[1]!EM_S_EST_NETPROFIT(E1157,行业估值!$E$6,deadline)/100000000))</f>
        <v>8.1050222222222228</v>
      </c>
      <c r="O1157" s="36">
        <f t="shared" ca="1" si="94"/>
        <v>12.553419735362985</v>
      </c>
      <c r="T1157" s="64" t="s">
        <v>2346</v>
      </c>
      <c r="U1157" s="64" t="s">
        <v>2347</v>
      </c>
    </row>
    <row r="1158" spans="4:21">
      <c r="D1158" s="45" t="str">
        <f>IF(AND(行业估值!$B$39=$G1158,COUNTIF($G$2:$G$2552,$G1158)&gt;=1),COUNTIF($G$2:G1158,$G1158),"")</f>
        <v/>
      </c>
      <c r="E1158" s="65" t="str">
        <f t="shared" si="90"/>
        <v>002702.SZ</v>
      </c>
      <c r="F1158" s="65" t="str">
        <f t="shared" si="91"/>
        <v>海欣食品</v>
      </c>
      <c r="G1158" s="34" t="str">
        <f>IF(E1158="","",IF(行业估值!$C$5="申万行业",[1]!EM_S_INFO_INDUSTRY_SW2014(E1158,"1"),IF(行业估值!$C$5="证监会行业",[1]!EM_S_INFO_INDUSTRY_CSRC1(E1158,"1"),[1]!EM_S_INFO_INDUSTRY_EM2016(E1158,"1"))))</f>
        <v>食品饮料</v>
      </c>
      <c r="H1158" s="34" t="str">
        <f>IF(E1158="","",IF($H$1="上证50",[1]!EM_S_INFO_COMPINDEX(E1158,"000016"),"")&amp;IF($H$1="上证180",[1]!EM_S_INFO_COMPINDEX(E1158,"000010"),"")&amp;IF($H$1="沪深300",[1]!EM_S_INFO_COMPINDEX(E1158,"000300"),"")&amp;IF(AND($H$1="上证A股",RIGHT(E1158,2)="SH"),"是","")&amp;IF(AND($H$1="深证A股",RIGHT(E1158,2)="SZ"),"是","")&amp;IF(AND($H$1="创业板",LEFT(E1158,1)-3=0),"是","")&amp;IF(AND($H$1="全部A股",E1158&lt;&gt;0),"是","")&amp;IF(AND($H$1="中小板",LEFT(E1158,3)="002"),"是",""))</f>
        <v>是</v>
      </c>
      <c r="I1158" s="46">
        <f ca="1">IF(E1158="","",IF(OR([1]!EM_S_VAL_MV(E1158,deadline)="",[1]!EM_S_VAL_MV(E1158,deadline)="--",[1]!EM_S_VAL_MV(E1158,deadline)="null"),0,[1]!EM_S_VAL_MV(E1158,deadline)/100000000))</f>
        <v>19.566932000000001</v>
      </c>
      <c r="J1158" s="46">
        <f ca="1">IF(E1158="","",IF(RIGHT(LEFT($J$1,6),3)="TTM",[1]!EM_S_FA_PROFIT_TTM(E1158,LEFT(RIGHT($J$1,11),10),1)/100000000,[1]!EM_S_STM07_IS(E1158,61,LEFT(RIGHT($J$1,5),4)&amp;"-12-31",1)/100000000))</f>
        <v>0.2048480953</v>
      </c>
      <c r="K1158" s="36">
        <f t="shared" ca="1" si="92"/>
        <v>95.51922838893978</v>
      </c>
      <c r="L1158" s="46">
        <f ca="1">IF(E1158="","",IF(ISERROR(IF(行业估值!$E$7="最新年报",[1]!EM_S_STM07_BS(E1158,140,LEFT(RIGHT($L$1,5),4)&amp;"-12-31",1)/100000000,[1]!EM_S_STM07_BS(E1158,140,LEFT(RIGHT($L$1,11),10),1)/100000000)),0,IF(行业估值!$E$7="最新年报",[1]!EM_S_STM07_BS(E1158,140,LEFT(RIGHT($L$1,5),4)&amp;"-12-31",1)/100000000,[1]!EM_S_STM07_BS(E1158,140,LEFT(RIGHT($L$1,11),10),1)/100000000)))</f>
        <v>7.9199937758000001</v>
      </c>
      <c r="M1158" s="36">
        <f t="shared" ca="1" si="93"/>
        <v>2.4705741638065293</v>
      </c>
      <c r="N1158" s="37" t="str">
        <f ca="1">IF(E1158="","",IF(ISERROR([1]!EM_S_EST_NETPROFIT(E1158,行业估值!$E$6,deadline)/100000000),"-",[1]!EM_S_EST_NETPROFIT(E1158,行业估值!$E$6,deadline)/100000000))</f>
        <v>-</v>
      </c>
      <c r="O1158" s="36" t="str">
        <f t="shared" ca="1" si="94"/>
        <v>-</v>
      </c>
      <c r="T1158" s="64" t="s">
        <v>2348</v>
      </c>
      <c r="U1158" s="64" t="s">
        <v>2349</v>
      </c>
    </row>
    <row r="1159" spans="4:21">
      <c r="D1159" s="45" t="str">
        <f>IF(AND(行业估值!$B$39=$G1159,COUNTIF($G$2:$G$2552,$G1159)&gt;=1),COUNTIF($G$2:G1159,$G1159),"")</f>
        <v/>
      </c>
      <c r="E1159" s="65" t="str">
        <f t="shared" si="90"/>
        <v>002703.SZ</v>
      </c>
      <c r="F1159" s="65" t="str">
        <f t="shared" si="91"/>
        <v>浙江世宝</v>
      </c>
      <c r="G1159" s="34" t="str">
        <f>IF(E1159="","",IF(行业估值!$C$5="申万行业",[1]!EM_S_INFO_INDUSTRY_SW2014(E1159,"1"),IF(行业估值!$C$5="证监会行业",[1]!EM_S_INFO_INDUSTRY_CSRC1(E1159,"1"),[1]!EM_S_INFO_INDUSTRY_EM2016(E1159,"1"))))</f>
        <v>交运设备</v>
      </c>
      <c r="H1159" s="34" t="str">
        <f>IF(E1159="","",IF($H$1="上证50",[1]!EM_S_INFO_COMPINDEX(E1159,"000016"),"")&amp;IF($H$1="上证180",[1]!EM_S_INFO_COMPINDEX(E1159,"000010"),"")&amp;IF($H$1="沪深300",[1]!EM_S_INFO_COMPINDEX(E1159,"000300"),"")&amp;IF(AND($H$1="上证A股",RIGHT(E1159,2)="SH"),"是","")&amp;IF(AND($H$1="深证A股",RIGHT(E1159,2)="SZ"),"是","")&amp;IF(AND($H$1="创业板",LEFT(E1159,1)-3=0),"是","")&amp;IF(AND($H$1="全部A股",E1159&lt;&gt;0),"是","")&amp;IF(AND($H$1="中小板",LEFT(E1159,3)="002"),"是",""))</f>
        <v>是</v>
      </c>
      <c r="I1159" s="46">
        <f ca="1">IF(E1159="","",IF(OR([1]!EM_S_VAL_MV(E1159,deadline)="",[1]!EM_S_VAL_MV(E1159,deadline)="--",[1]!EM_S_VAL_MV(E1159,deadline)="null"),0,[1]!EM_S_VAL_MV(E1159,deadline)/100000000))</f>
        <v>36.481582229399997</v>
      </c>
      <c r="J1159" s="46">
        <f ca="1">IF(E1159="","",IF(RIGHT(LEFT($J$1,6),3)="TTM",[1]!EM_S_FA_PROFIT_TTM(E1159,LEFT(RIGHT($J$1,11),10),1)/100000000,[1]!EM_S_STM07_IS(E1159,61,LEFT(RIGHT($J$1,5),4)&amp;"-12-31",1)/100000000))</f>
        <v>-0.29397561620000001</v>
      </c>
      <c r="K1159" s="36">
        <f t="shared" ca="1" si="92"/>
        <v>-124.09730677996278</v>
      </c>
      <c r="L1159" s="46">
        <f ca="1">IF(E1159="","",IF(ISERROR(IF(行业估值!$E$7="最新年报",[1]!EM_S_STM07_BS(E1159,140,LEFT(RIGHT($L$1,5),4)&amp;"-12-31",1)/100000000,[1]!EM_S_STM07_BS(E1159,140,LEFT(RIGHT($L$1,11),10),1)/100000000)),0,IF(行业估值!$E$7="最新年报",[1]!EM_S_STM07_BS(E1159,140,LEFT(RIGHT($L$1,5),4)&amp;"-12-31",1)/100000000,[1]!EM_S_STM07_BS(E1159,140,LEFT(RIGHT($L$1,11),10),1)/100000000)))</f>
        <v>14.437571388699999</v>
      </c>
      <c r="M1159" s="36">
        <f t="shared" ca="1" si="93"/>
        <v>2.526850343954206</v>
      </c>
      <c r="N1159" s="37" t="str">
        <f ca="1">IF(E1159="","",IF(ISERROR([1]!EM_S_EST_NETPROFIT(E1159,行业估值!$E$6,deadline)/100000000),"-",[1]!EM_S_EST_NETPROFIT(E1159,行业估值!$E$6,deadline)/100000000))</f>
        <v>-</v>
      </c>
      <c r="O1159" s="36" t="str">
        <f t="shared" ca="1" si="94"/>
        <v>-</v>
      </c>
      <c r="T1159" s="64" t="s">
        <v>2350</v>
      </c>
      <c r="U1159" s="64" t="s">
        <v>2351</v>
      </c>
    </row>
    <row r="1160" spans="4:21">
      <c r="D1160" s="45" t="str">
        <f>IF(AND(行业估值!$B$39=$G1160,COUNTIF($G$2:$G$2552,$G1160)&gt;=1),COUNTIF($G$2:G1160,$G1160),"")</f>
        <v/>
      </c>
      <c r="E1160" s="65" t="str">
        <f t="shared" si="90"/>
        <v>002705.SZ</v>
      </c>
      <c r="F1160" s="65" t="str">
        <f t="shared" si="91"/>
        <v>新宝股份</v>
      </c>
      <c r="G1160" s="34" t="str">
        <f>IF(E1160="","",IF(行业估值!$C$5="申万行业",[1]!EM_S_INFO_INDUSTRY_SW2014(E1160,"1"),IF(行业估值!$C$5="证监会行业",[1]!EM_S_INFO_INDUSTRY_CSRC1(E1160,"1"),[1]!EM_S_INFO_INDUSTRY_EM2016(E1160,"1"))))</f>
        <v>家电</v>
      </c>
      <c r="H1160" s="34" t="str">
        <f>IF(E1160="","",IF($H$1="上证50",[1]!EM_S_INFO_COMPINDEX(E1160,"000016"),"")&amp;IF($H$1="上证180",[1]!EM_S_INFO_COMPINDEX(E1160,"000010"),"")&amp;IF($H$1="沪深300",[1]!EM_S_INFO_COMPINDEX(E1160,"000300"),"")&amp;IF(AND($H$1="上证A股",RIGHT(E1160,2)="SH"),"是","")&amp;IF(AND($H$1="深证A股",RIGHT(E1160,2)="SZ"),"是","")&amp;IF(AND($H$1="创业板",LEFT(E1160,1)-3=0),"是","")&amp;IF(AND($H$1="全部A股",E1160&lt;&gt;0),"是","")&amp;IF(AND($H$1="中小板",LEFT(E1160,3)="002"),"是",""))</f>
        <v>是</v>
      </c>
      <c r="I1160" s="46">
        <f ca="1">IF(E1160="","",IF(OR([1]!EM_S_VAL_MV(E1160,deadline)="",[1]!EM_S_VAL_MV(E1160,deadline)="--",[1]!EM_S_VAL_MV(E1160,deadline)="null"),0,[1]!EM_S_VAL_MV(E1160,deadline)/100000000))</f>
        <v>125.59080107950001</v>
      </c>
      <c r="J1160" s="46">
        <f ca="1">IF(E1160="","",IF(RIGHT(LEFT($J$1,6),3)="TTM",[1]!EM_S_FA_PROFIT_TTM(E1160,LEFT(RIGHT($J$1,11),10),1)/100000000,[1]!EM_S_STM07_IS(E1160,61,LEFT(RIGHT($J$1,5),4)&amp;"-12-31",1)/100000000))</f>
        <v>6.6479057144000002</v>
      </c>
      <c r="K1160" s="36">
        <f t="shared" ca="1" si="92"/>
        <v>18.891784341564641</v>
      </c>
      <c r="L1160" s="46">
        <f ca="1">IF(E1160="","",IF(ISERROR(IF(行业估值!$E$7="最新年报",[1]!EM_S_STM07_BS(E1160,140,LEFT(RIGHT($L$1,5),4)&amp;"-12-31",1)/100000000,[1]!EM_S_STM07_BS(E1160,140,LEFT(RIGHT($L$1,11),10),1)/100000000)),0,IF(行业估值!$E$7="最新年报",[1]!EM_S_STM07_BS(E1160,140,LEFT(RIGHT($L$1,5),4)&amp;"-12-31",1)/100000000,[1]!EM_S_STM07_BS(E1160,140,LEFT(RIGHT($L$1,11),10),1)/100000000)))</f>
        <v>41.307163196099999</v>
      </c>
      <c r="M1160" s="36">
        <f t="shared" ca="1" si="93"/>
        <v>3.0404121552302006</v>
      </c>
      <c r="N1160" s="37">
        <f ca="1">IF(E1160="","",IF(ISERROR([1]!EM_S_EST_NETPROFIT(E1160,行业估值!$E$6,deadline)/100000000),"-",[1]!EM_S_EST_NETPROFIT(E1160,行业估值!$E$6,deadline)/100000000))</f>
        <v>6.5415937499999997</v>
      </c>
      <c r="O1160" s="36">
        <f t="shared" ca="1" si="94"/>
        <v>19.198807795042303</v>
      </c>
      <c r="T1160" s="64" t="s">
        <v>2352</v>
      </c>
      <c r="U1160" s="64" t="s">
        <v>2353</v>
      </c>
    </row>
    <row r="1161" spans="4:21">
      <c r="D1161" s="45" t="str">
        <f>IF(AND(行业估值!$B$39=$G1161,COUNTIF($G$2:$G$2552,$G1161)&gt;=1),COUNTIF($G$2:G1161,$G1161),"")</f>
        <v/>
      </c>
      <c r="E1161" s="65" t="str">
        <f t="shared" si="90"/>
        <v>002706.SZ</v>
      </c>
      <c r="F1161" s="65" t="str">
        <f t="shared" si="91"/>
        <v>良信电器</v>
      </c>
      <c r="G1161" s="34" t="str">
        <f>IF(E1161="","",IF(行业估值!$C$5="申万行业",[1]!EM_S_INFO_INDUSTRY_SW2014(E1161,"1"),IF(行业估值!$C$5="证监会行业",[1]!EM_S_INFO_INDUSTRY_CSRC1(E1161,"1"),[1]!EM_S_INFO_INDUSTRY_EM2016(E1161,"1"))))</f>
        <v>电气设备</v>
      </c>
      <c r="H1161" s="34" t="str">
        <f>IF(E1161="","",IF($H$1="上证50",[1]!EM_S_INFO_COMPINDEX(E1161,"000016"),"")&amp;IF($H$1="上证180",[1]!EM_S_INFO_COMPINDEX(E1161,"000010"),"")&amp;IF($H$1="沪深300",[1]!EM_S_INFO_COMPINDEX(E1161,"000300"),"")&amp;IF(AND($H$1="上证A股",RIGHT(E1161,2)="SH"),"是","")&amp;IF(AND($H$1="深证A股",RIGHT(E1161,2)="SZ"),"是","")&amp;IF(AND($H$1="创业板",LEFT(E1161,1)-3=0),"是","")&amp;IF(AND($H$1="全部A股",E1161&lt;&gt;0),"是","")&amp;IF(AND($H$1="中小板",LEFT(E1161,3)="002"),"是",""))</f>
        <v>是</v>
      </c>
      <c r="I1161" s="46">
        <f ca="1">IF(E1161="","",IF(OR([1]!EM_S_VAL_MV(E1161,deadline)="",[1]!EM_S_VAL_MV(E1161,deadline)="--",[1]!EM_S_VAL_MV(E1161,deadline)="null"),0,[1]!EM_S_VAL_MV(E1161,deadline)/100000000))</f>
        <v>59.739710751000004</v>
      </c>
      <c r="J1161" s="46">
        <f ca="1">IF(E1161="","",IF(RIGHT(LEFT($J$1,6),3)="TTM",[1]!EM_S_FA_PROFIT_TTM(E1161,LEFT(RIGHT($J$1,11),10),1)/100000000,[1]!EM_S_STM07_IS(E1161,61,LEFT(RIGHT($J$1,5),4)&amp;"-12-31",1)/100000000))</f>
        <v>2.5524250771000001</v>
      </c>
      <c r="K1161" s="36">
        <f t="shared" ca="1" si="92"/>
        <v>23.40507907047941</v>
      </c>
      <c r="L1161" s="46">
        <f ca="1">IF(E1161="","",IF(ISERROR(IF(行业估值!$E$7="最新年报",[1]!EM_S_STM07_BS(E1161,140,LEFT(RIGHT($L$1,5),4)&amp;"-12-31",1)/100000000,[1]!EM_S_STM07_BS(E1161,140,LEFT(RIGHT($L$1,11),10),1)/100000000)),0,IF(行业估值!$E$7="最新年报",[1]!EM_S_STM07_BS(E1161,140,LEFT(RIGHT($L$1,5),4)&amp;"-12-31",1)/100000000,[1]!EM_S_STM07_BS(E1161,140,LEFT(RIGHT($L$1,11),10),1)/100000000)))</f>
        <v>17.8387604272</v>
      </c>
      <c r="M1161" s="36">
        <f t="shared" ca="1" si="93"/>
        <v>3.3488711838918306</v>
      </c>
      <c r="N1161" s="37">
        <f ca="1">IF(E1161="","",IF(ISERROR([1]!EM_S_EST_NETPROFIT(E1161,行业估值!$E$6,deadline)/100000000),"-",[1]!EM_S_EST_NETPROFIT(E1161,行业估值!$E$6,deadline)/100000000))</f>
        <v>2.8346636363636364</v>
      </c>
      <c r="O1161" s="36">
        <f t="shared" ca="1" si="94"/>
        <v>21.074708824231191</v>
      </c>
      <c r="T1161" s="64" t="s">
        <v>2354</v>
      </c>
      <c r="U1161" s="64" t="s">
        <v>2355</v>
      </c>
    </row>
    <row r="1162" spans="4:21">
      <c r="D1162" s="45" t="str">
        <f>IF(AND(行业估值!$B$39=$G1162,COUNTIF($G$2:$G$2552,$G1162)&gt;=1),COUNTIF($G$2:G1162,$G1162),"")</f>
        <v/>
      </c>
      <c r="E1162" s="65" t="str">
        <f t="shared" si="90"/>
        <v>002707.SZ</v>
      </c>
      <c r="F1162" s="65" t="str">
        <f t="shared" si="91"/>
        <v>众信旅游</v>
      </c>
      <c r="G1162" s="34" t="str">
        <f>IF(E1162="","",IF(行业估值!$C$5="申万行业",[1]!EM_S_INFO_INDUSTRY_SW2014(E1162,"1"),IF(行业估值!$C$5="证监会行业",[1]!EM_S_INFO_INDUSTRY_CSRC1(E1162,"1"),[1]!EM_S_INFO_INDUSTRY_EM2016(E1162,"1"))))</f>
        <v>休闲、生活及专业服务</v>
      </c>
      <c r="H1162" s="34" t="str">
        <f>IF(E1162="","",IF($H$1="上证50",[1]!EM_S_INFO_COMPINDEX(E1162,"000016"),"")&amp;IF($H$1="上证180",[1]!EM_S_INFO_COMPINDEX(E1162,"000010"),"")&amp;IF($H$1="沪深300",[1]!EM_S_INFO_COMPINDEX(E1162,"000300"),"")&amp;IF(AND($H$1="上证A股",RIGHT(E1162,2)="SH"),"是","")&amp;IF(AND($H$1="深证A股",RIGHT(E1162,2)="SZ"),"是","")&amp;IF(AND($H$1="创业板",LEFT(E1162,1)-3=0),"是","")&amp;IF(AND($H$1="全部A股",E1162&lt;&gt;0),"是","")&amp;IF(AND($H$1="中小板",LEFT(E1162,3)="002"),"是",""))</f>
        <v>是</v>
      </c>
      <c r="I1162" s="46">
        <f ca="1">IF(E1162="","",IF(OR([1]!EM_S_VAL_MV(E1162,deadline)="",[1]!EM_S_VAL_MV(E1162,deadline)="--",[1]!EM_S_VAL_MV(E1162,deadline)="null"),0,[1]!EM_S_VAL_MV(E1162,deadline)/100000000))</f>
        <v>45.450246327200006</v>
      </c>
      <c r="J1162" s="46">
        <f ca="1">IF(E1162="","",IF(RIGHT(LEFT($J$1,6),3)="TTM",[1]!EM_S_FA_PROFIT_TTM(E1162,LEFT(RIGHT($J$1,11),10),1)/100000000,[1]!EM_S_STM07_IS(E1162,61,LEFT(RIGHT($J$1,5),4)&amp;"-12-31",1)/100000000))</f>
        <v>-0.66979161320000002</v>
      </c>
      <c r="K1162" s="36">
        <f t="shared" ca="1" si="92"/>
        <v>-67.857293867948968</v>
      </c>
      <c r="L1162" s="46">
        <f ca="1">IF(E1162="","",IF(ISERROR(IF(行业估值!$E$7="最新年报",[1]!EM_S_STM07_BS(E1162,140,LEFT(RIGHT($L$1,5),4)&amp;"-12-31",1)/100000000,[1]!EM_S_STM07_BS(E1162,140,LEFT(RIGHT($L$1,11),10),1)/100000000)),0,IF(行业估值!$E$7="最新年报",[1]!EM_S_STM07_BS(E1162,140,LEFT(RIGHT($L$1,5),4)&amp;"-12-31",1)/100000000,[1]!EM_S_STM07_BS(E1162,140,LEFT(RIGHT($L$1,11),10),1)/100000000)))</f>
        <v>24.464616734299998</v>
      </c>
      <c r="M1162" s="36">
        <f t="shared" ca="1" si="93"/>
        <v>1.8577951504745069</v>
      </c>
      <c r="N1162" s="37">
        <f ca="1">IF(E1162="","",IF(ISERROR([1]!EM_S_EST_NETPROFIT(E1162,行业估值!$E$6,deadline)/100000000),"-",[1]!EM_S_EST_NETPROFIT(E1162,行业估值!$E$6,deadline)/100000000))</f>
        <v>2.2098900000000001</v>
      </c>
      <c r="O1162" s="36">
        <f t="shared" ca="1" si="94"/>
        <v>20.566746004190254</v>
      </c>
      <c r="T1162" s="64" t="s">
        <v>2356</v>
      </c>
      <c r="U1162" s="64" t="s">
        <v>2357</v>
      </c>
    </row>
    <row r="1163" spans="4:21">
      <c r="D1163" s="45" t="str">
        <f>IF(AND(行业估值!$B$39=$G1163,COUNTIF($G$2:$G$2552,$G1163)&gt;=1),COUNTIF($G$2:G1163,$G1163),"")</f>
        <v/>
      </c>
      <c r="E1163" s="65" t="str">
        <f t="shared" si="90"/>
        <v>002708.SZ</v>
      </c>
      <c r="F1163" s="65" t="str">
        <f t="shared" si="91"/>
        <v>光洋股份</v>
      </c>
      <c r="G1163" s="34" t="str">
        <f>IF(E1163="","",IF(行业估值!$C$5="申万行业",[1]!EM_S_INFO_INDUSTRY_SW2014(E1163,"1"),IF(行业估值!$C$5="证监会行业",[1]!EM_S_INFO_INDUSTRY_CSRC1(E1163,"1"),[1]!EM_S_INFO_INDUSTRY_EM2016(E1163,"1"))))</f>
        <v>交运设备</v>
      </c>
      <c r="H1163" s="34" t="str">
        <f>IF(E1163="","",IF($H$1="上证50",[1]!EM_S_INFO_COMPINDEX(E1163,"000016"),"")&amp;IF($H$1="上证180",[1]!EM_S_INFO_COMPINDEX(E1163,"000010"),"")&amp;IF($H$1="沪深300",[1]!EM_S_INFO_COMPINDEX(E1163,"000300"),"")&amp;IF(AND($H$1="上证A股",RIGHT(E1163,2)="SH"),"是","")&amp;IF(AND($H$1="深证A股",RIGHT(E1163,2)="SZ"),"是","")&amp;IF(AND($H$1="创业板",LEFT(E1163,1)-3=0),"是","")&amp;IF(AND($H$1="全部A股",E1163&lt;&gt;0),"是","")&amp;IF(AND($H$1="中小板",LEFT(E1163,3)="002"),"是",""))</f>
        <v>是</v>
      </c>
      <c r="I1163" s="46">
        <f ca="1">IF(E1163="","",IF(OR([1]!EM_S_VAL_MV(E1163,deadline)="",[1]!EM_S_VAL_MV(E1163,deadline)="--",[1]!EM_S_VAL_MV(E1163,deadline)="null"),0,[1]!EM_S_VAL_MV(E1163,deadline)/100000000))</f>
        <v>33.664225256800002</v>
      </c>
      <c r="J1163" s="46">
        <f ca="1">IF(E1163="","",IF(RIGHT(LEFT($J$1,6),3)="TTM",[1]!EM_S_FA_PROFIT_TTM(E1163,LEFT(RIGHT($J$1,11),10),1)/100000000,[1]!EM_S_STM07_IS(E1163,61,LEFT(RIGHT($J$1,5),4)&amp;"-12-31",1)/100000000))</f>
        <v>-1.0842032805999999</v>
      </c>
      <c r="K1163" s="36">
        <f t="shared" ca="1" si="92"/>
        <v>-31.04973565305038</v>
      </c>
      <c r="L1163" s="46">
        <f ca="1">IF(E1163="","",IF(ISERROR(IF(行业估值!$E$7="最新年报",[1]!EM_S_STM07_BS(E1163,140,LEFT(RIGHT($L$1,5),4)&amp;"-12-31",1)/100000000,[1]!EM_S_STM07_BS(E1163,140,LEFT(RIGHT($L$1,11),10),1)/100000000)),0,IF(行业估值!$E$7="最新年报",[1]!EM_S_STM07_BS(E1163,140,LEFT(RIGHT($L$1,5),4)&amp;"-12-31",1)/100000000,[1]!EM_S_STM07_BS(E1163,140,LEFT(RIGHT($L$1,11),10),1)/100000000)))</f>
        <v>14.1491003628</v>
      </c>
      <c r="M1163" s="36">
        <f t="shared" ca="1" si="93"/>
        <v>2.3792484605811435</v>
      </c>
      <c r="N1163" s="37" t="str">
        <f ca="1">IF(E1163="","",IF(ISERROR([1]!EM_S_EST_NETPROFIT(E1163,行业估值!$E$6,deadline)/100000000),"-",[1]!EM_S_EST_NETPROFIT(E1163,行业估值!$E$6,deadline)/100000000))</f>
        <v>-</v>
      </c>
      <c r="O1163" s="36" t="str">
        <f t="shared" ca="1" si="94"/>
        <v>-</v>
      </c>
      <c r="T1163" s="64" t="s">
        <v>2358</v>
      </c>
      <c r="U1163" s="64" t="s">
        <v>2359</v>
      </c>
    </row>
    <row r="1164" spans="4:21">
      <c r="D1164" s="45" t="str">
        <f>IF(AND(行业估值!$B$39=$G1164,COUNTIF($G$2:$G$2552,$G1164)&gt;=1),COUNTIF($G$2:G1164,$G1164),"")</f>
        <v/>
      </c>
      <c r="E1164" s="65" t="str">
        <f t="shared" si="90"/>
        <v>002709.SZ</v>
      </c>
      <c r="F1164" s="65" t="str">
        <f t="shared" si="91"/>
        <v>天赐材料</v>
      </c>
      <c r="G1164" s="34" t="str">
        <f>IF(E1164="","",IF(行业估值!$C$5="申万行业",[1]!EM_S_INFO_INDUSTRY_SW2014(E1164,"1"),IF(行业估值!$C$5="证监会行业",[1]!EM_S_INFO_INDUSTRY_CSRC1(E1164,"1"),[1]!EM_S_INFO_INDUSTRY_EM2016(E1164,"1"))))</f>
        <v>有色金属</v>
      </c>
      <c r="H1164" s="34" t="str">
        <f>IF(E1164="","",IF($H$1="上证50",[1]!EM_S_INFO_COMPINDEX(E1164,"000016"),"")&amp;IF($H$1="上证180",[1]!EM_S_INFO_COMPINDEX(E1164,"000010"),"")&amp;IF($H$1="沪深300",[1]!EM_S_INFO_COMPINDEX(E1164,"000300"),"")&amp;IF(AND($H$1="上证A股",RIGHT(E1164,2)="SH"),"是","")&amp;IF(AND($H$1="深证A股",RIGHT(E1164,2)="SZ"),"是","")&amp;IF(AND($H$1="创业板",LEFT(E1164,1)-3=0),"是","")&amp;IF(AND($H$1="全部A股",E1164&lt;&gt;0),"是","")&amp;IF(AND($H$1="中小板",LEFT(E1164,3)="002"),"是",""))</f>
        <v>是</v>
      </c>
      <c r="I1164" s="46">
        <f ca="1">IF(E1164="","",IF(OR([1]!EM_S_VAL_MV(E1164,deadline)="",[1]!EM_S_VAL_MV(E1164,deadline)="--",[1]!EM_S_VAL_MV(E1164,deadline)="null"),0,[1]!EM_S_VAL_MV(E1164,deadline)/100000000))</f>
        <v>90.802502258399997</v>
      </c>
      <c r="J1164" s="46">
        <f ca="1">IF(E1164="","",IF(RIGHT(LEFT($J$1,6),3)="TTM",[1]!EM_S_FA_PROFIT_TTM(E1164,LEFT(RIGHT($J$1,11),10),1)/100000000,[1]!EM_S_STM07_IS(E1164,61,LEFT(RIGHT($J$1,5),4)&amp;"-12-31",1)/100000000))</f>
        <v>0.56732552260000002</v>
      </c>
      <c r="K1164" s="36">
        <f t="shared" ca="1" si="92"/>
        <v>160.05361761667373</v>
      </c>
      <c r="L1164" s="46">
        <f ca="1">IF(E1164="","",IF(ISERROR(IF(行业估值!$E$7="最新年报",[1]!EM_S_STM07_BS(E1164,140,LEFT(RIGHT($L$1,5),4)&amp;"-12-31",1)/100000000,[1]!EM_S_STM07_BS(E1164,140,LEFT(RIGHT($L$1,11),10),1)/100000000)),0,IF(行业估值!$E$7="最新年报",[1]!EM_S_STM07_BS(E1164,140,LEFT(RIGHT($L$1,5),4)&amp;"-12-31",1)/100000000,[1]!EM_S_STM07_BS(E1164,140,LEFT(RIGHT($L$1,11),10),1)/100000000)))</f>
        <v>28.757486484699999</v>
      </c>
      <c r="M1164" s="36">
        <f t="shared" ca="1" si="93"/>
        <v>3.157525686631554</v>
      </c>
      <c r="N1164" s="37">
        <f ca="1">IF(E1164="","",IF(ISERROR([1]!EM_S_EST_NETPROFIT(E1164,行业估值!$E$6,deadline)/100000000),"-",[1]!EM_S_EST_NETPROFIT(E1164,行业估值!$E$6,deadline)/100000000))</f>
        <v>1.5349999999999999</v>
      </c>
      <c r="O1164" s="36">
        <f t="shared" ca="1" si="94"/>
        <v>59.154724598306188</v>
      </c>
      <c r="T1164" s="64" t="s">
        <v>2360</v>
      </c>
      <c r="U1164" s="64" t="s">
        <v>2361</v>
      </c>
    </row>
    <row r="1165" spans="4:21">
      <c r="D1165" s="45" t="str">
        <f>IF(AND(行业估值!$B$39=$G1165,COUNTIF($G$2:$G$2552,$G1165)&gt;=1),COUNTIF($G$2:G1165,$G1165),"")</f>
        <v/>
      </c>
      <c r="E1165" s="65" t="str">
        <f t="shared" si="90"/>
        <v>002711.SZ</v>
      </c>
      <c r="F1165" s="65" t="str">
        <f t="shared" si="91"/>
        <v>*ST欧浦</v>
      </c>
      <c r="G1165" s="34" t="str">
        <f>IF(E1165="","",IF(行业估值!$C$5="申万行业",[1]!EM_S_INFO_INDUSTRY_SW2014(E1165,"1"),IF(行业估值!$C$5="证监会行业",[1]!EM_S_INFO_INDUSTRY_CSRC1(E1165,"1"),[1]!EM_S_INFO_INDUSTRY_EM2016(E1165,"1"))))</f>
        <v>交通运输</v>
      </c>
      <c r="H1165" s="34" t="str">
        <f>IF(E1165="","",IF($H$1="上证50",[1]!EM_S_INFO_COMPINDEX(E1165,"000016"),"")&amp;IF($H$1="上证180",[1]!EM_S_INFO_COMPINDEX(E1165,"000010"),"")&amp;IF($H$1="沪深300",[1]!EM_S_INFO_COMPINDEX(E1165,"000300"),"")&amp;IF(AND($H$1="上证A股",RIGHT(E1165,2)="SH"),"是","")&amp;IF(AND($H$1="深证A股",RIGHT(E1165,2)="SZ"),"是","")&amp;IF(AND($H$1="创业板",LEFT(E1165,1)-3=0),"是","")&amp;IF(AND($H$1="全部A股",E1165&lt;&gt;0),"是","")&amp;IF(AND($H$1="中小板",LEFT(E1165,3)="002"),"是",""))</f>
        <v>是</v>
      </c>
      <c r="I1165" s="46">
        <f ca="1">IF(E1165="","",IF(OR([1]!EM_S_VAL_MV(E1165,deadline)="",[1]!EM_S_VAL_MV(E1165,deadline)="--",[1]!EM_S_VAL_MV(E1165,deadline)="null"),0,[1]!EM_S_VAL_MV(E1165,deadline)/100000000))</f>
        <v>11.722381439999999</v>
      </c>
      <c r="J1165" s="46">
        <f ca="1">IF(E1165="","",IF(RIGHT(LEFT($J$1,6),3)="TTM",[1]!EM_S_FA_PROFIT_TTM(E1165,LEFT(RIGHT($J$1,11),10),1)/100000000,[1]!EM_S_STM07_IS(E1165,61,LEFT(RIGHT($J$1,5),4)&amp;"-12-31",1)/100000000))</f>
        <v>-44.358823145100004</v>
      </c>
      <c r="K1165" s="36">
        <f t="shared" ca="1" si="92"/>
        <v>-0.264262678963675</v>
      </c>
      <c r="L1165" s="46">
        <f ca="1">IF(E1165="","",IF(ISERROR(IF(行业估值!$E$7="最新年报",[1]!EM_S_STM07_BS(E1165,140,LEFT(RIGHT($L$1,5),4)&amp;"-12-31",1)/100000000,[1]!EM_S_STM07_BS(E1165,140,LEFT(RIGHT($L$1,11),10),1)/100000000)),0,IF(行业估值!$E$7="最新年报",[1]!EM_S_STM07_BS(E1165,140,LEFT(RIGHT($L$1,5),4)&amp;"-12-31",1)/100000000,[1]!EM_S_STM07_BS(E1165,140,LEFT(RIGHT($L$1,11),10),1)/100000000)))</f>
        <v>-26.040612913699999</v>
      </c>
      <c r="M1165" s="36">
        <f t="shared" ca="1" si="93"/>
        <v>-0.45015766252693845</v>
      </c>
      <c r="N1165" s="37" t="str">
        <f ca="1">IF(E1165="","",IF(ISERROR([1]!EM_S_EST_NETPROFIT(E1165,行业估值!$E$6,deadline)/100000000),"-",[1]!EM_S_EST_NETPROFIT(E1165,行业估值!$E$6,deadline)/100000000))</f>
        <v>-</v>
      </c>
      <c r="O1165" s="36" t="str">
        <f t="shared" ca="1" si="94"/>
        <v>-</v>
      </c>
      <c r="T1165" s="64" t="s">
        <v>7246</v>
      </c>
      <c r="U1165" s="64" t="s">
        <v>2362</v>
      </c>
    </row>
    <row r="1166" spans="4:21">
      <c r="D1166" s="45" t="str">
        <f>IF(AND(行业估值!$B$39=$G1166,COUNTIF($G$2:$G$2552,$G1166)&gt;=1),COUNTIF($G$2:G1166,$G1166),"")</f>
        <v/>
      </c>
      <c r="E1166" s="65" t="str">
        <f t="shared" si="90"/>
        <v>002712.SZ</v>
      </c>
      <c r="F1166" s="65" t="str">
        <f t="shared" si="91"/>
        <v>思美传媒</v>
      </c>
      <c r="G1166" s="34" t="str">
        <f>IF(E1166="","",IF(行业估值!$C$5="申万行业",[1]!EM_S_INFO_INDUSTRY_SW2014(E1166,"1"),IF(行业估值!$C$5="证监会行业",[1]!EM_S_INFO_INDUSTRY_CSRC1(E1166,"1"),[1]!EM_S_INFO_INDUSTRY_EM2016(E1166,"1"))))</f>
        <v>文化传媒</v>
      </c>
      <c r="H1166" s="34" t="str">
        <f>IF(E1166="","",IF($H$1="上证50",[1]!EM_S_INFO_COMPINDEX(E1166,"000016"),"")&amp;IF($H$1="上证180",[1]!EM_S_INFO_COMPINDEX(E1166,"000010"),"")&amp;IF($H$1="沪深300",[1]!EM_S_INFO_COMPINDEX(E1166,"000300"),"")&amp;IF(AND($H$1="上证A股",RIGHT(E1166,2)="SH"),"是","")&amp;IF(AND($H$1="深证A股",RIGHT(E1166,2)="SZ"),"是","")&amp;IF(AND($H$1="创业板",LEFT(E1166,1)-3=0),"是","")&amp;IF(AND($H$1="全部A股",E1166&lt;&gt;0),"是","")&amp;IF(AND($H$1="中小板",LEFT(E1166,3)="002"),"是",""))</f>
        <v>是</v>
      </c>
      <c r="I1166" s="46">
        <f ca="1">IF(E1166="","",IF(OR([1]!EM_S_VAL_MV(E1166,deadline)="",[1]!EM_S_VAL_MV(E1166,deadline)="--",[1]!EM_S_VAL_MV(E1166,deadline)="null"),0,[1]!EM_S_VAL_MV(E1166,deadline)/100000000))</f>
        <v>35.976434007199998</v>
      </c>
      <c r="J1166" s="46">
        <f ca="1">IF(E1166="","",IF(RIGHT(LEFT($J$1,6),3)="TTM",[1]!EM_S_FA_PROFIT_TTM(E1166,LEFT(RIGHT($J$1,11),10),1)/100000000,[1]!EM_S_STM07_IS(E1166,61,LEFT(RIGHT($J$1,5),4)&amp;"-12-31",1)/100000000))</f>
        <v>0.28898217530000003</v>
      </c>
      <c r="K1166" s="36">
        <f t="shared" ca="1" si="92"/>
        <v>124.49360923334427</v>
      </c>
      <c r="L1166" s="46">
        <f ca="1">IF(E1166="","",IF(ISERROR(IF(行业估值!$E$7="最新年报",[1]!EM_S_STM07_BS(E1166,140,LEFT(RIGHT($L$1,5),4)&amp;"-12-31",1)/100000000,[1]!EM_S_STM07_BS(E1166,140,LEFT(RIGHT($L$1,11),10),1)/100000000)),0,IF(行业估值!$E$7="最新年报",[1]!EM_S_STM07_BS(E1166,140,LEFT(RIGHT($L$1,5),4)&amp;"-12-31",1)/100000000,[1]!EM_S_STM07_BS(E1166,140,LEFT(RIGHT($L$1,11),10),1)/100000000)))</f>
        <v>32.435697460500002</v>
      </c>
      <c r="M1166" s="36">
        <f t="shared" ca="1" si="93"/>
        <v>1.1091617206940558</v>
      </c>
      <c r="N1166" s="37" t="str">
        <f ca="1">IF(E1166="","",IF(ISERROR([1]!EM_S_EST_NETPROFIT(E1166,行业估值!$E$6,deadline)/100000000),"-",[1]!EM_S_EST_NETPROFIT(E1166,行业估值!$E$6,deadline)/100000000))</f>
        <v>-</v>
      </c>
      <c r="O1166" s="36" t="str">
        <f t="shared" ca="1" si="94"/>
        <v>-</v>
      </c>
      <c r="T1166" s="64" t="s">
        <v>2363</v>
      </c>
      <c r="U1166" s="64" t="s">
        <v>2364</v>
      </c>
    </row>
    <row r="1167" spans="4:21">
      <c r="D1167" s="45" t="str">
        <f>IF(AND(行业估值!$B$39=$G1167,COUNTIF($G$2:$G$2552,$G1167)&gt;=1),COUNTIF($G$2:G1167,$G1167),"")</f>
        <v/>
      </c>
      <c r="E1167" s="65" t="str">
        <f t="shared" si="90"/>
        <v>002713.SZ</v>
      </c>
      <c r="F1167" s="65" t="str">
        <f t="shared" si="91"/>
        <v>东易日盛</v>
      </c>
      <c r="G1167" s="34" t="str">
        <f>IF(E1167="","",IF(行业估值!$C$5="申万行业",[1]!EM_S_INFO_INDUSTRY_SW2014(E1167,"1"),IF(行业估值!$C$5="证监会行业",[1]!EM_S_INFO_INDUSTRY_CSRC1(E1167,"1"),[1]!EM_S_INFO_INDUSTRY_EM2016(E1167,"1"))))</f>
        <v>建筑</v>
      </c>
      <c r="H1167" s="34" t="str">
        <f>IF(E1167="","",IF($H$1="上证50",[1]!EM_S_INFO_COMPINDEX(E1167,"000016"),"")&amp;IF($H$1="上证180",[1]!EM_S_INFO_COMPINDEX(E1167,"000010"),"")&amp;IF($H$1="沪深300",[1]!EM_S_INFO_COMPINDEX(E1167,"000300"),"")&amp;IF(AND($H$1="上证A股",RIGHT(E1167,2)="SH"),"是","")&amp;IF(AND($H$1="深证A股",RIGHT(E1167,2)="SZ"),"是","")&amp;IF(AND($H$1="创业板",LEFT(E1167,1)-3=0),"是","")&amp;IF(AND($H$1="全部A股",E1167&lt;&gt;0),"是","")&amp;IF(AND($H$1="中小板",LEFT(E1167,3)="002"),"是",""))</f>
        <v>是</v>
      </c>
      <c r="I1167" s="46">
        <f ca="1">IF(E1167="","",IF(OR([1]!EM_S_VAL_MV(E1167,deadline)="",[1]!EM_S_VAL_MV(E1167,deadline)="--",[1]!EM_S_VAL_MV(E1167,deadline)="null"),0,[1]!EM_S_VAL_MV(E1167,deadline)/100000000))</f>
        <v>27.227950001999996</v>
      </c>
      <c r="J1167" s="46">
        <f ca="1">IF(E1167="","",IF(RIGHT(LEFT($J$1,6),3)="TTM",[1]!EM_S_FA_PROFIT_TTM(E1167,LEFT(RIGHT($J$1,11),10),1)/100000000,[1]!EM_S_STM07_IS(E1167,61,LEFT(RIGHT($J$1,5),4)&amp;"-12-31",1)/100000000))</f>
        <v>0.7281010026000001</v>
      </c>
      <c r="K1167" s="36">
        <f t="shared" ca="1" si="92"/>
        <v>37.395841929582303</v>
      </c>
      <c r="L1167" s="46">
        <f ca="1">IF(E1167="","",IF(ISERROR(IF(行业估值!$E$7="最新年报",[1]!EM_S_STM07_BS(E1167,140,LEFT(RIGHT($L$1,5),4)&amp;"-12-31",1)/100000000,[1]!EM_S_STM07_BS(E1167,140,LEFT(RIGHT($L$1,11),10),1)/100000000)),0,IF(行业估值!$E$7="最新年报",[1]!EM_S_STM07_BS(E1167,140,LEFT(RIGHT($L$1,5),4)&amp;"-12-31",1)/100000000,[1]!EM_S_STM07_BS(E1167,140,LEFT(RIGHT($L$1,11),10),1)/100000000)))</f>
        <v>8.4366650927000002</v>
      </c>
      <c r="M1167" s="36">
        <f t="shared" ca="1" si="93"/>
        <v>3.2273356477738515</v>
      </c>
      <c r="N1167" s="37">
        <f ca="1">IF(E1167="","",IF(ISERROR([1]!EM_S_EST_NETPROFIT(E1167,行业估值!$E$6,deadline)/100000000),"-",[1]!EM_S_EST_NETPROFIT(E1167,行业估值!$E$6,deadline)/100000000))</f>
        <v>2.6509923076923076</v>
      </c>
      <c r="O1167" s="36">
        <f t="shared" ca="1" si="94"/>
        <v>10.270852134498256</v>
      </c>
      <c r="T1167" s="64" t="s">
        <v>2365</v>
      </c>
      <c r="U1167" s="64" t="s">
        <v>2366</v>
      </c>
    </row>
    <row r="1168" spans="4:21">
      <c r="D1168" s="45" t="str">
        <f>IF(AND(行业估值!$B$39=$G1168,COUNTIF($G$2:$G$2552,$G1168)&gt;=1),COUNTIF($G$2:G1168,$G1168),"")</f>
        <v/>
      </c>
      <c r="E1168" s="65" t="str">
        <f t="shared" si="90"/>
        <v>002714.SZ</v>
      </c>
      <c r="F1168" s="65" t="str">
        <f t="shared" si="91"/>
        <v>牧原股份</v>
      </c>
      <c r="G1168" s="34" t="str">
        <f>IF(E1168="","",IF(行业估值!$C$5="申万行业",[1]!EM_S_INFO_INDUSTRY_SW2014(E1168,"1"),IF(行业估值!$C$5="证监会行业",[1]!EM_S_INFO_INDUSTRY_CSRC1(E1168,"1"),[1]!EM_S_INFO_INDUSTRY_EM2016(E1168,"1"))))</f>
        <v>农林牧渔</v>
      </c>
      <c r="H1168" s="34" t="str">
        <f>IF(E1168="","",IF($H$1="上证50",[1]!EM_S_INFO_COMPINDEX(E1168,"000016"),"")&amp;IF($H$1="上证180",[1]!EM_S_INFO_COMPINDEX(E1168,"000010"),"")&amp;IF($H$1="沪深300",[1]!EM_S_INFO_COMPINDEX(E1168,"000300"),"")&amp;IF(AND($H$1="上证A股",RIGHT(E1168,2)="SH"),"是","")&amp;IF(AND($H$1="深证A股",RIGHT(E1168,2)="SZ"),"是","")&amp;IF(AND($H$1="创业板",LEFT(E1168,1)-3=0),"是","")&amp;IF(AND($H$1="全部A股",E1168&lt;&gt;0),"是","")&amp;IF(AND($H$1="中小板",LEFT(E1168,3)="002"),"是",""))</f>
        <v>是</v>
      </c>
      <c r="I1168" s="46">
        <f ca="1">IF(E1168="","",IF(OR([1]!EM_S_VAL_MV(E1168,deadline)="",[1]!EM_S_VAL_MV(E1168,deadline)="--",[1]!EM_S_VAL_MV(E1168,deadline)="null"),0,[1]!EM_S_VAL_MV(E1168,deadline)/100000000))</f>
        <v>1944.4109011067999</v>
      </c>
      <c r="J1168" s="46">
        <f ca="1">IF(E1168="","",IF(RIGHT(LEFT($J$1,6),3)="TTM",[1]!EM_S_FA_PROFIT_TTM(E1168,LEFT(RIGHT($J$1,11),10),1)/100000000,[1]!EM_S_STM07_IS(E1168,61,LEFT(RIGHT($J$1,5),4)&amp;"-12-31",1)/100000000))</f>
        <v>16.323191127299999</v>
      </c>
      <c r="K1168" s="36">
        <f t="shared" ca="1" si="92"/>
        <v>119.119532813338</v>
      </c>
      <c r="L1168" s="46">
        <f ca="1">IF(E1168="","",IF(ISERROR(IF(行业估值!$E$7="最新年报",[1]!EM_S_STM07_BS(E1168,140,LEFT(RIGHT($L$1,5),4)&amp;"-12-31",1)/100000000,[1]!EM_S_STM07_BS(E1168,140,LEFT(RIGHT($L$1,11),10),1)/100000000)),0,IF(行业估值!$E$7="最新年报",[1]!EM_S_STM07_BS(E1168,140,LEFT(RIGHT($L$1,5),4)&amp;"-12-31",1)/100000000,[1]!EM_S_STM07_BS(E1168,140,LEFT(RIGHT($L$1,11),10),1)/100000000)))</f>
        <v>185.4934793411</v>
      </c>
      <c r="M1168" s="36">
        <f t="shared" ca="1" si="93"/>
        <v>10.482367940984407</v>
      </c>
      <c r="N1168" s="37">
        <f ca="1">IF(E1168="","",IF(ISERROR([1]!EM_S_EST_NETPROFIT(E1168,行业估值!$E$6,deadline)/100000000),"-",[1]!EM_S_EST_NETPROFIT(E1168,行业估值!$E$6,deadline)/100000000))</f>
        <v>49.165030769230768</v>
      </c>
      <c r="O1168" s="36">
        <f t="shared" ca="1" si="94"/>
        <v>39.548656243772385</v>
      </c>
      <c r="T1168" s="64" t="s">
        <v>2367</v>
      </c>
      <c r="U1168" s="64" t="s">
        <v>2368</v>
      </c>
    </row>
    <row r="1169" spans="4:21">
      <c r="D1169" s="45" t="str">
        <f>IF(AND(行业估值!$B$39=$G1169,COUNTIF($G$2:$G$2552,$G1169)&gt;=1),COUNTIF($G$2:G1169,$G1169),"")</f>
        <v/>
      </c>
      <c r="E1169" s="65" t="str">
        <f t="shared" si="90"/>
        <v>002715.SZ</v>
      </c>
      <c r="F1169" s="65" t="str">
        <f t="shared" si="91"/>
        <v>登云股份</v>
      </c>
      <c r="G1169" s="34" t="str">
        <f>IF(E1169="","",IF(行业估值!$C$5="申万行业",[1]!EM_S_INFO_INDUSTRY_SW2014(E1169,"1"),IF(行业估值!$C$5="证监会行业",[1]!EM_S_INFO_INDUSTRY_CSRC1(E1169,"1"),[1]!EM_S_INFO_INDUSTRY_EM2016(E1169,"1"))))</f>
        <v>交运设备</v>
      </c>
      <c r="H1169" s="34" t="str">
        <f>IF(E1169="","",IF($H$1="上证50",[1]!EM_S_INFO_COMPINDEX(E1169,"000016"),"")&amp;IF($H$1="上证180",[1]!EM_S_INFO_COMPINDEX(E1169,"000010"),"")&amp;IF($H$1="沪深300",[1]!EM_S_INFO_COMPINDEX(E1169,"000300"),"")&amp;IF(AND($H$1="上证A股",RIGHT(E1169,2)="SH"),"是","")&amp;IF(AND($H$1="深证A股",RIGHT(E1169,2)="SZ"),"是","")&amp;IF(AND($H$1="创业板",LEFT(E1169,1)-3=0),"是","")&amp;IF(AND($H$1="全部A股",E1169&lt;&gt;0),"是","")&amp;IF(AND($H$1="中小板",LEFT(E1169,3)="002"),"是",""))</f>
        <v>是</v>
      </c>
      <c r="I1169" s="46">
        <f ca="1">IF(E1169="","",IF(OR([1]!EM_S_VAL_MV(E1169,deadline)="",[1]!EM_S_VAL_MV(E1169,deadline)="--",[1]!EM_S_VAL_MV(E1169,deadline)="null"),0,[1]!EM_S_VAL_MV(E1169,deadline)/100000000))</f>
        <v>14.158799999999999</v>
      </c>
      <c r="J1169" s="46">
        <f ca="1">IF(E1169="","",IF(RIGHT(LEFT($J$1,6),3)="TTM",[1]!EM_S_FA_PROFIT_TTM(E1169,LEFT(RIGHT($J$1,11),10),1)/100000000,[1]!EM_S_STM07_IS(E1169,61,LEFT(RIGHT($J$1,5),4)&amp;"-12-31",1)/100000000))</f>
        <v>5.4761256799999998E-2</v>
      </c>
      <c r="K1169" s="36">
        <f t="shared" ca="1" si="92"/>
        <v>258.555059313394</v>
      </c>
      <c r="L1169" s="46">
        <f ca="1">IF(E1169="","",IF(ISERROR(IF(行业估值!$E$7="最新年报",[1]!EM_S_STM07_BS(E1169,140,LEFT(RIGHT($L$1,5),4)&amp;"-12-31",1)/100000000,[1]!EM_S_STM07_BS(E1169,140,LEFT(RIGHT($L$1,11),10),1)/100000000)),0,IF(行业估值!$E$7="最新年报",[1]!EM_S_STM07_BS(E1169,140,LEFT(RIGHT($L$1,5),4)&amp;"-12-31",1)/100000000,[1]!EM_S_STM07_BS(E1169,140,LEFT(RIGHT($L$1,11),10),1)/100000000)))</f>
        <v>4.9226962958999998</v>
      </c>
      <c r="M1169" s="36">
        <f t="shared" ca="1" si="93"/>
        <v>2.8762286253150608</v>
      </c>
      <c r="N1169" s="37" t="str">
        <f ca="1">IF(E1169="","",IF(ISERROR([1]!EM_S_EST_NETPROFIT(E1169,行业估值!$E$6,deadline)/100000000),"-",[1]!EM_S_EST_NETPROFIT(E1169,行业估值!$E$6,deadline)/100000000))</f>
        <v>-</v>
      </c>
      <c r="O1169" s="36" t="str">
        <f t="shared" ca="1" si="94"/>
        <v>-</v>
      </c>
      <c r="T1169" s="64" t="s">
        <v>2369</v>
      </c>
      <c r="U1169" s="64" t="s">
        <v>2370</v>
      </c>
    </row>
    <row r="1170" spans="4:21">
      <c r="D1170" s="45" t="str">
        <f>IF(AND(行业估值!$B$39=$G1170,COUNTIF($G$2:$G$2552,$G1170)&gt;=1),COUNTIF($G$2:G1170,$G1170),"")</f>
        <v/>
      </c>
      <c r="E1170" s="65" t="str">
        <f t="shared" si="90"/>
        <v>002716.SZ</v>
      </c>
      <c r="F1170" s="65" t="str">
        <f t="shared" si="91"/>
        <v>ST金贵</v>
      </c>
      <c r="G1170" s="34" t="str">
        <f>IF(E1170="","",IF(行业估值!$C$5="申万行业",[1]!EM_S_INFO_INDUSTRY_SW2014(E1170,"1"),IF(行业估值!$C$5="证监会行业",[1]!EM_S_INFO_INDUSTRY_CSRC1(E1170,"1"),[1]!EM_S_INFO_INDUSTRY_EM2016(E1170,"1"))))</f>
        <v>有色金属</v>
      </c>
      <c r="H1170" s="34" t="str">
        <f>IF(E1170="","",IF($H$1="上证50",[1]!EM_S_INFO_COMPINDEX(E1170,"000016"),"")&amp;IF($H$1="上证180",[1]!EM_S_INFO_COMPINDEX(E1170,"000010"),"")&amp;IF($H$1="沪深300",[1]!EM_S_INFO_COMPINDEX(E1170,"000300"),"")&amp;IF(AND($H$1="上证A股",RIGHT(E1170,2)="SH"),"是","")&amp;IF(AND($H$1="深证A股",RIGHT(E1170,2)="SZ"),"是","")&amp;IF(AND($H$1="创业板",LEFT(E1170,1)-3=0),"是","")&amp;IF(AND($H$1="全部A股",E1170&lt;&gt;0),"是","")&amp;IF(AND($H$1="中小板",LEFT(E1170,3)="002"),"是",""))</f>
        <v>是</v>
      </c>
      <c r="I1170" s="46">
        <f ca="1">IF(E1170="","",IF(OR([1]!EM_S_VAL_MV(E1170,deadline)="",[1]!EM_S_VAL_MV(E1170,deadline)="--",[1]!EM_S_VAL_MV(E1170,deadline)="null"),0,[1]!EM_S_VAL_MV(E1170,deadline)/100000000))</f>
        <v>24.011954800000002</v>
      </c>
      <c r="J1170" s="46">
        <f ca="1">IF(E1170="","",IF(RIGHT(LEFT($J$1,6),3)="TTM",[1]!EM_S_FA_PROFIT_TTM(E1170,LEFT(RIGHT($J$1,11),10),1)/100000000,[1]!EM_S_STM07_IS(E1170,61,LEFT(RIGHT($J$1,5),4)&amp;"-12-31",1)/100000000))</f>
        <v>-16.756226127000001</v>
      </c>
      <c r="K1170" s="36">
        <f t="shared" ca="1" si="92"/>
        <v>-1.4330168749220056</v>
      </c>
      <c r="L1170" s="46">
        <f ca="1">IF(E1170="","",IF(ISERROR(IF(行业估值!$E$7="最新年报",[1]!EM_S_STM07_BS(E1170,140,LEFT(RIGHT($L$1,5),4)&amp;"-12-31",1)/100000000,[1]!EM_S_STM07_BS(E1170,140,LEFT(RIGHT($L$1,11),10),1)/100000000)),0,IF(行业估值!$E$7="最新年报",[1]!EM_S_STM07_BS(E1170,140,LEFT(RIGHT($L$1,5),4)&amp;"-12-31",1)/100000000,[1]!EM_S_STM07_BS(E1170,140,LEFT(RIGHT($L$1,11),10),1)/100000000)))</f>
        <v>21.291196547000002</v>
      </c>
      <c r="M1170" s="36">
        <f t="shared" ca="1" si="93"/>
        <v>1.1277879449843962</v>
      </c>
      <c r="N1170" s="37" t="str">
        <f ca="1">IF(E1170="","",IF(ISERROR([1]!EM_S_EST_NETPROFIT(E1170,行业估值!$E$6,deadline)/100000000),"-",[1]!EM_S_EST_NETPROFIT(E1170,行业估值!$E$6,deadline)/100000000))</f>
        <v>-</v>
      </c>
      <c r="O1170" s="36" t="str">
        <f t="shared" ca="1" si="94"/>
        <v>-</v>
      </c>
      <c r="T1170" s="64" t="s">
        <v>7247</v>
      </c>
      <c r="U1170" s="64" t="s">
        <v>2371</v>
      </c>
    </row>
    <row r="1171" spans="4:21">
      <c r="D1171" s="45" t="str">
        <f>IF(AND(行业估值!$B$39=$G1171,COUNTIF($G$2:$G$2552,$G1171)&gt;=1),COUNTIF($G$2:G1171,$G1171),"")</f>
        <v/>
      </c>
      <c r="E1171" s="65" t="str">
        <f t="shared" si="90"/>
        <v>002717.SZ</v>
      </c>
      <c r="F1171" s="65" t="str">
        <f t="shared" si="91"/>
        <v>岭南股份</v>
      </c>
      <c r="G1171" s="34" t="str">
        <f>IF(E1171="","",IF(行业估值!$C$5="申万行业",[1]!EM_S_INFO_INDUSTRY_SW2014(E1171,"1"),IF(行业估值!$C$5="证监会行业",[1]!EM_S_INFO_INDUSTRY_CSRC1(E1171,"1"),[1]!EM_S_INFO_INDUSTRY_EM2016(E1171,"1"))))</f>
        <v>公用事业</v>
      </c>
      <c r="H1171" s="34" t="str">
        <f>IF(E1171="","",IF($H$1="上证50",[1]!EM_S_INFO_COMPINDEX(E1171,"000016"),"")&amp;IF($H$1="上证180",[1]!EM_S_INFO_COMPINDEX(E1171,"000010"),"")&amp;IF($H$1="沪深300",[1]!EM_S_INFO_COMPINDEX(E1171,"000300"),"")&amp;IF(AND($H$1="上证A股",RIGHT(E1171,2)="SH"),"是","")&amp;IF(AND($H$1="深证A股",RIGHT(E1171,2)="SZ"),"是","")&amp;IF(AND($H$1="创业板",LEFT(E1171,1)-3=0),"是","")&amp;IF(AND($H$1="全部A股",E1171&lt;&gt;0),"是","")&amp;IF(AND($H$1="中小板",LEFT(E1171,3)="002"),"是",""))</f>
        <v>是</v>
      </c>
      <c r="I1171" s="46">
        <f ca="1">IF(E1171="","",IF(OR([1]!EM_S_VAL_MV(E1171,deadline)="",[1]!EM_S_VAL_MV(E1171,deadline)="--",[1]!EM_S_VAL_MV(E1171,deadline)="null"),0,[1]!EM_S_VAL_MV(E1171,deadline)/100000000))</f>
        <v>69.173184689999999</v>
      </c>
      <c r="J1171" s="46">
        <f ca="1">IF(E1171="","",IF(RIGHT(LEFT($J$1,6),3)="TTM",[1]!EM_S_FA_PROFIT_TTM(E1171,LEFT(RIGHT($J$1,11),10),1)/100000000,[1]!EM_S_STM07_IS(E1171,61,LEFT(RIGHT($J$1,5),4)&amp;"-12-31",1)/100000000))</f>
        <v>5.2940984117000003</v>
      </c>
      <c r="K1171" s="36">
        <f t="shared" ca="1" si="92"/>
        <v>13.066093470632639</v>
      </c>
      <c r="L1171" s="46">
        <f ca="1">IF(E1171="","",IF(ISERROR(IF(行业估值!$E$7="最新年报",[1]!EM_S_STM07_BS(E1171,140,LEFT(RIGHT($L$1,5),4)&amp;"-12-31",1)/100000000,[1]!EM_S_STM07_BS(E1171,140,LEFT(RIGHT($L$1,11),10),1)/100000000)),0,IF(行业估值!$E$7="最新年报",[1]!EM_S_STM07_BS(E1171,140,LEFT(RIGHT($L$1,5),4)&amp;"-12-31",1)/100000000,[1]!EM_S_STM07_BS(E1171,140,LEFT(RIGHT($L$1,11),10),1)/100000000)))</f>
        <v>47.498846866699999</v>
      </c>
      <c r="M1171" s="36">
        <f t="shared" ca="1" si="93"/>
        <v>1.4563129265880184</v>
      </c>
      <c r="N1171" s="37">
        <f ca="1">IF(E1171="","",IF(ISERROR([1]!EM_S_EST_NETPROFIT(E1171,行业估值!$E$6,deadline)/100000000),"-",[1]!EM_S_EST_NETPROFIT(E1171,行业估值!$E$6,deadline)/100000000))</f>
        <v>5.2593800000000002</v>
      </c>
      <c r="O1171" s="36">
        <f t="shared" ca="1" si="94"/>
        <v>13.152345844947503</v>
      </c>
      <c r="T1171" s="64" t="s">
        <v>2372</v>
      </c>
      <c r="U1171" s="64" t="s">
        <v>2373</v>
      </c>
    </row>
    <row r="1172" spans="4:21">
      <c r="D1172" s="45" t="str">
        <f>IF(AND(行业估值!$B$39=$G1172,COUNTIF($G$2:$G$2552,$G1172)&gt;=1),COUNTIF($G$2:G1172,$G1172),"")</f>
        <v/>
      </c>
      <c r="E1172" s="65" t="str">
        <f t="shared" si="90"/>
        <v>002718.SZ</v>
      </c>
      <c r="F1172" s="65" t="str">
        <f t="shared" si="91"/>
        <v>友邦吊顶</v>
      </c>
      <c r="G1172" s="34" t="str">
        <f>IF(E1172="","",IF(行业估值!$C$5="申万行业",[1]!EM_S_INFO_INDUSTRY_SW2014(E1172,"1"),IF(行业估值!$C$5="证监会行业",[1]!EM_S_INFO_INDUSTRY_CSRC1(E1172,"1"),[1]!EM_S_INFO_INDUSTRY_EM2016(E1172,"1"))))</f>
        <v>建材</v>
      </c>
      <c r="H1172" s="34" t="str">
        <f>IF(E1172="","",IF($H$1="上证50",[1]!EM_S_INFO_COMPINDEX(E1172,"000016"),"")&amp;IF($H$1="上证180",[1]!EM_S_INFO_COMPINDEX(E1172,"000010"),"")&amp;IF($H$1="沪深300",[1]!EM_S_INFO_COMPINDEX(E1172,"000300"),"")&amp;IF(AND($H$1="上证A股",RIGHT(E1172,2)="SH"),"是","")&amp;IF(AND($H$1="深证A股",RIGHT(E1172,2)="SZ"),"是","")&amp;IF(AND($H$1="创业板",LEFT(E1172,1)-3=0),"是","")&amp;IF(AND($H$1="全部A股",E1172&lt;&gt;0),"是","")&amp;IF(AND($H$1="中小板",LEFT(E1172,3)="002"),"是",""))</f>
        <v>是</v>
      </c>
      <c r="I1172" s="46">
        <f ca="1">IF(E1172="","",IF(OR([1]!EM_S_VAL_MV(E1172,deadline)="",[1]!EM_S_VAL_MV(E1172,deadline)="--",[1]!EM_S_VAL_MV(E1172,deadline)="null"),0,[1]!EM_S_VAL_MV(E1172,deadline)/100000000))</f>
        <v>22.766763982800001</v>
      </c>
      <c r="J1172" s="46">
        <f ca="1">IF(E1172="","",IF(RIGHT(LEFT($J$1,6),3)="TTM",[1]!EM_S_FA_PROFIT_TTM(E1172,LEFT(RIGHT($J$1,11),10),1)/100000000,[1]!EM_S_STM07_IS(E1172,61,LEFT(RIGHT($J$1,5),4)&amp;"-12-31",1)/100000000))</f>
        <v>0.55915421350000005</v>
      </c>
      <c r="K1172" s="36">
        <f t="shared" ca="1" si="92"/>
        <v>40.716431054489405</v>
      </c>
      <c r="L1172" s="46">
        <f ca="1">IF(E1172="","",IF(ISERROR(IF(行业估值!$E$7="最新年报",[1]!EM_S_STM07_BS(E1172,140,LEFT(RIGHT($L$1,5),4)&amp;"-12-31",1)/100000000,[1]!EM_S_STM07_BS(E1172,140,LEFT(RIGHT($L$1,11),10),1)/100000000)),0,IF(行业估值!$E$7="最新年报",[1]!EM_S_STM07_BS(E1172,140,LEFT(RIGHT($L$1,5),4)&amp;"-12-31",1)/100000000,[1]!EM_S_STM07_BS(E1172,140,LEFT(RIGHT($L$1,11),10),1)/100000000)))</f>
        <v>12.112626987800001</v>
      </c>
      <c r="M1172" s="36">
        <f t="shared" ca="1" si="93"/>
        <v>1.8795892918795394</v>
      </c>
      <c r="N1172" s="37">
        <f ca="1">IF(E1172="","",IF(ISERROR([1]!EM_S_EST_NETPROFIT(E1172,行业估值!$E$6,deadline)/100000000),"-",[1]!EM_S_EST_NETPROFIT(E1172,行业估值!$E$6,deadline)/100000000))</f>
        <v>1.0900000000000001</v>
      </c>
      <c r="O1172" s="36">
        <f t="shared" ca="1" si="94"/>
        <v>20.886939433761466</v>
      </c>
      <c r="T1172" s="64" t="s">
        <v>2374</v>
      </c>
      <c r="U1172" s="64" t="s">
        <v>2375</v>
      </c>
    </row>
    <row r="1173" spans="4:21">
      <c r="D1173" s="45" t="str">
        <f>IF(AND(行业估值!$B$39=$G1173,COUNTIF($G$2:$G$2552,$G1173)&gt;=1),COUNTIF($G$2:G1173,$G1173),"")</f>
        <v/>
      </c>
      <c r="E1173" s="65" t="str">
        <f t="shared" si="90"/>
        <v>002719.SZ</v>
      </c>
      <c r="F1173" s="65" t="str">
        <f t="shared" si="91"/>
        <v>麦趣尔</v>
      </c>
      <c r="G1173" s="34" t="str">
        <f>IF(E1173="","",IF(行业估值!$C$5="申万行业",[1]!EM_S_INFO_INDUSTRY_SW2014(E1173,"1"),IF(行业估值!$C$5="证监会行业",[1]!EM_S_INFO_INDUSTRY_CSRC1(E1173,"1"),[1]!EM_S_INFO_INDUSTRY_EM2016(E1173,"1"))))</f>
        <v>食品饮料</v>
      </c>
      <c r="H1173" s="34" t="str">
        <f>IF(E1173="","",IF($H$1="上证50",[1]!EM_S_INFO_COMPINDEX(E1173,"000016"),"")&amp;IF($H$1="上证180",[1]!EM_S_INFO_COMPINDEX(E1173,"000010"),"")&amp;IF($H$1="沪深300",[1]!EM_S_INFO_COMPINDEX(E1173,"000300"),"")&amp;IF(AND($H$1="上证A股",RIGHT(E1173,2)="SH"),"是","")&amp;IF(AND($H$1="深证A股",RIGHT(E1173,2)="SZ"),"是","")&amp;IF(AND($H$1="创业板",LEFT(E1173,1)-3=0),"是","")&amp;IF(AND($H$1="全部A股",E1173&lt;&gt;0),"是","")&amp;IF(AND($H$1="中小板",LEFT(E1173,3)="002"),"是",""))</f>
        <v>是</v>
      </c>
      <c r="I1173" s="46">
        <f ca="1">IF(E1173="","",IF(OR([1]!EM_S_VAL_MV(E1173,deadline)="",[1]!EM_S_VAL_MV(E1173,deadline)="--",[1]!EM_S_VAL_MV(E1173,deadline)="null"),0,[1]!EM_S_VAL_MV(E1173,deadline)/100000000))</f>
        <v>17.326875971500002</v>
      </c>
      <c r="J1173" s="46">
        <f ca="1">IF(E1173="","",IF(RIGHT(LEFT($J$1,6),3)="TTM",[1]!EM_S_FA_PROFIT_TTM(E1173,LEFT(RIGHT($J$1,11),10),1)/100000000,[1]!EM_S_STM07_IS(E1173,61,LEFT(RIGHT($J$1,5),4)&amp;"-12-31",1)/100000000))</f>
        <v>-1.6267530003999999</v>
      </c>
      <c r="K1173" s="36">
        <f t="shared" ca="1" si="92"/>
        <v>-10.651202713158987</v>
      </c>
      <c r="L1173" s="46">
        <f ca="1">IF(E1173="","",IF(ISERROR(IF(行业估值!$E$7="最新年报",[1]!EM_S_STM07_BS(E1173,140,LEFT(RIGHT($L$1,5),4)&amp;"-12-31",1)/100000000,[1]!EM_S_STM07_BS(E1173,140,LEFT(RIGHT($L$1,11),10),1)/100000000)),0,IF(行业估值!$E$7="最新年报",[1]!EM_S_STM07_BS(E1173,140,LEFT(RIGHT($L$1,5),4)&amp;"-12-31",1)/100000000,[1]!EM_S_STM07_BS(E1173,140,LEFT(RIGHT($L$1,11),10),1)/100000000)))</f>
        <v>9.0741732586000001</v>
      </c>
      <c r="M1173" s="36">
        <f t="shared" ca="1" si="93"/>
        <v>1.9094715824473096</v>
      </c>
      <c r="N1173" s="37" t="str">
        <f ca="1">IF(E1173="","",IF(ISERROR([1]!EM_S_EST_NETPROFIT(E1173,行业估值!$E$6,deadline)/100000000),"-",[1]!EM_S_EST_NETPROFIT(E1173,行业估值!$E$6,deadline)/100000000))</f>
        <v>-</v>
      </c>
      <c r="O1173" s="36" t="str">
        <f t="shared" ca="1" si="94"/>
        <v>-</v>
      </c>
      <c r="T1173" s="64" t="s">
        <v>2376</v>
      </c>
      <c r="U1173" s="64" t="s">
        <v>2377</v>
      </c>
    </row>
    <row r="1174" spans="4:21">
      <c r="D1174" s="45" t="str">
        <f>IF(AND(行业估值!$B$39=$G1174,COUNTIF($G$2:$G$2552,$G1174)&gt;=1),COUNTIF($G$2:G1174,$G1174),"")</f>
        <v/>
      </c>
      <c r="E1174" s="65" t="str">
        <f t="shared" si="90"/>
        <v>002721.SZ</v>
      </c>
      <c r="F1174" s="65" t="str">
        <f t="shared" si="91"/>
        <v>金一文化</v>
      </c>
      <c r="G1174" s="34" t="str">
        <f>IF(E1174="","",IF(行业估值!$C$5="申万行业",[1]!EM_S_INFO_INDUSTRY_SW2014(E1174,"1"),IF(行业估值!$C$5="证监会行业",[1]!EM_S_INFO_INDUSTRY_CSRC1(E1174,"1"),[1]!EM_S_INFO_INDUSTRY_EM2016(E1174,"1"))))</f>
        <v>轻工制造</v>
      </c>
      <c r="H1174" s="34" t="str">
        <f>IF(E1174="","",IF($H$1="上证50",[1]!EM_S_INFO_COMPINDEX(E1174,"000016"),"")&amp;IF($H$1="上证180",[1]!EM_S_INFO_COMPINDEX(E1174,"000010"),"")&amp;IF($H$1="沪深300",[1]!EM_S_INFO_COMPINDEX(E1174,"000300"),"")&amp;IF(AND($H$1="上证A股",RIGHT(E1174,2)="SH"),"是","")&amp;IF(AND($H$1="深证A股",RIGHT(E1174,2)="SZ"),"是","")&amp;IF(AND($H$1="创业板",LEFT(E1174,1)-3=0),"是","")&amp;IF(AND($H$1="全部A股",E1174&lt;&gt;0),"是","")&amp;IF(AND($H$1="中小板",LEFT(E1174,3)="002"),"是",""))</f>
        <v>是</v>
      </c>
      <c r="I1174" s="46">
        <f ca="1">IF(E1174="","",IF(OR([1]!EM_S_VAL_MV(E1174,deadline)="",[1]!EM_S_VAL_MV(E1174,deadline)="--",[1]!EM_S_VAL_MV(E1174,deadline)="null"),0,[1]!EM_S_VAL_MV(E1174,deadline)/100000000))</f>
        <v>43.655759454200002</v>
      </c>
      <c r="J1174" s="46">
        <f ca="1">IF(E1174="","",IF(RIGHT(LEFT($J$1,6),3)="TTM",[1]!EM_S_FA_PROFIT_TTM(E1174,LEFT(RIGHT($J$1,11),10),1)/100000000,[1]!EM_S_STM07_IS(E1174,61,LEFT(RIGHT($J$1,5),4)&amp;"-12-31",1)/100000000))</f>
        <v>-0.1357842699</v>
      </c>
      <c r="K1174" s="36">
        <f t="shared" ca="1" si="92"/>
        <v>-321.50822393750633</v>
      </c>
      <c r="L1174" s="46">
        <f ca="1">IF(E1174="","",IF(ISERROR(IF(行业估值!$E$7="最新年报",[1]!EM_S_STM07_BS(E1174,140,LEFT(RIGHT($L$1,5),4)&amp;"-12-31",1)/100000000,[1]!EM_S_STM07_BS(E1174,140,LEFT(RIGHT($L$1,11),10),1)/100000000)),0,IF(行业估值!$E$7="最新年报",[1]!EM_S_STM07_BS(E1174,140,LEFT(RIGHT($L$1,5),4)&amp;"-12-31",1)/100000000,[1]!EM_S_STM07_BS(E1174,140,LEFT(RIGHT($L$1,11),10),1)/100000000)))</f>
        <v>46.715028269199998</v>
      </c>
      <c r="M1174" s="36">
        <f t="shared" ca="1" si="93"/>
        <v>0.93451210609633684</v>
      </c>
      <c r="N1174" s="37" t="str">
        <f ca="1">IF(E1174="","",IF(ISERROR([1]!EM_S_EST_NETPROFIT(E1174,行业估值!$E$6,deadline)/100000000),"-",[1]!EM_S_EST_NETPROFIT(E1174,行业估值!$E$6,deadline)/100000000))</f>
        <v>-</v>
      </c>
      <c r="O1174" s="36" t="str">
        <f t="shared" ca="1" si="94"/>
        <v>-</v>
      </c>
      <c r="T1174" s="64" t="s">
        <v>2378</v>
      </c>
      <c r="U1174" s="64" t="s">
        <v>2379</v>
      </c>
    </row>
    <row r="1175" spans="4:21">
      <c r="D1175" s="45">
        <f>IF(AND(行业估值!$B$39=$G1175,COUNTIF($G$2:$G$2552,$G1175)&gt;=1),COUNTIF($G$2:G1175,$G1175),"")</f>
        <v>88</v>
      </c>
      <c r="E1175" s="65" t="str">
        <f t="shared" si="90"/>
        <v>002722.SZ</v>
      </c>
      <c r="F1175" s="65" t="str">
        <f t="shared" si="91"/>
        <v>金轮股份</v>
      </c>
      <c r="G1175" s="34" t="str">
        <f>IF(E1175="","",IF(行业估值!$C$5="申万行业",[1]!EM_S_INFO_INDUSTRY_SW2014(E1175,"1"),IF(行业估值!$C$5="证监会行业",[1]!EM_S_INFO_INDUSTRY_CSRC1(E1175,"1"),[1]!EM_S_INFO_INDUSTRY_EM2016(E1175,"1"))))</f>
        <v>机械设备</v>
      </c>
      <c r="H1175" s="34" t="str">
        <f>IF(E1175="","",IF($H$1="上证50",[1]!EM_S_INFO_COMPINDEX(E1175,"000016"),"")&amp;IF($H$1="上证180",[1]!EM_S_INFO_COMPINDEX(E1175,"000010"),"")&amp;IF($H$1="沪深300",[1]!EM_S_INFO_COMPINDEX(E1175,"000300"),"")&amp;IF(AND($H$1="上证A股",RIGHT(E1175,2)="SH"),"是","")&amp;IF(AND($H$1="深证A股",RIGHT(E1175,2)="SZ"),"是","")&amp;IF(AND($H$1="创业板",LEFT(E1175,1)-3=0),"是","")&amp;IF(AND($H$1="全部A股",E1175&lt;&gt;0),"是","")&amp;IF(AND($H$1="中小板",LEFT(E1175,3)="002"),"是",""))</f>
        <v>是</v>
      </c>
      <c r="I1175" s="46">
        <f ca="1">IF(E1175="","",IF(OR([1]!EM_S_VAL_MV(E1175,deadline)="",[1]!EM_S_VAL_MV(E1175,deadline)="--",[1]!EM_S_VAL_MV(E1175,deadline)="null"),0,[1]!EM_S_VAL_MV(E1175,deadline)/100000000))</f>
        <v>25.477741898400001</v>
      </c>
      <c r="J1175" s="46">
        <f ca="1">IF(E1175="","",IF(RIGHT(LEFT($J$1,6),3)="TTM",[1]!EM_S_FA_PROFIT_TTM(E1175,LEFT(RIGHT($J$1,11),10),1)/100000000,[1]!EM_S_STM07_IS(E1175,61,LEFT(RIGHT($J$1,5),4)&amp;"-12-31",1)/100000000))</f>
        <v>1.1193670282999999</v>
      </c>
      <c r="K1175" s="36">
        <f t="shared" ca="1" si="92"/>
        <v>22.760847205847615</v>
      </c>
      <c r="L1175" s="46">
        <f ca="1">IF(E1175="","",IF(ISERROR(IF(行业估值!$E$7="最新年报",[1]!EM_S_STM07_BS(E1175,140,LEFT(RIGHT($L$1,5),4)&amp;"-12-31",1)/100000000,[1]!EM_S_STM07_BS(E1175,140,LEFT(RIGHT($L$1,11),10),1)/100000000)),0,IF(行业估值!$E$7="最新年报",[1]!EM_S_STM07_BS(E1175,140,LEFT(RIGHT($L$1,5),4)&amp;"-12-31",1)/100000000,[1]!EM_S_STM07_BS(E1175,140,LEFT(RIGHT($L$1,11),10),1)/100000000)))</f>
        <v>18.857607144599999</v>
      </c>
      <c r="M1175" s="36">
        <f t="shared" ca="1" si="93"/>
        <v>1.3510591085622292</v>
      </c>
      <c r="N1175" s="37" t="str">
        <f ca="1">IF(E1175="","",IF(ISERROR([1]!EM_S_EST_NETPROFIT(E1175,行业估值!$E$6,deadline)/100000000),"-",[1]!EM_S_EST_NETPROFIT(E1175,行业估值!$E$6,deadline)/100000000))</f>
        <v>-</v>
      </c>
      <c r="O1175" s="36" t="str">
        <f t="shared" ca="1" si="94"/>
        <v>-</v>
      </c>
      <c r="T1175" s="64" t="s">
        <v>2380</v>
      </c>
      <c r="U1175" s="64" t="s">
        <v>2381</v>
      </c>
    </row>
    <row r="1176" spans="4:21">
      <c r="D1176" s="45" t="str">
        <f>IF(AND(行业估值!$B$39=$G1176,COUNTIF($G$2:$G$2552,$G1176)&gt;=1),COUNTIF($G$2:G1176,$G1176),"")</f>
        <v/>
      </c>
      <c r="E1176" s="65" t="str">
        <f t="shared" si="90"/>
        <v>002723.SZ</v>
      </c>
      <c r="F1176" s="65" t="str">
        <f t="shared" si="91"/>
        <v>金莱特</v>
      </c>
      <c r="G1176" s="34" t="str">
        <f>IF(E1176="","",IF(行业估值!$C$5="申万行业",[1]!EM_S_INFO_INDUSTRY_SW2014(E1176,"1"),IF(行业估值!$C$5="证监会行业",[1]!EM_S_INFO_INDUSTRY_CSRC1(E1176,"1"),[1]!EM_S_INFO_INDUSTRY_EM2016(E1176,"1"))))</f>
        <v>家电</v>
      </c>
      <c r="H1176" s="34" t="str">
        <f>IF(E1176="","",IF($H$1="上证50",[1]!EM_S_INFO_COMPINDEX(E1176,"000016"),"")&amp;IF($H$1="上证180",[1]!EM_S_INFO_COMPINDEX(E1176,"000010"),"")&amp;IF($H$1="沪深300",[1]!EM_S_INFO_COMPINDEX(E1176,"000300"),"")&amp;IF(AND($H$1="上证A股",RIGHT(E1176,2)="SH"),"是","")&amp;IF(AND($H$1="深证A股",RIGHT(E1176,2)="SZ"),"是","")&amp;IF(AND($H$1="创业板",LEFT(E1176,1)-3=0),"是","")&amp;IF(AND($H$1="全部A股",E1176&lt;&gt;0),"是","")&amp;IF(AND($H$1="中小板",LEFT(E1176,3)="002"),"是",""))</f>
        <v>是</v>
      </c>
      <c r="I1176" s="46">
        <f ca="1">IF(E1176="","",IF(OR([1]!EM_S_VAL_MV(E1176,deadline)="",[1]!EM_S_VAL_MV(E1176,deadline)="--",[1]!EM_S_VAL_MV(E1176,deadline)="null"),0,[1]!EM_S_VAL_MV(E1176,deadline)/100000000))</f>
        <v>17.636050000000001</v>
      </c>
      <c r="J1176" s="46">
        <f ca="1">IF(E1176="","",IF(RIGHT(LEFT($J$1,6),3)="TTM",[1]!EM_S_FA_PROFIT_TTM(E1176,LEFT(RIGHT($J$1,11),10),1)/100000000,[1]!EM_S_STM07_IS(E1176,61,LEFT(RIGHT($J$1,5),4)&amp;"-12-31",1)/100000000))</f>
        <v>-0.38490588489999999</v>
      </c>
      <c r="K1176" s="36">
        <f t="shared" ca="1" si="92"/>
        <v>-45.819122782656109</v>
      </c>
      <c r="L1176" s="46">
        <f ca="1">IF(E1176="","",IF(ISERROR(IF(行业估值!$E$7="最新年报",[1]!EM_S_STM07_BS(E1176,140,LEFT(RIGHT($L$1,5),4)&amp;"-12-31",1)/100000000,[1]!EM_S_STM07_BS(E1176,140,LEFT(RIGHT($L$1,11),10),1)/100000000)),0,IF(行业估值!$E$7="最新年报",[1]!EM_S_STM07_BS(E1176,140,LEFT(RIGHT($L$1,5),4)&amp;"-12-31",1)/100000000,[1]!EM_S_STM07_BS(E1176,140,LEFT(RIGHT($L$1,11),10),1)/100000000)))</f>
        <v>6.2326004721000006</v>
      </c>
      <c r="M1176" s="36">
        <f t="shared" ca="1" si="93"/>
        <v>2.8296455193858661</v>
      </c>
      <c r="N1176" s="37" t="str">
        <f ca="1">IF(E1176="","",IF(ISERROR([1]!EM_S_EST_NETPROFIT(E1176,行业估值!$E$6,deadline)/100000000),"-",[1]!EM_S_EST_NETPROFIT(E1176,行业估值!$E$6,deadline)/100000000))</f>
        <v>-</v>
      </c>
      <c r="O1176" s="36" t="str">
        <f t="shared" ca="1" si="94"/>
        <v>-</v>
      </c>
      <c r="T1176" s="64" t="s">
        <v>2382</v>
      </c>
      <c r="U1176" s="64" t="s">
        <v>2383</v>
      </c>
    </row>
    <row r="1177" spans="4:21">
      <c r="D1177" s="45" t="str">
        <f>IF(AND(行业估值!$B$39=$G1177,COUNTIF($G$2:$G$2552,$G1177)&gt;=1),COUNTIF($G$2:G1177,$G1177),"")</f>
        <v/>
      </c>
      <c r="E1177" s="65" t="str">
        <f t="shared" si="90"/>
        <v>002724.SZ</v>
      </c>
      <c r="F1177" s="65" t="str">
        <f t="shared" si="91"/>
        <v>海洋王</v>
      </c>
      <c r="G1177" s="34" t="str">
        <f>IF(E1177="","",IF(行业估值!$C$5="申万行业",[1]!EM_S_INFO_INDUSTRY_SW2014(E1177,"1"),IF(行业估值!$C$5="证监会行业",[1]!EM_S_INFO_INDUSTRY_CSRC1(E1177,"1"),[1]!EM_S_INFO_INDUSTRY_EM2016(E1177,"1"))))</f>
        <v>家电</v>
      </c>
      <c r="H1177" s="34" t="str">
        <f>IF(E1177="","",IF($H$1="上证50",[1]!EM_S_INFO_COMPINDEX(E1177,"000016"),"")&amp;IF($H$1="上证180",[1]!EM_S_INFO_COMPINDEX(E1177,"000010"),"")&amp;IF($H$1="沪深300",[1]!EM_S_INFO_COMPINDEX(E1177,"000300"),"")&amp;IF(AND($H$1="上证A股",RIGHT(E1177,2)="SH"),"是","")&amp;IF(AND($H$1="深证A股",RIGHT(E1177,2)="SZ"),"是","")&amp;IF(AND($H$1="创业板",LEFT(E1177,1)-3=0),"是","")&amp;IF(AND($H$1="全部A股",E1177&lt;&gt;0),"是","")&amp;IF(AND($H$1="中小板",LEFT(E1177,3)="002"),"是",""))</f>
        <v>是</v>
      </c>
      <c r="I1177" s="46">
        <f ca="1">IF(E1177="","",IF(OR([1]!EM_S_VAL_MV(E1177,deadline)="",[1]!EM_S_VAL_MV(E1177,deadline)="--",[1]!EM_S_VAL_MV(E1177,deadline)="null"),0,[1]!EM_S_VAL_MV(E1177,deadline)/100000000))</f>
        <v>48.527999999999999</v>
      </c>
      <c r="J1177" s="46">
        <f ca="1">IF(E1177="","",IF(RIGHT(LEFT($J$1,6),3)="TTM",[1]!EM_S_FA_PROFIT_TTM(E1177,LEFT(RIGHT($J$1,11),10),1)/100000000,[1]!EM_S_STM07_IS(E1177,61,LEFT(RIGHT($J$1,5),4)&amp;"-12-31",1)/100000000))</f>
        <v>2.1406963491999997</v>
      </c>
      <c r="K1177" s="36">
        <f t="shared" ca="1" si="92"/>
        <v>22.669259009170268</v>
      </c>
      <c r="L1177" s="46">
        <f ca="1">IF(E1177="","",IF(ISERROR(IF(行业估值!$E$7="最新年报",[1]!EM_S_STM07_BS(E1177,140,LEFT(RIGHT($L$1,5),4)&amp;"-12-31",1)/100000000,[1]!EM_S_STM07_BS(E1177,140,LEFT(RIGHT($L$1,11),10),1)/100000000)),0,IF(行业估值!$E$7="最新年报",[1]!EM_S_STM07_BS(E1177,140,LEFT(RIGHT($L$1,5),4)&amp;"-12-31",1)/100000000,[1]!EM_S_STM07_BS(E1177,140,LEFT(RIGHT($L$1,11),10),1)/100000000)))</f>
        <v>19.3051997787</v>
      </c>
      <c r="M1177" s="36">
        <f t="shared" ca="1" si="93"/>
        <v>2.5137269003319189</v>
      </c>
      <c r="N1177" s="37">
        <f ca="1">IF(E1177="","",IF(ISERROR([1]!EM_S_EST_NETPROFIT(E1177,行业估值!$E$6,deadline)/100000000),"-",[1]!EM_S_EST_NETPROFIT(E1177,行业估值!$E$6,deadline)/100000000))</f>
        <v>2.5924999999999998</v>
      </c>
      <c r="O1177" s="36">
        <f t="shared" ca="1" si="94"/>
        <v>18.718611378977823</v>
      </c>
      <c r="T1177" s="64" t="s">
        <v>2384</v>
      </c>
      <c r="U1177" s="64" t="s">
        <v>2385</v>
      </c>
    </row>
    <row r="1178" spans="4:21">
      <c r="D1178" s="45" t="str">
        <f>IF(AND(行业估值!$B$39=$G1178,COUNTIF($G$2:$G$2552,$G1178)&gt;=1),COUNTIF($G$2:G1178,$G1178),"")</f>
        <v/>
      </c>
      <c r="E1178" s="65" t="str">
        <f t="shared" si="90"/>
        <v>002725.SZ</v>
      </c>
      <c r="F1178" s="65" t="str">
        <f t="shared" si="91"/>
        <v>跃岭股份</v>
      </c>
      <c r="G1178" s="34" t="str">
        <f>IF(E1178="","",IF(行业估值!$C$5="申万行业",[1]!EM_S_INFO_INDUSTRY_SW2014(E1178,"1"),IF(行业估值!$C$5="证监会行业",[1]!EM_S_INFO_INDUSTRY_CSRC1(E1178,"1"),[1]!EM_S_INFO_INDUSTRY_EM2016(E1178,"1"))))</f>
        <v>交运设备</v>
      </c>
      <c r="H1178" s="34" t="str">
        <f>IF(E1178="","",IF($H$1="上证50",[1]!EM_S_INFO_COMPINDEX(E1178,"000016"),"")&amp;IF($H$1="上证180",[1]!EM_S_INFO_COMPINDEX(E1178,"000010"),"")&amp;IF($H$1="沪深300",[1]!EM_S_INFO_COMPINDEX(E1178,"000300"),"")&amp;IF(AND($H$1="上证A股",RIGHT(E1178,2)="SH"),"是","")&amp;IF(AND($H$1="深证A股",RIGHT(E1178,2)="SZ"),"是","")&amp;IF(AND($H$1="创业板",LEFT(E1178,1)-3=0),"是","")&amp;IF(AND($H$1="全部A股",E1178&lt;&gt;0),"是","")&amp;IF(AND($H$1="中小板",LEFT(E1178,3)="002"),"是",""))</f>
        <v>是</v>
      </c>
      <c r="I1178" s="46">
        <f ca="1">IF(E1178="","",IF(OR([1]!EM_S_VAL_MV(E1178,deadline)="",[1]!EM_S_VAL_MV(E1178,deadline)="--",[1]!EM_S_VAL_MV(E1178,deadline)="null"),0,[1]!EM_S_VAL_MV(E1178,deadline)/100000000))</f>
        <v>23.1936</v>
      </c>
      <c r="J1178" s="46">
        <f ca="1">IF(E1178="","",IF(RIGHT(LEFT($J$1,6),3)="TTM",[1]!EM_S_FA_PROFIT_TTM(E1178,LEFT(RIGHT($J$1,11),10),1)/100000000,[1]!EM_S_STM07_IS(E1178,61,LEFT(RIGHT($J$1,5),4)&amp;"-12-31",1)/100000000))</f>
        <v>0.5809774217</v>
      </c>
      <c r="K1178" s="36">
        <f t="shared" ca="1" si="92"/>
        <v>39.921689094445576</v>
      </c>
      <c r="L1178" s="46">
        <f ca="1">IF(E1178="","",IF(ISERROR(IF(行业估值!$E$7="最新年报",[1]!EM_S_STM07_BS(E1178,140,LEFT(RIGHT($L$1,5),4)&amp;"-12-31",1)/100000000,[1]!EM_S_STM07_BS(E1178,140,LEFT(RIGHT($L$1,11),10),1)/100000000)),0,IF(行业估值!$E$7="最新年报",[1]!EM_S_STM07_BS(E1178,140,LEFT(RIGHT($L$1,5),4)&amp;"-12-31",1)/100000000,[1]!EM_S_STM07_BS(E1178,140,LEFT(RIGHT($L$1,11),10),1)/100000000)))</f>
        <v>9.6806665107000001</v>
      </c>
      <c r="M1178" s="36">
        <f t="shared" ca="1" si="93"/>
        <v>2.3958680917645712</v>
      </c>
      <c r="N1178" s="37" t="str">
        <f ca="1">IF(E1178="","",IF(ISERROR([1]!EM_S_EST_NETPROFIT(E1178,行业估值!$E$6,deadline)/100000000),"-",[1]!EM_S_EST_NETPROFIT(E1178,行业估值!$E$6,deadline)/100000000))</f>
        <v>-</v>
      </c>
      <c r="O1178" s="36" t="str">
        <f t="shared" ca="1" si="94"/>
        <v>-</v>
      </c>
      <c r="T1178" s="64" t="s">
        <v>2386</v>
      </c>
      <c r="U1178" s="64" t="s">
        <v>2387</v>
      </c>
    </row>
    <row r="1179" spans="4:21">
      <c r="D1179" s="45" t="str">
        <f>IF(AND(行业估值!$B$39=$G1179,COUNTIF($G$2:$G$2552,$G1179)&gt;=1),COUNTIF($G$2:G1179,$G1179),"")</f>
        <v/>
      </c>
      <c r="E1179" s="65" t="str">
        <f t="shared" si="90"/>
        <v>002726.SZ</v>
      </c>
      <c r="F1179" s="65" t="str">
        <f t="shared" si="91"/>
        <v>龙大肉食</v>
      </c>
      <c r="G1179" s="34" t="str">
        <f>IF(E1179="","",IF(行业估值!$C$5="申万行业",[1]!EM_S_INFO_INDUSTRY_SW2014(E1179,"1"),IF(行业估值!$C$5="证监会行业",[1]!EM_S_INFO_INDUSTRY_CSRC1(E1179,"1"),[1]!EM_S_INFO_INDUSTRY_EM2016(E1179,"1"))))</f>
        <v>食品饮料</v>
      </c>
      <c r="H1179" s="34" t="str">
        <f>IF(E1179="","",IF($H$1="上证50",[1]!EM_S_INFO_COMPINDEX(E1179,"000016"),"")&amp;IF($H$1="上证180",[1]!EM_S_INFO_COMPINDEX(E1179,"000010"),"")&amp;IF($H$1="沪深300",[1]!EM_S_INFO_COMPINDEX(E1179,"000300"),"")&amp;IF(AND($H$1="上证A股",RIGHT(E1179,2)="SH"),"是","")&amp;IF(AND($H$1="深证A股",RIGHT(E1179,2)="SZ"),"是","")&amp;IF(AND($H$1="创业板",LEFT(E1179,1)-3=0),"是","")&amp;IF(AND($H$1="全部A股",E1179&lt;&gt;0),"是","")&amp;IF(AND($H$1="中小板",LEFT(E1179,3)="002"),"是",""))</f>
        <v>是</v>
      </c>
      <c r="I1179" s="46">
        <f ca="1">IF(E1179="","",IF(OR([1]!EM_S_VAL_MV(E1179,deadline)="",[1]!EM_S_VAL_MV(E1179,deadline)="--",[1]!EM_S_VAL_MV(E1179,deadline)="null"),0,[1]!EM_S_VAL_MV(E1179,deadline)/100000000))</f>
        <v>69.737080399999996</v>
      </c>
      <c r="J1179" s="46">
        <f ca="1">IF(E1179="","",IF(RIGHT(LEFT($J$1,6),3)="TTM",[1]!EM_S_FA_PROFIT_TTM(E1179,LEFT(RIGHT($J$1,11),10),1)/100000000,[1]!EM_S_STM07_IS(E1179,61,LEFT(RIGHT($J$1,5),4)&amp;"-12-31",1)/100000000))</f>
        <v>2.5483083223</v>
      </c>
      <c r="K1179" s="36">
        <f t="shared" ca="1" si="92"/>
        <v>27.366029373187516</v>
      </c>
      <c r="L1179" s="46">
        <f ca="1">IF(E1179="","",IF(ISERROR(IF(行业估值!$E$7="最新年报",[1]!EM_S_STM07_BS(E1179,140,LEFT(RIGHT($L$1,5),4)&amp;"-12-31",1)/100000000,[1]!EM_S_STM07_BS(E1179,140,LEFT(RIGHT($L$1,11),10),1)/100000000)),0,IF(行业估值!$E$7="最新年报",[1]!EM_S_STM07_BS(E1179,140,LEFT(RIGHT($L$1,5),4)&amp;"-12-31",1)/100000000,[1]!EM_S_STM07_BS(E1179,140,LEFT(RIGHT($L$1,11),10),1)/100000000)))</f>
        <v>22.277433102300002</v>
      </c>
      <c r="M1179" s="36">
        <f t="shared" ca="1" si="93"/>
        <v>3.1303911936245514</v>
      </c>
      <c r="N1179" s="37">
        <f ca="1">IF(E1179="","",IF(ISERROR([1]!EM_S_EST_NETPROFIT(E1179,行业估值!$E$6,deadline)/100000000),"-",[1]!EM_S_EST_NETPROFIT(E1179,行业估值!$E$6,deadline)/100000000))</f>
        <v>3.2054999999999998</v>
      </c>
      <c r="O1179" s="36">
        <f t="shared" ca="1" si="94"/>
        <v>21.755445453127436</v>
      </c>
      <c r="T1179" s="64" t="s">
        <v>2388</v>
      </c>
      <c r="U1179" s="64" t="s">
        <v>2389</v>
      </c>
    </row>
    <row r="1180" spans="4:21">
      <c r="D1180" s="45" t="str">
        <f>IF(AND(行业估值!$B$39=$G1180,COUNTIF($G$2:$G$2552,$G1180)&gt;=1),COUNTIF($G$2:G1180,$G1180),"")</f>
        <v/>
      </c>
      <c r="E1180" s="65" t="str">
        <f t="shared" si="90"/>
        <v>002727.SZ</v>
      </c>
      <c r="F1180" s="65" t="str">
        <f t="shared" si="91"/>
        <v>一心堂</v>
      </c>
      <c r="G1180" s="34" t="str">
        <f>IF(E1180="","",IF(行业估值!$C$5="申万行业",[1]!EM_S_INFO_INDUSTRY_SW2014(E1180,"1"),IF(行业估值!$C$5="证监会行业",[1]!EM_S_INFO_INDUSTRY_CSRC1(E1180,"1"),[1]!EM_S_INFO_INDUSTRY_EM2016(E1180,"1"))))</f>
        <v>医药生物</v>
      </c>
      <c r="H1180" s="34" t="str">
        <f>IF(E1180="","",IF($H$1="上证50",[1]!EM_S_INFO_COMPINDEX(E1180,"000016"),"")&amp;IF($H$1="上证180",[1]!EM_S_INFO_COMPINDEX(E1180,"000010"),"")&amp;IF($H$1="沪深300",[1]!EM_S_INFO_COMPINDEX(E1180,"000300"),"")&amp;IF(AND($H$1="上证A股",RIGHT(E1180,2)="SH"),"是","")&amp;IF(AND($H$1="深证A股",RIGHT(E1180,2)="SZ"),"是","")&amp;IF(AND($H$1="创业板",LEFT(E1180,1)-3=0),"是","")&amp;IF(AND($H$1="全部A股",E1180&lt;&gt;0),"是","")&amp;IF(AND($H$1="中小板",LEFT(E1180,3)="002"),"是",""))</f>
        <v>是</v>
      </c>
      <c r="I1180" s="46">
        <f ca="1">IF(E1180="","",IF(OR([1]!EM_S_VAL_MV(E1180,deadline)="",[1]!EM_S_VAL_MV(E1180,deadline)="--",[1]!EM_S_VAL_MV(E1180,deadline)="null"),0,[1]!EM_S_VAL_MV(E1180,deadline)/100000000))</f>
        <v>131.09804935989999</v>
      </c>
      <c r="J1180" s="46">
        <f ca="1">IF(E1180="","",IF(RIGHT(LEFT($J$1,6),3)="TTM",[1]!EM_S_FA_PROFIT_TTM(E1180,LEFT(RIGHT($J$1,11),10),1)/100000000,[1]!EM_S_STM07_IS(E1180,61,LEFT(RIGHT($J$1,5),4)&amp;"-12-31",1)/100000000))</f>
        <v>5.8574323778999995</v>
      </c>
      <c r="K1180" s="36">
        <f t="shared" ca="1" si="92"/>
        <v>22.381487467876006</v>
      </c>
      <c r="L1180" s="46">
        <f ca="1">IF(E1180="","",IF(ISERROR(IF(行业估值!$E$7="最新年报",[1]!EM_S_STM07_BS(E1180,140,LEFT(RIGHT($L$1,5),4)&amp;"-12-31",1)/100000000,[1]!EM_S_STM07_BS(E1180,140,LEFT(RIGHT($L$1,11),10),1)/100000000)),0,IF(行业估值!$E$7="最新年报",[1]!EM_S_STM07_BS(E1180,140,LEFT(RIGHT($L$1,5),4)&amp;"-12-31",1)/100000000,[1]!EM_S_STM07_BS(E1180,140,LEFT(RIGHT($L$1,11),10),1)/100000000)))</f>
        <v>44.625178294999998</v>
      </c>
      <c r="M1180" s="36">
        <f t="shared" ca="1" si="93"/>
        <v>2.937759676684335</v>
      </c>
      <c r="N1180" s="37">
        <f ca="1">IF(E1180="","",IF(ISERROR([1]!EM_S_EST_NETPROFIT(E1180,行业估值!$E$6,deadline)/100000000),"-",[1]!EM_S_EST_NETPROFIT(E1180,行业估值!$E$6,deadline)/100000000))</f>
        <v>6.1926652173913048</v>
      </c>
      <c r="O1180" s="36">
        <f t="shared" ca="1" si="94"/>
        <v>21.169891275848073</v>
      </c>
      <c r="T1180" s="64" t="s">
        <v>2390</v>
      </c>
      <c r="U1180" s="64" t="s">
        <v>2391</v>
      </c>
    </row>
    <row r="1181" spans="4:21">
      <c r="D1181" s="45" t="str">
        <f>IF(AND(行业估值!$B$39=$G1181,COUNTIF($G$2:$G$2552,$G1181)&gt;=1),COUNTIF($G$2:G1181,$G1181),"")</f>
        <v/>
      </c>
      <c r="E1181" s="65" t="str">
        <f t="shared" si="90"/>
        <v>002728.SZ</v>
      </c>
      <c r="F1181" s="65" t="str">
        <f t="shared" si="91"/>
        <v>特一药业</v>
      </c>
      <c r="G1181" s="34" t="str">
        <f>IF(E1181="","",IF(行业估值!$C$5="申万行业",[1]!EM_S_INFO_INDUSTRY_SW2014(E1181,"1"),IF(行业估值!$C$5="证监会行业",[1]!EM_S_INFO_INDUSTRY_CSRC1(E1181,"1"),[1]!EM_S_INFO_INDUSTRY_EM2016(E1181,"1"))))</f>
        <v>医药生物</v>
      </c>
      <c r="H1181" s="34" t="str">
        <f>IF(E1181="","",IF($H$1="上证50",[1]!EM_S_INFO_COMPINDEX(E1181,"000016"),"")&amp;IF($H$1="上证180",[1]!EM_S_INFO_COMPINDEX(E1181,"000010"),"")&amp;IF($H$1="沪深300",[1]!EM_S_INFO_COMPINDEX(E1181,"000300"),"")&amp;IF(AND($H$1="上证A股",RIGHT(E1181,2)="SH"),"是","")&amp;IF(AND($H$1="深证A股",RIGHT(E1181,2)="SZ"),"是","")&amp;IF(AND($H$1="创业板",LEFT(E1181,1)-3=0),"是","")&amp;IF(AND($H$1="全部A股",E1181&lt;&gt;0),"是","")&amp;IF(AND($H$1="中小板",LEFT(E1181,3)="002"),"是",""))</f>
        <v>是</v>
      </c>
      <c r="I1181" s="46">
        <f ca="1">IF(E1181="","",IF(OR([1]!EM_S_VAL_MV(E1181,deadline)="",[1]!EM_S_VAL_MV(E1181,deadline)="--",[1]!EM_S_VAL_MV(E1181,deadline)="null"),0,[1]!EM_S_VAL_MV(E1181,deadline)/100000000))</f>
        <v>32.1647899572</v>
      </c>
      <c r="J1181" s="46">
        <f ca="1">IF(E1181="","",IF(RIGHT(LEFT($J$1,6),3)="TTM",[1]!EM_S_FA_PROFIT_TTM(E1181,LEFT(RIGHT($J$1,11),10),1)/100000000,[1]!EM_S_STM07_IS(E1181,61,LEFT(RIGHT($J$1,5),4)&amp;"-12-31",1)/100000000))</f>
        <v>1.6837496296000001</v>
      </c>
      <c r="K1181" s="36">
        <f t="shared" ca="1" si="92"/>
        <v>19.103071734507957</v>
      </c>
      <c r="L1181" s="46">
        <f ca="1">IF(E1181="","",IF(ISERROR(IF(行业估值!$E$7="最新年报",[1]!EM_S_STM07_BS(E1181,140,LEFT(RIGHT($L$1,5),4)&amp;"-12-31",1)/100000000,[1]!EM_S_STM07_BS(E1181,140,LEFT(RIGHT($L$1,11),10),1)/100000000)),0,IF(行业估值!$E$7="最新年报",[1]!EM_S_STM07_BS(E1181,140,LEFT(RIGHT($L$1,5),4)&amp;"-12-31",1)/100000000,[1]!EM_S_STM07_BS(E1181,140,LEFT(RIGHT($L$1,11),10),1)/100000000)))</f>
        <v>11.154363156700001</v>
      </c>
      <c r="M1181" s="36">
        <f t="shared" ca="1" si="93"/>
        <v>2.8836061284126147</v>
      </c>
      <c r="N1181" s="37" t="str">
        <f ca="1">IF(E1181="","",IF(ISERROR([1]!EM_S_EST_NETPROFIT(E1181,行业估值!$E$6,deadline)/100000000),"-",[1]!EM_S_EST_NETPROFIT(E1181,行业估值!$E$6,deadline)/100000000))</f>
        <v>-</v>
      </c>
      <c r="O1181" s="36" t="str">
        <f t="shared" ca="1" si="94"/>
        <v>-</v>
      </c>
      <c r="T1181" s="64" t="s">
        <v>2392</v>
      </c>
      <c r="U1181" s="64" t="s">
        <v>2393</v>
      </c>
    </row>
    <row r="1182" spans="4:21">
      <c r="D1182" s="45" t="str">
        <f>IF(AND(行业估值!$B$39=$G1182,COUNTIF($G$2:$G$2552,$G1182)&gt;=1),COUNTIF($G$2:G1182,$G1182),"")</f>
        <v/>
      </c>
      <c r="E1182" s="65" t="str">
        <f t="shared" si="90"/>
        <v>002729.SZ</v>
      </c>
      <c r="F1182" s="65" t="str">
        <f t="shared" si="91"/>
        <v>好利来</v>
      </c>
      <c r="G1182" s="34" t="str">
        <f>IF(E1182="","",IF(行业估值!$C$5="申万行业",[1]!EM_S_INFO_INDUSTRY_SW2014(E1182,"1"),IF(行业估值!$C$5="证监会行业",[1]!EM_S_INFO_INDUSTRY_CSRC1(E1182,"1"),[1]!EM_S_INFO_INDUSTRY_EM2016(E1182,"1"))))</f>
        <v>电子设备</v>
      </c>
      <c r="H1182" s="34" t="str">
        <f>IF(E1182="","",IF($H$1="上证50",[1]!EM_S_INFO_COMPINDEX(E1182,"000016"),"")&amp;IF($H$1="上证180",[1]!EM_S_INFO_COMPINDEX(E1182,"000010"),"")&amp;IF($H$1="沪深300",[1]!EM_S_INFO_COMPINDEX(E1182,"000300"),"")&amp;IF(AND($H$1="上证A股",RIGHT(E1182,2)="SH"),"是","")&amp;IF(AND($H$1="深证A股",RIGHT(E1182,2)="SZ"),"是","")&amp;IF(AND($H$1="创业板",LEFT(E1182,1)-3=0),"是","")&amp;IF(AND($H$1="全部A股",E1182&lt;&gt;0),"是","")&amp;IF(AND($H$1="中小板",LEFT(E1182,3)="002"),"是",""))</f>
        <v>是</v>
      </c>
      <c r="I1182" s="46">
        <f ca="1">IF(E1182="","",IF(OR([1]!EM_S_VAL_MV(E1182,deadline)="",[1]!EM_S_VAL_MV(E1182,deadline)="--",[1]!EM_S_VAL_MV(E1182,deadline)="null"),0,[1]!EM_S_VAL_MV(E1182,deadline)/100000000))</f>
        <v>26.231912000000001</v>
      </c>
      <c r="J1182" s="46">
        <f ca="1">IF(E1182="","",IF(RIGHT(LEFT($J$1,6),3)="TTM",[1]!EM_S_FA_PROFIT_TTM(E1182,LEFT(RIGHT($J$1,11),10),1)/100000000,[1]!EM_S_STM07_IS(E1182,61,LEFT(RIGHT($J$1,5),4)&amp;"-12-31",1)/100000000))</f>
        <v>0.18828842640000001</v>
      </c>
      <c r="K1182" s="36">
        <f t="shared" ca="1" si="92"/>
        <v>139.31770795233541</v>
      </c>
      <c r="L1182" s="46">
        <f ca="1">IF(E1182="","",IF(ISERROR(IF(行业估值!$E$7="最新年报",[1]!EM_S_STM07_BS(E1182,140,LEFT(RIGHT($L$1,5),4)&amp;"-12-31",1)/100000000,[1]!EM_S_STM07_BS(E1182,140,LEFT(RIGHT($L$1,11),10),1)/100000000)),0,IF(行业估值!$E$7="最新年报",[1]!EM_S_STM07_BS(E1182,140,LEFT(RIGHT($L$1,5),4)&amp;"-12-31",1)/100000000,[1]!EM_S_STM07_BS(E1182,140,LEFT(RIGHT($L$1,11),10),1)/100000000)))</f>
        <v>4.4452747661999998</v>
      </c>
      <c r="M1182" s="36">
        <f t="shared" ca="1" si="93"/>
        <v>5.9010777465223141</v>
      </c>
      <c r="N1182" s="37" t="str">
        <f ca="1">IF(E1182="","",IF(ISERROR([1]!EM_S_EST_NETPROFIT(E1182,行业估值!$E$6,deadline)/100000000),"-",[1]!EM_S_EST_NETPROFIT(E1182,行业估值!$E$6,deadline)/100000000))</f>
        <v>-</v>
      </c>
      <c r="O1182" s="36" t="str">
        <f t="shared" ca="1" si="94"/>
        <v>-</v>
      </c>
      <c r="T1182" s="64" t="s">
        <v>2394</v>
      </c>
      <c r="U1182" s="64" t="s">
        <v>2395</v>
      </c>
    </row>
    <row r="1183" spans="4:21">
      <c r="D1183" s="45" t="str">
        <f>IF(AND(行业估值!$B$39=$G1183,COUNTIF($G$2:$G$2552,$G1183)&gt;=1),COUNTIF($G$2:G1183,$G1183),"")</f>
        <v/>
      </c>
      <c r="E1183" s="65" t="str">
        <f t="shared" si="90"/>
        <v>002730.SZ</v>
      </c>
      <c r="F1183" s="65" t="str">
        <f t="shared" si="91"/>
        <v>电光科技</v>
      </c>
      <c r="G1183" s="34" t="str">
        <f>IF(E1183="","",IF(行业估值!$C$5="申万行业",[1]!EM_S_INFO_INDUSTRY_SW2014(E1183,"1"),IF(行业估值!$C$5="证监会行业",[1]!EM_S_INFO_INDUSTRY_CSRC1(E1183,"1"),[1]!EM_S_INFO_INDUSTRY_EM2016(E1183,"1"))))</f>
        <v>电气设备</v>
      </c>
      <c r="H1183" s="34" t="str">
        <f>IF(E1183="","",IF($H$1="上证50",[1]!EM_S_INFO_COMPINDEX(E1183,"000016"),"")&amp;IF($H$1="上证180",[1]!EM_S_INFO_COMPINDEX(E1183,"000010"),"")&amp;IF($H$1="沪深300",[1]!EM_S_INFO_COMPINDEX(E1183,"000300"),"")&amp;IF(AND($H$1="上证A股",RIGHT(E1183,2)="SH"),"是","")&amp;IF(AND($H$1="深证A股",RIGHT(E1183,2)="SZ"),"是","")&amp;IF(AND($H$1="创业板",LEFT(E1183,1)-3=0),"是","")&amp;IF(AND($H$1="全部A股",E1183&lt;&gt;0),"是","")&amp;IF(AND($H$1="中小板",LEFT(E1183,3)="002"),"是",""))</f>
        <v>是</v>
      </c>
      <c r="I1183" s="46">
        <f ca="1">IF(E1183="","",IF(OR([1]!EM_S_VAL_MV(E1183,deadline)="",[1]!EM_S_VAL_MV(E1183,deadline)="--",[1]!EM_S_VAL_MV(E1183,deadline)="null"),0,[1]!EM_S_VAL_MV(E1183,deadline)/100000000))</f>
        <v>23.4261324</v>
      </c>
      <c r="J1183" s="46">
        <f ca="1">IF(E1183="","",IF(RIGHT(LEFT($J$1,6),3)="TTM",[1]!EM_S_FA_PROFIT_TTM(E1183,LEFT(RIGHT($J$1,11),10),1)/100000000,[1]!EM_S_STM07_IS(E1183,61,LEFT(RIGHT($J$1,5),4)&amp;"-12-31",1)/100000000))</f>
        <v>0.77377730569999992</v>
      </c>
      <c r="K1183" s="36">
        <f t="shared" ca="1" si="92"/>
        <v>30.275031623998689</v>
      </c>
      <c r="L1183" s="46">
        <f ca="1">IF(E1183="","",IF(ISERROR(IF(行业估值!$E$7="最新年报",[1]!EM_S_STM07_BS(E1183,140,LEFT(RIGHT($L$1,5),4)&amp;"-12-31",1)/100000000,[1]!EM_S_STM07_BS(E1183,140,LEFT(RIGHT($L$1,11),10),1)/100000000)),0,IF(行业估值!$E$7="最新年报",[1]!EM_S_STM07_BS(E1183,140,LEFT(RIGHT($L$1,5),4)&amp;"-12-31",1)/100000000,[1]!EM_S_STM07_BS(E1183,140,LEFT(RIGHT($L$1,11),10),1)/100000000)))</f>
        <v>9.8543915080999991</v>
      </c>
      <c r="M1183" s="36">
        <f t="shared" ca="1" si="93"/>
        <v>2.3772276939417778</v>
      </c>
      <c r="N1183" s="37" t="str">
        <f ca="1">IF(E1183="","",IF(ISERROR([1]!EM_S_EST_NETPROFIT(E1183,行业估值!$E$6,deadline)/100000000),"-",[1]!EM_S_EST_NETPROFIT(E1183,行业估值!$E$6,deadline)/100000000))</f>
        <v>-</v>
      </c>
      <c r="O1183" s="36" t="str">
        <f t="shared" ca="1" si="94"/>
        <v>-</v>
      </c>
      <c r="T1183" s="64" t="s">
        <v>2396</v>
      </c>
      <c r="U1183" s="64" t="s">
        <v>2397</v>
      </c>
    </row>
    <row r="1184" spans="4:21">
      <c r="D1184" s="45" t="str">
        <f>IF(AND(行业估值!$B$39=$G1184,COUNTIF($G$2:$G$2552,$G1184)&gt;=1),COUNTIF($G$2:G1184,$G1184),"")</f>
        <v/>
      </c>
      <c r="E1184" s="65" t="str">
        <f t="shared" si="90"/>
        <v>002731.SZ</v>
      </c>
      <c r="F1184" s="65" t="str">
        <f t="shared" si="91"/>
        <v>萃华珠宝</v>
      </c>
      <c r="G1184" s="34" t="str">
        <f>IF(E1184="","",IF(行业估值!$C$5="申万行业",[1]!EM_S_INFO_INDUSTRY_SW2014(E1184,"1"),IF(行业估值!$C$5="证监会行业",[1]!EM_S_INFO_INDUSTRY_CSRC1(E1184,"1"),[1]!EM_S_INFO_INDUSTRY_EM2016(E1184,"1"))))</f>
        <v>有色金属</v>
      </c>
      <c r="H1184" s="34" t="str">
        <f>IF(E1184="","",IF($H$1="上证50",[1]!EM_S_INFO_COMPINDEX(E1184,"000016"),"")&amp;IF($H$1="上证180",[1]!EM_S_INFO_COMPINDEX(E1184,"000010"),"")&amp;IF($H$1="沪深300",[1]!EM_S_INFO_COMPINDEX(E1184,"000300"),"")&amp;IF(AND($H$1="上证A股",RIGHT(E1184,2)="SH"),"是","")&amp;IF(AND($H$1="深证A股",RIGHT(E1184,2)="SZ"),"是","")&amp;IF(AND($H$1="创业板",LEFT(E1184,1)-3=0),"是","")&amp;IF(AND($H$1="全部A股",E1184&lt;&gt;0),"是","")&amp;IF(AND($H$1="中小板",LEFT(E1184,3)="002"),"是",""))</f>
        <v>是</v>
      </c>
      <c r="I1184" s="46">
        <f ca="1">IF(E1184="","",IF(OR([1]!EM_S_VAL_MV(E1184,deadline)="",[1]!EM_S_VAL_MV(E1184,deadline)="--",[1]!EM_S_VAL_MV(E1184,deadline)="null"),0,[1]!EM_S_VAL_MV(E1184,deadline)/100000000))</f>
        <v>18.853081599999999</v>
      </c>
      <c r="J1184" s="46">
        <f ca="1">IF(E1184="","",IF(RIGHT(LEFT($J$1,6),3)="TTM",[1]!EM_S_FA_PROFIT_TTM(E1184,LEFT(RIGHT($J$1,11),10),1)/100000000,[1]!EM_S_STM07_IS(E1184,61,LEFT(RIGHT($J$1,5),4)&amp;"-12-31",1)/100000000))</f>
        <v>0.1847642286</v>
      </c>
      <c r="K1184" s="36">
        <f t="shared" ca="1" si="92"/>
        <v>102.03859125142365</v>
      </c>
      <c r="L1184" s="46">
        <f ca="1">IF(E1184="","",IF(ISERROR(IF(行业估值!$E$7="最新年报",[1]!EM_S_STM07_BS(E1184,140,LEFT(RIGHT($L$1,5),4)&amp;"-12-31",1)/100000000,[1]!EM_S_STM07_BS(E1184,140,LEFT(RIGHT($L$1,11),10),1)/100000000)),0,IF(行业估值!$E$7="最新年报",[1]!EM_S_STM07_BS(E1184,140,LEFT(RIGHT($L$1,5),4)&amp;"-12-31",1)/100000000,[1]!EM_S_STM07_BS(E1184,140,LEFT(RIGHT($L$1,11),10),1)/100000000)))</f>
        <v>12.156316869899999</v>
      </c>
      <c r="M1184" s="36">
        <f t="shared" ca="1" si="93"/>
        <v>1.5508876415258406</v>
      </c>
      <c r="N1184" s="37" t="str">
        <f ca="1">IF(E1184="","",IF(ISERROR([1]!EM_S_EST_NETPROFIT(E1184,行业估值!$E$6,deadline)/100000000),"-",[1]!EM_S_EST_NETPROFIT(E1184,行业估值!$E$6,deadline)/100000000))</f>
        <v>-</v>
      </c>
      <c r="O1184" s="36" t="str">
        <f t="shared" ca="1" si="94"/>
        <v>-</v>
      </c>
      <c r="T1184" s="64" t="s">
        <v>2398</v>
      </c>
      <c r="U1184" s="64" t="s">
        <v>2399</v>
      </c>
    </row>
    <row r="1185" spans="4:21">
      <c r="D1185" s="45" t="str">
        <f>IF(AND(行业估值!$B$39=$G1185,COUNTIF($G$2:$G$2552,$G1185)&gt;=1),COUNTIF($G$2:G1185,$G1185),"")</f>
        <v/>
      </c>
      <c r="E1185" s="65" t="str">
        <f t="shared" si="90"/>
        <v>002732.SZ</v>
      </c>
      <c r="F1185" s="65" t="str">
        <f t="shared" si="91"/>
        <v>燕塘乳业</v>
      </c>
      <c r="G1185" s="34" t="str">
        <f>IF(E1185="","",IF(行业估值!$C$5="申万行业",[1]!EM_S_INFO_INDUSTRY_SW2014(E1185,"1"),IF(行业估值!$C$5="证监会行业",[1]!EM_S_INFO_INDUSTRY_CSRC1(E1185,"1"),[1]!EM_S_INFO_INDUSTRY_EM2016(E1185,"1"))))</f>
        <v>食品饮料</v>
      </c>
      <c r="H1185" s="34" t="str">
        <f>IF(E1185="","",IF($H$1="上证50",[1]!EM_S_INFO_COMPINDEX(E1185,"000016"),"")&amp;IF($H$1="上证180",[1]!EM_S_INFO_COMPINDEX(E1185,"000010"),"")&amp;IF($H$1="沪深300",[1]!EM_S_INFO_COMPINDEX(E1185,"000300"),"")&amp;IF(AND($H$1="上证A股",RIGHT(E1185,2)="SH"),"是","")&amp;IF(AND($H$1="深证A股",RIGHT(E1185,2)="SZ"),"是","")&amp;IF(AND($H$1="创业板",LEFT(E1185,1)-3=0),"是","")&amp;IF(AND($H$1="全部A股",E1185&lt;&gt;0),"是","")&amp;IF(AND($H$1="中小板",LEFT(E1185,3)="002"),"是",""))</f>
        <v>是</v>
      </c>
      <c r="I1185" s="46">
        <f ca="1">IF(E1185="","",IF(OR([1]!EM_S_VAL_MV(E1185,deadline)="",[1]!EM_S_VAL_MV(E1185,deadline)="--",[1]!EM_S_VAL_MV(E1185,deadline)="null"),0,[1]!EM_S_VAL_MV(E1185,deadline)/100000000))</f>
        <v>34.302300000000002</v>
      </c>
      <c r="J1185" s="46">
        <f ca="1">IF(E1185="","",IF(RIGHT(LEFT($J$1,6),3)="TTM",[1]!EM_S_FA_PROFIT_TTM(E1185,LEFT(RIGHT($J$1,11),10),1)/100000000,[1]!EM_S_STM07_IS(E1185,61,LEFT(RIGHT($J$1,5),4)&amp;"-12-31",1)/100000000))</f>
        <v>0.91874671109999995</v>
      </c>
      <c r="K1185" s="36">
        <f t="shared" ca="1" si="92"/>
        <v>37.33597038832437</v>
      </c>
      <c r="L1185" s="46">
        <f ca="1">IF(E1185="","",IF(ISERROR(IF(行业估值!$E$7="最新年报",[1]!EM_S_STM07_BS(E1185,140,LEFT(RIGHT($L$1,5),4)&amp;"-12-31",1)/100000000,[1]!EM_S_STM07_BS(E1185,140,LEFT(RIGHT($L$1,11),10),1)/100000000)),0,IF(行业估值!$E$7="最新年报",[1]!EM_S_STM07_BS(E1185,140,LEFT(RIGHT($L$1,5),4)&amp;"-12-31",1)/100000000,[1]!EM_S_STM07_BS(E1185,140,LEFT(RIGHT($L$1,11),10),1)/100000000)))</f>
        <v>9.9203978563999993</v>
      </c>
      <c r="M1185" s="36">
        <f t="shared" ca="1" si="93"/>
        <v>3.4577544667596549</v>
      </c>
      <c r="N1185" s="37">
        <f ca="1">IF(E1185="","",IF(ISERROR([1]!EM_S_EST_NETPROFIT(E1185,行业估值!$E$6,deadline)/100000000),"-",[1]!EM_S_EST_NETPROFIT(E1185,行业估值!$E$6,deadline)/100000000))</f>
        <v>1.2689999999999999</v>
      </c>
      <c r="O1185" s="36">
        <f t="shared" ca="1" si="94"/>
        <v>27.030969267139483</v>
      </c>
      <c r="T1185" s="64" t="s">
        <v>2400</v>
      </c>
      <c r="U1185" s="64" t="s">
        <v>2401</v>
      </c>
    </row>
    <row r="1186" spans="4:21">
      <c r="D1186" s="45" t="str">
        <f>IF(AND(行业估值!$B$39=$G1186,COUNTIF($G$2:$G$2552,$G1186)&gt;=1),COUNTIF($G$2:G1186,$G1186),"")</f>
        <v/>
      </c>
      <c r="E1186" s="65" t="str">
        <f t="shared" si="90"/>
        <v>002733.SZ</v>
      </c>
      <c r="F1186" s="65" t="str">
        <f t="shared" si="91"/>
        <v>雄韬股份</v>
      </c>
      <c r="G1186" s="34" t="str">
        <f>IF(E1186="","",IF(行业估值!$C$5="申万行业",[1]!EM_S_INFO_INDUSTRY_SW2014(E1186,"1"),IF(行业估值!$C$5="证监会行业",[1]!EM_S_INFO_INDUSTRY_CSRC1(E1186,"1"),[1]!EM_S_INFO_INDUSTRY_EM2016(E1186,"1"))))</f>
        <v>电气设备</v>
      </c>
      <c r="H1186" s="34" t="str">
        <f>IF(E1186="","",IF($H$1="上证50",[1]!EM_S_INFO_COMPINDEX(E1186,"000016"),"")&amp;IF($H$1="上证180",[1]!EM_S_INFO_COMPINDEX(E1186,"000010"),"")&amp;IF($H$1="沪深300",[1]!EM_S_INFO_COMPINDEX(E1186,"000300"),"")&amp;IF(AND($H$1="上证A股",RIGHT(E1186,2)="SH"),"是","")&amp;IF(AND($H$1="深证A股",RIGHT(E1186,2)="SZ"),"是","")&amp;IF(AND($H$1="创业板",LEFT(E1186,1)-3=0),"是","")&amp;IF(AND($H$1="全部A股",E1186&lt;&gt;0),"是","")&amp;IF(AND($H$1="中小板",LEFT(E1186,3)="002"),"是",""))</f>
        <v>是</v>
      </c>
      <c r="I1186" s="46">
        <f ca="1">IF(E1186="","",IF(OR([1]!EM_S_VAL_MV(E1186,deadline)="",[1]!EM_S_VAL_MV(E1186,deadline)="--",[1]!EM_S_VAL_MV(E1186,deadline)="null"),0,[1]!EM_S_VAL_MV(E1186,deadline)/100000000))</f>
        <v>79.090573461299996</v>
      </c>
      <c r="J1186" s="46">
        <f ca="1">IF(E1186="","",IF(RIGHT(LEFT($J$1,6),3)="TTM",[1]!EM_S_FA_PROFIT_TTM(E1186,LEFT(RIGHT($J$1,11),10),1)/100000000,[1]!EM_S_STM07_IS(E1186,61,LEFT(RIGHT($J$1,5),4)&amp;"-12-31",1)/100000000))</f>
        <v>1.7365230349</v>
      </c>
      <c r="K1186" s="36">
        <f t="shared" ca="1" si="92"/>
        <v>45.545363851654599</v>
      </c>
      <c r="L1186" s="46">
        <f ca="1">IF(E1186="","",IF(ISERROR(IF(行业估值!$E$7="最新年报",[1]!EM_S_STM07_BS(E1186,140,LEFT(RIGHT($L$1,5),4)&amp;"-12-31",1)/100000000,[1]!EM_S_STM07_BS(E1186,140,LEFT(RIGHT($L$1,11),10),1)/100000000)),0,IF(行业估值!$E$7="最新年报",[1]!EM_S_STM07_BS(E1186,140,LEFT(RIGHT($L$1,5),4)&amp;"-12-31",1)/100000000,[1]!EM_S_STM07_BS(E1186,140,LEFT(RIGHT($L$1,11),10),1)/100000000)))</f>
        <v>24.764989997899999</v>
      </c>
      <c r="M1186" s="36">
        <f t="shared" ca="1" si="93"/>
        <v>3.1936444742358732</v>
      </c>
      <c r="N1186" s="37">
        <f ca="1">IF(E1186="","",IF(ISERROR([1]!EM_S_EST_NETPROFIT(E1186,行业估值!$E$6,deadline)/100000000),"-",[1]!EM_S_EST_NETPROFIT(E1186,行业估值!$E$6,deadline)/100000000))</f>
        <v>1.665</v>
      </c>
      <c r="O1186" s="36">
        <f t="shared" ca="1" si="94"/>
        <v>47.501845922702699</v>
      </c>
      <c r="T1186" s="64" t="s">
        <v>2402</v>
      </c>
      <c r="U1186" s="64" t="s">
        <v>2403</v>
      </c>
    </row>
    <row r="1187" spans="4:21">
      <c r="D1187" s="45" t="str">
        <f>IF(AND(行业估值!$B$39=$G1187,COUNTIF($G$2:$G$2552,$G1187)&gt;=1),COUNTIF($G$2:G1187,$G1187),"")</f>
        <v/>
      </c>
      <c r="E1187" s="65" t="str">
        <f t="shared" si="90"/>
        <v>002734.SZ</v>
      </c>
      <c r="F1187" s="65" t="str">
        <f t="shared" si="91"/>
        <v>利民股份</v>
      </c>
      <c r="G1187" s="34" t="str">
        <f>IF(E1187="","",IF(行业估值!$C$5="申万行业",[1]!EM_S_INFO_INDUSTRY_SW2014(E1187,"1"),IF(行业估值!$C$5="证监会行业",[1]!EM_S_INFO_INDUSTRY_CSRC1(E1187,"1"),[1]!EM_S_INFO_INDUSTRY_EM2016(E1187,"1"))))</f>
        <v>基础化工</v>
      </c>
      <c r="H1187" s="34" t="str">
        <f>IF(E1187="","",IF($H$1="上证50",[1]!EM_S_INFO_COMPINDEX(E1187,"000016"),"")&amp;IF($H$1="上证180",[1]!EM_S_INFO_COMPINDEX(E1187,"000010"),"")&amp;IF($H$1="沪深300",[1]!EM_S_INFO_COMPINDEX(E1187,"000300"),"")&amp;IF(AND($H$1="上证A股",RIGHT(E1187,2)="SH"),"是","")&amp;IF(AND($H$1="深证A股",RIGHT(E1187,2)="SZ"),"是","")&amp;IF(AND($H$1="创业板",LEFT(E1187,1)-3=0),"是","")&amp;IF(AND($H$1="全部A股",E1187&lt;&gt;0),"是","")&amp;IF(AND($H$1="中小板",LEFT(E1187,3)="002"),"是",""))</f>
        <v>是</v>
      </c>
      <c r="I1187" s="46">
        <f ca="1">IF(E1187="","",IF(OR([1]!EM_S_VAL_MV(E1187,deadline)="",[1]!EM_S_VAL_MV(E1187,deadline)="--",[1]!EM_S_VAL_MV(E1187,deadline)="null"),0,[1]!EM_S_VAL_MV(E1187,deadline)/100000000))</f>
        <v>36.421467147000001</v>
      </c>
      <c r="J1187" s="46">
        <f ca="1">IF(E1187="","",IF(RIGHT(LEFT($J$1,6),3)="TTM",[1]!EM_S_FA_PROFIT_TTM(E1187,LEFT(RIGHT($J$1,11),10),1)/100000000,[1]!EM_S_STM07_IS(E1187,61,LEFT(RIGHT($J$1,5),4)&amp;"-12-31",1)/100000000))</f>
        <v>3.7295385045999998</v>
      </c>
      <c r="K1187" s="36">
        <f t="shared" ca="1" si="92"/>
        <v>9.7656766653777378</v>
      </c>
      <c r="L1187" s="46">
        <f ca="1">IF(E1187="","",IF(ISERROR(IF(行业估值!$E$7="最新年报",[1]!EM_S_STM07_BS(E1187,140,LEFT(RIGHT($L$1,5),4)&amp;"-12-31",1)/100000000,[1]!EM_S_STM07_BS(E1187,140,LEFT(RIGHT($L$1,11),10),1)/100000000)),0,IF(行业估值!$E$7="最新年报",[1]!EM_S_STM07_BS(E1187,140,LEFT(RIGHT($L$1,5),4)&amp;"-12-31",1)/100000000,[1]!EM_S_STM07_BS(E1187,140,LEFT(RIGHT($L$1,11),10),1)/100000000)))</f>
        <v>20.219485366800001</v>
      </c>
      <c r="M1187" s="36">
        <f t="shared" ca="1" si="93"/>
        <v>1.8013053490868436</v>
      </c>
      <c r="N1187" s="37">
        <f ca="1">IF(E1187="","",IF(ISERROR([1]!EM_S_EST_NETPROFIT(E1187,行业估值!$E$6,deadline)/100000000),"-",[1]!EM_S_EST_NETPROFIT(E1187,行业估值!$E$6,deadline)/100000000))</f>
        <v>3.6531666666666669</v>
      </c>
      <c r="O1187" s="36">
        <f t="shared" ca="1" si="94"/>
        <v>9.9698345217391307</v>
      </c>
      <c r="T1187" s="64" t="s">
        <v>2404</v>
      </c>
      <c r="U1187" s="64" t="s">
        <v>2405</v>
      </c>
    </row>
    <row r="1188" spans="4:21">
      <c r="D1188" s="45" t="str">
        <f>IF(AND(行业估值!$B$39=$G1188,COUNTIF($G$2:$G$2552,$G1188)&gt;=1),COUNTIF($G$2:G1188,$G1188),"")</f>
        <v/>
      </c>
      <c r="E1188" s="65" t="str">
        <f t="shared" si="90"/>
        <v>002735.SZ</v>
      </c>
      <c r="F1188" s="65" t="str">
        <f t="shared" si="91"/>
        <v>王子新材</v>
      </c>
      <c r="G1188" s="34" t="str">
        <f>IF(E1188="","",IF(行业估值!$C$5="申万行业",[1]!EM_S_INFO_INDUSTRY_SW2014(E1188,"1"),IF(行业估值!$C$5="证监会行业",[1]!EM_S_INFO_INDUSTRY_CSRC1(E1188,"1"),[1]!EM_S_INFO_INDUSTRY_EM2016(E1188,"1"))))</f>
        <v>轻工制造</v>
      </c>
      <c r="H1188" s="34" t="str">
        <f>IF(E1188="","",IF($H$1="上证50",[1]!EM_S_INFO_COMPINDEX(E1188,"000016"),"")&amp;IF($H$1="上证180",[1]!EM_S_INFO_COMPINDEX(E1188,"000010"),"")&amp;IF($H$1="沪深300",[1]!EM_S_INFO_COMPINDEX(E1188,"000300"),"")&amp;IF(AND($H$1="上证A股",RIGHT(E1188,2)="SH"),"是","")&amp;IF(AND($H$1="深证A股",RIGHT(E1188,2)="SZ"),"是","")&amp;IF(AND($H$1="创业板",LEFT(E1188,1)-3=0),"是","")&amp;IF(AND($H$1="全部A股",E1188&lt;&gt;0),"是","")&amp;IF(AND($H$1="中小板",LEFT(E1188,3)="002"),"是",""))</f>
        <v>是</v>
      </c>
      <c r="I1188" s="46">
        <f ca="1">IF(E1188="","",IF(OR([1]!EM_S_VAL_MV(E1188,deadline)="",[1]!EM_S_VAL_MV(E1188,deadline)="--",[1]!EM_S_VAL_MV(E1188,deadline)="null"),0,[1]!EM_S_VAL_MV(E1188,deadline)/100000000))</f>
        <v>23.403001719999999</v>
      </c>
      <c r="J1188" s="46">
        <f ca="1">IF(E1188="","",IF(RIGHT(LEFT($J$1,6),3)="TTM",[1]!EM_S_FA_PROFIT_TTM(E1188,LEFT(RIGHT($J$1,11),10),1)/100000000,[1]!EM_S_STM07_IS(E1188,61,LEFT(RIGHT($J$1,5),4)&amp;"-12-31",1)/100000000))</f>
        <v>0.61974237030000001</v>
      </c>
      <c r="K1188" s="36">
        <f t="shared" ca="1" si="92"/>
        <v>37.762468473264555</v>
      </c>
      <c r="L1188" s="46">
        <f ca="1">IF(E1188="","",IF(ISERROR(IF(行业估值!$E$7="最新年报",[1]!EM_S_STM07_BS(E1188,140,LEFT(RIGHT($L$1,5),4)&amp;"-12-31",1)/100000000,[1]!EM_S_STM07_BS(E1188,140,LEFT(RIGHT($L$1,11),10),1)/100000000)),0,IF(行业估值!$E$7="最新年报",[1]!EM_S_STM07_BS(E1188,140,LEFT(RIGHT($L$1,5),4)&amp;"-12-31",1)/100000000,[1]!EM_S_STM07_BS(E1188,140,LEFT(RIGHT($L$1,11),10),1)/100000000)))</f>
        <v>6.2536553161999997</v>
      </c>
      <c r="M1188" s="36">
        <f t="shared" ca="1" si="93"/>
        <v>3.7422915937459611</v>
      </c>
      <c r="N1188" s="37" t="str">
        <f ca="1">IF(E1188="","",IF(ISERROR([1]!EM_S_EST_NETPROFIT(E1188,行业估值!$E$6,deadline)/100000000),"-",[1]!EM_S_EST_NETPROFIT(E1188,行业估值!$E$6,deadline)/100000000))</f>
        <v>-</v>
      </c>
      <c r="O1188" s="36" t="str">
        <f t="shared" ca="1" si="94"/>
        <v>-</v>
      </c>
      <c r="T1188" s="64" t="s">
        <v>2406</v>
      </c>
      <c r="U1188" s="64" t="s">
        <v>2407</v>
      </c>
    </row>
    <row r="1189" spans="4:21">
      <c r="D1189" s="45" t="str">
        <f>IF(AND(行业估值!$B$39=$G1189,COUNTIF($G$2:$G$2552,$G1189)&gt;=1),COUNTIF($G$2:G1189,$G1189),"")</f>
        <v/>
      </c>
      <c r="E1189" s="65" t="str">
        <f t="shared" si="90"/>
        <v>002736.SZ</v>
      </c>
      <c r="F1189" s="65" t="str">
        <f t="shared" si="91"/>
        <v>国信证券</v>
      </c>
      <c r="G1189" s="34" t="str">
        <f>IF(E1189="","",IF(行业估值!$C$5="申万行业",[1]!EM_S_INFO_INDUSTRY_SW2014(E1189,"1"),IF(行业估值!$C$5="证监会行业",[1]!EM_S_INFO_INDUSTRY_CSRC1(E1189,"1"),[1]!EM_S_INFO_INDUSTRY_EM2016(E1189,"1"))))</f>
        <v>金融</v>
      </c>
      <c r="H1189" s="34" t="str">
        <f>IF(E1189="","",IF($H$1="上证50",[1]!EM_S_INFO_COMPINDEX(E1189,"000016"),"")&amp;IF($H$1="上证180",[1]!EM_S_INFO_COMPINDEX(E1189,"000010"),"")&amp;IF($H$1="沪深300",[1]!EM_S_INFO_COMPINDEX(E1189,"000300"),"")&amp;IF(AND($H$1="上证A股",RIGHT(E1189,2)="SH"),"是","")&amp;IF(AND($H$1="深证A股",RIGHT(E1189,2)="SZ"),"是","")&amp;IF(AND($H$1="创业板",LEFT(E1189,1)-3=0),"是","")&amp;IF(AND($H$1="全部A股",E1189&lt;&gt;0),"是","")&amp;IF(AND($H$1="中小板",LEFT(E1189,3)="002"),"是",""))</f>
        <v>是</v>
      </c>
      <c r="I1189" s="46">
        <f ca="1">IF(E1189="","",IF(OR([1]!EM_S_VAL_MV(E1189,deadline)="",[1]!EM_S_VAL_MV(E1189,deadline)="--",[1]!EM_S_VAL_MV(E1189,deadline)="null"),0,[1]!EM_S_VAL_MV(E1189,deadline)/100000000))</f>
        <v>929.06</v>
      </c>
      <c r="J1189" s="46">
        <f ca="1">IF(E1189="","",IF(RIGHT(LEFT($J$1,6),3)="TTM",[1]!EM_S_FA_PROFIT_TTM(E1189,LEFT(RIGHT($J$1,11),10),1)/100000000,[1]!EM_S_STM07_IS(E1189,61,LEFT(RIGHT($J$1,5),4)&amp;"-12-31",1)/100000000))</f>
        <v>52.298954151800004</v>
      </c>
      <c r="K1189" s="36">
        <f t="shared" ca="1" si="92"/>
        <v>17.764408773899429</v>
      </c>
      <c r="L1189" s="46">
        <f ca="1">IF(E1189="","",IF(ISERROR(IF(行业估值!$E$7="最新年报",[1]!EM_S_STM07_BS(E1189,140,LEFT(RIGHT($L$1,5),4)&amp;"-12-31",1)/100000000,[1]!EM_S_STM07_BS(E1189,140,LEFT(RIGHT($L$1,11),10),1)/100000000)),0,IF(行业估值!$E$7="最新年报",[1]!EM_S_STM07_BS(E1189,140,LEFT(RIGHT($L$1,5),4)&amp;"-12-31",1)/100000000,[1]!EM_S_STM07_BS(E1189,140,LEFT(RIGHT($L$1,11),10),1)/100000000)))</f>
        <v>549.03394797480007</v>
      </c>
      <c r="M1189" s="36">
        <f t="shared" ca="1" si="93"/>
        <v>1.6921722298356723</v>
      </c>
      <c r="N1189" s="37">
        <f ca="1">IF(E1189="","",IF(ISERROR([1]!EM_S_EST_NETPROFIT(E1189,行业估值!$E$6,deadline)/100000000),"-",[1]!EM_S_EST_NETPROFIT(E1189,行业估值!$E$6,deadline)/100000000))</f>
        <v>54.96</v>
      </c>
      <c r="O1189" s="36">
        <f t="shared" ca="1" si="94"/>
        <v>16.904294032023287</v>
      </c>
      <c r="T1189" s="64" t="s">
        <v>2408</v>
      </c>
      <c r="U1189" s="64" t="s">
        <v>2409</v>
      </c>
    </row>
    <row r="1190" spans="4:21">
      <c r="D1190" s="45" t="str">
        <f>IF(AND(行业估值!$B$39=$G1190,COUNTIF($G$2:$G$2552,$G1190)&gt;=1),COUNTIF($G$2:G1190,$G1190),"")</f>
        <v/>
      </c>
      <c r="E1190" s="65" t="str">
        <f t="shared" si="90"/>
        <v>002737.SZ</v>
      </c>
      <c r="F1190" s="65" t="str">
        <f t="shared" si="91"/>
        <v>葵花药业</v>
      </c>
      <c r="G1190" s="34" t="str">
        <f>IF(E1190="","",IF(行业估值!$C$5="申万行业",[1]!EM_S_INFO_INDUSTRY_SW2014(E1190,"1"),IF(行业估值!$C$5="证监会行业",[1]!EM_S_INFO_INDUSTRY_CSRC1(E1190,"1"),[1]!EM_S_INFO_INDUSTRY_EM2016(E1190,"1"))))</f>
        <v>医药生物</v>
      </c>
      <c r="H1190" s="34" t="str">
        <f>IF(E1190="","",IF($H$1="上证50",[1]!EM_S_INFO_COMPINDEX(E1190,"000016"),"")&amp;IF($H$1="上证180",[1]!EM_S_INFO_COMPINDEX(E1190,"000010"),"")&amp;IF($H$1="沪深300",[1]!EM_S_INFO_COMPINDEX(E1190,"000300"),"")&amp;IF(AND($H$1="上证A股",RIGHT(E1190,2)="SH"),"是","")&amp;IF(AND($H$1="深证A股",RIGHT(E1190,2)="SZ"),"是","")&amp;IF(AND($H$1="创业板",LEFT(E1190,1)-3=0),"是","")&amp;IF(AND($H$1="全部A股",E1190&lt;&gt;0),"是","")&amp;IF(AND($H$1="中小板",LEFT(E1190,3)="002"),"是",""))</f>
        <v>是</v>
      </c>
      <c r="I1190" s="46">
        <f ca="1">IF(E1190="","",IF(OR([1]!EM_S_VAL_MV(E1190,deadline)="",[1]!EM_S_VAL_MV(E1190,deadline)="--",[1]!EM_S_VAL_MV(E1190,deadline)="null"),0,[1]!EM_S_VAL_MV(E1190,deadline)/100000000))</f>
        <v>83.512</v>
      </c>
      <c r="J1190" s="46">
        <f ca="1">IF(E1190="","",IF(RIGHT(LEFT($J$1,6),3)="TTM",[1]!EM_S_FA_PROFIT_TTM(E1190,LEFT(RIGHT($J$1,11),10),1)/100000000,[1]!EM_S_STM07_IS(E1190,61,LEFT(RIGHT($J$1,5),4)&amp;"-12-31",1)/100000000))</f>
        <v>6.6122040027999995</v>
      </c>
      <c r="K1190" s="36">
        <f t="shared" ca="1" si="92"/>
        <v>12.629979347980804</v>
      </c>
      <c r="L1190" s="46">
        <f ca="1">IF(E1190="","",IF(ISERROR(IF(行业估值!$E$7="最新年报",[1]!EM_S_STM07_BS(E1190,140,LEFT(RIGHT($L$1,5),4)&amp;"-12-31",1)/100000000,[1]!EM_S_STM07_BS(E1190,140,LEFT(RIGHT($L$1,11),10),1)/100000000)),0,IF(行业估值!$E$7="最新年报",[1]!EM_S_STM07_BS(E1190,140,LEFT(RIGHT($L$1,5),4)&amp;"-12-31",1)/100000000,[1]!EM_S_STM07_BS(E1190,140,LEFT(RIGHT($L$1,11),10),1)/100000000)))</f>
        <v>30.616241955900001</v>
      </c>
      <c r="M1190" s="36">
        <f t="shared" ca="1" si="93"/>
        <v>2.7277025090241867</v>
      </c>
      <c r="N1190" s="37" t="str">
        <f ca="1">IF(E1190="","",IF(ISERROR([1]!EM_S_EST_NETPROFIT(E1190,行业估值!$E$6,deadline)/100000000),"-",[1]!EM_S_EST_NETPROFIT(E1190,行业估值!$E$6,deadline)/100000000))</f>
        <v>-</v>
      </c>
      <c r="O1190" s="36" t="str">
        <f t="shared" ca="1" si="94"/>
        <v>-</v>
      </c>
      <c r="T1190" s="64" t="s">
        <v>2410</v>
      </c>
      <c r="U1190" s="64" t="s">
        <v>2411</v>
      </c>
    </row>
    <row r="1191" spans="4:21">
      <c r="D1191" s="45" t="str">
        <f>IF(AND(行业估值!$B$39=$G1191,COUNTIF($G$2:$G$2552,$G1191)&gt;=1),COUNTIF($G$2:G1191,$G1191),"")</f>
        <v/>
      </c>
      <c r="E1191" s="65" t="str">
        <f t="shared" si="90"/>
        <v>002738.SZ</v>
      </c>
      <c r="F1191" s="65" t="str">
        <f t="shared" si="91"/>
        <v>中矿资源</v>
      </c>
      <c r="G1191" s="34" t="str">
        <f>IF(E1191="","",IF(行业估值!$C$5="申万行业",[1]!EM_S_INFO_INDUSTRY_SW2014(E1191,"1"),IF(行业估值!$C$5="证监会行业",[1]!EM_S_INFO_INDUSTRY_CSRC1(E1191,"1"),[1]!EM_S_INFO_INDUSTRY_EM2016(E1191,"1"))))</f>
        <v>建筑</v>
      </c>
      <c r="H1191" s="34" t="str">
        <f>IF(E1191="","",IF($H$1="上证50",[1]!EM_S_INFO_COMPINDEX(E1191,"000016"),"")&amp;IF($H$1="上证180",[1]!EM_S_INFO_COMPINDEX(E1191,"000010"),"")&amp;IF($H$1="沪深300",[1]!EM_S_INFO_COMPINDEX(E1191,"000300"),"")&amp;IF(AND($H$1="上证A股",RIGHT(E1191,2)="SH"),"是","")&amp;IF(AND($H$1="深证A股",RIGHT(E1191,2)="SZ"),"是","")&amp;IF(AND($H$1="创业板",LEFT(E1191,1)-3=0),"是","")&amp;IF(AND($H$1="全部A股",E1191&lt;&gt;0),"是","")&amp;IF(AND($H$1="中小板",LEFT(E1191,3)="002"),"是",""))</f>
        <v>是</v>
      </c>
      <c r="I1191" s="46">
        <f ca="1">IF(E1191="","",IF(OR([1]!EM_S_VAL_MV(E1191,deadline)="",[1]!EM_S_VAL_MV(E1191,deadline)="--",[1]!EM_S_VAL_MV(E1191,deadline)="null"),0,[1]!EM_S_VAL_MV(E1191,deadline)/100000000))</f>
        <v>38.687365459200002</v>
      </c>
      <c r="J1191" s="46">
        <f ca="1">IF(E1191="","",IF(RIGHT(LEFT($J$1,6),3)="TTM",[1]!EM_S_FA_PROFIT_TTM(E1191,LEFT(RIGHT($J$1,11),10),1)/100000000,[1]!EM_S_STM07_IS(E1191,61,LEFT(RIGHT($J$1,5),4)&amp;"-12-31",1)/100000000))</f>
        <v>1.7554550602000001</v>
      </c>
      <c r="K1191" s="36">
        <f t="shared" ca="1" si="92"/>
        <v>22.038368475688763</v>
      </c>
      <c r="L1191" s="46">
        <f ca="1">IF(E1191="","",IF(ISERROR(IF(行业估值!$E$7="最新年报",[1]!EM_S_STM07_BS(E1191,140,LEFT(RIGHT($L$1,5),4)&amp;"-12-31",1)/100000000,[1]!EM_S_STM07_BS(E1191,140,LEFT(RIGHT($L$1,11),10),1)/100000000)),0,IF(行业估值!$E$7="最新年报",[1]!EM_S_STM07_BS(E1191,140,LEFT(RIGHT($L$1,5),4)&amp;"-12-31",1)/100000000,[1]!EM_S_STM07_BS(E1191,140,LEFT(RIGHT($L$1,11),10),1)/100000000)))</f>
        <v>26.733547613100001</v>
      </c>
      <c r="M1191" s="36">
        <f t="shared" ca="1" si="93"/>
        <v>1.4471467094117498</v>
      </c>
      <c r="N1191" s="37">
        <f ca="1">IF(E1191="","",IF(ISERROR([1]!EM_S_EST_NETPROFIT(E1191,行业估值!$E$6,deadline)/100000000),"-",[1]!EM_S_EST_NETPROFIT(E1191,行业估值!$E$6,deadline)/100000000))</f>
        <v>2.5099999999999998</v>
      </c>
      <c r="O1191" s="36">
        <f t="shared" ca="1" si="94"/>
        <v>15.413293011633469</v>
      </c>
      <c r="T1191" s="64" t="s">
        <v>2412</v>
      </c>
      <c r="U1191" s="64" t="s">
        <v>2413</v>
      </c>
    </row>
    <row r="1192" spans="4:21">
      <c r="D1192" s="45" t="str">
        <f>IF(AND(行业估值!$B$39=$G1192,COUNTIF($G$2:$G$2552,$G1192)&gt;=1),COUNTIF($G$2:G1192,$G1192),"")</f>
        <v/>
      </c>
      <c r="E1192" s="65" t="str">
        <f t="shared" si="90"/>
        <v>002739.SZ</v>
      </c>
      <c r="F1192" s="65" t="str">
        <f t="shared" si="91"/>
        <v>万达电影</v>
      </c>
      <c r="G1192" s="34" t="str">
        <f>IF(E1192="","",IF(行业估值!$C$5="申万行业",[1]!EM_S_INFO_INDUSTRY_SW2014(E1192,"1"),IF(行业估值!$C$5="证监会行业",[1]!EM_S_INFO_INDUSTRY_CSRC1(E1192,"1"),[1]!EM_S_INFO_INDUSTRY_EM2016(E1192,"1"))))</f>
        <v>文化传媒</v>
      </c>
      <c r="H1192" s="34" t="str">
        <f>IF(E1192="","",IF($H$1="上证50",[1]!EM_S_INFO_COMPINDEX(E1192,"000016"),"")&amp;IF($H$1="上证180",[1]!EM_S_INFO_COMPINDEX(E1192,"000010"),"")&amp;IF($H$1="沪深300",[1]!EM_S_INFO_COMPINDEX(E1192,"000300"),"")&amp;IF(AND($H$1="上证A股",RIGHT(E1192,2)="SH"),"是","")&amp;IF(AND($H$1="深证A股",RIGHT(E1192,2)="SZ"),"是","")&amp;IF(AND($H$1="创业板",LEFT(E1192,1)-3=0),"是","")&amp;IF(AND($H$1="全部A股",E1192&lt;&gt;0),"是","")&amp;IF(AND($H$1="中小板",LEFT(E1192,3)="002"),"是",""))</f>
        <v>是</v>
      </c>
      <c r="I1192" s="46">
        <f ca="1">IF(E1192="","",IF(OR([1]!EM_S_VAL_MV(E1192,deadline)="",[1]!EM_S_VAL_MV(E1192,deadline)="--",[1]!EM_S_VAL_MV(E1192,deadline)="null"),0,[1]!EM_S_VAL_MV(E1192,deadline)/100000000))</f>
        <v>297.83877367040003</v>
      </c>
      <c r="J1192" s="46">
        <f ca="1">IF(E1192="","",IF(RIGHT(LEFT($J$1,6),3)="TTM",[1]!EM_S_FA_PROFIT_TTM(E1192,LEFT(RIGHT($J$1,11),10),1)/100000000,[1]!EM_S_STM07_IS(E1192,61,LEFT(RIGHT($J$1,5),4)&amp;"-12-31",1)/100000000))</f>
        <v>1.5199549756999999</v>
      </c>
      <c r="K1192" s="36">
        <f t="shared" ca="1" si="92"/>
        <v>195.95236597928394</v>
      </c>
      <c r="L1192" s="46">
        <f ca="1">IF(E1192="","",IF(ISERROR(IF(行业估值!$E$7="最新年报",[1]!EM_S_STM07_BS(E1192,140,LEFT(RIGHT($L$1,5),4)&amp;"-12-31",1)/100000000,[1]!EM_S_STM07_BS(E1192,140,LEFT(RIGHT($L$1,11),10),1)/100000000)),0,IF(行业估值!$E$7="最新年报",[1]!EM_S_STM07_BS(E1192,140,LEFT(RIGHT($L$1,5),4)&amp;"-12-31",1)/100000000,[1]!EM_S_STM07_BS(E1192,140,LEFT(RIGHT($L$1,11),10),1)/100000000)))</f>
        <v>195.17360597400003</v>
      </c>
      <c r="M1192" s="36">
        <f t="shared" ca="1" si="93"/>
        <v>1.5260197309162618</v>
      </c>
      <c r="N1192" s="37">
        <f ca="1">IF(E1192="","",IF(ISERROR([1]!EM_S_EST_NETPROFIT(E1192,行业估值!$E$6,deadline)/100000000),"-",[1]!EM_S_EST_NETPROFIT(E1192,行业估值!$E$6,deadline)/100000000))</f>
        <v>12.409000000000001</v>
      </c>
      <c r="O1192" s="36">
        <f t="shared" ca="1" si="94"/>
        <v>24.001835254283183</v>
      </c>
      <c r="T1192" s="64" t="s">
        <v>2414</v>
      </c>
      <c r="U1192" s="64" t="s">
        <v>2415</v>
      </c>
    </row>
    <row r="1193" spans="4:21">
      <c r="D1193" s="45" t="str">
        <f>IF(AND(行业估值!$B$39=$G1193,COUNTIF($G$2:$G$2552,$G1193)&gt;=1),COUNTIF($G$2:G1193,$G1193),"")</f>
        <v/>
      </c>
      <c r="E1193" s="65" t="str">
        <f t="shared" si="90"/>
        <v>002740.SZ</v>
      </c>
      <c r="F1193" s="65" t="str">
        <f t="shared" si="91"/>
        <v>爱迪尔</v>
      </c>
      <c r="G1193" s="34" t="str">
        <f>IF(E1193="","",IF(行业估值!$C$5="申万行业",[1]!EM_S_INFO_INDUSTRY_SW2014(E1193,"1"),IF(行业估值!$C$5="证监会行业",[1]!EM_S_INFO_INDUSTRY_CSRC1(E1193,"1"),[1]!EM_S_INFO_INDUSTRY_EM2016(E1193,"1"))))</f>
        <v>轻工制造</v>
      </c>
      <c r="H1193" s="34" t="str">
        <f>IF(E1193="","",IF($H$1="上证50",[1]!EM_S_INFO_COMPINDEX(E1193,"000016"),"")&amp;IF($H$1="上证180",[1]!EM_S_INFO_COMPINDEX(E1193,"000010"),"")&amp;IF($H$1="沪深300",[1]!EM_S_INFO_COMPINDEX(E1193,"000300"),"")&amp;IF(AND($H$1="上证A股",RIGHT(E1193,2)="SH"),"是","")&amp;IF(AND($H$1="深证A股",RIGHT(E1193,2)="SZ"),"是","")&amp;IF(AND($H$1="创业板",LEFT(E1193,1)-3=0),"是","")&amp;IF(AND($H$1="全部A股",E1193&lt;&gt;0),"是","")&amp;IF(AND($H$1="中小板",LEFT(E1193,3)="002"),"是",""))</f>
        <v>是</v>
      </c>
      <c r="I1193" s="46">
        <f ca="1">IF(E1193="","",IF(OR([1]!EM_S_VAL_MV(E1193,deadline)="",[1]!EM_S_VAL_MV(E1193,deadline)="--",[1]!EM_S_VAL_MV(E1193,deadline)="null"),0,[1]!EM_S_VAL_MV(E1193,deadline)/100000000))</f>
        <v>28.5150356356</v>
      </c>
      <c r="J1193" s="46">
        <f ca="1">IF(E1193="","",IF(RIGHT(LEFT($J$1,6),3)="TTM",[1]!EM_S_FA_PROFIT_TTM(E1193,LEFT(RIGHT($J$1,11),10),1)/100000000,[1]!EM_S_STM07_IS(E1193,61,LEFT(RIGHT($J$1,5),4)&amp;"-12-31",1)/100000000))</f>
        <v>0.64653040259999994</v>
      </c>
      <c r="K1193" s="36">
        <f t="shared" ca="1" si="92"/>
        <v>44.104709571162871</v>
      </c>
      <c r="L1193" s="46">
        <f ca="1">IF(E1193="","",IF(ISERROR(IF(行业估值!$E$7="最新年报",[1]!EM_S_STM07_BS(E1193,140,LEFT(RIGHT($L$1,5),4)&amp;"-12-31",1)/100000000,[1]!EM_S_STM07_BS(E1193,140,LEFT(RIGHT($L$1,11),10),1)/100000000)),0,IF(行业估值!$E$7="最新年报",[1]!EM_S_STM07_BS(E1193,140,LEFT(RIGHT($L$1,5),4)&amp;"-12-31",1)/100000000,[1]!EM_S_STM07_BS(E1193,140,LEFT(RIGHT($L$1,11),10),1)/100000000)))</f>
        <v>28.299649186</v>
      </c>
      <c r="M1193" s="36">
        <f t="shared" ca="1" si="93"/>
        <v>1.0076109229547112</v>
      </c>
      <c r="N1193" s="37" t="str">
        <f ca="1">IF(E1193="","",IF(ISERROR([1]!EM_S_EST_NETPROFIT(E1193,行业估值!$E$6,deadline)/100000000),"-",[1]!EM_S_EST_NETPROFIT(E1193,行业估值!$E$6,deadline)/100000000))</f>
        <v>-</v>
      </c>
      <c r="O1193" s="36" t="str">
        <f t="shared" ca="1" si="94"/>
        <v>-</v>
      </c>
      <c r="T1193" s="64" t="s">
        <v>2416</v>
      </c>
      <c r="U1193" s="64" t="s">
        <v>2417</v>
      </c>
    </row>
    <row r="1194" spans="4:21">
      <c r="D1194" s="45" t="str">
        <f>IF(AND(行业估值!$B$39=$G1194,COUNTIF($G$2:$G$2552,$G1194)&gt;=1),COUNTIF($G$2:G1194,$G1194),"")</f>
        <v/>
      </c>
      <c r="E1194" s="65" t="str">
        <f t="shared" si="90"/>
        <v>002741.SZ</v>
      </c>
      <c r="F1194" s="65" t="str">
        <f t="shared" si="91"/>
        <v>光华科技</v>
      </c>
      <c r="G1194" s="34" t="str">
        <f>IF(E1194="","",IF(行业估值!$C$5="申万行业",[1]!EM_S_INFO_INDUSTRY_SW2014(E1194,"1"),IF(行业估值!$C$5="证监会行业",[1]!EM_S_INFO_INDUSTRY_CSRC1(E1194,"1"),[1]!EM_S_INFO_INDUSTRY_EM2016(E1194,"1"))))</f>
        <v>基础化工</v>
      </c>
      <c r="H1194" s="34" t="str">
        <f>IF(E1194="","",IF($H$1="上证50",[1]!EM_S_INFO_COMPINDEX(E1194,"000016"),"")&amp;IF($H$1="上证180",[1]!EM_S_INFO_COMPINDEX(E1194,"000010"),"")&amp;IF($H$1="沪深300",[1]!EM_S_INFO_COMPINDEX(E1194,"000300"),"")&amp;IF(AND($H$1="上证A股",RIGHT(E1194,2)="SH"),"是","")&amp;IF(AND($H$1="深证A股",RIGHT(E1194,2)="SZ"),"是","")&amp;IF(AND($H$1="创业板",LEFT(E1194,1)-3=0),"是","")&amp;IF(AND($H$1="全部A股",E1194&lt;&gt;0),"是","")&amp;IF(AND($H$1="中小板",LEFT(E1194,3)="002"),"是",""))</f>
        <v>是</v>
      </c>
      <c r="I1194" s="46">
        <f ca="1">IF(E1194="","",IF(OR([1]!EM_S_VAL_MV(E1194,deadline)="",[1]!EM_S_VAL_MV(E1194,deadline)="--",[1]!EM_S_VAL_MV(E1194,deadline)="null"),0,[1]!EM_S_VAL_MV(E1194,deadline)/100000000))</f>
        <v>41.502435818499997</v>
      </c>
      <c r="J1194" s="46">
        <f ca="1">IF(E1194="","",IF(RIGHT(LEFT($J$1,6),3)="TTM",[1]!EM_S_FA_PROFIT_TTM(E1194,LEFT(RIGHT($J$1,11),10),1)/100000000,[1]!EM_S_STM07_IS(E1194,61,LEFT(RIGHT($J$1,5),4)&amp;"-12-31",1)/100000000))</f>
        <v>0.3573660957</v>
      </c>
      <c r="K1194" s="36">
        <f t="shared" ca="1" si="92"/>
        <v>116.13422850650126</v>
      </c>
      <c r="L1194" s="46">
        <f ca="1">IF(E1194="","",IF(ISERROR(IF(行业估值!$E$7="最新年报",[1]!EM_S_STM07_BS(E1194,140,LEFT(RIGHT($L$1,5),4)&amp;"-12-31",1)/100000000,[1]!EM_S_STM07_BS(E1194,140,LEFT(RIGHT($L$1,11),10),1)/100000000)),0,IF(行业估值!$E$7="最新年报",[1]!EM_S_STM07_BS(E1194,140,LEFT(RIGHT($L$1,5),4)&amp;"-12-31",1)/100000000,[1]!EM_S_STM07_BS(E1194,140,LEFT(RIGHT($L$1,11),10),1)/100000000)))</f>
        <v>12.714572703900002</v>
      </c>
      <c r="M1194" s="36">
        <f t="shared" ca="1" si="93"/>
        <v>3.2641628456589622</v>
      </c>
      <c r="N1194" s="37">
        <f ca="1">IF(E1194="","",IF(ISERROR([1]!EM_S_EST_NETPROFIT(E1194,行业估值!$E$6,deadline)/100000000),"-",[1]!EM_S_EST_NETPROFIT(E1194,行业估值!$E$6,deadline)/100000000))</f>
        <v>0.92500000000000004</v>
      </c>
      <c r="O1194" s="36">
        <f t="shared" ca="1" si="94"/>
        <v>44.867498182162159</v>
      </c>
      <c r="T1194" s="64" t="s">
        <v>2418</v>
      </c>
      <c r="U1194" s="64" t="s">
        <v>2419</v>
      </c>
    </row>
    <row r="1195" spans="4:21">
      <c r="D1195" s="45" t="str">
        <f>IF(AND(行业估值!$B$39=$G1195,COUNTIF($G$2:$G$2552,$G1195)&gt;=1),COUNTIF($G$2:G1195,$G1195),"")</f>
        <v/>
      </c>
      <c r="E1195" s="65" t="str">
        <f t="shared" si="90"/>
        <v>002742.SZ</v>
      </c>
      <c r="F1195" s="65" t="str">
        <f t="shared" si="91"/>
        <v>三圣股份</v>
      </c>
      <c r="G1195" s="34" t="str">
        <f>IF(E1195="","",IF(行业估值!$C$5="申万行业",[1]!EM_S_INFO_INDUSTRY_SW2014(E1195,"1"),IF(行业估值!$C$5="证监会行业",[1]!EM_S_INFO_INDUSTRY_CSRC1(E1195,"1"),[1]!EM_S_INFO_INDUSTRY_EM2016(E1195,"1"))))</f>
        <v>建材</v>
      </c>
      <c r="H1195" s="34" t="str">
        <f>IF(E1195="","",IF($H$1="上证50",[1]!EM_S_INFO_COMPINDEX(E1195,"000016"),"")&amp;IF($H$1="上证180",[1]!EM_S_INFO_COMPINDEX(E1195,"000010"),"")&amp;IF($H$1="沪深300",[1]!EM_S_INFO_COMPINDEX(E1195,"000300"),"")&amp;IF(AND($H$1="上证A股",RIGHT(E1195,2)="SH"),"是","")&amp;IF(AND($H$1="深证A股",RIGHT(E1195,2)="SZ"),"是","")&amp;IF(AND($H$1="创业板",LEFT(E1195,1)-3=0),"是","")&amp;IF(AND($H$1="全部A股",E1195&lt;&gt;0),"是","")&amp;IF(AND($H$1="中小板",LEFT(E1195,3)="002"),"是",""))</f>
        <v>是</v>
      </c>
      <c r="I1195" s="46">
        <f ca="1">IF(E1195="","",IF(OR([1]!EM_S_VAL_MV(E1195,deadline)="",[1]!EM_S_VAL_MV(E1195,deadline)="--",[1]!EM_S_VAL_MV(E1195,deadline)="null"),0,[1]!EM_S_VAL_MV(E1195,deadline)/100000000))</f>
        <v>24.84</v>
      </c>
      <c r="J1195" s="46">
        <f ca="1">IF(E1195="","",IF(RIGHT(LEFT($J$1,6),3)="TTM",[1]!EM_S_FA_PROFIT_TTM(E1195,LEFT(RIGHT($J$1,11),10),1)/100000000,[1]!EM_S_STM07_IS(E1195,61,LEFT(RIGHT($J$1,5),4)&amp;"-12-31",1)/100000000))</f>
        <v>1.4419482382</v>
      </c>
      <c r="K1195" s="36">
        <f t="shared" ca="1" si="92"/>
        <v>17.226693262587602</v>
      </c>
      <c r="L1195" s="46">
        <f ca="1">IF(E1195="","",IF(ISERROR(IF(行业估值!$E$7="最新年报",[1]!EM_S_STM07_BS(E1195,140,LEFT(RIGHT($L$1,5),4)&amp;"-12-31",1)/100000000,[1]!EM_S_STM07_BS(E1195,140,LEFT(RIGHT($L$1,11),10),1)/100000000)),0,IF(行业估值!$E$7="最新年报",[1]!EM_S_STM07_BS(E1195,140,LEFT(RIGHT($L$1,5),4)&amp;"-12-31",1)/100000000,[1]!EM_S_STM07_BS(E1195,140,LEFT(RIGHT($L$1,11),10),1)/100000000)))</f>
        <v>15.456225366300002</v>
      </c>
      <c r="M1195" s="36">
        <f t="shared" ca="1" si="93"/>
        <v>1.6071194234887336</v>
      </c>
      <c r="N1195" s="37" t="str">
        <f ca="1">IF(E1195="","",IF(ISERROR([1]!EM_S_EST_NETPROFIT(E1195,行业估值!$E$6,deadline)/100000000),"-",[1]!EM_S_EST_NETPROFIT(E1195,行业估值!$E$6,deadline)/100000000))</f>
        <v>-</v>
      </c>
      <c r="O1195" s="36" t="str">
        <f t="shared" ca="1" si="94"/>
        <v>-</v>
      </c>
      <c r="T1195" s="64" t="s">
        <v>2420</v>
      </c>
      <c r="U1195" s="64" t="s">
        <v>2421</v>
      </c>
    </row>
    <row r="1196" spans="4:21">
      <c r="D1196" s="45" t="str">
        <f>IF(AND(行业估值!$B$39=$G1196,COUNTIF($G$2:$G$2552,$G1196)&gt;=1),COUNTIF($G$2:G1196,$G1196),"")</f>
        <v/>
      </c>
      <c r="E1196" s="65" t="str">
        <f t="shared" si="90"/>
        <v>002743.SZ</v>
      </c>
      <c r="F1196" s="65" t="str">
        <f t="shared" si="91"/>
        <v>富煌钢构</v>
      </c>
      <c r="G1196" s="34" t="str">
        <f>IF(E1196="","",IF(行业估值!$C$5="申万行业",[1]!EM_S_INFO_INDUSTRY_SW2014(E1196,"1"),IF(行业估值!$C$5="证监会行业",[1]!EM_S_INFO_INDUSTRY_CSRC1(E1196,"1"),[1]!EM_S_INFO_INDUSTRY_EM2016(E1196,"1"))))</f>
        <v>建筑</v>
      </c>
      <c r="H1196" s="34" t="str">
        <f>IF(E1196="","",IF($H$1="上证50",[1]!EM_S_INFO_COMPINDEX(E1196,"000016"),"")&amp;IF($H$1="上证180",[1]!EM_S_INFO_COMPINDEX(E1196,"000010"),"")&amp;IF($H$1="沪深300",[1]!EM_S_INFO_COMPINDEX(E1196,"000300"),"")&amp;IF(AND($H$1="上证A股",RIGHT(E1196,2)="SH"),"是","")&amp;IF(AND($H$1="深证A股",RIGHT(E1196,2)="SZ"),"是","")&amp;IF(AND($H$1="创业板",LEFT(E1196,1)-3=0),"是","")&amp;IF(AND($H$1="全部A股",E1196&lt;&gt;0),"是","")&amp;IF(AND($H$1="中小板",LEFT(E1196,3)="002"),"是",""))</f>
        <v>是</v>
      </c>
      <c r="I1196" s="46">
        <f ca="1">IF(E1196="","",IF(OR([1]!EM_S_VAL_MV(E1196,deadline)="",[1]!EM_S_VAL_MV(E1196,deadline)="--",[1]!EM_S_VAL_MV(E1196,deadline)="null"),0,[1]!EM_S_VAL_MV(E1196,deadline)/100000000))</f>
        <v>19.742329156</v>
      </c>
      <c r="J1196" s="46">
        <f ca="1">IF(E1196="","",IF(RIGHT(LEFT($J$1,6),3)="TTM",[1]!EM_S_FA_PROFIT_TTM(E1196,LEFT(RIGHT($J$1,11),10),1)/100000000,[1]!EM_S_STM07_IS(E1196,61,LEFT(RIGHT($J$1,5),4)&amp;"-12-31",1)/100000000))</f>
        <v>0.96730185219999998</v>
      </c>
      <c r="K1196" s="36">
        <f t="shared" ca="1" si="92"/>
        <v>20.409688155872633</v>
      </c>
      <c r="L1196" s="46">
        <f ca="1">IF(E1196="","",IF(ISERROR(IF(行业估值!$E$7="最新年报",[1]!EM_S_STM07_BS(E1196,140,LEFT(RIGHT($L$1,5),4)&amp;"-12-31",1)/100000000,[1]!EM_S_STM07_BS(E1196,140,LEFT(RIGHT($L$1,11),10),1)/100000000)),0,IF(行业估值!$E$7="最新年报",[1]!EM_S_STM07_BS(E1196,140,LEFT(RIGHT($L$1,5),4)&amp;"-12-31",1)/100000000,[1]!EM_S_STM07_BS(E1196,140,LEFT(RIGHT($L$1,11),10),1)/100000000)))</f>
        <v>21.120401158</v>
      </c>
      <c r="M1196" s="36">
        <f t="shared" ca="1" si="93"/>
        <v>0.93475161803553086</v>
      </c>
      <c r="N1196" s="37">
        <f ca="1">IF(E1196="","",IF(ISERROR([1]!EM_S_EST_NETPROFIT(E1196,行业估值!$E$6,deadline)/100000000),"-",[1]!EM_S_EST_NETPROFIT(E1196,行业估值!$E$6,deadline)/100000000))</f>
        <v>1.1456999999999999</v>
      </c>
      <c r="O1196" s="36">
        <f t="shared" ca="1" si="94"/>
        <v>17.231674221873092</v>
      </c>
      <c r="T1196" s="64" t="s">
        <v>2422</v>
      </c>
      <c r="U1196" s="64" t="s">
        <v>2423</v>
      </c>
    </row>
    <row r="1197" spans="4:21">
      <c r="D1197" s="45" t="str">
        <f>IF(AND(行业估值!$B$39=$G1197,COUNTIF($G$2:$G$2552,$G1197)&gt;=1),COUNTIF($G$2:G1197,$G1197),"")</f>
        <v/>
      </c>
      <c r="E1197" s="65" t="str">
        <f t="shared" si="90"/>
        <v>002745.SZ</v>
      </c>
      <c r="F1197" s="65" t="str">
        <f t="shared" si="91"/>
        <v>木林森</v>
      </c>
      <c r="G1197" s="34" t="str">
        <f>IF(E1197="","",IF(行业估值!$C$5="申万行业",[1]!EM_S_INFO_INDUSTRY_SW2014(E1197,"1"),IF(行业估值!$C$5="证监会行业",[1]!EM_S_INFO_INDUSTRY_CSRC1(E1197,"1"),[1]!EM_S_INFO_INDUSTRY_EM2016(E1197,"1"))))</f>
        <v>电子设备</v>
      </c>
      <c r="H1197" s="34" t="str">
        <f>IF(E1197="","",IF($H$1="上证50",[1]!EM_S_INFO_COMPINDEX(E1197,"000016"),"")&amp;IF($H$1="上证180",[1]!EM_S_INFO_COMPINDEX(E1197,"000010"),"")&amp;IF($H$1="沪深300",[1]!EM_S_INFO_COMPINDEX(E1197,"000300"),"")&amp;IF(AND($H$1="上证A股",RIGHT(E1197,2)="SH"),"是","")&amp;IF(AND($H$1="深证A股",RIGHT(E1197,2)="SZ"),"是","")&amp;IF(AND($H$1="创业板",LEFT(E1197,1)-3=0),"是","")&amp;IF(AND($H$1="全部A股",E1197&lt;&gt;0),"是","")&amp;IF(AND($H$1="中小板",LEFT(E1197,3)="002"),"是",""))</f>
        <v>是</v>
      </c>
      <c r="I1197" s="46">
        <f ca="1">IF(E1197="","",IF(OR([1]!EM_S_VAL_MV(E1197,deadline)="",[1]!EM_S_VAL_MV(E1197,deadline)="--",[1]!EM_S_VAL_MV(E1197,deadline)="null"),0,[1]!EM_S_VAL_MV(E1197,deadline)/100000000))</f>
        <v>160.41236862400001</v>
      </c>
      <c r="J1197" s="46">
        <f ca="1">IF(E1197="","",IF(RIGHT(LEFT($J$1,6),3)="TTM",[1]!EM_S_FA_PROFIT_TTM(E1197,LEFT(RIGHT($J$1,11),10),1)/100000000,[1]!EM_S_STM07_IS(E1197,61,LEFT(RIGHT($J$1,5),4)&amp;"-12-31",1)/100000000))</f>
        <v>8.1993019433000001</v>
      </c>
      <c r="K1197" s="36">
        <f t="shared" ca="1" si="92"/>
        <v>19.564149452390861</v>
      </c>
      <c r="L1197" s="46">
        <f ca="1">IF(E1197="","",IF(ISERROR(IF(行业估值!$E$7="最新年报",[1]!EM_S_STM07_BS(E1197,140,LEFT(RIGHT($L$1,5),4)&amp;"-12-31",1)/100000000,[1]!EM_S_STM07_BS(E1197,140,LEFT(RIGHT($L$1,11),10),1)/100000000)),0,IF(行业估值!$E$7="最新年报",[1]!EM_S_STM07_BS(E1197,140,LEFT(RIGHT($L$1,5),4)&amp;"-12-31",1)/100000000,[1]!EM_S_STM07_BS(E1197,140,LEFT(RIGHT($L$1,11),10),1)/100000000)))</f>
        <v>99.822452417600005</v>
      </c>
      <c r="M1197" s="36">
        <f t="shared" ca="1" si="93"/>
        <v>1.6069768347598441</v>
      </c>
      <c r="N1197" s="37">
        <f ca="1">IF(E1197="","",IF(ISERROR([1]!EM_S_EST_NETPROFIT(E1197,行业估值!$E$6,deadline)/100000000),"-",[1]!EM_S_EST_NETPROFIT(E1197,行业估值!$E$6,deadline)/100000000))</f>
        <v>8.5833333333333339</v>
      </c>
      <c r="O1197" s="36">
        <f t="shared" ca="1" si="94"/>
        <v>18.688819645514563</v>
      </c>
      <c r="T1197" s="64" t="s">
        <v>2424</v>
      </c>
      <c r="U1197" s="64" t="s">
        <v>2425</v>
      </c>
    </row>
    <row r="1198" spans="4:21">
      <c r="D1198" s="45" t="str">
        <f>IF(AND(行业估值!$B$39=$G1198,COUNTIF($G$2:$G$2552,$G1198)&gt;=1),COUNTIF($G$2:G1198,$G1198),"")</f>
        <v/>
      </c>
      <c r="E1198" s="65" t="str">
        <f t="shared" si="90"/>
        <v>002746.SZ</v>
      </c>
      <c r="F1198" s="65" t="str">
        <f t="shared" si="91"/>
        <v>仙坛股份</v>
      </c>
      <c r="G1198" s="34" t="str">
        <f>IF(E1198="","",IF(行业估值!$C$5="申万行业",[1]!EM_S_INFO_INDUSTRY_SW2014(E1198,"1"),IF(行业估值!$C$5="证监会行业",[1]!EM_S_INFO_INDUSTRY_CSRC1(E1198,"1"),[1]!EM_S_INFO_INDUSTRY_EM2016(E1198,"1"))))</f>
        <v>农林牧渔</v>
      </c>
      <c r="H1198" s="34" t="str">
        <f>IF(E1198="","",IF($H$1="上证50",[1]!EM_S_INFO_COMPINDEX(E1198,"000016"),"")&amp;IF($H$1="上证180",[1]!EM_S_INFO_COMPINDEX(E1198,"000010"),"")&amp;IF($H$1="沪深300",[1]!EM_S_INFO_COMPINDEX(E1198,"000300"),"")&amp;IF(AND($H$1="上证A股",RIGHT(E1198,2)="SH"),"是","")&amp;IF(AND($H$1="深证A股",RIGHT(E1198,2)="SZ"),"是","")&amp;IF(AND($H$1="创业板",LEFT(E1198,1)-3=0),"是","")&amp;IF(AND($H$1="全部A股",E1198&lt;&gt;0),"是","")&amp;IF(AND($H$1="中小板",LEFT(E1198,3)="002"),"是",""))</f>
        <v>是</v>
      </c>
      <c r="I1198" s="46">
        <f ca="1">IF(E1198="","",IF(OR([1]!EM_S_VAL_MV(E1198,deadline)="",[1]!EM_S_VAL_MV(E1198,deadline)="--",[1]!EM_S_VAL_MV(E1198,deadline)="null"),0,[1]!EM_S_VAL_MV(E1198,deadline)/100000000))</f>
        <v>72.892462729200005</v>
      </c>
      <c r="J1198" s="46">
        <f ca="1">IF(E1198="","",IF(RIGHT(LEFT($J$1,6),3)="TTM",[1]!EM_S_FA_PROFIT_TTM(E1198,LEFT(RIGHT($J$1,11),10),1)/100000000,[1]!EM_S_STM07_IS(E1198,61,LEFT(RIGHT($J$1,5),4)&amp;"-12-31",1)/100000000))</f>
        <v>8.7872331949000007</v>
      </c>
      <c r="K1198" s="36">
        <f t="shared" ca="1" si="92"/>
        <v>8.2952689558194344</v>
      </c>
      <c r="L1198" s="46">
        <f ca="1">IF(E1198="","",IF(ISERROR(IF(行业估值!$E$7="最新年报",[1]!EM_S_STM07_BS(E1198,140,LEFT(RIGHT($L$1,5),4)&amp;"-12-31",1)/100000000,[1]!EM_S_STM07_BS(E1198,140,LEFT(RIGHT($L$1,11),10),1)/100000000)),0,IF(行业估值!$E$7="最新年报",[1]!EM_S_STM07_BS(E1198,140,LEFT(RIGHT($L$1,5),4)&amp;"-12-31",1)/100000000,[1]!EM_S_STM07_BS(E1198,140,LEFT(RIGHT($L$1,11),10),1)/100000000)))</f>
        <v>29.400885150900002</v>
      </c>
      <c r="M1198" s="36">
        <f t="shared" ca="1" si="93"/>
        <v>2.4792608234439046</v>
      </c>
      <c r="N1198" s="37">
        <f ca="1">IF(E1198="","",IF(ISERROR([1]!EM_S_EST_NETPROFIT(E1198,行业估值!$E$6,deadline)/100000000),"-",[1]!EM_S_EST_NETPROFIT(E1198,行业估值!$E$6,deadline)/100000000))</f>
        <v>8.8048749999999991</v>
      </c>
      <c r="O1198" s="36">
        <f t="shared" ca="1" si="94"/>
        <v>8.2786482180837329</v>
      </c>
      <c r="T1198" s="64" t="s">
        <v>2426</v>
      </c>
      <c r="U1198" s="64" t="s">
        <v>2427</v>
      </c>
    </row>
    <row r="1199" spans="4:21">
      <c r="D1199" s="45">
        <f>IF(AND(行业估值!$B$39=$G1199,COUNTIF($G$2:$G$2552,$G1199)&gt;=1),COUNTIF($G$2:G1199,$G1199),"")</f>
        <v>89</v>
      </c>
      <c r="E1199" s="65" t="str">
        <f t="shared" si="90"/>
        <v>002747.SZ</v>
      </c>
      <c r="F1199" s="65" t="str">
        <f t="shared" si="91"/>
        <v>埃斯顿</v>
      </c>
      <c r="G1199" s="34" t="str">
        <f>IF(E1199="","",IF(行业估值!$C$5="申万行业",[1]!EM_S_INFO_INDUSTRY_SW2014(E1199,"1"),IF(行业估值!$C$5="证监会行业",[1]!EM_S_INFO_INDUSTRY_CSRC1(E1199,"1"),[1]!EM_S_INFO_INDUSTRY_EM2016(E1199,"1"))))</f>
        <v>机械设备</v>
      </c>
      <c r="H1199" s="34" t="str">
        <f>IF(E1199="","",IF($H$1="上证50",[1]!EM_S_INFO_COMPINDEX(E1199,"000016"),"")&amp;IF($H$1="上证180",[1]!EM_S_INFO_COMPINDEX(E1199,"000010"),"")&amp;IF($H$1="沪深300",[1]!EM_S_INFO_COMPINDEX(E1199,"000300"),"")&amp;IF(AND($H$1="上证A股",RIGHT(E1199,2)="SH"),"是","")&amp;IF(AND($H$1="深证A股",RIGHT(E1199,2)="SZ"),"是","")&amp;IF(AND($H$1="创业板",LEFT(E1199,1)-3=0),"是","")&amp;IF(AND($H$1="全部A股",E1199&lt;&gt;0),"是","")&amp;IF(AND($H$1="中小板",LEFT(E1199,3)="002"),"是",""))</f>
        <v>是</v>
      </c>
      <c r="I1199" s="46">
        <f ca="1">IF(E1199="","",IF(OR([1]!EM_S_VAL_MV(E1199,deadline)="",[1]!EM_S_VAL_MV(E1199,deadline)="--",[1]!EM_S_VAL_MV(E1199,deadline)="null"),0,[1]!EM_S_VAL_MV(E1199,deadline)/100000000))</f>
        <v>78.149589897600009</v>
      </c>
      <c r="J1199" s="46">
        <f ca="1">IF(E1199="","",IF(RIGHT(LEFT($J$1,6),3)="TTM",[1]!EM_S_FA_PROFIT_TTM(E1199,LEFT(RIGHT($J$1,11),10),1)/100000000,[1]!EM_S_STM07_IS(E1199,61,LEFT(RIGHT($J$1,5),4)&amp;"-12-31",1)/100000000))</f>
        <v>1.0461263762000002</v>
      </c>
      <c r="K1199" s="36">
        <f t="shared" ca="1" si="92"/>
        <v>74.703775447737343</v>
      </c>
      <c r="L1199" s="46">
        <f ca="1">IF(E1199="","",IF(ISERROR(IF(行业估值!$E$7="最新年报",[1]!EM_S_STM07_BS(E1199,140,LEFT(RIGHT($L$1,5),4)&amp;"-12-31",1)/100000000,[1]!EM_S_STM07_BS(E1199,140,LEFT(RIGHT($L$1,11),10),1)/100000000)),0,IF(行业估值!$E$7="最新年报",[1]!EM_S_STM07_BS(E1199,140,LEFT(RIGHT($L$1,5),4)&amp;"-12-31",1)/100000000,[1]!EM_S_STM07_BS(E1199,140,LEFT(RIGHT($L$1,11),10),1)/100000000)))</f>
        <v>15.6607352731</v>
      </c>
      <c r="M1199" s="36">
        <f t="shared" ca="1" si="93"/>
        <v>4.9901609684850072</v>
      </c>
      <c r="N1199" s="37">
        <f ca="1">IF(E1199="","",IF(ISERROR([1]!EM_S_EST_NETPROFIT(E1199,行业估值!$E$6,deadline)/100000000),"-",[1]!EM_S_EST_NETPROFIT(E1199,行业估值!$E$6,deadline)/100000000))</f>
        <v>1.0925849999999999</v>
      </c>
      <c r="O1199" s="36">
        <f t="shared" ca="1" si="94"/>
        <v>71.527240349812615</v>
      </c>
      <c r="T1199" s="64" t="s">
        <v>2428</v>
      </c>
      <c r="U1199" s="64" t="s">
        <v>2429</v>
      </c>
    </row>
    <row r="1200" spans="4:21">
      <c r="D1200" s="45" t="str">
        <f>IF(AND(行业估值!$B$39=$G1200,COUNTIF($G$2:$G$2552,$G1200)&gt;=1),COUNTIF($G$2:G1200,$G1200),"")</f>
        <v/>
      </c>
      <c r="E1200" s="65" t="str">
        <f t="shared" si="90"/>
        <v>002748.SZ</v>
      </c>
      <c r="F1200" s="65" t="str">
        <f t="shared" si="91"/>
        <v>世龙实业</v>
      </c>
      <c r="G1200" s="34" t="str">
        <f>IF(E1200="","",IF(行业估值!$C$5="申万行业",[1]!EM_S_INFO_INDUSTRY_SW2014(E1200,"1"),IF(行业估值!$C$5="证监会行业",[1]!EM_S_INFO_INDUSTRY_CSRC1(E1200,"1"),[1]!EM_S_INFO_INDUSTRY_EM2016(E1200,"1"))))</f>
        <v>基础化工</v>
      </c>
      <c r="H1200" s="34" t="str">
        <f>IF(E1200="","",IF($H$1="上证50",[1]!EM_S_INFO_COMPINDEX(E1200,"000016"),"")&amp;IF($H$1="上证180",[1]!EM_S_INFO_COMPINDEX(E1200,"000010"),"")&amp;IF($H$1="沪深300",[1]!EM_S_INFO_COMPINDEX(E1200,"000300"),"")&amp;IF(AND($H$1="上证A股",RIGHT(E1200,2)="SH"),"是","")&amp;IF(AND($H$1="深证A股",RIGHT(E1200,2)="SZ"),"是","")&amp;IF(AND($H$1="创业板",LEFT(E1200,1)-3=0),"是","")&amp;IF(AND($H$1="全部A股",E1200&lt;&gt;0),"是","")&amp;IF(AND($H$1="中小板",LEFT(E1200,3)="002"),"是",""))</f>
        <v>是</v>
      </c>
      <c r="I1200" s="46">
        <f ca="1">IF(E1200="","",IF(OR([1]!EM_S_VAL_MV(E1200,deadline)="",[1]!EM_S_VAL_MV(E1200,deadline)="--",[1]!EM_S_VAL_MV(E1200,deadline)="null"),0,[1]!EM_S_VAL_MV(E1200,deadline)/100000000))</f>
        <v>16.68</v>
      </c>
      <c r="J1200" s="46">
        <f ca="1">IF(E1200="","",IF(RIGHT(LEFT($J$1,6),3)="TTM",[1]!EM_S_FA_PROFIT_TTM(E1200,LEFT(RIGHT($J$1,11),10),1)/100000000,[1]!EM_S_STM07_IS(E1200,61,LEFT(RIGHT($J$1,5),4)&amp;"-12-31",1)/100000000))</f>
        <v>0.11207891519999999</v>
      </c>
      <c r="K1200" s="36">
        <f t="shared" ca="1" si="92"/>
        <v>148.8237102423347</v>
      </c>
      <c r="L1200" s="46">
        <f ca="1">IF(E1200="","",IF(ISERROR(IF(行业估值!$E$7="最新年报",[1]!EM_S_STM07_BS(E1200,140,LEFT(RIGHT($L$1,5),4)&amp;"-12-31",1)/100000000,[1]!EM_S_STM07_BS(E1200,140,LEFT(RIGHT($L$1,11),10),1)/100000000)),0,IF(行业估值!$E$7="最新年报",[1]!EM_S_STM07_BS(E1200,140,LEFT(RIGHT($L$1,5),4)&amp;"-12-31",1)/100000000,[1]!EM_S_STM07_BS(E1200,140,LEFT(RIGHT($L$1,11),10),1)/100000000)))</f>
        <v>11.296075160099999</v>
      </c>
      <c r="M1200" s="36">
        <f t="shared" ca="1" si="93"/>
        <v>1.4766190702162731</v>
      </c>
      <c r="N1200" s="37" t="str">
        <f ca="1">IF(E1200="","",IF(ISERROR([1]!EM_S_EST_NETPROFIT(E1200,行业估值!$E$6,deadline)/100000000),"-",[1]!EM_S_EST_NETPROFIT(E1200,行业估值!$E$6,deadline)/100000000))</f>
        <v>-</v>
      </c>
      <c r="O1200" s="36" t="str">
        <f t="shared" ca="1" si="94"/>
        <v>-</v>
      </c>
      <c r="T1200" s="64" t="s">
        <v>2430</v>
      </c>
      <c r="U1200" s="64" t="s">
        <v>2431</v>
      </c>
    </row>
    <row r="1201" spans="4:21">
      <c r="D1201" s="45" t="str">
        <f>IF(AND(行业估值!$B$39=$G1201,COUNTIF($G$2:$G$2552,$G1201)&gt;=1),COUNTIF($G$2:G1201,$G1201),"")</f>
        <v/>
      </c>
      <c r="E1201" s="65" t="str">
        <f t="shared" si="90"/>
        <v>002749.SZ</v>
      </c>
      <c r="F1201" s="65" t="str">
        <f t="shared" si="91"/>
        <v>国光股份</v>
      </c>
      <c r="G1201" s="34" t="str">
        <f>IF(E1201="","",IF(行业估值!$C$5="申万行业",[1]!EM_S_INFO_INDUSTRY_SW2014(E1201,"1"),IF(行业估值!$C$5="证监会行业",[1]!EM_S_INFO_INDUSTRY_CSRC1(E1201,"1"),[1]!EM_S_INFO_INDUSTRY_EM2016(E1201,"1"))))</f>
        <v>基础化工</v>
      </c>
      <c r="H1201" s="34" t="str">
        <f>IF(E1201="","",IF($H$1="上证50",[1]!EM_S_INFO_COMPINDEX(E1201,"000016"),"")&amp;IF($H$1="上证180",[1]!EM_S_INFO_COMPINDEX(E1201,"000010"),"")&amp;IF($H$1="沪深300",[1]!EM_S_INFO_COMPINDEX(E1201,"000300"),"")&amp;IF(AND($H$1="上证A股",RIGHT(E1201,2)="SH"),"是","")&amp;IF(AND($H$1="深证A股",RIGHT(E1201,2)="SZ"),"是","")&amp;IF(AND($H$1="创业板",LEFT(E1201,1)-3=0),"是","")&amp;IF(AND($H$1="全部A股",E1201&lt;&gt;0),"是","")&amp;IF(AND($H$1="中小板",LEFT(E1201,3)="002"),"是",""))</f>
        <v>是</v>
      </c>
      <c r="I1201" s="46">
        <f ca="1">IF(E1201="","",IF(OR([1]!EM_S_VAL_MV(E1201,deadline)="",[1]!EM_S_VAL_MV(E1201,deadline)="--",[1]!EM_S_VAL_MV(E1201,deadline)="null"),0,[1]!EM_S_VAL_MV(E1201,deadline)/100000000))</f>
        <v>39.475339478000002</v>
      </c>
      <c r="J1201" s="46">
        <f ca="1">IF(E1201="","",IF(RIGHT(LEFT($J$1,6),3)="TTM",[1]!EM_S_FA_PROFIT_TTM(E1201,LEFT(RIGHT($J$1,11),10),1)/100000000,[1]!EM_S_STM07_IS(E1201,61,LEFT(RIGHT($J$1,5),4)&amp;"-12-31",1)/100000000))</f>
        <v>2.3912054562999998</v>
      </c>
      <c r="K1201" s="36">
        <f t="shared" ca="1" si="92"/>
        <v>16.508551941446992</v>
      </c>
      <c r="L1201" s="46">
        <f ca="1">IF(E1201="","",IF(ISERROR(IF(行业估值!$E$7="最新年报",[1]!EM_S_STM07_BS(E1201,140,LEFT(RIGHT($L$1,5),4)&amp;"-12-31",1)/100000000,[1]!EM_S_STM07_BS(E1201,140,LEFT(RIGHT($L$1,11),10),1)/100000000)),0,IF(行业估值!$E$7="最新年报",[1]!EM_S_STM07_BS(E1201,140,LEFT(RIGHT($L$1,5),4)&amp;"-12-31",1)/100000000,[1]!EM_S_STM07_BS(E1201,140,LEFT(RIGHT($L$1,11),10),1)/100000000)))</f>
        <v>10.9285909076</v>
      </c>
      <c r="M1201" s="36">
        <f t="shared" ca="1" si="93"/>
        <v>3.6121161283974788</v>
      </c>
      <c r="N1201" s="37">
        <f ca="1">IF(E1201="","",IF(ISERROR([1]!EM_S_EST_NETPROFIT(E1201,行业估值!$E$6,deadline)/100000000),"-",[1]!EM_S_EST_NETPROFIT(E1201,行业估值!$E$6,deadline)/100000000))</f>
        <v>2.4183333333333334</v>
      </c>
      <c r="O1201" s="36">
        <f t="shared" ca="1" si="94"/>
        <v>16.323365738662993</v>
      </c>
      <c r="T1201" s="64" t="s">
        <v>2432</v>
      </c>
      <c r="U1201" s="64" t="s">
        <v>2433</v>
      </c>
    </row>
    <row r="1202" spans="4:21">
      <c r="D1202" s="45" t="str">
        <f>IF(AND(行业估值!$B$39=$G1202,COUNTIF($G$2:$G$2552,$G1202)&gt;=1),COUNTIF($G$2:G1202,$G1202),"")</f>
        <v/>
      </c>
      <c r="E1202" s="65" t="str">
        <f t="shared" si="90"/>
        <v>002750.SZ</v>
      </c>
      <c r="F1202" s="65" t="str">
        <f t="shared" si="91"/>
        <v>龙津药业</v>
      </c>
      <c r="G1202" s="34" t="str">
        <f>IF(E1202="","",IF(行业估值!$C$5="申万行业",[1]!EM_S_INFO_INDUSTRY_SW2014(E1202,"1"),IF(行业估值!$C$5="证监会行业",[1]!EM_S_INFO_INDUSTRY_CSRC1(E1202,"1"),[1]!EM_S_INFO_INDUSTRY_EM2016(E1202,"1"))))</f>
        <v>医药生物</v>
      </c>
      <c r="H1202" s="34" t="str">
        <f>IF(E1202="","",IF($H$1="上证50",[1]!EM_S_INFO_COMPINDEX(E1202,"000016"),"")&amp;IF($H$1="上证180",[1]!EM_S_INFO_COMPINDEX(E1202,"000010"),"")&amp;IF($H$1="沪深300",[1]!EM_S_INFO_COMPINDEX(E1202,"000300"),"")&amp;IF(AND($H$1="上证A股",RIGHT(E1202,2)="SH"),"是","")&amp;IF(AND($H$1="深证A股",RIGHT(E1202,2)="SZ"),"是","")&amp;IF(AND($H$1="创业板",LEFT(E1202,1)-3=0),"是","")&amp;IF(AND($H$1="全部A股",E1202&lt;&gt;0),"是","")&amp;IF(AND($H$1="中小板",LEFT(E1202,3)="002"),"是",""))</f>
        <v>是</v>
      </c>
      <c r="I1202" s="46">
        <f ca="1">IF(E1202="","",IF(OR([1]!EM_S_VAL_MV(E1202,deadline)="",[1]!EM_S_VAL_MV(E1202,deadline)="--",[1]!EM_S_VAL_MV(E1202,deadline)="null"),0,[1]!EM_S_VAL_MV(E1202,deadline)/100000000))</f>
        <v>51.1038</v>
      </c>
      <c r="J1202" s="46">
        <f ca="1">IF(E1202="","",IF(RIGHT(LEFT($J$1,6),3)="TTM",[1]!EM_S_FA_PROFIT_TTM(E1202,LEFT(RIGHT($J$1,11),10),1)/100000000,[1]!EM_S_STM07_IS(E1202,61,LEFT(RIGHT($J$1,5),4)&amp;"-12-31",1)/100000000))</f>
        <v>2.8984317999999998E-3</v>
      </c>
      <c r="K1202" s="36">
        <f t="shared" ca="1" si="92"/>
        <v>17631.534404225073</v>
      </c>
      <c r="L1202" s="46">
        <f ca="1">IF(E1202="","",IF(ISERROR(IF(行业估值!$E$7="最新年报",[1]!EM_S_STM07_BS(E1202,140,LEFT(RIGHT($L$1,5),4)&amp;"-12-31",1)/100000000,[1]!EM_S_STM07_BS(E1202,140,LEFT(RIGHT($L$1,11),10),1)/100000000)),0,IF(行业估值!$E$7="最新年报",[1]!EM_S_STM07_BS(E1202,140,LEFT(RIGHT($L$1,5),4)&amp;"-12-31",1)/100000000,[1]!EM_S_STM07_BS(E1202,140,LEFT(RIGHT($L$1,11),10),1)/100000000)))</f>
        <v>6.4920124892999995</v>
      </c>
      <c r="M1202" s="36">
        <f t="shared" ca="1" si="93"/>
        <v>7.8717963165086671</v>
      </c>
      <c r="N1202" s="37" t="str">
        <f ca="1">IF(E1202="","",IF(ISERROR([1]!EM_S_EST_NETPROFIT(E1202,行业估值!$E$6,deadline)/100000000),"-",[1]!EM_S_EST_NETPROFIT(E1202,行业估值!$E$6,deadline)/100000000))</f>
        <v>-</v>
      </c>
      <c r="O1202" s="36" t="str">
        <f t="shared" ca="1" si="94"/>
        <v>-</v>
      </c>
      <c r="T1202" s="64" t="s">
        <v>2434</v>
      </c>
      <c r="U1202" s="64" t="s">
        <v>2435</v>
      </c>
    </row>
    <row r="1203" spans="4:21">
      <c r="D1203" s="45" t="str">
        <f>IF(AND(行业估值!$B$39=$G1203,COUNTIF($G$2:$G$2552,$G1203)&gt;=1),COUNTIF($G$2:G1203,$G1203),"")</f>
        <v/>
      </c>
      <c r="E1203" s="65" t="str">
        <f t="shared" si="90"/>
        <v>002751.SZ</v>
      </c>
      <c r="F1203" s="65" t="str">
        <f t="shared" si="91"/>
        <v>易尚展示</v>
      </c>
      <c r="G1203" s="34" t="str">
        <f>IF(E1203="","",IF(行业估值!$C$5="申万行业",[1]!EM_S_INFO_INDUSTRY_SW2014(E1203,"1"),IF(行业估值!$C$5="证监会行业",[1]!EM_S_INFO_INDUSTRY_CSRC1(E1203,"1"),[1]!EM_S_INFO_INDUSTRY_EM2016(E1203,"1"))))</f>
        <v>轻工制造</v>
      </c>
      <c r="H1203" s="34" t="str">
        <f>IF(E1203="","",IF($H$1="上证50",[1]!EM_S_INFO_COMPINDEX(E1203,"000016"),"")&amp;IF($H$1="上证180",[1]!EM_S_INFO_COMPINDEX(E1203,"000010"),"")&amp;IF($H$1="沪深300",[1]!EM_S_INFO_COMPINDEX(E1203,"000300"),"")&amp;IF(AND($H$1="上证A股",RIGHT(E1203,2)="SH"),"是","")&amp;IF(AND($H$1="深证A股",RIGHT(E1203,2)="SZ"),"是","")&amp;IF(AND($H$1="创业板",LEFT(E1203,1)-3=0),"是","")&amp;IF(AND($H$1="全部A股",E1203&lt;&gt;0),"是","")&amp;IF(AND($H$1="中小板",LEFT(E1203,3)="002"),"是",""))</f>
        <v>是</v>
      </c>
      <c r="I1203" s="46">
        <f ca="1">IF(E1203="","",IF(OR([1]!EM_S_VAL_MV(E1203,deadline)="",[1]!EM_S_VAL_MV(E1203,deadline)="--",[1]!EM_S_VAL_MV(E1203,deadline)="null"),0,[1]!EM_S_VAL_MV(E1203,deadline)/100000000))</f>
        <v>35.1716394575</v>
      </c>
      <c r="J1203" s="46">
        <f ca="1">IF(E1203="","",IF(RIGHT(LEFT($J$1,6),3)="TTM",[1]!EM_S_FA_PROFIT_TTM(E1203,LEFT(RIGHT($J$1,11),10),1)/100000000,[1]!EM_S_STM07_IS(E1203,61,LEFT(RIGHT($J$1,5),4)&amp;"-12-31",1)/100000000))</f>
        <v>1.3596695559</v>
      </c>
      <c r="K1203" s="36">
        <f t="shared" ca="1" si="92"/>
        <v>25.867784789973467</v>
      </c>
      <c r="L1203" s="46">
        <f ca="1">IF(E1203="","",IF(ISERROR(IF(行业估值!$E$7="最新年报",[1]!EM_S_STM07_BS(E1203,140,LEFT(RIGHT($L$1,5),4)&amp;"-12-31",1)/100000000,[1]!EM_S_STM07_BS(E1203,140,LEFT(RIGHT($L$1,11),10),1)/100000000)),0,IF(行业估值!$E$7="最新年报",[1]!EM_S_STM07_BS(E1203,140,LEFT(RIGHT($L$1,5),4)&amp;"-12-31",1)/100000000,[1]!EM_S_STM07_BS(E1203,140,LEFT(RIGHT($L$1,11),10),1)/100000000)))</f>
        <v>10.467739165700001</v>
      </c>
      <c r="M1203" s="36">
        <f t="shared" ca="1" si="93"/>
        <v>3.3600034258350755</v>
      </c>
      <c r="N1203" s="37" t="str">
        <f ca="1">IF(E1203="","",IF(ISERROR([1]!EM_S_EST_NETPROFIT(E1203,行业估值!$E$6,deadline)/100000000),"-",[1]!EM_S_EST_NETPROFIT(E1203,行业估值!$E$6,deadline)/100000000))</f>
        <v>-</v>
      </c>
      <c r="O1203" s="36" t="str">
        <f t="shared" ca="1" si="94"/>
        <v>-</v>
      </c>
      <c r="T1203" s="64" t="s">
        <v>2436</v>
      </c>
      <c r="U1203" s="64" t="s">
        <v>2437</v>
      </c>
    </row>
    <row r="1204" spans="4:21">
      <c r="D1204" s="45" t="str">
        <f>IF(AND(行业估值!$B$39=$G1204,COUNTIF($G$2:$G$2552,$G1204)&gt;=1),COUNTIF($G$2:G1204,$G1204),"")</f>
        <v/>
      </c>
      <c r="E1204" s="65" t="str">
        <f t="shared" si="90"/>
        <v>002752.SZ</v>
      </c>
      <c r="F1204" s="65" t="str">
        <f t="shared" si="91"/>
        <v>昇兴股份</v>
      </c>
      <c r="G1204" s="34" t="str">
        <f>IF(E1204="","",IF(行业估值!$C$5="申万行业",[1]!EM_S_INFO_INDUSTRY_SW2014(E1204,"1"),IF(行业估值!$C$5="证监会行业",[1]!EM_S_INFO_INDUSTRY_CSRC1(E1204,"1"),[1]!EM_S_INFO_INDUSTRY_EM2016(E1204,"1"))))</f>
        <v>轻工制造</v>
      </c>
      <c r="H1204" s="34" t="str">
        <f>IF(E1204="","",IF($H$1="上证50",[1]!EM_S_INFO_COMPINDEX(E1204,"000016"),"")&amp;IF($H$1="上证180",[1]!EM_S_INFO_COMPINDEX(E1204,"000010"),"")&amp;IF($H$1="沪深300",[1]!EM_S_INFO_COMPINDEX(E1204,"000300"),"")&amp;IF(AND($H$1="上证A股",RIGHT(E1204,2)="SH"),"是","")&amp;IF(AND($H$1="深证A股",RIGHT(E1204,2)="SZ"),"是","")&amp;IF(AND($H$1="创业板",LEFT(E1204,1)-3=0),"是","")&amp;IF(AND($H$1="全部A股",E1204&lt;&gt;0),"是","")&amp;IF(AND($H$1="中小板",LEFT(E1204,3)="002"),"是",""))</f>
        <v>是</v>
      </c>
      <c r="I1204" s="46">
        <f ca="1">IF(E1204="","",IF(OR([1]!EM_S_VAL_MV(E1204,deadline)="",[1]!EM_S_VAL_MV(E1204,deadline)="--",[1]!EM_S_VAL_MV(E1204,deadline)="null"),0,[1]!EM_S_VAL_MV(E1204,deadline)/100000000))</f>
        <v>45.658292441199997</v>
      </c>
      <c r="J1204" s="46">
        <f ca="1">IF(E1204="","",IF(RIGHT(LEFT($J$1,6),3)="TTM",[1]!EM_S_FA_PROFIT_TTM(E1204,LEFT(RIGHT($J$1,11),10),1)/100000000,[1]!EM_S_STM07_IS(E1204,61,LEFT(RIGHT($J$1,5),4)&amp;"-12-31",1)/100000000))</f>
        <v>0.45363797090000002</v>
      </c>
      <c r="K1204" s="36">
        <f t="shared" ca="1" si="92"/>
        <v>100.64918584882948</v>
      </c>
      <c r="L1204" s="46">
        <f ca="1">IF(E1204="","",IF(ISERROR(IF(行业估值!$E$7="最新年报",[1]!EM_S_STM07_BS(E1204,140,LEFT(RIGHT($L$1,5),4)&amp;"-12-31",1)/100000000,[1]!EM_S_STM07_BS(E1204,140,LEFT(RIGHT($L$1,11),10),1)/100000000)),0,IF(行业估值!$E$7="最新年报",[1]!EM_S_STM07_BS(E1204,140,LEFT(RIGHT($L$1,5),4)&amp;"-12-31",1)/100000000,[1]!EM_S_STM07_BS(E1204,140,LEFT(RIGHT($L$1,11),10),1)/100000000)))</f>
        <v>18.2191205361</v>
      </c>
      <c r="M1204" s="36">
        <f t="shared" ca="1" si="93"/>
        <v>2.5060645683050984</v>
      </c>
      <c r="N1204" s="37" t="str">
        <f ca="1">IF(E1204="","",IF(ISERROR([1]!EM_S_EST_NETPROFIT(E1204,行业估值!$E$6,deadline)/100000000),"-",[1]!EM_S_EST_NETPROFIT(E1204,行业估值!$E$6,deadline)/100000000))</f>
        <v>-</v>
      </c>
      <c r="O1204" s="36" t="str">
        <f t="shared" ca="1" si="94"/>
        <v>-</v>
      </c>
      <c r="T1204" s="64" t="s">
        <v>2438</v>
      </c>
      <c r="U1204" s="64" t="s">
        <v>2439</v>
      </c>
    </row>
    <row r="1205" spans="4:21">
      <c r="D1205" s="45" t="str">
        <f>IF(AND(行业估值!$B$39=$G1205,COUNTIF($G$2:$G$2552,$G1205)&gt;=1),COUNTIF($G$2:G1205,$G1205),"")</f>
        <v/>
      </c>
      <c r="E1205" s="65" t="str">
        <f t="shared" si="90"/>
        <v>002753.SZ</v>
      </c>
      <c r="F1205" s="65" t="str">
        <f t="shared" si="91"/>
        <v>永东股份</v>
      </c>
      <c r="G1205" s="34" t="str">
        <f>IF(E1205="","",IF(行业估值!$C$5="申万行业",[1]!EM_S_INFO_INDUSTRY_SW2014(E1205,"1"),IF(行业估值!$C$5="证监会行业",[1]!EM_S_INFO_INDUSTRY_CSRC1(E1205,"1"),[1]!EM_S_INFO_INDUSTRY_EM2016(E1205,"1"))))</f>
        <v>基础化工</v>
      </c>
      <c r="H1205" s="34" t="str">
        <f>IF(E1205="","",IF($H$1="上证50",[1]!EM_S_INFO_COMPINDEX(E1205,"000016"),"")&amp;IF($H$1="上证180",[1]!EM_S_INFO_COMPINDEX(E1205,"000010"),"")&amp;IF($H$1="沪深300",[1]!EM_S_INFO_COMPINDEX(E1205,"000300"),"")&amp;IF(AND($H$1="上证A股",RIGHT(E1205,2)="SH"),"是","")&amp;IF(AND($H$1="深证A股",RIGHT(E1205,2)="SZ"),"是","")&amp;IF(AND($H$1="创业板",LEFT(E1205,1)-3=0),"是","")&amp;IF(AND($H$1="全部A股",E1205&lt;&gt;0),"是","")&amp;IF(AND($H$1="中小板",LEFT(E1205,3)="002"),"是",""))</f>
        <v>是</v>
      </c>
      <c r="I1205" s="46">
        <f ca="1">IF(E1205="","",IF(OR([1]!EM_S_VAL_MV(E1205,deadline)="",[1]!EM_S_VAL_MV(E1205,deadline)="--",[1]!EM_S_VAL_MV(E1205,deadline)="null"),0,[1]!EM_S_VAL_MV(E1205,deadline)/100000000))</f>
        <v>28.495565986799999</v>
      </c>
      <c r="J1205" s="46">
        <f ca="1">IF(E1205="","",IF(RIGHT(LEFT($J$1,6),3)="TTM",[1]!EM_S_FA_PROFIT_TTM(E1205,LEFT(RIGHT($J$1,11),10),1)/100000000,[1]!EM_S_STM07_IS(E1205,61,LEFT(RIGHT($J$1,5),4)&amp;"-12-31",1)/100000000))</f>
        <v>1.1717455494</v>
      </c>
      <c r="K1205" s="36">
        <f t="shared" ca="1" si="92"/>
        <v>24.318902684453413</v>
      </c>
      <c r="L1205" s="46">
        <f ca="1">IF(E1205="","",IF(ISERROR(IF(行业估值!$E$7="最新年报",[1]!EM_S_STM07_BS(E1205,140,LEFT(RIGHT($L$1,5),4)&amp;"-12-31",1)/100000000,[1]!EM_S_STM07_BS(E1205,140,LEFT(RIGHT($L$1,11),10),1)/100000000)),0,IF(行业估值!$E$7="最新年报",[1]!EM_S_STM07_BS(E1205,140,LEFT(RIGHT($L$1,5),4)&amp;"-12-31",1)/100000000,[1]!EM_S_STM07_BS(E1205,140,LEFT(RIGHT($L$1,11),10),1)/100000000)))</f>
        <v>14.589709369500001</v>
      </c>
      <c r="M1205" s="36">
        <f t="shared" ca="1" si="93"/>
        <v>1.9531277330561767</v>
      </c>
      <c r="N1205" s="37" t="str">
        <f ca="1">IF(E1205="","",IF(ISERROR([1]!EM_S_EST_NETPROFIT(E1205,行业估值!$E$6,deadline)/100000000),"-",[1]!EM_S_EST_NETPROFIT(E1205,行业估值!$E$6,deadline)/100000000))</f>
        <v>-</v>
      </c>
      <c r="O1205" s="36" t="str">
        <f t="shared" ca="1" si="94"/>
        <v>-</v>
      </c>
      <c r="T1205" s="64" t="s">
        <v>2440</v>
      </c>
      <c r="U1205" s="64" t="s">
        <v>2441</v>
      </c>
    </row>
    <row r="1206" spans="4:21">
      <c r="D1206" s="45" t="str">
        <f>IF(AND(行业估值!$B$39=$G1206,COUNTIF($G$2:$G$2552,$G1206)&gt;=1),COUNTIF($G$2:G1206,$G1206),"")</f>
        <v/>
      </c>
      <c r="E1206" s="65" t="str">
        <f t="shared" si="90"/>
        <v>002755.SZ</v>
      </c>
      <c r="F1206" s="65" t="str">
        <f t="shared" si="91"/>
        <v>奥赛康</v>
      </c>
      <c r="G1206" s="34" t="str">
        <f>IF(E1206="","",IF(行业估值!$C$5="申万行业",[1]!EM_S_INFO_INDUSTRY_SW2014(E1206,"1"),IF(行业估值!$C$5="证监会行业",[1]!EM_S_INFO_INDUSTRY_CSRC1(E1206,"1"),[1]!EM_S_INFO_INDUSTRY_EM2016(E1206,"1"))))</f>
        <v>医药生物</v>
      </c>
      <c r="H1206" s="34" t="str">
        <f>IF(E1206="","",IF($H$1="上证50",[1]!EM_S_INFO_COMPINDEX(E1206,"000016"),"")&amp;IF($H$1="上证180",[1]!EM_S_INFO_COMPINDEX(E1206,"000010"),"")&amp;IF($H$1="沪深300",[1]!EM_S_INFO_COMPINDEX(E1206,"000300"),"")&amp;IF(AND($H$1="上证A股",RIGHT(E1206,2)="SH"),"是","")&amp;IF(AND($H$1="深证A股",RIGHT(E1206,2)="SZ"),"是","")&amp;IF(AND($H$1="创业板",LEFT(E1206,1)-3=0),"是","")&amp;IF(AND($H$1="全部A股",E1206&lt;&gt;0),"是","")&amp;IF(AND($H$1="中小板",LEFT(E1206,3)="002"),"是",""))</f>
        <v>是</v>
      </c>
      <c r="I1206" s="46">
        <f ca="1">IF(E1206="","",IF(OR([1]!EM_S_VAL_MV(E1206,deadline)="",[1]!EM_S_VAL_MV(E1206,deadline)="--",[1]!EM_S_VAL_MV(E1206,deadline)="null"),0,[1]!EM_S_VAL_MV(E1206,deadline)/100000000))</f>
        <v>151.19732117790002</v>
      </c>
      <c r="J1206" s="46">
        <f ca="1">IF(E1206="","",IF(RIGHT(LEFT($J$1,6),3)="TTM",[1]!EM_S_FA_PROFIT_TTM(E1206,LEFT(RIGHT($J$1,11),10),1)/100000000,[1]!EM_S_STM07_IS(E1206,61,LEFT(RIGHT($J$1,5),4)&amp;"-12-31",1)/100000000))</f>
        <v>7.7206894382000009</v>
      </c>
      <c r="K1206" s="36">
        <f t="shared" ca="1" si="92"/>
        <v>19.583396325956883</v>
      </c>
      <c r="L1206" s="46">
        <f ca="1">IF(E1206="","",IF(ISERROR(IF(行业估值!$E$7="最新年报",[1]!EM_S_STM07_BS(E1206,140,LEFT(RIGHT($L$1,5),4)&amp;"-12-31",1)/100000000,[1]!EM_S_STM07_BS(E1206,140,LEFT(RIGHT($L$1,11),10),1)/100000000)),0,IF(行业估值!$E$7="最新年报",[1]!EM_S_STM07_BS(E1206,140,LEFT(RIGHT($L$1,5),4)&amp;"-12-31",1)/100000000,[1]!EM_S_STM07_BS(E1206,140,LEFT(RIGHT($L$1,11),10),1)/100000000)))</f>
        <v>23.191000945999999</v>
      </c>
      <c r="M1206" s="36">
        <f t="shared" ca="1" si="93"/>
        <v>6.5196548234360989</v>
      </c>
      <c r="N1206" s="37" t="str">
        <f ca="1">IF(E1206="","",IF(ISERROR([1]!EM_S_EST_NETPROFIT(E1206,行业估值!$E$6,deadline)/100000000),"-",[1]!EM_S_EST_NETPROFIT(E1206,行业估值!$E$6,deadline)/100000000))</f>
        <v>-</v>
      </c>
      <c r="O1206" s="36" t="str">
        <f t="shared" ca="1" si="94"/>
        <v>-</v>
      </c>
      <c r="T1206" s="64" t="s">
        <v>2442</v>
      </c>
      <c r="U1206" s="64" t="s">
        <v>2443</v>
      </c>
    </row>
    <row r="1207" spans="4:21">
      <c r="D1207" s="45" t="str">
        <f>IF(AND(行业估值!$B$39=$G1207,COUNTIF($G$2:$G$2552,$G1207)&gt;=1),COUNTIF($G$2:G1207,$G1207),"")</f>
        <v/>
      </c>
      <c r="E1207" s="65" t="str">
        <f t="shared" si="90"/>
        <v>002756.SZ</v>
      </c>
      <c r="F1207" s="65" t="str">
        <f t="shared" si="91"/>
        <v>永兴材料</v>
      </c>
      <c r="G1207" s="34" t="str">
        <f>IF(E1207="","",IF(行业估值!$C$5="申万行业",[1]!EM_S_INFO_INDUSTRY_SW2014(E1207,"1"),IF(行业估值!$C$5="证监会行业",[1]!EM_S_INFO_INDUSTRY_CSRC1(E1207,"1"),[1]!EM_S_INFO_INDUSTRY_EM2016(E1207,"1"))))</f>
        <v>钢铁</v>
      </c>
      <c r="H1207" s="34" t="str">
        <f>IF(E1207="","",IF($H$1="上证50",[1]!EM_S_INFO_COMPINDEX(E1207,"000016"),"")&amp;IF($H$1="上证180",[1]!EM_S_INFO_COMPINDEX(E1207,"000010"),"")&amp;IF($H$1="沪深300",[1]!EM_S_INFO_COMPINDEX(E1207,"000300"),"")&amp;IF(AND($H$1="上证A股",RIGHT(E1207,2)="SH"),"是","")&amp;IF(AND($H$1="深证A股",RIGHT(E1207,2)="SZ"),"是","")&amp;IF(AND($H$1="创业板",LEFT(E1207,1)-3=0),"是","")&amp;IF(AND($H$1="全部A股",E1207&lt;&gt;0),"是","")&amp;IF(AND($H$1="中小板",LEFT(E1207,3)="002"),"是",""))</f>
        <v>是</v>
      </c>
      <c r="I1207" s="46">
        <f ca="1">IF(E1207="","",IF(OR([1]!EM_S_VAL_MV(E1207,deadline)="",[1]!EM_S_VAL_MV(E1207,deadline)="--",[1]!EM_S_VAL_MV(E1207,deadline)="null"),0,[1]!EM_S_VAL_MV(E1207,deadline)/100000000))</f>
        <v>58.86</v>
      </c>
      <c r="J1207" s="46">
        <f ca="1">IF(E1207="","",IF(RIGHT(LEFT($J$1,6),3)="TTM",[1]!EM_S_FA_PROFIT_TTM(E1207,LEFT(RIGHT($J$1,11),10),1)/100000000,[1]!EM_S_STM07_IS(E1207,61,LEFT(RIGHT($J$1,5),4)&amp;"-12-31",1)/100000000))</f>
        <v>4.1803305032999996</v>
      </c>
      <c r="K1207" s="36">
        <f t="shared" ca="1" si="92"/>
        <v>14.080226420742394</v>
      </c>
      <c r="L1207" s="46">
        <f ca="1">IF(E1207="","",IF(ISERROR(IF(行业估值!$E$7="最新年报",[1]!EM_S_STM07_BS(E1207,140,LEFT(RIGHT($L$1,5),4)&amp;"-12-31",1)/100000000,[1]!EM_S_STM07_BS(E1207,140,LEFT(RIGHT($L$1,11),10),1)/100000000)),0,IF(行业估值!$E$7="最新年报",[1]!EM_S_STM07_BS(E1207,140,LEFT(RIGHT($L$1,5),4)&amp;"-12-31",1)/100000000,[1]!EM_S_STM07_BS(E1207,140,LEFT(RIGHT($L$1,11),10),1)/100000000)))</f>
        <v>34.108513817199999</v>
      </c>
      <c r="M1207" s="36">
        <f t="shared" ca="1" si="93"/>
        <v>1.7256688554491781</v>
      </c>
      <c r="N1207" s="37">
        <f ca="1">IF(E1207="","",IF(ISERROR([1]!EM_S_EST_NETPROFIT(E1207,行业估值!$E$6,deadline)/100000000),"-",[1]!EM_S_EST_NETPROFIT(E1207,行业估值!$E$6,deadline)/100000000))</f>
        <v>4.5725857142857143</v>
      </c>
      <c r="O1207" s="36">
        <f t="shared" ca="1" si="94"/>
        <v>12.872366682183571</v>
      </c>
      <c r="T1207" s="64" t="s">
        <v>7248</v>
      </c>
      <c r="U1207" s="64" t="s">
        <v>2444</v>
      </c>
    </row>
    <row r="1208" spans="4:21">
      <c r="D1208" s="45">
        <f>IF(AND(行业估值!$B$39=$G1208,COUNTIF($G$2:$G$2552,$G1208)&gt;=1),COUNTIF($G$2:G1208,$G1208),"")</f>
        <v>90</v>
      </c>
      <c r="E1208" s="65" t="str">
        <f t="shared" si="90"/>
        <v>002757.SZ</v>
      </c>
      <c r="F1208" s="65" t="str">
        <f t="shared" si="91"/>
        <v>南兴股份</v>
      </c>
      <c r="G1208" s="34" t="str">
        <f>IF(E1208="","",IF(行业估值!$C$5="申万行业",[1]!EM_S_INFO_INDUSTRY_SW2014(E1208,"1"),IF(行业估值!$C$5="证监会行业",[1]!EM_S_INFO_INDUSTRY_CSRC1(E1208,"1"),[1]!EM_S_INFO_INDUSTRY_EM2016(E1208,"1"))))</f>
        <v>机械设备</v>
      </c>
      <c r="H1208" s="34" t="str">
        <f>IF(E1208="","",IF($H$1="上证50",[1]!EM_S_INFO_COMPINDEX(E1208,"000016"),"")&amp;IF($H$1="上证180",[1]!EM_S_INFO_COMPINDEX(E1208,"000010"),"")&amp;IF($H$1="沪深300",[1]!EM_S_INFO_COMPINDEX(E1208,"000300"),"")&amp;IF(AND($H$1="上证A股",RIGHT(E1208,2)="SH"),"是","")&amp;IF(AND($H$1="深证A股",RIGHT(E1208,2)="SZ"),"是","")&amp;IF(AND($H$1="创业板",LEFT(E1208,1)-3=0),"是","")&amp;IF(AND($H$1="全部A股",E1208&lt;&gt;0),"是","")&amp;IF(AND($H$1="中小板",LEFT(E1208,3)="002"),"是",""))</f>
        <v>是</v>
      </c>
      <c r="I1208" s="46">
        <f ca="1">IF(E1208="","",IF(OR([1]!EM_S_VAL_MV(E1208,deadline)="",[1]!EM_S_VAL_MV(E1208,deadline)="--",[1]!EM_S_VAL_MV(E1208,deadline)="null"),0,[1]!EM_S_VAL_MV(E1208,deadline)/100000000))</f>
        <v>31.684090852800001</v>
      </c>
      <c r="J1208" s="46">
        <f ca="1">IF(E1208="","",IF(RIGHT(LEFT($J$1,6),3)="TTM",[1]!EM_S_FA_PROFIT_TTM(E1208,LEFT(RIGHT($J$1,11),10),1)/100000000,[1]!EM_S_STM07_IS(E1208,61,LEFT(RIGHT($J$1,5),4)&amp;"-12-31",1)/100000000))</f>
        <v>1.9558373062999999</v>
      </c>
      <c r="K1208" s="36">
        <f t="shared" ca="1" si="92"/>
        <v>16.199757899464096</v>
      </c>
      <c r="L1208" s="46">
        <f ca="1">IF(E1208="","",IF(ISERROR(IF(行业估值!$E$7="最新年报",[1]!EM_S_STM07_BS(E1208,140,LEFT(RIGHT($L$1,5),4)&amp;"-12-31",1)/100000000,[1]!EM_S_STM07_BS(E1208,140,LEFT(RIGHT($L$1,11),10),1)/100000000)),0,IF(行业估值!$E$7="最新年报",[1]!EM_S_STM07_BS(E1208,140,LEFT(RIGHT($L$1,5),4)&amp;"-12-31",1)/100000000,[1]!EM_S_STM07_BS(E1208,140,LEFT(RIGHT($L$1,11),10),1)/100000000)))</f>
        <v>17.439858931700002</v>
      </c>
      <c r="M1208" s="36">
        <f t="shared" ca="1" si="93"/>
        <v>1.8167630241095936</v>
      </c>
      <c r="N1208" s="37" t="str">
        <f ca="1">IF(E1208="","",IF(ISERROR([1]!EM_S_EST_NETPROFIT(E1208,行业估值!$E$6,deadline)/100000000),"-",[1]!EM_S_EST_NETPROFIT(E1208,行业估值!$E$6,deadline)/100000000))</f>
        <v>-</v>
      </c>
      <c r="O1208" s="36" t="str">
        <f t="shared" ca="1" si="94"/>
        <v>-</v>
      </c>
      <c r="T1208" s="64" t="s">
        <v>7249</v>
      </c>
      <c r="U1208" s="64" t="s">
        <v>2445</v>
      </c>
    </row>
    <row r="1209" spans="4:21">
      <c r="D1209" s="45" t="str">
        <f>IF(AND(行业估值!$B$39=$G1209,COUNTIF($G$2:$G$2552,$G1209)&gt;=1),COUNTIF($G$2:G1209,$G1209),"")</f>
        <v/>
      </c>
      <c r="E1209" s="65" t="str">
        <f t="shared" si="90"/>
        <v>002758.SZ</v>
      </c>
      <c r="F1209" s="65" t="str">
        <f t="shared" si="91"/>
        <v>华通医药</v>
      </c>
      <c r="G1209" s="34" t="str">
        <f>IF(E1209="","",IF(行业估值!$C$5="申万行业",[1]!EM_S_INFO_INDUSTRY_SW2014(E1209,"1"),IF(行业估值!$C$5="证监会行业",[1]!EM_S_INFO_INDUSTRY_CSRC1(E1209,"1"),[1]!EM_S_INFO_INDUSTRY_EM2016(E1209,"1"))))</f>
        <v>医药生物</v>
      </c>
      <c r="H1209" s="34" t="str">
        <f>IF(E1209="","",IF($H$1="上证50",[1]!EM_S_INFO_COMPINDEX(E1209,"000016"),"")&amp;IF($H$1="上证180",[1]!EM_S_INFO_COMPINDEX(E1209,"000010"),"")&amp;IF($H$1="沪深300",[1]!EM_S_INFO_COMPINDEX(E1209,"000300"),"")&amp;IF(AND($H$1="上证A股",RIGHT(E1209,2)="SH"),"是","")&amp;IF(AND($H$1="深证A股",RIGHT(E1209,2)="SZ"),"是","")&amp;IF(AND($H$1="创业板",LEFT(E1209,1)-3=0),"是","")&amp;IF(AND($H$1="全部A股",E1209&lt;&gt;0),"是","")&amp;IF(AND($H$1="中小板",LEFT(E1209,3)="002"),"是",""))</f>
        <v>是</v>
      </c>
      <c r="I1209" s="46">
        <f ca="1">IF(E1209="","",IF(OR([1]!EM_S_VAL_MV(E1209,deadline)="",[1]!EM_S_VAL_MV(E1209,deadline)="--",[1]!EM_S_VAL_MV(E1209,deadline)="null"),0,[1]!EM_S_VAL_MV(E1209,deadline)/100000000))</f>
        <v>21.770870226</v>
      </c>
      <c r="J1209" s="46">
        <f ca="1">IF(E1209="","",IF(RIGHT(LEFT($J$1,6),3)="TTM",[1]!EM_S_FA_PROFIT_TTM(E1209,LEFT(RIGHT($J$1,11),10),1)/100000000,[1]!EM_S_STM07_IS(E1209,61,LEFT(RIGHT($J$1,5),4)&amp;"-12-31",1)/100000000))</f>
        <v>0.30987356760000001</v>
      </c>
      <c r="K1209" s="36">
        <f t="shared" ca="1" si="92"/>
        <v>70.257267809634243</v>
      </c>
      <c r="L1209" s="46">
        <f ca="1">IF(E1209="","",IF(ISERROR(IF(行业估值!$E$7="最新年报",[1]!EM_S_STM07_BS(E1209,140,LEFT(RIGHT($L$1,5),4)&amp;"-12-31",1)/100000000,[1]!EM_S_STM07_BS(E1209,140,LEFT(RIGHT($L$1,11),10),1)/100000000)),0,IF(行业估值!$E$7="最新年报",[1]!EM_S_STM07_BS(E1209,140,LEFT(RIGHT($L$1,5),4)&amp;"-12-31",1)/100000000,[1]!EM_S_STM07_BS(E1209,140,LEFT(RIGHT($L$1,11),10),1)/100000000)))</f>
        <v>6.6830037967999996</v>
      </c>
      <c r="M1209" s="36">
        <f t="shared" ca="1" si="93"/>
        <v>3.2576474423708204</v>
      </c>
      <c r="N1209" s="37" t="str">
        <f ca="1">IF(E1209="","",IF(ISERROR([1]!EM_S_EST_NETPROFIT(E1209,行业估值!$E$6,deadline)/100000000),"-",[1]!EM_S_EST_NETPROFIT(E1209,行业估值!$E$6,deadline)/100000000))</f>
        <v>-</v>
      </c>
      <c r="O1209" s="36" t="str">
        <f t="shared" ca="1" si="94"/>
        <v>-</v>
      </c>
      <c r="T1209" s="64" t="s">
        <v>2446</v>
      </c>
      <c r="U1209" s="64" t="s">
        <v>2447</v>
      </c>
    </row>
    <row r="1210" spans="4:21">
      <c r="D1210" s="45" t="str">
        <f>IF(AND(行业估值!$B$39=$G1210,COUNTIF($G$2:$G$2552,$G1210)&gt;=1),COUNTIF($G$2:G1210,$G1210),"")</f>
        <v/>
      </c>
      <c r="E1210" s="65" t="str">
        <f t="shared" si="90"/>
        <v>002759.SZ</v>
      </c>
      <c r="F1210" s="65" t="str">
        <f t="shared" si="91"/>
        <v>天际股份</v>
      </c>
      <c r="G1210" s="34" t="str">
        <f>IF(E1210="","",IF(行业估值!$C$5="申万行业",[1]!EM_S_INFO_INDUSTRY_SW2014(E1210,"1"),IF(行业估值!$C$5="证监会行业",[1]!EM_S_INFO_INDUSTRY_CSRC1(E1210,"1"),[1]!EM_S_INFO_INDUSTRY_EM2016(E1210,"1"))))</f>
        <v>家电</v>
      </c>
      <c r="H1210" s="34" t="str">
        <f>IF(E1210="","",IF($H$1="上证50",[1]!EM_S_INFO_COMPINDEX(E1210,"000016"),"")&amp;IF($H$1="上证180",[1]!EM_S_INFO_COMPINDEX(E1210,"000010"),"")&amp;IF($H$1="沪深300",[1]!EM_S_INFO_COMPINDEX(E1210,"000300"),"")&amp;IF(AND($H$1="上证A股",RIGHT(E1210,2)="SH"),"是","")&amp;IF(AND($H$1="深证A股",RIGHT(E1210,2)="SZ"),"是","")&amp;IF(AND($H$1="创业板",LEFT(E1210,1)-3=0),"是","")&amp;IF(AND($H$1="全部A股",E1210&lt;&gt;0),"是","")&amp;IF(AND($H$1="中小板",LEFT(E1210,3)="002"),"是",""))</f>
        <v>是</v>
      </c>
      <c r="I1210" s="46">
        <f ca="1">IF(E1210="","",IF(OR([1]!EM_S_VAL_MV(E1210,deadline)="",[1]!EM_S_VAL_MV(E1210,deadline)="--",[1]!EM_S_VAL_MV(E1210,deadline)="null"),0,[1]!EM_S_VAL_MV(E1210,deadline)/100000000))</f>
        <v>35.469856409400002</v>
      </c>
      <c r="J1210" s="46">
        <f ca="1">IF(E1210="","",IF(RIGHT(LEFT($J$1,6),3)="TTM",[1]!EM_S_FA_PROFIT_TTM(E1210,LEFT(RIGHT($J$1,11),10),1)/100000000,[1]!EM_S_STM07_IS(E1210,61,LEFT(RIGHT($J$1,5),4)&amp;"-12-31",1)/100000000))</f>
        <v>4.1384605552</v>
      </c>
      <c r="K1210" s="36">
        <f t="shared" ca="1" si="92"/>
        <v>8.5707851835948805</v>
      </c>
      <c r="L1210" s="46">
        <f ca="1">IF(E1210="","",IF(ISERROR(IF(行业估值!$E$7="最新年报",[1]!EM_S_STM07_BS(E1210,140,LEFT(RIGHT($L$1,5),4)&amp;"-12-31",1)/100000000,[1]!EM_S_STM07_BS(E1210,140,LEFT(RIGHT($L$1,11),10),1)/100000000)),0,IF(行业估值!$E$7="最新年报",[1]!EM_S_STM07_BS(E1210,140,LEFT(RIGHT($L$1,5),4)&amp;"-12-31",1)/100000000,[1]!EM_S_STM07_BS(E1210,140,LEFT(RIGHT($L$1,11),10),1)/100000000)))</f>
        <v>30.4142158714</v>
      </c>
      <c r="M1210" s="36">
        <f t="shared" ca="1" si="93"/>
        <v>1.1662262331331077</v>
      </c>
      <c r="N1210" s="37" t="str">
        <f ca="1">IF(E1210="","",IF(ISERROR([1]!EM_S_EST_NETPROFIT(E1210,行业估值!$E$6,deadline)/100000000),"-",[1]!EM_S_EST_NETPROFIT(E1210,行业估值!$E$6,deadline)/100000000))</f>
        <v>-</v>
      </c>
      <c r="O1210" s="36" t="str">
        <f t="shared" ca="1" si="94"/>
        <v>-</v>
      </c>
      <c r="T1210" s="64" t="s">
        <v>2448</v>
      </c>
      <c r="U1210" s="64" t="s">
        <v>2449</v>
      </c>
    </row>
    <row r="1211" spans="4:21">
      <c r="D1211" s="45">
        <f>IF(AND(行业估值!$B$39=$G1211,COUNTIF($G$2:$G$2552,$G1211)&gt;=1),COUNTIF($G$2:G1211,$G1211),"")</f>
        <v>91</v>
      </c>
      <c r="E1211" s="65" t="str">
        <f t="shared" si="90"/>
        <v>002760.SZ</v>
      </c>
      <c r="F1211" s="65" t="str">
        <f t="shared" si="91"/>
        <v>凤形股份</v>
      </c>
      <c r="G1211" s="34" t="str">
        <f>IF(E1211="","",IF(行业估值!$C$5="申万行业",[1]!EM_S_INFO_INDUSTRY_SW2014(E1211,"1"),IF(行业估值!$C$5="证监会行业",[1]!EM_S_INFO_INDUSTRY_CSRC1(E1211,"1"),[1]!EM_S_INFO_INDUSTRY_EM2016(E1211,"1"))))</f>
        <v>机械设备</v>
      </c>
      <c r="H1211" s="34" t="str">
        <f>IF(E1211="","",IF($H$1="上证50",[1]!EM_S_INFO_COMPINDEX(E1211,"000016"),"")&amp;IF($H$1="上证180",[1]!EM_S_INFO_COMPINDEX(E1211,"000010"),"")&amp;IF($H$1="沪深300",[1]!EM_S_INFO_COMPINDEX(E1211,"000300"),"")&amp;IF(AND($H$1="上证A股",RIGHT(E1211,2)="SH"),"是","")&amp;IF(AND($H$1="深证A股",RIGHT(E1211,2)="SZ"),"是","")&amp;IF(AND($H$1="创业板",LEFT(E1211,1)-3=0),"是","")&amp;IF(AND($H$1="全部A股",E1211&lt;&gt;0),"是","")&amp;IF(AND($H$1="中小板",LEFT(E1211,3)="002"),"是",""))</f>
        <v>是</v>
      </c>
      <c r="I1211" s="46">
        <f ca="1">IF(E1211="","",IF(OR([1]!EM_S_VAL_MV(E1211,deadline)="",[1]!EM_S_VAL_MV(E1211,deadline)="--",[1]!EM_S_VAL_MV(E1211,deadline)="null"),0,[1]!EM_S_VAL_MV(E1211,deadline)/100000000))</f>
        <v>14.3088</v>
      </c>
      <c r="J1211" s="46">
        <f ca="1">IF(E1211="","",IF(RIGHT(LEFT($J$1,6),3)="TTM",[1]!EM_S_FA_PROFIT_TTM(E1211,LEFT(RIGHT($J$1,11),10),1)/100000000,[1]!EM_S_STM07_IS(E1211,61,LEFT(RIGHT($J$1,5),4)&amp;"-12-31",1)/100000000))</f>
        <v>0.52778892479999995</v>
      </c>
      <c r="K1211" s="36">
        <f t="shared" ca="1" si="92"/>
        <v>27.110837927154627</v>
      </c>
      <c r="L1211" s="46">
        <f ca="1">IF(E1211="","",IF(ISERROR(IF(行业估值!$E$7="最新年报",[1]!EM_S_STM07_BS(E1211,140,LEFT(RIGHT($L$1,5),4)&amp;"-12-31",1)/100000000,[1]!EM_S_STM07_BS(E1211,140,LEFT(RIGHT($L$1,11),10),1)/100000000)),0,IF(行业估值!$E$7="最新年报",[1]!EM_S_STM07_BS(E1211,140,LEFT(RIGHT($L$1,5),4)&amp;"-12-31",1)/100000000,[1]!EM_S_STM07_BS(E1211,140,LEFT(RIGHT($L$1,11),10),1)/100000000)))</f>
        <v>5.5324921289999995</v>
      </c>
      <c r="M1211" s="36">
        <f t="shared" ca="1" si="93"/>
        <v>2.586320895965978</v>
      </c>
      <c r="N1211" s="37" t="str">
        <f ca="1">IF(E1211="","",IF(ISERROR([1]!EM_S_EST_NETPROFIT(E1211,行业估值!$E$6,deadline)/100000000),"-",[1]!EM_S_EST_NETPROFIT(E1211,行业估值!$E$6,deadline)/100000000))</f>
        <v>-</v>
      </c>
      <c r="O1211" s="36" t="str">
        <f t="shared" ca="1" si="94"/>
        <v>-</v>
      </c>
      <c r="T1211" s="64" t="s">
        <v>2450</v>
      </c>
      <c r="U1211" s="64" t="s">
        <v>2451</v>
      </c>
    </row>
    <row r="1212" spans="4:21">
      <c r="D1212" s="45" t="str">
        <f>IF(AND(行业估值!$B$39=$G1212,COUNTIF($G$2:$G$2552,$G1212)&gt;=1),COUNTIF($G$2:G1212,$G1212),"")</f>
        <v/>
      </c>
      <c r="E1212" s="65" t="str">
        <f t="shared" si="90"/>
        <v>002761.SZ</v>
      </c>
      <c r="F1212" s="65" t="str">
        <f t="shared" si="91"/>
        <v>多喜爱</v>
      </c>
      <c r="G1212" s="34" t="str">
        <f>IF(E1212="","",IF(行业估值!$C$5="申万行业",[1]!EM_S_INFO_INDUSTRY_SW2014(E1212,"1"),IF(行业估值!$C$5="证监会行业",[1]!EM_S_INFO_INDUSTRY_CSRC1(E1212,"1"),[1]!EM_S_INFO_INDUSTRY_EM2016(E1212,"1"))))</f>
        <v>纺织服装</v>
      </c>
      <c r="H1212" s="34" t="str">
        <f>IF(E1212="","",IF($H$1="上证50",[1]!EM_S_INFO_COMPINDEX(E1212,"000016"),"")&amp;IF($H$1="上证180",[1]!EM_S_INFO_COMPINDEX(E1212,"000010"),"")&amp;IF($H$1="沪深300",[1]!EM_S_INFO_COMPINDEX(E1212,"000300"),"")&amp;IF(AND($H$1="上证A股",RIGHT(E1212,2)="SH"),"是","")&amp;IF(AND($H$1="深证A股",RIGHT(E1212,2)="SZ"),"是","")&amp;IF(AND($H$1="创业板",LEFT(E1212,1)-3=0),"是","")&amp;IF(AND($H$1="全部A股",E1212&lt;&gt;0),"是","")&amp;IF(AND($H$1="中小板",LEFT(E1212,3)="002"),"是",""))</f>
        <v>是</v>
      </c>
      <c r="I1212" s="46">
        <f ca="1">IF(E1212="","",IF(OR([1]!EM_S_VAL_MV(E1212,deadline)="",[1]!EM_S_VAL_MV(E1212,deadline)="--",[1]!EM_S_VAL_MV(E1212,deadline)="null"),0,[1]!EM_S_VAL_MV(E1212,deadline)/100000000))</f>
        <v>41.199840000000002</v>
      </c>
      <c r="J1212" s="46">
        <f ca="1">IF(E1212="","",IF(RIGHT(LEFT($J$1,6),3)="TTM",[1]!EM_S_FA_PROFIT_TTM(E1212,LEFT(RIGHT($J$1,11),10),1)/100000000,[1]!EM_S_STM07_IS(E1212,61,LEFT(RIGHT($J$1,5),4)&amp;"-12-31",1)/100000000))</f>
        <v>-0.13994280019999999</v>
      </c>
      <c r="K1212" s="36">
        <f t="shared" ca="1" si="92"/>
        <v>-294.4048564207593</v>
      </c>
      <c r="L1212" s="46">
        <f ca="1">IF(E1212="","",IF(ISERROR(IF(行业估值!$E$7="最新年报",[1]!EM_S_STM07_BS(E1212,140,LEFT(RIGHT($L$1,5),4)&amp;"-12-31",1)/100000000,[1]!EM_S_STM07_BS(E1212,140,LEFT(RIGHT($L$1,11),10),1)/100000000)),0,IF(行业估值!$E$7="最新年报",[1]!EM_S_STM07_BS(E1212,140,LEFT(RIGHT($L$1,5),4)&amp;"-12-31",1)/100000000,[1]!EM_S_STM07_BS(E1212,140,LEFT(RIGHT($L$1,11),10),1)/100000000)))</f>
        <v>6.8740124646000007</v>
      </c>
      <c r="M1212" s="36">
        <f t="shared" ca="1" si="93"/>
        <v>5.993564924732417</v>
      </c>
      <c r="N1212" s="37">
        <f ca="1">IF(E1212="","",IF(ISERROR([1]!EM_S_EST_NETPROFIT(E1212,行业估值!$E$6,deadline)/100000000),"-",[1]!EM_S_EST_NETPROFIT(E1212,行业估值!$E$6,deadline)/100000000))</f>
        <v>-0.03</v>
      </c>
      <c r="O1212" s="36">
        <f t="shared" ca="1" si="94"/>
        <v>-1373.3280000000002</v>
      </c>
      <c r="T1212" s="64" t="s">
        <v>2452</v>
      </c>
      <c r="U1212" s="64" t="s">
        <v>2453</v>
      </c>
    </row>
    <row r="1213" spans="4:21">
      <c r="D1213" s="45" t="str">
        <f>IF(AND(行业估值!$B$39=$G1213,COUNTIF($G$2:$G$2552,$G1213)&gt;=1),COUNTIF($G$2:G1213,$G1213),"")</f>
        <v/>
      </c>
      <c r="E1213" s="65" t="str">
        <f t="shared" si="90"/>
        <v>002762.SZ</v>
      </c>
      <c r="F1213" s="65" t="str">
        <f t="shared" si="91"/>
        <v>金发拉比</v>
      </c>
      <c r="G1213" s="34" t="str">
        <f>IF(E1213="","",IF(行业估值!$C$5="申万行业",[1]!EM_S_INFO_INDUSTRY_SW2014(E1213,"1"),IF(行业估值!$C$5="证监会行业",[1]!EM_S_INFO_INDUSTRY_CSRC1(E1213,"1"),[1]!EM_S_INFO_INDUSTRY_EM2016(E1213,"1"))))</f>
        <v>纺织服装</v>
      </c>
      <c r="H1213" s="34" t="str">
        <f>IF(E1213="","",IF($H$1="上证50",[1]!EM_S_INFO_COMPINDEX(E1213,"000016"),"")&amp;IF($H$1="上证180",[1]!EM_S_INFO_COMPINDEX(E1213,"000010"),"")&amp;IF($H$1="沪深300",[1]!EM_S_INFO_COMPINDEX(E1213,"000300"),"")&amp;IF(AND($H$1="上证A股",RIGHT(E1213,2)="SH"),"是","")&amp;IF(AND($H$1="深证A股",RIGHT(E1213,2)="SZ"),"是","")&amp;IF(AND($H$1="创业板",LEFT(E1213,1)-3=0),"是","")&amp;IF(AND($H$1="全部A股",E1213&lt;&gt;0),"是","")&amp;IF(AND($H$1="中小板",LEFT(E1213,3)="002"),"是",""))</f>
        <v>是</v>
      </c>
      <c r="I1213" s="46">
        <f ca="1">IF(E1213="","",IF(OR([1]!EM_S_VAL_MV(E1213,deadline)="",[1]!EM_S_VAL_MV(E1213,deadline)="--",[1]!EM_S_VAL_MV(E1213,deadline)="null"),0,[1]!EM_S_VAL_MV(E1213,deadline)/100000000))</f>
        <v>18.161482500000002</v>
      </c>
      <c r="J1213" s="46">
        <f ca="1">IF(E1213="","",IF(RIGHT(LEFT($J$1,6),3)="TTM",[1]!EM_S_FA_PROFIT_TTM(E1213,LEFT(RIGHT($J$1,11),10),1)/100000000,[1]!EM_S_STM07_IS(E1213,61,LEFT(RIGHT($J$1,5),4)&amp;"-12-31",1)/100000000))</f>
        <v>0.26652741809999997</v>
      </c>
      <c r="K1213" s="36">
        <f t="shared" ca="1" si="92"/>
        <v>68.141141461048065</v>
      </c>
      <c r="L1213" s="46">
        <f ca="1">IF(E1213="","",IF(ISERROR(IF(行业估值!$E$7="最新年报",[1]!EM_S_STM07_BS(E1213,140,LEFT(RIGHT($L$1,5),4)&amp;"-12-31",1)/100000000,[1]!EM_S_STM07_BS(E1213,140,LEFT(RIGHT($L$1,11),10),1)/100000000)),0,IF(行业估值!$E$7="最新年报",[1]!EM_S_STM07_BS(E1213,140,LEFT(RIGHT($L$1,5),4)&amp;"-12-31",1)/100000000,[1]!EM_S_STM07_BS(E1213,140,LEFT(RIGHT($L$1,11),10),1)/100000000)))</f>
        <v>9.9579592685999998</v>
      </c>
      <c r="M1213" s="36">
        <f t="shared" ca="1" si="93"/>
        <v>1.8238157046160868</v>
      </c>
      <c r="N1213" s="37" t="str">
        <f ca="1">IF(E1213="","",IF(ISERROR([1]!EM_S_EST_NETPROFIT(E1213,行业估值!$E$6,deadline)/100000000),"-",[1]!EM_S_EST_NETPROFIT(E1213,行业估值!$E$6,deadline)/100000000))</f>
        <v>-</v>
      </c>
      <c r="O1213" s="36" t="str">
        <f t="shared" ca="1" si="94"/>
        <v>-</v>
      </c>
      <c r="T1213" s="64" t="s">
        <v>2454</v>
      </c>
      <c r="U1213" s="64" t="s">
        <v>2455</v>
      </c>
    </row>
    <row r="1214" spans="4:21">
      <c r="D1214" s="45" t="str">
        <f>IF(AND(行业估值!$B$39=$G1214,COUNTIF($G$2:$G$2552,$G1214)&gt;=1),COUNTIF($G$2:G1214,$G1214),"")</f>
        <v/>
      </c>
      <c r="E1214" s="65" t="str">
        <f t="shared" si="90"/>
        <v>002763.SZ</v>
      </c>
      <c r="F1214" s="65" t="str">
        <f t="shared" si="91"/>
        <v>汇洁股份</v>
      </c>
      <c r="G1214" s="34" t="str">
        <f>IF(E1214="","",IF(行业估值!$C$5="申万行业",[1]!EM_S_INFO_INDUSTRY_SW2014(E1214,"1"),IF(行业估值!$C$5="证监会行业",[1]!EM_S_INFO_INDUSTRY_CSRC1(E1214,"1"),[1]!EM_S_INFO_INDUSTRY_EM2016(E1214,"1"))))</f>
        <v>纺织服装</v>
      </c>
      <c r="H1214" s="34" t="str">
        <f>IF(E1214="","",IF($H$1="上证50",[1]!EM_S_INFO_COMPINDEX(E1214,"000016"),"")&amp;IF($H$1="上证180",[1]!EM_S_INFO_COMPINDEX(E1214,"000010"),"")&amp;IF($H$1="沪深300",[1]!EM_S_INFO_COMPINDEX(E1214,"000300"),"")&amp;IF(AND($H$1="上证A股",RIGHT(E1214,2)="SH"),"是","")&amp;IF(AND($H$1="深证A股",RIGHT(E1214,2)="SZ"),"是","")&amp;IF(AND($H$1="创业板",LEFT(E1214,1)-3=0),"是","")&amp;IF(AND($H$1="全部A股",E1214&lt;&gt;0),"是","")&amp;IF(AND($H$1="中小板",LEFT(E1214,3)="002"),"是",""))</f>
        <v>是</v>
      </c>
      <c r="I1214" s="46">
        <f ca="1">IF(E1214="","",IF(OR([1]!EM_S_VAL_MV(E1214,deadline)="",[1]!EM_S_VAL_MV(E1214,deadline)="--",[1]!EM_S_VAL_MV(E1214,deadline)="null"),0,[1]!EM_S_VAL_MV(E1214,deadline)/100000000))</f>
        <v>31.785170000000001</v>
      </c>
      <c r="J1214" s="46">
        <f ca="1">IF(E1214="","",IF(RIGHT(LEFT($J$1,6),3)="TTM",[1]!EM_S_FA_PROFIT_TTM(E1214,LEFT(RIGHT($J$1,11),10),1)/100000000,[1]!EM_S_STM07_IS(E1214,61,LEFT(RIGHT($J$1,5),4)&amp;"-12-31",1)/100000000))</f>
        <v>2.3350145229999999</v>
      </c>
      <c r="K1214" s="36">
        <f t="shared" ca="1" si="92"/>
        <v>13.612407840257362</v>
      </c>
      <c r="L1214" s="46">
        <f ca="1">IF(E1214="","",IF(ISERROR(IF(行业估值!$E$7="最新年报",[1]!EM_S_STM07_BS(E1214,140,LEFT(RIGHT($L$1,5),4)&amp;"-12-31",1)/100000000,[1]!EM_S_STM07_BS(E1214,140,LEFT(RIGHT($L$1,11),10),1)/100000000)),0,IF(行业估值!$E$7="最新年报",[1]!EM_S_STM07_BS(E1214,140,LEFT(RIGHT($L$1,5),4)&amp;"-12-31",1)/100000000,[1]!EM_S_STM07_BS(E1214,140,LEFT(RIGHT($L$1,11),10),1)/100000000)))</f>
        <v>18.732215685100002</v>
      </c>
      <c r="M1214" s="36">
        <f t="shared" ca="1" si="93"/>
        <v>1.6968184935689479</v>
      </c>
      <c r="N1214" s="37">
        <f ca="1">IF(E1214="","",IF(ISERROR([1]!EM_S_EST_NETPROFIT(E1214,行业估值!$E$6,deadline)/100000000),"-",[1]!EM_S_EST_NETPROFIT(E1214,行业估值!$E$6,deadline)/100000000))</f>
        <v>2.3199999999999998</v>
      </c>
      <c r="O1214" s="36">
        <f t="shared" ca="1" si="94"/>
        <v>13.700504310344829</v>
      </c>
      <c r="T1214" s="64" t="s">
        <v>2456</v>
      </c>
      <c r="U1214" s="64" t="s">
        <v>2457</v>
      </c>
    </row>
    <row r="1215" spans="4:21">
      <c r="D1215" s="45" t="str">
        <f>IF(AND(行业估值!$B$39=$G1215,COUNTIF($G$2:$G$2552,$G1215)&gt;=1),COUNTIF($G$2:G1215,$G1215),"")</f>
        <v/>
      </c>
      <c r="E1215" s="65" t="str">
        <f t="shared" si="90"/>
        <v>002765.SZ</v>
      </c>
      <c r="F1215" s="65" t="str">
        <f t="shared" si="91"/>
        <v>蓝黛传动</v>
      </c>
      <c r="G1215" s="34" t="str">
        <f>IF(E1215="","",IF(行业估值!$C$5="申万行业",[1]!EM_S_INFO_INDUSTRY_SW2014(E1215,"1"),IF(行业估值!$C$5="证监会行业",[1]!EM_S_INFO_INDUSTRY_CSRC1(E1215,"1"),[1]!EM_S_INFO_INDUSTRY_EM2016(E1215,"1"))))</f>
        <v>交运设备</v>
      </c>
      <c r="H1215" s="34" t="str">
        <f>IF(E1215="","",IF($H$1="上证50",[1]!EM_S_INFO_COMPINDEX(E1215,"000016"),"")&amp;IF($H$1="上证180",[1]!EM_S_INFO_COMPINDEX(E1215,"000010"),"")&amp;IF($H$1="沪深300",[1]!EM_S_INFO_COMPINDEX(E1215,"000300"),"")&amp;IF(AND($H$1="上证A股",RIGHT(E1215,2)="SH"),"是","")&amp;IF(AND($H$1="深证A股",RIGHT(E1215,2)="SZ"),"是","")&amp;IF(AND($H$1="创业板",LEFT(E1215,1)-3=0),"是","")&amp;IF(AND($H$1="全部A股",E1215&lt;&gt;0),"是","")&amp;IF(AND($H$1="中小板",LEFT(E1215,3)="002"),"是",""))</f>
        <v>是</v>
      </c>
      <c r="I1215" s="46">
        <f ca="1">IF(E1215="","",IF(OR([1]!EM_S_VAL_MV(E1215,deadline)="",[1]!EM_S_VAL_MV(E1215,deadline)="--",[1]!EM_S_VAL_MV(E1215,deadline)="null"),0,[1]!EM_S_VAL_MV(E1215,deadline)/100000000))</f>
        <v>22.2444497814</v>
      </c>
      <c r="J1215" s="46">
        <f ca="1">IF(E1215="","",IF(RIGHT(LEFT($J$1,6),3)="TTM",[1]!EM_S_FA_PROFIT_TTM(E1215,LEFT(RIGHT($J$1,11),10),1)/100000000,[1]!EM_S_STM07_IS(E1215,61,LEFT(RIGHT($J$1,5),4)&amp;"-12-31",1)/100000000))</f>
        <v>-0.98181758669999997</v>
      </c>
      <c r="K1215" s="36">
        <f t="shared" ca="1" si="92"/>
        <v>-22.656397769534884</v>
      </c>
      <c r="L1215" s="46">
        <f ca="1">IF(E1215="","",IF(ISERROR(IF(行业估值!$E$7="最新年报",[1]!EM_S_STM07_BS(E1215,140,LEFT(RIGHT($L$1,5),4)&amp;"-12-31",1)/100000000,[1]!EM_S_STM07_BS(E1215,140,LEFT(RIGHT($L$1,11),10),1)/100000000)),0,IF(行业估值!$E$7="最新年报",[1]!EM_S_STM07_BS(E1215,140,LEFT(RIGHT($L$1,5),4)&amp;"-12-31",1)/100000000,[1]!EM_S_STM07_BS(E1215,140,LEFT(RIGHT($L$1,11),10),1)/100000000)))</f>
        <v>16.025061349600001</v>
      </c>
      <c r="M1215" s="36">
        <f t="shared" ca="1" si="93"/>
        <v>1.3881038765542848</v>
      </c>
      <c r="N1215" s="37" t="str">
        <f ca="1">IF(E1215="","",IF(ISERROR([1]!EM_S_EST_NETPROFIT(E1215,行业估值!$E$6,deadline)/100000000),"-",[1]!EM_S_EST_NETPROFIT(E1215,行业估值!$E$6,deadline)/100000000))</f>
        <v>-</v>
      </c>
      <c r="O1215" s="36" t="str">
        <f t="shared" ca="1" si="94"/>
        <v>-</v>
      </c>
      <c r="T1215" s="64" t="s">
        <v>2458</v>
      </c>
      <c r="U1215" s="64" t="s">
        <v>2459</v>
      </c>
    </row>
    <row r="1216" spans="4:21">
      <c r="D1216" s="45" t="str">
        <f>IF(AND(行业估值!$B$39=$G1216,COUNTIF($G$2:$G$2552,$G1216)&gt;=1),COUNTIF($G$2:G1216,$G1216),"")</f>
        <v/>
      </c>
      <c r="E1216" s="65" t="str">
        <f t="shared" si="90"/>
        <v>002766.SZ</v>
      </c>
      <c r="F1216" s="65" t="str">
        <f t="shared" si="91"/>
        <v>*ST索菱</v>
      </c>
      <c r="G1216" s="34" t="str">
        <f>IF(E1216="","",IF(行业估值!$C$5="申万行业",[1]!EM_S_INFO_INDUSTRY_SW2014(E1216,"1"),IF(行业估值!$C$5="证监会行业",[1]!EM_S_INFO_INDUSTRY_CSRC1(E1216,"1"),[1]!EM_S_INFO_INDUSTRY_EM2016(E1216,"1"))))</f>
        <v>信息技术</v>
      </c>
      <c r="H1216" s="34" t="str">
        <f>IF(E1216="","",IF($H$1="上证50",[1]!EM_S_INFO_COMPINDEX(E1216,"000016"),"")&amp;IF($H$1="上证180",[1]!EM_S_INFO_COMPINDEX(E1216,"000010"),"")&amp;IF($H$1="沪深300",[1]!EM_S_INFO_COMPINDEX(E1216,"000300"),"")&amp;IF(AND($H$1="上证A股",RIGHT(E1216,2)="SH"),"是","")&amp;IF(AND($H$1="深证A股",RIGHT(E1216,2)="SZ"),"是","")&amp;IF(AND($H$1="创业板",LEFT(E1216,1)-3=0),"是","")&amp;IF(AND($H$1="全部A股",E1216&lt;&gt;0),"是","")&amp;IF(AND($H$1="中小板",LEFT(E1216,3)="002"),"是",""))</f>
        <v>是</v>
      </c>
      <c r="I1216" s="46">
        <f ca="1">IF(E1216="","",IF(OR([1]!EM_S_VAL_MV(E1216,deadline)="",[1]!EM_S_VAL_MV(E1216,deadline)="--",[1]!EM_S_VAL_MV(E1216,deadline)="null"),0,[1]!EM_S_VAL_MV(E1216,deadline)/100000000))</f>
        <v>9.2364129066</v>
      </c>
      <c r="J1216" s="46">
        <f ca="1">IF(E1216="","",IF(RIGHT(LEFT($J$1,6),3)="TTM",[1]!EM_S_FA_PROFIT_TTM(E1216,LEFT(RIGHT($J$1,11),10),1)/100000000,[1]!EM_S_STM07_IS(E1216,61,LEFT(RIGHT($J$1,5),4)&amp;"-12-31",1)/100000000))</f>
        <v>-5.3342945962000003</v>
      </c>
      <c r="K1216" s="36">
        <f t="shared" ca="1" si="92"/>
        <v>-1.7315153372256114</v>
      </c>
      <c r="L1216" s="46">
        <f ca="1">IF(E1216="","",IF(ISERROR(IF(行业估值!$E$7="最新年报",[1]!EM_S_STM07_BS(E1216,140,LEFT(RIGHT($L$1,5),4)&amp;"-12-31",1)/100000000,[1]!EM_S_STM07_BS(E1216,140,LEFT(RIGHT($L$1,11),10),1)/100000000)),0,IF(行业估值!$E$7="最新年报",[1]!EM_S_STM07_BS(E1216,140,LEFT(RIGHT($L$1,5),4)&amp;"-12-31",1)/100000000,[1]!EM_S_STM07_BS(E1216,140,LEFT(RIGHT($L$1,11),10),1)/100000000)))</f>
        <v>11.6367349851</v>
      </c>
      <c r="M1216" s="36">
        <f t="shared" ca="1" si="93"/>
        <v>0.79372890406343022</v>
      </c>
      <c r="N1216" s="37" t="str">
        <f ca="1">IF(E1216="","",IF(ISERROR([1]!EM_S_EST_NETPROFIT(E1216,行业估值!$E$6,deadline)/100000000),"-",[1]!EM_S_EST_NETPROFIT(E1216,行业估值!$E$6,deadline)/100000000))</f>
        <v>-</v>
      </c>
      <c r="O1216" s="36" t="str">
        <f t="shared" ca="1" si="94"/>
        <v>-</v>
      </c>
      <c r="T1216" s="64" t="s">
        <v>7250</v>
      </c>
      <c r="U1216" s="64" t="s">
        <v>2460</v>
      </c>
    </row>
    <row r="1217" spans="4:21">
      <c r="D1217" s="45" t="str">
        <f>IF(AND(行业估值!$B$39=$G1217,COUNTIF($G$2:$G$2552,$G1217)&gt;=1),COUNTIF($G$2:G1217,$G1217),"")</f>
        <v/>
      </c>
      <c r="E1217" s="65" t="str">
        <f t="shared" si="90"/>
        <v>002767.SZ</v>
      </c>
      <c r="F1217" s="65" t="str">
        <f t="shared" si="91"/>
        <v>先锋电子</v>
      </c>
      <c r="G1217" s="34" t="str">
        <f>IF(E1217="","",IF(行业估值!$C$5="申万行业",[1]!EM_S_INFO_INDUSTRY_SW2014(E1217,"1"),IF(行业估值!$C$5="证监会行业",[1]!EM_S_INFO_INDUSTRY_CSRC1(E1217,"1"),[1]!EM_S_INFO_INDUSTRY_EM2016(E1217,"1"))))</f>
        <v>电气设备</v>
      </c>
      <c r="H1217" s="34" t="str">
        <f>IF(E1217="","",IF($H$1="上证50",[1]!EM_S_INFO_COMPINDEX(E1217,"000016"),"")&amp;IF($H$1="上证180",[1]!EM_S_INFO_COMPINDEX(E1217,"000010"),"")&amp;IF($H$1="沪深300",[1]!EM_S_INFO_COMPINDEX(E1217,"000300"),"")&amp;IF(AND($H$1="上证A股",RIGHT(E1217,2)="SH"),"是","")&amp;IF(AND($H$1="深证A股",RIGHT(E1217,2)="SZ"),"是","")&amp;IF(AND($H$1="创业板",LEFT(E1217,1)-3=0),"是","")&amp;IF(AND($H$1="全部A股",E1217&lt;&gt;0),"是","")&amp;IF(AND($H$1="中小板",LEFT(E1217,3)="002"),"是",""))</f>
        <v>是</v>
      </c>
      <c r="I1217" s="46">
        <f ca="1">IF(E1217="","",IF(OR([1]!EM_S_VAL_MV(E1217,deadline)="",[1]!EM_S_VAL_MV(E1217,deadline)="--",[1]!EM_S_VAL_MV(E1217,deadline)="null"),0,[1]!EM_S_VAL_MV(E1217,deadline)/100000000))</f>
        <v>21.9</v>
      </c>
      <c r="J1217" s="46">
        <f ca="1">IF(E1217="","",IF(RIGHT(LEFT($J$1,6),3)="TTM",[1]!EM_S_FA_PROFIT_TTM(E1217,LEFT(RIGHT($J$1,11),10),1)/100000000,[1]!EM_S_STM07_IS(E1217,61,LEFT(RIGHT($J$1,5),4)&amp;"-12-31",1)/100000000))</f>
        <v>0.22785372840000001</v>
      </c>
      <c r="K1217" s="36">
        <f t="shared" ca="1" si="92"/>
        <v>96.114292944789042</v>
      </c>
      <c r="L1217" s="46">
        <f ca="1">IF(E1217="","",IF(ISERROR(IF(行业估值!$E$7="最新年报",[1]!EM_S_STM07_BS(E1217,140,LEFT(RIGHT($L$1,5),4)&amp;"-12-31",1)/100000000,[1]!EM_S_STM07_BS(E1217,140,LEFT(RIGHT($L$1,11),10),1)/100000000)),0,IF(行业估值!$E$7="最新年报",[1]!EM_S_STM07_BS(E1217,140,LEFT(RIGHT($L$1,5),4)&amp;"-12-31",1)/100000000,[1]!EM_S_STM07_BS(E1217,140,LEFT(RIGHT($L$1,11),10),1)/100000000)))</f>
        <v>7.2750076132000006</v>
      </c>
      <c r="M1217" s="36">
        <f t="shared" ca="1" si="93"/>
        <v>3.0103061281013583</v>
      </c>
      <c r="N1217" s="37" t="str">
        <f ca="1">IF(E1217="","",IF(ISERROR([1]!EM_S_EST_NETPROFIT(E1217,行业估值!$E$6,deadline)/100000000),"-",[1]!EM_S_EST_NETPROFIT(E1217,行业估值!$E$6,deadline)/100000000))</f>
        <v>-</v>
      </c>
      <c r="O1217" s="36" t="str">
        <f t="shared" ca="1" si="94"/>
        <v>-</v>
      </c>
      <c r="T1217" s="64" t="s">
        <v>2461</v>
      </c>
      <c r="U1217" s="64" t="s">
        <v>2462</v>
      </c>
    </row>
    <row r="1218" spans="4:21">
      <c r="D1218" s="45" t="str">
        <f>IF(AND(行业估值!$B$39=$G1218,COUNTIF($G$2:$G$2552,$G1218)&gt;=1),COUNTIF($G$2:G1218,$G1218),"")</f>
        <v/>
      </c>
      <c r="E1218" s="65" t="str">
        <f t="shared" si="90"/>
        <v>002768.SZ</v>
      </c>
      <c r="F1218" s="65" t="str">
        <f t="shared" si="91"/>
        <v>国恩股份</v>
      </c>
      <c r="G1218" s="34" t="str">
        <f>IF(E1218="","",IF(行业估值!$C$5="申万行业",[1]!EM_S_INFO_INDUSTRY_SW2014(E1218,"1"),IF(行业估值!$C$5="证监会行业",[1]!EM_S_INFO_INDUSTRY_CSRC1(E1218,"1"),[1]!EM_S_INFO_INDUSTRY_EM2016(E1218,"1"))))</f>
        <v>基础化工</v>
      </c>
      <c r="H1218" s="34" t="str">
        <f>IF(E1218="","",IF($H$1="上证50",[1]!EM_S_INFO_COMPINDEX(E1218,"000016"),"")&amp;IF($H$1="上证180",[1]!EM_S_INFO_COMPINDEX(E1218,"000010"),"")&amp;IF($H$1="沪深300",[1]!EM_S_INFO_COMPINDEX(E1218,"000300"),"")&amp;IF(AND($H$1="上证A股",RIGHT(E1218,2)="SH"),"是","")&amp;IF(AND($H$1="深证A股",RIGHT(E1218,2)="SZ"),"是","")&amp;IF(AND($H$1="创业板",LEFT(E1218,1)-3=0),"是","")&amp;IF(AND($H$1="全部A股",E1218&lt;&gt;0),"是","")&amp;IF(AND($H$1="中小板",LEFT(E1218,3)="002"),"是",""))</f>
        <v>是</v>
      </c>
      <c r="I1218" s="46">
        <f ca="1">IF(E1218="","",IF(OR([1]!EM_S_VAL_MV(E1218,deadline)="",[1]!EM_S_VAL_MV(E1218,deadline)="--",[1]!EM_S_VAL_MV(E1218,deadline)="null"),0,[1]!EM_S_VAL_MV(E1218,deadline)/100000000))</f>
        <v>62.007750000000001</v>
      </c>
      <c r="J1218" s="46">
        <f ca="1">IF(E1218="","",IF(RIGHT(LEFT($J$1,6),3)="TTM",[1]!EM_S_FA_PROFIT_TTM(E1218,LEFT(RIGHT($J$1,11),10),1)/100000000,[1]!EM_S_STM07_IS(E1218,61,LEFT(RIGHT($J$1,5),4)&amp;"-12-31",1)/100000000))</f>
        <v>3.6156015851999999</v>
      </c>
      <c r="K1218" s="36">
        <f t="shared" ca="1" si="92"/>
        <v>17.150050562490279</v>
      </c>
      <c r="L1218" s="46">
        <f ca="1">IF(E1218="","",IF(ISERROR(IF(行业估值!$E$7="最新年报",[1]!EM_S_STM07_BS(E1218,140,LEFT(RIGHT($L$1,5),4)&amp;"-12-31",1)/100000000,[1]!EM_S_STM07_BS(E1218,140,LEFT(RIGHT($L$1,11),10),1)/100000000)),0,IF(行业估值!$E$7="最新年报",[1]!EM_S_STM07_BS(E1218,140,LEFT(RIGHT($L$1,5),4)&amp;"-12-31",1)/100000000,[1]!EM_S_STM07_BS(E1218,140,LEFT(RIGHT($L$1,11),10),1)/100000000)))</f>
        <v>22.400309771500002</v>
      </c>
      <c r="M1218" s="36">
        <f t="shared" ca="1" si="93"/>
        <v>2.7681648438135751</v>
      </c>
      <c r="N1218" s="37">
        <f ca="1">IF(E1218="","",IF(ISERROR([1]!EM_S_EST_NETPROFIT(E1218,行业估值!$E$6,deadline)/100000000),"-",[1]!EM_S_EST_NETPROFIT(E1218,行业估值!$E$6,deadline)/100000000))</f>
        <v>4.1280000000000001</v>
      </c>
      <c r="O1218" s="36">
        <f t="shared" ca="1" si="94"/>
        <v>15.021257267441861</v>
      </c>
      <c r="T1218" s="64" t="s">
        <v>2463</v>
      </c>
      <c r="U1218" s="64" t="s">
        <v>2464</v>
      </c>
    </row>
    <row r="1219" spans="4:21">
      <c r="D1219" s="45" t="str">
        <f>IF(AND(行业估值!$B$39=$G1219,COUNTIF($G$2:$G$2552,$G1219)&gt;=1),COUNTIF($G$2:G1219,$G1219),"")</f>
        <v/>
      </c>
      <c r="E1219" s="65" t="str">
        <f t="shared" ref="E1219:E1282" si="95">IF(U1219="","",U1219)</f>
        <v>002769.SZ</v>
      </c>
      <c r="F1219" s="65" t="str">
        <f t="shared" ref="F1219:F1282" si="96">IF(T1219="","",T1219)</f>
        <v>普路通</v>
      </c>
      <c r="G1219" s="34" t="str">
        <f>IF(E1219="","",IF(行业估值!$C$5="申万行业",[1]!EM_S_INFO_INDUSTRY_SW2014(E1219,"1"),IF(行业估值!$C$5="证监会行业",[1]!EM_S_INFO_INDUSTRY_CSRC1(E1219,"1"),[1]!EM_S_INFO_INDUSTRY_EM2016(E1219,"1"))))</f>
        <v>交通运输</v>
      </c>
      <c r="H1219" s="34" t="str">
        <f>IF(E1219="","",IF($H$1="上证50",[1]!EM_S_INFO_COMPINDEX(E1219,"000016"),"")&amp;IF($H$1="上证180",[1]!EM_S_INFO_COMPINDEX(E1219,"000010"),"")&amp;IF($H$1="沪深300",[1]!EM_S_INFO_COMPINDEX(E1219,"000300"),"")&amp;IF(AND($H$1="上证A股",RIGHT(E1219,2)="SH"),"是","")&amp;IF(AND($H$1="深证A股",RIGHT(E1219,2)="SZ"),"是","")&amp;IF(AND($H$1="创业板",LEFT(E1219,1)-3=0),"是","")&amp;IF(AND($H$1="全部A股",E1219&lt;&gt;0),"是","")&amp;IF(AND($H$1="中小板",LEFT(E1219,3)="002"),"是",""))</f>
        <v>是</v>
      </c>
      <c r="I1219" s="46">
        <f ca="1">IF(E1219="","",IF(OR([1]!EM_S_VAL_MV(E1219,deadline)="",[1]!EM_S_VAL_MV(E1219,deadline)="--",[1]!EM_S_VAL_MV(E1219,deadline)="null"),0,[1]!EM_S_VAL_MV(E1219,deadline)/100000000))</f>
        <v>31.3960483414</v>
      </c>
      <c r="J1219" s="46">
        <f ca="1">IF(E1219="","",IF(RIGHT(LEFT($J$1,6),3)="TTM",[1]!EM_S_FA_PROFIT_TTM(E1219,LEFT(RIGHT($J$1,11),10),1)/100000000,[1]!EM_S_STM07_IS(E1219,61,LEFT(RIGHT($J$1,5),4)&amp;"-12-31",1)/100000000))</f>
        <v>0.63571508729999993</v>
      </c>
      <c r="K1219" s="36">
        <f t="shared" ref="K1219:K1282" ca="1" si="97">IF(E1219="","",IF(OR(I1219=0,J1219=0),"-",I1219/J1219))</f>
        <v>49.386980061689037</v>
      </c>
      <c r="L1219" s="46">
        <f ca="1">IF(E1219="","",IF(ISERROR(IF(行业估值!$E$7="最新年报",[1]!EM_S_STM07_BS(E1219,140,LEFT(RIGHT($L$1,5),4)&amp;"-12-31",1)/100000000,[1]!EM_S_STM07_BS(E1219,140,LEFT(RIGHT($L$1,11),10),1)/100000000)),0,IF(行业估值!$E$7="最新年报",[1]!EM_S_STM07_BS(E1219,140,LEFT(RIGHT($L$1,5),4)&amp;"-12-31",1)/100000000,[1]!EM_S_STM07_BS(E1219,140,LEFT(RIGHT($L$1,11),10),1)/100000000)))</f>
        <v>13.781580418599999</v>
      </c>
      <c r="M1219" s="36">
        <f t="shared" ref="M1219:M1282" ca="1" si="98">IF(E1219="","",IF(OR(I1219=0,L1219=0),"-",I1219/L1219))</f>
        <v>2.2781166882012336</v>
      </c>
      <c r="N1219" s="37" t="str">
        <f ca="1">IF(E1219="","",IF(ISERROR([1]!EM_S_EST_NETPROFIT(E1219,行业估值!$E$6,deadline)/100000000),"-",[1]!EM_S_EST_NETPROFIT(E1219,行业估值!$E$6,deadline)/100000000))</f>
        <v>-</v>
      </c>
      <c r="O1219" s="36" t="str">
        <f t="shared" ref="O1219:O1282" ca="1" si="99">IF(E1219="","",IF(ISERROR(IF(OR(I1219=0,N1219=0),"-",I1219/N1219)),"-",IF(OR(I1219=0,N1219=0),"-",I1219/N1219)))</f>
        <v>-</v>
      </c>
      <c r="T1219" s="64" t="s">
        <v>2465</v>
      </c>
      <c r="U1219" s="64" t="s">
        <v>2466</v>
      </c>
    </row>
    <row r="1220" spans="4:21">
      <c r="D1220" s="45" t="str">
        <f>IF(AND(行业估值!$B$39=$G1220,COUNTIF($G$2:$G$2552,$G1220)&gt;=1),COUNTIF($G$2:G1220,$G1220),"")</f>
        <v/>
      </c>
      <c r="E1220" s="65" t="str">
        <f t="shared" si="95"/>
        <v>002770.SZ</v>
      </c>
      <c r="F1220" s="65" t="str">
        <f t="shared" si="96"/>
        <v>科迪乳业</v>
      </c>
      <c r="G1220" s="34" t="str">
        <f>IF(E1220="","",IF(行业估值!$C$5="申万行业",[1]!EM_S_INFO_INDUSTRY_SW2014(E1220,"1"),IF(行业估值!$C$5="证监会行业",[1]!EM_S_INFO_INDUSTRY_CSRC1(E1220,"1"),[1]!EM_S_INFO_INDUSTRY_EM2016(E1220,"1"))))</f>
        <v>食品饮料</v>
      </c>
      <c r="H1220" s="34" t="str">
        <f>IF(E1220="","",IF($H$1="上证50",[1]!EM_S_INFO_COMPINDEX(E1220,"000016"),"")&amp;IF($H$1="上证180",[1]!EM_S_INFO_COMPINDEX(E1220,"000010"),"")&amp;IF($H$1="沪深300",[1]!EM_S_INFO_COMPINDEX(E1220,"000300"),"")&amp;IF(AND($H$1="上证A股",RIGHT(E1220,2)="SH"),"是","")&amp;IF(AND($H$1="深证A股",RIGHT(E1220,2)="SZ"),"是","")&amp;IF(AND($H$1="创业板",LEFT(E1220,1)-3=0),"是","")&amp;IF(AND($H$1="全部A股",E1220&lt;&gt;0),"是","")&amp;IF(AND($H$1="中小板",LEFT(E1220,3)="002"),"是",""))</f>
        <v>是</v>
      </c>
      <c r="I1220" s="46">
        <f ca="1">IF(E1220="","",IF(OR([1]!EM_S_VAL_MV(E1220,deadline)="",[1]!EM_S_VAL_MV(E1220,deadline)="--",[1]!EM_S_VAL_MV(E1220,deadline)="null"),0,[1]!EM_S_VAL_MV(E1220,deadline)/100000000))</f>
        <v>24.8534989919</v>
      </c>
      <c r="J1220" s="46">
        <f ca="1">IF(E1220="","",IF(RIGHT(LEFT($J$1,6),3)="TTM",[1]!EM_S_FA_PROFIT_TTM(E1220,LEFT(RIGHT($J$1,11),10),1)/100000000,[1]!EM_S_STM07_IS(E1220,61,LEFT(RIGHT($J$1,5),4)&amp;"-12-31",1)/100000000))</f>
        <v>0.53761258919999999</v>
      </c>
      <c r="K1220" s="36">
        <f t="shared" ca="1" si="97"/>
        <v>46.229384302334715</v>
      </c>
      <c r="L1220" s="46">
        <f ca="1">IF(E1220="","",IF(ISERROR(IF(行业估值!$E$7="最新年报",[1]!EM_S_STM07_BS(E1220,140,LEFT(RIGHT($L$1,5),4)&amp;"-12-31",1)/100000000,[1]!EM_S_STM07_BS(E1220,140,LEFT(RIGHT($L$1,11),10),1)/100000000)),0,IF(行业估值!$E$7="最新年报",[1]!EM_S_STM07_BS(E1220,140,LEFT(RIGHT($L$1,5),4)&amp;"-12-31",1)/100000000,[1]!EM_S_STM07_BS(E1220,140,LEFT(RIGHT($L$1,11),10),1)/100000000)))</f>
        <v>17.847353494</v>
      </c>
      <c r="M1220" s="36">
        <f t="shared" ca="1" si="98"/>
        <v>1.3925593506205476</v>
      </c>
      <c r="N1220" s="37" t="str">
        <f ca="1">IF(E1220="","",IF(ISERROR([1]!EM_S_EST_NETPROFIT(E1220,行业估值!$E$6,deadline)/100000000),"-",[1]!EM_S_EST_NETPROFIT(E1220,行业估值!$E$6,deadline)/100000000))</f>
        <v>-</v>
      </c>
      <c r="O1220" s="36" t="str">
        <f t="shared" ca="1" si="99"/>
        <v>-</v>
      </c>
      <c r="T1220" s="64" t="s">
        <v>2467</v>
      </c>
      <c r="U1220" s="64" t="s">
        <v>2468</v>
      </c>
    </row>
    <row r="1221" spans="4:21">
      <c r="D1221" s="45" t="str">
        <f>IF(AND(行业估值!$B$39=$G1221,COUNTIF($G$2:$G$2552,$G1221)&gt;=1),COUNTIF($G$2:G1221,$G1221),"")</f>
        <v/>
      </c>
      <c r="E1221" s="65" t="str">
        <f t="shared" si="95"/>
        <v>002771.SZ</v>
      </c>
      <c r="F1221" s="65" t="str">
        <f t="shared" si="96"/>
        <v>真视通</v>
      </c>
      <c r="G1221" s="34" t="str">
        <f>IF(E1221="","",IF(行业估值!$C$5="申万行业",[1]!EM_S_INFO_INDUSTRY_SW2014(E1221,"1"),IF(行业估值!$C$5="证监会行业",[1]!EM_S_INFO_INDUSTRY_CSRC1(E1221,"1"),[1]!EM_S_INFO_INDUSTRY_EM2016(E1221,"1"))))</f>
        <v>信息技术</v>
      </c>
      <c r="H1221" s="34" t="str">
        <f>IF(E1221="","",IF($H$1="上证50",[1]!EM_S_INFO_COMPINDEX(E1221,"000016"),"")&amp;IF($H$1="上证180",[1]!EM_S_INFO_COMPINDEX(E1221,"000010"),"")&amp;IF($H$1="沪深300",[1]!EM_S_INFO_COMPINDEX(E1221,"000300"),"")&amp;IF(AND($H$1="上证A股",RIGHT(E1221,2)="SH"),"是","")&amp;IF(AND($H$1="深证A股",RIGHT(E1221,2)="SZ"),"是","")&amp;IF(AND($H$1="创业板",LEFT(E1221,1)-3=0),"是","")&amp;IF(AND($H$1="全部A股",E1221&lt;&gt;0),"是","")&amp;IF(AND($H$1="中小板",LEFT(E1221,3)="002"),"是",""))</f>
        <v>是</v>
      </c>
      <c r="I1221" s="46">
        <f ca="1">IF(E1221="","",IF(OR([1]!EM_S_VAL_MV(E1221,deadline)="",[1]!EM_S_VAL_MV(E1221,deadline)="--",[1]!EM_S_VAL_MV(E1221,deadline)="null"),0,[1]!EM_S_VAL_MV(E1221,deadline)/100000000))</f>
        <v>22.080804615999998</v>
      </c>
      <c r="J1221" s="46">
        <f ca="1">IF(E1221="","",IF(RIGHT(LEFT($J$1,6),3)="TTM",[1]!EM_S_FA_PROFIT_TTM(E1221,LEFT(RIGHT($J$1,11),10),1)/100000000,[1]!EM_S_STM07_IS(E1221,61,LEFT(RIGHT($J$1,5),4)&amp;"-12-31",1)/100000000))</f>
        <v>0.29597346329999996</v>
      </c>
      <c r="K1221" s="36">
        <f t="shared" ca="1" si="97"/>
        <v>74.604001216213092</v>
      </c>
      <c r="L1221" s="46">
        <f ca="1">IF(E1221="","",IF(ISERROR(IF(行业估值!$E$7="最新年报",[1]!EM_S_STM07_BS(E1221,140,LEFT(RIGHT($L$1,5),4)&amp;"-12-31",1)/100000000,[1]!EM_S_STM07_BS(E1221,140,LEFT(RIGHT($L$1,11),10),1)/100000000)),0,IF(行业估值!$E$7="最新年报",[1]!EM_S_STM07_BS(E1221,140,LEFT(RIGHT($L$1,5),4)&amp;"-12-31",1)/100000000,[1]!EM_S_STM07_BS(E1221,140,LEFT(RIGHT($L$1,11),10),1)/100000000)))</f>
        <v>6.7688471524000002</v>
      </c>
      <c r="M1221" s="36">
        <f t="shared" ca="1" si="98"/>
        <v>3.2621219121739076</v>
      </c>
      <c r="N1221" s="37" t="str">
        <f ca="1">IF(E1221="","",IF(ISERROR([1]!EM_S_EST_NETPROFIT(E1221,行业估值!$E$6,deadline)/100000000),"-",[1]!EM_S_EST_NETPROFIT(E1221,行业估值!$E$6,deadline)/100000000))</f>
        <v>-</v>
      </c>
      <c r="O1221" s="36" t="str">
        <f t="shared" ca="1" si="99"/>
        <v>-</v>
      </c>
      <c r="T1221" s="64" t="s">
        <v>2469</v>
      </c>
      <c r="U1221" s="64" t="s">
        <v>2470</v>
      </c>
    </row>
    <row r="1222" spans="4:21">
      <c r="D1222" s="45" t="str">
        <f>IF(AND(行业估值!$B$39=$G1222,COUNTIF($G$2:$G$2552,$G1222)&gt;=1),COUNTIF($G$2:G1222,$G1222),"")</f>
        <v/>
      </c>
      <c r="E1222" s="65" t="str">
        <f t="shared" si="95"/>
        <v>002772.SZ</v>
      </c>
      <c r="F1222" s="65" t="str">
        <f t="shared" si="96"/>
        <v>众兴菌业</v>
      </c>
      <c r="G1222" s="34" t="str">
        <f>IF(E1222="","",IF(行业估值!$C$5="申万行业",[1]!EM_S_INFO_INDUSTRY_SW2014(E1222,"1"),IF(行业估值!$C$5="证监会行业",[1]!EM_S_INFO_INDUSTRY_CSRC1(E1222,"1"),[1]!EM_S_INFO_INDUSTRY_EM2016(E1222,"1"))))</f>
        <v>农林牧渔</v>
      </c>
      <c r="H1222" s="34" t="str">
        <f>IF(E1222="","",IF($H$1="上证50",[1]!EM_S_INFO_COMPINDEX(E1222,"000016"),"")&amp;IF($H$1="上证180",[1]!EM_S_INFO_COMPINDEX(E1222,"000010"),"")&amp;IF($H$1="沪深300",[1]!EM_S_INFO_COMPINDEX(E1222,"000300"),"")&amp;IF(AND($H$1="上证A股",RIGHT(E1222,2)="SH"),"是","")&amp;IF(AND($H$1="深证A股",RIGHT(E1222,2)="SZ"),"是","")&amp;IF(AND($H$1="创业板",LEFT(E1222,1)-3=0),"是","")&amp;IF(AND($H$1="全部A股",E1222&lt;&gt;0),"是","")&amp;IF(AND($H$1="中小板",LEFT(E1222,3)="002"),"是",""))</f>
        <v>是</v>
      </c>
      <c r="I1222" s="46">
        <f ca="1">IF(E1222="","",IF(OR([1]!EM_S_VAL_MV(E1222,deadline)="",[1]!EM_S_VAL_MV(E1222,deadline)="--",[1]!EM_S_VAL_MV(E1222,deadline)="null"),0,[1]!EM_S_VAL_MV(E1222,deadline)/100000000))</f>
        <v>24.414685321599997</v>
      </c>
      <c r="J1222" s="46">
        <f ca="1">IF(E1222="","",IF(RIGHT(LEFT($J$1,6),3)="TTM",[1]!EM_S_FA_PROFIT_TTM(E1222,LEFT(RIGHT($J$1,11),10),1)/100000000,[1]!EM_S_STM07_IS(E1222,61,LEFT(RIGHT($J$1,5),4)&amp;"-12-31",1)/100000000))</f>
        <v>0.46112184219999997</v>
      </c>
      <c r="K1222" s="36">
        <f t="shared" ca="1" si="97"/>
        <v>52.946278157456575</v>
      </c>
      <c r="L1222" s="46">
        <f ca="1">IF(E1222="","",IF(ISERROR(IF(行业估值!$E$7="最新年报",[1]!EM_S_STM07_BS(E1222,140,LEFT(RIGHT($L$1,5),4)&amp;"-12-31",1)/100000000,[1]!EM_S_STM07_BS(E1222,140,LEFT(RIGHT($L$1,11),10),1)/100000000)),0,IF(行业估值!$E$7="最新年报",[1]!EM_S_STM07_BS(E1222,140,LEFT(RIGHT($L$1,5),4)&amp;"-12-31",1)/100000000,[1]!EM_S_STM07_BS(E1222,140,LEFT(RIGHT($L$1,11),10),1)/100000000)))</f>
        <v>26.149237664800001</v>
      </c>
      <c r="M1222" s="36">
        <f t="shared" ca="1" si="98"/>
        <v>0.93366719269468723</v>
      </c>
      <c r="N1222" s="37" t="str">
        <f ca="1">IF(E1222="","",IF(ISERROR([1]!EM_S_EST_NETPROFIT(E1222,行业估值!$E$6,deadline)/100000000),"-",[1]!EM_S_EST_NETPROFIT(E1222,行业估值!$E$6,deadline)/100000000))</f>
        <v>-</v>
      </c>
      <c r="O1222" s="36" t="str">
        <f t="shared" ca="1" si="99"/>
        <v>-</v>
      </c>
      <c r="T1222" s="64" t="s">
        <v>2471</v>
      </c>
      <c r="U1222" s="64" t="s">
        <v>2472</v>
      </c>
    </row>
    <row r="1223" spans="4:21">
      <c r="D1223" s="45" t="str">
        <f>IF(AND(行业估值!$B$39=$G1223,COUNTIF($G$2:$G$2552,$G1223)&gt;=1),COUNTIF($G$2:G1223,$G1223),"")</f>
        <v/>
      </c>
      <c r="E1223" s="65" t="str">
        <f t="shared" si="95"/>
        <v>002773.SZ</v>
      </c>
      <c r="F1223" s="65" t="str">
        <f t="shared" si="96"/>
        <v>康弘药业</v>
      </c>
      <c r="G1223" s="34" t="str">
        <f>IF(E1223="","",IF(行业估值!$C$5="申万行业",[1]!EM_S_INFO_INDUSTRY_SW2014(E1223,"1"),IF(行业估值!$C$5="证监会行业",[1]!EM_S_INFO_INDUSTRY_CSRC1(E1223,"1"),[1]!EM_S_INFO_INDUSTRY_EM2016(E1223,"1"))))</f>
        <v>医药生物</v>
      </c>
      <c r="H1223" s="34" t="str">
        <f>IF(E1223="","",IF($H$1="上证50",[1]!EM_S_INFO_COMPINDEX(E1223,"000016"),"")&amp;IF($H$1="上证180",[1]!EM_S_INFO_COMPINDEX(E1223,"000010"),"")&amp;IF($H$1="沪深300",[1]!EM_S_INFO_COMPINDEX(E1223,"000300"),"")&amp;IF(AND($H$1="上证A股",RIGHT(E1223,2)="SH"),"是","")&amp;IF(AND($H$1="深证A股",RIGHT(E1223,2)="SZ"),"是","")&amp;IF(AND($H$1="创业板",LEFT(E1223,1)-3=0),"是","")&amp;IF(AND($H$1="全部A股",E1223&lt;&gt;0),"是","")&amp;IF(AND($H$1="中小板",LEFT(E1223,3)="002"),"是",""))</f>
        <v>是</v>
      </c>
      <c r="I1223" s="46">
        <f ca="1">IF(E1223="","",IF(OR([1]!EM_S_VAL_MV(E1223,deadline)="",[1]!EM_S_VAL_MV(E1223,deadline)="--",[1]!EM_S_VAL_MV(E1223,deadline)="null"),0,[1]!EM_S_VAL_MV(E1223,deadline)/100000000))</f>
        <v>293.4127839084</v>
      </c>
      <c r="J1223" s="46">
        <f ca="1">IF(E1223="","",IF(RIGHT(LEFT($J$1,6),3)="TTM",[1]!EM_S_FA_PROFIT_TTM(E1223,LEFT(RIGHT($J$1,11),10),1)/100000000,[1]!EM_S_STM07_IS(E1223,61,LEFT(RIGHT($J$1,5),4)&amp;"-12-31",1)/100000000))</f>
        <v>7.4075622771000003</v>
      </c>
      <c r="K1223" s="36">
        <f t="shared" ca="1" si="97"/>
        <v>39.609897687322409</v>
      </c>
      <c r="L1223" s="46">
        <f ca="1">IF(E1223="","",IF(ISERROR(IF(行业估值!$E$7="最新年报",[1]!EM_S_STM07_BS(E1223,140,LEFT(RIGHT($L$1,5),4)&amp;"-12-31",1)/100000000,[1]!EM_S_STM07_BS(E1223,140,LEFT(RIGHT($L$1,11),10),1)/100000000)),0,IF(行业估值!$E$7="最新年报",[1]!EM_S_STM07_BS(E1223,140,LEFT(RIGHT($L$1,5),4)&amp;"-12-31",1)/100000000,[1]!EM_S_STM07_BS(E1223,140,LEFT(RIGHT($L$1,11),10),1)/100000000)))</f>
        <v>44.5536501821</v>
      </c>
      <c r="M1223" s="36">
        <f t="shared" ca="1" si="98"/>
        <v>6.5856059539265841</v>
      </c>
      <c r="N1223" s="37">
        <f ca="1">IF(E1223="","",IF(ISERROR([1]!EM_S_EST_NETPROFIT(E1223,行业估值!$E$6,deadline)/100000000),"-",[1]!EM_S_EST_NETPROFIT(E1223,行业估值!$E$6,deadline)/100000000))</f>
        <v>8.4095058823529421</v>
      </c>
      <c r="O1223" s="36">
        <f t="shared" ca="1" si="99"/>
        <v>34.890609271600205</v>
      </c>
      <c r="T1223" s="64" t="s">
        <v>2473</v>
      </c>
      <c r="U1223" s="64" t="s">
        <v>2474</v>
      </c>
    </row>
    <row r="1224" spans="4:21">
      <c r="D1224" s="45">
        <f>IF(AND(行业估值!$B$39=$G1224,COUNTIF($G$2:$G$2552,$G1224)&gt;=1),COUNTIF($G$2:G1224,$G1224),"")</f>
        <v>92</v>
      </c>
      <c r="E1224" s="65" t="str">
        <f t="shared" si="95"/>
        <v>002774.SZ</v>
      </c>
      <c r="F1224" s="65" t="str">
        <f t="shared" si="96"/>
        <v>快意电梯</v>
      </c>
      <c r="G1224" s="34" t="str">
        <f>IF(E1224="","",IF(行业估值!$C$5="申万行业",[1]!EM_S_INFO_INDUSTRY_SW2014(E1224,"1"),IF(行业估值!$C$5="证监会行业",[1]!EM_S_INFO_INDUSTRY_CSRC1(E1224,"1"),[1]!EM_S_INFO_INDUSTRY_EM2016(E1224,"1"))))</f>
        <v>机械设备</v>
      </c>
      <c r="H1224" s="34" t="str">
        <f>IF(E1224="","",IF($H$1="上证50",[1]!EM_S_INFO_COMPINDEX(E1224,"000016"),"")&amp;IF($H$1="上证180",[1]!EM_S_INFO_COMPINDEX(E1224,"000010"),"")&amp;IF($H$1="沪深300",[1]!EM_S_INFO_COMPINDEX(E1224,"000300"),"")&amp;IF(AND($H$1="上证A股",RIGHT(E1224,2)="SH"),"是","")&amp;IF(AND($H$1="深证A股",RIGHT(E1224,2)="SZ"),"是","")&amp;IF(AND($H$1="创业板",LEFT(E1224,1)-3=0),"是","")&amp;IF(AND($H$1="全部A股",E1224&lt;&gt;0),"是","")&amp;IF(AND($H$1="中小板",LEFT(E1224,3)="002"),"是",""))</f>
        <v>是</v>
      </c>
      <c r="I1224" s="46">
        <f ca="1">IF(E1224="","",IF(OR([1]!EM_S_VAL_MV(E1224,deadline)="",[1]!EM_S_VAL_MV(E1224,deadline)="--",[1]!EM_S_VAL_MV(E1224,deadline)="null"),0,[1]!EM_S_VAL_MV(E1224,deadline)/100000000))</f>
        <v>25.771713599999998</v>
      </c>
      <c r="J1224" s="46">
        <f ca="1">IF(E1224="","",IF(RIGHT(LEFT($J$1,6),3)="TTM",[1]!EM_S_FA_PROFIT_TTM(E1224,LEFT(RIGHT($J$1,11),10),1)/100000000,[1]!EM_S_STM07_IS(E1224,61,LEFT(RIGHT($J$1,5),4)&amp;"-12-31",1)/100000000))</f>
        <v>0.44729198740000004</v>
      </c>
      <c r="K1224" s="36">
        <f t="shared" ca="1" si="97"/>
        <v>57.617203808645726</v>
      </c>
      <c r="L1224" s="46">
        <f ca="1">IF(E1224="","",IF(ISERROR(IF(行业估值!$E$7="最新年报",[1]!EM_S_STM07_BS(E1224,140,LEFT(RIGHT($L$1,5),4)&amp;"-12-31",1)/100000000,[1]!EM_S_STM07_BS(E1224,140,LEFT(RIGHT($L$1,11),10),1)/100000000)),0,IF(行业估值!$E$7="最新年报",[1]!EM_S_STM07_BS(E1224,140,LEFT(RIGHT($L$1,5),4)&amp;"-12-31",1)/100000000,[1]!EM_S_STM07_BS(E1224,140,LEFT(RIGHT($L$1,11),10),1)/100000000)))</f>
        <v>10.572045943600001</v>
      </c>
      <c r="M1224" s="36">
        <f t="shared" ca="1" si="98"/>
        <v>2.437722436838389</v>
      </c>
      <c r="N1224" s="37" t="str">
        <f ca="1">IF(E1224="","",IF(ISERROR([1]!EM_S_EST_NETPROFIT(E1224,行业估值!$E$6,deadline)/100000000),"-",[1]!EM_S_EST_NETPROFIT(E1224,行业估值!$E$6,deadline)/100000000))</f>
        <v>-</v>
      </c>
      <c r="O1224" s="36" t="str">
        <f t="shared" ca="1" si="99"/>
        <v>-</v>
      </c>
      <c r="T1224" s="64" t="s">
        <v>2475</v>
      </c>
      <c r="U1224" s="64" t="s">
        <v>2476</v>
      </c>
    </row>
    <row r="1225" spans="4:21">
      <c r="D1225" s="45" t="str">
        <f>IF(AND(行业估值!$B$39=$G1225,COUNTIF($G$2:$G$2552,$G1225)&gt;=1),COUNTIF($G$2:G1225,$G1225),"")</f>
        <v/>
      </c>
      <c r="E1225" s="65" t="str">
        <f t="shared" si="95"/>
        <v>002775.SZ</v>
      </c>
      <c r="F1225" s="65" t="str">
        <f t="shared" si="96"/>
        <v>文科园林</v>
      </c>
      <c r="G1225" s="34" t="str">
        <f>IF(E1225="","",IF(行业估值!$C$5="申万行业",[1]!EM_S_INFO_INDUSTRY_SW2014(E1225,"1"),IF(行业估值!$C$5="证监会行业",[1]!EM_S_INFO_INDUSTRY_CSRC1(E1225,"1"),[1]!EM_S_INFO_INDUSTRY_EM2016(E1225,"1"))))</f>
        <v>建筑</v>
      </c>
      <c r="H1225" s="34" t="str">
        <f>IF(E1225="","",IF($H$1="上证50",[1]!EM_S_INFO_COMPINDEX(E1225,"000016"),"")&amp;IF($H$1="上证180",[1]!EM_S_INFO_COMPINDEX(E1225,"000010"),"")&amp;IF($H$1="沪深300",[1]!EM_S_INFO_COMPINDEX(E1225,"000300"),"")&amp;IF(AND($H$1="上证A股",RIGHT(E1225,2)="SH"),"是","")&amp;IF(AND($H$1="深证A股",RIGHT(E1225,2)="SZ"),"是","")&amp;IF(AND($H$1="创业板",LEFT(E1225,1)-3=0),"是","")&amp;IF(AND($H$1="全部A股",E1225&lt;&gt;0),"是","")&amp;IF(AND($H$1="中小板",LEFT(E1225,3)="002"),"是",""))</f>
        <v>是</v>
      </c>
      <c r="I1225" s="46">
        <f ca="1">IF(E1225="","",IF(OR([1]!EM_S_VAL_MV(E1225,deadline)="",[1]!EM_S_VAL_MV(E1225,deadline)="--",[1]!EM_S_VAL_MV(E1225,deadline)="null"),0,[1]!EM_S_VAL_MV(E1225,deadline)/100000000))</f>
        <v>28.30436856</v>
      </c>
      <c r="J1225" s="46">
        <f ca="1">IF(E1225="","",IF(RIGHT(LEFT($J$1,6),3)="TTM",[1]!EM_S_FA_PROFIT_TTM(E1225,LEFT(RIGHT($J$1,11),10),1)/100000000,[1]!EM_S_STM07_IS(E1225,61,LEFT(RIGHT($J$1,5),4)&amp;"-12-31",1)/100000000))</f>
        <v>2.5258599128000001</v>
      </c>
      <c r="K1225" s="36">
        <f t="shared" ca="1" si="97"/>
        <v>11.205834661124838</v>
      </c>
      <c r="L1225" s="46">
        <f ca="1">IF(E1225="","",IF(ISERROR(IF(行业估值!$E$7="最新年报",[1]!EM_S_STM07_BS(E1225,140,LEFT(RIGHT($L$1,5),4)&amp;"-12-31",1)/100000000,[1]!EM_S_STM07_BS(E1225,140,LEFT(RIGHT($L$1,11),10),1)/100000000)),0,IF(行业估值!$E$7="最新年报",[1]!EM_S_STM07_BS(E1225,140,LEFT(RIGHT($L$1,5),4)&amp;"-12-31",1)/100000000,[1]!EM_S_STM07_BS(E1225,140,LEFT(RIGHT($L$1,11),10),1)/100000000)))</f>
        <v>25.027129693200003</v>
      </c>
      <c r="M1225" s="36">
        <f t="shared" ca="1" si="98"/>
        <v>1.1309474521039637</v>
      </c>
      <c r="N1225" s="37">
        <f ca="1">IF(E1225="","",IF(ISERROR([1]!EM_S_EST_NETPROFIT(E1225,行业估值!$E$6,deadline)/100000000),"-",[1]!EM_S_EST_NETPROFIT(E1225,行业估值!$E$6,deadline)/100000000))</f>
        <v>2.7349999999999999</v>
      </c>
      <c r="O1225" s="36">
        <f t="shared" ca="1" si="99"/>
        <v>10.348946457038393</v>
      </c>
      <c r="T1225" s="64" t="s">
        <v>2477</v>
      </c>
      <c r="U1225" s="64" t="s">
        <v>2478</v>
      </c>
    </row>
    <row r="1226" spans="4:21">
      <c r="D1226" s="45" t="str">
        <f>IF(AND(行业估值!$B$39=$G1226,COUNTIF($G$2:$G$2552,$G1226)&gt;=1),COUNTIF($G$2:G1226,$G1226),"")</f>
        <v/>
      </c>
      <c r="E1226" s="65" t="str">
        <f t="shared" si="95"/>
        <v>002776.SZ</v>
      </c>
      <c r="F1226" s="65" t="str">
        <f t="shared" si="96"/>
        <v>柏堡龙</v>
      </c>
      <c r="G1226" s="34" t="str">
        <f>IF(E1226="","",IF(行业估值!$C$5="申万行业",[1]!EM_S_INFO_INDUSTRY_SW2014(E1226,"1"),IF(行业估值!$C$5="证监会行业",[1]!EM_S_INFO_INDUSTRY_CSRC1(E1226,"1"),[1]!EM_S_INFO_INDUSTRY_EM2016(E1226,"1"))))</f>
        <v>纺织服装</v>
      </c>
      <c r="H1226" s="34" t="str">
        <f>IF(E1226="","",IF($H$1="上证50",[1]!EM_S_INFO_COMPINDEX(E1226,"000016"),"")&amp;IF($H$1="上证180",[1]!EM_S_INFO_COMPINDEX(E1226,"000010"),"")&amp;IF($H$1="沪深300",[1]!EM_S_INFO_COMPINDEX(E1226,"000300"),"")&amp;IF(AND($H$1="上证A股",RIGHT(E1226,2)="SH"),"是","")&amp;IF(AND($H$1="深证A股",RIGHT(E1226,2)="SZ"),"是","")&amp;IF(AND($H$1="创业板",LEFT(E1226,1)-3=0),"是","")&amp;IF(AND($H$1="全部A股",E1226&lt;&gt;0),"是","")&amp;IF(AND($H$1="中小板",LEFT(E1226,3)="002"),"是",""))</f>
        <v>是</v>
      </c>
      <c r="I1226" s="46">
        <f ca="1">IF(E1226="","",IF(OR([1]!EM_S_VAL_MV(E1226,deadline)="",[1]!EM_S_VAL_MV(E1226,deadline)="--",[1]!EM_S_VAL_MV(E1226,deadline)="null"),0,[1]!EM_S_VAL_MV(E1226,deadline)/100000000))</f>
        <v>32.602139823599998</v>
      </c>
      <c r="J1226" s="46">
        <f ca="1">IF(E1226="","",IF(RIGHT(LEFT($J$1,6),3)="TTM",[1]!EM_S_FA_PROFIT_TTM(E1226,LEFT(RIGHT($J$1,11),10),1)/100000000,[1]!EM_S_STM07_IS(E1226,61,LEFT(RIGHT($J$1,5),4)&amp;"-12-31",1)/100000000))</f>
        <v>1.8106219965999999</v>
      </c>
      <c r="K1226" s="36">
        <f t="shared" ca="1" si="97"/>
        <v>18.006044268113694</v>
      </c>
      <c r="L1226" s="46">
        <f ca="1">IF(E1226="","",IF(ISERROR(IF(行业估值!$E$7="最新年报",[1]!EM_S_STM07_BS(E1226,140,LEFT(RIGHT($L$1,5),4)&amp;"-12-31",1)/100000000,[1]!EM_S_STM07_BS(E1226,140,LEFT(RIGHT($L$1,11),10),1)/100000000)),0,IF(行业估值!$E$7="最新年报",[1]!EM_S_STM07_BS(E1226,140,LEFT(RIGHT($L$1,5),4)&amp;"-12-31",1)/100000000,[1]!EM_S_STM07_BS(E1226,140,LEFT(RIGHT($L$1,11),10),1)/100000000)))</f>
        <v>23.908195464200002</v>
      </c>
      <c r="M1226" s="36">
        <f t="shared" ca="1" si="98"/>
        <v>1.3636386682724868</v>
      </c>
      <c r="N1226" s="37">
        <f ca="1">IF(E1226="","",IF(ISERROR([1]!EM_S_EST_NETPROFIT(E1226,行业估值!$E$6,deadline)/100000000),"-",[1]!EM_S_EST_NETPROFIT(E1226,行业估值!$E$6,deadline)/100000000))</f>
        <v>2.1271</v>
      </c>
      <c r="O1226" s="36">
        <f t="shared" ca="1" si="99"/>
        <v>15.327036727751398</v>
      </c>
      <c r="T1226" s="64" t="s">
        <v>2479</v>
      </c>
      <c r="U1226" s="64" t="s">
        <v>2480</v>
      </c>
    </row>
    <row r="1227" spans="4:21">
      <c r="D1227" s="45" t="str">
        <f>IF(AND(行业估值!$B$39=$G1227,COUNTIF($G$2:$G$2552,$G1227)&gt;=1),COUNTIF($G$2:G1227,$G1227),"")</f>
        <v/>
      </c>
      <c r="E1227" s="65" t="str">
        <f t="shared" si="95"/>
        <v>002777.SZ</v>
      </c>
      <c r="F1227" s="65" t="str">
        <f t="shared" si="96"/>
        <v>久远银海</v>
      </c>
      <c r="G1227" s="34" t="str">
        <f>IF(E1227="","",IF(行业估值!$C$5="申万行业",[1]!EM_S_INFO_INDUSTRY_SW2014(E1227,"1"),IF(行业估值!$C$5="证监会行业",[1]!EM_S_INFO_INDUSTRY_CSRC1(E1227,"1"),[1]!EM_S_INFO_INDUSTRY_EM2016(E1227,"1"))))</f>
        <v>信息技术</v>
      </c>
      <c r="H1227" s="34" t="str">
        <f>IF(E1227="","",IF($H$1="上证50",[1]!EM_S_INFO_COMPINDEX(E1227,"000016"),"")&amp;IF($H$1="上证180",[1]!EM_S_INFO_COMPINDEX(E1227,"000010"),"")&amp;IF($H$1="沪深300",[1]!EM_S_INFO_COMPINDEX(E1227,"000300"),"")&amp;IF(AND($H$1="上证A股",RIGHT(E1227,2)="SH"),"是","")&amp;IF(AND($H$1="深证A股",RIGHT(E1227,2)="SZ"),"是","")&amp;IF(AND($H$1="创业板",LEFT(E1227,1)-3=0),"是","")&amp;IF(AND($H$1="全部A股",E1227&lt;&gt;0),"是","")&amp;IF(AND($H$1="中小板",LEFT(E1227,3)="002"),"是",""))</f>
        <v>是</v>
      </c>
      <c r="I1227" s="46">
        <f ca="1">IF(E1227="","",IF(OR([1]!EM_S_VAL_MV(E1227,deadline)="",[1]!EM_S_VAL_MV(E1227,deadline)="--",[1]!EM_S_VAL_MV(E1227,deadline)="null"),0,[1]!EM_S_VAL_MV(E1227,deadline)/100000000))</f>
        <v>73.010551309500002</v>
      </c>
      <c r="J1227" s="46">
        <f ca="1">IF(E1227="","",IF(RIGHT(LEFT($J$1,6),3)="TTM",[1]!EM_S_FA_PROFIT_TTM(E1227,LEFT(RIGHT($J$1,11),10),1)/100000000,[1]!EM_S_STM07_IS(E1227,61,LEFT(RIGHT($J$1,5),4)&amp;"-12-31",1)/100000000))</f>
        <v>1.5642267781000001</v>
      </c>
      <c r="K1227" s="36">
        <f t="shared" ca="1" si="97"/>
        <v>46.675170334433744</v>
      </c>
      <c r="L1227" s="46">
        <f ca="1">IF(E1227="","",IF(ISERROR(IF(行业估值!$E$7="最新年报",[1]!EM_S_STM07_BS(E1227,140,LEFT(RIGHT($L$1,5),4)&amp;"-12-31",1)/100000000,[1]!EM_S_STM07_BS(E1227,140,LEFT(RIGHT($L$1,11),10),1)/100000000)),0,IF(行业估值!$E$7="最新年报",[1]!EM_S_STM07_BS(E1227,140,LEFT(RIGHT($L$1,5),4)&amp;"-12-31",1)/100000000,[1]!EM_S_STM07_BS(E1227,140,LEFT(RIGHT($L$1,11),10),1)/100000000)))</f>
        <v>10.605455704900001</v>
      </c>
      <c r="M1227" s="36">
        <f t="shared" ca="1" si="98"/>
        <v>6.8842446134367616</v>
      </c>
      <c r="N1227" s="37">
        <f ca="1">IF(E1227="","",IF(ISERROR([1]!EM_S_EST_NETPROFIT(E1227,行业估值!$E$6,deadline)/100000000),"-",[1]!EM_S_EST_NETPROFIT(E1227,行业估值!$E$6,deadline)/100000000))</f>
        <v>1.57301</v>
      </c>
      <c r="O1227" s="36">
        <f t="shared" ca="1" si="99"/>
        <v>46.414550008900136</v>
      </c>
      <c r="T1227" s="64" t="s">
        <v>2481</v>
      </c>
      <c r="U1227" s="64" t="s">
        <v>2482</v>
      </c>
    </row>
    <row r="1228" spans="4:21">
      <c r="D1228" s="45" t="str">
        <f>IF(AND(行业估值!$B$39=$G1228,COUNTIF($G$2:$G$2552,$G1228)&gt;=1),COUNTIF($G$2:G1228,$G1228),"")</f>
        <v/>
      </c>
      <c r="E1228" s="65" t="str">
        <f t="shared" si="95"/>
        <v>002778.SZ</v>
      </c>
      <c r="F1228" s="65" t="str">
        <f t="shared" si="96"/>
        <v>高科石化</v>
      </c>
      <c r="G1228" s="34" t="str">
        <f>IF(E1228="","",IF(行业估值!$C$5="申万行业",[1]!EM_S_INFO_INDUSTRY_SW2014(E1228,"1"),IF(行业估值!$C$5="证监会行业",[1]!EM_S_INFO_INDUSTRY_CSRC1(E1228,"1"),[1]!EM_S_INFO_INDUSTRY_EM2016(E1228,"1"))))</f>
        <v>化石能源</v>
      </c>
      <c r="H1228" s="34" t="str">
        <f>IF(E1228="","",IF($H$1="上证50",[1]!EM_S_INFO_COMPINDEX(E1228,"000016"),"")&amp;IF($H$1="上证180",[1]!EM_S_INFO_COMPINDEX(E1228,"000010"),"")&amp;IF($H$1="沪深300",[1]!EM_S_INFO_COMPINDEX(E1228,"000300"),"")&amp;IF(AND($H$1="上证A股",RIGHT(E1228,2)="SH"),"是","")&amp;IF(AND($H$1="深证A股",RIGHT(E1228,2)="SZ"),"是","")&amp;IF(AND($H$1="创业板",LEFT(E1228,1)-3=0),"是","")&amp;IF(AND($H$1="全部A股",E1228&lt;&gt;0),"是","")&amp;IF(AND($H$1="中小板",LEFT(E1228,3)="002"),"是",""))</f>
        <v>是</v>
      </c>
      <c r="I1228" s="46">
        <f ca="1">IF(E1228="","",IF(OR([1]!EM_S_VAL_MV(E1228,deadline)="",[1]!EM_S_VAL_MV(E1228,deadline)="--",[1]!EM_S_VAL_MV(E1228,deadline)="null"),0,[1]!EM_S_VAL_MV(E1228,deadline)/100000000))</f>
        <v>16.262483750000001</v>
      </c>
      <c r="J1228" s="46">
        <f ca="1">IF(E1228="","",IF(RIGHT(LEFT($J$1,6),3)="TTM",[1]!EM_S_FA_PROFIT_TTM(E1228,LEFT(RIGHT($J$1,11),10),1)/100000000,[1]!EM_S_STM07_IS(E1228,61,LEFT(RIGHT($J$1,5),4)&amp;"-12-31",1)/100000000))</f>
        <v>0.11208541179999999</v>
      </c>
      <c r="K1228" s="36">
        <f t="shared" ca="1" si="97"/>
        <v>145.09010127935312</v>
      </c>
      <c r="L1228" s="46">
        <f ca="1">IF(E1228="","",IF(ISERROR(IF(行业估值!$E$7="最新年报",[1]!EM_S_STM07_BS(E1228,140,LEFT(RIGHT($L$1,5),4)&amp;"-12-31",1)/100000000,[1]!EM_S_STM07_BS(E1228,140,LEFT(RIGHT($L$1,11),10),1)/100000000)),0,IF(行业估值!$E$7="最新年报",[1]!EM_S_STM07_BS(E1228,140,LEFT(RIGHT($L$1,5),4)&amp;"-12-31",1)/100000000,[1]!EM_S_STM07_BS(E1228,140,LEFT(RIGHT($L$1,11),10),1)/100000000)))</f>
        <v>6.3982805774999996</v>
      </c>
      <c r="M1228" s="36">
        <f t="shared" ca="1" si="98"/>
        <v>2.5416959373723249</v>
      </c>
      <c r="N1228" s="37" t="str">
        <f ca="1">IF(E1228="","",IF(ISERROR([1]!EM_S_EST_NETPROFIT(E1228,行业估值!$E$6,deadline)/100000000),"-",[1]!EM_S_EST_NETPROFIT(E1228,行业估值!$E$6,deadline)/100000000))</f>
        <v>-</v>
      </c>
      <c r="O1228" s="36" t="str">
        <f t="shared" ca="1" si="99"/>
        <v>-</v>
      </c>
      <c r="T1228" s="64" t="s">
        <v>2483</v>
      </c>
      <c r="U1228" s="64" t="s">
        <v>2484</v>
      </c>
    </row>
    <row r="1229" spans="4:21">
      <c r="D1229" s="45">
        <f>IF(AND(行业估值!$B$39=$G1229,COUNTIF($G$2:$G$2552,$G1229)&gt;=1),COUNTIF($G$2:G1229,$G1229),"")</f>
        <v>93</v>
      </c>
      <c r="E1229" s="65" t="str">
        <f t="shared" si="95"/>
        <v>002779.SZ</v>
      </c>
      <c r="F1229" s="65" t="str">
        <f t="shared" si="96"/>
        <v>中坚科技</v>
      </c>
      <c r="G1229" s="34" t="str">
        <f>IF(E1229="","",IF(行业估值!$C$5="申万行业",[1]!EM_S_INFO_INDUSTRY_SW2014(E1229,"1"),IF(行业估值!$C$5="证监会行业",[1]!EM_S_INFO_INDUSTRY_CSRC1(E1229,"1"),[1]!EM_S_INFO_INDUSTRY_EM2016(E1229,"1"))))</f>
        <v>机械设备</v>
      </c>
      <c r="H1229" s="34" t="str">
        <f>IF(E1229="","",IF($H$1="上证50",[1]!EM_S_INFO_COMPINDEX(E1229,"000016"),"")&amp;IF($H$1="上证180",[1]!EM_S_INFO_COMPINDEX(E1229,"000010"),"")&amp;IF($H$1="沪深300",[1]!EM_S_INFO_COMPINDEX(E1229,"000300"),"")&amp;IF(AND($H$1="上证A股",RIGHT(E1229,2)="SH"),"是","")&amp;IF(AND($H$1="深证A股",RIGHT(E1229,2)="SZ"),"是","")&amp;IF(AND($H$1="创业板",LEFT(E1229,1)-3=0),"是","")&amp;IF(AND($H$1="全部A股",E1229&lt;&gt;0),"是","")&amp;IF(AND($H$1="中小板",LEFT(E1229,3)="002"),"是",""))</f>
        <v>是</v>
      </c>
      <c r="I1229" s="46">
        <f ca="1">IF(E1229="","",IF(OR([1]!EM_S_VAL_MV(E1229,deadline)="",[1]!EM_S_VAL_MV(E1229,deadline)="--",[1]!EM_S_VAL_MV(E1229,deadline)="null"),0,[1]!EM_S_VAL_MV(E1229,deadline)/100000000))</f>
        <v>22.8492</v>
      </c>
      <c r="J1229" s="46">
        <f ca="1">IF(E1229="","",IF(RIGHT(LEFT($J$1,6),3)="TTM",[1]!EM_S_FA_PROFIT_TTM(E1229,LEFT(RIGHT($J$1,11),10),1)/100000000,[1]!EM_S_STM07_IS(E1229,61,LEFT(RIGHT($J$1,5),4)&amp;"-12-31",1)/100000000))</f>
        <v>0.12311933259999999</v>
      </c>
      <c r="K1229" s="36">
        <f t="shared" ca="1" si="97"/>
        <v>185.58580133173984</v>
      </c>
      <c r="L1229" s="46">
        <f ca="1">IF(E1229="","",IF(ISERROR(IF(行业估值!$E$7="最新年报",[1]!EM_S_STM07_BS(E1229,140,LEFT(RIGHT($L$1,5),4)&amp;"-12-31",1)/100000000,[1]!EM_S_STM07_BS(E1229,140,LEFT(RIGHT($L$1,11),10),1)/100000000)),0,IF(行业估值!$E$7="最新年报",[1]!EM_S_STM07_BS(E1229,140,LEFT(RIGHT($L$1,5),4)&amp;"-12-31",1)/100000000,[1]!EM_S_STM07_BS(E1229,140,LEFT(RIGHT($L$1,11),10),1)/100000000)))</f>
        <v>6.4703356960000002</v>
      </c>
      <c r="M1229" s="36">
        <f t="shared" ca="1" si="98"/>
        <v>3.5313778254388732</v>
      </c>
      <c r="N1229" s="37" t="str">
        <f ca="1">IF(E1229="","",IF(ISERROR([1]!EM_S_EST_NETPROFIT(E1229,行业估值!$E$6,deadline)/100000000),"-",[1]!EM_S_EST_NETPROFIT(E1229,行业估值!$E$6,deadline)/100000000))</f>
        <v>-</v>
      </c>
      <c r="O1229" s="36" t="str">
        <f t="shared" ca="1" si="99"/>
        <v>-</v>
      </c>
      <c r="T1229" s="64" t="s">
        <v>2485</v>
      </c>
      <c r="U1229" s="64" t="s">
        <v>2486</v>
      </c>
    </row>
    <row r="1230" spans="4:21">
      <c r="D1230" s="45" t="str">
        <f>IF(AND(行业估值!$B$39=$G1230,COUNTIF($G$2:$G$2552,$G1230)&gt;=1),COUNTIF($G$2:G1230,$G1230),"")</f>
        <v/>
      </c>
      <c r="E1230" s="65" t="str">
        <f t="shared" si="95"/>
        <v>002780.SZ</v>
      </c>
      <c r="F1230" s="65" t="str">
        <f t="shared" si="96"/>
        <v>三夫户外</v>
      </c>
      <c r="G1230" s="34" t="str">
        <f>IF(E1230="","",IF(行业估值!$C$5="申万行业",[1]!EM_S_INFO_INDUSTRY_SW2014(E1230,"1"),IF(行业估值!$C$5="证监会行业",[1]!EM_S_INFO_INDUSTRY_CSRC1(E1230,"1"),[1]!EM_S_INFO_INDUSTRY_EM2016(E1230,"1"))))</f>
        <v>纺织服装</v>
      </c>
      <c r="H1230" s="34" t="str">
        <f>IF(E1230="","",IF($H$1="上证50",[1]!EM_S_INFO_COMPINDEX(E1230,"000016"),"")&amp;IF($H$1="上证180",[1]!EM_S_INFO_COMPINDEX(E1230,"000010"),"")&amp;IF($H$1="沪深300",[1]!EM_S_INFO_COMPINDEX(E1230,"000300"),"")&amp;IF(AND($H$1="上证A股",RIGHT(E1230,2)="SH"),"是","")&amp;IF(AND($H$1="深证A股",RIGHT(E1230,2)="SZ"),"是","")&amp;IF(AND($H$1="创业板",LEFT(E1230,1)-3=0),"是","")&amp;IF(AND($H$1="全部A股",E1230&lt;&gt;0),"是","")&amp;IF(AND($H$1="中小板",LEFT(E1230,3)="002"),"是",""))</f>
        <v>是</v>
      </c>
      <c r="I1230" s="46">
        <f ca="1">IF(E1230="","",IF(OR([1]!EM_S_VAL_MV(E1230,deadline)="",[1]!EM_S_VAL_MV(E1230,deadline)="--",[1]!EM_S_VAL_MV(E1230,deadline)="null"),0,[1]!EM_S_VAL_MV(E1230,deadline)/100000000))</f>
        <v>24.7180108152</v>
      </c>
      <c r="J1230" s="46">
        <f ca="1">IF(E1230="","",IF(RIGHT(LEFT($J$1,6),3)="TTM",[1]!EM_S_FA_PROFIT_TTM(E1230,LEFT(RIGHT($J$1,11),10),1)/100000000,[1]!EM_S_STM07_IS(E1230,61,LEFT(RIGHT($J$1,5),4)&amp;"-12-31",1)/100000000))</f>
        <v>4.1131684199999997E-2</v>
      </c>
      <c r="K1230" s="36">
        <f t="shared" ca="1" si="97"/>
        <v>600.9481813341356</v>
      </c>
      <c r="L1230" s="46">
        <f ca="1">IF(E1230="","",IF(ISERROR(IF(行业估值!$E$7="最新年报",[1]!EM_S_STM07_BS(E1230,140,LEFT(RIGHT($L$1,5),4)&amp;"-12-31",1)/100000000,[1]!EM_S_STM07_BS(E1230,140,LEFT(RIGHT($L$1,11),10),1)/100000000)),0,IF(行业估值!$E$7="最新年报",[1]!EM_S_STM07_BS(E1230,140,LEFT(RIGHT($L$1,5),4)&amp;"-12-31",1)/100000000,[1]!EM_S_STM07_BS(E1230,140,LEFT(RIGHT($L$1,11),10),1)/100000000)))</f>
        <v>6.3801487830999992</v>
      </c>
      <c r="M1230" s="36">
        <f t="shared" ca="1" si="98"/>
        <v>3.8742060186235916</v>
      </c>
      <c r="N1230" s="37" t="str">
        <f ca="1">IF(E1230="","",IF(ISERROR([1]!EM_S_EST_NETPROFIT(E1230,行业估值!$E$6,deadline)/100000000),"-",[1]!EM_S_EST_NETPROFIT(E1230,行业估值!$E$6,deadline)/100000000))</f>
        <v>-</v>
      </c>
      <c r="O1230" s="36" t="str">
        <f t="shared" ca="1" si="99"/>
        <v>-</v>
      </c>
      <c r="T1230" s="64" t="s">
        <v>2487</v>
      </c>
      <c r="U1230" s="64" t="s">
        <v>2488</v>
      </c>
    </row>
    <row r="1231" spans="4:21">
      <c r="D1231" s="45" t="str">
        <f>IF(AND(行业估值!$B$39=$G1231,COUNTIF($G$2:$G$2552,$G1231)&gt;=1),COUNTIF($G$2:G1231,$G1231),"")</f>
        <v/>
      </c>
      <c r="E1231" s="65" t="str">
        <f t="shared" si="95"/>
        <v>002781.SZ</v>
      </c>
      <c r="F1231" s="65" t="str">
        <f t="shared" si="96"/>
        <v>奇信股份</v>
      </c>
      <c r="G1231" s="34" t="str">
        <f>IF(E1231="","",IF(行业估值!$C$5="申万行业",[1]!EM_S_INFO_INDUSTRY_SW2014(E1231,"1"),IF(行业估值!$C$5="证监会行业",[1]!EM_S_INFO_INDUSTRY_CSRC1(E1231,"1"),[1]!EM_S_INFO_INDUSTRY_EM2016(E1231,"1"))))</f>
        <v>建筑</v>
      </c>
      <c r="H1231" s="34" t="str">
        <f>IF(E1231="","",IF($H$1="上证50",[1]!EM_S_INFO_COMPINDEX(E1231,"000016"),"")&amp;IF($H$1="上证180",[1]!EM_S_INFO_COMPINDEX(E1231,"000010"),"")&amp;IF($H$1="沪深300",[1]!EM_S_INFO_COMPINDEX(E1231,"000300"),"")&amp;IF(AND($H$1="上证A股",RIGHT(E1231,2)="SH"),"是","")&amp;IF(AND($H$1="深证A股",RIGHT(E1231,2)="SZ"),"是","")&amp;IF(AND($H$1="创业板",LEFT(E1231,1)-3=0),"是","")&amp;IF(AND($H$1="全部A股",E1231&lt;&gt;0),"是","")&amp;IF(AND($H$1="中小板",LEFT(E1231,3)="002"),"是",""))</f>
        <v>是</v>
      </c>
      <c r="I1231" s="46">
        <f ca="1">IF(E1231="","",IF(OR([1]!EM_S_VAL_MV(E1231,deadline)="",[1]!EM_S_VAL_MV(E1231,deadline)="--",[1]!EM_S_VAL_MV(E1231,deadline)="null"),0,[1]!EM_S_VAL_MV(E1231,deadline)/100000000))</f>
        <v>37.012500000000003</v>
      </c>
      <c r="J1231" s="46">
        <f ca="1">IF(E1231="","",IF(RIGHT(LEFT($J$1,6),3)="TTM",[1]!EM_S_FA_PROFIT_TTM(E1231,LEFT(RIGHT($J$1,11),10),1)/100000000,[1]!EM_S_STM07_IS(E1231,61,LEFT(RIGHT($J$1,5),4)&amp;"-12-31",1)/100000000))</f>
        <v>0.67293569949999998</v>
      </c>
      <c r="K1231" s="36">
        <f t="shared" ca="1" si="97"/>
        <v>55.001540306898228</v>
      </c>
      <c r="L1231" s="46">
        <f ca="1">IF(E1231="","",IF(ISERROR(IF(行业估值!$E$7="最新年报",[1]!EM_S_STM07_BS(E1231,140,LEFT(RIGHT($L$1,5),4)&amp;"-12-31",1)/100000000,[1]!EM_S_STM07_BS(E1231,140,LEFT(RIGHT($L$1,11),10),1)/100000000)),0,IF(行业估值!$E$7="最新年报",[1]!EM_S_STM07_BS(E1231,140,LEFT(RIGHT($L$1,5),4)&amp;"-12-31",1)/100000000,[1]!EM_S_STM07_BS(E1231,140,LEFT(RIGHT($L$1,11),10),1)/100000000)))</f>
        <v>19.656289730099999</v>
      </c>
      <c r="M1231" s="36">
        <f t="shared" ca="1" si="98"/>
        <v>1.8829850652497329</v>
      </c>
      <c r="N1231" s="37" t="str">
        <f ca="1">IF(E1231="","",IF(ISERROR([1]!EM_S_EST_NETPROFIT(E1231,行业估值!$E$6,deadline)/100000000),"-",[1]!EM_S_EST_NETPROFIT(E1231,行业估值!$E$6,deadline)/100000000))</f>
        <v>-</v>
      </c>
      <c r="O1231" s="36" t="str">
        <f t="shared" ca="1" si="99"/>
        <v>-</v>
      </c>
      <c r="T1231" s="64" t="s">
        <v>2489</v>
      </c>
      <c r="U1231" s="64" t="s">
        <v>2490</v>
      </c>
    </row>
    <row r="1232" spans="4:21">
      <c r="D1232" s="45" t="str">
        <f>IF(AND(行业估值!$B$39=$G1232,COUNTIF($G$2:$G$2552,$G1232)&gt;=1),COUNTIF($G$2:G1232,$G1232),"")</f>
        <v/>
      </c>
      <c r="E1232" s="65" t="str">
        <f t="shared" si="95"/>
        <v>002782.SZ</v>
      </c>
      <c r="F1232" s="65" t="str">
        <f t="shared" si="96"/>
        <v>可立克</v>
      </c>
      <c r="G1232" s="34" t="str">
        <f>IF(E1232="","",IF(行业估值!$C$5="申万行业",[1]!EM_S_INFO_INDUSTRY_SW2014(E1232,"1"),IF(行业估值!$C$5="证监会行业",[1]!EM_S_INFO_INDUSTRY_CSRC1(E1232,"1"),[1]!EM_S_INFO_INDUSTRY_EM2016(E1232,"1"))))</f>
        <v>电子设备</v>
      </c>
      <c r="H1232" s="34" t="str">
        <f>IF(E1232="","",IF($H$1="上证50",[1]!EM_S_INFO_COMPINDEX(E1232,"000016"),"")&amp;IF($H$1="上证180",[1]!EM_S_INFO_COMPINDEX(E1232,"000010"),"")&amp;IF($H$1="沪深300",[1]!EM_S_INFO_COMPINDEX(E1232,"000300"),"")&amp;IF(AND($H$1="上证A股",RIGHT(E1232,2)="SH"),"是","")&amp;IF(AND($H$1="深证A股",RIGHT(E1232,2)="SZ"),"是","")&amp;IF(AND($H$1="创业板",LEFT(E1232,1)-3=0),"是","")&amp;IF(AND($H$1="全部A股",E1232&lt;&gt;0),"是","")&amp;IF(AND($H$1="中小板",LEFT(E1232,3)="002"),"是",""))</f>
        <v>是</v>
      </c>
      <c r="I1232" s="46">
        <f ca="1">IF(E1232="","",IF(OR([1]!EM_S_VAL_MV(E1232,deadline)="",[1]!EM_S_VAL_MV(E1232,deadline)="--",[1]!EM_S_VAL_MV(E1232,deadline)="null"),0,[1]!EM_S_VAL_MV(E1232,deadline)/100000000))</f>
        <v>42.514800000000001</v>
      </c>
      <c r="J1232" s="46">
        <f ca="1">IF(E1232="","",IF(RIGHT(LEFT($J$1,6),3)="TTM",[1]!EM_S_FA_PROFIT_TTM(E1232,LEFT(RIGHT($J$1,11),10),1)/100000000,[1]!EM_S_STM07_IS(E1232,61,LEFT(RIGHT($J$1,5),4)&amp;"-12-31",1)/100000000))</f>
        <v>0.86551363180000007</v>
      </c>
      <c r="K1232" s="36">
        <f t="shared" ca="1" si="97"/>
        <v>49.120890114211598</v>
      </c>
      <c r="L1232" s="46">
        <f ca="1">IF(E1232="","",IF(ISERROR(IF(行业估值!$E$7="最新年报",[1]!EM_S_STM07_BS(E1232,140,LEFT(RIGHT($L$1,5),4)&amp;"-12-31",1)/100000000,[1]!EM_S_STM07_BS(E1232,140,LEFT(RIGHT($L$1,11),10),1)/100000000)),0,IF(行业估值!$E$7="最新年报",[1]!EM_S_STM07_BS(E1232,140,LEFT(RIGHT($L$1,5),4)&amp;"-12-31",1)/100000000,[1]!EM_S_STM07_BS(E1232,140,LEFT(RIGHT($L$1,11),10),1)/100000000)))</f>
        <v>8.6770041946000003</v>
      </c>
      <c r="M1232" s="36">
        <f t="shared" ca="1" si="98"/>
        <v>4.8997095133892445</v>
      </c>
      <c r="N1232" s="37" t="str">
        <f ca="1">IF(E1232="","",IF(ISERROR([1]!EM_S_EST_NETPROFIT(E1232,行业估值!$E$6,deadline)/100000000),"-",[1]!EM_S_EST_NETPROFIT(E1232,行业估值!$E$6,deadline)/100000000))</f>
        <v>-</v>
      </c>
      <c r="O1232" s="36" t="str">
        <f t="shared" ca="1" si="99"/>
        <v>-</v>
      </c>
      <c r="T1232" s="64" t="s">
        <v>2491</v>
      </c>
      <c r="U1232" s="64" t="s">
        <v>2492</v>
      </c>
    </row>
    <row r="1233" spans="4:21">
      <c r="D1233" s="45" t="str">
        <f>IF(AND(行业估值!$B$39=$G1233,COUNTIF($G$2:$G$2552,$G1233)&gt;=1),COUNTIF($G$2:G1233,$G1233),"")</f>
        <v/>
      </c>
      <c r="E1233" s="65" t="str">
        <f t="shared" si="95"/>
        <v>002783.SZ</v>
      </c>
      <c r="F1233" s="65" t="str">
        <f t="shared" si="96"/>
        <v>凯龙股份</v>
      </c>
      <c r="G1233" s="34" t="str">
        <f>IF(E1233="","",IF(行业估值!$C$5="申万行业",[1]!EM_S_INFO_INDUSTRY_SW2014(E1233,"1"),IF(行业估值!$C$5="证监会行业",[1]!EM_S_INFO_INDUSTRY_CSRC1(E1233,"1"),[1]!EM_S_INFO_INDUSTRY_EM2016(E1233,"1"))))</f>
        <v>基础化工</v>
      </c>
      <c r="H1233" s="34" t="str">
        <f>IF(E1233="","",IF($H$1="上证50",[1]!EM_S_INFO_COMPINDEX(E1233,"000016"),"")&amp;IF($H$1="上证180",[1]!EM_S_INFO_COMPINDEX(E1233,"000010"),"")&amp;IF($H$1="沪深300",[1]!EM_S_INFO_COMPINDEX(E1233,"000300"),"")&amp;IF(AND($H$1="上证A股",RIGHT(E1233,2)="SH"),"是","")&amp;IF(AND($H$1="深证A股",RIGHT(E1233,2)="SZ"),"是","")&amp;IF(AND($H$1="创业板",LEFT(E1233,1)-3=0),"是","")&amp;IF(AND($H$1="全部A股",E1233&lt;&gt;0),"是","")&amp;IF(AND($H$1="中小板",LEFT(E1233,3)="002"),"是",""))</f>
        <v>是</v>
      </c>
      <c r="I1233" s="46">
        <f ca="1">IF(E1233="","",IF(OR([1]!EM_S_VAL_MV(E1233,deadline)="",[1]!EM_S_VAL_MV(E1233,deadline)="--",[1]!EM_S_VAL_MV(E1233,deadline)="null"),0,[1]!EM_S_VAL_MV(E1233,deadline)/100000000))</f>
        <v>36.730329168000004</v>
      </c>
      <c r="J1233" s="46">
        <f ca="1">IF(E1233="","",IF(RIGHT(LEFT($J$1,6),3)="TTM",[1]!EM_S_FA_PROFIT_TTM(E1233,LEFT(RIGHT($J$1,11),10),1)/100000000,[1]!EM_S_STM07_IS(E1233,61,LEFT(RIGHT($J$1,5),4)&amp;"-12-31",1)/100000000))</f>
        <v>1.3744992115999999</v>
      </c>
      <c r="K1233" s="36">
        <f t="shared" ca="1" si="97"/>
        <v>26.722699335159085</v>
      </c>
      <c r="L1233" s="46">
        <f ca="1">IF(E1233="","",IF(ISERROR(IF(行业估值!$E$7="最新年报",[1]!EM_S_STM07_BS(E1233,140,LEFT(RIGHT($L$1,5),4)&amp;"-12-31",1)/100000000,[1]!EM_S_STM07_BS(E1233,140,LEFT(RIGHT($L$1,11),10),1)/100000000)),0,IF(行业估值!$E$7="最新年报",[1]!EM_S_STM07_BS(E1233,140,LEFT(RIGHT($L$1,5),4)&amp;"-12-31",1)/100000000,[1]!EM_S_STM07_BS(E1233,140,LEFT(RIGHT($L$1,11),10),1)/100000000)))</f>
        <v>17.188530812300002</v>
      </c>
      <c r="M1233" s="36">
        <f t="shared" ca="1" si="98"/>
        <v>2.1369091732794301</v>
      </c>
      <c r="N1233" s="37" t="str">
        <f ca="1">IF(E1233="","",IF(ISERROR([1]!EM_S_EST_NETPROFIT(E1233,行业估值!$E$6,deadline)/100000000),"-",[1]!EM_S_EST_NETPROFIT(E1233,行业估值!$E$6,deadline)/100000000))</f>
        <v>-</v>
      </c>
      <c r="O1233" s="36" t="str">
        <f t="shared" ca="1" si="99"/>
        <v>-</v>
      </c>
      <c r="T1233" s="64" t="s">
        <v>2493</v>
      </c>
      <c r="U1233" s="64" t="s">
        <v>2494</v>
      </c>
    </row>
    <row r="1234" spans="4:21">
      <c r="D1234" s="45" t="str">
        <f>IF(AND(行业估值!$B$39=$G1234,COUNTIF($G$2:$G$2552,$G1234)&gt;=1),COUNTIF($G$2:G1234,$G1234),"")</f>
        <v/>
      </c>
      <c r="E1234" s="65" t="str">
        <f t="shared" si="95"/>
        <v>002785.SZ</v>
      </c>
      <c r="F1234" s="65" t="str">
        <f t="shared" si="96"/>
        <v>万里石</v>
      </c>
      <c r="G1234" s="34" t="str">
        <f>IF(E1234="","",IF(行业估值!$C$5="申万行业",[1]!EM_S_INFO_INDUSTRY_SW2014(E1234,"1"),IF(行业估值!$C$5="证监会行业",[1]!EM_S_INFO_INDUSTRY_CSRC1(E1234,"1"),[1]!EM_S_INFO_INDUSTRY_EM2016(E1234,"1"))))</f>
        <v>建筑</v>
      </c>
      <c r="H1234" s="34" t="str">
        <f>IF(E1234="","",IF($H$1="上证50",[1]!EM_S_INFO_COMPINDEX(E1234,"000016"),"")&amp;IF($H$1="上证180",[1]!EM_S_INFO_COMPINDEX(E1234,"000010"),"")&amp;IF($H$1="沪深300",[1]!EM_S_INFO_COMPINDEX(E1234,"000300"),"")&amp;IF(AND($H$1="上证A股",RIGHT(E1234,2)="SH"),"是","")&amp;IF(AND($H$1="深证A股",RIGHT(E1234,2)="SZ"),"是","")&amp;IF(AND($H$1="创业板",LEFT(E1234,1)-3=0),"是","")&amp;IF(AND($H$1="全部A股",E1234&lt;&gt;0),"是","")&amp;IF(AND($H$1="中小板",LEFT(E1234,3)="002"),"是",""))</f>
        <v>是</v>
      </c>
      <c r="I1234" s="46">
        <f ca="1">IF(E1234="","",IF(OR([1]!EM_S_VAL_MV(E1234,deadline)="",[1]!EM_S_VAL_MV(E1234,deadline)="--",[1]!EM_S_VAL_MV(E1234,deadline)="null"),0,[1]!EM_S_VAL_MV(E1234,deadline)/100000000))</f>
        <v>32.1</v>
      </c>
      <c r="J1234" s="46">
        <f ca="1">IF(E1234="","",IF(RIGHT(LEFT($J$1,6),3)="TTM",[1]!EM_S_FA_PROFIT_TTM(E1234,LEFT(RIGHT($J$1,11),10),1)/100000000,[1]!EM_S_STM07_IS(E1234,61,LEFT(RIGHT($J$1,5),4)&amp;"-12-31",1)/100000000))</f>
        <v>5.7342255500000001E-2</v>
      </c>
      <c r="K1234" s="36">
        <f t="shared" ca="1" si="97"/>
        <v>559.7966058380805</v>
      </c>
      <c r="L1234" s="46">
        <f ca="1">IF(E1234="","",IF(ISERROR(IF(行业估值!$E$7="最新年报",[1]!EM_S_STM07_BS(E1234,140,LEFT(RIGHT($L$1,5),4)&amp;"-12-31",1)/100000000,[1]!EM_S_STM07_BS(E1234,140,LEFT(RIGHT($L$1,11),10),1)/100000000)),0,IF(行业估值!$E$7="最新年报",[1]!EM_S_STM07_BS(E1234,140,LEFT(RIGHT($L$1,5),4)&amp;"-12-31",1)/100000000,[1]!EM_S_STM07_BS(E1234,140,LEFT(RIGHT($L$1,11),10),1)/100000000)))</f>
        <v>6.6041531000000004</v>
      </c>
      <c r="M1234" s="36">
        <f t="shared" ca="1" si="98"/>
        <v>4.8605778082279771</v>
      </c>
      <c r="N1234" s="37" t="str">
        <f ca="1">IF(E1234="","",IF(ISERROR([1]!EM_S_EST_NETPROFIT(E1234,行业估值!$E$6,deadline)/100000000),"-",[1]!EM_S_EST_NETPROFIT(E1234,行业估值!$E$6,deadline)/100000000))</f>
        <v>-</v>
      </c>
      <c r="O1234" s="36" t="str">
        <f t="shared" ca="1" si="99"/>
        <v>-</v>
      </c>
      <c r="T1234" s="64" t="s">
        <v>2495</v>
      </c>
      <c r="U1234" s="64" t="s">
        <v>2496</v>
      </c>
    </row>
    <row r="1235" spans="4:21">
      <c r="D1235" s="45">
        <f>IF(AND(行业估值!$B$39=$G1235,COUNTIF($G$2:$G$2552,$G1235)&gt;=1),COUNTIF($G$2:G1235,$G1235),"")</f>
        <v>94</v>
      </c>
      <c r="E1235" s="65" t="str">
        <f t="shared" si="95"/>
        <v>002786.SZ</v>
      </c>
      <c r="F1235" s="65" t="str">
        <f t="shared" si="96"/>
        <v>银宝山新</v>
      </c>
      <c r="G1235" s="34" t="str">
        <f>IF(E1235="","",IF(行业估值!$C$5="申万行业",[1]!EM_S_INFO_INDUSTRY_SW2014(E1235,"1"),IF(行业估值!$C$5="证监会行业",[1]!EM_S_INFO_INDUSTRY_CSRC1(E1235,"1"),[1]!EM_S_INFO_INDUSTRY_EM2016(E1235,"1"))))</f>
        <v>机械设备</v>
      </c>
      <c r="H1235" s="34" t="str">
        <f>IF(E1235="","",IF($H$1="上证50",[1]!EM_S_INFO_COMPINDEX(E1235,"000016"),"")&amp;IF($H$1="上证180",[1]!EM_S_INFO_COMPINDEX(E1235,"000010"),"")&amp;IF($H$1="沪深300",[1]!EM_S_INFO_COMPINDEX(E1235,"000300"),"")&amp;IF(AND($H$1="上证A股",RIGHT(E1235,2)="SH"),"是","")&amp;IF(AND($H$1="深证A股",RIGHT(E1235,2)="SZ"),"是","")&amp;IF(AND($H$1="创业板",LEFT(E1235,1)-3=0),"是","")&amp;IF(AND($H$1="全部A股",E1235&lt;&gt;0),"是","")&amp;IF(AND($H$1="中小板",LEFT(E1235,3)="002"),"是",""))</f>
        <v>是</v>
      </c>
      <c r="I1235" s="46">
        <f ca="1">IF(E1235="","",IF(OR([1]!EM_S_VAL_MV(E1235,deadline)="",[1]!EM_S_VAL_MV(E1235,deadline)="--",[1]!EM_S_VAL_MV(E1235,deadline)="null"),0,[1]!EM_S_VAL_MV(E1235,deadline)/100000000))</f>
        <v>31.528548000000001</v>
      </c>
      <c r="J1235" s="46">
        <f ca="1">IF(E1235="","",IF(RIGHT(LEFT($J$1,6),3)="TTM",[1]!EM_S_FA_PROFIT_TTM(E1235,LEFT(RIGHT($J$1,11),10),1)/100000000,[1]!EM_S_STM07_IS(E1235,61,LEFT(RIGHT($J$1,5),4)&amp;"-12-31",1)/100000000))</f>
        <v>-1.2999945826999999</v>
      </c>
      <c r="K1235" s="36">
        <f t="shared" ca="1" si="97"/>
        <v>-24.25283029604428</v>
      </c>
      <c r="L1235" s="46">
        <f ca="1">IF(E1235="","",IF(ISERROR(IF(行业估值!$E$7="最新年报",[1]!EM_S_STM07_BS(E1235,140,LEFT(RIGHT($L$1,5),4)&amp;"-12-31",1)/100000000,[1]!EM_S_STM07_BS(E1235,140,LEFT(RIGHT($L$1,11),10),1)/100000000)),0,IF(行业估值!$E$7="最新年报",[1]!EM_S_STM07_BS(E1235,140,LEFT(RIGHT($L$1,5),4)&amp;"-12-31",1)/100000000,[1]!EM_S_STM07_BS(E1235,140,LEFT(RIGHT($L$1,11),10),1)/100000000)))</f>
        <v>9.8262853834000001</v>
      </c>
      <c r="M1235" s="36">
        <f t="shared" ca="1" si="98"/>
        <v>3.2085927458673895</v>
      </c>
      <c r="N1235" s="37" t="str">
        <f ca="1">IF(E1235="","",IF(ISERROR([1]!EM_S_EST_NETPROFIT(E1235,行业估值!$E$6,deadline)/100000000),"-",[1]!EM_S_EST_NETPROFIT(E1235,行业估值!$E$6,deadline)/100000000))</f>
        <v>-</v>
      </c>
      <c r="O1235" s="36" t="str">
        <f t="shared" ca="1" si="99"/>
        <v>-</v>
      </c>
      <c r="T1235" s="64" t="s">
        <v>2497</v>
      </c>
      <c r="U1235" s="64" t="s">
        <v>2498</v>
      </c>
    </row>
    <row r="1236" spans="4:21">
      <c r="D1236" s="45">
        <f>IF(AND(行业估值!$B$39=$G1236,COUNTIF($G$2:$G$2552,$G1236)&gt;=1),COUNTIF($G$2:G1236,$G1236),"")</f>
        <v>95</v>
      </c>
      <c r="E1236" s="65" t="str">
        <f t="shared" si="95"/>
        <v>002787.SZ</v>
      </c>
      <c r="F1236" s="65" t="str">
        <f t="shared" si="96"/>
        <v>华源控股</v>
      </c>
      <c r="G1236" s="34" t="str">
        <f>IF(E1236="","",IF(行业估值!$C$5="申万行业",[1]!EM_S_INFO_INDUSTRY_SW2014(E1236,"1"),IF(行业估值!$C$5="证监会行业",[1]!EM_S_INFO_INDUSTRY_CSRC1(E1236,"1"),[1]!EM_S_INFO_INDUSTRY_EM2016(E1236,"1"))))</f>
        <v>机械设备</v>
      </c>
      <c r="H1236" s="34" t="str">
        <f>IF(E1236="","",IF($H$1="上证50",[1]!EM_S_INFO_COMPINDEX(E1236,"000016"),"")&amp;IF($H$1="上证180",[1]!EM_S_INFO_COMPINDEX(E1236,"000010"),"")&amp;IF($H$1="沪深300",[1]!EM_S_INFO_COMPINDEX(E1236,"000300"),"")&amp;IF(AND($H$1="上证A股",RIGHT(E1236,2)="SH"),"是","")&amp;IF(AND($H$1="深证A股",RIGHT(E1236,2)="SZ"),"是","")&amp;IF(AND($H$1="创业板",LEFT(E1236,1)-3=0),"是","")&amp;IF(AND($H$1="全部A股",E1236&lt;&gt;0),"是","")&amp;IF(AND($H$1="中小板",LEFT(E1236,3)="002"),"是",""))</f>
        <v>是</v>
      </c>
      <c r="I1236" s="46">
        <f ca="1">IF(E1236="","",IF(OR([1]!EM_S_VAL_MV(E1236,deadline)="",[1]!EM_S_VAL_MV(E1236,deadline)="--",[1]!EM_S_VAL_MV(E1236,deadline)="null"),0,[1]!EM_S_VAL_MV(E1236,deadline)/100000000))</f>
        <v>19.1588199264</v>
      </c>
      <c r="J1236" s="46">
        <f ca="1">IF(E1236="","",IF(RIGHT(LEFT($J$1,6),3)="TTM",[1]!EM_S_FA_PROFIT_TTM(E1236,LEFT(RIGHT($J$1,11),10),1)/100000000,[1]!EM_S_STM07_IS(E1236,61,LEFT(RIGHT($J$1,5),4)&amp;"-12-31",1)/100000000))</f>
        <v>0.42469658810000005</v>
      </c>
      <c r="K1236" s="36">
        <f t="shared" ca="1" si="97"/>
        <v>45.111782065668066</v>
      </c>
      <c r="L1236" s="46">
        <f ca="1">IF(E1236="","",IF(ISERROR(IF(行业估值!$E$7="最新年报",[1]!EM_S_STM07_BS(E1236,140,LEFT(RIGHT($L$1,5),4)&amp;"-12-31",1)/100000000,[1]!EM_S_STM07_BS(E1236,140,LEFT(RIGHT($L$1,11),10),1)/100000000)),0,IF(行业估值!$E$7="最新年报",[1]!EM_S_STM07_BS(E1236,140,LEFT(RIGHT($L$1,5),4)&amp;"-12-31",1)/100000000,[1]!EM_S_STM07_BS(E1236,140,LEFT(RIGHT($L$1,11),10),1)/100000000)))</f>
        <v>15.0799928672</v>
      </c>
      <c r="M1236" s="36">
        <f t="shared" ca="1" si="98"/>
        <v>1.2704793758935871</v>
      </c>
      <c r="N1236" s="37">
        <f ca="1">IF(E1236="","",IF(ISERROR([1]!EM_S_EST_NETPROFIT(E1236,行业估值!$E$6,deadline)/100000000),"-",[1]!EM_S_EST_NETPROFIT(E1236,行业估值!$E$6,deadline)/100000000))</f>
        <v>0.62</v>
      </c>
      <c r="O1236" s="36">
        <f t="shared" ca="1" si="99"/>
        <v>30.901322461935482</v>
      </c>
      <c r="T1236" s="64" t="s">
        <v>2499</v>
      </c>
      <c r="U1236" s="64" t="s">
        <v>2500</v>
      </c>
    </row>
    <row r="1237" spans="4:21">
      <c r="D1237" s="45" t="str">
        <f>IF(AND(行业估值!$B$39=$G1237,COUNTIF($G$2:$G$2552,$G1237)&gt;=1),COUNTIF($G$2:G1237,$G1237),"")</f>
        <v/>
      </c>
      <c r="E1237" s="65" t="str">
        <f t="shared" si="95"/>
        <v>002788.SZ</v>
      </c>
      <c r="F1237" s="65" t="str">
        <f t="shared" si="96"/>
        <v>鹭燕医药</v>
      </c>
      <c r="G1237" s="34" t="str">
        <f>IF(E1237="","",IF(行业估值!$C$5="申万行业",[1]!EM_S_INFO_INDUSTRY_SW2014(E1237,"1"),IF(行业估值!$C$5="证监会行业",[1]!EM_S_INFO_INDUSTRY_CSRC1(E1237,"1"),[1]!EM_S_INFO_INDUSTRY_EM2016(E1237,"1"))))</f>
        <v>医药生物</v>
      </c>
      <c r="H1237" s="34" t="str">
        <f>IF(E1237="","",IF($H$1="上证50",[1]!EM_S_INFO_COMPINDEX(E1237,"000016"),"")&amp;IF($H$1="上证180",[1]!EM_S_INFO_COMPINDEX(E1237,"000010"),"")&amp;IF($H$1="沪深300",[1]!EM_S_INFO_COMPINDEX(E1237,"000300"),"")&amp;IF(AND($H$1="上证A股",RIGHT(E1237,2)="SH"),"是","")&amp;IF(AND($H$1="深证A股",RIGHT(E1237,2)="SZ"),"是","")&amp;IF(AND($H$1="创业板",LEFT(E1237,1)-3=0),"是","")&amp;IF(AND($H$1="全部A股",E1237&lt;&gt;0),"是","")&amp;IF(AND($H$1="中小板",LEFT(E1237,3)="002"),"是",""))</f>
        <v>是</v>
      </c>
      <c r="I1237" s="46">
        <f ca="1">IF(E1237="","",IF(OR([1]!EM_S_VAL_MV(E1237,deadline)="",[1]!EM_S_VAL_MV(E1237,deadline)="--",[1]!EM_S_VAL_MV(E1237,deadline)="null"),0,[1]!EM_S_VAL_MV(E1237,deadline)/100000000))</f>
        <v>24.839113439999998</v>
      </c>
      <c r="J1237" s="46">
        <f ca="1">IF(E1237="","",IF(RIGHT(LEFT($J$1,6),3)="TTM",[1]!EM_S_FA_PROFIT_TTM(E1237,LEFT(RIGHT($J$1,11),10),1)/100000000,[1]!EM_S_STM07_IS(E1237,61,LEFT(RIGHT($J$1,5),4)&amp;"-12-31",1)/100000000))</f>
        <v>2.4292131777999999</v>
      </c>
      <c r="K1237" s="36">
        <f t="shared" ca="1" si="97"/>
        <v>10.225168242539903</v>
      </c>
      <c r="L1237" s="46">
        <f ca="1">IF(E1237="","",IF(ISERROR(IF(行业估值!$E$7="最新年报",[1]!EM_S_STM07_BS(E1237,140,LEFT(RIGHT($L$1,5),4)&amp;"-12-31",1)/100000000,[1]!EM_S_STM07_BS(E1237,140,LEFT(RIGHT($L$1,11),10),1)/100000000)),0,IF(行业估值!$E$7="最新年报",[1]!EM_S_STM07_BS(E1237,140,LEFT(RIGHT($L$1,5),4)&amp;"-12-31",1)/100000000,[1]!EM_S_STM07_BS(E1237,140,LEFT(RIGHT($L$1,11),10),1)/100000000)))</f>
        <v>17.442318846500001</v>
      </c>
      <c r="M1237" s="36">
        <f t="shared" ca="1" si="98"/>
        <v>1.4240717451959806</v>
      </c>
      <c r="N1237" s="37" t="str">
        <f ca="1">IF(E1237="","",IF(ISERROR([1]!EM_S_EST_NETPROFIT(E1237,行业估值!$E$6,deadline)/100000000),"-",[1]!EM_S_EST_NETPROFIT(E1237,行业估值!$E$6,deadline)/100000000))</f>
        <v>-</v>
      </c>
      <c r="O1237" s="36" t="str">
        <f t="shared" ca="1" si="99"/>
        <v>-</v>
      </c>
      <c r="T1237" s="64" t="s">
        <v>2501</v>
      </c>
      <c r="U1237" s="64" t="s">
        <v>2502</v>
      </c>
    </row>
    <row r="1238" spans="4:21">
      <c r="D1238" s="45" t="str">
        <f>IF(AND(行业估值!$B$39=$G1238,COUNTIF($G$2:$G$2552,$G1238)&gt;=1),COUNTIF($G$2:G1238,$G1238),"")</f>
        <v/>
      </c>
      <c r="E1238" s="65" t="str">
        <f t="shared" si="95"/>
        <v>002789.SZ</v>
      </c>
      <c r="F1238" s="65" t="str">
        <f t="shared" si="96"/>
        <v>建艺集团</v>
      </c>
      <c r="G1238" s="34" t="str">
        <f>IF(E1238="","",IF(行业估值!$C$5="申万行业",[1]!EM_S_INFO_INDUSTRY_SW2014(E1238,"1"),IF(行业估值!$C$5="证监会行业",[1]!EM_S_INFO_INDUSTRY_CSRC1(E1238,"1"),[1]!EM_S_INFO_INDUSTRY_EM2016(E1238,"1"))))</f>
        <v>建筑</v>
      </c>
      <c r="H1238" s="34" t="str">
        <f>IF(E1238="","",IF($H$1="上证50",[1]!EM_S_INFO_COMPINDEX(E1238,"000016"),"")&amp;IF($H$1="上证180",[1]!EM_S_INFO_COMPINDEX(E1238,"000010"),"")&amp;IF($H$1="沪深300",[1]!EM_S_INFO_COMPINDEX(E1238,"000300"),"")&amp;IF(AND($H$1="上证A股",RIGHT(E1238,2)="SH"),"是","")&amp;IF(AND($H$1="深证A股",RIGHT(E1238,2)="SZ"),"是","")&amp;IF(AND($H$1="创业板",LEFT(E1238,1)-3=0),"是","")&amp;IF(AND($H$1="全部A股",E1238&lt;&gt;0),"是","")&amp;IF(AND($H$1="中小板",LEFT(E1238,3)="002"),"是",""))</f>
        <v>是</v>
      </c>
      <c r="I1238" s="46">
        <f ca="1">IF(E1238="","",IF(OR([1]!EM_S_VAL_MV(E1238,deadline)="",[1]!EM_S_VAL_MV(E1238,deadline)="--",[1]!EM_S_VAL_MV(E1238,deadline)="null"),0,[1]!EM_S_VAL_MV(E1238,deadline)/100000000))</f>
        <v>23.190719999999999</v>
      </c>
      <c r="J1238" s="46">
        <f ca="1">IF(E1238="","",IF(RIGHT(LEFT($J$1,6),3)="TTM",[1]!EM_S_FA_PROFIT_TTM(E1238,LEFT(RIGHT($J$1,11),10),1)/100000000,[1]!EM_S_STM07_IS(E1238,61,LEFT(RIGHT($J$1,5),4)&amp;"-12-31",1)/100000000))</f>
        <v>0.93272612030000002</v>
      </c>
      <c r="K1238" s="36">
        <f t="shared" ca="1" si="97"/>
        <v>24.863375749079466</v>
      </c>
      <c r="L1238" s="46">
        <f ca="1">IF(E1238="","",IF(ISERROR(IF(行业估值!$E$7="最新年报",[1]!EM_S_STM07_BS(E1238,140,LEFT(RIGHT($L$1,5),4)&amp;"-12-31",1)/100000000,[1]!EM_S_STM07_BS(E1238,140,LEFT(RIGHT($L$1,11),10),1)/100000000)),0,IF(行业估值!$E$7="最新年报",[1]!EM_S_STM07_BS(E1238,140,LEFT(RIGHT($L$1,5),4)&amp;"-12-31",1)/100000000,[1]!EM_S_STM07_BS(E1238,140,LEFT(RIGHT($L$1,11),10),1)/100000000)))</f>
        <v>13.200076585</v>
      </c>
      <c r="M1238" s="36">
        <f t="shared" ca="1" si="98"/>
        <v>1.756862534142638</v>
      </c>
      <c r="N1238" s="37" t="str">
        <f ca="1">IF(E1238="","",IF(ISERROR([1]!EM_S_EST_NETPROFIT(E1238,行业估值!$E$6,deadline)/100000000),"-",[1]!EM_S_EST_NETPROFIT(E1238,行业估值!$E$6,deadline)/100000000))</f>
        <v>-</v>
      </c>
      <c r="O1238" s="36" t="str">
        <f t="shared" ca="1" si="99"/>
        <v>-</v>
      </c>
      <c r="T1238" s="64" t="s">
        <v>2503</v>
      </c>
      <c r="U1238" s="64" t="s">
        <v>2504</v>
      </c>
    </row>
    <row r="1239" spans="4:21">
      <c r="D1239" s="45" t="str">
        <f>IF(AND(行业估值!$B$39=$G1239,COUNTIF($G$2:$G$2552,$G1239)&gt;=1),COUNTIF($G$2:G1239,$G1239),"")</f>
        <v/>
      </c>
      <c r="E1239" s="65" t="str">
        <f t="shared" si="95"/>
        <v>002790.SZ</v>
      </c>
      <c r="F1239" s="65" t="str">
        <f t="shared" si="96"/>
        <v>瑞尔特</v>
      </c>
      <c r="G1239" s="34" t="str">
        <f>IF(E1239="","",IF(行业估值!$C$5="申万行业",[1]!EM_S_INFO_INDUSTRY_SW2014(E1239,"1"),IF(行业估值!$C$5="证监会行业",[1]!EM_S_INFO_INDUSTRY_CSRC1(E1239,"1"),[1]!EM_S_INFO_INDUSTRY_EM2016(E1239,"1"))))</f>
        <v>轻工制造</v>
      </c>
      <c r="H1239" s="34" t="str">
        <f>IF(E1239="","",IF($H$1="上证50",[1]!EM_S_INFO_COMPINDEX(E1239,"000016"),"")&amp;IF($H$1="上证180",[1]!EM_S_INFO_COMPINDEX(E1239,"000010"),"")&amp;IF($H$1="沪深300",[1]!EM_S_INFO_COMPINDEX(E1239,"000300"),"")&amp;IF(AND($H$1="上证A股",RIGHT(E1239,2)="SH"),"是","")&amp;IF(AND($H$1="深证A股",RIGHT(E1239,2)="SZ"),"是","")&amp;IF(AND($H$1="创业板",LEFT(E1239,1)-3=0),"是","")&amp;IF(AND($H$1="全部A股",E1239&lt;&gt;0),"是","")&amp;IF(AND($H$1="中小板",LEFT(E1239,3)="002"),"是",""))</f>
        <v>是</v>
      </c>
      <c r="I1239" s="46">
        <f ca="1">IF(E1239="","",IF(OR([1]!EM_S_VAL_MV(E1239,deadline)="",[1]!EM_S_VAL_MV(E1239,deadline)="--",[1]!EM_S_VAL_MV(E1239,deadline)="null"),0,[1]!EM_S_VAL_MV(E1239,deadline)/100000000))</f>
        <v>27.89376</v>
      </c>
      <c r="J1239" s="46">
        <f ca="1">IF(E1239="","",IF(RIGHT(LEFT($J$1,6),3)="TTM",[1]!EM_S_FA_PROFIT_TTM(E1239,LEFT(RIGHT($J$1,11),10),1)/100000000,[1]!EM_S_STM07_IS(E1239,61,LEFT(RIGHT($J$1,5),4)&amp;"-12-31",1)/100000000))</f>
        <v>1.7524087458000002</v>
      </c>
      <c r="K1239" s="36">
        <f t="shared" ca="1" si="97"/>
        <v>15.91738232695597</v>
      </c>
      <c r="L1239" s="46">
        <f ca="1">IF(E1239="","",IF(ISERROR(IF(行业估值!$E$7="最新年报",[1]!EM_S_STM07_BS(E1239,140,LEFT(RIGHT($L$1,5),4)&amp;"-12-31",1)/100000000,[1]!EM_S_STM07_BS(E1239,140,LEFT(RIGHT($L$1,11),10),1)/100000000)),0,IF(行业估值!$E$7="最新年报",[1]!EM_S_STM07_BS(E1239,140,LEFT(RIGHT($L$1,5),4)&amp;"-12-31",1)/100000000,[1]!EM_S_STM07_BS(E1239,140,LEFT(RIGHT($L$1,11),10),1)/100000000)))</f>
        <v>15.856730210699999</v>
      </c>
      <c r="M1239" s="36">
        <f t="shared" ca="1" si="98"/>
        <v>1.7591117228681552</v>
      </c>
      <c r="N1239" s="37" t="str">
        <f ca="1">IF(E1239="","",IF(ISERROR([1]!EM_S_EST_NETPROFIT(E1239,行业估值!$E$6,deadline)/100000000),"-",[1]!EM_S_EST_NETPROFIT(E1239,行业估值!$E$6,deadline)/100000000))</f>
        <v>-</v>
      </c>
      <c r="O1239" s="36" t="str">
        <f t="shared" ca="1" si="99"/>
        <v>-</v>
      </c>
      <c r="T1239" s="64" t="s">
        <v>2505</v>
      </c>
      <c r="U1239" s="64" t="s">
        <v>2506</v>
      </c>
    </row>
    <row r="1240" spans="4:21">
      <c r="D1240" s="45">
        <f>IF(AND(行业估值!$B$39=$G1240,COUNTIF($G$2:$G$2552,$G1240)&gt;=1),COUNTIF($G$2:G1240,$G1240),"")</f>
        <v>96</v>
      </c>
      <c r="E1240" s="65" t="str">
        <f t="shared" si="95"/>
        <v>002791.SZ</v>
      </c>
      <c r="F1240" s="65" t="str">
        <f t="shared" si="96"/>
        <v>坚朗五金</v>
      </c>
      <c r="G1240" s="34" t="str">
        <f>IF(E1240="","",IF(行业估值!$C$5="申万行业",[1]!EM_S_INFO_INDUSTRY_SW2014(E1240,"1"),IF(行业估值!$C$5="证监会行业",[1]!EM_S_INFO_INDUSTRY_CSRC1(E1240,"1"),[1]!EM_S_INFO_INDUSTRY_EM2016(E1240,"1"))))</f>
        <v>机械设备</v>
      </c>
      <c r="H1240" s="34" t="str">
        <f>IF(E1240="","",IF($H$1="上证50",[1]!EM_S_INFO_COMPINDEX(E1240,"000016"),"")&amp;IF($H$1="上证180",[1]!EM_S_INFO_COMPINDEX(E1240,"000010"),"")&amp;IF($H$1="沪深300",[1]!EM_S_INFO_COMPINDEX(E1240,"000300"),"")&amp;IF(AND($H$1="上证A股",RIGHT(E1240,2)="SH"),"是","")&amp;IF(AND($H$1="深证A股",RIGHT(E1240,2)="SZ"),"是","")&amp;IF(AND($H$1="创业板",LEFT(E1240,1)-3=0),"是","")&amp;IF(AND($H$1="全部A股",E1240&lt;&gt;0),"是","")&amp;IF(AND($H$1="中小板",LEFT(E1240,3)="002"),"是",""))</f>
        <v>是</v>
      </c>
      <c r="I1240" s="46">
        <f ca="1">IF(E1240="","",IF(OR([1]!EM_S_VAL_MV(E1240,deadline)="",[1]!EM_S_VAL_MV(E1240,deadline)="--",[1]!EM_S_VAL_MV(E1240,deadline)="null"),0,[1]!EM_S_VAL_MV(E1240,deadline)/100000000))</f>
        <v>88.873655999999997</v>
      </c>
      <c r="J1240" s="46">
        <f ca="1">IF(E1240="","",IF(RIGHT(LEFT($J$1,6),3)="TTM",[1]!EM_S_FA_PROFIT_TTM(E1240,LEFT(RIGHT($J$1,11),10),1)/100000000,[1]!EM_S_STM07_IS(E1240,61,LEFT(RIGHT($J$1,5),4)&amp;"-12-31",1)/100000000))</f>
        <v>3.1859166432000001</v>
      </c>
      <c r="K1240" s="36">
        <f t="shared" ca="1" si="97"/>
        <v>27.895788230897804</v>
      </c>
      <c r="L1240" s="46">
        <f ca="1">IF(E1240="","",IF(ISERROR(IF(行业估值!$E$7="最新年报",[1]!EM_S_STM07_BS(E1240,140,LEFT(RIGHT($L$1,5),4)&amp;"-12-31",1)/100000000,[1]!EM_S_STM07_BS(E1240,140,LEFT(RIGHT($L$1,11),10),1)/100000000)),0,IF(行业估值!$E$7="最新年报",[1]!EM_S_STM07_BS(E1240,140,LEFT(RIGHT($L$1,5),4)&amp;"-12-31",1)/100000000,[1]!EM_S_STM07_BS(E1240,140,LEFT(RIGHT($L$1,11),10),1)/100000000)))</f>
        <v>28.953025539000002</v>
      </c>
      <c r="M1240" s="36">
        <f t="shared" ca="1" si="98"/>
        <v>3.0695809624554204</v>
      </c>
      <c r="N1240" s="37">
        <f ca="1">IF(E1240="","",IF(ISERROR([1]!EM_S_EST_NETPROFIT(E1240,行业估值!$E$6,deadline)/100000000),"-",[1]!EM_S_EST_NETPROFIT(E1240,行业估值!$E$6,deadline)/100000000))</f>
        <v>3.2233333333333332</v>
      </c>
      <c r="O1240" s="36">
        <f t="shared" ca="1" si="99"/>
        <v>27.571971871768355</v>
      </c>
      <c r="T1240" s="64" t="s">
        <v>2507</v>
      </c>
      <c r="U1240" s="64" t="s">
        <v>2508</v>
      </c>
    </row>
    <row r="1241" spans="4:21">
      <c r="D1241" s="45" t="str">
        <f>IF(AND(行业估值!$B$39=$G1241,COUNTIF($G$2:$G$2552,$G1241)&gt;=1),COUNTIF($G$2:G1241,$G1241),"")</f>
        <v/>
      </c>
      <c r="E1241" s="65" t="str">
        <f t="shared" si="95"/>
        <v>002792.SZ</v>
      </c>
      <c r="F1241" s="65" t="str">
        <f t="shared" si="96"/>
        <v>通宇通讯</v>
      </c>
      <c r="G1241" s="34" t="str">
        <f>IF(E1241="","",IF(行业估值!$C$5="申万行业",[1]!EM_S_INFO_INDUSTRY_SW2014(E1241,"1"),IF(行业估值!$C$5="证监会行业",[1]!EM_S_INFO_INDUSTRY_CSRC1(E1241,"1"),[1]!EM_S_INFO_INDUSTRY_EM2016(E1241,"1"))))</f>
        <v>信息技术</v>
      </c>
      <c r="H1241" s="34" t="str">
        <f>IF(E1241="","",IF($H$1="上证50",[1]!EM_S_INFO_COMPINDEX(E1241,"000016"),"")&amp;IF($H$1="上证180",[1]!EM_S_INFO_COMPINDEX(E1241,"000010"),"")&amp;IF($H$1="沪深300",[1]!EM_S_INFO_COMPINDEX(E1241,"000300"),"")&amp;IF(AND($H$1="上证A股",RIGHT(E1241,2)="SH"),"是","")&amp;IF(AND($H$1="深证A股",RIGHT(E1241,2)="SZ"),"是","")&amp;IF(AND($H$1="创业板",LEFT(E1241,1)-3=0),"是","")&amp;IF(AND($H$1="全部A股",E1241&lt;&gt;0),"是","")&amp;IF(AND($H$1="中小板",LEFT(E1241,3)="002"),"是",""))</f>
        <v>是</v>
      </c>
      <c r="I1241" s="46">
        <f ca="1">IF(E1241="","",IF(OR([1]!EM_S_VAL_MV(E1241,deadline)="",[1]!EM_S_VAL_MV(E1241,deadline)="--",[1]!EM_S_VAL_MV(E1241,deadline)="null"),0,[1]!EM_S_VAL_MV(E1241,deadline)/100000000))</f>
        <v>81.081648000000001</v>
      </c>
      <c r="J1241" s="46">
        <f ca="1">IF(E1241="","",IF(RIGHT(LEFT($J$1,6),3)="TTM",[1]!EM_S_FA_PROFIT_TTM(E1241,LEFT(RIGHT($J$1,11),10),1)/100000000,[1]!EM_S_STM07_IS(E1241,61,LEFT(RIGHT($J$1,5),4)&amp;"-12-31",1)/100000000))</f>
        <v>0.80460885920000003</v>
      </c>
      <c r="K1241" s="36">
        <f t="shared" ca="1" si="97"/>
        <v>100.7715078859773</v>
      </c>
      <c r="L1241" s="46">
        <f ca="1">IF(E1241="","",IF(ISERROR(IF(行业估值!$E$7="最新年报",[1]!EM_S_STM07_BS(E1241,140,LEFT(RIGHT($L$1,5),4)&amp;"-12-31",1)/100000000,[1]!EM_S_STM07_BS(E1241,140,LEFT(RIGHT($L$1,11),10),1)/100000000)),0,IF(行业估值!$E$7="最新年报",[1]!EM_S_STM07_BS(E1241,140,LEFT(RIGHT($L$1,5),4)&amp;"-12-31",1)/100000000,[1]!EM_S_STM07_BS(E1241,140,LEFT(RIGHT($L$1,11),10),1)/100000000)))</f>
        <v>20.256647281599999</v>
      </c>
      <c r="M1241" s="36">
        <f t="shared" ca="1" si="98"/>
        <v>4.0027180644869116</v>
      </c>
      <c r="N1241" s="37">
        <f ca="1">IF(E1241="","",IF(ISERROR([1]!EM_S_EST_NETPROFIT(E1241,行业估值!$E$6,deadline)/100000000),"-",[1]!EM_S_EST_NETPROFIT(E1241,行业估值!$E$6,deadline)/100000000))</f>
        <v>1.141709090909091</v>
      </c>
      <c r="O1241" s="36">
        <f t="shared" ca="1" si="99"/>
        <v>71.017782590693372</v>
      </c>
      <c r="T1241" s="64" t="s">
        <v>2509</v>
      </c>
      <c r="U1241" s="64" t="s">
        <v>2510</v>
      </c>
    </row>
    <row r="1242" spans="4:21">
      <c r="D1242" s="45">
        <f>IF(AND(行业估值!$B$39=$G1242,COUNTIF($G$2:$G$2552,$G1242)&gt;=1),COUNTIF($G$2:G1242,$G1242),"")</f>
        <v>97</v>
      </c>
      <c r="E1242" s="65" t="str">
        <f t="shared" si="95"/>
        <v>002793.SZ</v>
      </c>
      <c r="F1242" s="65" t="str">
        <f t="shared" si="96"/>
        <v>东音股份</v>
      </c>
      <c r="G1242" s="34" t="str">
        <f>IF(E1242="","",IF(行业估值!$C$5="申万行业",[1]!EM_S_INFO_INDUSTRY_SW2014(E1242,"1"),IF(行业估值!$C$5="证监会行业",[1]!EM_S_INFO_INDUSTRY_CSRC1(E1242,"1"),[1]!EM_S_INFO_INDUSTRY_EM2016(E1242,"1"))))</f>
        <v>机械设备</v>
      </c>
      <c r="H1242" s="34" t="str">
        <f>IF(E1242="","",IF($H$1="上证50",[1]!EM_S_INFO_COMPINDEX(E1242,"000016"),"")&amp;IF($H$1="上证180",[1]!EM_S_INFO_COMPINDEX(E1242,"000010"),"")&amp;IF($H$1="沪深300",[1]!EM_S_INFO_COMPINDEX(E1242,"000300"),"")&amp;IF(AND($H$1="上证A股",RIGHT(E1242,2)="SH"),"是","")&amp;IF(AND($H$1="深证A股",RIGHT(E1242,2)="SZ"),"是","")&amp;IF(AND($H$1="创业板",LEFT(E1242,1)-3=0),"是","")&amp;IF(AND($H$1="全部A股",E1242&lt;&gt;0),"是","")&amp;IF(AND($H$1="中小板",LEFT(E1242,3)="002"),"是",""))</f>
        <v>是</v>
      </c>
      <c r="I1242" s="46">
        <f ca="1">IF(E1242="","",IF(OR([1]!EM_S_VAL_MV(E1242,deadline)="",[1]!EM_S_VAL_MV(E1242,deadline)="--",[1]!EM_S_VAL_MV(E1242,deadline)="null"),0,[1]!EM_S_VAL_MV(E1242,deadline)/100000000))</f>
        <v>42.933199157099999</v>
      </c>
      <c r="J1242" s="46">
        <f ca="1">IF(E1242="","",IF(RIGHT(LEFT($J$1,6),3)="TTM",[1]!EM_S_FA_PROFIT_TTM(E1242,LEFT(RIGHT($J$1,11),10),1)/100000000,[1]!EM_S_STM07_IS(E1242,61,LEFT(RIGHT($J$1,5),4)&amp;"-12-31",1)/100000000))</f>
        <v>0.73730239019999999</v>
      </c>
      <c r="K1242" s="36">
        <f t="shared" ca="1" si="97"/>
        <v>58.230109827060204</v>
      </c>
      <c r="L1242" s="46">
        <f ca="1">IF(E1242="","",IF(ISERROR(IF(行业估值!$E$7="最新年报",[1]!EM_S_STM07_BS(E1242,140,LEFT(RIGHT($L$1,5),4)&amp;"-12-31",1)/100000000,[1]!EM_S_STM07_BS(E1242,140,LEFT(RIGHT($L$1,11),10),1)/100000000)),0,IF(行业估值!$E$7="最新年报",[1]!EM_S_STM07_BS(E1242,140,LEFT(RIGHT($L$1,5),4)&amp;"-12-31",1)/100000000,[1]!EM_S_STM07_BS(E1242,140,LEFT(RIGHT($L$1,11),10),1)/100000000)))</f>
        <v>9.9500587202999995</v>
      </c>
      <c r="M1242" s="36">
        <f t="shared" ca="1" si="98"/>
        <v>4.3148689232866699</v>
      </c>
      <c r="N1242" s="37" t="str">
        <f ca="1">IF(E1242="","",IF(ISERROR([1]!EM_S_EST_NETPROFIT(E1242,行业估值!$E$6,deadline)/100000000),"-",[1]!EM_S_EST_NETPROFIT(E1242,行业估值!$E$6,deadline)/100000000))</f>
        <v>-</v>
      </c>
      <c r="O1242" s="36" t="str">
        <f t="shared" ca="1" si="99"/>
        <v>-</v>
      </c>
      <c r="T1242" s="64" t="s">
        <v>2511</v>
      </c>
      <c r="U1242" s="64" t="s">
        <v>2512</v>
      </c>
    </row>
    <row r="1243" spans="4:21">
      <c r="D1243" s="45">
        <f>IF(AND(行业估值!$B$39=$G1243,COUNTIF($G$2:$G$2552,$G1243)&gt;=1),COUNTIF($G$2:G1243,$G1243),"")</f>
        <v>98</v>
      </c>
      <c r="E1243" s="65" t="str">
        <f t="shared" si="95"/>
        <v>002795.SZ</v>
      </c>
      <c r="F1243" s="65" t="str">
        <f t="shared" si="96"/>
        <v>永和智控</v>
      </c>
      <c r="G1243" s="34" t="str">
        <f>IF(E1243="","",IF(行业估值!$C$5="申万行业",[1]!EM_S_INFO_INDUSTRY_SW2014(E1243,"1"),IF(行业估值!$C$5="证监会行业",[1]!EM_S_INFO_INDUSTRY_CSRC1(E1243,"1"),[1]!EM_S_INFO_INDUSTRY_EM2016(E1243,"1"))))</f>
        <v>机械设备</v>
      </c>
      <c r="H1243" s="34" t="str">
        <f>IF(E1243="","",IF($H$1="上证50",[1]!EM_S_INFO_COMPINDEX(E1243,"000016"),"")&amp;IF($H$1="上证180",[1]!EM_S_INFO_COMPINDEX(E1243,"000010"),"")&amp;IF($H$1="沪深300",[1]!EM_S_INFO_COMPINDEX(E1243,"000300"),"")&amp;IF(AND($H$1="上证A股",RIGHT(E1243,2)="SH"),"是","")&amp;IF(AND($H$1="深证A股",RIGHT(E1243,2)="SZ"),"是","")&amp;IF(AND($H$1="创业板",LEFT(E1243,1)-3=0),"是","")&amp;IF(AND($H$1="全部A股",E1243&lt;&gt;0),"是","")&amp;IF(AND($H$1="中小板",LEFT(E1243,3)="002"),"是",""))</f>
        <v>是</v>
      </c>
      <c r="I1243" s="46">
        <f ca="1">IF(E1243="","",IF(OR([1]!EM_S_VAL_MV(E1243,deadline)="",[1]!EM_S_VAL_MV(E1243,deadline)="--",[1]!EM_S_VAL_MV(E1243,deadline)="null"),0,[1]!EM_S_VAL_MV(E1243,deadline)/100000000))</f>
        <v>25.76</v>
      </c>
      <c r="J1243" s="46">
        <f ca="1">IF(E1243="","",IF(RIGHT(LEFT($J$1,6),3)="TTM",[1]!EM_S_FA_PROFIT_TTM(E1243,LEFT(RIGHT($J$1,11),10),1)/100000000,[1]!EM_S_STM07_IS(E1243,61,LEFT(RIGHT($J$1,5),4)&amp;"-12-31",1)/100000000))</f>
        <v>0.77485887590000002</v>
      </c>
      <c r="K1243" s="36">
        <f t="shared" ca="1" si="97"/>
        <v>33.244763402987047</v>
      </c>
      <c r="L1243" s="46">
        <f ca="1">IF(E1243="","",IF(ISERROR(IF(行业估值!$E$7="最新年报",[1]!EM_S_STM07_BS(E1243,140,LEFT(RIGHT($L$1,5),4)&amp;"-12-31",1)/100000000,[1]!EM_S_STM07_BS(E1243,140,LEFT(RIGHT($L$1,11),10),1)/100000000)),0,IF(行业估值!$E$7="最新年报",[1]!EM_S_STM07_BS(E1243,140,LEFT(RIGHT($L$1,5),4)&amp;"-12-31",1)/100000000,[1]!EM_S_STM07_BS(E1243,140,LEFT(RIGHT($L$1,11),10),1)/100000000)))</f>
        <v>6.0503092575000004</v>
      </c>
      <c r="M1243" s="36">
        <f t="shared" ca="1" si="98"/>
        <v>4.2576336024588741</v>
      </c>
      <c r="N1243" s="37" t="str">
        <f ca="1">IF(E1243="","",IF(ISERROR([1]!EM_S_EST_NETPROFIT(E1243,行业估值!$E$6,deadline)/100000000),"-",[1]!EM_S_EST_NETPROFIT(E1243,行业估值!$E$6,deadline)/100000000))</f>
        <v>-</v>
      </c>
      <c r="O1243" s="36" t="str">
        <f t="shared" ca="1" si="99"/>
        <v>-</v>
      </c>
      <c r="T1243" s="64" t="s">
        <v>2513</v>
      </c>
      <c r="U1243" s="64" t="s">
        <v>2514</v>
      </c>
    </row>
    <row r="1244" spans="4:21">
      <c r="D1244" s="45">
        <f>IF(AND(行业估值!$B$39=$G1244,COUNTIF($G$2:$G$2552,$G1244)&gt;=1),COUNTIF($G$2:G1244,$G1244),"")</f>
        <v>99</v>
      </c>
      <c r="E1244" s="65" t="str">
        <f t="shared" si="95"/>
        <v>002796.SZ</v>
      </c>
      <c r="F1244" s="65" t="str">
        <f t="shared" si="96"/>
        <v>世嘉科技</v>
      </c>
      <c r="G1244" s="34" t="str">
        <f>IF(E1244="","",IF(行业估值!$C$5="申万行业",[1]!EM_S_INFO_INDUSTRY_SW2014(E1244,"1"),IF(行业估值!$C$5="证监会行业",[1]!EM_S_INFO_INDUSTRY_CSRC1(E1244,"1"),[1]!EM_S_INFO_INDUSTRY_EM2016(E1244,"1"))))</f>
        <v>机械设备</v>
      </c>
      <c r="H1244" s="34" t="str">
        <f>IF(E1244="","",IF($H$1="上证50",[1]!EM_S_INFO_COMPINDEX(E1244,"000016"),"")&amp;IF($H$1="上证180",[1]!EM_S_INFO_COMPINDEX(E1244,"000010"),"")&amp;IF($H$1="沪深300",[1]!EM_S_INFO_COMPINDEX(E1244,"000300"),"")&amp;IF(AND($H$1="上证A股",RIGHT(E1244,2)="SH"),"是","")&amp;IF(AND($H$1="深证A股",RIGHT(E1244,2)="SZ"),"是","")&amp;IF(AND($H$1="创业板",LEFT(E1244,1)-3=0),"是","")&amp;IF(AND($H$1="全部A股",E1244&lt;&gt;0),"是","")&amp;IF(AND($H$1="中小板",LEFT(E1244,3)="002"),"是",""))</f>
        <v>是</v>
      </c>
      <c r="I1244" s="46">
        <f ca="1">IF(E1244="","",IF(OR([1]!EM_S_VAL_MV(E1244,deadline)="",[1]!EM_S_VAL_MV(E1244,deadline)="--",[1]!EM_S_VAL_MV(E1244,deadline)="null"),0,[1]!EM_S_VAL_MV(E1244,deadline)/100000000))</f>
        <v>54.514194204799992</v>
      </c>
      <c r="J1244" s="46">
        <f ca="1">IF(E1244="","",IF(RIGHT(LEFT($J$1,6),3)="TTM",[1]!EM_S_FA_PROFIT_TTM(E1244,LEFT(RIGHT($J$1,11),10),1)/100000000,[1]!EM_S_STM07_IS(E1244,61,LEFT(RIGHT($J$1,5),4)&amp;"-12-31",1)/100000000))</f>
        <v>1.3451187337999999</v>
      </c>
      <c r="K1244" s="36">
        <f t="shared" ca="1" si="97"/>
        <v>40.527421732352053</v>
      </c>
      <c r="L1244" s="46">
        <f ca="1">IF(E1244="","",IF(ISERROR(IF(行业估值!$E$7="最新年报",[1]!EM_S_STM07_BS(E1244,140,LEFT(RIGHT($L$1,5),4)&amp;"-12-31",1)/100000000,[1]!EM_S_STM07_BS(E1244,140,LEFT(RIGHT($L$1,11),10),1)/100000000)),0,IF(行业估值!$E$7="最新年报",[1]!EM_S_STM07_BS(E1244,140,LEFT(RIGHT($L$1,5),4)&amp;"-12-31",1)/100000000,[1]!EM_S_STM07_BS(E1244,140,LEFT(RIGHT($L$1,11),10),1)/100000000)))</f>
        <v>15.0648014974</v>
      </c>
      <c r="M1244" s="36">
        <f t="shared" ca="1" si="98"/>
        <v>3.6186466986776078</v>
      </c>
      <c r="N1244" s="37">
        <f ca="1">IF(E1244="","",IF(ISERROR([1]!EM_S_EST_NETPROFIT(E1244,行业估值!$E$6,deadline)/100000000),"-",[1]!EM_S_EST_NETPROFIT(E1244,行业估值!$E$6,deadline)/100000000))</f>
        <v>1.58849</v>
      </c>
      <c r="O1244" s="36">
        <f t="shared" ca="1" si="99"/>
        <v>34.31824827653935</v>
      </c>
      <c r="T1244" s="64" t="s">
        <v>2515</v>
      </c>
      <c r="U1244" s="64" t="s">
        <v>2516</v>
      </c>
    </row>
    <row r="1245" spans="4:21">
      <c r="D1245" s="45" t="str">
        <f>IF(AND(行业估值!$B$39=$G1245,COUNTIF($G$2:$G$2552,$G1245)&gt;=1),COUNTIF($G$2:G1245,$G1245),"")</f>
        <v/>
      </c>
      <c r="E1245" s="65" t="str">
        <f t="shared" si="95"/>
        <v>002797.SZ</v>
      </c>
      <c r="F1245" s="65" t="str">
        <f t="shared" si="96"/>
        <v>第一创业</v>
      </c>
      <c r="G1245" s="34" t="str">
        <f>IF(E1245="","",IF(行业估值!$C$5="申万行业",[1]!EM_S_INFO_INDUSTRY_SW2014(E1245,"1"),IF(行业估值!$C$5="证监会行业",[1]!EM_S_INFO_INDUSTRY_CSRC1(E1245,"1"),[1]!EM_S_INFO_INDUSTRY_EM2016(E1245,"1"))))</f>
        <v>金融</v>
      </c>
      <c r="H1245" s="34" t="str">
        <f>IF(E1245="","",IF($H$1="上证50",[1]!EM_S_INFO_COMPINDEX(E1245,"000016"),"")&amp;IF($H$1="上证180",[1]!EM_S_INFO_COMPINDEX(E1245,"000010"),"")&amp;IF($H$1="沪深300",[1]!EM_S_INFO_COMPINDEX(E1245,"000300"),"")&amp;IF(AND($H$1="上证A股",RIGHT(E1245,2)="SH"),"是","")&amp;IF(AND($H$1="深证A股",RIGHT(E1245,2)="SZ"),"是","")&amp;IF(AND($H$1="创业板",LEFT(E1245,1)-3=0),"是","")&amp;IF(AND($H$1="全部A股",E1245&lt;&gt;0),"是","")&amp;IF(AND($H$1="中小板",LEFT(E1245,3)="002"),"是",""))</f>
        <v>是</v>
      </c>
      <c r="I1245" s="46">
        <f ca="1">IF(E1245="","",IF(OR([1]!EM_S_VAL_MV(E1245,deadline)="",[1]!EM_S_VAL_MV(E1245,deadline)="--",[1]!EM_S_VAL_MV(E1245,deadline)="null"),0,[1]!EM_S_VAL_MV(E1245,deadline)/100000000))</f>
        <v>249.37088</v>
      </c>
      <c r="J1245" s="46">
        <f ca="1">IF(E1245="","",IF(RIGHT(LEFT($J$1,6),3)="TTM",[1]!EM_S_FA_PROFIT_TTM(E1245,LEFT(RIGHT($J$1,11),10),1)/100000000,[1]!EM_S_STM07_IS(E1245,61,LEFT(RIGHT($J$1,5),4)&amp;"-12-31",1)/100000000))</f>
        <v>3.9576105181000001</v>
      </c>
      <c r="K1245" s="36">
        <f t="shared" ca="1" si="97"/>
        <v>63.010465243992698</v>
      </c>
      <c r="L1245" s="46">
        <f ca="1">IF(E1245="","",IF(ISERROR(IF(行业估值!$E$7="最新年报",[1]!EM_S_STM07_BS(E1245,140,LEFT(RIGHT($L$1,5),4)&amp;"-12-31",1)/100000000,[1]!EM_S_STM07_BS(E1245,140,LEFT(RIGHT($L$1,11),10),1)/100000000)),0,IF(行业估值!$E$7="最新年报",[1]!EM_S_STM07_BS(E1245,140,LEFT(RIGHT($L$1,5),4)&amp;"-12-31",1)/100000000,[1]!EM_S_STM07_BS(E1245,140,LEFT(RIGHT($L$1,11),10),1)/100000000)))</f>
        <v>88.710267923199993</v>
      </c>
      <c r="M1245" s="36">
        <f t="shared" ca="1" si="98"/>
        <v>2.8110712078548818</v>
      </c>
      <c r="N1245" s="37">
        <f ca="1">IF(E1245="","",IF(ISERROR([1]!EM_S_EST_NETPROFIT(E1245,行业估值!$E$6,deadline)/100000000),"-",[1]!EM_S_EST_NETPROFIT(E1245,行业估值!$E$6,deadline)/100000000))</f>
        <v>4.1749999999999998</v>
      </c>
      <c r="O1245" s="36">
        <f t="shared" ca="1" si="99"/>
        <v>59.729552095808387</v>
      </c>
      <c r="T1245" s="64" t="s">
        <v>2517</v>
      </c>
      <c r="U1245" s="64" t="s">
        <v>2518</v>
      </c>
    </row>
    <row r="1246" spans="4:21">
      <c r="D1246" s="45" t="str">
        <f>IF(AND(行业估值!$B$39=$G1246,COUNTIF($G$2:$G$2552,$G1246)&gt;=1),COUNTIF($G$2:G1246,$G1246),"")</f>
        <v/>
      </c>
      <c r="E1246" s="65" t="str">
        <f t="shared" si="95"/>
        <v>002798.SZ</v>
      </c>
      <c r="F1246" s="65" t="str">
        <f t="shared" si="96"/>
        <v>帝欧家居</v>
      </c>
      <c r="G1246" s="34" t="str">
        <f>IF(E1246="","",IF(行业估值!$C$5="申万行业",[1]!EM_S_INFO_INDUSTRY_SW2014(E1246,"1"),IF(行业估值!$C$5="证监会行业",[1]!EM_S_INFO_INDUSTRY_CSRC1(E1246,"1"),[1]!EM_S_INFO_INDUSTRY_EM2016(E1246,"1"))))</f>
        <v>轻工制造</v>
      </c>
      <c r="H1246" s="34" t="str">
        <f>IF(E1246="","",IF($H$1="上证50",[1]!EM_S_INFO_COMPINDEX(E1246,"000016"),"")&amp;IF($H$1="上证180",[1]!EM_S_INFO_COMPINDEX(E1246,"000010"),"")&amp;IF($H$1="沪深300",[1]!EM_S_INFO_COMPINDEX(E1246,"000300"),"")&amp;IF(AND($H$1="上证A股",RIGHT(E1246,2)="SH"),"是","")&amp;IF(AND($H$1="深证A股",RIGHT(E1246,2)="SZ"),"是","")&amp;IF(AND($H$1="创业板",LEFT(E1246,1)-3=0),"是","")&amp;IF(AND($H$1="全部A股",E1246&lt;&gt;0),"是","")&amp;IF(AND($H$1="中小板",LEFT(E1246,3)="002"),"是",""))</f>
        <v>是</v>
      </c>
      <c r="I1246" s="46">
        <f ca="1">IF(E1246="","",IF(OR([1]!EM_S_VAL_MV(E1246,deadline)="",[1]!EM_S_VAL_MV(E1246,deadline)="--",[1]!EM_S_VAL_MV(E1246,deadline)="null"),0,[1]!EM_S_VAL_MV(E1246,deadline)/100000000))</f>
        <v>88.502433663600002</v>
      </c>
      <c r="J1246" s="46">
        <f ca="1">IF(E1246="","",IF(RIGHT(LEFT($J$1,6),3)="TTM",[1]!EM_S_FA_PROFIT_TTM(E1246,LEFT(RIGHT($J$1,11),10),1)/100000000,[1]!EM_S_STM07_IS(E1246,61,LEFT(RIGHT($J$1,5),4)&amp;"-12-31",1)/100000000))</f>
        <v>5.2999415468000004</v>
      </c>
      <c r="K1246" s="36">
        <f t="shared" ca="1" si="97"/>
        <v>16.698756558369219</v>
      </c>
      <c r="L1246" s="46">
        <f ca="1">IF(E1246="","",IF(ISERROR(IF(行业估值!$E$7="最新年报",[1]!EM_S_STM07_BS(E1246,140,LEFT(RIGHT($L$1,5),4)&amp;"-12-31",1)/100000000,[1]!EM_S_STM07_BS(E1246,140,LEFT(RIGHT($L$1,11),10),1)/100000000)),0,IF(行业估值!$E$7="最新年报",[1]!EM_S_STM07_BS(E1246,140,LEFT(RIGHT($L$1,5),4)&amp;"-12-31",1)/100000000,[1]!EM_S_STM07_BS(E1246,140,LEFT(RIGHT($L$1,11),10),1)/100000000)))</f>
        <v>34.8020128908</v>
      </c>
      <c r="M1246" s="36">
        <f t="shared" ca="1" si="98"/>
        <v>2.5430262882005841</v>
      </c>
      <c r="N1246" s="37">
        <f ca="1">IF(E1246="","",IF(ISERROR([1]!EM_S_EST_NETPROFIT(E1246,行业估值!$E$6,deadline)/100000000),"-",[1]!EM_S_EST_NETPROFIT(E1246,行业估值!$E$6,deadline)/100000000))</f>
        <v>5.4824349999999997</v>
      </c>
      <c r="O1246" s="36">
        <f t="shared" ca="1" si="99"/>
        <v>16.142906147286745</v>
      </c>
      <c r="T1246" s="64" t="s">
        <v>2519</v>
      </c>
      <c r="U1246" s="64" t="s">
        <v>2520</v>
      </c>
    </row>
    <row r="1247" spans="4:21">
      <c r="D1247" s="45" t="str">
        <f>IF(AND(行业估值!$B$39=$G1247,COUNTIF($G$2:$G$2552,$G1247)&gt;=1),COUNTIF($G$2:G1247,$G1247),"")</f>
        <v/>
      </c>
      <c r="E1247" s="65" t="str">
        <f t="shared" si="95"/>
        <v>002799.SZ</v>
      </c>
      <c r="F1247" s="65" t="str">
        <f t="shared" si="96"/>
        <v>环球印务</v>
      </c>
      <c r="G1247" s="34" t="str">
        <f>IF(E1247="","",IF(行业估值!$C$5="申万行业",[1]!EM_S_INFO_INDUSTRY_SW2014(E1247,"1"),IF(行业估值!$C$5="证监会行业",[1]!EM_S_INFO_INDUSTRY_CSRC1(E1247,"1"),[1]!EM_S_INFO_INDUSTRY_EM2016(E1247,"1"))))</f>
        <v>轻工制造</v>
      </c>
      <c r="H1247" s="34" t="str">
        <f>IF(E1247="","",IF($H$1="上证50",[1]!EM_S_INFO_COMPINDEX(E1247,"000016"),"")&amp;IF($H$1="上证180",[1]!EM_S_INFO_COMPINDEX(E1247,"000010"),"")&amp;IF($H$1="沪深300",[1]!EM_S_INFO_COMPINDEX(E1247,"000300"),"")&amp;IF(AND($H$1="上证A股",RIGHT(E1247,2)="SH"),"是","")&amp;IF(AND($H$1="深证A股",RIGHT(E1247,2)="SZ"),"是","")&amp;IF(AND($H$1="创业板",LEFT(E1247,1)-3=0),"是","")&amp;IF(AND($H$1="全部A股",E1247&lt;&gt;0),"是","")&amp;IF(AND($H$1="中小板",LEFT(E1247,3)="002"),"是",""))</f>
        <v>是</v>
      </c>
      <c r="I1247" s="46">
        <f ca="1">IF(E1247="","",IF(OR([1]!EM_S_VAL_MV(E1247,deadline)="",[1]!EM_S_VAL_MV(E1247,deadline)="--",[1]!EM_S_VAL_MV(E1247,deadline)="null"),0,[1]!EM_S_VAL_MV(E1247,deadline)/100000000))</f>
        <v>23.805</v>
      </c>
      <c r="J1247" s="46">
        <f ca="1">IF(E1247="","",IF(RIGHT(LEFT($J$1,6),3)="TTM",[1]!EM_S_FA_PROFIT_TTM(E1247,LEFT(RIGHT($J$1,11),10),1)/100000000,[1]!EM_S_STM07_IS(E1247,61,LEFT(RIGHT($J$1,5),4)&amp;"-12-31",1)/100000000))</f>
        <v>0.70317113939999998</v>
      </c>
      <c r="K1247" s="36">
        <f t="shared" ca="1" si="97"/>
        <v>33.853778498805099</v>
      </c>
      <c r="L1247" s="46">
        <f ca="1">IF(E1247="","",IF(ISERROR(IF(行业估值!$E$7="最新年报",[1]!EM_S_STM07_BS(E1247,140,LEFT(RIGHT($L$1,5),4)&amp;"-12-31",1)/100000000,[1]!EM_S_STM07_BS(E1247,140,LEFT(RIGHT($L$1,11),10),1)/100000000)),0,IF(行业估值!$E$7="最新年报",[1]!EM_S_STM07_BS(E1247,140,LEFT(RIGHT($L$1,5),4)&amp;"-12-31",1)/100000000,[1]!EM_S_STM07_BS(E1247,140,LEFT(RIGHT($L$1,11),10),1)/100000000)))</f>
        <v>5.8212489133000007</v>
      </c>
      <c r="M1247" s="36">
        <f t="shared" ca="1" si="98"/>
        <v>4.0893286568818468</v>
      </c>
      <c r="N1247" s="37" t="str">
        <f ca="1">IF(E1247="","",IF(ISERROR([1]!EM_S_EST_NETPROFIT(E1247,行业估值!$E$6,deadline)/100000000),"-",[1]!EM_S_EST_NETPROFIT(E1247,行业估值!$E$6,deadline)/100000000))</f>
        <v>-</v>
      </c>
      <c r="O1247" s="36" t="str">
        <f t="shared" ca="1" si="99"/>
        <v>-</v>
      </c>
      <c r="T1247" s="64" t="s">
        <v>2521</v>
      </c>
      <c r="U1247" s="64" t="s">
        <v>2522</v>
      </c>
    </row>
    <row r="1248" spans="4:21">
      <c r="D1248" s="45" t="str">
        <f>IF(AND(行业估值!$B$39=$G1248,COUNTIF($G$2:$G$2552,$G1248)&gt;=1),COUNTIF($G$2:G1248,$G1248),"")</f>
        <v/>
      </c>
      <c r="E1248" s="65" t="str">
        <f t="shared" si="95"/>
        <v>002800.SZ</v>
      </c>
      <c r="F1248" s="65" t="str">
        <f t="shared" si="96"/>
        <v>天顺股份</v>
      </c>
      <c r="G1248" s="34" t="str">
        <f>IF(E1248="","",IF(行业估值!$C$5="申万行业",[1]!EM_S_INFO_INDUSTRY_SW2014(E1248,"1"),IF(行业估值!$C$5="证监会行业",[1]!EM_S_INFO_INDUSTRY_CSRC1(E1248,"1"),[1]!EM_S_INFO_INDUSTRY_EM2016(E1248,"1"))))</f>
        <v>交通运输</v>
      </c>
      <c r="H1248" s="34" t="str">
        <f>IF(E1248="","",IF($H$1="上证50",[1]!EM_S_INFO_COMPINDEX(E1248,"000016"),"")&amp;IF($H$1="上证180",[1]!EM_S_INFO_COMPINDEX(E1248,"000010"),"")&amp;IF($H$1="沪深300",[1]!EM_S_INFO_COMPINDEX(E1248,"000300"),"")&amp;IF(AND($H$1="上证A股",RIGHT(E1248,2)="SH"),"是","")&amp;IF(AND($H$1="深证A股",RIGHT(E1248,2)="SZ"),"是","")&amp;IF(AND($H$1="创业板",LEFT(E1248,1)-3=0),"是","")&amp;IF(AND($H$1="全部A股",E1248&lt;&gt;0),"是","")&amp;IF(AND($H$1="中小板",LEFT(E1248,3)="002"),"是",""))</f>
        <v>是</v>
      </c>
      <c r="I1248" s="46">
        <f ca="1">IF(E1248="","",IF(OR([1]!EM_S_VAL_MV(E1248,deadline)="",[1]!EM_S_VAL_MV(E1248,deadline)="--",[1]!EM_S_VAL_MV(E1248,deadline)="null"),0,[1]!EM_S_VAL_MV(E1248,deadline)/100000000))</f>
        <v>20.111324</v>
      </c>
      <c r="J1248" s="46">
        <f ca="1">IF(E1248="","",IF(RIGHT(LEFT($J$1,6),3)="TTM",[1]!EM_S_FA_PROFIT_TTM(E1248,LEFT(RIGHT($J$1,11),10),1)/100000000,[1]!EM_S_STM07_IS(E1248,61,LEFT(RIGHT($J$1,5),4)&amp;"-12-31",1)/100000000))</f>
        <v>0.26396746649999997</v>
      </c>
      <c r="K1248" s="36">
        <f t="shared" ca="1" si="97"/>
        <v>76.188646527772022</v>
      </c>
      <c r="L1248" s="46">
        <f ca="1">IF(E1248="","",IF(ISERROR(IF(行业估值!$E$7="最新年报",[1]!EM_S_STM07_BS(E1248,140,LEFT(RIGHT($L$1,5),4)&amp;"-12-31",1)/100000000,[1]!EM_S_STM07_BS(E1248,140,LEFT(RIGHT($L$1,11),10),1)/100000000)),0,IF(行业估值!$E$7="最新年报",[1]!EM_S_STM07_BS(E1248,140,LEFT(RIGHT($L$1,5),4)&amp;"-12-31",1)/100000000,[1]!EM_S_STM07_BS(E1248,140,LEFT(RIGHT($L$1,11),10),1)/100000000)))</f>
        <v>4.6709427006999995</v>
      </c>
      <c r="M1248" s="36">
        <f t="shared" ca="1" si="98"/>
        <v>4.3056242152116457</v>
      </c>
      <c r="N1248" s="37" t="str">
        <f ca="1">IF(E1248="","",IF(ISERROR([1]!EM_S_EST_NETPROFIT(E1248,行业估值!$E$6,deadline)/100000000),"-",[1]!EM_S_EST_NETPROFIT(E1248,行业估值!$E$6,deadline)/100000000))</f>
        <v>-</v>
      </c>
      <c r="O1248" s="36" t="str">
        <f t="shared" ca="1" si="99"/>
        <v>-</v>
      </c>
      <c r="T1248" s="64" t="s">
        <v>2523</v>
      </c>
      <c r="U1248" s="64" t="s">
        <v>2524</v>
      </c>
    </row>
    <row r="1249" spans="4:21">
      <c r="D1249" s="45" t="str">
        <f>IF(AND(行业估值!$B$39=$G1249,COUNTIF($G$2:$G$2552,$G1249)&gt;=1),COUNTIF($G$2:G1249,$G1249),"")</f>
        <v/>
      </c>
      <c r="E1249" s="65" t="str">
        <f t="shared" si="95"/>
        <v>002801.SZ</v>
      </c>
      <c r="F1249" s="65" t="str">
        <f t="shared" si="96"/>
        <v>微光股份</v>
      </c>
      <c r="G1249" s="34" t="str">
        <f>IF(E1249="","",IF(行业估值!$C$5="申万行业",[1]!EM_S_INFO_INDUSTRY_SW2014(E1249,"1"),IF(行业估值!$C$5="证监会行业",[1]!EM_S_INFO_INDUSTRY_CSRC1(E1249,"1"),[1]!EM_S_INFO_INDUSTRY_EM2016(E1249,"1"))))</f>
        <v>电气设备</v>
      </c>
      <c r="H1249" s="34" t="str">
        <f>IF(E1249="","",IF($H$1="上证50",[1]!EM_S_INFO_COMPINDEX(E1249,"000016"),"")&amp;IF($H$1="上证180",[1]!EM_S_INFO_COMPINDEX(E1249,"000010"),"")&amp;IF($H$1="沪深300",[1]!EM_S_INFO_COMPINDEX(E1249,"000300"),"")&amp;IF(AND($H$1="上证A股",RIGHT(E1249,2)="SH"),"是","")&amp;IF(AND($H$1="深证A股",RIGHT(E1249,2)="SZ"),"是","")&amp;IF(AND($H$1="创业板",LEFT(E1249,1)-3=0),"是","")&amp;IF(AND($H$1="全部A股",E1249&lt;&gt;0),"是","")&amp;IF(AND($H$1="中小板",LEFT(E1249,3)="002"),"是",""))</f>
        <v>是</v>
      </c>
      <c r="I1249" s="46">
        <f ca="1">IF(E1249="","",IF(OR([1]!EM_S_VAL_MV(E1249,deadline)="",[1]!EM_S_VAL_MV(E1249,deadline)="--",[1]!EM_S_VAL_MV(E1249,deadline)="null"),0,[1]!EM_S_VAL_MV(E1249,deadline)/100000000))</f>
        <v>39.225856</v>
      </c>
      <c r="J1249" s="46">
        <f ca="1">IF(E1249="","",IF(RIGHT(LEFT($J$1,6),3)="TTM",[1]!EM_S_FA_PROFIT_TTM(E1249,LEFT(RIGHT($J$1,11),10),1)/100000000,[1]!EM_S_STM07_IS(E1249,61,LEFT(RIGHT($J$1,5),4)&amp;"-12-31",1)/100000000))</f>
        <v>1.3804903732</v>
      </c>
      <c r="K1249" s="36">
        <f t="shared" ca="1" si="97"/>
        <v>28.414436465119131</v>
      </c>
      <c r="L1249" s="46">
        <f ca="1">IF(E1249="","",IF(ISERROR(IF(行业估值!$E$7="最新年报",[1]!EM_S_STM07_BS(E1249,140,LEFT(RIGHT($L$1,5),4)&amp;"-12-31",1)/100000000,[1]!EM_S_STM07_BS(E1249,140,LEFT(RIGHT($L$1,11),10),1)/100000000)),0,IF(行业估值!$E$7="最新年报",[1]!EM_S_STM07_BS(E1249,140,LEFT(RIGHT($L$1,5),4)&amp;"-12-31",1)/100000000,[1]!EM_S_STM07_BS(E1249,140,LEFT(RIGHT($L$1,11),10),1)/100000000)))</f>
        <v>9.7398728772999998</v>
      </c>
      <c r="M1249" s="36">
        <f t="shared" ca="1" si="98"/>
        <v>4.0273478405884324</v>
      </c>
      <c r="N1249" s="37" t="str">
        <f ca="1">IF(E1249="","",IF(ISERROR([1]!EM_S_EST_NETPROFIT(E1249,行业估值!$E$6,deadline)/100000000),"-",[1]!EM_S_EST_NETPROFIT(E1249,行业估值!$E$6,deadline)/100000000))</f>
        <v>-</v>
      </c>
      <c r="O1249" s="36" t="str">
        <f t="shared" ca="1" si="99"/>
        <v>-</v>
      </c>
      <c r="T1249" s="64" t="s">
        <v>2525</v>
      </c>
      <c r="U1249" s="64" t="s">
        <v>2526</v>
      </c>
    </row>
    <row r="1250" spans="4:21">
      <c r="D1250" s="45" t="str">
        <f>IF(AND(行业估值!$B$39=$G1250,COUNTIF($G$2:$G$2552,$G1250)&gt;=1),COUNTIF($G$2:G1250,$G1250),"")</f>
        <v/>
      </c>
      <c r="E1250" s="65" t="str">
        <f t="shared" si="95"/>
        <v>002802.SZ</v>
      </c>
      <c r="F1250" s="65" t="str">
        <f t="shared" si="96"/>
        <v>洪汇新材</v>
      </c>
      <c r="G1250" s="34" t="str">
        <f>IF(E1250="","",IF(行业估值!$C$5="申万行业",[1]!EM_S_INFO_INDUSTRY_SW2014(E1250,"1"),IF(行业估值!$C$5="证监会行业",[1]!EM_S_INFO_INDUSTRY_CSRC1(E1250,"1"),[1]!EM_S_INFO_INDUSTRY_EM2016(E1250,"1"))))</f>
        <v>基础化工</v>
      </c>
      <c r="H1250" s="34" t="str">
        <f>IF(E1250="","",IF($H$1="上证50",[1]!EM_S_INFO_COMPINDEX(E1250,"000016"),"")&amp;IF($H$1="上证180",[1]!EM_S_INFO_COMPINDEX(E1250,"000010"),"")&amp;IF($H$1="沪深300",[1]!EM_S_INFO_COMPINDEX(E1250,"000300"),"")&amp;IF(AND($H$1="上证A股",RIGHT(E1250,2)="SH"),"是","")&amp;IF(AND($H$1="深证A股",RIGHT(E1250,2)="SZ"),"是","")&amp;IF(AND($H$1="创业板",LEFT(E1250,1)-3=0),"是","")&amp;IF(AND($H$1="全部A股",E1250&lt;&gt;0),"是","")&amp;IF(AND($H$1="中小板",LEFT(E1250,3)="002"),"是",""))</f>
        <v>是</v>
      </c>
      <c r="I1250" s="46">
        <f ca="1">IF(E1250="","",IF(OR([1]!EM_S_VAL_MV(E1250,deadline)="",[1]!EM_S_VAL_MV(E1250,deadline)="--",[1]!EM_S_VAL_MV(E1250,deadline)="null"),0,[1]!EM_S_VAL_MV(E1250,deadline)/100000000))</f>
        <v>20.749025</v>
      </c>
      <c r="J1250" s="46">
        <f ca="1">IF(E1250="","",IF(RIGHT(LEFT($J$1,6),3)="TTM",[1]!EM_S_FA_PROFIT_TTM(E1250,LEFT(RIGHT($J$1,11),10),1)/100000000,[1]!EM_S_STM07_IS(E1250,61,LEFT(RIGHT($J$1,5),4)&amp;"-12-31",1)/100000000))</f>
        <v>0.79516433330000003</v>
      </c>
      <c r="K1250" s="36">
        <f t="shared" ca="1" si="97"/>
        <v>26.094008660939018</v>
      </c>
      <c r="L1250" s="46">
        <f ca="1">IF(E1250="","",IF(ISERROR(IF(行业估值!$E$7="最新年报",[1]!EM_S_STM07_BS(E1250,140,LEFT(RIGHT($L$1,5),4)&amp;"-12-31",1)/100000000,[1]!EM_S_STM07_BS(E1250,140,LEFT(RIGHT($L$1,11),10),1)/100000000)),0,IF(行业估值!$E$7="最新年报",[1]!EM_S_STM07_BS(E1250,140,LEFT(RIGHT($L$1,5),4)&amp;"-12-31",1)/100000000,[1]!EM_S_STM07_BS(E1250,140,LEFT(RIGHT($L$1,11),10),1)/100000000)))</f>
        <v>5.4467396703999995</v>
      </c>
      <c r="M1250" s="36">
        <f t="shared" ca="1" si="98"/>
        <v>3.8094394547180968</v>
      </c>
      <c r="N1250" s="37" t="str">
        <f ca="1">IF(E1250="","",IF(ISERROR([1]!EM_S_EST_NETPROFIT(E1250,行业估值!$E$6,deadline)/100000000),"-",[1]!EM_S_EST_NETPROFIT(E1250,行业估值!$E$6,deadline)/100000000))</f>
        <v>-</v>
      </c>
      <c r="O1250" s="36" t="str">
        <f t="shared" ca="1" si="99"/>
        <v>-</v>
      </c>
      <c r="T1250" s="64" t="s">
        <v>2527</v>
      </c>
      <c r="U1250" s="64" t="s">
        <v>2528</v>
      </c>
    </row>
    <row r="1251" spans="4:21">
      <c r="D1251" s="45" t="str">
        <f>IF(AND(行业估值!$B$39=$G1251,COUNTIF($G$2:$G$2552,$G1251)&gt;=1),COUNTIF($G$2:G1251,$G1251),"")</f>
        <v/>
      </c>
      <c r="E1251" s="65" t="str">
        <f t="shared" si="95"/>
        <v>002803.SZ</v>
      </c>
      <c r="F1251" s="65" t="str">
        <f t="shared" si="96"/>
        <v>吉宏股份</v>
      </c>
      <c r="G1251" s="34" t="str">
        <f>IF(E1251="","",IF(行业估值!$C$5="申万行业",[1]!EM_S_INFO_INDUSTRY_SW2014(E1251,"1"),IF(行业估值!$C$5="证监会行业",[1]!EM_S_INFO_INDUSTRY_CSRC1(E1251,"1"),[1]!EM_S_INFO_INDUSTRY_EM2016(E1251,"1"))))</f>
        <v>轻工制造</v>
      </c>
      <c r="H1251" s="34" t="str">
        <f>IF(E1251="","",IF($H$1="上证50",[1]!EM_S_INFO_COMPINDEX(E1251,"000016"),"")&amp;IF($H$1="上证180",[1]!EM_S_INFO_COMPINDEX(E1251,"000010"),"")&amp;IF($H$1="沪深300",[1]!EM_S_INFO_COMPINDEX(E1251,"000300"),"")&amp;IF(AND($H$1="上证A股",RIGHT(E1251,2)="SH"),"是","")&amp;IF(AND($H$1="深证A股",RIGHT(E1251,2)="SZ"),"是","")&amp;IF(AND($H$1="创业板",LEFT(E1251,1)-3=0),"是","")&amp;IF(AND($H$1="全部A股",E1251&lt;&gt;0),"是","")&amp;IF(AND($H$1="中小板",LEFT(E1251,3)="002"),"是",""))</f>
        <v>是</v>
      </c>
      <c r="I1251" s="46">
        <f ca="1">IF(E1251="","",IF(OR([1]!EM_S_VAL_MV(E1251,deadline)="",[1]!EM_S_VAL_MV(E1251,deadline)="--",[1]!EM_S_VAL_MV(E1251,deadline)="null"),0,[1]!EM_S_VAL_MV(E1251,deadline)/100000000))</f>
        <v>48.525426381999999</v>
      </c>
      <c r="J1251" s="46">
        <f ca="1">IF(E1251="","",IF(RIGHT(LEFT($J$1,6),3)="TTM",[1]!EM_S_FA_PROFIT_TTM(E1251,LEFT(RIGHT($J$1,11),10),1)/100000000,[1]!EM_S_STM07_IS(E1251,61,LEFT(RIGHT($J$1,5),4)&amp;"-12-31",1)/100000000))</f>
        <v>3.3294980092000004</v>
      </c>
      <c r="K1251" s="36">
        <f t="shared" ca="1" si="97"/>
        <v>14.574397175765098</v>
      </c>
      <c r="L1251" s="46">
        <f ca="1">IF(E1251="","",IF(ISERROR(IF(行业估值!$E$7="最新年报",[1]!EM_S_STM07_BS(E1251,140,LEFT(RIGHT($L$1,5),4)&amp;"-12-31",1)/100000000,[1]!EM_S_STM07_BS(E1251,140,LEFT(RIGHT($L$1,11),10),1)/100000000)),0,IF(行业估值!$E$7="最新年报",[1]!EM_S_STM07_BS(E1251,140,LEFT(RIGHT($L$1,5),4)&amp;"-12-31",1)/100000000,[1]!EM_S_STM07_BS(E1251,140,LEFT(RIGHT($L$1,11),10),1)/100000000)))</f>
        <v>13.3034168817</v>
      </c>
      <c r="M1251" s="36">
        <f t="shared" ca="1" si="98"/>
        <v>3.6475912025842709</v>
      </c>
      <c r="N1251" s="37">
        <f ca="1">IF(E1251="","",IF(ISERROR([1]!EM_S_EST_NETPROFIT(E1251,行业估值!$E$6,deadline)/100000000),"-",[1]!EM_S_EST_NETPROFIT(E1251,行业估值!$E$6,deadline)/100000000))</f>
        <v>3.2467250000000001</v>
      </c>
      <c r="O1251" s="36">
        <f t="shared" ca="1" si="99"/>
        <v>14.945961355519792</v>
      </c>
      <c r="T1251" s="64" t="s">
        <v>2529</v>
      </c>
      <c r="U1251" s="64" t="s">
        <v>2530</v>
      </c>
    </row>
    <row r="1252" spans="4:21">
      <c r="D1252" s="45" t="str">
        <f>IF(AND(行业估值!$B$39=$G1252,COUNTIF($G$2:$G$2552,$G1252)&gt;=1),COUNTIF($G$2:G1252,$G1252),"")</f>
        <v/>
      </c>
      <c r="E1252" s="65" t="str">
        <f t="shared" si="95"/>
        <v>002805.SZ</v>
      </c>
      <c r="F1252" s="65" t="str">
        <f t="shared" si="96"/>
        <v>丰元股份</v>
      </c>
      <c r="G1252" s="34" t="str">
        <f>IF(E1252="","",IF(行业估值!$C$5="申万行业",[1]!EM_S_INFO_INDUSTRY_SW2014(E1252,"1"),IF(行业估值!$C$5="证监会行业",[1]!EM_S_INFO_INDUSTRY_CSRC1(E1252,"1"),[1]!EM_S_INFO_INDUSTRY_EM2016(E1252,"1"))))</f>
        <v>基础化工</v>
      </c>
      <c r="H1252" s="34" t="str">
        <f>IF(E1252="","",IF($H$1="上证50",[1]!EM_S_INFO_COMPINDEX(E1252,"000016"),"")&amp;IF($H$1="上证180",[1]!EM_S_INFO_COMPINDEX(E1252,"000010"),"")&amp;IF($H$1="沪深300",[1]!EM_S_INFO_COMPINDEX(E1252,"000300"),"")&amp;IF(AND($H$1="上证A股",RIGHT(E1252,2)="SH"),"是","")&amp;IF(AND($H$1="深证A股",RIGHT(E1252,2)="SZ"),"是","")&amp;IF(AND($H$1="创业板",LEFT(E1252,1)-3=0),"是","")&amp;IF(AND($H$1="全部A股",E1252&lt;&gt;0),"是","")&amp;IF(AND($H$1="中小板",LEFT(E1252,3)="002"),"是",""))</f>
        <v>是</v>
      </c>
      <c r="I1252" s="46">
        <f ca="1">IF(E1252="","",IF(OR([1]!EM_S_VAL_MV(E1252,deadline)="",[1]!EM_S_VAL_MV(E1252,deadline)="--",[1]!EM_S_VAL_MV(E1252,deadline)="null"),0,[1]!EM_S_VAL_MV(E1252,deadline)/100000000))</f>
        <v>17.153742600000001</v>
      </c>
      <c r="J1252" s="46">
        <f ca="1">IF(E1252="","",IF(RIGHT(LEFT($J$1,6),3)="TTM",[1]!EM_S_FA_PROFIT_TTM(E1252,LEFT(RIGHT($J$1,11),10),1)/100000000,[1]!EM_S_STM07_IS(E1252,61,LEFT(RIGHT($J$1,5),4)&amp;"-12-31",1)/100000000))</f>
        <v>0.1794903766</v>
      </c>
      <c r="K1252" s="36">
        <f t="shared" ca="1" si="97"/>
        <v>95.569149304464716</v>
      </c>
      <c r="L1252" s="46">
        <f ca="1">IF(E1252="","",IF(ISERROR(IF(行业估值!$E$7="最新年报",[1]!EM_S_STM07_BS(E1252,140,LEFT(RIGHT($L$1,5),4)&amp;"-12-31",1)/100000000,[1]!EM_S_STM07_BS(E1252,140,LEFT(RIGHT($L$1,11),10),1)/100000000)),0,IF(行业估值!$E$7="最新年报",[1]!EM_S_STM07_BS(E1252,140,LEFT(RIGHT($L$1,5),4)&amp;"-12-31",1)/100000000,[1]!EM_S_STM07_BS(E1252,140,LEFT(RIGHT($L$1,11),10),1)/100000000)))</f>
        <v>5.9498158658000007</v>
      </c>
      <c r="M1252" s="36">
        <f t="shared" ca="1" si="98"/>
        <v>2.8830711717653372</v>
      </c>
      <c r="N1252" s="37">
        <f ca="1">IF(E1252="","",IF(ISERROR([1]!EM_S_EST_NETPROFIT(E1252,行业估值!$E$6,deadline)/100000000),"-",[1]!EM_S_EST_NETPROFIT(E1252,行业估值!$E$6,deadline)/100000000))</f>
        <v>0.78</v>
      </c>
      <c r="O1252" s="36">
        <f t="shared" ca="1" si="99"/>
        <v>21.991977692307692</v>
      </c>
      <c r="T1252" s="64" t="s">
        <v>2531</v>
      </c>
      <c r="U1252" s="64" t="s">
        <v>2532</v>
      </c>
    </row>
    <row r="1253" spans="4:21">
      <c r="D1253" s="45" t="str">
        <f>IF(AND(行业估值!$B$39=$G1253,COUNTIF($G$2:$G$2552,$G1253)&gt;=1),COUNTIF($G$2:G1253,$G1253),"")</f>
        <v/>
      </c>
      <c r="E1253" s="65" t="str">
        <f t="shared" si="95"/>
        <v>002806.SZ</v>
      </c>
      <c r="F1253" s="65" t="str">
        <f t="shared" si="96"/>
        <v>华锋股份</v>
      </c>
      <c r="G1253" s="34" t="str">
        <f>IF(E1253="","",IF(行业估值!$C$5="申万行业",[1]!EM_S_INFO_INDUSTRY_SW2014(E1253,"1"),IF(行业估值!$C$5="证监会行业",[1]!EM_S_INFO_INDUSTRY_CSRC1(E1253,"1"),[1]!EM_S_INFO_INDUSTRY_EM2016(E1253,"1"))))</f>
        <v>有色金属</v>
      </c>
      <c r="H1253" s="34" t="str">
        <f>IF(E1253="","",IF($H$1="上证50",[1]!EM_S_INFO_COMPINDEX(E1253,"000016"),"")&amp;IF($H$1="上证180",[1]!EM_S_INFO_COMPINDEX(E1253,"000010"),"")&amp;IF($H$1="沪深300",[1]!EM_S_INFO_COMPINDEX(E1253,"000300"),"")&amp;IF(AND($H$1="上证A股",RIGHT(E1253,2)="SH"),"是","")&amp;IF(AND($H$1="深证A股",RIGHT(E1253,2)="SZ"),"是","")&amp;IF(AND($H$1="创业板",LEFT(E1253,1)-3=0),"是","")&amp;IF(AND($H$1="全部A股",E1253&lt;&gt;0),"是","")&amp;IF(AND($H$1="中小板",LEFT(E1253,3)="002"),"是",""))</f>
        <v>是</v>
      </c>
      <c r="I1253" s="46">
        <f ca="1">IF(E1253="","",IF(OR([1]!EM_S_VAL_MV(E1253,deadline)="",[1]!EM_S_VAL_MV(E1253,deadline)="--",[1]!EM_S_VAL_MV(E1253,deadline)="null"),0,[1]!EM_S_VAL_MV(E1253,deadline)/100000000))</f>
        <v>22.135643771199998</v>
      </c>
      <c r="J1253" s="46">
        <f ca="1">IF(E1253="","",IF(RIGHT(LEFT($J$1,6),3)="TTM",[1]!EM_S_FA_PROFIT_TTM(E1253,LEFT(RIGHT($J$1,11),10),1)/100000000,[1]!EM_S_STM07_IS(E1253,61,LEFT(RIGHT($J$1,5),4)&amp;"-12-31",1)/100000000))</f>
        <v>0.59766052590000007</v>
      </c>
      <c r="K1253" s="36">
        <f t="shared" ca="1" si="97"/>
        <v>37.037152048592397</v>
      </c>
      <c r="L1253" s="46">
        <f ca="1">IF(E1253="","",IF(ISERROR(IF(行业估值!$E$7="最新年报",[1]!EM_S_STM07_BS(E1253,140,LEFT(RIGHT($L$1,5),4)&amp;"-12-31",1)/100000000,[1]!EM_S_STM07_BS(E1253,140,LEFT(RIGHT($L$1,11),10),1)/100000000)),0,IF(行业估值!$E$7="最新年报",[1]!EM_S_STM07_BS(E1253,140,LEFT(RIGHT($L$1,5),4)&amp;"-12-31",1)/100000000,[1]!EM_S_STM07_BS(E1253,140,LEFT(RIGHT($L$1,11),10),1)/100000000)))</f>
        <v>12.593422081099998</v>
      </c>
      <c r="M1253" s="36">
        <f t="shared" ca="1" si="98"/>
        <v>1.7577147520863936</v>
      </c>
      <c r="N1253" s="37" t="str">
        <f ca="1">IF(E1253="","",IF(ISERROR([1]!EM_S_EST_NETPROFIT(E1253,行业估值!$E$6,deadline)/100000000),"-",[1]!EM_S_EST_NETPROFIT(E1253,行业估值!$E$6,deadline)/100000000))</f>
        <v>-</v>
      </c>
      <c r="O1253" s="36" t="str">
        <f t="shared" ca="1" si="99"/>
        <v>-</v>
      </c>
      <c r="T1253" s="64" t="s">
        <v>2533</v>
      </c>
      <c r="U1253" s="64" t="s">
        <v>2534</v>
      </c>
    </row>
    <row r="1254" spans="4:21">
      <c r="D1254" s="45" t="str">
        <f>IF(AND(行业估值!$B$39=$G1254,COUNTIF($G$2:$G$2552,$G1254)&gt;=1),COUNTIF($G$2:G1254,$G1254),"")</f>
        <v/>
      </c>
      <c r="E1254" s="65" t="str">
        <f t="shared" si="95"/>
        <v>002807.SZ</v>
      </c>
      <c r="F1254" s="65" t="str">
        <f t="shared" si="96"/>
        <v>江阴银行</v>
      </c>
      <c r="G1254" s="34" t="str">
        <f>IF(E1254="","",IF(行业估值!$C$5="申万行业",[1]!EM_S_INFO_INDUSTRY_SW2014(E1254,"1"),IF(行业估值!$C$5="证监会行业",[1]!EM_S_INFO_INDUSTRY_CSRC1(E1254,"1"),[1]!EM_S_INFO_INDUSTRY_EM2016(E1254,"1"))))</f>
        <v>金融</v>
      </c>
      <c r="H1254" s="34" t="str">
        <f>IF(E1254="","",IF($H$1="上证50",[1]!EM_S_INFO_COMPINDEX(E1254,"000016"),"")&amp;IF($H$1="上证180",[1]!EM_S_INFO_COMPINDEX(E1254,"000010"),"")&amp;IF($H$1="沪深300",[1]!EM_S_INFO_COMPINDEX(E1254,"000300"),"")&amp;IF(AND($H$1="上证A股",RIGHT(E1254,2)="SH"),"是","")&amp;IF(AND($H$1="深证A股",RIGHT(E1254,2)="SZ"),"是","")&amp;IF(AND($H$1="创业板",LEFT(E1254,1)-3=0),"是","")&amp;IF(AND($H$1="全部A股",E1254&lt;&gt;0),"是","")&amp;IF(AND($H$1="中小板",LEFT(E1254,3)="002"),"是",""))</f>
        <v>是</v>
      </c>
      <c r="I1254" s="46">
        <f ca="1">IF(E1254="","",IF(OR([1]!EM_S_VAL_MV(E1254,deadline)="",[1]!EM_S_VAL_MV(E1254,deadline)="--",[1]!EM_S_VAL_MV(E1254,deadline)="null"),0,[1]!EM_S_VAL_MV(E1254,deadline)/100000000))</f>
        <v>94.481151662999991</v>
      </c>
      <c r="J1254" s="46">
        <f ca="1">IF(E1254="","",IF(RIGHT(LEFT($J$1,6),3)="TTM",[1]!EM_S_FA_PROFIT_TTM(E1254,LEFT(RIGHT($J$1,11),10),1)/100000000,[1]!EM_S_STM07_IS(E1254,61,LEFT(RIGHT($J$1,5),4)&amp;"-12-31",1)/100000000))</f>
        <v>9.5115499999999997</v>
      </c>
      <c r="K1254" s="36">
        <f t="shared" ca="1" si="97"/>
        <v>9.9333075747906481</v>
      </c>
      <c r="L1254" s="46">
        <f ca="1">IF(E1254="","",IF(ISERROR(IF(行业估值!$E$7="最新年报",[1]!EM_S_STM07_BS(E1254,140,LEFT(RIGHT($L$1,5),4)&amp;"-12-31",1)/100000000,[1]!EM_S_STM07_BS(E1254,140,LEFT(RIGHT($L$1,11),10),1)/100000000)),0,IF(行业估值!$E$7="最新年报",[1]!EM_S_STM07_BS(E1254,140,LEFT(RIGHT($L$1,5),4)&amp;"-12-31",1)/100000000,[1]!EM_S_STM07_BS(E1254,140,LEFT(RIGHT($L$1,11),10),1)/100000000)))</f>
        <v>113.35517</v>
      </c>
      <c r="M1254" s="36">
        <f t="shared" ca="1" si="98"/>
        <v>0.83349662536785918</v>
      </c>
      <c r="N1254" s="37">
        <f ca="1">IF(E1254="","",IF(ISERROR([1]!EM_S_EST_NETPROFIT(E1254,行业估值!$E$6,deadline)/100000000),"-",[1]!EM_S_EST_NETPROFIT(E1254,行业估值!$E$6,deadline)/100000000))</f>
        <v>9.1549999999999994</v>
      </c>
      <c r="O1254" s="36">
        <f t="shared" ca="1" si="99"/>
        <v>10.320169488039323</v>
      </c>
      <c r="T1254" s="64" t="s">
        <v>2535</v>
      </c>
      <c r="U1254" s="64" t="s">
        <v>2536</v>
      </c>
    </row>
    <row r="1255" spans="4:21">
      <c r="D1255" s="45" t="str">
        <f>IF(AND(行业估值!$B$39=$G1255,COUNTIF($G$2:$G$2552,$G1255)&gt;=1),COUNTIF($G$2:G1255,$G1255),"")</f>
        <v/>
      </c>
      <c r="E1255" s="65" t="str">
        <f t="shared" si="95"/>
        <v>002808.SZ</v>
      </c>
      <c r="F1255" s="65" t="str">
        <f t="shared" si="96"/>
        <v>恒久科技</v>
      </c>
      <c r="G1255" s="34" t="str">
        <f>IF(E1255="","",IF(行业估值!$C$5="申万行业",[1]!EM_S_INFO_INDUSTRY_SW2014(E1255,"1"),IF(行业估值!$C$5="证监会行业",[1]!EM_S_INFO_INDUSTRY_CSRC1(E1255,"1"),[1]!EM_S_INFO_INDUSTRY_EM2016(E1255,"1"))))</f>
        <v>电子设备</v>
      </c>
      <c r="H1255" s="34" t="str">
        <f>IF(E1255="","",IF($H$1="上证50",[1]!EM_S_INFO_COMPINDEX(E1255,"000016"),"")&amp;IF($H$1="上证180",[1]!EM_S_INFO_COMPINDEX(E1255,"000010"),"")&amp;IF($H$1="沪深300",[1]!EM_S_INFO_COMPINDEX(E1255,"000300"),"")&amp;IF(AND($H$1="上证A股",RIGHT(E1255,2)="SH"),"是","")&amp;IF(AND($H$1="深证A股",RIGHT(E1255,2)="SZ"),"是","")&amp;IF(AND($H$1="创业板",LEFT(E1255,1)-3=0),"是","")&amp;IF(AND($H$1="全部A股",E1255&lt;&gt;0),"是","")&amp;IF(AND($H$1="中小板",LEFT(E1255,3)="002"),"是",""))</f>
        <v>是</v>
      </c>
      <c r="I1255" s="46">
        <f ca="1">IF(E1255="","",IF(OR([1]!EM_S_VAL_MV(E1255,deadline)="",[1]!EM_S_VAL_MV(E1255,deadline)="--",[1]!EM_S_VAL_MV(E1255,deadline)="null"),0,[1]!EM_S_VAL_MV(E1255,deadline)/100000000))</f>
        <v>29.433599999999998</v>
      </c>
      <c r="J1255" s="46">
        <f ca="1">IF(E1255="","",IF(RIGHT(LEFT($J$1,6),3)="TTM",[1]!EM_S_FA_PROFIT_TTM(E1255,LEFT(RIGHT($J$1,11),10),1)/100000000,[1]!EM_S_STM07_IS(E1255,61,LEFT(RIGHT($J$1,5),4)&amp;"-12-31",1)/100000000))</f>
        <v>0.26195780329999996</v>
      </c>
      <c r="K1255" s="36">
        <f t="shared" ca="1" si="97"/>
        <v>112.36008101003954</v>
      </c>
      <c r="L1255" s="46">
        <f ca="1">IF(E1255="","",IF(ISERROR(IF(行业估值!$E$7="最新年报",[1]!EM_S_STM07_BS(E1255,140,LEFT(RIGHT($L$1,5),4)&amp;"-12-31",1)/100000000,[1]!EM_S_STM07_BS(E1255,140,LEFT(RIGHT($L$1,11),10),1)/100000000)),0,IF(行业估值!$E$7="最新年报",[1]!EM_S_STM07_BS(E1255,140,LEFT(RIGHT($L$1,5),4)&amp;"-12-31",1)/100000000,[1]!EM_S_STM07_BS(E1255,140,LEFT(RIGHT($L$1,11),10),1)/100000000)))</f>
        <v>5.7252370023000001</v>
      </c>
      <c r="M1255" s="36">
        <f t="shared" ca="1" si="98"/>
        <v>5.14102734754485</v>
      </c>
      <c r="N1255" s="37" t="str">
        <f ca="1">IF(E1255="","",IF(ISERROR([1]!EM_S_EST_NETPROFIT(E1255,行业估值!$E$6,deadline)/100000000),"-",[1]!EM_S_EST_NETPROFIT(E1255,行业估值!$E$6,deadline)/100000000))</f>
        <v>-</v>
      </c>
      <c r="O1255" s="36" t="str">
        <f t="shared" ca="1" si="99"/>
        <v>-</v>
      </c>
      <c r="T1255" s="64" t="s">
        <v>2537</v>
      </c>
      <c r="U1255" s="64" t="s">
        <v>2538</v>
      </c>
    </row>
    <row r="1256" spans="4:21">
      <c r="D1256" s="45" t="str">
        <f>IF(AND(行业估值!$B$39=$G1256,COUNTIF($G$2:$G$2552,$G1256)&gt;=1),COUNTIF($G$2:G1256,$G1256),"")</f>
        <v/>
      </c>
      <c r="E1256" s="65" t="str">
        <f t="shared" si="95"/>
        <v>002809.SZ</v>
      </c>
      <c r="F1256" s="65" t="str">
        <f t="shared" si="96"/>
        <v>红墙股份</v>
      </c>
      <c r="G1256" s="34" t="str">
        <f>IF(E1256="","",IF(行业估值!$C$5="申万行业",[1]!EM_S_INFO_INDUSTRY_SW2014(E1256,"1"),IF(行业估值!$C$5="证监会行业",[1]!EM_S_INFO_INDUSTRY_CSRC1(E1256,"1"),[1]!EM_S_INFO_INDUSTRY_EM2016(E1256,"1"))))</f>
        <v>基础化工</v>
      </c>
      <c r="H1256" s="34" t="str">
        <f>IF(E1256="","",IF($H$1="上证50",[1]!EM_S_INFO_COMPINDEX(E1256,"000016"),"")&amp;IF($H$1="上证180",[1]!EM_S_INFO_COMPINDEX(E1256,"000010"),"")&amp;IF($H$1="沪深300",[1]!EM_S_INFO_COMPINDEX(E1256,"000300"),"")&amp;IF(AND($H$1="上证A股",RIGHT(E1256,2)="SH"),"是","")&amp;IF(AND($H$1="深证A股",RIGHT(E1256,2)="SZ"),"是","")&amp;IF(AND($H$1="创业板",LEFT(E1256,1)-3=0),"是","")&amp;IF(AND($H$1="全部A股",E1256&lt;&gt;0),"是","")&amp;IF(AND($H$1="中小板",LEFT(E1256,3)="002"),"是",""))</f>
        <v>是</v>
      </c>
      <c r="I1256" s="46">
        <f ca="1">IF(E1256="","",IF(OR([1]!EM_S_VAL_MV(E1256,deadline)="",[1]!EM_S_VAL_MV(E1256,deadline)="--",[1]!EM_S_VAL_MV(E1256,deadline)="null"),0,[1]!EM_S_VAL_MV(E1256,deadline)/100000000))</f>
        <v>19.872</v>
      </c>
      <c r="J1256" s="46">
        <f ca="1">IF(E1256="","",IF(RIGHT(LEFT($J$1,6),3)="TTM",[1]!EM_S_FA_PROFIT_TTM(E1256,LEFT(RIGHT($J$1,11),10),1)/100000000,[1]!EM_S_STM07_IS(E1256,61,LEFT(RIGHT($J$1,5),4)&amp;"-12-31",1)/100000000))</f>
        <v>0.82469830870000005</v>
      </c>
      <c r="K1256" s="36">
        <f t="shared" ca="1" si="97"/>
        <v>24.096084338192604</v>
      </c>
      <c r="L1256" s="46">
        <f ca="1">IF(E1256="","",IF(ISERROR(IF(行业估值!$E$7="最新年报",[1]!EM_S_STM07_BS(E1256,140,LEFT(RIGHT($L$1,5),4)&amp;"-12-31",1)/100000000,[1]!EM_S_STM07_BS(E1256,140,LEFT(RIGHT($L$1,11),10),1)/100000000)),0,IF(行业估值!$E$7="最新年报",[1]!EM_S_STM07_BS(E1256,140,LEFT(RIGHT($L$1,5),4)&amp;"-12-31",1)/100000000,[1]!EM_S_STM07_BS(E1256,140,LEFT(RIGHT($L$1,11),10),1)/100000000)))</f>
        <v>11.137243016199999</v>
      </c>
      <c r="M1256" s="36">
        <f t="shared" ca="1" si="98"/>
        <v>1.7842835943414908</v>
      </c>
      <c r="N1256" s="37">
        <f ca="1">IF(E1256="","",IF(ISERROR([1]!EM_S_EST_NETPROFIT(E1256,行业估值!$E$6,deadline)/100000000),"-",[1]!EM_S_EST_NETPROFIT(E1256,行业估值!$E$6,deadline)/100000000))</f>
        <v>1.1299999999999999</v>
      </c>
      <c r="O1256" s="36">
        <f t="shared" ca="1" si="99"/>
        <v>17.585840707964604</v>
      </c>
      <c r="T1256" s="64" t="s">
        <v>2539</v>
      </c>
      <c r="U1256" s="64" t="s">
        <v>2540</v>
      </c>
    </row>
    <row r="1257" spans="4:21">
      <c r="D1257" s="45" t="str">
        <f>IF(AND(行业估值!$B$39=$G1257,COUNTIF($G$2:$G$2552,$G1257)&gt;=1),COUNTIF($G$2:G1257,$G1257),"")</f>
        <v/>
      </c>
      <c r="E1257" s="65" t="str">
        <f t="shared" si="95"/>
        <v>002810.SZ</v>
      </c>
      <c r="F1257" s="65" t="str">
        <f t="shared" si="96"/>
        <v>山东赫达</v>
      </c>
      <c r="G1257" s="34" t="str">
        <f>IF(E1257="","",IF(行业估值!$C$5="申万行业",[1]!EM_S_INFO_INDUSTRY_SW2014(E1257,"1"),IF(行业估值!$C$5="证监会行业",[1]!EM_S_INFO_INDUSTRY_CSRC1(E1257,"1"),[1]!EM_S_INFO_INDUSTRY_EM2016(E1257,"1"))))</f>
        <v>基础化工</v>
      </c>
      <c r="H1257" s="34" t="str">
        <f>IF(E1257="","",IF($H$1="上证50",[1]!EM_S_INFO_COMPINDEX(E1257,"000016"),"")&amp;IF($H$1="上证180",[1]!EM_S_INFO_COMPINDEX(E1257,"000010"),"")&amp;IF($H$1="沪深300",[1]!EM_S_INFO_COMPINDEX(E1257,"000300"),"")&amp;IF(AND($H$1="上证A股",RIGHT(E1257,2)="SH"),"是","")&amp;IF(AND($H$1="深证A股",RIGHT(E1257,2)="SZ"),"是","")&amp;IF(AND($H$1="创业板",LEFT(E1257,1)-3=0),"是","")&amp;IF(AND($H$1="全部A股",E1257&lt;&gt;0),"是","")&amp;IF(AND($H$1="中小板",LEFT(E1257,3)="002"),"是",""))</f>
        <v>是</v>
      </c>
      <c r="I1257" s="46">
        <f ca="1">IF(E1257="","",IF(OR([1]!EM_S_VAL_MV(E1257,deadline)="",[1]!EM_S_VAL_MV(E1257,deadline)="--",[1]!EM_S_VAL_MV(E1257,deadline)="null"),0,[1]!EM_S_VAL_MV(E1257,deadline)/100000000))</f>
        <v>32.673988031999997</v>
      </c>
      <c r="J1257" s="46">
        <f ca="1">IF(E1257="","",IF(RIGHT(LEFT($J$1,6),3)="TTM",[1]!EM_S_FA_PROFIT_TTM(E1257,LEFT(RIGHT($J$1,11),10),1)/100000000,[1]!EM_S_STM07_IS(E1257,61,LEFT(RIGHT($J$1,5),4)&amp;"-12-31",1)/100000000))</f>
        <v>1.436379705</v>
      </c>
      <c r="K1257" s="36">
        <f t="shared" ca="1" si="97"/>
        <v>22.747458710438963</v>
      </c>
      <c r="L1257" s="46">
        <f ca="1">IF(E1257="","",IF(ISERROR(IF(行业估值!$E$7="最新年报",[1]!EM_S_STM07_BS(E1257,140,LEFT(RIGHT($L$1,5),4)&amp;"-12-31",1)/100000000,[1]!EM_S_STM07_BS(E1257,140,LEFT(RIGHT($L$1,11),10),1)/100000000)),0,IF(行业估值!$E$7="最新年报",[1]!EM_S_STM07_BS(E1257,140,LEFT(RIGHT($L$1,5),4)&amp;"-12-31",1)/100000000,[1]!EM_S_STM07_BS(E1257,140,LEFT(RIGHT($L$1,11),10),1)/100000000)))</f>
        <v>8.774982563</v>
      </c>
      <c r="M1257" s="36">
        <f t="shared" ca="1" si="98"/>
        <v>3.7235387987858726</v>
      </c>
      <c r="N1257" s="37">
        <f ca="1">IF(E1257="","",IF(ISERROR([1]!EM_S_EST_NETPROFIT(E1257,行业估值!$E$6,deadline)/100000000),"-",[1]!EM_S_EST_NETPROFIT(E1257,行业估值!$E$6,deadline)/100000000))</f>
        <v>1.5428200000000001</v>
      </c>
      <c r="O1257" s="36">
        <f t="shared" ca="1" si="99"/>
        <v>21.178094678575594</v>
      </c>
      <c r="T1257" s="64" t="s">
        <v>2541</v>
      </c>
      <c r="U1257" s="64" t="s">
        <v>2542</v>
      </c>
    </row>
    <row r="1258" spans="4:21">
      <c r="D1258" s="45" t="str">
        <f>IF(AND(行业估值!$B$39=$G1258,COUNTIF($G$2:$G$2552,$G1258)&gt;=1),COUNTIF($G$2:G1258,$G1258),"")</f>
        <v/>
      </c>
      <c r="E1258" s="65" t="str">
        <f t="shared" si="95"/>
        <v>002811.SZ</v>
      </c>
      <c r="F1258" s="65" t="str">
        <f t="shared" si="96"/>
        <v>亚泰国际</v>
      </c>
      <c r="G1258" s="34" t="str">
        <f>IF(E1258="","",IF(行业估值!$C$5="申万行业",[1]!EM_S_INFO_INDUSTRY_SW2014(E1258,"1"),IF(行业估值!$C$5="证监会行业",[1]!EM_S_INFO_INDUSTRY_CSRC1(E1258,"1"),[1]!EM_S_INFO_INDUSTRY_EM2016(E1258,"1"))))</f>
        <v>建筑</v>
      </c>
      <c r="H1258" s="34" t="str">
        <f>IF(E1258="","",IF($H$1="上证50",[1]!EM_S_INFO_COMPINDEX(E1258,"000016"),"")&amp;IF($H$1="上证180",[1]!EM_S_INFO_COMPINDEX(E1258,"000010"),"")&amp;IF($H$1="沪深300",[1]!EM_S_INFO_COMPINDEX(E1258,"000300"),"")&amp;IF(AND($H$1="上证A股",RIGHT(E1258,2)="SH"),"是","")&amp;IF(AND($H$1="深证A股",RIGHT(E1258,2)="SZ"),"是","")&amp;IF(AND($H$1="创业板",LEFT(E1258,1)-3=0),"是","")&amp;IF(AND($H$1="全部A股",E1258&lt;&gt;0),"是","")&amp;IF(AND($H$1="中小板",LEFT(E1258,3)="002"),"是",""))</f>
        <v>是</v>
      </c>
      <c r="I1258" s="46">
        <f ca="1">IF(E1258="","",IF(OR([1]!EM_S_VAL_MV(E1258,deadline)="",[1]!EM_S_VAL_MV(E1258,deadline)="--",[1]!EM_S_VAL_MV(E1258,deadline)="null"),0,[1]!EM_S_VAL_MV(E1258,deadline)/100000000))</f>
        <v>26.117999999999999</v>
      </c>
      <c r="J1258" s="46">
        <f ca="1">IF(E1258="","",IF(RIGHT(LEFT($J$1,6),3)="TTM",[1]!EM_S_FA_PROFIT_TTM(E1258,LEFT(RIGHT($J$1,11),10),1)/100000000,[1]!EM_S_STM07_IS(E1258,61,LEFT(RIGHT($J$1,5),4)&amp;"-12-31",1)/100000000))</f>
        <v>1.3127647919000001</v>
      </c>
      <c r="K1258" s="36">
        <f t="shared" ca="1" si="97"/>
        <v>19.895414746916476</v>
      </c>
      <c r="L1258" s="46">
        <f ca="1">IF(E1258="","",IF(ISERROR(IF(行业估值!$E$7="最新年报",[1]!EM_S_STM07_BS(E1258,140,LEFT(RIGHT($L$1,5),4)&amp;"-12-31",1)/100000000,[1]!EM_S_STM07_BS(E1258,140,LEFT(RIGHT($L$1,11),10),1)/100000000)),0,IF(行业估值!$E$7="最新年报",[1]!EM_S_STM07_BS(E1258,140,LEFT(RIGHT($L$1,5),4)&amp;"-12-31",1)/100000000,[1]!EM_S_STM07_BS(E1258,140,LEFT(RIGHT($L$1,11),10),1)/100000000)))</f>
        <v>15.852481495799999</v>
      </c>
      <c r="M1258" s="36">
        <f t="shared" ca="1" si="98"/>
        <v>1.6475653989515631</v>
      </c>
      <c r="N1258" s="37" t="str">
        <f ca="1">IF(E1258="","",IF(ISERROR([1]!EM_S_EST_NETPROFIT(E1258,行业估值!$E$6,deadline)/100000000),"-",[1]!EM_S_EST_NETPROFIT(E1258,行业估值!$E$6,deadline)/100000000))</f>
        <v>-</v>
      </c>
      <c r="O1258" s="36" t="str">
        <f t="shared" ca="1" si="99"/>
        <v>-</v>
      </c>
      <c r="T1258" s="64" t="s">
        <v>2543</v>
      </c>
      <c r="U1258" s="64" t="s">
        <v>2544</v>
      </c>
    </row>
    <row r="1259" spans="4:21">
      <c r="D1259" s="45" t="str">
        <f>IF(AND(行业估值!$B$39=$G1259,COUNTIF($G$2:$G$2552,$G1259)&gt;=1),COUNTIF($G$2:G1259,$G1259),"")</f>
        <v/>
      </c>
      <c r="E1259" s="65" t="str">
        <f t="shared" si="95"/>
        <v>002812.SZ</v>
      </c>
      <c r="F1259" s="65" t="str">
        <f t="shared" si="96"/>
        <v>恩捷股份</v>
      </c>
      <c r="G1259" s="34" t="str">
        <f>IF(E1259="","",IF(行业估值!$C$5="申万行业",[1]!EM_S_INFO_INDUSTRY_SW2014(E1259,"1"),IF(行业估值!$C$5="证监会行业",[1]!EM_S_INFO_INDUSTRY_CSRC1(E1259,"1"),[1]!EM_S_INFO_INDUSTRY_EM2016(E1259,"1"))))</f>
        <v>轻工制造</v>
      </c>
      <c r="H1259" s="34" t="str">
        <f>IF(E1259="","",IF($H$1="上证50",[1]!EM_S_INFO_COMPINDEX(E1259,"000016"),"")&amp;IF($H$1="上证180",[1]!EM_S_INFO_COMPINDEX(E1259,"000010"),"")&amp;IF($H$1="沪深300",[1]!EM_S_INFO_COMPINDEX(E1259,"000300"),"")&amp;IF(AND($H$1="上证A股",RIGHT(E1259,2)="SH"),"是","")&amp;IF(AND($H$1="深证A股",RIGHT(E1259,2)="SZ"),"是","")&amp;IF(AND($H$1="创业板",LEFT(E1259,1)-3=0),"是","")&amp;IF(AND($H$1="全部A股",E1259&lt;&gt;0),"是","")&amp;IF(AND($H$1="中小板",LEFT(E1259,3)="002"),"是",""))</f>
        <v>是</v>
      </c>
      <c r="I1259" s="46">
        <f ca="1">IF(E1259="","",IF(OR([1]!EM_S_VAL_MV(E1259,deadline)="",[1]!EM_S_VAL_MV(E1259,deadline)="--",[1]!EM_S_VAL_MV(E1259,deadline)="null"),0,[1]!EM_S_VAL_MV(E1259,deadline)/100000000))</f>
        <v>333.50403585700002</v>
      </c>
      <c r="J1259" s="46">
        <f ca="1">IF(E1259="","",IF(RIGHT(LEFT($J$1,6),3)="TTM",[1]!EM_S_FA_PROFIT_TTM(E1259,LEFT(RIGHT($J$1,11),10),1)/100000000,[1]!EM_S_STM07_IS(E1259,61,LEFT(RIGHT($J$1,5),4)&amp;"-12-31",1)/100000000))</f>
        <v>9.1458255151000003</v>
      </c>
      <c r="K1259" s="36">
        <f t="shared" ca="1" si="97"/>
        <v>36.46516493304798</v>
      </c>
      <c r="L1259" s="46">
        <f ca="1">IF(E1259="","",IF(ISERROR(IF(行业估值!$E$7="最新年报",[1]!EM_S_STM07_BS(E1259,140,LEFT(RIGHT($L$1,5),4)&amp;"-12-31",1)/100000000,[1]!EM_S_STM07_BS(E1259,140,LEFT(RIGHT($L$1,11),10),1)/100000000)),0,IF(行业估值!$E$7="最新年报",[1]!EM_S_STM07_BS(E1259,140,LEFT(RIGHT($L$1,5),4)&amp;"-12-31",1)/100000000,[1]!EM_S_STM07_BS(E1259,140,LEFT(RIGHT($L$1,11),10),1)/100000000)))</f>
        <v>43.051918040600007</v>
      </c>
      <c r="M1259" s="36">
        <f t="shared" ca="1" si="98"/>
        <v>7.7465546492606867</v>
      </c>
      <c r="N1259" s="37">
        <f ca="1">IF(E1259="","",IF(ISERROR([1]!EM_S_EST_NETPROFIT(E1259,行业估值!$E$6,deadline)/100000000),"-",[1]!EM_S_EST_NETPROFIT(E1259,行业估值!$E$6,deadline)/100000000))</f>
        <v>8.4963608695652155</v>
      </c>
      <c r="O1259" s="36">
        <f t="shared" ca="1" si="99"/>
        <v>39.252574246421624</v>
      </c>
      <c r="T1259" s="64" t="s">
        <v>2545</v>
      </c>
      <c r="U1259" s="64" t="s">
        <v>2546</v>
      </c>
    </row>
    <row r="1260" spans="4:21">
      <c r="D1260" s="45" t="str">
        <f>IF(AND(行业估值!$B$39=$G1260,COUNTIF($G$2:$G$2552,$G1260)&gt;=1),COUNTIF($G$2:G1260,$G1260),"")</f>
        <v/>
      </c>
      <c r="E1260" s="65" t="str">
        <f t="shared" si="95"/>
        <v>002813.SZ</v>
      </c>
      <c r="F1260" s="65" t="str">
        <f t="shared" si="96"/>
        <v>路畅科技</v>
      </c>
      <c r="G1260" s="34" t="str">
        <f>IF(E1260="","",IF(行业估值!$C$5="申万行业",[1]!EM_S_INFO_INDUSTRY_SW2014(E1260,"1"),IF(行业估值!$C$5="证监会行业",[1]!EM_S_INFO_INDUSTRY_CSRC1(E1260,"1"),[1]!EM_S_INFO_INDUSTRY_EM2016(E1260,"1"))))</f>
        <v>交运设备</v>
      </c>
      <c r="H1260" s="34" t="str">
        <f>IF(E1260="","",IF($H$1="上证50",[1]!EM_S_INFO_COMPINDEX(E1260,"000016"),"")&amp;IF($H$1="上证180",[1]!EM_S_INFO_COMPINDEX(E1260,"000010"),"")&amp;IF($H$1="沪深300",[1]!EM_S_INFO_COMPINDEX(E1260,"000300"),"")&amp;IF(AND($H$1="上证A股",RIGHT(E1260,2)="SH"),"是","")&amp;IF(AND($H$1="深证A股",RIGHT(E1260,2)="SZ"),"是","")&amp;IF(AND($H$1="创业板",LEFT(E1260,1)-3=0),"是","")&amp;IF(AND($H$1="全部A股",E1260&lt;&gt;0),"是","")&amp;IF(AND($H$1="中小板",LEFT(E1260,3)="002"),"是",""))</f>
        <v>是</v>
      </c>
      <c r="I1260" s="46">
        <f ca="1">IF(E1260="","",IF(OR([1]!EM_S_VAL_MV(E1260,deadline)="",[1]!EM_S_VAL_MV(E1260,deadline)="--",[1]!EM_S_VAL_MV(E1260,deadline)="null"),0,[1]!EM_S_VAL_MV(E1260,deadline)/100000000))</f>
        <v>27.492000000000001</v>
      </c>
      <c r="J1260" s="46">
        <f ca="1">IF(E1260="","",IF(RIGHT(LEFT($J$1,6),3)="TTM",[1]!EM_S_FA_PROFIT_TTM(E1260,LEFT(RIGHT($J$1,11),10),1)/100000000,[1]!EM_S_STM07_IS(E1260,61,LEFT(RIGHT($J$1,5),4)&amp;"-12-31",1)/100000000))</f>
        <v>-0.31084987829999999</v>
      </c>
      <c r="K1260" s="36">
        <f t="shared" ca="1" si="97"/>
        <v>-88.441405061344696</v>
      </c>
      <c r="L1260" s="46">
        <f ca="1">IF(E1260="","",IF(ISERROR(IF(行业估值!$E$7="最新年报",[1]!EM_S_STM07_BS(E1260,140,LEFT(RIGHT($L$1,5),4)&amp;"-12-31",1)/100000000,[1]!EM_S_STM07_BS(E1260,140,LEFT(RIGHT($L$1,11),10),1)/100000000)),0,IF(行业估值!$E$7="最新年报",[1]!EM_S_STM07_BS(E1260,140,LEFT(RIGHT($L$1,5),4)&amp;"-12-31",1)/100000000,[1]!EM_S_STM07_BS(E1260,140,LEFT(RIGHT($L$1,11),10),1)/100000000)))</f>
        <v>5.8895797436999997</v>
      </c>
      <c r="M1260" s="36">
        <f t="shared" ca="1" si="98"/>
        <v>4.6679052150381031</v>
      </c>
      <c r="N1260" s="37" t="str">
        <f ca="1">IF(E1260="","",IF(ISERROR([1]!EM_S_EST_NETPROFIT(E1260,行业估值!$E$6,deadline)/100000000),"-",[1]!EM_S_EST_NETPROFIT(E1260,行业估值!$E$6,deadline)/100000000))</f>
        <v>-</v>
      </c>
      <c r="O1260" s="36" t="str">
        <f t="shared" ca="1" si="99"/>
        <v>-</v>
      </c>
      <c r="T1260" s="64" t="s">
        <v>2547</v>
      </c>
      <c r="U1260" s="64" t="s">
        <v>2548</v>
      </c>
    </row>
    <row r="1261" spans="4:21">
      <c r="D1261" s="45" t="str">
        <f>IF(AND(行业估值!$B$39=$G1261,COUNTIF($G$2:$G$2552,$G1261)&gt;=1),COUNTIF($G$2:G1261,$G1261),"")</f>
        <v/>
      </c>
      <c r="E1261" s="65" t="str">
        <f t="shared" si="95"/>
        <v>002815.SZ</v>
      </c>
      <c r="F1261" s="65" t="str">
        <f t="shared" si="96"/>
        <v>崇达技术</v>
      </c>
      <c r="G1261" s="34" t="str">
        <f>IF(E1261="","",IF(行业估值!$C$5="申万行业",[1]!EM_S_INFO_INDUSTRY_SW2014(E1261,"1"),IF(行业估值!$C$5="证监会行业",[1]!EM_S_INFO_INDUSTRY_CSRC1(E1261,"1"),[1]!EM_S_INFO_INDUSTRY_EM2016(E1261,"1"))))</f>
        <v>电子设备</v>
      </c>
      <c r="H1261" s="34" t="str">
        <f>IF(E1261="","",IF($H$1="上证50",[1]!EM_S_INFO_COMPINDEX(E1261,"000016"),"")&amp;IF($H$1="上证180",[1]!EM_S_INFO_COMPINDEX(E1261,"000010"),"")&amp;IF($H$1="沪深300",[1]!EM_S_INFO_COMPINDEX(E1261,"000300"),"")&amp;IF(AND($H$1="上证A股",RIGHT(E1261,2)="SH"),"是","")&amp;IF(AND($H$1="深证A股",RIGHT(E1261,2)="SZ"),"是","")&amp;IF(AND($H$1="创业板",LEFT(E1261,1)-3=0),"是","")&amp;IF(AND($H$1="全部A股",E1261&lt;&gt;0),"是","")&amp;IF(AND($H$1="中小板",LEFT(E1261,3)="002"),"是",""))</f>
        <v>是</v>
      </c>
      <c r="I1261" s="46">
        <f ca="1">IF(E1261="","",IF(OR([1]!EM_S_VAL_MV(E1261,deadline)="",[1]!EM_S_VAL_MV(E1261,deadline)="--",[1]!EM_S_VAL_MV(E1261,deadline)="null"),0,[1]!EM_S_VAL_MV(E1261,deadline)/100000000))</f>
        <v>132.0798481834</v>
      </c>
      <c r="J1261" s="46">
        <f ca="1">IF(E1261="","",IF(RIGHT(LEFT($J$1,6),3)="TTM",[1]!EM_S_FA_PROFIT_TTM(E1261,LEFT(RIGHT($J$1,11),10),1)/100000000,[1]!EM_S_STM07_IS(E1261,61,LEFT(RIGHT($J$1,5),4)&amp;"-12-31",1)/100000000))</f>
        <v>5.1799366823000002</v>
      </c>
      <c r="K1261" s="36">
        <f t="shared" ca="1" si="97"/>
        <v>25.498351868801954</v>
      </c>
      <c r="L1261" s="46">
        <f ca="1">IF(E1261="","",IF(ISERROR(IF(行业估值!$E$7="最新年报",[1]!EM_S_STM07_BS(E1261,140,LEFT(RIGHT($L$1,5),4)&amp;"-12-31",1)/100000000,[1]!EM_S_STM07_BS(E1261,140,LEFT(RIGHT($L$1,11),10),1)/100000000)),0,IF(行业估值!$E$7="最新年报",[1]!EM_S_STM07_BS(E1261,140,LEFT(RIGHT($L$1,5),4)&amp;"-12-31",1)/100000000,[1]!EM_S_STM07_BS(E1261,140,LEFT(RIGHT($L$1,11),10),1)/100000000)))</f>
        <v>35.494535284499996</v>
      </c>
      <c r="M1261" s="36">
        <f t="shared" ca="1" si="98"/>
        <v>3.7211319186105123</v>
      </c>
      <c r="N1261" s="37">
        <f ca="1">IF(E1261="","",IF(ISERROR([1]!EM_S_EST_NETPROFIT(E1261,行业估值!$E$6,deadline)/100000000),"-",[1]!EM_S_EST_NETPROFIT(E1261,行业估值!$E$6,deadline)/100000000))</f>
        <v>5.4859999999999998</v>
      </c>
      <c r="O1261" s="36">
        <f t="shared" ca="1" si="99"/>
        <v>24.075801710426543</v>
      </c>
      <c r="T1261" s="64" t="s">
        <v>2549</v>
      </c>
      <c r="U1261" s="64" t="s">
        <v>2550</v>
      </c>
    </row>
    <row r="1262" spans="4:21">
      <c r="D1262" s="45">
        <f>IF(AND(行业估值!$B$39=$G1262,COUNTIF($G$2:$G$2552,$G1262)&gt;=1),COUNTIF($G$2:G1262,$G1262),"")</f>
        <v>100</v>
      </c>
      <c r="E1262" s="65" t="str">
        <f t="shared" si="95"/>
        <v>002816.SZ</v>
      </c>
      <c r="F1262" s="65" t="str">
        <f t="shared" si="96"/>
        <v>和科达</v>
      </c>
      <c r="G1262" s="34" t="str">
        <f>IF(E1262="","",IF(行业估值!$C$5="申万行业",[1]!EM_S_INFO_INDUSTRY_SW2014(E1262,"1"),IF(行业估值!$C$5="证监会行业",[1]!EM_S_INFO_INDUSTRY_CSRC1(E1262,"1"),[1]!EM_S_INFO_INDUSTRY_EM2016(E1262,"1"))))</f>
        <v>机械设备</v>
      </c>
      <c r="H1262" s="34" t="str">
        <f>IF(E1262="","",IF($H$1="上证50",[1]!EM_S_INFO_COMPINDEX(E1262,"000016"),"")&amp;IF($H$1="上证180",[1]!EM_S_INFO_COMPINDEX(E1262,"000010"),"")&amp;IF($H$1="沪深300",[1]!EM_S_INFO_COMPINDEX(E1262,"000300"),"")&amp;IF(AND($H$1="上证A股",RIGHT(E1262,2)="SH"),"是","")&amp;IF(AND($H$1="深证A股",RIGHT(E1262,2)="SZ"),"是","")&amp;IF(AND($H$1="创业板",LEFT(E1262,1)-3=0),"是","")&amp;IF(AND($H$1="全部A股",E1262&lt;&gt;0),"是","")&amp;IF(AND($H$1="中小板",LEFT(E1262,3)="002"),"是",""))</f>
        <v>是</v>
      </c>
      <c r="I1262" s="46">
        <f ca="1">IF(E1262="","",IF(OR([1]!EM_S_VAL_MV(E1262,deadline)="",[1]!EM_S_VAL_MV(E1262,deadline)="--",[1]!EM_S_VAL_MV(E1262,deadline)="null"),0,[1]!EM_S_VAL_MV(E1262,deadline)/100000000))</f>
        <v>22.97</v>
      </c>
      <c r="J1262" s="46">
        <f ca="1">IF(E1262="","",IF(RIGHT(LEFT($J$1,6),3)="TTM",[1]!EM_S_FA_PROFIT_TTM(E1262,LEFT(RIGHT($J$1,11),10),1)/100000000,[1]!EM_S_STM07_IS(E1262,61,LEFT(RIGHT($J$1,5),4)&amp;"-12-31",1)/100000000))</f>
        <v>-0.21267110039999998</v>
      </c>
      <c r="K1262" s="36">
        <f t="shared" ca="1" si="97"/>
        <v>-108.00715262580172</v>
      </c>
      <c r="L1262" s="46">
        <f ca="1">IF(E1262="","",IF(ISERROR(IF(行业估值!$E$7="最新年报",[1]!EM_S_STM07_BS(E1262,140,LEFT(RIGHT($L$1,5),4)&amp;"-12-31",1)/100000000,[1]!EM_S_STM07_BS(E1262,140,LEFT(RIGHT($L$1,11),10),1)/100000000)),0,IF(行业估值!$E$7="最新年报",[1]!EM_S_STM07_BS(E1262,140,LEFT(RIGHT($L$1,5),4)&amp;"-12-31",1)/100000000,[1]!EM_S_STM07_BS(E1262,140,LEFT(RIGHT($L$1,11),10),1)/100000000)))</f>
        <v>5.0457682857000004</v>
      </c>
      <c r="M1262" s="36">
        <f t="shared" ca="1" si="98"/>
        <v>4.5523295362369911</v>
      </c>
      <c r="N1262" s="37" t="str">
        <f ca="1">IF(E1262="","",IF(ISERROR([1]!EM_S_EST_NETPROFIT(E1262,行业估值!$E$6,deadline)/100000000),"-",[1]!EM_S_EST_NETPROFIT(E1262,行业估值!$E$6,deadline)/100000000))</f>
        <v>-</v>
      </c>
      <c r="O1262" s="36" t="str">
        <f t="shared" ca="1" si="99"/>
        <v>-</v>
      </c>
      <c r="T1262" s="64" t="s">
        <v>2551</v>
      </c>
      <c r="U1262" s="64" t="s">
        <v>2552</v>
      </c>
    </row>
    <row r="1263" spans="4:21">
      <c r="D1263" s="45" t="str">
        <f>IF(AND(行业估值!$B$39=$G1263,COUNTIF($G$2:$G$2552,$G1263)&gt;=1),COUNTIF($G$2:G1263,$G1263),"")</f>
        <v/>
      </c>
      <c r="E1263" s="65" t="str">
        <f t="shared" si="95"/>
        <v>002817.SZ</v>
      </c>
      <c r="F1263" s="65" t="str">
        <f t="shared" si="96"/>
        <v>黄山胶囊</v>
      </c>
      <c r="G1263" s="34" t="str">
        <f>IF(E1263="","",IF(行业估值!$C$5="申万行业",[1]!EM_S_INFO_INDUSTRY_SW2014(E1263,"1"),IF(行业估值!$C$5="证监会行业",[1]!EM_S_INFO_INDUSTRY_CSRC1(E1263,"1"),[1]!EM_S_INFO_INDUSTRY_EM2016(E1263,"1"))))</f>
        <v>医药生物</v>
      </c>
      <c r="H1263" s="34" t="str">
        <f>IF(E1263="","",IF($H$1="上证50",[1]!EM_S_INFO_COMPINDEX(E1263,"000016"),"")&amp;IF($H$1="上证180",[1]!EM_S_INFO_COMPINDEX(E1263,"000010"),"")&amp;IF($H$1="沪深300",[1]!EM_S_INFO_COMPINDEX(E1263,"000300"),"")&amp;IF(AND($H$1="上证A股",RIGHT(E1263,2)="SH"),"是","")&amp;IF(AND($H$1="深证A股",RIGHT(E1263,2)="SZ"),"是","")&amp;IF(AND($H$1="创业板",LEFT(E1263,1)-3=0),"是","")&amp;IF(AND($H$1="全部A股",E1263&lt;&gt;0),"是","")&amp;IF(AND($H$1="中小板",LEFT(E1263,3)="002"),"是",""))</f>
        <v>是</v>
      </c>
      <c r="I1263" s="46">
        <f ca="1">IF(E1263="","",IF(OR([1]!EM_S_VAL_MV(E1263,deadline)="",[1]!EM_S_VAL_MV(E1263,deadline)="--",[1]!EM_S_VAL_MV(E1263,deadline)="null"),0,[1]!EM_S_VAL_MV(E1263,deadline)/100000000))</f>
        <v>17.125992</v>
      </c>
      <c r="J1263" s="46">
        <f ca="1">IF(E1263="","",IF(RIGHT(LEFT($J$1,6),3)="TTM",[1]!EM_S_FA_PROFIT_TTM(E1263,LEFT(RIGHT($J$1,11),10),1)/100000000,[1]!EM_S_STM07_IS(E1263,61,LEFT(RIGHT($J$1,5),4)&amp;"-12-31",1)/100000000))</f>
        <v>0.36360854380000002</v>
      </c>
      <c r="K1263" s="36">
        <f t="shared" ca="1" si="97"/>
        <v>47.100081370530212</v>
      </c>
      <c r="L1263" s="46">
        <f ca="1">IF(E1263="","",IF(ISERROR(IF(行业估值!$E$7="最新年报",[1]!EM_S_STM07_BS(E1263,140,LEFT(RIGHT($L$1,5),4)&amp;"-12-31",1)/100000000,[1]!EM_S_STM07_BS(E1263,140,LEFT(RIGHT($L$1,11),10),1)/100000000)),0,IF(行业估值!$E$7="最新年报",[1]!EM_S_STM07_BS(E1263,140,LEFT(RIGHT($L$1,5),4)&amp;"-12-31",1)/100000000,[1]!EM_S_STM07_BS(E1263,140,LEFT(RIGHT($L$1,11),10),1)/100000000)))</f>
        <v>7.1656562828999997</v>
      </c>
      <c r="M1263" s="36">
        <f t="shared" ca="1" si="98"/>
        <v>2.3900102550089062</v>
      </c>
      <c r="N1263" s="37" t="str">
        <f ca="1">IF(E1263="","",IF(ISERROR([1]!EM_S_EST_NETPROFIT(E1263,行业估值!$E$6,deadline)/100000000),"-",[1]!EM_S_EST_NETPROFIT(E1263,行业估值!$E$6,deadline)/100000000))</f>
        <v>-</v>
      </c>
      <c r="O1263" s="36" t="str">
        <f t="shared" ca="1" si="99"/>
        <v>-</v>
      </c>
      <c r="T1263" s="64" t="s">
        <v>2553</v>
      </c>
      <c r="U1263" s="64" t="s">
        <v>2554</v>
      </c>
    </row>
    <row r="1264" spans="4:21">
      <c r="D1264" s="45" t="str">
        <f>IF(AND(行业估值!$B$39=$G1264,COUNTIF($G$2:$G$2552,$G1264)&gt;=1),COUNTIF($G$2:G1264,$G1264),"")</f>
        <v/>
      </c>
      <c r="E1264" s="65" t="str">
        <f t="shared" si="95"/>
        <v>002818.SZ</v>
      </c>
      <c r="F1264" s="65" t="str">
        <f t="shared" si="96"/>
        <v>富森美</v>
      </c>
      <c r="G1264" s="34" t="str">
        <f>IF(E1264="","",IF(行业估值!$C$5="申万行业",[1]!EM_S_INFO_INDUSTRY_SW2014(E1264,"1"),IF(行业估值!$C$5="证监会行业",[1]!EM_S_INFO_INDUSTRY_CSRC1(E1264,"1"),[1]!EM_S_INFO_INDUSTRY_EM2016(E1264,"1"))))</f>
        <v>商贸零售</v>
      </c>
      <c r="H1264" s="34" t="str">
        <f>IF(E1264="","",IF($H$1="上证50",[1]!EM_S_INFO_COMPINDEX(E1264,"000016"),"")&amp;IF($H$1="上证180",[1]!EM_S_INFO_COMPINDEX(E1264,"000010"),"")&amp;IF($H$1="沪深300",[1]!EM_S_INFO_COMPINDEX(E1264,"000300"),"")&amp;IF(AND($H$1="上证A股",RIGHT(E1264,2)="SH"),"是","")&amp;IF(AND($H$1="深证A股",RIGHT(E1264,2)="SZ"),"是","")&amp;IF(AND($H$1="创业板",LEFT(E1264,1)-3=0),"是","")&amp;IF(AND($H$1="全部A股",E1264&lt;&gt;0),"是","")&amp;IF(AND($H$1="中小板",LEFT(E1264,3)="002"),"是",""))</f>
        <v>是</v>
      </c>
      <c r="I1264" s="46">
        <f ca="1">IF(E1264="","",IF(OR([1]!EM_S_VAL_MV(E1264,deadline)="",[1]!EM_S_VAL_MV(E1264,deadline)="--",[1]!EM_S_VAL_MV(E1264,deadline)="null"),0,[1]!EM_S_VAL_MV(E1264,deadline)/100000000))</f>
        <v>89.115099220000005</v>
      </c>
      <c r="J1264" s="46">
        <f ca="1">IF(E1264="","",IF(RIGHT(LEFT($J$1,6),3)="TTM",[1]!EM_S_FA_PROFIT_TTM(E1264,LEFT(RIGHT($J$1,11),10),1)/100000000,[1]!EM_S_STM07_IS(E1264,61,LEFT(RIGHT($J$1,5),4)&amp;"-12-31",1)/100000000))</f>
        <v>7.7195022289999997</v>
      </c>
      <c r="K1264" s="36">
        <f t="shared" ca="1" si="97"/>
        <v>11.544150979737998</v>
      </c>
      <c r="L1264" s="46">
        <f ca="1">IF(E1264="","",IF(ISERROR(IF(行业估值!$E$7="最新年报",[1]!EM_S_STM07_BS(E1264,140,LEFT(RIGHT($L$1,5),4)&amp;"-12-31",1)/100000000,[1]!EM_S_STM07_BS(E1264,140,LEFT(RIGHT($L$1,11),10),1)/100000000)),0,IF(行业估值!$E$7="最新年报",[1]!EM_S_STM07_BS(E1264,140,LEFT(RIGHT($L$1,5),4)&amp;"-12-31",1)/100000000,[1]!EM_S_STM07_BS(E1264,140,LEFT(RIGHT($L$1,11),10),1)/100000000)))</f>
        <v>47.620571785299994</v>
      </c>
      <c r="M1264" s="36">
        <f t="shared" ca="1" si="98"/>
        <v>1.8713571861711449</v>
      </c>
      <c r="N1264" s="37">
        <f ca="1">IF(E1264="","",IF(ISERROR([1]!EM_S_EST_NETPROFIT(E1264,行业估值!$E$6,deadline)/100000000),"-",[1]!EM_S_EST_NETPROFIT(E1264,行业估值!$E$6,deadline)/100000000))</f>
        <v>8.0091000000000001</v>
      </c>
      <c r="O1264" s="36">
        <f t="shared" ca="1" si="99"/>
        <v>11.126730746276111</v>
      </c>
      <c r="T1264" s="64" t="s">
        <v>2555</v>
      </c>
      <c r="U1264" s="64" t="s">
        <v>2556</v>
      </c>
    </row>
    <row r="1265" spans="4:21">
      <c r="D1265" s="45" t="str">
        <f>IF(AND(行业估值!$B$39=$G1265,COUNTIF($G$2:$G$2552,$G1265)&gt;=1),COUNTIF($G$2:G1265,$G1265),"")</f>
        <v/>
      </c>
      <c r="E1265" s="65" t="str">
        <f t="shared" si="95"/>
        <v>002819.SZ</v>
      </c>
      <c r="F1265" s="65" t="str">
        <f t="shared" si="96"/>
        <v>东方中科</v>
      </c>
      <c r="G1265" s="34" t="str">
        <f>IF(E1265="","",IF(行业估值!$C$5="申万行业",[1]!EM_S_INFO_INDUSTRY_SW2014(E1265,"1"),IF(行业估值!$C$5="证监会行业",[1]!EM_S_INFO_INDUSTRY_CSRC1(E1265,"1"),[1]!EM_S_INFO_INDUSTRY_EM2016(E1265,"1"))))</f>
        <v>电子设备</v>
      </c>
      <c r="H1265" s="34" t="str">
        <f>IF(E1265="","",IF($H$1="上证50",[1]!EM_S_INFO_COMPINDEX(E1265,"000016"),"")&amp;IF($H$1="上证180",[1]!EM_S_INFO_COMPINDEX(E1265,"000010"),"")&amp;IF($H$1="沪深300",[1]!EM_S_INFO_COMPINDEX(E1265,"000300"),"")&amp;IF(AND($H$1="上证A股",RIGHT(E1265,2)="SH"),"是","")&amp;IF(AND($H$1="深证A股",RIGHT(E1265,2)="SZ"),"是","")&amp;IF(AND($H$1="创业板",LEFT(E1265,1)-3=0),"是","")&amp;IF(AND($H$1="全部A股",E1265&lt;&gt;0),"是","")&amp;IF(AND($H$1="中小板",LEFT(E1265,3)="002"),"是",""))</f>
        <v>是</v>
      </c>
      <c r="I1265" s="46">
        <f ca="1">IF(E1265="","",IF(OR([1]!EM_S_VAL_MV(E1265,deadline)="",[1]!EM_S_VAL_MV(E1265,deadline)="--",[1]!EM_S_VAL_MV(E1265,deadline)="null"),0,[1]!EM_S_VAL_MV(E1265,deadline)/100000000))</f>
        <v>38.990713409999998</v>
      </c>
      <c r="J1265" s="46">
        <f ca="1">IF(E1265="","",IF(RIGHT(LEFT($J$1,6),3)="TTM",[1]!EM_S_FA_PROFIT_TTM(E1265,LEFT(RIGHT($J$1,11),10),1)/100000000,[1]!EM_S_STM07_IS(E1265,61,LEFT(RIGHT($J$1,5),4)&amp;"-12-31",1)/100000000))</f>
        <v>0.74425739909999999</v>
      </c>
      <c r="K1265" s="36">
        <f t="shared" ca="1" si="97"/>
        <v>52.388748109390477</v>
      </c>
      <c r="L1265" s="46">
        <f ca="1">IF(E1265="","",IF(ISERROR(IF(行业估值!$E$7="最新年报",[1]!EM_S_STM07_BS(E1265,140,LEFT(RIGHT($L$1,5),4)&amp;"-12-31",1)/100000000,[1]!EM_S_STM07_BS(E1265,140,LEFT(RIGHT($L$1,11),10),1)/100000000)),0,IF(行业估值!$E$7="最新年报",[1]!EM_S_STM07_BS(E1265,140,LEFT(RIGHT($L$1,5),4)&amp;"-12-31",1)/100000000,[1]!EM_S_STM07_BS(E1265,140,LEFT(RIGHT($L$1,11),10),1)/100000000)))</f>
        <v>5.0892531801000001</v>
      </c>
      <c r="M1265" s="36">
        <f t="shared" ca="1" si="98"/>
        <v>7.6613821380436526</v>
      </c>
      <c r="N1265" s="37">
        <f ca="1">IF(E1265="","",IF(ISERROR([1]!EM_S_EST_NETPROFIT(E1265,行业估值!$E$6,deadline)/100000000),"-",[1]!EM_S_EST_NETPROFIT(E1265,行业估值!$E$6,deadline)/100000000))</f>
        <v>0.84</v>
      </c>
      <c r="O1265" s="36">
        <f t="shared" ca="1" si="99"/>
        <v>46.417515964285712</v>
      </c>
      <c r="T1265" s="64" t="s">
        <v>2557</v>
      </c>
      <c r="U1265" s="64" t="s">
        <v>2558</v>
      </c>
    </row>
    <row r="1266" spans="4:21">
      <c r="D1266" s="45" t="str">
        <f>IF(AND(行业估值!$B$39=$G1266,COUNTIF($G$2:$G$2552,$G1266)&gt;=1),COUNTIF($G$2:G1266,$G1266),"")</f>
        <v/>
      </c>
      <c r="E1266" s="65" t="str">
        <f t="shared" si="95"/>
        <v>002820.SZ</v>
      </c>
      <c r="F1266" s="65" t="str">
        <f t="shared" si="96"/>
        <v>桂发祥</v>
      </c>
      <c r="G1266" s="34" t="str">
        <f>IF(E1266="","",IF(行业估值!$C$5="申万行业",[1]!EM_S_INFO_INDUSTRY_SW2014(E1266,"1"),IF(行业估值!$C$5="证监会行业",[1]!EM_S_INFO_INDUSTRY_CSRC1(E1266,"1"),[1]!EM_S_INFO_INDUSTRY_EM2016(E1266,"1"))))</f>
        <v>食品饮料</v>
      </c>
      <c r="H1266" s="34" t="str">
        <f>IF(E1266="","",IF($H$1="上证50",[1]!EM_S_INFO_COMPINDEX(E1266,"000016"),"")&amp;IF($H$1="上证180",[1]!EM_S_INFO_COMPINDEX(E1266,"000010"),"")&amp;IF($H$1="沪深300",[1]!EM_S_INFO_COMPINDEX(E1266,"000300"),"")&amp;IF(AND($H$1="上证A股",RIGHT(E1266,2)="SH"),"是","")&amp;IF(AND($H$1="深证A股",RIGHT(E1266,2)="SZ"),"是","")&amp;IF(AND($H$1="创业板",LEFT(E1266,1)-3=0),"是","")&amp;IF(AND($H$1="全部A股",E1266&lt;&gt;0),"是","")&amp;IF(AND($H$1="中小板",LEFT(E1266,3)="002"),"是",""))</f>
        <v>是</v>
      </c>
      <c r="I1266" s="46">
        <f ca="1">IF(E1266="","",IF(OR([1]!EM_S_VAL_MV(E1266,deadline)="",[1]!EM_S_VAL_MV(E1266,deadline)="--",[1]!EM_S_VAL_MV(E1266,deadline)="null"),0,[1]!EM_S_VAL_MV(E1266,deadline)/100000000))</f>
        <v>23.87968</v>
      </c>
      <c r="J1266" s="46">
        <f ca="1">IF(E1266="","",IF(RIGHT(LEFT($J$1,6),3)="TTM",[1]!EM_S_FA_PROFIT_TTM(E1266,LEFT(RIGHT($J$1,11),10),1)/100000000,[1]!EM_S_STM07_IS(E1266,61,LEFT(RIGHT($J$1,5),4)&amp;"-12-31",1)/100000000))</f>
        <v>0.82641912959999997</v>
      </c>
      <c r="K1266" s="36">
        <f t="shared" ca="1" si="97"/>
        <v>28.895362104647973</v>
      </c>
      <c r="L1266" s="46">
        <f ca="1">IF(E1266="","",IF(ISERROR(IF(行业估值!$E$7="最新年报",[1]!EM_S_STM07_BS(E1266,140,LEFT(RIGHT($L$1,5),4)&amp;"-12-31",1)/100000000,[1]!EM_S_STM07_BS(E1266,140,LEFT(RIGHT($L$1,11),10),1)/100000000)),0,IF(行业估值!$E$7="最新年报",[1]!EM_S_STM07_BS(E1266,140,LEFT(RIGHT($L$1,5),4)&amp;"-12-31",1)/100000000,[1]!EM_S_STM07_BS(E1266,140,LEFT(RIGHT($L$1,11),10),1)/100000000)))</f>
        <v>10.624153381499999</v>
      </c>
      <c r="M1266" s="36">
        <f t="shared" ca="1" si="98"/>
        <v>2.2476783930456099</v>
      </c>
      <c r="N1266" s="37" t="str">
        <f ca="1">IF(E1266="","",IF(ISERROR([1]!EM_S_EST_NETPROFIT(E1266,行业估值!$E$6,deadline)/100000000),"-",[1]!EM_S_EST_NETPROFIT(E1266,行业估值!$E$6,deadline)/100000000))</f>
        <v>-</v>
      </c>
      <c r="O1266" s="36" t="str">
        <f t="shared" ca="1" si="99"/>
        <v>-</v>
      </c>
      <c r="T1266" s="64" t="s">
        <v>2559</v>
      </c>
      <c r="U1266" s="64" t="s">
        <v>2560</v>
      </c>
    </row>
    <row r="1267" spans="4:21">
      <c r="D1267" s="45" t="str">
        <f>IF(AND(行业估值!$B$39=$G1267,COUNTIF($G$2:$G$2552,$G1267)&gt;=1),COUNTIF($G$2:G1267,$G1267),"")</f>
        <v/>
      </c>
      <c r="E1267" s="65" t="str">
        <f t="shared" si="95"/>
        <v>002821.SZ</v>
      </c>
      <c r="F1267" s="65" t="str">
        <f t="shared" si="96"/>
        <v>凯莱英</v>
      </c>
      <c r="G1267" s="34" t="str">
        <f>IF(E1267="","",IF(行业估值!$C$5="申万行业",[1]!EM_S_INFO_INDUSTRY_SW2014(E1267,"1"),IF(行业估值!$C$5="证监会行业",[1]!EM_S_INFO_INDUSTRY_CSRC1(E1267,"1"),[1]!EM_S_INFO_INDUSTRY_EM2016(E1267,"1"))))</f>
        <v>医药生物</v>
      </c>
      <c r="H1267" s="34" t="str">
        <f>IF(E1267="","",IF($H$1="上证50",[1]!EM_S_INFO_COMPINDEX(E1267,"000016"),"")&amp;IF($H$1="上证180",[1]!EM_S_INFO_COMPINDEX(E1267,"000010"),"")&amp;IF($H$1="沪深300",[1]!EM_S_INFO_COMPINDEX(E1267,"000300"),"")&amp;IF(AND($H$1="上证A股",RIGHT(E1267,2)="SH"),"是","")&amp;IF(AND($H$1="深证A股",RIGHT(E1267,2)="SZ"),"是","")&amp;IF(AND($H$1="创业板",LEFT(E1267,1)-3=0),"是","")&amp;IF(AND($H$1="全部A股",E1267&lt;&gt;0),"是","")&amp;IF(AND($H$1="中小板",LEFT(E1267,3)="002"),"是",""))</f>
        <v>是</v>
      </c>
      <c r="I1267" s="46">
        <f ca="1">IF(E1267="","",IF(OR([1]!EM_S_VAL_MV(E1267,deadline)="",[1]!EM_S_VAL_MV(E1267,deadline)="--",[1]!EM_S_VAL_MV(E1267,deadline)="null"),0,[1]!EM_S_VAL_MV(E1267,deadline)/100000000))</f>
        <v>289.72527242400002</v>
      </c>
      <c r="J1267" s="46">
        <f ca="1">IF(E1267="","",IF(RIGHT(LEFT($J$1,6),3)="TTM",[1]!EM_S_FA_PROFIT_TTM(E1267,LEFT(RIGHT($J$1,11),10),1)/100000000,[1]!EM_S_STM07_IS(E1267,61,LEFT(RIGHT($J$1,5),4)&amp;"-12-31",1)/100000000))</f>
        <v>5.2676272036</v>
      </c>
      <c r="K1267" s="36">
        <f t="shared" ca="1" si="97"/>
        <v>55.001096551782567</v>
      </c>
      <c r="L1267" s="46">
        <f ca="1">IF(E1267="","",IF(ISERROR(IF(行业估值!$E$7="最新年报",[1]!EM_S_STM07_BS(E1267,140,LEFT(RIGHT($L$1,5),4)&amp;"-12-31",1)/100000000,[1]!EM_S_STM07_BS(E1267,140,LEFT(RIGHT($L$1,11),10),1)/100000000)),0,IF(行业估值!$E$7="最新年报",[1]!EM_S_STM07_BS(E1267,140,LEFT(RIGHT($L$1,5),4)&amp;"-12-31",1)/100000000,[1]!EM_S_STM07_BS(E1267,140,LEFT(RIGHT($L$1,11),10),1)/100000000)))</f>
        <v>28.551211653400003</v>
      </c>
      <c r="M1267" s="36">
        <f t="shared" ca="1" si="98"/>
        <v>10.147564871892163</v>
      </c>
      <c r="N1267" s="37">
        <f ca="1">IF(E1267="","",IF(ISERROR([1]!EM_S_EST_NETPROFIT(E1267,行业估值!$E$6,deadline)/100000000),"-",[1]!EM_S_EST_NETPROFIT(E1267,行业估值!$E$6,deadline)/100000000))</f>
        <v>5.7217434782608692</v>
      </c>
      <c r="O1267" s="36">
        <f t="shared" ca="1" si="99"/>
        <v>50.635837402494381</v>
      </c>
      <c r="T1267" s="64" t="s">
        <v>2561</v>
      </c>
      <c r="U1267" s="64" t="s">
        <v>2562</v>
      </c>
    </row>
    <row r="1268" spans="4:21">
      <c r="D1268" s="45" t="str">
        <f>IF(AND(行业估值!$B$39=$G1268,COUNTIF($G$2:$G$2552,$G1268)&gt;=1),COUNTIF($G$2:G1268,$G1268),"")</f>
        <v/>
      </c>
      <c r="E1268" s="65" t="str">
        <f t="shared" si="95"/>
        <v>002822.SZ</v>
      </c>
      <c r="F1268" s="65" t="str">
        <f t="shared" si="96"/>
        <v>中装建设</v>
      </c>
      <c r="G1268" s="34" t="str">
        <f>IF(E1268="","",IF(行业估值!$C$5="申万行业",[1]!EM_S_INFO_INDUSTRY_SW2014(E1268,"1"),IF(行业估值!$C$5="证监会行业",[1]!EM_S_INFO_INDUSTRY_CSRC1(E1268,"1"),[1]!EM_S_INFO_INDUSTRY_EM2016(E1268,"1"))))</f>
        <v>建筑</v>
      </c>
      <c r="H1268" s="34" t="str">
        <f>IF(E1268="","",IF($H$1="上证50",[1]!EM_S_INFO_COMPINDEX(E1268,"000016"),"")&amp;IF($H$1="上证180",[1]!EM_S_INFO_COMPINDEX(E1268,"000010"),"")&amp;IF($H$1="沪深300",[1]!EM_S_INFO_COMPINDEX(E1268,"000300"),"")&amp;IF(AND($H$1="上证A股",RIGHT(E1268,2)="SH"),"是","")&amp;IF(AND($H$1="深证A股",RIGHT(E1268,2)="SZ"),"是","")&amp;IF(AND($H$1="创业板",LEFT(E1268,1)-3=0),"是","")&amp;IF(AND($H$1="全部A股",E1268&lt;&gt;0),"是","")&amp;IF(AND($H$1="中小板",LEFT(E1268,3)="002"),"是",""))</f>
        <v>是</v>
      </c>
      <c r="I1268" s="46">
        <f ca="1">IF(E1268="","",IF(OR([1]!EM_S_VAL_MV(E1268,deadline)="",[1]!EM_S_VAL_MV(E1268,deadline)="--",[1]!EM_S_VAL_MV(E1268,deadline)="null"),0,[1]!EM_S_VAL_MV(E1268,deadline)/100000000))</f>
        <v>57.239564467200005</v>
      </c>
      <c r="J1268" s="46">
        <f ca="1">IF(E1268="","",IF(RIGHT(LEFT($J$1,6),3)="TTM",[1]!EM_S_FA_PROFIT_TTM(E1268,LEFT(RIGHT($J$1,11),10),1)/100000000,[1]!EM_S_STM07_IS(E1268,61,LEFT(RIGHT($J$1,5),4)&amp;"-12-31",1)/100000000))</f>
        <v>2.3603529731999999</v>
      </c>
      <c r="K1268" s="36">
        <f t="shared" ca="1" si="97"/>
        <v>24.250425727470176</v>
      </c>
      <c r="L1268" s="46">
        <f ca="1">IF(E1268="","",IF(ISERROR(IF(行业估值!$E$7="最新年报",[1]!EM_S_STM07_BS(E1268,140,LEFT(RIGHT($L$1,5),4)&amp;"-12-31",1)/100000000,[1]!EM_S_STM07_BS(E1268,140,LEFT(RIGHT($L$1,11),10),1)/100000000)),0,IF(行业估值!$E$7="最新年报",[1]!EM_S_STM07_BS(E1268,140,LEFT(RIGHT($L$1,5),4)&amp;"-12-31",1)/100000000,[1]!EM_S_STM07_BS(E1268,140,LEFT(RIGHT($L$1,11),10),1)/100000000)))</f>
        <v>24.650512768899997</v>
      </c>
      <c r="M1268" s="36">
        <f t="shared" ca="1" si="98"/>
        <v>2.3220435616826425</v>
      </c>
      <c r="N1268" s="37">
        <f ca="1">IF(E1268="","",IF(ISERROR([1]!EM_S_EST_NETPROFIT(E1268,行业估值!$E$6,deadline)/100000000),"-",[1]!EM_S_EST_NETPROFIT(E1268,行业估值!$E$6,deadline)/100000000))</f>
        <v>2.477125</v>
      </c>
      <c r="O1268" s="36">
        <f t="shared" ca="1" si="99"/>
        <v>23.107257190170056</v>
      </c>
      <c r="T1268" s="64" t="s">
        <v>2563</v>
      </c>
      <c r="U1268" s="64" t="s">
        <v>2564</v>
      </c>
    </row>
    <row r="1269" spans="4:21">
      <c r="D1269" s="45" t="str">
        <f>IF(AND(行业估值!$B$39=$G1269,COUNTIF($G$2:$G$2552,$G1269)&gt;=1),COUNTIF($G$2:G1269,$G1269),"")</f>
        <v/>
      </c>
      <c r="E1269" s="65" t="str">
        <f t="shared" si="95"/>
        <v>002823.SZ</v>
      </c>
      <c r="F1269" s="65" t="str">
        <f t="shared" si="96"/>
        <v>凯中精密</v>
      </c>
      <c r="G1269" s="34" t="str">
        <f>IF(E1269="","",IF(行业估值!$C$5="申万行业",[1]!EM_S_INFO_INDUSTRY_SW2014(E1269,"1"),IF(行业估值!$C$5="证监会行业",[1]!EM_S_INFO_INDUSTRY_CSRC1(E1269,"1"),[1]!EM_S_INFO_INDUSTRY_EM2016(E1269,"1"))))</f>
        <v>电气设备</v>
      </c>
      <c r="H1269" s="34" t="str">
        <f>IF(E1269="","",IF($H$1="上证50",[1]!EM_S_INFO_COMPINDEX(E1269,"000016"),"")&amp;IF($H$1="上证180",[1]!EM_S_INFO_COMPINDEX(E1269,"000010"),"")&amp;IF($H$1="沪深300",[1]!EM_S_INFO_COMPINDEX(E1269,"000300"),"")&amp;IF(AND($H$1="上证A股",RIGHT(E1269,2)="SH"),"是","")&amp;IF(AND($H$1="深证A股",RIGHT(E1269,2)="SZ"),"是","")&amp;IF(AND($H$1="创业板",LEFT(E1269,1)-3=0),"是","")&amp;IF(AND($H$1="全部A股",E1269&lt;&gt;0),"是","")&amp;IF(AND($H$1="中小板",LEFT(E1269,3)="002"),"是",""))</f>
        <v>是</v>
      </c>
      <c r="I1269" s="46">
        <f ca="1">IF(E1269="","",IF(OR([1]!EM_S_VAL_MV(E1269,deadline)="",[1]!EM_S_VAL_MV(E1269,deadline)="--",[1]!EM_S_VAL_MV(E1269,deadline)="null"),0,[1]!EM_S_VAL_MV(E1269,deadline)/100000000))</f>
        <v>24.220437739200001</v>
      </c>
      <c r="J1269" s="46">
        <f ca="1">IF(E1269="","",IF(RIGHT(LEFT($J$1,6),3)="TTM",[1]!EM_S_FA_PROFIT_TTM(E1269,LEFT(RIGHT($J$1,11),10),1)/100000000,[1]!EM_S_STM07_IS(E1269,61,LEFT(RIGHT($J$1,5),4)&amp;"-12-31",1)/100000000))</f>
        <v>0.36036617900000001</v>
      </c>
      <c r="K1269" s="36">
        <f t="shared" ca="1" si="97"/>
        <v>67.210629494728479</v>
      </c>
      <c r="L1269" s="46">
        <f ca="1">IF(E1269="","",IF(ISERROR(IF(行业估值!$E$7="最新年报",[1]!EM_S_STM07_BS(E1269,140,LEFT(RIGHT($L$1,5),4)&amp;"-12-31",1)/100000000,[1]!EM_S_STM07_BS(E1269,140,LEFT(RIGHT($L$1,11),10),1)/100000000)),0,IF(行业估值!$E$7="最新年报",[1]!EM_S_STM07_BS(E1269,140,LEFT(RIGHT($L$1,5),4)&amp;"-12-31",1)/100000000,[1]!EM_S_STM07_BS(E1269,140,LEFT(RIGHT($L$1,11),10),1)/100000000)))</f>
        <v>12.929045682</v>
      </c>
      <c r="M1269" s="36">
        <f t="shared" ca="1" si="98"/>
        <v>1.8733353052437611</v>
      </c>
      <c r="N1269" s="37" t="str">
        <f ca="1">IF(E1269="","",IF(ISERROR([1]!EM_S_EST_NETPROFIT(E1269,行业估值!$E$6,deadline)/100000000),"-",[1]!EM_S_EST_NETPROFIT(E1269,行业估值!$E$6,deadline)/100000000))</f>
        <v>-</v>
      </c>
      <c r="O1269" s="36" t="str">
        <f t="shared" ca="1" si="99"/>
        <v>-</v>
      </c>
      <c r="T1269" s="64" t="s">
        <v>2565</v>
      </c>
      <c r="U1269" s="64" t="s">
        <v>2566</v>
      </c>
    </row>
    <row r="1270" spans="4:21">
      <c r="D1270" s="45" t="str">
        <f>IF(AND(行业估值!$B$39=$G1270,COUNTIF($G$2:$G$2552,$G1270)&gt;=1),COUNTIF($G$2:G1270,$G1270),"")</f>
        <v/>
      </c>
      <c r="E1270" s="65" t="str">
        <f t="shared" si="95"/>
        <v>002824.SZ</v>
      </c>
      <c r="F1270" s="65" t="str">
        <f t="shared" si="96"/>
        <v>和胜股份</v>
      </c>
      <c r="G1270" s="34" t="str">
        <f>IF(E1270="","",IF(行业估值!$C$5="申万行业",[1]!EM_S_INFO_INDUSTRY_SW2014(E1270,"1"),IF(行业估值!$C$5="证监会行业",[1]!EM_S_INFO_INDUSTRY_CSRC1(E1270,"1"),[1]!EM_S_INFO_INDUSTRY_EM2016(E1270,"1"))))</f>
        <v>有色金属</v>
      </c>
      <c r="H1270" s="34" t="str">
        <f>IF(E1270="","",IF($H$1="上证50",[1]!EM_S_INFO_COMPINDEX(E1270,"000016"),"")&amp;IF($H$1="上证180",[1]!EM_S_INFO_COMPINDEX(E1270,"000010"),"")&amp;IF($H$1="沪深300",[1]!EM_S_INFO_COMPINDEX(E1270,"000300"),"")&amp;IF(AND($H$1="上证A股",RIGHT(E1270,2)="SH"),"是","")&amp;IF(AND($H$1="深证A股",RIGHT(E1270,2)="SZ"),"是","")&amp;IF(AND($H$1="创业板",LEFT(E1270,1)-3=0),"是","")&amp;IF(AND($H$1="全部A股",E1270&lt;&gt;0),"是","")&amp;IF(AND($H$1="中小板",LEFT(E1270,3)="002"),"是",""))</f>
        <v>是</v>
      </c>
      <c r="I1270" s="46">
        <f ca="1">IF(E1270="","",IF(OR([1]!EM_S_VAL_MV(E1270,deadline)="",[1]!EM_S_VAL_MV(E1270,deadline)="--",[1]!EM_S_VAL_MV(E1270,deadline)="null"),0,[1]!EM_S_VAL_MV(E1270,deadline)/100000000))</f>
        <v>18.37984148</v>
      </c>
      <c r="J1270" s="46">
        <f ca="1">IF(E1270="","",IF(RIGHT(LEFT($J$1,6),3)="TTM",[1]!EM_S_FA_PROFIT_TTM(E1270,LEFT(RIGHT($J$1,11),10),1)/100000000,[1]!EM_S_STM07_IS(E1270,61,LEFT(RIGHT($J$1,5),4)&amp;"-12-31",1)/100000000))</f>
        <v>4.8296165999999995E-2</v>
      </c>
      <c r="K1270" s="36">
        <f t="shared" ca="1" si="97"/>
        <v>380.56522913226695</v>
      </c>
      <c r="L1270" s="46">
        <f ca="1">IF(E1270="","",IF(ISERROR(IF(行业估值!$E$7="最新年报",[1]!EM_S_STM07_BS(E1270,140,LEFT(RIGHT($L$1,5),4)&amp;"-12-31",1)/100000000,[1]!EM_S_STM07_BS(E1270,140,LEFT(RIGHT($L$1,11),10),1)/100000000)),0,IF(行业估值!$E$7="最新年报",[1]!EM_S_STM07_BS(E1270,140,LEFT(RIGHT($L$1,5),4)&amp;"-12-31",1)/100000000,[1]!EM_S_STM07_BS(E1270,140,LEFT(RIGHT($L$1,11),10),1)/100000000)))</f>
        <v>7.6811044475000001</v>
      </c>
      <c r="M1270" s="36">
        <f t="shared" ca="1" si="98"/>
        <v>2.3928644123544185</v>
      </c>
      <c r="N1270" s="37">
        <f ca="1">IF(E1270="","",IF(ISERROR([1]!EM_S_EST_NETPROFIT(E1270,行业估值!$E$6,deadline)/100000000),"-",[1]!EM_S_EST_NETPROFIT(E1270,行业估值!$E$6,deadline)/100000000))</f>
        <v>0.56999999999999995</v>
      </c>
      <c r="O1270" s="36">
        <f t="shared" ca="1" si="99"/>
        <v>32.245335929824563</v>
      </c>
      <c r="T1270" s="64" t="s">
        <v>2567</v>
      </c>
      <c r="U1270" s="64" t="s">
        <v>2568</v>
      </c>
    </row>
    <row r="1271" spans="4:21">
      <c r="D1271" s="45" t="str">
        <f>IF(AND(行业估值!$B$39=$G1271,COUNTIF($G$2:$G$2552,$G1271)&gt;=1),COUNTIF($G$2:G1271,$G1271),"")</f>
        <v/>
      </c>
      <c r="E1271" s="65" t="str">
        <f t="shared" si="95"/>
        <v>002825.SZ</v>
      </c>
      <c r="F1271" s="65" t="str">
        <f t="shared" si="96"/>
        <v>纳尔股份</v>
      </c>
      <c r="G1271" s="34" t="str">
        <f>IF(E1271="","",IF(行业估值!$C$5="申万行业",[1]!EM_S_INFO_INDUSTRY_SW2014(E1271,"1"),IF(行业估值!$C$5="证监会行业",[1]!EM_S_INFO_INDUSTRY_CSRC1(E1271,"1"),[1]!EM_S_INFO_INDUSTRY_EM2016(E1271,"1"))))</f>
        <v>轻工制造</v>
      </c>
      <c r="H1271" s="34" t="str">
        <f>IF(E1271="","",IF($H$1="上证50",[1]!EM_S_INFO_COMPINDEX(E1271,"000016"),"")&amp;IF($H$1="上证180",[1]!EM_S_INFO_COMPINDEX(E1271,"000010"),"")&amp;IF($H$1="沪深300",[1]!EM_S_INFO_COMPINDEX(E1271,"000300"),"")&amp;IF(AND($H$1="上证A股",RIGHT(E1271,2)="SH"),"是","")&amp;IF(AND($H$1="深证A股",RIGHT(E1271,2)="SZ"),"是","")&amp;IF(AND($H$1="创业板",LEFT(E1271,1)-3=0),"是","")&amp;IF(AND($H$1="全部A股",E1271&lt;&gt;0),"是","")&amp;IF(AND($H$1="中小板",LEFT(E1271,3)="002"),"是",""))</f>
        <v>是</v>
      </c>
      <c r="I1271" s="46">
        <f ca="1">IF(E1271="","",IF(OR([1]!EM_S_VAL_MV(E1271,deadline)="",[1]!EM_S_VAL_MV(E1271,deadline)="--",[1]!EM_S_VAL_MV(E1271,deadline)="null"),0,[1]!EM_S_VAL_MV(E1271,deadline)/100000000))</f>
        <v>18.059123123999999</v>
      </c>
      <c r="J1271" s="46">
        <f ca="1">IF(E1271="","",IF(RIGHT(LEFT($J$1,6),3)="TTM",[1]!EM_S_FA_PROFIT_TTM(E1271,LEFT(RIGHT($J$1,11),10),1)/100000000,[1]!EM_S_STM07_IS(E1271,61,LEFT(RIGHT($J$1,5),4)&amp;"-12-31",1)/100000000))</f>
        <v>0.54493176529999998</v>
      </c>
      <c r="K1271" s="36">
        <f t="shared" ca="1" si="97"/>
        <v>33.140154922071673</v>
      </c>
      <c r="L1271" s="46">
        <f ca="1">IF(E1271="","",IF(ISERROR(IF(行业估值!$E$7="最新年报",[1]!EM_S_STM07_BS(E1271,140,LEFT(RIGHT($L$1,5),4)&amp;"-12-31",1)/100000000,[1]!EM_S_STM07_BS(E1271,140,LEFT(RIGHT($L$1,11),10),1)/100000000)),0,IF(行业估值!$E$7="最新年报",[1]!EM_S_STM07_BS(E1271,140,LEFT(RIGHT($L$1,5),4)&amp;"-12-31",1)/100000000,[1]!EM_S_STM07_BS(E1271,140,LEFT(RIGHT($L$1,11),10),1)/100000000)))</f>
        <v>7.1126605696</v>
      </c>
      <c r="M1271" s="36">
        <f t="shared" ca="1" si="98"/>
        <v>2.5390109576135171</v>
      </c>
      <c r="N1271" s="37">
        <f ca="1">IF(E1271="","",IF(ISERROR([1]!EM_S_EST_NETPROFIT(E1271,行业估值!$E$6,deadline)/100000000),"-",[1]!EM_S_EST_NETPROFIT(E1271,行业估值!$E$6,deadline)/100000000))</f>
        <v>0.66884999999999994</v>
      </c>
      <c r="O1271" s="36">
        <f t="shared" ca="1" si="99"/>
        <v>27.000258838304553</v>
      </c>
      <c r="T1271" s="64" t="s">
        <v>2569</v>
      </c>
      <c r="U1271" s="64" t="s">
        <v>2570</v>
      </c>
    </row>
    <row r="1272" spans="4:21">
      <c r="D1272" s="45" t="str">
        <f>IF(AND(行业估值!$B$39=$G1272,COUNTIF($G$2:$G$2552,$G1272)&gt;=1),COUNTIF($G$2:G1272,$G1272),"")</f>
        <v/>
      </c>
      <c r="E1272" s="65" t="str">
        <f t="shared" si="95"/>
        <v>002826.SZ</v>
      </c>
      <c r="F1272" s="65" t="str">
        <f t="shared" si="96"/>
        <v>易明医药</v>
      </c>
      <c r="G1272" s="34" t="str">
        <f>IF(E1272="","",IF(行业估值!$C$5="申万行业",[1]!EM_S_INFO_INDUSTRY_SW2014(E1272,"1"),IF(行业估值!$C$5="证监会行业",[1]!EM_S_INFO_INDUSTRY_CSRC1(E1272,"1"),[1]!EM_S_INFO_INDUSTRY_EM2016(E1272,"1"))))</f>
        <v>医药生物</v>
      </c>
      <c r="H1272" s="34" t="str">
        <f>IF(E1272="","",IF($H$1="上证50",[1]!EM_S_INFO_COMPINDEX(E1272,"000016"),"")&amp;IF($H$1="上证180",[1]!EM_S_INFO_COMPINDEX(E1272,"000010"),"")&amp;IF($H$1="沪深300",[1]!EM_S_INFO_COMPINDEX(E1272,"000300"),"")&amp;IF(AND($H$1="上证A股",RIGHT(E1272,2)="SH"),"是","")&amp;IF(AND($H$1="深证A股",RIGHT(E1272,2)="SZ"),"是","")&amp;IF(AND($H$1="创业板",LEFT(E1272,1)-3=0),"是","")&amp;IF(AND($H$1="全部A股",E1272&lt;&gt;0),"是","")&amp;IF(AND($H$1="中小板",LEFT(E1272,3)="002"),"是",""))</f>
        <v>是</v>
      </c>
      <c r="I1272" s="46">
        <f ca="1">IF(E1272="","",IF(OR([1]!EM_S_VAL_MV(E1272,deadline)="",[1]!EM_S_VAL_MV(E1272,deadline)="--",[1]!EM_S_VAL_MV(E1272,deadline)="null"),0,[1]!EM_S_VAL_MV(E1272,deadline)/100000000))</f>
        <v>18.354949999999999</v>
      </c>
      <c r="J1272" s="46">
        <f ca="1">IF(E1272="","",IF(RIGHT(LEFT($J$1,6),3)="TTM",[1]!EM_S_FA_PROFIT_TTM(E1272,LEFT(RIGHT($J$1,11),10),1)/100000000,[1]!EM_S_STM07_IS(E1272,61,LEFT(RIGHT($J$1,5),4)&amp;"-12-31",1)/100000000))</f>
        <v>0.29915397659999998</v>
      </c>
      <c r="K1272" s="36">
        <f t="shared" ca="1" si="97"/>
        <v>61.356195924958328</v>
      </c>
      <c r="L1272" s="46">
        <f ca="1">IF(E1272="","",IF(ISERROR(IF(行业估值!$E$7="最新年报",[1]!EM_S_STM07_BS(E1272,140,LEFT(RIGHT($L$1,5),4)&amp;"-12-31",1)/100000000,[1]!EM_S_STM07_BS(E1272,140,LEFT(RIGHT($L$1,11),10),1)/100000000)),0,IF(行业估值!$E$7="最新年报",[1]!EM_S_STM07_BS(E1272,140,LEFT(RIGHT($L$1,5),4)&amp;"-12-31",1)/100000000,[1]!EM_S_STM07_BS(E1272,140,LEFT(RIGHT($L$1,11),10),1)/100000000)))</f>
        <v>6.2466370516999996</v>
      </c>
      <c r="M1272" s="36">
        <f t="shared" ca="1" si="98"/>
        <v>2.9383730554674639</v>
      </c>
      <c r="N1272" s="37" t="str">
        <f ca="1">IF(E1272="","",IF(ISERROR([1]!EM_S_EST_NETPROFIT(E1272,行业估值!$E$6,deadline)/100000000),"-",[1]!EM_S_EST_NETPROFIT(E1272,行业估值!$E$6,deadline)/100000000))</f>
        <v>-</v>
      </c>
      <c r="O1272" s="36" t="str">
        <f t="shared" ca="1" si="99"/>
        <v>-</v>
      </c>
      <c r="T1272" s="64" t="s">
        <v>2571</v>
      </c>
      <c r="U1272" s="64" t="s">
        <v>2572</v>
      </c>
    </row>
    <row r="1273" spans="4:21">
      <c r="D1273" s="45" t="str">
        <f>IF(AND(行业估值!$B$39=$G1273,COUNTIF($G$2:$G$2552,$G1273)&gt;=1),COUNTIF($G$2:G1273,$G1273),"")</f>
        <v/>
      </c>
      <c r="E1273" s="65" t="str">
        <f t="shared" si="95"/>
        <v>002827.SZ</v>
      </c>
      <c r="F1273" s="65" t="str">
        <f t="shared" si="96"/>
        <v>高争民爆</v>
      </c>
      <c r="G1273" s="34" t="str">
        <f>IF(E1273="","",IF(行业估值!$C$5="申万行业",[1]!EM_S_INFO_INDUSTRY_SW2014(E1273,"1"),IF(行业估值!$C$5="证监会行业",[1]!EM_S_INFO_INDUSTRY_CSRC1(E1273,"1"),[1]!EM_S_INFO_INDUSTRY_EM2016(E1273,"1"))))</f>
        <v>基础化工</v>
      </c>
      <c r="H1273" s="34" t="str">
        <f>IF(E1273="","",IF($H$1="上证50",[1]!EM_S_INFO_COMPINDEX(E1273,"000016"),"")&amp;IF($H$1="上证180",[1]!EM_S_INFO_COMPINDEX(E1273,"000010"),"")&amp;IF($H$1="沪深300",[1]!EM_S_INFO_COMPINDEX(E1273,"000300"),"")&amp;IF(AND($H$1="上证A股",RIGHT(E1273,2)="SH"),"是","")&amp;IF(AND($H$1="深证A股",RIGHT(E1273,2)="SZ"),"是","")&amp;IF(AND($H$1="创业板",LEFT(E1273,1)-3=0),"是","")&amp;IF(AND($H$1="全部A股",E1273&lt;&gt;0),"是","")&amp;IF(AND($H$1="中小板",LEFT(E1273,3)="002"),"是",""))</f>
        <v>是</v>
      </c>
      <c r="I1273" s="46">
        <f ca="1">IF(E1273="","",IF(OR([1]!EM_S_VAL_MV(E1273,deadline)="",[1]!EM_S_VAL_MV(E1273,deadline)="--",[1]!EM_S_VAL_MV(E1273,deadline)="null"),0,[1]!EM_S_VAL_MV(E1273,deadline)/100000000))</f>
        <v>24.8124</v>
      </c>
      <c r="J1273" s="46">
        <f ca="1">IF(E1273="","",IF(RIGHT(LEFT($J$1,6),3)="TTM",[1]!EM_S_FA_PROFIT_TTM(E1273,LEFT(RIGHT($J$1,11),10),1)/100000000,[1]!EM_S_STM07_IS(E1273,61,LEFT(RIGHT($J$1,5),4)&amp;"-12-31",1)/100000000))</f>
        <v>0.30367716239999998</v>
      </c>
      <c r="K1273" s="36">
        <f t="shared" ca="1" si="97"/>
        <v>81.706506356633426</v>
      </c>
      <c r="L1273" s="46">
        <f ca="1">IF(E1273="","",IF(ISERROR(IF(行业估值!$E$7="最新年报",[1]!EM_S_STM07_BS(E1273,140,LEFT(RIGHT($L$1,5),4)&amp;"-12-31",1)/100000000,[1]!EM_S_STM07_BS(E1273,140,LEFT(RIGHT($L$1,11),10),1)/100000000)),0,IF(行业估值!$E$7="最新年报",[1]!EM_S_STM07_BS(E1273,140,LEFT(RIGHT($L$1,5),4)&amp;"-12-31",1)/100000000,[1]!EM_S_STM07_BS(E1273,140,LEFT(RIGHT($L$1,11),10),1)/100000000)))</f>
        <v>7.5494350671000001</v>
      </c>
      <c r="M1273" s="36">
        <f t="shared" ca="1" si="98"/>
        <v>3.2866565219073145</v>
      </c>
      <c r="N1273" s="37" t="str">
        <f ca="1">IF(E1273="","",IF(ISERROR([1]!EM_S_EST_NETPROFIT(E1273,行业估值!$E$6,deadline)/100000000),"-",[1]!EM_S_EST_NETPROFIT(E1273,行业估值!$E$6,deadline)/100000000))</f>
        <v>-</v>
      </c>
      <c r="O1273" s="36" t="str">
        <f t="shared" ca="1" si="99"/>
        <v>-</v>
      </c>
      <c r="T1273" s="64" t="s">
        <v>2573</v>
      </c>
      <c r="U1273" s="64" t="s">
        <v>2574</v>
      </c>
    </row>
    <row r="1274" spans="4:21">
      <c r="D1274" s="45" t="str">
        <f>IF(AND(行业估值!$B$39=$G1274,COUNTIF($G$2:$G$2552,$G1274)&gt;=1),COUNTIF($G$2:G1274,$G1274),"")</f>
        <v/>
      </c>
      <c r="E1274" s="65" t="str">
        <f t="shared" si="95"/>
        <v>002828.SZ</v>
      </c>
      <c r="F1274" s="65" t="str">
        <f t="shared" si="96"/>
        <v>贝肯能源</v>
      </c>
      <c r="G1274" s="34" t="str">
        <f>IF(E1274="","",IF(行业估值!$C$5="申万行业",[1]!EM_S_INFO_INDUSTRY_SW2014(E1274,"1"),IF(行业估值!$C$5="证监会行业",[1]!EM_S_INFO_INDUSTRY_CSRC1(E1274,"1"),[1]!EM_S_INFO_INDUSTRY_EM2016(E1274,"1"))))</f>
        <v>化石能源</v>
      </c>
      <c r="H1274" s="34" t="str">
        <f>IF(E1274="","",IF($H$1="上证50",[1]!EM_S_INFO_COMPINDEX(E1274,"000016"),"")&amp;IF($H$1="上证180",[1]!EM_S_INFO_COMPINDEX(E1274,"000010"),"")&amp;IF($H$1="沪深300",[1]!EM_S_INFO_COMPINDEX(E1274,"000300"),"")&amp;IF(AND($H$1="上证A股",RIGHT(E1274,2)="SH"),"是","")&amp;IF(AND($H$1="深证A股",RIGHT(E1274,2)="SZ"),"是","")&amp;IF(AND($H$1="创业板",LEFT(E1274,1)-3=0),"是","")&amp;IF(AND($H$1="全部A股",E1274&lt;&gt;0),"是","")&amp;IF(AND($H$1="中小板",LEFT(E1274,3)="002"),"是",""))</f>
        <v>是</v>
      </c>
      <c r="I1274" s="46">
        <f ca="1">IF(E1274="","",IF(OR([1]!EM_S_VAL_MV(E1274,deadline)="",[1]!EM_S_VAL_MV(E1274,deadline)="--",[1]!EM_S_VAL_MV(E1274,deadline)="null"),0,[1]!EM_S_VAL_MV(E1274,deadline)/100000000))</f>
        <v>21.84429025</v>
      </c>
      <c r="J1274" s="46">
        <f ca="1">IF(E1274="","",IF(RIGHT(LEFT($J$1,6),3)="TTM",[1]!EM_S_FA_PROFIT_TTM(E1274,LEFT(RIGHT($J$1,11),10),1)/100000000,[1]!EM_S_STM07_IS(E1274,61,LEFT(RIGHT($J$1,5),4)&amp;"-12-31",1)/100000000))</f>
        <v>0.31120330390000001</v>
      </c>
      <c r="K1274" s="36">
        <f t="shared" ca="1" si="97"/>
        <v>70.192989522435468</v>
      </c>
      <c r="L1274" s="46">
        <f ca="1">IF(E1274="","",IF(ISERROR(IF(行业估值!$E$7="最新年报",[1]!EM_S_STM07_BS(E1274,140,LEFT(RIGHT($L$1,5),4)&amp;"-12-31",1)/100000000,[1]!EM_S_STM07_BS(E1274,140,LEFT(RIGHT($L$1,11),10),1)/100000000)),0,IF(行业估值!$E$7="最新年报",[1]!EM_S_STM07_BS(E1274,140,LEFT(RIGHT($L$1,5),4)&amp;"-12-31",1)/100000000,[1]!EM_S_STM07_BS(E1274,140,LEFT(RIGHT($L$1,11),10),1)/100000000)))</f>
        <v>9.6537618764999991</v>
      </c>
      <c r="M1274" s="36">
        <f t="shared" ca="1" si="98"/>
        <v>2.2627749191924043</v>
      </c>
      <c r="N1274" s="37">
        <f ca="1">IF(E1274="","",IF(ISERROR([1]!EM_S_EST_NETPROFIT(E1274,行业估值!$E$6,deadline)/100000000),"-",[1]!EM_S_EST_NETPROFIT(E1274,行业估值!$E$6,deadline)/100000000))</f>
        <v>0.91</v>
      </c>
      <c r="O1274" s="36">
        <f t="shared" ca="1" si="99"/>
        <v>24.00471456043956</v>
      </c>
      <c r="T1274" s="64" t="s">
        <v>2575</v>
      </c>
      <c r="U1274" s="64" t="s">
        <v>2576</v>
      </c>
    </row>
    <row r="1275" spans="4:21">
      <c r="D1275" s="45" t="str">
        <f>IF(AND(行业估值!$B$39=$G1275,COUNTIF($G$2:$G$2552,$G1275)&gt;=1),COUNTIF($G$2:G1275,$G1275),"")</f>
        <v/>
      </c>
      <c r="E1275" s="65" t="str">
        <f t="shared" si="95"/>
        <v>002829.SZ</v>
      </c>
      <c r="F1275" s="65" t="str">
        <f t="shared" si="96"/>
        <v>星网宇达</v>
      </c>
      <c r="G1275" s="34" t="str">
        <f>IF(E1275="","",IF(行业估值!$C$5="申万行业",[1]!EM_S_INFO_INDUSTRY_SW2014(E1275,"1"),IF(行业估值!$C$5="证监会行业",[1]!EM_S_INFO_INDUSTRY_CSRC1(E1275,"1"),[1]!EM_S_INFO_INDUSTRY_EM2016(E1275,"1"))))</f>
        <v>国防与装备</v>
      </c>
      <c r="H1275" s="34" t="str">
        <f>IF(E1275="","",IF($H$1="上证50",[1]!EM_S_INFO_COMPINDEX(E1275,"000016"),"")&amp;IF($H$1="上证180",[1]!EM_S_INFO_COMPINDEX(E1275,"000010"),"")&amp;IF($H$1="沪深300",[1]!EM_S_INFO_COMPINDEX(E1275,"000300"),"")&amp;IF(AND($H$1="上证A股",RIGHT(E1275,2)="SH"),"是","")&amp;IF(AND($H$1="深证A股",RIGHT(E1275,2)="SZ"),"是","")&amp;IF(AND($H$1="创业板",LEFT(E1275,1)-3=0),"是","")&amp;IF(AND($H$1="全部A股",E1275&lt;&gt;0),"是","")&amp;IF(AND($H$1="中小板",LEFT(E1275,3)="002"),"是",""))</f>
        <v>是</v>
      </c>
      <c r="I1275" s="46">
        <f ca="1">IF(E1275="","",IF(OR([1]!EM_S_VAL_MV(E1275,deadline)="",[1]!EM_S_VAL_MV(E1275,deadline)="--",[1]!EM_S_VAL_MV(E1275,deadline)="null"),0,[1]!EM_S_VAL_MV(E1275,deadline)/100000000))</f>
        <v>34.850373796</v>
      </c>
      <c r="J1275" s="46">
        <f ca="1">IF(E1275="","",IF(RIGHT(LEFT($J$1,6),3)="TTM",[1]!EM_S_FA_PROFIT_TTM(E1275,LEFT(RIGHT($J$1,11),10),1)/100000000,[1]!EM_S_STM07_IS(E1275,61,LEFT(RIGHT($J$1,5),4)&amp;"-12-31",1)/100000000))</f>
        <v>0.12440502000000001</v>
      </c>
      <c r="K1275" s="36">
        <f t="shared" ca="1" si="97"/>
        <v>280.13639478535509</v>
      </c>
      <c r="L1275" s="46">
        <f ca="1">IF(E1275="","",IF(ISERROR(IF(行业估值!$E$7="最新年报",[1]!EM_S_STM07_BS(E1275,140,LEFT(RIGHT($L$1,5),4)&amp;"-12-31",1)/100000000,[1]!EM_S_STM07_BS(E1275,140,LEFT(RIGHT($L$1,11),10),1)/100000000)),0,IF(行业估值!$E$7="最新年报",[1]!EM_S_STM07_BS(E1275,140,LEFT(RIGHT($L$1,5),4)&amp;"-12-31",1)/100000000,[1]!EM_S_STM07_BS(E1275,140,LEFT(RIGHT($L$1,11),10),1)/100000000)))</f>
        <v>8.5785180359000002</v>
      </c>
      <c r="M1275" s="36">
        <f t="shared" ca="1" si="98"/>
        <v>4.0625168181911659</v>
      </c>
      <c r="N1275" s="37" t="str">
        <f ca="1">IF(E1275="","",IF(ISERROR([1]!EM_S_EST_NETPROFIT(E1275,行业估值!$E$6,deadline)/100000000),"-",[1]!EM_S_EST_NETPROFIT(E1275,行业估值!$E$6,deadline)/100000000))</f>
        <v>-</v>
      </c>
      <c r="O1275" s="36" t="str">
        <f t="shared" ca="1" si="99"/>
        <v>-</v>
      </c>
      <c r="T1275" s="64" t="s">
        <v>2577</v>
      </c>
      <c r="U1275" s="64" t="s">
        <v>2578</v>
      </c>
    </row>
    <row r="1276" spans="4:21">
      <c r="D1276" s="45" t="str">
        <f>IF(AND(行业估值!$B$39=$G1276,COUNTIF($G$2:$G$2552,$G1276)&gt;=1),COUNTIF($G$2:G1276,$G1276),"")</f>
        <v/>
      </c>
      <c r="E1276" s="65" t="str">
        <f t="shared" si="95"/>
        <v>002830.SZ</v>
      </c>
      <c r="F1276" s="65" t="str">
        <f t="shared" si="96"/>
        <v>名雕股份</v>
      </c>
      <c r="G1276" s="34" t="str">
        <f>IF(E1276="","",IF(行业估值!$C$5="申万行业",[1]!EM_S_INFO_INDUSTRY_SW2014(E1276,"1"),IF(行业估值!$C$5="证监会行业",[1]!EM_S_INFO_INDUSTRY_CSRC1(E1276,"1"),[1]!EM_S_INFO_INDUSTRY_EM2016(E1276,"1"))))</f>
        <v>建筑</v>
      </c>
      <c r="H1276" s="34" t="str">
        <f>IF(E1276="","",IF($H$1="上证50",[1]!EM_S_INFO_COMPINDEX(E1276,"000016"),"")&amp;IF($H$1="上证180",[1]!EM_S_INFO_COMPINDEX(E1276,"000010"),"")&amp;IF($H$1="沪深300",[1]!EM_S_INFO_COMPINDEX(E1276,"000300"),"")&amp;IF(AND($H$1="上证A股",RIGHT(E1276,2)="SH"),"是","")&amp;IF(AND($H$1="深证A股",RIGHT(E1276,2)="SZ"),"是","")&amp;IF(AND($H$1="创业板",LEFT(E1276,1)-3=0),"是","")&amp;IF(AND($H$1="全部A股",E1276&lt;&gt;0),"是","")&amp;IF(AND($H$1="中小板",LEFT(E1276,3)="002"),"是",""))</f>
        <v>是</v>
      </c>
      <c r="I1276" s="46">
        <f ca="1">IF(E1276="","",IF(OR([1]!EM_S_VAL_MV(E1276,deadline)="",[1]!EM_S_VAL_MV(E1276,deadline)="--",[1]!EM_S_VAL_MV(E1276,deadline)="null"),0,[1]!EM_S_VAL_MV(E1276,deadline)/100000000))</f>
        <v>18.440922</v>
      </c>
      <c r="J1276" s="46">
        <f ca="1">IF(E1276="","",IF(RIGHT(LEFT($J$1,6),3)="TTM",[1]!EM_S_FA_PROFIT_TTM(E1276,LEFT(RIGHT($J$1,11),10),1)/100000000,[1]!EM_S_STM07_IS(E1276,61,LEFT(RIGHT($J$1,5),4)&amp;"-12-31",1)/100000000))</f>
        <v>0.34301649899999997</v>
      </c>
      <c r="K1276" s="36">
        <f t="shared" ca="1" si="97"/>
        <v>53.761034975754917</v>
      </c>
      <c r="L1276" s="46">
        <f ca="1">IF(E1276="","",IF(ISERROR(IF(行业估值!$E$7="最新年报",[1]!EM_S_STM07_BS(E1276,140,LEFT(RIGHT($L$1,5),4)&amp;"-12-31",1)/100000000,[1]!EM_S_STM07_BS(E1276,140,LEFT(RIGHT($L$1,11),10),1)/100000000)),0,IF(行业估值!$E$7="最新年报",[1]!EM_S_STM07_BS(E1276,140,LEFT(RIGHT($L$1,5),4)&amp;"-12-31",1)/100000000,[1]!EM_S_STM07_BS(E1276,140,LEFT(RIGHT($L$1,11),10),1)/100000000)))</f>
        <v>6.1812654526999999</v>
      </c>
      <c r="M1276" s="36">
        <f t="shared" ca="1" si="98"/>
        <v>2.9833570716405546</v>
      </c>
      <c r="N1276" s="37">
        <f ca="1">IF(E1276="","",IF(ISERROR([1]!EM_S_EST_NETPROFIT(E1276,行业估值!$E$6,deadline)/100000000),"-",[1]!EM_S_EST_NETPROFIT(E1276,行业估值!$E$6,deadline)/100000000))</f>
        <v>0.47</v>
      </c>
      <c r="O1276" s="36">
        <f t="shared" ca="1" si="99"/>
        <v>39.236004255319152</v>
      </c>
      <c r="T1276" s="64" t="s">
        <v>2579</v>
      </c>
      <c r="U1276" s="64" t="s">
        <v>2580</v>
      </c>
    </row>
    <row r="1277" spans="4:21">
      <c r="D1277" s="45" t="str">
        <f>IF(AND(行业估值!$B$39=$G1277,COUNTIF($G$2:$G$2552,$G1277)&gt;=1),COUNTIF($G$2:G1277,$G1277),"")</f>
        <v/>
      </c>
      <c r="E1277" s="65" t="str">
        <f t="shared" si="95"/>
        <v>002831.SZ</v>
      </c>
      <c r="F1277" s="65" t="str">
        <f t="shared" si="96"/>
        <v>裕同科技</v>
      </c>
      <c r="G1277" s="34" t="str">
        <f>IF(E1277="","",IF(行业估值!$C$5="申万行业",[1]!EM_S_INFO_INDUSTRY_SW2014(E1277,"1"),IF(行业估值!$C$5="证监会行业",[1]!EM_S_INFO_INDUSTRY_CSRC1(E1277,"1"),[1]!EM_S_INFO_INDUSTRY_EM2016(E1277,"1"))))</f>
        <v>轻工制造</v>
      </c>
      <c r="H1277" s="34" t="str">
        <f>IF(E1277="","",IF($H$1="上证50",[1]!EM_S_INFO_COMPINDEX(E1277,"000016"),"")&amp;IF($H$1="上证180",[1]!EM_S_INFO_COMPINDEX(E1277,"000010"),"")&amp;IF($H$1="沪深300",[1]!EM_S_INFO_COMPINDEX(E1277,"000300"),"")&amp;IF(AND($H$1="上证A股",RIGHT(E1277,2)="SH"),"是","")&amp;IF(AND($H$1="深证A股",RIGHT(E1277,2)="SZ"),"是","")&amp;IF(AND($H$1="创业板",LEFT(E1277,1)-3=0),"是","")&amp;IF(AND($H$1="全部A股",E1277&lt;&gt;0),"是","")&amp;IF(AND($H$1="中小板",LEFT(E1277,3)="002"),"是",""))</f>
        <v>是</v>
      </c>
      <c r="I1277" s="46">
        <f ca="1">IF(E1277="","",IF(OR([1]!EM_S_VAL_MV(E1277,deadline)="",[1]!EM_S_VAL_MV(E1277,deadline)="--",[1]!EM_S_VAL_MV(E1277,deadline)="null"),0,[1]!EM_S_VAL_MV(E1277,deadline)/100000000))</f>
        <v>210.1528283936</v>
      </c>
      <c r="J1277" s="46">
        <f ca="1">IF(E1277="","",IF(RIGHT(LEFT($J$1,6),3)="TTM",[1]!EM_S_FA_PROFIT_TTM(E1277,LEFT(RIGHT($J$1,11),10),1)/100000000,[1]!EM_S_STM07_IS(E1277,61,LEFT(RIGHT($J$1,5),4)&amp;"-12-31",1)/100000000))</f>
        <v>10.3762732263</v>
      </c>
      <c r="K1277" s="36">
        <f t="shared" ca="1" si="97"/>
        <v>20.253208816913244</v>
      </c>
      <c r="L1277" s="46">
        <f ca="1">IF(E1277="","",IF(ISERROR(IF(行业估值!$E$7="最新年报",[1]!EM_S_STM07_BS(E1277,140,LEFT(RIGHT($L$1,5),4)&amp;"-12-31",1)/100000000,[1]!EM_S_STM07_BS(E1277,140,LEFT(RIGHT($L$1,11),10),1)/100000000)),0,IF(行业估值!$E$7="最新年报",[1]!EM_S_STM07_BS(E1277,140,LEFT(RIGHT($L$1,5),4)&amp;"-12-31",1)/100000000,[1]!EM_S_STM07_BS(E1277,140,LEFT(RIGHT($L$1,11),10),1)/100000000)))</f>
        <v>59.955415419600001</v>
      </c>
      <c r="M1277" s="36">
        <f t="shared" ca="1" si="98"/>
        <v>3.5051517352158821</v>
      </c>
      <c r="N1277" s="37">
        <f ca="1">IF(E1277="","",IF(ISERROR([1]!EM_S_EST_NETPROFIT(E1277,行业估值!$E$6,deadline)/100000000),"-",[1]!EM_S_EST_NETPROFIT(E1277,行业估值!$E$6,deadline)/100000000))</f>
        <v>10.94842</v>
      </c>
      <c r="O1277" s="36">
        <f t="shared" ca="1" si="99"/>
        <v>19.194808784610018</v>
      </c>
      <c r="T1277" s="64" t="s">
        <v>2581</v>
      </c>
      <c r="U1277" s="64" t="s">
        <v>2582</v>
      </c>
    </row>
    <row r="1278" spans="4:21">
      <c r="D1278" s="45" t="str">
        <f>IF(AND(行业估值!$B$39=$G1278,COUNTIF($G$2:$G$2552,$G1278)&gt;=1),COUNTIF($G$2:G1278,$G1278),"")</f>
        <v/>
      </c>
      <c r="E1278" s="65" t="str">
        <f t="shared" si="95"/>
        <v>002832.SZ</v>
      </c>
      <c r="F1278" s="65" t="str">
        <f t="shared" si="96"/>
        <v>比音勒芬</v>
      </c>
      <c r="G1278" s="34" t="str">
        <f>IF(E1278="","",IF(行业估值!$C$5="申万行业",[1]!EM_S_INFO_INDUSTRY_SW2014(E1278,"1"),IF(行业估值!$C$5="证监会行业",[1]!EM_S_INFO_INDUSTRY_CSRC1(E1278,"1"),[1]!EM_S_INFO_INDUSTRY_EM2016(E1278,"1"))))</f>
        <v>纺织服装</v>
      </c>
      <c r="H1278" s="34" t="str">
        <f>IF(E1278="","",IF($H$1="上证50",[1]!EM_S_INFO_COMPINDEX(E1278,"000016"),"")&amp;IF($H$1="上证180",[1]!EM_S_INFO_COMPINDEX(E1278,"000010"),"")&amp;IF($H$1="沪深300",[1]!EM_S_INFO_COMPINDEX(E1278,"000300"),"")&amp;IF(AND($H$1="上证A股",RIGHT(E1278,2)="SH"),"是","")&amp;IF(AND($H$1="深证A股",RIGHT(E1278,2)="SZ"),"是","")&amp;IF(AND($H$1="创业板",LEFT(E1278,1)-3=0),"是","")&amp;IF(AND($H$1="全部A股",E1278&lt;&gt;0),"是","")&amp;IF(AND($H$1="中小板",LEFT(E1278,3)="002"),"是",""))</f>
        <v>是</v>
      </c>
      <c r="I1278" s="46">
        <f ca="1">IF(E1278="","",IF(OR([1]!EM_S_VAL_MV(E1278,deadline)="",[1]!EM_S_VAL_MV(E1278,deadline)="--",[1]!EM_S_VAL_MV(E1278,deadline)="null"),0,[1]!EM_S_VAL_MV(E1278,deadline)/100000000))</f>
        <v>75.096106680000005</v>
      </c>
      <c r="J1278" s="46">
        <f ca="1">IF(E1278="","",IF(RIGHT(LEFT($J$1,6),3)="TTM",[1]!EM_S_FA_PROFIT_TTM(E1278,LEFT(RIGHT($J$1,11),10),1)/100000000,[1]!EM_S_STM07_IS(E1278,61,LEFT(RIGHT($J$1,5),4)&amp;"-12-31",1)/100000000))</f>
        <v>3.9752743361</v>
      </c>
      <c r="K1278" s="36">
        <f t="shared" ca="1" si="97"/>
        <v>18.890798553961968</v>
      </c>
      <c r="L1278" s="46">
        <f ca="1">IF(E1278="","",IF(ISERROR(IF(行业估值!$E$7="最新年报",[1]!EM_S_STM07_BS(E1278,140,LEFT(RIGHT($L$1,5),4)&amp;"-12-31",1)/100000000,[1]!EM_S_STM07_BS(E1278,140,LEFT(RIGHT($L$1,11),10),1)/100000000)),0,IF(行业估值!$E$7="最新年报",[1]!EM_S_STM07_BS(E1278,140,LEFT(RIGHT($L$1,5),4)&amp;"-12-31",1)/100000000,[1]!EM_S_STM07_BS(E1278,140,LEFT(RIGHT($L$1,11),10),1)/100000000)))</f>
        <v>18.6216053409</v>
      </c>
      <c r="M1278" s="36">
        <f t="shared" ca="1" si="98"/>
        <v>4.0327407495346765</v>
      </c>
      <c r="N1278" s="37">
        <f ca="1">IF(E1278="","",IF(ISERROR([1]!EM_S_EST_NETPROFIT(E1278,行业估值!$E$6,deadline)/100000000),"-",[1]!EM_S_EST_NETPROFIT(E1278,行业估值!$E$6,deadline)/100000000))</f>
        <v>4.0895388888888888</v>
      </c>
      <c r="O1278" s="36">
        <f t="shared" ca="1" si="99"/>
        <v>18.362976540957487</v>
      </c>
      <c r="T1278" s="64" t="s">
        <v>2583</v>
      </c>
      <c r="U1278" s="64" t="s">
        <v>2584</v>
      </c>
    </row>
    <row r="1279" spans="4:21">
      <c r="D1279" s="45">
        <f>IF(AND(行业估值!$B$39=$G1279,COUNTIF($G$2:$G$2552,$G1279)&gt;=1),COUNTIF($G$2:G1279,$G1279),"")</f>
        <v>101</v>
      </c>
      <c r="E1279" s="65" t="str">
        <f t="shared" si="95"/>
        <v>002833.SZ</v>
      </c>
      <c r="F1279" s="65" t="str">
        <f t="shared" si="96"/>
        <v>弘亚数控</v>
      </c>
      <c r="G1279" s="34" t="str">
        <f>IF(E1279="","",IF(行业估值!$C$5="申万行业",[1]!EM_S_INFO_INDUSTRY_SW2014(E1279,"1"),IF(行业估值!$C$5="证监会行业",[1]!EM_S_INFO_INDUSTRY_CSRC1(E1279,"1"),[1]!EM_S_INFO_INDUSTRY_EM2016(E1279,"1"))))</f>
        <v>机械设备</v>
      </c>
      <c r="H1279" s="34" t="str">
        <f>IF(E1279="","",IF($H$1="上证50",[1]!EM_S_INFO_COMPINDEX(E1279,"000016"),"")&amp;IF($H$1="上证180",[1]!EM_S_INFO_COMPINDEX(E1279,"000010"),"")&amp;IF($H$1="沪深300",[1]!EM_S_INFO_COMPINDEX(E1279,"000300"),"")&amp;IF(AND($H$1="上证A股",RIGHT(E1279,2)="SH"),"是","")&amp;IF(AND($H$1="深证A股",RIGHT(E1279,2)="SZ"),"是","")&amp;IF(AND($H$1="创业板",LEFT(E1279,1)-3=0),"是","")&amp;IF(AND($H$1="全部A股",E1279&lt;&gt;0),"是","")&amp;IF(AND($H$1="中小板",LEFT(E1279,3)="002"),"是",""))</f>
        <v>是</v>
      </c>
      <c r="I1279" s="46">
        <f ca="1">IF(E1279="","",IF(OR([1]!EM_S_VAL_MV(E1279,deadline)="",[1]!EM_S_VAL_MV(E1279,deadline)="--",[1]!EM_S_VAL_MV(E1279,deadline)="null"),0,[1]!EM_S_VAL_MV(E1279,deadline)/100000000))</f>
        <v>44.75105404</v>
      </c>
      <c r="J1279" s="46">
        <f ca="1">IF(E1279="","",IF(RIGHT(LEFT($J$1,6),3)="TTM",[1]!EM_S_FA_PROFIT_TTM(E1279,LEFT(RIGHT($J$1,11),10),1)/100000000,[1]!EM_S_STM07_IS(E1279,61,LEFT(RIGHT($J$1,5),4)&amp;"-12-31",1)/100000000))</f>
        <v>2.7565359727999996</v>
      </c>
      <c r="K1279" s="36">
        <f t="shared" ca="1" si="97"/>
        <v>16.234525680629275</v>
      </c>
      <c r="L1279" s="46">
        <f ca="1">IF(E1279="","",IF(ISERROR(IF(行业估值!$E$7="最新年报",[1]!EM_S_STM07_BS(E1279,140,LEFT(RIGHT($L$1,5),4)&amp;"-12-31",1)/100000000,[1]!EM_S_STM07_BS(E1279,140,LEFT(RIGHT($L$1,11),10),1)/100000000)),0,IF(行业估值!$E$7="最新年报",[1]!EM_S_STM07_BS(E1279,140,LEFT(RIGHT($L$1,5),4)&amp;"-12-31",1)/100000000,[1]!EM_S_STM07_BS(E1279,140,LEFT(RIGHT($L$1,11),10),1)/100000000)))</f>
        <v>13.578922737499999</v>
      </c>
      <c r="M1279" s="36">
        <f t="shared" ca="1" si="98"/>
        <v>3.2956262367127267</v>
      </c>
      <c r="N1279" s="37">
        <f ca="1">IF(E1279="","",IF(ISERROR([1]!EM_S_EST_NETPROFIT(E1279,行业估值!$E$6,deadline)/100000000),"-",[1]!EM_S_EST_NETPROFIT(E1279,行业估值!$E$6,deadline)/100000000))</f>
        <v>2.9242857142857139</v>
      </c>
      <c r="O1279" s="36">
        <f t="shared" ca="1" si="99"/>
        <v>15.303242710307769</v>
      </c>
      <c r="T1279" s="64" t="s">
        <v>2585</v>
      </c>
      <c r="U1279" s="64" t="s">
        <v>2586</v>
      </c>
    </row>
    <row r="1280" spans="4:21">
      <c r="D1280" s="45" t="str">
        <f>IF(AND(行业估值!$B$39=$G1280,COUNTIF($G$2:$G$2552,$G1280)&gt;=1),COUNTIF($G$2:G1280,$G1280),"")</f>
        <v/>
      </c>
      <c r="E1280" s="65" t="str">
        <f t="shared" si="95"/>
        <v>002835.SZ</v>
      </c>
      <c r="F1280" s="65" t="str">
        <f t="shared" si="96"/>
        <v>同为股份</v>
      </c>
      <c r="G1280" s="34" t="str">
        <f>IF(E1280="","",IF(行业估值!$C$5="申万行业",[1]!EM_S_INFO_INDUSTRY_SW2014(E1280,"1"),IF(行业估值!$C$5="证监会行业",[1]!EM_S_INFO_INDUSTRY_CSRC1(E1280,"1"),[1]!EM_S_INFO_INDUSTRY_EM2016(E1280,"1"))))</f>
        <v>信息技术</v>
      </c>
      <c r="H1280" s="34" t="str">
        <f>IF(E1280="","",IF($H$1="上证50",[1]!EM_S_INFO_COMPINDEX(E1280,"000016"),"")&amp;IF($H$1="上证180",[1]!EM_S_INFO_COMPINDEX(E1280,"000010"),"")&amp;IF($H$1="沪深300",[1]!EM_S_INFO_COMPINDEX(E1280,"000300"),"")&amp;IF(AND($H$1="上证A股",RIGHT(E1280,2)="SH"),"是","")&amp;IF(AND($H$1="深证A股",RIGHT(E1280,2)="SZ"),"是","")&amp;IF(AND($H$1="创业板",LEFT(E1280,1)-3=0),"是","")&amp;IF(AND($H$1="全部A股",E1280&lt;&gt;0),"是","")&amp;IF(AND($H$1="中小板",LEFT(E1280,3)="002"),"是",""))</f>
        <v>是</v>
      </c>
      <c r="I1280" s="46">
        <f ca="1">IF(E1280="","",IF(OR([1]!EM_S_VAL_MV(E1280,deadline)="",[1]!EM_S_VAL_MV(E1280,deadline)="--",[1]!EM_S_VAL_MV(E1280,deadline)="null"),0,[1]!EM_S_VAL_MV(E1280,deadline)/100000000))</f>
        <v>24.921700255200001</v>
      </c>
      <c r="J1280" s="46">
        <f ca="1">IF(E1280="","",IF(RIGHT(LEFT($J$1,6),3)="TTM",[1]!EM_S_FA_PROFIT_TTM(E1280,LEFT(RIGHT($J$1,11),10),1)/100000000,[1]!EM_S_STM07_IS(E1280,61,LEFT(RIGHT($J$1,5),4)&amp;"-12-31",1)/100000000))</f>
        <v>0.29629815199999998</v>
      </c>
      <c r="K1280" s="36">
        <f t="shared" ca="1" si="97"/>
        <v>84.110211579044886</v>
      </c>
      <c r="L1280" s="46">
        <f ca="1">IF(E1280="","",IF(ISERROR(IF(行业估值!$E$7="最新年报",[1]!EM_S_STM07_BS(E1280,140,LEFT(RIGHT($L$1,5),4)&amp;"-12-31",1)/100000000,[1]!EM_S_STM07_BS(E1280,140,LEFT(RIGHT($L$1,11),10),1)/100000000)),0,IF(行业估值!$E$7="最新年报",[1]!EM_S_STM07_BS(E1280,140,LEFT(RIGHT($L$1,5),4)&amp;"-12-31",1)/100000000,[1]!EM_S_STM07_BS(E1280,140,LEFT(RIGHT($L$1,11),10),1)/100000000)))</f>
        <v>6.8058233416999991</v>
      </c>
      <c r="M1280" s="36">
        <f t="shared" ca="1" si="98"/>
        <v>3.6618200332209785</v>
      </c>
      <c r="N1280" s="37" t="str">
        <f ca="1">IF(E1280="","",IF(ISERROR([1]!EM_S_EST_NETPROFIT(E1280,行业估值!$E$6,deadline)/100000000),"-",[1]!EM_S_EST_NETPROFIT(E1280,行业估值!$E$6,deadline)/100000000))</f>
        <v>-</v>
      </c>
      <c r="O1280" s="36" t="str">
        <f t="shared" ca="1" si="99"/>
        <v>-</v>
      </c>
      <c r="T1280" s="64" t="s">
        <v>2587</v>
      </c>
      <c r="U1280" s="64" t="s">
        <v>2588</v>
      </c>
    </row>
    <row r="1281" spans="4:21">
      <c r="D1281" s="45" t="str">
        <f>IF(AND(行业估值!$B$39=$G1281,COUNTIF($G$2:$G$2552,$G1281)&gt;=1),COUNTIF($G$2:G1281,$G1281),"")</f>
        <v/>
      </c>
      <c r="E1281" s="65" t="str">
        <f t="shared" si="95"/>
        <v>002836.SZ</v>
      </c>
      <c r="F1281" s="65" t="str">
        <f t="shared" si="96"/>
        <v>新宏泽</v>
      </c>
      <c r="G1281" s="34" t="str">
        <f>IF(E1281="","",IF(行业估值!$C$5="申万行业",[1]!EM_S_INFO_INDUSTRY_SW2014(E1281,"1"),IF(行业估值!$C$5="证监会行业",[1]!EM_S_INFO_INDUSTRY_CSRC1(E1281,"1"),[1]!EM_S_INFO_INDUSTRY_EM2016(E1281,"1"))))</f>
        <v>轻工制造</v>
      </c>
      <c r="H1281" s="34" t="str">
        <f>IF(E1281="","",IF($H$1="上证50",[1]!EM_S_INFO_COMPINDEX(E1281,"000016"),"")&amp;IF($H$1="上证180",[1]!EM_S_INFO_COMPINDEX(E1281,"000010"),"")&amp;IF($H$1="沪深300",[1]!EM_S_INFO_COMPINDEX(E1281,"000300"),"")&amp;IF(AND($H$1="上证A股",RIGHT(E1281,2)="SH"),"是","")&amp;IF(AND($H$1="深证A股",RIGHT(E1281,2)="SZ"),"是","")&amp;IF(AND($H$1="创业板",LEFT(E1281,1)-3=0),"是","")&amp;IF(AND($H$1="全部A股",E1281&lt;&gt;0),"是","")&amp;IF(AND($H$1="中小板",LEFT(E1281,3)="002"),"是",""))</f>
        <v>是</v>
      </c>
      <c r="I1281" s="46">
        <f ca="1">IF(E1281="","",IF(OR([1]!EM_S_VAL_MV(E1281,deadline)="",[1]!EM_S_VAL_MV(E1281,deadline)="--",[1]!EM_S_VAL_MV(E1281,deadline)="null"),0,[1]!EM_S_VAL_MV(E1281,deadline)/100000000))</f>
        <v>19.391999999999999</v>
      </c>
      <c r="J1281" s="46">
        <f ca="1">IF(E1281="","",IF(RIGHT(LEFT($J$1,6),3)="TTM",[1]!EM_S_FA_PROFIT_TTM(E1281,LEFT(RIGHT($J$1,11),10),1)/100000000,[1]!EM_S_STM07_IS(E1281,61,LEFT(RIGHT($J$1,5),4)&amp;"-12-31",1)/100000000))</f>
        <v>0.54601812439999997</v>
      </c>
      <c r="K1281" s="36">
        <f t="shared" ca="1" si="97"/>
        <v>35.515304590500882</v>
      </c>
      <c r="L1281" s="46">
        <f ca="1">IF(E1281="","",IF(ISERROR(IF(行业估值!$E$7="最新年报",[1]!EM_S_STM07_BS(E1281,140,LEFT(RIGHT($L$1,5),4)&amp;"-12-31",1)/100000000,[1]!EM_S_STM07_BS(E1281,140,LEFT(RIGHT($L$1,11),10),1)/100000000)),0,IF(行业估值!$E$7="最新年报",[1]!EM_S_STM07_BS(E1281,140,LEFT(RIGHT($L$1,5),4)&amp;"-12-31",1)/100000000,[1]!EM_S_STM07_BS(E1281,140,LEFT(RIGHT($L$1,11),10),1)/100000000)))</f>
        <v>3.8323075208999997</v>
      </c>
      <c r="M1281" s="36">
        <f t="shared" ca="1" si="98"/>
        <v>5.0601367176937506</v>
      </c>
      <c r="N1281" s="37" t="str">
        <f ca="1">IF(E1281="","",IF(ISERROR([1]!EM_S_EST_NETPROFIT(E1281,行业估值!$E$6,deadline)/100000000),"-",[1]!EM_S_EST_NETPROFIT(E1281,行业估值!$E$6,deadline)/100000000))</f>
        <v>-</v>
      </c>
      <c r="O1281" s="36" t="str">
        <f t="shared" ca="1" si="99"/>
        <v>-</v>
      </c>
      <c r="T1281" s="64" t="s">
        <v>2589</v>
      </c>
      <c r="U1281" s="64" t="s">
        <v>2590</v>
      </c>
    </row>
    <row r="1282" spans="4:21">
      <c r="D1282" s="45">
        <f>IF(AND(行业估值!$B$39=$G1282,COUNTIF($G$2:$G$2552,$G1282)&gt;=1),COUNTIF($G$2:G1282,$G1282),"")</f>
        <v>102</v>
      </c>
      <c r="E1282" s="65" t="str">
        <f t="shared" si="95"/>
        <v>002837.SZ</v>
      </c>
      <c r="F1282" s="65" t="str">
        <f t="shared" si="96"/>
        <v>英维克</v>
      </c>
      <c r="G1282" s="34" t="str">
        <f>IF(E1282="","",IF(行业估值!$C$5="申万行业",[1]!EM_S_INFO_INDUSTRY_SW2014(E1282,"1"),IF(行业估值!$C$5="证监会行业",[1]!EM_S_INFO_INDUSTRY_CSRC1(E1282,"1"),[1]!EM_S_INFO_INDUSTRY_EM2016(E1282,"1"))))</f>
        <v>机械设备</v>
      </c>
      <c r="H1282" s="34" t="str">
        <f>IF(E1282="","",IF($H$1="上证50",[1]!EM_S_INFO_COMPINDEX(E1282,"000016"),"")&amp;IF($H$1="上证180",[1]!EM_S_INFO_COMPINDEX(E1282,"000010"),"")&amp;IF($H$1="沪深300",[1]!EM_S_INFO_COMPINDEX(E1282,"000300"),"")&amp;IF(AND($H$1="上证A股",RIGHT(E1282,2)="SH"),"是","")&amp;IF(AND($H$1="深证A股",RIGHT(E1282,2)="SZ"),"是","")&amp;IF(AND($H$1="创业板",LEFT(E1282,1)-3=0),"是","")&amp;IF(AND($H$1="全部A股",E1282&lt;&gt;0),"是","")&amp;IF(AND($H$1="中小板",LEFT(E1282,3)="002"),"是",""))</f>
        <v>是</v>
      </c>
      <c r="I1282" s="46">
        <f ca="1">IF(E1282="","",IF(OR([1]!EM_S_VAL_MV(E1282,deadline)="",[1]!EM_S_VAL_MV(E1282,deadline)="--",[1]!EM_S_VAL_MV(E1282,deadline)="null"),0,[1]!EM_S_VAL_MV(E1282,deadline)/100000000))</f>
        <v>35.467460065700003</v>
      </c>
      <c r="J1282" s="46">
        <f ca="1">IF(E1282="","",IF(RIGHT(LEFT($J$1,6),3)="TTM",[1]!EM_S_FA_PROFIT_TTM(E1282,LEFT(RIGHT($J$1,11),10),1)/100000000,[1]!EM_S_STM07_IS(E1282,61,LEFT(RIGHT($J$1,5),4)&amp;"-12-31",1)/100000000))</f>
        <v>1.2225794341</v>
      </c>
      <c r="K1282" s="36">
        <f t="shared" ca="1" si="97"/>
        <v>29.010352273600382</v>
      </c>
      <c r="L1282" s="46">
        <f ca="1">IF(E1282="","",IF(ISERROR(IF(行业估值!$E$7="最新年报",[1]!EM_S_STM07_BS(E1282,140,LEFT(RIGHT($L$1,5),4)&amp;"-12-31",1)/100000000,[1]!EM_S_STM07_BS(E1282,140,LEFT(RIGHT($L$1,11),10),1)/100000000)),0,IF(行业估值!$E$7="最新年报",[1]!EM_S_STM07_BS(E1282,140,LEFT(RIGHT($L$1,5),4)&amp;"-12-31",1)/100000000,[1]!EM_S_STM07_BS(E1282,140,LEFT(RIGHT($L$1,11),10),1)/100000000)))</f>
        <v>11.8522226346</v>
      </c>
      <c r="M1282" s="36">
        <f t="shared" ca="1" si="98"/>
        <v>2.9924733241308195</v>
      </c>
      <c r="N1282" s="37">
        <f ca="1">IF(E1282="","",IF(ISERROR([1]!EM_S_EST_NETPROFIT(E1282,行业估值!$E$6,deadline)/100000000),"-",[1]!EM_S_EST_NETPROFIT(E1282,行业估值!$E$6,deadline)/100000000))</f>
        <v>1.4</v>
      </c>
      <c r="O1282" s="36">
        <f t="shared" ca="1" si="99"/>
        <v>25.333900046928576</v>
      </c>
      <c r="T1282" s="64" t="s">
        <v>2591</v>
      </c>
      <c r="U1282" s="64" t="s">
        <v>2592</v>
      </c>
    </row>
    <row r="1283" spans="4:21">
      <c r="D1283" s="45" t="str">
        <f>IF(AND(行业估值!$B$39=$G1283,COUNTIF($G$2:$G$2552,$G1283)&gt;=1),COUNTIF($G$2:G1283,$G1283),"")</f>
        <v/>
      </c>
      <c r="E1283" s="65" t="str">
        <f t="shared" ref="E1283:E1346" si="100">IF(U1283="","",U1283)</f>
        <v>002838.SZ</v>
      </c>
      <c r="F1283" s="65" t="str">
        <f t="shared" ref="F1283:F1346" si="101">IF(T1283="","",T1283)</f>
        <v>道恩股份</v>
      </c>
      <c r="G1283" s="34" t="str">
        <f>IF(E1283="","",IF(行业估值!$C$5="申万行业",[1]!EM_S_INFO_INDUSTRY_SW2014(E1283,"1"),IF(行业估值!$C$5="证监会行业",[1]!EM_S_INFO_INDUSTRY_CSRC1(E1283,"1"),[1]!EM_S_INFO_INDUSTRY_EM2016(E1283,"1"))))</f>
        <v>基础化工</v>
      </c>
      <c r="H1283" s="34" t="str">
        <f>IF(E1283="","",IF($H$1="上证50",[1]!EM_S_INFO_COMPINDEX(E1283,"000016"),"")&amp;IF($H$1="上证180",[1]!EM_S_INFO_COMPINDEX(E1283,"000010"),"")&amp;IF($H$1="沪深300",[1]!EM_S_INFO_COMPINDEX(E1283,"000300"),"")&amp;IF(AND($H$1="上证A股",RIGHT(E1283,2)="SH"),"是","")&amp;IF(AND($H$1="深证A股",RIGHT(E1283,2)="SZ"),"是","")&amp;IF(AND($H$1="创业板",LEFT(E1283,1)-3=0),"是","")&amp;IF(AND($H$1="全部A股",E1283&lt;&gt;0),"是","")&amp;IF(AND($H$1="中小板",LEFT(E1283,3)="002"),"是",""))</f>
        <v>是</v>
      </c>
      <c r="I1283" s="46">
        <f ca="1">IF(E1283="","",IF(OR([1]!EM_S_VAL_MV(E1283,deadline)="",[1]!EM_S_VAL_MV(E1283,deadline)="--",[1]!EM_S_VAL_MV(E1283,deadline)="null"),0,[1]!EM_S_VAL_MV(E1283,deadline)/100000000))</f>
        <v>41.24736</v>
      </c>
      <c r="J1283" s="46">
        <f ca="1">IF(E1283="","",IF(RIGHT(LEFT($J$1,6),3)="TTM",[1]!EM_S_FA_PROFIT_TTM(E1283,LEFT(RIGHT($J$1,11),10),1)/100000000,[1]!EM_S_STM07_IS(E1283,61,LEFT(RIGHT($J$1,5),4)&amp;"-12-31",1)/100000000))</f>
        <v>1.7150473209000001</v>
      </c>
      <c r="K1283" s="36">
        <f t="shared" ref="K1283:K1346" ca="1" si="102">IF(E1283="","",IF(OR(I1283=0,J1283=0),"-",I1283/J1283))</f>
        <v>24.050275171623106</v>
      </c>
      <c r="L1283" s="46">
        <f ca="1">IF(E1283="","",IF(ISERROR(IF(行业估值!$E$7="最新年报",[1]!EM_S_STM07_BS(E1283,140,LEFT(RIGHT($L$1,5),4)&amp;"-12-31",1)/100000000,[1]!EM_S_STM07_BS(E1283,140,LEFT(RIGHT($L$1,11),10),1)/100000000)),0,IF(行业估值!$E$7="最新年报",[1]!EM_S_STM07_BS(E1283,140,LEFT(RIGHT($L$1,5),4)&amp;"-12-31",1)/100000000,[1]!EM_S_STM07_BS(E1283,140,LEFT(RIGHT($L$1,11),10),1)/100000000)))</f>
        <v>10.4649736773</v>
      </c>
      <c r="M1283" s="36">
        <f t="shared" ref="M1283:M1346" ca="1" si="103">IF(E1283="","",IF(OR(I1283=0,L1283=0),"-",I1283/L1283))</f>
        <v>3.9414681079868674</v>
      </c>
      <c r="N1283" s="37">
        <f ca="1">IF(E1283="","",IF(ISERROR([1]!EM_S_EST_NETPROFIT(E1283,行业估值!$E$6,deadline)/100000000),"-",[1]!EM_S_EST_NETPROFIT(E1283,行业估值!$E$6,deadline)/100000000))</f>
        <v>1.8634999999999999</v>
      </c>
      <c r="O1283" s="36">
        <f t="shared" ref="O1283:O1346" ca="1" si="104">IF(E1283="","",IF(ISERROR(IF(OR(I1283=0,N1283=0),"-",I1283/N1283)),"-",IF(OR(I1283=0,N1283=0),"-",I1283/N1283)))</f>
        <v>22.134349342634827</v>
      </c>
      <c r="T1283" s="64" t="s">
        <v>2593</v>
      </c>
      <c r="U1283" s="64" t="s">
        <v>2594</v>
      </c>
    </row>
    <row r="1284" spans="4:21">
      <c r="D1284" s="45" t="str">
        <f>IF(AND(行业估值!$B$39=$G1284,COUNTIF($G$2:$G$2552,$G1284)&gt;=1),COUNTIF($G$2:G1284,$G1284),"")</f>
        <v/>
      </c>
      <c r="E1284" s="65" t="str">
        <f t="shared" si="100"/>
        <v>002839.SZ</v>
      </c>
      <c r="F1284" s="65" t="str">
        <f t="shared" si="101"/>
        <v>张家港行</v>
      </c>
      <c r="G1284" s="34" t="str">
        <f>IF(E1284="","",IF(行业估值!$C$5="申万行业",[1]!EM_S_INFO_INDUSTRY_SW2014(E1284,"1"),IF(行业估值!$C$5="证监会行业",[1]!EM_S_INFO_INDUSTRY_CSRC1(E1284,"1"),[1]!EM_S_INFO_INDUSTRY_EM2016(E1284,"1"))))</f>
        <v>金融</v>
      </c>
      <c r="H1284" s="34" t="str">
        <f>IF(E1284="","",IF($H$1="上证50",[1]!EM_S_INFO_COMPINDEX(E1284,"000016"),"")&amp;IF($H$1="上证180",[1]!EM_S_INFO_COMPINDEX(E1284,"000010"),"")&amp;IF($H$1="沪深300",[1]!EM_S_INFO_COMPINDEX(E1284,"000300"),"")&amp;IF(AND($H$1="上证A股",RIGHT(E1284,2)="SH"),"是","")&amp;IF(AND($H$1="深证A股",RIGHT(E1284,2)="SZ"),"是","")&amp;IF(AND($H$1="创业板",LEFT(E1284,1)-3=0),"是","")&amp;IF(AND($H$1="全部A股",E1284&lt;&gt;0),"是","")&amp;IF(AND($H$1="中小板",LEFT(E1284,3)="002"),"是",""))</f>
        <v>是</v>
      </c>
      <c r="I1284" s="46">
        <f ca="1">IF(E1284="","",IF(OR([1]!EM_S_VAL_MV(E1284,deadline)="",[1]!EM_S_VAL_MV(E1284,deadline)="--",[1]!EM_S_VAL_MV(E1284,deadline)="null"),0,[1]!EM_S_VAL_MV(E1284,deadline)/100000000))</f>
        <v>99.777306700799997</v>
      </c>
      <c r="J1284" s="46">
        <f ca="1">IF(E1284="","",IF(RIGHT(LEFT($J$1,6),3)="TTM",[1]!EM_S_FA_PROFIT_TTM(E1284,LEFT(RIGHT($J$1,11),10),1)/100000000,[1]!EM_S_STM07_IS(E1284,61,LEFT(RIGHT($J$1,5),4)&amp;"-12-31",1)/100000000))</f>
        <v>9.0329518171000007</v>
      </c>
      <c r="K1284" s="36">
        <f t="shared" ca="1" si="102"/>
        <v>11.045924822926064</v>
      </c>
      <c r="L1284" s="46">
        <f ca="1">IF(E1284="","",IF(ISERROR(IF(行业估值!$E$7="最新年报",[1]!EM_S_STM07_BS(E1284,140,LEFT(RIGHT($L$1,5),4)&amp;"-12-31",1)/100000000,[1]!EM_S_STM07_BS(E1284,140,LEFT(RIGHT($L$1,11),10),1)/100000000)),0,IF(行业估值!$E$7="最新年报",[1]!EM_S_STM07_BS(E1284,140,LEFT(RIGHT($L$1,5),4)&amp;"-12-31",1)/100000000,[1]!EM_S_STM07_BS(E1284,140,LEFT(RIGHT($L$1,11),10),1)/100000000)))</f>
        <v>103.23017893479999</v>
      </c>
      <c r="M1284" s="36">
        <f t="shared" ca="1" si="103"/>
        <v>0.96655171704990628</v>
      </c>
      <c r="N1284" s="37">
        <f ca="1">IF(E1284="","",IF(ISERROR([1]!EM_S_EST_NETPROFIT(E1284,行业估值!$E$6,deadline)/100000000),"-",[1]!EM_S_EST_NETPROFIT(E1284,行业估值!$E$6,deadline)/100000000))</f>
        <v>10</v>
      </c>
      <c r="O1284" s="36">
        <f t="shared" ca="1" si="104"/>
        <v>9.9777306700799997</v>
      </c>
      <c r="T1284" s="64" t="s">
        <v>2595</v>
      </c>
      <c r="U1284" s="64" t="s">
        <v>2596</v>
      </c>
    </row>
    <row r="1285" spans="4:21">
      <c r="D1285" s="45" t="str">
        <f>IF(AND(行业估值!$B$39=$G1285,COUNTIF($G$2:$G$2552,$G1285)&gt;=1),COUNTIF($G$2:G1285,$G1285),"")</f>
        <v/>
      </c>
      <c r="E1285" s="65" t="str">
        <f t="shared" si="100"/>
        <v>002840.SZ</v>
      </c>
      <c r="F1285" s="65" t="str">
        <f t="shared" si="101"/>
        <v>华统股份</v>
      </c>
      <c r="G1285" s="34" t="str">
        <f>IF(E1285="","",IF(行业估值!$C$5="申万行业",[1]!EM_S_INFO_INDUSTRY_SW2014(E1285,"1"),IF(行业估值!$C$5="证监会行业",[1]!EM_S_INFO_INDUSTRY_CSRC1(E1285,"1"),[1]!EM_S_INFO_INDUSTRY_EM2016(E1285,"1"))))</f>
        <v>食品饮料</v>
      </c>
      <c r="H1285" s="34" t="str">
        <f>IF(E1285="","",IF($H$1="上证50",[1]!EM_S_INFO_COMPINDEX(E1285,"000016"),"")&amp;IF($H$1="上证180",[1]!EM_S_INFO_COMPINDEX(E1285,"000010"),"")&amp;IF($H$1="沪深300",[1]!EM_S_INFO_COMPINDEX(E1285,"000300"),"")&amp;IF(AND($H$1="上证A股",RIGHT(E1285,2)="SH"),"是","")&amp;IF(AND($H$1="深证A股",RIGHT(E1285,2)="SZ"),"是","")&amp;IF(AND($H$1="创业板",LEFT(E1285,1)-3=0),"是","")&amp;IF(AND($H$1="全部A股",E1285&lt;&gt;0),"是","")&amp;IF(AND($H$1="中小板",LEFT(E1285,3)="002"),"是",""))</f>
        <v>是</v>
      </c>
      <c r="I1285" s="46">
        <f ca="1">IF(E1285="","",IF(OR([1]!EM_S_VAL_MV(E1285,deadline)="",[1]!EM_S_VAL_MV(E1285,deadline)="--",[1]!EM_S_VAL_MV(E1285,deadline)="null"),0,[1]!EM_S_VAL_MV(E1285,deadline)/100000000))</f>
        <v>47.685068594999997</v>
      </c>
      <c r="J1285" s="46">
        <f ca="1">IF(E1285="","",IF(RIGHT(LEFT($J$1,6),3)="TTM",[1]!EM_S_FA_PROFIT_TTM(E1285,LEFT(RIGHT($J$1,11),10),1)/100000000,[1]!EM_S_STM07_IS(E1285,61,LEFT(RIGHT($J$1,5),4)&amp;"-12-31",1)/100000000))</f>
        <v>1.8269525412000001</v>
      </c>
      <c r="K1285" s="36">
        <f t="shared" ca="1" si="102"/>
        <v>26.100879754478427</v>
      </c>
      <c r="L1285" s="46">
        <f ca="1">IF(E1285="","",IF(ISERROR(IF(行业估值!$E$7="最新年报",[1]!EM_S_STM07_BS(E1285,140,LEFT(RIGHT($L$1,5),4)&amp;"-12-31",1)/100000000,[1]!EM_S_STM07_BS(E1285,140,LEFT(RIGHT($L$1,11),10),1)/100000000)),0,IF(行业估值!$E$7="最新年报",[1]!EM_S_STM07_BS(E1285,140,LEFT(RIGHT($L$1,5),4)&amp;"-12-31",1)/100000000,[1]!EM_S_STM07_BS(E1285,140,LEFT(RIGHT($L$1,11),10),1)/100000000)))</f>
        <v>14.264517939899999</v>
      </c>
      <c r="M1285" s="36">
        <f t="shared" ca="1" si="103"/>
        <v>3.3429148321667217</v>
      </c>
      <c r="N1285" s="37">
        <f ca="1">IF(E1285="","",IF(ISERROR([1]!EM_S_EST_NETPROFIT(E1285,行业估值!$E$6,deadline)/100000000),"-",[1]!EM_S_EST_NETPROFIT(E1285,行业估值!$E$6,deadline)/100000000))</f>
        <v>1</v>
      </c>
      <c r="O1285" s="36">
        <f t="shared" ca="1" si="104"/>
        <v>47.685068594999997</v>
      </c>
      <c r="T1285" s="64" t="s">
        <v>2597</v>
      </c>
      <c r="U1285" s="64" t="s">
        <v>2598</v>
      </c>
    </row>
    <row r="1286" spans="4:21">
      <c r="D1286" s="45" t="str">
        <f>IF(AND(行业估值!$B$39=$G1286,COUNTIF($G$2:$G$2552,$G1286)&gt;=1),COUNTIF($G$2:G1286,$G1286),"")</f>
        <v/>
      </c>
      <c r="E1286" s="65" t="str">
        <f t="shared" si="100"/>
        <v>002841.SZ</v>
      </c>
      <c r="F1286" s="65" t="str">
        <f t="shared" si="101"/>
        <v>视源股份</v>
      </c>
      <c r="G1286" s="34" t="str">
        <f>IF(E1286="","",IF(行业估值!$C$5="申万行业",[1]!EM_S_INFO_INDUSTRY_SW2014(E1286,"1"),IF(行业估值!$C$5="证监会行业",[1]!EM_S_INFO_INDUSTRY_CSRC1(E1286,"1"),[1]!EM_S_INFO_INDUSTRY_EM2016(E1286,"1"))))</f>
        <v>电子设备</v>
      </c>
      <c r="H1286" s="34" t="str">
        <f>IF(E1286="","",IF($H$1="上证50",[1]!EM_S_INFO_COMPINDEX(E1286,"000016"),"")&amp;IF($H$1="上证180",[1]!EM_S_INFO_COMPINDEX(E1286,"000010"),"")&amp;IF($H$1="沪深300",[1]!EM_S_INFO_COMPINDEX(E1286,"000300"),"")&amp;IF(AND($H$1="上证A股",RIGHT(E1286,2)="SH"),"是","")&amp;IF(AND($H$1="深证A股",RIGHT(E1286,2)="SZ"),"是","")&amp;IF(AND($H$1="创业板",LEFT(E1286,1)-3=0),"是","")&amp;IF(AND($H$1="全部A股",E1286&lt;&gt;0),"是","")&amp;IF(AND($H$1="中小板",LEFT(E1286,3)="002"),"是",""))</f>
        <v>是</v>
      </c>
      <c r="I1286" s="46">
        <f ca="1">IF(E1286="","",IF(OR([1]!EM_S_VAL_MV(E1286,deadline)="",[1]!EM_S_VAL_MV(E1286,deadline)="--",[1]!EM_S_VAL_MV(E1286,deadline)="null"),0,[1]!EM_S_VAL_MV(E1286,deadline)/100000000))</f>
        <v>552.72179475600001</v>
      </c>
      <c r="J1286" s="46">
        <f ca="1">IF(E1286="","",IF(RIGHT(LEFT($J$1,6),3)="TTM",[1]!EM_S_FA_PROFIT_TTM(E1286,LEFT(RIGHT($J$1,11),10),1)/100000000,[1]!EM_S_STM07_IS(E1286,61,LEFT(RIGHT($J$1,5),4)&amp;"-12-31",1)/100000000))</f>
        <v>15.925090946400001</v>
      </c>
      <c r="K1286" s="36">
        <f t="shared" ca="1" si="102"/>
        <v>34.707606795862432</v>
      </c>
      <c r="L1286" s="46">
        <f ca="1">IF(E1286="","",IF(ISERROR(IF(行业估值!$E$7="最新年报",[1]!EM_S_STM07_BS(E1286,140,LEFT(RIGHT($L$1,5),4)&amp;"-12-31",1)/100000000,[1]!EM_S_STM07_BS(E1286,140,LEFT(RIGHT($L$1,11),10),1)/100000000)),0,IF(行业估值!$E$7="最新年报",[1]!EM_S_STM07_BS(E1286,140,LEFT(RIGHT($L$1,5),4)&amp;"-12-31",1)/100000000,[1]!EM_S_STM07_BS(E1286,140,LEFT(RIGHT($L$1,11),10),1)/100000000)))</f>
        <v>46.7856849641</v>
      </c>
      <c r="M1286" s="36">
        <f t="shared" ca="1" si="103"/>
        <v>11.813908360647478</v>
      </c>
      <c r="N1286" s="37">
        <f ca="1">IF(E1286="","",IF(ISERROR([1]!EM_S_EST_NETPROFIT(E1286,行业估值!$E$6,deadline)/100000000),"-",[1]!EM_S_EST_NETPROFIT(E1286,行业估值!$E$6,deadline)/100000000))</f>
        <v>15.935147058823532</v>
      </c>
      <c r="O1286" s="36">
        <f t="shared" ca="1" si="104"/>
        <v>34.685704042495772</v>
      </c>
      <c r="T1286" s="64" t="s">
        <v>2599</v>
      </c>
      <c r="U1286" s="64" t="s">
        <v>2600</v>
      </c>
    </row>
    <row r="1287" spans="4:21">
      <c r="D1287" s="45" t="str">
        <f>IF(AND(行业估值!$B$39=$G1287,COUNTIF($G$2:$G$2552,$G1287)&gt;=1),COUNTIF($G$2:G1287,$G1287),"")</f>
        <v/>
      </c>
      <c r="E1287" s="65" t="str">
        <f t="shared" si="100"/>
        <v>002842.SZ</v>
      </c>
      <c r="F1287" s="65" t="str">
        <f t="shared" si="101"/>
        <v>翔鹭钨业</v>
      </c>
      <c r="G1287" s="34" t="str">
        <f>IF(E1287="","",IF(行业估值!$C$5="申万行业",[1]!EM_S_INFO_INDUSTRY_SW2014(E1287,"1"),IF(行业估值!$C$5="证监会行业",[1]!EM_S_INFO_INDUSTRY_CSRC1(E1287,"1"),[1]!EM_S_INFO_INDUSTRY_EM2016(E1287,"1"))))</f>
        <v>有色金属</v>
      </c>
      <c r="H1287" s="34" t="str">
        <f>IF(E1287="","",IF($H$1="上证50",[1]!EM_S_INFO_COMPINDEX(E1287,"000016"),"")&amp;IF($H$1="上证180",[1]!EM_S_INFO_COMPINDEX(E1287,"000010"),"")&amp;IF($H$1="沪深300",[1]!EM_S_INFO_COMPINDEX(E1287,"000300"),"")&amp;IF(AND($H$1="上证A股",RIGHT(E1287,2)="SH"),"是","")&amp;IF(AND($H$1="深证A股",RIGHT(E1287,2)="SZ"),"是","")&amp;IF(AND($H$1="创业板",LEFT(E1287,1)-3=0),"是","")&amp;IF(AND($H$1="全部A股",E1287&lt;&gt;0),"是","")&amp;IF(AND($H$1="中小板",LEFT(E1287,3)="002"),"是",""))</f>
        <v>是</v>
      </c>
      <c r="I1287" s="46">
        <f ca="1">IF(E1287="","",IF(OR([1]!EM_S_VAL_MV(E1287,deadline)="",[1]!EM_S_VAL_MV(E1287,deadline)="--",[1]!EM_S_VAL_MV(E1287,deadline)="null"),0,[1]!EM_S_VAL_MV(E1287,deadline)/100000000))</f>
        <v>32.18330752</v>
      </c>
      <c r="J1287" s="46">
        <f ca="1">IF(E1287="","",IF(RIGHT(LEFT($J$1,6),3)="TTM",[1]!EM_S_FA_PROFIT_TTM(E1287,LEFT(RIGHT($J$1,11),10),1)/100000000,[1]!EM_S_STM07_IS(E1287,61,LEFT(RIGHT($J$1,5),4)&amp;"-12-31",1)/100000000))</f>
        <v>0.33419810960000002</v>
      </c>
      <c r="K1287" s="36">
        <f t="shared" ca="1" si="102"/>
        <v>96.300088467047388</v>
      </c>
      <c r="L1287" s="46">
        <f ca="1">IF(E1287="","",IF(ISERROR(IF(行业估值!$E$7="最新年报",[1]!EM_S_STM07_BS(E1287,140,LEFT(RIGHT($L$1,5),4)&amp;"-12-31",1)/100000000,[1]!EM_S_STM07_BS(E1287,140,LEFT(RIGHT($L$1,11),10),1)/100000000)),0,IF(行业估值!$E$7="最新年报",[1]!EM_S_STM07_BS(E1287,140,LEFT(RIGHT($L$1,5),4)&amp;"-12-31",1)/100000000,[1]!EM_S_STM07_BS(E1287,140,LEFT(RIGHT($L$1,11),10),1)/100000000)))</f>
        <v>9.1628454179999999</v>
      </c>
      <c r="M1287" s="36">
        <f t="shared" ca="1" si="103"/>
        <v>3.5123704539178773</v>
      </c>
      <c r="N1287" s="37">
        <f ca="1">IF(E1287="","",IF(ISERROR([1]!EM_S_EST_NETPROFIT(E1287,行业估值!$E$6,deadline)/100000000),"-",[1]!EM_S_EST_NETPROFIT(E1287,行业估值!$E$6,deadline)/100000000))</f>
        <v>0.6</v>
      </c>
      <c r="O1287" s="36">
        <f t="shared" ca="1" si="104"/>
        <v>53.638845866666671</v>
      </c>
      <c r="T1287" s="64" t="s">
        <v>2601</v>
      </c>
      <c r="U1287" s="64" t="s">
        <v>2602</v>
      </c>
    </row>
    <row r="1288" spans="4:21">
      <c r="D1288" s="45">
        <f>IF(AND(行业估值!$B$39=$G1288,COUNTIF($G$2:$G$2552,$G1288)&gt;=1),COUNTIF($G$2:G1288,$G1288),"")</f>
        <v>103</v>
      </c>
      <c r="E1288" s="65" t="str">
        <f t="shared" si="100"/>
        <v>002843.SZ</v>
      </c>
      <c r="F1288" s="65" t="str">
        <f t="shared" si="101"/>
        <v>泰嘉股份</v>
      </c>
      <c r="G1288" s="34" t="str">
        <f>IF(E1288="","",IF(行业估值!$C$5="申万行业",[1]!EM_S_INFO_INDUSTRY_SW2014(E1288,"1"),IF(行业估值!$C$5="证监会行业",[1]!EM_S_INFO_INDUSTRY_CSRC1(E1288,"1"),[1]!EM_S_INFO_INDUSTRY_EM2016(E1288,"1"))))</f>
        <v>机械设备</v>
      </c>
      <c r="H1288" s="34" t="str">
        <f>IF(E1288="","",IF($H$1="上证50",[1]!EM_S_INFO_COMPINDEX(E1288,"000016"),"")&amp;IF($H$1="上证180",[1]!EM_S_INFO_COMPINDEX(E1288,"000010"),"")&amp;IF($H$1="沪深300",[1]!EM_S_INFO_COMPINDEX(E1288,"000300"),"")&amp;IF(AND($H$1="上证A股",RIGHT(E1288,2)="SH"),"是","")&amp;IF(AND($H$1="深证A股",RIGHT(E1288,2)="SZ"),"是","")&amp;IF(AND($H$1="创业板",LEFT(E1288,1)-3=0),"是","")&amp;IF(AND($H$1="全部A股",E1288&lt;&gt;0),"是","")&amp;IF(AND($H$1="中小板",LEFT(E1288,3)="002"),"是",""))</f>
        <v>是</v>
      </c>
      <c r="I1288" s="46">
        <f ca="1">IF(E1288="","",IF(OR([1]!EM_S_VAL_MV(E1288,deadline)="",[1]!EM_S_VAL_MV(E1288,deadline)="--",[1]!EM_S_VAL_MV(E1288,deadline)="null"),0,[1]!EM_S_VAL_MV(E1288,deadline)/100000000))</f>
        <v>16.989000000000001</v>
      </c>
      <c r="J1288" s="46">
        <f ca="1">IF(E1288="","",IF(RIGHT(LEFT($J$1,6),3)="TTM",[1]!EM_S_FA_PROFIT_TTM(E1288,LEFT(RIGHT($J$1,11),10),1)/100000000,[1]!EM_S_STM07_IS(E1288,61,LEFT(RIGHT($J$1,5),4)&amp;"-12-31",1)/100000000))</f>
        <v>0.57896673229999995</v>
      </c>
      <c r="K1288" s="36">
        <f t="shared" ca="1" si="102"/>
        <v>29.343654915213516</v>
      </c>
      <c r="L1288" s="46">
        <f ca="1">IF(E1288="","",IF(ISERROR(IF(行业估值!$E$7="最新年报",[1]!EM_S_STM07_BS(E1288,140,LEFT(RIGHT($L$1,5),4)&amp;"-12-31",1)/100000000,[1]!EM_S_STM07_BS(E1288,140,LEFT(RIGHT($L$1,11),10),1)/100000000)),0,IF(行业估值!$E$7="最新年报",[1]!EM_S_STM07_BS(E1288,140,LEFT(RIGHT($L$1,5),4)&amp;"-12-31",1)/100000000,[1]!EM_S_STM07_BS(E1288,140,LEFT(RIGHT($L$1,11),10),1)/100000000)))</f>
        <v>5.7857189363999995</v>
      </c>
      <c r="M1288" s="36">
        <f t="shared" ca="1" si="103"/>
        <v>2.9363680100525116</v>
      </c>
      <c r="N1288" s="37" t="str">
        <f ca="1">IF(E1288="","",IF(ISERROR([1]!EM_S_EST_NETPROFIT(E1288,行业估值!$E$6,deadline)/100000000),"-",[1]!EM_S_EST_NETPROFIT(E1288,行业估值!$E$6,deadline)/100000000))</f>
        <v>-</v>
      </c>
      <c r="O1288" s="36" t="str">
        <f t="shared" ca="1" si="104"/>
        <v>-</v>
      </c>
      <c r="T1288" s="64" t="s">
        <v>2603</v>
      </c>
      <c r="U1288" s="64" t="s">
        <v>2604</v>
      </c>
    </row>
    <row r="1289" spans="4:21">
      <c r="D1289" s="45" t="str">
        <f>IF(AND(行业估值!$B$39=$G1289,COUNTIF($G$2:$G$2552,$G1289)&gt;=1),COUNTIF($G$2:G1289,$G1289),"")</f>
        <v/>
      </c>
      <c r="E1289" s="65" t="str">
        <f t="shared" si="100"/>
        <v>002845.SZ</v>
      </c>
      <c r="F1289" s="65" t="str">
        <f t="shared" si="101"/>
        <v>同兴达</v>
      </c>
      <c r="G1289" s="34" t="str">
        <f>IF(E1289="","",IF(行业估值!$C$5="申万行业",[1]!EM_S_INFO_INDUSTRY_SW2014(E1289,"1"),IF(行业估值!$C$5="证监会行业",[1]!EM_S_INFO_INDUSTRY_CSRC1(E1289,"1"),[1]!EM_S_INFO_INDUSTRY_EM2016(E1289,"1"))))</f>
        <v>电子设备</v>
      </c>
      <c r="H1289" s="34" t="str">
        <f>IF(E1289="","",IF($H$1="上证50",[1]!EM_S_INFO_COMPINDEX(E1289,"000016"),"")&amp;IF($H$1="上证180",[1]!EM_S_INFO_COMPINDEX(E1289,"000010"),"")&amp;IF($H$1="沪深300",[1]!EM_S_INFO_COMPINDEX(E1289,"000300"),"")&amp;IF(AND($H$1="上证A股",RIGHT(E1289,2)="SH"),"是","")&amp;IF(AND($H$1="深证A股",RIGHT(E1289,2)="SZ"),"是","")&amp;IF(AND($H$1="创业板",LEFT(E1289,1)-3=0),"是","")&amp;IF(AND($H$1="全部A股",E1289&lt;&gt;0),"是","")&amp;IF(AND($H$1="中小板",LEFT(E1289,3)="002"),"是",""))</f>
        <v>是</v>
      </c>
      <c r="I1289" s="46">
        <f ca="1">IF(E1289="","",IF(OR([1]!EM_S_VAL_MV(E1289,deadline)="",[1]!EM_S_VAL_MV(E1289,deadline)="--",[1]!EM_S_VAL_MV(E1289,deadline)="null"),0,[1]!EM_S_VAL_MV(E1289,deadline)/100000000))</f>
        <v>34.332002982399999</v>
      </c>
      <c r="J1289" s="46">
        <f ca="1">IF(E1289="","",IF(RIGHT(LEFT($J$1,6),3)="TTM",[1]!EM_S_FA_PROFIT_TTM(E1289,LEFT(RIGHT($J$1,11),10),1)/100000000,[1]!EM_S_STM07_IS(E1289,61,LEFT(RIGHT($J$1,5),4)&amp;"-12-31",1)/100000000))</f>
        <v>0.82585305209999993</v>
      </c>
      <c r="K1289" s="36">
        <f t="shared" ca="1" si="102"/>
        <v>41.571563966615756</v>
      </c>
      <c r="L1289" s="46">
        <f ca="1">IF(E1289="","",IF(ISERROR(IF(行业估值!$E$7="最新年报",[1]!EM_S_STM07_BS(E1289,140,LEFT(RIGHT($L$1,5),4)&amp;"-12-31",1)/100000000,[1]!EM_S_STM07_BS(E1289,140,LEFT(RIGHT($L$1,11),10),1)/100000000)),0,IF(行业估值!$E$7="最新年报",[1]!EM_S_STM07_BS(E1289,140,LEFT(RIGHT($L$1,5),4)&amp;"-12-31",1)/100000000,[1]!EM_S_STM07_BS(E1289,140,LEFT(RIGHT($L$1,11),10),1)/100000000)))</f>
        <v>12.217572569300001</v>
      </c>
      <c r="M1289" s="36">
        <f t="shared" ca="1" si="103"/>
        <v>2.8100510791045812</v>
      </c>
      <c r="N1289" s="37" t="str">
        <f ca="1">IF(E1289="","",IF(ISERROR([1]!EM_S_EST_NETPROFIT(E1289,行业估值!$E$6,deadline)/100000000),"-",[1]!EM_S_EST_NETPROFIT(E1289,行业估值!$E$6,deadline)/100000000))</f>
        <v>-</v>
      </c>
      <c r="O1289" s="36" t="str">
        <f t="shared" ca="1" si="104"/>
        <v>-</v>
      </c>
      <c r="T1289" s="64" t="s">
        <v>2605</v>
      </c>
      <c r="U1289" s="64" t="s">
        <v>2606</v>
      </c>
    </row>
    <row r="1290" spans="4:21">
      <c r="D1290" s="45" t="str">
        <f>IF(AND(行业估值!$B$39=$G1290,COUNTIF($G$2:$G$2552,$G1290)&gt;=1),COUNTIF($G$2:G1290,$G1290),"")</f>
        <v/>
      </c>
      <c r="E1290" s="65" t="str">
        <f t="shared" si="100"/>
        <v>002846.SZ</v>
      </c>
      <c r="F1290" s="65" t="str">
        <f t="shared" si="101"/>
        <v>英联股份</v>
      </c>
      <c r="G1290" s="34" t="str">
        <f>IF(E1290="","",IF(行业估值!$C$5="申万行业",[1]!EM_S_INFO_INDUSTRY_SW2014(E1290,"1"),IF(行业估值!$C$5="证监会行业",[1]!EM_S_INFO_INDUSTRY_CSRC1(E1290,"1"),[1]!EM_S_INFO_INDUSTRY_EM2016(E1290,"1"))))</f>
        <v>轻工制造</v>
      </c>
      <c r="H1290" s="34" t="str">
        <f>IF(E1290="","",IF($H$1="上证50",[1]!EM_S_INFO_COMPINDEX(E1290,"000016"),"")&amp;IF($H$1="上证180",[1]!EM_S_INFO_COMPINDEX(E1290,"000010"),"")&amp;IF($H$1="沪深300",[1]!EM_S_INFO_COMPINDEX(E1290,"000300"),"")&amp;IF(AND($H$1="上证A股",RIGHT(E1290,2)="SH"),"是","")&amp;IF(AND($H$1="深证A股",RIGHT(E1290,2)="SZ"),"是","")&amp;IF(AND($H$1="创业板",LEFT(E1290,1)-3=0),"是","")&amp;IF(AND($H$1="全部A股",E1290&lt;&gt;0),"是","")&amp;IF(AND($H$1="中小板",LEFT(E1290,3)="002"),"是",""))</f>
        <v>是</v>
      </c>
      <c r="I1290" s="46">
        <f ca="1">IF(E1290="","",IF(OR([1]!EM_S_VAL_MV(E1290,deadline)="",[1]!EM_S_VAL_MV(E1290,deadline)="--",[1]!EM_S_VAL_MV(E1290,deadline)="null"),0,[1]!EM_S_VAL_MV(E1290,deadline)/100000000))</f>
        <v>26.845747200000002</v>
      </c>
      <c r="J1290" s="46">
        <f ca="1">IF(E1290="","",IF(RIGHT(LEFT($J$1,6),3)="TTM",[1]!EM_S_FA_PROFIT_TTM(E1290,LEFT(RIGHT($J$1,11),10),1)/100000000,[1]!EM_S_STM07_IS(E1290,61,LEFT(RIGHT($J$1,5),4)&amp;"-12-31",1)/100000000))</f>
        <v>0.8627157887000001</v>
      </c>
      <c r="K1290" s="36">
        <f t="shared" ca="1" si="102"/>
        <v>31.117718664281121</v>
      </c>
      <c r="L1290" s="46">
        <f ca="1">IF(E1290="","",IF(ISERROR(IF(行业估值!$E$7="最新年报",[1]!EM_S_STM07_BS(E1290,140,LEFT(RIGHT($L$1,5),4)&amp;"-12-31",1)/100000000,[1]!EM_S_STM07_BS(E1290,140,LEFT(RIGHT($L$1,11),10),1)/100000000)),0,IF(行业估值!$E$7="最新年报",[1]!EM_S_STM07_BS(E1290,140,LEFT(RIGHT($L$1,5),4)&amp;"-12-31",1)/100000000,[1]!EM_S_STM07_BS(E1290,140,LEFT(RIGHT($L$1,11),10),1)/100000000)))</f>
        <v>6.3560245911999997</v>
      </c>
      <c r="M1290" s="36">
        <f t="shared" ca="1" si="103"/>
        <v>4.2236694988827281</v>
      </c>
      <c r="N1290" s="37" t="str">
        <f ca="1">IF(E1290="","",IF(ISERROR([1]!EM_S_EST_NETPROFIT(E1290,行业估值!$E$6,deadline)/100000000),"-",[1]!EM_S_EST_NETPROFIT(E1290,行业估值!$E$6,deadline)/100000000))</f>
        <v>-</v>
      </c>
      <c r="O1290" s="36" t="str">
        <f t="shared" ca="1" si="104"/>
        <v>-</v>
      </c>
      <c r="T1290" s="64" t="s">
        <v>2607</v>
      </c>
      <c r="U1290" s="64" t="s">
        <v>2608</v>
      </c>
    </row>
    <row r="1291" spans="4:21">
      <c r="D1291" s="45" t="str">
        <f>IF(AND(行业估值!$B$39=$G1291,COUNTIF($G$2:$G$2552,$G1291)&gt;=1),COUNTIF($G$2:G1291,$G1291),"")</f>
        <v/>
      </c>
      <c r="E1291" s="65" t="str">
        <f t="shared" si="100"/>
        <v>002847.SZ</v>
      </c>
      <c r="F1291" s="65" t="str">
        <f t="shared" si="101"/>
        <v>盐津铺子</v>
      </c>
      <c r="G1291" s="34" t="str">
        <f>IF(E1291="","",IF(行业估值!$C$5="申万行业",[1]!EM_S_INFO_INDUSTRY_SW2014(E1291,"1"),IF(行业估值!$C$5="证监会行业",[1]!EM_S_INFO_INDUSTRY_CSRC1(E1291,"1"),[1]!EM_S_INFO_INDUSTRY_EM2016(E1291,"1"))))</f>
        <v>食品饮料</v>
      </c>
      <c r="H1291" s="34" t="str">
        <f>IF(E1291="","",IF($H$1="上证50",[1]!EM_S_INFO_COMPINDEX(E1291,"000016"),"")&amp;IF($H$1="上证180",[1]!EM_S_INFO_COMPINDEX(E1291,"000010"),"")&amp;IF($H$1="沪深300",[1]!EM_S_INFO_COMPINDEX(E1291,"000300"),"")&amp;IF(AND($H$1="上证A股",RIGHT(E1291,2)="SH"),"是","")&amp;IF(AND($H$1="深证A股",RIGHT(E1291,2)="SZ"),"是","")&amp;IF(AND($H$1="创业板",LEFT(E1291,1)-3=0),"是","")&amp;IF(AND($H$1="全部A股",E1291&lt;&gt;0),"是","")&amp;IF(AND($H$1="中小板",LEFT(E1291,3)="002"),"是",""))</f>
        <v>是</v>
      </c>
      <c r="I1291" s="46">
        <f ca="1">IF(E1291="","",IF(OR([1]!EM_S_VAL_MV(E1291,deadline)="",[1]!EM_S_VAL_MV(E1291,deadline)="--",[1]!EM_S_VAL_MV(E1291,deadline)="null"),0,[1]!EM_S_VAL_MV(E1291,deadline)/100000000))</f>
        <v>49.164360000000002</v>
      </c>
      <c r="J1291" s="46">
        <f ca="1">IF(E1291="","",IF(RIGHT(LEFT($J$1,6),3)="TTM",[1]!EM_S_FA_PROFIT_TTM(E1291,LEFT(RIGHT($J$1,11),10),1)/100000000,[1]!EM_S_STM07_IS(E1291,61,LEFT(RIGHT($J$1,5),4)&amp;"-12-31",1)/100000000))</f>
        <v>1.0516733448</v>
      </c>
      <c r="K1291" s="36">
        <f t="shared" ca="1" si="102"/>
        <v>46.748698389184469</v>
      </c>
      <c r="L1291" s="46">
        <f ca="1">IF(E1291="","",IF(ISERROR(IF(行业估值!$E$7="最新年报",[1]!EM_S_STM07_BS(E1291,140,LEFT(RIGHT($L$1,5),4)&amp;"-12-31",1)/100000000,[1]!EM_S_STM07_BS(E1291,140,LEFT(RIGHT($L$1,11),10),1)/100000000)),0,IF(行业估值!$E$7="最新年报",[1]!EM_S_STM07_BS(E1291,140,LEFT(RIGHT($L$1,5),4)&amp;"-12-31",1)/100000000,[1]!EM_S_STM07_BS(E1291,140,LEFT(RIGHT($L$1,11),10),1)/100000000)))</f>
        <v>7.8371378230999991</v>
      </c>
      <c r="M1291" s="36">
        <f t="shared" ca="1" si="103"/>
        <v>6.2732544852137</v>
      </c>
      <c r="N1291" s="37">
        <f ca="1">IF(E1291="","",IF(ISERROR([1]!EM_S_EST_NETPROFIT(E1291,行业估值!$E$6,deadline)/100000000),"-",[1]!EM_S_EST_NETPROFIT(E1291,行业估值!$E$6,deadline)/100000000))</f>
        <v>1.0860799999999999</v>
      </c>
      <c r="O1291" s="36">
        <f t="shared" ca="1" si="104"/>
        <v>45.267715085444905</v>
      </c>
      <c r="T1291" s="64" t="s">
        <v>2609</v>
      </c>
      <c r="U1291" s="64" t="s">
        <v>2610</v>
      </c>
    </row>
    <row r="1292" spans="4:21">
      <c r="D1292" s="45" t="str">
        <f>IF(AND(行业估值!$B$39=$G1292,COUNTIF($G$2:$G$2552,$G1292)&gt;=1),COUNTIF($G$2:G1292,$G1292),"")</f>
        <v/>
      </c>
      <c r="E1292" s="65" t="str">
        <f t="shared" si="100"/>
        <v>002848.SZ</v>
      </c>
      <c r="F1292" s="65" t="str">
        <f t="shared" si="101"/>
        <v>高斯贝尔</v>
      </c>
      <c r="G1292" s="34" t="str">
        <f>IF(E1292="","",IF(行业估值!$C$5="申万行业",[1]!EM_S_INFO_INDUSTRY_SW2014(E1292,"1"),IF(行业估值!$C$5="证监会行业",[1]!EM_S_INFO_INDUSTRY_CSRC1(E1292,"1"),[1]!EM_S_INFO_INDUSTRY_EM2016(E1292,"1"))))</f>
        <v>家电</v>
      </c>
      <c r="H1292" s="34" t="str">
        <f>IF(E1292="","",IF($H$1="上证50",[1]!EM_S_INFO_COMPINDEX(E1292,"000016"),"")&amp;IF($H$1="上证180",[1]!EM_S_INFO_COMPINDEX(E1292,"000010"),"")&amp;IF($H$1="沪深300",[1]!EM_S_INFO_COMPINDEX(E1292,"000300"),"")&amp;IF(AND($H$1="上证A股",RIGHT(E1292,2)="SH"),"是","")&amp;IF(AND($H$1="深证A股",RIGHT(E1292,2)="SZ"),"是","")&amp;IF(AND($H$1="创业板",LEFT(E1292,1)-3=0),"是","")&amp;IF(AND($H$1="全部A股",E1292&lt;&gt;0),"是","")&amp;IF(AND($H$1="中小板",LEFT(E1292,3)="002"),"是",""))</f>
        <v>是</v>
      </c>
      <c r="I1292" s="46">
        <f ca="1">IF(E1292="","",IF(OR([1]!EM_S_VAL_MV(E1292,deadline)="",[1]!EM_S_VAL_MV(E1292,deadline)="--",[1]!EM_S_VAL_MV(E1292,deadline)="null"),0,[1]!EM_S_VAL_MV(E1292,deadline)/100000000))</f>
        <v>18.536935</v>
      </c>
      <c r="J1292" s="46">
        <f ca="1">IF(E1292="","",IF(RIGHT(LEFT($J$1,6),3)="TTM",[1]!EM_S_FA_PROFIT_TTM(E1292,LEFT(RIGHT($J$1,11),10),1)/100000000,[1]!EM_S_STM07_IS(E1292,61,LEFT(RIGHT($J$1,5),4)&amp;"-12-31",1)/100000000))</f>
        <v>-0.73239087590000007</v>
      </c>
      <c r="K1292" s="36">
        <f t="shared" ca="1" si="102"/>
        <v>-25.310166483465334</v>
      </c>
      <c r="L1292" s="46">
        <f ca="1">IF(E1292="","",IF(ISERROR(IF(行业估值!$E$7="最新年报",[1]!EM_S_STM07_BS(E1292,140,LEFT(RIGHT($L$1,5),4)&amp;"-12-31",1)/100000000,[1]!EM_S_STM07_BS(E1292,140,LEFT(RIGHT($L$1,11),10),1)/100000000)),0,IF(行业估值!$E$7="最新年报",[1]!EM_S_STM07_BS(E1292,140,LEFT(RIGHT($L$1,5),4)&amp;"-12-31",1)/100000000,[1]!EM_S_STM07_BS(E1292,140,LEFT(RIGHT($L$1,11),10),1)/100000000)))</f>
        <v>6.3870044971000004</v>
      </c>
      <c r="M1292" s="36">
        <f t="shared" ca="1" si="103"/>
        <v>2.902289329593652</v>
      </c>
      <c r="N1292" s="37" t="str">
        <f ca="1">IF(E1292="","",IF(ISERROR([1]!EM_S_EST_NETPROFIT(E1292,行业估值!$E$6,deadline)/100000000),"-",[1]!EM_S_EST_NETPROFIT(E1292,行业估值!$E$6,deadline)/100000000))</f>
        <v>-</v>
      </c>
      <c r="O1292" s="36" t="str">
        <f t="shared" ca="1" si="104"/>
        <v>-</v>
      </c>
      <c r="T1292" s="64" t="s">
        <v>2611</v>
      </c>
      <c r="U1292" s="64" t="s">
        <v>2612</v>
      </c>
    </row>
    <row r="1293" spans="4:21">
      <c r="D1293" s="45">
        <f>IF(AND(行业估值!$B$39=$G1293,COUNTIF($G$2:$G$2552,$G1293)&gt;=1),COUNTIF($G$2:G1293,$G1293),"")</f>
        <v>104</v>
      </c>
      <c r="E1293" s="65" t="str">
        <f t="shared" si="100"/>
        <v>002849.SZ</v>
      </c>
      <c r="F1293" s="65" t="str">
        <f t="shared" si="101"/>
        <v>威星智能</v>
      </c>
      <c r="G1293" s="34" t="str">
        <f>IF(E1293="","",IF(行业估值!$C$5="申万行业",[1]!EM_S_INFO_INDUSTRY_SW2014(E1293,"1"),IF(行业估值!$C$5="证监会行业",[1]!EM_S_INFO_INDUSTRY_CSRC1(E1293,"1"),[1]!EM_S_INFO_INDUSTRY_EM2016(E1293,"1"))))</f>
        <v>机械设备</v>
      </c>
      <c r="H1293" s="34" t="str">
        <f>IF(E1293="","",IF($H$1="上证50",[1]!EM_S_INFO_COMPINDEX(E1293,"000016"),"")&amp;IF($H$1="上证180",[1]!EM_S_INFO_COMPINDEX(E1293,"000010"),"")&amp;IF($H$1="沪深300",[1]!EM_S_INFO_COMPINDEX(E1293,"000300"),"")&amp;IF(AND($H$1="上证A股",RIGHT(E1293,2)="SH"),"是","")&amp;IF(AND($H$1="深证A股",RIGHT(E1293,2)="SZ"),"是","")&amp;IF(AND($H$1="创业板",LEFT(E1293,1)-3=0),"是","")&amp;IF(AND($H$1="全部A股",E1293&lt;&gt;0),"是","")&amp;IF(AND($H$1="中小板",LEFT(E1293,3)="002"),"是",""))</f>
        <v>是</v>
      </c>
      <c r="I1293" s="46">
        <f ca="1">IF(E1293="","",IF(OR([1]!EM_S_VAL_MV(E1293,deadline)="",[1]!EM_S_VAL_MV(E1293,deadline)="--",[1]!EM_S_VAL_MV(E1293,deadline)="null"),0,[1]!EM_S_VAL_MV(E1293,deadline)/100000000))</f>
        <v>17.690759175</v>
      </c>
      <c r="J1293" s="46">
        <f ca="1">IF(E1293="","",IF(RIGHT(LEFT($J$1,6),3)="TTM",[1]!EM_S_FA_PROFIT_TTM(E1293,LEFT(RIGHT($J$1,11),10),1)/100000000,[1]!EM_S_STM07_IS(E1293,61,LEFT(RIGHT($J$1,5),4)&amp;"-12-31",1)/100000000))</f>
        <v>0.95179405500000003</v>
      </c>
      <c r="K1293" s="36">
        <f t="shared" ca="1" si="102"/>
        <v>18.586751075052678</v>
      </c>
      <c r="L1293" s="46">
        <f ca="1">IF(E1293="","",IF(ISERROR(IF(行业估值!$E$7="最新年报",[1]!EM_S_STM07_BS(E1293,140,LEFT(RIGHT($L$1,5),4)&amp;"-12-31",1)/100000000,[1]!EM_S_STM07_BS(E1293,140,LEFT(RIGHT($L$1,11),10),1)/100000000)),0,IF(行业估值!$E$7="最新年报",[1]!EM_S_STM07_BS(E1293,140,LEFT(RIGHT($L$1,5),4)&amp;"-12-31",1)/100000000,[1]!EM_S_STM07_BS(E1293,140,LEFT(RIGHT($L$1,11),10),1)/100000000)))</f>
        <v>6.6183162792999992</v>
      </c>
      <c r="M1293" s="36">
        <f t="shared" ca="1" si="103"/>
        <v>2.6729999638021384</v>
      </c>
      <c r="N1293" s="37" t="str">
        <f ca="1">IF(E1293="","",IF(ISERROR([1]!EM_S_EST_NETPROFIT(E1293,行业估值!$E$6,deadline)/100000000),"-",[1]!EM_S_EST_NETPROFIT(E1293,行业估值!$E$6,deadline)/100000000))</f>
        <v>-</v>
      </c>
      <c r="O1293" s="36" t="str">
        <f t="shared" ca="1" si="104"/>
        <v>-</v>
      </c>
      <c r="T1293" s="64" t="s">
        <v>2613</v>
      </c>
      <c r="U1293" s="64" t="s">
        <v>2614</v>
      </c>
    </row>
    <row r="1294" spans="4:21">
      <c r="D1294" s="45" t="str">
        <f>IF(AND(行业估值!$B$39=$G1294,COUNTIF($G$2:$G$2552,$G1294)&gt;=1),COUNTIF($G$2:G1294,$G1294),"")</f>
        <v/>
      </c>
      <c r="E1294" s="65" t="str">
        <f t="shared" si="100"/>
        <v>002850.SZ</v>
      </c>
      <c r="F1294" s="65" t="str">
        <f t="shared" si="101"/>
        <v>科达利</v>
      </c>
      <c r="G1294" s="34" t="str">
        <f>IF(E1294="","",IF(行业估值!$C$5="申万行业",[1]!EM_S_INFO_INDUSTRY_SW2014(E1294,"1"),IF(行业估值!$C$5="证监会行业",[1]!EM_S_INFO_INDUSTRY_CSRC1(E1294,"1"),[1]!EM_S_INFO_INDUSTRY_EM2016(E1294,"1"))))</f>
        <v>有色金属</v>
      </c>
      <c r="H1294" s="34" t="str">
        <f>IF(E1294="","",IF($H$1="上证50",[1]!EM_S_INFO_COMPINDEX(E1294,"000016"),"")&amp;IF($H$1="上证180",[1]!EM_S_INFO_COMPINDEX(E1294,"000010"),"")&amp;IF($H$1="沪深300",[1]!EM_S_INFO_COMPINDEX(E1294,"000300"),"")&amp;IF(AND($H$1="上证A股",RIGHT(E1294,2)="SH"),"是","")&amp;IF(AND($H$1="深证A股",RIGHT(E1294,2)="SZ"),"是","")&amp;IF(AND($H$1="创业板",LEFT(E1294,1)-3=0),"是","")&amp;IF(AND($H$1="全部A股",E1294&lt;&gt;0),"是","")&amp;IF(AND($H$1="中小板",LEFT(E1294,3)="002"),"是",""))</f>
        <v>是</v>
      </c>
      <c r="I1294" s="46">
        <f ca="1">IF(E1294="","",IF(OR([1]!EM_S_VAL_MV(E1294,deadline)="",[1]!EM_S_VAL_MV(E1294,deadline)="--",[1]!EM_S_VAL_MV(E1294,deadline)="null"),0,[1]!EM_S_VAL_MV(E1294,deadline)/100000000))</f>
        <v>78.75</v>
      </c>
      <c r="J1294" s="46">
        <f ca="1">IF(E1294="","",IF(RIGHT(LEFT($J$1,6),3)="TTM",[1]!EM_S_FA_PROFIT_TTM(E1294,LEFT(RIGHT($J$1,11),10),1)/100000000,[1]!EM_S_STM07_IS(E1294,61,LEFT(RIGHT($J$1,5),4)&amp;"-12-31",1)/100000000))</f>
        <v>1.8200438136000001</v>
      </c>
      <c r="K1294" s="36">
        <f t="shared" ca="1" si="102"/>
        <v>43.268189156520641</v>
      </c>
      <c r="L1294" s="46">
        <f ca="1">IF(E1294="","",IF(ISERROR(IF(行业估值!$E$7="最新年报",[1]!EM_S_STM07_BS(E1294,140,LEFT(RIGHT($L$1,5),4)&amp;"-12-31",1)/100000000,[1]!EM_S_STM07_BS(E1294,140,LEFT(RIGHT($L$1,11),10),1)/100000000)),0,IF(行业估值!$E$7="最新年报",[1]!EM_S_STM07_BS(E1294,140,LEFT(RIGHT($L$1,5),4)&amp;"-12-31",1)/100000000,[1]!EM_S_STM07_BS(E1294,140,LEFT(RIGHT($L$1,11),10),1)/100000000)))</f>
        <v>23.9988990459</v>
      </c>
      <c r="M1294" s="36">
        <f t="shared" ca="1" si="103"/>
        <v>3.2814005279735423</v>
      </c>
      <c r="N1294" s="37">
        <f ca="1">IF(E1294="","",IF(ISERROR([1]!EM_S_EST_NETPROFIT(E1294,行业估值!$E$6,deadline)/100000000),"-",[1]!EM_S_EST_NETPROFIT(E1294,行业估值!$E$6,deadline)/100000000))</f>
        <v>2.2524999999999999</v>
      </c>
      <c r="O1294" s="36">
        <f t="shared" ca="1" si="104"/>
        <v>34.961154273029969</v>
      </c>
      <c r="T1294" s="64" t="s">
        <v>2615</v>
      </c>
      <c r="U1294" s="64" t="s">
        <v>2616</v>
      </c>
    </row>
    <row r="1295" spans="4:21">
      <c r="D1295" s="45" t="str">
        <f>IF(AND(行业估值!$B$39=$G1295,COUNTIF($G$2:$G$2552,$G1295)&gt;=1),COUNTIF($G$2:G1295,$G1295),"")</f>
        <v/>
      </c>
      <c r="E1295" s="65" t="str">
        <f t="shared" si="100"/>
        <v>002851.SZ</v>
      </c>
      <c r="F1295" s="65" t="str">
        <f t="shared" si="101"/>
        <v>麦格米特</v>
      </c>
      <c r="G1295" s="34" t="str">
        <f>IF(E1295="","",IF(行业估值!$C$5="申万行业",[1]!EM_S_INFO_INDUSTRY_SW2014(E1295,"1"),IF(行业估值!$C$5="证监会行业",[1]!EM_S_INFO_INDUSTRY_CSRC1(E1295,"1"),[1]!EM_S_INFO_INDUSTRY_EM2016(E1295,"1"))))</f>
        <v>电气设备</v>
      </c>
      <c r="H1295" s="34" t="str">
        <f>IF(E1295="","",IF($H$1="上证50",[1]!EM_S_INFO_COMPINDEX(E1295,"000016"),"")&amp;IF($H$1="上证180",[1]!EM_S_INFO_COMPINDEX(E1295,"000010"),"")&amp;IF($H$1="沪深300",[1]!EM_S_INFO_COMPINDEX(E1295,"000300"),"")&amp;IF(AND($H$1="上证A股",RIGHT(E1295,2)="SH"),"是","")&amp;IF(AND($H$1="深证A股",RIGHT(E1295,2)="SZ"),"是","")&amp;IF(AND($H$1="创业板",LEFT(E1295,1)-3=0),"是","")&amp;IF(AND($H$1="全部A股",E1295&lt;&gt;0),"是","")&amp;IF(AND($H$1="中小板",LEFT(E1295,3)="002"),"是",""))</f>
        <v>是</v>
      </c>
      <c r="I1295" s="46">
        <f ca="1">IF(E1295="","",IF(OR([1]!EM_S_VAL_MV(E1295,deadline)="",[1]!EM_S_VAL_MV(E1295,deadline)="--",[1]!EM_S_VAL_MV(E1295,deadline)="null"),0,[1]!EM_S_VAL_MV(E1295,deadline)/100000000))</f>
        <v>91.1686865052</v>
      </c>
      <c r="J1295" s="46">
        <f ca="1">IF(E1295="","",IF(RIGHT(LEFT($J$1,6),3)="TTM",[1]!EM_S_FA_PROFIT_TTM(E1295,LEFT(RIGHT($J$1,11),10),1)/100000000,[1]!EM_S_STM07_IS(E1295,61,LEFT(RIGHT($J$1,5),4)&amp;"-12-31",1)/100000000))</f>
        <v>3.5738243511000003</v>
      </c>
      <c r="K1295" s="36">
        <f t="shared" ca="1" si="102"/>
        <v>25.510119566211714</v>
      </c>
      <c r="L1295" s="46">
        <f ca="1">IF(E1295="","",IF(ISERROR(IF(行业估值!$E$7="最新年报",[1]!EM_S_STM07_BS(E1295,140,LEFT(RIGHT($L$1,5),4)&amp;"-12-31",1)/100000000,[1]!EM_S_STM07_BS(E1295,140,LEFT(RIGHT($L$1,11),10),1)/100000000)),0,IF(行业估值!$E$7="最新年报",[1]!EM_S_STM07_BS(E1295,140,LEFT(RIGHT($L$1,5),4)&amp;"-12-31",1)/100000000,[1]!EM_S_STM07_BS(E1295,140,LEFT(RIGHT($L$1,11),10),1)/100000000)))</f>
        <v>18.879081471999999</v>
      </c>
      <c r="M1295" s="36">
        <f t="shared" ca="1" si="103"/>
        <v>4.8290848598971499</v>
      </c>
      <c r="N1295" s="37">
        <f ca="1">IF(E1295="","",IF(ISERROR([1]!EM_S_EST_NETPROFIT(E1295,行业估值!$E$6,deadline)/100000000),"-",[1]!EM_S_EST_NETPROFIT(E1295,行业估值!$E$6,deadline)/100000000))</f>
        <v>3.5944562499999999</v>
      </c>
      <c r="O1295" s="36">
        <f t="shared" ca="1" si="104"/>
        <v>25.363693466904767</v>
      </c>
      <c r="T1295" s="64" t="s">
        <v>2617</v>
      </c>
      <c r="U1295" s="64" t="s">
        <v>2618</v>
      </c>
    </row>
    <row r="1296" spans="4:21">
      <c r="D1296" s="45" t="str">
        <f>IF(AND(行业估值!$B$39=$G1296,COUNTIF($G$2:$G$2552,$G1296)&gt;=1),COUNTIF($G$2:G1296,$G1296),"")</f>
        <v/>
      </c>
      <c r="E1296" s="65" t="str">
        <f t="shared" si="100"/>
        <v>002852.SZ</v>
      </c>
      <c r="F1296" s="65" t="str">
        <f t="shared" si="101"/>
        <v>道道全</v>
      </c>
      <c r="G1296" s="34" t="str">
        <f>IF(E1296="","",IF(行业估值!$C$5="申万行业",[1]!EM_S_INFO_INDUSTRY_SW2014(E1296,"1"),IF(行业估值!$C$5="证监会行业",[1]!EM_S_INFO_INDUSTRY_CSRC1(E1296,"1"),[1]!EM_S_INFO_INDUSTRY_EM2016(E1296,"1"))))</f>
        <v>农林牧渔</v>
      </c>
      <c r="H1296" s="34" t="str">
        <f>IF(E1296="","",IF($H$1="上证50",[1]!EM_S_INFO_COMPINDEX(E1296,"000016"),"")&amp;IF($H$1="上证180",[1]!EM_S_INFO_COMPINDEX(E1296,"000010"),"")&amp;IF($H$1="沪深300",[1]!EM_S_INFO_COMPINDEX(E1296,"000300"),"")&amp;IF(AND($H$1="上证A股",RIGHT(E1296,2)="SH"),"是","")&amp;IF(AND($H$1="深证A股",RIGHT(E1296,2)="SZ"),"是","")&amp;IF(AND($H$1="创业板",LEFT(E1296,1)-3=0),"是","")&amp;IF(AND($H$1="全部A股",E1296&lt;&gt;0),"是","")&amp;IF(AND($H$1="中小板",LEFT(E1296,3)="002"),"是",""))</f>
        <v>是</v>
      </c>
      <c r="I1296" s="46">
        <f ca="1">IF(E1296="","",IF(OR([1]!EM_S_VAL_MV(E1296,deadline)="",[1]!EM_S_VAL_MV(E1296,deadline)="--",[1]!EM_S_VAL_MV(E1296,deadline)="null"),0,[1]!EM_S_VAL_MV(E1296,deadline)/100000000))</f>
        <v>37.194299999999998</v>
      </c>
      <c r="J1296" s="46">
        <f ca="1">IF(E1296="","",IF(RIGHT(LEFT($J$1,6),3)="TTM",[1]!EM_S_FA_PROFIT_TTM(E1296,LEFT(RIGHT($J$1,11),10),1)/100000000,[1]!EM_S_STM07_IS(E1296,61,LEFT(RIGHT($J$1,5),4)&amp;"-12-31",1)/100000000))</f>
        <v>1.3350971481</v>
      </c>
      <c r="K1296" s="36">
        <f t="shared" ca="1" si="102"/>
        <v>27.858871583189174</v>
      </c>
      <c r="L1296" s="46">
        <f ca="1">IF(E1296="","",IF(ISERROR(IF(行业估值!$E$7="最新年报",[1]!EM_S_STM07_BS(E1296,140,LEFT(RIGHT($L$1,5),4)&amp;"-12-31",1)/100000000,[1]!EM_S_STM07_BS(E1296,140,LEFT(RIGHT($L$1,11),10),1)/100000000)),0,IF(行业估值!$E$7="最新年报",[1]!EM_S_STM07_BS(E1296,140,LEFT(RIGHT($L$1,5),4)&amp;"-12-31",1)/100000000,[1]!EM_S_STM07_BS(E1296,140,LEFT(RIGHT($L$1,11),10),1)/100000000)))</f>
        <v>20.240403368300001</v>
      </c>
      <c r="M1296" s="36">
        <f t="shared" ca="1" si="103"/>
        <v>1.8376264209364896</v>
      </c>
      <c r="N1296" s="37">
        <f ca="1">IF(E1296="","",IF(ISERROR([1]!EM_S_EST_NETPROFIT(E1296,行业估值!$E$6,deadline)/100000000),"-",[1]!EM_S_EST_NETPROFIT(E1296,行业估值!$E$6,deadline)/100000000))</f>
        <v>2.1052</v>
      </c>
      <c r="O1296" s="36">
        <f t="shared" ca="1" si="104"/>
        <v>17.667822534676041</v>
      </c>
      <c r="T1296" s="64" t="s">
        <v>2619</v>
      </c>
      <c r="U1296" s="64" t="s">
        <v>2620</v>
      </c>
    </row>
    <row r="1297" spans="4:21">
      <c r="D1297" s="45" t="str">
        <f>IF(AND(行业估值!$B$39=$G1297,COUNTIF($G$2:$G$2552,$G1297)&gt;=1),COUNTIF($G$2:G1297,$G1297),"")</f>
        <v/>
      </c>
      <c r="E1297" s="65" t="str">
        <f t="shared" si="100"/>
        <v>002853.SZ</v>
      </c>
      <c r="F1297" s="65" t="str">
        <f t="shared" si="101"/>
        <v>皮阿诺</v>
      </c>
      <c r="G1297" s="34" t="str">
        <f>IF(E1297="","",IF(行业估值!$C$5="申万行业",[1]!EM_S_INFO_INDUSTRY_SW2014(E1297,"1"),IF(行业估值!$C$5="证监会行业",[1]!EM_S_INFO_INDUSTRY_CSRC1(E1297,"1"),[1]!EM_S_INFO_INDUSTRY_EM2016(E1297,"1"))))</f>
        <v>轻工制造</v>
      </c>
      <c r="H1297" s="34" t="str">
        <f>IF(E1297="","",IF($H$1="上证50",[1]!EM_S_INFO_COMPINDEX(E1297,"000016"),"")&amp;IF($H$1="上证180",[1]!EM_S_INFO_COMPINDEX(E1297,"000010"),"")&amp;IF($H$1="沪深300",[1]!EM_S_INFO_COMPINDEX(E1297,"000300"),"")&amp;IF(AND($H$1="上证A股",RIGHT(E1297,2)="SH"),"是","")&amp;IF(AND($H$1="深证A股",RIGHT(E1297,2)="SZ"),"是","")&amp;IF(AND($H$1="创业板",LEFT(E1297,1)-3=0),"是","")&amp;IF(AND($H$1="全部A股",E1297&lt;&gt;0),"是","")&amp;IF(AND($H$1="中小板",LEFT(E1297,3)="002"),"是",""))</f>
        <v>是</v>
      </c>
      <c r="I1297" s="46">
        <f ca="1">IF(E1297="","",IF(OR([1]!EM_S_VAL_MV(E1297,deadline)="",[1]!EM_S_VAL_MV(E1297,deadline)="--",[1]!EM_S_VAL_MV(E1297,deadline)="null"),0,[1]!EM_S_VAL_MV(E1297,deadline)/100000000))</f>
        <v>26.097372</v>
      </c>
      <c r="J1297" s="46">
        <f ca="1">IF(E1297="","",IF(RIGHT(LEFT($J$1,6),3)="TTM",[1]!EM_S_FA_PROFIT_TTM(E1297,LEFT(RIGHT($J$1,11),10),1)/100000000,[1]!EM_S_STM07_IS(E1297,61,LEFT(RIGHT($J$1,5),4)&amp;"-12-31",1)/100000000))</f>
        <v>1.5841305408000002</v>
      </c>
      <c r="K1297" s="36">
        <f t="shared" ca="1" si="102"/>
        <v>16.474255957984745</v>
      </c>
      <c r="L1297" s="46">
        <f ca="1">IF(E1297="","",IF(ISERROR(IF(行业估值!$E$7="最新年报",[1]!EM_S_STM07_BS(E1297,140,LEFT(RIGHT($L$1,5),4)&amp;"-12-31",1)/100000000,[1]!EM_S_STM07_BS(E1297,140,LEFT(RIGHT($L$1,11),10),1)/100000000)),0,IF(行业估值!$E$7="最新年报",[1]!EM_S_STM07_BS(E1297,140,LEFT(RIGHT($L$1,5),4)&amp;"-12-31",1)/100000000,[1]!EM_S_STM07_BS(E1297,140,LEFT(RIGHT($L$1,11),10),1)/100000000)))</f>
        <v>11.223800605899999</v>
      </c>
      <c r="M1297" s="36">
        <f t="shared" ca="1" si="103"/>
        <v>2.3251813638137362</v>
      </c>
      <c r="N1297" s="37">
        <f ca="1">IF(E1297="","",IF(ISERROR([1]!EM_S_EST_NETPROFIT(E1297,行业估值!$E$6,deadline)/100000000),"-",[1]!EM_S_EST_NETPROFIT(E1297,行业估值!$E$6,deadline)/100000000))</f>
        <v>1.82</v>
      </c>
      <c r="O1297" s="36">
        <f t="shared" ca="1" si="104"/>
        <v>14.339215384615384</v>
      </c>
      <c r="T1297" s="64" t="s">
        <v>2621</v>
      </c>
      <c r="U1297" s="64" t="s">
        <v>2622</v>
      </c>
    </row>
    <row r="1298" spans="4:21">
      <c r="D1298" s="45" t="str">
        <f>IF(AND(行业估值!$B$39=$G1298,COUNTIF($G$2:$G$2552,$G1298)&gt;=1),COUNTIF($G$2:G1298,$G1298),"")</f>
        <v/>
      </c>
      <c r="E1298" s="65" t="str">
        <f t="shared" si="100"/>
        <v>002855.SZ</v>
      </c>
      <c r="F1298" s="65" t="str">
        <f t="shared" si="101"/>
        <v>捷荣技术</v>
      </c>
      <c r="G1298" s="34" t="str">
        <f>IF(E1298="","",IF(行业估值!$C$5="申万行业",[1]!EM_S_INFO_INDUSTRY_SW2014(E1298,"1"),IF(行业估值!$C$5="证监会行业",[1]!EM_S_INFO_INDUSTRY_CSRC1(E1298,"1"),[1]!EM_S_INFO_INDUSTRY_EM2016(E1298,"1"))))</f>
        <v>电子设备</v>
      </c>
      <c r="H1298" s="34" t="str">
        <f>IF(E1298="","",IF($H$1="上证50",[1]!EM_S_INFO_COMPINDEX(E1298,"000016"),"")&amp;IF($H$1="上证180",[1]!EM_S_INFO_COMPINDEX(E1298,"000010"),"")&amp;IF($H$1="沪深300",[1]!EM_S_INFO_COMPINDEX(E1298,"000300"),"")&amp;IF(AND($H$1="上证A股",RIGHT(E1298,2)="SH"),"是","")&amp;IF(AND($H$1="深证A股",RIGHT(E1298,2)="SZ"),"是","")&amp;IF(AND($H$1="创业板",LEFT(E1298,1)-3=0),"是","")&amp;IF(AND($H$1="全部A股",E1298&lt;&gt;0),"是","")&amp;IF(AND($H$1="中小板",LEFT(E1298,3)="002"),"是",""))</f>
        <v>是</v>
      </c>
      <c r="I1298" s="46">
        <f ca="1">IF(E1298="","",IF(OR([1]!EM_S_VAL_MV(E1298,deadline)="",[1]!EM_S_VAL_MV(E1298,deadline)="--",[1]!EM_S_VAL_MV(E1298,deadline)="null"),0,[1]!EM_S_VAL_MV(E1298,deadline)/100000000))</f>
        <v>27.763160160000002</v>
      </c>
      <c r="J1298" s="46">
        <f ca="1">IF(E1298="","",IF(RIGHT(LEFT($J$1,6),3)="TTM",[1]!EM_S_FA_PROFIT_TTM(E1298,LEFT(RIGHT($J$1,11),10),1)/100000000,[1]!EM_S_STM07_IS(E1298,61,LEFT(RIGHT($J$1,5),4)&amp;"-12-31",1)/100000000))</f>
        <v>0.24820378199999998</v>
      </c>
      <c r="K1298" s="36">
        <f t="shared" ca="1" si="102"/>
        <v>111.85631393803662</v>
      </c>
      <c r="L1298" s="46">
        <f ca="1">IF(E1298="","",IF(ISERROR(IF(行业估值!$E$7="最新年报",[1]!EM_S_STM07_BS(E1298,140,LEFT(RIGHT($L$1,5),4)&amp;"-12-31",1)/100000000,[1]!EM_S_STM07_BS(E1298,140,LEFT(RIGHT($L$1,11),10),1)/100000000)),0,IF(行业估值!$E$7="最新年报",[1]!EM_S_STM07_BS(E1298,140,LEFT(RIGHT($L$1,5),4)&amp;"-12-31",1)/100000000,[1]!EM_S_STM07_BS(E1298,140,LEFT(RIGHT($L$1,11),10),1)/100000000)))</f>
        <v>12.7111329331</v>
      </c>
      <c r="M1298" s="36">
        <f t="shared" ca="1" si="103"/>
        <v>2.1841609482113333</v>
      </c>
      <c r="N1298" s="37">
        <f ca="1">IF(E1298="","",IF(ISERROR([1]!EM_S_EST_NETPROFIT(E1298,行业估值!$E$6,deadline)/100000000),"-",[1]!EM_S_EST_NETPROFIT(E1298,行业估值!$E$6,deadline)/100000000))</f>
        <v>0.78</v>
      </c>
      <c r="O1298" s="36">
        <f t="shared" ca="1" si="104"/>
        <v>35.59379507692308</v>
      </c>
      <c r="T1298" s="64" t="s">
        <v>2623</v>
      </c>
      <c r="U1298" s="64" t="s">
        <v>2624</v>
      </c>
    </row>
    <row r="1299" spans="4:21">
      <c r="D1299" s="45" t="str">
        <f>IF(AND(行业估值!$B$39=$G1299,COUNTIF($G$2:$G$2552,$G1299)&gt;=1),COUNTIF($G$2:G1299,$G1299),"")</f>
        <v/>
      </c>
      <c r="E1299" s="65" t="str">
        <f t="shared" si="100"/>
        <v>002856.SZ</v>
      </c>
      <c r="F1299" s="65" t="str">
        <f t="shared" si="101"/>
        <v>美芝股份</v>
      </c>
      <c r="G1299" s="34" t="str">
        <f>IF(E1299="","",IF(行业估值!$C$5="申万行业",[1]!EM_S_INFO_INDUSTRY_SW2014(E1299,"1"),IF(行业估值!$C$5="证监会行业",[1]!EM_S_INFO_INDUSTRY_CSRC1(E1299,"1"),[1]!EM_S_INFO_INDUSTRY_EM2016(E1299,"1"))))</f>
        <v>建筑</v>
      </c>
      <c r="H1299" s="34" t="str">
        <f>IF(E1299="","",IF($H$1="上证50",[1]!EM_S_INFO_COMPINDEX(E1299,"000016"),"")&amp;IF($H$1="上证180",[1]!EM_S_INFO_COMPINDEX(E1299,"000010"),"")&amp;IF($H$1="沪深300",[1]!EM_S_INFO_COMPINDEX(E1299,"000300"),"")&amp;IF(AND($H$1="上证A股",RIGHT(E1299,2)="SH"),"是","")&amp;IF(AND($H$1="深证A股",RIGHT(E1299,2)="SZ"),"是","")&amp;IF(AND($H$1="创业板",LEFT(E1299,1)-3=0),"是","")&amp;IF(AND($H$1="全部A股",E1299&lt;&gt;0),"是","")&amp;IF(AND($H$1="中小板",LEFT(E1299,3)="002"),"是",""))</f>
        <v>是</v>
      </c>
      <c r="I1299" s="46">
        <f ca="1">IF(E1299="","",IF(OR([1]!EM_S_VAL_MV(E1299,deadline)="",[1]!EM_S_VAL_MV(E1299,deadline)="--",[1]!EM_S_VAL_MV(E1299,deadline)="null"),0,[1]!EM_S_VAL_MV(E1299,deadline)/100000000))</f>
        <v>22.5339624</v>
      </c>
      <c r="J1299" s="46">
        <f ca="1">IF(E1299="","",IF(RIGHT(LEFT($J$1,6),3)="TTM",[1]!EM_S_FA_PROFIT_TTM(E1299,LEFT(RIGHT($J$1,11),10),1)/100000000,[1]!EM_S_STM07_IS(E1299,61,LEFT(RIGHT($J$1,5),4)&amp;"-12-31",1)/100000000))</f>
        <v>0.17837789309999999</v>
      </c>
      <c r="K1299" s="36">
        <f t="shared" ca="1" si="102"/>
        <v>126.32710258197349</v>
      </c>
      <c r="L1299" s="46">
        <f ca="1">IF(E1299="","",IF(ISERROR(IF(行业估值!$E$7="最新年报",[1]!EM_S_STM07_BS(E1299,140,LEFT(RIGHT($L$1,5),4)&amp;"-12-31",1)/100000000,[1]!EM_S_STM07_BS(E1299,140,LEFT(RIGHT($L$1,11),10),1)/100000000)),0,IF(行业估值!$E$7="最新年报",[1]!EM_S_STM07_BS(E1299,140,LEFT(RIGHT($L$1,5),4)&amp;"-12-31",1)/100000000,[1]!EM_S_STM07_BS(E1299,140,LEFT(RIGHT($L$1,11),10),1)/100000000)))</f>
        <v>6.8195910017999992</v>
      </c>
      <c r="M1299" s="36">
        <f t="shared" ca="1" si="103"/>
        <v>3.3042982187718097</v>
      </c>
      <c r="N1299" s="37" t="str">
        <f ca="1">IF(E1299="","",IF(ISERROR([1]!EM_S_EST_NETPROFIT(E1299,行业估值!$E$6,deadline)/100000000),"-",[1]!EM_S_EST_NETPROFIT(E1299,行业估值!$E$6,deadline)/100000000))</f>
        <v>-</v>
      </c>
      <c r="O1299" s="36" t="str">
        <f t="shared" ca="1" si="104"/>
        <v>-</v>
      </c>
      <c r="T1299" s="64" t="s">
        <v>2625</v>
      </c>
      <c r="U1299" s="64" t="s">
        <v>2626</v>
      </c>
    </row>
    <row r="1300" spans="4:21">
      <c r="D1300" s="45">
        <f>IF(AND(行业估值!$B$39=$G1300,COUNTIF($G$2:$G$2552,$G1300)&gt;=1),COUNTIF($G$2:G1300,$G1300),"")</f>
        <v>105</v>
      </c>
      <c r="E1300" s="65" t="str">
        <f t="shared" si="100"/>
        <v>002857.SZ</v>
      </c>
      <c r="F1300" s="65" t="str">
        <f t="shared" si="101"/>
        <v>三晖电气</v>
      </c>
      <c r="G1300" s="34" t="str">
        <f>IF(E1300="","",IF(行业估值!$C$5="申万行业",[1]!EM_S_INFO_INDUSTRY_SW2014(E1300,"1"),IF(行业估值!$C$5="证监会行业",[1]!EM_S_INFO_INDUSTRY_CSRC1(E1300,"1"),[1]!EM_S_INFO_INDUSTRY_EM2016(E1300,"1"))))</f>
        <v>机械设备</v>
      </c>
      <c r="H1300" s="34" t="str">
        <f>IF(E1300="","",IF($H$1="上证50",[1]!EM_S_INFO_COMPINDEX(E1300,"000016"),"")&amp;IF($H$1="上证180",[1]!EM_S_INFO_COMPINDEX(E1300,"000010"),"")&amp;IF($H$1="沪深300",[1]!EM_S_INFO_COMPINDEX(E1300,"000300"),"")&amp;IF(AND($H$1="上证A股",RIGHT(E1300,2)="SH"),"是","")&amp;IF(AND($H$1="深证A股",RIGHT(E1300,2)="SZ"),"是","")&amp;IF(AND($H$1="创业板",LEFT(E1300,1)-3=0),"是","")&amp;IF(AND($H$1="全部A股",E1300&lt;&gt;0),"是","")&amp;IF(AND($H$1="中小板",LEFT(E1300,3)="002"),"是",""))</f>
        <v>是</v>
      </c>
      <c r="I1300" s="46">
        <f ca="1">IF(E1300="","",IF(OR([1]!EM_S_VAL_MV(E1300,deadline)="",[1]!EM_S_VAL_MV(E1300,deadline)="--",[1]!EM_S_VAL_MV(E1300,deadline)="null"),0,[1]!EM_S_VAL_MV(E1300,deadline)/100000000))</f>
        <v>14.8224</v>
      </c>
      <c r="J1300" s="46">
        <f ca="1">IF(E1300="","",IF(RIGHT(LEFT($J$1,6),3)="TTM",[1]!EM_S_FA_PROFIT_TTM(E1300,LEFT(RIGHT($J$1,11),10),1)/100000000,[1]!EM_S_STM07_IS(E1300,61,LEFT(RIGHT($J$1,5),4)&amp;"-12-31",1)/100000000))</f>
        <v>0.33640531689999997</v>
      </c>
      <c r="K1300" s="36">
        <f t="shared" ca="1" si="102"/>
        <v>44.061134754318154</v>
      </c>
      <c r="L1300" s="46">
        <f ca="1">IF(E1300="","",IF(ISERROR(IF(行业估值!$E$7="最新年报",[1]!EM_S_STM07_BS(E1300,140,LEFT(RIGHT($L$1,5),4)&amp;"-12-31",1)/100000000,[1]!EM_S_STM07_BS(E1300,140,LEFT(RIGHT($L$1,11),10),1)/100000000)),0,IF(行业估值!$E$7="最新年报",[1]!EM_S_STM07_BS(E1300,140,LEFT(RIGHT($L$1,5),4)&amp;"-12-31",1)/100000000,[1]!EM_S_STM07_BS(E1300,140,LEFT(RIGHT($L$1,11),10),1)/100000000)))</f>
        <v>4.6502363105000004</v>
      </c>
      <c r="M1300" s="36">
        <f t="shared" ca="1" si="103"/>
        <v>3.187450918683802</v>
      </c>
      <c r="N1300" s="37" t="str">
        <f ca="1">IF(E1300="","",IF(ISERROR([1]!EM_S_EST_NETPROFIT(E1300,行业估值!$E$6,deadline)/100000000),"-",[1]!EM_S_EST_NETPROFIT(E1300,行业估值!$E$6,deadline)/100000000))</f>
        <v>-</v>
      </c>
      <c r="O1300" s="36" t="str">
        <f t="shared" ca="1" si="104"/>
        <v>-</v>
      </c>
      <c r="T1300" s="64" t="s">
        <v>2627</v>
      </c>
      <c r="U1300" s="64" t="s">
        <v>2628</v>
      </c>
    </row>
    <row r="1301" spans="4:21">
      <c r="D1301" s="45" t="str">
        <f>IF(AND(行业估值!$B$39=$G1301,COUNTIF($G$2:$G$2552,$G1301)&gt;=1),COUNTIF($G$2:G1301,$G1301),"")</f>
        <v/>
      </c>
      <c r="E1301" s="65" t="str">
        <f t="shared" si="100"/>
        <v>002858.SZ</v>
      </c>
      <c r="F1301" s="65" t="str">
        <f t="shared" si="101"/>
        <v>力盛赛车</v>
      </c>
      <c r="G1301" s="34" t="str">
        <f>IF(E1301="","",IF(行业估值!$C$5="申万行业",[1]!EM_S_INFO_INDUSTRY_SW2014(E1301,"1"),IF(行业估值!$C$5="证监会行业",[1]!EM_S_INFO_INDUSTRY_CSRC1(E1301,"1"),[1]!EM_S_INFO_INDUSTRY_EM2016(E1301,"1"))))</f>
        <v>文化传媒</v>
      </c>
      <c r="H1301" s="34" t="str">
        <f>IF(E1301="","",IF($H$1="上证50",[1]!EM_S_INFO_COMPINDEX(E1301,"000016"),"")&amp;IF($H$1="上证180",[1]!EM_S_INFO_COMPINDEX(E1301,"000010"),"")&amp;IF($H$1="沪深300",[1]!EM_S_INFO_COMPINDEX(E1301,"000300"),"")&amp;IF(AND($H$1="上证A股",RIGHT(E1301,2)="SH"),"是","")&amp;IF(AND($H$1="深证A股",RIGHT(E1301,2)="SZ"),"是","")&amp;IF(AND($H$1="创业板",LEFT(E1301,1)-3=0),"是","")&amp;IF(AND($H$1="全部A股",E1301&lt;&gt;0),"是","")&amp;IF(AND($H$1="中小板",LEFT(E1301,3)="002"),"是",""))</f>
        <v>是</v>
      </c>
      <c r="I1301" s="46">
        <f ca="1">IF(E1301="","",IF(OR([1]!EM_S_VAL_MV(E1301,deadline)="",[1]!EM_S_VAL_MV(E1301,deadline)="--",[1]!EM_S_VAL_MV(E1301,deadline)="null"),0,[1]!EM_S_VAL_MV(E1301,deadline)/100000000))</f>
        <v>18.139551999999998</v>
      </c>
      <c r="J1301" s="46">
        <f ca="1">IF(E1301="","",IF(RIGHT(LEFT($J$1,6),3)="TTM",[1]!EM_S_FA_PROFIT_TTM(E1301,LEFT(RIGHT($J$1,11),10),1)/100000000,[1]!EM_S_STM07_IS(E1301,61,LEFT(RIGHT($J$1,5),4)&amp;"-12-31",1)/100000000))</f>
        <v>0.55966231950000001</v>
      </c>
      <c r="K1301" s="36">
        <f t="shared" ca="1" si="102"/>
        <v>32.411601367420623</v>
      </c>
      <c r="L1301" s="46">
        <f ca="1">IF(E1301="","",IF(ISERROR(IF(行业估值!$E$7="最新年报",[1]!EM_S_STM07_BS(E1301,140,LEFT(RIGHT($L$1,5),4)&amp;"-12-31",1)/100000000,[1]!EM_S_STM07_BS(E1301,140,LEFT(RIGHT($L$1,11),10),1)/100000000)),0,IF(行业估值!$E$7="最新年报",[1]!EM_S_STM07_BS(E1301,140,LEFT(RIGHT($L$1,5),4)&amp;"-12-31",1)/100000000,[1]!EM_S_STM07_BS(E1301,140,LEFT(RIGHT($L$1,11),10),1)/100000000)))</f>
        <v>4.3507090336000003</v>
      </c>
      <c r="M1301" s="36">
        <f t="shared" ca="1" si="103"/>
        <v>4.1693323685657742</v>
      </c>
      <c r="N1301" s="37" t="str">
        <f ca="1">IF(E1301="","",IF(ISERROR([1]!EM_S_EST_NETPROFIT(E1301,行业估值!$E$6,deadline)/100000000),"-",[1]!EM_S_EST_NETPROFIT(E1301,行业估值!$E$6,deadline)/100000000))</f>
        <v>-</v>
      </c>
      <c r="O1301" s="36" t="str">
        <f t="shared" ca="1" si="104"/>
        <v>-</v>
      </c>
      <c r="T1301" s="64" t="s">
        <v>2629</v>
      </c>
      <c r="U1301" s="64" t="s">
        <v>2630</v>
      </c>
    </row>
    <row r="1302" spans="4:21">
      <c r="D1302" s="45" t="str">
        <f>IF(AND(行业估值!$B$39=$G1302,COUNTIF($G$2:$G$2552,$G1302)&gt;=1),COUNTIF($G$2:G1302,$G1302),"")</f>
        <v/>
      </c>
      <c r="E1302" s="65" t="str">
        <f t="shared" si="100"/>
        <v>002859.SZ</v>
      </c>
      <c r="F1302" s="65" t="str">
        <f t="shared" si="101"/>
        <v>洁美科技</v>
      </c>
      <c r="G1302" s="34" t="str">
        <f>IF(E1302="","",IF(行业估值!$C$5="申万行业",[1]!EM_S_INFO_INDUSTRY_SW2014(E1302,"1"),IF(行业估值!$C$5="证监会行业",[1]!EM_S_INFO_INDUSTRY_CSRC1(E1302,"1"),[1]!EM_S_INFO_INDUSTRY_EM2016(E1302,"1"))))</f>
        <v>电子设备</v>
      </c>
      <c r="H1302" s="34" t="str">
        <f>IF(E1302="","",IF($H$1="上证50",[1]!EM_S_INFO_COMPINDEX(E1302,"000016"),"")&amp;IF($H$1="上证180",[1]!EM_S_INFO_COMPINDEX(E1302,"000010"),"")&amp;IF($H$1="沪深300",[1]!EM_S_INFO_COMPINDEX(E1302,"000300"),"")&amp;IF(AND($H$1="上证A股",RIGHT(E1302,2)="SH"),"是","")&amp;IF(AND($H$1="深证A股",RIGHT(E1302,2)="SZ"),"是","")&amp;IF(AND($H$1="创业板",LEFT(E1302,1)-3=0),"是","")&amp;IF(AND($H$1="全部A股",E1302&lt;&gt;0),"是","")&amp;IF(AND($H$1="中小板",LEFT(E1302,3)="002"),"是",""))</f>
        <v>是</v>
      </c>
      <c r="I1302" s="46">
        <f ca="1">IF(E1302="","",IF(OR([1]!EM_S_VAL_MV(E1302,deadline)="",[1]!EM_S_VAL_MV(E1302,deadline)="--",[1]!EM_S_VAL_MV(E1302,deadline)="null"),0,[1]!EM_S_VAL_MV(E1302,deadline)/100000000))</f>
        <v>78.290563000000006</v>
      </c>
      <c r="J1302" s="46">
        <f ca="1">IF(E1302="","",IF(RIGHT(LEFT($J$1,6),3)="TTM",[1]!EM_S_FA_PROFIT_TTM(E1302,LEFT(RIGHT($J$1,11),10),1)/100000000,[1]!EM_S_STM07_IS(E1302,61,LEFT(RIGHT($J$1,5),4)&amp;"-12-31",1)/100000000))</f>
        <v>1.6683071641</v>
      </c>
      <c r="K1302" s="36">
        <f t="shared" ca="1" si="102"/>
        <v>46.92814649767169</v>
      </c>
      <c r="L1302" s="46">
        <f ca="1">IF(E1302="","",IF(ISERROR(IF(行业估值!$E$7="最新年报",[1]!EM_S_STM07_BS(E1302,140,LEFT(RIGHT($L$1,5),4)&amp;"-12-31",1)/100000000,[1]!EM_S_STM07_BS(E1302,140,LEFT(RIGHT($L$1,11),10),1)/100000000)),0,IF(行业估值!$E$7="最新年报",[1]!EM_S_STM07_BS(E1302,140,LEFT(RIGHT($L$1,5),4)&amp;"-12-31",1)/100000000,[1]!EM_S_STM07_BS(E1302,140,LEFT(RIGHT($L$1,11),10),1)/100000000)))</f>
        <v>15.826307996900001</v>
      </c>
      <c r="M1302" s="36">
        <f t="shared" ca="1" si="103"/>
        <v>4.9468620865545692</v>
      </c>
      <c r="N1302" s="37">
        <f ca="1">IF(E1302="","",IF(ISERROR([1]!EM_S_EST_NETPROFIT(E1302,行业估值!$E$6,deadline)/100000000),"-",[1]!EM_S_EST_NETPROFIT(E1302,行业估值!$E$6,deadline)/100000000))</f>
        <v>2.4034714285714287</v>
      </c>
      <c r="O1302" s="36">
        <f t="shared" ca="1" si="104"/>
        <v>32.573952021778027</v>
      </c>
      <c r="T1302" s="64" t="s">
        <v>2631</v>
      </c>
      <c r="U1302" s="64" t="s">
        <v>2632</v>
      </c>
    </row>
    <row r="1303" spans="4:21">
      <c r="D1303" s="45" t="str">
        <f>IF(AND(行业估值!$B$39=$G1303,COUNTIF($G$2:$G$2552,$G1303)&gt;=1),COUNTIF($G$2:G1303,$G1303),"")</f>
        <v/>
      </c>
      <c r="E1303" s="65" t="str">
        <f t="shared" si="100"/>
        <v>002860.SZ</v>
      </c>
      <c r="F1303" s="65" t="str">
        <f t="shared" si="101"/>
        <v>星帅尔</v>
      </c>
      <c r="G1303" s="34" t="str">
        <f>IF(E1303="","",IF(行业估值!$C$5="申万行业",[1]!EM_S_INFO_INDUSTRY_SW2014(E1303,"1"),IF(行业估值!$C$5="证监会行业",[1]!EM_S_INFO_INDUSTRY_CSRC1(E1303,"1"),[1]!EM_S_INFO_INDUSTRY_EM2016(E1303,"1"))))</f>
        <v>家电</v>
      </c>
      <c r="H1303" s="34" t="str">
        <f>IF(E1303="","",IF($H$1="上证50",[1]!EM_S_INFO_COMPINDEX(E1303,"000016"),"")&amp;IF($H$1="上证180",[1]!EM_S_INFO_COMPINDEX(E1303,"000010"),"")&amp;IF($H$1="沪深300",[1]!EM_S_INFO_COMPINDEX(E1303,"000300"),"")&amp;IF(AND($H$1="上证A股",RIGHT(E1303,2)="SH"),"是","")&amp;IF(AND($H$1="深证A股",RIGHT(E1303,2)="SZ"),"是","")&amp;IF(AND($H$1="创业板",LEFT(E1303,1)-3=0),"是","")&amp;IF(AND($H$1="全部A股",E1303&lt;&gt;0),"是","")&amp;IF(AND($H$1="中小板",LEFT(E1303,3)="002"),"是",""))</f>
        <v>是</v>
      </c>
      <c r="I1303" s="46">
        <f ca="1">IF(E1303="","",IF(OR([1]!EM_S_VAL_MV(E1303,deadline)="",[1]!EM_S_VAL_MV(E1303,deadline)="--",[1]!EM_S_VAL_MV(E1303,deadline)="null"),0,[1]!EM_S_VAL_MV(E1303,deadline)/100000000))</f>
        <v>24.370948160000001</v>
      </c>
      <c r="J1303" s="46">
        <f ca="1">IF(E1303="","",IF(RIGHT(LEFT($J$1,6),3)="TTM",[1]!EM_S_FA_PROFIT_TTM(E1303,LEFT(RIGHT($J$1,11),10),1)/100000000,[1]!EM_S_STM07_IS(E1303,61,LEFT(RIGHT($J$1,5),4)&amp;"-12-31",1)/100000000))</f>
        <v>1.8582204480000002</v>
      </c>
      <c r="K1303" s="36">
        <f t="shared" ca="1" si="102"/>
        <v>13.115208255420079</v>
      </c>
      <c r="L1303" s="46">
        <f ca="1">IF(E1303="","",IF(ISERROR(IF(行业估值!$E$7="最新年报",[1]!EM_S_STM07_BS(E1303,140,LEFT(RIGHT($L$1,5),4)&amp;"-12-31",1)/100000000,[1]!EM_S_STM07_BS(E1303,140,LEFT(RIGHT($L$1,11),10),1)/100000000)),0,IF(行业估值!$E$7="最新年报",[1]!EM_S_STM07_BS(E1303,140,LEFT(RIGHT($L$1,5),4)&amp;"-12-31",1)/100000000,[1]!EM_S_STM07_BS(E1303,140,LEFT(RIGHT($L$1,11),10),1)/100000000)))</f>
        <v>8.1898652238</v>
      </c>
      <c r="M1303" s="36">
        <f t="shared" ca="1" si="103"/>
        <v>2.9757447154535921</v>
      </c>
      <c r="N1303" s="37">
        <f ca="1">IF(E1303="","",IF(ISERROR([1]!EM_S_EST_NETPROFIT(E1303,行业估值!$E$6,deadline)/100000000),"-",[1]!EM_S_EST_NETPROFIT(E1303,行业估值!$E$6,deadline)/100000000))</f>
        <v>1.25</v>
      </c>
      <c r="O1303" s="36">
        <f t="shared" ca="1" si="104"/>
        <v>19.496758528000001</v>
      </c>
      <c r="T1303" s="64" t="s">
        <v>2633</v>
      </c>
      <c r="U1303" s="64" t="s">
        <v>2634</v>
      </c>
    </row>
    <row r="1304" spans="4:21">
      <c r="D1304" s="45" t="str">
        <f>IF(AND(行业估值!$B$39=$G1304,COUNTIF($G$2:$G$2552,$G1304)&gt;=1),COUNTIF($G$2:G1304,$G1304),"")</f>
        <v/>
      </c>
      <c r="E1304" s="65" t="str">
        <f t="shared" si="100"/>
        <v>002861.SZ</v>
      </c>
      <c r="F1304" s="65" t="str">
        <f t="shared" si="101"/>
        <v>瀛通通讯</v>
      </c>
      <c r="G1304" s="34" t="str">
        <f>IF(E1304="","",IF(行业估值!$C$5="申万行业",[1]!EM_S_INFO_INDUSTRY_SW2014(E1304,"1"),IF(行业估值!$C$5="证监会行业",[1]!EM_S_INFO_INDUSTRY_CSRC1(E1304,"1"),[1]!EM_S_INFO_INDUSTRY_EM2016(E1304,"1"))))</f>
        <v>电子设备</v>
      </c>
      <c r="H1304" s="34" t="str">
        <f>IF(E1304="","",IF($H$1="上证50",[1]!EM_S_INFO_COMPINDEX(E1304,"000016"),"")&amp;IF($H$1="上证180",[1]!EM_S_INFO_COMPINDEX(E1304,"000010"),"")&amp;IF($H$1="沪深300",[1]!EM_S_INFO_COMPINDEX(E1304,"000300"),"")&amp;IF(AND($H$1="上证A股",RIGHT(E1304,2)="SH"),"是","")&amp;IF(AND($H$1="深证A股",RIGHT(E1304,2)="SZ"),"是","")&amp;IF(AND($H$1="创业板",LEFT(E1304,1)-3=0),"是","")&amp;IF(AND($H$1="全部A股",E1304&lt;&gt;0),"是","")&amp;IF(AND($H$1="中小板",LEFT(E1304,3)="002"),"是",""))</f>
        <v>是</v>
      </c>
      <c r="I1304" s="46">
        <f ca="1">IF(E1304="","",IF(OR([1]!EM_S_VAL_MV(E1304,deadline)="",[1]!EM_S_VAL_MV(E1304,deadline)="--",[1]!EM_S_VAL_MV(E1304,deadline)="null"),0,[1]!EM_S_VAL_MV(E1304,deadline)/100000000))</f>
        <v>47.643788720000003</v>
      </c>
      <c r="J1304" s="46">
        <f ca="1">IF(E1304="","",IF(RIGHT(LEFT($J$1,6),3)="TTM",[1]!EM_S_FA_PROFIT_TTM(E1304,LEFT(RIGHT($J$1,11),10),1)/100000000,[1]!EM_S_STM07_IS(E1304,61,LEFT(RIGHT($J$1,5),4)&amp;"-12-31",1)/100000000))</f>
        <v>0.6165913529</v>
      </c>
      <c r="K1304" s="36">
        <f t="shared" ca="1" si="102"/>
        <v>77.269634898248356</v>
      </c>
      <c r="L1304" s="46">
        <f ca="1">IF(E1304="","",IF(ISERROR(IF(行业估值!$E$7="最新年报",[1]!EM_S_STM07_BS(E1304,140,LEFT(RIGHT($L$1,5),4)&amp;"-12-31",1)/100000000,[1]!EM_S_STM07_BS(E1304,140,LEFT(RIGHT($L$1,11),10),1)/100000000)),0,IF(行业估值!$E$7="最新年报",[1]!EM_S_STM07_BS(E1304,140,LEFT(RIGHT($L$1,5),4)&amp;"-12-31",1)/100000000,[1]!EM_S_STM07_BS(E1304,140,LEFT(RIGHT($L$1,11),10),1)/100000000)))</f>
        <v>10.3255739849</v>
      </c>
      <c r="M1304" s="36">
        <f t="shared" ca="1" si="103"/>
        <v>4.614154020848984</v>
      </c>
      <c r="N1304" s="37">
        <f ca="1">IF(E1304="","",IF(ISERROR([1]!EM_S_EST_NETPROFIT(E1304,行业估值!$E$6,deadline)/100000000),"-",[1]!EM_S_EST_NETPROFIT(E1304,行业估值!$E$6,deadline)/100000000))</f>
        <v>0.77</v>
      </c>
      <c r="O1304" s="36">
        <f t="shared" ca="1" si="104"/>
        <v>61.875050285714288</v>
      </c>
      <c r="T1304" s="64" t="s">
        <v>2635</v>
      </c>
      <c r="U1304" s="64" t="s">
        <v>2636</v>
      </c>
    </row>
    <row r="1305" spans="4:21">
      <c r="D1305" s="45" t="str">
        <f>IF(AND(行业估值!$B$39=$G1305,COUNTIF($G$2:$G$2552,$G1305)&gt;=1),COUNTIF($G$2:G1305,$G1305),"")</f>
        <v/>
      </c>
      <c r="E1305" s="65" t="str">
        <f t="shared" si="100"/>
        <v>002862.SZ</v>
      </c>
      <c r="F1305" s="65" t="str">
        <f t="shared" si="101"/>
        <v>实丰文化</v>
      </c>
      <c r="G1305" s="34" t="str">
        <f>IF(E1305="","",IF(行业估值!$C$5="申万行业",[1]!EM_S_INFO_INDUSTRY_SW2014(E1305,"1"),IF(行业估值!$C$5="证监会行业",[1]!EM_S_INFO_INDUSTRY_CSRC1(E1305,"1"),[1]!EM_S_INFO_INDUSTRY_EM2016(E1305,"1"))))</f>
        <v>轻工制造</v>
      </c>
      <c r="H1305" s="34" t="str">
        <f>IF(E1305="","",IF($H$1="上证50",[1]!EM_S_INFO_COMPINDEX(E1305,"000016"),"")&amp;IF($H$1="上证180",[1]!EM_S_INFO_COMPINDEX(E1305,"000010"),"")&amp;IF($H$1="沪深300",[1]!EM_S_INFO_COMPINDEX(E1305,"000300"),"")&amp;IF(AND($H$1="上证A股",RIGHT(E1305,2)="SH"),"是","")&amp;IF(AND($H$1="深证A股",RIGHT(E1305,2)="SZ"),"是","")&amp;IF(AND($H$1="创业板",LEFT(E1305,1)-3=0),"是","")&amp;IF(AND($H$1="全部A股",E1305&lt;&gt;0),"是","")&amp;IF(AND($H$1="中小板",LEFT(E1305,3)="002"),"是",""))</f>
        <v>是</v>
      </c>
      <c r="I1305" s="46">
        <f ca="1">IF(E1305="","",IF(OR([1]!EM_S_VAL_MV(E1305,deadline)="",[1]!EM_S_VAL_MV(E1305,deadline)="--",[1]!EM_S_VAL_MV(E1305,deadline)="null"),0,[1]!EM_S_VAL_MV(E1305,deadline)/100000000))</f>
        <v>19.36</v>
      </c>
      <c r="J1305" s="46">
        <f ca="1">IF(E1305="","",IF(RIGHT(LEFT($J$1,6),3)="TTM",[1]!EM_S_FA_PROFIT_TTM(E1305,LEFT(RIGHT($J$1,11),10),1)/100000000,[1]!EM_S_STM07_IS(E1305,61,LEFT(RIGHT($J$1,5),4)&amp;"-12-31",1)/100000000))</f>
        <v>0.2600230234</v>
      </c>
      <c r="K1305" s="36">
        <f t="shared" ca="1" si="102"/>
        <v>74.454945361580627</v>
      </c>
      <c r="L1305" s="46">
        <f ca="1">IF(E1305="","",IF(ISERROR(IF(行业估值!$E$7="最新年报",[1]!EM_S_STM07_BS(E1305,140,LEFT(RIGHT($L$1,5),4)&amp;"-12-31",1)/100000000,[1]!EM_S_STM07_BS(E1305,140,LEFT(RIGHT($L$1,11),10),1)/100000000)),0,IF(行业估值!$E$7="最新年报",[1]!EM_S_STM07_BS(E1305,140,LEFT(RIGHT($L$1,5),4)&amp;"-12-31",1)/100000000,[1]!EM_S_STM07_BS(E1305,140,LEFT(RIGHT($L$1,11),10),1)/100000000)))</f>
        <v>5.8161228192999994</v>
      </c>
      <c r="M1305" s="36">
        <f t="shared" ca="1" si="103"/>
        <v>3.328677987293617</v>
      </c>
      <c r="N1305" s="37" t="str">
        <f ca="1">IF(E1305="","",IF(ISERROR([1]!EM_S_EST_NETPROFIT(E1305,行业估值!$E$6,deadline)/100000000),"-",[1]!EM_S_EST_NETPROFIT(E1305,行业估值!$E$6,deadline)/100000000))</f>
        <v>-</v>
      </c>
      <c r="O1305" s="36" t="str">
        <f t="shared" ca="1" si="104"/>
        <v>-</v>
      </c>
      <c r="T1305" s="64" t="s">
        <v>2637</v>
      </c>
      <c r="U1305" s="64" t="s">
        <v>2638</v>
      </c>
    </row>
    <row r="1306" spans="4:21">
      <c r="D1306" s="45" t="str">
        <f>IF(AND(行业估值!$B$39=$G1306,COUNTIF($G$2:$G$2552,$G1306)&gt;=1),COUNTIF($G$2:G1306,$G1306),"")</f>
        <v/>
      </c>
      <c r="E1306" s="65" t="str">
        <f t="shared" si="100"/>
        <v>002863.SZ</v>
      </c>
      <c r="F1306" s="65" t="str">
        <f t="shared" si="101"/>
        <v>今飞凯达</v>
      </c>
      <c r="G1306" s="34" t="str">
        <f>IF(E1306="","",IF(行业估值!$C$5="申万行业",[1]!EM_S_INFO_INDUSTRY_SW2014(E1306,"1"),IF(行业估值!$C$5="证监会行业",[1]!EM_S_INFO_INDUSTRY_CSRC1(E1306,"1"),[1]!EM_S_INFO_INDUSTRY_EM2016(E1306,"1"))))</f>
        <v>交运设备</v>
      </c>
      <c r="H1306" s="34" t="str">
        <f>IF(E1306="","",IF($H$1="上证50",[1]!EM_S_INFO_COMPINDEX(E1306,"000016"),"")&amp;IF($H$1="上证180",[1]!EM_S_INFO_COMPINDEX(E1306,"000010"),"")&amp;IF($H$1="沪深300",[1]!EM_S_INFO_COMPINDEX(E1306,"000300"),"")&amp;IF(AND($H$1="上证A股",RIGHT(E1306,2)="SH"),"是","")&amp;IF(AND($H$1="深证A股",RIGHT(E1306,2)="SZ"),"是","")&amp;IF(AND($H$1="创业板",LEFT(E1306,1)-3=0),"是","")&amp;IF(AND($H$1="全部A股",E1306&lt;&gt;0),"是","")&amp;IF(AND($H$1="中小板",LEFT(E1306,3)="002"),"是",""))</f>
        <v>是</v>
      </c>
      <c r="I1306" s="46">
        <f ca="1">IF(E1306="","",IF(OR([1]!EM_S_VAL_MV(E1306,deadline)="",[1]!EM_S_VAL_MV(E1306,deadline)="--",[1]!EM_S_VAL_MV(E1306,deadline)="null"),0,[1]!EM_S_VAL_MV(E1306,deadline)/100000000))</f>
        <v>19.6937196511</v>
      </c>
      <c r="J1306" s="46">
        <f ca="1">IF(E1306="","",IF(RIGHT(LEFT($J$1,6),3)="TTM",[1]!EM_S_FA_PROFIT_TTM(E1306,LEFT(RIGHT($J$1,11),10),1)/100000000,[1]!EM_S_STM07_IS(E1306,61,LEFT(RIGHT($J$1,5),4)&amp;"-12-31",1)/100000000))</f>
        <v>0.56640921619999995</v>
      </c>
      <c r="K1306" s="36">
        <f t="shared" ca="1" si="102"/>
        <v>34.769419507725871</v>
      </c>
      <c r="L1306" s="46">
        <f ca="1">IF(E1306="","",IF(ISERROR(IF(行业估值!$E$7="最新年报",[1]!EM_S_STM07_BS(E1306,140,LEFT(RIGHT($L$1,5),4)&amp;"-12-31",1)/100000000,[1]!EM_S_STM07_BS(E1306,140,LEFT(RIGHT($L$1,11),10),1)/100000000)),0,IF(行业估值!$E$7="最新年报",[1]!EM_S_STM07_BS(E1306,140,LEFT(RIGHT($L$1,5),4)&amp;"-12-31",1)/100000000,[1]!EM_S_STM07_BS(E1306,140,LEFT(RIGHT($L$1,11),10),1)/100000000)))</f>
        <v>10.9320205179</v>
      </c>
      <c r="M1306" s="36">
        <f t="shared" ca="1" si="103"/>
        <v>1.8014711570339323</v>
      </c>
      <c r="N1306" s="37" t="str">
        <f ca="1">IF(E1306="","",IF(ISERROR([1]!EM_S_EST_NETPROFIT(E1306,行业估值!$E$6,deadline)/100000000),"-",[1]!EM_S_EST_NETPROFIT(E1306,行业估值!$E$6,deadline)/100000000))</f>
        <v>-</v>
      </c>
      <c r="O1306" s="36" t="str">
        <f t="shared" ca="1" si="104"/>
        <v>-</v>
      </c>
      <c r="T1306" s="64" t="s">
        <v>2639</v>
      </c>
      <c r="U1306" s="64" t="s">
        <v>2640</v>
      </c>
    </row>
    <row r="1307" spans="4:21">
      <c r="D1307" s="45" t="str">
        <f>IF(AND(行业估值!$B$39=$G1307,COUNTIF($G$2:$G$2552,$G1307)&gt;=1),COUNTIF($G$2:G1307,$G1307),"")</f>
        <v/>
      </c>
      <c r="E1307" s="65" t="str">
        <f t="shared" si="100"/>
        <v>002864.SZ</v>
      </c>
      <c r="F1307" s="65" t="str">
        <f t="shared" si="101"/>
        <v>盘龙药业</v>
      </c>
      <c r="G1307" s="34" t="str">
        <f>IF(E1307="","",IF(行业估值!$C$5="申万行业",[1]!EM_S_INFO_INDUSTRY_SW2014(E1307,"1"),IF(行业估值!$C$5="证监会行业",[1]!EM_S_INFO_INDUSTRY_CSRC1(E1307,"1"),[1]!EM_S_INFO_INDUSTRY_EM2016(E1307,"1"))))</f>
        <v>医药生物</v>
      </c>
      <c r="H1307" s="34" t="str">
        <f>IF(E1307="","",IF($H$1="上证50",[1]!EM_S_INFO_COMPINDEX(E1307,"000016"),"")&amp;IF($H$1="上证180",[1]!EM_S_INFO_COMPINDEX(E1307,"000010"),"")&amp;IF($H$1="沪深300",[1]!EM_S_INFO_COMPINDEX(E1307,"000300"),"")&amp;IF(AND($H$1="上证A股",RIGHT(E1307,2)="SH"),"是","")&amp;IF(AND($H$1="深证A股",RIGHT(E1307,2)="SZ"),"是","")&amp;IF(AND($H$1="创业板",LEFT(E1307,1)-3=0),"是","")&amp;IF(AND($H$1="全部A股",E1307&lt;&gt;0),"是","")&amp;IF(AND($H$1="中小板",LEFT(E1307,3)="002"),"是",""))</f>
        <v>是</v>
      </c>
      <c r="I1307" s="46">
        <f ca="1">IF(E1307="","",IF(OR([1]!EM_S_VAL_MV(E1307,deadline)="",[1]!EM_S_VAL_MV(E1307,deadline)="--",[1]!EM_S_VAL_MV(E1307,deadline)="null"),0,[1]!EM_S_VAL_MV(E1307,deadline)/100000000))</f>
        <v>21.598164000000001</v>
      </c>
      <c r="J1307" s="46">
        <f ca="1">IF(E1307="","",IF(RIGHT(LEFT($J$1,6),3)="TTM",[1]!EM_S_FA_PROFIT_TTM(E1307,LEFT(RIGHT($J$1,11),10),1)/100000000,[1]!EM_S_STM07_IS(E1307,61,LEFT(RIGHT($J$1,5),4)&amp;"-12-31",1)/100000000))</f>
        <v>0.76472375180000007</v>
      </c>
      <c r="K1307" s="36">
        <f t="shared" ca="1" si="102"/>
        <v>28.243092945867616</v>
      </c>
      <c r="L1307" s="46">
        <f ca="1">IF(E1307="","",IF(ISERROR(IF(行业估值!$E$7="最新年报",[1]!EM_S_STM07_BS(E1307,140,LEFT(RIGHT($L$1,5),4)&amp;"-12-31",1)/100000000,[1]!EM_S_STM07_BS(E1307,140,LEFT(RIGHT($L$1,11),10),1)/100000000)),0,IF(行业估值!$E$7="最新年报",[1]!EM_S_STM07_BS(E1307,140,LEFT(RIGHT($L$1,5),4)&amp;"-12-31",1)/100000000,[1]!EM_S_STM07_BS(E1307,140,LEFT(RIGHT($L$1,11),10),1)/100000000)))</f>
        <v>6.6098436058000001</v>
      </c>
      <c r="M1307" s="36">
        <f t="shared" ca="1" si="103"/>
        <v>3.2675756474855264</v>
      </c>
      <c r="N1307" s="37" t="str">
        <f ca="1">IF(E1307="","",IF(ISERROR([1]!EM_S_EST_NETPROFIT(E1307,行业估值!$E$6,deadline)/100000000),"-",[1]!EM_S_EST_NETPROFIT(E1307,行业估值!$E$6,deadline)/100000000))</f>
        <v>-</v>
      </c>
      <c r="O1307" s="36" t="str">
        <f t="shared" ca="1" si="104"/>
        <v>-</v>
      </c>
      <c r="T1307" s="64" t="s">
        <v>2641</v>
      </c>
      <c r="U1307" s="64" t="s">
        <v>2642</v>
      </c>
    </row>
    <row r="1308" spans="4:21">
      <c r="D1308" s="45" t="str">
        <f>IF(AND(行业估值!$B$39=$G1308,COUNTIF($G$2:$G$2552,$G1308)&gt;=1),COUNTIF($G$2:G1308,$G1308),"")</f>
        <v/>
      </c>
      <c r="E1308" s="65" t="str">
        <f t="shared" si="100"/>
        <v>002865.SZ</v>
      </c>
      <c r="F1308" s="65" t="str">
        <f t="shared" si="101"/>
        <v>钧达股份</v>
      </c>
      <c r="G1308" s="34" t="str">
        <f>IF(E1308="","",IF(行业估值!$C$5="申万行业",[1]!EM_S_INFO_INDUSTRY_SW2014(E1308,"1"),IF(行业估值!$C$5="证监会行业",[1]!EM_S_INFO_INDUSTRY_CSRC1(E1308,"1"),[1]!EM_S_INFO_INDUSTRY_EM2016(E1308,"1"))))</f>
        <v>交运设备</v>
      </c>
      <c r="H1308" s="34" t="str">
        <f>IF(E1308="","",IF($H$1="上证50",[1]!EM_S_INFO_COMPINDEX(E1308,"000016"),"")&amp;IF($H$1="上证180",[1]!EM_S_INFO_COMPINDEX(E1308,"000010"),"")&amp;IF($H$1="沪深300",[1]!EM_S_INFO_COMPINDEX(E1308,"000300"),"")&amp;IF(AND($H$1="上证A股",RIGHT(E1308,2)="SH"),"是","")&amp;IF(AND($H$1="深证A股",RIGHT(E1308,2)="SZ"),"是","")&amp;IF(AND($H$1="创业板",LEFT(E1308,1)-3=0),"是","")&amp;IF(AND($H$1="全部A股",E1308&lt;&gt;0),"是","")&amp;IF(AND($H$1="中小板",LEFT(E1308,3)="002"),"是",""))</f>
        <v>是</v>
      </c>
      <c r="I1308" s="46">
        <f ca="1">IF(E1308="","",IF(OR([1]!EM_S_VAL_MV(E1308,deadline)="",[1]!EM_S_VAL_MV(E1308,deadline)="--",[1]!EM_S_VAL_MV(E1308,deadline)="null"),0,[1]!EM_S_VAL_MV(E1308,deadline)/100000000))</f>
        <v>18.557905013999999</v>
      </c>
      <c r="J1308" s="46">
        <f ca="1">IF(E1308="","",IF(RIGHT(LEFT($J$1,6),3)="TTM",[1]!EM_S_FA_PROFIT_TTM(E1308,LEFT(RIGHT($J$1,11),10),1)/100000000,[1]!EM_S_STM07_IS(E1308,61,LEFT(RIGHT($J$1,5),4)&amp;"-12-31",1)/100000000))</f>
        <v>-0.25592195810000001</v>
      </c>
      <c r="K1308" s="36">
        <f t="shared" ca="1" si="102"/>
        <v>-72.513922415163009</v>
      </c>
      <c r="L1308" s="46">
        <f ca="1">IF(E1308="","",IF(ISERROR(IF(行业估值!$E$7="最新年报",[1]!EM_S_STM07_BS(E1308,140,LEFT(RIGHT($L$1,5),4)&amp;"-12-31",1)/100000000,[1]!EM_S_STM07_BS(E1308,140,LEFT(RIGHT($L$1,11),10),1)/100000000)),0,IF(行业估值!$E$7="最新年报",[1]!EM_S_STM07_BS(E1308,140,LEFT(RIGHT($L$1,5),4)&amp;"-12-31",1)/100000000,[1]!EM_S_STM07_BS(E1308,140,LEFT(RIGHT($L$1,11),10),1)/100000000)))</f>
        <v>8.7412610113000007</v>
      </c>
      <c r="M1308" s="36">
        <f t="shared" ca="1" si="103"/>
        <v>2.1230237822677793</v>
      </c>
      <c r="N1308" s="37" t="str">
        <f ca="1">IF(E1308="","",IF(ISERROR([1]!EM_S_EST_NETPROFIT(E1308,行业估值!$E$6,deadline)/100000000),"-",[1]!EM_S_EST_NETPROFIT(E1308,行业估值!$E$6,deadline)/100000000))</f>
        <v>-</v>
      </c>
      <c r="O1308" s="36" t="str">
        <f t="shared" ca="1" si="104"/>
        <v>-</v>
      </c>
      <c r="T1308" s="64" t="s">
        <v>2643</v>
      </c>
      <c r="U1308" s="64" t="s">
        <v>2644</v>
      </c>
    </row>
    <row r="1309" spans="4:21">
      <c r="D1309" s="45" t="str">
        <f>IF(AND(行业估值!$B$39=$G1309,COUNTIF($G$2:$G$2552,$G1309)&gt;=1),COUNTIF($G$2:G1309,$G1309),"")</f>
        <v/>
      </c>
      <c r="E1309" s="65" t="str">
        <f t="shared" si="100"/>
        <v>002866.SZ</v>
      </c>
      <c r="F1309" s="65" t="str">
        <f t="shared" si="101"/>
        <v>传艺科技</v>
      </c>
      <c r="G1309" s="34" t="str">
        <f>IF(E1309="","",IF(行业估值!$C$5="申万行业",[1]!EM_S_INFO_INDUSTRY_SW2014(E1309,"1"),IF(行业估值!$C$5="证监会行业",[1]!EM_S_INFO_INDUSTRY_CSRC1(E1309,"1"),[1]!EM_S_INFO_INDUSTRY_EM2016(E1309,"1"))))</f>
        <v>电子设备</v>
      </c>
      <c r="H1309" s="34" t="str">
        <f>IF(E1309="","",IF($H$1="上证50",[1]!EM_S_INFO_COMPINDEX(E1309,"000016"),"")&amp;IF($H$1="上证180",[1]!EM_S_INFO_COMPINDEX(E1309,"000010"),"")&amp;IF($H$1="沪深300",[1]!EM_S_INFO_COMPINDEX(E1309,"000300"),"")&amp;IF(AND($H$1="上证A股",RIGHT(E1309,2)="SH"),"是","")&amp;IF(AND($H$1="深证A股",RIGHT(E1309,2)="SZ"),"是","")&amp;IF(AND($H$1="创业板",LEFT(E1309,1)-3=0),"是","")&amp;IF(AND($H$1="全部A股",E1309&lt;&gt;0),"是","")&amp;IF(AND($H$1="中小板",LEFT(E1309,3)="002"),"是",""))</f>
        <v>是</v>
      </c>
      <c r="I1309" s="46">
        <f ca="1">IF(E1309="","",IF(OR([1]!EM_S_VAL_MV(E1309,deadline)="",[1]!EM_S_VAL_MV(E1309,deadline)="--",[1]!EM_S_VAL_MV(E1309,deadline)="null"),0,[1]!EM_S_VAL_MV(E1309,deadline)/100000000))</f>
        <v>28.74194524</v>
      </c>
      <c r="J1309" s="46">
        <f ca="1">IF(E1309="","",IF(RIGHT(LEFT($J$1,6),3)="TTM",[1]!EM_S_FA_PROFIT_TTM(E1309,LEFT(RIGHT($J$1,11),10),1)/100000000,[1]!EM_S_STM07_IS(E1309,61,LEFT(RIGHT($J$1,5),4)&amp;"-12-31",1)/100000000))</f>
        <v>0.77215290640000001</v>
      </c>
      <c r="K1309" s="36">
        <f t="shared" ca="1" si="102"/>
        <v>37.223126406404731</v>
      </c>
      <c r="L1309" s="46">
        <f ca="1">IF(E1309="","",IF(ISERROR(IF(行业估值!$E$7="最新年报",[1]!EM_S_STM07_BS(E1309,140,LEFT(RIGHT($L$1,5),4)&amp;"-12-31",1)/100000000,[1]!EM_S_STM07_BS(E1309,140,LEFT(RIGHT($L$1,11),10),1)/100000000)),0,IF(行业估值!$E$7="最新年报",[1]!EM_S_STM07_BS(E1309,140,LEFT(RIGHT($L$1,5),4)&amp;"-12-31",1)/100000000,[1]!EM_S_STM07_BS(E1309,140,LEFT(RIGHT($L$1,11),10),1)/100000000)))</f>
        <v>10.3168681384</v>
      </c>
      <c r="M1309" s="36">
        <f t="shared" ca="1" si="103"/>
        <v>2.7859176694350452</v>
      </c>
      <c r="N1309" s="37" t="str">
        <f ca="1">IF(E1309="","",IF(ISERROR([1]!EM_S_EST_NETPROFIT(E1309,行业估值!$E$6,deadline)/100000000),"-",[1]!EM_S_EST_NETPROFIT(E1309,行业估值!$E$6,deadline)/100000000))</f>
        <v>-</v>
      </c>
      <c r="O1309" s="36" t="str">
        <f t="shared" ca="1" si="104"/>
        <v>-</v>
      </c>
      <c r="T1309" s="64" t="s">
        <v>2645</v>
      </c>
      <c r="U1309" s="64" t="s">
        <v>2646</v>
      </c>
    </row>
    <row r="1310" spans="4:21">
      <c r="D1310" s="45" t="str">
        <f>IF(AND(行业估值!$B$39=$G1310,COUNTIF($G$2:$G$2552,$G1310)&gt;=1),COUNTIF($G$2:G1310,$G1310),"")</f>
        <v/>
      </c>
      <c r="E1310" s="65" t="str">
        <f t="shared" si="100"/>
        <v>002867.SZ</v>
      </c>
      <c r="F1310" s="65" t="str">
        <f t="shared" si="101"/>
        <v>周大生</v>
      </c>
      <c r="G1310" s="34" t="str">
        <f>IF(E1310="","",IF(行业估值!$C$5="申万行业",[1]!EM_S_INFO_INDUSTRY_SW2014(E1310,"1"),IF(行业估值!$C$5="证监会行业",[1]!EM_S_INFO_INDUSTRY_CSRC1(E1310,"1"),[1]!EM_S_INFO_INDUSTRY_EM2016(E1310,"1"))))</f>
        <v>轻工制造</v>
      </c>
      <c r="H1310" s="34" t="str">
        <f>IF(E1310="","",IF($H$1="上证50",[1]!EM_S_INFO_COMPINDEX(E1310,"000016"),"")&amp;IF($H$1="上证180",[1]!EM_S_INFO_COMPINDEX(E1310,"000010"),"")&amp;IF($H$1="沪深300",[1]!EM_S_INFO_COMPINDEX(E1310,"000300"),"")&amp;IF(AND($H$1="上证A股",RIGHT(E1310,2)="SH"),"是","")&amp;IF(AND($H$1="深证A股",RIGHT(E1310,2)="SZ"),"是","")&amp;IF(AND($H$1="创业板",LEFT(E1310,1)-3=0),"是","")&amp;IF(AND($H$1="全部A股",E1310&lt;&gt;0),"是","")&amp;IF(AND($H$1="中小板",LEFT(E1310,3)="002"),"是",""))</f>
        <v>是</v>
      </c>
      <c r="I1310" s="46">
        <f ca="1">IF(E1310="","",IF(OR([1]!EM_S_VAL_MV(E1310,deadline)="",[1]!EM_S_VAL_MV(E1310,deadline)="--",[1]!EM_S_VAL_MV(E1310,deadline)="null"),0,[1]!EM_S_VAL_MV(E1310,deadline)/100000000))</f>
        <v>128.27386049399999</v>
      </c>
      <c r="J1310" s="46">
        <f ca="1">IF(E1310="","",IF(RIGHT(LEFT($J$1,6),3)="TTM",[1]!EM_S_FA_PROFIT_TTM(E1310,LEFT(RIGHT($J$1,11),10),1)/100000000,[1]!EM_S_STM07_IS(E1310,61,LEFT(RIGHT($J$1,5),4)&amp;"-12-31",1)/100000000))</f>
        <v>9.3875873112000008</v>
      </c>
      <c r="K1310" s="36">
        <f t="shared" ca="1" si="102"/>
        <v>13.664198930108586</v>
      </c>
      <c r="L1310" s="46">
        <f ca="1">IF(E1310="","",IF(ISERROR(IF(行业估值!$E$7="最新年报",[1]!EM_S_STM07_BS(E1310,140,LEFT(RIGHT($L$1,5),4)&amp;"-12-31",1)/100000000,[1]!EM_S_STM07_BS(E1310,140,LEFT(RIGHT($L$1,11),10),1)/100000000)),0,IF(行业估值!$E$7="最新年报",[1]!EM_S_STM07_BS(E1310,140,LEFT(RIGHT($L$1,5),4)&amp;"-12-31",1)/100000000,[1]!EM_S_STM07_BS(E1310,140,LEFT(RIGHT($L$1,11),10),1)/100000000)))</f>
        <v>44.317036072400001</v>
      </c>
      <c r="M1310" s="36">
        <f t="shared" ca="1" si="103"/>
        <v>2.8944593741431879</v>
      </c>
      <c r="N1310" s="37">
        <f ca="1">IF(E1310="","",IF(ISERROR([1]!EM_S_EST_NETPROFIT(E1310,行业估值!$E$6,deadline)/100000000),"-",[1]!EM_S_EST_NETPROFIT(E1310,行业估值!$E$6,deadline)/100000000))</f>
        <v>9.9386714285714284</v>
      </c>
      <c r="O1310" s="36">
        <f t="shared" ca="1" si="104"/>
        <v>12.906540015523776</v>
      </c>
      <c r="T1310" s="64" t="s">
        <v>2647</v>
      </c>
      <c r="U1310" s="64" t="s">
        <v>2648</v>
      </c>
    </row>
    <row r="1311" spans="4:21">
      <c r="D1311" s="45" t="str">
        <f>IF(AND(行业估值!$B$39=$G1311,COUNTIF($G$2:$G$2552,$G1311)&gt;=1),COUNTIF($G$2:G1311,$G1311),"")</f>
        <v/>
      </c>
      <c r="E1311" s="65" t="str">
        <f t="shared" si="100"/>
        <v>002868.SZ</v>
      </c>
      <c r="F1311" s="65" t="str">
        <f t="shared" si="101"/>
        <v>绿康生化</v>
      </c>
      <c r="G1311" s="34" t="str">
        <f>IF(E1311="","",IF(行业估值!$C$5="申万行业",[1]!EM_S_INFO_INDUSTRY_SW2014(E1311,"1"),IF(行业估值!$C$5="证监会行业",[1]!EM_S_INFO_INDUSTRY_CSRC1(E1311,"1"),[1]!EM_S_INFO_INDUSTRY_EM2016(E1311,"1"))))</f>
        <v>农林牧渔</v>
      </c>
      <c r="H1311" s="34" t="str">
        <f>IF(E1311="","",IF($H$1="上证50",[1]!EM_S_INFO_COMPINDEX(E1311,"000016"),"")&amp;IF($H$1="上证180",[1]!EM_S_INFO_COMPINDEX(E1311,"000010"),"")&amp;IF($H$1="沪深300",[1]!EM_S_INFO_COMPINDEX(E1311,"000300"),"")&amp;IF(AND($H$1="上证A股",RIGHT(E1311,2)="SH"),"是","")&amp;IF(AND($H$1="深证A股",RIGHT(E1311,2)="SZ"),"是","")&amp;IF(AND($H$1="创业板",LEFT(E1311,1)-3=0),"是","")&amp;IF(AND($H$1="全部A股",E1311&lt;&gt;0),"是","")&amp;IF(AND($H$1="中小板",LEFT(E1311,3)="002"),"是",""))</f>
        <v>是</v>
      </c>
      <c r="I1311" s="46">
        <f ca="1">IF(E1311="","",IF(OR([1]!EM_S_VAL_MV(E1311,deadline)="",[1]!EM_S_VAL_MV(E1311,deadline)="--",[1]!EM_S_VAL_MV(E1311,deadline)="null"),0,[1]!EM_S_VAL_MV(E1311,deadline)/100000000))</f>
        <v>20.399999999999999</v>
      </c>
      <c r="J1311" s="46">
        <f ca="1">IF(E1311="","",IF(RIGHT(LEFT($J$1,6),3)="TTM",[1]!EM_S_FA_PROFIT_TTM(E1311,LEFT(RIGHT($J$1,11),10),1)/100000000,[1]!EM_S_STM07_IS(E1311,61,LEFT(RIGHT($J$1,5),4)&amp;"-12-31",1)/100000000))</f>
        <v>0.50521288929999997</v>
      </c>
      <c r="K1311" s="36">
        <f t="shared" ca="1" si="102"/>
        <v>40.379017305487416</v>
      </c>
      <c r="L1311" s="46">
        <f ca="1">IF(E1311="","",IF(ISERROR(IF(行业估值!$E$7="最新年报",[1]!EM_S_STM07_BS(E1311,140,LEFT(RIGHT($L$1,5),4)&amp;"-12-31",1)/100000000,[1]!EM_S_STM07_BS(E1311,140,LEFT(RIGHT($L$1,11),10),1)/100000000)),0,IF(行业估值!$E$7="最新年报",[1]!EM_S_STM07_BS(E1311,140,LEFT(RIGHT($L$1,5),4)&amp;"-12-31",1)/100000000,[1]!EM_S_STM07_BS(E1311,140,LEFT(RIGHT($L$1,11),10),1)/100000000)))</f>
        <v>7.4562340496999999</v>
      </c>
      <c r="M1311" s="36">
        <f t="shared" ca="1" si="103"/>
        <v>2.7359656180348559</v>
      </c>
      <c r="N1311" s="37" t="str">
        <f ca="1">IF(E1311="","",IF(ISERROR([1]!EM_S_EST_NETPROFIT(E1311,行业估值!$E$6,deadline)/100000000),"-",[1]!EM_S_EST_NETPROFIT(E1311,行业估值!$E$6,deadline)/100000000))</f>
        <v>-</v>
      </c>
      <c r="O1311" s="36" t="str">
        <f t="shared" ca="1" si="104"/>
        <v>-</v>
      </c>
      <c r="T1311" s="64" t="s">
        <v>2649</v>
      </c>
      <c r="U1311" s="64" t="s">
        <v>2650</v>
      </c>
    </row>
    <row r="1312" spans="4:21">
      <c r="D1312" s="45" t="str">
        <f>IF(AND(行业估值!$B$39=$G1312,COUNTIF($G$2:$G$2552,$G1312)&gt;=1),COUNTIF($G$2:G1312,$G1312),"")</f>
        <v/>
      </c>
      <c r="E1312" s="65" t="str">
        <f t="shared" si="100"/>
        <v>002869.SZ</v>
      </c>
      <c r="F1312" s="65" t="str">
        <f t="shared" si="101"/>
        <v>金溢科技</v>
      </c>
      <c r="G1312" s="34" t="str">
        <f>IF(E1312="","",IF(行业估值!$C$5="申万行业",[1]!EM_S_INFO_INDUSTRY_SW2014(E1312,"1"),IF(行业估值!$C$5="证监会行业",[1]!EM_S_INFO_INDUSTRY_CSRC1(E1312,"1"),[1]!EM_S_INFO_INDUSTRY_EM2016(E1312,"1"))))</f>
        <v>电子设备</v>
      </c>
      <c r="H1312" s="34" t="str">
        <f>IF(E1312="","",IF($H$1="上证50",[1]!EM_S_INFO_COMPINDEX(E1312,"000016"),"")&amp;IF($H$1="上证180",[1]!EM_S_INFO_COMPINDEX(E1312,"000010"),"")&amp;IF($H$1="沪深300",[1]!EM_S_INFO_COMPINDEX(E1312,"000300"),"")&amp;IF(AND($H$1="上证A股",RIGHT(E1312,2)="SH"),"是","")&amp;IF(AND($H$1="深证A股",RIGHT(E1312,2)="SZ"),"是","")&amp;IF(AND($H$1="创业板",LEFT(E1312,1)-3=0),"是","")&amp;IF(AND($H$1="全部A股",E1312&lt;&gt;0),"是","")&amp;IF(AND($H$1="中小板",LEFT(E1312,3)="002"),"是",""))</f>
        <v>是</v>
      </c>
      <c r="I1312" s="46">
        <f ca="1">IF(E1312="","",IF(OR([1]!EM_S_VAL_MV(E1312,deadline)="",[1]!EM_S_VAL_MV(E1312,deadline)="--",[1]!EM_S_VAL_MV(E1312,deadline)="null"),0,[1]!EM_S_VAL_MV(E1312,deadline)/100000000))</f>
        <v>71.045455909499992</v>
      </c>
      <c r="J1312" s="46">
        <f ca="1">IF(E1312="","",IF(RIGHT(LEFT($J$1,6),3)="TTM",[1]!EM_S_FA_PROFIT_TTM(E1312,LEFT(RIGHT($J$1,11),10),1)/100000000,[1]!EM_S_STM07_IS(E1312,61,LEFT(RIGHT($J$1,5),4)&amp;"-12-31",1)/100000000))</f>
        <v>4.0839524774999996</v>
      </c>
      <c r="K1312" s="36">
        <f t="shared" ca="1" si="102"/>
        <v>17.396249417914536</v>
      </c>
      <c r="L1312" s="46">
        <f ca="1">IF(E1312="","",IF(ISERROR(IF(行业估值!$E$7="最新年报",[1]!EM_S_STM07_BS(E1312,140,LEFT(RIGHT($L$1,5),4)&amp;"-12-31",1)/100000000,[1]!EM_S_STM07_BS(E1312,140,LEFT(RIGHT($L$1,11),10),1)/100000000)),0,IF(行业估值!$E$7="最新年报",[1]!EM_S_STM07_BS(E1312,140,LEFT(RIGHT($L$1,5),4)&amp;"-12-31",1)/100000000,[1]!EM_S_STM07_BS(E1312,140,LEFT(RIGHT($L$1,11),10),1)/100000000)))</f>
        <v>13.931960655999999</v>
      </c>
      <c r="M1312" s="36">
        <f t="shared" ca="1" si="103"/>
        <v>5.0994585517224555</v>
      </c>
      <c r="N1312" s="37">
        <f ca="1">IF(E1312="","",IF(ISERROR([1]!EM_S_EST_NETPROFIT(E1312,行业估值!$E$6,deadline)/100000000),"-",[1]!EM_S_EST_NETPROFIT(E1312,行业估值!$E$6,deadline)/100000000))</f>
        <v>6.5502000000000002</v>
      </c>
      <c r="O1312" s="36">
        <f t="shared" ca="1" si="104"/>
        <v>10.846303305166252</v>
      </c>
      <c r="T1312" s="64" t="s">
        <v>2651</v>
      </c>
      <c r="U1312" s="64" t="s">
        <v>2652</v>
      </c>
    </row>
    <row r="1313" spans="4:21">
      <c r="D1313" s="45">
        <f>IF(AND(行业估值!$B$39=$G1313,COUNTIF($G$2:$G$2552,$G1313)&gt;=1),COUNTIF($G$2:G1313,$G1313),"")</f>
        <v>106</v>
      </c>
      <c r="E1313" s="65" t="str">
        <f t="shared" si="100"/>
        <v>002870.SZ</v>
      </c>
      <c r="F1313" s="65" t="str">
        <f t="shared" si="101"/>
        <v>香山股份</v>
      </c>
      <c r="G1313" s="34" t="str">
        <f>IF(E1313="","",IF(行业估值!$C$5="申万行业",[1]!EM_S_INFO_INDUSTRY_SW2014(E1313,"1"),IF(行业估值!$C$5="证监会行业",[1]!EM_S_INFO_INDUSTRY_CSRC1(E1313,"1"),[1]!EM_S_INFO_INDUSTRY_EM2016(E1313,"1"))))</f>
        <v>机械设备</v>
      </c>
      <c r="H1313" s="34" t="str">
        <f>IF(E1313="","",IF($H$1="上证50",[1]!EM_S_INFO_COMPINDEX(E1313,"000016"),"")&amp;IF($H$1="上证180",[1]!EM_S_INFO_COMPINDEX(E1313,"000010"),"")&amp;IF($H$1="沪深300",[1]!EM_S_INFO_COMPINDEX(E1313,"000300"),"")&amp;IF(AND($H$1="上证A股",RIGHT(E1313,2)="SH"),"是","")&amp;IF(AND($H$1="深证A股",RIGHT(E1313,2)="SZ"),"是","")&amp;IF(AND($H$1="创业板",LEFT(E1313,1)-3=0),"是","")&amp;IF(AND($H$1="全部A股",E1313&lt;&gt;0),"是","")&amp;IF(AND($H$1="中小板",LEFT(E1313,3)="002"),"是",""))</f>
        <v>是</v>
      </c>
      <c r="I1313" s="46">
        <f ca="1">IF(E1313="","",IF(OR([1]!EM_S_VAL_MV(E1313,deadline)="",[1]!EM_S_VAL_MV(E1313,deadline)="--",[1]!EM_S_VAL_MV(E1313,deadline)="null"),0,[1]!EM_S_VAL_MV(E1313,deadline)/100000000))</f>
        <v>23.639112000000001</v>
      </c>
      <c r="J1313" s="46">
        <f ca="1">IF(E1313="","",IF(RIGHT(LEFT($J$1,6),3)="TTM",[1]!EM_S_FA_PROFIT_TTM(E1313,LEFT(RIGHT($J$1,11),10),1)/100000000,[1]!EM_S_STM07_IS(E1313,61,LEFT(RIGHT($J$1,5),4)&amp;"-12-31",1)/100000000))</f>
        <v>0.45118318219999998</v>
      </c>
      <c r="K1313" s="36">
        <f t="shared" ca="1" si="102"/>
        <v>52.393601828716392</v>
      </c>
      <c r="L1313" s="46">
        <f ca="1">IF(E1313="","",IF(ISERROR(IF(行业估值!$E$7="最新年报",[1]!EM_S_STM07_BS(E1313,140,LEFT(RIGHT($L$1,5),4)&amp;"-12-31",1)/100000000,[1]!EM_S_STM07_BS(E1313,140,LEFT(RIGHT($L$1,11),10),1)/100000000)),0,IF(行业估值!$E$7="最新年报",[1]!EM_S_STM07_BS(E1313,140,LEFT(RIGHT($L$1,5),4)&amp;"-12-31",1)/100000000,[1]!EM_S_STM07_BS(E1313,140,LEFT(RIGHT($L$1,11),10),1)/100000000)))</f>
        <v>8.5210609282000007</v>
      </c>
      <c r="M1313" s="36">
        <f t="shared" ca="1" si="103"/>
        <v>2.7741982130144862</v>
      </c>
      <c r="N1313" s="37" t="str">
        <f ca="1">IF(E1313="","",IF(ISERROR([1]!EM_S_EST_NETPROFIT(E1313,行业估值!$E$6,deadline)/100000000),"-",[1]!EM_S_EST_NETPROFIT(E1313,行业估值!$E$6,deadline)/100000000))</f>
        <v>-</v>
      </c>
      <c r="O1313" s="36" t="str">
        <f t="shared" ca="1" si="104"/>
        <v>-</v>
      </c>
      <c r="T1313" s="64" t="s">
        <v>2653</v>
      </c>
      <c r="U1313" s="64" t="s">
        <v>2654</v>
      </c>
    </row>
    <row r="1314" spans="4:21">
      <c r="D1314" s="45">
        <f>IF(AND(行业估值!$B$39=$G1314,COUNTIF($G$2:$G$2552,$G1314)&gt;=1),COUNTIF($G$2:G1314,$G1314),"")</f>
        <v>107</v>
      </c>
      <c r="E1314" s="65" t="str">
        <f t="shared" si="100"/>
        <v>002871.SZ</v>
      </c>
      <c r="F1314" s="65" t="str">
        <f t="shared" si="101"/>
        <v>伟隆股份</v>
      </c>
      <c r="G1314" s="34" t="str">
        <f>IF(E1314="","",IF(行业估值!$C$5="申万行业",[1]!EM_S_INFO_INDUSTRY_SW2014(E1314,"1"),IF(行业估值!$C$5="证监会行业",[1]!EM_S_INFO_INDUSTRY_CSRC1(E1314,"1"),[1]!EM_S_INFO_INDUSTRY_EM2016(E1314,"1"))))</f>
        <v>机械设备</v>
      </c>
      <c r="H1314" s="34" t="str">
        <f>IF(E1314="","",IF($H$1="上证50",[1]!EM_S_INFO_COMPINDEX(E1314,"000016"),"")&amp;IF($H$1="上证180",[1]!EM_S_INFO_COMPINDEX(E1314,"000010"),"")&amp;IF($H$1="沪深300",[1]!EM_S_INFO_COMPINDEX(E1314,"000300"),"")&amp;IF(AND($H$1="上证A股",RIGHT(E1314,2)="SH"),"是","")&amp;IF(AND($H$1="深证A股",RIGHT(E1314,2)="SZ"),"是","")&amp;IF(AND($H$1="创业板",LEFT(E1314,1)-3=0),"是","")&amp;IF(AND($H$1="全部A股",E1314&lt;&gt;0),"是","")&amp;IF(AND($H$1="中小板",LEFT(E1314,3)="002"),"是",""))</f>
        <v>是</v>
      </c>
      <c r="I1314" s="46">
        <f ca="1">IF(E1314="","",IF(OR([1]!EM_S_VAL_MV(E1314,deadline)="",[1]!EM_S_VAL_MV(E1314,deadline)="--",[1]!EM_S_VAL_MV(E1314,deadline)="null"),0,[1]!EM_S_VAL_MV(E1314,deadline)/100000000))</f>
        <v>21.947496000000001</v>
      </c>
      <c r="J1314" s="46">
        <f ca="1">IF(E1314="","",IF(RIGHT(LEFT($J$1,6),3)="TTM",[1]!EM_S_FA_PROFIT_TTM(E1314,LEFT(RIGHT($J$1,11),10),1)/100000000,[1]!EM_S_STM07_IS(E1314,61,LEFT(RIGHT($J$1,5),4)&amp;"-12-31",1)/100000000))</f>
        <v>0.68346397120000002</v>
      </c>
      <c r="K1314" s="36">
        <f t="shared" ca="1" si="102"/>
        <v>32.11214771345653</v>
      </c>
      <c r="L1314" s="46">
        <f ca="1">IF(E1314="","",IF(ISERROR(IF(行业估值!$E$7="最新年报",[1]!EM_S_STM07_BS(E1314,140,LEFT(RIGHT($L$1,5),4)&amp;"-12-31",1)/100000000,[1]!EM_S_STM07_BS(E1314,140,LEFT(RIGHT($L$1,11),10),1)/100000000)),0,IF(行业估值!$E$7="最新年报",[1]!EM_S_STM07_BS(E1314,140,LEFT(RIGHT($L$1,5),4)&amp;"-12-31",1)/100000000,[1]!EM_S_STM07_BS(E1314,140,LEFT(RIGHT($L$1,11),10),1)/100000000)))</f>
        <v>6.3673128242999999</v>
      </c>
      <c r="M1314" s="36">
        <f t="shared" ca="1" si="103"/>
        <v>3.4469008521523099</v>
      </c>
      <c r="N1314" s="37" t="str">
        <f ca="1">IF(E1314="","",IF(ISERROR([1]!EM_S_EST_NETPROFIT(E1314,行业估值!$E$6,deadline)/100000000),"-",[1]!EM_S_EST_NETPROFIT(E1314,行业估值!$E$6,deadline)/100000000))</f>
        <v>-</v>
      </c>
      <c r="O1314" s="36" t="str">
        <f t="shared" ca="1" si="104"/>
        <v>-</v>
      </c>
      <c r="T1314" s="64" t="s">
        <v>2655</v>
      </c>
      <c r="U1314" s="64" t="s">
        <v>2656</v>
      </c>
    </row>
    <row r="1315" spans="4:21">
      <c r="D1315" s="45" t="str">
        <f>IF(AND(行业估值!$B$39=$G1315,COUNTIF($G$2:$G$2552,$G1315)&gt;=1),COUNTIF($G$2:G1315,$G1315),"")</f>
        <v/>
      </c>
      <c r="E1315" s="65" t="str">
        <f t="shared" si="100"/>
        <v>002872.SZ</v>
      </c>
      <c r="F1315" s="65" t="str">
        <f t="shared" si="101"/>
        <v>*ST天圣</v>
      </c>
      <c r="G1315" s="34" t="str">
        <f>IF(E1315="","",IF(行业估值!$C$5="申万行业",[1]!EM_S_INFO_INDUSTRY_SW2014(E1315,"1"),IF(行业估值!$C$5="证监会行业",[1]!EM_S_INFO_INDUSTRY_CSRC1(E1315,"1"),[1]!EM_S_INFO_INDUSTRY_EM2016(E1315,"1"))))</f>
        <v>医药生物</v>
      </c>
      <c r="H1315" s="34" t="str">
        <f>IF(E1315="","",IF($H$1="上证50",[1]!EM_S_INFO_COMPINDEX(E1315,"000016"),"")&amp;IF($H$1="上证180",[1]!EM_S_INFO_COMPINDEX(E1315,"000010"),"")&amp;IF($H$1="沪深300",[1]!EM_S_INFO_COMPINDEX(E1315,"000300"),"")&amp;IF(AND($H$1="上证A股",RIGHT(E1315,2)="SH"),"是","")&amp;IF(AND($H$1="深证A股",RIGHT(E1315,2)="SZ"),"是","")&amp;IF(AND($H$1="创业板",LEFT(E1315,1)-3=0),"是","")&amp;IF(AND($H$1="全部A股",E1315&lt;&gt;0),"是","")&amp;IF(AND($H$1="中小板",LEFT(E1315,3)="002"),"是",""))</f>
        <v>是</v>
      </c>
      <c r="I1315" s="46">
        <f ca="1">IF(E1315="","",IF(OR([1]!EM_S_VAL_MV(E1315,deadline)="",[1]!EM_S_VAL_MV(E1315,deadline)="--",[1]!EM_S_VAL_MV(E1315,deadline)="null"),0,[1]!EM_S_VAL_MV(E1315,deadline)/100000000))</f>
        <v>15.486599999999999</v>
      </c>
      <c r="J1315" s="46">
        <f ca="1">IF(E1315="","",IF(RIGHT(LEFT($J$1,6),3)="TTM",[1]!EM_S_FA_PROFIT_TTM(E1315,LEFT(RIGHT($J$1,11),10),1)/100000000,[1]!EM_S_STM07_IS(E1315,61,LEFT(RIGHT($J$1,5),4)&amp;"-12-31",1)/100000000))</f>
        <v>-0.88637851400000001</v>
      </c>
      <c r="K1315" s="36">
        <f t="shared" ca="1" si="102"/>
        <v>-17.471768274383059</v>
      </c>
      <c r="L1315" s="46">
        <f ca="1">IF(E1315="","",IF(ISERROR(IF(行业估值!$E$7="最新年报",[1]!EM_S_STM07_BS(E1315,140,LEFT(RIGHT($L$1,5),4)&amp;"-12-31",1)/100000000,[1]!EM_S_STM07_BS(E1315,140,LEFT(RIGHT($L$1,11),10),1)/100000000)),0,IF(行业估值!$E$7="最新年报",[1]!EM_S_STM07_BS(E1315,140,LEFT(RIGHT($L$1,5),4)&amp;"-12-31",1)/100000000,[1]!EM_S_STM07_BS(E1315,140,LEFT(RIGHT($L$1,11),10),1)/100000000)))</f>
        <v>31.264356676399998</v>
      </c>
      <c r="M1315" s="36">
        <f t="shared" ca="1" si="103"/>
        <v>0.49534363237642148</v>
      </c>
      <c r="N1315" s="37" t="str">
        <f ca="1">IF(E1315="","",IF(ISERROR([1]!EM_S_EST_NETPROFIT(E1315,行业估值!$E$6,deadline)/100000000),"-",[1]!EM_S_EST_NETPROFIT(E1315,行业估值!$E$6,deadline)/100000000))</f>
        <v>-</v>
      </c>
      <c r="O1315" s="36" t="str">
        <f t="shared" ca="1" si="104"/>
        <v>-</v>
      </c>
      <c r="T1315" s="64" t="s">
        <v>7251</v>
      </c>
      <c r="U1315" s="64" t="s">
        <v>2657</v>
      </c>
    </row>
    <row r="1316" spans="4:21">
      <c r="D1316" s="45" t="str">
        <f>IF(AND(行业估值!$B$39=$G1316,COUNTIF($G$2:$G$2552,$G1316)&gt;=1),COUNTIF($G$2:G1316,$G1316),"")</f>
        <v/>
      </c>
      <c r="E1316" s="65" t="str">
        <f t="shared" si="100"/>
        <v>002873.SZ</v>
      </c>
      <c r="F1316" s="65" t="str">
        <f t="shared" si="101"/>
        <v>新天药业</v>
      </c>
      <c r="G1316" s="34" t="str">
        <f>IF(E1316="","",IF(行业估值!$C$5="申万行业",[1]!EM_S_INFO_INDUSTRY_SW2014(E1316,"1"),IF(行业估值!$C$5="证监会行业",[1]!EM_S_INFO_INDUSTRY_CSRC1(E1316,"1"),[1]!EM_S_INFO_INDUSTRY_EM2016(E1316,"1"))))</f>
        <v>医药生物</v>
      </c>
      <c r="H1316" s="34" t="str">
        <f>IF(E1316="","",IF($H$1="上证50",[1]!EM_S_INFO_COMPINDEX(E1316,"000016"),"")&amp;IF($H$1="上证180",[1]!EM_S_INFO_COMPINDEX(E1316,"000010"),"")&amp;IF($H$1="沪深300",[1]!EM_S_INFO_COMPINDEX(E1316,"000300"),"")&amp;IF(AND($H$1="上证A股",RIGHT(E1316,2)="SH"),"是","")&amp;IF(AND($H$1="深证A股",RIGHT(E1316,2)="SZ"),"是","")&amp;IF(AND($H$1="创业板",LEFT(E1316,1)-3=0),"是","")&amp;IF(AND($H$1="全部A股",E1316&lt;&gt;0),"是","")&amp;IF(AND($H$1="中小板",LEFT(E1316,3)="002"),"是",""))</f>
        <v>是</v>
      </c>
      <c r="I1316" s="46">
        <f ca="1">IF(E1316="","",IF(OR([1]!EM_S_VAL_MV(E1316,deadline)="",[1]!EM_S_VAL_MV(E1316,deadline)="--",[1]!EM_S_VAL_MV(E1316,deadline)="null"),0,[1]!EM_S_VAL_MV(E1316,deadline)/100000000))</f>
        <v>17.213111999999999</v>
      </c>
      <c r="J1316" s="46">
        <f ca="1">IF(E1316="","",IF(RIGHT(LEFT($J$1,6),3)="TTM",[1]!EM_S_FA_PROFIT_TTM(E1316,LEFT(RIGHT($J$1,11),10),1)/100000000,[1]!EM_S_STM07_IS(E1316,61,LEFT(RIGHT($J$1,5),4)&amp;"-12-31",1)/100000000))</f>
        <v>0.7463551652</v>
      </c>
      <c r="K1316" s="36">
        <f t="shared" ca="1" si="102"/>
        <v>23.062896597476378</v>
      </c>
      <c r="L1316" s="46">
        <f ca="1">IF(E1316="","",IF(ISERROR(IF(行业估值!$E$7="最新年报",[1]!EM_S_STM07_BS(E1316,140,LEFT(RIGHT($L$1,5),4)&amp;"-12-31",1)/100000000,[1]!EM_S_STM07_BS(E1316,140,LEFT(RIGHT($L$1,11),10),1)/100000000)),0,IF(行业估值!$E$7="最新年报",[1]!EM_S_STM07_BS(E1316,140,LEFT(RIGHT($L$1,5),4)&amp;"-12-31",1)/100000000,[1]!EM_S_STM07_BS(E1316,140,LEFT(RIGHT($L$1,11),10),1)/100000000)))</f>
        <v>7.1300617601000003</v>
      </c>
      <c r="M1316" s="36">
        <f t="shared" ca="1" si="103"/>
        <v>2.4141602947010914</v>
      </c>
      <c r="N1316" s="37" t="str">
        <f ca="1">IF(E1316="","",IF(ISERROR([1]!EM_S_EST_NETPROFIT(E1316,行业估值!$E$6,deadline)/100000000),"-",[1]!EM_S_EST_NETPROFIT(E1316,行业估值!$E$6,deadline)/100000000))</f>
        <v>-</v>
      </c>
      <c r="O1316" s="36" t="str">
        <f t="shared" ca="1" si="104"/>
        <v>-</v>
      </c>
      <c r="T1316" s="64" t="s">
        <v>2658</v>
      </c>
      <c r="U1316" s="64" t="s">
        <v>2659</v>
      </c>
    </row>
    <row r="1317" spans="4:21">
      <c r="D1317" s="45" t="str">
        <f>IF(AND(行业估值!$B$39=$G1317,COUNTIF($G$2:$G$2552,$G1317)&gt;=1),COUNTIF($G$2:G1317,$G1317),"")</f>
        <v/>
      </c>
      <c r="E1317" s="65" t="str">
        <f t="shared" si="100"/>
        <v>002875.SZ</v>
      </c>
      <c r="F1317" s="65" t="str">
        <f t="shared" si="101"/>
        <v>安奈儿</v>
      </c>
      <c r="G1317" s="34" t="str">
        <f>IF(E1317="","",IF(行业估值!$C$5="申万行业",[1]!EM_S_INFO_INDUSTRY_SW2014(E1317,"1"),IF(行业估值!$C$5="证监会行业",[1]!EM_S_INFO_INDUSTRY_CSRC1(E1317,"1"),[1]!EM_S_INFO_INDUSTRY_EM2016(E1317,"1"))))</f>
        <v>纺织服装</v>
      </c>
      <c r="H1317" s="34" t="str">
        <f>IF(E1317="","",IF($H$1="上证50",[1]!EM_S_INFO_COMPINDEX(E1317,"000016"),"")&amp;IF($H$1="上证180",[1]!EM_S_INFO_COMPINDEX(E1317,"000010"),"")&amp;IF($H$1="沪深300",[1]!EM_S_INFO_COMPINDEX(E1317,"000300"),"")&amp;IF(AND($H$1="上证A股",RIGHT(E1317,2)="SH"),"是","")&amp;IF(AND($H$1="深证A股",RIGHT(E1317,2)="SZ"),"是","")&amp;IF(AND($H$1="创业板",LEFT(E1317,1)-3=0),"是","")&amp;IF(AND($H$1="全部A股",E1317&lt;&gt;0),"是","")&amp;IF(AND($H$1="中小板",LEFT(E1317,3)="002"),"是",""))</f>
        <v>是</v>
      </c>
      <c r="I1317" s="46">
        <f ca="1">IF(E1317="","",IF(OR([1]!EM_S_VAL_MV(E1317,deadline)="",[1]!EM_S_VAL_MV(E1317,deadline)="--",[1]!EM_S_VAL_MV(E1317,deadline)="null"),0,[1]!EM_S_VAL_MV(E1317,deadline)/100000000))</f>
        <v>19.3224149001</v>
      </c>
      <c r="J1317" s="46">
        <f ca="1">IF(E1317="","",IF(RIGHT(LEFT($J$1,6),3)="TTM",[1]!EM_S_FA_PROFIT_TTM(E1317,LEFT(RIGHT($J$1,11),10),1)/100000000,[1]!EM_S_STM07_IS(E1317,61,LEFT(RIGHT($J$1,5),4)&amp;"-12-31",1)/100000000))</f>
        <v>0.59130036809999997</v>
      </c>
      <c r="K1317" s="36">
        <f t="shared" ca="1" si="102"/>
        <v>32.677833369507084</v>
      </c>
      <c r="L1317" s="46">
        <f ca="1">IF(E1317="","",IF(ISERROR(IF(行业估值!$E$7="最新年报",[1]!EM_S_STM07_BS(E1317,140,LEFT(RIGHT($L$1,5),4)&amp;"-12-31",1)/100000000,[1]!EM_S_STM07_BS(E1317,140,LEFT(RIGHT($L$1,11),10),1)/100000000)),0,IF(行业估值!$E$7="最新年报",[1]!EM_S_STM07_BS(E1317,140,LEFT(RIGHT($L$1,5),4)&amp;"-12-31",1)/100000000,[1]!EM_S_STM07_BS(E1317,140,LEFT(RIGHT($L$1,11),10),1)/100000000)))</f>
        <v>8.8025633022999994</v>
      </c>
      <c r="M1317" s="36">
        <f t="shared" ca="1" si="103"/>
        <v>2.1950895706766795</v>
      </c>
      <c r="N1317" s="37">
        <f ca="1">IF(E1317="","",IF(ISERROR([1]!EM_S_EST_NETPROFIT(E1317,行业估值!$E$6,deadline)/100000000),"-",[1]!EM_S_EST_NETPROFIT(E1317,行业估值!$E$6,deadline)/100000000))</f>
        <v>0.82750000000000001</v>
      </c>
      <c r="O1317" s="36">
        <f t="shared" ca="1" si="104"/>
        <v>23.350350332447128</v>
      </c>
      <c r="T1317" s="64" t="s">
        <v>2660</v>
      </c>
      <c r="U1317" s="64" t="s">
        <v>2661</v>
      </c>
    </row>
    <row r="1318" spans="4:21">
      <c r="D1318" s="45" t="str">
        <f>IF(AND(行业估值!$B$39=$G1318,COUNTIF($G$2:$G$2552,$G1318)&gt;=1),COUNTIF($G$2:G1318,$G1318),"")</f>
        <v/>
      </c>
      <c r="E1318" s="65" t="str">
        <f t="shared" si="100"/>
        <v>002876.SZ</v>
      </c>
      <c r="F1318" s="65" t="str">
        <f t="shared" si="101"/>
        <v>三利谱</v>
      </c>
      <c r="G1318" s="34" t="str">
        <f>IF(E1318="","",IF(行业估值!$C$5="申万行业",[1]!EM_S_INFO_INDUSTRY_SW2014(E1318,"1"),IF(行业估值!$C$5="证监会行业",[1]!EM_S_INFO_INDUSTRY_CSRC1(E1318,"1"),[1]!EM_S_INFO_INDUSTRY_EM2016(E1318,"1"))))</f>
        <v>电子设备</v>
      </c>
      <c r="H1318" s="34" t="str">
        <f>IF(E1318="","",IF($H$1="上证50",[1]!EM_S_INFO_COMPINDEX(E1318,"000016"),"")&amp;IF($H$1="上证180",[1]!EM_S_INFO_COMPINDEX(E1318,"000010"),"")&amp;IF($H$1="沪深300",[1]!EM_S_INFO_COMPINDEX(E1318,"000300"),"")&amp;IF(AND($H$1="上证A股",RIGHT(E1318,2)="SH"),"是","")&amp;IF(AND($H$1="深证A股",RIGHT(E1318,2)="SZ"),"是","")&amp;IF(AND($H$1="创业板",LEFT(E1318,1)-3=0),"是","")&amp;IF(AND($H$1="全部A股",E1318&lt;&gt;0),"是","")&amp;IF(AND($H$1="中小板",LEFT(E1318,3)="002"),"是",""))</f>
        <v>是</v>
      </c>
      <c r="I1318" s="46">
        <f ca="1">IF(E1318="","",IF(OR([1]!EM_S_VAL_MV(E1318,deadline)="",[1]!EM_S_VAL_MV(E1318,deadline)="--",[1]!EM_S_VAL_MV(E1318,deadline)="null"),0,[1]!EM_S_VAL_MV(E1318,deadline)/100000000))</f>
        <v>43.003999999999998</v>
      </c>
      <c r="J1318" s="46">
        <f ca="1">IF(E1318="","",IF(RIGHT(LEFT($J$1,6),3)="TTM",[1]!EM_S_FA_PROFIT_TTM(E1318,LEFT(RIGHT($J$1,11),10),1)/100000000,[1]!EM_S_STM07_IS(E1318,61,LEFT(RIGHT($J$1,5),4)&amp;"-12-31",1)/100000000))</f>
        <v>0.27466728909999999</v>
      </c>
      <c r="K1318" s="36">
        <f t="shared" ca="1" si="102"/>
        <v>156.56760636081145</v>
      </c>
      <c r="L1318" s="46">
        <f ca="1">IF(E1318="","",IF(ISERROR(IF(行业估值!$E$7="最新年报",[1]!EM_S_STM07_BS(E1318,140,LEFT(RIGHT($L$1,5),4)&amp;"-12-31",1)/100000000,[1]!EM_S_STM07_BS(E1318,140,LEFT(RIGHT($L$1,11),10),1)/100000000)),0,IF(行业估值!$E$7="最新年报",[1]!EM_S_STM07_BS(E1318,140,LEFT(RIGHT($L$1,5),4)&amp;"-12-31",1)/100000000,[1]!EM_S_STM07_BS(E1318,140,LEFT(RIGHT($L$1,11),10),1)/100000000)))</f>
        <v>9.0198002809000002</v>
      </c>
      <c r="M1318" s="36">
        <f t="shared" ca="1" si="103"/>
        <v>4.7677330606824739</v>
      </c>
      <c r="N1318" s="37">
        <f ca="1">IF(E1318="","",IF(ISERROR([1]!EM_S_EST_NETPROFIT(E1318,行业估值!$E$6,deadline)/100000000),"-",[1]!EM_S_EST_NETPROFIT(E1318,行业估值!$E$6,deadline)/100000000))</f>
        <v>0.60518000000000005</v>
      </c>
      <c r="O1318" s="36">
        <f t="shared" ca="1" si="104"/>
        <v>71.059849961994772</v>
      </c>
      <c r="T1318" s="64" t="s">
        <v>2662</v>
      </c>
      <c r="U1318" s="64" t="s">
        <v>2663</v>
      </c>
    </row>
    <row r="1319" spans="4:21">
      <c r="D1319" s="45">
        <f>IF(AND(行业估值!$B$39=$G1319,COUNTIF($G$2:$G$2552,$G1319)&gt;=1),COUNTIF($G$2:G1319,$G1319),"")</f>
        <v>108</v>
      </c>
      <c r="E1319" s="65" t="str">
        <f t="shared" si="100"/>
        <v>002877.SZ</v>
      </c>
      <c r="F1319" s="65" t="str">
        <f t="shared" si="101"/>
        <v>智能自控</v>
      </c>
      <c r="G1319" s="34" t="str">
        <f>IF(E1319="","",IF(行业估值!$C$5="申万行业",[1]!EM_S_INFO_INDUSTRY_SW2014(E1319,"1"),IF(行业估值!$C$5="证监会行业",[1]!EM_S_INFO_INDUSTRY_CSRC1(E1319,"1"),[1]!EM_S_INFO_INDUSTRY_EM2016(E1319,"1"))))</f>
        <v>机械设备</v>
      </c>
      <c r="H1319" s="34" t="str">
        <f>IF(E1319="","",IF($H$1="上证50",[1]!EM_S_INFO_COMPINDEX(E1319,"000016"),"")&amp;IF($H$1="上证180",[1]!EM_S_INFO_COMPINDEX(E1319,"000010"),"")&amp;IF($H$1="沪深300",[1]!EM_S_INFO_COMPINDEX(E1319,"000300"),"")&amp;IF(AND($H$1="上证A股",RIGHT(E1319,2)="SH"),"是","")&amp;IF(AND($H$1="深证A股",RIGHT(E1319,2)="SZ"),"是","")&amp;IF(AND($H$1="创业板",LEFT(E1319,1)-3=0),"是","")&amp;IF(AND($H$1="全部A股",E1319&lt;&gt;0),"是","")&amp;IF(AND($H$1="中小板",LEFT(E1319,3)="002"),"是",""))</f>
        <v>是</v>
      </c>
      <c r="I1319" s="46">
        <f ca="1">IF(E1319="","",IF(OR([1]!EM_S_VAL_MV(E1319,deadline)="",[1]!EM_S_VAL_MV(E1319,deadline)="--",[1]!EM_S_VAL_MV(E1319,deadline)="null"),0,[1]!EM_S_VAL_MV(E1319,deadline)/100000000))</f>
        <v>25.435699199999998</v>
      </c>
      <c r="J1319" s="46">
        <f ca="1">IF(E1319="","",IF(RIGHT(LEFT($J$1,6),3)="TTM",[1]!EM_S_FA_PROFIT_TTM(E1319,LEFT(RIGHT($J$1,11),10),1)/100000000,[1]!EM_S_STM07_IS(E1319,61,LEFT(RIGHT($J$1,5),4)&amp;"-12-31",1)/100000000))</f>
        <v>0.82384409459999997</v>
      </c>
      <c r="K1319" s="36">
        <f t="shared" ca="1" si="102"/>
        <v>30.874408600755661</v>
      </c>
      <c r="L1319" s="46">
        <f ca="1">IF(E1319="","",IF(ISERROR(IF(行业估值!$E$7="最新年报",[1]!EM_S_STM07_BS(E1319,140,LEFT(RIGHT($L$1,5),4)&amp;"-12-31",1)/100000000,[1]!EM_S_STM07_BS(E1319,140,LEFT(RIGHT($L$1,11),10),1)/100000000)),0,IF(行业估值!$E$7="最新年报",[1]!EM_S_STM07_BS(E1319,140,LEFT(RIGHT($L$1,5),4)&amp;"-12-31",1)/100000000,[1]!EM_S_STM07_BS(E1319,140,LEFT(RIGHT($L$1,11),10),1)/100000000)))</f>
        <v>7.3100711420000009</v>
      </c>
      <c r="M1319" s="36">
        <f t="shared" ca="1" si="103"/>
        <v>3.4795419505371479</v>
      </c>
      <c r="N1319" s="37" t="str">
        <f ca="1">IF(E1319="","",IF(ISERROR([1]!EM_S_EST_NETPROFIT(E1319,行业估值!$E$6,deadline)/100000000),"-",[1]!EM_S_EST_NETPROFIT(E1319,行业估值!$E$6,deadline)/100000000))</f>
        <v>-</v>
      </c>
      <c r="O1319" s="36" t="str">
        <f t="shared" ca="1" si="104"/>
        <v>-</v>
      </c>
      <c r="T1319" s="64" t="s">
        <v>2664</v>
      </c>
      <c r="U1319" s="64" t="s">
        <v>2665</v>
      </c>
    </row>
    <row r="1320" spans="4:21">
      <c r="D1320" s="45" t="str">
        <f>IF(AND(行业估值!$B$39=$G1320,COUNTIF($G$2:$G$2552,$G1320)&gt;=1),COUNTIF($G$2:G1320,$G1320),"")</f>
        <v/>
      </c>
      <c r="E1320" s="65" t="str">
        <f t="shared" si="100"/>
        <v>002878.SZ</v>
      </c>
      <c r="F1320" s="65" t="str">
        <f t="shared" si="101"/>
        <v>元隆雅图</v>
      </c>
      <c r="G1320" s="34" t="str">
        <f>IF(E1320="","",IF(行业估值!$C$5="申万行业",[1]!EM_S_INFO_INDUSTRY_SW2014(E1320,"1"),IF(行业估值!$C$5="证监会行业",[1]!EM_S_INFO_INDUSTRY_CSRC1(E1320,"1"),[1]!EM_S_INFO_INDUSTRY_EM2016(E1320,"1"))))</f>
        <v>文化传媒</v>
      </c>
      <c r="H1320" s="34" t="str">
        <f>IF(E1320="","",IF($H$1="上证50",[1]!EM_S_INFO_COMPINDEX(E1320,"000016"),"")&amp;IF($H$1="上证180",[1]!EM_S_INFO_COMPINDEX(E1320,"000010"),"")&amp;IF($H$1="沪深300",[1]!EM_S_INFO_COMPINDEX(E1320,"000300"),"")&amp;IF(AND($H$1="上证A股",RIGHT(E1320,2)="SH"),"是","")&amp;IF(AND($H$1="深证A股",RIGHT(E1320,2)="SZ"),"是","")&amp;IF(AND($H$1="创业板",LEFT(E1320,1)-3=0),"是","")&amp;IF(AND($H$1="全部A股",E1320&lt;&gt;0),"是","")&amp;IF(AND($H$1="中小板",LEFT(E1320,3)="002"),"是",""))</f>
        <v>是</v>
      </c>
      <c r="I1320" s="46">
        <f ca="1">IF(E1320="","",IF(OR([1]!EM_S_VAL_MV(E1320,deadline)="",[1]!EM_S_VAL_MV(E1320,deadline)="--",[1]!EM_S_VAL_MV(E1320,deadline)="null"),0,[1]!EM_S_VAL_MV(E1320,deadline)/100000000))</f>
        <v>29.602255069999998</v>
      </c>
      <c r="J1320" s="46">
        <f ca="1">IF(E1320="","",IF(RIGHT(LEFT($J$1,6),3)="TTM",[1]!EM_S_FA_PROFIT_TTM(E1320,LEFT(RIGHT($J$1,11),10),1)/100000000,[1]!EM_S_STM07_IS(E1320,61,LEFT(RIGHT($J$1,5),4)&amp;"-12-31",1)/100000000))</f>
        <v>1.2355174123999999</v>
      </c>
      <c r="K1320" s="36">
        <f t="shared" ca="1" si="102"/>
        <v>23.959399335779043</v>
      </c>
      <c r="L1320" s="46">
        <f ca="1">IF(E1320="","",IF(ISERROR(IF(行业估值!$E$7="最新年报",[1]!EM_S_STM07_BS(E1320,140,LEFT(RIGHT($L$1,5),4)&amp;"-12-31",1)/100000000,[1]!EM_S_STM07_BS(E1320,140,LEFT(RIGHT($L$1,11),10),1)/100000000)),0,IF(行业估值!$E$7="最新年报",[1]!EM_S_STM07_BS(E1320,140,LEFT(RIGHT($L$1,5),4)&amp;"-12-31",1)/100000000,[1]!EM_S_STM07_BS(E1320,140,LEFT(RIGHT($L$1,11),10),1)/100000000)))</f>
        <v>6.5435989946999999</v>
      </c>
      <c r="M1320" s="36">
        <f t="shared" ca="1" si="103"/>
        <v>4.5238491988852614</v>
      </c>
      <c r="N1320" s="37">
        <f ca="1">IF(E1320="","",IF(ISERROR([1]!EM_S_EST_NETPROFIT(E1320,行业估值!$E$6,deadline)/100000000),"-",[1]!EM_S_EST_NETPROFIT(E1320,行业估值!$E$6,deadline)/100000000))</f>
        <v>1.34304</v>
      </c>
      <c r="O1320" s="36">
        <f t="shared" ca="1" si="104"/>
        <v>22.041231139802239</v>
      </c>
      <c r="T1320" s="64" t="s">
        <v>2666</v>
      </c>
      <c r="U1320" s="64" t="s">
        <v>2667</v>
      </c>
    </row>
    <row r="1321" spans="4:21">
      <c r="D1321" s="45" t="str">
        <f>IF(AND(行业估值!$B$39=$G1321,COUNTIF($G$2:$G$2552,$G1321)&gt;=1),COUNTIF($G$2:G1321,$G1321),"")</f>
        <v/>
      </c>
      <c r="E1321" s="65" t="str">
        <f t="shared" si="100"/>
        <v>002879.SZ</v>
      </c>
      <c r="F1321" s="65" t="str">
        <f t="shared" si="101"/>
        <v>长缆科技</v>
      </c>
      <c r="G1321" s="34" t="str">
        <f>IF(E1321="","",IF(行业估值!$C$5="申万行业",[1]!EM_S_INFO_INDUSTRY_SW2014(E1321,"1"),IF(行业估值!$C$5="证监会行业",[1]!EM_S_INFO_INDUSTRY_CSRC1(E1321,"1"),[1]!EM_S_INFO_INDUSTRY_EM2016(E1321,"1"))))</f>
        <v>电气设备</v>
      </c>
      <c r="H1321" s="34" t="str">
        <f>IF(E1321="","",IF($H$1="上证50",[1]!EM_S_INFO_COMPINDEX(E1321,"000016"),"")&amp;IF($H$1="上证180",[1]!EM_S_INFO_COMPINDEX(E1321,"000010"),"")&amp;IF($H$1="沪深300",[1]!EM_S_INFO_COMPINDEX(E1321,"000300"),"")&amp;IF(AND($H$1="上证A股",RIGHT(E1321,2)="SH"),"是","")&amp;IF(AND($H$1="深证A股",RIGHT(E1321,2)="SZ"),"是","")&amp;IF(AND($H$1="创业板",LEFT(E1321,1)-3=0),"是","")&amp;IF(AND($H$1="全部A股",E1321&lt;&gt;0),"是","")&amp;IF(AND($H$1="中小板",LEFT(E1321,3)="002"),"是",""))</f>
        <v>是</v>
      </c>
      <c r="I1321" s="46">
        <f ca="1">IF(E1321="","",IF(OR([1]!EM_S_VAL_MV(E1321,deadline)="",[1]!EM_S_VAL_MV(E1321,deadline)="--",[1]!EM_S_VAL_MV(E1321,deadline)="null"),0,[1]!EM_S_VAL_MV(E1321,deadline)/100000000))</f>
        <v>28.328890788000002</v>
      </c>
      <c r="J1321" s="46">
        <f ca="1">IF(E1321="","",IF(RIGHT(LEFT($J$1,6),3)="TTM",[1]!EM_S_FA_PROFIT_TTM(E1321,LEFT(RIGHT($J$1,11),10),1)/100000000,[1]!EM_S_STM07_IS(E1321,61,LEFT(RIGHT($J$1,5),4)&amp;"-12-31",1)/100000000))</f>
        <v>1.3681581669</v>
      </c>
      <c r="K1321" s="36">
        <f t="shared" ca="1" si="102"/>
        <v>20.705859507594919</v>
      </c>
      <c r="L1321" s="46">
        <f ca="1">IF(E1321="","",IF(ISERROR(IF(行业估值!$E$7="最新年报",[1]!EM_S_STM07_BS(E1321,140,LEFT(RIGHT($L$1,5),4)&amp;"-12-31",1)/100000000,[1]!EM_S_STM07_BS(E1321,140,LEFT(RIGHT($L$1,11),10),1)/100000000)),0,IF(行业估值!$E$7="最新年报",[1]!EM_S_STM07_BS(E1321,140,LEFT(RIGHT($L$1,5),4)&amp;"-12-31",1)/100000000,[1]!EM_S_STM07_BS(E1321,140,LEFT(RIGHT($L$1,11),10),1)/100000000)))</f>
        <v>14.636580350899999</v>
      </c>
      <c r="M1321" s="36">
        <f t="shared" ca="1" si="103"/>
        <v>1.9354856195120786</v>
      </c>
      <c r="N1321" s="37" t="str">
        <f ca="1">IF(E1321="","",IF(ISERROR([1]!EM_S_EST_NETPROFIT(E1321,行业估值!$E$6,deadline)/100000000),"-",[1]!EM_S_EST_NETPROFIT(E1321,行业估值!$E$6,deadline)/100000000))</f>
        <v>-</v>
      </c>
      <c r="O1321" s="36" t="str">
        <f t="shared" ca="1" si="104"/>
        <v>-</v>
      </c>
      <c r="T1321" s="64" t="s">
        <v>2668</v>
      </c>
      <c r="U1321" s="64" t="s">
        <v>2669</v>
      </c>
    </row>
    <row r="1322" spans="4:21">
      <c r="D1322" s="45" t="str">
        <f>IF(AND(行业估值!$B$39=$G1322,COUNTIF($G$2:$G$2552,$G1322)&gt;=1),COUNTIF($G$2:G1322,$G1322),"")</f>
        <v/>
      </c>
      <c r="E1322" s="65" t="str">
        <f t="shared" si="100"/>
        <v>002880.SZ</v>
      </c>
      <c r="F1322" s="65" t="str">
        <f t="shared" si="101"/>
        <v>卫光生物</v>
      </c>
      <c r="G1322" s="34" t="str">
        <f>IF(E1322="","",IF(行业估值!$C$5="申万行业",[1]!EM_S_INFO_INDUSTRY_SW2014(E1322,"1"),IF(行业估值!$C$5="证监会行业",[1]!EM_S_INFO_INDUSTRY_CSRC1(E1322,"1"),[1]!EM_S_INFO_INDUSTRY_EM2016(E1322,"1"))))</f>
        <v>医药生物</v>
      </c>
      <c r="H1322" s="34" t="str">
        <f>IF(E1322="","",IF($H$1="上证50",[1]!EM_S_INFO_COMPINDEX(E1322,"000016"),"")&amp;IF($H$1="上证180",[1]!EM_S_INFO_COMPINDEX(E1322,"000010"),"")&amp;IF($H$1="沪深300",[1]!EM_S_INFO_COMPINDEX(E1322,"000300"),"")&amp;IF(AND($H$1="上证A股",RIGHT(E1322,2)="SH"),"是","")&amp;IF(AND($H$1="深证A股",RIGHT(E1322,2)="SZ"),"是","")&amp;IF(AND($H$1="创业板",LEFT(E1322,1)-3=0),"是","")&amp;IF(AND($H$1="全部A股",E1322&lt;&gt;0),"是","")&amp;IF(AND($H$1="中小板",LEFT(E1322,3)="002"),"是",""))</f>
        <v>是</v>
      </c>
      <c r="I1322" s="46">
        <f ca="1">IF(E1322="","",IF(OR([1]!EM_S_VAL_MV(E1322,deadline)="",[1]!EM_S_VAL_MV(E1322,deadline)="--",[1]!EM_S_VAL_MV(E1322,deadline)="null"),0,[1]!EM_S_VAL_MV(E1322,deadline)/100000000))</f>
        <v>52.4664</v>
      </c>
      <c r="J1322" s="46">
        <f ca="1">IF(E1322="","",IF(RIGHT(LEFT($J$1,6),3)="TTM",[1]!EM_S_FA_PROFIT_TTM(E1322,LEFT(RIGHT($J$1,11),10),1)/100000000,[1]!EM_S_STM07_IS(E1322,61,LEFT(RIGHT($J$1,5),4)&amp;"-12-31",1)/100000000))</f>
        <v>1.5792594829</v>
      </c>
      <c r="K1322" s="36">
        <f t="shared" ca="1" si="102"/>
        <v>33.222152893871346</v>
      </c>
      <c r="L1322" s="46">
        <f ca="1">IF(E1322="","",IF(ISERROR(IF(行业估值!$E$7="最新年报",[1]!EM_S_STM07_BS(E1322,140,LEFT(RIGHT($L$1,5),4)&amp;"-12-31",1)/100000000,[1]!EM_S_STM07_BS(E1322,140,LEFT(RIGHT($L$1,11),10),1)/100000000)),0,IF(行业估值!$E$7="最新年报",[1]!EM_S_STM07_BS(E1322,140,LEFT(RIGHT($L$1,5),4)&amp;"-12-31",1)/100000000,[1]!EM_S_STM07_BS(E1322,140,LEFT(RIGHT($L$1,11),10),1)/100000000)))</f>
        <v>13.827887686099999</v>
      </c>
      <c r="M1322" s="36">
        <f t="shared" ca="1" si="103"/>
        <v>3.7942454546213895</v>
      </c>
      <c r="N1322" s="37" t="str">
        <f ca="1">IF(E1322="","",IF(ISERROR([1]!EM_S_EST_NETPROFIT(E1322,行业估值!$E$6,deadline)/100000000),"-",[1]!EM_S_EST_NETPROFIT(E1322,行业估值!$E$6,deadline)/100000000))</f>
        <v>-</v>
      </c>
      <c r="O1322" s="36" t="str">
        <f t="shared" ca="1" si="104"/>
        <v>-</v>
      </c>
      <c r="T1322" s="64" t="s">
        <v>2670</v>
      </c>
      <c r="U1322" s="64" t="s">
        <v>2671</v>
      </c>
    </row>
    <row r="1323" spans="4:21">
      <c r="D1323" s="45" t="str">
        <f>IF(AND(行业估值!$B$39=$G1323,COUNTIF($G$2:$G$2552,$G1323)&gt;=1),COUNTIF($G$2:G1323,$G1323),"")</f>
        <v/>
      </c>
      <c r="E1323" s="65" t="str">
        <f t="shared" si="100"/>
        <v>002881.SZ</v>
      </c>
      <c r="F1323" s="65" t="str">
        <f t="shared" si="101"/>
        <v>美格智能</v>
      </c>
      <c r="G1323" s="34" t="str">
        <f>IF(E1323="","",IF(行业估值!$C$5="申万行业",[1]!EM_S_INFO_INDUSTRY_SW2014(E1323,"1"),IF(行业估值!$C$5="证监会行业",[1]!EM_S_INFO_INDUSTRY_CSRC1(E1323,"1"),[1]!EM_S_INFO_INDUSTRY_EM2016(E1323,"1"))))</f>
        <v>电子设备</v>
      </c>
      <c r="H1323" s="34" t="str">
        <f>IF(E1323="","",IF($H$1="上证50",[1]!EM_S_INFO_COMPINDEX(E1323,"000016"),"")&amp;IF($H$1="上证180",[1]!EM_S_INFO_COMPINDEX(E1323,"000010"),"")&amp;IF($H$1="沪深300",[1]!EM_S_INFO_COMPINDEX(E1323,"000300"),"")&amp;IF(AND($H$1="上证A股",RIGHT(E1323,2)="SH"),"是","")&amp;IF(AND($H$1="深证A股",RIGHT(E1323,2)="SZ"),"是","")&amp;IF(AND($H$1="创业板",LEFT(E1323,1)-3=0),"是","")&amp;IF(AND($H$1="全部A股",E1323&lt;&gt;0),"是","")&amp;IF(AND($H$1="中小板",LEFT(E1323,3)="002"),"是",""))</f>
        <v>是</v>
      </c>
      <c r="I1323" s="46">
        <f ca="1">IF(E1323="","",IF(OR([1]!EM_S_VAL_MV(E1323,deadline)="",[1]!EM_S_VAL_MV(E1323,deadline)="--",[1]!EM_S_VAL_MV(E1323,deadline)="null"),0,[1]!EM_S_VAL_MV(E1323,deadline)/100000000))</f>
        <v>46.803595899999998</v>
      </c>
      <c r="J1323" s="46">
        <f ca="1">IF(E1323="","",IF(RIGHT(LEFT($J$1,6),3)="TTM",[1]!EM_S_FA_PROFIT_TTM(E1323,LEFT(RIGHT($J$1,11),10),1)/100000000,[1]!EM_S_STM07_IS(E1323,61,LEFT(RIGHT($J$1,5),4)&amp;"-12-31",1)/100000000))</f>
        <v>0.33497017070000001</v>
      </c>
      <c r="K1323" s="36">
        <f t="shared" ca="1" si="102"/>
        <v>139.724668026985</v>
      </c>
      <c r="L1323" s="46">
        <f ca="1">IF(E1323="","",IF(ISERROR(IF(行业估值!$E$7="最新年报",[1]!EM_S_STM07_BS(E1323,140,LEFT(RIGHT($L$1,5),4)&amp;"-12-31",1)/100000000,[1]!EM_S_STM07_BS(E1323,140,LEFT(RIGHT($L$1,11),10),1)/100000000)),0,IF(行业估值!$E$7="最新年报",[1]!EM_S_STM07_BS(E1323,140,LEFT(RIGHT($L$1,5),4)&amp;"-12-31",1)/100000000,[1]!EM_S_STM07_BS(E1323,140,LEFT(RIGHT($L$1,11),10),1)/100000000)))</f>
        <v>5.4005426357000008</v>
      </c>
      <c r="M1323" s="36">
        <f t="shared" ca="1" si="103"/>
        <v>8.6664616978685274</v>
      </c>
      <c r="N1323" s="37" t="str">
        <f ca="1">IF(E1323="","",IF(ISERROR([1]!EM_S_EST_NETPROFIT(E1323,行业估值!$E$6,deadline)/100000000),"-",[1]!EM_S_EST_NETPROFIT(E1323,行业估值!$E$6,deadline)/100000000))</f>
        <v>-</v>
      </c>
      <c r="O1323" s="36" t="str">
        <f t="shared" ca="1" si="104"/>
        <v>-</v>
      </c>
      <c r="T1323" s="64" t="s">
        <v>2672</v>
      </c>
      <c r="U1323" s="64" t="s">
        <v>2673</v>
      </c>
    </row>
    <row r="1324" spans="4:21">
      <c r="D1324" s="45" t="str">
        <f>IF(AND(行业估值!$B$39=$G1324,COUNTIF($G$2:$G$2552,$G1324)&gt;=1),COUNTIF($G$2:G1324,$G1324),"")</f>
        <v/>
      </c>
      <c r="E1324" s="65" t="str">
        <f t="shared" si="100"/>
        <v>002882.SZ</v>
      </c>
      <c r="F1324" s="65" t="str">
        <f t="shared" si="101"/>
        <v>金龙羽</v>
      </c>
      <c r="G1324" s="34" t="str">
        <f>IF(E1324="","",IF(行业估值!$C$5="申万行业",[1]!EM_S_INFO_INDUSTRY_SW2014(E1324,"1"),IF(行业估值!$C$5="证监会行业",[1]!EM_S_INFO_INDUSTRY_CSRC1(E1324,"1"),[1]!EM_S_INFO_INDUSTRY_EM2016(E1324,"1"))))</f>
        <v>电气设备</v>
      </c>
      <c r="H1324" s="34" t="str">
        <f>IF(E1324="","",IF($H$1="上证50",[1]!EM_S_INFO_COMPINDEX(E1324,"000016"),"")&amp;IF($H$1="上证180",[1]!EM_S_INFO_COMPINDEX(E1324,"000010"),"")&amp;IF($H$1="沪深300",[1]!EM_S_INFO_COMPINDEX(E1324,"000300"),"")&amp;IF(AND($H$1="上证A股",RIGHT(E1324,2)="SH"),"是","")&amp;IF(AND($H$1="深证A股",RIGHT(E1324,2)="SZ"),"是","")&amp;IF(AND($H$1="创业板",LEFT(E1324,1)-3=0),"是","")&amp;IF(AND($H$1="全部A股",E1324&lt;&gt;0),"是","")&amp;IF(AND($H$1="中小板",LEFT(E1324,3)="002"),"是",""))</f>
        <v>是</v>
      </c>
      <c r="I1324" s="46">
        <f ca="1">IF(E1324="","",IF(OR([1]!EM_S_VAL_MV(E1324,deadline)="",[1]!EM_S_VAL_MV(E1324,deadline)="--",[1]!EM_S_VAL_MV(E1324,deadline)="null"),0,[1]!EM_S_VAL_MV(E1324,deadline)/100000000))</f>
        <v>42.857100000000003</v>
      </c>
      <c r="J1324" s="46">
        <f ca="1">IF(E1324="","",IF(RIGHT(LEFT($J$1,6),3)="TTM",[1]!EM_S_FA_PROFIT_TTM(E1324,LEFT(RIGHT($J$1,11),10),1)/100000000,[1]!EM_S_STM07_IS(E1324,61,LEFT(RIGHT($J$1,5),4)&amp;"-12-31",1)/100000000))</f>
        <v>2.7987127075</v>
      </c>
      <c r="K1324" s="36">
        <f t="shared" ca="1" si="102"/>
        <v>15.313147321320763</v>
      </c>
      <c r="L1324" s="46">
        <f ca="1">IF(E1324="","",IF(ISERROR(IF(行业估值!$E$7="最新年报",[1]!EM_S_STM07_BS(E1324,140,LEFT(RIGHT($L$1,5),4)&amp;"-12-31",1)/100000000,[1]!EM_S_STM07_BS(E1324,140,LEFT(RIGHT($L$1,11),10),1)/100000000)),0,IF(行业估值!$E$7="最新年报",[1]!EM_S_STM07_BS(E1324,140,LEFT(RIGHT($L$1,5),4)&amp;"-12-31",1)/100000000,[1]!EM_S_STM07_BS(E1324,140,LEFT(RIGHT($L$1,11),10),1)/100000000)))</f>
        <v>17.951950156100001</v>
      </c>
      <c r="M1324" s="36">
        <f t="shared" ca="1" si="103"/>
        <v>2.3873228048952293</v>
      </c>
      <c r="N1324" s="37" t="str">
        <f ca="1">IF(E1324="","",IF(ISERROR([1]!EM_S_EST_NETPROFIT(E1324,行业估值!$E$6,deadline)/100000000),"-",[1]!EM_S_EST_NETPROFIT(E1324,行业估值!$E$6,deadline)/100000000))</f>
        <v>-</v>
      </c>
      <c r="O1324" s="36" t="str">
        <f t="shared" ca="1" si="104"/>
        <v>-</v>
      </c>
      <c r="T1324" s="64" t="s">
        <v>2674</v>
      </c>
      <c r="U1324" s="64" t="s">
        <v>2675</v>
      </c>
    </row>
    <row r="1325" spans="4:21">
      <c r="D1325" s="45" t="str">
        <f>IF(AND(行业估值!$B$39=$G1325,COUNTIF($G$2:$G$2552,$G1325)&gt;=1),COUNTIF($G$2:G1325,$G1325),"")</f>
        <v/>
      </c>
      <c r="E1325" s="65" t="str">
        <f t="shared" si="100"/>
        <v>002883.SZ</v>
      </c>
      <c r="F1325" s="65" t="str">
        <f t="shared" si="101"/>
        <v>中设股份</v>
      </c>
      <c r="G1325" s="34" t="str">
        <f>IF(E1325="","",IF(行业估值!$C$5="申万行业",[1]!EM_S_INFO_INDUSTRY_SW2014(E1325,"1"),IF(行业估值!$C$5="证监会行业",[1]!EM_S_INFO_INDUSTRY_CSRC1(E1325,"1"),[1]!EM_S_INFO_INDUSTRY_EM2016(E1325,"1"))))</f>
        <v>休闲、生活及专业服务</v>
      </c>
      <c r="H1325" s="34" t="str">
        <f>IF(E1325="","",IF($H$1="上证50",[1]!EM_S_INFO_COMPINDEX(E1325,"000016"),"")&amp;IF($H$1="上证180",[1]!EM_S_INFO_COMPINDEX(E1325,"000010"),"")&amp;IF($H$1="沪深300",[1]!EM_S_INFO_COMPINDEX(E1325,"000300"),"")&amp;IF(AND($H$1="上证A股",RIGHT(E1325,2)="SH"),"是","")&amp;IF(AND($H$1="深证A股",RIGHT(E1325,2)="SZ"),"是","")&amp;IF(AND($H$1="创业板",LEFT(E1325,1)-3=0),"是","")&amp;IF(AND($H$1="全部A股",E1325&lt;&gt;0),"是","")&amp;IF(AND($H$1="中小板",LEFT(E1325,3)="002"),"是",""))</f>
        <v>是</v>
      </c>
      <c r="I1325" s="46">
        <f ca="1">IF(E1325="","",IF(OR([1]!EM_S_VAL_MV(E1325,deadline)="",[1]!EM_S_VAL_MV(E1325,deadline)="--",[1]!EM_S_VAL_MV(E1325,deadline)="null"),0,[1]!EM_S_VAL_MV(E1325,deadline)/100000000))</f>
        <v>17.598467429999999</v>
      </c>
      <c r="J1325" s="46">
        <f ca="1">IF(E1325="","",IF(RIGHT(LEFT($J$1,6),3)="TTM",[1]!EM_S_FA_PROFIT_TTM(E1325,LEFT(RIGHT($J$1,11),10),1)/100000000,[1]!EM_S_STM07_IS(E1325,61,LEFT(RIGHT($J$1,5),4)&amp;"-12-31",1)/100000000))</f>
        <v>0.64011115789999995</v>
      </c>
      <c r="K1325" s="36">
        <f t="shared" ca="1" si="102"/>
        <v>27.492830288625097</v>
      </c>
      <c r="L1325" s="46">
        <f ca="1">IF(E1325="","",IF(ISERROR(IF(行业估值!$E$7="最新年报",[1]!EM_S_STM07_BS(E1325,140,LEFT(RIGHT($L$1,5),4)&amp;"-12-31",1)/100000000,[1]!EM_S_STM07_BS(E1325,140,LEFT(RIGHT($L$1,11),10),1)/100000000)),0,IF(行业估值!$E$7="最新年报",[1]!EM_S_STM07_BS(E1325,140,LEFT(RIGHT($L$1,5),4)&amp;"-12-31",1)/100000000,[1]!EM_S_STM07_BS(E1325,140,LEFT(RIGHT($L$1,11),10),1)/100000000)))</f>
        <v>4.6565043177999996</v>
      </c>
      <c r="M1325" s="36">
        <f t="shared" ca="1" si="103"/>
        <v>3.7793302075825257</v>
      </c>
      <c r="N1325" s="37">
        <f ca="1">IF(E1325="","",IF(ISERROR([1]!EM_S_EST_NETPROFIT(E1325,行业估值!$E$6,deadline)/100000000),"-",[1]!EM_S_EST_NETPROFIT(E1325,行业估值!$E$6,deadline)/100000000))</f>
        <v>0.67</v>
      </c>
      <c r="O1325" s="36">
        <f t="shared" ca="1" si="104"/>
        <v>26.26636929850746</v>
      </c>
      <c r="T1325" s="64" t="s">
        <v>2676</v>
      </c>
      <c r="U1325" s="64" t="s">
        <v>2677</v>
      </c>
    </row>
    <row r="1326" spans="4:21">
      <c r="D1326" s="45">
        <f>IF(AND(行业估值!$B$39=$G1326,COUNTIF($G$2:$G$2552,$G1326)&gt;=1),COUNTIF($G$2:G1326,$G1326),"")</f>
        <v>109</v>
      </c>
      <c r="E1326" s="65" t="str">
        <f t="shared" si="100"/>
        <v>002884.SZ</v>
      </c>
      <c r="F1326" s="65" t="str">
        <f t="shared" si="101"/>
        <v>凌霄泵业</v>
      </c>
      <c r="G1326" s="34" t="str">
        <f>IF(E1326="","",IF(行业估值!$C$5="申万行业",[1]!EM_S_INFO_INDUSTRY_SW2014(E1326,"1"),IF(行业估值!$C$5="证监会行业",[1]!EM_S_INFO_INDUSTRY_CSRC1(E1326,"1"),[1]!EM_S_INFO_INDUSTRY_EM2016(E1326,"1"))))</f>
        <v>机械设备</v>
      </c>
      <c r="H1326" s="34" t="str">
        <f>IF(E1326="","",IF($H$1="上证50",[1]!EM_S_INFO_COMPINDEX(E1326,"000016"),"")&amp;IF($H$1="上证180",[1]!EM_S_INFO_COMPINDEX(E1326,"000010"),"")&amp;IF($H$1="沪深300",[1]!EM_S_INFO_COMPINDEX(E1326,"000300"),"")&amp;IF(AND($H$1="上证A股",RIGHT(E1326,2)="SH"),"是","")&amp;IF(AND($H$1="深证A股",RIGHT(E1326,2)="SZ"),"是","")&amp;IF(AND($H$1="创业板",LEFT(E1326,1)-3=0),"是","")&amp;IF(AND($H$1="全部A股",E1326&lt;&gt;0),"是","")&amp;IF(AND($H$1="中小板",LEFT(E1326,3)="002"),"是",""))</f>
        <v>是</v>
      </c>
      <c r="I1326" s="46">
        <f ca="1">IF(E1326="","",IF(OR([1]!EM_S_VAL_MV(E1326,deadline)="",[1]!EM_S_VAL_MV(E1326,deadline)="--",[1]!EM_S_VAL_MV(E1326,deadline)="null"),0,[1]!EM_S_VAL_MV(E1326,deadline)/100000000))</f>
        <v>26.166866896799998</v>
      </c>
      <c r="J1326" s="46">
        <f ca="1">IF(E1326="","",IF(RIGHT(LEFT($J$1,6),3)="TTM",[1]!EM_S_FA_PROFIT_TTM(E1326,LEFT(RIGHT($J$1,11),10),1)/100000000,[1]!EM_S_STM07_IS(E1326,61,LEFT(RIGHT($J$1,5),4)&amp;"-12-31",1)/100000000))</f>
        <v>2.6263848253999997</v>
      </c>
      <c r="K1326" s="36">
        <f t="shared" ca="1" si="102"/>
        <v>9.9630742013652824</v>
      </c>
      <c r="L1326" s="46">
        <f ca="1">IF(E1326="","",IF(ISERROR(IF(行业估值!$E$7="最新年报",[1]!EM_S_STM07_BS(E1326,140,LEFT(RIGHT($L$1,5),4)&amp;"-12-31",1)/100000000,[1]!EM_S_STM07_BS(E1326,140,LEFT(RIGHT($L$1,11),10),1)/100000000)),0,IF(行业估值!$E$7="最新年报",[1]!EM_S_STM07_BS(E1326,140,LEFT(RIGHT($L$1,5),4)&amp;"-12-31",1)/100000000,[1]!EM_S_STM07_BS(E1326,140,LEFT(RIGHT($L$1,11),10),1)/100000000)))</f>
        <v>13.125182494900001</v>
      </c>
      <c r="M1326" s="36">
        <f t="shared" ca="1" si="103"/>
        <v>1.9936383289883819</v>
      </c>
      <c r="N1326" s="37" t="str">
        <f ca="1">IF(E1326="","",IF(ISERROR([1]!EM_S_EST_NETPROFIT(E1326,行业估值!$E$6,deadline)/100000000),"-",[1]!EM_S_EST_NETPROFIT(E1326,行业估值!$E$6,deadline)/100000000))</f>
        <v>-</v>
      </c>
      <c r="O1326" s="36" t="str">
        <f t="shared" ca="1" si="104"/>
        <v>-</v>
      </c>
      <c r="T1326" s="64" t="s">
        <v>2678</v>
      </c>
      <c r="U1326" s="64" t="s">
        <v>2679</v>
      </c>
    </row>
    <row r="1327" spans="4:21">
      <c r="D1327" s="45" t="str">
        <f>IF(AND(行业估值!$B$39=$G1327,COUNTIF($G$2:$G$2552,$G1327)&gt;=1),COUNTIF($G$2:G1327,$G1327),"")</f>
        <v/>
      </c>
      <c r="E1327" s="65" t="str">
        <f t="shared" si="100"/>
        <v>002885.SZ</v>
      </c>
      <c r="F1327" s="65" t="str">
        <f t="shared" si="101"/>
        <v>京泉华</v>
      </c>
      <c r="G1327" s="34" t="str">
        <f>IF(E1327="","",IF(行业估值!$C$5="申万行业",[1]!EM_S_INFO_INDUSTRY_SW2014(E1327,"1"),IF(行业估值!$C$5="证监会行业",[1]!EM_S_INFO_INDUSTRY_CSRC1(E1327,"1"),[1]!EM_S_INFO_INDUSTRY_EM2016(E1327,"1"))))</f>
        <v>电子设备</v>
      </c>
      <c r="H1327" s="34" t="str">
        <f>IF(E1327="","",IF($H$1="上证50",[1]!EM_S_INFO_COMPINDEX(E1327,"000016"),"")&amp;IF($H$1="上证180",[1]!EM_S_INFO_COMPINDEX(E1327,"000010"),"")&amp;IF($H$1="沪深300",[1]!EM_S_INFO_COMPINDEX(E1327,"000300"),"")&amp;IF(AND($H$1="上证A股",RIGHT(E1327,2)="SH"),"是","")&amp;IF(AND($H$1="深证A股",RIGHT(E1327,2)="SZ"),"是","")&amp;IF(AND($H$1="创业板",LEFT(E1327,1)-3=0),"是","")&amp;IF(AND($H$1="全部A股",E1327&lt;&gt;0),"是","")&amp;IF(AND($H$1="中小板",LEFT(E1327,3)="002"),"是",""))</f>
        <v>是</v>
      </c>
      <c r="I1327" s="46">
        <f ca="1">IF(E1327="","",IF(OR([1]!EM_S_VAL_MV(E1327,deadline)="",[1]!EM_S_VAL_MV(E1327,deadline)="--",[1]!EM_S_VAL_MV(E1327,deadline)="null"),0,[1]!EM_S_VAL_MV(E1327,deadline)/100000000))</f>
        <v>28.404</v>
      </c>
      <c r="J1327" s="46">
        <f ca="1">IF(E1327="","",IF(RIGHT(LEFT($J$1,6),3)="TTM",[1]!EM_S_FA_PROFIT_TTM(E1327,LEFT(RIGHT($J$1,11),10),1)/100000000,[1]!EM_S_STM07_IS(E1327,61,LEFT(RIGHT($J$1,5),4)&amp;"-12-31",1)/100000000))</f>
        <v>0.61976566880000006</v>
      </c>
      <c r="K1327" s="36">
        <f t="shared" ca="1" si="102"/>
        <v>45.83022492193907</v>
      </c>
      <c r="L1327" s="46">
        <f ca="1">IF(E1327="","",IF(ISERROR(IF(行业估值!$E$7="最新年报",[1]!EM_S_STM07_BS(E1327,140,LEFT(RIGHT($L$1,5),4)&amp;"-12-31",1)/100000000,[1]!EM_S_STM07_BS(E1327,140,LEFT(RIGHT($L$1,11),10),1)/100000000)),0,IF(行业估值!$E$7="最新年报",[1]!EM_S_STM07_BS(E1327,140,LEFT(RIGHT($L$1,5),4)&amp;"-12-31",1)/100000000,[1]!EM_S_STM07_BS(E1327,140,LEFT(RIGHT($L$1,11),10),1)/100000000)))</f>
        <v>7.7736987151000001</v>
      </c>
      <c r="M1327" s="36">
        <f t="shared" ca="1" si="103"/>
        <v>3.6538591269078551</v>
      </c>
      <c r="N1327" s="37" t="str">
        <f ca="1">IF(E1327="","",IF(ISERROR([1]!EM_S_EST_NETPROFIT(E1327,行业估值!$E$6,deadline)/100000000),"-",[1]!EM_S_EST_NETPROFIT(E1327,行业估值!$E$6,deadline)/100000000))</f>
        <v>-</v>
      </c>
      <c r="O1327" s="36" t="str">
        <f t="shared" ca="1" si="104"/>
        <v>-</v>
      </c>
      <c r="T1327" s="64" t="s">
        <v>2680</v>
      </c>
      <c r="U1327" s="64" t="s">
        <v>2681</v>
      </c>
    </row>
    <row r="1328" spans="4:21">
      <c r="D1328" s="45" t="str">
        <f>IF(AND(行业估值!$B$39=$G1328,COUNTIF($G$2:$G$2552,$G1328)&gt;=1),COUNTIF($G$2:G1328,$G1328),"")</f>
        <v/>
      </c>
      <c r="E1328" s="65" t="str">
        <f t="shared" si="100"/>
        <v>002886.SZ</v>
      </c>
      <c r="F1328" s="65" t="str">
        <f t="shared" si="101"/>
        <v>沃特股份</v>
      </c>
      <c r="G1328" s="34" t="str">
        <f>IF(E1328="","",IF(行业估值!$C$5="申万行业",[1]!EM_S_INFO_INDUSTRY_SW2014(E1328,"1"),IF(行业估值!$C$5="证监会行业",[1]!EM_S_INFO_INDUSTRY_CSRC1(E1328,"1"),[1]!EM_S_INFO_INDUSTRY_EM2016(E1328,"1"))))</f>
        <v>基础化工</v>
      </c>
      <c r="H1328" s="34" t="str">
        <f>IF(E1328="","",IF($H$1="上证50",[1]!EM_S_INFO_COMPINDEX(E1328,"000016"),"")&amp;IF($H$1="上证180",[1]!EM_S_INFO_COMPINDEX(E1328,"000010"),"")&amp;IF($H$1="沪深300",[1]!EM_S_INFO_COMPINDEX(E1328,"000300"),"")&amp;IF(AND($H$1="上证A股",RIGHT(E1328,2)="SH"),"是","")&amp;IF(AND($H$1="深证A股",RIGHT(E1328,2)="SZ"),"是","")&amp;IF(AND($H$1="创业板",LEFT(E1328,1)-3=0),"是","")&amp;IF(AND($H$1="全部A股",E1328&lt;&gt;0),"是","")&amp;IF(AND($H$1="中小板",LEFT(E1328,3)="002"),"是",""))</f>
        <v>是</v>
      </c>
      <c r="I1328" s="46">
        <f ca="1">IF(E1328="","",IF(OR([1]!EM_S_VAL_MV(E1328,deadline)="",[1]!EM_S_VAL_MV(E1328,deadline)="--",[1]!EM_S_VAL_MV(E1328,deadline)="null"),0,[1]!EM_S_VAL_MV(E1328,deadline)/100000000))</f>
        <v>27.558358275</v>
      </c>
      <c r="J1328" s="46">
        <f ca="1">IF(E1328="","",IF(RIGHT(LEFT($J$1,6),3)="TTM",[1]!EM_S_FA_PROFIT_TTM(E1328,LEFT(RIGHT($J$1,11),10),1)/100000000,[1]!EM_S_STM07_IS(E1328,61,LEFT(RIGHT($J$1,5),4)&amp;"-12-31",1)/100000000))</f>
        <v>0.36968455109999998</v>
      </c>
      <c r="K1328" s="36">
        <f t="shared" ca="1" si="102"/>
        <v>74.545604334830429</v>
      </c>
      <c r="L1328" s="46">
        <f ca="1">IF(E1328="","",IF(ISERROR(IF(行业估值!$E$7="最新年报",[1]!EM_S_STM07_BS(E1328,140,LEFT(RIGHT($L$1,5),4)&amp;"-12-31",1)/100000000,[1]!EM_S_STM07_BS(E1328,140,LEFT(RIGHT($L$1,11),10),1)/100000000)),0,IF(行业估值!$E$7="最新年报",[1]!EM_S_STM07_BS(E1328,140,LEFT(RIGHT($L$1,5),4)&amp;"-12-31",1)/100000000,[1]!EM_S_STM07_BS(E1328,140,LEFT(RIGHT($L$1,11),10),1)/100000000)))</f>
        <v>6.7180307591999995</v>
      </c>
      <c r="M1328" s="36">
        <f t="shared" ca="1" si="103"/>
        <v>4.1021482727301057</v>
      </c>
      <c r="N1328" s="37">
        <f ca="1">IF(E1328="","",IF(ISERROR([1]!EM_S_EST_NETPROFIT(E1328,行业估值!$E$6,deadline)/100000000),"-",[1]!EM_S_EST_NETPROFIT(E1328,行业估值!$E$6,deadline)/100000000))</f>
        <v>0.48509999999999998</v>
      </c>
      <c r="O1328" s="36">
        <f t="shared" ca="1" si="104"/>
        <v>56.809643939393943</v>
      </c>
      <c r="T1328" s="64" t="s">
        <v>2682</v>
      </c>
      <c r="U1328" s="64" t="s">
        <v>2683</v>
      </c>
    </row>
    <row r="1329" spans="4:21">
      <c r="D1329" s="45" t="str">
        <f>IF(AND(行业估值!$B$39=$G1329,COUNTIF($G$2:$G$2552,$G1329)&gt;=1),COUNTIF($G$2:G1329,$G1329),"")</f>
        <v/>
      </c>
      <c r="E1329" s="65" t="str">
        <f t="shared" si="100"/>
        <v>002887.SZ</v>
      </c>
      <c r="F1329" s="65" t="str">
        <f t="shared" si="101"/>
        <v>绿茵生态</v>
      </c>
      <c r="G1329" s="34" t="str">
        <f>IF(E1329="","",IF(行业估值!$C$5="申万行业",[1]!EM_S_INFO_INDUSTRY_SW2014(E1329,"1"),IF(行业估值!$C$5="证监会行业",[1]!EM_S_INFO_INDUSTRY_CSRC1(E1329,"1"),[1]!EM_S_INFO_INDUSTRY_EM2016(E1329,"1"))))</f>
        <v>建筑</v>
      </c>
      <c r="H1329" s="34" t="str">
        <f>IF(E1329="","",IF($H$1="上证50",[1]!EM_S_INFO_COMPINDEX(E1329,"000016"),"")&amp;IF($H$1="上证180",[1]!EM_S_INFO_COMPINDEX(E1329,"000010"),"")&amp;IF($H$1="沪深300",[1]!EM_S_INFO_COMPINDEX(E1329,"000300"),"")&amp;IF(AND($H$1="上证A股",RIGHT(E1329,2)="SH"),"是","")&amp;IF(AND($H$1="深证A股",RIGHT(E1329,2)="SZ"),"是","")&amp;IF(AND($H$1="创业板",LEFT(E1329,1)-3=0),"是","")&amp;IF(AND($H$1="全部A股",E1329&lt;&gt;0),"是","")&amp;IF(AND($H$1="中小板",LEFT(E1329,3)="002"),"是",""))</f>
        <v>是</v>
      </c>
      <c r="I1329" s="46">
        <f ca="1">IF(E1329="","",IF(OR([1]!EM_S_VAL_MV(E1329,deadline)="",[1]!EM_S_VAL_MV(E1329,deadline)="--",[1]!EM_S_VAL_MV(E1329,deadline)="null"),0,[1]!EM_S_VAL_MV(E1329,deadline)/100000000))</f>
        <v>30.68</v>
      </c>
      <c r="J1329" s="46">
        <f ca="1">IF(E1329="","",IF(RIGHT(LEFT($J$1,6),3)="TTM",[1]!EM_S_FA_PROFIT_TTM(E1329,LEFT(RIGHT($J$1,11),10),1)/100000000,[1]!EM_S_STM07_IS(E1329,61,LEFT(RIGHT($J$1,5),4)&amp;"-12-31",1)/100000000))</f>
        <v>1.867833281</v>
      </c>
      <c r="K1329" s="36">
        <f t="shared" ca="1" si="102"/>
        <v>16.425448840688045</v>
      </c>
      <c r="L1329" s="46">
        <f ca="1">IF(E1329="","",IF(ISERROR(IF(行业估值!$E$7="最新年报",[1]!EM_S_STM07_BS(E1329,140,LEFT(RIGHT($L$1,5),4)&amp;"-12-31",1)/100000000,[1]!EM_S_STM07_BS(E1329,140,LEFT(RIGHT($L$1,11),10),1)/100000000)),0,IF(行业估值!$E$7="最新年报",[1]!EM_S_STM07_BS(E1329,140,LEFT(RIGHT($L$1,5),4)&amp;"-12-31",1)/100000000,[1]!EM_S_STM07_BS(E1329,140,LEFT(RIGHT($L$1,11),10),1)/100000000)))</f>
        <v>18.527478170599998</v>
      </c>
      <c r="M1329" s="36">
        <f t="shared" ca="1" si="103"/>
        <v>1.6559188313433835</v>
      </c>
      <c r="N1329" s="37">
        <f ca="1">IF(E1329="","",IF(ISERROR([1]!EM_S_EST_NETPROFIT(E1329,行业估值!$E$6,deadline)/100000000),"-",[1]!EM_S_EST_NETPROFIT(E1329,行业估值!$E$6,deadline)/100000000))</f>
        <v>2.0491999999999999</v>
      </c>
      <c r="O1329" s="36">
        <f t="shared" ca="1" si="104"/>
        <v>14.971696271715793</v>
      </c>
      <c r="T1329" s="64" t="s">
        <v>2684</v>
      </c>
      <c r="U1329" s="64" t="s">
        <v>2685</v>
      </c>
    </row>
    <row r="1330" spans="4:21">
      <c r="D1330" s="45" t="str">
        <f>IF(AND(行业估值!$B$39=$G1330,COUNTIF($G$2:$G$2552,$G1330)&gt;=1),COUNTIF($G$2:G1330,$G1330),"")</f>
        <v/>
      </c>
      <c r="E1330" s="65" t="str">
        <f t="shared" si="100"/>
        <v>002888.SZ</v>
      </c>
      <c r="F1330" s="65" t="str">
        <f t="shared" si="101"/>
        <v>惠威科技</v>
      </c>
      <c r="G1330" s="34" t="str">
        <f>IF(E1330="","",IF(行业估值!$C$5="申万行业",[1]!EM_S_INFO_INDUSTRY_SW2014(E1330,"1"),IF(行业估值!$C$5="证监会行业",[1]!EM_S_INFO_INDUSTRY_CSRC1(E1330,"1"),[1]!EM_S_INFO_INDUSTRY_EM2016(E1330,"1"))))</f>
        <v>电子设备</v>
      </c>
      <c r="H1330" s="34" t="str">
        <f>IF(E1330="","",IF($H$1="上证50",[1]!EM_S_INFO_COMPINDEX(E1330,"000016"),"")&amp;IF($H$1="上证180",[1]!EM_S_INFO_COMPINDEX(E1330,"000010"),"")&amp;IF($H$1="沪深300",[1]!EM_S_INFO_COMPINDEX(E1330,"000300"),"")&amp;IF(AND($H$1="上证A股",RIGHT(E1330,2)="SH"),"是","")&amp;IF(AND($H$1="深证A股",RIGHT(E1330,2)="SZ"),"是","")&amp;IF(AND($H$1="创业板",LEFT(E1330,1)-3=0),"是","")&amp;IF(AND($H$1="全部A股",E1330&lt;&gt;0),"是","")&amp;IF(AND($H$1="中小板",LEFT(E1330,3)="002"),"是",""))</f>
        <v>是</v>
      </c>
      <c r="I1330" s="46">
        <f ca="1">IF(E1330="","",IF(OR([1]!EM_S_VAL_MV(E1330,deadline)="",[1]!EM_S_VAL_MV(E1330,deadline)="--",[1]!EM_S_VAL_MV(E1330,deadline)="null"),0,[1]!EM_S_VAL_MV(E1330,deadline)/100000000))</f>
        <v>27.41634036</v>
      </c>
      <c r="J1330" s="46">
        <f ca="1">IF(E1330="","",IF(RIGHT(LEFT($J$1,6),3)="TTM",[1]!EM_S_FA_PROFIT_TTM(E1330,LEFT(RIGHT($J$1,11),10),1)/100000000,[1]!EM_S_STM07_IS(E1330,61,LEFT(RIGHT($J$1,5),4)&amp;"-12-31",1)/100000000))</f>
        <v>0.2398463804</v>
      </c>
      <c r="K1330" s="36">
        <f t="shared" ca="1" si="102"/>
        <v>114.30791790260429</v>
      </c>
      <c r="L1330" s="46">
        <f ca="1">IF(E1330="","",IF(ISERROR(IF(行业估值!$E$7="最新年报",[1]!EM_S_STM07_BS(E1330,140,LEFT(RIGHT($L$1,5),4)&amp;"-12-31",1)/100000000,[1]!EM_S_STM07_BS(E1330,140,LEFT(RIGHT($L$1,11),10),1)/100000000)),0,IF(行业估值!$E$7="最新年报",[1]!EM_S_STM07_BS(E1330,140,LEFT(RIGHT($L$1,5),4)&amp;"-12-31",1)/100000000,[1]!EM_S_STM07_BS(E1330,140,LEFT(RIGHT($L$1,11),10),1)/100000000)))</f>
        <v>4.1155970926999998</v>
      </c>
      <c r="M1330" s="36">
        <f t="shared" ca="1" si="103"/>
        <v>6.6615705431004084</v>
      </c>
      <c r="N1330" s="37" t="str">
        <f ca="1">IF(E1330="","",IF(ISERROR([1]!EM_S_EST_NETPROFIT(E1330,行业估值!$E$6,deadline)/100000000),"-",[1]!EM_S_EST_NETPROFIT(E1330,行业估值!$E$6,deadline)/100000000))</f>
        <v>-</v>
      </c>
      <c r="O1330" s="36" t="str">
        <f t="shared" ca="1" si="104"/>
        <v>-</v>
      </c>
      <c r="T1330" s="64" t="s">
        <v>2686</v>
      </c>
      <c r="U1330" s="64" t="s">
        <v>2687</v>
      </c>
    </row>
    <row r="1331" spans="4:21">
      <c r="D1331" s="45" t="str">
        <f>IF(AND(行业估值!$B$39=$G1331,COUNTIF($G$2:$G$2552,$G1331)&gt;=1),COUNTIF($G$2:G1331,$G1331),"")</f>
        <v/>
      </c>
      <c r="E1331" s="65" t="str">
        <f t="shared" si="100"/>
        <v>002889.SZ</v>
      </c>
      <c r="F1331" s="65" t="str">
        <f t="shared" si="101"/>
        <v>东方嘉盛</v>
      </c>
      <c r="G1331" s="34" t="str">
        <f>IF(E1331="","",IF(行业估值!$C$5="申万行业",[1]!EM_S_INFO_INDUSTRY_SW2014(E1331,"1"),IF(行业估值!$C$5="证监会行业",[1]!EM_S_INFO_INDUSTRY_CSRC1(E1331,"1"),[1]!EM_S_INFO_INDUSTRY_EM2016(E1331,"1"))))</f>
        <v>交通运输</v>
      </c>
      <c r="H1331" s="34" t="str">
        <f>IF(E1331="","",IF($H$1="上证50",[1]!EM_S_INFO_COMPINDEX(E1331,"000016"),"")&amp;IF($H$1="上证180",[1]!EM_S_INFO_COMPINDEX(E1331,"000010"),"")&amp;IF($H$1="沪深300",[1]!EM_S_INFO_COMPINDEX(E1331,"000300"),"")&amp;IF(AND($H$1="上证A股",RIGHT(E1331,2)="SH"),"是","")&amp;IF(AND($H$1="深证A股",RIGHT(E1331,2)="SZ"),"是","")&amp;IF(AND($H$1="创业板",LEFT(E1331,1)-3=0),"是","")&amp;IF(AND($H$1="全部A股",E1331&lt;&gt;0),"是","")&amp;IF(AND($H$1="中小板",LEFT(E1331,3)="002"),"是",""))</f>
        <v>是</v>
      </c>
      <c r="I1331" s="46">
        <f ca="1">IF(E1331="","",IF(OR([1]!EM_S_VAL_MV(E1331,deadline)="",[1]!EM_S_VAL_MV(E1331,deadline)="--",[1]!EM_S_VAL_MV(E1331,deadline)="null"),0,[1]!EM_S_VAL_MV(E1331,deadline)/100000000))</f>
        <v>34.373445678099998</v>
      </c>
      <c r="J1331" s="46">
        <f ca="1">IF(E1331="","",IF(RIGHT(LEFT($J$1,6),3)="TTM",[1]!EM_S_FA_PROFIT_TTM(E1331,LEFT(RIGHT($J$1,11),10),1)/100000000,[1]!EM_S_STM07_IS(E1331,61,LEFT(RIGHT($J$1,5),4)&amp;"-12-31",1)/100000000))</f>
        <v>1.5131354358000002</v>
      </c>
      <c r="K1331" s="36">
        <f t="shared" ca="1" si="102"/>
        <v>22.716701271308626</v>
      </c>
      <c r="L1331" s="46">
        <f ca="1">IF(E1331="","",IF(ISERROR(IF(行业估值!$E$7="最新年报",[1]!EM_S_STM07_BS(E1331,140,LEFT(RIGHT($L$1,5),4)&amp;"-12-31",1)/100000000,[1]!EM_S_STM07_BS(E1331,140,LEFT(RIGHT($L$1,11),10),1)/100000000)),0,IF(行业估值!$E$7="最新年报",[1]!EM_S_STM07_BS(E1331,140,LEFT(RIGHT($L$1,5),4)&amp;"-12-31",1)/100000000,[1]!EM_S_STM07_BS(E1331,140,LEFT(RIGHT($L$1,11),10),1)/100000000)))</f>
        <v>15.422508671500001</v>
      </c>
      <c r="M1331" s="36">
        <f t="shared" ca="1" si="103"/>
        <v>2.2287843314116822</v>
      </c>
      <c r="N1331" s="37" t="str">
        <f ca="1">IF(E1331="","",IF(ISERROR([1]!EM_S_EST_NETPROFIT(E1331,行业估值!$E$6,deadline)/100000000),"-",[1]!EM_S_EST_NETPROFIT(E1331,行业估值!$E$6,deadline)/100000000))</f>
        <v>-</v>
      </c>
      <c r="O1331" s="36" t="str">
        <f t="shared" ca="1" si="104"/>
        <v>-</v>
      </c>
      <c r="T1331" s="64" t="s">
        <v>2688</v>
      </c>
      <c r="U1331" s="64" t="s">
        <v>2689</v>
      </c>
    </row>
    <row r="1332" spans="4:21">
      <c r="D1332" s="45">
        <f>IF(AND(行业估值!$B$39=$G1332,COUNTIF($G$2:$G$2552,$G1332)&gt;=1),COUNTIF($G$2:G1332,$G1332),"")</f>
        <v>110</v>
      </c>
      <c r="E1332" s="65" t="str">
        <f t="shared" si="100"/>
        <v>002890.SZ</v>
      </c>
      <c r="F1332" s="65" t="str">
        <f t="shared" si="101"/>
        <v>弘宇股份</v>
      </c>
      <c r="G1332" s="34" t="str">
        <f>IF(E1332="","",IF(行业估值!$C$5="申万行业",[1]!EM_S_INFO_INDUSTRY_SW2014(E1332,"1"),IF(行业估值!$C$5="证监会行业",[1]!EM_S_INFO_INDUSTRY_CSRC1(E1332,"1"),[1]!EM_S_INFO_INDUSTRY_EM2016(E1332,"1"))))</f>
        <v>机械设备</v>
      </c>
      <c r="H1332" s="34" t="str">
        <f>IF(E1332="","",IF($H$1="上证50",[1]!EM_S_INFO_COMPINDEX(E1332,"000016"),"")&amp;IF($H$1="上证180",[1]!EM_S_INFO_COMPINDEX(E1332,"000010"),"")&amp;IF($H$1="沪深300",[1]!EM_S_INFO_COMPINDEX(E1332,"000300"),"")&amp;IF(AND($H$1="上证A股",RIGHT(E1332,2)="SH"),"是","")&amp;IF(AND($H$1="深证A股",RIGHT(E1332,2)="SZ"),"是","")&amp;IF(AND($H$1="创业板",LEFT(E1332,1)-3=0),"是","")&amp;IF(AND($H$1="全部A股",E1332&lt;&gt;0),"是","")&amp;IF(AND($H$1="中小板",LEFT(E1332,3)="002"),"是",""))</f>
        <v>是</v>
      </c>
      <c r="I1332" s="46">
        <f ca="1">IF(E1332="","",IF(OR([1]!EM_S_VAL_MV(E1332,deadline)="",[1]!EM_S_VAL_MV(E1332,deadline)="--",[1]!EM_S_VAL_MV(E1332,deadline)="null"),0,[1]!EM_S_VAL_MV(E1332,deadline)/100000000))</f>
        <v>14.634065</v>
      </c>
      <c r="J1332" s="46">
        <f ca="1">IF(E1332="","",IF(RIGHT(LEFT($J$1,6),3)="TTM",[1]!EM_S_FA_PROFIT_TTM(E1332,LEFT(RIGHT($J$1,11),10),1)/100000000,[1]!EM_S_STM07_IS(E1332,61,LEFT(RIGHT($J$1,5),4)&amp;"-12-31",1)/100000000))</f>
        <v>5.6638010099999997E-2</v>
      </c>
      <c r="K1332" s="36">
        <f t="shared" ca="1" si="102"/>
        <v>258.37886914039024</v>
      </c>
      <c r="L1332" s="46">
        <f ca="1">IF(E1332="","",IF(ISERROR(IF(行业估值!$E$7="最新年报",[1]!EM_S_STM07_BS(E1332,140,LEFT(RIGHT($L$1,5),4)&amp;"-12-31",1)/100000000,[1]!EM_S_STM07_BS(E1332,140,LEFT(RIGHT($L$1,11),10),1)/100000000)),0,IF(行业估值!$E$7="最新年报",[1]!EM_S_STM07_BS(E1332,140,LEFT(RIGHT($L$1,5),4)&amp;"-12-31",1)/100000000,[1]!EM_S_STM07_BS(E1332,140,LEFT(RIGHT($L$1,11),10),1)/100000000)))</f>
        <v>5.3622570457999998</v>
      </c>
      <c r="M1332" s="36">
        <f t="shared" ca="1" si="103"/>
        <v>2.7290868145648042</v>
      </c>
      <c r="N1332" s="37" t="str">
        <f ca="1">IF(E1332="","",IF(ISERROR([1]!EM_S_EST_NETPROFIT(E1332,行业估值!$E$6,deadline)/100000000),"-",[1]!EM_S_EST_NETPROFIT(E1332,行业估值!$E$6,deadline)/100000000))</f>
        <v>-</v>
      </c>
      <c r="O1332" s="36" t="str">
        <f t="shared" ca="1" si="104"/>
        <v>-</v>
      </c>
      <c r="T1332" s="64" t="s">
        <v>2690</v>
      </c>
      <c r="U1332" s="64" t="s">
        <v>2691</v>
      </c>
    </row>
    <row r="1333" spans="4:21">
      <c r="D1333" s="45" t="str">
        <f>IF(AND(行业估值!$B$39=$G1333,COUNTIF($G$2:$G$2552,$G1333)&gt;=1),COUNTIF($G$2:G1333,$G1333),"")</f>
        <v/>
      </c>
      <c r="E1333" s="65" t="str">
        <f t="shared" si="100"/>
        <v>002891.SZ</v>
      </c>
      <c r="F1333" s="65" t="str">
        <f t="shared" si="101"/>
        <v>中宠股份</v>
      </c>
      <c r="G1333" s="34" t="str">
        <f>IF(E1333="","",IF(行业估值!$C$5="申万行业",[1]!EM_S_INFO_INDUSTRY_SW2014(E1333,"1"),IF(行业估值!$C$5="证监会行业",[1]!EM_S_INFO_INDUSTRY_CSRC1(E1333,"1"),[1]!EM_S_INFO_INDUSTRY_EM2016(E1333,"1"))))</f>
        <v>食品饮料</v>
      </c>
      <c r="H1333" s="34" t="str">
        <f>IF(E1333="","",IF($H$1="上证50",[1]!EM_S_INFO_COMPINDEX(E1333,"000016"),"")&amp;IF($H$1="上证180",[1]!EM_S_INFO_COMPINDEX(E1333,"000010"),"")&amp;IF($H$1="沪深300",[1]!EM_S_INFO_COMPINDEX(E1333,"000300"),"")&amp;IF(AND($H$1="上证A股",RIGHT(E1333,2)="SH"),"是","")&amp;IF(AND($H$1="深证A股",RIGHT(E1333,2)="SZ"),"是","")&amp;IF(AND($H$1="创业板",LEFT(E1333,1)-3=0),"是","")&amp;IF(AND($H$1="全部A股",E1333&lt;&gt;0),"是","")&amp;IF(AND($H$1="中小板",LEFT(E1333,3)="002"),"是",""))</f>
        <v>是</v>
      </c>
      <c r="I1333" s="46">
        <f ca="1">IF(E1333="","",IF(OR([1]!EM_S_VAL_MV(E1333,deadline)="",[1]!EM_S_VAL_MV(E1333,deadline)="--",[1]!EM_S_VAL_MV(E1333,deadline)="null"),0,[1]!EM_S_VAL_MV(E1333,deadline)/100000000))</f>
        <v>41.038294749400002</v>
      </c>
      <c r="J1333" s="46">
        <f ca="1">IF(E1333="","",IF(RIGHT(LEFT($J$1,6),3)="TTM",[1]!EM_S_FA_PROFIT_TTM(E1333,LEFT(RIGHT($J$1,11),10),1)/100000000,[1]!EM_S_STM07_IS(E1333,61,LEFT(RIGHT($J$1,5),4)&amp;"-12-31",1)/100000000))</f>
        <v>0.68313704510000006</v>
      </c>
      <c r="K1333" s="36">
        <f t="shared" ca="1" si="102"/>
        <v>60.07329721577706</v>
      </c>
      <c r="L1333" s="46">
        <f ca="1">IF(E1333="","",IF(ISERROR(IF(行业估值!$E$7="最新年报",[1]!EM_S_STM07_BS(E1333,140,LEFT(RIGHT($L$1,5),4)&amp;"-12-31",1)/100000000,[1]!EM_S_STM07_BS(E1333,140,LEFT(RIGHT($L$1,11),10),1)/100000000)),0,IF(行业估值!$E$7="最新年报",[1]!EM_S_STM07_BS(E1333,140,LEFT(RIGHT($L$1,5),4)&amp;"-12-31",1)/100000000,[1]!EM_S_STM07_BS(E1333,140,LEFT(RIGHT($L$1,11),10),1)/100000000)))</f>
        <v>8.3288104347999994</v>
      </c>
      <c r="M1333" s="36">
        <f t="shared" ca="1" si="103"/>
        <v>4.9272696348005498</v>
      </c>
      <c r="N1333" s="37">
        <f ca="1">IF(E1333="","",IF(ISERROR([1]!EM_S_EST_NETPROFIT(E1333,行业估值!$E$6,deadline)/100000000),"-",[1]!EM_S_EST_NETPROFIT(E1333,行业估值!$E$6,deadline)/100000000))</f>
        <v>0.64964166666666667</v>
      </c>
      <c r="O1333" s="36">
        <f t="shared" ca="1" si="104"/>
        <v>63.170662928640148</v>
      </c>
      <c r="T1333" s="64" t="s">
        <v>2692</v>
      </c>
      <c r="U1333" s="64" t="s">
        <v>2693</v>
      </c>
    </row>
    <row r="1334" spans="4:21">
      <c r="D1334" s="45" t="str">
        <f>IF(AND(行业估值!$B$39=$G1334,COUNTIF($G$2:$G$2552,$G1334)&gt;=1),COUNTIF($G$2:G1334,$G1334),"")</f>
        <v/>
      </c>
      <c r="E1334" s="65" t="str">
        <f t="shared" si="100"/>
        <v>002892.SZ</v>
      </c>
      <c r="F1334" s="65" t="str">
        <f t="shared" si="101"/>
        <v>科力尔</v>
      </c>
      <c r="G1334" s="34" t="str">
        <f>IF(E1334="","",IF(行业估值!$C$5="申万行业",[1]!EM_S_INFO_INDUSTRY_SW2014(E1334,"1"),IF(行业估值!$C$5="证监会行业",[1]!EM_S_INFO_INDUSTRY_CSRC1(E1334,"1"),[1]!EM_S_INFO_INDUSTRY_EM2016(E1334,"1"))))</f>
        <v>电气设备</v>
      </c>
      <c r="H1334" s="34" t="str">
        <f>IF(E1334="","",IF($H$1="上证50",[1]!EM_S_INFO_COMPINDEX(E1334,"000016"),"")&amp;IF($H$1="上证180",[1]!EM_S_INFO_COMPINDEX(E1334,"000010"),"")&amp;IF($H$1="沪深300",[1]!EM_S_INFO_COMPINDEX(E1334,"000300"),"")&amp;IF(AND($H$1="上证A股",RIGHT(E1334,2)="SH"),"是","")&amp;IF(AND($H$1="深证A股",RIGHT(E1334,2)="SZ"),"是","")&amp;IF(AND($H$1="创业板",LEFT(E1334,1)-3=0),"是","")&amp;IF(AND($H$1="全部A股",E1334&lt;&gt;0),"是","")&amp;IF(AND($H$1="中小板",LEFT(E1334,3)="002"),"是",""))</f>
        <v>是</v>
      </c>
      <c r="I1334" s="46">
        <f ca="1">IF(E1334="","",IF(OR([1]!EM_S_VAL_MV(E1334,deadline)="",[1]!EM_S_VAL_MV(E1334,deadline)="--",[1]!EM_S_VAL_MV(E1334,deadline)="null"),0,[1]!EM_S_VAL_MV(E1334,deadline)/100000000))</f>
        <v>38.23028</v>
      </c>
      <c r="J1334" s="46">
        <f ca="1">IF(E1334="","",IF(RIGHT(LEFT($J$1,6),3)="TTM",[1]!EM_S_FA_PROFIT_TTM(E1334,LEFT(RIGHT($J$1,11),10),1)/100000000,[1]!EM_S_STM07_IS(E1334,61,LEFT(RIGHT($J$1,5),4)&amp;"-12-31",1)/100000000))</f>
        <v>0.89451289430000003</v>
      </c>
      <c r="K1334" s="36">
        <f t="shared" ca="1" si="102"/>
        <v>42.738657255373674</v>
      </c>
      <c r="L1334" s="46">
        <f ca="1">IF(E1334="","",IF(ISERROR(IF(行业估值!$E$7="最新年报",[1]!EM_S_STM07_BS(E1334,140,LEFT(RIGHT($L$1,5),4)&amp;"-12-31",1)/100000000,[1]!EM_S_STM07_BS(E1334,140,LEFT(RIGHT($L$1,11),10),1)/100000000)),0,IF(行业估值!$E$7="最新年报",[1]!EM_S_STM07_BS(E1334,140,LEFT(RIGHT($L$1,5),4)&amp;"-12-31",1)/100000000,[1]!EM_S_STM07_BS(E1334,140,LEFT(RIGHT($L$1,11),10),1)/100000000)))</f>
        <v>6.6503024871000003</v>
      </c>
      <c r="M1334" s="36">
        <f t="shared" ca="1" si="103"/>
        <v>5.7486527979979289</v>
      </c>
      <c r="N1334" s="37">
        <f ca="1">IF(E1334="","",IF(ISERROR([1]!EM_S_EST_NETPROFIT(E1334,行业估值!$E$6,deadline)/100000000),"-",[1]!EM_S_EST_NETPROFIT(E1334,行业估值!$E$6,deadline)/100000000))</f>
        <v>1.111</v>
      </c>
      <c r="O1334" s="36">
        <f t="shared" ca="1" si="104"/>
        <v>34.41069306930693</v>
      </c>
      <c r="T1334" s="64" t="s">
        <v>2694</v>
      </c>
      <c r="U1334" s="64" t="s">
        <v>2695</v>
      </c>
    </row>
    <row r="1335" spans="4:21">
      <c r="D1335" s="45" t="str">
        <f>IF(AND(行业估值!$B$39=$G1335,COUNTIF($G$2:$G$2552,$G1335)&gt;=1),COUNTIF($G$2:G1335,$G1335),"")</f>
        <v/>
      </c>
      <c r="E1335" s="65" t="str">
        <f t="shared" si="100"/>
        <v>002893.SZ</v>
      </c>
      <c r="F1335" s="65" t="str">
        <f t="shared" si="101"/>
        <v>华通热力</v>
      </c>
      <c r="G1335" s="34" t="str">
        <f>IF(E1335="","",IF(行业估值!$C$5="申万行业",[1]!EM_S_INFO_INDUSTRY_SW2014(E1335,"1"),IF(行业估值!$C$5="证监会行业",[1]!EM_S_INFO_INDUSTRY_CSRC1(E1335,"1"),[1]!EM_S_INFO_INDUSTRY_EM2016(E1335,"1"))))</f>
        <v>公用事业</v>
      </c>
      <c r="H1335" s="34" t="str">
        <f>IF(E1335="","",IF($H$1="上证50",[1]!EM_S_INFO_COMPINDEX(E1335,"000016"),"")&amp;IF($H$1="上证180",[1]!EM_S_INFO_COMPINDEX(E1335,"000010"),"")&amp;IF($H$1="沪深300",[1]!EM_S_INFO_COMPINDEX(E1335,"000300"),"")&amp;IF(AND($H$1="上证A股",RIGHT(E1335,2)="SH"),"是","")&amp;IF(AND($H$1="深证A股",RIGHT(E1335,2)="SZ"),"是","")&amp;IF(AND($H$1="创业板",LEFT(E1335,1)-3=0),"是","")&amp;IF(AND($H$1="全部A股",E1335&lt;&gt;0),"是","")&amp;IF(AND($H$1="中小板",LEFT(E1335,3)="002"),"是",""))</f>
        <v>是</v>
      </c>
      <c r="I1335" s="46">
        <f ca="1">IF(E1335="","",IF(OR([1]!EM_S_VAL_MV(E1335,deadline)="",[1]!EM_S_VAL_MV(E1335,deadline)="--",[1]!EM_S_VAL_MV(E1335,deadline)="null"),0,[1]!EM_S_VAL_MV(E1335,deadline)/100000000))</f>
        <v>18.662336159999999</v>
      </c>
      <c r="J1335" s="46">
        <f ca="1">IF(E1335="","",IF(RIGHT(LEFT($J$1,6),3)="TTM",[1]!EM_S_FA_PROFIT_TTM(E1335,LEFT(RIGHT($J$1,11),10),1)/100000000,[1]!EM_S_STM07_IS(E1335,61,LEFT(RIGHT($J$1,5),4)&amp;"-12-31",1)/100000000))</f>
        <v>0.54334729950000005</v>
      </c>
      <c r="K1335" s="36">
        <f t="shared" ca="1" si="102"/>
        <v>34.34697508789219</v>
      </c>
      <c r="L1335" s="46">
        <f ca="1">IF(E1335="","",IF(ISERROR(IF(行业估值!$E$7="最新年报",[1]!EM_S_STM07_BS(E1335,140,LEFT(RIGHT($L$1,5),4)&amp;"-12-31",1)/100000000,[1]!EM_S_STM07_BS(E1335,140,LEFT(RIGHT($L$1,11),10),1)/100000000)),0,IF(行业估值!$E$7="最新年报",[1]!EM_S_STM07_BS(E1335,140,LEFT(RIGHT($L$1,5),4)&amp;"-12-31",1)/100000000,[1]!EM_S_STM07_BS(E1335,140,LEFT(RIGHT($L$1,11),10),1)/100000000)))</f>
        <v>6.2089528487000001</v>
      </c>
      <c r="M1335" s="36">
        <f t="shared" ca="1" si="103"/>
        <v>3.0057139448091359</v>
      </c>
      <c r="N1335" s="37">
        <f ca="1">IF(E1335="","",IF(ISERROR([1]!EM_S_EST_NETPROFIT(E1335,行业估值!$E$6,deadline)/100000000),"-",[1]!EM_S_EST_NETPROFIT(E1335,行业估值!$E$6,deadline)/100000000))</f>
        <v>0.57999999999999996</v>
      </c>
      <c r="O1335" s="36">
        <f t="shared" ca="1" si="104"/>
        <v>32.176441655172411</v>
      </c>
      <c r="T1335" s="64" t="s">
        <v>2696</v>
      </c>
      <c r="U1335" s="64" t="s">
        <v>2697</v>
      </c>
    </row>
    <row r="1336" spans="4:21">
      <c r="D1336" s="45" t="str">
        <f>IF(AND(行业估值!$B$39=$G1336,COUNTIF($G$2:$G$2552,$G1336)&gt;=1),COUNTIF($G$2:G1336,$G1336),"")</f>
        <v/>
      </c>
      <c r="E1336" s="65" t="str">
        <f t="shared" si="100"/>
        <v>002895.SZ</v>
      </c>
      <c r="F1336" s="65" t="str">
        <f t="shared" si="101"/>
        <v>川恒股份</v>
      </c>
      <c r="G1336" s="34" t="str">
        <f>IF(E1336="","",IF(行业估值!$C$5="申万行业",[1]!EM_S_INFO_INDUSTRY_SW2014(E1336,"1"),IF(行业估值!$C$5="证监会行业",[1]!EM_S_INFO_INDUSTRY_CSRC1(E1336,"1"),[1]!EM_S_INFO_INDUSTRY_EM2016(E1336,"1"))))</f>
        <v>基础化工</v>
      </c>
      <c r="H1336" s="34" t="str">
        <f>IF(E1336="","",IF($H$1="上证50",[1]!EM_S_INFO_COMPINDEX(E1336,"000016"),"")&amp;IF($H$1="上证180",[1]!EM_S_INFO_COMPINDEX(E1336,"000010"),"")&amp;IF($H$1="沪深300",[1]!EM_S_INFO_COMPINDEX(E1336,"000300"),"")&amp;IF(AND($H$1="上证A股",RIGHT(E1336,2)="SH"),"是","")&amp;IF(AND($H$1="深证A股",RIGHT(E1336,2)="SZ"),"是","")&amp;IF(AND($H$1="创业板",LEFT(E1336,1)-3=0),"是","")&amp;IF(AND($H$1="全部A股",E1336&lt;&gt;0),"是","")&amp;IF(AND($H$1="中小板",LEFT(E1336,3)="002"),"是",""))</f>
        <v>是</v>
      </c>
      <c r="I1336" s="46">
        <f ca="1">IF(E1336="","",IF(OR([1]!EM_S_VAL_MV(E1336,deadline)="",[1]!EM_S_VAL_MV(E1336,deadline)="--",[1]!EM_S_VAL_MV(E1336,deadline)="null"),0,[1]!EM_S_VAL_MV(E1336,deadline)/100000000))</f>
        <v>46.521163000000001</v>
      </c>
      <c r="J1336" s="46">
        <f ca="1">IF(E1336="","",IF(RIGHT(LEFT($J$1,6),3)="TTM",[1]!EM_S_FA_PROFIT_TTM(E1336,LEFT(RIGHT($J$1,11),10),1)/100000000,[1]!EM_S_STM07_IS(E1336,61,LEFT(RIGHT($J$1,5),4)&amp;"-12-31",1)/100000000))</f>
        <v>1.5213542125999999</v>
      </c>
      <c r="K1336" s="36">
        <f t="shared" ca="1" si="102"/>
        <v>30.578784752891416</v>
      </c>
      <c r="L1336" s="46">
        <f ca="1">IF(E1336="","",IF(ISERROR(IF(行业估值!$E$7="最新年报",[1]!EM_S_STM07_BS(E1336,140,LEFT(RIGHT($L$1,5),4)&amp;"-12-31",1)/100000000,[1]!EM_S_STM07_BS(E1336,140,LEFT(RIGHT($L$1,11),10),1)/100000000)),0,IF(行业估值!$E$7="最新年报",[1]!EM_S_STM07_BS(E1336,140,LEFT(RIGHT($L$1,5),4)&amp;"-12-31",1)/100000000,[1]!EM_S_STM07_BS(E1336,140,LEFT(RIGHT($L$1,11),10),1)/100000000)))</f>
        <v>19.503218512699998</v>
      </c>
      <c r="M1336" s="36">
        <f t="shared" ca="1" si="103"/>
        <v>2.385306967140147</v>
      </c>
      <c r="N1336" s="37" t="str">
        <f ca="1">IF(E1336="","",IF(ISERROR([1]!EM_S_EST_NETPROFIT(E1336,行业估值!$E$6,deadline)/100000000),"-",[1]!EM_S_EST_NETPROFIT(E1336,行业估值!$E$6,deadline)/100000000))</f>
        <v>-</v>
      </c>
      <c r="O1336" s="36" t="str">
        <f t="shared" ca="1" si="104"/>
        <v>-</v>
      </c>
      <c r="T1336" s="64" t="s">
        <v>2698</v>
      </c>
      <c r="U1336" s="64" t="s">
        <v>2699</v>
      </c>
    </row>
    <row r="1337" spans="4:21">
      <c r="D1337" s="45">
        <f>IF(AND(行业估值!$B$39=$G1337,COUNTIF($G$2:$G$2552,$G1337)&gt;=1),COUNTIF($G$2:G1337,$G1337),"")</f>
        <v>111</v>
      </c>
      <c r="E1337" s="65" t="str">
        <f t="shared" si="100"/>
        <v>002896.SZ</v>
      </c>
      <c r="F1337" s="65" t="str">
        <f t="shared" si="101"/>
        <v>中大力德</v>
      </c>
      <c r="G1337" s="34" t="str">
        <f>IF(E1337="","",IF(行业估值!$C$5="申万行业",[1]!EM_S_INFO_INDUSTRY_SW2014(E1337,"1"),IF(行业估值!$C$5="证监会行业",[1]!EM_S_INFO_INDUSTRY_CSRC1(E1337,"1"),[1]!EM_S_INFO_INDUSTRY_EM2016(E1337,"1"))))</f>
        <v>机械设备</v>
      </c>
      <c r="H1337" s="34" t="str">
        <f>IF(E1337="","",IF($H$1="上证50",[1]!EM_S_INFO_COMPINDEX(E1337,"000016"),"")&amp;IF($H$1="上证180",[1]!EM_S_INFO_COMPINDEX(E1337,"000010"),"")&amp;IF($H$1="沪深300",[1]!EM_S_INFO_COMPINDEX(E1337,"000300"),"")&amp;IF(AND($H$1="上证A股",RIGHT(E1337,2)="SH"),"是","")&amp;IF(AND($H$1="深证A股",RIGHT(E1337,2)="SZ"),"是","")&amp;IF(AND($H$1="创业板",LEFT(E1337,1)-3=0),"是","")&amp;IF(AND($H$1="全部A股",E1337&lt;&gt;0),"是","")&amp;IF(AND($H$1="中小板",LEFT(E1337,3)="002"),"是",""))</f>
        <v>是</v>
      </c>
      <c r="I1337" s="46">
        <f ca="1">IF(E1337="","",IF(OR([1]!EM_S_VAL_MV(E1337,deadline)="",[1]!EM_S_VAL_MV(E1337,deadline)="--",[1]!EM_S_VAL_MV(E1337,deadline)="null"),0,[1]!EM_S_VAL_MV(E1337,deadline)/100000000))</f>
        <v>15.856</v>
      </c>
      <c r="J1337" s="46">
        <f ca="1">IF(E1337="","",IF(RIGHT(LEFT($J$1,6),3)="TTM",[1]!EM_S_FA_PROFIT_TTM(E1337,LEFT(RIGHT($J$1,11),10),1)/100000000,[1]!EM_S_STM07_IS(E1337,61,LEFT(RIGHT($J$1,5),4)&amp;"-12-31",1)/100000000))</f>
        <v>0.4799576317</v>
      </c>
      <c r="K1337" s="36">
        <f t="shared" ca="1" si="102"/>
        <v>33.036249353590598</v>
      </c>
      <c r="L1337" s="46">
        <f ca="1">IF(E1337="","",IF(ISERROR(IF(行业估值!$E$7="最新年报",[1]!EM_S_STM07_BS(E1337,140,LEFT(RIGHT($L$1,5),4)&amp;"-12-31",1)/100000000,[1]!EM_S_STM07_BS(E1337,140,LEFT(RIGHT($L$1,11),10),1)/100000000)),0,IF(行业估值!$E$7="最新年报",[1]!EM_S_STM07_BS(E1337,140,LEFT(RIGHT($L$1,5),4)&amp;"-12-31",1)/100000000,[1]!EM_S_STM07_BS(E1337,140,LEFT(RIGHT($L$1,11),10),1)/100000000)))</f>
        <v>6.1273637978999993</v>
      </c>
      <c r="M1337" s="36">
        <f t="shared" ca="1" si="103"/>
        <v>2.5877360187809066</v>
      </c>
      <c r="N1337" s="37" t="str">
        <f ca="1">IF(E1337="","",IF(ISERROR([1]!EM_S_EST_NETPROFIT(E1337,行业估值!$E$6,deadline)/100000000),"-",[1]!EM_S_EST_NETPROFIT(E1337,行业估值!$E$6,deadline)/100000000))</f>
        <v>-</v>
      </c>
      <c r="O1337" s="36" t="str">
        <f t="shared" ca="1" si="104"/>
        <v>-</v>
      </c>
      <c r="T1337" s="64" t="s">
        <v>2700</v>
      </c>
      <c r="U1337" s="64" t="s">
        <v>2701</v>
      </c>
    </row>
    <row r="1338" spans="4:21">
      <c r="D1338" s="45" t="str">
        <f>IF(AND(行业估值!$B$39=$G1338,COUNTIF($G$2:$G$2552,$G1338)&gt;=1),COUNTIF($G$2:G1338,$G1338),"")</f>
        <v/>
      </c>
      <c r="E1338" s="65" t="str">
        <f t="shared" si="100"/>
        <v>002897.SZ</v>
      </c>
      <c r="F1338" s="65" t="str">
        <f t="shared" si="101"/>
        <v>意华股份</v>
      </c>
      <c r="G1338" s="34" t="str">
        <f>IF(E1338="","",IF(行业估值!$C$5="申万行业",[1]!EM_S_INFO_INDUSTRY_SW2014(E1338,"1"),IF(行业估值!$C$5="证监会行业",[1]!EM_S_INFO_INDUSTRY_CSRC1(E1338,"1"),[1]!EM_S_INFO_INDUSTRY_EM2016(E1338,"1"))))</f>
        <v>信息技术</v>
      </c>
      <c r="H1338" s="34" t="str">
        <f>IF(E1338="","",IF($H$1="上证50",[1]!EM_S_INFO_COMPINDEX(E1338,"000016"),"")&amp;IF($H$1="上证180",[1]!EM_S_INFO_COMPINDEX(E1338,"000010"),"")&amp;IF($H$1="沪深300",[1]!EM_S_INFO_COMPINDEX(E1338,"000300"),"")&amp;IF(AND($H$1="上证A股",RIGHT(E1338,2)="SH"),"是","")&amp;IF(AND($H$1="深证A股",RIGHT(E1338,2)="SZ"),"是","")&amp;IF(AND($H$1="创业板",LEFT(E1338,1)-3=0),"是","")&amp;IF(AND($H$1="全部A股",E1338&lt;&gt;0),"是","")&amp;IF(AND($H$1="中小板",LEFT(E1338,3)="002"),"是",""))</f>
        <v>是</v>
      </c>
      <c r="I1338" s="46">
        <f ca="1">IF(E1338="","",IF(OR([1]!EM_S_VAL_MV(E1338,deadline)="",[1]!EM_S_VAL_MV(E1338,deadline)="--",[1]!EM_S_VAL_MV(E1338,deadline)="null"),0,[1]!EM_S_VAL_MV(E1338,deadline)/100000000))</f>
        <v>37.974519999999998</v>
      </c>
      <c r="J1338" s="46">
        <f ca="1">IF(E1338="","",IF(RIGHT(LEFT($J$1,6),3)="TTM",[1]!EM_S_FA_PROFIT_TTM(E1338,LEFT(RIGHT($J$1,11),10),1)/100000000,[1]!EM_S_STM07_IS(E1338,61,LEFT(RIGHT($J$1,5),4)&amp;"-12-31",1)/100000000))</f>
        <v>0.47919401020000002</v>
      </c>
      <c r="K1338" s="36">
        <f t="shared" ca="1" si="102"/>
        <v>79.246649982437518</v>
      </c>
      <c r="L1338" s="46">
        <f ca="1">IF(E1338="","",IF(ISERROR(IF(行业估值!$E$7="最新年报",[1]!EM_S_STM07_BS(E1338,140,LEFT(RIGHT($L$1,5),4)&amp;"-12-31",1)/100000000,[1]!EM_S_STM07_BS(E1338,140,LEFT(RIGHT($L$1,11),10),1)/100000000)),0,IF(行业估值!$E$7="最新年报",[1]!EM_S_STM07_BS(E1338,140,LEFT(RIGHT($L$1,5),4)&amp;"-12-31",1)/100000000,[1]!EM_S_STM07_BS(E1338,140,LEFT(RIGHT($L$1,11),10),1)/100000000)))</f>
        <v>11.546923494000001</v>
      </c>
      <c r="M1338" s="36">
        <f t="shared" ca="1" si="103"/>
        <v>3.2887132247591553</v>
      </c>
      <c r="N1338" s="37">
        <f ca="1">IF(E1338="","",IF(ISERROR([1]!EM_S_EST_NETPROFIT(E1338,行业估值!$E$6,deadline)/100000000),"-",[1]!EM_S_EST_NETPROFIT(E1338,行业估值!$E$6,deadline)/100000000))</f>
        <v>0.85050000000000003</v>
      </c>
      <c r="O1338" s="36">
        <f t="shared" ca="1" si="104"/>
        <v>44.649641387419159</v>
      </c>
      <c r="T1338" s="64" t="s">
        <v>2702</v>
      </c>
      <c r="U1338" s="64" t="s">
        <v>2703</v>
      </c>
    </row>
    <row r="1339" spans="4:21">
      <c r="D1339" s="45" t="str">
        <f>IF(AND(行业估值!$B$39=$G1339,COUNTIF($G$2:$G$2552,$G1339)&gt;=1),COUNTIF($G$2:G1339,$G1339),"")</f>
        <v/>
      </c>
      <c r="E1339" s="65" t="str">
        <f t="shared" si="100"/>
        <v>002898.SZ</v>
      </c>
      <c r="F1339" s="65" t="str">
        <f t="shared" si="101"/>
        <v>赛隆药业</v>
      </c>
      <c r="G1339" s="34" t="str">
        <f>IF(E1339="","",IF(行业估值!$C$5="申万行业",[1]!EM_S_INFO_INDUSTRY_SW2014(E1339,"1"),IF(行业估值!$C$5="证监会行业",[1]!EM_S_INFO_INDUSTRY_CSRC1(E1339,"1"),[1]!EM_S_INFO_INDUSTRY_EM2016(E1339,"1"))))</f>
        <v>医药生物</v>
      </c>
      <c r="H1339" s="34" t="str">
        <f>IF(E1339="","",IF($H$1="上证50",[1]!EM_S_INFO_COMPINDEX(E1339,"000016"),"")&amp;IF($H$1="上证180",[1]!EM_S_INFO_COMPINDEX(E1339,"000010"),"")&amp;IF($H$1="沪深300",[1]!EM_S_INFO_COMPINDEX(E1339,"000300"),"")&amp;IF(AND($H$1="上证A股",RIGHT(E1339,2)="SH"),"是","")&amp;IF(AND($H$1="深证A股",RIGHT(E1339,2)="SZ"),"是","")&amp;IF(AND($H$1="创业板",LEFT(E1339,1)-3=0),"是","")&amp;IF(AND($H$1="全部A股",E1339&lt;&gt;0),"是","")&amp;IF(AND($H$1="中小板",LEFT(E1339,3)="002"),"是",""))</f>
        <v>是</v>
      </c>
      <c r="I1339" s="46">
        <f ca="1">IF(E1339="","",IF(OR([1]!EM_S_VAL_MV(E1339,deadline)="",[1]!EM_S_VAL_MV(E1339,deadline)="--",[1]!EM_S_VAL_MV(E1339,deadline)="null"),0,[1]!EM_S_VAL_MV(E1339,deadline)/100000000))</f>
        <v>20.431999999999999</v>
      </c>
      <c r="J1339" s="46">
        <f ca="1">IF(E1339="","",IF(RIGHT(LEFT($J$1,6),3)="TTM",[1]!EM_S_FA_PROFIT_TTM(E1339,LEFT(RIGHT($J$1,11),10),1)/100000000,[1]!EM_S_STM07_IS(E1339,61,LEFT(RIGHT($J$1,5),4)&amp;"-12-31",1)/100000000))</f>
        <v>0.32460271340000002</v>
      </c>
      <c r="K1339" s="36">
        <f t="shared" ca="1" si="102"/>
        <v>62.944637110356325</v>
      </c>
      <c r="L1339" s="46">
        <f ca="1">IF(E1339="","",IF(ISERROR(IF(行业估值!$E$7="最新年报",[1]!EM_S_STM07_BS(E1339,140,LEFT(RIGHT($L$1,5),4)&amp;"-12-31",1)/100000000,[1]!EM_S_STM07_BS(E1339,140,LEFT(RIGHT($L$1,11),10),1)/100000000)),0,IF(行业估值!$E$7="最新年报",[1]!EM_S_STM07_BS(E1339,140,LEFT(RIGHT($L$1,5),4)&amp;"-12-31",1)/100000000,[1]!EM_S_STM07_BS(E1339,140,LEFT(RIGHT($L$1,11),10),1)/100000000)))</f>
        <v>6.5043720299999999</v>
      </c>
      <c r="M1339" s="36">
        <f t="shared" ca="1" si="103"/>
        <v>3.1412717331914362</v>
      </c>
      <c r="N1339" s="37" t="str">
        <f ca="1">IF(E1339="","",IF(ISERROR([1]!EM_S_EST_NETPROFIT(E1339,行业估值!$E$6,deadline)/100000000),"-",[1]!EM_S_EST_NETPROFIT(E1339,行业估值!$E$6,deadline)/100000000))</f>
        <v>-</v>
      </c>
      <c r="O1339" s="36" t="str">
        <f t="shared" ca="1" si="104"/>
        <v>-</v>
      </c>
      <c r="T1339" s="64" t="s">
        <v>2704</v>
      </c>
      <c r="U1339" s="64" t="s">
        <v>2705</v>
      </c>
    </row>
    <row r="1340" spans="4:21">
      <c r="D1340" s="45" t="str">
        <f>IF(AND(行业估值!$B$39=$G1340,COUNTIF($G$2:$G$2552,$G1340)&gt;=1),COUNTIF($G$2:G1340,$G1340),"")</f>
        <v/>
      </c>
      <c r="E1340" s="65" t="str">
        <f t="shared" si="100"/>
        <v>002899.SZ</v>
      </c>
      <c r="F1340" s="65" t="str">
        <f t="shared" si="101"/>
        <v>英派斯</v>
      </c>
      <c r="G1340" s="34" t="str">
        <f>IF(E1340="","",IF(行业估值!$C$5="申万行业",[1]!EM_S_INFO_INDUSTRY_SW2014(E1340,"1"),IF(行业估值!$C$5="证监会行业",[1]!EM_S_INFO_INDUSTRY_CSRC1(E1340,"1"),[1]!EM_S_INFO_INDUSTRY_EM2016(E1340,"1"))))</f>
        <v>轻工制造</v>
      </c>
      <c r="H1340" s="34" t="str">
        <f>IF(E1340="","",IF($H$1="上证50",[1]!EM_S_INFO_COMPINDEX(E1340,"000016"),"")&amp;IF($H$1="上证180",[1]!EM_S_INFO_COMPINDEX(E1340,"000010"),"")&amp;IF($H$1="沪深300",[1]!EM_S_INFO_COMPINDEX(E1340,"000300"),"")&amp;IF(AND($H$1="上证A股",RIGHT(E1340,2)="SH"),"是","")&amp;IF(AND($H$1="深证A股",RIGHT(E1340,2)="SZ"),"是","")&amp;IF(AND($H$1="创业板",LEFT(E1340,1)-3=0),"是","")&amp;IF(AND($H$1="全部A股",E1340&lt;&gt;0),"是","")&amp;IF(AND($H$1="中小板",LEFT(E1340,3)="002"),"是",""))</f>
        <v>是</v>
      </c>
      <c r="I1340" s="46">
        <f ca="1">IF(E1340="","",IF(OR([1]!EM_S_VAL_MV(E1340,deadline)="",[1]!EM_S_VAL_MV(E1340,deadline)="--",[1]!EM_S_VAL_MV(E1340,deadline)="null"),0,[1]!EM_S_VAL_MV(E1340,deadline)/100000000))</f>
        <v>15.215999999999999</v>
      </c>
      <c r="J1340" s="46">
        <f ca="1">IF(E1340="","",IF(RIGHT(LEFT($J$1,6),3)="TTM",[1]!EM_S_FA_PROFIT_TTM(E1340,LEFT(RIGHT($J$1,11),10),1)/100000000,[1]!EM_S_STM07_IS(E1340,61,LEFT(RIGHT($J$1,5),4)&amp;"-12-31",1)/100000000))</f>
        <v>0.58274326919999997</v>
      </c>
      <c r="K1340" s="36">
        <f t="shared" ca="1" si="102"/>
        <v>26.110983694224021</v>
      </c>
      <c r="L1340" s="46">
        <f ca="1">IF(E1340="","",IF(ISERROR(IF(行业估值!$E$7="最新年报",[1]!EM_S_STM07_BS(E1340,140,LEFT(RIGHT($L$1,5),4)&amp;"-12-31",1)/100000000,[1]!EM_S_STM07_BS(E1340,140,LEFT(RIGHT($L$1,11),10),1)/100000000)),0,IF(行业估值!$E$7="最新年报",[1]!EM_S_STM07_BS(E1340,140,LEFT(RIGHT($L$1,5),4)&amp;"-12-31",1)/100000000,[1]!EM_S_STM07_BS(E1340,140,LEFT(RIGHT($L$1,11),10),1)/100000000)))</f>
        <v>10.3561252346</v>
      </c>
      <c r="M1340" s="36">
        <f t="shared" ca="1" si="103"/>
        <v>1.4692753955082611</v>
      </c>
      <c r="N1340" s="37" t="str">
        <f ca="1">IF(E1340="","",IF(ISERROR([1]!EM_S_EST_NETPROFIT(E1340,行业估值!$E$6,deadline)/100000000),"-",[1]!EM_S_EST_NETPROFIT(E1340,行业估值!$E$6,deadline)/100000000))</f>
        <v>-</v>
      </c>
      <c r="O1340" s="36" t="str">
        <f t="shared" ca="1" si="104"/>
        <v>-</v>
      </c>
      <c r="T1340" s="64" t="s">
        <v>2706</v>
      </c>
      <c r="U1340" s="64" t="s">
        <v>2707</v>
      </c>
    </row>
    <row r="1341" spans="4:21">
      <c r="D1341" s="45" t="str">
        <f>IF(AND(行业估值!$B$39=$G1341,COUNTIF($G$2:$G$2552,$G1341)&gt;=1),COUNTIF($G$2:G1341,$G1341),"")</f>
        <v/>
      </c>
      <c r="E1341" s="65" t="str">
        <f t="shared" si="100"/>
        <v>002900.SZ</v>
      </c>
      <c r="F1341" s="65" t="str">
        <f t="shared" si="101"/>
        <v>哈三联</v>
      </c>
      <c r="G1341" s="34" t="str">
        <f>IF(E1341="","",IF(行业估值!$C$5="申万行业",[1]!EM_S_INFO_INDUSTRY_SW2014(E1341,"1"),IF(行业估值!$C$5="证监会行业",[1]!EM_S_INFO_INDUSTRY_CSRC1(E1341,"1"),[1]!EM_S_INFO_INDUSTRY_EM2016(E1341,"1"))))</f>
        <v>医药生物</v>
      </c>
      <c r="H1341" s="34" t="str">
        <f>IF(E1341="","",IF($H$1="上证50",[1]!EM_S_INFO_COMPINDEX(E1341,"000016"),"")&amp;IF($H$1="上证180",[1]!EM_S_INFO_COMPINDEX(E1341,"000010"),"")&amp;IF($H$1="沪深300",[1]!EM_S_INFO_COMPINDEX(E1341,"000300"),"")&amp;IF(AND($H$1="上证A股",RIGHT(E1341,2)="SH"),"是","")&amp;IF(AND($H$1="深证A股",RIGHT(E1341,2)="SZ"),"是","")&amp;IF(AND($H$1="创业板",LEFT(E1341,1)-3=0),"是","")&amp;IF(AND($H$1="全部A股",E1341&lt;&gt;0),"是","")&amp;IF(AND($H$1="中小板",LEFT(E1341,3)="002"),"是",""))</f>
        <v>是</v>
      </c>
      <c r="I1341" s="46">
        <f ca="1">IF(E1341="","",IF(OR([1]!EM_S_VAL_MV(E1341,deadline)="",[1]!EM_S_VAL_MV(E1341,deadline)="--",[1]!EM_S_VAL_MV(E1341,deadline)="null"),0,[1]!EM_S_VAL_MV(E1341,deadline)/100000000))</f>
        <v>34.889325509999999</v>
      </c>
      <c r="J1341" s="46">
        <f ca="1">IF(E1341="","",IF(RIGHT(LEFT($J$1,6),3)="TTM",[1]!EM_S_FA_PROFIT_TTM(E1341,LEFT(RIGHT($J$1,11),10),1)/100000000,[1]!EM_S_STM07_IS(E1341,61,LEFT(RIGHT($J$1,5),4)&amp;"-12-31",1)/100000000))</f>
        <v>1.7197155743000001</v>
      </c>
      <c r="K1341" s="36">
        <f t="shared" ca="1" si="102"/>
        <v>20.287846450539643</v>
      </c>
      <c r="L1341" s="46">
        <f ca="1">IF(E1341="","",IF(ISERROR(IF(行业估值!$E$7="最新年报",[1]!EM_S_STM07_BS(E1341,140,LEFT(RIGHT($L$1,5),4)&amp;"-12-31",1)/100000000,[1]!EM_S_STM07_BS(E1341,140,LEFT(RIGHT($L$1,11),10),1)/100000000)),0,IF(行业估值!$E$7="最新年报",[1]!EM_S_STM07_BS(E1341,140,LEFT(RIGHT($L$1,5),4)&amp;"-12-31",1)/100000000,[1]!EM_S_STM07_BS(E1341,140,LEFT(RIGHT($L$1,11),10),1)/100000000)))</f>
        <v>18.128026553199998</v>
      </c>
      <c r="M1341" s="36">
        <f t="shared" ca="1" si="103"/>
        <v>1.9246069288132888</v>
      </c>
      <c r="N1341" s="37" t="str">
        <f ca="1">IF(E1341="","",IF(ISERROR([1]!EM_S_EST_NETPROFIT(E1341,行业估值!$E$6,deadline)/100000000),"-",[1]!EM_S_EST_NETPROFIT(E1341,行业估值!$E$6,deadline)/100000000))</f>
        <v>-</v>
      </c>
      <c r="O1341" s="36" t="str">
        <f t="shared" ca="1" si="104"/>
        <v>-</v>
      </c>
      <c r="T1341" s="64" t="s">
        <v>2708</v>
      </c>
      <c r="U1341" s="64" t="s">
        <v>2709</v>
      </c>
    </row>
    <row r="1342" spans="4:21">
      <c r="D1342" s="45" t="str">
        <f>IF(AND(行业估值!$B$39=$G1342,COUNTIF($G$2:$G$2552,$G1342)&gt;=1),COUNTIF($G$2:G1342,$G1342),"")</f>
        <v/>
      </c>
      <c r="E1342" s="65" t="str">
        <f t="shared" si="100"/>
        <v>002901.SZ</v>
      </c>
      <c r="F1342" s="65" t="str">
        <f t="shared" si="101"/>
        <v>大博医疗</v>
      </c>
      <c r="G1342" s="34" t="str">
        <f>IF(E1342="","",IF(行业估值!$C$5="申万行业",[1]!EM_S_INFO_INDUSTRY_SW2014(E1342,"1"),IF(行业估值!$C$5="证监会行业",[1]!EM_S_INFO_INDUSTRY_CSRC1(E1342,"1"),[1]!EM_S_INFO_INDUSTRY_EM2016(E1342,"1"))))</f>
        <v>医药生物</v>
      </c>
      <c r="H1342" s="34" t="str">
        <f>IF(E1342="","",IF($H$1="上证50",[1]!EM_S_INFO_COMPINDEX(E1342,"000016"),"")&amp;IF($H$1="上证180",[1]!EM_S_INFO_COMPINDEX(E1342,"000010"),"")&amp;IF($H$1="沪深300",[1]!EM_S_INFO_COMPINDEX(E1342,"000300"),"")&amp;IF(AND($H$1="上证A股",RIGHT(E1342,2)="SH"),"是","")&amp;IF(AND($H$1="深证A股",RIGHT(E1342,2)="SZ"),"是","")&amp;IF(AND($H$1="创业板",LEFT(E1342,1)-3=0),"是","")&amp;IF(AND($H$1="全部A股",E1342&lt;&gt;0),"是","")&amp;IF(AND($H$1="中小板",LEFT(E1342,3)="002"),"是",""))</f>
        <v>是</v>
      </c>
      <c r="I1342" s="46">
        <f ca="1">IF(E1342="","",IF(OR([1]!EM_S_VAL_MV(E1342,deadline)="",[1]!EM_S_VAL_MV(E1342,deadline)="--",[1]!EM_S_VAL_MV(E1342,deadline)="null"),0,[1]!EM_S_VAL_MV(E1342,deadline)/100000000))</f>
        <v>250.52109909999999</v>
      </c>
      <c r="J1342" s="46">
        <f ca="1">IF(E1342="","",IF(RIGHT(LEFT($J$1,6),3)="TTM",[1]!EM_S_FA_PROFIT_TTM(E1342,LEFT(RIGHT($J$1,11),10),1)/100000000,[1]!EM_S_STM07_IS(E1342,61,LEFT(RIGHT($J$1,5),4)&amp;"-12-31",1)/100000000))</f>
        <v>4.4252406866000005</v>
      </c>
      <c r="K1342" s="36">
        <f t="shared" ca="1" si="102"/>
        <v>56.611858391928571</v>
      </c>
      <c r="L1342" s="46">
        <f ca="1">IF(E1342="","",IF(ISERROR(IF(行业估值!$E$7="最新年报",[1]!EM_S_STM07_BS(E1342,140,LEFT(RIGHT($L$1,5),4)&amp;"-12-31",1)/100000000,[1]!EM_S_STM07_BS(E1342,140,LEFT(RIGHT($L$1,11),10),1)/100000000)),0,IF(行业估值!$E$7="最新年报",[1]!EM_S_STM07_BS(E1342,140,LEFT(RIGHT($L$1,5),4)&amp;"-12-31",1)/100000000,[1]!EM_S_STM07_BS(E1342,140,LEFT(RIGHT($L$1,11),10),1)/100000000)))</f>
        <v>15.9243161855</v>
      </c>
      <c r="M1342" s="36">
        <f t="shared" ca="1" si="103"/>
        <v>15.731984732136489</v>
      </c>
      <c r="N1342" s="37">
        <f ca="1">IF(E1342="","",IF(ISERROR([1]!EM_S_EST_NETPROFIT(E1342,行业估值!$E$6,deadline)/100000000),"-",[1]!EM_S_EST_NETPROFIT(E1342,行业估值!$E$6,deadline)/100000000))</f>
        <v>4.6222799999999999</v>
      </c>
      <c r="O1342" s="36">
        <f t="shared" ca="1" si="104"/>
        <v>54.198598765111591</v>
      </c>
      <c r="T1342" s="64" t="s">
        <v>2710</v>
      </c>
      <c r="U1342" s="64" t="s">
        <v>2711</v>
      </c>
    </row>
    <row r="1343" spans="4:21">
      <c r="D1343" s="45" t="str">
        <f>IF(AND(行业估值!$B$39=$G1343,COUNTIF($G$2:$G$2552,$G1343)&gt;=1),COUNTIF($G$2:G1343,$G1343),"")</f>
        <v/>
      </c>
      <c r="E1343" s="65" t="str">
        <f t="shared" si="100"/>
        <v>002902.SZ</v>
      </c>
      <c r="F1343" s="65" t="str">
        <f t="shared" si="101"/>
        <v>铭普光磁</v>
      </c>
      <c r="G1343" s="34" t="str">
        <f>IF(E1343="","",IF(行业估值!$C$5="申万行业",[1]!EM_S_INFO_INDUSTRY_SW2014(E1343,"1"),IF(行业估值!$C$5="证监会行业",[1]!EM_S_INFO_INDUSTRY_CSRC1(E1343,"1"),[1]!EM_S_INFO_INDUSTRY_EM2016(E1343,"1"))))</f>
        <v>电子设备</v>
      </c>
      <c r="H1343" s="34" t="str">
        <f>IF(E1343="","",IF($H$1="上证50",[1]!EM_S_INFO_COMPINDEX(E1343,"000016"),"")&amp;IF($H$1="上证180",[1]!EM_S_INFO_COMPINDEX(E1343,"000010"),"")&amp;IF($H$1="沪深300",[1]!EM_S_INFO_COMPINDEX(E1343,"000300"),"")&amp;IF(AND($H$1="上证A股",RIGHT(E1343,2)="SH"),"是","")&amp;IF(AND($H$1="深证A股",RIGHT(E1343,2)="SZ"),"是","")&amp;IF(AND($H$1="创业板",LEFT(E1343,1)-3=0),"是","")&amp;IF(AND($H$1="全部A股",E1343&lt;&gt;0),"是","")&amp;IF(AND($H$1="中小板",LEFT(E1343,3)="002"),"是",""))</f>
        <v>是</v>
      </c>
      <c r="I1343" s="46">
        <f ca="1">IF(E1343="","",IF(OR([1]!EM_S_VAL_MV(E1343,deadline)="",[1]!EM_S_VAL_MV(E1343,deadline)="--",[1]!EM_S_VAL_MV(E1343,deadline)="null"),0,[1]!EM_S_VAL_MV(E1343,deadline)/100000000))</f>
        <v>45.905999999999999</v>
      </c>
      <c r="J1343" s="46">
        <f ca="1">IF(E1343="","",IF(RIGHT(LEFT($J$1,6),3)="TTM",[1]!EM_S_FA_PROFIT_TTM(E1343,LEFT(RIGHT($J$1,11),10),1)/100000000,[1]!EM_S_STM07_IS(E1343,61,LEFT(RIGHT($J$1,5),4)&amp;"-12-31",1)/100000000))</f>
        <v>0.20184044850000002</v>
      </c>
      <c r="K1343" s="36">
        <f t="shared" ca="1" si="102"/>
        <v>227.43706893814198</v>
      </c>
      <c r="L1343" s="46">
        <f ca="1">IF(E1343="","",IF(ISERROR(IF(行业估值!$E$7="最新年报",[1]!EM_S_STM07_BS(E1343,140,LEFT(RIGHT($L$1,5),4)&amp;"-12-31",1)/100000000,[1]!EM_S_STM07_BS(E1343,140,LEFT(RIGHT($L$1,11),10),1)/100000000)),0,IF(行业估值!$E$7="最新年报",[1]!EM_S_STM07_BS(E1343,140,LEFT(RIGHT($L$1,5),4)&amp;"-12-31",1)/100000000,[1]!EM_S_STM07_BS(E1343,140,LEFT(RIGHT($L$1,11),10),1)/100000000)))</f>
        <v>10.641970713500001</v>
      </c>
      <c r="M1343" s="36">
        <f t="shared" ca="1" si="103"/>
        <v>4.3136747164475269</v>
      </c>
      <c r="N1343" s="37" t="str">
        <f ca="1">IF(E1343="","",IF(ISERROR([1]!EM_S_EST_NETPROFIT(E1343,行业估值!$E$6,deadline)/100000000),"-",[1]!EM_S_EST_NETPROFIT(E1343,行业估值!$E$6,deadline)/100000000))</f>
        <v>-</v>
      </c>
      <c r="O1343" s="36" t="str">
        <f t="shared" ca="1" si="104"/>
        <v>-</v>
      </c>
      <c r="T1343" s="64" t="s">
        <v>2712</v>
      </c>
      <c r="U1343" s="64" t="s">
        <v>2713</v>
      </c>
    </row>
    <row r="1344" spans="4:21">
      <c r="D1344" s="45">
        <f>IF(AND(行业估值!$B$39=$G1344,COUNTIF($G$2:$G$2552,$G1344)&gt;=1),COUNTIF($G$2:G1344,$G1344),"")</f>
        <v>112</v>
      </c>
      <c r="E1344" s="65" t="str">
        <f t="shared" si="100"/>
        <v>002903.SZ</v>
      </c>
      <c r="F1344" s="65" t="str">
        <f t="shared" si="101"/>
        <v>宇环数控</v>
      </c>
      <c r="G1344" s="34" t="str">
        <f>IF(E1344="","",IF(行业估值!$C$5="申万行业",[1]!EM_S_INFO_INDUSTRY_SW2014(E1344,"1"),IF(行业估值!$C$5="证监会行业",[1]!EM_S_INFO_INDUSTRY_CSRC1(E1344,"1"),[1]!EM_S_INFO_INDUSTRY_EM2016(E1344,"1"))))</f>
        <v>机械设备</v>
      </c>
      <c r="H1344" s="34" t="str">
        <f>IF(E1344="","",IF($H$1="上证50",[1]!EM_S_INFO_COMPINDEX(E1344,"000016"),"")&amp;IF($H$1="上证180",[1]!EM_S_INFO_COMPINDEX(E1344,"000010"),"")&amp;IF($H$1="沪深300",[1]!EM_S_INFO_COMPINDEX(E1344,"000300"),"")&amp;IF(AND($H$1="上证A股",RIGHT(E1344,2)="SH"),"是","")&amp;IF(AND($H$1="深证A股",RIGHT(E1344,2)="SZ"),"是","")&amp;IF(AND($H$1="创业板",LEFT(E1344,1)-3=0),"是","")&amp;IF(AND($H$1="全部A股",E1344&lt;&gt;0),"是","")&amp;IF(AND($H$1="中小板",LEFT(E1344,3)="002"),"是",""))</f>
        <v>是</v>
      </c>
      <c r="I1344" s="46">
        <f ca="1">IF(E1344="","",IF(OR([1]!EM_S_VAL_MV(E1344,deadline)="",[1]!EM_S_VAL_MV(E1344,deadline)="--",[1]!EM_S_VAL_MV(E1344,deadline)="null"),0,[1]!EM_S_VAL_MV(E1344,deadline)/100000000))</f>
        <v>20.22</v>
      </c>
      <c r="J1344" s="46">
        <f ca="1">IF(E1344="","",IF(RIGHT(LEFT($J$1,6),3)="TTM",[1]!EM_S_FA_PROFIT_TTM(E1344,LEFT(RIGHT($J$1,11),10),1)/100000000,[1]!EM_S_STM07_IS(E1344,61,LEFT(RIGHT($J$1,5),4)&amp;"-12-31",1)/100000000))</f>
        <v>-0.196791195</v>
      </c>
      <c r="K1344" s="36">
        <f t="shared" ca="1" si="102"/>
        <v>-102.74849949460391</v>
      </c>
      <c r="L1344" s="46">
        <f ca="1">IF(E1344="","",IF(ISERROR(IF(行业估值!$E$7="最新年报",[1]!EM_S_STM07_BS(E1344,140,LEFT(RIGHT($L$1,5),4)&amp;"-12-31",1)/100000000,[1]!EM_S_STM07_BS(E1344,140,LEFT(RIGHT($L$1,11),10),1)/100000000)),0,IF(行业估值!$E$7="最新年报",[1]!EM_S_STM07_BS(E1344,140,LEFT(RIGHT($L$1,5),4)&amp;"-12-31",1)/100000000,[1]!EM_S_STM07_BS(E1344,140,LEFT(RIGHT($L$1,11),10),1)/100000000)))</f>
        <v>5.9290524057000003</v>
      </c>
      <c r="M1344" s="36">
        <f t="shared" ca="1" si="103"/>
        <v>3.4103257344396454</v>
      </c>
      <c r="N1344" s="37" t="str">
        <f ca="1">IF(E1344="","",IF(ISERROR([1]!EM_S_EST_NETPROFIT(E1344,行业估值!$E$6,deadline)/100000000),"-",[1]!EM_S_EST_NETPROFIT(E1344,行业估值!$E$6,deadline)/100000000))</f>
        <v>-</v>
      </c>
      <c r="O1344" s="36" t="str">
        <f t="shared" ca="1" si="104"/>
        <v>-</v>
      </c>
      <c r="T1344" s="64" t="s">
        <v>2714</v>
      </c>
      <c r="U1344" s="64" t="s">
        <v>2715</v>
      </c>
    </row>
    <row r="1345" spans="4:21">
      <c r="D1345" s="45" t="str">
        <f>IF(AND(行业估值!$B$39=$G1345,COUNTIF($G$2:$G$2552,$G1345)&gt;=1),COUNTIF($G$2:G1345,$G1345),"")</f>
        <v/>
      </c>
      <c r="E1345" s="65" t="str">
        <f t="shared" si="100"/>
        <v>002905.SZ</v>
      </c>
      <c r="F1345" s="65" t="str">
        <f t="shared" si="101"/>
        <v>金逸影视</v>
      </c>
      <c r="G1345" s="34" t="str">
        <f>IF(E1345="","",IF(行业估值!$C$5="申万行业",[1]!EM_S_INFO_INDUSTRY_SW2014(E1345,"1"),IF(行业估值!$C$5="证监会行业",[1]!EM_S_INFO_INDUSTRY_CSRC1(E1345,"1"),[1]!EM_S_INFO_INDUSTRY_EM2016(E1345,"1"))))</f>
        <v>文化传媒</v>
      </c>
      <c r="H1345" s="34" t="str">
        <f>IF(E1345="","",IF($H$1="上证50",[1]!EM_S_INFO_COMPINDEX(E1345,"000016"),"")&amp;IF($H$1="上证180",[1]!EM_S_INFO_COMPINDEX(E1345,"000010"),"")&amp;IF($H$1="沪深300",[1]!EM_S_INFO_COMPINDEX(E1345,"000300"),"")&amp;IF(AND($H$1="上证A股",RIGHT(E1345,2)="SH"),"是","")&amp;IF(AND($H$1="深证A股",RIGHT(E1345,2)="SZ"),"是","")&amp;IF(AND($H$1="创业板",LEFT(E1345,1)-3=0),"是","")&amp;IF(AND($H$1="全部A股",E1345&lt;&gt;0),"是","")&amp;IF(AND($H$1="中小板",LEFT(E1345,3)="002"),"是",""))</f>
        <v>是</v>
      </c>
      <c r="I1345" s="46">
        <f ca="1">IF(E1345="","",IF(OR([1]!EM_S_VAL_MV(E1345,deadline)="",[1]!EM_S_VAL_MV(E1345,deadline)="--",[1]!EM_S_VAL_MV(E1345,deadline)="null"),0,[1]!EM_S_VAL_MV(E1345,deadline)/100000000))</f>
        <v>39.137279999999997</v>
      </c>
      <c r="J1345" s="46">
        <f ca="1">IF(E1345="","",IF(RIGHT(LEFT($J$1,6),3)="TTM",[1]!EM_S_FA_PROFIT_TTM(E1345,LEFT(RIGHT($J$1,11),10),1)/100000000,[1]!EM_S_STM07_IS(E1345,61,LEFT(RIGHT($J$1,5),4)&amp;"-12-31",1)/100000000))</f>
        <v>1.2428448484999999</v>
      </c>
      <c r="K1345" s="36">
        <f t="shared" ca="1" si="102"/>
        <v>31.490077017445191</v>
      </c>
      <c r="L1345" s="46">
        <f ca="1">IF(E1345="","",IF(ISERROR(IF(行业估值!$E$7="最新年报",[1]!EM_S_STM07_BS(E1345,140,LEFT(RIGHT($L$1,5),4)&amp;"-12-31",1)/100000000,[1]!EM_S_STM07_BS(E1345,140,LEFT(RIGHT($L$1,11),10),1)/100000000)),0,IF(行业估值!$E$7="最新年报",[1]!EM_S_STM07_BS(E1345,140,LEFT(RIGHT($L$1,5),4)&amp;"-12-31",1)/100000000,[1]!EM_S_STM07_BS(E1345,140,LEFT(RIGHT($L$1,11),10),1)/100000000)))</f>
        <v>19.7244150814</v>
      </c>
      <c r="M1345" s="36">
        <f t="shared" ca="1" si="103"/>
        <v>1.9842048465561957</v>
      </c>
      <c r="N1345" s="37">
        <f ca="1">IF(E1345="","",IF(ISERROR([1]!EM_S_EST_NETPROFIT(E1345,行业估值!$E$6,deadline)/100000000),"-",[1]!EM_S_EST_NETPROFIT(E1345,行业估值!$E$6,deadline)/100000000))</f>
        <v>1.619</v>
      </c>
      <c r="O1345" s="36">
        <f t="shared" ca="1" si="104"/>
        <v>24.173736874613958</v>
      </c>
      <c r="T1345" s="64" t="s">
        <v>2716</v>
      </c>
      <c r="U1345" s="64" t="s">
        <v>2717</v>
      </c>
    </row>
    <row r="1346" spans="4:21">
      <c r="D1346" s="45" t="str">
        <f>IF(AND(行业估值!$B$39=$G1346,COUNTIF($G$2:$G$2552,$G1346)&gt;=1),COUNTIF($G$2:G1346,$G1346),"")</f>
        <v/>
      </c>
      <c r="E1346" s="65" t="str">
        <f t="shared" si="100"/>
        <v>002906.SZ</v>
      </c>
      <c r="F1346" s="65" t="str">
        <f t="shared" si="101"/>
        <v>华阳集团</v>
      </c>
      <c r="G1346" s="34" t="str">
        <f>IF(E1346="","",IF(行业估值!$C$5="申万行业",[1]!EM_S_INFO_INDUSTRY_SW2014(E1346,"1"),IF(行业估值!$C$5="证监会行业",[1]!EM_S_INFO_INDUSTRY_CSRC1(E1346,"1"),[1]!EM_S_INFO_INDUSTRY_EM2016(E1346,"1"))))</f>
        <v>交运设备</v>
      </c>
      <c r="H1346" s="34" t="str">
        <f>IF(E1346="","",IF($H$1="上证50",[1]!EM_S_INFO_COMPINDEX(E1346,"000016"),"")&amp;IF($H$1="上证180",[1]!EM_S_INFO_COMPINDEX(E1346,"000010"),"")&amp;IF($H$1="沪深300",[1]!EM_S_INFO_COMPINDEX(E1346,"000300"),"")&amp;IF(AND($H$1="上证A股",RIGHT(E1346,2)="SH"),"是","")&amp;IF(AND($H$1="深证A股",RIGHT(E1346,2)="SZ"),"是","")&amp;IF(AND($H$1="创业板",LEFT(E1346,1)-3=0),"是","")&amp;IF(AND($H$1="全部A股",E1346&lt;&gt;0),"是","")&amp;IF(AND($H$1="中小板",LEFT(E1346,3)="002"),"是",""))</f>
        <v>是</v>
      </c>
      <c r="I1346" s="46">
        <f ca="1">IF(E1346="","",IF(OR([1]!EM_S_VAL_MV(E1346,deadline)="",[1]!EM_S_VAL_MV(E1346,deadline)="--",[1]!EM_S_VAL_MV(E1346,deadline)="null"),0,[1]!EM_S_VAL_MV(E1346,deadline)/100000000))</f>
        <v>50.053980000000003</v>
      </c>
      <c r="J1346" s="46">
        <f ca="1">IF(E1346="","",IF(RIGHT(LEFT($J$1,6),3)="TTM",[1]!EM_S_FA_PROFIT_TTM(E1346,LEFT(RIGHT($J$1,11),10),1)/100000000,[1]!EM_S_STM07_IS(E1346,61,LEFT(RIGHT($J$1,5),4)&amp;"-12-31",1)/100000000))</f>
        <v>0.48311236070000002</v>
      </c>
      <c r="K1346" s="36">
        <f t="shared" ca="1" si="102"/>
        <v>103.60732631116056</v>
      </c>
      <c r="L1346" s="46">
        <f ca="1">IF(E1346="","",IF(ISERROR(IF(行业估值!$E$7="最新年报",[1]!EM_S_STM07_BS(E1346,140,LEFT(RIGHT($L$1,5),4)&amp;"-12-31",1)/100000000,[1]!EM_S_STM07_BS(E1346,140,LEFT(RIGHT($L$1,11),10),1)/100000000)),0,IF(行业估值!$E$7="最新年报",[1]!EM_S_STM07_BS(E1346,140,LEFT(RIGHT($L$1,5),4)&amp;"-12-31",1)/100000000,[1]!EM_S_STM07_BS(E1346,140,LEFT(RIGHT($L$1,11),10),1)/100000000)))</f>
        <v>34.3763907385</v>
      </c>
      <c r="M1346" s="36">
        <f t="shared" ca="1" si="103"/>
        <v>1.4560568728915981</v>
      </c>
      <c r="N1346" s="37" t="str">
        <f ca="1">IF(E1346="","",IF(ISERROR([1]!EM_S_EST_NETPROFIT(E1346,行业估值!$E$6,deadline)/100000000),"-",[1]!EM_S_EST_NETPROFIT(E1346,行业估值!$E$6,deadline)/100000000))</f>
        <v>-</v>
      </c>
      <c r="O1346" s="36" t="str">
        <f t="shared" ca="1" si="104"/>
        <v>-</v>
      </c>
      <c r="T1346" s="64" t="s">
        <v>2718</v>
      </c>
      <c r="U1346" s="64" t="s">
        <v>2719</v>
      </c>
    </row>
    <row r="1347" spans="4:21">
      <c r="D1347" s="45" t="str">
        <f>IF(AND(行业估值!$B$39=$G1347,COUNTIF($G$2:$G$2552,$G1347)&gt;=1),COUNTIF($G$2:G1347,$G1347),"")</f>
        <v/>
      </c>
      <c r="E1347" s="65" t="str">
        <f t="shared" ref="E1347:E1410" si="105">IF(U1347="","",U1347)</f>
        <v>002907.SZ</v>
      </c>
      <c r="F1347" s="65" t="str">
        <f t="shared" ref="F1347:F1410" si="106">IF(T1347="","",T1347)</f>
        <v>华森制药</v>
      </c>
      <c r="G1347" s="34" t="str">
        <f>IF(E1347="","",IF(行业估值!$C$5="申万行业",[1]!EM_S_INFO_INDUSTRY_SW2014(E1347,"1"),IF(行业估值!$C$5="证监会行业",[1]!EM_S_INFO_INDUSTRY_CSRC1(E1347,"1"),[1]!EM_S_INFO_INDUSTRY_EM2016(E1347,"1"))))</f>
        <v>医药生物</v>
      </c>
      <c r="H1347" s="34" t="str">
        <f>IF(E1347="","",IF($H$1="上证50",[1]!EM_S_INFO_COMPINDEX(E1347,"000016"),"")&amp;IF($H$1="上证180",[1]!EM_S_INFO_COMPINDEX(E1347,"000010"),"")&amp;IF($H$1="沪深300",[1]!EM_S_INFO_COMPINDEX(E1347,"000300"),"")&amp;IF(AND($H$1="上证A股",RIGHT(E1347,2)="SH"),"是","")&amp;IF(AND($H$1="深证A股",RIGHT(E1347,2)="SZ"),"是","")&amp;IF(AND($H$1="创业板",LEFT(E1347,1)-3=0),"是","")&amp;IF(AND($H$1="全部A股",E1347&lt;&gt;0),"是","")&amp;IF(AND($H$1="中小板",LEFT(E1347,3)="002"),"是",""))</f>
        <v>是</v>
      </c>
      <c r="I1347" s="46">
        <f ca="1">IF(E1347="","",IF(OR([1]!EM_S_VAL_MV(E1347,deadline)="",[1]!EM_S_VAL_MV(E1347,deadline)="--",[1]!EM_S_VAL_MV(E1347,deadline)="null"),0,[1]!EM_S_VAL_MV(E1347,deadline)/100000000))</f>
        <v>56.858941919999999</v>
      </c>
      <c r="J1347" s="46">
        <f ca="1">IF(E1347="","",IF(RIGHT(LEFT($J$1,6),3)="TTM",[1]!EM_S_FA_PROFIT_TTM(E1347,LEFT(RIGHT($J$1,11),10),1)/100000000,[1]!EM_S_STM07_IS(E1347,61,LEFT(RIGHT($J$1,5),4)&amp;"-12-31",1)/100000000))</f>
        <v>1.6312002856999999</v>
      </c>
      <c r="K1347" s="36">
        <f t="shared" ref="K1347:K1410" ca="1" si="107">IF(E1347="","",IF(OR(I1347=0,J1347=0),"-",I1347/J1347))</f>
        <v>34.857118661918342</v>
      </c>
      <c r="L1347" s="46">
        <f ca="1">IF(E1347="","",IF(ISERROR(IF(行业估值!$E$7="最新年报",[1]!EM_S_STM07_BS(E1347,140,LEFT(RIGHT($L$1,5),4)&amp;"-12-31",1)/100000000,[1]!EM_S_STM07_BS(E1347,140,LEFT(RIGHT($L$1,11),10),1)/100000000)),0,IF(行业估值!$E$7="最新年报",[1]!EM_S_STM07_BS(E1347,140,LEFT(RIGHT($L$1,5),4)&amp;"-12-31",1)/100000000,[1]!EM_S_STM07_BS(E1347,140,LEFT(RIGHT($L$1,11),10),1)/100000000)))</f>
        <v>10.3598953822</v>
      </c>
      <c r="M1347" s="36">
        <f t="shared" ref="M1347:M1410" ca="1" si="108">IF(E1347="","",IF(OR(I1347=0,L1347=0),"-",I1347/L1347))</f>
        <v>5.4883702800409546</v>
      </c>
      <c r="N1347" s="37" t="str">
        <f ca="1">IF(E1347="","",IF(ISERROR([1]!EM_S_EST_NETPROFIT(E1347,行业估值!$E$6,deadline)/100000000),"-",[1]!EM_S_EST_NETPROFIT(E1347,行业估值!$E$6,deadline)/100000000))</f>
        <v>-</v>
      </c>
      <c r="O1347" s="36" t="str">
        <f t="shared" ref="O1347:O1410" ca="1" si="109">IF(E1347="","",IF(ISERROR(IF(OR(I1347=0,N1347=0),"-",I1347/N1347)),"-",IF(OR(I1347=0,N1347=0),"-",I1347/N1347)))</f>
        <v>-</v>
      </c>
      <c r="T1347" s="64" t="s">
        <v>2720</v>
      </c>
      <c r="U1347" s="64" t="s">
        <v>2721</v>
      </c>
    </row>
    <row r="1348" spans="4:21">
      <c r="D1348" s="45" t="str">
        <f>IF(AND(行业估值!$B$39=$G1348,COUNTIF($G$2:$G$2552,$G1348)&gt;=1),COUNTIF($G$2:G1348,$G1348),"")</f>
        <v/>
      </c>
      <c r="E1348" s="65" t="str">
        <f t="shared" si="105"/>
        <v>002908.SZ</v>
      </c>
      <c r="F1348" s="65" t="str">
        <f t="shared" si="106"/>
        <v>德生科技</v>
      </c>
      <c r="G1348" s="34" t="str">
        <f>IF(E1348="","",IF(行业估值!$C$5="申万行业",[1]!EM_S_INFO_INDUSTRY_SW2014(E1348,"1"),IF(行业估值!$C$5="证监会行业",[1]!EM_S_INFO_INDUSTRY_CSRC1(E1348,"1"),[1]!EM_S_INFO_INDUSTRY_EM2016(E1348,"1"))))</f>
        <v>信息技术</v>
      </c>
      <c r="H1348" s="34" t="str">
        <f>IF(E1348="","",IF($H$1="上证50",[1]!EM_S_INFO_COMPINDEX(E1348,"000016"),"")&amp;IF($H$1="上证180",[1]!EM_S_INFO_COMPINDEX(E1348,"000010"),"")&amp;IF($H$1="沪深300",[1]!EM_S_INFO_COMPINDEX(E1348,"000300"),"")&amp;IF(AND($H$1="上证A股",RIGHT(E1348,2)="SH"),"是","")&amp;IF(AND($H$1="深证A股",RIGHT(E1348,2)="SZ"),"是","")&amp;IF(AND($H$1="创业板",LEFT(E1348,1)-3=0),"是","")&amp;IF(AND($H$1="全部A股",E1348&lt;&gt;0),"是","")&amp;IF(AND($H$1="中小板",LEFT(E1348,3)="002"),"是",""))</f>
        <v>是</v>
      </c>
      <c r="I1348" s="46">
        <f ca="1">IF(E1348="","",IF(OR([1]!EM_S_VAL_MV(E1348,deadline)="",[1]!EM_S_VAL_MV(E1348,deadline)="--",[1]!EM_S_VAL_MV(E1348,deadline)="null"),0,[1]!EM_S_VAL_MV(E1348,deadline)/100000000))</f>
        <v>24.906906599999999</v>
      </c>
      <c r="J1348" s="46">
        <f ca="1">IF(E1348="","",IF(RIGHT(LEFT($J$1,6),3)="TTM",[1]!EM_S_FA_PROFIT_TTM(E1348,LEFT(RIGHT($J$1,11),10),1)/100000000,[1]!EM_S_STM07_IS(E1348,61,LEFT(RIGHT($J$1,5),4)&amp;"-12-31",1)/100000000))</f>
        <v>0.77975741180000002</v>
      </c>
      <c r="K1348" s="36">
        <f t="shared" ca="1" si="107"/>
        <v>31.941865794522734</v>
      </c>
      <c r="L1348" s="46">
        <f ca="1">IF(E1348="","",IF(ISERROR(IF(行业估值!$E$7="最新年报",[1]!EM_S_STM07_BS(E1348,140,LEFT(RIGHT($L$1,5),4)&amp;"-12-31",1)/100000000,[1]!EM_S_STM07_BS(E1348,140,LEFT(RIGHT($L$1,11),10),1)/100000000)),0,IF(行业估值!$E$7="最新年报",[1]!EM_S_STM07_BS(E1348,140,LEFT(RIGHT($L$1,5),4)&amp;"-12-31",1)/100000000,[1]!EM_S_STM07_BS(E1348,140,LEFT(RIGHT($L$1,11),10),1)/100000000)))</f>
        <v>6.8447206232000006</v>
      </c>
      <c r="M1348" s="36">
        <f t="shared" ca="1" si="108"/>
        <v>3.6388492637053282</v>
      </c>
      <c r="N1348" s="37" t="str">
        <f ca="1">IF(E1348="","",IF(ISERROR([1]!EM_S_EST_NETPROFIT(E1348,行业估值!$E$6,deadline)/100000000),"-",[1]!EM_S_EST_NETPROFIT(E1348,行业估值!$E$6,deadline)/100000000))</f>
        <v>-</v>
      </c>
      <c r="O1348" s="36" t="str">
        <f t="shared" ca="1" si="109"/>
        <v>-</v>
      </c>
      <c r="T1348" s="64" t="s">
        <v>2722</v>
      </c>
      <c r="U1348" s="64" t="s">
        <v>2723</v>
      </c>
    </row>
    <row r="1349" spans="4:21">
      <c r="D1349" s="45" t="str">
        <f>IF(AND(行业估值!$B$39=$G1349,COUNTIF($G$2:$G$2552,$G1349)&gt;=1),COUNTIF($G$2:G1349,$G1349),"")</f>
        <v/>
      </c>
      <c r="E1349" s="65" t="str">
        <f t="shared" si="105"/>
        <v>002909.SZ</v>
      </c>
      <c r="F1349" s="65" t="str">
        <f t="shared" si="106"/>
        <v>集泰股份</v>
      </c>
      <c r="G1349" s="34" t="str">
        <f>IF(E1349="","",IF(行业估值!$C$5="申万行业",[1]!EM_S_INFO_INDUSTRY_SW2014(E1349,"1"),IF(行业估值!$C$5="证监会行业",[1]!EM_S_INFO_INDUSTRY_CSRC1(E1349,"1"),[1]!EM_S_INFO_INDUSTRY_EM2016(E1349,"1"))))</f>
        <v>基础化工</v>
      </c>
      <c r="H1349" s="34" t="str">
        <f>IF(E1349="","",IF($H$1="上证50",[1]!EM_S_INFO_COMPINDEX(E1349,"000016"),"")&amp;IF($H$1="上证180",[1]!EM_S_INFO_COMPINDEX(E1349,"000010"),"")&amp;IF($H$1="沪深300",[1]!EM_S_INFO_COMPINDEX(E1349,"000300"),"")&amp;IF(AND($H$1="上证A股",RIGHT(E1349,2)="SH"),"是","")&amp;IF(AND($H$1="深证A股",RIGHT(E1349,2)="SZ"),"是","")&amp;IF(AND($H$1="创业板",LEFT(E1349,1)-3=0),"是","")&amp;IF(AND($H$1="全部A股",E1349&lt;&gt;0),"是","")&amp;IF(AND($H$1="中小板",LEFT(E1349,3)="002"),"是",""))</f>
        <v>是</v>
      </c>
      <c r="I1349" s="46">
        <f ca="1">IF(E1349="","",IF(OR([1]!EM_S_VAL_MV(E1349,deadline)="",[1]!EM_S_VAL_MV(E1349,deadline)="--",[1]!EM_S_VAL_MV(E1349,deadline)="null"),0,[1]!EM_S_VAL_MV(E1349,deadline)/100000000))</f>
        <v>17.438400000000001</v>
      </c>
      <c r="J1349" s="46">
        <f ca="1">IF(E1349="","",IF(RIGHT(LEFT($J$1,6),3)="TTM",[1]!EM_S_FA_PROFIT_TTM(E1349,LEFT(RIGHT($J$1,11),10),1)/100000000,[1]!EM_S_STM07_IS(E1349,61,LEFT(RIGHT($J$1,5),4)&amp;"-12-31",1)/100000000))</f>
        <v>0.64363196299999992</v>
      </c>
      <c r="K1349" s="36">
        <f t="shared" ca="1" si="107"/>
        <v>27.093744565945375</v>
      </c>
      <c r="L1349" s="46">
        <f ca="1">IF(E1349="","",IF(ISERROR(IF(行业估值!$E$7="最新年报",[1]!EM_S_STM07_BS(E1349,140,LEFT(RIGHT($L$1,5),4)&amp;"-12-31",1)/100000000,[1]!EM_S_STM07_BS(E1349,140,LEFT(RIGHT($L$1,11),10),1)/100000000)),0,IF(行业估值!$E$7="最新年报",[1]!EM_S_STM07_BS(E1349,140,LEFT(RIGHT($L$1,5),4)&amp;"-12-31",1)/100000000,[1]!EM_S_STM07_BS(E1349,140,LEFT(RIGHT($L$1,11),10),1)/100000000)))</f>
        <v>4.8605399472000004</v>
      </c>
      <c r="M1349" s="36">
        <f t="shared" ca="1" si="108"/>
        <v>3.5877495482874693</v>
      </c>
      <c r="N1349" s="37">
        <f ca="1">IF(E1349="","",IF(ISERROR([1]!EM_S_EST_NETPROFIT(E1349,行业估值!$E$6,deadline)/100000000),"-",[1]!EM_S_EST_NETPROFIT(E1349,行业估值!$E$6,deadline)/100000000))</f>
        <v>0.77</v>
      </c>
      <c r="O1349" s="36">
        <f t="shared" ca="1" si="109"/>
        <v>22.647272727272728</v>
      </c>
      <c r="T1349" s="64" t="s">
        <v>2724</v>
      </c>
      <c r="U1349" s="64" t="s">
        <v>2725</v>
      </c>
    </row>
    <row r="1350" spans="4:21">
      <c r="D1350" s="45" t="str">
        <f>IF(AND(行业估值!$B$39=$G1350,COUNTIF($G$2:$G$2552,$G1350)&gt;=1),COUNTIF($G$2:G1350,$G1350),"")</f>
        <v/>
      </c>
      <c r="E1350" s="65" t="str">
        <f t="shared" si="105"/>
        <v>002910.SZ</v>
      </c>
      <c r="F1350" s="65" t="str">
        <f t="shared" si="106"/>
        <v>庄园牧场</v>
      </c>
      <c r="G1350" s="34" t="str">
        <f>IF(E1350="","",IF(行业估值!$C$5="申万行业",[1]!EM_S_INFO_INDUSTRY_SW2014(E1350,"1"),IF(行业估值!$C$5="证监会行业",[1]!EM_S_INFO_INDUSTRY_CSRC1(E1350,"1"),[1]!EM_S_INFO_INDUSTRY_EM2016(E1350,"1"))))</f>
        <v>食品饮料</v>
      </c>
      <c r="H1350" s="34" t="str">
        <f>IF(E1350="","",IF($H$1="上证50",[1]!EM_S_INFO_COMPINDEX(E1350,"000016"),"")&amp;IF($H$1="上证180",[1]!EM_S_INFO_COMPINDEX(E1350,"000010"),"")&amp;IF($H$1="沪深300",[1]!EM_S_INFO_COMPINDEX(E1350,"000300"),"")&amp;IF(AND($H$1="上证A股",RIGHT(E1350,2)="SH"),"是","")&amp;IF(AND($H$1="深证A股",RIGHT(E1350,2)="SZ"),"是","")&amp;IF(AND($H$1="创业板",LEFT(E1350,1)-3=0),"是","")&amp;IF(AND($H$1="全部A股",E1350&lt;&gt;0),"是","")&amp;IF(AND($H$1="中小板",LEFT(E1350,3)="002"),"是",""))</f>
        <v>是</v>
      </c>
      <c r="I1350" s="46">
        <f ca="1">IF(E1350="","",IF(OR([1]!EM_S_VAL_MV(E1350,deadline)="",[1]!EM_S_VAL_MV(E1350,deadline)="--",[1]!EM_S_VAL_MV(E1350,deadline)="null"),0,[1]!EM_S_VAL_MV(E1350,deadline)/100000000))</f>
        <v>20.95579794</v>
      </c>
      <c r="J1350" s="46">
        <f ca="1">IF(E1350="","",IF(RIGHT(LEFT($J$1,6),3)="TTM",[1]!EM_S_FA_PROFIT_TTM(E1350,LEFT(RIGHT($J$1,11),10),1)/100000000,[1]!EM_S_STM07_IS(E1350,61,LEFT(RIGHT($J$1,5),4)&amp;"-12-31",1)/100000000))</f>
        <v>0.64702042700000006</v>
      </c>
      <c r="K1350" s="36">
        <f t="shared" ca="1" si="107"/>
        <v>32.388155096067777</v>
      </c>
      <c r="L1350" s="46">
        <f ca="1">IF(E1350="","",IF(ISERROR(IF(行业估值!$E$7="最新年报",[1]!EM_S_STM07_BS(E1350,140,LEFT(RIGHT($L$1,5),4)&amp;"-12-31",1)/100000000,[1]!EM_S_STM07_BS(E1350,140,LEFT(RIGHT($L$1,11),10),1)/100000000)),0,IF(行业估值!$E$7="最新年报",[1]!EM_S_STM07_BS(E1350,140,LEFT(RIGHT($L$1,5),4)&amp;"-12-31",1)/100000000,[1]!EM_S_STM07_BS(E1350,140,LEFT(RIGHT($L$1,11),10),1)/100000000)))</f>
        <v>12.120569447000001</v>
      </c>
      <c r="M1350" s="36">
        <f t="shared" ca="1" si="108"/>
        <v>1.7289449997901569</v>
      </c>
      <c r="N1350" s="37" t="str">
        <f ca="1">IF(E1350="","",IF(ISERROR([1]!EM_S_EST_NETPROFIT(E1350,行业估值!$E$6,deadline)/100000000),"-",[1]!EM_S_EST_NETPROFIT(E1350,行业估值!$E$6,deadline)/100000000))</f>
        <v>-</v>
      </c>
      <c r="O1350" s="36" t="str">
        <f t="shared" ca="1" si="109"/>
        <v>-</v>
      </c>
      <c r="T1350" s="64" t="s">
        <v>2726</v>
      </c>
      <c r="U1350" s="64" t="s">
        <v>2727</v>
      </c>
    </row>
    <row r="1351" spans="4:21">
      <c r="D1351" s="45" t="str">
        <f>IF(AND(行业估值!$B$39=$G1351,COUNTIF($G$2:$G$2552,$G1351)&gt;=1),COUNTIF($G$2:G1351,$G1351),"")</f>
        <v/>
      </c>
      <c r="E1351" s="65" t="str">
        <f t="shared" si="105"/>
        <v>002911.SZ</v>
      </c>
      <c r="F1351" s="65" t="str">
        <f t="shared" si="106"/>
        <v>佛燃股份</v>
      </c>
      <c r="G1351" s="34" t="str">
        <f>IF(E1351="","",IF(行业估值!$C$5="申万行业",[1]!EM_S_INFO_INDUSTRY_SW2014(E1351,"1"),IF(行业估值!$C$5="证监会行业",[1]!EM_S_INFO_INDUSTRY_CSRC1(E1351,"1"),[1]!EM_S_INFO_INDUSTRY_EM2016(E1351,"1"))))</f>
        <v>公用事业</v>
      </c>
      <c r="H1351" s="34" t="str">
        <f>IF(E1351="","",IF($H$1="上证50",[1]!EM_S_INFO_COMPINDEX(E1351,"000016"),"")&amp;IF($H$1="上证180",[1]!EM_S_INFO_COMPINDEX(E1351,"000010"),"")&amp;IF($H$1="沪深300",[1]!EM_S_INFO_COMPINDEX(E1351,"000300"),"")&amp;IF(AND($H$1="上证A股",RIGHT(E1351,2)="SH"),"是","")&amp;IF(AND($H$1="深证A股",RIGHT(E1351,2)="SZ"),"是","")&amp;IF(AND($H$1="创业板",LEFT(E1351,1)-3=0),"是","")&amp;IF(AND($H$1="全部A股",E1351&lt;&gt;0),"是","")&amp;IF(AND($H$1="中小板",LEFT(E1351,3)="002"),"是",""))</f>
        <v>是</v>
      </c>
      <c r="I1351" s="46">
        <f ca="1">IF(E1351="","",IF(OR([1]!EM_S_VAL_MV(E1351,deadline)="",[1]!EM_S_VAL_MV(E1351,deadline)="--",[1]!EM_S_VAL_MV(E1351,deadline)="null"),0,[1]!EM_S_VAL_MV(E1351,deadline)/100000000))</f>
        <v>84.178399999999996</v>
      </c>
      <c r="J1351" s="46">
        <f ca="1">IF(E1351="","",IF(RIGHT(LEFT($J$1,6),3)="TTM",[1]!EM_S_FA_PROFIT_TTM(E1351,LEFT(RIGHT($J$1,11),10),1)/100000000,[1]!EM_S_STM07_IS(E1351,61,LEFT(RIGHT($J$1,5),4)&amp;"-12-31",1)/100000000))</f>
        <v>4.8543966857999994</v>
      </c>
      <c r="K1351" s="36">
        <f t="shared" ca="1" si="107"/>
        <v>17.340651258731544</v>
      </c>
      <c r="L1351" s="46">
        <f ca="1">IF(E1351="","",IF(ISERROR(IF(行业估值!$E$7="最新年报",[1]!EM_S_STM07_BS(E1351,140,LEFT(RIGHT($L$1,5),4)&amp;"-12-31",1)/100000000,[1]!EM_S_STM07_BS(E1351,140,LEFT(RIGHT($L$1,11),10),1)/100000000)),0,IF(行业估值!$E$7="最新年报",[1]!EM_S_STM07_BS(E1351,140,LEFT(RIGHT($L$1,5),4)&amp;"-12-31",1)/100000000,[1]!EM_S_STM07_BS(E1351,140,LEFT(RIGHT($L$1,11),10),1)/100000000)))</f>
        <v>27.050574231199999</v>
      </c>
      <c r="M1351" s="36">
        <f t="shared" ca="1" si="108"/>
        <v>3.1118895769284278</v>
      </c>
      <c r="N1351" s="37" t="str">
        <f ca="1">IF(E1351="","",IF(ISERROR([1]!EM_S_EST_NETPROFIT(E1351,行业估值!$E$6,deadline)/100000000),"-",[1]!EM_S_EST_NETPROFIT(E1351,行业估值!$E$6,deadline)/100000000))</f>
        <v>-</v>
      </c>
      <c r="O1351" s="36" t="str">
        <f t="shared" ca="1" si="109"/>
        <v>-</v>
      </c>
      <c r="T1351" s="64" t="s">
        <v>2728</v>
      </c>
      <c r="U1351" s="64" t="s">
        <v>2729</v>
      </c>
    </row>
    <row r="1352" spans="4:21">
      <c r="D1352" s="45" t="str">
        <f>IF(AND(行业估值!$B$39=$G1352,COUNTIF($G$2:$G$2552,$G1352)&gt;=1),COUNTIF($G$2:G1352,$G1352),"")</f>
        <v/>
      </c>
      <c r="E1352" s="65" t="str">
        <f t="shared" si="105"/>
        <v>002912.SZ</v>
      </c>
      <c r="F1352" s="65" t="str">
        <f t="shared" si="106"/>
        <v>中新赛克</v>
      </c>
      <c r="G1352" s="34" t="str">
        <f>IF(E1352="","",IF(行业估值!$C$5="申万行业",[1]!EM_S_INFO_INDUSTRY_SW2014(E1352,"1"),IF(行业估值!$C$5="证监会行业",[1]!EM_S_INFO_INDUSTRY_CSRC1(E1352,"1"),[1]!EM_S_INFO_INDUSTRY_EM2016(E1352,"1"))))</f>
        <v>信息技术</v>
      </c>
      <c r="H1352" s="34" t="str">
        <f>IF(E1352="","",IF($H$1="上证50",[1]!EM_S_INFO_COMPINDEX(E1352,"000016"),"")&amp;IF($H$1="上证180",[1]!EM_S_INFO_COMPINDEX(E1352,"000010"),"")&amp;IF($H$1="沪深300",[1]!EM_S_INFO_COMPINDEX(E1352,"000300"),"")&amp;IF(AND($H$1="上证A股",RIGHT(E1352,2)="SH"),"是","")&amp;IF(AND($H$1="深证A股",RIGHT(E1352,2)="SZ"),"是","")&amp;IF(AND($H$1="创业板",LEFT(E1352,1)-3=0),"是","")&amp;IF(AND($H$1="全部A股",E1352&lt;&gt;0),"是","")&amp;IF(AND($H$1="中小板",LEFT(E1352,3)="002"),"是",""))</f>
        <v>是</v>
      </c>
      <c r="I1352" s="46">
        <f ca="1">IF(E1352="","",IF(OR([1]!EM_S_VAL_MV(E1352,deadline)="",[1]!EM_S_VAL_MV(E1352,deadline)="--",[1]!EM_S_VAL_MV(E1352,deadline)="null"),0,[1]!EM_S_VAL_MV(E1352,deadline)/100000000))</f>
        <v>107.349648</v>
      </c>
      <c r="J1352" s="46">
        <f ca="1">IF(E1352="","",IF(RIGHT(LEFT($J$1,6),3)="TTM",[1]!EM_S_FA_PROFIT_TTM(E1352,LEFT(RIGHT($J$1,11),10),1)/100000000,[1]!EM_S_STM07_IS(E1352,61,LEFT(RIGHT($J$1,5),4)&amp;"-12-31",1)/100000000))</f>
        <v>2.2457242956000001</v>
      </c>
      <c r="K1352" s="36">
        <f t="shared" ca="1" si="107"/>
        <v>47.801793038587988</v>
      </c>
      <c r="L1352" s="46">
        <f ca="1">IF(E1352="","",IF(ISERROR(IF(行业估值!$E$7="最新年报",[1]!EM_S_STM07_BS(E1352,140,LEFT(RIGHT($L$1,5),4)&amp;"-12-31",1)/100000000,[1]!EM_S_STM07_BS(E1352,140,LEFT(RIGHT($L$1,11),10),1)/100000000)),0,IF(行业估值!$E$7="最新年报",[1]!EM_S_STM07_BS(E1352,140,LEFT(RIGHT($L$1,5),4)&amp;"-12-31",1)/100000000,[1]!EM_S_STM07_BS(E1352,140,LEFT(RIGHT($L$1,11),10),1)/100000000)))</f>
        <v>14.007050746500001</v>
      </c>
      <c r="M1352" s="36">
        <f t="shared" ca="1" si="108"/>
        <v>7.6639722338996954</v>
      </c>
      <c r="N1352" s="37">
        <f ca="1">IF(E1352="","",IF(ISERROR([1]!EM_S_EST_NETPROFIT(E1352,行业估值!$E$6,deadline)/100000000),"-",[1]!EM_S_EST_NETPROFIT(E1352,行业估值!$E$6,deadline)/100000000))</f>
        <v>2.812651851851852</v>
      </c>
      <c r="O1352" s="36">
        <f t="shared" ca="1" si="109"/>
        <v>38.166703045498117</v>
      </c>
      <c r="T1352" s="64" t="s">
        <v>2730</v>
      </c>
      <c r="U1352" s="64" t="s">
        <v>2731</v>
      </c>
    </row>
    <row r="1353" spans="4:21">
      <c r="D1353" s="45" t="str">
        <f>IF(AND(行业估值!$B$39=$G1353,COUNTIF($G$2:$G$2552,$G1353)&gt;=1),COUNTIF($G$2:G1353,$G1353),"")</f>
        <v/>
      </c>
      <c r="E1353" s="65" t="str">
        <f t="shared" si="105"/>
        <v>002913.SZ</v>
      </c>
      <c r="F1353" s="65" t="str">
        <f t="shared" si="106"/>
        <v>奥士康</v>
      </c>
      <c r="G1353" s="34" t="str">
        <f>IF(E1353="","",IF(行业估值!$C$5="申万行业",[1]!EM_S_INFO_INDUSTRY_SW2014(E1353,"1"),IF(行业估值!$C$5="证监会行业",[1]!EM_S_INFO_INDUSTRY_CSRC1(E1353,"1"),[1]!EM_S_INFO_INDUSTRY_EM2016(E1353,"1"))))</f>
        <v>电子设备</v>
      </c>
      <c r="H1353" s="34" t="str">
        <f>IF(E1353="","",IF($H$1="上证50",[1]!EM_S_INFO_COMPINDEX(E1353,"000016"),"")&amp;IF($H$1="上证180",[1]!EM_S_INFO_COMPINDEX(E1353,"000010"),"")&amp;IF($H$1="沪深300",[1]!EM_S_INFO_COMPINDEX(E1353,"000300"),"")&amp;IF(AND($H$1="上证A股",RIGHT(E1353,2)="SH"),"是","")&amp;IF(AND($H$1="深证A股",RIGHT(E1353,2)="SZ"),"是","")&amp;IF(AND($H$1="创业板",LEFT(E1353,1)-3=0),"是","")&amp;IF(AND($H$1="全部A股",E1353&lt;&gt;0),"是","")&amp;IF(AND($H$1="中小板",LEFT(E1353,3)="002"),"是",""))</f>
        <v>是</v>
      </c>
      <c r="I1353" s="46">
        <f ca="1">IF(E1353="","",IF(OR([1]!EM_S_VAL_MV(E1353,deadline)="",[1]!EM_S_VAL_MV(E1353,deadline)="--",[1]!EM_S_VAL_MV(E1353,deadline)="null"),0,[1]!EM_S_VAL_MV(E1353,deadline)/100000000))</f>
        <v>78.177630076200003</v>
      </c>
      <c r="J1353" s="46">
        <f ca="1">IF(E1353="","",IF(RIGHT(LEFT($J$1,6),3)="TTM",[1]!EM_S_FA_PROFIT_TTM(E1353,LEFT(RIGHT($J$1,11),10),1)/100000000,[1]!EM_S_STM07_IS(E1353,61,LEFT(RIGHT($J$1,5),4)&amp;"-12-31",1)/100000000))</f>
        <v>2.6000427619999997</v>
      </c>
      <c r="K1353" s="36">
        <f t="shared" ca="1" si="107"/>
        <v>30.067824736876389</v>
      </c>
      <c r="L1353" s="46">
        <f ca="1">IF(E1353="","",IF(ISERROR(IF(行业估值!$E$7="最新年报",[1]!EM_S_STM07_BS(E1353,140,LEFT(RIGHT($L$1,5),4)&amp;"-12-31",1)/100000000,[1]!EM_S_STM07_BS(E1353,140,LEFT(RIGHT($L$1,11),10),1)/100000000)),0,IF(行业估值!$E$7="最新年报",[1]!EM_S_STM07_BS(E1353,140,LEFT(RIGHT($L$1,5),4)&amp;"-12-31",1)/100000000,[1]!EM_S_STM07_BS(E1353,140,LEFT(RIGHT($L$1,11),10),1)/100000000)))</f>
        <v>23.484742988000001</v>
      </c>
      <c r="M1353" s="36">
        <f t="shared" ca="1" si="108"/>
        <v>3.3288688795166474</v>
      </c>
      <c r="N1353" s="37" t="str">
        <f ca="1">IF(E1353="","",IF(ISERROR([1]!EM_S_EST_NETPROFIT(E1353,行业估值!$E$6,deadline)/100000000),"-",[1]!EM_S_EST_NETPROFIT(E1353,行业估值!$E$6,deadline)/100000000))</f>
        <v>-</v>
      </c>
      <c r="O1353" s="36" t="str">
        <f t="shared" ca="1" si="109"/>
        <v>-</v>
      </c>
      <c r="T1353" s="64" t="s">
        <v>2732</v>
      </c>
      <c r="U1353" s="64" t="s">
        <v>2733</v>
      </c>
    </row>
    <row r="1354" spans="4:21">
      <c r="D1354" s="45" t="str">
        <f>IF(AND(行业估值!$B$39=$G1354,COUNTIF($G$2:$G$2552,$G1354)&gt;=1),COUNTIF($G$2:G1354,$G1354),"")</f>
        <v/>
      </c>
      <c r="E1354" s="65" t="str">
        <f t="shared" si="105"/>
        <v>002915.SZ</v>
      </c>
      <c r="F1354" s="65" t="str">
        <f t="shared" si="106"/>
        <v>中欣氟材</v>
      </c>
      <c r="G1354" s="34" t="str">
        <f>IF(E1354="","",IF(行业估值!$C$5="申万行业",[1]!EM_S_INFO_INDUSTRY_SW2014(E1354,"1"),IF(行业估值!$C$5="证监会行业",[1]!EM_S_INFO_INDUSTRY_CSRC1(E1354,"1"),[1]!EM_S_INFO_INDUSTRY_EM2016(E1354,"1"))))</f>
        <v>基础化工</v>
      </c>
      <c r="H1354" s="34" t="str">
        <f>IF(E1354="","",IF($H$1="上证50",[1]!EM_S_INFO_COMPINDEX(E1354,"000016"),"")&amp;IF($H$1="上证180",[1]!EM_S_INFO_COMPINDEX(E1354,"000010"),"")&amp;IF($H$1="沪深300",[1]!EM_S_INFO_COMPINDEX(E1354,"000300"),"")&amp;IF(AND($H$1="上证A股",RIGHT(E1354,2)="SH"),"是","")&amp;IF(AND($H$1="深证A股",RIGHT(E1354,2)="SZ"),"是","")&amp;IF(AND($H$1="创业板",LEFT(E1354,1)-3=0),"是","")&amp;IF(AND($H$1="全部A股",E1354&lt;&gt;0),"是","")&amp;IF(AND($H$1="中小板",LEFT(E1354,3)="002"),"是",""))</f>
        <v>是</v>
      </c>
      <c r="I1354" s="46">
        <f ca="1">IF(E1354="","",IF(OR([1]!EM_S_VAL_MV(E1354,deadline)="",[1]!EM_S_VAL_MV(E1354,deadline)="--",[1]!EM_S_VAL_MV(E1354,deadline)="null"),0,[1]!EM_S_VAL_MV(E1354,deadline)/100000000))</f>
        <v>31.379050278800001</v>
      </c>
      <c r="J1354" s="46">
        <f ca="1">IF(E1354="","",IF(RIGHT(LEFT($J$1,6),3)="TTM",[1]!EM_S_FA_PROFIT_TTM(E1354,LEFT(RIGHT($J$1,11),10),1)/100000000,[1]!EM_S_STM07_IS(E1354,61,LEFT(RIGHT($J$1,5),4)&amp;"-12-31",1)/100000000))</f>
        <v>0.50022176479999991</v>
      </c>
      <c r="K1354" s="36">
        <f t="shared" ca="1" si="107"/>
        <v>62.730277822569484</v>
      </c>
      <c r="L1354" s="46">
        <f ca="1">IF(E1354="","",IF(ISERROR(IF(行业估值!$E$7="最新年报",[1]!EM_S_STM07_BS(E1354,140,LEFT(RIGHT($L$1,5),4)&amp;"-12-31",1)/100000000,[1]!EM_S_STM07_BS(E1354,140,LEFT(RIGHT($L$1,11),10),1)/100000000)),0,IF(行业估值!$E$7="最新年报",[1]!EM_S_STM07_BS(E1354,140,LEFT(RIGHT($L$1,5),4)&amp;"-12-31",1)/100000000,[1]!EM_S_STM07_BS(E1354,140,LEFT(RIGHT($L$1,11),10),1)/100000000)))</f>
        <v>8.9887087585999996</v>
      </c>
      <c r="M1354" s="36">
        <f t="shared" ca="1" si="108"/>
        <v>3.4909408149171495</v>
      </c>
      <c r="N1354" s="37" t="str">
        <f ca="1">IF(E1354="","",IF(ISERROR([1]!EM_S_EST_NETPROFIT(E1354,行业估值!$E$6,deadline)/100000000),"-",[1]!EM_S_EST_NETPROFIT(E1354,行业估值!$E$6,deadline)/100000000))</f>
        <v>-</v>
      </c>
      <c r="O1354" s="36" t="str">
        <f t="shared" ca="1" si="109"/>
        <v>-</v>
      </c>
      <c r="T1354" s="64" t="s">
        <v>2734</v>
      </c>
      <c r="U1354" s="64" t="s">
        <v>2735</v>
      </c>
    </row>
    <row r="1355" spans="4:21">
      <c r="D1355" s="45" t="str">
        <f>IF(AND(行业估值!$B$39=$G1355,COUNTIF($G$2:$G$2552,$G1355)&gt;=1),COUNTIF($G$2:G1355,$G1355),"")</f>
        <v/>
      </c>
      <c r="E1355" s="65" t="str">
        <f t="shared" si="105"/>
        <v>002916.SZ</v>
      </c>
      <c r="F1355" s="65" t="str">
        <f t="shared" si="106"/>
        <v>深南电路</v>
      </c>
      <c r="G1355" s="34" t="str">
        <f>IF(E1355="","",IF(行业估值!$C$5="申万行业",[1]!EM_S_INFO_INDUSTRY_SW2014(E1355,"1"),IF(行业估值!$C$5="证监会行业",[1]!EM_S_INFO_INDUSTRY_CSRC1(E1355,"1"),[1]!EM_S_INFO_INDUSTRY_EM2016(E1355,"1"))))</f>
        <v>电子设备</v>
      </c>
      <c r="H1355" s="34" t="str">
        <f>IF(E1355="","",IF($H$1="上证50",[1]!EM_S_INFO_COMPINDEX(E1355,"000016"),"")&amp;IF($H$1="上证180",[1]!EM_S_INFO_COMPINDEX(E1355,"000010"),"")&amp;IF($H$1="沪深300",[1]!EM_S_INFO_COMPINDEX(E1355,"000300"),"")&amp;IF(AND($H$1="上证A股",RIGHT(E1355,2)="SH"),"是","")&amp;IF(AND($H$1="深证A股",RIGHT(E1355,2)="SZ"),"是","")&amp;IF(AND($H$1="创业板",LEFT(E1355,1)-3=0),"是","")&amp;IF(AND($H$1="全部A股",E1355&lt;&gt;0),"是","")&amp;IF(AND($H$1="中小板",LEFT(E1355,3)="002"),"是",""))</f>
        <v>是</v>
      </c>
      <c r="I1355" s="46">
        <f ca="1">IF(E1355="","",IF(OR([1]!EM_S_VAL_MV(E1355,deadline)="",[1]!EM_S_VAL_MV(E1355,deadline)="--",[1]!EM_S_VAL_MV(E1355,deadline)="null"),0,[1]!EM_S_VAL_MV(E1355,deadline)/100000000))</f>
        <v>491.52902399999999</v>
      </c>
      <c r="J1355" s="46">
        <f ca="1">IF(E1355="","",IF(RIGHT(LEFT($J$1,6),3)="TTM",[1]!EM_S_FA_PROFIT_TTM(E1355,LEFT(RIGHT($J$1,11),10),1)/100000000,[1]!EM_S_STM07_IS(E1355,61,LEFT(RIGHT($J$1,5),4)&amp;"-12-31",1)/100000000))</f>
        <v>10.923051577000001</v>
      </c>
      <c r="K1355" s="36">
        <f t="shared" ca="1" si="107"/>
        <v>44.999240416934633</v>
      </c>
      <c r="L1355" s="46">
        <f ca="1">IF(E1355="","",IF(ISERROR(IF(行业估值!$E$7="最新年报",[1]!EM_S_STM07_BS(E1355,140,LEFT(RIGHT($L$1,5),4)&amp;"-12-31",1)/100000000,[1]!EM_S_STM07_BS(E1355,140,LEFT(RIGHT($L$1,11),10),1)/100000000)),0,IF(行业估值!$E$7="最新年报",[1]!EM_S_STM07_BS(E1355,140,LEFT(RIGHT($L$1,5),4)&amp;"-12-31",1)/100000000,[1]!EM_S_STM07_BS(E1355,140,LEFT(RIGHT($L$1,11),10),1)/100000000)))</f>
        <v>44.116071314099997</v>
      </c>
      <c r="M1355" s="36">
        <f t="shared" ca="1" si="108"/>
        <v>11.141722491569682</v>
      </c>
      <c r="N1355" s="37">
        <f ca="1">IF(E1355="","",IF(ISERROR([1]!EM_S_EST_NETPROFIT(E1355,行业估值!$E$6,deadline)/100000000),"-",[1]!EM_S_EST_NETPROFIT(E1355,行业估值!$E$6,deadline)/100000000))</f>
        <v>11.375927586206897</v>
      </c>
      <c r="O1355" s="36">
        <f t="shared" ca="1" si="109"/>
        <v>43.207819342659135</v>
      </c>
      <c r="T1355" s="64" t="s">
        <v>2736</v>
      </c>
      <c r="U1355" s="64" t="s">
        <v>2737</v>
      </c>
    </row>
    <row r="1356" spans="4:21">
      <c r="D1356" s="45" t="str">
        <f>IF(AND(行业估值!$B$39=$G1356,COUNTIF($G$2:$G$2552,$G1356)&gt;=1),COUNTIF($G$2:G1356,$G1356),"")</f>
        <v/>
      </c>
      <c r="E1356" s="65" t="str">
        <f t="shared" si="105"/>
        <v>002917.SZ</v>
      </c>
      <c r="F1356" s="65" t="str">
        <f t="shared" si="106"/>
        <v>金奥博</v>
      </c>
      <c r="G1356" s="34" t="str">
        <f>IF(E1356="","",IF(行业估值!$C$5="申万行业",[1]!EM_S_INFO_INDUSTRY_SW2014(E1356,"1"),IF(行业估值!$C$5="证监会行业",[1]!EM_S_INFO_INDUSTRY_CSRC1(E1356,"1"),[1]!EM_S_INFO_INDUSTRY_EM2016(E1356,"1"))))</f>
        <v>基础化工</v>
      </c>
      <c r="H1356" s="34" t="str">
        <f>IF(E1356="","",IF($H$1="上证50",[1]!EM_S_INFO_COMPINDEX(E1356,"000016"),"")&amp;IF($H$1="上证180",[1]!EM_S_INFO_COMPINDEX(E1356,"000010"),"")&amp;IF($H$1="沪深300",[1]!EM_S_INFO_COMPINDEX(E1356,"000300"),"")&amp;IF(AND($H$1="上证A股",RIGHT(E1356,2)="SH"),"是","")&amp;IF(AND($H$1="深证A股",RIGHT(E1356,2)="SZ"),"是","")&amp;IF(AND($H$1="创业板",LEFT(E1356,1)-3=0),"是","")&amp;IF(AND($H$1="全部A股",E1356&lt;&gt;0),"是","")&amp;IF(AND($H$1="中小板",LEFT(E1356,3)="002"),"是",""))</f>
        <v>是</v>
      </c>
      <c r="I1356" s="46">
        <f ca="1">IF(E1356="","",IF(OR([1]!EM_S_VAL_MV(E1356,deadline)="",[1]!EM_S_VAL_MV(E1356,deadline)="--",[1]!EM_S_VAL_MV(E1356,deadline)="null"),0,[1]!EM_S_VAL_MV(E1356,deadline)/100000000))</f>
        <v>29.576495999999999</v>
      </c>
      <c r="J1356" s="46">
        <f ca="1">IF(E1356="","",IF(RIGHT(LEFT($J$1,6),3)="TTM",[1]!EM_S_FA_PROFIT_TTM(E1356,LEFT(RIGHT($J$1,11),10),1)/100000000,[1]!EM_S_STM07_IS(E1356,61,LEFT(RIGHT($J$1,5),4)&amp;"-12-31",1)/100000000))</f>
        <v>0.74736960349999992</v>
      </c>
      <c r="K1356" s="36">
        <f t="shared" ca="1" si="107"/>
        <v>39.574122176618602</v>
      </c>
      <c r="L1356" s="46">
        <f ca="1">IF(E1356="","",IF(ISERROR(IF(行业估值!$E$7="最新年报",[1]!EM_S_STM07_BS(E1356,140,LEFT(RIGHT($L$1,5),4)&amp;"-12-31",1)/100000000,[1]!EM_S_STM07_BS(E1356,140,LEFT(RIGHT($L$1,11),10),1)/100000000)),0,IF(行业估值!$E$7="最新年报",[1]!EM_S_STM07_BS(E1356,140,LEFT(RIGHT($L$1,5),4)&amp;"-12-31",1)/100000000,[1]!EM_S_STM07_BS(E1356,140,LEFT(RIGHT($L$1,11),10),1)/100000000)))</f>
        <v>6.9326388902999998</v>
      </c>
      <c r="M1356" s="36">
        <f t="shared" ca="1" si="108"/>
        <v>4.2662680788671681</v>
      </c>
      <c r="N1356" s="37" t="str">
        <f ca="1">IF(E1356="","",IF(ISERROR([1]!EM_S_EST_NETPROFIT(E1356,行业估值!$E$6,deadline)/100000000),"-",[1]!EM_S_EST_NETPROFIT(E1356,行业估值!$E$6,deadline)/100000000))</f>
        <v>-</v>
      </c>
      <c r="O1356" s="36" t="str">
        <f t="shared" ca="1" si="109"/>
        <v>-</v>
      </c>
      <c r="T1356" s="64" t="s">
        <v>2738</v>
      </c>
      <c r="U1356" s="64" t="s">
        <v>2739</v>
      </c>
    </row>
    <row r="1357" spans="4:21">
      <c r="D1357" s="45" t="str">
        <f>IF(AND(行业估值!$B$39=$G1357,COUNTIF($G$2:$G$2552,$G1357)&gt;=1),COUNTIF($G$2:G1357,$G1357),"")</f>
        <v/>
      </c>
      <c r="E1357" s="65" t="str">
        <f t="shared" si="105"/>
        <v>002918.SZ</v>
      </c>
      <c r="F1357" s="65" t="str">
        <f t="shared" si="106"/>
        <v>蒙娜丽莎</v>
      </c>
      <c r="G1357" s="34" t="str">
        <f>IF(E1357="","",IF(行业估值!$C$5="申万行业",[1]!EM_S_INFO_INDUSTRY_SW2014(E1357,"1"),IF(行业估值!$C$5="证监会行业",[1]!EM_S_INFO_INDUSTRY_CSRC1(E1357,"1"),[1]!EM_S_INFO_INDUSTRY_EM2016(E1357,"1"))))</f>
        <v>建材</v>
      </c>
      <c r="H1357" s="34" t="str">
        <f>IF(E1357="","",IF($H$1="上证50",[1]!EM_S_INFO_COMPINDEX(E1357,"000016"),"")&amp;IF($H$1="上证180",[1]!EM_S_INFO_COMPINDEX(E1357,"000010"),"")&amp;IF($H$1="沪深300",[1]!EM_S_INFO_COMPINDEX(E1357,"000300"),"")&amp;IF(AND($H$1="上证A股",RIGHT(E1357,2)="SH"),"是","")&amp;IF(AND($H$1="深证A股",RIGHT(E1357,2)="SZ"),"是","")&amp;IF(AND($H$1="创业板",LEFT(E1357,1)-3=0),"是","")&amp;IF(AND($H$1="全部A股",E1357&lt;&gt;0),"是","")&amp;IF(AND($H$1="中小板",LEFT(E1357,3)="002"),"是",""))</f>
        <v>是</v>
      </c>
      <c r="I1357" s="46">
        <f ca="1">IF(E1357="","",IF(OR([1]!EM_S_VAL_MV(E1357,deadline)="",[1]!EM_S_VAL_MV(E1357,deadline)="--",[1]!EM_S_VAL_MV(E1357,deadline)="null"),0,[1]!EM_S_VAL_MV(E1357,deadline)/100000000))</f>
        <v>70.422768599999998</v>
      </c>
      <c r="J1357" s="46">
        <f ca="1">IF(E1357="","",IF(RIGHT(LEFT($J$1,6),3)="TTM",[1]!EM_S_FA_PROFIT_TTM(E1357,LEFT(RIGHT($J$1,11),10),1)/100000000,[1]!EM_S_STM07_IS(E1357,61,LEFT(RIGHT($J$1,5),4)&amp;"-12-31",1)/100000000))</f>
        <v>3.9837119285000004</v>
      </c>
      <c r="K1357" s="36">
        <f t="shared" ca="1" si="107"/>
        <v>17.677675962507788</v>
      </c>
      <c r="L1357" s="46">
        <f ca="1">IF(E1357="","",IF(ISERROR(IF(行业估值!$E$7="最新年报",[1]!EM_S_STM07_BS(E1357,140,LEFT(RIGHT($L$1,5),4)&amp;"-12-31",1)/100000000,[1]!EM_S_STM07_BS(E1357,140,LEFT(RIGHT($L$1,11),10),1)/100000000)),0,IF(行业估值!$E$7="最新年报",[1]!EM_S_STM07_BS(E1357,140,LEFT(RIGHT($L$1,5),4)&amp;"-12-31",1)/100000000,[1]!EM_S_STM07_BS(E1357,140,LEFT(RIGHT($L$1,11),10),1)/100000000)))</f>
        <v>27.752143337399996</v>
      </c>
      <c r="M1357" s="36">
        <f t="shared" ca="1" si="108"/>
        <v>2.5375614324207967</v>
      </c>
      <c r="N1357" s="37">
        <f ca="1">IF(E1357="","",IF(ISERROR([1]!EM_S_EST_NETPROFIT(E1357,行业估值!$E$6,deadline)/100000000),"-",[1]!EM_S_EST_NETPROFIT(E1357,行业估值!$E$6,deadline)/100000000))</f>
        <v>4.3744272727272726</v>
      </c>
      <c r="O1357" s="36">
        <f t="shared" ca="1" si="109"/>
        <v>16.098740294313853</v>
      </c>
      <c r="T1357" s="64" t="s">
        <v>2740</v>
      </c>
      <c r="U1357" s="64" t="s">
        <v>2741</v>
      </c>
    </row>
    <row r="1358" spans="4:21">
      <c r="D1358" s="45" t="str">
        <f>IF(AND(行业估值!$B$39=$G1358,COUNTIF($G$2:$G$2552,$G1358)&gt;=1),COUNTIF($G$2:G1358,$G1358),"")</f>
        <v/>
      </c>
      <c r="E1358" s="65" t="str">
        <f t="shared" si="105"/>
        <v>002919.SZ</v>
      </c>
      <c r="F1358" s="65" t="str">
        <f t="shared" si="106"/>
        <v>名臣健康</v>
      </c>
      <c r="G1358" s="34" t="str">
        <f>IF(E1358="","",IF(行业估值!$C$5="申万行业",[1]!EM_S_INFO_INDUSTRY_SW2014(E1358,"1"),IF(行业估值!$C$5="证监会行业",[1]!EM_S_INFO_INDUSTRY_CSRC1(E1358,"1"),[1]!EM_S_INFO_INDUSTRY_EM2016(E1358,"1"))))</f>
        <v>基础化工</v>
      </c>
      <c r="H1358" s="34" t="str">
        <f>IF(E1358="","",IF($H$1="上证50",[1]!EM_S_INFO_COMPINDEX(E1358,"000016"),"")&amp;IF($H$1="上证180",[1]!EM_S_INFO_COMPINDEX(E1358,"000010"),"")&amp;IF($H$1="沪深300",[1]!EM_S_INFO_COMPINDEX(E1358,"000300"),"")&amp;IF(AND($H$1="上证A股",RIGHT(E1358,2)="SH"),"是","")&amp;IF(AND($H$1="深证A股",RIGHT(E1358,2)="SZ"),"是","")&amp;IF(AND($H$1="创业板",LEFT(E1358,1)-3=0),"是","")&amp;IF(AND($H$1="全部A股",E1358&lt;&gt;0),"是","")&amp;IF(AND($H$1="中小板",LEFT(E1358,3)="002"),"是",""))</f>
        <v>是</v>
      </c>
      <c r="I1358" s="46">
        <f ca="1">IF(E1358="","",IF(OR([1]!EM_S_VAL_MV(E1358,deadline)="",[1]!EM_S_VAL_MV(E1358,deadline)="--",[1]!EM_S_VAL_MV(E1358,deadline)="null"),0,[1]!EM_S_VAL_MV(E1358,deadline)/100000000))</f>
        <v>17.221140044999999</v>
      </c>
      <c r="J1358" s="46">
        <f ca="1">IF(E1358="","",IF(RIGHT(LEFT($J$1,6),3)="TTM",[1]!EM_S_FA_PROFIT_TTM(E1358,LEFT(RIGHT($J$1,11),10),1)/100000000,[1]!EM_S_STM07_IS(E1358,61,LEFT(RIGHT($J$1,5),4)&amp;"-12-31",1)/100000000))</f>
        <v>0.2492527075</v>
      </c>
      <c r="K1358" s="36">
        <f t="shared" ca="1" si="107"/>
        <v>69.091085179084757</v>
      </c>
      <c r="L1358" s="46">
        <f ca="1">IF(E1358="","",IF(ISERROR(IF(行业估值!$E$7="最新年报",[1]!EM_S_STM07_BS(E1358,140,LEFT(RIGHT($L$1,5),4)&amp;"-12-31",1)/100000000,[1]!EM_S_STM07_BS(E1358,140,LEFT(RIGHT($L$1,11),10),1)/100000000)),0,IF(行业估值!$E$7="最新年报",[1]!EM_S_STM07_BS(E1358,140,LEFT(RIGHT($L$1,5),4)&amp;"-12-31",1)/100000000,[1]!EM_S_STM07_BS(E1358,140,LEFT(RIGHT($L$1,11),10),1)/100000000)))</f>
        <v>5.6350776474000002</v>
      </c>
      <c r="M1358" s="36">
        <f t="shared" ca="1" si="108"/>
        <v>3.0560608251681778</v>
      </c>
      <c r="N1358" s="37" t="str">
        <f ca="1">IF(E1358="","",IF(ISERROR([1]!EM_S_EST_NETPROFIT(E1358,行业估值!$E$6,deadline)/100000000),"-",[1]!EM_S_EST_NETPROFIT(E1358,行业估值!$E$6,deadline)/100000000))</f>
        <v>-</v>
      </c>
      <c r="O1358" s="36" t="str">
        <f t="shared" ca="1" si="109"/>
        <v>-</v>
      </c>
      <c r="T1358" s="64" t="s">
        <v>2742</v>
      </c>
      <c r="U1358" s="64" t="s">
        <v>2743</v>
      </c>
    </row>
    <row r="1359" spans="4:21">
      <c r="D1359" s="45" t="str">
        <f>IF(AND(行业估值!$B$39=$G1359,COUNTIF($G$2:$G$2552,$G1359)&gt;=1),COUNTIF($G$2:G1359,$G1359),"")</f>
        <v/>
      </c>
      <c r="E1359" s="65" t="str">
        <f t="shared" si="105"/>
        <v>002920.SZ</v>
      </c>
      <c r="F1359" s="65" t="str">
        <f t="shared" si="106"/>
        <v>德赛西威</v>
      </c>
      <c r="G1359" s="34" t="str">
        <f>IF(E1359="","",IF(行业估值!$C$5="申万行业",[1]!EM_S_INFO_INDUSTRY_SW2014(E1359,"1"),IF(行业估值!$C$5="证监会行业",[1]!EM_S_INFO_INDUSTRY_CSRC1(E1359,"1"),[1]!EM_S_INFO_INDUSTRY_EM2016(E1359,"1"))))</f>
        <v>交运设备</v>
      </c>
      <c r="H1359" s="34" t="str">
        <f>IF(E1359="","",IF($H$1="上证50",[1]!EM_S_INFO_COMPINDEX(E1359,"000016"),"")&amp;IF($H$1="上证180",[1]!EM_S_INFO_COMPINDEX(E1359,"000010"),"")&amp;IF($H$1="沪深300",[1]!EM_S_INFO_COMPINDEX(E1359,"000300"),"")&amp;IF(AND($H$1="上证A股",RIGHT(E1359,2)="SH"),"是","")&amp;IF(AND($H$1="深证A股",RIGHT(E1359,2)="SZ"),"是","")&amp;IF(AND($H$1="创业板",LEFT(E1359,1)-3=0),"是","")&amp;IF(AND($H$1="全部A股",E1359&lt;&gt;0),"是","")&amp;IF(AND($H$1="中小板",LEFT(E1359,3)="002"),"是",""))</f>
        <v>是</v>
      </c>
      <c r="I1359" s="46">
        <f ca="1">IF(E1359="","",IF(OR([1]!EM_S_VAL_MV(E1359,deadline)="",[1]!EM_S_VAL_MV(E1359,deadline)="--",[1]!EM_S_VAL_MV(E1359,deadline)="null"),0,[1]!EM_S_VAL_MV(E1359,deadline)/100000000))</f>
        <v>134.19999999999999</v>
      </c>
      <c r="J1359" s="46">
        <f ca="1">IF(E1359="","",IF(RIGHT(LEFT($J$1,6),3)="TTM",[1]!EM_S_FA_PROFIT_TTM(E1359,LEFT(RIGHT($J$1,11),10),1)/100000000,[1]!EM_S_STM07_IS(E1359,61,LEFT(RIGHT($J$1,5),4)&amp;"-12-31",1)/100000000))</f>
        <v>2.2103990359000001</v>
      </c>
      <c r="K1359" s="36">
        <f t="shared" ca="1" si="107"/>
        <v>60.713019604335045</v>
      </c>
      <c r="L1359" s="46">
        <f ca="1">IF(E1359="","",IF(ISERROR(IF(行业估值!$E$7="最新年报",[1]!EM_S_STM07_BS(E1359,140,LEFT(RIGHT($L$1,5),4)&amp;"-12-31",1)/100000000,[1]!EM_S_STM07_BS(E1359,140,LEFT(RIGHT($L$1,11),10),1)/100000000)),0,IF(行业估值!$E$7="最新年报",[1]!EM_S_STM07_BS(E1359,140,LEFT(RIGHT($L$1,5),4)&amp;"-12-31",1)/100000000,[1]!EM_S_STM07_BS(E1359,140,LEFT(RIGHT($L$1,11),10),1)/100000000)))</f>
        <v>40.0800510917</v>
      </c>
      <c r="M1359" s="36">
        <f t="shared" ca="1" si="108"/>
        <v>3.3482991249926544</v>
      </c>
      <c r="N1359" s="37">
        <f ca="1">IF(E1359="","",IF(ISERROR([1]!EM_S_EST_NETPROFIT(E1359,行业估值!$E$6,deadline)/100000000),"-",[1]!EM_S_EST_NETPROFIT(E1359,行业估值!$E$6,deadline)/100000000))</f>
        <v>2.5227066666666667</v>
      </c>
      <c r="O1359" s="36">
        <f t="shared" ca="1" si="109"/>
        <v>53.196830917057333</v>
      </c>
      <c r="T1359" s="64" t="s">
        <v>2744</v>
      </c>
      <c r="U1359" s="64" t="s">
        <v>2745</v>
      </c>
    </row>
    <row r="1360" spans="4:21">
      <c r="D1360" s="45" t="str">
        <f>IF(AND(行业估值!$B$39=$G1360,COUNTIF($G$2:$G$2552,$G1360)&gt;=1),COUNTIF($G$2:G1360,$G1360),"")</f>
        <v/>
      </c>
      <c r="E1360" s="65" t="str">
        <f t="shared" si="105"/>
        <v>002921.SZ</v>
      </c>
      <c r="F1360" s="65" t="str">
        <f t="shared" si="106"/>
        <v>联诚精密</v>
      </c>
      <c r="G1360" s="34" t="str">
        <f>IF(E1360="","",IF(行业估值!$C$5="申万行业",[1]!EM_S_INFO_INDUSTRY_SW2014(E1360,"1"),IF(行业估值!$C$5="证监会行业",[1]!EM_S_INFO_INDUSTRY_CSRC1(E1360,"1"),[1]!EM_S_INFO_INDUSTRY_EM2016(E1360,"1"))))</f>
        <v>交运设备</v>
      </c>
      <c r="H1360" s="34" t="str">
        <f>IF(E1360="","",IF($H$1="上证50",[1]!EM_S_INFO_COMPINDEX(E1360,"000016"),"")&amp;IF($H$1="上证180",[1]!EM_S_INFO_COMPINDEX(E1360,"000010"),"")&amp;IF($H$1="沪深300",[1]!EM_S_INFO_COMPINDEX(E1360,"000300"),"")&amp;IF(AND($H$1="上证A股",RIGHT(E1360,2)="SH"),"是","")&amp;IF(AND($H$1="深证A股",RIGHT(E1360,2)="SZ"),"是","")&amp;IF(AND($H$1="创业板",LEFT(E1360,1)-3=0),"是","")&amp;IF(AND($H$1="全部A股",E1360&lt;&gt;0),"是","")&amp;IF(AND($H$1="中小板",LEFT(E1360,3)="002"),"是",""))</f>
        <v>是</v>
      </c>
      <c r="I1360" s="46">
        <f ca="1">IF(E1360="","",IF(OR([1]!EM_S_VAL_MV(E1360,deadline)="",[1]!EM_S_VAL_MV(E1360,deadline)="--",[1]!EM_S_VAL_MV(E1360,deadline)="null"),0,[1]!EM_S_VAL_MV(E1360,deadline)/100000000))</f>
        <v>13.52</v>
      </c>
      <c r="J1360" s="46">
        <f ca="1">IF(E1360="","",IF(RIGHT(LEFT($J$1,6),3)="TTM",[1]!EM_S_FA_PROFIT_TTM(E1360,LEFT(RIGHT($J$1,11),10),1)/100000000,[1]!EM_S_STM07_IS(E1360,61,LEFT(RIGHT($J$1,5),4)&amp;"-12-31",1)/100000000))</f>
        <v>0.38776422890000001</v>
      </c>
      <c r="K1360" s="36">
        <f t="shared" ca="1" si="107"/>
        <v>34.866547743078833</v>
      </c>
      <c r="L1360" s="46">
        <f ca="1">IF(E1360="","",IF(ISERROR(IF(行业估值!$E$7="最新年报",[1]!EM_S_STM07_BS(E1360,140,LEFT(RIGHT($L$1,5),4)&amp;"-12-31",1)/100000000,[1]!EM_S_STM07_BS(E1360,140,LEFT(RIGHT($L$1,11),10),1)/100000000)),0,IF(行业估值!$E$7="最新年报",[1]!EM_S_STM07_BS(E1360,140,LEFT(RIGHT($L$1,5),4)&amp;"-12-31",1)/100000000,[1]!EM_S_STM07_BS(E1360,140,LEFT(RIGHT($L$1,11),10),1)/100000000)))</f>
        <v>6.7711667508000009</v>
      </c>
      <c r="M1360" s="36">
        <f t="shared" ca="1" si="108"/>
        <v>1.9967016760298566</v>
      </c>
      <c r="N1360" s="37" t="str">
        <f ca="1">IF(E1360="","",IF(ISERROR([1]!EM_S_EST_NETPROFIT(E1360,行业估值!$E$6,deadline)/100000000),"-",[1]!EM_S_EST_NETPROFIT(E1360,行业估值!$E$6,deadline)/100000000))</f>
        <v>-</v>
      </c>
      <c r="O1360" s="36" t="str">
        <f t="shared" ca="1" si="109"/>
        <v>-</v>
      </c>
      <c r="T1360" s="64" t="s">
        <v>2746</v>
      </c>
      <c r="U1360" s="64" t="s">
        <v>2747</v>
      </c>
    </row>
    <row r="1361" spans="4:21">
      <c r="D1361" s="45" t="str">
        <f>IF(AND(行业估值!$B$39=$G1361,COUNTIF($G$2:$G$2552,$G1361)&gt;=1),COUNTIF($G$2:G1361,$G1361),"")</f>
        <v/>
      </c>
      <c r="E1361" s="65" t="str">
        <f t="shared" si="105"/>
        <v>002922.SZ</v>
      </c>
      <c r="F1361" s="65" t="str">
        <f t="shared" si="106"/>
        <v>伊戈尔</v>
      </c>
      <c r="G1361" s="34" t="str">
        <f>IF(E1361="","",IF(行业估值!$C$5="申万行业",[1]!EM_S_INFO_INDUSTRY_SW2014(E1361,"1"),IF(行业估值!$C$5="证监会行业",[1]!EM_S_INFO_INDUSTRY_CSRC1(E1361,"1"),[1]!EM_S_INFO_INDUSTRY_EM2016(E1361,"1"))))</f>
        <v>电气设备</v>
      </c>
      <c r="H1361" s="34" t="str">
        <f>IF(E1361="","",IF($H$1="上证50",[1]!EM_S_INFO_COMPINDEX(E1361,"000016"),"")&amp;IF($H$1="上证180",[1]!EM_S_INFO_COMPINDEX(E1361,"000010"),"")&amp;IF($H$1="沪深300",[1]!EM_S_INFO_COMPINDEX(E1361,"000300"),"")&amp;IF(AND($H$1="上证A股",RIGHT(E1361,2)="SH"),"是","")&amp;IF(AND($H$1="深证A股",RIGHT(E1361,2)="SZ"),"是","")&amp;IF(AND($H$1="创业板",LEFT(E1361,1)-3=0),"是","")&amp;IF(AND($H$1="全部A股",E1361&lt;&gt;0),"是","")&amp;IF(AND($H$1="中小板",LEFT(E1361,3)="002"),"是",""))</f>
        <v>是</v>
      </c>
      <c r="I1361" s="46">
        <f ca="1">IF(E1361="","",IF(OR([1]!EM_S_VAL_MV(E1361,deadline)="",[1]!EM_S_VAL_MV(E1361,deadline)="--",[1]!EM_S_VAL_MV(E1361,deadline)="null"),0,[1]!EM_S_VAL_MV(E1361,deadline)/100000000))</f>
        <v>19.088597302499998</v>
      </c>
      <c r="J1361" s="46">
        <f ca="1">IF(E1361="","",IF(RIGHT(LEFT($J$1,6),3)="TTM",[1]!EM_S_FA_PROFIT_TTM(E1361,LEFT(RIGHT($J$1,11),10),1)/100000000,[1]!EM_S_STM07_IS(E1361,61,LEFT(RIGHT($J$1,5),4)&amp;"-12-31",1)/100000000))</f>
        <v>0.41511771399999997</v>
      </c>
      <c r="K1361" s="36">
        <f t="shared" ca="1" si="107"/>
        <v>45.98357684755414</v>
      </c>
      <c r="L1361" s="46">
        <f ca="1">IF(E1361="","",IF(ISERROR(IF(行业估值!$E$7="最新年报",[1]!EM_S_STM07_BS(E1361,140,LEFT(RIGHT($L$1,5),4)&amp;"-12-31",1)/100000000,[1]!EM_S_STM07_BS(E1361,140,LEFT(RIGHT($L$1,11),10),1)/100000000)),0,IF(行业估值!$E$7="最新年报",[1]!EM_S_STM07_BS(E1361,140,LEFT(RIGHT($L$1,5),4)&amp;"-12-31",1)/100000000,[1]!EM_S_STM07_BS(E1361,140,LEFT(RIGHT($L$1,11),10),1)/100000000)))</f>
        <v>9.1307920344000006</v>
      </c>
      <c r="M1361" s="36">
        <f t="shared" ca="1" si="108"/>
        <v>2.0905740959365025</v>
      </c>
      <c r="N1361" s="37" t="str">
        <f ca="1">IF(E1361="","",IF(ISERROR([1]!EM_S_EST_NETPROFIT(E1361,行业估值!$E$6,deadline)/100000000),"-",[1]!EM_S_EST_NETPROFIT(E1361,行业估值!$E$6,deadline)/100000000))</f>
        <v>-</v>
      </c>
      <c r="O1361" s="36" t="str">
        <f t="shared" ca="1" si="109"/>
        <v>-</v>
      </c>
      <c r="T1361" s="64" t="s">
        <v>2748</v>
      </c>
      <c r="U1361" s="64" t="s">
        <v>2749</v>
      </c>
    </row>
    <row r="1362" spans="4:21">
      <c r="D1362" s="45" t="str">
        <f>IF(AND(行业估值!$B$39=$G1362,COUNTIF($G$2:$G$2552,$G1362)&gt;=1),COUNTIF($G$2:G1362,$G1362),"")</f>
        <v/>
      </c>
      <c r="E1362" s="65" t="str">
        <f t="shared" si="105"/>
        <v>002923.SZ</v>
      </c>
      <c r="F1362" s="65" t="str">
        <f t="shared" si="106"/>
        <v>润都股份</v>
      </c>
      <c r="G1362" s="34" t="str">
        <f>IF(E1362="","",IF(行业估值!$C$5="申万行业",[1]!EM_S_INFO_INDUSTRY_SW2014(E1362,"1"),IF(行业估值!$C$5="证监会行业",[1]!EM_S_INFO_INDUSTRY_CSRC1(E1362,"1"),[1]!EM_S_INFO_INDUSTRY_EM2016(E1362,"1"))))</f>
        <v>医药生物</v>
      </c>
      <c r="H1362" s="34" t="str">
        <f>IF(E1362="","",IF($H$1="上证50",[1]!EM_S_INFO_COMPINDEX(E1362,"000016"),"")&amp;IF($H$1="上证180",[1]!EM_S_INFO_COMPINDEX(E1362,"000010"),"")&amp;IF($H$1="沪深300",[1]!EM_S_INFO_COMPINDEX(E1362,"000300"),"")&amp;IF(AND($H$1="上证A股",RIGHT(E1362,2)="SH"),"是","")&amp;IF(AND($H$1="深证A股",RIGHT(E1362,2)="SZ"),"是","")&amp;IF(AND($H$1="创业板",LEFT(E1362,1)-3=0),"是","")&amp;IF(AND($H$1="全部A股",E1362&lt;&gt;0),"是","")&amp;IF(AND($H$1="中小板",LEFT(E1362,3)="002"),"是",""))</f>
        <v>是</v>
      </c>
      <c r="I1362" s="46">
        <f ca="1">IF(E1362="","",IF(OR([1]!EM_S_VAL_MV(E1362,deadline)="",[1]!EM_S_VAL_MV(E1362,deadline)="--",[1]!EM_S_VAL_MV(E1362,deadline)="null"),0,[1]!EM_S_VAL_MV(E1362,deadline)/100000000))</f>
        <v>29.889623400000001</v>
      </c>
      <c r="J1362" s="46">
        <f ca="1">IF(E1362="","",IF(RIGHT(LEFT($J$1,6),3)="TTM",[1]!EM_S_FA_PROFIT_TTM(E1362,LEFT(RIGHT($J$1,11),10),1)/100000000,[1]!EM_S_STM07_IS(E1362,61,LEFT(RIGHT($J$1,5),4)&amp;"-12-31",1)/100000000))</f>
        <v>1.2456988231999999</v>
      </c>
      <c r="K1362" s="36">
        <f t="shared" ca="1" si="107"/>
        <v>23.994261568954819</v>
      </c>
      <c r="L1362" s="46">
        <f ca="1">IF(E1362="","",IF(ISERROR(IF(行业估值!$E$7="最新年报",[1]!EM_S_STM07_BS(E1362,140,LEFT(RIGHT($L$1,5),4)&amp;"-12-31",1)/100000000,[1]!EM_S_STM07_BS(E1362,140,LEFT(RIGHT($L$1,11),10),1)/100000000)),0,IF(行业估值!$E$7="最新年报",[1]!EM_S_STM07_BS(E1362,140,LEFT(RIGHT($L$1,5),4)&amp;"-12-31",1)/100000000,[1]!EM_S_STM07_BS(E1362,140,LEFT(RIGHT($L$1,11),10),1)/100000000)))</f>
        <v>9.1189114053000004</v>
      </c>
      <c r="M1362" s="36">
        <f t="shared" ca="1" si="108"/>
        <v>3.2777622318633188</v>
      </c>
      <c r="N1362" s="37" t="str">
        <f ca="1">IF(E1362="","",IF(ISERROR([1]!EM_S_EST_NETPROFIT(E1362,行业估值!$E$6,deadline)/100000000),"-",[1]!EM_S_EST_NETPROFIT(E1362,行业估值!$E$6,deadline)/100000000))</f>
        <v>-</v>
      </c>
      <c r="O1362" s="36" t="str">
        <f t="shared" ca="1" si="109"/>
        <v>-</v>
      </c>
      <c r="T1362" s="64" t="s">
        <v>2750</v>
      </c>
      <c r="U1362" s="64" t="s">
        <v>2751</v>
      </c>
    </row>
    <row r="1363" spans="4:21">
      <c r="D1363" s="45" t="str">
        <f>IF(AND(行业估值!$B$39=$G1363,COUNTIF($G$2:$G$2552,$G1363)&gt;=1),COUNTIF($G$2:G1363,$G1363),"")</f>
        <v/>
      </c>
      <c r="E1363" s="65" t="str">
        <f t="shared" si="105"/>
        <v>002925.SZ</v>
      </c>
      <c r="F1363" s="65" t="str">
        <f t="shared" si="106"/>
        <v>盈趣科技</v>
      </c>
      <c r="G1363" s="34" t="str">
        <f>IF(E1363="","",IF(行业估值!$C$5="申万行业",[1]!EM_S_INFO_INDUSTRY_SW2014(E1363,"1"),IF(行业估值!$C$5="证监会行业",[1]!EM_S_INFO_INDUSTRY_CSRC1(E1363,"1"),[1]!EM_S_INFO_INDUSTRY_EM2016(E1363,"1"))))</f>
        <v>电子设备</v>
      </c>
      <c r="H1363" s="34" t="str">
        <f>IF(E1363="","",IF($H$1="上证50",[1]!EM_S_INFO_COMPINDEX(E1363,"000016"),"")&amp;IF($H$1="上证180",[1]!EM_S_INFO_COMPINDEX(E1363,"000010"),"")&amp;IF($H$1="沪深300",[1]!EM_S_INFO_COMPINDEX(E1363,"000300"),"")&amp;IF(AND($H$1="上证A股",RIGHT(E1363,2)="SH"),"是","")&amp;IF(AND($H$1="深证A股",RIGHT(E1363,2)="SZ"),"是","")&amp;IF(AND($H$1="创业板",LEFT(E1363,1)-3=0),"是","")&amp;IF(AND($H$1="全部A股",E1363&lt;&gt;0),"是","")&amp;IF(AND($H$1="中小板",LEFT(E1363,3)="002"),"是",""))</f>
        <v>是</v>
      </c>
      <c r="I1363" s="46">
        <f ca="1">IF(E1363="","",IF(OR([1]!EM_S_VAL_MV(E1363,deadline)="",[1]!EM_S_VAL_MV(E1363,deadline)="--",[1]!EM_S_VAL_MV(E1363,deadline)="null"),0,[1]!EM_S_VAL_MV(E1363,deadline)/100000000))</f>
        <v>199.52502179999999</v>
      </c>
      <c r="J1363" s="46">
        <f ca="1">IF(E1363="","",IF(RIGHT(LEFT($J$1,6),3)="TTM",[1]!EM_S_FA_PROFIT_TTM(E1363,LEFT(RIGHT($J$1,11),10),1)/100000000,[1]!EM_S_STM07_IS(E1363,61,LEFT(RIGHT($J$1,5),4)&amp;"-12-31",1)/100000000))</f>
        <v>8.6215869818000002</v>
      </c>
      <c r="K1363" s="36">
        <f t="shared" ca="1" si="107"/>
        <v>23.142493629211579</v>
      </c>
      <c r="L1363" s="46">
        <f ca="1">IF(E1363="","",IF(ISERROR(IF(行业估值!$E$7="最新年报",[1]!EM_S_STM07_BS(E1363,140,LEFT(RIGHT($L$1,5),4)&amp;"-12-31",1)/100000000,[1]!EM_S_STM07_BS(E1363,140,LEFT(RIGHT($L$1,11),10),1)/100000000)),0,IF(行业估值!$E$7="最新年报",[1]!EM_S_STM07_BS(E1363,140,LEFT(RIGHT($L$1,5),4)&amp;"-12-31",1)/100000000,[1]!EM_S_STM07_BS(E1363,140,LEFT(RIGHT($L$1,11),10),1)/100000000)))</f>
        <v>38.266829001300003</v>
      </c>
      <c r="M1363" s="36">
        <f t="shared" ca="1" si="108"/>
        <v>5.2140463949396407</v>
      </c>
      <c r="N1363" s="37">
        <f ca="1">IF(E1363="","",IF(ISERROR([1]!EM_S_EST_NETPROFIT(E1363,行业估值!$E$6,deadline)/100000000),"-",[1]!EM_S_EST_NETPROFIT(E1363,行业估值!$E$6,deadline)/100000000))</f>
        <v>9.4942200000000003</v>
      </c>
      <c r="O1363" s="36">
        <f t="shared" ca="1" si="109"/>
        <v>21.015420097701547</v>
      </c>
      <c r="T1363" s="64" t="s">
        <v>2752</v>
      </c>
      <c r="U1363" s="64" t="s">
        <v>2753</v>
      </c>
    </row>
    <row r="1364" spans="4:21">
      <c r="D1364" s="45" t="str">
        <f>IF(AND(行业估值!$B$39=$G1364,COUNTIF($G$2:$G$2552,$G1364)&gt;=1),COUNTIF($G$2:G1364,$G1364),"")</f>
        <v/>
      </c>
      <c r="E1364" s="65" t="str">
        <f t="shared" si="105"/>
        <v>002926.SZ</v>
      </c>
      <c r="F1364" s="65" t="str">
        <f t="shared" si="106"/>
        <v>华西证券</v>
      </c>
      <c r="G1364" s="34" t="str">
        <f>IF(E1364="","",IF(行业估值!$C$5="申万行业",[1]!EM_S_INFO_INDUSTRY_SW2014(E1364,"1"),IF(行业估值!$C$5="证监会行业",[1]!EM_S_INFO_INDUSTRY_CSRC1(E1364,"1"),[1]!EM_S_INFO_INDUSTRY_EM2016(E1364,"1"))))</f>
        <v>金融</v>
      </c>
      <c r="H1364" s="34" t="str">
        <f>IF(E1364="","",IF($H$1="上证50",[1]!EM_S_INFO_COMPINDEX(E1364,"000016"),"")&amp;IF($H$1="上证180",[1]!EM_S_INFO_COMPINDEX(E1364,"000010"),"")&amp;IF($H$1="沪深300",[1]!EM_S_INFO_COMPINDEX(E1364,"000300"),"")&amp;IF(AND($H$1="上证A股",RIGHT(E1364,2)="SH"),"是","")&amp;IF(AND($H$1="深证A股",RIGHT(E1364,2)="SZ"),"是","")&amp;IF(AND($H$1="创业板",LEFT(E1364,1)-3=0),"是","")&amp;IF(AND($H$1="全部A股",E1364&lt;&gt;0),"是","")&amp;IF(AND($H$1="中小板",LEFT(E1364,3)="002"),"是",""))</f>
        <v>是</v>
      </c>
      <c r="I1364" s="46">
        <f ca="1">IF(E1364="","",IF(OR([1]!EM_S_VAL_MV(E1364,deadline)="",[1]!EM_S_VAL_MV(E1364,deadline)="--",[1]!EM_S_VAL_MV(E1364,deadline)="null"),0,[1]!EM_S_VAL_MV(E1364,deadline)/100000000))</f>
        <v>245.7</v>
      </c>
      <c r="J1364" s="46">
        <f ca="1">IF(E1364="","",IF(RIGHT(LEFT($J$1,6),3)="TTM",[1]!EM_S_FA_PROFIT_TTM(E1364,LEFT(RIGHT($J$1,11),10),1)/100000000,[1]!EM_S_STM07_IS(E1364,61,LEFT(RIGHT($J$1,5),4)&amp;"-12-31",1)/100000000))</f>
        <v>11.657582494100001</v>
      </c>
      <c r="K1364" s="36">
        <f t="shared" ca="1" si="107"/>
        <v>21.076411007543868</v>
      </c>
      <c r="L1364" s="46">
        <f ca="1">IF(E1364="","",IF(ISERROR(IF(行业估值!$E$7="最新年报",[1]!EM_S_STM07_BS(E1364,140,LEFT(RIGHT($L$1,5),4)&amp;"-12-31",1)/100000000,[1]!EM_S_STM07_BS(E1364,140,LEFT(RIGHT($L$1,11),10),1)/100000000)),0,IF(行业估值!$E$7="最新年报",[1]!EM_S_STM07_BS(E1364,140,LEFT(RIGHT($L$1,5),4)&amp;"-12-31",1)/100000000,[1]!EM_S_STM07_BS(E1364,140,LEFT(RIGHT($L$1,11),10),1)/100000000)))</f>
        <v>193.65672889369998</v>
      </c>
      <c r="M1364" s="36">
        <f t="shared" ca="1" si="108"/>
        <v>1.2687398026580685</v>
      </c>
      <c r="N1364" s="37">
        <f ca="1">IF(E1364="","",IF(ISERROR([1]!EM_S_EST_NETPROFIT(E1364,行业估值!$E$6,deadline)/100000000),"-",[1]!EM_S_EST_NETPROFIT(E1364,行业估值!$E$6,deadline)/100000000))</f>
        <v>16.399999999999999</v>
      </c>
      <c r="O1364" s="36">
        <f t="shared" ca="1" si="109"/>
        <v>14.981707317073171</v>
      </c>
      <c r="T1364" s="64" t="s">
        <v>2754</v>
      </c>
      <c r="U1364" s="64" t="s">
        <v>2755</v>
      </c>
    </row>
    <row r="1365" spans="4:21">
      <c r="D1365" s="45" t="str">
        <f>IF(AND(行业估值!$B$39=$G1365,COUNTIF($G$2:$G$2552,$G1365)&gt;=1),COUNTIF($G$2:G1365,$G1365),"")</f>
        <v/>
      </c>
      <c r="E1365" s="65" t="str">
        <f t="shared" si="105"/>
        <v>002927.SZ</v>
      </c>
      <c r="F1365" s="65" t="str">
        <f t="shared" si="106"/>
        <v>泰永长征</v>
      </c>
      <c r="G1365" s="34" t="str">
        <f>IF(E1365="","",IF(行业估值!$C$5="申万行业",[1]!EM_S_INFO_INDUSTRY_SW2014(E1365,"1"),IF(行业估值!$C$5="证监会行业",[1]!EM_S_INFO_INDUSTRY_CSRC1(E1365,"1"),[1]!EM_S_INFO_INDUSTRY_EM2016(E1365,"1"))))</f>
        <v>电气设备</v>
      </c>
      <c r="H1365" s="34" t="str">
        <f>IF(E1365="","",IF($H$1="上证50",[1]!EM_S_INFO_COMPINDEX(E1365,"000016"),"")&amp;IF($H$1="上证180",[1]!EM_S_INFO_COMPINDEX(E1365,"000010"),"")&amp;IF($H$1="沪深300",[1]!EM_S_INFO_COMPINDEX(E1365,"000300"),"")&amp;IF(AND($H$1="上证A股",RIGHT(E1365,2)="SH"),"是","")&amp;IF(AND($H$1="深证A股",RIGHT(E1365,2)="SZ"),"是","")&amp;IF(AND($H$1="创业板",LEFT(E1365,1)-3=0),"是","")&amp;IF(AND($H$1="全部A股",E1365&lt;&gt;0),"是","")&amp;IF(AND($H$1="中小板",LEFT(E1365,3)="002"),"是",""))</f>
        <v>是</v>
      </c>
      <c r="I1365" s="46">
        <f ca="1">IF(E1365="","",IF(OR([1]!EM_S_VAL_MV(E1365,deadline)="",[1]!EM_S_VAL_MV(E1365,deadline)="--",[1]!EM_S_VAL_MV(E1365,deadline)="null"),0,[1]!EM_S_VAL_MV(E1365,deadline)/100000000))</f>
        <v>32.657970800000001</v>
      </c>
      <c r="J1365" s="46">
        <f ca="1">IF(E1365="","",IF(RIGHT(LEFT($J$1,6),3)="TTM",[1]!EM_S_FA_PROFIT_TTM(E1365,LEFT(RIGHT($J$1,11),10),1)/100000000,[1]!EM_S_STM07_IS(E1365,61,LEFT(RIGHT($J$1,5),4)&amp;"-12-31",1)/100000000))</f>
        <v>0.82479687430000004</v>
      </c>
      <c r="K1365" s="36">
        <f t="shared" ca="1" si="107"/>
        <v>39.59516799541295</v>
      </c>
      <c r="L1365" s="46">
        <f ca="1">IF(E1365="","",IF(ISERROR(IF(行业估值!$E$7="最新年报",[1]!EM_S_STM07_BS(E1365,140,LEFT(RIGHT($L$1,5),4)&amp;"-12-31",1)/100000000,[1]!EM_S_STM07_BS(E1365,140,LEFT(RIGHT($L$1,11),10),1)/100000000)),0,IF(行业估值!$E$7="最新年报",[1]!EM_S_STM07_BS(E1365,140,LEFT(RIGHT($L$1,5),4)&amp;"-12-31",1)/100000000,[1]!EM_S_STM07_BS(E1365,140,LEFT(RIGHT($L$1,11),10),1)/100000000)))</f>
        <v>7.7185216109000008</v>
      </c>
      <c r="M1365" s="36">
        <f t="shared" ca="1" si="108"/>
        <v>4.2311173624079537</v>
      </c>
      <c r="N1365" s="37" t="str">
        <f ca="1">IF(E1365="","",IF(ISERROR([1]!EM_S_EST_NETPROFIT(E1365,行业估值!$E$6,deadline)/100000000),"-",[1]!EM_S_EST_NETPROFIT(E1365,行业估值!$E$6,deadline)/100000000))</f>
        <v>-</v>
      </c>
      <c r="O1365" s="36" t="str">
        <f t="shared" ca="1" si="109"/>
        <v>-</v>
      </c>
      <c r="T1365" s="64" t="s">
        <v>2756</v>
      </c>
      <c r="U1365" s="64" t="s">
        <v>2757</v>
      </c>
    </row>
    <row r="1366" spans="4:21">
      <c r="D1366" s="45" t="str">
        <f>IF(AND(行业估值!$B$39=$G1366,COUNTIF($G$2:$G$2552,$G1366)&gt;=1),COUNTIF($G$2:G1366,$G1366),"")</f>
        <v/>
      </c>
      <c r="E1366" s="65" t="str">
        <f t="shared" si="105"/>
        <v>002928.SZ</v>
      </c>
      <c r="F1366" s="65" t="str">
        <f t="shared" si="106"/>
        <v>华夏航空</v>
      </c>
      <c r="G1366" s="34" t="str">
        <f>IF(E1366="","",IF(行业估值!$C$5="申万行业",[1]!EM_S_INFO_INDUSTRY_SW2014(E1366,"1"),IF(行业估值!$C$5="证监会行业",[1]!EM_S_INFO_INDUSTRY_CSRC1(E1366,"1"),[1]!EM_S_INFO_INDUSTRY_EM2016(E1366,"1"))))</f>
        <v>交通运输</v>
      </c>
      <c r="H1366" s="34" t="str">
        <f>IF(E1366="","",IF($H$1="上证50",[1]!EM_S_INFO_COMPINDEX(E1366,"000016"),"")&amp;IF($H$1="上证180",[1]!EM_S_INFO_COMPINDEX(E1366,"000010"),"")&amp;IF($H$1="沪深300",[1]!EM_S_INFO_COMPINDEX(E1366,"000300"),"")&amp;IF(AND($H$1="上证A股",RIGHT(E1366,2)="SH"),"是","")&amp;IF(AND($H$1="深证A股",RIGHT(E1366,2)="SZ"),"是","")&amp;IF(AND($H$1="创业板",LEFT(E1366,1)-3=0),"是","")&amp;IF(AND($H$1="全部A股",E1366&lt;&gt;0),"是","")&amp;IF(AND($H$1="中小板",LEFT(E1366,3)="002"),"是",""))</f>
        <v>是</v>
      </c>
      <c r="I1366" s="46">
        <f ca="1">IF(E1366="","",IF(OR([1]!EM_S_VAL_MV(E1366,deadline)="",[1]!EM_S_VAL_MV(E1366,deadline)="--",[1]!EM_S_VAL_MV(E1366,deadline)="null"),0,[1]!EM_S_VAL_MV(E1366,deadline)/100000000))</f>
        <v>62.658225000000002</v>
      </c>
      <c r="J1366" s="46">
        <f ca="1">IF(E1366="","",IF(RIGHT(LEFT($J$1,6),3)="TTM",[1]!EM_S_FA_PROFIT_TTM(E1366,LEFT(RIGHT($J$1,11),10),1)/100000000,[1]!EM_S_STM07_IS(E1366,61,LEFT(RIGHT($J$1,5),4)&amp;"-12-31",1)/100000000))</f>
        <v>4.1570295652999993</v>
      </c>
      <c r="K1366" s="36">
        <f t="shared" ca="1" si="107"/>
        <v>15.072836027683667</v>
      </c>
      <c r="L1366" s="46">
        <f ca="1">IF(E1366="","",IF(ISERROR(IF(行业估值!$E$7="最新年报",[1]!EM_S_STM07_BS(E1366,140,LEFT(RIGHT($L$1,5),4)&amp;"-12-31",1)/100000000,[1]!EM_S_STM07_BS(E1366,140,LEFT(RIGHT($L$1,11),10),1)/100000000)),0,IF(行业估值!$E$7="最新年报",[1]!EM_S_STM07_BS(E1366,140,LEFT(RIGHT($L$1,5),4)&amp;"-12-31",1)/100000000,[1]!EM_S_STM07_BS(E1366,140,LEFT(RIGHT($L$1,11),10),1)/100000000)))</f>
        <v>24.379462186999998</v>
      </c>
      <c r="M1366" s="36">
        <f t="shared" ca="1" si="108"/>
        <v>2.5701233488822246</v>
      </c>
      <c r="N1366" s="37">
        <f ca="1">IF(E1366="","",IF(ISERROR([1]!EM_S_EST_NETPROFIT(E1366,行业估值!$E$6,deadline)/100000000),"-",[1]!EM_S_EST_NETPROFIT(E1366,行业估值!$E$6,deadline)/100000000))</f>
        <v>4.5575999999999999</v>
      </c>
      <c r="O1366" s="36">
        <f t="shared" ca="1" si="109"/>
        <v>13.748074644549764</v>
      </c>
      <c r="T1366" s="64" t="s">
        <v>2758</v>
      </c>
      <c r="U1366" s="64" t="s">
        <v>2759</v>
      </c>
    </row>
    <row r="1367" spans="4:21">
      <c r="D1367" s="45" t="str">
        <f>IF(AND(行业估值!$B$39=$G1367,COUNTIF($G$2:$G$2552,$G1367)&gt;=1),COUNTIF($G$2:G1367,$G1367),"")</f>
        <v/>
      </c>
      <c r="E1367" s="65" t="str">
        <f t="shared" si="105"/>
        <v>002929.SZ</v>
      </c>
      <c r="F1367" s="65" t="str">
        <f t="shared" si="106"/>
        <v>润建股份</v>
      </c>
      <c r="G1367" s="34" t="str">
        <f>IF(E1367="","",IF(行业估值!$C$5="申万行业",[1]!EM_S_INFO_INDUSTRY_SW2014(E1367,"1"),IF(行业估值!$C$5="证监会行业",[1]!EM_S_INFO_INDUSTRY_CSRC1(E1367,"1"),[1]!EM_S_INFO_INDUSTRY_EM2016(E1367,"1"))))</f>
        <v>信息技术</v>
      </c>
      <c r="H1367" s="34" t="str">
        <f>IF(E1367="","",IF($H$1="上证50",[1]!EM_S_INFO_COMPINDEX(E1367,"000016"),"")&amp;IF($H$1="上证180",[1]!EM_S_INFO_COMPINDEX(E1367,"000010"),"")&amp;IF($H$1="沪深300",[1]!EM_S_INFO_COMPINDEX(E1367,"000300"),"")&amp;IF(AND($H$1="上证A股",RIGHT(E1367,2)="SH"),"是","")&amp;IF(AND($H$1="深证A股",RIGHT(E1367,2)="SZ"),"是","")&amp;IF(AND($H$1="创业板",LEFT(E1367,1)-3=0),"是","")&amp;IF(AND($H$1="全部A股",E1367&lt;&gt;0),"是","")&amp;IF(AND($H$1="中小板",LEFT(E1367,3)="002"),"是",""))</f>
        <v>是</v>
      </c>
      <c r="I1367" s="46">
        <f ca="1">IF(E1367="","",IF(OR([1]!EM_S_VAL_MV(E1367,deadline)="",[1]!EM_S_VAL_MV(E1367,deadline)="--",[1]!EM_S_VAL_MV(E1367,deadline)="null"),0,[1]!EM_S_VAL_MV(E1367,deadline)/100000000))</f>
        <v>60.020931749300004</v>
      </c>
      <c r="J1367" s="46">
        <f ca="1">IF(E1367="","",IF(RIGHT(LEFT($J$1,6),3)="TTM",[1]!EM_S_FA_PROFIT_TTM(E1367,LEFT(RIGHT($J$1,11),10),1)/100000000,[1]!EM_S_STM07_IS(E1367,61,LEFT(RIGHT($J$1,5),4)&amp;"-12-31",1)/100000000))</f>
        <v>2.1265962486999999</v>
      </c>
      <c r="K1367" s="36">
        <f t="shared" ca="1" si="107"/>
        <v>28.223943207833237</v>
      </c>
      <c r="L1367" s="46">
        <f ca="1">IF(E1367="","",IF(ISERROR(IF(行业估值!$E$7="最新年报",[1]!EM_S_STM07_BS(E1367,140,LEFT(RIGHT($L$1,5),4)&amp;"-12-31",1)/100000000,[1]!EM_S_STM07_BS(E1367,140,LEFT(RIGHT($L$1,11),10),1)/100000000)),0,IF(行业估值!$E$7="最新年报",[1]!EM_S_STM07_BS(E1367,140,LEFT(RIGHT($L$1,5),4)&amp;"-12-31",1)/100000000,[1]!EM_S_STM07_BS(E1367,140,LEFT(RIGHT($L$1,11),10),1)/100000000)))</f>
        <v>27.5583602912</v>
      </c>
      <c r="M1367" s="36">
        <f t="shared" ca="1" si="108"/>
        <v>2.1779572919099266</v>
      </c>
      <c r="N1367" s="37" t="str">
        <f ca="1">IF(E1367="","",IF(ISERROR([1]!EM_S_EST_NETPROFIT(E1367,行业估值!$E$6,deadline)/100000000),"-",[1]!EM_S_EST_NETPROFIT(E1367,行业估值!$E$6,deadline)/100000000))</f>
        <v>-</v>
      </c>
      <c r="O1367" s="36" t="str">
        <f t="shared" ca="1" si="109"/>
        <v>-</v>
      </c>
      <c r="T1367" s="64" t="s">
        <v>7252</v>
      </c>
      <c r="U1367" s="64" t="s">
        <v>2760</v>
      </c>
    </row>
    <row r="1368" spans="4:21">
      <c r="D1368" s="45" t="str">
        <f>IF(AND(行业估值!$B$39=$G1368,COUNTIF($G$2:$G$2552,$G1368)&gt;=1),COUNTIF($G$2:G1368,$G1368),"")</f>
        <v/>
      </c>
      <c r="E1368" s="65" t="str">
        <f t="shared" si="105"/>
        <v>002930.SZ</v>
      </c>
      <c r="F1368" s="65" t="str">
        <f t="shared" si="106"/>
        <v>宏川智慧</v>
      </c>
      <c r="G1368" s="34" t="str">
        <f>IF(E1368="","",IF(行业估值!$C$5="申万行业",[1]!EM_S_INFO_INDUSTRY_SW2014(E1368,"1"),IF(行业估值!$C$5="证监会行业",[1]!EM_S_INFO_INDUSTRY_CSRC1(E1368,"1"),[1]!EM_S_INFO_INDUSTRY_EM2016(E1368,"1"))))</f>
        <v>交通运输</v>
      </c>
      <c r="H1368" s="34" t="str">
        <f>IF(E1368="","",IF($H$1="上证50",[1]!EM_S_INFO_COMPINDEX(E1368,"000016"),"")&amp;IF($H$1="上证180",[1]!EM_S_INFO_COMPINDEX(E1368,"000010"),"")&amp;IF($H$1="沪深300",[1]!EM_S_INFO_COMPINDEX(E1368,"000300"),"")&amp;IF(AND($H$1="上证A股",RIGHT(E1368,2)="SH"),"是","")&amp;IF(AND($H$1="深证A股",RIGHT(E1368,2)="SZ"),"是","")&amp;IF(AND($H$1="创业板",LEFT(E1368,1)-3=0),"是","")&amp;IF(AND($H$1="全部A股",E1368&lt;&gt;0),"是","")&amp;IF(AND($H$1="中小板",LEFT(E1368,3)="002"),"是",""))</f>
        <v>是</v>
      </c>
      <c r="I1368" s="46">
        <f ca="1">IF(E1368="","",IF(OR([1]!EM_S_VAL_MV(E1368,deadline)="",[1]!EM_S_VAL_MV(E1368,deadline)="--",[1]!EM_S_VAL_MV(E1368,deadline)="null"),0,[1]!EM_S_VAL_MV(E1368,deadline)/100000000))</f>
        <v>48.432954385200006</v>
      </c>
      <c r="J1368" s="46">
        <f ca="1">IF(E1368="","",IF(RIGHT(LEFT($J$1,6),3)="TTM",[1]!EM_S_FA_PROFIT_TTM(E1368,LEFT(RIGHT($J$1,11),10),1)/100000000,[1]!EM_S_STM07_IS(E1368,61,LEFT(RIGHT($J$1,5),4)&amp;"-12-31",1)/100000000))</f>
        <v>1.4180418099000001</v>
      </c>
      <c r="K1368" s="36">
        <f t="shared" ca="1" si="107"/>
        <v>34.154814087333214</v>
      </c>
      <c r="L1368" s="46">
        <f ca="1">IF(E1368="","",IF(ISERROR(IF(行业估值!$E$7="最新年报",[1]!EM_S_STM07_BS(E1368,140,LEFT(RIGHT($L$1,5),4)&amp;"-12-31",1)/100000000,[1]!EM_S_STM07_BS(E1368,140,LEFT(RIGHT($L$1,11),10),1)/100000000)),0,IF(行业估值!$E$7="最新年报",[1]!EM_S_STM07_BS(E1368,140,LEFT(RIGHT($L$1,5),4)&amp;"-12-31",1)/100000000,[1]!EM_S_STM07_BS(E1368,140,LEFT(RIGHT($L$1,11),10),1)/100000000)))</f>
        <v>18.205899955899998</v>
      </c>
      <c r="M1368" s="36">
        <f t="shared" ca="1" si="108"/>
        <v>2.6602889449309703</v>
      </c>
      <c r="N1368" s="37">
        <f ca="1">IF(E1368="","",IF(ISERROR([1]!EM_S_EST_NETPROFIT(E1368,行业估值!$E$6,deadline)/100000000),"-",[1]!EM_S_EST_NETPROFIT(E1368,行业估值!$E$6,deadline)/100000000))</f>
        <v>1.5551999999999999</v>
      </c>
      <c r="O1368" s="36">
        <f t="shared" ca="1" si="109"/>
        <v>31.142588982253091</v>
      </c>
      <c r="T1368" s="64" t="s">
        <v>2761</v>
      </c>
      <c r="U1368" s="64" t="s">
        <v>2762</v>
      </c>
    </row>
    <row r="1369" spans="4:21">
      <c r="D1369" s="45">
        <f>IF(AND(行业估值!$B$39=$G1369,COUNTIF($G$2:$G$2552,$G1369)&gt;=1),COUNTIF($G$2:G1369,$G1369),"")</f>
        <v>113</v>
      </c>
      <c r="E1369" s="65" t="str">
        <f t="shared" si="105"/>
        <v>002931.SZ</v>
      </c>
      <c r="F1369" s="65" t="str">
        <f t="shared" si="106"/>
        <v>锋龙股份</v>
      </c>
      <c r="G1369" s="34" t="str">
        <f>IF(E1369="","",IF(行业估值!$C$5="申万行业",[1]!EM_S_INFO_INDUSTRY_SW2014(E1369,"1"),IF(行业估值!$C$5="证监会行业",[1]!EM_S_INFO_INDUSTRY_CSRC1(E1369,"1"),[1]!EM_S_INFO_INDUSTRY_EM2016(E1369,"1"))))</f>
        <v>机械设备</v>
      </c>
      <c r="H1369" s="34" t="str">
        <f>IF(E1369="","",IF($H$1="上证50",[1]!EM_S_INFO_COMPINDEX(E1369,"000016"),"")&amp;IF($H$1="上证180",[1]!EM_S_INFO_COMPINDEX(E1369,"000010"),"")&amp;IF($H$1="沪深300",[1]!EM_S_INFO_COMPINDEX(E1369,"000300"),"")&amp;IF(AND($H$1="上证A股",RIGHT(E1369,2)="SH"),"是","")&amp;IF(AND($H$1="深证A股",RIGHT(E1369,2)="SZ"),"是","")&amp;IF(AND($H$1="创业板",LEFT(E1369,1)-3=0),"是","")&amp;IF(AND($H$1="全部A股",E1369&lt;&gt;0),"是","")&amp;IF(AND($H$1="中小板",LEFT(E1369,3)="002"),"是",""))</f>
        <v>是</v>
      </c>
      <c r="I1369" s="46">
        <f ca="1">IF(E1369="","",IF(OR([1]!EM_S_VAL_MV(E1369,deadline)="",[1]!EM_S_VAL_MV(E1369,deadline)="--",[1]!EM_S_VAL_MV(E1369,deadline)="null"),0,[1]!EM_S_VAL_MV(E1369,deadline)/100000000))</f>
        <v>22.859936000000001</v>
      </c>
      <c r="J1369" s="46">
        <f ca="1">IF(E1369="","",IF(RIGHT(LEFT($J$1,6),3)="TTM",[1]!EM_S_FA_PROFIT_TTM(E1369,LEFT(RIGHT($J$1,11),10),1)/100000000,[1]!EM_S_STM07_IS(E1369,61,LEFT(RIGHT($J$1,5),4)&amp;"-12-31",1)/100000000))</f>
        <v>0.59519118439999996</v>
      </c>
      <c r="K1369" s="36">
        <f t="shared" ca="1" si="107"/>
        <v>38.40771940035475</v>
      </c>
      <c r="L1369" s="46">
        <f ca="1">IF(E1369="","",IF(ISERROR(IF(行业估值!$E$7="最新年报",[1]!EM_S_STM07_BS(E1369,140,LEFT(RIGHT($L$1,5),4)&amp;"-12-31",1)/100000000,[1]!EM_S_STM07_BS(E1369,140,LEFT(RIGHT($L$1,11),10),1)/100000000)),0,IF(行业估值!$E$7="最新年报",[1]!EM_S_STM07_BS(E1369,140,LEFT(RIGHT($L$1,5),4)&amp;"-12-31",1)/100000000,[1]!EM_S_STM07_BS(E1369,140,LEFT(RIGHT($L$1,11),10),1)/100000000)))</f>
        <v>5.2402150279000006</v>
      </c>
      <c r="M1369" s="36">
        <f t="shared" ca="1" si="108"/>
        <v>4.3624041911045488</v>
      </c>
      <c r="N1369" s="37" t="str">
        <f ca="1">IF(E1369="","",IF(ISERROR([1]!EM_S_EST_NETPROFIT(E1369,行业估值!$E$6,deadline)/100000000),"-",[1]!EM_S_EST_NETPROFIT(E1369,行业估值!$E$6,deadline)/100000000))</f>
        <v>-</v>
      </c>
      <c r="O1369" s="36" t="str">
        <f t="shared" ca="1" si="109"/>
        <v>-</v>
      </c>
      <c r="T1369" s="64" t="s">
        <v>2763</v>
      </c>
      <c r="U1369" s="64" t="s">
        <v>2764</v>
      </c>
    </row>
    <row r="1370" spans="4:21">
      <c r="D1370" s="45" t="str">
        <f>IF(AND(行业估值!$B$39=$G1370,COUNTIF($G$2:$G$2552,$G1370)&gt;=1),COUNTIF($G$2:G1370,$G1370),"")</f>
        <v/>
      </c>
      <c r="E1370" s="65" t="str">
        <f t="shared" si="105"/>
        <v>002932.SZ</v>
      </c>
      <c r="F1370" s="65" t="str">
        <f t="shared" si="106"/>
        <v>明德生物</v>
      </c>
      <c r="G1370" s="34" t="str">
        <f>IF(E1370="","",IF(行业估值!$C$5="申万行业",[1]!EM_S_INFO_INDUSTRY_SW2014(E1370,"1"),IF(行业估值!$C$5="证监会行业",[1]!EM_S_INFO_INDUSTRY_CSRC1(E1370,"1"),[1]!EM_S_INFO_INDUSTRY_EM2016(E1370,"1"))))</f>
        <v>医药生物</v>
      </c>
      <c r="H1370" s="34" t="str">
        <f>IF(E1370="","",IF($H$1="上证50",[1]!EM_S_INFO_COMPINDEX(E1370,"000016"),"")&amp;IF($H$1="上证180",[1]!EM_S_INFO_COMPINDEX(E1370,"000010"),"")&amp;IF($H$1="沪深300",[1]!EM_S_INFO_COMPINDEX(E1370,"000300"),"")&amp;IF(AND($H$1="上证A股",RIGHT(E1370,2)="SH"),"是","")&amp;IF(AND($H$1="深证A股",RIGHT(E1370,2)="SZ"),"是","")&amp;IF(AND($H$1="创业板",LEFT(E1370,1)-3=0),"是","")&amp;IF(AND($H$1="全部A股",E1370&lt;&gt;0),"是","")&amp;IF(AND($H$1="中小板",LEFT(E1370,3)="002"),"是",""))</f>
        <v>是</v>
      </c>
      <c r="I1370" s="46">
        <f ca="1">IF(E1370="","",IF(OR([1]!EM_S_VAL_MV(E1370,deadline)="",[1]!EM_S_VAL_MV(E1370,deadline)="--",[1]!EM_S_VAL_MV(E1370,deadline)="null"),0,[1]!EM_S_VAL_MV(E1370,deadline)/100000000))</f>
        <v>22.559047803600002</v>
      </c>
      <c r="J1370" s="46">
        <f ca="1">IF(E1370="","",IF(RIGHT(LEFT($J$1,6),3)="TTM",[1]!EM_S_FA_PROFIT_TTM(E1370,LEFT(RIGHT($J$1,11),10),1)/100000000,[1]!EM_S_STM07_IS(E1370,61,LEFT(RIGHT($J$1,5),4)&amp;"-12-31",1)/100000000))</f>
        <v>0.59702750299999996</v>
      </c>
      <c r="K1370" s="36">
        <f t="shared" ca="1" si="107"/>
        <v>37.7856090217673</v>
      </c>
      <c r="L1370" s="46">
        <f ca="1">IF(E1370="","",IF(ISERROR(IF(行业估值!$E$7="最新年报",[1]!EM_S_STM07_BS(E1370,140,LEFT(RIGHT($L$1,5),4)&amp;"-12-31",1)/100000000,[1]!EM_S_STM07_BS(E1370,140,LEFT(RIGHT($L$1,11),10),1)/100000000)),0,IF(行业估值!$E$7="最新年报",[1]!EM_S_STM07_BS(E1370,140,LEFT(RIGHT($L$1,5),4)&amp;"-12-31",1)/100000000,[1]!EM_S_STM07_BS(E1370,140,LEFT(RIGHT($L$1,11),10),1)/100000000)))</f>
        <v>6.1296204309000002</v>
      </c>
      <c r="M1370" s="36">
        <f t="shared" ca="1" si="108"/>
        <v>3.6803335635397088</v>
      </c>
      <c r="N1370" s="37" t="str">
        <f ca="1">IF(E1370="","",IF(ISERROR([1]!EM_S_EST_NETPROFIT(E1370,行业估值!$E$6,deadline)/100000000),"-",[1]!EM_S_EST_NETPROFIT(E1370,行业估值!$E$6,deadline)/100000000))</f>
        <v>-</v>
      </c>
      <c r="O1370" s="36" t="str">
        <f t="shared" ca="1" si="109"/>
        <v>-</v>
      </c>
      <c r="T1370" s="64" t="s">
        <v>2765</v>
      </c>
      <c r="U1370" s="64" t="s">
        <v>2766</v>
      </c>
    </row>
    <row r="1371" spans="4:21">
      <c r="D1371" s="45" t="str">
        <f>IF(AND(行业估值!$B$39=$G1371,COUNTIF($G$2:$G$2552,$G1371)&gt;=1),COUNTIF($G$2:G1371,$G1371),"")</f>
        <v/>
      </c>
      <c r="E1371" s="65" t="str">
        <f t="shared" si="105"/>
        <v>002933.SZ</v>
      </c>
      <c r="F1371" s="65" t="str">
        <f t="shared" si="106"/>
        <v>新兴装备</v>
      </c>
      <c r="G1371" s="34" t="str">
        <f>IF(E1371="","",IF(行业估值!$C$5="申万行业",[1]!EM_S_INFO_INDUSTRY_SW2014(E1371,"1"),IF(行业估值!$C$5="证监会行业",[1]!EM_S_INFO_INDUSTRY_CSRC1(E1371,"1"),[1]!EM_S_INFO_INDUSTRY_EM2016(E1371,"1"))))</f>
        <v>国防与装备</v>
      </c>
      <c r="H1371" s="34" t="str">
        <f>IF(E1371="","",IF($H$1="上证50",[1]!EM_S_INFO_COMPINDEX(E1371,"000016"),"")&amp;IF($H$1="上证180",[1]!EM_S_INFO_COMPINDEX(E1371,"000010"),"")&amp;IF($H$1="沪深300",[1]!EM_S_INFO_COMPINDEX(E1371,"000300"),"")&amp;IF(AND($H$1="上证A股",RIGHT(E1371,2)="SH"),"是","")&amp;IF(AND($H$1="深证A股",RIGHT(E1371,2)="SZ"),"是","")&amp;IF(AND($H$1="创业板",LEFT(E1371,1)-3=0),"是","")&amp;IF(AND($H$1="全部A股",E1371&lt;&gt;0),"是","")&amp;IF(AND($H$1="中小板",LEFT(E1371,3)="002"),"是",""))</f>
        <v>是</v>
      </c>
      <c r="I1371" s="46">
        <f ca="1">IF(E1371="","",IF(OR([1]!EM_S_VAL_MV(E1371,deadline)="",[1]!EM_S_VAL_MV(E1371,deadline)="--",[1]!EM_S_VAL_MV(E1371,deadline)="null"),0,[1]!EM_S_VAL_MV(E1371,deadline)/100000000))</f>
        <v>43.055714999999999</v>
      </c>
      <c r="J1371" s="46">
        <f ca="1">IF(E1371="","",IF(RIGHT(LEFT($J$1,6),3)="TTM",[1]!EM_S_FA_PROFIT_TTM(E1371,LEFT(RIGHT($J$1,11),10),1)/100000000,[1]!EM_S_STM07_IS(E1371,61,LEFT(RIGHT($J$1,5),4)&amp;"-12-31",1)/100000000))</f>
        <v>1.4084609644999999</v>
      </c>
      <c r="K1371" s="36">
        <f t="shared" ca="1" si="107"/>
        <v>30.569334958661543</v>
      </c>
      <c r="L1371" s="46">
        <f ca="1">IF(E1371="","",IF(ISERROR(IF(行业估值!$E$7="最新年报",[1]!EM_S_STM07_BS(E1371,140,LEFT(RIGHT($L$1,5),4)&amp;"-12-31",1)/100000000,[1]!EM_S_STM07_BS(E1371,140,LEFT(RIGHT($L$1,11),10),1)/100000000)),0,IF(行业估值!$E$7="最新年报",[1]!EM_S_STM07_BS(E1371,140,LEFT(RIGHT($L$1,5),4)&amp;"-12-31",1)/100000000,[1]!EM_S_STM07_BS(E1371,140,LEFT(RIGHT($L$1,11),10),1)/100000000)))</f>
        <v>14.8081631827</v>
      </c>
      <c r="M1371" s="36">
        <f t="shared" ca="1" si="108"/>
        <v>2.907566216605507</v>
      </c>
      <c r="N1371" s="37">
        <f ca="1">IF(E1371="","",IF(ISERROR([1]!EM_S_EST_NETPROFIT(E1371,行业估值!$E$6,deadline)/100000000),"-",[1]!EM_S_EST_NETPROFIT(E1371,行业估值!$E$6,deadline)/100000000))</f>
        <v>1.7178666666666667</v>
      </c>
      <c r="O1371" s="36">
        <f t="shared" ca="1" si="109"/>
        <v>25.063478927351753</v>
      </c>
      <c r="T1371" s="64" t="s">
        <v>2767</v>
      </c>
      <c r="U1371" s="64" t="s">
        <v>2768</v>
      </c>
    </row>
    <row r="1372" spans="4:21">
      <c r="D1372" s="45" t="str">
        <f>IF(AND(行业估值!$B$39=$G1372,COUNTIF($G$2:$G$2552,$G1372)&gt;=1),COUNTIF($G$2:G1372,$G1372),"")</f>
        <v/>
      </c>
      <c r="E1372" s="65" t="str">
        <f t="shared" si="105"/>
        <v>002935.SZ</v>
      </c>
      <c r="F1372" s="65" t="str">
        <f t="shared" si="106"/>
        <v>天奥电子</v>
      </c>
      <c r="G1372" s="34" t="str">
        <f>IF(E1372="","",IF(行业估值!$C$5="申万行业",[1]!EM_S_INFO_INDUSTRY_SW2014(E1372,"1"),IF(行业估值!$C$5="证监会行业",[1]!EM_S_INFO_INDUSTRY_CSRC1(E1372,"1"),[1]!EM_S_INFO_INDUSTRY_EM2016(E1372,"1"))))</f>
        <v>国防与装备</v>
      </c>
      <c r="H1372" s="34" t="str">
        <f>IF(E1372="","",IF($H$1="上证50",[1]!EM_S_INFO_COMPINDEX(E1372,"000016"),"")&amp;IF($H$1="上证180",[1]!EM_S_INFO_COMPINDEX(E1372,"000010"),"")&amp;IF($H$1="沪深300",[1]!EM_S_INFO_COMPINDEX(E1372,"000300"),"")&amp;IF(AND($H$1="上证A股",RIGHT(E1372,2)="SH"),"是","")&amp;IF(AND($H$1="深证A股",RIGHT(E1372,2)="SZ"),"是","")&amp;IF(AND($H$1="创业板",LEFT(E1372,1)-3=0),"是","")&amp;IF(AND($H$1="全部A股",E1372&lt;&gt;0),"是","")&amp;IF(AND($H$1="中小板",LEFT(E1372,3)="002"),"是",""))</f>
        <v>是</v>
      </c>
      <c r="I1372" s="46">
        <f ca="1">IF(E1372="","",IF(OR([1]!EM_S_VAL_MV(E1372,deadline)="",[1]!EM_S_VAL_MV(E1372,deadline)="--",[1]!EM_S_VAL_MV(E1372,deadline)="null"),0,[1]!EM_S_VAL_MV(E1372,deadline)/100000000))</f>
        <v>41.841307499999999</v>
      </c>
      <c r="J1372" s="46">
        <f ca="1">IF(E1372="","",IF(RIGHT(LEFT($J$1,6),3)="TTM",[1]!EM_S_FA_PROFIT_TTM(E1372,LEFT(RIGHT($J$1,11),10),1)/100000000,[1]!EM_S_STM07_IS(E1372,61,LEFT(RIGHT($J$1,5),4)&amp;"-12-31",1)/100000000))</f>
        <v>0.99388404890000004</v>
      </c>
      <c r="K1372" s="36">
        <f t="shared" ca="1" si="107"/>
        <v>42.098781589571395</v>
      </c>
      <c r="L1372" s="46">
        <f ca="1">IF(E1372="","",IF(ISERROR(IF(行业估值!$E$7="最新年报",[1]!EM_S_STM07_BS(E1372,140,LEFT(RIGHT($L$1,5),4)&amp;"-12-31",1)/100000000,[1]!EM_S_STM07_BS(E1372,140,LEFT(RIGHT($L$1,11),10),1)/100000000)),0,IF(行业估值!$E$7="最新年报",[1]!EM_S_STM07_BS(E1372,140,LEFT(RIGHT($L$1,5),4)&amp;"-12-31",1)/100000000,[1]!EM_S_STM07_BS(E1372,140,LEFT(RIGHT($L$1,11),10),1)/100000000)))</f>
        <v>11.907088737400001</v>
      </c>
      <c r="M1372" s="36">
        <f t="shared" ca="1" si="108"/>
        <v>3.5139830081703374</v>
      </c>
      <c r="N1372" s="37">
        <f ca="1">IF(E1372="","",IF(ISERROR([1]!EM_S_EST_NETPROFIT(E1372,行业估值!$E$6,deadline)/100000000),"-",[1]!EM_S_EST_NETPROFIT(E1372,行业估值!$E$6,deadline)/100000000))</f>
        <v>1.1716333333333333</v>
      </c>
      <c r="O1372" s="36">
        <f t="shared" ca="1" si="109"/>
        <v>35.711946997069617</v>
      </c>
      <c r="T1372" s="64" t="s">
        <v>2769</v>
      </c>
      <c r="U1372" s="64" t="s">
        <v>2770</v>
      </c>
    </row>
    <row r="1373" spans="4:21">
      <c r="D1373" s="45" t="str">
        <f>IF(AND(行业估值!$B$39=$G1373,COUNTIF($G$2:$G$2552,$G1373)&gt;=1),COUNTIF($G$2:G1373,$G1373),"")</f>
        <v/>
      </c>
      <c r="E1373" s="65" t="str">
        <f t="shared" si="105"/>
        <v>002936.SZ</v>
      </c>
      <c r="F1373" s="65" t="str">
        <f t="shared" si="106"/>
        <v>郑州银行</v>
      </c>
      <c r="G1373" s="34" t="str">
        <f>IF(E1373="","",IF(行业估值!$C$5="申万行业",[1]!EM_S_INFO_INDUSTRY_SW2014(E1373,"1"),IF(行业估值!$C$5="证监会行业",[1]!EM_S_INFO_INDUSTRY_CSRC1(E1373,"1"),[1]!EM_S_INFO_INDUSTRY_EM2016(E1373,"1"))))</f>
        <v>金融</v>
      </c>
      <c r="H1373" s="34" t="str">
        <f>IF(E1373="","",IF($H$1="上证50",[1]!EM_S_INFO_COMPINDEX(E1373,"000016"),"")&amp;IF($H$1="上证180",[1]!EM_S_INFO_COMPINDEX(E1373,"000010"),"")&amp;IF($H$1="沪深300",[1]!EM_S_INFO_COMPINDEX(E1373,"000300"),"")&amp;IF(AND($H$1="上证A股",RIGHT(E1373,2)="SH"),"是","")&amp;IF(AND($H$1="深证A股",RIGHT(E1373,2)="SZ"),"是","")&amp;IF(AND($H$1="创业板",LEFT(E1373,1)-3=0),"是","")&amp;IF(AND($H$1="全部A股",E1373&lt;&gt;0),"是","")&amp;IF(AND($H$1="中小板",LEFT(E1373,3)="002"),"是",""))</f>
        <v>是</v>
      </c>
      <c r="I1373" s="46">
        <f ca="1">IF(E1373="","",IF(OR([1]!EM_S_VAL_MV(E1373,deadline)="",[1]!EM_S_VAL_MV(E1373,deadline)="--",[1]!EM_S_VAL_MV(E1373,deadline)="null"),0,[1]!EM_S_VAL_MV(E1373,deadline)/100000000))</f>
        <v>264.11816274</v>
      </c>
      <c r="J1373" s="46">
        <f ca="1">IF(E1373="","",IF(RIGHT(LEFT($J$1,6),3)="TTM",[1]!EM_S_FA_PROFIT_TTM(E1373,LEFT(RIGHT($J$1,11),10),1)/100000000,[1]!EM_S_STM07_IS(E1373,61,LEFT(RIGHT($J$1,5),4)&amp;"-12-31",1)/100000000))</f>
        <v>32.80489</v>
      </c>
      <c r="K1373" s="36">
        <f t="shared" ca="1" si="107"/>
        <v>8.0511826968479401</v>
      </c>
      <c r="L1373" s="46">
        <f ca="1">IF(E1373="","",IF(ISERROR(IF(行业估值!$E$7="最新年报",[1]!EM_S_STM07_BS(E1373,140,LEFT(RIGHT($L$1,5),4)&amp;"-12-31",1)/100000000,[1]!EM_S_STM07_BS(E1373,140,LEFT(RIGHT($L$1,11),10),1)/100000000)),0,IF(行业估值!$E$7="最新年报",[1]!EM_S_STM07_BS(E1373,140,LEFT(RIGHT($L$1,5),4)&amp;"-12-31",1)/100000000,[1]!EM_S_STM07_BS(E1373,140,LEFT(RIGHT($L$1,11),10),1)/100000000)))</f>
        <v>393.86604</v>
      </c>
      <c r="M1373" s="36">
        <f t="shared" ca="1" si="108"/>
        <v>0.67057866359841534</v>
      </c>
      <c r="N1373" s="37">
        <f ca="1">IF(E1373="","",IF(ISERROR([1]!EM_S_EST_NETPROFIT(E1373,行业估值!$E$6,deadline)/100000000),"-",[1]!EM_S_EST_NETPROFIT(E1373,行业估值!$E$6,deadline)/100000000))</f>
        <v>32</v>
      </c>
      <c r="O1373" s="36">
        <f t="shared" ca="1" si="109"/>
        <v>8.2536925856250001</v>
      </c>
      <c r="T1373" s="64" t="s">
        <v>2771</v>
      </c>
      <c r="U1373" s="64" t="s">
        <v>2772</v>
      </c>
    </row>
    <row r="1374" spans="4:21">
      <c r="D1374" s="45" t="str">
        <f>IF(AND(行业估值!$B$39=$G1374,COUNTIF($G$2:$G$2552,$G1374)&gt;=1),COUNTIF($G$2:G1374,$G1374),"")</f>
        <v/>
      </c>
      <c r="E1374" s="65" t="str">
        <f t="shared" si="105"/>
        <v>002937.SZ</v>
      </c>
      <c r="F1374" s="65" t="str">
        <f t="shared" si="106"/>
        <v>兴瑞科技</v>
      </c>
      <c r="G1374" s="34" t="str">
        <f>IF(E1374="","",IF(行业估值!$C$5="申万行业",[1]!EM_S_INFO_INDUSTRY_SW2014(E1374,"1"),IF(行业估值!$C$5="证监会行业",[1]!EM_S_INFO_INDUSTRY_CSRC1(E1374,"1"),[1]!EM_S_INFO_INDUSTRY_EM2016(E1374,"1"))))</f>
        <v>电子设备</v>
      </c>
      <c r="H1374" s="34" t="str">
        <f>IF(E1374="","",IF($H$1="上证50",[1]!EM_S_INFO_COMPINDEX(E1374,"000016"),"")&amp;IF($H$1="上证180",[1]!EM_S_INFO_COMPINDEX(E1374,"000010"),"")&amp;IF($H$1="沪深300",[1]!EM_S_INFO_COMPINDEX(E1374,"000300"),"")&amp;IF(AND($H$1="上证A股",RIGHT(E1374,2)="SH"),"是","")&amp;IF(AND($H$1="深证A股",RIGHT(E1374,2)="SZ"),"是","")&amp;IF(AND($H$1="创业板",LEFT(E1374,1)-3=0),"是","")&amp;IF(AND($H$1="全部A股",E1374&lt;&gt;0),"是","")&amp;IF(AND($H$1="中小板",LEFT(E1374,3)="002"),"是",""))</f>
        <v>是</v>
      </c>
      <c r="I1374" s="46">
        <f ca="1">IF(E1374="","",IF(OR([1]!EM_S_VAL_MV(E1374,deadline)="",[1]!EM_S_VAL_MV(E1374,deadline)="--",[1]!EM_S_VAL_MV(E1374,deadline)="null"),0,[1]!EM_S_VAL_MV(E1374,deadline)/100000000))</f>
        <v>41.687040000000003</v>
      </c>
      <c r="J1374" s="46">
        <f ca="1">IF(E1374="","",IF(RIGHT(LEFT($J$1,6),3)="TTM",[1]!EM_S_FA_PROFIT_TTM(E1374,LEFT(RIGHT($J$1,11),10),1)/100000000,[1]!EM_S_STM07_IS(E1374,61,LEFT(RIGHT($J$1,5),4)&amp;"-12-31",1)/100000000))</f>
        <v>1.3495506791999998</v>
      </c>
      <c r="K1374" s="36">
        <f t="shared" ca="1" si="107"/>
        <v>30.889569871293507</v>
      </c>
      <c r="L1374" s="46">
        <f ca="1">IF(E1374="","",IF(ISERROR(IF(行业估值!$E$7="最新年报",[1]!EM_S_STM07_BS(E1374,140,LEFT(RIGHT($L$1,5),4)&amp;"-12-31",1)/100000000,[1]!EM_S_STM07_BS(E1374,140,LEFT(RIGHT($L$1,11),10),1)/100000000)),0,IF(行业估值!$E$7="最新年报",[1]!EM_S_STM07_BS(E1374,140,LEFT(RIGHT($L$1,5),4)&amp;"-12-31",1)/100000000,[1]!EM_S_STM07_BS(E1374,140,LEFT(RIGHT($L$1,11),10),1)/100000000)))</f>
        <v>8.8647092405999999</v>
      </c>
      <c r="M1374" s="36">
        <f t="shared" ca="1" si="108"/>
        <v>4.7025840181057594</v>
      </c>
      <c r="N1374" s="37">
        <f ca="1">IF(E1374="","",IF(ISERROR([1]!EM_S_EST_NETPROFIT(E1374,行业估值!$E$6,deadline)/100000000),"-",[1]!EM_S_EST_NETPROFIT(E1374,行业估值!$E$6,deadline)/100000000))</f>
        <v>1.5</v>
      </c>
      <c r="O1374" s="36">
        <f t="shared" ca="1" si="109"/>
        <v>27.791360000000001</v>
      </c>
      <c r="T1374" s="64" t="s">
        <v>2773</v>
      </c>
      <c r="U1374" s="64" t="s">
        <v>2774</v>
      </c>
    </row>
    <row r="1375" spans="4:21">
      <c r="D1375" s="45" t="str">
        <f>IF(AND(行业估值!$B$39=$G1375,COUNTIF($G$2:$G$2552,$G1375)&gt;=1),COUNTIF($G$2:G1375,$G1375),"")</f>
        <v/>
      </c>
      <c r="E1375" s="65" t="str">
        <f t="shared" si="105"/>
        <v>002938.SZ</v>
      </c>
      <c r="F1375" s="65" t="str">
        <f t="shared" si="106"/>
        <v>鹏鼎控股</v>
      </c>
      <c r="G1375" s="34" t="str">
        <f>IF(E1375="","",IF(行业估值!$C$5="申万行业",[1]!EM_S_INFO_INDUSTRY_SW2014(E1375,"1"),IF(行业估值!$C$5="证监会行业",[1]!EM_S_INFO_INDUSTRY_CSRC1(E1375,"1"),[1]!EM_S_INFO_INDUSTRY_EM2016(E1375,"1"))))</f>
        <v>电子设备</v>
      </c>
      <c r="H1375" s="34" t="str">
        <f>IF(E1375="","",IF($H$1="上证50",[1]!EM_S_INFO_COMPINDEX(E1375,"000016"),"")&amp;IF($H$1="上证180",[1]!EM_S_INFO_COMPINDEX(E1375,"000010"),"")&amp;IF($H$1="沪深300",[1]!EM_S_INFO_COMPINDEX(E1375,"000300"),"")&amp;IF(AND($H$1="上证A股",RIGHT(E1375,2)="SH"),"是","")&amp;IF(AND($H$1="深证A股",RIGHT(E1375,2)="SZ"),"是","")&amp;IF(AND($H$1="创业板",LEFT(E1375,1)-3=0),"是","")&amp;IF(AND($H$1="全部A股",E1375&lt;&gt;0),"是","")&amp;IF(AND($H$1="中小板",LEFT(E1375,3)="002"),"是",""))</f>
        <v>是</v>
      </c>
      <c r="I1375" s="46">
        <f ca="1">IF(E1375="","",IF(OR([1]!EM_S_VAL_MV(E1375,deadline)="",[1]!EM_S_VAL_MV(E1375,deadline)="--",[1]!EM_S_VAL_MV(E1375,deadline)="null"),0,[1]!EM_S_VAL_MV(E1375,deadline)/100000000))</f>
        <v>1163.8054158560001</v>
      </c>
      <c r="J1375" s="46">
        <f ca="1">IF(E1375="","",IF(RIGHT(LEFT($J$1,6),3)="TTM",[1]!EM_S_FA_PROFIT_TTM(E1375,LEFT(RIGHT($J$1,11),10),1)/100000000,[1]!EM_S_STM07_IS(E1375,61,LEFT(RIGHT($J$1,5),4)&amp;"-12-31",1)/100000000))</f>
        <v>29.113862499299998</v>
      </c>
      <c r="K1375" s="36">
        <f t="shared" ca="1" si="107"/>
        <v>39.97427053466307</v>
      </c>
      <c r="L1375" s="46">
        <f ca="1">IF(E1375="","",IF(ISERROR(IF(行业估值!$E$7="最新年报",[1]!EM_S_STM07_BS(E1375,140,LEFT(RIGHT($L$1,5),4)&amp;"-12-31",1)/100000000,[1]!EM_S_STM07_BS(E1375,140,LEFT(RIGHT($L$1,11),10),1)/100000000)),0,IF(行业估值!$E$7="最新年报",[1]!EM_S_STM07_BS(E1375,140,LEFT(RIGHT($L$1,5),4)&amp;"-12-31",1)/100000000,[1]!EM_S_STM07_BS(E1375,140,LEFT(RIGHT($L$1,11),10),1)/100000000)))</f>
        <v>185.58073408400003</v>
      </c>
      <c r="M1375" s="36">
        <f t="shared" ca="1" si="108"/>
        <v>6.2711542854940046</v>
      </c>
      <c r="N1375" s="37">
        <f ca="1">IF(E1375="","",IF(ISERROR([1]!EM_S_EST_NETPROFIT(E1375,行业估值!$E$6,deadline)/100000000),"-",[1]!EM_S_EST_NETPROFIT(E1375,行业估值!$E$6,deadline)/100000000))</f>
        <v>30.294405882352944</v>
      </c>
      <c r="O1375" s="36">
        <f t="shared" ca="1" si="109"/>
        <v>38.416512288624823</v>
      </c>
      <c r="T1375" s="64" t="s">
        <v>2775</v>
      </c>
      <c r="U1375" s="64" t="s">
        <v>2776</v>
      </c>
    </row>
    <row r="1376" spans="4:21">
      <c r="D1376" s="45" t="str">
        <f>IF(AND(行业估值!$B$39=$G1376,COUNTIF($G$2:$G$2552,$G1376)&gt;=1),COUNTIF($G$2:G1376,$G1376),"")</f>
        <v/>
      </c>
      <c r="E1376" s="65" t="str">
        <f t="shared" si="105"/>
        <v>002939.SZ</v>
      </c>
      <c r="F1376" s="65" t="str">
        <f t="shared" si="106"/>
        <v>长城证券</v>
      </c>
      <c r="G1376" s="34" t="str">
        <f>IF(E1376="","",IF(行业估值!$C$5="申万行业",[1]!EM_S_INFO_INDUSTRY_SW2014(E1376,"1"),IF(行业估值!$C$5="证监会行业",[1]!EM_S_INFO_INDUSTRY_CSRC1(E1376,"1"),[1]!EM_S_INFO_INDUSTRY_EM2016(E1376,"1"))))</f>
        <v>金融</v>
      </c>
      <c r="H1376" s="34" t="str">
        <f>IF(E1376="","",IF($H$1="上证50",[1]!EM_S_INFO_COMPINDEX(E1376,"000016"),"")&amp;IF($H$1="上证180",[1]!EM_S_INFO_COMPINDEX(E1376,"000010"),"")&amp;IF($H$1="沪深300",[1]!EM_S_INFO_COMPINDEX(E1376,"000300"),"")&amp;IF(AND($H$1="上证A股",RIGHT(E1376,2)="SH"),"是","")&amp;IF(AND($H$1="深证A股",RIGHT(E1376,2)="SZ"),"是","")&amp;IF(AND($H$1="创业板",LEFT(E1376,1)-3=0),"是","")&amp;IF(AND($H$1="全部A股",E1376&lt;&gt;0),"是","")&amp;IF(AND($H$1="中小板",LEFT(E1376,3)="002"),"是",""))</f>
        <v>是</v>
      </c>
      <c r="I1376" s="46">
        <f ca="1">IF(E1376="","",IF(OR([1]!EM_S_VAL_MV(E1376,deadline)="",[1]!EM_S_VAL_MV(E1376,deadline)="--",[1]!EM_S_VAL_MV(E1376,deadline)="null"),0,[1]!EM_S_VAL_MV(E1376,deadline)/100000000))</f>
        <v>359.995020716</v>
      </c>
      <c r="J1376" s="46">
        <f ca="1">IF(E1376="","",IF(RIGHT(LEFT($J$1,6),3)="TTM",[1]!EM_S_FA_PROFIT_TTM(E1376,LEFT(RIGHT($J$1,11),10),1)/100000000,[1]!EM_S_STM07_IS(E1376,61,LEFT(RIGHT($J$1,5),4)&amp;"-12-31",1)/100000000))</f>
        <v>8.6388582989000007</v>
      </c>
      <c r="K1376" s="36">
        <f t="shared" ca="1" si="107"/>
        <v>41.6715969009283</v>
      </c>
      <c r="L1376" s="46">
        <f ca="1">IF(E1376="","",IF(ISERROR(IF(行业估值!$E$7="最新年报",[1]!EM_S_STM07_BS(E1376,140,LEFT(RIGHT($L$1,5),4)&amp;"-12-31",1)/100000000,[1]!EM_S_STM07_BS(E1376,140,LEFT(RIGHT($L$1,11),10),1)/100000000)),0,IF(行业估值!$E$7="最新年报",[1]!EM_S_STM07_BS(E1376,140,LEFT(RIGHT($L$1,5),4)&amp;"-12-31",1)/100000000,[1]!EM_S_STM07_BS(E1376,140,LEFT(RIGHT($L$1,11),10),1)/100000000)))</f>
        <v>166.733469945</v>
      </c>
      <c r="M1376" s="36">
        <f t="shared" ca="1" si="108"/>
        <v>2.1591047126575771</v>
      </c>
      <c r="N1376" s="37" t="str">
        <f ca="1">IF(E1376="","",IF(ISERROR([1]!EM_S_EST_NETPROFIT(E1376,行业估值!$E$6,deadline)/100000000),"-",[1]!EM_S_EST_NETPROFIT(E1376,行业估值!$E$6,deadline)/100000000))</f>
        <v>-</v>
      </c>
      <c r="O1376" s="36" t="str">
        <f t="shared" ca="1" si="109"/>
        <v>-</v>
      </c>
      <c r="T1376" s="64" t="s">
        <v>2777</v>
      </c>
      <c r="U1376" s="64" t="s">
        <v>2778</v>
      </c>
    </row>
    <row r="1377" spans="4:21">
      <c r="D1377" s="45" t="str">
        <f>IF(AND(行业估值!$B$39=$G1377,COUNTIF($G$2:$G$2552,$G1377)&gt;=1),COUNTIF($G$2:G1377,$G1377),"")</f>
        <v/>
      </c>
      <c r="E1377" s="65" t="str">
        <f t="shared" si="105"/>
        <v>002940.SZ</v>
      </c>
      <c r="F1377" s="65" t="str">
        <f t="shared" si="106"/>
        <v>昂利康</v>
      </c>
      <c r="G1377" s="34" t="str">
        <f>IF(E1377="","",IF(行业估值!$C$5="申万行业",[1]!EM_S_INFO_INDUSTRY_SW2014(E1377,"1"),IF(行业估值!$C$5="证监会行业",[1]!EM_S_INFO_INDUSTRY_CSRC1(E1377,"1"),[1]!EM_S_INFO_INDUSTRY_EM2016(E1377,"1"))))</f>
        <v>医药生物</v>
      </c>
      <c r="H1377" s="34" t="str">
        <f>IF(E1377="","",IF($H$1="上证50",[1]!EM_S_INFO_COMPINDEX(E1377,"000016"),"")&amp;IF($H$1="上证180",[1]!EM_S_INFO_COMPINDEX(E1377,"000010"),"")&amp;IF($H$1="沪深300",[1]!EM_S_INFO_COMPINDEX(E1377,"000300"),"")&amp;IF(AND($H$1="上证A股",RIGHT(E1377,2)="SH"),"是","")&amp;IF(AND($H$1="深证A股",RIGHT(E1377,2)="SZ"),"是","")&amp;IF(AND($H$1="创业板",LEFT(E1377,1)-3=0),"是","")&amp;IF(AND($H$1="全部A股",E1377&lt;&gt;0),"是","")&amp;IF(AND($H$1="中小板",LEFT(E1377,3)="002"),"是",""))</f>
        <v>是</v>
      </c>
      <c r="I1377" s="46">
        <f ca="1">IF(E1377="","",IF(OR([1]!EM_S_VAL_MV(E1377,deadline)="",[1]!EM_S_VAL_MV(E1377,deadline)="--",[1]!EM_S_VAL_MV(E1377,deadline)="null"),0,[1]!EM_S_VAL_MV(E1377,deadline)/100000000))</f>
        <v>25.335000000000001</v>
      </c>
      <c r="J1377" s="46">
        <f ca="1">IF(E1377="","",IF(RIGHT(LEFT($J$1,6),3)="TTM",[1]!EM_S_FA_PROFIT_TTM(E1377,LEFT(RIGHT($J$1,11),10),1)/100000000,[1]!EM_S_STM07_IS(E1377,61,LEFT(RIGHT($J$1,5),4)&amp;"-12-31",1)/100000000))</f>
        <v>1.1228380351</v>
      </c>
      <c r="K1377" s="36">
        <f t="shared" ca="1" si="107"/>
        <v>22.56336106190388</v>
      </c>
      <c r="L1377" s="46">
        <f ca="1">IF(E1377="","",IF(ISERROR(IF(行业估值!$E$7="最新年报",[1]!EM_S_STM07_BS(E1377,140,LEFT(RIGHT($L$1,5),4)&amp;"-12-31",1)/100000000,[1]!EM_S_STM07_BS(E1377,140,LEFT(RIGHT($L$1,11),10),1)/100000000)),0,IF(行业估值!$E$7="最新年报",[1]!EM_S_STM07_BS(E1377,140,LEFT(RIGHT($L$1,5),4)&amp;"-12-31",1)/100000000,[1]!EM_S_STM07_BS(E1377,140,LEFT(RIGHT($L$1,11),10),1)/100000000)))</f>
        <v>9.4341455497000002</v>
      </c>
      <c r="M1377" s="36">
        <f t="shared" ca="1" si="108"/>
        <v>2.6854578262051128</v>
      </c>
      <c r="N1377" s="37" t="str">
        <f ca="1">IF(E1377="","",IF(ISERROR([1]!EM_S_EST_NETPROFIT(E1377,行业估值!$E$6,deadline)/100000000),"-",[1]!EM_S_EST_NETPROFIT(E1377,行业估值!$E$6,deadline)/100000000))</f>
        <v>-</v>
      </c>
      <c r="O1377" s="36" t="str">
        <f t="shared" ca="1" si="109"/>
        <v>-</v>
      </c>
      <c r="T1377" s="64" t="s">
        <v>2779</v>
      </c>
      <c r="U1377" s="64" t="s">
        <v>2780</v>
      </c>
    </row>
    <row r="1378" spans="4:21">
      <c r="D1378" s="45" t="str">
        <f>IF(AND(行业估值!$B$39=$G1378,COUNTIF($G$2:$G$2552,$G1378)&gt;=1),COUNTIF($G$2:G1378,$G1378),"")</f>
        <v/>
      </c>
      <c r="E1378" s="65" t="str">
        <f t="shared" si="105"/>
        <v>002941.SZ</v>
      </c>
      <c r="F1378" s="65" t="str">
        <f t="shared" si="106"/>
        <v>新疆交建</v>
      </c>
      <c r="G1378" s="34" t="str">
        <f>IF(E1378="","",IF(行业估值!$C$5="申万行业",[1]!EM_S_INFO_INDUSTRY_SW2014(E1378,"1"),IF(行业估值!$C$5="证监会行业",[1]!EM_S_INFO_INDUSTRY_CSRC1(E1378,"1"),[1]!EM_S_INFO_INDUSTRY_EM2016(E1378,"1"))))</f>
        <v>建筑</v>
      </c>
      <c r="H1378" s="34" t="str">
        <f>IF(E1378="","",IF($H$1="上证50",[1]!EM_S_INFO_COMPINDEX(E1378,"000016"),"")&amp;IF($H$1="上证180",[1]!EM_S_INFO_COMPINDEX(E1378,"000010"),"")&amp;IF($H$1="沪深300",[1]!EM_S_INFO_COMPINDEX(E1378,"000300"),"")&amp;IF(AND($H$1="上证A股",RIGHT(E1378,2)="SH"),"是","")&amp;IF(AND($H$1="深证A股",RIGHT(E1378,2)="SZ"),"是","")&amp;IF(AND($H$1="创业板",LEFT(E1378,1)-3=0),"是","")&amp;IF(AND($H$1="全部A股",E1378&lt;&gt;0),"是","")&amp;IF(AND($H$1="中小板",LEFT(E1378,3)="002"),"是",""))</f>
        <v>是</v>
      </c>
      <c r="I1378" s="46">
        <f ca="1">IF(E1378="","",IF(OR([1]!EM_S_VAL_MV(E1378,deadline)="",[1]!EM_S_VAL_MV(E1378,deadline)="--",[1]!EM_S_VAL_MV(E1378,deadline)="null"),0,[1]!EM_S_VAL_MV(E1378,deadline)/100000000))</f>
        <v>123.19499999999999</v>
      </c>
      <c r="J1378" s="46">
        <f ca="1">IF(E1378="","",IF(RIGHT(LEFT($J$1,6),3)="TTM",[1]!EM_S_FA_PROFIT_TTM(E1378,LEFT(RIGHT($J$1,11),10),1)/100000000,[1]!EM_S_STM07_IS(E1378,61,LEFT(RIGHT($J$1,5),4)&amp;"-12-31",1)/100000000))</f>
        <v>0.82516099150000011</v>
      </c>
      <c r="K1378" s="36">
        <f t="shared" ca="1" si="107"/>
        <v>149.2981385075569</v>
      </c>
      <c r="L1378" s="46">
        <f ca="1">IF(E1378="","",IF(ISERROR(IF(行业估值!$E$7="最新年报",[1]!EM_S_STM07_BS(E1378,140,LEFT(RIGHT($L$1,5),4)&amp;"-12-31",1)/100000000,[1]!EM_S_STM07_BS(E1378,140,LEFT(RIGHT($L$1,11),10),1)/100000000)),0,IF(行业估值!$E$7="最新年报",[1]!EM_S_STM07_BS(E1378,140,LEFT(RIGHT($L$1,5),4)&amp;"-12-31",1)/100000000,[1]!EM_S_STM07_BS(E1378,140,LEFT(RIGHT($L$1,11),10),1)/100000000)))</f>
        <v>22.501802983000001</v>
      </c>
      <c r="M1378" s="36">
        <f t="shared" ca="1" si="108"/>
        <v>5.4748946159146978</v>
      </c>
      <c r="N1378" s="37" t="str">
        <f ca="1">IF(E1378="","",IF(ISERROR([1]!EM_S_EST_NETPROFIT(E1378,行业估值!$E$6,deadline)/100000000),"-",[1]!EM_S_EST_NETPROFIT(E1378,行业估值!$E$6,deadline)/100000000))</f>
        <v>-</v>
      </c>
      <c r="O1378" s="36" t="str">
        <f t="shared" ca="1" si="109"/>
        <v>-</v>
      </c>
      <c r="T1378" s="64" t="s">
        <v>2781</v>
      </c>
      <c r="U1378" s="64" t="s">
        <v>2782</v>
      </c>
    </row>
    <row r="1379" spans="4:21">
      <c r="D1379" s="45" t="str">
        <f>IF(AND(行业估值!$B$39=$G1379,COUNTIF($G$2:$G$2552,$G1379)&gt;=1),COUNTIF($G$2:G1379,$G1379),"")</f>
        <v/>
      </c>
      <c r="E1379" s="65" t="str">
        <f t="shared" si="105"/>
        <v>002942.SZ</v>
      </c>
      <c r="F1379" s="65" t="str">
        <f t="shared" si="106"/>
        <v>新农股份</v>
      </c>
      <c r="G1379" s="34" t="str">
        <f>IF(E1379="","",IF(行业估值!$C$5="申万行业",[1]!EM_S_INFO_INDUSTRY_SW2014(E1379,"1"),IF(行业估值!$C$5="证监会行业",[1]!EM_S_INFO_INDUSTRY_CSRC1(E1379,"1"),[1]!EM_S_INFO_INDUSTRY_EM2016(E1379,"1"))))</f>
        <v>基础化工</v>
      </c>
      <c r="H1379" s="34" t="str">
        <f>IF(E1379="","",IF($H$1="上证50",[1]!EM_S_INFO_COMPINDEX(E1379,"000016"),"")&amp;IF($H$1="上证180",[1]!EM_S_INFO_COMPINDEX(E1379,"000010"),"")&amp;IF($H$1="沪深300",[1]!EM_S_INFO_COMPINDEX(E1379,"000300"),"")&amp;IF(AND($H$1="上证A股",RIGHT(E1379,2)="SH"),"是","")&amp;IF(AND($H$1="深证A股",RIGHT(E1379,2)="SZ"),"是","")&amp;IF(AND($H$1="创业板",LEFT(E1379,1)-3=0),"是","")&amp;IF(AND($H$1="全部A股",E1379&lt;&gt;0),"是","")&amp;IF(AND($H$1="中小板",LEFT(E1379,3)="002"),"是",""))</f>
        <v>是</v>
      </c>
      <c r="I1379" s="46">
        <f ca="1">IF(E1379="","",IF(OR([1]!EM_S_VAL_MV(E1379,deadline)="",[1]!EM_S_VAL_MV(E1379,deadline)="--",[1]!EM_S_VAL_MV(E1379,deadline)="null"),0,[1]!EM_S_VAL_MV(E1379,deadline)/100000000))</f>
        <v>32.856000000000002</v>
      </c>
      <c r="J1379" s="46">
        <f ca="1">IF(E1379="","",IF(RIGHT(LEFT($J$1,6),3)="TTM",[1]!EM_S_FA_PROFIT_TTM(E1379,LEFT(RIGHT($J$1,11),10),1)/100000000,[1]!EM_S_STM07_IS(E1379,61,LEFT(RIGHT($J$1,5),4)&amp;"-12-31",1)/100000000))</f>
        <v>1.5905728763999998</v>
      </c>
      <c r="K1379" s="36">
        <f t="shared" ca="1" si="107"/>
        <v>20.65670833917661</v>
      </c>
      <c r="L1379" s="46">
        <f ca="1">IF(E1379="","",IF(ISERROR(IF(行业估值!$E$7="最新年报",[1]!EM_S_STM07_BS(E1379,140,LEFT(RIGHT($L$1,5),4)&amp;"-12-31",1)/100000000,[1]!EM_S_STM07_BS(E1379,140,LEFT(RIGHT($L$1,11),10),1)/100000000)),0,IF(行业估值!$E$7="最新年报",[1]!EM_S_STM07_BS(E1379,140,LEFT(RIGHT($L$1,5),4)&amp;"-12-31",1)/100000000,[1]!EM_S_STM07_BS(E1379,140,LEFT(RIGHT($L$1,11),10),1)/100000000)))</f>
        <v>9.0621653382999998</v>
      </c>
      <c r="M1379" s="36">
        <f t="shared" ca="1" si="108"/>
        <v>3.6256235428787225</v>
      </c>
      <c r="N1379" s="37">
        <f ca="1">IF(E1379="","",IF(ISERROR([1]!EM_S_EST_NETPROFIT(E1379,行业估值!$E$6,deadline)/100000000),"-",[1]!EM_S_EST_NETPROFIT(E1379,行业估值!$E$6,deadline)/100000000))</f>
        <v>2.2267000000000001</v>
      </c>
      <c r="O1379" s="36">
        <f t="shared" ca="1" si="109"/>
        <v>14.755467732518975</v>
      </c>
      <c r="T1379" s="64" t="s">
        <v>2783</v>
      </c>
      <c r="U1379" s="64" t="s">
        <v>2784</v>
      </c>
    </row>
    <row r="1380" spans="4:21">
      <c r="D1380" s="45">
        <f>IF(AND(行业估值!$B$39=$G1380,COUNTIF($G$2:$G$2552,$G1380)&gt;=1),COUNTIF($G$2:G1380,$G1380),"")</f>
        <v>114</v>
      </c>
      <c r="E1380" s="65" t="str">
        <f t="shared" si="105"/>
        <v>002943.SZ</v>
      </c>
      <c r="F1380" s="65" t="str">
        <f t="shared" si="106"/>
        <v>宇晶股份</v>
      </c>
      <c r="G1380" s="34" t="str">
        <f>IF(E1380="","",IF(行业估值!$C$5="申万行业",[1]!EM_S_INFO_INDUSTRY_SW2014(E1380,"1"),IF(行业估值!$C$5="证监会行业",[1]!EM_S_INFO_INDUSTRY_CSRC1(E1380,"1"),[1]!EM_S_INFO_INDUSTRY_EM2016(E1380,"1"))))</f>
        <v>机械设备</v>
      </c>
      <c r="H1380" s="34" t="str">
        <f>IF(E1380="","",IF($H$1="上证50",[1]!EM_S_INFO_COMPINDEX(E1380,"000016"),"")&amp;IF($H$1="上证180",[1]!EM_S_INFO_COMPINDEX(E1380,"000010"),"")&amp;IF($H$1="沪深300",[1]!EM_S_INFO_COMPINDEX(E1380,"000300"),"")&amp;IF(AND($H$1="上证A股",RIGHT(E1380,2)="SH"),"是","")&amp;IF(AND($H$1="深证A股",RIGHT(E1380,2)="SZ"),"是","")&amp;IF(AND($H$1="创业板",LEFT(E1380,1)-3=0),"是","")&amp;IF(AND($H$1="全部A股",E1380&lt;&gt;0),"是","")&amp;IF(AND($H$1="中小板",LEFT(E1380,3)="002"),"是",""))</f>
        <v>是</v>
      </c>
      <c r="I1380" s="46">
        <f ca="1">IF(E1380="","",IF(OR([1]!EM_S_VAL_MV(E1380,deadline)="",[1]!EM_S_VAL_MV(E1380,deadline)="--",[1]!EM_S_VAL_MV(E1380,deadline)="null"),0,[1]!EM_S_VAL_MV(E1380,deadline)/100000000))</f>
        <v>21.96</v>
      </c>
      <c r="J1380" s="46">
        <f ca="1">IF(E1380="","",IF(RIGHT(LEFT($J$1,6),3)="TTM",[1]!EM_S_FA_PROFIT_TTM(E1380,LEFT(RIGHT($J$1,11),10),1)/100000000,[1]!EM_S_STM07_IS(E1380,61,LEFT(RIGHT($J$1,5),4)&amp;"-12-31",1)/100000000))</f>
        <v>0.42087072049999996</v>
      </c>
      <c r="K1380" s="36">
        <f t="shared" ca="1" si="107"/>
        <v>52.177542723597476</v>
      </c>
      <c r="L1380" s="46">
        <f ca="1">IF(E1380="","",IF(ISERROR(IF(行业估值!$E$7="最新年报",[1]!EM_S_STM07_BS(E1380,140,LEFT(RIGHT($L$1,5),4)&amp;"-12-31",1)/100000000,[1]!EM_S_STM07_BS(E1380,140,LEFT(RIGHT($L$1,11),10),1)/100000000)),0,IF(行业估值!$E$7="最新年报",[1]!EM_S_STM07_BS(E1380,140,LEFT(RIGHT($L$1,5),4)&amp;"-12-31",1)/100000000,[1]!EM_S_STM07_BS(E1380,140,LEFT(RIGHT($L$1,11),10),1)/100000000)))</f>
        <v>7.9133314762999998</v>
      </c>
      <c r="M1380" s="36">
        <f t="shared" ca="1" si="108"/>
        <v>2.7750638357269648</v>
      </c>
      <c r="N1380" s="37" t="str">
        <f ca="1">IF(E1380="","",IF(ISERROR([1]!EM_S_EST_NETPROFIT(E1380,行业估值!$E$6,deadline)/100000000),"-",[1]!EM_S_EST_NETPROFIT(E1380,行业估值!$E$6,deadline)/100000000))</f>
        <v>-</v>
      </c>
      <c r="O1380" s="36" t="str">
        <f t="shared" ca="1" si="109"/>
        <v>-</v>
      </c>
      <c r="T1380" s="64" t="s">
        <v>2785</v>
      </c>
      <c r="U1380" s="64" t="s">
        <v>2786</v>
      </c>
    </row>
    <row r="1381" spans="4:21">
      <c r="D1381" s="45" t="str">
        <f>IF(AND(行业估值!$B$39=$G1381,COUNTIF($G$2:$G$2552,$G1381)&gt;=1),COUNTIF($G$2:G1381,$G1381),"")</f>
        <v/>
      </c>
      <c r="E1381" s="65" t="str">
        <f t="shared" si="105"/>
        <v>002945.SZ</v>
      </c>
      <c r="F1381" s="65" t="str">
        <f t="shared" si="106"/>
        <v>华林证券</v>
      </c>
      <c r="G1381" s="34" t="str">
        <f>IF(E1381="","",IF(行业估值!$C$5="申万行业",[1]!EM_S_INFO_INDUSTRY_SW2014(E1381,"1"),IF(行业估值!$C$5="证监会行业",[1]!EM_S_INFO_INDUSTRY_CSRC1(E1381,"1"),[1]!EM_S_INFO_INDUSTRY_EM2016(E1381,"1"))))</f>
        <v>金融</v>
      </c>
      <c r="H1381" s="34" t="str">
        <f>IF(E1381="","",IF($H$1="上证50",[1]!EM_S_INFO_COMPINDEX(E1381,"000016"),"")&amp;IF($H$1="上证180",[1]!EM_S_INFO_COMPINDEX(E1381,"000010"),"")&amp;IF($H$1="沪深300",[1]!EM_S_INFO_COMPINDEX(E1381,"000300"),"")&amp;IF(AND($H$1="上证A股",RIGHT(E1381,2)="SH"),"是","")&amp;IF(AND($H$1="深证A股",RIGHT(E1381,2)="SZ"),"是","")&amp;IF(AND($H$1="创业板",LEFT(E1381,1)-3=0),"是","")&amp;IF(AND($H$1="全部A股",E1381&lt;&gt;0),"是","")&amp;IF(AND($H$1="中小板",LEFT(E1381,3)="002"),"是",""))</f>
        <v>是</v>
      </c>
      <c r="I1381" s="46">
        <f ca="1">IF(E1381="","",IF(OR([1]!EM_S_VAL_MV(E1381,deadline)="",[1]!EM_S_VAL_MV(E1381,deadline)="--",[1]!EM_S_VAL_MV(E1381,deadline)="null"),0,[1]!EM_S_VAL_MV(E1381,deadline)/100000000))</f>
        <v>341.82</v>
      </c>
      <c r="J1381" s="46">
        <f ca="1">IF(E1381="","",IF(RIGHT(LEFT($J$1,6),3)="TTM",[1]!EM_S_FA_PROFIT_TTM(E1381,LEFT(RIGHT($J$1,11),10),1)/100000000,[1]!EM_S_STM07_IS(E1381,61,LEFT(RIGHT($J$1,5),4)&amp;"-12-31",1)/100000000))</f>
        <v>3.9273433702999996</v>
      </c>
      <c r="K1381" s="36">
        <f t="shared" ca="1" si="107"/>
        <v>87.035934414333951</v>
      </c>
      <c r="L1381" s="46">
        <f ca="1">IF(E1381="","",IF(ISERROR(IF(行业估值!$E$7="最新年报",[1]!EM_S_STM07_BS(E1381,140,LEFT(RIGHT($L$1,5),4)&amp;"-12-31",1)/100000000,[1]!EM_S_STM07_BS(E1381,140,LEFT(RIGHT($L$1,11),10),1)/100000000)),0,IF(行业估值!$E$7="最新年报",[1]!EM_S_STM07_BS(E1381,140,LEFT(RIGHT($L$1,5),4)&amp;"-12-31",1)/100000000,[1]!EM_S_STM07_BS(E1381,140,LEFT(RIGHT($L$1,11),10),1)/100000000)))</f>
        <v>52.023851971199996</v>
      </c>
      <c r="M1381" s="36">
        <f t="shared" ca="1" si="108"/>
        <v>6.5704477282695049</v>
      </c>
      <c r="N1381" s="37">
        <f ca="1">IF(E1381="","",IF(ISERROR([1]!EM_S_EST_NETPROFIT(E1381,行业估值!$E$6,deadline)/100000000),"-",[1]!EM_S_EST_NETPROFIT(E1381,行业估值!$E$6,deadline)/100000000))</f>
        <v>3.79</v>
      </c>
      <c r="O1381" s="36">
        <f t="shared" ca="1" si="109"/>
        <v>90.189973614775724</v>
      </c>
      <c r="T1381" s="64" t="s">
        <v>2787</v>
      </c>
      <c r="U1381" s="64" t="s">
        <v>2788</v>
      </c>
    </row>
    <row r="1382" spans="4:21">
      <c r="D1382" s="45" t="str">
        <f>IF(AND(行业估值!$B$39=$G1382,COUNTIF($G$2:$G$2552,$G1382)&gt;=1),COUNTIF($G$2:G1382,$G1382),"")</f>
        <v/>
      </c>
      <c r="E1382" s="65" t="str">
        <f t="shared" si="105"/>
        <v>002946.SZ</v>
      </c>
      <c r="F1382" s="65" t="str">
        <f t="shared" si="106"/>
        <v>新乳业</v>
      </c>
      <c r="G1382" s="34" t="str">
        <f>IF(E1382="","",IF(行业估值!$C$5="申万行业",[1]!EM_S_INFO_INDUSTRY_SW2014(E1382,"1"),IF(行业估值!$C$5="证监会行业",[1]!EM_S_INFO_INDUSTRY_CSRC1(E1382,"1"),[1]!EM_S_INFO_INDUSTRY_EM2016(E1382,"1"))))</f>
        <v>食品饮料</v>
      </c>
      <c r="H1382" s="34" t="str">
        <f>IF(E1382="","",IF($H$1="上证50",[1]!EM_S_INFO_COMPINDEX(E1382,"000016"),"")&amp;IF($H$1="上证180",[1]!EM_S_INFO_COMPINDEX(E1382,"000010"),"")&amp;IF($H$1="沪深300",[1]!EM_S_INFO_COMPINDEX(E1382,"000300"),"")&amp;IF(AND($H$1="上证A股",RIGHT(E1382,2)="SH"),"是","")&amp;IF(AND($H$1="深证A股",RIGHT(E1382,2)="SZ"),"是","")&amp;IF(AND($H$1="创业板",LEFT(E1382,1)-3=0),"是","")&amp;IF(AND($H$1="全部A股",E1382&lt;&gt;0),"是","")&amp;IF(AND($H$1="中小板",LEFT(E1382,3)="002"),"是",""))</f>
        <v>是</v>
      </c>
      <c r="I1382" s="46">
        <f ca="1">IF(E1382="","",IF(OR([1]!EM_S_VAL_MV(E1382,deadline)="",[1]!EM_S_VAL_MV(E1382,deadline)="--",[1]!EM_S_VAL_MV(E1382,deadline)="null"),0,[1]!EM_S_VAL_MV(E1382,deadline)/100000000))</f>
        <v>106.96994644979999</v>
      </c>
      <c r="J1382" s="46">
        <f ca="1">IF(E1382="","",IF(RIGHT(LEFT($J$1,6),3)="TTM",[1]!EM_S_FA_PROFIT_TTM(E1382,LEFT(RIGHT($J$1,11),10),1)/100000000,[1]!EM_S_STM07_IS(E1382,61,LEFT(RIGHT($J$1,5),4)&amp;"-12-31",1)/100000000))</f>
        <v>2.5315600900000002</v>
      </c>
      <c r="K1382" s="36">
        <f t="shared" ca="1" si="107"/>
        <v>42.254555549499116</v>
      </c>
      <c r="L1382" s="46">
        <f ca="1">IF(E1382="","",IF(ISERROR(IF(行业估值!$E$7="最新年报",[1]!EM_S_STM07_BS(E1382,140,LEFT(RIGHT($L$1,5),4)&amp;"-12-31",1)/100000000,[1]!EM_S_STM07_BS(E1382,140,LEFT(RIGHT($L$1,11),10),1)/100000000)),0,IF(行业估值!$E$7="最新年报",[1]!EM_S_STM07_BS(E1382,140,LEFT(RIGHT($L$1,5),4)&amp;"-12-31",1)/100000000,[1]!EM_S_STM07_BS(E1382,140,LEFT(RIGHT($L$1,11),10),1)/100000000)))</f>
        <v>18.935470290000001</v>
      </c>
      <c r="M1382" s="36">
        <f t="shared" ca="1" si="108"/>
        <v>5.6491835064847491</v>
      </c>
      <c r="N1382" s="37">
        <f ca="1">IF(E1382="","",IF(ISERROR([1]!EM_S_EST_NETPROFIT(E1382,行业估值!$E$6,deadline)/100000000),"-",[1]!EM_S_EST_NETPROFIT(E1382,行业估值!$E$6,deadline)/100000000))</f>
        <v>2.7416</v>
      </c>
      <c r="O1382" s="36">
        <f t="shared" ca="1" si="109"/>
        <v>39.017342591844177</v>
      </c>
      <c r="T1382" s="64" t="s">
        <v>2789</v>
      </c>
      <c r="U1382" s="64" t="s">
        <v>2790</v>
      </c>
    </row>
    <row r="1383" spans="4:21">
      <c r="D1383" s="45" t="str">
        <f>IF(AND(行业估值!$B$39=$G1383,COUNTIF($G$2:$G$2552,$G1383)&gt;=1),COUNTIF($G$2:G1383,$G1383),"")</f>
        <v/>
      </c>
      <c r="E1383" s="65" t="str">
        <f t="shared" si="105"/>
        <v>002947.SZ</v>
      </c>
      <c r="F1383" s="65" t="str">
        <f t="shared" si="106"/>
        <v>恒铭达</v>
      </c>
      <c r="G1383" s="34" t="str">
        <f>IF(E1383="","",IF(行业估值!$C$5="申万行业",[1]!EM_S_INFO_INDUSTRY_SW2014(E1383,"1"),IF(行业估值!$C$5="证监会行业",[1]!EM_S_INFO_INDUSTRY_CSRC1(E1383,"1"),[1]!EM_S_INFO_INDUSTRY_EM2016(E1383,"1"))))</f>
        <v>电子设备</v>
      </c>
      <c r="H1383" s="34" t="str">
        <f>IF(E1383="","",IF($H$1="上证50",[1]!EM_S_INFO_COMPINDEX(E1383,"000016"),"")&amp;IF($H$1="上证180",[1]!EM_S_INFO_COMPINDEX(E1383,"000010"),"")&amp;IF($H$1="沪深300",[1]!EM_S_INFO_COMPINDEX(E1383,"000300"),"")&amp;IF(AND($H$1="上证A股",RIGHT(E1383,2)="SH"),"是","")&amp;IF(AND($H$1="深证A股",RIGHT(E1383,2)="SZ"),"是","")&amp;IF(AND($H$1="创业板",LEFT(E1383,1)-3=0),"是","")&amp;IF(AND($H$1="全部A股",E1383&lt;&gt;0),"是","")&amp;IF(AND($H$1="中小板",LEFT(E1383,3)="002"),"是",""))</f>
        <v>是</v>
      </c>
      <c r="I1383" s="46">
        <f ca="1">IF(E1383="","",IF(OR([1]!EM_S_VAL_MV(E1383,deadline)="",[1]!EM_S_VAL_MV(E1383,deadline)="--",[1]!EM_S_VAL_MV(E1383,deadline)="null"),0,[1]!EM_S_VAL_MV(E1383,deadline)/100000000))</f>
        <v>65.227646968000002</v>
      </c>
      <c r="J1383" s="46">
        <f ca="1">IF(E1383="","",IF(RIGHT(LEFT($J$1,6),3)="TTM",[1]!EM_S_FA_PROFIT_TTM(E1383,LEFT(RIGHT($J$1,11),10),1)/100000000,[1]!EM_S_STM07_IS(E1383,61,LEFT(RIGHT($J$1,5),4)&amp;"-12-31",1)/100000000))</f>
        <v>1.5452842278999999</v>
      </c>
      <c r="K1383" s="36">
        <f t="shared" ca="1" si="107"/>
        <v>42.210776367427655</v>
      </c>
      <c r="L1383" s="46">
        <f ca="1">IF(E1383="","",IF(ISERROR(IF(行业估值!$E$7="最新年报",[1]!EM_S_STM07_BS(E1383,140,LEFT(RIGHT($L$1,5),4)&amp;"-12-31",1)/100000000,[1]!EM_S_STM07_BS(E1383,140,LEFT(RIGHT($L$1,11),10),1)/100000000)),0,IF(行业估值!$E$7="最新年报",[1]!EM_S_STM07_BS(E1383,140,LEFT(RIGHT($L$1,5),4)&amp;"-12-31",1)/100000000,[1]!EM_S_STM07_BS(E1383,140,LEFT(RIGHT($L$1,11),10),1)/100000000)))</f>
        <v>11.6520112996</v>
      </c>
      <c r="M1383" s="36">
        <f t="shared" ca="1" si="108"/>
        <v>5.5979731988621735</v>
      </c>
      <c r="N1383" s="37" t="str">
        <f ca="1">IF(E1383="","",IF(ISERROR([1]!EM_S_EST_NETPROFIT(E1383,行业估值!$E$6,deadline)/100000000),"-",[1]!EM_S_EST_NETPROFIT(E1383,行业估值!$E$6,deadline)/100000000))</f>
        <v>-</v>
      </c>
      <c r="O1383" s="36" t="str">
        <f t="shared" ca="1" si="109"/>
        <v>-</v>
      </c>
      <c r="T1383" s="64" t="s">
        <v>2791</v>
      </c>
      <c r="U1383" s="64" t="s">
        <v>2792</v>
      </c>
    </row>
    <row r="1384" spans="4:21">
      <c r="D1384" s="45" t="str">
        <f>IF(AND(行业估值!$B$39=$G1384,COUNTIF($G$2:$G$2552,$G1384)&gt;=1),COUNTIF($G$2:G1384,$G1384),"")</f>
        <v/>
      </c>
      <c r="E1384" s="65" t="str">
        <f t="shared" si="105"/>
        <v>002948.SZ</v>
      </c>
      <c r="F1384" s="65" t="str">
        <f t="shared" si="106"/>
        <v>青岛银行</v>
      </c>
      <c r="G1384" s="34" t="str">
        <f>IF(E1384="","",IF(行业估值!$C$5="申万行业",[1]!EM_S_INFO_INDUSTRY_SW2014(E1384,"1"),IF(行业估值!$C$5="证监会行业",[1]!EM_S_INFO_INDUSTRY_CSRC1(E1384,"1"),[1]!EM_S_INFO_INDUSTRY_EM2016(E1384,"1"))))</f>
        <v>金融</v>
      </c>
      <c r="H1384" s="34" t="str">
        <f>IF(E1384="","",IF($H$1="上证50",[1]!EM_S_INFO_COMPINDEX(E1384,"000016"),"")&amp;IF($H$1="上证180",[1]!EM_S_INFO_COMPINDEX(E1384,"000010"),"")&amp;IF($H$1="沪深300",[1]!EM_S_INFO_COMPINDEX(E1384,"000300"),"")&amp;IF(AND($H$1="上证A股",RIGHT(E1384,2)="SH"),"是","")&amp;IF(AND($H$1="深证A股",RIGHT(E1384,2)="SZ"),"是","")&amp;IF(AND($H$1="创业板",LEFT(E1384,1)-3=0),"是","")&amp;IF(AND($H$1="全部A股",E1384&lt;&gt;0),"是","")&amp;IF(AND($H$1="中小板",LEFT(E1384,3)="002"),"是",""))</f>
        <v>是</v>
      </c>
      <c r="I1384" s="46">
        <f ca="1">IF(E1384="","",IF(OR([1]!EM_S_VAL_MV(E1384,deadline)="",[1]!EM_S_VAL_MV(E1384,deadline)="--",[1]!EM_S_VAL_MV(E1384,deadline)="null"),0,[1]!EM_S_VAL_MV(E1384,deadline)/100000000))</f>
        <v>257.95426800000001</v>
      </c>
      <c r="J1384" s="46">
        <f ca="1">IF(E1384="","",IF(RIGHT(LEFT($J$1,6),3)="TTM",[1]!EM_S_FA_PROFIT_TTM(E1384,LEFT(RIGHT($J$1,11),10),1)/100000000,[1]!EM_S_STM07_IS(E1384,61,LEFT(RIGHT($J$1,5),4)&amp;"-12-31",1)/100000000))</f>
        <v>22.668240000000001</v>
      </c>
      <c r="K1384" s="36">
        <f t="shared" ca="1" si="107"/>
        <v>11.379545478607955</v>
      </c>
      <c r="L1384" s="46">
        <f ca="1">IF(E1384="","",IF(ISERROR(IF(行业估值!$E$7="最新年报",[1]!EM_S_STM07_BS(E1384,140,LEFT(RIGHT($L$1,5),4)&amp;"-12-31",1)/100000000,[1]!EM_S_STM07_BS(E1384,140,LEFT(RIGHT($L$1,11),10),1)/100000000)),0,IF(行业估值!$E$7="最新年报",[1]!EM_S_STM07_BS(E1384,140,LEFT(RIGHT($L$1,5),4)&amp;"-12-31",1)/100000000,[1]!EM_S_STM07_BS(E1384,140,LEFT(RIGHT($L$1,11),10),1)/100000000)))</f>
        <v>295.85077999999999</v>
      </c>
      <c r="M1384" s="36">
        <f t="shared" ca="1" si="108"/>
        <v>0.87190666862531185</v>
      </c>
      <c r="N1384" s="37" t="str">
        <f ca="1">IF(E1384="","",IF(ISERROR([1]!EM_S_EST_NETPROFIT(E1384,行业估值!$E$6,deadline)/100000000),"-",[1]!EM_S_EST_NETPROFIT(E1384,行业估值!$E$6,deadline)/100000000))</f>
        <v>-</v>
      </c>
      <c r="O1384" s="36" t="str">
        <f t="shared" ca="1" si="109"/>
        <v>-</v>
      </c>
      <c r="T1384" s="64" t="s">
        <v>2793</v>
      </c>
      <c r="U1384" s="64" t="s">
        <v>2794</v>
      </c>
    </row>
    <row r="1385" spans="4:21">
      <c r="D1385" s="45" t="str">
        <f>IF(AND(行业估值!$B$39=$G1385,COUNTIF($G$2:$G$2552,$G1385)&gt;=1),COUNTIF($G$2:G1385,$G1385),"")</f>
        <v/>
      </c>
      <c r="E1385" s="65" t="str">
        <f t="shared" si="105"/>
        <v>002949.SZ</v>
      </c>
      <c r="F1385" s="65" t="str">
        <f t="shared" si="106"/>
        <v>华阳国际</v>
      </c>
      <c r="G1385" s="34" t="str">
        <f>IF(E1385="","",IF(行业估值!$C$5="申万行业",[1]!EM_S_INFO_INDUSTRY_SW2014(E1385,"1"),IF(行业估值!$C$5="证监会行业",[1]!EM_S_INFO_INDUSTRY_CSRC1(E1385,"1"),[1]!EM_S_INFO_INDUSTRY_EM2016(E1385,"1"))))</f>
        <v>休闲、生活及专业服务</v>
      </c>
      <c r="H1385" s="34" t="str">
        <f>IF(E1385="","",IF($H$1="上证50",[1]!EM_S_INFO_COMPINDEX(E1385,"000016"),"")&amp;IF($H$1="上证180",[1]!EM_S_INFO_COMPINDEX(E1385,"000010"),"")&amp;IF($H$1="沪深300",[1]!EM_S_INFO_COMPINDEX(E1385,"000300"),"")&amp;IF(AND($H$1="上证A股",RIGHT(E1385,2)="SH"),"是","")&amp;IF(AND($H$1="深证A股",RIGHT(E1385,2)="SZ"),"是","")&amp;IF(AND($H$1="创业板",LEFT(E1385,1)-3=0),"是","")&amp;IF(AND($H$1="全部A股",E1385&lt;&gt;0),"是","")&amp;IF(AND($H$1="中小板",LEFT(E1385,3)="002"),"是",""))</f>
        <v>是</v>
      </c>
      <c r="I1385" s="46">
        <f ca="1">IF(E1385="","",IF(OR([1]!EM_S_VAL_MV(E1385,deadline)="",[1]!EM_S_VAL_MV(E1385,deadline)="--",[1]!EM_S_VAL_MV(E1385,deadline)="null"),0,[1]!EM_S_VAL_MV(E1385,deadline)/100000000))</f>
        <v>42.166052999999998</v>
      </c>
      <c r="J1385" s="46">
        <f ca="1">IF(E1385="","",IF(RIGHT(LEFT($J$1,6),3)="TTM",[1]!EM_S_FA_PROFIT_TTM(E1385,LEFT(RIGHT($J$1,11),10),1)/100000000,[1]!EM_S_STM07_IS(E1385,61,LEFT(RIGHT($J$1,5),4)&amp;"-12-31",1)/100000000))</f>
        <v>1.4334027805</v>
      </c>
      <c r="K1385" s="36">
        <f t="shared" ca="1" si="107"/>
        <v>29.416751225563843</v>
      </c>
      <c r="L1385" s="46">
        <f ca="1">IF(E1385="","",IF(ISERROR(IF(行业估值!$E$7="最新年报",[1]!EM_S_STM07_BS(E1385,140,LEFT(RIGHT($L$1,5),4)&amp;"-12-31",1)/100000000,[1]!EM_S_STM07_BS(E1385,140,LEFT(RIGHT($L$1,11),10),1)/100000000)),0,IF(行业估值!$E$7="最新年报",[1]!EM_S_STM07_BS(E1385,140,LEFT(RIGHT($L$1,5),4)&amp;"-12-31",1)/100000000,[1]!EM_S_STM07_BS(E1385,140,LEFT(RIGHT($L$1,11),10),1)/100000000)))</f>
        <v>11.0125741846</v>
      </c>
      <c r="M1385" s="36">
        <f t="shared" ca="1" si="108"/>
        <v>3.8289006996170856</v>
      </c>
      <c r="N1385" s="37">
        <f ca="1">IF(E1385="","",IF(ISERROR([1]!EM_S_EST_NETPROFIT(E1385,行业估值!$E$6,deadline)/100000000),"-",[1]!EM_S_EST_NETPROFIT(E1385,行业估值!$E$6,deadline)/100000000))</f>
        <v>1.44</v>
      </c>
      <c r="O1385" s="36">
        <f t="shared" ca="1" si="109"/>
        <v>29.281981250000001</v>
      </c>
      <c r="T1385" s="64" t="s">
        <v>2795</v>
      </c>
      <c r="U1385" s="64" t="s">
        <v>2796</v>
      </c>
    </row>
    <row r="1386" spans="4:21">
      <c r="D1386" s="45" t="str">
        <f>IF(AND(行业估值!$B$39=$G1386,COUNTIF($G$2:$G$2552,$G1386)&gt;=1),COUNTIF($G$2:G1386,$G1386),"")</f>
        <v/>
      </c>
      <c r="E1386" s="65" t="str">
        <f t="shared" si="105"/>
        <v>002950.SZ</v>
      </c>
      <c r="F1386" s="65" t="str">
        <f t="shared" si="106"/>
        <v>奥美医疗</v>
      </c>
      <c r="G1386" s="34" t="str">
        <f>IF(E1386="","",IF(行业估值!$C$5="申万行业",[1]!EM_S_INFO_INDUSTRY_SW2014(E1386,"1"),IF(行业估值!$C$5="证监会行业",[1]!EM_S_INFO_INDUSTRY_CSRC1(E1386,"1"),[1]!EM_S_INFO_INDUSTRY_EM2016(E1386,"1"))))</f>
        <v>医药生物</v>
      </c>
      <c r="H1386" s="34" t="str">
        <f>IF(E1386="","",IF($H$1="上证50",[1]!EM_S_INFO_COMPINDEX(E1386,"000016"),"")&amp;IF($H$1="上证180",[1]!EM_S_INFO_COMPINDEX(E1386,"000010"),"")&amp;IF($H$1="沪深300",[1]!EM_S_INFO_COMPINDEX(E1386,"000300"),"")&amp;IF(AND($H$1="上证A股",RIGHT(E1386,2)="SH"),"是","")&amp;IF(AND($H$1="深证A股",RIGHT(E1386,2)="SZ"),"是","")&amp;IF(AND($H$1="创业板",LEFT(E1386,1)-3=0),"是","")&amp;IF(AND($H$1="全部A股",E1386&lt;&gt;0),"是","")&amp;IF(AND($H$1="中小板",LEFT(E1386,3)="002"),"是",""))</f>
        <v>是</v>
      </c>
      <c r="I1386" s="46">
        <f ca="1">IF(E1386="","",IF(OR([1]!EM_S_VAL_MV(E1386,deadline)="",[1]!EM_S_VAL_MV(E1386,deadline)="--",[1]!EM_S_VAL_MV(E1386,deadline)="null"),0,[1]!EM_S_VAL_MV(E1386,deadline)/100000000))</f>
        <v>84.730911456599998</v>
      </c>
      <c r="J1386" s="46">
        <f ca="1">IF(E1386="","",IF(RIGHT(LEFT($J$1,6),3)="TTM",[1]!EM_S_FA_PROFIT_TTM(E1386,LEFT(RIGHT($J$1,11),10),1)/100000000,[1]!EM_S_STM07_IS(E1386,61,LEFT(RIGHT($J$1,5),4)&amp;"-12-31",1)/100000000))</f>
        <v>3.0281066197000004</v>
      </c>
      <c r="K1386" s="36">
        <f t="shared" ca="1" si="107"/>
        <v>27.981482192656227</v>
      </c>
      <c r="L1386" s="46">
        <f ca="1">IF(E1386="","",IF(ISERROR(IF(行业估值!$E$7="最新年报",[1]!EM_S_STM07_BS(E1386,140,LEFT(RIGHT($L$1,5),4)&amp;"-12-31",1)/100000000,[1]!EM_S_STM07_BS(E1386,140,LEFT(RIGHT($L$1,11),10),1)/100000000)),0,IF(行业估值!$E$7="最新年报",[1]!EM_S_STM07_BS(E1386,140,LEFT(RIGHT($L$1,5),4)&amp;"-12-31",1)/100000000,[1]!EM_S_STM07_BS(E1386,140,LEFT(RIGHT($L$1,11),10),1)/100000000)))</f>
        <v>19.5327436285</v>
      </c>
      <c r="M1386" s="36">
        <f t="shared" ca="1" si="108"/>
        <v>4.3378909316646181</v>
      </c>
      <c r="N1386" s="37" t="str">
        <f ca="1">IF(E1386="","",IF(ISERROR([1]!EM_S_EST_NETPROFIT(E1386,行业估值!$E$6,deadline)/100000000),"-",[1]!EM_S_EST_NETPROFIT(E1386,行业估值!$E$6,deadline)/100000000))</f>
        <v>-</v>
      </c>
      <c r="O1386" s="36" t="str">
        <f t="shared" ca="1" si="109"/>
        <v>-</v>
      </c>
      <c r="T1386" s="64" t="s">
        <v>2797</v>
      </c>
      <c r="U1386" s="64" t="s">
        <v>2798</v>
      </c>
    </row>
    <row r="1387" spans="4:21">
      <c r="D1387" s="45" t="str">
        <f>IF(AND(行业估值!$B$39=$G1387,COUNTIF($G$2:$G$2552,$G1387)&gt;=1),COUNTIF($G$2:G1387,$G1387),"")</f>
        <v/>
      </c>
      <c r="E1387" s="65" t="str">
        <f t="shared" si="105"/>
        <v>002951.SZ</v>
      </c>
      <c r="F1387" s="65" t="str">
        <f t="shared" si="106"/>
        <v>金时科技</v>
      </c>
      <c r="G1387" s="34" t="str">
        <f>IF(E1387="","",IF(行业估值!$C$5="申万行业",[1]!EM_S_INFO_INDUSTRY_SW2014(E1387,"1"),IF(行业估值!$C$5="证监会行业",[1]!EM_S_INFO_INDUSTRY_CSRC1(E1387,"1"),[1]!EM_S_INFO_INDUSTRY_EM2016(E1387,"1"))))</f>
        <v>轻工制造</v>
      </c>
      <c r="H1387" s="34" t="str">
        <f>IF(E1387="","",IF($H$1="上证50",[1]!EM_S_INFO_COMPINDEX(E1387,"000016"),"")&amp;IF($H$1="上证180",[1]!EM_S_INFO_COMPINDEX(E1387,"000010"),"")&amp;IF($H$1="沪深300",[1]!EM_S_INFO_COMPINDEX(E1387,"000300"),"")&amp;IF(AND($H$1="上证A股",RIGHT(E1387,2)="SH"),"是","")&amp;IF(AND($H$1="深证A股",RIGHT(E1387,2)="SZ"),"是","")&amp;IF(AND($H$1="创业板",LEFT(E1387,1)-3=0),"是","")&amp;IF(AND($H$1="全部A股",E1387&lt;&gt;0),"是","")&amp;IF(AND($H$1="中小板",LEFT(E1387,3)="002"),"是",""))</f>
        <v>是</v>
      </c>
      <c r="I1387" s="46">
        <f ca="1">IF(E1387="","",IF(OR([1]!EM_S_VAL_MV(E1387,deadline)="",[1]!EM_S_VAL_MV(E1387,deadline)="--",[1]!EM_S_VAL_MV(E1387,deadline)="null"),0,[1]!EM_S_VAL_MV(E1387,deadline)/100000000))</f>
        <v>67.796999999999997</v>
      </c>
      <c r="J1387" s="46">
        <f ca="1">IF(E1387="","",IF(RIGHT(LEFT($J$1,6),3)="TTM",[1]!EM_S_FA_PROFIT_TTM(E1387,LEFT(RIGHT($J$1,11),10),1)/100000000,[1]!EM_S_STM07_IS(E1387,61,LEFT(RIGHT($J$1,5),4)&amp;"-12-31",1)/100000000))</f>
        <v>1.8465703002</v>
      </c>
      <c r="K1387" s="36">
        <f t="shared" ca="1" si="107"/>
        <v>36.715092835976499</v>
      </c>
      <c r="L1387" s="46">
        <f ca="1">IF(E1387="","",IF(ISERROR(IF(行业估值!$E$7="最新年报",[1]!EM_S_STM07_BS(E1387,140,LEFT(RIGHT($L$1,5),4)&amp;"-12-31",1)/100000000,[1]!EM_S_STM07_BS(E1387,140,LEFT(RIGHT($L$1,11),10),1)/100000000)),0,IF(行业估值!$E$7="最新年报",[1]!EM_S_STM07_BS(E1387,140,LEFT(RIGHT($L$1,5),4)&amp;"-12-31",1)/100000000,[1]!EM_S_STM07_BS(E1387,140,LEFT(RIGHT($L$1,11),10),1)/100000000)))</f>
        <v>12.557334344800001</v>
      </c>
      <c r="M1387" s="36">
        <f t="shared" ca="1" si="108"/>
        <v>5.3989961673732747</v>
      </c>
      <c r="N1387" s="37" t="str">
        <f ca="1">IF(E1387="","",IF(ISERROR([1]!EM_S_EST_NETPROFIT(E1387,行业估值!$E$6,deadline)/100000000),"-",[1]!EM_S_EST_NETPROFIT(E1387,行业估值!$E$6,deadline)/100000000))</f>
        <v>-</v>
      </c>
      <c r="O1387" s="36" t="str">
        <f t="shared" ca="1" si="109"/>
        <v>-</v>
      </c>
      <c r="T1387" s="64" t="s">
        <v>2799</v>
      </c>
      <c r="U1387" s="64" t="s">
        <v>2800</v>
      </c>
    </row>
    <row r="1388" spans="4:21">
      <c r="D1388" s="45" t="str">
        <f>IF(AND(行业估值!$B$39=$G1388,COUNTIF($G$2:$G$2552,$G1388)&gt;=1),COUNTIF($G$2:G1388,$G1388),"")</f>
        <v/>
      </c>
      <c r="E1388" s="65" t="str">
        <f t="shared" si="105"/>
        <v>002952.SZ</v>
      </c>
      <c r="F1388" s="65" t="str">
        <f t="shared" si="106"/>
        <v>亚世光电</v>
      </c>
      <c r="G1388" s="34" t="str">
        <f>IF(E1388="","",IF(行业估值!$C$5="申万行业",[1]!EM_S_INFO_INDUSTRY_SW2014(E1388,"1"),IF(行业估值!$C$5="证监会行业",[1]!EM_S_INFO_INDUSTRY_CSRC1(E1388,"1"),[1]!EM_S_INFO_INDUSTRY_EM2016(E1388,"1"))))</f>
        <v>电子设备</v>
      </c>
      <c r="H1388" s="34" t="str">
        <f>IF(E1388="","",IF($H$1="上证50",[1]!EM_S_INFO_COMPINDEX(E1388,"000016"),"")&amp;IF($H$1="上证180",[1]!EM_S_INFO_COMPINDEX(E1388,"000010"),"")&amp;IF($H$1="沪深300",[1]!EM_S_INFO_COMPINDEX(E1388,"000300"),"")&amp;IF(AND($H$1="上证A股",RIGHT(E1388,2)="SH"),"是","")&amp;IF(AND($H$1="深证A股",RIGHT(E1388,2)="SZ"),"是","")&amp;IF(AND($H$1="创业板",LEFT(E1388,1)-3=0),"是","")&amp;IF(AND($H$1="全部A股",E1388&lt;&gt;0),"是","")&amp;IF(AND($H$1="中小板",LEFT(E1388,3)="002"),"是",""))</f>
        <v>是</v>
      </c>
      <c r="I1388" s="46">
        <f ca="1">IF(E1388="","",IF(OR([1]!EM_S_VAL_MV(E1388,deadline)="",[1]!EM_S_VAL_MV(E1388,deadline)="--",[1]!EM_S_VAL_MV(E1388,deadline)="null"),0,[1]!EM_S_VAL_MV(E1388,deadline)/100000000))</f>
        <v>33.328152000000003</v>
      </c>
      <c r="J1388" s="46">
        <f ca="1">IF(E1388="","",IF(RIGHT(LEFT($J$1,6),3)="TTM",[1]!EM_S_FA_PROFIT_TTM(E1388,LEFT(RIGHT($J$1,11),10),1)/100000000,[1]!EM_S_STM07_IS(E1388,61,LEFT(RIGHT($J$1,5),4)&amp;"-12-31",1)/100000000))</f>
        <v>0.87715341499999999</v>
      </c>
      <c r="K1388" s="36">
        <f t="shared" ca="1" si="107"/>
        <v>37.995807153073677</v>
      </c>
      <c r="L1388" s="46">
        <f ca="1">IF(E1388="","",IF(ISERROR(IF(行业估值!$E$7="最新年报",[1]!EM_S_STM07_BS(E1388,140,LEFT(RIGHT($L$1,5),4)&amp;"-12-31",1)/100000000,[1]!EM_S_STM07_BS(E1388,140,LEFT(RIGHT($L$1,11),10),1)/100000000)),0,IF(行业估值!$E$7="最新年报",[1]!EM_S_STM07_BS(E1388,140,LEFT(RIGHT($L$1,5),4)&amp;"-12-31",1)/100000000,[1]!EM_S_STM07_BS(E1388,140,LEFT(RIGHT($L$1,11),10),1)/100000000)))</f>
        <v>7.7395653895000001</v>
      </c>
      <c r="M1388" s="36">
        <f t="shared" ca="1" si="108"/>
        <v>4.3062045893707612</v>
      </c>
      <c r="N1388" s="37" t="str">
        <f ca="1">IF(E1388="","",IF(ISERROR([1]!EM_S_EST_NETPROFIT(E1388,行业估值!$E$6,deadline)/100000000),"-",[1]!EM_S_EST_NETPROFIT(E1388,行业估值!$E$6,deadline)/100000000))</f>
        <v>-</v>
      </c>
      <c r="O1388" s="36" t="str">
        <f t="shared" ca="1" si="109"/>
        <v>-</v>
      </c>
      <c r="T1388" s="64" t="s">
        <v>2801</v>
      </c>
      <c r="U1388" s="64" t="s">
        <v>2802</v>
      </c>
    </row>
    <row r="1389" spans="4:21">
      <c r="D1389" s="45" t="str">
        <f>IF(AND(行业估值!$B$39=$G1389,COUNTIF($G$2:$G$2552,$G1389)&gt;=1),COUNTIF($G$2:G1389,$G1389),"")</f>
        <v/>
      </c>
      <c r="E1389" s="65" t="str">
        <f t="shared" si="105"/>
        <v>002953.SZ</v>
      </c>
      <c r="F1389" s="65" t="str">
        <f t="shared" si="106"/>
        <v>日丰股份</v>
      </c>
      <c r="G1389" s="34" t="str">
        <f>IF(E1389="","",IF(行业估值!$C$5="申万行业",[1]!EM_S_INFO_INDUSTRY_SW2014(E1389,"1"),IF(行业估值!$C$5="证监会行业",[1]!EM_S_INFO_INDUSTRY_CSRC1(E1389,"1"),[1]!EM_S_INFO_INDUSTRY_EM2016(E1389,"1"))))</f>
        <v>电气设备</v>
      </c>
      <c r="H1389" s="34" t="str">
        <f>IF(E1389="","",IF($H$1="上证50",[1]!EM_S_INFO_COMPINDEX(E1389,"000016"),"")&amp;IF($H$1="上证180",[1]!EM_S_INFO_COMPINDEX(E1389,"000010"),"")&amp;IF($H$1="沪深300",[1]!EM_S_INFO_COMPINDEX(E1389,"000300"),"")&amp;IF(AND($H$1="上证A股",RIGHT(E1389,2)="SH"),"是","")&amp;IF(AND($H$1="深证A股",RIGHT(E1389,2)="SZ"),"是","")&amp;IF(AND($H$1="创业板",LEFT(E1389,1)-3=0),"是","")&amp;IF(AND($H$1="全部A股",E1389&lt;&gt;0),"是","")&amp;IF(AND($H$1="中小板",LEFT(E1389,3)="002"),"是",""))</f>
        <v>是</v>
      </c>
      <c r="I1389" s="46">
        <f ca="1">IF(E1389="","",IF(OR([1]!EM_S_VAL_MV(E1389,deadline)="",[1]!EM_S_VAL_MV(E1389,deadline)="--",[1]!EM_S_VAL_MV(E1389,deadline)="null"),0,[1]!EM_S_VAL_MV(E1389,deadline)/100000000))</f>
        <v>32.522986188000004</v>
      </c>
      <c r="J1389" s="46">
        <f ca="1">IF(E1389="","",IF(RIGHT(LEFT($J$1,6),3)="TTM",[1]!EM_S_FA_PROFIT_TTM(E1389,LEFT(RIGHT($J$1,11),10),1)/100000000,[1]!EM_S_STM07_IS(E1389,61,LEFT(RIGHT($J$1,5),4)&amp;"-12-31",1)/100000000))</f>
        <v>1.1019836399</v>
      </c>
      <c r="K1389" s="36">
        <f t="shared" ca="1" si="107"/>
        <v>29.513129787436153</v>
      </c>
      <c r="L1389" s="46">
        <f ca="1">IF(E1389="","",IF(ISERROR(IF(行业估值!$E$7="最新年报",[1]!EM_S_STM07_BS(E1389,140,LEFT(RIGHT($L$1,5),4)&amp;"-12-31",1)/100000000,[1]!EM_S_STM07_BS(E1389,140,LEFT(RIGHT($L$1,11),10),1)/100000000)),0,IF(行业估值!$E$7="最新年报",[1]!EM_S_STM07_BS(E1389,140,LEFT(RIGHT($L$1,5),4)&amp;"-12-31",1)/100000000,[1]!EM_S_STM07_BS(E1389,140,LEFT(RIGHT($L$1,11),10),1)/100000000)))</f>
        <v>9.1779930011000008</v>
      </c>
      <c r="M1389" s="36">
        <f t="shared" ca="1" si="108"/>
        <v>3.5435836771832423</v>
      </c>
      <c r="N1389" s="37" t="str">
        <f ca="1">IF(E1389="","",IF(ISERROR([1]!EM_S_EST_NETPROFIT(E1389,行业估值!$E$6,deadline)/100000000),"-",[1]!EM_S_EST_NETPROFIT(E1389,行业估值!$E$6,deadline)/100000000))</f>
        <v>-</v>
      </c>
      <c r="O1389" s="36" t="str">
        <f t="shared" ca="1" si="109"/>
        <v>-</v>
      </c>
      <c r="T1389" s="64" t="s">
        <v>7253</v>
      </c>
      <c r="U1389" s="64" t="s">
        <v>7254</v>
      </c>
    </row>
    <row r="1390" spans="4:21">
      <c r="D1390" s="45" t="str">
        <f>IF(AND(行业估值!$B$39=$G1390,COUNTIF($G$2:$G$2552,$G1390)&gt;=1),COUNTIF($G$2:G1390,$G1390),"")</f>
        <v/>
      </c>
      <c r="E1390" s="65" t="str">
        <f t="shared" si="105"/>
        <v>002955.SZ</v>
      </c>
      <c r="F1390" s="65" t="str">
        <f t="shared" si="106"/>
        <v>鸿合科技</v>
      </c>
      <c r="G1390" s="34" t="str">
        <f>IF(E1390="","",IF(行业估值!$C$5="申万行业",[1]!EM_S_INFO_INDUSTRY_SW2014(E1390,"1"),IF(行业估值!$C$5="证监会行业",[1]!EM_S_INFO_INDUSTRY_CSRC1(E1390,"1"),[1]!EM_S_INFO_INDUSTRY_EM2016(E1390,"1"))))</f>
        <v>电子设备</v>
      </c>
      <c r="H1390" s="34" t="str">
        <f>IF(E1390="","",IF($H$1="上证50",[1]!EM_S_INFO_COMPINDEX(E1390,"000016"),"")&amp;IF($H$1="上证180",[1]!EM_S_INFO_COMPINDEX(E1390,"000010"),"")&amp;IF($H$1="沪深300",[1]!EM_S_INFO_COMPINDEX(E1390,"000300"),"")&amp;IF(AND($H$1="上证A股",RIGHT(E1390,2)="SH"),"是","")&amp;IF(AND($H$1="深证A股",RIGHT(E1390,2)="SZ"),"是","")&amp;IF(AND($H$1="创业板",LEFT(E1390,1)-3=0),"是","")&amp;IF(AND($H$1="全部A股",E1390&lt;&gt;0),"是","")&amp;IF(AND($H$1="中小板",LEFT(E1390,3)="002"),"是",""))</f>
        <v>是</v>
      </c>
      <c r="I1390" s="46">
        <f ca="1">IF(E1390="","",IF(OR([1]!EM_S_VAL_MV(E1390,deadline)="",[1]!EM_S_VAL_MV(E1390,deadline)="--",[1]!EM_S_VAL_MV(E1390,deadline)="null"),0,[1]!EM_S_VAL_MV(E1390,deadline)/100000000))</f>
        <v>75.415061038800005</v>
      </c>
      <c r="J1390" s="46">
        <f ca="1">IF(E1390="","",IF(RIGHT(LEFT($J$1,6),3)="TTM",[1]!EM_S_FA_PROFIT_TTM(E1390,LEFT(RIGHT($J$1,11),10),1)/100000000,[1]!EM_S_STM07_IS(E1390,61,LEFT(RIGHT($J$1,5),4)&amp;"-12-31",1)/100000000))</f>
        <v>2.9205606791000003</v>
      </c>
      <c r="K1390" s="36">
        <f t="shared" ca="1" si="107"/>
        <v>25.822117505889281</v>
      </c>
      <c r="L1390" s="46">
        <f ca="1">IF(E1390="","",IF(ISERROR(IF(行业估值!$E$7="最新年报",[1]!EM_S_STM07_BS(E1390,140,LEFT(RIGHT($L$1,5),4)&amp;"-12-31",1)/100000000,[1]!EM_S_STM07_BS(E1390,140,LEFT(RIGHT($L$1,11),10),1)/100000000)),0,IF(行业估值!$E$7="最新年报",[1]!EM_S_STM07_BS(E1390,140,LEFT(RIGHT($L$1,5),4)&amp;"-12-31",1)/100000000,[1]!EM_S_STM07_BS(E1390,140,LEFT(RIGHT($L$1,11),10),1)/100000000)))</f>
        <v>28.4650448959</v>
      </c>
      <c r="M1390" s="36">
        <f t="shared" ca="1" si="108"/>
        <v>2.6493919582632559</v>
      </c>
      <c r="N1390" s="37">
        <f ca="1">IF(E1390="","",IF(ISERROR([1]!EM_S_EST_NETPROFIT(E1390,行业估值!$E$6,deadline)/100000000),"-",[1]!EM_S_EST_NETPROFIT(E1390,行业估值!$E$6,deadline)/100000000))</f>
        <v>3.9795285714285717</v>
      </c>
      <c r="O1390" s="36">
        <f t="shared" ca="1" si="109"/>
        <v>18.950752503763905</v>
      </c>
      <c r="T1390" s="64" t="s">
        <v>7255</v>
      </c>
      <c r="U1390" s="64" t="s">
        <v>7256</v>
      </c>
    </row>
    <row r="1391" spans="4:21">
      <c r="D1391" s="45" t="str">
        <f>IF(AND(行业估值!$B$39=$G1391,COUNTIF($G$2:$G$2552,$G1391)&gt;=1),COUNTIF($G$2:G1391,$G1391),"")</f>
        <v/>
      </c>
      <c r="E1391" s="65" t="str">
        <f t="shared" si="105"/>
        <v>002956.SZ</v>
      </c>
      <c r="F1391" s="65" t="str">
        <f t="shared" si="106"/>
        <v>西麦食品</v>
      </c>
      <c r="G1391" s="34" t="str">
        <f>IF(E1391="","",IF(行业估值!$C$5="申万行业",[1]!EM_S_INFO_INDUSTRY_SW2014(E1391,"1"),IF(行业估值!$C$5="证监会行业",[1]!EM_S_INFO_INDUSTRY_CSRC1(E1391,"1"),[1]!EM_S_INFO_INDUSTRY_EM2016(E1391,"1"))))</f>
        <v>食品饮料</v>
      </c>
      <c r="H1391" s="34" t="str">
        <f>IF(E1391="","",IF($H$1="上证50",[1]!EM_S_INFO_COMPINDEX(E1391,"000016"),"")&amp;IF($H$1="上证180",[1]!EM_S_INFO_COMPINDEX(E1391,"000010"),"")&amp;IF($H$1="沪深300",[1]!EM_S_INFO_COMPINDEX(E1391,"000300"),"")&amp;IF(AND($H$1="上证A股",RIGHT(E1391,2)="SH"),"是","")&amp;IF(AND($H$1="深证A股",RIGHT(E1391,2)="SZ"),"是","")&amp;IF(AND($H$1="创业板",LEFT(E1391,1)-3=0),"是","")&amp;IF(AND($H$1="全部A股",E1391&lt;&gt;0),"是","")&amp;IF(AND($H$1="中小板",LEFT(E1391,3)="002"),"是",""))</f>
        <v>是</v>
      </c>
      <c r="I1391" s="46">
        <f ca="1">IF(E1391="","",IF(OR([1]!EM_S_VAL_MV(E1391,deadline)="",[1]!EM_S_VAL_MV(E1391,deadline)="--",[1]!EM_S_VAL_MV(E1391,deadline)="null"),0,[1]!EM_S_VAL_MV(E1391,deadline)/100000000))</f>
        <v>41.527999999999999</v>
      </c>
      <c r="J1391" s="46">
        <f ca="1">IF(E1391="","",IF(RIGHT(LEFT($J$1,6),3)="TTM",[1]!EM_S_FA_PROFIT_TTM(E1391,LEFT(RIGHT($J$1,11),10),1)/100000000,[1]!EM_S_STM07_IS(E1391,61,LEFT(RIGHT($J$1,5),4)&amp;"-12-31",1)/100000000))</f>
        <v>1.4867360815000001</v>
      </c>
      <c r="K1391" s="36">
        <f t="shared" ca="1" si="107"/>
        <v>27.932328082131097</v>
      </c>
      <c r="L1391" s="46">
        <f ca="1">IF(E1391="","",IF(ISERROR(IF(行业估值!$E$7="最新年报",[1]!EM_S_STM07_BS(E1391,140,LEFT(RIGHT($L$1,5),4)&amp;"-12-31",1)/100000000,[1]!EM_S_STM07_BS(E1391,140,LEFT(RIGHT($L$1,11),10),1)/100000000)),0,IF(行业估值!$E$7="最新年报",[1]!EM_S_STM07_BS(E1391,140,LEFT(RIGHT($L$1,5),4)&amp;"-12-31",1)/100000000,[1]!EM_S_STM07_BS(E1391,140,LEFT(RIGHT($L$1,11),10),1)/100000000)))</f>
        <v>13.050105741199999</v>
      </c>
      <c r="M1391" s="36">
        <f t="shared" ca="1" si="108"/>
        <v>3.1821964376038356</v>
      </c>
      <c r="N1391" s="37">
        <f ca="1">IF(E1391="","",IF(ISERROR([1]!EM_S_EST_NETPROFIT(E1391,行业估值!$E$6,deadline)/100000000),"-",[1]!EM_S_EST_NETPROFIT(E1391,行业估值!$E$6,deadline)/100000000))</f>
        <v>1.5077</v>
      </c>
      <c r="O1391" s="36">
        <f t="shared" ca="1" si="109"/>
        <v>27.543941102341314</v>
      </c>
      <c r="T1391" s="64" t="s">
        <v>7257</v>
      </c>
      <c r="U1391" s="64" t="s">
        <v>7258</v>
      </c>
    </row>
    <row r="1392" spans="4:21">
      <c r="D1392" s="45">
        <f>IF(AND(行业估值!$B$39=$G1392,COUNTIF($G$2:$G$2552,$G1392)&gt;=1),COUNTIF($G$2:G1392,$G1392),"")</f>
        <v>115</v>
      </c>
      <c r="E1392" s="65" t="str">
        <f t="shared" si="105"/>
        <v>002957.SZ</v>
      </c>
      <c r="F1392" s="65" t="str">
        <f t="shared" si="106"/>
        <v>科瑞技术</v>
      </c>
      <c r="G1392" s="34" t="str">
        <f>IF(E1392="","",IF(行业估值!$C$5="申万行业",[1]!EM_S_INFO_INDUSTRY_SW2014(E1392,"1"),IF(行业估值!$C$5="证监会行业",[1]!EM_S_INFO_INDUSTRY_CSRC1(E1392,"1"),[1]!EM_S_INFO_INDUSTRY_EM2016(E1392,"1"))))</f>
        <v>机械设备</v>
      </c>
      <c r="H1392" s="34" t="str">
        <f>IF(E1392="","",IF($H$1="上证50",[1]!EM_S_INFO_COMPINDEX(E1392,"000016"),"")&amp;IF($H$1="上证180",[1]!EM_S_INFO_COMPINDEX(E1392,"000010"),"")&amp;IF($H$1="沪深300",[1]!EM_S_INFO_COMPINDEX(E1392,"000300"),"")&amp;IF(AND($H$1="上证A股",RIGHT(E1392,2)="SH"),"是","")&amp;IF(AND($H$1="深证A股",RIGHT(E1392,2)="SZ"),"是","")&amp;IF(AND($H$1="创业板",LEFT(E1392,1)-3=0),"是","")&amp;IF(AND($H$1="全部A股",E1392&lt;&gt;0),"是","")&amp;IF(AND($H$1="中小板",LEFT(E1392,3)="002"),"是",""))</f>
        <v>是</v>
      </c>
      <c r="I1392" s="46">
        <f ca="1">IF(E1392="","",IF(OR([1]!EM_S_VAL_MV(E1392,deadline)="",[1]!EM_S_VAL_MV(E1392,deadline)="--",[1]!EM_S_VAL_MV(E1392,deadline)="null"),0,[1]!EM_S_VAL_MV(E1392,deadline)/100000000))</f>
        <v>124.18899999999999</v>
      </c>
      <c r="J1392" s="46">
        <f ca="1">IF(E1392="","",IF(RIGHT(LEFT($J$1,6),3)="TTM",[1]!EM_S_FA_PROFIT_TTM(E1392,LEFT(RIGHT($J$1,11),10),1)/100000000,[1]!EM_S_STM07_IS(E1392,61,LEFT(RIGHT($J$1,5),4)&amp;"-12-31",1)/100000000))</f>
        <v>3.0675316830999999</v>
      </c>
      <c r="K1392" s="36">
        <f t="shared" ca="1" si="107"/>
        <v>40.484993418061947</v>
      </c>
      <c r="L1392" s="46">
        <f ca="1">IF(E1392="","",IF(ISERROR(IF(行业估值!$E$7="最新年报",[1]!EM_S_STM07_BS(E1392,140,LEFT(RIGHT($L$1,5),4)&amp;"-12-31",1)/100000000,[1]!EM_S_STM07_BS(E1392,140,LEFT(RIGHT($L$1,11),10),1)/100000000)),0,IF(行业估值!$E$7="最新年报",[1]!EM_S_STM07_BS(E1392,140,LEFT(RIGHT($L$1,5),4)&amp;"-12-31",1)/100000000,[1]!EM_S_STM07_BS(E1392,140,LEFT(RIGHT($L$1,11),10),1)/100000000)))</f>
        <v>22.806390561999997</v>
      </c>
      <c r="M1392" s="36">
        <f t="shared" ca="1" si="108"/>
        <v>5.4453596969843918</v>
      </c>
      <c r="N1392" s="37">
        <f ca="1">IF(E1392="","",IF(ISERROR([1]!EM_S_EST_NETPROFIT(E1392,行业估值!$E$6,deadline)/100000000),"-",[1]!EM_S_EST_NETPROFIT(E1392,行业估值!$E$6,deadline)/100000000))</f>
        <v>3.1315</v>
      </c>
      <c r="O1392" s="36">
        <f t="shared" ca="1" si="109"/>
        <v>39.657991377933897</v>
      </c>
      <c r="T1392" s="64" t="s">
        <v>7259</v>
      </c>
      <c r="U1392" s="64" t="s">
        <v>7260</v>
      </c>
    </row>
    <row r="1393" spans="4:21">
      <c r="D1393" s="45" t="str">
        <f>IF(AND(行业估值!$B$39=$G1393,COUNTIF($G$2:$G$2552,$G1393)&gt;=1),COUNTIF($G$2:G1393,$G1393),"")</f>
        <v/>
      </c>
      <c r="E1393" s="65" t="str">
        <f t="shared" si="105"/>
        <v>002958.SZ</v>
      </c>
      <c r="F1393" s="65" t="str">
        <f t="shared" si="106"/>
        <v>青农商行</v>
      </c>
      <c r="G1393" s="34" t="str">
        <f>IF(E1393="","",IF(行业估值!$C$5="申万行业",[1]!EM_S_INFO_INDUSTRY_SW2014(E1393,"1"),IF(行业估值!$C$5="证监会行业",[1]!EM_S_INFO_INDUSTRY_CSRC1(E1393,"1"),[1]!EM_S_INFO_INDUSTRY_EM2016(E1393,"1"))))</f>
        <v>金融</v>
      </c>
      <c r="H1393" s="34" t="str">
        <f>IF(E1393="","",IF($H$1="上证50",[1]!EM_S_INFO_COMPINDEX(E1393,"000016"),"")&amp;IF($H$1="上证180",[1]!EM_S_INFO_COMPINDEX(E1393,"000010"),"")&amp;IF($H$1="沪深300",[1]!EM_S_INFO_COMPINDEX(E1393,"000300"),"")&amp;IF(AND($H$1="上证A股",RIGHT(E1393,2)="SH"),"是","")&amp;IF(AND($H$1="深证A股",RIGHT(E1393,2)="SZ"),"是","")&amp;IF(AND($H$1="创业板",LEFT(E1393,1)-3=0),"是","")&amp;IF(AND($H$1="全部A股",E1393&lt;&gt;0),"是","")&amp;IF(AND($H$1="中小板",LEFT(E1393,3)="002"),"是",""))</f>
        <v>是</v>
      </c>
      <c r="I1393" s="46">
        <f ca="1">IF(E1393="","",IF(OR([1]!EM_S_VAL_MV(E1393,deadline)="",[1]!EM_S_VAL_MV(E1393,deadline)="--",[1]!EM_S_VAL_MV(E1393,deadline)="null"),0,[1]!EM_S_VAL_MV(E1393,deadline)/100000000))</f>
        <v>322.77777780360003</v>
      </c>
      <c r="J1393" s="46">
        <f ca="1">IF(E1393="","",IF(RIGHT(LEFT($J$1,6),3)="TTM",[1]!EM_S_FA_PROFIT_TTM(E1393,LEFT(RIGHT($J$1,11),10),1)/100000000,[1]!EM_S_STM07_IS(E1393,61,LEFT(RIGHT($J$1,5),4)&amp;"-12-31",1)/100000000))</f>
        <v>27.68599</v>
      </c>
      <c r="K1393" s="36">
        <f t="shared" ca="1" si="107"/>
        <v>11.658523961165919</v>
      </c>
      <c r="L1393" s="46">
        <f ca="1">IF(E1393="","",IF(ISERROR(IF(行业估值!$E$7="最新年报",[1]!EM_S_STM07_BS(E1393,140,LEFT(RIGHT($L$1,5),4)&amp;"-12-31",1)/100000000,[1]!EM_S_STM07_BS(E1393,140,LEFT(RIGHT($L$1,11),10),1)/100000000)),0,IF(行业估值!$E$7="最新年报",[1]!EM_S_STM07_BS(E1393,140,LEFT(RIGHT($L$1,5),4)&amp;"-12-31",1)/100000000,[1]!EM_S_STM07_BS(E1393,140,LEFT(RIGHT($L$1,11),10),1)/100000000)))</f>
        <v>238.05949000000001</v>
      </c>
      <c r="M1393" s="36">
        <f t="shared" ca="1" si="108"/>
        <v>1.3558702398446709</v>
      </c>
      <c r="N1393" s="37" t="str">
        <f ca="1">IF(E1393="","",IF(ISERROR([1]!EM_S_EST_NETPROFIT(E1393,行业估值!$E$6,deadline)/100000000),"-",[1]!EM_S_EST_NETPROFIT(E1393,行业估值!$E$6,deadline)/100000000))</f>
        <v>-</v>
      </c>
      <c r="O1393" s="36" t="str">
        <f t="shared" ca="1" si="109"/>
        <v>-</v>
      </c>
      <c r="T1393" s="64" t="s">
        <v>2803</v>
      </c>
      <c r="U1393" s="64" t="s">
        <v>2804</v>
      </c>
    </row>
    <row r="1394" spans="4:21">
      <c r="D1394" s="45" t="str">
        <f>IF(AND(行业估值!$B$39=$G1394,COUNTIF($G$2:$G$2552,$G1394)&gt;=1),COUNTIF($G$2:G1394,$G1394),"")</f>
        <v/>
      </c>
      <c r="E1394" s="65" t="str">
        <f t="shared" si="105"/>
        <v>002959.SZ</v>
      </c>
      <c r="F1394" s="65" t="str">
        <f t="shared" si="106"/>
        <v>小熊电器</v>
      </c>
      <c r="G1394" s="34" t="str">
        <f>IF(E1394="","",IF(行业估值!$C$5="申万行业",[1]!EM_S_INFO_INDUSTRY_SW2014(E1394,"1"),IF(行业估值!$C$5="证监会行业",[1]!EM_S_INFO_INDUSTRY_CSRC1(E1394,"1"),[1]!EM_S_INFO_INDUSTRY_EM2016(E1394,"1"))))</f>
        <v>家电</v>
      </c>
      <c r="H1394" s="34" t="str">
        <f>IF(E1394="","",IF($H$1="上证50",[1]!EM_S_INFO_COMPINDEX(E1394,"000016"),"")&amp;IF($H$1="上证180",[1]!EM_S_INFO_COMPINDEX(E1394,"000010"),"")&amp;IF($H$1="沪深300",[1]!EM_S_INFO_COMPINDEX(E1394,"000300"),"")&amp;IF(AND($H$1="上证A股",RIGHT(E1394,2)="SH"),"是","")&amp;IF(AND($H$1="深证A股",RIGHT(E1394,2)="SZ"),"是","")&amp;IF(AND($H$1="创业板",LEFT(E1394,1)-3=0),"是","")&amp;IF(AND($H$1="全部A股",E1394&lt;&gt;0),"是","")&amp;IF(AND($H$1="中小板",LEFT(E1394,3)="002"),"是",""))</f>
        <v>是</v>
      </c>
      <c r="I1394" s="46">
        <f ca="1">IF(E1394="","",IF(OR([1]!EM_S_VAL_MV(E1394,deadline)="",[1]!EM_S_VAL_MV(E1394,deadline)="--",[1]!EM_S_VAL_MV(E1394,deadline)="null"),0,[1]!EM_S_VAL_MV(E1394,deadline)/100000000))</f>
        <v>70.152000000000001</v>
      </c>
      <c r="J1394" s="46">
        <f ca="1">IF(E1394="","",IF(RIGHT(LEFT($J$1,6),3)="TTM",[1]!EM_S_FA_PROFIT_TTM(E1394,LEFT(RIGHT($J$1,11),10),1)/100000000,[1]!EM_S_STM07_IS(E1394,61,LEFT(RIGHT($J$1,5),4)&amp;"-12-31",1)/100000000))</f>
        <v>2.3383222634999998</v>
      </c>
      <c r="K1394" s="36">
        <f t="shared" ca="1" si="107"/>
        <v>30.000997336866867</v>
      </c>
      <c r="L1394" s="46">
        <f ca="1">IF(E1394="","",IF(ISERROR(IF(行业估值!$E$7="最新年报",[1]!EM_S_STM07_BS(E1394,140,LEFT(RIGHT($L$1,5),4)&amp;"-12-31",1)/100000000,[1]!EM_S_STM07_BS(E1394,140,LEFT(RIGHT($L$1,11),10),1)/100000000)),0,IF(行业估值!$E$7="最新年报",[1]!EM_S_STM07_BS(E1394,140,LEFT(RIGHT($L$1,5),4)&amp;"-12-31",1)/100000000,[1]!EM_S_STM07_BS(E1394,140,LEFT(RIGHT($L$1,11),10),1)/100000000)))</f>
        <v>15.641279406400001</v>
      </c>
      <c r="M1394" s="36">
        <f t="shared" ca="1" si="108"/>
        <v>4.4850551017773936</v>
      </c>
      <c r="N1394" s="37">
        <f ca="1">IF(E1394="","",IF(ISERROR([1]!EM_S_EST_NETPROFIT(E1394,行业估值!$E$6,deadline)/100000000),"-",[1]!EM_S_EST_NETPROFIT(E1394,行业估值!$E$6,deadline)/100000000))</f>
        <v>2.4246666666666665</v>
      </c>
      <c r="O1394" s="36">
        <f t="shared" ca="1" si="109"/>
        <v>28.932636788562004</v>
      </c>
      <c r="T1394" s="64" t="s">
        <v>7261</v>
      </c>
      <c r="U1394" s="64" t="s">
        <v>7262</v>
      </c>
    </row>
    <row r="1395" spans="4:21">
      <c r="D1395" s="45">
        <f>IF(AND(行业估值!$B$39=$G1395,COUNTIF($G$2:$G$2552,$G1395)&gt;=1),COUNTIF($G$2:G1395,$G1395),"")</f>
        <v>116</v>
      </c>
      <c r="E1395" s="65" t="str">
        <f t="shared" si="105"/>
        <v>002960.SZ</v>
      </c>
      <c r="F1395" s="65" t="str">
        <f t="shared" si="106"/>
        <v>青鸟消防</v>
      </c>
      <c r="G1395" s="34" t="str">
        <f>IF(E1395="","",IF(行业估值!$C$5="申万行业",[1]!EM_S_INFO_INDUSTRY_SW2014(E1395,"1"),IF(行业估值!$C$5="证监会行业",[1]!EM_S_INFO_INDUSTRY_CSRC1(E1395,"1"),[1]!EM_S_INFO_INDUSTRY_EM2016(E1395,"1"))))</f>
        <v>机械设备</v>
      </c>
      <c r="H1395" s="34" t="str">
        <f>IF(E1395="","",IF($H$1="上证50",[1]!EM_S_INFO_COMPINDEX(E1395,"000016"),"")&amp;IF($H$1="上证180",[1]!EM_S_INFO_COMPINDEX(E1395,"000010"),"")&amp;IF($H$1="沪深300",[1]!EM_S_INFO_COMPINDEX(E1395,"000300"),"")&amp;IF(AND($H$1="上证A股",RIGHT(E1395,2)="SH"),"是","")&amp;IF(AND($H$1="深证A股",RIGHT(E1395,2)="SZ"),"是","")&amp;IF(AND($H$1="创业板",LEFT(E1395,1)-3=0),"是","")&amp;IF(AND($H$1="全部A股",E1395&lt;&gt;0),"是","")&amp;IF(AND($H$1="中小板",LEFT(E1395,3)="002"),"是",""))</f>
        <v>是</v>
      </c>
      <c r="I1395" s="46">
        <f ca="1">IF(E1395="","",IF(OR([1]!EM_S_VAL_MV(E1395,deadline)="",[1]!EM_S_VAL_MV(E1395,deadline)="--",[1]!EM_S_VAL_MV(E1395,deadline)="null"),0,[1]!EM_S_VAL_MV(E1395,deadline)/100000000))</f>
        <v>62.064</v>
      </c>
      <c r="J1395" s="46">
        <f ca="1">IF(E1395="","",IF(RIGHT(LEFT($J$1,6),3)="TTM",[1]!EM_S_FA_PROFIT_TTM(E1395,LEFT(RIGHT($J$1,11),10),1)/100000000,[1]!EM_S_STM07_IS(E1395,61,LEFT(RIGHT($J$1,5),4)&amp;"-12-31",1)/100000000))</f>
        <v>3.4962832326999997</v>
      </c>
      <c r="K1395" s="36">
        <f t="shared" ca="1" si="107"/>
        <v>17.751422258794282</v>
      </c>
      <c r="L1395" s="46">
        <f ca="1">IF(E1395="","",IF(ISERROR(IF(行业估值!$E$7="最新年报",[1]!EM_S_STM07_BS(E1395,140,LEFT(RIGHT($L$1,5),4)&amp;"-12-31",1)/100000000,[1]!EM_S_STM07_BS(E1395,140,LEFT(RIGHT($L$1,11),10),1)/100000000)),0,IF(行业估值!$E$7="最新年报",[1]!EM_S_STM07_BS(E1395,140,LEFT(RIGHT($L$1,5),4)&amp;"-12-31",1)/100000000,[1]!EM_S_STM07_BS(E1395,140,LEFT(RIGHT($L$1,11),10),1)/100000000)))</f>
        <v>26.881550302499999</v>
      </c>
      <c r="M1395" s="36">
        <f t="shared" ca="1" si="108"/>
        <v>2.308795411782036</v>
      </c>
      <c r="N1395" s="37" t="str">
        <f ca="1">IF(E1395="","",IF(ISERROR([1]!EM_S_EST_NETPROFIT(E1395,行业估值!$E$6,deadline)/100000000),"-",[1]!EM_S_EST_NETPROFIT(E1395,行业估值!$E$6,deadline)/100000000))</f>
        <v>-</v>
      </c>
      <c r="O1395" s="36" t="str">
        <f t="shared" ca="1" si="109"/>
        <v>-</v>
      </c>
      <c r="T1395" s="64" t="s">
        <v>7263</v>
      </c>
      <c r="U1395" s="64" t="s">
        <v>7264</v>
      </c>
    </row>
    <row r="1396" spans="4:21">
      <c r="D1396" s="45" t="str">
        <f>IF(AND(行业估值!$B$39=$G1396,COUNTIF($G$2:$G$2552,$G1396)&gt;=1),COUNTIF($G$2:G1396,$G1396),"")</f>
        <v/>
      </c>
      <c r="E1396" s="65" t="str">
        <f t="shared" si="105"/>
        <v>002961.SZ</v>
      </c>
      <c r="F1396" s="65" t="str">
        <f t="shared" si="106"/>
        <v>瑞达期货</v>
      </c>
      <c r="G1396" s="34" t="str">
        <f>IF(E1396="","",IF(行业估值!$C$5="申万行业",[1]!EM_S_INFO_INDUSTRY_SW2014(E1396,"1"),IF(行业估值!$C$5="证监会行业",[1]!EM_S_INFO_INDUSTRY_CSRC1(E1396,"1"),[1]!EM_S_INFO_INDUSTRY_EM2016(E1396,"1"))))</f>
        <v>金融</v>
      </c>
      <c r="H1396" s="34" t="str">
        <f>IF(E1396="","",IF($H$1="上证50",[1]!EM_S_INFO_COMPINDEX(E1396,"000016"),"")&amp;IF($H$1="上证180",[1]!EM_S_INFO_COMPINDEX(E1396,"000010"),"")&amp;IF($H$1="沪深300",[1]!EM_S_INFO_COMPINDEX(E1396,"000300"),"")&amp;IF(AND($H$1="上证A股",RIGHT(E1396,2)="SH"),"是","")&amp;IF(AND($H$1="深证A股",RIGHT(E1396,2)="SZ"),"是","")&amp;IF(AND($H$1="创业板",LEFT(E1396,1)-3=0),"是","")&amp;IF(AND($H$1="全部A股",E1396&lt;&gt;0),"是","")&amp;IF(AND($H$1="中小板",LEFT(E1396,3)="002"),"是",""))</f>
        <v>是</v>
      </c>
      <c r="I1396" s="46">
        <f ca="1">IF(E1396="","",IF(OR([1]!EM_S_VAL_MV(E1396,deadline)="",[1]!EM_S_VAL_MV(E1396,deadline)="--",[1]!EM_S_VAL_MV(E1396,deadline)="null"),0,[1]!EM_S_VAL_MV(E1396,deadline)/100000000))</f>
        <v>149.11949999999999</v>
      </c>
      <c r="J1396" s="46">
        <f ca="1">IF(E1396="","",IF(RIGHT(LEFT($J$1,6),3)="TTM",[1]!EM_S_FA_PROFIT_TTM(E1396,LEFT(RIGHT($J$1,11),10),1)/100000000,[1]!EM_S_STM07_IS(E1396,61,LEFT(RIGHT($J$1,5),4)&amp;"-12-31",1)/100000000))</f>
        <v>1.2001002298999999</v>
      </c>
      <c r="K1396" s="36">
        <f t="shared" ca="1" si="107"/>
        <v>124.25587153868439</v>
      </c>
      <c r="L1396" s="46">
        <f ca="1">IF(E1396="","",IF(ISERROR(IF(行业估值!$E$7="最新年报",[1]!EM_S_STM07_BS(E1396,140,LEFT(RIGHT($L$1,5),4)&amp;"-12-31",1)/100000000,[1]!EM_S_STM07_BS(E1396,140,LEFT(RIGHT($L$1,11),10),1)/100000000)),0,IF(行业估值!$E$7="最新年报",[1]!EM_S_STM07_BS(E1396,140,LEFT(RIGHT($L$1,5),4)&amp;"-12-31",1)/100000000,[1]!EM_S_STM07_BS(E1396,140,LEFT(RIGHT($L$1,11),10),1)/100000000)))</f>
        <v>16.802920484200001</v>
      </c>
      <c r="M1396" s="36">
        <f t="shared" ca="1" si="108"/>
        <v>8.8746179653839903</v>
      </c>
      <c r="N1396" s="37" t="str">
        <f ca="1">IF(E1396="","",IF(ISERROR([1]!EM_S_EST_NETPROFIT(E1396,行业估值!$E$6,deadline)/100000000),"-",[1]!EM_S_EST_NETPROFIT(E1396,行业估值!$E$6,deadline)/100000000))</f>
        <v>-</v>
      </c>
      <c r="O1396" s="36" t="str">
        <f t="shared" ca="1" si="109"/>
        <v>-</v>
      </c>
      <c r="T1396" s="64" t="s">
        <v>7265</v>
      </c>
      <c r="U1396" s="64" t="s">
        <v>7266</v>
      </c>
    </row>
    <row r="1397" spans="4:21">
      <c r="D1397" s="45" t="str">
        <f>IF(AND(行业估值!$B$39=$G1397,COUNTIF($G$2:$G$2552,$G1397)&gt;=1),COUNTIF($G$2:G1397,$G1397),"")</f>
        <v/>
      </c>
      <c r="E1397" s="65" t="str">
        <f t="shared" si="105"/>
        <v>002962.SZ</v>
      </c>
      <c r="F1397" s="65" t="str">
        <f t="shared" si="106"/>
        <v>五方光电</v>
      </c>
      <c r="G1397" s="34" t="str">
        <f>IF(E1397="","",IF(行业估值!$C$5="申万行业",[1]!EM_S_INFO_INDUSTRY_SW2014(E1397,"1"),IF(行业估值!$C$5="证监会行业",[1]!EM_S_INFO_INDUSTRY_CSRC1(E1397,"1"),[1]!EM_S_INFO_INDUSTRY_EM2016(E1397,"1"))))</f>
        <v>电子设备</v>
      </c>
      <c r="H1397" s="34" t="str">
        <f>IF(E1397="","",IF($H$1="上证50",[1]!EM_S_INFO_COMPINDEX(E1397,"000016"),"")&amp;IF($H$1="上证180",[1]!EM_S_INFO_COMPINDEX(E1397,"000010"),"")&amp;IF($H$1="沪深300",[1]!EM_S_INFO_COMPINDEX(E1397,"000300"),"")&amp;IF(AND($H$1="上证A股",RIGHT(E1397,2)="SH"),"是","")&amp;IF(AND($H$1="深证A股",RIGHT(E1397,2)="SZ"),"是","")&amp;IF(AND($H$1="创业板",LEFT(E1397,1)-3=0),"是","")&amp;IF(AND($H$1="全部A股",E1397&lt;&gt;0),"是","")&amp;IF(AND($H$1="中小板",LEFT(E1397,3)="002"),"是",""))</f>
        <v>是</v>
      </c>
      <c r="I1397" s="46">
        <f ca="1">IF(E1397="","",IF(OR([1]!EM_S_VAL_MV(E1397,deadline)="",[1]!EM_S_VAL_MV(E1397,deadline)="--",[1]!EM_S_VAL_MV(E1397,deadline)="null"),0,[1]!EM_S_VAL_MV(E1397,deadline)/100000000))</f>
        <v>68.42304</v>
      </c>
      <c r="J1397" s="46">
        <f ca="1">IF(E1397="","",IF(RIGHT(LEFT($J$1,6),3)="TTM",[1]!EM_S_FA_PROFIT_TTM(E1397,LEFT(RIGHT($J$1,11),10),1)/100000000,[1]!EM_S_STM07_IS(E1397,61,LEFT(RIGHT($J$1,5),4)&amp;"-12-31",1)/100000000))</f>
        <v>1.5734966609000001</v>
      </c>
      <c r="K1397" s="36">
        <f t="shared" ca="1" si="107"/>
        <v>43.484706196239252</v>
      </c>
      <c r="L1397" s="46">
        <f ca="1">IF(E1397="","",IF(ISERROR(IF(行业估值!$E$7="最新年报",[1]!EM_S_STM07_BS(E1397,140,LEFT(RIGHT($L$1,5),4)&amp;"-12-31",1)/100000000,[1]!EM_S_STM07_BS(E1397,140,LEFT(RIGHT($L$1,11),10),1)/100000000)),0,IF(行业估值!$E$7="最新年报",[1]!EM_S_STM07_BS(E1397,140,LEFT(RIGHT($L$1,5),4)&amp;"-12-31",1)/100000000,[1]!EM_S_STM07_BS(E1397,140,LEFT(RIGHT($L$1,11),10),1)/100000000)))</f>
        <v>15.9490994945</v>
      </c>
      <c r="M1397" s="36">
        <f t="shared" ca="1" si="108"/>
        <v>4.2900879779197245</v>
      </c>
      <c r="N1397" s="37">
        <f ca="1">IF(E1397="","",IF(ISERROR([1]!EM_S_EST_NETPROFIT(E1397,行业估值!$E$6,deadline)/100000000),"-",[1]!EM_S_EST_NETPROFIT(E1397,行业估值!$E$6,deadline)/100000000))</f>
        <v>1.66</v>
      </c>
      <c r="O1397" s="36">
        <f t="shared" ca="1" si="109"/>
        <v>41.218698795180728</v>
      </c>
      <c r="T1397" s="64" t="s">
        <v>7267</v>
      </c>
      <c r="U1397" s="64" t="s">
        <v>7268</v>
      </c>
    </row>
    <row r="1398" spans="4:21">
      <c r="D1398" s="45" t="str">
        <f>IF(AND(行业估值!$B$39=$G1398,COUNTIF($G$2:$G$2552,$G1398)&gt;=1),COUNTIF($G$2:G1398,$G1398),"")</f>
        <v/>
      </c>
      <c r="E1398" s="65" t="str">
        <f t="shared" si="105"/>
        <v>002963.SZ</v>
      </c>
      <c r="F1398" s="65" t="str">
        <f t="shared" si="106"/>
        <v>豪尔赛</v>
      </c>
      <c r="G1398" s="34" t="str">
        <f>IF(E1398="","",IF(行业估值!$C$5="申万行业",[1]!EM_S_INFO_INDUSTRY_SW2014(E1398,"1"),IF(行业估值!$C$5="证监会行业",[1]!EM_S_INFO_INDUSTRY_CSRC1(E1398,"1"),[1]!EM_S_INFO_INDUSTRY_EM2016(E1398,"1"))))</f>
        <v>建筑</v>
      </c>
      <c r="H1398" s="34" t="str">
        <f>IF(E1398="","",IF($H$1="上证50",[1]!EM_S_INFO_COMPINDEX(E1398,"000016"),"")&amp;IF($H$1="上证180",[1]!EM_S_INFO_COMPINDEX(E1398,"000010"),"")&amp;IF($H$1="沪深300",[1]!EM_S_INFO_COMPINDEX(E1398,"000300"),"")&amp;IF(AND($H$1="上证A股",RIGHT(E1398,2)="SH"),"是","")&amp;IF(AND($H$1="深证A股",RIGHT(E1398,2)="SZ"),"是","")&amp;IF(AND($H$1="创业板",LEFT(E1398,1)-3=0),"是","")&amp;IF(AND($H$1="全部A股",E1398&lt;&gt;0),"是","")&amp;IF(AND($H$1="中小板",LEFT(E1398,3)="002"),"是",""))</f>
        <v>是</v>
      </c>
      <c r="I1398" s="46">
        <f ca="1">IF(E1398="","",IF(OR([1]!EM_S_VAL_MV(E1398,deadline)="",[1]!EM_S_VAL_MV(E1398,deadline)="--",[1]!EM_S_VAL_MV(E1398,deadline)="null"),0,[1]!EM_S_VAL_MV(E1398,deadline)/100000000))</f>
        <v>52.250075674999998</v>
      </c>
      <c r="J1398" s="46">
        <f ca="1">IF(E1398="","",IF(RIGHT(LEFT($J$1,6),3)="TTM",[1]!EM_S_FA_PROFIT_TTM(E1398,LEFT(RIGHT($J$1,11),10),1)/100000000,[1]!EM_S_STM07_IS(E1398,61,LEFT(RIGHT($J$1,5),4)&amp;"-12-31",1)/100000000))</f>
        <v>2.7629333601999999</v>
      </c>
      <c r="K1398" s="36">
        <f t="shared" ca="1" si="107"/>
        <v>18.911087913903859</v>
      </c>
      <c r="L1398" s="46">
        <f ca="1">IF(E1398="","",IF(ISERROR(IF(行业估值!$E$7="最新年报",[1]!EM_S_STM07_BS(E1398,140,LEFT(RIGHT($L$1,5),4)&amp;"-12-31",1)/100000000,[1]!EM_S_STM07_BS(E1398,140,LEFT(RIGHT($L$1,11),10),1)/100000000)),0,IF(行业估值!$E$7="最新年报",[1]!EM_S_STM07_BS(E1398,140,LEFT(RIGHT($L$1,5),4)&amp;"-12-31",1)/100000000,[1]!EM_S_STM07_BS(E1398,140,LEFT(RIGHT($L$1,11),10),1)/100000000)))</f>
        <v>8.2775700490999995</v>
      </c>
      <c r="M1398" s="36">
        <f t="shared" ca="1" si="108"/>
        <v>6.3122480830809788</v>
      </c>
      <c r="N1398" s="37" t="str">
        <f ca="1">IF(E1398="","",IF(ISERROR([1]!EM_S_EST_NETPROFIT(E1398,行业估值!$E$6,deadline)/100000000),"-",[1]!EM_S_EST_NETPROFIT(E1398,行业估值!$E$6,deadline)/100000000))</f>
        <v>-</v>
      </c>
      <c r="O1398" s="36" t="str">
        <f t="shared" ca="1" si="109"/>
        <v>-</v>
      </c>
      <c r="T1398" s="64" t="s">
        <v>7269</v>
      </c>
      <c r="U1398" s="64" t="s">
        <v>7270</v>
      </c>
    </row>
    <row r="1399" spans="4:21">
      <c r="D1399" s="45" t="str">
        <f>IF(AND(行业估值!$B$39=$G1399,COUNTIF($G$2:$G$2552,$G1399)&gt;=1),COUNTIF($G$2:G1399,$G1399),"")</f>
        <v/>
      </c>
      <c r="E1399" s="65" t="str">
        <f t="shared" si="105"/>
        <v>002965.SZ</v>
      </c>
      <c r="F1399" s="65" t="str">
        <f t="shared" si="106"/>
        <v>祥鑫科技</v>
      </c>
      <c r="G1399" s="34" t="str">
        <f>IF(E1399="","",IF(行业估值!$C$5="申万行业",[1]!EM_S_INFO_INDUSTRY_SW2014(E1399,"1"),IF(行业估值!$C$5="证监会行业",[1]!EM_S_INFO_INDUSTRY_CSRC1(E1399,"1"),[1]!EM_S_INFO_INDUSTRY_EM2016(E1399,"1"))))</f>
        <v>有色金属</v>
      </c>
      <c r="H1399" s="34" t="str">
        <f>IF(E1399="","",IF($H$1="上证50",[1]!EM_S_INFO_COMPINDEX(E1399,"000016"),"")&amp;IF($H$1="上证180",[1]!EM_S_INFO_COMPINDEX(E1399,"000010"),"")&amp;IF($H$1="沪深300",[1]!EM_S_INFO_COMPINDEX(E1399,"000300"),"")&amp;IF(AND($H$1="上证A股",RIGHT(E1399,2)="SH"),"是","")&amp;IF(AND($H$1="深证A股",RIGHT(E1399,2)="SZ"),"是","")&amp;IF(AND($H$1="创业板",LEFT(E1399,1)-3=0),"是","")&amp;IF(AND($H$1="全部A股",E1399&lt;&gt;0),"是","")&amp;IF(AND($H$1="中小板",LEFT(E1399,3)="002"),"是",""))</f>
        <v>是</v>
      </c>
      <c r="I1399" s="46">
        <f ca="1">IF(E1399="","",IF(OR([1]!EM_S_VAL_MV(E1399,deadline)="",[1]!EM_S_VAL_MV(E1399,deadline)="--",[1]!EM_S_VAL_MV(E1399,deadline)="null"),0,[1]!EM_S_VAL_MV(E1399,deadline)/100000000))</f>
        <v>52.760069999999999</v>
      </c>
      <c r="J1399" s="46">
        <f ca="1">IF(E1399="","",IF(RIGHT(LEFT($J$1,6),3)="TTM",[1]!EM_S_FA_PROFIT_TTM(E1399,LEFT(RIGHT($J$1,11),10),1)/100000000,[1]!EM_S_STM07_IS(E1399,61,LEFT(RIGHT($J$1,5),4)&amp;"-12-31",1)/100000000))</f>
        <v>1.5296770712999999</v>
      </c>
      <c r="K1399" s="36">
        <f t="shared" ca="1" si="107"/>
        <v>34.490985705343498</v>
      </c>
      <c r="L1399" s="46">
        <f ca="1">IF(E1399="","",IF(ISERROR(IF(行业估值!$E$7="最新年报",[1]!EM_S_STM07_BS(E1399,140,LEFT(RIGHT($L$1,5),4)&amp;"-12-31",1)/100000000,[1]!EM_S_STM07_BS(E1399,140,LEFT(RIGHT($L$1,11),10),1)/100000000)),0,IF(行业估值!$E$7="最新年报",[1]!EM_S_STM07_BS(E1399,140,LEFT(RIGHT($L$1,5),4)&amp;"-12-31",1)/100000000,[1]!EM_S_STM07_BS(E1399,140,LEFT(RIGHT($L$1,11),10),1)/100000000)))</f>
        <v>8.9645322110999999</v>
      </c>
      <c r="M1399" s="36">
        <f t="shared" ca="1" si="108"/>
        <v>5.885423662672749</v>
      </c>
      <c r="N1399" s="37" t="str">
        <f ca="1">IF(E1399="","",IF(ISERROR([1]!EM_S_EST_NETPROFIT(E1399,行业估值!$E$6,deadline)/100000000),"-",[1]!EM_S_EST_NETPROFIT(E1399,行业估值!$E$6,deadline)/100000000))</f>
        <v>-</v>
      </c>
      <c r="O1399" s="36" t="str">
        <f t="shared" ca="1" si="109"/>
        <v>-</v>
      </c>
      <c r="T1399" s="64" t="s">
        <v>7271</v>
      </c>
      <c r="U1399" s="64" t="s">
        <v>7272</v>
      </c>
    </row>
    <row r="1400" spans="4:21">
      <c r="D1400" s="45" t="str">
        <f>IF(AND(行业估值!$B$39=$G1400,COUNTIF($G$2:$G$2552,$G1400)&gt;=1),COUNTIF($G$2:G1400,$G1400),"")</f>
        <v/>
      </c>
      <c r="E1400" s="65" t="str">
        <f t="shared" si="105"/>
        <v>002966.SZ</v>
      </c>
      <c r="F1400" s="65" t="str">
        <f t="shared" si="106"/>
        <v>苏州银行</v>
      </c>
      <c r="G1400" s="34" t="str">
        <f>IF(E1400="","",IF(行业估值!$C$5="申万行业",[1]!EM_S_INFO_INDUSTRY_SW2014(E1400,"1"),IF(行业估值!$C$5="证监会行业",[1]!EM_S_INFO_INDUSTRY_CSRC1(E1400,"1"),[1]!EM_S_INFO_INDUSTRY_EM2016(E1400,"1"))))</f>
        <v>金融</v>
      </c>
      <c r="H1400" s="34" t="str">
        <f>IF(E1400="","",IF($H$1="上证50",[1]!EM_S_INFO_COMPINDEX(E1400,"000016"),"")&amp;IF($H$1="上证180",[1]!EM_S_INFO_COMPINDEX(E1400,"000010"),"")&amp;IF($H$1="沪深300",[1]!EM_S_INFO_COMPINDEX(E1400,"000300"),"")&amp;IF(AND($H$1="上证A股",RIGHT(E1400,2)="SH"),"是","")&amp;IF(AND($H$1="深证A股",RIGHT(E1400,2)="SZ"),"是","")&amp;IF(AND($H$1="创业板",LEFT(E1400,1)-3=0),"是","")&amp;IF(AND($H$1="全部A股",E1400&lt;&gt;0),"是","")&amp;IF(AND($H$1="中小板",LEFT(E1400,3)="002"),"是",""))</f>
        <v>是</v>
      </c>
      <c r="I1400" s="46">
        <f ca="1">IF(E1400="","",IF(OR([1]!EM_S_VAL_MV(E1400,deadline)="",[1]!EM_S_VAL_MV(E1400,deadline)="--",[1]!EM_S_VAL_MV(E1400,deadline)="null"),0,[1]!EM_S_VAL_MV(E1400,deadline)/100000000))</f>
        <v>295.33333339239999</v>
      </c>
      <c r="J1400" s="46">
        <f ca="1">IF(E1400="","",IF(RIGHT(LEFT($J$1,6),3)="TTM",[1]!EM_S_FA_PROFIT_TTM(E1400,LEFT(RIGHT($J$1,11),10),1)/100000000,[1]!EM_S_STM07_IS(E1400,61,LEFT(RIGHT($J$1,5),4)&amp;"-12-31",1)/100000000))</f>
        <v>25.533741339999999</v>
      </c>
      <c r="K1400" s="36">
        <f t="shared" ca="1" si="107"/>
        <v>11.566394813036828</v>
      </c>
      <c r="L1400" s="46">
        <f ca="1">IF(E1400="","",IF(ISERROR(IF(行业估值!$E$7="最新年报",[1]!EM_S_STM07_BS(E1400,140,LEFT(RIGHT($L$1,5),4)&amp;"-12-31",1)/100000000,[1]!EM_S_STM07_BS(E1400,140,LEFT(RIGHT($L$1,11),10),1)/100000000)),0,IF(行业估值!$E$7="最新年报",[1]!EM_S_STM07_BS(E1400,140,LEFT(RIGHT($L$1,5),4)&amp;"-12-31",1)/100000000,[1]!EM_S_STM07_BS(E1400,140,LEFT(RIGHT($L$1,11),10),1)/100000000)))</f>
        <v>273.75347184999998</v>
      </c>
      <c r="M1400" s="36">
        <f t="shared" ca="1" si="108"/>
        <v>1.0788295446869234</v>
      </c>
      <c r="N1400" s="37">
        <f ca="1">IF(E1400="","",IF(ISERROR([1]!EM_S_EST_NETPROFIT(E1400,行业估值!$E$6,deadline)/100000000),"-",[1]!EM_S_EST_NETPROFIT(E1400,行业估值!$E$6,deadline)/100000000))</f>
        <v>23.77</v>
      </c>
      <c r="O1400" s="36">
        <f t="shared" ca="1" si="109"/>
        <v>12.424624879781236</v>
      </c>
      <c r="T1400" s="64" t="s">
        <v>7273</v>
      </c>
      <c r="U1400" s="64" t="s">
        <v>7274</v>
      </c>
    </row>
    <row r="1401" spans="4:21">
      <c r="D1401" s="45" t="str">
        <f>IF(AND(行业估值!$B$39=$G1401,COUNTIF($G$2:$G$2552,$G1401)&gt;=1),COUNTIF($G$2:G1401,$G1401),"")</f>
        <v/>
      </c>
      <c r="E1401" s="65" t="str">
        <f t="shared" si="105"/>
        <v>002967.SZ</v>
      </c>
      <c r="F1401" s="65" t="str">
        <f t="shared" si="106"/>
        <v>广电计量</v>
      </c>
      <c r="G1401" s="34" t="str">
        <f>IF(E1401="","",IF(行业估值!$C$5="申万行业",[1]!EM_S_INFO_INDUSTRY_SW2014(E1401,"1"),IF(行业估值!$C$5="证监会行业",[1]!EM_S_INFO_INDUSTRY_CSRC1(E1401,"1"),[1]!EM_S_INFO_INDUSTRY_EM2016(E1401,"1"))))</f>
        <v>休闲、生活及专业服务</v>
      </c>
      <c r="H1401" s="34" t="str">
        <f>IF(E1401="","",IF($H$1="上证50",[1]!EM_S_INFO_COMPINDEX(E1401,"000016"),"")&amp;IF($H$1="上证180",[1]!EM_S_INFO_COMPINDEX(E1401,"000010"),"")&amp;IF($H$1="沪深300",[1]!EM_S_INFO_COMPINDEX(E1401,"000300"),"")&amp;IF(AND($H$1="上证A股",RIGHT(E1401,2)="SH"),"是","")&amp;IF(AND($H$1="深证A股",RIGHT(E1401,2)="SZ"),"是","")&amp;IF(AND($H$1="创业板",LEFT(E1401,1)-3=0),"是","")&amp;IF(AND($H$1="全部A股",E1401&lt;&gt;0),"是","")&amp;IF(AND($H$1="中小板",LEFT(E1401,3)="002"),"是",""))</f>
        <v>是</v>
      </c>
      <c r="I1401" s="46">
        <f ca="1">IF(E1401="","",IF(OR([1]!EM_S_VAL_MV(E1401,deadline)="",[1]!EM_S_VAL_MV(E1401,deadline)="--",[1]!EM_S_VAL_MV(E1401,deadline)="null"),0,[1]!EM_S_VAL_MV(E1401,deadline)/100000000))</f>
        <v>97.084711999999996</v>
      </c>
      <c r="J1401" s="46">
        <f ca="1">IF(E1401="","",IF(RIGHT(LEFT($J$1,6),3)="TTM",[1]!EM_S_FA_PROFIT_TTM(E1401,LEFT(RIGHT($J$1,11),10),1)/100000000,[1]!EM_S_STM07_IS(E1401,61,LEFT(RIGHT($J$1,5),4)&amp;"-12-31",1)/100000000))</f>
        <v>1.3374146901000001</v>
      </c>
      <c r="K1401" s="36">
        <f t="shared" ca="1" si="107"/>
        <v>72.591330661053874</v>
      </c>
      <c r="L1401" s="46">
        <f ca="1">IF(E1401="","",IF(ISERROR(IF(行业估值!$E$7="最新年报",[1]!EM_S_STM07_BS(E1401,140,LEFT(RIGHT($L$1,5),4)&amp;"-12-31",1)/100000000,[1]!EM_S_STM07_BS(E1401,140,LEFT(RIGHT($L$1,11),10),1)/100000000)),0,IF(行业估值!$E$7="最新年报",[1]!EM_S_STM07_BS(E1401,140,LEFT(RIGHT($L$1,5),4)&amp;"-12-31",1)/100000000,[1]!EM_S_STM07_BS(E1401,140,LEFT(RIGHT($L$1,11),10),1)/100000000)))</f>
        <v>8.5763219618999997</v>
      </c>
      <c r="M1401" s="36">
        <f t="shared" ca="1" si="108"/>
        <v>11.320087145899526</v>
      </c>
      <c r="N1401" s="37" t="str">
        <f ca="1">IF(E1401="","",IF(ISERROR([1]!EM_S_EST_NETPROFIT(E1401,行业估值!$E$6,deadline)/100000000),"-",[1]!EM_S_EST_NETPROFIT(E1401,行业估值!$E$6,deadline)/100000000))</f>
        <v>-</v>
      </c>
      <c r="O1401" s="36" t="str">
        <f t="shared" ca="1" si="109"/>
        <v>-</v>
      </c>
      <c r="T1401" s="64" t="s">
        <v>7275</v>
      </c>
      <c r="U1401" s="64" t="s">
        <v>7276</v>
      </c>
    </row>
    <row r="1402" spans="4:21">
      <c r="D1402" s="45" t="str">
        <f>IF(AND(行业估值!$B$39=$G1402,COUNTIF($G$2:$G$2552,$G1402)&gt;=1),COUNTIF($G$2:G1402,$G1402),"")</f>
        <v/>
      </c>
      <c r="E1402" s="65" t="str">
        <f t="shared" si="105"/>
        <v>003816.SZ</v>
      </c>
      <c r="F1402" s="65" t="str">
        <f t="shared" si="106"/>
        <v>中国广核</v>
      </c>
      <c r="G1402" s="34" t="str">
        <f>IF(E1402="","",IF(行业估值!$C$5="申万行业",[1]!EM_S_INFO_INDUSTRY_SW2014(E1402,"1"),IF(行业估值!$C$5="证监会行业",[1]!EM_S_INFO_INDUSTRY_CSRC1(E1402,"1"),[1]!EM_S_INFO_INDUSTRY_EM2016(E1402,"1"))))</f>
        <v>公用事业</v>
      </c>
      <c r="H1402" s="34" t="str">
        <f>IF(E1402="","",IF($H$1="上证50",[1]!EM_S_INFO_COMPINDEX(E1402,"000016"),"")&amp;IF($H$1="上证180",[1]!EM_S_INFO_COMPINDEX(E1402,"000010"),"")&amp;IF($H$1="沪深300",[1]!EM_S_INFO_COMPINDEX(E1402,"000300"),"")&amp;IF(AND($H$1="上证A股",RIGHT(E1402,2)="SH"),"是","")&amp;IF(AND($H$1="深证A股",RIGHT(E1402,2)="SZ"),"是","")&amp;IF(AND($H$1="创业板",LEFT(E1402,1)-3=0),"是","")&amp;IF(AND($H$1="全部A股",E1402&lt;&gt;0),"是","")&amp;IF(AND($H$1="中小板",LEFT(E1402,3)="002"),"是",""))</f>
        <v>是</v>
      </c>
      <c r="I1402" s="46">
        <f ca="1">IF(E1402="","",IF(OR([1]!EM_S_VAL_MV(E1402,deadline)="",[1]!EM_S_VAL_MV(E1402,deadline)="--",[1]!EM_S_VAL_MV(E1402,deadline)="null"),0,[1]!EM_S_VAL_MV(E1402,deadline)/100000000))</f>
        <v>1787.6508329400001</v>
      </c>
      <c r="J1402" s="46">
        <f ca="1">IF(E1402="","",IF(RIGHT(LEFT($J$1,6),3)="TTM",[1]!EM_S_FA_PROFIT_TTM(E1402,LEFT(RIGHT($J$1,11),10),1)/100000000,[1]!EM_S_STM07_IS(E1402,61,LEFT(RIGHT($J$1,5),4)&amp;"-12-31",1)/100000000))</f>
        <v>154.79350707290001</v>
      </c>
      <c r="K1402" s="36">
        <f t="shared" ca="1" si="107"/>
        <v>11.548616390596447</v>
      </c>
      <c r="L1402" s="46">
        <f ca="1">IF(E1402="","",IF(ISERROR(IF(行业估值!$E$7="最新年报",[1]!EM_S_STM07_BS(E1402,140,LEFT(RIGHT($L$1,5),4)&amp;"-12-31",1)/100000000,[1]!EM_S_STM07_BS(E1402,140,LEFT(RIGHT($L$1,11),10),1)/100000000)),0,IF(行业估值!$E$7="最新年报",[1]!EM_S_STM07_BS(E1402,140,LEFT(RIGHT($L$1,5),4)&amp;"-12-31",1)/100000000,[1]!EM_S_STM07_BS(E1402,140,LEFT(RIGHT($L$1,11),10),1)/100000000)))</f>
        <v>887.6818069814999</v>
      </c>
      <c r="M1402" s="36">
        <f t="shared" ca="1" si="108"/>
        <v>2.0138419182193021</v>
      </c>
      <c r="N1402" s="37">
        <f ca="1">IF(E1402="","",IF(ISERROR([1]!EM_S_EST_NETPROFIT(E1402,行业估值!$E$6,deadline)/100000000),"-",[1]!EM_S_EST_NETPROFIT(E1402,行业估值!$E$6,deadline)/100000000))</f>
        <v>97.644966666666662</v>
      </c>
      <c r="O1402" s="36">
        <f t="shared" ca="1" si="109"/>
        <v>18.307659820731502</v>
      </c>
      <c r="T1402" s="64" t="s">
        <v>7277</v>
      </c>
      <c r="U1402" s="64" t="s">
        <v>7278</v>
      </c>
    </row>
    <row r="1403" spans="4:21">
      <c r="D1403" s="45" t="str">
        <f>IF(AND(行业估值!$B$39=$G1403,COUNTIF($G$2:$G$2552,$G1403)&gt;=1),COUNTIF($G$2:G1403,$G1403),"")</f>
        <v/>
      </c>
      <c r="E1403" s="65" t="str">
        <f t="shared" si="105"/>
        <v>300001.SZ</v>
      </c>
      <c r="F1403" s="65" t="str">
        <f t="shared" si="106"/>
        <v>特锐德</v>
      </c>
      <c r="G1403" s="34" t="str">
        <f>IF(E1403="","",IF(行业估值!$C$5="申万行业",[1]!EM_S_INFO_INDUSTRY_SW2014(E1403,"1"),IF(行业估值!$C$5="证监会行业",[1]!EM_S_INFO_INDUSTRY_CSRC1(E1403,"1"),[1]!EM_S_INFO_INDUSTRY_EM2016(E1403,"1"))))</f>
        <v>电气设备</v>
      </c>
      <c r="H1403" s="34" t="str">
        <f>IF(E1403="","",IF($H$1="上证50",[1]!EM_S_INFO_COMPINDEX(E1403,"000016"),"")&amp;IF($H$1="上证180",[1]!EM_S_INFO_COMPINDEX(E1403,"000010"),"")&amp;IF($H$1="沪深300",[1]!EM_S_INFO_COMPINDEX(E1403,"000300"),"")&amp;IF(AND($H$1="上证A股",RIGHT(E1403,2)="SH"),"是","")&amp;IF(AND($H$1="深证A股",RIGHT(E1403,2)="SZ"),"是","")&amp;IF(AND($H$1="创业板",LEFT(E1403,1)-3=0),"是","")&amp;IF(AND($H$1="全部A股",E1403&lt;&gt;0),"是","")&amp;IF(AND($H$1="中小板",LEFT(E1403,3)="002"),"是",""))</f>
        <v>是</v>
      </c>
      <c r="I1403" s="46">
        <f ca="1">IF(E1403="","",IF(OR([1]!EM_S_VAL_MV(E1403,deadline)="",[1]!EM_S_VAL_MV(E1403,deadline)="--",[1]!EM_S_VAL_MV(E1403,deadline)="null"),0,[1]!EM_S_VAL_MV(E1403,deadline)/100000000))</f>
        <v>158.51388491750001</v>
      </c>
      <c r="J1403" s="46">
        <f ca="1">IF(E1403="","",IF(RIGHT(LEFT($J$1,6),3)="TTM",[1]!EM_S_FA_PROFIT_TTM(E1403,LEFT(RIGHT($J$1,11),10),1)/100000000,[1]!EM_S_STM07_IS(E1403,61,LEFT(RIGHT($J$1,5),4)&amp;"-12-31",1)/100000000))</f>
        <v>1.8172032890000001</v>
      </c>
      <c r="K1403" s="36">
        <f t="shared" ca="1" si="107"/>
        <v>87.229582885429167</v>
      </c>
      <c r="L1403" s="46">
        <f ca="1">IF(E1403="","",IF(ISERROR(IF(行业估值!$E$7="最新年报",[1]!EM_S_STM07_BS(E1403,140,LEFT(RIGHT($L$1,5),4)&amp;"-12-31",1)/100000000,[1]!EM_S_STM07_BS(E1403,140,LEFT(RIGHT($L$1,11),10),1)/100000000)),0,IF(行业估值!$E$7="最新年报",[1]!EM_S_STM07_BS(E1403,140,LEFT(RIGHT($L$1,5),4)&amp;"-12-31",1)/100000000,[1]!EM_S_STM07_BS(E1403,140,LEFT(RIGHT($L$1,11),10),1)/100000000)))</f>
        <v>32.350710065400001</v>
      </c>
      <c r="M1403" s="36">
        <f t="shared" ca="1" si="108"/>
        <v>4.8998579813874032</v>
      </c>
      <c r="N1403" s="37">
        <f ca="1">IF(E1403="","",IF(ISERROR([1]!EM_S_EST_NETPROFIT(E1403,行业估值!$E$6,deadline)/100000000),"-",[1]!EM_S_EST_NETPROFIT(E1403,行业估值!$E$6,deadline)/100000000))</f>
        <v>3.5876000000000001</v>
      </c>
      <c r="O1403" s="36">
        <f t="shared" ca="1" si="109"/>
        <v>44.183823424434159</v>
      </c>
      <c r="T1403" s="64" t="s">
        <v>2805</v>
      </c>
      <c r="U1403" s="64" t="s">
        <v>2806</v>
      </c>
    </row>
    <row r="1404" spans="4:21">
      <c r="D1404" s="45" t="str">
        <f>IF(AND(行业估值!$B$39=$G1404,COUNTIF($G$2:$G$2552,$G1404)&gt;=1),COUNTIF($G$2:G1404,$G1404),"")</f>
        <v/>
      </c>
      <c r="E1404" s="65" t="str">
        <f t="shared" si="105"/>
        <v>300002.SZ</v>
      </c>
      <c r="F1404" s="65" t="str">
        <f t="shared" si="106"/>
        <v>神州泰岳</v>
      </c>
      <c r="G1404" s="34" t="str">
        <f>IF(E1404="","",IF(行业估值!$C$5="申万行业",[1]!EM_S_INFO_INDUSTRY_SW2014(E1404,"1"),IF(行业估值!$C$5="证监会行业",[1]!EM_S_INFO_INDUSTRY_CSRC1(E1404,"1"),[1]!EM_S_INFO_INDUSTRY_EM2016(E1404,"1"))))</f>
        <v>信息技术</v>
      </c>
      <c r="H1404" s="34" t="str">
        <f>IF(E1404="","",IF($H$1="上证50",[1]!EM_S_INFO_COMPINDEX(E1404,"000016"),"")&amp;IF($H$1="上证180",[1]!EM_S_INFO_COMPINDEX(E1404,"000010"),"")&amp;IF($H$1="沪深300",[1]!EM_S_INFO_COMPINDEX(E1404,"000300"),"")&amp;IF(AND($H$1="上证A股",RIGHT(E1404,2)="SH"),"是","")&amp;IF(AND($H$1="深证A股",RIGHT(E1404,2)="SZ"),"是","")&amp;IF(AND($H$1="创业板",LEFT(E1404,1)-3=0),"是","")&amp;IF(AND($H$1="全部A股",E1404&lt;&gt;0),"是","")&amp;IF(AND($H$1="中小板",LEFT(E1404,3)="002"),"是",""))</f>
        <v>是</v>
      </c>
      <c r="I1404" s="46">
        <f ca="1">IF(E1404="","",IF(OR([1]!EM_S_VAL_MV(E1404,deadline)="",[1]!EM_S_VAL_MV(E1404,deadline)="--",[1]!EM_S_VAL_MV(E1404,deadline)="null"),0,[1]!EM_S_VAL_MV(E1404,deadline)/100000000))</f>
        <v>62.166615892799996</v>
      </c>
      <c r="J1404" s="46">
        <f ca="1">IF(E1404="","",IF(RIGHT(LEFT($J$1,6),3)="TTM",[1]!EM_S_FA_PROFIT_TTM(E1404,LEFT(RIGHT($J$1,11),10),1)/100000000,[1]!EM_S_STM07_IS(E1404,61,LEFT(RIGHT($J$1,5),4)&amp;"-12-31",1)/100000000))</f>
        <v>-0.54750665700000001</v>
      </c>
      <c r="K1404" s="36">
        <f t="shared" ca="1" si="107"/>
        <v>-113.54494981565128</v>
      </c>
      <c r="L1404" s="46">
        <f ca="1">IF(E1404="","",IF(ISERROR(IF(行业估值!$E$7="最新年报",[1]!EM_S_STM07_BS(E1404,140,LEFT(RIGHT($L$1,5),4)&amp;"-12-31",1)/100000000,[1]!EM_S_STM07_BS(E1404,140,LEFT(RIGHT($L$1,11),10),1)/100000000)),0,IF(行业估值!$E$7="最新年报",[1]!EM_S_STM07_BS(E1404,140,LEFT(RIGHT($L$1,5),4)&amp;"-12-31",1)/100000000,[1]!EM_S_STM07_BS(E1404,140,LEFT(RIGHT($L$1,11),10),1)/100000000)))</f>
        <v>49.2745511679</v>
      </c>
      <c r="M1404" s="36">
        <f t="shared" ca="1" si="108"/>
        <v>1.2616373852086664</v>
      </c>
      <c r="N1404" s="37">
        <f ca="1">IF(E1404="","",IF(ISERROR([1]!EM_S_EST_NETPROFIT(E1404,行业估值!$E$6,deadline)/100000000),"-",[1]!EM_S_EST_NETPROFIT(E1404,行业估值!$E$6,deadline)/100000000))</f>
        <v>0.64</v>
      </c>
      <c r="O1404" s="36">
        <f t="shared" ca="1" si="109"/>
        <v>97.135337332499986</v>
      </c>
      <c r="T1404" s="64" t="s">
        <v>2807</v>
      </c>
      <c r="U1404" s="64" t="s">
        <v>2808</v>
      </c>
    </row>
    <row r="1405" spans="4:21">
      <c r="D1405" s="45" t="str">
        <f>IF(AND(行业估值!$B$39=$G1405,COUNTIF($G$2:$G$2552,$G1405)&gt;=1),COUNTIF($G$2:G1405,$G1405),"")</f>
        <v/>
      </c>
      <c r="E1405" s="65" t="str">
        <f t="shared" si="105"/>
        <v>300003.SZ</v>
      </c>
      <c r="F1405" s="65" t="str">
        <f t="shared" si="106"/>
        <v>乐普医疗</v>
      </c>
      <c r="G1405" s="34" t="str">
        <f>IF(E1405="","",IF(行业估值!$C$5="申万行业",[1]!EM_S_INFO_INDUSTRY_SW2014(E1405,"1"),IF(行业估值!$C$5="证监会行业",[1]!EM_S_INFO_INDUSTRY_CSRC1(E1405,"1"),[1]!EM_S_INFO_INDUSTRY_EM2016(E1405,"1"))))</f>
        <v>医药生物</v>
      </c>
      <c r="H1405" s="34" t="str">
        <f>IF(E1405="","",IF($H$1="上证50",[1]!EM_S_INFO_COMPINDEX(E1405,"000016"),"")&amp;IF($H$1="上证180",[1]!EM_S_INFO_COMPINDEX(E1405,"000010"),"")&amp;IF($H$1="沪深300",[1]!EM_S_INFO_COMPINDEX(E1405,"000300"),"")&amp;IF(AND($H$1="上证A股",RIGHT(E1405,2)="SH"),"是","")&amp;IF(AND($H$1="深证A股",RIGHT(E1405,2)="SZ"),"是","")&amp;IF(AND($H$1="创业板",LEFT(E1405,1)-3=0),"是","")&amp;IF(AND($H$1="全部A股",E1405&lt;&gt;0),"是","")&amp;IF(AND($H$1="中小板",LEFT(E1405,3)="002"),"是",""))</f>
        <v>是</v>
      </c>
      <c r="I1405" s="46">
        <f ca="1">IF(E1405="","",IF(OR([1]!EM_S_VAL_MV(E1405,deadline)="",[1]!EM_S_VAL_MV(E1405,deadline)="--",[1]!EM_S_VAL_MV(E1405,deadline)="null"),0,[1]!EM_S_VAL_MV(E1405,deadline)/100000000))</f>
        <v>613.24493540820004</v>
      </c>
      <c r="J1405" s="46">
        <f ca="1">IF(E1405="","",IF(RIGHT(LEFT($J$1,6),3)="TTM",[1]!EM_S_FA_PROFIT_TTM(E1405,LEFT(RIGHT($J$1,11),10),1)/100000000,[1]!EM_S_STM07_IS(E1405,61,LEFT(RIGHT($J$1,5),4)&amp;"-12-31",1)/100000000))</f>
        <v>16.954361480899998</v>
      </c>
      <c r="K1405" s="36">
        <f t="shared" ca="1" si="107"/>
        <v>36.170335055027202</v>
      </c>
      <c r="L1405" s="46">
        <f ca="1">IF(E1405="","",IF(ISERROR(IF(行业估值!$E$7="最新年报",[1]!EM_S_STM07_BS(E1405,140,LEFT(RIGHT($L$1,5),4)&amp;"-12-31",1)/100000000,[1]!EM_S_STM07_BS(E1405,140,LEFT(RIGHT($L$1,11),10),1)/100000000)),0,IF(行业估值!$E$7="最新年报",[1]!EM_S_STM07_BS(E1405,140,LEFT(RIGHT($L$1,5),4)&amp;"-12-31",1)/100000000,[1]!EM_S_STM07_BS(E1405,140,LEFT(RIGHT($L$1,11),10),1)/100000000)))</f>
        <v>74.620773127099994</v>
      </c>
      <c r="M1405" s="36">
        <f t="shared" ca="1" si="108"/>
        <v>8.2181530652821415</v>
      </c>
      <c r="N1405" s="37">
        <f ca="1">IF(E1405="","",IF(ISERROR([1]!EM_S_EST_NETPROFIT(E1405,行业估值!$E$6,deadline)/100000000),"-",[1]!EM_S_EST_NETPROFIT(E1405,行业估值!$E$6,deadline)/100000000))</f>
        <v>17.011743478260868</v>
      </c>
      <c r="O1405" s="36">
        <f t="shared" ca="1" si="109"/>
        <v>36.048329566681943</v>
      </c>
      <c r="T1405" s="64" t="s">
        <v>2809</v>
      </c>
      <c r="U1405" s="64" t="s">
        <v>2810</v>
      </c>
    </row>
    <row r="1406" spans="4:21">
      <c r="D1406" s="45">
        <f>IF(AND(行业估值!$B$39=$G1406,COUNTIF($G$2:$G$2552,$G1406)&gt;=1),COUNTIF($G$2:G1406,$G1406),"")</f>
        <v>117</v>
      </c>
      <c r="E1406" s="65" t="str">
        <f t="shared" si="105"/>
        <v>300004.SZ</v>
      </c>
      <c r="F1406" s="65" t="str">
        <f t="shared" si="106"/>
        <v>南风股份</v>
      </c>
      <c r="G1406" s="34" t="str">
        <f>IF(E1406="","",IF(行业估值!$C$5="申万行业",[1]!EM_S_INFO_INDUSTRY_SW2014(E1406,"1"),IF(行业估值!$C$5="证监会行业",[1]!EM_S_INFO_INDUSTRY_CSRC1(E1406,"1"),[1]!EM_S_INFO_INDUSTRY_EM2016(E1406,"1"))))</f>
        <v>机械设备</v>
      </c>
      <c r="H1406" s="34" t="str">
        <f>IF(E1406="","",IF($H$1="上证50",[1]!EM_S_INFO_COMPINDEX(E1406,"000016"),"")&amp;IF($H$1="上证180",[1]!EM_S_INFO_COMPINDEX(E1406,"000010"),"")&amp;IF($H$1="沪深300",[1]!EM_S_INFO_COMPINDEX(E1406,"000300"),"")&amp;IF(AND($H$1="上证A股",RIGHT(E1406,2)="SH"),"是","")&amp;IF(AND($H$1="深证A股",RIGHT(E1406,2)="SZ"),"是","")&amp;IF(AND($H$1="创业板",LEFT(E1406,1)-3=0),"是","")&amp;IF(AND($H$1="全部A股",E1406&lt;&gt;0),"是","")&amp;IF(AND($H$1="中小板",LEFT(E1406,3)="002"),"是",""))</f>
        <v>是</v>
      </c>
      <c r="I1406" s="46">
        <f ca="1">IF(E1406="","",IF(OR([1]!EM_S_VAL_MV(E1406,deadline)="",[1]!EM_S_VAL_MV(E1406,deadline)="--",[1]!EM_S_VAL_MV(E1406,deadline)="null"),0,[1]!EM_S_VAL_MV(E1406,deadline)/100000000))</f>
        <v>29.135611398600002</v>
      </c>
      <c r="J1406" s="46">
        <f ca="1">IF(E1406="","",IF(RIGHT(LEFT($J$1,6),3)="TTM",[1]!EM_S_FA_PROFIT_TTM(E1406,LEFT(RIGHT($J$1,11),10),1)/100000000,[1]!EM_S_STM07_IS(E1406,61,LEFT(RIGHT($J$1,5),4)&amp;"-12-31",1)/100000000))</f>
        <v>-10.146844978300001</v>
      </c>
      <c r="K1406" s="36">
        <f t="shared" ca="1" si="107"/>
        <v>-2.8713961296254449</v>
      </c>
      <c r="L1406" s="46">
        <f ca="1">IF(E1406="","",IF(ISERROR(IF(行业估值!$E$7="最新年报",[1]!EM_S_STM07_BS(E1406,140,LEFT(RIGHT($L$1,5),4)&amp;"-12-31",1)/100000000,[1]!EM_S_STM07_BS(E1406,140,LEFT(RIGHT($L$1,11),10),1)/100000000)),0,IF(行业估值!$E$7="最新年报",[1]!EM_S_STM07_BS(E1406,140,LEFT(RIGHT($L$1,5),4)&amp;"-12-31",1)/100000000,[1]!EM_S_STM07_BS(E1406,140,LEFT(RIGHT($L$1,11),10),1)/100000000)))</f>
        <v>19.988487711199998</v>
      </c>
      <c r="M1406" s="36">
        <f t="shared" ca="1" si="108"/>
        <v>1.4576195968179557</v>
      </c>
      <c r="N1406" s="37" t="str">
        <f ca="1">IF(E1406="","",IF(ISERROR([1]!EM_S_EST_NETPROFIT(E1406,行业估值!$E$6,deadline)/100000000),"-",[1]!EM_S_EST_NETPROFIT(E1406,行业估值!$E$6,deadline)/100000000))</f>
        <v>-</v>
      </c>
      <c r="O1406" s="36" t="str">
        <f t="shared" ca="1" si="109"/>
        <v>-</v>
      </c>
      <c r="T1406" s="64" t="s">
        <v>2811</v>
      </c>
      <c r="U1406" s="64" t="s">
        <v>2812</v>
      </c>
    </row>
    <row r="1407" spans="4:21">
      <c r="D1407" s="45" t="str">
        <f>IF(AND(行业估值!$B$39=$G1407,COUNTIF($G$2:$G$2552,$G1407)&gt;=1),COUNTIF($G$2:G1407,$G1407),"")</f>
        <v/>
      </c>
      <c r="E1407" s="65" t="str">
        <f t="shared" si="105"/>
        <v>300005.SZ</v>
      </c>
      <c r="F1407" s="65" t="str">
        <f t="shared" si="106"/>
        <v>探路者</v>
      </c>
      <c r="G1407" s="34" t="str">
        <f>IF(E1407="","",IF(行业估值!$C$5="申万行业",[1]!EM_S_INFO_INDUSTRY_SW2014(E1407,"1"),IF(行业估值!$C$5="证监会行业",[1]!EM_S_INFO_INDUSTRY_CSRC1(E1407,"1"),[1]!EM_S_INFO_INDUSTRY_EM2016(E1407,"1"))))</f>
        <v>纺织服装</v>
      </c>
      <c r="H1407" s="34" t="str">
        <f>IF(E1407="","",IF($H$1="上证50",[1]!EM_S_INFO_COMPINDEX(E1407,"000016"),"")&amp;IF($H$1="上证180",[1]!EM_S_INFO_COMPINDEX(E1407,"000010"),"")&amp;IF($H$1="沪深300",[1]!EM_S_INFO_COMPINDEX(E1407,"000300"),"")&amp;IF(AND($H$1="上证A股",RIGHT(E1407,2)="SH"),"是","")&amp;IF(AND($H$1="深证A股",RIGHT(E1407,2)="SZ"),"是","")&amp;IF(AND($H$1="创业板",LEFT(E1407,1)-3=0),"是","")&amp;IF(AND($H$1="全部A股",E1407&lt;&gt;0),"是","")&amp;IF(AND($H$1="中小板",LEFT(E1407,3)="002"),"是",""))</f>
        <v>是</v>
      </c>
      <c r="I1407" s="46">
        <f ca="1">IF(E1407="","",IF(OR([1]!EM_S_VAL_MV(E1407,deadline)="",[1]!EM_S_VAL_MV(E1407,deadline)="--",[1]!EM_S_VAL_MV(E1407,deadline)="null"),0,[1]!EM_S_VAL_MV(E1407,deadline)/100000000))</f>
        <v>32.086580544</v>
      </c>
      <c r="J1407" s="46">
        <f ca="1">IF(E1407="","",IF(RIGHT(LEFT($J$1,6),3)="TTM",[1]!EM_S_FA_PROFIT_TTM(E1407,LEFT(RIGHT($J$1,11),10),1)/100000000,[1]!EM_S_STM07_IS(E1407,61,LEFT(RIGHT($J$1,5),4)&amp;"-12-31",1)/100000000))</f>
        <v>-1.4739750612</v>
      </c>
      <c r="K1407" s="36">
        <f t="shared" ca="1" si="107"/>
        <v>-21.768740454724867</v>
      </c>
      <c r="L1407" s="46">
        <f ca="1">IF(E1407="","",IF(ISERROR(IF(行业估值!$E$7="最新年报",[1]!EM_S_STM07_BS(E1407,140,LEFT(RIGHT($L$1,5),4)&amp;"-12-31",1)/100000000,[1]!EM_S_STM07_BS(E1407,140,LEFT(RIGHT($L$1,11),10),1)/100000000)),0,IF(行业估值!$E$7="最新年报",[1]!EM_S_STM07_BS(E1407,140,LEFT(RIGHT($L$1,5),4)&amp;"-12-31",1)/100000000,[1]!EM_S_STM07_BS(E1407,140,LEFT(RIGHT($L$1,11),10),1)/100000000)))</f>
        <v>24.241616638699998</v>
      </c>
      <c r="M1407" s="36">
        <f t="shared" ca="1" si="108"/>
        <v>1.323615541909696</v>
      </c>
      <c r="N1407" s="37">
        <f ca="1">IF(E1407="","",IF(ISERROR([1]!EM_S_EST_NETPROFIT(E1407,行业估值!$E$6,deadline)/100000000),"-",[1]!EM_S_EST_NETPROFIT(E1407,行业估值!$E$6,deadline)/100000000))</f>
        <v>1.3049999999999999</v>
      </c>
      <c r="O1407" s="36">
        <f t="shared" ca="1" si="109"/>
        <v>24.587418041379312</v>
      </c>
      <c r="T1407" s="64" t="s">
        <v>2813</v>
      </c>
      <c r="U1407" s="64" t="s">
        <v>2814</v>
      </c>
    </row>
    <row r="1408" spans="4:21">
      <c r="D1408" s="45" t="str">
        <f>IF(AND(行业估值!$B$39=$G1408,COUNTIF($G$2:$G$2552,$G1408)&gt;=1),COUNTIF($G$2:G1408,$G1408),"")</f>
        <v/>
      </c>
      <c r="E1408" s="65" t="str">
        <f t="shared" si="105"/>
        <v>300006.SZ</v>
      </c>
      <c r="F1408" s="65" t="str">
        <f t="shared" si="106"/>
        <v>莱美药业</v>
      </c>
      <c r="G1408" s="34" t="str">
        <f>IF(E1408="","",IF(行业估值!$C$5="申万行业",[1]!EM_S_INFO_INDUSTRY_SW2014(E1408,"1"),IF(行业估值!$C$5="证监会行业",[1]!EM_S_INFO_INDUSTRY_CSRC1(E1408,"1"),[1]!EM_S_INFO_INDUSTRY_EM2016(E1408,"1"))))</f>
        <v>医药生物</v>
      </c>
      <c r="H1408" s="34" t="str">
        <f>IF(E1408="","",IF($H$1="上证50",[1]!EM_S_INFO_COMPINDEX(E1408,"000016"),"")&amp;IF($H$1="上证180",[1]!EM_S_INFO_COMPINDEX(E1408,"000010"),"")&amp;IF($H$1="沪深300",[1]!EM_S_INFO_COMPINDEX(E1408,"000300"),"")&amp;IF(AND($H$1="上证A股",RIGHT(E1408,2)="SH"),"是","")&amp;IF(AND($H$1="深证A股",RIGHT(E1408,2)="SZ"),"是","")&amp;IF(AND($H$1="创业板",LEFT(E1408,1)-3=0),"是","")&amp;IF(AND($H$1="全部A股",E1408&lt;&gt;0),"是","")&amp;IF(AND($H$1="中小板",LEFT(E1408,3)="002"),"是",""))</f>
        <v>是</v>
      </c>
      <c r="I1408" s="46">
        <f ca="1">IF(E1408="","",IF(OR([1]!EM_S_VAL_MV(E1408,deadline)="",[1]!EM_S_VAL_MV(E1408,deadline)="--",[1]!EM_S_VAL_MV(E1408,deadline)="null"),0,[1]!EM_S_VAL_MV(E1408,deadline)/100000000))</f>
        <v>40.612060249999999</v>
      </c>
      <c r="J1408" s="46">
        <f ca="1">IF(E1408="","",IF(RIGHT(LEFT($J$1,6),3)="TTM",[1]!EM_S_FA_PROFIT_TTM(E1408,LEFT(RIGHT($J$1,11),10),1)/100000000,[1]!EM_S_STM07_IS(E1408,61,LEFT(RIGHT($J$1,5),4)&amp;"-12-31",1)/100000000))</f>
        <v>0.69996290010000006</v>
      </c>
      <c r="K1408" s="36">
        <f t="shared" ca="1" si="107"/>
        <v>58.020303996394617</v>
      </c>
      <c r="L1408" s="46">
        <f ca="1">IF(E1408="","",IF(ISERROR(IF(行业估值!$E$7="最新年报",[1]!EM_S_STM07_BS(E1408,140,LEFT(RIGHT($L$1,5),4)&amp;"-12-31",1)/100000000,[1]!EM_S_STM07_BS(E1408,140,LEFT(RIGHT($L$1,11),10),1)/100000000)),0,IF(行业估值!$E$7="最新年报",[1]!EM_S_STM07_BS(E1408,140,LEFT(RIGHT($L$1,5),4)&amp;"-12-31",1)/100000000,[1]!EM_S_STM07_BS(E1408,140,LEFT(RIGHT($L$1,11),10),1)/100000000)))</f>
        <v>17.308085588000001</v>
      </c>
      <c r="M1408" s="36">
        <f t="shared" ca="1" si="108"/>
        <v>2.3464212748148792</v>
      </c>
      <c r="N1408" s="37" t="str">
        <f ca="1">IF(E1408="","",IF(ISERROR([1]!EM_S_EST_NETPROFIT(E1408,行业估值!$E$6,deadline)/100000000),"-",[1]!EM_S_EST_NETPROFIT(E1408,行业估值!$E$6,deadline)/100000000))</f>
        <v>-</v>
      </c>
      <c r="O1408" s="36" t="str">
        <f t="shared" ca="1" si="109"/>
        <v>-</v>
      </c>
      <c r="T1408" s="64" t="s">
        <v>2815</v>
      </c>
      <c r="U1408" s="64" t="s">
        <v>2816</v>
      </c>
    </row>
    <row r="1409" spans="4:21">
      <c r="D1409" s="45">
        <f>IF(AND(行业估值!$B$39=$G1409,COUNTIF($G$2:$G$2552,$G1409)&gt;=1),COUNTIF($G$2:G1409,$G1409),"")</f>
        <v>118</v>
      </c>
      <c r="E1409" s="65" t="str">
        <f t="shared" si="105"/>
        <v>300007.SZ</v>
      </c>
      <c r="F1409" s="65" t="str">
        <f t="shared" si="106"/>
        <v>汉威科技</v>
      </c>
      <c r="G1409" s="34" t="str">
        <f>IF(E1409="","",IF(行业估值!$C$5="申万行业",[1]!EM_S_INFO_INDUSTRY_SW2014(E1409,"1"),IF(行业估值!$C$5="证监会行业",[1]!EM_S_INFO_INDUSTRY_CSRC1(E1409,"1"),[1]!EM_S_INFO_INDUSTRY_EM2016(E1409,"1"))))</f>
        <v>机械设备</v>
      </c>
      <c r="H1409" s="34" t="str">
        <f>IF(E1409="","",IF($H$1="上证50",[1]!EM_S_INFO_COMPINDEX(E1409,"000016"),"")&amp;IF($H$1="上证180",[1]!EM_S_INFO_COMPINDEX(E1409,"000010"),"")&amp;IF($H$1="沪深300",[1]!EM_S_INFO_COMPINDEX(E1409,"000300"),"")&amp;IF(AND($H$1="上证A股",RIGHT(E1409,2)="SH"),"是","")&amp;IF(AND($H$1="深证A股",RIGHT(E1409,2)="SZ"),"是","")&amp;IF(AND($H$1="创业板",LEFT(E1409,1)-3=0),"是","")&amp;IF(AND($H$1="全部A股",E1409&lt;&gt;0),"是","")&amp;IF(AND($H$1="中小板",LEFT(E1409,3)="002"),"是",""))</f>
        <v>是</v>
      </c>
      <c r="I1409" s="46">
        <f ca="1">IF(E1409="","",IF(OR([1]!EM_S_VAL_MV(E1409,deadline)="",[1]!EM_S_VAL_MV(E1409,deadline)="--",[1]!EM_S_VAL_MV(E1409,deadline)="null"),0,[1]!EM_S_VAL_MV(E1409,deadline)/100000000))</f>
        <v>40.612960911599998</v>
      </c>
      <c r="J1409" s="46">
        <f ca="1">IF(E1409="","",IF(RIGHT(LEFT($J$1,6),3)="TTM",[1]!EM_S_FA_PROFIT_TTM(E1409,LEFT(RIGHT($J$1,11),10),1)/100000000,[1]!EM_S_STM07_IS(E1409,61,LEFT(RIGHT($J$1,5),4)&amp;"-12-31",1)/100000000))</f>
        <v>1.4580519393</v>
      </c>
      <c r="K1409" s="36">
        <f t="shared" ca="1" si="107"/>
        <v>27.854262126696241</v>
      </c>
      <c r="L1409" s="46">
        <f ca="1">IF(E1409="","",IF(ISERROR(IF(行业估值!$E$7="最新年报",[1]!EM_S_STM07_BS(E1409,140,LEFT(RIGHT($L$1,5),4)&amp;"-12-31",1)/100000000,[1]!EM_S_STM07_BS(E1409,140,LEFT(RIGHT($L$1,11),10),1)/100000000)),0,IF(行业估值!$E$7="最新年报",[1]!EM_S_STM07_BS(E1409,140,LEFT(RIGHT($L$1,5),4)&amp;"-12-31",1)/100000000,[1]!EM_S_STM07_BS(E1409,140,LEFT(RIGHT($L$1,11),10),1)/100000000)))</f>
        <v>15.705594408</v>
      </c>
      <c r="M1409" s="36">
        <f t="shared" ca="1" si="108"/>
        <v>2.5858913618011723</v>
      </c>
      <c r="N1409" s="37">
        <f ca="1">IF(E1409="","",IF(ISERROR([1]!EM_S_EST_NETPROFIT(E1409,行业估值!$E$6,deadline)/100000000),"-",[1]!EM_S_EST_NETPROFIT(E1409,行业估值!$E$6,deadline)/100000000))</f>
        <v>1.375</v>
      </c>
      <c r="O1409" s="36">
        <f t="shared" ca="1" si="109"/>
        <v>29.5366988448</v>
      </c>
      <c r="T1409" s="64" t="s">
        <v>2817</v>
      </c>
      <c r="U1409" s="64" t="s">
        <v>2818</v>
      </c>
    </row>
    <row r="1410" spans="4:21">
      <c r="D1410" s="45" t="str">
        <f>IF(AND(行业估值!$B$39=$G1410,COUNTIF($G$2:$G$2552,$G1410)&gt;=1),COUNTIF($G$2:G1410,$G1410),"")</f>
        <v/>
      </c>
      <c r="E1410" s="65" t="str">
        <f t="shared" si="105"/>
        <v>300008.SZ</v>
      </c>
      <c r="F1410" s="65" t="str">
        <f t="shared" si="106"/>
        <v>天海防务</v>
      </c>
      <c r="G1410" s="34" t="str">
        <f>IF(E1410="","",IF(行业估值!$C$5="申万行业",[1]!EM_S_INFO_INDUSTRY_SW2014(E1410,"1"),IF(行业估值!$C$5="证监会行业",[1]!EM_S_INFO_INDUSTRY_CSRC1(E1410,"1"),[1]!EM_S_INFO_INDUSTRY_EM2016(E1410,"1"))))</f>
        <v>国防与装备</v>
      </c>
      <c r="H1410" s="34" t="str">
        <f>IF(E1410="","",IF($H$1="上证50",[1]!EM_S_INFO_COMPINDEX(E1410,"000016"),"")&amp;IF($H$1="上证180",[1]!EM_S_INFO_COMPINDEX(E1410,"000010"),"")&amp;IF($H$1="沪深300",[1]!EM_S_INFO_COMPINDEX(E1410,"000300"),"")&amp;IF(AND($H$1="上证A股",RIGHT(E1410,2)="SH"),"是","")&amp;IF(AND($H$1="深证A股",RIGHT(E1410,2)="SZ"),"是","")&amp;IF(AND($H$1="创业板",LEFT(E1410,1)-3=0),"是","")&amp;IF(AND($H$1="全部A股",E1410&lt;&gt;0),"是","")&amp;IF(AND($H$1="中小板",LEFT(E1410,3)="002"),"是",""))</f>
        <v>是</v>
      </c>
      <c r="I1410" s="46">
        <f ca="1">IF(E1410="","",IF(OR([1]!EM_S_VAL_MV(E1410,deadline)="",[1]!EM_S_VAL_MV(E1410,deadline)="--",[1]!EM_S_VAL_MV(E1410,deadline)="null"),0,[1]!EM_S_VAL_MV(E1410,deadline)/100000000))</f>
        <v>27.552464509499998</v>
      </c>
      <c r="J1410" s="46">
        <f ca="1">IF(E1410="","",IF(RIGHT(LEFT($J$1,6),3)="TTM",[1]!EM_S_FA_PROFIT_TTM(E1410,LEFT(RIGHT($J$1,11),10),1)/100000000,[1]!EM_S_STM07_IS(E1410,61,LEFT(RIGHT($J$1,5),4)&amp;"-12-31",1)/100000000))</f>
        <v>-6.3192876413999999</v>
      </c>
      <c r="K1410" s="36">
        <f t="shared" ca="1" si="107"/>
        <v>-4.3600586130932815</v>
      </c>
      <c r="L1410" s="46">
        <f ca="1">IF(E1410="","",IF(ISERROR(IF(行业估值!$E$7="最新年报",[1]!EM_S_STM07_BS(E1410,140,LEFT(RIGHT($L$1,5),4)&amp;"-12-31",1)/100000000,[1]!EM_S_STM07_BS(E1410,140,LEFT(RIGHT($L$1,11),10),1)/100000000)),0,IF(行业估值!$E$7="最新年报",[1]!EM_S_STM07_BS(E1410,140,LEFT(RIGHT($L$1,5),4)&amp;"-12-31",1)/100000000,[1]!EM_S_STM07_BS(E1410,140,LEFT(RIGHT($L$1,11),10),1)/100000000)))</f>
        <v>6.7793664264000002</v>
      </c>
      <c r="M1410" s="36">
        <f t="shared" ca="1" si="108"/>
        <v>4.0641651116844839</v>
      </c>
      <c r="N1410" s="37" t="str">
        <f ca="1">IF(E1410="","",IF(ISERROR([1]!EM_S_EST_NETPROFIT(E1410,行业估值!$E$6,deadline)/100000000),"-",[1]!EM_S_EST_NETPROFIT(E1410,行业估值!$E$6,deadline)/100000000))</f>
        <v>-</v>
      </c>
      <c r="O1410" s="36" t="str">
        <f t="shared" ca="1" si="109"/>
        <v>-</v>
      </c>
      <c r="T1410" s="64" t="s">
        <v>2819</v>
      </c>
      <c r="U1410" s="64" t="s">
        <v>2820</v>
      </c>
    </row>
    <row r="1411" spans="4:21">
      <c r="D1411" s="45" t="str">
        <f>IF(AND(行业估值!$B$39=$G1411,COUNTIF($G$2:$G$2552,$G1411)&gt;=1),COUNTIF($G$2:G1411,$G1411),"")</f>
        <v/>
      </c>
      <c r="E1411" s="65" t="str">
        <f t="shared" ref="E1411:E1474" si="110">IF(U1411="","",U1411)</f>
        <v>300009.SZ</v>
      </c>
      <c r="F1411" s="65" t="str">
        <f t="shared" ref="F1411:F1474" si="111">IF(T1411="","",T1411)</f>
        <v>安科生物</v>
      </c>
      <c r="G1411" s="34" t="str">
        <f>IF(E1411="","",IF(行业估值!$C$5="申万行业",[1]!EM_S_INFO_INDUSTRY_SW2014(E1411,"1"),IF(行业估值!$C$5="证监会行业",[1]!EM_S_INFO_INDUSTRY_CSRC1(E1411,"1"),[1]!EM_S_INFO_INDUSTRY_EM2016(E1411,"1"))))</f>
        <v>医药生物</v>
      </c>
      <c r="H1411" s="34" t="str">
        <f>IF(E1411="","",IF($H$1="上证50",[1]!EM_S_INFO_COMPINDEX(E1411,"000016"),"")&amp;IF($H$1="上证180",[1]!EM_S_INFO_COMPINDEX(E1411,"000010"),"")&amp;IF($H$1="沪深300",[1]!EM_S_INFO_COMPINDEX(E1411,"000300"),"")&amp;IF(AND($H$1="上证A股",RIGHT(E1411,2)="SH"),"是","")&amp;IF(AND($H$1="深证A股",RIGHT(E1411,2)="SZ"),"是","")&amp;IF(AND($H$1="创业板",LEFT(E1411,1)-3=0),"是","")&amp;IF(AND($H$1="全部A股",E1411&lt;&gt;0),"是","")&amp;IF(AND($H$1="中小板",LEFT(E1411,3)="002"),"是",""))</f>
        <v>是</v>
      </c>
      <c r="I1411" s="46">
        <f ca="1">IF(E1411="","",IF(OR([1]!EM_S_VAL_MV(E1411,deadline)="",[1]!EM_S_VAL_MV(E1411,deadline)="--",[1]!EM_S_VAL_MV(E1411,deadline)="null"),0,[1]!EM_S_VAL_MV(E1411,deadline)/100000000))</f>
        <v>159.96370828139999</v>
      </c>
      <c r="J1411" s="46">
        <f ca="1">IF(E1411="","",IF(RIGHT(LEFT($J$1,6),3)="TTM",[1]!EM_S_FA_PROFIT_TTM(E1411,LEFT(RIGHT($J$1,11),10),1)/100000000,[1]!EM_S_STM07_IS(E1411,61,LEFT(RIGHT($J$1,5),4)&amp;"-12-31",1)/100000000))</f>
        <v>2.8612084705000003</v>
      </c>
      <c r="K1411" s="36">
        <f t="shared" ref="K1411:K1474" ca="1" si="112">IF(E1411="","",IF(OR(I1411=0,J1411=0),"-",I1411/J1411))</f>
        <v>55.907743154921562</v>
      </c>
      <c r="L1411" s="46">
        <f ca="1">IF(E1411="","",IF(ISERROR(IF(行业估值!$E$7="最新年报",[1]!EM_S_STM07_BS(E1411,140,LEFT(RIGHT($L$1,5),4)&amp;"-12-31",1)/100000000,[1]!EM_S_STM07_BS(E1411,140,LEFT(RIGHT($L$1,11),10),1)/100000000)),0,IF(行业估值!$E$7="最新年报",[1]!EM_S_STM07_BS(E1411,140,LEFT(RIGHT($L$1,5),4)&amp;"-12-31",1)/100000000,[1]!EM_S_STM07_BS(E1411,140,LEFT(RIGHT($L$1,11),10),1)/100000000)))</f>
        <v>27.642832352399999</v>
      </c>
      <c r="M1411" s="36">
        <f t="shared" ref="M1411:M1474" ca="1" si="113">IF(E1411="","",IF(OR(I1411=0,L1411=0),"-",I1411/L1411))</f>
        <v>5.7868060060607958</v>
      </c>
      <c r="N1411" s="37">
        <f ca="1">IF(E1411="","",IF(ISERROR([1]!EM_S_EST_NETPROFIT(E1411,行业估值!$E$6,deadline)/100000000),"-",[1]!EM_S_EST_NETPROFIT(E1411,行业估值!$E$6,deadline)/100000000))</f>
        <v>3.53931052631579</v>
      </c>
      <c r="O1411" s="36">
        <f t="shared" ref="O1411:O1474" ca="1" si="114">IF(E1411="","",IF(ISERROR(IF(OR(I1411=0,N1411=0),"-",I1411/N1411)),"-",IF(OR(I1411=0,N1411=0),"-",I1411/N1411)))</f>
        <v>45.196290941985417</v>
      </c>
      <c r="T1411" s="64" t="s">
        <v>2821</v>
      </c>
      <c r="U1411" s="64" t="s">
        <v>2822</v>
      </c>
    </row>
    <row r="1412" spans="4:21">
      <c r="D1412" s="45" t="str">
        <f>IF(AND(行业估值!$B$39=$G1412,COUNTIF($G$2:$G$2552,$G1412)&gt;=1),COUNTIF($G$2:G1412,$G1412),"")</f>
        <v/>
      </c>
      <c r="E1412" s="65" t="str">
        <f t="shared" si="110"/>
        <v>300010.SZ</v>
      </c>
      <c r="F1412" s="65" t="str">
        <f t="shared" si="111"/>
        <v>立思辰</v>
      </c>
      <c r="G1412" s="34" t="str">
        <f>IF(E1412="","",IF(行业估值!$C$5="申万行业",[1]!EM_S_INFO_INDUSTRY_SW2014(E1412,"1"),IF(行业估值!$C$5="证监会行业",[1]!EM_S_INFO_INDUSTRY_CSRC1(E1412,"1"),[1]!EM_S_INFO_INDUSTRY_EM2016(E1412,"1"))))</f>
        <v>文化传媒</v>
      </c>
      <c r="H1412" s="34" t="str">
        <f>IF(E1412="","",IF($H$1="上证50",[1]!EM_S_INFO_COMPINDEX(E1412,"000016"),"")&amp;IF($H$1="上证180",[1]!EM_S_INFO_COMPINDEX(E1412,"000010"),"")&amp;IF($H$1="沪深300",[1]!EM_S_INFO_COMPINDEX(E1412,"000300"),"")&amp;IF(AND($H$1="上证A股",RIGHT(E1412,2)="SH"),"是","")&amp;IF(AND($H$1="深证A股",RIGHT(E1412,2)="SZ"),"是","")&amp;IF(AND($H$1="创业板",LEFT(E1412,1)-3=0),"是","")&amp;IF(AND($H$1="全部A股",E1412&lt;&gt;0),"是","")&amp;IF(AND($H$1="中小板",LEFT(E1412,3)="002"),"是",""))</f>
        <v>是</v>
      </c>
      <c r="I1412" s="46">
        <f ca="1">IF(E1412="","",IF(OR([1]!EM_S_VAL_MV(E1412,deadline)="",[1]!EM_S_VAL_MV(E1412,deadline)="--",[1]!EM_S_VAL_MV(E1412,deadline)="null"),0,[1]!EM_S_VAL_MV(E1412,deadline)/100000000))</f>
        <v>84.227490758999991</v>
      </c>
      <c r="J1412" s="46">
        <f ca="1">IF(E1412="","",IF(RIGHT(LEFT($J$1,6),3)="TTM",[1]!EM_S_FA_PROFIT_TTM(E1412,LEFT(RIGHT($J$1,11),10),1)/100000000,[1]!EM_S_STM07_IS(E1412,61,LEFT(RIGHT($J$1,5),4)&amp;"-12-31",1)/100000000))</f>
        <v>-13.6885699151</v>
      </c>
      <c r="K1412" s="36">
        <f t="shared" ca="1" si="112"/>
        <v>-6.1531256574938329</v>
      </c>
      <c r="L1412" s="46">
        <f ca="1">IF(E1412="","",IF(ISERROR(IF(行业估值!$E$7="最新年报",[1]!EM_S_STM07_BS(E1412,140,LEFT(RIGHT($L$1,5),4)&amp;"-12-31",1)/100000000,[1]!EM_S_STM07_BS(E1412,140,LEFT(RIGHT($L$1,11),10),1)/100000000)),0,IF(行业估值!$E$7="最新年报",[1]!EM_S_STM07_BS(E1412,140,LEFT(RIGHT($L$1,5),4)&amp;"-12-31",1)/100000000,[1]!EM_S_STM07_BS(E1412,140,LEFT(RIGHT($L$1,11),10),1)/100000000)))</f>
        <v>33.607031642800003</v>
      </c>
      <c r="M1412" s="36">
        <f t="shared" ca="1" si="113"/>
        <v>2.5062460634497885</v>
      </c>
      <c r="N1412" s="37">
        <f ca="1">IF(E1412="","",IF(ISERROR([1]!EM_S_EST_NETPROFIT(E1412,行业估值!$E$6,deadline)/100000000),"-",[1]!EM_S_EST_NETPROFIT(E1412,行业估值!$E$6,deadline)/100000000))</f>
        <v>2.5764499999999999</v>
      </c>
      <c r="O1412" s="36">
        <f t="shared" ca="1" si="114"/>
        <v>32.691296457916899</v>
      </c>
      <c r="T1412" s="64" t="s">
        <v>2823</v>
      </c>
      <c r="U1412" s="64" t="s">
        <v>2824</v>
      </c>
    </row>
    <row r="1413" spans="4:21">
      <c r="D1413" s="45" t="str">
        <f>IF(AND(行业估值!$B$39=$G1413,COUNTIF($G$2:$G$2552,$G1413)&gt;=1),COUNTIF($G$2:G1413,$G1413),"")</f>
        <v/>
      </c>
      <c r="E1413" s="65" t="str">
        <f t="shared" si="110"/>
        <v>300011.SZ</v>
      </c>
      <c r="F1413" s="65" t="str">
        <f t="shared" si="111"/>
        <v>鼎汉技术</v>
      </c>
      <c r="G1413" s="34" t="str">
        <f>IF(E1413="","",IF(行业估值!$C$5="申万行业",[1]!EM_S_INFO_INDUSTRY_SW2014(E1413,"1"),IF(行业估值!$C$5="证监会行业",[1]!EM_S_INFO_INDUSTRY_CSRC1(E1413,"1"),[1]!EM_S_INFO_INDUSTRY_EM2016(E1413,"1"))))</f>
        <v>交运设备</v>
      </c>
      <c r="H1413" s="34" t="str">
        <f>IF(E1413="","",IF($H$1="上证50",[1]!EM_S_INFO_COMPINDEX(E1413,"000016"),"")&amp;IF($H$1="上证180",[1]!EM_S_INFO_COMPINDEX(E1413,"000010"),"")&amp;IF($H$1="沪深300",[1]!EM_S_INFO_COMPINDEX(E1413,"000300"),"")&amp;IF(AND($H$1="上证A股",RIGHT(E1413,2)="SH"),"是","")&amp;IF(AND($H$1="深证A股",RIGHT(E1413,2)="SZ"),"是","")&amp;IF(AND($H$1="创业板",LEFT(E1413,1)-3=0),"是","")&amp;IF(AND($H$1="全部A股",E1413&lt;&gt;0),"是","")&amp;IF(AND($H$1="中小板",LEFT(E1413,3)="002"),"是",""))</f>
        <v>是</v>
      </c>
      <c r="I1413" s="46">
        <f ca="1">IF(E1413="","",IF(OR([1]!EM_S_VAL_MV(E1413,deadline)="",[1]!EM_S_VAL_MV(E1413,deadline)="--",[1]!EM_S_VAL_MV(E1413,deadline)="null"),0,[1]!EM_S_VAL_MV(E1413,deadline)/100000000))</f>
        <v>32.178262291199999</v>
      </c>
      <c r="J1413" s="46">
        <f ca="1">IF(E1413="","",IF(RIGHT(LEFT($J$1,6),3)="TTM",[1]!EM_S_FA_PROFIT_TTM(E1413,LEFT(RIGHT($J$1,11),10),1)/100000000,[1]!EM_S_STM07_IS(E1413,61,LEFT(RIGHT($J$1,5),4)&amp;"-12-31",1)/100000000))</f>
        <v>-5.7597664813999998</v>
      </c>
      <c r="K1413" s="36">
        <f t="shared" ca="1" si="112"/>
        <v>-5.5867303640022881</v>
      </c>
      <c r="L1413" s="46">
        <f ca="1">IF(E1413="","",IF(ISERROR(IF(行业估值!$E$7="最新年报",[1]!EM_S_STM07_BS(E1413,140,LEFT(RIGHT($L$1,5),4)&amp;"-12-31",1)/100000000,[1]!EM_S_STM07_BS(E1413,140,LEFT(RIGHT($L$1,11),10),1)/100000000)),0,IF(行业估值!$E$7="最新年报",[1]!EM_S_STM07_BS(E1413,140,LEFT(RIGHT($L$1,5),4)&amp;"-12-31",1)/100000000,[1]!EM_S_STM07_BS(E1413,140,LEFT(RIGHT($L$1,11),10),1)/100000000)))</f>
        <v>19.340766971300003</v>
      </c>
      <c r="M1413" s="36">
        <f t="shared" ca="1" si="113"/>
        <v>1.6637531665083247</v>
      </c>
      <c r="N1413" s="37">
        <f ca="1">IF(E1413="","",IF(ISERROR([1]!EM_S_EST_NETPROFIT(E1413,行业估值!$E$6,deadline)/100000000),"-",[1]!EM_S_EST_NETPROFIT(E1413,行业估值!$E$6,deadline)/100000000))</f>
        <v>0.91</v>
      </c>
      <c r="O1413" s="36">
        <f t="shared" ca="1" si="114"/>
        <v>35.36072779252747</v>
      </c>
      <c r="T1413" s="64" t="s">
        <v>2825</v>
      </c>
      <c r="U1413" s="64" t="s">
        <v>2826</v>
      </c>
    </row>
    <row r="1414" spans="4:21">
      <c r="D1414" s="45" t="str">
        <f>IF(AND(行业估值!$B$39=$G1414,COUNTIF($G$2:$G$2552,$G1414)&gt;=1),COUNTIF($G$2:G1414,$G1414),"")</f>
        <v/>
      </c>
      <c r="E1414" s="65" t="str">
        <f t="shared" si="110"/>
        <v>300012.SZ</v>
      </c>
      <c r="F1414" s="65" t="str">
        <f t="shared" si="111"/>
        <v>华测检测</v>
      </c>
      <c r="G1414" s="34" t="str">
        <f>IF(E1414="","",IF(行业估值!$C$5="申万行业",[1]!EM_S_INFO_INDUSTRY_SW2014(E1414,"1"),IF(行业估值!$C$5="证监会行业",[1]!EM_S_INFO_INDUSTRY_CSRC1(E1414,"1"),[1]!EM_S_INFO_INDUSTRY_EM2016(E1414,"1"))))</f>
        <v>休闲、生活及专业服务</v>
      </c>
      <c r="H1414" s="34" t="str">
        <f>IF(E1414="","",IF($H$1="上证50",[1]!EM_S_INFO_COMPINDEX(E1414,"000016"),"")&amp;IF($H$1="上证180",[1]!EM_S_INFO_COMPINDEX(E1414,"000010"),"")&amp;IF($H$1="沪深300",[1]!EM_S_INFO_COMPINDEX(E1414,"000300"),"")&amp;IF(AND($H$1="上证A股",RIGHT(E1414,2)="SH"),"是","")&amp;IF(AND($H$1="深证A股",RIGHT(E1414,2)="SZ"),"是","")&amp;IF(AND($H$1="创业板",LEFT(E1414,1)-3=0),"是","")&amp;IF(AND($H$1="全部A股",E1414&lt;&gt;0),"是","")&amp;IF(AND($H$1="中小板",LEFT(E1414,3)="002"),"是",""))</f>
        <v>是</v>
      </c>
      <c r="I1414" s="46">
        <f ca="1">IF(E1414="","",IF(OR([1]!EM_S_VAL_MV(E1414,deadline)="",[1]!EM_S_VAL_MV(E1414,deadline)="--",[1]!EM_S_VAL_MV(E1414,deadline)="null"),0,[1]!EM_S_VAL_MV(E1414,deadline)/100000000))</f>
        <v>229.89951003179999</v>
      </c>
      <c r="J1414" s="46">
        <f ca="1">IF(E1414="","",IF(RIGHT(LEFT($J$1,6),3)="TTM",[1]!EM_S_FA_PROFIT_TTM(E1414,LEFT(RIGHT($J$1,11),10),1)/100000000,[1]!EM_S_STM07_IS(E1414,61,LEFT(RIGHT($J$1,5),4)&amp;"-12-31",1)/100000000))</f>
        <v>4.7963962042999997</v>
      </c>
      <c r="K1414" s="36">
        <f t="shared" ca="1" si="112"/>
        <v>47.931717948090615</v>
      </c>
      <c r="L1414" s="46">
        <f ca="1">IF(E1414="","",IF(ISERROR(IF(行业估值!$E$7="最新年报",[1]!EM_S_STM07_BS(E1414,140,LEFT(RIGHT($L$1,5),4)&amp;"-12-31",1)/100000000,[1]!EM_S_STM07_BS(E1414,140,LEFT(RIGHT($L$1,11),10),1)/100000000)),0,IF(行业估值!$E$7="最新年报",[1]!EM_S_STM07_BS(E1414,140,LEFT(RIGHT($L$1,5),4)&amp;"-12-31",1)/100000000,[1]!EM_S_STM07_BS(E1414,140,LEFT(RIGHT($L$1,11),10),1)/100000000)))</f>
        <v>30.2666498062</v>
      </c>
      <c r="M1414" s="36">
        <f t="shared" ca="1" si="113"/>
        <v>7.595803020944393</v>
      </c>
      <c r="N1414" s="37">
        <f ca="1">IF(E1414="","",IF(ISERROR([1]!EM_S_EST_NETPROFIT(E1414,行业估值!$E$6,deadline)/100000000),"-",[1]!EM_S_EST_NETPROFIT(E1414,行业估值!$E$6,deadline)/100000000))</f>
        <v>4.5202928571428567</v>
      </c>
      <c r="O1414" s="36">
        <f t="shared" ca="1" si="114"/>
        <v>50.85942820463908</v>
      </c>
      <c r="T1414" s="64" t="s">
        <v>2827</v>
      </c>
      <c r="U1414" s="64" t="s">
        <v>2828</v>
      </c>
    </row>
    <row r="1415" spans="4:21">
      <c r="D1415" s="45" t="str">
        <f>IF(AND(行业估值!$B$39=$G1415,COUNTIF($G$2:$G$2552,$G1415)&gt;=1),COUNTIF($G$2:G1415,$G1415),"")</f>
        <v/>
      </c>
      <c r="E1415" s="65" t="str">
        <f t="shared" si="110"/>
        <v>300013.SZ</v>
      </c>
      <c r="F1415" s="65" t="str">
        <f t="shared" si="111"/>
        <v>新宁物流</v>
      </c>
      <c r="G1415" s="34" t="str">
        <f>IF(E1415="","",IF(行业估值!$C$5="申万行业",[1]!EM_S_INFO_INDUSTRY_SW2014(E1415,"1"),IF(行业估值!$C$5="证监会行业",[1]!EM_S_INFO_INDUSTRY_CSRC1(E1415,"1"),[1]!EM_S_INFO_INDUSTRY_EM2016(E1415,"1"))))</f>
        <v>交通运输</v>
      </c>
      <c r="H1415" s="34" t="str">
        <f>IF(E1415="","",IF($H$1="上证50",[1]!EM_S_INFO_COMPINDEX(E1415,"000016"),"")&amp;IF($H$1="上证180",[1]!EM_S_INFO_COMPINDEX(E1415,"000010"),"")&amp;IF($H$1="沪深300",[1]!EM_S_INFO_COMPINDEX(E1415,"000300"),"")&amp;IF(AND($H$1="上证A股",RIGHT(E1415,2)="SH"),"是","")&amp;IF(AND($H$1="深证A股",RIGHT(E1415,2)="SZ"),"是","")&amp;IF(AND($H$1="创业板",LEFT(E1415,1)-3=0),"是","")&amp;IF(AND($H$1="全部A股",E1415&lt;&gt;0),"是","")&amp;IF(AND($H$1="中小板",LEFT(E1415,3)="002"),"是",""))</f>
        <v>是</v>
      </c>
      <c r="I1415" s="46">
        <f ca="1">IF(E1415="","",IF(OR([1]!EM_S_VAL_MV(E1415,deadline)="",[1]!EM_S_VAL_MV(E1415,deadline)="--",[1]!EM_S_VAL_MV(E1415,deadline)="null"),0,[1]!EM_S_VAL_MV(E1415,deadline)/100000000))</f>
        <v>32.920840375499999</v>
      </c>
      <c r="J1415" s="46">
        <f ca="1">IF(E1415="","",IF(RIGHT(LEFT($J$1,6),3)="TTM",[1]!EM_S_FA_PROFIT_TTM(E1415,LEFT(RIGHT($J$1,11),10),1)/100000000,[1]!EM_S_STM07_IS(E1415,61,LEFT(RIGHT($J$1,5),4)&amp;"-12-31",1)/100000000))</f>
        <v>0.49949054369999996</v>
      </c>
      <c r="K1415" s="36">
        <f t="shared" ca="1" si="112"/>
        <v>65.908836094548079</v>
      </c>
      <c r="L1415" s="46">
        <f ca="1">IF(E1415="","",IF(ISERROR(IF(行业估值!$E$7="最新年报",[1]!EM_S_STM07_BS(E1415,140,LEFT(RIGHT($L$1,5),4)&amp;"-12-31",1)/100000000,[1]!EM_S_STM07_BS(E1415,140,LEFT(RIGHT($L$1,11),10),1)/100000000)),0,IF(行业估值!$E$7="最新年报",[1]!EM_S_STM07_BS(E1415,140,LEFT(RIGHT($L$1,5),4)&amp;"-12-31",1)/100000000,[1]!EM_S_STM07_BS(E1415,140,LEFT(RIGHT($L$1,11),10),1)/100000000)))</f>
        <v>14.344127437300001</v>
      </c>
      <c r="M1415" s="36">
        <f t="shared" ca="1" si="113"/>
        <v>2.2950744490664325</v>
      </c>
      <c r="N1415" s="37" t="str">
        <f ca="1">IF(E1415="","",IF(ISERROR([1]!EM_S_EST_NETPROFIT(E1415,行业估值!$E$6,deadline)/100000000),"-",[1]!EM_S_EST_NETPROFIT(E1415,行业估值!$E$6,deadline)/100000000))</f>
        <v>-</v>
      </c>
      <c r="O1415" s="36" t="str">
        <f t="shared" ca="1" si="114"/>
        <v>-</v>
      </c>
      <c r="T1415" s="64" t="s">
        <v>2829</v>
      </c>
      <c r="U1415" s="64" t="s">
        <v>2830</v>
      </c>
    </row>
    <row r="1416" spans="4:21">
      <c r="D1416" s="45" t="str">
        <f>IF(AND(行业估值!$B$39=$G1416,COUNTIF($G$2:$G$2552,$G1416)&gt;=1),COUNTIF($G$2:G1416,$G1416),"")</f>
        <v/>
      </c>
      <c r="E1416" s="65" t="str">
        <f t="shared" si="110"/>
        <v>300014.SZ</v>
      </c>
      <c r="F1416" s="65" t="str">
        <f t="shared" si="111"/>
        <v>亿纬锂能</v>
      </c>
      <c r="G1416" s="34" t="str">
        <f>IF(E1416="","",IF(行业估值!$C$5="申万行业",[1]!EM_S_INFO_INDUSTRY_SW2014(E1416,"1"),IF(行业估值!$C$5="证监会行业",[1]!EM_S_INFO_INDUSTRY_CSRC1(E1416,"1"),[1]!EM_S_INFO_INDUSTRY_EM2016(E1416,"1"))))</f>
        <v>有色金属</v>
      </c>
      <c r="H1416" s="34" t="str">
        <f>IF(E1416="","",IF($H$1="上证50",[1]!EM_S_INFO_COMPINDEX(E1416,"000016"),"")&amp;IF($H$1="上证180",[1]!EM_S_INFO_COMPINDEX(E1416,"000010"),"")&amp;IF($H$1="沪深300",[1]!EM_S_INFO_COMPINDEX(E1416,"000300"),"")&amp;IF(AND($H$1="上证A股",RIGHT(E1416,2)="SH"),"是","")&amp;IF(AND($H$1="深证A股",RIGHT(E1416,2)="SZ"),"是","")&amp;IF(AND($H$1="创业板",LEFT(E1416,1)-3=0),"是","")&amp;IF(AND($H$1="全部A股",E1416&lt;&gt;0),"是","")&amp;IF(AND($H$1="中小板",LEFT(E1416,3)="002"),"是",""))</f>
        <v>是</v>
      </c>
      <c r="I1416" s="46">
        <f ca="1">IF(E1416="","",IF(OR([1]!EM_S_VAL_MV(E1416,deadline)="",[1]!EM_S_VAL_MV(E1416,deadline)="--",[1]!EM_S_VAL_MV(E1416,deadline)="null"),0,[1]!EM_S_VAL_MV(E1416,deadline)/100000000))</f>
        <v>439.11719580449994</v>
      </c>
      <c r="J1416" s="46">
        <f ca="1">IF(E1416="","",IF(RIGHT(LEFT($J$1,6),3)="TTM",[1]!EM_S_FA_PROFIT_TTM(E1416,LEFT(RIGHT($J$1,11),10),1)/100000000,[1]!EM_S_STM07_IS(E1416,61,LEFT(RIGHT($J$1,5),4)&amp;"-12-31",1)/100000000))</f>
        <v>13.7171024428</v>
      </c>
      <c r="K1416" s="36">
        <f t="shared" ca="1" si="112"/>
        <v>32.012387283364582</v>
      </c>
      <c r="L1416" s="46">
        <f ca="1">IF(E1416="","",IF(ISERROR(IF(行业估值!$E$7="最新年报",[1]!EM_S_STM07_BS(E1416,140,LEFT(RIGHT($L$1,5),4)&amp;"-12-31",1)/100000000,[1]!EM_S_STM07_BS(E1416,140,LEFT(RIGHT($L$1,11),10),1)/100000000)),0,IF(行业估值!$E$7="最新年报",[1]!EM_S_STM07_BS(E1416,140,LEFT(RIGHT($L$1,5),4)&amp;"-12-31",1)/100000000,[1]!EM_S_STM07_BS(E1416,140,LEFT(RIGHT($L$1,11),10),1)/100000000)))</f>
        <v>71.898501922799994</v>
      </c>
      <c r="M1416" s="36">
        <f t="shared" ca="1" si="113"/>
        <v>6.1074596001457149</v>
      </c>
      <c r="N1416" s="37">
        <f ca="1">IF(E1416="","",IF(ISERROR([1]!EM_S_EST_NETPROFIT(E1416,行业估值!$E$6,deadline)/100000000),"-",[1]!EM_S_EST_NETPROFIT(E1416,行业估值!$E$6,deadline)/100000000))</f>
        <v>14.608436666666664</v>
      </c>
      <c r="O1416" s="36">
        <f t="shared" ca="1" si="114"/>
        <v>30.059150463818739</v>
      </c>
      <c r="T1416" s="64" t="s">
        <v>2831</v>
      </c>
      <c r="U1416" s="64" t="s">
        <v>2832</v>
      </c>
    </row>
    <row r="1417" spans="4:21">
      <c r="D1417" s="45" t="str">
        <f>IF(AND(行业估值!$B$39=$G1417,COUNTIF($G$2:$G$2552,$G1417)&gt;=1),COUNTIF($G$2:G1417,$G1417),"")</f>
        <v/>
      </c>
      <c r="E1417" s="65" t="str">
        <f t="shared" si="110"/>
        <v>300015.SZ</v>
      </c>
      <c r="F1417" s="65" t="str">
        <f t="shared" si="111"/>
        <v>爱尔眼科</v>
      </c>
      <c r="G1417" s="34" t="str">
        <f>IF(E1417="","",IF(行业估值!$C$5="申万行业",[1]!EM_S_INFO_INDUSTRY_SW2014(E1417,"1"),IF(行业估值!$C$5="证监会行业",[1]!EM_S_INFO_INDUSTRY_CSRC1(E1417,"1"),[1]!EM_S_INFO_INDUSTRY_EM2016(E1417,"1"))))</f>
        <v>医药生物</v>
      </c>
      <c r="H1417" s="34" t="str">
        <f>IF(E1417="","",IF($H$1="上证50",[1]!EM_S_INFO_COMPINDEX(E1417,"000016"),"")&amp;IF($H$1="上证180",[1]!EM_S_INFO_COMPINDEX(E1417,"000010"),"")&amp;IF($H$1="沪深300",[1]!EM_S_INFO_COMPINDEX(E1417,"000300"),"")&amp;IF(AND($H$1="上证A股",RIGHT(E1417,2)="SH"),"是","")&amp;IF(AND($H$1="深证A股",RIGHT(E1417,2)="SZ"),"是","")&amp;IF(AND($H$1="创业板",LEFT(E1417,1)-3=0),"是","")&amp;IF(AND($H$1="全部A股",E1417&lt;&gt;0),"是","")&amp;IF(AND($H$1="中小板",LEFT(E1417,3)="002"),"是",""))</f>
        <v>是</v>
      </c>
      <c r="I1417" s="46">
        <f ca="1">IF(E1417="","",IF(OR([1]!EM_S_VAL_MV(E1417,deadline)="",[1]!EM_S_VAL_MV(E1417,deadline)="--",[1]!EM_S_VAL_MV(E1417,deadline)="null"),0,[1]!EM_S_VAL_MV(E1417,deadline)/100000000))</f>
        <v>1282.1840668553</v>
      </c>
      <c r="J1417" s="46">
        <f ca="1">IF(E1417="","",IF(RIGHT(LEFT($J$1,6),3)="TTM",[1]!EM_S_FA_PROFIT_TTM(E1417,LEFT(RIGHT($J$1,11),10),1)/100000000,[1]!EM_S_STM07_IS(E1417,61,LEFT(RIGHT($J$1,5),4)&amp;"-12-31",1)/100000000))</f>
        <v>14.1759768485</v>
      </c>
      <c r="K1417" s="36">
        <f t="shared" ca="1" si="112"/>
        <v>90.447669360504889</v>
      </c>
      <c r="L1417" s="46">
        <f ca="1">IF(E1417="","",IF(ISERROR(IF(行业估值!$E$7="最新年报",[1]!EM_S_STM07_BS(E1417,140,LEFT(RIGHT($L$1,5),4)&amp;"-12-31",1)/100000000,[1]!EM_S_STM07_BS(E1417,140,LEFT(RIGHT($L$1,11),10),1)/100000000)),0,IF(行业估值!$E$7="最新年报",[1]!EM_S_STM07_BS(E1417,140,LEFT(RIGHT($L$1,5),4)&amp;"-12-31",1)/100000000,[1]!EM_S_STM07_BS(E1417,140,LEFT(RIGHT($L$1,11),10),1)/100000000)))</f>
        <v>64.457027346299995</v>
      </c>
      <c r="M1417" s="36">
        <f t="shared" ca="1" si="113"/>
        <v>19.89207569202151</v>
      </c>
      <c r="N1417" s="37">
        <f ca="1">IF(E1417="","",IF(ISERROR([1]!EM_S_EST_NETPROFIT(E1417,行业估值!$E$6,deadline)/100000000),"-",[1]!EM_S_EST_NETPROFIT(E1417,行业估值!$E$6,deadline)/100000000))</f>
        <v>13.727067857142858</v>
      </c>
      <c r="O1417" s="36">
        <f t="shared" ca="1" si="114"/>
        <v>93.405531334072748</v>
      </c>
      <c r="T1417" s="64" t="s">
        <v>2833</v>
      </c>
      <c r="U1417" s="64" t="s">
        <v>2834</v>
      </c>
    </row>
    <row r="1418" spans="4:21">
      <c r="D1418" s="45" t="str">
        <f>IF(AND(行业估值!$B$39=$G1418,COUNTIF($G$2:$G$2552,$G1418)&gt;=1),COUNTIF($G$2:G1418,$G1418),"")</f>
        <v/>
      </c>
      <c r="E1418" s="65" t="str">
        <f t="shared" si="110"/>
        <v>300016.SZ</v>
      </c>
      <c r="F1418" s="65" t="str">
        <f t="shared" si="111"/>
        <v>北陆药业</v>
      </c>
      <c r="G1418" s="34" t="str">
        <f>IF(E1418="","",IF(行业估值!$C$5="申万行业",[1]!EM_S_INFO_INDUSTRY_SW2014(E1418,"1"),IF(行业估值!$C$5="证监会行业",[1]!EM_S_INFO_INDUSTRY_CSRC1(E1418,"1"),[1]!EM_S_INFO_INDUSTRY_EM2016(E1418,"1"))))</f>
        <v>医药生物</v>
      </c>
      <c r="H1418" s="34" t="str">
        <f>IF(E1418="","",IF($H$1="上证50",[1]!EM_S_INFO_COMPINDEX(E1418,"000016"),"")&amp;IF($H$1="上证180",[1]!EM_S_INFO_COMPINDEX(E1418,"000010"),"")&amp;IF($H$1="沪深300",[1]!EM_S_INFO_COMPINDEX(E1418,"000300"),"")&amp;IF(AND($H$1="上证A股",RIGHT(E1418,2)="SH"),"是","")&amp;IF(AND($H$1="深证A股",RIGHT(E1418,2)="SZ"),"是","")&amp;IF(AND($H$1="创业板",LEFT(E1418,1)-3=0),"是","")&amp;IF(AND($H$1="全部A股",E1418&lt;&gt;0),"是","")&amp;IF(AND($H$1="中小板",LEFT(E1418,3)="002"),"是",""))</f>
        <v>是</v>
      </c>
      <c r="I1418" s="46">
        <f ca="1">IF(E1418="","",IF(OR([1]!EM_S_VAL_MV(E1418,deadline)="",[1]!EM_S_VAL_MV(E1418,deadline)="--",[1]!EM_S_VAL_MV(E1418,deadline)="null"),0,[1]!EM_S_VAL_MV(E1418,deadline)/100000000))</f>
        <v>39.970941980799999</v>
      </c>
      <c r="J1418" s="46">
        <f ca="1">IF(E1418="","",IF(RIGHT(LEFT($J$1,6),3)="TTM",[1]!EM_S_FA_PROFIT_TTM(E1418,LEFT(RIGHT($J$1,11),10),1)/100000000,[1]!EM_S_STM07_IS(E1418,61,LEFT(RIGHT($J$1,5),4)&amp;"-12-31",1)/100000000))</f>
        <v>1.8858105561</v>
      </c>
      <c r="K1418" s="36">
        <f t="shared" ca="1" si="112"/>
        <v>21.195629567088094</v>
      </c>
      <c r="L1418" s="46">
        <f ca="1">IF(E1418="","",IF(ISERROR(IF(行业估值!$E$7="最新年报",[1]!EM_S_STM07_BS(E1418,140,LEFT(RIGHT($L$1,5),4)&amp;"-12-31",1)/100000000,[1]!EM_S_STM07_BS(E1418,140,LEFT(RIGHT($L$1,11),10),1)/100000000)),0,IF(行业估值!$E$7="最新年报",[1]!EM_S_STM07_BS(E1418,140,LEFT(RIGHT($L$1,5),4)&amp;"-12-31",1)/100000000,[1]!EM_S_STM07_BS(E1418,140,LEFT(RIGHT($L$1,11),10),1)/100000000)))</f>
        <v>12.7263587158</v>
      </c>
      <c r="M1418" s="36">
        <f t="shared" ca="1" si="113"/>
        <v>3.1407995698860325</v>
      </c>
      <c r="N1418" s="37">
        <f ca="1">IF(E1418="","",IF(ISERROR([1]!EM_S_EST_NETPROFIT(E1418,行业估值!$E$6,deadline)/100000000),"-",[1]!EM_S_EST_NETPROFIT(E1418,行业估值!$E$6,deadline)/100000000))</f>
        <v>1.9592499999999999</v>
      </c>
      <c r="O1418" s="36">
        <f t="shared" ca="1" si="114"/>
        <v>20.401144305627152</v>
      </c>
      <c r="T1418" s="64" t="s">
        <v>2835</v>
      </c>
      <c r="U1418" s="64" t="s">
        <v>2836</v>
      </c>
    </row>
    <row r="1419" spans="4:21">
      <c r="D1419" s="45" t="str">
        <f>IF(AND(行业估值!$B$39=$G1419,COUNTIF($G$2:$G$2552,$G1419)&gt;=1),COUNTIF($G$2:G1419,$G1419),"")</f>
        <v/>
      </c>
      <c r="E1419" s="65" t="str">
        <f t="shared" si="110"/>
        <v>300017.SZ</v>
      </c>
      <c r="F1419" s="65" t="str">
        <f t="shared" si="111"/>
        <v>网宿科技</v>
      </c>
      <c r="G1419" s="34" t="str">
        <f>IF(E1419="","",IF(行业估值!$C$5="申万行业",[1]!EM_S_INFO_INDUSTRY_SW2014(E1419,"1"),IF(行业估值!$C$5="证监会行业",[1]!EM_S_INFO_INDUSTRY_CSRC1(E1419,"1"),[1]!EM_S_INFO_INDUSTRY_EM2016(E1419,"1"))))</f>
        <v>互联网</v>
      </c>
      <c r="H1419" s="34" t="str">
        <f>IF(E1419="","",IF($H$1="上证50",[1]!EM_S_INFO_COMPINDEX(E1419,"000016"),"")&amp;IF($H$1="上证180",[1]!EM_S_INFO_COMPINDEX(E1419,"000010"),"")&amp;IF($H$1="沪深300",[1]!EM_S_INFO_COMPINDEX(E1419,"000300"),"")&amp;IF(AND($H$1="上证A股",RIGHT(E1419,2)="SH"),"是","")&amp;IF(AND($H$1="深证A股",RIGHT(E1419,2)="SZ"),"是","")&amp;IF(AND($H$1="创业板",LEFT(E1419,1)-3=0),"是","")&amp;IF(AND($H$1="全部A股",E1419&lt;&gt;0),"是","")&amp;IF(AND($H$1="中小板",LEFT(E1419,3)="002"),"是",""))</f>
        <v>是</v>
      </c>
      <c r="I1419" s="46">
        <f ca="1">IF(E1419="","",IF(OR([1]!EM_S_VAL_MV(E1419,deadline)="",[1]!EM_S_VAL_MV(E1419,deadline)="--",[1]!EM_S_VAL_MV(E1419,deadline)="null"),0,[1]!EM_S_VAL_MV(E1419,deadline)/100000000))</f>
        <v>214.7777166528</v>
      </c>
      <c r="J1419" s="46">
        <f ca="1">IF(E1419="","",IF(RIGHT(LEFT($J$1,6),3)="TTM",[1]!EM_S_FA_PROFIT_TTM(E1419,LEFT(RIGHT($J$1,11),10),1)/100000000,[1]!EM_S_STM07_IS(E1419,61,LEFT(RIGHT($J$1,5),4)&amp;"-12-31",1)/100000000))</f>
        <v>9.6465882985000011</v>
      </c>
      <c r="K1419" s="36">
        <f t="shared" ca="1" si="112"/>
        <v>22.264629733000724</v>
      </c>
      <c r="L1419" s="46">
        <f ca="1">IF(E1419="","",IF(ISERROR(IF(行业估值!$E$7="最新年报",[1]!EM_S_STM07_BS(E1419,140,LEFT(RIGHT($L$1,5),4)&amp;"-12-31",1)/100000000,[1]!EM_S_STM07_BS(E1419,140,LEFT(RIGHT($L$1,11),10),1)/100000000)),0,IF(行业估值!$E$7="最新年报",[1]!EM_S_STM07_BS(E1419,140,LEFT(RIGHT($L$1,5),4)&amp;"-12-31",1)/100000000,[1]!EM_S_STM07_BS(E1419,140,LEFT(RIGHT($L$1,11),10),1)/100000000)))</f>
        <v>94.105825140100009</v>
      </c>
      <c r="M1419" s="36">
        <f t="shared" ca="1" si="113"/>
        <v>2.2822999143044518</v>
      </c>
      <c r="N1419" s="37">
        <f ca="1">IF(E1419="","",IF(ISERROR([1]!EM_S_EST_NETPROFIT(E1419,行业估值!$E$6,deadline)/100000000),"-",[1]!EM_S_EST_NETPROFIT(E1419,行业估值!$E$6,deadline)/100000000))</f>
        <v>9.4775749999999999</v>
      </c>
      <c r="O1419" s="36">
        <f t="shared" ca="1" si="114"/>
        <v>22.661674178553056</v>
      </c>
      <c r="T1419" s="64" t="s">
        <v>2837</v>
      </c>
      <c r="U1419" s="64" t="s">
        <v>2838</v>
      </c>
    </row>
    <row r="1420" spans="4:21">
      <c r="D1420" s="45" t="str">
        <f>IF(AND(行业估值!$B$39=$G1420,COUNTIF($G$2:$G$2552,$G1420)&gt;=1),COUNTIF($G$2:G1420,$G1420),"")</f>
        <v/>
      </c>
      <c r="E1420" s="65" t="str">
        <f t="shared" si="110"/>
        <v>300018.SZ</v>
      </c>
      <c r="F1420" s="65" t="str">
        <f t="shared" si="111"/>
        <v>中元股份</v>
      </c>
      <c r="G1420" s="34" t="str">
        <f>IF(E1420="","",IF(行业估值!$C$5="申万行业",[1]!EM_S_INFO_INDUSTRY_SW2014(E1420,"1"),IF(行业估值!$C$5="证监会行业",[1]!EM_S_INFO_INDUSTRY_CSRC1(E1420,"1"),[1]!EM_S_INFO_INDUSTRY_EM2016(E1420,"1"))))</f>
        <v>电气设备</v>
      </c>
      <c r="H1420" s="34" t="str">
        <f>IF(E1420="","",IF($H$1="上证50",[1]!EM_S_INFO_COMPINDEX(E1420,"000016"),"")&amp;IF($H$1="上证180",[1]!EM_S_INFO_COMPINDEX(E1420,"000010"),"")&amp;IF($H$1="沪深300",[1]!EM_S_INFO_COMPINDEX(E1420,"000300"),"")&amp;IF(AND($H$1="上证A股",RIGHT(E1420,2)="SH"),"是","")&amp;IF(AND($H$1="深证A股",RIGHT(E1420,2)="SZ"),"是","")&amp;IF(AND($H$1="创业板",LEFT(E1420,1)-3=0),"是","")&amp;IF(AND($H$1="全部A股",E1420&lt;&gt;0),"是","")&amp;IF(AND($H$1="中小板",LEFT(E1420,3)="002"),"是",""))</f>
        <v>是</v>
      </c>
      <c r="I1420" s="46">
        <f ca="1">IF(E1420="","",IF(OR([1]!EM_S_VAL_MV(E1420,deadline)="",[1]!EM_S_VAL_MV(E1420,deadline)="--",[1]!EM_S_VAL_MV(E1420,deadline)="null"),0,[1]!EM_S_VAL_MV(E1420,deadline)/100000000))</f>
        <v>23.9811215392</v>
      </c>
      <c r="J1420" s="46">
        <f ca="1">IF(E1420="","",IF(RIGHT(LEFT($J$1,6),3)="TTM",[1]!EM_S_FA_PROFIT_TTM(E1420,LEFT(RIGHT($J$1,11),10),1)/100000000,[1]!EM_S_STM07_IS(E1420,61,LEFT(RIGHT($J$1,5),4)&amp;"-12-31",1)/100000000))</f>
        <v>-4.3277639133000001</v>
      </c>
      <c r="K1420" s="36">
        <f t="shared" ca="1" si="112"/>
        <v>-5.5412268366815676</v>
      </c>
      <c r="L1420" s="46">
        <f ca="1">IF(E1420="","",IF(ISERROR(IF(行业估值!$E$7="最新年报",[1]!EM_S_STM07_BS(E1420,140,LEFT(RIGHT($L$1,5),4)&amp;"-12-31",1)/100000000,[1]!EM_S_STM07_BS(E1420,140,LEFT(RIGHT($L$1,11),10),1)/100000000)),0,IF(行业估值!$E$7="最新年报",[1]!EM_S_STM07_BS(E1420,140,LEFT(RIGHT($L$1,5),4)&amp;"-12-31",1)/100000000,[1]!EM_S_STM07_BS(E1420,140,LEFT(RIGHT($L$1,11),10),1)/100000000)))</f>
        <v>10.211998014299999</v>
      </c>
      <c r="M1420" s="36">
        <f t="shared" ca="1" si="113"/>
        <v>2.3483280652443246</v>
      </c>
      <c r="N1420" s="37" t="str">
        <f ca="1">IF(E1420="","",IF(ISERROR([1]!EM_S_EST_NETPROFIT(E1420,行业估值!$E$6,deadline)/100000000),"-",[1]!EM_S_EST_NETPROFIT(E1420,行业估值!$E$6,deadline)/100000000))</f>
        <v>-</v>
      </c>
      <c r="O1420" s="36" t="str">
        <f t="shared" ca="1" si="114"/>
        <v>-</v>
      </c>
      <c r="T1420" s="64" t="s">
        <v>2839</v>
      </c>
      <c r="U1420" s="64" t="s">
        <v>2840</v>
      </c>
    </row>
    <row r="1421" spans="4:21">
      <c r="D1421" s="45" t="str">
        <f>IF(AND(行业估值!$B$39=$G1421,COUNTIF($G$2:$G$2552,$G1421)&gt;=1),COUNTIF($G$2:G1421,$G1421),"")</f>
        <v/>
      </c>
      <c r="E1421" s="65" t="str">
        <f t="shared" si="110"/>
        <v>300019.SZ</v>
      </c>
      <c r="F1421" s="65" t="str">
        <f t="shared" si="111"/>
        <v>硅宝科技</v>
      </c>
      <c r="G1421" s="34" t="str">
        <f>IF(E1421="","",IF(行业估值!$C$5="申万行业",[1]!EM_S_INFO_INDUSTRY_SW2014(E1421,"1"),IF(行业估值!$C$5="证监会行业",[1]!EM_S_INFO_INDUSTRY_CSRC1(E1421,"1"),[1]!EM_S_INFO_INDUSTRY_EM2016(E1421,"1"))))</f>
        <v>基础化工</v>
      </c>
      <c r="H1421" s="34" t="str">
        <f>IF(E1421="","",IF($H$1="上证50",[1]!EM_S_INFO_COMPINDEX(E1421,"000016"),"")&amp;IF($H$1="上证180",[1]!EM_S_INFO_COMPINDEX(E1421,"000010"),"")&amp;IF($H$1="沪深300",[1]!EM_S_INFO_COMPINDEX(E1421,"000300"),"")&amp;IF(AND($H$1="上证A股",RIGHT(E1421,2)="SH"),"是","")&amp;IF(AND($H$1="深证A股",RIGHT(E1421,2)="SZ"),"是","")&amp;IF(AND($H$1="创业板",LEFT(E1421,1)-3=0),"是","")&amp;IF(AND($H$1="全部A股",E1421&lt;&gt;0),"是","")&amp;IF(AND($H$1="中小板",LEFT(E1421,3)="002"),"是",""))</f>
        <v>是</v>
      </c>
      <c r="I1421" s="46">
        <f ca="1">IF(E1421="","",IF(OR([1]!EM_S_VAL_MV(E1421,deadline)="",[1]!EM_S_VAL_MV(E1421,deadline)="--",[1]!EM_S_VAL_MV(E1421,deadline)="null"),0,[1]!EM_S_VAL_MV(E1421,deadline)/100000000))</f>
        <v>27.167050177100002</v>
      </c>
      <c r="J1421" s="46">
        <f ca="1">IF(E1421="","",IF(RIGHT(LEFT($J$1,6),3)="TTM",[1]!EM_S_FA_PROFIT_TTM(E1421,LEFT(RIGHT($J$1,11),10),1)/100000000,[1]!EM_S_STM07_IS(E1421,61,LEFT(RIGHT($J$1,5),4)&amp;"-12-31",1)/100000000))</f>
        <v>1.2781436988999999</v>
      </c>
      <c r="K1421" s="36">
        <f t="shared" ca="1" si="112"/>
        <v>21.255082820875771</v>
      </c>
      <c r="L1421" s="46">
        <f ca="1">IF(E1421="","",IF(ISERROR(IF(行业估值!$E$7="最新年报",[1]!EM_S_STM07_BS(E1421,140,LEFT(RIGHT($L$1,5),4)&amp;"-12-31",1)/100000000,[1]!EM_S_STM07_BS(E1421,140,LEFT(RIGHT($L$1,11),10),1)/100000000)),0,IF(行业估值!$E$7="最新年报",[1]!EM_S_STM07_BS(E1421,140,LEFT(RIGHT($L$1,5),4)&amp;"-12-31",1)/100000000,[1]!EM_S_STM07_BS(E1421,140,LEFT(RIGHT($L$1,11),10),1)/100000000)))</f>
        <v>8.4192358602000006</v>
      </c>
      <c r="M1421" s="36">
        <f t="shared" ca="1" si="113"/>
        <v>3.2267833599395854</v>
      </c>
      <c r="N1421" s="37">
        <f ca="1">IF(E1421="","",IF(ISERROR([1]!EM_S_EST_NETPROFIT(E1421,行业估值!$E$6,deadline)/100000000),"-",[1]!EM_S_EST_NETPROFIT(E1421,行业估值!$E$6,deadline)/100000000))</f>
        <v>0.8</v>
      </c>
      <c r="O1421" s="36">
        <f t="shared" ca="1" si="114"/>
        <v>33.958812721374997</v>
      </c>
      <c r="T1421" s="64" t="s">
        <v>2841</v>
      </c>
      <c r="U1421" s="64" t="s">
        <v>2842</v>
      </c>
    </row>
    <row r="1422" spans="4:21">
      <c r="D1422" s="45" t="str">
        <f>IF(AND(行业估值!$B$39=$G1422,COUNTIF($G$2:$G$2552,$G1422)&gt;=1),COUNTIF($G$2:G1422,$G1422),"")</f>
        <v/>
      </c>
      <c r="E1422" s="65" t="str">
        <f t="shared" si="110"/>
        <v>300020.SZ</v>
      </c>
      <c r="F1422" s="65" t="str">
        <f t="shared" si="111"/>
        <v>银江股份</v>
      </c>
      <c r="G1422" s="34" t="str">
        <f>IF(E1422="","",IF(行业估值!$C$5="申万行业",[1]!EM_S_INFO_INDUSTRY_SW2014(E1422,"1"),IF(行业估值!$C$5="证监会行业",[1]!EM_S_INFO_INDUSTRY_CSRC1(E1422,"1"),[1]!EM_S_INFO_INDUSTRY_EM2016(E1422,"1"))))</f>
        <v>信息技术</v>
      </c>
      <c r="H1422" s="34" t="str">
        <f>IF(E1422="","",IF($H$1="上证50",[1]!EM_S_INFO_COMPINDEX(E1422,"000016"),"")&amp;IF($H$1="上证180",[1]!EM_S_INFO_COMPINDEX(E1422,"000010"),"")&amp;IF($H$1="沪深300",[1]!EM_S_INFO_COMPINDEX(E1422,"000300"),"")&amp;IF(AND($H$1="上证A股",RIGHT(E1422,2)="SH"),"是","")&amp;IF(AND($H$1="深证A股",RIGHT(E1422,2)="SZ"),"是","")&amp;IF(AND($H$1="创业板",LEFT(E1422,1)-3=0),"是","")&amp;IF(AND($H$1="全部A股",E1422&lt;&gt;0),"是","")&amp;IF(AND($H$1="中小板",LEFT(E1422,3)="002"),"是",""))</f>
        <v>是</v>
      </c>
      <c r="I1422" s="46">
        <f ca="1">IF(E1422="","",IF(OR([1]!EM_S_VAL_MV(E1422,deadline)="",[1]!EM_S_VAL_MV(E1422,deadline)="--",[1]!EM_S_VAL_MV(E1422,deadline)="null"),0,[1]!EM_S_VAL_MV(E1422,deadline)/100000000))</f>
        <v>52.922179240200002</v>
      </c>
      <c r="J1422" s="46">
        <f ca="1">IF(E1422="","",IF(RIGHT(LEFT($J$1,6),3)="TTM",[1]!EM_S_FA_PROFIT_TTM(E1422,LEFT(RIGHT($J$1,11),10),1)/100000000,[1]!EM_S_STM07_IS(E1422,61,LEFT(RIGHT($J$1,5),4)&amp;"-12-31",1)/100000000))</f>
        <v>1.4710103678999999</v>
      </c>
      <c r="K1422" s="36">
        <f t="shared" ca="1" si="112"/>
        <v>35.976754749697101</v>
      </c>
      <c r="L1422" s="46">
        <f ca="1">IF(E1422="","",IF(ISERROR(IF(行业估值!$E$7="最新年报",[1]!EM_S_STM07_BS(E1422,140,LEFT(RIGHT($L$1,5),4)&amp;"-12-31",1)/100000000,[1]!EM_S_STM07_BS(E1422,140,LEFT(RIGHT($L$1,11),10),1)/100000000)),0,IF(行业估值!$E$7="最新年报",[1]!EM_S_STM07_BS(E1422,140,LEFT(RIGHT($L$1,5),4)&amp;"-12-31",1)/100000000,[1]!EM_S_STM07_BS(E1422,140,LEFT(RIGHT($L$1,11),10),1)/100000000)))</f>
        <v>33.208605928899999</v>
      </c>
      <c r="M1422" s="36">
        <f t="shared" ca="1" si="113"/>
        <v>1.5936284514172918</v>
      </c>
      <c r="N1422" s="37">
        <f ca="1">IF(E1422="","",IF(ISERROR([1]!EM_S_EST_NETPROFIT(E1422,行业估值!$E$6,deadline)/100000000),"-",[1]!EM_S_EST_NETPROFIT(E1422,行业估值!$E$6,deadline)/100000000))</f>
        <v>1.82</v>
      </c>
      <c r="O1422" s="36">
        <f t="shared" ca="1" si="114"/>
        <v>29.078120461648354</v>
      </c>
      <c r="T1422" s="64" t="s">
        <v>2843</v>
      </c>
      <c r="U1422" s="64" t="s">
        <v>2844</v>
      </c>
    </row>
    <row r="1423" spans="4:21">
      <c r="D1423" s="45" t="str">
        <f>IF(AND(行业估值!$B$39=$G1423,COUNTIF($G$2:$G$2552,$G1423)&gt;=1),COUNTIF($G$2:G1423,$G1423),"")</f>
        <v/>
      </c>
      <c r="E1423" s="65" t="str">
        <f t="shared" si="110"/>
        <v>300021.SZ</v>
      </c>
      <c r="F1423" s="65" t="str">
        <f t="shared" si="111"/>
        <v>大禹节水</v>
      </c>
      <c r="G1423" s="34" t="str">
        <f>IF(E1423="","",IF(行业估值!$C$5="申万行业",[1]!EM_S_INFO_INDUSTRY_SW2014(E1423,"1"),IF(行业估值!$C$5="证监会行业",[1]!EM_S_INFO_INDUSTRY_CSRC1(E1423,"1"),[1]!EM_S_INFO_INDUSTRY_EM2016(E1423,"1"))))</f>
        <v>农林牧渔</v>
      </c>
      <c r="H1423" s="34" t="str">
        <f>IF(E1423="","",IF($H$1="上证50",[1]!EM_S_INFO_COMPINDEX(E1423,"000016"),"")&amp;IF($H$1="上证180",[1]!EM_S_INFO_COMPINDEX(E1423,"000010"),"")&amp;IF($H$1="沪深300",[1]!EM_S_INFO_COMPINDEX(E1423,"000300"),"")&amp;IF(AND($H$1="上证A股",RIGHT(E1423,2)="SH"),"是","")&amp;IF(AND($H$1="深证A股",RIGHT(E1423,2)="SZ"),"是","")&amp;IF(AND($H$1="创业板",LEFT(E1423,1)-3=0),"是","")&amp;IF(AND($H$1="全部A股",E1423&lt;&gt;0),"是","")&amp;IF(AND($H$1="中小板",LEFT(E1423,3)="002"),"是",""))</f>
        <v>是</v>
      </c>
      <c r="I1423" s="46">
        <f ca="1">IF(E1423="","",IF(OR([1]!EM_S_VAL_MV(E1423,deadline)="",[1]!EM_S_VAL_MV(E1423,deadline)="--",[1]!EM_S_VAL_MV(E1423,deadline)="null"),0,[1]!EM_S_VAL_MV(E1423,deadline)/100000000))</f>
        <v>41.0640753805</v>
      </c>
      <c r="J1423" s="46">
        <f ca="1">IF(E1423="","",IF(RIGHT(LEFT($J$1,6),3)="TTM",[1]!EM_S_FA_PROFIT_TTM(E1423,LEFT(RIGHT($J$1,11),10),1)/100000000,[1]!EM_S_STM07_IS(E1423,61,LEFT(RIGHT($J$1,5),4)&amp;"-12-31",1)/100000000))</f>
        <v>1.3967631474000002</v>
      </c>
      <c r="K1423" s="36">
        <f t="shared" ca="1" si="112"/>
        <v>29.399455059319525</v>
      </c>
      <c r="L1423" s="46">
        <f ca="1">IF(E1423="","",IF(ISERROR(IF(行业估值!$E$7="最新年报",[1]!EM_S_STM07_BS(E1423,140,LEFT(RIGHT($L$1,5),4)&amp;"-12-31",1)/100000000,[1]!EM_S_STM07_BS(E1423,140,LEFT(RIGHT($L$1,11),10),1)/100000000)),0,IF(行业估值!$E$7="最新年报",[1]!EM_S_STM07_BS(E1423,140,LEFT(RIGHT($L$1,5),4)&amp;"-12-31",1)/100000000,[1]!EM_S_STM07_BS(E1423,140,LEFT(RIGHT($L$1,11),10),1)/100000000)))</f>
        <v>14.476989144300001</v>
      </c>
      <c r="M1423" s="36">
        <f t="shared" ca="1" si="113"/>
        <v>2.8365066086043234</v>
      </c>
      <c r="N1423" s="37">
        <f ca="1">IF(E1423="","",IF(ISERROR([1]!EM_S_EST_NETPROFIT(E1423,行业估值!$E$6,deadline)/100000000),"-",[1]!EM_S_EST_NETPROFIT(E1423,行业估值!$E$6,deadline)/100000000))</f>
        <v>2.0236000000000001</v>
      </c>
      <c r="O1423" s="36">
        <f t="shared" ca="1" si="114"/>
        <v>20.292585185066219</v>
      </c>
      <c r="T1423" s="64" t="s">
        <v>2845</v>
      </c>
      <c r="U1423" s="64" t="s">
        <v>2846</v>
      </c>
    </row>
    <row r="1424" spans="4:21">
      <c r="D1424" s="45">
        <f>IF(AND(行业估值!$B$39=$G1424,COUNTIF($G$2:$G$2552,$G1424)&gt;=1),COUNTIF($G$2:G1424,$G1424),"")</f>
        <v>119</v>
      </c>
      <c r="E1424" s="65" t="str">
        <f t="shared" si="110"/>
        <v>300022.SZ</v>
      </c>
      <c r="F1424" s="65" t="str">
        <f t="shared" si="111"/>
        <v>吉峰科技</v>
      </c>
      <c r="G1424" s="34" t="str">
        <f>IF(E1424="","",IF(行业估值!$C$5="申万行业",[1]!EM_S_INFO_INDUSTRY_SW2014(E1424,"1"),IF(行业估值!$C$5="证监会行业",[1]!EM_S_INFO_INDUSTRY_CSRC1(E1424,"1"),[1]!EM_S_INFO_INDUSTRY_EM2016(E1424,"1"))))</f>
        <v>机械设备</v>
      </c>
      <c r="H1424" s="34" t="str">
        <f>IF(E1424="","",IF($H$1="上证50",[1]!EM_S_INFO_COMPINDEX(E1424,"000016"),"")&amp;IF($H$1="上证180",[1]!EM_S_INFO_COMPINDEX(E1424,"000010"),"")&amp;IF($H$1="沪深300",[1]!EM_S_INFO_COMPINDEX(E1424,"000300"),"")&amp;IF(AND($H$1="上证A股",RIGHT(E1424,2)="SH"),"是","")&amp;IF(AND($H$1="深证A股",RIGHT(E1424,2)="SZ"),"是","")&amp;IF(AND($H$1="创业板",LEFT(E1424,1)-3=0),"是","")&amp;IF(AND($H$1="全部A股",E1424&lt;&gt;0),"是","")&amp;IF(AND($H$1="中小板",LEFT(E1424,3)="002"),"是",""))</f>
        <v>是</v>
      </c>
      <c r="I1424" s="46">
        <f ca="1">IF(E1424="","",IF(OR([1]!EM_S_VAL_MV(E1424,deadline)="",[1]!EM_S_VAL_MV(E1424,deadline)="--",[1]!EM_S_VAL_MV(E1424,deadline)="null"),0,[1]!EM_S_VAL_MV(E1424,deadline)/100000000))</f>
        <v>14.373086364000001</v>
      </c>
      <c r="J1424" s="46">
        <f ca="1">IF(E1424="","",IF(RIGHT(LEFT($J$1,6),3)="TTM",[1]!EM_S_FA_PROFIT_TTM(E1424,LEFT(RIGHT($J$1,11),10),1)/100000000,[1]!EM_S_STM07_IS(E1424,61,LEFT(RIGHT($J$1,5),4)&amp;"-12-31",1)/100000000))</f>
        <v>-0.33478785969999997</v>
      </c>
      <c r="K1424" s="36">
        <f t="shared" ca="1" si="112"/>
        <v>-42.931922253332537</v>
      </c>
      <c r="L1424" s="46">
        <f ca="1">IF(E1424="","",IF(ISERROR(IF(行业估值!$E$7="最新年报",[1]!EM_S_STM07_BS(E1424,140,LEFT(RIGHT($L$1,5),4)&amp;"-12-31",1)/100000000,[1]!EM_S_STM07_BS(E1424,140,LEFT(RIGHT($L$1,11),10),1)/100000000)),0,IF(行业估值!$E$7="最新年报",[1]!EM_S_STM07_BS(E1424,140,LEFT(RIGHT($L$1,5),4)&amp;"-12-31",1)/100000000,[1]!EM_S_STM07_BS(E1424,140,LEFT(RIGHT($L$1,11),10),1)/100000000)))</f>
        <v>1.6411699429</v>
      </c>
      <c r="M1424" s="36">
        <f t="shared" ca="1" si="113"/>
        <v>8.7578293924895405</v>
      </c>
      <c r="N1424" s="37" t="str">
        <f ca="1">IF(E1424="","",IF(ISERROR([1]!EM_S_EST_NETPROFIT(E1424,行业估值!$E$6,deadline)/100000000),"-",[1]!EM_S_EST_NETPROFIT(E1424,行业估值!$E$6,deadline)/100000000))</f>
        <v>-</v>
      </c>
      <c r="O1424" s="36" t="str">
        <f t="shared" ca="1" si="114"/>
        <v>-</v>
      </c>
      <c r="T1424" s="64" t="s">
        <v>2847</v>
      </c>
      <c r="U1424" s="64" t="s">
        <v>2848</v>
      </c>
    </row>
    <row r="1425" spans="4:21">
      <c r="D1425" s="45" t="str">
        <f>IF(AND(行业估值!$B$39=$G1425,COUNTIF($G$2:$G$2552,$G1425)&gt;=1),COUNTIF($G$2:G1425,$G1425),"")</f>
        <v/>
      </c>
      <c r="E1425" s="65" t="str">
        <f t="shared" si="110"/>
        <v>300023.SZ</v>
      </c>
      <c r="F1425" s="65" t="str">
        <f t="shared" si="111"/>
        <v>宝德股份</v>
      </c>
      <c r="G1425" s="34" t="str">
        <f>IF(E1425="","",IF(行业估值!$C$5="申万行业",[1]!EM_S_INFO_INDUSTRY_SW2014(E1425,"1"),IF(行业估值!$C$5="证监会行业",[1]!EM_S_INFO_INDUSTRY_CSRC1(E1425,"1"),[1]!EM_S_INFO_INDUSTRY_EM2016(E1425,"1"))))</f>
        <v>金融</v>
      </c>
      <c r="H1425" s="34" t="str">
        <f>IF(E1425="","",IF($H$1="上证50",[1]!EM_S_INFO_COMPINDEX(E1425,"000016"),"")&amp;IF($H$1="上证180",[1]!EM_S_INFO_COMPINDEX(E1425,"000010"),"")&amp;IF($H$1="沪深300",[1]!EM_S_INFO_COMPINDEX(E1425,"000300"),"")&amp;IF(AND($H$1="上证A股",RIGHT(E1425,2)="SH"),"是","")&amp;IF(AND($H$1="深证A股",RIGHT(E1425,2)="SZ"),"是","")&amp;IF(AND($H$1="创业板",LEFT(E1425,1)-3=0),"是","")&amp;IF(AND($H$1="全部A股",E1425&lt;&gt;0),"是","")&amp;IF(AND($H$1="中小板",LEFT(E1425,3)="002"),"是",""))</f>
        <v>是</v>
      </c>
      <c r="I1425" s="46">
        <f ca="1">IF(E1425="","",IF(OR([1]!EM_S_VAL_MV(E1425,deadline)="",[1]!EM_S_VAL_MV(E1425,deadline)="--",[1]!EM_S_VAL_MV(E1425,deadline)="null"),0,[1]!EM_S_VAL_MV(E1425,deadline)/100000000))</f>
        <v>22.443581025</v>
      </c>
      <c r="J1425" s="46">
        <f ca="1">IF(E1425="","",IF(RIGHT(LEFT($J$1,6),3)="TTM",[1]!EM_S_FA_PROFIT_TTM(E1425,LEFT(RIGHT($J$1,11),10),1)/100000000,[1]!EM_S_STM07_IS(E1425,61,LEFT(RIGHT($J$1,5),4)&amp;"-12-31",1)/100000000))</f>
        <v>-7.9499119851</v>
      </c>
      <c r="K1425" s="36">
        <f t="shared" ca="1" si="112"/>
        <v>-2.8231232077870216</v>
      </c>
      <c r="L1425" s="46">
        <f ca="1">IF(E1425="","",IF(ISERROR(IF(行业估值!$E$7="最新年报",[1]!EM_S_STM07_BS(E1425,140,LEFT(RIGHT($L$1,5),4)&amp;"-12-31",1)/100000000,[1]!EM_S_STM07_BS(E1425,140,LEFT(RIGHT($L$1,11),10),1)/100000000)),0,IF(行业估值!$E$7="最新年报",[1]!EM_S_STM07_BS(E1425,140,LEFT(RIGHT($L$1,5),4)&amp;"-12-31",1)/100000000,[1]!EM_S_STM07_BS(E1425,140,LEFT(RIGHT($L$1,11),10),1)/100000000)))</f>
        <v>3.1042088860000003</v>
      </c>
      <c r="M1425" s="36">
        <f t="shared" ca="1" si="113"/>
        <v>7.2300485725109152</v>
      </c>
      <c r="N1425" s="37" t="str">
        <f ca="1">IF(E1425="","",IF(ISERROR([1]!EM_S_EST_NETPROFIT(E1425,行业估值!$E$6,deadline)/100000000),"-",[1]!EM_S_EST_NETPROFIT(E1425,行业估值!$E$6,deadline)/100000000))</f>
        <v>-</v>
      </c>
      <c r="O1425" s="36" t="str">
        <f t="shared" ca="1" si="114"/>
        <v>-</v>
      </c>
      <c r="T1425" s="64" t="s">
        <v>2849</v>
      </c>
      <c r="U1425" s="64" t="s">
        <v>2850</v>
      </c>
    </row>
    <row r="1426" spans="4:21">
      <c r="D1426" s="45">
        <f>IF(AND(行业估值!$B$39=$G1426,COUNTIF($G$2:$G$2552,$G1426)&gt;=1),COUNTIF($G$2:G1426,$G1426),"")</f>
        <v>120</v>
      </c>
      <c r="E1426" s="65" t="str">
        <f t="shared" si="110"/>
        <v>300024.SZ</v>
      </c>
      <c r="F1426" s="65" t="str">
        <f t="shared" si="111"/>
        <v>机器人</v>
      </c>
      <c r="G1426" s="34" t="str">
        <f>IF(E1426="","",IF(行业估值!$C$5="申万行业",[1]!EM_S_INFO_INDUSTRY_SW2014(E1426,"1"),IF(行业估值!$C$5="证监会行业",[1]!EM_S_INFO_INDUSTRY_CSRC1(E1426,"1"),[1]!EM_S_INFO_INDUSTRY_EM2016(E1426,"1"))))</f>
        <v>机械设备</v>
      </c>
      <c r="H1426" s="34" t="str">
        <f>IF(E1426="","",IF($H$1="上证50",[1]!EM_S_INFO_COMPINDEX(E1426,"000016"),"")&amp;IF($H$1="上证180",[1]!EM_S_INFO_COMPINDEX(E1426,"000010"),"")&amp;IF($H$1="沪深300",[1]!EM_S_INFO_COMPINDEX(E1426,"000300"),"")&amp;IF(AND($H$1="上证A股",RIGHT(E1426,2)="SH"),"是","")&amp;IF(AND($H$1="深证A股",RIGHT(E1426,2)="SZ"),"是","")&amp;IF(AND($H$1="创业板",LEFT(E1426,1)-3=0),"是","")&amp;IF(AND($H$1="全部A股",E1426&lt;&gt;0),"是","")&amp;IF(AND($H$1="中小板",LEFT(E1426,3)="002"),"是",""))</f>
        <v>是</v>
      </c>
      <c r="I1426" s="46">
        <f ca="1">IF(E1426="","",IF(OR([1]!EM_S_VAL_MV(E1426,deadline)="",[1]!EM_S_VAL_MV(E1426,deadline)="--",[1]!EM_S_VAL_MV(E1426,deadline)="null"),0,[1]!EM_S_VAL_MV(E1426,deadline)/100000000))</f>
        <v>211.72451602689998</v>
      </c>
      <c r="J1426" s="46">
        <f ca="1">IF(E1426="","",IF(RIGHT(LEFT($J$1,6),3)="TTM",[1]!EM_S_FA_PROFIT_TTM(E1426,LEFT(RIGHT($J$1,11),10),1)/100000000,[1]!EM_S_STM07_IS(E1426,61,LEFT(RIGHT($J$1,5),4)&amp;"-12-31",1)/100000000))</f>
        <v>4.0282814731999999</v>
      </c>
      <c r="K1426" s="36">
        <f t="shared" ca="1" si="112"/>
        <v>52.559513885882843</v>
      </c>
      <c r="L1426" s="46">
        <f ca="1">IF(E1426="","",IF(ISERROR(IF(行业估值!$E$7="最新年报",[1]!EM_S_STM07_BS(E1426,140,LEFT(RIGHT($L$1,5),4)&amp;"-12-31",1)/100000000,[1]!EM_S_STM07_BS(E1426,140,LEFT(RIGHT($L$1,11),10),1)/100000000)),0,IF(行业估值!$E$7="最新年报",[1]!EM_S_STM07_BS(E1426,140,LEFT(RIGHT($L$1,5),4)&amp;"-12-31",1)/100000000,[1]!EM_S_STM07_BS(E1426,140,LEFT(RIGHT($L$1,11),10),1)/100000000)))</f>
        <v>64.277777659700007</v>
      </c>
      <c r="M1426" s="36">
        <f t="shared" ca="1" si="113"/>
        <v>3.2938991317934767</v>
      </c>
      <c r="N1426" s="37">
        <f ca="1">IF(E1426="","",IF(ISERROR([1]!EM_S_EST_NETPROFIT(E1426,行业估值!$E$6,deadline)/100000000),"-",[1]!EM_S_EST_NETPROFIT(E1426,行业估值!$E$6,deadline)/100000000))</f>
        <v>4.4615799999999997</v>
      </c>
      <c r="O1426" s="36">
        <f t="shared" ca="1" si="114"/>
        <v>47.455053148637923</v>
      </c>
      <c r="T1426" s="64" t="s">
        <v>2851</v>
      </c>
      <c r="U1426" s="64" t="s">
        <v>2852</v>
      </c>
    </row>
    <row r="1427" spans="4:21">
      <c r="D1427" s="45" t="str">
        <f>IF(AND(行业估值!$B$39=$G1427,COUNTIF($G$2:$G$2552,$G1427)&gt;=1),COUNTIF($G$2:G1427,$G1427),"")</f>
        <v/>
      </c>
      <c r="E1427" s="65" t="str">
        <f t="shared" si="110"/>
        <v>300025.SZ</v>
      </c>
      <c r="F1427" s="65" t="str">
        <f t="shared" si="111"/>
        <v>华星创业</v>
      </c>
      <c r="G1427" s="34" t="str">
        <f>IF(E1427="","",IF(行业估值!$C$5="申万行业",[1]!EM_S_INFO_INDUSTRY_SW2014(E1427,"1"),IF(行业估值!$C$5="证监会行业",[1]!EM_S_INFO_INDUSTRY_CSRC1(E1427,"1"),[1]!EM_S_INFO_INDUSTRY_EM2016(E1427,"1"))))</f>
        <v>信息技术</v>
      </c>
      <c r="H1427" s="34" t="str">
        <f>IF(E1427="","",IF($H$1="上证50",[1]!EM_S_INFO_COMPINDEX(E1427,"000016"),"")&amp;IF($H$1="上证180",[1]!EM_S_INFO_COMPINDEX(E1427,"000010"),"")&amp;IF($H$1="沪深300",[1]!EM_S_INFO_COMPINDEX(E1427,"000300"),"")&amp;IF(AND($H$1="上证A股",RIGHT(E1427,2)="SH"),"是","")&amp;IF(AND($H$1="深证A股",RIGHT(E1427,2)="SZ"),"是","")&amp;IF(AND($H$1="创业板",LEFT(E1427,1)-3=0),"是","")&amp;IF(AND($H$1="全部A股",E1427&lt;&gt;0),"是","")&amp;IF(AND($H$1="中小板",LEFT(E1427,3)="002"),"是",""))</f>
        <v>是</v>
      </c>
      <c r="I1427" s="46">
        <f ca="1">IF(E1427="","",IF(OR([1]!EM_S_VAL_MV(E1427,deadline)="",[1]!EM_S_VAL_MV(E1427,deadline)="--",[1]!EM_S_VAL_MV(E1427,deadline)="null"),0,[1]!EM_S_VAL_MV(E1427,deadline)/100000000))</f>
        <v>21.555087268600001</v>
      </c>
      <c r="J1427" s="46">
        <f ca="1">IF(E1427="","",IF(RIGHT(LEFT($J$1,6),3)="TTM",[1]!EM_S_FA_PROFIT_TTM(E1427,LEFT(RIGHT($J$1,11),10),1)/100000000,[1]!EM_S_STM07_IS(E1427,61,LEFT(RIGHT($J$1,5),4)&amp;"-12-31",1)/100000000))</f>
        <v>0.49880578380000001</v>
      </c>
      <c r="K1427" s="36">
        <f t="shared" ca="1" si="112"/>
        <v>43.213386790323746</v>
      </c>
      <c r="L1427" s="46">
        <f ca="1">IF(E1427="","",IF(ISERROR(IF(行业估值!$E$7="最新年报",[1]!EM_S_STM07_BS(E1427,140,LEFT(RIGHT($L$1,5),4)&amp;"-12-31",1)/100000000,[1]!EM_S_STM07_BS(E1427,140,LEFT(RIGHT($L$1,11),10),1)/100000000)),0,IF(行业估值!$E$7="最新年报",[1]!EM_S_STM07_BS(E1427,140,LEFT(RIGHT($L$1,5),4)&amp;"-12-31",1)/100000000,[1]!EM_S_STM07_BS(E1427,140,LEFT(RIGHT($L$1,11),10),1)/100000000)))</f>
        <v>7.6422463983000002</v>
      </c>
      <c r="M1427" s="36">
        <f t="shared" ca="1" si="113"/>
        <v>2.8205171810993792</v>
      </c>
      <c r="N1427" s="37" t="str">
        <f ca="1">IF(E1427="","",IF(ISERROR([1]!EM_S_EST_NETPROFIT(E1427,行业估值!$E$6,deadline)/100000000),"-",[1]!EM_S_EST_NETPROFIT(E1427,行业估值!$E$6,deadline)/100000000))</f>
        <v>-</v>
      </c>
      <c r="O1427" s="36" t="str">
        <f t="shared" ca="1" si="114"/>
        <v>-</v>
      </c>
      <c r="T1427" s="64" t="s">
        <v>2853</v>
      </c>
      <c r="U1427" s="64" t="s">
        <v>2854</v>
      </c>
    </row>
    <row r="1428" spans="4:21">
      <c r="D1428" s="45" t="str">
        <f>IF(AND(行业估值!$B$39=$G1428,COUNTIF($G$2:$G$2552,$G1428)&gt;=1),COUNTIF($G$2:G1428,$G1428),"")</f>
        <v/>
      </c>
      <c r="E1428" s="65" t="str">
        <f t="shared" si="110"/>
        <v>300026.SZ</v>
      </c>
      <c r="F1428" s="65" t="str">
        <f t="shared" si="111"/>
        <v>红日药业</v>
      </c>
      <c r="G1428" s="34" t="str">
        <f>IF(E1428="","",IF(行业估值!$C$5="申万行业",[1]!EM_S_INFO_INDUSTRY_SW2014(E1428,"1"),IF(行业估值!$C$5="证监会行业",[1]!EM_S_INFO_INDUSTRY_CSRC1(E1428,"1"),[1]!EM_S_INFO_INDUSTRY_EM2016(E1428,"1"))))</f>
        <v>医药生物</v>
      </c>
      <c r="H1428" s="34" t="str">
        <f>IF(E1428="","",IF($H$1="上证50",[1]!EM_S_INFO_COMPINDEX(E1428,"000016"),"")&amp;IF($H$1="上证180",[1]!EM_S_INFO_COMPINDEX(E1428,"000010"),"")&amp;IF($H$1="沪深300",[1]!EM_S_INFO_COMPINDEX(E1428,"000300"),"")&amp;IF(AND($H$1="上证A股",RIGHT(E1428,2)="SH"),"是","")&amp;IF(AND($H$1="深证A股",RIGHT(E1428,2)="SZ"),"是","")&amp;IF(AND($H$1="创业板",LEFT(E1428,1)-3=0),"是","")&amp;IF(AND($H$1="全部A股",E1428&lt;&gt;0),"是","")&amp;IF(AND($H$1="中小板",LEFT(E1428,3)="002"),"是",""))</f>
        <v>是</v>
      </c>
      <c r="I1428" s="46">
        <f ca="1">IF(E1428="","",IF(OR([1]!EM_S_VAL_MV(E1428,deadline)="",[1]!EM_S_VAL_MV(E1428,deadline)="--",[1]!EM_S_VAL_MV(E1428,deadline)="null"),0,[1]!EM_S_VAL_MV(E1428,deadline)/100000000))</f>
        <v>102.4945349417</v>
      </c>
      <c r="J1428" s="46">
        <f ca="1">IF(E1428="","",IF(RIGHT(LEFT($J$1,6),3)="TTM",[1]!EM_S_FA_PROFIT_TTM(E1428,LEFT(RIGHT($J$1,11),10),1)/100000000,[1]!EM_S_STM07_IS(E1428,61,LEFT(RIGHT($J$1,5),4)&amp;"-12-31",1)/100000000))</f>
        <v>2.7131994970999997</v>
      </c>
      <c r="K1428" s="36">
        <f t="shared" ca="1" si="112"/>
        <v>37.776261956133773</v>
      </c>
      <c r="L1428" s="46">
        <f ca="1">IF(E1428="","",IF(ISERROR(IF(行业估值!$E$7="最新年报",[1]!EM_S_STM07_BS(E1428,140,LEFT(RIGHT($L$1,5),4)&amp;"-12-31",1)/100000000,[1]!EM_S_STM07_BS(E1428,140,LEFT(RIGHT($L$1,11),10),1)/100000000)),0,IF(行业估值!$E$7="最新年报",[1]!EM_S_STM07_BS(E1428,140,LEFT(RIGHT($L$1,5),4)&amp;"-12-31",1)/100000000,[1]!EM_S_STM07_BS(E1428,140,LEFT(RIGHT($L$1,11),10),1)/100000000)))</f>
        <v>69.151892074399996</v>
      </c>
      <c r="M1428" s="36">
        <f t="shared" ca="1" si="113"/>
        <v>1.482165301152236</v>
      </c>
      <c r="N1428" s="37" t="str">
        <f ca="1">IF(E1428="","",IF(ISERROR([1]!EM_S_EST_NETPROFIT(E1428,行业估值!$E$6,deadline)/100000000),"-",[1]!EM_S_EST_NETPROFIT(E1428,行业估值!$E$6,deadline)/100000000))</f>
        <v>-</v>
      </c>
      <c r="O1428" s="36" t="str">
        <f t="shared" ca="1" si="114"/>
        <v>-</v>
      </c>
      <c r="T1428" s="64" t="s">
        <v>2855</v>
      </c>
      <c r="U1428" s="64" t="s">
        <v>2856</v>
      </c>
    </row>
    <row r="1429" spans="4:21">
      <c r="D1429" s="45" t="str">
        <f>IF(AND(行业估值!$B$39=$G1429,COUNTIF($G$2:$G$2552,$G1429)&gt;=1),COUNTIF($G$2:G1429,$G1429),"")</f>
        <v/>
      </c>
      <c r="E1429" s="65" t="str">
        <f t="shared" si="110"/>
        <v>300027.SZ</v>
      </c>
      <c r="F1429" s="65" t="str">
        <f t="shared" si="111"/>
        <v>华谊兄弟</v>
      </c>
      <c r="G1429" s="34" t="str">
        <f>IF(E1429="","",IF(行业估值!$C$5="申万行业",[1]!EM_S_INFO_INDUSTRY_SW2014(E1429,"1"),IF(行业估值!$C$5="证监会行业",[1]!EM_S_INFO_INDUSTRY_CSRC1(E1429,"1"),[1]!EM_S_INFO_INDUSTRY_EM2016(E1429,"1"))))</f>
        <v>文化传媒</v>
      </c>
      <c r="H1429" s="34" t="str">
        <f>IF(E1429="","",IF($H$1="上证50",[1]!EM_S_INFO_COMPINDEX(E1429,"000016"),"")&amp;IF($H$1="上证180",[1]!EM_S_INFO_COMPINDEX(E1429,"000010"),"")&amp;IF($H$1="沪深300",[1]!EM_S_INFO_COMPINDEX(E1429,"000300"),"")&amp;IF(AND($H$1="上证A股",RIGHT(E1429,2)="SH"),"是","")&amp;IF(AND($H$1="深证A股",RIGHT(E1429,2)="SZ"),"是","")&amp;IF(AND($H$1="创业板",LEFT(E1429,1)-3=0),"是","")&amp;IF(AND($H$1="全部A股",E1429&lt;&gt;0),"是","")&amp;IF(AND($H$1="中小板",LEFT(E1429,3)="002"),"是",""))</f>
        <v>是</v>
      </c>
      <c r="I1429" s="46">
        <f ca="1">IF(E1429="","",IF(OR([1]!EM_S_VAL_MV(E1429,deadline)="",[1]!EM_S_VAL_MV(E1429,deadline)="--",[1]!EM_S_VAL_MV(E1429,deadline)="null"),0,[1]!EM_S_VAL_MV(E1429,deadline)/100000000))</f>
        <v>122.97806043600001</v>
      </c>
      <c r="J1429" s="46">
        <f ca="1">IF(E1429="","",IF(RIGHT(LEFT($J$1,6),3)="TTM",[1]!EM_S_FA_PROFIT_TTM(E1429,LEFT(RIGHT($J$1,11),10),1)/100000000,[1]!EM_S_STM07_IS(E1429,61,LEFT(RIGHT($J$1,5),4)&amp;"-12-31",1)/100000000))</f>
        <v>-21.116693551899999</v>
      </c>
      <c r="K1429" s="36">
        <f t="shared" ca="1" si="112"/>
        <v>-5.8237365681207658</v>
      </c>
      <c r="L1429" s="46">
        <f ca="1">IF(E1429="","",IF(ISERROR(IF(行业估值!$E$7="最新年报",[1]!EM_S_STM07_BS(E1429,140,LEFT(RIGHT($L$1,5),4)&amp;"-12-31",1)/100000000,[1]!EM_S_STM07_BS(E1429,140,LEFT(RIGHT($L$1,11),10),1)/100000000)),0,IF(行业估值!$E$7="最新年报",[1]!EM_S_STM07_BS(E1429,140,LEFT(RIGHT($L$1,5),4)&amp;"-12-31",1)/100000000,[1]!EM_S_STM07_BS(E1429,140,LEFT(RIGHT($L$1,11),10),1)/100000000)))</f>
        <v>79.723303538099998</v>
      </c>
      <c r="M1429" s="36">
        <f t="shared" ca="1" si="113"/>
        <v>1.5425610201567781</v>
      </c>
      <c r="N1429" s="37" t="str">
        <f ca="1">IF(E1429="","",IF(ISERROR([1]!EM_S_EST_NETPROFIT(E1429,行业估值!$E$6,deadline)/100000000),"-",[1]!EM_S_EST_NETPROFIT(E1429,行业估值!$E$6,deadline)/100000000))</f>
        <v>-</v>
      </c>
      <c r="O1429" s="36" t="str">
        <f t="shared" ca="1" si="114"/>
        <v>-</v>
      </c>
      <c r="T1429" s="64" t="s">
        <v>2857</v>
      </c>
      <c r="U1429" s="64" t="s">
        <v>2858</v>
      </c>
    </row>
    <row r="1430" spans="4:21">
      <c r="D1430" s="45" t="str">
        <f>IF(AND(行业估值!$B$39=$G1430,COUNTIF($G$2:$G$2552,$G1430)&gt;=1),COUNTIF($G$2:G1430,$G1430),"")</f>
        <v/>
      </c>
      <c r="E1430" s="65" t="str">
        <f t="shared" si="110"/>
        <v>300028.SZ</v>
      </c>
      <c r="F1430" s="65" t="str">
        <f t="shared" si="111"/>
        <v>金亚科技</v>
      </c>
      <c r="G1430" s="34" t="str">
        <f>IF(E1430="","",IF(行业估值!$C$5="申万行业",[1]!EM_S_INFO_INDUSTRY_SW2014(E1430,"1"),IF(行业估值!$C$5="证监会行业",[1]!EM_S_INFO_INDUSTRY_CSRC1(E1430,"1"),[1]!EM_S_INFO_INDUSTRY_EM2016(E1430,"1"))))</f>
        <v>信息技术</v>
      </c>
      <c r="H1430" s="34" t="str">
        <f>IF(E1430="","",IF($H$1="上证50",[1]!EM_S_INFO_COMPINDEX(E1430,"000016"),"")&amp;IF($H$1="上证180",[1]!EM_S_INFO_COMPINDEX(E1430,"000010"),"")&amp;IF($H$1="沪深300",[1]!EM_S_INFO_COMPINDEX(E1430,"000300"),"")&amp;IF(AND($H$1="上证A股",RIGHT(E1430,2)="SH"),"是","")&amp;IF(AND($H$1="深证A股",RIGHT(E1430,2)="SZ"),"是","")&amp;IF(AND($H$1="创业板",LEFT(E1430,1)-3=0),"是","")&amp;IF(AND($H$1="全部A股",E1430&lt;&gt;0),"是","")&amp;IF(AND($H$1="中小板",LEFT(E1430,3)="002"),"是",""))</f>
        <v>是</v>
      </c>
      <c r="I1430" s="46">
        <f ca="1">IF(E1430="","",IF(OR([1]!EM_S_VAL_MV(E1430,deadline)="",[1]!EM_S_VAL_MV(E1430,deadline)="--",[1]!EM_S_VAL_MV(E1430,deadline)="null"),0,[1]!EM_S_VAL_MV(E1430,deadline)/100000000))</f>
        <v>2.6486459999999998</v>
      </c>
      <c r="J1430" s="46">
        <f ca="1">IF(E1430="","",IF(RIGHT(LEFT($J$1,6),3)="TTM",[1]!EM_S_FA_PROFIT_TTM(E1430,LEFT(RIGHT($J$1,11),10),1)/100000000,[1]!EM_S_STM07_IS(E1430,61,LEFT(RIGHT($J$1,5),4)&amp;"-12-31",1)/100000000))</f>
        <v>-0.79947145090000005</v>
      </c>
      <c r="K1430" s="36">
        <f t="shared" ca="1" si="112"/>
        <v>-3.3129963515498932</v>
      </c>
      <c r="L1430" s="46">
        <f ca="1">IF(E1430="","",IF(ISERROR(IF(行业估值!$E$7="最新年报",[1]!EM_S_STM07_BS(E1430,140,LEFT(RIGHT($L$1,5),4)&amp;"-12-31",1)/100000000,[1]!EM_S_STM07_BS(E1430,140,LEFT(RIGHT($L$1,11),10),1)/100000000)),0,IF(行业估值!$E$7="最新年报",[1]!EM_S_STM07_BS(E1430,140,LEFT(RIGHT($L$1,5),4)&amp;"-12-31",1)/100000000,[1]!EM_S_STM07_BS(E1430,140,LEFT(RIGHT($L$1,11),10),1)/100000000)))</f>
        <v>1.2959086225000001</v>
      </c>
      <c r="M1430" s="36">
        <f t="shared" ca="1" si="113"/>
        <v>2.0438524399122899</v>
      </c>
      <c r="N1430" s="37" t="str">
        <f ca="1">IF(E1430="","",IF(ISERROR([1]!EM_S_EST_NETPROFIT(E1430,行业估值!$E$6,deadline)/100000000),"-",[1]!EM_S_EST_NETPROFIT(E1430,行业估值!$E$6,deadline)/100000000))</f>
        <v>-</v>
      </c>
      <c r="O1430" s="36" t="str">
        <f t="shared" ca="1" si="114"/>
        <v>-</v>
      </c>
      <c r="T1430" s="64" t="s">
        <v>2859</v>
      </c>
      <c r="U1430" s="64" t="s">
        <v>2860</v>
      </c>
    </row>
    <row r="1431" spans="4:21">
      <c r="D1431" s="45" t="str">
        <f>IF(AND(行业估值!$B$39=$G1431,COUNTIF($G$2:$G$2552,$G1431)&gt;=1),COUNTIF($G$2:G1431,$G1431),"")</f>
        <v/>
      </c>
      <c r="E1431" s="65" t="str">
        <f t="shared" si="110"/>
        <v>300029.SZ</v>
      </c>
      <c r="F1431" s="65" t="str">
        <f t="shared" si="111"/>
        <v>天龙光电</v>
      </c>
      <c r="G1431" s="34" t="str">
        <f>IF(E1431="","",IF(行业估值!$C$5="申万行业",[1]!EM_S_INFO_INDUSTRY_SW2014(E1431,"1"),IF(行业估值!$C$5="证监会行业",[1]!EM_S_INFO_INDUSTRY_CSRC1(E1431,"1"),[1]!EM_S_INFO_INDUSTRY_EM2016(E1431,"1"))))</f>
        <v>电气设备</v>
      </c>
      <c r="H1431" s="34" t="str">
        <f>IF(E1431="","",IF($H$1="上证50",[1]!EM_S_INFO_COMPINDEX(E1431,"000016"),"")&amp;IF($H$1="上证180",[1]!EM_S_INFO_COMPINDEX(E1431,"000010"),"")&amp;IF($H$1="沪深300",[1]!EM_S_INFO_COMPINDEX(E1431,"000300"),"")&amp;IF(AND($H$1="上证A股",RIGHT(E1431,2)="SH"),"是","")&amp;IF(AND($H$1="深证A股",RIGHT(E1431,2)="SZ"),"是","")&amp;IF(AND($H$1="创业板",LEFT(E1431,1)-3=0),"是","")&amp;IF(AND($H$1="全部A股",E1431&lt;&gt;0),"是","")&amp;IF(AND($H$1="中小板",LEFT(E1431,3)="002"),"是",""))</f>
        <v>是</v>
      </c>
      <c r="I1431" s="46">
        <f ca="1">IF(E1431="","",IF(OR([1]!EM_S_VAL_MV(E1431,deadline)="",[1]!EM_S_VAL_MV(E1431,deadline)="--",[1]!EM_S_VAL_MV(E1431,deadline)="null"),0,[1]!EM_S_VAL_MV(E1431,deadline)/100000000))</f>
        <v>12.94</v>
      </c>
      <c r="J1431" s="46">
        <f ca="1">IF(E1431="","",IF(RIGHT(LEFT($J$1,6),3)="TTM",[1]!EM_S_FA_PROFIT_TTM(E1431,LEFT(RIGHT($J$1,11),10),1)/100000000,[1]!EM_S_STM07_IS(E1431,61,LEFT(RIGHT($J$1,5),4)&amp;"-12-31",1)/100000000))</f>
        <v>-1.4908120096999999</v>
      </c>
      <c r="K1431" s="36">
        <f t="shared" ca="1" si="112"/>
        <v>-8.6798334839038152</v>
      </c>
      <c r="L1431" s="46">
        <f ca="1">IF(E1431="","",IF(ISERROR(IF(行业估值!$E$7="最新年报",[1]!EM_S_STM07_BS(E1431,140,LEFT(RIGHT($L$1,5),4)&amp;"-12-31",1)/100000000,[1]!EM_S_STM07_BS(E1431,140,LEFT(RIGHT($L$1,11),10),1)/100000000)),0,IF(行业估值!$E$7="最新年报",[1]!EM_S_STM07_BS(E1431,140,LEFT(RIGHT($L$1,5),4)&amp;"-12-31",1)/100000000,[1]!EM_S_STM07_BS(E1431,140,LEFT(RIGHT($L$1,11),10),1)/100000000)))</f>
        <v>0.82931310709999995</v>
      </c>
      <c r="M1431" s="36">
        <f t="shared" ca="1" si="113"/>
        <v>15.603274431836121</v>
      </c>
      <c r="N1431" s="37" t="str">
        <f ca="1">IF(E1431="","",IF(ISERROR([1]!EM_S_EST_NETPROFIT(E1431,行业估值!$E$6,deadline)/100000000),"-",[1]!EM_S_EST_NETPROFIT(E1431,行业估值!$E$6,deadline)/100000000))</f>
        <v>-</v>
      </c>
      <c r="O1431" s="36" t="str">
        <f t="shared" ca="1" si="114"/>
        <v>-</v>
      </c>
      <c r="T1431" s="64" t="s">
        <v>2861</v>
      </c>
      <c r="U1431" s="64" t="s">
        <v>2862</v>
      </c>
    </row>
    <row r="1432" spans="4:21">
      <c r="D1432" s="45" t="str">
        <f>IF(AND(行业估值!$B$39=$G1432,COUNTIF($G$2:$G$2552,$G1432)&gt;=1),COUNTIF($G$2:G1432,$G1432),"")</f>
        <v/>
      </c>
      <c r="E1432" s="65" t="str">
        <f t="shared" si="110"/>
        <v>300030.SZ</v>
      </c>
      <c r="F1432" s="65" t="str">
        <f t="shared" si="111"/>
        <v>阳普医疗</v>
      </c>
      <c r="G1432" s="34" t="str">
        <f>IF(E1432="","",IF(行业估值!$C$5="申万行业",[1]!EM_S_INFO_INDUSTRY_SW2014(E1432,"1"),IF(行业估值!$C$5="证监会行业",[1]!EM_S_INFO_INDUSTRY_CSRC1(E1432,"1"),[1]!EM_S_INFO_INDUSTRY_EM2016(E1432,"1"))))</f>
        <v>医药生物</v>
      </c>
      <c r="H1432" s="34" t="str">
        <f>IF(E1432="","",IF($H$1="上证50",[1]!EM_S_INFO_COMPINDEX(E1432,"000016"),"")&amp;IF($H$1="上证180",[1]!EM_S_INFO_COMPINDEX(E1432,"000010"),"")&amp;IF($H$1="沪深300",[1]!EM_S_INFO_COMPINDEX(E1432,"000300"),"")&amp;IF(AND($H$1="上证A股",RIGHT(E1432,2)="SH"),"是","")&amp;IF(AND($H$1="深证A股",RIGHT(E1432,2)="SZ"),"是","")&amp;IF(AND($H$1="创业板",LEFT(E1432,1)-3=0),"是","")&amp;IF(AND($H$1="全部A股",E1432&lt;&gt;0),"是","")&amp;IF(AND($H$1="中小板",LEFT(E1432,3)="002"),"是",""))</f>
        <v>是</v>
      </c>
      <c r="I1432" s="46">
        <f ca="1">IF(E1432="","",IF(OR([1]!EM_S_VAL_MV(E1432,deadline)="",[1]!EM_S_VAL_MV(E1432,deadline)="--",[1]!EM_S_VAL_MV(E1432,deadline)="null"),0,[1]!EM_S_VAL_MV(E1432,deadline)/100000000))</f>
        <v>18.960063040999998</v>
      </c>
      <c r="J1432" s="46">
        <f ca="1">IF(E1432="","",IF(RIGHT(LEFT($J$1,6),3)="TTM",[1]!EM_S_FA_PROFIT_TTM(E1432,LEFT(RIGHT($J$1,11),10),1)/100000000,[1]!EM_S_STM07_IS(E1432,61,LEFT(RIGHT($J$1,5),4)&amp;"-12-31",1)/100000000))</f>
        <v>-1.315104426</v>
      </c>
      <c r="K1432" s="36">
        <f t="shared" ca="1" si="112"/>
        <v>-14.417154004012149</v>
      </c>
      <c r="L1432" s="46">
        <f ca="1">IF(E1432="","",IF(ISERROR(IF(行业估值!$E$7="最新年报",[1]!EM_S_STM07_BS(E1432,140,LEFT(RIGHT($L$1,5),4)&amp;"-12-31",1)/100000000,[1]!EM_S_STM07_BS(E1432,140,LEFT(RIGHT($L$1,11),10),1)/100000000)),0,IF(行业估值!$E$7="最新年报",[1]!EM_S_STM07_BS(E1432,140,LEFT(RIGHT($L$1,5),4)&amp;"-12-31",1)/100000000,[1]!EM_S_STM07_BS(E1432,140,LEFT(RIGHT($L$1,11),10),1)/100000000)))</f>
        <v>8.3406259446000011</v>
      </c>
      <c r="M1432" s="36">
        <f t="shared" ca="1" si="113"/>
        <v>2.2732182412850408</v>
      </c>
      <c r="N1432" s="37" t="str">
        <f ca="1">IF(E1432="","",IF(ISERROR([1]!EM_S_EST_NETPROFIT(E1432,行业估值!$E$6,deadline)/100000000),"-",[1]!EM_S_EST_NETPROFIT(E1432,行业估值!$E$6,deadline)/100000000))</f>
        <v>-</v>
      </c>
      <c r="O1432" s="36" t="str">
        <f t="shared" ca="1" si="114"/>
        <v>-</v>
      </c>
      <c r="T1432" s="64" t="s">
        <v>2863</v>
      </c>
      <c r="U1432" s="64" t="s">
        <v>2864</v>
      </c>
    </row>
    <row r="1433" spans="4:21">
      <c r="D1433" s="45" t="str">
        <f>IF(AND(行业估值!$B$39=$G1433,COUNTIF($G$2:$G$2552,$G1433)&gt;=1),COUNTIF($G$2:G1433,$G1433),"")</f>
        <v/>
      </c>
      <c r="E1433" s="65" t="str">
        <f t="shared" si="110"/>
        <v>300031.SZ</v>
      </c>
      <c r="F1433" s="65" t="str">
        <f t="shared" si="111"/>
        <v>宝通科技</v>
      </c>
      <c r="G1433" s="34" t="str">
        <f>IF(E1433="","",IF(行业估值!$C$5="申万行业",[1]!EM_S_INFO_INDUSTRY_SW2014(E1433,"1"),IF(行业估值!$C$5="证监会行业",[1]!EM_S_INFO_INDUSTRY_CSRC1(E1433,"1"),[1]!EM_S_INFO_INDUSTRY_EM2016(E1433,"1"))))</f>
        <v>互联网</v>
      </c>
      <c r="H1433" s="34" t="str">
        <f>IF(E1433="","",IF($H$1="上证50",[1]!EM_S_INFO_COMPINDEX(E1433,"000016"),"")&amp;IF($H$1="上证180",[1]!EM_S_INFO_COMPINDEX(E1433,"000010"),"")&amp;IF($H$1="沪深300",[1]!EM_S_INFO_COMPINDEX(E1433,"000300"),"")&amp;IF(AND($H$1="上证A股",RIGHT(E1433,2)="SH"),"是","")&amp;IF(AND($H$1="深证A股",RIGHT(E1433,2)="SZ"),"是","")&amp;IF(AND($H$1="创业板",LEFT(E1433,1)-3=0),"是","")&amp;IF(AND($H$1="全部A股",E1433&lt;&gt;0),"是","")&amp;IF(AND($H$1="中小板",LEFT(E1433,3)="002"),"是",""))</f>
        <v>是</v>
      </c>
      <c r="I1433" s="46">
        <f ca="1">IF(E1433="","",IF(OR([1]!EM_S_VAL_MV(E1433,deadline)="",[1]!EM_S_VAL_MV(E1433,deadline)="--",[1]!EM_S_VAL_MV(E1433,deadline)="null"),0,[1]!EM_S_VAL_MV(E1433,deadline)/100000000))</f>
        <v>48.564389246400005</v>
      </c>
      <c r="J1433" s="46">
        <f ca="1">IF(E1433="","",IF(RIGHT(LEFT($J$1,6),3)="TTM",[1]!EM_S_FA_PROFIT_TTM(E1433,LEFT(RIGHT($J$1,11),10),1)/100000000,[1]!EM_S_STM07_IS(E1433,61,LEFT(RIGHT($J$1,5),4)&amp;"-12-31",1)/100000000))</f>
        <v>2.7268925943999998</v>
      </c>
      <c r="K1433" s="36">
        <f t="shared" ca="1" si="112"/>
        <v>17.809425037910472</v>
      </c>
      <c r="L1433" s="46">
        <f ca="1">IF(E1433="","",IF(ISERROR(IF(行业估值!$E$7="最新年报",[1]!EM_S_STM07_BS(E1433,140,LEFT(RIGHT($L$1,5),4)&amp;"-12-31",1)/100000000,[1]!EM_S_STM07_BS(E1433,140,LEFT(RIGHT($L$1,11),10),1)/100000000)),0,IF(行业估值!$E$7="最新年报",[1]!EM_S_STM07_BS(E1433,140,LEFT(RIGHT($L$1,5),4)&amp;"-12-31",1)/100000000,[1]!EM_S_STM07_BS(E1433,140,LEFT(RIGHT($L$1,11),10),1)/100000000)))</f>
        <v>25.423254738800001</v>
      </c>
      <c r="M1433" s="36">
        <f t="shared" ca="1" si="113"/>
        <v>1.9102349303955519</v>
      </c>
      <c r="N1433" s="37">
        <f ca="1">IF(E1433="","",IF(ISERROR([1]!EM_S_EST_NETPROFIT(E1433,行业估值!$E$6,deadline)/100000000),"-",[1]!EM_S_EST_NETPROFIT(E1433,行业估值!$E$6,deadline)/100000000))</f>
        <v>3.5238666666666667</v>
      </c>
      <c r="O1433" s="36">
        <f t="shared" ca="1" si="114"/>
        <v>13.78156265269212</v>
      </c>
      <c r="T1433" s="64" t="s">
        <v>2865</v>
      </c>
      <c r="U1433" s="64" t="s">
        <v>2866</v>
      </c>
    </row>
    <row r="1434" spans="4:21">
      <c r="D1434" s="45" t="str">
        <f>IF(AND(行业估值!$B$39=$G1434,COUNTIF($G$2:$G$2552,$G1434)&gt;=1),COUNTIF($G$2:G1434,$G1434),"")</f>
        <v/>
      </c>
      <c r="E1434" s="65" t="str">
        <f t="shared" si="110"/>
        <v>300032.SZ</v>
      </c>
      <c r="F1434" s="65" t="str">
        <f t="shared" si="111"/>
        <v>金龙机电</v>
      </c>
      <c r="G1434" s="34" t="str">
        <f>IF(E1434="","",IF(行业估值!$C$5="申万行业",[1]!EM_S_INFO_INDUSTRY_SW2014(E1434,"1"),IF(行业估值!$C$5="证监会行业",[1]!EM_S_INFO_INDUSTRY_CSRC1(E1434,"1"),[1]!EM_S_INFO_INDUSTRY_EM2016(E1434,"1"))))</f>
        <v>电子设备</v>
      </c>
      <c r="H1434" s="34" t="str">
        <f>IF(E1434="","",IF($H$1="上证50",[1]!EM_S_INFO_COMPINDEX(E1434,"000016"),"")&amp;IF($H$1="上证180",[1]!EM_S_INFO_COMPINDEX(E1434,"000010"),"")&amp;IF($H$1="沪深300",[1]!EM_S_INFO_COMPINDEX(E1434,"000300"),"")&amp;IF(AND($H$1="上证A股",RIGHT(E1434,2)="SH"),"是","")&amp;IF(AND($H$1="深证A股",RIGHT(E1434,2)="SZ"),"是","")&amp;IF(AND($H$1="创业板",LEFT(E1434,1)-3=0),"是","")&amp;IF(AND($H$1="全部A股",E1434&lt;&gt;0),"是","")&amp;IF(AND($H$1="中小板",LEFT(E1434,3)="002"),"是",""))</f>
        <v>是</v>
      </c>
      <c r="I1434" s="46">
        <f ca="1">IF(E1434="","",IF(OR([1]!EM_S_VAL_MV(E1434,deadline)="",[1]!EM_S_VAL_MV(E1434,deadline)="--",[1]!EM_S_VAL_MV(E1434,deadline)="null"),0,[1]!EM_S_VAL_MV(E1434,deadline)/100000000))</f>
        <v>25.219525691199998</v>
      </c>
      <c r="J1434" s="46">
        <f ca="1">IF(E1434="","",IF(RIGHT(LEFT($J$1,6),3)="TTM",[1]!EM_S_FA_PROFIT_TTM(E1434,LEFT(RIGHT($J$1,11),10),1)/100000000,[1]!EM_S_STM07_IS(E1434,61,LEFT(RIGHT($J$1,5),4)&amp;"-12-31",1)/100000000))</f>
        <v>-9.2558162819000014</v>
      </c>
      <c r="K1434" s="36">
        <f t="shared" ca="1" si="112"/>
        <v>-2.7247219394919777</v>
      </c>
      <c r="L1434" s="46">
        <f ca="1">IF(E1434="","",IF(ISERROR(IF(行业估值!$E$7="最新年报",[1]!EM_S_STM07_BS(E1434,140,LEFT(RIGHT($L$1,5),4)&amp;"-12-31",1)/100000000,[1]!EM_S_STM07_BS(E1434,140,LEFT(RIGHT($L$1,11),10),1)/100000000)),0,IF(行业估值!$E$7="最新年报",[1]!EM_S_STM07_BS(E1434,140,LEFT(RIGHT($L$1,5),4)&amp;"-12-31",1)/100000000,[1]!EM_S_STM07_BS(E1434,140,LEFT(RIGHT($L$1,11),10),1)/100000000)))</f>
        <v>13.8057480114</v>
      </c>
      <c r="M1434" s="36">
        <f t="shared" ca="1" si="113"/>
        <v>1.8267409828409986</v>
      </c>
      <c r="N1434" s="37" t="str">
        <f ca="1">IF(E1434="","",IF(ISERROR([1]!EM_S_EST_NETPROFIT(E1434,行业估值!$E$6,deadline)/100000000),"-",[1]!EM_S_EST_NETPROFIT(E1434,行业估值!$E$6,deadline)/100000000))</f>
        <v>-</v>
      </c>
      <c r="O1434" s="36" t="str">
        <f t="shared" ca="1" si="114"/>
        <v>-</v>
      </c>
      <c r="T1434" s="64" t="s">
        <v>2867</v>
      </c>
      <c r="U1434" s="64" t="s">
        <v>2868</v>
      </c>
    </row>
    <row r="1435" spans="4:21">
      <c r="D1435" s="45" t="str">
        <f>IF(AND(行业估值!$B$39=$G1435,COUNTIF($G$2:$G$2552,$G1435)&gt;=1),COUNTIF($G$2:G1435,$G1435),"")</f>
        <v/>
      </c>
      <c r="E1435" s="65" t="str">
        <f t="shared" si="110"/>
        <v>300033.SZ</v>
      </c>
      <c r="F1435" s="65" t="str">
        <f t="shared" si="111"/>
        <v>同花顺</v>
      </c>
      <c r="G1435" s="34" t="str">
        <f>IF(E1435="","",IF(行业估值!$C$5="申万行业",[1]!EM_S_INFO_INDUSTRY_SW2014(E1435,"1"),IF(行业估值!$C$5="证监会行业",[1]!EM_S_INFO_INDUSTRY_CSRC1(E1435,"1"),[1]!EM_S_INFO_INDUSTRY_EM2016(E1435,"1"))))</f>
        <v>互联网</v>
      </c>
      <c r="H1435" s="34" t="str">
        <f>IF(E1435="","",IF($H$1="上证50",[1]!EM_S_INFO_COMPINDEX(E1435,"000016"),"")&amp;IF($H$1="上证180",[1]!EM_S_INFO_COMPINDEX(E1435,"000010"),"")&amp;IF($H$1="沪深300",[1]!EM_S_INFO_COMPINDEX(E1435,"000300"),"")&amp;IF(AND($H$1="上证A股",RIGHT(E1435,2)="SH"),"是","")&amp;IF(AND($H$1="深证A股",RIGHT(E1435,2)="SZ"),"是","")&amp;IF(AND($H$1="创业板",LEFT(E1435,1)-3=0),"是","")&amp;IF(AND($H$1="全部A股",E1435&lt;&gt;0),"是","")&amp;IF(AND($H$1="中小板",LEFT(E1435,3)="002"),"是",""))</f>
        <v>是</v>
      </c>
      <c r="I1435" s="46">
        <f ca="1">IF(E1435="","",IF(OR([1]!EM_S_VAL_MV(E1435,deadline)="",[1]!EM_S_VAL_MV(E1435,deadline)="--",[1]!EM_S_VAL_MV(E1435,deadline)="null"),0,[1]!EM_S_VAL_MV(E1435,deadline)/100000000))</f>
        <v>490.0224</v>
      </c>
      <c r="J1435" s="46">
        <f ca="1">IF(E1435="","",IF(RIGHT(LEFT($J$1,6),3)="TTM",[1]!EM_S_FA_PROFIT_TTM(E1435,LEFT(RIGHT($J$1,11),10),1)/100000000,[1]!EM_S_STM07_IS(E1435,61,LEFT(RIGHT($J$1,5),4)&amp;"-12-31",1)/100000000))</f>
        <v>7.7375443002999997</v>
      </c>
      <c r="K1435" s="36">
        <f t="shared" ca="1" si="112"/>
        <v>63.330480703160674</v>
      </c>
      <c r="L1435" s="46">
        <f ca="1">IF(E1435="","",IF(ISERROR(IF(行业估值!$E$7="最新年报",[1]!EM_S_STM07_BS(E1435,140,LEFT(RIGHT($L$1,5),4)&amp;"-12-31",1)/100000000,[1]!EM_S_STM07_BS(E1435,140,LEFT(RIGHT($L$1,11),10),1)/100000000)),0,IF(行业估值!$E$7="最新年报",[1]!EM_S_STM07_BS(E1435,140,LEFT(RIGHT($L$1,5),4)&amp;"-12-31",1)/100000000,[1]!EM_S_STM07_BS(E1435,140,LEFT(RIGHT($L$1,11),10),1)/100000000)))</f>
        <v>35.5324107474</v>
      </c>
      <c r="M1435" s="36">
        <f t="shared" ca="1" si="113"/>
        <v>13.790857127133043</v>
      </c>
      <c r="N1435" s="37">
        <f ca="1">IF(E1435="","",IF(ISERROR([1]!EM_S_EST_NETPROFIT(E1435,行业估值!$E$6,deadline)/100000000),"-",[1]!EM_S_EST_NETPROFIT(E1435,行业估值!$E$6,deadline)/100000000))</f>
        <v>8.9683058823529418</v>
      </c>
      <c r="O1435" s="36">
        <f t="shared" ca="1" si="114"/>
        <v>54.639349552541887</v>
      </c>
      <c r="T1435" s="64" t="s">
        <v>2869</v>
      </c>
      <c r="U1435" s="64" t="s">
        <v>2870</v>
      </c>
    </row>
    <row r="1436" spans="4:21">
      <c r="D1436" s="45">
        <f>IF(AND(行业估值!$B$39=$G1436,COUNTIF($G$2:$G$2552,$G1436)&gt;=1),COUNTIF($G$2:G1436,$G1436),"")</f>
        <v>121</v>
      </c>
      <c r="E1436" s="65" t="str">
        <f t="shared" si="110"/>
        <v>300034.SZ</v>
      </c>
      <c r="F1436" s="65" t="str">
        <f t="shared" si="111"/>
        <v>钢研高纳</v>
      </c>
      <c r="G1436" s="34" t="str">
        <f>IF(E1436="","",IF(行业估值!$C$5="申万行业",[1]!EM_S_INFO_INDUSTRY_SW2014(E1436,"1"),IF(行业估值!$C$5="证监会行业",[1]!EM_S_INFO_INDUSTRY_CSRC1(E1436,"1"),[1]!EM_S_INFO_INDUSTRY_EM2016(E1436,"1"))))</f>
        <v>机械设备</v>
      </c>
      <c r="H1436" s="34" t="str">
        <f>IF(E1436="","",IF($H$1="上证50",[1]!EM_S_INFO_COMPINDEX(E1436,"000016"),"")&amp;IF($H$1="上证180",[1]!EM_S_INFO_COMPINDEX(E1436,"000010"),"")&amp;IF($H$1="沪深300",[1]!EM_S_INFO_COMPINDEX(E1436,"000300"),"")&amp;IF(AND($H$1="上证A股",RIGHT(E1436,2)="SH"),"是","")&amp;IF(AND($H$1="深证A股",RIGHT(E1436,2)="SZ"),"是","")&amp;IF(AND($H$1="创业板",LEFT(E1436,1)-3=0),"是","")&amp;IF(AND($H$1="全部A股",E1436&lt;&gt;0),"是","")&amp;IF(AND($H$1="中小板",LEFT(E1436,3)="002"),"是",""))</f>
        <v>是</v>
      </c>
      <c r="I1436" s="46">
        <f ca="1">IF(E1436="","",IF(OR([1]!EM_S_VAL_MV(E1436,deadline)="",[1]!EM_S_VAL_MV(E1436,deadline)="--",[1]!EM_S_VAL_MV(E1436,deadline)="null"),0,[1]!EM_S_VAL_MV(E1436,deadline)/100000000))</f>
        <v>69.884862392399995</v>
      </c>
      <c r="J1436" s="46">
        <f ca="1">IF(E1436="","",IF(RIGHT(LEFT($J$1,6),3)="TTM",[1]!EM_S_FA_PROFIT_TTM(E1436,LEFT(RIGHT($J$1,11),10),1)/100000000,[1]!EM_S_STM07_IS(E1436,61,LEFT(RIGHT($J$1,5),4)&amp;"-12-31",1)/100000000))</f>
        <v>2.0477281172000001</v>
      </c>
      <c r="K1436" s="36">
        <f t="shared" ca="1" si="112"/>
        <v>34.127998636829965</v>
      </c>
      <c r="L1436" s="46">
        <f ca="1">IF(E1436="","",IF(ISERROR(IF(行业估值!$E$7="最新年报",[1]!EM_S_STM07_BS(E1436,140,LEFT(RIGHT($L$1,5),4)&amp;"-12-31",1)/100000000,[1]!EM_S_STM07_BS(E1436,140,LEFT(RIGHT($L$1,11),10),1)/100000000)),0,IF(行业估值!$E$7="最新年报",[1]!EM_S_STM07_BS(E1436,140,LEFT(RIGHT($L$1,5),4)&amp;"-12-31",1)/100000000,[1]!EM_S_STM07_BS(E1436,140,LEFT(RIGHT($L$1,11),10),1)/100000000)))</f>
        <v>20.897442360899998</v>
      </c>
      <c r="M1436" s="36">
        <f t="shared" ca="1" si="113"/>
        <v>3.3441825648079089</v>
      </c>
      <c r="N1436" s="37">
        <f ca="1">IF(E1436="","",IF(ISERROR([1]!EM_S_EST_NETPROFIT(E1436,行业估值!$E$6,deadline)/100000000),"-",[1]!EM_S_EST_NETPROFIT(E1436,行业估值!$E$6,deadline)/100000000))</f>
        <v>1.7315799999999999</v>
      </c>
      <c r="O1436" s="36">
        <f t="shared" ca="1" si="114"/>
        <v>40.359014537243439</v>
      </c>
      <c r="T1436" s="64" t="s">
        <v>2871</v>
      </c>
      <c r="U1436" s="64" t="s">
        <v>2872</v>
      </c>
    </row>
    <row r="1437" spans="4:21">
      <c r="D1437" s="45" t="str">
        <f>IF(AND(行业估值!$B$39=$G1437,COUNTIF($G$2:$G$2552,$G1437)&gt;=1),COUNTIF($G$2:G1437,$G1437),"")</f>
        <v/>
      </c>
      <c r="E1437" s="65" t="str">
        <f t="shared" si="110"/>
        <v>300035.SZ</v>
      </c>
      <c r="F1437" s="65" t="str">
        <f t="shared" si="111"/>
        <v>中科电气</v>
      </c>
      <c r="G1437" s="34" t="str">
        <f>IF(E1437="","",IF(行业估值!$C$5="申万行业",[1]!EM_S_INFO_INDUSTRY_SW2014(E1437,"1"),IF(行业估值!$C$5="证监会行业",[1]!EM_S_INFO_INDUSTRY_CSRC1(E1437,"1"),[1]!EM_S_INFO_INDUSTRY_EM2016(E1437,"1"))))</f>
        <v>有色金属</v>
      </c>
      <c r="H1437" s="34" t="str">
        <f>IF(E1437="","",IF($H$1="上证50",[1]!EM_S_INFO_COMPINDEX(E1437,"000016"),"")&amp;IF($H$1="上证180",[1]!EM_S_INFO_COMPINDEX(E1437,"000010"),"")&amp;IF($H$1="沪深300",[1]!EM_S_INFO_COMPINDEX(E1437,"000300"),"")&amp;IF(AND($H$1="上证A股",RIGHT(E1437,2)="SH"),"是","")&amp;IF(AND($H$1="深证A股",RIGHT(E1437,2)="SZ"),"是","")&amp;IF(AND($H$1="创业板",LEFT(E1437,1)-3=0),"是","")&amp;IF(AND($H$1="全部A股",E1437&lt;&gt;0),"是","")&amp;IF(AND($H$1="中小板",LEFT(E1437,3)="002"),"是",""))</f>
        <v>是</v>
      </c>
      <c r="I1437" s="46">
        <f ca="1">IF(E1437="","",IF(OR([1]!EM_S_VAL_MV(E1437,deadline)="",[1]!EM_S_VAL_MV(E1437,deadline)="--",[1]!EM_S_VAL_MV(E1437,deadline)="null"),0,[1]!EM_S_VAL_MV(E1437,deadline)/100000000))</f>
        <v>34.720759780800002</v>
      </c>
      <c r="J1437" s="46">
        <f ca="1">IF(E1437="","",IF(RIGHT(LEFT($J$1,6),3)="TTM",[1]!EM_S_FA_PROFIT_TTM(E1437,LEFT(RIGHT($J$1,11),10),1)/100000000,[1]!EM_S_STM07_IS(E1437,61,LEFT(RIGHT($J$1,5),4)&amp;"-12-31",1)/100000000))</f>
        <v>1.7987283253999999</v>
      </c>
      <c r="K1437" s="36">
        <f t="shared" ca="1" si="112"/>
        <v>19.30294824988583</v>
      </c>
      <c r="L1437" s="46">
        <f ca="1">IF(E1437="","",IF(ISERROR(IF(行业估值!$E$7="最新年报",[1]!EM_S_STM07_BS(E1437,140,LEFT(RIGHT($L$1,5),4)&amp;"-12-31",1)/100000000,[1]!EM_S_STM07_BS(E1437,140,LEFT(RIGHT($L$1,11),10),1)/100000000)),0,IF(行业估值!$E$7="最新年报",[1]!EM_S_STM07_BS(E1437,140,LEFT(RIGHT($L$1,5),4)&amp;"-12-31",1)/100000000,[1]!EM_S_STM07_BS(E1437,140,LEFT(RIGHT($L$1,11),10),1)/100000000)))</f>
        <v>13.687381305899999</v>
      </c>
      <c r="M1437" s="36">
        <f t="shared" ca="1" si="113"/>
        <v>2.5366985111924576</v>
      </c>
      <c r="N1437" s="37" t="str">
        <f ca="1">IF(E1437="","",IF(ISERROR([1]!EM_S_EST_NETPROFIT(E1437,行业估值!$E$6,deadline)/100000000),"-",[1]!EM_S_EST_NETPROFIT(E1437,行业估值!$E$6,deadline)/100000000))</f>
        <v>-</v>
      </c>
      <c r="O1437" s="36" t="str">
        <f t="shared" ca="1" si="114"/>
        <v>-</v>
      </c>
      <c r="T1437" s="64" t="s">
        <v>2873</v>
      </c>
      <c r="U1437" s="64" t="s">
        <v>2874</v>
      </c>
    </row>
    <row r="1438" spans="4:21">
      <c r="D1438" s="45" t="str">
        <f>IF(AND(行业估值!$B$39=$G1438,COUNTIF($G$2:$G$2552,$G1438)&gt;=1),COUNTIF($G$2:G1438,$G1438),"")</f>
        <v/>
      </c>
      <c r="E1438" s="65" t="str">
        <f t="shared" si="110"/>
        <v>300036.SZ</v>
      </c>
      <c r="F1438" s="65" t="str">
        <f t="shared" si="111"/>
        <v>超图软件</v>
      </c>
      <c r="G1438" s="34" t="str">
        <f>IF(E1438="","",IF(行业估值!$C$5="申万行业",[1]!EM_S_INFO_INDUSTRY_SW2014(E1438,"1"),IF(行业估值!$C$5="证监会行业",[1]!EM_S_INFO_INDUSTRY_CSRC1(E1438,"1"),[1]!EM_S_INFO_INDUSTRY_EM2016(E1438,"1"))))</f>
        <v>信息技术</v>
      </c>
      <c r="H1438" s="34" t="str">
        <f>IF(E1438="","",IF($H$1="上证50",[1]!EM_S_INFO_COMPINDEX(E1438,"000016"),"")&amp;IF($H$1="上证180",[1]!EM_S_INFO_COMPINDEX(E1438,"000010"),"")&amp;IF($H$1="沪深300",[1]!EM_S_INFO_COMPINDEX(E1438,"000300"),"")&amp;IF(AND($H$1="上证A股",RIGHT(E1438,2)="SH"),"是","")&amp;IF(AND($H$1="深证A股",RIGHT(E1438,2)="SZ"),"是","")&amp;IF(AND($H$1="创业板",LEFT(E1438,1)-3=0),"是","")&amp;IF(AND($H$1="全部A股",E1438&lt;&gt;0),"是","")&amp;IF(AND($H$1="中小板",LEFT(E1438,3)="002"),"是",""))</f>
        <v>是</v>
      </c>
      <c r="I1438" s="46">
        <f ca="1">IF(E1438="","",IF(OR([1]!EM_S_VAL_MV(E1438,deadline)="",[1]!EM_S_VAL_MV(E1438,deadline)="--",[1]!EM_S_VAL_MV(E1438,deadline)="null"),0,[1]!EM_S_VAL_MV(E1438,deadline)/100000000))</f>
        <v>80.287373746200004</v>
      </c>
      <c r="J1438" s="46">
        <f ca="1">IF(E1438="","",IF(RIGHT(LEFT($J$1,6),3)="TTM",[1]!EM_S_FA_PROFIT_TTM(E1438,LEFT(RIGHT($J$1,11),10),1)/100000000,[1]!EM_S_STM07_IS(E1438,61,LEFT(RIGHT($J$1,5),4)&amp;"-12-31",1)/100000000))</f>
        <v>1.7847448478000001</v>
      </c>
      <c r="K1438" s="36">
        <f t="shared" ca="1" si="112"/>
        <v>44.985351180684326</v>
      </c>
      <c r="L1438" s="46">
        <f ca="1">IF(E1438="","",IF(ISERROR(IF(行业估值!$E$7="最新年报",[1]!EM_S_STM07_BS(E1438,140,LEFT(RIGHT($L$1,5),4)&amp;"-12-31",1)/100000000,[1]!EM_S_STM07_BS(E1438,140,LEFT(RIGHT($L$1,11),10),1)/100000000)),0,IF(行业估值!$E$7="最新年报",[1]!EM_S_STM07_BS(E1438,140,LEFT(RIGHT($L$1,5),4)&amp;"-12-31",1)/100000000,[1]!EM_S_STM07_BS(E1438,140,LEFT(RIGHT($L$1,11),10),1)/100000000)))</f>
        <v>20.3612381911</v>
      </c>
      <c r="M1438" s="36">
        <f t="shared" ca="1" si="113"/>
        <v>3.9431479064615047</v>
      </c>
      <c r="N1438" s="37">
        <f ca="1">IF(E1438="","",IF(ISERROR([1]!EM_S_EST_NETPROFIT(E1438,行业估值!$E$6,deadline)/100000000),"-",[1]!EM_S_EST_NETPROFIT(E1438,行业估值!$E$6,deadline)/100000000))</f>
        <v>2.0990764705882357</v>
      </c>
      <c r="O1438" s="36">
        <f t="shared" ca="1" si="114"/>
        <v>38.24890368272321</v>
      </c>
      <c r="T1438" s="64" t="s">
        <v>2875</v>
      </c>
      <c r="U1438" s="64" t="s">
        <v>2876</v>
      </c>
    </row>
    <row r="1439" spans="4:21">
      <c r="D1439" s="45" t="str">
        <f>IF(AND(行业估值!$B$39=$G1439,COUNTIF($G$2:$G$2552,$G1439)&gt;=1),COUNTIF($G$2:G1439,$G1439),"")</f>
        <v/>
      </c>
      <c r="E1439" s="65" t="str">
        <f t="shared" si="110"/>
        <v>300037.SZ</v>
      </c>
      <c r="F1439" s="65" t="str">
        <f t="shared" si="111"/>
        <v>新宙邦</v>
      </c>
      <c r="G1439" s="34" t="str">
        <f>IF(E1439="","",IF(行业估值!$C$5="申万行业",[1]!EM_S_INFO_INDUSTRY_SW2014(E1439,"1"),IF(行业估值!$C$5="证监会行业",[1]!EM_S_INFO_INDUSTRY_CSRC1(E1439,"1"),[1]!EM_S_INFO_INDUSTRY_EM2016(E1439,"1"))))</f>
        <v>基础化工</v>
      </c>
      <c r="H1439" s="34" t="str">
        <f>IF(E1439="","",IF($H$1="上证50",[1]!EM_S_INFO_COMPINDEX(E1439,"000016"),"")&amp;IF($H$1="上证180",[1]!EM_S_INFO_COMPINDEX(E1439,"000010"),"")&amp;IF($H$1="沪深300",[1]!EM_S_INFO_COMPINDEX(E1439,"000300"),"")&amp;IF(AND($H$1="上证A股",RIGHT(E1439,2)="SH"),"是","")&amp;IF(AND($H$1="深证A股",RIGHT(E1439,2)="SZ"),"是","")&amp;IF(AND($H$1="创业板",LEFT(E1439,1)-3=0),"是","")&amp;IF(AND($H$1="全部A股",E1439&lt;&gt;0),"是","")&amp;IF(AND($H$1="中小板",LEFT(E1439,3)="002"),"是",""))</f>
        <v>是</v>
      </c>
      <c r="I1439" s="46">
        <f ca="1">IF(E1439="","",IF(OR([1]!EM_S_VAL_MV(E1439,deadline)="",[1]!EM_S_VAL_MV(E1439,deadline)="--",[1]!EM_S_VAL_MV(E1439,deadline)="null"),0,[1]!EM_S_VAL_MV(E1439,deadline)/100000000))</f>
        <v>114.32225286239999</v>
      </c>
      <c r="J1439" s="46">
        <f ca="1">IF(E1439="","",IF(RIGHT(LEFT($J$1,6),3)="TTM",[1]!EM_S_FA_PROFIT_TTM(E1439,LEFT(RIGHT($J$1,11),10),1)/100000000,[1]!EM_S_STM07_IS(E1439,61,LEFT(RIGHT($J$1,5),4)&amp;"-12-31",1)/100000000))</f>
        <v>3.5817612449</v>
      </c>
      <c r="K1439" s="36">
        <f t="shared" ca="1" si="112"/>
        <v>31.917887610510395</v>
      </c>
      <c r="L1439" s="46">
        <f ca="1">IF(E1439="","",IF(ISERROR(IF(行业估值!$E$7="最新年报",[1]!EM_S_STM07_BS(E1439,140,LEFT(RIGHT($L$1,5),4)&amp;"-12-31",1)/100000000,[1]!EM_S_STM07_BS(E1439,140,LEFT(RIGHT($L$1,11),10),1)/100000000)),0,IF(行业估值!$E$7="最新年报",[1]!EM_S_STM07_BS(E1439,140,LEFT(RIGHT($L$1,5),4)&amp;"-12-31",1)/100000000,[1]!EM_S_STM07_BS(E1439,140,LEFT(RIGHT($L$1,11),10),1)/100000000)))</f>
        <v>30.420877281599999</v>
      </c>
      <c r="M1439" s="36">
        <f t="shared" ca="1" si="113"/>
        <v>3.7580195930624116</v>
      </c>
      <c r="N1439" s="37">
        <f ca="1">IF(E1439="","",IF(ISERROR([1]!EM_S_EST_NETPROFIT(E1439,行业估值!$E$6,deadline)/100000000),"-",[1]!EM_S_EST_NETPROFIT(E1439,行业估值!$E$6,deadline)/100000000))</f>
        <v>3.65962962962963</v>
      </c>
      <c r="O1439" s="36">
        <f t="shared" ca="1" si="114"/>
        <v>31.238749390596087</v>
      </c>
      <c r="T1439" s="64" t="s">
        <v>2877</v>
      </c>
      <c r="U1439" s="64" t="s">
        <v>2878</v>
      </c>
    </row>
    <row r="1440" spans="4:21">
      <c r="D1440" s="45" t="str">
        <f>IF(AND(行业估值!$B$39=$G1440,COUNTIF($G$2:$G$2552,$G1440)&gt;=1),COUNTIF($G$2:G1440,$G1440),"")</f>
        <v/>
      </c>
      <c r="E1440" s="65" t="str">
        <f t="shared" si="110"/>
        <v>300038.SZ</v>
      </c>
      <c r="F1440" s="65" t="str">
        <f t="shared" si="111"/>
        <v>数知科技</v>
      </c>
      <c r="G1440" s="34" t="str">
        <f>IF(E1440="","",IF(行业估值!$C$5="申万行业",[1]!EM_S_INFO_INDUSTRY_SW2014(E1440,"1"),IF(行业估值!$C$5="证监会行业",[1]!EM_S_INFO_INDUSTRY_CSRC1(E1440,"1"),[1]!EM_S_INFO_INDUSTRY_EM2016(E1440,"1"))))</f>
        <v>信息技术</v>
      </c>
      <c r="H1440" s="34" t="str">
        <f>IF(E1440="","",IF($H$1="上证50",[1]!EM_S_INFO_COMPINDEX(E1440,"000016"),"")&amp;IF($H$1="上证180",[1]!EM_S_INFO_COMPINDEX(E1440,"000010"),"")&amp;IF($H$1="沪深300",[1]!EM_S_INFO_COMPINDEX(E1440,"000300"),"")&amp;IF(AND($H$1="上证A股",RIGHT(E1440,2)="SH"),"是","")&amp;IF(AND($H$1="深证A股",RIGHT(E1440,2)="SZ"),"是","")&amp;IF(AND($H$1="创业板",LEFT(E1440,1)-3=0),"是","")&amp;IF(AND($H$1="全部A股",E1440&lt;&gt;0),"是","")&amp;IF(AND($H$1="中小板",LEFT(E1440,3)="002"),"是",""))</f>
        <v>是</v>
      </c>
      <c r="I1440" s="46">
        <f ca="1">IF(E1440="","",IF(OR([1]!EM_S_VAL_MV(E1440,deadline)="",[1]!EM_S_VAL_MV(E1440,deadline)="--",[1]!EM_S_VAL_MV(E1440,deadline)="null"),0,[1]!EM_S_VAL_MV(E1440,deadline)/100000000))</f>
        <v>97.496016633600007</v>
      </c>
      <c r="J1440" s="46">
        <f ca="1">IF(E1440="","",IF(RIGHT(LEFT($J$1,6),3)="TTM",[1]!EM_S_FA_PROFIT_TTM(E1440,LEFT(RIGHT($J$1,11),10),1)/100000000,[1]!EM_S_STM07_IS(E1440,61,LEFT(RIGHT($J$1,5),4)&amp;"-12-31",1)/100000000))</f>
        <v>5.8200354549000002</v>
      </c>
      <c r="K1440" s="36">
        <f t="shared" ca="1" si="112"/>
        <v>16.751790842015616</v>
      </c>
      <c r="L1440" s="46">
        <f ca="1">IF(E1440="","",IF(ISERROR(IF(行业估值!$E$7="最新年报",[1]!EM_S_STM07_BS(E1440,140,LEFT(RIGHT($L$1,5),4)&amp;"-12-31",1)/100000000,[1]!EM_S_STM07_BS(E1440,140,LEFT(RIGHT($L$1,11),10),1)/100000000)),0,IF(行业估值!$E$7="最新年报",[1]!EM_S_STM07_BS(E1440,140,LEFT(RIGHT($L$1,5),4)&amp;"-12-31",1)/100000000,[1]!EM_S_STM07_BS(E1440,140,LEFT(RIGHT($L$1,11),10),1)/100000000)))</f>
        <v>109.9293360674</v>
      </c>
      <c r="M1440" s="36">
        <f t="shared" ca="1" si="113"/>
        <v>0.88689716613791914</v>
      </c>
      <c r="N1440" s="37">
        <f ca="1">IF(E1440="","",IF(ISERROR([1]!EM_S_EST_NETPROFIT(E1440,行业估值!$E$6,deadline)/100000000),"-",[1]!EM_S_EST_NETPROFIT(E1440,行业估值!$E$6,deadline)/100000000))</f>
        <v>8.8283000000000005</v>
      </c>
      <c r="O1440" s="36">
        <f t="shared" ca="1" si="114"/>
        <v>11.043577657487852</v>
      </c>
      <c r="T1440" s="64" t="s">
        <v>2879</v>
      </c>
      <c r="U1440" s="64" t="s">
        <v>2880</v>
      </c>
    </row>
    <row r="1441" spans="4:21">
      <c r="D1441" s="45" t="str">
        <f>IF(AND(行业估值!$B$39=$G1441,COUNTIF($G$2:$G$2552,$G1441)&gt;=1),COUNTIF($G$2:G1441,$G1441),"")</f>
        <v/>
      </c>
      <c r="E1441" s="65" t="str">
        <f t="shared" si="110"/>
        <v>300039.SZ</v>
      </c>
      <c r="F1441" s="65" t="str">
        <f t="shared" si="111"/>
        <v>上海凯宝</v>
      </c>
      <c r="G1441" s="34" t="str">
        <f>IF(E1441="","",IF(行业估值!$C$5="申万行业",[1]!EM_S_INFO_INDUSTRY_SW2014(E1441,"1"),IF(行业估值!$C$5="证监会行业",[1]!EM_S_INFO_INDUSTRY_CSRC1(E1441,"1"),[1]!EM_S_INFO_INDUSTRY_EM2016(E1441,"1"))))</f>
        <v>医药生物</v>
      </c>
      <c r="H1441" s="34" t="str">
        <f>IF(E1441="","",IF($H$1="上证50",[1]!EM_S_INFO_COMPINDEX(E1441,"000016"),"")&amp;IF($H$1="上证180",[1]!EM_S_INFO_COMPINDEX(E1441,"000010"),"")&amp;IF($H$1="沪深300",[1]!EM_S_INFO_COMPINDEX(E1441,"000300"),"")&amp;IF(AND($H$1="上证A股",RIGHT(E1441,2)="SH"),"是","")&amp;IF(AND($H$1="深证A股",RIGHT(E1441,2)="SZ"),"是","")&amp;IF(AND($H$1="创业板",LEFT(E1441,1)-3=0),"是","")&amp;IF(AND($H$1="全部A股",E1441&lt;&gt;0),"是","")&amp;IF(AND($H$1="中小板",LEFT(E1441,3)="002"),"是",""))</f>
        <v>是</v>
      </c>
      <c r="I1441" s="46">
        <f ca="1">IF(E1441="","",IF(OR([1]!EM_S_VAL_MV(E1441,deadline)="",[1]!EM_S_VAL_MV(E1441,deadline)="--",[1]!EM_S_VAL_MV(E1441,deadline)="null"),0,[1]!EM_S_VAL_MV(E1441,deadline)/100000000))</f>
        <v>48.96726666</v>
      </c>
      <c r="J1441" s="46">
        <f ca="1">IF(E1441="","",IF(RIGHT(LEFT($J$1,6),3)="TTM",[1]!EM_S_FA_PROFIT_TTM(E1441,LEFT(RIGHT($J$1,11),10),1)/100000000,[1]!EM_S_STM07_IS(E1441,61,LEFT(RIGHT($J$1,5),4)&amp;"-12-31",1)/100000000))</f>
        <v>1.9665845080000002</v>
      </c>
      <c r="K1441" s="36">
        <f t="shared" ca="1" si="112"/>
        <v>24.899650363766618</v>
      </c>
      <c r="L1441" s="46">
        <f ca="1">IF(E1441="","",IF(ISERROR(IF(行业估值!$E$7="最新年报",[1]!EM_S_STM07_BS(E1441,140,LEFT(RIGHT($L$1,5),4)&amp;"-12-31",1)/100000000,[1]!EM_S_STM07_BS(E1441,140,LEFT(RIGHT($L$1,11),10),1)/100000000)),0,IF(行业估值!$E$7="最新年报",[1]!EM_S_STM07_BS(E1441,140,LEFT(RIGHT($L$1,5),4)&amp;"-12-31",1)/100000000,[1]!EM_S_STM07_BS(E1441,140,LEFT(RIGHT($L$1,11),10),1)/100000000)))</f>
        <v>25.323267700100001</v>
      </c>
      <c r="M1441" s="36">
        <f t="shared" ca="1" si="113"/>
        <v>1.9336867279496726</v>
      </c>
      <c r="N1441" s="37" t="str">
        <f ca="1">IF(E1441="","",IF(ISERROR([1]!EM_S_EST_NETPROFIT(E1441,行业估值!$E$6,deadline)/100000000),"-",[1]!EM_S_EST_NETPROFIT(E1441,行业估值!$E$6,deadline)/100000000))</f>
        <v>-</v>
      </c>
      <c r="O1441" s="36" t="str">
        <f t="shared" ca="1" si="114"/>
        <v>-</v>
      </c>
      <c r="T1441" s="64" t="s">
        <v>2881</v>
      </c>
      <c r="U1441" s="64" t="s">
        <v>2882</v>
      </c>
    </row>
    <row r="1442" spans="4:21">
      <c r="D1442" s="45" t="str">
        <f>IF(AND(行业估值!$B$39=$G1442,COUNTIF($G$2:$G$2552,$G1442)&gt;=1),COUNTIF($G$2:G1442,$G1442),"")</f>
        <v/>
      </c>
      <c r="E1442" s="65" t="str">
        <f t="shared" si="110"/>
        <v>300040.SZ</v>
      </c>
      <c r="F1442" s="65" t="str">
        <f t="shared" si="111"/>
        <v>九洲电气</v>
      </c>
      <c r="G1442" s="34" t="str">
        <f>IF(E1442="","",IF(行业估值!$C$5="申万行业",[1]!EM_S_INFO_INDUSTRY_SW2014(E1442,"1"),IF(行业估值!$C$5="证监会行业",[1]!EM_S_INFO_INDUSTRY_CSRC1(E1442,"1"),[1]!EM_S_INFO_INDUSTRY_EM2016(E1442,"1"))))</f>
        <v>公用事业</v>
      </c>
      <c r="H1442" s="34" t="str">
        <f>IF(E1442="","",IF($H$1="上证50",[1]!EM_S_INFO_COMPINDEX(E1442,"000016"),"")&amp;IF($H$1="上证180",[1]!EM_S_INFO_COMPINDEX(E1442,"000010"),"")&amp;IF($H$1="沪深300",[1]!EM_S_INFO_COMPINDEX(E1442,"000300"),"")&amp;IF(AND($H$1="上证A股",RIGHT(E1442,2)="SH"),"是","")&amp;IF(AND($H$1="深证A股",RIGHT(E1442,2)="SZ"),"是","")&amp;IF(AND($H$1="创业板",LEFT(E1442,1)-3=0),"是","")&amp;IF(AND($H$1="全部A股",E1442&lt;&gt;0),"是","")&amp;IF(AND($H$1="中小板",LEFT(E1442,3)="002"),"是",""))</f>
        <v>是</v>
      </c>
      <c r="I1442" s="46">
        <f ca="1">IF(E1442="","",IF(OR([1]!EM_S_VAL_MV(E1442,deadline)="",[1]!EM_S_VAL_MV(E1442,deadline)="--",[1]!EM_S_VAL_MV(E1442,deadline)="null"),0,[1]!EM_S_VAL_MV(E1442,deadline)/100000000))</f>
        <v>18.00918021</v>
      </c>
      <c r="J1442" s="46">
        <f ca="1">IF(E1442="","",IF(RIGHT(LEFT($J$1,6),3)="TTM",[1]!EM_S_FA_PROFIT_TTM(E1442,LEFT(RIGHT($J$1,11),10),1)/100000000,[1]!EM_S_STM07_IS(E1442,61,LEFT(RIGHT($J$1,5),4)&amp;"-12-31",1)/100000000))</f>
        <v>0.36756399369999998</v>
      </c>
      <c r="K1442" s="36">
        <f t="shared" ca="1" si="112"/>
        <v>48.996040196197271</v>
      </c>
      <c r="L1442" s="46">
        <f ca="1">IF(E1442="","",IF(ISERROR(IF(行业估值!$E$7="最新年报",[1]!EM_S_STM07_BS(E1442,140,LEFT(RIGHT($L$1,5),4)&amp;"-12-31",1)/100000000,[1]!EM_S_STM07_BS(E1442,140,LEFT(RIGHT($L$1,11),10),1)/100000000)),0,IF(行业估值!$E$7="最新年报",[1]!EM_S_STM07_BS(E1442,140,LEFT(RIGHT($L$1,5),4)&amp;"-12-31",1)/100000000,[1]!EM_S_STM07_BS(E1442,140,LEFT(RIGHT($L$1,11),10),1)/100000000)))</f>
        <v>20.261091567000001</v>
      </c>
      <c r="M1442" s="36">
        <f t="shared" ca="1" si="113"/>
        <v>0.88885537832187811</v>
      </c>
      <c r="N1442" s="37" t="str">
        <f ca="1">IF(E1442="","",IF(ISERROR([1]!EM_S_EST_NETPROFIT(E1442,行业估值!$E$6,deadline)/100000000),"-",[1]!EM_S_EST_NETPROFIT(E1442,行业估值!$E$6,deadline)/100000000))</f>
        <v>-</v>
      </c>
      <c r="O1442" s="36" t="str">
        <f t="shared" ca="1" si="114"/>
        <v>-</v>
      </c>
      <c r="T1442" s="64" t="s">
        <v>2883</v>
      </c>
      <c r="U1442" s="64" t="s">
        <v>2884</v>
      </c>
    </row>
    <row r="1443" spans="4:21">
      <c r="D1443" s="45" t="str">
        <f>IF(AND(行业估值!$B$39=$G1443,COUNTIF($G$2:$G$2552,$G1443)&gt;=1),COUNTIF($G$2:G1443,$G1443),"")</f>
        <v/>
      </c>
      <c r="E1443" s="65" t="str">
        <f t="shared" si="110"/>
        <v>300041.SZ</v>
      </c>
      <c r="F1443" s="65" t="str">
        <f t="shared" si="111"/>
        <v>回天新材</v>
      </c>
      <c r="G1443" s="34" t="str">
        <f>IF(E1443="","",IF(行业估值!$C$5="申万行业",[1]!EM_S_INFO_INDUSTRY_SW2014(E1443,"1"),IF(行业估值!$C$5="证监会行业",[1]!EM_S_INFO_INDUSTRY_CSRC1(E1443,"1"),[1]!EM_S_INFO_INDUSTRY_EM2016(E1443,"1"))))</f>
        <v>基础化工</v>
      </c>
      <c r="H1443" s="34" t="str">
        <f>IF(E1443="","",IF($H$1="上证50",[1]!EM_S_INFO_COMPINDEX(E1443,"000016"),"")&amp;IF($H$1="上证180",[1]!EM_S_INFO_COMPINDEX(E1443,"000010"),"")&amp;IF($H$1="沪深300",[1]!EM_S_INFO_COMPINDEX(E1443,"000300"),"")&amp;IF(AND($H$1="上证A股",RIGHT(E1443,2)="SH"),"是","")&amp;IF(AND($H$1="深证A股",RIGHT(E1443,2)="SZ"),"是","")&amp;IF(AND($H$1="创业板",LEFT(E1443,1)-3=0),"是","")&amp;IF(AND($H$1="全部A股",E1443&lt;&gt;0),"是","")&amp;IF(AND($H$1="中小板",LEFT(E1443,3)="002"),"是",""))</f>
        <v>是</v>
      </c>
      <c r="I1443" s="46">
        <f ca="1">IF(E1443="","",IF(OR([1]!EM_S_VAL_MV(E1443,deadline)="",[1]!EM_S_VAL_MV(E1443,deadline)="--",[1]!EM_S_VAL_MV(E1443,deadline)="null"),0,[1]!EM_S_VAL_MV(E1443,deadline)/100000000))</f>
        <v>43.550379747600005</v>
      </c>
      <c r="J1443" s="46">
        <f ca="1">IF(E1443="","",IF(RIGHT(LEFT($J$1,6),3)="TTM",[1]!EM_S_FA_PROFIT_TTM(E1443,LEFT(RIGHT($J$1,11),10),1)/100000000,[1]!EM_S_STM07_IS(E1443,61,LEFT(RIGHT($J$1,5),4)&amp;"-12-31",1)/100000000))</f>
        <v>1.5533529841</v>
      </c>
      <c r="K1443" s="36">
        <f t="shared" ca="1" si="112"/>
        <v>28.036370479458498</v>
      </c>
      <c r="L1443" s="46">
        <f ca="1">IF(E1443="","",IF(ISERROR(IF(行业估值!$E$7="最新年报",[1]!EM_S_STM07_BS(E1443,140,LEFT(RIGHT($L$1,5),4)&amp;"-12-31",1)/100000000,[1]!EM_S_STM07_BS(E1443,140,LEFT(RIGHT($L$1,11),10),1)/100000000)),0,IF(行业估值!$E$7="最新年报",[1]!EM_S_STM07_BS(E1443,140,LEFT(RIGHT($L$1,5),4)&amp;"-12-31",1)/100000000,[1]!EM_S_STM07_BS(E1443,140,LEFT(RIGHT($L$1,11),10),1)/100000000)))</f>
        <v>16.6564865669</v>
      </c>
      <c r="M1443" s="36">
        <f t="shared" ca="1" si="113"/>
        <v>2.614619810287238</v>
      </c>
      <c r="N1443" s="37">
        <f ca="1">IF(E1443="","",IF(ISERROR([1]!EM_S_EST_NETPROFIT(E1443,行业估值!$E$6,deadline)/100000000),"-",[1]!EM_S_EST_NETPROFIT(E1443,行业估值!$E$6,deadline)/100000000))</f>
        <v>1.7462875</v>
      </c>
      <c r="O1443" s="36">
        <f t="shared" ca="1" si="114"/>
        <v>24.938837246215186</v>
      </c>
      <c r="T1443" s="64" t="s">
        <v>2885</v>
      </c>
      <c r="U1443" s="64" t="s">
        <v>2886</v>
      </c>
    </row>
    <row r="1444" spans="4:21">
      <c r="D1444" s="45" t="str">
        <f>IF(AND(行业估值!$B$39=$G1444,COUNTIF($G$2:$G$2552,$G1444)&gt;=1),COUNTIF($G$2:G1444,$G1444),"")</f>
        <v/>
      </c>
      <c r="E1444" s="65" t="str">
        <f t="shared" si="110"/>
        <v>300042.SZ</v>
      </c>
      <c r="F1444" s="65" t="str">
        <f t="shared" si="111"/>
        <v>朗科科技</v>
      </c>
      <c r="G1444" s="34" t="str">
        <f>IF(E1444="","",IF(行业估值!$C$5="申万行业",[1]!EM_S_INFO_INDUSTRY_SW2014(E1444,"1"),IF(行业估值!$C$5="证监会行业",[1]!EM_S_INFO_INDUSTRY_CSRC1(E1444,"1"),[1]!EM_S_INFO_INDUSTRY_EM2016(E1444,"1"))))</f>
        <v>信息技术</v>
      </c>
      <c r="H1444" s="34" t="str">
        <f>IF(E1444="","",IF($H$1="上证50",[1]!EM_S_INFO_COMPINDEX(E1444,"000016"),"")&amp;IF($H$1="上证180",[1]!EM_S_INFO_COMPINDEX(E1444,"000010"),"")&amp;IF($H$1="沪深300",[1]!EM_S_INFO_COMPINDEX(E1444,"000300"),"")&amp;IF(AND($H$1="上证A股",RIGHT(E1444,2)="SH"),"是","")&amp;IF(AND($H$1="深证A股",RIGHT(E1444,2)="SZ"),"是","")&amp;IF(AND($H$1="创业板",LEFT(E1444,1)-3=0),"是","")&amp;IF(AND($H$1="全部A股",E1444&lt;&gt;0),"是","")&amp;IF(AND($H$1="中小板",LEFT(E1444,3)="002"),"是",""))</f>
        <v>是</v>
      </c>
      <c r="I1444" s="46">
        <f ca="1">IF(E1444="","",IF(OR([1]!EM_S_VAL_MV(E1444,deadline)="",[1]!EM_S_VAL_MV(E1444,deadline)="--",[1]!EM_S_VAL_MV(E1444,deadline)="null"),0,[1]!EM_S_VAL_MV(E1444,deadline)/100000000))</f>
        <v>28.096080000000001</v>
      </c>
      <c r="J1444" s="46">
        <f ca="1">IF(E1444="","",IF(RIGHT(LEFT($J$1,6),3)="TTM",[1]!EM_S_FA_PROFIT_TTM(E1444,LEFT(RIGHT($J$1,11),10),1)/100000000,[1]!EM_S_STM07_IS(E1444,61,LEFT(RIGHT($J$1,5),4)&amp;"-12-31",1)/100000000))</f>
        <v>0.72769425249999997</v>
      </c>
      <c r="K1444" s="36">
        <f t="shared" ca="1" si="112"/>
        <v>38.609731907976013</v>
      </c>
      <c r="L1444" s="46">
        <f ca="1">IF(E1444="","",IF(ISERROR(IF(行业估值!$E$7="最新年报",[1]!EM_S_STM07_BS(E1444,140,LEFT(RIGHT($L$1,5),4)&amp;"-12-31",1)/100000000,[1]!EM_S_STM07_BS(E1444,140,LEFT(RIGHT($L$1,11),10),1)/100000000)),0,IF(行业估值!$E$7="最新年报",[1]!EM_S_STM07_BS(E1444,140,LEFT(RIGHT($L$1,5),4)&amp;"-12-31",1)/100000000,[1]!EM_S_STM07_BS(E1444,140,LEFT(RIGHT($L$1,11),10),1)/100000000)))</f>
        <v>9.8154943486999997</v>
      </c>
      <c r="M1444" s="36">
        <f t="shared" ca="1" si="113"/>
        <v>2.8624212904489266</v>
      </c>
      <c r="N1444" s="37" t="str">
        <f ca="1">IF(E1444="","",IF(ISERROR([1]!EM_S_EST_NETPROFIT(E1444,行业估值!$E$6,deadline)/100000000),"-",[1]!EM_S_EST_NETPROFIT(E1444,行业估值!$E$6,deadline)/100000000))</f>
        <v>-</v>
      </c>
      <c r="O1444" s="36" t="str">
        <f t="shared" ca="1" si="114"/>
        <v>-</v>
      </c>
      <c r="T1444" s="64" t="s">
        <v>2887</v>
      </c>
      <c r="U1444" s="64" t="s">
        <v>2888</v>
      </c>
    </row>
    <row r="1445" spans="4:21">
      <c r="D1445" s="45" t="str">
        <f>IF(AND(行业估值!$B$39=$G1445,COUNTIF($G$2:$G$2552,$G1445)&gt;=1),COUNTIF($G$2:G1445,$G1445),"")</f>
        <v/>
      </c>
      <c r="E1445" s="65" t="str">
        <f t="shared" si="110"/>
        <v>300043.SZ</v>
      </c>
      <c r="F1445" s="65" t="str">
        <f t="shared" si="111"/>
        <v>星辉娱乐</v>
      </c>
      <c r="G1445" s="34" t="str">
        <f>IF(E1445="","",IF(行业估值!$C$5="申万行业",[1]!EM_S_INFO_INDUSTRY_SW2014(E1445,"1"),IF(行业估值!$C$5="证监会行业",[1]!EM_S_INFO_INDUSTRY_CSRC1(E1445,"1"),[1]!EM_S_INFO_INDUSTRY_EM2016(E1445,"1"))))</f>
        <v>互联网</v>
      </c>
      <c r="H1445" s="34" t="str">
        <f>IF(E1445="","",IF($H$1="上证50",[1]!EM_S_INFO_COMPINDEX(E1445,"000016"),"")&amp;IF($H$1="上证180",[1]!EM_S_INFO_COMPINDEX(E1445,"000010"),"")&amp;IF($H$1="沪深300",[1]!EM_S_INFO_COMPINDEX(E1445,"000300"),"")&amp;IF(AND($H$1="上证A股",RIGHT(E1445,2)="SH"),"是","")&amp;IF(AND($H$1="深证A股",RIGHT(E1445,2)="SZ"),"是","")&amp;IF(AND($H$1="创业板",LEFT(E1445,1)-3=0),"是","")&amp;IF(AND($H$1="全部A股",E1445&lt;&gt;0),"是","")&amp;IF(AND($H$1="中小板",LEFT(E1445,3)="002"),"是",""))</f>
        <v>是</v>
      </c>
      <c r="I1445" s="46">
        <f ca="1">IF(E1445="","",IF(OR([1]!EM_S_VAL_MV(E1445,deadline)="",[1]!EM_S_VAL_MV(E1445,deadline)="--",[1]!EM_S_VAL_MV(E1445,deadline)="null"),0,[1]!EM_S_VAL_MV(E1445,deadline)/100000000))</f>
        <v>58.601744687100002</v>
      </c>
      <c r="J1445" s="46">
        <f ca="1">IF(E1445="","",IF(RIGHT(LEFT($J$1,6),3)="TTM",[1]!EM_S_FA_PROFIT_TTM(E1445,LEFT(RIGHT($J$1,11),10),1)/100000000,[1]!EM_S_STM07_IS(E1445,61,LEFT(RIGHT($J$1,5),4)&amp;"-12-31",1)/100000000))</f>
        <v>3.6715618300999999</v>
      </c>
      <c r="K1445" s="36">
        <f t="shared" ca="1" si="112"/>
        <v>15.960985378667559</v>
      </c>
      <c r="L1445" s="46">
        <f ca="1">IF(E1445="","",IF(ISERROR(IF(行业估值!$E$7="最新年报",[1]!EM_S_STM07_BS(E1445,140,LEFT(RIGHT($L$1,5),4)&amp;"-12-31",1)/100000000,[1]!EM_S_STM07_BS(E1445,140,LEFT(RIGHT($L$1,11),10),1)/100000000)),0,IF(行业估值!$E$7="最新年报",[1]!EM_S_STM07_BS(E1445,140,LEFT(RIGHT($L$1,5),4)&amp;"-12-31",1)/100000000,[1]!EM_S_STM07_BS(E1445,140,LEFT(RIGHT($L$1,11),10),1)/100000000)))</f>
        <v>30.803529001899999</v>
      </c>
      <c r="M1445" s="36">
        <f t="shared" ca="1" si="113"/>
        <v>1.9024360709932091</v>
      </c>
      <c r="N1445" s="37">
        <f ca="1">IF(E1445="","",IF(ISERROR([1]!EM_S_EST_NETPROFIT(E1445,行业估值!$E$6,deadline)/100000000),"-",[1]!EM_S_EST_NETPROFIT(E1445,行业估值!$E$6,deadline)/100000000))</f>
        <v>3.8443999999999998</v>
      </c>
      <c r="O1445" s="36">
        <f t="shared" ca="1" si="114"/>
        <v>15.243404611148685</v>
      </c>
      <c r="T1445" s="64" t="s">
        <v>2889</v>
      </c>
      <c r="U1445" s="64" t="s">
        <v>2890</v>
      </c>
    </row>
    <row r="1446" spans="4:21">
      <c r="D1446" s="45" t="str">
        <f>IF(AND(行业估值!$B$39=$G1446,COUNTIF($G$2:$G$2552,$G1446)&gt;=1),COUNTIF($G$2:G1446,$G1446),"")</f>
        <v/>
      </c>
      <c r="E1446" s="65" t="str">
        <f t="shared" si="110"/>
        <v>300044.SZ</v>
      </c>
      <c r="F1446" s="65" t="str">
        <f t="shared" si="111"/>
        <v>赛为智能</v>
      </c>
      <c r="G1446" s="34" t="str">
        <f>IF(E1446="","",IF(行业估值!$C$5="申万行业",[1]!EM_S_INFO_INDUSTRY_SW2014(E1446,"1"),IF(行业估值!$C$5="证监会行业",[1]!EM_S_INFO_INDUSTRY_CSRC1(E1446,"1"),[1]!EM_S_INFO_INDUSTRY_EM2016(E1446,"1"))))</f>
        <v>信息技术</v>
      </c>
      <c r="H1446" s="34" t="str">
        <f>IF(E1446="","",IF($H$1="上证50",[1]!EM_S_INFO_COMPINDEX(E1446,"000016"),"")&amp;IF($H$1="上证180",[1]!EM_S_INFO_COMPINDEX(E1446,"000010"),"")&amp;IF($H$1="沪深300",[1]!EM_S_INFO_COMPINDEX(E1446,"000300"),"")&amp;IF(AND($H$1="上证A股",RIGHT(E1446,2)="SH"),"是","")&amp;IF(AND($H$1="深证A股",RIGHT(E1446,2)="SZ"),"是","")&amp;IF(AND($H$1="创业板",LEFT(E1446,1)-3=0),"是","")&amp;IF(AND($H$1="全部A股",E1446&lt;&gt;0),"是","")&amp;IF(AND($H$1="中小板",LEFT(E1446,3)="002"),"是",""))</f>
        <v>是</v>
      </c>
      <c r="I1446" s="46">
        <f ca="1">IF(E1446="","",IF(OR([1]!EM_S_VAL_MV(E1446,deadline)="",[1]!EM_S_VAL_MV(E1446,deadline)="--",[1]!EM_S_VAL_MV(E1446,deadline)="null"),0,[1]!EM_S_VAL_MV(E1446,deadline)/100000000))</f>
        <v>47.743988381599998</v>
      </c>
      <c r="J1446" s="46">
        <f ca="1">IF(E1446="","",IF(RIGHT(LEFT($J$1,6),3)="TTM",[1]!EM_S_FA_PROFIT_TTM(E1446,LEFT(RIGHT($J$1,11),10),1)/100000000,[1]!EM_S_STM07_IS(E1446,61,LEFT(RIGHT($J$1,5),4)&amp;"-12-31",1)/100000000))</f>
        <v>0.71991176970000004</v>
      </c>
      <c r="K1446" s="36">
        <f t="shared" ca="1" si="112"/>
        <v>66.319221870057447</v>
      </c>
      <c r="L1446" s="46">
        <f ca="1">IF(E1446="","",IF(ISERROR(IF(行业估值!$E$7="最新年报",[1]!EM_S_STM07_BS(E1446,140,LEFT(RIGHT($L$1,5),4)&amp;"-12-31",1)/100000000,[1]!EM_S_STM07_BS(E1446,140,LEFT(RIGHT($L$1,11),10),1)/100000000)),0,IF(行业估值!$E$7="最新年报",[1]!EM_S_STM07_BS(E1446,140,LEFT(RIGHT($L$1,5),4)&amp;"-12-31",1)/100000000,[1]!EM_S_STM07_BS(E1446,140,LEFT(RIGHT($L$1,11),10),1)/100000000)))</f>
        <v>24.365560668800001</v>
      </c>
      <c r="M1446" s="36">
        <f t="shared" ca="1" si="113"/>
        <v>1.9594865486816389</v>
      </c>
      <c r="N1446" s="37" t="str">
        <f ca="1">IF(E1446="","",IF(ISERROR([1]!EM_S_EST_NETPROFIT(E1446,行业估值!$E$6,deadline)/100000000),"-",[1]!EM_S_EST_NETPROFIT(E1446,行业估值!$E$6,deadline)/100000000))</f>
        <v>-</v>
      </c>
      <c r="O1446" s="36" t="str">
        <f t="shared" ca="1" si="114"/>
        <v>-</v>
      </c>
      <c r="T1446" s="64" t="s">
        <v>2891</v>
      </c>
      <c r="U1446" s="64" t="s">
        <v>2892</v>
      </c>
    </row>
    <row r="1447" spans="4:21">
      <c r="D1447" s="45" t="str">
        <f>IF(AND(行业估值!$B$39=$G1447,COUNTIF($G$2:$G$2552,$G1447)&gt;=1),COUNTIF($G$2:G1447,$G1447),"")</f>
        <v/>
      </c>
      <c r="E1447" s="65" t="str">
        <f t="shared" si="110"/>
        <v>300045.SZ</v>
      </c>
      <c r="F1447" s="65" t="str">
        <f t="shared" si="111"/>
        <v>华力创通</v>
      </c>
      <c r="G1447" s="34" t="str">
        <f>IF(E1447="","",IF(行业估值!$C$5="申万行业",[1]!EM_S_INFO_INDUSTRY_SW2014(E1447,"1"),IF(行业估值!$C$5="证监会行业",[1]!EM_S_INFO_INDUSTRY_CSRC1(E1447,"1"),[1]!EM_S_INFO_INDUSTRY_EM2016(E1447,"1"))))</f>
        <v>信息技术</v>
      </c>
      <c r="H1447" s="34" t="str">
        <f>IF(E1447="","",IF($H$1="上证50",[1]!EM_S_INFO_COMPINDEX(E1447,"000016"),"")&amp;IF($H$1="上证180",[1]!EM_S_INFO_COMPINDEX(E1447,"000010"),"")&amp;IF($H$1="沪深300",[1]!EM_S_INFO_COMPINDEX(E1447,"000300"),"")&amp;IF(AND($H$1="上证A股",RIGHT(E1447,2)="SH"),"是","")&amp;IF(AND($H$1="深证A股",RIGHT(E1447,2)="SZ"),"是","")&amp;IF(AND($H$1="创业板",LEFT(E1447,1)-3=0),"是","")&amp;IF(AND($H$1="全部A股",E1447&lt;&gt;0),"是","")&amp;IF(AND($H$1="中小板",LEFT(E1447,3)="002"),"是",""))</f>
        <v>是</v>
      </c>
      <c r="I1447" s="46">
        <f ca="1">IF(E1447="","",IF(OR([1]!EM_S_VAL_MV(E1447,deadline)="",[1]!EM_S_VAL_MV(E1447,deadline)="--",[1]!EM_S_VAL_MV(E1447,deadline)="null"),0,[1]!EM_S_VAL_MV(E1447,deadline)/100000000))</f>
        <v>52.582618588500004</v>
      </c>
      <c r="J1447" s="46">
        <f ca="1">IF(E1447="","",IF(RIGHT(LEFT($J$1,6),3)="TTM",[1]!EM_S_FA_PROFIT_TTM(E1447,LEFT(RIGHT($J$1,11),10),1)/100000000,[1]!EM_S_STM07_IS(E1447,61,LEFT(RIGHT($J$1,5),4)&amp;"-12-31",1)/100000000))</f>
        <v>1.1173852101000001</v>
      </c>
      <c r="K1447" s="36">
        <f t="shared" ca="1" si="112"/>
        <v>47.058631269868101</v>
      </c>
      <c r="L1447" s="46">
        <f ca="1">IF(E1447="","",IF(ISERROR(IF(行业估值!$E$7="最新年报",[1]!EM_S_STM07_BS(E1447,140,LEFT(RIGHT($L$1,5),4)&amp;"-12-31",1)/100000000,[1]!EM_S_STM07_BS(E1447,140,LEFT(RIGHT($L$1,11),10),1)/100000000)),0,IF(行业估值!$E$7="最新年报",[1]!EM_S_STM07_BS(E1447,140,LEFT(RIGHT($L$1,5),4)&amp;"-12-31",1)/100000000,[1]!EM_S_STM07_BS(E1447,140,LEFT(RIGHT($L$1,11),10),1)/100000000)))</f>
        <v>18.967498346199999</v>
      </c>
      <c r="M1447" s="36">
        <f t="shared" ca="1" si="113"/>
        <v>2.7722484867929116</v>
      </c>
      <c r="N1447" s="37">
        <f ca="1">IF(E1447="","",IF(ISERROR([1]!EM_S_EST_NETPROFIT(E1447,行业估值!$E$6,deadline)/100000000),"-",[1]!EM_S_EST_NETPROFIT(E1447,行业估值!$E$6,deadline)/100000000))</f>
        <v>1.5433333333333334</v>
      </c>
      <c r="O1447" s="36">
        <f t="shared" ca="1" si="114"/>
        <v>34.070811180453568</v>
      </c>
      <c r="T1447" s="64" t="s">
        <v>2893</v>
      </c>
      <c r="U1447" s="64" t="s">
        <v>2894</v>
      </c>
    </row>
    <row r="1448" spans="4:21">
      <c r="D1448" s="45" t="str">
        <f>IF(AND(行业估值!$B$39=$G1448,COUNTIF($G$2:$G$2552,$G1448)&gt;=1),COUNTIF($G$2:G1448,$G1448),"")</f>
        <v/>
      </c>
      <c r="E1448" s="65" t="str">
        <f t="shared" si="110"/>
        <v>300046.SZ</v>
      </c>
      <c r="F1448" s="65" t="str">
        <f t="shared" si="111"/>
        <v>台基股份</v>
      </c>
      <c r="G1448" s="34" t="str">
        <f>IF(E1448="","",IF(行业估值!$C$5="申万行业",[1]!EM_S_INFO_INDUSTRY_SW2014(E1448,"1"),IF(行业估值!$C$5="证监会行业",[1]!EM_S_INFO_INDUSTRY_CSRC1(E1448,"1"),[1]!EM_S_INFO_INDUSTRY_EM2016(E1448,"1"))))</f>
        <v>电子设备</v>
      </c>
      <c r="H1448" s="34" t="str">
        <f>IF(E1448="","",IF($H$1="上证50",[1]!EM_S_INFO_COMPINDEX(E1448,"000016"),"")&amp;IF($H$1="上证180",[1]!EM_S_INFO_COMPINDEX(E1448,"000010"),"")&amp;IF($H$1="沪深300",[1]!EM_S_INFO_COMPINDEX(E1448,"000300"),"")&amp;IF(AND($H$1="上证A股",RIGHT(E1448,2)="SH"),"是","")&amp;IF(AND($H$1="深证A股",RIGHT(E1448,2)="SZ"),"是","")&amp;IF(AND($H$1="创业板",LEFT(E1448,1)-3=0),"是","")&amp;IF(AND($H$1="全部A股",E1448&lt;&gt;0),"是","")&amp;IF(AND($H$1="中小板",LEFT(E1448,3)="002"),"是",""))</f>
        <v>是</v>
      </c>
      <c r="I1448" s="46">
        <f ca="1">IF(E1448="","",IF(OR([1]!EM_S_VAL_MV(E1448,deadline)="",[1]!EM_S_VAL_MV(E1448,deadline)="--",[1]!EM_S_VAL_MV(E1448,deadline)="null"),0,[1]!EM_S_VAL_MV(E1448,deadline)/100000000))</f>
        <v>26.64</v>
      </c>
      <c r="J1448" s="46">
        <f ca="1">IF(E1448="","",IF(RIGHT(LEFT($J$1,6),3)="TTM",[1]!EM_S_FA_PROFIT_TTM(E1448,LEFT(RIGHT($J$1,11),10),1)/100000000,[1]!EM_S_STM07_IS(E1448,61,LEFT(RIGHT($J$1,5),4)&amp;"-12-31",1)/100000000))</f>
        <v>0.83784664610000004</v>
      </c>
      <c r="K1448" s="36">
        <f t="shared" ca="1" si="112"/>
        <v>31.795794760298438</v>
      </c>
      <c r="L1448" s="46">
        <f ca="1">IF(E1448="","",IF(ISERROR(IF(行业估值!$E$7="最新年报",[1]!EM_S_STM07_BS(E1448,140,LEFT(RIGHT($L$1,5),4)&amp;"-12-31",1)/100000000,[1]!EM_S_STM07_BS(E1448,140,LEFT(RIGHT($L$1,11),10),1)/100000000)),0,IF(行业估值!$E$7="最新年报",[1]!EM_S_STM07_BS(E1448,140,LEFT(RIGHT($L$1,5),4)&amp;"-12-31",1)/100000000,[1]!EM_S_STM07_BS(E1448,140,LEFT(RIGHT($L$1,11),10),1)/100000000)))</f>
        <v>9.0456904749000007</v>
      </c>
      <c r="M1448" s="36">
        <f t="shared" ca="1" si="113"/>
        <v>2.9450488134566095</v>
      </c>
      <c r="N1448" s="37">
        <f ca="1">IF(E1448="","",IF(ISERROR([1]!EM_S_EST_NETPROFIT(E1448,行业估值!$E$6,deadline)/100000000),"-",[1]!EM_S_EST_NETPROFIT(E1448,行业估值!$E$6,deadline)/100000000))</f>
        <v>1.1904999999999999</v>
      </c>
      <c r="O1448" s="36">
        <f t="shared" ca="1" si="114"/>
        <v>22.377152456950864</v>
      </c>
      <c r="T1448" s="64" t="s">
        <v>2895</v>
      </c>
      <c r="U1448" s="64" t="s">
        <v>2896</v>
      </c>
    </row>
    <row r="1449" spans="4:21">
      <c r="D1449" s="45" t="str">
        <f>IF(AND(行业估值!$B$39=$G1449,COUNTIF($G$2:$G$2552,$G1449)&gt;=1),COUNTIF($G$2:G1449,$G1449),"")</f>
        <v/>
      </c>
      <c r="E1449" s="65" t="str">
        <f t="shared" si="110"/>
        <v>300047.SZ</v>
      </c>
      <c r="F1449" s="65" t="str">
        <f t="shared" si="111"/>
        <v>天源迪科</v>
      </c>
      <c r="G1449" s="34" t="str">
        <f>IF(E1449="","",IF(行业估值!$C$5="申万行业",[1]!EM_S_INFO_INDUSTRY_SW2014(E1449,"1"),IF(行业估值!$C$5="证监会行业",[1]!EM_S_INFO_INDUSTRY_CSRC1(E1449,"1"),[1]!EM_S_INFO_INDUSTRY_EM2016(E1449,"1"))))</f>
        <v>信息技术</v>
      </c>
      <c r="H1449" s="34" t="str">
        <f>IF(E1449="","",IF($H$1="上证50",[1]!EM_S_INFO_COMPINDEX(E1449,"000016"),"")&amp;IF($H$1="上证180",[1]!EM_S_INFO_COMPINDEX(E1449,"000010"),"")&amp;IF($H$1="沪深300",[1]!EM_S_INFO_COMPINDEX(E1449,"000300"),"")&amp;IF(AND($H$1="上证A股",RIGHT(E1449,2)="SH"),"是","")&amp;IF(AND($H$1="深证A股",RIGHT(E1449,2)="SZ"),"是","")&amp;IF(AND($H$1="创业板",LEFT(E1449,1)-3=0),"是","")&amp;IF(AND($H$1="全部A股",E1449&lt;&gt;0),"是","")&amp;IF(AND($H$1="中小板",LEFT(E1449,3)="002"),"是",""))</f>
        <v>是</v>
      </c>
      <c r="I1449" s="46">
        <f ca="1">IF(E1449="","",IF(OR([1]!EM_S_VAL_MV(E1449,deadline)="",[1]!EM_S_VAL_MV(E1449,deadline)="--",[1]!EM_S_VAL_MV(E1449,deadline)="null"),0,[1]!EM_S_VAL_MV(E1449,deadline)/100000000))</f>
        <v>46.746684457600004</v>
      </c>
      <c r="J1449" s="46">
        <f ca="1">IF(E1449="","",IF(RIGHT(LEFT($J$1,6),3)="TTM",[1]!EM_S_FA_PROFIT_TTM(E1449,LEFT(RIGHT($J$1,11),10),1)/100000000,[1]!EM_S_STM07_IS(E1449,61,LEFT(RIGHT($J$1,5),4)&amp;"-12-31",1)/100000000))</f>
        <v>2.6008406883999999</v>
      </c>
      <c r="K1449" s="36">
        <f t="shared" ca="1" si="112"/>
        <v>17.973682381275687</v>
      </c>
      <c r="L1449" s="46">
        <f ca="1">IF(E1449="","",IF(ISERROR(IF(行业估值!$E$7="最新年报",[1]!EM_S_STM07_BS(E1449,140,LEFT(RIGHT($L$1,5),4)&amp;"-12-31",1)/100000000,[1]!EM_S_STM07_BS(E1449,140,LEFT(RIGHT($L$1,11),10),1)/100000000)),0,IF(行业估值!$E$7="最新年报",[1]!EM_S_STM07_BS(E1449,140,LEFT(RIGHT($L$1,5),4)&amp;"-12-31",1)/100000000,[1]!EM_S_STM07_BS(E1449,140,LEFT(RIGHT($L$1,11),10),1)/100000000)))</f>
        <v>30.832424416799999</v>
      </c>
      <c r="M1449" s="36">
        <f t="shared" ca="1" si="113"/>
        <v>1.5161533788477766</v>
      </c>
      <c r="N1449" s="37">
        <f ca="1">IF(E1449="","",IF(ISERROR([1]!EM_S_EST_NETPROFIT(E1449,行业估值!$E$6,deadline)/100000000),"-",[1]!EM_S_EST_NETPROFIT(E1449,行业估值!$E$6,deadline)/100000000))</f>
        <v>2.7103166666666665</v>
      </c>
      <c r="O1449" s="36">
        <f t="shared" ca="1" si="114"/>
        <v>17.247683649856416</v>
      </c>
      <c r="T1449" s="64" t="s">
        <v>2897</v>
      </c>
      <c r="U1449" s="64" t="s">
        <v>2898</v>
      </c>
    </row>
    <row r="1450" spans="4:21">
      <c r="D1450" s="45" t="str">
        <f>IF(AND(行业估值!$B$39=$G1450,COUNTIF($G$2:$G$2552,$G1450)&gt;=1),COUNTIF($G$2:G1450,$G1450),"")</f>
        <v/>
      </c>
      <c r="E1450" s="65" t="str">
        <f t="shared" si="110"/>
        <v>300048.SZ</v>
      </c>
      <c r="F1450" s="65" t="str">
        <f t="shared" si="111"/>
        <v>合康新能</v>
      </c>
      <c r="G1450" s="34" t="str">
        <f>IF(E1450="","",IF(行业估值!$C$5="申万行业",[1]!EM_S_INFO_INDUSTRY_SW2014(E1450,"1"),IF(行业估值!$C$5="证监会行业",[1]!EM_S_INFO_INDUSTRY_CSRC1(E1450,"1"),[1]!EM_S_INFO_INDUSTRY_EM2016(E1450,"1"))))</f>
        <v>交运设备</v>
      </c>
      <c r="H1450" s="34" t="str">
        <f>IF(E1450="","",IF($H$1="上证50",[1]!EM_S_INFO_COMPINDEX(E1450,"000016"),"")&amp;IF($H$1="上证180",[1]!EM_S_INFO_COMPINDEX(E1450,"000010"),"")&amp;IF($H$1="沪深300",[1]!EM_S_INFO_COMPINDEX(E1450,"000300"),"")&amp;IF(AND($H$1="上证A股",RIGHT(E1450,2)="SH"),"是","")&amp;IF(AND($H$1="深证A股",RIGHT(E1450,2)="SZ"),"是","")&amp;IF(AND($H$1="创业板",LEFT(E1450,1)-3=0),"是","")&amp;IF(AND($H$1="全部A股",E1450&lt;&gt;0),"是","")&amp;IF(AND($H$1="中小板",LEFT(E1450,3)="002"),"是",""))</f>
        <v>是</v>
      </c>
      <c r="I1450" s="46">
        <f ca="1">IF(E1450="","",IF(OR([1]!EM_S_VAL_MV(E1450,deadline)="",[1]!EM_S_VAL_MV(E1450,deadline)="--",[1]!EM_S_VAL_MV(E1450,deadline)="null"),0,[1]!EM_S_VAL_MV(E1450,deadline)/100000000))</f>
        <v>25.848914682399997</v>
      </c>
      <c r="J1450" s="46">
        <f ca="1">IF(E1450="","",IF(RIGHT(LEFT($J$1,6),3)="TTM",[1]!EM_S_FA_PROFIT_TTM(E1450,LEFT(RIGHT($J$1,11),10),1)/100000000,[1]!EM_S_STM07_IS(E1450,61,LEFT(RIGHT($J$1,5),4)&amp;"-12-31",1)/100000000))</f>
        <v>-2.8748573475999999</v>
      </c>
      <c r="K1450" s="36">
        <f t="shared" ca="1" si="112"/>
        <v>-8.9913729820296275</v>
      </c>
      <c r="L1450" s="46">
        <f ca="1">IF(E1450="","",IF(ISERROR(IF(行业估值!$E$7="最新年报",[1]!EM_S_STM07_BS(E1450,140,LEFT(RIGHT($L$1,5),4)&amp;"-12-31",1)/100000000,[1]!EM_S_STM07_BS(E1450,140,LEFT(RIGHT($L$1,11),10),1)/100000000)),0,IF(行业估值!$E$7="最新年报",[1]!EM_S_STM07_BS(E1450,140,LEFT(RIGHT($L$1,5),4)&amp;"-12-31",1)/100000000,[1]!EM_S_STM07_BS(E1450,140,LEFT(RIGHT($L$1,11),10),1)/100000000)))</f>
        <v>22.573032678499999</v>
      </c>
      <c r="M1450" s="36">
        <f t="shared" ca="1" si="113"/>
        <v>1.1451236991749079</v>
      </c>
      <c r="N1450" s="37" t="str">
        <f ca="1">IF(E1450="","",IF(ISERROR([1]!EM_S_EST_NETPROFIT(E1450,行业估值!$E$6,deadline)/100000000),"-",[1]!EM_S_EST_NETPROFIT(E1450,行业估值!$E$6,deadline)/100000000))</f>
        <v>-</v>
      </c>
      <c r="O1450" s="36" t="str">
        <f t="shared" ca="1" si="114"/>
        <v>-</v>
      </c>
      <c r="T1450" s="64" t="s">
        <v>2899</v>
      </c>
      <c r="U1450" s="64" t="s">
        <v>2900</v>
      </c>
    </row>
    <row r="1451" spans="4:21">
      <c r="D1451" s="45" t="str">
        <f>IF(AND(行业估值!$B$39=$G1451,COUNTIF($G$2:$G$2552,$G1451)&gt;=1),COUNTIF($G$2:G1451,$G1451),"")</f>
        <v/>
      </c>
      <c r="E1451" s="65" t="str">
        <f t="shared" si="110"/>
        <v>300049.SZ</v>
      </c>
      <c r="F1451" s="65" t="str">
        <f t="shared" si="111"/>
        <v>福瑞股份</v>
      </c>
      <c r="G1451" s="34" t="str">
        <f>IF(E1451="","",IF(行业估值!$C$5="申万行业",[1]!EM_S_INFO_INDUSTRY_SW2014(E1451,"1"),IF(行业估值!$C$5="证监会行业",[1]!EM_S_INFO_INDUSTRY_CSRC1(E1451,"1"),[1]!EM_S_INFO_INDUSTRY_EM2016(E1451,"1"))))</f>
        <v>医药生物</v>
      </c>
      <c r="H1451" s="34" t="str">
        <f>IF(E1451="","",IF($H$1="上证50",[1]!EM_S_INFO_COMPINDEX(E1451,"000016"),"")&amp;IF($H$1="上证180",[1]!EM_S_INFO_COMPINDEX(E1451,"000010"),"")&amp;IF($H$1="沪深300",[1]!EM_S_INFO_COMPINDEX(E1451,"000300"),"")&amp;IF(AND($H$1="上证A股",RIGHT(E1451,2)="SH"),"是","")&amp;IF(AND($H$1="深证A股",RIGHT(E1451,2)="SZ"),"是","")&amp;IF(AND($H$1="创业板",LEFT(E1451,1)-3=0),"是","")&amp;IF(AND($H$1="全部A股",E1451&lt;&gt;0),"是","")&amp;IF(AND($H$1="中小板",LEFT(E1451,3)="002"),"是",""))</f>
        <v>是</v>
      </c>
      <c r="I1451" s="46">
        <f ca="1">IF(E1451="","",IF(OR([1]!EM_S_VAL_MV(E1451,deadline)="",[1]!EM_S_VAL_MV(E1451,deadline)="--",[1]!EM_S_VAL_MV(E1451,deadline)="null"),0,[1]!EM_S_VAL_MV(E1451,deadline)/100000000))</f>
        <v>19.097655060000001</v>
      </c>
      <c r="J1451" s="46">
        <f ca="1">IF(E1451="","",IF(RIGHT(LEFT($J$1,6),3)="TTM",[1]!EM_S_FA_PROFIT_TTM(E1451,LEFT(RIGHT($J$1,11),10),1)/100000000,[1]!EM_S_STM07_IS(E1451,61,LEFT(RIGHT($J$1,5),4)&amp;"-12-31",1)/100000000))</f>
        <v>0.1005585403</v>
      </c>
      <c r="K1451" s="36">
        <f t="shared" ca="1" si="112"/>
        <v>189.9157943524763</v>
      </c>
      <c r="L1451" s="46">
        <f ca="1">IF(E1451="","",IF(ISERROR(IF(行业估值!$E$7="最新年报",[1]!EM_S_STM07_BS(E1451,140,LEFT(RIGHT($L$1,5),4)&amp;"-12-31",1)/100000000,[1]!EM_S_STM07_BS(E1451,140,LEFT(RIGHT($L$1,11),10),1)/100000000)),0,IF(行业估值!$E$7="最新年报",[1]!EM_S_STM07_BS(E1451,140,LEFT(RIGHT($L$1,5),4)&amp;"-12-31",1)/100000000,[1]!EM_S_STM07_BS(E1451,140,LEFT(RIGHT($L$1,11),10),1)/100000000)))</f>
        <v>13.5190633951</v>
      </c>
      <c r="M1451" s="36">
        <f t="shared" ca="1" si="113"/>
        <v>1.4126463129777147</v>
      </c>
      <c r="N1451" s="37" t="str">
        <f ca="1">IF(E1451="","",IF(ISERROR([1]!EM_S_EST_NETPROFIT(E1451,行业估值!$E$6,deadline)/100000000),"-",[1]!EM_S_EST_NETPROFIT(E1451,行业估值!$E$6,deadline)/100000000))</f>
        <v>-</v>
      </c>
      <c r="O1451" s="36" t="str">
        <f t="shared" ca="1" si="114"/>
        <v>-</v>
      </c>
      <c r="T1451" s="64" t="s">
        <v>2901</v>
      </c>
      <c r="U1451" s="64" t="s">
        <v>2902</v>
      </c>
    </row>
    <row r="1452" spans="4:21">
      <c r="D1452" s="45" t="str">
        <f>IF(AND(行业估值!$B$39=$G1452,COUNTIF($G$2:$G$2552,$G1452)&gt;=1),COUNTIF($G$2:G1452,$G1452),"")</f>
        <v/>
      </c>
      <c r="E1452" s="65" t="str">
        <f t="shared" si="110"/>
        <v>300050.SZ</v>
      </c>
      <c r="F1452" s="65" t="str">
        <f t="shared" si="111"/>
        <v>世纪鼎利</v>
      </c>
      <c r="G1452" s="34" t="str">
        <f>IF(E1452="","",IF(行业估值!$C$5="申万行业",[1]!EM_S_INFO_INDUSTRY_SW2014(E1452,"1"),IF(行业估值!$C$5="证监会行业",[1]!EM_S_INFO_INDUSTRY_CSRC1(E1452,"1"),[1]!EM_S_INFO_INDUSTRY_EM2016(E1452,"1"))))</f>
        <v>信息技术</v>
      </c>
      <c r="H1452" s="34" t="str">
        <f>IF(E1452="","",IF($H$1="上证50",[1]!EM_S_INFO_COMPINDEX(E1452,"000016"),"")&amp;IF($H$1="上证180",[1]!EM_S_INFO_COMPINDEX(E1452,"000010"),"")&amp;IF($H$1="沪深300",[1]!EM_S_INFO_COMPINDEX(E1452,"000300"),"")&amp;IF(AND($H$1="上证A股",RIGHT(E1452,2)="SH"),"是","")&amp;IF(AND($H$1="深证A股",RIGHT(E1452,2)="SZ"),"是","")&amp;IF(AND($H$1="创业板",LEFT(E1452,1)-3=0),"是","")&amp;IF(AND($H$1="全部A股",E1452&lt;&gt;0),"是","")&amp;IF(AND($H$1="中小板",LEFT(E1452,3)="002"),"是",""))</f>
        <v>是</v>
      </c>
      <c r="I1452" s="46">
        <f ca="1">IF(E1452="","",IF(OR([1]!EM_S_VAL_MV(E1452,deadline)="",[1]!EM_S_VAL_MV(E1452,deadline)="--",[1]!EM_S_VAL_MV(E1452,deadline)="null"),0,[1]!EM_S_VAL_MV(E1452,deadline)/100000000))</f>
        <v>29.203784084799999</v>
      </c>
      <c r="J1452" s="46">
        <f ca="1">IF(E1452="","",IF(RIGHT(LEFT($J$1,6),3)="TTM",[1]!EM_S_FA_PROFIT_TTM(E1452,LEFT(RIGHT($J$1,11),10),1)/100000000,[1]!EM_S_STM07_IS(E1452,61,LEFT(RIGHT($J$1,5),4)&amp;"-12-31",1)/100000000))</f>
        <v>0.47021837579999998</v>
      </c>
      <c r="K1452" s="36">
        <f t="shared" ca="1" si="112"/>
        <v>62.106854150722029</v>
      </c>
      <c r="L1452" s="46">
        <f ca="1">IF(E1452="","",IF(ISERROR(IF(行业估值!$E$7="最新年报",[1]!EM_S_STM07_BS(E1452,140,LEFT(RIGHT($L$1,5),4)&amp;"-12-31",1)/100000000,[1]!EM_S_STM07_BS(E1452,140,LEFT(RIGHT($L$1,11),10),1)/100000000)),0,IF(行业估值!$E$7="最新年报",[1]!EM_S_STM07_BS(E1452,140,LEFT(RIGHT($L$1,5),4)&amp;"-12-31",1)/100000000,[1]!EM_S_STM07_BS(E1452,140,LEFT(RIGHT($L$1,11),10),1)/100000000)))</f>
        <v>28.818742560600001</v>
      </c>
      <c r="M1452" s="36">
        <f t="shared" ca="1" si="113"/>
        <v>1.013360802380268</v>
      </c>
      <c r="N1452" s="37" t="str">
        <f ca="1">IF(E1452="","",IF(ISERROR([1]!EM_S_EST_NETPROFIT(E1452,行业估值!$E$6,deadline)/100000000),"-",[1]!EM_S_EST_NETPROFIT(E1452,行业估值!$E$6,deadline)/100000000))</f>
        <v>-</v>
      </c>
      <c r="O1452" s="36" t="str">
        <f t="shared" ca="1" si="114"/>
        <v>-</v>
      </c>
      <c r="T1452" s="64" t="s">
        <v>2903</v>
      </c>
      <c r="U1452" s="64" t="s">
        <v>2904</v>
      </c>
    </row>
    <row r="1453" spans="4:21">
      <c r="D1453" s="45" t="str">
        <f>IF(AND(行业估值!$B$39=$G1453,COUNTIF($G$2:$G$2552,$G1453)&gt;=1),COUNTIF($G$2:G1453,$G1453),"")</f>
        <v/>
      </c>
      <c r="E1453" s="65" t="str">
        <f t="shared" si="110"/>
        <v>300051.SZ</v>
      </c>
      <c r="F1453" s="65" t="str">
        <f t="shared" si="111"/>
        <v>三五互联</v>
      </c>
      <c r="G1453" s="34" t="str">
        <f>IF(E1453="","",IF(行业估值!$C$5="申万行业",[1]!EM_S_INFO_INDUSTRY_SW2014(E1453,"1"),IF(行业估值!$C$5="证监会行业",[1]!EM_S_INFO_INDUSTRY_CSRC1(E1453,"1"),[1]!EM_S_INFO_INDUSTRY_EM2016(E1453,"1"))))</f>
        <v>互联网</v>
      </c>
      <c r="H1453" s="34" t="str">
        <f>IF(E1453="","",IF($H$1="上证50",[1]!EM_S_INFO_COMPINDEX(E1453,"000016"),"")&amp;IF($H$1="上证180",[1]!EM_S_INFO_COMPINDEX(E1453,"000010"),"")&amp;IF($H$1="沪深300",[1]!EM_S_INFO_COMPINDEX(E1453,"000300"),"")&amp;IF(AND($H$1="上证A股",RIGHT(E1453,2)="SH"),"是","")&amp;IF(AND($H$1="深证A股",RIGHT(E1453,2)="SZ"),"是","")&amp;IF(AND($H$1="创业板",LEFT(E1453,1)-3=0),"是","")&amp;IF(AND($H$1="全部A股",E1453&lt;&gt;0),"是","")&amp;IF(AND($H$1="中小板",LEFT(E1453,3)="002"),"是",""))</f>
        <v>是</v>
      </c>
      <c r="I1453" s="46">
        <f ca="1">IF(E1453="","",IF(OR([1]!EM_S_VAL_MV(E1453,deadline)="",[1]!EM_S_VAL_MV(E1453,deadline)="--",[1]!EM_S_VAL_MV(E1453,deadline)="null"),0,[1]!EM_S_VAL_MV(E1453,deadline)/100000000))</f>
        <v>21.100814412999998</v>
      </c>
      <c r="J1453" s="46">
        <f ca="1">IF(E1453="","",IF(RIGHT(LEFT($J$1,6),3)="TTM",[1]!EM_S_FA_PROFIT_TTM(E1453,LEFT(RIGHT($J$1,11),10),1)/100000000,[1]!EM_S_STM07_IS(E1453,61,LEFT(RIGHT($J$1,5),4)&amp;"-12-31",1)/100000000))</f>
        <v>-3.6347941525</v>
      </c>
      <c r="K1453" s="36">
        <f t="shared" ca="1" si="112"/>
        <v>-5.8052295474523428</v>
      </c>
      <c r="L1453" s="46">
        <f ca="1">IF(E1453="","",IF(ISERROR(IF(行业估值!$E$7="最新年报",[1]!EM_S_STM07_BS(E1453,140,LEFT(RIGHT($L$1,5),4)&amp;"-12-31",1)/100000000,[1]!EM_S_STM07_BS(E1453,140,LEFT(RIGHT($L$1,11),10),1)/100000000)),0,IF(行业估值!$E$7="最新年报",[1]!EM_S_STM07_BS(E1453,140,LEFT(RIGHT($L$1,5),4)&amp;"-12-31",1)/100000000,[1]!EM_S_STM07_BS(E1453,140,LEFT(RIGHT($L$1,11),10),1)/100000000)))</f>
        <v>5.9240991130999996</v>
      </c>
      <c r="M1453" s="36">
        <f t="shared" ca="1" si="113"/>
        <v>3.561860463532696</v>
      </c>
      <c r="N1453" s="37" t="str">
        <f ca="1">IF(E1453="","",IF(ISERROR([1]!EM_S_EST_NETPROFIT(E1453,行业估值!$E$6,deadline)/100000000),"-",[1]!EM_S_EST_NETPROFIT(E1453,行业估值!$E$6,deadline)/100000000))</f>
        <v>-</v>
      </c>
      <c r="O1453" s="36" t="str">
        <f t="shared" ca="1" si="114"/>
        <v>-</v>
      </c>
      <c r="T1453" s="64" t="s">
        <v>2905</v>
      </c>
      <c r="U1453" s="64" t="s">
        <v>2906</v>
      </c>
    </row>
    <row r="1454" spans="4:21">
      <c r="D1454" s="45" t="str">
        <f>IF(AND(行业估值!$B$39=$G1454,COUNTIF($G$2:$G$2552,$G1454)&gt;=1),COUNTIF($G$2:G1454,$G1454),"")</f>
        <v/>
      </c>
      <c r="E1454" s="65" t="str">
        <f t="shared" si="110"/>
        <v>300052.SZ</v>
      </c>
      <c r="F1454" s="65" t="str">
        <f t="shared" si="111"/>
        <v>中青宝</v>
      </c>
      <c r="G1454" s="34" t="str">
        <f>IF(E1454="","",IF(行业估值!$C$5="申万行业",[1]!EM_S_INFO_INDUSTRY_SW2014(E1454,"1"),IF(行业估值!$C$5="证监会行业",[1]!EM_S_INFO_INDUSTRY_CSRC1(E1454,"1"),[1]!EM_S_INFO_INDUSTRY_EM2016(E1454,"1"))))</f>
        <v>互联网</v>
      </c>
      <c r="H1454" s="34" t="str">
        <f>IF(E1454="","",IF($H$1="上证50",[1]!EM_S_INFO_COMPINDEX(E1454,"000016"),"")&amp;IF($H$1="上证180",[1]!EM_S_INFO_COMPINDEX(E1454,"000010"),"")&amp;IF($H$1="沪深300",[1]!EM_S_INFO_COMPINDEX(E1454,"000300"),"")&amp;IF(AND($H$1="上证A股",RIGHT(E1454,2)="SH"),"是","")&amp;IF(AND($H$1="深证A股",RIGHT(E1454,2)="SZ"),"是","")&amp;IF(AND($H$1="创业板",LEFT(E1454,1)-3=0),"是","")&amp;IF(AND($H$1="全部A股",E1454&lt;&gt;0),"是","")&amp;IF(AND($H$1="中小板",LEFT(E1454,3)="002"),"是",""))</f>
        <v>是</v>
      </c>
      <c r="I1454" s="46">
        <f ca="1">IF(E1454="","",IF(OR([1]!EM_S_VAL_MV(E1454,deadline)="",[1]!EM_S_VAL_MV(E1454,deadline)="--",[1]!EM_S_VAL_MV(E1454,deadline)="null"),0,[1]!EM_S_VAL_MV(E1454,deadline)/100000000))</f>
        <v>35.200185300000001</v>
      </c>
      <c r="J1454" s="46">
        <f ca="1">IF(E1454="","",IF(RIGHT(LEFT($J$1,6),3)="TTM",[1]!EM_S_FA_PROFIT_TTM(E1454,LEFT(RIGHT($J$1,11),10),1)/100000000,[1]!EM_S_STM07_IS(E1454,61,LEFT(RIGHT($J$1,5),4)&amp;"-12-31",1)/100000000))</f>
        <v>0.71961545220000001</v>
      </c>
      <c r="K1454" s="36">
        <f t="shared" ca="1" si="112"/>
        <v>48.915271611228476</v>
      </c>
      <c r="L1454" s="46">
        <f ca="1">IF(E1454="","",IF(ISERROR(IF(行业估值!$E$7="最新年报",[1]!EM_S_STM07_BS(E1454,140,LEFT(RIGHT($L$1,5),4)&amp;"-12-31",1)/100000000,[1]!EM_S_STM07_BS(E1454,140,LEFT(RIGHT($L$1,11),10),1)/100000000)),0,IF(行业估值!$E$7="最新年报",[1]!EM_S_STM07_BS(E1454,140,LEFT(RIGHT($L$1,5),4)&amp;"-12-31",1)/100000000,[1]!EM_S_STM07_BS(E1454,140,LEFT(RIGHT($L$1,11),10),1)/100000000)))</f>
        <v>8.4968090512999996</v>
      </c>
      <c r="M1454" s="36">
        <f t="shared" ca="1" si="113"/>
        <v>4.1427534839816627</v>
      </c>
      <c r="N1454" s="37" t="str">
        <f ca="1">IF(E1454="","",IF(ISERROR([1]!EM_S_EST_NETPROFIT(E1454,行业估值!$E$6,deadline)/100000000),"-",[1]!EM_S_EST_NETPROFIT(E1454,行业估值!$E$6,deadline)/100000000))</f>
        <v>-</v>
      </c>
      <c r="O1454" s="36" t="str">
        <f t="shared" ca="1" si="114"/>
        <v>-</v>
      </c>
      <c r="T1454" s="64" t="s">
        <v>2907</v>
      </c>
      <c r="U1454" s="64" t="s">
        <v>2908</v>
      </c>
    </row>
    <row r="1455" spans="4:21">
      <c r="D1455" s="45" t="str">
        <f>IF(AND(行业估值!$B$39=$G1455,COUNTIF($G$2:$G$2552,$G1455)&gt;=1),COUNTIF($G$2:G1455,$G1455),"")</f>
        <v/>
      </c>
      <c r="E1455" s="65" t="str">
        <f t="shared" si="110"/>
        <v>300053.SZ</v>
      </c>
      <c r="F1455" s="65" t="str">
        <f t="shared" si="111"/>
        <v>欧比特</v>
      </c>
      <c r="G1455" s="34" t="str">
        <f>IF(E1455="","",IF(行业估值!$C$5="申万行业",[1]!EM_S_INFO_INDUSTRY_SW2014(E1455,"1"),IF(行业估值!$C$5="证监会行业",[1]!EM_S_INFO_INDUSTRY_CSRC1(E1455,"1"),[1]!EM_S_INFO_INDUSTRY_EM2016(E1455,"1"))))</f>
        <v>信息技术</v>
      </c>
      <c r="H1455" s="34" t="str">
        <f>IF(E1455="","",IF($H$1="上证50",[1]!EM_S_INFO_COMPINDEX(E1455,"000016"),"")&amp;IF($H$1="上证180",[1]!EM_S_INFO_COMPINDEX(E1455,"000010"),"")&amp;IF($H$1="沪深300",[1]!EM_S_INFO_COMPINDEX(E1455,"000300"),"")&amp;IF(AND($H$1="上证A股",RIGHT(E1455,2)="SH"),"是","")&amp;IF(AND($H$1="深证A股",RIGHT(E1455,2)="SZ"),"是","")&amp;IF(AND($H$1="创业板",LEFT(E1455,1)-3=0),"是","")&amp;IF(AND($H$1="全部A股",E1455&lt;&gt;0),"是","")&amp;IF(AND($H$1="中小板",LEFT(E1455,3)="002"),"是",""))</f>
        <v>是</v>
      </c>
      <c r="I1455" s="46">
        <f ca="1">IF(E1455="","",IF(OR([1]!EM_S_VAL_MV(E1455,deadline)="",[1]!EM_S_VAL_MV(E1455,deadline)="--",[1]!EM_S_VAL_MV(E1455,deadline)="null"),0,[1]!EM_S_VAL_MV(E1455,deadline)/100000000))</f>
        <v>77.799129889599996</v>
      </c>
      <c r="J1455" s="46">
        <f ca="1">IF(E1455="","",IF(RIGHT(LEFT($J$1,6),3)="TTM",[1]!EM_S_FA_PROFIT_TTM(E1455,LEFT(RIGHT($J$1,11),10),1)/100000000,[1]!EM_S_STM07_IS(E1455,61,LEFT(RIGHT($J$1,5),4)&amp;"-12-31",1)/100000000))</f>
        <v>0.79123349030000001</v>
      </c>
      <c r="K1455" s="36">
        <f t="shared" ca="1" si="112"/>
        <v>98.326386387034859</v>
      </c>
      <c r="L1455" s="46">
        <f ca="1">IF(E1455="","",IF(ISERROR(IF(行业估值!$E$7="最新年报",[1]!EM_S_STM07_BS(E1455,140,LEFT(RIGHT($L$1,5),4)&amp;"-12-31",1)/100000000,[1]!EM_S_STM07_BS(E1455,140,LEFT(RIGHT($L$1,11),10),1)/100000000)),0,IF(行业估值!$E$7="最新年报",[1]!EM_S_STM07_BS(E1455,140,LEFT(RIGHT($L$1,5),4)&amp;"-12-31",1)/100000000,[1]!EM_S_STM07_BS(E1455,140,LEFT(RIGHT($L$1,11),10),1)/100000000)))</f>
        <v>32.452420354499999</v>
      </c>
      <c r="M1455" s="36">
        <f t="shared" ca="1" si="113"/>
        <v>2.3973290447907076</v>
      </c>
      <c r="N1455" s="37">
        <f ca="1">IF(E1455="","",IF(ISERROR([1]!EM_S_EST_NETPROFIT(E1455,行业估值!$E$6,deadline)/100000000),"-",[1]!EM_S_EST_NETPROFIT(E1455,行业估值!$E$6,deadline)/100000000))</f>
        <v>1.6666666666666665</v>
      </c>
      <c r="O1455" s="36">
        <f t="shared" ca="1" si="114"/>
        <v>46.679477933760005</v>
      </c>
      <c r="T1455" s="64" t="s">
        <v>2909</v>
      </c>
      <c r="U1455" s="64" t="s">
        <v>2910</v>
      </c>
    </row>
    <row r="1456" spans="4:21">
      <c r="D1456" s="45" t="str">
        <f>IF(AND(行业估值!$B$39=$G1456,COUNTIF($G$2:$G$2552,$G1456)&gt;=1),COUNTIF($G$2:G1456,$G1456),"")</f>
        <v/>
      </c>
      <c r="E1456" s="65" t="str">
        <f t="shared" si="110"/>
        <v>300054.SZ</v>
      </c>
      <c r="F1456" s="65" t="str">
        <f t="shared" si="111"/>
        <v>鼎龙股份</v>
      </c>
      <c r="G1456" s="34" t="str">
        <f>IF(E1456="","",IF(行业估值!$C$5="申万行业",[1]!EM_S_INFO_INDUSTRY_SW2014(E1456,"1"),IF(行业估值!$C$5="证监会行业",[1]!EM_S_INFO_INDUSTRY_CSRC1(E1456,"1"),[1]!EM_S_INFO_INDUSTRY_EM2016(E1456,"1"))))</f>
        <v>基础化工</v>
      </c>
      <c r="H1456" s="34" t="str">
        <f>IF(E1456="","",IF($H$1="上证50",[1]!EM_S_INFO_COMPINDEX(E1456,"000016"),"")&amp;IF($H$1="上证180",[1]!EM_S_INFO_COMPINDEX(E1456,"000010"),"")&amp;IF($H$1="沪深300",[1]!EM_S_INFO_COMPINDEX(E1456,"000300"),"")&amp;IF(AND($H$1="上证A股",RIGHT(E1456,2)="SH"),"是","")&amp;IF(AND($H$1="深证A股",RIGHT(E1456,2)="SZ"),"是","")&amp;IF(AND($H$1="创业板",LEFT(E1456,1)-3=0),"是","")&amp;IF(AND($H$1="全部A股",E1456&lt;&gt;0),"是","")&amp;IF(AND($H$1="中小板",LEFT(E1456,3)="002"),"是",""))</f>
        <v>是</v>
      </c>
      <c r="I1456" s="46">
        <f ca="1">IF(E1456="","",IF(OR([1]!EM_S_VAL_MV(E1456,deadline)="",[1]!EM_S_VAL_MV(E1456,deadline)="--",[1]!EM_S_VAL_MV(E1456,deadline)="null"),0,[1]!EM_S_VAL_MV(E1456,deadline)/100000000))</f>
        <v>77.248417373400002</v>
      </c>
      <c r="J1456" s="46">
        <f ca="1">IF(E1456="","",IF(RIGHT(LEFT($J$1,6),3)="TTM",[1]!EM_S_FA_PROFIT_TTM(E1456,LEFT(RIGHT($J$1,11),10),1)/100000000,[1]!EM_S_STM07_IS(E1456,61,LEFT(RIGHT($J$1,5),4)&amp;"-12-31",1)/100000000))</f>
        <v>2.2658734778</v>
      </c>
      <c r="K1456" s="36">
        <f t="shared" ca="1" si="112"/>
        <v>34.092114202423453</v>
      </c>
      <c r="L1456" s="46">
        <f ca="1">IF(E1456="","",IF(ISERROR(IF(行业估值!$E$7="最新年报",[1]!EM_S_STM07_BS(E1456,140,LEFT(RIGHT($L$1,5),4)&amp;"-12-31",1)/100000000,[1]!EM_S_STM07_BS(E1456,140,LEFT(RIGHT($L$1,11),10),1)/100000000)),0,IF(行业估值!$E$7="最新年报",[1]!EM_S_STM07_BS(E1456,140,LEFT(RIGHT($L$1,5),4)&amp;"-12-31",1)/100000000,[1]!EM_S_STM07_BS(E1456,140,LEFT(RIGHT($L$1,11),10),1)/100000000)))</f>
        <v>37.647216596</v>
      </c>
      <c r="M1456" s="36">
        <f t="shared" ca="1" si="113"/>
        <v>2.051902487303872</v>
      </c>
      <c r="N1456" s="37">
        <f ca="1">IF(E1456="","",IF(ISERROR([1]!EM_S_EST_NETPROFIT(E1456,行业估值!$E$6,deadline)/100000000),"-",[1]!EM_S_EST_NETPROFIT(E1456,行业估值!$E$6,deadline)/100000000))</f>
        <v>2.7121285714285714</v>
      </c>
      <c r="O1456" s="36">
        <f t="shared" ca="1" si="114"/>
        <v>28.482579398037387</v>
      </c>
      <c r="T1456" s="64" t="s">
        <v>2911</v>
      </c>
      <c r="U1456" s="64" t="s">
        <v>2912</v>
      </c>
    </row>
    <row r="1457" spans="4:21">
      <c r="D1457" s="45" t="str">
        <f>IF(AND(行业估值!$B$39=$G1457,COUNTIF($G$2:$G$2552,$G1457)&gt;=1),COUNTIF($G$2:G1457,$G1457),"")</f>
        <v/>
      </c>
      <c r="E1457" s="65" t="str">
        <f t="shared" si="110"/>
        <v>300055.SZ</v>
      </c>
      <c r="F1457" s="65" t="str">
        <f t="shared" si="111"/>
        <v>万邦达</v>
      </c>
      <c r="G1457" s="34" t="str">
        <f>IF(E1457="","",IF(行业估值!$C$5="申万行业",[1]!EM_S_INFO_INDUSTRY_SW2014(E1457,"1"),IF(行业估值!$C$5="证监会行业",[1]!EM_S_INFO_INDUSTRY_CSRC1(E1457,"1"),[1]!EM_S_INFO_INDUSTRY_EM2016(E1457,"1"))))</f>
        <v>公用事业</v>
      </c>
      <c r="H1457" s="34" t="str">
        <f>IF(E1457="","",IF($H$1="上证50",[1]!EM_S_INFO_COMPINDEX(E1457,"000016"),"")&amp;IF($H$1="上证180",[1]!EM_S_INFO_COMPINDEX(E1457,"000010"),"")&amp;IF($H$1="沪深300",[1]!EM_S_INFO_COMPINDEX(E1457,"000300"),"")&amp;IF(AND($H$1="上证A股",RIGHT(E1457,2)="SH"),"是","")&amp;IF(AND($H$1="深证A股",RIGHT(E1457,2)="SZ"),"是","")&amp;IF(AND($H$1="创业板",LEFT(E1457,1)-3=0),"是","")&amp;IF(AND($H$1="全部A股",E1457&lt;&gt;0),"是","")&amp;IF(AND($H$1="中小板",LEFT(E1457,3)="002"),"是",""))</f>
        <v>是</v>
      </c>
      <c r="I1457" s="46">
        <f ca="1">IF(E1457="","",IF(OR([1]!EM_S_VAL_MV(E1457,deadline)="",[1]!EM_S_VAL_MV(E1457,deadline)="--",[1]!EM_S_VAL_MV(E1457,deadline)="null"),0,[1]!EM_S_VAL_MV(E1457,deadline)/100000000))</f>
        <v>58.832567419999997</v>
      </c>
      <c r="J1457" s="46">
        <f ca="1">IF(E1457="","",IF(RIGHT(LEFT($J$1,6),3)="TTM",[1]!EM_S_FA_PROFIT_TTM(E1457,LEFT(RIGHT($J$1,11),10),1)/100000000,[1]!EM_S_STM07_IS(E1457,61,LEFT(RIGHT($J$1,5),4)&amp;"-12-31",1)/100000000))</f>
        <v>-1.6294736363999998</v>
      </c>
      <c r="K1457" s="36">
        <f t="shared" ca="1" si="112"/>
        <v>-36.105258842959216</v>
      </c>
      <c r="L1457" s="46">
        <f ca="1">IF(E1457="","",IF(ISERROR(IF(行业估值!$E$7="最新年报",[1]!EM_S_STM07_BS(E1457,140,LEFT(RIGHT($L$1,5),4)&amp;"-12-31",1)/100000000,[1]!EM_S_STM07_BS(E1457,140,LEFT(RIGHT($L$1,11),10),1)/100000000)),0,IF(行业估值!$E$7="最新年报",[1]!EM_S_STM07_BS(E1457,140,LEFT(RIGHT($L$1,5),4)&amp;"-12-31",1)/100000000,[1]!EM_S_STM07_BS(E1457,140,LEFT(RIGHT($L$1,11),10),1)/100000000)))</f>
        <v>57.914054511300002</v>
      </c>
      <c r="M1457" s="36">
        <f t="shared" ca="1" si="113"/>
        <v>1.0158599310038081</v>
      </c>
      <c r="N1457" s="37" t="str">
        <f ca="1">IF(E1457="","",IF(ISERROR([1]!EM_S_EST_NETPROFIT(E1457,行业估值!$E$6,deadline)/100000000),"-",[1]!EM_S_EST_NETPROFIT(E1457,行业估值!$E$6,deadline)/100000000))</f>
        <v>-</v>
      </c>
      <c r="O1457" s="36" t="str">
        <f t="shared" ca="1" si="114"/>
        <v>-</v>
      </c>
      <c r="T1457" s="64" t="s">
        <v>2913</v>
      </c>
      <c r="U1457" s="64" t="s">
        <v>2914</v>
      </c>
    </row>
    <row r="1458" spans="4:21">
      <c r="D1458" s="45" t="str">
        <f>IF(AND(行业估值!$B$39=$G1458,COUNTIF($G$2:$G$2552,$G1458)&gt;=1),COUNTIF($G$2:G1458,$G1458),"")</f>
        <v/>
      </c>
      <c r="E1458" s="65" t="str">
        <f t="shared" si="110"/>
        <v>300056.SZ</v>
      </c>
      <c r="F1458" s="65" t="str">
        <f t="shared" si="111"/>
        <v>三维丝</v>
      </c>
      <c r="G1458" s="34" t="str">
        <f>IF(E1458="","",IF(行业估值!$C$5="申万行业",[1]!EM_S_INFO_INDUSTRY_SW2014(E1458,"1"),IF(行业估值!$C$5="证监会行业",[1]!EM_S_INFO_INDUSTRY_CSRC1(E1458,"1"),[1]!EM_S_INFO_INDUSTRY_EM2016(E1458,"1"))))</f>
        <v>公用事业</v>
      </c>
      <c r="H1458" s="34" t="str">
        <f>IF(E1458="","",IF($H$1="上证50",[1]!EM_S_INFO_COMPINDEX(E1458,"000016"),"")&amp;IF($H$1="上证180",[1]!EM_S_INFO_COMPINDEX(E1458,"000010"),"")&amp;IF($H$1="沪深300",[1]!EM_S_INFO_COMPINDEX(E1458,"000300"),"")&amp;IF(AND($H$1="上证A股",RIGHT(E1458,2)="SH"),"是","")&amp;IF(AND($H$1="深证A股",RIGHT(E1458,2)="SZ"),"是","")&amp;IF(AND($H$1="创业板",LEFT(E1458,1)-3=0),"是","")&amp;IF(AND($H$1="全部A股",E1458&lt;&gt;0),"是","")&amp;IF(AND($H$1="中小板",LEFT(E1458,3)="002"),"是",""))</f>
        <v>是</v>
      </c>
      <c r="I1458" s="46">
        <f ca="1">IF(E1458="","",IF(OR([1]!EM_S_VAL_MV(E1458,deadline)="",[1]!EM_S_VAL_MV(E1458,deadline)="--",[1]!EM_S_VAL_MV(E1458,deadline)="null"),0,[1]!EM_S_VAL_MV(E1458,deadline)/100000000))</f>
        <v>24.864133573499998</v>
      </c>
      <c r="J1458" s="46">
        <f ca="1">IF(E1458="","",IF(RIGHT(LEFT($J$1,6),3)="TTM",[1]!EM_S_FA_PROFIT_TTM(E1458,LEFT(RIGHT($J$1,11),10),1)/100000000,[1]!EM_S_STM07_IS(E1458,61,LEFT(RIGHT($J$1,5),4)&amp;"-12-31",1)/100000000))</f>
        <v>-4.6982377056999995</v>
      </c>
      <c r="K1458" s="36">
        <f t="shared" ca="1" si="112"/>
        <v>-5.2922255388087995</v>
      </c>
      <c r="L1458" s="46">
        <f ca="1">IF(E1458="","",IF(ISERROR(IF(行业估值!$E$7="最新年报",[1]!EM_S_STM07_BS(E1458,140,LEFT(RIGHT($L$1,5),4)&amp;"-12-31",1)/100000000,[1]!EM_S_STM07_BS(E1458,140,LEFT(RIGHT($L$1,11),10),1)/100000000)),0,IF(行业估值!$E$7="最新年报",[1]!EM_S_STM07_BS(E1458,140,LEFT(RIGHT($L$1,5),4)&amp;"-12-31",1)/100000000,[1]!EM_S_STM07_BS(E1458,140,LEFT(RIGHT($L$1,11),10),1)/100000000)))</f>
        <v>8.756552168899999</v>
      </c>
      <c r="M1458" s="36">
        <f t="shared" ca="1" si="113"/>
        <v>2.8394890013683822</v>
      </c>
      <c r="N1458" s="37" t="str">
        <f ca="1">IF(E1458="","",IF(ISERROR([1]!EM_S_EST_NETPROFIT(E1458,行业估值!$E$6,deadline)/100000000),"-",[1]!EM_S_EST_NETPROFIT(E1458,行业估值!$E$6,deadline)/100000000))</f>
        <v>-</v>
      </c>
      <c r="O1458" s="36" t="str">
        <f t="shared" ca="1" si="114"/>
        <v>-</v>
      </c>
      <c r="T1458" s="64" t="s">
        <v>2915</v>
      </c>
      <c r="U1458" s="64" t="s">
        <v>2916</v>
      </c>
    </row>
    <row r="1459" spans="4:21">
      <c r="D1459" s="45" t="str">
        <f>IF(AND(行业估值!$B$39=$G1459,COUNTIF($G$2:$G$2552,$G1459)&gt;=1),COUNTIF($G$2:G1459,$G1459),"")</f>
        <v/>
      </c>
      <c r="E1459" s="65" t="str">
        <f t="shared" si="110"/>
        <v>300057.SZ</v>
      </c>
      <c r="F1459" s="65" t="str">
        <f t="shared" si="111"/>
        <v>万顺新材</v>
      </c>
      <c r="G1459" s="34" t="str">
        <f>IF(E1459="","",IF(行业估值!$C$5="申万行业",[1]!EM_S_INFO_INDUSTRY_SW2014(E1459,"1"),IF(行业估值!$C$5="证监会行业",[1]!EM_S_INFO_INDUSTRY_CSRC1(E1459,"1"),[1]!EM_S_INFO_INDUSTRY_EM2016(E1459,"1"))))</f>
        <v>轻工制造</v>
      </c>
      <c r="H1459" s="34" t="str">
        <f>IF(E1459="","",IF($H$1="上证50",[1]!EM_S_INFO_COMPINDEX(E1459,"000016"),"")&amp;IF($H$1="上证180",[1]!EM_S_INFO_COMPINDEX(E1459,"000010"),"")&amp;IF($H$1="沪深300",[1]!EM_S_INFO_COMPINDEX(E1459,"000300"),"")&amp;IF(AND($H$1="上证A股",RIGHT(E1459,2)="SH"),"是","")&amp;IF(AND($H$1="深证A股",RIGHT(E1459,2)="SZ"),"是","")&amp;IF(AND($H$1="创业板",LEFT(E1459,1)-3=0),"是","")&amp;IF(AND($H$1="全部A股",E1459&lt;&gt;0),"是","")&amp;IF(AND($H$1="中小板",LEFT(E1459,3)="002"),"是",""))</f>
        <v>是</v>
      </c>
      <c r="I1459" s="46">
        <f ca="1">IF(E1459="","",IF(OR([1]!EM_S_VAL_MV(E1459,deadline)="",[1]!EM_S_VAL_MV(E1459,deadline)="--",[1]!EM_S_VAL_MV(E1459,deadline)="null"),0,[1]!EM_S_VAL_MV(E1459,deadline)/100000000))</f>
        <v>36.8768788255</v>
      </c>
      <c r="J1459" s="46">
        <f ca="1">IF(E1459="","",IF(RIGHT(LEFT($J$1,6),3)="TTM",[1]!EM_S_FA_PROFIT_TTM(E1459,LEFT(RIGHT($J$1,11),10),1)/100000000,[1]!EM_S_STM07_IS(E1459,61,LEFT(RIGHT($J$1,5),4)&amp;"-12-31",1)/100000000))</f>
        <v>1.2199455020999999</v>
      </c>
      <c r="K1459" s="36">
        <f t="shared" ca="1" si="112"/>
        <v>30.228300167524349</v>
      </c>
      <c r="L1459" s="46">
        <f ca="1">IF(E1459="","",IF(ISERROR(IF(行业估值!$E$7="最新年报",[1]!EM_S_STM07_BS(E1459,140,LEFT(RIGHT($L$1,5),4)&amp;"-12-31",1)/100000000,[1]!EM_S_STM07_BS(E1459,140,LEFT(RIGHT($L$1,11),10),1)/100000000)),0,IF(行业估值!$E$7="最新年报",[1]!EM_S_STM07_BS(E1459,140,LEFT(RIGHT($L$1,5),4)&amp;"-12-31",1)/100000000,[1]!EM_S_STM07_BS(E1459,140,LEFT(RIGHT($L$1,11),10),1)/100000000)))</f>
        <v>33.063848106199998</v>
      </c>
      <c r="M1459" s="36">
        <f t="shared" ca="1" si="113"/>
        <v>1.1153232590185109</v>
      </c>
      <c r="N1459" s="37">
        <f ca="1">IF(E1459="","",IF(ISERROR([1]!EM_S_EST_NETPROFIT(E1459,行业估值!$E$6,deadline)/100000000),"-",[1]!EM_S_EST_NETPROFIT(E1459,行业估值!$E$6,deadline)/100000000))</f>
        <v>1.667</v>
      </c>
      <c r="O1459" s="36">
        <f t="shared" ca="1" si="114"/>
        <v>22.121702954709058</v>
      </c>
      <c r="T1459" s="64" t="s">
        <v>7279</v>
      </c>
      <c r="U1459" s="64" t="s">
        <v>2917</v>
      </c>
    </row>
    <row r="1460" spans="4:21">
      <c r="D1460" s="45" t="str">
        <f>IF(AND(行业估值!$B$39=$G1460,COUNTIF($G$2:$G$2552,$G1460)&gt;=1),COUNTIF($G$2:G1460,$G1460),"")</f>
        <v/>
      </c>
      <c r="E1460" s="65" t="str">
        <f t="shared" si="110"/>
        <v>300058.SZ</v>
      </c>
      <c r="F1460" s="65" t="str">
        <f t="shared" si="111"/>
        <v>蓝色光标</v>
      </c>
      <c r="G1460" s="34" t="str">
        <f>IF(E1460="","",IF(行业估值!$C$5="申万行业",[1]!EM_S_INFO_INDUSTRY_SW2014(E1460,"1"),IF(行业估值!$C$5="证监会行业",[1]!EM_S_INFO_INDUSTRY_CSRC1(E1460,"1"),[1]!EM_S_INFO_INDUSTRY_EM2016(E1460,"1"))))</f>
        <v>文化传媒</v>
      </c>
      <c r="H1460" s="34" t="str">
        <f>IF(E1460="","",IF($H$1="上证50",[1]!EM_S_INFO_COMPINDEX(E1460,"000016"),"")&amp;IF($H$1="上证180",[1]!EM_S_INFO_COMPINDEX(E1460,"000010"),"")&amp;IF($H$1="沪深300",[1]!EM_S_INFO_COMPINDEX(E1460,"000300"),"")&amp;IF(AND($H$1="上证A股",RIGHT(E1460,2)="SH"),"是","")&amp;IF(AND($H$1="深证A股",RIGHT(E1460,2)="SZ"),"是","")&amp;IF(AND($H$1="创业板",LEFT(E1460,1)-3=0),"是","")&amp;IF(AND($H$1="全部A股",E1460&lt;&gt;0),"是","")&amp;IF(AND($H$1="中小板",LEFT(E1460,3)="002"),"是",""))</f>
        <v>是</v>
      </c>
      <c r="I1460" s="46">
        <f ca="1">IF(E1460="","",IF(OR([1]!EM_S_VAL_MV(E1460,deadline)="",[1]!EM_S_VAL_MV(E1460,deadline)="--",[1]!EM_S_VAL_MV(E1460,deadline)="null"),0,[1]!EM_S_VAL_MV(E1460,deadline)/100000000))</f>
        <v>130.5303825016</v>
      </c>
      <c r="J1460" s="46">
        <f ca="1">IF(E1460="","",IF(RIGHT(LEFT($J$1,6),3)="TTM",[1]!EM_S_FA_PROFIT_TTM(E1460,LEFT(RIGHT($J$1,11),10),1)/100000000,[1]!EM_S_STM07_IS(E1460,61,LEFT(RIGHT($J$1,5),4)&amp;"-12-31",1)/100000000))</f>
        <v>6.1763131690999993</v>
      </c>
      <c r="K1460" s="36">
        <f t="shared" ca="1" si="112"/>
        <v>21.134029141307394</v>
      </c>
      <c r="L1460" s="46">
        <f ca="1">IF(E1460="","",IF(ISERROR(IF(行业估值!$E$7="最新年报",[1]!EM_S_STM07_BS(E1460,140,LEFT(RIGHT($L$1,5),4)&amp;"-12-31",1)/100000000,[1]!EM_S_STM07_BS(E1460,140,LEFT(RIGHT($L$1,11),10),1)/100000000)),0,IF(行业估值!$E$7="最新年报",[1]!EM_S_STM07_BS(E1460,140,LEFT(RIGHT($L$1,5),4)&amp;"-12-31",1)/100000000,[1]!EM_S_STM07_BS(E1460,140,LEFT(RIGHT($L$1,11),10),1)/100000000)))</f>
        <v>87.0820580675</v>
      </c>
      <c r="M1460" s="36">
        <f t="shared" ca="1" si="113"/>
        <v>1.4989354339836785</v>
      </c>
      <c r="N1460" s="37">
        <f ca="1">IF(E1460="","",IF(ISERROR([1]!EM_S_EST_NETPROFIT(E1460,行业估值!$E$6,deadline)/100000000),"-",[1]!EM_S_EST_NETPROFIT(E1460,行业估值!$E$6,deadline)/100000000))</f>
        <v>8.1885714285714286</v>
      </c>
      <c r="O1460" s="36">
        <f t="shared" ca="1" si="114"/>
        <v>15.94055613243545</v>
      </c>
      <c r="T1460" s="64" t="s">
        <v>2918</v>
      </c>
      <c r="U1460" s="64" t="s">
        <v>2919</v>
      </c>
    </row>
    <row r="1461" spans="4:21">
      <c r="D1461" s="45" t="str">
        <f>IF(AND(行业估值!$B$39=$G1461,COUNTIF($G$2:$G$2552,$G1461)&gt;=1),COUNTIF($G$2:G1461,$G1461),"")</f>
        <v/>
      </c>
      <c r="E1461" s="65" t="str">
        <f t="shared" si="110"/>
        <v>300059.SZ</v>
      </c>
      <c r="F1461" s="65" t="str">
        <f t="shared" si="111"/>
        <v>东方财富</v>
      </c>
      <c r="G1461" s="34" t="str">
        <f>IF(E1461="","",IF(行业估值!$C$5="申万行业",[1]!EM_S_INFO_INDUSTRY_SW2014(E1461,"1"),IF(行业估值!$C$5="证监会行业",[1]!EM_S_INFO_INDUSTRY_CSRC1(E1461,"1"),[1]!EM_S_INFO_INDUSTRY_EM2016(E1461,"1"))))</f>
        <v>互联网</v>
      </c>
      <c r="H1461" s="34" t="str">
        <f>IF(E1461="","",IF($H$1="上证50",[1]!EM_S_INFO_COMPINDEX(E1461,"000016"),"")&amp;IF($H$1="上证180",[1]!EM_S_INFO_COMPINDEX(E1461,"000010"),"")&amp;IF($H$1="沪深300",[1]!EM_S_INFO_COMPINDEX(E1461,"000300"),"")&amp;IF(AND($H$1="上证A股",RIGHT(E1461,2)="SH"),"是","")&amp;IF(AND($H$1="深证A股",RIGHT(E1461,2)="SZ"),"是","")&amp;IF(AND($H$1="创业板",LEFT(E1461,1)-3=0),"是","")&amp;IF(AND($H$1="全部A股",E1461&lt;&gt;0),"是","")&amp;IF(AND($H$1="中小板",LEFT(E1461,3)="002"),"是",""))</f>
        <v>是</v>
      </c>
      <c r="I1461" s="46">
        <f ca="1">IF(E1461="","",IF(OR([1]!EM_S_VAL_MV(E1461,deadline)="",[1]!EM_S_VAL_MV(E1461,deadline)="--",[1]!EM_S_VAL_MV(E1461,deadline)="null"),0,[1]!EM_S_VAL_MV(E1461,deadline)/100000000))</f>
        <v>921.38150746600002</v>
      </c>
      <c r="J1461" s="46">
        <f ca="1">IF(E1461="","",IF(RIGHT(LEFT($J$1,6),3)="TTM",[1]!EM_S_FA_PROFIT_TTM(E1461,LEFT(RIGHT($J$1,11),10),1)/100000000,[1]!EM_S_STM07_IS(E1461,61,LEFT(RIGHT($J$1,5),4)&amp;"-12-31",1)/100000000))</f>
        <v>15.523474312599999</v>
      </c>
      <c r="K1461" s="36">
        <f t="shared" ca="1" si="112"/>
        <v>59.354078147192773</v>
      </c>
      <c r="L1461" s="46">
        <f ca="1">IF(E1461="","",IF(ISERROR(IF(行业估值!$E$7="最新年报",[1]!EM_S_STM07_BS(E1461,140,LEFT(RIGHT($L$1,5),4)&amp;"-12-31",1)/100000000,[1]!EM_S_STM07_BS(E1461,140,LEFT(RIGHT($L$1,11),10),1)/100000000)),0,IF(行业估值!$E$7="最新年报",[1]!EM_S_STM07_BS(E1461,140,LEFT(RIGHT($L$1,5),4)&amp;"-12-31",1)/100000000,[1]!EM_S_STM07_BS(E1461,140,LEFT(RIGHT($L$1,11),10),1)/100000000)))</f>
        <v>207.77008491749999</v>
      </c>
      <c r="M1461" s="36">
        <f t="shared" ca="1" si="113"/>
        <v>4.4346206424849672</v>
      </c>
      <c r="N1461" s="37">
        <f ca="1">IF(E1461="","",IF(ISERROR([1]!EM_S_EST_NETPROFIT(E1461,行业估值!$E$6,deadline)/100000000),"-",[1]!EM_S_EST_NETPROFIT(E1461,行业估值!$E$6,deadline)/100000000))</f>
        <v>17.569283458333331</v>
      </c>
      <c r="O1461" s="36">
        <f t="shared" ca="1" si="114"/>
        <v>52.442748143435367</v>
      </c>
      <c r="T1461" s="64" t="s">
        <v>2920</v>
      </c>
      <c r="U1461" s="64" t="s">
        <v>2921</v>
      </c>
    </row>
    <row r="1462" spans="4:21">
      <c r="D1462" s="45" t="str">
        <f>IF(AND(行业估值!$B$39=$G1462,COUNTIF($G$2:$G$2552,$G1462)&gt;=1),COUNTIF($G$2:G1462,$G1462),"")</f>
        <v/>
      </c>
      <c r="E1462" s="65" t="str">
        <f t="shared" si="110"/>
        <v>300061.SZ</v>
      </c>
      <c r="F1462" s="65" t="str">
        <f t="shared" si="111"/>
        <v>康旗股份</v>
      </c>
      <c r="G1462" s="34" t="str">
        <f>IF(E1462="","",IF(行业估值!$C$5="申万行业",[1]!EM_S_INFO_INDUSTRY_SW2014(E1462,"1"),IF(行业估值!$C$5="证监会行业",[1]!EM_S_INFO_INDUSTRY_CSRC1(E1462,"1"),[1]!EM_S_INFO_INDUSTRY_EM2016(E1462,"1"))))</f>
        <v>轻工制造</v>
      </c>
      <c r="H1462" s="34" t="str">
        <f>IF(E1462="","",IF($H$1="上证50",[1]!EM_S_INFO_COMPINDEX(E1462,"000016"),"")&amp;IF($H$1="上证180",[1]!EM_S_INFO_COMPINDEX(E1462,"000010"),"")&amp;IF($H$1="沪深300",[1]!EM_S_INFO_COMPINDEX(E1462,"000300"),"")&amp;IF(AND($H$1="上证A股",RIGHT(E1462,2)="SH"),"是","")&amp;IF(AND($H$1="深证A股",RIGHT(E1462,2)="SZ"),"是","")&amp;IF(AND($H$1="创业板",LEFT(E1462,1)-3=0),"是","")&amp;IF(AND($H$1="全部A股",E1462&lt;&gt;0),"是","")&amp;IF(AND($H$1="中小板",LEFT(E1462,3)="002"),"是",""))</f>
        <v>是</v>
      </c>
      <c r="I1462" s="46">
        <f ca="1">IF(E1462="","",IF(OR([1]!EM_S_VAL_MV(E1462,deadline)="",[1]!EM_S_VAL_MV(E1462,deadline)="--",[1]!EM_S_VAL_MV(E1462,deadline)="null"),0,[1]!EM_S_VAL_MV(E1462,deadline)/100000000))</f>
        <v>39.667161161799996</v>
      </c>
      <c r="J1462" s="46">
        <f ca="1">IF(E1462="","",IF(RIGHT(LEFT($J$1,6),3)="TTM",[1]!EM_S_FA_PROFIT_TTM(E1462,LEFT(RIGHT($J$1,11),10),1)/100000000,[1]!EM_S_STM07_IS(E1462,61,LEFT(RIGHT($J$1,5),4)&amp;"-12-31",1)/100000000))</f>
        <v>-9.854072026599999</v>
      </c>
      <c r="K1462" s="36">
        <f t="shared" ca="1" si="112"/>
        <v>-4.0254588209547073</v>
      </c>
      <c r="L1462" s="46">
        <f ca="1">IF(E1462="","",IF(ISERROR(IF(行业估值!$E$7="最新年报",[1]!EM_S_STM07_BS(E1462,140,LEFT(RIGHT($L$1,5),4)&amp;"-12-31",1)/100000000,[1]!EM_S_STM07_BS(E1462,140,LEFT(RIGHT($L$1,11),10),1)/100000000)),0,IF(行业估值!$E$7="最新年报",[1]!EM_S_STM07_BS(E1462,140,LEFT(RIGHT($L$1,5),4)&amp;"-12-31",1)/100000000,[1]!EM_S_STM07_BS(E1462,140,LEFT(RIGHT($L$1,11),10),1)/100000000)))</f>
        <v>22.671522038100001</v>
      </c>
      <c r="M1462" s="36">
        <f t="shared" ca="1" si="113"/>
        <v>1.7496470283353029</v>
      </c>
      <c r="N1462" s="37" t="str">
        <f ca="1">IF(E1462="","",IF(ISERROR([1]!EM_S_EST_NETPROFIT(E1462,行业估值!$E$6,deadline)/100000000),"-",[1]!EM_S_EST_NETPROFIT(E1462,行业估值!$E$6,deadline)/100000000))</f>
        <v>-</v>
      </c>
      <c r="O1462" s="36" t="str">
        <f t="shared" ca="1" si="114"/>
        <v>-</v>
      </c>
      <c r="T1462" s="64" t="s">
        <v>2922</v>
      </c>
      <c r="U1462" s="64" t="s">
        <v>2923</v>
      </c>
    </row>
    <row r="1463" spans="4:21">
      <c r="D1463" s="45" t="str">
        <f>IF(AND(行业估值!$B$39=$G1463,COUNTIF($G$2:$G$2552,$G1463)&gt;=1),COUNTIF($G$2:G1463,$G1463),"")</f>
        <v/>
      </c>
      <c r="E1463" s="65" t="str">
        <f t="shared" si="110"/>
        <v>300062.SZ</v>
      </c>
      <c r="F1463" s="65" t="str">
        <f t="shared" si="111"/>
        <v>中能电气</v>
      </c>
      <c r="G1463" s="34" t="str">
        <f>IF(E1463="","",IF(行业估值!$C$5="申万行业",[1]!EM_S_INFO_INDUSTRY_SW2014(E1463,"1"),IF(行业估值!$C$5="证监会行业",[1]!EM_S_INFO_INDUSTRY_CSRC1(E1463,"1"),[1]!EM_S_INFO_INDUSTRY_EM2016(E1463,"1"))))</f>
        <v>电气设备</v>
      </c>
      <c r="H1463" s="34" t="str">
        <f>IF(E1463="","",IF($H$1="上证50",[1]!EM_S_INFO_COMPINDEX(E1463,"000016"),"")&amp;IF($H$1="上证180",[1]!EM_S_INFO_COMPINDEX(E1463,"000010"),"")&amp;IF($H$1="沪深300",[1]!EM_S_INFO_COMPINDEX(E1463,"000300"),"")&amp;IF(AND($H$1="上证A股",RIGHT(E1463,2)="SH"),"是","")&amp;IF(AND($H$1="深证A股",RIGHT(E1463,2)="SZ"),"是","")&amp;IF(AND($H$1="创业板",LEFT(E1463,1)-3=0),"是","")&amp;IF(AND($H$1="全部A股",E1463&lt;&gt;0),"是","")&amp;IF(AND($H$1="中小板",LEFT(E1463,3)="002"),"是",""))</f>
        <v>是</v>
      </c>
      <c r="I1463" s="46">
        <f ca="1">IF(E1463="","",IF(OR([1]!EM_S_VAL_MV(E1463,deadline)="",[1]!EM_S_VAL_MV(E1463,deadline)="--",[1]!EM_S_VAL_MV(E1463,deadline)="null"),0,[1]!EM_S_VAL_MV(E1463,deadline)/100000000))</f>
        <v>15.769600000000001</v>
      </c>
      <c r="J1463" s="46">
        <f ca="1">IF(E1463="","",IF(RIGHT(LEFT($J$1,6),3)="TTM",[1]!EM_S_FA_PROFIT_TTM(E1463,LEFT(RIGHT($J$1,11),10),1)/100000000,[1]!EM_S_STM07_IS(E1463,61,LEFT(RIGHT($J$1,5),4)&amp;"-12-31",1)/100000000))</f>
        <v>0.37902567380000002</v>
      </c>
      <c r="K1463" s="36">
        <f t="shared" ca="1" si="112"/>
        <v>41.605624869414847</v>
      </c>
      <c r="L1463" s="46">
        <f ca="1">IF(E1463="","",IF(ISERROR(IF(行业估值!$E$7="最新年报",[1]!EM_S_STM07_BS(E1463,140,LEFT(RIGHT($L$1,5),4)&amp;"-12-31",1)/100000000,[1]!EM_S_STM07_BS(E1463,140,LEFT(RIGHT($L$1,11),10),1)/100000000)),0,IF(行业估值!$E$7="最新年报",[1]!EM_S_STM07_BS(E1463,140,LEFT(RIGHT($L$1,5),4)&amp;"-12-31",1)/100000000,[1]!EM_S_STM07_BS(E1463,140,LEFT(RIGHT($L$1,11),10),1)/100000000)))</f>
        <v>8.028861170399999</v>
      </c>
      <c r="M1463" s="36">
        <f t="shared" ca="1" si="113"/>
        <v>1.9641141707790117</v>
      </c>
      <c r="N1463" s="37" t="str">
        <f ca="1">IF(E1463="","",IF(ISERROR([1]!EM_S_EST_NETPROFIT(E1463,行业估值!$E$6,deadline)/100000000),"-",[1]!EM_S_EST_NETPROFIT(E1463,行业估值!$E$6,deadline)/100000000))</f>
        <v>-</v>
      </c>
      <c r="O1463" s="36" t="str">
        <f t="shared" ca="1" si="114"/>
        <v>-</v>
      </c>
      <c r="T1463" s="64" t="s">
        <v>2924</v>
      </c>
      <c r="U1463" s="64" t="s">
        <v>2925</v>
      </c>
    </row>
    <row r="1464" spans="4:21">
      <c r="D1464" s="45" t="str">
        <f>IF(AND(行业估值!$B$39=$G1464,COUNTIF($G$2:$G$2552,$G1464)&gt;=1),COUNTIF($G$2:G1464,$G1464),"")</f>
        <v/>
      </c>
      <c r="E1464" s="65" t="str">
        <f t="shared" si="110"/>
        <v>300063.SZ</v>
      </c>
      <c r="F1464" s="65" t="str">
        <f t="shared" si="111"/>
        <v>天龙集团</v>
      </c>
      <c r="G1464" s="34" t="str">
        <f>IF(E1464="","",IF(行业估值!$C$5="申万行业",[1]!EM_S_INFO_INDUSTRY_SW2014(E1464,"1"),IF(行业估值!$C$5="证监会行业",[1]!EM_S_INFO_INDUSTRY_CSRC1(E1464,"1"),[1]!EM_S_INFO_INDUSTRY_EM2016(E1464,"1"))))</f>
        <v>文化传媒</v>
      </c>
      <c r="H1464" s="34" t="str">
        <f>IF(E1464="","",IF($H$1="上证50",[1]!EM_S_INFO_COMPINDEX(E1464,"000016"),"")&amp;IF($H$1="上证180",[1]!EM_S_INFO_COMPINDEX(E1464,"000010"),"")&amp;IF($H$1="沪深300",[1]!EM_S_INFO_COMPINDEX(E1464,"000300"),"")&amp;IF(AND($H$1="上证A股",RIGHT(E1464,2)="SH"),"是","")&amp;IF(AND($H$1="深证A股",RIGHT(E1464,2)="SZ"),"是","")&amp;IF(AND($H$1="创业板",LEFT(E1464,1)-3=0),"是","")&amp;IF(AND($H$1="全部A股",E1464&lt;&gt;0),"是","")&amp;IF(AND($H$1="中小板",LEFT(E1464,3)="002"),"是",""))</f>
        <v>是</v>
      </c>
      <c r="I1464" s="46">
        <f ca="1">IF(E1464="","",IF(OR([1]!EM_S_VAL_MV(E1464,deadline)="",[1]!EM_S_VAL_MV(E1464,deadline)="--",[1]!EM_S_VAL_MV(E1464,deadline)="null"),0,[1]!EM_S_VAL_MV(E1464,deadline)/100000000))</f>
        <v>21.496355964999999</v>
      </c>
      <c r="J1464" s="46">
        <f ca="1">IF(E1464="","",IF(RIGHT(LEFT($J$1,6),3)="TTM",[1]!EM_S_FA_PROFIT_TTM(E1464,LEFT(RIGHT($J$1,11),10),1)/100000000,[1]!EM_S_STM07_IS(E1464,61,LEFT(RIGHT($J$1,5),4)&amp;"-12-31",1)/100000000))</f>
        <v>-9.3241065341000002</v>
      </c>
      <c r="K1464" s="36">
        <f t="shared" ca="1" si="112"/>
        <v>-2.305460141020891</v>
      </c>
      <c r="L1464" s="46">
        <f ca="1">IF(E1464="","",IF(ISERROR(IF(行业估值!$E$7="最新年报",[1]!EM_S_STM07_BS(E1464,140,LEFT(RIGHT($L$1,5),4)&amp;"-12-31",1)/100000000,[1]!EM_S_STM07_BS(E1464,140,LEFT(RIGHT($L$1,11),10),1)/100000000)),0,IF(行业估值!$E$7="最新年报",[1]!EM_S_STM07_BS(E1464,140,LEFT(RIGHT($L$1,5),4)&amp;"-12-31",1)/100000000,[1]!EM_S_STM07_BS(E1464,140,LEFT(RIGHT($L$1,11),10),1)/100000000)))</f>
        <v>10.706703639299999</v>
      </c>
      <c r="M1464" s="36">
        <f t="shared" ca="1" si="113"/>
        <v>2.00774735989661</v>
      </c>
      <c r="N1464" s="37" t="str">
        <f ca="1">IF(E1464="","",IF(ISERROR([1]!EM_S_EST_NETPROFIT(E1464,行业估值!$E$6,deadline)/100000000),"-",[1]!EM_S_EST_NETPROFIT(E1464,行业估值!$E$6,deadline)/100000000))</f>
        <v>-</v>
      </c>
      <c r="O1464" s="36" t="str">
        <f t="shared" ca="1" si="114"/>
        <v>-</v>
      </c>
      <c r="T1464" s="64" t="s">
        <v>2926</v>
      </c>
      <c r="U1464" s="64" t="s">
        <v>2927</v>
      </c>
    </row>
    <row r="1465" spans="4:21">
      <c r="D1465" s="45" t="str">
        <f>IF(AND(行业估值!$B$39=$G1465,COUNTIF($G$2:$G$2552,$G1465)&gt;=1),COUNTIF($G$2:G1465,$G1465),"")</f>
        <v/>
      </c>
      <c r="E1465" s="65" t="str">
        <f t="shared" si="110"/>
        <v>300064.SZ</v>
      </c>
      <c r="F1465" s="65" t="str">
        <f t="shared" si="111"/>
        <v>豫金刚石</v>
      </c>
      <c r="G1465" s="34" t="str">
        <f>IF(E1465="","",IF(行业估值!$C$5="申万行业",[1]!EM_S_INFO_INDUSTRY_SW2014(E1465,"1"),IF(行业估值!$C$5="证监会行业",[1]!EM_S_INFO_INDUSTRY_CSRC1(E1465,"1"),[1]!EM_S_INFO_INDUSTRY_EM2016(E1465,"1"))))</f>
        <v>有色金属</v>
      </c>
      <c r="H1465" s="34" t="str">
        <f>IF(E1465="","",IF($H$1="上证50",[1]!EM_S_INFO_COMPINDEX(E1465,"000016"),"")&amp;IF($H$1="上证180",[1]!EM_S_INFO_COMPINDEX(E1465,"000010"),"")&amp;IF($H$1="沪深300",[1]!EM_S_INFO_COMPINDEX(E1465,"000300"),"")&amp;IF(AND($H$1="上证A股",RIGHT(E1465,2)="SH"),"是","")&amp;IF(AND($H$1="深证A股",RIGHT(E1465,2)="SZ"),"是","")&amp;IF(AND($H$1="创业板",LEFT(E1465,1)-3=0),"是","")&amp;IF(AND($H$1="全部A股",E1465&lt;&gt;0),"是","")&amp;IF(AND($H$1="中小板",LEFT(E1465,3)="002"),"是",""))</f>
        <v>是</v>
      </c>
      <c r="I1465" s="46">
        <f ca="1">IF(E1465="","",IF(OR([1]!EM_S_VAL_MV(E1465,deadline)="",[1]!EM_S_VAL_MV(E1465,deadline)="--",[1]!EM_S_VAL_MV(E1465,deadline)="null"),0,[1]!EM_S_VAL_MV(E1465,deadline)/100000000))</f>
        <v>38.4547033805</v>
      </c>
      <c r="J1465" s="46">
        <f ca="1">IF(E1465="","",IF(RIGHT(LEFT($J$1,6),3)="TTM",[1]!EM_S_FA_PROFIT_TTM(E1465,LEFT(RIGHT($J$1,11),10),1)/100000000,[1]!EM_S_STM07_IS(E1465,61,LEFT(RIGHT($J$1,5),4)&amp;"-12-31",1)/100000000))</f>
        <v>-0.30164693870000003</v>
      </c>
      <c r="K1465" s="36">
        <f t="shared" ca="1" si="112"/>
        <v>-127.48249177076762</v>
      </c>
      <c r="L1465" s="46">
        <f ca="1">IF(E1465="","",IF(ISERROR(IF(行业估值!$E$7="最新年报",[1]!EM_S_STM07_BS(E1465,140,LEFT(RIGHT($L$1,5),4)&amp;"-12-31",1)/100000000,[1]!EM_S_STM07_BS(E1465,140,LEFT(RIGHT($L$1,11),10),1)/100000000)),0,IF(行业估值!$E$7="最新年报",[1]!EM_S_STM07_BS(E1465,140,LEFT(RIGHT($L$1,5),4)&amp;"-12-31",1)/100000000,[1]!EM_S_STM07_BS(E1465,140,LEFT(RIGHT($L$1,11),10),1)/100000000)))</f>
        <v>69.882378740600004</v>
      </c>
      <c r="M1465" s="36">
        <f t="shared" ca="1" si="113"/>
        <v>0.55027753882337049</v>
      </c>
      <c r="N1465" s="37" t="str">
        <f ca="1">IF(E1465="","",IF(ISERROR([1]!EM_S_EST_NETPROFIT(E1465,行业估值!$E$6,deadline)/100000000),"-",[1]!EM_S_EST_NETPROFIT(E1465,行业估值!$E$6,deadline)/100000000))</f>
        <v>-</v>
      </c>
      <c r="O1465" s="36" t="str">
        <f t="shared" ca="1" si="114"/>
        <v>-</v>
      </c>
      <c r="T1465" s="64" t="s">
        <v>2928</v>
      </c>
      <c r="U1465" s="64" t="s">
        <v>2929</v>
      </c>
    </row>
    <row r="1466" spans="4:21">
      <c r="D1466" s="45" t="str">
        <f>IF(AND(行业估值!$B$39=$G1466,COUNTIF($G$2:$G$2552,$G1466)&gt;=1),COUNTIF($G$2:G1466,$G1466),"")</f>
        <v/>
      </c>
      <c r="E1466" s="65" t="str">
        <f t="shared" si="110"/>
        <v>300065.SZ</v>
      </c>
      <c r="F1466" s="65" t="str">
        <f t="shared" si="111"/>
        <v>海兰信</v>
      </c>
      <c r="G1466" s="34" t="str">
        <f>IF(E1466="","",IF(行业估值!$C$5="申万行业",[1]!EM_S_INFO_INDUSTRY_SW2014(E1466,"1"),IF(行业估值!$C$5="证监会行业",[1]!EM_S_INFO_INDUSTRY_CSRC1(E1466,"1"),[1]!EM_S_INFO_INDUSTRY_EM2016(E1466,"1"))))</f>
        <v>国防与装备</v>
      </c>
      <c r="H1466" s="34" t="str">
        <f>IF(E1466="","",IF($H$1="上证50",[1]!EM_S_INFO_COMPINDEX(E1466,"000016"),"")&amp;IF($H$1="上证180",[1]!EM_S_INFO_COMPINDEX(E1466,"000010"),"")&amp;IF($H$1="沪深300",[1]!EM_S_INFO_COMPINDEX(E1466,"000300"),"")&amp;IF(AND($H$1="上证A股",RIGHT(E1466,2)="SH"),"是","")&amp;IF(AND($H$1="深证A股",RIGHT(E1466,2)="SZ"),"是","")&amp;IF(AND($H$1="创业板",LEFT(E1466,1)-3=0),"是","")&amp;IF(AND($H$1="全部A股",E1466&lt;&gt;0),"是","")&amp;IF(AND($H$1="中小板",LEFT(E1466,3)="002"),"是",""))</f>
        <v>是</v>
      </c>
      <c r="I1466" s="46">
        <f ca="1">IF(E1466="","",IF(OR([1]!EM_S_VAL_MV(E1466,deadline)="",[1]!EM_S_VAL_MV(E1466,deadline)="--",[1]!EM_S_VAL_MV(E1466,deadline)="null"),0,[1]!EM_S_VAL_MV(E1466,deadline)/100000000))</f>
        <v>44.714944130500001</v>
      </c>
      <c r="J1466" s="46">
        <f ca="1">IF(E1466="","",IF(RIGHT(LEFT($J$1,6),3)="TTM",[1]!EM_S_FA_PROFIT_TTM(E1466,LEFT(RIGHT($J$1,11),10),1)/100000000,[1]!EM_S_STM07_IS(E1466,61,LEFT(RIGHT($J$1,5),4)&amp;"-12-31",1)/100000000))</f>
        <v>1.1412323173000001</v>
      </c>
      <c r="K1466" s="36">
        <f t="shared" ca="1" si="112"/>
        <v>39.18128101760162</v>
      </c>
      <c r="L1466" s="46">
        <f ca="1">IF(E1466="","",IF(ISERROR(IF(行业估值!$E$7="最新年报",[1]!EM_S_STM07_BS(E1466,140,LEFT(RIGHT($L$1,5),4)&amp;"-12-31",1)/100000000,[1]!EM_S_STM07_BS(E1466,140,LEFT(RIGHT($L$1,11),10),1)/100000000)),0,IF(行业估值!$E$7="最新年报",[1]!EM_S_STM07_BS(E1466,140,LEFT(RIGHT($L$1,5),4)&amp;"-12-31",1)/100000000,[1]!EM_S_STM07_BS(E1466,140,LEFT(RIGHT($L$1,11),10),1)/100000000)))</f>
        <v>17.7362057892</v>
      </c>
      <c r="M1466" s="36">
        <f t="shared" ca="1" si="113"/>
        <v>2.5211110347923458</v>
      </c>
      <c r="N1466" s="37">
        <f ca="1">IF(E1466="","",IF(ISERROR([1]!EM_S_EST_NETPROFIT(E1466,行业估值!$E$6,deadline)/100000000),"-",[1]!EM_S_EST_NETPROFIT(E1466,行业估值!$E$6,deadline)/100000000))</f>
        <v>1.2591000000000001</v>
      </c>
      <c r="O1466" s="36">
        <f t="shared" ca="1" si="114"/>
        <v>35.513417624096576</v>
      </c>
      <c r="T1466" s="64" t="s">
        <v>2930</v>
      </c>
      <c r="U1466" s="64" t="s">
        <v>2931</v>
      </c>
    </row>
    <row r="1467" spans="4:21">
      <c r="D1467" s="45">
        <f>IF(AND(行业估值!$B$39=$G1467,COUNTIF($G$2:$G$2552,$G1467)&gt;=1),COUNTIF($G$2:G1467,$G1467),"")</f>
        <v>122</v>
      </c>
      <c r="E1467" s="65" t="str">
        <f t="shared" si="110"/>
        <v>300066.SZ</v>
      </c>
      <c r="F1467" s="65" t="str">
        <f t="shared" si="111"/>
        <v>三川智慧</v>
      </c>
      <c r="G1467" s="34" t="str">
        <f>IF(E1467="","",IF(行业估值!$C$5="申万行业",[1]!EM_S_INFO_INDUSTRY_SW2014(E1467,"1"),IF(行业估值!$C$5="证监会行业",[1]!EM_S_INFO_INDUSTRY_CSRC1(E1467,"1"),[1]!EM_S_INFO_INDUSTRY_EM2016(E1467,"1"))))</f>
        <v>机械设备</v>
      </c>
      <c r="H1467" s="34" t="str">
        <f>IF(E1467="","",IF($H$1="上证50",[1]!EM_S_INFO_COMPINDEX(E1467,"000016"),"")&amp;IF($H$1="上证180",[1]!EM_S_INFO_COMPINDEX(E1467,"000010"),"")&amp;IF($H$1="沪深300",[1]!EM_S_INFO_COMPINDEX(E1467,"000300"),"")&amp;IF(AND($H$1="上证A股",RIGHT(E1467,2)="SH"),"是","")&amp;IF(AND($H$1="深证A股",RIGHT(E1467,2)="SZ"),"是","")&amp;IF(AND($H$1="创业板",LEFT(E1467,1)-3=0),"是","")&amp;IF(AND($H$1="全部A股",E1467&lt;&gt;0),"是","")&amp;IF(AND($H$1="中小板",LEFT(E1467,3)="002"),"是",""))</f>
        <v>是</v>
      </c>
      <c r="I1467" s="46">
        <f ca="1">IF(E1467="","",IF(OR([1]!EM_S_VAL_MV(E1467,deadline)="",[1]!EM_S_VAL_MV(E1467,deadline)="--",[1]!EM_S_VAL_MV(E1467,deadline)="null"),0,[1]!EM_S_VAL_MV(E1467,deadline)/100000000))</f>
        <v>44.097410308800001</v>
      </c>
      <c r="J1467" s="46">
        <f ca="1">IF(E1467="","",IF(RIGHT(LEFT($J$1,6),3)="TTM",[1]!EM_S_FA_PROFIT_TTM(E1467,LEFT(RIGHT($J$1,11),10),1)/100000000,[1]!EM_S_STM07_IS(E1467,61,LEFT(RIGHT($J$1,5),4)&amp;"-12-31",1)/100000000))</f>
        <v>1.4032511243000001</v>
      </c>
      <c r="K1467" s="36">
        <f t="shared" ca="1" si="112"/>
        <v>31.425173687851217</v>
      </c>
      <c r="L1467" s="46">
        <f ca="1">IF(E1467="","",IF(ISERROR(IF(行业估值!$E$7="最新年报",[1]!EM_S_STM07_BS(E1467,140,LEFT(RIGHT($L$1,5),4)&amp;"-12-31",1)/100000000,[1]!EM_S_STM07_BS(E1467,140,LEFT(RIGHT($L$1,11),10),1)/100000000)),0,IF(行业估值!$E$7="最新年报",[1]!EM_S_STM07_BS(E1467,140,LEFT(RIGHT($L$1,5),4)&amp;"-12-31",1)/100000000,[1]!EM_S_STM07_BS(E1467,140,LEFT(RIGHT($L$1,11),10),1)/100000000)))</f>
        <v>16.9563903988</v>
      </c>
      <c r="M1467" s="36">
        <f t="shared" ca="1" si="113"/>
        <v>2.6006366491727371</v>
      </c>
      <c r="N1467" s="37">
        <f ca="1">IF(E1467="","",IF(ISERROR([1]!EM_S_EST_NETPROFIT(E1467,行业估值!$E$6,deadline)/100000000),"-",[1]!EM_S_EST_NETPROFIT(E1467,行业估值!$E$6,deadline)/100000000))</f>
        <v>1.36</v>
      </c>
      <c r="O1467" s="36">
        <f t="shared" ca="1" si="114"/>
        <v>32.424566403529411</v>
      </c>
      <c r="T1467" s="64" t="s">
        <v>2932</v>
      </c>
      <c r="U1467" s="64" t="s">
        <v>2933</v>
      </c>
    </row>
    <row r="1468" spans="4:21">
      <c r="D1468" s="45" t="str">
        <f>IF(AND(行业估值!$B$39=$G1468,COUNTIF($G$2:$G$2552,$G1468)&gt;=1),COUNTIF($G$2:G1468,$G1468),"")</f>
        <v/>
      </c>
      <c r="E1468" s="65" t="str">
        <f t="shared" si="110"/>
        <v>300067.SZ</v>
      </c>
      <c r="F1468" s="65" t="str">
        <f t="shared" si="111"/>
        <v>安诺其</v>
      </c>
      <c r="G1468" s="34" t="str">
        <f>IF(E1468="","",IF(行业估值!$C$5="申万行业",[1]!EM_S_INFO_INDUSTRY_SW2014(E1468,"1"),IF(行业估值!$C$5="证监会行业",[1]!EM_S_INFO_INDUSTRY_CSRC1(E1468,"1"),[1]!EM_S_INFO_INDUSTRY_EM2016(E1468,"1"))))</f>
        <v>基础化工</v>
      </c>
      <c r="H1468" s="34" t="str">
        <f>IF(E1468="","",IF($H$1="上证50",[1]!EM_S_INFO_COMPINDEX(E1468,"000016"),"")&amp;IF($H$1="上证180",[1]!EM_S_INFO_COMPINDEX(E1468,"000010"),"")&amp;IF($H$1="沪深300",[1]!EM_S_INFO_COMPINDEX(E1468,"000300"),"")&amp;IF(AND($H$1="上证A股",RIGHT(E1468,2)="SH"),"是","")&amp;IF(AND($H$1="深证A股",RIGHT(E1468,2)="SZ"),"是","")&amp;IF(AND($H$1="创业板",LEFT(E1468,1)-3=0),"是","")&amp;IF(AND($H$1="全部A股",E1468&lt;&gt;0),"是","")&amp;IF(AND($H$1="中小板",LEFT(E1468,3)="002"),"是",""))</f>
        <v>是</v>
      </c>
      <c r="I1468" s="46">
        <f ca="1">IF(E1468="","",IF(OR([1]!EM_S_VAL_MV(E1468,deadline)="",[1]!EM_S_VAL_MV(E1468,deadline)="--",[1]!EM_S_VAL_MV(E1468,deadline)="null"),0,[1]!EM_S_VAL_MV(E1468,deadline)/100000000))</f>
        <v>38.567194033200003</v>
      </c>
      <c r="J1468" s="46">
        <f ca="1">IF(E1468="","",IF(RIGHT(LEFT($J$1,6),3)="TTM",[1]!EM_S_FA_PROFIT_TTM(E1468,LEFT(RIGHT($J$1,11),10),1)/100000000,[1]!EM_S_STM07_IS(E1468,61,LEFT(RIGHT($J$1,5),4)&amp;"-12-31",1)/100000000))</f>
        <v>1.5976674812</v>
      </c>
      <c r="K1468" s="36">
        <f t="shared" ca="1" si="112"/>
        <v>24.139687692856075</v>
      </c>
      <c r="L1468" s="46">
        <f ca="1">IF(E1468="","",IF(ISERROR(IF(行业估值!$E$7="最新年报",[1]!EM_S_STM07_BS(E1468,140,LEFT(RIGHT($L$1,5),4)&amp;"-12-31",1)/100000000,[1]!EM_S_STM07_BS(E1468,140,LEFT(RIGHT($L$1,11),10),1)/100000000)),0,IF(行业估值!$E$7="最新年报",[1]!EM_S_STM07_BS(E1468,140,LEFT(RIGHT($L$1,5),4)&amp;"-12-31",1)/100000000,[1]!EM_S_STM07_BS(E1468,140,LEFT(RIGHT($L$1,11),10),1)/100000000)))</f>
        <v>16.603823702100001</v>
      </c>
      <c r="M1468" s="36">
        <f t="shared" ca="1" si="113"/>
        <v>2.3227899022031981</v>
      </c>
      <c r="N1468" s="37">
        <f ca="1">IF(E1468="","",IF(ISERROR([1]!EM_S_EST_NETPROFIT(E1468,行业估值!$E$6,deadline)/100000000),"-",[1]!EM_S_EST_NETPROFIT(E1468,行业估值!$E$6,deadline)/100000000))</f>
        <v>1.383</v>
      </c>
      <c r="O1468" s="36">
        <f t="shared" ca="1" si="114"/>
        <v>27.886618968329721</v>
      </c>
      <c r="T1468" s="64" t="s">
        <v>2934</v>
      </c>
      <c r="U1468" s="64" t="s">
        <v>2935</v>
      </c>
    </row>
    <row r="1469" spans="4:21">
      <c r="D1469" s="45" t="str">
        <f>IF(AND(行业估值!$B$39=$G1469,COUNTIF($G$2:$G$2552,$G1469)&gt;=1),COUNTIF($G$2:G1469,$G1469),"")</f>
        <v/>
      </c>
      <c r="E1469" s="65" t="str">
        <f t="shared" si="110"/>
        <v>300068.SZ</v>
      </c>
      <c r="F1469" s="65" t="str">
        <f t="shared" si="111"/>
        <v>南都电源</v>
      </c>
      <c r="G1469" s="34" t="str">
        <f>IF(E1469="","",IF(行业估值!$C$5="申万行业",[1]!EM_S_INFO_INDUSTRY_SW2014(E1469,"1"),IF(行业估值!$C$5="证监会行业",[1]!EM_S_INFO_INDUSTRY_CSRC1(E1469,"1"),[1]!EM_S_INFO_INDUSTRY_EM2016(E1469,"1"))))</f>
        <v>电气设备</v>
      </c>
      <c r="H1469" s="34" t="str">
        <f>IF(E1469="","",IF($H$1="上证50",[1]!EM_S_INFO_COMPINDEX(E1469,"000016"),"")&amp;IF($H$1="上证180",[1]!EM_S_INFO_COMPINDEX(E1469,"000010"),"")&amp;IF($H$1="沪深300",[1]!EM_S_INFO_COMPINDEX(E1469,"000300"),"")&amp;IF(AND($H$1="上证A股",RIGHT(E1469,2)="SH"),"是","")&amp;IF(AND($H$1="深证A股",RIGHT(E1469,2)="SZ"),"是","")&amp;IF(AND($H$1="创业板",LEFT(E1469,1)-3=0),"是","")&amp;IF(AND($H$1="全部A股",E1469&lt;&gt;0),"是","")&amp;IF(AND($H$1="中小板",LEFT(E1469,3)="002"),"是",""))</f>
        <v>是</v>
      </c>
      <c r="I1469" s="46">
        <f ca="1">IF(E1469="","",IF(OR([1]!EM_S_VAL_MV(E1469,deadline)="",[1]!EM_S_VAL_MV(E1469,deadline)="--",[1]!EM_S_VAL_MV(E1469,deadline)="null"),0,[1]!EM_S_VAL_MV(E1469,deadline)/100000000))</f>
        <v>89.42444906850001</v>
      </c>
      <c r="J1469" s="46">
        <f ca="1">IF(E1469="","",IF(RIGHT(LEFT($J$1,6),3)="TTM",[1]!EM_S_FA_PROFIT_TTM(E1469,LEFT(RIGHT($J$1,11),10),1)/100000000,[1]!EM_S_STM07_IS(E1469,61,LEFT(RIGHT($J$1,5),4)&amp;"-12-31",1)/100000000))</f>
        <v>9.6884247899999998E-2</v>
      </c>
      <c r="K1469" s="36">
        <f t="shared" ca="1" si="112"/>
        <v>923.00297527003886</v>
      </c>
      <c r="L1469" s="46">
        <f ca="1">IF(E1469="","",IF(ISERROR(IF(行业估值!$E$7="最新年报",[1]!EM_S_STM07_BS(E1469,140,LEFT(RIGHT($L$1,5),4)&amp;"-12-31",1)/100000000,[1]!EM_S_STM07_BS(E1469,140,LEFT(RIGHT($L$1,11),10),1)/100000000)),0,IF(行业估值!$E$7="最新年报",[1]!EM_S_STM07_BS(E1469,140,LEFT(RIGHT($L$1,5),4)&amp;"-12-31",1)/100000000,[1]!EM_S_STM07_BS(E1469,140,LEFT(RIGHT($L$1,11),10),1)/100000000)))</f>
        <v>64.277530867999999</v>
      </c>
      <c r="M1469" s="36">
        <f t="shared" ca="1" si="113"/>
        <v>1.3912240850094506</v>
      </c>
      <c r="N1469" s="37">
        <f ca="1">IF(E1469="","",IF(ISERROR([1]!EM_S_EST_NETPROFIT(E1469,行业估值!$E$6,deadline)/100000000),"-",[1]!EM_S_EST_NETPROFIT(E1469,行业估值!$E$6,deadline)/100000000))</f>
        <v>3.6549999999999998</v>
      </c>
      <c r="O1469" s="36">
        <f t="shared" ca="1" si="114"/>
        <v>24.466333534473328</v>
      </c>
      <c r="T1469" s="64" t="s">
        <v>2936</v>
      </c>
      <c r="U1469" s="64" t="s">
        <v>2937</v>
      </c>
    </row>
    <row r="1470" spans="4:21">
      <c r="D1470" s="45" t="str">
        <f>IF(AND(行业估值!$B$39=$G1470,COUNTIF($G$2:$G$2552,$G1470)&gt;=1),COUNTIF($G$2:G1470,$G1470),"")</f>
        <v/>
      </c>
      <c r="E1470" s="65" t="str">
        <f t="shared" si="110"/>
        <v>300069.SZ</v>
      </c>
      <c r="F1470" s="65" t="str">
        <f t="shared" si="111"/>
        <v>金利华电</v>
      </c>
      <c r="G1470" s="34" t="str">
        <f>IF(E1470="","",IF(行业估值!$C$5="申万行业",[1]!EM_S_INFO_INDUSTRY_SW2014(E1470,"1"),IF(行业估值!$C$5="证监会行业",[1]!EM_S_INFO_INDUSTRY_CSRC1(E1470,"1"),[1]!EM_S_INFO_INDUSTRY_EM2016(E1470,"1"))))</f>
        <v>电气设备</v>
      </c>
      <c r="H1470" s="34" t="str">
        <f>IF(E1470="","",IF($H$1="上证50",[1]!EM_S_INFO_COMPINDEX(E1470,"000016"),"")&amp;IF($H$1="上证180",[1]!EM_S_INFO_COMPINDEX(E1470,"000010"),"")&amp;IF($H$1="沪深300",[1]!EM_S_INFO_COMPINDEX(E1470,"000300"),"")&amp;IF(AND($H$1="上证A股",RIGHT(E1470,2)="SH"),"是","")&amp;IF(AND($H$1="深证A股",RIGHT(E1470,2)="SZ"),"是","")&amp;IF(AND($H$1="创业板",LEFT(E1470,1)-3=0),"是","")&amp;IF(AND($H$1="全部A股",E1470&lt;&gt;0),"是","")&amp;IF(AND($H$1="中小板",LEFT(E1470,3)="002"),"是",""))</f>
        <v>是</v>
      </c>
      <c r="I1470" s="46">
        <f ca="1">IF(E1470="","",IF(OR([1]!EM_S_VAL_MV(E1470,deadline)="",[1]!EM_S_VAL_MV(E1470,deadline)="--",[1]!EM_S_VAL_MV(E1470,deadline)="null"),0,[1]!EM_S_VAL_MV(E1470,deadline)/100000000))</f>
        <v>13.010400000000001</v>
      </c>
      <c r="J1470" s="46">
        <f ca="1">IF(E1470="","",IF(RIGHT(LEFT($J$1,6),3)="TTM",[1]!EM_S_FA_PROFIT_TTM(E1470,LEFT(RIGHT($J$1,11),10),1)/100000000,[1]!EM_S_STM07_IS(E1470,61,LEFT(RIGHT($J$1,5),4)&amp;"-12-31",1)/100000000))</f>
        <v>-1.5836584044999999</v>
      </c>
      <c r="K1470" s="36">
        <f t="shared" ca="1" si="112"/>
        <v>-8.2154080469820165</v>
      </c>
      <c r="L1470" s="46">
        <f ca="1">IF(E1470="","",IF(ISERROR(IF(行业估值!$E$7="最新年报",[1]!EM_S_STM07_BS(E1470,140,LEFT(RIGHT($L$1,5),4)&amp;"-12-31",1)/100000000,[1]!EM_S_STM07_BS(E1470,140,LEFT(RIGHT($L$1,11),10),1)/100000000)),0,IF(行业估值!$E$7="最新年报",[1]!EM_S_STM07_BS(E1470,140,LEFT(RIGHT($L$1,5),4)&amp;"-12-31",1)/100000000,[1]!EM_S_STM07_BS(E1470,140,LEFT(RIGHT($L$1,11),10),1)/100000000)))</f>
        <v>3.4708569648000003</v>
      </c>
      <c r="M1470" s="36">
        <f t="shared" ca="1" si="113"/>
        <v>3.7484690760656836</v>
      </c>
      <c r="N1470" s="37" t="str">
        <f ca="1">IF(E1470="","",IF(ISERROR([1]!EM_S_EST_NETPROFIT(E1470,行业估值!$E$6,deadline)/100000000),"-",[1]!EM_S_EST_NETPROFIT(E1470,行业估值!$E$6,deadline)/100000000))</f>
        <v>-</v>
      </c>
      <c r="O1470" s="36" t="str">
        <f t="shared" ca="1" si="114"/>
        <v>-</v>
      </c>
      <c r="T1470" s="64" t="s">
        <v>2938</v>
      </c>
      <c r="U1470" s="64" t="s">
        <v>2939</v>
      </c>
    </row>
    <row r="1471" spans="4:21">
      <c r="D1471" s="45" t="str">
        <f>IF(AND(行业估值!$B$39=$G1471,COUNTIF($G$2:$G$2552,$G1471)&gt;=1),COUNTIF($G$2:G1471,$G1471),"")</f>
        <v/>
      </c>
      <c r="E1471" s="65" t="str">
        <f t="shared" si="110"/>
        <v>300070.SZ</v>
      </c>
      <c r="F1471" s="65" t="str">
        <f t="shared" si="111"/>
        <v>碧水源</v>
      </c>
      <c r="G1471" s="34" t="str">
        <f>IF(E1471="","",IF(行业估值!$C$5="申万行业",[1]!EM_S_INFO_INDUSTRY_SW2014(E1471,"1"),IF(行业估值!$C$5="证监会行业",[1]!EM_S_INFO_INDUSTRY_CSRC1(E1471,"1"),[1]!EM_S_INFO_INDUSTRY_EM2016(E1471,"1"))))</f>
        <v>公用事业</v>
      </c>
      <c r="H1471" s="34" t="str">
        <f>IF(E1471="","",IF($H$1="上证50",[1]!EM_S_INFO_COMPINDEX(E1471,"000016"),"")&amp;IF($H$1="上证180",[1]!EM_S_INFO_COMPINDEX(E1471,"000010"),"")&amp;IF($H$1="沪深300",[1]!EM_S_INFO_COMPINDEX(E1471,"000300"),"")&amp;IF(AND($H$1="上证A股",RIGHT(E1471,2)="SH"),"是","")&amp;IF(AND($H$1="深证A股",RIGHT(E1471,2)="SZ"),"是","")&amp;IF(AND($H$1="创业板",LEFT(E1471,1)-3=0),"是","")&amp;IF(AND($H$1="全部A股",E1471&lt;&gt;0),"是","")&amp;IF(AND($H$1="中小板",LEFT(E1471,3)="002"),"是",""))</f>
        <v>是</v>
      </c>
      <c r="I1471" s="46">
        <f ca="1">IF(E1471="","",IF(OR([1]!EM_S_VAL_MV(E1471,deadline)="",[1]!EM_S_VAL_MV(E1471,deadline)="--",[1]!EM_S_VAL_MV(E1471,deadline)="null"),0,[1]!EM_S_VAL_MV(E1471,deadline)/100000000))</f>
        <v>240.19288148459998</v>
      </c>
      <c r="J1471" s="46">
        <f ca="1">IF(E1471="","",IF(RIGHT(LEFT($J$1,6),3)="TTM",[1]!EM_S_FA_PROFIT_TTM(E1471,LEFT(RIGHT($J$1,11),10),1)/100000000,[1]!EM_S_STM07_IS(E1471,61,LEFT(RIGHT($J$1,5),4)&amp;"-12-31",1)/100000000))</f>
        <v>10.7062229645</v>
      </c>
      <c r="K1471" s="36">
        <f t="shared" ca="1" si="112"/>
        <v>22.434885045925011</v>
      </c>
      <c r="L1471" s="46">
        <f ca="1">IF(E1471="","",IF(ISERROR(IF(行业估值!$E$7="最新年报",[1]!EM_S_STM07_BS(E1471,140,LEFT(RIGHT($L$1,5),4)&amp;"-12-31",1)/100000000,[1]!EM_S_STM07_BS(E1471,140,LEFT(RIGHT($L$1,11),10),1)/100000000)),0,IF(行业估值!$E$7="最新年报",[1]!EM_S_STM07_BS(E1471,140,LEFT(RIGHT($L$1,5),4)&amp;"-12-31",1)/100000000,[1]!EM_S_STM07_BS(E1471,140,LEFT(RIGHT($L$1,11),10),1)/100000000)))</f>
        <v>190.88870628340001</v>
      </c>
      <c r="M1471" s="36">
        <f t="shared" ca="1" si="113"/>
        <v>1.2582875444082129</v>
      </c>
      <c r="N1471" s="37">
        <f ca="1">IF(E1471="","",IF(ISERROR([1]!EM_S_EST_NETPROFIT(E1471,行业估值!$E$6,deadline)/100000000),"-",[1]!EM_S_EST_NETPROFIT(E1471,行业估值!$E$6,deadline)/100000000))</f>
        <v>13.130916666666666</v>
      </c>
      <c r="O1471" s="36">
        <f t="shared" ca="1" si="114"/>
        <v>18.292164026471877</v>
      </c>
      <c r="T1471" s="64" t="s">
        <v>2940</v>
      </c>
      <c r="U1471" s="64" t="s">
        <v>2941</v>
      </c>
    </row>
    <row r="1472" spans="4:21">
      <c r="D1472" s="45" t="str">
        <f>IF(AND(行业估值!$B$39=$G1472,COUNTIF($G$2:$G$2552,$G1472)&gt;=1),COUNTIF($G$2:G1472,$G1472),"")</f>
        <v/>
      </c>
      <c r="E1472" s="65" t="str">
        <f t="shared" si="110"/>
        <v>300071.SZ</v>
      </c>
      <c r="F1472" s="65" t="str">
        <f t="shared" si="111"/>
        <v>华谊嘉信</v>
      </c>
      <c r="G1472" s="34" t="str">
        <f>IF(E1472="","",IF(行业估值!$C$5="申万行业",[1]!EM_S_INFO_INDUSTRY_SW2014(E1472,"1"),IF(行业估值!$C$5="证监会行业",[1]!EM_S_INFO_INDUSTRY_CSRC1(E1472,"1"),[1]!EM_S_INFO_INDUSTRY_EM2016(E1472,"1"))))</f>
        <v>文化传媒</v>
      </c>
      <c r="H1472" s="34" t="str">
        <f>IF(E1472="","",IF($H$1="上证50",[1]!EM_S_INFO_COMPINDEX(E1472,"000016"),"")&amp;IF($H$1="上证180",[1]!EM_S_INFO_COMPINDEX(E1472,"000010"),"")&amp;IF($H$1="沪深300",[1]!EM_S_INFO_COMPINDEX(E1472,"000300"),"")&amp;IF(AND($H$1="上证A股",RIGHT(E1472,2)="SH"),"是","")&amp;IF(AND($H$1="深证A股",RIGHT(E1472,2)="SZ"),"是","")&amp;IF(AND($H$1="创业板",LEFT(E1472,1)-3=0),"是","")&amp;IF(AND($H$1="全部A股",E1472&lt;&gt;0),"是","")&amp;IF(AND($H$1="中小板",LEFT(E1472,3)="002"),"是",""))</f>
        <v>是</v>
      </c>
      <c r="I1472" s="46">
        <f ca="1">IF(E1472="","",IF(OR([1]!EM_S_VAL_MV(E1472,deadline)="",[1]!EM_S_VAL_MV(E1472,deadline)="--",[1]!EM_S_VAL_MV(E1472,deadline)="null"),0,[1]!EM_S_VAL_MV(E1472,deadline)/100000000))</f>
        <v>15.808851670399999</v>
      </c>
      <c r="J1472" s="46">
        <f ca="1">IF(E1472="","",IF(RIGHT(LEFT($J$1,6),3)="TTM",[1]!EM_S_FA_PROFIT_TTM(E1472,LEFT(RIGHT($J$1,11),10),1)/100000000,[1]!EM_S_STM07_IS(E1472,61,LEFT(RIGHT($J$1,5),4)&amp;"-12-31",1)/100000000))</f>
        <v>-8.5965392637000004</v>
      </c>
      <c r="K1472" s="36">
        <f t="shared" ca="1" si="112"/>
        <v>-1.8389785919032466</v>
      </c>
      <c r="L1472" s="46">
        <f ca="1">IF(E1472="","",IF(ISERROR(IF(行业估值!$E$7="最新年报",[1]!EM_S_STM07_BS(E1472,140,LEFT(RIGHT($L$1,5),4)&amp;"-12-31",1)/100000000,[1]!EM_S_STM07_BS(E1472,140,LEFT(RIGHT($L$1,11),10),1)/100000000)),0,IF(行业估值!$E$7="最新年报",[1]!EM_S_STM07_BS(E1472,140,LEFT(RIGHT($L$1,5),4)&amp;"-12-31",1)/100000000,[1]!EM_S_STM07_BS(E1472,140,LEFT(RIGHT($L$1,11),10),1)/100000000)))</f>
        <v>0.72324009629999997</v>
      </c>
      <c r="M1472" s="36">
        <f t="shared" ca="1" si="113"/>
        <v>21.858372829819558</v>
      </c>
      <c r="N1472" s="37" t="str">
        <f ca="1">IF(E1472="","",IF(ISERROR([1]!EM_S_EST_NETPROFIT(E1472,行业估值!$E$6,deadline)/100000000),"-",[1]!EM_S_EST_NETPROFIT(E1472,行业估值!$E$6,deadline)/100000000))</f>
        <v>-</v>
      </c>
      <c r="O1472" s="36" t="str">
        <f t="shared" ca="1" si="114"/>
        <v>-</v>
      </c>
      <c r="T1472" s="64" t="s">
        <v>2942</v>
      </c>
      <c r="U1472" s="64" t="s">
        <v>2943</v>
      </c>
    </row>
    <row r="1473" spans="4:21">
      <c r="D1473" s="45" t="str">
        <f>IF(AND(行业估值!$B$39=$G1473,COUNTIF($G$2:$G$2552,$G1473)&gt;=1),COUNTIF($G$2:G1473,$G1473),"")</f>
        <v/>
      </c>
      <c r="E1473" s="65" t="str">
        <f t="shared" si="110"/>
        <v>300072.SZ</v>
      </c>
      <c r="F1473" s="65" t="str">
        <f t="shared" si="111"/>
        <v>三聚环保</v>
      </c>
      <c r="G1473" s="34" t="str">
        <f>IF(E1473="","",IF(行业估值!$C$5="申万行业",[1]!EM_S_INFO_INDUSTRY_SW2014(E1473,"1"),IF(行业估值!$C$5="证监会行业",[1]!EM_S_INFO_INDUSTRY_CSRC1(E1473,"1"),[1]!EM_S_INFO_INDUSTRY_EM2016(E1473,"1"))))</f>
        <v>基础化工</v>
      </c>
      <c r="H1473" s="34" t="str">
        <f>IF(E1473="","",IF($H$1="上证50",[1]!EM_S_INFO_COMPINDEX(E1473,"000016"),"")&amp;IF($H$1="上证180",[1]!EM_S_INFO_COMPINDEX(E1473,"000010"),"")&amp;IF($H$1="沪深300",[1]!EM_S_INFO_COMPINDEX(E1473,"000300"),"")&amp;IF(AND($H$1="上证A股",RIGHT(E1473,2)="SH"),"是","")&amp;IF(AND($H$1="深证A股",RIGHT(E1473,2)="SZ"),"是","")&amp;IF(AND($H$1="创业板",LEFT(E1473,1)-3=0),"是","")&amp;IF(AND($H$1="全部A股",E1473&lt;&gt;0),"是","")&amp;IF(AND($H$1="中小板",LEFT(E1473,3)="002"),"是",""))</f>
        <v>是</v>
      </c>
      <c r="I1473" s="46">
        <f ca="1">IF(E1473="","",IF(OR([1]!EM_S_VAL_MV(E1473,deadline)="",[1]!EM_S_VAL_MV(E1473,deadline)="--",[1]!EM_S_VAL_MV(E1473,deadline)="null"),0,[1]!EM_S_VAL_MV(E1473,deadline)/100000000))</f>
        <v>129.23461660999999</v>
      </c>
      <c r="J1473" s="46">
        <f ca="1">IF(E1473="","",IF(RIGHT(LEFT($J$1,6),3)="TTM",[1]!EM_S_FA_PROFIT_TTM(E1473,LEFT(RIGHT($J$1,11),10),1)/100000000,[1]!EM_S_STM07_IS(E1473,61,LEFT(RIGHT($J$1,5),4)&amp;"-12-31",1)/100000000))</f>
        <v>-6.7573024511000002</v>
      </c>
      <c r="K1473" s="36">
        <f t="shared" ca="1" si="112"/>
        <v>-19.125178656012693</v>
      </c>
      <c r="L1473" s="46">
        <f ca="1">IF(E1473="","",IF(ISERROR(IF(行业估值!$E$7="最新年报",[1]!EM_S_STM07_BS(E1473,140,LEFT(RIGHT($L$1,5),4)&amp;"-12-31",1)/100000000,[1]!EM_S_STM07_BS(E1473,140,LEFT(RIGHT($L$1,11),10),1)/100000000)),0,IF(行业估值!$E$7="最新年报",[1]!EM_S_STM07_BS(E1473,140,LEFT(RIGHT($L$1,5),4)&amp;"-12-31",1)/100000000,[1]!EM_S_STM07_BS(E1473,140,LEFT(RIGHT($L$1,11),10),1)/100000000)))</f>
        <v>95.826458968300003</v>
      </c>
      <c r="M1473" s="36">
        <f t="shared" ca="1" si="113"/>
        <v>1.3486318705854676</v>
      </c>
      <c r="N1473" s="37" t="str">
        <f ca="1">IF(E1473="","",IF(ISERROR([1]!EM_S_EST_NETPROFIT(E1473,行业估值!$E$6,deadline)/100000000),"-",[1]!EM_S_EST_NETPROFIT(E1473,行业估值!$E$6,deadline)/100000000))</f>
        <v>-</v>
      </c>
      <c r="O1473" s="36" t="str">
        <f t="shared" ca="1" si="114"/>
        <v>-</v>
      </c>
      <c r="T1473" s="64" t="s">
        <v>2944</v>
      </c>
      <c r="U1473" s="64" t="s">
        <v>2945</v>
      </c>
    </row>
    <row r="1474" spans="4:21">
      <c r="D1474" s="45" t="str">
        <f>IF(AND(行业估值!$B$39=$G1474,COUNTIF($G$2:$G$2552,$G1474)&gt;=1),COUNTIF($G$2:G1474,$G1474),"")</f>
        <v/>
      </c>
      <c r="E1474" s="65" t="str">
        <f t="shared" si="110"/>
        <v>300073.SZ</v>
      </c>
      <c r="F1474" s="65" t="str">
        <f t="shared" si="111"/>
        <v>当升科技</v>
      </c>
      <c r="G1474" s="34" t="str">
        <f>IF(E1474="","",IF(行业估值!$C$5="申万行业",[1]!EM_S_INFO_INDUSTRY_SW2014(E1474,"1"),IF(行业估值!$C$5="证监会行业",[1]!EM_S_INFO_INDUSTRY_CSRC1(E1474,"1"),[1]!EM_S_INFO_INDUSTRY_EM2016(E1474,"1"))))</f>
        <v>有色金属</v>
      </c>
      <c r="H1474" s="34" t="str">
        <f>IF(E1474="","",IF($H$1="上证50",[1]!EM_S_INFO_COMPINDEX(E1474,"000016"),"")&amp;IF($H$1="上证180",[1]!EM_S_INFO_COMPINDEX(E1474,"000010"),"")&amp;IF($H$1="沪深300",[1]!EM_S_INFO_COMPINDEX(E1474,"000300"),"")&amp;IF(AND($H$1="上证A股",RIGHT(E1474,2)="SH"),"是","")&amp;IF(AND($H$1="深证A股",RIGHT(E1474,2)="SZ"),"是","")&amp;IF(AND($H$1="创业板",LEFT(E1474,1)-3=0),"是","")&amp;IF(AND($H$1="全部A股",E1474&lt;&gt;0),"是","")&amp;IF(AND($H$1="中小板",LEFT(E1474,3)="002"),"是",""))</f>
        <v>是</v>
      </c>
      <c r="I1474" s="46">
        <f ca="1">IF(E1474="","",IF(OR([1]!EM_S_VAL_MV(E1474,deadline)="",[1]!EM_S_VAL_MV(E1474,deadline)="--",[1]!EM_S_VAL_MV(E1474,deadline)="null"),0,[1]!EM_S_VAL_MV(E1474,deadline)/100000000))</f>
        <v>93.327656590100005</v>
      </c>
      <c r="J1474" s="46">
        <f ca="1">IF(E1474="","",IF(RIGHT(LEFT($J$1,6),3)="TTM",[1]!EM_S_FA_PROFIT_TTM(E1474,LEFT(RIGHT($J$1,11),10),1)/100000000,[1]!EM_S_STM07_IS(E1474,61,LEFT(RIGHT($J$1,5),4)&amp;"-12-31",1)/100000000))</f>
        <v>3.3050038068000003</v>
      </c>
      <c r="K1474" s="36">
        <f t="shared" ca="1" si="112"/>
        <v>28.238290194425684</v>
      </c>
      <c r="L1474" s="46">
        <f ca="1">IF(E1474="","",IF(ISERROR(IF(行业估值!$E$7="最新年报",[1]!EM_S_STM07_BS(E1474,140,LEFT(RIGHT($L$1,5),4)&amp;"-12-31",1)/100000000,[1]!EM_S_STM07_BS(E1474,140,LEFT(RIGHT($L$1,11),10),1)/100000000)),0,IF(行业估值!$E$7="最新年报",[1]!EM_S_STM07_BS(E1474,140,LEFT(RIGHT($L$1,5),4)&amp;"-12-31",1)/100000000,[1]!EM_S_STM07_BS(E1474,140,LEFT(RIGHT($L$1,11),10),1)/100000000)))</f>
        <v>34.600132513600002</v>
      </c>
      <c r="M1474" s="36">
        <f t="shared" ca="1" si="113"/>
        <v>2.697320784925215</v>
      </c>
      <c r="N1474" s="37">
        <f ca="1">IF(E1474="","",IF(ISERROR([1]!EM_S_EST_NETPROFIT(E1474,行业估值!$E$6,deadline)/100000000),"-",[1]!EM_S_EST_NETPROFIT(E1474,行业估值!$E$6,deadline)/100000000))</f>
        <v>3.5067312500000001</v>
      </c>
      <c r="O1474" s="36">
        <f t="shared" ca="1" si="114"/>
        <v>26.613860583157038</v>
      </c>
      <c r="T1474" s="64" t="s">
        <v>2946</v>
      </c>
      <c r="U1474" s="64" t="s">
        <v>2947</v>
      </c>
    </row>
    <row r="1475" spans="4:21">
      <c r="D1475" s="45" t="str">
        <f>IF(AND(行业估值!$B$39=$G1475,COUNTIF($G$2:$G$2552,$G1475)&gt;=1),COUNTIF($G$2:G1475,$G1475),"")</f>
        <v/>
      </c>
      <c r="E1475" s="65" t="str">
        <f t="shared" ref="E1475:E1538" si="115">IF(U1475="","",U1475)</f>
        <v>300074.SZ</v>
      </c>
      <c r="F1475" s="65" t="str">
        <f t="shared" ref="F1475:F1538" si="116">IF(T1475="","",T1475)</f>
        <v>华平股份</v>
      </c>
      <c r="G1475" s="34" t="str">
        <f>IF(E1475="","",IF(行业估值!$C$5="申万行业",[1]!EM_S_INFO_INDUSTRY_SW2014(E1475,"1"),IF(行业估值!$C$5="证监会行业",[1]!EM_S_INFO_INDUSTRY_CSRC1(E1475,"1"),[1]!EM_S_INFO_INDUSTRY_EM2016(E1475,"1"))))</f>
        <v>信息技术</v>
      </c>
      <c r="H1475" s="34" t="str">
        <f>IF(E1475="","",IF($H$1="上证50",[1]!EM_S_INFO_COMPINDEX(E1475,"000016"),"")&amp;IF($H$1="上证180",[1]!EM_S_INFO_COMPINDEX(E1475,"000010"),"")&amp;IF($H$1="沪深300",[1]!EM_S_INFO_COMPINDEX(E1475,"000300"),"")&amp;IF(AND($H$1="上证A股",RIGHT(E1475,2)="SH"),"是","")&amp;IF(AND($H$1="深证A股",RIGHT(E1475,2)="SZ"),"是","")&amp;IF(AND($H$1="创业板",LEFT(E1475,1)-3=0),"是","")&amp;IF(AND($H$1="全部A股",E1475&lt;&gt;0),"是","")&amp;IF(AND($H$1="中小板",LEFT(E1475,3)="002"),"是",""))</f>
        <v>是</v>
      </c>
      <c r="I1475" s="46">
        <f ca="1">IF(E1475="","",IF(OR([1]!EM_S_VAL_MV(E1475,deadline)="",[1]!EM_S_VAL_MV(E1475,deadline)="--",[1]!EM_S_VAL_MV(E1475,deadline)="null"),0,[1]!EM_S_VAL_MV(E1475,deadline)/100000000))</f>
        <v>22.452880140000001</v>
      </c>
      <c r="J1475" s="46">
        <f ca="1">IF(E1475="","",IF(RIGHT(LEFT($J$1,6),3)="TTM",[1]!EM_S_FA_PROFIT_TTM(E1475,LEFT(RIGHT($J$1,11),10),1)/100000000,[1]!EM_S_STM07_IS(E1475,61,LEFT(RIGHT($J$1,5),4)&amp;"-12-31",1)/100000000))</f>
        <v>0.22463729920000003</v>
      </c>
      <c r="K1475" s="36">
        <f t="shared" ref="K1475:K1538" ca="1" si="117">IF(E1475="","",IF(OR(I1475=0,J1475=0),"-",I1475/J1475))</f>
        <v>99.951700897230154</v>
      </c>
      <c r="L1475" s="46">
        <f ca="1">IF(E1475="","",IF(ISERROR(IF(行业估值!$E$7="最新年报",[1]!EM_S_STM07_BS(E1475,140,LEFT(RIGHT($L$1,5),4)&amp;"-12-31",1)/100000000,[1]!EM_S_STM07_BS(E1475,140,LEFT(RIGHT($L$1,11),10),1)/100000000)),0,IF(行业估值!$E$7="最新年报",[1]!EM_S_STM07_BS(E1475,140,LEFT(RIGHT($L$1,5),4)&amp;"-12-31",1)/100000000,[1]!EM_S_STM07_BS(E1475,140,LEFT(RIGHT($L$1,11),10),1)/100000000)))</f>
        <v>12.1310118876</v>
      </c>
      <c r="M1475" s="36">
        <f t="shared" ref="M1475:M1538" ca="1" si="118">IF(E1475="","",IF(OR(I1475=0,L1475=0),"-",I1475/L1475))</f>
        <v>1.8508662218813539</v>
      </c>
      <c r="N1475" s="37" t="str">
        <f ca="1">IF(E1475="","",IF(ISERROR([1]!EM_S_EST_NETPROFIT(E1475,行业估值!$E$6,deadline)/100000000),"-",[1]!EM_S_EST_NETPROFIT(E1475,行业估值!$E$6,deadline)/100000000))</f>
        <v>-</v>
      </c>
      <c r="O1475" s="36" t="str">
        <f t="shared" ref="O1475:O1538" ca="1" si="119">IF(E1475="","",IF(ISERROR(IF(OR(I1475=0,N1475=0),"-",I1475/N1475)),"-",IF(OR(I1475=0,N1475=0),"-",I1475/N1475)))</f>
        <v>-</v>
      </c>
      <c r="T1475" s="64" t="s">
        <v>2948</v>
      </c>
      <c r="U1475" s="64" t="s">
        <v>2949</v>
      </c>
    </row>
    <row r="1476" spans="4:21">
      <c r="D1476" s="45" t="str">
        <f>IF(AND(行业估值!$B$39=$G1476,COUNTIF($G$2:$G$2552,$G1476)&gt;=1),COUNTIF($G$2:G1476,$G1476),"")</f>
        <v/>
      </c>
      <c r="E1476" s="65" t="str">
        <f t="shared" si="115"/>
        <v>300075.SZ</v>
      </c>
      <c r="F1476" s="65" t="str">
        <f t="shared" si="116"/>
        <v>数字政通</v>
      </c>
      <c r="G1476" s="34" t="str">
        <f>IF(E1476="","",IF(行业估值!$C$5="申万行业",[1]!EM_S_INFO_INDUSTRY_SW2014(E1476,"1"),IF(行业估值!$C$5="证监会行业",[1]!EM_S_INFO_INDUSTRY_CSRC1(E1476,"1"),[1]!EM_S_INFO_INDUSTRY_EM2016(E1476,"1"))))</f>
        <v>信息技术</v>
      </c>
      <c r="H1476" s="34" t="str">
        <f>IF(E1476="","",IF($H$1="上证50",[1]!EM_S_INFO_COMPINDEX(E1476,"000016"),"")&amp;IF($H$1="上证180",[1]!EM_S_INFO_COMPINDEX(E1476,"000010"),"")&amp;IF($H$1="沪深300",[1]!EM_S_INFO_COMPINDEX(E1476,"000300"),"")&amp;IF(AND($H$1="上证A股",RIGHT(E1476,2)="SH"),"是","")&amp;IF(AND($H$1="深证A股",RIGHT(E1476,2)="SZ"),"是","")&amp;IF(AND($H$1="创业板",LEFT(E1476,1)-3=0),"是","")&amp;IF(AND($H$1="全部A股",E1476&lt;&gt;0),"是","")&amp;IF(AND($H$1="中小板",LEFT(E1476,3)="002"),"是",""))</f>
        <v>是</v>
      </c>
      <c r="I1476" s="46">
        <f ca="1">IF(E1476="","",IF(OR([1]!EM_S_VAL_MV(E1476,deadline)="",[1]!EM_S_VAL_MV(E1476,deadline)="--",[1]!EM_S_VAL_MV(E1476,deadline)="null"),0,[1]!EM_S_VAL_MV(E1476,deadline)/100000000))</f>
        <v>46.579544466000002</v>
      </c>
      <c r="J1476" s="46">
        <f ca="1">IF(E1476="","",IF(RIGHT(LEFT($J$1,6),3)="TTM",[1]!EM_S_FA_PROFIT_TTM(E1476,LEFT(RIGHT($J$1,11),10),1)/100000000,[1]!EM_S_STM07_IS(E1476,61,LEFT(RIGHT($J$1,5),4)&amp;"-12-31",1)/100000000))</f>
        <v>1.1843147872999999</v>
      </c>
      <c r="K1476" s="36">
        <f t="shared" ca="1" si="117"/>
        <v>39.330374800260678</v>
      </c>
      <c r="L1476" s="46">
        <f ca="1">IF(E1476="","",IF(ISERROR(IF(行业估值!$E$7="最新年报",[1]!EM_S_STM07_BS(E1476,140,LEFT(RIGHT($L$1,5),4)&amp;"-12-31",1)/100000000,[1]!EM_S_STM07_BS(E1476,140,LEFT(RIGHT($L$1,11),10),1)/100000000)),0,IF(行业估值!$E$7="最新年报",[1]!EM_S_STM07_BS(E1476,140,LEFT(RIGHT($L$1,5),4)&amp;"-12-31",1)/100000000,[1]!EM_S_STM07_BS(E1476,140,LEFT(RIGHT($L$1,11),10),1)/100000000)))</f>
        <v>23.188749810400001</v>
      </c>
      <c r="M1476" s="36">
        <f t="shared" ca="1" si="118"/>
        <v>2.008713054686087</v>
      </c>
      <c r="N1476" s="37">
        <f ca="1">IF(E1476="","",IF(ISERROR([1]!EM_S_EST_NETPROFIT(E1476,行业估值!$E$6,deadline)/100000000),"-",[1]!EM_S_EST_NETPROFIT(E1476,行业估值!$E$6,deadline)/100000000))</f>
        <v>1.65</v>
      </c>
      <c r="O1476" s="36">
        <f t="shared" ca="1" si="119"/>
        <v>28.230026949090913</v>
      </c>
      <c r="T1476" s="64" t="s">
        <v>2950</v>
      </c>
      <c r="U1476" s="64" t="s">
        <v>2951</v>
      </c>
    </row>
    <row r="1477" spans="4:21">
      <c r="D1477" s="45" t="str">
        <f>IF(AND(行业估值!$B$39=$G1477,COUNTIF($G$2:$G$2552,$G1477)&gt;=1),COUNTIF($G$2:G1477,$G1477),"")</f>
        <v/>
      </c>
      <c r="E1477" s="65" t="str">
        <f t="shared" si="115"/>
        <v>300076.SZ</v>
      </c>
      <c r="F1477" s="65" t="str">
        <f t="shared" si="116"/>
        <v>GQY视讯</v>
      </c>
      <c r="G1477" s="34" t="str">
        <f>IF(E1477="","",IF(行业估值!$C$5="申万行业",[1]!EM_S_INFO_INDUSTRY_SW2014(E1477,"1"),IF(行业估值!$C$5="证监会行业",[1]!EM_S_INFO_INDUSTRY_CSRC1(E1477,"1"),[1]!EM_S_INFO_INDUSTRY_EM2016(E1477,"1"))))</f>
        <v>电子设备</v>
      </c>
      <c r="H1477" s="34" t="str">
        <f>IF(E1477="","",IF($H$1="上证50",[1]!EM_S_INFO_COMPINDEX(E1477,"000016"),"")&amp;IF($H$1="上证180",[1]!EM_S_INFO_COMPINDEX(E1477,"000010"),"")&amp;IF($H$1="沪深300",[1]!EM_S_INFO_COMPINDEX(E1477,"000300"),"")&amp;IF(AND($H$1="上证A股",RIGHT(E1477,2)="SH"),"是","")&amp;IF(AND($H$1="深证A股",RIGHT(E1477,2)="SZ"),"是","")&amp;IF(AND($H$1="创业板",LEFT(E1477,1)-3=0),"是","")&amp;IF(AND($H$1="全部A股",E1477&lt;&gt;0),"是","")&amp;IF(AND($H$1="中小板",LEFT(E1477,3)="002"),"是",""))</f>
        <v>是</v>
      </c>
      <c r="I1477" s="46">
        <f ca="1">IF(E1477="","",IF(OR([1]!EM_S_VAL_MV(E1477,deadline)="",[1]!EM_S_VAL_MV(E1477,deadline)="--",[1]!EM_S_VAL_MV(E1477,deadline)="null"),0,[1]!EM_S_VAL_MV(E1477,deadline)/100000000))</f>
        <v>27.263200000000001</v>
      </c>
      <c r="J1477" s="46">
        <f ca="1">IF(E1477="","",IF(RIGHT(LEFT($J$1,6),3)="TTM",[1]!EM_S_FA_PROFIT_TTM(E1477,LEFT(RIGHT($J$1,11),10),1)/100000000,[1]!EM_S_STM07_IS(E1477,61,LEFT(RIGHT($J$1,5),4)&amp;"-12-31",1)/100000000))</f>
        <v>3.7182619900000005E-2</v>
      </c>
      <c r="K1477" s="36">
        <f t="shared" ca="1" si="117"/>
        <v>733.22428794211987</v>
      </c>
      <c r="L1477" s="46">
        <f ca="1">IF(E1477="","",IF(ISERROR(IF(行业估值!$E$7="最新年报",[1]!EM_S_STM07_BS(E1477,140,LEFT(RIGHT($L$1,5),4)&amp;"-12-31",1)/100000000,[1]!EM_S_STM07_BS(E1477,140,LEFT(RIGHT($L$1,11),10),1)/100000000)),0,IF(行业估值!$E$7="最新年报",[1]!EM_S_STM07_BS(E1477,140,LEFT(RIGHT($L$1,5),4)&amp;"-12-31",1)/100000000,[1]!EM_S_STM07_BS(E1477,140,LEFT(RIGHT($L$1,11),10),1)/100000000)))</f>
        <v>10.1902992844</v>
      </c>
      <c r="M1477" s="36">
        <f t="shared" ca="1" si="118"/>
        <v>2.6754071925773912</v>
      </c>
      <c r="N1477" s="37" t="str">
        <f ca="1">IF(E1477="","",IF(ISERROR([1]!EM_S_EST_NETPROFIT(E1477,行业估值!$E$6,deadline)/100000000),"-",[1]!EM_S_EST_NETPROFIT(E1477,行业估值!$E$6,deadline)/100000000))</f>
        <v>-</v>
      </c>
      <c r="O1477" s="36" t="str">
        <f t="shared" ca="1" si="119"/>
        <v>-</v>
      </c>
      <c r="T1477" s="64" t="s">
        <v>2952</v>
      </c>
      <c r="U1477" s="64" t="s">
        <v>2953</v>
      </c>
    </row>
    <row r="1478" spans="4:21">
      <c r="D1478" s="45" t="str">
        <f>IF(AND(行业估值!$B$39=$G1478,COUNTIF($G$2:$G$2552,$G1478)&gt;=1),COUNTIF($G$2:G1478,$G1478),"")</f>
        <v/>
      </c>
      <c r="E1478" s="65" t="str">
        <f t="shared" si="115"/>
        <v>300077.SZ</v>
      </c>
      <c r="F1478" s="65" t="str">
        <f t="shared" si="116"/>
        <v>国民技术</v>
      </c>
      <c r="G1478" s="34" t="str">
        <f>IF(E1478="","",IF(行业估值!$C$5="申万行业",[1]!EM_S_INFO_INDUSTRY_SW2014(E1478,"1"),IF(行业估值!$C$5="证监会行业",[1]!EM_S_INFO_INDUSTRY_CSRC1(E1478,"1"),[1]!EM_S_INFO_INDUSTRY_EM2016(E1478,"1"))))</f>
        <v>电子设备</v>
      </c>
      <c r="H1478" s="34" t="str">
        <f>IF(E1478="","",IF($H$1="上证50",[1]!EM_S_INFO_COMPINDEX(E1478,"000016"),"")&amp;IF($H$1="上证180",[1]!EM_S_INFO_COMPINDEX(E1478,"000010"),"")&amp;IF($H$1="沪深300",[1]!EM_S_INFO_COMPINDEX(E1478,"000300"),"")&amp;IF(AND($H$1="上证A股",RIGHT(E1478,2)="SH"),"是","")&amp;IF(AND($H$1="深证A股",RIGHT(E1478,2)="SZ"),"是","")&amp;IF(AND($H$1="创业板",LEFT(E1478,1)-3=0),"是","")&amp;IF(AND($H$1="全部A股",E1478&lt;&gt;0),"是","")&amp;IF(AND($H$1="中小板",LEFT(E1478,3)="002"),"是",""))</f>
        <v>是</v>
      </c>
      <c r="I1478" s="46">
        <f ca="1">IF(E1478="","",IF(OR([1]!EM_S_VAL_MV(E1478,deadline)="",[1]!EM_S_VAL_MV(E1478,deadline)="--",[1]!EM_S_VAL_MV(E1478,deadline)="null"),0,[1]!EM_S_VAL_MV(E1478,deadline)/100000000))</f>
        <v>33.5126615</v>
      </c>
      <c r="J1478" s="46">
        <f ca="1">IF(E1478="","",IF(RIGHT(LEFT($J$1,6),3)="TTM",[1]!EM_S_FA_PROFIT_TTM(E1478,LEFT(RIGHT($J$1,11),10),1)/100000000,[1]!EM_S_STM07_IS(E1478,61,LEFT(RIGHT($J$1,5),4)&amp;"-12-31",1)/100000000))</f>
        <v>-15.132884608900001</v>
      </c>
      <c r="K1478" s="36">
        <f t="shared" ca="1" si="117"/>
        <v>-2.2145587154144044</v>
      </c>
      <c r="L1478" s="46">
        <f ca="1">IF(E1478="","",IF(ISERROR(IF(行业估值!$E$7="最新年报",[1]!EM_S_STM07_BS(E1478,140,LEFT(RIGHT($L$1,5),4)&amp;"-12-31",1)/100000000,[1]!EM_S_STM07_BS(E1478,140,LEFT(RIGHT($L$1,11),10),1)/100000000)),0,IF(行业估值!$E$7="最新年报",[1]!EM_S_STM07_BS(E1478,140,LEFT(RIGHT($L$1,5),4)&amp;"-12-31",1)/100000000,[1]!EM_S_STM07_BS(E1478,140,LEFT(RIGHT($L$1,11),10),1)/100000000)))</f>
        <v>13.5870836496</v>
      </c>
      <c r="M1478" s="36">
        <f t="shared" ca="1" si="118"/>
        <v>2.4665088082376383</v>
      </c>
      <c r="N1478" s="37" t="str">
        <f ca="1">IF(E1478="","",IF(ISERROR([1]!EM_S_EST_NETPROFIT(E1478,行业估值!$E$6,deadline)/100000000),"-",[1]!EM_S_EST_NETPROFIT(E1478,行业估值!$E$6,deadline)/100000000))</f>
        <v>-</v>
      </c>
      <c r="O1478" s="36" t="str">
        <f t="shared" ca="1" si="119"/>
        <v>-</v>
      </c>
      <c r="T1478" s="64" t="s">
        <v>2954</v>
      </c>
      <c r="U1478" s="64" t="s">
        <v>2955</v>
      </c>
    </row>
    <row r="1479" spans="4:21">
      <c r="D1479" s="45" t="str">
        <f>IF(AND(行业估值!$B$39=$G1479,COUNTIF($G$2:$G$2552,$G1479)&gt;=1),COUNTIF($G$2:G1479,$G1479),"")</f>
        <v/>
      </c>
      <c r="E1479" s="65" t="str">
        <f t="shared" si="115"/>
        <v>300078.SZ</v>
      </c>
      <c r="F1479" s="65" t="str">
        <f t="shared" si="116"/>
        <v>思创医惠</v>
      </c>
      <c r="G1479" s="34" t="str">
        <f>IF(E1479="","",IF(行业估值!$C$5="申万行业",[1]!EM_S_INFO_INDUSTRY_SW2014(E1479,"1"),IF(行业估值!$C$5="证监会行业",[1]!EM_S_INFO_INDUSTRY_CSRC1(E1479,"1"),[1]!EM_S_INFO_INDUSTRY_EM2016(E1479,"1"))))</f>
        <v>电子设备</v>
      </c>
      <c r="H1479" s="34" t="str">
        <f>IF(E1479="","",IF($H$1="上证50",[1]!EM_S_INFO_COMPINDEX(E1479,"000016"),"")&amp;IF($H$1="上证180",[1]!EM_S_INFO_COMPINDEX(E1479,"000010"),"")&amp;IF($H$1="沪深300",[1]!EM_S_INFO_COMPINDEX(E1479,"000300"),"")&amp;IF(AND($H$1="上证A股",RIGHT(E1479,2)="SH"),"是","")&amp;IF(AND($H$1="深证A股",RIGHT(E1479,2)="SZ"),"是","")&amp;IF(AND($H$1="创业板",LEFT(E1479,1)-3=0),"是","")&amp;IF(AND($H$1="全部A股",E1479&lt;&gt;0),"是","")&amp;IF(AND($H$1="中小板",LEFT(E1479,3)="002"),"是",""))</f>
        <v>是</v>
      </c>
      <c r="I1479" s="46">
        <f ca="1">IF(E1479="","",IF(OR([1]!EM_S_VAL_MV(E1479,deadline)="",[1]!EM_S_VAL_MV(E1479,deadline)="--",[1]!EM_S_VAL_MV(E1479,deadline)="null"),0,[1]!EM_S_VAL_MV(E1479,deadline)/100000000))</f>
        <v>103.2477456852</v>
      </c>
      <c r="J1479" s="46">
        <f ca="1">IF(E1479="","",IF(RIGHT(LEFT($J$1,6),3)="TTM",[1]!EM_S_FA_PROFIT_TTM(E1479,LEFT(RIGHT($J$1,11),10),1)/100000000,[1]!EM_S_STM07_IS(E1479,61,LEFT(RIGHT($J$1,5),4)&amp;"-12-31",1)/100000000))</f>
        <v>1.5340077021</v>
      </c>
      <c r="K1479" s="36">
        <f t="shared" ca="1" si="117"/>
        <v>67.305884803484133</v>
      </c>
      <c r="L1479" s="46">
        <f ca="1">IF(E1479="","",IF(ISERROR(IF(行业估值!$E$7="最新年报",[1]!EM_S_STM07_BS(E1479,140,LEFT(RIGHT($L$1,5),4)&amp;"-12-31",1)/100000000,[1]!EM_S_STM07_BS(E1479,140,LEFT(RIGHT($L$1,11),10),1)/100000000)),0,IF(行业估值!$E$7="最新年报",[1]!EM_S_STM07_BS(E1479,140,LEFT(RIGHT($L$1,5),4)&amp;"-12-31",1)/100000000,[1]!EM_S_STM07_BS(E1479,140,LEFT(RIGHT($L$1,11),10),1)/100000000)))</f>
        <v>22.8522338169</v>
      </c>
      <c r="M1479" s="36">
        <f t="shared" ca="1" si="118"/>
        <v>4.5180592196131304</v>
      </c>
      <c r="N1479" s="37">
        <f ca="1">IF(E1479="","",IF(ISERROR([1]!EM_S_EST_NETPROFIT(E1479,行业估值!$E$6,deadline)/100000000),"-",[1]!EM_S_EST_NETPROFIT(E1479,行业估值!$E$6,deadline)/100000000))</f>
        <v>2.05326875</v>
      </c>
      <c r="O1479" s="36">
        <f t="shared" ca="1" si="119"/>
        <v>50.284574625313908</v>
      </c>
      <c r="T1479" s="64" t="s">
        <v>2956</v>
      </c>
      <c r="U1479" s="64" t="s">
        <v>2957</v>
      </c>
    </row>
    <row r="1480" spans="4:21">
      <c r="D1480" s="45" t="str">
        <f>IF(AND(行业估值!$B$39=$G1480,COUNTIF($G$2:$G$2552,$G1480)&gt;=1),COUNTIF($G$2:G1480,$G1480),"")</f>
        <v/>
      </c>
      <c r="E1480" s="65" t="str">
        <f t="shared" si="115"/>
        <v>300079.SZ</v>
      </c>
      <c r="F1480" s="65" t="str">
        <f t="shared" si="116"/>
        <v>数码科技</v>
      </c>
      <c r="G1480" s="34" t="str">
        <f>IF(E1480="","",IF(行业估值!$C$5="申万行业",[1]!EM_S_INFO_INDUSTRY_SW2014(E1480,"1"),IF(行业估值!$C$5="证监会行业",[1]!EM_S_INFO_INDUSTRY_CSRC1(E1480,"1"),[1]!EM_S_INFO_INDUSTRY_EM2016(E1480,"1"))))</f>
        <v>信息技术</v>
      </c>
      <c r="H1480" s="34" t="str">
        <f>IF(E1480="","",IF($H$1="上证50",[1]!EM_S_INFO_COMPINDEX(E1480,"000016"),"")&amp;IF($H$1="上证180",[1]!EM_S_INFO_COMPINDEX(E1480,"000010"),"")&amp;IF($H$1="沪深300",[1]!EM_S_INFO_COMPINDEX(E1480,"000300"),"")&amp;IF(AND($H$1="上证A股",RIGHT(E1480,2)="SH"),"是","")&amp;IF(AND($H$1="深证A股",RIGHT(E1480,2)="SZ"),"是","")&amp;IF(AND($H$1="创业板",LEFT(E1480,1)-3=0),"是","")&amp;IF(AND($H$1="全部A股",E1480&lt;&gt;0),"是","")&amp;IF(AND($H$1="中小板",LEFT(E1480,3)="002"),"是",""))</f>
        <v>是</v>
      </c>
      <c r="I1480" s="46">
        <f ca="1">IF(E1480="","",IF(OR([1]!EM_S_VAL_MV(E1480,deadline)="",[1]!EM_S_VAL_MV(E1480,deadline)="--",[1]!EM_S_VAL_MV(E1480,deadline)="null"),0,[1]!EM_S_VAL_MV(E1480,deadline)/100000000))</f>
        <v>68.487844489799997</v>
      </c>
      <c r="J1480" s="46">
        <f ca="1">IF(E1480="","",IF(RIGHT(LEFT($J$1,6),3)="TTM",[1]!EM_S_FA_PROFIT_TTM(E1480,LEFT(RIGHT($J$1,11),10),1)/100000000,[1]!EM_S_STM07_IS(E1480,61,LEFT(RIGHT($J$1,5),4)&amp;"-12-31",1)/100000000))</f>
        <v>0.59555956329999993</v>
      </c>
      <c r="K1480" s="36">
        <f t="shared" ca="1" si="117"/>
        <v>114.99747247833339</v>
      </c>
      <c r="L1480" s="46">
        <f ca="1">IF(E1480="","",IF(ISERROR(IF(行业估值!$E$7="最新年报",[1]!EM_S_STM07_BS(E1480,140,LEFT(RIGHT($L$1,5),4)&amp;"-12-31",1)/100000000,[1]!EM_S_STM07_BS(E1480,140,LEFT(RIGHT($L$1,11),10),1)/100000000)),0,IF(行业估值!$E$7="最新年报",[1]!EM_S_STM07_BS(E1480,140,LEFT(RIGHT($L$1,5),4)&amp;"-12-31",1)/100000000,[1]!EM_S_STM07_BS(E1480,140,LEFT(RIGHT($L$1,11),10),1)/100000000)))</f>
        <v>38.374189805599997</v>
      </c>
      <c r="M1480" s="36">
        <f t="shared" ca="1" si="118"/>
        <v>1.7847372110460942</v>
      </c>
      <c r="N1480" s="37" t="str">
        <f ca="1">IF(E1480="","",IF(ISERROR([1]!EM_S_EST_NETPROFIT(E1480,行业估值!$E$6,deadline)/100000000),"-",[1]!EM_S_EST_NETPROFIT(E1480,行业估值!$E$6,deadline)/100000000))</f>
        <v>-</v>
      </c>
      <c r="O1480" s="36" t="str">
        <f t="shared" ca="1" si="119"/>
        <v>-</v>
      </c>
      <c r="T1480" s="64" t="s">
        <v>2958</v>
      </c>
      <c r="U1480" s="64" t="s">
        <v>2959</v>
      </c>
    </row>
    <row r="1481" spans="4:21">
      <c r="D1481" s="45" t="str">
        <f>IF(AND(行业估值!$B$39=$G1481,COUNTIF($G$2:$G$2552,$G1481)&gt;=1),COUNTIF($G$2:G1481,$G1481),"")</f>
        <v/>
      </c>
      <c r="E1481" s="65" t="str">
        <f t="shared" si="115"/>
        <v>300080.SZ</v>
      </c>
      <c r="F1481" s="65" t="str">
        <f t="shared" si="116"/>
        <v>易成新能</v>
      </c>
      <c r="G1481" s="34" t="str">
        <f>IF(E1481="","",IF(行业估值!$C$5="申万行业",[1]!EM_S_INFO_INDUSTRY_SW2014(E1481,"1"),IF(行业估值!$C$5="证监会行业",[1]!EM_S_INFO_INDUSTRY_CSRC1(E1481,"1"),[1]!EM_S_INFO_INDUSTRY_EM2016(E1481,"1"))))</f>
        <v>有色金属</v>
      </c>
      <c r="H1481" s="34" t="str">
        <f>IF(E1481="","",IF($H$1="上证50",[1]!EM_S_INFO_COMPINDEX(E1481,"000016"),"")&amp;IF($H$1="上证180",[1]!EM_S_INFO_COMPINDEX(E1481,"000010"),"")&amp;IF($H$1="沪深300",[1]!EM_S_INFO_COMPINDEX(E1481,"000300"),"")&amp;IF(AND($H$1="上证A股",RIGHT(E1481,2)="SH"),"是","")&amp;IF(AND($H$1="深证A股",RIGHT(E1481,2)="SZ"),"是","")&amp;IF(AND($H$1="创业板",LEFT(E1481,1)-3=0),"是","")&amp;IF(AND($H$1="全部A股",E1481&lt;&gt;0),"是","")&amp;IF(AND($H$1="中小板",LEFT(E1481,3)="002"),"是",""))</f>
        <v>是</v>
      </c>
      <c r="I1481" s="46">
        <f ca="1">IF(E1481="","",IF(OR([1]!EM_S_VAL_MV(E1481,deadline)="",[1]!EM_S_VAL_MV(E1481,deadline)="--",[1]!EM_S_VAL_MV(E1481,deadline)="null"),0,[1]!EM_S_VAL_MV(E1481,deadline)/100000000))</f>
        <v>102.4175269788</v>
      </c>
      <c r="J1481" s="46">
        <f ca="1">IF(E1481="","",IF(RIGHT(LEFT($J$1,6),3)="TTM",[1]!EM_S_FA_PROFIT_TTM(E1481,LEFT(RIGHT($J$1,11),10),1)/100000000,[1]!EM_S_STM07_IS(E1481,61,LEFT(RIGHT($J$1,5),4)&amp;"-12-31",1)/100000000))</f>
        <v>-11.5083211602</v>
      </c>
      <c r="K1481" s="36">
        <f t="shared" ca="1" si="117"/>
        <v>-8.899432467439075</v>
      </c>
      <c r="L1481" s="46">
        <f ca="1">IF(E1481="","",IF(ISERROR(IF(行业估值!$E$7="最新年报",[1]!EM_S_STM07_BS(E1481,140,LEFT(RIGHT($L$1,5),4)&amp;"-12-31",1)/100000000,[1]!EM_S_STM07_BS(E1481,140,LEFT(RIGHT($L$1,11),10),1)/100000000)),0,IF(行业估值!$E$7="最新年报",[1]!EM_S_STM07_BS(E1481,140,LEFT(RIGHT($L$1,5),4)&amp;"-12-31",1)/100000000,[1]!EM_S_STM07_BS(E1481,140,LEFT(RIGHT($L$1,11),10),1)/100000000)))</f>
        <v>49.938470413299996</v>
      </c>
      <c r="M1481" s="36">
        <f t="shared" ca="1" si="118"/>
        <v>2.0508743285722137</v>
      </c>
      <c r="N1481" s="37" t="str">
        <f ca="1">IF(E1481="","",IF(ISERROR([1]!EM_S_EST_NETPROFIT(E1481,行业估值!$E$6,deadline)/100000000),"-",[1]!EM_S_EST_NETPROFIT(E1481,行业估值!$E$6,deadline)/100000000))</f>
        <v>-</v>
      </c>
      <c r="O1481" s="36" t="str">
        <f t="shared" ca="1" si="119"/>
        <v>-</v>
      </c>
      <c r="T1481" s="64" t="s">
        <v>2960</v>
      </c>
      <c r="U1481" s="64" t="s">
        <v>2961</v>
      </c>
    </row>
    <row r="1482" spans="4:21">
      <c r="D1482" s="45" t="str">
        <f>IF(AND(行业估值!$B$39=$G1482,COUNTIF($G$2:$G$2552,$G1482)&gt;=1),COUNTIF($G$2:G1482,$G1482),"")</f>
        <v/>
      </c>
      <c r="E1482" s="65" t="str">
        <f t="shared" si="115"/>
        <v>300081.SZ</v>
      </c>
      <c r="F1482" s="65" t="str">
        <f t="shared" si="116"/>
        <v>恒信东方</v>
      </c>
      <c r="G1482" s="34" t="str">
        <f>IF(E1482="","",IF(行业估值!$C$5="申万行业",[1]!EM_S_INFO_INDUSTRY_SW2014(E1482,"1"),IF(行业估值!$C$5="证监会行业",[1]!EM_S_INFO_INDUSTRY_CSRC1(E1482,"1"),[1]!EM_S_INFO_INDUSTRY_EM2016(E1482,"1"))))</f>
        <v>文化传媒</v>
      </c>
      <c r="H1482" s="34" t="str">
        <f>IF(E1482="","",IF($H$1="上证50",[1]!EM_S_INFO_COMPINDEX(E1482,"000016"),"")&amp;IF($H$1="上证180",[1]!EM_S_INFO_COMPINDEX(E1482,"000010"),"")&amp;IF($H$1="沪深300",[1]!EM_S_INFO_COMPINDEX(E1482,"000300"),"")&amp;IF(AND($H$1="上证A股",RIGHT(E1482,2)="SH"),"是","")&amp;IF(AND($H$1="深证A股",RIGHT(E1482,2)="SZ"),"是","")&amp;IF(AND($H$1="创业板",LEFT(E1482,1)-3=0),"是","")&amp;IF(AND($H$1="全部A股",E1482&lt;&gt;0),"是","")&amp;IF(AND($H$1="中小板",LEFT(E1482,3)="002"),"是",""))</f>
        <v>是</v>
      </c>
      <c r="I1482" s="46">
        <f ca="1">IF(E1482="","",IF(OR([1]!EM_S_VAL_MV(E1482,deadline)="",[1]!EM_S_VAL_MV(E1482,deadline)="--",[1]!EM_S_VAL_MV(E1482,deadline)="null"),0,[1]!EM_S_VAL_MV(E1482,deadline)/100000000))</f>
        <v>47.465461477200002</v>
      </c>
      <c r="J1482" s="46">
        <f ca="1">IF(E1482="","",IF(RIGHT(LEFT($J$1,6),3)="TTM",[1]!EM_S_FA_PROFIT_TTM(E1482,LEFT(RIGHT($J$1,11),10),1)/100000000,[1]!EM_S_STM07_IS(E1482,61,LEFT(RIGHT($J$1,5),4)&amp;"-12-31",1)/100000000))</f>
        <v>0.96729041189999998</v>
      </c>
      <c r="K1482" s="36">
        <f t="shared" ca="1" si="117"/>
        <v>49.070538582064493</v>
      </c>
      <c r="L1482" s="46">
        <f ca="1">IF(E1482="","",IF(ISERROR(IF(行业估值!$E$7="最新年报",[1]!EM_S_STM07_BS(E1482,140,LEFT(RIGHT($L$1,5),4)&amp;"-12-31",1)/100000000,[1]!EM_S_STM07_BS(E1482,140,LEFT(RIGHT($L$1,11),10),1)/100000000)),0,IF(行业估值!$E$7="最新年报",[1]!EM_S_STM07_BS(E1482,140,LEFT(RIGHT($L$1,5),4)&amp;"-12-31",1)/100000000,[1]!EM_S_STM07_BS(E1482,140,LEFT(RIGHT($L$1,11),10),1)/100000000)))</f>
        <v>26.579943024699997</v>
      </c>
      <c r="M1482" s="36">
        <f t="shared" ca="1" si="118"/>
        <v>1.7857623484403891</v>
      </c>
      <c r="N1482" s="37" t="str">
        <f ca="1">IF(E1482="","",IF(ISERROR([1]!EM_S_EST_NETPROFIT(E1482,行业估值!$E$6,deadline)/100000000),"-",[1]!EM_S_EST_NETPROFIT(E1482,行业估值!$E$6,deadline)/100000000))</f>
        <v>-</v>
      </c>
      <c r="O1482" s="36" t="str">
        <f t="shared" ca="1" si="119"/>
        <v>-</v>
      </c>
      <c r="T1482" s="64" t="s">
        <v>2962</v>
      </c>
      <c r="U1482" s="64" t="s">
        <v>2963</v>
      </c>
    </row>
    <row r="1483" spans="4:21">
      <c r="D1483" s="45" t="str">
        <f>IF(AND(行业估值!$B$39=$G1483,COUNTIF($G$2:$G$2552,$G1483)&gt;=1),COUNTIF($G$2:G1483,$G1483),"")</f>
        <v/>
      </c>
      <c r="E1483" s="65" t="str">
        <f t="shared" si="115"/>
        <v>300082.SZ</v>
      </c>
      <c r="F1483" s="65" t="str">
        <f t="shared" si="116"/>
        <v>奥克股份</v>
      </c>
      <c r="G1483" s="34" t="str">
        <f>IF(E1483="","",IF(行业估值!$C$5="申万行业",[1]!EM_S_INFO_INDUSTRY_SW2014(E1483,"1"),IF(行业估值!$C$5="证监会行业",[1]!EM_S_INFO_INDUSTRY_CSRC1(E1483,"1"),[1]!EM_S_INFO_INDUSTRY_EM2016(E1483,"1"))))</f>
        <v>基础化工</v>
      </c>
      <c r="H1483" s="34" t="str">
        <f>IF(E1483="","",IF($H$1="上证50",[1]!EM_S_INFO_COMPINDEX(E1483,"000016"),"")&amp;IF($H$1="上证180",[1]!EM_S_INFO_COMPINDEX(E1483,"000010"),"")&amp;IF($H$1="沪深300",[1]!EM_S_INFO_COMPINDEX(E1483,"000300"),"")&amp;IF(AND($H$1="上证A股",RIGHT(E1483,2)="SH"),"是","")&amp;IF(AND($H$1="深证A股",RIGHT(E1483,2)="SZ"),"是","")&amp;IF(AND($H$1="创业板",LEFT(E1483,1)-3=0),"是","")&amp;IF(AND($H$1="全部A股",E1483&lt;&gt;0),"是","")&amp;IF(AND($H$1="中小板",LEFT(E1483,3)="002"),"是",""))</f>
        <v>是</v>
      </c>
      <c r="I1483" s="46">
        <f ca="1">IF(E1483="","",IF(OR([1]!EM_S_VAL_MV(E1483,deadline)="",[1]!EM_S_VAL_MV(E1483,deadline)="--",[1]!EM_S_VAL_MV(E1483,deadline)="null"),0,[1]!EM_S_VAL_MV(E1483,deadline)/100000000))</f>
        <v>36.690807999999997</v>
      </c>
      <c r="J1483" s="46">
        <f ca="1">IF(E1483="","",IF(RIGHT(LEFT($J$1,6),3)="TTM",[1]!EM_S_FA_PROFIT_TTM(E1483,LEFT(RIGHT($J$1,11),10),1)/100000000,[1]!EM_S_STM07_IS(E1483,61,LEFT(RIGHT($J$1,5),4)&amp;"-12-31",1)/100000000))</f>
        <v>3.329217479</v>
      </c>
      <c r="K1483" s="36">
        <f t="shared" ca="1" si="117"/>
        <v>11.02085046454245</v>
      </c>
      <c r="L1483" s="46">
        <f ca="1">IF(E1483="","",IF(ISERROR(IF(行业估值!$E$7="最新年报",[1]!EM_S_STM07_BS(E1483,140,LEFT(RIGHT($L$1,5),4)&amp;"-12-31",1)/100000000,[1]!EM_S_STM07_BS(E1483,140,LEFT(RIGHT($L$1,11),10),1)/100000000)),0,IF(行业估值!$E$7="最新年报",[1]!EM_S_STM07_BS(E1483,140,LEFT(RIGHT($L$1,5),4)&amp;"-12-31",1)/100000000,[1]!EM_S_STM07_BS(E1483,140,LEFT(RIGHT($L$1,11),10),1)/100000000)))</f>
        <v>31.073052394899999</v>
      </c>
      <c r="M1483" s="36">
        <f t="shared" ca="1" si="118"/>
        <v>1.1807918814574534</v>
      </c>
      <c r="N1483" s="37">
        <f ca="1">IF(E1483="","",IF(ISERROR([1]!EM_S_EST_NETPROFIT(E1483,行业估值!$E$6,deadline)/100000000),"-",[1]!EM_S_EST_NETPROFIT(E1483,行业估值!$E$6,deadline)/100000000))</f>
        <v>3.7650000000000001</v>
      </c>
      <c r="O1483" s="36">
        <f t="shared" ca="1" si="119"/>
        <v>9.7452345285524551</v>
      </c>
      <c r="T1483" s="64" t="s">
        <v>2964</v>
      </c>
      <c r="U1483" s="64" t="s">
        <v>2965</v>
      </c>
    </row>
    <row r="1484" spans="4:21">
      <c r="D1484" s="45" t="str">
        <f>IF(AND(行业估值!$B$39=$G1484,COUNTIF($G$2:$G$2552,$G1484)&gt;=1),COUNTIF($G$2:G1484,$G1484),"")</f>
        <v/>
      </c>
      <c r="E1484" s="65" t="str">
        <f t="shared" si="115"/>
        <v>300083.SZ</v>
      </c>
      <c r="F1484" s="65" t="str">
        <f t="shared" si="116"/>
        <v>劲胜智能</v>
      </c>
      <c r="G1484" s="34" t="str">
        <f>IF(E1484="","",IF(行业估值!$C$5="申万行业",[1]!EM_S_INFO_INDUSTRY_SW2014(E1484,"1"),IF(行业估值!$C$5="证监会行业",[1]!EM_S_INFO_INDUSTRY_CSRC1(E1484,"1"),[1]!EM_S_INFO_INDUSTRY_EM2016(E1484,"1"))))</f>
        <v>电子设备</v>
      </c>
      <c r="H1484" s="34" t="str">
        <f>IF(E1484="","",IF($H$1="上证50",[1]!EM_S_INFO_COMPINDEX(E1484,"000016"),"")&amp;IF($H$1="上证180",[1]!EM_S_INFO_COMPINDEX(E1484,"000010"),"")&amp;IF($H$1="沪深300",[1]!EM_S_INFO_COMPINDEX(E1484,"000300"),"")&amp;IF(AND($H$1="上证A股",RIGHT(E1484,2)="SH"),"是","")&amp;IF(AND($H$1="深证A股",RIGHT(E1484,2)="SZ"),"是","")&amp;IF(AND($H$1="创业板",LEFT(E1484,1)-3=0),"是","")&amp;IF(AND($H$1="全部A股",E1484&lt;&gt;0),"是","")&amp;IF(AND($H$1="中小板",LEFT(E1484,3)="002"),"是",""))</f>
        <v>是</v>
      </c>
      <c r="I1484" s="46">
        <f ca="1">IF(E1484="","",IF(OR([1]!EM_S_VAL_MV(E1484,deadline)="",[1]!EM_S_VAL_MV(E1484,deadline)="--",[1]!EM_S_VAL_MV(E1484,deadline)="null"),0,[1]!EM_S_VAL_MV(E1484,deadline)/100000000))</f>
        <v>41.067893851599997</v>
      </c>
      <c r="J1484" s="46">
        <f ca="1">IF(E1484="","",IF(RIGHT(LEFT($J$1,6),3)="TTM",[1]!EM_S_FA_PROFIT_TTM(E1484,LEFT(RIGHT($J$1,11),10),1)/100000000,[1]!EM_S_STM07_IS(E1484,61,LEFT(RIGHT($J$1,5),4)&amp;"-12-31",1)/100000000))</f>
        <v>-28.514916857900001</v>
      </c>
      <c r="K1484" s="36">
        <f t="shared" ca="1" si="117"/>
        <v>-1.440224920039429</v>
      </c>
      <c r="L1484" s="46">
        <f ca="1">IF(E1484="","",IF(ISERROR(IF(行业估值!$E$7="最新年报",[1]!EM_S_STM07_BS(E1484,140,LEFT(RIGHT($L$1,5),4)&amp;"-12-31",1)/100000000,[1]!EM_S_STM07_BS(E1484,140,LEFT(RIGHT($L$1,11),10),1)/100000000)),0,IF(行业估值!$E$7="最新年报",[1]!EM_S_STM07_BS(E1484,140,LEFT(RIGHT($L$1,5),4)&amp;"-12-31",1)/100000000,[1]!EM_S_STM07_BS(E1484,140,LEFT(RIGHT($L$1,11),10),1)/100000000)))</f>
        <v>26.758299924799999</v>
      </c>
      <c r="M1484" s="36">
        <f t="shared" ca="1" si="118"/>
        <v>1.5347721629182296</v>
      </c>
      <c r="N1484" s="37" t="str">
        <f ca="1">IF(E1484="","",IF(ISERROR([1]!EM_S_EST_NETPROFIT(E1484,行业估值!$E$6,deadline)/100000000),"-",[1]!EM_S_EST_NETPROFIT(E1484,行业估值!$E$6,deadline)/100000000))</f>
        <v>-</v>
      </c>
      <c r="O1484" s="36" t="str">
        <f t="shared" ca="1" si="119"/>
        <v>-</v>
      </c>
      <c r="T1484" s="64" t="s">
        <v>2966</v>
      </c>
      <c r="U1484" s="64" t="s">
        <v>2967</v>
      </c>
    </row>
    <row r="1485" spans="4:21">
      <c r="D1485" s="45">
        <f>IF(AND(行业估值!$B$39=$G1485,COUNTIF($G$2:$G$2552,$G1485)&gt;=1),COUNTIF($G$2:G1485,$G1485),"")</f>
        <v>123</v>
      </c>
      <c r="E1485" s="65" t="str">
        <f t="shared" si="115"/>
        <v>300084.SZ</v>
      </c>
      <c r="F1485" s="65" t="str">
        <f t="shared" si="116"/>
        <v>海默科技</v>
      </c>
      <c r="G1485" s="34" t="str">
        <f>IF(E1485="","",IF(行业估值!$C$5="申万行业",[1]!EM_S_INFO_INDUSTRY_SW2014(E1485,"1"),IF(行业估值!$C$5="证监会行业",[1]!EM_S_INFO_INDUSTRY_CSRC1(E1485,"1"),[1]!EM_S_INFO_INDUSTRY_EM2016(E1485,"1"))))</f>
        <v>机械设备</v>
      </c>
      <c r="H1485" s="34" t="str">
        <f>IF(E1485="","",IF($H$1="上证50",[1]!EM_S_INFO_COMPINDEX(E1485,"000016"),"")&amp;IF($H$1="上证180",[1]!EM_S_INFO_COMPINDEX(E1485,"000010"),"")&amp;IF($H$1="沪深300",[1]!EM_S_INFO_COMPINDEX(E1485,"000300"),"")&amp;IF(AND($H$1="上证A股",RIGHT(E1485,2)="SH"),"是","")&amp;IF(AND($H$1="深证A股",RIGHT(E1485,2)="SZ"),"是","")&amp;IF(AND($H$1="创业板",LEFT(E1485,1)-3=0),"是","")&amp;IF(AND($H$1="全部A股",E1485&lt;&gt;0),"是","")&amp;IF(AND($H$1="中小板",LEFT(E1485,3)="002"),"是",""))</f>
        <v>是</v>
      </c>
      <c r="I1485" s="46">
        <f ca="1">IF(E1485="","",IF(OR([1]!EM_S_VAL_MV(E1485,deadline)="",[1]!EM_S_VAL_MV(E1485,deadline)="--",[1]!EM_S_VAL_MV(E1485,deadline)="null"),0,[1]!EM_S_VAL_MV(E1485,deadline)/100000000))</f>
        <v>17.083598767200002</v>
      </c>
      <c r="J1485" s="46">
        <f ca="1">IF(E1485="","",IF(RIGHT(LEFT($J$1,6),3)="TTM",[1]!EM_S_FA_PROFIT_TTM(E1485,LEFT(RIGHT($J$1,11),10),1)/100000000,[1]!EM_S_STM07_IS(E1485,61,LEFT(RIGHT($J$1,5),4)&amp;"-12-31",1)/100000000))</f>
        <v>0.44501428719999997</v>
      </c>
      <c r="K1485" s="36">
        <f t="shared" ca="1" si="117"/>
        <v>38.388877073338158</v>
      </c>
      <c r="L1485" s="46">
        <f ca="1">IF(E1485="","",IF(ISERROR(IF(行业估值!$E$7="最新年报",[1]!EM_S_STM07_BS(E1485,140,LEFT(RIGHT($L$1,5),4)&amp;"-12-31",1)/100000000,[1]!EM_S_STM07_BS(E1485,140,LEFT(RIGHT($L$1,11),10),1)/100000000)),0,IF(行业估值!$E$7="最新年报",[1]!EM_S_STM07_BS(E1485,140,LEFT(RIGHT($L$1,5),4)&amp;"-12-31",1)/100000000,[1]!EM_S_STM07_BS(E1485,140,LEFT(RIGHT($L$1,11),10),1)/100000000)))</f>
        <v>18.373485960499998</v>
      </c>
      <c r="M1485" s="36">
        <f t="shared" ca="1" si="118"/>
        <v>0.92979627295152134</v>
      </c>
      <c r="N1485" s="37" t="str">
        <f ca="1">IF(E1485="","",IF(ISERROR([1]!EM_S_EST_NETPROFIT(E1485,行业估值!$E$6,deadline)/100000000),"-",[1]!EM_S_EST_NETPROFIT(E1485,行业估值!$E$6,deadline)/100000000))</f>
        <v>-</v>
      </c>
      <c r="O1485" s="36" t="str">
        <f t="shared" ca="1" si="119"/>
        <v>-</v>
      </c>
      <c r="T1485" s="64" t="s">
        <v>2968</v>
      </c>
      <c r="U1485" s="64" t="s">
        <v>2969</v>
      </c>
    </row>
    <row r="1486" spans="4:21">
      <c r="D1486" s="45" t="str">
        <f>IF(AND(行业估值!$B$39=$G1486,COUNTIF($G$2:$G$2552,$G1486)&gt;=1),COUNTIF($G$2:G1486,$G1486),"")</f>
        <v/>
      </c>
      <c r="E1486" s="65" t="str">
        <f t="shared" si="115"/>
        <v>300085.SZ</v>
      </c>
      <c r="F1486" s="65" t="str">
        <f t="shared" si="116"/>
        <v>银之杰</v>
      </c>
      <c r="G1486" s="34" t="str">
        <f>IF(E1486="","",IF(行业估值!$C$5="申万行业",[1]!EM_S_INFO_INDUSTRY_SW2014(E1486,"1"),IF(行业估值!$C$5="证监会行业",[1]!EM_S_INFO_INDUSTRY_CSRC1(E1486,"1"),[1]!EM_S_INFO_INDUSTRY_EM2016(E1486,"1"))))</f>
        <v>信息技术</v>
      </c>
      <c r="H1486" s="34" t="str">
        <f>IF(E1486="","",IF($H$1="上证50",[1]!EM_S_INFO_COMPINDEX(E1486,"000016"),"")&amp;IF($H$1="上证180",[1]!EM_S_INFO_COMPINDEX(E1486,"000010"),"")&amp;IF($H$1="沪深300",[1]!EM_S_INFO_COMPINDEX(E1486,"000300"),"")&amp;IF(AND($H$1="上证A股",RIGHT(E1486,2)="SH"),"是","")&amp;IF(AND($H$1="深证A股",RIGHT(E1486,2)="SZ"),"是","")&amp;IF(AND($H$1="创业板",LEFT(E1486,1)-3=0),"是","")&amp;IF(AND($H$1="全部A股",E1486&lt;&gt;0),"是","")&amp;IF(AND($H$1="中小板",LEFT(E1486,3)="002"),"是",""))</f>
        <v>是</v>
      </c>
      <c r="I1486" s="46">
        <f ca="1">IF(E1486="","",IF(OR([1]!EM_S_VAL_MV(E1486,deadline)="",[1]!EM_S_VAL_MV(E1486,deadline)="--",[1]!EM_S_VAL_MV(E1486,deadline)="null"),0,[1]!EM_S_VAL_MV(E1486,deadline)/100000000))</f>
        <v>105.50143187549999</v>
      </c>
      <c r="J1486" s="46">
        <f ca="1">IF(E1486="","",IF(RIGHT(LEFT($J$1,6),3)="TTM",[1]!EM_S_FA_PROFIT_TTM(E1486,LEFT(RIGHT($J$1,11),10),1)/100000000,[1]!EM_S_STM07_IS(E1486,61,LEFT(RIGHT($J$1,5),4)&amp;"-12-31",1)/100000000))</f>
        <v>0.18478385449999998</v>
      </c>
      <c r="K1486" s="36">
        <f t="shared" ca="1" si="117"/>
        <v>570.94507613217911</v>
      </c>
      <c r="L1486" s="46">
        <f ca="1">IF(E1486="","",IF(ISERROR(IF(行业估值!$E$7="最新年报",[1]!EM_S_STM07_BS(E1486,140,LEFT(RIGHT($L$1,5),4)&amp;"-12-31",1)/100000000,[1]!EM_S_STM07_BS(E1486,140,LEFT(RIGHT($L$1,11),10),1)/100000000)),0,IF(行业估值!$E$7="最新年报",[1]!EM_S_STM07_BS(E1486,140,LEFT(RIGHT($L$1,5),4)&amp;"-12-31",1)/100000000,[1]!EM_S_STM07_BS(E1486,140,LEFT(RIGHT($L$1,11),10),1)/100000000)))</f>
        <v>13.5320248353</v>
      </c>
      <c r="M1486" s="36">
        <f t="shared" ca="1" si="118"/>
        <v>7.7964261194885003</v>
      </c>
      <c r="N1486" s="37" t="str">
        <f ca="1">IF(E1486="","",IF(ISERROR([1]!EM_S_EST_NETPROFIT(E1486,行业估值!$E$6,deadline)/100000000),"-",[1]!EM_S_EST_NETPROFIT(E1486,行业估值!$E$6,deadline)/100000000))</f>
        <v>-</v>
      </c>
      <c r="O1486" s="36" t="str">
        <f t="shared" ca="1" si="119"/>
        <v>-</v>
      </c>
      <c r="T1486" s="64" t="s">
        <v>2970</v>
      </c>
      <c r="U1486" s="64" t="s">
        <v>2971</v>
      </c>
    </row>
    <row r="1487" spans="4:21">
      <c r="D1487" s="45" t="str">
        <f>IF(AND(行业估值!$B$39=$G1487,COUNTIF($G$2:$G$2552,$G1487)&gt;=1),COUNTIF($G$2:G1487,$G1487),"")</f>
        <v/>
      </c>
      <c r="E1487" s="65" t="str">
        <f t="shared" si="115"/>
        <v>300086.SZ</v>
      </c>
      <c r="F1487" s="65" t="str">
        <f t="shared" si="116"/>
        <v>康芝药业</v>
      </c>
      <c r="G1487" s="34" t="str">
        <f>IF(E1487="","",IF(行业估值!$C$5="申万行业",[1]!EM_S_INFO_INDUSTRY_SW2014(E1487,"1"),IF(行业估值!$C$5="证监会行业",[1]!EM_S_INFO_INDUSTRY_CSRC1(E1487,"1"),[1]!EM_S_INFO_INDUSTRY_EM2016(E1487,"1"))))</f>
        <v>医药生物</v>
      </c>
      <c r="H1487" s="34" t="str">
        <f>IF(E1487="","",IF($H$1="上证50",[1]!EM_S_INFO_COMPINDEX(E1487,"000016"),"")&amp;IF($H$1="上证180",[1]!EM_S_INFO_COMPINDEX(E1487,"000010"),"")&amp;IF($H$1="沪深300",[1]!EM_S_INFO_COMPINDEX(E1487,"000300"),"")&amp;IF(AND($H$1="上证A股",RIGHT(E1487,2)="SH"),"是","")&amp;IF(AND($H$1="深证A股",RIGHT(E1487,2)="SZ"),"是","")&amp;IF(AND($H$1="创业板",LEFT(E1487,1)-3=0),"是","")&amp;IF(AND($H$1="全部A股",E1487&lt;&gt;0),"是","")&amp;IF(AND($H$1="中小板",LEFT(E1487,3)="002"),"是",""))</f>
        <v>是</v>
      </c>
      <c r="I1487" s="46">
        <f ca="1">IF(E1487="","",IF(OR([1]!EM_S_VAL_MV(E1487,deadline)="",[1]!EM_S_VAL_MV(E1487,deadline)="--",[1]!EM_S_VAL_MV(E1487,deadline)="null"),0,[1]!EM_S_VAL_MV(E1487,deadline)/100000000))</f>
        <v>20.52</v>
      </c>
      <c r="J1487" s="46">
        <f ca="1">IF(E1487="","",IF(RIGHT(LEFT($J$1,6),3)="TTM",[1]!EM_S_FA_PROFIT_TTM(E1487,LEFT(RIGHT($J$1,11),10),1)/100000000,[1]!EM_S_STM07_IS(E1487,61,LEFT(RIGHT($J$1,5),4)&amp;"-12-31",1)/100000000))</f>
        <v>-0.20450228949999999</v>
      </c>
      <c r="K1487" s="36">
        <f t="shared" ca="1" si="117"/>
        <v>-100.34117490894889</v>
      </c>
      <c r="L1487" s="46">
        <f ca="1">IF(E1487="","",IF(ISERROR(IF(行业估值!$E$7="最新年报",[1]!EM_S_STM07_BS(E1487,140,LEFT(RIGHT($L$1,5),4)&amp;"-12-31",1)/100000000,[1]!EM_S_STM07_BS(E1487,140,LEFT(RIGHT($L$1,11),10),1)/100000000)),0,IF(行业估值!$E$7="最新年报",[1]!EM_S_STM07_BS(E1487,140,LEFT(RIGHT($L$1,5),4)&amp;"-12-31",1)/100000000,[1]!EM_S_STM07_BS(E1487,140,LEFT(RIGHT($L$1,11),10),1)/100000000)))</f>
        <v>15.448855917000001</v>
      </c>
      <c r="M1487" s="36">
        <f t="shared" ca="1" si="118"/>
        <v>1.3282536978948509</v>
      </c>
      <c r="N1487" s="37" t="str">
        <f ca="1">IF(E1487="","",IF(ISERROR([1]!EM_S_EST_NETPROFIT(E1487,行业估值!$E$6,deadline)/100000000),"-",[1]!EM_S_EST_NETPROFIT(E1487,行业估值!$E$6,deadline)/100000000))</f>
        <v>-</v>
      </c>
      <c r="O1487" s="36" t="str">
        <f t="shared" ca="1" si="119"/>
        <v>-</v>
      </c>
      <c r="T1487" s="64" t="s">
        <v>2972</v>
      </c>
      <c r="U1487" s="64" t="s">
        <v>2973</v>
      </c>
    </row>
    <row r="1488" spans="4:21">
      <c r="D1488" s="45" t="str">
        <f>IF(AND(行业估值!$B$39=$G1488,COUNTIF($G$2:$G$2552,$G1488)&gt;=1),COUNTIF($G$2:G1488,$G1488),"")</f>
        <v/>
      </c>
      <c r="E1488" s="65" t="str">
        <f t="shared" si="115"/>
        <v>300087.SZ</v>
      </c>
      <c r="F1488" s="65" t="str">
        <f t="shared" si="116"/>
        <v>荃银高科</v>
      </c>
      <c r="G1488" s="34" t="str">
        <f>IF(E1488="","",IF(行业估值!$C$5="申万行业",[1]!EM_S_INFO_INDUSTRY_SW2014(E1488,"1"),IF(行业估值!$C$5="证监会行业",[1]!EM_S_INFO_INDUSTRY_CSRC1(E1488,"1"),[1]!EM_S_INFO_INDUSTRY_EM2016(E1488,"1"))))</f>
        <v>农林牧渔</v>
      </c>
      <c r="H1488" s="34" t="str">
        <f>IF(E1488="","",IF($H$1="上证50",[1]!EM_S_INFO_COMPINDEX(E1488,"000016"),"")&amp;IF($H$1="上证180",[1]!EM_S_INFO_COMPINDEX(E1488,"000010"),"")&amp;IF($H$1="沪深300",[1]!EM_S_INFO_COMPINDEX(E1488,"000300"),"")&amp;IF(AND($H$1="上证A股",RIGHT(E1488,2)="SH"),"是","")&amp;IF(AND($H$1="深证A股",RIGHT(E1488,2)="SZ"),"是","")&amp;IF(AND($H$1="创业板",LEFT(E1488,1)-3=0),"是","")&amp;IF(AND($H$1="全部A股",E1488&lt;&gt;0),"是","")&amp;IF(AND($H$1="中小板",LEFT(E1488,3)="002"),"是",""))</f>
        <v>是</v>
      </c>
      <c r="I1488" s="46">
        <f ca="1">IF(E1488="","",IF(OR([1]!EM_S_VAL_MV(E1488,deadline)="",[1]!EM_S_VAL_MV(E1488,deadline)="--",[1]!EM_S_VAL_MV(E1488,deadline)="null"),0,[1]!EM_S_VAL_MV(E1488,deadline)/100000000))</f>
        <v>33.479679523800002</v>
      </c>
      <c r="J1488" s="46">
        <f ca="1">IF(E1488="","",IF(RIGHT(LEFT($J$1,6),3)="TTM",[1]!EM_S_FA_PROFIT_TTM(E1488,LEFT(RIGHT($J$1,11),10),1)/100000000,[1]!EM_S_STM07_IS(E1488,61,LEFT(RIGHT($J$1,5),4)&amp;"-12-31",1)/100000000))</f>
        <v>1.0461252455000001</v>
      </c>
      <c r="K1488" s="36">
        <f t="shared" ca="1" si="117"/>
        <v>32.003509778409224</v>
      </c>
      <c r="L1488" s="46">
        <f ca="1">IF(E1488="","",IF(ISERROR(IF(行业估值!$E$7="最新年报",[1]!EM_S_STM07_BS(E1488,140,LEFT(RIGHT($L$1,5),4)&amp;"-12-31",1)/100000000,[1]!EM_S_STM07_BS(E1488,140,LEFT(RIGHT($L$1,11),10),1)/100000000)),0,IF(行业估值!$E$7="最新年报",[1]!EM_S_STM07_BS(E1488,140,LEFT(RIGHT($L$1,5),4)&amp;"-12-31",1)/100000000,[1]!EM_S_STM07_BS(E1488,140,LEFT(RIGHT($L$1,11),10),1)/100000000)))</f>
        <v>7.0149520282000006</v>
      </c>
      <c r="M1488" s="36">
        <f t="shared" ca="1" si="118"/>
        <v>4.7726170313370924</v>
      </c>
      <c r="N1488" s="37">
        <f ca="1">IF(E1488="","",IF(ISERROR([1]!EM_S_EST_NETPROFIT(E1488,行业估值!$E$6,deadline)/100000000),"-",[1]!EM_S_EST_NETPROFIT(E1488,行业估值!$E$6,deadline)/100000000))</f>
        <v>0.99</v>
      </c>
      <c r="O1488" s="36">
        <f t="shared" ca="1" si="119"/>
        <v>33.81785810484849</v>
      </c>
      <c r="T1488" s="64" t="s">
        <v>2974</v>
      </c>
      <c r="U1488" s="64" t="s">
        <v>2975</v>
      </c>
    </row>
    <row r="1489" spans="4:21">
      <c r="D1489" s="45" t="str">
        <f>IF(AND(行业估值!$B$39=$G1489,COUNTIF($G$2:$G$2552,$G1489)&gt;=1),COUNTIF($G$2:G1489,$G1489),"")</f>
        <v/>
      </c>
      <c r="E1489" s="65" t="str">
        <f t="shared" si="115"/>
        <v>300088.SZ</v>
      </c>
      <c r="F1489" s="65" t="str">
        <f t="shared" si="116"/>
        <v>长信科技</v>
      </c>
      <c r="G1489" s="34" t="str">
        <f>IF(E1489="","",IF(行业估值!$C$5="申万行业",[1]!EM_S_INFO_INDUSTRY_SW2014(E1489,"1"),IF(行业估值!$C$5="证监会行业",[1]!EM_S_INFO_INDUSTRY_CSRC1(E1489,"1"),[1]!EM_S_INFO_INDUSTRY_EM2016(E1489,"1"))))</f>
        <v>电子设备</v>
      </c>
      <c r="H1489" s="34" t="str">
        <f>IF(E1489="","",IF($H$1="上证50",[1]!EM_S_INFO_COMPINDEX(E1489,"000016"),"")&amp;IF($H$1="上证180",[1]!EM_S_INFO_COMPINDEX(E1489,"000010"),"")&amp;IF($H$1="沪深300",[1]!EM_S_INFO_COMPINDEX(E1489,"000300"),"")&amp;IF(AND($H$1="上证A股",RIGHT(E1489,2)="SH"),"是","")&amp;IF(AND($H$1="深证A股",RIGHT(E1489,2)="SZ"),"是","")&amp;IF(AND($H$1="创业板",LEFT(E1489,1)-3=0),"是","")&amp;IF(AND($H$1="全部A股",E1489&lt;&gt;0),"是","")&amp;IF(AND($H$1="中小板",LEFT(E1489,3)="002"),"是",""))</f>
        <v>是</v>
      </c>
      <c r="I1489" s="46">
        <f ca="1">IF(E1489="","",IF(OR([1]!EM_S_VAL_MV(E1489,deadline)="",[1]!EM_S_VAL_MV(E1489,deadline)="--",[1]!EM_S_VAL_MV(E1489,deadline)="null"),0,[1]!EM_S_VAL_MV(E1489,deadline)/100000000))</f>
        <v>184.0331525288</v>
      </c>
      <c r="J1489" s="46">
        <f ca="1">IF(E1489="","",IF(RIGHT(LEFT($J$1,6),3)="TTM",[1]!EM_S_FA_PROFIT_TTM(E1489,LEFT(RIGHT($J$1,11),10),1)/100000000,[1]!EM_S_STM07_IS(E1489,61,LEFT(RIGHT($J$1,5),4)&amp;"-12-31",1)/100000000))</f>
        <v>8.2773565625999996</v>
      </c>
      <c r="K1489" s="36">
        <f t="shared" ca="1" si="117"/>
        <v>22.233324266871183</v>
      </c>
      <c r="L1489" s="46">
        <f ca="1">IF(E1489="","",IF(ISERROR(IF(行业估值!$E$7="最新年报",[1]!EM_S_STM07_BS(E1489,140,LEFT(RIGHT($L$1,5),4)&amp;"-12-31",1)/100000000,[1]!EM_S_STM07_BS(E1489,140,LEFT(RIGHT($L$1,11),10),1)/100000000)),0,IF(行业估值!$E$7="最新年报",[1]!EM_S_STM07_BS(E1489,140,LEFT(RIGHT($L$1,5),4)&amp;"-12-31",1)/100000000,[1]!EM_S_STM07_BS(E1489,140,LEFT(RIGHT($L$1,11),10),1)/100000000)))</f>
        <v>55.329375208400002</v>
      </c>
      <c r="M1489" s="36">
        <f t="shared" ca="1" si="118"/>
        <v>3.3261382734873255</v>
      </c>
      <c r="N1489" s="37">
        <f ca="1">IF(E1489="","",IF(ISERROR([1]!EM_S_EST_NETPROFIT(E1489,行业估值!$E$6,deadline)/100000000),"-",[1]!EM_S_EST_NETPROFIT(E1489,行业估值!$E$6,deadline)/100000000))</f>
        <v>9.2477999999999998</v>
      </c>
      <c r="O1489" s="36">
        <f t="shared" ca="1" si="119"/>
        <v>19.900208971733818</v>
      </c>
      <c r="T1489" s="64" t="s">
        <v>2976</v>
      </c>
      <c r="U1489" s="64" t="s">
        <v>2977</v>
      </c>
    </row>
    <row r="1490" spans="4:21">
      <c r="D1490" s="45" t="str">
        <f>IF(AND(行业估值!$B$39=$G1490,COUNTIF($G$2:$G$2552,$G1490)&gt;=1),COUNTIF($G$2:G1490,$G1490),"")</f>
        <v/>
      </c>
      <c r="E1490" s="65" t="str">
        <f t="shared" si="115"/>
        <v>300089.SZ</v>
      </c>
      <c r="F1490" s="65" t="str">
        <f t="shared" si="116"/>
        <v>文化长城</v>
      </c>
      <c r="G1490" s="34" t="str">
        <f>IF(E1490="","",IF(行业估值!$C$5="申万行业",[1]!EM_S_INFO_INDUSTRY_SW2014(E1490,"1"),IF(行业估值!$C$5="证监会行业",[1]!EM_S_INFO_INDUSTRY_CSRC1(E1490,"1"),[1]!EM_S_INFO_INDUSTRY_EM2016(E1490,"1"))))</f>
        <v>文化传媒</v>
      </c>
      <c r="H1490" s="34" t="str">
        <f>IF(E1490="","",IF($H$1="上证50",[1]!EM_S_INFO_COMPINDEX(E1490,"000016"),"")&amp;IF($H$1="上证180",[1]!EM_S_INFO_COMPINDEX(E1490,"000010"),"")&amp;IF($H$1="沪深300",[1]!EM_S_INFO_COMPINDEX(E1490,"000300"),"")&amp;IF(AND($H$1="上证A股",RIGHT(E1490,2)="SH"),"是","")&amp;IF(AND($H$1="深证A股",RIGHT(E1490,2)="SZ"),"是","")&amp;IF(AND($H$1="创业板",LEFT(E1490,1)-3=0),"是","")&amp;IF(AND($H$1="全部A股",E1490&lt;&gt;0),"是","")&amp;IF(AND($H$1="中小板",LEFT(E1490,3)="002"),"是",""))</f>
        <v>是</v>
      </c>
      <c r="I1490" s="46">
        <f ca="1">IF(E1490="","",IF(OR([1]!EM_S_VAL_MV(E1490,deadline)="",[1]!EM_S_VAL_MV(E1490,deadline)="--",[1]!EM_S_VAL_MV(E1490,deadline)="null"),0,[1]!EM_S_VAL_MV(E1490,deadline)/100000000))</f>
        <v>19.146063425999998</v>
      </c>
      <c r="J1490" s="46">
        <f ca="1">IF(E1490="","",IF(RIGHT(LEFT($J$1,6),3)="TTM",[1]!EM_S_FA_PROFIT_TTM(E1490,LEFT(RIGHT($J$1,11),10),1)/100000000,[1]!EM_S_STM07_IS(E1490,61,LEFT(RIGHT($J$1,5),4)&amp;"-12-31",1)/100000000))</f>
        <v>0.66718235810000004</v>
      </c>
      <c r="K1490" s="36">
        <f t="shared" ca="1" si="117"/>
        <v>28.696897023062931</v>
      </c>
      <c r="L1490" s="46">
        <f ca="1">IF(E1490="","",IF(ISERROR(IF(行业估值!$E$7="最新年报",[1]!EM_S_STM07_BS(E1490,140,LEFT(RIGHT($L$1,5),4)&amp;"-12-31",1)/100000000,[1]!EM_S_STM07_BS(E1490,140,LEFT(RIGHT($L$1,11),10),1)/100000000)),0,IF(行业估值!$E$7="最新年报",[1]!EM_S_STM07_BS(E1490,140,LEFT(RIGHT($L$1,5),4)&amp;"-12-31",1)/100000000,[1]!EM_S_STM07_BS(E1490,140,LEFT(RIGHT($L$1,11),10),1)/100000000)))</f>
        <v>22.579268106599997</v>
      </c>
      <c r="M1490" s="36">
        <f t="shared" ca="1" si="118"/>
        <v>0.84794880576326292</v>
      </c>
      <c r="N1490" s="37" t="str">
        <f ca="1">IF(E1490="","",IF(ISERROR([1]!EM_S_EST_NETPROFIT(E1490,行业估值!$E$6,deadline)/100000000),"-",[1]!EM_S_EST_NETPROFIT(E1490,行业估值!$E$6,deadline)/100000000))</f>
        <v>-</v>
      </c>
      <c r="O1490" s="36" t="str">
        <f t="shared" ca="1" si="119"/>
        <v>-</v>
      </c>
      <c r="T1490" s="64" t="s">
        <v>2978</v>
      </c>
      <c r="U1490" s="64" t="s">
        <v>2979</v>
      </c>
    </row>
    <row r="1491" spans="4:21">
      <c r="D1491" s="45" t="str">
        <f>IF(AND(行业估值!$B$39=$G1491,COUNTIF($G$2:$G$2552,$G1491)&gt;=1),COUNTIF($G$2:G1491,$G1491),"")</f>
        <v/>
      </c>
      <c r="E1491" s="65" t="str">
        <f t="shared" si="115"/>
        <v>300090.SZ</v>
      </c>
      <c r="F1491" s="65" t="str">
        <f t="shared" si="116"/>
        <v>盛运环保</v>
      </c>
      <c r="G1491" s="34" t="str">
        <f>IF(E1491="","",IF(行业估值!$C$5="申万行业",[1]!EM_S_INFO_INDUSTRY_SW2014(E1491,"1"),IF(行业估值!$C$5="证监会行业",[1]!EM_S_INFO_INDUSTRY_CSRC1(E1491,"1"),[1]!EM_S_INFO_INDUSTRY_EM2016(E1491,"1"))))</f>
        <v>公用事业</v>
      </c>
      <c r="H1491" s="34" t="str">
        <f>IF(E1491="","",IF($H$1="上证50",[1]!EM_S_INFO_COMPINDEX(E1491,"000016"),"")&amp;IF($H$1="上证180",[1]!EM_S_INFO_COMPINDEX(E1491,"000010"),"")&amp;IF($H$1="沪深300",[1]!EM_S_INFO_COMPINDEX(E1491,"000300"),"")&amp;IF(AND($H$1="上证A股",RIGHT(E1491,2)="SH"),"是","")&amp;IF(AND($H$1="深证A股",RIGHT(E1491,2)="SZ"),"是","")&amp;IF(AND($H$1="创业板",LEFT(E1491,1)-3=0),"是","")&amp;IF(AND($H$1="全部A股",E1491&lt;&gt;0),"是","")&amp;IF(AND($H$1="中小板",LEFT(E1491,3)="002"),"是",""))</f>
        <v>是</v>
      </c>
      <c r="I1491" s="46">
        <f ca="1">IF(E1491="","",IF(OR([1]!EM_S_VAL_MV(E1491,deadline)="",[1]!EM_S_VAL_MV(E1491,deadline)="--",[1]!EM_S_VAL_MV(E1491,deadline)="null"),0,[1]!EM_S_VAL_MV(E1491,deadline)/100000000))</f>
        <v>18.0833550314</v>
      </c>
      <c r="J1491" s="46">
        <f ca="1">IF(E1491="","",IF(RIGHT(LEFT($J$1,6),3)="TTM",[1]!EM_S_FA_PROFIT_TTM(E1491,LEFT(RIGHT($J$1,11),10),1)/100000000,[1]!EM_S_STM07_IS(E1491,61,LEFT(RIGHT($J$1,5),4)&amp;"-12-31",1)/100000000))</f>
        <v>-34.606121788800003</v>
      </c>
      <c r="K1491" s="36">
        <f t="shared" ca="1" si="117"/>
        <v>-0.52254786426985689</v>
      </c>
      <c r="L1491" s="46">
        <f ca="1">IF(E1491="","",IF(ISERROR(IF(行业估值!$E$7="最新年报",[1]!EM_S_STM07_BS(E1491,140,LEFT(RIGHT($L$1,5),4)&amp;"-12-31",1)/100000000,[1]!EM_S_STM07_BS(E1491,140,LEFT(RIGHT($L$1,11),10),1)/100000000)),0,IF(行业估值!$E$7="最新年报",[1]!EM_S_STM07_BS(E1491,140,LEFT(RIGHT($L$1,5),4)&amp;"-12-31",1)/100000000,[1]!EM_S_STM07_BS(E1491,140,LEFT(RIGHT($L$1,11),10),1)/100000000)))</f>
        <v>-3.9874119118999998</v>
      </c>
      <c r="M1491" s="36">
        <f t="shared" ca="1" si="118"/>
        <v>-4.535110851585757</v>
      </c>
      <c r="N1491" s="37" t="str">
        <f ca="1">IF(E1491="","",IF(ISERROR([1]!EM_S_EST_NETPROFIT(E1491,行业估值!$E$6,deadline)/100000000),"-",[1]!EM_S_EST_NETPROFIT(E1491,行业估值!$E$6,deadline)/100000000))</f>
        <v>-</v>
      </c>
      <c r="O1491" s="36" t="str">
        <f t="shared" ca="1" si="119"/>
        <v>-</v>
      </c>
      <c r="T1491" s="64" t="s">
        <v>2980</v>
      </c>
      <c r="U1491" s="64" t="s">
        <v>2981</v>
      </c>
    </row>
    <row r="1492" spans="4:21">
      <c r="D1492" s="45">
        <f>IF(AND(行业估值!$B$39=$G1492,COUNTIF($G$2:$G$2552,$G1492)&gt;=1),COUNTIF($G$2:G1492,$G1492),"")</f>
        <v>124</v>
      </c>
      <c r="E1492" s="65" t="str">
        <f t="shared" si="115"/>
        <v>300091.SZ</v>
      </c>
      <c r="F1492" s="65" t="str">
        <f t="shared" si="116"/>
        <v>金通灵</v>
      </c>
      <c r="G1492" s="34" t="str">
        <f>IF(E1492="","",IF(行业估值!$C$5="申万行业",[1]!EM_S_INFO_INDUSTRY_SW2014(E1492,"1"),IF(行业估值!$C$5="证监会行业",[1]!EM_S_INFO_INDUSTRY_CSRC1(E1492,"1"),[1]!EM_S_INFO_INDUSTRY_EM2016(E1492,"1"))))</f>
        <v>机械设备</v>
      </c>
      <c r="H1492" s="34" t="str">
        <f>IF(E1492="","",IF($H$1="上证50",[1]!EM_S_INFO_COMPINDEX(E1492,"000016"),"")&amp;IF($H$1="上证180",[1]!EM_S_INFO_COMPINDEX(E1492,"000010"),"")&amp;IF($H$1="沪深300",[1]!EM_S_INFO_COMPINDEX(E1492,"000300"),"")&amp;IF(AND($H$1="上证A股",RIGHT(E1492,2)="SH"),"是","")&amp;IF(AND($H$1="深证A股",RIGHT(E1492,2)="SZ"),"是","")&amp;IF(AND($H$1="创业板",LEFT(E1492,1)-3=0),"是","")&amp;IF(AND($H$1="全部A股",E1492&lt;&gt;0),"是","")&amp;IF(AND($H$1="中小板",LEFT(E1492,3)="002"),"是",""))</f>
        <v>是</v>
      </c>
      <c r="I1492" s="46">
        <f ca="1">IF(E1492="","",IF(OR([1]!EM_S_VAL_MV(E1492,deadline)="",[1]!EM_S_VAL_MV(E1492,deadline)="--",[1]!EM_S_VAL_MV(E1492,deadline)="null"),0,[1]!EM_S_VAL_MV(E1492,deadline)/100000000))</f>
        <v>49.456634427600001</v>
      </c>
      <c r="J1492" s="46">
        <f ca="1">IF(E1492="","",IF(RIGHT(LEFT($J$1,6),3)="TTM",[1]!EM_S_FA_PROFIT_TTM(E1492,LEFT(RIGHT($J$1,11),10),1)/100000000,[1]!EM_S_STM07_IS(E1492,61,LEFT(RIGHT($J$1,5),4)&amp;"-12-31",1)/100000000))</f>
        <v>0.7127802822</v>
      </c>
      <c r="K1492" s="36">
        <f t="shared" ca="1" si="117"/>
        <v>69.385525473504742</v>
      </c>
      <c r="L1492" s="46">
        <f ca="1">IF(E1492="","",IF(ISERROR(IF(行业估值!$E$7="最新年报",[1]!EM_S_STM07_BS(E1492,140,LEFT(RIGHT($L$1,5),4)&amp;"-12-31",1)/100000000,[1]!EM_S_STM07_BS(E1492,140,LEFT(RIGHT($L$1,11),10),1)/100000000)),0,IF(行业估值!$E$7="最新年报",[1]!EM_S_STM07_BS(E1492,140,LEFT(RIGHT($L$1,5),4)&amp;"-12-31",1)/100000000,[1]!EM_S_STM07_BS(E1492,140,LEFT(RIGHT($L$1,11),10),1)/100000000)))</f>
        <v>25.958384622699999</v>
      </c>
      <c r="M1492" s="36">
        <f t="shared" ca="1" si="118"/>
        <v>1.9052277384144827</v>
      </c>
      <c r="N1492" s="37" t="str">
        <f ca="1">IF(E1492="","",IF(ISERROR([1]!EM_S_EST_NETPROFIT(E1492,行业估值!$E$6,deadline)/100000000),"-",[1]!EM_S_EST_NETPROFIT(E1492,行业估值!$E$6,deadline)/100000000))</f>
        <v>-</v>
      </c>
      <c r="O1492" s="36" t="str">
        <f t="shared" ca="1" si="119"/>
        <v>-</v>
      </c>
      <c r="T1492" s="64" t="s">
        <v>2982</v>
      </c>
      <c r="U1492" s="64" t="s">
        <v>2983</v>
      </c>
    </row>
    <row r="1493" spans="4:21">
      <c r="D1493" s="45">
        <f>IF(AND(行业估值!$B$39=$G1493,COUNTIF($G$2:$G$2552,$G1493)&gt;=1),COUNTIF($G$2:G1493,$G1493),"")</f>
        <v>125</v>
      </c>
      <c r="E1493" s="65" t="str">
        <f t="shared" si="115"/>
        <v>300092.SZ</v>
      </c>
      <c r="F1493" s="65" t="str">
        <f t="shared" si="116"/>
        <v>科新机电</v>
      </c>
      <c r="G1493" s="34" t="str">
        <f>IF(E1493="","",IF(行业估值!$C$5="申万行业",[1]!EM_S_INFO_INDUSTRY_SW2014(E1493,"1"),IF(行业估值!$C$5="证监会行业",[1]!EM_S_INFO_INDUSTRY_CSRC1(E1493,"1"),[1]!EM_S_INFO_INDUSTRY_EM2016(E1493,"1"))))</f>
        <v>机械设备</v>
      </c>
      <c r="H1493" s="34" t="str">
        <f>IF(E1493="","",IF($H$1="上证50",[1]!EM_S_INFO_COMPINDEX(E1493,"000016"),"")&amp;IF($H$1="上证180",[1]!EM_S_INFO_COMPINDEX(E1493,"000010"),"")&amp;IF($H$1="沪深300",[1]!EM_S_INFO_COMPINDEX(E1493,"000300"),"")&amp;IF(AND($H$1="上证A股",RIGHT(E1493,2)="SH"),"是","")&amp;IF(AND($H$1="深证A股",RIGHT(E1493,2)="SZ"),"是","")&amp;IF(AND($H$1="创业板",LEFT(E1493,1)-3=0),"是","")&amp;IF(AND($H$1="全部A股",E1493&lt;&gt;0),"是","")&amp;IF(AND($H$1="中小板",LEFT(E1493,3)="002"),"是",""))</f>
        <v>是</v>
      </c>
      <c r="I1493" s="46">
        <f ca="1">IF(E1493="","",IF(OR([1]!EM_S_VAL_MV(E1493,deadline)="",[1]!EM_S_VAL_MV(E1493,deadline)="--",[1]!EM_S_VAL_MV(E1493,deadline)="null"),0,[1]!EM_S_VAL_MV(E1493,deadline)/100000000))</f>
        <v>15.632932500000001</v>
      </c>
      <c r="J1493" s="46">
        <f ca="1">IF(E1493="","",IF(RIGHT(LEFT($J$1,6),3)="TTM",[1]!EM_S_FA_PROFIT_TTM(E1493,LEFT(RIGHT($J$1,11),10),1)/100000000,[1]!EM_S_STM07_IS(E1493,61,LEFT(RIGHT($J$1,5),4)&amp;"-12-31",1)/100000000))</f>
        <v>0.3883004947</v>
      </c>
      <c r="K1493" s="36">
        <f t="shared" ca="1" si="117"/>
        <v>40.259883037434619</v>
      </c>
      <c r="L1493" s="46">
        <f ca="1">IF(E1493="","",IF(ISERROR(IF(行业估值!$E$7="最新年报",[1]!EM_S_STM07_BS(E1493,140,LEFT(RIGHT($L$1,5),4)&amp;"-12-31",1)/100000000,[1]!EM_S_STM07_BS(E1493,140,LEFT(RIGHT($L$1,11),10),1)/100000000)),0,IF(行业估值!$E$7="最新年报",[1]!EM_S_STM07_BS(E1493,140,LEFT(RIGHT($L$1,5),4)&amp;"-12-31",1)/100000000,[1]!EM_S_STM07_BS(E1493,140,LEFT(RIGHT($L$1,11),10),1)/100000000)))</f>
        <v>5.8506621130999994</v>
      </c>
      <c r="M1493" s="36">
        <f t="shared" ca="1" si="118"/>
        <v>2.6719937329822696</v>
      </c>
      <c r="N1493" s="37" t="str">
        <f ca="1">IF(E1493="","",IF(ISERROR([1]!EM_S_EST_NETPROFIT(E1493,行业估值!$E$6,deadline)/100000000),"-",[1]!EM_S_EST_NETPROFIT(E1493,行业估值!$E$6,deadline)/100000000))</f>
        <v>-</v>
      </c>
      <c r="O1493" s="36" t="str">
        <f t="shared" ca="1" si="119"/>
        <v>-</v>
      </c>
      <c r="T1493" s="64" t="s">
        <v>2984</v>
      </c>
      <c r="U1493" s="64" t="s">
        <v>2985</v>
      </c>
    </row>
    <row r="1494" spans="4:21">
      <c r="D1494" s="45" t="str">
        <f>IF(AND(行业估值!$B$39=$G1494,COUNTIF($G$2:$G$2552,$G1494)&gt;=1),COUNTIF($G$2:G1494,$G1494),"")</f>
        <v/>
      </c>
      <c r="E1494" s="65" t="str">
        <f t="shared" si="115"/>
        <v>300093.SZ</v>
      </c>
      <c r="F1494" s="65" t="str">
        <f t="shared" si="116"/>
        <v>金刚玻璃</v>
      </c>
      <c r="G1494" s="34" t="str">
        <f>IF(E1494="","",IF(行业估值!$C$5="申万行业",[1]!EM_S_INFO_INDUSTRY_SW2014(E1494,"1"),IF(行业估值!$C$5="证监会行业",[1]!EM_S_INFO_INDUSTRY_CSRC1(E1494,"1"),[1]!EM_S_INFO_INDUSTRY_EM2016(E1494,"1"))))</f>
        <v>建材</v>
      </c>
      <c r="H1494" s="34" t="str">
        <f>IF(E1494="","",IF($H$1="上证50",[1]!EM_S_INFO_COMPINDEX(E1494,"000016"),"")&amp;IF($H$1="上证180",[1]!EM_S_INFO_COMPINDEX(E1494,"000010"),"")&amp;IF($H$1="沪深300",[1]!EM_S_INFO_COMPINDEX(E1494,"000300"),"")&amp;IF(AND($H$1="上证A股",RIGHT(E1494,2)="SH"),"是","")&amp;IF(AND($H$1="深证A股",RIGHT(E1494,2)="SZ"),"是","")&amp;IF(AND($H$1="创业板",LEFT(E1494,1)-3=0),"是","")&amp;IF(AND($H$1="全部A股",E1494&lt;&gt;0),"是","")&amp;IF(AND($H$1="中小板",LEFT(E1494,3)="002"),"是",""))</f>
        <v>是</v>
      </c>
      <c r="I1494" s="46">
        <f ca="1">IF(E1494="","",IF(OR([1]!EM_S_VAL_MV(E1494,deadline)="",[1]!EM_S_VAL_MV(E1494,deadline)="--",[1]!EM_S_VAL_MV(E1494,deadline)="null"),0,[1]!EM_S_VAL_MV(E1494,deadline)/100000000))</f>
        <v>24.278400000000001</v>
      </c>
      <c r="J1494" s="46">
        <f ca="1">IF(E1494="","",IF(RIGHT(LEFT($J$1,6),3)="TTM",[1]!EM_S_FA_PROFIT_TTM(E1494,LEFT(RIGHT($J$1,11),10),1)/100000000,[1]!EM_S_STM07_IS(E1494,61,LEFT(RIGHT($J$1,5),4)&amp;"-12-31",1)/100000000))</f>
        <v>0.1371162635</v>
      </c>
      <c r="K1494" s="36">
        <f t="shared" ca="1" si="117"/>
        <v>177.06433489561945</v>
      </c>
      <c r="L1494" s="46">
        <f ca="1">IF(E1494="","",IF(ISERROR(IF(行业估值!$E$7="最新年报",[1]!EM_S_STM07_BS(E1494,140,LEFT(RIGHT($L$1,5),4)&amp;"-12-31",1)/100000000,[1]!EM_S_STM07_BS(E1494,140,LEFT(RIGHT($L$1,11),10),1)/100000000)),0,IF(行业估值!$E$7="最新年报",[1]!EM_S_STM07_BS(E1494,140,LEFT(RIGHT($L$1,5),4)&amp;"-12-31",1)/100000000,[1]!EM_S_STM07_BS(E1494,140,LEFT(RIGHT($L$1,11),10),1)/100000000)))</f>
        <v>7.3083525547999999</v>
      </c>
      <c r="M1494" s="36">
        <f t="shared" ca="1" si="118"/>
        <v>3.3220072263829645</v>
      </c>
      <c r="N1494" s="37" t="str">
        <f ca="1">IF(E1494="","",IF(ISERROR([1]!EM_S_EST_NETPROFIT(E1494,行业估值!$E$6,deadline)/100000000),"-",[1]!EM_S_EST_NETPROFIT(E1494,行业估值!$E$6,deadline)/100000000))</f>
        <v>-</v>
      </c>
      <c r="O1494" s="36" t="str">
        <f t="shared" ca="1" si="119"/>
        <v>-</v>
      </c>
      <c r="T1494" s="64" t="s">
        <v>2986</v>
      </c>
      <c r="U1494" s="64" t="s">
        <v>2987</v>
      </c>
    </row>
    <row r="1495" spans="4:21">
      <c r="D1495" s="45" t="str">
        <f>IF(AND(行业估值!$B$39=$G1495,COUNTIF($G$2:$G$2552,$G1495)&gt;=1),COUNTIF($G$2:G1495,$G1495),"")</f>
        <v/>
      </c>
      <c r="E1495" s="65" t="str">
        <f t="shared" si="115"/>
        <v>300094.SZ</v>
      </c>
      <c r="F1495" s="65" t="str">
        <f t="shared" si="116"/>
        <v>国联水产</v>
      </c>
      <c r="G1495" s="34" t="str">
        <f>IF(E1495="","",IF(行业估值!$C$5="申万行业",[1]!EM_S_INFO_INDUSTRY_SW2014(E1495,"1"),IF(行业估值!$C$5="证监会行业",[1]!EM_S_INFO_INDUSTRY_CSRC1(E1495,"1"),[1]!EM_S_INFO_INDUSTRY_EM2016(E1495,"1"))))</f>
        <v>农林牧渔</v>
      </c>
      <c r="H1495" s="34" t="str">
        <f>IF(E1495="","",IF($H$1="上证50",[1]!EM_S_INFO_COMPINDEX(E1495,"000016"),"")&amp;IF($H$1="上证180",[1]!EM_S_INFO_COMPINDEX(E1495,"000010"),"")&amp;IF($H$1="沪深300",[1]!EM_S_INFO_COMPINDEX(E1495,"000300"),"")&amp;IF(AND($H$1="上证A股",RIGHT(E1495,2)="SH"),"是","")&amp;IF(AND($H$1="深证A股",RIGHT(E1495,2)="SZ"),"是","")&amp;IF(AND($H$1="创业板",LEFT(E1495,1)-3=0),"是","")&amp;IF(AND($H$1="全部A股",E1495&lt;&gt;0),"是","")&amp;IF(AND($H$1="中小板",LEFT(E1495,3)="002"),"是",""))</f>
        <v>是</v>
      </c>
      <c r="I1495" s="46">
        <f ca="1">IF(E1495="","",IF(OR([1]!EM_S_VAL_MV(E1495,deadline)="",[1]!EM_S_VAL_MV(E1495,deadline)="--",[1]!EM_S_VAL_MV(E1495,deadline)="null"),0,[1]!EM_S_VAL_MV(E1495,deadline)/100000000))</f>
        <v>38.498025874500001</v>
      </c>
      <c r="J1495" s="46">
        <f ca="1">IF(E1495="","",IF(RIGHT(LEFT($J$1,6),3)="TTM",[1]!EM_S_FA_PROFIT_TTM(E1495,LEFT(RIGHT($J$1,11),10),1)/100000000,[1]!EM_S_STM07_IS(E1495,61,LEFT(RIGHT($J$1,5),4)&amp;"-12-31",1)/100000000))</f>
        <v>0.19171664289999998</v>
      </c>
      <c r="K1495" s="36">
        <f t="shared" ca="1" si="117"/>
        <v>200.80690592198977</v>
      </c>
      <c r="L1495" s="46">
        <f ca="1">IF(E1495="","",IF(ISERROR(IF(行业估值!$E$7="最新年报",[1]!EM_S_STM07_BS(E1495,140,LEFT(RIGHT($L$1,5),4)&amp;"-12-31",1)/100000000,[1]!EM_S_STM07_BS(E1495,140,LEFT(RIGHT($L$1,11),10),1)/100000000)),0,IF(行业估值!$E$7="最新年报",[1]!EM_S_STM07_BS(E1495,140,LEFT(RIGHT($L$1,5),4)&amp;"-12-31",1)/100000000,[1]!EM_S_STM07_BS(E1495,140,LEFT(RIGHT($L$1,11),10),1)/100000000)))</f>
        <v>27.919133594000002</v>
      </c>
      <c r="M1495" s="36">
        <f t="shared" ca="1" si="118"/>
        <v>1.3789119116065074</v>
      </c>
      <c r="N1495" s="37">
        <f ca="1">IF(E1495="","",IF(ISERROR([1]!EM_S_EST_NETPROFIT(E1495,行业估值!$E$6,deadline)/100000000),"-",[1]!EM_S_EST_NETPROFIT(E1495,行业估值!$E$6,deadline)/100000000))</f>
        <v>1.46322</v>
      </c>
      <c r="O1495" s="36">
        <f t="shared" ca="1" si="119"/>
        <v>26.310483641899374</v>
      </c>
      <c r="T1495" s="64" t="s">
        <v>2988</v>
      </c>
      <c r="U1495" s="64" t="s">
        <v>2989</v>
      </c>
    </row>
    <row r="1496" spans="4:21">
      <c r="D1496" s="45">
        <f>IF(AND(行业估值!$B$39=$G1496,COUNTIF($G$2:$G$2552,$G1496)&gt;=1),COUNTIF($G$2:G1496,$G1496),"")</f>
        <v>126</v>
      </c>
      <c r="E1496" s="65" t="str">
        <f t="shared" si="115"/>
        <v>300095.SZ</v>
      </c>
      <c r="F1496" s="65" t="str">
        <f t="shared" si="116"/>
        <v>华伍股份</v>
      </c>
      <c r="G1496" s="34" t="str">
        <f>IF(E1496="","",IF(行业估值!$C$5="申万行业",[1]!EM_S_INFO_INDUSTRY_SW2014(E1496,"1"),IF(行业估值!$C$5="证监会行业",[1]!EM_S_INFO_INDUSTRY_CSRC1(E1496,"1"),[1]!EM_S_INFO_INDUSTRY_EM2016(E1496,"1"))))</f>
        <v>机械设备</v>
      </c>
      <c r="H1496" s="34" t="str">
        <f>IF(E1496="","",IF($H$1="上证50",[1]!EM_S_INFO_COMPINDEX(E1496,"000016"),"")&amp;IF($H$1="上证180",[1]!EM_S_INFO_COMPINDEX(E1496,"000010"),"")&amp;IF($H$1="沪深300",[1]!EM_S_INFO_COMPINDEX(E1496,"000300"),"")&amp;IF(AND($H$1="上证A股",RIGHT(E1496,2)="SH"),"是","")&amp;IF(AND($H$1="深证A股",RIGHT(E1496,2)="SZ"),"是","")&amp;IF(AND($H$1="创业板",LEFT(E1496,1)-3=0),"是","")&amp;IF(AND($H$1="全部A股",E1496&lt;&gt;0),"是","")&amp;IF(AND($H$1="中小板",LEFT(E1496,3)="002"),"是",""))</f>
        <v>是</v>
      </c>
      <c r="I1496" s="46">
        <f ca="1">IF(E1496="","",IF(OR([1]!EM_S_VAL_MV(E1496,deadline)="",[1]!EM_S_VAL_MV(E1496,deadline)="--",[1]!EM_S_VAL_MV(E1496,deadline)="null"),0,[1]!EM_S_VAL_MV(E1496,deadline)/100000000))</f>
        <v>21.169936738600001</v>
      </c>
      <c r="J1496" s="46">
        <f ca="1">IF(E1496="","",IF(RIGHT(LEFT($J$1,6),3)="TTM",[1]!EM_S_FA_PROFIT_TTM(E1496,LEFT(RIGHT($J$1,11),10),1)/100000000,[1]!EM_S_STM07_IS(E1496,61,LEFT(RIGHT($J$1,5),4)&amp;"-12-31",1)/100000000))</f>
        <v>-0.77818747620000006</v>
      </c>
      <c r="K1496" s="36">
        <f t="shared" ca="1" si="117"/>
        <v>-27.204160161990536</v>
      </c>
      <c r="L1496" s="46">
        <f ca="1">IF(E1496="","",IF(ISERROR(IF(行业估值!$E$7="最新年报",[1]!EM_S_STM07_BS(E1496,140,LEFT(RIGHT($L$1,5),4)&amp;"-12-31",1)/100000000,[1]!EM_S_STM07_BS(E1496,140,LEFT(RIGHT($L$1,11),10),1)/100000000)),0,IF(行业估值!$E$7="最新年报",[1]!EM_S_STM07_BS(E1496,140,LEFT(RIGHT($L$1,5),4)&amp;"-12-31",1)/100000000,[1]!EM_S_STM07_BS(E1496,140,LEFT(RIGHT($L$1,11),10),1)/100000000)))</f>
        <v>11.952947379000001</v>
      </c>
      <c r="M1496" s="36">
        <f t="shared" ca="1" si="118"/>
        <v>1.7711059931371591</v>
      </c>
      <c r="N1496" s="37" t="str">
        <f ca="1">IF(E1496="","",IF(ISERROR([1]!EM_S_EST_NETPROFIT(E1496,行业估值!$E$6,deadline)/100000000),"-",[1]!EM_S_EST_NETPROFIT(E1496,行业估值!$E$6,deadline)/100000000))</f>
        <v>-</v>
      </c>
      <c r="O1496" s="36" t="str">
        <f t="shared" ca="1" si="119"/>
        <v>-</v>
      </c>
      <c r="T1496" s="64" t="s">
        <v>2990</v>
      </c>
      <c r="U1496" s="64" t="s">
        <v>2991</v>
      </c>
    </row>
    <row r="1497" spans="4:21">
      <c r="D1497" s="45" t="str">
        <f>IF(AND(行业估值!$B$39=$G1497,COUNTIF($G$2:$G$2552,$G1497)&gt;=1),COUNTIF($G$2:G1497,$G1497),"")</f>
        <v/>
      </c>
      <c r="E1497" s="65" t="str">
        <f t="shared" si="115"/>
        <v>300096.SZ</v>
      </c>
      <c r="F1497" s="65" t="str">
        <f t="shared" si="116"/>
        <v>易联众</v>
      </c>
      <c r="G1497" s="34" t="str">
        <f>IF(E1497="","",IF(行业估值!$C$5="申万行业",[1]!EM_S_INFO_INDUSTRY_SW2014(E1497,"1"),IF(行业估值!$C$5="证监会行业",[1]!EM_S_INFO_INDUSTRY_CSRC1(E1497,"1"),[1]!EM_S_INFO_INDUSTRY_EM2016(E1497,"1"))))</f>
        <v>信息技术</v>
      </c>
      <c r="H1497" s="34" t="str">
        <f>IF(E1497="","",IF($H$1="上证50",[1]!EM_S_INFO_COMPINDEX(E1497,"000016"),"")&amp;IF($H$1="上证180",[1]!EM_S_INFO_COMPINDEX(E1497,"000010"),"")&amp;IF($H$1="沪深300",[1]!EM_S_INFO_COMPINDEX(E1497,"000300"),"")&amp;IF(AND($H$1="上证A股",RIGHT(E1497,2)="SH"),"是","")&amp;IF(AND($H$1="深证A股",RIGHT(E1497,2)="SZ"),"是","")&amp;IF(AND($H$1="创业板",LEFT(E1497,1)-3=0),"是","")&amp;IF(AND($H$1="全部A股",E1497&lt;&gt;0),"是","")&amp;IF(AND($H$1="中小板",LEFT(E1497,3)="002"),"是",""))</f>
        <v>是</v>
      </c>
      <c r="I1497" s="46">
        <f ca="1">IF(E1497="","",IF(OR([1]!EM_S_VAL_MV(E1497,deadline)="",[1]!EM_S_VAL_MV(E1497,deadline)="--",[1]!EM_S_VAL_MV(E1497,deadline)="null"),0,[1]!EM_S_VAL_MV(E1497,deadline)/100000000))</f>
        <v>41.021999999999998</v>
      </c>
      <c r="J1497" s="46">
        <f ca="1">IF(E1497="","",IF(RIGHT(LEFT($J$1,6),3)="TTM",[1]!EM_S_FA_PROFIT_TTM(E1497,LEFT(RIGHT($J$1,11),10),1)/100000000,[1]!EM_S_STM07_IS(E1497,61,LEFT(RIGHT($J$1,5),4)&amp;"-12-31",1)/100000000))</f>
        <v>0.64176784129999997</v>
      </c>
      <c r="K1497" s="36">
        <f t="shared" ca="1" si="117"/>
        <v>63.920310991126627</v>
      </c>
      <c r="L1497" s="46">
        <f ca="1">IF(E1497="","",IF(ISERROR(IF(行业估值!$E$7="最新年报",[1]!EM_S_STM07_BS(E1497,140,LEFT(RIGHT($L$1,5),4)&amp;"-12-31",1)/100000000,[1]!EM_S_STM07_BS(E1497,140,LEFT(RIGHT($L$1,11),10),1)/100000000)),0,IF(行业估值!$E$7="最新年报",[1]!EM_S_STM07_BS(E1497,140,LEFT(RIGHT($L$1,5),4)&amp;"-12-31",1)/100000000,[1]!EM_S_STM07_BS(E1497,140,LEFT(RIGHT($L$1,11),10),1)/100000000)))</f>
        <v>7.4372802134000002</v>
      </c>
      <c r="M1497" s="36">
        <f t="shared" ca="1" si="118"/>
        <v>5.515726021199157</v>
      </c>
      <c r="N1497" s="37" t="str">
        <f ca="1">IF(E1497="","",IF(ISERROR([1]!EM_S_EST_NETPROFIT(E1497,行业估值!$E$6,deadline)/100000000),"-",[1]!EM_S_EST_NETPROFIT(E1497,行业估值!$E$6,deadline)/100000000))</f>
        <v>-</v>
      </c>
      <c r="O1497" s="36" t="str">
        <f t="shared" ca="1" si="119"/>
        <v>-</v>
      </c>
      <c r="T1497" s="64" t="s">
        <v>2992</v>
      </c>
      <c r="U1497" s="64" t="s">
        <v>2993</v>
      </c>
    </row>
    <row r="1498" spans="4:21">
      <c r="D1498" s="45">
        <f>IF(AND(行业估值!$B$39=$G1498,COUNTIF($G$2:$G$2552,$G1498)&gt;=1),COUNTIF($G$2:G1498,$G1498),"")</f>
        <v>127</v>
      </c>
      <c r="E1498" s="65" t="str">
        <f t="shared" si="115"/>
        <v>300097.SZ</v>
      </c>
      <c r="F1498" s="65" t="str">
        <f t="shared" si="116"/>
        <v>智云股份</v>
      </c>
      <c r="G1498" s="34" t="str">
        <f>IF(E1498="","",IF(行业估值!$C$5="申万行业",[1]!EM_S_INFO_INDUSTRY_SW2014(E1498,"1"),IF(行业估值!$C$5="证监会行业",[1]!EM_S_INFO_INDUSTRY_CSRC1(E1498,"1"),[1]!EM_S_INFO_INDUSTRY_EM2016(E1498,"1"))))</f>
        <v>机械设备</v>
      </c>
      <c r="H1498" s="34" t="str">
        <f>IF(E1498="","",IF($H$1="上证50",[1]!EM_S_INFO_COMPINDEX(E1498,"000016"),"")&amp;IF($H$1="上证180",[1]!EM_S_INFO_COMPINDEX(E1498,"000010"),"")&amp;IF($H$1="沪深300",[1]!EM_S_INFO_COMPINDEX(E1498,"000300"),"")&amp;IF(AND($H$1="上证A股",RIGHT(E1498,2)="SH"),"是","")&amp;IF(AND($H$1="深证A股",RIGHT(E1498,2)="SZ"),"是","")&amp;IF(AND($H$1="创业板",LEFT(E1498,1)-3=0),"是","")&amp;IF(AND($H$1="全部A股",E1498&lt;&gt;0),"是","")&amp;IF(AND($H$1="中小板",LEFT(E1498,3)="002"),"是",""))</f>
        <v>是</v>
      </c>
      <c r="I1498" s="46">
        <f ca="1">IF(E1498="","",IF(OR([1]!EM_S_VAL_MV(E1498,deadline)="",[1]!EM_S_VAL_MV(E1498,deadline)="--",[1]!EM_S_VAL_MV(E1498,deadline)="null"),0,[1]!EM_S_VAL_MV(E1498,deadline)/100000000))</f>
        <v>23.083973520000001</v>
      </c>
      <c r="J1498" s="46">
        <f ca="1">IF(E1498="","",IF(RIGHT(LEFT($J$1,6),3)="TTM",[1]!EM_S_FA_PROFIT_TTM(E1498,LEFT(RIGHT($J$1,11),10),1)/100000000,[1]!EM_S_STM07_IS(E1498,61,LEFT(RIGHT($J$1,5),4)&amp;"-12-31",1)/100000000))</f>
        <v>-1.1072407736000001</v>
      </c>
      <c r="K1498" s="36">
        <f t="shared" ca="1" si="117"/>
        <v>-20.848196770198854</v>
      </c>
      <c r="L1498" s="46">
        <f ca="1">IF(E1498="","",IF(ISERROR(IF(行业估值!$E$7="最新年报",[1]!EM_S_STM07_BS(E1498,140,LEFT(RIGHT($L$1,5),4)&amp;"-12-31",1)/100000000,[1]!EM_S_STM07_BS(E1498,140,LEFT(RIGHT($L$1,11),10),1)/100000000)),0,IF(行业估值!$E$7="最新年报",[1]!EM_S_STM07_BS(E1498,140,LEFT(RIGHT($L$1,5),4)&amp;"-12-31",1)/100000000,[1]!EM_S_STM07_BS(E1498,140,LEFT(RIGHT($L$1,11),10),1)/100000000)))</f>
        <v>18.515031927399999</v>
      </c>
      <c r="M1498" s="36">
        <f t="shared" ca="1" si="118"/>
        <v>1.2467693067187491</v>
      </c>
      <c r="N1498" s="37" t="str">
        <f ca="1">IF(E1498="","",IF(ISERROR([1]!EM_S_EST_NETPROFIT(E1498,行业估值!$E$6,deadline)/100000000),"-",[1]!EM_S_EST_NETPROFIT(E1498,行业估值!$E$6,deadline)/100000000))</f>
        <v>-</v>
      </c>
      <c r="O1498" s="36" t="str">
        <f t="shared" ca="1" si="119"/>
        <v>-</v>
      </c>
      <c r="T1498" s="64" t="s">
        <v>2994</v>
      </c>
      <c r="U1498" s="64" t="s">
        <v>2995</v>
      </c>
    </row>
    <row r="1499" spans="4:21">
      <c r="D1499" s="45" t="str">
        <f>IF(AND(行业估值!$B$39=$G1499,COUNTIF($G$2:$G$2552,$G1499)&gt;=1),COUNTIF($G$2:G1499,$G1499),"")</f>
        <v/>
      </c>
      <c r="E1499" s="65" t="str">
        <f t="shared" si="115"/>
        <v>300098.SZ</v>
      </c>
      <c r="F1499" s="65" t="str">
        <f t="shared" si="116"/>
        <v>高新兴</v>
      </c>
      <c r="G1499" s="34" t="str">
        <f>IF(E1499="","",IF(行业估值!$C$5="申万行业",[1]!EM_S_INFO_INDUSTRY_SW2014(E1499,"1"),IF(行业估值!$C$5="证监会行业",[1]!EM_S_INFO_INDUSTRY_CSRC1(E1499,"1"),[1]!EM_S_INFO_INDUSTRY_EM2016(E1499,"1"))))</f>
        <v>信息技术</v>
      </c>
      <c r="H1499" s="34" t="str">
        <f>IF(E1499="","",IF($H$1="上证50",[1]!EM_S_INFO_COMPINDEX(E1499,"000016"),"")&amp;IF($H$1="上证180",[1]!EM_S_INFO_COMPINDEX(E1499,"000010"),"")&amp;IF($H$1="沪深300",[1]!EM_S_INFO_COMPINDEX(E1499,"000300"),"")&amp;IF(AND($H$1="上证A股",RIGHT(E1499,2)="SH"),"是","")&amp;IF(AND($H$1="深证A股",RIGHT(E1499,2)="SZ"),"是","")&amp;IF(AND($H$1="创业板",LEFT(E1499,1)-3=0),"是","")&amp;IF(AND($H$1="全部A股",E1499&lt;&gt;0),"是","")&amp;IF(AND($H$1="中小板",LEFT(E1499,3)="002"),"是",""))</f>
        <v>是</v>
      </c>
      <c r="I1499" s="46">
        <f ca="1">IF(E1499="","",IF(OR([1]!EM_S_VAL_MV(E1499,deadline)="",[1]!EM_S_VAL_MV(E1499,deadline)="--",[1]!EM_S_VAL_MV(E1499,deadline)="null"),0,[1]!EM_S_VAL_MV(E1499,deadline)/100000000))</f>
        <v>96.659664013600008</v>
      </c>
      <c r="J1499" s="46">
        <f ca="1">IF(E1499="","",IF(RIGHT(LEFT($J$1,6),3)="TTM",[1]!EM_S_FA_PROFIT_TTM(E1499,LEFT(RIGHT($J$1,11),10),1)/100000000,[1]!EM_S_STM07_IS(E1499,61,LEFT(RIGHT($J$1,5),4)&amp;"-12-31",1)/100000000))</f>
        <v>2.1752750687</v>
      </c>
      <c r="K1499" s="36">
        <f t="shared" ca="1" si="117"/>
        <v>44.435605135384691</v>
      </c>
      <c r="L1499" s="46">
        <f ca="1">IF(E1499="","",IF(ISERROR(IF(行业估值!$E$7="最新年报",[1]!EM_S_STM07_BS(E1499,140,LEFT(RIGHT($L$1,5),4)&amp;"-12-31",1)/100000000,[1]!EM_S_STM07_BS(E1499,140,LEFT(RIGHT($L$1,11),10),1)/100000000)),0,IF(行业估值!$E$7="最新年报",[1]!EM_S_STM07_BS(E1499,140,LEFT(RIGHT($L$1,5),4)&amp;"-12-31",1)/100000000,[1]!EM_S_STM07_BS(E1499,140,LEFT(RIGHT($L$1,11),10),1)/100000000)))</f>
        <v>57.257662047799997</v>
      </c>
      <c r="M1499" s="36">
        <f t="shared" ca="1" si="118"/>
        <v>1.6881524770065939</v>
      </c>
      <c r="N1499" s="37">
        <f ca="1">IF(E1499="","",IF(ISERROR([1]!EM_S_EST_NETPROFIT(E1499,行业估值!$E$6,deadline)/100000000),"-",[1]!EM_S_EST_NETPROFIT(E1499,行业估值!$E$6,deadline)/100000000))</f>
        <v>4.329275</v>
      </c>
      <c r="O1499" s="36">
        <f t="shared" ca="1" si="119"/>
        <v>22.326986392317423</v>
      </c>
      <c r="T1499" s="64" t="s">
        <v>2996</v>
      </c>
      <c r="U1499" s="64" t="s">
        <v>2997</v>
      </c>
    </row>
    <row r="1500" spans="4:21">
      <c r="D1500" s="45">
        <f>IF(AND(行业估值!$B$39=$G1500,COUNTIF($G$2:$G$2552,$G1500)&gt;=1),COUNTIF($G$2:G1500,$G1500),"")</f>
        <v>128</v>
      </c>
      <c r="E1500" s="65" t="str">
        <f t="shared" si="115"/>
        <v>300099.SZ</v>
      </c>
      <c r="F1500" s="65" t="str">
        <f t="shared" si="116"/>
        <v>精准信息</v>
      </c>
      <c r="G1500" s="34" t="str">
        <f>IF(E1500="","",IF(行业估值!$C$5="申万行业",[1]!EM_S_INFO_INDUSTRY_SW2014(E1500,"1"),IF(行业估值!$C$5="证监会行业",[1]!EM_S_INFO_INDUSTRY_CSRC1(E1500,"1"),[1]!EM_S_INFO_INDUSTRY_EM2016(E1500,"1"))))</f>
        <v>机械设备</v>
      </c>
      <c r="H1500" s="34" t="str">
        <f>IF(E1500="","",IF($H$1="上证50",[1]!EM_S_INFO_COMPINDEX(E1500,"000016"),"")&amp;IF($H$1="上证180",[1]!EM_S_INFO_COMPINDEX(E1500,"000010"),"")&amp;IF($H$1="沪深300",[1]!EM_S_INFO_COMPINDEX(E1500,"000300"),"")&amp;IF(AND($H$1="上证A股",RIGHT(E1500,2)="SH"),"是","")&amp;IF(AND($H$1="深证A股",RIGHT(E1500,2)="SZ"),"是","")&amp;IF(AND($H$1="创业板",LEFT(E1500,1)-3=0),"是","")&amp;IF(AND($H$1="全部A股",E1500&lt;&gt;0),"是","")&amp;IF(AND($H$1="中小板",LEFT(E1500,3)="002"),"是",""))</f>
        <v>是</v>
      </c>
      <c r="I1500" s="46">
        <f ca="1">IF(E1500="","",IF(OR([1]!EM_S_VAL_MV(E1500,deadline)="",[1]!EM_S_VAL_MV(E1500,deadline)="--",[1]!EM_S_VAL_MV(E1500,deadline)="null"),0,[1]!EM_S_VAL_MV(E1500,deadline)/100000000))</f>
        <v>38.945359640999996</v>
      </c>
      <c r="J1500" s="46">
        <f ca="1">IF(E1500="","",IF(RIGHT(LEFT($J$1,6),3)="TTM",[1]!EM_S_FA_PROFIT_TTM(E1500,LEFT(RIGHT($J$1,11),10),1)/100000000,[1]!EM_S_STM07_IS(E1500,61,LEFT(RIGHT($J$1,5),4)&amp;"-12-31",1)/100000000))</f>
        <v>0.72579834219999995</v>
      </c>
      <c r="K1500" s="36">
        <f t="shared" ca="1" si="117"/>
        <v>53.658650587366964</v>
      </c>
      <c r="L1500" s="46">
        <f ca="1">IF(E1500="","",IF(ISERROR(IF(行业估值!$E$7="最新年报",[1]!EM_S_STM07_BS(E1500,140,LEFT(RIGHT($L$1,5),4)&amp;"-12-31",1)/100000000,[1]!EM_S_STM07_BS(E1500,140,LEFT(RIGHT($L$1,11),10),1)/100000000)),0,IF(行业估值!$E$7="最新年报",[1]!EM_S_STM07_BS(E1500,140,LEFT(RIGHT($L$1,5),4)&amp;"-12-31",1)/100000000,[1]!EM_S_STM07_BS(E1500,140,LEFT(RIGHT($L$1,11),10),1)/100000000)))</f>
        <v>17.0738145995</v>
      </c>
      <c r="M1500" s="36">
        <f t="shared" ca="1" si="118"/>
        <v>2.2809993287698282</v>
      </c>
      <c r="N1500" s="37" t="str">
        <f ca="1">IF(E1500="","",IF(ISERROR([1]!EM_S_EST_NETPROFIT(E1500,行业估值!$E$6,deadline)/100000000),"-",[1]!EM_S_EST_NETPROFIT(E1500,行业估值!$E$6,deadline)/100000000))</f>
        <v>-</v>
      </c>
      <c r="O1500" s="36" t="str">
        <f t="shared" ca="1" si="119"/>
        <v>-</v>
      </c>
      <c r="T1500" s="64" t="s">
        <v>2998</v>
      </c>
      <c r="U1500" s="64" t="s">
        <v>2999</v>
      </c>
    </row>
    <row r="1501" spans="4:21">
      <c r="D1501" s="45" t="str">
        <f>IF(AND(行业估值!$B$39=$G1501,COUNTIF($G$2:$G$2552,$G1501)&gt;=1),COUNTIF($G$2:G1501,$G1501),"")</f>
        <v/>
      </c>
      <c r="E1501" s="65" t="str">
        <f t="shared" si="115"/>
        <v>300100.SZ</v>
      </c>
      <c r="F1501" s="65" t="str">
        <f t="shared" si="116"/>
        <v>双林股份</v>
      </c>
      <c r="G1501" s="34" t="str">
        <f>IF(E1501="","",IF(行业估值!$C$5="申万行业",[1]!EM_S_INFO_INDUSTRY_SW2014(E1501,"1"),IF(行业估值!$C$5="证监会行业",[1]!EM_S_INFO_INDUSTRY_CSRC1(E1501,"1"),[1]!EM_S_INFO_INDUSTRY_EM2016(E1501,"1"))))</f>
        <v>交运设备</v>
      </c>
      <c r="H1501" s="34" t="str">
        <f>IF(E1501="","",IF($H$1="上证50",[1]!EM_S_INFO_COMPINDEX(E1501,"000016"),"")&amp;IF($H$1="上证180",[1]!EM_S_INFO_COMPINDEX(E1501,"000010"),"")&amp;IF($H$1="沪深300",[1]!EM_S_INFO_COMPINDEX(E1501,"000300"),"")&amp;IF(AND($H$1="上证A股",RIGHT(E1501,2)="SH"),"是","")&amp;IF(AND($H$1="深证A股",RIGHT(E1501,2)="SZ"),"是","")&amp;IF(AND($H$1="创业板",LEFT(E1501,1)-3=0),"是","")&amp;IF(AND($H$1="全部A股",E1501&lt;&gt;0),"是","")&amp;IF(AND($H$1="中小板",LEFT(E1501,3)="002"),"是",""))</f>
        <v>是</v>
      </c>
      <c r="I1501" s="46">
        <f ca="1">IF(E1501="","",IF(OR([1]!EM_S_VAL_MV(E1501,deadline)="",[1]!EM_S_VAL_MV(E1501,deadline)="--",[1]!EM_S_VAL_MV(E1501,deadline)="null"),0,[1]!EM_S_VAL_MV(E1501,deadline)/100000000))</f>
        <v>25.932983788800001</v>
      </c>
      <c r="J1501" s="46">
        <f ca="1">IF(E1501="","",IF(RIGHT(LEFT($J$1,6),3)="TTM",[1]!EM_S_FA_PROFIT_TTM(E1501,LEFT(RIGHT($J$1,11),10),1)/100000000,[1]!EM_S_STM07_IS(E1501,61,LEFT(RIGHT($J$1,5),4)&amp;"-12-31",1)/100000000))</f>
        <v>-2.9689290748000001</v>
      </c>
      <c r="K1501" s="36">
        <f t="shared" ca="1" si="117"/>
        <v>-8.7347939729907349</v>
      </c>
      <c r="L1501" s="46">
        <f ca="1">IF(E1501="","",IF(ISERROR(IF(行业估值!$E$7="最新年报",[1]!EM_S_STM07_BS(E1501,140,LEFT(RIGHT($L$1,5),4)&amp;"-12-31",1)/100000000,[1]!EM_S_STM07_BS(E1501,140,LEFT(RIGHT($L$1,11),10),1)/100000000)),0,IF(行业估值!$E$7="最新年报",[1]!EM_S_STM07_BS(E1501,140,LEFT(RIGHT($L$1,5),4)&amp;"-12-31",1)/100000000,[1]!EM_S_STM07_BS(E1501,140,LEFT(RIGHT($L$1,11),10),1)/100000000)))</f>
        <v>27.407972541100001</v>
      </c>
      <c r="M1501" s="36">
        <f t="shared" ca="1" si="118"/>
        <v>0.94618395249454657</v>
      </c>
      <c r="N1501" s="37" t="str">
        <f ca="1">IF(E1501="","",IF(ISERROR([1]!EM_S_EST_NETPROFIT(E1501,行业估值!$E$6,deadline)/100000000),"-",[1]!EM_S_EST_NETPROFIT(E1501,行业估值!$E$6,deadline)/100000000))</f>
        <v>-</v>
      </c>
      <c r="O1501" s="36" t="str">
        <f t="shared" ca="1" si="119"/>
        <v>-</v>
      </c>
      <c r="T1501" s="64" t="s">
        <v>3000</v>
      </c>
      <c r="U1501" s="64" t="s">
        <v>3001</v>
      </c>
    </row>
    <row r="1502" spans="4:21">
      <c r="D1502" s="45" t="str">
        <f>IF(AND(行业估值!$B$39=$G1502,COUNTIF($G$2:$G$2552,$G1502)&gt;=1),COUNTIF($G$2:G1502,$G1502),"")</f>
        <v/>
      </c>
      <c r="E1502" s="65" t="str">
        <f t="shared" si="115"/>
        <v>300101.SZ</v>
      </c>
      <c r="F1502" s="65" t="str">
        <f t="shared" si="116"/>
        <v>振芯科技</v>
      </c>
      <c r="G1502" s="34" t="str">
        <f>IF(E1502="","",IF(行业估值!$C$5="申万行业",[1]!EM_S_INFO_INDUSTRY_SW2014(E1502,"1"),IF(行业估值!$C$5="证监会行业",[1]!EM_S_INFO_INDUSTRY_CSRC1(E1502,"1"),[1]!EM_S_INFO_INDUSTRY_EM2016(E1502,"1"))))</f>
        <v>信息技术</v>
      </c>
      <c r="H1502" s="34" t="str">
        <f>IF(E1502="","",IF($H$1="上证50",[1]!EM_S_INFO_COMPINDEX(E1502,"000016"),"")&amp;IF($H$1="上证180",[1]!EM_S_INFO_COMPINDEX(E1502,"000010"),"")&amp;IF($H$1="沪深300",[1]!EM_S_INFO_COMPINDEX(E1502,"000300"),"")&amp;IF(AND($H$1="上证A股",RIGHT(E1502,2)="SH"),"是","")&amp;IF(AND($H$1="深证A股",RIGHT(E1502,2)="SZ"),"是","")&amp;IF(AND($H$1="创业板",LEFT(E1502,1)-3=0),"是","")&amp;IF(AND($H$1="全部A股",E1502&lt;&gt;0),"是","")&amp;IF(AND($H$1="中小板",LEFT(E1502,3)="002"),"是",""))</f>
        <v>是</v>
      </c>
      <c r="I1502" s="46">
        <f ca="1">IF(E1502="","",IF(OR([1]!EM_S_VAL_MV(E1502,deadline)="",[1]!EM_S_VAL_MV(E1502,deadline)="--",[1]!EM_S_VAL_MV(E1502,deadline)="null"),0,[1]!EM_S_VAL_MV(E1502,deadline)/100000000))</f>
        <v>46.677641999999999</v>
      </c>
      <c r="J1502" s="46">
        <f ca="1">IF(E1502="","",IF(RIGHT(LEFT($J$1,6),3)="TTM",[1]!EM_S_FA_PROFIT_TTM(E1502,LEFT(RIGHT($J$1,11),10),1)/100000000,[1]!EM_S_STM07_IS(E1502,61,LEFT(RIGHT($J$1,5),4)&amp;"-12-31",1)/100000000))</f>
        <v>-5.8354697000000004E-2</v>
      </c>
      <c r="K1502" s="36">
        <f t="shared" ca="1" si="117"/>
        <v>-799.89519952438445</v>
      </c>
      <c r="L1502" s="46">
        <f ca="1">IF(E1502="","",IF(ISERROR(IF(行业估值!$E$7="最新年报",[1]!EM_S_STM07_BS(E1502,140,LEFT(RIGHT($L$1,5),4)&amp;"-12-31",1)/100000000,[1]!EM_S_STM07_BS(E1502,140,LEFT(RIGHT($L$1,11),10),1)/100000000)),0,IF(行业估值!$E$7="最新年报",[1]!EM_S_STM07_BS(E1502,140,LEFT(RIGHT($L$1,5),4)&amp;"-12-31",1)/100000000,[1]!EM_S_STM07_BS(E1502,140,LEFT(RIGHT($L$1,11),10),1)/100000000)))</f>
        <v>9.2788770238999998</v>
      </c>
      <c r="M1502" s="36">
        <f t="shared" ca="1" si="118"/>
        <v>5.030527064834506</v>
      </c>
      <c r="N1502" s="37">
        <f ca="1">IF(E1502="","",IF(ISERROR([1]!EM_S_EST_NETPROFIT(E1502,行业估值!$E$6,deadline)/100000000),"-",[1]!EM_S_EST_NETPROFIT(E1502,行业估值!$E$6,deadline)/100000000))</f>
        <v>0.4</v>
      </c>
      <c r="O1502" s="36">
        <f t="shared" ca="1" si="119"/>
        <v>116.69410499999999</v>
      </c>
      <c r="T1502" s="64" t="s">
        <v>3002</v>
      </c>
      <c r="U1502" s="64" t="s">
        <v>3003</v>
      </c>
    </row>
    <row r="1503" spans="4:21">
      <c r="D1503" s="45" t="str">
        <f>IF(AND(行业估值!$B$39=$G1503,COUNTIF($G$2:$G$2552,$G1503)&gt;=1),COUNTIF($G$2:G1503,$G1503),"")</f>
        <v/>
      </c>
      <c r="E1503" s="65" t="str">
        <f t="shared" si="115"/>
        <v>300102.SZ</v>
      </c>
      <c r="F1503" s="65" t="str">
        <f t="shared" si="116"/>
        <v>乾照光电</v>
      </c>
      <c r="G1503" s="34" t="str">
        <f>IF(E1503="","",IF(行业估值!$C$5="申万行业",[1]!EM_S_INFO_INDUSTRY_SW2014(E1503,"1"),IF(行业估值!$C$5="证监会行业",[1]!EM_S_INFO_INDUSTRY_CSRC1(E1503,"1"),[1]!EM_S_INFO_INDUSTRY_EM2016(E1503,"1"))))</f>
        <v>电子设备</v>
      </c>
      <c r="H1503" s="34" t="str">
        <f>IF(E1503="","",IF($H$1="上证50",[1]!EM_S_INFO_COMPINDEX(E1503,"000016"),"")&amp;IF($H$1="上证180",[1]!EM_S_INFO_COMPINDEX(E1503,"000010"),"")&amp;IF($H$1="沪深300",[1]!EM_S_INFO_COMPINDEX(E1503,"000300"),"")&amp;IF(AND($H$1="上证A股",RIGHT(E1503,2)="SH"),"是","")&amp;IF(AND($H$1="深证A股",RIGHT(E1503,2)="SZ"),"是","")&amp;IF(AND($H$1="创业板",LEFT(E1503,1)-3=0),"是","")&amp;IF(AND($H$1="全部A股",E1503&lt;&gt;0),"是","")&amp;IF(AND($H$1="中小板",LEFT(E1503,3)="002"),"是",""))</f>
        <v>是</v>
      </c>
      <c r="I1503" s="46">
        <f ca="1">IF(E1503="","",IF(OR([1]!EM_S_VAL_MV(E1503,deadline)="",[1]!EM_S_VAL_MV(E1503,deadline)="--",[1]!EM_S_VAL_MV(E1503,deadline)="null"),0,[1]!EM_S_VAL_MV(E1503,deadline)/100000000))</f>
        <v>28.424330784499997</v>
      </c>
      <c r="J1503" s="46">
        <f ca="1">IF(E1503="","",IF(RIGHT(LEFT($J$1,6),3)="TTM",[1]!EM_S_FA_PROFIT_TTM(E1503,LEFT(RIGHT($J$1,11),10),1)/100000000,[1]!EM_S_STM07_IS(E1503,61,LEFT(RIGHT($J$1,5),4)&amp;"-12-31",1)/100000000))</f>
        <v>-0.22140907930000001</v>
      </c>
      <c r="K1503" s="36">
        <f t="shared" ca="1" si="117"/>
        <v>-128.3792465709422</v>
      </c>
      <c r="L1503" s="46">
        <f ca="1">IF(E1503="","",IF(ISERROR(IF(行业估值!$E$7="最新年报",[1]!EM_S_STM07_BS(E1503,140,LEFT(RIGHT($L$1,5),4)&amp;"-12-31",1)/100000000,[1]!EM_S_STM07_BS(E1503,140,LEFT(RIGHT($L$1,11),10),1)/100000000)),0,IF(行业估值!$E$7="最新年报",[1]!EM_S_STM07_BS(E1503,140,LEFT(RIGHT($L$1,5),4)&amp;"-12-31",1)/100000000,[1]!EM_S_STM07_BS(E1503,140,LEFT(RIGHT($L$1,11),10),1)/100000000)))</f>
        <v>28.267228774099998</v>
      </c>
      <c r="M1503" s="36">
        <f t="shared" ca="1" si="118"/>
        <v>1.005557743620908</v>
      </c>
      <c r="N1503" s="37" t="str">
        <f ca="1">IF(E1503="","",IF(ISERROR([1]!EM_S_EST_NETPROFIT(E1503,行业估值!$E$6,deadline)/100000000),"-",[1]!EM_S_EST_NETPROFIT(E1503,行业估值!$E$6,deadline)/100000000))</f>
        <v>-</v>
      </c>
      <c r="O1503" s="36" t="str">
        <f t="shared" ca="1" si="119"/>
        <v>-</v>
      </c>
      <c r="T1503" s="64" t="s">
        <v>3004</v>
      </c>
      <c r="U1503" s="64" t="s">
        <v>3005</v>
      </c>
    </row>
    <row r="1504" spans="4:21">
      <c r="D1504" s="45" t="str">
        <f>IF(AND(行业估值!$B$39=$G1504,COUNTIF($G$2:$G$2552,$G1504)&gt;=1),COUNTIF($G$2:G1504,$G1504),"")</f>
        <v/>
      </c>
      <c r="E1504" s="65" t="str">
        <f t="shared" si="115"/>
        <v>300103.SZ</v>
      </c>
      <c r="F1504" s="65" t="str">
        <f t="shared" si="116"/>
        <v>达刚控股</v>
      </c>
      <c r="G1504" s="34" t="str">
        <f>IF(E1504="","",IF(行业估值!$C$5="申万行业",[1]!EM_S_INFO_INDUSTRY_SW2014(E1504,"1"),IF(行业估值!$C$5="证监会行业",[1]!EM_S_INFO_INDUSTRY_CSRC1(E1504,"1"),[1]!EM_S_INFO_INDUSTRY_EM2016(E1504,"1"))))</f>
        <v>公用事业</v>
      </c>
      <c r="H1504" s="34" t="str">
        <f>IF(E1504="","",IF($H$1="上证50",[1]!EM_S_INFO_COMPINDEX(E1504,"000016"),"")&amp;IF($H$1="上证180",[1]!EM_S_INFO_COMPINDEX(E1504,"000010"),"")&amp;IF($H$1="沪深300",[1]!EM_S_INFO_COMPINDEX(E1504,"000300"),"")&amp;IF(AND($H$1="上证A股",RIGHT(E1504,2)="SH"),"是","")&amp;IF(AND($H$1="深证A股",RIGHT(E1504,2)="SZ"),"是","")&amp;IF(AND($H$1="创业板",LEFT(E1504,1)-3=0),"是","")&amp;IF(AND($H$1="全部A股",E1504&lt;&gt;0),"是","")&amp;IF(AND($H$1="中小板",LEFT(E1504,3)="002"),"是",""))</f>
        <v>是</v>
      </c>
      <c r="I1504" s="46">
        <f ca="1">IF(E1504="","",IF(OR([1]!EM_S_VAL_MV(E1504,deadline)="",[1]!EM_S_VAL_MV(E1504,deadline)="--",[1]!EM_S_VAL_MV(E1504,deadline)="null"),0,[1]!EM_S_VAL_MV(E1504,deadline)/100000000))</f>
        <v>28.615850099999999</v>
      </c>
      <c r="J1504" s="46">
        <f ca="1">IF(E1504="","",IF(RIGHT(LEFT($J$1,6),3)="TTM",[1]!EM_S_FA_PROFIT_TTM(E1504,LEFT(RIGHT($J$1,11),10),1)/100000000,[1]!EM_S_STM07_IS(E1504,61,LEFT(RIGHT($J$1,5),4)&amp;"-12-31",1)/100000000))</f>
        <v>0.48084046840000005</v>
      </c>
      <c r="K1504" s="36">
        <f t="shared" ca="1" si="117"/>
        <v>59.512150038492884</v>
      </c>
      <c r="L1504" s="46">
        <f ca="1">IF(E1504="","",IF(ISERROR(IF(行业估值!$E$7="最新年报",[1]!EM_S_STM07_BS(E1504,140,LEFT(RIGHT($L$1,5),4)&amp;"-12-31",1)/100000000,[1]!EM_S_STM07_BS(E1504,140,LEFT(RIGHT($L$1,11),10),1)/100000000)),0,IF(行业估值!$E$7="最新年报",[1]!EM_S_STM07_BS(E1504,140,LEFT(RIGHT($L$1,5),4)&amp;"-12-31",1)/100000000,[1]!EM_S_STM07_BS(E1504,140,LEFT(RIGHT($L$1,11),10),1)/100000000)))</f>
        <v>9.5018582359000003</v>
      </c>
      <c r="M1504" s="36">
        <f t="shared" ca="1" si="118"/>
        <v>3.0116056659194679</v>
      </c>
      <c r="N1504" s="37" t="str">
        <f ca="1">IF(E1504="","",IF(ISERROR([1]!EM_S_EST_NETPROFIT(E1504,行业估值!$E$6,deadline)/100000000),"-",[1]!EM_S_EST_NETPROFIT(E1504,行业估值!$E$6,deadline)/100000000))</f>
        <v>-</v>
      </c>
      <c r="O1504" s="36" t="str">
        <f t="shared" ca="1" si="119"/>
        <v>-</v>
      </c>
      <c r="T1504" s="64" t="s">
        <v>7280</v>
      </c>
      <c r="U1504" s="64" t="s">
        <v>3006</v>
      </c>
    </row>
    <row r="1505" spans="4:21">
      <c r="D1505" s="45" t="str">
        <f>IF(AND(行业估值!$B$39=$G1505,COUNTIF($G$2:$G$2552,$G1505)&gt;=1),COUNTIF($G$2:G1505,$G1505),"")</f>
        <v/>
      </c>
      <c r="E1505" s="65" t="str">
        <f t="shared" si="115"/>
        <v>300104.SZ</v>
      </c>
      <c r="F1505" s="65" t="str">
        <f t="shared" si="116"/>
        <v>乐视网</v>
      </c>
      <c r="G1505" s="34" t="str">
        <f>IF(E1505="","",IF(行业估值!$C$5="申万行业",[1]!EM_S_INFO_INDUSTRY_SW2014(E1505,"1"),IF(行业估值!$C$5="证监会行业",[1]!EM_S_INFO_INDUSTRY_CSRC1(E1505,"1"),[1]!EM_S_INFO_INDUSTRY_EM2016(E1505,"1"))))</f>
        <v>互联网</v>
      </c>
      <c r="H1505" s="34" t="str">
        <f>IF(E1505="","",IF($H$1="上证50",[1]!EM_S_INFO_COMPINDEX(E1505,"000016"),"")&amp;IF($H$1="上证180",[1]!EM_S_INFO_COMPINDEX(E1505,"000010"),"")&amp;IF($H$1="沪深300",[1]!EM_S_INFO_COMPINDEX(E1505,"000300"),"")&amp;IF(AND($H$1="上证A股",RIGHT(E1505,2)="SH"),"是","")&amp;IF(AND($H$1="深证A股",RIGHT(E1505,2)="SZ"),"是","")&amp;IF(AND($H$1="创业板",LEFT(E1505,1)-3=0),"是","")&amp;IF(AND($H$1="全部A股",E1505&lt;&gt;0),"是","")&amp;IF(AND($H$1="中小板",LEFT(E1505,3)="002"),"是",""))</f>
        <v>是</v>
      </c>
      <c r="I1505" s="46">
        <f ca="1">IF(E1505="","",IF(OR([1]!EM_S_VAL_MV(E1505,deadline)="",[1]!EM_S_VAL_MV(E1505,deadline)="--",[1]!EM_S_VAL_MV(E1505,deadline)="null"),0,[1]!EM_S_VAL_MV(E1505,deadline)/100000000))</f>
        <v>67.421539244800002</v>
      </c>
      <c r="J1505" s="46">
        <f ca="1">IF(E1505="","",IF(RIGHT(LEFT($J$1,6),3)="TTM",[1]!EM_S_FA_PROFIT_TTM(E1505,LEFT(RIGHT($J$1,11),10),1)/100000000,[1]!EM_S_STM07_IS(E1505,61,LEFT(RIGHT($J$1,5),4)&amp;"-12-31",1)/100000000))</f>
        <v>-141.06724745809998</v>
      </c>
      <c r="K1505" s="36">
        <f t="shared" ca="1" si="117"/>
        <v>-0.47793900043896193</v>
      </c>
      <c r="L1505" s="46">
        <f ca="1">IF(E1505="","",IF(ISERROR(IF(行业估值!$E$7="最新年报",[1]!EM_S_STM07_BS(E1505,140,LEFT(RIGHT($L$1,5),4)&amp;"-12-31",1)/100000000,[1]!EM_S_STM07_BS(E1505,140,LEFT(RIGHT($L$1,11),10),1)/100000000)),0,IF(行业估值!$E$7="最新年报",[1]!EM_S_STM07_BS(E1505,140,LEFT(RIGHT($L$1,5),4)&amp;"-12-31",1)/100000000,[1]!EM_S_STM07_BS(E1505,140,LEFT(RIGHT($L$1,11),10),1)/100000000)))</f>
        <v>-132.39841096770002</v>
      </c>
      <c r="M1505" s="36">
        <f t="shared" ca="1" si="118"/>
        <v>-0.50923223890691705</v>
      </c>
      <c r="N1505" s="37" t="str">
        <f ca="1">IF(E1505="","",IF(ISERROR([1]!EM_S_EST_NETPROFIT(E1505,行业估值!$E$6,deadline)/100000000),"-",[1]!EM_S_EST_NETPROFIT(E1505,行业估值!$E$6,deadline)/100000000))</f>
        <v>-</v>
      </c>
      <c r="O1505" s="36" t="str">
        <f t="shared" ca="1" si="119"/>
        <v>-</v>
      </c>
      <c r="T1505" s="64" t="s">
        <v>3007</v>
      </c>
      <c r="U1505" s="64" t="s">
        <v>3008</v>
      </c>
    </row>
    <row r="1506" spans="4:21">
      <c r="D1506" s="45">
        <f>IF(AND(行业估值!$B$39=$G1506,COUNTIF($G$2:$G$2552,$G1506)&gt;=1),COUNTIF($G$2:G1506,$G1506),"")</f>
        <v>129</v>
      </c>
      <c r="E1506" s="65" t="str">
        <f t="shared" si="115"/>
        <v>300105.SZ</v>
      </c>
      <c r="F1506" s="65" t="str">
        <f t="shared" si="116"/>
        <v>龙源技术</v>
      </c>
      <c r="G1506" s="34" t="str">
        <f>IF(E1506="","",IF(行业估值!$C$5="申万行业",[1]!EM_S_INFO_INDUSTRY_SW2014(E1506,"1"),IF(行业估值!$C$5="证监会行业",[1]!EM_S_INFO_INDUSTRY_CSRC1(E1506,"1"),[1]!EM_S_INFO_INDUSTRY_EM2016(E1506,"1"))))</f>
        <v>机械设备</v>
      </c>
      <c r="H1506" s="34" t="str">
        <f>IF(E1506="","",IF($H$1="上证50",[1]!EM_S_INFO_COMPINDEX(E1506,"000016"),"")&amp;IF($H$1="上证180",[1]!EM_S_INFO_COMPINDEX(E1506,"000010"),"")&amp;IF($H$1="沪深300",[1]!EM_S_INFO_COMPINDEX(E1506,"000300"),"")&amp;IF(AND($H$1="上证A股",RIGHT(E1506,2)="SH"),"是","")&amp;IF(AND($H$1="深证A股",RIGHT(E1506,2)="SZ"),"是","")&amp;IF(AND($H$1="创业板",LEFT(E1506,1)-3=0),"是","")&amp;IF(AND($H$1="全部A股",E1506&lt;&gt;0),"是","")&amp;IF(AND($H$1="中小板",LEFT(E1506,3)="002"),"是",""))</f>
        <v>是</v>
      </c>
      <c r="I1506" s="46">
        <f ca="1">IF(E1506="","",IF(OR([1]!EM_S_VAL_MV(E1506,deadline)="",[1]!EM_S_VAL_MV(E1506,deadline)="--",[1]!EM_S_VAL_MV(E1506,deadline)="null"),0,[1]!EM_S_VAL_MV(E1506,deadline)/100000000))</f>
        <v>21.247142400000001</v>
      </c>
      <c r="J1506" s="46">
        <f ca="1">IF(E1506="","",IF(RIGHT(LEFT($J$1,6),3)="TTM",[1]!EM_S_FA_PROFIT_TTM(E1506,LEFT(RIGHT($J$1,11),10),1)/100000000,[1]!EM_S_STM07_IS(E1506,61,LEFT(RIGHT($J$1,5),4)&amp;"-12-31",1)/100000000))</f>
        <v>-2.5991913300000002E-2</v>
      </c>
      <c r="K1506" s="36">
        <f t="shared" ca="1" si="117"/>
        <v>-817.45203420634675</v>
      </c>
      <c r="L1506" s="46">
        <f ca="1">IF(E1506="","",IF(ISERROR(IF(行业估值!$E$7="最新年报",[1]!EM_S_STM07_BS(E1506,140,LEFT(RIGHT($L$1,5),4)&amp;"-12-31",1)/100000000,[1]!EM_S_STM07_BS(E1506,140,LEFT(RIGHT($L$1,11),10),1)/100000000)),0,IF(行业估值!$E$7="最新年报",[1]!EM_S_STM07_BS(E1506,140,LEFT(RIGHT($L$1,5),4)&amp;"-12-31",1)/100000000,[1]!EM_S_STM07_BS(E1506,140,LEFT(RIGHT($L$1,11),10),1)/100000000)))</f>
        <v>19.261019161900002</v>
      </c>
      <c r="M1506" s="36">
        <f t="shared" ca="1" si="118"/>
        <v>1.1031162069569365</v>
      </c>
      <c r="N1506" s="37" t="str">
        <f ca="1">IF(E1506="","",IF(ISERROR([1]!EM_S_EST_NETPROFIT(E1506,行业估值!$E$6,deadline)/100000000),"-",[1]!EM_S_EST_NETPROFIT(E1506,行业估值!$E$6,deadline)/100000000))</f>
        <v>-</v>
      </c>
      <c r="O1506" s="36" t="str">
        <f t="shared" ca="1" si="119"/>
        <v>-</v>
      </c>
      <c r="T1506" s="64" t="s">
        <v>3009</v>
      </c>
      <c r="U1506" s="64" t="s">
        <v>3010</v>
      </c>
    </row>
    <row r="1507" spans="4:21">
      <c r="D1507" s="45" t="str">
        <f>IF(AND(行业估值!$B$39=$G1507,COUNTIF($G$2:$G$2552,$G1507)&gt;=1),COUNTIF($G$2:G1507,$G1507),"")</f>
        <v/>
      </c>
      <c r="E1507" s="65" t="str">
        <f t="shared" si="115"/>
        <v>300106.SZ</v>
      </c>
      <c r="F1507" s="65" t="str">
        <f t="shared" si="116"/>
        <v>西部牧业</v>
      </c>
      <c r="G1507" s="34" t="str">
        <f>IF(E1507="","",IF(行业估值!$C$5="申万行业",[1]!EM_S_INFO_INDUSTRY_SW2014(E1507,"1"),IF(行业估值!$C$5="证监会行业",[1]!EM_S_INFO_INDUSTRY_CSRC1(E1507,"1"),[1]!EM_S_INFO_INDUSTRY_EM2016(E1507,"1"))))</f>
        <v>食品饮料</v>
      </c>
      <c r="H1507" s="34" t="str">
        <f>IF(E1507="","",IF($H$1="上证50",[1]!EM_S_INFO_COMPINDEX(E1507,"000016"),"")&amp;IF($H$1="上证180",[1]!EM_S_INFO_COMPINDEX(E1507,"000010"),"")&amp;IF($H$1="沪深300",[1]!EM_S_INFO_COMPINDEX(E1507,"000300"),"")&amp;IF(AND($H$1="上证A股",RIGHT(E1507,2)="SH"),"是","")&amp;IF(AND($H$1="深证A股",RIGHT(E1507,2)="SZ"),"是","")&amp;IF(AND($H$1="创业板",LEFT(E1507,1)-3=0),"是","")&amp;IF(AND($H$1="全部A股",E1507&lt;&gt;0),"是","")&amp;IF(AND($H$1="中小板",LEFT(E1507,3)="002"),"是",""))</f>
        <v>是</v>
      </c>
      <c r="I1507" s="46">
        <f ca="1">IF(E1507="","",IF(OR([1]!EM_S_VAL_MV(E1507,deadline)="",[1]!EM_S_VAL_MV(E1507,deadline)="--",[1]!EM_S_VAL_MV(E1507,deadline)="null"),0,[1]!EM_S_VAL_MV(E1507,deadline)/100000000))</f>
        <v>13.166002913</v>
      </c>
      <c r="J1507" s="46">
        <f ca="1">IF(E1507="","",IF(RIGHT(LEFT($J$1,6),3)="TTM",[1]!EM_S_FA_PROFIT_TTM(E1507,LEFT(RIGHT($J$1,11),10),1)/100000000,[1]!EM_S_STM07_IS(E1507,61,LEFT(RIGHT($J$1,5),4)&amp;"-12-31",1)/100000000))</f>
        <v>-7.870056889999999E-2</v>
      </c>
      <c r="K1507" s="36">
        <f t="shared" ca="1" si="117"/>
        <v>-167.29234740004532</v>
      </c>
      <c r="L1507" s="46">
        <f ca="1">IF(E1507="","",IF(ISERROR(IF(行业估值!$E$7="最新年报",[1]!EM_S_STM07_BS(E1507,140,LEFT(RIGHT($L$1,5),4)&amp;"-12-31",1)/100000000,[1]!EM_S_STM07_BS(E1507,140,LEFT(RIGHT($L$1,11),10),1)/100000000)),0,IF(行业估值!$E$7="最新年报",[1]!EM_S_STM07_BS(E1507,140,LEFT(RIGHT($L$1,5),4)&amp;"-12-31",1)/100000000,[1]!EM_S_STM07_BS(E1507,140,LEFT(RIGHT($L$1,11),10),1)/100000000)))</f>
        <v>6.3752003563999997</v>
      </c>
      <c r="M1507" s="36">
        <f t="shared" ca="1" si="118"/>
        <v>2.0651904531569398</v>
      </c>
      <c r="N1507" s="37" t="str">
        <f ca="1">IF(E1507="","",IF(ISERROR([1]!EM_S_EST_NETPROFIT(E1507,行业估值!$E$6,deadline)/100000000),"-",[1]!EM_S_EST_NETPROFIT(E1507,行业估值!$E$6,deadline)/100000000))</f>
        <v>-</v>
      </c>
      <c r="O1507" s="36" t="str">
        <f t="shared" ca="1" si="119"/>
        <v>-</v>
      </c>
      <c r="T1507" s="64" t="s">
        <v>3011</v>
      </c>
      <c r="U1507" s="64" t="s">
        <v>3012</v>
      </c>
    </row>
    <row r="1508" spans="4:21">
      <c r="D1508" s="45" t="str">
        <f>IF(AND(行业估值!$B$39=$G1508,COUNTIF($G$2:$G$2552,$G1508)&gt;=1),COUNTIF($G$2:G1508,$G1508),"")</f>
        <v/>
      </c>
      <c r="E1508" s="65" t="str">
        <f t="shared" si="115"/>
        <v>300107.SZ</v>
      </c>
      <c r="F1508" s="65" t="str">
        <f t="shared" si="116"/>
        <v>建新股份</v>
      </c>
      <c r="G1508" s="34" t="str">
        <f>IF(E1508="","",IF(行业估值!$C$5="申万行业",[1]!EM_S_INFO_INDUSTRY_SW2014(E1508,"1"),IF(行业估值!$C$5="证监会行业",[1]!EM_S_INFO_INDUSTRY_CSRC1(E1508,"1"),[1]!EM_S_INFO_INDUSTRY_EM2016(E1508,"1"))))</f>
        <v>基础化工</v>
      </c>
      <c r="H1508" s="34" t="str">
        <f>IF(E1508="","",IF($H$1="上证50",[1]!EM_S_INFO_COMPINDEX(E1508,"000016"),"")&amp;IF($H$1="上证180",[1]!EM_S_INFO_COMPINDEX(E1508,"000010"),"")&amp;IF($H$1="沪深300",[1]!EM_S_INFO_COMPINDEX(E1508,"000300"),"")&amp;IF(AND($H$1="上证A股",RIGHT(E1508,2)="SH"),"是","")&amp;IF(AND($H$1="深证A股",RIGHT(E1508,2)="SZ"),"是","")&amp;IF(AND($H$1="创业板",LEFT(E1508,1)-3=0),"是","")&amp;IF(AND($H$1="全部A股",E1508&lt;&gt;0),"是","")&amp;IF(AND($H$1="中小板",LEFT(E1508,3)="002"),"是",""))</f>
        <v>是</v>
      </c>
      <c r="I1508" s="46">
        <f ca="1">IF(E1508="","",IF(OR([1]!EM_S_VAL_MV(E1508,deadline)="",[1]!EM_S_VAL_MV(E1508,deadline)="--",[1]!EM_S_VAL_MV(E1508,deadline)="null"),0,[1]!EM_S_VAL_MV(E1508,deadline)/100000000))</f>
        <v>40.550112723600002</v>
      </c>
      <c r="J1508" s="46">
        <f ca="1">IF(E1508="","",IF(RIGHT(LEFT($J$1,6),3)="TTM",[1]!EM_S_FA_PROFIT_TTM(E1508,LEFT(RIGHT($J$1,11),10),1)/100000000,[1]!EM_S_STM07_IS(E1508,61,LEFT(RIGHT($J$1,5),4)&amp;"-12-31",1)/100000000))</f>
        <v>4.4455870783</v>
      </c>
      <c r="K1508" s="36">
        <f t="shared" ca="1" si="117"/>
        <v>9.1214303104161516</v>
      </c>
      <c r="L1508" s="46">
        <f ca="1">IF(E1508="","",IF(ISERROR(IF(行业估值!$E$7="最新年报",[1]!EM_S_STM07_BS(E1508,140,LEFT(RIGHT($L$1,5),4)&amp;"-12-31",1)/100000000,[1]!EM_S_STM07_BS(E1508,140,LEFT(RIGHT($L$1,11),10),1)/100000000)),0,IF(行业估值!$E$7="最新年报",[1]!EM_S_STM07_BS(E1508,140,LEFT(RIGHT($L$1,5),4)&amp;"-12-31",1)/100000000,[1]!EM_S_STM07_BS(E1508,140,LEFT(RIGHT($L$1,11),10),1)/100000000)))</f>
        <v>17.111217437899999</v>
      </c>
      <c r="M1508" s="36">
        <f t="shared" ca="1" si="118"/>
        <v>2.3697970568584266</v>
      </c>
      <c r="N1508" s="37" t="str">
        <f ca="1">IF(E1508="","",IF(ISERROR([1]!EM_S_EST_NETPROFIT(E1508,行业估值!$E$6,deadline)/100000000),"-",[1]!EM_S_EST_NETPROFIT(E1508,行业估值!$E$6,deadline)/100000000))</f>
        <v>-</v>
      </c>
      <c r="O1508" s="36" t="str">
        <f t="shared" ca="1" si="119"/>
        <v>-</v>
      </c>
      <c r="T1508" s="64" t="s">
        <v>3013</v>
      </c>
      <c r="U1508" s="64" t="s">
        <v>3014</v>
      </c>
    </row>
    <row r="1509" spans="4:21">
      <c r="D1509" s="45" t="str">
        <f>IF(AND(行业估值!$B$39=$G1509,COUNTIF($G$2:$G$2552,$G1509)&gt;=1),COUNTIF($G$2:G1509,$G1509),"")</f>
        <v/>
      </c>
      <c r="E1509" s="65" t="str">
        <f t="shared" si="115"/>
        <v>300108.SZ</v>
      </c>
      <c r="F1509" s="65" t="str">
        <f t="shared" si="116"/>
        <v>吉药控股</v>
      </c>
      <c r="G1509" s="34" t="str">
        <f>IF(E1509="","",IF(行业估值!$C$5="申万行业",[1]!EM_S_INFO_INDUSTRY_SW2014(E1509,"1"),IF(行业估值!$C$5="证监会行业",[1]!EM_S_INFO_INDUSTRY_CSRC1(E1509,"1"),[1]!EM_S_INFO_INDUSTRY_EM2016(E1509,"1"))))</f>
        <v>医药生物</v>
      </c>
      <c r="H1509" s="34" t="str">
        <f>IF(E1509="","",IF($H$1="上证50",[1]!EM_S_INFO_COMPINDEX(E1509,"000016"),"")&amp;IF($H$1="上证180",[1]!EM_S_INFO_COMPINDEX(E1509,"000010"),"")&amp;IF($H$1="沪深300",[1]!EM_S_INFO_COMPINDEX(E1509,"000300"),"")&amp;IF(AND($H$1="上证A股",RIGHT(E1509,2)="SH"),"是","")&amp;IF(AND($H$1="深证A股",RIGHT(E1509,2)="SZ"),"是","")&amp;IF(AND($H$1="创业板",LEFT(E1509,1)-3=0),"是","")&amp;IF(AND($H$1="全部A股",E1509&lt;&gt;0),"是","")&amp;IF(AND($H$1="中小板",LEFT(E1509,3)="002"),"是",""))</f>
        <v>是</v>
      </c>
      <c r="I1509" s="46">
        <f ca="1">IF(E1509="","",IF(OR([1]!EM_S_VAL_MV(E1509,deadline)="",[1]!EM_S_VAL_MV(E1509,deadline)="--",[1]!EM_S_VAL_MV(E1509,deadline)="null"),0,[1]!EM_S_VAL_MV(E1509,deadline)/100000000))</f>
        <v>26.107775220800001</v>
      </c>
      <c r="J1509" s="46">
        <f ca="1">IF(E1509="","",IF(RIGHT(LEFT($J$1,6),3)="TTM",[1]!EM_S_FA_PROFIT_TTM(E1509,LEFT(RIGHT($J$1,11),10),1)/100000000,[1]!EM_S_STM07_IS(E1509,61,LEFT(RIGHT($J$1,5),4)&amp;"-12-31",1)/100000000))</f>
        <v>1.2770886952</v>
      </c>
      <c r="K1509" s="36">
        <f t="shared" ca="1" si="117"/>
        <v>20.443196560213355</v>
      </c>
      <c r="L1509" s="46">
        <f ca="1">IF(E1509="","",IF(ISERROR(IF(行业估值!$E$7="最新年报",[1]!EM_S_STM07_BS(E1509,140,LEFT(RIGHT($L$1,5),4)&amp;"-12-31",1)/100000000,[1]!EM_S_STM07_BS(E1509,140,LEFT(RIGHT($L$1,11),10),1)/100000000)),0,IF(行业估值!$E$7="最新年报",[1]!EM_S_STM07_BS(E1509,140,LEFT(RIGHT($L$1,5),4)&amp;"-12-31",1)/100000000,[1]!EM_S_STM07_BS(E1509,140,LEFT(RIGHT($L$1,11),10),1)/100000000)))</f>
        <v>22.199538441799998</v>
      </c>
      <c r="M1509" s="36">
        <f t="shared" ca="1" si="118"/>
        <v>1.1760503620039728</v>
      </c>
      <c r="N1509" s="37" t="str">
        <f ca="1">IF(E1509="","",IF(ISERROR([1]!EM_S_EST_NETPROFIT(E1509,行业估值!$E$6,deadline)/100000000),"-",[1]!EM_S_EST_NETPROFIT(E1509,行业估值!$E$6,deadline)/100000000))</f>
        <v>-</v>
      </c>
      <c r="O1509" s="36" t="str">
        <f t="shared" ca="1" si="119"/>
        <v>-</v>
      </c>
      <c r="T1509" s="64" t="s">
        <v>3015</v>
      </c>
      <c r="U1509" s="64" t="s">
        <v>3016</v>
      </c>
    </row>
    <row r="1510" spans="4:21">
      <c r="D1510" s="45" t="str">
        <f>IF(AND(行业估值!$B$39=$G1510,COUNTIF($G$2:$G$2552,$G1510)&gt;=1),COUNTIF($G$2:G1510,$G1510),"")</f>
        <v/>
      </c>
      <c r="E1510" s="65" t="str">
        <f t="shared" si="115"/>
        <v>300109.SZ</v>
      </c>
      <c r="F1510" s="65" t="str">
        <f t="shared" si="116"/>
        <v>新开源</v>
      </c>
      <c r="G1510" s="34" t="str">
        <f>IF(E1510="","",IF(行业估值!$C$5="申万行业",[1]!EM_S_INFO_INDUSTRY_SW2014(E1510,"1"),IF(行业估值!$C$5="证监会行业",[1]!EM_S_INFO_INDUSTRY_CSRC1(E1510,"1"),[1]!EM_S_INFO_INDUSTRY_EM2016(E1510,"1"))))</f>
        <v>医药生物</v>
      </c>
      <c r="H1510" s="34" t="str">
        <f>IF(E1510="","",IF($H$1="上证50",[1]!EM_S_INFO_COMPINDEX(E1510,"000016"),"")&amp;IF($H$1="上证180",[1]!EM_S_INFO_COMPINDEX(E1510,"000010"),"")&amp;IF($H$1="沪深300",[1]!EM_S_INFO_COMPINDEX(E1510,"000300"),"")&amp;IF(AND($H$1="上证A股",RIGHT(E1510,2)="SH"),"是","")&amp;IF(AND($H$1="深证A股",RIGHT(E1510,2)="SZ"),"是","")&amp;IF(AND($H$1="创业板",LEFT(E1510,1)-3=0),"是","")&amp;IF(AND($H$1="全部A股",E1510&lt;&gt;0),"是","")&amp;IF(AND($H$1="中小板",LEFT(E1510,3)="002"),"是",""))</f>
        <v>是</v>
      </c>
      <c r="I1510" s="46">
        <f ca="1">IF(E1510="","",IF(OR([1]!EM_S_VAL_MV(E1510,deadline)="",[1]!EM_S_VAL_MV(E1510,deadline)="--",[1]!EM_S_VAL_MV(E1510,deadline)="null"),0,[1]!EM_S_VAL_MV(E1510,deadline)/100000000))</f>
        <v>62.449234413900001</v>
      </c>
      <c r="J1510" s="46">
        <f ca="1">IF(E1510="","",IF(RIGHT(LEFT($J$1,6),3)="TTM",[1]!EM_S_FA_PROFIT_TTM(E1510,LEFT(RIGHT($J$1,11),10),1)/100000000,[1]!EM_S_STM07_IS(E1510,61,LEFT(RIGHT($J$1,5),4)&amp;"-12-31",1)/100000000))</f>
        <v>1.1889970088999999</v>
      </c>
      <c r="K1510" s="36">
        <f t="shared" ca="1" si="117"/>
        <v>52.522616916988618</v>
      </c>
      <c r="L1510" s="46">
        <f ca="1">IF(E1510="","",IF(ISERROR(IF(行业估值!$E$7="最新年报",[1]!EM_S_STM07_BS(E1510,140,LEFT(RIGHT($L$1,5),4)&amp;"-12-31",1)/100000000,[1]!EM_S_STM07_BS(E1510,140,LEFT(RIGHT($L$1,11),10),1)/100000000)),0,IF(行业估值!$E$7="最新年报",[1]!EM_S_STM07_BS(E1510,140,LEFT(RIGHT($L$1,5),4)&amp;"-12-31",1)/100000000,[1]!EM_S_STM07_BS(E1510,140,LEFT(RIGHT($L$1,11),10),1)/100000000)))</f>
        <v>30.287398322800001</v>
      </c>
      <c r="M1510" s="36">
        <f t="shared" ca="1" si="118"/>
        <v>2.061888371801448</v>
      </c>
      <c r="N1510" s="37">
        <f ca="1">IF(E1510="","",IF(ISERROR([1]!EM_S_EST_NETPROFIT(E1510,行业估值!$E$6,deadline)/100000000),"-",[1]!EM_S_EST_NETPROFIT(E1510,行业估值!$E$6,deadline)/100000000))</f>
        <v>1.8963000000000001</v>
      </c>
      <c r="O1510" s="36">
        <f t="shared" ca="1" si="119"/>
        <v>32.93214913985129</v>
      </c>
      <c r="T1510" s="64" t="s">
        <v>3017</v>
      </c>
      <c r="U1510" s="64" t="s">
        <v>3018</v>
      </c>
    </row>
    <row r="1511" spans="4:21">
      <c r="D1511" s="45" t="str">
        <f>IF(AND(行业估值!$B$39=$G1511,COUNTIF($G$2:$G$2552,$G1511)&gt;=1),COUNTIF($G$2:G1511,$G1511),"")</f>
        <v/>
      </c>
      <c r="E1511" s="65" t="str">
        <f t="shared" si="115"/>
        <v>300110.SZ</v>
      </c>
      <c r="F1511" s="65" t="str">
        <f t="shared" si="116"/>
        <v>华仁药业</v>
      </c>
      <c r="G1511" s="34" t="str">
        <f>IF(E1511="","",IF(行业估值!$C$5="申万行业",[1]!EM_S_INFO_INDUSTRY_SW2014(E1511,"1"),IF(行业估值!$C$5="证监会行业",[1]!EM_S_INFO_INDUSTRY_CSRC1(E1511,"1"),[1]!EM_S_INFO_INDUSTRY_EM2016(E1511,"1"))))</f>
        <v>医药生物</v>
      </c>
      <c r="H1511" s="34" t="str">
        <f>IF(E1511="","",IF($H$1="上证50",[1]!EM_S_INFO_COMPINDEX(E1511,"000016"),"")&amp;IF($H$1="上证180",[1]!EM_S_INFO_COMPINDEX(E1511,"000010"),"")&amp;IF($H$1="沪深300",[1]!EM_S_INFO_COMPINDEX(E1511,"000300"),"")&amp;IF(AND($H$1="上证A股",RIGHT(E1511,2)="SH"),"是","")&amp;IF(AND($H$1="深证A股",RIGHT(E1511,2)="SZ"),"是","")&amp;IF(AND($H$1="创业板",LEFT(E1511,1)-3=0),"是","")&amp;IF(AND($H$1="全部A股",E1511&lt;&gt;0),"是","")&amp;IF(AND($H$1="中小板",LEFT(E1511,3)="002"),"是",""))</f>
        <v>是</v>
      </c>
      <c r="I1511" s="46">
        <f ca="1">IF(E1511="","",IF(OR([1]!EM_S_VAL_MV(E1511,deadline)="",[1]!EM_S_VAL_MV(E1511,deadline)="--",[1]!EM_S_VAL_MV(E1511,deadline)="null"),0,[1]!EM_S_VAL_MV(E1511,deadline)/100000000))</f>
        <v>47.406740578199994</v>
      </c>
      <c r="J1511" s="46">
        <f ca="1">IF(E1511="","",IF(RIGHT(LEFT($J$1,6),3)="TTM",[1]!EM_S_FA_PROFIT_TTM(E1511,LEFT(RIGHT($J$1,11),10),1)/100000000,[1]!EM_S_STM07_IS(E1511,61,LEFT(RIGHT($J$1,5),4)&amp;"-12-31",1)/100000000))</f>
        <v>0.40126212</v>
      </c>
      <c r="K1511" s="36">
        <f t="shared" ca="1" si="117"/>
        <v>118.14407145683224</v>
      </c>
      <c r="L1511" s="46">
        <f ca="1">IF(E1511="","",IF(ISERROR(IF(行业估值!$E$7="最新年报",[1]!EM_S_STM07_BS(E1511,140,LEFT(RIGHT($L$1,5),4)&amp;"-12-31",1)/100000000,[1]!EM_S_STM07_BS(E1511,140,LEFT(RIGHT($L$1,11),10),1)/100000000)),0,IF(行业估值!$E$7="最新年报",[1]!EM_S_STM07_BS(E1511,140,LEFT(RIGHT($L$1,5),4)&amp;"-12-31",1)/100000000,[1]!EM_S_STM07_BS(E1511,140,LEFT(RIGHT($L$1,11),10),1)/100000000)))</f>
        <v>21.703287171100001</v>
      </c>
      <c r="M1511" s="36">
        <f t="shared" ca="1" si="118"/>
        <v>2.1843115379004243</v>
      </c>
      <c r="N1511" s="37" t="str">
        <f ca="1">IF(E1511="","",IF(ISERROR([1]!EM_S_EST_NETPROFIT(E1511,行业估值!$E$6,deadline)/100000000),"-",[1]!EM_S_EST_NETPROFIT(E1511,行业估值!$E$6,deadline)/100000000))</f>
        <v>-</v>
      </c>
      <c r="O1511" s="36" t="str">
        <f t="shared" ca="1" si="119"/>
        <v>-</v>
      </c>
      <c r="T1511" s="64" t="s">
        <v>3019</v>
      </c>
      <c r="U1511" s="64" t="s">
        <v>3020</v>
      </c>
    </row>
    <row r="1512" spans="4:21">
      <c r="D1512" s="45" t="str">
        <f>IF(AND(行业估值!$B$39=$G1512,COUNTIF($G$2:$G$2552,$G1512)&gt;=1),COUNTIF($G$2:G1512,$G1512),"")</f>
        <v/>
      </c>
      <c r="E1512" s="65" t="str">
        <f t="shared" si="115"/>
        <v>300111.SZ</v>
      </c>
      <c r="F1512" s="65" t="str">
        <f t="shared" si="116"/>
        <v>向日葵</v>
      </c>
      <c r="G1512" s="34" t="str">
        <f>IF(E1512="","",IF(行业估值!$C$5="申万行业",[1]!EM_S_INFO_INDUSTRY_SW2014(E1512,"1"),IF(行业估值!$C$5="证监会行业",[1]!EM_S_INFO_INDUSTRY_CSRC1(E1512,"1"),[1]!EM_S_INFO_INDUSTRY_EM2016(E1512,"1"))))</f>
        <v>有色金属</v>
      </c>
      <c r="H1512" s="34" t="str">
        <f>IF(E1512="","",IF($H$1="上证50",[1]!EM_S_INFO_COMPINDEX(E1512,"000016"),"")&amp;IF($H$1="上证180",[1]!EM_S_INFO_COMPINDEX(E1512,"000010"),"")&amp;IF($H$1="沪深300",[1]!EM_S_INFO_COMPINDEX(E1512,"000300"),"")&amp;IF(AND($H$1="上证A股",RIGHT(E1512,2)="SH"),"是","")&amp;IF(AND($H$1="深证A股",RIGHT(E1512,2)="SZ"),"是","")&amp;IF(AND($H$1="创业板",LEFT(E1512,1)-3=0),"是","")&amp;IF(AND($H$1="全部A股",E1512&lt;&gt;0),"是","")&amp;IF(AND($H$1="中小板",LEFT(E1512,3)="002"),"是",""))</f>
        <v>是</v>
      </c>
      <c r="I1512" s="46">
        <f ca="1">IF(E1512="","",IF(OR([1]!EM_S_VAL_MV(E1512,deadline)="",[1]!EM_S_VAL_MV(E1512,deadline)="--",[1]!EM_S_VAL_MV(E1512,deadline)="null"),0,[1]!EM_S_VAL_MV(E1512,deadline)/100000000))</f>
        <v>25.643419999999999</v>
      </c>
      <c r="J1512" s="46">
        <f ca="1">IF(E1512="","",IF(RIGHT(LEFT($J$1,6),3)="TTM",[1]!EM_S_FA_PROFIT_TTM(E1512,LEFT(RIGHT($J$1,11),10),1)/100000000,[1]!EM_S_STM07_IS(E1512,61,LEFT(RIGHT($J$1,5),4)&amp;"-12-31",1)/100000000))</f>
        <v>-9.1673370405999997</v>
      </c>
      <c r="K1512" s="36">
        <f t="shared" ca="1" si="117"/>
        <v>-2.797259431657336</v>
      </c>
      <c r="L1512" s="46">
        <f ca="1">IF(E1512="","",IF(ISERROR(IF(行业估值!$E$7="最新年报",[1]!EM_S_STM07_BS(E1512,140,LEFT(RIGHT($L$1,5),4)&amp;"-12-31",1)/100000000,[1]!EM_S_STM07_BS(E1512,140,LEFT(RIGHT($L$1,11),10),1)/100000000)),0,IF(行业估值!$E$7="最新年报",[1]!EM_S_STM07_BS(E1512,140,LEFT(RIGHT($L$1,5),4)&amp;"-12-31",1)/100000000,[1]!EM_S_STM07_BS(E1512,140,LEFT(RIGHT($L$1,11),10),1)/100000000)))</f>
        <v>0.2971006793</v>
      </c>
      <c r="M1512" s="36">
        <f t="shared" ca="1" si="118"/>
        <v>86.312222713251799</v>
      </c>
      <c r="N1512" s="37" t="str">
        <f ca="1">IF(E1512="","",IF(ISERROR([1]!EM_S_EST_NETPROFIT(E1512,行业估值!$E$6,deadline)/100000000),"-",[1]!EM_S_EST_NETPROFIT(E1512,行业估值!$E$6,deadline)/100000000))</f>
        <v>-</v>
      </c>
      <c r="O1512" s="36" t="str">
        <f t="shared" ca="1" si="119"/>
        <v>-</v>
      </c>
      <c r="T1512" s="64" t="s">
        <v>3021</v>
      </c>
      <c r="U1512" s="64" t="s">
        <v>3022</v>
      </c>
    </row>
    <row r="1513" spans="4:21">
      <c r="D1513" s="45">
        <f>IF(AND(行业估值!$B$39=$G1513,COUNTIF($G$2:$G$2552,$G1513)&gt;=1),COUNTIF($G$2:G1513,$G1513),"")</f>
        <v>130</v>
      </c>
      <c r="E1513" s="65" t="str">
        <f t="shared" si="115"/>
        <v>300112.SZ</v>
      </c>
      <c r="F1513" s="65" t="str">
        <f t="shared" si="116"/>
        <v>万讯自控</v>
      </c>
      <c r="G1513" s="34" t="str">
        <f>IF(E1513="","",IF(行业估值!$C$5="申万行业",[1]!EM_S_INFO_INDUSTRY_SW2014(E1513,"1"),IF(行业估值!$C$5="证监会行业",[1]!EM_S_INFO_INDUSTRY_CSRC1(E1513,"1"),[1]!EM_S_INFO_INDUSTRY_EM2016(E1513,"1"))))</f>
        <v>机械设备</v>
      </c>
      <c r="H1513" s="34" t="str">
        <f>IF(E1513="","",IF($H$1="上证50",[1]!EM_S_INFO_COMPINDEX(E1513,"000016"),"")&amp;IF($H$1="上证180",[1]!EM_S_INFO_COMPINDEX(E1513,"000010"),"")&amp;IF($H$1="沪深300",[1]!EM_S_INFO_COMPINDEX(E1513,"000300"),"")&amp;IF(AND($H$1="上证A股",RIGHT(E1513,2)="SH"),"是","")&amp;IF(AND($H$1="深证A股",RIGHT(E1513,2)="SZ"),"是","")&amp;IF(AND($H$1="创业板",LEFT(E1513,1)-3=0),"是","")&amp;IF(AND($H$1="全部A股",E1513&lt;&gt;0),"是","")&amp;IF(AND($H$1="中小板",LEFT(E1513,3)="002"),"是",""))</f>
        <v>是</v>
      </c>
      <c r="I1513" s="46">
        <f ca="1">IF(E1513="","",IF(OR([1]!EM_S_VAL_MV(E1513,deadline)="",[1]!EM_S_VAL_MV(E1513,deadline)="--",[1]!EM_S_VAL_MV(E1513,deadline)="null"),0,[1]!EM_S_VAL_MV(E1513,deadline)/100000000))</f>
        <v>20.721899392000001</v>
      </c>
      <c r="J1513" s="46">
        <f ca="1">IF(E1513="","",IF(RIGHT(LEFT($J$1,6),3)="TTM",[1]!EM_S_FA_PROFIT_TTM(E1513,LEFT(RIGHT($J$1,11),10),1)/100000000,[1]!EM_S_STM07_IS(E1513,61,LEFT(RIGHT($J$1,5),4)&amp;"-12-31",1)/100000000))</f>
        <v>0.62922204700000006</v>
      </c>
      <c r="K1513" s="36">
        <f t="shared" ca="1" si="117"/>
        <v>32.932570450761716</v>
      </c>
      <c r="L1513" s="46">
        <f ca="1">IF(E1513="","",IF(ISERROR(IF(行业估值!$E$7="最新年报",[1]!EM_S_STM07_BS(E1513,140,LEFT(RIGHT($L$1,5),4)&amp;"-12-31",1)/100000000,[1]!EM_S_STM07_BS(E1513,140,LEFT(RIGHT($L$1,11),10),1)/100000000)),0,IF(行业估值!$E$7="最新年报",[1]!EM_S_STM07_BS(E1513,140,LEFT(RIGHT($L$1,5),4)&amp;"-12-31",1)/100000000,[1]!EM_S_STM07_BS(E1513,140,LEFT(RIGHT($L$1,11),10),1)/100000000)))</f>
        <v>9.7913760435999997</v>
      </c>
      <c r="M1513" s="36">
        <f t="shared" ca="1" si="118"/>
        <v>2.1163419012534597</v>
      </c>
      <c r="N1513" s="37" t="str">
        <f ca="1">IF(E1513="","",IF(ISERROR([1]!EM_S_EST_NETPROFIT(E1513,行业估值!$E$6,deadline)/100000000),"-",[1]!EM_S_EST_NETPROFIT(E1513,行业估值!$E$6,deadline)/100000000))</f>
        <v>-</v>
      </c>
      <c r="O1513" s="36" t="str">
        <f t="shared" ca="1" si="119"/>
        <v>-</v>
      </c>
      <c r="T1513" s="64" t="s">
        <v>3023</v>
      </c>
      <c r="U1513" s="64" t="s">
        <v>3024</v>
      </c>
    </row>
    <row r="1514" spans="4:21">
      <c r="D1514" s="45" t="str">
        <f>IF(AND(行业估值!$B$39=$G1514,COUNTIF($G$2:$G$2552,$G1514)&gt;=1),COUNTIF($G$2:G1514,$G1514),"")</f>
        <v/>
      </c>
      <c r="E1514" s="65" t="str">
        <f t="shared" si="115"/>
        <v>300113.SZ</v>
      </c>
      <c r="F1514" s="65" t="str">
        <f t="shared" si="116"/>
        <v>顺网科技</v>
      </c>
      <c r="G1514" s="34" t="str">
        <f>IF(E1514="","",IF(行业估值!$C$5="申万行业",[1]!EM_S_INFO_INDUSTRY_SW2014(E1514,"1"),IF(行业估值!$C$5="证监会行业",[1]!EM_S_INFO_INDUSTRY_CSRC1(E1514,"1"),[1]!EM_S_INFO_INDUSTRY_EM2016(E1514,"1"))))</f>
        <v>互联网</v>
      </c>
      <c r="H1514" s="34" t="str">
        <f>IF(E1514="","",IF($H$1="上证50",[1]!EM_S_INFO_COMPINDEX(E1514,"000016"),"")&amp;IF($H$1="上证180",[1]!EM_S_INFO_COMPINDEX(E1514,"000010"),"")&amp;IF($H$1="沪深300",[1]!EM_S_INFO_COMPINDEX(E1514,"000300"),"")&amp;IF(AND($H$1="上证A股",RIGHT(E1514,2)="SH"),"是","")&amp;IF(AND($H$1="深证A股",RIGHT(E1514,2)="SZ"),"是","")&amp;IF(AND($H$1="创业板",LEFT(E1514,1)-3=0),"是","")&amp;IF(AND($H$1="全部A股",E1514&lt;&gt;0),"是","")&amp;IF(AND($H$1="中小板",LEFT(E1514,3)="002"),"是",""))</f>
        <v>是</v>
      </c>
      <c r="I1514" s="46">
        <f ca="1">IF(E1514="","",IF(OR([1]!EM_S_VAL_MV(E1514,deadline)="",[1]!EM_S_VAL_MV(E1514,deadline)="--",[1]!EM_S_VAL_MV(E1514,deadline)="null"),0,[1]!EM_S_VAL_MV(E1514,deadline)/100000000))</f>
        <v>147.11946615600002</v>
      </c>
      <c r="J1514" s="46">
        <f ca="1">IF(E1514="","",IF(RIGHT(LEFT($J$1,6),3)="TTM",[1]!EM_S_FA_PROFIT_TTM(E1514,LEFT(RIGHT($J$1,11),10),1)/100000000,[1]!EM_S_STM07_IS(E1514,61,LEFT(RIGHT($J$1,5),4)&amp;"-12-31",1)/100000000))</f>
        <v>2.9314437495999996</v>
      </c>
      <c r="K1514" s="36">
        <f t="shared" ca="1" si="117"/>
        <v>50.186692538812899</v>
      </c>
      <c r="L1514" s="46">
        <f ca="1">IF(E1514="","",IF(ISERROR(IF(行业估值!$E$7="最新年报",[1]!EM_S_STM07_BS(E1514,140,LEFT(RIGHT($L$1,5),4)&amp;"-12-31",1)/100000000,[1]!EM_S_STM07_BS(E1514,140,LEFT(RIGHT($L$1,11),10),1)/100000000)),0,IF(行业估值!$E$7="最新年报",[1]!EM_S_STM07_BS(E1514,140,LEFT(RIGHT($L$1,5),4)&amp;"-12-31",1)/100000000,[1]!EM_S_STM07_BS(E1514,140,LEFT(RIGHT($L$1,11),10),1)/100000000)))</f>
        <v>27.510303418000003</v>
      </c>
      <c r="M1514" s="36">
        <f t="shared" ca="1" si="118"/>
        <v>5.3477951122756311</v>
      </c>
      <c r="N1514" s="37">
        <f ca="1">IF(E1514="","",IF(ISERROR([1]!EM_S_EST_NETPROFIT(E1514,行业估值!$E$6,deadline)/100000000),"-",[1]!EM_S_EST_NETPROFIT(E1514,行业估值!$E$6,deadline)/100000000))</f>
        <v>4.5340133333333332</v>
      </c>
      <c r="O1514" s="36">
        <f t="shared" ca="1" si="119"/>
        <v>32.447956223331211</v>
      </c>
      <c r="T1514" s="64" t="s">
        <v>3025</v>
      </c>
      <c r="U1514" s="64" t="s">
        <v>3026</v>
      </c>
    </row>
    <row r="1515" spans="4:21">
      <c r="D1515" s="45">
        <f>IF(AND(行业估值!$B$39=$G1515,COUNTIF($G$2:$G$2552,$G1515)&gt;=1),COUNTIF($G$2:G1515,$G1515),"")</f>
        <v>131</v>
      </c>
      <c r="E1515" s="65" t="str">
        <f t="shared" si="115"/>
        <v>300114.SZ</v>
      </c>
      <c r="F1515" s="65" t="str">
        <f t="shared" si="116"/>
        <v>中航电测</v>
      </c>
      <c r="G1515" s="34" t="str">
        <f>IF(E1515="","",IF(行业估值!$C$5="申万行业",[1]!EM_S_INFO_INDUSTRY_SW2014(E1515,"1"),IF(行业估值!$C$5="证监会行业",[1]!EM_S_INFO_INDUSTRY_CSRC1(E1515,"1"),[1]!EM_S_INFO_INDUSTRY_EM2016(E1515,"1"))))</f>
        <v>机械设备</v>
      </c>
      <c r="H1515" s="34" t="str">
        <f>IF(E1515="","",IF($H$1="上证50",[1]!EM_S_INFO_COMPINDEX(E1515,"000016"),"")&amp;IF($H$1="上证180",[1]!EM_S_INFO_COMPINDEX(E1515,"000010"),"")&amp;IF($H$1="沪深300",[1]!EM_S_INFO_COMPINDEX(E1515,"000300"),"")&amp;IF(AND($H$1="上证A股",RIGHT(E1515,2)="SH"),"是","")&amp;IF(AND($H$1="深证A股",RIGHT(E1515,2)="SZ"),"是","")&amp;IF(AND($H$1="创业板",LEFT(E1515,1)-3=0),"是","")&amp;IF(AND($H$1="全部A股",E1515&lt;&gt;0),"是","")&amp;IF(AND($H$1="中小板",LEFT(E1515,3)="002"),"是",""))</f>
        <v>是</v>
      </c>
      <c r="I1515" s="46">
        <f ca="1">IF(E1515="","",IF(OR([1]!EM_S_VAL_MV(E1515,deadline)="",[1]!EM_S_VAL_MV(E1515,deadline)="--",[1]!EM_S_VAL_MV(E1515,deadline)="null"),0,[1]!EM_S_VAL_MV(E1515,deadline)/100000000))</f>
        <v>60.848331396999995</v>
      </c>
      <c r="J1515" s="46">
        <f ca="1">IF(E1515="","",IF(RIGHT(LEFT($J$1,6),3)="TTM",[1]!EM_S_FA_PROFIT_TTM(E1515,LEFT(RIGHT($J$1,11),10),1)/100000000,[1]!EM_S_STM07_IS(E1515,61,LEFT(RIGHT($J$1,5),4)&amp;"-12-31",1)/100000000))</f>
        <v>2.1405756810000001</v>
      </c>
      <c r="K1515" s="36">
        <f t="shared" ca="1" si="117"/>
        <v>28.426152804171746</v>
      </c>
      <c r="L1515" s="46">
        <f ca="1">IF(E1515="","",IF(ISERROR(IF(行业估值!$E$7="最新年报",[1]!EM_S_STM07_BS(E1515,140,LEFT(RIGHT($L$1,5),4)&amp;"-12-31",1)/100000000,[1]!EM_S_STM07_BS(E1515,140,LEFT(RIGHT($L$1,11),10),1)/100000000)),0,IF(行业估值!$E$7="最新年报",[1]!EM_S_STM07_BS(E1515,140,LEFT(RIGHT($L$1,5),4)&amp;"-12-31",1)/100000000,[1]!EM_S_STM07_BS(E1515,140,LEFT(RIGHT($L$1,11),10),1)/100000000)))</f>
        <v>15.832904002899999</v>
      </c>
      <c r="M1515" s="36">
        <f t="shared" ca="1" si="118"/>
        <v>3.8431567188088076</v>
      </c>
      <c r="N1515" s="37">
        <f ca="1">IF(E1515="","",IF(ISERROR([1]!EM_S_EST_NETPROFIT(E1515,行业估值!$E$6,deadline)/100000000),"-",[1]!EM_S_EST_NETPROFIT(E1515,行业估值!$E$6,deadline)/100000000))</f>
        <v>2.0662909090909092</v>
      </c>
      <c r="O1515" s="36">
        <f t="shared" ca="1" si="119"/>
        <v>29.448095197675233</v>
      </c>
      <c r="T1515" s="64" t="s">
        <v>3027</v>
      </c>
      <c r="U1515" s="64" t="s">
        <v>3028</v>
      </c>
    </row>
    <row r="1516" spans="4:21">
      <c r="D1516" s="45" t="str">
        <f>IF(AND(行业估值!$B$39=$G1516,COUNTIF($G$2:$G$2552,$G1516)&gt;=1),COUNTIF($G$2:G1516,$G1516),"")</f>
        <v/>
      </c>
      <c r="E1516" s="65" t="str">
        <f t="shared" si="115"/>
        <v>300115.SZ</v>
      </c>
      <c r="F1516" s="65" t="str">
        <f t="shared" si="116"/>
        <v>长盈精密</v>
      </c>
      <c r="G1516" s="34" t="str">
        <f>IF(E1516="","",IF(行业估值!$C$5="申万行业",[1]!EM_S_INFO_INDUSTRY_SW2014(E1516,"1"),IF(行业估值!$C$5="证监会行业",[1]!EM_S_INFO_INDUSTRY_CSRC1(E1516,"1"),[1]!EM_S_INFO_INDUSTRY_EM2016(E1516,"1"))))</f>
        <v>电子设备</v>
      </c>
      <c r="H1516" s="34" t="str">
        <f>IF(E1516="","",IF($H$1="上证50",[1]!EM_S_INFO_COMPINDEX(E1516,"000016"),"")&amp;IF($H$1="上证180",[1]!EM_S_INFO_COMPINDEX(E1516,"000010"),"")&amp;IF($H$1="沪深300",[1]!EM_S_INFO_COMPINDEX(E1516,"000300"),"")&amp;IF(AND($H$1="上证A股",RIGHT(E1516,2)="SH"),"是","")&amp;IF(AND($H$1="深证A股",RIGHT(E1516,2)="SZ"),"是","")&amp;IF(AND($H$1="创业板",LEFT(E1516,1)-3=0),"是","")&amp;IF(AND($H$1="全部A股",E1516&lt;&gt;0),"是","")&amp;IF(AND($H$1="中小板",LEFT(E1516,3)="002"),"是",""))</f>
        <v>是</v>
      </c>
      <c r="I1516" s="46">
        <f ca="1">IF(E1516="","",IF(OR([1]!EM_S_VAL_MV(E1516,deadline)="",[1]!EM_S_VAL_MV(E1516,deadline)="--",[1]!EM_S_VAL_MV(E1516,deadline)="null"),0,[1]!EM_S_VAL_MV(E1516,deadline)/100000000))</f>
        <v>141.48327074100001</v>
      </c>
      <c r="J1516" s="46">
        <f ca="1">IF(E1516="","",IF(RIGHT(LEFT($J$1,6),3)="TTM",[1]!EM_S_FA_PROFIT_TTM(E1516,LEFT(RIGHT($J$1,11),10),1)/100000000,[1]!EM_S_STM07_IS(E1516,61,LEFT(RIGHT($J$1,5),4)&amp;"-12-31",1)/100000000))</f>
        <v>0.77332040189999995</v>
      </c>
      <c r="K1516" s="36">
        <f t="shared" ca="1" si="117"/>
        <v>182.95556459312911</v>
      </c>
      <c r="L1516" s="46">
        <f ca="1">IF(E1516="","",IF(ISERROR(IF(行业估值!$E$7="最新年报",[1]!EM_S_STM07_BS(E1516,140,LEFT(RIGHT($L$1,5),4)&amp;"-12-31",1)/100000000,[1]!EM_S_STM07_BS(E1516,140,LEFT(RIGHT($L$1,11),10),1)/100000000)),0,IF(行业估值!$E$7="最新年报",[1]!EM_S_STM07_BS(E1516,140,LEFT(RIGHT($L$1,5),4)&amp;"-12-31",1)/100000000,[1]!EM_S_STM07_BS(E1516,140,LEFT(RIGHT($L$1,11),10),1)/100000000)))</f>
        <v>44.006745619399993</v>
      </c>
      <c r="M1516" s="36">
        <f t="shared" ca="1" si="118"/>
        <v>3.2150359848156627</v>
      </c>
      <c r="N1516" s="37">
        <f ca="1">IF(E1516="","",IF(ISERROR([1]!EM_S_EST_NETPROFIT(E1516,行业估值!$E$6,deadline)/100000000),"-",[1]!EM_S_EST_NETPROFIT(E1516,行业估值!$E$6,deadline)/100000000))</f>
        <v>4.21075</v>
      </c>
      <c r="O1516" s="36">
        <f t="shared" ca="1" si="119"/>
        <v>33.600491774861965</v>
      </c>
      <c r="T1516" s="64" t="s">
        <v>3029</v>
      </c>
      <c r="U1516" s="64" t="s">
        <v>3030</v>
      </c>
    </row>
    <row r="1517" spans="4:21">
      <c r="D1517" s="45" t="str">
        <f>IF(AND(行业估值!$B$39=$G1517,COUNTIF($G$2:$G$2552,$G1517)&gt;=1),COUNTIF($G$2:G1517,$G1517),"")</f>
        <v/>
      </c>
      <c r="E1517" s="65" t="str">
        <f t="shared" si="115"/>
        <v>300116.SZ</v>
      </c>
      <c r="F1517" s="65" t="str">
        <f t="shared" si="116"/>
        <v>坚瑞沃能</v>
      </c>
      <c r="G1517" s="34" t="str">
        <f>IF(E1517="","",IF(行业估值!$C$5="申万行业",[1]!EM_S_INFO_INDUSTRY_SW2014(E1517,"1"),IF(行业估值!$C$5="证监会行业",[1]!EM_S_INFO_INDUSTRY_CSRC1(E1517,"1"),[1]!EM_S_INFO_INDUSTRY_EM2016(E1517,"1"))))</f>
        <v>电气设备</v>
      </c>
      <c r="H1517" s="34" t="str">
        <f>IF(E1517="","",IF($H$1="上证50",[1]!EM_S_INFO_COMPINDEX(E1517,"000016"),"")&amp;IF($H$1="上证180",[1]!EM_S_INFO_COMPINDEX(E1517,"000010"),"")&amp;IF($H$1="沪深300",[1]!EM_S_INFO_COMPINDEX(E1517,"000300"),"")&amp;IF(AND($H$1="上证A股",RIGHT(E1517,2)="SH"),"是","")&amp;IF(AND($H$1="深证A股",RIGHT(E1517,2)="SZ"),"是","")&amp;IF(AND($H$1="创业板",LEFT(E1517,1)-3=0),"是","")&amp;IF(AND($H$1="全部A股",E1517&lt;&gt;0),"是","")&amp;IF(AND($H$1="中小板",LEFT(E1517,3)="002"),"是",""))</f>
        <v>是</v>
      </c>
      <c r="I1517" s="46">
        <f ca="1">IF(E1517="","",IF(OR([1]!EM_S_VAL_MV(E1517,deadline)="",[1]!EM_S_VAL_MV(E1517,deadline)="--",[1]!EM_S_VAL_MV(E1517,deadline)="null"),0,[1]!EM_S_VAL_MV(E1517,deadline)/100000000))</f>
        <v>39.4068979368</v>
      </c>
      <c r="J1517" s="46">
        <f ca="1">IF(E1517="","",IF(RIGHT(LEFT($J$1,6),3)="TTM",[1]!EM_S_FA_PROFIT_TTM(E1517,LEFT(RIGHT($J$1,11),10),1)/100000000,[1]!EM_S_STM07_IS(E1517,61,LEFT(RIGHT($J$1,5),4)&amp;"-12-31",1)/100000000))</f>
        <v>-36.336903728599999</v>
      </c>
      <c r="K1517" s="36">
        <f t="shared" ca="1" si="117"/>
        <v>-1.0844869510932951</v>
      </c>
      <c r="L1517" s="46">
        <f ca="1">IF(E1517="","",IF(ISERROR(IF(行业估值!$E$7="最新年报",[1]!EM_S_STM07_BS(E1517,140,LEFT(RIGHT($L$1,5),4)&amp;"-12-31",1)/100000000,[1]!EM_S_STM07_BS(E1517,140,LEFT(RIGHT($L$1,11),10),1)/100000000)),0,IF(行业估值!$E$7="最新年报",[1]!EM_S_STM07_BS(E1517,140,LEFT(RIGHT($L$1,5),4)&amp;"-12-31",1)/100000000,[1]!EM_S_STM07_BS(E1517,140,LEFT(RIGHT($L$1,11),10),1)/100000000)))</f>
        <v>-24.193390305300003</v>
      </c>
      <c r="M1517" s="36">
        <f t="shared" ca="1" si="118"/>
        <v>-1.628829090901212</v>
      </c>
      <c r="N1517" s="37" t="str">
        <f ca="1">IF(E1517="","",IF(ISERROR([1]!EM_S_EST_NETPROFIT(E1517,行业估值!$E$6,deadline)/100000000),"-",[1]!EM_S_EST_NETPROFIT(E1517,行业估值!$E$6,deadline)/100000000))</f>
        <v>-</v>
      </c>
      <c r="O1517" s="36" t="str">
        <f t="shared" ca="1" si="119"/>
        <v>-</v>
      </c>
      <c r="T1517" s="64" t="s">
        <v>3031</v>
      </c>
      <c r="U1517" s="64" t="s">
        <v>3032</v>
      </c>
    </row>
    <row r="1518" spans="4:21">
      <c r="D1518" s="45" t="str">
        <f>IF(AND(行业估值!$B$39=$G1518,COUNTIF($G$2:$G$2552,$G1518)&gt;=1),COUNTIF($G$2:G1518,$G1518),"")</f>
        <v/>
      </c>
      <c r="E1518" s="65" t="str">
        <f t="shared" si="115"/>
        <v>300117.SZ</v>
      </c>
      <c r="F1518" s="65" t="str">
        <f t="shared" si="116"/>
        <v>嘉寓股份</v>
      </c>
      <c r="G1518" s="34" t="str">
        <f>IF(E1518="","",IF(行业估值!$C$5="申万行业",[1]!EM_S_INFO_INDUSTRY_SW2014(E1518,"1"),IF(行业估值!$C$5="证监会行业",[1]!EM_S_INFO_INDUSTRY_CSRC1(E1518,"1"),[1]!EM_S_INFO_INDUSTRY_EM2016(E1518,"1"))))</f>
        <v>建材</v>
      </c>
      <c r="H1518" s="34" t="str">
        <f>IF(E1518="","",IF($H$1="上证50",[1]!EM_S_INFO_COMPINDEX(E1518,"000016"),"")&amp;IF($H$1="上证180",[1]!EM_S_INFO_COMPINDEX(E1518,"000010"),"")&amp;IF($H$1="沪深300",[1]!EM_S_INFO_COMPINDEX(E1518,"000300"),"")&amp;IF(AND($H$1="上证A股",RIGHT(E1518,2)="SH"),"是","")&amp;IF(AND($H$1="深证A股",RIGHT(E1518,2)="SZ"),"是","")&amp;IF(AND($H$1="创业板",LEFT(E1518,1)-3=0),"是","")&amp;IF(AND($H$1="全部A股",E1518&lt;&gt;0),"是","")&amp;IF(AND($H$1="中小板",LEFT(E1518,3)="002"),"是",""))</f>
        <v>是</v>
      </c>
      <c r="I1518" s="46">
        <f ca="1">IF(E1518="","",IF(OR([1]!EM_S_VAL_MV(E1518,deadline)="",[1]!EM_S_VAL_MV(E1518,deadline)="--",[1]!EM_S_VAL_MV(E1518,deadline)="null"),0,[1]!EM_S_VAL_MV(E1518,deadline)/100000000))</f>
        <v>25.803360000000001</v>
      </c>
      <c r="J1518" s="46">
        <f ca="1">IF(E1518="","",IF(RIGHT(LEFT($J$1,6),3)="TTM",[1]!EM_S_FA_PROFIT_TTM(E1518,LEFT(RIGHT($J$1,11),10),1)/100000000,[1]!EM_S_STM07_IS(E1518,61,LEFT(RIGHT($J$1,5),4)&amp;"-12-31",1)/100000000))</f>
        <v>3.6080764401000001</v>
      </c>
      <c r="K1518" s="36">
        <f t="shared" ca="1" si="117"/>
        <v>7.1515558022060217</v>
      </c>
      <c r="L1518" s="46">
        <f ca="1">IF(E1518="","",IF(ISERROR(IF(行业估值!$E$7="最新年报",[1]!EM_S_STM07_BS(E1518,140,LEFT(RIGHT($L$1,5),4)&amp;"-12-31",1)/100000000,[1]!EM_S_STM07_BS(E1518,140,LEFT(RIGHT($L$1,11),10),1)/100000000)),0,IF(行业估值!$E$7="最新年报",[1]!EM_S_STM07_BS(E1518,140,LEFT(RIGHT($L$1,5),4)&amp;"-12-31",1)/100000000,[1]!EM_S_STM07_BS(E1518,140,LEFT(RIGHT($L$1,11),10),1)/100000000)))</f>
        <v>17.2766411078</v>
      </c>
      <c r="M1518" s="36">
        <f t="shared" ca="1" si="118"/>
        <v>1.4935403148677082</v>
      </c>
      <c r="N1518" s="37" t="str">
        <f ca="1">IF(E1518="","",IF(ISERROR([1]!EM_S_EST_NETPROFIT(E1518,行业估值!$E$6,deadline)/100000000),"-",[1]!EM_S_EST_NETPROFIT(E1518,行业估值!$E$6,deadline)/100000000))</f>
        <v>-</v>
      </c>
      <c r="O1518" s="36" t="str">
        <f t="shared" ca="1" si="119"/>
        <v>-</v>
      </c>
      <c r="T1518" s="64" t="s">
        <v>3033</v>
      </c>
      <c r="U1518" s="64" t="s">
        <v>3034</v>
      </c>
    </row>
    <row r="1519" spans="4:21">
      <c r="D1519" s="45" t="str">
        <f>IF(AND(行业估值!$B$39=$G1519,COUNTIF($G$2:$G$2552,$G1519)&gt;=1),COUNTIF($G$2:G1519,$G1519),"")</f>
        <v/>
      </c>
      <c r="E1519" s="65" t="str">
        <f t="shared" si="115"/>
        <v>300118.SZ</v>
      </c>
      <c r="F1519" s="65" t="str">
        <f t="shared" si="116"/>
        <v>东方日升</v>
      </c>
      <c r="G1519" s="34" t="str">
        <f>IF(E1519="","",IF(行业估值!$C$5="申万行业",[1]!EM_S_INFO_INDUSTRY_SW2014(E1519,"1"),IF(行业估值!$C$5="证监会行业",[1]!EM_S_INFO_INDUSTRY_CSRC1(E1519,"1"),[1]!EM_S_INFO_INDUSTRY_EM2016(E1519,"1"))))</f>
        <v>电气设备</v>
      </c>
      <c r="H1519" s="34" t="str">
        <f>IF(E1519="","",IF($H$1="上证50",[1]!EM_S_INFO_COMPINDEX(E1519,"000016"),"")&amp;IF($H$1="上证180",[1]!EM_S_INFO_COMPINDEX(E1519,"000010"),"")&amp;IF($H$1="沪深300",[1]!EM_S_INFO_COMPINDEX(E1519,"000300"),"")&amp;IF(AND($H$1="上证A股",RIGHT(E1519,2)="SH"),"是","")&amp;IF(AND($H$1="深证A股",RIGHT(E1519,2)="SZ"),"是","")&amp;IF(AND($H$1="创业板",LEFT(E1519,1)-3=0),"是","")&amp;IF(AND($H$1="全部A股",E1519&lt;&gt;0),"是","")&amp;IF(AND($H$1="中小板",LEFT(E1519,3)="002"),"是",""))</f>
        <v>是</v>
      </c>
      <c r="I1519" s="46">
        <f ca="1">IF(E1519="","",IF(OR([1]!EM_S_VAL_MV(E1519,deadline)="",[1]!EM_S_VAL_MV(E1519,deadline)="--",[1]!EM_S_VAL_MV(E1519,deadline)="null"),0,[1]!EM_S_VAL_MV(E1519,deadline)/100000000))</f>
        <v>106.36047303799999</v>
      </c>
      <c r="J1519" s="46">
        <f ca="1">IF(E1519="","",IF(RIGHT(LEFT($J$1,6),3)="TTM",[1]!EM_S_FA_PROFIT_TTM(E1519,LEFT(RIGHT($J$1,11),10),1)/100000000,[1]!EM_S_STM07_IS(E1519,61,LEFT(RIGHT($J$1,5),4)&amp;"-12-31",1)/100000000))</f>
        <v>8.0205463474999998</v>
      </c>
      <c r="K1519" s="36">
        <f t="shared" ca="1" si="117"/>
        <v>13.261000987937997</v>
      </c>
      <c r="L1519" s="46">
        <f ca="1">IF(E1519="","",IF(ISERROR(IF(行业估值!$E$7="最新年报",[1]!EM_S_STM07_BS(E1519,140,LEFT(RIGHT($L$1,5),4)&amp;"-12-31",1)/100000000,[1]!EM_S_STM07_BS(E1519,140,LEFT(RIGHT($L$1,11),10),1)/100000000)),0,IF(行业估值!$E$7="最新年报",[1]!EM_S_STM07_BS(E1519,140,LEFT(RIGHT($L$1,5),4)&amp;"-12-31",1)/100000000,[1]!EM_S_STM07_BS(E1519,140,LEFT(RIGHT($L$1,11),10),1)/100000000)))</f>
        <v>80.316058711799997</v>
      </c>
      <c r="M1519" s="36">
        <f t="shared" ca="1" si="118"/>
        <v>1.3242740585622581</v>
      </c>
      <c r="N1519" s="37">
        <f ca="1">IF(E1519="","",IF(ISERROR([1]!EM_S_EST_NETPROFIT(E1519,行业估值!$E$6,deadline)/100000000),"-",[1]!EM_S_EST_NETPROFIT(E1519,行业估值!$E$6,deadline)/100000000))</f>
        <v>10.088039999999999</v>
      </c>
      <c r="O1519" s="36">
        <f t="shared" ca="1" si="119"/>
        <v>10.543224753073938</v>
      </c>
      <c r="T1519" s="64" t="s">
        <v>3035</v>
      </c>
      <c r="U1519" s="64" t="s">
        <v>3036</v>
      </c>
    </row>
    <row r="1520" spans="4:21">
      <c r="D1520" s="45" t="str">
        <f>IF(AND(行业估值!$B$39=$G1520,COUNTIF($G$2:$G$2552,$G1520)&gt;=1),COUNTIF($G$2:G1520,$G1520),"")</f>
        <v/>
      </c>
      <c r="E1520" s="65" t="str">
        <f t="shared" si="115"/>
        <v>300119.SZ</v>
      </c>
      <c r="F1520" s="65" t="str">
        <f t="shared" si="116"/>
        <v>瑞普生物</v>
      </c>
      <c r="G1520" s="34" t="str">
        <f>IF(E1520="","",IF(行业估值!$C$5="申万行业",[1]!EM_S_INFO_INDUSTRY_SW2014(E1520,"1"),IF(行业估值!$C$5="证监会行业",[1]!EM_S_INFO_INDUSTRY_CSRC1(E1520,"1"),[1]!EM_S_INFO_INDUSTRY_EM2016(E1520,"1"))))</f>
        <v>农林牧渔</v>
      </c>
      <c r="H1520" s="34" t="str">
        <f>IF(E1520="","",IF($H$1="上证50",[1]!EM_S_INFO_COMPINDEX(E1520,"000016"),"")&amp;IF($H$1="上证180",[1]!EM_S_INFO_COMPINDEX(E1520,"000010"),"")&amp;IF($H$1="沪深300",[1]!EM_S_INFO_COMPINDEX(E1520,"000300"),"")&amp;IF(AND($H$1="上证A股",RIGHT(E1520,2)="SH"),"是","")&amp;IF(AND($H$1="深证A股",RIGHT(E1520,2)="SZ"),"是","")&amp;IF(AND($H$1="创业板",LEFT(E1520,1)-3=0),"是","")&amp;IF(AND($H$1="全部A股",E1520&lt;&gt;0),"是","")&amp;IF(AND($H$1="中小板",LEFT(E1520,3)="002"),"是",""))</f>
        <v>是</v>
      </c>
      <c r="I1520" s="46">
        <f ca="1">IF(E1520="","",IF(OR([1]!EM_S_VAL_MV(E1520,deadline)="",[1]!EM_S_VAL_MV(E1520,deadline)="--",[1]!EM_S_VAL_MV(E1520,deadline)="null"),0,[1]!EM_S_VAL_MV(E1520,deadline)/100000000))</f>
        <v>56.022344625500004</v>
      </c>
      <c r="J1520" s="46">
        <f ca="1">IF(E1520="","",IF(RIGHT(LEFT($J$1,6),3)="TTM",[1]!EM_S_FA_PROFIT_TTM(E1520,LEFT(RIGHT($J$1,11),10),1)/100000000,[1]!EM_S_STM07_IS(E1520,61,LEFT(RIGHT($J$1,5),4)&amp;"-12-31",1)/100000000))</f>
        <v>1.9023050221000002</v>
      </c>
      <c r="K1520" s="36">
        <f t="shared" ca="1" si="117"/>
        <v>29.449717040464726</v>
      </c>
      <c r="L1520" s="46">
        <f ca="1">IF(E1520="","",IF(ISERROR(IF(行业估值!$E$7="最新年报",[1]!EM_S_STM07_BS(E1520,140,LEFT(RIGHT($L$1,5),4)&amp;"-12-31",1)/100000000,[1]!EM_S_STM07_BS(E1520,140,LEFT(RIGHT($L$1,11),10),1)/100000000)),0,IF(行业估值!$E$7="最新年报",[1]!EM_S_STM07_BS(E1520,140,LEFT(RIGHT($L$1,5),4)&amp;"-12-31",1)/100000000,[1]!EM_S_STM07_BS(E1520,140,LEFT(RIGHT($L$1,11),10),1)/100000000)))</f>
        <v>19.994579869399999</v>
      </c>
      <c r="M1520" s="36">
        <f t="shared" ca="1" si="118"/>
        <v>2.8018765581185043</v>
      </c>
      <c r="N1520" s="37">
        <f ca="1">IF(E1520="","",IF(ISERROR([1]!EM_S_EST_NETPROFIT(E1520,行业估值!$E$6,deadline)/100000000),"-",[1]!EM_S_EST_NETPROFIT(E1520,行业估值!$E$6,deadline)/100000000))</f>
        <v>1.9214666666666667</v>
      </c>
      <c r="O1520" s="36">
        <f t="shared" ca="1" si="119"/>
        <v>29.156032523159393</v>
      </c>
      <c r="T1520" s="64" t="s">
        <v>3037</v>
      </c>
      <c r="U1520" s="64" t="s">
        <v>3038</v>
      </c>
    </row>
    <row r="1521" spans="4:21">
      <c r="D1521" s="45" t="str">
        <f>IF(AND(行业估值!$B$39=$G1521,COUNTIF($G$2:$G$2552,$G1521)&gt;=1),COUNTIF($G$2:G1521,$G1521),"")</f>
        <v/>
      </c>
      <c r="E1521" s="65" t="str">
        <f t="shared" si="115"/>
        <v>300120.SZ</v>
      </c>
      <c r="F1521" s="65" t="str">
        <f t="shared" si="116"/>
        <v>经纬辉开</v>
      </c>
      <c r="G1521" s="34" t="str">
        <f>IF(E1521="","",IF(行业估值!$C$5="申万行业",[1]!EM_S_INFO_INDUSTRY_SW2014(E1521,"1"),IF(行业估值!$C$5="证监会行业",[1]!EM_S_INFO_INDUSTRY_CSRC1(E1521,"1"),[1]!EM_S_INFO_INDUSTRY_EM2016(E1521,"1"))))</f>
        <v>电子设备</v>
      </c>
      <c r="H1521" s="34" t="str">
        <f>IF(E1521="","",IF($H$1="上证50",[1]!EM_S_INFO_COMPINDEX(E1521,"000016"),"")&amp;IF($H$1="上证180",[1]!EM_S_INFO_COMPINDEX(E1521,"000010"),"")&amp;IF($H$1="沪深300",[1]!EM_S_INFO_COMPINDEX(E1521,"000300"),"")&amp;IF(AND($H$1="上证A股",RIGHT(E1521,2)="SH"),"是","")&amp;IF(AND($H$1="深证A股",RIGHT(E1521,2)="SZ"),"是","")&amp;IF(AND($H$1="创业板",LEFT(E1521,1)-3=0),"是","")&amp;IF(AND($H$1="全部A股",E1521&lt;&gt;0),"是","")&amp;IF(AND($H$1="中小板",LEFT(E1521,3)="002"),"是",""))</f>
        <v>是</v>
      </c>
      <c r="I1521" s="46">
        <f ca="1">IF(E1521="","",IF(OR([1]!EM_S_VAL_MV(E1521,deadline)="",[1]!EM_S_VAL_MV(E1521,deadline)="--",[1]!EM_S_VAL_MV(E1521,deadline)="null"),0,[1]!EM_S_VAL_MV(E1521,deadline)/100000000))</f>
        <v>26.491126826999999</v>
      </c>
      <c r="J1521" s="46">
        <f ca="1">IF(E1521="","",IF(RIGHT(LEFT($J$1,6),3)="TTM",[1]!EM_S_FA_PROFIT_TTM(E1521,LEFT(RIGHT($J$1,11),10),1)/100000000,[1]!EM_S_STM07_IS(E1521,61,LEFT(RIGHT($J$1,5),4)&amp;"-12-31",1)/100000000))</f>
        <v>1.2223138465000001</v>
      </c>
      <c r="K1521" s="36">
        <f t="shared" ca="1" si="117"/>
        <v>21.672933594637144</v>
      </c>
      <c r="L1521" s="46">
        <f ca="1">IF(E1521="","",IF(ISERROR(IF(行业估值!$E$7="最新年报",[1]!EM_S_STM07_BS(E1521,140,LEFT(RIGHT($L$1,5),4)&amp;"-12-31",1)/100000000,[1]!EM_S_STM07_BS(E1521,140,LEFT(RIGHT($L$1,11),10),1)/100000000)),0,IF(行业估值!$E$7="最新年报",[1]!EM_S_STM07_BS(E1521,140,LEFT(RIGHT($L$1,5),4)&amp;"-12-31",1)/100000000,[1]!EM_S_STM07_BS(E1521,140,LEFT(RIGHT($L$1,11),10),1)/100000000)))</f>
        <v>23.944595785700002</v>
      </c>
      <c r="M1521" s="36">
        <f t="shared" ca="1" si="118"/>
        <v>1.1063509722231692</v>
      </c>
      <c r="N1521" s="37" t="str">
        <f ca="1">IF(E1521="","",IF(ISERROR([1]!EM_S_EST_NETPROFIT(E1521,行业估值!$E$6,deadline)/100000000),"-",[1]!EM_S_EST_NETPROFIT(E1521,行业估值!$E$6,deadline)/100000000))</f>
        <v>-</v>
      </c>
      <c r="O1521" s="36" t="str">
        <f t="shared" ca="1" si="119"/>
        <v>-</v>
      </c>
      <c r="T1521" s="64" t="s">
        <v>3039</v>
      </c>
      <c r="U1521" s="64" t="s">
        <v>3040</v>
      </c>
    </row>
    <row r="1522" spans="4:21">
      <c r="D1522" s="45" t="str">
        <f>IF(AND(行业估值!$B$39=$G1522,COUNTIF($G$2:$G$2552,$G1522)&gt;=1),COUNTIF($G$2:G1522,$G1522),"")</f>
        <v/>
      </c>
      <c r="E1522" s="65" t="str">
        <f t="shared" si="115"/>
        <v>300121.SZ</v>
      </c>
      <c r="F1522" s="65" t="str">
        <f t="shared" si="116"/>
        <v>阳谷华泰</v>
      </c>
      <c r="G1522" s="34" t="str">
        <f>IF(E1522="","",IF(行业估值!$C$5="申万行业",[1]!EM_S_INFO_INDUSTRY_SW2014(E1522,"1"),IF(行业估值!$C$5="证监会行业",[1]!EM_S_INFO_INDUSTRY_CSRC1(E1522,"1"),[1]!EM_S_INFO_INDUSTRY_EM2016(E1522,"1"))))</f>
        <v>基础化工</v>
      </c>
      <c r="H1522" s="34" t="str">
        <f>IF(E1522="","",IF($H$1="上证50",[1]!EM_S_INFO_COMPINDEX(E1522,"000016"),"")&amp;IF($H$1="上证180",[1]!EM_S_INFO_COMPINDEX(E1522,"000010"),"")&amp;IF($H$1="沪深300",[1]!EM_S_INFO_COMPINDEX(E1522,"000300"),"")&amp;IF(AND($H$1="上证A股",RIGHT(E1522,2)="SH"),"是","")&amp;IF(AND($H$1="深证A股",RIGHT(E1522,2)="SZ"),"是","")&amp;IF(AND($H$1="创业板",LEFT(E1522,1)-3=0),"是","")&amp;IF(AND($H$1="全部A股",E1522&lt;&gt;0),"是","")&amp;IF(AND($H$1="中小板",LEFT(E1522,3)="002"),"是",""))</f>
        <v>是</v>
      </c>
      <c r="I1522" s="46">
        <f ca="1">IF(E1522="","",IF(OR([1]!EM_S_VAL_MV(E1522,deadline)="",[1]!EM_S_VAL_MV(E1522,deadline)="--",[1]!EM_S_VAL_MV(E1522,deadline)="null"),0,[1]!EM_S_VAL_MV(E1522,deadline)/100000000))</f>
        <v>24.171648113200003</v>
      </c>
      <c r="J1522" s="46">
        <f ca="1">IF(E1522="","",IF(RIGHT(LEFT($J$1,6),3)="TTM",[1]!EM_S_FA_PROFIT_TTM(E1522,LEFT(RIGHT($J$1,11),10),1)/100000000,[1]!EM_S_STM07_IS(E1522,61,LEFT(RIGHT($J$1,5),4)&amp;"-12-31",1)/100000000))</f>
        <v>1.8932782252</v>
      </c>
      <c r="K1522" s="36">
        <f t="shared" ca="1" si="117"/>
        <v>12.767087156799992</v>
      </c>
      <c r="L1522" s="46">
        <f ca="1">IF(E1522="","",IF(ISERROR(IF(行业估值!$E$7="最新年报",[1]!EM_S_STM07_BS(E1522,140,LEFT(RIGHT($L$1,5),4)&amp;"-12-31",1)/100000000,[1]!EM_S_STM07_BS(E1522,140,LEFT(RIGHT($L$1,11),10),1)/100000000)),0,IF(行业估值!$E$7="最新年报",[1]!EM_S_STM07_BS(E1522,140,LEFT(RIGHT($L$1,5),4)&amp;"-12-31",1)/100000000,[1]!EM_S_STM07_BS(E1522,140,LEFT(RIGHT($L$1,11),10),1)/100000000)))</f>
        <v>16.435268731699999</v>
      </c>
      <c r="M1522" s="36">
        <f t="shared" ca="1" si="118"/>
        <v>1.4707181554371691</v>
      </c>
      <c r="N1522" s="37">
        <f ca="1">IF(E1522="","",IF(ISERROR([1]!EM_S_EST_NETPROFIT(E1522,行业估值!$E$6,deadline)/100000000),"-",[1]!EM_S_EST_NETPROFIT(E1522,行业估值!$E$6,deadline)/100000000))</f>
        <v>2.2650000000000001</v>
      </c>
      <c r="O1522" s="36">
        <f t="shared" ca="1" si="119"/>
        <v>10.671809321501105</v>
      </c>
      <c r="T1522" s="64" t="s">
        <v>3041</v>
      </c>
      <c r="U1522" s="64" t="s">
        <v>3042</v>
      </c>
    </row>
    <row r="1523" spans="4:21">
      <c r="D1523" s="45" t="str">
        <f>IF(AND(行业估值!$B$39=$G1523,COUNTIF($G$2:$G$2552,$G1523)&gt;=1),COUNTIF($G$2:G1523,$G1523),"")</f>
        <v/>
      </c>
      <c r="E1523" s="65" t="str">
        <f t="shared" si="115"/>
        <v>300122.SZ</v>
      </c>
      <c r="F1523" s="65" t="str">
        <f t="shared" si="116"/>
        <v>智飞生物</v>
      </c>
      <c r="G1523" s="34" t="str">
        <f>IF(E1523="","",IF(行业估值!$C$5="申万行业",[1]!EM_S_INFO_INDUSTRY_SW2014(E1523,"1"),IF(行业估值!$C$5="证监会行业",[1]!EM_S_INFO_INDUSTRY_CSRC1(E1523,"1"),[1]!EM_S_INFO_INDUSTRY_EM2016(E1523,"1"))))</f>
        <v>医药生物</v>
      </c>
      <c r="H1523" s="34" t="str">
        <f>IF(E1523="","",IF($H$1="上证50",[1]!EM_S_INFO_COMPINDEX(E1523,"000016"),"")&amp;IF($H$1="上证180",[1]!EM_S_INFO_COMPINDEX(E1523,"000010"),"")&amp;IF($H$1="沪深300",[1]!EM_S_INFO_COMPINDEX(E1523,"000300"),"")&amp;IF(AND($H$1="上证A股",RIGHT(E1523,2)="SH"),"是","")&amp;IF(AND($H$1="深证A股",RIGHT(E1523,2)="SZ"),"是","")&amp;IF(AND($H$1="创业板",LEFT(E1523,1)-3=0),"是","")&amp;IF(AND($H$1="全部A股",E1523&lt;&gt;0),"是","")&amp;IF(AND($H$1="中小板",LEFT(E1523,3)="002"),"是",""))</f>
        <v>是</v>
      </c>
      <c r="I1523" s="46">
        <f ca="1">IF(E1523="","",IF(OR([1]!EM_S_VAL_MV(E1523,deadline)="",[1]!EM_S_VAL_MV(E1523,deadline)="--",[1]!EM_S_VAL_MV(E1523,deadline)="null"),0,[1]!EM_S_VAL_MV(E1523,deadline)/100000000))</f>
        <v>713.44</v>
      </c>
      <c r="J1523" s="46">
        <f ca="1">IF(E1523="","",IF(RIGHT(LEFT($J$1,6),3)="TTM",[1]!EM_S_FA_PROFIT_TTM(E1523,LEFT(RIGHT($J$1,11),10),1)/100000000,[1]!EM_S_STM07_IS(E1523,61,LEFT(RIGHT($J$1,5),4)&amp;"-12-31",1)/100000000))</f>
        <v>21.277188356900002</v>
      </c>
      <c r="K1523" s="36">
        <f t="shared" ca="1" si="117"/>
        <v>33.530746075697444</v>
      </c>
      <c r="L1523" s="46">
        <f ca="1">IF(E1523="","",IF(ISERROR(IF(行业估值!$E$7="最新年报",[1]!EM_S_STM07_BS(E1523,140,LEFT(RIGHT($L$1,5),4)&amp;"-12-31",1)/100000000,[1]!EM_S_STM07_BS(E1523,140,LEFT(RIGHT($L$1,11),10),1)/100000000)),0,IF(行业估值!$E$7="最新年报",[1]!EM_S_STM07_BS(E1523,140,LEFT(RIGHT($L$1,5),4)&amp;"-12-31",1)/100000000,[1]!EM_S_STM07_BS(E1523,140,LEFT(RIGHT($L$1,11),10),1)/100000000)))</f>
        <v>51.438394164399995</v>
      </c>
      <c r="M1523" s="36">
        <f t="shared" ca="1" si="118"/>
        <v>13.869795346250619</v>
      </c>
      <c r="N1523" s="37">
        <f ca="1">IF(E1523="","",IF(ISERROR([1]!EM_S_EST_NETPROFIT(E1523,行业估值!$E$6,deadline)/100000000),"-",[1]!EM_S_EST_NETPROFIT(E1523,行业估值!$E$6,deadline)/100000000))</f>
        <v>24.578747826086953</v>
      </c>
      <c r="O1523" s="36">
        <f t="shared" ca="1" si="119"/>
        <v>29.026702460520866</v>
      </c>
      <c r="T1523" s="64" t="s">
        <v>3043</v>
      </c>
      <c r="U1523" s="64" t="s">
        <v>3044</v>
      </c>
    </row>
    <row r="1524" spans="4:21">
      <c r="D1524" s="45" t="str">
        <f>IF(AND(行业估值!$B$39=$G1524,COUNTIF($G$2:$G$2552,$G1524)&gt;=1),COUNTIF($G$2:G1524,$G1524),"")</f>
        <v/>
      </c>
      <c r="E1524" s="65" t="str">
        <f t="shared" si="115"/>
        <v>300123.SZ</v>
      </c>
      <c r="F1524" s="65" t="str">
        <f t="shared" si="116"/>
        <v>亚光科技</v>
      </c>
      <c r="G1524" s="34" t="str">
        <f>IF(E1524="","",IF(行业估值!$C$5="申万行业",[1]!EM_S_INFO_INDUSTRY_SW2014(E1524,"1"),IF(行业估值!$C$5="证监会行业",[1]!EM_S_INFO_INDUSTRY_CSRC1(E1524,"1"),[1]!EM_S_INFO_INDUSTRY_EM2016(E1524,"1"))))</f>
        <v>国防与装备</v>
      </c>
      <c r="H1524" s="34" t="str">
        <f>IF(E1524="","",IF($H$1="上证50",[1]!EM_S_INFO_COMPINDEX(E1524,"000016"),"")&amp;IF($H$1="上证180",[1]!EM_S_INFO_COMPINDEX(E1524,"000010"),"")&amp;IF($H$1="沪深300",[1]!EM_S_INFO_COMPINDEX(E1524,"000300"),"")&amp;IF(AND($H$1="上证A股",RIGHT(E1524,2)="SH"),"是","")&amp;IF(AND($H$1="深证A股",RIGHT(E1524,2)="SZ"),"是","")&amp;IF(AND($H$1="创业板",LEFT(E1524,1)-3=0),"是","")&amp;IF(AND($H$1="全部A股",E1524&lt;&gt;0),"是","")&amp;IF(AND($H$1="中小板",LEFT(E1524,3)="002"),"是",""))</f>
        <v>是</v>
      </c>
      <c r="I1524" s="46">
        <f ca="1">IF(E1524="","",IF(OR([1]!EM_S_VAL_MV(E1524,deadline)="",[1]!EM_S_VAL_MV(E1524,deadline)="--",[1]!EM_S_VAL_MV(E1524,deadline)="null"),0,[1]!EM_S_VAL_MV(E1524,deadline)/100000000))</f>
        <v>65.697529659599994</v>
      </c>
      <c r="J1524" s="46">
        <f ca="1">IF(E1524="","",IF(RIGHT(LEFT($J$1,6),3)="TTM",[1]!EM_S_FA_PROFIT_TTM(E1524,LEFT(RIGHT($J$1,11),10),1)/100000000,[1]!EM_S_STM07_IS(E1524,61,LEFT(RIGHT($J$1,5),4)&amp;"-12-31",1)/100000000))</f>
        <v>2.0889501877000001</v>
      </c>
      <c r="K1524" s="36">
        <f t="shared" ca="1" si="117"/>
        <v>31.450022143388225</v>
      </c>
      <c r="L1524" s="46">
        <f ca="1">IF(E1524="","",IF(ISERROR(IF(行业估值!$E$7="最新年报",[1]!EM_S_STM07_BS(E1524,140,LEFT(RIGHT($L$1,5),4)&amp;"-12-31",1)/100000000,[1]!EM_S_STM07_BS(E1524,140,LEFT(RIGHT($L$1,11),10),1)/100000000)),0,IF(行业估值!$E$7="最新年报",[1]!EM_S_STM07_BS(E1524,140,LEFT(RIGHT($L$1,5),4)&amp;"-12-31",1)/100000000,[1]!EM_S_STM07_BS(E1524,140,LEFT(RIGHT($L$1,11),10),1)/100000000)))</f>
        <v>48.488250812299995</v>
      </c>
      <c r="M1524" s="36">
        <f t="shared" ca="1" si="118"/>
        <v>1.3549164706707573</v>
      </c>
      <c r="N1524" s="37">
        <f ca="1">IF(E1524="","",IF(ISERROR([1]!EM_S_EST_NETPROFIT(E1524,行业估值!$E$6,deadline)/100000000),"-",[1]!EM_S_EST_NETPROFIT(E1524,行业估值!$E$6,deadline)/100000000))</f>
        <v>2.7201249999999999</v>
      </c>
      <c r="O1524" s="36">
        <f t="shared" ca="1" si="119"/>
        <v>24.152393606764395</v>
      </c>
      <c r="T1524" s="64" t="s">
        <v>3045</v>
      </c>
      <c r="U1524" s="64" t="s">
        <v>3046</v>
      </c>
    </row>
    <row r="1525" spans="4:21">
      <c r="D1525" s="45">
        <f>IF(AND(行业估值!$B$39=$G1525,COUNTIF($G$2:$G$2552,$G1525)&gt;=1),COUNTIF($G$2:G1525,$G1525),"")</f>
        <v>132</v>
      </c>
      <c r="E1525" s="65" t="str">
        <f t="shared" si="115"/>
        <v>300124.SZ</v>
      </c>
      <c r="F1525" s="65" t="str">
        <f t="shared" si="116"/>
        <v>汇川技术</v>
      </c>
      <c r="G1525" s="34" t="str">
        <f>IF(E1525="","",IF(行业估值!$C$5="申万行业",[1]!EM_S_INFO_INDUSTRY_SW2014(E1525,"1"),IF(行业估值!$C$5="证监会行业",[1]!EM_S_INFO_INDUSTRY_CSRC1(E1525,"1"),[1]!EM_S_INFO_INDUSTRY_EM2016(E1525,"1"))))</f>
        <v>机械设备</v>
      </c>
      <c r="H1525" s="34" t="str">
        <f>IF(E1525="","",IF($H$1="上证50",[1]!EM_S_INFO_COMPINDEX(E1525,"000016"),"")&amp;IF($H$1="上证180",[1]!EM_S_INFO_COMPINDEX(E1525,"000010"),"")&amp;IF($H$1="沪深300",[1]!EM_S_INFO_COMPINDEX(E1525,"000300"),"")&amp;IF(AND($H$1="上证A股",RIGHT(E1525,2)="SH"),"是","")&amp;IF(AND($H$1="深证A股",RIGHT(E1525,2)="SZ"),"是","")&amp;IF(AND($H$1="创业板",LEFT(E1525,1)-3=0),"是","")&amp;IF(AND($H$1="全部A股",E1525&lt;&gt;0),"是","")&amp;IF(AND($H$1="中小板",LEFT(E1525,3)="002"),"是",""))</f>
        <v>是</v>
      </c>
      <c r="I1525" s="46">
        <f ca="1">IF(E1525="","",IF(OR([1]!EM_S_VAL_MV(E1525,deadline)="",[1]!EM_S_VAL_MV(E1525,deadline)="--",[1]!EM_S_VAL_MV(E1525,deadline)="null"),0,[1]!EM_S_VAL_MV(E1525,deadline)/100000000))</f>
        <v>444.74168949599999</v>
      </c>
      <c r="J1525" s="46">
        <f ca="1">IF(E1525="","",IF(RIGHT(LEFT($J$1,6),3)="TTM",[1]!EM_S_FA_PROFIT_TTM(E1525,LEFT(RIGHT($J$1,11),10),1)/100000000,[1]!EM_S_STM07_IS(E1525,61,LEFT(RIGHT($J$1,5),4)&amp;"-12-31",1)/100000000))</f>
        <v>10.9226421723</v>
      </c>
      <c r="K1525" s="36">
        <f t="shared" ca="1" si="117"/>
        <v>40.717409073774498</v>
      </c>
      <c r="L1525" s="46">
        <f ca="1">IF(E1525="","",IF(ISERROR(IF(行业估值!$E$7="最新年报",[1]!EM_S_STM07_BS(E1525,140,LEFT(RIGHT($L$1,5),4)&amp;"-12-31",1)/100000000,[1]!EM_S_STM07_BS(E1525,140,LEFT(RIGHT($L$1,11),10),1)/100000000)),0,IF(行业估值!$E$7="最新年报",[1]!EM_S_STM07_BS(E1525,140,LEFT(RIGHT($L$1,5),4)&amp;"-12-31",1)/100000000,[1]!EM_S_STM07_BS(E1525,140,LEFT(RIGHT($L$1,11),10),1)/100000000)))</f>
        <v>67.419788905399997</v>
      </c>
      <c r="M1525" s="36">
        <f t="shared" ca="1" si="118"/>
        <v>6.596604598095654</v>
      </c>
      <c r="N1525" s="37">
        <f ca="1">IF(E1525="","",IF(ISERROR([1]!EM_S_EST_NETPROFIT(E1525,行业估值!$E$6,deadline)/100000000),"-",[1]!EM_S_EST_NETPROFIT(E1525,行业估值!$E$6,deadline)/100000000))</f>
        <v>11.43413</v>
      </c>
      <c r="O1525" s="36">
        <f t="shared" ca="1" si="119"/>
        <v>38.895979798725392</v>
      </c>
      <c r="T1525" s="64" t="s">
        <v>3047</v>
      </c>
      <c r="U1525" s="64" t="s">
        <v>3048</v>
      </c>
    </row>
    <row r="1526" spans="4:21">
      <c r="D1526" s="45" t="str">
        <f>IF(AND(行业估值!$B$39=$G1526,COUNTIF($G$2:$G$2552,$G1526)&gt;=1),COUNTIF($G$2:G1526,$G1526),"")</f>
        <v/>
      </c>
      <c r="E1526" s="65" t="str">
        <f t="shared" si="115"/>
        <v>300125.SZ</v>
      </c>
      <c r="F1526" s="65" t="str">
        <f t="shared" si="116"/>
        <v>易世达</v>
      </c>
      <c r="G1526" s="34" t="str">
        <f>IF(E1526="","",IF(行业估值!$C$5="申万行业",[1]!EM_S_INFO_INDUSTRY_SW2014(E1526,"1"),IF(行业估值!$C$5="证监会行业",[1]!EM_S_INFO_INDUSTRY_CSRC1(E1526,"1"),[1]!EM_S_INFO_INDUSTRY_EM2016(E1526,"1"))))</f>
        <v>电气设备</v>
      </c>
      <c r="H1526" s="34" t="str">
        <f>IF(E1526="","",IF($H$1="上证50",[1]!EM_S_INFO_COMPINDEX(E1526,"000016"),"")&amp;IF($H$1="上证180",[1]!EM_S_INFO_COMPINDEX(E1526,"000010"),"")&amp;IF($H$1="沪深300",[1]!EM_S_INFO_COMPINDEX(E1526,"000300"),"")&amp;IF(AND($H$1="上证A股",RIGHT(E1526,2)="SH"),"是","")&amp;IF(AND($H$1="深证A股",RIGHT(E1526,2)="SZ"),"是","")&amp;IF(AND($H$1="创业板",LEFT(E1526,1)-3=0),"是","")&amp;IF(AND($H$1="全部A股",E1526&lt;&gt;0),"是","")&amp;IF(AND($H$1="中小板",LEFT(E1526,3)="002"),"是",""))</f>
        <v>是</v>
      </c>
      <c r="I1526" s="46">
        <f ca="1">IF(E1526="","",IF(OR([1]!EM_S_VAL_MV(E1526,deadline)="",[1]!EM_S_VAL_MV(E1526,deadline)="--",[1]!EM_S_VAL_MV(E1526,deadline)="null"),0,[1]!EM_S_VAL_MV(E1526,deadline)/100000000))</f>
        <v>42.426899200999998</v>
      </c>
      <c r="J1526" s="46">
        <f ca="1">IF(E1526="","",IF(RIGHT(LEFT($J$1,6),3)="TTM",[1]!EM_S_FA_PROFIT_TTM(E1526,LEFT(RIGHT($J$1,11),10),1)/100000000,[1]!EM_S_STM07_IS(E1526,61,LEFT(RIGHT($J$1,5),4)&amp;"-12-31",1)/100000000))</f>
        <v>0.1603310637</v>
      </c>
      <c r="K1526" s="36">
        <f t="shared" ca="1" si="117"/>
        <v>264.62058082759415</v>
      </c>
      <c r="L1526" s="46">
        <f ca="1">IF(E1526="","",IF(ISERROR(IF(行业估值!$E$7="最新年报",[1]!EM_S_STM07_BS(E1526,140,LEFT(RIGHT($L$1,5),4)&amp;"-12-31",1)/100000000,[1]!EM_S_STM07_BS(E1526,140,LEFT(RIGHT($L$1,11),10),1)/100000000)),0,IF(行业估值!$E$7="最新年报",[1]!EM_S_STM07_BS(E1526,140,LEFT(RIGHT($L$1,5),4)&amp;"-12-31",1)/100000000,[1]!EM_S_STM07_BS(E1526,140,LEFT(RIGHT($L$1,11),10),1)/100000000)))</f>
        <v>7.6578275628999997</v>
      </c>
      <c r="M1526" s="36">
        <f t="shared" ca="1" si="118"/>
        <v>5.5403309688698501</v>
      </c>
      <c r="N1526" s="37">
        <f ca="1">IF(E1526="","",IF(ISERROR([1]!EM_S_EST_NETPROFIT(E1526,行业估值!$E$6,deadline)/100000000),"-",[1]!EM_S_EST_NETPROFIT(E1526,行业估值!$E$6,deadline)/100000000))</f>
        <v>0.39850000000000002</v>
      </c>
      <c r="O1526" s="36">
        <f t="shared" ca="1" si="119"/>
        <v>106.46649736762859</v>
      </c>
      <c r="T1526" s="64" t="s">
        <v>3049</v>
      </c>
      <c r="U1526" s="64" t="s">
        <v>3050</v>
      </c>
    </row>
    <row r="1527" spans="4:21">
      <c r="D1527" s="45">
        <f>IF(AND(行业估值!$B$39=$G1527,COUNTIF($G$2:$G$2552,$G1527)&gt;=1),COUNTIF($G$2:G1527,$G1527),"")</f>
        <v>133</v>
      </c>
      <c r="E1527" s="65" t="str">
        <f t="shared" si="115"/>
        <v>300126.SZ</v>
      </c>
      <c r="F1527" s="65" t="str">
        <f t="shared" si="116"/>
        <v>锐奇股份</v>
      </c>
      <c r="G1527" s="34" t="str">
        <f>IF(E1527="","",IF(行业估值!$C$5="申万行业",[1]!EM_S_INFO_INDUSTRY_SW2014(E1527,"1"),IF(行业估值!$C$5="证监会行业",[1]!EM_S_INFO_INDUSTRY_CSRC1(E1527,"1"),[1]!EM_S_INFO_INDUSTRY_EM2016(E1527,"1"))))</f>
        <v>机械设备</v>
      </c>
      <c r="H1527" s="34" t="str">
        <f>IF(E1527="","",IF($H$1="上证50",[1]!EM_S_INFO_COMPINDEX(E1527,"000016"),"")&amp;IF($H$1="上证180",[1]!EM_S_INFO_COMPINDEX(E1527,"000010"),"")&amp;IF($H$1="沪深300",[1]!EM_S_INFO_COMPINDEX(E1527,"000300"),"")&amp;IF(AND($H$1="上证A股",RIGHT(E1527,2)="SH"),"是","")&amp;IF(AND($H$1="深证A股",RIGHT(E1527,2)="SZ"),"是","")&amp;IF(AND($H$1="创业板",LEFT(E1527,1)-3=0),"是","")&amp;IF(AND($H$1="全部A股",E1527&lt;&gt;0),"是","")&amp;IF(AND($H$1="中小板",LEFT(E1527,3)="002"),"是",""))</f>
        <v>是</v>
      </c>
      <c r="I1527" s="46">
        <f ca="1">IF(E1527="","",IF(OR([1]!EM_S_VAL_MV(E1527,deadline)="",[1]!EM_S_VAL_MV(E1527,deadline)="--",[1]!EM_S_VAL_MV(E1527,deadline)="null"),0,[1]!EM_S_VAL_MV(E1527,deadline)/100000000))</f>
        <v>15.471441840000001</v>
      </c>
      <c r="J1527" s="46">
        <f ca="1">IF(E1527="","",IF(RIGHT(LEFT($J$1,6),3)="TTM",[1]!EM_S_FA_PROFIT_TTM(E1527,LEFT(RIGHT($J$1,11),10),1)/100000000,[1]!EM_S_STM07_IS(E1527,61,LEFT(RIGHT($J$1,5),4)&amp;"-12-31",1)/100000000))</f>
        <v>-0.16416541060000001</v>
      </c>
      <c r="K1527" s="36">
        <f t="shared" ca="1" si="117"/>
        <v>-94.243006388825734</v>
      </c>
      <c r="L1527" s="46">
        <f ca="1">IF(E1527="","",IF(ISERROR(IF(行业估值!$E$7="最新年报",[1]!EM_S_STM07_BS(E1527,140,LEFT(RIGHT($L$1,5),4)&amp;"-12-31",1)/100000000,[1]!EM_S_STM07_BS(E1527,140,LEFT(RIGHT($L$1,11),10),1)/100000000)),0,IF(行业估值!$E$7="最新年报",[1]!EM_S_STM07_BS(E1527,140,LEFT(RIGHT($L$1,5),4)&amp;"-12-31",1)/100000000,[1]!EM_S_STM07_BS(E1527,140,LEFT(RIGHT($L$1,11),10),1)/100000000)))</f>
        <v>9.6979194426999999</v>
      </c>
      <c r="M1527" s="36">
        <f t="shared" ca="1" si="118"/>
        <v>1.5953361884899915</v>
      </c>
      <c r="N1527" s="37" t="str">
        <f ca="1">IF(E1527="","",IF(ISERROR([1]!EM_S_EST_NETPROFIT(E1527,行业估值!$E$6,deadline)/100000000),"-",[1]!EM_S_EST_NETPROFIT(E1527,行业估值!$E$6,deadline)/100000000))</f>
        <v>-</v>
      </c>
      <c r="O1527" s="36" t="str">
        <f t="shared" ca="1" si="119"/>
        <v>-</v>
      </c>
      <c r="T1527" s="64" t="s">
        <v>3051</v>
      </c>
      <c r="U1527" s="64" t="s">
        <v>3052</v>
      </c>
    </row>
    <row r="1528" spans="4:21">
      <c r="D1528" s="45" t="str">
        <f>IF(AND(行业估值!$B$39=$G1528,COUNTIF($G$2:$G$2552,$G1528)&gt;=1),COUNTIF($G$2:G1528,$G1528),"")</f>
        <v/>
      </c>
      <c r="E1528" s="65" t="str">
        <f t="shared" si="115"/>
        <v>300127.SZ</v>
      </c>
      <c r="F1528" s="65" t="str">
        <f t="shared" si="116"/>
        <v>银河磁体</v>
      </c>
      <c r="G1528" s="34" t="str">
        <f>IF(E1528="","",IF(行业估值!$C$5="申万行业",[1]!EM_S_INFO_INDUSTRY_SW2014(E1528,"1"),IF(行业估值!$C$5="证监会行业",[1]!EM_S_INFO_INDUSTRY_CSRC1(E1528,"1"),[1]!EM_S_INFO_INDUSTRY_EM2016(E1528,"1"))))</f>
        <v>有色金属</v>
      </c>
      <c r="H1528" s="34" t="str">
        <f>IF(E1528="","",IF($H$1="上证50",[1]!EM_S_INFO_COMPINDEX(E1528,"000016"),"")&amp;IF($H$1="上证180",[1]!EM_S_INFO_COMPINDEX(E1528,"000010"),"")&amp;IF($H$1="沪深300",[1]!EM_S_INFO_COMPINDEX(E1528,"000300"),"")&amp;IF(AND($H$1="上证A股",RIGHT(E1528,2)="SH"),"是","")&amp;IF(AND($H$1="深证A股",RIGHT(E1528,2)="SZ"),"是","")&amp;IF(AND($H$1="创业板",LEFT(E1528,1)-3=0),"是","")&amp;IF(AND($H$1="全部A股",E1528&lt;&gt;0),"是","")&amp;IF(AND($H$1="中小板",LEFT(E1528,3)="002"),"是",""))</f>
        <v>是</v>
      </c>
      <c r="I1528" s="46">
        <f ca="1">IF(E1528="","",IF(OR([1]!EM_S_VAL_MV(E1528,deadline)="",[1]!EM_S_VAL_MV(E1528,deadline)="--",[1]!EM_S_VAL_MV(E1528,deadline)="null"),0,[1]!EM_S_VAL_MV(E1528,deadline)/100000000))</f>
        <v>58.392547252</v>
      </c>
      <c r="J1528" s="46">
        <f ca="1">IF(E1528="","",IF(RIGHT(LEFT($J$1,6),3)="TTM",[1]!EM_S_FA_PROFIT_TTM(E1528,LEFT(RIGHT($J$1,11),10),1)/100000000,[1]!EM_S_STM07_IS(E1528,61,LEFT(RIGHT($J$1,5),4)&amp;"-12-31",1)/100000000))</f>
        <v>1.4406945581999999</v>
      </c>
      <c r="K1528" s="36">
        <f t="shared" ca="1" si="117"/>
        <v>40.530830716092588</v>
      </c>
      <c r="L1528" s="46">
        <f ca="1">IF(E1528="","",IF(ISERROR(IF(行业估值!$E$7="最新年报",[1]!EM_S_STM07_BS(E1528,140,LEFT(RIGHT($L$1,5),4)&amp;"-12-31",1)/100000000,[1]!EM_S_STM07_BS(E1528,140,LEFT(RIGHT($L$1,11),10),1)/100000000)),0,IF(行业估值!$E$7="最新年报",[1]!EM_S_STM07_BS(E1528,140,LEFT(RIGHT($L$1,5),4)&amp;"-12-31",1)/100000000,[1]!EM_S_STM07_BS(E1528,140,LEFT(RIGHT($L$1,11),10),1)/100000000)))</f>
        <v>12.2203781319</v>
      </c>
      <c r="M1528" s="36">
        <f t="shared" ca="1" si="118"/>
        <v>4.7782929972987045</v>
      </c>
      <c r="N1528" s="37">
        <f ca="1">IF(E1528="","",IF(ISERROR([1]!EM_S_EST_NETPROFIT(E1528,行业估值!$E$6,deadline)/100000000),"-",[1]!EM_S_EST_NETPROFIT(E1528,行业估值!$E$6,deadline)/100000000))</f>
        <v>1.6123499999999999</v>
      </c>
      <c r="O1528" s="36">
        <f t="shared" ca="1" si="119"/>
        <v>36.215801316091422</v>
      </c>
      <c r="T1528" s="64" t="s">
        <v>3053</v>
      </c>
      <c r="U1528" s="64" t="s">
        <v>3054</v>
      </c>
    </row>
    <row r="1529" spans="4:21">
      <c r="D1529" s="45" t="str">
        <f>IF(AND(行业估值!$B$39=$G1529,COUNTIF($G$2:$G$2552,$G1529)&gt;=1),COUNTIF($G$2:G1529,$G1529),"")</f>
        <v/>
      </c>
      <c r="E1529" s="65" t="str">
        <f t="shared" si="115"/>
        <v>300128.SZ</v>
      </c>
      <c r="F1529" s="65" t="str">
        <f t="shared" si="116"/>
        <v>锦富技术</v>
      </c>
      <c r="G1529" s="34" t="str">
        <f>IF(E1529="","",IF(行业估值!$C$5="申万行业",[1]!EM_S_INFO_INDUSTRY_SW2014(E1529,"1"),IF(行业估值!$C$5="证监会行业",[1]!EM_S_INFO_INDUSTRY_CSRC1(E1529,"1"),[1]!EM_S_INFO_INDUSTRY_EM2016(E1529,"1"))))</f>
        <v>电子设备</v>
      </c>
      <c r="H1529" s="34" t="str">
        <f>IF(E1529="","",IF($H$1="上证50",[1]!EM_S_INFO_COMPINDEX(E1529,"000016"),"")&amp;IF($H$1="上证180",[1]!EM_S_INFO_COMPINDEX(E1529,"000010"),"")&amp;IF($H$1="沪深300",[1]!EM_S_INFO_COMPINDEX(E1529,"000300"),"")&amp;IF(AND($H$1="上证A股",RIGHT(E1529,2)="SH"),"是","")&amp;IF(AND($H$1="深证A股",RIGHT(E1529,2)="SZ"),"是","")&amp;IF(AND($H$1="创业板",LEFT(E1529,1)-3=0),"是","")&amp;IF(AND($H$1="全部A股",E1529&lt;&gt;0),"是","")&amp;IF(AND($H$1="中小板",LEFT(E1529,3)="002"),"是",""))</f>
        <v>是</v>
      </c>
      <c r="I1529" s="46">
        <f ca="1">IF(E1529="","",IF(OR([1]!EM_S_VAL_MV(E1529,deadline)="",[1]!EM_S_VAL_MV(E1529,deadline)="--",[1]!EM_S_VAL_MV(E1529,deadline)="null"),0,[1]!EM_S_VAL_MV(E1529,deadline)/100000000))</f>
        <v>40.482270243999999</v>
      </c>
      <c r="J1529" s="46">
        <f ca="1">IF(E1529="","",IF(RIGHT(LEFT($J$1,6),3)="TTM",[1]!EM_S_FA_PROFIT_TTM(E1529,LEFT(RIGHT($J$1,11),10),1)/100000000,[1]!EM_S_STM07_IS(E1529,61,LEFT(RIGHT($J$1,5),4)&amp;"-12-31",1)/100000000))</f>
        <v>-8.4108896711999996</v>
      </c>
      <c r="K1529" s="36">
        <f t="shared" ca="1" si="117"/>
        <v>-4.8130782624121977</v>
      </c>
      <c r="L1529" s="46">
        <f ca="1">IF(E1529="","",IF(ISERROR(IF(行业估值!$E$7="最新年报",[1]!EM_S_STM07_BS(E1529,140,LEFT(RIGHT($L$1,5),4)&amp;"-12-31",1)/100000000,[1]!EM_S_STM07_BS(E1529,140,LEFT(RIGHT($L$1,11),10),1)/100000000)),0,IF(行业估值!$E$7="最新年报",[1]!EM_S_STM07_BS(E1529,140,LEFT(RIGHT($L$1,5),4)&amp;"-12-31",1)/100000000,[1]!EM_S_STM07_BS(E1529,140,LEFT(RIGHT($L$1,11),10),1)/100000000)))</f>
        <v>12.043995535200001</v>
      </c>
      <c r="M1529" s="36">
        <f t="shared" ca="1" si="118"/>
        <v>3.3611993732217669</v>
      </c>
      <c r="N1529" s="37" t="str">
        <f ca="1">IF(E1529="","",IF(ISERROR([1]!EM_S_EST_NETPROFIT(E1529,行业估值!$E$6,deadline)/100000000),"-",[1]!EM_S_EST_NETPROFIT(E1529,行业估值!$E$6,deadline)/100000000))</f>
        <v>-</v>
      </c>
      <c r="O1529" s="36" t="str">
        <f t="shared" ca="1" si="119"/>
        <v>-</v>
      </c>
      <c r="T1529" s="64" t="s">
        <v>3055</v>
      </c>
      <c r="U1529" s="64" t="s">
        <v>3056</v>
      </c>
    </row>
    <row r="1530" spans="4:21">
      <c r="D1530" s="45" t="str">
        <f>IF(AND(行业估值!$B$39=$G1530,COUNTIF($G$2:$G$2552,$G1530)&gt;=1),COUNTIF($G$2:G1530,$G1530),"")</f>
        <v/>
      </c>
      <c r="E1530" s="65" t="str">
        <f t="shared" si="115"/>
        <v>300129.SZ</v>
      </c>
      <c r="F1530" s="65" t="str">
        <f t="shared" si="116"/>
        <v>泰胜风能</v>
      </c>
      <c r="G1530" s="34" t="str">
        <f>IF(E1530="","",IF(行业估值!$C$5="申万行业",[1]!EM_S_INFO_INDUSTRY_SW2014(E1530,"1"),IF(行业估值!$C$5="证监会行业",[1]!EM_S_INFO_INDUSTRY_CSRC1(E1530,"1"),[1]!EM_S_INFO_INDUSTRY_EM2016(E1530,"1"))))</f>
        <v>电气设备</v>
      </c>
      <c r="H1530" s="34" t="str">
        <f>IF(E1530="","",IF($H$1="上证50",[1]!EM_S_INFO_COMPINDEX(E1530,"000016"),"")&amp;IF($H$1="上证180",[1]!EM_S_INFO_COMPINDEX(E1530,"000010"),"")&amp;IF($H$1="沪深300",[1]!EM_S_INFO_COMPINDEX(E1530,"000300"),"")&amp;IF(AND($H$1="上证A股",RIGHT(E1530,2)="SH"),"是","")&amp;IF(AND($H$1="深证A股",RIGHT(E1530,2)="SZ"),"是","")&amp;IF(AND($H$1="创业板",LEFT(E1530,1)-3=0),"是","")&amp;IF(AND($H$1="全部A股",E1530&lt;&gt;0),"是","")&amp;IF(AND($H$1="中小板",LEFT(E1530,3)="002"),"是",""))</f>
        <v>是</v>
      </c>
      <c r="I1530" s="46">
        <f ca="1">IF(E1530="","",IF(OR([1]!EM_S_VAL_MV(E1530,deadline)="",[1]!EM_S_VAL_MV(E1530,deadline)="--",[1]!EM_S_VAL_MV(E1530,deadline)="null"),0,[1]!EM_S_VAL_MV(E1530,deadline)/100000000))</f>
        <v>33.152965101599996</v>
      </c>
      <c r="J1530" s="46">
        <f ca="1">IF(E1530="","",IF(RIGHT(LEFT($J$1,6),3)="TTM",[1]!EM_S_FA_PROFIT_TTM(E1530,LEFT(RIGHT($J$1,11),10),1)/100000000,[1]!EM_S_STM07_IS(E1530,61,LEFT(RIGHT($J$1,5),4)&amp;"-12-31",1)/100000000))</f>
        <v>1.2239983481999999</v>
      </c>
      <c r="K1530" s="36">
        <f t="shared" ca="1" si="117"/>
        <v>27.085792354503113</v>
      </c>
      <c r="L1530" s="46">
        <f ca="1">IF(E1530="","",IF(ISERROR(IF(行业估值!$E$7="最新年报",[1]!EM_S_STM07_BS(E1530,140,LEFT(RIGHT($L$1,5),4)&amp;"-12-31",1)/100000000,[1]!EM_S_STM07_BS(E1530,140,LEFT(RIGHT($L$1,11),10),1)/100000000)),0,IF(行业估值!$E$7="最新年报",[1]!EM_S_STM07_BS(E1530,140,LEFT(RIGHT($L$1,5),4)&amp;"-12-31",1)/100000000,[1]!EM_S_STM07_BS(E1530,140,LEFT(RIGHT($L$1,11),10),1)/100000000)))</f>
        <v>22.969573246100001</v>
      </c>
      <c r="M1530" s="36">
        <f t="shared" ca="1" si="118"/>
        <v>1.4433426666831535</v>
      </c>
      <c r="N1530" s="37">
        <f ca="1">IF(E1530="","",IF(ISERROR([1]!EM_S_EST_NETPROFIT(E1530,行业估值!$E$6,deadline)/100000000),"-",[1]!EM_S_EST_NETPROFIT(E1530,行业估值!$E$6,deadline)/100000000))</f>
        <v>1.739714285714286</v>
      </c>
      <c r="O1530" s="36">
        <f t="shared" ca="1" si="119"/>
        <v>19.056557374872718</v>
      </c>
      <c r="T1530" s="64" t="s">
        <v>3057</v>
      </c>
      <c r="U1530" s="64" t="s">
        <v>3058</v>
      </c>
    </row>
    <row r="1531" spans="4:21">
      <c r="D1531" s="45" t="str">
        <f>IF(AND(行业估值!$B$39=$G1531,COUNTIF($G$2:$G$2552,$G1531)&gt;=1),COUNTIF($G$2:G1531,$G1531),"")</f>
        <v/>
      </c>
      <c r="E1531" s="65" t="str">
        <f t="shared" si="115"/>
        <v>300130.SZ</v>
      </c>
      <c r="F1531" s="65" t="str">
        <f t="shared" si="116"/>
        <v>新国都</v>
      </c>
      <c r="G1531" s="34" t="str">
        <f>IF(E1531="","",IF(行业估值!$C$5="申万行业",[1]!EM_S_INFO_INDUSTRY_SW2014(E1531,"1"),IF(行业估值!$C$5="证监会行业",[1]!EM_S_INFO_INDUSTRY_CSRC1(E1531,"1"),[1]!EM_S_INFO_INDUSTRY_EM2016(E1531,"1"))))</f>
        <v>信息技术</v>
      </c>
      <c r="H1531" s="34" t="str">
        <f>IF(E1531="","",IF($H$1="上证50",[1]!EM_S_INFO_COMPINDEX(E1531,"000016"),"")&amp;IF($H$1="上证180",[1]!EM_S_INFO_COMPINDEX(E1531,"000010"),"")&amp;IF($H$1="沪深300",[1]!EM_S_INFO_COMPINDEX(E1531,"000300"),"")&amp;IF(AND($H$1="上证A股",RIGHT(E1531,2)="SH"),"是","")&amp;IF(AND($H$1="深证A股",RIGHT(E1531,2)="SZ"),"是","")&amp;IF(AND($H$1="创业板",LEFT(E1531,1)-3=0),"是","")&amp;IF(AND($H$1="全部A股",E1531&lt;&gt;0),"是","")&amp;IF(AND($H$1="中小板",LEFT(E1531,3)="002"),"是",""))</f>
        <v>是</v>
      </c>
      <c r="I1531" s="46">
        <f ca="1">IF(E1531="","",IF(OR([1]!EM_S_VAL_MV(E1531,deadline)="",[1]!EM_S_VAL_MV(E1531,deadline)="--",[1]!EM_S_VAL_MV(E1531,deadline)="null"),0,[1]!EM_S_VAL_MV(E1531,deadline)/100000000))</f>
        <v>74.1967919131</v>
      </c>
      <c r="J1531" s="46">
        <f ca="1">IF(E1531="","",IF(RIGHT(LEFT($J$1,6),3)="TTM",[1]!EM_S_FA_PROFIT_TTM(E1531,LEFT(RIGHT($J$1,11),10),1)/100000000,[1]!EM_S_STM07_IS(E1531,61,LEFT(RIGHT($J$1,5),4)&amp;"-12-31",1)/100000000))</f>
        <v>4.3364873177999996</v>
      </c>
      <c r="K1531" s="36">
        <f t="shared" ca="1" si="117"/>
        <v>17.109883293914891</v>
      </c>
      <c r="L1531" s="46">
        <f ca="1">IF(E1531="","",IF(ISERROR(IF(行业估值!$E$7="最新年报",[1]!EM_S_STM07_BS(E1531,140,LEFT(RIGHT($L$1,5),4)&amp;"-12-31",1)/100000000,[1]!EM_S_STM07_BS(E1531,140,LEFT(RIGHT($L$1,11),10),1)/100000000)),0,IF(行业估值!$E$7="最新年报",[1]!EM_S_STM07_BS(E1531,140,LEFT(RIGHT($L$1,5),4)&amp;"-12-31",1)/100000000,[1]!EM_S_STM07_BS(E1531,140,LEFT(RIGHT($L$1,11),10),1)/100000000)))</f>
        <v>24.597674486500001</v>
      </c>
      <c r="M1531" s="36">
        <f t="shared" ca="1" si="118"/>
        <v>3.0164149035235668</v>
      </c>
      <c r="N1531" s="37">
        <f ca="1">IF(E1531="","",IF(ISERROR([1]!EM_S_EST_NETPROFIT(E1531,行业估值!$E$6,deadline)/100000000),"-",[1]!EM_S_EST_NETPROFIT(E1531,行业估值!$E$6,deadline)/100000000))</f>
        <v>4.2464285714285719</v>
      </c>
      <c r="O1531" s="36">
        <f t="shared" ca="1" si="119"/>
        <v>17.472751670031958</v>
      </c>
      <c r="T1531" s="64" t="s">
        <v>3059</v>
      </c>
      <c r="U1531" s="64" t="s">
        <v>3060</v>
      </c>
    </row>
    <row r="1532" spans="4:21">
      <c r="D1532" s="45" t="str">
        <f>IF(AND(行业估值!$B$39=$G1532,COUNTIF($G$2:$G$2552,$G1532)&gt;=1),COUNTIF($G$2:G1532,$G1532),"")</f>
        <v/>
      </c>
      <c r="E1532" s="65" t="str">
        <f t="shared" si="115"/>
        <v>300131.SZ</v>
      </c>
      <c r="F1532" s="65" t="str">
        <f t="shared" si="116"/>
        <v>英唐智控</v>
      </c>
      <c r="G1532" s="34" t="str">
        <f>IF(E1532="","",IF(行业估值!$C$5="申万行业",[1]!EM_S_INFO_INDUSTRY_SW2014(E1532,"1"),IF(行业估值!$C$5="证监会行业",[1]!EM_S_INFO_INDUSTRY_CSRC1(E1532,"1"),[1]!EM_S_INFO_INDUSTRY_EM2016(E1532,"1"))))</f>
        <v>电子设备</v>
      </c>
      <c r="H1532" s="34" t="str">
        <f>IF(E1532="","",IF($H$1="上证50",[1]!EM_S_INFO_COMPINDEX(E1532,"000016"),"")&amp;IF($H$1="上证180",[1]!EM_S_INFO_COMPINDEX(E1532,"000010"),"")&amp;IF($H$1="沪深300",[1]!EM_S_INFO_COMPINDEX(E1532,"000300"),"")&amp;IF(AND($H$1="上证A股",RIGHT(E1532,2)="SH"),"是","")&amp;IF(AND($H$1="深证A股",RIGHT(E1532,2)="SZ"),"是","")&amp;IF(AND($H$1="创业板",LEFT(E1532,1)-3=0),"是","")&amp;IF(AND($H$1="全部A股",E1532&lt;&gt;0),"是","")&amp;IF(AND($H$1="中小板",LEFT(E1532,3)="002"),"是",""))</f>
        <v>是</v>
      </c>
      <c r="I1532" s="46">
        <f ca="1">IF(E1532="","",IF(OR([1]!EM_S_VAL_MV(E1532,deadline)="",[1]!EM_S_VAL_MV(E1532,deadline)="--",[1]!EM_S_VAL_MV(E1532,deadline)="null"),0,[1]!EM_S_VAL_MV(E1532,deadline)/100000000))</f>
        <v>54.759753011199997</v>
      </c>
      <c r="J1532" s="46">
        <f ca="1">IF(E1532="","",IF(RIGHT(LEFT($J$1,6),3)="TTM",[1]!EM_S_FA_PROFIT_TTM(E1532,LEFT(RIGHT($J$1,11),10),1)/100000000,[1]!EM_S_STM07_IS(E1532,61,LEFT(RIGHT($J$1,5),4)&amp;"-12-31",1)/100000000))</f>
        <v>1.9292543681000001</v>
      </c>
      <c r="K1532" s="36">
        <f t="shared" ca="1" si="117"/>
        <v>28.383894792022367</v>
      </c>
      <c r="L1532" s="46">
        <f ca="1">IF(E1532="","",IF(ISERROR(IF(行业估值!$E$7="最新年报",[1]!EM_S_STM07_BS(E1532,140,LEFT(RIGHT($L$1,5),4)&amp;"-12-31",1)/100000000,[1]!EM_S_STM07_BS(E1532,140,LEFT(RIGHT($L$1,11),10),1)/100000000)),0,IF(行业估值!$E$7="最新年报",[1]!EM_S_STM07_BS(E1532,140,LEFT(RIGHT($L$1,5),4)&amp;"-12-31",1)/100000000,[1]!EM_S_STM07_BS(E1532,140,LEFT(RIGHT($L$1,11),10),1)/100000000)))</f>
        <v>18.288564617700001</v>
      </c>
      <c r="M1532" s="36">
        <f t="shared" ca="1" si="118"/>
        <v>2.9942072631661056</v>
      </c>
      <c r="N1532" s="37">
        <f ca="1">IF(E1532="","",IF(ISERROR([1]!EM_S_EST_NETPROFIT(E1532,行业估值!$E$6,deadline)/100000000),"-",[1]!EM_S_EST_NETPROFIT(E1532,行业估值!$E$6,deadline)/100000000))</f>
        <v>2.4500000000000002</v>
      </c>
      <c r="O1532" s="36">
        <f t="shared" ca="1" si="119"/>
        <v>22.350919596408161</v>
      </c>
      <c r="T1532" s="64" t="s">
        <v>3061</v>
      </c>
      <c r="U1532" s="64" t="s">
        <v>3062</v>
      </c>
    </row>
    <row r="1533" spans="4:21">
      <c r="D1533" s="45" t="str">
        <f>IF(AND(行业估值!$B$39=$G1533,COUNTIF($G$2:$G$2552,$G1533)&gt;=1),COUNTIF($G$2:G1533,$G1533),"")</f>
        <v/>
      </c>
      <c r="E1533" s="65" t="str">
        <f t="shared" si="115"/>
        <v>300132.SZ</v>
      </c>
      <c r="F1533" s="65" t="str">
        <f t="shared" si="116"/>
        <v>青松股份</v>
      </c>
      <c r="G1533" s="34" t="str">
        <f>IF(E1533="","",IF(行业估值!$C$5="申万行业",[1]!EM_S_INFO_INDUSTRY_SW2014(E1533,"1"),IF(行业估值!$C$5="证监会行业",[1]!EM_S_INFO_INDUSTRY_CSRC1(E1533,"1"),[1]!EM_S_INFO_INDUSTRY_EM2016(E1533,"1"))))</f>
        <v>基础化工</v>
      </c>
      <c r="H1533" s="34" t="str">
        <f>IF(E1533="","",IF($H$1="上证50",[1]!EM_S_INFO_COMPINDEX(E1533,"000016"),"")&amp;IF($H$1="上证180",[1]!EM_S_INFO_COMPINDEX(E1533,"000010"),"")&amp;IF($H$1="沪深300",[1]!EM_S_INFO_COMPINDEX(E1533,"000300"),"")&amp;IF(AND($H$1="上证A股",RIGHT(E1533,2)="SH"),"是","")&amp;IF(AND($H$1="深证A股",RIGHT(E1533,2)="SZ"),"是","")&amp;IF(AND($H$1="创业板",LEFT(E1533,1)-3=0),"是","")&amp;IF(AND($H$1="全部A股",E1533&lt;&gt;0),"是","")&amp;IF(AND($H$1="中小板",LEFT(E1533,3)="002"),"是",""))</f>
        <v>是</v>
      </c>
      <c r="I1533" s="46">
        <f ca="1">IF(E1533="","",IF(OR([1]!EM_S_VAL_MV(E1533,deadline)="",[1]!EM_S_VAL_MV(E1533,deadline)="--",[1]!EM_S_VAL_MV(E1533,deadline)="null"),0,[1]!EM_S_VAL_MV(E1533,deadline)/100000000))</f>
        <v>48.4552871068</v>
      </c>
      <c r="J1533" s="46">
        <f ca="1">IF(E1533="","",IF(RIGHT(LEFT($J$1,6),3)="TTM",[1]!EM_S_FA_PROFIT_TTM(E1533,LEFT(RIGHT($J$1,11),10),1)/100000000,[1]!EM_S_STM07_IS(E1533,61,LEFT(RIGHT($J$1,5),4)&amp;"-12-31",1)/100000000))</f>
        <v>4.7966135294000001</v>
      </c>
      <c r="K1533" s="36">
        <f t="shared" ca="1" si="117"/>
        <v>10.1019785750513</v>
      </c>
      <c r="L1533" s="46">
        <f ca="1">IF(E1533="","",IF(ISERROR(IF(行业估值!$E$7="最新年报",[1]!EM_S_STM07_BS(E1533,140,LEFT(RIGHT($L$1,5),4)&amp;"-12-31",1)/100000000,[1]!EM_S_STM07_BS(E1533,140,LEFT(RIGHT($L$1,11),10),1)/100000000)),0,IF(行业估值!$E$7="最新年报",[1]!EM_S_STM07_BS(E1533,140,LEFT(RIGHT($L$1,5),4)&amp;"-12-31",1)/100000000,[1]!EM_S_STM07_BS(E1533,140,LEFT(RIGHT($L$1,11),10),1)/100000000)))</f>
        <v>29.125558396799999</v>
      </c>
      <c r="M1533" s="36">
        <f t="shared" ca="1" si="118"/>
        <v>1.663668948304996</v>
      </c>
      <c r="N1533" s="37">
        <f ca="1">IF(E1533="","",IF(ISERROR([1]!EM_S_EST_NETPROFIT(E1533,行业估值!$E$6,deadline)/100000000),"-",[1]!EM_S_EST_NETPROFIT(E1533,行业估值!$E$6,deadline)/100000000))</f>
        <v>4.833333333333333</v>
      </c>
      <c r="O1533" s="36">
        <f t="shared" ca="1" si="119"/>
        <v>10.025231815200002</v>
      </c>
      <c r="T1533" s="64" t="s">
        <v>3063</v>
      </c>
      <c r="U1533" s="64" t="s">
        <v>3064</v>
      </c>
    </row>
    <row r="1534" spans="4:21">
      <c r="D1534" s="45" t="str">
        <f>IF(AND(行业估值!$B$39=$G1534,COUNTIF($G$2:$G$2552,$G1534)&gt;=1),COUNTIF($G$2:G1534,$G1534),"")</f>
        <v/>
      </c>
      <c r="E1534" s="65" t="str">
        <f t="shared" si="115"/>
        <v>300133.SZ</v>
      </c>
      <c r="F1534" s="65" t="str">
        <f t="shared" si="116"/>
        <v>华策影视</v>
      </c>
      <c r="G1534" s="34" t="str">
        <f>IF(E1534="","",IF(行业估值!$C$5="申万行业",[1]!EM_S_INFO_INDUSTRY_SW2014(E1534,"1"),IF(行业估值!$C$5="证监会行业",[1]!EM_S_INFO_INDUSTRY_CSRC1(E1534,"1"),[1]!EM_S_INFO_INDUSTRY_EM2016(E1534,"1"))))</f>
        <v>文化传媒</v>
      </c>
      <c r="H1534" s="34" t="str">
        <f>IF(E1534="","",IF($H$1="上证50",[1]!EM_S_INFO_COMPINDEX(E1534,"000016"),"")&amp;IF($H$1="上证180",[1]!EM_S_INFO_COMPINDEX(E1534,"000010"),"")&amp;IF($H$1="沪深300",[1]!EM_S_INFO_COMPINDEX(E1534,"000300"),"")&amp;IF(AND($H$1="上证A股",RIGHT(E1534,2)="SH"),"是","")&amp;IF(AND($H$1="深证A股",RIGHT(E1534,2)="SZ"),"是","")&amp;IF(AND($H$1="创业板",LEFT(E1534,1)-3=0),"是","")&amp;IF(AND($H$1="全部A股",E1534&lt;&gt;0),"是","")&amp;IF(AND($H$1="中小板",LEFT(E1534,3)="002"),"是",""))</f>
        <v>是</v>
      </c>
      <c r="I1534" s="46">
        <f ca="1">IF(E1534="","",IF(OR([1]!EM_S_VAL_MV(E1534,deadline)="",[1]!EM_S_VAL_MV(E1534,deadline)="--",[1]!EM_S_VAL_MV(E1534,deadline)="null"),0,[1]!EM_S_VAL_MV(E1534,deadline)/100000000))</f>
        <v>113.24095371450001</v>
      </c>
      <c r="J1534" s="46">
        <f ca="1">IF(E1534="","",IF(RIGHT(LEFT($J$1,6),3)="TTM",[1]!EM_S_FA_PROFIT_TTM(E1534,LEFT(RIGHT($J$1,11),10),1)/100000000,[1]!EM_S_STM07_IS(E1534,61,LEFT(RIGHT($J$1,5),4)&amp;"-12-31",1)/100000000))</f>
        <v>-1.2404008585999999</v>
      </c>
      <c r="K1534" s="36">
        <f t="shared" ca="1" si="117"/>
        <v>-91.293836931321849</v>
      </c>
      <c r="L1534" s="46">
        <f ca="1">IF(E1534="","",IF(ISERROR(IF(行业估值!$E$7="最新年报",[1]!EM_S_STM07_BS(E1534,140,LEFT(RIGHT($L$1,5),4)&amp;"-12-31",1)/100000000,[1]!EM_S_STM07_BS(E1534,140,LEFT(RIGHT($L$1,11),10),1)/100000000)),0,IF(行业估值!$E$7="最新年报",[1]!EM_S_STM07_BS(E1534,140,LEFT(RIGHT($L$1,5),4)&amp;"-12-31",1)/100000000,[1]!EM_S_STM07_BS(E1534,140,LEFT(RIGHT($L$1,11),10),1)/100000000)))</f>
        <v>69.472207189499997</v>
      </c>
      <c r="M1534" s="36">
        <f t="shared" ca="1" si="118"/>
        <v>1.6300180791091261</v>
      </c>
      <c r="N1534" s="37">
        <f ca="1">IF(E1534="","",IF(ISERROR([1]!EM_S_EST_NETPROFIT(E1534,行业估值!$E$6,deadline)/100000000),"-",[1]!EM_S_EST_NETPROFIT(E1534,行业估值!$E$6,deadline)/100000000))</f>
        <v>2.0271571428571429</v>
      </c>
      <c r="O1534" s="36">
        <f t="shared" ca="1" si="119"/>
        <v>55.861951360561243</v>
      </c>
      <c r="T1534" s="64" t="s">
        <v>3065</v>
      </c>
      <c r="U1534" s="64" t="s">
        <v>3066</v>
      </c>
    </row>
    <row r="1535" spans="4:21">
      <c r="D1535" s="45" t="str">
        <f>IF(AND(行业估值!$B$39=$G1535,COUNTIF($G$2:$G$2552,$G1535)&gt;=1),COUNTIF($G$2:G1535,$G1535),"")</f>
        <v/>
      </c>
      <c r="E1535" s="65" t="str">
        <f t="shared" si="115"/>
        <v>300134.SZ</v>
      </c>
      <c r="F1535" s="65" t="str">
        <f t="shared" si="116"/>
        <v>大富科技</v>
      </c>
      <c r="G1535" s="34" t="str">
        <f>IF(E1535="","",IF(行业估值!$C$5="申万行业",[1]!EM_S_INFO_INDUSTRY_SW2014(E1535,"1"),IF(行业估值!$C$5="证监会行业",[1]!EM_S_INFO_INDUSTRY_CSRC1(E1535,"1"),[1]!EM_S_INFO_INDUSTRY_EM2016(E1535,"1"))))</f>
        <v>信息技术</v>
      </c>
      <c r="H1535" s="34" t="str">
        <f>IF(E1535="","",IF($H$1="上证50",[1]!EM_S_INFO_COMPINDEX(E1535,"000016"),"")&amp;IF($H$1="上证180",[1]!EM_S_INFO_COMPINDEX(E1535,"000010"),"")&amp;IF($H$1="沪深300",[1]!EM_S_INFO_COMPINDEX(E1535,"000300"),"")&amp;IF(AND($H$1="上证A股",RIGHT(E1535,2)="SH"),"是","")&amp;IF(AND($H$1="深证A股",RIGHT(E1535,2)="SZ"),"是","")&amp;IF(AND($H$1="创业板",LEFT(E1535,1)-3=0),"是","")&amp;IF(AND($H$1="全部A股",E1535&lt;&gt;0),"是","")&amp;IF(AND($H$1="中小板",LEFT(E1535,3)="002"),"是",""))</f>
        <v>是</v>
      </c>
      <c r="I1535" s="46">
        <f ca="1">IF(E1535="","",IF(OR([1]!EM_S_VAL_MV(E1535,deadline)="",[1]!EM_S_VAL_MV(E1535,deadline)="--",[1]!EM_S_VAL_MV(E1535,deadline)="null"),0,[1]!EM_S_VAL_MV(E1535,deadline)/100000000))</f>
        <v>103.38198140819999</v>
      </c>
      <c r="J1535" s="46">
        <f ca="1">IF(E1535="","",IF(RIGHT(LEFT($J$1,6),3)="TTM",[1]!EM_S_FA_PROFIT_TTM(E1535,LEFT(RIGHT($J$1,11),10),1)/100000000,[1]!EM_S_STM07_IS(E1535,61,LEFT(RIGHT($J$1,5),4)&amp;"-12-31",1)/100000000))</f>
        <v>1.2240620622</v>
      </c>
      <c r="K1535" s="36">
        <f t="shared" ca="1" si="117"/>
        <v>84.458120711945043</v>
      </c>
      <c r="L1535" s="46">
        <f ca="1">IF(E1535="","",IF(ISERROR(IF(行业估值!$E$7="最新年报",[1]!EM_S_STM07_BS(E1535,140,LEFT(RIGHT($L$1,5),4)&amp;"-12-31",1)/100000000,[1]!EM_S_STM07_BS(E1535,140,LEFT(RIGHT($L$1,11),10),1)/100000000)),0,IF(行业估值!$E$7="最新年报",[1]!EM_S_STM07_BS(E1535,140,LEFT(RIGHT($L$1,5),4)&amp;"-12-31",1)/100000000,[1]!EM_S_STM07_BS(E1535,140,LEFT(RIGHT($L$1,11),10),1)/100000000)))</f>
        <v>53.982741217899999</v>
      </c>
      <c r="M1535" s="36">
        <f t="shared" ca="1" si="118"/>
        <v>1.9150932145313107</v>
      </c>
      <c r="N1535" s="37">
        <f ca="1">IF(E1535="","",IF(ISERROR([1]!EM_S_EST_NETPROFIT(E1535,行业估值!$E$6,deadline)/100000000),"-",[1]!EM_S_EST_NETPROFIT(E1535,行业估值!$E$6,deadline)/100000000))</f>
        <v>2.21</v>
      </c>
      <c r="O1535" s="36">
        <f t="shared" ca="1" si="119"/>
        <v>46.7791771077828</v>
      </c>
      <c r="T1535" s="64" t="s">
        <v>3067</v>
      </c>
      <c r="U1535" s="64" t="s">
        <v>3068</v>
      </c>
    </row>
    <row r="1536" spans="4:21">
      <c r="D1536" s="45" t="str">
        <f>IF(AND(行业估值!$B$39=$G1536,COUNTIF($G$2:$G$2552,$G1536)&gt;=1),COUNTIF($G$2:G1536,$G1536),"")</f>
        <v/>
      </c>
      <c r="E1536" s="65" t="str">
        <f t="shared" si="115"/>
        <v>300135.SZ</v>
      </c>
      <c r="F1536" s="65" t="str">
        <f t="shared" si="116"/>
        <v>宝利国际</v>
      </c>
      <c r="G1536" s="34" t="str">
        <f>IF(E1536="","",IF(行业估值!$C$5="申万行业",[1]!EM_S_INFO_INDUSTRY_SW2014(E1536,"1"),IF(行业估值!$C$5="证监会行业",[1]!EM_S_INFO_INDUSTRY_CSRC1(E1536,"1"),[1]!EM_S_INFO_INDUSTRY_EM2016(E1536,"1"))))</f>
        <v>化石能源</v>
      </c>
      <c r="H1536" s="34" t="str">
        <f>IF(E1536="","",IF($H$1="上证50",[1]!EM_S_INFO_COMPINDEX(E1536,"000016"),"")&amp;IF($H$1="上证180",[1]!EM_S_INFO_COMPINDEX(E1536,"000010"),"")&amp;IF($H$1="沪深300",[1]!EM_S_INFO_COMPINDEX(E1536,"000300"),"")&amp;IF(AND($H$1="上证A股",RIGHT(E1536,2)="SH"),"是","")&amp;IF(AND($H$1="深证A股",RIGHT(E1536,2)="SZ"),"是","")&amp;IF(AND($H$1="创业板",LEFT(E1536,1)-3=0),"是","")&amp;IF(AND($H$1="全部A股",E1536&lt;&gt;0),"是","")&amp;IF(AND($H$1="中小板",LEFT(E1536,3)="002"),"是",""))</f>
        <v>是</v>
      </c>
      <c r="I1536" s="46">
        <f ca="1">IF(E1536="","",IF(OR([1]!EM_S_VAL_MV(E1536,deadline)="",[1]!EM_S_VAL_MV(E1536,deadline)="--",[1]!EM_S_VAL_MV(E1536,deadline)="null"),0,[1]!EM_S_VAL_MV(E1536,deadline)/100000000))</f>
        <v>23.408639999999998</v>
      </c>
      <c r="J1536" s="46">
        <f ca="1">IF(E1536="","",IF(RIGHT(LEFT($J$1,6),3)="TTM",[1]!EM_S_FA_PROFIT_TTM(E1536,LEFT(RIGHT($J$1,11),10),1)/100000000,[1]!EM_S_STM07_IS(E1536,61,LEFT(RIGHT($J$1,5),4)&amp;"-12-31",1)/100000000))</f>
        <v>0.38799089069999998</v>
      </c>
      <c r="K1536" s="36">
        <f t="shared" ca="1" si="117"/>
        <v>60.332962863553128</v>
      </c>
      <c r="L1536" s="46">
        <f ca="1">IF(E1536="","",IF(ISERROR(IF(行业估值!$E$7="最新年报",[1]!EM_S_STM07_BS(E1536,140,LEFT(RIGHT($L$1,5),4)&amp;"-12-31",1)/100000000,[1]!EM_S_STM07_BS(E1536,140,LEFT(RIGHT($L$1,11),10),1)/100000000)),0,IF(行业估值!$E$7="最新年报",[1]!EM_S_STM07_BS(E1536,140,LEFT(RIGHT($L$1,5),4)&amp;"-12-31",1)/100000000,[1]!EM_S_STM07_BS(E1536,140,LEFT(RIGHT($L$1,11),10),1)/100000000)))</f>
        <v>12.609021268199999</v>
      </c>
      <c r="M1536" s="36">
        <f t="shared" ca="1" si="118"/>
        <v>1.8564993667697809</v>
      </c>
      <c r="N1536" s="37" t="str">
        <f ca="1">IF(E1536="","",IF(ISERROR([1]!EM_S_EST_NETPROFIT(E1536,行业估值!$E$6,deadline)/100000000),"-",[1]!EM_S_EST_NETPROFIT(E1536,行业估值!$E$6,deadline)/100000000))</f>
        <v>-</v>
      </c>
      <c r="O1536" s="36" t="str">
        <f t="shared" ca="1" si="119"/>
        <v>-</v>
      </c>
      <c r="T1536" s="64" t="s">
        <v>3069</v>
      </c>
      <c r="U1536" s="64" t="s">
        <v>3070</v>
      </c>
    </row>
    <row r="1537" spans="4:21">
      <c r="D1537" s="45" t="str">
        <f>IF(AND(行业估值!$B$39=$G1537,COUNTIF($G$2:$G$2552,$G1537)&gt;=1),COUNTIF($G$2:G1537,$G1537),"")</f>
        <v/>
      </c>
      <c r="E1537" s="65" t="str">
        <f t="shared" si="115"/>
        <v>300136.SZ</v>
      </c>
      <c r="F1537" s="65" t="str">
        <f t="shared" si="116"/>
        <v>信维通信</v>
      </c>
      <c r="G1537" s="34" t="str">
        <f>IF(E1537="","",IF(行业估值!$C$5="申万行业",[1]!EM_S_INFO_INDUSTRY_SW2014(E1537,"1"),IF(行业估值!$C$5="证监会行业",[1]!EM_S_INFO_INDUSTRY_CSRC1(E1537,"1"),[1]!EM_S_INFO_INDUSTRY_EM2016(E1537,"1"))))</f>
        <v>电子设备</v>
      </c>
      <c r="H1537" s="34" t="str">
        <f>IF(E1537="","",IF($H$1="上证50",[1]!EM_S_INFO_COMPINDEX(E1537,"000016"),"")&amp;IF($H$1="上证180",[1]!EM_S_INFO_COMPINDEX(E1537,"000010"),"")&amp;IF($H$1="沪深300",[1]!EM_S_INFO_COMPINDEX(E1537,"000300"),"")&amp;IF(AND($H$1="上证A股",RIGHT(E1537,2)="SH"),"是","")&amp;IF(AND($H$1="深证A股",RIGHT(E1537,2)="SZ"),"是","")&amp;IF(AND($H$1="创业板",LEFT(E1537,1)-3=0),"是","")&amp;IF(AND($H$1="全部A股",E1537&lt;&gt;0),"是","")&amp;IF(AND($H$1="中小板",LEFT(E1537,3)="002"),"是",""))</f>
        <v>是</v>
      </c>
      <c r="I1537" s="46">
        <f ca="1">IF(E1537="","",IF(OR([1]!EM_S_VAL_MV(E1537,deadline)="",[1]!EM_S_VAL_MV(E1537,deadline)="--",[1]!EM_S_VAL_MV(E1537,deadline)="null"),0,[1]!EM_S_VAL_MV(E1537,deadline)/100000000))</f>
        <v>378.83509070260004</v>
      </c>
      <c r="J1537" s="46">
        <f ca="1">IF(E1537="","",IF(RIGHT(LEFT($J$1,6),3)="TTM",[1]!EM_S_FA_PROFIT_TTM(E1537,LEFT(RIGHT($J$1,11),10),1)/100000000,[1]!EM_S_STM07_IS(E1537,61,LEFT(RIGHT($J$1,5),4)&amp;"-12-31",1)/100000000))</f>
        <v>9.6175386969000005</v>
      </c>
      <c r="K1537" s="36">
        <f t="shared" ca="1" si="117"/>
        <v>39.390025103273992</v>
      </c>
      <c r="L1537" s="46">
        <f ca="1">IF(E1537="","",IF(ISERROR(IF(行业估值!$E$7="最新年报",[1]!EM_S_STM07_BS(E1537,140,LEFT(RIGHT($L$1,5),4)&amp;"-12-31",1)/100000000,[1]!EM_S_STM07_BS(E1537,140,LEFT(RIGHT($L$1,11),10),1)/100000000)),0,IF(行业估值!$E$7="最新年报",[1]!EM_S_STM07_BS(E1537,140,LEFT(RIGHT($L$1,5),4)&amp;"-12-31",1)/100000000,[1]!EM_S_STM07_BS(E1537,140,LEFT(RIGHT($L$1,11),10),1)/100000000)))</f>
        <v>45.050075305600004</v>
      </c>
      <c r="M1537" s="36">
        <f t="shared" ca="1" si="118"/>
        <v>8.4091999432353557</v>
      </c>
      <c r="N1537" s="37">
        <f ca="1">IF(E1537="","",IF(ISERROR([1]!EM_S_EST_NETPROFIT(E1537,行业估值!$E$6,deadline)/100000000),"-",[1]!EM_S_EST_NETPROFIT(E1537,行业估值!$E$6,deadline)/100000000))</f>
        <v>10.853352173913043</v>
      </c>
      <c r="O1537" s="36">
        <f t="shared" ca="1" si="119"/>
        <v>34.904892482265751</v>
      </c>
      <c r="T1537" s="64" t="s">
        <v>3071</v>
      </c>
      <c r="U1537" s="64" t="s">
        <v>3072</v>
      </c>
    </row>
    <row r="1538" spans="4:21">
      <c r="D1538" s="45">
        <f>IF(AND(行业估值!$B$39=$G1538,COUNTIF($G$2:$G$2552,$G1538)&gt;=1),COUNTIF($G$2:G1538,$G1538),"")</f>
        <v>134</v>
      </c>
      <c r="E1538" s="65" t="str">
        <f t="shared" si="115"/>
        <v>300137.SZ</v>
      </c>
      <c r="F1538" s="65" t="str">
        <f t="shared" si="116"/>
        <v>先河环保</v>
      </c>
      <c r="G1538" s="34" t="str">
        <f>IF(E1538="","",IF(行业估值!$C$5="申万行业",[1]!EM_S_INFO_INDUSTRY_SW2014(E1538,"1"),IF(行业估值!$C$5="证监会行业",[1]!EM_S_INFO_INDUSTRY_CSRC1(E1538,"1"),[1]!EM_S_INFO_INDUSTRY_EM2016(E1538,"1"))))</f>
        <v>机械设备</v>
      </c>
      <c r="H1538" s="34" t="str">
        <f>IF(E1538="","",IF($H$1="上证50",[1]!EM_S_INFO_COMPINDEX(E1538,"000016"),"")&amp;IF($H$1="上证180",[1]!EM_S_INFO_COMPINDEX(E1538,"000010"),"")&amp;IF($H$1="沪深300",[1]!EM_S_INFO_COMPINDEX(E1538,"000300"),"")&amp;IF(AND($H$1="上证A股",RIGHT(E1538,2)="SH"),"是","")&amp;IF(AND($H$1="深证A股",RIGHT(E1538,2)="SZ"),"是","")&amp;IF(AND($H$1="创业板",LEFT(E1538,1)-3=0),"是","")&amp;IF(AND($H$1="全部A股",E1538&lt;&gt;0),"是","")&amp;IF(AND($H$1="中小板",LEFT(E1538,3)="002"),"是",""))</f>
        <v>是</v>
      </c>
      <c r="I1538" s="46">
        <f ca="1">IF(E1538="","",IF(OR([1]!EM_S_VAL_MV(E1538,deadline)="",[1]!EM_S_VAL_MV(E1538,deadline)="--",[1]!EM_S_VAL_MV(E1538,deadline)="null"),0,[1]!EM_S_VAL_MV(E1538,deadline)/100000000))</f>
        <v>39.178414304999997</v>
      </c>
      <c r="J1538" s="46">
        <f ca="1">IF(E1538="","",IF(RIGHT(LEFT($J$1,6),3)="TTM",[1]!EM_S_FA_PROFIT_TTM(E1538,LEFT(RIGHT($J$1,11),10),1)/100000000,[1]!EM_S_STM07_IS(E1538,61,LEFT(RIGHT($J$1,5),4)&amp;"-12-31",1)/100000000))</f>
        <v>2.9272437736000003</v>
      </c>
      <c r="K1538" s="36">
        <f t="shared" ca="1" si="117"/>
        <v>13.384062734487387</v>
      </c>
      <c r="L1538" s="46">
        <f ca="1">IF(E1538="","",IF(ISERROR(IF(行业估值!$E$7="最新年报",[1]!EM_S_STM07_BS(E1538,140,LEFT(RIGHT($L$1,5),4)&amp;"-12-31",1)/100000000,[1]!EM_S_STM07_BS(E1538,140,LEFT(RIGHT($L$1,11),10),1)/100000000)),0,IF(行业估值!$E$7="最新年报",[1]!EM_S_STM07_BS(E1538,140,LEFT(RIGHT($L$1,5),4)&amp;"-12-31",1)/100000000,[1]!EM_S_STM07_BS(E1538,140,LEFT(RIGHT($L$1,11),10),1)/100000000)))</f>
        <v>19.748194794700002</v>
      </c>
      <c r="M1538" s="36">
        <f t="shared" ca="1" si="118"/>
        <v>1.9838985138790841</v>
      </c>
      <c r="N1538" s="37">
        <f ca="1">IF(E1538="","",IF(ISERROR([1]!EM_S_EST_NETPROFIT(E1538,行业估值!$E$6,deadline)/100000000),"-",[1]!EM_S_EST_NETPROFIT(E1538,行业估值!$E$6,deadline)/100000000))</f>
        <v>3.1935545454545458</v>
      </c>
      <c r="O1538" s="36">
        <f t="shared" ca="1" si="119"/>
        <v>12.267964660495142</v>
      </c>
      <c r="T1538" s="64" t="s">
        <v>3073</v>
      </c>
      <c r="U1538" s="64" t="s">
        <v>3074</v>
      </c>
    </row>
    <row r="1539" spans="4:21">
      <c r="D1539" s="45" t="str">
        <f>IF(AND(行业估值!$B$39=$G1539,COUNTIF($G$2:$G$2552,$G1539)&gt;=1),COUNTIF($G$2:G1539,$G1539),"")</f>
        <v/>
      </c>
      <c r="E1539" s="65" t="str">
        <f t="shared" ref="E1539:E1602" si="120">IF(U1539="","",U1539)</f>
        <v>300138.SZ</v>
      </c>
      <c r="F1539" s="65" t="str">
        <f t="shared" ref="F1539:F1602" si="121">IF(T1539="","",T1539)</f>
        <v>晨光生物</v>
      </c>
      <c r="G1539" s="34" t="str">
        <f>IF(E1539="","",IF(行业估值!$C$5="申万行业",[1]!EM_S_INFO_INDUSTRY_SW2014(E1539,"1"),IF(行业估值!$C$5="证监会行业",[1]!EM_S_INFO_INDUSTRY_CSRC1(E1539,"1"),[1]!EM_S_INFO_INDUSTRY_EM2016(E1539,"1"))))</f>
        <v>农林牧渔</v>
      </c>
      <c r="H1539" s="34" t="str">
        <f>IF(E1539="","",IF($H$1="上证50",[1]!EM_S_INFO_COMPINDEX(E1539,"000016"),"")&amp;IF($H$1="上证180",[1]!EM_S_INFO_COMPINDEX(E1539,"000010"),"")&amp;IF($H$1="沪深300",[1]!EM_S_INFO_COMPINDEX(E1539,"000300"),"")&amp;IF(AND($H$1="上证A股",RIGHT(E1539,2)="SH"),"是","")&amp;IF(AND($H$1="深证A股",RIGHT(E1539,2)="SZ"),"是","")&amp;IF(AND($H$1="创业板",LEFT(E1539,1)-3=0),"是","")&amp;IF(AND($H$1="全部A股",E1539&lt;&gt;0),"是","")&amp;IF(AND($H$1="中小板",LEFT(E1539,3)="002"),"是",""))</f>
        <v>是</v>
      </c>
      <c r="I1539" s="46">
        <f ca="1">IF(E1539="","",IF(OR([1]!EM_S_VAL_MV(E1539,deadline)="",[1]!EM_S_VAL_MV(E1539,deadline)="--",[1]!EM_S_VAL_MV(E1539,deadline)="null"),0,[1]!EM_S_VAL_MV(E1539,deadline)/100000000))</f>
        <v>33.783257243999998</v>
      </c>
      <c r="J1539" s="46">
        <f ca="1">IF(E1539="","",IF(RIGHT(LEFT($J$1,6),3)="TTM",[1]!EM_S_FA_PROFIT_TTM(E1539,LEFT(RIGHT($J$1,11),10),1)/100000000,[1]!EM_S_STM07_IS(E1539,61,LEFT(RIGHT($J$1,5),4)&amp;"-12-31",1)/100000000))</f>
        <v>1.6114700281999998</v>
      </c>
      <c r="K1539" s="36">
        <f t="shared" ref="K1539:K1602" ca="1" si="122">IF(E1539="","",IF(OR(I1539=0,J1539=0),"-",I1539/J1539))</f>
        <v>20.964247955474324</v>
      </c>
      <c r="L1539" s="46">
        <f ca="1">IF(E1539="","",IF(ISERROR(IF(行业估值!$E$7="最新年报",[1]!EM_S_STM07_BS(E1539,140,LEFT(RIGHT($L$1,5),4)&amp;"-12-31",1)/100000000,[1]!EM_S_STM07_BS(E1539,140,LEFT(RIGHT($L$1,11),10),1)/100000000)),0,IF(行业估值!$E$7="最新年报",[1]!EM_S_STM07_BS(E1539,140,LEFT(RIGHT($L$1,5),4)&amp;"-12-31",1)/100000000,[1]!EM_S_STM07_BS(E1539,140,LEFT(RIGHT($L$1,11),10),1)/100000000)))</f>
        <v>18.4951864435</v>
      </c>
      <c r="M1539" s="36">
        <f t="shared" ref="M1539:M1602" ca="1" si="123">IF(E1539="","",IF(OR(I1539=0,L1539=0),"-",I1539/L1539))</f>
        <v>1.8265972796328789</v>
      </c>
      <c r="N1539" s="37" t="str">
        <f ca="1">IF(E1539="","",IF(ISERROR([1]!EM_S_EST_NETPROFIT(E1539,行业估值!$E$6,deadline)/100000000),"-",[1]!EM_S_EST_NETPROFIT(E1539,行业估值!$E$6,deadline)/100000000))</f>
        <v>-</v>
      </c>
      <c r="O1539" s="36" t="str">
        <f t="shared" ref="O1539:O1602" ca="1" si="124">IF(E1539="","",IF(ISERROR(IF(OR(I1539=0,N1539=0),"-",I1539/N1539)),"-",IF(OR(I1539=0,N1539=0),"-",I1539/N1539)))</f>
        <v>-</v>
      </c>
      <c r="T1539" s="64" t="s">
        <v>3075</v>
      </c>
      <c r="U1539" s="64" t="s">
        <v>3076</v>
      </c>
    </row>
    <row r="1540" spans="4:21">
      <c r="D1540" s="45" t="str">
        <f>IF(AND(行业估值!$B$39=$G1540,COUNTIF($G$2:$G$2552,$G1540)&gt;=1),COUNTIF($G$2:G1540,$G1540),"")</f>
        <v/>
      </c>
      <c r="E1540" s="65" t="str">
        <f t="shared" si="120"/>
        <v>300139.SZ</v>
      </c>
      <c r="F1540" s="65" t="str">
        <f t="shared" si="121"/>
        <v>晓程科技</v>
      </c>
      <c r="G1540" s="34" t="str">
        <f>IF(E1540="","",IF(行业估值!$C$5="申万行业",[1]!EM_S_INFO_INDUSTRY_SW2014(E1540,"1"),IF(行业估值!$C$5="证监会行业",[1]!EM_S_INFO_INDUSTRY_CSRC1(E1540,"1"),[1]!EM_S_INFO_INDUSTRY_EM2016(E1540,"1"))))</f>
        <v>电气设备</v>
      </c>
      <c r="H1540" s="34" t="str">
        <f>IF(E1540="","",IF($H$1="上证50",[1]!EM_S_INFO_COMPINDEX(E1540,"000016"),"")&amp;IF($H$1="上证180",[1]!EM_S_INFO_COMPINDEX(E1540,"000010"),"")&amp;IF($H$1="沪深300",[1]!EM_S_INFO_COMPINDEX(E1540,"000300"),"")&amp;IF(AND($H$1="上证A股",RIGHT(E1540,2)="SH"),"是","")&amp;IF(AND($H$1="深证A股",RIGHT(E1540,2)="SZ"),"是","")&amp;IF(AND($H$1="创业板",LEFT(E1540,1)-3=0),"是","")&amp;IF(AND($H$1="全部A股",E1540&lt;&gt;0),"是","")&amp;IF(AND($H$1="中小板",LEFT(E1540,3)="002"),"是",""))</f>
        <v>是</v>
      </c>
      <c r="I1540" s="46">
        <f ca="1">IF(E1540="","",IF(OR([1]!EM_S_VAL_MV(E1540,deadline)="",[1]!EM_S_VAL_MV(E1540,deadline)="--",[1]!EM_S_VAL_MV(E1540,deadline)="null"),0,[1]!EM_S_VAL_MV(E1540,deadline)/100000000))</f>
        <v>22.221399999999999</v>
      </c>
      <c r="J1540" s="46">
        <f ca="1">IF(E1540="","",IF(RIGHT(LEFT($J$1,6),3)="TTM",[1]!EM_S_FA_PROFIT_TTM(E1540,LEFT(RIGHT($J$1,11),10),1)/100000000,[1]!EM_S_STM07_IS(E1540,61,LEFT(RIGHT($J$1,5),4)&amp;"-12-31",1)/100000000))</f>
        <v>-0.62577266750000005</v>
      </c>
      <c r="K1540" s="36">
        <f t="shared" ca="1" si="122"/>
        <v>-35.510339703355605</v>
      </c>
      <c r="L1540" s="46">
        <f ca="1">IF(E1540="","",IF(ISERROR(IF(行业估值!$E$7="最新年报",[1]!EM_S_STM07_BS(E1540,140,LEFT(RIGHT($L$1,5),4)&amp;"-12-31",1)/100000000,[1]!EM_S_STM07_BS(E1540,140,LEFT(RIGHT($L$1,11),10),1)/100000000)),0,IF(行业估值!$E$7="最新年报",[1]!EM_S_STM07_BS(E1540,140,LEFT(RIGHT($L$1,5),4)&amp;"-12-31",1)/100000000,[1]!EM_S_STM07_BS(E1540,140,LEFT(RIGHT($L$1,11),10),1)/100000000)))</f>
        <v>11.115882961400001</v>
      </c>
      <c r="M1540" s="36">
        <f t="shared" ca="1" si="123"/>
        <v>1.999067467439519</v>
      </c>
      <c r="N1540" s="37" t="str">
        <f ca="1">IF(E1540="","",IF(ISERROR([1]!EM_S_EST_NETPROFIT(E1540,行业估值!$E$6,deadline)/100000000),"-",[1]!EM_S_EST_NETPROFIT(E1540,行业估值!$E$6,deadline)/100000000))</f>
        <v>-</v>
      </c>
      <c r="O1540" s="36" t="str">
        <f t="shared" ca="1" si="124"/>
        <v>-</v>
      </c>
      <c r="T1540" s="64" t="s">
        <v>3077</v>
      </c>
      <c r="U1540" s="64" t="s">
        <v>3078</v>
      </c>
    </row>
    <row r="1541" spans="4:21">
      <c r="D1541" s="45" t="str">
        <f>IF(AND(行业估值!$B$39=$G1541,COUNTIF($G$2:$G$2552,$G1541)&gt;=1),COUNTIF($G$2:G1541,$G1541),"")</f>
        <v/>
      </c>
      <c r="E1541" s="65" t="str">
        <f t="shared" si="120"/>
        <v>300140.SZ</v>
      </c>
      <c r="F1541" s="65" t="str">
        <f t="shared" si="121"/>
        <v>中环装备</v>
      </c>
      <c r="G1541" s="34" t="str">
        <f>IF(E1541="","",IF(行业估值!$C$5="申万行业",[1]!EM_S_INFO_INDUSTRY_SW2014(E1541,"1"),IF(行业估值!$C$5="证监会行业",[1]!EM_S_INFO_INDUSTRY_CSRC1(E1541,"1"),[1]!EM_S_INFO_INDUSTRY_EM2016(E1541,"1"))))</f>
        <v>公用事业</v>
      </c>
      <c r="H1541" s="34" t="str">
        <f>IF(E1541="","",IF($H$1="上证50",[1]!EM_S_INFO_COMPINDEX(E1541,"000016"),"")&amp;IF($H$1="上证180",[1]!EM_S_INFO_COMPINDEX(E1541,"000010"),"")&amp;IF($H$1="沪深300",[1]!EM_S_INFO_COMPINDEX(E1541,"000300"),"")&amp;IF(AND($H$1="上证A股",RIGHT(E1541,2)="SH"),"是","")&amp;IF(AND($H$1="深证A股",RIGHT(E1541,2)="SZ"),"是","")&amp;IF(AND($H$1="创业板",LEFT(E1541,1)-3=0),"是","")&amp;IF(AND($H$1="全部A股",E1541&lt;&gt;0),"是","")&amp;IF(AND($H$1="中小板",LEFT(E1541,3)="002"),"是",""))</f>
        <v>是</v>
      </c>
      <c r="I1541" s="46">
        <f ca="1">IF(E1541="","",IF(OR([1]!EM_S_VAL_MV(E1541,deadline)="",[1]!EM_S_VAL_MV(E1541,deadline)="--",[1]!EM_S_VAL_MV(E1541,deadline)="null"),0,[1]!EM_S_VAL_MV(E1541,deadline)/100000000))</f>
        <v>43.194373657200003</v>
      </c>
      <c r="J1541" s="46">
        <f ca="1">IF(E1541="","",IF(RIGHT(LEFT($J$1,6),3)="TTM",[1]!EM_S_FA_PROFIT_TTM(E1541,LEFT(RIGHT($J$1,11),10),1)/100000000,[1]!EM_S_STM07_IS(E1541,61,LEFT(RIGHT($J$1,5),4)&amp;"-12-31",1)/100000000))</f>
        <v>1.3844948063999998</v>
      </c>
      <c r="K1541" s="36">
        <f t="shared" ca="1" si="122"/>
        <v>31.198653442055996</v>
      </c>
      <c r="L1541" s="46">
        <f ca="1">IF(E1541="","",IF(ISERROR(IF(行业估值!$E$7="最新年报",[1]!EM_S_STM07_BS(E1541,140,LEFT(RIGHT($L$1,5),4)&amp;"-12-31",1)/100000000,[1]!EM_S_STM07_BS(E1541,140,LEFT(RIGHT($L$1,11),10),1)/100000000)),0,IF(行业估值!$E$7="最新年报",[1]!EM_S_STM07_BS(E1541,140,LEFT(RIGHT($L$1,5),4)&amp;"-12-31",1)/100000000,[1]!EM_S_STM07_BS(E1541,140,LEFT(RIGHT($L$1,11),10),1)/100000000)))</f>
        <v>23.284440978200003</v>
      </c>
      <c r="M1541" s="36">
        <f t="shared" ca="1" si="123"/>
        <v>1.8550745408764859</v>
      </c>
      <c r="N1541" s="37">
        <f ca="1">IF(E1541="","",IF(ISERROR([1]!EM_S_EST_NETPROFIT(E1541,行业估值!$E$6,deadline)/100000000),"-",[1]!EM_S_EST_NETPROFIT(E1541,行业估值!$E$6,deadline)/100000000))</f>
        <v>1.6778999999999999</v>
      </c>
      <c r="O1541" s="36">
        <f t="shared" ca="1" si="124"/>
        <v>25.743115595208298</v>
      </c>
      <c r="T1541" s="64" t="s">
        <v>3079</v>
      </c>
      <c r="U1541" s="64" t="s">
        <v>3080</v>
      </c>
    </row>
    <row r="1542" spans="4:21">
      <c r="D1542" s="45" t="str">
        <f>IF(AND(行业估值!$B$39=$G1542,COUNTIF($G$2:$G$2552,$G1542)&gt;=1),COUNTIF($G$2:G1542,$G1542),"")</f>
        <v/>
      </c>
      <c r="E1542" s="65" t="str">
        <f t="shared" si="120"/>
        <v>300141.SZ</v>
      </c>
      <c r="F1542" s="65" t="str">
        <f t="shared" si="121"/>
        <v>和顺电气</v>
      </c>
      <c r="G1542" s="34" t="str">
        <f>IF(E1542="","",IF(行业估值!$C$5="申万行业",[1]!EM_S_INFO_INDUSTRY_SW2014(E1542,"1"),IF(行业估值!$C$5="证监会行业",[1]!EM_S_INFO_INDUSTRY_CSRC1(E1542,"1"),[1]!EM_S_INFO_INDUSTRY_EM2016(E1542,"1"))))</f>
        <v>电气设备</v>
      </c>
      <c r="H1542" s="34" t="str">
        <f>IF(E1542="","",IF($H$1="上证50",[1]!EM_S_INFO_COMPINDEX(E1542,"000016"),"")&amp;IF($H$1="上证180",[1]!EM_S_INFO_COMPINDEX(E1542,"000010"),"")&amp;IF($H$1="沪深300",[1]!EM_S_INFO_COMPINDEX(E1542,"000300"),"")&amp;IF(AND($H$1="上证A股",RIGHT(E1542,2)="SH"),"是","")&amp;IF(AND($H$1="深证A股",RIGHT(E1542,2)="SZ"),"是","")&amp;IF(AND($H$1="创业板",LEFT(E1542,1)-3=0),"是","")&amp;IF(AND($H$1="全部A股",E1542&lt;&gt;0),"是","")&amp;IF(AND($H$1="中小板",LEFT(E1542,3)="002"),"是",""))</f>
        <v>是</v>
      </c>
      <c r="I1542" s="46">
        <f ca="1">IF(E1542="","",IF(OR([1]!EM_S_VAL_MV(E1542,deadline)="",[1]!EM_S_VAL_MV(E1542,deadline)="--",[1]!EM_S_VAL_MV(E1542,deadline)="null"),0,[1]!EM_S_VAL_MV(E1542,deadline)/100000000))</f>
        <v>15.787403279999999</v>
      </c>
      <c r="J1542" s="46">
        <f ca="1">IF(E1542="","",IF(RIGHT(LEFT($J$1,6),3)="TTM",[1]!EM_S_FA_PROFIT_TTM(E1542,LEFT(RIGHT($J$1,11),10),1)/100000000,[1]!EM_S_STM07_IS(E1542,61,LEFT(RIGHT($J$1,5),4)&amp;"-12-31",1)/100000000))</f>
        <v>0.11056599380000001</v>
      </c>
      <c r="K1542" s="36">
        <f t="shared" ca="1" si="122"/>
        <v>142.78715125156319</v>
      </c>
      <c r="L1542" s="46">
        <f ca="1">IF(E1542="","",IF(ISERROR(IF(行业估值!$E$7="最新年报",[1]!EM_S_STM07_BS(E1542,140,LEFT(RIGHT($L$1,5),4)&amp;"-12-31",1)/100000000,[1]!EM_S_STM07_BS(E1542,140,LEFT(RIGHT($L$1,11),10),1)/100000000)),0,IF(行业估值!$E$7="最新年报",[1]!EM_S_STM07_BS(E1542,140,LEFT(RIGHT($L$1,5),4)&amp;"-12-31",1)/100000000,[1]!EM_S_STM07_BS(E1542,140,LEFT(RIGHT($L$1,11),10),1)/100000000)))</f>
        <v>7.1347728120000005</v>
      </c>
      <c r="M1542" s="36">
        <f t="shared" ca="1" si="123"/>
        <v>2.2127408532822668</v>
      </c>
      <c r="N1542" s="37" t="str">
        <f ca="1">IF(E1542="","",IF(ISERROR([1]!EM_S_EST_NETPROFIT(E1542,行业估值!$E$6,deadline)/100000000),"-",[1]!EM_S_EST_NETPROFIT(E1542,行业估值!$E$6,deadline)/100000000))</f>
        <v>-</v>
      </c>
      <c r="O1542" s="36" t="str">
        <f t="shared" ca="1" si="124"/>
        <v>-</v>
      </c>
      <c r="T1542" s="64" t="s">
        <v>3081</v>
      </c>
      <c r="U1542" s="64" t="s">
        <v>3082</v>
      </c>
    </row>
    <row r="1543" spans="4:21">
      <c r="D1543" s="45" t="str">
        <f>IF(AND(行业估值!$B$39=$G1543,COUNTIF($G$2:$G$2552,$G1543)&gt;=1),COUNTIF($G$2:G1543,$G1543),"")</f>
        <v/>
      </c>
      <c r="E1543" s="65" t="str">
        <f t="shared" si="120"/>
        <v>300142.SZ</v>
      </c>
      <c r="F1543" s="65" t="str">
        <f t="shared" si="121"/>
        <v>沃森生物</v>
      </c>
      <c r="G1543" s="34" t="str">
        <f>IF(E1543="","",IF(行业估值!$C$5="申万行业",[1]!EM_S_INFO_INDUSTRY_SW2014(E1543,"1"),IF(行业估值!$C$5="证监会行业",[1]!EM_S_INFO_INDUSTRY_CSRC1(E1543,"1"),[1]!EM_S_INFO_INDUSTRY_EM2016(E1543,"1"))))</f>
        <v>医药生物</v>
      </c>
      <c r="H1543" s="34" t="str">
        <f>IF(E1543="","",IF($H$1="上证50",[1]!EM_S_INFO_COMPINDEX(E1543,"000016"),"")&amp;IF($H$1="上证180",[1]!EM_S_INFO_COMPINDEX(E1543,"000010"),"")&amp;IF($H$1="沪深300",[1]!EM_S_INFO_COMPINDEX(E1543,"000300"),"")&amp;IF(AND($H$1="上证A股",RIGHT(E1543,2)="SH"),"是","")&amp;IF(AND($H$1="深证A股",RIGHT(E1543,2)="SZ"),"是","")&amp;IF(AND($H$1="创业板",LEFT(E1543,1)-3=0),"是","")&amp;IF(AND($H$1="全部A股",E1543&lt;&gt;0),"是","")&amp;IF(AND($H$1="中小板",LEFT(E1543,3)="002"),"是",""))</f>
        <v>是</v>
      </c>
      <c r="I1543" s="46">
        <f ca="1">IF(E1543="","",IF(OR([1]!EM_S_VAL_MV(E1543,deadline)="",[1]!EM_S_VAL_MV(E1543,deadline)="--",[1]!EM_S_VAL_MV(E1543,deadline)="null"),0,[1]!EM_S_VAL_MV(E1543,deadline)/100000000))</f>
        <v>479.98782640480005</v>
      </c>
      <c r="J1543" s="46">
        <f ca="1">IF(E1543="","",IF(RIGHT(LEFT($J$1,6),3)="TTM",[1]!EM_S_FA_PROFIT_TTM(E1543,LEFT(RIGHT($J$1,11),10),1)/100000000,[1]!EM_S_STM07_IS(E1543,61,LEFT(RIGHT($J$1,5),4)&amp;"-12-31",1)/100000000))</f>
        <v>11.143311622100001</v>
      </c>
      <c r="K1543" s="36">
        <f t="shared" ca="1" si="122"/>
        <v>43.074073729829379</v>
      </c>
      <c r="L1543" s="46">
        <f ca="1">IF(E1543="","",IF(ISERROR(IF(行业估值!$E$7="最新年报",[1]!EM_S_STM07_BS(E1543,140,LEFT(RIGHT($L$1,5),4)&amp;"-12-31",1)/100000000,[1]!EM_S_STM07_BS(E1543,140,LEFT(RIGHT($L$1,11),10),1)/100000000)),0,IF(行业估值!$E$7="最新年报",[1]!EM_S_STM07_BS(E1543,140,LEFT(RIGHT($L$1,5),4)&amp;"-12-31",1)/100000000,[1]!EM_S_STM07_BS(E1543,140,LEFT(RIGHT($L$1,11),10),1)/100000000)))</f>
        <v>48.250973058699998</v>
      </c>
      <c r="M1543" s="36">
        <f t="shared" ca="1" si="123"/>
        <v>9.9477336098666473</v>
      </c>
      <c r="N1543" s="37">
        <f ca="1">IF(E1543="","",IF(ISERROR([1]!EM_S_EST_NETPROFIT(E1543,行业估值!$E$6,deadline)/100000000),"-",[1]!EM_S_EST_NETPROFIT(E1543,行业估值!$E$6,deadline)/100000000))</f>
        <v>2.1219999999999999</v>
      </c>
      <c r="O1543" s="36">
        <f t="shared" ca="1" si="124"/>
        <v>226.1959596629595</v>
      </c>
      <c r="T1543" s="64" t="s">
        <v>3083</v>
      </c>
      <c r="U1543" s="64" t="s">
        <v>3084</v>
      </c>
    </row>
    <row r="1544" spans="4:21">
      <c r="D1544" s="45" t="str">
        <f>IF(AND(行业估值!$B$39=$G1544,COUNTIF($G$2:$G$2552,$G1544)&gt;=1),COUNTIF($G$2:G1544,$G1544),"")</f>
        <v/>
      </c>
      <c r="E1544" s="65" t="str">
        <f t="shared" si="120"/>
        <v>300143.SZ</v>
      </c>
      <c r="F1544" s="65" t="str">
        <f t="shared" si="121"/>
        <v>盈康生命</v>
      </c>
      <c r="G1544" s="34" t="str">
        <f>IF(E1544="","",IF(行业估值!$C$5="申万行业",[1]!EM_S_INFO_INDUSTRY_SW2014(E1544,"1"),IF(行业估值!$C$5="证监会行业",[1]!EM_S_INFO_INDUSTRY_CSRC1(E1544,"1"),[1]!EM_S_INFO_INDUSTRY_EM2016(E1544,"1"))))</f>
        <v>医药生物</v>
      </c>
      <c r="H1544" s="34" t="str">
        <f>IF(E1544="","",IF($H$1="上证50",[1]!EM_S_INFO_COMPINDEX(E1544,"000016"),"")&amp;IF($H$1="上证180",[1]!EM_S_INFO_COMPINDEX(E1544,"000010"),"")&amp;IF($H$1="沪深300",[1]!EM_S_INFO_COMPINDEX(E1544,"000300"),"")&amp;IF(AND($H$1="上证A股",RIGHT(E1544,2)="SH"),"是","")&amp;IF(AND($H$1="深证A股",RIGHT(E1544,2)="SZ"),"是","")&amp;IF(AND($H$1="创业板",LEFT(E1544,1)-3=0),"是","")&amp;IF(AND($H$1="全部A股",E1544&lt;&gt;0),"是","")&amp;IF(AND($H$1="中小板",LEFT(E1544,3)="002"),"是",""))</f>
        <v>是</v>
      </c>
      <c r="I1544" s="46">
        <f ca="1">IF(E1544="","",IF(OR([1]!EM_S_VAL_MV(E1544,deadline)="",[1]!EM_S_VAL_MV(E1544,deadline)="--",[1]!EM_S_VAL_MV(E1544,deadline)="null"),0,[1]!EM_S_VAL_MV(E1544,deadline)/100000000))</f>
        <v>47.270979262399997</v>
      </c>
      <c r="J1544" s="46">
        <f ca="1">IF(E1544="","",IF(RIGHT(LEFT($J$1,6),3)="TTM",[1]!EM_S_FA_PROFIT_TTM(E1544,LEFT(RIGHT($J$1,11),10),1)/100000000,[1]!EM_S_STM07_IS(E1544,61,LEFT(RIGHT($J$1,5),4)&amp;"-12-31",1)/100000000))</f>
        <v>0.29884366439999999</v>
      </c>
      <c r="K1544" s="36">
        <f t="shared" ca="1" si="122"/>
        <v>158.1796266529785</v>
      </c>
      <c r="L1544" s="46">
        <f ca="1">IF(E1544="","",IF(ISERROR(IF(行业估值!$E$7="最新年报",[1]!EM_S_STM07_BS(E1544,140,LEFT(RIGHT($L$1,5),4)&amp;"-12-31",1)/100000000,[1]!EM_S_STM07_BS(E1544,140,LEFT(RIGHT($L$1,11),10),1)/100000000)),0,IF(行业估值!$E$7="最新年报",[1]!EM_S_STM07_BS(E1544,140,LEFT(RIGHT($L$1,5),4)&amp;"-12-31",1)/100000000,[1]!EM_S_STM07_BS(E1544,140,LEFT(RIGHT($L$1,11),10),1)/100000000)))</f>
        <v>20.813481165700001</v>
      </c>
      <c r="M1544" s="36">
        <f t="shared" ca="1" si="123"/>
        <v>2.2711712128339765</v>
      </c>
      <c r="N1544" s="37" t="str">
        <f ca="1">IF(E1544="","",IF(ISERROR([1]!EM_S_EST_NETPROFIT(E1544,行业估值!$E$6,deadline)/100000000),"-",[1]!EM_S_EST_NETPROFIT(E1544,行业估值!$E$6,deadline)/100000000))</f>
        <v>-</v>
      </c>
      <c r="O1544" s="36" t="str">
        <f t="shared" ca="1" si="124"/>
        <v>-</v>
      </c>
      <c r="T1544" s="64" t="s">
        <v>7281</v>
      </c>
      <c r="U1544" s="64" t="s">
        <v>3085</v>
      </c>
    </row>
    <row r="1545" spans="4:21">
      <c r="D1545" s="45" t="str">
        <f>IF(AND(行业估值!$B$39=$G1545,COUNTIF($G$2:$G$2552,$G1545)&gt;=1),COUNTIF($G$2:G1545,$G1545),"")</f>
        <v/>
      </c>
      <c r="E1545" s="65" t="str">
        <f t="shared" si="120"/>
        <v>300144.SZ</v>
      </c>
      <c r="F1545" s="65" t="str">
        <f t="shared" si="121"/>
        <v>宋城演艺</v>
      </c>
      <c r="G1545" s="34" t="str">
        <f>IF(E1545="","",IF(行业估值!$C$5="申万行业",[1]!EM_S_INFO_INDUSTRY_SW2014(E1545,"1"),IF(行业估值!$C$5="证监会行业",[1]!EM_S_INFO_INDUSTRY_CSRC1(E1545,"1"),[1]!EM_S_INFO_INDUSTRY_EM2016(E1545,"1"))))</f>
        <v>休闲、生活及专业服务</v>
      </c>
      <c r="H1545" s="34" t="str">
        <f>IF(E1545="","",IF($H$1="上证50",[1]!EM_S_INFO_COMPINDEX(E1545,"000016"),"")&amp;IF($H$1="上证180",[1]!EM_S_INFO_COMPINDEX(E1545,"000010"),"")&amp;IF($H$1="沪深300",[1]!EM_S_INFO_COMPINDEX(E1545,"000300"),"")&amp;IF(AND($H$1="上证A股",RIGHT(E1545,2)="SH"),"是","")&amp;IF(AND($H$1="深证A股",RIGHT(E1545,2)="SZ"),"是","")&amp;IF(AND($H$1="创业板",LEFT(E1545,1)-3=0),"是","")&amp;IF(AND($H$1="全部A股",E1545&lt;&gt;0),"是","")&amp;IF(AND($H$1="中小板",LEFT(E1545,3)="002"),"是",""))</f>
        <v>是</v>
      </c>
      <c r="I1545" s="46">
        <f ca="1">IF(E1545="","",IF(OR([1]!EM_S_VAL_MV(E1545,deadline)="",[1]!EM_S_VAL_MV(E1545,deadline)="--",[1]!EM_S_VAL_MV(E1545,deadline)="null"),0,[1]!EM_S_VAL_MV(E1545,deadline)/100000000))</f>
        <v>399.46714500000002</v>
      </c>
      <c r="J1545" s="46">
        <f ca="1">IF(E1545="","",IF(RIGHT(LEFT($J$1,6),3)="TTM",[1]!EM_S_FA_PROFIT_TTM(E1545,LEFT(RIGHT($J$1,11),10),1)/100000000,[1]!EM_S_STM07_IS(E1545,61,LEFT(RIGHT($J$1,5),4)&amp;"-12-31",1)/100000000))</f>
        <v>14.380997535100001</v>
      </c>
      <c r="K1545" s="36">
        <f t="shared" ca="1" si="122"/>
        <v>27.777429488115288</v>
      </c>
      <c r="L1545" s="46">
        <f ca="1">IF(E1545="","",IF(ISERROR(IF(行业估值!$E$7="最新年报",[1]!EM_S_STM07_BS(E1545,140,LEFT(RIGHT($L$1,5),4)&amp;"-12-31",1)/100000000,[1]!EM_S_STM07_BS(E1545,140,LEFT(RIGHT($L$1,11),10),1)/100000000)),0,IF(行业估值!$E$7="最新年报",[1]!EM_S_STM07_BS(E1545,140,LEFT(RIGHT($L$1,5),4)&amp;"-12-31",1)/100000000,[1]!EM_S_STM07_BS(E1545,140,LEFT(RIGHT($L$1,11),10),1)/100000000)))</f>
        <v>99.242684183199998</v>
      </c>
      <c r="M1545" s="36">
        <f t="shared" ca="1" si="123"/>
        <v>4.0251545823024264</v>
      </c>
      <c r="N1545" s="37">
        <f ca="1">IF(E1545="","",IF(ISERROR([1]!EM_S_EST_NETPROFIT(E1545,行业估值!$E$6,deadline)/100000000),"-",[1]!EM_S_EST_NETPROFIT(E1545,行业估值!$E$6,deadline)/100000000))</f>
        <v>13.685694117647058</v>
      </c>
      <c r="O1545" s="36">
        <f t="shared" ca="1" si="124"/>
        <v>29.188665300133074</v>
      </c>
      <c r="T1545" s="64" t="s">
        <v>3086</v>
      </c>
      <c r="U1545" s="64" t="s">
        <v>3087</v>
      </c>
    </row>
    <row r="1546" spans="4:21">
      <c r="D1546" s="45">
        <f>IF(AND(行业估值!$B$39=$G1546,COUNTIF($G$2:$G$2552,$G1546)&gt;=1),COUNTIF($G$2:G1546,$G1546),"")</f>
        <v>135</v>
      </c>
      <c r="E1546" s="65" t="str">
        <f t="shared" si="120"/>
        <v>300145.SZ</v>
      </c>
      <c r="F1546" s="65" t="str">
        <f t="shared" si="121"/>
        <v>中金环境</v>
      </c>
      <c r="G1546" s="34" t="str">
        <f>IF(E1546="","",IF(行业估值!$C$5="申万行业",[1]!EM_S_INFO_INDUSTRY_SW2014(E1546,"1"),IF(行业估值!$C$5="证监会行业",[1]!EM_S_INFO_INDUSTRY_CSRC1(E1546,"1"),[1]!EM_S_INFO_INDUSTRY_EM2016(E1546,"1"))))</f>
        <v>机械设备</v>
      </c>
      <c r="H1546" s="34" t="str">
        <f>IF(E1546="","",IF($H$1="上证50",[1]!EM_S_INFO_COMPINDEX(E1546,"000016"),"")&amp;IF($H$1="上证180",[1]!EM_S_INFO_COMPINDEX(E1546,"000010"),"")&amp;IF($H$1="沪深300",[1]!EM_S_INFO_COMPINDEX(E1546,"000300"),"")&amp;IF(AND($H$1="上证A股",RIGHT(E1546,2)="SH"),"是","")&amp;IF(AND($H$1="深证A股",RIGHT(E1546,2)="SZ"),"是","")&amp;IF(AND($H$1="创业板",LEFT(E1546,1)-3=0),"是","")&amp;IF(AND($H$1="全部A股",E1546&lt;&gt;0),"是","")&amp;IF(AND($H$1="中小板",LEFT(E1546,3)="002"),"是",""))</f>
        <v>是</v>
      </c>
      <c r="I1546" s="46">
        <f ca="1">IF(E1546="","",IF(OR([1]!EM_S_VAL_MV(E1546,deadline)="",[1]!EM_S_VAL_MV(E1546,deadline)="--",[1]!EM_S_VAL_MV(E1546,deadline)="null"),0,[1]!EM_S_VAL_MV(E1546,deadline)/100000000))</f>
        <v>60.203616786800005</v>
      </c>
      <c r="J1546" s="46">
        <f ca="1">IF(E1546="","",IF(RIGHT(LEFT($J$1,6),3)="TTM",[1]!EM_S_FA_PROFIT_TTM(E1546,LEFT(RIGHT($J$1,11),10),1)/100000000,[1]!EM_S_STM07_IS(E1546,61,LEFT(RIGHT($J$1,5),4)&amp;"-12-31",1)/100000000))</f>
        <v>2.7926070888000001</v>
      </c>
      <c r="K1546" s="36">
        <f t="shared" ca="1" si="122"/>
        <v>21.558212405981486</v>
      </c>
      <c r="L1546" s="46">
        <f ca="1">IF(E1546="","",IF(ISERROR(IF(行业估值!$E$7="最新年报",[1]!EM_S_STM07_BS(E1546,140,LEFT(RIGHT($L$1,5),4)&amp;"-12-31",1)/100000000,[1]!EM_S_STM07_BS(E1546,140,LEFT(RIGHT($L$1,11),10),1)/100000000)),0,IF(行业估值!$E$7="最新年报",[1]!EM_S_STM07_BS(E1546,140,LEFT(RIGHT($L$1,5),4)&amp;"-12-31",1)/100000000,[1]!EM_S_STM07_BS(E1546,140,LEFT(RIGHT($L$1,11),10),1)/100000000)))</f>
        <v>51.351495274799994</v>
      </c>
      <c r="M1546" s="36">
        <f t="shared" ca="1" si="123"/>
        <v>1.1723829357768294</v>
      </c>
      <c r="N1546" s="37">
        <f ca="1">IF(E1546="","",IF(ISERROR([1]!EM_S_EST_NETPROFIT(E1546,行业估值!$E$6,deadline)/100000000),"-",[1]!EM_S_EST_NETPROFIT(E1546,行业估值!$E$6,deadline)/100000000))</f>
        <v>4.6900000000000004</v>
      </c>
      <c r="O1546" s="36">
        <f t="shared" ca="1" si="124"/>
        <v>12.836592065415779</v>
      </c>
      <c r="T1546" s="64" t="s">
        <v>3088</v>
      </c>
      <c r="U1546" s="64" t="s">
        <v>3089</v>
      </c>
    </row>
    <row r="1547" spans="4:21">
      <c r="D1547" s="45" t="str">
        <f>IF(AND(行业估值!$B$39=$G1547,COUNTIF($G$2:$G$2552,$G1547)&gt;=1),COUNTIF($G$2:G1547,$G1547),"")</f>
        <v/>
      </c>
      <c r="E1547" s="65" t="str">
        <f t="shared" si="120"/>
        <v>300146.SZ</v>
      </c>
      <c r="F1547" s="65" t="str">
        <f t="shared" si="121"/>
        <v>汤臣倍健</v>
      </c>
      <c r="G1547" s="34" t="str">
        <f>IF(E1547="","",IF(行业估值!$C$5="申万行业",[1]!EM_S_INFO_INDUSTRY_SW2014(E1547,"1"),IF(行业估值!$C$5="证监会行业",[1]!EM_S_INFO_INDUSTRY_CSRC1(E1547,"1"),[1]!EM_S_INFO_INDUSTRY_EM2016(E1547,"1"))))</f>
        <v>食品饮料</v>
      </c>
      <c r="H1547" s="34" t="str">
        <f>IF(E1547="","",IF($H$1="上证50",[1]!EM_S_INFO_COMPINDEX(E1547,"000016"),"")&amp;IF($H$1="上证180",[1]!EM_S_INFO_COMPINDEX(E1547,"000010"),"")&amp;IF($H$1="沪深300",[1]!EM_S_INFO_COMPINDEX(E1547,"000300"),"")&amp;IF(AND($H$1="上证A股",RIGHT(E1547,2)="SH"),"是","")&amp;IF(AND($H$1="深证A股",RIGHT(E1547,2)="SZ"),"是","")&amp;IF(AND($H$1="创业板",LEFT(E1547,1)-3=0),"是","")&amp;IF(AND($H$1="全部A股",E1547&lt;&gt;0),"是","")&amp;IF(AND($H$1="中小板",LEFT(E1547,3)="002"),"是",""))</f>
        <v>是</v>
      </c>
      <c r="I1547" s="46">
        <f ca="1">IF(E1547="","",IF(OR([1]!EM_S_VAL_MV(E1547,deadline)="",[1]!EM_S_VAL_MV(E1547,deadline)="--",[1]!EM_S_VAL_MV(E1547,deadline)="null"),0,[1]!EM_S_VAL_MV(E1547,deadline)/100000000))</f>
        <v>243.22910554979998</v>
      </c>
      <c r="J1547" s="46">
        <f ca="1">IF(E1547="","",IF(RIGHT(LEFT($J$1,6),3)="TTM",[1]!EM_S_FA_PROFIT_TTM(E1547,LEFT(RIGHT($J$1,11),10),1)/100000000,[1]!EM_S_STM07_IS(E1547,61,LEFT(RIGHT($J$1,5),4)&amp;"-12-31",1)/100000000))</f>
        <v>10.5447018796</v>
      </c>
      <c r="K1547" s="36">
        <f t="shared" ca="1" si="122"/>
        <v>23.066475309307329</v>
      </c>
      <c r="L1547" s="46">
        <f ca="1">IF(E1547="","",IF(ISERROR(IF(行业估值!$E$7="最新年报",[1]!EM_S_STM07_BS(E1547,140,LEFT(RIGHT($L$1,5),4)&amp;"-12-31",1)/100000000,[1]!EM_S_STM07_BS(E1547,140,LEFT(RIGHT($L$1,11),10),1)/100000000)),0,IF(行业估值!$E$7="最新年报",[1]!EM_S_STM07_BS(E1547,140,LEFT(RIGHT($L$1,5),4)&amp;"-12-31",1)/100000000,[1]!EM_S_STM07_BS(E1547,140,LEFT(RIGHT($L$1,11),10),1)/100000000)))</f>
        <v>73.823237285399998</v>
      </c>
      <c r="M1547" s="36">
        <f t="shared" ca="1" si="123"/>
        <v>3.2947499255482167</v>
      </c>
      <c r="N1547" s="37">
        <f ca="1">IF(E1547="","",IF(ISERROR([1]!EM_S_EST_NETPROFIT(E1547,行业估值!$E$6,deadline)/100000000),"-",[1]!EM_S_EST_NETPROFIT(E1547,行业估值!$E$6,deadline)/100000000))</f>
        <v>11.8752</v>
      </c>
      <c r="O1547" s="36">
        <f t="shared" ca="1" si="124"/>
        <v>20.482106031881568</v>
      </c>
      <c r="T1547" s="64" t="s">
        <v>3090</v>
      </c>
      <c r="U1547" s="64" t="s">
        <v>3091</v>
      </c>
    </row>
    <row r="1548" spans="4:21">
      <c r="D1548" s="45" t="str">
        <f>IF(AND(行业估值!$B$39=$G1548,COUNTIF($G$2:$G$2552,$G1548)&gt;=1),COUNTIF($G$2:G1548,$G1548),"")</f>
        <v/>
      </c>
      <c r="E1548" s="65" t="str">
        <f t="shared" si="120"/>
        <v>300147.SZ</v>
      </c>
      <c r="F1548" s="65" t="str">
        <f t="shared" si="121"/>
        <v>香雪制药</v>
      </c>
      <c r="G1548" s="34" t="str">
        <f>IF(E1548="","",IF(行业估值!$C$5="申万行业",[1]!EM_S_INFO_INDUSTRY_SW2014(E1548,"1"),IF(行业估值!$C$5="证监会行业",[1]!EM_S_INFO_INDUSTRY_CSRC1(E1548,"1"),[1]!EM_S_INFO_INDUSTRY_EM2016(E1548,"1"))))</f>
        <v>医药生物</v>
      </c>
      <c r="H1548" s="34" t="str">
        <f>IF(E1548="","",IF($H$1="上证50",[1]!EM_S_INFO_COMPINDEX(E1548,"000016"),"")&amp;IF($H$1="上证180",[1]!EM_S_INFO_COMPINDEX(E1548,"000010"),"")&amp;IF($H$1="沪深300",[1]!EM_S_INFO_COMPINDEX(E1548,"000300"),"")&amp;IF(AND($H$1="上证A股",RIGHT(E1548,2)="SH"),"是","")&amp;IF(AND($H$1="深证A股",RIGHT(E1548,2)="SZ"),"是","")&amp;IF(AND($H$1="创业板",LEFT(E1548,1)-3=0),"是","")&amp;IF(AND($H$1="全部A股",E1548&lt;&gt;0),"是","")&amp;IF(AND($H$1="中小板",LEFT(E1548,3)="002"),"是",""))</f>
        <v>是</v>
      </c>
      <c r="I1548" s="46">
        <f ca="1">IF(E1548="","",IF(OR([1]!EM_S_VAL_MV(E1548,deadline)="",[1]!EM_S_VAL_MV(E1548,deadline)="--",[1]!EM_S_VAL_MV(E1548,deadline)="null"),0,[1]!EM_S_VAL_MV(E1548,deadline)/100000000))</f>
        <v>43.260552308999998</v>
      </c>
      <c r="J1548" s="46">
        <f ca="1">IF(E1548="","",IF(RIGHT(LEFT($J$1,6),3)="TTM",[1]!EM_S_FA_PROFIT_TTM(E1548,LEFT(RIGHT($J$1,11),10),1)/100000000,[1]!EM_S_STM07_IS(E1548,61,LEFT(RIGHT($J$1,5),4)&amp;"-12-31",1)/100000000))</f>
        <v>1.0777304268999999</v>
      </c>
      <c r="K1548" s="36">
        <f t="shared" ca="1" si="122"/>
        <v>40.140420302909426</v>
      </c>
      <c r="L1548" s="46">
        <f ca="1">IF(E1548="","",IF(ISERROR(IF(行业估值!$E$7="最新年报",[1]!EM_S_STM07_BS(E1548,140,LEFT(RIGHT($L$1,5),4)&amp;"-12-31",1)/100000000,[1]!EM_S_STM07_BS(E1548,140,LEFT(RIGHT($L$1,11),10),1)/100000000)),0,IF(行业估值!$E$7="最新年报",[1]!EM_S_STM07_BS(E1548,140,LEFT(RIGHT($L$1,5),4)&amp;"-12-31",1)/100000000,[1]!EM_S_STM07_BS(E1548,140,LEFT(RIGHT($L$1,11),10),1)/100000000)))</f>
        <v>35.016021258499997</v>
      </c>
      <c r="M1548" s="36">
        <f t="shared" ca="1" si="123"/>
        <v>1.2354502526039755</v>
      </c>
      <c r="N1548" s="37" t="str">
        <f ca="1">IF(E1548="","",IF(ISERROR([1]!EM_S_EST_NETPROFIT(E1548,行业估值!$E$6,deadline)/100000000),"-",[1]!EM_S_EST_NETPROFIT(E1548,行业估值!$E$6,deadline)/100000000))</f>
        <v>-</v>
      </c>
      <c r="O1548" s="36" t="str">
        <f t="shared" ca="1" si="124"/>
        <v>-</v>
      </c>
      <c r="T1548" s="64" t="s">
        <v>3092</v>
      </c>
      <c r="U1548" s="64" t="s">
        <v>3093</v>
      </c>
    </row>
    <row r="1549" spans="4:21">
      <c r="D1549" s="45" t="str">
        <f>IF(AND(行业估值!$B$39=$G1549,COUNTIF($G$2:$G$2552,$G1549)&gt;=1),COUNTIF($G$2:G1549,$G1549),"")</f>
        <v/>
      </c>
      <c r="E1549" s="65" t="str">
        <f t="shared" si="120"/>
        <v>300148.SZ</v>
      </c>
      <c r="F1549" s="65" t="str">
        <f t="shared" si="121"/>
        <v>天舟文化</v>
      </c>
      <c r="G1549" s="34" t="str">
        <f>IF(E1549="","",IF(行业估值!$C$5="申万行业",[1]!EM_S_INFO_INDUSTRY_SW2014(E1549,"1"),IF(行业估值!$C$5="证监会行业",[1]!EM_S_INFO_INDUSTRY_CSRC1(E1549,"1"),[1]!EM_S_INFO_INDUSTRY_EM2016(E1549,"1"))))</f>
        <v>互联网</v>
      </c>
      <c r="H1549" s="34" t="str">
        <f>IF(E1549="","",IF($H$1="上证50",[1]!EM_S_INFO_COMPINDEX(E1549,"000016"),"")&amp;IF($H$1="上证180",[1]!EM_S_INFO_COMPINDEX(E1549,"000010"),"")&amp;IF($H$1="沪深300",[1]!EM_S_INFO_COMPINDEX(E1549,"000300"),"")&amp;IF(AND($H$1="上证A股",RIGHT(E1549,2)="SH"),"是","")&amp;IF(AND($H$1="深证A股",RIGHT(E1549,2)="SZ"),"是","")&amp;IF(AND($H$1="创业板",LEFT(E1549,1)-3=0),"是","")&amp;IF(AND($H$1="全部A股",E1549&lt;&gt;0),"是","")&amp;IF(AND($H$1="中小板",LEFT(E1549,3)="002"),"是",""))</f>
        <v>是</v>
      </c>
      <c r="I1549" s="46">
        <f ca="1">IF(E1549="","",IF(OR([1]!EM_S_VAL_MV(E1549,deadline)="",[1]!EM_S_VAL_MV(E1549,deadline)="--",[1]!EM_S_VAL_MV(E1549,deadline)="null"),0,[1]!EM_S_VAL_MV(E1549,deadline)/100000000))</f>
        <v>33.290417172399998</v>
      </c>
      <c r="J1549" s="46">
        <f ca="1">IF(E1549="","",IF(RIGHT(LEFT($J$1,6),3)="TTM",[1]!EM_S_FA_PROFIT_TTM(E1549,LEFT(RIGHT($J$1,11),10),1)/100000000,[1]!EM_S_STM07_IS(E1549,61,LEFT(RIGHT($J$1,5),4)&amp;"-12-31",1)/100000000))</f>
        <v>-11.526702675899999</v>
      </c>
      <c r="K1549" s="36">
        <f t="shared" ca="1" si="122"/>
        <v>-2.8881127681035372</v>
      </c>
      <c r="L1549" s="46">
        <f ca="1">IF(E1549="","",IF(ISERROR(IF(行业估值!$E$7="最新年报",[1]!EM_S_STM07_BS(E1549,140,LEFT(RIGHT($L$1,5),4)&amp;"-12-31",1)/100000000,[1]!EM_S_STM07_BS(E1549,140,LEFT(RIGHT($L$1,11),10),1)/100000000)),0,IF(行业估值!$E$7="最新年报",[1]!EM_S_STM07_BS(E1549,140,LEFT(RIGHT($L$1,5),4)&amp;"-12-31",1)/100000000,[1]!EM_S_STM07_BS(E1549,140,LEFT(RIGHT($L$1,11),10),1)/100000000)))</f>
        <v>33.539296416999996</v>
      </c>
      <c r="M1549" s="36">
        <f t="shared" ca="1" si="123"/>
        <v>0.99257947329885399</v>
      </c>
      <c r="N1549" s="37" t="str">
        <f ca="1">IF(E1549="","",IF(ISERROR([1]!EM_S_EST_NETPROFIT(E1549,行业估值!$E$6,deadline)/100000000),"-",[1]!EM_S_EST_NETPROFIT(E1549,行业估值!$E$6,deadline)/100000000))</f>
        <v>-</v>
      </c>
      <c r="O1549" s="36" t="str">
        <f t="shared" ca="1" si="124"/>
        <v>-</v>
      </c>
      <c r="T1549" s="64" t="s">
        <v>3094</v>
      </c>
      <c r="U1549" s="64" t="s">
        <v>3095</v>
      </c>
    </row>
    <row r="1550" spans="4:21">
      <c r="D1550" s="45" t="str">
        <f>IF(AND(行业估值!$B$39=$G1550,COUNTIF($G$2:$G$2552,$G1550)&gt;=1),COUNTIF($G$2:G1550,$G1550),"")</f>
        <v/>
      </c>
      <c r="E1550" s="65" t="str">
        <f t="shared" si="120"/>
        <v>300149.SZ</v>
      </c>
      <c r="F1550" s="65" t="str">
        <f t="shared" si="121"/>
        <v>量子生物</v>
      </c>
      <c r="G1550" s="34" t="str">
        <f>IF(E1550="","",IF(行业估值!$C$5="申万行业",[1]!EM_S_INFO_INDUSTRY_SW2014(E1550,"1"),IF(行业估值!$C$5="证监会行业",[1]!EM_S_INFO_INDUSTRY_CSRC1(E1550,"1"),[1]!EM_S_INFO_INDUSTRY_EM2016(E1550,"1"))))</f>
        <v>医药生物</v>
      </c>
      <c r="H1550" s="34" t="str">
        <f>IF(E1550="","",IF($H$1="上证50",[1]!EM_S_INFO_COMPINDEX(E1550,"000016"),"")&amp;IF($H$1="上证180",[1]!EM_S_INFO_COMPINDEX(E1550,"000010"),"")&amp;IF($H$1="沪深300",[1]!EM_S_INFO_COMPINDEX(E1550,"000300"),"")&amp;IF(AND($H$1="上证A股",RIGHT(E1550,2)="SH"),"是","")&amp;IF(AND($H$1="深证A股",RIGHT(E1550,2)="SZ"),"是","")&amp;IF(AND($H$1="创业板",LEFT(E1550,1)-3=0),"是","")&amp;IF(AND($H$1="全部A股",E1550&lt;&gt;0),"是","")&amp;IF(AND($H$1="中小板",LEFT(E1550,3)="002"),"是",""))</f>
        <v>是</v>
      </c>
      <c r="I1550" s="46">
        <f ca="1">IF(E1550="","",IF(OR([1]!EM_S_VAL_MV(E1550,deadline)="",[1]!EM_S_VAL_MV(E1550,deadline)="--",[1]!EM_S_VAL_MV(E1550,deadline)="null"),0,[1]!EM_S_VAL_MV(E1550,deadline)/100000000))</f>
        <v>67.419902730800004</v>
      </c>
      <c r="J1550" s="46">
        <f ca="1">IF(E1550="","",IF(RIGHT(LEFT($J$1,6),3)="TTM",[1]!EM_S_FA_PROFIT_TTM(E1550,LEFT(RIGHT($J$1,11),10),1)/100000000,[1]!EM_S_STM07_IS(E1550,61,LEFT(RIGHT($J$1,5),4)&amp;"-12-31",1)/100000000))</f>
        <v>1.2761834454000001</v>
      </c>
      <c r="K1550" s="36">
        <f t="shared" ca="1" si="122"/>
        <v>52.82931930657373</v>
      </c>
      <c r="L1550" s="46">
        <f ca="1">IF(E1550="","",IF(ISERROR(IF(行业估值!$E$7="最新年报",[1]!EM_S_STM07_BS(E1550,140,LEFT(RIGHT($L$1,5),4)&amp;"-12-31",1)/100000000,[1]!EM_S_STM07_BS(E1550,140,LEFT(RIGHT($L$1,11),10),1)/100000000)),0,IF(行业估值!$E$7="最新年报",[1]!EM_S_STM07_BS(E1550,140,LEFT(RIGHT($L$1,5),4)&amp;"-12-31",1)/100000000,[1]!EM_S_STM07_BS(E1550,140,LEFT(RIGHT($L$1,11),10),1)/100000000)))</f>
        <v>22.370198919</v>
      </c>
      <c r="M1550" s="36">
        <f t="shared" ca="1" si="123"/>
        <v>3.0138266975148484</v>
      </c>
      <c r="N1550" s="37" t="str">
        <f ca="1">IF(E1550="","",IF(ISERROR([1]!EM_S_EST_NETPROFIT(E1550,行业估值!$E$6,deadline)/100000000),"-",[1]!EM_S_EST_NETPROFIT(E1550,行业估值!$E$6,deadline)/100000000))</f>
        <v>-</v>
      </c>
      <c r="O1550" s="36" t="str">
        <f t="shared" ca="1" si="124"/>
        <v>-</v>
      </c>
      <c r="T1550" s="64" t="s">
        <v>3096</v>
      </c>
      <c r="U1550" s="64" t="s">
        <v>3097</v>
      </c>
    </row>
    <row r="1551" spans="4:21">
      <c r="D1551" s="45" t="str">
        <f>IF(AND(行业估值!$B$39=$G1551,COUNTIF($G$2:$G$2552,$G1551)&gt;=1),COUNTIF($G$2:G1551,$G1551),"")</f>
        <v/>
      </c>
      <c r="E1551" s="65" t="str">
        <f t="shared" si="120"/>
        <v>300150.SZ</v>
      </c>
      <c r="F1551" s="65" t="str">
        <f t="shared" si="121"/>
        <v>世纪瑞尔</v>
      </c>
      <c r="G1551" s="34" t="str">
        <f>IF(E1551="","",IF(行业估值!$C$5="申万行业",[1]!EM_S_INFO_INDUSTRY_SW2014(E1551,"1"),IF(行业估值!$C$5="证监会行业",[1]!EM_S_INFO_INDUSTRY_CSRC1(E1551,"1"),[1]!EM_S_INFO_INDUSTRY_EM2016(E1551,"1"))))</f>
        <v>信息技术</v>
      </c>
      <c r="H1551" s="34" t="str">
        <f>IF(E1551="","",IF($H$1="上证50",[1]!EM_S_INFO_COMPINDEX(E1551,"000016"),"")&amp;IF($H$1="上证180",[1]!EM_S_INFO_COMPINDEX(E1551,"000010"),"")&amp;IF($H$1="沪深300",[1]!EM_S_INFO_COMPINDEX(E1551,"000300"),"")&amp;IF(AND($H$1="上证A股",RIGHT(E1551,2)="SH"),"是","")&amp;IF(AND($H$1="深证A股",RIGHT(E1551,2)="SZ"),"是","")&amp;IF(AND($H$1="创业板",LEFT(E1551,1)-3=0),"是","")&amp;IF(AND($H$1="全部A股",E1551&lt;&gt;0),"是","")&amp;IF(AND($H$1="中小板",LEFT(E1551,3)="002"),"是",""))</f>
        <v>是</v>
      </c>
      <c r="I1551" s="46">
        <f ca="1">IF(E1551="","",IF(OR([1]!EM_S_VAL_MV(E1551,deadline)="",[1]!EM_S_VAL_MV(E1551,deadline)="--",[1]!EM_S_VAL_MV(E1551,deadline)="null"),0,[1]!EM_S_VAL_MV(E1551,deadline)/100000000))</f>
        <v>22.292540619299999</v>
      </c>
      <c r="J1551" s="46">
        <f ca="1">IF(E1551="","",IF(RIGHT(LEFT($J$1,6),3)="TTM",[1]!EM_S_FA_PROFIT_TTM(E1551,LEFT(RIGHT($J$1,11),10),1)/100000000,[1]!EM_S_STM07_IS(E1551,61,LEFT(RIGHT($J$1,5),4)&amp;"-12-31",1)/100000000))</f>
        <v>-1.2382850500000001E-2</v>
      </c>
      <c r="K1551" s="36">
        <f t="shared" ca="1" si="122"/>
        <v>-1800.2753581899417</v>
      </c>
      <c r="L1551" s="46">
        <f ca="1">IF(E1551="","",IF(ISERROR(IF(行业估值!$E$7="最新年报",[1]!EM_S_STM07_BS(E1551,140,LEFT(RIGHT($L$1,5),4)&amp;"-12-31",1)/100000000,[1]!EM_S_STM07_BS(E1551,140,LEFT(RIGHT($L$1,11),10),1)/100000000)),0,IF(行业估值!$E$7="最新年报",[1]!EM_S_STM07_BS(E1551,140,LEFT(RIGHT($L$1,5),4)&amp;"-12-31",1)/100000000,[1]!EM_S_STM07_BS(E1551,140,LEFT(RIGHT($L$1,11),10),1)/100000000)))</f>
        <v>19.309528848399999</v>
      </c>
      <c r="M1551" s="36">
        <f t="shared" ca="1" si="123"/>
        <v>1.1544839231614485</v>
      </c>
      <c r="N1551" s="37" t="str">
        <f ca="1">IF(E1551="","",IF(ISERROR([1]!EM_S_EST_NETPROFIT(E1551,行业估值!$E$6,deadline)/100000000),"-",[1]!EM_S_EST_NETPROFIT(E1551,行业估值!$E$6,deadline)/100000000))</f>
        <v>-</v>
      </c>
      <c r="O1551" s="36" t="str">
        <f t="shared" ca="1" si="124"/>
        <v>-</v>
      </c>
      <c r="T1551" s="64" t="s">
        <v>3098</v>
      </c>
      <c r="U1551" s="64" t="s">
        <v>3099</v>
      </c>
    </row>
    <row r="1552" spans="4:21">
      <c r="D1552" s="45">
        <f>IF(AND(行业估值!$B$39=$G1552,COUNTIF($G$2:$G$2552,$G1552)&gt;=1),COUNTIF($G$2:G1552,$G1552),"")</f>
        <v>136</v>
      </c>
      <c r="E1552" s="65" t="str">
        <f t="shared" si="120"/>
        <v>300151.SZ</v>
      </c>
      <c r="F1552" s="65" t="str">
        <f t="shared" si="121"/>
        <v>昌红科技</v>
      </c>
      <c r="G1552" s="34" t="str">
        <f>IF(E1552="","",IF(行业估值!$C$5="申万行业",[1]!EM_S_INFO_INDUSTRY_SW2014(E1552,"1"),IF(行业估值!$C$5="证监会行业",[1]!EM_S_INFO_INDUSTRY_CSRC1(E1552,"1"),[1]!EM_S_INFO_INDUSTRY_EM2016(E1552,"1"))))</f>
        <v>机械设备</v>
      </c>
      <c r="H1552" s="34" t="str">
        <f>IF(E1552="","",IF($H$1="上证50",[1]!EM_S_INFO_COMPINDEX(E1552,"000016"),"")&amp;IF($H$1="上证180",[1]!EM_S_INFO_COMPINDEX(E1552,"000010"),"")&amp;IF($H$1="沪深300",[1]!EM_S_INFO_COMPINDEX(E1552,"000300"),"")&amp;IF(AND($H$1="上证A股",RIGHT(E1552,2)="SH"),"是","")&amp;IF(AND($H$1="深证A股",RIGHT(E1552,2)="SZ"),"是","")&amp;IF(AND($H$1="创业板",LEFT(E1552,1)-3=0),"是","")&amp;IF(AND($H$1="全部A股",E1552&lt;&gt;0),"是","")&amp;IF(AND($H$1="中小板",LEFT(E1552,3)="002"),"是",""))</f>
        <v>是</v>
      </c>
      <c r="I1552" s="46">
        <f ca="1">IF(E1552="","",IF(OR([1]!EM_S_VAL_MV(E1552,deadline)="",[1]!EM_S_VAL_MV(E1552,deadline)="--",[1]!EM_S_VAL_MV(E1552,deadline)="null"),0,[1]!EM_S_VAL_MV(E1552,deadline)/100000000))</f>
        <v>41.858249999999998</v>
      </c>
      <c r="J1552" s="46">
        <f ca="1">IF(E1552="","",IF(RIGHT(LEFT($J$1,6),3)="TTM",[1]!EM_S_FA_PROFIT_TTM(E1552,LEFT(RIGHT($J$1,11),10),1)/100000000,[1]!EM_S_STM07_IS(E1552,61,LEFT(RIGHT($J$1,5),4)&amp;"-12-31",1)/100000000))</f>
        <v>0.63393517499999996</v>
      </c>
      <c r="K1552" s="36">
        <f t="shared" ca="1" si="122"/>
        <v>66.029227673003007</v>
      </c>
      <c r="L1552" s="46">
        <f ca="1">IF(E1552="","",IF(ISERROR(IF(行业估值!$E$7="最新年报",[1]!EM_S_STM07_BS(E1552,140,LEFT(RIGHT($L$1,5),4)&amp;"-12-31",1)/100000000,[1]!EM_S_STM07_BS(E1552,140,LEFT(RIGHT($L$1,11),10),1)/100000000)),0,IF(行业估值!$E$7="最新年报",[1]!EM_S_STM07_BS(E1552,140,LEFT(RIGHT($L$1,5),4)&amp;"-12-31",1)/100000000,[1]!EM_S_STM07_BS(E1552,140,LEFT(RIGHT($L$1,11),10),1)/100000000)))</f>
        <v>9.0029549670000009</v>
      </c>
      <c r="M1552" s="36">
        <f t="shared" ca="1" si="123"/>
        <v>4.6493901339537818</v>
      </c>
      <c r="N1552" s="37" t="str">
        <f ca="1">IF(E1552="","",IF(ISERROR([1]!EM_S_EST_NETPROFIT(E1552,行业估值!$E$6,deadline)/100000000),"-",[1]!EM_S_EST_NETPROFIT(E1552,行业估值!$E$6,deadline)/100000000))</f>
        <v>-</v>
      </c>
      <c r="O1552" s="36" t="str">
        <f t="shared" ca="1" si="124"/>
        <v>-</v>
      </c>
      <c r="T1552" s="64" t="s">
        <v>3100</v>
      </c>
      <c r="U1552" s="64" t="s">
        <v>3101</v>
      </c>
    </row>
    <row r="1553" spans="4:21">
      <c r="D1553" s="45" t="str">
        <f>IF(AND(行业估值!$B$39=$G1553,COUNTIF($G$2:$G$2552,$G1553)&gt;=1),COUNTIF($G$2:G1553,$G1553),"")</f>
        <v/>
      </c>
      <c r="E1553" s="65" t="str">
        <f t="shared" si="120"/>
        <v>300152.SZ</v>
      </c>
      <c r="F1553" s="65" t="str">
        <f t="shared" si="121"/>
        <v>科融环境</v>
      </c>
      <c r="G1553" s="34" t="str">
        <f>IF(E1553="","",IF(行业估值!$C$5="申万行业",[1]!EM_S_INFO_INDUSTRY_SW2014(E1553,"1"),IF(行业估值!$C$5="证监会行业",[1]!EM_S_INFO_INDUSTRY_CSRC1(E1553,"1"),[1]!EM_S_INFO_INDUSTRY_EM2016(E1553,"1"))))</f>
        <v>公用事业</v>
      </c>
      <c r="H1553" s="34" t="str">
        <f>IF(E1553="","",IF($H$1="上证50",[1]!EM_S_INFO_COMPINDEX(E1553,"000016"),"")&amp;IF($H$1="上证180",[1]!EM_S_INFO_COMPINDEX(E1553,"000010"),"")&amp;IF($H$1="沪深300",[1]!EM_S_INFO_COMPINDEX(E1553,"000300"),"")&amp;IF(AND($H$1="上证A股",RIGHT(E1553,2)="SH"),"是","")&amp;IF(AND($H$1="深证A股",RIGHT(E1553,2)="SZ"),"是","")&amp;IF(AND($H$1="创业板",LEFT(E1553,1)-3=0),"是","")&amp;IF(AND($H$1="全部A股",E1553&lt;&gt;0),"是","")&amp;IF(AND($H$1="中小板",LEFT(E1553,3)="002"),"是",""))</f>
        <v>是</v>
      </c>
      <c r="I1553" s="46">
        <f ca="1">IF(E1553="","",IF(OR([1]!EM_S_VAL_MV(E1553,deadline)="",[1]!EM_S_VAL_MV(E1553,deadline)="--",[1]!EM_S_VAL_MV(E1553,deadline)="null"),0,[1]!EM_S_VAL_MV(E1553,deadline)/100000000))</f>
        <v>24.662880000000001</v>
      </c>
      <c r="J1553" s="46">
        <f ca="1">IF(E1553="","",IF(RIGHT(LEFT($J$1,6),3)="TTM",[1]!EM_S_FA_PROFIT_TTM(E1553,LEFT(RIGHT($J$1,11),10),1)/100000000,[1]!EM_S_STM07_IS(E1553,61,LEFT(RIGHT($J$1,5),4)&amp;"-12-31",1)/100000000))</f>
        <v>-1.396285169</v>
      </c>
      <c r="K1553" s="36">
        <f t="shared" ca="1" si="122"/>
        <v>-17.663211317830736</v>
      </c>
      <c r="L1553" s="46">
        <f ca="1">IF(E1553="","",IF(ISERROR(IF(行业估值!$E$7="最新年报",[1]!EM_S_STM07_BS(E1553,140,LEFT(RIGHT($L$1,5),4)&amp;"-12-31",1)/100000000,[1]!EM_S_STM07_BS(E1553,140,LEFT(RIGHT($L$1,11),10),1)/100000000)),0,IF(行业估值!$E$7="最新年报",[1]!EM_S_STM07_BS(E1553,140,LEFT(RIGHT($L$1,5),4)&amp;"-12-31",1)/100000000,[1]!EM_S_STM07_BS(E1553,140,LEFT(RIGHT($L$1,11),10),1)/100000000)))</f>
        <v>7.9447553164000002</v>
      </c>
      <c r="M1553" s="36">
        <f t="shared" ca="1" si="123"/>
        <v>3.104296988113596</v>
      </c>
      <c r="N1553" s="37" t="str">
        <f ca="1">IF(E1553="","",IF(ISERROR([1]!EM_S_EST_NETPROFIT(E1553,行业估值!$E$6,deadline)/100000000),"-",[1]!EM_S_EST_NETPROFIT(E1553,行业估值!$E$6,deadline)/100000000))</f>
        <v>-</v>
      </c>
      <c r="O1553" s="36" t="str">
        <f t="shared" ca="1" si="124"/>
        <v>-</v>
      </c>
      <c r="T1553" s="64" t="s">
        <v>3102</v>
      </c>
      <c r="U1553" s="64" t="s">
        <v>3103</v>
      </c>
    </row>
    <row r="1554" spans="4:21">
      <c r="D1554" s="45">
        <f>IF(AND(行业估值!$B$39=$G1554,COUNTIF($G$2:$G$2552,$G1554)&gt;=1),COUNTIF($G$2:G1554,$G1554),"")</f>
        <v>137</v>
      </c>
      <c r="E1554" s="65" t="str">
        <f t="shared" si="120"/>
        <v>300153.SZ</v>
      </c>
      <c r="F1554" s="65" t="str">
        <f t="shared" si="121"/>
        <v>科泰电源</v>
      </c>
      <c r="G1554" s="34" t="str">
        <f>IF(E1554="","",IF(行业估值!$C$5="申万行业",[1]!EM_S_INFO_INDUSTRY_SW2014(E1554,"1"),IF(行业估值!$C$5="证监会行业",[1]!EM_S_INFO_INDUSTRY_CSRC1(E1554,"1"),[1]!EM_S_INFO_INDUSTRY_EM2016(E1554,"1"))))</f>
        <v>机械设备</v>
      </c>
      <c r="H1554" s="34" t="str">
        <f>IF(E1554="","",IF($H$1="上证50",[1]!EM_S_INFO_COMPINDEX(E1554,"000016"),"")&amp;IF($H$1="上证180",[1]!EM_S_INFO_COMPINDEX(E1554,"000010"),"")&amp;IF($H$1="沪深300",[1]!EM_S_INFO_COMPINDEX(E1554,"000300"),"")&amp;IF(AND($H$1="上证A股",RIGHT(E1554,2)="SH"),"是","")&amp;IF(AND($H$1="深证A股",RIGHT(E1554,2)="SZ"),"是","")&amp;IF(AND($H$1="创业板",LEFT(E1554,1)-3=0),"是","")&amp;IF(AND($H$1="全部A股",E1554&lt;&gt;0),"是","")&amp;IF(AND($H$1="中小板",LEFT(E1554,3)="002"),"是",""))</f>
        <v>是</v>
      </c>
      <c r="I1554" s="46">
        <f ca="1">IF(E1554="","",IF(OR([1]!EM_S_VAL_MV(E1554,deadline)="",[1]!EM_S_VAL_MV(E1554,deadline)="--",[1]!EM_S_VAL_MV(E1554,deadline)="null"),0,[1]!EM_S_VAL_MV(E1554,deadline)/100000000))</f>
        <v>20.064</v>
      </c>
      <c r="J1554" s="46">
        <f ca="1">IF(E1554="","",IF(RIGHT(LEFT($J$1,6),3)="TTM",[1]!EM_S_FA_PROFIT_TTM(E1554,LEFT(RIGHT($J$1,11),10),1)/100000000,[1]!EM_S_STM07_IS(E1554,61,LEFT(RIGHT($J$1,5),4)&amp;"-12-31",1)/100000000))</f>
        <v>4.0177114999999999E-3</v>
      </c>
      <c r="K1554" s="36">
        <f t="shared" ca="1" si="122"/>
        <v>4993.8876895466483</v>
      </c>
      <c r="L1554" s="46">
        <f ca="1">IF(E1554="","",IF(ISERROR(IF(行业估值!$E$7="最新年报",[1]!EM_S_STM07_BS(E1554,140,LEFT(RIGHT($L$1,5),4)&amp;"-12-31",1)/100000000,[1]!EM_S_STM07_BS(E1554,140,LEFT(RIGHT($L$1,11),10),1)/100000000)),0,IF(行业估值!$E$7="最新年报",[1]!EM_S_STM07_BS(E1554,140,LEFT(RIGHT($L$1,5),4)&amp;"-12-31",1)/100000000,[1]!EM_S_STM07_BS(E1554,140,LEFT(RIGHT($L$1,11),10),1)/100000000)))</f>
        <v>9.4357881856999999</v>
      </c>
      <c r="M1554" s="36">
        <f t="shared" ca="1" si="123"/>
        <v>2.1263724455374198</v>
      </c>
      <c r="N1554" s="37" t="str">
        <f ca="1">IF(E1554="","",IF(ISERROR([1]!EM_S_EST_NETPROFIT(E1554,行业估值!$E$6,deadline)/100000000),"-",[1]!EM_S_EST_NETPROFIT(E1554,行业估值!$E$6,deadline)/100000000))</f>
        <v>-</v>
      </c>
      <c r="O1554" s="36" t="str">
        <f t="shared" ca="1" si="124"/>
        <v>-</v>
      </c>
      <c r="T1554" s="64" t="s">
        <v>3104</v>
      </c>
      <c r="U1554" s="64" t="s">
        <v>3105</v>
      </c>
    </row>
    <row r="1555" spans="4:21">
      <c r="D1555" s="45">
        <f>IF(AND(行业估值!$B$39=$G1555,COUNTIF($G$2:$G$2552,$G1555)&gt;=1),COUNTIF($G$2:G1555,$G1555),"")</f>
        <v>138</v>
      </c>
      <c r="E1555" s="65" t="str">
        <f t="shared" si="120"/>
        <v>300154.SZ</v>
      </c>
      <c r="F1555" s="65" t="str">
        <f t="shared" si="121"/>
        <v>瑞凌股份</v>
      </c>
      <c r="G1555" s="34" t="str">
        <f>IF(E1555="","",IF(行业估值!$C$5="申万行业",[1]!EM_S_INFO_INDUSTRY_SW2014(E1555,"1"),IF(行业估值!$C$5="证监会行业",[1]!EM_S_INFO_INDUSTRY_CSRC1(E1555,"1"),[1]!EM_S_INFO_INDUSTRY_EM2016(E1555,"1"))))</f>
        <v>机械设备</v>
      </c>
      <c r="H1555" s="34" t="str">
        <f>IF(E1555="","",IF($H$1="上证50",[1]!EM_S_INFO_COMPINDEX(E1555,"000016"),"")&amp;IF($H$1="上证180",[1]!EM_S_INFO_COMPINDEX(E1555,"000010"),"")&amp;IF($H$1="沪深300",[1]!EM_S_INFO_COMPINDEX(E1555,"000300"),"")&amp;IF(AND($H$1="上证A股",RIGHT(E1555,2)="SH"),"是","")&amp;IF(AND($H$1="深证A股",RIGHT(E1555,2)="SZ"),"是","")&amp;IF(AND($H$1="创业板",LEFT(E1555,1)-3=0),"是","")&amp;IF(AND($H$1="全部A股",E1555&lt;&gt;0),"是","")&amp;IF(AND($H$1="中小板",LEFT(E1555,3)="002"),"是",""))</f>
        <v>是</v>
      </c>
      <c r="I1555" s="46">
        <f ca="1">IF(E1555="","",IF(OR([1]!EM_S_VAL_MV(E1555,deadline)="",[1]!EM_S_VAL_MV(E1555,deadline)="--",[1]!EM_S_VAL_MV(E1555,deadline)="null"),0,[1]!EM_S_VAL_MV(E1555,deadline)/100000000))</f>
        <v>24.246963999999998</v>
      </c>
      <c r="J1555" s="46">
        <f ca="1">IF(E1555="","",IF(RIGHT(LEFT($J$1,6),3)="TTM",[1]!EM_S_FA_PROFIT_TTM(E1555,LEFT(RIGHT($J$1,11),10),1)/100000000,[1]!EM_S_STM07_IS(E1555,61,LEFT(RIGHT($J$1,5),4)&amp;"-12-31",1)/100000000))</f>
        <v>1.1237153821999999</v>
      </c>
      <c r="K1555" s="36">
        <f t="shared" ca="1" si="122"/>
        <v>21.57749585355814</v>
      </c>
      <c r="L1555" s="46">
        <f ca="1">IF(E1555="","",IF(ISERROR(IF(行业估值!$E$7="最新年报",[1]!EM_S_STM07_BS(E1555,140,LEFT(RIGHT($L$1,5),4)&amp;"-12-31",1)/100000000,[1]!EM_S_STM07_BS(E1555,140,LEFT(RIGHT($L$1,11),10),1)/100000000)),0,IF(行业估值!$E$7="最新年报",[1]!EM_S_STM07_BS(E1555,140,LEFT(RIGHT($L$1,5),4)&amp;"-12-31",1)/100000000,[1]!EM_S_STM07_BS(E1555,140,LEFT(RIGHT($L$1,11),10),1)/100000000)))</f>
        <v>16.411764767400001</v>
      </c>
      <c r="M1555" s="36">
        <f t="shared" ca="1" si="123"/>
        <v>1.4774135715230137</v>
      </c>
      <c r="N1555" s="37" t="str">
        <f ca="1">IF(E1555="","",IF(ISERROR([1]!EM_S_EST_NETPROFIT(E1555,行业估值!$E$6,deadline)/100000000),"-",[1]!EM_S_EST_NETPROFIT(E1555,行业估值!$E$6,deadline)/100000000))</f>
        <v>-</v>
      </c>
      <c r="O1555" s="36" t="str">
        <f t="shared" ca="1" si="124"/>
        <v>-</v>
      </c>
      <c r="T1555" s="64" t="s">
        <v>3106</v>
      </c>
      <c r="U1555" s="64" t="s">
        <v>3107</v>
      </c>
    </row>
    <row r="1556" spans="4:21">
      <c r="D1556" s="45" t="str">
        <f>IF(AND(行业估值!$B$39=$G1556,COUNTIF($G$2:$G$2552,$G1556)&gt;=1),COUNTIF($G$2:G1556,$G1556),"")</f>
        <v/>
      </c>
      <c r="E1556" s="65" t="str">
        <f t="shared" si="120"/>
        <v>300155.SZ</v>
      </c>
      <c r="F1556" s="65" t="str">
        <f t="shared" si="121"/>
        <v>安居宝</v>
      </c>
      <c r="G1556" s="34" t="str">
        <f>IF(E1556="","",IF(行业估值!$C$5="申万行业",[1]!EM_S_INFO_INDUSTRY_SW2014(E1556,"1"),IF(行业估值!$C$5="证监会行业",[1]!EM_S_INFO_INDUSTRY_CSRC1(E1556,"1"),[1]!EM_S_INFO_INDUSTRY_EM2016(E1556,"1"))))</f>
        <v>电子设备</v>
      </c>
      <c r="H1556" s="34" t="str">
        <f>IF(E1556="","",IF($H$1="上证50",[1]!EM_S_INFO_COMPINDEX(E1556,"000016"),"")&amp;IF($H$1="上证180",[1]!EM_S_INFO_COMPINDEX(E1556,"000010"),"")&amp;IF($H$1="沪深300",[1]!EM_S_INFO_COMPINDEX(E1556,"000300"),"")&amp;IF(AND($H$1="上证A股",RIGHT(E1556,2)="SH"),"是","")&amp;IF(AND($H$1="深证A股",RIGHT(E1556,2)="SZ"),"是","")&amp;IF(AND($H$1="创业板",LEFT(E1556,1)-3=0),"是","")&amp;IF(AND($H$1="全部A股",E1556&lt;&gt;0),"是","")&amp;IF(AND($H$1="中小板",LEFT(E1556,3)="002"),"是",""))</f>
        <v>是</v>
      </c>
      <c r="I1556" s="46">
        <f ca="1">IF(E1556="","",IF(OR([1]!EM_S_VAL_MV(E1556,deadline)="",[1]!EM_S_VAL_MV(E1556,deadline)="--",[1]!EM_S_VAL_MV(E1556,deadline)="null"),0,[1]!EM_S_VAL_MV(E1556,deadline)/100000000))</f>
        <v>26.190463016399999</v>
      </c>
      <c r="J1556" s="46">
        <f ca="1">IF(E1556="","",IF(RIGHT(LEFT($J$1,6),3)="TTM",[1]!EM_S_FA_PROFIT_TTM(E1556,LEFT(RIGHT($J$1,11),10),1)/100000000,[1]!EM_S_STM07_IS(E1556,61,LEFT(RIGHT($J$1,5),4)&amp;"-12-31",1)/100000000))</f>
        <v>0.51061807240000001</v>
      </c>
      <c r="K1556" s="36">
        <f t="shared" ca="1" si="122"/>
        <v>51.291688312753891</v>
      </c>
      <c r="L1556" s="46">
        <f ca="1">IF(E1556="","",IF(ISERROR(IF(行业估值!$E$7="最新年报",[1]!EM_S_STM07_BS(E1556,140,LEFT(RIGHT($L$1,5),4)&amp;"-12-31",1)/100000000,[1]!EM_S_STM07_BS(E1556,140,LEFT(RIGHT($L$1,11),10),1)/100000000)),0,IF(行业估值!$E$7="最新年报",[1]!EM_S_STM07_BS(E1556,140,LEFT(RIGHT($L$1,5),4)&amp;"-12-31",1)/100000000,[1]!EM_S_STM07_BS(E1556,140,LEFT(RIGHT($L$1,11),10),1)/100000000)))</f>
        <v>12.116880009600001</v>
      </c>
      <c r="M1556" s="36">
        <f t="shared" ca="1" si="123"/>
        <v>2.16148571213462</v>
      </c>
      <c r="N1556" s="37" t="str">
        <f ca="1">IF(E1556="","",IF(ISERROR([1]!EM_S_EST_NETPROFIT(E1556,行业估值!$E$6,deadline)/100000000),"-",[1]!EM_S_EST_NETPROFIT(E1556,行业估值!$E$6,deadline)/100000000))</f>
        <v>-</v>
      </c>
      <c r="O1556" s="36" t="str">
        <f t="shared" ca="1" si="124"/>
        <v>-</v>
      </c>
      <c r="T1556" s="64" t="s">
        <v>3108</v>
      </c>
      <c r="U1556" s="64" t="s">
        <v>3109</v>
      </c>
    </row>
    <row r="1557" spans="4:21">
      <c r="D1557" s="45" t="str">
        <f>IF(AND(行业估值!$B$39=$G1557,COUNTIF($G$2:$G$2552,$G1557)&gt;=1),COUNTIF($G$2:G1557,$G1557),"")</f>
        <v/>
      </c>
      <c r="E1557" s="65" t="str">
        <f t="shared" si="120"/>
        <v>300156.SZ</v>
      </c>
      <c r="F1557" s="65" t="str">
        <f t="shared" si="121"/>
        <v>神雾环保</v>
      </c>
      <c r="G1557" s="34" t="str">
        <f>IF(E1557="","",IF(行业估值!$C$5="申万行业",[1]!EM_S_INFO_INDUSTRY_SW2014(E1557,"1"),IF(行业估值!$C$5="证监会行业",[1]!EM_S_INFO_INDUSTRY_CSRC1(E1557,"1"),[1]!EM_S_INFO_INDUSTRY_EM2016(E1557,"1"))))</f>
        <v>公用事业</v>
      </c>
      <c r="H1557" s="34" t="str">
        <f>IF(E1557="","",IF($H$1="上证50",[1]!EM_S_INFO_COMPINDEX(E1557,"000016"),"")&amp;IF($H$1="上证180",[1]!EM_S_INFO_COMPINDEX(E1557,"000010"),"")&amp;IF($H$1="沪深300",[1]!EM_S_INFO_COMPINDEX(E1557,"000300"),"")&amp;IF(AND($H$1="上证A股",RIGHT(E1557,2)="SH"),"是","")&amp;IF(AND($H$1="深证A股",RIGHT(E1557,2)="SZ"),"是","")&amp;IF(AND($H$1="创业板",LEFT(E1557,1)-3=0),"是","")&amp;IF(AND($H$1="全部A股",E1557&lt;&gt;0),"是","")&amp;IF(AND($H$1="中小板",LEFT(E1557,3)="002"),"是",""))</f>
        <v>是</v>
      </c>
      <c r="I1557" s="46">
        <f ca="1">IF(E1557="","",IF(OR([1]!EM_S_VAL_MV(E1557,deadline)="",[1]!EM_S_VAL_MV(E1557,deadline)="--",[1]!EM_S_VAL_MV(E1557,deadline)="null"),0,[1]!EM_S_VAL_MV(E1557,deadline)/100000000))</f>
        <v>16.867407730499998</v>
      </c>
      <c r="J1557" s="46">
        <f ca="1">IF(E1557="","",IF(RIGHT(LEFT($J$1,6),3)="TTM",[1]!EM_S_FA_PROFIT_TTM(E1557,LEFT(RIGHT($J$1,11),10),1)/100000000,[1]!EM_S_STM07_IS(E1557,61,LEFT(RIGHT($J$1,5),4)&amp;"-12-31",1)/100000000))</f>
        <v>-22.263422623699999</v>
      </c>
      <c r="K1557" s="36">
        <f t="shared" ca="1" si="122"/>
        <v>-0.75762869059244287</v>
      </c>
      <c r="L1557" s="46">
        <f ca="1">IF(E1557="","",IF(ISERROR(IF(行业估值!$E$7="最新年报",[1]!EM_S_STM07_BS(E1557,140,LEFT(RIGHT($L$1,5),4)&amp;"-12-31",1)/100000000,[1]!EM_S_STM07_BS(E1557,140,LEFT(RIGHT($L$1,11),10),1)/100000000)),0,IF(行业估值!$E$7="最新年报",[1]!EM_S_STM07_BS(E1557,140,LEFT(RIGHT($L$1,5),4)&amp;"-12-31",1)/100000000,[1]!EM_S_STM07_BS(E1557,140,LEFT(RIGHT($L$1,11),10),1)/100000000)))</f>
        <v>3.0633584283999999</v>
      </c>
      <c r="M1557" s="36">
        <f t="shared" ca="1" si="123"/>
        <v>5.506181573179437</v>
      </c>
      <c r="N1557" s="37" t="str">
        <f ca="1">IF(E1557="","",IF(ISERROR([1]!EM_S_EST_NETPROFIT(E1557,行业估值!$E$6,deadline)/100000000),"-",[1]!EM_S_EST_NETPROFIT(E1557,行业估值!$E$6,deadline)/100000000))</f>
        <v>-</v>
      </c>
      <c r="O1557" s="36" t="str">
        <f t="shared" ca="1" si="124"/>
        <v>-</v>
      </c>
      <c r="T1557" s="64" t="s">
        <v>3110</v>
      </c>
      <c r="U1557" s="64" t="s">
        <v>3111</v>
      </c>
    </row>
    <row r="1558" spans="4:21">
      <c r="D1558" s="45" t="str">
        <f>IF(AND(行业估值!$B$39=$G1558,COUNTIF($G$2:$G$2552,$G1558)&gt;=1),COUNTIF($G$2:G1558,$G1558),"")</f>
        <v/>
      </c>
      <c r="E1558" s="65" t="str">
        <f t="shared" si="120"/>
        <v>300157.SZ</v>
      </c>
      <c r="F1558" s="65" t="str">
        <f t="shared" si="121"/>
        <v>恒泰艾普</v>
      </c>
      <c r="G1558" s="34" t="str">
        <f>IF(E1558="","",IF(行业估值!$C$5="申万行业",[1]!EM_S_INFO_INDUSTRY_SW2014(E1558,"1"),IF(行业估值!$C$5="证监会行业",[1]!EM_S_INFO_INDUSTRY_CSRC1(E1558,"1"),[1]!EM_S_INFO_INDUSTRY_EM2016(E1558,"1"))))</f>
        <v>信息技术</v>
      </c>
      <c r="H1558" s="34" t="str">
        <f>IF(E1558="","",IF($H$1="上证50",[1]!EM_S_INFO_COMPINDEX(E1558,"000016"),"")&amp;IF($H$1="上证180",[1]!EM_S_INFO_COMPINDEX(E1558,"000010"),"")&amp;IF($H$1="沪深300",[1]!EM_S_INFO_COMPINDEX(E1558,"000300"),"")&amp;IF(AND($H$1="上证A股",RIGHT(E1558,2)="SH"),"是","")&amp;IF(AND($H$1="深证A股",RIGHT(E1558,2)="SZ"),"是","")&amp;IF(AND($H$1="创业板",LEFT(E1558,1)-3=0),"是","")&amp;IF(AND($H$1="全部A股",E1558&lt;&gt;0),"是","")&amp;IF(AND($H$1="中小板",LEFT(E1558,3)="002"),"是",""))</f>
        <v>是</v>
      </c>
      <c r="I1558" s="46">
        <f ca="1">IF(E1558="","",IF(OR([1]!EM_S_VAL_MV(E1558,deadline)="",[1]!EM_S_VAL_MV(E1558,deadline)="--",[1]!EM_S_VAL_MV(E1558,deadline)="null"),0,[1]!EM_S_VAL_MV(E1558,deadline)/100000000))</f>
        <v>28.342107628600001</v>
      </c>
      <c r="J1558" s="46">
        <f ca="1">IF(E1558="","",IF(RIGHT(LEFT($J$1,6),3)="TTM",[1]!EM_S_FA_PROFIT_TTM(E1558,LEFT(RIGHT($J$1,11),10),1)/100000000,[1]!EM_S_STM07_IS(E1558,61,LEFT(RIGHT($J$1,5),4)&amp;"-12-31",1)/100000000))</f>
        <v>-0.18311608629999998</v>
      </c>
      <c r="K1558" s="36">
        <f t="shared" ca="1" si="122"/>
        <v>-154.77672224911461</v>
      </c>
      <c r="L1558" s="46">
        <f ca="1">IF(E1558="","",IF(ISERROR(IF(行业估值!$E$7="最新年报",[1]!EM_S_STM07_BS(E1558,140,LEFT(RIGHT($L$1,5),4)&amp;"-12-31",1)/100000000,[1]!EM_S_STM07_BS(E1558,140,LEFT(RIGHT($L$1,11),10),1)/100000000)),0,IF(行业估值!$E$7="最新年报",[1]!EM_S_STM07_BS(E1558,140,LEFT(RIGHT($L$1,5),4)&amp;"-12-31",1)/100000000,[1]!EM_S_STM07_BS(E1558,140,LEFT(RIGHT($L$1,11),10),1)/100000000)))</f>
        <v>35.942874569299995</v>
      </c>
      <c r="M1558" s="36">
        <f t="shared" ca="1" si="123"/>
        <v>0.78853202389126487</v>
      </c>
      <c r="N1558" s="37" t="str">
        <f ca="1">IF(E1558="","",IF(ISERROR([1]!EM_S_EST_NETPROFIT(E1558,行业估值!$E$6,deadline)/100000000),"-",[1]!EM_S_EST_NETPROFIT(E1558,行业估值!$E$6,deadline)/100000000))</f>
        <v>-</v>
      </c>
      <c r="O1558" s="36" t="str">
        <f t="shared" ca="1" si="124"/>
        <v>-</v>
      </c>
      <c r="T1558" s="64" t="s">
        <v>3112</v>
      </c>
      <c r="U1558" s="64" t="s">
        <v>3113</v>
      </c>
    </row>
    <row r="1559" spans="4:21">
      <c r="D1559" s="45" t="str">
        <f>IF(AND(行业估值!$B$39=$G1559,COUNTIF($G$2:$G$2552,$G1559)&gt;=1),COUNTIF($G$2:G1559,$G1559),"")</f>
        <v/>
      </c>
      <c r="E1559" s="65" t="str">
        <f t="shared" si="120"/>
        <v>300158.SZ</v>
      </c>
      <c r="F1559" s="65" t="str">
        <f t="shared" si="121"/>
        <v>振东制药</v>
      </c>
      <c r="G1559" s="34" t="str">
        <f>IF(E1559="","",IF(行业估值!$C$5="申万行业",[1]!EM_S_INFO_INDUSTRY_SW2014(E1559,"1"),IF(行业估值!$C$5="证监会行业",[1]!EM_S_INFO_INDUSTRY_CSRC1(E1559,"1"),[1]!EM_S_INFO_INDUSTRY_EM2016(E1559,"1"))))</f>
        <v>医药生物</v>
      </c>
      <c r="H1559" s="34" t="str">
        <f>IF(E1559="","",IF($H$1="上证50",[1]!EM_S_INFO_COMPINDEX(E1559,"000016"),"")&amp;IF($H$1="上证180",[1]!EM_S_INFO_COMPINDEX(E1559,"000010"),"")&amp;IF($H$1="沪深300",[1]!EM_S_INFO_COMPINDEX(E1559,"000300"),"")&amp;IF(AND($H$1="上证A股",RIGHT(E1559,2)="SH"),"是","")&amp;IF(AND($H$1="深证A股",RIGHT(E1559,2)="SZ"),"是","")&amp;IF(AND($H$1="创业板",LEFT(E1559,1)-3=0),"是","")&amp;IF(AND($H$1="全部A股",E1559&lt;&gt;0),"是","")&amp;IF(AND($H$1="中小板",LEFT(E1559,3)="002"),"是",""))</f>
        <v>是</v>
      </c>
      <c r="I1559" s="46">
        <f ca="1">IF(E1559="","",IF(OR([1]!EM_S_VAL_MV(E1559,deadline)="",[1]!EM_S_VAL_MV(E1559,deadline)="--",[1]!EM_S_VAL_MV(E1559,deadline)="null"),0,[1]!EM_S_VAL_MV(E1559,deadline)/100000000))</f>
        <v>48.656874486000007</v>
      </c>
      <c r="J1559" s="46">
        <f ca="1">IF(E1559="","",IF(RIGHT(LEFT($J$1,6),3)="TTM",[1]!EM_S_FA_PROFIT_TTM(E1559,LEFT(RIGHT($J$1,11),10),1)/100000000,[1]!EM_S_STM07_IS(E1559,61,LEFT(RIGHT($J$1,5),4)&amp;"-12-31",1)/100000000))</f>
        <v>-0.7256603613</v>
      </c>
      <c r="K1559" s="36">
        <f t="shared" ca="1" si="122"/>
        <v>-67.051856599735714</v>
      </c>
      <c r="L1559" s="46">
        <f ca="1">IF(E1559="","",IF(ISERROR(IF(行业估值!$E$7="最新年报",[1]!EM_S_STM07_BS(E1559,140,LEFT(RIGHT($L$1,5),4)&amp;"-12-31",1)/100000000,[1]!EM_S_STM07_BS(E1559,140,LEFT(RIGHT($L$1,11),10),1)/100000000)),0,IF(行业估值!$E$7="最新年报",[1]!EM_S_STM07_BS(E1559,140,LEFT(RIGHT($L$1,5),4)&amp;"-12-31",1)/100000000,[1]!EM_S_STM07_BS(E1559,140,LEFT(RIGHT($L$1,11),10),1)/100000000)))</f>
        <v>54.9887638947</v>
      </c>
      <c r="M1559" s="36">
        <f t="shared" ca="1" si="123"/>
        <v>0.8848512139529966</v>
      </c>
      <c r="N1559" s="37" t="str">
        <f ca="1">IF(E1559="","",IF(ISERROR([1]!EM_S_EST_NETPROFIT(E1559,行业估值!$E$6,deadline)/100000000),"-",[1]!EM_S_EST_NETPROFIT(E1559,行业估值!$E$6,deadline)/100000000))</f>
        <v>-</v>
      </c>
      <c r="O1559" s="36" t="str">
        <f t="shared" ca="1" si="124"/>
        <v>-</v>
      </c>
      <c r="T1559" s="64" t="s">
        <v>3114</v>
      </c>
      <c r="U1559" s="64" t="s">
        <v>3115</v>
      </c>
    </row>
    <row r="1560" spans="4:21">
      <c r="D1560" s="45">
        <f>IF(AND(行业估值!$B$39=$G1560,COUNTIF($G$2:$G$2552,$G1560)&gt;=1),COUNTIF($G$2:G1560,$G1560),"")</f>
        <v>139</v>
      </c>
      <c r="E1560" s="65" t="str">
        <f t="shared" si="120"/>
        <v>300159.SZ</v>
      </c>
      <c r="F1560" s="65" t="str">
        <f t="shared" si="121"/>
        <v>新研股份</v>
      </c>
      <c r="G1560" s="34" t="str">
        <f>IF(E1560="","",IF(行业估值!$C$5="申万行业",[1]!EM_S_INFO_INDUSTRY_SW2014(E1560,"1"),IF(行业估值!$C$5="证监会行业",[1]!EM_S_INFO_INDUSTRY_CSRC1(E1560,"1"),[1]!EM_S_INFO_INDUSTRY_EM2016(E1560,"1"))))</f>
        <v>机械设备</v>
      </c>
      <c r="H1560" s="34" t="str">
        <f>IF(E1560="","",IF($H$1="上证50",[1]!EM_S_INFO_COMPINDEX(E1560,"000016"),"")&amp;IF($H$1="上证180",[1]!EM_S_INFO_COMPINDEX(E1560,"000010"),"")&amp;IF($H$1="沪深300",[1]!EM_S_INFO_COMPINDEX(E1560,"000300"),"")&amp;IF(AND($H$1="上证A股",RIGHT(E1560,2)="SH"),"是","")&amp;IF(AND($H$1="深证A股",RIGHT(E1560,2)="SZ"),"是","")&amp;IF(AND($H$1="创业板",LEFT(E1560,1)-3=0),"是","")&amp;IF(AND($H$1="全部A股",E1560&lt;&gt;0),"是","")&amp;IF(AND($H$1="中小板",LEFT(E1560,3)="002"),"是",""))</f>
        <v>是</v>
      </c>
      <c r="I1560" s="46">
        <f ca="1">IF(E1560="","",IF(OR([1]!EM_S_VAL_MV(E1560,deadline)="",[1]!EM_S_VAL_MV(E1560,deadline)="--",[1]!EM_S_VAL_MV(E1560,deadline)="null"),0,[1]!EM_S_VAL_MV(E1560,deadline)/100000000))</f>
        <v>57.378867776999996</v>
      </c>
      <c r="J1560" s="46">
        <f ca="1">IF(E1560="","",IF(RIGHT(LEFT($J$1,6),3)="TTM",[1]!EM_S_FA_PROFIT_TTM(E1560,LEFT(RIGHT($J$1,11),10),1)/100000000,[1]!EM_S_STM07_IS(E1560,61,LEFT(RIGHT($J$1,5),4)&amp;"-12-31",1)/100000000))</f>
        <v>0.80768391680000007</v>
      </c>
      <c r="K1560" s="36">
        <f t="shared" ca="1" si="122"/>
        <v>71.041240989831721</v>
      </c>
      <c r="L1560" s="46">
        <f ca="1">IF(E1560="","",IF(ISERROR(IF(行业估值!$E$7="最新年报",[1]!EM_S_STM07_BS(E1560,140,LEFT(RIGHT($L$1,5),4)&amp;"-12-31",1)/100000000,[1]!EM_S_STM07_BS(E1560,140,LEFT(RIGHT($L$1,11),10),1)/100000000)),0,IF(行业估值!$E$7="最新年报",[1]!EM_S_STM07_BS(E1560,140,LEFT(RIGHT($L$1,5),4)&amp;"-12-31",1)/100000000,[1]!EM_S_STM07_BS(E1560,140,LEFT(RIGHT($L$1,11),10),1)/100000000)))</f>
        <v>67.338588507099999</v>
      </c>
      <c r="M1560" s="36">
        <f t="shared" ca="1" si="123"/>
        <v>0.85209489906296632</v>
      </c>
      <c r="N1560" s="37">
        <f ca="1">IF(E1560="","",IF(ISERROR([1]!EM_S_EST_NETPROFIT(E1560,行业估值!$E$6,deadline)/100000000),"-",[1]!EM_S_EST_NETPROFIT(E1560,行业估值!$E$6,deadline)/100000000))</f>
        <v>2.96</v>
      </c>
      <c r="O1560" s="36">
        <f t="shared" ca="1" si="124"/>
        <v>19.384752627364865</v>
      </c>
      <c r="T1560" s="64" t="s">
        <v>3116</v>
      </c>
      <c r="U1560" s="64" t="s">
        <v>3117</v>
      </c>
    </row>
    <row r="1561" spans="4:21">
      <c r="D1561" s="45" t="str">
        <f>IF(AND(行业估值!$B$39=$G1561,COUNTIF($G$2:$G$2552,$G1561)&gt;=1),COUNTIF($G$2:G1561,$G1561),"")</f>
        <v/>
      </c>
      <c r="E1561" s="65" t="str">
        <f t="shared" si="120"/>
        <v>300160.SZ</v>
      </c>
      <c r="F1561" s="65" t="str">
        <f t="shared" si="121"/>
        <v>秀强股份</v>
      </c>
      <c r="G1561" s="34" t="str">
        <f>IF(E1561="","",IF(行业估值!$C$5="申万行业",[1]!EM_S_INFO_INDUSTRY_SW2014(E1561,"1"),IF(行业估值!$C$5="证监会行业",[1]!EM_S_INFO_INDUSTRY_CSRC1(E1561,"1"),[1]!EM_S_INFO_INDUSTRY_EM2016(E1561,"1"))))</f>
        <v>建材</v>
      </c>
      <c r="H1561" s="34" t="str">
        <f>IF(E1561="","",IF($H$1="上证50",[1]!EM_S_INFO_COMPINDEX(E1561,"000016"),"")&amp;IF($H$1="上证180",[1]!EM_S_INFO_COMPINDEX(E1561,"000010"),"")&amp;IF($H$1="沪深300",[1]!EM_S_INFO_COMPINDEX(E1561,"000300"),"")&amp;IF(AND($H$1="上证A股",RIGHT(E1561,2)="SH"),"是","")&amp;IF(AND($H$1="深证A股",RIGHT(E1561,2)="SZ"),"是","")&amp;IF(AND($H$1="创业板",LEFT(E1561,1)-3=0),"是","")&amp;IF(AND($H$1="全部A股",E1561&lt;&gt;0),"是","")&amp;IF(AND($H$1="中小板",LEFT(E1561,3)="002"),"是",""))</f>
        <v>是</v>
      </c>
      <c r="I1561" s="46">
        <f ca="1">IF(E1561="","",IF(OR([1]!EM_S_VAL_MV(E1561,deadline)="",[1]!EM_S_VAL_MV(E1561,deadline)="--",[1]!EM_S_VAL_MV(E1561,deadline)="null"),0,[1]!EM_S_VAL_MV(E1561,deadline)/100000000))</f>
        <v>20.219677624300001</v>
      </c>
      <c r="J1561" s="46">
        <f ca="1">IF(E1561="","",IF(RIGHT(LEFT($J$1,6),3)="TTM",[1]!EM_S_FA_PROFIT_TTM(E1561,LEFT(RIGHT($J$1,11),10),1)/100000000,[1]!EM_S_STM07_IS(E1561,61,LEFT(RIGHT($J$1,5),4)&amp;"-12-31",1)/100000000))</f>
        <v>-2.0950347203000002</v>
      </c>
      <c r="K1561" s="36">
        <f t="shared" ca="1" si="122"/>
        <v>-9.6512374846964963</v>
      </c>
      <c r="L1561" s="46">
        <f ca="1">IF(E1561="","",IF(ISERROR(IF(行业估值!$E$7="最新年报",[1]!EM_S_STM07_BS(E1561,140,LEFT(RIGHT($L$1,5),4)&amp;"-12-31",1)/100000000,[1]!EM_S_STM07_BS(E1561,140,LEFT(RIGHT($L$1,11),10),1)/100000000)),0,IF(行业估值!$E$7="最新年报",[1]!EM_S_STM07_BS(E1561,140,LEFT(RIGHT($L$1,5),4)&amp;"-12-31",1)/100000000,[1]!EM_S_STM07_BS(E1561,140,LEFT(RIGHT($L$1,11),10),1)/100000000)))</f>
        <v>9.8330244238999995</v>
      </c>
      <c r="M1561" s="36">
        <f t="shared" ca="1" si="123"/>
        <v>2.0563030002401255</v>
      </c>
      <c r="N1561" s="37" t="str">
        <f ca="1">IF(E1561="","",IF(ISERROR([1]!EM_S_EST_NETPROFIT(E1561,行业估值!$E$6,deadline)/100000000),"-",[1]!EM_S_EST_NETPROFIT(E1561,行业估值!$E$6,deadline)/100000000))</f>
        <v>-</v>
      </c>
      <c r="O1561" s="36" t="str">
        <f t="shared" ca="1" si="124"/>
        <v>-</v>
      </c>
      <c r="T1561" s="64" t="s">
        <v>3118</v>
      </c>
      <c r="U1561" s="64" t="s">
        <v>3119</v>
      </c>
    </row>
    <row r="1562" spans="4:21">
      <c r="D1562" s="45">
        <f>IF(AND(行业估值!$B$39=$G1562,COUNTIF($G$2:$G$2552,$G1562)&gt;=1),COUNTIF($G$2:G1562,$G1562),"")</f>
        <v>140</v>
      </c>
      <c r="E1562" s="65" t="str">
        <f t="shared" si="120"/>
        <v>300161.SZ</v>
      </c>
      <c r="F1562" s="65" t="str">
        <f t="shared" si="121"/>
        <v>华中数控</v>
      </c>
      <c r="G1562" s="34" t="str">
        <f>IF(E1562="","",IF(行业估值!$C$5="申万行业",[1]!EM_S_INFO_INDUSTRY_SW2014(E1562,"1"),IF(行业估值!$C$5="证监会行业",[1]!EM_S_INFO_INDUSTRY_CSRC1(E1562,"1"),[1]!EM_S_INFO_INDUSTRY_EM2016(E1562,"1"))))</f>
        <v>机械设备</v>
      </c>
      <c r="H1562" s="34" t="str">
        <f>IF(E1562="","",IF($H$1="上证50",[1]!EM_S_INFO_COMPINDEX(E1562,"000016"),"")&amp;IF($H$1="上证180",[1]!EM_S_INFO_COMPINDEX(E1562,"000010"),"")&amp;IF($H$1="沪深300",[1]!EM_S_INFO_COMPINDEX(E1562,"000300"),"")&amp;IF(AND($H$1="上证A股",RIGHT(E1562,2)="SH"),"是","")&amp;IF(AND($H$1="深证A股",RIGHT(E1562,2)="SZ"),"是","")&amp;IF(AND($H$1="创业板",LEFT(E1562,1)-3=0),"是","")&amp;IF(AND($H$1="全部A股",E1562&lt;&gt;0),"是","")&amp;IF(AND($H$1="中小板",LEFT(E1562,3)="002"),"是",""))</f>
        <v>是</v>
      </c>
      <c r="I1562" s="46">
        <f ca="1">IF(E1562="","",IF(OR([1]!EM_S_VAL_MV(E1562,deadline)="",[1]!EM_S_VAL_MV(E1562,deadline)="--",[1]!EM_S_VAL_MV(E1562,deadline)="null"),0,[1]!EM_S_VAL_MV(E1562,deadline)/100000000))</f>
        <v>24.429048911399999</v>
      </c>
      <c r="J1562" s="46">
        <f ca="1">IF(E1562="","",IF(RIGHT(LEFT($J$1,6),3)="TTM",[1]!EM_S_FA_PROFIT_TTM(E1562,LEFT(RIGHT($J$1,11),10),1)/100000000,[1]!EM_S_STM07_IS(E1562,61,LEFT(RIGHT($J$1,5),4)&amp;"-12-31",1)/100000000))</f>
        <v>0.4325961358</v>
      </c>
      <c r="K1562" s="36">
        <f t="shared" ca="1" si="122"/>
        <v>56.470797794398607</v>
      </c>
      <c r="L1562" s="46">
        <f ca="1">IF(E1562="","",IF(ISERROR(IF(行业估值!$E$7="最新年报",[1]!EM_S_STM07_BS(E1562,140,LEFT(RIGHT($L$1,5),4)&amp;"-12-31",1)/100000000,[1]!EM_S_STM07_BS(E1562,140,LEFT(RIGHT($L$1,11),10),1)/100000000)),0,IF(行业估值!$E$7="最新年报",[1]!EM_S_STM07_BS(E1562,140,LEFT(RIGHT($L$1,5),4)&amp;"-12-31",1)/100000000,[1]!EM_S_STM07_BS(E1562,140,LEFT(RIGHT($L$1,11),10),1)/100000000)))</f>
        <v>10.9986023269</v>
      </c>
      <c r="M1562" s="36">
        <f t="shared" ca="1" si="123"/>
        <v>2.2211048445357715</v>
      </c>
      <c r="N1562" s="37" t="str">
        <f ca="1">IF(E1562="","",IF(ISERROR([1]!EM_S_EST_NETPROFIT(E1562,行业估值!$E$6,deadline)/100000000),"-",[1]!EM_S_EST_NETPROFIT(E1562,行业估值!$E$6,deadline)/100000000))</f>
        <v>-</v>
      </c>
      <c r="O1562" s="36" t="str">
        <f t="shared" ca="1" si="124"/>
        <v>-</v>
      </c>
      <c r="T1562" s="64" t="s">
        <v>3120</v>
      </c>
      <c r="U1562" s="64" t="s">
        <v>3121</v>
      </c>
    </row>
    <row r="1563" spans="4:21">
      <c r="D1563" s="45" t="str">
        <f>IF(AND(行业估值!$B$39=$G1563,COUNTIF($G$2:$G$2552,$G1563)&gt;=1),COUNTIF($G$2:G1563,$G1563),"")</f>
        <v/>
      </c>
      <c r="E1563" s="65" t="str">
        <f t="shared" si="120"/>
        <v>300162.SZ</v>
      </c>
      <c r="F1563" s="65" t="str">
        <f t="shared" si="121"/>
        <v>雷曼光电</v>
      </c>
      <c r="G1563" s="34" t="str">
        <f>IF(E1563="","",IF(行业估值!$C$5="申万行业",[1]!EM_S_INFO_INDUSTRY_SW2014(E1563,"1"),IF(行业估值!$C$5="证监会行业",[1]!EM_S_INFO_INDUSTRY_CSRC1(E1563,"1"),[1]!EM_S_INFO_INDUSTRY_EM2016(E1563,"1"))))</f>
        <v>电子设备</v>
      </c>
      <c r="H1563" s="34" t="str">
        <f>IF(E1563="","",IF($H$1="上证50",[1]!EM_S_INFO_COMPINDEX(E1563,"000016"),"")&amp;IF($H$1="上证180",[1]!EM_S_INFO_COMPINDEX(E1563,"000010"),"")&amp;IF($H$1="沪深300",[1]!EM_S_INFO_COMPINDEX(E1563,"000300"),"")&amp;IF(AND($H$1="上证A股",RIGHT(E1563,2)="SH"),"是","")&amp;IF(AND($H$1="深证A股",RIGHT(E1563,2)="SZ"),"是","")&amp;IF(AND($H$1="创业板",LEFT(E1563,1)-3=0),"是","")&amp;IF(AND($H$1="全部A股",E1563&lt;&gt;0),"是","")&amp;IF(AND($H$1="中小板",LEFT(E1563,3)="002"),"是",""))</f>
        <v>是</v>
      </c>
      <c r="I1563" s="46">
        <f ca="1">IF(E1563="","",IF(OR([1]!EM_S_VAL_MV(E1563,deadline)="",[1]!EM_S_VAL_MV(E1563,deadline)="--",[1]!EM_S_VAL_MV(E1563,deadline)="null"),0,[1]!EM_S_VAL_MV(E1563,deadline)/100000000))</f>
        <v>24.920065139000002</v>
      </c>
      <c r="J1563" s="46">
        <f ca="1">IF(E1563="","",IF(RIGHT(LEFT($J$1,6),3)="TTM",[1]!EM_S_FA_PROFIT_TTM(E1563,LEFT(RIGHT($J$1,11),10),1)/100000000,[1]!EM_S_STM07_IS(E1563,61,LEFT(RIGHT($J$1,5),4)&amp;"-12-31",1)/100000000))</f>
        <v>-7.5455889800000009E-2</v>
      </c>
      <c r="K1563" s="36">
        <f t="shared" ca="1" si="122"/>
        <v>-330.26003940914364</v>
      </c>
      <c r="L1563" s="46">
        <f ca="1">IF(E1563="","",IF(ISERROR(IF(行业估值!$E$7="最新年报",[1]!EM_S_STM07_BS(E1563,140,LEFT(RIGHT($L$1,5),4)&amp;"-12-31",1)/100000000,[1]!EM_S_STM07_BS(E1563,140,LEFT(RIGHT($L$1,11),10),1)/100000000)),0,IF(行业估值!$E$7="最新年报",[1]!EM_S_STM07_BS(E1563,140,LEFT(RIGHT($L$1,5),4)&amp;"-12-31",1)/100000000,[1]!EM_S_STM07_BS(E1563,140,LEFT(RIGHT($L$1,11),10),1)/100000000)))</f>
        <v>9.3892437353999991</v>
      </c>
      <c r="M1563" s="36">
        <f t="shared" ca="1" si="123"/>
        <v>2.65410781115891</v>
      </c>
      <c r="N1563" s="37" t="str">
        <f ca="1">IF(E1563="","",IF(ISERROR([1]!EM_S_EST_NETPROFIT(E1563,行业估值!$E$6,deadline)/100000000),"-",[1]!EM_S_EST_NETPROFIT(E1563,行业估值!$E$6,deadline)/100000000))</f>
        <v>-</v>
      </c>
      <c r="O1563" s="36" t="str">
        <f t="shared" ca="1" si="124"/>
        <v>-</v>
      </c>
      <c r="T1563" s="64" t="s">
        <v>7282</v>
      </c>
      <c r="U1563" s="64" t="s">
        <v>3122</v>
      </c>
    </row>
    <row r="1564" spans="4:21">
      <c r="D1564" s="45" t="str">
        <f>IF(AND(行业估值!$B$39=$G1564,COUNTIF($G$2:$G$2552,$G1564)&gt;=1),COUNTIF($G$2:G1564,$G1564),"")</f>
        <v/>
      </c>
      <c r="E1564" s="65" t="str">
        <f t="shared" si="120"/>
        <v>300163.SZ</v>
      </c>
      <c r="F1564" s="65" t="str">
        <f t="shared" si="121"/>
        <v>先锋新材</v>
      </c>
      <c r="G1564" s="34" t="str">
        <f>IF(E1564="","",IF(行业估值!$C$5="申万行业",[1]!EM_S_INFO_INDUSTRY_SW2014(E1564,"1"),IF(行业估值!$C$5="证监会行业",[1]!EM_S_INFO_INDUSTRY_CSRC1(E1564,"1"),[1]!EM_S_INFO_INDUSTRY_EM2016(E1564,"1"))))</f>
        <v>基础化工</v>
      </c>
      <c r="H1564" s="34" t="str">
        <f>IF(E1564="","",IF($H$1="上证50",[1]!EM_S_INFO_COMPINDEX(E1564,"000016"),"")&amp;IF($H$1="上证180",[1]!EM_S_INFO_COMPINDEX(E1564,"000010"),"")&amp;IF($H$1="沪深300",[1]!EM_S_INFO_COMPINDEX(E1564,"000300"),"")&amp;IF(AND($H$1="上证A股",RIGHT(E1564,2)="SH"),"是","")&amp;IF(AND($H$1="深证A股",RIGHT(E1564,2)="SZ"),"是","")&amp;IF(AND($H$1="创业板",LEFT(E1564,1)-3=0),"是","")&amp;IF(AND($H$1="全部A股",E1564&lt;&gt;0),"是","")&amp;IF(AND($H$1="中小板",LEFT(E1564,3)="002"),"是",""))</f>
        <v>是</v>
      </c>
      <c r="I1564" s="46">
        <f ca="1">IF(E1564="","",IF(OR([1]!EM_S_VAL_MV(E1564,deadline)="",[1]!EM_S_VAL_MV(E1564,deadline)="--",[1]!EM_S_VAL_MV(E1564,deadline)="null"),0,[1]!EM_S_VAL_MV(E1564,deadline)/100000000))</f>
        <v>16.210799999999999</v>
      </c>
      <c r="J1564" s="46">
        <f ca="1">IF(E1564="","",IF(RIGHT(LEFT($J$1,6),3)="TTM",[1]!EM_S_FA_PROFIT_TTM(E1564,LEFT(RIGHT($J$1,11),10),1)/100000000,[1]!EM_S_STM07_IS(E1564,61,LEFT(RIGHT($J$1,5),4)&amp;"-12-31",1)/100000000))</f>
        <v>-0.21301190179999999</v>
      </c>
      <c r="K1564" s="36">
        <f t="shared" ca="1" si="122"/>
        <v>-76.102789858289512</v>
      </c>
      <c r="L1564" s="46">
        <f ca="1">IF(E1564="","",IF(ISERROR(IF(行业估值!$E$7="最新年报",[1]!EM_S_STM07_BS(E1564,140,LEFT(RIGHT($L$1,5),4)&amp;"-12-31",1)/100000000,[1]!EM_S_STM07_BS(E1564,140,LEFT(RIGHT($L$1,11),10),1)/100000000)),0,IF(行业估值!$E$7="最新年报",[1]!EM_S_STM07_BS(E1564,140,LEFT(RIGHT($L$1,5),4)&amp;"-12-31",1)/100000000,[1]!EM_S_STM07_BS(E1564,140,LEFT(RIGHT($L$1,11),10),1)/100000000)))</f>
        <v>5.6513241598999997</v>
      </c>
      <c r="M1564" s="36">
        <f t="shared" ca="1" si="123"/>
        <v>2.8684958677519656</v>
      </c>
      <c r="N1564" s="37" t="str">
        <f ca="1">IF(E1564="","",IF(ISERROR([1]!EM_S_EST_NETPROFIT(E1564,行业估值!$E$6,deadline)/100000000),"-",[1]!EM_S_EST_NETPROFIT(E1564,行业估值!$E$6,deadline)/100000000))</f>
        <v>-</v>
      </c>
      <c r="O1564" s="36" t="str">
        <f t="shared" ca="1" si="124"/>
        <v>-</v>
      </c>
      <c r="T1564" s="64" t="s">
        <v>3123</v>
      </c>
      <c r="U1564" s="64" t="s">
        <v>3124</v>
      </c>
    </row>
    <row r="1565" spans="4:21">
      <c r="D1565" s="45" t="str">
        <f>IF(AND(行业估值!$B$39=$G1565,COUNTIF($G$2:$G$2552,$G1565)&gt;=1),COUNTIF($G$2:G1565,$G1565),"")</f>
        <v/>
      </c>
      <c r="E1565" s="65" t="str">
        <f t="shared" si="120"/>
        <v>300164.SZ</v>
      </c>
      <c r="F1565" s="65" t="str">
        <f t="shared" si="121"/>
        <v>通源石油</v>
      </c>
      <c r="G1565" s="34" t="str">
        <f>IF(E1565="","",IF(行业估值!$C$5="申万行业",[1]!EM_S_INFO_INDUSTRY_SW2014(E1565,"1"),IF(行业估值!$C$5="证监会行业",[1]!EM_S_INFO_INDUSTRY_CSRC1(E1565,"1"),[1]!EM_S_INFO_INDUSTRY_EM2016(E1565,"1"))))</f>
        <v>化石能源</v>
      </c>
      <c r="H1565" s="34" t="str">
        <f>IF(E1565="","",IF($H$1="上证50",[1]!EM_S_INFO_COMPINDEX(E1565,"000016"),"")&amp;IF($H$1="上证180",[1]!EM_S_INFO_COMPINDEX(E1565,"000010"),"")&amp;IF($H$1="沪深300",[1]!EM_S_INFO_COMPINDEX(E1565,"000300"),"")&amp;IF(AND($H$1="上证A股",RIGHT(E1565,2)="SH"),"是","")&amp;IF(AND($H$1="深证A股",RIGHT(E1565,2)="SZ"),"是","")&amp;IF(AND($H$1="创业板",LEFT(E1565,1)-3=0),"是","")&amp;IF(AND($H$1="全部A股",E1565&lt;&gt;0),"是","")&amp;IF(AND($H$1="中小板",LEFT(E1565,3)="002"),"是",""))</f>
        <v>是</v>
      </c>
      <c r="I1565" s="46">
        <f ca="1">IF(E1565="","",IF(OR([1]!EM_S_VAL_MV(E1565,deadline)="",[1]!EM_S_VAL_MV(E1565,deadline)="--",[1]!EM_S_VAL_MV(E1565,deadline)="null"),0,[1]!EM_S_VAL_MV(E1565,deadline)/100000000))</f>
        <v>22.0186653592</v>
      </c>
      <c r="J1565" s="46">
        <f ca="1">IF(E1565="","",IF(RIGHT(LEFT($J$1,6),3)="TTM",[1]!EM_S_FA_PROFIT_TTM(E1565,LEFT(RIGHT($J$1,11),10),1)/100000000,[1]!EM_S_STM07_IS(E1565,61,LEFT(RIGHT($J$1,5),4)&amp;"-12-31",1)/100000000))</f>
        <v>0.94520247909999999</v>
      </c>
      <c r="K1565" s="36">
        <f t="shared" ca="1" si="122"/>
        <v>23.295183673413199</v>
      </c>
      <c r="L1565" s="46">
        <f ca="1">IF(E1565="","",IF(ISERROR(IF(行业估值!$E$7="最新年报",[1]!EM_S_STM07_BS(E1565,140,LEFT(RIGHT($L$1,5),4)&amp;"-12-31",1)/100000000,[1]!EM_S_STM07_BS(E1565,140,LEFT(RIGHT($L$1,11),10),1)/100000000)),0,IF(行业估值!$E$7="最新年报",[1]!EM_S_STM07_BS(E1565,140,LEFT(RIGHT($L$1,5),4)&amp;"-12-31",1)/100000000,[1]!EM_S_STM07_BS(E1565,140,LEFT(RIGHT($L$1,11),10),1)/100000000)))</f>
        <v>17.8999822032</v>
      </c>
      <c r="M1565" s="36">
        <f t="shared" ca="1" si="123"/>
        <v>1.2300942598291353</v>
      </c>
      <c r="N1565" s="37">
        <f ca="1">IF(E1565="","",IF(ISERROR([1]!EM_S_EST_NETPROFIT(E1565,行业估值!$E$6,deadline)/100000000),"-",[1]!EM_S_EST_NETPROFIT(E1565,行业估值!$E$6,deadline)/100000000))</f>
        <v>1.29</v>
      </c>
      <c r="O1565" s="36">
        <f t="shared" ca="1" si="124"/>
        <v>17.068732836589145</v>
      </c>
      <c r="T1565" s="64" t="s">
        <v>3125</v>
      </c>
      <c r="U1565" s="64" t="s">
        <v>3126</v>
      </c>
    </row>
    <row r="1566" spans="4:21">
      <c r="D1566" s="45">
        <f>IF(AND(行业估值!$B$39=$G1566,COUNTIF($G$2:$G$2552,$G1566)&gt;=1),COUNTIF($G$2:G1566,$G1566),"")</f>
        <v>141</v>
      </c>
      <c r="E1566" s="65" t="str">
        <f t="shared" si="120"/>
        <v>300165.SZ</v>
      </c>
      <c r="F1566" s="65" t="str">
        <f t="shared" si="121"/>
        <v>天瑞仪器</v>
      </c>
      <c r="G1566" s="34" t="str">
        <f>IF(E1566="","",IF(行业估值!$C$5="申万行业",[1]!EM_S_INFO_INDUSTRY_SW2014(E1566,"1"),IF(行业估值!$C$5="证监会行业",[1]!EM_S_INFO_INDUSTRY_CSRC1(E1566,"1"),[1]!EM_S_INFO_INDUSTRY_EM2016(E1566,"1"))))</f>
        <v>机械设备</v>
      </c>
      <c r="H1566" s="34" t="str">
        <f>IF(E1566="","",IF($H$1="上证50",[1]!EM_S_INFO_COMPINDEX(E1566,"000016"),"")&amp;IF($H$1="上证180",[1]!EM_S_INFO_COMPINDEX(E1566,"000010"),"")&amp;IF($H$1="沪深300",[1]!EM_S_INFO_COMPINDEX(E1566,"000300"),"")&amp;IF(AND($H$1="上证A股",RIGHT(E1566,2)="SH"),"是","")&amp;IF(AND($H$1="深证A股",RIGHT(E1566,2)="SZ"),"是","")&amp;IF(AND($H$1="创业板",LEFT(E1566,1)-3=0),"是","")&amp;IF(AND($H$1="全部A股",E1566&lt;&gt;0),"是","")&amp;IF(AND($H$1="中小板",LEFT(E1566,3)="002"),"是",""))</f>
        <v>是</v>
      </c>
      <c r="I1566" s="46">
        <f ca="1">IF(E1566="","",IF(OR([1]!EM_S_VAL_MV(E1566,deadline)="",[1]!EM_S_VAL_MV(E1566,deadline)="--",[1]!EM_S_VAL_MV(E1566,deadline)="null"),0,[1]!EM_S_VAL_MV(E1566,deadline)/100000000))</f>
        <v>19.809504</v>
      </c>
      <c r="J1566" s="46">
        <f ca="1">IF(E1566="","",IF(RIGHT(LEFT($J$1,6),3)="TTM",[1]!EM_S_FA_PROFIT_TTM(E1566,LEFT(RIGHT($J$1,11),10),1)/100000000,[1]!EM_S_STM07_IS(E1566,61,LEFT(RIGHT($J$1,5),4)&amp;"-12-31",1)/100000000))</f>
        <v>0.24952965719999998</v>
      </c>
      <c r="K1566" s="36">
        <f t="shared" ca="1" si="122"/>
        <v>79.38737311742679</v>
      </c>
      <c r="L1566" s="46">
        <f ca="1">IF(E1566="","",IF(ISERROR(IF(行业估值!$E$7="最新年报",[1]!EM_S_STM07_BS(E1566,140,LEFT(RIGHT($L$1,5),4)&amp;"-12-31",1)/100000000,[1]!EM_S_STM07_BS(E1566,140,LEFT(RIGHT($L$1,11),10),1)/100000000)),0,IF(行业估值!$E$7="最新年报",[1]!EM_S_STM07_BS(E1566,140,LEFT(RIGHT($L$1,5),4)&amp;"-12-31",1)/100000000,[1]!EM_S_STM07_BS(E1566,140,LEFT(RIGHT($L$1,11),10),1)/100000000)))</f>
        <v>16.064454557400001</v>
      </c>
      <c r="M1566" s="36">
        <f t="shared" ca="1" si="123"/>
        <v>1.2331264612326887</v>
      </c>
      <c r="N1566" s="37" t="str">
        <f ca="1">IF(E1566="","",IF(ISERROR([1]!EM_S_EST_NETPROFIT(E1566,行业估值!$E$6,deadline)/100000000),"-",[1]!EM_S_EST_NETPROFIT(E1566,行业估值!$E$6,deadline)/100000000))</f>
        <v>-</v>
      </c>
      <c r="O1566" s="36" t="str">
        <f t="shared" ca="1" si="124"/>
        <v>-</v>
      </c>
      <c r="T1566" s="64" t="s">
        <v>3127</v>
      </c>
      <c r="U1566" s="64" t="s">
        <v>3128</v>
      </c>
    </row>
    <row r="1567" spans="4:21">
      <c r="D1567" s="45" t="str">
        <f>IF(AND(行业估值!$B$39=$G1567,COUNTIF($G$2:$G$2552,$G1567)&gt;=1),COUNTIF($G$2:G1567,$G1567),"")</f>
        <v/>
      </c>
      <c r="E1567" s="65" t="str">
        <f t="shared" si="120"/>
        <v>300166.SZ</v>
      </c>
      <c r="F1567" s="65" t="str">
        <f t="shared" si="121"/>
        <v>东方国信</v>
      </c>
      <c r="G1567" s="34" t="str">
        <f>IF(E1567="","",IF(行业估值!$C$5="申万行业",[1]!EM_S_INFO_INDUSTRY_SW2014(E1567,"1"),IF(行业估值!$C$5="证监会行业",[1]!EM_S_INFO_INDUSTRY_CSRC1(E1567,"1"),[1]!EM_S_INFO_INDUSTRY_EM2016(E1567,"1"))))</f>
        <v>信息技术</v>
      </c>
      <c r="H1567" s="34" t="str">
        <f>IF(E1567="","",IF($H$1="上证50",[1]!EM_S_INFO_COMPINDEX(E1567,"000016"),"")&amp;IF($H$1="上证180",[1]!EM_S_INFO_COMPINDEX(E1567,"000010"),"")&amp;IF($H$1="沪深300",[1]!EM_S_INFO_COMPINDEX(E1567,"000300"),"")&amp;IF(AND($H$1="上证A股",RIGHT(E1567,2)="SH"),"是","")&amp;IF(AND($H$1="深证A股",RIGHT(E1567,2)="SZ"),"是","")&amp;IF(AND($H$1="创业板",LEFT(E1567,1)-3=0),"是","")&amp;IF(AND($H$1="全部A股",E1567&lt;&gt;0),"是","")&amp;IF(AND($H$1="中小板",LEFT(E1567,3)="002"),"是",""))</f>
        <v>是</v>
      </c>
      <c r="I1567" s="46">
        <f ca="1">IF(E1567="","",IF(OR([1]!EM_S_VAL_MV(E1567,deadline)="",[1]!EM_S_VAL_MV(E1567,deadline)="--",[1]!EM_S_VAL_MV(E1567,deadline)="null"),0,[1]!EM_S_VAL_MV(E1567,deadline)/100000000))</f>
        <v>120.25019469719999</v>
      </c>
      <c r="J1567" s="46">
        <f ca="1">IF(E1567="","",IF(RIGHT(LEFT($J$1,6),3)="TTM",[1]!EM_S_FA_PROFIT_TTM(E1567,LEFT(RIGHT($J$1,11),10),1)/100000000,[1]!EM_S_STM07_IS(E1567,61,LEFT(RIGHT($J$1,5),4)&amp;"-12-31",1)/100000000))</f>
        <v>5.2314391887000005</v>
      </c>
      <c r="K1567" s="36">
        <f t="shared" ca="1" si="122"/>
        <v>22.986063750285485</v>
      </c>
      <c r="L1567" s="46">
        <f ca="1">IF(E1567="","",IF(ISERROR(IF(行业估值!$E$7="最新年报",[1]!EM_S_STM07_BS(E1567,140,LEFT(RIGHT($L$1,5),4)&amp;"-12-31",1)/100000000,[1]!EM_S_STM07_BS(E1567,140,LEFT(RIGHT($L$1,11),10),1)/100000000)),0,IF(行业估值!$E$7="最新年报",[1]!EM_S_STM07_BS(E1567,140,LEFT(RIGHT($L$1,5),4)&amp;"-12-31",1)/100000000,[1]!EM_S_STM07_BS(E1567,140,LEFT(RIGHT($L$1,11),10),1)/100000000)))</f>
        <v>51.971225464700005</v>
      </c>
      <c r="M1567" s="36">
        <f t="shared" ca="1" si="123"/>
        <v>2.3137840915234249</v>
      </c>
      <c r="N1567" s="37">
        <f ca="1">IF(E1567="","",IF(ISERROR([1]!EM_S_EST_NETPROFIT(E1567,行业估值!$E$6,deadline)/100000000),"-",[1]!EM_S_EST_NETPROFIT(E1567,行业估值!$E$6,deadline)/100000000))</f>
        <v>6.3566000000000003</v>
      </c>
      <c r="O1567" s="36">
        <f t="shared" ca="1" si="124"/>
        <v>18.917376380014471</v>
      </c>
      <c r="T1567" s="64" t="s">
        <v>3129</v>
      </c>
      <c r="U1567" s="64" t="s">
        <v>3130</v>
      </c>
    </row>
    <row r="1568" spans="4:21">
      <c r="D1568" s="45" t="str">
        <f>IF(AND(行业估值!$B$39=$G1568,COUNTIF($G$2:$G$2552,$G1568)&gt;=1),COUNTIF($G$2:G1568,$G1568),"")</f>
        <v/>
      </c>
      <c r="E1568" s="65" t="str">
        <f t="shared" si="120"/>
        <v>300167.SZ</v>
      </c>
      <c r="F1568" s="65" t="str">
        <f t="shared" si="121"/>
        <v>迪威迅</v>
      </c>
      <c r="G1568" s="34" t="str">
        <f>IF(E1568="","",IF(行业估值!$C$5="申万行业",[1]!EM_S_INFO_INDUSTRY_SW2014(E1568,"1"),IF(行业估值!$C$5="证监会行业",[1]!EM_S_INFO_INDUSTRY_CSRC1(E1568,"1"),[1]!EM_S_INFO_INDUSTRY_EM2016(E1568,"1"))))</f>
        <v>信息技术</v>
      </c>
      <c r="H1568" s="34" t="str">
        <f>IF(E1568="","",IF($H$1="上证50",[1]!EM_S_INFO_COMPINDEX(E1568,"000016"),"")&amp;IF($H$1="上证180",[1]!EM_S_INFO_COMPINDEX(E1568,"000010"),"")&amp;IF($H$1="沪深300",[1]!EM_S_INFO_COMPINDEX(E1568,"000300"),"")&amp;IF(AND($H$1="上证A股",RIGHT(E1568,2)="SH"),"是","")&amp;IF(AND($H$1="深证A股",RIGHT(E1568,2)="SZ"),"是","")&amp;IF(AND($H$1="创业板",LEFT(E1568,1)-3=0),"是","")&amp;IF(AND($H$1="全部A股",E1568&lt;&gt;0),"是","")&amp;IF(AND($H$1="中小板",LEFT(E1568,3)="002"),"是",""))</f>
        <v>是</v>
      </c>
      <c r="I1568" s="46">
        <f ca="1">IF(E1568="","",IF(OR([1]!EM_S_VAL_MV(E1568,deadline)="",[1]!EM_S_VAL_MV(E1568,deadline)="--",[1]!EM_S_VAL_MV(E1568,deadline)="null"),0,[1]!EM_S_VAL_MV(E1568,deadline)/100000000))</f>
        <v>15.402312</v>
      </c>
      <c r="J1568" s="46">
        <f ca="1">IF(E1568="","",IF(RIGHT(LEFT($J$1,6),3)="TTM",[1]!EM_S_FA_PROFIT_TTM(E1568,LEFT(RIGHT($J$1,11),10),1)/100000000,[1]!EM_S_STM07_IS(E1568,61,LEFT(RIGHT($J$1,5),4)&amp;"-12-31",1)/100000000))</f>
        <v>-1.2959731347000001</v>
      </c>
      <c r="K1568" s="36">
        <f t="shared" ca="1" si="122"/>
        <v>-11.884746363639261</v>
      </c>
      <c r="L1568" s="46">
        <f ca="1">IF(E1568="","",IF(ISERROR(IF(行业估值!$E$7="最新年报",[1]!EM_S_STM07_BS(E1568,140,LEFT(RIGHT($L$1,5),4)&amp;"-12-31",1)/100000000,[1]!EM_S_STM07_BS(E1568,140,LEFT(RIGHT($L$1,11),10),1)/100000000)),0,IF(行业估值!$E$7="最新年报",[1]!EM_S_STM07_BS(E1568,140,LEFT(RIGHT($L$1,5),4)&amp;"-12-31",1)/100000000,[1]!EM_S_STM07_BS(E1568,140,LEFT(RIGHT($L$1,11),10),1)/100000000)))</f>
        <v>5.4947755716</v>
      </c>
      <c r="M1568" s="36">
        <f t="shared" ca="1" si="123"/>
        <v>2.8030830011707044</v>
      </c>
      <c r="N1568" s="37" t="str">
        <f ca="1">IF(E1568="","",IF(ISERROR([1]!EM_S_EST_NETPROFIT(E1568,行业估值!$E$6,deadline)/100000000),"-",[1]!EM_S_EST_NETPROFIT(E1568,行业估值!$E$6,deadline)/100000000))</f>
        <v>-</v>
      </c>
      <c r="O1568" s="36" t="str">
        <f t="shared" ca="1" si="124"/>
        <v>-</v>
      </c>
      <c r="T1568" s="64" t="s">
        <v>3131</v>
      </c>
      <c r="U1568" s="64" t="s">
        <v>3132</v>
      </c>
    </row>
    <row r="1569" spans="4:21">
      <c r="D1569" s="45" t="str">
        <f>IF(AND(行业估值!$B$39=$G1569,COUNTIF($G$2:$G$2552,$G1569)&gt;=1),COUNTIF($G$2:G1569,$G1569),"")</f>
        <v/>
      </c>
      <c r="E1569" s="65" t="str">
        <f t="shared" si="120"/>
        <v>300168.SZ</v>
      </c>
      <c r="F1569" s="65" t="str">
        <f t="shared" si="121"/>
        <v>万达信息</v>
      </c>
      <c r="G1569" s="34" t="str">
        <f>IF(E1569="","",IF(行业估值!$C$5="申万行业",[1]!EM_S_INFO_INDUSTRY_SW2014(E1569,"1"),IF(行业估值!$C$5="证监会行业",[1]!EM_S_INFO_INDUSTRY_CSRC1(E1569,"1"),[1]!EM_S_INFO_INDUSTRY_EM2016(E1569,"1"))))</f>
        <v>信息技术</v>
      </c>
      <c r="H1569" s="34" t="str">
        <f>IF(E1569="","",IF($H$1="上证50",[1]!EM_S_INFO_COMPINDEX(E1569,"000016"),"")&amp;IF($H$1="上证180",[1]!EM_S_INFO_COMPINDEX(E1569,"000010"),"")&amp;IF($H$1="沪深300",[1]!EM_S_INFO_COMPINDEX(E1569,"000300"),"")&amp;IF(AND($H$1="上证A股",RIGHT(E1569,2)="SH"),"是","")&amp;IF(AND($H$1="深证A股",RIGHT(E1569,2)="SZ"),"是","")&amp;IF(AND($H$1="创业板",LEFT(E1569,1)-3=0),"是","")&amp;IF(AND($H$1="全部A股",E1569&lt;&gt;0),"是","")&amp;IF(AND($H$1="中小板",LEFT(E1569,3)="002"),"是",""))</f>
        <v>是</v>
      </c>
      <c r="I1569" s="46">
        <f ca="1">IF(E1569="","",IF(OR([1]!EM_S_VAL_MV(E1569,deadline)="",[1]!EM_S_VAL_MV(E1569,deadline)="--",[1]!EM_S_VAL_MV(E1569,deadline)="null"),0,[1]!EM_S_VAL_MV(E1569,deadline)/100000000))</f>
        <v>191.02098226889999</v>
      </c>
      <c r="J1569" s="46">
        <f ca="1">IF(E1569="","",IF(RIGHT(LEFT($J$1,6),3)="TTM",[1]!EM_S_FA_PROFIT_TTM(E1569,LEFT(RIGHT($J$1,11),10),1)/100000000,[1]!EM_S_STM07_IS(E1569,61,LEFT(RIGHT($J$1,5),4)&amp;"-12-31",1)/100000000))</f>
        <v>1.1853268286</v>
      </c>
      <c r="K1569" s="36">
        <f t="shared" ca="1" si="122"/>
        <v>161.15469392902929</v>
      </c>
      <c r="L1569" s="46">
        <f ca="1">IF(E1569="","",IF(ISERROR(IF(行业估值!$E$7="最新年报",[1]!EM_S_STM07_BS(E1569,140,LEFT(RIGHT($L$1,5),4)&amp;"-12-31",1)/100000000,[1]!EM_S_STM07_BS(E1569,140,LEFT(RIGHT($L$1,11),10),1)/100000000)),0,IF(行业估值!$E$7="最新年报",[1]!EM_S_STM07_BS(E1569,140,LEFT(RIGHT($L$1,5),4)&amp;"-12-31",1)/100000000,[1]!EM_S_STM07_BS(E1569,140,LEFT(RIGHT($L$1,11),10),1)/100000000)))</f>
        <v>39.091358020999998</v>
      </c>
      <c r="M1569" s="36">
        <f t="shared" ca="1" si="123"/>
        <v>4.8865271492047659</v>
      </c>
      <c r="N1569" s="37">
        <f ca="1">IF(E1569="","",IF(ISERROR([1]!EM_S_EST_NETPROFIT(E1569,行业估值!$E$6,deadline)/100000000),"-",[1]!EM_S_EST_NETPROFIT(E1569,行业估值!$E$6,deadline)/100000000))</f>
        <v>3.53</v>
      </c>
      <c r="O1569" s="36">
        <f t="shared" ca="1" si="124"/>
        <v>54.11359271073654</v>
      </c>
      <c r="T1569" s="64" t="s">
        <v>3133</v>
      </c>
      <c r="U1569" s="64" t="s">
        <v>3134</v>
      </c>
    </row>
    <row r="1570" spans="4:21">
      <c r="D1570" s="45" t="str">
        <f>IF(AND(行业估值!$B$39=$G1570,COUNTIF($G$2:$G$2552,$G1570)&gt;=1),COUNTIF($G$2:G1570,$G1570),"")</f>
        <v/>
      </c>
      <c r="E1570" s="65" t="str">
        <f t="shared" si="120"/>
        <v>300169.SZ</v>
      </c>
      <c r="F1570" s="65" t="str">
        <f t="shared" si="121"/>
        <v>天晟新材</v>
      </c>
      <c r="G1570" s="34" t="str">
        <f>IF(E1570="","",IF(行业估值!$C$5="申万行业",[1]!EM_S_INFO_INDUSTRY_SW2014(E1570,"1"),IF(行业估值!$C$5="证监会行业",[1]!EM_S_INFO_INDUSTRY_CSRC1(E1570,"1"),[1]!EM_S_INFO_INDUSTRY_EM2016(E1570,"1"))))</f>
        <v>基础化工</v>
      </c>
      <c r="H1570" s="34" t="str">
        <f>IF(E1570="","",IF($H$1="上证50",[1]!EM_S_INFO_COMPINDEX(E1570,"000016"),"")&amp;IF($H$1="上证180",[1]!EM_S_INFO_COMPINDEX(E1570,"000010"),"")&amp;IF($H$1="沪深300",[1]!EM_S_INFO_COMPINDEX(E1570,"000300"),"")&amp;IF(AND($H$1="上证A股",RIGHT(E1570,2)="SH"),"是","")&amp;IF(AND($H$1="深证A股",RIGHT(E1570,2)="SZ"),"是","")&amp;IF(AND($H$1="创业板",LEFT(E1570,1)-3=0),"是","")&amp;IF(AND($H$1="全部A股",E1570&lt;&gt;0),"是","")&amp;IF(AND($H$1="中小板",LEFT(E1570,3)="002"),"是",""))</f>
        <v>是</v>
      </c>
      <c r="I1570" s="46">
        <f ca="1">IF(E1570="","",IF(OR([1]!EM_S_VAL_MV(E1570,deadline)="",[1]!EM_S_VAL_MV(E1570,deadline)="--",[1]!EM_S_VAL_MV(E1570,deadline)="null"),0,[1]!EM_S_VAL_MV(E1570,deadline)/100000000))</f>
        <v>16.397012302</v>
      </c>
      <c r="J1570" s="46">
        <f ca="1">IF(E1570="","",IF(RIGHT(LEFT($J$1,6),3)="TTM",[1]!EM_S_FA_PROFIT_TTM(E1570,LEFT(RIGHT($J$1,11),10),1)/100000000,[1]!EM_S_STM07_IS(E1570,61,LEFT(RIGHT($J$1,5),4)&amp;"-12-31",1)/100000000))</f>
        <v>0.19901945780000002</v>
      </c>
      <c r="K1570" s="36">
        <f t="shared" ca="1" si="122"/>
        <v>82.388990922072537</v>
      </c>
      <c r="L1570" s="46">
        <f ca="1">IF(E1570="","",IF(ISERROR(IF(行业估值!$E$7="最新年报",[1]!EM_S_STM07_BS(E1570,140,LEFT(RIGHT($L$1,5),4)&amp;"-12-31",1)/100000000,[1]!EM_S_STM07_BS(E1570,140,LEFT(RIGHT($L$1,11),10),1)/100000000)),0,IF(行业估值!$E$7="最新年报",[1]!EM_S_STM07_BS(E1570,140,LEFT(RIGHT($L$1,5),4)&amp;"-12-31",1)/100000000,[1]!EM_S_STM07_BS(E1570,140,LEFT(RIGHT($L$1,11),10),1)/100000000)))</f>
        <v>12.050170597999999</v>
      </c>
      <c r="M1570" s="36">
        <f t="shared" ca="1" si="123"/>
        <v>1.3607286443497704</v>
      </c>
      <c r="N1570" s="37" t="str">
        <f ca="1">IF(E1570="","",IF(ISERROR([1]!EM_S_EST_NETPROFIT(E1570,行业估值!$E$6,deadline)/100000000),"-",[1]!EM_S_EST_NETPROFIT(E1570,行业估值!$E$6,deadline)/100000000))</f>
        <v>-</v>
      </c>
      <c r="O1570" s="36" t="str">
        <f t="shared" ca="1" si="124"/>
        <v>-</v>
      </c>
      <c r="T1570" s="64" t="s">
        <v>3135</v>
      </c>
      <c r="U1570" s="64" t="s">
        <v>3136</v>
      </c>
    </row>
    <row r="1571" spans="4:21">
      <c r="D1571" s="45" t="str">
        <f>IF(AND(行业估值!$B$39=$G1571,COUNTIF($G$2:$G$2552,$G1571)&gt;=1),COUNTIF($G$2:G1571,$G1571),"")</f>
        <v/>
      </c>
      <c r="E1571" s="65" t="str">
        <f t="shared" si="120"/>
        <v>300170.SZ</v>
      </c>
      <c r="F1571" s="65" t="str">
        <f t="shared" si="121"/>
        <v>汉得信息</v>
      </c>
      <c r="G1571" s="34" t="str">
        <f>IF(E1571="","",IF(行业估值!$C$5="申万行业",[1]!EM_S_INFO_INDUSTRY_SW2014(E1571,"1"),IF(行业估值!$C$5="证监会行业",[1]!EM_S_INFO_INDUSTRY_CSRC1(E1571,"1"),[1]!EM_S_INFO_INDUSTRY_EM2016(E1571,"1"))))</f>
        <v>信息技术</v>
      </c>
      <c r="H1571" s="34" t="str">
        <f>IF(E1571="","",IF($H$1="上证50",[1]!EM_S_INFO_COMPINDEX(E1571,"000016"),"")&amp;IF($H$1="上证180",[1]!EM_S_INFO_COMPINDEX(E1571,"000010"),"")&amp;IF($H$1="沪深300",[1]!EM_S_INFO_COMPINDEX(E1571,"000300"),"")&amp;IF(AND($H$1="上证A股",RIGHT(E1571,2)="SH"),"是","")&amp;IF(AND($H$1="深证A股",RIGHT(E1571,2)="SZ"),"是","")&amp;IF(AND($H$1="创业板",LEFT(E1571,1)-3=0),"是","")&amp;IF(AND($H$1="全部A股",E1571&lt;&gt;0),"是","")&amp;IF(AND($H$1="中小板",LEFT(E1571,3)="002"),"是",""))</f>
        <v>是</v>
      </c>
      <c r="I1571" s="46">
        <f ca="1">IF(E1571="","",IF(OR([1]!EM_S_VAL_MV(E1571,deadline)="",[1]!EM_S_VAL_MV(E1571,deadline)="--",[1]!EM_S_VAL_MV(E1571,deadline)="null"),0,[1]!EM_S_VAL_MV(E1571,deadline)/100000000))</f>
        <v>83.432763366000003</v>
      </c>
      <c r="J1571" s="46">
        <f ca="1">IF(E1571="","",IF(RIGHT(LEFT($J$1,6),3)="TTM",[1]!EM_S_FA_PROFIT_TTM(E1571,LEFT(RIGHT($J$1,11),10),1)/100000000,[1]!EM_S_STM07_IS(E1571,61,LEFT(RIGHT($J$1,5),4)&amp;"-12-31",1)/100000000))</f>
        <v>2.2104760055999999</v>
      </c>
      <c r="K1571" s="36">
        <f t="shared" ca="1" si="122"/>
        <v>37.744251986735975</v>
      </c>
      <c r="L1571" s="46">
        <f ca="1">IF(E1571="","",IF(ISERROR(IF(行业估值!$E$7="最新年报",[1]!EM_S_STM07_BS(E1571,140,LEFT(RIGHT($L$1,5),4)&amp;"-12-31",1)/100000000,[1]!EM_S_STM07_BS(E1571,140,LEFT(RIGHT($L$1,11),10),1)/100000000)),0,IF(行业估值!$E$7="最新年报",[1]!EM_S_STM07_BS(E1571,140,LEFT(RIGHT($L$1,5),4)&amp;"-12-31",1)/100000000,[1]!EM_S_STM07_BS(E1571,140,LEFT(RIGHT($L$1,11),10),1)/100000000)))</f>
        <v>31.192946665200001</v>
      </c>
      <c r="M1571" s="36">
        <f t="shared" ca="1" si="123"/>
        <v>2.6747317033398663</v>
      </c>
      <c r="N1571" s="37">
        <f ca="1">IF(E1571="","",IF(ISERROR([1]!EM_S_EST_NETPROFIT(E1571,行业估值!$E$6,deadline)/100000000),"-",[1]!EM_S_EST_NETPROFIT(E1571,行业估值!$E$6,deadline)/100000000))</f>
        <v>4.4820000000000002</v>
      </c>
      <c r="O1571" s="36">
        <f t="shared" ca="1" si="124"/>
        <v>18.615074378848728</v>
      </c>
      <c r="T1571" s="64" t="s">
        <v>3137</v>
      </c>
      <c r="U1571" s="64" t="s">
        <v>3138</v>
      </c>
    </row>
    <row r="1572" spans="4:21">
      <c r="D1572" s="45">
        <f>IF(AND(行业估值!$B$39=$G1572,COUNTIF($G$2:$G$2552,$G1572)&gt;=1),COUNTIF($G$2:G1572,$G1572),"")</f>
        <v>142</v>
      </c>
      <c r="E1572" s="65" t="str">
        <f t="shared" si="120"/>
        <v>300171.SZ</v>
      </c>
      <c r="F1572" s="65" t="str">
        <f t="shared" si="121"/>
        <v>东富龙</v>
      </c>
      <c r="G1572" s="34" t="str">
        <f>IF(E1572="","",IF(行业估值!$C$5="申万行业",[1]!EM_S_INFO_INDUSTRY_SW2014(E1572,"1"),IF(行业估值!$C$5="证监会行业",[1]!EM_S_INFO_INDUSTRY_CSRC1(E1572,"1"),[1]!EM_S_INFO_INDUSTRY_EM2016(E1572,"1"))))</f>
        <v>机械设备</v>
      </c>
      <c r="H1572" s="34" t="str">
        <f>IF(E1572="","",IF($H$1="上证50",[1]!EM_S_INFO_COMPINDEX(E1572,"000016"),"")&amp;IF($H$1="上证180",[1]!EM_S_INFO_COMPINDEX(E1572,"000010"),"")&amp;IF($H$1="沪深300",[1]!EM_S_INFO_COMPINDEX(E1572,"000300"),"")&amp;IF(AND($H$1="上证A股",RIGHT(E1572,2)="SH"),"是","")&amp;IF(AND($H$1="深证A股",RIGHT(E1572,2)="SZ"),"是","")&amp;IF(AND($H$1="创业板",LEFT(E1572,1)-3=0),"是","")&amp;IF(AND($H$1="全部A股",E1572&lt;&gt;0),"是","")&amp;IF(AND($H$1="中小板",LEFT(E1572,3)="002"),"是",""))</f>
        <v>是</v>
      </c>
      <c r="I1572" s="46">
        <f ca="1">IF(E1572="","",IF(OR([1]!EM_S_VAL_MV(E1572,deadline)="",[1]!EM_S_VAL_MV(E1572,deadline)="--",[1]!EM_S_VAL_MV(E1572,deadline)="null"),0,[1]!EM_S_VAL_MV(E1572,deadline)/100000000))</f>
        <v>43.418089463999998</v>
      </c>
      <c r="J1572" s="46">
        <f ca="1">IF(E1572="","",IF(RIGHT(LEFT($J$1,6),3)="TTM",[1]!EM_S_FA_PROFIT_TTM(E1572,LEFT(RIGHT($J$1,11),10),1)/100000000,[1]!EM_S_STM07_IS(E1572,61,LEFT(RIGHT($J$1,5),4)&amp;"-12-31",1)/100000000))</f>
        <v>0.74545912340000009</v>
      </c>
      <c r="K1572" s="36">
        <f t="shared" ca="1" si="122"/>
        <v>58.243420867897306</v>
      </c>
      <c r="L1572" s="46">
        <f ca="1">IF(E1572="","",IF(ISERROR(IF(行业估值!$E$7="最新年报",[1]!EM_S_STM07_BS(E1572,140,LEFT(RIGHT($L$1,5),4)&amp;"-12-31",1)/100000000,[1]!EM_S_STM07_BS(E1572,140,LEFT(RIGHT($L$1,11),10),1)/100000000)),0,IF(行业估值!$E$7="最新年报",[1]!EM_S_STM07_BS(E1572,140,LEFT(RIGHT($L$1,5),4)&amp;"-12-31",1)/100000000,[1]!EM_S_STM07_BS(E1572,140,LEFT(RIGHT($L$1,11),10),1)/100000000)))</f>
        <v>30.612864397900001</v>
      </c>
      <c r="M1572" s="36">
        <f t="shared" ca="1" si="123"/>
        <v>1.41829555377962</v>
      </c>
      <c r="N1572" s="37" t="str">
        <f ca="1">IF(E1572="","",IF(ISERROR([1]!EM_S_EST_NETPROFIT(E1572,行业估值!$E$6,deadline)/100000000),"-",[1]!EM_S_EST_NETPROFIT(E1572,行业估值!$E$6,deadline)/100000000))</f>
        <v>-</v>
      </c>
      <c r="O1572" s="36" t="str">
        <f t="shared" ca="1" si="124"/>
        <v>-</v>
      </c>
      <c r="T1572" s="64" t="s">
        <v>3139</v>
      </c>
      <c r="U1572" s="64" t="s">
        <v>3140</v>
      </c>
    </row>
    <row r="1573" spans="4:21">
      <c r="D1573" s="45" t="str">
        <f>IF(AND(行业估值!$B$39=$G1573,COUNTIF($G$2:$G$2552,$G1573)&gt;=1),COUNTIF($G$2:G1573,$G1573),"")</f>
        <v/>
      </c>
      <c r="E1573" s="65" t="str">
        <f t="shared" si="120"/>
        <v>300172.SZ</v>
      </c>
      <c r="F1573" s="65" t="str">
        <f t="shared" si="121"/>
        <v>中电环保</v>
      </c>
      <c r="G1573" s="34" t="str">
        <f>IF(E1573="","",IF(行业估值!$C$5="申万行业",[1]!EM_S_INFO_INDUSTRY_SW2014(E1573,"1"),IF(行业估值!$C$5="证监会行业",[1]!EM_S_INFO_INDUSTRY_CSRC1(E1573,"1"),[1]!EM_S_INFO_INDUSTRY_EM2016(E1573,"1"))))</f>
        <v>公用事业</v>
      </c>
      <c r="H1573" s="34" t="str">
        <f>IF(E1573="","",IF($H$1="上证50",[1]!EM_S_INFO_COMPINDEX(E1573,"000016"),"")&amp;IF($H$1="上证180",[1]!EM_S_INFO_COMPINDEX(E1573,"000010"),"")&amp;IF($H$1="沪深300",[1]!EM_S_INFO_COMPINDEX(E1573,"000300"),"")&amp;IF(AND($H$1="上证A股",RIGHT(E1573,2)="SH"),"是","")&amp;IF(AND($H$1="深证A股",RIGHT(E1573,2)="SZ"),"是","")&amp;IF(AND($H$1="创业板",LEFT(E1573,1)-3=0),"是","")&amp;IF(AND($H$1="全部A股",E1573&lt;&gt;0),"是","")&amp;IF(AND($H$1="中小板",LEFT(E1573,3)="002"),"是",""))</f>
        <v>是</v>
      </c>
      <c r="I1573" s="46">
        <f ca="1">IF(E1573="","",IF(OR([1]!EM_S_VAL_MV(E1573,deadline)="",[1]!EM_S_VAL_MV(E1573,deadline)="--",[1]!EM_S_VAL_MV(E1573,deadline)="null"),0,[1]!EM_S_VAL_MV(E1573,deadline)/100000000))</f>
        <v>25.940915</v>
      </c>
      <c r="J1573" s="46">
        <f ca="1">IF(E1573="","",IF(RIGHT(LEFT($J$1,6),3)="TTM",[1]!EM_S_FA_PROFIT_TTM(E1573,LEFT(RIGHT($J$1,11),10),1)/100000000,[1]!EM_S_STM07_IS(E1573,61,LEFT(RIGHT($J$1,5),4)&amp;"-12-31",1)/100000000))</f>
        <v>1.3052999859000001</v>
      </c>
      <c r="K1573" s="36">
        <f t="shared" ca="1" si="122"/>
        <v>19.873527373183741</v>
      </c>
      <c r="L1573" s="46">
        <f ca="1">IF(E1573="","",IF(ISERROR(IF(行业估值!$E$7="最新年报",[1]!EM_S_STM07_BS(E1573,140,LEFT(RIGHT($L$1,5),4)&amp;"-12-31",1)/100000000,[1]!EM_S_STM07_BS(E1573,140,LEFT(RIGHT($L$1,11),10),1)/100000000)),0,IF(行业估值!$E$7="最新年报",[1]!EM_S_STM07_BS(E1573,140,LEFT(RIGHT($L$1,5),4)&amp;"-12-31",1)/100000000,[1]!EM_S_STM07_BS(E1573,140,LEFT(RIGHT($L$1,11),10),1)/100000000)))</f>
        <v>14.299433259300001</v>
      </c>
      <c r="M1573" s="36">
        <f t="shared" ca="1" si="123"/>
        <v>1.8141218976723197</v>
      </c>
      <c r="N1573" s="37">
        <f ca="1">IF(E1573="","",IF(ISERROR([1]!EM_S_EST_NETPROFIT(E1573,行业估值!$E$6,deadline)/100000000),"-",[1]!EM_S_EST_NETPROFIT(E1573,行业估值!$E$6,deadline)/100000000))</f>
        <v>1.3803000000000001</v>
      </c>
      <c r="O1573" s="36">
        <f t="shared" ca="1" si="124"/>
        <v>18.7936789103818</v>
      </c>
      <c r="T1573" s="64" t="s">
        <v>3141</v>
      </c>
      <c r="U1573" s="64" t="s">
        <v>3142</v>
      </c>
    </row>
    <row r="1574" spans="4:21">
      <c r="D1574" s="45">
        <f>IF(AND(行业估值!$B$39=$G1574,COUNTIF($G$2:$G$2552,$G1574)&gt;=1),COUNTIF($G$2:G1574,$G1574),"")</f>
        <v>143</v>
      </c>
      <c r="E1574" s="65" t="str">
        <f t="shared" si="120"/>
        <v>300173.SZ</v>
      </c>
      <c r="F1574" s="65" t="str">
        <f t="shared" si="121"/>
        <v>智慧松德</v>
      </c>
      <c r="G1574" s="34" t="str">
        <f>IF(E1574="","",IF(行业估值!$C$5="申万行业",[1]!EM_S_INFO_INDUSTRY_SW2014(E1574,"1"),IF(行业估值!$C$5="证监会行业",[1]!EM_S_INFO_INDUSTRY_CSRC1(E1574,"1"),[1]!EM_S_INFO_INDUSTRY_EM2016(E1574,"1"))))</f>
        <v>机械设备</v>
      </c>
      <c r="H1574" s="34" t="str">
        <f>IF(E1574="","",IF($H$1="上证50",[1]!EM_S_INFO_COMPINDEX(E1574,"000016"),"")&amp;IF($H$1="上证180",[1]!EM_S_INFO_COMPINDEX(E1574,"000010"),"")&amp;IF($H$1="沪深300",[1]!EM_S_INFO_COMPINDEX(E1574,"000300"),"")&amp;IF(AND($H$1="上证A股",RIGHT(E1574,2)="SH"),"是","")&amp;IF(AND($H$1="深证A股",RIGHT(E1574,2)="SZ"),"是","")&amp;IF(AND($H$1="创业板",LEFT(E1574,1)-3=0),"是","")&amp;IF(AND($H$1="全部A股",E1574&lt;&gt;0),"是","")&amp;IF(AND($H$1="中小板",LEFT(E1574,3)="002"),"是",""))</f>
        <v>是</v>
      </c>
      <c r="I1574" s="46">
        <f ca="1">IF(E1574="","",IF(OR([1]!EM_S_VAL_MV(E1574,deadline)="",[1]!EM_S_VAL_MV(E1574,deadline)="--",[1]!EM_S_VAL_MV(E1574,deadline)="null"),0,[1]!EM_S_VAL_MV(E1574,deadline)/100000000))</f>
        <v>25.5574699308</v>
      </c>
      <c r="J1574" s="46">
        <f ca="1">IF(E1574="","",IF(RIGHT(LEFT($J$1,6),3)="TTM",[1]!EM_S_FA_PROFIT_TTM(E1574,LEFT(RIGHT($J$1,11),10),1)/100000000,[1]!EM_S_STM07_IS(E1574,61,LEFT(RIGHT($J$1,5),4)&amp;"-12-31",1)/100000000))</f>
        <v>-8.5702155186999995</v>
      </c>
      <c r="K1574" s="36">
        <f t="shared" ca="1" si="122"/>
        <v>-2.9821268642584577</v>
      </c>
      <c r="L1574" s="46">
        <f ca="1">IF(E1574="","",IF(ISERROR(IF(行业估值!$E$7="最新年报",[1]!EM_S_STM07_BS(E1574,140,LEFT(RIGHT($L$1,5),4)&amp;"-12-31",1)/100000000,[1]!EM_S_STM07_BS(E1574,140,LEFT(RIGHT($L$1,11),10),1)/100000000)),0,IF(行业估值!$E$7="最新年报",[1]!EM_S_STM07_BS(E1574,140,LEFT(RIGHT($L$1,5),4)&amp;"-12-31",1)/100000000,[1]!EM_S_STM07_BS(E1574,140,LEFT(RIGHT($L$1,11),10),1)/100000000)))</f>
        <v>8.4844655521999996</v>
      </c>
      <c r="M1574" s="36">
        <f t="shared" ca="1" si="123"/>
        <v>3.0122663323411119</v>
      </c>
      <c r="N1574" s="37" t="str">
        <f ca="1">IF(E1574="","",IF(ISERROR([1]!EM_S_EST_NETPROFIT(E1574,行业估值!$E$6,deadline)/100000000),"-",[1]!EM_S_EST_NETPROFIT(E1574,行业估值!$E$6,deadline)/100000000))</f>
        <v>-</v>
      </c>
      <c r="O1574" s="36" t="str">
        <f t="shared" ca="1" si="124"/>
        <v>-</v>
      </c>
      <c r="T1574" s="64" t="s">
        <v>3143</v>
      </c>
      <c r="U1574" s="64" t="s">
        <v>3144</v>
      </c>
    </row>
    <row r="1575" spans="4:21">
      <c r="D1575" s="45" t="str">
        <f>IF(AND(行业估值!$B$39=$G1575,COUNTIF($G$2:$G$2552,$G1575)&gt;=1),COUNTIF($G$2:G1575,$G1575),"")</f>
        <v/>
      </c>
      <c r="E1575" s="65" t="str">
        <f t="shared" si="120"/>
        <v>300174.SZ</v>
      </c>
      <c r="F1575" s="65" t="str">
        <f t="shared" si="121"/>
        <v>元力股份</v>
      </c>
      <c r="G1575" s="34" t="str">
        <f>IF(E1575="","",IF(行业估值!$C$5="申万行业",[1]!EM_S_INFO_INDUSTRY_SW2014(E1575,"1"),IF(行业估值!$C$5="证监会行业",[1]!EM_S_INFO_INDUSTRY_CSRC1(E1575,"1"),[1]!EM_S_INFO_INDUSTRY_EM2016(E1575,"1"))))</f>
        <v>互联网</v>
      </c>
      <c r="H1575" s="34" t="str">
        <f>IF(E1575="","",IF($H$1="上证50",[1]!EM_S_INFO_COMPINDEX(E1575,"000016"),"")&amp;IF($H$1="上证180",[1]!EM_S_INFO_COMPINDEX(E1575,"000010"),"")&amp;IF($H$1="沪深300",[1]!EM_S_INFO_COMPINDEX(E1575,"000300"),"")&amp;IF(AND($H$1="上证A股",RIGHT(E1575,2)="SH"),"是","")&amp;IF(AND($H$1="深证A股",RIGHT(E1575,2)="SZ"),"是","")&amp;IF(AND($H$1="创业板",LEFT(E1575,1)-3=0),"是","")&amp;IF(AND($H$1="全部A股",E1575&lt;&gt;0),"是","")&amp;IF(AND($H$1="中小板",LEFT(E1575,3)="002"),"是",""))</f>
        <v>是</v>
      </c>
      <c r="I1575" s="46">
        <f ca="1">IF(E1575="","",IF(OR([1]!EM_S_VAL_MV(E1575,deadline)="",[1]!EM_S_VAL_MV(E1575,deadline)="--",[1]!EM_S_VAL_MV(E1575,deadline)="null"),0,[1]!EM_S_VAL_MV(E1575,deadline)/100000000))</f>
        <v>40.41648</v>
      </c>
      <c r="J1575" s="46">
        <f ca="1">IF(E1575="","",IF(RIGHT(LEFT($J$1,6),3)="TTM",[1]!EM_S_FA_PROFIT_TTM(E1575,LEFT(RIGHT($J$1,11),10),1)/100000000,[1]!EM_S_STM07_IS(E1575,61,LEFT(RIGHT($J$1,5),4)&amp;"-12-31",1)/100000000))</f>
        <v>0.89035820519999997</v>
      </c>
      <c r="K1575" s="36">
        <f t="shared" ca="1" si="122"/>
        <v>45.39350540485141</v>
      </c>
      <c r="L1575" s="46">
        <f ca="1">IF(E1575="","",IF(ISERROR(IF(行业估值!$E$7="最新年报",[1]!EM_S_STM07_BS(E1575,140,LEFT(RIGHT($L$1,5),4)&amp;"-12-31",1)/100000000,[1]!EM_S_STM07_BS(E1575,140,LEFT(RIGHT($L$1,11),10),1)/100000000)),0,IF(行业估值!$E$7="最新年报",[1]!EM_S_STM07_BS(E1575,140,LEFT(RIGHT($L$1,5),4)&amp;"-12-31",1)/100000000,[1]!EM_S_STM07_BS(E1575,140,LEFT(RIGHT($L$1,11),10),1)/100000000)))</f>
        <v>6.9792910261000003</v>
      </c>
      <c r="M1575" s="36">
        <f t="shared" ca="1" si="123"/>
        <v>5.7909148434786744</v>
      </c>
      <c r="N1575" s="37">
        <f ca="1">IF(E1575="","",IF(ISERROR([1]!EM_S_EST_NETPROFIT(E1575,行业估值!$E$6,deadline)/100000000),"-",[1]!EM_S_EST_NETPROFIT(E1575,行业估值!$E$6,deadline)/100000000))</f>
        <v>0.93</v>
      </c>
      <c r="O1575" s="36">
        <f t="shared" ca="1" si="124"/>
        <v>43.458580645161291</v>
      </c>
      <c r="T1575" s="64" t="s">
        <v>3145</v>
      </c>
      <c r="U1575" s="64" t="s">
        <v>3146</v>
      </c>
    </row>
    <row r="1576" spans="4:21">
      <c r="D1576" s="45" t="str">
        <f>IF(AND(行业估值!$B$39=$G1576,COUNTIF($G$2:$G$2552,$G1576)&gt;=1),COUNTIF($G$2:G1576,$G1576),"")</f>
        <v/>
      </c>
      <c r="E1576" s="65" t="str">
        <f t="shared" si="120"/>
        <v>300175.SZ</v>
      </c>
      <c r="F1576" s="65" t="str">
        <f t="shared" si="121"/>
        <v>朗源股份</v>
      </c>
      <c r="G1576" s="34" t="str">
        <f>IF(E1576="","",IF(行业估值!$C$5="申万行业",[1]!EM_S_INFO_INDUSTRY_SW2014(E1576,"1"),IF(行业估值!$C$5="证监会行业",[1]!EM_S_INFO_INDUSTRY_CSRC1(E1576,"1"),[1]!EM_S_INFO_INDUSTRY_EM2016(E1576,"1"))))</f>
        <v>农林牧渔</v>
      </c>
      <c r="H1576" s="34" t="str">
        <f>IF(E1576="","",IF($H$1="上证50",[1]!EM_S_INFO_COMPINDEX(E1576,"000016"),"")&amp;IF($H$1="上证180",[1]!EM_S_INFO_COMPINDEX(E1576,"000010"),"")&amp;IF($H$1="沪深300",[1]!EM_S_INFO_COMPINDEX(E1576,"000300"),"")&amp;IF(AND($H$1="上证A股",RIGHT(E1576,2)="SH"),"是","")&amp;IF(AND($H$1="深证A股",RIGHT(E1576,2)="SZ"),"是","")&amp;IF(AND($H$1="创业板",LEFT(E1576,1)-3=0),"是","")&amp;IF(AND($H$1="全部A股",E1576&lt;&gt;0),"是","")&amp;IF(AND($H$1="中小板",LEFT(E1576,3)="002"),"是",""))</f>
        <v>是</v>
      </c>
      <c r="I1576" s="46">
        <f ca="1">IF(E1576="","",IF(OR([1]!EM_S_VAL_MV(E1576,deadline)="",[1]!EM_S_VAL_MV(E1576,deadline)="--",[1]!EM_S_VAL_MV(E1576,deadline)="null"),0,[1]!EM_S_VAL_MV(E1576,deadline)/100000000))</f>
        <v>28.577559999999998</v>
      </c>
      <c r="J1576" s="46">
        <f ca="1">IF(E1576="","",IF(RIGHT(LEFT($J$1,6),3)="TTM",[1]!EM_S_FA_PROFIT_TTM(E1576,LEFT(RIGHT($J$1,11),10),1)/100000000,[1]!EM_S_STM07_IS(E1576,61,LEFT(RIGHT($J$1,5),4)&amp;"-12-31",1)/100000000))</f>
        <v>0.34103259409999997</v>
      </c>
      <c r="K1576" s="36">
        <f t="shared" ca="1" si="122"/>
        <v>83.797151634193312</v>
      </c>
      <c r="L1576" s="46">
        <f ca="1">IF(E1576="","",IF(ISERROR(IF(行业估值!$E$7="最新年报",[1]!EM_S_STM07_BS(E1576,140,LEFT(RIGHT($L$1,5),4)&amp;"-12-31",1)/100000000,[1]!EM_S_STM07_BS(E1576,140,LEFT(RIGHT($L$1,11),10),1)/100000000)),0,IF(行业估值!$E$7="最新年报",[1]!EM_S_STM07_BS(E1576,140,LEFT(RIGHT($L$1,5),4)&amp;"-12-31",1)/100000000,[1]!EM_S_STM07_BS(E1576,140,LEFT(RIGHT($L$1,11),10),1)/100000000)))</f>
        <v>8.2980237365999994</v>
      </c>
      <c r="M1576" s="36">
        <f t="shared" ca="1" si="123"/>
        <v>3.4438995244076342</v>
      </c>
      <c r="N1576" s="37" t="str">
        <f ca="1">IF(E1576="","",IF(ISERROR([1]!EM_S_EST_NETPROFIT(E1576,行业估值!$E$6,deadline)/100000000),"-",[1]!EM_S_EST_NETPROFIT(E1576,行业估值!$E$6,deadline)/100000000))</f>
        <v>-</v>
      </c>
      <c r="O1576" s="36" t="str">
        <f t="shared" ca="1" si="124"/>
        <v>-</v>
      </c>
      <c r="T1576" s="64" t="s">
        <v>3147</v>
      </c>
      <c r="U1576" s="64" t="s">
        <v>3148</v>
      </c>
    </row>
    <row r="1577" spans="4:21">
      <c r="D1577" s="45" t="str">
        <f>IF(AND(行业估值!$B$39=$G1577,COUNTIF($G$2:$G$2552,$G1577)&gt;=1),COUNTIF($G$2:G1577,$G1577),"")</f>
        <v/>
      </c>
      <c r="E1577" s="65" t="str">
        <f t="shared" si="120"/>
        <v>300176.SZ</v>
      </c>
      <c r="F1577" s="65" t="str">
        <f t="shared" si="121"/>
        <v>派生科技</v>
      </c>
      <c r="G1577" s="34" t="str">
        <f>IF(E1577="","",IF(行业估值!$C$5="申万行业",[1]!EM_S_INFO_INDUSTRY_SW2014(E1577,"1"),IF(行业估值!$C$5="证监会行业",[1]!EM_S_INFO_INDUSTRY_CSRC1(E1577,"1"),[1]!EM_S_INFO_INDUSTRY_EM2016(E1577,"1"))))</f>
        <v>交运设备</v>
      </c>
      <c r="H1577" s="34" t="str">
        <f>IF(E1577="","",IF($H$1="上证50",[1]!EM_S_INFO_COMPINDEX(E1577,"000016"),"")&amp;IF($H$1="上证180",[1]!EM_S_INFO_COMPINDEX(E1577,"000010"),"")&amp;IF($H$1="沪深300",[1]!EM_S_INFO_COMPINDEX(E1577,"000300"),"")&amp;IF(AND($H$1="上证A股",RIGHT(E1577,2)="SH"),"是","")&amp;IF(AND($H$1="深证A股",RIGHT(E1577,2)="SZ"),"是","")&amp;IF(AND($H$1="创业板",LEFT(E1577,1)-3=0),"是","")&amp;IF(AND($H$1="全部A股",E1577&lt;&gt;0),"是","")&amp;IF(AND($H$1="中小板",LEFT(E1577,3)="002"),"是",""))</f>
        <v>是</v>
      </c>
      <c r="I1577" s="46">
        <f ca="1">IF(E1577="","",IF(OR([1]!EM_S_VAL_MV(E1577,deadline)="",[1]!EM_S_VAL_MV(E1577,deadline)="--",[1]!EM_S_VAL_MV(E1577,deadline)="null"),0,[1]!EM_S_VAL_MV(E1577,deadline)/100000000))</f>
        <v>31.71829752</v>
      </c>
      <c r="J1577" s="46">
        <f ca="1">IF(E1577="","",IF(RIGHT(LEFT($J$1,6),3)="TTM",[1]!EM_S_FA_PROFIT_TTM(E1577,LEFT(RIGHT($J$1,11),10),1)/100000000,[1]!EM_S_STM07_IS(E1577,61,LEFT(RIGHT($J$1,5),4)&amp;"-12-31",1)/100000000))</f>
        <v>-2.7171986196</v>
      </c>
      <c r="K1577" s="36">
        <f t="shared" ca="1" si="122"/>
        <v>-11.673161207725501</v>
      </c>
      <c r="L1577" s="46">
        <f ca="1">IF(E1577="","",IF(ISERROR(IF(行业估值!$E$7="最新年报",[1]!EM_S_STM07_BS(E1577,140,LEFT(RIGHT($L$1,5),4)&amp;"-12-31",1)/100000000,[1]!EM_S_STM07_BS(E1577,140,LEFT(RIGHT($L$1,11),10),1)/100000000)),0,IF(行业估值!$E$7="最新年报",[1]!EM_S_STM07_BS(E1577,140,LEFT(RIGHT($L$1,5),4)&amp;"-12-31",1)/100000000,[1]!EM_S_STM07_BS(E1577,140,LEFT(RIGHT($L$1,11),10),1)/100000000)))</f>
        <v>10.946788959500001</v>
      </c>
      <c r="M1577" s="36">
        <f t="shared" ca="1" si="123"/>
        <v>2.8974978541514465</v>
      </c>
      <c r="N1577" s="37" t="str">
        <f ca="1">IF(E1577="","",IF(ISERROR([1]!EM_S_EST_NETPROFIT(E1577,行业估值!$E$6,deadline)/100000000),"-",[1]!EM_S_EST_NETPROFIT(E1577,行业估值!$E$6,deadline)/100000000))</f>
        <v>-</v>
      </c>
      <c r="O1577" s="36" t="str">
        <f t="shared" ca="1" si="124"/>
        <v>-</v>
      </c>
      <c r="T1577" s="64" t="s">
        <v>3149</v>
      </c>
      <c r="U1577" s="64" t="s">
        <v>3150</v>
      </c>
    </row>
    <row r="1578" spans="4:21">
      <c r="D1578" s="45" t="str">
        <f>IF(AND(行业估值!$B$39=$G1578,COUNTIF($G$2:$G$2552,$G1578)&gt;=1),COUNTIF($G$2:G1578,$G1578),"")</f>
        <v/>
      </c>
      <c r="E1578" s="65" t="str">
        <f t="shared" si="120"/>
        <v>300177.SZ</v>
      </c>
      <c r="F1578" s="65" t="str">
        <f t="shared" si="121"/>
        <v>中海达</v>
      </c>
      <c r="G1578" s="34" t="str">
        <f>IF(E1578="","",IF(行业估值!$C$5="申万行业",[1]!EM_S_INFO_INDUSTRY_SW2014(E1578,"1"),IF(行业估值!$C$5="证监会行业",[1]!EM_S_INFO_INDUSTRY_CSRC1(E1578,"1"),[1]!EM_S_INFO_INDUSTRY_EM2016(E1578,"1"))))</f>
        <v>信息技术</v>
      </c>
      <c r="H1578" s="34" t="str">
        <f>IF(E1578="","",IF($H$1="上证50",[1]!EM_S_INFO_COMPINDEX(E1578,"000016"),"")&amp;IF($H$1="上证180",[1]!EM_S_INFO_COMPINDEX(E1578,"000010"),"")&amp;IF($H$1="沪深300",[1]!EM_S_INFO_COMPINDEX(E1578,"000300"),"")&amp;IF(AND($H$1="上证A股",RIGHT(E1578,2)="SH"),"是","")&amp;IF(AND($H$1="深证A股",RIGHT(E1578,2)="SZ"),"是","")&amp;IF(AND($H$1="创业板",LEFT(E1578,1)-3=0),"是","")&amp;IF(AND($H$1="全部A股",E1578&lt;&gt;0),"是","")&amp;IF(AND($H$1="中小板",LEFT(E1578,3)="002"),"是",""))</f>
        <v>是</v>
      </c>
      <c r="I1578" s="46">
        <f ca="1">IF(E1578="","",IF(OR([1]!EM_S_VAL_MV(E1578,deadline)="",[1]!EM_S_VAL_MV(E1578,deadline)="--",[1]!EM_S_VAL_MV(E1578,deadline)="null"),0,[1]!EM_S_VAL_MV(E1578,deadline)/100000000))</f>
        <v>54.327804741000001</v>
      </c>
      <c r="J1578" s="46">
        <f ca="1">IF(E1578="","",IF(RIGHT(LEFT($J$1,6),3)="TTM",[1]!EM_S_FA_PROFIT_TTM(E1578,LEFT(RIGHT($J$1,11),10),1)/100000000,[1]!EM_S_STM07_IS(E1578,61,LEFT(RIGHT($J$1,5),4)&amp;"-12-31",1)/100000000))</f>
        <v>1.1648618126999999</v>
      </c>
      <c r="K1578" s="36">
        <f t="shared" ca="1" si="122"/>
        <v>46.638840889697583</v>
      </c>
      <c r="L1578" s="46">
        <f ca="1">IF(E1578="","",IF(ISERROR(IF(行业估值!$E$7="最新年报",[1]!EM_S_STM07_BS(E1578,140,LEFT(RIGHT($L$1,5),4)&amp;"-12-31",1)/100000000,[1]!EM_S_STM07_BS(E1578,140,LEFT(RIGHT($L$1,11),10),1)/100000000)),0,IF(行业估值!$E$7="最新年报",[1]!EM_S_STM07_BS(E1578,140,LEFT(RIGHT($L$1,5),4)&amp;"-12-31",1)/100000000,[1]!EM_S_STM07_BS(E1578,140,LEFT(RIGHT($L$1,11),10),1)/100000000)))</f>
        <v>19.079285326899999</v>
      </c>
      <c r="M1578" s="36">
        <f t="shared" ca="1" si="123"/>
        <v>2.8474758781663012</v>
      </c>
      <c r="N1578" s="37">
        <f ca="1">IF(E1578="","",IF(ISERROR([1]!EM_S_EST_NETPROFIT(E1578,行业估值!$E$6,deadline)/100000000),"-",[1]!EM_S_EST_NETPROFIT(E1578,行业估值!$E$6,deadline)/100000000))</f>
        <v>0.94164999999999999</v>
      </c>
      <c r="O1578" s="36">
        <f t="shared" ca="1" si="124"/>
        <v>57.694265110178947</v>
      </c>
      <c r="T1578" s="64" t="s">
        <v>3151</v>
      </c>
      <c r="U1578" s="64" t="s">
        <v>3152</v>
      </c>
    </row>
    <row r="1579" spans="4:21">
      <c r="D1579" s="45" t="str">
        <f>IF(AND(行业估值!$B$39=$G1579,COUNTIF($G$2:$G$2552,$G1579)&gt;=1),COUNTIF($G$2:G1579,$G1579),"")</f>
        <v/>
      </c>
      <c r="E1579" s="65" t="str">
        <f t="shared" si="120"/>
        <v>300178.SZ</v>
      </c>
      <c r="F1579" s="65" t="str">
        <f t="shared" si="121"/>
        <v>腾邦国际</v>
      </c>
      <c r="G1579" s="34" t="str">
        <f>IF(E1579="","",IF(行业估值!$C$5="申万行业",[1]!EM_S_INFO_INDUSTRY_SW2014(E1579,"1"),IF(行业估值!$C$5="证监会行业",[1]!EM_S_INFO_INDUSTRY_CSRC1(E1579,"1"),[1]!EM_S_INFO_INDUSTRY_EM2016(E1579,"1"))))</f>
        <v>休闲、生活及专业服务</v>
      </c>
      <c r="H1579" s="34" t="str">
        <f>IF(E1579="","",IF($H$1="上证50",[1]!EM_S_INFO_COMPINDEX(E1579,"000016"),"")&amp;IF($H$1="上证180",[1]!EM_S_INFO_COMPINDEX(E1579,"000010"),"")&amp;IF($H$1="沪深300",[1]!EM_S_INFO_COMPINDEX(E1579,"000300"),"")&amp;IF(AND($H$1="上证A股",RIGHT(E1579,2)="SH"),"是","")&amp;IF(AND($H$1="深证A股",RIGHT(E1579,2)="SZ"),"是","")&amp;IF(AND($H$1="创业板",LEFT(E1579,1)-3=0),"是","")&amp;IF(AND($H$1="全部A股",E1579&lt;&gt;0),"是","")&amp;IF(AND($H$1="中小板",LEFT(E1579,3)="002"),"是",""))</f>
        <v>是</v>
      </c>
      <c r="I1579" s="46">
        <f ca="1">IF(E1579="","",IF(OR([1]!EM_S_VAL_MV(E1579,deadline)="",[1]!EM_S_VAL_MV(E1579,deadline)="--",[1]!EM_S_VAL_MV(E1579,deadline)="null"),0,[1]!EM_S_VAL_MV(E1579,deadline)/100000000))</f>
        <v>30.332208015599999</v>
      </c>
      <c r="J1579" s="46">
        <f ca="1">IF(E1579="","",IF(RIGHT(LEFT($J$1,6),3)="TTM",[1]!EM_S_FA_PROFIT_TTM(E1579,LEFT(RIGHT($J$1,11),10),1)/100000000,[1]!EM_S_STM07_IS(E1579,61,LEFT(RIGHT($J$1,5),4)&amp;"-12-31",1)/100000000))</f>
        <v>-3.3870697287999998</v>
      </c>
      <c r="K1579" s="36">
        <f t="shared" ca="1" si="122"/>
        <v>-8.9552948254024738</v>
      </c>
      <c r="L1579" s="46">
        <f ca="1">IF(E1579="","",IF(ISERROR(IF(行业估值!$E$7="最新年报",[1]!EM_S_STM07_BS(E1579,140,LEFT(RIGHT($L$1,5),4)&amp;"-12-31",1)/100000000,[1]!EM_S_STM07_BS(E1579,140,LEFT(RIGHT($L$1,11),10),1)/100000000)),0,IF(行业估值!$E$7="最新年报",[1]!EM_S_STM07_BS(E1579,140,LEFT(RIGHT($L$1,5),4)&amp;"-12-31",1)/100000000,[1]!EM_S_STM07_BS(E1579,140,LEFT(RIGHT($L$1,11),10),1)/100000000)))</f>
        <v>26.988627873899997</v>
      </c>
      <c r="M1579" s="36">
        <f t="shared" ca="1" si="123"/>
        <v>1.1238884821163322</v>
      </c>
      <c r="N1579" s="37" t="str">
        <f ca="1">IF(E1579="","",IF(ISERROR([1]!EM_S_EST_NETPROFIT(E1579,行业估值!$E$6,deadline)/100000000),"-",[1]!EM_S_EST_NETPROFIT(E1579,行业估值!$E$6,deadline)/100000000))</f>
        <v>-</v>
      </c>
      <c r="O1579" s="36" t="str">
        <f t="shared" ca="1" si="124"/>
        <v>-</v>
      </c>
      <c r="T1579" s="64" t="s">
        <v>3153</v>
      </c>
      <c r="U1579" s="64" t="s">
        <v>3154</v>
      </c>
    </row>
    <row r="1580" spans="4:21">
      <c r="D1580" s="45" t="str">
        <f>IF(AND(行业估值!$B$39=$G1580,COUNTIF($G$2:$G$2552,$G1580)&gt;=1),COUNTIF($G$2:G1580,$G1580),"")</f>
        <v/>
      </c>
      <c r="E1580" s="65" t="str">
        <f t="shared" si="120"/>
        <v>300179.SZ</v>
      </c>
      <c r="F1580" s="65" t="str">
        <f t="shared" si="121"/>
        <v>四方达</v>
      </c>
      <c r="G1580" s="34" t="str">
        <f>IF(E1580="","",IF(行业估值!$C$5="申万行业",[1]!EM_S_INFO_INDUSTRY_SW2014(E1580,"1"),IF(行业估值!$C$5="证监会行业",[1]!EM_S_INFO_INDUSTRY_CSRC1(E1580,"1"),[1]!EM_S_INFO_INDUSTRY_EM2016(E1580,"1"))))</f>
        <v>有色金属</v>
      </c>
      <c r="H1580" s="34" t="str">
        <f>IF(E1580="","",IF($H$1="上证50",[1]!EM_S_INFO_COMPINDEX(E1580,"000016"),"")&amp;IF($H$1="上证180",[1]!EM_S_INFO_COMPINDEX(E1580,"000010"),"")&amp;IF($H$1="沪深300",[1]!EM_S_INFO_COMPINDEX(E1580,"000300"),"")&amp;IF(AND($H$1="上证A股",RIGHT(E1580,2)="SH"),"是","")&amp;IF(AND($H$1="深证A股",RIGHT(E1580,2)="SZ"),"是","")&amp;IF(AND($H$1="创业板",LEFT(E1580,1)-3=0),"是","")&amp;IF(AND($H$1="全部A股",E1580&lt;&gt;0),"是","")&amp;IF(AND($H$1="中小板",LEFT(E1580,3)="002"),"是",""))</f>
        <v>是</v>
      </c>
      <c r="I1580" s="46">
        <f ca="1">IF(E1580="","",IF(OR([1]!EM_S_VAL_MV(E1580,deadline)="",[1]!EM_S_VAL_MV(E1580,deadline)="--",[1]!EM_S_VAL_MV(E1580,deadline)="null"),0,[1]!EM_S_VAL_MV(E1580,deadline)/100000000))</f>
        <v>25.371105</v>
      </c>
      <c r="J1580" s="46">
        <f ca="1">IF(E1580="","",IF(RIGHT(LEFT($J$1,6),3)="TTM",[1]!EM_S_FA_PROFIT_TTM(E1580,LEFT(RIGHT($J$1,11),10),1)/100000000,[1]!EM_S_STM07_IS(E1580,61,LEFT(RIGHT($J$1,5),4)&amp;"-12-31",1)/100000000))</f>
        <v>0.96534054650000001</v>
      </c>
      <c r="K1580" s="36">
        <f t="shared" ca="1" si="122"/>
        <v>26.282025645754846</v>
      </c>
      <c r="L1580" s="46">
        <f ca="1">IF(E1580="","",IF(ISERROR(IF(行业估值!$E$7="最新年报",[1]!EM_S_STM07_BS(E1580,140,LEFT(RIGHT($L$1,5),4)&amp;"-12-31",1)/100000000,[1]!EM_S_STM07_BS(E1580,140,LEFT(RIGHT($L$1,11),10),1)/100000000)),0,IF(行业估值!$E$7="最新年报",[1]!EM_S_STM07_BS(E1580,140,LEFT(RIGHT($L$1,5),4)&amp;"-12-31",1)/100000000,[1]!EM_S_STM07_BS(E1580,140,LEFT(RIGHT($L$1,11),10),1)/100000000)))</f>
        <v>8.8408974862999994</v>
      </c>
      <c r="M1580" s="36">
        <f t="shared" ca="1" si="123"/>
        <v>2.8697431498686057</v>
      </c>
      <c r="N1580" s="37">
        <f ca="1">IF(E1580="","",IF(ISERROR([1]!EM_S_EST_NETPROFIT(E1580,行业估值!$E$6,deadline)/100000000),"-",[1]!EM_S_EST_NETPROFIT(E1580,行业估值!$E$6,deadline)/100000000))</f>
        <v>1.1499999999999999</v>
      </c>
      <c r="O1580" s="36">
        <f t="shared" ca="1" si="124"/>
        <v>22.06183043478261</v>
      </c>
      <c r="T1580" s="64" t="s">
        <v>3155</v>
      </c>
      <c r="U1580" s="64" t="s">
        <v>3156</v>
      </c>
    </row>
    <row r="1581" spans="4:21">
      <c r="D1581" s="45" t="str">
        <f>IF(AND(行业估值!$B$39=$G1581,COUNTIF($G$2:$G$2552,$G1581)&gt;=1),COUNTIF($G$2:G1581,$G1581),"")</f>
        <v/>
      </c>
      <c r="E1581" s="65" t="str">
        <f t="shared" si="120"/>
        <v>300180.SZ</v>
      </c>
      <c r="F1581" s="65" t="str">
        <f t="shared" si="121"/>
        <v>华峰超纤</v>
      </c>
      <c r="G1581" s="34" t="str">
        <f>IF(E1581="","",IF(行业估值!$C$5="申万行业",[1]!EM_S_INFO_INDUSTRY_SW2014(E1581,"1"),IF(行业估值!$C$5="证监会行业",[1]!EM_S_INFO_INDUSTRY_CSRC1(E1581,"1"),[1]!EM_S_INFO_INDUSTRY_EM2016(E1581,"1"))))</f>
        <v>基础化工</v>
      </c>
      <c r="H1581" s="34" t="str">
        <f>IF(E1581="","",IF($H$1="上证50",[1]!EM_S_INFO_COMPINDEX(E1581,"000016"),"")&amp;IF($H$1="上证180",[1]!EM_S_INFO_COMPINDEX(E1581,"000010"),"")&amp;IF($H$1="沪深300",[1]!EM_S_INFO_COMPINDEX(E1581,"000300"),"")&amp;IF(AND($H$1="上证A股",RIGHT(E1581,2)="SH"),"是","")&amp;IF(AND($H$1="深证A股",RIGHT(E1581,2)="SZ"),"是","")&amp;IF(AND($H$1="创业板",LEFT(E1581,1)-3=0),"是","")&amp;IF(AND($H$1="全部A股",E1581&lt;&gt;0),"是","")&amp;IF(AND($H$1="中小板",LEFT(E1581,3)="002"),"是",""))</f>
        <v>是</v>
      </c>
      <c r="I1581" s="46">
        <f ca="1">IF(E1581="","",IF(OR([1]!EM_S_VAL_MV(E1581,deadline)="",[1]!EM_S_VAL_MV(E1581,deadline)="--",[1]!EM_S_VAL_MV(E1581,deadline)="null"),0,[1]!EM_S_VAL_MV(E1581,deadline)/100000000))</f>
        <v>147.37468337249999</v>
      </c>
      <c r="J1581" s="46">
        <f ca="1">IF(E1581="","",IF(RIGHT(LEFT($J$1,6),3)="TTM",[1]!EM_S_FA_PROFIT_TTM(E1581,LEFT(RIGHT($J$1,11),10),1)/100000000,[1]!EM_S_STM07_IS(E1581,61,LEFT(RIGHT($J$1,5),4)&amp;"-12-31",1)/100000000))</f>
        <v>1.2270644568</v>
      </c>
      <c r="K1581" s="36">
        <f t="shared" ca="1" si="122"/>
        <v>120.10345712142217</v>
      </c>
      <c r="L1581" s="46">
        <f ca="1">IF(E1581="","",IF(ISERROR(IF(行业估值!$E$7="最新年报",[1]!EM_S_STM07_BS(E1581,140,LEFT(RIGHT($L$1,5),4)&amp;"-12-31",1)/100000000,[1]!EM_S_STM07_BS(E1581,140,LEFT(RIGHT($L$1,11),10),1)/100000000)),0,IF(行业估值!$E$7="最新年报",[1]!EM_S_STM07_BS(E1581,140,LEFT(RIGHT($L$1,5),4)&amp;"-12-31",1)/100000000,[1]!EM_S_STM07_BS(E1581,140,LEFT(RIGHT($L$1,11),10),1)/100000000)))</f>
        <v>51.936635806700004</v>
      </c>
      <c r="M1581" s="36">
        <f t="shared" ca="1" si="123"/>
        <v>2.8375862449197786</v>
      </c>
      <c r="N1581" s="37">
        <f ca="1">IF(E1581="","",IF(ISERROR([1]!EM_S_EST_NETPROFIT(E1581,行业估值!$E$6,deadline)/100000000),"-",[1]!EM_S_EST_NETPROFIT(E1581,行业估值!$E$6,deadline)/100000000))</f>
        <v>3.21</v>
      </c>
      <c r="O1581" s="36">
        <f t="shared" ca="1" si="124"/>
        <v>45.911116315420557</v>
      </c>
      <c r="T1581" s="64" t="s">
        <v>3157</v>
      </c>
      <c r="U1581" s="64" t="s">
        <v>3158</v>
      </c>
    </row>
    <row r="1582" spans="4:21">
      <c r="D1582" s="45" t="str">
        <f>IF(AND(行业估值!$B$39=$G1582,COUNTIF($G$2:$G$2552,$G1582)&gt;=1),COUNTIF($G$2:G1582,$G1582),"")</f>
        <v/>
      </c>
      <c r="E1582" s="65" t="str">
        <f t="shared" si="120"/>
        <v>300181.SZ</v>
      </c>
      <c r="F1582" s="65" t="str">
        <f t="shared" si="121"/>
        <v>佐力药业</v>
      </c>
      <c r="G1582" s="34" t="str">
        <f>IF(E1582="","",IF(行业估值!$C$5="申万行业",[1]!EM_S_INFO_INDUSTRY_SW2014(E1582,"1"),IF(行业估值!$C$5="证监会行业",[1]!EM_S_INFO_INDUSTRY_CSRC1(E1582,"1"),[1]!EM_S_INFO_INDUSTRY_EM2016(E1582,"1"))))</f>
        <v>医药生物</v>
      </c>
      <c r="H1582" s="34" t="str">
        <f>IF(E1582="","",IF($H$1="上证50",[1]!EM_S_INFO_COMPINDEX(E1582,"000016"),"")&amp;IF($H$1="上证180",[1]!EM_S_INFO_COMPINDEX(E1582,"000010"),"")&amp;IF($H$1="沪深300",[1]!EM_S_INFO_COMPINDEX(E1582,"000300"),"")&amp;IF(AND($H$1="上证A股",RIGHT(E1582,2)="SH"),"是","")&amp;IF(AND($H$1="深证A股",RIGHT(E1582,2)="SZ"),"是","")&amp;IF(AND($H$1="创业板",LEFT(E1582,1)-3=0),"是","")&amp;IF(AND($H$1="全部A股",E1582&lt;&gt;0),"是","")&amp;IF(AND($H$1="中小板",LEFT(E1582,3)="002"),"是",""))</f>
        <v>是</v>
      </c>
      <c r="I1582" s="46">
        <f ca="1">IF(E1582="","",IF(OR([1]!EM_S_VAL_MV(E1582,deadline)="",[1]!EM_S_VAL_MV(E1582,deadline)="--",[1]!EM_S_VAL_MV(E1582,deadline)="null"),0,[1]!EM_S_VAL_MV(E1582,deadline)/100000000))</f>
        <v>29.761755067199999</v>
      </c>
      <c r="J1582" s="46">
        <f ca="1">IF(E1582="","",IF(RIGHT(LEFT($J$1,6),3)="TTM",[1]!EM_S_FA_PROFIT_TTM(E1582,LEFT(RIGHT($J$1,11),10),1)/100000000,[1]!EM_S_STM07_IS(E1582,61,LEFT(RIGHT($J$1,5),4)&amp;"-12-31",1)/100000000))</f>
        <v>0.30374064140000001</v>
      </c>
      <c r="K1582" s="36">
        <f t="shared" ca="1" si="122"/>
        <v>97.984105551441033</v>
      </c>
      <c r="L1582" s="46">
        <f ca="1">IF(E1582="","",IF(ISERROR(IF(行业估值!$E$7="最新年报",[1]!EM_S_STM07_BS(E1582,140,LEFT(RIGHT($L$1,5),4)&amp;"-12-31",1)/100000000,[1]!EM_S_STM07_BS(E1582,140,LEFT(RIGHT($L$1,11),10),1)/100000000)),0,IF(行业估值!$E$7="最新年报",[1]!EM_S_STM07_BS(E1582,140,LEFT(RIGHT($L$1,5),4)&amp;"-12-31",1)/100000000,[1]!EM_S_STM07_BS(E1582,140,LEFT(RIGHT($L$1,11),10),1)/100000000)))</f>
        <v>13.259561572000001</v>
      </c>
      <c r="M1582" s="36">
        <f t="shared" ca="1" si="123"/>
        <v>2.2445504631199427</v>
      </c>
      <c r="N1582" s="37" t="str">
        <f ca="1">IF(E1582="","",IF(ISERROR([1]!EM_S_EST_NETPROFIT(E1582,行业估值!$E$6,deadline)/100000000),"-",[1]!EM_S_EST_NETPROFIT(E1582,行业估值!$E$6,deadline)/100000000))</f>
        <v>-</v>
      </c>
      <c r="O1582" s="36" t="str">
        <f t="shared" ca="1" si="124"/>
        <v>-</v>
      </c>
      <c r="T1582" s="64" t="s">
        <v>3159</v>
      </c>
      <c r="U1582" s="64" t="s">
        <v>3160</v>
      </c>
    </row>
    <row r="1583" spans="4:21">
      <c r="D1583" s="45" t="str">
        <f>IF(AND(行业估值!$B$39=$G1583,COUNTIF($G$2:$G$2552,$G1583)&gt;=1),COUNTIF($G$2:G1583,$G1583),"")</f>
        <v/>
      </c>
      <c r="E1583" s="65" t="str">
        <f t="shared" si="120"/>
        <v>300182.SZ</v>
      </c>
      <c r="F1583" s="65" t="str">
        <f t="shared" si="121"/>
        <v>捷成股份</v>
      </c>
      <c r="G1583" s="34" t="str">
        <f>IF(E1583="","",IF(行业估值!$C$5="申万行业",[1]!EM_S_INFO_INDUSTRY_SW2014(E1583,"1"),IF(行业估值!$C$5="证监会行业",[1]!EM_S_INFO_INDUSTRY_CSRC1(E1583,"1"),[1]!EM_S_INFO_INDUSTRY_EM2016(E1583,"1"))))</f>
        <v>文化传媒</v>
      </c>
      <c r="H1583" s="34" t="str">
        <f>IF(E1583="","",IF($H$1="上证50",[1]!EM_S_INFO_COMPINDEX(E1583,"000016"),"")&amp;IF($H$1="上证180",[1]!EM_S_INFO_COMPINDEX(E1583,"000010"),"")&amp;IF($H$1="沪深300",[1]!EM_S_INFO_COMPINDEX(E1583,"000300"),"")&amp;IF(AND($H$1="上证A股",RIGHT(E1583,2)="SH"),"是","")&amp;IF(AND($H$1="深证A股",RIGHT(E1583,2)="SZ"),"是","")&amp;IF(AND($H$1="创业板",LEFT(E1583,1)-3=0),"是","")&amp;IF(AND($H$1="全部A股",E1583&lt;&gt;0),"是","")&amp;IF(AND($H$1="中小板",LEFT(E1583,3)="002"),"是",""))</f>
        <v>是</v>
      </c>
      <c r="I1583" s="46">
        <f ca="1">IF(E1583="","",IF(OR([1]!EM_S_VAL_MV(E1583,deadline)="",[1]!EM_S_VAL_MV(E1583,deadline)="--",[1]!EM_S_VAL_MV(E1583,deadline)="null"),0,[1]!EM_S_VAL_MV(E1583,deadline)/100000000))</f>
        <v>88.836147841499994</v>
      </c>
      <c r="J1583" s="46">
        <f ca="1">IF(E1583="","",IF(RIGHT(LEFT($J$1,6),3)="TTM",[1]!EM_S_FA_PROFIT_TTM(E1583,LEFT(RIGHT($J$1,11),10),1)/100000000,[1]!EM_S_STM07_IS(E1583,61,LEFT(RIGHT($J$1,5),4)&amp;"-12-31",1)/100000000))</f>
        <v>-3.9682888463000001</v>
      </c>
      <c r="K1583" s="36">
        <f t="shared" ca="1" si="122"/>
        <v>-22.386512495009047</v>
      </c>
      <c r="L1583" s="46">
        <f ca="1">IF(E1583="","",IF(ISERROR(IF(行业估值!$E$7="最新年报",[1]!EM_S_STM07_BS(E1583,140,LEFT(RIGHT($L$1,5),4)&amp;"-12-31",1)/100000000,[1]!EM_S_STM07_BS(E1583,140,LEFT(RIGHT($L$1,11),10),1)/100000000)),0,IF(行业估值!$E$7="最新年报",[1]!EM_S_STM07_BS(E1583,140,LEFT(RIGHT($L$1,5),4)&amp;"-12-31",1)/100000000,[1]!EM_S_STM07_BS(E1583,140,LEFT(RIGHT($L$1,11),10),1)/100000000)))</f>
        <v>101.1990733969</v>
      </c>
      <c r="M1583" s="36">
        <f t="shared" ca="1" si="123"/>
        <v>0.87783558544145013</v>
      </c>
      <c r="N1583" s="37">
        <f ca="1">IF(E1583="","",IF(ISERROR([1]!EM_S_EST_NETPROFIT(E1583,行业估值!$E$6,deadline)/100000000),"-",[1]!EM_S_EST_NETPROFIT(E1583,行业估值!$E$6,deadline)/100000000))</f>
        <v>7.04</v>
      </c>
      <c r="O1583" s="36">
        <f t="shared" ca="1" si="124"/>
        <v>12.618771000213068</v>
      </c>
      <c r="T1583" s="64" t="s">
        <v>3161</v>
      </c>
      <c r="U1583" s="64" t="s">
        <v>3162</v>
      </c>
    </row>
    <row r="1584" spans="4:21">
      <c r="D1584" s="45" t="str">
        <f>IF(AND(行业估值!$B$39=$G1584,COUNTIF($G$2:$G$2552,$G1584)&gt;=1),COUNTIF($G$2:G1584,$G1584),"")</f>
        <v/>
      </c>
      <c r="E1584" s="65" t="str">
        <f t="shared" si="120"/>
        <v>300183.SZ</v>
      </c>
      <c r="F1584" s="65" t="str">
        <f t="shared" si="121"/>
        <v>东软载波</v>
      </c>
      <c r="G1584" s="34" t="str">
        <f>IF(E1584="","",IF(行业估值!$C$5="申万行业",[1]!EM_S_INFO_INDUSTRY_SW2014(E1584,"1"),IF(行业估值!$C$5="证监会行业",[1]!EM_S_INFO_INDUSTRY_CSRC1(E1584,"1"),[1]!EM_S_INFO_INDUSTRY_EM2016(E1584,"1"))))</f>
        <v>电子设备</v>
      </c>
      <c r="H1584" s="34" t="str">
        <f>IF(E1584="","",IF($H$1="上证50",[1]!EM_S_INFO_COMPINDEX(E1584,"000016"),"")&amp;IF($H$1="上证180",[1]!EM_S_INFO_COMPINDEX(E1584,"000010"),"")&amp;IF($H$1="沪深300",[1]!EM_S_INFO_COMPINDEX(E1584,"000300"),"")&amp;IF(AND($H$1="上证A股",RIGHT(E1584,2)="SH"),"是","")&amp;IF(AND($H$1="深证A股",RIGHT(E1584,2)="SZ"),"是","")&amp;IF(AND($H$1="创业板",LEFT(E1584,1)-3=0),"是","")&amp;IF(AND($H$1="全部A股",E1584&lt;&gt;0),"是","")&amp;IF(AND($H$1="中小板",LEFT(E1584,3)="002"),"是",""))</f>
        <v>是</v>
      </c>
      <c r="I1584" s="46">
        <f ca="1">IF(E1584="","",IF(OR([1]!EM_S_VAL_MV(E1584,deadline)="",[1]!EM_S_VAL_MV(E1584,deadline)="--",[1]!EM_S_VAL_MV(E1584,deadline)="null"),0,[1]!EM_S_VAL_MV(E1584,deadline)/100000000))</f>
        <v>59.7585990161</v>
      </c>
      <c r="J1584" s="46">
        <f ca="1">IF(E1584="","",IF(RIGHT(LEFT($J$1,6),3)="TTM",[1]!EM_S_FA_PROFIT_TTM(E1584,LEFT(RIGHT($J$1,11),10),1)/100000000,[1]!EM_S_STM07_IS(E1584,61,LEFT(RIGHT($J$1,5),4)&amp;"-12-31",1)/100000000))</f>
        <v>1.7321255703999998</v>
      </c>
      <c r="K1584" s="36">
        <f t="shared" ca="1" si="122"/>
        <v>34.500154051937436</v>
      </c>
      <c r="L1584" s="46">
        <f ca="1">IF(E1584="","",IF(ISERROR(IF(行业估值!$E$7="最新年报",[1]!EM_S_STM07_BS(E1584,140,LEFT(RIGHT($L$1,5),4)&amp;"-12-31",1)/100000000,[1]!EM_S_STM07_BS(E1584,140,LEFT(RIGHT($L$1,11),10),1)/100000000)),0,IF(行业估值!$E$7="最新年报",[1]!EM_S_STM07_BS(E1584,140,LEFT(RIGHT($L$1,5),4)&amp;"-12-31",1)/100000000,[1]!EM_S_STM07_BS(E1584,140,LEFT(RIGHT($L$1,11),10),1)/100000000)))</f>
        <v>28.379523453099999</v>
      </c>
      <c r="M1584" s="36">
        <f t="shared" ca="1" si="123"/>
        <v>2.1056942381311323</v>
      </c>
      <c r="N1584" s="37">
        <f ca="1">IF(E1584="","",IF(ISERROR([1]!EM_S_EST_NETPROFIT(E1584,行业估值!$E$6,deadline)/100000000),"-",[1]!EM_S_EST_NETPROFIT(E1584,行业估值!$E$6,deadline)/100000000))</f>
        <v>1.831</v>
      </c>
      <c r="O1584" s="36">
        <f t="shared" ca="1" si="124"/>
        <v>32.637137638503553</v>
      </c>
      <c r="T1584" s="64" t="s">
        <v>3163</v>
      </c>
      <c r="U1584" s="64" t="s">
        <v>3164</v>
      </c>
    </row>
    <row r="1585" spans="4:21">
      <c r="D1585" s="45" t="str">
        <f>IF(AND(行业估值!$B$39=$G1585,COUNTIF($G$2:$G$2552,$G1585)&gt;=1),COUNTIF($G$2:G1585,$G1585),"")</f>
        <v/>
      </c>
      <c r="E1585" s="65" t="str">
        <f t="shared" si="120"/>
        <v>300184.SZ</v>
      </c>
      <c r="F1585" s="65" t="str">
        <f t="shared" si="121"/>
        <v>力源信息</v>
      </c>
      <c r="G1585" s="34" t="str">
        <f>IF(E1585="","",IF(行业估值!$C$5="申万行业",[1]!EM_S_INFO_INDUSTRY_SW2014(E1585,"1"),IF(行业估值!$C$5="证监会行业",[1]!EM_S_INFO_INDUSTRY_CSRC1(E1585,"1"),[1]!EM_S_INFO_INDUSTRY_EM2016(E1585,"1"))))</f>
        <v>电子设备</v>
      </c>
      <c r="H1585" s="34" t="str">
        <f>IF(E1585="","",IF($H$1="上证50",[1]!EM_S_INFO_COMPINDEX(E1585,"000016"),"")&amp;IF($H$1="上证180",[1]!EM_S_INFO_COMPINDEX(E1585,"000010"),"")&amp;IF($H$1="沪深300",[1]!EM_S_INFO_COMPINDEX(E1585,"000300"),"")&amp;IF(AND($H$1="上证A股",RIGHT(E1585,2)="SH"),"是","")&amp;IF(AND($H$1="深证A股",RIGHT(E1585,2)="SZ"),"是","")&amp;IF(AND($H$1="创业板",LEFT(E1585,1)-3=0),"是","")&amp;IF(AND($H$1="全部A股",E1585&lt;&gt;0),"是","")&amp;IF(AND($H$1="中小板",LEFT(E1585,3)="002"),"是",""))</f>
        <v>是</v>
      </c>
      <c r="I1585" s="46">
        <f ca="1">IF(E1585="","",IF(OR([1]!EM_S_VAL_MV(E1585,deadline)="",[1]!EM_S_VAL_MV(E1585,deadline)="--",[1]!EM_S_VAL_MV(E1585,deadline)="null"),0,[1]!EM_S_VAL_MV(E1585,deadline)/100000000))</f>
        <v>80.586022384799989</v>
      </c>
      <c r="J1585" s="46">
        <f ca="1">IF(E1585="","",IF(RIGHT(LEFT($J$1,6),3)="TTM",[1]!EM_S_FA_PROFIT_TTM(E1585,LEFT(RIGHT($J$1,11),10),1)/100000000,[1]!EM_S_STM07_IS(E1585,61,LEFT(RIGHT($J$1,5),4)&amp;"-12-31",1)/100000000))</f>
        <v>2.8900848933999996</v>
      </c>
      <c r="K1585" s="36">
        <f t="shared" ca="1" si="122"/>
        <v>27.88361773345547</v>
      </c>
      <c r="L1585" s="46">
        <f ca="1">IF(E1585="","",IF(ISERROR(IF(行业估值!$E$7="最新年报",[1]!EM_S_STM07_BS(E1585,140,LEFT(RIGHT($L$1,5),4)&amp;"-12-31",1)/100000000,[1]!EM_S_STM07_BS(E1585,140,LEFT(RIGHT($L$1,11),10),1)/100000000)),0,IF(行业估值!$E$7="最新年报",[1]!EM_S_STM07_BS(E1585,140,LEFT(RIGHT($L$1,5),4)&amp;"-12-31",1)/100000000,[1]!EM_S_STM07_BS(E1585,140,LEFT(RIGHT($L$1,11),10),1)/100000000)))</f>
        <v>47.455480361699998</v>
      </c>
      <c r="M1585" s="36">
        <f t="shared" ca="1" si="123"/>
        <v>1.6981394302740793</v>
      </c>
      <c r="N1585" s="37" t="str">
        <f ca="1">IF(E1585="","",IF(ISERROR([1]!EM_S_EST_NETPROFIT(E1585,行业估值!$E$6,deadline)/100000000),"-",[1]!EM_S_EST_NETPROFIT(E1585,行业估值!$E$6,deadline)/100000000))</f>
        <v>-</v>
      </c>
      <c r="O1585" s="36" t="str">
        <f t="shared" ca="1" si="124"/>
        <v>-</v>
      </c>
      <c r="T1585" s="64" t="s">
        <v>3165</v>
      </c>
      <c r="U1585" s="64" t="s">
        <v>3166</v>
      </c>
    </row>
    <row r="1586" spans="4:21">
      <c r="D1586" s="45">
        <f>IF(AND(行业估值!$B$39=$G1586,COUNTIF($G$2:$G$2552,$G1586)&gt;=1),COUNTIF($G$2:G1586,$G1586),"")</f>
        <v>144</v>
      </c>
      <c r="E1586" s="65" t="str">
        <f t="shared" si="120"/>
        <v>300185.SZ</v>
      </c>
      <c r="F1586" s="65" t="str">
        <f t="shared" si="121"/>
        <v>通裕重工</v>
      </c>
      <c r="G1586" s="34" t="str">
        <f>IF(E1586="","",IF(行业估值!$C$5="申万行业",[1]!EM_S_INFO_INDUSTRY_SW2014(E1586,"1"),IF(行业估值!$C$5="证监会行业",[1]!EM_S_INFO_INDUSTRY_CSRC1(E1586,"1"),[1]!EM_S_INFO_INDUSTRY_EM2016(E1586,"1"))))</f>
        <v>机械设备</v>
      </c>
      <c r="H1586" s="34" t="str">
        <f>IF(E1586="","",IF($H$1="上证50",[1]!EM_S_INFO_COMPINDEX(E1586,"000016"),"")&amp;IF($H$1="上证180",[1]!EM_S_INFO_COMPINDEX(E1586,"000010"),"")&amp;IF($H$1="沪深300",[1]!EM_S_INFO_COMPINDEX(E1586,"000300"),"")&amp;IF(AND($H$1="上证A股",RIGHT(E1586,2)="SH"),"是","")&amp;IF(AND($H$1="深证A股",RIGHT(E1586,2)="SZ"),"是","")&amp;IF(AND($H$1="创业板",LEFT(E1586,1)-3=0),"是","")&amp;IF(AND($H$1="全部A股",E1586&lt;&gt;0),"是","")&amp;IF(AND($H$1="中小板",LEFT(E1586,3)="002"),"是",""))</f>
        <v>是</v>
      </c>
      <c r="I1586" s="46">
        <f ca="1">IF(E1586="","",IF(OR([1]!EM_S_VAL_MV(E1586,deadline)="",[1]!EM_S_VAL_MV(E1586,deadline)="--",[1]!EM_S_VAL_MV(E1586,deadline)="null"),0,[1]!EM_S_VAL_MV(E1586,deadline)/100000000))</f>
        <v>55.878421168800003</v>
      </c>
      <c r="J1586" s="46">
        <f ca="1">IF(E1586="","",IF(RIGHT(LEFT($J$1,6),3)="TTM",[1]!EM_S_FA_PROFIT_TTM(E1586,LEFT(RIGHT($J$1,11),10),1)/100000000,[1]!EM_S_STM07_IS(E1586,61,LEFT(RIGHT($J$1,5),4)&amp;"-12-31",1)/100000000))</f>
        <v>2.5432917322999997</v>
      </c>
      <c r="K1586" s="36">
        <f t="shared" ca="1" si="122"/>
        <v>21.970905051567531</v>
      </c>
      <c r="L1586" s="46">
        <f ca="1">IF(E1586="","",IF(ISERROR(IF(行业估值!$E$7="最新年报",[1]!EM_S_STM07_BS(E1586,140,LEFT(RIGHT($L$1,5),4)&amp;"-12-31",1)/100000000,[1]!EM_S_STM07_BS(E1586,140,LEFT(RIGHT($L$1,11),10),1)/100000000)),0,IF(行业估值!$E$7="最新年报",[1]!EM_S_STM07_BS(E1586,140,LEFT(RIGHT($L$1,5),4)&amp;"-12-31",1)/100000000,[1]!EM_S_STM07_BS(E1586,140,LEFT(RIGHT($L$1,11),10),1)/100000000)))</f>
        <v>52.608413701000003</v>
      </c>
      <c r="M1586" s="36">
        <f t="shared" ca="1" si="123"/>
        <v>1.0621574998703647</v>
      </c>
      <c r="N1586" s="37">
        <f ca="1">IF(E1586="","",IF(ISERROR([1]!EM_S_EST_NETPROFIT(E1586,行业估值!$E$6,deadline)/100000000),"-",[1]!EM_S_EST_NETPROFIT(E1586,行业估值!$E$6,deadline)/100000000))</f>
        <v>2.4500000000000002</v>
      </c>
      <c r="O1586" s="36">
        <f t="shared" ca="1" si="124"/>
        <v>22.807518844408161</v>
      </c>
      <c r="T1586" s="64" t="s">
        <v>3167</v>
      </c>
      <c r="U1586" s="64" t="s">
        <v>3168</v>
      </c>
    </row>
    <row r="1587" spans="4:21">
      <c r="D1587" s="45" t="str">
        <f>IF(AND(行业估值!$B$39=$G1587,COUNTIF($G$2:$G$2552,$G1587)&gt;=1),COUNTIF($G$2:G1587,$G1587),"")</f>
        <v/>
      </c>
      <c r="E1587" s="65" t="str">
        <f t="shared" si="120"/>
        <v>300187.SZ</v>
      </c>
      <c r="F1587" s="65" t="str">
        <f t="shared" si="121"/>
        <v>永清环保</v>
      </c>
      <c r="G1587" s="34" t="str">
        <f>IF(E1587="","",IF(行业估值!$C$5="申万行业",[1]!EM_S_INFO_INDUSTRY_SW2014(E1587,"1"),IF(行业估值!$C$5="证监会行业",[1]!EM_S_INFO_INDUSTRY_CSRC1(E1587,"1"),[1]!EM_S_INFO_INDUSTRY_EM2016(E1587,"1"))))</f>
        <v>公用事业</v>
      </c>
      <c r="H1587" s="34" t="str">
        <f>IF(E1587="","",IF($H$1="上证50",[1]!EM_S_INFO_COMPINDEX(E1587,"000016"),"")&amp;IF($H$1="上证180",[1]!EM_S_INFO_COMPINDEX(E1587,"000010"),"")&amp;IF($H$1="沪深300",[1]!EM_S_INFO_COMPINDEX(E1587,"000300"),"")&amp;IF(AND($H$1="上证A股",RIGHT(E1587,2)="SH"),"是","")&amp;IF(AND($H$1="深证A股",RIGHT(E1587,2)="SZ"),"是","")&amp;IF(AND($H$1="创业板",LEFT(E1587,1)-3=0),"是","")&amp;IF(AND($H$1="全部A股",E1587&lt;&gt;0),"是","")&amp;IF(AND($H$1="中小板",LEFT(E1587,3)="002"),"是",""))</f>
        <v>是</v>
      </c>
      <c r="I1587" s="46">
        <f ca="1">IF(E1587="","",IF(OR([1]!EM_S_VAL_MV(E1587,deadline)="",[1]!EM_S_VAL_MV(E1587,deadline)="--",[1]!EM_S_VAL_MV(E1587,deadline)="null"),0,[1]!EM_S_VAL_MV(E1587,deadline)/100000000))</f>
        <v>29.711457606500002</v>
      </c>
      <c r="J1587" s="46">
        <f ca="1">IF(E1587="","",IF(RIGHT(LEFT($J$1,6),3)="TTM",[1]!EM_S_FA_PROFIT_TTM(E1587,LEFT(RIGHT($J$1,11),10),1)/100000000,[1]!EM_S_STM07_IS(E1587,61,LEFT(RIGHT($J$1,5),4)&amp;"-12-31",1)/100000000))</f>
        <v>-1.6098020407</v>
      </c>
      <c r="K1587" s="36">
        <f t="shared" ca="1" si="122"/>
        <v>-18.456590844909346</v>
      </c>
      <c r="L1587" s="46">
        <f ca="1">IF(E1587="","",IF(ISERROR(IF(行业估值!$E$7="最新年报",[1]!EM_S_STM07_BS(E1587,140,LEFT(RIGHT($L$1,5),4)&amp;"-12-31",1)/100000000,[1]!EM_S_STM07_BS(E1587,140,LEFT(RIGHT($L$1,11),10),1)/100000000)),0,IF(行业估值!$E$7="最新年报",[1]!EM_S_STM07_BS(E1587,140,LEFT(RIGHT($L$1,5),4)&amp;"-12-31",1)/100000000,[1]!EM_S_STM07_BS(E1587,140,LEFT(RIGHT($L$1,11),10),1)/100000000)))</f>
        <v>14.722485806099998</v>
      </c>
      <c r="M1587" s="36">
        <f t="shared" ca="1" si="123"/>
        <v>2.0181006113919695</v>
      </c>
      <c r="N1587" s="37" t="str">
        <f ca="1">IF(E1587="","",IF(ISERROR([1]!EM_S_EST_NETPROFIT(E1587,行业估值!$E$6,deadline)/100000000),"-",[1]!EM_S_EST_NETPROFIT(E1587,行业估值!$E$6,deadline)/100000000))</f>
        <v>-</v>
      </c>
      <c r="O1587" s="36" t="str">
        <f t="shared" ca="1" si="124"/>
        <v>-</v>
      </c>
      <c r="T1587" s="64" t="s">
        <v>3169</v>
      </c>
      <c r="U1587" s="64" t="s">
        <v>3170</v>
      </c>
    </row>
    <row r="1588" spans="4:21">
      <c r="D1588" s="45" t="str">
        <f>IF(AND(行业估值!$B$39=$G1588,COUNTIF($G$2:$G$2552,$G1588)&gt;=1),COUNTIF($G$2:G1588,$G1588),"")</f>
        <v/>
      </c>
      <c r="E1588" s="65" t="str">
        <f t="shared" si="120"/>
        <v>300188.SZ</v>
      </c>
      <c r="F1588" s="65" t="str">
        <f t="shared" si="121"/>
        <v>美亚柏科</v>
      </c>
      <c r="G1588" s="34" t="str">
        <f>IF(E1588="","",IF(行业估值!$C$5="申万行业",[1]!EM_S_INFO_INDUSTRY_SW2014(E1588,"1"),IF(行业估值!$C$5="证监会行业",[1]!EM_S_INFO_INDUSTRY_CSRC1(E1588,"1"),[1]!EM_S_INFO_INDUSTRY_EM2016(E1588,"1"))))</f>
        <v>信息技术</v>
      </c>
      <c r="H1588" s="34" t="str">
        <f>IF(E1588="","",IF($H$1="上证50",[1]!EM_S_INFO_COMPINDEX(E1588,"000016"),"")&amp;IF($H$1="上证180",[1]!EM_S_INFO_COMPINDEX(E1588,"000010"),"")&amp;IF($H$1="沪深300",[1]!EM_S_INFO_COMPINDEX(E1588,"000300"),"")&amp;IF(AND($H$1="上证A股",RIGHT(E1588,2)="SH"),"是","")&amp;IF(AND($H$1="深证A股",RIGHT(E1588,2)="SZ"),"是","")&amp;IF(AND($H$1="创业板",LEFT(E1588,1)-3=0),"是","")&amp;IF(AND($H$1="全部A股",E1588&lt;&gt;0),"是","")&amp;IF(AND($H$1="中小板",LEFT(E1588,3)="002"),"是",""))</f>
        <v>是</v>
      </c>
      <c r="I1588" s="46">
        <f ca="1">IF(E1588="","",IF(OR([1]!EM_S_VAL_MV(E1588,deadline)="",[1]!EM_S_VAL_MV(E1588,deadline)="--",[1]!EM_S_VAL_MV(E1588,deadline)="null"),0,[1]!EM_S_VAL_MV(E1588,deadline)/100000000))</f>
        <v>124.77982487840001</v>
      </c>
      <c r="J1588" s="46">
        <f ca="1">IF(E1588="","",IF(RIGHT(LEFT($J$1,6),3)="TTM",[1]!EM_S_FA_PROFIT_TTM(E1588,LEFT(RIGHT($J$1,11),10),1)/100000000,[1]!EM_S_STM07_IS(E1588,61,LEFT(RIGHT($J$1,5),4)&amp;"-12-31",1)/100000000))</f>
        <v>2.1589153358000002</v>
      </c>
      <c r="K1588" s="36">
        <f t="shared" ca="1" si="122"/>
        <v>57.797460979247724</v>
      </c>
      <c r="L1588" s="46">
        <f ca="1">IF(E1588="","",IF(ISERROR(IF(行业估值!$E$7="最新年报",[1]!EM_S_STM07_BS(E1588,140,LEFT(RIGHT($L$1,5),4)&amp;"-12-31",1)/100000000,[1]!EM_S_STM07_BS(E1588,140,LEFT(RIGHT($L$1,11),10),1)/100000000)),0,IF(行业估值!$E$7="最新年报",[1]!EM_S_STM07_BS(E1588,140,LEFT(RIGHT($L$1,5),4)&amp;"-12-31",1)/100000000,[1]!EM_S_STM07_BS(E1588,140,LEFT(RIGHT($L$1,11),10),1)/100000000)))</f>
        <v>25.396906109299998</v>
      </c>
      <c r="M1588" s="36">
        <f t="shared" ca="1" si="123"/>
        <v>4.913189990205435</v>
      </c>
      <c r="N1588" s="37">
        <f ca="1">IF(E1588="","",IF(ISERROR([1]!EM_S_EST_NETPROFIT(E1588,行业估值!$E$6,deadline)/100000000),"-",[1]!EM_S_EST_NETPROFIT(E1588,行业估值!$E$6,deadline)/100000000))</f>
        <v>3.5445642857142858</v>
      </c>
      <c r="O1588" s="36">
        <f t="shared" ca="1" si="124"/>
        <v>35.203149053129643</v>
      </c>
      <c r="T1588" s="64" t="s">
        <v>3171</v>
      </c>
      <c r="U1588" s="64" t="s">
        <v>3172</v>
      </c>
    </row>
    <row r="1589" spans="4:21">
      <c r="D1589" s="45" t="str">
        <f>IF(AND(行业估值!$B$39=$G1589,COUNTIF($G$2:$G$2552,$G1589)&gt;=1),COUNTIF($G$2:G1589,$G1589),"")</f>
        <v/>
      </c>
      <c r="E1589" s="65" t="str">
        <f t="shared" si="120"/>
        <v>300189.SZ</v>
      </c>
      <c r="F1589" s="65" t="str">
        <f t="shared" si="121"/>
        <v>神农科技</v>
      </c>
      <c r="G1589" s="34" t="str">
        <f>IF(E1589="","",IF(行业估值!$C$5="申万行业",[1]!EM_S_INFO_INDUSTRY_SW2014(E1589,"1"),IF(行业估值!$C$5="证监会行业",[1]!EM_S_INFO_INDUSTRY_CSRC1(E1589,"1"),[1]!EM_S_INFO_INDUSTRY_EM2016(E1589,"1"))))</f>
        <v>农林牧渔</v>
      </c>
      <c r="H1589" s="34" t="str">
        <f>IF(E1589="","",IF($H$1="上证50",[1]!EM_S_INFO_COMPINDEX(E1589,"000016"),"")&amp;IF($H$1="上证180",[1]!EM_S_INFO_COMPINDEX(E1589,"000010"),"")&amp;IF($H$1="沪深300",[1]!EM_S_INFO_COMPINDEX(E1589,"000300"),"")&amp;IF(AND($H$1="上证A股",RIGHT(E1589,2)="SH"),"是","")&amp;IF(AND($H$1="深证A股",RIGHT(E1589,2)="SZ"),"是","")&amp;IF(AND($H$1="创业板",LEFT(E1589,1)-3=0),"是","")&amp;IF(AND($H$1="全部A股",E1589&lt;&gt;0),"是","")&amp;IF(AND($H$1="中小板",LEFT(E1589,3)="002"),"是",""))</f>
        <v>是</v>
      </c>
      <c r="I1589" s="46">
        <f ca="1">IF(E1589="","",IF(OR([1]!EM_S_VAL_MV(E1589,deadline)="",[1]!EM_S_VAL_MV(E1589,deadline)="--",[1]!EM_S_VAL_MV(E1589,deadline)="null"),0,[1]!EM_S_VAL_MV(E1589,deadline)/100000000))</f>
        <v>41.574399999999997</v>
      </c>
      <c r="J1589" s="46">
        <f ca="1">IF(E1589="","",IF(RIGHT(LEFT($J$1,6),3)="TTM",[1]!EM_S_FA_PROFIT_TTM(E1589,LEFT(RIGHT($J$1,11),10),1)/100000000,[1]!EM_S_STM07_IS(E1589,61,LEFT(RIGHT($J$1,5),4)&amp;"-12-31",1)/100000000))</f>
        <v>-1.0476595771999999</v>
      </c>
      <c r="K1589" s="36">
        <f t="shared" ca="1" si="122"/>
        <v>-39.683119311630534</v>
      </c>
      <c r="L1589" s="46">
        <f ca="1">IF(E1589="","",IF(ISERROR(IF(行业估值!$E$7="最新年报",[1]!EM_S_STM07_BS(E1589,140,LEFT(RIGHT($L$1,5),4)&amp;"-12-31",1)/100000000,[1]!EM_S_STM07_BS(E1589,140,LEFT(RIGHT($L$1,11),10),1)/100000000)),0,IF(行业估值!$E$7="最新年报",[1]!EM_S_STM07_BS(E1589,140,LEFT(RIGHT($L$1,5),4)&amp;"-12-31",1)/100000000,[1]!EM_S_STM07_BS(E1589,140,LEFT(RIGHT($L$1,11),10),1)/100000000)))</f>
        <v>13.1042719105</v>
      </c>
      <c r="M1589" s="36">
        <f t="shared" ca="1" si="123"/>
        <v>3.1725837409316782</v>
      </c>
      <c r="N1589" s="37" t="str">
        <f ca="1">IF(E1589="","",IF(ISERROR([1]!EM_S_EST_NETPROFIT(E1589,行业估值!$E$6,deadline)/100000000),"-",[1]!EM_S_EST_NETPROFIT(E1589,行业估值!$E$6,deadline)/100000000))</f>
        <v>-</v>
      </c>
      <c r="O1589" s="36" t="str">
        <f t="shared" ca="1" si="124"/>
        <v>-</v>
      </c>
      <c r="T1589" s="64" t="s">
        <v>7283</v>
      </c>
      <c r="U1589" s="64" t="s">
        <v>3173</v>
      </c>
    </row>
    <row r="1590" spans="4:21">
      <c r="D1590" s="45" t="str">
        <f>IF(AND(行业估值!$B$39=$G1590,COUNTIF($G$2:$G$2552,$G1590)&gt;=1),COUNTIF($G$2:G1590,$G1590),"")</f>
        <v/>
      </c>
      <c r="E1590" s="65" t="str">
        <f t="shared" si="120"/>
        <v>300190.SZ</v>
      </c>
      <c r="F1590" s="65" t="str">
        <f t="shared" si="121"/>
        <v>维尔利</v>
      </c>
      <c r="G1590" s="34" t="str">
        <f>IF(E1590="","",IF(行业估值!$C$5="申万行业",[1]!EM_S_INFO_INDUSTRY_SW2014(E1590,"1"),IF(行业估值!$C$5="证监会行业",[1]!EM_S_INFO_INDUSTRY_CSRC1(E1590,"1"),[1]!EM_S_INFO_INDUSTRY_EM2016(E1590,"1"))))</f>
        <v>公用事业</v>
      </c>
      <c r="H1590" s="34" t="str">
        <f>IF(E1590="","",IF($H$1="上证50",[1]!EM_S_INFO_COMPINDEX(E1590,"000016"),"")&amp;IF($H$1="上证180",[1]!EM_S_INFO_COMPINDEX(E1590,"000010"),"")&amp;IF($H$1="沪深300",[1]!EM_S_INFO_COMPINDEX(E1590,"000300"),"")&amp;IF(AND($H$1="上证A股",RIGHT(E1590,2)="SH"),"是","")&amp;IF(AND($H$1="深证A股",RIGHT(E1590,2)="SZ"),"是","")&amp;IF(AND($H$1="创业板",LEFT(E1590,1)-3=0),"是","")&amp;IF(AND($H$1="全部A股",E1590&lt;&gt;0),"是","")&amp;IF(AND($H$1="中小板",LEFT(E1590,3)="002"),"是",""))</f>
        <v>是</v>
      </c>
      <c r="I1590" s="46">
        <f ca="1">IF(E1590="","",IF(OR([1]!EM_S_VAL_MV(E1590,deadline)="",[1]!EM_S_VAL_MV(E1590,deadline)="--",[1]!EM_S_VAL_MV(E1590,deadline)="null"),0,[1]!EM_S_VAL_MV(E1590,deadline)/100000000))</f>
        <v>51.573050170600006</v>
      </c>
      <c r="J1590" s="46">
        <f ca="1">IF(E1590="","",IF(RIGHT(LEFT($J$1,6),3)="TTM",[1]!EM_S_FA_PROFIT_TTM(E1590,LEFT(RIGHT($J$1,11),10),1)/100000000,[1]!EM_S_STM07_IS(E1590,61,LEFT(RIGHT($J$1,5),4)&amp;"-12-31",1)/100000000))</f>
        <v>3.0720349112999998</v>
      </c>
      <c r="K1590" s="36">
        <f t="shared" ca="1" si="122"/>
        <v>16.787911485281828</v>
      </c>
      <c r="L1590" s="46">
        <f ca="1">IF(E1590="","",IF(ISERROR(IF(行业估值!$E$7="最新年报",[1]!EM_S_STM07_BS(E1590,140,LEFT(RIGHT($L$1,5),4)&amp;"-12-31",1)/100000000,[1]!EM_S_STM07_BS(E1590,140,LEFT(RIGHT($L$1,11),10),1)/100000000)),0,IF(行业估值!$E$7="最新年报",[1]!EM_S_STM07_BS(E1590,140,LEFT(RIGHT($L$1,5),4)&amp;"-12-31",1)/100000000,[1]!EM_S_STM07_BS(E1590,140,LEFT(RIGHT($L$1,11),10),1)/100000000)))</f>
        <v>38.059071440399997</v>
      </c>
      <c r="M1590" s="36">
        <f t="shared" ca="1" si="123"/>
        <v>1.3550790447255845</v>
      </c>
      <c r="N1590" s="37">
        <f ca="1">IF(E1590="","",IF(ISERROR([1]!EM_S_EST_NETPROFIT(E1590,行业估值!$E$6,deadline)/100000000),"-",[1]!EM_S_EST_NETPROFIT(E1590,行业估值!$E$6,deadline)/100000000))</f>
        <v>3.4415499999999999</v>
      </c>
      <c r="O1590" s="36">
        <f t="shared" ca="1" si="124"/>
        <v>14.985413598698264</v>
      </c>
      <c r="T1590" s="64" t="s">
        <v>3174</v>
      </c>
      <c r="U1590" s="64" t="s">
        <v>3175</v>
      </c>
    </row>
    <row r="1591" spans="4:21">
      <c r="D1591" s="45" t="str">
        <f>IF(AND(行业估值!$B$39=$G1591,COUNTIF($G$2:$G$2552,$G1591)&gt;=1),COUNTIF($G$2:G1591,$G1591),"")</f>
        <v/>
      </c>
      <c r="E1591" s="65" t="str">
        <f t="shared" si="120"/>
        <v>300191.SZ</v>
      </c>
      <c r="F1591" s="65" t="str">
        <f t="shared" si="121"/>
        <v>潜能恒信</v>
      </c>
      <c r="G1591" s="34" t="str">
        <f>IF(E1591="","",IF(行业估值!$C$5="申万行业",[1]!EM_S_INFO_INDUSTRY_SW2014(E1591,"1"),IF(行业估值!$C$5="证监会行业",[1]!EM_S_INFO_INDUSTRY_CSRC1(E1591,"1"),[1]!EM_S_INFO_INDUSTRY_EM2016(E1591,"1"))))</f>
        <v>化石能源</v>
      </c>
      <c r="H1591" s="34" t="str">
        <f>IF(E1591="","",IF($H$1="上证50",[1]!EM_S_INFO_COMPINDEX(E1591,"000016"),"")&amp;IF($H$1="上证180",[1]!EM_S_INFO_COMPINDEX(E1591,"000010"),"")&amp;IF($H$1="沪深300",[1]!EM_S_INFO_COMPINDEX(E1591,"000300"),"")&amp;IF(AND($H$1="上证A股",RIGHT(E1591,2)="SH"),"是","")&amp;IF(AND($H$1="深证A股",RIGHT(E1591,2)="SZ"),"是","")&amp;IF(AND($H$1="创业板",LEFT(E1591,1)-3=0),"是","")&amp;IF(AND($H$1="全部A股",E1591&lt;&gt;0),"是","")&amp;IF(AND($H$1="中小板",LEFT(E1591,3)="002"),"是",""))</f>
        <v>是</v>
      </c>
      <c r="I1591" s="46">
        <f ca="1">IF(E1591="","",IF(OR([1]!EM_S_VAL_MV(E1591,deadline)="",[1]!EM_S_VAL_MV(E1591,deadline)="--",[1]!EM_S_VAL_MV(E1591,deadline)="null"),0,[1]!EM_S_VAL_MV(E1591,deadline)/100000000))</f>
        <v>69.632000000000005</v>
      </c>
      <c r="J1591" s="46">
        <f ca="1">IF(E1591="","",IF(RIGHT(LEFT($J$1,6),3)="TTM",[1]!EM_S_FA_PROFIT_TTM(E1591,LEFT(RIGHT($J$1,11),10),1)/100000000,[1]!EM_S_STM07_IS(E1591,61,LEFT(RIGHT($J$1,5),4)&amp;"-12-31",1)/100000000))</f>
        <v>0.66034286860000002</v>
      </c>
      <c r="K1591" s="36">
        <f t="shared" ca="1" si="122"/>
        <v>105.44825016074991</v>
      </c>
      <c r="L1591" s="46">
        <f ca="1">IF(E1591="","",IF(ISERROR(IF(行业估值!$E$7="最新年报",[1]!EM_S_STM07_BS(E1591,140,LEFT(RIGHT($L$1,5),4)&amp;"-12-31",1)/100000000,[1]!EM_S_STM07_BS(E1591,140,LEFT(RIGHT($L$1,11),10),1)/100000000)),0,IF(行业估值!$E$7="最新年报",[1]!EM_S_STM07_BS(E1591,140,LEFT(RIGHT($L$1,5),4)&amp;"-12-31",1)/100000000,[1]!EM_S_STM07_BS(E1591,140,LEFT(RIGHT($L$1,11),10),1)/100000000)))</f>
        <v>11.836340388</v>
      </c>
      <c r="M1591" s="36">
        <f t="shared" ca="1" si="123"/>
        <v>5.8828994197053337</v>
      </c>
      <c r="N1591" s="37" t="str">
        <f ca="1">IF(E1591="","",IF(ISERROR([1]!EM_S_EST_NETPROFIT(E1591,行业估值!$E$6,deadline)/100000000),"-",[1]!EM_S_EST_NETPROFIT(E1591,行业估值!$E$6,deadline)/100000000))</f>
        <v>-</v>
      </c>
      <c r="O1591" s="36" t="str">
        <f t="shared" ca="1" si="124"/>
        <v>-</v>
      </c>
      <c r="T1591" s="64" t="s">
        <v>3176</v>
      </c>
      <c r="U1591" s="64" t="s">
        <v>3177</v>
      </c>
    </row>
    <row r="1592" spans="4:21">
      <c r="D1592" s="45" t="str">
        <f>IF(AND(行业估值!$B$39=$G1592,COUNTIF($G$2:$G$2552,$G1592)&gt;=1),COUNTIF($G$2:G1592,$G1592),"")</f>
        <v/>
      </c>
      <c r="E1592" s="65" t="str">
        <f t="shared" si="120"/>
        <v>300192.SZ</v>
      </c>
      <c r="F1592" s="65" t="str">
        <f t="shared" si="121"/>
        <v>科斯伍德</v>
      </c>
      <c r="G1592" s="34" t="str">
        <f>IF(E1592="","",IF(行业估值!$C$5="申万行业",[1]!EM_S_INFO_INDUSTRY_SW2014(E1592,"1"),IF(行业估值!$C$5="证监会行业",[1]!EM_S_INFO_INDUSTRY_CSRC1(E1592,"1"),[1]!EM_S_INFO_INDUSTRY_EM2016(E1592,"1"))))</f>
        <v>基础化工</v>
      </c>
      <c r="H1592" s="34" t="str">
        <f>IF(E1592="","",IF($H$1="上证50",[1]!EM_S_INFO_COMPINDEX(E1592,"000016"),"")&amp;IF($H$1="上证180",[1]!EM_S_INFO_COMPINDEX(E1592,"000010"),"")&amp;IF($H$1="沪深300",[1]!EM_S_INFO_COMPINDEX(E1592,"000300"),"")&amp;IF(AND($H$1="上证A股",RIGHT(E1592,2)="SH"),"是","")&amp;IF(AND($H$1="深证A股",RIGHT(E1592,2)="SZ"),"是","")&amp;IF(AND($H$1="创业板",LEFT(E1592,1)-3=0),"是","")&amp;IF(AND($H$1="全部A股",E1592&lt;&gt;0),"是","")&amp;IF(AND($H$1="中小板",LEFT(E1592,3)="002"),"是",""))</f>
        <v>是</v>
      </c>
      <c r="I1592" s="46">
        <f ca="1">IF(E1592="","",IF(OR([1]!EM_S_VAL_MV(E1592,deadline)="",[1]!EM_S_VAL_MV(E1592,deadline)="--",[1]!EM_S_VAL_MV(E1592,deadline)="null"),0,[1]!EM_S_VAL_MV(E1592,deadline)/100000000))</f>
        <v>37.59525</v>
      </c>
      <c r="J1592" s="46">
        <f ca="1">IF(E1592="","",IF(RIGHT(LEFT($J$1,6),3)="TTM",[1]!EM_S_FA_PROFIT_TTM(E1592,LEFT(RIGHT($J$1,11),10),1)/100000000,[1]!EM_S_STM07_IS(E1592,61,LEFT(RIGHT($J$1,5),4)&amp;"-12-31",1)/100000000))</f>
        <v>1.5140138461000001</v>
      </c>
      <c r="K1592" s="36">
        <f t="shared" ca="1" si="122"/>
        <v>24.831510026703445</v>
      </c>
      <c r="L1592" s="46">
        <f ca="1">IF(E1592="","",IF(ISERROR(IF(行业估值!$E$7="最新年报",[1]!EM_S_STM07_BS(E1592,140,LEFT(RIGHT($L$1,5),4)&amp;"-12-31",1)/100000000,[1]!EM_S_STM07_BS(E1592,140,LEFT(RIGHT($L$1,11),10),1)/100000000)),0,IF(行业估值!$E$7="最新年报",[1]!EM_S_STM07_BS(E1592,140,LEFT(RIGHT($L$1,5),4)&amp;"-12-31",1)/100000000,[1]!EM_S_STM07_BS(E1592,140,LEFT(RIGHT($L$1,11),10),1)/100000000)))</f>
        <v>8.0348472325000007</v>
      </c>
      <c r="M1592" s="36">
        <f t="shared" ca="1" si="123"/>
        <v>4.6790248665751468</v>
      </c>
      <c r="N1592" s="37">
        <f ca="1">IF(E1592="","",IF(ISERROR([1]!EM_S_EST_NETPROFIT(E1592,行业估值!$E$6,deadline)/100000000),"-",[1]!EM_S_EST_NETPROFIT(E1592,行业估值!$E$6,deadline)/100000000))</f>
        <v>1.1044</v>
      </c>
      <c r="O1592" s="36">
        <f t="shared" ca="1" si="124"/>
        <v>34.041334661354583</v>
      </c>
      <c r="T1592" s="64" t="s">
        <v>3178</v>
      </c>
      <c r="U1592" s="64" t="s">
        <v>3179</v>
      </c>
    </row>
    <row r="1593" spans="4:21">
      <c r="D1593" s="45">
        <f>IF(AND(行业估值!$B$39=$G1593,COUNTIF($G$2:$G$2552,$G1593)&gt;=1),COUNTIF($G$2:G1593,$G1593),"")</f>
        <v>145</v>
      </c>
      <c r="E1593" s="65" t="str">
        <f t="shared" si="120"/>
        <v>300193.SZ</v>
      </c>
      <c r="F1593" s="65" t="str">
        <f t="shared" si="121"/>
        <v>佳士科技</v>
      </c>
      <c r="G1593" s="34" t="str">
        <f>IF(E1593="","",IF(行业估值!$C$5="申万行业",[1]!EM_S_INFO_INDUSTRY_SW2014(E1593,"1"),IF(行业估值!$C$5="证监会行业",[1]!EM_S_INFO_INDUSTRY_CSRC1(E1593,"1"),[1]!EM_S_INFO_INDUSTRY_EM2016(E1593,"1"))))</f>
        <v>机械设备</v>
      </c>
      <c r="H1593" s="34" t="str">
        <f>IF(E1593="","",IF($H$1="上证50",[1]!EM_S_INFO_COMPINDEX(E1593,"000016"),"")&amp;IF($H$1="上证180",[1]!EM_S_INFO_COMPINDEX(E1593,"000010"),"")&amp;IF($H$1="沪深300",[1]!EM_S_INFO_COMPINDEX(E1593,"000300"),"")&amp;IF(AND($H$1="上证A股",RIGHT(E1593,2)="SH"),"是","")&amp;IF(AND($H$1="深证A股",RIGHT(E1593,2)="SZ"),"是","")&amp;IF(AND($H$1="创业板",LEFT(E1593,1)-3=0),"是","")&amp;IF(AND($H$1="全部A股",E1593&lt;&gt;0),"是","")&amp;IF(AND($H$1="中小板",LEFT(E1593,3)="002"),"是",""))</f>
        <v>是</v>
      </c>
      <c r="I1593" s="46">
        <f ca="1">IF(E1593="","",IF(OR([1]!EM_S_VAL_MV(E1593,deadline)="",[1]!EM_S_VAL_MV(E1593,deadline)="--",[1]!EM_S_VAL_MV(E1593,deadline)="null"),0,[1]!EM_S_VAL_MV(E1593,deadline)/100000000))</f>
        <v>40.653485062000001</v>
      </c>
      <c r="J1593" s="46">
        <f ca="1">IF(E1593="","",IF(RIGHT(LEFT($J$1,6),3)="TTM",[1]!EM_S_FA_PROFIT_TTM(E1593,LEFT(RIGHT($J$1,11),10),1)/100000000,[1]!EM_S_STM07_IS(E1593,61,LEFT(RIGHT($J$1,5),4)&amp;"-12-31",1)/100000000))</f>
        <v>2.2779997211</v>
      </c>
      <c r="K1593" s="36">
        <f t="shared" ca="1" si="122"/>
        <v>17.846132589677953</v>
      </c>
      <c r="L1593" s="46">
        <f ca="1">IF(E1593="","",IF(ISERROR(IF(行业估值!$E$7="最新年报",[1]!EM_S_STM07_BS(E1593,140,LEFT(RIGHT($L$1,5),4)&amp;"-12-31",1)/100000000,[1]!EM_S_STM07_BS(E1593,140,LEFT(RIGHT($L$1,11),10),1)/100000000)),0,IF(行业估值!$E$7="最新年报",[1]!EM_S_STM07_BS(E1593,140,LEFT(RIGHT($L$1,5),4)&amp;"-12-31",1)/100000000,[1]!EM_S_STM07_BS(E1593,140,LEFT(RIGHT($L$1,11),10),1)/100000000)))</f>
        <v>22.854340890700001</v>
      </c>
      <c r="M1593" s="36">
        <f t="shared" ca="1" si="123"/>
        <v>1.7788080284801788</v>
      </c>
      <c r="N1593" s="37">
        <f ca="1">IF(E1593="","",IF(ISERROR([1]!EM_S_EST_NETPROFIT(E1593,行业估值!$E$6,deadline)/100000000),"-",[1]!EM_S_EST_NETPROFIT(E1593,行业估值!$E$6,deadline)/100000000))</f>
        <v>2.3494999999999999</v>
      </c>
      <c r="O1593" s="36">
        <f t="shared" ca="1" si="124"/>
        <v>17.303036842732496</v>
      </c>
      <c r="T1593" s="64" t="s">
        <v>3180</v>
      </c>
      <c r="U1593" s="64" t="s">
        <v>3181</v>
      </c>
    </row>
    <row r="1594" spans="4:21">
      <c r="D1594" s="45" t="str">
        <f>IF(AND(行业估值!$B$39=$G1594,COUNTIF($G$2:$G$2552,$G1594)&gt;=1),COUNTIF($G$2:G1594,$G1594),"")</f>
        <v/>
      </c>
      <c r="E1594" s="65" t="str">
        <f t="shared" si="120"/>
        <v>300194.SZ</v>
      </c>
      <c r="F1594" s="65" t="str">
        <f t="shared" si="121"/>
        <v>福安药业</v>
      </c>
      <c r="G1594" s="34" t="str">
        <f>IF(E1594="","",IF(行业估值!$C$5="申万行业",[1]!EM_S_INFO_INDUSTRY_SW2014(E1594,"1"),IF(行业估值!$C$5="证监会行业",[1]!EM_S_INFO_INDUSTRY_CSRC1(E1594,"1"),[1]!EM_S_INFO_INDUSTRY_EM2016(E1594,"1"))))</f>
        <v>医药生物</v>
      </c>
      <c r="H1594" s="34" t="str">
        <f>IF(E1594="","",IF($H$1="上证50",[1]!EM_S_INFO_COMPINDEX(E1594,"000016"),"")&amp;IF($H$1="上证180",[1]!EM_S_INFO_COMPINDEX(E1594,"000010"),"")&amp;IF($H$1="沪深300",[1]!EM_S_INFO_COMPINDEX(E1594,"000300"),"")&amp;IF(AND($H$1="上证A股",RIGHT(E1594,2)="SH"),"是","")&amp;IF(AND($H$1="深证A股",RIGHT(E1594,2)="SZ"),"是","")&amp;IF(AND($H$1="创业板",LEFT(E1594,1)-3=0),"是","")&amp;IF(AND($H$1="全部A股",E1594&lt;&gt;0),"是","")&amp;IF(AND($H$1="中小板",LEFT(E1594,3)="002"),"是",""))</f>
        <v>是</v>
      </c>
      <c r="I1594" s="46">
        <f ca="1">IF(E1594="","",IF(OR([1]!EM_S_VAL_MV(E1594,deadline)="",[1]!EM_S_VAL_MV(E1594,deadline)="--",[1]!EM_S_VAL_MV(E1594,deadline)="null"),0,[1]!EM_S_VAL_MV(E1594,deadline)/100000000))</f>
        <v>60.080475291000006</v>
      </c>
      <c r="J1594" s="46">
        <f ca="1">IF(E1594="","",IF(RIGHT(LEFT($J$1,6),3)="TTM",[1]!EM_S_FA_PROFIT_TTM(E1594,LEFT(RIGHT($J$1,11),10),1)/100000000,[1]!EM_S_STM07_IS(E1594,61,LEFT(RIGHT($J$1,5),4)&amp;"-12-31",1)/100000000))</f>
        <v>-3.6324980356999998</v>
      </c>
      <c r="K1594" s="36">
        <f t="shared" ca="1" si="122"/>
        <v>-16.539713084640997</v>
      </c>
      <c r="L1594" s="46">
        <f ca="1">IF(E1594="","",IF(ISERROR(IF(行业估值!$E$7="最新年报",[1]!EM_S_STM07_BS(E1594,140,LEFT(RIGHT($L$1,5),4)&amp;"-12-31",1)/100000000,[1]!EM_S_STM07_BS(E1594,140,LEFT(RIGHT($L$1,11),10),1)/100000000)),0,IF(行业估值!$E$7="最新年报",[1]!EM_S_STM07_BS(E1594,140,LEFT(RIGHT($L$1,5),4)&amp;"-12-31",1)/100000000,[1]!EM_S_STM07_BS(E1594,140,LEFT(RIGHT($L$1,11),10),1)/100000000)))</f>
        <v>39.223751221500002</v>
      </c>
      <c r="M1594" s="36">
        <f t="shared" ca="1" si="123"/>
        <v>1.5317371087665796</v>
      </c>
      <c r="N1594" s="37" t="str">
        <f ca="1">IF(E1594="","",IF(ISERROR([1]!EM_S_EST_NETPROFIT(E1594,行业估值!$E$6,deadline)/100000000),"-",[1]!EM_S_EST_NETPROFIT(E1594,行业估值!$E$6,deadline)/100000000))</f>
        <v>-</v>
      </c>
      <c r="O1594" s="36" t="str">
        <f t="shared" ca="1" si="124"/>
        <v>-</v>
      </c>
      <c r="T1594" s="64" t="s">
        <v>3182</v>
      </c>
      <c r="U1594" s="64" t="s">
        <v>3183</v>
      </c>
    </row>
    <row r="1595" spans="4:21">
      <c r="D1595" s="45">
        <f>IF(AND(行业估值!$B$39=$G1595,COUNTIF($G$2:$G$2552,$G1595)&gt;=1),COUNTIF($G$2:G1595,$G1595),"")</f>
        <v>146</v>
      </c>
      <c r="E1595" s="65" t="str">
        <f t="shared" si="120"/>
        <v>300195.SZ</v>
      </c>
      <c r="F1595" s="65" t="str">
        <f t="shared" si="121"/>
        <v>长荣股份</v>
      </c>
      <c r="G1595" s="34" t="str">
        <f>IF(E1595="","",IF(行业估值!$C$5="申万行业",[1]!EM_S_INFO_INDUSTRY_SW2014(E1595,"1"),IF(行业估值!$C$5="证监会行业",[1]!EM_S_INFO_INDUSTRY_CSRC1(E1595,"1"),[1]!EM_S_INFO_INDUSTRY_EM2016(E1595,"1"))))</f>
        <v>机械设备</v>
      </c>
      <c r="H1595" s="34" t="str">
        <f>IF(E1595="","",IF($H$1="上证50",[1]!EM_S_INFO_COMPINDEX(E1595,"000016"),"")&amp;IF($H$1="上证180",[1]!EM_S_INFO_COMPINDEX(E1595,"000010"),"")&amp;IF($H$1="沪深300",[1]!EM_S_INFO_COMPINDEX(E1595,"000300"),"")&amp;IF(AND($H$1="上证A股",RIGHT(E1595,2)="SH"),"是","")&amp;IF(AND($H$1="深证A股",RIGHT(E1595,2)="SZ"),"是","")&amp;IF(AND($H$1="创业板",LEFT(E1595,1)-3=0),"是","")&amp;IF(AND($H$1="全部A股",E1595&lt;&gt;0),"是","")&amp;IF(AND($H$1="中小板",LEFT(E1595,3)="002"),"是",""))</f>
        <v>是</v>
      </c>
      <c r="I1595" s="46">
        <f ca="1">IF(E1595="","",IF(OR([1]!EM_S_VAL_MV(E1595,deadline)="",[1]!EM_S_VAL_MV(E1595,deadline)="--",[1]!EM_S_VAL_MV(E1595,deadline)="null"),0,[1]!EM_S_VAL_MV(E1595,deadline)/100000000))</f>
        <v>28.566571216999996</v>
      </c>
      <c r="J1595" s="46">
        <f ca="1">IF(E1595="","",IF(RIGHT(LEFT($J$1,6),3)="TTM",[1]!EM_S_FA_PROFIT_TTM(E1595,LEFT(RIGHT($J$1,11),10),1)/100000000,[1]!EM_S_STM07_IS(E1595,61,LEFT(RIGHT($J$1,5),4)&amp;"-12-31",1)/100000000))</f>
        <v>0.23350673530000002</v>
      </c>
      <c r="K1595" s="36">
        <f t="shared" ca="1" si="122"/>
        <v>122.33724727596753</v>
      </c>
      <c r="L1595" s="46">
        <f ca="1">IF(E1595="","",IF(ISERROR(IF(行业估值!$E$7="最新年报",[1]!EM_S_STM07_BS(E1595,140,LEFT(RIGHT($L$1,5),4)&amp;"-12-31",1)/100000000,[1]!EM_S_STM07_BS(E1595,140,LEFT(RIGHT($L$1,11),10),1)/100000000)),0,IF(行业估值!$E$7="最新年报",[1]!EM_S_STM07_BS(E1595,140,LEFT(RIGHT($L$1,5),4)&amp;"-12-31",1)/100000000,[1]!EM_S_STM07_BS(E1595,140,LEFT(RIGHT($L$1,11),10),1)/100000000)))</f>
        <v>35.988900033900002</v>
      </c>
      <c r="M1595" s="36">
        <f t="shared" ca="1" si="123"/>
        <v>0.79376060924594838</v>
      </c>
      <c r="N1595" s="37" t="str">
        <f ca="1">IF(E1595="","",IF(ISERROR([1]!EM_S_EST_NETPROFIT(E1595,行业估值!$E$6,deadline)/100000000),"-",[1]!EM_S_EST_NETPROFIT(E1595,行业估值!$E$6,deadline)/100000000))</f>
        <v>-</v>
      </c>
      <c r="O1595" s="36" t="str">
        <f t="shared" ca="1" si="124"/>
        <v>-</v>
      </c>
      <c r="T1595" s="64" t="s">
        <v>3184</v>
      </c>
      <c r="U1595" s="64" t="s">
        <v>3185</v>
      </c>
    </row>
    <row r="1596" spans="4:21">
      <c r="D1596" s="45" t="str">
        <f>IF(AND(行业估值!$B$39=$G1596,COUNTIF($G$2:$G$2552,$G1596)&gt;=1),COUNTIF($G$2:G1596,$G1596),"")</f>
        <v/>
      </c>
      <c r="E1596" s="65" t="str">
        <f t="shared" si="120"/>
        <v>300196.SZ</v>
      </c>
      <c r="F1596" s="65" t="str">
        <f t="shared" si="121"/>
        <v>长海股份</v>
      </c>
      <c r="G1596" s="34" t="str">
        <f>IF(E1596="","",IF(行业估值!$C$5="申万行业",[1]!EM_S_INFO_INDUSTRY_SW2014(E1596,"1"),IF(行业估值!$C$5="证监会行业",[1]!EM_S_INFO_INDUSTRY_CSRC1(E1596,"1"),[1]!EM_S_INFO_INDUSTRY_EM2016(E1596,"1"))))</f>
        <v>基础化工</v>
      </c>
      <c r="H1596" s="34" t="str">
        <f>IF(E1596="","",IF($H$1="上证50",[1]!EM_S_INFO_COMPINDEX(E1596,"000016"),"")&amp;IF($H$1="上证180",[1]!EM_S_INFO_COMPINDEX(E1596,"000010"),"")&amp;IF($H$1="沪深300",[1]!EM_S_INFO_COMPINDEX(E1596,"000300"),"")&amp;IF(AND($H$1="上证A股",RIGHT(E1596,2)="SH"),"是","")&amp;IF(AND($H$1="深证A股",RIGHT(E1596,2)="SZ"),"是","")&amp;IF(AND($H$1="创业板",LEFT(E1596,1)-3=0),"是","")&amp;IF(AND($H$1="全部A股",E1596&lt;&gt;0),"是","")&amp;IF(AND($H$1="中小板",LEFT(E1596,3)="002"),"是",""))</f>
        <v>是</v>
      </c>
      <c r="I1596" s="46">
        <f ca="1">IF(E1596="","",IF(OR([1]!EM_S_VAL_MV(E1596,deadline)="",[1]!EM_S_VAL_MV(E1596,deadline)="--",[1]!EM_S_VAL_MV(E1596,deadline)="null"),0,[1]!EM_S_VAL_MV(E1596,deadline)/100000000))</f>
        <v>38.031466196399997</v>
      </c>
      <c r="J1596" s="46">
        <f ca="1">IF(E1596="","",IF(RIGHT(LEFT($J$1,6),3)="TTM",[1]!EM_S_FA_PROFIT_TTM(E1596,LEFT(RIGHT($J$1,11),10),1)/100000000,[1]!EM_S_STM07_IS(E1596,61,LEFT(RIGHT($J$1,5),4)&amp;"-12-31",1)/100000000))</f>
        <v>3.0351473230000003</v>
      </c>
      <c r="K1596" s="36">
        <f t="shared" ca="1" si="122"/>
        <v>12.530352615242721</v>
      </c>
      <c r="L1596" s="46">
        <f ca="1">IF(E1596="","",IF(ISERROR(IF(行业估值!$E$7="最新年报",[1]!EM_S_STM07_BS(E1596,140,LEFT(RIGHT($L$1,5),4)&amp;"-12-31",1)/100000000,[1]!EM_S_STM07_BS(E1596,140,LEFT(RIGHT($L$1,11),10),1)/100000000)),0,IF(行业估值!$E$7="最新年报",[1]!EM_S_STM07_BS(E1596,140,LEFT(RIGHT($L$1,5),4)&amp;"-12-31",1)/100000000,[1]!EM_S_STM07_BS(E1596,140,LEFT(RIGHT($L$1,11),10),1)/100000000)))</f>
        <v>26.2375651085</v>
      </c>
      <c r="M1596" s="36">
        <f t="shared" ca="1" si="123"/>
        <v>1.4495044048153389</v>
      </c>
      <c r="N1596" s="37">
        <f ca="1">IF(E1596="","",IF(ISERROR([1]!EM_S_EST_NETPROFIT(E1596,行业估值!$E$6,deadline)/100000000),"-",[1]!EM_S_EST_NETPROFIT(E1596,行业估值!$E$6,deadline)/100000000))</f>
        <v>3.1831</v>
      </c>
      <c r="O1596" s="36">
        <f t="shared" ca="1" si="124"/>
        <v>11.947933208633092</v>
      </c>
      <c r="T1596" s="64" t="s">
        <v>3186</v>
      </c>
      <c r="U1596" s="64" t="s">
        <v>3187</v>
      </c>
    </row>
    <row r="1597" spans="4:21">
      <c r="D1597" s="45" t="str">
        <f>IF(AND(行业估值!$B$39=$G1597,COUNTIF($G$2:$G$2552,$G1597)&gt;=1),COUNTIF($G$2:G1597,$G1597),"")</f>
        <v/>
      </c>
      <c r="E1597" s="65" t="str">
        <f t="shared" si="120"/>
        <v>300197.SZ</v>
      </c>
      <c r="F1597" s="65" t="str">
        <f t="shared" si="121"/>
        <v>铁汉生态</v>
      </c>
      <c r="G1597" s="34" t="str">
        <f>IF(E1597="","",IF(行业估值!$C$5="申万行业",[1]!EM_S_INFO_INDUSTRY_SW2014(E1597,"1"),IF(行业估值!$C$5="证监会行业",[1]!EM_S_INFO_INDUSTRY_CSRC1(E1597,"1"),[1]!EM_S_INFO_INDUSTRY_EM2016(E1597,"1"))))</f>
        <v>公用事业</v>
      </c>
      <c r="H1597" s="34" t="str">
        <f>IF(E1597="","",IF($H$1="上证50",[1]!EM_S_INFO_COMPINDEX(E1597,"000016"),"")&amp;IF($H$1="上证180",[1]!EM_S_INFO_COMPINDEX(E1597,"000010"),"")&amp;IF($H$1="沪深300",[1]!EM_S_INFO_COMPINDEX(E1597,"000300"),"")&amp;IF(AND($H$1="上证A股",RIGHT(E1597,2)="SH"),"是","")&amp;IF(AND($H$1="深证A股",RIGHT(E1597,2)="SZ"),"是","")&amp;IF(AND($H$1="创业板",LEFT(E1597,1)-3=0),"是","")&amp;IF(AND($H$1="全部A股",E1597&lt;&gt;0),"是","")&amp;IF(AND($H$1="中小板",LEFT(E1597,3)="002"),"是",""))</f>
        <v>是</v>
      </c>
      <c r="I1597" s="46">
        <f ca="1">IF(E1597="","",IF(OR([1]!EM_S_VAL_MV(E1597,deadline)="",[1]!EM_S_VAL_MV(E1597,deadline)="--",[1]!EM_S_VAL_MV(E1597,deadline)="null"),0,[1]!EM_S_VAL_MV(E1597,deadline)/100000000))</f>
        <v>71.562856928999992</v>
      </c>
      <c r="J1597" s="46">
        <f ca="1">IF(E1597="","",IF(RIGHT(LEFT($J$1,6),3)="TTM",[1]!EM_S_FA_PROFIT_TTM(E1597,LEFT(RIGHT($J$1,11),10),1)/100000000,[1]!EM_S_STM07_IS(E1597,61,LEFT(RIGHT($J$1,5),4)&amp;"-12-31",1)/100000000))</f>
        <v>-0.50027261690000002</v>
      </c>
      <c r="K1597" s="36">
        <f t="shared" ca="1" si="122"/>
        <v>-143.0477194063667</v>
      </c>
      <c r="L1597" s="46">
        <f ca="1">IF(E1597="","",IF(ISERROR(IF(行业估值!$E$7="最新年报",[1]!EM_S_STM07_BS(E1597,140,LEFT(RIGHT($L$1,5),4)&amp;"-12-31",1)/100000000,[1]!EM_S_STM07_BS(E1597,140,LEFT(RIGHT($L$1,11),10),1)/100000000)),0,IF(行业估值!$E$7="最新年报",[1]!EM_S_STM07_BS(E1597,140,LEFT(RIGHT($L$1,5),4)&amp;"-12-31",1)/100000000,[1]!EM_S_STM07_BS(E1597,140,LEFT(RIGHT($L$1,11),10),1)/100000000)))</f>
        <v>64.607151133499997</v>
      </c>
      <c r="M1597" s="36">
        <f t="shared" ca="1" si="123"/>
        <v>1.1076615463376056</v>
      </c>
      <c r="N1597" s="37">
        <f ca="1">IF(E1597="","",IF(ISERROR([1]!EM_S_EST_NETPROFIT(E1597,行业估值!$E$6,deadline)/100000000),"-",[1]!EM_S_EST_NETPROFIT(E1597,行业估值!$E$6,deadline)/100000000))</f>
        <v>6.62</v>
      </c>
      <c r="O1597" s="36">
        <f t="shared" ca="1" si="124"/>
        <v>10.810099233987915</v>
      </c>
      <c r="T1597" s="64" t="s">
        <v>3188</v>
      </c>
      <c r="U1597" s="64" t="s">
        <v>3189</v>
      </c>
    </row>
    <row r="1598" spans="4:21">
      <c r="D1598" s="45" t="str">
        <f>IF(AND(行业估值!$B$39=$G1598,COUNTIF($G$2:$G$2552,$G1598)&gt;=1),COUNTIF($G$2:G1598,$G1598),"")</f>
        <v/>
      </c>
      <c r="E1598" s="65" t="str">
        <f t="shared" si="120"/>
        <v>300198.SZ</v>
      </c>
      <c r="F1598" s="65" t="str">
        <f t="shared" si="121"/>
        <v>纳川股份</v>
      </c>
      <c r="G1598" s="34" t="str">
        <f>IF(E1598="","",IF(行业估值!$C$5="申万行业",[1]!EM_S_INFO_INDUSTRY_SW2014(E1598,"1"),IF(行业估值!$C$5="证监会行业",[1]!EM_S_INFO_INDUSTRY_CSRC1(E1598,"1"),[1]!EM_S_INFO_INDUSTRY_EM2016(E1598,"1"))))</f>
        <v>建材</v>
      </c>
      <c r="H1598" s="34" t="str">
        <f>IF(E1598="","",IF($H$1="上证50",[1]!EM_S_INFO_COMPINDEX(E1598,"000016"),"")&amp;IF($H$1="上证180",[1]!EM_S_INFO_COMPINDEX(E1598,"000010"),"")&amp;IF($H$1="沪深300",[1]!EM_S_INFO_COMPINDEX(E1598,"000300"),"")&amp;IF(AND($H$1="上证A股",RIGHT(E1598,2)="SH"),"是","")&amp;IF(AND($H$1="深证A股",RIGHT(E1598,2)="SZ"),"是","")&amp;IF(AND($H$1="创业板",LEFT(E1598,1)-3=0),"是","")&amp;IF(AND($H$1="全部A股",E1598&lt;&gt;0),"是","")&amp;IF(AND($H$1="中小板",LEFT(E1598,3)="002"),"是",""))</f>
        <v>是</v>
      </c>
      <c r="I1598" s="46">
        <f ca="1">IF(E1598="","",IF(OR([1]!EM_S_VAL_MV(E1598,deadline)="",[1]!EM_S_VAL_MV(E1598,deadline)="--",[1]!EM_S_VAL_MV(E1598,deadline)="null"),0,[1]!EM_S_VAL_MV(E1598,deadline)/100000000))</f>
        <v>43.428193533999995</v>
      </c>
      <c r="J1598" s="46">
        <f ca="1">IF(E1598="","",IF(RIGHT(LEFT($J$1,6),3)="TTM",[1]!EM_S_FA_PROFIT_TTM(E1598,LEFT(RIGHT($J$1,11),10),1)/100000000,[1]!EM_S_STM07_IS(E1598,61,LEFT(RIGHT($J$1,5),4)&amp;"-12-31",1)/100000000))</f>
        <v>-0.45942664579999998</v>
      </c>
      <c r="K1598" s="36">
        <f t="shared" ca="1" si="122"/>
        <v>-94.526936848380757</v>
      </c>
      <c r="L1598" s="46">
        <f ca="1">IF(E1598="","",IF(ISERROR(IF(行业估值!$E$7="最新年报",[1]!EM_S_STM07_BS(E1598,140,LEFT(RIGHT($L$1,5),4)&amp;"-12-31",1)/100000000,[1]!EM_S_STM07_BS(E1598,140,LEFT(RIGHT($L$1,11),10),1)/100000000)),0,IF(行业估值!$E$7="最新年报",[1]!EM_S_STM07_BS(E1598,140,LEFT(RIGHT($L$1,5),4)&amp;"-12-31",1)/100000000,[1]!EM_S_STM07_BS(E1598,140,LEFT(RIGHT($L$1,11),10),1)/100000000)))</f>
        <v>15.261388129</v>
      </c>
      <c r="M1598" s="36">
        <f t="shared" ca="1" si="123"/>
        <v>2.8456253891791703</v>
      </c>
      <c r="N1598" s="37" t="str">
        <f ca="1">IF(E1598="","",IF(ISERROR([1]!EM_S_EST_NETPROFIT(E1598,行业估值!$E$6,deadline)/100000000),"-",[1]!EM_S_EST_NETPROFIT(E1598,行业估值!$E$6,deadline)/100000000))</f>
        <v>-</v>
      </c>
      <c r="O1598" s="36" t="str">
        <f t="shared" ca="1" si="124"/>
        <v>-</v>
      </c>
      <c r="T1598" s="64" t="s">
        <v>3190</v>
      </c>
      <c r="U1598" s="64" t="s">
        <v>3191</v>
      </c>
    </row>
    <row r="1599" spans="4:21">
      <c r="D1599" s="45" t="str">
        <f>IF(AND(行业估值!$B$39=$G1599,COUNTIF($G$2:$G$2552,$G1599)&gt;=1),COUNTIF($G$2:G1599,$G1599),"")</f>
        <v/>
      </c>
      <c r="E1599" s="65" t="str">
        <f t="shared" si="120"/>
        <v>300199.SZ</v>
      </c>
      <c r="F1599" s="65" t="str">
        <f t="shared" si="121"/>
        <v>翰宇药业</v>
      </c>
      <c r="G1599" s="34" t="str">
        <f>IF(E1599="","",IF(行业估值!$C$5="申万行业",[1]!EM_S_INFO_INDUSTRY_SW2014(E1599,"1"),IF(行业估值!$C$5="证监会行业",[1]!EM_S_INFO_INDUSTRY_CSRC1(E1599,"1"),[1]!EM_S_INFO_INDUSTRY_EM2016(E1599,"1"))))</f>
        <v>医药生物</v>
      </c>
      <c r="H1599" s="34" t="str">
        <f>IF(E1599="","",IF($H$1="上证50",[1]!EM_S_INFO_COMPINDEX(E1599,"000016"),"")&amp;IF($H$1="上证180",[1]!EM_S_INFO_COMPINDEX(E1599,"000010"),"")&amp;IF($H$1="沪深300",[1]!EM_S_INFO_COMPINDEX(E1599,"000300"),"")&amp;IF(AND($H$1="上证A股",RIGHT(E1599,2)="SH"),"是","")&amp;IF(AND($H$1="深证A股",RIGHT(E1599,2)="SZ"),"是","")&amp;IF(AND($H$1="创业板",LEFT(E1599,1)-3=0),"是","")&amp;IF(AND($H$1="全部A股",E1599&lt;&gt;0),"是","")&amp;IF(AND($H$1="中小板",LEFT(E1599,3)="002"),"是",""))</f>
        <v>是</v>
      </c>
      <c r="I1599" s="46">
        <f ca="1">IF(E1599="","",IF(OR([1]!EM_S_VAL_MV(E1599,deadline)="",[1]!EM_S_VAL_MV(E1599,deadline)="--",[1]!EM_S_VAL_MV(E1599,deadline)="null"),0,[1]!EM_S_VAL_MV(E1599,deadline)/100000000))</f>
        <v>52.264841279999999</v>
      </c>
      <c r="J1599" s="46">
        <f ca="1">IF(E1599="","",IF(RIGHT(LEFT($J$1,6),3)="TTM",[1]!EM_S_FA_PROFIT_TTM(E1599,LEFT(RIGHT($J$1,11),10),1)/100000000,[1]!EM_S_STM07_IS(E1599,61,LEFT(RIGHT($J$1,5),4)&amp;"-12-31",1)/100000000))</f>
        <v>-7.1440712330999991</v>
      </c>
      <c r="K1599" s="36">
        <f t="shared" ca="1" si="122"/>
        <v>-7.3158342875762337</v>
      </c>
      <c r="L1599" s="46">
        <f ca="1">IF(E1599="","",IF(ISERROR(IF(行业估值!$E$7="最新年报",[1]!EM_S_STM07_BS(E1599,140,LEFT(RIGHT($L$1,5),4)&amp;"-12-31",1)/100000000,[1]!EM_S_STM07_BS(E1599,140,LEFT(RIGHT($L$1,11),10),1)/100000000)),0,IF(行业估值!$E$7="最新年报",[1]!EM_S_STM07_BS(E1599,140,LEFT(RIGHT($L$1,5),4)&amp;"-12-31",1)/100000000,[1]!EM_S_STM07_BS(E1599,140,LEFT(RIGHT($L$1,11),10),1)/100000000)))</f>
        <v>30.571854094599999</v>
      </c>
      <c r="M1599" s="36">
        <f t="shared" ca="1" si="123"/>
        <v>1.7095738164350227</v>
      </c>
      <c r="N1599" s="37" t="str">
        <f ca="1">IF(E1599="","",IF(ISERROR([1]!EM_S_EST_NETPROFIT(E1599,行业估值!$E$6,deadline)/100000000),"-",[1]!EM_S_EST_NETPROFIT(E1599,行业估值!$E$6,deadline)/100000000))</f>
        <v>-</v>
      </c>
      <c r="O1599" s="36" t="str">
        <f t="shared" ca="1" si="124"/>
        <v>-</v>
      </c>
      <c r="T1599" s="64" t="s">
        <v>3192</v>
      </c>
      <c r="U1599" s="64" t="s">
        <v>3193</v>
      </c>
    </row>
    <row r="1600" spans="4:21">
      <c r="D1600" s="45" t="str">
        <f>IF(AND(行业估值!$B$39=$G1600,COUNTIF($G$2:$G$2552,$G1600)&gt;=1),COUNTIF($G$2:G1600,$G1600),"")</f>
        <v/>
      </c>
      <c r="E1600" s="65" t="str">
        <f t="shared" si="120"/>
        <v>300200.SZ</v>
      </c>
      <c r="F1600" s="65" t="str">
        <f t="shared" si="121"/>
        <v>高盟新材</v>
      </c>
      <c r="G1600" s="34" t="str">
        <f>IF(E1600="","",IF(行业估值!$C$5="申万行业",[1]!EM_S_INFO_INDUSTRY_SW2014(E1600,"1"),IF(行业估值!$C$5="证监会行业",[1]!EM_S_INFO_INDUSTRY_CSRC1(E1600,"1"),[1]!EM_S_INFO_INDUSTRY_EM2016(E1600,"1"))))</f>
        <v>基础化工</v>
      </c>
      <c r="H1600" s="34" t="str">
        <f>IF(E1600="","",IF($H$1="上证50",[1]!EM_S_INFO_COMPINDEX(E1600,"000016"),"")&amp;IF($H$1="上证180",[1]!EM_S_INFO_COMPINDEX(E1600,"000010"),"")&amp;IF($H$1="沪深300",[1]!EM_S_INFO_COMPINDEX(E1600,"000300"),"")&amp;IF(AND($H$1="上证A股",RIGHT(E1600,2)="SH"),"是","")&amp;IF(AND($H$1="深证A股",RIGHT(E1600,2)="SZ"),"是","")&amp;IF(AND($H$1="创业板",LEFT(E1600,1)-3=0),"是","")&amp;IF(AND($H$1="全部A股",E1600&lt;&gt;0),"是","")&amp;IF(AND($H$1="中小板",LEFT(E1600,3)="002"),"是",""))</f>
        <v>是</v>
      </c>
      <c r="I1600" s="46">
        <f ca="1">IF(E1600="","",IF(OR([1]!EM_S_VAL_MV(E1600,deadline)="",[1]!EM_S_VAL_MV(E1600,deadline)="--",[1]!EM_S_VAL_MV(E1600,deadline)="null"),0,[1]!EM_S_VAL_MV(E1600,deadline)/100000000))</f>
        <v>28.5570552141</v>
      </c>
      <c r="J1600" s="46">
        <f ca="1">IF(E1600="","",IF(RIGHT(LEFT($J$1,6),3)="TTM",[1]!EM_S_FA_PROFIT_TTM(E1600,LEFT(RIGHT($J$1,11),10),1)/100000000,[1]!EM_S_STM07_IS(E1600,61,LEFT(RIGHT($J$1,5),4)&amp;"-12-31",1)/100000000))</f>
        <v>1.5687701529</v>
      </c>
      <c r="K1600" s="36">
        <f t="shared" ca="1" si="122"/>
        <v>18.203466684593629</v>
      </c>
      <c r="L1600" s="46">
        <f ca="1">IF(E1600="","",IF(ISERROR(IF(行业估值!$E$7="最新年报",[1]!EM_S_STM07_BS(E1600,140,LEFT(RIGHT($L$1,5),4)&amp;"-12-31",1)/100000000,[1]!EM_S_STM07_BS(E1600,140,LEFT(RIGHT($L$1,11),10),1)/100000000)),0,IF(行业估值!$E$7="最新年报",[1]!EM_S_STM07_BS(E1600,140,LEFT(RIGHT($L$1,5),4)&amp;"-12-31",1)/100000000,[1]!EM_S_STM07_BS(E1600,140,LEFT(RIGHT($L$1,11),10),1)/100000000)))</f>
        <v>16.071541639199999</v>
      </c>
      <c r="M1600" s="36">
        <f t="shared" ca="1" si="123"/>
        <v>1.7768709346741609</v>
      </c>
      <c r="N1600" s="37">
        <f ca="1">IF(E1600="","",IF(ISERROR([1]!EM_S_EST_NETPROFIT(E1600,行业估值!$E$6,deadline)/100000000),"-",[1]!EM_S_EST_NETPROFIT(E1600,行业估值!$E$6,deadline)/100000000))</f>
        <v>1.8832333333333335</v>
      </c>
      <c r="O1600" s="36">
        <f t="shared" ca="1" si="124"/>
        <v>15.163843326601411</v>
      </c>
      <c r="T1600" s="64" t="s">
        <v>3194</v>
      </c>
      <c r="U1600" s="64" t="s">
        <v>3195</v>
      </c>
    </row>
    <row r="1601" spans="4:21">
      <c r="D1601" s="45" t="str">
        <f>IF(AND(行业估值!$B$39=$G1601,COUNTIF($G$2:$G$2552,$G1601)&gt;=1),COUNTIF($G$2:G1601,$G1601),"")</f>
        <v/>
      </c>
      <c r="E1601" s="65" t="str">
        <f t="shared" si="120"/>
        <v>300201.SZ</v>
      </c>
      <c r="F1601" s="65" t="str">
        <f t="shared" si="121"/>
        <v>海伦哲</v>
      </c>
      <c r="G1601" s="34" t="str">
        <f>IF(E1601="","",IF(行业估值!$C$5="申万行业",[1]!EM_S_INFO_INDUSTRY_SW2014(E1601,"1"),IF(行业估值!$C$5="证监会行业",[1]!EM_S_INFO_INDUSTRY_CSRC1(E1601,"1"),[1]!EM_S_INFO_INDUSTRY_EM2016(E1601,"1"))))</f>
        <v>交运设备</v>
      </c>
      <c r="H1601" s="34" t="str">
        <f>IF(E1601="","",IF($H$1="上证50",[1]!EM_S_INFO_COMPINDEX(E1601,"000016"),"")&amp;IF($H$1="上证180",[1]!EM_S_INFO_COMPINDEX(E1601,"000010"),"")&amp;IF($H$1="沪深300",[1]!EM_S_INFO_COMPINDEX(E1601,"000300"),"")&amp;IF(AND($H$1="上证A股",RIGHT(E1601,2)="SH"),"是","")&amp;IF(AND($H$1="深证A股",RIGHT(E1601,2)="SZ"),"是","")&amp;IF(AND($H$1="创业板",LEFT(E1601,1)-3=0),"是","")&amp;IF(AND($H$1="全部A股",E1601&lt;&gt;0),"是","")&amp;IF(AND($H$1="中小板",LEFT(E1601,3)="002"),"是",""))</f>
        <v>是</v>
      </c>
      <c r="I1601" s="46">
        <f ca="1">IF(E1601="","",IF(OR([1]!EM_S_VAL_MV(E1601,deadline)="",[1]!EM_S_VAL_MV(E1601,deadline)="--",[1]!EM_S_VAL_MV(E1601,deadline)="null"),0,[1]!EM_S_VAL_MV(E1601,deadline)/100000000))</f>
        <v>38.618188317800005</v>
      </c>
      <c r="J1601" s="46">
        <f ca="1">IF(E1601="","",IF(RIGHT(LEFT($J$1,6),3)="TTM",[1]!EM_S_FA_PROFIT_TTM(E1601,LEFT(RIGHT($J$1,11),10),1)/100000000,[1]!EM_S_STM07_IS(E1601,61,LEFT(RIGHT($J$1,5),4)&amp;"-12-31",1)/100000000))</f>
        <v>0.64159958009999996</v>
      </c>
      <c r="K1601" s="36">
        <f t="shared" ca="1" si="122"/>
        <v>60.190482530834821</v>
      </c>
      <c r="L1601" s="46">
        <f ca="1">IF(E1601="","",IF(ISERROR(IF(行业估值!$E$7="最新年报",[1]!EM_S_STM07_BS(E1601,140,LEFT(RIGHT($L$1,5),4)&amp;"-12-31",1)/100000000,[1]!EM_S_STM07_BS(E1601,140,LEFT(RIGHT($L$1,11),10),1)/100000000)),0,IF(行业估值!$E$7="最新年报",[1]!EM_S_STM07_BS(E1601,140,LEFT(RIGHT($L$1,5),4)&amp;"-12-31",1)/100000000,[1]!EM_S_STM07_BS(E1601,140,LEFT(RIGHT($L$1,11),10),1)/100000000)))</f>
        <v>16.092296301600001</v>
      </c>
      <c r="M1601" s="36">
        <f t="shared" ca="1" si="123"/>
        <v>2.3997935157308987</v>
      </c>
      <c r="N1601" s="37" t="str">
        <f ca="1">IF(E1601="","",IF(ISERROR([1]!EM_S_EST_NETPROFIT(E1601,行业估值!$E$6,deadline)/100000000),"-",[1]!EM_S_EST_NETPROFIT(E1601,行业估值!$E$6,deadline)/100000000))</f>
        <v>-</v>
      </c>
      <c r="O1601" s="36" t="str">
        <f t="shared" ca="1" si="124"/>
        <v>-</v>
      </c>
      <c r="T1601" s="64" t="s">
        <v>3196</v>
      </c>
      <c r="U1601" s="64" t="s">
        <v>3197</v>
      </c>
    </row>
    <row r="1602" spans="4:21">
      <c r="D1602" s="45" t="str">
        <f>IF(AND(行业估值!$B$39=$G1602,COUNTIF($G$2:$G$2552,$G1602)&gt;=1),COUNTIF($G$2:G1602,$G1602),"")</f>
        <v/>
      </c>
      <c r="E1602" s="65" t="str">
        <f t="shared" si="120"/>
        <v>300202.SZ</v>
      </c>
      <c r="F1602" s="65" t="str">
        <f t="shared" si="121"/>
        <v>聚龙股份</v>
      </c>
      <c r="G1602" s="34" t="str">
        <f>IF(E1602="","",IF(行业估值!$C$5="申万行业",[1]!EM_S_INFO_INDUSTRY_SW2014(E1602,"1"),IF(行业估值!$C$5="证监会行业",[1]!EM_S_INFO_INDUSTRY_CSRC1(E1602,"1"),[1]!EM_S_INFO_INDUSTRY_EM2016(E1602,"1"))))</f>
        <v>信息技术</v>
      </c>
      <c r="H1602" s="34" t="str">
        <f>IF(E1602="","",IF($H$1="上证50",[1]!EM_S_INFO_COMPINDEX(E1602,"000016"),"")&amp;IF($H$1="上证180",[1]!EM_S_INFO_COMPINDEX(E1602,"000010"),"")&amp;IF($H$1="沪深300",[1]!EM_S_INFO_COMPINDEX(E1602,"000300"),"")&amp;IF(AND($H$1="上证A股",RIGHT(E1602,2)="SH"),"是","")&amp;IF(AND($H$1="深证A股",RIGHT(E1602,2)="SZ"),"是","")&amp;IF(AND($H$1="创业板",LEFT(E1602,1)-3=0),"是","")&amp;IF(AND($H$1="全部A股",E1602&lt;&gt;0),"是","")&amp;IF(AND($H$1="中小板",LEFT(E1602,3)="002"),"是",""))</f>
        <v>是</v>
      </c>
      <c r="I1602" s="46">
        <f ca="1">IF(E1602="","",IF(OR([1]!EM_S_VAL_MV(E1602,deadline)="",[1]!EM_S_VAL_MV(E1602,deadline)="--",[1]!EM_S_VAL_MV(E1602,deadline)="null"),0,[1]!EM_S_VAL_MV(E1602,deadline)/100000000))</f>
        <v>65.006323199999997</v>
      </c>
      <c r="J1602" s="46">
        <f ca="1">IF(E1602="","",IF(RIGHT(LEFT($J$1,6),3)="TTM",[1]!EM_S_FA_PROFIT_TTM(E1602,LEFT(RIGHT($J$1,11),10),1)/100000000,[1]!EM_S_STM07_IS(E1602,61,LEFT(RIGHT($J$1,5),4)&amp;"-12-31",1)/100000000))</f>
        <v>-1.280133915</v>
      </c>
      <c r="K1602" s="36">
        <f t="shared" ca="1" si="122"/>
        <v>-50.780877249080618</v>
      </c>
      <c r="L1602" s="46">
        <f ca="1">IF(E1602="","",IF(ISERROR(IF(行业估值!$E$7="最新年报",[1]!EM_S_STM07_BS(E1602,140,LEFT(RIGHT($L$1,5),4)&amp;"-12-31",1)/100000000,[1]!EM_S_STM07_BS(E1602,140,LEFT(RIGHT($L$1,11),10),1)/100000000)),0,IF(行业估值!$E$7="最新年报",[1]!EM_S_STM07_BS(E1602,140,LEFT(RIGHT($L$1,5),4)&amp;"-12-31",1)/100000000,[1]!EM_S_STM07_BS(E1602,140,LEFT(RIGHT($L$1,11),10),1)/100000000)))</f>
        <v>16.479041186300002</v>
      </c>
      <c r="M1602" s="36">
        <f t="shared" ca="1" si="123"/>
        <v>3.9447879561126156</v>
      </c>
      <c r="N1602" s="37" t="str">
        <f ca="1">IF(E1602="","",IF(ISERROR([1]!EM_S_EST_NETPROFIT(E1602,行业估值!$E$6,deadline)/100000000),"-",[1]!EM_S_EST_NETPROFIT(E1602,行业估值!$E$6,deadline)/100000000))</f>
        <v>-</v>
      </c>
      <c r="O1602" s="36" t="str">
        <f t="shared" ca="1" si="124"/>
        <v>-</v>
      </c>
      <c r="T1602" s="64" t="s">
        <v>3198</v>
      </c>
      <c r="U1602" s="64" t="s">
        <v>3199</v>
      </c>
    </row>
    <row r="1603" spans="4:21">
      <c r="D1603" s="45">
        <f>IF(AND(行业估值!$B$39=$G1603,COUNTIF($G$2:$G$2552,$G1603)&gt;=1),COUNTIF($G$2:G1603,$G1603),"")</f>
        <v>147</v>
      </c>
      <c r="E1603" s="65" t="str">
        <f t="shared" ref="E1603:E1666" si="125">IF(U1603="","",U1603)</f>
        <v>300203.SZ</v>
      </c>
      <c r="F1603" s="65" t="str">
        <f t="shared" ref="F1603:F1666" si="126">IF(T1603="","",T1603)</f>
        <v>聚光科技</v>
      </c>
      <c r="G1603" s="34" t="str">
        <f>IF(E1603="","",IF(行业估值!$C$5="申万行业",[1]!EM_S_INFO_INDUSTRY_SW2014(E1603,"1"),IF(行业估值!$C$5="证监会行业",[1]!EM_S_INFO_INDUSTRY_CSRC1(E1603,"1"),[1]!EM_S_INFO_INDUSTRY_EM2016(E1603,"1"))))</f>
        <v>机械设备</v>
      </c>
      <c r="H1603" s="34" t="str">
        <f>IF(E1603="","",IF($H$1="上证50",[1]!EM_S_INFO_COMPINDEX(E1603,"000016"),"")&amp;IF($H$1="上证180",[1]!EM_S_INFO_COMPINDEX(E1603,"000010"),"")&amp;IF($H$1="沪深300",[1]!EM_S_INFO_COMPINDEX(E1603,"000300"),"")&amp;IF(AND($H$1="上证A股",RIGHT(E1603,2)="SH"),"是","")&amp;IF(AND($H$1="深证A股",RIGHT(E1603,2)="SZ"),"是","")&amp;IF(AND($H$1="创业板",LEFT(E1603,1)-3=0),"是","")&amp;IF(AND($H$1="全部A股",E1603&lt;&gt;0),"是","")&amp;IF(AND($H$1="中小板",LEFT(E1603,3)="002"),"是",""))</f>
        <v>是</v>
      </c>
      <c r="I1603" s="46">
        <f ca="1">IF(E1603="","",IF(OR([1]!EM_S_VAL_MV(E1603,deadline)="",[1]!EM_S_VAL_MV(E1603,deadline)="--",[1]!EM_S_VAL_MV(E1603,deadline)="null"),0,[1]!EM_S_VAL_MV(E1603,deadline)/100000000))</f>
        <v>63.5786947</v>
      </c>
      <c r="J1603" s="46">
        <f ca="1">IF(E1603="","",IF(RIGHT(LEFT($J$1,6),3)="TTM",[1]!EM_S_FA_PROFIT_TTM(E1603,LEFT(RIGHT($J$1,11),10),1)/100000000,[1]!EM_S_STM07_IS(E1603,61,LEFT(RIGHT($J$1,5),4)&amp;"-12-31",1)/100000000))</f>
        <v>5.5714097146000006</v>
      </c>
      <c r="K1603" s="36">
        <f t="shared" ref="K1603:K1666" ca="1" si="127">IF(E1603="","",IF(OR(I1603=0,J1603=0),"-",I1603/J1603))</f>
        <v>11.411599210410005</v>
      </c>
      <c r="L1603" s="46">
        <f ca="1">IF(E1603="","",IF(ISERROR(IF(行业估值!$E$7="最新年报",[1]!EM_S_STM07_BS(E1603,140,LEFT(RIGHT($L$1,5),4)&amp;"-12-31",1)/100000000,[1]!EM_S_STM07_BS(E1603,140,LEFT(RIGHT($L$1,11),10),1)/100000000)),0,IF(行业估值!$E$7="最新年报",[1]!EM_S_STM07_BS(E1603,140,LEFT(RIGHT($L$1,5),4)&amp;"-12-31",1)/100000000,[1]!EM_S_STM07_BS(E1603,140,LEFT(RIGHT($L$1,11),10),1)/100000000)))</f>
        <v>42.129624323499996</v>
      </c>
      <c r="M1603" s="36">
        <f t="shared" ref="M1603:M1666" ca="1" si="128">IF(E1603="","",IF(OR(I1603=0,L1603=0),"-",I1603/L1603))</f>
        <v>1.5091208554768827</v>
      </c>
      <c r="N1603" s="37">
        <f ca="1">IF(E1603="","",IF(ISERROR([1]!EM_S_EST_NETPROFIT(E1603,行业估值!$E$6,deadline)/100000000),"-",[1]!EM_S_EST_NETPROFIT(E1603,行业估值!$E$6,deadline)/100000000))</f>
        <v>6.7398300000000004</v>
      </c>
      <c r="O1603" s="36">
        <f t="shared" ref="O1603:O1666" ca="1" si="129">IF(E1603="","",IF(ISERROR(IF(OR(I1603=0,N1603=0),"-",I1603/N1603)),"-",IF(OR(I1603=0,N1603=0),"-",I1603/N1603)))</f>
        <v>9.4332786880381256</v>
      </c>
      <c r="T1603" s="64" t="s">
        <v>3200</v>
      </c>
      <c r="U1603" s="64" t="s">
        <v>3201</v>
      </c>
    </row>
    <row r="1604" spans="4:21">
      <c r="D1604" s="45" t="str">
        <f>IF(AND(行业估值!$B$39=$G1604,COUNTIF($G$2:$G$2552,$G1604)&gt;=1),COUNTIF($G$2:G1604,$G1604),"")</f>
        <v/>
      </c>
      <c r="E1604" s="65" t="str">
        <f t="shared" si="125"/>
        <v>300204.SZ</v>
      </c>
      <c r="F1604" s="65" t="str">
        <f t="shared" si="126"/>
        <v>舒泰神</v>
      </c>
      <c r="G1604" s="34" t="str">
        <f>IF(E1604="","",IF(行业估值!$C$5="申万行业",[1]!EM_S_INFO_INDUSTRY_SW2014(E1604,"1"),IF(行业估值!$C$5="证监会行业",[1]!EM_S_INFO_INDUSTRY_CSRC1(E1604,"1"),[1]!EM_S_INFO_INDUSTRY_EM2016(E1604,"1"))))</f>
        <v>医药生物</v>
      </c>
      <c r="H1604" s="34" t="str">
        <f>IF(E1604="","",IF($H$1="上证50",[1]!EM_S_INFO_COMPINDEX(E1604,"000016"),"")&amp;IF($H$1="上证180",[1]!EM_S_INFO_COMPINDEX(E1604,"000010"),"")&amp;IF($H$1="沪深300",[1]!EM_S_INFO_COMPINDEX(E1604,"000300"),"")&amp;IF(AND($H$1="上证A股",RIGHT(E1604,2)="SH"),"是","")&amp;IF(AND($H$1="深证A股",RIGHT(E1604,2)="SZ"),"是","")&amp;IF(AND($H$1="创业板",LEFT(E1604,1)-3=0),"是","")&amp;IF(AND($H$1="全部A股",E1604&lt;&gt;0),"是","")&amp;IF(AND($H$1="中小板",LEFT(E1604,3)="002"),"是",""))</f>
        <v>是</v>
      </c>
      <c r="I1604" s="46">
        <f ca="1">IF(E1604="","",IF(OR([1]!EM_S_VAL_MV(E1604,deadline)="",[1]!EM_S_VAL_MV(E1604,deadline)="--",[1]!EM_S_VAL_MV(E1604,deadline)="null"),0,[1]!EM_S_VAL_MV(E1604,deadline)/100000000))</f>
        <v>48.888747668800001</v>
      </c>
      <c r="J1604" s="46">
        <f ca="1">IF(E1604="","",IF(RIGHT(LEFT($J$1,6),3)="TTM",[1]!EM_S_FA_PROFIT_TTM(E1604,LEFT(RIGHT($J$1,11),10),1)/100000000,[1]!EM_S_STM07_IS(E1604,61,LEFT(RIGHT($J$1,5),4)&amp;"-12-31",1)/100000000))</f>
        <v>0.56311701060000008</v>
      </c>
      <c r="K1604" s="36">
        <f t="shared" ca="1" si="127"/>
        <v>86.818097746166714</v>
      </c>
      <c r="L1604" s="46">
        <f ca="1">IF(E1604="","",IF(ISERROR(IF(行业估值!$E$7="最新年报",[1]!EM_S_STM07_BS(E1604,140,LEFT(RIGHT($L$1,5),4)&amp;"-12-31",1)/100000000,[1]!EM_S_STM07_BS(E1604,140,LEFT(RIGHT($L$1,11),10),1)/100000000)),0,IF(行业估值!$E$7="最新年报",[1]!EM_S_STM07_BS(E1604,140,LEFT(RIGHT($L$1,5),4)&amp;"-12-31",1)/100000000,[1]!EM_S_STM07_BS(E1604,140,LEFT(RIGHT($L$1,11),10),1)/100000000)))</f>
        <v>16.297100929900001</v>
      </c>
      <c r="M1604" s="36">
        <f t="shared" ca="1" si="128"/>
        <v>2.9998432162314641</v>
      </c>
      <c r="N1604" s="37" t="str">
        <f ca="1">IF(E1604="","",IF(ISERROR([1]!EM_S_EST_NETPROFIT(E1604,行业估值!$E$6,deadline)/100000000),"-",[1]!EM_S_EST_NETPROFIT(E1604,行业估值!$E$6,deadline)/100000000))</f>
        <v>-</v>
      </c>
      <c r="O1604" s="36" t="str">
        <f t="shared" ca="1" si="129"/>
        <v>-</v>
      </c>
      <c r="T1604" s="64" t="s">
        <v>3202</v>
      </c>
      <c r="U1604" s="64" t="s">
        <v>3203</v>
      </c>
    </row>
    <row r="1605" spans="4:21">
      <c r="D1605" s="45" t="str">
        <f>IF(AND(行业估值!$B$39=$G1605,COUNTIF($G$2:$G$2552,$G1605)&gt;=1),COUNTIF($G$2:G1605,$G1605),"")</f>
        <v/>
      </c>
      <c r="E1605" s="65" t="str">
        <f t="shared" si="125"/>
        <v>300205.SZ</v>
      </c>
      <c r="F1605" s="65" t="str">
        <f t="shared" si="126"/>
        <v>天喻信息</v>
      </c>
      <c r="G1605" s="34" t="str">
        <f>IF(E1605="","",IF(行业估值!$C$5="申万行业",[1]!EM_S_INFO_INDUSTRY_SW2014(E1605,"1"),IF(行业估值!$C$5="证监会行业",[1]!EM_S_INFO_INDUSTRY_CSRC1(E1605,"1"),[1]!EM_S_INFO_INDUSTRY_EM2016(E1605,"1"))))</f>
        <v>信息技术</v>
      </c>
      <c r="H1605" s="34" t="str">
        <f>IF(E1605="","",IF($H$1="上证50",[1]!EM_S_INFO_COMPINDEX(E1605,"000016"),"")&amp;IF($H$1="上证180",[1]!EM_S_INFO_COMPINDEX(E1605,"000010"),"")&amp;IF($H$1="沪深300",[1]!EM_S_INFO_COMPINDEX(E1605,"000300"),"")&amp;IF(AND($H$1="上证A股",RIGHT(E1605,2)="SH"),"是","")&amp;IF(AND($H$1="深证A股",RIGHT(E1605,2)="SZ"),"是","")&amp;IF(AND($H$1="创业板",LEFT(E1605,1)-3=0),"是","")&amp;IF(AND($H$1="全部A股",E1605&lt;&gt;0),"是","")&amp;IF(AND($H$1="中小板",LEFT(E1605,3)="002"),"是",""))</f>
        <v>是</v>
      </c>
      <c r="I1605" s="46">
        <f ca="1">IF(E1605="","",IF(OR([1]!EM_S_VAL_MV(E1605,deadline)="",[1]!EM_S_VAL_MV(E1605,deadline)="--",[1]!EM_S_VAL_MV(E1605,deadline)="null"),0,[1]!EM_S_VAL_MV(E1605,deadline)/100000000))</f>
        <v>44.725824000000003</v>
      </c>
      <c r="J1605" s="46">
        <f ca="1">IF(E1605="","",IF(RIGHT(LEFT($J$1,6),3)="TTM",[1]!EM_S_FA_PROFIT_TTM(E1605,LEFT(RIGHT($J$1,11),10),1)/100000000,[1]!EM_S_STM07_IS(E1605,61,LEFT(RIGHT($J$1,5),4)&amp;"-12-31",1)/100000000))</f>
        <v>1.9826129408000002</v>
      </c>
      <c r="K1605" s="36">
        <f t="shared" ca="1" si="127"/>
        <v>22.559029591500991</v>
      </c>
      <c r="L1605" s="46">
        <f ca="1">IF(E1605="","",IF(ISERROR(IF(行业估值!$E$7="最新年报",[1]!EM_S_STM07_BS(E1605,140,LEFT(RIGHT($L$1,5),4)&amp;"-12-31",1)/100000000,[1]!EM_S_STM07_BS(E1605,140,LEFT(RIGHT($L$1,11),10),1)/100000000)),0,IF(行业估值!$E$7="最新年报",[1]!EM_S_STM07_BS(E1605,140,LEFT(RIGHT($L$1,5),4)&amp;"-12-31",1)/100000000,[1]!EM_S_STM07_BS(E1605,140,LEFT(RIGHT($L$1,11),10),1)/100000000)))</f>
        <v>14.1882318366</v>
      </c>
      <c r="M1605" s="36">
        <f t="shared" ca="1" si="128"/>
        <v>3.1523183801257848</v>
      </c>
      <c r="N1605" s="37" t="str">
        <f ca="1">IF(E1605="","",IF(ISERROR([1]!EM_S_EST_NETPROFIT(E1605,行业估值!$E$6,deadline)/100000000),"-",[1]!EM_S_EST_NETPROFIT(E1605,行业估值!$E$6,deadline)/100000000))</f>
        <v>-</v>
      </c>
      <c r="O1605" s="36" t="str">
        <f t="shared" ca="1" si="129"/>
        <v>-</v>
      </c>
      <c r="T1605" s="64" t="s">
        <v>3204</v>
      </c>
      <c r="U1605" s="64" t="s">
        <v>3205</v>
      </c>
    </row>
    <row r="1606" spans="4:21">
      <c r="D1606" s="45" t="str">
        <f>IF(AND(行业估值!$B$39=$G1606,COUNTIF($G$2:$G$2552,$G1606)&gt;=1),COUNTIF($G$2:G1606,$G1606),"")</f>
        <v/>
      </c>
      <c r="E1606" s="65" t="str">
        <f t="shared" si="125"/>
        <v>300206.SZ</v>
      </c>
      <c r="F1606" s="65" t="str">
        <f t="shared" si="126"/>
        <v>理邦仪器</v>
      </c>
      <c r="G1606" s="34" t="str">
        <f>IF(E1606="","",IF(行业估值!$C$5="申万行业",[1]!EM_S_INFO_INDUSTRY_SW2014(E1606,"1"),IF(行业估值!$C$5="证监会行业",[1]!EM_S_INFO_INDUSTRY_CSRC1(E1606,"1"),[1]!EM_S_INFO_INDUSTRY_EM2016(E1606,"1"))))</f>
        <v>医药生物</v>
      </c>
      <c r="H1606" s="34" t="str">
        <f>IF(E1606="","",IF($H$1="上证50",[1]!EM_S_INFO_COMPINDEX(E1606,"000016"),"")&amp;IF($H$1="上证180",[1]!EM_S_INFO_COMPINDEX(E1606,"000010"),"")&amp;IF($H$1="沪深300",[1]!EM_S_INFO_COMPINDEX(E1606,"000300"),"")&amp;IF(AND($H$1="上证A股",RIGHT(E1606,2)="SH"),"是","")&amp;IF(AND($H$1="深证A股",RIGHT(E1606,2)="SZ"),"是","")&amp;IF(AND($H$1="创业板",LEFT(E1606,1)-3=0),"是","")&amp;IF(AND($H$1="全部A股",E1606&lt;&gt;0),"是","")&amp;IF(AND($H$1="中小板",LEFT(E1606,3)="002"),"是",""))</f>
        <v>是</v>
      </c>
      <c r="I1606" s="46">
        <f ca="1">IF(E1606="","",IF(OR([1]!EM_S_VAL_MV(E1606,deadline)="",[1]!EM_S_VAL_MV(E1606,deadline)="--",[1]!EM_S_VAL_MV(E1606,deadline)="null"),0,[1]!EM_S_VAL_MV(E1606,deadline)/100000000))</f>
        <v>41.534939804400004</v>
      </c>
      <c r="J1606" s="46">
        <f ca="1">IF(E1606="","",IF(RIGHT(LEFT($J$1,6),3)="TTM",[1]!EM_S_FA_PROFIT_TTM(E1606,LEFT(RIGHT($J$1,11),10),1)/100000000,[1]!EM_S_STM07_IS(E1606,61,LEFT(RIGHT($J$1,5),4)&amp;"-12-31",1)/100000000))</f>
        <v>1.1220836248999999</v>
      </c>
      <c r="K1606" s="36">
        <f t="shared" ca="1" si="127"/>
        <v>37.015904058043446</v>
      </c>
      <c r="L1606" s="46">
        <f ca="1">IF(E1606="","",IF(ISERROR(IF(行业估值!$E$7="最新年报",[1]!EM_S_STM07_BS(E1606,140,LEFT(RIGHT($L$1,5),4)&amp;"-12-31",1)/100000000,[1]!EM_S_STM07_BS(E1606,140,LEFT(RIGHT($L$1,11),10),1)/100000000)),0,IF(行业估值!$E$7="最新年报",[1]!EM_S_STM07_BS(E1606,140,LEFT(RIGHT($L$1,5),4)&amp;"-12-31",1)/100000000,[1]!EM_S_STM07_BS(E1606,140,LEFT(RIGHT($L$1,11),10),1)/100000000)))</f>
        <v>12.8410421101</v>
      </c>
      <c r="M1606" s="36">
        <f t="shared" ca="1" si="128"/>
        <v>3.2345458762829762</v>
      </c>
      <c r="N1606" s="37">
        <f ca="1">IF(E1606="","",IF(ISERROR([1]!EM_S_EST_NETPROFIT(E1606,行业估值!$E$6,deadline)/100000000),"-",[1]!EM_S_EST_NETPROFIT(E1606,行业估值!$E$6,deadline)/100000000))</f>
        <v>1.6435</v>
      </c>
      <c r="O1606" s="36">
        <f t="shared" ca="1" si="129"/>
        <v>25.272248131670221</v>
      </c>
      <c r="T1606" s="64" t="s">
        <v>3206</v>
      </c>
      <c r="U1606" s="64" t="s">
        <v>3207</v>
      </c>
    </row>
    <row r="1607" spans="4:21">
      <c r="D1607" s="45" t="str">
        <f>IF(AND(行业估值!$B$39=$G1607,COUNTIF($G$2:$G$2552,$G1607)&gt;=1),COUNTIF($G$2:G1607,$G1607),"")</f>
        <v/>
      </c>
      <c r="E1607" s="65" t="str">
        <f t="shared" si="125"/>
        <v>300207.SZ</v>
      </c>
      <c r="F1607" s="65" t="str">
        <f t="shared" si="126"/>
        <v>欣旺达</v>
      </c>
      <c r="G1607" s="34" t="str">
        <f>IF(E1607="","",IF(行业估值!$C$5="申万行业",[1]!EM_S_INFO_INDUSTRY_SW2014(E1607,"1"),IF(行业估值!$C$5="证监会行业",[1]!EM_S_INFO_INDUSTRY_CSRC1(E1607,"1"),[1]!EM_S_INFO_INDUSTRY_EM2016(E1607,"1"))))</f>
        <v>电子设备</v>
      </c>
      <c r="H1607" s="34" t="str">
        <f>IF(E1607="","",IF($H$1="上证50",[1]!EM_S_INFO_COMPINDEX(E1607,"000016"),"")&amp;IF($H$1="上证180",[1]!EM_S_INFO_COMPINDEX(E1607,"000010"),"")&amp;IF($H$1="沪深300",[1]!EM_S_INFO_COMPINDEX(E1607,"000300"),"")&amp;IF(AND($H$1="上证A股",RIGHT(E1607,2)="SH"),"是","")&amp;IF(AND($H$1="深证A股",RIGHT(E1607,2)="SZ"),"是","")&amp;IF(AND($H$1="创业板",LEFT(E1607,1)-3=0),"是","")&amp;IF(AND($H$1="全部A股",E1607&lt;&gt;0),"是","")&amp;IF(AND($H$1="中小板",LEFT(E1607,3)="002"),"是",""))</f>
        <v>是</v>
      </c>
      <c r="I1607" s="46">
        <f ca="1">IF(E1607="","",IF(OR([1]!EM_S_VAL_MV(E1607,deadline)="",[1]!EM_S_VAL_MV(E1607,deadline)="--",[1]!EM_S_VAL_MV(E1607,deadline)="null"),0,[1]!EM_S_VAL_MV(E1607,deadline)/100000000))</f>
        <v>263.42674363999998</v>
      </c>
      <c r="J1607" s="46">
        <f ca="1">IF(E1607="","",IF(RIGHT(LEFT($J$1,6),3)="TTM",[1]!EM_S_FA_PROFIT_TTM(E1607,LEFT(RIGHT($J$1,11),10),1)/100000000,[1]!EM_S_STM07_IS(E1607,61,LEFT(RIGHT($J$1,5),4)&amp;"-12-31",1)/100000000))</f>
        <v>7.7543776799000002</v>
      </c>
      <c r="K1607" s="36">
        <f t="shared" ca="1" si="127"/>
        <v>33.971358439610732</v>
      </c>
      <c r="L1607" s="46">
        <f ca="1">IF(E1607="","",IF(ISERROR(IF(行业估值!$E$7="最新年报",[1]!EM_S_STM07_BS(E1607,140,LEFT(RIGHT($L$1,5),4)&amp;"-12-31",1)/100000000,[1]!EM_S_STM07_BS(E1607,140,LEFT(RIGHT($L$1,11),10),1)/100000000)),0,IF(行业估值!$E$7="最新年报",[1]!EM_S_STM07_BS(E1607,140,LEFT(RIGHT($L$1,5),4)&amp;"-12-31",1)/100000000,[1]!EM_S_STM07_BS(E1607,140,LEFT(RIGHT($L$1,11),10),1)/100000000)))</f>
        <v>55.156144855500003</v>
      </c>
      <c r="M1607" s="36">
        <f t="shared" ca="1" si="128"/>
        <v>4.7760180543824191</v>
      </c>
      <c r="N1607" s="37">
        <f ca="1">IF(E1607="","",IF(ISERROR([1]!EM_S_EST_NETPROFIT(E1607,行业估值!$E$6,deadline)/100000000),"-",[1]!EM_S_EST_NETPROFIT(E1607,行业估值!$E$6,deadline)/100000000))</f>
        <v>8.6759866666666667</v>
      </c>
      <c r="O1607" s="36">
        <f t="shared" ca="1" si="129"/>
        <v>30.362741871433641</v>
      </c>
      <c r="T1607" s="64" t="s">
        <v>3208</v>
      </c>
      <c r="U1607" s="64" t="s">
        <v>3209</v>
      </c>
    </row>
    <row r="1608" spans="4:21">
      <c r="D1608" s="45" t="str">
        <f>IF(AND(行业估值!$B$39=$G1608,COUNTIF($G$2:$G$2552,$G1608)&gt;=1),COUNTIF($G$2:G1608,$G1608),"")</f>
        <v/>
      </c>
      <c r="E1608" s="65" t="str">
        <f t="shared" si="125"/>
        <v>300208.SZ</v>
      </c>
      <c r="F1608" s="65" t="str">
        <f t="shared" si="126"/>
        <v>青岛中程</v>
      </c>
      <c r="G1608" s="34" t="str">
        <f>IF(E1608="","",IF(行业估值!$C$5="申万行业",[1]!EM_S_INFO_INDUSTRY_SW2014(E1608,"1"),IF(行业估值!$C$5="证监会行业",[1]!EM_S_INFO_INDUSTRY_CSRC1(E1608,"1"),[1]!EM_S_INFO_INDUSTRY_EM2016(E1608,"1"))))</f>
        <v>电气设备</v>
      </c>
      <c r="H1608" s="34" t="str">
        <f>IF(E1608="","",IF($H$1="上证50",[1]!EM_S_INFO_COMPINDEX(E1608,"000016"),"")&amp;IF($H$1="上证180",[1]!EM_S_INFO_COMPINDEX(E1608,"000010"),"")&amp;IF($H$1="沪深300",[1]!EM_S_INFO_COMPINDEX(E1608,"000300"),"")&amp;IF(AND($H$1="上证A股",RIGHT(E1608,2)="SH"),"是","")&amp;IF(AND($H$1="深证A股",RIGHT(E1608,2)="SZ"),"是","")&amp;IF(AND($H$1="创业板",LEFT(E1608,1)-3=0),"是","")&amp;IF(AND($H$1="全部A股",E1608&lt;&gt;0),"是","")&amp;IF(AND($H$1="中小板",LEFT(E1608,3)="002"),"是",""))</f>
        <v>是</v>
      </c>
      <c r="I1608" s="46">
        <f ca="1">IF(E1608="","",IF(OR([1]!EM_S_VAL_MV(E1608,deadline)="",[1]!EM_S_VAL_MV(E1608,deadline)="--",[1]!EM_S_VAL_MV(E1608,deadline)="null"),0,[1]!EM_S_VAL_MV(E1608,deadline)/100000000))</f>
        <v>47.816504999999999</v>
      </c>
      <c r="J1608" s="46">
        <f ca="1">IF(E1608="","",IF(RIGHT(LEFT($J$1,6),3)="TTM",[1]!EM_S_FA_PROFIT_TTM(E1608,LEFT(RIGHT($J$1,11),10),1)/100000000,[1]!EM_S_STM07_IS(E1608,61,LEFT(RIGHT($J$1,5),4)&amp;"-12-31",1)/100000000))</f>
        <v>-1.4015035919000001</v>
      </c>
      <c r="K1608" s="36">
        <f t="shared" ca="1" si="127"/>
        <v>-34.118003889790813</v>
      </c>
      <c r="L1608" s="46">
        <f ca="1">IF(E1608="","",IF(ISERROR(IF(行业估值!$E$7="最新年报",[1]!EM_S_STM07_BS(E1608,140,LEFT(RIGHT($L$1,5),4)&amp;"-12-31",1)/100000000,[1]!EM_S_STM07_BS(E1608,140,LEFT(RIGHT($L$1,11),10),1)/100000000)),0,IF(行业估值!$E$7="最新年报",[1]!EM_S_STM07_BS(E1608,140,LEFT(RIGHT($L$1,5),4)&amp;"-12-31",1)/100000000,[1]!EM_S_STM07_BS(E1608,140,LEFT(RIGHT($L$1,11),10),1)/100000000)))</f>
        <v>20.686557210499998</v>
      </c>
      <c r="M1608" s="36">
        <f t="shared" ca="1" si="128"/>
        <v>2.3114771836335093</v>
      </c>
      <c r="N1608" s="37" t="str">
        <f ca="1">IF(E1608="","",IF(ISERROR([1]!EM_S_EST_NETPROFIT(E1608,行业估值!$E$6,deadline)/100000000),"-",[1]!EM_S_EST_NETPROFIT(E1608,行业估值!$E$6,deadline)/100000000))</f>
        <v>-</v>
      </c>
      <c r="O1608" s="36" t="str">
        <f t="shared" ca="1" si="129"/>
        <v>-</v>
      </c>
      <c r="T1608" s="64" t="s">
        <v>3210</v>
      </c>
      <c r="U1608" s="64" t="s">
        <v>3211</v>
      </c>
    </row>
    <row r="1609" spans="4:21">
      <c r="D1609" s="45" t="str">
        <f>IF(AND(行业估值!$B$39=$G1609,COUNTIF($G$2:$G$2552,$G1609)&gt;=1),COUNTIF($G$2:G1609,$G1609),"")</f>
        <v/>
      </c>
      <c r="E1609" s="65" t="str">
        <f t="shared" si="125"/>
        <v>300209.SZ</v>
      </c>
      <c r="F1609" s="65" t="str">
        <f t="shared" si="126"/>
        <v>天泽信息</v>
      </c>
      <c r="G1609" s="34" t="str">
        <f>IF(E1609="","",IF(行业估值!$C$5="申万行业",[1]!EM_S_INFO_INDUSTRY_SW2014(E1609,"1"),IF(行业估值!$C$5="证监会行业",[1]!EM_S_INFO_INDUSTRY_CSRC1(E1609,"1"),[1]!EM_S_INFO_INDUSTRY_EM2016(E1609,"1"))))</f>
        <v>信息技术</v>
      </c>
      <c r="H1609" s="34" t="str">
        <f>IF(E1609="","",IF($H$1="上证50",[1]!EM_S_INFO_COMPINDEX(E1609,"000016"),"")&amp;IF($H$1="上证180",[1]!EM_S_INFO_COMPINDEX(E1609,"000010"),"")&amp;IF($H$1="沪深300",[1]!EM_S_INFO_COMPINDEX(E1609,"000300"),"")&amp;IF(AND($H$1="上证A股",RIGHT(E1609,2)="SH"),"是","")&amp;IF(AND($H$1="深证A股",RIGHT(E1609,2)="SZ"),"是","")&amp;IF(AND($H$1="创业板",LEFT(E1609,1)-3=0),"是","")&amp;IF(AND($H$1="全部A股",E1609&lt;&gt;0),"是","")&amp;IF(AND($H$1="中小板",LEFT(E1609,3)="002"),"是",""))</f>
        <v>是</v>
      </c>
      <c r="I1609" s="46">
        <f ca="1">IF(E1609="","",IF(OR([1]!EM_S_VAL_MV(E1609,deadline)="",[1]!EM_S_VAL_MV(E1609,deadline)="--",[1]!EM_S_VAL_MV(E1609,deadline)="null"),0,[1]!EM_S_VAL_MV(E1609,deadline)/100000000))</f>
        <v>53.185976063999995</v>
      </c>
      <c r="J1609" s="46">
        <f ca="1">IF(E1609="","",IF(RIGHT(LEFT($J$1,6),3)="TTM",[1]!EM_S_FA_PROFIT_TTM(E1609,LEFT(RIGHT($J$1,11),10),1)/100000000,[1]!EM_S_STM07_IS(E1609,61,LEFT(RIGHT($J$1,5),4)&amp;"-12-31",1)/100000000))</f>
        <v>2.0095060799</v>
      </c>
      <c r="K1609" s="36">
        <f t="shared" ca="1" si="127"/>
        <v>26.467188428037357</v>
      </c>
      <c r="L1609" s="46">
        <f ca="1">IF(E1609="","",IF(ISERROR(IF(行业估值!$E$7="最新年报",[1]!EM_S_STM07_BS(E1609,140,LEFT(RIGHT($L$1,5),4)&amp;"-12-31",1)/100000000,[1]!EM_S_STM07_BS(E1609,140,LEFT(RIGHT($L$1,11),10),1)/100000000)),0,IF(行业估值!$E$7="最新年报",[1]!EM_S_STM07_BS(E1609,140,LEFT(RIGHT($L$1,5),4)&amp;"-12-31",1)/100000000,[1]!EM_S_STM07_BS(E1609,140,LEFT(RIGHT($L$1,11),10),1)/100000000)))</f>
        <v>40.954753826299999</v>
      </c>
      <c r="M1609" s="36">
        <f t="shared" ca="1" si="128"/>
        <v>1.2986520756436692</v>
      </c>
      <c r="N1609" s="37" t="str">
        <f ca="1">IF(E1609="","",IF(ISERROR([1]!EM_S_EST_NETPROFIT(E1609,行业估值!$E$6,deadline)/100000000),"-",[1]!EM_S_EST_NETPROFIT(E1609,行业估值!$E$6,deadline)/100000000))</f>
        <v>-</v>
      </c>
      <c r="O1609" s="36" t="str">
        <f t="shared" ca="1" si="129"/>
        <v>-</v>
      </c>
      <c r="T1609" s="64" t="s">
        <v>3212</v>
      </c>
      <c r="U1609" s="64" t="s">
        <v>3213</v>
      </c>
    </row>
    <row r="1610" spans="4:21">
      <c r="D1610" s="45">
        <f>IF(AND(行业估值!$B$39=$G1610,COUNTIF($G$2:$G$2552,$G1610)&gt;=1),COUNTIF($G$2:G1610,$G1610),"")</f>
        <v>148</v>
      </c>
      <c r="E1610" s="65" t="str">
        <f t="shared" si="125"/>
        <v>300210.SZ</v>
      </c>
      <c r="F1610" s="65" t="str">
        <f t="shared" si="126"/>
        <v>森远股份</v>
      </c>
      <c r="G1610" s="34" t="str">
        <f>IF(E1610="","",IF(行业估值!$C$5="申万行业",[1]!EM_S_INFO_INDUSTRY_SW2014(E1610,"1"),IF(行业估值!$C$5="证监会行业",[1]!EM_S_INFO_INDUSTRY_CSRC1(E1610,"1"),[1]!EM_S_INFO_INDUSTRY_EM2016(E1610,"1"))))</f>
        <v>机械设备</v>
      </c>
      <c r="H1610" s="34" t="str">
        <f>IF(E1610="","",IF($H$1="上证50",[1]!EM_S_INFO_COMPINDEX(E1610,"000016"),"")&amp;IF($H$1="上证180",[1]!EM_S_INFO_COMPINDEX(E1610,"000010"),"")&amp;IF($H$1="沪深300",[1]!EM_S_INFO_COMPINDEX(E1610,"000300"),"")&amp;IF(AND($H$1="上证A股",RIGHT(E1610,2)="SH"),"是","")&amp;IF(AND($H$1="深证A股",RIGHT(E1610,2)="SZ"),"是","")&amp;IF(AND($H$1="创业板",LEFT(E1610,1)-3=0),"是","")&amp;IF(AND($H$1="全部A股",E1610&lt;&gt;0),"是","")&amp;IF(AND($H$1="中小板",LEFT(E1610,3)="002"),"是",""))</f>
        <v>是</v>
      </c>
      <c r="I1610" s="46">
        <f ca="1">IF(E1610="","",IF(OR([1]!EM_S_VAL_MV(E1610,deadline)="",[1]!EM_S_VAL_MV(E1610,deadline)="--",[1]!EM_S_VAL_MV(E1610,deadline)="null"),0,[1]!EM_S_VAL_MV(E1610,deadline)/100000000))</f>
        <v>16.3666344114</v>
      </c>
      <c r="J1610" s="46">
        <f ca="1">IF(E1610="","",IF(RIGHT(LEFT($J$1,6),3)="TTM",[1]!EM_S_FA_PROFIT_TTM(E1610,LEFT(RIGHT($J$1,11),10),1)/100000000,[1]!EM_S_STM07_IS(E1610,61,LEFT(RIGHT($J$1,5),4)&amp;"-12-31",1)/100000000))</f>
        <v>-1.806282959</v>
      </c>
      <c r="K1610" s="36">
        <f t="shared" ca="1" si="127"/>
        <v>-9.0609471400100823</v>
      </c>
      <c r="L1610" s="46">
        <f ca="1">IF(E1610="","",IF(ISERROR(IF(行业估值!$E$7="最新年报",[1]!EM_S_STM07_BS(E1610,140,LEFT(RIGHT($L$1,5),4)&amp;"-12-31",1)/100000000,[1]!EM_S_STM07_BS(E1610,140,LEFT(RIGHT($L$1,11),10),1)/100000000)),0,IF(行业估值!$E$7="最新年报",[1]!EM_S_STM07_BS(E1610,140,LEFT(RIGHT($L$1,5),4)&amp;"-12-31",1)/100000000,[1]!EM_S_STM07_BS(E1610,140,LEFT(RIGHT($L$1,11),10),1)/100000000)))</f>
        <v>11.3426864046</v>
      </c>
      <c r="M1610" s="36">
        <f t="shared" ca="1" si="128"/>
        <v>1.4429239976838775</v>
      </c>
      <c r="N1610" s="37" t="str">
        <f ca="1">IF(E1610="","",IF(ISERROR([1]!EM_S_EST_NETPROFIT(E1610,行业估值!$E$6,deadline)/100000000),"-",[1]!EM_S_EST_NETPROFIT(E1610,行业估值!$E$6,deadline)/100000000))</f>
        <v>-</v>
      </c>
      <c r="O1610" s="36" t="str">
        <f t="shared" ca="1" si="129"/>
        <v>-</v>
      </c>
      <c r="T1610" s="64" t="s">
        <v>3214</v>
      </c>
      <c r="U1610" s="64" t="s">
        <v>3215</v>
      </c>
    </row>
    <row r="1611" spans="4:21">
      <c r="D1611" s="45" t="str">
        <f>IF(AND(行业估值!$B$39=$G1611,COUNTIF($G$2:$G$2552,$G1611)&gt;=1),COUNTIF($G$2:G1611,$G1611),"")</f>
        <v/>
      </c>
      <c r="E1611" s="65" t="str">
        <f t="shared" si="125"/>
        <v>300211.SZ</v>
      </c>
      <c r="F1611" s="65" t="str">
        <f t="shared" si="126"/>
        <v>亿通科技</v>
      </c>
      <c r="G1611" s="34" t="str">
        <f>IF(E1611="","",IF(行业估值!$C$5="申万行业",[1]!EM_S_INFO_INDUSTRY_SW2014(E1611,"1"),IF(行业估值!$C$5="证监会行业",[1]!EM_S_INFO_INDUSTRY_CSRC1(E1611,"1"),[1]!EM_S_INFO_INDUSTRY_EM2016(E1611,"1"))))</f>
        <v>信息技术</v>
      </c>
      <c r="H1611" s="34" t="str">
        <f>IF(E1611="","",IF($H$1="上证50",[1]!EM_S_INFO_COMPINDEX(E1611,"000016"),"")&amp;IF($H$1="上证180",[1]!EM_S_INFO_COMPINDEX(E1611,"000010"),"")&amp;IF($H$1="沪深300",[1]!EM_S_INFO_COMPINDEX(E1611,"000300"),"")&amp;IF(AND($H$1="上证A股",RIGHT(E1611,2)="SH"),"是","")&amp;IF(AND($H$1="深证A股",RIGHT(E1611,2)="SZ"),"是","")&amp;IF(AND($H$1="创业板",LEFT(E1611,1)-3=0),"是","")&amp;IF(AND($H$1="全部A股",E1611&lt;&gt;0),"是","")&amp;IF(AND($H$1="中小板",LEFT(E1611,3)="002"),"是",""))</f>
        <v>是</v>
      </c>
      <c r="I1611" s="46">
        <f ca="1">IF(E1611="","",IF(OR([1]!EM_S_VAL_MV(E1611,deadline)="",[1]!EM_S_VAL_MV(E1611,deadline)="--",[1]!EM_S_VAL_MV(E1611,deadline)="null"),0,[1]!EM_S_VAL_MV(E1611,deadline)/100000000))</f>
        <v>22.216416418200001</v>
      </c>
      <c r="J1611" s="46">
        <f ca="1">IF(E1611="","",IF(RIGHT(LEFT($J$1,6),3)="TTM",[1]!EM_S_FA_PROFIT_TTM(E1611,LEFT(RIGHT($J$1,11),10),1)/100000000,[1]!EM_S_STM07_IS(E1611,61,LEFT(RIGHT($J$1,5),4)&amp;"-12-31",1)/100000000))</f>
        <v>5.6407628299999998E-2</v>
      </c>
      <c r="K1611" s="36">
        <f t="shared" ca="1" si="127"/>
        <v>393.85482225991768</v>
      </c>
      <c r="L1611" s="46">
        <f ca="1">IF(E1611="","",IF(ISERROR(IF(行业估值!$E$7="最新年报",[1]!EM_S_STM07_BS(E1611,140,LEFT(RIGHT($L$1,5),4)&amp;"-12-31",1)/100000000,[1]!EM_S_STM07_BS(E1611,140,LEFT(RIGHT($L$1,11),10),1)/100000000)),0,IF(行业估值!$E$7="最新年报",[1]!EM_S_STM07_BS(E1611,140,LEFT(RIGHT($L$1,5),4)&amp;"-12-31",1)/100000000,[1]!EM_S_STM07_BS(E1611,140,LEFT(RIGHT($L$1,11),10),1)/100000000)))</f>
        <v>4.7601538393</v>
      </c>
      <c r="M1611" s="36">
        <f t="shared" ca="1" si="128"/>
        <v>4.6671635346699247</v>
      </c>
      <c r="N1611" s="37" t="str">
        <f ca="1">IF(E1611="","",IF(ISERROR([1]!EM_S_EST_NETPROFIT(E1611,行业估值!$E$6,deadline)/100000000),"-",[1]!EM_S_EST_NETPROFIT(E1611,行业估值!$E$6,deadline)/100000000))</f>
        <v>-</v>
      </c>
      <c r="O1611" s="36" t="str">
        <f t="shared" ca="1" si="129"/>
        <v>-</v>
      </c>
      <c r="T1611" s="64" t="s">
        <v>3216</v>
      </c>
      <c r="U1611" s="64" t="s">
        <v>3217</v>
      </c>
    </row>
    <row r="1612" spans="4:21">
      <c r="D1612" s="45" t="str">
        <f>IF(AND(行业估值!$B$39=$G1612,COUNTIF($G$2:$G$2552,$G1612)&gt;=1),COUNTIF($G$2:G1612,$G1612),"")</f>
        <v/>
      </c>
      <c r="E1612" s="65" t="str">
        <f t="shared" si="125"/>
        <v>300212.SZ</v>
      </c>
      <c r="F1612" s="65" t="str">
        <f t="shared" si="126"/>
        <v>易华录</v>
      </c>
      <c r="G1612" s="34" t="str">
        <f>IF(E1612="","",IF(行业估值!$C$5="申万行业",[1]!EM_S_INFO_INDUSTRY_SW2014(E1612,"1"),IF(行业估值!$C$5="证监会行业",[1]!EM_S_INFO_INDUSTRY_CSRC1(E1612,"1"),[1]!EM_S_INFO_INDUSTRY_EM2016(E1612,"1"))))</f>
        <v>信息技术</v>
      </c>
      <c r="H1612" s="34" t="str">
        <f>IF(E1612="","",IF($H$1="上证50",[1]!EM_S_INFO_COMPINDEX(E1612,"000016"),"")&amp;IF($H$1="上证180",[1]!EM_S_INFO_COMPINDEX(E1612,"000010"),"")&amp;IF($H$1="沪深300",[1]!EM_S_INFO_COMPINDEX(E1612,"000300"),"")&amp;IF(AND($H$1="上证A股",RIGHT(E1612,2)="SH"),"是","")&amp;IF(AND($H$1="深证A股",RIGHT(E1612,2)="SZ"),"是","")&amp;IF(AND($H$1="创业板",LEFT(E1612,1)-3=0),"是","")&amp;IF(AND($H$1="全部A股",E1612&lt;&gt;0),"是","")&amp;IF(AND($H$1="中小板",LEFT(E1612,3)="002"),"是",""))</f>
        <v>是</v>
      </c>
      <c r="I1612" s="46">
        <f ca="1">IF(E1612="","",IF(OR([1]!EM_S_VAL_MV(E1612,deadline)="",[1]!EM_S_VAL_MV(E1612,deadline)="--",[1]!EM_S_VAL_MV(E1612,deadline)="null"),0,[1]!EM_S_VAL_MV(E1612,deadline)/100000000))</f>
        <v>168.5567185605</v>
      </c>
      <c r="J1612" s="46">
        <f ca="1">IF(E1612="","",IF(RIGHT(LEFT($J$1,6),3)="TTM",[1]!EM_S_FA_PROFIT_TTM(E1612,LEFT(RIGHT($J$1,11),10),1)/100000000,[1]!EM_S_STM07_IS(E1612,61,LEFT(RIGHT($J$1,5),4)&amp;"-12-31",1)/100000000))</f>
        <v>4.3315187674000004</v>
      </c>
      <c r="K1612" s="36">
        <f t="shared" ca="1" si="127"/>
        <v>38.913999364171374</v>
      </c>
      <c r="L1612" s="46">
        <f ca="1">IF(E1612="","",IF(ISERROR(IF(行业估值!$E$7="最新年报",[1]!EM_S_STM07_BS(E1612,140,LEFT(RIGHT($L$1,5),4)&amp;"-12-31",1)/100000000,[1]!EM_S_STM07_BS(E1612,140,LEFT(RIGHT($L$1,11),10),1)/100000000)),0,IF(行业估值!$E$7="最新年报",[1]!EM_S_STM07_BS(E1612,140,LEFT(RIGHT($L$1,5),4)&amp;"-12-31",1)/100000000,[1]!EM_S_STM07_BS(E1612,140,LEFT(RIGHT($L$1,11),10),1)/100000000)))</f>
        <v>31.381077470999998</v>
      </c>
      <c r="M1612" s="36">
        <f t="shared" ca="1" si="128"/>
        <v>5.3712852503636084</v>
      </c>
      <c r="N1612" s="37">
        <f ca="1">IF(E1612="","",IF(ISERROR([1]!EM_S_EST_NETPROFIT(E1612,行业估值!$E$6,deadline)/100000000),"-",[1]!EM_S_EST_NETPROFIT(E1612,行业估值!$E$6,deadline)/100000000))</f>
        <v>4.4920499999999999</v>
      </c>
      <c r="O1612" s="36">
        <f t="shared" ca="1" si="129"/>
        <v>37.52333980265135</v>
      </c>
      <c r="T1612" s="64" t="s">
        <v>3218</v>
      </c>
      <c r="U1612" s="64" t="s">
        <v>3219</v>
      </c>
    </row>
    <row r="1613" spans="4:21">
      <c r="D1613" s="45" t="str">
        <f>IF(AND(行业估值!$B$39=$G1613,COUNTIF($G$2:$G$2552,$G1613)&gt;=1),COUNTIF($G$2:G1613,$G1613),"")</f>
        <v/>
      </c>
      <c r="E1613" s="65" t="str">
        <f t="shared" si="125"/>
        <v>300213.SZ</v>
      </c>
      <c r="F1613" s="65" t="str">
        <f t="shared" si="126"/>
        <v>佳讯飞鸿</v>
      </c>
      <c r="G1613" s="34" t="str">
        <f>IF(E1613="","",IF(行业估值!$C$5="申万行业",[1]!EM_S_INFO_INDUSTRY_SW2014(E1613,"1"),IF(行业估值!$C$5="证监会行业",[1]!EM_S_INFO_INDUSTRY_CSRC1(E1613,"1"),[1]!EM_S_INFO_INDUSTRY_EM2016(E1613,"1"))))</f>
        <v>信息技术</v>
      </c>
      <c r="H1613" s="34" t="str">
        <f>IF(E1613="","",IF($H$1="上证50",[1]!EM_S_INFO_COMPINDEX(E1613,"000016"),"")&amp;IF($H$1="上证180",[1]!EM_S_INFO_COMPINDEX(E1613,"000010"),"")&amp;IF($H$1="沪深300",[1]!EM_S_INFO_COMPINDEX(E1613,"000300"),"")&amp;IF(AND($H$1="上证A股",RIGHT(E1613,2)="SH"),"是","")&amp;IF(AND($H$1="深证A股",RIGHT(E1613,2)="SZ"),"是","")&amp;IF(AND($H$1="创业板",LEFT(E1613,1)-3=0),"是","")&amp;IF(AND($H$1="全部A股",E1613&lt;&gt;0),"是","")&amp;IF(AND($H$1="中小板",LEFT(E1613,3)="002"),"是",""))</f>
        <v>是</v>
      </c>
      <c r="I1613" s="46">
        <f ca="1">IF(E1613="","",IF(OR([1]!EM_S_VAL_MV(E1613,deadline)="",[1]!EM_S_VAL_MV(E1613,deadline)="--",[1]!EM_S_VAL_MV(E1613,deadline)="null"),0,[1]!EM_S_VAL_MV(E1613,deadline)/100000000))</f>
        <v>36.290509545999996</v>
      </c>
      <c r="J1613" s="46">
        <f ca="1">IF(E1613="","",IF(RIGHT(LEFT($J$1,6),3)="TTM",[1]!EM_S_FA_PROFIT_TTM(E1613,LEFT(RIGHT($J$1,11),10),1)/100000000,[1]!EM_S_STM07_IS(E1613,61,LEFT(RIGHT($J$1,5),4)&amp;"-12-31",1)/100000000))</f>
        <v>1.4971188804</v>
      </c>
      <c r="K1613" s="36">
        <f t="shared" ca="1" si="127"/>
        <v>24.24023236972598</v>
      </c>
      <c r="L1613" s="46">
        <f ca="1">IF(E1613="","",IF(ISERROR(IF(行业估值!$E$7="最新年报",[1]!EM_S_STM07_BS(E1613,140,LEFT(RIGHT($L$1,5),4)&amp;"-12-31",1)/100000000,[1]!EM_S_STM07_BS(E1613,140,LEFT(RIGHT($L$1,11),10),1)/100000000)),0,IF(行业估值!$E$7="最新年报",[1]!EM_S_STM07_BS(E1613,140,LEFT(RIGHT($L$1,5),4)&amp;"-12-31",1)/100000000,[1]!EM_S_STM07_BS(E1613,140,LEFT(RIGHT($L$1,11),10),1)/100000000)))</f>
        <v>20.364585186500001</v>
      </c>
      <c r="M1613" s="36">
        <f t="shared" ca="1" si="128"/>
        <v>1.7820402042884496</v>
      </c>
      <c r="N1613" s="37" t="str">
        <f ca="1">IF(E1613="","",IF(ISERROR([1]!EM_S_EST_NETPROFIT(E1613,行业估值!$E$6,deadline)/100000000),"-",[1]!EM_S_EST_NETPROFIT(E1613,行业估值!$E$6,deadline)/100000000))</f>
        <v>-</v>
      </c>
      <c r="O1613" s="36" t="str">
        <f t="shared" ca="1" si="129"/>
        <v>-</v>
      </c>
      <c r="T1613" s="64" t="s">
        <v>3220</v>
      </c>
      <c r="U1613" s="64" t="s">
        <v>3221</v>
      </c>
    </row>
    <row r="1614" spans="4:21">
      <c r="D1614" s="45" t="str">
        <f>IF(AND(行业估值!$B$39=$G1614,COUNTIF($G$2:$G$2552,$G1614)&gt;=1),COUNTIF($G$2:G1614,$G1614),"")</f>
        <v/>
      </c>
      <c r="E1614" s="65" t="str">
        <f t="shared" si="125"/>
        <v>300214.SZ</v>
      </c>
      <c r="F1614" s="65" t="str">
        <f t="shared" si="126"/>
        <v>日科化学</v>
      </c>
      <c r="G1614" s="34" t="str">
        <f>IF(E1614="","",IF(行业估值!$C$5="申万行业",[1]!EM_S_INFO_INDUSTRY_SW2014(E1614,"1"),IF(行业估值!$C$5="证监会行业",[1]!EM_S_INFO_INDUSTRY_CSRC1(E1614,"1"),[1]!EM_S_INFO_INDUSTRY_EM2016(E1614,"1"))))</f>
        <v>基础化工</v>
      </c>
      <c r="H1614" s="34" t="str">
        <f>IF(E1614="","",IF($H$1="上证50",[1]!EM_S_INFO_COMPINDEX(E1614,"000016"),"")&amp;IF($H$1="上证180",[1]!EM_S_INFO_COMPINDEX(E1614,"000010"),"")&amp;IF($H$1="沪深300",[1]!EM_S_INFO_COMPINDEX(E1614,"000300"),"")&amp;IF(AND($H$1="上证A股",RIGHT(E1614,2)="SH"),"是","")&amp;IF(AND($H$1="深证A股",RIGHT(E1614,2)="SZ"),"是","")&amp;IF(AND($H$1="创业板",LEFT(E1614,1)-3=0),"是","")&amp;IF(AND($H$1="全部A股",E1614&lt;&gt;0),"是","")&amp;IF(AND($H$1="中小板",LEFT(E1614,3)="002"),"是",""))</f>
        <v>是</v>
      </c>
      <c r="I1614" s="46">
        <f ca="1">IF(E1614="","",IF(OR([1]!EM_S_VAL_MV(E1614,deadline)="",[1]!EM_S_VAL_MV(E1614,deadline)="--",[1]!EM_S_VAL_MV(E1614,deadline)="null"),0,[1]!EM_S_VAL_MV(E1614,deadline)/100000000))</f>
        <v>34.575984256799998</v>
      </c>
      <c r="J1614" s="46">
        <f ca="1">IF(E1614="","",IF(RIGHT(LEFT($J$1,6),3)="TTM",[1]!EM_S_FA_PROFIT_TTM(E1614,LEFT(RIGHT($J$1,11),10),1)/100000000,[1]!EM_S_STM07_IS(E1614,61,LEFT(RIGHT($J$1,5),4)&amp;"-12-31",1)/100000000))</f>
        <v>1.3434398638999998</v>
      </c>
      <c r="K1614" s="36">
        <f t="shared" ca="1" si="127"/>
        <v>25.736905079194294</v>
      </c>
      <c r="L1614" s="46">
        <f ca="1">IF(E1614="","",IF(ISERROR(IF(行业估值!$E$7="最新年报",[1]!EM_S_STM07_BS(E1614,140,LEFT(RIGHT($L$1,5),4)&amp;"-12-31",1)/100000000,[1]!EM_S_STM07_BS(E1614,140,LEFT(RIGHT($L$1,11),10),1)/100000000)),0,IF(行业估值!$E$7="最新年报",[1]!EM_S_STM07_BS(E1614,140,LEFT(RIGHT($L$1,5),4)&amp;"-12-31",1)/100000000,[1]!EM_S_STM07_BS(E1614,140,LEFT(RIGHT($L$1,11),10),1)/100000000)))</f>
        <v>16.983984167300001</v>
      </c>
      <c r="M1614" s="36">
        <f t="shared" ca="1" si="128"/>
        <v>2.0357993693476608</v>
      </c>
      <c r="N1614" s="37">
        <f ca="1">IF(E1614="","",IF(ISERROR([1]!EM_S_EST_NETPROFIT(E1614,行业估值!$E$6,deadline)/100000000),"-",[1]!EM_S_EST_NETPROFIT(E1614,行业估值!$E$6,deadline)/100000000))</f>
        <v>1.7912285714285714</v>
      </c>
      <c r="O1614" s="36">
        <f t="shared" ca="1" si="129"/>
        <v>19.302943693681911</v>
      </c>
      <c r="T1614" s="64" t="s">
        <v>3222</v>
      </c>
      <c r="U1614" s="64" t="s">
        <v>3223</v>
      </c>
    </row>
    <row r="1615" spans="4:21">
      <c r="D1615" s="45" t="str">
        <f>IF(AND(行业估值!$B$39=$G1615,COUNTIF($G$2:$G$2552,$G1615)&gt;=1),COUNTIF($G$2:G1615,$G1615),"")</f>
        <v/>
      </c>
      <c r="E1615" s="65" t="str">
        <f t="shared" si="125"/>
        <v>300215.SZ</v>
      </c>
      <c r="F1615" s="65" t="str">
        <f t="shared" si="126"/>
        <v>电科院</v>
      </c>
      <c r="G1615" s="34" t="str">
        <f>IF(E1615="","",IF(行业估值!$C$5="申万行业",[1]!EM_S_INFO_INDUSTRY_SW2014(E1615,"1"),IF(行业估值!$C$5="证监会行业",[1]!EM_S_INFO_INDUSTRY_CSRC1(E1615,"1"),[1]!EM_S_INFO_INDUSTRY_EM2016(E1615,"1"))))</f>
        <v>电气设备</v>
      </c>
      <c r="H1615" s="34" t="str">
        <f>IF(E1615="","",IF($H$1="上证50",[1]!EM_S_INFO_COMPINDEX(E1615,"000016"),"")&amp;IF($H$1="上证180",[1]!EM_S_INFO_COMPINDEX(E1615,"000010"),"")&amp;IF($H$1="沪深300",[1]!EM_S_INFO_COMPINDEX(E1615,"000300"),"")&amp;IF(AND($H$1="上证A股",RIGHT(E1615,2)="SH"),"是","")&amp;IF(AND($H$1="深证A股",RIGHT(E1615,2)="SZ"),"是","")&amp;IF(AND($H$1="创业板",LEFT(E1615,1)-3=0),"是","")&amp;IF(AND($H$1="全部A股",E1615&lt;&gt;0),"是","")&amp;IF(AND($H$1="中小板",LEFT(E1615,3)="002"),"是",""))</f>
        <v>是</v>
      </c>
      <c r="I1615" s="46">
        <f ca="1">IF(E1615="","",IF(OR([1]!EM_S_VAL_MV(E1615,deadline)="",[1]!EM_S_VAL_MV(E1615,deadline)="--",[1]!EM_S_VAL_MV(E1615,deadline)="null"),0,[1]!EM_S_VAL_MV(E1615,deadline)/100000000))</f>
        <v>47.091826442700004</v>
      </c>
      <c r="J1615" s="46">
        <f ca="1">IF(E1615="","",IF(RIGHT(LEFT($J$1,6),3)="TTM",[1]!EM_S_FA_PROFIT_TTM(E1615,LEFT(RIGHT($J$1,11),10),1)/100000000,[1]!EM_S_STM07_IS(E1615,61,LEFT(RIGHT($J$1,5),4)&amp;"-12-31",1)/100000000))</f>
        <v>1.5366453197999999</v>
      </c>
      <c r="K1615" s="36">
        <f t="shared" ca="1" si="127"/>
        <v>30.645865923588133</v>
      </c>
      <c r="L1615" s="46">
        <f ca="1">IF(E1615="","",IF(ISERROR(IF(行业估值!$E$7="最新年报",[1]!EM_S_STM07_BS(E1615,140,LEFT(RIGHT($L$1,5),4)&amp;"-12-31",1)/100000000,[1]!EM_S_STM07_BS(E1615,140,LEFT(RIGHT($L$1,11),10),1)/100000000)),0,IF(行业估值!$E$7="最新年报",[1]!EM_S_STM07_BS(E1615,140,LEFT(RIGHT($L$1,5),4)&amp;"-12-31",1)/100000000,[1]!EM_S_STM07_BS(E1615,140,LEFT(RIGHT($L$1,11),10),1)/100000000)))</f>
        <v>20.540640029999999</v>
      </c>
      <c r="M1615" s="36">
        <f t="shared" ca="1" si="128"/>
        <v>2.2926172881624667</v>
      </c>
      <c r="N1615" s="37">
        <f ca="1">IF(E1615="","",IF(ISERROR([1]!EM_S_EST_NETPROFIT(E1615,行业估值!$E$6,deadline)/100000000),"-",[1]!EM_S_EST_NETPROFIT(E1615,行业估值!$E$6,deadline)/100000000))</f>
        <v>1.6678333333333335</v>
      </c>
      <c r="O1615" s="36">
        <f t="shared" ca="1" si="129"/>
        <v>28.235331133826321</v>
      </c>
      <c r="T1615" s="64" t="s">
        <v>3224</v>
      </c>
      <c r="U1615" s="64" t="s">
        <v>3225</v>
      </c>
    </row>
    <row r="1616" spans="4:21">
      <c r="D1616" s="45" t="str">
        <f>IF(AND(行业估值!$B$39=$G1616,COUNTIF($G$2:$G$2552,$G1616)&gt;=1),COUNTIF($G$2:G1616,$G1616),"")</f>
        <v/>
      </c>
      <c r="E1616" s="65" t="str">
        <f t="shared" si="125"/>
        <v>300216.SZ</v>
      </c>
      <c r="F1616" s="65" t="str">
        <f t="shared" si="126"/>
        <v>千山药机</v>
      </c>
      <c r="G1616" s="34" t="str">
        <f>IF(E1616="","",IF(行业估值!$C$5="申万行业",[1]!EM_S_INFO_INDUSTRY_SW2014(E1616,"1"),IF(行业估值!$C$5="证监会行业",[1]!EM_S_INFO_INDUSTRY_CSRC1(E1616,"1"),[1]!EM_S_INFO_INDUSTRY_EM2016(E1616,"1"))))</f>
        <v>医药生物</v>
      </c>
      <c r="H1616" s="34" t="str">
        <f>IF(E1616="","",IF($H$1="上证50",[1]!EM_S_INFO_COMPINDEX(E1616,"000016"),"")&amp;IF($H$1="上证180",[1]!EM_S_INFO_COMPINDEX(E1616,"000010"),"")&amp;IF($H$1="沪深300",[1]!EM_S_INFO_COMPINDEX(E1616,"000300"),"")&amp;IF(AND($H$1="上证A股",RIGHT(E1616,2)="SH"),"是","")&amp;IF(AND($H$1="深证A股",RIGHT(E1616,2)="SZ"),"是","")&amp;IF(AND($H$1="创业板",LEFT(E1616,1)-3=0),"是","")&amp;IF(AND($H$1="全部A股",E1616&lt;&gt;0),"是","")&amp;IF(AND($H$1="中小板",LEFT(E1616,3)="002"),"是",""))</f>
        <v>是</v>
      </c>
      <c r="I1616" s="46">
        <f ca="1">IF(E1616="","",IF(OR([1]!EM_S_VAL_MV(E1616,deadline)="",[1]!EM_S_VAL_MV(E1616,deadline)="--",[1]!EM_S_VAL_MV(E1616,deadline)="null"),0,[1]!EM_S_VAL_MV(E1616,deadline)/100000000))</f>
        <v>13.770670452000001</v>
      </c>
      <c r="J1616" s="46">
        <f ca="1">IF(E1616="","",IF(RIGHT(LEFT($J$1,6),3)="TTM",[1]!EM_S_FA_PROFIT_TTM(E1616,LEFT(RIGHT($J$1,11),10),1)/100000000,[1]!EM_S_STM07_IS(E1616,61,LEFT(RIGHT($J$1,5),4)&amp;"-12-31",1)/100000000))</f>
        <v>-25.642523065399999</v>
      </c>
      <c r="K1616" s="36">
        <f t="shared" ca="1" si="127"/>
        <v>-0.53702478562185874</v>
      </c>
      <c r="L1616" s="46">
        <f ca="1">IF(E1616="","",IF(ISERROR(IF(行业估值!$E$7="最新年报",[1]!EM_S_STM07_BS(E1616,140,LEFT(RIGHT($L$1,5),4)&amp;"-12-31",1)/100000000,[1]!EM_S_STM07_BS(E1616,140,LEFT(RIGHT($L$1,11),10),1)/100000000)),0,IF(行业估值!$E$7="最新年报",[1]!EM_S_STM07_BS(E1616,140,LEFT(RIGHT($L$1,5),4)&amp;"-12-31",1)/100000000,[1]!EM_S_STM07_BS(E1616,140,LEFT(RIGHT($L$1,11),10),1)/100000000)))</f>
        <v>-22.681467825999999</v>
      </c>
      <c r="M1616" s="36">
        <f t="shared" ca="1" si="128"/>
        <v>-0.60713312549439769</v>
      </c>
      <c r="N1616" s="37" t="str">
        <f ca="1">IF(E1616="","",IF(ISERROR([1]!EM_S_EST_NETPROFIT(E1616,行业估值!$E$6,deadline)/100000000),"-",[1]!EM_S_EST_NETPROFIT(E1616,行业估值!$E$6,deadline)/100000000))</f>
        <v>-</v>
      </c>
      <c r="O1616" s="36" t="str">
        <f t="shared" ca="1" si="129"/>
        <v>-</v>
      </c>
      <c r="T1616" s="64" t="s">
        <v>3226</v>
      </c>
      <c r="U1616" s="64" t="s">
        <v>3227</v>
      </c>
    </row>
    <row r="1617" spans="4:21">
      <c r="D1617" s="45" t="str">
        <f>IF(AND(行业估值!$B$39=$G1617,COUNTIF($G$2:$G$2552,$G1617)&gt;=1),COUNTIF($G$2:G1617,$G1617),"")</f>
        <v/>
      </c>
      <c r="E1617" s="65" t="str">
        <f t="shared" si="125"/>
        <v>300217.SZ</v>
      </c>
      <c r="F1617" s="65" t="str">
        <f t="shared" si="126"/>
        <v>东方电热</v>
      </c>
      <c r="G1617" s="34" t="str">
        <f>IF(E1617="","",IF(行业估值!$C$5="申万行业",[1]!EM_S_INFO_INDUSTRY_SW2014(E1617,"1"),IF(行业估值!$C$5="证监会行业",[1]!EM_S_INFO_INDUSTRY_CSRC1(E1617,"1"),[1]!EM_S_INFO_INDUSTRY_EM2016(E1617,"1"))))</f>
        <v>家电</v>
      </c>
      <c r="H1617" s="34" t="str">
        <f>IF(E1617="","",IF($H$1="上证50",[1]!EM_S_INFO_COMPINDEX(E1617,"000016"),"")&amp;IF($H$1="上证180",[1]!EM_S_INFO_COMPINDEX(E1617,"000010"),"")&amp;IF($H$1="沪深300",[1]!EM_S_INFO_COMPINDEX(E1617,"000300"),"")&amp;IF(AND($H$1="上证A股",RIGHT(E1617,2)="SH"),"是","")&amp;IF(AND($H$1="深证A股",RIGHT(E1617,2)="SZ"),"是","")&amp;IF(AND($H$1="创业板",LEFT(E1617,1)-3=0),"是","")&amp;IF(AND($H$1="全部A股",E1617&lt;&gt;0),"是","")&amp;IF(AND($H$1="中小板",LEFT(E1617,3)="002"),"是",""))</f>
        <v>是</v>
      </c>
      <c r="I1617" s="46">
        <f ca="1">IF(E1617="","",IF(OR([1]!EM_S_VAL_MV(E1617,deadline)="",[1]!EM_S_VAL_MV(E1617,deadline)="--",[1]!EM_S_VAL_MV(E1617,deadline)="null"),0,[1]!EM_S_VAL_MV(E1617,deadline)/100000000))</f>
        <v>30.818547685199999</v>
      </c>
      <c r="J1617" s="46">
        <f ca="1">IF(E1617="","",IF(RIGHT(LEFT($J$1,6),3)="TTM",[1]!EM_S_FA_PROFIT_TTM(E1617,LEFT(RIGHT($J$1,11),10),1)/100000000,[1]!EM_S_STM07_IS(E1617,61,LEFT(RIGHT($J$1,5),4)&amp;"-12-31",1)/100000000))</f>
        <v>0.67230425439999997</v>
      </c>
      <c r="K1617" s="36">
        <f t="shared" ca="1" si="127"/>
        <v>45.840179477525552</v>
      </c>
      <c r="L1617" s="46">
        <f ca="1">IF(E1617="","",IF(ISERROR(IF(行业估值!$E$7="最新年报",[1]!EM_S_STM07_BS(E1617,140,LEFT(RIGHT($L$1,5),4)&amp;"-12-31",1)/100000000,[1]!EM_S_STM07_BS(E1617,140,LEFT(RIGHT($L$1,11),10),1)/100000000)),0,IF(行业估值!$E$7="最新年报",[1]!EM_S_STM07_BS(E1617,140,LEFT(RIGHT($L$1,5),4)&amp;"-12-31",1)/100000000,[1]!EM_S_STM07_BS(E1617,140,LEFT(RIGHT($L$1,11),10),1)/100000000)))</f>
        <v>20.489715025599999</v>
      </c>
      <c r="M1617" s="36">
        <f t="shared" ca="1" si="128"/>
        <v>1.5040984048189583</v>
      </c>
      <c r="N1617" s="37" t="str">
        <f ca="1">IF(E1617="","",IF(ISERROR([1]!EM_S_EST_NETPROFIT(E1617,行业估值!$E$6,deadline)/100000000),"-",[1]!EM_S_EST_NETPROFIT(E1617,行业估值!$E$6,deadline)/100000000))</f>
        <v>-</v>
      </c>
      <c r="O1617" s="36" t="str">
        <f t="shared" ca="1" si="129"/>
        <v>-</v>
      </c>
      <c r="T1617" s="64" t="s">
        <v>3228</v>
      </c>
      <c r="U1617" s="64" t="s">
        <v>3229</v>
      </c>
    </row>
    <row r="1618" spans="4:21">
      <c r="D1618" s="45" t="str">
        <f>IF(AND(行业估值!$B$39=$G1618,COUNTIF($G$2:$G$2552,$G1618)&gt;=1),COUNTIF($G$2:G1618,$G1618),"")</f>
        <v/>
      </c>
      <c r="E1618" s="65" t="str">
        <f t="shared" si="125"/>
        <v>300218.SZ</v>
      </c>
      <c r="F1618" s="65" t="str">
        <f t="shared" si="126"/>
        <v>安利股份</v>
      </c>
      <c r="G1618" s="34" t="str">
        <f>IF(E1618="","",IF(行业估值!$C$5="申万行业",[1]!EM_S_INFO_INDUSTRY_SW2014(E1618,"1"),IF(行业估值!$C$5="证监会行业",[1]!EM_S_INFO_INDUSTRY_CSRC1(E1618,"1"),[1]!EM_S_INFO_INDUSTRY_EM2016(E1618,"1"))))</f>
        <v>基础化工</v>
      </c>
      <c r="H1618" s="34" t="str">
        <f>IF(E1618="","",IF($H$1="上证50",[1]!EM_S_INFO_COMPINDEX(E1618,"000016"),"")&amp;IF($H$1="上证180",[1]!EM_S_INFO_COMPINDEX(E1618,"000010"),"")&amp;IF($H$1="沪深300",[1]!EM_S_INFO_COMPINDEX(E1618,"000300"),"")&amp;IF(AND($H$1="上证A股",RIGHT(E1618,2)="SH"),"是","")&amp;IF(AND($H$1="深证A股",RIGHT(E1618,2)="SZ"),"是","")&amp;IF(AND($H$1="创业板",LEFT(E1618,1)-3=0),"是","")&amp;IF(AND($H$1="全部A股",E1618&lt;&gt;0),"是","")&amp;IF(AND($H$1="中小板",LEFT(E1618,3)="002"),"是",""))</f>
        <v>是</v>
      </c>
      <c r="I1618" s="46">
        <f ca="1">IF(E1618="","",IF(OR([1]!EM_S_VAL_MV(E1618,deadline)="",[1]!EM_S_VAL_MV(E1618,deadline)="--",[1]!EM_S_VAL_MV(E1618,deadline)="null"),0,[1]!EM_S_VAL_MV(E1618,deadline)/100000000))</f>
        <v>15.4277757</v>
      </c>
      <c r="J1618" s="46">
        <f ca="1">IF(E1618="","",IF(RIGHT(LEFT($J$1,6),3)="TTM",[1]!EM_S_FA_PROFIT_TTM(E1618,LEFT(RIGHT($J$1,11),10),1)/100000000,[1]!EM_S_STM07_IS(E1618,61,LEFT(RIGHT($J$1,5),4)&amp;"-12-31",1)/100000000))</f>
        <v>0.7158315945999999</v>
      </c>
      <c r="K1618" s="36">
        <f t="shared" ca="1" si="127"/>
        <v>21.552241918884427</v>
      </c>
      <c r="L1618" s="46">
        <f ca="1">IF(E1618="","",IF(ISERROR(IF(行业估值!$E$7="最新年报",[1]!EM_S_STM07_BS(E1618,140,LEFT(RIGHT($L$1,5),4)&amp;"-12-31",1)/100000000,[1]!EM_S_STM07_BS(E1618,140,LEFT(RIGHT($L$1,11),10),1)/100000000)),0,IF(行业估值!$E$7="最新年报",[1]!EM_S_STM07_BS(E1618,140,LEFT(RIGHT($L$1,5),4)&amp;"-12-31",1)/100000000,[1]!EM_S_STM07_BS(E1618,140,LEFT(RIGHT($L$1,11),10),1)/100000000)))</f>
        <v>10.3387754476</v>
      </c>
      <c r="M1618" s="36">
        <f t="shared" ca="1" si="128"/>
        <v>1.4922246622138737</v>
      </c>
      <c r="N1618" s="37">
        <f ca="1">IF(E1618="","",IF(ISERROR([1]!EM_S_EST_NETPROFIT(E1618,行业估值!$E$6,deadline)/100000000),"-",[1]!EM_S_EST_NETPROFIT(E1618,行业估值!$E$6,deadline)/100000000))</f>
        <v>0.69920000000000004</v>
      </c>
      <c r="O1618" s="36">
        <f t="shared" ca="1" si="129"/>
        <v>22.06489659610984</v>
      </c>
      <c r="T1618" s="64" t="s">
        <v>3230</v>
      </c>
      <c r="U1618" s="64" t="s">
        <v>3231</v>
      </c>
    </row>
    <row r="1619" spans="4:21">
      <c r="D1619" s="45" t="str">
        <f>IF(AND(行业估值!$B$39=$G1619,COUNTIF($G$2:$G$2552,$G1619)&gt;=1),COUNTIF($G$2:G1619,$G1619),"")</f>
        <v/>
      </c>
      <c r="E1619" s="65" t="str">
        <f t="shared" si="125"/>
        <v>300219.SZ</v>
      </c>
      <c r="F1619" s="65" t="str">
        <f t="shared" si="126"/>
        <v>鸿利智汇</v>
      </c>
      <c r="G1619" s="34" t="str">
        <f>IF(E1619="","",IF(行业估值!$C$5="申万行业",[1]!EM_S_INFO_INDUSTRY_SW2014(E1619,"1"),IF(行业估值!$C$5="证监会行业",[1]!EM_S_INFO_INDUSTRY_CSRC1(E1619,"1"),[1]!EM_S_INFO_INDUSTRY_EM2016(E1619,"1"))))</f>
        <v>电子设备</v>
      </c>
      <c r="H1619" s="34" t="str">
        <f>IF(E1619="","",IF($H$1="上证50",[1]!EM_S_INFO_COMPINDEX(E1619,"000016"),"")&amp;IF($H$1="上证180",[1]!EM_S_INFO_COMPINDEX(E1619,"000010"),"")&amp;IF($H$1="沪深300",[1]!EM_S_INFO_COMPINDEX(E1619,"000300"),"")&amp;IF(AND($H$1="上证A股",RIGHT(E1619,2)="SH"),"是","")&amp;IF(AND($H$1="深证A股",RIGHT(E1619,2)="SZ"),"是","")&amp;IF(AND($H$1="创业板",LEFT(E1619,1)-3=0),"是","")&amp;IF(AND($H$1="全部A股",E1619&lt;&gt;0),"是","")&amp;IF(AND($H$1="中小板",LEFT(E1619,3)="002"),"是",""))</f>
        <v>是</v>
      </c>
      <c r="I1619" s="46">
        <f ca="1">IF(E1619="","",IF(OR([1]!EM_S_VAL_MV(E1619,deadline)="",[1]!EM_S_VAL_MV(E1619,deadline)="--",[1]!EM_S_VAL_MV(E1619,deadline)="null"),0,[1]!EM_S_VAL_MV(E1619,deadline)/100000000))</f>
        <v>44.519930975600005</v>
      </c>
      <c r="J1619" s="46">
        <f ca="1">IF(E1619="","",IF(RIGHT(LEFT($J$1,6),3)="TTM",[1]!EM_S_FA_PROFIT_TTM(E1619,LEFT(RIGHT($J$1,11),10),1)/100000000,[1]!EM_S_STM07_IS(E1619,61,LEFT(RIGHT($J$1,5),4)&amp;"-12-31",1)/100000000))</f>
        <v>-9.0362499979999988</v>
      </c>
      <c r="K1619" s="36">
        <f t="shared" ca="1" si="127"/>
        <v>-4.9268148828832361</v>
      </c>
      <c r="L1619" s="46">
        <f ca="1">IF(E1619="","",IF(ISERROR(IF(行业估值!$E$7="最新年报",[1]!EM_S_STM07_BS(E1619,140,LEFT(RIGHT($L$1,5),4)&amp;"-12-31",1)/100000000,[1]!EM_S_STM07_BS(E1619,140,LEFT(RIGHT($L$1,11),10),1)/100000000)),0,IF(行业估值!$E$7="最新年报",[1]!EM_S_STM07_BS(E1619,140,LEFT(RIGHT($L$1,5),4)&amp;"-12-31",1)/100000000,[1]!EM_S_STM07_BS(E1619,140,LEFT(RIGHT($L$1,11),10),1)/100000000)))</f>
        <v>18.9302295703</v>
      </c>
      <c r="M1619" s="36">
        <f t="shared" ca="1" si="128"/>
        <v>2.3517903367346467</v>
      </c>
      <c r="N1619" s="37" t="str">
        <f ca="1">IF(E1619="","",IF(ISERROR([1]!EM_S_EST_NETPROFIT(E1619,行业估值!$E$6,deadline)/100000000),"-",[1]!EM_S_EST_NETPROFIT(E1619,行业估值!$E$6,deadline)/100000000))</f>
        <v>-</v>
      </c>
      <c r="O1619" s="36" t="str">
        <f t="shared" ca="1" si="129"/>
        <v>-</v>
      </c>
      <c r="T1619" s="64" t="s">
        <v>3232</v>
      </c>
      <c r="U1619" s="64" t="s">
        <v>3233</v>
      </c>
    </row>
    <row r="1620" spans="4:21">
      <c r="D1620" s="45" t="str">
        <f>IF(AND(行业估值!$B$39=$G1620,COUNTIF($G$2:$G$2552,$G1620)&gt;=1),COUNTIF($G$2:G1620,$G1620),"")</f>
        <v/>
      </c>
      <c r="E1620" s="65" t="str">
        <f t="shared" si="125"/>
        <v>300220.SZ</v>
      </c>
      <c r="F1620" s="65" t="str">
        <f t="shared" si="126"/>
        <v>金运激光</v>
      </c>
      <c r="G1620" s="34" t="str">
        <f>IF(E1620="","",IF(行业估值!$C$5="申万行业",[1]!EM_S_INFO_INDUSTRY_SW2014(E1620,"1"),IF(行业估值!$C$5="证监会行业",[1]!EM_S_INFO_INDUSTRY_CSRC1(E1620,"1"),[1]!EM_S_INFO_INDUSTRY_EM2016(E1620,"1"))))</f>
        <v>电子设备</v>
      </c>
      <c r="H1620" s="34" t="str">
        <f>IF(E1620="","",IF($H$1="上证50",[1]!EM_S_INFO_COMPINDEX(E1620,"000016"),"")&amp;IF($H$1="上证180",[1]!EM_S_INFO_COMPINDEX(E1620,"000010"),"")&amp;IF($H$1="沪深300",[1]!EM_S_INFO_COMPINDEX(E1620,"000300"),"")&amp;IF(AND($H$1="上证A股",RIGHT(E1620,2)="SH"),"是","")&amp;IF(AND($H$1="深证A股",RIGHT(E1620,2)="SZ"),"是","")&amp;IF(AND($H$1="创业板",LEFT(E1620,1)-3=0),"是","")&amp;IF(AND($H$1="全部A股",E1620&lt;&gt;0),"是","")&amp;IF(AND($H$1="中小板",LEFT(E1620,3)="002"),"是",""))</f>
        <v>是</v>
      </c>
      <c r="I1620" s="46">
        <f ca="1">IF(E1620="","",IF(OR([1]!EM_S_VAL_MV(E1620,deadline)="",[1]!EM_S_VAL_MV(E1620,deadline)="--",[1]!EM_S_VAL_MV(E1620,deadline)="null"),0,[1]!EM_S_VAL_MV(E1620,deadline)/100000000))</f>
        <v>41.050800000000002</v>
      </c>
      <c r="J1620" s="46">
        <f ca="1">IF(E1620="","",IF(RIGHT(LEFT($J$1,6),3)="TTM",[1]!EM_S_FA_PROFIT_TTM(E1620,LEFT(RIGHT($J$1,11),10),1)/100000000,[1]!EM_S_STM07_IS(E1620,61,LEFT(RIGHT($J$1,5),4)&amp;"-12-31",1)/100000000))</f>
        <v>0.1447696819</v>
      </c>
      <c r="K1620" s="36">
        <f t="shared" ca="1" si="127"/>
        <v>283.55937141836051</v>
      </c>
      <c r="L1620" s="46">
        <f ca="1">IF(E1620="","",IF(ISERROR(IF(行业估值!$E$7="最新年报",[1]!EM_S_STM07_BS(E1620,140,LEFT(RIGHT($L$1,5),4)&amp;"-12-31",1)/100000000,[1]!EM_S_STM07_BS(E1620,140,LEFT(RIGHT($L$1,11),10),1)/100000000)),0,IF(行业估值!$E$7="最新年报",[1]!EM_S_STM07_BS(E1620,140,LEFT(RIGHT($L$1,5),4)&amp;"-12-31",1)/100000000,[1]!EM_S_STM07_BS(E1620,140,LEFT(RIGHT($L$1,11),10),1)/100000000)))</f>
        <v>2.6594027946000001</v>
      </c>
      <c r="M1620" s="36">
        <f t="shared" ca="1" si="128"/>
        <v>15.436097188193878</v>
      </c>
      <c r="N1620" s="37" t="str">
        <f ca="1">IF(E1620="","",IF(ISERROR([1]!EM_S_EST_NETPROFIT(E1620,行业估值!$E$6,deadline)/100000000),"-",[1]!EM_S_EST_NETPROFIT(E1620,行业估值!$E$6,deadline)/100000000))</f>
        <v>-</v>
      </c>
      <c r="O1620" s="36" t="str">
        <f t="shared" ca="1" si="129"/>
        <v>-</v>
      </c>
      <c r="T1620" s="64" t="s">
        <v>3234</v>
      </c>
      <c r="U1620" s="64" t="s">
        <v>3235</v>
      </c>
    </row>
    <row r="1621" spans="4:21">
      <c r="D1621" s="45" t="str">
        <f>IF(AND(行业估值!$B$39=$G1621,COUNTIF($G$2:$G$2552,$G1621)&gt;=1),COUNTIF($G$2:G1621,$G1621),"")</f>
        <v/>
      </c>
      <c r="E1621" s="65" t="str">
        <f t="shared" si="125"/>
        <v>300221.SZ</v>
      </c>
      <c r="F1621" s="65" t="str">
        <f t="shared" si="126"/>
        <v>银禧科技</v>
      </c>
      <c r="G1621" s="34" t="str">
        <f>IF(E1621="","",IF(行业估值!$C$5="申万行业",[1]!EM_S_INFO_INDUSTRY_SW2014(E1621,"1"),IF(行业估值!$C$5="证监会行业",[1]!EM_S_INFO_INDUSTRY_CSRC1(E1621,"1"),[1]!EM_S_INFO_INDUSTRY_EM2016(E1621,"1"))))</f>
        <v>基础化工</v>
      </c>
      <c r="H1621" s="34" t="str">
        <f>IF(E1621="","",IF($H$1="上证50",[1]!EM_S_INFO_COMPINDEX(E1621,"000016"),"")&amp;IF($H$1="上证180",[1]!EM_S_INFO_COMPINDEX(E1621,"000010"),"")&amp;IF($H$1="沪深300",[1]!EM_S_INFO_COMPINDEX(E1621,"000300"),"")&amp;IF(AND($H$1="上证A股",RIGHT(E1621,2)="SH"),"是","")&amp;IF(AND($H$1="深证A股",RIGHT(E1621,2)="SZ"),"是","")&amp;IF(AND($H$1="创业板",LEFT(E1621,1)-3=0),"是","")&amp;IF(AND($H$1="全部A股",E1621&lt;&gt;0),"是","")&amp;IF(AND($H$1="中小板",LEFT(E1621,3)="002"),"是",""))</f>
        <v>是</v>
      </c>
      <c r="I1621" s="46">
        <f ca="1">IF(E1621="","",IF(OR([1]!EM_S_VAL_MV(E1621,deadline)="",[1]!EM_S_VAL_MV(E1621,deadline)="--",[1]!EM_S_VAL_MV(E1621,deadline)="null"),0,[1]!EM_S_VAL_MV(E1621,deadline)/100000000))</f>
        <v>25.4654112369</v>
      </c>
      <c r="J1621" s="46">
        <f ca="1">IF(E1621="","",IF(RIGHT(LEFT($J$1,6),3)="TTM",[1]!EM_S_FA_PROFIT_TTM(E1621,LEFT(RIGHT($J$1,11),10),1)/100000000,[1]!EM_S_STM07_IS(E1621,61,LEFT(RIGHT($J$1,5),4)&amp;"-12-31",1)/100000000))</f>
        <v>-8.0499992062000008</v>
      </c>
      <c r="K1621" s="36">
        <f t="shared" ca="1" si="127"/>
        <v>-3.1634054345355564</v>
      </c>
      <c r="L1621" s="46">
        <f ca="1">IF(E1621="","",IF(ISERROR(IF(行业估值!$E$7="最新年报",[1]!EM_S_STM07_BS(E1621,140,LEFT(RIGHT($L$1,5),4)&amp;"-12-31",1)/100000000,[1]!EM_S_STM07_BS(E1621,140,LEFT(RIGHT($L$1,11),10),1)/100000000)),0,IF(行业估值!$E$7="最新年报",[1]!EM_S_STM07_BS(E1621,140,LEFT(RIGHT($L$1,5),4)&amp;"-12-31",1)/100000000,[1]!EM_S_STM07_BS(E1621,140,LEFT(RIGHT($L$1,11),10),1)/100000000)))</f>
        <v>10.2568104062</v>
      </c>
      <c r="M1621" s="36">
        <f t="shared" ca="1" si="128"/>
        <v>2.4827807308894743</v>
      </c>
      <c r="N1621" s="37" t="str">
        <f ca="1">IF(E1621="","",IF(ISERROR([1]!EM_S_EST_NETPROFIT(E1621,行业估值!$E$6,deadline)/100000000),"-",[1]!EM_S_EST_NETPROFIT(E1621,行业估值!$E$6,deadline)/100000000))</f>
        <v>-</v>
      </c>
      <c r="O1621" s="36" t="str">
        <f t="shared" ca="1" si="129"/>
        <v>-</v>
      </c>
      <c r="T1621" s="64" t="s">
        <v>3236</v>
      </c>
      <c r="U1621" s="64" t="s">
        <v>3237</v>
      </c>
    </row>
    <row r="1622" spans="4:21">
      <c r="D1622" s="45">
        <f>IF(AND(行业估值!$B$39=$G1622,COUNTIF($G$2:$G$2552,$G1622)&gt;=1),COUNTIF($G$2:G1622,$G1622),"")</f>
        <v>149</v>
      </c>
      <c r="E1622" s="65" t="str">
        <f t="shared" si="125"/>
        <v>300222.SZ</v>
      </c>
      <c r="F1622" s="65" t="str">
        <f t="shared" si="126"/>
        <v>科大智能</v>
      </c>
      <c r="G1622" s="34" t="str">
        <f>IF(E1622="","",IF(行业估值!$C$5="申万行业",[1]!EM_S_INFO_INDUSTRY_SW2014(E1622,"1"),IF(行业估值!$C$5="证监会行业",[1]!EM_S_INFO_INDUSTRY_CSRC1(E1622,"1"),[1]!EM_S_INFO_INDUSTRY_EM2016(E1622,"1"))))</f>
        <v>机械设备</v>
      </c>
      <c r="H1622" s="34" t="str">
        <f>IF(E1622="","",IF($H$1="上证50",[1]!EM_S_INFO_COMPINDEX(E1622,"000016"),"")&amp;IF($H$1="上证180",[1]!EM_S_INFO_COMPINDEX(E1622,"000010"),"")&amp;IF($H$1="沪深300",[1]!EM_S_INFO_COMPINDEX(E1622,"000300"),"")&amp;IF(AND($H$1="上证A股",RIGHT(E1622,2)="SH"),"是","")&amp;IF(AND($H$1="深证A股",RIGHT(E1622,2)="SZ"),"是","")&amp;IF(AND($H$1="创业板",LEFT(E1622,1)-3=0),"是","")&amp;IF(AND($H$1="全部A股",E1622&lt;&gt;0),"是","")&amp;IF(AND($H$1="中小板",LEFT(E1622,3)="002"),"是",""))</f>
        <v>是</v>
      </c>
      <c r="I1622" s="46">
        <f ca="1">IF(E1622="","",IF(OR([1]!EM_S_VAL_MV(E1622,deadline)="",[1]!EM_S_VAL_MV(E1622,deadline)="--",[1]!EM_S_VAL_MV(E1622,deadline)="null"),0,[1]!EM_S_VAL_MV(E1622,deadline)/100000000))</f>
        <v>63.705576861000004</v>
      </c>
      <c r="J1622" s="46">
        <f ca="1">IF(E1622="","",IF(RIGHT(LEFT($J$1,6),3)="TTM",[1]!EM_S_FA_PROFIT_TTM(E1622,LEFT(RIGHT($J$1,11),10),1)/100000000,[1]!EM_S_STM07_IS(E1622,61,LEFT(RIGHT($J$1,5),4)&amp;"-12-31",1)/100000000))</f>
        <v>1.9821436646999999</v>
      </c>
      <c r="K1622" s="36">
        <f t="shared" ca="1" si="127"/>
        <v>32.139737394182234</v>
      </c>
      <c r="L1622" s="46">
        <f ca="1">IF(E1622="","",IF(ISERROR(IF(行业估值!$E$7="最新年报",[1]!EM_S_STM07_BS(E1622,140,LEFT(RIGHT($L$1,5),4)&amp;"-12-31",1)/100000000,[1]!EM_S_STM07_BS(E1622,140,LEFT(RIGHT($L$1,11),10),1)/100000000)),0,IF(行业估值!$E$7="最新年报",[1]!EM_S_STM07_BS(E1622,140,LEFT(RIGHT($L$1,5),4)&amp;"-12-31",1)/100000000,[1]!EM_S_STM07_BS(E1622,140,LEFT(RIGHT($L$1,11),10),1)/100000000)))</f>
        <v>45.531895674200001</v>
      </c>
      <c r="M1622" s="36">
        <f t="shared" ca="1" si="128"/>
        <v>1.3991417646398996</v>
      </c>
      <c r="N1622" s="37" t="str">
        <f ca="1">IF(E1622="","",IF(ISERROR([1]!EM_S_EST_NETPROFIT(E1622,行业估值!$E$6,deadline)/100000000),"-",[1]!EM_S_EST_NETPROFIT(E1622,行业估值!$E$6,deadline)/100000000))</f>
        <v>-</v>
      </c>
      <c r="O1622" s="36" t="str">
        <f t="shared" ca="1" si="129"/>
        <v>-</v>
      </c>
      <c r="T1622" s="64" t="s">
        <v>3238</v>
      </c>
      <c r="U1622" s="64" t="s">
        <v>3239</v>
      </c>
    </row>
    <row r="1623" spans="4:21">
      <c r="D1623" s="45" t="str">
        <f>IF(AND(行业估值!$B$39=$G1623,COUNTIF($G$2:$G$2552,$G1623)&gt;=1),COUNTIF($G$2:G1623,$G1623),"")</f>
        <v/>
      </c>
      <c r="E1623" s="65" t="str">
        <f t="shared" si="125"/>
        <v>300223.SZ</v>
      </c>
      <c r="F1623" s="65" t="str">
        <f t="shared" si="126"/>
        <v>北京君正</v>
      </c>
      <c r="G1623" s="34" t="str">
        <f>IF(E1623="","",IF(行业估值!$C$5="申万行业",[1]!EM_S_INFO_INDUSTRY_SW2014(E1623,"1"),IF(行业估值!$C$5="证监会行业",[1]!EM_S_INFO_INDUSTRY_CSRC1(E1623,"1"),[1]!EM_S_INFO_INDUSTRY_EM2016(E1623,"1"))))</f>
        <v>电子设备</v>
      </c>
      <c r="H1623" s="34" t="str">
        <f>IF(E1623="","",IF($H$1="上证50",[1]!EM_S_INFO_COMPINDEX(E1623,"000016"),"")&amp;IF($H$1="上证180",[1]!EM_S_INFO_COMPINDEX(E1623,"000010"),"")&amp;IF($H$1="沪深300",[1]!EM_S_INFO_COMPINDEX(E1623,"000300"),"")&amp;IF(AND($H$1="上证A股",RIGHT(E1623,2)="SH"),"是","")&amp;IF(AND($H$1="深证A股",RIGHT(E1623,2)="SZ"),"是","")&amp;IF(AND($H$1="创业板",LEFT(E1623,1)-3=0),"是","")&amp;IF(AND($H$1="全部A股",E1623&lt;&gt;0),"是","")&amp;IF(AND($H$1="中小板",LEFT(E1623,3)="002"),"是",""))</f>
        <v>是</v>
      </c>
      <c r="I1623" s="46">
        <f ca="1">IF(E1623="","",IF(OR([1]!EM_S_VAL_MV(E1623,deadline)="",[1]!EM_S_VAL_MV(E1623,deadline)="--",[1]!EM_S_VAL_MV(E1623,deadline)="null"),0,[1]!EM_S_VAL_MV(E1623,deadline)/100000000))</f>
        <v>124.1989766992</v>
      </c>
      <c r="J1623" s="46">
        <f ca="1">IF(E1623="","",IF(RIGHT(LEFT($J$1,6),3)="TTM",[1]!EM_S_FA_PROFIT_TTM(E1623,LEFT(RIGHT($J$1,11),10),1)/100000000,[1]!EM_S_STM07_IS(E1623,61,LEFT(RIGHT($J$1,5),4)&amp;"-12-31",1)/100000000))</f>
        <v>0.57639805789999998</v>
      </c>
      <c r="K1623" s="36">
        <f t="shared" ca="1" si="127"/>
        <v>215.47431501017903</v>
      </c>
      <c r="L1623" s="46">
        <f ca="1">IF(E1623="","",IF(ISERROR(IF(行业估值!$E$7="最新年报",[1]!EM_S_STM07_BS(E1623,140,LEFT(RIGHT($L$1,5),4)&amp;"-12-31",1)/100000000,[1]!EM_S_STM07_BS(E1623,140,LEFT(RIGHT($L$1,11),10),1)/100000000)),0,IF(行业估值!$E$7="最新年报",[1]!EM_S_STM07_BS(E1623,140,LEFT(RIGHT($L$1,5),4)&amp;"-12-31",1)/100000000,[1]!EM_S_STM07_BS(E1623,140,LEFT(RIGHT($L$1,11),10),1)/100000000)))</f>
        <v>12.410234862599999</v>
      </c>
      <c r="M1623" s="36">
        <f t="shared" ca="1" si="128"/>
        <v>10.007786159913154</v>
      </c>
      <c r="N1623" s="37">
        <f ca="1">IF(E1623="","",IF(ISERROR([1]!EM_S_EST_NETPROFIT(E1623,行业估值!$E$6,deadline)/100000000),"-",[1]!EM_S_EST_NETPROFIT(E1623,行业估值!$E$6,deadline)/100000000))</f>
        <v>0.77771666666666672</v>
      </c>
      <c r="O1623" s="36">
        <f t="shared" ca="1" si="129"/>
        <v>159.69694623046095</v>
      </c>
      <c r="T1623" s="64" t="s">
        <v>3240</v>
      </c>
      <c r="U1623" s="64" t="s">
        <v>3241</v>
      </c>
    </row>
    <row r="1624" spans="4:21">
      <c r="D1624" s="45" t="str">
        <f>IF(AND(行业估值!$B$39=$G1624,COUNTIF($G$2:$G$2552,$G1624)&gt;=1),COUNTIF($G$2:G1624,$G1624),"")</f>
        <v/>
      </c>
      <c r="E1624" s="65" t="str">
        <f t="shared" si="125"/>
        <v>300224.SZ</v>
      </c>
      <c r="F1624" s="65" t="str">
        <f t="shared" si="126"/>
        <v>正海磁材</v>
      </c>
      <c r="G1624" s="34" t="str">
        <f>IF(E1624="","",IF(行业估值!$C$5="申万行业",[1]!EM_S_INFO_INDUSTRY_SW2014(E1624,"1"),IF(行业估值!$C$5="证监会行业",[1]!EM_S_INFO_INDUSTRY_CSRC1(E1624,"1"),[1]!EM_S_INFO_INDUSTRY_EM2016(E1624,"1"))))</f>
        <v>有色金属</v>
      </c>
      <c r="H1624" s="34" t="str">
        <f>IF(E1624="","",IF($H$1="上证50",[1]!EM_S_INFO_COMPINDEX(E1624,"000016"),"")&amp;IF($H$1="上证180",[1]!EM_S_INFO_COMPINDEX(E1624,"000010"),"")&amp;IF($H$1="沪深300",[1]!EM_S_INFO_COMPINDEX(E1624,"000300"),"")&amp;IF(AND($H$1="上证A股",RIGHT(E1624,2)="SH"),"是","")&amp;IF(AND($H$1="深证A股",RIGHT(E1624,2)="SZ"),"是","")&amp;IF(AND($H$1="创业板",LEFT(E1624,1)-3=0),"是","")&amp;IF(AND($H$1="全部A股",E1624&lt;&gt;0),"是","")&amp;IF(AND($H$1="中小板",LEFT(E1624,3)="002"),"是",""))</f>
        <v>是</v>
      </c>
      <c r="I1624" s="46">
        <f ca="1">IF(E1624="","",IF(OR([1]!EM_S_VAL_MV(E1624,deadline)="",[1]!EM_S_VAL_MV(E1624,deadline)="--",[1]!EM_S_VAL_MV(E1624,deadline)="null"),0,[1]!EM_S_VAL_MV(E1624,deadline)/100000000))</f>
        <v>60.614003488400002</v>
      </c>
      <c r="J1624" s="46">
        <f ca="1">IF(E1624="","",IF(RIGHT(LEFT($J$1,6),3)="TTM",[1]!EM_S_FA_PROFIT_TTM(E1624,LEFT(RIGHT($J$1,11),10),1)/100000000,[1]!EM_S_STM07_IS(E1624,61,LEFT(RIGHT($J$1,5),4)&amp;"-12-31",1)/100000000))</f>
        <v>-0.60134188820000001</v>
      </c>
      <c r="K1624" s="36">
        <f t="shared" ca="1" si="127"/>
        <v>-100.79790661155542</v>
      </c>
      <c r="L1624" s="46">
        <f ca="1">IF(E1624="","",IF(ISERROR(IF(行业估值!$E$7="最新年报",[1]!EM_S_STM07_BS(E1624,140,LEFT(RIGHT($L$1,5),4)&amp;"-12-31",1)/100000000,[1]!EM_S_STM07_BS(E1624,140,LEFT(RIGHT($L$1,11),10),1)/100000000)),0,IF(行业估值!$E$7="最新年报",[1]!EM_S_STM07_BS(E1624,140,LEFT(RIGHT($L$1,5),4)&amp;"-12-31",1)/100000000,[1]!EM_S_STM07_BS(E1624,140,LEFT(RIGHT($L$1,11),10),1)/100000000)))</f>
        <v>26.566752221599998</v>
      </c>
      <c r="M1624" s="36">
        <f t="shared" ca="1" si="128"/>
        <v>2.281573712240144</v>
      </c>
      <c r="N1624" s="37">
        <f ca="1">IF(E1624="","",IF(ISERROR([1]!EM_S_EST_NETPROFIT(E1624,行业估值!$E$6,deadline)/100000000),"-",[1]!EM_S_EST_NETPROFIT(E1624,行业估值!$E$6,deadline)/100000000))</f>
        <v>1.28125</v>
      </c>
      <c r="O1624" s="36">
        <f t="shared" ca="1" si="129"/>
        <v>47.30849052753171</v>
      </c>
      <c r="T1624" s="64" t="s">
        <v>3242</v>
      </c>
      <c r="U1624" s="64" t="s">
        <v>3243</v>
      </c>
    </row>
    <row r="1625" spans="4:21">
      <c r="D1625" s="45" t="str">
        <f>IF(AND(行业估值!$B$39=$G1625,COUNTIF($G$2:$G$2552,$G1625)&gt;=1),COUNTIF($G$2:G1625,$G1625),"")</f>
        <v/>
      </c>
      <c r="E1625" s="65" t="str">
        <f t="shared" si="125"/>
        <v>300225.SZ</v>
      </c>
      <c r="F1625" s="65" t="str">
        <f t="shared" si="126"/>
        <v>金力泰</v>
      </c>
      <c r="G1625" s="34" t="str">
        <f>IF(E1625="","",IF(行业估值!$C$5="申万行业",[1]!EM_S_INFO_INDUSTRY_SW2014(E1625,"1"),IF(行业估值!$C$5="证监会行业",[1]!EM_S_INFO_INDUSTRY_CSRC1(E1625,"1"),[1]!EM_S_INFO_INDUSTRY_EM2016(E1625,"1"))))</f>
        <v>基础化工</v>
      </c>
      <c r="H1625" s="34" t="str">
        <f>IF(E1625="","",IF($H$1="上证50",[1]!EM_S_INFO_COMPINDEX(E1625,"000016"),"")&amp;IF($H$1="上证180",[1]!EM_S_INFO_COMPINDEX(E1625,"000010"),"")&amp;IF($H$1="沪深300",[1]!EM_S_INFO_COMPINDEX(E1625,"000300"),"")&amp;IF(AND($H$1="上证A股",RIGHT(E1625,2)="SH"),"是","")&amp;IF(AND($H$1="深证A股",RIGHT(E1625,2)="SZ"),"是","")&amp;IF(AND($H$1="创业板",LEFT(E1625,1)-3=0),"是","")&amp;IF(AND($H$1="全部A股",E1625&lt;&gt;0),"是","")&amp;IF(AND($H$1="中小板",LEFT(E1625,3)="002"),"是",""))</f>
        <v>是</v>
      </c>
      <c r="I1625" s="46">
        <f ca="1">IF(E1625="","",IF(OR([1]!EM_S_VAL_MV(E1625,deadline)="",[1]!EM_S_VAL_MV(E1625,deadline)="--",[1]!EM_S_VAL_MV(E1625,deadline)="null"),0,[1]!EM_S_VAL_MV(E1625,deadline)/100000000))</f>
        <v>27.326754000000001</v>
      </c>
      <c r="J1625" s="46">
        <f ca="1">IF(E1625="","",IF(RIGHT(LEFT($J$1,6),3)="TTM",[1]!EM_S_FA_PROFIT_TTM(E1625,LEFT(RIGHT($J$1,11),10),1)/100000000,[1]!EM_S_STM07_IS(E1625,61,LEFT(RIGHT($J$1,5),4)&amp;"-12-31",1)/100000000))</f>
        <v>0.26973948289999999</v>
      </c>
      <c r="K1625" s="36">
        <f t="shared" ca="1" si="127"/>
        <v>101.30794982702179</v>
      </c>
      <c r="L1625" s="46">
        <f ca="1">IF(E1625="","",IF(ISERROR(IF(行业估值!$E$7="最新年报",[1]!EM_S_STM07_BS(E1625,140,LEFT(RIGHT($L$1,5),4)&amp;"-12-31",1)/100000000,[1]!EM_S_STM07_BS(E1625,140,LEFT(RIGHT($L$1,11),10),1)/100000000)),0,IF(行业估值!$E$7="最新年报",[1]!EM_S_STM07_BS(E1625,140,LEFT(RIGHT($L$1,5),4)&amp;"-12-31",1)/100000000,[1]!EM_S_STM07_BS(E1625,140,LEFT(RIGHT($L$1,11),10),1)/100000000)))</f>
        <v>9.0596198595999997</v>
      </c>
      <c r="M1625" s="36">
        <f t="shared" ca="1" si="128"/>
        <v>3.0163245724977394</v>
      </c>
      <c r="N1625" s="37" t="str">
        <f ca="1">IF(E1625="","",IF(ISERROR([1]!EM_S_EST_NETPROFIT(E1625,行业估值!$E$6,deadline)/100000000),"-",[1]!EM_S_EST_NETPROFIT(E1625,行业估值!$E$6,deadline)/100000000))</f>
        <v>-</v>
      </c>
      <c r="O1625" s="36" t="str">
        <f t="shared" ca="1" si="129"/>
        <v>-</v>
      </c>
      <c r="T1625" s="64" t="s">
        <v>3244</v>
      </c>
      <c r="U1625" s="64" t="s">
        <v>3245</v>
      </c>
    </row>
    <row r="1626" spans="4:21">
      <c r="D1626" s="45" t="str">
        <f>IF(AND(行业估值!$B$39=$G1626,COUNTIF($G$2:$G$2552,$G1626)&gt;=1),COUNTIF($G$2:G1626,$G1626),"")</f>
        <v/>
      </c>
      <c r="E1626" s="65" t="str">
        <f t="shared" si="125"/>
        <v>300226.SZ</v>
      </c>
      <c r="F1626" s="65" t="str">
        <f t="shared" si="126"/>
        <v>上海钢联</v>
      </c>
      <c r="G1626" s="34" t="str">
        <f>IF(E1626="","",IF(行业估值!$C$5="申万行业",[1]!EM_S_INFO_INDUSTRY_SW2014(E1626,"1"),IF(行业估值!$C$5="证监会行业",[1]!EM_S_INFO_INDUSTRY_CSRC1(E1626,"1"),[1]!EM_S_INFO_INDUSTRY_EM2016(E1626,"1"))))</f>
        <v>互联网</v>
      </c>
      <c r="H1626" s="34" t="str">
        <f>IF(E1626="","",IF($H$1="上证50",[1]!EM_S_INFO_COMPINDEX(E1626,"000016"),"")&amp;IF($H$1="上证180",[1]!EM_S_INFO_COMPINDEX(E1626,"000010"),"")&amp;IF($H$1="沪深300",[1]!EM_S_INFO_COMPINDEX(E1626,"000300"),"")&amp;IF(AND($H$1="上证A股",RIGHT(E1626,2)="SH"),"是","")&amp;IF(AND($H$1="深证A股",RIGHT(E1626,2)="SZ"),"是","")&amp;IF(AND($H$1="创业板",LEFT(E1626,1)-3=0),"是","")&amp;IF(AND($H$1="全部A股",E1626&lt;&gt;0),"是","")&amp;IF(AND($H$1="中小板",LEFT(E1626,3)="002"),"是",""))</f>
        <v>是</v>
      </c>
      <c r="I1626" s="46">
        <f ca="1">IF(E1626="","",IF(OR([1]!EM_S_VAL_MV(E1626,deadline)="",[1]!EM_S_VAL_MV(E1626,deadline)="--",[1]!EM_S_VAL_MV(E1626,deadline)="null"),0,[1]!EM_S_VAL_MV(E1626,deadline)/100000000))</f>
        <v>119.68167697</v>
      </c>
      <c r="J1626" s="46">
        <f ca="1">IF(E1626="","",IF(RIGHT(LEFT($J$1,6),3)="TTM",[1]!EM_S_FA_PROFIT_TTM(E1626,LEFT(RIGHT($J$1,11),10),1)/100000000,[1]!EM_S_STM07_IS(E1626,61,LEFT(RIGHT($J$1,5),4)&amp;"-12-31",1)/100000000))</f>
        <v>2.9490354202999995</v>
      </c>
      <c r="K1626" s="36">
        <f t="shared" ca="1" si="127"/>
        <v>40.583329771544427</v>
      </c>
      <c r="L1626" s="46">
        <f ca="1">IF(E1626="","",IF(ISERROR(IF(行业估值!$E$7="最新年报",[1]!EM_S_STM07_BS(E1626,140,LEFT(RIGHT($L$1,5),4)&amp;"-12-31",1)/100000000,[1]!EM_S_STM07_BS(E1626,140,LEFT(RIGHT($L$1,11),10),1)/100000000)),0,IF(行业估值!$E$7="最新年报",[1]!EM_S_STM07_BS(E1626,140,LEFT(RIGHT($L$1,5),4)&amp;"-12-31",1)/100000000,[1]!EM_S_STM07_BS(E1626,140,LEFT(RIGHT($L$1,11),10),1)/100000000)))</f>
        <v>11.012456663</v>
      </c>
      <c r="M1626" s="36">
        <f t="shared" ca="1" si="128"/>
        <v>10.867845443797322</v>
      </c>
      <c r="N1626" s="37">
        <f ca="1">IF(E1626="","",IF(ISERROR([1]!EM_S_EST_NETPROFIT(E1626,行业估值!$E$6,deadline)/100000000),"-",[1]!EM_S_EST_NETPROFIT(E1626,行业估值!$E$6,deadline)/100000000))</f>
        <v>1.9797</v>
      </c>
      <c r="O1626" s="36">
        <f t="shared" ca="1" si="129"/>
        <v>60.454451164317824</v>
      </c>
      <c r="T1626" s="64" t="s">
        <v>3246</v>
      </c>
      <c r="U1626" s="64" t="s">
        <v>3247</v>
      </c>
    </row>
    <row r="1627" spans="4:21">
      <c r="D1627" s="45" t="str">
        <f>IF(AND(行业估值!$B$39=$G1627,COUNTIF($G$2:$G$2552,$G1627)&gt;=1),COUNTIF($G$2:G1627,$G1627),"")</f>
        <v/>
      </c>
      <c r="E1627" s="65" t="str">
        <f t="shared" si="125"/>
        <v>300227.SZ</v>
      </c>
      <c r="F1627" s="65" t="str">
        <f t="shared" si="126"/>
        <v>光韵达</v>
      </c>
      <c r="G1627" s="34" t="str">
        <f>IF(E1627="","",IF(行业估值!$C$5="申万行业",[1]!EM_S_INFO_INDUSTRY_SW2014(E1627,"1"),IF(行业估值!$C$5="证监会行业",[1]!EM_S_INFO_INDUSTRY_CSRC1(E1627,"1"),[1]!EM_S_INFO_INDUSTRY_EM2016(E1627,"1"))))</f>
        <v>电子设备</v>
      </c>
      <c r="H1627" s="34" t="str">
        <f>IF(E1627="","",IF($H$1="上证50",[1]!EM_S_INFO_COMPINDEX(E1627,"000016"),"")&amp;IF($H$1="上证180",[1]!EM_S_INFO_COMPINDEX(E1627,"000010"),"")&amp;IF($H$1="沪深300",[1]!EM_S_INFO_COMPINDEX(E1627,"000300"),"")&amp;IF(AND($H$1="上证A股",RIGHT(E1627,2)="SH"),"是","")&amp;IF(AND($H$1="深证A股",RIGHT(E1627,2)="SZ"),"是","")&amp;IF(AND($H$1="创业板",LEFT(E1627,1)-3=0),"是","")&amp;IF(AND($H$1="全部A股",E1627&lt;&gt;0),"是","")&amp;IF(AND($H$1="中小板",LEFT(E1627,3)="002"),"是",""))</f>
        <v>是</v>
      </c>
      <c r="I1627" s="46">
        <f ca="1">IF(E1627="","",IF(OR([1]!EM_S_VAL_MV(E1627,deadline)="",[1]!EM_S_VAL_MV(E1627,deadline)="--",[1]!EM_S_VAL_MV(E1627,deadline)="null"),0,[1]!EM_S_VAL_MV(E1627,deadline)/100000000))</f>
        <v>29.624368869000001</v>
      </c>
      <c r="J1627" s="46">
        <f ca="1">IF(E1627="","",IF(RIGHT(LEFT($J$1,6),3)="TTM",[1]!EM_S_FA_PROFIT_TTM(E1627,LEFT(RIGHT($J$1,11),10),1)/100000000,[1]!EM_S_STM07_IS(E1627,61,LEFT(RIGHT($J$1,5),4)&amp;"-12-31",1)/100000000))</f>
        <v>0.72075527980000009</v>
      </c>
      <c r="K1627" s="36">
        <f t="shared" ca="1" si="127"/>
        <v>41.101840942768213</v>
      </c>
      <c r="L1627" s="46">
        <f ca="1">IF(E1627="","",IF(ISERROR(IF(行业估值!$E$7="最新年报",[1]!EM_S_STM07_BS(E1627,140,LEFT(RIGHT($L$1,5),4)&amp;"-12-31",1)/100000000,[1]!EM_S_STM07_BS(E1627,140,LEFT(RIGHT($L$1,11),10),1)/100000000)),0,IF(行业估值!$E$7="最新年报",[1]!EM_S_STM07_BS(E1627,140,LEFT(RIGHT($L$1,5),4)&amp;"-12-31",1)/100000000,[1]!EM_S_STM07_BS(E1627,140,LEFT(RIGHT($L$1,11),10),1)/100000000)))</f>
        <v>10.756220388299999</v>
      </c>
      <c r="M1627" s="36">
        <f t="shared" ca="1" si="128"/>
        <v>2.7541615734485783</v>
      </c>
      <c r="N1627" s="37" t="str">
        <f ca="1">IF(E1627="","",IF(ISERROR([1]!EM_S_EST_NETPROFIT(E1627,行业估值!$E$6,deadline)/100000000),"-",[1]!EM_S_EST_NETPROFIT(E1627,行业估值!$E$6,deadline)/100000000))</f>
        <v>-</v>
      </c>
      <c r="O1627" s="36" t="str">
        <f t="shared" ca="1" si="129"/>
        <v>-</v>
      </c>
      <c r="T1627" s="64" t="s">
        <v>3248</v>
      </c>
      <c r="U1627" s="64" t="s">
        <v>3249</v>
      </c>
    </row>
    <row r="1628" spans="4:21">
      <c r="D1628" s="45">
        <f>IF(AND(行业估值!$B$39=$G1628,COUNTIF($G$2:$G$2552,$G1628)&gt;=1),COUNTIF($G$2:G1628,$G1628),"")</f>
        <v>150</v>
      </c>
      <c r="E1628" s="65" t="str">
        <f t="shared" si="125"/>
        <v>300228.SZ</v>
      </c>
      <c r="F1628" s="65" t="str">
        <f t="shared" si="126"/>
        <v>富瑞特装</v>
      </c>
      <c r="G1628" s="34" t="str">
        <f>IF(E1628="","",IF(行业估值!$C$5="申万行业",[1]!EM_S_INFO_INDUSTRY_SW2014(E1628,"1"),IF(行业估值!$C$5="证监会行业",[1]!EM_S_INFO_INDUSTRY_CSRC1(E1628,"1"),[1]!EM_S_INFO_INDUSTRY_EM2016(E1628,"1"))))</f>
        <v>机械设备</v>
      </c>
      <c r="H1628" s="34" t="str">
        <f>IF(E1628="","",IF($H$1="上证50",[1]!EM_S_INFO_COMPINDEX(E1628,"000016"),"")&amp;IF($H$1="上证180",[1]!EM_S_INFO_COMPINDEX(E1628,"000010"),"")&amp;IF($H$1="沪深300",[1]!EM_S_INFO_COMPINDEX(E1628,"000300"),"")&amp;IF(AND($H$1="上证A股",RIGHT(E1628,2)="SH"),"是","")&amp;IF(AND($H$1="深证A股",RIGHT(E1628,2)="SZ"),"是","")&amp;IF(AND($H$1="创业板",LEFT(E1628,1)-3=0),"是","")&amp;IF(AND($H$1="全部A股",E1628&lt;&gt;0),"是","")&amp;IF(AND($H$1="中小板",LEFT(E1628,3)="002"),"是",""))</f>
        <v>是</v>
      </c>
      <c r="I1628" s="46">
        <f ca="1">IF(E1628="","",IF(OR([1]!EM_S_VAL_MV(E1628,deadline)="",[1]!EM_S_VAL_MV(E1628,deadline)="--",[1]!EM_S_VAL_MV(E1628,deadline)="null"),0,[1]!EM_S_VAL_MV(E1628,deadline)/100000000))</f>
        <v>22.691598815999999</v>
      </c>
      <c r="J1628" s="46">
        <f ca="1">IF(E1628="","",IF(RIGHT(LEFT($J$1,6),3)="TTM",[1]!EM_S_FA_PROFIT_TTM(E1628,LEFT(RIGHT($J$1,11),10),1)/100000000,[1]!EM_S_STM07_IS(E1628,61,LEFT(RIGHT($J$1,5),4)&amp;"-12-31",1)/100000000))</f>
        <v>0.59800566129999999</v>
      </c>
      <c r="K1628" s="36">
        <f t="shared" ca="1" si="127"/>
        <v>37.945458186250114</v>
      </c>
      <c r="L1628" s="46">
        <f ca="1">IF(E1628="","",IF(ISERROR(IF(行业估值!$E$7="最新年报",[1]!EM_S_STM07_BS(E1628,140,LEFT(RIGHT($L$1,5),4)&amp;"-12-31",1)/100000000,[1]!EM_S_STM07_BS(E1628,140,LEFT(RIGHT($L$1,11),10),1)/100000000)),0,IF(行业估值!$E$7="最新年报",[1]!EM_S_STM07_BS(E1628,140,LEFT(RIGHT($L$1,5),4)&amp;"-12-31",1)/100000000,[1]!EM_S_STM07_BS(E1628,140,LEFT(RIGHT($L$1,11),10),1)/100000000)))</f>
        <v>17.9986194791</v>
      </c>
      <c r="M1628" s="36">
        <f t="shared" ca="1" si="128"/>
        <v>1.2607410719666299</v>
      </c>
      <c r="N1628" s="37" t="str">
        <f ca="1">IF(E1628="","",IF(ISERROR([1]!EM_S_EST_NETPROFIT(E1628,行业估值!$E$6,deadline)/100000000),"-",[1]!EM_S_EST_NETPROFIT(E1628,行业估值!$E$6,deadline)/100000000))</f>
        <v>-</v>
      </c>
      <c r="O1628" s="36" t="str">
        <f t="shared" ca="1" si="129"/>
        <v>-</v>
      </c>
      <c r="T1628" s="64" t="s">
        <v>3250</v>
      </c>
      <c r="U1628" s="64" t="s">
        <v>3251</v>
      </c>
    </row>
    <row r="1629" spans="4:21">
      <c r="D1629" s="45" t="str">
        <f>IF(AND(行业估值!$B$39=$G1629,COUNTIF($G$2:$G$2552,$G1629)&gt;=1),COUNTIF($G$2:G1629,$G1629),"")</f>
        <v/>
      </c>
      <c r="E1629" s="65" t="str">
        <f t="shared" si="125"/>
        <v>300229.SZ</v>
      </c>
      <c r="F1629" s="65" t="str">
        <f t="shared" si="126"/>
        <v>拓尔思</v>
      </c>
      <c r="G1629" s="34" t="str">
        <f>IF(E1629="","",IF(行业估值!$C$5="申万行业",[1]!EM_S_INFO_INDUSTRY_SW2014(E1629,"1"),IF(行业估值!$C$5="证监会行业",[1]!EM_S_INFO_INDUSTRY_CSRC1(E1629,"1"),[1]!EM_S_INFO_INDUSTRY_EM2016(E1629,"1"))))</f>
        <v>信息技术</v>
      </c>
      <c r="H1629" s="34" t="str">
        <f>IF(E1629="","",IF($H$1="上证50",[1]!EM_S_INFO_COMPINDEX(E1629,"000016"),"")&amp;IF($H$1="上证180",[1]!EM_S_INFO_COMPINDEX(E1629,"000010"),"")&amp;IF($H$1="沪深300",[1]!EM_S_INFO_COMPINDEX(E1629,"000300"),"")&amp;IF(AND($H$1="上证A股",RIGHT(E1629,2)="SH"),"是","")&amp;IF(AND($H$1="深证A股",RIGHT(E1629,2)="SZ"),"是","")&amp;IF(AND($H$1="创业板",LEFT(E1629,1)-3=0),"是","")&amp;IF(AND($H$1="全部A股",E1629&lt;&gt;0),"是","")&amp;IF(AND($H$1="中小板",LEFT(E1629,3)="002"),"是",""))</f>
        <v>是</v>
      </c>
      <c r="I1629" s="46">
        <f ca="1">IF(E1629="","",IF(OR([1]!EM_S_VAL_MV(E1629,deadline)="",[1]!EM_S_VAL_MV(E1629,deadline)="--",[1]!EM_S_VAL_MV(E1629,deadline)="null"),0,[1]!EM_S_VAL_MV(E1629,deadline)/100000000))</f>
        <v>55.544903763999997</v>
      </c>
      <c r="J1629" s="46">
        <f ca="1">IF(E1629="","",IF(RIGHT(LEFT($J$1,6),3)="TTM",[1]!EM_S_FA_PROFIT_TTM(E1629,LEFT(RIGHT($J$1,11),10),1)/100000000,[1]!EM_S_STM07_IS(E1629,61,LEFT(RIGHT($J$1,5),4)&amp;"-12-31",1)/100000000))</f>
        <v>0.88050796860000002</v>
      </c>
      <c r="K1629" s="36">
        <f t="shared" ca="1" si="127"/>
        <v>63.082795096466768</v>
      </c>
      <c r="L1629" s="46">
        <f ca="1">IF(E1629="","",IF(ISERROR(IF(行业估值!$E$7="最新年报",[1]!EM_S_STM07_BS(E1629,140,LEFT(RIGHT($L$1,5),4)&amp;"-12-31",1)/100000000,[1]!EM_S_STM07_BS(E1629,140,LEFT(RIGHT($L$1,11),10),1)/100000000)),0,IF(行业估值!$E$7="最新年报",[1]!EM_S_STM07_BS(E1629,140,LEFT(RIGHT($L$1,5),4)&amp;"-12-31",1)/100000000,[1]!EM_S_STM07_BS(E1629,140,LEFT(RIGHT($L$1,11),10),1)/100000000)))</f>
        <v>19.407514453800001</v>
      </c>
      <c r="M1629" s="36">
        <f t="shared" ca="1" si="128"/>
        <v>2.8620307817482664</v>
      </c>
      <c r="N1629" s="37">
        <f ca="1">IF(E1629="","",IF(ISERROR([1]!EM_S_EST_NETPROFIT(E1629,行业估值!$E$6,deadline)/100000000),"-",[1]!EM_S_EST_NETPROFIT(E1629,行业估值!$E$6,deadline)/100000000))</f>
        <v>1.8566666666666665</v>
      </c>
      <c r="O1629" s="36">
        <f t="shared" ca="1" si="129"/>
        <v>29.916465222980253</v>
      </c>
      <c r="T1629" s="64" t="s">
        <v>3252</v>
      </c>
      <c r="U1629" s="64" t="s">
        <v>3253</v>
      </c>
    </row>
    <row r="1630" spans="4:21">
      <c r="D1630" s="45" t="str">
        <f>IF(AND(行业估值!$B$39=$G1630,COUNTIF($G$2:$G$2552,$G1630)&gt;=1),COUNTIF($G$2:G1630,$G1630),"")</f>
        <v/>
      </c>
      <c r="E1630" s="65" t="str">
        <f t="shared" si="125"/>
        <v>300230.SZ</v>
      </c>
      <c r="F1630" s="65" t="str">
        <f t="shared" si="126"/>
        <v>永利股份</v>
      </c>
      <c r="G1630" s="34" t="str">
        <f>IF(E1630="","",IF(行业估值!$C$5="申万行业",[1]!EM_S_INFO_INDUSTRY_SW2014(E1630,"1"),IF(行业估值!$C$5="证监会行业",[1]!EM_S_INFO_INDUSTRY_CSRC1(E1630,"1"),[1]!EM_S_INFO_INDUSTRY_EM2016(E1630,"1"))))</f>
        <v>基础化工</v>
      </c>
      <c r="H1630" s="34" t="str">
        <f>IF(E1630="","",IF($H$1="上证50",[1]!EM_S_INFO_COMPINDEX(E1630,"000016"),"")&amp;IF($H$1="上证180",[1]!EM_S_INFO_COMPINDEX(E1630,"000010"),"")&amp;IF($H$1="沪深300",[1]!EM_S_INFO_COMPINDEX(E1630,"000300"),"")&amp;IF(AND($H$1="上证A股",RIGHT(E1630,2)="SH"),"是","")&amp;IF(AND($H$1="深证A股",RIGHT(E1630,2)="SZ"),"是","")&amp;IF(AND($H$1="创业板",LEFT(E1630,1)-3=0),"是","")&amp;IF(AND($H$1="全部A股",E1630&lt;&gt;0),"是","")&amp;IF(AND($H$1="中小板",LEFT(E1630,3)="002"),"是",""))</f>
        <v>是</v>
      </c>
      <c r="I1630" s="46">
        <f ca="1">IF(E1630="","",IF(OR([1]!EM_S_VAL_MV(E1630,deadline)="",[1]!EM_S_VAL_MV(E1630,deadline)="--",[1]!EM_S_VAL_MV(E1630,deadline)="null"),0,[1]!EM_S_VAL_MV(E1630,deadline)/100000000))</f>
        <v>31.423932578500001</v>
      </c>
      <c r="J1630" s="46">
        <f ca="1">IF(E1630="","",IF(RIGHT(LEFT($J$1,6),3)="TTM",[1]!EM_S_FA_PROFIT_TTM(E1630,LEFT(RIGHT($J$1,11),10),1)/100000000,[1]!EM_S_STM07_IS(E1630,61,LEFT(RIGHT($J$1,5),4)&amp;"-12-31",1)/100000000))</f>
        <v>2.8041173358999996</v>
      </c>
      <c r="K1630" s="36">
        <f t="shared" ca="1" si="127"/>
        <v>11.206354376185292</v>
      </c>
      <c r="L1630" s="46">
        <f ca="1">IF(E1630="","",IF(ISERROR(IF(行业估值!$E$7="最新年报",[1]!EM_S_STM07_BS(E1630,140,LEFT(RIGHT($L$1,5),4)&amp;"-12-31",1)/100000000,[1]!EM_S_STM07_BS(E1630,140,LEFT(RIGHT($L$1,11),10),1)/100000000)),0,IF(行业估值!$E$7="最新年报",[1]!EM_S_STM07_BS(E1630,140,LEFT(RIGHT($L$1,5),4)&amp;"-12-31",1)/100000000,[1]!EM_S_STM07_BS(E1630,140,LEFT(RIGHT($L$1,11),10),1)/100000000)))</f>
        <v>31.496218456799998</v>
      </c>
      <c r="M1630" s="36">
        <f t="shared" ca="1" si="128"/>
        <v>0.99770493469242527</v>
      </c>
      <c r="N1630" s="37" t="str">
        <f ca="1">IF(E1630="","",IF(ISERROR([1]!EM_S_EST_NETPROFIT(E1630,行业估值!$E$6,deadline)/100000000),"-",[1]!EM_S_EST_NETPROFIT(E1630,行业估值!$E$6,deadline)/100000000))</f>
        <v>-</v>
      </c>
      <c r="O1630" s="36" t="str">
        <f t="shared" ca="1" si="129"/>
        <v>-</v>
      </c>
      <c r="T1630" s="64" t="s">
        <v>3254</v>
      </c>
      <c r="U1630" s="64" t="s">
        <v>3255</v>
      </c>
    </row>
    <row r="1631" spans="4:21">
      <c r="D1631" s="45" t="str">
        <f>IF(AND(行业估值!$B$39=$G1631,COUNTIF($G$2:$G$2552,$G1631)&gt;=1),COUNTIF($G$2:G1631,$G1631),"")</f>
        <v/>
      </c>
      <c r="E1631" s="65" t="str">
        <f t="shared" si="125"/>
        <v>300231.SZ</v>
      </c>
      <c r="F1631" s="65" t="str">
        <f t="shared" si="126"/>
        <v>银信科技</v>
      </c>
      <c r="G1631" s="34" t="str">
        <f>IF(E1631="","",IF(行业估值!$C$5="申万行业",[1]!EM_S_INFO_INDUSTRY_SW2014(E1631,"1"),IF(行业估值!$C$5="证监会行业",[1]!EM_S_INFO_INDUSTRY_CSRC1(E1631,"1"),[1]!EM_S_INFO_INDUSTRY_EM2016(E1631,"1"))))</f>
        <v>信息技术</v>
      </c>
      <c r="H1631" s="34" t="str">
        <f>IF(E1631="","",IF($H$1="上证50",[1]!EM_S_INFO_COMPINDEX(E1631,"000016"),"")&amp;IF($H$1="上证180",[1]!EM_S_INFO_COMPINDEX(E1631,"000010"),"")&amp;IF($H$1="沪深300",[1]!EM_S_INFO_COMPINDEX(E1631,"000300"),"")&amp;IF(AND($H$1="上证A股",RIGHT(E1631,2)="SH"),"是","")&amp;IF(AND($H$1="深证A股",RIGHT(E1631,2)="SZ"),"是","")&amp;IF(AND($H$1="创业板",LEFT(E1631,1)-3=0),"是","")&amp;IF(AND($H$1="全部A股",E1631&lt;&gt;0),"是","")&amp;IF(AND($H$1="中小板",LEFT(E1631,3)="002"),"是",""))</f>
        <v>是</v>
      </c>
      <c r="I1631" s="46">
        <f ca="1">IF(E1631="","",IF(OR([1]!EM_S_VAL_MV(E1631,deadline)="",[1]!EM_S_VAL_MV(E1631,deadline)="--",[1]!EM_S_VAL_MV(E1631,deadline)="null"),0,[1]!EM_S_VAL_MV(E1631,deadline)/100000000))</f>
        <v>32.273316059999999</v>
      </c>
      <c r="J1631" s="46">
        <f ca="1">IF(E1631="","",IF(RIGHT(LEFT($J$1,6),3)="TTM",[1]!EM_S_FA_PROFIT_TTM(E1631,LEFT(RIGHT($J$1,11),10),1)/100000000,[1]!EM_S_STM07_IS(E1631,61,LEFT(RIGHT($J$1,5),4)&amp;"-12-31",1)/100000000))</f>
        <v>1.2782803726</v>
      </c>
      <c r="K1631" s="36">
        <f t="shared" ca="1" si="127"/>
        <v>25.247447079514046</v>
      </c>
      <c r="L1631" s="46">
        <f ca="1">IF(E1631="","",IF(ISERROR(IF(行业估值!$E$7="最新年报",[1]!EM_S_STM07_BS(E1631,140,LEFT(RIGHT($L$1,5),4)&amp;"-12-31",1)/100000000,[1]!EM_S_STM07_BS(E1631,140,LEFT(RIGHT($L$1,11),10),1)/100000000)),0,IF(行业估值!$E$7="最新年报",[1]!EM_S_STM07_BS(E1631,140,LEFT(RIGHT($L$1,5),4)&amp;"-12-31",1)/100000000,[1]!EM_S_STM07_BS(E1631,140,LEFT(RIGHT($L$1,11),10),1)/100000000)))</f>
        <v>12.236812963399998</v>
      </c>
      <c r="M1631" s="36">
        <f t="shared" ca="1" si="128"/>
        <v>2.6373955503388569</v>
      </c>
      <c r="N1631" s="37" t="str">
        <f ca="1">IF(E1631="","",IF(ISERROR([1]!EM_S_EST_NETPROFIT(E1631,行业估值!$E$6,deadline)/100000000),"-",[1]!EM_S_EST_NETPROFIT(E1631,行业估值!$E$6,deadline)/100000000))</f>
        <v>-</v>
      </c>
      <c r="O1631" s="36" t="str">
        <f t="shared" ca="1" si="129"/>
        <v>-</v>
      </c>
      <c r="T1631" s="64" t="s">
        <v>3256</v>
      </c>
      <c r="U1631" s="64" t="s">
        <v>3257</v>
      </c>
    </row>
    <row r="1632" spans="4:21">
      <c r="D1632" s="45" t="str">
        <f>IF(AND(行业估值!$B$39=$G1632,COUNTIF($G$2:$G$2552,$G1632)&gt;=1),COUNTIF($G$2:G1632,$G1632),"")</f>
        <v/>
      </c>
      <c r="E1632" s="65" t="str">
        <f t="shared" si="125"/>
        <v>300232.SZ</v>
      </c>
      <c r="F1632" s="65" t="str">
        <f t="shared" si="126"/>
        <v>洲明科技</v>
      </c>
      <c r="G1632" s="34" t="str">
        <f>IF(E1632="","",IF(行业估值!$C$5="申万行业",[1]!EM_S_INFO_INDUSTRY_SW2014(E1632,"1"),IF(行业估值!$C$5="证监会行业",[1]!EM_S_INFO_INDUSTRY_CSRC1(E1632,"1"),[1]!EM_S_INFO_INDUSTRY_EM2016(E1632,"1"))))</f>
        <v>电子设备</v>
      </c>
      <c r="H1632" s="34" t="str">
        <f>IF(E1632="","",IF($H$1="上证50",[1]!EM_S_INFO_COMPINDEX(E1632,"000016"),"")&amp;IF($H$1="上证180",[1]!EM_S_INFO_COMPINDEX(E1632,"000010"),"")&amp;IF($H$1="沪深300",[1]!EM_S_INFO_COMPINDEX(E1632,"000300"),"")&amp;IF(AND($H$1="上证A股",RIGHT(E1632,2)="SH"),"是","")&amp;IF(AND($H$1="深证A股",RIGHT(E1632,2)="SZ"),"是","")&amp;IF(AND($H$1="创业板",LEFT(E1632,1)-3=0),"是","")&amp;IF(AND($H$1="全部A股",E1632&lt;&gt;0),"是","")&amp;IF(AND($H$1="中小板",LEFT(E1632,3)="002"),"是",""))</f>
        <v>是</v>
      </c>
      <c r="I1632" s="46">
        <f ca="1">IF(E1632="","",IF(OR([1]!EM_S_VAL_MV(E1632,deadline)="",[1]!EM_S_VAL_MV(E1632,deadline)="--",[1]!EM_S_VAL_MV(E1632,deadline)="null"),0,[1]!EM_S_VAL_MV(E1632,deadline)/100000000))</f>
        <v>73.717869734499999</v>
      </c>
      <c r="J1632" s="46">
        <f ca="1">IF(E1632="","",IF(RIGHT(LEFT($J$1,6),3)="TTM",[1]!EM_S_FA_PROFIT_TTM(E1632,LEFT(RIGHT($J$1,11),10),1)/100000000,[1]!EM_S_STM07_IS(E1632,61,LEFT(RIGHT($J$1,5),4)&amp;"-12-31",1)/100000000))</f>
        <v>5.0044518877000002</v>
      </c>
      <c r="K1632" s="36">
        <f t="shared" ca="1" si="127"/>
        <v>14.730458277695632</v>
      </c>
      <c r="L1632" s="46">
        <f ca="1">IF(E1632="","",IF(ISERROR(IF(行业估值!$E$7="最新年报",[1]!EM_S_STM07_BS(E1632,140,LEFT(RIGHT($L$1,5),4)&amp;"-12-31",1)/100000000,[1]!EM_S_STM07_BS(E1632,140,LEFT(RIGHT($L$1,11),10),1)/100000000)),0,IF(行业估值!$E$7="最新年报",[1]!EM_S_STM07_BS(E1632,140,LEFT(RIGHT($L$1,5),4)&amp;"-12-31",1)/100000000,[1]!EM_S_STM07_BS(E1632,140,LEFT(RIGHT($L$1,11),10),1)/100000000)))</f>
        <v>28.1392715056</v>
      </c>
      <c r="M1632" s="36">
        <f t="shared" ca="1" si="128"/>
        <v>2.6197504693690949</v>
      </c>
      <c r="N1632" s="37">
        <f ca="1">IF(E1632="","",IF(ISERROR([1]!EM_S_EST_NETPROFIT(E1632,行业估值!$E$6,deadline)/100000000),"-",[1]!EM_S_EST_NETPROFIT(E1632,行业估值!$E$6,deadline)/100000000))</f>
        <v>5.531858333333334</v>
      </c>
      <c r="O1632" s="36">
        <f t="shared" ca="1" si="129"/>
        <v>13.326058856261382</v>
      </c>
      <c r="T1632" s="64" t="s">
        <v>3258</v>
      </c>
      <c r="U1632" s="64" t="s">
        <v>3259</v>
      </c>
    </row>
    <row r="1633" spans="4:21">
      <c r="D1633" s="45" t="str">
        <f>IF(AND(行业估值!$B$39=$G1633,COUNTIF($G$2:$G$2552,$G1633)&gt;=1),COUNTIF($G$2:G1633,$G1633),"")</f>
        <v/>
      </c>
      <c r="E1633" s="65" t="str">
        <f t="shared" si="125"/>
        <v>300233.SZ</v>
      </c>
      <c r="F1633" s="65" t="str">
        <f t="shared" si="126"/>
        <v>金城医药</v>
      </c>
      <c r="G1633" s="34" t="str">
        <f>IF(E1633="","",IF(行业估值!$C$5="申万行业",[1]!EM_S_INFO_INDUSTRY_SW2014(E1633,"1"),IF(行业估值!$C$5="证监会行业",[1]!EM_S_INFO_INDUSTRY_CSRC1(E1633,"1"),[1]!EM_S_INFO_INDUSTRY_EM2016(E1633,"1"))))</f>
        <v>医药生物</v>
      </c>
      <c r="H1633" s="34" t="str">
        <f>IF(E1633="","",IF($H$1="上证50",[1]!EM_S_INFO_COMPINDEX(E1633,"000016"),"")&amp;IF($H$1="上证180",[1]!EM_S_INFO_COMPINDEX(E1633,"000010"),"")&amp;IF($H$1="沪深300",[1]!EM_S_INFO_COMPINDEX(E1633,"000300"),"")&amp;IF(AND($H$1="上证A股",RIGHT(E1633,2)="SH"),"是","")&amp;IF(AND($H$1="深证A股",RIGHT(E1633,2)="SZ"),"是","")&amp;IF(AND($H$1="创业板",LEFT(E1633,1)-3=0),"是","")&amp;IF(AND($H$1="全部A股",E1633&lt;&gt;0),"是","")&amp;IF(AND($H$1="中小板",LEFT(E1633,3)="002"),"是",""))</f>
        <v>是</v>
      </c>
      <c r="I1633" s="46">
        <f ca="1">IF(E1633="","",IF(OR([1]!EM_S_VAL_MV(E1633,deadline)="",[1]!EM_S_VAL_MV(E1633,deadline)="--",[1]!EM_S_VAL_MV(E1633,deadline)="null"),0,[1]!EM_S_VAL_MV(E1633,deadline)/100000000))</f>
        <v>78.158664914399992</v>
      </c>
      <c r="J1633" s="46">
        <f ca="1">IF(E1633="","",IF(RIGHT(LEFT($J$1,6),3)="TTM",[1]!EM_S_FA_PROFIT_TTM(E1633,LEFT(RIGHT($J$1,11),10),1)/100000000,[1]!EM_S_STM07_IS(E1633,61,LEFT(RIGHT($J$1,5),4)&amp;"-12-31",1)/100000000))</f>
        <v>4.7900486086000003</v>
      </c>
      <c r="K1633" s="36">
        <f t="shared" ca="1" si="127"/>
        <v>16.316883460028944</v>
      </c>
      <c r="L1633" s="46">
        <f ca="1">IF(E1633="","",IF(ISERROR(IF(行业估值!$E$7="最新年报",[1]!EM_S_STM07_BS(E1633,140,LEFT(RIGHT($L$1,5),4)&amp;"-12-31",1)/100000000,[1]!EM_S_STM07_BS(E1633,140,LEFT(RIGHT($L$1,11),10),1)/100000000)),0,IF(行业估值!$E$7="最新年报",[1]!EM_S_STM07_BS(E1633,140,LEFT(RIGHT($L$1,5),4)&amp;"-12-31",1)/100000000,[1]!EM_S_STM07_BS(E1633,140,LEFT(RIGHT($L$1,11),10),1)/100000000)))</f>
        <v>42.6572075801</v>
      </c>
      <c r="M1633" s="36">
        <f t="shared" ca="1" si="128"/>
        <v>1.8322499138659458</v>
      </c>
      <c r="N1633" s="37">
        <f ca="1">IF(E1633="","",IF(ISERROR([1]!EM_S_EST_NETPROFIT(E1633,行业估值!$E$6,deadline)/100000000),"-",[1]!EM_S_EST_NETPROFIT(E1633,行业估值!$E$6,deadline)/100000000))</f>
        <v>5.5412499999999998</v>
      </c>
      <c r="O1633" s="36">
        <f t="shared" ca="1" si="129"/>
        <v>14.104879749948115</v>
      </c>
      <c r="T1633" s="64" t="s">
        <v>3260</v>
      </c>
      <c r="U1633" s="64" t="s">
        <v>3261</v>
      </c>
    </row>
    <row r="1634" spans="4:21">
      <c r="D1634" s="45" t="str">
        <f>IF(AND(行业估值!$B$39=$G1634,COUNTIF($G$2:$G$2552,$G1634)&gt;=1),COUNTIF($G$2:G1634,$G1634),"")</f>
        <v/>
      </c>
      <c r="E1634" s="65" t="str">
        <f t="shared" si="125"/>
        <v>300234.SZ</v>
      </c>
      <c r="F1634" s="65" t="str">
        <f t="shared" si="126"/>
        <v>开尔新材</v>
      </c>
      <c r="G1634" s="34" t="str">
        <f>IF(E1634="","",IF(行业估值!$C$5="申万行业",[1]!EM_S_INFO_INDUSTRY_SW2014(E1634,"1"),IF(行业估值!$C$5="证监会行业",[1]!EM_S_INFO_INDUSTRY_CSRC1(E1634,"1"),[1]!EM_S_INFO_INDUSTRY_EM2016(E1634,"1"))))</f>
        <v>有色金属</v>
      </c>
      <c r="H1634" s="34" t="str">
        <f>IF(E1634="","",IF($H$1="上证50",[1]!EM_S_INFO_COMPINDEX(E1634,"000016"),"")&amp;IF($H$1="上证180",[1]!EM_S_INFO_COMPINDEX(E1634,"000010"),"")&amp;IF($H$1="沪深300",[1]!EM_S_INFO_COMPINDEX(E1634,"000300"),"")&amp;IF(AND($H$1="上证A股",RIGHT(E1634,2)="SH"),"是","")&amp;IF(AND($H$1="深证A股",RIGHT(E1634,2)="SZ"),"是","")&amp;IF(AND($H$1="创业板",LEFT(E1634,1)-3=0),"是","")&amp;IF(AND($H$1="全部A股",E1634&lt;&gt;0),"是","")&amp;IF(AND($H$1="中小板",LEFT(E1634,3)="002"),"是",""))</f>
        <v>是</v>
      </c>
      <c r="I1634" s="46">
        <f ca="1">IF(E1634="","",IF(OR([1]!EM_S_VAL_MV(E1634,deadline)="",[1]!EM_S_VAL_MV(E1634,deadline)="--",[1]!EM_S_VAL_MV(E1634,deadline)="null"),0,[1]!EM_S_VAL_MV(E1634,deadline)/100000000))</f>
        <v>26.1449732964</v>
      </c>
      <c r="J1634" s="46">
        <f ca="1">IF(E1634="","",IF(RIGHT(LEFT($J$1,6),3)="TTM",[1]!EM_S_FA_PROFIT_TTM(E1634,LEFT(RIGHT($J$1,11),10),1)/100000000,[1]!EM_S_STM07_IS(E1634,61,LEFT(RIGHT($J$1,5),4)&amp;"-12-31",1)/100000000))</f>
        <v>0.19209915440000003</v>
      </c>
      <c r="K1634" s="36">
        <f t="shared" ca="1" si="127"/>
        <v>136.10144916077775</v>
      </c>
      <c r="L1634" s="46">
        <f ca="1">IF(E1634="","",IF(ISERROR(IF(行业估值!$E$7="最新年报",[1]!EM_S_STM07_BS(E1634,140,LEFT(RIGHT($L$1,5),4)&amp;"-12-31",1)/100000000,[1]!EM_S_STM07_BS(E1634,140,LEFT(RIGHT($L$1,11),10),1)/100000000)),0,IF(行业估值!$E$7="最新年报",[1]!EM_S_STM07_BS(E1634,140,LEFT(RIGHT($L$1,5),4)&amp;"-12-31",1)/100000000,[1]!EM_S_STM07_BS(E1634,140,LEFT(RIGHT($L$1,11),10),1)/100000000)))</f>
        <v>9.2378363308000004</v>
      </c>
      <c r="M1634" s="36">
        <f t="shared" ca="1" si="128"/>
        <v>2.8302052948513143</v>
      </c>
      <c r="N1634" s="37">
        <f ca="1">IF(E1634="","",IF(ISERROR([1]!EM_S_EST_NETPROFIT(E1634,行业估值!$E$6,deadline)/100000000),"-",[1]!EM_S_EST_NETPROFIT(E1634,行业估值!$E$6,deadline)/100000000))</f>
        <v>1.4298333333333331</v>
      </c>
      <c r="O1634" s="36">
        <f t="shared" ca="1" si="129"/>
        <v>18.285329266627816</v>
      </c>
      <c r="T1634" s="64" t="s">
        <v>3262</v>
      </c>
      <c r="U1634" s="64" t="s">
        <v>3263</v>
      </c>
    </row>
    <row r="1635" spans="4:21">
      <c r="D1635" s="45" t="str">
        <f>IF(AND(行业估值!$B$39=$G1635,COUNTIF($G$2:$G$2552,$G1635)&gt;=1),COUNTIF($G$2:G1635,$G1635),"")</f>
        <v/>
      </c>
      <c r="E1635" s="65" t="str">
        <f t="shared" si="125"/>
        <v>300235.SZ</v>
      </c>
      <c r="F1635" s="65" t="str">
        <f t="shared" si="126"/>
        <v>方直科技</v>
      </c>
      <c r="G1635" s="34" t="str">
        <f>IF(E1635="","",IF(行业估值!$C$5="申万行业",[1]!EM_S_INFO_INDUSTRY_SW2014(E1635,"1"),IF(行业估值!$C$5="证监会行业",[1]!EM_S_INFO_INDUSTRY_CSRC1(E1635,"1"),[1]!EM_S_INFO_INDUSTRY_EM2016(E1635,"1"))))</f>
        <v>文化传媒</v>
      </c>
      <c r="H1635" s="34" t="str">
        <f>IF(E1635="","",IF($H$1="上证50",[1]!EM_S_INFO_COMPINDEX(E1635,"000016"),"")&amp;IF($H$1="上证180",[1]!EM_S_INFO_COMPINDEX(E1635,"000010"),"")&amp;IF($H$1="沪深300",[1]!EM_S_INFO_COMPINDEX(E1635,"000300"),"")&amp;IF(AND($H$1="上证A股",RIGHT(E1635,2)="SH"),"是","")&amp;IF(AND($H$1="深证A股",RIGHT(E1635,2)="SZ"),"是","")&amp;IF(AND($H$1="创业板",LEFT(E1635,1)-3=0),"是","")&amp;IF(AND($H$1="全部A股",E1635&lt;&gt;0),"是","")&amp;IF(AND($H$1="中小板",LEFT(E1635,3)="002"),"是",""))</f>
        <v>是</v>
      </c>
      <c r="I1635" s="46">
        <f ca="1">IF(E1635="","",IF(OR([1]!EM_S_VAL_MV(E1635,deadline)="",[1]!EM_S_VAL_MV(E1635,deadline)="--",[1]!EM_S_VAL_MV(E1635,deadline)="null"),0,[1]!EM_S_VAL_MV(E1635,deadline)/100000000))</f>
        <v>20.425043652999999</v>
      </c>
      <c r="J1635" s="46">
        <f ca="1">IF(E1635="","",IF(RIGHT(LEFT($J$1,6),3)="TTM",[1]!EM_S_FA_PROFIT_TTM(E1635,LEFT(RIGHT($J$1,11),10),1)/100000000,[1]!EM_S_STM07_IS(E1635,61,LEFT(RIGHT($J$1,5),4)&amp;"-12-31",1)/100000000))</f>
        <v>0.30629990270000002</v>
      </c>
      <c r="K1635" s="36">
        <f t="shared" ca="1" si="127"/>
        <v>66.683154232030375</v>
      </c>
      <c r="L1635" s="46">
        <f ca="1">IF(E1635="","",IF(ISERROR(IF(行业估值!$E$7="最新年报",[1]!EM_S_STM07_BS(E1635,140,LEFT(RIGHT($L$1,5),4)&amp;"-12-31",1)/100000000,[1]!EM_S_STM07_BS(E1635,140,LEFT(RIGHT($L$1,11),10),1)/100000000)),0,IF(行业估值!$E$7="最新年报",[1]!EM_S_STM07_BS(E1635,140,LEFT(RIGHT($L$1,5),4)&amp;"-12-31",1)/100000000,[1]!EM_S_STM07_BS(E1635,140,LEFT(RIGHT($L$1,11),10),1)/100000000)))</f>
        <v>6.3381984203999995</v>
      </c>
      <c r="M1635" s="36">
        <f t="shared" ca="1" si="128"/>
        <v>3.2225314353145462</v>
      </c>
      <c r="N1635" s="37" t="str">
        <f ca="1">IF(E1635="","",IF(ISERROR([1]!EM_S_EST_NETPROFIT(E1635,行业估值!$E$6,deadline)/100000000),"-",[1]!EM_S_EST_NETPROFIT(E1635,行业估值!$E$6,deadline)/100000000))</f>
        <v>-</v>
      </c>
      <c r="O1635" s="36" t="str">
        <f t="shared" ca="1" si="129"/>
        <v>-</v>
      </c>
      <c r="T1635" s="64" t="s">
        <v>3264</v>
      </c>
      <c r="U1635" s="64" t="s">
        <v>3265</v>
      </c>
    </row>
    <row r="1636" spans="4:21">
      <c r="D1636" s="45" t="str">
        <f>IF(AND(行业估值!$B$39=$G1636,COUNTIF($G$2:$G$2552,$G1636)&gt;=1),COUNTIF($G$2:G1636,$G1636),"")</f>
        <v/>
      </c>
      <c r="E1636" s="65" t="str">
        <f t="shared" si="125"/>
        <v>300236.SZ</v>
      </c>
      <c r="F1636" s="65" t="str">
        <f t="shared" si="126"/>
        <v>上海新阳</v>
      </c>
      <c r="G1636" s="34" t="str">
        <f>IF(E1636="","",IF(行业估值!$C$5="申万行业",[1]!EM_S_INFO_INDUSTRY_SW2014(E1636,"1"),IF(行业估值!$C$5="证监会行业",[1]!EM_S_INFO_INDUSTRY_CSRC1(E1636,"1"),[1]!EM_S_INFO_INDUSTRY_EM2016(E1636,"1"))))</f>
        <v>基础化工</v>
      </c>
      <c r="H1636" s="34" t="str">
        <f>IF(E1636="","",IF($H$1="上证50",[1]!EM_S_INFO_COMPINDEX(E1636,"000016"),"")&amp;IF($H$1="上证180",[1]!EM_S_INFO_COMPINDEX(E1636,"000010"),"")&amp;IF($H$1="沪深300",[1]!EM_S_INFO_COMPINDEX(E1636,"000300"),"")&amp;IF(AND($H$1="上证A股",RIGHT(E1636,2)="SH"),"是","")&amp;IF(AND($H$1="深证A股",RIGHT(E1636,2)="SZ"),"是","")&amp;IF(AND($H$1="创业板",LEFT(E1636,1)-3=0),"是","")&amp;IF(AND($H$1="全部A股",E1636&lt;&gt;0),"是","")&amp;IF(AND($H$1="中小板",LEFT(E1636,3)="002"),"是",""))</f>
        <v>是</v>
      </c>
      <c r="I1636" s="46">
        <f ca="1">IF(E1636="","",IF(OR([1]!EM_S_VAL_MV(E1636,deadline)="",[1]!EM_S_VAL_MV(E1636,deadline)="--",[1]!EM_S_VAL_MV(E1636,deadline)="null"),0,[1]!EM_S_VAL_MV(E1636,deadline)/100000000))</f>
        <v>64.349670002400003</v>
      </c>
      <c r="J1636" s="46">
        <f ca="1">IF(E1636="","",IF(RIGHT(LEFT($J$1,6),3)="TTM",[1]!EM_S_FA_PROFIT_TTM(E1636,LEFT(RIGHT($J$1,11),10),1)/100000000,[1]!EM_S_STM07_IS(E1636,61,LEFT(RIGHT($J$1,5),4)&amp;"-12-31",1)/100000000))</f>
        <v>2.9932027732999997</v>
      </c>
      <c r="K1636" s="36">
        <f t="shared" ca="1" si="127"/>
        <v>21.498600287428783</v>
      </c>
      <c r="L1636" s="46">
        <f ca="1">IF(E1636="","",IF(ISERROR(IF(行业估值!$E$7="最新年报",[1]!EM_S_STM07_BS(E1636,140,LEFT(RIGHT($L$1,5),4)&amp;"-12-31",1)/100000000,[1]!EM_S_STM07_BS(E1636,140,LEFT(RIGHT($L$1,11),10),1)/100000000)),0,IF(行业估值!$E$7="最新年报",[1]!EM_S_STM07_BS(E1636,140,LEFT(RIGHT($L$1,5),4)&amp;"-12-31",1)/100000000,[1]!EM_S_STM07_BS(E1636,140,LEFT(RIGHT($L$1,11),10),1)/100000000)))</f>
        <v>15.744915041400001</v>
      </c>
      <c r="M1636" s="36">
        <f t="shared" ca="1" si="128"/>
        <v>4.0870128440323539</v>
      </c>
      <c r="N1636" s="37">
        <f ca="1">IF(E1636="","",IF(ISERROR([1]!EM_S_EST_NETPROFIT(E1636,行业估值!$E$6,deadline)/100000000),"-",[1]!EM_S_EST_NETPROFIT(E1636,行业估值!$E$6,deadline)/100000000))</f>
        <v>3</v>
      </c>
      <c r="O1636" s="36">
        <f t="shared" ca="1" si="129"/>
        <v>21.4498900008</v>
      </c>
      <c r="T1636" s="64" t="s">
        <v>3266</v>
      </c>
      <c r="U1636" s="64" t="s">
        <v>3267</v>
      </c>
    </row>
    <row r="1637" spans="4:21">
      <c r="D1637" s="45" t="str">
        <f>IF(AND(行业估值!$B$39=$G1637,COUNTIF($G$2:$G$2552,$G1637)&gt;=1),COUNTIF($G$2:G1637,$G1637),"")</f>
        <v/>
      </c>
      <c r="E1637" s="65" t="str">
        <f t="shared" si="125"/>
        <v>300237.SZ</v>
      </c>
      <c r="F1637" s="65" t="str">
        <f t="shared" si="126"/>
        <v>美晨生态</v>
      </c>
      <c r="G1637" s="34" t="str">
        <f>IF(E1637="","",IF(行业估值!$C$5="申万行业",[1]!EM_S_INFO_INDUSTRY_SW2014(E1637,"1"),IF(行业估值!$C$5="证监会行业",[1]!EM_S_INFO_INDUSTRY_CSRC1(E1637,"1"),[1]!EM_S_INFO_INDUSTRY_EM2016(E1637,"1"))))</f>
        <v>建筑</v>
      </c>
      <c r="H1637" s="34" t="str">
        <f>IF(E1637="","",IF($H$1="上证50",[1]!EM_S_INFO_COMPINDEX(E1637,"000016"),"")&amp;IF($H$1="上证180",[1]!EM_S_INFO_COMPINDEX(E1637,"000010"),"")&amp;IF($H$1="沪深300",[1]!EM_S_INFO_COMPINDEX(E1637,"000300"),"")&amp;IF(AND($H$1="上证A股",RIGHT(E1637,2)="SH"),"是","")&amp;IF(AND($H$1="深证A股",RIGHT(E1637,2)="SZ"),"是","")&amp;IF(AND($H$1="创业板",LEFT(E1637,1)-3=0),"是","")&amp;IF(AND($H$1="全部A股",E1637&lt;&gt;0),"是","")&amp;IF(AND($H$1="中小板",LEFT(E1637,3)="002"),"是",""))</f>
        <v>是</v>
      </c>
      <c r="I1637" s="46">
        <f ca="1">IF(E1637="","",IF(OR([1]!EM_S_VAL_MV(E1637,deadline)="",[1]!EM_S_VAL_MV(E1637,deadline)="--",[1]!EM_S_VAL_MV(E1637,deadline)="null"),0,[1]!EM_S_VAL_MV(E1637,deadline)/100000000))</f>
        <v>36.908041754000003</v>
      </c>
      <c r="J1637" s="46">
        <f ca="1">IF(E1637="","",IF(RIGHT(LEFT($J$1,6),3)="TTM",[1]!EM_S_FA_PROFIT_TTM(E1637,LEFT(RIGHT($J$1,11),10),1)/100000000,[1]!EM_S_STM07_IS(E1637,61,LEFT(RIGHT($J$1,5),4)&amp;"-12-31",1)/100000000))</f>
        <v>1.1992172466</v>
      </c>
      <c r="K1637" s="36">
        <f t="shared" ca="1" si="127"/>
        <v>30.776776984021073</v>
      </c>
      <c r="L1637" s="46">
        <f ca="1">IF(E1637="","",IF(ISERROR(IF(行业估值!$E$7="最新年报",[1]!EM_S_STM07_BS(E1637,140,LEFT(RIGHT($L$1,5),4)&amp;"-12-31",1)/100000000,[1]!EM_S_STM07_BS(E1637,140,LEFT(RIGHT($L$1,11),10),1)/100000000)),0,IF(行业估值!$E$7="最新年报",[1]!EM_S_STM07_BS(E1637,140,LEFT(RIGHT($L$1,5),4)&amp;"-12-31",1)/100000000,[1]!EM_S_STM07_BS(E1637,140,LEFT(RIGHT($L$1,11),10),1)/100000000)))</f>
        <v>35.964107085900004</v>
      </c>
      <c r="M1637" s="36">
        <f t="shared" ca="1" si="128"/>
        <v>1.0262465759498884</v>
      </c>
      <c r="N1637" s="37" t="str">
        <f ca="1">IF(E1637="","",IF(ISERROR([1]!EM_S_EST_NETPROFIT(E1637,行业估值!$E$6,deadline)/100000000),"-",[1]!EM_S_EST_NETPROFIT(E1637,行业估值!$E$6,deadline)/100000000))</f>
        <v>-</v>
      </c>
      <c r="O1637" s="36" t="str">
        <f t="shared" ca="1" si="129"/>
        <v>-</v>
      </c>
      <c r="T1637" s="64" t="s">
        <v>3268</v>
      </c>
      <c r="U1637" s="64" t="s">
        <v>3269</v>
      </c>
    </row>
    <row r="1638" spans="4:21">
      <c r="D1638" s="45" t="str">
        <f>IF(AND(行业估值!$B$39=$G1638,COUNTIF($G$2:$G$2552,$G1638)&gt;=1),COUNTIF($G$2:G1638,$G1638),"")</f>
        <v/>
      </c>
      <c r="E1638" s="65" t="str">
        <f t="shared" si="125"/>
        <v>300238.SZ</v>
      </c>
      <c r="F1638" s="65" t="str">
        <f t="shared" si="126"/>
        <v>冠昊生物</v>
      </c>
      <c r="G1638" s="34" t="str">
        <f>IF(E1638="","",IF(行业估值!$C$5="申万行业",[1]!EM_S_INFO_INDUSTRY_SW2014(E1638,"1"),IF(行业估值!$C$5="证监会行业",[1]!EM_S_INFO_INDUSTRY_CSRC1(E1638,"1"),[1]!EM_S_INFO_INDUSTRY_EM2016(E1638,"1"))))</f>
        <v>医药生物</v>
      </c>
      <c r="H1638" s="34" t="str">
        <f>IF(E1638="","",IF($H$1="上证50",[1]!EM_S_INFO_COMPINDEX(E1638,"000016"),"")&amp;IF($H$1="上证180",[1]!EM_S_INFO_COMPINDEX(E1638,"000010"),"")&amp;IF($H$1="沪深300",[1]!EM_S_INFO_COMPINDEX(E1638,"000300"),"")&amp;IF(AND($H$1="上证A股",RIGHT(E1638,2)="SH"),"是","")&amp;IF(AND($H$1="深证A股",RIGHT(E1638,2)="SZ"),"是","")&amp;IF(AND($H$1="创业板",LEFT(E1638,1)-3=0),"是","")&amp;IF(AND($H$1="全部A股",E1638&lt;&gt;0),"是","")&amp;IF(AND($H$1="中小板",LEFT(E1638,3)="002"),"是",""))</f>
        <v>是</v>
      </c>
      <c r="I1638" s="46">
        <f ca="1">IF(E1638="","",IF(OR([1]!EM_S_VAL_MV(E1638,deadline)="",[1]!EM_S_VAL_MV(E1638,deadline)="--",[1]!EM_S_VAL_MV(E1638,deadline)="null"),0,[1]!EM_S_VAL_MV(E1638,deadline)/100000000))</f>
        <v>47.091652497600002</v>
      </c>
      <c r="J1638" s="46">
        <f ca="1">IF(E1638="","",IF(RIGHT(LEFT($J$1,6),3)="TTM",[1]!EM_S_FA_PROFIT_TTM(E1638,LEFT(RIGHT($J$1,11),10),1)/100000000,[1]!EM_S_STM07_IS(E1638,61,LEFT(RIGHT($J$1,5),4)&amp;"-12-31",1)/100000000))</f>
        <v>0.2111744012</v>
      </c>
      <c r="K1638" s="36">
        <f t="shared" ca="1" si="127"/>
        <v>222.99886837609748</v>
      </c>
      <c r="L1638" s="46">
        <f ca="1">IF(E1638="","",IF(ISERROR(IF(行业估值!$E$7="最新年报",[1]!EM_S_STM07_BS(E1638,140,LEFT(RIGHT($L$1,5),4)&amp;"-12-31",1)/100000000,[1]!EM_S_STM07_BS(E1638,140,LEFT(RIGHT($L$1,11),10),1)/100000000)),0,IF(行业估值!$E$7="最新年报",[1]!EM_S_STM07_BS(E1638,140,LEFT(RIGHT($L$1,5),4)&amp;"-12-31",1)/100000000,[1]!EM_S_STM07_BS(E1638,140,LEFT(RIGHT($L$1,11),10),1)/100000000)))</f>
        <v>11.633698922600001</v>
      </c>
      <c r="M1638" s="36">
        <f t="shared" ca="1" si="128"/>
        <v>4.0478658430912482</v>
      </c>
      <c r="N1638" s="37" t="str">
        <f ca="1">IF(E1638="","",IF(ISERROR([1]!EM_S_EST_NETPROFIT(E1638,行业估值!$E$6,deadline)/100000000),"-",[1]!EM_S_EST_NETPROFIT(E1638,行业估值!$E$6,deadline)/100000000))</f>
        <v>-</v>
      </c>
      <c r="O1638" s="36" t="str">
        <f t="shared" ca="1" si="129"/>
        <v>-</v>
      </c>
      <c r="T1638" s="64" t="s">
        <v>3270</v>
      </c>
      <c r="U1638" s="64" t="s">
        <v>3271</v>
      </c>
    </row>
    <row r="1639" spans="4:21">
      <c r="D1639" s="45" t="str">
        <f>IF(AND(行业估值!$B$39=$G1639,COUNTIF($G$2:$G$2552,$G1639)&gt;=1),COUNTIF($G$2:G1639,$G1639),"")</f>
        <v/>
      </c>
      <c r="E1639" s="65" t="str">
        <f t="shared" si="125"/>
        <v>300239.SZ</v>
      </c>
      <c r="F1639" s="65" t="str">
        <f t="shared" si="126"/>
        <v>东宝生物</v>
      </c>
      <c r="G1639" s="34" t="str">
        <f>IF(E1639="","",IF(行业估值!$C$5="申万行业",[1]!EM_S_INFO_INDUSTRY_SW2014(E1639,"1"),IF(行业估值!$C$5="证监会行业",[1]!EM_S_INFO_INDUSTRY_CSRC1(E1639,"1"),[1]!EM_S_INFO_INDUSTRY_EM2016(E1639,"1"))))</f>
        <v>医药生物</v>
      </c>
      <c r="H1639" s="34" t="str">
        <f>IF(E1639="","",IF($H$1="上证50",[1]!EM_S_INFO_COMPINDEX(E1639,"000016"),"")&amp;IF($H$1="上证180",[1]!EM_S_INFO_COMPINDEX(E1639,"000010"),"")&amp;IF($H$1="沪深300",[1]!EM_S_INFO_COMPINDEX(E1639,"000300"),"")&amp;IF(AND($H$1="上证A股",RIGHT(E1639,2)="SH"),"是","")&amp;IF(AND($H$1="深证A股",RIGHT(E1639,2)="SZ"),"是","")&amp;IF(AND($H$1="创业板",LEFT(E1639,1)-3=0),"是","")&amp;IF(AND($H$1="全部A股",E1639&lt;&gt;0),"是","")&amp;IF(AND($H$1="中小板",LEFT(E1639,3)="002"),"是",""))</f>
        <v>是</v>
      </c>
      <c r="I1639" s="46">
        <f ca="1">IF(E1639="","",IF(OR([1]!EM_S_VAL_MV(E1639,deadline)="",[1]!EM_S_VAL_MV(E1639,deadline)="--",[1]!EM_S_VAL_MV(E1639,deadline)="null"),0,[1]!EM_S_VAL_MV(E1639,deadline)/100000000))</f>
        <v>23.941771746399997</v>
      </c>
      <c r="J1639" s="46">
        <f ca="1">IF(E1639="","",IF(RIGHT(LEFT($J$1,6),3)="TTM",[1]!EM_S_FA_PROFIT_TTM(E1639,LEFT(RIGHT($J$1,11),10),1)/100000000,[1]!EM_S_STM07_IS(E1639,61,LEFT(RIGHT($J$1,5),4)&amp;"-12-31",1)/100000000))</f>
        <v>0.37064549860000001</v>
      </c>
      <c r="K1639" s="36">
        <f t="shared" ca="1" si="127"/>
        <v>64.594799712481915</v>
      </c>
      <c r="L1639" s="46">
        <f ca="1">IF(E1639="","",IF(ISERROR(IF(行业估值!$E$7="最新年报",[1]!EM_S_STM07_BS(E1639,140,LEFT(RIGHT($L$1,5),4)&amp;"-12-31",1)/100000000,[1]!EM_S_STM07_BS(E1639,140,LEFT(RIGHT($L$1,11),10),1)/100000000)),0,IF(行业估值!$E$7="最新年报",[1]!EM_S_STM07_BS(E1639,140,LEFT(RIGHT($L$1,5),4)&amp;"-12-31",1)/100000000,[1]!EM_S_STM07_BS(E1639,140,LEFT(RIGHT($L$1,11),10),1)/100000000)))</f>
        <v>9.8271367523999995</v>
      </c>
      <c r="M1639" s="36">
        <f t="shared" ca="1" si="128"/>
        <v>2.4362917042497552</v>
      </c>
      <c r="N1639" s="37" t="str">
        <f ca="1">IF(E1639="","",IF(ISERROR([1]!EM_S_EST_NETPROFIT(E1639,行业估值!$E$6,deadline)/100000000),"-",[1]!EM_S_EST_NETPROFIT(E1639,行业估值!$E$6,deadline)/100000000))</f>
        <v>-</v>
      </c>
      <c r="O1639" s="36" t="str">
        <f t="shared" ca="1" si="129"/>
        <v>-</v>
      </c>
      <c r="T1639" s="64" t="s">
        <v>3272</v>
      </c>
      <c r="U1639" s="64" t="s">
        <v>3273</v>
      </c>
    </row>
    <row r="1640" spans="4:21">
      <c r="D1640" s="45" t="str">
        <f>IF(AND(行业估值!$B$39=$G1640,COUNTIF($G$2:$G$2552,$G1640)&gt;=1),COUNTIF($G$2:G1640,$G1640),"")</f>
        <v/>
      </c>
      <c r="E1640" s="65" t="str">
        <f t="shared" si="125"/>
        <v>300240.SZ</v>
      </c>
      <c r="F1640" s="65" t="str">
        <f t="shared" si="126"/>
        <v>飞力达</v>
      </c>
      <c r="G1640" s="34" t="str">
        <f>IF(E1640="","",IF(行业估值!$C$5="申万行业",[1]!EM_S_INFO_INDUSTRY_SW2014(E1640,"1"),IF(行业估值!$C$5="证监会行业",[1]!EM_S_INFO_INDUSTRY_CSRC1(E1640,"1"),[1]!EM_S_INFO_INDUSTRY_EM2016(E1640,"1"))))</f>
        <v>交通运输</v>
      </c>
      <c r="H1640" s="34" t="str">
        <f>IF(E1640="","",IF($H$1="上证50",[1]!EM_S_INFO_COMPINDEX(E1640,"000016"),"")&amp;IF($H$1="上证180",[1]!EM_S_INFO_COMPINDEX(E1640,"000010"),"")&amp;IF($H$1="沪深300",[1]!EM_S_INFO_COMPINDEX(E1640,"000300"),"")&amp;IF(AND($H$1="上证A股",RIGHT(E1640,2)="SH"),"是","")&amp;IF(AND($H$1="深证A股",RIGHT(E1640,2)="SZ"),"是","")&amp;IF(AND($H$1="创业板",LEFT(E1640,1)-3=0),"是","")&amp;IF(AND($H$1="全部A股",E1640&lt;&gt;0),"是","")&amp;IF(AND($H$1="中小板",LEFT(E1640,3)="002"),"是",""))</f>
        <v>是</v>
      </c>
      <c r="I1640" s="46">
        <f ca="1">IF(E1640="","",IF(OR([1]!EM_S_VAL_MV(E1640,deadline)="",[1]!EM_S_VAL_MV(E1640,deadline)="--",[1]!EM_S_VAL_MV(E1640,deadline)="null"),0,[1]!EM_S_VAL_MV(E1640,deadline)/100000000))</f>
        <v>22.408812675</v>
      </c>
      <c r="J1640" s="46">
        <f ca="1">IF(E1640="","",IF(RIGHT(LEFT($J$1,6),3)="TTM",[1]!EM_S_FA_PROFIT_TTM(E1640,LEFT(RIGHT($J$1,11),10),1)/100000000,[1]!EM_S_STM07_IS(E1640,61,LEFT(RIGHT($J$1,5),4)&amp;"-12-31",1)/100000000))</f>
        <v>0.12533723769999999</v>
      </c>
      <c r="K1640" s="36">
        <f t="shared" ca="1" si="127"/>
        <v>178.7881485679176</v>
      </c>
      <c r="L1640" s="46">
        <f ca="1">IF(E1640="","",IF(ISERROR(IF(行业估值!$E$7="最新年报",[1]!EM_S_STM07_BS(E1640,140,LEFT(RIGHT($L$1,5),4)&amp;"-12-31",1)/100000000,[1]!EM_S_STM07_BS(E1640,140,LEFT(RIGHT($L$1,11),10),1)/100000000)),0,IF(行业估值!$E$7="最新年报",[1]!EM_S_STM07_BS(E1640,140,LEFT(RIGHT($L$1,5),4)&amp;"-12-31",1)/100000000,[1]!EM_S_STM07_BS(E1640,140,LEFT(RIGHT($L$1,11),10),1)/100000000)))</f>
        <v>11.008627159300001</v>
      </c>
      <c r="M1640" s="36">
        <f t="shared" ca="1" si="128"/>
        <v>2.0355683184409794</v>
      </c>
      <c r="N1640" s="37" t="str">
        <f ca="1">IF(E1640="","",IF(ISERROR([1]!EM_S_EST_NETPROFIT(E1640,行业估值!$E$6,deadline)/100000000),"-",[1]!EM_S_EST_NETPROFIT(E1640,行业估值!$E$6,deadline)/100000000))</f>
        <v>-</v>
      </c>
      <c r="O1640" s="36" t="str">
        <f t="shared" ca="1" si="129"/>
        <v>-</v>
      </c>
      <c r="T1640" s="64" t="s">
        <v>3274</v>
      </c>
      <c r="U1640" s="64" t="s">
        <v>3275</v>
      </c>
    </row>
    <row r="1641" spans="4:21">
      <c r="D1641" s="45" t="str">
        <f>IF(AND(行业估值!$B$39=$G1641,COUNTIF($G$2:$G$2552,$G1641)&gt;=1),COUNTIF($G$2:G1641,$G1641),"")</f>
        <v/>
      </c>
      <c r="E1641" s="65" t="str">
        <f t="shared" si="125"/>
        <v>300241.SZ</v>
      </c>
      <c r="F1641" s="65" t="str">
        <f t="shared" si="126"/>
        <v>瑞丰光电</v>
      </c>
      <c r="G1641" s="34" t="str">
        <f>IF(E1641="","",IF(行业估值!$C$5="申万行业",[1]!EM_S_INFO_INDUSTRY_SW2014(E1641,"1"),IF(行业估值!$C$5="证监会行业",[1]!EM_S_INFO_INDUSTRY_CSRC1(E1641,"1"),[1]!EM_S_INFO_INDUSTRY_EM2016(E1641,"1"))))</f>
        <v>电子设备</v>
      </c>
      <c r="H1641" s="34" t="str">
        <f>IF(E1641="","",IF($H$1="上证50",[1]!EM_S_INFO_COMPINDEX(E1641,"000016"),"")&amp;IF($H$1="上证180",[1]!EM_S_INFO_COMPINDEX(E1641,"000010"),"")&amp;IF($H$1="沪深300",[1]!EM_S_INFO_COMPINDEX(E1641,"000300"),"")&amp;IF(AND($H$1="上证A股",RIGHT(E1641,2)="SH"),"是","")&amp;IF(AND($H$1="深证A股",RIGHT(E1641,2)="SZ"),"是","")&amp;IF(AND($H$1="创业板",LEFT(E1641,1)-3=0),"是","")&amp;IF(AND($H$1="全部A股",E1641&lt;&gt;0),"是","")&amp;IF(AND($H$1="中小板",LEFT(E1641,3)="002"),"是",""))</f>
        <v>是</v>
      </c>
      <c r="I1641" s="46">
        <f ca="1">IF(E1641="","",IF(OR([1]!EM_S_VAL_MV(E1641,deadline)="",[1]!EM_S_VAL_MV(E1641,deadline)="--",[1]!EM_S_VAL_MV(E1641,deadline)="null"),0,[1]!EM_S_VAL_MV(E1641,deadline)/100000000))</f>
        <v>29.464447461300001</v>
      </c>
      <c r="J1641" s="46">
        <f ca="1">IF(E1641="","",IF(RIGHT(LEFT($J$1,6),3)="TTM",[1]!EM_S_FA_PROFIT_TTM(E1641,LEFT(RIGHT($J$1,11),10),1)/100000000,[1]!EM_S_STM07_IS(E1641,61,LEFT(RIGHT($J$1,5),4)&amp;"-12-31",1)/100000000))</f>
        <v>0.1957824336</v>
      </c>
      <c r="K1641" s="36">
        <f t="shared" ca="1" si="127"/>
        <v>150.49586890669849</v>
      </c>
      <c r="L1641" s="46">
        <f ca="1">IF(E1641="","",IF(ISERROR(IF(行业估值!$E$7="最新年报",[1]!EM_S_STM07_BS(E1641,140,LEFT(RIGHT($L$1,5),4)&amp;"-12-31",1)/100000000,[1]!EM_S_STM07_BS(E1641,140,LEFT(RIGHT($L$1,11),10),1)/100000000)),0,IF(行业估值!$E$7="最新年报",[1]!EM_S_STM07_BS(E1641,140,LEFT(RIGHT($L$1,5),4)&amp;"-12-31",1)/100000000,[1]!EM_S_STM07_BS(E1641,140,LEFT(RIGHT($L$1,11),10),1)/100000000)))</f>
        <v>13.5351594877</v>
      </c>
      <c r="M1641" s="36">
        <f t="shared" ca="1" si="128"/>
        <v>2.1768821777146883</v>
      </c>
      <c r="N1641" s="37">
        <f ca="1">IF(E1641="","",IF(ISERROR([1]!EM_S_EST_NETPROFIT(E1641,行业估值!$E$6,deadline)/100000000),"-",[1]!EM_S_EST_NETPROFIT(E1641,行业估值!$E$6,deadline)/100000000))</f>
        <v>2.12</v>
      </c>
      <c r="O1641" s="36">
        <f t="shared" ca="1" si="129"/>
        <v>13.898324274198114</v>
      </c>
      <c r="T1641" s="64" t="s">
        <v>3276</v>
      </c>
      <c r="U1641" s="64" t="s">
        <v>3277</v>
      </c>
    </row>
    <row r="1642" spans="4:21">
      <c r="D1642" s="45" t="str">
        <f>IF(AND(行业估值!$B$39=$G1642,COUNTIF($G$2:$G$2552,$G1642)&gt;=1),COUNTIF($G$2:G1642,$G1642),"")</f>
        <v/>
      </c>
      <c r="E1642" s="65" t="str">
        <f t="shared" si="125"/>
        <v>300242.SZ</v>
      </c>
      <c r="F1642" s="65" t="str">
        <f t="shared" si="126"/>
        <v>佳云科技</v>
      </c>
      <c r="G1642" s="34" t="str">
        <f>IF(E1642="","",IF(行业估值!$C$5="申万行业",[1]!EM_S_INFO_INDUSTRY_SW2014(E1642,"1"),IF(行业估值!$C$5="证监会行业",[1]!EM_S_INFO_INDUSTRY_CSRC1(E1642,"1"),[1]!EM_S_INFO_INDUSTRY_EM2016(E1642,"1"))))</f>
        <v>文化传媒</v>
      </c>
      <c r="H1642" s="34" t="str">
        <f>IF(E1642="","",IF($H$1="上证50",[1]!EM_S_INFO_COMPINDEX(E1642,"000016"),"")&amp;IF($H$1="上证180",[1]!EM_S_INFO_COMPINDEX(E1642,"000010"),"")&amp;IF($H$1="沪深300",[1]!EM_S_INFO_COMPINDEX(E1642,"000300"),"")&amp;IF(AND($H$1="上证A股",RIGHT(E1642,2)="SH"),"是","")&amp;IF(AND($H$1="深证A股",RIGHT(E1642,2)="SZ"),"是","")&amp;IF(AND($H$1="创业板",LEFT(E1642,1)-3=0),"是","")&amp;IF(AND($H$1="全部A股",E1642&lt;&gt;0),"是","")&amp;IF(AND($H$1="中小板",LEFT(E1642,3)="002"),"是",""))</f>
        <v>是</v>
      </c>
      <c r="I1642" s="46">
        <f ca="1">IF(E1642="","",IF(OR([1]!EM_S_VAL_MV(E1642,deadline)="",[1]!EM_S_VAL_MV(E1642,deadline)="--",[1]!EM_S_VAL_MV(E1642,deadline)="null"),0,[1]!EM_S_VAL_MV(E1642,deadline)/100000000))</f>
        <v>22.526710452</v>
      </c>
      <c r="J1642" s="46">
        <f ca="1">IF(E1642="","",IF(RIGHT(LEFT($J$1,6),3)="TTM",[1]!EM_S_FA_PROFIT_TTM(E1642,LEFT(RIGHT($J$1,11),10),1)/100000000,[1]!EM_S_STM07_IS(E1642,61,LEFT(RIGHT($J$1,5),4)&amp;"-12-31",1)/100000000))</f>
        <v>-12.5284151216</v>
      </c>
      <c r="K1642" s="36">
        <f t="shared" ca="1" si="127"/>
        <v>-1.7980494925620825</v>
      </c>
      <c r="L1642" s="46">
        <f ca="1">IF(E1642="","",IF(ISERROR(IF(行业估值!$E$7="最新年报",[1]!EM_S_STM07_BS(E1642,140,LEFT(RIGHT($L$1,5),4)&amp;"-12-31",1)/100000000,[1]!EM_S_STM07_BS(E1642,140,LEFT(RIGHT($L$1,11),10),1)/100000000)),0,IF(行业估值!$E$7="最新年报",[1]!EM_S_STM07_BS(E1642,140,LEFT(RIGHT($L$1,5),4)&amp;"-12-31",1)/100000000,[1]!EM_S_STM07_BS(E1642,140,LEFT(RIGHT($L$1,11),10),1)/100000000)))</f>
        <v>10.5078992305</v>
      </c>
      <c r="M1642" s="36">
        <f t="shared" ca="1" si="128"/>
        <v>2.1437882071246421</v>
      </c>
      <c r="N1642" s="37" t="str">
        <f ca="1">IF(E1642="","",IF(ISERROR([1]!EM_S_EST_NETPROFIT(E1642,行业估值!$E$6,deadline)/100000000),"-",[1]!EM_S_EST_NETPROFIT(E1642,行业估值!$E$6,deadline)/100000000))</f>
        <v>-</v>
      </c>
      <c r="O1642" s="36" t="str">
        <f t="shared" ca="1" si="129"/>
        <v>-</v>
      </c>
      <c r="T1642" s="64" t="s">
        <v>3278</v>
      </c>
      <c r="U1642" s="64" t="s">
        <v>3279</v>
      </c>
    </row>
    <row r="1643" spans="4:21">
      <c r="D1643" s="45" t="str">
        <f>IF(AND(行业估值!$B$39=$G1643,COUNTIF($G$2:$G$2552,$G1643)&gt;=1),COUNTIF($G$2:G1643,$G1643),"")</f>
        <v/>
      </c>
      <c r="E1643" s="65" t="str">
        <f t="shared" si="125"/>
        <v>300243.SZ</v>
      </c>
      <c r="F1643" s="65" t="str">
        <f t="shared" si="126"/>
        <v>瑞丰高材</v>
      </c>
      <c r="G1643" s="34" t="str">
        <f>IF(E1643="","",IF(行业估值!$C$5="申万行业",[1]!EM_S_INFO_INDUSTRY_SW2014(E1643,"1"),IF(行业估值!$C$5="证监会行业",[1]!EM_S_INFO_INDUSTRY_CSRC1(E1643,"1"),[1]!EM_S_INFO_INDUSTRY_EM2016(E1643,"1"))))</f>
        <v>基础化工</v>
      </c>
      <c r="H1643" s="34" t="str">
        <f>IF(E1643="","",IF($H$1="上证50",[1]!EM_S_INFO_COMPINDEX(E1643,"000016"),"")&amp;IF($H$1="上证180",[1]!EM_S_INFO_COMPINDEX(E1643,"000010"),"")&amp;IF($H$1="沪深300",[1]!EM_S_INFO_COMPINDEX(E1643,"000300"),"")&amp;IF(AND($H$1="上证A股",RIGHT(E1643,2)="SH"),"是","")&amp;IF(AND($H$1="深证A股",RIGHT(E1643,2)="SZ"),"是","")&amp;IF(AND($H$1="创业板",LEFT(E1643,1)-3=0),"是","")&amp;IF(AND($H$1="全部A股",E1643&lt;&gt;0),"是","")&amp;IF(AND($H$1="中小板",LEFT(E1643,3)="002"),"是",""))</f>
        <v>是</v>
      </c>
      <c r="I1643" s="46">
        <f ca="1">IF(E1643="","",IF(OR([1]!EM_S_VAL_MV(E1643,deadline)="",[1]!EM_S_VAL_MV(E1643,deadline)="--",[1]!EM_S_VAL_MV(E1643,deadline)="null"),0,[1]!EM_S_VAL_MV(E1643,deadline)/100000000))</f>
        <v>16.9363358379</v>
      </c>
      <c r="J1643" s="46">
        <f ca="1">IF(E1643="","",IF(RIGHT(LEFT($J$1,6),3)="TTM",[1]!EM_S_FA_PROFIT_TTM(E1643,LEFT(RIGHT($J$1,11),10),1)/100000000,[1]!EM_S_STM07_IS(E1643,61,LEFT(RIGHT($J$1,5),4)&amp;"-12-31",1)/100000000))</f>
        <v>0.66939836130000008</v>
      </c>
      <c r="K1643" s="36">
        <f t="shared" ca="1" si="127"/>
        <v>25.300832534171306</v>
      </c>
      <c r="L1643" s="46">
        <f ca="1">IF(E1643="","",IF(ISERROR(IF(行业估值!$E$7="最新年报",[1]!EM_S_STM07_BS(E1643,140,LEFT(RIGHT($L$1,5),4)&amp;"-12-31",1)/100000000,[1]!EM_S_STM07_BS(E1643,140,LEFT(RIGHT($L$1,11),10),1)/100000000)),0,IF(行业估值!$E$7="最新年报",[1]!EM_S_STM07_BS(E1643,140,LEFT(RIGHT($L$1,5),4)&amp;"-12-31",1)/100000000,[1]!EM_S_STM07_BS(E1643,140,LEFT(RIGHT($L$1,11),10),1)/100000000)))</f>
        <v>6.5651847726000003</v>
      </c>
      <c r="M1643" s="36">
        <f t="shared" ca="1" si="128"/>
        <v>2.5797196003659053</v>
      </c>
      <c r="N1643" s="37">
        <f ca="1">IF(E1643="","",IF(ISERROR([1]!EM_S_EST_NETPROFIT(E1643,行业估值!$E$6,deadline)/100000000),"-",[1]!EM_S_EST_NETPROFIT(E1643,行业估值!$E$6,deadline)/100000000))</f>
        <v>0.79</v>
      </c>
      <c r="O1643" s="36">
        <f t="shared" ca="1" si="129"/>
        <v>21.438399794810124</v>
      </c>
      <c r="T1643" s="64" t="s">
        <v>3280</v>
      </c>
      <c r="U1643" s="64" t="s">
        <v>3281</v>
      </c>
    </row>
    <row r="1644" spans="4:21">
      <c r="D1644" s="45" t="str">
        <f>IF(AND(行业估值!$B$39=$G1644,COUNTIF($G$2:$G$2552,$G1644)&gt;=1),COUNTIF($G$2:G1644,$G1644),"")</f>
        <v/>
      </c>
      <c r="E1644" s="65" t="str">
        <f t="shared" si="125"/>
        <v>300244.SZ</v>
      </c>
      <c r="F1644" s="65" t="str">
        <f t="shared" si="126"/>
        <v>迪安诊断</v>
      </c>
      <c r="G1644" s="34" t="str">
        <f>IF(E1644="","",IF(行业估值!$C$5="申万行业",[1]!EM_S_INFO_INDUSTRY_SW2014(E1644,"1"),IF(行业估值!$C$5="证监会行业",[1]!EM_S_INFO_INDUSTRY_CSRC1(E1644,"1"),[1]!EM_S_INFO_INDUSTRY_EM2016(E1644,"1"))))</f>
        <v>医药生物</v>
      </c>
      <c r="H1644" s="34" t="str">
        <f>IF(E1644="","",IF($H$1="上证50",[1]!EM_S_INFO_COMPINDEX(E1644,"000016"),"")&amp;IF($H$1="上证180",[1]!EM_S_INFO_COMPINDEX(E1644,"000010"),"")&amp;IF($H$1="沪深300",[1]!EM_S_INFO_COMPINDEX(E1644,"000300"),"")&amp;IF(AND($H$1="上证A股",RIGHT(E1644,2)="SH"),"是","")&amp;IF(AND($H$1="深证A股",RIGHT(E1644,2)="SZ"),"是","")&amp;IF(AND($H$1="创业板",LEFT(E1644,1)-3=0),"是","")&amp;IF(AND($H$1="全部A股",E1644&lt;&gt;0),"是","")&amp;IF(AND($H$1="中小板",LEFT(E1644,3)="002"),"是",""))</f>
        <v>是</v>
      </c>
      <c r="I1644" s="46">
        <f ca="1">IF(E1644="","",IF(OR([1]!EM_S_VAL_MV(E1644,deadline)="",[1]!EM_S_VAL_MV(E1644,deadline)="--",[1]!EM_S_VAL_MV(E1644,deadline)="null"),0,[1]!EM_S_VAL_MV(E1644,deadline)/100000000))</f>
        <v>138.362200008</v>
      </c>
      <c r="J1644" s="46">
        <f ca="1">IF(E1644="","",IF(RIGHT(LEFT($J$1,6),3)="TTM",[1]!EM_S_FA_PROFIT_TTM(E1644,LEFT(RIGHT($J$1,11),10),1)/100000000,[1]!EM_S_STM07_IS(E1644,61,LEFT(RIGHT($J$1,5),4)&amp;"-12-31",1)/100000000))</f>
        <v>6.8138274524</v>
      </c>
      <c r="K1644" s="36">
        <f t="shared" ca="1" si="127"/>
        <v>20.306090956157892</v>
      </c>
      <c r="L1644" s="46">
        <f ca="1">IF(E1644="","",IF(ISERROR(IF(行业估值!$E$7="最新年报",[1]!EM_S_STM07_BS(E1644,140,LEFT(RIGHT($L$1,5),4)&amp;"-12-31",1)/100000000,[1]!EM_S_STM07_BS(E1644,140,LEFT(RIGHT($L$1,11),10),1)/100000000)),0,IF(行业估值!$E$7="最新年报",[1]!EM_S_STM07_BS(E1644,140,LEFT(RIGHT($L$1,5),4)&amp;"-12-31",1)/100000000,[1]!EM_S_STM07_BS(E1644,140,LEFT(RIGHT($L$1,11),10),1)/100000000)))</f>
        <v>39.956454060399999</v>
      </c>
      <c r="M1644" s="36">
        <f t="shared" ca="1" si="128"/>
        <v>3.4628247991887715</v>
      </c>
      <c r="N1644" s="37">
        <f ca="1">IF(E1644="","",IF(ISERROR([1]!EM_S_EST_NETPROFIT(E1644,行业估值!$E$6,deadline)/100000000),"-",[1]!EM_S_EST_NETPROFIT(E1644,行业估值!$E$6,deadline)/100000000))</f>
        <v>4.8617636363636363</v>
      </c>
      <c r="O1644" s="36">
        <f t="shared" ca="1" si="129"/>
        <v>28.459260950721212</v>
      </c>
      <c r="T1644" s="64" t="s">
        <v>3282</v>
      </c>
      <c r="U1644" s="64" t="s">
        <v>3283</v>
      </c>
    </row>
    <row r="1645" spans="4:21">
      <c r="D1645" s="45" t="str">
        <f>IF(AND(行业估值!$B$39=$G1645,COUNTIF($G$2:$G$2552,$G1645)&gt;=1),COUNTIF($G$2:G1645,$G1645),"")</f>
        <v/>
      </c>
      <c r="E1645" s="65" t="str">
        <f t="shared" si="125"/>
        <v>300245.SZ</v>
      </c>
      <c r="F1645" s="65" t="str">
        <f t="shared" si="126"/>
        <v>天玑科技</v>
      </c>
      <c r="G1645" s="34" t="str">
        <f>IF(E1645="","",IF(行业估值!$C$5="申万行业",[1]!EM_S_INFO_INDUSTRY_SW2014(E1645,"1"),IF(行业估值!$C$5="证监会行业",[1]!EM_S_INFO_INDUSTRY_CSRC1(E1645,"1"),[1]!EM_S_INFO_INDUSTRY_EM2016(E1645,"1"))))</f>
        <v>信息技术</v>
      </c>
      <c r="H1645" s="34" t="str">
        <f>IF(E1645="","",IF($H$1="上证50",[1]!EM_S_INFO_COMPINDEX(E1645,"000016"),"")&amp;IF($H$1="上证180",[1]!EM_S_INFO_COMPINDEX(E1645,"000010"),"")&amp;IF($H$1="沪深300",[1]!EM_S_INFO_COMPINDEX(E1645,"000300"),"")&amp;IF(AND($H$1="上证A股",RIGHT(E1645,2)="SH"),"是","")&amp;IF(AND($H$1="深证A股",RIGHT(E1645,2)="SZ"),"是","")&amp;IF(AND($H$1="创业板",LEFT(E1645,1)-3=0),"是","")&amp;IF(AND($H$1="全部A股",E1645&lt;&gt;0),"是","")&amp;IF(AND($H$1="中小板",LEFT(E1645,3)="002"),"是",""))</f>
        <v>是</v>
      </c>
      <c r="I1645" s="46">
        <f ca="1">IF(E1645="","",IF(OR([1]!EM_S_VAL_MV(E1645,deadline)="",[1]!EM_S_VAL_MV(E1645,deadline)="--",[1]!EM_S_VAL_MV(E1645,deadline)="null"),0,[1]!EM_S_VAL_MV(E1645,deadline)/100000000))</f>
        <v>28.587323361599999</v>
      </c>
      <c r="J1645" s="46">
        <f ca="1">IF(E1645="","",IF(RIGHT(LEFT($J$1,6),3)="TTM",[1]!EM_S_FA_PROFIT_TTM(E1645,LEFT(RIGHT($J$1,11),10),1)/100000000,[1]!EM_S_STM07_IS(E1645,61,LEFT(RIGHT($J$1,5),4)&amp;"-12-31",1)/100000000))</f>
        <v>0.37928726060000001</v>
      </c>
      <c r="K1645" s="36">
        <f t="shared" ca="1" si="127"/>
        <v>75.371166741475307</v>
      </c>
      <c r="L1645" s="46">
        <f ca="1">IF(E1645="","",IF(ISERROR(IF(行业估值!$E$7="最新年报",[1]!EM_S_STM07_BS(E1645,140,LEFT(RIGHT($L$1,5),4)&amp;"-12-31",1)/100000000,[1]!EM_S_STM07_BS(E1645,140,LEFT(RIGHT($L$1,11),10),1)/100000000)),0,IF(行业估值!$E$7="最新年报",[1]!EM_S_STM07_BS(E1645,140,LEFT(RIGHT($L$1,5),4)&amp;"-12-31",1)/100000000,[1]!EM_S_STM07_BS(E1645,140,LEFT(RIGHT($L$1,11),10),1)/100000000)))</f>
        <v>14.2055329625</v>
      </c>
      <c r="M1645" s="36">
        <f t="shared" ca="1" si="128"/>
        <v>2.0124076609491026</v>
      </c>
      <c r="N1645" s="37" t="str">
        <f ca="1">IF(E1645="","",IF(ISERROR([1]!EM_S_EST_NETPROFIT(E1645,行业估值!$E$6,deadline)/100000000),"-",[1]!EM_S_EST_NETPROFIT(E1645,行业估值!$E$6,deadline)/100000000))</f>
        <v>-</v>
      </c>
      <c r="O1645" s="36" t="str">
        <f t="shared" ca="1" si="129"/>
        <v>-</v>
      </c>
      <c r="T1645" s="64" t="s">
        <v>3284</v>
      </c>
      <c r="U1645" s="64" t="s">
        <v>3285</v>
      </c>
    </row>
    <row r="1646" spans="4:21">
      <c r="D1646" s="45" t="str">
        <f>IF(AND(行业估值!$B$39=$G1646,COUNTIF($G$2:$G$2552,$G1646)&gt;=1),COUNTIF($G$2:G1646,$G1646),"")</f>
        <v/>
      </c>
      <c r="E1646" s="65" t="str">
        <f t="shared" si="125"/>
        <v>300246.SZ</v>
      </c>
      <c r="F1646" s="65" t="str">
        <f t="shared" si="126"/>
        <v>宝莱特</v>
      </c>
      <c r="G1646" s="34" t="str">
        <f>IF(E1646="","",IF(行业估值!$C$5="申万行业",[1]!EM_S_INFO_INDUSTRY_SW2014(E1646,"1"),IF(行业估值!$C$5="证监会行业",[1]!EM_S_INFO_INDUSTRY_CSRC1(E1646,"1"),[1]!EM_S_INFO_INDUSTRY_EM2016(E1646,"1"))))</f>
        <v>医药生物</v>
      </c>
      <c r="H1646" s="34" t="str">
        <f>IF(E1646="","",IF($H$1="上证50",[1]!EM_S_INFO_COMPINDEX(E1646,"000016"),"")&amp;IF($H$1="上证180",[1]!EM_S_INFO_COMPINDEX(E1646,"000010"),"")&amp;IF($H$1="沪深300",[1]!EM_S_INFO_COMPINDEX(E1646,"000300"),"")&amp;IF(AND($H$1="上证A股",RIGHT(E1646,2)="SH"),"是","")&amp;IF(AND($H$1="深证A股",RIGHT(E1646,2)="SZ"),"是","")&amp;IF(AND($H$1="创业板",LEFT(E1646,1)-3=0),"是","")&amp;IF(AND($H$1="全部A股",E1646&lt;&gt;0),"是","")&amp;IF(AND($H$1="中小板",LEFT(E1646,3)="002"),"是",""))</f>
        <v>是</v>
      </c>
      <c r="I1646" s="46">
        <f ca="1">IF(E1646="","",IF(OR([1]!EM_S_VAL_MV(E1646,deadline)="",[1]!EM_S_VAL_MV(E1646,deadline)="--",[1]!EM_S_VAL_MV(E1646,deadline)="null"),0,[1]!EM_S_VAL_MV(E1646,deadline)/100000000))</f>
        <v>20.379276000000001</v>
      </c>
      <c r="J1646" s="46">
        <f ca="1">IF(E1646="","",IF(RIGHT(LEFT($J$1,6),3)="TTM",[1]!EM_S_FA_PROFIT_TTM(E1646,LEFT(RIGHT($J$1,11),10),1)/100000000,[1]!EM_S_STM07_IS(E1646,61,LEFT(RIGHT($J$1,5),4)&amp;"-12-31",1)/100000000))</f>
        <v>0.81289998419999998</v>
      </c>
      <c r="K1646" s="36">
        <f t="shared" ca="1" si="127"/>
        <v>25.069844256493468</v>
      </c>
      <c r="L1646" s="46">
        <f ca="1">IF(E1646="","",IF(ISERROR(IF(行业估值!$E$7="最新年报",[1]!EM_S_STM07_BS(E1646,140,LEFT(RIGHT($L$1,5),4)&amp;"-12-31",1)/100000000,[1]!EM_S_STM07_BS(E1646,140,LEFT(RIGHT($L$1,11),10),1)/100000000)),0,IF(行业估值!$E$7="最新年报",[1]!EM_S_STM07_BS(E1646,140,LEFT(RIGHT($L$1,5),4)&amp;"-12-31",1)/100000000,[1]!EM_S_STM07_BS(E1646,140,LEFT(RIGHT($L$1,11),10),1)/100000000)))</f>
        <v>5.3845267890999997</v>
      </c>
      <c r="M1646" s="36">
        <f t="shared" ca="1" si="128"/>
        <v>3.7847849584951749</v>
      </c>
      <c r="N1646" s="37" t="str">
        <f ca="1">IF(E1646="","",IF(ISERROR([1]!EM_S_EST_NETPROFIT(E1646,行业估值!$E$6,deadline)/100000000),"-",[1]!EM_S_EST_NETPROFIT(E1646,行业估值!$E$6,deadline)/100000000))</f>
        <v>-</v>
      </c>
      <c r="O1646" s="36" t="str">
        <f t="shared" ca="1" si="129"/>
        <v>-</v>
      </c>
      <c r="T1646" s="64" t="s">
        <v>3286</v>
      </c>
      <c r="U1646" s="64" t="s">
        <v>3287</v>
      </c>
    </row>
    <row r="1647" spans="4:21">
      <c r="D1647" s="45" t="str">
        <f>IF(AND(行业估值!$B$39=$G1647,COUNTIF($G$2:$G$2552,$G1647)&gt;=1),COUNTIF($G$2:G1647,$G1647),"")</f>
        <v/>
      </c>
      <c r="E1647" s="65" t="str">
        <f t="shared" si="125"/>
        <v>300247.SZ</v>
      </c>
      <c r="F1647" s="65" t="str">
        <f t="shared" si="126"/>
        <v>融捷健康</v>
      </c>
      <c r="G1647" s="34" t="str">
        <f>IF(E1647="","",IF(行业估值!$C$5="申万行业",[1]!EM_S_INFO_INDUSTRY_SW2014(E1647,"1"),IF(行业估值!$C$5="证监会行业",[1]!EM_S_INFO_INDUSTRY_CSRC1(E1647,"1"),[1]!EM_S_INFO_INDUSTRY_EM2016(E1647,"1"))))</f>
        <v>家电</v>
      </c>
      <c r="H1647" s="34" t="str">
        <f>IF(E1647="","",IF($H$1="上证50",[1]!EM_S_INFO_COMPINDEX(E1647,"000016"),"")&amp;IF($H$1="上证180",[1]!EM_S_INFO_COMPINDEX(E1647,"000010"),"")&amp;IF($H$1="沪深300",[1]!EM_S_INFO_COMPINDEX(E1647,"000300"),"")&amp;IF(AND($H$1="上证A股",RIGHT(E1647,2)="SH"),"是","")&amp;IF(AND($H$1="深证A股",RIGHT(E1647,2)="SZ"),"是","")&amp;IF(AND($H$1="创业板",LEFT(E1647,1)-3=0),"是","")&amp;IF(AND($H$1="全部A股",E1647&lt;&gt;0),"是","")&amp;IF(AND($H$1="中小板",LEFT(E1647,3)="002"),"是",""))</f>
        <v>是</v>
      </c>
      <c r="I1647" s="46">
        <f ca="1">IF(E1647="","",IF(OR([1]!EM_S_VAL_MV(E1647,deadline)="",[1]!EM_S_VAL_MV(E1647,deadline)="--",[1]!EM_S_VAL_MV(E1647,deadline)="null"),0,[1]!EM_S_VAL_MV(E1647,deadline)/100000000))</f>
        <v>21.548280388400002</v>
      </c>
      <c r="J1647" s="46">
        <f ca="1">IF(E1647="","",IF(RIGHT(LEFT($J$1,6),3)="TTM",[1]!EM_S_FA_PROFIT_TTM(E1647,LEFT(RIGHT($J$1,11),10),1)/100000000,[1]!EM_S_STM07_IS(E1647,61,LEFT(RIGHT($J$1,5),4)&amp;"-12-31",1)/100000000))</f>
        <v>-8.5162522198000001</v>
      </c>
      <c r="K1647" s="36">
        <f t="shared" ca="1" si="127"/>
        <v>-2.5302538995147388</v>
      </c>
      <c r="L1647" s="46">
        <f ca="1">IF(E1647="","",IF(ISERROR(IF(行业估值!$E$7="最新年报",[1]!EM_S_STM07_BS(E1647,140,LEFT(RIGHT($L$1,5),4)&amp;"-12-31",1)/100000000,[1]!EM_S_STM07_BS(E1647,140,LEFT(RIGHT($L$1,11),10),1)/100000000)),0,IF(行业估值!$E$7="最新年报",[1]!EM_S_STM07_BS(E1647,140,LEFT(RIGHT($L$1,5),4)&amp;"-12-31",1)/100000000,[1]!EM_S_STM07_BS(E1647,140,LEFT(RIGHT($L$1,11),10),1)/100000000)))</f>
        <v>15.734094127400001</v>
      </c>
      <c r="M1647" s="36">
        <f t="shared" ca="1" si="128"/>
        <v>1.3695278682027801</v>
      </c>
      <c r="N1647" s="37" t="str">
        <f ca="1">IF(E1647="","",IF(ISERROR([1]!EM_S_EST_NETPROFIT(E1647,行业估值!$E$6,deadline)/100000000),"-",[1]!EM_S_EST_NETPROFIT(E1647,行业估值!$E$6,deadline)/100000000))</f>
        <v>-</v>
      </c>
      <c r="O1647" s="36" t="str">
        <f t="shared" ca="1" si="129"/>
        <v>-</v>
      </c>
      <c r="T1647" s="64" t="s">
        <v>3288</v>
      </c>
      <c r="U1647" s="64" t="s">
        <v>3289</v>
      </c>
    </row>
    <row r="1648" spans="4:21">
      <c r="D1648" s="45" t="str">
        <f>IF(AND(行业估值!$B$39=$G1648,COUNTIF($G$2:$G$2552,$G1648)&gt;=1),COUNTIF($G$2:G1648,$G1648),"")</f>
        <v/>
      </c>
      <c r="E1648" s="65" t="str">
        <f t="shared" si="125"/>
        <v>300248.SZ</v>
      </c>
      <c r="F1648" s="65" t="str">
        <f t="shared" si="126"/>
        <v>新开普</v>
      </c>
      <c r="G1648" s="34" t="str">
        <f>IF(E1648="","",IF(行业估值!$C$5="申万行业",[1]!EM_S_INFO_INDUSTRY_SW2014(E1648,"1"),IF(行业估值!$C$5="证监会行业",[1]!EM_S_INFO_INDUSTRY_CSRC1(E1648,"1"),[1]!EM_S_INFO_INDUSTRY_EM2016(E1648,"1"))))</f>
        <v>信息技术</v>
      </c>
      <c r="H1648" s="34" t="str">
        <f>IF(E1648="","",IF($H$1="上证50",[1]!EM_S_INFO_COMPINDEX(E1648,"000016"),"")&amp;IF($H$1="上证180",[1]!EM_S_INFO_COMPINDEX(E1648,"000010"),"")&amp;IF($H$1="沪深300",[1]!EM_S_INFO_COMPINDEX(E1648,"000300"),"")&amp;IF(AND($H$1="上证A股",RIGHT(E1648,2)="SH"),"是","")&amp;IF(AND($H$1="深证A股",RIGHT(E1648,2)="SZ"),"是","")&amp;IF(AND($H$1="创业板",LEFT(E1648,1)-3=0),"是","")&amp;IF(AND($H$1="全部A股",E1648&lt;&gt;0),"是","")&amp;IF(AND($H$1="中小板",LEFT(E1648,3)="002"),"是",""))</f>
        <v>是</v>
      </c>
      <c r="I1648" s="46">
        <f ca="1">IF(E1648="","",IF(OR([1]!EM_S_VAL_MV(E1648,deadline)="",[1]!EM_S_VAL_MV(E1648,deadline)="--",[1]!EM_S_VAL_MV(E1648,deadline)="null"),0,[1]!EM_S_VAL_MV(E1648,deadline)/100000000))</f>
        <v>35.793281628000003</v>
      </c>
      <c r="J1648" s="46">
        <f ca="1">IF(E1648="","",IF(RIGHT(LEFT($J$1,6),3)="TTM",[1]!EM_S_FA_PROFIT_TTM(E1648,LEFT(RIGHT($J$1,11),10),1)/100000000,[1]!EM_S_STM07_IS(E1648,61,LEFT(RIGHT($J$1,5),4)&amp;"-12-31",1)/100000000))</f>
        <v>1.3040116318000001</v>
      </c>
      <c r="K1648" s="36">
        <f t="shared" ca="1" si="127"/>
        <v>27.448590760338952</v>
      </c>
      <c r="L1648" s="46">
        <f ca="1">IF(E1648="","",IF(ISERROR(IF(行业估值!$E$7="最新年报",[1]!EM_S_STM07_BS(E1648,140,LEFT(RIGHT($L$1,5),4)&amp;"-12-31",1)/100000000,[1]!EM_S_STM07_BS(E1648,140,LEFT(RIGHT($L$1,11),10),1)/100000000)),0,IF(行业估值!$E$7="最新年报",[1]!EM_S_STM07_BS(E1648,140,LEFT(RIGHT($L$1,5),4)&amp;"-12-31",1)/100000000,[1]!EM_S_STM07_BS(E1648,140,LEFT(RIGHT($L$1,11),10),1)/100000000)))</f>
        <v>15.5529853429</v>
      </c>
      <c r="M1648" s="36">
        <f t="shared" ca="1" si="128"/>
        <v>2.3013769278924823</v>
      </c>
      <c r="N1648" s="37">
        <f ca="1">IF(E1648="","",IF(ISERROR([1]!EM_S_EST_NETPROFIT(E1648,行业估值!$E$6,deadline)/100000000),"-",[1]!EM_S_EST_NETPROFIT(E1648,行业估值!$E$6,deadline)/100000000))</f>
        <v>1.3845333333333332</v>
      </c>
      <c r="O1648" s="36">
        <f t="shared" ca="1" si="129"/>
        <v>25.852235382318955</v>
      </c>
      <c r="T1648" s="64" t="s">
        <v>3290</v>
      </c>
      <c r="U1648" s="64" t="s">
        <v>3291</v>
      </c>
    </row>
    <row r="1649" spans="4:21">
      <c r="D1649" s="45" t="str">
        <f>IF(AND(行业估值!$B$39=$G1649,COUNTIF($G$2:$G$2552,$G1649)&gt;=1),COUNTIF($G$2:G1649,$G1649),"")</f>
        <v/>
      </c>
      <c r="E1649" s="65" t="str">
        <f t="shared" si="125"/>
        <v>300249.SZ</v>
      </c>
      <c r="F1649" s="65" t="str">
        <f t="shared" si="126"/>
        <v>依米康</v>
      </c>
      <c r="G1649" s="34" t="str">
        <f>IF(E1649="","",IF(行业估值!$C$5="申万行业",[1]!EM_S_INFO_INDUSTRY_SW2014(E1649,"1"),IF(行业估值!$C$5="证监会行业",[1]!EM_S_INFO_INDUSTRY_CSRC1(E1649,"1"),[1]!EM_S_INFO_INDUSTRY_EM2016(E1649,"1"))))</f>
        <v>信息技术</v>
      </c>
      <c r="H1649" s="34" t="str">
        <f>IF(E1649="","",IF($H$1="上证50",[1]!EM_S_INFO_COMPINDEX(E1649,"000016"),"")&amp;IF($H$1="上证180",[1]!EM_S_INFO_COMPINDEX(E1649,"000010"),"")&amp;IF($H$1="沪深300",[1]!EM_S_INFO_COMPINDEX(E1649,"000300"),"")&amp;IF(AND($H$1="上证A股",RIGHT(E1649,2)="SH"),"是","")&amp;IF(AND($H$1="深证A股",RIGHT(E1649,2)="SZ"),"是","")&amp;IF(AND($H$1="创业板",LEFT(E1649,1)-3=0),"是","")&amp;IF(AND($H$1="全部A股",E1649&lt;&gt;0),"是","")&amp;IF(AND($H$1="中小板",LEFT(E1649,3)="002"),"是",""))</f>
        <v>是</v>
      </c>
      <c r="I1649" s="46">
        <f ca="1">IF(E1649="","",IF(OR([1]!EM_S_VAL_MV(E1649,deadline)="",[1]!EM_S_VAL_MV(E1649,deadline)="--",[1]!EM_S_VAL_MV(E1649,deadline)="null"),0,[1]!EM_S_VAL_MV(E1649,deadline)/100000000))</f>
        <v>26.291958659400002</v>
      </c>
      <c r="J1649" s="46">
        <f ca="1">IF(E1649="","",IF(RIGHT(LEFT($J$1,6),3)="TTM",[1]!EM_S_FA_PROFIT_TTM(E1649,LEFT(RIGHT($J$1,11),10),1)/100000000,[1]!EM_S_STM07_IS(E1649,61,LEFT(RIGHT($J$1,5),4)&amp;"-12-31",1)/100000000))</f>
        <v>-8.4765619999999998E-4</v>
      </c>
      <c r="K1649" s="36">
        <f t="shared" ca="1" si="127"/>
        <v>-31017.24338169178</v>
      </c>
      <c r="L1649" s="46">
        <f ca="1">IF(E1649="","",IF(ISERROR(IF(行业估值!$E$7="最新年报",[1]!EM_S_STM07_BS(E1649,140,LEFT(RIGHT($L$1,5),4)&amp;"-12-31",1)/100000000,[1]!EM_S_STM07_BS(E1649,140,LEFT(RIGHT($L$1,11),10),1)/100000000)),0,IF(行业估值!$E$7="最新年报",[1]!EM_S_STM07_BS(E1649,140,LEFT(RIGHT($L$1,5),4)&amp;"-12-31",1)/100000000,[1]!EM_S_STM07_BS(E1649,140,LEFT(RIGHT($L$1,11),10),1)/100000000)))</f>
        <v>8.0477777862999993</v>
      </c>
      <c r="M1649" s="36">
        <f t="shared" ca="1" si="128"/>
        <v>3.2669836764327265</v>
      </c>
      <c r="N1649" s="37" t="str">
        <f ca="1">IF(E1649="","",IF(ISERROR([1]!EM_S_EST_NETPROFIT(E1649,行业估值!$E$6,deadline)/100000000),"-",[1]!EM_S_EST_NETPROFIT(E1649,行业估值!$E$6,deadline)/100000000))</f>
        <v>-</v>
      </c>
      <c r="O1649" s="36" t="str">
        <f t="shared" ca="1" si="129"/>
        <v>-</v>
      </c>
      <c r="T1649" s="64" t="s">
        <v>3292</v>
      </c>
      <c r="U1649" s="64" t="s">
        <v>3293</v>
      </c>
    </row>
    <row r="1650" spans="4:21">
      <c r="D1650" s="45" t="str">
        <f>IF(AND(行业估值!$B$39=$G1650,COUNTIF($G$2:$G$2552,$G1650)&gt;=1),COUNTIF($G$2:G1650,$G1650),"")</f>
        <v/>
      </c>
      <c r="E1650" s="65" t="str">
        <f t="shared" si="125"/>
        <v>300250.SZ</v>
      </c>
      <c r="F1650" s="65" t="str">
        <f t="shared" si="126"/>
        <v>初灵信息</v>
      </c>
      <c r="G1650" s="34" t="str">
        <f>IF(E1650="","",IF(行业估值!$C$5="申万行业",[1]!EM_S_INFO_INDUSTRY_SW2014(E1650,"1"),IF(行业估值!$C$5="证监会行业",[1]!EM_S_INFO_INDUSTRY_CSRC1(E1650,"1"),[1]!EM_S_INFO_INDUSTRY_EM2016(E1650,"1"))))</f>
        <v>信息技术</v>
      </c>
      <c r="H1650" s="34" t="str">
        <f>IF(E1650="","",IF($H$1="上证50",[1]!EM_S_INFO_COMPINDEX(E1650,"000016"),"")&amp;IF($H$1="上证180",[1]!EM_S_INFO_COMPINDEX(E1650,"000010"),"")&amp;IF($H$1="沪深300",[1]!EM_S_INFO_COMPINDEX(E1650,"000300"),"")&amp;IF(AND($H$1="上证A股",RIGHT(E1650,2)="SH"),"是","")&amp;IF(AND($H$1="深证A股",RIGHT(E1650,2)="SZ"),"是","")&amp;IF(AND($H$1="创业板",LEFT(E1650,1)-3=0),"是","")&amp;IF(AND($H$1="全部A股",E1650&lt;&gt;0),"是","")&amp;IF(AND($H$1="中小板",LEFT(E1650,3)="002"),"是",""))</f>
        <v>是</v>
      </c>
      <c r="I1650" s="46">
        <f ca="1">IF(E1650="","",IF(OR([1]!EM_S_VAL_MV(E1650,deadline)="",[1]!EM_S_VAL_MV(E1650,deadline)="--",[1]!EM_S_VAL_MV(E1650,deadline)="null"),0,[1]!EM_S_VAL_MV(E1650,deadline)/100000000))</f>
        <v>27.0367589558</v>
      </c>
      <c r="J1650" s="46">
        <f ca="1">IF(E1650="","",IF(RIGHT(LEFT($J$1,6),3)="TTM",[1]!EM_S_FA_PROFIT_TTM(E1650,LEFT(RIGHT($J$1,11),10),1)/100000000,[1]!EM_S_STM07_IS(E1650,61,LEFT(RIGHT($J$1,5),4)&amp;"-12-31",1)/100000000))</f>
        <v>-3.1773784269999998</v>
      </c>
      <c r="K1650" s="36">
        <f t="shared" ca="1" si="127"/>
        <v>-8.5091403422561225</v>
      </c>
      <c r="L1650" s="46">
        <f ca="1">IF(E1650="","",IF(ISERROR(IF(行业估值!$E$7="最新年报",[1]!EM_S_STM07_BS(E1650,140,LEFT(RIGHT($L$1,5),4)&amp;"-12-31",1)/100000000,[1]!EM_S_STM07_BS(E1650,140,LEFT(RIGHT($L$1,11),10),1)/100000000)),0,IF(行业估值!$E$7="最新年报",[1]!EM_S_STM07_BS(E1650,140,LEFT(RIGHT($L$1,5),4)&amp;"-12-31",1)/100000000,[1]!EM_S_STM07_BS(E1650,140,LEFT(RIGHT($L$1,11),10),1)/100000000)))</f>
        <v>10.2313534437</v>
      </c>
      <c r="M1650" s="36">
        <f t="shared" ca="1" si="128"/>
        <v>2.6425398266783562</v>
      </c>
      <c r="N1650" s="37" t="str">
        <f ca="1">IF(E1650="","",IF(ISERROR([1]!EM_S_EST_NETPROFIT(E1650,行业估值!$E$6,deadline)/100000000),"-",[1]!EM_S_EST_NETPROFIT(E1650,行业估值!$E$6,deadline)/100000000))</f>
        <v>-</v>
      </c>
      <c r="O1650" s="36" t="str">
        <f t="shared" ca="1" si="129"/>
        <v>-</v>
      </c>
      <c r="T1650" s="64" t="s">
        <v>3294</v>
      </c>
      <c r="U1650" s="64" t="s">
        <v>3295</v>
      </c>
    </row>
    <row r="1651" spans="4:21">
      <c r="D1651" s="45" t="str">
        <f>IF(AND(行业估值!$B$39=$G1651,COUNTIF($G$2:$G$2552,$G1651)&gt;=1),COUNTIF($G$2:G1651,$G1651),"")</f>
        <v/>
      </c>
      <c r="E1651" s="65" t="str">
        <f t="shared" si="125"/>
        <v>300251.SZ</v>
      </c>
      <c r="F1651" s="65" t="str">
        <f t="shared" si="126"/>
        <v>光线传媒</v>
      </c>
      <c r="G1651" s="34" t="str">
        <f>IF(E1651="","",IF(行业估值!$C$5="申万行业",[1]!EM_S_INFO_INDUSTRY_SW2014(E1651,"1"),IF(行业估值!$C$5="证监会行业",[1]!EM_S_INFO_INDUSTRY_CSRC1(E1651,"1"),[1]!EM_S_INFO_INDUSTRY_EM2016(E1651,"1"))))</f>
        <v>文化传媒</v>
      </c>
      <c r="H1651" s="34" t="str">
        <f>IF(E1651="","",IF($H$1="上证50",[1]!EM_S_INFO_COMPINDEX(E1651,"000016"),"")&amp;IF($H$1="上证180",[1]!EM_S_INFO_COMPINDEX(E1651,"000010"),"")&amp;IF($H$1="沪深300",[1]!EM_S_INFO_COMPINDEX(E1651,"000300"),"")&amp;IF(AND($H$1="上证A股",RIGHT(E1651,2)="SH"),"是","")&amp;IF(AND($H$1="深证A股",RIGHT(E1651,2)="SZ"),"是","")&amp;IF(AND($H$1="创业板",LEFT(E1651,1)-3=0),"是","")&amp;IF(AND($H$1="全部A股",E1651&lt;&gt;0),"是","")&amp;IF(AND($H$1="中小板",LEFT(E1651,3)="002"),"是",""))</f>
        <v>是</v>
      </c>
      <c r="I1651" s="46">
        <f ca="1">IF(E1651="","",IF(OR([1]!EM_S_VAL_MV(E1651,deadline)="",[1]!EM_S_VAL_MV(E1651,deadline)="--",[1]!EM_S_VAL_MV(E1651,deadline)="null"),0,[1]!EM_S_VAL_MV(E1651,deadline)/100000000))</f>
        <v>297.46789500479997</v>
      </c>
      <c r="J1651" s="46">
        <f ca="1">IF(E1651="","",IF(RIGHT(LEFT($J$1,6),3)="TTM",[1]!EM_S_FA_PROFIT_TTM(E1651,LEFT(RIGHT($J$1,11),10),1)/100000000,[1]!EM_S_STM07_IS(E1651,61,LEFT(RIGHT($J$1,5),4)&amp;"-12-31",1)/100000000))</f>
        <v>1.9048890188999998</v>
      </c>
      <c r="K1651" s="36">
        <f t="shared" ca="1" si="127"/>
        <v>156.16022353710466</v>
      </c>
      <c r="L1651" s="46">
        <f ca="1">IF(E1651="","",IF(ISERROR(IF(行业估值!$E$7="最新年报",[1]!EM_S_STM07_BS(E1651,140,LEFT(RIGHT($L$1,5),4)&amp;"-12-31",1)/100000000,[1]!EM_S_STM07_BS(E1651,140,LEFT(RIGHT($L$1,11),10),1)/100000000)),0,IF(行业估值!$E$7="最新年报",[1]!EM_S_STM07_BS(E1651,140,LEFT(RIGHT($L$1,5),4)&amp;"-12-31",1)/100000000,[1]!EM_S_STM07_BS(E1651,140,LEFT(RIGHT($L$1,11),10),1)/100000000)))</f>
        <v>93.635612927600008</v>
      </c>
      <c r="M1651" s="36">
        <f t="shared" ca="1" si="128"/>
        <v>3.1768670669652703</v>
      </c>
      <c r="N1651" s="37">
        <f ca="1">IF(E1651="","",IF(ISERROR([1]!EM_S_EST_NETPROFIT(E1651,行业估值!$E$6,deadline)/100000000),"-",[1]!EM_S_EST_NETPROFIT(E1651,行业估值!$E$6,deadline)/100000000))</f>
        <v>10.922933333333335</v>
      </c>
      <c r="O1651" s="36">
        <f t="shared" ca="1" si="129"/>
        <v>27.233334300139152</v>
      </c>
      <c r="T1651" s="64" t="s">
        <v>3296</v>
      </c>
      <c r="U1651" s="64" t="s">
        <v>3297</v>
      </c>
    </row>
    <row r="1652" spans="4:21">
      <c r="D1652" s="45" t="str">
        <f>IF(AND(行业估值!$B$39=$G1652,COUNTIF($G$2:$G$2552,$G1652)&gt;=1),COUNTIF($G$2:G1652,$G1652),"")</f>
        <v/>
      </c>
      <c r="E1652" s="65" t="str">
        <f t="shared" si="125"/>
        <v>300252.SZ</v>
      </c>
      <c r="F1652" s="65" t="str">
        <f t="shared" si="126"/>
        <v>金信诺</v>
      </c>
      <c r="G1652" s="34" t="str">
        <f>IF(E1652="","",IF(行业估值!$C$5="申万行业",[1]!EM_S_INFO_INDUSTRY_SW2014(E1652,"1"),IF(行业估值!$C$5="证监会行业",[1]!EM_S_INFO_INDUSTRY_CSRC1(E1652,"1"),[1]!EM_S_INFO_INDUSTRY_EM2016(E1652,"1"))))</f>
        <v>信息技术</v>
      </c>
      <c r="H1652" s="34" t="str">
        <f>IF(E1652="","",IF($H$1="上证50",[1]!EM_S_INFO_COMPINDEX(E1652,"000016"),"")&amp;IF($H$1="上证180",[1]!EM_S_INFO_COMPINDEX(E1652,"000010"),"")&amp;IF($H$1="沪深300",[1]!EM_S_INFO_COMPINDEX(E1652,"000300"),"")&amp;IF(AND($H$1="上证A股",RIGHT(E1652,2)="SH"),"是","")&amp;IF(AND($H$1="深证A股",RIGHT(E1652,2)="SZ"),"是","")&amp;IF(AND($H$1="创业板",LEFT(E1652,1)-3=0),"是","")&amp;IF(AND($H$1="全部A股",E1652&lt;&gt;0),"是","")&amp;IF(AND($H$1="中小板",LEFT(E1652,3)="002"),"是",""))</f>
        <v>是</v>
      </c>
      <c r="I1652" s="46">
        <f ca="1">IF(E1652="","",IF(OR([1]!EM_S_VAL_MV(E1652,deadline)="",[1]!EM_S_VAL_MV(E1652,deadline)="--",[1]!EM_S_VAL_MV(E1652,deadline)="null"),0,[1]!EM_S_VAL_MV(E1652,deadline)/100000000))</f>
        <v>50.673396241800006</v>
      </c>
      <c r="J1652" s="46">
        <f ca="1">IF(E1652="","",IF(RIGHT(LEFT($J$1,6),3)="TTM",[1]!EM_S_FA_PROFIT_TTM(E1652,LEFT(RIGHT($J$1,11),10),1)/100000000,[1]!EM_S_STM07_IS(E1652,61,LEFT(RIGHT($J$1,5),4)&amp;"-12-31",1)/100000000))</f>
        <v>0.6174421954</v>
      </c>
      <c r="K1652" s="36">
        <f t="shared" ca="1" si="127"/>
        <v>82.069862765002739</v>
      </c>
      <c r="L1652" s="46">
        <f ca="1">IF(E1652="","",IF(ISERROR(IF(行业估值!$E$7="最新年报",[1]!EM_S_STM07_BS(E1652,140,LEFT(RIGHT($L$1,5),4)&amp;"-12-31",1)/100000000,[1]!EM_S_STM07_BS(E1652,140,LEFT(RIGHT($L$1,11),10),1)/100000000)),0,IF(行业估值!$E$7="最新年报",[1]!EM_S_STM07_BS(E1652,140,LEFT(RIGHT($L$1,5),4)&amp;"-12-31",1)/100000000,[1]!EM_S_STM07_BS(E1652,140,LEFT(RIGHT($L$1,11),10),1)/100000000)))</f>
        <v>24.0412442654</v>
      </c>
      <c r="M1652" s="36">
        <f t="shared" ca="1" si="128"/>
        <v>2.1077692852498831</v>
      </c>
      <c r="N1652" s="37" t="str">
        <f ca="1">IF(E1652="","",IF(ISERROR([1]!EM_S_EST_NETPROFIT(E1652,行业估值!$E$6,deadline)/100000000),"-",[1]!EM_S_EST_NETPROFIT(E1652,行业估值!$E$6,deadline)/100000000))</f>
        <v>-</v>
      </c>
      <c r="O1652" s="36" t="str">
        <f t="shared" ca="1" si="129"/>
        <v>-</v>
      </c>
      <c r="T1652" s="64" t="s">
        <v>3298</v>
      </c>
      <c r="U1652" s="64" t="s">
        <v>3299</v>
      </c>
    </row>
    <row r="1653" spans="4:21">
      <c r="D1653" s="45" t="str">
        <f>IF(AND(行业估值!$B$39=$G1653,COUNTIF($G$2:$G$2552,$G1653)&gt;=1),COUNTIF($G$2:G1653,$G1653),"")</f>
        <v/>
      </c>
      <c r="E1653" s="65" t="str">
        <f t="shared" si="125"/>
        <v>300253.SZ</v>
      </c>
      <c r="F1653" s="65" t="str">
        <f t="shared" si="126"/>
        <v>卫宁健康</v>
      </c>
      <c r="G1653" s="34" t="str">
        <f>IF(E1653="","",IF(行业估值!$C$5="申万行业",[1]!EM_S_INFO_INDUSTRY_SW2014(E1653,"1"),IF(行业估值!$C$5="证监会行业",[1]!EM_S_INFO_INDUSTRY_CSRC1(E1653,"1"),[1]!EM_S_INFO_INDUSTRY_EM2016(E1653,"1"))))</f>
        <v>信息技术</v>
      </c>
      <c r="H1653" s="34" t="str">
        <f>IF(E1653="","",IF($H$1="上证50",[1]!EM_S_INFO_COMPINDEX(E1653,"000016"),"")&amp;IF($H$1="上证180",[1]!EM_S_INFO_COMPINDEX(E1653,"000010"),"")&amp;IF($H$1="沪深300",[1]!EM_S_INFO_COMPINDEX(E1653,"000300"),"")&amp;IF(AND($H$1="上证A股",RIGHT(E1653,2)="SH"),"是","")&amp;IF(AND($H$1="深证A股",RIGHT(E1653,2)="SZ"),"是","")&amp;IF(AND($H$1="创业板",LEFT(E1653,1)-3=0),"是","")&amp;IF(AND($H$1="全部A股",E1653&lt;&gt;0),"是","")&amp;IF(AND($H$1="中小板",LEFT(E1653,3)="002"),"是",""))</f>
        <v>是</v>
      </c>
      <c r="I1653" s="46">
        <f ca="1">IF(E1653="","",IF(OR([1]!EM_S_VAL_MV(E1653,deadline)="",[1]!EM_S_VAL_MV(E1653,deadline)="--",[1]!EM_S_VAL_MV(E1653,deadline)="null"),0,[1]!EM_S_VAL_MV(E1653,deadline)/100000000))</f>
        <v>250.5896812032</v>
      </c>
      <c r="J1653" s="46">
        <f ca="1">IF(E1653="","",IF(RIGHT(LEFT($J$1,6),3)="TTM",[1]!EM_S_FA_PROFIT_TTM(E1653,LEFT(RIGHT($J$1,11),10),1)/100000000,[1]!EM_S_STM07_IS(E1653,61,LEFT(RIGHT($J$1,5),4)&amp;"-12-31",1)/100000000))</f>
        <v>3.7719931179000001</v>
      </c>
      <c r="K1653" s="36">
        <f t="shared" ca="1" si="127"/>
        <v>66.434289080228226</v>
      </c>
      <c r="L1653" s="46">
        <f ca="1">IF(E1653="","",IF(ISERROR(IF(行业估值!$E$7="最新年报",[1]!EM_S_STM07_BS(E1653,140,LEFT(RIGHT($L$1,5),4)&amp;"-12-31",1)/100000000,[1]!EM_S_STM07_BS(E1653,140,LEFT(RIGHT($L$1,11),10),1)/100000000)),0,IF(行业估值!$E$7="最新年报",[1]!EM_S_STM07_BS(E1653,140,LEFT(RIGHT($L$1,5),4)&amp;"-12-31",1)/100000000,[1]!EM_S_STM07_BS(E1653,140,LEFT(RIGHT($L$1,11),10),1)/100000000)))</f>
        <v>35.230811029899996</v>
      </c>
      <c r="M1653" s="36">
        <f t="shared" ca="1" si="128"/>
        <v>7.1127991061723597</v>
      </c>
      <c r="N1653" s="37">
        <f ca="1">IF(E1653="","",IF(ISERROR([1]!EM_S_EST_NETPROFIT(E1653,行业估值!$E$6,deadline)/100000000),"-",[1]!EM_S_EST_NETPROFIT(E1653,行业估值!$E$6,deadline)/100000000))</f>
        <v>4.1504200000000004</v>
      </c>
      <c r="O1653" s="36">
        <f t="shared" ca="1" si="129"/>
        <v>60.376945273779512</v>
      </c>
      <c r="T1653" s="64" t="s">
        <v>3300</v>
      </c>
      <c r="U1653" s="64" t="s">
        <v>3301</v>
      </c>
    </row>
    <row r="1654" spans="4:21">
      <c r="D1654" s="45" t="str">
        <f>IF(AND(行业估值!$B$39=$G1654,COUNTIF($G$2:$G$2552,$G1654)&gt;=1),COUNTIF($G$2:G1654,$G1654),"")</f>
        <v/>
      </c>
      <c r="E1654" s="65" t="str">
        <f t="shared" si="125"/>
        <v>300254.SZ</v>
      </c>
      <c r="F1654" s="65" t="str">
        <f t="shared" si="126"/>
        <v>仟源医药</v>
      </c>
      <c r="G1654" s="34" t="str">
        <f>IF(E1654="","",IF(行业估值!$C$5="申万行业",[1]!EM_S_INFO_INDUSTRY_SW2014(E1654,"1"),IF(行业估值!$C$5="证监会行业",[1]!EM_S_INFO_INDUSTRY_CSRC1(E1654,"1"),[1]!EM_S_INFO_INDUSTRY_EM2016(E1654,"1"))))</f>
        <v>医药生物</v>
      </c>
      <c r="H1654" s="34" t="str">
        <f>IF(E1654="","",IF($H$1="上证50",[1]!EM_S_INFO_COMPINDEX(E1654,"000016"),"")&amp;IF($H$1="上证180",[1]!EM_S_INFO_COMPINDEX(E1654,"000010"),"")&amp;IF($H$1="沪深300",[1]!EM_S_INFO_COMPINDEX(E1654,"000300"),"")&amp;IF(AND($H$1="上证A股",RIGHT(E1654,2)="SH"),"是","")&amp;IF(AND($H$1="深证A股",RIGHT(E1654,2)="SZ"),"是","")&amp;IF(AND($H$1="创业板",LEFT(E1654,1)-3=0),"是","")&amp;IF(AND($H$1="全部A股",E1654&lt;&gt;0),"是","")&amp;IF(AND($H$1="中小板",LEFT(E1654,3)="002"),"是",""))</f>
        <v>是</v>
      </c>
      <c r="I1654" s="46">
        <f ca="1">IF(E1654="","",IF(OR([1]!EM_S_VAL_MV(E1654,deadline)="",[1]!EM_S_VAL_MV(E1654,deadline)="--",[1]!EM_S_VAL_MV(E1654,deadline)="null"),0,[1]!EM_S_VAL_MV(E1654,deadline)/100000000))</f>
        <v>15.935561999999999</v>
      </c>
      <c r="J1654" s="46">
        <f ca="1">IF(E1654="","",IF(RIGHT(LEFT($J$1,6),3)="TTM",[1]!EM_S_FA_PROFIT_TTM(E1654,LEFT(RIGHT($J$1,11),10),1)/100000000,[1]!EM_S_STM07_IS(E1654,61,LEFT(RIGHT($J$1,5),4)&amp;"-12-31",1)/100000000))</f>
        <v>0.28943189889999998</v>
      </c>
      <c r="K1654" s="36">
        <f t="shared" ca="1" si="127"/>
        <v>55.058070864213235</v>
      </c>
      <c r="L1654" s="46">
        <f ca="1">IF(E1654="","",IF(ISERROR(IF(行业估值!$E$7="最新年报",[1]!EM_S_STM07_BS(E1654,140,LEFT(RIGHT($L$1,5),4)&amp;"-12-31",1)/100000000,[1]!EM_S_STM07_BS(E1654,140,LEFT(RIGHT($L$1,11),10),1)/100000000)),0,IF(行业估值!$E$7="最新年报",[1]!EM_S_STM07_BS(E1654,140,LEFT(RIGHT($L$1,5),4)&amp;"-12-31",1)/100000000,[1]!EM_S_STM07_BS(E1654,140,LEFT(RIGHT($L$1,11),10),1)/100000000)))</f>
        <v>8.3852853487000001</v>
      </c>
      <c r="M1654" s="36">
        <f t="shared" ca="1" si="128"/>
        <v>1.9004197635886708</v>
      </c>
      <c r="N1654" s="37" t="str">
        <f ca="1">IF(E1654="","",IF(ISERROR([1]!EM_S_EST_NETPROFIT(E1654,行业估值!$E$6,deadline)/100000000),"-",[1]!EM_S_EST_NETPROFIT(E1654,行业估值!$E$6,deadline)/100000000))</f>
        <v>-</v>
      </c>
      <c r="O1654" s="36" t="str">
        <f t="shared" ca="1" si="129"/>
        <v>-</v>
      </c>
      <c r="T1654" s="64" t="s">
        <v>3302</v>
      </c>
      <c r="U1654" s="64" t="s">
        <v>3303</v>
      </c>
    </row>
    <row r="1655" spans="4:21">
      <c r="D1655" s="45" t="str">
        <f>IF(AND(行业估值!$B$39=$G1655,COUNTIF($G$2:$G$2552,$G1655)&gt;=1),COUNTIF($G$2:G1655,$G1655),"")</f>
        <v/>
      </c>
      <c r="E1655" s="65" t="str">
        <f t="shared" si="125"/>
        <v>300255.SZ</v>
      </c>
      <c r="F1655" s="65" t="str">
        <f t="shared" si="126"/>
        <v>常山药业</v>
      </c>
      <c r="G1655" s="34" t="str">
        <f>IF(E1655="","",IF(行业估值!$C$5="申万行业",[1]!EM_S_INFO_INDUSTRY_SW2014(E1655,"1"),IF(行业估值!$C$5="证监会行业",[1]!EM_S_INFO_INDUSTRY_CSRC1(E1655,"1"),[1]!EM_S_INFO_INDUSTRY_EM2016(E1655,"1"))))</f>
        <v>医药生物</v>
      </c>
      <c r="H1655" s="34" t="str">
        <f>IF(E1655="","",IF($H$1="上证50",[1]!EM_S_INFO_COMPINDEX(E1655,"000016"),"")&amp;IF($H$1="上证180",[1]!EM_S_INFO_COMPINDEX(E1655,"000010"),"")&amp;IF($H$1="沪深300",[1]!EM_S_INFO_COMPINDEX(E1655,"000300"),"")&amp;IF(AND($H$1="上证A股",RIGHT(E1655,2)="SH"),"是","")&amp;IF(AND($H$1="深证A股",RIGHT(E1655,2)="SZ"),"是","")&amp;IF(AND($H$1="创业板",LEFT(E1655,1)-3=0),"是","")&amp;IF(AND($H$1="全部A股",E1655&lt;&gt;0),"是","")&amp;IF(AND($H$1="中小板",LEFT(E1655,3)="002"),"是",""))</f>
        <v>是</v>
      </c>
      <c r="I1655" s="46">
        <f ca="1">IF(E1655="","",IF(OR([1]!EM_S_VAL_MV(E1655,deadline)="",[1]!EM_S_VAL_MV(E1655,deadline)="--",[1]!EM_S_VAL_MV(E1655,deadline)="null"),0,[1]!EM_S_VAL_MV(E1655,deadline)/100000000))</f>
        <v>47.402820714599997</v>
      </c>
      <c r="J1655" s="46">
        <f ca="1">IF(E1655="","",IF(RIGHT(LEFT($J$1,6),3)="TTM",[1]!EM_S_FA_PROFIT_TTM(E1655,LEFT(RIGHT($J$1,11),10),1)/100000000,[1]!EM_S_STM07_IS(E1655,61,LEFT(RIGHT($J$1,5),4)&amp;"-12-31",1)/100000000))</f>
        <v>1.6324136288999997</v>
      </c>
      <c r="K1655" s="36">
        <f t="shared" ca="1" si="127"/>
        <v>29.038486248453058</v>
      </c>
      <c r="L1655" s="46">
        <f ca="1">IF(E1655="","",IF(ISERROR(IF(行业估值!$E$7="最新年报",[1]!EM_S_STM07_BS(E1655,140,LEFT(RIGHT($L$1,5),4)&amp;"-12-31",1)/100000000,[1]!EM_S_STM07_BS(E1655,140,LEFT(RIGHT($L$1,11),10),1)/100000000)),0,IF(行业估值!$E$7="最新年报",[1]!EM_S_STM07_BS(E1655,140,LEFT(RIGHT($L$1,5),4)&amp;"-12-31",1)/100000000,[1]!EM_S_STM07_BS(E1655,140,LEFT(RIGHT($L$1,11),10),1)/100000000)))</f>
        <v>26.821302465500001</v>
      </c>
      <c r="M1655" s="36">
        <f t="shared" ca="1" si="128"/>
        <v>1.7673571511142614</v>
      </c>
      <c r="N1655" s="37" t="str">
        <f ca="1">IF(E1655="","",IF(ISERROR([1]!EM_S_EST_NETPROFIT(E1655,行业估值!$E$6,deadline)/100000000),"-",[1]!EM_S_EST_NETPROFIT(E1655,行业估值!$E$6,deadline)/100000000))</f>
        <v>-</v>
      </c>
      <c r="O1655" s="36" t="str">
        <f t="shared" ca="1" si="129"/>
        <v>-</v>
      </c>
      <c r="T1655" s="64" t="s">
        <v>3304</v>
      </c>
      <c r="U1655" s="64" t="s">
        <v>3305</v>
      </c>
    </row>
    <row r="1656" spans="4:21">
      <c r="D1656" s="45" t="str">
        <f>IF(AND(行业估值!$B$39=$G1656,COUNTIF($G$2:$G$2552,$G1656)&gt;=1),COUNTIF($G$2:G1656,$G1656),"")</f>
        <v/>
      </c>
      <c r="E1656" s="65" t="str">
        <f t="shared" si="125"/>
        <v>300256.SZ</v>
      </c>
      <c r="F1656" s="65" t="str">
        <f t="shared" si="126"/>
        <v>星星科技</v>
      </c>
      <c r="G1656" s="34" t="str">
        <f>IF(E1656="","",IF(行业估值!$C$5="申万行业",[1]!EM_S_INFO_INDUSTRY_SW2014(E1656,"1"),IF(行业估值!$C$5="证监会行业",[1]!EM_S_INFO_INDUSTRY_CSRC1(E1656,"1"),[1]!EM_S_INFO_INDUSTRY_EM2016(E1656,"1"))))</f>
        <v>电子设备</v>
      </c>
      <c r="H1656" s="34" t="str">
        <f>IF(E1656="","",IF($H$1="上证50",[1]!EM_S_INFO_COMPINDEX(E1656,"000016"),"")&amp;IF($H$1="上证180",[1]!EM_S_INFO_COMPINDEX(E1656,"000010"),"")&amp;IF($H$1="沪深300",[1]!EM_S_INFO_COMPINDEX(E1656,"000300"),"")&amp;IF(AND($H$1="上证A股",RIGHT(E1656,2)="SH"),"是","")&amp;IF(AND($H$1="深证A股",RIGHT(E1656,2)="SZ"),"是","")&amp;IF(AND($H$1="创业板",LEFT(E1656,1)-3=0),"是","")&amp;IF(AND($H$1="全部A股",E1656&lt;&gt;0),"是","")&amp;IF(AND($H$1="中小板",LEFT(E1656,3)="002"),"是",""))</f>
        <v>是</v>
      </c>
      <c r="I1656" s="46">
        <f ca="1">IF(E1656="","",IF(OR([1]!EM_S_VAL_MV(E1656,deadline)="",[1]!EM_S_VAL_MV(E1656,deadline)="--",[1]!EM_S_VAL_MV(E1656,deadline)="null"),0,[1]!EM_S_VAL_MV(E1656,deadline)/100000000))</f>
        <v>47.417851601999999</v>
      </c>
      <c r="J1656" s="46">
        <f ca="1">IF(E1656="","",IF(RIGHT(LEFT($J$1,6),3)="TTM",[1]!EM_S_FA_PROFIT_TTM(E1656,LEFT(RIGHT($J$1,11),10),1)/100000000,[1]!EM_S_STM07_IS(E1656,61,LEFT(RIGHT($J$1,5),4)&amp;"-12-31",1)/100000000))</f>
        <v>-17.9850880959</v>
      </c>
      <c r="K1656" s="36">
        <f t="shared" ca="1" si="127"/>
        <v>-2.6365092764160374</v>
      </c>
      <c r="L1656" s="46">
        <f ca="1">IF(E1656="","",IF(ISERROR(IF(行业估值!$E$7="最新年报",[1]!EM_S_STM07_BS(E1656,140,LEFT(RIGHT($L$1,5),4)&amp;"-12-31",1)/100000000,[1]!EM_S_STM07_BS(E1656,140,LEFT(RIGHT($L$1,11),10),1)/100000000)),0,IF(行业估值!$E$7="最新年报",[1]!EM_S_STM07_BS(E1656,140,LEFT(RIGHT($L$1,5),4)&amp;"-12-31",1)/100000000,[1]!EM_S_STM07_BS(E1656,140,LEFT(RIGHT($L$1,11),10),1)/100000000)))</f>
        <v>16.946945764100001</v>
      </c>
      <c r="M1656" s="36">
        <f t="shared" ca="1" si="128"/>
        <v>2.7980175461733539</v>
      </c>
      <c r="N1656" s="37" t="str">
        <f ca="1">IF(E1656="","",IF(ISERROR([1]!EM_S_EST_NETPROFIT(E1656,行业估值!$E$6,deadline)/100000000),"-",[1]!EM_S_EST_NETPROFIT(E1656,行业估值!$E$6,deadline)/100000000))</f>
        <v>-</v>
      </c>
      <c r="O1656" s="36" t="str">
        <f t="shared" ca="1" si="129"/>
        <v>-</v>
      </c>
      <c r="T1656" s="64" t="s">
        <v>3306</v>
      </c>
      <c r="U1656" s="64" t="s">
        <v>3307</v>
      </c>
    </row>
    <row r="1657" spans="4:21">
      <c r="D1657" s="45">
        <f>IF(AND(行业估值!$B$39=$G1657,COUNTIF($G$2:$G$2552,$G1657)&gt;=1),COUNTIF($G$2:G1657,$G1657),"")</f>
        <v>151</v>
      </c>
      <c r="E1657" s="65" t="str">
        <f t="shared" si="125"/>
        <v>300257.SZ</v>
      </c>
      <c r="F1657" s="65" t="str">
        <f t="shared" si="126"/>
        <v>开山股份</v>
      </c>
      <c r="G1657" s="34" t="str">
        <f>IF(E1657="","",IF(行业估值!$C$5="申万行业",[1]!EM_S_INFO_INDUSTRY_SW2014(E1657,"1"),IF(行业估值!$C$5="证监会行业",[1]!EM_S_INFO_INDUSTRY_CSRC1(E1657,"1"),[1]!EM_S_INFO_INDUSTRY_EM2016(E1657,"1"))))</f>
        <v>机械设备</v>
      </c>
      <c r="H1657" s="34" t="str">
        <f>IF(E1657="","",IF($H$1="上证50",[1]!EM_S_INFO_COMPINDEX(E1657,"000016"),"")&amp;IF($H$1="上证180",[1]!EM_S_INFO_COMPINDEX(E1657,"000010"),"")&amp;IF($H$1="沪深300",[1]!EM_S_INFO_COMPINDEX(E1657,"000300"),"")&amp;IF(AND($H$1="上证A股",RIGHT(E1657,2)="SH"),"是","")&amp;IF(AND($H$1="深证A股",RIGHT(E1657,2)="SZ"),"是","")&amp;IF(AND($H$1="创业板",LEFT(E1657,1)-3=0),"是","")&amp;IF(AND($H$1="全部A股",E1657&lt;&gt;0),"是","")&amp;IF(AND($H$1="中小板",LEFT(E1657,3)="002"),"是",""))</f>
        <v>是</v>
      </c>
      <c r="I1657" s="46">
        <f ca="1">IF(E1657="","",IF(OR([1]!EM_S_VAL_MV(E1657,deadline)="",[1]!EM_S_VAL_MV(E1657,deadline)="--",[1]!EM_S_VAL_MV(E1657,deadline)="null"),0,[1]!EM_S_VAL_MV(E1657,deadline)/100000000))</f>
        <v>85.456800000000001</v>
      </c>
      <c r="J1657" s="46">
        <f ca="1">IF(E1657="","",IF(RIGHT(LEFT($J$1,6),3)="TTM",[1]!EM_S_FA_PROFIT_TTM(E1657,LEFT(RIGHT($J$1,11),10),1)/100000000,[1]!EM_S_STM07_IS(E1657,61,LEFT(RIGHT($J$1,5),4)&amp;"-12-31",1)/100000000))</f>
        <v>1.2198781934</v>
      </c>
      <c r="K1657" s="36">
        <f t="shared" ca="1" si="127"/>
        <v>70.053551627001312</v>
      </c>
      <c r="L1657" s="46">
        <f ca="1">IF(E1657="","",IF(ISERROR(IF(行业估值!$E$7="最新年报",[1]!EM_S_STM07_BS(E1657,140,LEFT(RIGHT($L$1,5),4)&amp;"-12-31",1)/100000000,[1]!EM_S_STM07_BS(E1657,140,LEFT(RIGHT($L$1,11),10),1)/100000000)),0,IF(行业估值!$E$7="最新年报",[1]!EM_S_STM07_BS(E1657,140,LEFT(RIGHT($L$1,5),4)&amp;"-12-31",1)/100000000,[1]!EM_S_STM07_BS(E1657,140,LEFT(RIGHT($L$1,11),10),1)/100000000)))</f>
        <v>35.496939577199996</v>
      </c>
      <c r="M1657" s="36">
        <f t="shared" ca="1" si="128"/>
        <v>2.4074413461517024</v>
      </c>
      <c r="N1657" s="37">
        <f ca="1">IF(E1657="","",IF(ISERROR([1]!EM_S_EST_NETPROFIT(E1657,行业估值!$E$6,deadline)/100000000),"-",[1]!EM_S_EST_NETPROFIT(E1657,行业估值!$E$6,deadline)/100000000))</f>
        <v>1.25</v>
      </c>
      <c r="O1657" s="36">
        <f t="shared" ca="1" si="129"/>
        <v>68.365440000000007</v>
      </c>
      <c r="T1657" s="64" t="s">
        <v>3308</v>
      </c>
      <c r="U1657" s="64" t="s">
        <v>3309</v>
      </c>
    </row>
    <row r="1658" spans="4:21">
      <c r="D1658" s="45" t="str">
        <f>IF(AND(行业估值!$B$39=$G1658,COUNTIF($G$2:$G$2552,$G1658)&gt;=1),COUNTIF($G$2:G1658,$G1658),"")</f>
        <v/>
      </c>
      <c r="E1658" s="65" t="str">
        <f t="shared" si="125"/>
        <v>300258.SZ</v>
      </c>
      <c r="F1658" s="65" t="str">
        <f t="shared" si="126"/>
        <v>精锻科技</v>
      </c>
      <c r="G1658" s="34" t="str">
        <f>IF(E1658="","",IF(行业估值!$C$5="申万行业",[1]!EM_S_INFO_INDUSTRY_SW2014(E1658,"1"),IF(行业估值!$C$5="证监会行业",[1]!EM_S_INFO_INDUSTRY_CSRC1(E1658,"1"),[1]!EM_S_INFO_INDUSTRY_EM2016(E1658,"1"))))</f>
        <v>交运设备</v>
      </c>
      <c r="H1658" s="34" t="str">
        <f>IF(E1658="","",IF($H$1="上证50",[1]!EM_S_INFO_COMPINDEX(E1658,"000016"),"")&amp;IF($H$1="上证180",[1]!EM_S_INFO_COMPINDEX(E1658,"000010"),"")&amp;IF($H$1="沪深300",[1]!EM_S_INFO_COMPINDEX(E1658,"000300"),"")&amp;IF(AND($H$1="上证A股",RIGHT(E1658,2)="SH"),"是","")&amp;IF(AND($H$1="深证A股",RIGHT(E1658,2)="SZ"),"是","")&amp;IF(AND($H$1="创业板",LEFT(E1658,1)-3=0),"是","")&amp;IF(AND($H$1="全部A股",E1658&lt;&gt;0),"是","")&amp;IF(AND($H$1="中小板",LEFT(E1658,3)="002"),"是",""))</f>
        <v>是</v>
      </c>
      <c r="I1658" s="46">
        <f ca="1">IF(E1658="","",IF(OR([1]!EM_S_VAL_MV(E1658,deadline)="",[1]!EM_S_VAL_MV(E1658,deadline)="--",[1]!EM_S_VAL_MV(E1658,deadline)="null"),0,[1]!EM_S_VAL_MV(E1658,deadline)/100000000))</f>
        <v>39.609000000000002</v>
      </c>
      <c r="J1658" s="46">
        <f ca="1">IF(E1658="","",IF(RIGHT(LEFT($J$1,6),3)="TTM",[1]!EM_S_FA_PROFIT_TTM(E1658,LEFT(RIGHT($J$1,11),10),1)/100000000,[1]!EM_S_STM07_IS(E1658,61,LEFT(RIGHT($J$1,5),4)&amp;"-12-31",1)/100000000))</f>
        <v>1.956182831</v>
      </c>
      <c r="K1658" s="36">
        <f t="shared" ca="1" si="127"/>
        <v>20.248107371309406</v>
      </c>
      <c r="L1658" s="46">
        <f ca="1">IF(E1658="","",IF(ISERROR(IF(行业估值!$E$7="最新年报",[1]!EM_S_STM07_BS(E1658,140,LEFT(RIGHT($L$1,5),4)&amp;"-12-31",1)/100000000,[1]!EM_S_STM07_BS(E1658,140,LEFT(RIGHT($L$1,11),10),1)/100000000)),0,IF(行业估值!$E$7="最新年报",[1]!EM_S_STM07_BS(E1658,140,LEFT(RIGHT($L$1,5),4)&amp;"-12-31",1)/100000000,[1]!EM_S_STM07_BS(E1658,140,LEFT(RIGHT($L$1,11),10),1)/100000000)))</f>
        <v>19.864117885799999</v>
      </c>
      <c r="M1658" s="36">
        <f t="shared" ca="1" si="128"/>
        <v>1.9939974293202705</v>
      </c>
      <c r="N1658" s="37">
        <f ca="1">IF(E1658="","",IF(ISERROR([1]!EM_S_EST_NETPROFIT(E1658,行业估值!$E$6,deadline)/100000000),"-",[1]!EM_S_EST_NETPROFIT(E1658,行业估值!$E$6,deadline)/100000000))</f>
        <v>2.4136384999999998</v>
      </c>
      <c r="O1658" s="36">
        <f t="shared" ca="1" si="129"/>
        <v>16.410493949280312</v>
      </c>
      <c r="T1658" s="64" t="s">
        <v>3310</v>
      </c>
      <c r="U1658" s="64" t="s">
        <v>3311</v>
      </c>
    </row>
    <row r="1659" spans="4:21">
      <c r="D1659" s="45">
        <f>IF(AND(行业估值!$B$39=$G1659,COUNTIF($G$2:$G$2552,$G1659)&gt;=1),COUNTIF($G$2:G1659,$G1659),"")</f>
        <v>152</v>
      </c>
      <c r="E1659" s="65" t="str">
        <f t="shared" si="125"/>
        <v>300259.SZ</v>
      </c>
      <c r="F1659" s="65" t="str">
        <f t="shared" si="126"/>
        <v>新天科技</v>
      </c>
      <c r="G1659" s="34" t="str">
        <f>IF(E1659="","",IF(行业估值!$C$5="申万行业",[1]!EM_S_INFO_INDUSTRY_SW2014(E1659,"1"),IF(行业估值!$C$5="证监会行业",[1]!EM_S_INFO_INDUSTRY_CSRC1(E1659,"1"),[1]!EM_S_INFO_INDUSTRY_EM2016(E1659,"1"))))</f>
        <v>机械设备</v>
      </c>
      <c r="H1659" s="34" t="str">
        <f>IF(E1659="","",IF($H$1="上证50",[1]!EM_S_INFO_COMPINDEX(E1659,"000016"),"")&amp;IF($H$1="上证180",[1]!EM_S_INFO_COMPINDEX(E1659,"000010"),"")&amp;IF($H$1="沪深300",[1]!EM_S_INFO_COMPINDEX(E1659,"000300"),"")&amp;IF(AND($H$1="上证A股",RIGHT(E1659,2)="SH"),"是","")&amp;IF(AND($H$1="深证A股",RIGHT(E1659,2)="SZ"),"是","")&amp;IF(AND($H$1="创业板",LEFT(E1659,1)-3=0),"是","")&amp;IF(AND($H$1="全部A股",E1659&lt;&gt;0),"是","")&amp;IF(AND($H$1="中小板",LEFT(E1659,3)="002"),"是",""))</f>
        <v>是</v>
      </c>
      <c r="I1659" s="46">
        <f ca="1">IF(E1659="","",IF(OR([1]!EM_S_VAL_MV(E1659,deadline)="",[1]!EM_S_VAL_MV(E1659,deadline)="--",[1]!EM_S_VAL_MV(E1659,deadline)="null"),0,[1]!EM_S_VAL_MV(E1659,deadline)/100000000))</f>
        <v>41.500725917399997</v>
      </c>
      <c r="J1659" s="46">
        <f ca="1">IF(E1659="","",IF(RIGHT(LEFT($J$1,6),3)="TTM",[1]!EM_S_FA_PROFIT_TTM(E1659,LEFT(RIGHT($J$1,11),10),1)/100000000,[1]!EM_S_STM07_IS(E1659,61,LEFT(RIGHT($J$1,5),4)&amp;"-12-31",1)/100000000))</f>
        <v>2.2000663372</v>
      </c>
      <c r="K1659" s="36">
        <f t="shared" ca="1" si="127"/>
        <v>18.863397532920533</v>
      </c>
      <c r="L1659" s="46">
        <f ca="1">IF(E1659="","",IF(ISERROR(IF(行业估值!$E$7="最新年报",[1]!EM_S_STM07_BS(E1659,140,LEFT(RIGHT($L$1,5),4)&amp;"-12-31",1)/100000000,[1]!EM_S_STM07_BS(E1659,140,LEFT(RIGHT($L$1,11),10),1)/100000000)),0,IF(行业估值!$E$7="最新年报",[1]!EM_S_STM07_BS(E1659,140,LEFT(RIGHT($L$1,5),4)&amp;"-12-31",1)/100000000,[1]!EM_S_STM07_BS(E1659,140,LEFT(RIGHT($L$1,11),10),1)/100000000)))</f>
        <v>20.794173853</v>
      </c>
      <c r="M1659" s="36">
        <f t="shared" ca="1" si="128"/>
        <v>1.9957862337201071</v>
      </c>
      <c r="N1659" s="37">
        <f ca="1">IF(E1659="","",IF(ISERROR([1]!EM_S_EST_NETPROFIT(E1659,行业估值!$E$6,deadline)/100000000),"-",[1]!EM_S_EST_NETPROFIT(E1659,行业估值!$E$6,deadline)/100000000))</f>
        <v>2.2130999999999998</v>
      </c>
      <c r="O1659" s="36">
        <f t="shared" ca="1" si="129"/>
        <v>18.752304874339163</v>
      </c>
      <c r="T1659" s="64" t="s">
        <v>3312</v>
      </c>
      <c r="U1659" s="64" t="s">
        <v>3313</v>
      </c>
    </row>
    <row r="1660" spans="4:21">
      <c r="D1660" s="45">
        <f>IF(AND(行业估值!$B$39=$G1660,COUNTIF($G$2:$G$2552,$G1660)&gt;=1),COUNTIF($G$2:G1660,$G1660),"")</f>
        <v>153</v>
      </c>
      <c r="E1660" s="65" t="str">
        <f t="shared" si="125"/>
        <v>300260.SZ</v>
      </c>
      <c r="F1660" s="65" t="str">
        <f t="shared" si="126"/>
        <v>新莱应材</v>
      </c>
      <c r="G1660" s="34" t="str">
        <f>IF(E1660="","",IF(行业估值!$C$5="申万行业",[1]!EM_S_INFO_INDUSTRY_SW2014(E1660,"1"),IF(行业估值!$C$5="证监会行业",[1]!EM_S_INFO_INDUSTRY_CSRC1(E1660,"1"),[1]!EM_S_INFO_INDUSTRY_EM2016(E1660,"1"))))</f>
        <v>机械设备</v>
      </c>
      <c r="H1660" s="34" t="str">
        <f>IF(E1660="","",IF($H$1="上证50",[1]!EM_S_INFO_COMPINDEX(E1660,"000016"),"")&amp;IF($H$1="上证180",[1]!EM_S_INFO_COMPINDEX(E1660,"000010"),"")&amp;IF($H$1="沪深300",[1]!EM_S_INFO_COMPINDEX(E1660,"000300"),"")&amp;IF(AND($H$1="上证A股",RIGHT(E1660,2)="SH"),"是","")&amp;IF(AND($H$1="深证A股",RIGHT(E1660,2)="SZ"),"是","")&amp;IF(AND($H$1="创业板",LEFT(E1660,1)-3=0),"是","")&amp;IF(AND($H$1="全部A股",E1660&lt;&gt;0),"是","")&amp;IF(AND($H$1="中小板",LEFT(E1660,3)="002"),"是",""))</f>
        <v>是</v>
      </c>
      <c r="I1660" s="46">
        <f ca="1">IF(E1660="","",IF(OR([1]!EM_S_VAL_MV(E1660,deadline)="",[1]!EM_S_VAL_MV(E1660,deadline)="--",[1]!EM_S_VAL_MV(E1660,deadline)="null"),0,[1]!EM_S_VAL_MV(E1660,deadline)/100000000))</f>
        <v>21.264282000000001</v>
      </c>
      <c r="J1660" s="46">
        <f ca="1">IF(E1660="","",IF(RIGHT(LEFT($J$1,6),3)="TTM",[1]!EM_S_FA_PROFIT_TTM(E1660,LEFT(RIGHT($J$1,11),10),1)/100000000,[1]!EM_S_STM07_IS(E1660,61,LEFT(RIGHT($J$1,5),4)&amp;"-12-31",1)/100000000))</f>
        <v>0.5303996419</v>
      </c>
      <c r="K1660" s="36">
        <f t="shared" ca="1" si="127"/>
        <v>40.091056479274748</v>
      </c>
      <c r="L1660" s="46">
        <f ca="1">IF(E1660="","",IF(ISERROR(IF(行业估值!$E$7="最新年报",[1]!EM_S_STM07_BS(E1660,140,LEFT(RIGHT($L$1,5),4)&amp;"-12-31",1)/100000000,[1]!EM_S_STM07_BS(E1660,140,LEFT(RIGHT($L$1,11),10),1)/100000000)),0,IF(行业估值!$E$7="最新年报",[1]!EM_S_STM07_BS(E1660,140,LEFT(RIGHT($L$1,5),4)&amp;"-12-31",1)/100000000,[1]!EM_S_STM07_BS(E1660,140,LEFT(RIGHT($L$1,11),10),1)/100000000)))</f>
        <v>7.5678214235999999</v>
      </c>
      <c r="M1660" s="36">
        <f t="shared" ca="1" si="128"/>
        <v>2.8098287221323752</v>
      </c>
      <c r="N1660" s="37">
        <f ca="1">IF(E1660="","",IF(ISERROR([1]!EM_S_EST_NETPROFIT(E1660,行业估值!$E$6,deadline)/100000000),"-",[1]!EM_S_EST_NETPROFIT(E1660,行业估值!$E$6,deadline)/100000000))</f>
        <v>0.73</v>
      </c>
      <c r="O1660" s="36">
        <f t="shared" ca="1" si="129"/>
        <v>29.129153424657538</v>
      </c>
      <c r="T1660" s="64" t="s">
        <v>3314</v>
      </c>
      <c r="U1660" s="64" t="s">
        <v>3315</v>
      </c>
    </row>
    <row r="1661" spans="4:21">
      <c r="D1661" s="45" t="str">
        <f>IF(AND(行业估值!$B$39=$G1661,COUNTIF($G$2:$G$2552,$G1661)&gt;=1),COUNTIF($G$2:G1661,$G1661),"")</f>
        <v/>
      </c>
      <c r="E1661" s="65" t="str">
        <f t="shared" si="125"/>
        <v>300261.SZ</v>
      </c>
      <c r="F1661" s="65" t="str">
        <f t="shared" si="126"/>
        <v>雅本化学</v>
      </c>
      <c r="G1661" s="34" t="str">
        <f>IF(E1661="","",IF(行业估值!$C$5="申万行业",[1]!EM_S_INFO_INDUSTRY_SW2014(E1661,"1"),IF(行业估值!$C$5="证监会行业",[1]!EM_S_INFO_INDUSTRY_CSRC1(E1661,"1"),[1]!EM_S_INFO_INDUSTRY_EM2016(E1661,"1"))))</f>
        <v>基础化工</v>
      </c>
      <c r="H1661" s="34" t="str">
        <f>IF(E1661="","",IF($H$1="上证50",[1]!EM_S_INFO_COMPINDEX(E1661,"000016"),"")&amp;IF($H$1="上证180",[1]!EM_S_INFO_COMPINDEX(E1661,"000010"),"")&amp;IF($H$1="沪深300",[1]!EM_S_INFO_COMPINDEX(E1661,"000300"),"")&amp;IF(AND($H$1="上证A股",RIGHT(E1661,2)="SH"),"是","")&amp;IF(AND($H$1="深证A股",RIGHT(E1661,2)="SZ"),"是","")&amp;IF(AND($H$1="创业板",LEFT(E1661,1)-3=0),"是","")&amp;IF(AND($H$1="全部A股",E1661&lt;&gt;0),"是","")&amp;IF(AND($H$1="中小板",LEFT(E1661,3)="002"),"是",""))</f>
        <v>是</v>
      </c>
      <c r="I1661" s="46">
        <f ca="1">IF(E1661="","",IF(OR([1]!EM_S_VAL_MV(E1661,deadline)="",[1]!EM_S_VAL_MV(E1661,deadline)="--",[1]!EM_S_VAL_MV(E1661,deadline)="null"),0,[1]!EM_S_VAL_MV(E1661,deadline)/100000000))</f>
        <v>38.7250407342</v>
      </c>
      <c r="J1661" s="46">
        <f ca="1">IF(E1661="","",IF(RIGHT(LEFT($J$1,6),3)="TTM",[1]!EM_S_FA_PROFIT_TTM(E1661,LEFT(RIGHT($J$1,11),10),1)/100000000,[1]!EM_S_STM07_IS(E1661,61,LEFT(RIGHT($J$1,5),4)&amp;"-12-31",1)/100000000))</f>
        <v>1.1808652924</v>
      </c>
      <c r="K1661" s="36">
        <f t="shared" ca="1" si="127"/>
        <v>32.793783493708176</v>
      </c>
      <c r="L1661" s="46">
        <f ca="1">IF(E1661="","",IF(ISERROR(IF(行业估值!$E$7="最新年报",[1]!EM_S_STM07_BS(E1661,140,LEFT(RIGHT($L$1,5),4)&amp;"-12-31",1)/100000000,[1]!EM_S_STM07_BS(E1661,140,LEFT(RIGHT($L$1,11),10),1)/100000000)),0,IF(行业估值!$E$7="最新年报",[1]!EM_S_STM07_BS(E1661,140,LEFT(RIGHT($L$1,5),4)&amp;"-12-31",1)/100000000,[1]!EM_S_STM07_BS(E1661,140,LEFT(RIGHT($L$1,11),10),1)/100000000)))</f>
        <v>19.288002737700001</v>
      </c>
      <c r="M1661" s="36">
        <f t="shared" ca="1" si="128"/>
        <v>2.0077268372898298</v>
      </c>
      <c r="N1661" s="37">
        <f ca="1">IF(E1661="","",IF(ISERROR([1]!EM_S_EST_NETPROFIT(E1661,行业估值!$E$6,deadline)/100000000),"-",[1]!EM_S_EST_NETPROFIT(E1661,行业估值!$E$6,deadline)/100000000))</f>
        <v>1.6140000000000001</v>
      </c>
      <c r="O1661" s="36">
        <f t="shared" ca="1" si="129"/>
        <v>23.993209872490706</v>
      </c>
      <c r="T1661" s="64" t="s">
        <v>3316</v>
      </c>
      <c r="U1661" s="64" t="s">
        <v>3317</v>
      </c>
    </row>
    <row r="1662" spans="4:21">
      <c r="D1662" s="45" t="str">
        <f>IF(AND(行业估值!$B$39=$G1662,COUNTIF($G$2:$G$2552,$G1662)&gt;=1),COUNTIF($G$2:G1662,$G1662),"")</f>
        <v/>
      </c>
      <c r="E1662" s="65" t="str">
        <f t="shared" si="125"/>
        <v>300262.SZ</v>
      </c>
      <c r="F1662" s="65" t="str">
        <f t="shared" si="126"/>
        <v>巴安水务</v>
      </c>
      <c r="G1662" s="34" t="str">
        <f>IF(E1662="","",IF(行业估值!$C$5="申万行业",[1]!EM_S_INFO_INDUSTRY_SW2014(E1662,"1"),IF(行业估值!$C$5="证监会行业",[1]!EM_S_INFO_INDUSTRY_CSRC1(E1662,"1"),[1]!EM_S_INFO_INDUSTRY_EM2016(E1662,"1"))))</f>
        <v>公用事业</v>
      </c>
      <c r="H1662" s="34" t="str">
        <f>IF(E1662="","",IF($H$1="上证50",[1]!EM_S_INFO_COMPINDEX(E1662,"000016"),"")&amp;IF($H$1="上证180",[1]!EM_S_INFO_COMPINDEX(E1662,"000010"),"")&amp;IF($H$1="沪深300",[1]!EM_S_INFO_COMPINDEX(E1662,"000300"),"")&amp;IF(AND($H$1="上证A股",RIGHT(E1662,2)="SH"),"是","")&amp;IF(AND($H$1="深证A股",RIGHT(E1662,2)="SZ"),"是","")&amp;IF(AND($H$1="创业板",LEFT(E1662,1)-3=0),"是","")&amp;IF(AND($H$1="全部A股",E1662&lt;&gt;0),"是","")&amp;IF(AND($H$1="中小板",LEFT(E1662,3)="002"),"是",""))</f>
        <v>是</v>
      </c>
      <c r="I1662" s="46">
        <f ca="1">IF(E1662="","",IF(OR([1]!EM_S_VAL_MV(E1662,deadline)="",[1]!EM_S_VAL_MV(E1662,deadline)="--",[1]!EM_S_VAL_MV(E1662,deadline)="null"),0,[1]!EM_S_VAL_MV(E1662,deadline)/100000000))</f>
        <v>32.148815952</v>
      </c>
      <c r="J1662" s="46">
        <f ca="1">IF(E1662="","",IF(RIGHT(LEFT($J$1,6),3)="TTM",[1]!EM_S_FA_PROFIT_TTM(E1662,LEFT(RIGHT($J$1,11),10),1)/100000000,[1]!EM_S_STM07_IS(E1662,61,LEFT(RIGHT($J$1,5),4)&amp;"-12-31",1)/100000000))</f>
        <v>0.78407497989999997</v>
      </c>
      <c r="K1662" s="36">
        <f t="shared" ca="1" si="127"/>
        <v>41.002221440735454</v>
      </c>
      <c r="L1662" s="46">
        <f ca="1">IF(E1662="","",IF(ISERROR(IF(行业估值!$E$7="最新年报",[1]!EM_S_STM07_BS(E1662,140,LEFT(RIGHT($L$1,5),4)&amp;"-12-31",1)/100000000,[1]!EM_S_STM07_BS(E1662,140,LEFT(RIGHT($L$1,11),10),1)/100000000)),0,IF(行业估值!$E$7="最新年报",[1]!EM_S_STM07_BS(E1662,140,LEFT(RIGHT($L$1,5),4)&amp;"-12-31",1)/100000000,[1]!EM_S_STM07_BS(E1662,140,LEFT(RIGHT($L$1,11),10),1)/100000000)))</f>
        <v>24.053029505000001</v>
      </c>
      <c r="M1662" s="36">
        <f t="shared" ca="1" si="128"/>
        <v>1.3365807390423354</v>
      </c>
      <c r="N1662" s="37" t="str">
        <f ca="1">IF(E1662="","",IF(ISERROR([1]!EM_S_EST_NETPROFIT(E1662,行业估值!$E$6,deadline)/100000000),"-",[1]!EM_S_EST_NETPROFIT(E1662,行业估值!$E$6,deadline)/100000000))</f>
        <v>-</v>
      </c>
      <c r="O1662" s="36" t="str">
        <f t="shared" ca="1" si="129"/>
        <v>-</v>
      </c>
      <c r="T1662" s="64" t="s">
        <v>3318</v>
      </c>
      <c r="U1662" s="64" t="s">
        <v>3319</v>
      </c>
    </row>
    <row r="1663" spans="4:21">
      <c r="D1663" s="45" t="str">
        <f>IF(AND(行业估值!$B$39=$G1663,COUNTIF($G$2:$G$2552,$G1663)&gt;=1),COUNTIF($G$2:G1663,$G1663),"")</f>
        <v/>
      </c>
      <c r="E1663" s="65" t="str">
        <f t="shared" si="125"/>
        <v>300263.SZ</v>
      </c>
      <c r="F1663" s="65" t="str">
        <f t="shared" si="126"/>
        <v>隆华科技</v>
      </c>
      <c r="G1663" s="34" t="str">
        <f>IF(E1663="","",IF(行业估值!$C$5="申万行业",[1]!EM_S_INFO_INDUSTRY_SW2014(E1663,"1"),IF(行业估值!$C$5="证监会行业",[1]!EM_S_INFO_INDUSTRY_CSRC1(E1663,"1"),[1]!EM_S_INFO_INDUSTRY_EM2016(E1663,"1"))))</f>
        <v>公用事业</v>
      </c>
      <c r="H1663" s="34" t="str">
        <f>IF(E1663="","",IF($H$1="上证50",[1]!EM_S_INFO_COMPINDEX(E1663,"000016"),"")&amp;IF($H$1="上证180",[1]!EM_S_INFO_COMPINDEX(E1663,"000010"),"")&amp;IF($H$1="沪深300",[1]!EM_S_INFO_COMPINDEX(E1663,"000300"),"")&amp;IF(AND($H$1="上证A股",RIGHT(E1663,2)="SH"),"是","")&amp;IF(AND($H$1="深证A股",RIGHT(E1663,2)="SZ"),"是","")&amp;IF(AND($H$1="创业板",LEFT(E1663,1)-3=0),"是","")&amp;IF(AND($H$1="全部A股",E1663&lt;&gt;0),"是","")&amp;IF(AND($H$1="中小板",LEFT(E1663,3)="002"),"是",""))</f>
        <v>是</v>
      </c>
      <c r="I1663" s="46">
        <f ca="1">IF(E1663="","",IF(OR([1]!EM_S_VAL_MV(E1663,deadline)="",[1]!EM_S_VAL_MV(E1663,deadline)="--",[1]!EM_S_VAL_MV(E1663,deadline)="null"),0,[1]!EM_S_VAL_MV(E1663,deadline)/100000000))</f>
        <v>39.888301654400003</v>
      </c>
      <c r="J1663" s="46">
        <f ca="1">IF(E1663="","",IF(RIGHT(LEFT($J$1,6),3)="TTM",[1]!EM_S_FA_PROFIT_TTM(E1663,LEFT(RIGHT($J$1,11),10),1)/100000000,[1]!EM_S_STM07_IS(E1663,61,LEFT(RIGHT($J$1,5),4)&amp;"-12-31",1)/100000000))</f>
        <v>2.0630303138000001</v>
      </c>
      <c r="K1663" s="36">
        <f t="shared" ca="1" si="127"/>
        <v>19.334811218031845</v>
      </c>
      <c r="L1663" s="46">
        <f ca="1">IF(E1663="","",IF(ISERROR(IF(行业估值!$E$7="最新年报",[1]!EM_S_STM07_BS(E1663,140,LEFT(RIGHT($L$1,5),4)&amp;"-12-31",1)/100000000,[1]!EM_S_STM07_BS(E1663,140,LEFT(RIGHT($L$1,11),10),1)/100000000)),0,IF(行业估值!$E$7="最新年报",[1]!EM_S_STM07_BS(E1663,140,LEFT(RIGHT($L$1,5),4)&amp;"-12-31",1)/100000000,[1]!EM_S_STM07_BS(E1663,140,LEFT(RIGHT($L$1,11),10),1)/100000000)))</f>
        <v>26.957270832199999</v>
      </c>
      <c r="M1663" s="36">
        <f t="shared" ca="1" si="128"/>
        <v>1.4796862005316247</v>
      </c>
      <c r="N1663" s="37">
        <f ca="1">IF(E1663="","",IF(ISERROR([1]!EM_S_EST_NETPROFIT(E1663,行业估值!$E$6,deadline)/100000000),"-",[1]!EM_S_EST_NETPROFIT(E1663,行业估值!$E$6,deadline)/100000000))</f>
        <v>2.16045</v>
      </c>
      <c r="O1663" s="36">
        <f t="shared" ca="1" si="129"/>
        <v>18.462959871508254</v>
      </c>
      <c r="T1663" s="64" t="s">
        <v>3320</v>
      </c>
      <c r="U1663" s="64" t="s">
        <v>3321</v>
      </c>
    </row>
    <row r="1664" spans="4:21">
      <c r="D1664" s="45" t="str">
        <f>IF(AND(行业估值!$B$39=$G1664,COUNTIF($G$2:$G$2552,$G1664)&gt;=1),COUNTIF($G$2:G1664,$G1664),"")</f>
        <v/>
      </c>
      <c r="E1664" s="65" t="str">
        <f t="shared" si="125"/>
        <v>300264.SZ</v>
      </c>
      <c r="F1664" s="65" t="str">
        <f t="shared" si="126"/>
        <v>佳创视讯</v>
      </c>
      <c r="G1664" s="34" t="str">
        <f>IF(E1664="","",IF(行业估值!$C$5="申万行业",[1]!EM_S_INFO_INDUSTRY_SW2014(E1664,"1"),IF(行业估值!$C$5="证监会行业",[1]!EM_S_INFO_INDUSTRY_CSRC1(E1664,"1"),[1]!EM_S_INFO_INDUSTRY_EM2016(E1664,"1"))))</f>
        <v>信息技术</v>
      </c>
      <c r="H1664" s="34" t="str">
        <f>IF(E1664="","",IF($H$1="上证50",[1]!EM_S_INFO_COMPINDEX(E1664,"000016"),"")&amp;IF($H$1="上证180",[1]!EM_S_INFO_COMPINDEX(E1664,"000010"),"")&amp;IF($H$1="沪深300",[1]!EM_S_INFO_COMPINDEX(E1664,"000300"),"")&amp;IF(AND($H$1="上证A股",RIGHT(E1664,2)="SH"),"是","")&amp;IF(AND($H$1="深证A股",RIGHT(E1664,2)="SZ"),"是","")&amp;IF(AND($H$1="创业板",LEFT(E1664,1)-3=0),"是","")&amp;IF(AND($H$1="全部A股",E1664&lt;&gt;0),"是","")&amp;IF(AND($H$1="中小板",LEFT(E1664,3)="002"),"是",""))</f>
        <v>是</v>
      </c>
      <c r="I1664" s="46">
        <f ca="1">IF(E1664="","",IF(OR([1]!EM_S_VAL_MV(E1664,deadline)="",[1]!EM_S_VAL_MV(E1664,deadline)="--",[1]!EM_S_VAL_MV(E1664,deadline)="null"),0,[1]!EM_S_VAL_MV(E1664,deadline)/100000000))</f>
        <v>19.45701</v>
      </c>
      <c r="J1664" s="46">
        <f ca="1">IF(E1664="","",IF(RIGHT(LEFT($J$1,6),3)="TTM",[1]!EM_S_FA_PROFIT_TTM(E1664,LEFT(RIGHT($J$1,11),10),1)/100000000,[1]!EM_S_STM07_IS(E1664,61,LEFT(RIGHT($J$1,5),4)&amp;"-12-31",1)/100000000))</f>
        <v>-0.21598254649999998</v>
      </c>
      <c r="K1664" s="36">
        <f t="shared" ca="1" si="127"/>
        <v>-90.086029243108314</v>
      </c>
      <c r="L1664" s="46">
        <f ca="1">IF(E1664="","",IF(ISERROR(IF(行业估值!$E$7="最新年报",[1]!EM_S_STM07_BS(E1664,140,LEFT(RIGHT($L$1,5),4)&amp;"-12-31",1)/100000000,[1]!EM_S_STM07_BS(E1664,140,LEFT(RIGHT($L$1,11),10),1)/100000000)),0,IF(行业估值!$E$7="最新年报",[1]!EM_S_STM07_BS(E1664,140,LEFT(RIGHT($L$1,5),4)&amp;"-12-31",1)/100000000,[1]!EM_S_STM07_BS(E1664,140,LEFT(RIGHT($L$1,11),10),1)/100000000)))</f>
        <v>5.1811503682</v>
      </c>
      <c r="M1664" s="36">
        <f t="shared" ca="1" si="128"/>
        <v>3.755345554033712</v>
      </c>
      <c r="N1664" s="37" t="str">
        <f ca="1">IF(E1664="","",IF(ISERROR([1]!EM_S_EST_NETPROFIT(E1664,行业估值!$E$6,deadline)/100000000),"-",[1]!EM_S_EST_NETPROFIT(E1664,行业估值!$E$6,deadline)/100000000))</f>
        <v>-</v>
      </c>
      <c r="O1664" s="36" t="str">
        <f t="shared" ca="1" si="129"/>
        <v>-</v>
      </c>
      <c r="T1664" s="64" t="s">
        <v>3322</v>
      </c>
      <c r="U1664" s="64" t="s">
        <v>3323</v>
      </c>
    </row>
    <row r="1665" spans="4:21">
      <c r="D1665" s="45" t="str">
        <f>IF(AND(行业估值!$B$39=$G1665,COUNTIF($G$2:$G$2552,$G1665)&gt;=1),COUNTIF($G$2:G1665,$G1665),"")</f>
        <v/>
      </c>
      <c r="E1665" s="65" t="str">
        <f t="shared" si="125"/>
        <v>300265.SZ</v>
      </c>
      <c r="F1665" s="65" t="str">
        <f t="shared" si="126"/>
        <v>通光线缆</v>
      </c>
      <c r="G1665" s="34" t="str">
        <f>IF(E1665="","",IF(行业估值!$C$5="申万行业",[1]!EM_S_INFO_INDUSTRY_SW2014(E1665,"1"),IF(行业估值!$C$5="证监会行业",[1]!EM_S_INFO_INDUSTRY_CSRC1(E1665,"1"),[1]!EM_S_INFO_INDUSTRY_EM2016(E1665,"1"))))</f>
        <v>电气设备</v>
      </c>
      <c r="H1665" s="34" t="str">
        <f>IF(E1665="","",IF($H$1="上证50",[1]!EM_S_INFO_COMPINDEX(E1665,"000016"),"")&amp;IF($H$1="上证180",[1]!EM_S_INFO_COMPINDEX(E1665,"000010"),"")&amp;IF($H$1="沪深300",[1]!EM_S_INFO_COMPINDEX(E1665,"000300"),"")&amp;IF(AND($H$1="上证A股",RIGHT(E1665,2)="SH"),"是","")&amp;IF(AND($H$1="深证A股",RIGHT(E1665,2)="SZ"),"是","")&amp;IF(AND($H$1="创业板",LEFT(E1665,1)-3=0),"是","")&amp;IF(AND($H$1="全部A股",E1665&lt;&gt;0),"是","")&amp;IF(AND($H$1="中小板",LEFT(E1665,3)="002"),"是",""))</f>
        <v>是</v>
      </c>
      <c r="I1665" s="46">
        <f ca="1">IF(E1665="","",IF(OR([1]!EM_S_VAL_MV(E1665,deadline)="",[1]!EM_S_VAL_MV(E1665,deadline)="--",[1]!EM_S_VAL_MV(E1665,deadline)="null"),0,[1]!EM_S_VAL_MV(E1665,deadline)/100000000))</f>
        <v>26.223749999999999</v>
      </c>
      <c r="J1665" s="46">
        <f ca="1">IF(E1665="","",IF(RIGHT(LEFT($J$1,6),3)="TTM",[1]!EM_S_FA_PROFIT_TTM(E1665,LEFT(RIGHT($J$1,11),10),1)/100000000,[1]!EM_S_STM07_IS(E1665,61,LEFT(RIGHT($J$1,5),4)&amp;"-12-31",1)/100000000))</f>
        <v>0.43115365220000001</v>
      </c>
      <c r="K1665" s="36">
        <f t="shared" ca="1" si="127"/>
        <v>60.822284274274317</v>
      </c>
      <c r="L1665" s="46">
        <f ca="1">IF(E1665="","",IF(ISERROR(IF(行业估值!$E$7="最新年报",[1]!EM_S_STM07_BS(E1665,140,LEFT(RIGHT($L$1,5),4)&amp;"-12-31",1)/100000000,[1]!EM_S_STM07_BS(E1665,140,LEFT(RIGHT($L$1,11),10),1)/100000000)),0,IF(行业估值!$E$7="最新年报",[1]!EM_S_STM07_BS(E1665,140,LEFT(RIGHT($L$1,5),4)&amp;"-12-31",1)/100000000,[1]!EM_S_STM07_BS(E1665,140,LEFT(RIGHT($L$1,11),10),1)/100000000)))</f>
        <v>10.2493382792</v>
      </c>
      <c r="M1665" s="36">
        <f t="shared" ca="1" si="128"/>
        <v>2.5585798112662999</v>
      </c>
      <c r="N1665" s="37" t="str">
        <f ca="1">IF(E1665="","",IF(ISERROR([1]!EM_S_EST_NETPROFIT(E1665,行业估值!$E$6,deadline)/100000000),"-",[1]!EM_S_EST_NETPROFIT(E1665,行业估值!$E$6,deadline)/100000000))</f>
        <v>-</v>
      </c>
      <c r="O1665" s="36" t="str">
        <f t="shared" ca="1" si="129"/>
        <v>-</v>
      </c>
      <c r="T1665" s="64" t="s">
        <v>3324</v>
      </c>
      <c r="U1665" s="64" t="s">
        <v>3325</v>
      </c>
    </row>
    <row r="1666" spans="4:21">
      <c r="D1666" s="45" t="str">
        <f>IF(AND(行业估值!$B$39=$G1666,COUNTIF($G$2:$G$2552,$G1666)&gt;=1),COUNTIF($G$2:G1666,$G1666),"")</f>
        <v/>
      </c>
      <c r="E1666" s="65" t="str">
        <f t="shared" si="125"/>
        <v>300266.SZ</v>
      </c>
      <c r="F1666" s="65" t="str">
        <f t="shared" si="126"/>
        <v>兴源环境</v>
      </c>
      <c r="G1666" s="34" t="str">
        <f>IF(E1666="","",IF(行业估值!$C$5="申万行业",[1]!EM_S_INFO_INDUSTRY_SW2014(E1666,"1"),IF(行业估值!$C$5="证监会行业",[1]!EM_S_INFO_INDUSTRY_CSRC1(E1666,"1"),[1]!EM_S_INFO_INDUSTRY_EM2016(E1666,"1"))))</f>
        <v>建筑</v>
      </c>
      <c r="H1666" s="34" t="str">
        <f>IF(E1666="","",IF($H$1="上证50",[1]!EM_S_INFO_COMPINDEX(E1666,"000016"),"")&amp;IF($H$1="上证180",[1]!EM_S_INFO_COMPINDEX(E1666,"000010"),"")&amp;IF($H$1="沪深300",[1]!EM_S_INFO_COMPINDEX(E1666,"000300"),"")&amp;IF(AND($H$1="上证A股",RIGHT(E1666,2)="SH"),"是","")&amp;IF(AND($H$1="深证A股",RIGHT(E1666,2)="SZ"),"是","")&amp;IF(AND($H$1="创业板",LEFT(E1666,1)-3=0),"是","")&amp;IF(AND($H$1="全部A股",E1666&lt;&gt;0),"是","")&amp;IF(AND($H$1="中小板",LEFT(E1666,3)="002"),"是",""))</f>
        <v>是</v>
      </c>
      <c r="I1666" s="46">
        <f ca="1">IF(E1666="","",IF(OR([1]!EM_S_VAL_MV(E1666,deadline)="",[1]!EM_S_VAL_MV(E1666,deadline)="--",[1]!EM_S_VAL_MV(E1666,deadline)="null"),0,[1]!EM_S_VAL_MV(E1666,deadline)/100000000))</f>
        <v>54.285757677900001</v>
      </c>
      <c r="J1666" s="46">
        <f ca="1">IF(E1666="","",IF(RIGHT(LEFT($J$1,6),3)="TTM",[1]!EM_S_FA_PROFIT_TTM(E1666,LEFT(RIGHT($J$1,11),10),1)/100000000,[1]!EM_S_STM07_IS(E1666,61,LEFT(RIGHT($J$1,5),4)&amp;"-12-31",1)/100000000))</f>
        <v>-13.548790989</v>
      </c>
      <c r="K1666" s="36">
        <f t="shared" ca="1" si="127"/>
        <v>-4.0066864801422906</v>
      </c>
      <c r="L1666" s="46">
        <f ca="1">IF(E1666="","",IF(ISERROR(IF(行业估值!$E$7="最新年报",[1]!EM_S_STM07_BS(E1666,140,LEFT(RIGHT($L$1,5),4)&amp;"-12-31",1)/100000000,[1]!EM_S_STM07_BS(E1666,140,LEFT(RIGHT($L$1,11),10),1)/100000000)),0,IF(行业估值!$E$7="最新年报",[1]!EM_S_STM07_BS(E1666,140,LEFT(RIGHT($L$1,5),4)&amp;"-12-31",1)/100000000,[1]!EM_S_STM07_BS(E1666,140,LEFT(RIGHT($L$1,11),10),1)/100000000)))</f>
        <v>25.304804241500001</v>
      </c>
      <c r="M1666" s="36">
        <f t="shared" ca="1" si="128"/>
        <v>2.1452747533557717</v>
      </c>
      <c r="N1666" s="37">
        <f ca="1">IF(E1666="","",IF(ISERROR([1]!EM_S_EST_NETPROFIT(E1666,行业估值!$E$6,deadline)/100000000),"-",[1]!EM_S_EST_NETPROFIT(E1666,行业估值!$E$6,deadline)/100000000))</f>
        <v>0.97</v>
      </c>
      <c r="O1666" s="36">
        <f t="shared" ca="1" si="129"/>
        <v>55.964698637010315</v>
      </c>
      <c r="T1666" s="64" t="s">
        <v>3326</v>
      </c>
      <c r="U1666" s="64" t="s">
        <v>3327</v>
      </c>
    </row>
    <row r="1667" spans="4:21">
      <c r="D1667" s="45" t="str">
        <f>IF(AND(行业估值!$B$39=$G1667,COUNTIF($G$2:$G$2552,$G1667)&gt;=1),COUNTIF($G$2:G1667,$G1667),"")</f>
        <v/>
      </c>
      <c r="E1667" s="65" t="str">
        <f t="shared" ref="E1667:E1730" si="130">IF(U1667="","",U1667)</f>
        <v>300267.SZ</v>
      </c>
      <c r="F1667" s="65" t="str">
        <f t="shared" ref="F1667:F1730" si="131">IF(T1667="","",T1667)</f>
        <v>尔康制药</v>
      </c>
      <c r="G1667" s="34" t="str">
        <f>IF(E1667="","",IF(行业估值!$C$5="申万行业",[1]!EM_S_INFO_INDUSTRY_SW2014(E1667,"1"),IF(行业估值!$C$5="证监会行业",[1]!EM_S_INFO_INDUSTRY_CSRC1(E1667,"1"),[1]!EM_S_INFO_INDUSTRY_EM2016(E1667,"1"))))</f>
        <v>医药生物</v>
      </c>
      <c r="H1667" s="34" t="str">
        <f>IF(E1667="","",IF($H$1="上证50",[1]!EM_S_INFO_COMPINDEX(E1667,"000016"),"")&amp;IF($H$1="上证180",[1]!EM_S_INFO_COMPINDEX(E1667,"000010"),"")&amp;IF($H$1="沪深300",[1]!EM_S_INFO_COMPINDEX(E1667,"000300"),"")&amp;IF(AND($H$1="上证A股",RIGHT(E1667,2)="SH"),"是","")&amp;IF(AND($H$1="深证A股",RIGHT(E1667,2)="SZ"),"是","")&amp;IF(AND($H$1="创业板",LEFT(E1667,1)-3=0),"是","")&amp;IF(AND($H$1="全部A股",E1667&lt;&gt;0),"是","")&amp;IF(AND($H$1="中小板",LEFT(E1667,3)="002"),"是",""))</f>
        <v>是</v>
      </c>
      <c r="I1667" s="46">
        <f ca="1">IF(E1667="","",IF(OR([1]!EM_S_VAL_MV(E1667,deadline)="",[1]!EM_S_VAL_MV(E1667,deadline)="--",[1]!EM_S_VAL_MV(E1667,deadline)="null"),0,[1]!EM_S_VAL_MV(E1667,deadline)/100000000))</f>
        <v>130.769148758</v>
      </c>
      <c r="J1667" s="46">
        <f ca="1">IF(E1667="","",IF(RIGHT(LEFT($J$1,6),3)="TTM",[1]!EM_S_FA_PROFIT_TTM(E1667,LEFT(RIGHT($J$1,11),10),1)/100000000,[1]!EM_S_STM07_IS(E1667,61,LEFT(RIGHT($J$1,5),4)&amp;"-12-31",1)/100000000))</f>
        <v>0.79074665359999996</v>
      </c>
      <c r="K1667" s="36">
        <f t="shared" ref="K1667:K1730" ca="1" si="132">IF(E1667="","",IF(OR(I1667=0,J1667=0),"-",I1667/J1667))</f>
        <v>165.37426767808961</v>
      </c>
      <c r="L1667" s="46">
        <f ca="1">IF(E1667="","",IF(ISERROR(IF(行业估值!$E$7="最新年报",[1]!EM_S_STM07_BS(E1667,140,LEFT(RIGHT($L$1,5),4)&amp;"-12-31",1)/100000000,[1]!EM_S_STM07_BS(E1667,140,LEFT(RIGHT($L$1,11),10),1)/100000000)),0,IF(行业估值!$E$7="最新年报",[1]!EM_S_STM07_BS(E1667,140,LEFT(RIGHT($L$1,5),4)&amp;"-12-31",1)/100000000,[1]!EM_S_STM07_BS(E1667,140,LEFT(RIGHT($L$1,11),10),1)/100000000)))</f>
        <v>57.809115364300006</v>
      </c>
      <c r="M1667" s="36">
        <f t="shared" ref="M1667:M1730" ca="1" si="133">IF(E1667="","",IF(OR(I1667=0,L1667=0),"-",I1667/L1667))</f>
        <v>2.2620852772771616</v>
      </c>
      <c r="N1667" s="37" t="str">
        <f ca="1">IF(E1667="","",IF(ISERROR([1]!EM_S_EST_NETPROFIT(E1667,行业估值!$E$6,deadline)/100000000),"-",[1]!EM_S_EST_NETPROFIT(E1667,行业估值!$E$6,deadline)/100000000))</f>
        <v>-</v>
      </c>
      <c r="O1667" s="36" t="str">
        <f t="shared" ref="O1667:O1730" ca="1" si="134">IF(E1667="","",IF(ISERROR(IF(OR(I1667=0,N1667=0),"-",I1667/N1667)),"-",IF(OR(I1667=0,N1667=0),"-",I1667/N1667)))</f>
        <v>-</v>
      </c>
      <c r="T1667" s="64" t="s">
        <v>3328</v>
      </c>
      <c r="U1667" s="64" t="s">
        <v>3329</v>
      </c>
    </row>
    <row r="1668" spans="4:21">
      <c r="D1668" s="45" t="str">
        <f>IF(AND(行业估值!$B$39=$G1668,COUNTIF($G$2:$G$2552,$G1668)&gt;=1),COUNTIF($G$2:G1668,$G1668),"")</f>
        <v/>
      </c>
      <c r="E1668" s="65" t="str">
        <f t="shared" si="130"/>
        <v>300268.SZ</v>
      </c>
      <c r="F1668" s="65" t="str">
        <f t="shared" si="131"/>
        <v>佳沃股份</v>
      </c>
      <c r="G1668" s="34" t="str">
        <f>IF(E1668="","",IF(行业估值!$C$5="申万行业",[1]!EM_S_INFO_INDUSTRY_SW2014(E1668,"1"),IF(行业估值!$C$5="证监会行业",[1]!EM_S_INFO_INDUSTRY_CSRC1(E1668,"1"),[1]!EM_S_INFO_INDUSTRY_EM2016(E1668,"1"))))</f>
        <v>农林牧渔</v>
      </c>
      <c r="H1668" s="34" t="str">
        <f>IF(E1668="","",IF($H$1="上证50",[1]!EM_S_INFO_COMPINDEX(E1668,"000016"),"")&amp;IF($H$1="上证180",[1]!EM_S_INFO_COMPINDEX(E1668,"000010"),"")&amp;IF($H$1="沪深300",[1]!EM_S_INFO_COMPINDEX(E1668,"000300"),"")&amp;IF(AND($H$1="上证A股",RIGHT(E1668,2)="SH"),"是","")&amp;IF(AND($H$1="深证A股",RIGHT(E1668,2)="SZ"),"是","")&amp;IF(AND($H$1="创业板",LEFT(E1668,1)-3=0),"是","")&amp;IF(AND($H$1="全部A股",E1668&lt;&gt;0),"是","")&amp;IF(AND($H$1="中小板",LEFT(E1668,3)="002"),"是",""))</f>
        <v>是</v>
      </c>
      <c r="I1668" s="46">
        <f ca="1">IF(E1668="","",IF(OR([1]!EM_S_VAL_MV(E1668,deadline)="",[1]!EM_S_VAL_MV(E1668,deadline)="--",[1]!EM_S_VAL_MV(E1668,deadline)="null"),0,[1]!EM_S_VAL_MV(E1668,deadline)/100000000))</f>
        <v>18.773399999999999</v>
      </c>
      <c r="J1668" s="46">
        <f ca="1">IF(E1668="","",IF(RIGHT(LEFT($J$1,6),3)="TTM",[1]!EM_S_FA_PROFIT_TTM(E1668,LEFT(RIGHT($J$1,11),10),1)/100000000,[1]!EM_S_STM07_IS(E1668,61,LEFT(RIGHT($J$1,5),4)&amp;"-12-31",1)/100000000))</f>
        <v>-0.45271181960000001</v>
      </c>
      <c r="K1668" s="36">
        <f t="shared" ca="1" si="132"/>
        <v>-41.468764868095349</v>
      </c>
      <c r="L1668" s="46">
        <f ca="1">IF(E1668="","",IF(ISERROR(IF(行业估值!$E$7="最新年报",[1]!EM_S_STM07_BS(E1668,140,LEFT(RIGHT($L$1,5),4)&amp;"-12-31",1)/100000000,[1]!EM_S_STM07_BS(E1668,140,LEFT(RIGHT($L$1,11),10),1)/100000000)),0,IF(行业估值!$E$7="最新年报",[1]!EM_S_STM07_BS(E1668,140,LEFT(RIGHT($L$1,5),4)&amp;"-12-31",1)/100000000,[1]!EM_S_STM07_BS(E1668,140,LEFT(RIGHT($L$1,11),10),1)/100000000)))</f>
        <v>1.5480666380000001</v>
      </c>
      <c r="M1668" s="36">
        <f t="shared" ca="1" si="133"/>
        <v>12.12699733924503</v>
      </c>
      <c r="N1668" s="37" t="str">
        <f ca="1">IF(E1668="","",IF(ISERROR([1]!EM_S_EST_NETPROFIT(E1668,行业估值!$E$6,deadline)/100000000),"-",[1]!EM_S_EST_NETPROFIT(E1668,行业估值!$E$6,deadline)/100000000))</f>
        <v>-</v>
      </c>
      <c r="O1668" s="36" t="str">
        <f t="shared" ca="1" si="134"/>
        <v>-</v>
      </c>
      <c r="T1668" s="64" t="s">
        <v>3330</v>
      </c>
      <c r="U1668" s="64" t="s">
        <v>3331</v>
      </c>
    </row>
    <row r="1669" spans="4:21">
      <c r="D1669" s="45" t="str">
        <f>IF(AND(行业估值!$B$39=$G1669,COUNTIF($G$2:$G$2552,$G1669)&gt;=1),COUNTIF($G$2:G1669,$G1669),"")</f>
        <v/>
      </c>
      <c r="E1669" s="65" t="str">
        <f t="shared" si="130"/>
        <v>300269.SZ</v>
      </c>
      <c r="F1669" s="65" t="str">
        <f t="shared" si="131"/>
        <v>联建光电</v>
      </c>
      <c r="G1669" s="34" t="str">
        <f>IF(E1669="","",IF(行业估值!$C$5="申万行业",[1]!EM_S_INFO_INDUSTRY_SW2014(E1669,"1"),IF(行业估值!$C$5="证监会行业",[1]!EM_S_INFO_INDUSTRY_CSRC1(E1669,"1"),[1]!EM_S_INFO_INDUSTRY_EM2016(E1669,"1"))))</f>
        <v>电子设备</v>
      </c>
      <c r="H1669" s="34" t="str">
        <f>IF(E1669="","",IF($H$1="上证50",[1]!EM_S_INFO_COMPINDEX(E1669,"000016"),"")&amp;IF($H$1="上证180",[1]!EM_S_INFO_COMPINDEX(E1669,"000010"),"")&amp;IF($H$1="沪深300",[1]!EM_S_INFO_COMPINDEX(E1669,"000300"),"")&amp;IF(AND($H$1="上证A股",RIGHT(E1669,2)="SH"),"是","")&amp;IF(AND($H$1="深证A股",RIGHT(E1669,2)="SZ"),"是","")&amp;IF(AND($H$1="创业板",LEFT(E1669,1)-3=0),"是","")&amp;IF(AND($H$1="全部A股",E1669&lt;&gt;0),"是","")&amp;IF(AND($H$1="中小板",LEFT(E1669,3)="002"),"是",""))</f>
        <v>是</v>
      </c>
      <c r="I1669" s="46">
        <f ca="1">IF(E1669="","",IF(OR([1]!EM_S_VAL_MV(E1669,deadline)="",[1]!EM_S_VAL_MV(E1669,deadline)="--",[1]!EM_S_VAL_MV(E1669,deadline)="null"),0,[1]!EM_S_VAL_MV(E1669,deadline)/100000000))</f>
        <v>22.302861228699999</v>
      </c>
      <c r="J1669" s="46">
        <f ca="1">IF(E1669="","",IF(RIGHT(LEFT($J$1,6),3)="TTM",[1]!EM_S_FA_PROFIT_TTM(E1669,LEFT(RIGHT($J$1,11),10),1)/100000000,[1]!EM_S_STM07_IS(E1669,61,LEFT(RIGHT($J$1,5),4)&amp;"-12-31",1)/100000000))</f>
        <v>-30.613467996199997</v>
      </c>
      <c r="K1669" s="36">
        <f t="shared" ca="1" si="132"/>
        <v>-0.72853102534702763</v>
      </c>
      <c r="L1669" s="46">
        <f ca="1">IF(E1669="","",IF(ISERROR(IF(行业估值!$E$7="最新年报",[1]!EM_S_STM07_BS(E1669,140,LEFT(RIGHT($L$1,5),4)&amp;"-12-31",1)/100000000,[1]!EM_S_STM07_BS(E1669,140,LEFT(RIGHT($L$1,11),10),1)/100000000)),0,IF(行业估值!$E$7="最新年报",[1]!EM_S_STM07_BS(E1669,140,LEFT(RIGHT($L$1,5),4)&amp;"-12-31",1)/100000000,[1]!EM_S_STM07_BS(E1669,140,LEFT(RIGHT($L$1,11),10),1)/100000000)))</f>
        <v>20.114724259100001</v>
      </c>
      <c r="M1669" s="36">
        <f t="shared" ca="1" si="133"/>
        <v>1.1087828469043057</v>
      </c>
      <c r="N1669" s="37" t="str">
        <f ca="1">IF(E1669="","",IF(ISERROR([1]!EM_S_EST_NETPROFIT(E1669,行业估值!$E$6,deadline)/100000000),"-",[1]!EM_S_EST_NETPROFIT(E1669,行业估值!$E$6,deadline)/100000000))</f>
        <v>-</v>
      </c>
      <c r="O1669" s="36" t="str">
        <f t="shared" ca="1" si="134"/>
        <v>-</v>
      </c>
      <c r="T1669" s="64" t="s">
        <v>3332</v>
      </c>
      <c r="U1669" s="64" t="s">
        <v>3333</v>
      </c>
    </row>
    <row r="1670" spans="4:21">
      <c r="D1670" s="45" t="str">
        <f>IF(AND(行业估值!$B$39=$G1670,COUNTIF($G$2:$G$2552,$G1670)&gt;=1),COUNTIF($G$2:G1670,$G1670),"")</f>
        <v/>
      </c>
      <c r="E1670" s="65" t="str">
        <f t="shared" si="130"/>
        <v>300270.SZ</v>
      </c>
      <c r="F1670" s="65" t="str">
        <f t="shared" si="131"/>
        <v>中威电子</v>
      </c>
      <c r="G1670" s="34" t="str">
        <f>IF(E1670="","",IF(行业估值!$C$5="申万行业",[1]!EM_S_INFO_INDUSTRY_SW2014(E1670,"1"),IF(行业估值!$C$5="证监会行业",[1]!EM_S_INFO_INDUSTRY_CSRC1(E1670,"1"),[1]!EM_S_INFO_INDUSTRY_EM2016(E1670,"1"))))</f>
        <v>电子设备</v>
      </c>
      <c r="H1670" s="34" t="str">
        <f>IF(E1670="","",IF($H$1="上证50",[1]!EM_S_INFO_COMPINDEX(E1670,"000016"),"")&amp;IF($H$1="上证180",[1]!EM_S_INFO_COMPINDEX(E1670,"000010"),"")&amp;IF($H$1="沪深300",[1]!EM_S_INFO_COMPINDEX(E1670,"000300"),"")&amp;IF(AND($H$1="上证A股",RIGHT(E1670,2)="SH"),"是","")&amp;IF(AND($H$1="深证A股",RIGHT(E1670,2)="SZ"),"是","")&amp;IF(AND($H$1="创业板",LEFT(E1670,1)-3=0),"是","")&amp;IF(AND($H$1="全部A股",E1670&lt;&gt;0),"是","")&amp;IF(AND($H$1="中小板",LEFT(E1670,3)="002"),"是",""))</f>
        <v>是</v>
      </c>
      <c r="I1670" s="46">
        <f ca="1">IF(E1670="","",IF(OR([1]!EM_S_VAL_MV(E1670,deadline)="",[1]!EM_S_VAL_MV(E1670,deadline)="--",[1]!EM_S_VAL_MV(E1670,deadline)="null"),0,[1]!EM_S_VAL_MV(E1670,deadline)/100000000))</f>
        <v>24.799813693200001</v>
      </c>
      <c r="J1670" s="46">
        <f ca="1">IF(E1670="","",IF(RIGHT(LEFT($J$1,6),3)="TTM",[1]!EM_S_FA_PROFIT_TTM(E1670,LEFT(RIGHT($J$1,11),10),1)/100000000,[1]!EM_S_STM07_IS(E1670,61,LEFT(RIGHT($J$1,5),4)&amp;"-12-31",1)/100000000))</f>
        <v>-0.1958628134</v>
      </c>
      <c r="K1670" s="36">
        <f t="shared" ca="1" si="132"/>
        <v>-126.6182858435342</v>
      </c>
      <c r="L1670" s="46">
        <f ca="1">IF(E1670="","",IF(ISERROR(IF(行业估值!$E$7="最新年报",[1]!EM_S_STM07_BS(E1670,140,LEFT(RIGHT($L$1,5),4)&amp;"-12-31",1)/100000000,[1]!EM_S_STM07_BS(E1670,140,LEFT(RIGHT($L$1,11),10),1)/100000000)),0,IF(行业估值!$E$7="最新年报",[1]!EM_S_STM07_BS(E1670,140,LEFT(RIGHT($L$1,5),4)&amp;"-12-31",1)/100000000,[1]!EM_S_STM07_BS(E1670,140,LEFT(RIGHT($L$1,11),10),1)/100000000)))</f>
        <v>10.3426542228</v>
      </c>
      <c r="M1670" s="36">
        <f t="shared" ca="1" si="133"/>
        <v>2.3978190857942177</v>
      </c>
      <c r="N1670" s="37" t="str">
        <f ca="1">IF(E1670="","",IF(ISERROR([1]!EM_S_EST_NETPROFIT(E1670,行业估值!$E$6,deadline)/100000000),"-",[1]!EM_S_EST_NETPROFIT(E1670,行业估值!$E$6,deadline)/100000000))</f>
        <v>-</v>
      </c>
      <c r="O1670" s="36" t="str">
        <f t="shared" ca="1" si="134"/>
        <v>-</v>
      </c>
      <c r="T1670" s="64" t="s">
        <v>3334</v>
      </c>
      <c r="U1670" s="64" t="s">
        <v>3335</v>
      </c>
    </row>
    <row r="1671" spans="4:21">
      <c r="D1671" s="45" t="str">
        <f>IF(AND(行业估值!$B$39=$G1671,COUNTIF($G$2:$G$2552,$G1671)&gt;=1),COUNTIF($G$2:G1671,$G1671),"")</f>
        <v/>
      </c>
      <c r="E1671" s="65" t="str">
        <f t="shared" si="130"/>
        <v>300271.SZ</v>
      </c>
      <c r="F1671" s="65" t="str">
        <f t="shared" si="131"/>
        <v>华宇软件</v>
      </c>
      <c r="G1671" s="34" t="str">
        <f>IF(E1671="","",IF(行业估值!$C$5="申万行业",[1]!EM_S_INFO_INDUSTRY_SW2014(E1671,"1"),IF(行业估值!$C$5="证监会行业",[1]!EM_S_INFO_INDUSTRY_CSRC1(E1671,"1"),[1]!EM_S_INFO_INDUSTRY_EM2016(E1671,"1"))))</f>
        <v>信息技术</v>
      </c>
      <c r="H1671" s="34" t="str">
        <f>IF(E1671="","",IF($H$1="上证50",[1]!EM_S_INFO_COMPINDEX(E1671,"000016"),"")&amp;IF($H$1="上证180",[1]!EM_S_INFO_COMPINDEX(E1671,"000010"),"")&amp;IF($H$1="沪深300",[1]!EM_S_INFO_COMPINDEX(E1671,"000300"),"")&amp;IF(AND($H$1="上证A股",RIGHT(E1671,2)="SH"),"是","")&amp;IF(AND($H$1="深证A股",RIGHT(E1671,2)="SZ"),"是","")&amp;IF(AND($H$1="创业板",LEFT(E1671,1)-3=0),"是","")&amp;IF(AND($H$1="全部A股",E1671&lt;&gt;0),"是","")&amp;IF(AND($H$1="中小板",LEFT(E1671,3)="002"),"是",""))</f>
        <v>是</v>
      </c>
      <c r="I1671" s="46">
        <f ca="1">IF(E1671="","",IF(OR([1]!EM_S_VAL_MV(E1671,deadline)="",[1]!EM_S_VAL_MV(E1671,deadline)="--",[1]!EM_S_VAL_MV(E1671,deadline)="null"),0,[1]!EM_S_VAL_MV(E1671,deadline)/100000000))</f>
        <v>188.91179474820001</v>
      </c>
      <c r="J1671" s="46">
        <f ca="1">IF(E1671="","",IF(RIGHT(LEFT($J$1,6),3)="TTM",[1]!EM_S_FA_PROFIT_TTM(E1671,LEFT(RIGHT($J$1,11),10),1)/100000000,[1]!EM_S_STM07_IS(E1671,61,LEFT(RIGHT($J$1,5),4)&amp;"-12-31",1)/100000000))</f>
        <v>5.2395317829000003</v>
      </c>
      <c r="K1671" s="36">
        <f t="shared" ca="1" si="132"/>
        <v>36.055090908073517</v>
      </c>
      <c r="L1671" s="46">
        <f ca="1">IF(E1671="","",IF(ISERROR(IF(行业估值!$E$7="最新年报",[1]!EM_S_STM07_BS(E1671,140,LEFT(RIGHT($L$1,5),4)&amp;"-12-31",1)/100000000,[1]!EM_S_STM07_BS(E1671,140,LEFT(RIGHT($L$1,11),10),1)/100000000)),0,IF(行业估值!$E$7="最新年报",[1]!EM_S_STM07_BS(E1671,140,LEFT(RIGHT($L$1,5),4)&amp;"-12-31",1)/100000000,[1]!EM_S_STM07_BS(E1671,140,LEFT(RIGHT($L$1,11),10),1)/100000000)))</f>
        <v>56.550852341899997</v>
      </c>
      <c r="M1671" s="36">
        <f t="shared" ca="1" si="133"/>
        <v>3.3405649415513823</v>
      </c>
      <c r="N1671" s="37">
        <f ca="1">IF(E1671="","",IF(ISERROR([1]!EM_S_EST_NETPROFIT(E1671,行业估值!$E$6,deadline)/100000000),"-",[1]!EM_S_EST_NETPROFIT(E1671,行业估值!$E$6,deadline)/100000000))</f>
        <v>6.1023714285714297</v>
      </c>
      <c r="O1671" s="36">
        <f t="shared" ca="1" si="134"/>
        <v>30.957111830936913</v>
      </c>
      <c r="T1671" s="64" t="s">
        <v>3336</v>
      </c>
      <c r="U1671" s="64" t="s">
        <v>3337</v>
      </c>
    </row>
    <row r="1672" spans="4:21">
      <c r="D1672" s="45">
        <f>IF(AND(行业估值!$B$39=$G1672,COUNTIF($G$2:$G$2552,$G1672)&gt;=1),COUNTIF($G$2:G1672,$G1672),"")</f>
        <v>154</v>
      </c>
      <c r="E1672" s="65" t="str">
        <f t="shared" si="130"/>
        <v>300272.SZ</v>
      </c>
      <c r="F1672" s="65" t="str">
        <f t="shared" si="131"/>
        <v>开能健康</v>
      </c>
      <c r="G1672" s="34" t="str">
        <f>IF(E1672="","",IF(行业估值!$C$5="申万行业",[1]!EM_S_INFO_INDUSTRY_SW2014(E1672,"1"),IF(行业估值!$C$5="证监会行业",[1]!EM_S_INFO_INDUSTRY_CSRC1(E1672,"1"),[1]!EM_S_INFO_INDUSTRY_EM2016(E1672,"1"))))</f>
        <v>机械设备</v>
      </c>
      <c r="H1672" s="34" t="str">
        <f>IF(E1672="","",IF($H$1="上证50",[1]!EM_S_INFO_COMPINDEX(E1672,"000016"),"")&amp;IF($H$1="上证180",[1]!EM_S_INFO_COMPINDEX(E1672,"000010"),"")&amp;IF($H$1="沪深300",[1]!EM_S_INFO_COMPINDEX(E1672,"000300"),"")&amp;IF(AND($H$1="上证A股",RIGHT(E1672,2)="SH"),"是","")&amp;IF(AND($H$1="深证A股",RIGHT(E1672,2)="SZ"),"是","")&amp;IF(AND($H$1="创业板",LEFT(E1672,1)-3=0),"是","")&amp;IF(AND($H$1="全部A股",E1672&lt;&gt;0),"是","")&amp;IF(AND($H$1="中小板",LEFT(E1672,3)="002"),"是",""))</f>
        <v>是</v>
      </c>
      <c r="I1672" s="46">
        <f ca="1">IF(E1672="","",IF(OR([1]!EM_S_VAL_MV(E1672,deadline)="",[1]!EM_S_VAL_MV(E1672,deadline)="--",[1]!EM_S_VAL_MV(E1672,deadline)="null"),0,[1]!EM_S_VAL_MV(E1672,deadline)/100000000))</f>
        <v>26.002607661399999</v>
      </c>
      <c r="J1672" s="46">
        <f ca="1">IF(E1672="","",IF(RIGHT(LEFT($J$1,6),3)="TTM",[1]!EM_S_FA_PROFIT_TTM(E1672,LEFT(RIGHT($J$1,11),10),1)/100000000,[1]!EM_S_STM07_IS(E1672,61,LEFT(RIGHT($J$1,5),4)&amp;"-12-31",1)/100000000))</f>
        <v>1.0540388714</v>
      </c>
      <c r="K1672" s="36">
        <f t="shared" ca="1" si="132"/>
        <v>24.669495942652198</v>
      </c>
      <c r="L1672" s="46">
        <f ca="1">IF(E1672="","",IF(ISERROR(IF(行业估值!$E$7="最新年报",[1]!EM_S_STM07_BS(E1672,140,LEFT(RIGHT($L$1,5),4)&amp;"-12-31",1)/100000000,[1]!EM_S_STM07_BS(E1672,140,LEFT(RIGHT($L$1,11),10),1)/100000000)),0,IF(行业估值!$E$7="最新年报",[1]!EM_S_STM07_BS(E1672,140,LEFT(RIGHT($L$1,5),4)&amp;"-12-31",1)/100000000,[1]!EM_S_STM07_BS(E1672,140,LEFT(RIGHT($L$1,11),10),1)/100000000)))</f>
        <v>11.817196125399999</v>
      </c>
      <c r="M1672" s="36">
        <f t="shared" ca="1" si="133"/>
        <v>2.2004041724846841</v>
      </c>
      <c r="N1672" s="37">
        <f ca="1">IF(E1672="","",IF(ISERROR([1]!EM_S_EST_NETPROFIT(E1672,行业估值!$E$6,deadline)/100000000),"-",[1]!EM_S_EST_NETPROFIT(E1672,行业估值!$E$6,deadline)/100000000))</f>
        <v>1.1399999999999999</v>
      </c>
      <c r="O1672" s="36">
        <f t="shared" ca="1" si="134"/>
        <v>22.809304966140353</v>
      </c>
      <c r="T1672" s="64" t="s">
        <v>3338</v>
      </c>
      <c r="U1672" s="64" t="s">
        <v>3339</v>
      </c>
    </row>
    <row r="1673" spans="4:21">
      <c r="D1673" s="45" t="str">
        <f>IF(AND(行业估值!$B$39=$G1673,COUNTIF($G$2:$G$2552,$G1673)&gt;=1),COUNTIF($G$2:G1673,$G1673),"")</f>
        <v/>
      </c>
      <c r="E1673" s="65" t="str">
        <f t="shared" si="130"/>
        <v>300273.SZ</v>
      </c>
      <c r="F1673" s="65" t="str">
        <f t="shared" si="131"/>
        <v>和佳股份</v>
      </c>
      <c r="G1673" s="34" t="str">
        <f>IF(E1673="","",IF(行业估值!$C$5="申万行业",[1]!EM_S_INFO_INDUSTRY_SW2014(E1673,"1"),IF(行业估值!$C$5="证监会行业",[1]!EM_S_INFO_INDUSTRY_CSRC1(E1673,"1"),[1]!EM_S_INFO_INDUSTRY_EM2016(E1673,"1"))))</f>
        <v>医药生物</v>
      </c>
      <c r="H1673" s="34" t="str">
        <f>IF(E1673="","",IF($H$1="上证50",[1]!EM_S_INFO_COMPINDEX(E1673,"000016"),"")&amp;IF($H$1="上证180",[1]!EM_S_INFO_COMPINDEX(E1673,"000010"),"")&amp;IF($H$1="沪深300",[1]!EM_S_INFO_COMPINDEX(E1673,"000300"),"")&amp;IF(AND($H$1="上证A股",RIGHT(E1673,2)="SH"),"是","")&amp;IF(AND($H$1="深证A股",RIGHT(E1673,2)="SZ"),"是","")&amp;IF(AND($H$1="创业板",LEFT(E1673,1)-3=0),"是","")&amp;IF(AND($H$1="全部A股",E1673&lt;&gt;0),"是","")&amp;IF(AND($H$1="中小板",LEFT(E1673,3)="002"),"是",""))</f>
        <v>是</v>
      </c>
      <c r="I1673" s="46">
        <f ca="1">IF(E1673="","",IF(OR([1]!EM_S_VAL_MV(E1673,deadline)="",[1]!EM_S_VAL_MV(E1673,deadline)="--",[1]!EM_S_VAL_MV(E1673,deadline)="null"),0,[1]!EM_S_VAL_MV(E1673,deadline)/100000000))</f>
        <v>37.504212627199998</v>
      </c>
      <c r="J1673" s="46">
        <f ca="1">IF(E1673="","",IF(RIGHT(LEFT($J$1,6),3)="TTM",[1]!EM_S_FA_PROFIT_TTM(E1673,LEFT(RIGHT($J$1,11),10),1)/100000000,[1]!EM_S_STM07_IS(E1673,61,LEFT(RIGHT($J$1,5),4)&amp;"-12-31",1)/100000000))</f>
        <v>0.97690391049999992</v>
      </c>
      <c r="K1673" s="36">
        <f t="shared" ca="1" si="132"/>
        <v>38.390892107294931</v>
      </c>
      <c r="L1673" s="46">
        <f ca="1">IF(E1673="","",IF(ISERROR(IF(行业估值!$E$7="最新年报",[1]!EM_S_STM07_BS(E1673,140,LEFT(RIGHT($L$1,5),4)&amp;"-12-31",1)/100000000,[1]!EM_S_STM07_BS(E1673,140,LEFT(RIGHT($L$1,11),10),1)/100000000)),0,IF(行业估值!$E$7="最新年报",[1]!EM_S_STM07_BS(E1673,140,LEFT(RIGHT($L$1,5),4)&amp;"-12-31",1)/100000000,[1]!EM_S_STM07_BS(E1673,140,LEFT(RIGHT($L$1,11),10),1)/100000000)))</f>
        <v>25.680062969200002</v>
      </c>
      <c r="M1673" s="36">
        <f t="shared" ca="1" si="133"/>
        <v>1.4604408358414687</v>
      </c>
      <c r="N1673" s="37" t="str">
        <f ca="1">IF(E1673="","",IF(ISERROR([1]!EM_S_EST_NETPROFIT(E1673,行业估值!$E$6,deadline)/100000000),"-",[1]!EM_S_EST_NETPROFIT(E1673,行业估值!$E$6,deadline)/100000000))</f>
        <v>-</v>
      </c>
      <c r="O1673" s="36" t="str">
        <f t="shared" ca="1" si="134"/>
        <v>-</v>
      </c>
      <c r="T1673" s="64" t="s">
        <v>3340</v>
      </c>
      <c r="U1673" s="64" t="s">
        <v>3341</v>
      </c>
    </row>
    <row r="1674" spans="4:21">
      <c r="D1674" s="45" t="str">
        <f>IF(AND(行业估值!$B$39=$G1674,COUNTIF($G$2:$G$2552,$G1674)&gt;=1),COUNTIF($G$2:G1674,$G1674),"")</f>
        <v/>
      </c>
      <c r="E1674" s="65" t="str">
        <f t="shared" si="130"/>
        <v>300274.SZ</v>
      </c>
      <c r="F1674" s="65" t="str">
        <f t="shared" si="131"/>
        <v>阳光电源</v>
      </c>
      <c r="G1674" s="34" t="str">
        <f>IF(E1674="","",IF(行业估值!$C$5="申万行业",[1]!EM_S_INFO_INDUSTRY_SW2014(E1674,"1"),IF(行业估值!$C$5="证监会行业",[1]!EM_S_INFO_INDUSTRY_CSRC1(E1674,"1"),[1]!EM_S_INFO_INDUSTRY_EM2016(E1674,"1"))))</f>
        <v>电气设备</v>
      </c>
      <c r="H1674" s="34" t="str">
        <f>IF(E1674="","",IF($H$1="上证50",[1]!EM_S_INFO_COMPINDEX(E1674,"000016"),"")&amp;IF($H$1="上证180",[1]!EM_S_INFO_COMPINDEX(E1674,"000010"),"")&amp;IF($H$1="沪深300",[1]!EM_S_INFO_COMPINDEX(E1674,"000300"),"")&amp;IF(AND($H$1="上证A股",RIGHT(E1674,2)="SH"),"是","")&amp;IF(AND($H$1="深证A股",RIGHT(E1674,2)="SZ"),"是","")&amp;IF(AND($H$1="创业板",LEFT(E1674,1)-3=0),"是","")&amp;IF(AND($H$1="全部A股",E1674&lt;&gt;0),"是","")&amp;IF(AND($H$1="中小板",LEFT(E1674,3)="002"),"是",""))</f>
        <v>是</v>
      </c>
      <c r="I1674" s="46">
        <f ca="1">IF(E1674="","",IF(OR([1]!EM_S_VAL_MV(E1674,deadline)="",[1]!EM_S_VAL_MV(E1674,deadline)="--",[1]!EM_S_VAL_MV(E1674,deadline)="null"),0,[1]!EM_S_VAL_MV(E1674,deadline)/100000000))</f>
        <v>147.16577185</v>
      </c>
      <c r="J1674" s="46">
        <f ca="1">IF(E1674="","",IF(RIGHT(LEFT($J$1,6),3)="TTM",[1]!EM_S_FA_PROFIT_TTM(E1674,LEFT(RIGHT($J$1,11),10),1)/100000000,[1]!EM_S_STM07_IS(E1674,61,LEFT(RIGHT($J$1,5),4)&amp;"-12-31",1)/100000000))</f>
        <v>7.7783581659000003</v>
      </c>
      <c r="K1674" s="36">
        <f t="shared" ca="1" si="132"/>
        <v>18.919901695343452</v>
      </c>
      <c r="L1674" s="46">
        <f ca="1">IF(E1674="","",IF(ISERROR(IF(行业估值!$E$7="最新年报",[1]!EM_S_STM07_BS(E1674,140,LEFT(RIGHT($L$1,5),4)&amp;"-12-31",1)/100000000,[1]!EM_S_STM07_BS(E1674,140,LEFT(RIGHT($L$1,11),10),1)/100000000)),0,IF(行业估值!$E$7="最新年报",[1]!EM_S_STM07_BS(E1674,140,LEFT(RIGHT($L$1,5),4)&amp;"-12-31",1)/100000000,[1]!EM_S_STM07_BS(E1674,140,LEFT(RIGHT($L$1,11),10),1)/100000000)))</f>
        <v>82.899131078099998</v>
      </c>
      <c r="M1674" s="36">
        <f t="shared" ca="1" si="133"/>
        <v>1.7752390156098721</v>
      </c>
      <c r="N1674" s="37">
        <f ca="1">IF(E1674="","",IF(ISERROR([1]!EM_S_EST_NETPROFIT(E1674,行业估值!$E$6,deadline)/100000000),"-",[1]!EM_S_EST_NETPROFIT(E1674,行业估值!$E$6,deadline)/100000000))</f>
        <v>9.8321166666666677</v>
      </c>
      <c r="O1674" s="36">
        <f t="shared" ca="1" si="134"/>
        <v>14.967862652497681</v>
      </c>
      <c r="T1674" s="64" t="s">
        <v>3342</v>
      </c>
      <c r="U1674" s="64" t="s">
        <v>3343</v>
      </c>
    </row>
    <row r="1675" spans="4:21">
      <c r="D1675" s="45" t="str">
        <f>IF(AND(行业估值!$B$39=$G1675,COUNTIF($G$2:$G$2552,$G1675)&gt;=1),COUNTIF($G$2:G1675,$G1675),"")</f>
        <v/>
      </c>
      <c r="E1675" s="65" t="str">
        <f t="shared" si="130"/>
        <v>300275.SZ</v>
      </c>
      <c r="F1675" s="65" t="str">
        <f t="shared" si="131"/>
        <v>梅安森</v>
      </c>
      <c r="G1675" s="34" t="str">
        <f>IF(E1675="","",IF(行业估值!$C$5="申万行业",[1]!EM_S_INFO_INDUSTRY_SW2014(E1675,"1"),IF(行业估值!$C$5="证监会行业",[1]!EM_S_INFO_INDUSTRY_CSRC1(E1675,"1"),[1]!EM_S_INFO_INDUSTRY_EM2016(E1675,"1"))))</f>
        <v>电子设备</v>
      </c>
      <c r="H1675" s="34" t="str">
        <f>IF(E1675="","",IF($H$1="上证50",[1]!EM_S_INFO_COMPINDEX(E1675,"000016"),"")&amp;IF($H$1="上证180",[1]!EM_S_INFO_COMPINDEX(E1675,"000010"),"")&amp;IF($H$1="沪深300",[1]!EM_S_INFO_COMPINDEX(E1675,"000300"),"")&amp;IF(AND($H$1="上证A股",RIGHT(E1675,2)="SH"),"是","")&amp;IF(AND($H$1="深证A股",RIGHT(E1675,2)="SZ"),"是","")&amp;IF(AND($H$1="创业板",LEFT(E1675,1)-3=0),"是","")&amp;IF(AND($H$1="全部A股",E1675&lt;&gt;0),"是","")&amp;IF(AND($H$1="中小板",LEFT(E1675,3)="002"),"是",""))</f>
        <v>是</v>
      </c>
      <c r="I1675" s="46">
        <f ca="1">IF(E1675="","",IF(OR([1]!EM_S_VAL_MV(E1675,deadline)="",[1]!EM_S_VAL_MV(E1675,deadline)="--",[1]!EM_S_VAL_MV(E1675,deadline)="null"),0,[1]!EM_S_VAL_MV(E1675,deadline)/100000000))</f>
        <v>18.576597</v>
      </c>
      <c r="J1675" s="46">
        <f ca="1">IF(E1675="","",IF(RIGHT(LEFT($J$1,6),3)="TTM",[1]!EM_S_FA_PROFIT_TTM(E1675,LEFT(RIGHT($J$1,11),10),1)/100000000,[1]!EM_S_STM07_IS(E1675,61,LEFT(RIGHT($J$1,5),4)&amp;"-12-31",1)/100000000))</f>
        <v>-0.5400544062</v>
      </c>
      <c r="K1675" s="36">
        <f t="shared" ca="1" si="132"/>
        <v>-34.397639916894725</v>
      </c>
      <c r="L1675" s="46">
        <f ca="1">IF(E1675="","",IF(ISERROR(IF(行业估值!$E$7="最新年报",[1]!EM_S_STM07_BS(E1675,140,LEFT(RIGHT($L$1,5),4)&amp;"-12-31",1)/100000000,[1]!EM_S_STM07_BS(E1675,140,LEFT(RIGHT($L$1,11),10),1)/100000000)),0,IF(行业估值!$E$7="最新年报",[1]!EM_S_STM07_BS(E1675,140,LEFT(RIGHT($L$1,5),4)&amp;"-12-31",1)/100000000,[1]!EM_S_STM07_BS(E1675,140,LEFT(RIGHT($L$1,11),10),1)/100000000)))</f>
        <v>5.1945919270999994</v>
      </c>
      <c r="M1675" s="36">
        <f t="shared" ca="1" si="133"/>
        <v>3.5761417375417999</v>
      </c>
      <c r="N1675" s="37" t="str">
        <f ca="1">IF(E1675="","",IF(ISERROR([1]!EM_S_EST_NETPROFIT(E1675,行业估值!$E$6,deadline)/100000000),"-",[1]!EM_S_EST_NETPROFIT(E1675,行业估值!$E$6,deadline)/100000000))</f>
        <v>-</v>
      </c>
      <c r="O1675" s="36" t="str">
        <f t="shared" ca="1" si="134"/>
        <v>-</v>
      </c>
      <c r="T1675" s="64" t="s">
        <v>3344</v>
      </c>
      <c r="U1675" s="64" t="s">
        <v>3345</v>
      </c>
    </row>
    <row r="1676" spans="4:21">
      <c r="D1676" s="45">
        <f>IF(AND(行业估值!$B$39=$G1676,COUNTIF($G$2:$G$2552,$G1676)&gt;=1),COUNTIF($G$2:G1676,$G1676),"")</f>
        <v>155</v>
      </c>
      <c r="E1676" s="65" t="str">
        <f t="shared" si="130"/>
        <v>300276.SZ</v>
      </c>
      <c r="F1676" s="65" t="str">
        <f t="shared" si="131"/>
        <v>三丰智能</v>
      </c>
      <c r="G1676" s="34" t="str">
        <f>IF(E1676="","",IF(行业估值!$C$5="申万行业",[1]!EM_S_INFO_INDUSTRY_SW2014(E1676,"1"),IF(行业估值!$C$5="证监会行业",[1]!EM_S_INFO_INDUSTRY_CSRC1(E1676,"1"),[1]!EM_S_INFO_INDUSTRY_EM2016(E1676,"1"))))</f>
        <v>机械设备</v>
      </c>
      <c r="H1676" s="34" t="str">
        <f>IF(E1676="","",IF($H$1="上证50",[1]!EM_S_INFO_COMPINDEX(E1676,"000016"),"")&amp;IF($H$1="上证180",[1]!EM_S_INFO_COMPINDEX(E1676,"000010"),"")&amp;IF($H$1="沪深300",[1]!EM_S_INFO_COMPINDEX(E1676,"000300"),"")&amp;IF(AND($H$1="上证A股",RIGHT(E1676,2)="SH"),"是","")&amp;IF(AND($H$1="深证A股",RIGHT(E1676,2)="SZ"),"是","")&amp;IF(AND($H$1="创业板",LEFT(E1676,1)-3=0),"是","")&amp;IF(AND($H$1="全部A股",E1676&lt;&gt;0),"是","")&amp;IF(AND($H$1="中小板",LEFT(E1676,3)="002"),"是",""))</f>
        <v>是</v>
      </c>
      <c r="I1676" s="46">
        <f ca="1">IF(E1676="","",IF(OR([1]!EM_S_VAL_MV(E1676,deadline)="",[1]!EM_S_VAL_MV(E1676,deadline)="--",[1]!EM_S_VAL_MV(E1676,deadline)="null"),0,[1]!EM_S_VAL_MV(E1676,deadline)/100000000))</f>
        <v>59.160585280799999</v>
      </c>
      <c r="J1676" s="46">
        <f ca="1">IF(E1676="","",IF(RIGHT(LEFT($J$1,6),3)="TTM",[1]!EM_S_FA_PROFIT_TTM(E1676,LEFT(RIGHT($J$1,11),10),1)/100000000,[1]!EM_S_STM07_IS(E1676,61,LEFT(RIGHT($J$1,5),4)&amp;"-12-31",1)/100000000))</f>
        <v>2.3331590526000001</v>
      </c>
      <c r="K1676" s="36">
        <f t="shared" ca="1" si="132"/>
        <v>25.356430464898345</v>
      </c>
      <c r="L1676" s="46">
        <f ca="1">IF(E1676="","",IF(ISERROR(IF(行业估值!$E$7="最新年报",[1]!EM_S_STM07_BS(E1676,140,LEFT(RIGHT($L$1,5),4)&amp;"-12-31",1)/100000000,[1]!EM_S_STM07_BS(E1676,140,LEFT(RIGHT($L$1,11),10),1)/100000000)),0,IF(行业估值!$E$7="最新年报",[1]!EM_S_STM07_BS(E1676,140,LEFT(RIGHT($L$1,5),4)&amp;"-12-31",1)/100000000,[1]!EM_S_STM07_BS(E1676,140,LEFT(RIGHT($L$1,11),10),1)/100000000)))</f>
        <v>36.938282321999999</v>
      </c>
      <c r="M1676" s="36">
        <f t="shared" ca="1" si="133"/>
        <v>1.6016062892443881</v>
      </c>
      <c r="N1676" s="37">
        <f ca="1">IF(E1676="","",IF(ISERROR([1]!EM_S_EST_NETPROFIT(E1676,行业估值!$E$6,deadline)/100000000),"-",[1]!EM_S_EST_NETPROFIT(E1676,行业估值!$E$6,deadline)/100000000))</f>
        <v>3.3458000000000001</v>
      </c>
      <c r="O1676" s="36">
        <f t="shared" ca="1" si="134"/>
        <v>17.682044736923903</v>
      </c>
      <c r="T1676" s="64" t="s">
        <v>3346</v>
      </c>
      <c r="U1676" s="64" t="s">
        <v>3347</v>
      </c>
    </row>
    <row r="1677" spans="4:21">
      <c r="D1677" s="45" t="str">
        <f>IF(AND(行业估值!$B$39=$G1677,COUNTIF($G$2:$G$2552,$G1677)&gt;=1),COUNTIF($G$2:G1677,$G1677),"")</f>
        <v/>
      </c>
      <c r="E1677" s="65" t="str">
        <f t="shared" si="130"/>
        <v>300277.SZ</v>
      </c>
      <c r="F1677" s="65" t="str">
        <f t="shared" si="131"/>
        <v>海联讯</v>
      </c>
      <c r="G1677" s="34" t="str">
        <f>IF(E1677="","",IF(行业估值!$C$5="申万行业",[1]!EM_S_INFO_INDUSTRY_SW2014(E1677,"1"),IF(行业估值!$C$5="证监会行业",[1]!EM_S_INFO_INDUSTRY_CSRC1(E1677,"1"),[1]!EM_S_INFO_INDUSTRY_EM2016(E1677,"1"))))</f>
        <v>信息技术</v>
      </c>
      <c r="H1677" s="34" t="str">
        <f>IF(E1677="","",IF($H$1="上证50",[1]!EM_S_INFO_COMPINDEX(E1677,"000016"),"")&amp;IF($H$1="上证180",[1]!EM_S_INFO_COMPINDEX(E1677,"000010"),"")&amp;IF($H$1="沪深300",[1]!EM_S_INFO_COMPINDEX(E1677,"000300"),"")&amp;IF(AND($H$1="上证A股",RIGHT(E1677,2)="SH"),"是","")&amp;IF(AND($H$1="深证A股",RIGHT(E1677,2)="SZ"),"是","")&amp;IF(AND($H$1="创业板",LEFT(E1677,1)-3=0),"是","")&amp;IF(AND($H$1="全部A股",E1677&lt;&gt;0),"是","")&amp;IF(AND($H$1="中小板",LEFT(E1677,3)="002"),"是",""))</f>
        <v>是</v>
      </c>
      <c r="I1677" s="46">
        <f ca="1">IF(E1677="","",IF(OR([1]!EM_S_VAL_MV(E1677,deadline)="",[1]!EM_S_VAL_MV(E1677,deadline)="--",[1]!EM_S_VAL_MV(E1677,deadline)="null"),0,[1]!EM_S_VAL_MV(E1677,deadline)/100000000))</f>
        <v>31.422999999999998</v>
      </c>
      <c r="J1677" s="46">
        <f ca="1">IF(E1677="","",IF(RIGHT(LEFT($J$1,6),3)="TTM",[1]!EM_S_FA_PROFIT_TTM(E1677,LEFT(RIGHT($J$1,11),10),1)/100000000,[1]!EM_S_STM07_IS(E1677,61,LEFT(RIGHT($J$1,5),4)&amp;"-12-31",1)/100000000))</f>
        <v>0.29417940199999998</v>
      </c>
      <c r="K1677" s="36">
        <f t="shared" ca="1" si="132"/>
        <v>106.81577223411448</v>
      </c>
      <c r="L1677" s="46">
        <f ca="1">IF(E1677="","",IF(ISERROR(IF(行业估值!$E$7="最新年报",[1]!EM_S_STM07_BS(E1677,140,LEFT(RIGHT($L$1,5),4)&amp;"-12-31",1)/100000000,[1]!EM_S_STM07_BS(E1677,140,LEFT(RIGHT($L$1,11),10),1)/100000000)),0,IF(行业估值!$E$7="最新年报",[1]!EM_S_STM07_BS(E1677,140,LEFT(RIGHT($L$1,5),4)&amp;"-12-31",1)/100000000,[1]!EM_S_STM07_BS(E1677,140,LEFT(RIGHT($L$1,11),10),1)/100000000)))</f>
        <v>4.6798931172000007</v>
      </c>
      <c r="M1677" s="36">
        <f t="shared" ca="1" si="133"/>
        <v>6.7144695857499643</v>
      </c>
      <c r="N1677" s="37" t="str">
        <f ca="1">IF(E1677="","",IF(ISERROR([1]!EM_S_EST_NETPROFIT(E1677,行业估值!$E$6,deadline)/100000000),"-",[1]!EM_S_EST_NETPROFIT(E1677,行业估值!$E$6,deadline)/100000000))</f>
        <v>-</v>
      </c>
      <c r="O1677" s="36" t="str">
        <f t="shared" ca="1" si="134"/>
        <v>-</v>
      </c>
      <c r="T1677" s="64" t="s">
        <v>3348</v>
      </c>
      <c r="U1677" s="64" t="s">
        <v>3349</v>
      </c>
    </row>
    <row r="1678" spans="4:21">
      <c r="D1678" s="45">
        <f>IF(AND(行业估值!$B$39=$G1678,COUNTIF($G$2:$G$2552,$G1678)&gt;=1),COUNTIF($G$2:G1678,$G1678),"")</f>
        <v>156</v>
      </c>
      <c r="E1678" s="65" t="str">
        <f t="shared" si="130"/>
        <v>300278.SZ</v>
      </c>
      <c r="F1678" s="65" t="str">
        <f t="shared" si="131"/>
        <v>华昌达</v>
      </c>
      <c r="G1678" s="34" t="str">
        <f>IF(E1678="","",IF(行业估值!$C$5="申万行业",[1]!EM_S_INFO_INDUSTRY_SW2014(E1678,"1"),IF(行业估值!$C$5="证监会行业",[1]!EM_S_INFO_INDUSTRY_CSRC1(E1678,"1"),[1]!EM_S_INFO_INDUSTRY_EM2016(E1678,"1"))))</f>
        <v>机械设备</v>
      </c>
      <c r="H1678" s="34" t="str">
        <f>IF(E1678="","",IF($H$1="上证50",[1]!EM_S_INFO_COMPINDEX(E1678,"000016"),"")&amp;IF($H$1="上证180",[1]!EM_S_INFO_COMPINDEX(E1678,"000010"),"")&amp;IF($H$1="沪深300",[1]!EM_S_INFO_COMPINDEX(E1678,"000300"),"")&amp;IF(AND($H$1="上证A股",RIGHT(E1678,2)="SH"),"是","")&amp;IF(AND($H$1="深证A股",RIGHT(E1678,2)="SZ"),"是","")&amp;IF(AND($H$1="创业板",LEFT(E1678,1)-3=0),"是","")&amp;IF(AND($H$1="全部A股",E1678&lt;&gt;0),"是","")&amp;IF(AND($H$1="中小板",LEFT(E1678,3)="002"),"是",""))</f>
        <v>是</v>
      </c>
      <c r="I1678" s="46">
        <f ca="1">IF(E1678="","",IF(OR([1]!EM_S_VAL_MV(E1678,deadline)="",[1]!EM_S_VAL_MV(E1678,deadline)="--",[1]!EM_S_VAL_MV(E1678,deadline)="null"),0,[1]!EM_S_VAL_MV(E1678,deadline)/100000000))</f>
        <v>22.872124679599999</v>
      </c>
      <c r="J1678" s="46">
        <f ca="1">IF(E1678="","",IF(RIGHT(LEFT($J$1,6),3)="TTM",[1]!EM_S_FA_PROFIT_TTM(E1678,LEFT(RIGHT($J$1,11),10),1)/100000000,[1]!EM_S_STM07_IS(E1678,61,LEFT(RIGHT($J$1,5),4)&amp;"-12-31",1)/100000000))</f>
        <v>-6.5039690814000002</v>
      </c>
      <c r="K1678" s="36">
        <f t="shared" ca="1" si="132"/>
        <v>-3.5166410530778078</v>
      </c>
      <c r="L1678" s="46">
        <f ca="1">IF(E1678="","",IF(ISERROR(IF(行业估值!$E$7="最新年报",[1]!EM_S_STM07_BS(E1678,140,LEFT(RIGHT($L$1,5),4)&amp;"-12-31",1)/100000000,[1]!EM_S_STM07_BS(E1678,140,LEFT(RIGHT($L$1,11),10),1)/100000000)),0,IF(行业估值!$E$7="最新年报",[1]!EM_S_STM07_BS(E1678,140,LEFT(RIGHT($L$1,5),4)&amp;"-12-31",1)/100000000,[1]!EM_S_STM07_BS(E1678,140,LEFT(RIGHT($L$1,11),10),1)/100000000)))</f>
        <v>10.3487499438</v>
      </c>
      <c r="M1678" s="36">
        <f t="shared" ca="1" si="133"/>
        <v>2.2101340552056561</v>
      </c>
      <c r="N1678" s="37" t="str">
        <f ca="1">IF(E1678="","",IF(ISERROR([1]!EM_S_EST_NETPROFIT(E1678,行业估值!$E$6,deadline)/100000000),"-",[1]!EM_S_EST_NETPROFIT(E1678,行业估值!$E$6,deadline)/100000000))</f>
        <v>-</v>
      </c>
      <c r="O1678" s="36" t="str">
        <f t="shared" ca="1" si="134"/>
        <v>-</v>
      </c>
      <c r="T1678" s="64" t="s">
        <v>3350</v>
      </c>
      <c r="U1678" s="64" t="s">
        <v>3351</v>
      </c>
    </row>
    <row r="1679" spans="4:21">
      <c r="D1679" s="45" t="str">
        <f>IF(AND(行业估值!$B$39=$G1679,COUNTIF($G$2:$G$2552,$G1679)&gt;=1),COUNTIF($G$2:G1679,$G1679),"")</f>
        <v/>
      </c>
      <c r="E1679" s="65" t="str">
        <f t="shared" si="130"/>
        <v>300279.SZ</v>
      </c>
      <c r="F1679" s="65" t="str">
        <f t="shared" si="131"/>
        <v>和晶科技</v>
      </c>
      <c r="G1679" s="34" t="str">
        <f>IF(E1679="","",IF(行业估值!$C$5="申万行业",[1]!EM_S_INFO_INDUSTRY_SW2014(E1679,"1"),IF(行业估值!$C$5="证监会行业",[1]!EM_S_INFO_INDUSTRY_CSRC1(E1679,"1"),[1]!EM_S_INFO_INDUSTRY_EM2016(E1679,"1"))))</f>
        <v>电子设备</v>
      </c>
      <c r="H1679" s="34" t="str">
        <f>IF(E1679="","",IF($H$1="上证50",[1]!EM_S_INFO_COMPINDEX(E1679,"000016"),"")&amp;IF($H$1="上证180",[1]!EM_S_INFO_COMPINDEX(E1679,"000010"),"")&amp;IF($H$1="沪深300",[1]!EM_S_INFO_COMPINDEX(E1679,"000300"),"")&amp;IF(AND($H$1="上证A股",RIGHT(E1679,2)="SH"),"是","")&amp;IF(AND($H$1="深证A股",RIGHT(E1679,2)="SZ"),"是","")&amp;IF(AND($H$1="创业板",LEFT(E1679,1)-3=0),"是","")&amp;IF(AND($H$1="全部A股",E1679&lt;&gt;0),"是","")&amp;IF(AND($H$1="中小板",LEFT(E1679,3)="002"),"是",""))</f>
        <v>是</v>
      </c>
      <c r="I1679" s="46">
        <f ca="1">IF(E1679="","",IF(OR([1]!EM_S_VAL_MV(E1679,deadline)="",[1]!EM_S_VAL_MV(E1679,deadline)="--",[1]!EM_S_VAL_MV(E1679,deadline)="null"),0,[1]!EM_S_VAL_MV(E1679,deadline)/100000000))</f>
        <v>22.222628901</v>
      </c>
      <c r="J1679" s="46">
        <f ca="1">IF(E1679="","",IF(RIGHT(LEFT($J$1,6),3)="TTM",[1]!EM_S_FA_PROFIT_TTM(E1679,LEFT(RIGHT($J$1,11),10),1)/100000000,[1]!EM_S_STM07_IS(E1679,61,LEFT(RIGHT($J$1,5),4)&amp;"-12-31",1)/100000000))</f>
        <v>-7.5664220516999992</v>
      </c>
      <c r="K1679" s="36">
        <f t="shared" ca="1" si="132"/>
        <v>-2.9370062559498771</v>
      </c>
      <c r="L1679" s="46">
        <f ca="1">IF(E1679="","",IF(ISERROR(IF(行业估值!$E$7="最新年报",[1]!EM_S_STM07_BS(E1679,140,LEFT(RIGHT($L$1,5),4)&amp;"-12-31",1)/100000000,[1]!EM_S_STM07_BS(E1679,140,LEFT(RIGHT($L$1,11),10),1)/100000000)),0,IF(行业估值!$E$7="最新年报",[1]!EM_S_STM07_BS(E1679,140,LEFT(RIGHT($L$1,5),4)&amp;"-12-31",1)/100000000,[1]!EM_S_STM07_BS(E1679,140,LEFT(RIGHT($L$1,11),10),1)/100000000)))</f>
        <v>9.4075313228999988</v>
      </c>
      <c r="M1679" s="36">
        <f t="shared" ca="1" si="133"/>
        <v>2.3622168386413169</v>
      </c>
      <c r="N1679" s="37" t="str">
        <f ca="1">IF(E1679="","",IF(ISERROR([1]!EM_S_EST_NETPROFIT(E1679,行业估值!$E$6,deadline)/100000000),"-",[1]!EM_S_EST_NETPROFIT(E1679,行业估值!$E$6,deadline)/100000000))</f>
        <v>-</v>
      </c>
      <c r="O1679" s="36" t="str">
        <f t="shared" ca="1" si="134"/>
        <v>-</v>
      </c>
      <c r="T1679" s="64" t="s">
        <v>3352</v>
      </c>
      <c r="U1679" s="64" t="s">
        <v>3353</v>
      </c>
    </row>
    <row r="1680" spans="4:21">
      <c r="D1680" s="45" t="str">
        <f>IF(AND(行业估值!$B$39=$G1680,COUNTIF($G$2:$G$2552,$G1680)&gt;=1),COUNTIF($G$2:G1680,$G1680),"")</f>
        <v/>
      </c>
      <c r="E1680" s="65" t="str">
        <f t="shared" si="130"/>
        <v>300280.SZ</v>
      </c>
      <c r="F1680" s="65" t="str">
        <f t="shared" si="131"/>
        <v>紫天科技</v>
      </c>
      <c r="G1680" s="34" t="str">
        <f>IF(E1680="","",IF(行业估值!$C$5="申万行业",[1]!EM_S_INFO_INDUSTRY_SW2014(E1680,"1"),IF(行业估值!$C$5="证监会行业",[1]!EM_S_INFO_INDUSTRY_CSRC1(E1680,"1"),[1]!EM_S_INFO_INDUSTRY_EM2016(E1680,"1"))))</f>
        <v>文化传媒</v>
      </c>
      <c r="H1680" s="34" t="str">
        <f>IF(E1680="","",IF($H$1="上证50",[1]!EM_S_INFO_COMPINDEX(E1680,"000016"),"")&amp;IF($H$1="上证180",[1]!EM_S_INFO_COMPINDEX(E1680,"000010"),"")&amp;IF($H$1="沪深300",[1]!EM_S_INFO_COMPINDEX(E1680,"000300"),"")&amp;IF(AND($H$1="上证A股",RIGHT(E1680,2)="SH"),"是","")&amp;IF(AND($H$1="深证A股",RIGHT(E1680,2)="SZ"),"是","")&amp;IF(AND($H$1="创业板",LEFT(E1680,1)-3=0),"是","")&amp;IF(AND($H$1="全部A股",E1680&lt;&gt;0),"是","")&amp;IF(AND($H$1="中小板",LEFT(E1680,3)="002"),"是",""))</f>
        <v>是</v>
      </c>
      <c r="I1680" s="46">
        <f ca="1">IF(E1680="","",IF(OR([1]!EM_S_VAL_MV(E1680,deadline)="",[1]!EM_S_VAL_MV(E1680,deadline)="--",[1]!EM_S_VAL_MV(E1680,deadline)="null"),0,[1]!EM_S_VAL_MV(E1680,deadline)/100000000))</f>
        <v>25.168810043200001</v>
      </c>
      <c r="J1680" s="46">
        <f ca="1">IF(E1680="","",IF(RIGHT(LEFT($J$1,6),3)="TTM",[1]!EM_S_FA_PROFIT_TTM(E1680,LEFT(RIGHT($J$1,11),10),1)/100000000,[1]!EM_S_STM07_IS(E1680,61,LEFT(RIGHT($J$1,5),4)&amp;"-12-31",1)/100000000))</f>
        <v>1.4765203759000001</v>
      </c>
      <c r="K1680" s="36">
        <f t="shared" ca="1" si="132"/>
        <v>17.046029607182746</v>
      </c>
      <c r="L1680" s="46">
        <f ca="1">IF(E1680="","",IF(ISERROR(IF(行业估值!$E$7="最新年报",[1]!EM_S_STM07_BS(E1680,140,LEFT(RIGHT($L$1,5),4)&amp;"-12-31",1)/100000000,[1]!EM_S_STM07_BS(E1680,140,LEFT(RIGHT($L$1,11),10),1)/100000000)),0,IF(行业估值!$E$7="最新年报",[1]!EM_S_STM07_BS(E1680,140,LEFT(RIGHT($L$1,5),4)&amp;"-12-31",1)/100000000,[1]!EM_S_STM07_BS(E1680,140,LEFT(RIGHT($L$1,11),10),1)/100000000)))</f>
        <v>17.113773124600002</v>
      </c>
      <c r="M1680" s="36">
        <f t="shared" ca="1" si="133"/>
        <v>1.4706756867672492</v>
      </c>
      <c r="N1680" s="37" t="str">
        <f ca="1">IF(E1680="","",IF(ISERROR([1]!EM_S_EST_NETPROFIT(E1680,行业估值!$E$6,deadline)/100000000),"-",[1]!EM_S_EST_NETPROFIT(E1680,行业估值!$E$6,deadline)/100000000))</f>
        <v>-</v>
      </c>
      <c r="O1680" s="36" t="str">
        <f t="shared" ca="1" si="134"/>
        <v>-</v>
      </c>
      <c r="T1680" s="64" t="s">
        <v>3354</v>
      </c>
      <c r="U1680" s="64" t="s">
        <v>3355</v>
      </c>
    </row>
    <row r="1681" spans="4:21">
      <c r="D1681" s="45">
        <f>IF(AND(行业估值!$B$39=$G1681,COUNTIF($G$2:$G$2552,$G1681)&gt;=1),COUNTIF($G$2:G1681,$G1681),"")</f>
        <v>157</v>
      </c>
      <c r="E1681" s="65" t="str">
        <f t="shared" si="130"/>
        <v>300281.SZ</v>
      </c>
      <c r="F1681" s="65" t="str">
        <f t="shared" si="131"/>
        <v>金明精机</v>
      </c>
      <c r="G1681" s="34" t="str">
        <f>IF(E1681="","",IF(行业估值!$C$5="申万行业",[1]!EM_S_INFO_INDUSTRY_SW2014(E1681,"1"),IF(行业估值!$C$5="证监会行业",[1]!EM_S_INFO_INDUSTRY_CSRC1(E1681,"1"),[1]!EM_S_INFO_INDUSTRY_EM2016(E1681,"1"))))</f>
        <v>机械设备</v>
      </c>
      <c r="H1681" s="34" t="str">
        <f>IF(E1681="","",IF($H$1="上证50",[1]!EM_S_INFO_COMPINDEX(E1681,"000016"),"")&amp;IF($H$1="上证180",[1]!EM_S_INFO_COMPINDEX(E1681,"000010"),"")&amp;IF($H$1="沪深300",[1]!EM_S_INFO_COMPINDEX(E1681,"000300"),"")&amp;IF(AND($H$1="上证A股",RIGHT(E1681,2)="SH"),"是","")&amp;IF(AND($H$1="深证A股",RIGHT(E1681,2)="SZ"),"是","")&amp;IF(AND($H$1="创业板",LEFT(E1681,1)-3=0),"是","")&amp;IF(AND($H$1="全部A股",E1681&lt;&gt;0),"是","")&amp;IF(AND($H$1="中小板",LEFT(E1681,3)="002"),"是",""))</f>
        <v>是</v>
      </c>
      <c r="I1681" s="46">
        <f ca="1">IF(E1681="","",IF(OR([1]!EM_S_VAL_MV(E1681,deadline)="",[1]!EM_S_VAL_MV(E1681,deadline)="--",[1]!EM_S_VAL_MV(E1681,deadline)="null"),0,[1]!EM_S_VAL_MV(E1681,deadline)/100000000))</f>
        <v>23.920536418000001</v>
      </c>
      <c r="J1681" s="46">
        <f ca="1">IF(E1681="","",IF(RIGHT(LEFT($J$1,6),3)="TTM",[1]!EM_S_FA_PROFIT_TTM(E1681,LEFT(RIGHT($J$1,11),10),1)/100000000,[1]!EM_S_STM07_IS(E1681,61,LEFT(RIGHT($J$1,5),4)&amp;"-12-31",1)/100000000))</f>
        <v>-7.2462713499999998E-2</v>
      </c>
      <c r="K1681" s="36">
        <f t="shared" ca="1" si="132"/>
        <v>-330.10820686421027</v>
      </c>
      <c r="L1681" s="46">
        <f ca="1">IF(E1681="","",IF(ISERROR(IF(行业估值!$E$7="最新年报",[1]!EM_S_STM07_BS(E1681,140,LEFT(RIGHT($L$1,5),4)&amp;"-12-31",1)/100000000,[1]!EM_S_STM07_BS(E1681,140,LEFT(RIGHT($L$1,11),10),1)/100000000)),0,IF(行业估值!$E$7="最新年报",[1]!EM_S_STM07_BS(E1681,140,LEFT(RIGHT($L$1,5),4)&amp;"-12-31",1)/100000000,[1]!EM_S_STM07_BS(E1681,140,LEFT(RIGHT($L$1,11),10),1)/100000000)))</f>
        <v>12.104084596300002</v>
      </c>
      <c r="M1681" s="36">
        <f t="shared" ca="1" si="133"/>
        <v>1.9762367180837512</v>
      </c>
      <c r="N1681" s="37" t="str">
        <f ca="1">IF(E1681="","",IF(ISERROR([1]!EM_S_EST_NETPROFIT(E1681,行业估值!$E$6,deadline)/100000000),"-",[1]!EM_S_EST_NETPROFIT(E1681,行业估值!$E$6,deadline)/100000000))</f>
        <v>-</v>
      </c>
      <c r="O1681" s="36" t="str">
        <f t="shared" ca="1" si="134"/>
        <v>-</v>
      </c>
      <c r="T1681" s="64" t="s">
        <v>3356</v>
      </c>
      <c r="U1681" s="64" t="s">
        <v>3357</v>
      </c>
    </row>
    <row r="1682" spans="4:21">
      <c r="D1682" s="45" t="str">
        <f>IF(AND(行业估值!$B$39=$G1682,COUNTIF($G$2:$G$2552,$G1682)&gt;=1),COUNTIF($G$2:G1682,$G1682),"")</f>
        <v/>
      </c>
      <c r="E1682" s="65" t="str">
        <f t="shared" si="130"/>
        <v>300282.SZ</v>
      </c>
      <c r="F1682" s="65" t="str">
        <f t="shared" si="131"/>
        <v>三盛教育</v>
      </c>
      <c r="G1682" s="34" t="str">
        <f>IF(E1682="","",IF(行业估值!$C$5="申万行业",[1]!EM_S_INFO_INDUSTRY_SW2014(E1682,"1"),IF(行业估值!$C$5="证监会行业",[1]!EM_S_INFO_INDUSTRY_CSRC1(E1682,"1"),[1]!EM_S_INFO_INDUSTRY_EM2016(E1682,"1"))))</f>
        <v>文化传媒</v>
      </c>
      <c r="H1682" s="34" t="str">
        <f>IF(E1682="","",IF($H$1="上证50",[1]!EM_S_INFO_COMPINDEX(E1682,"000016"),"")&amp;IF($H$1="上证180",[1]!EM_S_INFO_COMPINDEX(E1682,"000010"),"")&amp;IF($H$1="沪深300",[1]!EM_S_INFO_COMPINDEX(E1682,"000300"),"")&amp;IF(AND($H$1="上证A股",RIGHT(E1682,2)="SH"),"是","")&amp;IF(AND($H$1="深证A股",RIGHT(E1682,2)="SZ"),"是","")&amp;IF(AND($H$1="创业板",LEFT(E1682,1)-3=0),"是","")&amp;IF(AND($H$1="全部A股",E1682&lt;&gt;0),"是","")&amp;IF(AND($H$1="中小板",LEFT(E1682,3)="002"),"是",""))</f>
        <v>是</v>
      </c>
      <c r="I1682" s="46">
        <f ca="1">IF(E1682="","",IF(OR([1]!EM_S_VAL_MV(E1682,deadline)="",[1]!EM_S_VAL_MV(E1682,deadline)="--",[1]!EM_S_VAL_MV(E1682,deadline)="null"),0,[1]!EM_S_VAL_MV(E1682,deadline)/100000000))</f>
        <v>29.451389335500004</v>
      </c>
      <c r="J1682" s="46">
        <f ca="1">IF(E1682="","",IF(RIGHT(LEFT($J$1,6),3)="TTM",[1]!EM_S_FA_PROFIT_TTM(E1682,LEFT(RIGHT($J$1,11),10),1)/100000000,[1]!EM_S_STM07_IS(E1682,61,LEFT(RIGHT($J$1,5),4)&amp;"-12-31",1)/100000000))</f>
        <v>1.0186217656000001</v>
      </c>
      <c r="K1682" s="36">
        <f t="shared" ca="1" si="132"/>
        <v>28.912978624752057</v>
      </c>
      <c r="L1682" s="46">
        <f ca="1">IF(E1682="","",IF(ISERROR(IF(行业估值!$E$7="最新年报",[1]!EM_S_STM07_BS(E1682,140,LEFT(RIGHT($L$1,5),4)&amp;"-12-31",1)/100000000,[1]!EM_S_STM07_BS(E1682,140,LEFT(RIGHT($L$1,11),10),1)/100000000)),0,IF(行业估值!$E$7="最新年报",[1]!EM_S_STM07_BS(E1682,140,LEFT(RIGHT($L$1,5),4)&amp;"-12-31",1)/100000000,[1]!EM_S_STM07_BS(E1682,140,LEFT(RIGHT($L$1,11),10),1)/100000000)))</f>
        <v>25.387805982100002</v>
      </c>
      <c r="M1682" s="36">
        <f t="shared" ca="1" si="133"/>
        <v>1.160060438316926</v>
      </c>
      <c r="N1682" s="37">
        <f ca="1">IF(E1682="","",IF(ISERROR([1]!EM_S_EST_NETPROFIT(E1682,行业估值!$E$6,deadline)/100000000),"-",[1]!EM_S_EST_NETPROFIT(E1682,行业估值!$E$6,deadline)/100000000))</f>
        <v>1.5149999999999999</v>
      </c>
      <c r="O1682" s="36">
        <f t="shared" ca="1" si="134"/>
        <v>19.439860947524757</v>
      </c>
      <c r="T1682" s="64" t="s">
        <v>3358</v>
      </c>
      <c r="U1682" s="64" t="s">
        <v>3359</v>
      </c>
    </row>
    <row r="1683" spans="4:21">
      <c r="D1683" s="45" t="str">
        <f>IF(AND(行业估值!$B$39=$G1683,COUNTIF($G$2:$G$2552,$G1683)&gt;=1),COUNTIF($G$2:G1683,$G1683),"")</f>
        <v/>
      </c>
      <c r="E1683" s="65" t="str">
        <f t="shared" si="130"/>
        <v>300283.SZ</v>
      </c>
      <c r="F1683" s="65" t="str">
        <f t="shared" si="131"/>
        <v>温州宏丰</v>
      </c>
      <c r="G1683" s="34" t="str">
        <f>IF(E1683="","",IF(行业估值!$C$5="申万行业",[1]!EM_S_INFO_INDUSTRY_SW2014(E1683,"1"),IF(行业估值!$C$5="证监会行业",[1]!EM_S_INFO_INDUSTRY_CSRC1(E1683,"1"),[1]!EM_S_INFO_INDUSTRY_EM2016(E1683,"1"))))</f>
        <v>电气设备</v>
      </c>
      <c r="H1683" s="34" t="str">
        <f>IF(E1683="","",IF($H$1="上证50",[1]!EM_S_INFO_COMPINDEX(E1683,"000016"),"")&amp;IF($H$1="上证180",[1]!EM_S_INFO_COMPINDEX(E1683,"000010"),"")&amp;IF($H$1="沪深300",[1]!EM_S_INFO_COMPINDEX(E1683,"000300"),"")&amp;IF(AND($H$1="上证A股",RIGHT(E1683,2)="SH"),"是","")&amp;IF(AND($H$1="深证A股",RIGHT(E1683,2)="SZ"),"是","")&amp;IF(AND($H$1="创业板",LEFT(E1683,1)-3=0),"是","")&amp;IF(AND($H$1="全部A股",E1683&lt;&gt;0),"是","")&amp;IF(AND($H$1="中小板",LEFT(E1683,3)="002"),"是",""))</f>
        <v>是</v>
      </c>
      <c r="I1683" s="46">
        <f ca="1">IF(E1683="","",IF(OR([1]!EM_S_VAL_MV(E1683,deadline)="",[1]!EM_S_VAL_MV(E1683,deadline)="--",[1]!EM_S_VAL_MV(E1683,deadline)="null"),0,[1]!EM_S_VAL_MV(E1683,deadline)/100000000))</f>
        <v>17.444612835000001</v>
      </c>
      <c r="J1683" s="46">
        <f ca="1">IF(E1683="","",IF(RIGHT(LEFT($J$1,6),3)="TTM",[1]!EM_S_FA_PROFIT_TTM(E1683,LEFT(RIGHT($J$1,11),10),1)/100000000,[1]!EM_S_STM07_IS(E1683,61,LEFT(RIGHT($J$1,5),4)&amp;"-12-31",1)/100000000))</f>
        <v>0.17369953530000001</v>
      </c>
      <c r="K1683" s="36">
        <f t="shared" ca="1" si="132"/>
        <v>100.4298186801194</v>
      </c>
      <c r="L1683" s="46">
        <f ca="1">IF(E1683="","",IF(ISERROR(IF(行业估值!$E$7="最新年报",[1]!EM_S_STM07_BS(E1683,140,LEFT(RIGHT($L$1,5),4)&amp;"-12-31",1)/100000000,[1]!EM_S_STM07_BS(E1683,140,LEFT(RIGHT($L$1,11),10),1)/100000000)),0,IF(行业估值!$E$7="最新年报",[1]!EM_S_STM07_BS(E1683,140,LEFT(RIGHT($L$1,5),4)&amp;"-12-31",1)/100000000,[1]!EM_S_STM07_BS(E1683,140,LEFT(RIGHT($L$1,11),10),1)/100000000)))</f>
        <v>5.9708187896</v>
      </c>
      <c r="M1683" s="36">
        <f t="shared" ca="1" si="133"/>
        <v>2.921644995387418</v>
      </c>
      <c r="N1683" s="37" t="str">
        <f ca="1">IF(E1683="","",IF(ISERROR([1]!EM_S_EST_NETPROFIT(E1683,行业估值!$E$6,deadline)/100000000),"-",[1]!EM_S_EST_NETPROFIT(E1683,行业估值!$E$6,deadline)/100000000))</f>
        <v>-</v>
      </c>
      <c r="O1683" s="36" t="str">
        <f t="shared" ca="1" si="134"/>
        <v>-</v>
      </c>
      <c r="T1683" s="64" t="s">
        <v>3360</v>
      </c>
      <c r="U1683" s="64" t="s">
        <v>3361</v>
      </c>
    </row>
    <row r="1684" spans="4:21">
      <c r="D1684" s="45" t="str">
        <f>IF(AND(行业估值!$B$39=$G1684,COUNTIF($G$2:$G$2552,$G1684)&gt;=1),COUNTIF($G$2:G1684,$G1684),"")</f>
        <v/>
      </c>
      <c r="E1684" s="65" t="str">
        <f t="shared" si="130"/>
        <v>300284.SZ</v>
      </c>
      <c r="F1684" s="65" t="str">
        <f t="shared" si="131"/>
        <v>苏交科</v>
      </c>
      <c r="G1684" s="34" t="str">
        <f>IF(E1684="","",IF(行业估值!$C$5="申万行业",[1]!EM_S_INFO_INDUSTRY_SW2014(E1684,"1"),IF(行业估值!$C$5="证监会行业",[1]!EM_S_INFO_INDUSTRY_CSRC1(E1684,"1"),[1]!EM_S_INFO_INDUSTRY_EM2016(E1684,"1"))))</f>
        <v>建筑</v>
      </c>
      <c r="H1684" s="34" t="str">
        <f>IF(E1684="","",IF($H$1="上证50",[1]!EM_S_INFO_COMPINDEX(E1684,"000016"),"")&amp;IF($H$1="上证180",[1]!EM_S_INFO_COMPINDEX(E1684,"000010"),"")&amp;IF($H$1="沪深300",[1]!EM_S_INFO_COMPINDEX(E1684,"000300"),"")&amp;IF(AND($H$1="上证A股",RIGHT(E1684,2)="SH"),"是","")&amp;IF(AND($H$1="深证A股",RIGHT(E1684,2)="SZ"),"是","")&amp;IF(AND($H$1="创业板",LEFT(E1684,1)-3=0),"是","")&amp;IF(AND($H$1="全部A股",E1684&lt;&gt;0),"是","")&amp;IF(AND($H$1="中小板",LEFT(E1684,3)="002"),"是",""))</f>
        <v>是</v>
      </c>
      <c r="I1684" s="46">
        <f ca="1">IF(E1684="","",IF(OR([1]!EM_S_VAL_MV(E1684,deadline)="",[1]!EM_S_VAL_MV(E1684,deadline)="--",[1]!EM_S_VAL_MV(E1684,deadline)="null"),0,[1]!EM_S_VAL_MV(E1684,deadline)/100000000))</f>
        <v>76.546791224000003</v>
      </c>
      <c r="J1684" s="46">
        <f ca="1">IF(E1684="","",IF(RIGHT(LEFT($J$1,6),3)="TTM",[1]!EM_S_FA_PROFIT_TTM(E1684,LEFT(RIGHT($J$1,11),10),1)/100000000,[1]!EM_S_STM07_IS(E1684,61,LEFT(RIGHT($J$1,5),4)&amp;"-12-31",1)/100000000))</f>
        <v>6.8998784295000002</v>
      </c>
      <c r="K1684" s="36">
        <f t="shared" ca="1" si="132"/>
        <v>11.093933321597229</v>
      </c>
      <c r="L1684" s="46">
        <f ca="1">IF(E1684="","",IF(ISERROR(IF(行业估值!$E$7="最新年报",[1]!EM_S_STM07_BS(E1684,140,LEFT(RIGHT($L$1,5),4)&amp;"-12-31",1)/100000000,[1]!EM_S_STM07_BS(E1684,140,LEFT(RIGHT($L$1,11),10),1)/100000000)),0,IF(行业估值!$E$7="最新年报",[1]!EM_S_STM07_BS(E1684,140,LEFT(RIGHT($L$1,5),4)&amp;"-12-31",1)/100000000,[1]!EM_S_STM07_BS(E1684,140,LEFT(RIGHT($L$1,11),10),1)/100000000)))</f>
        <v>45.229491938000002</v>
      </c>
      <c r="M1684" s="36">
        <f t="shared" ca="1" si="133"/>
        <v>1.6924088231839824</v>
      </c>
      <c r="N1684" s="37">
        <f ca="1">IF(E1684="","",IF(ISERROR([1]!EM_S_EST_NETPROFIT(E1684,行业估值!$E$6,deadline)/100000000),"-",[1]!EM_S_EST_NETPROFIT(E1684,行业估值!$E$6,deadline)/100000000))</f>
        <v>7.3855882352941178</v>
      </c>
      <c r="O1684" s="36">
        <f t="shared" ca="1" si="134"/>
        <v>10.364345910620843</v>
      </c>
      <c r="T1684" s="64" t="s">
        <v>3362</v>
      </c>
      <c r="U1684" s="64" t="s">
        <v>3363</v>
      </c>
    </row>
    <row r="1685" spans="4:21">
      <c r="D1685" s="45" t="str">
        <f>IF(AND(行业估值!$B$39=$G1685,COUNTIF($G$2:$G$2552,$G1685)&gt;=1),COUNTIF($G$2:G1685,$G1685),"")</f>
        <v/>
      </c>
      <c r="E1685" s="65" t="str">
        <f t="shared" si="130"/>
        <v>300285.SZ</v>
      </c>
      <c r="F1685" s="65" t="str">
        <f t="shared" si="131"/>
        <v>国瓷材料</v>
      </c>
      <c r="G1685" s="34" t="str">
        <f>IF(E1685="","",IF(行业估值!$C$5="申万行业",[1]!EM_S_INFO_INDUSTRY_SW2014(E1685,"1"),IF(行业估值!$C$5="证监会行业",[1]!EM_S_INFO_INDUSTRY_CSRC1(E1685,"1"),[1]!EM_S_INFO_INDUSTRY_EM2016(E1685,"1"))))</f>
        <v>基础化工</v>
      </c>
      <c r="H1685" s="34" t="str">
        <f>IF(E1685="","",IF($H$1="上证50",[1]!EM_S_INFO_COMPINDEX(E1685,"000016"),"")&amp;IF($H$1="上证180",[1]!EM_S_INFO_COMPINDEX(E1685,"000010"),"")&amp;IF($H$1="沪深300",[1]!EM_S_INFO_COMPINDEX(E1685,"000300"),"")&amp;IF(AND($H$1="上证A股",RIGHT(E1685,2)="SH"),"是","")&amp;IF(AND($H$1="深证A股",RIGHT(E1685,2)="SZ"),"是","")&amp;IF(AND($H$1="创业板",LEFT(E1685,1)-3=0),"是","")&amp;IF(AND($H$1="全部A股",E1685&lt;&gt;0),"是","")&amp;IF(AND($H$1="中小板",LEFT(E1685,3)="002"),"是",""))</f>
        <v>是</v>
      </c>
      <c r="I1685" s="46">
        <f ca="1">IF(E1685="","",IF(OR([1]!EM_S_VAL_MV(E1685,deadline)="",[1]!EM_S_VAL_MV(E1685,deadline)="--",[1]!EM_S_VAL_MV(E1685,deadline)="null"),0,[1]!EM_S_VAL_MV(E1685,deadline)/100000000))</f>
        <v>212.4167035095</v>
      </c>
      <c r="J1685" s="46">
        <f ca="1">IF(E1685="","",IF(RIGHT(LEFT($J$1,6),3)="TTM",[1]!EM_S_FA_PROFIT_TTM(E1685,LEFT(RIGHT($J$1,11),10),1)/100000000,[1]!EM_S_STM07_IS(E1685,61,LEFT(RIGHT($J$1,5),4)&amp;"-12-31",1)/100000000))</f>
        <v>5.3973195854999991</v>
      </c>
      <c r="K1685" s="36">
        <f t="shared" ca="1" si="132"/>
        <v>39.355961814853707</v>
      </c>
      <c r="L1685" s="46">
        <f ca="1">IF(E1685="","",IF(ISERROR(IF(行业估值!$E$7="最新年报",[1]!EM_S_STM07_BS(E1685,140,LEFT(RIGHT($L$1,5),4)&amp;"-12-31",1)/100000000,[1]!EM_S_STM07_BS(E1685,140,LEFT(RIGHT($L$1,11),10),1)/100000000)),0,IF(行业估值!$E$7="最新年报",[1]!EM_S_STM07_BS(E1685,140,LEFT(RIGHT($L$1,5),4)&amp;"-12-31",1)/100000000,[1]!EM_S_STM07_BS(E1685,140,LEFT(RIGHT($L$1,11),10),1)/100000000)))</f>
        <v>35.104057436700003</v>
      </c>
      <c r="M1685" s="36">
        <f t="shared" ca="1" si="133"/>
        <v>6.0510584536426304</v>
      </c>
      <c r="N1685" s="37">
        <f ca="1">IF(E1685="","",IF(ISERROR([1]!EM_S_EST_NETPROFIT(E1685,行业估值!$E$6,deadline)/100000000),"-",[1]!EM_S_EST_NETPROFIT(E1685,行业估值!$E$6,deadline)/100000000))</f>
        <v>5.3681357142857138</v>
      </c>
      <c r="O1685" s="36">
        <f t="shared" ca="1" si="134"/>
        <v>39.569920511550301</v>
      </c>
      <c r="T1685" s="64" t="s">
        <v>3364</v>
      </c>
      <c r="U1685" s="64" t="s">
        <v>3365</v>
      </c>
    </row>
    <row r="1686" spans="4:21">
      <c r="D1686" s="45" t="str">
        <f>IF(AND(行业估值!$B$39=$G1686,COUNTIF($G$2:$G$2552,$G1686)&gt;=1),COUNTIF($G$2:G1686,$G1686),"")</f>
        <v/>
      </c>
      <c r="E1686" s="65" t="str">
        <f t="shared" si="130"/>
        <v>300286.SZ</v>
      </c>
      <c r="F1686" s="65" t="str">
        <f t="shared" si="131"/>
        <v>安科瑞</v>
      </c>
      <c r="G1686" s="34" t="str">
        <f>IF(E1686="","",IF(行业估值!$C$5="申万行业",[1]!EM_S_INFO_INDUSTRY_SW2014(E1686,"1"),IF(行业估值!$C$5="证监会行业",[1]!EM_S_INFO_INDUSTRY_CSRC1(E1686,"1"),[1]!EM_S_INFO_INDUSTRY_EM2016(E1686,"1"))))</f>
        <v>电气设备</v>
      </c>
      <c r="H1686" s="34" t="str">
        <f>IF(E1686="","",IF($H$1="上证50",[1]!EM_S_INFO_COMPINDEX(E1686,"000016"),"")&amp;IF($H$1="上证180",[1]!EM_S_INFO_COMPINDEX(E1686,"000010"),"")&amp;IF($H$1="沪深300",[1]!EM_S_INFO_COMPINDEX(E1686,"000300"),"")&amp;IF(AND($H$1="上证A股",RIGHT(E1686,2)="SH"),"是","")&amp;IF(AND($H$1="深证A股",RIGHT(E1686,2)="SZ"),"是","")&amp;IF(AND($H$1="创业板",LEFT(E1686,1)-3=0),"是","")&amp;IF(AND($H$1="全部A股",E1686&lt;&gt;0),"是","")&amp;IF(AND($H$1="中小板",LEFT(E1686,3)="002"),"是",""))</f>
        <v>是</v>
      </c>
      <c r="I1686" s="46">
        <f ca="1">IF(E1686="","",IF(OR([1]!EM_S_VAL_MV(E1686,deadline)="",[1]!EM_S_VAL_MV(E1686,deadline)="--",[1]!EM_S_VAL_MV(E1686,deadline)="null"),0,[1]!EM_S_VAL_MV(E1686,deadline)/100000000))</f>
        <v>22.103606249999999</v>
      </c>
      <c r="J1686" s="46">
        <f ca="1">IF(E1686="","",IF(RIGHT(LEFT($J$1,6),3)="TTM",[1]!EM_S_FA_PROFIT_TTM(E1686,LEFT(RIGHT($J$1,11),10),1)/100000000,[1]!EM_S_STM07_IS(E1686,61,LEFT(RIGHT($J$1,5),4)&amp;"-12-31",1)/100000000))</f>
        <v>1.1155981793</v>
      </c>
      <c r="K1686" s="36">
        <f t="shared" ca="1" si="132"/>
        <v>19.813232631725214</v>
      </c>
      <c r="L1686" s="46">
        <f ca="1">IF(E1686="","",IF(ISERROR(IF(行业估值!$E$7="最新年报",[1]!EM_S_STM07_BS(E1686,140,LEFT(RIGHT($L$1,5),4)&amp;"-12-31",1)/100000000,[1]!EM_S_STM07_BS(E1686,140,LEFT(RIGHT($L$1,11),10),1)/100000000)),0,IF(行业估值!$E$7="最新年报",[1]!EM_S_STM07_BS(E1686,140,LEFT(RIGHT($L$1,5),4)&amp;"-12-31",1)/100000000,[1]!EM_S_STM07_BS(E1686,140,LEFT(RIGHT($L$1,11),10),1)/100000000)))</f>
        <v>7.8289778255999991</v>
      </c>
      <c r="M1686" s="36">
        <f t="shared" ca="1" si="133"/>
        <v>2.8233067895177002</v>
      </c>
      <c r="N1686" s="37" t="str">
        <f ca="1">IF(E1686="","",IF(ISERROR([1]!EM_S_EST_NETPROFIT(E1686,行业估值!$E$6,deadline)/100000000),"-",[1]!EM_S_EST_NETPROFIT(E1686,行业估值!$E$6,deadline)/100000000))</f>
        <v>-</v>
      </c>
      <c r="O1686" s="36" t="str">
        <f t="shared" ca="1" si="134"/>
        <v>-</v>
      </c>
      <c r="T1686" s="64" t="s">
        <v>3366</v>
      </c>
      <c r="U1686" s="64" t="s">
        <v>3367</v>
      </c>
    </row>
    <row r="1687" spans="4:21">
      <c r="D1687" s="45" t="str">
        <f>IF(AND(行业估值!$B$39=$G1687,COUNTIF($G$2:$G$2552,$G1687)&gt;=1),COUNTIF($G$2:G1687,$G1687),"")</f>
        <v/>
      </c>
      <c r="E1687" s="65" t="str">
        <f t="shared" si="130"/>
        <v>300287.SZ</v>
      </c>
      <c r="F1687" s="65" t="str">
        <f t="shared" si="131"/>
        <v>飞利信</v>
      </c>
      <c r="G1687" s="34" t="str">
        <f>IF(E1687="","",IF(行业估值!$C$5="申万行业",[1]!EM_S_INFO_INDUSTRY_SW2014(E1687,"1"),IF(行业估值!$C$5="证监会行业",[1]!EM_S_INFO_INDUSTRY_CSRC1(E1687,"1"),[1]!EM_S_INFO_INDUSTRY_EM2016(E1687,"1"))))</f>
        <v>信息技术</v>
      </c>
      <c r="H1687" s="34" t="str">
        <f>IF(E1687="","",IF($H$1="上证50",[1]!EM_S_INFO_COMPINDEX(E1687,"000016"),"")&amp;IF($H$1="上证180",[1]!EM_S_INFO_COMPINDEX(E1687,"000010"),"")&amp;IF($H$1="沪深300",[1]!EM_S_INFO_COMPINDEX(E1687,"000300"),"")&amp;IF(AND($H$1="上证A股",RIGHT(E1687,2)="SH"),"是","")&amp;IF(AND($H$1="深证A股",RIGHT(E1687,2)="SZ"),"是","")&amp;IF(AND($H$1="创业板",LEFT(E1687,1)-3=0),"是","")&amp;IF(AND($H$1="全部A股",E1687&lt;&gt;0),"是","")&amp;IF(AND($H$1="中小板",LEFT(E1687,3)="002"),"是",""))</f>
        <v>是</v>
      </c>
      <c r="I1687" s="46">
        <f ca="1">IF(E1687="","",IF(OR([1]!EM_S_VAL_MV(E1687,deadline)="",[1]!EM_S_VAL_MV(E1687,deadline)="--",[1]!EM_S_VAL_MV(E1687,deadline)="null"),0,[1]!EM_S_VAL_MV(E1687,deadline)/100000000))</f>
        <v>54.2533499424</v>
      </c>
      <c r="J1687" s="46">
        <f ca="1">IF(E1687="","",IF(RIGHT(LEFT($J$1,6),3)="TTM",[1]!EM_S_FA_PROFIT_TTM(E1687,LEFT(RIGHT($J$1,11),10),1)/100000000,[1]!EM_S_STM07_IS(E1687,61,LEFT(RIGHT($J$1,5),4)&amp;"-12-31",1)/100000000))</f>
        <v>-21.469940089600001</v>
      </c>
      <c r="K1687" s="36">
        <f t="shared" ca="1" si="132"/>
        <v>-2.5269446358949188</v>
      </c>
      <c r="L1687" s="46">
        <f ca="1">IF(E1687="","",IF(ISERROR(IF(行业估值!$E$7="最新年报",[1]!EM_S_STM07_BS(E1687,140,LEFT(RIGHT($L$1,5),4)&amp;"-12-31",1)/100000000,[1]!EM_S_STM07_BS(E1687,140,LEFT(RIGHT($L$1,11),10),1)/100000000)),0,IF(行业估值!$E$7="最新年报",[1]!EM_S_STM07_BS(E1687,140,LEFT(RIGHT($L$1,5),4)&amp;"-12-31",1)/100000000,[1]!EM_S_STM07_BS(E1687,140,LEFT(RIGHT($L$1,11),10),1)/100000000)))</f>
        <v>38.3698260225</v>
      </c>
      <c r="M1687" s="36">
        <f t="shared" ca="1" si="133"/>
        <v>1.4139587161689482</v>
      </c>
      <c r="N1687" s="37" t="str">
        <f ca="1">IF(E1687="","",IF(ISERROR([1]!EM_S_EST_NETPROFIT(E1687,行业估值!$E$6,deadline)/100000000),"-",[1]!EM_S_EST_NETPROFIT(E1687,行业估值!$E$6,deadline)/100000000))</f>
        <v>-</v>
      </c>
      <c r="O1687" s="36" t="str">
        <f t="shared" ca="1" si="134"/>
        <v>-</v>
      </c>
      <c r="T1687" s="64" t="s">
        <v>3368</v>
      </c>
      <c r="U1687" s="64" t="s">
        <v>3369</v>
      </c>
    </row>
    <row r="1688" spans="4:21">
      <c r="D1688" s="45" t="str">
        <f>IF(AND(行业估值!$B$39=$G1688,COUNTIF($G$2:$G$2552,$G1688)&gt;=1),COUNTIF($G$2:G1688,$G1688),"")</f>
        <v/>
      </c>
      <c r="E1688" s="65" t="str">
        <f t="shared" si="130"/>
        <v>300288.SZ</v>
      </c>
      <c r="F1688" s="65" t="str">
        <f t="shared" si="131"/>
        <v>朗玛信息</v>
      </c>
      <c r="G1688" s="34" t="str">
        <f>IF(E1688="","",IF(行业估值!$C$5="申万行业",[1]!EM_S_INFO_INDUSTRY_SW2014(E1688,"1"),IF(行业估值!$C$5="证监会行业",[1]!EM_S_INFO_INDUSTRY_CSRC1(E1688,"1"),[1]!EM_S_INFO_INDUSTRY_EM2016(E1688,"1"))))</f>
        <v>互联网</v>
      </c>
      <c r="H1688" s="34" t="str">
        <f>IF(E1688="","",IF($H$1="上证50",[1]!EM_S_INFO_COMPINDEX(E1688,"000016"),"")&amp;IF($H$1="上证180",[1]!EM_S_INFO_COMPINDEX(E1688,"000010"),"")&amp;IF($H$1="沪深300",[1]!EM_S_INFO_COMPINDEX(E1688,"000300"),"")&amp;IF(AND($H$1="上证A股",RIGHT(E1688,2)="SH"),"是","")&amp;IF(AND($H$1="深证A股",RIGHT(E1688,2)="SZ"),"是","")&amp;IF(AND($H$1="创业板",LEFT(E1688,1)-3=0),"是","")&amp;IF(AND($H$1="全部A股",E1688&lt;&gt;0),"是","")&amp;IF(AND($H$1="中小板",LEFT(E1688,3)="002"),"是",""))</f>
        <v>是</v>
      </c>
      <c r="I1688" s="46">
        <f ca="1">IF(E1688="","",IF(OR([1]!EM_S_VAL_MV(E1688,deadline)="",[1]!EM_S_VAL_MV(E1688,deadline)="--",[1]!EM_S_VAL_MV(E1688,deadline)="null"),0,[1]!EM_S_VAL_MV(E1688,deadline)/100000000))</f>
        <v>38.8970553702</v>
      </c>
      <c r="J1688" s="46">
        <f ca="1">IF(E1688="","",IF(RIGHT(LEFT($J$1,6),3)="TTM",[1]!EM_S_FA_PROFIT_TTM(E1688,LEFT(RIGHT($J$1,11),10),1)/100000000,[1]!EM_S_STM07_IS(E1688,61,LEFT(RIGHT($J$1,5),4)&amp;"-12-31",1)/100000000))</f>
        <v>0.91311268959999992</v>
      </c>
      <c r="K1688" s="36">
        <f t="shared" ca="1" si="132"/>
        <v>42.598307758968204</v>
      </c>
      <c r="L1688" s="46">
        <f ca="1">IF(E1688="","",IF(ISERROR(IF(行业估值!$E$7="最新年报",[1]!EM_S_STM07_BS(E1688,140,LEFT(RIGHT($L$1,5),4)&amp;"-12-31",1)/100000000,[1]!EM_S_STM07_BS(E1688,140,LEFT(RIGHT($L$1,11),10),1)/100000000)),0,IF(行业估值!$E$7="最新年报",[1]!EM_S_STM07_BS(E1688,140,LEFT(RIGHT($L$1,5),4)&amp;"-12-31",1)/100000000,[1]!EM_S_STM07_BS(E1688,140,LEFT(RIGHT($L$1,11),10),1)/100000000)))</f>
        <v>13.676177902799999</v>
      </c>
      <c r="M1688" s="36">
        <f t="shared" ca="1" si="133"/>
        <v>2.8441466356061653</v>
      </c>
      <c r="N1688" s="37" t="str">
        <f ca="1">IF(E1688="","",IF(ISERROR([1]!EM_S_EST_NETPROFIT(E1688,行业估值!$E$6,deadline)/100000000),"-",[1]!EM_S_EST_NETPROFIT(E1688,行业估值!$E$6,deadline)/100000000))</f>
        <v>-</v>
      </c>
      <c r="O1688" s="36" t="str">
        <f t="shared" ca="1" si="134"/>
        <v>-</v>
      </c>
      <c r="T1688" s="64" t="s">
        <v>3370</v>
      </c>
      <c r="U1688" s="64" t="s">
        <v>3371</v>
      </c>
    </row>
    <row r="1689" spans="4:21">
      <c r="D1689" s="45" t="str">
        <f>IF(AND(行业估值!$B$39=$G1689,COUNTIF($G$2:$G$2552,$G1689)&gt;=1),COUNTIF($G$2:G1689,$G1689),"")</f>
        <v/>
      </c>
      <c r="E1689" s="65" t="str">
        <f t="shared" si="130"/>
        <v>300289.SZ</v>
      </c>
      <c r="F1689" s="65" t="str">
        <f t="shared" si="131"/>
        <v>利德曼</v>
      </c>
      <c r="G1689" s="34" t="str">
        <f>IF(E1689="","",IF(行业估值!$C$5="申万行业",[1]!EM_S_INFO_INDUSTRY_SW2014(E1689,"1"),IF(行业估值!$C$5="证监会行业",[1]!EM_S_INFO_INDUSTRY_CSRC1(E1689,"1"),[1]!EM_S_INFO_INDUSTRY_EM2016(E1689,"1"))))</f>
        <v>医药生物</v>
      </c>
      <c r="H1689" s="34" t="str">
        <f>IF(E1689="","",IF($H$1="上证50",[1]!EM_S_INFO_COMPINDEX(E1689,"000016"),"")&amp;IF($H$1="上证180",[1]!EM_S_INFO_COMPINDEX(E1689,"000010"),"")&amp;IF($H$1="沪深300",[1]!EM_S_INFO_COMPINDEX(E1689,"000300"),"")&amp;IF(AND($H$1="上证A股",RIGHT(E1689,2)="SH"),"是","")&amp;IF(AND($H$1="深证A股",RIGHT(E1689,2)="SZ"),"是","")&amp;IF(AND($H$1="创业板",LEFT(E1689,1)-3=0),"是","")&amp;IF(AND($H$1="全部A股",E1689&lt;&gt;0),"是","")&amp;IF(AND($H$1="中小板",LEFT(E1689,3)="002"),"是",""))</f>
        <v>是</v>
      </c>
      <c r="I1689" s="46">
        <f ca="1">IF(E1689="","",IF(OR([1]!EM_S_VAL_MV(E1689,deadline)="",[1]!EM_S_VAL_MV(E1689,deadline)="--",[1]!EM_S_VAL_MV(E1689,deadline)="null"),0,[1]!EM_S_VAL_MV(E1689,deadline)/100000000))</f>
        <v>24.968382710500002</v>
      </c>
      <c r="J1689" s="46">
        <f ca="1">IF(E1689="","",IF(RIGHT(LEFT($J$1,6),3)="TTM",[1]!EM_S_FA_PROFIT_TTM(E1689,LEFT(RIGHT($J$1,11),10),1)/100000000,[1]!EM_S_STM07_IS(E1689,61,LEFT(RIGHT($J$1,5),4)&amp;"-12-31",1)/100000000))</f>
        <v>3.4744974900000003E-2</v>
      </c>
      <c r="K1689" s="36">
        <f t="shared" ca="1" si="132"/>
        <v>718.61852778313562</v>
      </c>
      <c r="L1689" s="46">
        <f ca="1">IF(E1689="","",IF(ISERROR(IF(行业估值!$E$7="最新年报",[1]!EM_S_STM07_BS(E1689,140,LEFT(RIGHT($L$1,5),4)&amp;"-12-31",1)/100000000,[1]!EM_S_STM07_BS(E1689,140,LEFT(RIGHT($L$1,11),10),1)/100000000)),0,IF(行业估值!$E$7="最新年报",[1]!EM_S_STM07_BS(E1689,140,LEFT(RIGHT($L$1,5),4)&amp;"-12-31",1)/100000000,[1]!EM_S_STM07_BS(E1689,140,LEFT(RIGHT($L$1,11),10),1)/100000000)))</f>
        <v>13.212597638599998</v>
      </c>
      <c r="M1689" s="36">
        <f t="shared" ca="1" si="133"/>
        <v>1.8897406394603296</v>
      </c>
      <c r="N1689" s="37" t="str">
        <f ca="1">IF(E1689="","",IF(ISERROR([1]!EM_S_EST_NETPROFIT(E1689,行业估值!$E$6,deadline)/100000000),"-",[1]!EM_S_EST_NETPROFIT(E1689,行业估值!$E$6,deadline)/100000000))</f>
        <v>-</v>
      </c>
      <c r="O1689" s="36" t="str">
        <f t="shared" ca="1" si="134"/>
        <v>-</v>
      </c>
      <c r="T1689" s="64" t="s">
        <v>3372</v>
      </c>
      <c r="U1689" s="64" t="s">
        <v>3373</v>
      </c>
    </row>
    <row r="1690" spans="4:21">
      <c r="D1690" s="45" t="str">
        <f>IF(AND(行业估值!$B$39=$G1690,COUNTIF($G$2:$G$2552,$G1690)&gt;=1),COUNTIF($G$2:G1690,$G1690),"")</f>
        <v/>
      </c>
      <c r="E1690" s="65" t="str">
        <f t="shared" si="130"/>
        <v>300290.SZ</v>
      </c>
      <c r="F1690" s="65" t="str">
        <f t="shared" si="131"/>
        <v>荣科科技</v>
      </c>
      <c r="G1690" s="34" t="str">
        <f>IF(E1690="","",IF(行业估值!$C$5="申万行业",[1]!EM_S_INFO_INDUSTRY_SW2014(E1690,"1"),IF(行业估值!$C$5="证监会行业",[1]!EM_S_INFO_INDUSTRY_CSRC1(E1690,"1"),[1]!EM_S_INFO_INDUSTRY_EM2016(E1690,"1"))))</f>
        <v>信息技术</v>
      </c>
      <c r="H1690" s="34" t="str">
        <f>IF(E1690="","",IF($H$1="上证50",[1]!EM_S_INFO_COMPINDEX(E1690,"000016"),"")&amp;IF($H$1="上证180",[1]!EM_S_INFO_COMPINDEX(E1690,"000010"),"")&amp;IF($H$1="沪深300",[1]!EM_S_INFO_COMPINDEX(E1690,"000300"),"")&amp;IF(AND($H$1="上证A股",RIGHT(E1690,2)="SH"),"是","")&amp;IF(AND($H$1="深证A股",RIGHT(E1690,2)="SZ"),"是","")&amp;IF(AND($H$1="创业板",LEFT(E1690,1)-3=0),"是","")&amp;IF(AND($H$1="全部A股",E1690&lt;&gt;0),"是","")&amp;IF(AND($H$1="中小板",LEFT(E1690,3)="002"),"是",""))</f>
        <v>是</v>
      </c>
      <c r="I1690" s="46">
        <f ca="1">IF(E1690="","",IF(OR([1]!EM_S_VAL_MV(E1690,deadline)="",[1]!EM_S_VAL_MV(E1690,deadline)="--",[1]!EM_S_VAL_MV(E1690,deadline)="null"),0,[1]!EM_S_VAL_MV(E1690,deadline)/100000000))</f>
        <v>29.5152326963</v>
      </c>
      <c r="J1690" s="46">
        <f ca="1">IF(E1690="","",IF(RIGHT(LEFT($J$1,6),3)="TTM",[1]!EM_S_FA_PROFIT_TTM(E1690,LEFT(RIGHT($J$1,11),10),1)/100000000,[1]!EM_S_STM07_IS(E1690,61,LEFT(RIGHT($J$1,5),4)&amp;"-12-31",1)/100000000))</f>
        <v>0.24477752390000002</v>
      </c>
      <c r="K1690" s="36">
        <f t="shared" ca="1" si="132"/>
        <v>120.57983194714389</v>
      </c>
      <c r="L1690" s="46">
        <f ca="1">IF(E1690="","",IF(ISERROR(IF(行业估值!$E$7="最新年报",[1]!EM_S_STM07_BS(E1690,140,LEFT(RIGHT($L$1,5),4)&amp;"-12-31",1)/100000000,[1]!EM_S_STM07_BS(E1690,140,LEFT(RIGHT($L$1,11),10),1)/100000000)),0,IF(行业估值!$E$7="最新年报",[1]!EM_S_STM07_BS(E1690,140,LEFT(RIGHT($L$1,5),4)&amp;"-12-31",1)/100000000,[1]!EM_S_STM07_BS(E1690,140,LEFT(RIGHT($L$1,11),10),1)/100000000)))</f>
        <v>10.6785935389</v>
      </c>
      <c r="M1690" s="36">
        <f t="shared" ca="1" si="133"/>
        <v>2.7639625563780341</v>
      </c>
      <c r="N1690" s="37" t="str">
        <f ca="1">IF(E1690="","",IF(ISERROR([1]!EM_S_EST_NETPROFIT(E1690,行业估值!$E$6,deadline)/100000000),"-",[1]!EM_S_EST_NETPROFIT(E1690,行业估值!$E$6,deadline)/100000000))</f>
        <v>-</v>
      </c>
      <c r="O1690" s="36" t="str">
        <f t="shared" ca="1" si="134"/>
        <v>-</v>
      </c>
      <c r="T1690" s="64" t="s">
        <v>3374</v>
      </c>
      <c r="U1690" s="64" t="s">
        <v>3375</v>
      </c>
    </row>
    <row r="1691" spans="4:21">
      <c r="D1691" s="45" t="str">
        <f>IF(AND(行业估值!$B$39=$G1691,COUNTIF($G$2:$G$2552,$G1691)&gt;=1),COUNTIF($G$2:G1691,$G1691),"")</f>
        <v/>
      </c>
      <c r="E1691" s="65" t="str">
        <f t="shared" si="130"/>
        <v>300291.SZ</v>
      </c>
      <c r="F1691" s="65" t="str">
        <f t="shared" si="131"/>
        <v>华录百纳</v>
      </c>
      <c r="G1691" s="34" t="str">
        <f>IF(E1691="","",IF(行业估值!$C$5="申万行业",[1]!EM_S_INFO_INDUSTRY_SW2014(E1691,"1"),IF(行业估值!$C$5="证监会行业",[1]!EM_S_INFO_INDUSTRY_CSRC1(E1691,"1"),[1]!EM_S_INFO_INDUSTRY_EM2016(E1691,"1"))))</f>
        <v>文化传媒</v>
      </c>
      <c r="H1691" s="34" t="str">
        <f>IF(E1691="","",IF($H$1="上证50",[1]!EM_S_INFO_COMPINDEX(E1691,"000016"),"")&amp;IF($H$1="上证180",[1]!EM_S_INFO_COMPINDEX(E1691,"000010"),"")&amp;IF($H$1="沪深300",[1]!EM_S_INFO_COMPINDEX(E1691,"000300"),"")&amp;IF(AND($H$1="上证A股",RIGHT(E1691,2)="SH"),"是","")&amp;IF(AND($H$1="深证A股",RIGHT(E1691,2)="SZ"),"是","")&amp;IF(AND($H$1="创业板",LEFT(E1691,1)-3=0),"是","")&amp;IF(AND($H$1="全部A股",E1691&lt;&gt;0),"是","")&amp;IF(AND($H$1="中小板",LEFT(E1691,3)="002"),"是",""))</f>
        <v>是</v>
      </c>
      <c r="I1691" s="46">
        <f ca="1">IF(E1691="","",IF(OR([1]!EM_S_VAL_MV(E1691,deadline)="",[1]!EM_S_VAL_MV(E1691,deadline)="--",[1]!EM_S_VAL_MV(E1691,deadline)="null"),0,[1]!EM_S_VAL_MV(E1691,deadline)/100000000))</f>
        <v>44.633380209599999</v>
      </c>
      <c r="J1691" s="46">
        <f ca="1">IF(E1691="","",IF(RIGHT(LEFT($J$1,6),3)="TTM",[1]!EM_S_FA_PROFIT_TTM(E1691,LEFT(RIGHT($J$1,11),10),1)/100000000,[1]!EM_S_STM07_IS(E1691,61,LEFT(RIGHT($J$1,5),4)&amp;"-12-31",1)/100000000))</f>
        <v>-29.8016052927</v>
      </c>
      <c r="K1691" s="36">
        <f t="shared" ca="1" si="132"/>
        <v>-1.4976837580133004</v>
      </c>
      <c r="L1691" s="46">
        <f ca="1">IF(E1691="","",IF(ISERROR(IF(行业估值!$E$7="最新年报",[1]!EM_S_STM07_BS(E1691,140,LEFT(RIGHT($L$1,5),4)&amp;"-12-31",1)/100000000,[1]!EM_S_STM07_BS(E1691,140,LEFT(RIGHT($L$1,11),10),1)/100000000)),0,IF(行业估值!$E$7="最新年报",[1]!EM_S_STM07_BS(E1691,140,LEFT(RIGHT($L$1,5),4)&amp;"-12-31",1)/100000000,[1]!EM_S_STM07_BS(E1691,140,LEFT(RIGHT($L$1,11),10),1)/100000000)))</f>
        <v>30.721942573499998</v>
      </c>
      <c r="M1691" s="36">
        <f t="shared" ca="1" si="133"/>
        <v>1.4528176433771369</v>
      </c>
      <c r="N1691" s="37" t="str">
        <f ca="1">IF(E1691="","",IF(ISERROR([1]!EM_S_EST_NETPROFIT(E1691,行业估值!$E$6,deadline)/100000000),"-",[1]!EM_S_EST_NETPROFIT(E1691,行业估值!$E$6,deadline)/100000000))</f>
        <v>-</v>
      </c>
      <c r="O1691" s="36" t="str">
        <f t="shared" ca="1" si="134"/>
        <v>-</v>
      </c>
      <c r="T1691" s="64" t="s">
        <v>3376</v>
      </c>
      <c r="U1691" s="64" t="s">
        <v>3377</v>
      </c>
    </row>
    <row r="1692" spans="4:21">
      <c r="D1692" s="45" t="str">
        <f>IF(AND(行业估值!$B$39=$G1692,COUNTIF($G$2:$G$2552,$G1692)&gt;=1),COUNTIF($G$2:G1692,$G1692),"")</f>
        <v/>
      </c>
      <c r="E1692" s="65" t="str">
        <f t="shared" si="130"/>
        <v>300292.SZ</v>
      </c>
      <c r="F1692" s="65" t="str">
        <f t="shared" si="131"/>
        <v>吴通控股</v>
      </c>
      <c r="G1692" s="34" t="str">
        <f>IF(E1692="","",IF(行业估值!$C$5="申万行业",[1]!EM_S_INFO_INDUSTRY_SW2014(E1692,"1"),IF(行业估值!$C$5="证监会行业",[1]!EM_S_INFO_INDUSTRY_CSRC1(E1692,"1"),[1]!EM_S_INFO_INDUSTRY_EM2016(E1692,"1"))))</f>
        <v>信息技术</v>
      </c>
      <c r="H1692" s="34" t="str">
        <f>IF(E1692="","",IF($H$1="上证50",[1]!EM_S_INFO_COMPINDEX(E1692,"000016"),"")&amp;IF($H$1="上证180",[1]!EM_S_INFO_COMPINDEX(E1692,"000010"),"")&amp;IF($H$1="沪深300",[1]!EM_S_INFO_COMPINDEX(E1692,"000300"),"")&amp;IF(AND($H$1="上证A股",RIGHT(E1692,2)="SH"),"是","")&amp;IF(AND($H$1="深证A股",RIGHT(E1692,2)="SZ"),"是","")&amp;IF(AND($H$1="创业板",LEFT(E1692,1)-3=0),"是","")&amp;IF(AND($H$1="全部A股",E1692&lt;&gt;0),"是","")&amp;IF(AND($H$1="中小板",LEFT(E1692,3)="002"),"是",""))</f>
        <v>是</v>
      </c>
      <c r="I1692" s="46">
        <f ca="1">IF(E1692="","",IF(OR([1]!EM_S_VAL_MV(E1692,deadline)="",[1]!EM_S_VAL_MV(E1692,deadline)="--",[1]!EM_S_VAL_MV(E1692,deadline)="null"),0,[1]!EM_S_VAL_MV(E1692,deadline)/100000000))</f>
        <v>63.487553704799993</v>
      </c>
      <c r="J1692" s="46">
        <f ca="1">IF(E1692="","",IF(RIGHT(LEFT($J$1,6),3)="TTM",[1]!EM_S_FA_PROFIT_TTM(E1692,LEFT(RIGHT($J$1,11),10),1)/100000000,[1]!EM_S_STM07_IS(E1692,61,LEFT(RIGHT($J$1,5),4)&amp;"-12-31",1)/100000000))</f>
        <v>-11.794534618399998</v>
      </c>
      <c r="K1692" s="36">
        <f t="shared" ca="1" si="132"/>
        <v>-5.382794299128733</v>
      </c>
      <c r="L1692" s="46">
        <f ca="1">IF(E1692="","",IF(ISERROR(IF(行业估值!$E$7="最新年报",[1]!EM_S_STM07_BS(E1692,140,LEFT(RIGHT($L$1,5),4)&amp;"-12-31",1)/100000000,[1]!EM_S_STM07_BS(E1692,140,LEFT(RIGHT($L$1,11),10),1)/100000000)),0,IF(行业估值!$E$7="最新年报",[1]!EM_S_STM07_BS(E1692,140,LEFT(RIGHT($L$1,5),4)&amp;"-12-31",1)/100000000,[1]!EM_S_STM07_BS(E1692,140,LEFT(RIGHT($L$1,11),10),1)/100000000)))</f>
        <v>16.0807371577</v>
      </c>
      <c r="M1692" s="36">
        <f t="shared" ca="1" si="133"/>
        <v>3.9480499607818045</v>
      </c>
      <c r="N1692" s="37" t="str">
        <f ca="1">IF(E1692="","",IF(ISERROR([1]!EM_S_EST_NETPROFIT(E1692,行业估值!$E$6,deadline)/100000000),"-",[1]!EM_S_EST_NETPROFIT(E1692,行业估值!$E$6,deadline)/100000000))</f>
        <v>-</v>
      </c>
      <c r="O1692" s="36" t="str">
        <f t="shared" ca="1" si="134"/>
        <v>-</v>
      </c>
      <c r="T1692" s="64" t="s">
        <v>3378</v>
      </c>
      <c r="U1692" s="64" t="s">
        <v>3379</v>
      </c>
    </row>
    <row r="1693" spans="4:21">
      <c r="D1693" s="45">
        <f>IF(AND(行业估值!$B$39=$G1693,COUNTIF($G$2:$G$2552,$G1693)&gt;=1),COUNTIF($G$2:G1693,$G1693),"")</f>
        <v>158</v>
      </c>
      <c r="E1693" s="65" t="str">
        <f t="shared" si="130"/>
        <v>300293.SZ</v>
      </c>
      <c r="F1693" s="65" t="str">
        <f t="shared" si="131"/>
        <v>蓝英装备</v>
      </c>
      <c r="G1693" s="34" t="str">
        <f>IF(E1693="","",IF(行业估值!$C$5="申万行业",[1]!EM_S_INFO_INDUSTRY_SW2014(E1693,"1"),IF(行业估值!$C$5="证监会行业",[1]!EM_S_INFO_INDUSTRY_CSRC1(E1693,"1"),[1]!EM_S_INFO_INDUSTRY_EM2016(E1693,"1"))))</f>
        <v>机械设备</v>
      </c>
      <c r="H1693" s="34" t="str">
        <f>IF(E1693="","",IF($H$1="上证50",[1]!EM_S_INFO_COMPINDEX(E1693,"000016"),"")&amp;IF($H$1="上证180",[1]!EM_S_INFO_COMPINDEX(E1693,"000010"),"")&amp;IF($H$1="沪深300",[1]!EM_S_INFO_COMPINDEX(E1693,"000300"),"")&amp;IF(AND($H$1="上证A股",RIGHT(E1693,2)="SH"),"是","")&amp;IF(AND($H$1="深证A股",RIGHT(E1693,2)="SZ"),"是","")&amp;IF(AND($H$1="创业板",LEFT(E1693,1)-3=0),"是","")&amp;IF(AND($H$1="全部A股",E1693&lt;&gt;0),"是","")&amp;IF(AND($H$1="中小板",LEFT(E1693,3)="002"),"是",""))</f>
        <v>是</v>
      </c>
      <c r="I1693" s="46">
        <f ca="1">IF(E1693="","",IF(OR([1]!EM_S_VAL_MV(E1693,deadline)="",[1]!EM_S_VAL_MV(E1693,deadline)="--",[1]!EM_S_VAL_MV(E1693,deadline)="null"),0,[1]!EM_S_VAL_MV(E1693,deadline)/100000000))</f>
        <v>19.71</v>
      </c>
      <c r="J1693" s="46">
        <f ca="1">IF(E1693="","",IF(RIGHT(LEFT($J$1,6),3)="TTM",[1]!EM_S_FA_PROFIT_TTM(E1693,LEFT(RIGHT($J$1,11),10),1)/100000000,[1]!EM_S_STM07_IS(E1693,61,LEFT(RIGHT($J$1,5),4)&amp;"-12-31",1)/100000000))</f>
        <v>0.21632014550000001</v>
      </c>
      <c r="K1693" s="36">
        <f t="shared" ca="1" si="132"/>
        <v>91.1149535076473</v>
      </c>
      <c r="L1693" s="46">
        <f ca="1">IF(E1693="","",IF(ISERROR(IF(行业估值!$E$7="最新年报",[1]!EM_S_STM07_BS(E1693,140,LEFT(RIGHT($L$1,5),4)&amp;"-12-31",1)/100000000,[1]!EM_S_STM07_BS(E1693,140,LEFT(RIGHT($L$1,11),10),1)/100000000)),0,IF(行业估值!$E$7="最新年报",[1]!EM_S_STM07_BS(E1693,140,LEFT(RIGHT($L$1,5),4)&amp;"-12-31",1)/100000000,[1]!EM_S_STM07_BS(E1693,140,LEFT(RIGHT($L$1,11),10),1)/100000000)))</f>
        <v>7.7586462346000005</v>
      </c>
      <c r="M1693" s="36">
        <f t="shared" ca="1" si="133"/>
        <v>2.5403916358632834</v>
      </c>
      <c r="N1693" s="37" t="str">
        <f ca="1">IF(E1693="","",IF(ISERROR([1]!EM_S_EST_NETPROFIT(E1693,行业估值!$E$6,deadline)/100000000),"-",[1]!EM_S_EST_NETPROFIT(E1693,行业估值!$E$6,deadline)/100000000))</f>
        <v>-</v>
      </c>
      <c r="O1693" s="36" t="str">
        <f t="shared" ca="1" si="134"/>
        <v>-</v>
      </c>
      <c r="T1693" s="64" t="s">
        <v>3380</v>
      </c>
      <c r="U1693" s="64" t="s">
        <v>3381</v>
      </c>
    </row>
    <row r="1694" spans="4:21">
      <c r="D1694" s="45" t="str">
        <f>IF(AND(行业估值!$B$39=$G1694,COUNTIF($G$2:$G$2552,$G1694)&gt;=1),COUNTIF($G$2:G1694,$G1694),"")</f>
        <v/>
      </c>
      <c r="E1694" s="65" t="str">
        <f t="shared" si="130"/>
        <v>300294.SZ</v>
      </c>
      <c r="F1694" s="65" t="str">
        <f t="shared" si="131"/>
        <v>博雅生物</v>
      </c>
      <c r="G1694" s="34" t="str">
        <f>IF(E1694="","",IF(行业估值!$C$5="申万行业",[1]!EM_S_INFO_INDUSTRY_SW2014(E1694,"1"),IF(行业估值!$C$5="证监会行业",[1]!EM_S_INFO_INDUSTRY_CSRC1(E1694,"1"),[1]!EM_S_INFO_INDUSTRY_EM2016(E1694,"1"))))</f>
        <v>医药生物</v>
      </c>
      <c r="H1694" s="34" t="str">
        <f>IF(E1694="","",IF($H$1="上证50",[1]!EM_S_INFO_COMPINDEX(E1694,"000016"),"")&amp;IF($H$1="上证180",[1]!EM_S_INFO_COMPINDEX(E1694,"000010"),"")&amp;IF($H$1="沪深300",[1]!EM_S_INFO_COMPINDEX(E1694,"000300"),"")&amp;IF(AND($H$1="上证A股",RIGHT(E1694,2)="SH"),"是","")&amp;IF(AND($H$1="深证A股",RIGHT(E1694,2)="SZ"),"是","")&amp;IF(AND($H$1="创业板",LEFT(E1694,1)-3=0),"是","")&amp;IF(AND($H$1="全部A股",E1694&lt;&gt;0),"是","")&amp;IF(AND($H$1="中小板",LEFT(E1694,3)="002"),"是",""))</f>
        <v>是</v>
      </c>
      <c r="I1694" s="46">
        <f ca="1">IF(E1694="","",IF(OR([1]!EM_S_VAL_MV(E1694,deadline)="",[1]!EM_S_VAL_MV(E1694,deadline)="--",[1]!EM_S_VAL_MV(E1694,deadline)="null"),0,[1]!EM_S_VAL_MV(E1694,deadline)/100000000))</f>
        <v>134.54736996150001</v>
      </c>
      <c r="J1694" s="46">
        <f ca="1">IF(E1694="","",IF(RIGHT(LEFT($J$1,6),3)="TTM",[1]!EM_S_FA_PROFIT_TTM(E1694,LEFT(RIGHT($J$1,11),10),1)/100000000,[1]!EM_S_STM07_IS(E1694,61,LEFT(RIGHT($J$1,5),4)&amp;"-12-31",1)/100000000))</f>
        <v>5.1785025347999998</v>
      </c>
      <c r="K1694" s="36">
        <f t="shared" ca="1" si="132"/>
        <v>25.981906749553499</v>
      </c>
      <c r="L1694" s="46">
        <f ca="1">IF(E1694="","",IF(ISERROR(IF(行业估值!$E$7="最新年报",[1]!EM_S_STM07_BS(E1694,140,LEFT(RIGHT($L$1,5),4)&amp;"-12-31",1)/100000000,[1]!EM_S_STM07_BS(E1694,140,LEFT(RIGHT($L$1,11),10),1)/100000000)),0,IF(行业估值!$E$7="最新年报",[1]!EM_S_STM07_BS(E1694,140,LEFT(RIGHT($L$1,5),4)&amp;"-12-31",1)/100000000,[1]!EM_S_STM07_BS(E1694,140,LEFT(RIGHT($L$1,11),10),1)/100000000)))</f>
        <v>38.040117492699999</v>
      </c>
      <c r="M1694" s="36">
        <f t="shared" ca="1" si="133"/>
        <v>3.5369861827403666</v>
      </c>
      <c r="N1694" s="37">
        <f ca="1">IF(E1694="","",IF(ISERROR([1]!EM_S_EST_NETPROFIT(E1694,行业估值!$E$6,deadline)/100000000),"-",[1]!EM_S_EST_NETPROFIT(E1694,行业估值!$E$6,deadline)/100000000))</f>
        <v>5.3593000000000002</v>
      </c>
      <c r="O1694" s="36">
        <f t="shared" ca="1" si="134"/>
        <v>25.105399951766088</v>
      </c>
      <c r="T1694" s="64" t="s">
        <v>3382</v>
      </c>
      <c r="U1694" s="64" t="s">
        <v>3383</v>
      </c>
    </row>
    <row r="1695" spans="4:21">
      <c r="D1695" s="45" t="str">
        <f>IF(AND(行业估值!$B$39=$G1695,COUNTIF($G$2:$G$2552,$G1695)&gt;=1),COUNTIF($G$2:G1695,$G1695),"")</f>
        <v/>
      </c>
      <c r="E1695" s="65" t="str">
        <f t="shared" si="130"/>
        <v>300295.SZ</v>
      </c>
      <c r="F1695" s="65" t="str">
        <f t="shared" si="131"/>
        <v>三六五网</v>
      </c>
      <c r="G1695" s="34" t="str">
        <f>IF(E1695="","",IF(行业估值!$C$5="申万行业",[1]!EM_S_INFO_INDUSTRY_SW2014(E1695,"1"),IF(行业估值!$C$5="证监会行业",[1]!EM_S_INFO_INDUSTRY_CSRC1(E1695,"1"),[1]!EM_S_INFO_INDUSTRY_EM2016(E1695,"1"))))</f>
        <v>房地产</v>
      </c>
      <c r="H1695" s="34" t="str">
        <f>IF(E1695="","",IF($H$1="上证50",[1]!EM_S_INFO_COMPINDEX(E1695,"000016"),"")&amp;IF($H$1="上证180",[1]!EM_S_INFO_COMPINDEX(E1695,"000010"),"")&amp;IF($H$1="沪深300",[1]!EM_S_INFO_COMPINDEX(E1695,"000300"),"")&amp;IF(AND($H$1="上证A股",RIGHT(E1695,2)="SH"),"是","")&amp;IF(AND($H$1="深证A股",RIGHT(E1695,2)="SZ"),"是","")&amp;IF(AND($H$1="创业板",LEFT(E1695,1)-3=0),"是","")&amp;IF(AND($H$1="全部A股",E1695&lt;&gt;0),"是","")&amp;IF(AND($H$1="中小板",LEFT(E1695,3)="002"),"是",""))</f>
        <v>是</v>
      </c>
      <c r="I1695" s="46">
        <f ca="1">IF(E1695="","",IF(OR([1]!EM_S_VAL_MV(E1695,deadline)="",[1]!EM_S_VAL_MV(E1695,deadline)="--",[1]!EM_S_VAL_MV(E1695,deadline)="null"),0,[1]!EM_S_VAL_MV(E1695,deadline)/100000000))</f>
        <v>23.904861780000001</v>
      </c>
      <c r="J1695" s="46">
        <f ca="1">IF(E1695="","",IF(RIGHT(LEFT($J$1,6),3)="TTM",[1]!EM_S_FA_PROFIT_TTM(E1695,LEFT(RIGHT($J$1,11),10),1)/100000000,[1]!EM_S_STM07_IS(E1695,61,LEFT(RIGHT($J$1,5),4)&amp;"-12-31",1)/100000000))</f>
        <v>0.93285289110000003</v>
      </c>
      <c r="K1695" s="36">
        <f t="shared" ca="1" si="132"/>
        <v>25.625542899708339</v>
      </c>
      <c r="L1695" s="46">
        <f ca="1">IF(E1695="","",IF(ISERROR(IF(行业估值!$E$7="最新年报",[1]!EM_S_STM07_BS(E1695,140,LEFT(RIGHT($L$1,5),4)&amp;"-12-31",1)/100000000,[1]!EM_S_STM07_BS(E1695,140,LEFT(RIGHT($L$1,11),10),1)/100000000)),0,IF(行业估值!$E$7="最新年报",[1]!EM_S_STM07_BS(E1695,140,LEFT(RIGHT($L$1,5),4)&amp;"-12-31",1)/100000000,[1]!EM_S_STM07_BS(E1695,140,LEFT(RIGHT($L$1,11),10),1)/100000000)))</f>
        <v>12.229922377799999</v>
      </c>
      <c r="M1695" s="36">
        <f t="shared" ca="1" si="133"/>
        <v>1.9546208914124088</v>
      </c>
      <c r="N1695" s="37" t="str">
        <f ca="1">IF(E1695="","",IF(ISERROR([1]!EM_S_EST_NETPROFIT(E1695,行业估值!$E$6,deadline)/100000000),"-",[1]!EM_S_EST_NETPROFIT(E1695,行业估值!$E$6,deadline)/100000000))</f>
        <v>-</v>
      </c>
      <c r="O1695" s="36" t="str">
        <f t="shared" ca="1" si="134"/>
        <v>-</v>
      </c>
      <c r="T1695" s="64" t="s">
        <v>3384</v>
      </c>
      <c r="U1695" s="64" t="s">
        <v>3385</v>
      </c>
    </row>
    <row r="1696" spans="4:21">
      <c r="D1696" s="45" t="str">
        <f>IF(AND(行业估值!$B$39=$G1696,COUNTIF($G$2:$G$2552,$G1696)&gt;=1),COUNTIF($G$2:G1696,$G1696),"")</f>
        <v/>
      </c>
      <c r="E1696" s="65" t="str">
        <f t="shared" si="130"/>
        <v>300296.SZ</v>
      </c>
      <c r="F1696" s="65" t="str">
        <f t="shared" si="131"/>
        <v>利亚德</v>
      </c>
      <c r="G1696" s="34" t="str">
        <f>IF(E1696="","",IF(行业估值!$C$5="申万行业",[1]!EM_S_INFO_INDUSTRY_SW2014(E1696,"1"),IF(行业估值!$C$5="证监会行业",[1]!EM_S_INFO_INDUSTRY_CSRC1(E1696,"1"),[1]!EM_S_INFO_INDUSTRY_EM2016(E1696,"1"))))</f>
        <v>电子设备</v>
      </c>
      <c r="H1696" s="34" t="str">
        <f>IF(E1696="","",IF($H$1="上证50",[1]!EM_S_INFO_COMPINDEX(E1696,"000016"),"")&amp;IF($H$1="上证180",[1]!EM_S_INFO_COMPINDEX(E1696,"000010"),"")&amp;IF($H$1="沪深300",[1]!EM_S_INFO_COMPINDEX(E1696,"000300"),"")&amp;IF(AND($H$1="上证A股",RIGHT(E1696,2)="SH"),"是","")&amp;IF(AND($H$1="深证A股",RIGHT(E1696,2)="SZ"),"是","")&amp;IF(AND($H$1="创业板",LEFT(E1696,1)-3=0),"是","")&amp;IF(AND($H$1="全部A股",E1696&lt;&gt;0),"是","")&amp;IF(AND($H$1="中小板",LEFT(E1696,3)="002"),"是",""))</f>
        <v>是</v>
      </c>
      <c r="I1696" s="46">
        <f ca="1">IF(E1696="","",IF(OR([1]!EM_S_VAL_MV(E1696,deadline)="",[1]!EM_S_VAL_MV(E1696,deadline)="--",[1]!EM_S_VAL_MV(E1696,deadline)="null"),0,[1]!EM_S_VAL_MV(E1696,deadline)/100000000))</f>
        <v>158.6754983424</v>
      </c>
      <c r="J1696" s="46">
        <f ca="1">IF(E1696="","",IF(RIGHT(LEFT($J$1,6),3)="TTM",[1]!EM_S_FA_PROFIT_TTM(E1696,LEFT(RIGHT($J$1,11),10),1)/100000000,[1]!EM_S_STM07_IS(E1696,61,LEFT(RIGHT($J$1,5),4)&amp;"-12-31",1)/100000000))</f>
        <v>11.184204428900001</v>
      </c>
      <c r="K1696" s="36">
        <f t="shared" ca="1" si="132"/>
        <v>14.187464057110962</v>
      </c>
      <c r="L1696" s="46">
        <f ca="1">IF(E1696="","",IF(ISERROR(IF(行业估值!$E$7="最新年报",[1]!EM_S_STM07_BS(E1696,140,LEFT(RIGHT($L$1,5),4)&amp;"-12-31",1)/100000000,[1]!EM_S_STM07_BS(E1696,140,LEFT(RIGHT($L$1,11),10),1)/100000000)),0,IF(行业估值!$E$7="最新年报",[1]!EM_S_STM07_BS(E1696,140,LEFT(RIGHT($L$1,5),4)&amp;"-12-31",1)/100000000,[1]!EM_S_STM07_BS(E1696,140,LEFT(RIGHT($L$1,11),10),1)/100000000)))</f>
        <v>83.375512504599996</v>
      </c>
      <c r="M1696" s="36">
        <f t="shared" ca="1" si="133"/>
        <v>1.903142704323953</v>
      </c>
      <c r="N1696" s="37">
        <f ca="1">IF(E1696="","",IF(ISERROR([1]!EM_S_EST_NETPROFIT(E1696,行业估值!$E$6,deadline)/100000000),"-",[1]!EM_S_EST_NETPROFIT(E1696,行业估值!$E$6,deadline)/100000000))</f>
        <v>11.933175</v>
      </c>
      <c r="O1696" s="36">
        <f t="shared" ca="1" si="134"/>
        <v>13.297005896787736</v>
      </c>
      <c r="T1696" s="64" t="s">
        <v>3386</v>
      </c>
      <c r="U1696" s="64" t="s">
        <v>3387</v>
      </c>
    </row>
    <row r="1697" spans="4:21">
      <c r="D1697" s="45" t="str">
        <f>IF(AND(行业估值!$B$39=$G1697,COUNTIF($G$2:$G$2552,$G1697)&gt;=1),COUNTIF($G$2:G1697,$G1697),"")</f>
        <v/>
      </c>
      <c r="E1697" s="65" t="str">
        <f t="shared" si="130"/>
        <v>300297.SZ</v>
      </c>
      <c r="F1697" s="65" t="str">
        <f t="shared" si="131"/>
        <v>蓝盾股份</v>
      </c>
      <c r="G1697" s="34" t="str">
        <f>IF(E1697="","",IF(行业估值!$C$5="申万行业",[1]!EM_S_INFO_INDUSTRY_SW2014(E1697,"1"),IF(行业估值!$C$5="证监会行业",[1]!EM_S_INFO_INDUSTRY_CSRC1(E1697,"1"),[1]!EM_S_INFO_INDUSTRY_EM2016(E1697,"1"))))</f>
        <v>信息技术</v>
      </c>
      <c r="H1697" s="34" t="str">
        <f>IF(E1697="","",IF($H$1="上证50",[1]!EM_S_INFO_COMPINDEX(E1697,"000016"),"")&amp;IF($H$1="上证180",[1]!EM_S_INFO_COMPINDEX(E1697,"000010"),"")&amp;IF($H$1="沪深300",[1]!EM_S_INFO_COMPINDEX(E1697,"000300"),"")&amp;IF(AND($H$1="上证A股",RIGHT(E1697,2)="SH"),"是","")&amp;IF(AND($H$1="深证A股",RIGHT(E1697,2)="SZ"),"是","")&amp;IF(AND($H$1="创业板",LEFT(E1697,1)-3=0),"是","")&amp;IF(AND($H$1="全部A股",E1697&lt;&gt;0),"是","")&amp;IF(AND($H$1="中小板",LEFT(E1697,3)="002"),"是",""))</f>
        <v>是</v>
      </c>
      <c r="I1697" s="46">
        <f ca="1">IF(E1697="","",IF(OR([1]!EM_S_VAL_MV(E1697,deadline)="",[1]!EM_S_VAL_MV(E1697,deadline)="--",[1]!EM_S_VAL_MV(E1697,deadline)="null"),0,[1]!EM_S_VAL_MV(E1697,deadline)/100000000))</f>
        <v>65.860751184799994</v>
      </c>
      <c r="J1697" s="46">
        <f ca="1">IF(E1697="","",IF(RIGHT(LEFT($J$1,6),3)="TTM",[1]!EM_S_FA_PROFIT_TTM(E1697,LEFT(RIGHT($J$1,11),10),1)/100000000,[1]!EM_S_STM07_IS(E1697,61,LEFT(RIGHT($J$1,5),4)&amp;"-12-31",1)/100000000))</f>
        <v>3.7589531672000005</v>
      </c>
      <c r="K1697" s="36">
        <f t="shared" ca="1" si="132"/>
        <v>17.521035313631984</v>
      </c>
      <c r="L1697" s="46">
        <f ca="1">IF(E1697="","",IF(ISERROR(IF(行业估值!$E$7="最新年报",[1]!EM_S_STM07_BS(E1697,140,LEFT(RIGHT($L$1,5),4)&amp;"-12-31",1)/100000000,[1]!EM_S_STM07_BS(E1697,140,LEFT(RIGHT($L$1,11),10),1)/100000000)),0,IF(行业估值!$E$7="最新年报",[1]!EM_S_STM07_BS(E1697,140,LEFT(RIGHT($L$1,5),4)&amp;"-12-31",1)/100000000,[1]!EM_S_STM07_BS(E1697,140,LEFT(RIGHT($L$1,11),10),1)/100000000)))</f>
        <v>49.436519832600005</v>
      </c>
      <c r="M1697" s="36">
        <f t="shared" ca="1" si="133"/>
        <v>1.3322287128587342</v>
      </c>
      <c r="N1697" s="37" t="str">
        <f ca="1">IF(E1697="","",IF(ISERROR([1]!EM_S_EST_NETPROFIT(E1697,行业估值!$E$6,deadline)/100000000),"-",[1]!EM_S_EST_NETPROFIT(E1697,行业估值!$E$6,deadline)/100000000))</f>
        <v>-</v>
      </c>
      <c r="O1697" s="36" t="str">
        <f t="shared" ca="1" si="134"/>
        <v>-</v>
      </c>
      <c r="T1697" s="64" t="s">
        <v>3388</v>
      </c>
      <c r="U1697" s="64" t="s">
        <v>3389</v>
      </c>
    </row>
    <row r="1698" spans="4:21">
      <c r="D1698" s="45" t="str">
        <f>IF(AND(行业估值!$B$39=$G1698,COUNTIF($G$2:$G$2552,$G1698)&gt;=1),COUNTIF($G$2:G1698,$G1698),"")</f>
        <v/>
      </c>
      <c r="E1698" s="65" t="str">
        <f t="shared" si="130"/>
        <v>300298.SZ</v>
      </c>
      <c r="F1698" s="65" t="str">
        <f t="shared" si="131"/>
        <v>三诺生物</v>
      </c>
      <c r="G1698" s="34" t="str">
        <f>IF(E1698="","",IF(行业估值!$C$5="申万行业",[1]!EM_S_INFO_INDUSTRY_SW2014(E1698,"1"),IF(行业估值!$C$5="证监会行业",[1]!EM_S_INFO_INDUSTRY_CSRC1(E1698,"1"),[1]!EM_S_INFO_INDUSTRY_EM2016(E1698,"1"))))</f>
        <v>医药生物</v>
      </c>
      <c r="H1698" s="34" t="str">
        <f>IF(E1698="","",IF($H$1="上证50",[1]!EM_S_INFO_COMPINDEX(E1698,"000016"),"")&amp;IF($H$1="上证180",[1]!EM_S_INFO_COMPINDEX(E1698,"000010"),"")&amp;IF($H$1="沪深300",[1]!EM_S_INFO_COMPINDEX(E1698,"000300"),"")&amp;IF(AND($H$1="上证A股",RIGHT(E1698,2)="SH"),"是","")&amp;IF(AND($H$1="深证A股",RIGHT(E1698,2)="SZ"),"是","")&amp;IF(AND($H$1="创业板",LEFT(E1698,1)-3=0),"是","")&amp;IF(AND($H$1="全部A股",E1698&lt;&gt;0),"是","")&amp;IF(AND($H$1="中小板",LEFT(E1698,3)="002"),"是",""))</f>
        <v>是</v>
      </c>
      <c r="I1698" s="46">
        <f ca="1">IF(E1698="","",IF(OR([1]!EM_S_VAL_MV(E1698,deadline)="",[1]!EM_S_VAL_MV(E1698,deadline)="--",[1]!EM_S_VAL_MV(E1698,deadline)="null"),0,[1]!EM_S_VAL_MV(E1698,deadline)/100000000))</f>
        <v>77.674244451600003</v>
      </c>
      <c r="J1698" s="46">
        <f ca="1">IF(E1698="","",IF(RIGHT(LEFT($J$1,6),3)="TTM",[1]!EM_S_FA_PROFIT_TTM(E1698,LEFT(RIGHT($J$1,11),10),1)/100000000,[1]!EM_S_STM07_IS(E1698,61,LEFT(RIGHT($J$1,5),4)&amp;"-12-31",1)/100000000))</f>
        <v>2.8565455035</v>
      </c>
      <c r="K1698" s="36">
        <f t="shared" ca="1" si="132"/>
        <v>27.191670623285766</v>
      </c>
      <c r="L1698" s="46">
        <f ca="1">IF(E1698="","",IF(ISERROR(IF(行业估值!$E$7="最新年报",[1]!EM_S_STM07_BS(E1698,140,LEFT(RIGHT($L$1,5),4)&amp;"-12-31",1)/100000000,[1]!EM_S_STM07_BS(E1698,140,LEFT(RIGHT($L$1,11),10),1)/100000000)),0,IF(行业估值!$E$7="最新年报",[1]!EM_S_STM07_BS(E1698,140,LEFT(RIGHT($L$1,5),4)&amp;"-12-31",1)/100000000,[1]!EM_S_STM07_BS(E1698,140,LEFT(RIGHT($L$1,11),10),1)/100000000)))</f>
        <v>26.630213828500001</v>
      </c>
      <c r="M1698" s="36">
        <f t="shared" ca="1" si="133"/>
        <v>2.9167713391948817</v>
      </c>
      <c r="N1698" s="37">
        <f ca="1">IF(E1698="","",IF(ISERROR([1]!EM_S_EST_NETPROFIT(E1698,行业估值!$E$6,deadline)/100000000),"-",[1]!EM_S_EST_NETPROFIT(E1698,行业估值!$E$6,deadline)/100000000))</f>
        <v>3.2039</v>
      </c>
      <c r="O1698" s="36">
        <f t="shared" ca="1" si="134"/>
        <v>24.243654437279567</v>
      </c>
      <c r="T1698" s="64" t="s">
        <v>3390</v>
      </c>
      <c r="U1698" s="64" t="s">
        <v>3391</v>
      </c>
    </row>
    <row r="1699" spans="4:21">
      <c r="D1699" s="45" t="str">
        <f>IF(AND(行业估值!$B$39=$G1699,COUNTIF($G$2:$G$2552,$G1699)&gt;=1),COUNTIF($G$2:G1699,$G1699),"")</f>
        <v/>
      </c>
      <c r="E1699" s="65" t="str">
        <f t="shared" si="130"/>
        <v>300299.SZ</v>
      </c>
      <c r="F1699" s="65" t="str">
        <f t="shared" si="131"/>
        <v>富春股份</v>
      </c>
      <c r="G1699" s="34" t="str">
        <f>IF(E1699="","",IF(行业估值!$C$5="申万行业",[1]!EM_S_INFO_INDUSTRY_SW2014(E1699,"1"),IF(行业估值!$C$5="证监会行业",[1]!EM_S_INFO_INDUSTRY_CSRC1(E1699,"1"),[1]!EM_S_INFO_INDUSTRY_EM2016(E1699,"1"))))</f>
        <v>互联网</v>
      </c>
      <c r="H1699" s="34" t="str">
        <f>IF(E1699="","",IF($H$1="上证50",[1]!EM_S_INFO_COMPINDEX(E1699,"000016"),"")&amp;IF($H$1="上证180",[1]!EM_S_INFO_COMPINDEX(E1699,"000010"),"")&amp;IF($H$1="沪深300",[1]!EM_S_INFO_COMPINDEX(E1699,"000300"),"")&amp;IF(AND($H$1="上证A股",RIGHT(E1699,2)="SH"),"是","")&amp;IF(AND($H$1="深证A股",RIGHT(E1699,2)="SZ"),"是","")&amp;IF(AND($H$1="创业板",LEFT(E1699,1)-3=0),"是","")&amp;IF(AND($H$1="全部A股",E1699&lt;&gt;0),"是","")&amp;IF(AND($H$1="中小板",LEFT(E1699,3)="002"),"是",""))</f>
        <v>是</v>
      </c>
      <c r="I1699" s="46">
        <f ca="1">IF(E1699="","",IF(OR([1]!EM_S_VAL_MV(E1699,deadline)="",[1]!EM_S_VAL_MV(E1699,deadline)="--",[1]!EM_S_VAL_MV(E1699,deadline)="null"),0,[1]!EM_S_VAL_MV(E1699,deadline)/100000000))</f>
        <v>33.691963844999997</v>
      </c>
      <c r="J1699" s="46">
        <f ca="1">IF(E1699="","",IF(RIGHT(LEFT($J$1,6),3)="TTM",[1]!EM_S_FA_PROFIT_TTM(E1699,LEFT(RIGHT($J$1,11),10),1)/100000000,[1]!EM_S_STM07_IS(E1699,61,LEFT(RIGHT($J$1,5),4)&amp;"-12-31",1)/100000000))</f>
        <v>0.46677251490000005</v>
      </c>
      <c r="K1699" s="36">
        <f t="shared" ca="1" si="132"/>
        <v>72.180693527377173</v>
      </c>
      <c r="L1699" s="46">
        <f ca="1">IF(E1699="","",IF(ISERROR(IF(行业估值!$E$7="最新年报",[1]!EM_S_STM07_BS(E1699,140,LEFT(RIGHT($L$1,5),4)&amp;"-12-31",1)/100000000,[1]!EM_S_STM07_BS(E1699,140,LEFT(RIGHT($L$1,11),10),1)/100000000)),0,IF(行业估值!$E$7="最新年报",[1]!EM_S_STM07_BS(E1699,140,LEFT(RIGHT($L$1,5),4)&amp;"-12-31",1)/100000000,[1]!EM_S_STM07_BS(E1699,140,LEFT(RIGHT($L$1,11),10),1)/100000000)))</f>
        <v>10.923779762899999</v>
      </c>
      <c r="M1699" s="36">
        <f t="shared" ca="1" si="133"/>
        <v>3.0842771070345707</v>
      </c>
      <c r="N1699" s="37" t="str">
        <f ca="1">IF(E1699="","",IF(ISERROR([1]!EM_S_EST_NETPROFIT(E1699,行业估值!$E$6,deadline)/100000000),"-",[1]!EM_S_EST_NETPROFIT(E1699,行业估值!$E$6,deadline)/100000000))</f>
        <v>-</v>
      </c>
      <c r="O1699" s="36" t="str">
        <f t="shared" ca="1" si="134"/>
        <v>-</v>
      </c>
      <c r="T1699" s="64" t="s">
        <v>3392</v>
      </c>
      <c r="U1699" s="64" t="s">
        <v>3393</v>
      </c>
    </row>
    <row r="1700" spans="4:21">
      <c r="D1700" s="45" t="str">
        <f>IF(AND(行业估值!$B$39=$G1700,COUNTIF($G$2:$G$2552,$G1700)&gt;=1),COUNTIF($G$2:G1700,$G1700),"")</f>
        <v/>
      </c>
      <c r="E1700" s="65" t="str">
        <f t="shared" si="130"/>
        <v>300300.SZ</v>
      </c>
      <c r="F1700" s="65" t="str">
        <f t="shared" si="131"/>
        <v>汉鼎宇佑</v>
      </c>
      <c r="G1700" s="34" t="str">
        <f>IF(E1700="","",IF(行业估值!$C$5="申万行业",[1]!EM_S_INFO_INDUSTRY_SW2014(E1700,"1"),IF(行业估值!$C$5="证监会行业",[1]!EM_S_INFO_INDUSTRY_CSRC1(E1700,"1"),[1]!EM_S_INFO_INDUSTRY_EM2016(E1700,"1"))))</f>
        <v>信息技术</v>
      </c>
      <c r="H1700" s="34" t="str">
        <f>IF(E1700="","",IF($H$1="上证50",[1]!EM_S_INFO_COMPINDEX(E1700,"000016"),"")&amp;IF($H$1="上证180",[1]!EM_S_INFO_COMPINDEX(E1700,"000010"),"")&amp;IF($H$1="沪深300",[1]!EM_S_INFO_COMPINDEX(E1700,"000300"),"")&amp;IF(AND($H$1="上证A股",RIGHT(E1700,2)="SH"),"是","")&amp;IF(AND($H$1="深证A股",RIGHT(E1700,2)="SZ"),"是","")&amp;IF(AND($H$1="创业板",LEFT(E1700,1)-3=0),"是","")&amp;IF(AND($H$1="全部A股",E1700&lt;&gt;0),"是","")&amp;IF(AND($H$1="中小板",LEFT(E1700,3)="002"),"是",""))</f>
        <v>是</v>
      </c>
      <c r="I1700" s="46">
        <f ca="1">IF(E1700="","",IF(OR([1]!EM_S_VAL_MV(E1700,deadline)="",[1]!EM_S_VAL_MV(E1700,deadline)="--",[1]!EM_S_VAL_MV(E1700,deadline)="null"),0,[1]!EM_S_VAL_MV(E1700,deadline)/100000000))</f>
        <v>63.574934918000004</v>
      </c>
      <c r="J1700" s="46">
        <f ca="1">IF(E1700="","",IF(RIGHT(LEFT($J$1,6),3)="TTM",[1]!EM_S_FA_PROFIT_TTM(E1700,LEFT(RIGHT($J$1,11),10),1)/100000000,[1]!EM_S_STM07_IS(E1700,61,LEFT(RIGHT($J$1,5),4)&amp;"-12-31",1)/100000000))</f>
        <v>1.0762439156000001</v>
      </c>
      <c r="K1700" s="36">
        <f t="shared" ca="1" si="132"/>
        <v>59.071121328994764</v>
      </c>
      <c r="L1700" s="46">
        <f ca="1">IF(E1700="","",IF(ISERROR(IF(行业估值!$E$7="最新年报",[1]!EM_S_STM07_BS(E1700,140,LEFT(RIGHT($L$1,5),4)&amp;"-12-31",1)/100000000,[1]!EM_S_STM07_BS(E1700,140,LEFT(RIGHT($L$1,11),10),1)/100000000)),0,IF(行业估值!$E$7="最新年报",[1]!EM_S_STM07_BS(E1700,140,LEFT(RIGHT($L$1,5),4)&amp;"-12-31",1)/100000000,[1]!EM_S_STM07_BS(E1700,140,LEFT(RIGHT($L$1,11),10),1)/100000000)))</f>
        <v>24.947421541500002</v>
      </c>
      <c r="M1700" s="36">
        <f t="shared" ca="1" si="133"/>
        <v>2.548356943912748</v>
      </c>
      <c r="N1700" s="37">
        <f ca="1">IF(E1700="","",IF(ISERROR([1]!EM_S_EST_NETPROFIT(E1700,行业估值!$E$6,deadline)/100000000),"-",[1]!EM_S_EST_NETPROFIT(E1700,行业估值!$E$6,deadline)/100000000))</f>
        <v>1.35</v>
      </c>
      <c r="O1700" s="36">
        <f t="shared" ca="1" si="134"/>
        <v>47.092544383703704</v>
      </c>
      <c r="T1700" s="64" t="s">
        <v>3394</v>
      </c>
      <c r="U1700" s="64" t="s">
        <v>3395</v>
      </c>
    </row>
    <row r="1701" spans="4:21">
      <c r="D1701" s="45" t="str">
        <f>IF(AND(行业估值!$B$39=$G1701,COUNTIF($G$2:$G$2552,$G1701)&gt;=1),COUNTIF($G$2:G1701,$G1701),"")</f>
        <v/>
      </c>
      <c r="E1701" s="65" t="str">
        <f t="shared" si="130"/>
        <v>300301.SZ</v>
      </c>
      <c r="F1701" s="65" t="str">
        <f t="shared" si="131"/>
        <v>长方集团</v>
      </c>
      <c r="G1701" s="34" t="str">
        <f>IF(E1701="","",IF(行业估值!$C$5="申万行业",[1]!EM_S_INFO_INDUSTRY_SW2014(E1701,"1"),IF(行业估值!$C$5="证监会行业",[1]!EM_S_INFO_INDUSTRY_CSRC1(E1701,"1"),[1]!EM_S_INFO_INDUSTRY_EM2016(E1701,"1"))))</f>
        <v>电子设备</v>
      </c>
      <c r="H1701" s="34" t="str">
        <f>IF(E1701="","",IF($H$1="上证50",[1]!EM_S_INFO_COMPINDEX(E1701,"000016"),"")&amp;IF($H$1="上证180",[1]!EM_S_INFO_COMPINDEX(E1701,"000010"),"")&amp;IF($H$1="沪深300",[1]!EM_S_INFO_COMPINDEX(E1701,"000300"),"")&amp;IF(AND($H$1="上证A股",RIGHT(E1701,2)="SH"),"是","")&amp;IF(AND($H$1="深证A股",RIGHT(E1701,2)="SZ"),"是","")&amp;IF(AND($H$1="创业板",LEFT(E1701,1)-3=0),"是","")&amp;IF(AND($H$1="全部A股",E1701&lt;&gt;0),"是","")&amp;IF(AND($H$1="中小板",LEFT(E1701,3)="002"),"是",""))</f>
        <v>是</v>
      </c>
      <c r="I1701" s="46">
        <f ca="1">IF(E1701="","",IF(OR([1]!EM_S_VAL_MV(E1701,deadline)="",[1]!EM_S_VAL_MV(E1701,deadline)="--",[1]!EM_S_VAL_MV(E1701,deadline)="null"),0,[1]!EM_S_VAL_MV(E1701,deadline)/100000000))</f>
        <v>27.337763407399997</v>
      </c>
      <c r="J1701" s="46">
        <f ca="1">IF(E1701="","",IF(RIGHT(LEFT($J$1,6),3)="TTM",[1]!EM_S_FA_PROFIT_TTM(E1701,LEFT(RIGHT($J$1,11),10),1)/100000000,[1]!EM_S_STM07_IS(E1701,61,LEFT(RIGHT($J$1,5),4)&amp;"-12-31",1)/100000000))</f>
        <v>-0.90701618540000006</v>
      </c>
      <c r="K1701" s="36">
        <f t="shared" ca="1" si="132"/>
        <v>-30.140325881112986</v>
      </c>
      <c r="L1701" s="46">
        <f ca="1">IF(E1701="","",IF(ISERROR(IF(行业估值!$E$7="最新年报",[1]!EM_S_STM07_BS(E1701,140,LEFT(RIGHT($L$1,5),4)&amp;"-12-31",1)/100000000,[1]!EM_S_STM07_BS(E1701,140,LEFT(RIGHT($L$1,11),10),1)/100000000)),0,IF(行业估值!$E$7="最新年报",[1]!EM_S_STM07_BS(E1701,140,LEFT(RIGHT($L$1,5),4)&amp;"-12-31",1)/100000000,[1]!EM_S_STM07_BS(E1701,140,LEFT(RIGHT($L$1,11),10),1)/100000000)))</f>
        <v>16.691725351400002</v>
      </c>
      <c r="M1701" s="36">
        <f t="shared" ca="1" si="133"/>
        <v>1.637803332601987</v>
      </c>
      <c r="N1701" s="37" t="str">
        <f ca="1">IF(E1701="","",IF(ISERROR([1]!EM_S_EST_NETPROFIT(E1701,行业估值!$E$6,deadline)/100000000),"-",[1]!EM_S_EST_NETPROFIT(E1701,行业估值!$E$6,deadline)/100000000))</f>
        <v>-</v>
      </c>
      <c r="O1701" s="36" t="str">
        <f t="shared" ca="1" si="134"/>
        <v>-</v>
      </c>
      <c r="T1701" s="64" t="s">
        <v>3396</v>
      </c>
      <c r="U1701" s="64" t="s">
        <v>3397</v>
      </c>
    </row>
    <row r="1702" spans="4:21">
      <c r="D1702" s="45" t="str">
        <f>IF(AND(行业估值!$B$39=$G1702,COUNTIF($G$2:$G$2552,$G1702)&gt;=1),COUNTIF($G$2:G1702,$G1702),"")</f>
        <v/>
      </c>
      <c r="E1702" s="65" t="str">
        <f t="shared" si="130"/>
        <v>300302.SZ</v>
      </c>
      <c r="F1702" s="65" t="str">
        <f t="shared" si="131"/>
        <v>同有科技</v>
      </c>
      <c r="G1702" s="34" t="str">
        <f>IF(E1702="","",IF(行业估值!$C$5="申万行业",[1]!EM_S_INFO_INDUSTRY_SW2014(E1702,"1"),IF(行业估值!$C$5="证监会行业",[1]!EM_S_INFO_INDUSTRY_CSRC1(E1702,"1"),[1]!EM_S_INFO_INDUSTRY_EM2016(E1702,"1"))))</f>
        <v>信息技术</v>
      </c>
      <c r="H1702" s="34" t="str">
        <f>IF(E1702="","",IF($H$1="上证50",[1]!EM_S_INFO_COMPINDEX(E1702,"000016"),"")&amp;IF($H$1="上证180",[1]!EM_S_INFO_COMPINDEX(E1702,"000010"),"")&amp;IF($H$1="沪深300",[1]!EM_S_INFO_COMPINDEX(E1702,"000300"),"")&amp;IF(AND($H$1="上证A股",RIGHT(E1702,2)="SH"),"是","")&amp;IF(AND($H$1="深证A股",RIGHT(E1702,2)="SZ"),"是","")&amp;IF(AND($H$1="创业板",LEFT(E1702,1)-3=0),"是","")&amp;IF(AND($H$1="全部A股",E1702&lt;&gt;0),"是","")&amp;IF(AND($H$1="中小板",LEFT(E1702,3)="002"),"是",""))</f>
        <v>是</v>
      </c>
      <c r="I1702" s="46">
        <f ca="1">IF(E1702="","",IF(OR([1]!EM_S_VAL_MV(E1702,deadline)="",[1]!EM_S_VAL_MV(E1702,deadline)="--",[1]!EM_S_VAL_MV(E1702,deadline)="null"),0,[1]!EM_S_VAL_MV(E1702,deadline)/100000000))</f>
        <v>46.940582841599998</v>
      </c>
      <c r="J1702" s="46">
        <f ca="1">IF(E1702="","",IF(RIGHT(LEFT($J$1,6),3)="TTM",[1]!EM_S_FA_PROFIT_TTM(E1702,LEFT(RIGHT($J$1,11),10),1)/100000000,[1]!EM_S_STM07_IS(E1702,61,LEFT(RIGHT($J$1,5),4)&amp;"-12-31",1)/100000000))</f>
        <v>-7.6810143000000004E-3</v>
      </c>
      <c r="K1702" s="36">
        <f t="shared" ca="1" si="132"/>
        <v>-6111.2479430743924</v>
      </c>
      <c r="L1702" s="46">
        <f ca="1">IF(E1702="","",IF(ISERROR(IF(行业估值!$E$7="最新年报",[1]!EM_S_STM07_BS(E1702,140,LEFT(RIGHT($L$1,5),4)&amp;"-12-31",1)/100000000,[1]!EM_S_STM07_BS(E1702,140,LEFT(RIGHT($L$1,11),10),1)/100000000)),0,IF(行业估值!$E$7="最新年报",[1]!EM_S_STM07_BS(E1702,140,LEFT(RIGHT($L$1,5),4)&amp;"-12-31",1)/100000000,[1]!EM_S_STM07_BS(E1702,140,LEFT(RIGHT($L$1,11),10),1)/100000000)))</f>
        <v>11.640422423099999</v>
      </c>
      <c r="M1702" s="36">
        <f t="shared" ca="1" si="133"/>
        <v>4.0325497765826865</v>
      </c>
      <c r="N1702" s="37" t="str">
        <f ca="1">IF(E1702="","",IF(ISERROR([1]!EM_S_EST_NETPROFIT(E1702,行业估值!$E$6,deadline)/100000000),"-",[1]!EM_S_EST_NETPROFIT(E1702,行业估值!$E$6,deadline)/100000000))</f>
        <v>-</v>
      </c>
      <c r="O1702" s="36" t="str">
        <f t="shared" ca="1" si="134"/>
        <v>-</v>
      </c>
      <c r="T1702" s="64" t="s">
        <v>3398</v>
      </c>
      <c r="U1702" s="64" t="s">
        <v>3399</v>
      </c>
    </row>
    <row r="1703" spans="4:21">
      <c r="D1703" s="45" t="str">
        <f>IF(AND(行业估值!$B$39=$G1703,COUNTIF($G$2:$G$2552,$G1703)&gt;=1),COUNTIF($G$2:G1703,$G1703),"")</f>
        <v/>
      </c>
      <c r="E1703" s="65" t="str">
        <f t="shared" si="130"/>
        <v>300303.SZ</v>
      </c>
      <c r="F1703" s="65" t="str">
        <f t="shared" si="131"/>
        <v>聚飞光电</v>
      </c>
      <c r="G1703" s="34" t="str">
        <f>IF(E1703="","",IF(行业估值!$C$5="申万行业",[1]!EM_S_INFO_INDUSTRY_SW2014(E1703,"1"),IF(行业估值!$C$5="证监会行业",[1]!EM_S_INFO_INDUSTRY_CSRC1(E1703,"1"),[1]!EM_S_INFO_INDUSTRY_EM2016(E1703,"1"))))</f>
        <v>电子设备</v>
      </c>
      <c r="H1703" s="34" t="str">
        <f>IF(E1703="","",IF($H$1="上证50",[1]!EM_S_INFO_COMPINDEX(E1703,"000016"),"")&amp;IF($H$1="上证180",[1]!EM_S_INFO_COMPINDEX(E1703,"000010"),"")&amp;IF($H$1="沪深300",[1]!EM_S_INFO_COMPINDEX(E1703,"000300"),"")&amp;IF(AND($H$1="上证A股",RIGHT(E1703,2)="SH"),"是","")&amp;IF(AND($H$1="深证A股",RIGHT(E1703,2)="SZ"),"是","")&amp;IF(AND($H$1="创业板",LEFT(E1703,1)-3=0),"是","")&amp;IF(AND($H$1="全部A股",E1703&lt;&gt;0),"是","")&amp;IF(AND($H$1="中小板",LEFT(E1703,3)="002"),"是",""))</f>
        <v>是</v>
      </c>
      <c r="I1703" s="46">
        <f ca="1">IF(E1703="","",IF(OR([1]!EM_S_VAL_MV(E1703,deadline)="",[1]!EM_S_VAL_MV(E1703,deadline)="--",[1]!EM_S_VAL_MV(E1703,deadline)="null"),0,[1]!EM_S_VAL_MV(E1703,deadline)/100000000))</f>
        <v>48.204598274300004</v>
      </c>
      <c r="J1703" s="46">
        <f ca="1">IF(E1703="","",IF(RIGHT(LEFT($J$1,6),3)="TTM",[1]!EM_S_FA_PROFIT_TTM(E1703,LEFT(RIGHT($J$1,11),10),1)/100000000,[1]!EM_S_STM07_IS(E1703,61,LEFT(RIGHT($J$1,5),4)&amp;"-12-31",1)/100000000))</f>
        <v>2.7023201035000004</v>
      </c>
      <c r="K1703" s="36">
        <f t="shared" ca="1" si="132"/>
        <v>17.838226571258602</v>
      </c>
      <c r="L1703" s="46">
        <f ca="1">IF(E1703="","",IF(ISERROR(IF(行业估值!$E$7="最新年报",[1]!EM_S_STM07_BS(E1703,140,LEFT(RIGHT($L$1,5),4)&amp;"-12-31",1)/100000000,[1]!EM_S_STM07_BS(E1703,140,LEFT(RIGHT($L$1,11),10),1)/100000000)),0,IF(行业估值!$E$7="最新年报",[1]!EM_S_STM07_BS(E1703,140,LEFT(RIGHT($L$1,5),4)&amp;"-12-31",1)/100000000,[1]!EM_S_STM07_BS(E1703,140,LEFT(RIGHT($L$1,11),10),1)/100000000)))</f>
        <v>21.281513865899999</v>
      </c>
      <c r="M1703" s="36">
        <f t="shared" ca="1" si="133"/>
        <v>2.2650925389071901</v>
      </c>
      <c r="N1703" s="37" t="str">
        <f ca="1">IF(E1703="","",IF(ISERROR([1]!EM_S_EST_NETPROFIT(E1703,行业估值!$E$6,deadline)/100000000),"-",[1]!EM_S_EST_NETPROFIT(E1703,行业估值!$E$6,deadline)/100000000))</f>
        <v>-</v>
      </c>
      <c r="O1703" s="36" t="str">
        <f t="shared" ca="1" si="134"/>
        <v>-</v>
      </c>
      <c r="T1703" s="64" t="s">
        <v>3400</v>
      </c>
      <c r="U1703" s="64" t="s">
        <v>3401</v>
      </c>
    </row>
    <row r="1704" spans="4:21">
      <c r="D1704" s="45" t="str">
        <f>IF(AND(行业估值!$B$39=$G1704,COUNTIF($G$2:$G$2552,$G1704)&gt;=1),COUNTIF($G$2:G1704,$G1704),"")</f>
        <v/>
      </c>
      <c r="E1704" s="65" t="str">
        <f t="shared" si="130"/>
        <v>300304.SZ</v>
      </c>
      <c r="F1704" s="65" t="str">
        <f t="shared" si="131"/>
        <v>云意电气</v>
      </c>
      <c r="G1704" s="34" t="str">
        <f>IF(E1704="","",IF(行业估值!$C$5="申万行业",[1]!EM_S_INFO_INDUSTRY_SW2014(E1704,"1"),IF(行业估值!$C$5="证监会行业",[1]!EM_S_INFO_INDUSTRY_CSRC1(E1704,"1"),[1]!EM_S_INFO_INDUSTRY_EM2016(E1704,"1"))))</f>
        <v>交运设备</v>
      </c>
      <c r="H1704" s="34" t="str">
        <f>IF(E1704="","",IF($H$1="上证50",[1]!EM_S_INFO_COMPINDEX(E1704,"000016"),"")&amp;IF($H$1="上证180",[1]!EM_S_INFO_COMPINDEX(E1704,"000010"),"")&amp;IF($H$1="沪深300",[1]!EM_S_INFO_COMPINDEX(E1704,"000300"),"")&amp;IF(AND($H$1="上证A股",RIGHT(E1704,2)="SH"),"是","")&amp;IF(AND($H$1="深证A股",RIGHT(E1704,2)="SZ"),"是","")&amp;IF(AND($H$1="创业板",LEFT(E1704,1)-3=0),"是","")&amp;IF(AND($H$1="全部A股",E1704&lt;&gt;0),"是","")&amp;IF(AND($H$1="中小板",LEFT(E1704,3)="002"),"是",""))</f>
        <v>是</v>
      </c>
      <c r="I1704" s="46">
        <f ca="1">IF(E1704="","",IF(OR([1]!EM_S_VAL_MV(E1704,deadline)="",[1]!EM_S_VAL_MV(E1704,deadline)="--",[1]!EM_S_VAL_MV(E1704,deadline)="null"),0,[1]!EM_S_VAL_MV(E1704,deadline)/100000000))</f>
        <v>34.468233516399998</v>
      </c>
      <c r="J1704" s="46">
        <f ca="1">IF(E1704="","",IF(RIGHT(LEFT($J$1,6),3)="TTM",[1]!EM_S_FA_PROFIT_TTM(E1704,LEFT(RIGHT($J$1,11),10),1)/100000000,[1]!EM_S_STM07_IS(E1704,61,LEFT(RIGHT($J$1,5),4)&amp;"-12-31",1)/100000000))</f>
        <v>1.3037177792000001</v>
      </c>
      <c r="K1704" s="36">
        <f t="shared" ca="1" si="132"/>
        <v>26.438416401401483</v>
      </c>
      <c r="L1704" s="46">
        <f ca="1">IF(E1704="","",IF(ISERROR(IF(行业估值!$E$7="最新年报",[1]!EM_S_STM07_BS(E1704,140,LEFT(RIGHT($L$1,5),4)&amp;"-12-31",1)/100000000,[1]!EM_S_STM07_BS(E1704,140,LEFT(RIGHT($L$1,11),10),1)/100000000)),0,IF(行业估值!$E$7="最新年报",[1]!EM_S_STM07_BS(E1704,140,LEFT(RIGHT($L$1,5),4)&amp;"-12-31",1)/100000000,[1]!EM_S_STM07_BS(E1704,140,LEFT(RIGHT($L$1,11),10),1)/100000000)))</f>
        <v>19.399646652800001</v>
      </c>
      <c r="M1704" s="36">
        <f t="shared" ca="1" si="133"/>
        <v>1.7767454290939422</v>
      </c>
      <c r="N1704" s="37" t="str">
        <f ca="1">IF(E1704="","",IF(ISERROR([1]!EM_S_EST_NETPROFIT(E1704,行业估值!$E$6,deadline)/100000000),"-",[1]!EM_S_EST_NETPROFIT(E1704,行业估值!$E$6,deadline)/100000000))</f>
        <v>-</v>
      </c>
      <c r="O1704" s="36" t="str">
        <f t="shared" ca="1" si="134"/>
        <v>-</v>
      </c>
      <c r="T1704" s="64" t="s">
        <v>3402</v>
      </c>
      <c r="U1704" s="64" t="s">
        <v>3403</v>
      </c>
    </row>
    <row r="1705" spans="4:21">
      <c r="D1705" s="45" t="str">
        <f>IF(AND(行业估值!$B$39=$G1705,COUNTIF($G$2:$G$2552,$G1705)&gt;=1),COUNTIF($G$2:G1705,$G1705),"")</f>
        <v/>
      </c>
      <c r="E1705" s="65" t="str">
        <f t="shared" si="130"/>
        <v>300305.SZ</v>
      </c>
      <c r="F1705" s="65" t="str">
        <f t="shared" si="131"/>
        <v>裕兴股份</v>
      </c>
      <c r="G1705" s="34" t="str">
        <f>IF(E1705="","",IF(行业估值!$C$5="申万行业",[1]!EM_S_INFO_INDUSTRY_SW2014(E1705,"1"),IF(行业估值!$C$5="证监会行业",[1]!EM_S_INFO_INDUSTRY_CSRC1(E1705,"1"),[1]!EM_S_INFO_INDUSTRY_EM2016(E1705,"1"))))</f>
        <v>基础化工</v>
      </c>
      <c r="H1705" s="34" t="str">
        <f>IF(E1705="","",IF($H$1="上证50",[1]!EM_S_INFO_COMPINDEX(E1705,"000016"),"")&amp;IF($H$1="上证180",[1]!EM_S_INFO_COMPINDEX(E1705,"000010"),"")&amp;IF($H$1="沪深300",[1]!EM_S_INFO_COMPINDEX(E1705,"000300"),"")&amp;IF(AND($H$1="上证A股",RIGHT(E1705,2)="SH"),"是","")&amp;IF(AND($H$1="深证A股",RIGHT(E1705,2)="SZ"),"是","")&amp;IF(AND($H$1="创业板",LEFT(E1705,1)-3=0),"是","")&amp;IF(AND($H$1="全部A股",E1705&lt;&gt;0),"是","")&amp;IF(AND($H$1="中小板",LEFT(E1705,3)="002"),"是",""))</f>
        <v>是</v>
      </c>
      <c r="I1705" s="46">
        <f ca="1">IF(E1705="","",IF(OR([1]!EM_S_VAL_MV(E1705,deadline)="",[1]!EM_S_VAL_MV(E1705,deadline)="--",[1]!EM_S_VAL_MV(E1705,deadline)="null"),0,[1]!EM_S_VAL_MV(E1705,deadline)/100000000))</f>
        <v>23.244616499999999</v>
      </c>
      <c r="J1705" s="46">
        <f ca="1">IF(E1705="","",IF(RIGHT(LEFT($J$1,6),3)="TTM",[1]!EM_S_FA_PROFIT_TTM(E1705,LEFT(RIGHT($J$1,11),10),1)/100000000,[1]!EM_S_STM07_IS(E1705,61,LEFT(RIGHT($J$1,5),4)&amp;"-12-31",1)/100000000))</f>
        <v>0.9564036306999999</v>
      </c>
      <c r="K1705" s="36">
        <f t="shared" ca="1" si="132"/>
        <v>24.304190985752605</v>
      </c>
      <c r="L1705" s="46">
        <f ca="1">IF(E1705="","",IF(ISERROR(IF(行业估值!$E$7="最新年报",[1]!EM_S_STM07_BS(E1705,140,LEFT(RIGHT($L$1,5),4)&amp;"-12-31",1)/100000000,[1]!EM_S_STM07_BS(E1705,140,LEFT(RIGHT($L$1,11),10),1)/100000000)),0,IF(行业估值!$E$7="最新年报",[1]!EM_S_STM07_BS(E1705,140,LEFT(RIGHT($L$1,5),4)&amp;"-12-31",1)/100000000,[1]!EM_S_STM07_BS(E1705,140,LEFT(RIGHT($L$1,11),10),1)/100000000)))</f>
        <v>14.827457066600001</v>
      </c>
      <c r="M1705" s="36">
        <f t="shared" ca="1" si="133"/>
        <v>1.5676738361536251</v>
      </c>
      <c r="N1705" s="37" t="str">
        <f ca="1">IF(E1705="","",IF(ISERROR([1]!EM_S_EST_NETPROFIT(E1705,行业估值!$E$6,deadline)/100000000),"-",[1]!EM_S_EST_NETPROFIT(E1705,行业估值!$E$6,deadline)/100000000))</f>
        <v>-</v>
      </c>
      <c r="O1705" s="36" t="str">
        <f t="shared" ca="1" si="134"/>
        <v>-</v>
      </c>
      <c r="T1705" s="64" t="s">
        <v>3404</v>
      </c>
      <c r="U1705" s="64" t="s">
        <v>3405</v>
      </c>
    </row>
    <row r="1706" spans="4:21">
      <c r="D1706" s="45">
        <f>IF(AND(行业估值!$B$39=$G1706,COUNTIF($G$2:$G$2552,$G1706)&gt;=1),COUNTIF($G$2:G1706,$G1706),"")</f>
        <v>159</v>
      </c>
      <c r="E1706" s="65" t="str">
        <f t="shared" si="130"/>
        <v>300306.SZ</v>
      </c>
      <c r="F1706" s="65" t="str">
        <f t="shared" si="131"/>
        <v>远方信息</v>
      </c>
      <c r="G1706" s="34" t="str">
        <f>IF(E1706="","",IF(行业估值!$C$5="申万行业",[1]!EM_S_INFO_INDUSTRY_SW2014(E1706,"1"),IF(行业估值!$C$5="证监会行业",[1]!EM_S_INFO_INDUSTRY_CSRC1(E1706,"1"),[1]!EM_S_INFO_INDUSTRY_EM2016(E1706,"1"))))</f>
        <v>机械设备</v>
      </c>
      <c r="H1706" s="34" t="str">
        <f>IF(E1706="","",IF($H$1="上证50",[1]!EM_S_INFO_COMPINDEX(E1706,"000016"),"")&amp;IF($H$1="上证180",[1]!EM_S_INFO_COMPINDEX(E1706,"000010"),"")&amp;IF($H$1="沪深300",[1]!EM_S_INFO_COMPINDEX(E1706,"000300"),"")&amp;IF(AND($H$1="上证A股",RIGHT(E1706,2)="SH"),"是","")&amp;IF(AND($H$1="深证A股",RIGHT(E1706,2)="SZ"),"是","")&amp;IF(AND($H$1="创业板",LEFT(E1706,1)-3=0),"是","")&amp;IF(AND($H$1="全部A股",E1706&lt;&gt;0),"是","")&amp;IF(AND($H$1="中小板",LEFT(E1706,3)="002"),"是",""))</f>
        <v>是</v>
      </c>
      <c r="I1706" s="46">
        <f ca="1">IF(E1706="","",IF(OR([1]!EM_S_VAL_MV(E1706,deadline)="",[1]!EM_S_VAL_MV(E1706,deadline)="--",[1]!EM_S_VAL_MV(E1706,deadline)="null"),0,[1]!EM_S_VAL_MV(E1706,deadline)/100000000))</f>
        <v>31.443295467600002</v>
      </c>
      <c r="J1706" s="46">
        <f ca="1">IF(E1706="","",IF(RIGHT(LEFT($J$1,6),3)="TTM",[1]!EM_S_FA_PROFIT_TTM(E1706,LEFT(RIGHT($J$1,11),10),1)/100000000,[1]!EM_S_STM07_IS(E1706,61,LEFT(RIGHT($J$1,5),4)&amp;"-12-31",1)/100000000))</f>
        <v>-3.5672195679000001</v>
      </c>
      <c r="K1706" s="36">
        <f t="shared" ca="1" si="132"/>
        <v>-8.8145108169246988</v>
      </c>
      <c r="L1706" s="46">
        <f ca="1">IF(E1706="","",IF(ISERROR(IF(行业估值!$E$7="最新年报",[1]!EM_S_STM07_BS(E1706,140,LEFT(RIGHT($L$1,5),4)&amp;"-12-31",1)/100000000,[1]!EM_S_STM07_BS(E1706,140,LEFT(RIGHT($L$1,11),10),1)/100000000)),0,IF(行业估值!$E$7="最新年报",[1]!EM_S_STM07_BS(E1706,140,LEFT(RIGHT($L$1,5),4)&amp;"-12-31",1)/100000000,[1]!EM_S_STM07_BS(E1706,140,LEFT(RIGHT($L$1,11),10),1)/100000000)))</f>
        <v>14.291888272000001</v>
      </c>
      <c r="M1706" s="36">
        <f t="shared" ca="1" si="133"/>
        <v>2.200079854332631</v>
      </c>
      <c r="N1706" s="37" t="str">
        <f ca="1">IF(E1706="","",IF(ISERROR([1]!EM_S_EST_NETPROFIT(E1706,行业估值!$E$6,deadline)/100000000),"-",[1]!EM_S_EST_NETPROFIT(E1706,行业估值!$E$6,deadline)/100000000))</f>
        <v>-</v>
      </c>
      <c r="O1706" s="36" t="str">
        <f t="shared" ca="1" si="134"/>
        <v>-</v>
      </c>
      <c r="T1706" s="64" t="s">
        <v>3406</v>
      </c>
      <c r="U1706" s="64" t="s">
        <v>3407</v>
      </c>
    </row>
    <row r="1707" spans="4:21">
      <c r="D1707" s="45">
        <f>IF(AND(行业估值!$B$39=$G1707,COUNTIF($G$2:$G$2552,$G1707)&gt;=1),COUNTIF($G$2:G1707,$G1707),"")</f>
        <v>160</v>
      </c>
      <c r="E1707" s="65" t="str">
        <f t="shared" si="130"/>
        <v>300307.SZ</v>
      </c>
      <c r="F1707" s="65" t="str">
        <f t="shared" si="131"/>
        <v>慈星股份</v>
      </c>
      <c r="G1707" s="34" t="str">
        <f>IF(E1707="","",IF(行业估值!$C$5="申万行业",[1]!EM_S_INFO_INDUSTRY_SW2014(E1707,"1"),IF(行业估值!$C$5="证监会行业",[1]!EM_S_INFO_INDUSTRY_CSRC1(E1707,"1"),[1]!EM_S_INFO_INDUSTRY_EM2016(E1707,"1"))))</f>
        <v>机械设备</v>
      </c>
      <c r="H1707" s="34" t="str">
        <f>IF(E1707="","",IF($H$1="上证50",[1]!EM_S_INFO_COMPINDEX(E1707,"000016"),"")&amp;IF($H$1="上证180",[1]!EM_S_INFO_COMPINDEX(E1707,"000010"),"")&amp;IF($H$1="沪深300",[1]!EM_S_INFO_COMPINDEX(E1707,"000300"),"")&amp;IF(AND($H$1="上证A股",RIGHT(E1707,2)="SH"),"是","")&amp;IF(AND($H$1="深证A股",RIGHT(E1707,2)="SZ"),"是","")&amp;IF(AND($H$1="创业板",LEFT(E1707,1)-3=0),"是","")&amp;IF(AND($H$1="全部A股",E1707&lt;&gt;0),"是","")&amp;IF(AND($H$1="中小板",LEFT(E1707,3)="002"),"是",""))</f>
        <v>是</v>
      </c>
      <c r="I1707" s="46">
        <f ca="1">IF(E1707="","",IF(OR([1]!EM_S_VAL_MV(E1707,deadline)="",[1]!EM_S_VAL_MV(E1707,deadline)="--",[1]!EM_S_VAL_MV(E1707,deadline)="null"),0,[1]!EM_S_VAL_MV(E1707,deadline)/100000000))</f>
        <v>37.052399999999999</v>
      </c>
      <c r="J1707" s="46">
        <f ca="1">IF(E1707="","",IF(RIGHT(LEFT($J$1,6),3)="TTM",[1]!EM_S_FA_PROFIT_TTM(E1707,LEFT(RIGHT($J$1,11),10),1)/100000000,[1]!EM_S_STM07_IS(E1707,61,LEFT(RIGHT($J$1,5),4)&amp;"-12-31",1)/100000000))</f>
        <v>0.29641691730000003</v>
      </c>
      <c r="K1707" s="36">
        <f t="shared" ca="1" si="132"/>
        <v>125.00096262218295</v>
      </c>
      <c r="L1707" s="46">
        <f ca="1">IF(E1707="","",IF(ISERROR(IF(行业估值!$E$7="最新年报",[1]!EM_S_STM07_BS(E1707,140,LEFT(RIGHT($L$1,5),4)&amp;"-12-31",1)/100000000,[1]!EM_S_STM07_BS(E1707,140,LEFT(RIGHT($L$1,11),10),1)/100000000)),0,IF(行业估值!$E$7="最新年报",[1]!EM_S_STM07_BS(E1707,140,LEFT(RIGHT($L$1,5),4)&amp;"-12-31",1)/100000000,[1]!EM_S_STM07_BS(E1707,140,LEFT(RIGHT($L$1,11),10),1)/100000000)))</f>
        <v>40.858314204499997</v>
      </c>
      <c r="M1707" s="36">
        <f t="shared" ca="1" si="133"/>
        <v>0.90685092425862179</v>
      </c>
      <c r="N1707" s="37" t="str">
        <f ca="1">IF(E1707="","",IF(ISERROR([1]!EM_S_EST_NETPROFIT(E1707,行业估值!$E$6,deadline)/100000000),"-",[1]!EM_S_EST_NETPROFIT(E1707,行业估值!$E$6,deadline)/100000000))</f>
        <v>-</v>
      </c>
      <c r="O1707" s="36" t="str">
        <f t="shared" ca="1" si="134"/>
        <v>-</v>
      </c>
      <c r="T1707" s="64" t="s">
        <v>3408</v>
      </c>
      <c r="U1707" s="64" t="s">
        <v>3409</v>
      </c>
    </row>
    <row r="1708" spans="4:21">
      <c r="D1708" s="45" t="str">
        <f>IF(AND(行业估值!$B$39=$G1708,COUNTIF($G$2:$G$2552,$G1708)&gt;=1),COUNTIF($G$2:G1708,$G1708),"")</f>
        <v/>
      </c>
      <c r="E1708" s="65" t="str">
        <f t="shared" si="130"/>
        <v>300308.SZ</v>
      </c>
      <c r="F1708" s="65" t="str">
        <f t="shared" si="131"/>
        <v>中际旭创</v>
      </c>
      <c r="G1708" s="34" t="str">
        <f>IF(E1708="","",IF(行业估值!$C$5="申万行业",[1]!EM_S_INFO_INDUSTRY_SW2014(E1708,"1"),IF(行业估值!$C$5="证监会行业",[1]!EM_S_INFO_INDUSTRY_CSRC1(E1708,"1"),[1]!EM_S_INFO_INDUSTRY_EM2016(E1708,"1"))))</f>
        <v>信息技术</v>
      </c>
      <c r="H1708" s="34" t="str">
        <f>IF(E1708="","",IF($H$1="上证50",[1]!EM_S_INFO_COMPINDEX(E1708,"000016"),"")&amp;IF($H$1="上证180",[1]!EM_S_INFO_COMPINDEX(E1708,"000010"),"")&amp;IF($H$1="沪深300",[1]!EM_S_INFO_COMPINDEX(E1708,"000300"),"")&amp;IF(AND($H$1="上证A股",RIGHT(E1708,2)="SH"),"是","")&amp;IF(AND($H$1="深证A股",RIGHT(E1708,2)="SZ"),"是","")&amp;IF(AND($H$1="创业板",LEFT(E1708,1)-3=0),"是","")&amp;IF(AND($H$1="全部A股",E1708&lt;&gt;0),"是","")&amp;IF(AND($H$1="中小板",LEFT(E1708,3)="002"),"是",""))</f>
        <v>是</v>
      </c>
      <c r="I1708" s="46">
        <f ca="1">IF(E1708="","",IF(OR([1]!EM_S_VAL_MV(E1708,deadline)="",[1]!EM_S_VAL_MV(E1708,deadline)="--",[1]!EM_S_VAL_MV(E1708,deadline)="null"),0,[1]!EM_S_VAL_MV(E1708,deadline)/100000000))</f>
        <v>309.27540618730001</v>
      </c>
      <c r="J1708" s="46">
        <f ca="1">IF(E1708="","",IF(RIGHT(LEFT($J$1,6),3)="TTM",[1]!EM_S_FA_PROFIT_TTM(E1708,LEFT(RIGHT($J$1,11),10),1)/100000000,[1]!EM_S_STM07_IS(E1708,61,LEFT(RIGHT($J$1,5),4)&amp;"-12-31",1)/100000000))</f>
        <v>4.9952681030999999</v>
      </c>
      <c r="K1708" s="36">
        <f t="shared" ca="1" si="132"/>
        <v>61.913675062879534</v>
      </c>
      <c r="L1708" s="46">
        <f ca="1">IF(E1708="","",IF(ISERROR(IF(行业估值!$E$7="最新年报",[1]!EM_S_STM07_BS(E1708,140,LEFT(RIGHT($L$1,5),4)&amp;"-12-31",1)/100000000,[1]!EM_S_STM07_BS(E1708,140,LEFT(RIGHT($L$1,11),10),1)/100000000)),0,IF(行业估值!$E$7="最新年报",[1]!EM_S_STM07_BS(E1708,140,LEFT(RIGHT($L$1,5),4)&amp;"-12-31",1)/100000000,[1]!EM_S_STM07_BS(E1708,140,LEFT(RIGHT($L$1,11),10),1)/100000000)))</f>
        <v>67.372614533900006</v>
      </c>
      <c r="M1708" s="36">
        <f t="shared" ca="1" si="133"/>
        <v>4.5905210644850563</v>
      </c>
      <c r="N1708" s="37">
        <f ca="1">IF(E1708="","",IF(ISERROR([1]!EM_S_EST_NETPROFIT(E1708,行业估值!$E$6,deadline)/100000000),"-",[1]!EM_S_EST_NETPROFIT(E1708,行业估值!$E$6,deadline)/100000000))</f>
        <v>6.1814956521739122</v>
      </c>
      <c r="O1708" s="36">
        <f t="shared" ca="1" si="134"/>
        <v>50.032455507516829</v>
      </c>
      <c r="T1708" s="64" t="s">
        <v>3410</v>
      </c>
      <c r="U1708" s="64" t="s">
        <v>3411</v>
      </c>
    </row>
    <row r="1709" spans="4:21">
      <c r="D1709" s="45" t="str">
        <f>IF(AND(行业估值!$B$39=$G1709,COUNTIF($G$2:$G$2552,$G1709)&gt;=1),COUNTIF($G$2:G1709,$G1709),"")</f>
        <v/>
      </c>
      <c r="E1709" s="65" t="str">
        <f t="shared" si="130"/>
        <v>300309.SZ</v>
      </c>
      <c r="F1709" s="65" t="str">
        <f t="shared" si="131"/>
        <v>吉艾科技</v>
      </c>
      <c r="G1709" s="34" t="str">
        <f>IF(E1709="","",IF(行业估值!$C$5="申万行业",[1]!EM_S_INFO_INDUSTRY_SW2014(E1709,"1"),IF(行业估值!$C$5="证监会行业",[1]!EM_S_INFO_INDUSTRY_CSRC1(E1709,"1"),[1]!EM_S_INFO_INDUSTRY_EM2016(E1709,"1"))))</f>
        <v>金融</v>
      </c>
      <c r="H1709" s="34" t="str">
        <f>IF(E1709="","",IF($H$1="上证50",[1]!EM_S_INFO_COMPINDEX(E1709,"000016"),"")&amp;IF($H$1="上证180",[1]!EM_S_INFO_COMPINDEX(E1709,"000010"),"")&amp;IF($H$1="沪深300",[1]!EM_S_INFO_COMPINDEX(E1709,"000300"),"")&amp;IF(AND($H$1="上证A股",RIGHT(E1709,2)="SH"),"是","")&amp;IF(AND($H$1="深证A股",RIGHT(E1709,2)="SZ"),"是","")&amp;IF(AND($H$1="创业板",LEFT(E1709,1)-3=0),"是","")&amp;IF(AND($H$1="全部A股",E1709&lt;&gt;0),"是","")&amp;IF(AND($H$1="中小板",LEFT(E1709,3)="002"),"是",""))</f>
        <v>是</v>
      </c>
      <c r="I1709" s="46">
        <f ca="1">IF(E1709="","",IF(OR([1]!EM_S_VAL_MV(E1709,deadline)="",[1]!EM_S_VAL_MV(E1709,deadline)="--",[1]!EM_S_VAL_MV(E1709,deadline)="null"),0,[1]!EM_S_VAL_MV(E1709,deadline)/100000000))</f>
        <v>38.812220906999997</v>
      </c>
      <c r="J1709" s="46">
        <f ca="1">IF(E1709="","",IF(RIGHT(LEFT($J$1,6),3)="TTM",[1]!EM_S_FA_PROFIT_TTM(E1709,LEFT(RIGHT($J$1,11),10),1)/100000000,[1]!EM_S_STM07_IS(E1709,61,LEFT(RIGHT($J$1,5),4)&amp;"-12-31",1)/100000000))</f>
        <v>1.1307406787999998</v>
      </c>
      <c r="K1709" s="36">
        <f t="shared" ca="1" si="132"/>
        <v>34.324599472435644</v>
      </c>
      <c r="L1709" s="46">
        <f ca="1">IF(E1709="","",IF(ISERROR(IF(行业估值!$E$7="最新年报",[1]!EM_S_STM07_BS(E1709,140,LEFT(RIGHT($L$1,5),4)&amp;"-12-31",1)/100000000,[1]!EM_S_STM07_BS(E1709,140,LEFT(RIGHT($L$1,11),10),1)/100000000)),0,IF(行业估值!$E$7="最新年报",[1]!EM_S_STM07_BS(E1709,140,LEFT(RIGHT($L$1,5),4)&amp;"-12-31",1)/100000000,[1]!EM_S_STM07_BS(E1709,140,LEFT(RIGHT($L$1,11),10),1)/100000000)))</f>
        <v>20.875148775100001</v>
      </c>
      <c r="M1709" s="36">
        <f t="shared" ca="1" si="133"/>
        <v>1.8592548165834124</v>
      </c>
      <c r="N1709" s="37" t="str">
        <f ca="1">IF(E1709="","",IF(ISERROR([1]!EM_S_EST_NETPROFIT(E1709,行业估值!$E$6,deadline)/100000000),"-",[1]!EM_S_EST_NETPROFIT(E1709,行业估值!$E$6,deadline)/100000000))</f>
        <v>-</v>
      </c>
      <c r="O1709" s="36" t="str">
        <f t="shared" ca="1" si="134"/>
        <v>-</v>
      </c>
      <c r="T1709" s="64" t="s">
        <v>3412</v>
      </c>
      <c r="U1709" s="64" t="s">
        <v>3413</v>
      </c>
    </row>
    <row r="1710" spans="4:21">
      <c r="D1710" s="45" t="str">
        <f>IF(AND(行业估值!$B$39=$G1710,COUNTIF($G$2:$G$2552,$G1710)&gt;=1),COUNTIF($G$2:G1710,$G1710),"")</f>
        <v/>
      </c>
      <c r="E1710" s="65" t="str">
        <f t="shared" si="130"/>
        <v>300310.SZ</v>
      </c>
      <c r="F1710" s="65" t="str">
        <f t="shared" si="131"/>
        <v>宜通世纪</v>
      </c>
      <c r="G1710" s="34" t="str">
        <f>IF(E1710="","",IF(行业估值!$C$5="申万行业",[1]!EM_S_INFO_INDUSTRY_SW2014(E1710,"1"),IF(行业估值!$C$5="证监会行业",[1]!EM_S_INFO_INDUSTRY_CSRC1(E1710,"1"),[1]!EM_S_INFO_INDUSTRY_EM2016(E1710,"1"))))</f>
        <v>信息技术</v>
      </c>
      <c r="H1710" s="34" t="str">
        <f>IF(E1710="","",IF($H$1="上证50",[1]!EM_S_INFO_COMPINDEX(E1710,"000016"),"")&amp;IF($H$1="上证180",[1]!EM_S_INFO_COMPINDEX(E1710,"000010"),"")&amp;IF($H$1="沪深300",[1]!EM_S_INFO_COMPINDEX(E1710,"000300"),"")&amp;IF(AND($H$1="上证A股",RIGHT(E1710,2)="SH"),"是","")&amp;IF(AND($H$1="深证A股",RIGHT(E1710,2)="SZ"),"是","")&amp;IF(AND($H$1="创业板",LEFT(E1710,1)-3=0),"是","")&amp;IF(AND($H$1="全部A股",E1710&lt;&gt;0),"是","")&amp;IF(AND($H$1="中小板",LEFT(E1710,3)="002"),"是",""))</f>
        <v>是</v>
      </c>
      <c r="I1710" s="46">
        <f ca="1">IF(E1710="","",IF(OR([1]!EM_S_VAL_MV(E1710,deadline)="",[1]!EM_S_VAL_MV(E1710,deadline)="--",[1]!EM_S_VAL_MV(E1710,deadline)="null"),0,[1]!EM_S_VAL_MV(E1710,deadline)/100000000))</f>
        <v>44.964585081000003</v>
      </c>
      <c r="J1710" s="46">
        <f ca="1">IF(E1710="","",IF(RIGHT(LEFT($J$1,6),3)="TTM",[1]!EM_S_FA_PROFIT_TTM(E1710,LEFT(RIGHT($J$1,11),10),1)/100000000,[1]!EM_S_STM07_IS(E1710,61,LEFT(RIGHT($J$1,5),4)&amp;"-12-31",1)/100000000))</f>
        <v>-13.848911753800001</v>
      </c>
      <c r="K1710" s="36">
        <f t="shared" ca="1" si="132"/>
        <v>-3.2467955519076925</v>
      </c>
      <c r="L1710" s="46">
        <f ca="1">IF(E1710="","",IF(ISERROR(IF(行业估值!$E$7="最新年报",[1]!EM_S_STM07_BS(E1710,140,LEFT(RIGHT($L$1,5),4)&amp;"-12-31",1)/100000000,[1]!EM_S_STM07_BS(E1710,140,LEFT(RIGHT($L$1,11),10),1)/100000000)),0,IF(行业估值!$E$7="最新年报",[1]!EM_S_STM07_BS(E1710,140,LEFT(RIGHT($L$1,5),4)&amp;"-12-31",1)/100000000,[1]!EM_S_STM07_BS(E1710,140,LEFT(RIGHT($L$1,11),10),1)/100000000)))</f>
        <v>15.9222269833</v>
      </c>
      <c r="M1710" s="36">
        <f t="shared" ca="1" si="133"/>
        <v>2.8240135709760343</v>
      </c>
      <c r="N1710" s="37" t="str">
        <f ca="1">IF(E1710="","",IF(ISERROR([1]!EM_S_EST_NETPROFIT(E1710,行业估值!$E$6,deadline)/100000000),"-",[1]!EM_S_EST_NETPROFIT(E1710,行业估值!$E$6,deadline)/100000000))</f>
        <v>-</v>
      </c>
      <c r="O1710" s="36" t="str">
        <f t="shared" ca="1" si="134"/>
        <v>-</v>
      </c>
      <c r="T1710" s="64" t="s">
        <v>3414</v>
      </c>
      <c r="U1710" s="64" t="s">
        <v>3415</v>
      </c>
    </row>
    <row r="1711" spans="4:21">
      <c r="D1711" s="45" t="str">
        <f>IF(AND(行业估值!$B$39=$G1711,COUNTIF($G$2:$G$2552,$G1711)&gt;=1),COUNTIF($G$2:G1711,$G1711),"")</f>
        <v/>
      </c>
      <c r="E1711" s="65" t="str">
        <f t="shared" si="130"/>
        <v>300311.SZ</v>
      </c>
      <c r="F1711" s="65" t="str">
        <f t="shared" si="131"/>
        <v>任子行</v>
      </c>
      <c r="G1711" s="34" t="str">
        <f>IF(E1711="","",IF(行业估值!$C$5="申万行业",[1]!EM_S_INFO_INDUSTRY_SW2014(E1711,"1"),IF(行业估值!$C$5="证监会行业",[1]!EM_S_INFO_INDUSTRY_CSRC1(E1711,"1"),[1]!EM_S_INFO_INDUSTRY_EM2016(E1711,"1"))))</f>
        <v>互联网</v>
      </c>
      <c r="H1711" s="34" t="str">
        <f>IF(E1711="","",IF($H$1="上证50",[1]!EM_S_INFO_COMPINDEX(E1711,"000016"),"")&amp;IF($H$1="上证180",[1]!EM_S_INFO_COMPINDEX(E1711,"000010"),"")&amp;IF($H$1="沪深300",[1]!EM_S_INFO_COMPINDEX(E1711,"000300"),"")&amp;IF(AND($H$1="上证A股",RIGHT(E1711,2)="SH"),"是","")&amp;IF(AND($H$1="深证A股",RIGHT(E1711,2)="SZ"),"是","")&amp;IF(AND($H$1="创业板",LEFT(E1711,1)-3=0),"是","")&amp;IF(AND($H$1="全部A股",E1711&lt;&gt;0),"是","")&amp;IF(AND($H$1="中小板",LEFT(E1711,3)="002"),"是",""))</f>
        <v>是</v>
      </c>
      <c r="I1711" s="46">
        <f ca="1">IF(E1711="","",IF(OR([1]!EM_S_VAL_MV(E1711,deadline)="",[1]!EM_S_VAL_MV(E1711,deadline)="--",[1]!EM_S_VAL_MV(E1711,deadline)="null"),0,[1]!EM_S_VAL_MV(E1711,deadline)/100000000))</f>
        <v>57.595053138699996</v>
      </c>
      <c r="J1711" s="46">
        <f ca="1">IF(E1711="","",IF(RIGHT(LEFT($J$1,6),3)="TTM",[1]!EM_S_FA_PROFIT_TTM(E1711,LEFT(RIGHT($J$1,11),10),1)/100000000,[1]!EM_S_STM07_IS(E1711,61,LEFT(RIGHT($J$1,5),4)&amp;"-12-31",1)/100000000))</f>
        <v>0.79906465760000001</v>
      </c>
      <c r="K1711" s="36">
        <f t="shared" ca="1" si="132"/>
        <v>72.078088538776584</v>
      </c>
      <c r="L1711" s="46">
        <f ca="1">IF(E1711="","",IF(ISERROR(IF(行业估值!$E$7="最新年报",[1]!EM_S_STM07_BS(E1711,140,LEFT(RIGHT($L$1,5),4)&amp;"-12-31",1)/100000000,[1]!EM_S_STM07_BS(E1711,140,LEFT(RIGHT($L$1,11),10),1)/100000000)),0,IF(行业估值!$E$7="最新年报",[1]!EM_S_STM07_BS(E1711,140,LEFT(RIGHT($L$1,5),4)&amp;"-12-31",1)/100000000,[1]!EM_S_STM07_BS(E1711,140,LEFT(RIGHT($L$1,11),10),1)/100000000)))</f>
        <v>14.908535431199999</v>
      </c>
      <c r="M1711" s="36">
        <f t="shared" ca="1" si="133"/>
        <v>3.86322676727637</v>
      </c>
      <c r="N1711" s="37" t="str">
        <f ca="1">IF(E1711="","",IF(ISERROR([1]!EM_S_EST_NETPROFIT(E1711,行业估值!$E$6,deadline)/100000000),"-",[1]!EM_S_EST_NETPROFIT(E1711,行业估值!$E$6,deadline)/100000000))</f>
        <v>-</v>
      </c>
      <c r="O1711" s="36" t="str">
        <f t="shared" ca="1" si="134"/>
        <v>-</v>
      </c>
      <c r="T1711" s="64" t="s">
        <v>3416</v>
      </c>
      <c r="U1711" s="64" t="s">
        <v>3417</v>
      </c>
    </row>
    <row r="1712" spans="4:21">
      <c r="D1712" s="45" t="str">
        <f>IF(AND(行业估值!$B$39=$G1712,COUNTIF($G$2:$G$2552,$G1712)&gt;=1),COUNTIF($G$2:G1712,$G1712),"")</f>
        <v/>
      </c>
      <c r="E1712" s="65" t="str">
        <f t="shared" si="130"/>
        <v>300312.SZ</v>
      </c>
      <c r="F1712" s="65" t="str">
        <f t="shared" si="131"/>
        <v>邦讯技术</v>
      </c>
      <c r="G1712" s="34" t="str">
        <f>IF(E1712="","",IF(行业估值!$C$5="申万行业",[1]!EM_S_INFO_INDUSTRY_SW2014(E1712,"1"),IF(行业估值!$C$5="证监会行业",[1]!EM_S_INFO_INDUSTRY_CSRC1(E1712,"1"),[1]!EM_S_INFO_INDUSTRY_EM2016(E1712,"1"))))</f>
        <v>信息技术</v>
      </c>
      <c r="H1712" s="34" t="str">
        <f>IF(E1712="","",IF($H$1="上证50",[1]!EM_S_INFO_COMPINDEX(E1712,"000016"),"")&amp;IF($H$1="上证180",[1]!EM_S_INFO_COMPINDEX(E1712,"000010"),"")&amp;IF($H$1="沪深300",[1]!EM_S_INFO_COMPINDEX(E1712,"000300"),"")&amp;IF(AND($H$1="上证A股",RIGHT(E1712,2)="SH"),"是","")&amp;IF(AND($H$1="深证A股",RIGHT(E1712,2)="SZ"),"是","")&amp;IF(AND($H$1="创业板",LEFT(E1712,1)-3=0),"是","")&amp;IF(AND($H$1="全部A股",E1712&lt;&gt;0),"是","")&amp;IF(AND($H$1="中小板",LEFT(E1712,3)="002"),"是",""))</f>
        <v>是</v>
      </c>
      <c r="I1712" s="46">
        <f ca="1">IF(E1712="","",IF(OR([1]!EM_S_VAL_MV(E1712,deadline)="",[1]!EM_S_VAL_MV(E1712,deadline)="--",[1]!EM_S_VAL_MV(E1712,deadline)="null"),0,[1]!EM_S_VAL_MV(E1712,deadline)/100000000))</f>
        <v>16.610075999999999</v>
      </c>
      <c r="J1712" s="46">
        <f ca="1">IF(E1712="","",IF(RIGHT(LEFT($J$1,6),3)="TTM",[1]!EM_S_FA_PROFIT_TTM(E1712,LEFT(RIGHT($J$1,11),10),1)/100000000,[1]!EM_S_STM07_IS(E1712,61,LEFT(RIGHT($J$1,5),4)&amp;"-12-31",1)/100000000))</f>
        <v>-4.3990822626000003</v>
      </c>
      <c r="K1712" s="36">
        <f t="shared" ca="1" si="132"/>
        <v>-3.7758048175673138</v>
      </c>
      <c r="L1712" s="46">
        <f ca="1">IF(E1712="","",IF(ISERROR(IF(行业估值!$E$7="最新年报",[1]!EM_S_STM07_BS(E1712,140,LEFT(RIGHT($L$1,5),4)&amp;"-12-31",1)/100000000,[1]!EM_S_STM07_BS(E1712,140,LEFT(RIGHT($L$1,11),10),1)/100000000)),0,IF(行业估值!$E$7="最新年报",[1]!EM_S_STM07_BS(E1712,140,LEFT(RIGHT($L$1,5),4)&amp;"-12-31",1)/100000000,[1]!EM_S_STM07_BS(E1712,140,LEFT(RIGHT($L$1,11),10),1)/100000000)))</f>
        <v>1.9651671675</v>
      </c>
      <c r="M1712" s="36">
        <f t="shared" ca="1" si="133"/>
        <v>8.4522458316513678</v>
      </c>
      <c r="N1712" s="37" t="str">
        <f ca="1">IF(E1712="","",IF(ISERROR([1]!EM_S_EST_NETPROFIT(E1712,行业估值!$E$6,deadline)/100000000),"-",[1]!EM_S_EST_NETPROFIT(E1712,行业估值!$E$6,deadline)/100000000))</f>
        <v>-</v>
      </c>
      <c r="O1712" s="36" t="str">
        <f t="shared" ca="1" si="134"/>
        <v>-</v>
      </c>
      <c r="T1712" s="64" t="s">
        <v>3418</v>
      </c>
      <c r="U1712" s="64" t="s">
        <v>3419</v>
      </c>
    </row>
    <row r="1713" spans="4:21">
      <c r="D1713" s="45" t="str">
        <f>IF(AND(行业估值!$B$39=$G1713,COUNTIF($G$2:$G$2552,$G1713)&gt;=1),COUNTIF($G$2:G1713,$G1713),"")</f>
        <v/>
      </c>
      <c r="E1713" s="65" t="str">
        <f t="shared" si="130"/>
        <v>300313.SZ</v>
      </c>
      <c r="F1713" s="65" t="str">
        <f t="shared" si="131"/>
        <v>天山生物</v>
      </c>
      <c r="G1713" s="34" t="str">
        <f>IF(E1713="","",IF(行业估值!$C$5="申万行业",[1]!EM_S_INFO_INDUSTRY_SW2014(E1713,"1"),IF(行业估值!$C$5="证监会行业",[1]!EM_S_INFO_INDUSTRY_CSRC1(E1713,"1"),[1]!EM_S_INFO_INDUSTRY_EM2016(E1713,"1"))))</f>
        <v>农林牧渔</v>
      </c>
      <c r="H1713" s="34" t="str">
        <f>IF(E1713="","",IF($H$1="上证50",[1]!EM_S_INFO_COMPINDEX(E1713,"000016"),"")&amp;IF($H$1="上证180",[1]!EM_S_INFO_COMPINDEX(E1713,"000010"),"")&amp;IF($H$1="沪深300",[1]!EM_S_INFO_COMPINDEX(E1713,"000300"),"")&amp;IF(AND($H$1="上证A股",RIGHT(E1713,2)="SH"),"是","")&amp;IF(AND($H$1="深证A股",RIGHT(E1713,2)="SZ"),"是","")&amp;IF(AND($H$1="创业板",LEFT(E1713,1)-3=0),"是","")&amp;IF(AND($H$1="全部A股",E1713&lt;&gt;0),"是","")&amp;IF(AND($H$1="中小板",LEFT(E1713,3)="002"),"是",""))</f>
        <v>是</v>
      </c>
      <c r="I1713" s="46">
        <f ca="1">IF(E1713="","",IF(OR([1]!EM_S_VAL_MV(E1713,deadline)="",[1]!EM_S_VAL_MV(E1713,deadline)="--",[1]!EM_S_VAL_MV(E1713,deadline)="null"),0,[1]!EM_S_VAL_MV(E1713,deadline)/100000000))</f>
        <v>16.650397467200001</v>
      </c>
      <c r="J1713" s="46">
        <f ca="1">IF(E1713="","",IF(RIGHT(LEFT($J$1,6),3)="TTM",[1]!EM_S_FA_PROFIT_TTM(E1713,LEFT(RIGHT($J$1,11),10),1)/100000000,[1]!EM_S_STM07_IS(E1713,61,LEFT(RIGHT($J$1,5),4)&amp;"-12-31",1)/100000000))</f>
        <v>-0.50073876029999997</v>
      </c>
      <c r="K1713" s="36">
        <f t="shared" ca="1" si="132"/>
        <v>-33.251664914504524</v>
      </c>
      <c r="L1713" s="46">
        <f ca="1">IF(E1713="","",IF(ISERROR(IF(行业估值!$E$7="最新年报",[1]!EM_S_STM07_BS(E1713,140,LEFT(RIGHT($L$1,5),4)&amp;"-12-31",1)/100000000,[1]!EM_S_STM07_BS(E1713,140,LEFT(RIGHT($L$1,11),10),1)/100000000)),0,IF(行业估值!$E$7="最新年报",[1]!EM_S_STM07_BS(E1713,140,LEFT(RIGHT($L$1,5),4)&amp;"-12-31",1)/100000000,[1]!EM_S_STM07_BS(E1713,140,LEFT(RIGHT($L$1,11),10),1)/100000000)))</f>
        <v>1.8013429541999999</v>
      </c>
      <c r="M1713" s="36">
        <f t="shared" ca="1" si="133"/>
        <v>9.2433245031869351</v>
      </c>
      <c r="N1713" s="37" t="str">
        <f ca="1">IF(E1713="","",IF(ISERROR([1]!EM_S_EST_NETPROFIT(E1713,行业估值!$E$6,deadline)/100000000),"-",[1]!EM_S_EST_NETPROFIT(E1713,行业估值!$E$6,deadline)/100000000))</f>
        <v>-</v>
      </c>
      <c r="O1713" s="36" t="str">
        <f t="shared" ca="1" si="134"/>
        <v>-</v>
      </c>
      <c r="T1713" s="64" t="s">
        <v>3420</v>
      </c>
      <c r="U1713" s="64" t="s">
        <v>3421</v>
      </c>
    </row>
    <row r="1714" spans="4:21">
      <c r="D1714" s="45" t="str">
        <f>IF(AND(行业估值!$B$39=$G1714,COUNTIF($G$2:$G$2552,$G1714)&gt;=1),COUNTIF($G$2:G1714,$G1714),"")</f>
        <v/>
      </c>
      <c r="E1714" s="65" t="str">
        <f t="shared" si="130"/>
        <v>300314.SZ</v>
      </c>
      <c r="F1714" s="65" t="str">
        <f t="shared" si="131"/>
        <v>戴维医疗</v>
      </c>
      <c r="G1714" s="34" t="str">
        <f>IF(E1714="","",IF(行业估值!$C$5="申万行业",[1]!EM_S_INFO_INDUSTRY_SW2014(E1714,"1"),IF(行业估值!$C$5="证监会行业",[1]!EM_S_INFO_INDUSTRY_CSRC1(E1714,"1"),[1]!EM_S_INFO_INDUSTRY_EM2016(E1714,"1"))))</f>
        <v>医药生物</v>
      </c>
      <c r="H1714" s="34" t="str">
        <f>IF(E1714="","",IF($H$1="上证50",[1]!EM_S_INFO_COMPINDEX(E1714,"000016"),"")&amp;IF($H$1="上证180",[1]!EM_S_INFO_COMPINDEX(E1714,"000010"),"")&amp;IF($H$1="沪深300",[1]!EM_S_INFO_COMPINDEX(E1714,"000300"),"")&amp;IF(AND($H$1="上证A股",RIGHT(E1714,2)="SH"),"是","")&amp;IF(AND($H$1="深证A股",RIGHT(E1714,2)="SZ"),"是","")&amp;IF(AND($H$1="创业板",LEFT(E1714,1)-3=0),"是","")&amp;IF(AND($H$1="全部A股",E1714&lt;&gt;0),"是","")&amp;IF(AND($H$1="中小板",LEFT(E1714,3)="002"),"是",""))</f>
        <v>是</v>
      </c>
      <c r="I1714" s="46">
        <f ca="1">IF(E1714="","",IF(OR([1]!EM_S_VAL_MV(E1714,deadline)="",[1]!EM_S_VAL_MV(E1714,deadline)="--",[1]!EM_S_VAL_MV(E1714,deadline)="null"),0,[1]!EM_S_VAL_MV(E1714,deadline)/100000000))</f>
        <v>24.134399999999999</v>
      </c>
      <c r="J1714" s="46">
        <f ca="1">IF(E1714="","",IF(RIGHT(LEFT($J$1,6),3)="TTM",[1]!EM_S_FA_PROFIT_TTM(E1714,LEFT(RIGHT($J$1,11),10),1)/100000000,[1]!EM_S_STM07_IS(E1714,61,LEFT(RIGHT($J$1,5),4)&amp;"-12-31",1)/100000000))</f>
        <v>0.31650555959999999</v>
      </c>
      <c r="K1714" s="36">
        <f t="shared" ca="1" si="132"/>
        <v>76.252688990680213</v>
      </c>
      <c r="L1714" s="46">
        <f ca="1">IF(E1714="","",IF(ISERROR(IF(行业估值!$E$7="最新年报",[1]!EM_S_STM07_BS(E1714,140,LEFT(RIGHT($L$1,5),4)&amp;"-12-31",1)/100000000,[1]!EM_S_STM07_BS(E1714,140,LEFT(RIGHT($L$1,11),10),1)/100000000)),0,IF(行业估值!$E$7="最新年报",[1]!EM_S_STM07_BS(E1714,140,LEFT(RIGHT($L$1,5),4)&amp;"-12-31",1)/100000000,[1]!EM_S_STM07_BS(E1714,140,LEFT(RIGHT($L$1,11),10),1)/100000000)))</f>
        <v>8.0713706196999997</v>
      </c>
      <c r="M1714" s="36">
        <f t="shared" ca="1" si="133"/>
        <v>2.9901241235403755</v>
      </c>
      <c r="N1714" s="37" t="str">
        <f ca="1">IF(E1714="","",IF(ISERROR([1]!EM_S_EST_NETPROFIT(E1714,行业估值!$E$6,deadline)/100000000),"-",[1]!EM_S_EST_NETPROFIT(E1714,行业估值!$E$6,deadline)/100000000))</f>
        <v>-</v>
      </c>
      <c r="O1714" s="36" t="str">
        <f t="shared" ca="1" si="134"/>
        <v>-</v>
      </c>
      <c r="T1714" s="64" t="s">
        <v>3422</v>
      </c>
      <c r="U1714" s="64" t="s">
        <v>3423</v>
      </c>
    </row>
    <row r="1715" spans="4:21">
      <c r="D1715" s="45" t="str">
        <f>IF(AND(行业估值!$B$39=$G1715,COUNTIF($G$2:$G$2552,$G1715)&gt;=1),COUNTIF($G$2:G1715,$G1715),"")</f>
        <v/>
      </c>
      <c r="E1715" s="65" t="str">
        <f t="shared" si="130"/>
        <v>300315.SZ</v>
      </c>
      <c r="F1715" s="65" t="str">
        <f t="shared" si="131"/>
        <v>掌趣科技</v>
      </c>
      <c r="G1715" s="34" t="str">
        <f>IF(E1715="","",IF(行业估值!$C$5="申万行业",[1]!EM_S_INFO_INDUSTRY_SW2014(E1715,"1"),IF(行业估值!$C$5="证监会行业",[1]!EM_S_INFO_INDUSTRY_CSRC1(E1715,"1"),[1]!EM_S_INFO_INDUSTRY_EM2016(E1715,"1"))))</f>
        <v>互联网</v>
      </c>
      <c r="H1715" s="34" t="str">
        <f>IF(E1715="","",IF($H$1="上证50",[1]!EM_S_INFO_COMPINDEX(E1715,"000016"),"")&amp;IF($H$1="上证180",[1]!EM_S_INFO_COMPINDEX(E1715,"000010"),"")&amp;IF($H$1="沪深300",[1]!EM_S_INFO_COMPINDEX(E1715,"000300"),"")&amp;IF(AND($H$1="上证A股",RIGHT(E1715,2)="SH"),"是","")&amp;IF(AND($H$1="深证A股",RIGHT(E1715,2)="SZ"),"是","")&amp;IF(AND($H$1="创业板",LEFT(E1715,1)-3=0),"是","")&amp;IF(AND($H$1="全部A股",E1715&lt;&gt;0),"是","")&amp;IF(AND($H$1="中小板",LEFT(E1715,3)="002"),"是",""))</f>
        <v>是</v>
      </c>
      <c r="I1715" s="46">
        <f ca="1">IF(E1715="","",IF(OR([1]!EM_S_VAL_MV(E1715,deadline)="",[1]!EM_S_VAL_MV(E1715,deadline)="--",[1]!EM_S_VAL_MV(E1715,deadline)="null"),0,[1]!EM_S_VAL_MV(E1715,deadline)/100000000))</f>
        <v>151.66163055999999</v>
      </c>
      <c r="J1715" s="46">
        <f ca="1">IF(E1715="","",IF(RIGHT(LEFT($J$1,6),3)="TTM",[1]!EM_S_FA_PROFIT_TTM(E1715,LEFT(RIGHT($J$1,11),10),1)/100000000,[1]!EM_S_STM07_IS(E1715,61,LEFT(RIGHT($J$1,5),4)&amp;"-12-31",1)/100000000))</f>
        <v>-33.177055277000001</v>
      </c>
      <c r="K1715" s="36">
        <f t="shared" ca="1" si="132"/>
        <v>-4.5712806424125123</v>
      </c>
      <c r="L1715" s="46">
        <f ca="1">IF(E1715="","",IF(ISERROR(IF(行业估值!$E$7="最新年报",[1]!EM_S_STM07_BS(E1715,140,LEFT(RIGHT($L$1,5),4)&amp;"-12-31",1)/100000000,[1]!EM_S_STM07_BS(E1715,140,LEFT(RIGHT($L$1,11),10),1)/100000000)),0,IF(行业估值!$E$7="最新年报",[1]!EM_S_STM07_BS(E1715,140,LEFT(RIGHT($L$1,5),4)&amp;"-12-31",1)/100000000,[1]!EM_S_STM07_BS(E1715,140,LEFT(RIGHT($L$1,11),10),1)/100000000)))</f>
        <v>56.3595835924</v>
      </c>
      <c r="M1715" s="36">
        <f t="shared" ca="1" si="133"/>
        <v>2.6909643558908645</v>
      </c>
      <c r="N1715" s="37">
        <f ca="1">IF(E1715="","",IF(ISERROR([1]!EM_S_EST_NETPROFIT(E1715,行业估值!$E$6,deadline)/100000000),"-",[1]!EM_S_EST_NETPROFIT(E1715,行业估值!$E$6,deadline)/100000000))</f>
        <v>4.67</v>
      </c>
      <c r="O1715" s="36">
        <f t="shared" ca="1" si="134"/>
        <v>32.475723888650961</v>
      </c>
      <c r="T1715" s="64" t="s">
        <v>3424</v>
      </c>
      <c r="U1715" s="64" t="s">
        <v>3425</v>
      </c>
    </row>
    <row r="1716" spans="4:21">
      <c r="D1716" s="45" t="str">
        <f>IF(AND(行业估值!$B$39=$G1716,COUNTIF($G$2:$G$2552,$G1716)&gt;=1),COUNTIF($G$2:G1716,$G1716),"")</f>
        <v/>
      </c>
      <c r="E1716" s="65" t="str">
        <f t="shared" si="130"/>
        <v>300316.SZ</v>
      </c>
      <c r="F1716" s="65" t="str">
        <f t="shared" si="131"/>
        <v>晶盛机电</v>
      </c>
      <c r="G1716" s="34" t="str">
        <f>IF(E1716="","",IF(行业估值!$C$5="申万行业",[1]!EM_S_INFO_INDUSTRY_SW2014(E1716,"1"),IF(行业估值!$C$5="证监会行业",[1]!EM_S_INFO_INDUSTRY_CSRC1(E1716,"1"),[1]!EM_S_INFO_INDUSTRY_EM2016(E1716,"1"))))</f>
        <v>电气设备</v>
      </c>
      <c r="H1716" s="34" t="str">
        <f>IF(E1716="","",IF($H$1="上证50",[1]!EM_S_INFO_COMPINDEX(E1716,"000016"),"")&amp;IF($H$1="上证180",[1]!EM_S_INFO_COMPINDEX(E1716,"000010"),"")&amp;IF($H$1="沪深300",[1]!EM_S_INFO_COMPINDEX(E1716,"000300"),"")&amp;IF(AND($H$1="上证A股",RIGHT(E1716,2)="SH"),"是","")&amp;IF(AND($H$1="深证A股",RIGHT(E1716,2)="SZ"),"是","")&amp;IF(AND($H$1="创业板",LEFT(E1716,1)-3=0),"是","")&amp;IF(AND($H$1="全部A股",E1716&lt;&gt;0),"是","")&amp;IF(AND($H$1="中小板",LEFT(E1716,3)="002"),"是",""))</f>
        <v>是</v>
      </c>
      <c r="I1716" s="46">
        <f ca="1">IF(E1716="","",IF(OR([1]!EM_S_VAL_MV(E1716,deadline)="",[1]!EM_S_VAL_MV(E1716,deadline)="--",[1]!EM_S_VAL_MV(E1716,deadline)="null"),0,[1]!EM_S_VAL_MV(E1716,deadline)/100000000))</f>
        <v>174.048308822</v>
      </c>
      <c r="J1716" s="46">
        <f ca="1">IF(E1716="","",IF(RIGHT(LEFT($J$1,6),3)="TTM",[1]!EM_S_FA_PROFIT_TTM(E1716,LEFT(RIGHT($J$1,11),10),1)/100000000,[1]!EM_S_STM07_IS(E1716,61,LEFT(RIGHT($J$1,5),4)&amp;"-12-31",1)/100000000))</f>
        <v>5.9693850107000008</v>
      </c>
      <c r="K1716" s="36">
        <f t="shared" ca="1" si="132"/>
        <v>29.156824113375492</v>
      </c>
      <c r="L1716" s="46">
        <f ca="1">IF(E1716="","",IF(ISERROR(IF(行业估值!$E$7="最新年报",[1]!EM_S_STM07_BS(E1716,140,LEFT(RIGHT($L$1,5),4)&amp;"-12-31",1)/100000000,[1]!EM_S_STM07_BS(E1716,140,LEFT(RIGHT($L$1,11),10),1)/100000000)),0,IF(行业估值!$E$7="最新年报",[1]!EM_S_STM07_BS(E1716,140,LEFT(RIGHT($L$1,5),4)&amp;"-12-31",1)/100000000,[1]!EM_S_STM07_BS(E1716,140,LEFT(RIGHT($L$1,11),10),1)/100000000)))</f>
        <v>43.816558896800004</v>
      </c>
      <c r="M1716" s="36">
        <f t="shared" ca="1" si="133"/>
        <v>3.9722039613364304</v>
      </c>
      <c r="N1716" s="37">
        <f ca="1">IF(E1716="","",IF(ISERROR([1]!EM_S_EST_NETPROFIT(E1716,行业估值!$E$6,deadline)/100000000),"-",[1]!EM_S_EST_NETPROFIT(E1716,行业估值!$E$6,deadline)/100000000))</f>
        <v>6.7417344827586208</v>
      </c>
      <c r="O1716" s="36">
        <f t="shared" ca="1" si="134"/>
        <v>25.816547546794208</v>
      </c>
      <c r="T1716" s="64" t="s">
        <v>3426</v>
      </c>
      <c r="U1716" s="64" t="s">
        <v>3427</v>
      </c>
    </row>
    <row r="1717" spans="4:21">
      <c r="D1717" s="45" t="str">
        <f>IF(AND(行业估值!$B$39=$G1717,COUNTIF($G$2:$G$2552,$G1717)&gt;=1),COUNTIF($G$2:G1717,$G1717),"")</f>
        <v/>
      </c>
      <c r="E1717" s="65" t="str">
        <f t="shared" si="130"/>
        <v>300317.SZ</v>
      </c>
      <c r="F1717" s="65" t="str">
        <f t="shared" si="131"/>
        <v>珈伟新能</v>
      </c>
      <c r="G1717" s="34" t="str">
        <f>IF(E1717="","",IF(行业估值!$C$5="申万行业",[1]!EM_S_INFO_INDUSTRY_SW2014(E1717,"1"),IF(行业估值!$C$5="证监会行业",[1]!EM_S_INFO_INDUSTRY_CSRC1(E1717,"1"),[1]!EM_S_INFO_INDUSTRY_EM2016(E1717,"1"))))</f>
        <v>电气设备</v>
      </c>
      <c r="H1717" s="34" t="str">
        <f>IF(E1717="","",IF($H$1="上证50",[1]!EM_S_INFO_COMPINDEX(E1717,"000016"),"")&amp;IF($H$1="上证180",[1]!EM_S_INFO_COMPINDEX(E1717,"000010"),"")&amp;IF($H$1="沪深300",[1]!EM_S_INFO_COMPINDEX(E1717,"000300"),"")&amp;IF(AND($H$1="上证A股",RIGHT(E1717,2)="SH"),"是","")&amp;IF(AND($H$1="深证A股",RIGHT(E1717,2)="SZ"),"是","")&amp;IF(AND($H$1="创业板",LEFT(E1717,1)-3=0),"是","")&amp;IF(AND($H$1="全部A股",E1717&lt;&gt;0),"是","")&amp;IF(AND($H$1="中小板",LEFT(E1717,3)="002"),"是",""))</f>
        <v>是</v>
      </c>
      <c r="I1717" s="46">
        <f ca="1">IF(E1717="","",IF(OR([1]!EM_S_VAL_MV(E1717,deadline)="",[1]!EM_S_VAL_MV(E1717,deadline)="--",[1]!EM_S_VAL_MV(E1717,deadline)="null"),0,[1]!EM_S_VAL_MV(E1717,deadline)/100000000))</f>
        <v>34.849019141500001</v>
      </c>
      <c r="J1717" s="46">
        <f ca="1">IF(E1717="","",IF(RIGHT(LEFT($J$1,6),3)="TTM",[1]!EM_S_FA_PROFIT_TTM(E1717,LEFT(RIGHT($J$1,11),10),1)/100000000,[1]!EM_S_STM07_IS(E1717,61,LEFT(RIGHT($J$1,5),4)&amp;"-12-31",1)/100000000))</f>
        <v>-20.669919205799999</v>
      </c>
      <c r="K1717" s="36">
        <f t="shared" ca="1" si="132"/>
        <v>-1.6859775209823429</v>
      </c>
      <c r="L1717" s="46">
        <f ca="1">IF(E1717="","",IF(ISERROR(IF(行业估值!$E$7="最新年报",[1]!EM_S_STM07_BS(E1717,140,LEFT(RIGHT($L$1,5),4)&amp;"-12-31",1)/100000000,[1]!EM_S_STM07_BS(E1717,140,LEFT(RIGHT($L$1,11),10),1)/100000000)),0,IF(行业估值!$E$7="最新年报",[1]!EM_S_STM07_BS(E1717,140,LEFT(RIGHT($L$1,5),4)&amp;"-12-31",1)/100000000,[1]!EM_S_STM07_BS(E1717,140,LEFT(RIGHT($L$1,11),10),1)/100000000)))</f>
        <v>29.241454644899999</v>
      </c>
      <c r="M1717" s="36">
        <f t="shared" ca="1" si="133"/>
        <v>1.1917676314224681</v>
      </c>
      <c r="N1717" s="37" t="str">
        <f ca="1">IF(E1717="","",IF(ISERROR([1]!EM_S_EST_NETPROFIT(E1717,行业估值!$E$6,deadline)/100000000),"-",[1]!EM_S_EST_NETPROFIT(E1717,行业估值!$E$6,deadline)/100000000))</f>
        <v>-</v>
      </c>
      <c r="O1717" s="36" t="str">
        <f t="shared" ca="1" si="134"/>
        <v>-</v>
      </c>
      <c r="T1717" s="64" t="s">
        <v>3428</v>
      </c>
      <c r="U1717" s="64" t="s">
        <v>3429</v>
      </c>
    </row>
    <row r="1718" spans="4:21">
      <c r="D1718" s="45" t="str">
        <f>IF(AND(行业估值!$B$39=$G1718,COUNTIF($G$2:$G$2552,$G1718)&gt;=1),COUNTIF($G$2:G1718,$G1718),"")</f>
        <v/>
      </c>
      <c r="E1718" s="65" t="str">
        <f t="shared" si="130"/>
        <v>300318.SZ</v>
      </c>
      <c r="F1718" s="65" t="str">
        <f t="shared" si="131"/>
        <v>博晖创新</v>
      </c>
      <c r="G1718" s="34" t="str">
        <f>IF(E1718="","",IF(行业估值!$C$5="申万行业",[1]!EM_S_INFO_INDUSTRY_SW2014(E1718,"1"),IF(行业估值!$C$5="证监会行业",[1]!EM_S_INFO_INDUSTRY_CSRC1(E1718,"1"),[1]!EM_S_INFO_INDUSTRY_EM2016(E1718,"1"))))</f>
        <v>医药生物</v>
      </c>
      <c r="H1718" s="34" t="str">
        <f>IF(E1718="","",IF($H$1="上证50",[1]!EM_S_INFO_COMPINDEX(E1718,"000016"),"")&amp;IF($H$1="上证180",[1]!EM_S_INFO_COMPINDEX(E1718,"000010"),"")&amp;IF($H$1="沪深300",[1]!EM_S_INFO_COMPINDEX(E1718,"000300"),"")&amp;IF(AND($H$1="上证A股",RIGHT(E1718,2)="SH"),"是","")&amp;IF(AND($H$1="深证A股",RIGHT(E1718,2)="SZ"),"是","")&amp;IF(AND($H$1="创业板",LEFT(E1718,1)-3=0),"是","")&amp;IF(AND($H$1="全部A股",E1718&lt;&gt;0),"是","")&amp;IF(AND($H$1="中小板",LEFT(E1718,3)="002"),"是",""))</f>
        <v>是</v>
      </c>
      <c r="I1718" s="46">
        <f ca="1">IF(E1718="","",IF(OR([1]!EM_S_VAL_MV(E1718,deadline)="",[1]!EM_S_VAL_MV(E1718,deadline)="--",[1]!EM_S_VAL_MV(E1718,deadline)="null"),0,[1]!EM_S_VAL_MV(E1718,deadline)/100000000))</f>
        <v>31.532359106999998</v>
      </c>
      <c r="J1718" s="46">
        <f ca="1">IF(E1718="","",IF(RIGHT(LEFT($J$1,6),3)="TTM",[1]!EM_S_FA_PROFIT_TTM(E1718,LEFT(RIGHT($J$1,11),10),1)/100000000,[1]!EM_S_STM07_IS(E1718,61,LEFT(RIGHT($J$1,5),4)&amp;"-12-31",1)/100000000))</f>
        <v>0.57414388140000006</v>
      </c>
      <c r="K1718" s="36">
        <f t="shared" ca="1" si="132"/>
        <v>54.920656874564393</v>
      </c>
      <c r="L1718" s="46">
        <f ca="1">IF(E1718="","",IF(ISERROR(IF(行业估值!$E$7="最新年报",[1]!EM_S_STM07_BS(E1718,140,LEFT(RIGHT($L$1,5),4)&amp;"-12-31",1)/100000000,[1]!EM_S_STM07_BS(E1718,140,LEFT(RIGHT($L$1,11),10),1)/100000000)),0,IF(行业估值!$E$7="最新年报",[1]!EM_S_STM07_BS(E1718,140,LEFT(RIGHT($L$1,5),4)&amp;"-12-31",1)/100000000,[1]!EM_S_STM07_BS(E1718,140,LEFT(RIGHT($L$1,11),10),1)/100000000)))</f>
        <v>10.199536177600001</v>
      </c>
      <c r="M1718" s="36">
        <f t="shared" ca="1" si="133"/>
        <v>3.091548336898954</v>
      </c>
      <c r="N1718" s="37" t="str">
        <f ca="1">IF(E1718="","",IF(ISERROR([1]!EM_S_EST_NETPROFIT(E1718,行业估值!$E$6,deadline)/100000000),"-",[1]!EM_S_EST_NETPROFIT(E1718,行业估值!$E$6,deadline)/100000000))</f>
        <v>-</v>
      </c>
      <c r="O1718" s="36" t="str">
        <f t="shared" ca="1" si="134"/>
        <v>-</v>
      </c>
      <c r="T1718" s="64" t="s">
        <v>3430</v>
      </c>
      <c r="U1718" s="64" t="s">
        <v>3431</v>
      </c>
    </row>
    <row r="1719" spans="4:21">
      <c r="D1719" s="45" t="str">
        <f>IF(AND(行业估值!$B$39=$G1719,COUNTIF($G$2:$G$2552,$G1719)&gt;=1),COUNTIF($G$2:G1719,$G1719),"")</f>
        <v/>
      </c>
      <c r="E1719" s="65" t="str">
        <f t="shared" si="130"/>
        <v>300319.SZ</v>
      </c>
      <c r="F1719" s="65" t="str">
        <f t="shared" si="131"/>
        <v>麦捷科技</v>
      </c>
      <c r="G1719" s="34" t="str">
        <f>IF(E1719="","",IF(行业估值!$C$5="申万行业",[1]!EM_S_INFO_INDUSTRY_SW2014(E1719,"1"),IF(行业估值!$C$5="证监会行业",[1]!EM_S_INFO_INDUSTRY_CSRC1(E1719,"1"),[1]!EM_S_INFO_INDUSTRY_EM2016(E1719,"1"))))</f>
        <v>电子设备</v>
      </c>
      <c r="H1719" s="34" t="str">
        <f>IF(E1719="","",IF($H$1="上证50",[1]!EM_S_INFO_COMPINDEX(E1719,"000016"),"")&amp;IF($H$1="上证180",[1]!EM_S_INFO_COMPINDEX(E1719,"000010"),"")&amp;IF($H$1="沪深300",[1]!EM_S_INFO_COMPINDEX(E1719,"000300"),"")&amp;IF(AND($H$1="上证A股",RIGHT(E1719,2)="SH"),"是","")&amp;IF(AND($H$1="深证A股",RIGHT(E1719,2)="SZ"),"是","")&amp;IF(AND($H$1="创业板",LEFT(E1719,1)-3=0),"是","")&amp;IF(AND($H$1="全部A股",E1719&lt;&gt;0),"是","")&amp;IF(AND($H$1="中小板",LEFT(E1719,3)="002"),"是",""))</f>
        <v>是</v>
      </c>
      <c r="I1719" s="46">
        <f ca="1">IF(E1719="","",IF(OR([1]!EM_S_VAL_MV(E1719,deadline)="",[1]!EM_S_VAL_MV(E1719,deadline)="--",[1]!EM_S_VAL_MV(E1719,deadline)="null"),0,[1]!EM_S_VAL_MV(E1719,deadline)/100000000))</f>
        <v>75.776796838999999</v>
      </c>
      <c r="J1719" s="46">
        <f ca="1">IF(E1719="","",IF(RIGHT(LEFT($J$1,6),3)="TTM",[1]!EM_S_FA_PROFIT_TTM(E1719,LEFT(RIGHT($J$1,11),10),1)/100000000,[1]!EM_S_STM07_IS(E1719,61,LEFT(RIGHT($J$1,5),4)&amp;"-12-31",1)/100000000))</f>
        <v>1.2391674174</v>
      </c>
      <c r="K1719" s="36">
        <f t="shared" ca="1" si="132"/>
        <v>61.15137936566601</v>
      </c>
      <c r="L1719" s="46">
        <f ca="1">IF(E1719="","",IF(ISERROR(IF(行业估值!$E$7="最新年报",[1]!EM_S_STM07_BS(E1719,140,LEFT(RIGHT($L$1,5),4)&amp;"-12-31",1)/100000000,[1]!EM_S_STM07_BS(E1719,140,LEFT(RIGHT($L$1,11),10),1)/100000000)),0,IF(行业估值!$E$7="最新年报",[1]!EM_S_STM07_BS(E1719,140,LEFT(RIGHT($L$1,5),4)&amp;"-12-31",1)/100000000,[1]!EM_S_STM07_BS(E1719,140,LEFT(RIGHT($L$1,11),10),1)/100000000)))</f>
        <v>20.9255626036</v>
      </c>
      <c r="M1719" s="36">
        <f t="shared" ca="1" si="133"/>
        <v>3.6212549346684462</v>
      </c>
      <c r="N1719" s="37">
        <f ca="1">IF(E1719="","",IF(ISERROR([1]!EM_S_EST_NETPROFIT(E1719,行业估值!$E$6,deadline)/100000000),"-",[1]!EM_S_EST_NETPROFIT(E1719,行业估值!$E$6,deadline)/100000000))</f>
        <v>1.5</v>
      </c>
      <c r="O1719" s="36">
        <f t="shared" ca="1" si="134"/>
        <v>50.517864559333333</v>
      </c>
      <c r="T1719" s="64" t="s">
        <v>3432</v>
      </c>
      <c r="U1719" s="64" t="s">
        <v>3433</v>
      </c>
    </row>
    <row r="1720" spans="4:21">
      <c r="D1720" s="45" t="str">
        <f>IF(AND(行业估值!$B$39=$G1720,COUNTIF($G$2:$G$2552,$G1720)&gt;=1),COUNTIF($G$2:G1720,$G1720),"")</f>
        <v/>
      </c>
      <c r="E1720" s="65" t="str">
        <f t="shared" si="130"/>
        <v>300320.SZ</v>
      </c>
      <c r="F1720" s="65" t="str">
        <f t="shared" si="131"/>
        <v>海达股份</v>
      </c>
      <c r="G1720" s="34" t="str">
        <f>IF(E1720="","",IF(行业估值!$C$5="申万行业",[1]!EM_S_INFO_INDUSTRY_SW2014(E1720,"1"),IF(行业估值!$C$5="证监会行业",[1]!EM_S_INFO_INDUSTRY_CSRC1(E1720,"1"),[1]!EM_S_INFO_INDUSTRY_EM2016(E1720,"1"))))</f>
        <v>基础化工</v>
      </c>
      <c r="H1720" s="34" t="str">
        <f>IF(E1720="","",IF($H$1="上证50",[1]!EM_S_INFO_COMPINDEX(E1720,"000016"),"")&amp;IF($H$1="上证180",[1]!EM_S_INFO_COMPINDEX(E1720,"000010"),"")&amp;IF($H$1="沪深300",[1]!EM_S_INFO_COMPINDEX(E1720,"000300"),"")&amp;IF(AND($H$1="上证A股",RIGHT(E1720,2)="SH"),"是","")&amp;IF(AND($H$1="深证A股",RIGHT(E1720,2)="SZ"),"是","")&amp;IF(AND($H$1="创业板",LEFT(E1720,1)-3=0),"是","")&amp;IF(AND($H$1="全部A股",E1720&lt;&gt;0),"是","")&amp;IF(AND($H$1="中小板",LEFT(E1720,3)="002"),"是",""))</f>
        <v>是</v>
      </c>
      <c r="I1720" s="46">
        <f ca="1">IF(E1720="","",IF(OR([1]!EM_S_VAL_MV(E1720,deadline)="",[1]!EM_S_VAL_MV(E1720,deadline)="--",[1]!EM_S_VAL_MV(E1720,deadline)="null"),0,[1]!EM_S_VAL_MV(E1720,deadline)/100000000))</f>
        <v>26.574551242199998</v>
      </c>
      <c r="J1720" s="46">
        <f ca="1">IF(E1720="","",IF(RIGHT(LEFT($J$1,6),3)="TTM",[1]!EM_S_FA_PROFIT_TTM(E1720,LEFT(RIGHT($J$1,11),10),1)/100000000,[1]!EM_S_STM07_IS(E1720,61,LEFT(RIGHT($J$1,5),4)&amp;"-12-31",1)/100000000))</f>
        <v>2.0486762228999997</v>
      </c>
      <c r="K1720" s="36">
        <f t="shared" ca="1" si="132"/>
        <v>12.971572054749794</v>
      </c>
      <c r="L1720" s="46">
        <f ca="1">IF(E1720="","",IF(ISERROR(IF(行业估值!$E$7="最新年报",[1]!EM_S_STM07_BS(E1720,140,LEFT(RIGHT($L$1,5),4)&amp;"-12-31",1)/100000000,[1]!EM_S_STM07_BS(E1720,140,LEFT(RIGHT($L$1,11),10),1)/100000000)),0,IF(行业估值!$E$7="最新年报",[1]!EM_S_STM07_BS(E1720,140,LEFT(RIGHT($L$1,5),4)&amp;"-12-31",1)/100000000,[1]!EM_S_STM07_BS(E1720,140,LEFT(RIGHT($L$1,11),10),1)/100000000)))</f>
        <v>16.190980042300001</v>
      </c>
      <c r="M1720" s="36">
        <f t="shared" ca="1" si="133"/>
        <v>1.6413182631793897</v>
      </c>
      <c r="N1720" s="37">
        <f ca="1">IF(E1720="","",IF(ISERROR([1]!EM_S_EST_NETPROFIT(E1720,行业估值!$E$6,deadline)/100000000),"-",[1]!EM_S_EST_NETPROFIT(E1720,行业估值!$E$6,deadline)/100000000))</f>
        <v>2.1</v>
      </c>
      <c r="O1720" s="36">
        <f t="shared" ca="1" si="134"/>
        <v>12.654548210571427</v>
      </c>
      <c r="T1720" s="64" t="s">
        <v>3434</v>
      </c>
      <c r="U1720" s="64" t="s">
        <v>3435</v>
      </c>
    </row>
    <row r="1721" spans="4:21">
      <c r="D1721" s="45" t="str">
        <f>IF(AND(行业估值!$B$39=$G1721,COUNTIF($G$2:$G$2552,$G1721)&gt;=1),COUNTIF($G$2:G1721,$G1721),"")</f>
        <v/>
      </c>
      <c r="E1721" s="65" t="str">
        <f t="shared" si="130"/>
        <v>300321.SZ</v>
      </c>
      <c r="F1721" s="65" t="str">
        <f t="shared" si="131"/>
        <v>同大股份</v>
      </c>
      <c r="G1721" s="34" t="str">
        <f>IF(E1721="","",IF(行业估值!$C$5="申万行业",[1]!EM_S_INFO_INDUSTRY_SW2014(E1721,"1"),IF(行业估值!$C$5="证监会行业",[1]!EM_S_INFO_INDUSTRY_CSRC1(E1721,"1"),[1]!EM_S_INFO_INDUSTRY_EM2016(E1721,"1"))))</f>
        <v>纺织服装</v>
      </c>
      <c r="H1721" s="34" t="str">
        <f>IF(E1721="","",IF($H$1="上证50",[1]!EM_S_INFO_COMPINDEX(E1721,"000016"),"")&amp;IF($H$1="上证180",[1]!EM_S_INFO_COMPINDEX(E1721,"000010"),"")&amp;IF($H$1="沪深300",[1]!EM_S_INFO_COMPINDEX(E1721,"000300"),"")&amp;IF(AND($H$1="上证A股",RIGHT(E1721,2)="SH"),"是","")&amp;IF(AND($H$1="深证A股",RIGHT(E1721,2)="SZ"),"是","")&amp;IF(AND($H$1="创业板",LEFT(E1721,1)-3=0),"是","")&amp;IF(AND($H$1="全部A股",E1721&lt;&gt;0),"是","")&amp;IF(AND($H$1="中小板",LEFT(E1721,3)="002"),"是",""))</f>
        <v>是</v>
      </c>
      <c r="I1721" s="46">
        <f ca="1">IF(E1721="","",IF(OR([1]!EM_S_VAL_MV(E1721,deadline)="",[1]!EM_S_VAL_MV(E1721,deadline)="--",[1]!EM_S_VAL_MV(E1721,deadline)="null"),0,[1]!EM_S_VAL_MV(E1721,deadline)/100000000))</f>
        <v>12.9648</v>
      </c>
      <c r="J1721" s="46">
        <f ca="1">IF(E1721="","",IF(RIGHT(LEFT($J$1,6),3)="TTM",[1]!EM_S_FA_PROFIT_TTM(E1721,LEFT(RIGHT($J$1,11),10),1)/100000000,[1]!EM_S_STM07_IS(E1721,61,LEFT(RIGHT($J$1,5),4)&amp;"-12-31",1)/100000000))</f>
        <v>0.36888750799999998</v>
      </c>
      <c r="K1721" s="36">
        <f t="shared" ca="1" si="132"/>
        <v>35.145673732058178</v>
      </c>
      <c r="L1721" s="46">
        <f ca="1">IF(E1721="","",IF(ISERROR(IF(行业估值!$E$7="最新年报",[1]!EM_S_STM07_BS(E1721,140,LEFT(RIGHT($L$1,5),4)&amp;"-12-31",1)/100000000,[1]!EM_S_STM07_BS(E1721,140,LEFT(RIGHT($L$1,11),10),1)/100000000)),0,IF(行业估值!$E$7="最新年报",[1]!EM_S_STM07_BS(E1721,140,LEFT(RIGHT($L$1,5),4)&amp;"-12-31",1)/100000000,[1]!EM_S_STM07_BS(E1721,140,LEFT(RIGHT($L$1,11),10),1)/100000000)))</f>
        <v>6.3710799435999999</v>
      </c>
      <c r="M1721" s="36">
        <f t="shared" ca="1" si="133"/>
        <v>2.034945427583851</v>
      </c>
      <c r="N1721" s="37" t="str">
        <f ca="1">IF(E1721="","",IF(ISERROR([1]!EM_S_EST_NETPROFIT(E1721,行业估值!$E$6,deadline)/100000000),"-",[1]!EM_S_EST_NETPROFIT(E1721,行业估值!$E$6,deadline)/100000000))</f>
        <v>-</v>
      </c>
      <c r="O1721" s="36" t="str">
        <f t="shared" ca="1" si="134"/>
        <v>-</v>
      </c>
      <c r="T1721" s="64" t="s">
        <v>3436</v>
      </c>
      <c r="U1721" s="64" t="s">
        <v>3437</v>
      </c>
    </row>
    <row r="1722" spans="4:21">
      <c r="D1722" s="45" t="str">
        <f>IF(AND(行业估值!$B$39=$G1722,COUNTIF($G$2:$G$2552,$G1722)&gt;=1),COUNTIF($G$2:G1722,$G1722),"")</f>
        <v/>
      </c>
      <c r="E1722" s="65" t="str">
        <f t="shared" si="130"/>
        <v>300322.SZ</v>
      </c>
      <c r="F1722" s="65" t="str">
        <f t="shared" si="131"/>
        <v>硕贝德</v>
      </c>
      <c r="G1722" s="34" t="str">
        <f>IF(E1722="","",IF(行业估值!$C$5="申万行业",[1]!EM_S_INFO_INDUSTRY_SW2014(E1722,"1"),IF(行业估值!$C$5="证监会行业",[1]!EM_S_INFO_INDUSTRY_CSRC1(E1722,"1"),[1]!EM_S_INFO_INDUSTRY_EM2016(E1722,"1"))))</f>
        <v>电子设备</v>
      </c>
      <c r="H1722" s="34" t="str">
        <f>IF(E1722="","",IF($H$1="上证50",[1]!EM_S_INFO_COMPINDEX(E1722,"000016"),"")&amp;IF($H$1="上证180",[1]!EM_S_INFO_COMPINDEX(E1722,"000010"),"")&amp;IF($H$1="沪深300",[1]!EM_S_INFO_COMPINDEX(E1722,"000300"),"")&amp;IF(AND($H$1="上证A股",RIGHT(E1722,2)="SH"),"是","")&amp;IF(AND($H$1="深证A股",RIGHT(E1722,2)="SZ"),"是","")&amp;IF(AND($H$1="创业板",LEFT(E1722,1)-3=0),"是","")&amp;IF(AND($H$1="全部A股",E1722&lt;&gt;0),"是","")&amp;IF(AND($H$1="中小板",LEFT(E1722,3)="002"),"是",""))</f>
        <v>是</v>
      </c>
      <c r="I1722" s="46">
        <f ca="1">IF(E1722="","",IF(OR([1]!EM_S_VAL_MV(E1722,deadline)="",[1]!EM_S_VAL_MV(E1722,deadline)="--",[1]!EM_S_VAL_MV(E1722,deadline)="null"),0,[1]!EM_S_VAL_MV(E1722,deadline)/100000000))</f>
        <v>78.709965975000003</v>
      </c>
      <c r="J1722" s="46">
        <f ca="1">IF(E1722="","",IF(RIGHT(LEFT($J$1,6),3)="TTM",[1]!EM_S_FA_PROFIT_TTM(E1722,LEFT(RIGHT($J$1,11),10),1)/100000000,[1]!EM_S_STM07_IS(E1722,61,LEFT(RIGHT($J$1,5),4)&amp;"-12-31",1)/100000000))</f>
        <v>1.1917621025</v>
      </c>
      <c r="K1722" s="36">
        <f t="shared" ca="1" si="132"/>
        <v>66.045031814560488</v>
      </c>
      <c r="L1722" s="46">
        <f ca="1">IF(E1722="","",IF(ISERROR(IF(行业估值!$E$7="最新年报",[1]!EM_S_STM07_BS(E1722,140,LEFT(RIGHT($L$1,5),4)&amp;"-12-31",1)/100000000,[1]!EM_S_STM07_BS(E1722,140,LEFT(RIGHT($L$1,11),10),1)/100000000)),0,IF(行业估值!$E$7="最新年报",[1]!EM_S_STM07_BS(E1722,140,LEFT(RIGHT($L$1,5),4)&amp;"-12-31",1)/100000000,[1]!EM_S_STM07_BS(E1722,140,LEFT(RIGHT($L$1,11),10),1)/100000000)))</f>
        <v>6.6762434852999997</v>
      </c>
      <c r="M1722" s="36">
        <f t="shared" ca="1" si="133"/>
        <v>11.789558926109649</v>
      </c>
      <c r="N1722" s="37">
        <f ca="1">IF(E1722="","",IF(ISERROR([1]!EM_S_EST_NETPROFIT(E1722,行业估值!$E$6,deadline)/100000000),"-",[1]!EM_S_EST_NETPROFIT(E1722,行业估值!$E$6,deadline)/100000000))</f>
        <v>1.4172727272727272</v>
      </c>
      <c r="O1722" s="36">
        <f t="shared" ca="1" si="134"/>
        <v>55.536217172867225</v>
      </c>
      <c r="T1722" s="64" t="s">
        <v>3438</v>
      </c>
      <c r="U1722" s="64" t="s">
        <v>3439</v>
      </c>
    </row>
    <row r="1723" spans="4:21">
      <c r="D1723" s="45" t="str">
        <f>IF(AND(行业估值!$B$39=$G1723,COUNTIF($G$2:$G$2552,$G1723)&gt;=1),COUNTIF($G$2:G1723,$G1723),"")</f>
        <v/>
      </c>
      <c r="E1723" s="65" t="str">
        <f t="shared" si="130"/>
        <v>300323.SZ</v>
      </c>
      <c r="F1723" s="65" t="str">
        <f t="shared" si="131"/>
        <v>华灿光电</v>
      </c>
      <c r="G1723" s="34" t="str">
        <f>IF(E1723="","",IF(行业估值!$C$5="申万行业",[1]!EM_S_INFO_INDUSTRY_SW2014(E1723,"1"),IF(行业估值!$C$5="证监会行业",[1]!EM_S_INFO_INDUSTRY_CSRC1(E1723,"1"),[1]!EM_S_INFO_INDUSTRY_EM2016(E1723,"1"))))</f>
        <v>电子设备</v>
      </c>
      <c r="H1723" s="34" t="str">
        <f>IF(E1723="","",IF($H$1="上证50",[1]!EM_S_INFO_COMPINDEX(E1723,"000016"),"")&amp;IF($H$1="上证180",[1]!EM_S_INFO_COMPINDEX(E1723,"000010"),"")&amp;IF($H$1="沪深300",[1]!EM_S_INFO_COMPINDEX(E1723,"000300"),"")&amp;IF(AND($H$1="上证A股",RIGHT(E1723,2)="SH"),"是","")&amp;IF(AND($H$1="深证A股",RIGHT(E1723,2)="SZ"),"是","")&amp;IF(AND($H$1="创业板",LEFT(E1723,1)-3=0),"是","")&amp;IF(AND($H$1="全部A股",E1723&lt;&gt;0),"是","")&amp;IF(AND($H$1="中小板",LEFT(E1723,3)="002"),"是",""))</f>
        <v>是</v>
      </c>
      <c r="I1723" s="46">
        <f ca="1">IF(E1723="","",IF(OR([1]!EM_S_VAL_MV(E1723,deadline)="",[1]!EM_S_VAL_MV(E1723,deadline)="--",[1]!EM_S_VAL_MV(E1723,deadline)="null"),0,[1]!EM_S_VAL_MV(E1723,deadline)/100000000))</f>
        <v>53.079045449399999</v>
      </c>
      <c r="J1723" s="46">
        <f ca="1">IF(E1723="","",IF(RIGHT(LEFT($J$1,6),3)="TTM",[1]!EM_S_FA_PROFIT_TTM(E1723,LEFT(RIGHT($J$1,11),10),1)/100000000,[1]!EM_S_STM07_IS(E1723,61,LEFT(RIGHT($J$1,5),4)&amp;"-12-31",1)/100000000))</f>
        <v>-9.6745416094000003</v>
      </c>
      <c r="K1723" s="36">
        <f t="shared" ca="1" si="132"/>
        <v>-5.4864661905869747</v>
      </c>
      <c r="L1723" s="46">
        <f ca="1">IF(E1723="","",IF(ISERROR(IF(行业估值!$E$7="最新年报",[1]!EM_S_STM07_BS(E1723,140,LEFT(RIGHT($L$1,5),4)&amp;"-12-31",1)/100000000,[1]!EM_S_STM07_BS(E1723,140,LEFT(RIGHT($L$1,11),10),1)/100000000)),0,IF(行业估值!$E$7="最新年报",[1]!EM_S_STM07_BS(E1723,140,LEFT(RIGHT($L$1,5),4)&amp;"-12-31",1)/100000000,[1]!EM_S_STM07_BS(E1723,140,LEFT(RIGHT($L$1,11),10),1)/100000000)))</f>
        <v>51.649639927299994</v>
      </c>
      <c r="M1723" s="36">
        <f t="shared" ca="1" si="133"/>
        <v>1.0276750336326057</v>
      </c>
      <c r="N1723" s="37" t="str">
        <f ca="1">IF(E1723="","",IF(ISERROR([1]!EM_S_EST_NETPROFIT(E1723,行业估值!$E$6,deadline)/100000000),"-",[1]!EM_S_EST_NETPROFIT(E1723,行业估值!$E$6,deadline)/100000000))</f>
        <v>-</v>
      </c>
      <c r="O1723" s="36" t="str">
        <f t="shared" ca="1" si="134"/>
        <v>-</v>
      </c>
      <c r="T1723" s="64" t="s">
        <v>3440</v>
      </c>
      <c r="U1723" s="64" t="s">
        <v>3441</v>
      </c>
    </row>
    <row r="1724" spans="4:21">
      <c r="D1724" s="45" t="str">
        <f>IF(AND(行业估值!$B$39=$G1724,COUNTIF($G$2:$G$2552,$G1724)&gt;=1),COUNTIF($G$2:G1724,$G1724),"")</f>
        <v/>
      </c>
      <c r="E1724" s="65" t="str">
        <f t="shared" si="130"/>
        <v>300324.SZ</v>
      </c>
      <c r="F1724" s="65" t="str">
        <f t="shared" si="131"/>
        <v>旋极信息</v>
      </c>
      <c r="G1724" s="34" t="str">
        <f>IF(E1724="","",IF(行业估值!$C$5="申万行业",[1]!EM_S_INFO_INDUSTRY_SW2014(E1724,"1"),IF(行业估值!$C$5="证监会行业",[1]!EM_S_INFO_INDUSTRY_CSRC1(E1724,"1"),[1]!EM_S_INFO_INDUSTRY_EM2016(E1724,"1"))))</f>
        <v>信息技术</v>
      </c>
      <c r="H1724" s="34" t="str">
        <f>IF(E1724="","",IF($H$1="上证50",[1]!EM_S_INFO_COMPINDEX(E1724,"000016"),"")&amp;IF($H$1="上证180",[1]!EM_S_INFO_COMPINDEX(E1724,"000010"),"")&amp;IF($H$1="沪深300",[1]!EM_S_INFO_COMPINDEX(E1724,"000300"),"")&amp;IF(AND($H$1="上证A股",RIGHT(E1724,2)="SH"),"是","")&amp;IF(AND($H$1="深证A股",RIGHT(E1724,2)="SZ"),"是","")&amp;IF(AND($H$1="创业板",LEFT(E1724,1)-3=0),"是","")&amp;IF(AND($H$1="全部A股",E1724&lt;&gt;0),"是","")&amp;IF(AND($H$1="中小板",LEFT(E1724,3)="002"),"是",""))</f>
        <v>是</v>
      </c>
      <c r="I1724" s="46">
        <f ca="1">IF(E1724="","",IF(OR([1]!EM_S_VAL_MV(E1724,deadline)="",[1]!EM_S_VAL_MV(E1724,deadline)="--",[1]!EM_S_VAL_MV(E1724,deadline)="null"),0,[1]!EM_S_VAL_MV(E1724,deadline)/100000000))</f>
        <v>88.579723966499998</v>
      </c>
      <c r="J1724" s="46">
        <f ca="1">IF(E1724="","",IF(RIGHT(LEFT($J$1,6),3)="TTM",[1]!EM_S_FA_PROFIT_TTM(E1724,LEFT(RIGHT($J$1,11),10),1)/100000000,[1]!EM_S_STM07_IS(E1724,61,LEFT(RIGHT($J$1,5),4)&amp;"-12-31",1)/100000000))</f>
        <v>-0.60279370310000002</v>
      </c>
      <c r="K1724" s="36">
        <f t="shared" ca="1" si="132"/>
        <v>-146.94865508872962</v>
      </c>
      <c r="L1724" s="46">
        <f ca="1">IF(E1724="","",IF(ISERROR(IF(行业估值!$E$7="最新年报",[1]!EM_S_STM07_BS(E1724,140,LEFT(RIGHT($L$1,5),4)&amp;"-12-31",1)/100000000,[1]!EM_S_STM07_BS(E1724,140,LEFT(RIGHT($L$1,11),10),1)/100000000)),0,IF(行业估值!$E$7="最新年报",[1]!EM_S_STM07_BS(E1724,140,LEFT(RIGHT($L$1,5),4)&amp;"-12-31",1)/100000000,[1]!EM_S_STM07_BS(E1724,140,LEFT(RIGHT($L$1,11),10),1)/100000000)))</f>
        <v>51.647523771400003</v>
      </c>
      <c r="M1724" s="36">
        <f t="shared" ca="1" si="133"/>
        <v>1.7150817212179943</v>
      </c>
      <c r="N1724" s="37" t="str">
        <f ca="1">IF(E1724="","",IF(ISERROR([1]!EM_S_EST_NETPROFIT(E1724,行业估值!$E$6,deadline)/100000000),"-",[1]!EM_S_EST_NETPROFIT(E1724,行业估值!$E$6,deadline)/100000000))</f>
        <v>-</v>
      </c>
      <c r="O1724" s="36" t="str">
        <f t="shared" ca="1" si="134"/>
        <v>-</v>
      </c>
      <c r="T1724" s="64" t="s">
        <v>3442</v>
      </c>
      <c r="U1724" s="64" t="s">
        <v>3443</v>
      </c>
    </row>
    <row r="1725" spans="4:21">
      <c r="D1725" s="45" t="str">
        <f>IF(AND(行业估值!$B$39=$G1725,COUNTIF($G$2:$G$2552,$G1725)&gt;=1),COUNTIF($G$2:G1725,$G1725),"")</f>
        <v/>
      </c>
      <c r="E1725" s="65" t="str">
        <f t="shared" si="130"/>
        <v>300325.SZ</v>
      </c>
      <c r="F1725" s="65" t="str">
        <f t="shared" si="131"/>
        <v>德威新材</v>
      </c>
      <c r="G1725" s="34" t="str">
        <f>IF(E1725="","",IF(行业估值!$C$5="申万行业",[1]!EM_S_INFO_INDUSTRY_SW2014(E1725,"1"),IF(行业估值!$C$5="证监会行业",[1]!EM_S_INFO_INDUSTRY_CSRC1(E1725,"1"),[1]!EM_S_INFO_INDUSTRY_EM2016(E1725,"1"))))</f>
        <v>基础化工</v>
      </c>
      <c r="H1725" s="34" t="str">
        <f>IF(E1725="","",IF($H$1="上证50",[1]!EM_S_INFO_COMPINDEX(E1725,"000016"),"")&amp;IF($H$1="上证180",[1]!EM_S_INFO_COMPINDEX(E1725,"000010"),"")&amp;IF($H$1="沪深300",[1]!EM_S_INFO_COMPINDEX(E1725,"000300"),"")&amp;IF(AND($H$1="上证A股",RIGHT(E1725,2)="SH"),"是","")&amp;IF(AND($H$1="深证A股",RIGHT(E1725,2)="SZ"),"是","")&amp;IF(AND($H$1="创业板",LEFT(E1725,1)-3=0),"是","")&amp;IF(AND($H$1="全部A股",E1725&lt;&gt;0),"是","")&amp;IF(AND($H$1="中小板",LEFT(E1725,3)="002"),"是",""))</f>
        <v>是</v>
      </c>
      <c r="I1725" s="46">
        <f ca="1">IF(E1725="","",IF(OR([1]!EM_S_VAL_MV(E1725,deadline)="",[1]!EM_S_VAL_MV(E1725,deadline)="--",[1]!EM_S_VAL_MV(E1725,deadline)="null"),0,[1]!EM_S_VAL_MV(E1725,deadline)/100000000))</f>
        <v>32.988373188000004</v>
      </c>
      <c r="J1725" s="46">
        <f ca="1">IF(E1725="","",IF(RIGHT(LEFT($J$1,6),3)="TTM",[1]!EM_S_FA_PROFIT_TTM(E1725,LEFT(RIGHT($J$1,11),10),1)/100000000,[1]!EM_S_STM07_IS(E1725,61,LEFT(RIGHT($J$1,5),4)&amp;"-12-31",1)/100000000))</f>
        <v>-1.4615704603999999</v>
      </c>
      <c r="K1725" s="36">
        <f t="shared" ca="1" si="132"/>
        <v>-22.570498023729765</v>
      </c>
      <c r="L1725" s="46">
        <f ca="1">IF(E1725="","",IF(ISERROR(IF(行业估值!$E$7="最新年报",[1]!EM_S_STM07_BS(E1725,140,LEFT(RIGHT($L$1,5),4)&amp;"-12-31",1)/100000000,[1]!EM_S_STM07_BS(E1725,140,LEFT(RIGHT($L$1,11),10),1)/100000000)),0,IF(行业估值!$E$7="最新年报",[1]!EM_S_STM07_BS(E1725,140,LEFT(RIGHT($L$1,5),4)&amp;"-12-31",1)/100000000,[1]!EM_S_STM07_BS(E1725,140,LEFT(RIGHT($L$1,11),10),1)/100000000)))</f>
        <v>13.5296785552</v>
      </c>
      <c r="M1725" s="36">
        <f t="shared" ca="1" si="133"/>
        <v>2.4382229816776575</v>
      </c>
      <c r="N1725" s="37" t="str">
        <f ca="1">IF(E1725="","",IF(ISERROR([1]!EM_S_EST_NETPROFIT(E1725,行业估值!$E$6,deadline)/100000000),"-",[1]!EM_S_EST_NETPROFIT(E1725,行业估值!$E$6,deadline)/100000000))</f>
        <v>-</v>
      </c>
      <c r="O1725" s="36" t="str">
        <f t="shared" ca="1" si="134"/>
        <v>-</v>
      </c>
      <c r="T1725" s="64" t="s">
        <v>3444</v>
      </c>
      <c r="U1725" s="64" t="s">
        <v>3445</v>
      </c>
    </row>
    <row r="1726" spans="4:21">
      <c r="D1726" s="45" t="str">
        <f>IF(AND(行业估值!$B$39=$G1726,COUNTIF($G$2:$G$2552,$G1726)&gt;=1),COUNTIF($G$2:G1726,$G1726),"")</f>
        <v/>
      </c>
      <c r="E1726" s="65" t="str">
        <f t="shared" si="130"/>
        <v>300326.SZ</v>
      </c>
      <c r="F1726" s="65" t="str">
        <f t="shared" si="131"/>
        <v>凯利泰</v>
      </c>
      <c r="G1726" s="34" t="str">
        <f>IF(E1726="","",IF(行业估值!$C$5="申万行业",[1]!EM_S_INFO_INDUSTRY_SW2014(E1726,"1"),IF(行业估值!$C$5="证监会行业",[1]!EM_S_INFO_INDUSTRY_CSRC1(E1726,"1"),[1]!EM_S_INFO_INDUSTRY_EM2016(E1726,"1"))))</f>
        <v>医药生物</v>
      </c>
      <c r="H1726" s="34" t="str">
        <f>IF(E1726="","",IF($H$1="上证50",[1]!EM_S_INFO_COMPINDEX(E1726,"000016"),"")&amp;IF($H$1="上证180",[1]!EM_S_INFO_COMPINDEX(E1726,"000010"),"")&amp;IF($H$1="沪深300",[1]!EM_S_INFO_COMPINDEX(E1726,"000300"),"")&amp;IF(AND($H$1="上证A股",RIGHT(E1726,2)="SH"),"是","")&amp;IF(AND($H$1="深证A股",RIGHT(E1726,2)="SZ"),"是","")&amp;IF(AND($H$1="创业板",LEFT(E1726,1)-3=0),"是","")&amp;IF(AND($H$1="全部A股",E1726&lt;&gt;0),"是","")&amp;IF(AND($H$1="中小板",LEFT(E1726,3)="002"),"是",""))</f>
        <v>是</v>
      </c>
      <c r="I1726" s="46">
        <f ca="1">IF(E1726="","",IF(OR([1]!EM_S_VAL_MV(E1726,deadline)="",[1]!EM_S_VAL_MV(E1726,deadline)="--",[1]!EM_S_VAL_MV(E1726,deadline)="null"),0,[1]!EM_S_VAL_MV(E1726,deadline)/100000000))</f>
        <v>98.164552957199987</v>
      </c>
      <c r="J1726" s="46">
        <f ca="1">IF(E1726="","",IF(RIGHT(LEFT($J$1,6),3)="TTM",[1]!EM_S_FA_PROFIT_TTM(E1726,LEFT(RIGHT($J$1,11),10),1)/100000000,[1]!EM_S_STM07_IS(E1726,61,LEFT(RIGHT($J$1,5),4)&amp;"-12-31",1)/100000000))</f>
        <v>5.2472703368999998</v>
      </c>
      <c r="K1726" s="36">
        <f t="shared" ca="1" si="132"/>
        <v>18.707736909776592</v>
      </c>
      <c r="L1726" s="46">
        <f ca="1">IF(E1726="","",IF(ISERROR(IF(行业估值!$E$7="最新年报",[1]!EM_S_STM07_BS(E1726,140,LEFT(RIGHT($L$1,5),4)&amp;"-12-31",1)/100000000,[1]!EM_S_STM07_BS(E1726,140,LEFT(RIGHT($L$1,11),10),1)/100000000)),0,IF(行业估值!$E$7="最新年报",[1]!EM_S_STM07_BS(E1726,140,LEFT(RIGHT($L$1,5),4)&amp;"-12-31",1)/100000000,[1]!EM_S_STM07_BS(E1726,140,LEFT(RIGHT($L$1,11),10),1)/100000000)))</f>
        <v>26.304216924099997</v>
      </c>
      <c r="M1726" s="36">
        <f t="shared" ca="1" si="133"/>
        <v>3.7318941385121165</v>
      </c>
      <c r="N1726" s="37">
        <f ca="1">IF(E1726="","",IF(ISERROR([1]!EM_S_EST_NETPROFIT(E1726,行业估值!$E$6,deadline)/100000000),"-",[1]!EM_S_EST_NETPROFIT(E1726,行业估值!$E$6,deadline)/100000000))</f>
        <v>3.0782250000000002</v>
      </c>
      <c r="O1726" s="36">
        <f t="shared" ca="1" si="134"/>
        <v>31.889986260653455</v>
      </c>
      <c r="T1726" s="64" t="s">
        <v>3446</v>
      </c>
      <c r="U1726" s="64" t="s">
        <v>3447</v>
      </c>
    </row>
    <row r="1727" spans="4:21">
      <c r="D1727" s="45" t="str">
        <f>IF(AND(行业估值!$B$39=$G1727,COUNTIF($G$2:$G$2552,$G1727)&gt;=1),COUNTIF($G$2:G1727,$G1727),"")</f>
        <v/>
      </c>
      <c r="E1727" s="65" t="str">
        <f t="shared" si="130"/>
        <v>300327.SZ</v>
      </c>
      <c r="F1727" s="65" t="str">
        <f t="shared" si="131"/>
        <v>中颖电子</v>
      </c>
      <c r="G1727" s="34" t="str">
        <f>IF(E1727="","",IF(行业估值!$C$5="申万行业",[1]!EM_S_INFO_INDUSTRY_SW2014(E1727,"1"),IF(行业估值!$C$5="证监会行业",[1]!EM_S_INFO_INDUSTRY_CSRC1(E1727,"1"),[1]!EM_S_INFO_INDUSTRY_EM2016(E1727,"1"))))</f>
        <v>电子设备</v>
      </c>
      <c r="H1727" s="34" t="str">
        <f>IF(E1727="","",IF($H$1="上证50",[1]!EM_S_INFO_COMPINDEX(E1727,"000016"),"")&amp;IF($H$1="上证180",[1]!EM_S_INFO_COMPINDEX(E1727,"000010"),"")&amp;IF($H$1="沪深300",[1]!EM_S_INFO_COMPINDEX(E1727,"000300"),"")&amp;IF(AND($H$1="上证A股",RIGHT(E1727,2)="SH"),"是","")&amp;IF(AND($H$1="深证A股",RIGHT(E1727,2)="SZ"),"是","")&amp;IF(AND($H$1="创业板",LEFT(E1727,1)-3=0),"是","")&amp;IF(AND($H$1="全部A股",E1727&lt;&gt;0),"是","")&amp;IF(AND($H$1="中小板",LEFT(E1727,3)="002"),"是",""))</f>
        <v>是</v>
      </c>
      <c r="I1727" s="46">
        <f ca="1">IF(E1727="","",IF(OR([1]!EM_S_VAL_MV(E1727,deadline)="",[1]!EM_S_VAL_MV(E1727,deadline)="--",[1]!EM_S_VAL_MV(E1727,deadline)="null"),0,[1]!EM_S_VAL_MV(E1727,deadline)/100000000))</f>
        <v>60.389728269199999</v>
      </c>
      <c r="J1727" s="46">
        <f ca="1">IF(E1727="","",IF(RIGHT(LEFT($J$1,6),3)="TTM",[1]!EM_S_FA_PROFIT_TTM(E1727,LEFT(RIGHT($J$1,11),10),1)/100000000,[1]!EM_S_STM07_IS(E1727,61,LEFT(RIGHT($J$1,5),4)&amp;"-12-31",1)/100000000))</f>
        <v>1.6727380436000001</v>
      </c>
      <c r="K1727" s="36">
        <f t="shared" ca="1" si="132"/>
        <v>36.102322476764883</v>
      </c>
      <c r="L1727" s="46">
        <f ca="1">IF(E1727="","",IF(ISERROR(IF(行业估值!$E$7="最新年报",[1]!EM_S_STM07_BS(E1727,140,LEFT(RIGHT($L$1,5),4)&amp;"-12-31",1)/100000000,[1]!EM_S_STM07_BS(E1727,140,LEFT(RIGHT($L$1,11),10),1)/100000000)),0,IF(行业估值!$E$7="最新年报",[1]!EM_S_STM07_BS(E1727,140,LEFT(RIGHT($L$1,5),4)&amp;"-12-31",1)/100000000,[1]!EM_S_STM07_BS(E1727,140,LEFT(RIGHT($L$1,11),10),1)/100000000)))</f>
        <v>8.8819861318999997</v>
      </c>
      <c r="M1727" s="36">
        <f t="shared" ca="1" si="133"/>
        <v>6.7991243593938897</v>
      </c>
      <c r="N1727" s="37">
        <f ca="1">IF(E1727="","",IF(ISERROR([1]!EM_S_EST_NETPROFIT(E1727,行业估值!$E$6,deadline)/100000000),"-",[1]!EM_S_EST_NETPROFIT(E1727,行业估值!$E$6,deadline)/100000000))</f>
        <v>1.9627833333333333</v>
      </c>
      <c r="O1727" s="36">
        <f t="shared" ca="1" si="134"/>
        <v>30.767394059048801</v>
      </c>
      <c r="T1727" s="64" t="s">
        <v>3448</v>
      </c>
      <c r="U1727" s="64" t="s">
        <v>3449</v>
      </c>
    </row>
    <row r="1728" spans="4:21">
      <c r="D1728" s="45">
        <f>IF(AND(行业估值!$B$39=$G1728,COUNTIF($G$2:$G$2552,$G1728)&gt;=1),COUNTIF($G$2:G1728,$G1728),"")</f>
        <v>161</v>
      </c>
      <c r="E1728" s="65" t="str">
        <f t="shared" si="130"/>
        <v>300328.SZ</v>
      </c>
      <c r="F1728" s="65" t="str">
        <f t="shared" si="131"/>
        <v>宜安科技</v>
      </c>
      <c r="G1728" s="34" t="str">
        <f>IF(E1728="","",IF(行业估值!$C$5="申万行业",[1]!EM_S_INFO_INDUSTRY_SW2014(E1728,"1"),IF(行业估值!$C$5="证监会行业",[1]!EM_S_INFO_INDUSTRY_CSRC1(E1728,"1"),[1]!EM_S_INFO_INDUSTRY_EM2016(E1728,"1"))))</f>
        <v>机械设备</v>
      </c>
      <c r="H1728" s="34" t="str">
        <f>IF(E1728="","",IF($H$1="上证50",[1]!EM_S_INFO_COMPINDEX(E1728,"000016"),"")&amp;IF($H$1="上证180",[1]!EM_S_INFO_COMPINDEX(E1728,"000010"),"")&amp;IF($H$1="沪深300",[1]!EM_S_INFO_COMPINDEX(E1728,"000300"),"")&amp;IF(AND($H$1="上证A股",RIGHT(E1728,2)="SH"),"是","")&amp;IF(AND($H$1="深证A股",RIGHT(E1728,2)="SZ"),"是","")&amp;IF(AND($H$1="创业板",LEFT(E1728,1)-3=0),"是","")&amp;IF(AND($H$1="全部A股",E1728&lt;&gt;0),"是","")&amp;IF(AND($H$1="中小板",LEFT(E1728,3)="002"),"是",""))</f>
        <v>是</v>
      </c>
      <c r="I1728" s="46">
        <f ca="1">IF(E1728="","",IF(OR([1]!EM_S_VAL_MV(E1728,deadline)="",[1]!EM_S_VAL_MV(E1728,deadline)="--",[1]!EM_S_VAL_MV(E1728,deadline)="null"),0,[1]!EM_S_VAL_MV(E1728,deadline)/100000000))</f>
        <v>55.878283359999998</v>
      </c>
      <c r="J1728" s="46">
        <f ca="1">IF(E1728="","",IF(RIGHT(LEFT($J$1,6),3)="TTM",[1]!EM_S_FA_PROFIT_TTM(E1728,LEFT(RIGHT($J$1,11),10),1)/100000000,[1]!EM_S_STM07_IS(E1728,61,LEFT(RIGHT($J$1,5),4)&amp;"-12-31",1)/100000000))</f>
        <v>0.40812198990000004</v>
      </c>
      <c r="K1728" s="36">
        <f t="shared" ca="1" si="132"/>
        <v>136.91563979116037</v>
      </c>
      <c r="L1728" s="46">
        <f ca="1">IF(E1728="","",IF(ISERROR(IF(行业估值!$E$7="最新年报",[1]!EM_S_STM07_BS(E1728,140,LEFT(RIGHT($L$1,5),4)&amp;"-12-31",1)/100000000,[1]!EM_S_STM07_BS(E1728,140,LEFT(RIGHT($L$1,11),10),1)/100000000)),0,IF(行业估值!$E$7="最新年报",[1]!EM_S_STM07_BS(E1728,140,LEFT(RIGHT($L$1,5),4)&amp;"-12-31",1)/100000000,[1]!EM_S_STM07_BS(E1728,140,LEFT(RIGHT($L$1,11),10),1)/100000000)))</f>
        <v>12.648381409900001</v>
      </c>
      <c r="M1728" s="36">
        <f t="shared" ca="1" si="133"/>
        <v>4.4178208696540073</v>
      </c>
      <c r="N1728" s="37">
        <f ca="1">IF(E1728="","",IF(ISERROR([1]!EM_S_EST_NETPROFIT(E1728,行业估值!$E$6,deadline)/100000000),"-",[1]!EM_S_EST_NETPROFIT(E1728,行业估值!$E$6,deadline)/100000000))</f>
        <v>0.58899999999999997</v>
      </c>
      <c r="O1728" s="36">
        <f t="shared" ca="1" si="134"/>
        <v>94.86975103565365</v>
      </c>
      <c r="T1728" s="64" t="s">
        <v>3450</v>
      </c>
      <c r="U1728" s="64" t="s">
        <v>3451</v>
      </c>
    </row>
    <row r="1729" spans="4:21">
      <c r="D1729" s="45" t="str">
        <f>IF(AND(行业估值!$B$39=$G1729,COUNTIF($G$2:$G$2552,$G1729)&gt;=1),COUNTIF($G$2:G1729,$G1729),"")</f>
        <v/>
      </c>
      <c r="E1729" s="65" t="str">
        <f t="shared" si="130"/>
        <v>300329.SZ</v>
      </c>
      <c r="F1729" s="65" t="str">
        <f t="shared" si="131"/>
        <v>海伦钢琴</v>
      </c>
      <c r="G1729" s="34" t="str">
        <f>IF(E1729="","",IF(行业估值!$C$5="申万行业",[1]!EM_S_INFO_INDUSTRY_SW2014(E1729,"1"),IF(行业估值!$C$5="证监会行业",[1]!EM_S_INFO_INDUSTRY_CSRC1(E1729,"1"),[1]!EM_S_INFO_INDUSTRY_EM2016(E1729,"1"))))</f>
        <v>轻工制造</v>
      </c>
      <c r="H1729" s="34" t="str">
        <f>IF(E1729="","",IF($H$1="上证50",[1]!EM_S_INFO_COMPINDEX(E1729,"000016"),"")&amp;IF($H$1="上证180",[1]!EM_S_INFO_COMPINDEX(E1729,"000010"),"")&amp;IF($H$1="沪深300",[1]!EM_S_INFO_COMPINDEX(E1729,"000300"),"")&amp;IF(AND($H$1="上证A股",RIGHT(E1729,2)="SH"),"是","")&amp;IF(AND($H$1="深证A股",RIGHT(E1729,2)="SZ"),"是","")&amp;IF(AND($H$1="创业板",LEFT(E1729,1)-3=0),"是","")&amp;IF(AND($H$1="全部A股",E1729&lt;&gt;0),"是","")&amp;IF(AND($H$1="中小板",LEFT(E1729,3)="002"),"是",""))</f>
        <v>是</v>
      </c>
      <c r="I1729" s="46">
        <f ca="1">IF(E1729="","",IF(OR([1]!EM_S_VAL_MV(E1729,deadline)="",[1]!EM_S_VAL_MV(E1729,deadline)="--",[1]!EM_S_VAL_MV(E1729,deadline)="null"),0,[1]!EM_S_VAL_MV(E1729,deadline)/100000000))</f>
        <v>19.325034755999997</v>
      </c>
      <c r="J1729" s="46">
        <f ca="1">IF(E1729="","",IF(RIGHT(LEFT($J$1,6),3)="TTM",[1]!EM_S_FA_PROFIT_TTM(E1729,LEFT(RIGHT($J$1,11),10),1)/100000000,[1]!EM_S_STM07_IS(E1729,61,LEFT(RIGHT($J$1,5),4)&amp;"-12-31",1)/100000000))</f>
        <v>0.51690120210000001</v>
      </c>
      <c r="K1729" s="36">
        <f t="shared" ca="1" si="132"/>
        <v>37.386321946028993</v>
      </c>
      <c r="L1729" s="46">
        <f ca="1">IF(E1729="","",IF(ISERROR(IF(行业估值!$E$7="最新年报",[1]!EM_S_STM07_BS(E1729,140,LEFT(RIGHT($L$1,5),4)&amp;"-12-31",1)/100000000,[1]!EM_S_STM07_BS(E1729,140,LEFT(RIGHT($L$1,11),10),1)/100000000)),0,IF(行业估值!$E$7="最新年报",[1]!EM_S_STM07_BS(E1729,140,LEFT(RIGHT($L$1,5),4)&amp;"-12-31",1)/100000000,[1]!EM_S_STM07_BS(E1729,140,LEFT(RIGHT($L$1,11),10),1)/100000000)))</f>
        <v>9.4254733825999999</v>
      </c>
      <c r="M1729" s="36">
        <f t="shared" ca="1" si="133"/>
        <v>2.0502985867718002</v>
      </c>
      <c r="N1729" s="37" t="str">
        <f ca="1">IF(E1729="","",IF(ISERROR([1]!EM_S_EST_NETPROFIT(E1729,行业估值!$E$6,deadline)/100000000),"-",[1]!EM_S_EST_NETPROFIT(E1729,行业估值!$E$6,deadline)/100000000))</f>
        <v>-</v>
      </c>
      <c r="O1729" s="36" t="str">
        <f t="shared" ca="1" si="134"/>
        <v>-</v>
      </c>
      <c r="T1729" s="64" t="s">
        <v>3452</v>
      </c>
      <c r="U1729" s="64" t="s">
        <v>3453</v>
      </c>
    </row>
    <row r="1730" spans="4:21">
      <c r="D1730" s="45" t="str">
        <f>IF(AND(行业估值!$B$39=$G1730,COUNTIF($G$2:$G$2552,$G1730)&gt;=1),COUNTIF($G$2:G1730,$G1730),"")</f>
        <v/>
      </c>
      <c r="E1730" s="65" t="str">
        <f t="shared" si="130"/>
        <v>300330.SZ</v>
      </c>
      <c r="F1730" s="65" t="str">
        <f t="shared" si="131"/>
        <v>华虹计通</v>
      </c>
      <c r="G1730" s="34" t="str">
        <f>IF(E1730="","",IF(行业估值!$C$5="申万行业",[1]!EM_S_INFO_INDUSTRY_SW2014(E1730,"1"),IF(行业估值!$C$5="证监会行业",[1]!EM_S_INFO_INDUSTRY_CSRC1(E1730,"1"),[1]!EM_S_INFO_INDUSTRY_EM2016(E1730,"1"))))</f>
        <v>信息技术</v>
      </c>
      <c r="H1730" s="34" t="str">
        <f>IF(E1730="","",IF($H$1="上证50",[1]!EM_S_INFO_COMPINDEX(E1730,"000016"),"")&amp;IF($H$1="上证180",[1]!EM_S_INFO_COMPINDEX(E1730,"000010"),"")&amp;IF($H$1="沪深300",[1]!EM_S_INFO_COMPINDEX(E1730,"000300"),"")&amp;IF(AND($H$1="上证A股",RIGHT(E1730,2)="SH"),"是","")&amp;IF(AND($H$1="深证A股",RIGHT(E1730,2)="SZ"),"是","")&amp;IF(AND($H$1="创业板",LEFT(E1730,1)-3=0),"是","")&amp;IF(AND($H$1="全部A股",E1730&lt;&gt;0),"是","")&amp;IF(AND($H$1="中小板",LEFT(E1730,3)="002"),"是",""))</f>
        <v>是</v>
      </c>
      <c r="I1730" s="46">
        <f ca="1">IF(E1730="","",IF(OR([1]!EM_S_VAL_MV(E1730,deadline)="",[1]!EM_S_VAL_MV(E1730,deadline)="--",[1]!EM_S_VAL_MV(E1730,deadline)="null"),0,[1]!EM_S_VAL_MV(E1730,deadline)/100000000))</f>
        <v>15.2544</v>
      </c>
      <c r="J1730" s="46">
        <f ca="1">IF(E1730="","",IF(RIGHT(LEFT($J$1,6),3)="TTM",[1]!EM_S_FA_PROFIT_TTM(E1730,LEFT(RIGHT($J$1,11),10),1)/100000000,[1]!EM_S_STM07_IS(E1730,61,LEFT(RIGHT($J$1,5),4)&amp;"-12-31",1)/100000000))</f>
        <v>-1.1345531399999999E-2</v>
      </c>
      <c r="K1730" s="36">
        <f t="shared" ca="1" si="132"/>
        <v>-1344.5293536449074</v>
      </c>
      <c r="L1730" s="46">
        <f ca="1">IF(E1730="","",IF(ISERROR(IF(行业估值!$E$7="最新年报",[1]!EM_S_STM07_BS(E1730,140,LEFT(RIGHT($L$1,5),4)&amp;"-12-31",1)/100000000,[1]!EM_S_STM07_BS(E1730,140,LEFT(RIGHT($L$1,11),10),1)/100000000)),0,IF(行业估值!$E$7="最新年报",[1]!EM_S_STM07_BS(E1730,140,LEFT(RIGHT($L$1,5),4)&amp;"-12-31",1)/100000000,[1]!EM_S_STM07_BS(E1730,140,LEFT(RIGHT($L$1,11),10),1)/100000000)))</f>
        <v>3.6967478795999997</v>
      </c>
      <c r="M1730" s="36">
        <f t="shared" ca="1" si="133"/>
        <v>4.1264377492929212</v>
      </c>
      <c r="N1730" s="37" t="str">
        <f ca="1">IF(E1730="","",IF(ISERROR([1]!EM_S_EST_NETPROFIT(E1730,行业估值!$E$6,deadline)/100000000),"-",[1]!EM_S_EST_NETPROFIT(E1730,行业估值!$E$6,deadline)/100000000))</f>
        <v>-</v>
      </c>
      <c r="O1730" s="36" t="str">
        <f t="shared" ca="1" si="134"/>
        <v>-</v>
      </c>
      <c r="T1730" s="64" t="s">
        <v>3454</v>
      </c>
      <c r="U1730" s="64" t="s">
        <v>3455</v>
      </c>
    </row>
    <row r="1731" spans="4:21">
      <c r="D1731" s="45" t="str">
        <f>IF(AND(行业估值!$B$39=$G1731,COUNTIF($G$2:$G$2552,$G1731)&gt;=1),COUNTIF($G$2:G1731,$G1731),"")</f>
        <v/>
      </c>
      <c r="E1731" s="65" t="str">
        <f t="shared" ref="E1731:E1794" si="135">IF(U1731="","",U1731)</f>
        <v>300331.SZ</v>
      </c>
      <c r="F1731" s="65" t="str">
        <f t="shared" ref="F1731:F1794" si="136">IF(T1731="","",T1731)</f>
        <v>苏大维格</v>
      </c>
      <c r="G1731" s="34" t="str">
        <f>IF(E1731="","",IF(行业估值!$C$5="申万行业",[1]!EM_S_INFO_INDUSTRY_SW2014(E1731,"1"),IF(行业估值!$C$5="证监会行业",[1]!EM_S_INFO_INDUSTRY_CSRC1(E1731,"1"),[1]!EM_S_INFO_INDUSTRY_EM2016(E1731,"1"))))</f>
        <v>电子设备</v>
      </c>
      <c r="H1731" s="34" t="str">
        <f>IF(E1731="","",IF($H$1="上证50",[1]!EM_S_INFO_COMPINDEX(E1731,"000016"),"")&amp;IF($H$1="上证180",[1]!EM_S_INFO_COMPINDEX(E1731,"000010"),"")&amp;IF($H$1="沪深300",[1]!EM_S_INFO_COMPINDEX(E1731,"000300"),"")&amp;IF(AND($H$1="上证A股",RIGHT(E1731,2)="SH"),"是","")&amp;IF(AND($H$1="深证A股",RIGHT(E1731,2)="SZ"),"是","")&amp;IF(AND($H$1="创业板",LEFT(E1731,1)-3=0),"是","")&amp;IF(AND($H$1="全部A股",E1731&lt;&gt;0),"是","")&amp;IF(AND($H$1="中小板",LEFT(E1731,3)="002"),"是",""))</f>
        <v>是</v>
      </c>
      <c r="I1731" s="46">
        <f ca="1">IF(E1731="","",IF(OR([1]!EM_S_VAL_MV(E1731,deadline)="",[1]!EM_S_VAL_MV(E1731,deadline)="--",[1]!EM_S_VAL_MV(E1731,deadline)="null"),0,[1]!EM_S_VAL_MV(E1731,deadline)/100000000))</f>
        <v>47.8545396397</v>
      </c>
      <c r="J1731" s="46">
        <f ca="1">IF(E1731="","",IF(RIGHT(LEFT($J$1,6),3)="TTM",[1]!EM_S_FA_PROFIT_TTM(E1731,LEFT(RIGHT($J$1,11),10),1)/100000000,[1]!EM_S_STM07_IS(E1731,61,LEFT(RIGHT($J$1,5),4)&amp;"-12-31",1)/100000000))</f>
        <v>0.568609743</v>
      </c>
      <c r="K1731" s="36">
        <f t="shared" ref="K1731:K1794" ca="1" si="137">IF(E1731="","",IF(OR(I1731=0,J1731=0),"-",I1731/J1731))</f>
        <v>84.160604401919301</v>
      </c>
      <c r="L1731" s="46">
        <f ca="1">IF(E1731="","",IF(ISERROR(IF(行业估值!$E$7="最新年报",[1]!EM_S_STM07_BS(E1731,140,LEFT(RIGHT($L$1,5),4)&amp;"-12-31",1)/100000000,[1]!EM_S_STM07_BS(E1731,140,LEFT(RIGHT($L$1,11),10),1)/100000000)),0,IF(行业估值!$E$7="最新年报",[1]!EM_S_STM07_BS(E1731,140,LEFT(RIGHT($L$1,5),4)&amp;"-12-31",1)/100000000,[1]!EM_S_STM07_BS(E1731,140,LEFT(RIGHT($L$1,11),10),1)/100000000)))</f>
        <v>14.768773662999999</v>
      </c>
      <c r="M1731" s="36">
        <f t="shared" ref="M1731:M1794" ca="1" si="138">IF(E1731="","",IF(OR(I1731=0,L1731=0),"-",I1731/L1731))</f>
        <v>3.2402514068984147</v>
      </c>
      <c r="N1731" s="37">
        <f ca="1">IF(E1731="","",IF(ISERROR([1]!EM_S_EST_NETPROFIT(E1731,行业估值!$E$6,deadline)/100000000),"-",[1]!EM_S_EST_NETPROFIT(E1731,行业估值!$E$6,deadline)/100000000))</f>
        <v>0.97333333333333327</v>
      </c>
      <c r="O1731" s="36">
        <f t="shared" ref="O1731:O1794" ca="1" si="139">IF(E1731="","",IF(ISERROR(IF(OR(I1731=0,N1731=0),"-",I1731/N1731)),"-",IF(OR(I1731=0,N1731=0),"-",I1731/N1731)))</f>
        <v>49.165622917500002</v>
      </c>
      <c r="T1731" s="64" t="s">
        <v>3456</v>
      </c>
      <c r="U1731" s="64" t="s">
        <v>3457</v>
      </c>
    </row>
    <row r="1732" spans="4:21">
      <c r="D1732" s="45" t="str">
        <f>IF(AND(行业估值!$B$39=$G1732,COUNTIF($G$2:$G$2552,$G1732)&gt;=1),COUNTIF($G$2:G1732,$G1732),"")</f>
        <v/>
      </c>
      <c r="E1732" s="65" t="str">
        <f t="shared" si="135"/>
        <v>300332.SZ</v>
      </c>
      <c r="F1732" s="65" t="str">
        <f t="shared" si="136"/>
        <v>天壕环境</v>
      </c>
      <c r="G1732" s="34" t="str">
        <f>IF(E1732="","",IF(行业估值!$C$5="申万行业",[1]!EM_S_INFO_INDUSTRY_SW2014(E1732,"1"),IF(行业估值!$C$5="证监会行业",[1]!EM_S_INFO_INDUSTRY_CSRC1(E1732,"1"),[1]!EM_S_INFO_INDUSTRY_EM2016(E1732,"1"))))</f>
        <v>公用事业</v>
      </c>
      <c r="H1732" s="34" t="str">
        <f>IF(E1732="","",IF($H$1="上证50",[1]!EM_S_INFO_COMPINDEX(E1732,"000016"),"")&amp;IF($H$1="上证180",[1]!EM_S_INFO_COMPINDEX(E1732,"000010"),"")&amp;IF($H$1="沪深300",[1]!EM_S_INFO_COMPINDEX(E1732,"000300"),"")&amp;IF(AND($H$1="上证A股",RIGHT(E1732,2)="SH"),"是","")&amp;IF(AND($H$1="深证A股",RIGHT(E1732,2)="SZ"),"是","")&amp;IF(AND($H$1="创业板",LEFT(E1732,1)-3=0),"是","")&amp;IF(AND($H$1="全部A股",E1732&lt;&gt;0),"是","")&amp;IF(AND($H$1="中小板",LEFT(E1732,3)="002"),"是",""))</f>
        <v>是</v>
      </c>
      <c r="I1732" s="46">
        <f ca="1">IF(E1732="","",IF(OR([1]!EM_S_VAL_MV(E1732,deadline)="",[1]!EM_S_VAL_MV(E1732,deadline)="--",[1]!EM_S_VAL_MV(E1732,deadline)="null"),0,[1]!EM_S_VAL_MV(E1732,deadline)/100000000))</f>
        <v>32.127331353499997</v>
      </c>
      <c r="J1732" s="46">
        <f ca="1">IF(E1732="","",IF(RIGHT(LEFT($J$1,6),3)="TTM",[1]!EM_S_FA_PROFIT_TTM(E1732,LEFT(RIGHT($J$1,11),10),1)/100000000,[1]!EM_S_STM07_IS(E1732,61,LEFT(RIGHT($J$1,5),4)&amp;"-12-31",1)/100000000))</f>
        <v>0.46613644020000006</v>
      </c>
      <c r="K1732" s="36">
        <f t="shared" ca="1" si="137"/>
        <v>68.922591290471686</v>
      </c>
      <c r="L1732" s="46">
        <f ca="1">IF(E1732="","",IF(ISERROR(IF(行业估值!$E$7="最新年报",[1]!EM_S_STM07_BS(E1732,140,LEFT(RIGHT($L$1,5),4)&amp;"-12-31",1)/100000000,[1]!EM_S_STM07_BS(E1732,140,LEFT(RIGHT($L$1,11),10),1)/100000000)),0,IF(行业估值!$E$7="最新年报",[1]!EM_S_STM07_BS(E1732,140,LEFT(RIGHT($L$1,5),4)&amp;"-12-31",1)/100000000,[1]!EM_S_STM07_BS(E1732,140,LEFT(RIGHT($L$1,11),10),1)/100000000)))</f>
        <v>35.011389311999999</v>
      </c>
      <c r="M1732" s="36">
        <f t="shared" ca="1" si="138"/>
        <v>0.91762514955350538</v>
      </c>
      <c r="N1732" s="37">
        <f ca="1">IF(E1732="","",IF(ISERROR([1]!EM_S_EST_NETPROFIT(E1732,行业估值!$E$6,deadline)/100000000),"-",[1]!EM_S_EST_NETPROFIT(E1732,行业估值!$E$6,deadline)/100000000))</f>
        <v>0.91</v>
      </c>
      <c r="O1732" s="36">
        <f t="shared" ca="1" si="139"/>
        <v>35.304759729120875</v>
      </c>
      <c r="T1732" s="64" t="s">
        <v>3458</v>
      </c>
      <c r="U1732" s="64" t="s">
        <v>3459</v>
      </c>
    </row>
    <row r="1733" spans="4:21">
      <c r="D1733" s="45" t="str">
        <f>IF(AND(行业估值!$B$39=$G1733,COUNTIF($G$2:$G$2552,$G1733)&gt;=1),COUNTIF($G$2:G1733,$G1733),"")</f>
        <v/>
      </c>
      <c r="E1733" s="65" t="str">
        <f t="shared" si="135"/>
        <v>300333.SZ</v>
      </c>
      <c r="F1733" s="65" t="str">
        <f t="shared" si="136"/>
        <v>兆日科技</v>
      </c>
      <c r="G1733" s="34" t="str">
        <f>IF(E1733="","",IF(行业估值!$C$5="申万行业",[1]!EM_S_INFO_INDUSTRY_SW2014(E1733,"1"),IF(行业估值!$C$5="证监会行业",[1]!EM_S_INFO_INDUSTRY_CSRC1(E1733,"1"),[1]!EM_S_INFO_INDUSTRY_EM2016(E1733,"1"))))</f>
        <v>信息技术</v>
      </c>
      <c r="H1733" s="34" t="str">
        <f>IF(E1733="","",IF($H$1="上证50",[1]!EM_S_INFO_COMPINDEX(E1733,"000016"),"")&amp;IF($H$1="上证180",[1]!EM_S_INFO_COMPINDEX(E1733,"000010"),"")&amp;IF($H$1="沪深300",[1]!EM_S_INFO_COMPINDEX(E1733,"000300"),"")&amp;IF(AND($H$1="上证A股",RIGHT(E1733,2)="SH"),"是","")&amp;IF(AND($H$1="深证A股",RIGHT(E1733,2)="SZ"),"是","")&amp;IF(AND($H$1="创业板",LEFT(E1733,1)-3=0),"是","")&amp;IF(AND($H$1="全部A股",E1733&lt;&gt;0),"是","")&amp;IF(AND($H$1="中小板",LEFT(E1733,3)="002"),"是",""))</f>
        <v>是</v>
      </c>
      <c r="I1733" s="46">
        <f ca="1">IF(E1733="","",IF(OR([1]!EM_S_VAL_MV(E1733,deadline)="",[1]!EM_S_VAL_MV(E1733,deadline)="--",[1]!EM_S_VAL_MV(E1733,deadline)="null"),0,[1]!EM_S_VAL_MV(E1733,deadline)/100000000))</f>
        <v>32.659199999999998</v>
      </c>
      <c r="J1733" s="46">
        <f ca="1">IF(E1733="","",IF(RIGHT(LEFT($J$1,6),3)="TTM",[1]!EM_S_FA_PROFIT_TTM(E1733,LEFT(RIGHT($J$1,11),10),1)/100000000,[1]!EM_S_STM07_IS(E1733,61,LEFT(RIGHT($J$1,5),4)&amp;"-12-31",1)/100000000))</f>
        <v>0.29606363790000001</v>
      </c>
      <c r="K1733" s="36">
        <f t="shared" ca="1" si="137"/>
        <v>110.31141896267295</v>
      </c>
      <c r="L1733" s="46">
        <f ca="1">IF(E1733="","",IF(ISERROR(IF(行业估值!$E$7="最新年报",[1]!EM_S_STM07_BS(E1733,140,LEFT(RIGHT($L$1,5),4)&amp;"-12-31",1)/100000000,[1]!EM_S_STM07_BS(E1733,140,LEFT(RIGHT($L$1,11),10),1)/100000000)),0,IF(行业估值!$E$7="最新年报",[1]!EM_S_STM07_BS(E1733,140,LEFT(RIGHT($L$1,5),4)&amp;"-12-31",1)/100000000,[1]!EM_S_STM07_BS(E1733,140,LEFT(RIGHT($L$1,11),10),1)/100000000)))</f>
        <v>8.1915172123000008</v>
      </c>
      <c r="M1733" s="36">
        <f t="shared" ca="1" si="138"/>
        <v>3.9869537173114238</v>
      </c>
      <c r="N1733" s="37" t="str">
        <f ca="1">IF(E1733="","",IF(ISERROR([1]!EM_S_EST_NETPROFIT(E1733,行业估值!$E$6,deadline)/100000000),"-",[1]!EM_S_EST_NETPROFIT(E1733,行业估值!$E$6,deadline)/100000000))</f>
        <v>-</v>
      </c>
      <c r="O1733" s="36" t="str">
        <f t="shared" ca="1" si="139"/>
        <v>-</v>
      </c>
      <c r="T1733" s="64" t="s">
        <v>3460</v>
      </c>
      <c r="U1733" s="64" t="s">
        <v>3461</v>
      </c>
    </row>
    <row r="1734" spans="4:21">
      <c r="D1734" s="45" t="str">
        <f>IF(AND(行业估值!$B$39=$G1734,COUNTIF($G$2:$G$2552,$G1734)&gt;=1),COUNTIF($G$2:G1734,$G1734),"")</f>
        <v/>
      </c>
      <c r="E1734" s="65" t="str">
        <f t="shared" si="135"/>
        <v>300334.SZ</v>
      </c>
      <c r="F1734" s="65" t="str">
        <f t="shared" si="136"/>
        <v>津膜科技</v>
      </c>
      <c r="G1734" s="34" t="str">
        <f>IF(E1734="","",IF(行业估值!$C$5="申万行业",[1]!EM_S_INFO_INDUSTRY_SW2014(E1734,"1"),IF(行业估值!$C$5="证监会行业",[1]!EM_S_INFO_INDUSTRY_CSRC1(E1734,"1"),[1]!EM_S_INFO_INDUSTRY_EM2016(E1734,"1"))))</f>
        <v>公用事业</v>
      </c>
      <c r="H1734" s="34" t="str">
        <f>IF(E1734="","",IF($H$1="上证50",[1]!EM_S_INFO_COMPINDEX(E1734,"000016"),"")&amp;IF($H$1="上证180",[1]!EM_S_INFO_COMPINDEX(E1734,"000010"),"")&amp;IF($H$1="沪深300",[1]!EM_S_INFO_COMPINDEX(E1734,"000300"),"")&amp;IF(AND($H$1="上证A股",RIGHT(E1734,2)="SH"),"是","")&amp;IF(AND($H$1="深证A股",RIGHT(E1734,2)="SZ"),"是","")&amp;IF(AND($H$1="创业板",LEFT(E1734,1)-3=0),"是","")&amp;IF(AND($H$1="全部A股",E1734&lt;&gt;0),"是","")&amp;IF(AND($H$1="中小板",LEFT(E1734,3)="002"),"是",""))</f>
        <v>是</v>
      </c>
      <c r="I1734" s="46">
        <f ca="1">IF(E1734="","",IF(OR([1]!EM_S_VAL_MV(E1734,deadline)="",[1]!EM_S_VAL_MV(E1734,deadline)="--",[1]!EM_S_VAL_MV(E1734,deadline)="null"),0,[1]!EM_S_VAL_MV(E1734,deadline)/100000000))</f>
        <v>21.386227204800001</v>
      </c>
      <c r="J1734" s="46">
        <f ca="1">IF(E1734="","",IF(RIGHT(LEFT($J$1,6),3)="TTM",[1]!EM_S_FA_PROFIT_TTM(E1734,LEFT(RIGHT($J$1,11),10),1)/100000000,[1]!EM_S_STM07_IS(E1734,61,LEFT(RIGHT($J$1,5),4)&amp;"-12-31",1)/100000000))</f>
        <v>-0.94231812939999993</v>
      </c>
      <c r="K1734" s="36">
        <f t="shared" ca="1" si="137"/>
        <v>-22.695336678301206</v>
      </c>
      <c r="L1734" s="46">
        <f ca="1">IF(E1734="","",IF(ISERROR(IF(行业估值!$E$7="最新年报",[1]!EM_S_STM07_BS(E1734,140,LEFT(RIGHT($L$1,5),4)&amp;"-12-31",1)/100000000,[1]!EM_S_STM07_BS(E1734,140,LEFT(RIGHT($L$1,11),10),1)/100000000)),0,IF(行业估值!$E$7="最新年报",[1]!EM_S_STM07_BS(E1734,140,LEFT(RIGHT($L$1,5),4)&amp;"-12-31",1)/100000000,[1]!EM_S_STM07_BS(E1734,140,LEFT(RIGHT($L$1,11),10),1)/100000000)))</f>
        <v>15.631126177300001</v>
      </c>
      <c r="M1734" s="36">
        <f t="shared" ca="1" si="138"/>
        <v>1.3681821106311414</v>
      </c>
      <c r="N1734" s="37" t="str">
        <f ca="1">IF(E1734="","",IF(ISERROR([1]!EM_S_EST_NETPROFIT(E1734,行业估值!$E$6,deadline)/100000000),"-",[1]!EM_S_EST_NETPROFIT(E1734,行业估值!$E$6,deadline)/100000000))</f>
        <v>-</v>
      </c>
      <c r="O1734" s="36" t="str">
        <f t="shared" ca="1" si="139"/>
        <v>-</v>
      </c>
      <c r="T1734" s="64" t="s">
        <v>3462</v>
      </c>
      <c r="U1734" s="64" t="s">
        <v>3463</v>
      </c>
    </row>
    <row r="1735" spans="4:21">
      <c r="D1735" s="45" t="str">
        <f>IF(AND(行业估值!$B$39=$G1735,COUNTIF($G$2:$G$2552,$G1735)&gt;=1),COUNTIF($G$2:G1735,$G1735),"")</f>
        <v/>
      </c>
      <c r="E1735" s="65" t="str">
        <f t="shared" si="135"/>
        <v>300335.SZ</v>
      </c>
      <c r="F1735" s="65" t="str">
        <f t="shared" si="136"/>
        <v>迪森股份</v>
      </c>
      <c r="G1735" s="34" t="str">
        <f>IF(E1735="","",IF(行业估值!$C$5="申万行业",[1]!EM_S_INFO_INDUSTRY_SW2014(E1735,"1"),IF(行业估值!$C$5="证监会行业",[1]!EM_S_INFO_INDUSTRY_CSRC1(E1735,"1"),[1]!EM_S_INFO_INDUSTRY_EM2016(E1735,"1"))))</f>
        <v>公用事业</v>
      </c>
      <c r="H1735" s="34" t="str">
        <f>IF(E1735="","",IF($H$1="上证50",[1]!EM_S_INFO_COMPINDEX(E1735,"000016"),"")&amp;IF($H$1="上证180",[1]!EM_S_INFO_COMPINDEX(E1735,"000010"),"")&amp;IF($H$1="沪深300",[1]!EM_S_INFO_COMPINDEX(E1735,"000300"),"")&amp;IF(AND($H$1="上证A股",RIGHT(E1735,2)="SH"),"是","")&amp;IF(AND($H$1="深证A股",RIGHT(E1735,2)="SZ"),"是","")&amp;IF(AND($H$1="创业板",LEFT(E1735,1)-3=0),"是","")&amp;IF(AND($H$1="全部A股",E1735&lt;&gt;0),"是","")&amp;IF(AND($H$1="中小板",LEFT(E1735,3)="002"),"是",""))</f>
        <v>是</v>
      </c>
      <c r="I1735" s="46">
        <f ca="1">IF(E1735="","",IF(OR([1]!EM_S_VAL_MV(E1735,deadline)="",[1]!EM_S_VAL_MV(E1735,deadline)="--",[1]!EM_S_VAL_MV(E1735,deadline)="null"),0,[1]!EM_S_VAL_MV(E1735,deadline)/100000000))</f>
        <v>20.1055898336</v>
      </c>
      <c r="J1735" s="46">
        <f ca="1">IF(E1735="","",IF(RIGHT(LEFT($J$1,6),3)="TTM",[1]!EM_S_FA_PROFIT_TTM(E1735,LEFT(RIGHT($J$1,11),10),1)/100000000,[1]!EM_S_STM07_IS(E1735,61,LEFT(RIGHT($J$1,5),4)&amp;"-12-31",1)/100000000))</f>
        <v>1.4930157841</v>
      </c>
      <c r="K1735" s="36">
        <f t="shared" ca="1" si="137"/>
        <v>13.466428183624183</v>
      </c>
      <c r="L1735" s="46">
        <f ca="1">IF(E1735="","",IF(ISERROR(IF(行业估值!$E$7="最新年报",[1]!EM_S_STM07_BS(E1735,140,LEFT(RIGHT($L$1,5),4)&amp;"-12-31",1)/100000000,[1]!EM_S_STM07_BS(E1735,140,LEFT(RIGHT($L$1,11),10),1)/100000000)),0,IF(行业估值!$E$7="最新年报",[1]!EM_S_STM07_BS(E1735,140,LEFT(RIGHT($L$1,5),4)&amp;"-12-31",1)/100000000,[1]!EM_S_STM07_BS(E1735,140,LEFT(RIGHT($L$1,11),10),1)/100000000)))</f>
        <v>15.5849797921</v>
      </c>
      <c r="M1735" s="36">
        <f t="shared" ca="1" si="138"/>
        <v>1.290061976454502</v>
      </c>
      <c r="N1735" s="37">
        <f ca="1">IF(E1735="","",IF(ISERROR([1]!EM_S_EST_NETPROFIT(E1735,行业估值!$E$6,deadline)/100000000),"-",[1]!EM_S_EST_NETPROFIT(E1735,行业估值!$E$6,deadline)/100000000))</f>
        <v>1.29</v>
      </c>
      <c r="O1735" s="36">
        <f t="shared" ca="1" si="139"/>
        <v>15.585728553178294</v>
      </c>
      <c r="T1735" s="64" t="s">
        <v>3464</v>
      </c>
      <c r="U1735" s="64" t="s">
        <v>3465</v>
      </c>
    </row>
    <row r="1736" spans="4:21">
      <c r="D1736" s="45" t="str">
        <f>IF(AND(行业估值!$B$39=$G1736,COUNTIF($G$2:$G$2552,$G1736)&gt;=1),COUNTIF($G$2:G1736,$G1736),"")</f>
        <v/>
      </c>
      <c r="E1736" s="65" t="str">
        <f t="shared" si="135"/>
        <v>300336.SZ</v>
      </c>
      <c r="F1736" s="65" t="str">
        <f t="shared" si="136"/>
        <v>新文化</v>
      </c>
      <c r="G1736" s="34" t="str">
        <f>IF(E1736="","",IF(行业估值!$C$5="申万行业",[1]!EM_S_INFO_INDUSTRY_SW2014(E1736,"1"),IF(行业估值!$C$5="证监会行业",[1]!EM_S_INFO_INDUSTRY_CSRC1(E1736,"1"),[1]!EM_S_INFO_INDUSTRY_EM2016(E1736,"1"))))</f>
        <v>文化传媒</v>
      </c>
      <c r="H1736" s="34" t="str">
        <f>IF(E1736="","",IF($H$1="上证50",[1]!EM_S_INFO_COMPINDEX(E1736,"000016"),"")&amp;IF($H$1="上证180",[1]!EM_S_INFO_COMPINDEX(E1736,"000010"),"")&amp;IF($H$1="沪深300",[1]!EM_S_INFO_COMPINDEX(E1736,"000300"),"")&amp;IF(AND($H$1="上证A股",RIGHT(E1736,2)="SH"),"是","")&amp;IF(AND($H$1="深证A股",RIGHT(E1736,2)="SZ"),"是","")&amp;IF(AND($H$1="创业板",LEFT(E1736,1)-3=0),"是","")&amp;IF(AND($H$1="全部A股",E1736&lt;&gt;0),"是","")&amp;IF(AND($H$1="中小板",LEFT(E1736,3)="002"),"是",""))</f>
        <v>是</v>
      </c>
      <c r="I1736" s="46">
        <f ca="1">IF(E1736="","",IF(OR([1]!EM_S_VAL_MV(E1736,deadline)="",[1]!EM_S_VAL_MV(E1736,deadline)="--",[1]!EM_S_VAL_MV(E1736,deadline)="null"),0,[1]!EM_S_VAL_MV(E1736,deadline)/100000000))</f>
        <v>31.442977488</v>
      </c>
      <c r="J1736" s="46">
        <f ca="1">IF(E1736="","",IF(RIGHT(LEFT($J$1,6),3)="TTM",[1]!EM_S_FA_PROFIT_TTM(E1736,LEFT(RIGHT($J$1,11),10),1)/100000000,[1]!EM_S_STM07_IS(E1736,61,LEFT(RIGHT($J$1,5),4)&amp;"-12-31",1)/100000000))</f>
        <v>-1.1065856289</v>
      </c>
      <c r="K1736" s="36">
        <f t="shared" ca="1" si="137"/>
        <v>-28.414409754494869</v>
      </c>
      <c r="L1736" s="46">
        <f ca="1">IF(E1736="","",IF(ISERROR(IF(行业估值!$E$7="最新年报",[1]!EM_S_STM07_BS(E1736,140,LEFT(RIGHT($L$1,5),4)&amp;"-12-31",1)/100000000,[1]!EM_S_STM07_BS(E1736,140,LEFT(RIGHT($L$1,11),10),1)/100000000)),0,IF(行业估值!$E$7="最新年报",[1]!EM_S_STM07_BS(E1736,140,LEFT(RIGHT($L$1,5),4)&amp;"-12-31",1)/100000000,[1]!EM_S_STM07_BS(E1736,140,LEFT(RIGHT($L$1,11),10),1)/100000000)))</f>
        <v>31.123276950300003</v>
      </c>
      <c r="M1736" s="36">
        <f t="shared" ca="1" si="138"/>
        <v>1.010272071871176</v>
      </c>
      <c r="N1736" s="37" t="str">
        <f ca="1">IF(E1736="","",IF(ISERROR([1]!EM_S_EST_NETPROFIT(E1736,行业估值!$E$6,deadline)/100000000),"-",[1]!EM_S_EST_NETPROFIT(E1736,行业估值!$E$6,deadline)/100000000))</f>
        <v>-</v>
      </c>
      <c r="O1736" s="36" t="str">
        <f t="shared" ca="1" si="139"/>
        <v>-</v>
      </c>
      <c r="T1736" s="64" t="s">
        <v>3466</v>
      </c>
      <c r="U1736" s="64" t="s">
        <v>3467</v>
      </c>
    </row>
    <row r="1737" spans="4:21">
      <c r="D1737" s="45" t="str">
        <f>IF(AND(行业估值!$B$39=$G1737,COUNTIF($G$2:$G$2552,$G1737)&gt;=1),COUNTIF($G$2:G1737,$G1737),"")</f>
        <v/>
      </c>
      <c r="E1737" s="65" t="str">
        <f t="shared" si="135"/>
        <v>300337.SZ</v>
      </c>
      <c r="F1737" s="65" t="str">
        <f t="shared" si="136"/>
        <v>银邦股份</v>
      </c>
      <c r="G1737" s="34" t="str">
        <f>IF(E1737="","",IF(行业估值!$C$5="申万行业",[1]!EM_S_INFO_INDUSTRY_SW2014(E1737,"1"),IF(行业估值!$C$5="证监会行业",[1]!EM_S_INFO_INDUSTRY_CSRC1(E1737,"1"),[1]!EM_S_INFO_INDUSTRY_EM2016(E1737,"1"))))</f>
        <v>有色金属</v>
      </c>
      <c r="H1737" s="34" t="str">
        <f>IF(E1737="","",IF($H$1="上证50",[1]!EM_S_INFO_COMPINDEX(E1737,"000016"),"")&amp;IF($H$1="上证180",[1]!EM_S_INFO_COMPINDEX(E1737,"000010"),"")&amp;IF($H$1="沪深300",[1]!EM_S_INFO_COMPINDEX(E1737,"000300"),"")&amp;IF(AND($H$1="上证A股",RIGHT(E1737,2)="SH"),"是","")&amp;IF(AND($H$1="深证A股",RIGHT(E1737,2)="SZ"),"是","")&amp;IF(AND($H$1="创业板",LEFT(E1737,1)-3=0),"是","")&amp;IF(AND($H$1="全部A股",E1737&lt;&gt;0),"是","")&amp;IF(AND($H$1="中小板",LEFT(E1737,3)="002"),"是",""))</f>
        <v>是</v>
      </c>
      <c r="I1737" s="46">
        <f ca="1">IF(E1737="","",IF(OR([1]!EM_S_VAL_MV(E1737,deadline)="",[1]!EM_S_VAL_MV(E1737,deadline)="--",[1]!EM_S_VAL_MV(E1737,deadline)="null"),0,[1]!EM_S_VAL_MV(E1737,deadline)/100000000))</f>
        <v>24.904176</v>
      </c>
      <c r="J1737" s="46">
        <f ca="1">IF(E1737="","",IF(RIGHT(LEFT($J$1,6),3)="TTM",[1]!EM_S_FA_PROFIT_TTM(E1737,LEFT(RIGHT($J$1,11),10),1)/100000000,[1]!EM_S_STM07_IS(E1737,61,LEFT(RIGHT($J$1,5),4)&amp;"-12-31",1)/100000000))</f>
        <v>-1.6074606938</v>
      </c>
      <c r="K1737" s="36">
        <f t="shared" ca="1" si="137"/>
        <v>-15.492867785853663</v>
      </c>
      <c r="L1737" s="46">
        <f ca="1">IF(E1737="","",IF(ISERROR(IF(行业估值!$E$7="最新年报",[1]!EM_S_STM07_BS(E1737,140,LEFT(RIGHT($L$1,5),4)&amp;"-12-31",1)/100000000,[1]!EM_S_STM07_BS(E1737,140,LEFT(RIGHT($L$1,11),10),1)/100000000)),0,IF(行业估值!$E$7="最新年报",[1]!EM_S_STM07_BS(E1737,140,LEFT(RIGHT($L$1,5),4)&amp;"-12-31",1)/100000000,[1]!EM_S_STM07_BS(E1737,140,LEFT(RIGHT($L$1,11),10),1)/100000000)))</f>
        <v>13.920141743499999</v>
      </c>
      <c r="M1737" s="36">
        <f t="shared" ca="1" si="138"/>
        <v>1.7890748857948224</v>
      </c>
      <c r="N1737" s="37" t="str">
        <f ca="1">IF(E1737="","",IF(ISERROR([1]!EM_S_EST_NETPROFIT(E1737,行业估值!$E$6,deadline)/100000000),"-",[1]!EM_S_EST_NETPROFIT(E1737,行业估值!$E$6,deadline)/100000000))</f>
        <v>-</v>
      </c>
      <c r="O1737" s="36" t="str">
        <f t="shared" ca="1" si="139"/>
        <v>-</v>
      </c>
      <c r="T1737" s="64" t="s">
        <v>3468</v>
      </c>
      <c r="U1737" s="64" t="s">
        <v>3469</v>
      </c>
    </row>
    <row r="1738" spans="4:21">
      <c r="D1738" s="45" t="str">
        <f>IF(AND(行业估值!$B$39=$G1738,COUNTIF($G$2:$G$2552,$G1738)&gt;=1),COUNTIF($G$2:G1738,$G1738),"")</f>
        <v/>
      </c>
      <c r="E1738" s="65" t="str">
        <f t="shared" si="135"/>
        <v>300338.SZ</v>
      </c>
      <c r="F1738" s="65" t="str">
        <f t="shared" si="136"/>
        <v>开元股份</v>
      </c>
      <c r="G1738" s="34" t="str">
        <f>IF(E1738="","",IF(行业估值!$C$5="申万行业",[1]!EM_S_INFO_INDUSTRY_SW2014(E1738,"1"),IF(行业估值!$C$5="证监会行业",[1]!EM_S_INFO_INDUSTRY_CSRC1(E1738,"1"),[1]!EM_S_INFO_INDUSTRY_EM2016(E1738,"1"))))</f>
        <v>文化传媒</v>
      </c>
      <c r="H1738" s="34" t="str">
        <f>IF(E1738="","",IF($H$1="上证50",[1]!EM_S_INFO_COMPINDEX(E1738,"000016"),"")&amp;IF($H$1="上证180",[1]!EM_S_INFO_COMPINDEX(E1738,"000010"),"")&amp;IF($H$1="沪深300",[1]!EM_S_INFO_COMPINDEX(E1738,"000300"),"")&amp;IF(AND($H$1="上证A股",RIGHT(E1738,2)="SH"),"是","")&amp;IF(AND($H$1="深证A股",RIGHT(E1738,2)="SZ"),"是","")&amp;IF(AND($H$1="创业板",LEFT(E1738,1)-3=0),"是","")&amp;IF(AND($H$1="全部A股",E1738&lt;&gt;0),"是","")&amp;IF(AND($H$1="中小板",LEFT(E1738,3)="002"),"是",""))</f>
        <v>是</v>
      </c>
      <c r="I1738" s="46">
        <f ca="1">IF(E1738="","",IF(OR([1]!EM_S_VAL_MV(E1738,deadline)="",[1]!EM_S_VAL_MV(E1738,deadline)="--",[1]!EM_S_VAL_MV(E1738,deadline)="null"),0,[1]!EM_S_VAL_MV(E1738,deadline)/100000000))</f>
        <v>40.267810491599995</v>
      </c>
      <c r="J1738" s="46">
        <f ca="1">IF(E1738="","",IF(RIGHT(LEFT($J$1,6),3)="TTM",[1]!EM_S_FA_PROFIT_TTM(E1738,LEFT(RIGHT($J$1,11),10),1)/100000000,[1]!EM_S_STM07_IS(E1738,61,LEFT(RIGHT($J$1,5),4)&amp;"-12-31",1)/100000000))</f>
        <v>0.59216838859999998</v>
      </c>
      <c r="K1738" s="36">
        <f t="shared" ca="1" si="137"/>
        <v>68.000608047992642</v>
      </c>
      <c r="L1738" s="46">
        <f ca="1">IF(E1738="","",IF(ISERROR(IF(行业估值!$E$7="最新年报",[1]!EM_S_STM07_BS(E1738,140,LEFT(RIGHT($L$1,5),4)&amp;"-12-31",1)/100000000,[1]!EM_S_STM07_BS(E1738,140,LEFT(RIGHT($L$1,11),10),1)/100000000)),0,IF(行业估值!$E$7="最新年报",[1]!EM_S_STM07_BS(E1738,140,LEFT(RIGHT($L$1,5),4)&amp;"-12-31",1)/100000000,[1]!EM_S_STM07_BS(E1738,140,LEFT(RIGHT($L$1,11),10),1)/100000000)))</f>
        <v>21.316467541600002</v>
      </c>
      <c r="M1738" s="36">
        <f t="shared" ca="1" si="138"/>
        <v>1.8890470671566775</v>
      </c>
      <c r="N1738" s="37">
        <f ca="1">IF(E1738="","",IF(ISERROR([1]!EM_S_EST_NETPROFIT(E1738,行业估值!$E$6,deadline)/100000000),"-",[1]!EM_S_EST_NETPROFIT(E1738,行业估值!$E$6,deadline)/100000000))</f>
        <v>0.66</v>
      </c>
      <c r="O1738" s="36">
        <f t="shared" ca="1" si="139"/>
        <v>61.011834078181806</v>
      </c>
      <c r="T1738" s="64" t="s">
        <v>3470</v>
      </c>
      <c r="U1738" s="64" t="s">
        <v>3471</v>
      </c>
    </row>
    <row r="1739" spans="4:21">
      <c r="D1739" s="45" t="str">
        <f>IF(AND(行业估值!$B$39=$G1739,COUNTIF($G$2:$G$2552,$G1739)&gt;=1),COUNTIF($G$2:G1739,$G1739),"")</f>
        <v/>
      </c>
      <c r="E1739" s="65" t="str">
        <f t="shared" si="135"/>
        <v>300339.SZ</v>
      </c>
      <c r="F1739" s="65" t="str">
        <f t="shared" si="136"/>
        <v>润和软件</v>
      </c>
      <c r="G1739" s="34" t="str">
        <f>IF(E1739="","",IF(行业估值!$C$5="申万行业",[1]!EM_S_INFO_INDUSTRY_SW2014(E1739,"1"),IF(行业估值!$C$5="证监会行业",[1]!EM_S_INFO_INDUSTRY_CSRC1(E1739,"1"),[1]!EM_S_INFO_INDUSTRY_EM2016(E1739,"1"))))</f>
        <v>信息技术</v>
      </c>
      <c r="H1739" s="34" t="str">
        <f>IF(E1739="","",IF($H$1="上证50",[1]!EM_S_INFO_COMPINDEX(E1739,"000016"),"")&amp;IF($H$1="上证180",[1]!EM_S_INFO_COMPINDEX(E1739,"000010"),"")&amp;IF($H$1="沪深300",[1]!EM_S_INFO_COMPINDEX(E1739,"000300"),"")&amp;IF(AND($H$1="上证A股",RIGHT(E1739,2)="SH"),"是","")&amp;IF(AND($H$1="深证A股",RIGHT(E1739,2)="SZ"),"是","")&amp;IF(AND($H$1="创业板",LEFT(E1739,1)-3=0),"是","")&amp;IF(AND($H$1="全部A股",E1739&lt;&gt;0),"是","")&amp;IF(AND($H$1="中小板",LEFT(E1739,3)="002"),"是",""))</f>
        <v>是</v>
      </c>
      <c r="I1739" s="46">
        <f ca="1">IF(E1739="","",IF(OR([1]!EM_S_VAL_MV(E1739,deadline)="",[1]!EM_S_VAL_MV(E1739,deadline)="--",[1]!EM_S_VAL_MV(E1739,deadline)="null"),0,[1]!EM_S_VAL_MV(E1739,deadline)/100000000))</f>
        <v>98.6753031999</v>
      </c>
      <c r="J1739" s="46">
        <f ca="1">IF(E1739="","",IF(RIGHT(LEFT($J$1,6),3)="TTM",[1]!EM_S_FA_PROFIT_TTM(E1739,LEFT(RIGHT($J$1,11),10),1)/100000000,[1]!EM_S_STM07_IS(E1739,61,LEFT(RIGHT($J$1,5),4)&amp;"-12-31",1)/100000000))</f>
        <v>2.9462440650999997</v>
      </c>
      <c r="K1739" s="36">
        <f t="shared" ca="1" si="137"/>
        <v>33.491897147547014</v>
      </c>
      <c r="L1739" s="46">
        <f ca="1">IF(E1739="","",IF(ISERROR(IF(行业估值!$E$7="最新年报",[1]!EM_S_STM07_BS(E1739,140,LEFT(RIGHT($L$1,5),4)&amp;"-12-31",1)/100000000,[1]!EM_S_STM07_BS(E1739,140,LEFT(RIGHT($L$1,11),10),1)/100000000)),0,IF(行业估值!$E$7="最新年报",[1]!EM_S_STM07_BS(E1739,140,LEFT(RIGHT($L$1,5),4)&amp;"-12-31",1)/100000000,[1]!EM_S_STM07_BS(E1739,140,LEFT(RIGHT($L$1,11),10),1)/100000000)))</f>
        <v>47.816616324099996</v>
      </c>
      <c r="M1739" s="36">
        <f t="shared" ca="1" si="138"/>
        <v>2.0636195278034926</v>
      </c>
      <c r="N1739" s="37">
        <f ca="1">IF(E1739="","",IF(ISERROR([1]!EM_S_EST_NETPROFIT(E1739,行业估值!$E$6,deadline)/100000000),"-",[1]!EM_S_EST_NETPROFIT(E1739,行业估值!$E$6,deadline)/100000000))</f>
        <v>3.7450000000000001</v>
      </c>
      <c r="O1739" s="36">
        <f t="shared" ca="1" si="139"/>
        <v>26.348545580747661</v>
      </c>
      <c r="T1739" s="64" t="s">
        <v>3472</v>
      </c>
      <c r="U1739" s="64" t="s">
        <v>3473</v>
      </c>
    </row>
    <row r="1740" spans="4:21">
      <c r="D1740" s="45" t="str">
        <f>IF(AND(行业估值!$B$39=$G1740,COUNTIF($G$2:$G$2552,$G1740)&gt;=1),COUNTIF($G$2:G1740,$G1740),"")</f>
        <v/>
      </c>
      <c r="E1740" s="65" t="str">
        <f t="shared" si="135"/>
        <v>300340.SZ</v>
      </c>
      <c r="F1740" s="65" t="str">
        <f t="shared" si="136"/>
        <v>科恒股份</v>
      </c>
      <c r="G1740" s="34" t="str">
        <f>IF(E1740="","",IF(行业估值!$C$5="申万行业",[1]!EM_S_INFO_INDUSTRY_SW2014(E1740,"1"),IF(行业估值!$C$5="证监会行业",[1]!EM_S_INFO_INDUSTRY_CSRC1(E1740,"1"),[1]!EM_S_INFO_INDUSTRY_EM2016(E1740,"1"))))</f>
        <v>有色金属</v>
      </c>
      <c r="H1740" s="34" t="str">
        <f>IF(E1740="","",IF($H$1="上证50",[1]!EM_S_INFO_COMPINDEX(E1740,"000016"),"")&amp;IF($H$1="上证180",[1]!EM_S_INFO_COMPINDEX(E1740,"000010"),"")&amp;IF($H$1="沪深300",[1]!EM_S_INFO_COMPINDEX(E1740,"000300"),"")&amp;IF(AND($H$1="上证A股",RIGHT(E1740,2)="SH"),"是","")&amp;IF(AND($H$1="深证A股",RIGHT(E1740,2)="SZ"),"是","")&amp;IF(AND($H$1="创业板",LEFT(E1740,1)-3=0),"是","")&amp;IF(AND($H$1="全部A股",E1740&lt;&gt;0),"是","")&amp;IF(AND($H$1="中小板",LEFT(E1740,3)="002"),"是",""))</f>
        <v>是</v>
      </c>
      <c r="I1740" s="46">
        <f ca="1">IF(E1740="","",IF(OR([1]!EM_S_VAL_MV(E1740,deadline)="",[1]!EM_S_VAL_MV(E1740,deadline)="--",[1]!EM_S_VAL_MV(E1740,deadline)="null"),0,[1]!EM_S_VAL_MV(E1740,deadline)/100000000))</f>
        <v>24.078425719999998</v>
      </c>
      <c r="J1740" s="46">
        <f ca="1">IF(E1740="","",IF(RIGHT(LEFT($J$1,6),3)="TTM",[1]!EM_S_FA_PROFIT_TTM(E1740,LEFT(RIGHT($J$1,11),10),1)/100000000,[1]!EM_S_STM07_IS(E1740,61,LEFT(RIGHT($J$1,5),4)&amp;"-12-31",1)/100000000))</f>
        <v>0.22627177440000001</v>
      </c>
      <c r="K1740" s="36">
        <f t="shared" ca="1" si="137"/>
        <v>106.41373977752303</v>
      </c>
      <c r="L1740" s="46">
        <f ca="1">IF(E1740="","",IF(ISERROR(IF(行业估值!$E$7="最新年报",[1]!EM_S_STM07_BS(E1740,140,LEFT(RIGHT($L$1,5),4)&amp;"-12-31",1)/100000000,[1]!EM_S_STM07_BS(E1740,140,LEFT(RIGHT($L$1,11),10),1)/100000000)),0,IF(行业估值!$E$7="最新年报",[1]!EM_S_STM07_BS(E1740,140,LEFT(RIGHT($L$1,5),4)&amp;"-12-31",1)/100000000,[1]!EM_S_STM07_BS(E1740,140,LEFT(RIGHT($L$1,11),10),1)/100000000)))</f>
        <v>14.454356945100001</v>
      </c>
      <c r="M1740" s="36">
        <f t="shared" ca="1" si="138"/>
        <v>1.665824762142915</v>
      </c>
      <c r="N1740" s="37">
        <f ca="1">IF(E1740="","",IF(ISERROR([1]!EM_S_EST_NETPROFIT(E1740,行业估值!$E$6,deadline)/100000000),"-",[1]!EM_S_EST_NETPROFIT(E1740,行业估值!$E$6,deadline)/100000000))</f>
        <v>0.81</v>
      </c>
      <c r="O1740" s="36">
        <f t="shared" ca="1" si="139"/>
        <v>29.726451506172836</v>
      </c>
      <c r="T1740" s="64" t="s">
        <v>3474</v>
      </c>
      <c r="U1740" s="64" t="s">
        <v>3475</v>
      </c>
    </row>
    <row r="1741" spans="4:21">
      <c r="D1741" s="45" t="str">
        <f>IF(AND(行业估值!$B$39=$G1741,COUNTIF($G$2:$G$2552,$G1741)&gt;=1),COUNTIF($G$2:G1741,$G1741),"")</f>
        <v/>
      </c>
      <c r="E1741" s="65" t="str">
        <f t="shared" si="135"/>
        <v>300341.SZ</v>
      </c>
      <c r="F1741" s="65" t="str">
        <f t="shared" si="136"/>
        <v>麦克奥迪</v>
      </c>
      <c r="G1741" s="34" t="str">
        <f>IF(E1741="","",IF(行业估值!$C$5="申万行业",[1]!EM_S_INFO_INDUSTRY_SW2014(E1741,"1"),IF(行业估值!$C$5="证监会行业",[1]!EM_S_INFO_INDUSTRY_CSRC1(E1741,"1"),[1]!EM_S_INFO_INDUSTRY_EM2016(E1741,"1"))))</f>
        <v>电气设备</v>
      </c>
      <c r="H1741" s="34" t="str">
        <f>IF(E1741="","",IF($H$1="上证50",[1]!EM_S_INFO_COMPINDEX(E1741,"000016"),"")&amp;IF($H$1="上证180",[1]!EM_S_INFO_COMPINDEX(E1741,"000010"),"")&amp;IF($H$1="沪深300",[1]!EM_S_INFO_COMPINDEX(E1741,"000300"),"")&amp;IF(AND($H$1="上证A股",RIGHT(E1741,2)="SH"),"是","")&amp;IF(AND($H$1="深证A股",RIGHT(E1741,2)="SZ"),"是","")&amp;IF(AND($H$1="创业板",LEFT(E1741,1)-3=0),"是","")&amp;IF(AND($H$1="全部A股",E1741&lt;&gt;0),"是","")&amp;IF(AND($H$1="中小板",LEFT(E1741,3)="002"),"是",""))</f>
        <v>是</v>
      </c>
      <c r="I1741" s="46">
        <f ca="1">IF(E1741="","",IF(OR([1]!EM_S_VAL_MV(E1741,deadline)="",[1]!EM_S_VAL_MV(E1741,deadline)="--",[1]!EM_S_VAL_MV(E1741,deadline)="null"),0,[1]!EM_S_VAL_MV(E1741,deadline)/100000000))</f>
        <v>83.9728851056</v>
      </c>
      <c r="J1741" s="46">
        <f ca="1">IF(E1741="","",IF(RIGHT(LEFT($J$1,6),3)="TTM",[1]!EM_S_FA_PROFIT_TTM(E1741,LEFT(RIGHT($J$1,11),10),1)/100000000,[1]!EM_S_STM07_IS(E1741,61,LEFT(RIGHT($J$1,5),4)&amp;"-12-31",1)/100000000))</f>
        <v>1.5908090302000002</v>
      </c>
      <c r="K1741" s="36">
        <f t="shared" ca="1" si="137"/>
        <v>52.786276360929847</v>
      </c>
      <c r="L1741" s="46">
        <f ca="1">IF(E1741="","",IF(ISERROR(IF(行业估值!$E$7="最新年报",[1]!EM_S_STM07_BS(E1741,140,LEFT(RIGHT($L$1,5),4)&amp;"-12-31",1)/100000000,[1]!EM_S_STM07_BS(E1741,140,LEFT(RIGHT($L$1,11),10),1)/100000000)),0,IF(行业估值!$E$7="最新年报",[1]!EM_S_STM07_BS(E1741,140,LEFT(RIGHT($L$1,5),4)&amp;"-12-31",1)/100000000,[1]!EM_S_STM07_BS(E1741,140,LEFT(RIGHT($L$1,11),10),1)/100000000)))</f>
        <v>9.4911691331999997</v>
      </c>
      <c r="M1741" s="36">
        <f t="shared" ca="1" si="138"/>
        <v>8.8474753665345425</v>
      </c>
      <c r="N1741" s="37" t="str">
        <f ca="1">IF(E1741="","",IF(ISERROR([1]!EM_S_EST_NETPROFIT(E1741,行业估值!$E$6,deadline)/100000000),"-",[1]!EM_S_EST_NETPROFIT(E1741,行业估值!$E$6,deadline)/100000000))</f>
        <v>-</v>
      </c>
      <c r="O1741" s="36" t="str">
        <f t="shared" ca="1" si="139"/>
        <v>-</v>
      </c>
      <c r="T1741" s="64" t="s">
        <v>3476</v>
      </c>
      <c r="U1741" s="64" t="s">
        <v>3477</v>
      </c>
    </row>
    <row r="1742" spans="4:21">
      <c r="D1742" s="45" t="str">
        <f>IF(AND(行业估值!$B$39=$G1742,COUNTIF($G$2:$G$2552,$G1742)&gt;=1),COUNTIF($G$2:G1742,$G1742),"")</f>
        <v/>
      </c>
      <c r="E1742" s="65" t="str">
        <f t="shared" si="135"/>
        <v>300342.SZ</v>
      </c>
      <c r="F1742" s="65" t="str">
        <f t="shared" si="136"/>
        <v>天银机电</v>
      </c>
      <c r="G1742" s="34" t="str">
        <f>IF(E1742="","",IF(行业估值!$C$5="申万行业",[1]!EM_S_INFO_INDUSTRY_SW2014(E1742,"1"),IF(行业估值!$C$5="证监会行业",[1]!EM_S_INFO_INDUSTRY_CSRC1(E1742,"1"),[1]!EM_S_INFO_INDUSTRY_EM2016(E1742,"1"))))</f>
        <v>家电</v>
      </c>
      <c r="H1742" s="34" t="str">
        <f>IF(E1742="","",IF($H$1="上证50",[1]!EM_S_INFO_COMPINDEX(E1742,"000016"),"")&amp;IF($H$1="上证180",[1]!EM_S_INFO_COMPINDEX(E1742,"000010"),"")&amp;IF($H$1="沪深300",[1]!EM_S_INFO_COMPINDEX(E1742,"000300"),"")&amp;IF(AND($H$1="上证A股",RIGHT(E1742,2)="SH"),"是","")&amp;IF(AND($H$1="深证A股",RIGHT(E1742,2)="SZ"),"是","")&amp;IF(AND($H$1="创业板",LEFT(E1742,1)-3=0),"是","")&amp;IF(AND($H$1="全部A股",E1742&lt;&gt;0),"是","")&amp;IF(AND($H$1="中小板",LEFT(E1742,3)="002"),"是",""))</f>
        <v>是</v>
      </c>
      <c r="I1742" s="46">
        <f ca="1">IF(E1742="","",IF(OR([1]!EM_S_VAL_MV(E1742,deadline)="",[1]!EM_S_VAL_MV(E1742,deadline)="--",[1]!EM_S_VAL_MV(E1742,deadline)="null"),0,[1]!EM_S_VAL_MV(E1742,deadline)/100000000))</f>
        <v>37.354529528</v>
      </c>
      <c r="J1742" s="46">
        <f ca="1">IF(E1742="","",IF(RIGHT(LEFT($J$1,6),3)="TTM",[1]!EM_S_FA_PROFIT_TTM(E1742,LEFT(RIGHT($J$1,11),10),1)/100000000,[1]!EM_S_STM07_IS(E1742,61,LEFT(RIGHT($J$1,5),4)&amp;"-12-31",1)/100000000))</f>
        <v>1.055409928</v>
      </c>
      <c r="K1742" s="36">
        <f t="shared" ca="1" si="137"/>
        <v>35.393384633766679</v>
      </c>
      <c r="L1742" s="46">
        <f ca="1">IF(E1742="","",IF(ISERROR(IF(行业估值!$E$7="最新年报",[1]!EM_S_STM07_BS(E1742,140,LEFT(RIGHT($L$1,5),4)&amp;"-12-31",1)/100000000,[1]!EM_S_STM07_BS(E1742,140,LEFT(RIGHT($L$1,11),10),1)/100000000)),0,IF(行业估值!$E$7="最新年报",[1]!EM_S_STM07_BS(E1742,140,LEFT(RIGHT($L$1,5),4)&amp;"-12-31",1)/100000000,[1]!EM_S_STM07_BS(E1742,140,LEFT(RIGHT($L$1,11),10),1)/100000000)))</f>
        <v>13.716826061400001</v>
      </c>
      <c r="M1742" s="36">
        <f t="shared" ca="1" si="138"/>
        <v>2.7232633380923277</v>
      </c>
      <c r="N1742" s="37" t="str">
        <f ca="1">IF(E1742="","",IF(ISERROR([1]!EM_S_EST_NETPROFIT(E1742,行业估值!$E$6,deadline)/100000000),"-",[1]!EM_S_EST_NETPROFIT(E1742,行业估值!$E$6,deadline)/100000000))</f>
        <v>-</v>
      </c>
      <c r="O1742" s="36" t="str">
        <f t="shared" ca="1" si="139"/>
        <v>-</v>
      </c>
      <c r="T1742" s="64" t="s">
        <v>3478</v>
      </c>
      <c r="U1742" s="64" t="s">
        <v>3479</v>
      </c>
    </row>
    <row r="1743" spans="4:21">
      <c r="D1743" s="45" t="str">
        <f>IF(AND(行业估值!$B$39=$G1743,COUNTIF($G$2:$G$2552,$G1743)&gt;=1),COUNTIF($G$2:G1743,$G1743),"")</f>
        <v/>
      </c>
      <c r="E1743" s="65" t="str">
        <f t="shared" si="135"/>
        <v>300343.SZ</v>
      </c>
      <c r="F1743" s="65" t="str">
        <f t="shared" si="136"/>
        <v>联创股份</v>
      </c>
      <c r="G1743" s="34" t="str">
        <f>IF(E1743="","",IF(行业估值!$C$5="申万行业",[1]!EM_S_INFO_INDUSTRY_SW2014(E1743,"1"),IF(行业估值!$C$5="证监会行业",[1]!EM_S_INFO_INDUSTRY_CSRC1(E1743,"1"),[1]!EM_S_INFO_INDUSTRY_EM2016(E1743,"1"))))</f>
        <v>互联网</v>
      </c>
      <c r="H1743" s="34" t="str">
        <f>IF(E1743="","",IF($H$1="上证50",[1]!EM_S_INFO_COMPINDEX(E1743,"000016"),"")&amp;IF($H$1="上证180",[1]!EM_S_INFO_COMPINDEX(E1743,"000010"),"")&amp;IF($H$1="沪深300",[1]!EM_S_INFO_COMPINDEX(E1743,"000300"),"")&amp;IF(AND($H$1="上证A股",RIGHT(E1743,2)="SH"),"是","")&amp;IF(AND($H$1="深证A股",RIGHT(E1743,2)="SZ"),"是","")&amp;IF(AND($H$1="创业板",LEFT(E1743,1)-3=0),"是","")&amp;IF(AND($H$1="全部A股",E1743&lt;&gt;0),"是","")&amp;IF(AND($H$1="中小板",LEFT(E1743,3)="002"),"是",""))</f>
        <v>是</v>
      </c>
      <c r="I1743" s="46">
        <f ca="1">IF(E1743="","",IF(OR([1]!EM_S_VAL_MV(E1743,deadline)="",[1]!EM_S_VAL_MV(E1743,deadline)="--",[1]!EM_S_VAL_MV(E1743,deadline)="null"),0,[1]!EM_S_VAL_MV(E1743,deadline)/100000000))</f>
        <v>32.606620459200002</v>
      </c>
      <c r="J1743" s="46">
        <f ca="1">IF(E1743="","",IF(RIGHT(LEFT($J$1,6),3)="TTM",[1]!EM_S_FA_PROFIT_TTM(E1743,LEFT(RIGHT($J$1,11),10),1)/100000000,[1]!EM_S_STM07_IS(E1743,61,LEFT(RIGHT($J$1,5),4)&amp;"-12-31",1)/100000000))</f>
        <v>-19.760555213099998</v>
      </c>
      <c r="K1743" s="36">
        <f t="shared" ca="1" si="137"/>
        <v>-1.6500862504907694</v>
      </c>
      <c r="L1743" s="46">
        <f ca="1">IF(E1743="","",IF(ISERROR(IF(行业估值!$E$7="最新年报",[1]!EM_S_STM07_BS(E1743,140,LEFT(RIGHT($L$1,5),4)&amp;"-12-31",1)/100000000,[1]!EM_S_STM07_BS(E1743,140,LEFT(RIGHT($L$1,11),10),1)/100000000)),0,IF(行业估值!$E$7="最新年报",[1]!EM_S_STM07_BS(E1743,140,LEFT(RIGHT($L$1,5),4)&amp;"-12-31",1)/100000000,[1]!EM_S_STM07_BS(E1743,140,LEFT(RIGHT($L$1,11),10),1)/100000000)))</f>
        <v>24.718322930500001</v>
      </c>
      <c r="M1743" s="36">
        <f t="shared" ca="1" si="138"/>
        <v>1.3191275375307363</v>
      </c>
      <c r="N1743" s="37" t="str">
        <f ca="1">IF(E1743="","",IF(ISERROR([1]!EM_S_EST_NETPROFIT(E1743,行业估值!$E$6,deadline)/100000000),"-",[1]!EM_S_EST_NETPROFIT(E1743,行业估值!$E$6,deadline)/100000000))</f>
        <v>-</v>
      </c>
      <c r="O1743" s="36" t="str">
        <f t="shared" ca="1" si="139"/>
        <v>-</v>
      </c>
      <c r="T1743" s="64" t="s">
        <v>7284</v>
      </c>
      <c r="U1743" s="64" t="s">
        <v>3480</v>
      </c>
    </row>
    <row r="1744" spans="4:21">
      <c r="D1744" s="45" t="str">
        <f>IF(AND(行业估值!$B$39=$G1744,COUNTIF($G$2:$G$2552,$G1744)&gt;=1),COUNTIF($G$2:G1744,$G1744),"")</f>
        <v/>
      </c>
      <c r="E1744" s="65" t="str">
        <f t="shared" si="135"/>
        <v>300344.SZ</v>
      </c>
      <c r="F1744" s="65" t="str">
        <f t="shared" si="136"/>
        <v>太空智造</v>
      </c>
      <c r="G1744" s="34" t="str">
        <f>IF(E1744="","",IF(行业估值!$C$5="申万行业",[1]!EM_S_INFO_INDUSTRY_SW2014(E1744,"1"),IF(行业估值!$C$5="证监会行业",[1]!EM_S_INFO_INDUSTRY_CSRC1(E1744,"1"),[1]!EM_S_INFO_INDUSTRY_EM2016(E1744,"1"))))</f>
        <v>信息技术</v>
      </c>
      <c r="H1744" s="34" t="str">
        <f>IF(E1744="","",IF($H$1="上证50",[1]!EM_S_INFO_COMPINDEX(E1744,"000016"),"")&amp;IF($H$1="上证180",[1]!EM_S_INFO_COMPINDEX(E1744,"000010"),"")&amp;IF($H$1="沪深300",[1]!EM_S_INFO_COMPINDEX(E1744,"000300"),"")&amp;IF(AND($H$1="上证A股",RIGHT(E1744,2)="SH"),"是","")&amp;IF(AND($H$1="深证A股",RIGHT(E1744,2)="SZ"),"是","")&amp;IF(AND($H$1="创业板",LEFT(E1744,1)-3=0),"是","")&amp;IF(AND($H$1="全部A股",E1744&lt;&gt;0),"是","")&amp;IF(AND($H$1="中小板",LEFT(E1744,3)="002"),"是",""))</f>
        <v>是</v>
      </c>
      <c r="I1744" s="46">
        <f ca="1">IF(E1744="","",IF(OR([1]!EM_S_VAL_MV(E1744,deadline)="",[1]!EM_S_VAL_MV(E1744,deadline)="--",[1]!EM_S_VAL_MV(E1744,deadline)="null"),0,[1]!EM_S_VAL_MV(E1744,deadline)/100000000))</f>
        <v>21.630608070400001</v>
      </c>
      <c r="J1744" s="46">
        <f ca="1">IF(E1744="","",IF(RIGHT(LEFT($J$1,6),3)="TTM",[1]!EM_S_FA_PROFIT_TTM(E1744,LEFT(RIGHT($J$1,11),10),1)/100000000,[1]!EM_S_STM07_IS(E1744,61,LEFT(RIGHT($J$1,5),4)&amp;"-12-31",1)/100000000))</f>
        <v>-1.9641525199999999E-2</v>
      </c>
      <c r="K1744" s="36">
        <f t="shared" ca="1" si="137"/>
        <v>-1101.2692675414025</v>
      </c>
      <c r="L1744" s="46">
        <f ca="1">IF(E1744="","",IF(ISERROR(IF(行业估值!$E$7="最新年报",[1]!EM_S_STM07_BS(E1744,140,LEFT(RIGHT($L$1,5),4)&amp;"-12-31",1)/100000000,[1]!EM_S_STM07_BS(E1744,140,LEFT(RIGHT($L$1,11),10),1)/100000000)),0,IF(行业估值!$E$7="最新年报",[1]!EM_S_STM07_BS(E1744,140,LEFT(RIGHT($L$1,5),4)&amp;"-12-31",1)/100000000,[1]!EM_S_STM07_BS(E1744,140,LEFT(RIGHT($L$1,11),10),1)/100000000)))</f>
        <v>5.9730735645000008</v>
      </c>
      <c r="M1744" s="36">
        <f t="shared" ca="1" si="138"/>
        <v>3.6213530332119181</v>
      </c>
      <c r="N1744" s="37" t="str">
        <f ca="1">IF(E1744="","",IF(ISERROR([1]!EM_S_EST_NETPROFIT(E1744,行业估值!$E$6,deadline)/100000000),"-",[1]!EM_S_EST_NETPROFIT(E1744,行业估值!$E$6,deadline)/100000000))</f>
        <v>-</v>
      </c>
      <c r="O1744" s="36" t="str">
        <f t="shared" ca="1" si="139"/>
        <v>-</v>
      </c>
      <c r="T1744" s="64" t="s">
        <v>3481</v>
      </c>
      <c r="U1744" s="64" t="s">
        <v>3482</v>
      </c>
    </row>
    <row r="1745" spans="4:21">
      <c r="D1745" s="45">
        <f>IF(AND(行业估值!$B$39=$G1745,COUNTIF($G$2:$G$2552,$G1745)&gt;=1),COUNTIF($G$2:G1745,$G1745),"")</f>
        <v>162</v>
      </c>
      <c r="E1745" s="65" t="str">
        <f t="shared" si="135"/>
        <v>300345.SZ</v>
      </c>
      <c r="F1745" s="65" t="str">
        <f t="shared" si="136"/>
        <v>红宇新材</v>
      </c>
      <c r="G1745" s="34" t="str">
        <f>IF(E1745="","",IF(行业估值!$C$5="申万行业",[1]!EM_S_INFO_INDUSTRY_SW2014(E1745,"1"),IF(行业估值!$C$5="证监会行业",[1]!EM_S_INFO_INDUSTRY_CSRC1(E1745,"1"),[1]!EM_S_INFO_INDUSTRY_EM2016(E1745,"1"))))</f>
        <v>机械设备</v>
      </c>
      <c r="H1745" s="34" t="str">
        <f>IF(E1745="","",IF($H$1="上证50",[1]!EM_S_INFO_COMPINDEX(E1745,"000016"),"")&amp;IF($H$1="上证180",[1]!EM_S_INFO_COMPINDEX(E1745,"000010"),"")&amp;IF($H$1="沪深300",[1]!EM_S_INFO_COMPINDEX(E1745,"000300"),"")&amp;IF(AND($H$1="上证A股",RIGHT(E1745,2)="SH"),"是","")&amp;IF(AND($H$1="深证A股",RIGHT(E1745,2)="SZ"),"是","")&amp;IF(AND($H$1="创业板",LEFT(E1745,1)-3=0),"是","")&amp;IF(AND($H$1="全部A股",E1745&lt;&gt;0),"是","")&amp;IF(AND($H$1="中小板",LEFT(E1745,3)="002"),"是",""))</f>
        <v>是</v>
      </c>
      <c r="I1745" s="46">
        <f ca="1">IF(E1745="","",IF(OR([1]!EM_S_VAL_MV(E1745,deadline)="",[1]!EM_S_VAL_MV(E1745,deadline)="--",[1]!EM_S_VAL_MV(E1745,deadline)="null"),0,[1]!EM_S_VAL_MV(E1745,deadline)/100000000))</f>
        <v>32.391088452199995</v>
      </c>
      <c r="J1745" s="46">
        <f ca="1">IF(E1745="","",IF(RIGHT(LEFT($J$1,6),3)="TTM",[1]!EM_S_FA_PROFIT_TTM(E1745,LEFT(RIGHT($J$1,11),10),1)/100000000,[1]!EM_S_STM07_IS(E1745,61,LEFT(RIGHT($J$1,5),4)&amp;"-12-31",1)/100000000))</f>
        <v>-1.9267259094999998</v>
      </c>
      <c r="K1745" s="36">
        <f t="shared" ca="1" si="137"/>
        <v>-16.811466692014189</v>
      </c>
      <c r="L1745" s="46">
        <f ca="1">IF(E1745="","",IF(ISERROR(IF(行业估值!$E$7="最新年报",[1]!EM_S_STM07_BS(E1745,140,LEFT(RIGHT($L$1,5),4)&amp;"-12-31",1)/100000000,[1]!EM_S_STM07_BS(E1745,140,LEFT(RIGHT($L$1,11),10),1)/100000000)),0,IF(行业估值!$E$7="最新年报",[1]!EM_S_STM07_BS(E1745,140,LEFT(RIGHT($L$1,5),4)&amp;"-12-31",1)/100000000,[1]!EM_S_STM07_BS(E1745,140,LEFT(RIGHT($L$1,11),10),1)/100000000)))</f>
        <v>4.9140580446</v>
      </c>
      <c r="M1745" s="36">
        <f t="shared" ca="1" si="138"/>
        <v>6.5915152320583958</v>
      </c>
      <c r="N1745" s="37" t="str">
        <f ca="1">IF(E1745="","",IF(ISERROR([1]!EM_S_EST_NETPROFIT(E1745,行业估值!$E$6,deadline)/100000000),"-",[1]!EM_S_EST_NETPROFIT(E1745,行业估值!$E$6,deadline)/100000000))</f>
        <v>-</v>
      </c>
      <c r="O1745" s="36" t="str">
        <f t="shared" ca="1" si="139"/>
        <v>-</v>
      </c>
      <c r="T1745" s="64" t="s">
        <v>3483</v>
      </c>
      <c r="U1745" s="64" t="s">
        <v>3484</v>
      </c>
    </row>
    <row r="1746" spans="4:21">
      <c r="D1746" s="45" t="str">
        <f>IF(AND(行业估值!$B$39=$G1746,COUNTIF($G$2:$G$2552,$G1746)&gt;=1),COUNTIF($G$2:G1746,$G1746),"")</f>
        <v/>
      </c>
      <c r="E1746" s="65" t="str">
        <f t="shared" si="135"/>
        <v>300346.SZ</v>
      </c>
      <c r="F1746" s="65" t="str">
        <f t="shared" si="136"/>
        <v>南大光电</v>
      </c>
      <c r="G1746" s="34" t="str">
        <f>IF(E1746="","",IF(行业估值!$C$5="申万行业",[1]!EM_S_INFO_INDUSTRY_SW2014(E1746,"1"),IF(行业估值!$C$5="证监会行业",[1]!EM_S_INFO_INDUSTRY_CSRC1(E1746,"1"),[1]!EM_S_INFO_INDUSTRY_EM2016(E1746,"1"))))</f>
        <v>电子设备</v>
      </c>
      <c r="H1746" s="34" t="str">
        <f>IF(E1746="","",IF($H$1="上证50",[1]!EM_S_INFO_COMPINDEX(E1746,"000016"),"")&amp;IF($H$1="上证180",[1]!EM_S_INFO_COMPINDEX(E1746,"000010"),"")&amp;IF($H$1="沪深300",[1]!EM_S_INFO_COMPINDEX(E1746,"000300"),"")&amp;IF(AND($H$1="上证A股",RIGHT(E1746,2)="SH"),"是","")&amp;IF(AND($H$1="深证A股",RIGHT(E1746,2)="SZ"),"是","")&amp;IF(AND($H$1="创业板",LEFT(E1746,1)-3=0),"是","")&amp;IF(AND($H$1="全部A股",E1746&lt;&gt;0),"是","")&amp;IF(AND($H$1="中小板",LEFT(E1746,3)="002"),"是",""))</f>
        <v>是</v>
      </c>
      <c r="I1746" s="46">
        <f ca="1">IF(E1746="","",IF(OR([1]!EM_S_VAL_MV(E1746,deadline)="",[1]!EM_S_VAL_MV(E1746,deadline)="--",[1]!EM_S_VAL_MV(E1746,deadline)="null"),0,[1]!EM_S_VAL_MV(E1746,deadline)/100000000))</f>
        <v>48.013119709999998</v>
      </c>
      <c r="J1746" s="46">
        <f ca="1">IF(E1746="","",IF(RIGHT(LEFT($J$1,6),3)="TTM",[1]!EM_S_FA_PROFIT_TTM(E1746,LEFT(RIGHT($J$1,11),10),1)/100000000,[1]!EM_S_STM07_IS(E1746,61,LEFT(RIGHT($J$1,5),4)&amp;"-12-31",1)/100000000))</f>
        <v>0.52314400719999998</v>
      </c>
      <c r="K1746" s="36">
        <f t="shared" ca="1" si="137"/>
        <v>91.778017236551079</v>
      </c>
      <c r="L1746" s="46">
        <f ca="1">IF(E1746="","",IF(ISERROR(IF(行业估值!$E$7="最新年报",[1]!EM_S_STM07_BS(E1746,140,LEFT(RIGHT($L$1,5),4)&amp;"-12-31",1)/100000000,[1]!EM_S_STM07_BS(E1746,140,LEFT(RIGHT($L$1,11),10),1)/100000000)),0,IF(行业估值!$E$7="最新年报",[1]!EM_S_STM07_BS(E1746,140,LEFT(RIGHT($L$1,5),4)&amp;"-12-31",1)/100000000,[1]!EM_S_STM07_BS(E1746,140,LEFT(RIGHT($L$1,11),10),1)/100000000)))</f>
        <v>12.1241496151</v>
      </c>
      <c r="M1746" s="36">
        <f t="shared" ca="1" si="138"/>
        <v>3.960122667094288</v>
      </c>
      <c r="N1746" s="37">
        <f ca="1">IF(E1746="","",IF(ISERROR([1]!EM_S_EST_NETPROFIT(E1746,行业估值!$E$6,deadline)/100000000),"-",[1]!EM_S_EST_NETPROFIT(E1746,行业估值!$E$6,deadline)/100000000))</f>
        <v>0.58079999999999998</v>
      </c>
      <c r="O1746" s="36">
        <f t="shared" ca="1" si="139"/>
        <v>82.667217131542699</v>
      </c>
      <c r="T1746" s="64" t="s">
        <v>3485</v>
      </c>
      <c r="U1746" s="64" t="s">
        <v>3486</v>
      </c>
    </row>
    <row r="1747" spans="4:21">
      <c r="D1747" s="45" t="str">
        <f>IF(AND(行业估值!$B$39=$G1747,COUNTIF($G$2:$G$2552,$G1747)&gt;=1),COUNTIF($G$2:G1747,$G1747),"")</f>
        <v/>
      </c>
      <c r="E1747" s="65" t="str">
        <f t="shared" si="135"/>
        <v>300347.SZ</v>
      </c>
      <c r="F1747" s="65" t="str">
        <f t="shared" si="136"/>
        <v>泰格医药</v>
      </c>
      <c r="G1747" s="34" t="str">
        <f>IF(E1747="","",IF(行业估值!$C$5="申万行业",[1]!EM_S_INFO_INDUSTRY_SW2014(E1747,"1"),IF(行业估值!$C$5="证监会行业",[1]!EM_S_INFO_INDUSTRY_CSRC1(E1747,"1"),[1]!EM_S_INFO_INDUSTRY_EM2016(E1747,"1"))))</f>
        <v>医药生物</v>
      </c>
      <c r="H1747" s="34" t="str">
        <f>IF(E1747="","",IF($H$1="上证50",[1]!EM_S_INFO_COMPINDEX(E1747,"000016"),"")&amp;IF($H$1="上证180",[1]!EM_S_INFO_COMPINDEX(E1747,"000010"),"")&amp;IF($H$1="沪深300",[1]!EM_S_INFO_COMPINDEX(E1747,"000300"),"")&amp;IF(AND($H$1="上证A股",RIGHT(E1747,2)="SH"),"是","")&amp;IF(AND($H$1="深证A股",RIGHT(E1747,2)="SZ"),"是","")&amp;IF(AND($H$1="创业板",LEFT(E1747,1)-3=0),"是","")&amp;IF(AND($H$1="全部A股",E1747&lt;&gt;0),"是","")&amp;IF(AND($H$1="中小板",LEFT(E1747,3)="002"),"是",""))</f>
        <v>是</v>
      </c>
      <c r="I1747" s="46">
        <f ca="1">IF(E1747="","",IF(OR([1]!EM_S_VAL_MV(E1747,deadline)="",[1]!EM_S_VAL_MV(E1747,deadline)="--",[1]!EM_S_VAL_MV(E1747,deadline)="null"),0,[1]!EM_S_VAL_MV(E1747,deadline)/100000000))</f>
        <v>473.79505934459996</v>
      </c>
      <c r="J1747" s="46">
        <f ca="1">IF(E1747="","",IF(RIGHT(LEFT($J$1,6),3)="TTM",[1]!EM_S_FA_PROFIT_TTM(E1747,LEFT(RIGHT($J$1,11),10),1)/100000000,[1]!EM_S_STM07_IS(E1747,61,LEFT(RIGHT($J$1,5),4)&amp;"-12-31",1)/100000000))</f>
        <v>7.4180614541999992</v>
      </c>
      <c r="K1747" s="36">
        <f t="shared" ca="1" si="137"/>
        <v>63.870468352125073</v>
      </c>
      <c r="L1747" s="46">
        <f ca="1">IF(E1747="","",IF(ISERROR(IF(行业估值!$E$7="最新年报",[1]!EM_S_STM07_BS(E1747,140,LEFT(RIGHT($L$1,5),4)&amp;"-12-31",1)/100000000,[1]!EM_S_STM07_BS(E1747,140,LEFT(RIGHT($L$1,11),10),1)/100000000)),0,IF(行业估值!$E$7="最新年报",[1]!EM_S_STM07_BS(E1747,140,LEFT(RIGHT($L$1,5),4)&amp;"-12-31",1)/100000000,[1]!EM_S_STM07_BS(E1747,140,LEFT(RIGHT($L$1,11),10),1)/100000000)))</f>
        <v>38.642717054800002</v>
      </c>
      <c r="M1747" s="36">
        <f t="shared" ca="1" si="138"/>
        <v>12.260914745531528</v>
      </c>
      <c r="N1747" s="37">
        <f ca="1">IF(E1747="","",IF(ISERROR([1]!EM_S_EST_NETPROFIT(E1747,行业估值!$E$6,deadline)/100000000),"-",[1]!EM_S_EST_NETPROFIT(E1747,行业估值!$E$6,deadline)/100000000))</f>
        <v>6.95355652173913</v>
      </c>
      <c r="O1747" s="36">
        <f t="shared" ca="1" si="139"/>
        <v>68.137083212505573</v>
      </c>
      <c r="T1747" s="64" t="s">
        <v>3487</v>
      </c>
      <c r="U1747" s="64" t="s">
        <v>3488</v>
      </c>
    </row>
    <row r="1748" spans="4:21">
      <c r="D1748" s="45" t="str">
        <f>IF(AND(行业估值!$B$39=$G1748,COUNTIF($G$2:$G$2552,$G1748)&gt;=1),COUNTIF($G$2:G1748,$G1748),"")</f>
        <v/>
      </c>
      <c r="E1748" s="65" t="str">
        <f t="shared" si="135"/>
        <v>300348.SZ</v>
      </c>
      <c r="F1748" s="65" t="str">
        <f t="shared" si="136"/>
        <v>长亮科技</v>
      </c>
      <c r="G1748" s="34" t="str">
        <f>IF(E1748="","",IF(行业估值!$C$5="申万行业",[1]!EM_S_INFO_INDUSTRY_SW2014(E1748,"1"),IF(行业估值!$C$5="证监会行业",[1]!EM_S_INFO_INDUSTRY_CSRC1(E1748,"1"),[1]!EM_S_INFO_INDUSTRY_EM2016(E1748,"1"))))</f>
        <v>信息技术</v>
      </c>
      <c r="H1748" s="34" t="str">
        <f>IF(E1748="","",IF($H$1="上证50",[1]!EM_S_INFO_COMPINDEX(E1748,"000016"),"")&amp;IF($H$1="上证180",[1]!EM_S_INFO_COMPINDEX(E1748,"000010"),"")&amp;IF($H$1="沪深300",[1]!EM_S_INFO_COMPINDEX(E1748,"000300"),"")&amp;IF(AND($H$1="上证A股",RIGHT(E1748,2)="SH"),"是","")&amp;IF(AND($H$1="深证A股",RIGHT(E1748,2)="SZ"),"是","")&amp;IF(AND($H$1="创业板",LEFT(E1748,1)-3=0),"是","")&amp;IF(AND($H$1="全部A股",E1748&lt;&gt;0),"是","")&amp;IF(AND($H$1="中小板",LEFT(E1748,3)="002"),"是",""))</f>
        <v>是</v>
      </c>
      <c r="I1748" s="46">
        <f ca="1">IF(E1748="","",IF(OR([1]!EM_S_VAL_MV(E1748,deadline)="",[1]!EM_S_VAL_MV(E1748,deadline)="--",[1]!EM_S_VAL_MV(E1748,deadline)="null"),0,[1]!EM_S_VAL_MV(E1748,deadline)/100000000))</f>
        <v>83.594081671499993</v>
      </c>
      <c r="J1748" s="46">
        <f ca="1">IF(E1748="","",IF(RIGHT(LEFT($J$1,6),3)="TTM",[1]!EM_S_FA_PROFIT_TTM(E1748,LEFT(RIGHT($J$1,11),10),1)/100000000,[1]!EM_S_STM07_IS(E1748,61,LEFT(RIGHT($J$1,5),4)&amp;"-12-31",1)/100000000))</f>
        <v>0.51784197409999999</v>
      </c>
      <c r="K1748" s="36">
        <f t="shared" ca="1" si="137"/>
        <v>161.42778270684798</v>
      </c>
      <c r="L1748" s="46">
        <f ca="1">IF(E1748="","",IF(ISERROR(IF(行业估值!$E$7="最新年报",[1]!EM_S_STM07_BS(E1748,140,LEFT(RIGHT($L$1,5),4)&amp;"-12-31",1)/100000000,[1]!EM_S_STM07_BS(E1748,140,LEFT(RIGHT($L$1,11),10),1)/100000000)),0,IF(行业估值!$E$7="最新年报",[1]!EM_S_STM07_BS(E1748,140,LEFT(RIGHT($L$1,5),4)&amp;"-12-31",1)/100000000,[1]!EM_S_STM07_BS(E1748,140,LEFT(RIGHT($L$1,11),10),1)/100000000)))</f>
        <v>13.5204212765</v>
      </c>
      <c r="M1748" s="36">
        <f t="shared" ca="1" si="138"/>
        <v>6.1828015534394503</v>
      </c>
      <c r="N1748" s="37">
        <f ca="1">IF(E1748="","",IF(ISERROR([1]!EM_S_EST_NETPROFIT(E1748,行业估值!$E$6,deadline)/100000000),"-",[1]!EM_S_EST_NETPROFIT(E1748,行业估值!$E$6,deadline)/100000000))</f>
        <v>1.358605882352941</v>
      </c>
      <c r="O1748" s="36">
        <f t="shared" ca="1" si="139"/>
        <v>61.529309387888972</v>
      </c>
      <c r="T1748" s="64" t="s">
        <v>3489</v>
      </c>
      <c r="U1748" s="64" t="s">
        <v>3490</v>
      </c>
    </row>
    <row r="1749" spans="4:21">
      <c r="D1749" s="45">
        <f>IF(AND(行业估值!$B$39=$G1749,COUNTIF($G$2:$G$2552,$G1749)&gt;=1),COUNTIF($G$2:G1749,$G1749),"")</f>
        <v>163</v>
      </c>
      <c r="E1749" s="65" t="str">
        <f t="shared" si="135"/>
        <v>300349.SZ</v>
      </c>
      <c r="F1749" s="65" t="str">
        <f t="shared" si="136"/>
        <v>金卡智能</v>
      </c>
      <c r="G1749" s="34" t="str">
        <f>IF(E1749="","",IF(行业估值!$C$5="申万行业",[1]!EM_S_INFO_INDUSTRY_SW2014(E1749,"1"),IF(行业估值!$C$5="证监会行业",[1]!EM_S_INFO_INDUSTRY_CSRC1(E1749,"1"),[1]!EM_S_INFO_INDUSTRY_EM2016(E1749,"1"))))</f>
        <v>机械设备</v>
      </c>
      <c r="H1749" s="34" t="str">
        <f>IF(E1749="","",IF($H$1="上证50",[1]!EM_S_INFO_COMPINDEX(E1749,"000016"),"")&amp;IF($H$1="上证180",[1]!EM_S_INFO_COMPINDEX(E1749,"000010"),"")&amp;IF($H$1="沪深300",[1]!EM_S_INFO_COMPINDEX(E1749,"000300"),"")&amp;IF(AND($H$1="上证A股",RIGHT(E1749,2)="SH"),"是","")&amp;IF(AND($H$1="深证A股",RIGHT(E1749,2)="SZ"),"是","")&amp;IF(AND($H$1="创业板",LEFT(E1749,1)-3=0),"是","")&amp;IF(AND($H$1="全部A股",E1749&lt;&gt;0),"是","")&amp;IF(AND($H$1="中小板",LEFT(E1749,3)="002"),"是",""))</f>
        <v>是</v>
      </c>
      <c r="I1749" s="46">
        <f ca="1">IF(E1749="","",IF(OR([1]!EM_S_VAL_MV(E1749,deadline)="",[1]!EM_S_VAL_MV(E1749,deadline)="--",[1]!EM_S_VAL_MV(E1749,deadline)="null"),0,[1]!EM_S_VAL_MV(E1749,deadline)/100000000))</f>
        <v>59.1797619707</v>
      </c>
      <c r="J1749" s="46">
        <f ca="1">IF(E1749="","",IF(RIGHT(LEFT($J$1,6),3)="TTM",[1]!EM_S_FA_PROFIT_TTM(E1749,LEFT(RIGHT($J$1,11),10),1)/100000000,[1]!EM_S_STM07_IS(E1749,61,LEFT(RIGHT($J$1,5),4)&amp;"-12-31",1)/100000000))</f>
        <v>4.5125769853</v>
      </c>
      <c r="K1749" s="36">
        <f t="shared" ca="1" si="137"/>
        <v>13.114404953861564</v>
      </c>
      <c r="L1749" s="46">
        <f ca="1">IF(E1749="","",IF(ISERROR(IF(行业估值!$E$7="最新年报",[1]!EM_S_STM07_BS(E1749,140,LEFT(RIGHT($L$1,5),4)&amp;"-12-31",1)/100000000,[1]!EM_S_STM07_BS(E1749,140,LEFT(RIGHT($L$1,11),10),1)/100000000)),0,IF(行业估值!$E$7="最新年报",[1]!EM_S_STM07_BS(E1749,140,LEFT(RIGHT($L$1,5),4)&amp;"-12-31",1)/100000000,[1]!EM_S_STM07_BS(E1749,140,LEFT(RIGHT($L$1,11),10),1)/100000000)))</f>
        <v>35.801699606299998</v>
      </c>
      <c r="M1749" s="36">
        <f t="shared" ca="1" si="138"/>
        <v>1.6529875011935518</v>
      </c>
      <c r="N1749" s="37">
        <f ca="1">IF(E1749="","",IF(ISERROR([1]!EM_S_EST_NETPROFIT(E1749,行业估值!$E$6,deadline)/100000000),"-",[1]!EM_S_EST_NETPROFIT(E1749,行业估值!$E$6,deadline)/100000000))</f>
        <v>4.5965909090909092</v>
      </c>
      <c r="O1749" s="36">
        <f t="shared" ca="1" si="139"/>
        <v>12.874707177803709</v>
      </c>
      <c r="T1749" s="64" t="s">
        <v>3491</v>
      </c>
      <c r="U1749" s="64" t="s">
        <v>3492</v>
      </c>
    </row>
    <row r="1750" spans="4:21">
      <c r="D1750" s="45" t="str">
        <f>IF(AND(行业估值!$B$39=$G1750,COUNTIF($G$2:$G$2552,$G1750)&gt;=1),COUNTIF($G$2:G1750,$G1750),"")</f>
        <v/>
      </c>
      <c r="E1750" s="65" t="str">
        <f t="shared" si="135"/>
        <v>300350.SZ</v>
      </c>
      <c r="F1750" s="65" t="str">
        <f t="shared" si="136"/>
        <v>华鹏飞</v>
      </c>
      <c r="G1750" s="34" t="str">
        <f>IF(E1750="","",IF(行业估值!$C$5="申万行业",[1]!EM_S_INFO_INDUSTRY_SW2014(E1750,"1"),IF(行业估值!$C$5="证监会行业",[1]!EM_S_INFO_INDUSTRY_CSRC1(E1750,"1"),[1]!EM_S_INFO_INDUSTRY_EM2016(E1750,"1"))))</f>
        <v>信息技术</v>
      </c>
      <c r="H1750" s="34" t="str">
        <f>IF(E1750="","",IF($H$1="上证50",[1]!EM_S_INFO_COMPINDEX(E1750,"000016"),"")&amp;IF($H$1="上证180",[1]!EM_S_INFO_COMPINDEX(E1750,"000010"),"")&amp;IF($H$1="沪深300",[1]!EM_S_INFO_COMPINDEX(E1750,"000300"),"")&amp;IF(AND($H$1="上证A股",RIGHT(E1750,2)="SH"),"是","")&amp;IF(AND($H$1="深证A股",RIGHT(E1750,2)="SZ"),"是","")&amp;IF(AND($H$1="创业板",LEFT(E1750,1)-3=0),"是","")&amp;IF(AND($H$1="全部A股",E1750&lt;&gt;0),"是","")&amp;IF(AND($H$1="中小板",LEFT(E1750,3)="002"),"是",""))</f>
        <v>是</v>
      </c>
      <c r="I1750" s="46">
        <f ca="1">IF(E1750="","",IF(OR([1]!EM_S_VAL_MV(E1750,deadline)="",[1]!EM_S_VAL_MV(E1750,deadline)="--",[1]!EM_S_VAL_MV(E1750,deadline)="null"),0,[1]!EM_S_VAL_MV(E1750,deadline)/100000000))</f>
        <v>23.836221649999999</v>
      </c>
      <c r="J1750" s="46">
        <f ca="1">IF(E1750="","",IF(RIGHT(LEFT($J$1,6),3)="TTM",[1]!EM_S_FA_PROFIT_TTM(E1750,LEFT(RIGHT($J$1,11),10),1)/100000000,[1]!EM_S_STM07_IS(E1750,61,LEFT(RIGHT($J$1,5),4)&amp;"-12-31",1)/100000000))</f>
        <v>-6.2200585637000003</v>
      </c>
      <c r="K1750" s="36">
        <f t="shared" ca="1" si="137"/>
        <v>-3.8321538946766811</v>
      </c>
      <c r="L1750" s="46">
        <f ca="1">IF(E1750="","",IF(ISERROR(IF(行业估值!$E$7="最新年报",[1]!EM_S_STM07_BS(E1750,140,LEFT(RIGHT($L$1,5),4)&amp;"-12-31",1)/100000000,[1]!EM_S_STM07_BS(E1750,140,LEFT(RIGHT($L$1,11),10),1)/100000000)),0,IF(行业估值!$E$7="最新年报",[1]!EM_S_STM07_BS(E1750,140,LEFT(RIGHT($L$1,5),4)&amp;"-12-31",1)/100000000,[1]!EM_S_STM07_BS(E1750,140,LEFT(RIGHT($L$1,11),10),1)/100000000)))</f>
        <v>9.9618957410999993</v>
      </c>
      <c r="M1750" s="36">
        <f t="shared" ca="1" si="138"/>
        <v>2.3927395216212117</v>
      </c>
      <c r="N1750" s="37" t="str">
        <f ca="1">IF(E1750="","",IF(ISERROR([1]!EM_S_EST_NETPROFIT(E1750,行业估值!$E$6,deadline)/100000000),"-",[1]!EM_S_EST_NETPROFIT(E1750,行业估值!$E$6,deadline)/100000000))</f>
        <v>-</v>
      </c>
      <c r="O1750" s="36" t="str">
        <f t="shared" ca="1" si="139"/>
        <v>-</v>
      </c>
      <c r="T1750" s="64" t="s">
        <v>3493</v>
      </c>
      <c r="U1750" s="64" t="s">
        <v>3494</v>
      </c>
    </row>
    <row r="1751" spans="4:21">
      <c r="D1751" s="45" t="str">
        <f>IF(AND(行业估值!$B$39=$G1751,COUNTIF($G$2:$G$2552,$G1751)&gt;=1),COUNTIF($G$2:G1751,$G1751),"")</f>
        <v/>
      </c>
      <c r="E1751" s="65" t="str">
        <f t="shared" si="135"/>
        <v>300351.SZ</v>
      </c>
      <c r="F1751" s="65" t="str">
        <f t="shared" si="136"/>
        <v>永贵电器</v>
      </c>
      <c r="G1751" s="34" t="str">
        <f>IF(E1751="","",IF(行业估值!$C$5="申万行业",[1]!EM_S_INFO_INDUSTRY_SW2014(E1751,"1"),IF(行业估值!$C$5="证监会行业",[1]!EM_S_INFO_INDUSTRY_CSRC1(E1751,"1"),[1]!EM_S_INFO_INDUSTRY_EM2016(E1751,"1"))))</f>
        <v>交运设备</v>
      </c>
      <c r="H1751" s="34" t="str">
        <f>IF(E1751="","",IF($H$1="上证50",[1]!EM_S_INFO_COMPINDEX(E1751,"000016"),"")&amp;IF($H$1="上证180",[1]!EM_S_INFO_COMPINDEX(E1751,"000010"),"")&amp;IF($H$1="沪深300",[1]!EM_S_INFO_COMPINDEX(E1751,"000300"),"")&amp;IF(AND($H$1="上证A股",RIGHT(E1751,2)="SH"),"是","")&amp;IF(AND($H$1="深证A股",RIGHT(E1751,2)="SZ"),"是","")&amp;IF(AND($H$1="创业板",LEFT(E1751,1)-3=0),"是","")&amp;IF(AND($H$1="全部A股",E1751&lt;&gt;0),"是","")&amp;IF(AND($H$1="中小板",LEFT(E1751,3)="002"),"是",""))</f>
        <v>是</v>
      </c>
      <c r="I1751" s="46">
        <f ca="1">IF(E1751="","",IF(OR([1]!EM_S_VAL_MV(E1751,deadline)="",[1]!EM_S_VAL_MV(E1751,deadline)="--",[1]!EM_S_VAL_MV(E1751,deadline)="null"),0,[1]!EM_S_VAL_MV(E1751,deadline)/100000000))</f>
        <v>32.225915988000004</v>
      </c>
      <c r="J1751" s="46">
        <f ca="1">IF(E1751="","",IF(RIGHT(LEFT($J$1,6),3)="TTM",[1]!EM_S_FA_PROFIT_TTM(E1751,LEFT(RIGHT($J$1,11),10),1)/100000000,[1]!EM_S_STM07_IS(E1751,61,LEFT(RIGHT($J$1,5),4)&amp;"-12-31",1)/100000000))</f>
        <v>-5.1600192992</v>
      </c>
      <c r="K1751" s="36">
        <f t="shared" ca="1" si="137"/>
        <v>-6.2453091973892914</v>
      </c>
      <c r="L1751" s="46">
        <f ca="1">IF(E1751="","",IF(ISERROR(IF(行业估值!$E$7="最新年报",[1]!EM_S_STM07_BS(E1751,140,LEFT(RIGHT($L$1,5),4)&amp;"-12-31",1)/100000000,[1]!EM_S_STM07_BS(E1751,140,LEFT(RIGHT($L$1,11),10),1)/100000000)),0,IF(行业估值!$E$7="最新年报",[1]!EM_S_STM07_BS(E1751,140,LEFT(RIGHT($L$1,5),4)&amp;"-12-31",1)/100000000,[1]!EM_S_STM07_BS(E1751,140,LEFT(RIGHT($L$1,11),10),1)/100000000)))</f>
        <v>24.027892636999997</v>
      </c>
      <c r="M1751" s="36">
        <f t="shared" ca="1" si="138"/>
        <v>1.3411877801707861</v>
      </c>
      <c r="N1751" s="37">
        <f ca="1">IF(E1751="","",IF(ISERROR([1]!EM_S_EST_NETPROFIT(E1751,行业估值!$E$6,deadline)/100000000),"-",[1]!EM_S_EST_NETPROFIT(E1751,行业估值!$E$6,deadline)/100000000))</f>
        <v>1.2</v>
      </c>
      <c r="O1751" s="36">
        <f t="shared" ca="1" si="139"/>
        <v>26.854929990000006</v>
      </c>
      <c r="T1751" s="64" t="s">
        <v>3495</v>
      </c>
      <c r="U1751" s="64" t="s">
        <v>3496</v>
      </c>
    </row>
    <row r="1752" spans="4:21">
      <c r="D1752" s="45" t="str">
        <f>IF(AND(行业估值!$B$39=$G1752,COUNTIF($G$2:$G$2552,$G1752)&gt;=1),COUNTIF($G$2:G1752,$G1752),"")</f>
        <v/>
      </c>
      <c r="E1752" s="65" t="str">
        <f t="shared" si="135"/>
        <v>300352.SZ</v>
      </c>
      <c r="F1752" s="65" t="str">
        <f t="shared" si="136"/>
        <v>北信源</v>
      </c>
      <c r="G1752" s="34" t="str">
        <f>IF(E1752="","",IF(行业估值!$C$5="申万行业",[1]!EM_S_INFO_INDUSTRY_SW2014(E1752,"1"),IF(行业估值!$C$5="证监会行业",[1]!EM_S_INFO_INDUSTRY_CSRC1(E1752,"1"),[1]!EM_S_INFO_INDUSTRY_EM2016(E1752,"1"))))</f>
        <v>信息技术</v>
      </c>
      <c r="H1752" s="34" t="str">
        <f>IF(E1752="","",IF($H$1="上证50",[1]!EM_S_INFO_COMPINDEX(E1752,"000016"),"")&amp;IF($H$1="上证180",[1]!EM_S_INFO_COMPINDEX(E1752,"000010"),"")&amp;IF($H$1="沪深300",[1]!EM_S_INFO_COMPINDEX(E1752,"000300"),"")&amp;IF(AND($H$1="上证A股",RIGHT(E1752,2)="SH"),"是","")&amp;IF(AND($H$1="深证A股",RIGHT(E1752,2)="SZ"),"是","")&amp;IF(AND($H$1="创业板",LEFT(E1752,1)-3=0),"是","")&amp;IF(AND($H$1="全部A股",E1752&lt;&gt;0),"是","")&amp;IF(AND($H$1="中小板",LEFT(E1752,3)="002"),"是",""))</f>
        <v>是</v>
      </c>
      <c r="I1752" s="46">
        <f ca="1">IF(E1752="","",IF(OR([1]!EM_S_VAL_MV(E1752,deadline)="",[1]!EM_S_VAL_MV(E1752,deadline)="--",[1]!EM_S_VAL_MV(E1752,deadline)="null"),0,[1]!EM_S_VAL_MV(E1752,deadline)/100000000))</f>
        <v>117.43575104700001</v>
      </c>
      <c r="J1752" s="46">
        <f ca="1">IF(E1752="","",IF(RIGHT(LEFT($J$1,6),3)="TTM",[1]!EM_S_FA_PROFIT_TTM(E1752,LEFT(RIGHT($J$1,11),10),1)/100000000,[1]!EM_S_STM07_IS(E1752,61,LEFT(RIGHT($J$1,5),4)&amp;"-12-31",1)/100000000))</f>
        <v>1.2088838532999999</v>
      </c>
      <c r="K1752" s="36">
        <f t="shared" ca="1" si="137"/>
        <v>97.143948714696606</v>
      </c>
      <c r="L1752" s="46">
        <f ca="1">IF(E1752="","",IF(ISERROR(IF(行业估值!$E$7="最新年报",[1]!EM_S_STM07_BS(E1752,140,LEFT(RIGHT($L$1,5),4)&amp;"-12-31",1)/100000000,[1]!EM_S_STM07_BS(E1752,140,LEFT(RIGHT($L$1,11),10),1)/100000000)),0,IF(行业估值!$E$7="最新年报",[1]!EM_S_STM07_BS(E1752,140,LEFT(RIGHT($L$1,5),4)&amp;"-12-31",1)/100000000,[1]!EM_S_STM07_BS(E1752,140,LEFT(RIGHT($L$1,11),10),1)/100000000)))</f>
        <v>23.363946693499997</v>
      </c>
      <c r="M1752" s="36">
        <f t="shared" ca="1" si="138"/>
        <v>5.026366160973625</v>
      </c>
      <c r="N1752" s="37">
        <f ca="1">IF(E1752="","",IF(ISERROR([1]!EM_S_EST_NETPROFIT(E1752,行业估值!$E$6,deadline)/100000000),"-",[1]!EM_S_EST_NETPROFIT(E1752,行业估值!$E$6,deadline)/100000000))</f>
        <v>1.7119599999999999</v>
      </c>
      <c r="O1752" s="36">
        <f t="shared" ca="1" si="139"/>
        <v>68.597251715577471</v>
      </c>
      <c r="T1752" s="64" t="s">
        <v>3497</v>
      </c>
      <c r="U1752" s="64" t="s">
        <v>3498</v>
      </c>
    </row>
    <row r="1753" spans="4:21">
      <c r="D1753" s="45" t="str">
        <f>IF(AND(行业估值!$B$39=$G1753,COUNTIF($G$2:$G$2552,$G1753)&gt;=1),COUNTIF($G$2:G1753,$G1753),"")</f>
        <v/>
      </c>
      <c r="E1753" s="65" t="str">
        <f t="shared" si="135"/>
        <v>300353.SZ</v>
      </c>
      <c r="F1753" s="65" t="str">
        <f t="shared" si="136"/>
        <v>东土科技</v>
      </c>
      <c r="G1753" s="34" t="str">
        <f>IF(E1753="","",IF(行业估值!$C$5="申万行业",[1]!EM_S_INFO_INDUSTRY_SW2014(E1753,"1"),IF(行业估值!$C$5="证监会行业",[1]!EM_S_INFO_INDUSTRY_CSRC1(E1753,"1"),[1]!EM_S_INFO_INDUSTRY_EM2016(E1753,"1"))))</f>
        <v>信息技术</v>
      </c>
      <c r="H1753" s="34" t="str">
        <f>IF(E1753="","",IF($H$1="上证50",[1]!EM_S_INFO_COMPINDEX(E1753,"000016"),"")&amp;IF($H$1="上证180",[1]!EM_S_INFO_COMPINDEX(E1753,"000010"),"")&amp;IF($H$1="沪深300",[1]!EM_S_INFO_COMPINDEX(E1753,"000300"),"")&amp;IF(AND($H$1="上证A股",RIGHT(E1753,2)="SH"),"是","")&amp;IF(AND($H$1="深证A股",RIGHT(E1753,2)="SZ"),"是","")&amp;IF(AND($H$1="创业板",LEFT(E1753,1)-3=0),"是","")&amp;IF(AND($H$1="全部A股",E1753&lt;&gt;0),"是","")&amp;IF(AND($H$1="中小板",LEFT(E1753,3)="002"),"是",""))</f>
        <v>是</v>
      </c>
      <c r="I1753" s="46">
        <f ca="1">IF(E1753="","",IF(OR([1]!EM_S_VAL_MV(E1753,deadline)="",[1]!EM_S_VAL_MV(E1753,deadline)="--",[1]!EM_S_VAL_MV(E1753,deadline)="null"),0,[1]!EM_S_VAL_MV(E1753,deadline)/100000000))</f>
        <v>61.3688057297</v>
      </c>
      <c r="J1753" s="46">
        <f ca="1">IF(E1753="","",IF(RIGHT(LEFT($J$1,6),3)="TTM",[1]!EM_S_FA_PROFIT_TTM(E1753,LEFT(RIGHT($J$1,11),10),1)/100000000,[1]!EM_S_STM07_IS(E1753,61,LEFT(RIGHT($J$1,5),4)&amp;"-12-31",1)/100000000))</f>
        <v>1.5868076043999999</v>
      </c>
      <c r="K1753" s="36">
        <f t="shared" ca="1" si="137"/>
        <v>38.674383434723097</v>
      </c>
      <c r="L1753" s="46">
        <f ca="1">IF(E1753="","",IF(ISERROR(IF(行业估值!$E$7="最新年报",[1]!EM_S_STM07_BS(E1753,140,LEFT(RIGHT($L$1,5),4)&amp;"-12-31",1)/100000000,[1]!EM_S_STM07_BS(E1753,140,LEFT(RIGHT($L$1,11),10),1)/100000000)),0,IF(行业估值!$E$7="最新年报",[1]!EM_S_STM07_BS(E1753,140,LEFT(RIGHT($L$1,5),4)&amp;"-12-31",1)/100000000,[1]!EM_S_STM07_BS(E1753,140,LEFT(RIGHT($L$1,11),10),1)/100000000)))</f>
        <v>23.487728502800003</v>
      </c>
      <c r="M1753" s="36">
        <f t="shared" ca="1" si="138"/>
        <v>2.6128029248287734</v>
      </c>
      <c r="N1753" s="37" t="str">
        <f ca="1">IF(E1753="","",IF(ISERROR([1]!EM_S_EST_NETPROFIT(E1753,行业估值!$E$6,deadline)/100000000),"-",[1]!EM_S_EST_NETPROFIT(E1753,行业估值!$E$6,deadline)/100000000))</f>
        <v>-</v>
      </c>
      <c r="O1753" s="36" t="str">
        <f t="shared" ca="1" si="139"/>
        <v>-</v>
      </c>
      <c r="T1753" s="64" t="s">
        <v>3499</v>
      </c>
      <c r="U1753" s="64" t="s">
        <v>3500</v>
      </c>
    </row>
    <row r="1754" spans="4:21">
      <c r="D1754" s="45">
        <f>IF(AND(行业估值!$B$39=$G1754,COUNTIF($G$2:$G$2552,$G1754)&gt;=1),COUNTIF($G$2:G1754,$G1754),"")</f>
        <v>164</v>
      </c>
      <c r="E1754" s="65" t="str">
        <f t="shared" si="135"/>
        <v>300354.SZ</v>
      </c>
      <c r="F1754" s="65" t="str">
        <f t="shared" si="136"/>
        <v>东华测试</v>
      </c>
      <c r="G1754" s="34" t="str">
        <f>IF(E1754="","",IF(行业估值!$C$5="申万行业",[1]!EM_S_INFO_INDUSTRY_SW2014(E1754,"1"),IF(行业估值!$C$5="证监会行业",[1]!EM_S_INFO_INDUSTRY_CSRC1(E1754,"1"),[1]!EM_S_INFO_INDUSTRY_EM2016(E1754,"1"))))</f>
        <v>机械设备</v>
      </c>
      <c r="H1754" s="34" t="str">
        <f>IF(E1754="","",IF($H$1="上证50",[1]!EM_S_INFO_COMPINDEX(E1754,"000016"),"")&amp;IF($H$1="上证180",[1]!EM_S_INFO_COMPINDEX(E1754,"000010"),"")&amp;IF($H$1="沪深300",[1]!EM_S_INFO_COMPINDEX(E1754,"000300"),"")&amp;IF(AND($H$1="上证A股",RIGHT(E1754,2)="SH"),"是","")&amp;IF(AND($H$1="深证A股",RIGHT(E1754,2)="SZ"),"是","")&amp;IF(AND($H$1="创业板",LEFT(E1754,1)-3=0),"是","")&amp;IF(AND($H$1="全部A股",E1754&lt;&gt;0),"是","")&amp;IF(AND($H$1="中小板",LEFT(E1754,3)="002"),"是",""))</f>
        <v>是</v>
      </c>
      <c r="I1754" s="46">
        <f ca="1">IF(E1754="","",IF(OR([1]!EM_S_VAL_MV(E1754,deadline)="",[1]!EM_S_VAL_MV(E1754,deadline)="--",[1]!EM_S_VAL_MV(E1754,deadline)="null"),0,[1]!EM_S_VAL_MV(E1754,deadline)/100000000))</f>
        <v>15.892991094899999</v>
      </c>
      <c r="J1754" s="46">
        <f ca="1">IF(E1754="","",IF(RIGHT(LEFT($J$1,6),3)="TTM",[1]!EM_S_FA_PROFIT_TTM(E1754,LEFT(RIGHT($J$1,11),10),1)/100000000,[1]!EM_S_STM07_IS(E1754,61,LEFT(RIGHT($J$1,5),4)&amp;"-12-31",1)/100000000))</f>
        <v>0.20464924710000001</v>
      </c>
      <c r="K1754" s="36">
        <f t="shared" ca="1" si="137"/>
        <v>77.659660712721958</v>
      </c>
      <c r="L1754" s="46">
        <f ca="1">IF(E1754="","",IF(ISERROR(IF(行业估值!$E$7="最新年报",[1]!EM_S_STM07_BS(E1754,140,LEFT(RIGHT($L$1,5),4)&amp;"-12-31",1)/100000000,[1]!EM_S_STM07_BS(E1754,140,LEFT(RIGHT($L$1,11),10),1)/100000000)),0,IF(行业估值!$E$7="最新年报",[1]!EM_S_STM07_BS(E1754,140,LEFT(RIGHT($L$1,5),4)&amp;"-12-31",1)/100000000,[1]!EM_S_STM07_BS(E1754,140,LEFT(RIGHT($L$1,11),10),1)/100000000)))</f>
        <v>3.5893761114999996</v>
      </c>
      <c r="M1754" s="36">
        <f t="shared" ca="1" si="138"/>
        <v>4.4277865013868167</v>
      </c>
      <c r="N1754" s="37" t="str">
        <f ca="1">IF(E1754="","",IF(ISERROR([1]!EM_S_EST_NETPROFIT(E1754,行业估值!$E$6,deadline)/100000000),"-",[1]!EM_S_EST_NETPROFIT(E1754,行业估值!$E$6,deadline)/100000000))</f>
        <v>-</v>
      </c>
      <c r="O1754" s="36" t="str">
        <f t="shared" ca="1" si="139"/>
        <v>-</v>
      </c>
      <c r="T1754" s="64" t="s">
        <v>3501</v>
      </c>
      <c r="U1754" s="64" t="s">
        <v>3502</v>
      </c>
    </row>
    <row r="1755" spans="4:21">
      <c r="D1755" s="45" t="str">
        <f>IF(AND(行业估值!$B$39=$G1755,COUNTIF($G$2:$G$2552,$G1755)&gt;=1),COUNTIF($G$2:G1755,$G1755),"")</f>
        <v/>
      </c>
      <c r="E1755" s="65" t="str">
        <f t="shared" si="135"/>
        <v>300355.SZ</v>
      </c>
      <c r="F1755" s="65" t="str">
        <f t="shared" si="136"/>
        <v>蒙草生态</v>
      </c>
      <c r="G1755" s="34" t="str">
        <f>IF(E1755="","",IF(行业估值!$C$5="申万行业",[1]!EM_S_INFO_INDUSTRY_SW2014(E1755,"1"),IF(行业估值!$C$5="证监会行业",[1]!EM_S_INFO_INDUSTRY_CSRC1(E1755,"1"),[1]!EM_S_INFO_INDUSTRY_EM2016(E1755,"1"))))</f>
        <v>公用事业</v>
      </c>
      <c r="H1755" s="34" t="str">
        <f>IF(E1755="","",IF($H$1="上证50",[1]!EM_S_INFO_COMPINDEX(E1755,"000016"),"")&amp;IF($H$1="上证180",[1]!EM_S_INFO_COMPINDEX(E1755,"000010"),"")&amp;IF($H$1="沪深300",[1]!EM_S_INFO_COMPINDEX(E1755,"000300"),"")&amp;IF(AND($H$1="上证A股",RIGHT(E1755,2)="SH"),"是","")&amp;IF(AND($H$1="深证A股",RIGHT(E1755,2)="SZ"),"是","")&amp;IF(AND($H$1="创业板",LEFT(E1755,1)-3=0),"是","")&amp;IF(AND($H$1="全部A股",E1755&lt;&gt;0),"是","")&amp;IF(AND($H$1="中小板",LEFT(E1755,3)="002"),"是",""))</f>
        <v>是</v>
      </c>
      <c r="I1755" s="46">
        <f ca="1">IF(E1755="","",IF(OR([1]!EM_S_VAL_MV(E1755,deadline)="",[1]!EM_S_VAL_MV(E1755,deadline)="--",[1]!EM_S_VAL_MV(E1755,deadline)="null"),0,[1]!EM_S_VAL_MV(E1755,deadline)/100000000))</f>
        <v>49.891928719100001</v>
      </c>
      <c r="J1755" s="46">
        <f ca="1">IF(E1755="","",IF(RIGHT(LEFT($J$1,6),3)="TTM",[1]!EM_S_FA_PROFIT_TTM(E1755,LEFT(RIGHT($J$1,11),10),1)/100000000,[1]!EM_S_STM07_IS(E1755,61,LEFT(RIGHT($J$1,5),4)&amp;"-12-31",1)/100000000))</f>
        <v>0.20992151840000001</v>
      </c>
      <c r="K1755" s="36">
        <f t="shared" ca="1" si="137"/>
        <v>237.66943522213015</v>
      </c>
      <c r="L1755" s="46">
        <f ca="1">IF(E1755="","",IF(ISERROR(IF(行业估值!$E$7="最新年报",[1]!EM_S_STM07_BS(E1755,140,LEFT(RIGHT($L$1,5),4)&amp;"-12-31",1)/100000000,[1]!EM_S_STM07_BS(E1755,140,LEFT(RIGHT($L$1,11),10),1)/100000000)),0,IF(行业估值!$E$7="最新年报",[1]!EM_S_STM07_BS(E1755,140,LEFT(RIGHT($L$1,5),4)&amp;"-12-31",1)/100000000,[1]!EM_S_STM07_BS(E1755,140,LEFT(RIGHT($L$1,11),10),1)/100000000)))</f>
        <v>37.609094927800001</v>
      </c>
      <c r="M1755" s="36">
        <f t="shared" ca="1" si="138"/>
        <v>1.3265921132874894</v>
      </c>
      <c r="N1755" s="37" t="str">
        <f ca="1">IF(E1755="","",IF(ISERROR([1]!EM_S_EST_NETPROFIT(E1755,行业估值!$E$6,deadline)/100000000),"-",[1]!EM_S_EST_NETPROFIT(E1755,行业估值!$E$6,deadline)/100000000))</f>
        <v>-</v>
      </c>
      <c r="O1755" s="36" t="str">
        <f t="shared" ca="1" si="139"/>
        <v>-</v>
      </c>
      <c r="T1755" s="64" t="s">
        <v>3503</v>
      </c>
      <c r="U1755" s="64" t="s">
        <v>3504</v>
      </c>
    </row>
    <row r="1756" spans="4:21">
      <c r="D1756" s="45" t="str">
        <f>IF(AND(行业估值!$B$39=$G1756,COUNTIF($G$2:$G$2552,$G1756)&gt;=1),COUNTIF($G$2:G1756,$G1756),"")</f>
        <v/>
      </c>
      <c r="E1756" s="65" t="str">
        <f t="shared" si="135"/>
        <v>300356.SZ</v>
      </c>
      <c r="F1756" s="65" t="str">
        <f t="shared" si="136"/>
        <v>光一科技</v>
      </c>
      <c r="G1756" s="34" t="str">
        <f>IF(E1756="","",IF(行业估值!$C$5="申万行业",[1]!EM_S_INFO_INDUSTRY_SW2014(E1756,"1"),IF(行业估值!$C$5="证监会行业",[1]!EM_S_INFO_INDUSTRY_CSRC1(E1756,"1"),[1]!EM_S_INFO_INDUSTRY_EM2016(E1756,"1"))))</f>
        <v>电气设备</v>
      </c>
      <c r="H1756" s="34" t="str">
        <f>IF(E1756="","",IF($H$1="上证50",[1]!EM_S_INFO_COMPINDEX(E1756,"000016"),"")&amp;IF($H$1="上证180",[1]!EM_S_INFO_COMPINDEX(E1756,"000010"),"")&amp;IF($H$1="沪深300",[1]!EM_S_INFO_COMPINDEX(E1756,"000300"),"")&amp;IF(AND($H$1="上证A股",RIGHT(E1756,2)="SH"),"是","")&amp;IF(AND($H$1="深证A股",RIGHT(E1756,2)="SZ"),"是","")&amp;IF(AND($H$1="创业板",LEFT(E1756,1)-3=0),"是","")&amp;IF(AND($H$1="全部A股",E1756&lt;&gt;0),"是","")&amp;IF(AND($H$1="中小板",LEFT(E1756,3)="002"),"是",""))</f>
        <v>是</v>
      </c>
      <c r="I1756" s="46">
        <f ca="1">IF(E1756="","",IF(OR([1]!EM_S_VAL_MV(E1756,deadline)="",[1]!EM_S_VAL_MV(E1756,deadline)="--",[1]!EM_S_VAL_MV(E1756,deadline)="null"),0,[1]!EM_S_VAL_MV(E1756,deadline)/100000000))</f>
        <v>32.889469599999998</v>
      </c>
      <c r="J1756" s="46">
        <f ca="1">IF(E1756="","",IF(RIGHT(LEFT($J$1,6),3)="TTM",[1]!EM_S_FA_PROFIT_TTM(E1756,LEFT(RIGHT($J$1,11),10),1)/100000000,[1]!EM_S_STM07_IS(E1756,61,LEFT(RIGHT($J$1,5),4)&amp;"-12-31",1)/100000000))</f>
        <v>5.9539550300000001E-2</v>
      </c>
      <c r="K1756" s="36">
        <f t="shared" ca="1" si="137"/>
        <v>552.39701063042787</v>
      </c>
      <c r="L1756" s="46">
        <f ca="1">IF(E1756="","",IF(ISERROR(IF(行业估值!$E$7="最新年报",[1]!EM_S_STM07_BS(E1756,140,LEFT(RIGHT($L$1,5),4)&amp;"-12-31",1)/100000000,[1]!EM_S_STM07_BS(E1756,140,LEFT(RIGHT($L$1,11),10),1)/100000000)),0,IF(行业估值!$E$7="最新年报",[1]!EM_S_STM07_BS(E1756,140,LEFT(RIGHT($L$1,5),4)&amp;"-12-31",1)/100000000,[1]!EM_S_STM07_BS(E1756,140,LEFT(RIGHT($L$1,11),10),1)/100000000)))</f>
        <v>10.5711385616</v>
      </c>
      <c r="M1756" s="36">
        <f t="shared" ca="1" si="138"/>
        <v>3.1112513953295489</v>
      </c>
      <c r="N1756" s="37" t="str">
        <f ca="1">IF(E1756="","",IF(ISERROR([1]!EM_S_EST_NETPROFIT(E1756,行业估值!$E$6,deadline)/100000000),"-",[1]!EM_S_EST_NETPROFIT(E1756,行业估值!$E$6,deadline)/100000000))</f>
        <v>-</v>
      </c>
      <c r="O1756" s="36" t="str">
        <f t="shared" ca="1" si="139"/>
        <v>-</v>
      </c>
      <c r="T1756" s="64" t="s">
        <v>3505</v>
      </c>
      <c r="U1756" s="64" t="s">
        <v>3506</v>
      </c>
    </row>
    <row r="1757" spans="4:21">
      <c r="D1757" s="45" t="str">
        <f>IF(AND(行业估值!$B$39=$G1757,COUNTIF($G$2:$G$2552,$G1757)&gt;=1),COUNTIF($G$2:G1757,$G1757),"")</f>
        <v/>
      </c>
      <c r="E1757" s="65" t="str">
        <f t="shared" si="135"/>
        <v>300357.SZ</v>
      </c>
      <c r="F1757" s="65" t="str">
        <f t="shared" si="136"/>
        <v>我武生物</v>
      </c>
      <c r="G1757" s="34" t="str">
        <f>IF(E1757="","",IF(行业估值!$C$5="申万行业",[1]!EM_S_INFO_INDUSTRY_SW2014(E1757,"1"),IF(行业估值!$C$5="证监会行业",[1]!EM_S_INFO_INDUSTRY_CSRC1(E1757,"1"),[1]!EM_S_INFO_INDUSTRY_EM2016(E1757,"1"))))</f>
        <v>医药生物</v>
      </c>
      <c r="H1757" s="34" t="str">
        <f>IF(E1757="","",IF($H$1="上证50",[1]!EM_S_INFO_COMPINDEX(E1757,"000016"),"")&amp;IF($H$1="上证180",[1]!EM_S_INFO_COMPINDEX(E1757,"000010"),"")&amp;IF($H$1="沪深300",[1]!EM_S_INFO_COMPINDEX(E1757,"000300"),"")&amp;IF(AND($H$1="上证A股",RIGHT(E1757,2)="SH"),"是","")&amp;IF(AND($H$1="深证A股",RIGHT(E1757,2)="SZ"),"是","")&amp;IF(AND($H$1="创业板",LEFT(E1757,1)-3=0),"是","")&amp;IF(AND($H$1="全部A股",E1757&lt;&gt;0),"是","")&amp;IF(AND($H$1="中小板",LEFT(E1757,3)="002"),"是",""))</f>
        <v>是</v>
      </c>
      <c r="I1757" s="46">
        <f ca="1">IF(E1757="","",IF(OR([1]!EM_S_VAL_MV(E1757,deadline)="",[1]!EM_S_VAL_MV(E1757,deadline)="--",[1]!EM_S_VAL_MV(E1757,deadline)="null"),0,[1]!EM_S_VAL_MV(E1757,deadline)/100000000))</f>
        <v>245.97976320000001</v>
      </c>
      <c r="J1757" s="46">
        <f ca="1">IF(E1757="","",IF(RIGHT(LEFT($J$1,6),3)="TTM",[1]!EM_S_FA_PROFIT_TTM(E1757,LEFT(RIGHT($J$1,11),10),1)/100000000,[1]!EM_S_STM07_IS(E1757,61,LEFT(RIGHT($J$1,5),4)&amp;"-12-31",1)/100000000))</f>
        <v>2.8555602679000001</v>
      </c>
      <c r="K1757" s="36">
        <f t="shared" ca="1" si="137"/>
        <v>86.14063095257147</v>
      </c>
      <c r="L1757" s="46">
        <f ca="1">IF(E1757="","",IF(ISERROR(IF(行业估值!$E$7="最新年报",[1]!EM_S_STM07_BS(E1757,140,LEFT(RIGHT($L$1,5),4)&amp;"-12-31",1)/100000000,[1]!EM_S_STM07_BS(E1757,140,LEFT(RIGHT($L$1,11),10),1)/100000000)),0,IF(行业估值!$E$7="最新年报",[1]!EM_S_STM07_BS(E1757,140,LEFT(RIGHT($L$1,5),4)&amp;"-12-31",1)/100000000,[1]!EM_S_STM07_BS(E1757,140,LEFT(RIGHT($L$1,11),10),1)/100000000)))</f>
        <v>12.191533655000001</v>
      </c>
      <c r="M1757" s="36">
        <f t="shared" ca="1" si="138"/>
        <v>20.176277256070946</v>
      </c>
      <c r="N1757" s="37">
        <f ca="1">IF(E1757="","",IF(ISERROR([1]!EM_S_EST_NETPROFIT(E1757,行业估值!$E$6,deadline)/100000000),"-",[1]!EM_S_EST_NETPROFIT(E1757,行业估值!$E$6,deadline)/100000000))</f>
        <v>2.995211764705882</v>
      </c>
      <c r="O1757" s="36">
        <f t="shared" ca="1" si="139"/>
        <v>82.124331273837072</v>
      </c>
      <c r="T1757" s="64" t="s">
        <v>3507</v>
      </c>
      <c r="U1757" s="64" t="s">
        <v>3508</v>
      </c>
    </row>
    <row r="1758" spans="4:21">
      <c r="D1758" s="45" t="str">
        <f>IF(AND(行业估值!$B$39=$G1758,COUNTIF($G$2:$G$2552,$G1758)&gt;=1),COUNTIF($G$2:G1758,$G1758),"")</f>
        <v/>
      </c>
      <c r="E1758" s="65" t="str">
        <f t="shared" si="135"/>
        <v>300358.SZ</v>
      </c>
      <c r="F1758" s="65" t="str">
        <f t="shared" si="136"/>
        <v>楚天科技</v>
      </c>
      <c r="G1758" s="34" t="str">
        <f>IF(E1758="","",IF(行业估值!$C$5="申万行业",[1]!EM_S_INFO_INDUSTRY_SW2014(E1758,"1"),IF(行业估值!$C$5="证监会行业",[1]!EM_S_INFO_INDUSTRY_CSRC1(E1758,"1"),[1]!EM_S_INFO_INDUSTRY_EM2016(E1758,"1"))))</f>
        <v>医药生物</v>
      </c>
      <c r="H1758" s="34" t="str">
        <f>IF(E1758="","",IF($H$1="上证50",[1]!EM_S_INFO_COMPINDEX(E1758,"000016"),"")&amp;IF($H$1="上证180",[1]!EM_S_INFO_COMPINDEX(E1758,"000010"),"")&amp;IF($H$1="沪深300",[1]!EM_S_INFO_COMPINDEX(E1758,"000300"),"")&amp;IF(AND($H$1="上证A股",RIGHT(E1758,2)="SH"),"是","")&amp;IF(AND($H$1="深证A股",RIGHT(E1758,2)="SZ"),"是","")&amp;IF(AND($H$1="创业板",LEFT(E1758,1)-3=0),"是","")&amp;IF(AND($H$1="全部A股",E1758&lt;&gt;0),"是","")&amp;IF(AND($H$1="中小板",LEFT(E1758,3)="002"),"是",""))</f>
        <v>是</v>
      </c>
      <c r="I1758" s="46">
        <f ca="1">IF(E1758="","",IF(OR([1]!EM_S_VAL_MV(E1758,deadline)="",[1]!EM_S_VAL_MV(E1758,deadline)="--",[1]!EM_S_VAL_MV(E1758,deadline)="null"),0,[1]!EM_S_VAL_MV(E1758,deadline)/100000000))</f>
        <v>29.944791231999996</v>
      </c>
      <c r="J1758" s="46">
        <f ca="1">IF(E1758="","",IF(RIGHT(LEFT($J$1,6),3)="TTM",[1]!EM_S_FA_PROFIT_TTM(E1758,LEFT(RIGHT($J$1,11),10),1)/100000000,[1]!EM_S_STM07_IS(E1758,61,LEFT(RIGHT($J$1,5),4)&amp;"-12-31",1)/100000000))</f>
        <v>-7.9144323999999992E-3</v>
      </c>
      <c r="K1758" s="36">
        <f t="shared" ca="1" si="137"/>
        <v>-3783.5677555348125</v>
      </c>
      <c r="L1758" s="46">
        <f ca="1">IF(E1758="","",IF(ISERROR(IF(行业估值!$E$7="最新年报",[1]!EM_S_STM07_BS(E1758,140,LEFT(RIGHT($L$1,5),4)&amp;"-12-31",1)/100000000,[1]!EM_S_STM07_BS(E1758,140,LEFT(RIGHT($L$1,11),10),1)/100000000)),0,IF(行业估值!$E$7="最新年报",[1]!EM_S_STM07_BS(E1758,140,LEFT(RIGHT($L$1,5),4)&amp;"-12-31",1)/100000000,[1]!EM_S_STM07_BS(E1758,140,LEFT(RIGHT($L$1,11),10),1)/100000000)))</f>
        <v>23.636872897399996</v>
      </c>
      <c r="M1758" s="36">
        <f t="shared" ca="1" si="138"/>
        <v>1.2668677181613925</v>
      </c>
      <c r="N1758" s="37" t="str">
        <f ca="1">IF(E1758="","",IF(ISERROR([1]!EM_S_EST_NETPROFIT(E1758,行业估值!$E$6,deadline)/100000000),"-",[1]!EM_S_EST_NETPROFIT(E1758,行业估值!$E$6,deadline)/100000000))</f>
        <v>-</v>
      </c>
      <c r="O1758" s="36" t="str">
        <f t="shared" ca="1" si="139"/>
        <v>-</v>
      </c>
      <c r="T1758" s="64" t="s">
        <v>3509</v>
      </c>
      <c r="U1758" s="64" t="s">
        <v>3510</v>
      </c>
    </row>
    <row r="1759" spans="4:21">
      <c r="D1759" s="45" t="str">
        <f>IF(AND(行业估值!$B$39=$G1759,COUNTIF($G$2:$G$2552,$G1759)&gt;=1),COUNTIF($G$2:G1759,$G1759),"")</f>
        <v/>
      </c>
      <c r="E1759" s="65" t="str">
        <f t="shared" si="135"/>
        <v>300359.SZ</v>
      </c>
      <c r="F1759" s="65" t="str">
        <f t="shared" si="136"/>
        <v>全通教育</v>
      </c>
      <c r="G1759" s="34" t="str">
        <f>IF(E1759="","",IF(行业估值!$C$5="申万行业",[1]!EM_S_INFO_INDUSTRY_SW2014(E1759,"1"),IF(行业估值!$C$5="证监会行业",[1]!EM_S_INFO_INDUSTRY_CSRC1(E1759,"1"),[1]!EM_S_INFO_INDUSTRY_EM2016(E1759,"1"))))</f>
        <v>文化传媒</v>
      </c>
      <c r="H1759" s="34" t="str">
        <f>IF(E1759="","",IF($H$1="上证50",[1]!EM_S_INFO_COMPINDEX(E1759,"000016"),"")&amp;IF($H$1="上证180",[1]!EM_S_INFO_COMPINDEX(E1759,"000010"),"")&amp;IF($H$1="沪深300",[1]!EM_S_INFO_COMPINDEX(E1759,"000300"),"")&amp;IF(AND($H$1="上证A股",RIGHT(E1759,2)="SH"),"是","")&amp;IF(AND($H$1="深证A股",RIGHT(E1759,2)="SZ"),"是","")&amp;IF(AND($H$1="创业板",LEFT(E1759,1)-3=0),"是","")&amp;IF(AND($H$1="全部A股",E1759&lt;&gt;0),"是","")&amp;IF(AND($H$1="中小板",LEFT(E1759,3)="002"),"是",""))</f>
        <v>是</v>
      </c>
      <c r="I1759" s="46">
        <f ca="1">IF(E1759="","",IF(OR([1]!EM_S_VAL_MV(E1759,deadline)="",[1]!EM_S_VAL_MV(E1759,deadline)="--",[1]!EM_S_VAL_MV(E1759,deadline)="null"),0,[1]!EM_S_VAL_MV(E1759,deadline)/100000000))</f>
        <v>34.310405130200003</v>
      </c>
      <c r="J1759" s="46">
        <f ca="1">IF(E1759="","",IF(RIGHT(LEFT($J$1,6),3)="TTM",[1]!EM_S_FA_PROFIT_TTM(E1759,LEFT(RIGHT($J$1,11),10),1)/100000000,[1]!EM_S_STM07_IS(E1759,61,LEFT(RIGHT($J$1,5),4)&amp;"-12-31",1)/100000000))</f>
        <v>-6.6821618427000002</v>
      </c>
      <c r="K1759" s="36">
        <f t="shared" ca="1" si="137"/>
        <v>-5.1346264783578652</v>
      </c>
      <c r="L1759" s="46">
        <f ca="1">IF(E1759="","",IF(ISERROR(IF(行业估值!$E$7="最新年报",[1]!EM_S_STM07_BS(E1759,140,LEFT(RIGHT($L$1,5),4)&amp;"-12-31",1)/100000000,[1]!EM_S_STM07_BS(E1759,140,LEFT(RIGHT($L$1,11),10),1)/100000000)),0,IF(行业估值!$E$7="最新年报",[1]!EM_S_STM07_BS(E1759,140,LEFT(RIGHT($L$1,5),4)&amp;"-12-31",1)/100000000,[1]!EM_S_STM07_BS(E1759,140,LEFT(RIGHT($L$1,11),10),1)/100000000)))</f>
        <v>13.360624787699999</v>
      </c>
      <c r="M1759" s="36">
        <f t="shared" ca="1" si="138"/>
        <v>2.5680240015262386</v>
      </c>
      <c r="N1759" s="37" t="str">
        <f ca="1">IF(E1759="","",IF(ISERROR([1]!EM_S_EST_NETPROFIT(E1759,行业估值!$E$6,deadline)/100000000),"-",[1]!EM_S_EST_NETPROFIT(E1759,行业估值!$E$6,deadline)/100000000))</f>
        <v>-</v>
      </c>
      <c r="O1759" s="36" t="str">
        <f t="shared" ca="1" si="139"/>
        <v>-</v>
      </c>
      <c r="T1759" s="64" t="s">
        <v>3511</v>
      </c>
      <c r="U1759" s="64" t="s">
        <v>3512</v>
      </c>
    </row>
    <row r="1760" spans="4:21">
      <c r="D1760" s="45" t="str">
        <f>IF(AND(行业估值!$B$39=$G1760,COUNTIF($G$2:$G$2552,$G1760)&gt;=1),COUNTIF($G$2:G1760,$G1760),"")</f>
        <v/>
      </c>
      <c r="E1760" s="65" t="str">
        <f t="shared" si="135"/>
        <v>300360.SZ</v>
      </c>
      <c r="F1760" s="65" t="str">
        <f t="shared" si="136"/>
        <v>炬华科技</v>
      </c>
      <c r="G1760" s="34" t="str">
        <f>IF(E1760="","",IF(行业估值!$C$5="申万行业",[1]!EM_S_INFO_INDUSTRY_SW2014(E1760,"1"),IF(行业估值!$C$5="证监会行业",[1]!EM_S_INFO_INDUSTRY_CSRC1(E1760,"1"),[1]!EM_S_INFO_INDUSTRY_EM2016(E1760,"1"))))</f>
        <v>电气设备</v>
      </c>
      <c r="H1760" s="34" t="str">
        <f>IF(E1760="","",IF($H$1="上证50",[1]!EM_S_INFO_COMPINDEX(E1760,"000016"),"")&amp;IF($H$1="上证180",[1]!EM_S_INFO_COMPINDEX(E1760,"000010"),"")&amp;IF($H$1="沪深300",[1]!EM_S_INFO_COMPINDEX(E1760,"000300"),"")&amp;IF(AND($H$1="上证A股",RIGHT(E1760,2)="SH"),"是","")&amp;IF(AND($H$1="深证A股",RIGHT(E1760,2)="SZ"),"是","")&amp;IF(AND($H$1="创业板",LEFT(E1760,1)-3=0),"是","")&amp;IF(AND($H$1="全部A股",E1760&lt;&gt;0),"是","")&amp;IF(AND($H$1="中小板",LEFT(E1760,3)="002"),"是",""))</f>
        <v>是</v>
      </c>
      <c r="I1760" s="46">
        <f ca="1">IF(E1760="","",IF(OR([1]!EM_S_VAL_MV(E1760,deadline)="",[1]!EM_S_VAL_MV(E1760,deadline)="--",[1]!EM_S_VAL_MV(E1760,deadline)="null"),0,[1]!EM_S_VAL_MV(E1760,deadline)/100000000))</f>
        <v>49.481993320000001</v>
      </c>
      <c r="J1760" s="46">
        <f ca="1">IF(E1760="","",IF(RIGHT(LEFT($J$1,6),3)="TTM",[1]!EM_S_FA_PROFIT_TTM(E1760,LEFT(RIGHT($J$1,11),10),1)/100000000,[1]!EM_S_STM07_IS(E1760,61,LEFT(RIGHT($J$1,5),4)&amp;"-12-31",1)/100000000))</f>
        <v>1.5835436183000002</v>
      </c>
      <c r="K1760" s="36">
        <f t="shared" ca="1" si="137"/>
        <v>31.247635207624388</v>
      </c>
      <c r="L1760" s="46">
        <f ca="1">IF(E1760="","",IF(ISERROR(IF(行业估值!$E$7="最新年报",[1]!EM_S_STM07_BS(E1760,140,LEFT(RIGHT($L$1,5),4)&amp;"-12-31",1)/100000000,[1]!EM_S_STM07_BS(E1760,140,LEFT(RIGHT($L$1,11),10),1)/100000000)),0,IF(行业估值!$E$7="最新年报",[1]!EM_S_STM07_BS(E1760,140,LEFT(RIGHT($L$1,5),4)&amp;"-12-31",1)/100000000,[1]!EM_S_STM07_BS(E1760,140,LEFT(RIGHT($L$1,11),10),1)/100000000)))</f>
        <v>21.480697115500003</v>
      </c>
      <c r="M1760" s="36">
        <f t="shared" ca="1" si="138"/>
        <v>2.3035562139319432</v>
      </c>
      <c r="N1760" s="37">
        <f ca="1">IF(E1760="","",IF(ISERROR([1]!EM_S_EST_NETPROFIT(E1760,行业估值!$E$6,deadline)/100000000),"-",[1]!EM_S_EST_NETPROFIT(E1760,行业估值!$E$6,deadline)/100000000))</f>
        <v>2.1</v>
      </c>
      <c r="O1760" s="36">
        <f t="shared" ca="1" si="139"/>
        <v>23.562853961904761</v>
      </c>
      <c r="T1760" s="64" t="s">
        <v>3513</v>
      </c>
      <c r="U1760" s="64" t="s">
        <v>3514</v>
      </c>
    </row>
    <row r="1761" spans="4:21">
      <c r="D1761" s="45">
        <f>IF(AND(行业估值!$B$39=$G1761,COUNTIF($G$2:$G$2552,$G1761)&gt;=1),COUNTIF($G$2:G1761,$G1761),"")</f>
        <v>165</v>
      </c>
      <c r="E1761" s="65" t="str">
        <f t="shared" si="135"/>
        <v>300362.SZ</v>
      </c>
      <c r="F1761" s="65" t="str">
        <f t="shared" si="136"/>
        <v>天翔环境</v>
      </c>
      <c r="G1761" s="34" t="str">
        <f>IF(E1761="","",IF(行业估值!$C$5="申万行业",[1]!EM_S_INFO_INDUSTRY_SW2014(E1761,"1"),IF(行业估值!$C$5="证监会行业",[1]!EM_S_INFO_INDUSTRY_CSRC1(E1761,"1"),[1]!EM_S_INFO_INDUSTRY_EM2016(E1761,"1"))))</f>
        <v>机械设备</v>
      </c>
      <c r="H1761" s="34" t="str">
        <f>IF(E1761="","",IF($H$1="上证50",[1]!EM_S_INFO_COMPINDEX(E1761,"000016"),"")&amp;IF($H$1="上证180",[1]!EM_S_INFO_COMPINDEX(E1761,"000010"),"")&amp;IF($H$1="沪深300",[1]!EM_S_INFO_COMPINDEX(E1761,"000300"),"")&amp;IF(AND($H$1="上证A股",RIGHT(E1761,2)="SH"),"是","")&amp;IF(AND($H$1="深证A股",RIGHT(E1761,2)="SZ"),"是","")&amp;IF(AND($H$1="创业板",LEFT(E1761,1)-3=0),"是","")&amp;IF(AND($H$1="全部A股",E1761&lt;&gt;0),"是","")&amp;IF(AND($H$1="中小板",LEFT(E1761,3)="002"),"是",""))</f>
        <v>是</v>
      </c>
      <c r="I1761" s="46">
        <f ca="1">IF(E1761="","",IF(OR([1]!EM_S_VAL_MV(E1761,deadline)="",[1]!EM_S_VAL_MV(E1761,deadline)="--",[1]!EM_S_VAL_MV(E1761,deadline)="null"),0,[1]!EM_S_VAL_MV(E1761,deadline)/100000000))</f>
        <v>11.886377968</v>
      </c>
      <c r="J1761" s="46">
        <f ca="1">IF(E1761="","",IF(RIGHT(LEFT($J$1,6),3)="TTM",[1]!EM_S_FA_PROFIT_TTM(E1761,LEFT(RIGHT($J$1,11),10),1)/100000000,[1]!EM_S_STM07_IS(E1761,61,LEFT(RIGHT($J$1,5),4)&amp;"-12-31",1)/100000000))</f>
        <v>-24.569245429999999</v>
      </c>
      <c r="K1761" s="36">
        <f t="shared" ca="1" si="137"/>
        <v>-0.48379092479113228</v>
      </c>
      <c r="L1761" s="46">
        <f ca="1">IF(E1761="","",IF(ISERROR(IF(行业估值!$E$7="最新年报",[1]!EM_S_STM07_BS(E1761,140,LEFT(RIGHT($L$1,5),4)&amp;"-12-31",1)/100000000,[1]!EM_S_STM07_BS(E1761,140,LEFT(RIGHT($L$1,11),10),1)/100000000)),0,IF(行业估值!$E$7="最新年报",[1]!EM_S_STM07_BS(E1761,140,LEFT(RIGHT($L$1,5),4)&amp;"-12-31",1)/100000000,[1]!EM_S_STM07_BS(E1761,140,LEFT(RIGHT($L$1,11),10),1)/100000000)))</f>
        <v>-8.0760062372999997</v>
      </c>
      <c r="M1761" s="36">
        <f t="shared" ca="1" si="138"/>
        <v>-1.4718138667478169</v>
      </c>
      <c r="N1761" s="37" t="str">
        <f ca="1">IF(E1761="","",IF(ISERROR([1]!EM_S_EST_NETPROFIT(E1761,行业估值!$E$6,deadline)/100000000),"-",[1]!EM_S_EST_NETPROFIT(E1761,行业估值!$E$6,deadline)/100000000))</f>
        <v>-</v>
      </c>
      <c r="O1761" s="36" t="str">
        <f t="shared" ca="1" si="139"/>
        <v>-</v>
      </c>
      <c r="T1761" s="64" t="s">
        <v>3515</v>
      </c>
      <c r="U1761" s="64" t="s">
        <v>3516</v>
      </c>
    </row>
    <row r="1762" spans="4:21">
      <c r="D1762" s="45" t="str">
        <f>IF(AND(行业估值!$B$39=$G1762,COUNTIF($G$2:$G$2552,$G1762)&gt;=1),COUNTIF($G$2:G1762,$G1762),"")</f>
        <v/>
      </c>
      <c r="E1762" s="65" t="str">
        <f t="shared" si="135"/>
        <v>300363.SZ</v>
      </c>
      <c r="F1762" s="65" t="str">
        <f t="shared" si="136"/>
        <v>博腾股份</v>
      </c>
      <c r="G1762" s="34" t="str">
        <f>IF(E1762="","",IF(行业估值!$C$5="申万行业",[1]!EM_S_INFO_INDUSTRY_SW2014(E1762,"1"),IF(行业估值!$C$5="证监会行业",[1]!EM_S_INFO_INDUSTRY_CSRC1(E1762,"1"),[1]!EM_S_INFO_INDUSTRY_EM2016(E1762,"1"))))</f>
        <v>医药生物</v>
      </c>
      <c r="H1762" s="34" t="str">
        <f>IF(E1762="","",IF($H$1="上证50",[1]!EM_S_INFO_COMPINDEX(E1762,"000016"),"")&amp;IF($H$1="上证180",[1]!EM_S_INFO_COMPINDEX(E1762,"000010"),"")&amp;IF($H$1="沪深300",[1]!EM_S_INFO_COMPINDEX(E1762,"000300"),"")&amp;IF(AND($H$1="上证A股",RIGHT(E1762,2)="SH"),"是","")&amp;IF(AND($H$1="深证A股",RIGHT(E1762,2)="SZ"),"是","")&amp;IF(AND($H$1="创业板",LEFT(E1762,1)-3=0),"是","")&amp;IF(AND($H$1="全部A股",E1762&lt;&gt;0),"是","")&amp;IF(AND($H$1="中小板",LEFT(E1762,3)="002"),"是",""))</f>
        <v>是</v>
      </c>
      <c r="I1762" s="46">
        <f ca="1">IF(E1762="","",IF(OR([1]!EM_S_VAL_MV(E1762,deadline)="",[1]!EM_S_VAL_MV(E1762,deadline)="--",[1]!EM_S_VAL_MV(E1762,deadline)="null"),0,[1]!EM_S_VAL_MV(E1762,deadline)/100000000))</f>
        <v>68.331914404700001</v>
      </c>
      <c r="J1762" s="46">
        <f ca="1">IF(E1762="","",IF(RIGHT(LEFT($J$1,6),3)="TTM",[1]!EM_S_FA_PROFIT_TTM(E1762,LEFT(RIGHT($J$1,11),10),1)/100000000,[1]!EM_S_STM07_IS(E1762,61,LEFT(RIGHT($J$1,5),4)&amp;"-12-31",1)/100000000))</f>
        <v>1.6155758116999999</v>
      </c>
      <c r="K1762" s="36">
        <f t="shared" ca="1" si="137"/>
        <v>42.295702813721448</v>
      </c>
      <c r="L1762" s="46">
        <f ca="1">IF(E1762="","",IF(ISERROR(IF(行业估值!$E$7="最新年报",[1]!EM_S_STM07_BS(E1762,140,LEFT(RIGHT($L$1,5),4)&amp;"-12-31",1)/100000000,[1]!EM_S_STM07_BS(E1762,140,LEFT(RIGHT($L$1,11),10),1)/100000000)),0,IF(行业估值!$E$7="最新年报",[1]!EM_S_STM07_BS(E1762,140,LEFT(RIGHT($L$1,5),4)&amp;"-12-31",1)/100000000,[1]!EM_S_STM07_BS(E1762,140,LEFT(RIGHT($L$1,11),10),1)/100000000)))</f>
        <v>30.016019222899999</v>
      </c>
      <c r="M1762" s="36">
        <f t="shared" ca="1" si="138"/>
        <v>2.2765148801799744</v>
      </c>
      <c r="N1762" s="37">
        <f ca="1">IF(E1762="","",IF(ISERROR([1]!EM_S_EST_NETPROFIT(E1762,行业估值!$E$6,deadline)/100000000),"-",[1]!EM_S_EST_NETPROFIT(E1762,行业估值!$E$6,deadline)/100000000))</f>
        <v>1.7612666666666665</v>
      </c>
      <c r="O1762" s="36">
        <f t="shared" ca="1" si="139"/>
        <v>38.797029261913778</v>
      </c>
      <c r="T1762" s="64" t="s">
        <v>3517</v>
      </c>
      <c r="U1762" s="64" t="s">
        <v>3518</v>
      </c>
    </row>
    <row r="1763" spans="4:21">
      <c r="D1763" s="45" t="str">
        <f>IF(AND(行业估值!$B$39=$G1763,COUNTIF($G$2:$G$2552,$G1763)&gt;=1),COUNTIF($G$2:G1763,$G1763),"")</f>
        <v/>
      </c>
      <c r="E1763" s="65" t="str">
        <f t="shared" si="135"/>
        <v>300364.SZ</v>
      </c>
      <c r="F1763" s="65" t="str">
        <f t="shared" si="136"/>
        <v>中文在线</v>
      </c>
      <c r="G1763" s="34" t="str">
        <f>IF(E1763="","",IF(行业估值!$C$5="申万行业",[1]!EM_S_INFO_INDUSTRY_SW2014(E1763,"1"),IF(行业估值!$C$5="证监会行业",[1]!EM_S_INFO_INDUSTRY_CSRC1(E1763,"1"),[1]!EM_S_INFO_INDUSTRY_EM2016(E1763,"1"))))</f>
        <v>文化传媒</v>
      </c>
      <c r="H1763" s="34" t="str">
        <f>IF(E1763="","",IF($H$1="上证50",[1]!EM_S_INFO_COMPINDEX(E1763,"000016"),"")&amp;IF($H$1="上证180",[1]!EM_S_INFO_COMPINDEX(E1763,"000010"),"")&amp;IF($H$1="沪深300",[1]!EM_S_INFO_COMPINDEX(E1763,"000300"),"")&amp;IF(AND($H$1="上证A股",RIGHT(E1763,2)="SH"),"是","")&amp;IF(AND($H$1="深证A股",RIGHT(E1763,2)="SZ"),"是","")&amp;IF(AND($H$1="创业板",LEFT(E1763,1)-3=0),"是","")&amp;IF(AND($H$1="全部A股",E1763&lt;&gt;0),"是","")&amp;IF(AND($H$1="中小板",LEFT(E1763,3)="002"),"是",""))</f>
        <v>是</v>
      </c>
      <c r="I1763" s="46">
        <f ca="1">IF(E1763="","",IF(OR([1]!EM_S_VAL_MV(E1763,deadline)="",[1]!EM_S_VAL_MV(E1763,deadline)="--",[1]!EM_S_VAL_MV(E1763,deadline)="null"),0,[1]!EM_S_VAL_MV(E1763,deadline)/100000000))</f>
        <v>27.709951310999998</v>
      </c>
      <c r="J1763" s="46">
        <f ca="1">IF(E1763="","",IF(RIGHT(LEFT($J$1,6),3)="TTM",[1]!EM_S_FA_PROFIT_TTM(E1763,LEFT(RIGHT($J$1,11),10),1)/100000000,[1]!EM_S_STM07_IS(E1763,61,LEFT(RIGHT($J$1,5),4)&amp;"-12-31",1)/100000000))</f>
        <v>-17.332929567000001</v>
      </c>
      <c r="K1763" s="36">
        <f t="shared" ca="1" si="137"/>
        <v>-1.5986882773559934</v>
      </c>
      <c r="L1763" s="46">
        <f ca="1">IF(E1763="","",IF(ISERROR(IF(行业估值!$E$7="最新年报",[1]!EM_S_STM07_BS(E1763,140,LEFT(RIGHT($L$1,5),4)&amp;"-12-31",1)/100000000,[1]!EM_S_STM07_BS(E1763,140,LEFT(RIGHT($L$1,11),10),1)/100000000)),0,IF(行业估值!$E$7="最新年报",[1]!EM_S_STM07_BS(E1763,140,LEFT(RIGHT($L$1,5),4)&amp;"-12-31",1)/100000000,[1]!EM_S_STM07_BS(E1763,140,LEFT(RIGHT($L$1,11),10),1)/100000000)))</f>
        <v>20.073604121799999</v>
      </c>
      <c r="M1763" s="36">
        <f t="shared" ca="1" si="138"/>
        <v>1.3804173452293453</v>
      </c>
      <c r="N1763" s="37" t="str">
        <f ca="1">IF(E1763="","",IF(ISERROR([1]!EM_S_EST_NETPROFIT(E1763,行业估值!$E$6,deadline)/100000000),"-",[1]!EM_S_EST_NETPROFIT(E1763,行业估值!$E$6,deadline)/100000000))</f>
        <v>-</v>
      </c>
      <c r="O1763" s="36" t="str">
        <f t="shared" ca="1" si="139"/>
        <v>-</v>
      </c>
      <c r="T1763" s="64" t="s">
        <v>3519</v>
      </c>
      <c r="U1763" s="64" t="s">
        <v>3520</v>
      </c>
    </row>
    <row r="1764" spans="4:21">
      <c r="D1764" s="45" t="str">
        <f>IF(AND(行业估值!$B$39=$G1764,COUNTIF($G$2:$G$2552,$G1764)&gt;=1),COUNTIF($G$2:G1764,$G1764),"")</f>
        <v/>
      </c>
      <c r="E1764" s="65" t="str">
        <f t="shared" si="135"/>
        <v>300365.SZ</v>
      </c>
      <c r="F1764" s="65" t="str">
        <f t="shared" si="136"/>
        <v>恒华科技</v>
      </c>
      <c r="G1764" s="34" t="str">
        <f>IF(E1764="","",IF(行业估值!$C$5="申万行业",[1]!EM_S_INFO_INDUSTRY_SW2014(E1764,"1"),IF(行业估值!$C$5="证监会行业",[1]!EM_S_INFO_INDUSTRY_CSRC1(E1764,"1"),[1]!EM_S_INFO_INDUSTRY_EM2016(E1764,"1"))))</f>
        <v>信息技术</v>
      </c>
      <c r="H1764" s="34" t="str">
        <f>IF(E1764="","",IF($H$1="上证50",[1]!EM_S_INFO_COMPINDEX(E1764,"000016"),"")&amp;IF($H$1="上证180",[1]!EM_S_INFO_COMPINDEX(E1764,"000010"),"")&amp;IF($H$1="沪深300",[1]!EM_S_INFO_COMPINDEX(E1764,"000300"),"")&amp;IF(AND($H$1="上证A股",RIGHT(E1764,2)="SH"),"是","")&amp;IF(AND($H$1="深证A股",RIGHT(E1764,2)="SZ"),"是","")&amp;IF(AND($H$1="创业板",LEFT(E1764,1)-3=0),"是","")&amp;IF(AND($H$1="全部A股",E1764&lt;&gt;0),"是","")&amp;IF(AND($H$1="中小板",LEFT(E1764,3)="002"),"是",""))</f>
        <v>是</v>
      </c>
      <c r="I1764" s="46">
        <f ca="1">IF(E1764="","",IF(OR([1]!EM_S_VAL_MV(E1764,deadline)="",[1]!EM_S_VAL_MV(E1764,deadline)="--",[1]!EM_S_VAL_MV(E1764,deadline)="null"),0,[1]!EM_S_VAL_MV(E1764,deadline)/100000000))</f>
        <v>77.971475310299994</v>
      </c>
      <c r="J1764" s="46">
        <f ca="1">IF(E1764="","",IF(RIGHT(LEFT($J$1,6),3)="TTM",[1]!EM_S_FA_PROFIT_TTM(E1764,LEFT(RIGHT($J$1,11),10),1)/100000000,[1]!EM_S_STM07_IS(E1764,61,LEFT(RIGHT($J$1,5),4)&amp;"-12-31",1)/100000000))</f>
        <v>2.9147623652999997</v>
      </c>
      <c r="K1764" s="36">
        <f t="shared" ca="1" si="137"/>
        <v>26.750542767583333</v>
      </c>
      <c r="L1764" s="46">
        <f ca="1">IF(E1764="","",IF(ISERROR(IF(行业估值!$E$7="最新年报",[1]!EM_S_STM07_BS(E1764,140,LEFT(RIGHT($L$1,5),4)&amp;"-12-31",1)/100000000,[1]!EM_S_STM07_BS(E1764,140,LEFT(RIGHT($L$1,11),10),1)/100000000)),0,IF(行业估值!$E$7="最新年报",[1]!EM_S_STM07_BS(E1764,140,LEFT(RIGHT($L$1,5),4)&amp;"-12-31",1)/100000000,[1]!EM_S_STM07_BS(E1764,140,LEFT(RIGHT($L$1,11),10),1)/100000000)))</f>
        <v>19.409173483299998</v>
      </c>
      <c r="M1764" s="36">
        <f t="shared" ca="1" si="138"/>
        <v>4.0172486158356024</v>
      </c>
      <c r="N1764" s="37">
        <f ca="1">IF(E1764="","",IF(ISERROR([1]!EM_S_EST_NETPROFIT(E1764,行业估值!$E$6,deadline)/100000000),"-",[1]!EM_S_EST_NETPROFIT(E1764,行业估值!$E$6,deadline)/100000000))</f>
        <v>3.6069599999999999</v>
      </c>
      <c r="O1764" s="36">
        <f t="shared" ca="1" si="139"/>
        <v>21.616950371032669</v>
      </c>
      <c r="T1764" s="64" t="s">
        <v>3521</v>
      </c>
      <c r="U1764" s="64" t="s">
        <v>3522</v>
      </c>
    </row>
    <row r="1765" spans="4:21">
      <c r="D1765" s="45" t="str">
        <f>IF(AND(行业估值!$B$39=$G1765,COUNTIF($G$2:$G$2552,$G1765)&gt;=1),COUNTIF($G$2:G1765,$G1765),"")</f>
        <v/>
      </c>
      <c r="E1765" s="65" t="str">
        <f t="shared" si="135"/>
        <v>300366.SZ</v>
      </c>
      <c r="F1765" s="65" t="str">
        <f t="shared" si="136"/>
        <v>创意信息</v>
      </c>
      <c r="G1765" s="34" t="str">
        <f>IF(E1765="","",IF(行业估值!$C$5="申万行业",[1]!EM_S_INFO_INDUSTRY_SW2014(E1765,"1"),IF(行业估值!$C$5="证监会行业",[1]!EM_S_INFO_INDUSTRY_CSRC1(E1765,"1"),[1]!EM_S_INFO_INDUSTRY_EM2016(E1765,"1"))))</f>
        <v>信息技术</v>
      </c>
      <c r="H1765" s="34" t="str">
        <f>IF(E1765="","",IF($H$1="上证50",[1]!EM_S_INFO_COMPINDEX(E1765,"000016"),"")&amp;IF($H$1="上证180",[1]!EM_S_INFO_COMPINDEX(E1765,"000010"),"")&amp;IF($H$1="沪深300",[1]!EM_S_INFO_COMPINDEX(E1765,"000300"),"")&amp;IF(AND($H$1="上证A股",RIGHT(E1765,2)="SH"),"是","")&amp;IF(AND($H$1="深证A股",RIGHT(E1765,2)="SZ"),"是","")&amp;IF(AND($H$1="创业板",LEFT(E1765,1)-3=0),"是","")&amp;IF(AND($H$1="全部A股",E1765&lt;&gt;0),"是","")&amp;IF(AND($H$1="中小板",LEFT(E1765,3)="002"),"是",""))</f>
        <v>是</v>
      </c>
      <c r="I1765" s="46">
        <f ca="1">IF(E1765="","",IF(OR([1]!EM_S_VAL_MV(E1765,deadline)="",[1]!EM_S_VAL_MV(E1765,deadline)="--",[1]!EM_S_VAL_MV(E1765,deadline)="null"),0,[1]!EM_S_VAL_MV(E1765,deadline)/100000000))</f>
        <v>50.928328935000003</v>
      </c>
      <c r="J1765" s="46">
        <f ca="1">IF(E1765="","",IF(RIGHT(LEFT($J$1,6),3)="TTM",[1]!EM_S_FA_PROFIT_TTM(E1765,LEFT(RIGHT($J$1,11),10),1)/100000000,[1]!EM_S_STM07_IS(E1765,61,LEFT(RIGHT($J$1,5),4)&amp;"-12-31",1)/100000000))</f>
        <v>-4.2513667506999999</v>
      </c>
      <c r="K1765" s="36">
        <f t="shared" ca="1" si="137"/>
        <v>-11.979283821282769</v>
      </c>
      <c r="L1765" s="46">
        <f ca="1">IF(E1765="","",IF(ISERROR(IF(行业估值!$E$7="最新年报",[1]!EM_S_STM07_BS(E1765,140,LEFT(RIGHT($L$1,5),4)&amp;"-12-31",1)/100000000,[1]!EM_S_STM07_BS(E1765,140,LEFT(RIGHT($L$1,11),10),1)/100000000)),0,IF(行业估值!$E$7="最新年报",[1]!EM_S_STM07_BS(E1765,140,LEFT(RIGHT($L$1,5),4)&amp;"-12-31",1)/100000000,[1]!EM_S_STM07_BS(E1765,140,LEFT(RIGHT($L$1,11),10),1)/100000000)))</f>
        <v>24.401552071100003</v>
      </c>
      <c r="M1765" s="36">
        <f t="shared" ca="1" si="138"/>
        <v>2.0870938367611873</v>
      </c>
      <c r="N1765" s="37">
        <f ca="1">IF(E1765="","",IF(ISERROR([1]!EM_S_EST_NETPROFIT(E1765,行业估值!$E$6,deadline)/100000000),"-",[1]!EM_S_EST_NETPROFIT(E1765,行业估值!$E$6,deadline)/100000000))</f>
        <v>2.2303999999999999</v>
      </c>
      <c r="O1765" s="36">
        <f t="shared" ca="1" si="139"/>
        <v>22.833719931402442</v>
      </c>
      <c r="T1765" s="64" t="s">
        <v>3523</v>
      </c>
      <c r="U1765" s="64" t="s">
        <v>3524</v>
      </c>
    </row>
    <row r="1766" spans="4:21">
      <c r="D1766" s="45" t="str">
        <f>IF(AND(行业估值!$B$39=$G1766,COUNTIF($G$2:$G$2552,$G1766)&gt;=1),COUNTIF($G$2:G1766,$G1766),"")</f>
        <v/>
      </c>
      <c r="E1766" s="65" t="str">
        <f t="shared" si="135"/>
        <v>300367.SZ</v>
      </c>
      <c r="F1766" s="65" t="str">
        <f t="shared" si="136"/>
        <v>东方网力</v>
      </c>
      <c r="G1766" s="34" t="str">
        <f>IF(E1766="","",IF(行业估值!$C$5="申万行业",[1]!EM_S_INFO_INDUSTRY_SW2014(E1766,"1"),IF(行业估值!$C$5="证监会行业",[1]!EM_S_INFO_INDUSTRY_CSRC1(E1766,"1"),[1]!EM_S_INFO_INDUSTRY_EM2016(E1766,"1"))))</f>
        <v>信息技术</v>
      </c>
      <c r="H1766" s="34" t="str">
        <f>IF(E1766="","",IF($H$1="上证50",[1]!EM_S_INFO_COMPINDEX(E1766,"000016"),"")&amp;IF($H$1="上证180",[1]!EM_S_INFO_COMPINDEX(E1766,"000010"),"")&amp;IF($H$1="沪深300",[1]!EM_S_INFO_COMPINDEX(E1766,"000300"),"")&amp;IF(AND($H$1="上证A股",RIGHT(E1766,2)="SH"),"是","")&amp;IF(AND($H$1="深证A股",RIGHT(E1766,2)="SZ"),"是","")&amp;IF(AND($H$1="创业板",LEFT(E1766,1)-3=0),"是","")&amp;IF(AND($H$1="全部A股",E1766&lt;&gt;0),"是","")&amp;IF(AND($H$1="中小板",LEFT(E1766,3)="002"),"是",""))</f>
        <v>是</v>
      </c>
      <c r="I1766" s="46">
        <f ca="1">IF(E1766="","",IF(OR([1]!EM_S_VAL_MV(E1766,deadline)="",[1]!EM_S_VAL_MV(E1766,deadline)="--",[1]!EM_S_VAL_MV(E1766,deadline)="null"),0,[1]!EM_S_VAL_MV(E1766,deadline)/100000000))</f>
        <v>48.667941401199997</v>
      </c>
      <c r="J1766" s="46">
        <f ca="1">IF(E1766="","",IF(RIGHT(LEFT($J$1,6),3)="TTM",[1]!EM_S_FA_PROFIT_TTM(E1766,LEFT(RIGHT($J$1,11),10),1)/100000000,[1]!EM_S_STM07_IS(E1766,61,LEFT(RIGHT($J$1,5),4)&amp;"-12-31",1)/100000000))</f>
        <v>-1.4183760985</v>
      </c>
      <c r="K1766" s="36">
        <f t="shared" ca="1" si="137"/>
        <v>-34.312437619802431</v>
      </c>
      <c r="L1766" s="46">
        <f ca="1">IF(E1766="","",IF(ISERROR(IF(行业估值!$E$7="最新年报",[1]!EM_S_STM07_BS(E1766,140,LEFT(RIGHT($L$1,5),4)&amp;"-12-31",1)/100000000,[1]!EM_S_STM07_BS(E1766,140,LEFT(RIGHT($L$1,11),10),1)/100000000)),0,IF(行业估值!$E$7="最新年报",[1]!EM_S_STM07_BS(E1766,140,LEFT(RIGHT($L$1,5),4)&amp;"-12-31",1)/100000000,[1]!EM_S_STM07_BS(E1766,140,LEFT(RIGHT($L$1,11),10),1)/100000000)))</f>
        <v>37.122540294899999</v>
      </c>
      <c r="M1766" s="36">
        <f t="shared" ca="1" si="138"/>
        <v>1.3110078409123886</v>
      </c>
      <c r="N1766" s="37" t="str">
        <f ca="1">IF(E1766="","",IF(ISERROR([1]!EM_S_EST_NETPROFIT(E1766,行业估值!$E$6,deadline)/100000000),"-",[1]!EM_S_EST_NETPROFIT(E1766,行业估值!$E$6,deadline)/100000000))</f>
        <v>-</v>
      </c>
      <c r="O1766" s="36" t="str">
        <f t="shared" ca="1" si="139"/>
        <v>-</v>
      </c>
      <c r="T1766" s="64" t="s">
        <v>3525</v>
      </c>
      <c r="U1766" s="64" t="s">
        <v>3526</v>
      </c>
    </row>
    <row r="1767" spans="4:21">
      <c r="D1767" s="45" t="str">
        <f>IF(AND(行业估值!$B$39=$G1767,COUNTIF($G$2:$G$2552,$G1767)&gt;=1),COUNTIF($G$2:G1767,$G1767),"")</f>
        <v/>
      </c>
      <c r="E1767" s="65" t="str">
        <f t="shared" si="135"/>
        <v>300368.SZ</v>
      </c>
      <c r="F1767" s="65" t="str">
        <f t="shared" si="136"/>
        <v>汇金股份</v>
      </c>
      <c r="G1767" s="34" t="str">
        <f>IF(E1767="","",IF(行业估值!$C$5="申万行业",[1]!EM_S_INFO_INDUSTRY_SW2014(E1767,"1"),IF(行业估值!$C$5="证监会行业",[1]!EM_S_INFO_INDUSTRY_CSRC1(E1767,"1"),[1]!EM_S_INFO_INDUSTRY_EM2016(E1767,"1"))))</f>
        <v>信息技术</v>
      </c>
      <c r="H1767" s="34" t="str">
        <f>IF(E1767="","",IF($H$1="上证50",[1]!EM_S_INFO_COMPINDEX(E1767,"000016"),"")&amp;IF($H$1="上证180",[1]!EM_S_INFO_COMPINDEX(E1767,"000010"),"")&amp;IF($H$1="沪深300",[1]!EM_S_INFO_COMPINDEX(E1767,"000300"),"")&amp;IF(AND($H$1="上证A股",RIGHT(E1767,2)="SH"),"是","")&amp;IF(AND($H$1="深证A股",RIGHT(E1767,2)="SZ"),"是","")&amp;IF(AND($H$1="创业板",LEFT(E1767,1)-3=0),"是","")&amp;IF(AND($H$1="全部A股",E1767&lt;&gt;0),"是","")&amp;IF(AND($H$1="中小板",LEFT(E1767,3)="002"),"是",""))</f>
        <v>是</v>
      </c>
      <c r="I1767" s="46">
        <f ca="1">IF(E1767="","",IF(OR([1]!EM_S_VAL_MV(E1767,deadline)="",[1]!EM_S_VAL_MV(E1767,deadline)="--",[1]!EM_S_VAL_MV(E1767,deadline)="null"),0,[1]!EM_S_VAL_MV(E1767,deadline)/100000000))</f>
        <v>40.268121057499997</v>
      </c>
      <c r="J1767" s="46">
        <f ca="1">IF(E1767="","",IF(RIGHT(LEFT($J$1,6),3)="TTM",[1]!EM_S_FA_PROFIT_TTM(E1767,LEFT(RIGHT($J$1,11),10),1)/100000000,[1]!EM_S_STM07_IS(E1767,61,LEFT(RIGHT($J$1,5),4)&amp;"-12-31",1)/100000000))</f>
        <v>0.29352592249999998</v>
      </c>
      <c r="K1767" s="36">
        <f t="shared" ca="1" si="137"/>
        <v>137.18761434946177</v>
      </c>
      <c r="L1767" s="46">
        <f ca="1">IF(E1767="","",IF(ISERROR(IF(行业估值!$E$7="最新年报",[1]!EM_S_STM07_BS(E1767,140,LEFT(RIGHT($L$1,5),4)&amp;"-12-31",1)/100000000,[1]!EM_S_STM07_BS(E1767,140,LEFT(RIGHT($L$1,11),10),1)/100000000)),0,IF(行业估值!$E$7="最新年报",[1]!EM_S_STM07_BS(E1767,140,LEFT(RIGHT($L$1,5),4)&amp;"-12-31",1)/100000000,[1]!EM_S_STM07_BS(E1767,140,LEFT(RIGHT($L$1,11),10),1)/100000000)))</f>
        <v>8.5522018340999999</v>
      </c>
      <c r="M1767" s="36">
        <f t="shared" ca="1" si="138"/>
        <v>4.7085092048389026</v>
      </c>
      <c r="N1767" s="37">
        <f ca="1">IF(E1767="","",IF(ISERROR([1]!EM_S_EST_NETPROFIT(E1767,行业估值!$E$6,deadline)/100000000),"-",[1]!EM_S_EST_NETPROFIT(E1767,行业估值!$E$6,deadline)/100000000))</f>
        <v>0.74950000000000006</v>
      </c>
      <c r="O1767" s="36">
        <f t="shared" ca="1" si="139"/>
        <v>53.726645840560366</v>
      </c>
      <c r="T1767" s="64" t="s">
        <v>3527</v>
      </c>
      <c r="U1767" s="64" t="s">
        <v>3528</v>
      </c>
    </row>
    <row r="1768" spans="4:21">
      <c r="D1768" s="45" t="str">
        <f>IF(AND(行业估值!$B$39=$G1768,COUNTIF($G$2:$G$2552,$G1768)&gt;=1),COUNTIF($G$2:G1768,$G1768),"")</f>
        <v/>
      </c>
      <c r="E1768" s="65" t="str">
        <f t="shared" si="135"/>
        <v>300369.SZ</v>
      </c>
      <c r="F1768" s="65" t="str">
        <f t="shared" si="136"/>
        <v>绿盟科技</v>
      </c>
      <c r="G1768" s="34" t="str">
        <f>IF(E1768="","",IF(行业估值!$C$5="申万行业",[1]!EM_S_INFO_INDUSTRY_SW2014(E1768,"1"),IF(行业估值!$C$5="证监会行业",[1]!EM_S_INFO_INDUSTRY_CSRC1(E1768,"1"),[1]!EM_S_INFO_INDUSTRY_EM2016(E1768,"1"))))</f>
        <v>信息技术</v>
      </c>
      <c r="H1768" s="34" t="str">
        <f>IF(E1768="","",IF($H$1="上证50",[1]!EM_S_INFO_COMPINDEX(E1768,"000016"),"")&amp;IF($H$1="上证180",[1]!EM_S_INFO_COMPINDEX(E1768,"000010"),"")&amp;IF($H$1="沪深300",[1]!EM_S_INFO_COMPINDEX(E1768,"000300"),"")&amp;IF(AND($H$1="上证A股",RIGHT(E1768,2)="SH"),"是","")&amp;IF(AND($H$1="深证A股",RIGHT(E1768,2)="SZ"),"是","")&amp;IF(AND($H$1="创业板",LEFT(E1768,1)-3=0),"是","")&amp;IF(AND($H$1="全部A股",E1768&lt;&gt;0),"是","")&amp;IF(AND($H$1="中小板",LEFT(E1768,3)="002"),"是",""))</f>
        <v>是</v>
      </c>
      <c r="I1768" s="46">
        <f ca="1">IF(E1768="","",IF(OR([1]!EM_S_VAL_MV(E1768,deadline)="",[1]!EM_S_VAL_MV(E1768,deadline)="--",[1]!EM_S_VAL_MV(E1768,deadline)="null"),0,[1]!EM_S_VAL_MV(E1768,deadline)/100000000))</f>
        <v>138.6330377157</v>
      </c>
      <c r="J1768" s="46">
        <f ca="1">IF(E1768="","",IF(RIGHT(LEFT($J$1,6),3)="TTM",[1]!EM_S_FA_PROFIT_TTM(E1768,LEFT(RIGHT($J$1,11),10),1)/100000000,[1]!EM_S_STM07_IS(E1768,61,LEFT(RIGHT($J$1,5),4)&amp;"-12-31",1)/100000000))</f>
        <v>2.1009717775999999</v>
      </c>
      <c r="K1768" s="36">
        <f t="shared" ca="1" si="137"/>
        <v>65.985197513725993</v>
      </c>
      <c r="L1768" s="46">
        <f ca="1">IF(E1768="","",IF(ISERROR(IF(行业估值!$E$7="最新年报",[1]!EM_S_STM07_BS(E1768,140,LEFT(RIGHT($L$1,5),4)&amp;"-12-31",1)/100000000,[1]!EM_S_STM07_BS(E1768,140,LEFT(RIGHT($L$1,11),10),1)/100000000)),0,IF(行业估值!$E$7="最新年报",[1]!EM_S_STM07_BS(E1768,140,LEFT(RIGHT($L$1,5),4)&amp;"-12-31",1)/100000000,[1]!EM_S_STM07_BS(E1768,140,LEFT(RIGHT($L$1,11),10),1)/100000000)))</f>
        <v>31.138148930900002</v>
      </c>
      <c r="M1768" s="36">
        <f t="shared" ca="1" si="138"/>
        <v>4.4521926471398956</v>
      </c>
      <c r="N1768" s="37">
        <f ca="1">IF(E1768="","",IF(ISERROR([1]!EM_S_EST_NETPROFIT(E1768,行业估值!$E$6,deadline)/100000000),"-",[1]!EM_S_EST_NETPROFIT(E1768,行业估值!$E$6,deadline)/100000000))</f>
        <v>2.5146000000000002</v>
      </c>
      <c r="O1768" s="36">
        <f t="shared" ca="1" si="139"/>
        <v>55.131248594488184</v>
      </c>
      <c r="T1768" s="64" t="s">
        <v>3529</v>
      </c>
      <c r="U1768" s="64" t="s">
        <v>3530</v>
      </c>
    </row>
    <row r="1769" spans="4:21">
      <c r="D1769" s="45" t="str">
        <f>IF(AND(行业估值!$B$39=$G1769,COUNTIF($G$2:$G$2552,$G1769)&gt;=1),COUNTIF($G$2:G1769,$G1769),"")</f>
        <v/>
      </c>
      <c r="E1769" s="65" t="str">
        <f t="shared" si="135"/>
        <v>300370.SZ</v>
      </c>
      <c r="F1769" s="65" t="str">
        <f t="shared" si="136"/>
        <v>安控科技</v>
      </c>
      <c r="G1769" s="34" t="str">
        <f>IF(E1769="","",IF(行业估值!$C$5="申万行业",[1]!EM_S_INFO_INDUSTRY_SW2014(E1769,"1"),IF(行业估值!$C$5="证监会行业",[1]!EM_S_INFO_INDUSTRY_CSRC1(E1769,"1"),[1]!EM_S_INFO_INDUSTRY_EM2016(E1769,"1"))))</f>
        <v>电气设备</v>
      </c>
      <c r="H1769" s="34" t="str">
        <f>IF(E1769="","",IF($H$1="上证50",[1]!EM_S_INFO_COMPINDEX(E1769,"000016"),"")&amp;IF($H$1="上证180",[1]!EM_S_INFO_COMPINDEX(E1769,"000010"),"")&amp;IF($H$1="沪深300",[1]!EM_S_INFO_COMPINDEX(E1769,"000300"),"")&amp;IF(AND($H$1="上证A股",RIGHT(E1769,2)="SH"),"是","")&amp;IF(AND($H$1="深证A股",RIGHT(E1769,2)="SZ"),"是","")&amp;IF(AND($H$1="创业板",LEFT(E1769,1)-3=0),"是","")&amp;IF(AND($H$1="全部A股",E1769&lt;&gt;0),"是","")&amp;IF(AND($H$1="中小板",LEFT(E1769,3)="002"),"是",""))</f>
        <v>是</v>
      </c>
      <c r="I1769" s="46">
        <f ca="1">IF(E1769="","",IF(OR([1]!EM_S_VAL_MV(E1769,deadline)="",[1]!EM_S_VAL_MV(E1769,deadline)="--",[1]!EM_S_VAL_MV(E1769,deadline)="null"),0,[1]!EM_S_VAL_MV(E1769,deadline)/100000000))</f>
        <v>29.671536664000001</v>
      </c>
      <c r="J1769" s="46">
        <f ca="1">IF(E1769="","",IF(RIGHT(LEFT($J$1,6),3)="TTM",[1]!EM_S_FA_PROFIT_TTM(E1769,LEFT(RIGHT($J$1,11),10),1)/100000000,[1]!EM_S_STM07_IS(E1769,61,LEFT(RIGHT($J$1,5),4)&amp;"-12-31",1)/100000000))</f>
        <v>-5.7236262067999997</v>
      </c>
      <c r="K1769" s="36">
        <f t="shared" ca="1" si="137"/>
        <v>-5.184045147593408</v>
      </c>
      <c r="L1769" s="46">
        <f ca="1">IF(E1769="","",IF(ISERROR(IF(行业估值!$E$7="最新年报",[1]!EM_S_STM07_BS(E1769,140,LEFT(RIGHT($L$1,5),4)&amp;"-12-31",1)/100000000,[1]!EM_S_STM07_BS(E1769,140,LEFT(RIGHT($L$1,11),10),1)/100000000)),0,IF(行业估值!$E$7="最新年报",[1]!EM_S_STM07_BS(E1769,140,LEFT(RIGHT($L$1,5),4)&amp;"-12-31",1)/100000000,[1]!EM_S_STM07_BS(E1769,140,LEFT(RIGHT($L$1,11),10),1)/100000000)))</f>
        <v>8.5688337662000009</v>
      </c>
      <c r="M1769" s="36">
        <f t="shared" ca="1" si="138"/>
        <v>3.4627275395445514</v>
      </c>
      <c r="N1769" s="37" t="str">
        <f ca="1">IF(E1769="","",IF(ISERROR([1]!EM_S_EST_NETPROFIT(E1769,行业估值!$E$6,deadline)/100000000),"-",[1]!EM_S_EST_NETPROFIT(E1769,行业估值!$E$6,deadline)/100000000))</f>
        <v>-</v>
      </c>
      <c r="O1769" s="36" t="str">
        <f t="shared" ca="1" si="139"/>
        <v>-</v>
      </c>
      <c r="T1769" s="64" t="s">
        <v>3531</v>
      </c>
      <c r="U1769" s="64" t="s">
        <v>3532</v>
      </c>
    </row>
    <row r="1770" spans="4:21">
      <c r="D1770" s="45">
        <f>IF(AND(行业估值!$B$39=$G1770,COUNTIF($G$2:$G$2552,$G1770)&gt;=1),COUNTIF($G$2:G1770,$G1770),"")</f>
        <v>166</v>
      </c>
      <c r="E1770" s="65" t="str">
        <f t="shared" si="135"/>
        <v>300371.SZ</v>
      </c>
      <c r="F1770" s="65" t="str">
        <f t="shared" si="136"/>
        <v>汇中股份</v>
      </c>
      <c r="G1770" s="34" t="str">
        <f>IF(E1770="","",IF(行业估值!$C$5="申万行业",[1]!EM_S_INFO_INDUSTRY_SW2014(E1770,"1"),IF(行业估值!$C$5="证监会行业",[1]!EM_S_INFO_INDUSTRY_CSRC1(E1770,"1"),[1]!EM_S_INFO_INDUSTRY_EM2016(E1770,"1"))))</f>
        <v>机械设备</v>
      </c>
      <c r="H1770" s="34" t="str">
        <f>IF(E1770="","",IF($H$1="上证50",[1]!EM_S_INFO_COMPINDEX(E1770,"000016"),"")&amp;IF($H$1="上证180",[1]!EM_S_INFO_COMPINDEX(E1770,"000010"),"")&amp;IF($H$1="沪深300",[1]!EM_S_INFO_COMPINDEX(E1770,"000300"),"")&amp;IF(AND($H$1="上证A股",RIGHT(E1770,2)="SH"),"是","")&amp;IF(AND($H$1="深证A股",RIGHT(E1770,2)="SZ"),"是","")&amp;IF(AND($H$1="创业板",LEFT(E1770,1)-3=0),"是","")&amp;IF(AND($H$1="全部A股",E1770&lt;&gt;0),"是","")&amp;IF(AND($H$1="中小板",LEFT(E1770,3)="002"),"是",""))</f>
        <v>是</v>
      </c>
      <c r="I1770" s="46">
        <f ca="1">IF(E1770="","",IF(OR([1]!EM_S_VAL_MV(E1770,deadline)="",[1]!EM_S_VAL_MV(E1770,deadline)="--",[1]!EM_S_VAL_MV(E1770,deadline)="null"),0,[1]!EM_S_VAL_MV(E1770,deadline)/100000000))</f>
        <v>20.54143728</v>
      </c>
      <c r="J1770" s="46">
        <f ca="1">IF(E1770="","",IF(RIGHT(LEFT($J$1,6),3)="TTM",[1]!EM_S_FA_PROFIT_TTM(E1770,LEFT(RIGHT($J$1,11),10),1)/100000000,[1]!EM_S_STM07_IS(E1770,61,LEFT(RIGHT($J$1,5),4)&amp;"-12-31",1)/100000000))</f>
        <v>0.96700969019999994</v>
      </c>
      <c r="K1770" s="36">
        <f t="shared" ca="1" si="137"/>
        <v>21.242224858937615</v>
      </c>
      <c r="L1770" s="46">
        <f ca="1">IF(E1770="","",IF(ISERROR(IF(行业估值!$E$7="最新年报",[1]!EM_S_STM07_BS(E1770,140,LEFT(RIGHT($L$1,5),4)&amp;"-12-31",1)/100000000,[1]!EM_S_STM07_BS(E1770,140,LEFT(RIGHT($L$1,11),10),1)/100000000)),0,IF(行业估值!$E$7="最新年报",[1]!EM_S_STM07_BS(E1770,140,LEFT(RIGHT($L$1,5),4)&amp;"-12-31",1)/100000000,[1]!EM_S_STM07_BS(E1770,140,LEFT(RIGHT($L$1,11),10),1)/100000000)))</f>
        <v>6.7838782060999998</v>
      </c>
      <c r="M1770" s="36">
        <f t="shared" ca="1" si="138"/>
        <v>3.0279784889901666</v>
      </c>
      <c r="N1770" s="37">
        <f ca="1">IF(E1770="","",IF(ISERROR([1]!EM_S_EST_NETPROFIT(E1770,行业估值!$E$6,deadline)/100000000),"-",[1]!EM_S_EST_NETPROFIT(E1770,行业估值!$E$6,deadline)/100000000))</f>
        <v>1.03</v>
      </c>
      <c r="O1770" s="36">
        <f t="shared" ca="1" si="139"/>
        <v>19.94314299029126</v>
      </c>
      <c r="T1770" s="64" t="s">
        <v>3533</v>
      </c>
      <c r="U1770" s="64" t="s">
        <v>3534</v>
      </c>
    </row>
    <row r="1771" spans="4:21">
      <c r="D1771" s="45" t="str">
        <f>IF(AND(行业估值!$B$39=$G1771,COUNTIF($G$2:$G$2552,$G1771)&gt;=1),COUNTIF($G$2:G1771,$G1771),"")</f>
        <v/>
      </c>
      <c r="E1771" s="65" t="str">
        <f t="shared" si="135"/>
        <v>300373.SZ</v>
      </c>
      <c r="F1771" s="65" t="str">
        <f t="shared" si="136"/>
        <v>扬杰科技</v>
      </c>
      <c r="G1771" s="34" t="str">
        <f>IF(E1771="","",IF(行业估值!$C$5="申万行业",[1]!EM_S_INFO_INDUSTRY_SW2014(E1771,"1"),IF(行业估值!$C$5="证监会行业",[1]!EM_S_INFO_INDUSTRY_CSRC1(E1771,"1"),[1]!EM_S_INFO_INDUSTRY_EM2016(E1771,"1"))))</f>
        <v>电子设备</v>
      </c>
      <c r="H1771" s="34" t="str">
        <f>IF(E1771="","",IF($H$1="上证50",[1]!EM_S_INFO_COMPINDEX(E1771,"000016"),"")&amp;IF($H$1="上证180",[1]!EM_S_INFO_COMPINDEX(E1771,"000010"),"")&amp;IF($H$1="沪深300",[1]!EM_S_INFO_COMPINDEX(E1771,"000300"),"")&amp;IF(AND($H$1="上证A股",RIGHT(E1771,2)="SH"),"是","")&amp;IF(AND($H$1="深证A股",RIGHT(E1771,2)="SZ"),"是","")&amp;IF(AND($H$1="创业板",LEFT(E1771,1)-3=0),"是","")&amp;IF(AND($H$1="全部A股",E1771&lt;&gt;0),"是","")&amp;IF(AND($H$1="中小板",LEFT(E1771,3)="002"),"是",""))</f>
        <v>是</v>
      </c>
      <c r="I1771" s="46">
        <f ca="1">IF(E1771="","",IF(OR([1]!EM_S_VAL_MV(E1771,deadline)="",[1]!EM_S_VAL_MV(E1771,deadline)="--",[1]!EM_S_VAL_MV(E1771,deadline)="null"),0,[1]!EM_S_VAL_MV(E1771,deadline)/100000000))</f>
        <v>69.403594071000001</v>
      </c>
      <c r="J1771" s="46">
        <f ca="1">IF(E1771="","",IF(RIGHT(LEFT($J$1,6),3)="TTM",[1]!EM_S_FA_PROFIT_TTM(E1771,LEFT(RIGHT($J$1,11),10),1)/100000000,[1]!EM_S_STM07_IS(E1771,61,LEFT(RIGHT($J$1,5),4)&amp;"-12-31",1)/100000000))</f>
        <v>0.97834428790000005</v>
      </c>
      <c r="K1771" s="36">
        <f t="shared" ca="1" si="137"/>
        <v>70.939846973475639</v>
      </c>
      <c r="L1771" s="46">
        <f ca="1">IF(E1771="","",IF(ISERROR(IF(行业估值!$E$7="最新年报",[1]!EM_S_STM07_BS(E1771,140,LEFT(RIGHT($L$1,5),4)&amp;"-12-31",1)/100000000,[1]!EM_S_STM07_BS(E1771,140,LEFT(RIGHT($L$1,11),10),1)/100000000)),0,IF(行业估值!$E$7="最新年报",[1]!EM_S_STM07_BS(E1771,140,LEFT(RIGHT($L$1,5),4)&amp;"-12-31",1)/100000000,[1]!EM_S_STM07_BS(E1771,140,LEFT(RIGHT($L$1,11),10),1)/100000000)))</f>
        <v>24.497448815399999</v>
      </c>
      <c r="M1771" s="36">
        <f t="shared" ca="1" si="138"/>
        <v>2.8330947681119492</v>
      </c>
      <c r="N1771" s="37">
        <f ca="1">IF(E1771="","",IF(ISERROR([1]!EM_S_EST_NETPROFIT(E1771,行业估值!$E$6,deadline)/100000000),"-",[1]!EM_S_EST_NETPROFIT(E1771,行业估值!$E$6,deadline)/100000000))</f>
        <v>2.2721499999999999</v>
      </c>
      <c r="O1771" s="36">
        <f t="shared" ca="1" si="139"/>
        <v>30.545339907576526</v>
      </c>
      <c r="T1771" s="64" t="s">
        <v>3535</v>
      </c>
      <c r="U1771" s="64" t="s">
        <v>3536</v>
      </c>
    </row>
    <row r="1772" spans="4:21">
      <c r="D1772" s="45" t="str">
        <f>IF(AND(行业估值!$B$39=$G1772,COUNTIF($G$2:$G$2552,$G1772)&gt;=1),COUNTIF($G$2:G1772,$G1772),"")</f>
        <v/>
      </c>
      <c r="E1772" s="65" t="str">
        <f t="shared" si="135"/>
        <v>300374.SZ</v>
      </c>
      <c r="F1772" s="65" t="str">
        <f t="shared" si="136"/>
        <v>恒通科技</v>
      </c>
      <c r="G1772" s="34" t="str">
        <f>IF(E1772="","",IF(行业估值!$C$5="申万行业",[1]!EM_S_INFO_INDUSTRY_SW2014(E1772,"1"),IF(行业估值!$C$5="证监会行业",[1]!EM_S_INFO_INDUSTRY_CSRC1(E1772,"1"),[1]!EM_S_INFO_INDUSTRY_EM2016(E1772,"1"))))</f>
        <v>建筑</v>
      </c>
      <c r="H1772" s="34" t="str">
        <f>IF(E1772="","",IF($H$1="上证50",[1]!EM_S_INFO_COMPINDEX(E1772,"000016"),"")&amp;IF($H$1="上证180",[1]!EM_S_INFO_COMPINDEX(E1772,"000010"),"")&amp;IF($H$1="沪深300",[1]!EM_S_INFO_COMPINDEX(E1772,"000300"),"")&amp;IF(AND($H$1="上证A股",RIGHT(E1772,2)="SH"),"是","")&amp;IF(AND($H$1="深证A股",RIGHT(E1772,2)="SZ"),"是","")&amp;IF(AND($H$1="创业板",LEFT(E1772,1)-3=0),"是","")&amp;IF(AND($H$1="全部A股",E1772&lt;&gt;0),"是","")&amp;IF(AND($H$1="中小板",LEFT(E1772,3)="002"),"是",""))</f>
        <v>是</v>
      </c>
      <c r="I1772" s="46">
        <f ca="1">IF(E1772="","",IF(OR([1]!EM_S_VAL_MV(E1772,deadline)="",[1]!EM_S_VAL_MV(E1772,deadline)="--",[1]!EM_S_VAL_MV(E1772,deadline)="null"),0,[1]!EM_S_VAL_MV(E1772,deadline)/100000000))</f>
        <v>22.4026139007</v>
      </c>
      <c r="J1772" s="46">
        <f ca="1">IF(E1772="","",IF(RIGHT(LEFT($J$1,6),3)="TTM",[1]!EM_S_FA_PROFIT_TTM(E1772,LEFT(RIGHT($J$1,11),10),1)/100000000,[1]!EM_S_STM07_IS(E1772,61,LEFT(RIGHT($J$1,5),4)&amp;"-12-31",1)/100000000))</f>
        <v>0.67117447230000005</v>
      </c>
      <c r="K1772" s="36">
        <f t="shared" ca="1" si="137"/>
        <v>33.378227011420854</v>
      </c>
      <c r="L1772" s="46">
        <f ca="1">IF(E1772="","",IF(ISERROR(IF(行业估值!$E$7="最新年报",[1]!EM_S_STM07_BS(E1772,140,LEFT(RIGHT($L$1,5),4)&amp;"-12-31",1)/100000000,[1]!EM_S_STM07_BS(E1772,140,LEFT(RIGHT($L$1,11),10),1)/100000000)),0,IF(行业估值!$E$7="最新年报",[1]!EM_S_STM07_BS(E1772,140,LEFT(RIGHT($L$1,5),4)&amp;"-12-31",1)/100000000,[1]!EM_S_STM07_BS(E1772,140,LEFT(RIGHT($L$1,11),10),1)/100000000)))</f>
        <v>15.101021901099999</v>
      </c>
      <c r="M1772" s="36">
        <f t="shared" ca="1" si="138"/>
        <v>1.4835164167974708</v>
      </c>
      <c r="N1772" s="37">
        <f ca="1">IF(E1772="","",IF(ISERROR([1]!EM_S_EST_NETPROFIT(E1772,行业估值!$E$6,deadline)/100000000),"-",[1]!EM_S_EST_NETPROFIT(E1772,行业估值!$E$6,deadline)/100000000))</f>
        <v>0.7</v>
      </c>
      <c r="O1772" s="36">
        <f t="shared" ca="1" si="139"/>
        <v>32.003734143857145</v>
      </c>
      <c r="T1772" s="64" t="s">
        <v>3537</v>
      </c>
      <c r="U1772" s="64" t="s">
        <v>3538</v>
      </c>
    </row>
    <row r="1773" spans="4:21">
      <c r="D1773" s="45" t="str">
        <f>IF(AND(行业估值!$B$39=$G1773,COUNTIF($G$2:$G$2552,$G1773)&gt;=1),COUNTIF($G$2:G1773,$G1773),"")</f>
        <v/>
      </c>
      <c r="E1773" s="65" t="str">
        <f t="shared" si="135"/>
        <v>300375.SZ</v>
      </c>
      <c r="F1773" s="65" t="str">
        <f t="shared" si="136"/>
        <v>鹏翎股份</v>
      </c>
      <c r="G1773" s="34" t="str">
        <f>IF(E1773="","",IF(行业估值!$C$5="申万行业",[1]!EM_S_INFO_INDUSTRY_SW2014(E1773,"1"),IF(行业估值!$C$5="证监会行业",[1]!EM_S_INFO_INDUSTRY_CSRC1(E1773,"1"),[1]!EM_S_INFO_INDUSTRY_EM2016(E1773,"1"))))</f>
        <v>交运设备</v>
      </c>
      <c r="H1773" s="34" t="str">
        <f>IF(E1773="","",IF($H$1="上证50",[1]!EM_S_INFO_COMPINDEX(E1773,"000016"),"")&amp;IF($H$1="上证180",[1]!EM_S_INFO_COMPINDEX(E1773,"000010"),"")&amp;IF($H$1="沪深300",[1]!EM_S_INFO_COMPINDEX(E1773,"000300"),"")&amp;IF(AND($H$1="上证A股",RIGHT(E1773,2)="SH"),"是","")&amp;IF(AND($H$1="深证A股",RIGHT(E1773,2)="SZ"),"是","")&amp;IF(AND($H$1="创业板",LEFT(E1773,1)-3=0),"是","")&amp;IF(AND($H$1="全部A股",E1773&lt;&gt;0),"是","")&amp;IF(AND($H$1="中小板",LEFT(E1773,3)="002"),"是",""))</f>
        <v>是</v>
      </c>
      <c r="I1773" s="46">
        <f ca="1">IF(E1773="","",IF(OR([1]!EM_S_VAL_MV(E1773,deadline)="",[1]!EM_S_VAL_MV(E1773,deadline)="--",[1]!EM_S_VAL_MV(E1773,deadline)="null"),0,[1]!EM_S_VAL_MV(E1773,deadline)/100000000))</f>
        <v>25.457274784000003</v>
      </c>
      <c r="J1773" s="46">
        <f ca="1">IF(E1773="","",IF(RIGHT(LEFT($J$1,6),3)="TTM",[1]!EM_S_FA_PROFIT_TTM(E1773,LEFT(RIGHT($J$1,11),10),1)/100000000,[1]!EM_S_STM07_IS(E1773,61,LEFT(RIGHT($J$1,5),4)&amp;"-12-31",1)/100000000))</f>
        <v>1.2008967789</v>
      </c>
      <c r="K1773" s="36">
        <f t="shared" ca="1" si="137"/>
        <v>21.198553640320704</v>
      </c>
      <c r="L1773" s="46">
        <f ca="1">IF(E1773="","",IF(ISERROR(IF(行业估值!$E$7="最新年报",[1]!EM_S_STM07_BS(E1773,140,LEFT(RIGHT($L$1,5),4)&amp;"-12-31",1)/100000000,[1]!EM_S_STM07_BS(E1773,140,LEFT(RIGHT($L$1,11),10),1)/100000000)),0,IF(行业估值!$E$7="最新年报",[1]!EM_S_STM07_BS(E1773,140,LEFT(RIGHT($L$1,5),4)&amp;"-12-31",1)/100000000,[1]!EM_S_STM07_BS(E1773,140,LEFT(RIGHT($L$1,11),10),1)/100000000)))</f>
        <v>21.254713108200001</v>
      </c>
      <c r="M1773" s="36">
        <f t="shared" ca="1" si="138"/>
        <v>1.1977237544636001</v>
      </c>
      <c r="N1773" s="37" t="str">
        <f ca="1">IF(E1773="","",IF(ISERROR([1]!EM_S_EST_NETPROFIT(E1773,行业估值!$E$6,deadline)/100000000),"-",[1]!EM_S_EST_NETPROFIT(E1773,行业估值!$E$6,deadline)/100000000))</f>
        <v>-</v>
      </c>
      <c r="O1773" s="36" t="str">
        <f t="shared" ca="1" si="139"/>
        <v>-</v>
      </c>
      <c r="T1773" s="64" t="s">
        <v>3539</v>
      </c>
      <c r="U1773" s="64" t="s">
        <v>3540</v>
      </c>
    </row>
    <row r="1774" spans="4:21">
      <c r="D1774" s="45" t="str">
        <f>IF(AND(行业估值!$B$39=$G1774,COUNTIF($G$2:$G$2552,$G1774)&gt;=1),COUNTIF($G$2:G1774,$G1774),"")</f>
        <v/>
      </c>
      <c r="E1774" s="65" t="str">
        <f t="shared" si="135"/>
        <v>300376.SZ</v>
      </c>
      <c r="F1774" s="65" t="str">
        <f t="shared" si="136"/>
        <v>易事特</v>
      </c>
      <c r="G1774" s="34" t="str">
        <f>IF(E1774="","",IF(行业估值!$C$5="申万行业",[1]!EM_S_INFO_INDUSTRY_SW2014(E1774,"1"),IF(行业估值!$C$5="证监会行业",[1]!EM_S_INFO_INDUSTRY_CSRC1(E1774,"1"),[1]!EM_S_INFO_INDUSTRY_EM2016(E1774,"1"))))</f>
        <v>公用事业</v>
      </c>
      <c r="H1774" s="34" t="str">
        <f>IF(E1774="","",IF($H$1="上证50",[1]!EM_S_INFO_COMPINDEX(E1774,"000016"),"")&amp;IF($H$1="上证180",[1]!EM_S_INFO_COMPINDEX(E1774,"000010"),"")&amp;IF($H$1="沪深300",[1]!EM_S_INFO_COMPINDEX(E1774,"000300"),"")&amp;IF(AND($H$1="上证A股",RIGHT(E1774,2)="SH"),"是","")&amp;IF(AND($H$1="深证A股",RIGHT(E1774,2)="SZ"),"是","")&amp;IF(AND($H$1="创业板",LEFT(E1774,1)-3=0),"是","")&amp;IF(AND($H$1="全部A股",E1774&lt;&gt;0),"是","")&amp;IF(AND($H$1="中小板",LEFT(E1774,3)="002"),"是",""))</f>
        <v>是</v>
      </c>
      <c r="I1774" s="46">
        <f ca="1">IF(E1774="","",IF(OR([1]!EM_S_VAL_MV(E1774,deadline)="",[1]!EM_S_VAL_MV(E1774,deadline)="--",[1]!EM_S_VAL_MV(E1774,deadline)="null"),0,[1]!EM_S_VAL_MV(E1774,deadline)/100000000))</f>
        <v>100.21644155520001</v>
      </c>
      <c r="J1774" s="46">
        <f ca="1">IF(E1774="","",IF(RIGHT(LEFT($J$1,6),3)="TTM",[1]!EM_S_FA_PROFIT_TTM(E1774,LEFT(RIGHT($J$1,11),10),1)/100000000,[1]!EM_S_STM07_IS(E1774,61,LEFT(RIGHT($J$1,5),4)&amp;"-12-31",1)/100000000))</f>
        <v>4.4153166760000007</v>
      </c>
      <c r="K1774" s="36">
        <f t="shared" ca="1" si="137"/>
        <v>22.697452733104935</v>
      </c>
      <c r="L1774" s="46">
        <f ca="1">IF(E1774="","",IF(ISERROR(IF(行业估值!$E$7="最新年报",[1]!EM_S_STM07_BS(E1774,140,LEFT(RIGHT($L$1,5),4)&amp;"-12-31",1)/100000000,[1]!EM_S_STM07_BS(E1774,140,LEFT(RIGHT($L$1,11),10),1)/100000000)),0,IF(行业估值!$E$7="最新年报",[1]!EM_S_STM07_BS(E1774,140,LEFT(RIGHT($L$1,5),4)&amp;"-12-31",1)/100000000,[1]!EM_S_STM07_BS(E1774,140,LEFT(RIGHT($L$1,11),10),1)/100000000)))</f>
        <v>51.9138204574</v>
      </c>
      <c r="M1774" s="36">
        <f t="shared" ca="1" si="138"/>
        <v>1.9304385743953614</v>
      </c>
      <c r="N1774" s="37" t="str">
        <f ca="1">IF(E1774="","",IF(ISERROR([1]!EM_S_EST_NETPROFIT(E1774,行业估值!$E$6,deadline)/100000000),"-",[1]!EM_S_EST_NETPROFIT(E1774,行业估值!$E$6,deadline)/100000000))</f>
        <v>-</v>
      </c>
      <c r="O1774" s="36" t="str">
        <f t="shared" ca="1" si="139"/>
        <v>-</v>
      </c>
      <c r="T1774" s="64" t="s">
        <v>3541</v>
      </c>
      <c r="U1774" s="64" t="s">
        <v>3542</v>
      </c>
    </row>
    <row r="1775" spans="4:21">
      <c r="D1775" s="45" t="str">
        <f>IF(AND(行业估值!$B$39=$G1775,COUNTIF($G$2:$G$2552,$G1775)&gt;=1),COUNTIF($G$2:G1775,$G1775),"")</f>
        <v/>
      </c>
      <c r="E1775" s="65" t="str">
        <f t="shared" si="135"/>
        <v>300377.SZ</v>
      </c>
      <c r="F1775" s="65" t="str">
        <f t="shared" si="136"/>
        <v>赢时胜</v>
      </c>
      <c r="G1775" s="34" t="str">
        <f>IF(E1775="","",IF(行业估值!$C$5="申万行业",[1]!EM_S_INFO_INDUSTRY_SW2014(E1775,"1"),IF(行业估值!$C$5="证监会行业",[1]!EM_S_INFO_INDUSTRY_CSRC1(E1775,"1"),[1]!EM_S_INFO_INDUSTRY_EM2016(E1775,"1"))))</f>
        <v>信息技术</v>
      </c>
      <c r="H1775" s="34" t="str">
        <f>IF(E1775="","",IF($H$1="上证50",[1]!EM_S_INFO_COMPINDEX(E1775,"000016"),"")&amp;IF($H$1="上证180",[1]!EM_S_INFO_COMPINDEX(E1775,"000010"),"")&amp;IF($H$1="沪深300",[1]!EM_S_INFO_COMPINDEX(E1775,"000300"),"")&amp;IF(AND($H$1="上证A股",RIGHT(E1775,2)="SH"),"是","")&amp;IF(AND($H$1="深证A股",RIGHT(E1775,2)="SZ"),"是","")&amp;IF(AND($H$1="创业板",LEFT(E1775,1)-3=0),"是","")&amp;IF(AND($H$1="全部A股",E1775&lt;&gt;0),"是","")&amp;IF(AND($H$1="中小板",LEFT(E1775,3)="002"),"是",""))</f>
        <v>是</v>
      </c>
      <c r="I1775" s="46">
        <f ca="1">IF(E1775="","",IF(OR([1]!EM_S_VAL_MV(E1775,deadline)="",[1]!EM_S_VAL_MV(E1775,deadline)="--",[1]!EM_S_VAL_MV(E1775,deadline)="null"),0,[1]!EM_S_VAL_MV(E1775,deadline)/100000000))</f>
        <v>78.377859647999998</v>
      </c>
      <c r="J1775" s="46">
        <f ca="1">IF(E1775="","",IF(RIGHT(LEFT($J$1,6),3)="TTM",[1]!EM_S_FA_PROFIT_TTM(E1775,LEFT(RIGHT($J$1,11),10),1)/100000000,[1]!EM_S_STM07_IS(E1775,61,LEFT(RIGHT($J$1,5),4)&amp;"-12-31",1)/100000000))</f>
        <v>1.8584053228999999</v>
      </c>
      <c r="K1775" s="36">
        <f t="shared" ca="1" si="137"/>
        <v>42.174792916376873</v>
      </c>
      <c r="L1775" s="46">
        <f ca="1">IF(E1775="","",IF(ISERROR(IF(行业估值!$E$7="最新年报",[1]!EM_S_STM07_BS(E1775,140,LEFT(RIGHT($L$1,5),4)&amp;"-12-31",1)/100000000,[1]!EM_S_STM07_BS(E1775,140,LEFT(RIGHT($L$1,11),10),1)/100000000)),0,IF(行业估值!$E$7="最新年报",[1]!EM_S_STM07_BS(E1775,140,LEFT(RIGHT($L$1,5),4)&amp;"-12-31",1)/100000000,[1]!EM_S_STM07_BS(E1775,140,LEFT(RIGHT($L$1,11),10),1)/100000000)))</f>
        <v>27.692959175799999</v>
      </c>
      <c r="M1775" s="36">
        <f t="shared" ca="1" si="138"/>
        <v>2.8302450146422751</v>
      </c>
      <c r="N1775" s="37">
        <f ca="1">IF(E1775="","",IF(ISERROR([1]!EM_S_EST_NETPROFIT(E1775,行业估值!$E$6,deadline)/100000000),"-",[1]!EM_S_EST_NETPROFIT(E1775,行业估值!$E$6,deadline)/100000000))</f>
        <v>2.2867999999999999</v>
      </c>
      <c r="O1775" s="36">
        <f t="shared" ca="1" si="139"/>
        <v>34.274033430120696</v>
      </c>
      <c r="T1775" s="64" t="s">
        <v>3543</v>
      </c>
      <c r="U1775" s="64" t="s">
        <v>3544</v>
      </c>
    </row>
    <row r="1776" spans="4:21">
      <c r="D1776" s="45" t="str">
        <f>IF(AND(行业估值!$B$39=$G1776,COUNTIF($G$2:$G$2552,$G1776)&gt;=1),COUNTIF($G$2:G1776,$G1776),"")</f>
        <v/>
      </c>
      <c r="E1776" s="65" t="str">
        <f t="shared" si="135"/>
        <v>300378.SZ</v>
      </c>
      <c r="F1776" s="65" t="str">
        <f t="shared" si="136"/>
        <v>鼎捷软件</v>
      </c>
      <c r="G1776" s="34" t="str">
        <f>IF(E1776="","",IF(行业估值!$C$5="申万行业",[1]!EM_S_INFO_INDUSTRY_SW2014(E1776,"1"),IF(行业估值!$C$5="证监会行业",[1]!EM_S_INFO_INDUSTRY_CSRC1(E1776,"1"),[1]!EM_S_INFO_INDUSTRY_EM2016(E1776,"1"))))</f>
        <v>信息技术</v>
      </c>
      <c r="H1776" s="34" t="str">
        <f>IF(E1776="","",IF($H$1="上证50",[1]!EM_S_INFO_COMPINDEX(E1776,"000016"),"")&amp;IF($H$1="上证180",[1]!EM_S_INFO_COMPINDEX(E1776,"000010"),"")&amp;IF($H$1="沪深300",[1]!EM_S_INFO_COMPINDEX(E1776,"000300"),"")&amp;IF(AND($H$1="上证A股",RIGHT(E1776,2)="SH"),"是","")&amp;IF(AND($H$1="深证A股",RIGHT(E1776,2)="SZ"),"是","")&amp;IF(AND($H$1="创业板",LEFT(E1776,1)-3=0),"是","")&amp;IF(AND($H$1="全部A股",E1776&lt;&gt;0),"是","")&amp;IF(AND($H$1="中小板",LEFT(E1776,3)="002"),"是",""))</f>
        <v>是</v>
      </c>
      <c r="I1776" s="46">
        <f ca="1">IF(E1776="","",IF(OR([1]!EM_S_VAL_MV(E1776,deadline)="",[1]!EM_S_VAL_MV(E1776,deadline)="--",[1]!EM_S_VAL_MV(E1776,deadline)="null"),0,[1]!EM_S_VAL_MV(E1776,deadline)/100000000))</f>
        <v>37.106798143500001</v>
      </c>
      <c r="J1776" s="46">
        <f ca="1">IF(E1776="","",IF(RIGHT(LEFT($J$1,6),3)="TTM",[1]!EM_S_FA_PROFIT_TTM(E1776,LEFT(RIGHT($J$1,11),10),1)/100000000,[1]!EM_S_STM07_IS(E1776,61,LEFT(RIGHT($J$1,5),4)&amp;"-12-31",1)/100000000))</f>
        <v>0.86453384639999997</v>
      </c>
      <c r="K1776" s="36">
        <f t="shared" ca="1" si="137"/>
        <v>42.921163003642008</v>
      </c>
      <c r="L1776" s="46">
        <f ca="1">IF(E1776="","",IF(ISERROR(IF(行业估值!$E$7="最新年报",[1]!EM_S_STM07_BS(E1776,140,LEFT(RIGHT($L$1,5),4)&amp;"-12-31",1)/100000000,[1]!EM_S_STM07_BS(E1776,140,LEFT(RIGHT($L$1,11),10),1)/100000000)),0,IF(行业估值!$E$7="最新年报",[1]!EM_S_STM07_BS(E1776,140,LEFT(RIGHT($L$1,5),4)&amp;"-12-31",1)/100000000,[1]!EM_S_STM07_BS(E1776,140,LEFT(RIGHT($L$1,11),10),1)/100000000)))</f>
        <v>13.469947382400001</v>
      </c>
      <c r="M1776" s="36">
        <f t="shared" ca="1" si="138"/>
        <v>2.7547841940336157</v>
      </c>
      <c r="N1776" s="37" t="str">
        <f ca="1">IF(E1776="","",IF(ISERROR([1]!EM_S_EST_NETPROFIT(E1776,行业估值!$E$6,deadline)/100000000),"-",[1]!EM_S_EST_NETPROFIT(E1776,行业估值!$E$6,deadline)/100000000))</f>
        <v>-</v>
      </c>
      <c r="O1776" s="36" t="str">
        <f t="shared" ca="1" si="139"/>
        <v>-</v>
      </c>
      <c r="T1776" s="64" t="s">
        <v>3545</v>
      </c>
      <c r="U1776" s="64" t="s">
        <v>3546</v>
      </c>
    </row>
    <row r="1777" spans="4:21">
      <c r="D1777" s="45" t="str">
        <f>IF(AND(行业估值!$B$39=$G1777,COUNTIF($G$2:$G$2552,$G1777)&gt;=1),COUNTIF($G$2:G1777,$G1777),"")</f>
        <v/>
      </c>
      <c r="E1777" s="65" t="str">
        <f t="shared" si="135"/>
        <v>300379.SZ</v>
      </c>
      <c r="F1777" s="65" t="str">
        <f t="shared" si="136"/>
        <v>东方通</v>
      </c>
      <c r="G1777" s="34" t="str">
        <f>IF(E1777="","",IF(行业估值!$C$5="申万行业",[1]!EM_S_INFO_INDUSTRY_SW2014(E1777,"1"),IF(行业估值!$C$5="证监会行业",[1]!EM_S_INFO_INDUSTRY_CSRC1(E1777,"1"),[1]!EM_S_INFO_INDUSTRY_EM2016(E1777,"1"))))</f>
        <v>信息技术</v>
      </c>
      <c r="H1777" s="34" t="str">
        <f>IF(E1777="","",IF($H$1="上证50",[1]!EM_S_INFO_COMPINDEX(E1777,"000016"),"")&amp;IF($H$1="上证180",[1]!EM_S_INFO_COMPINDEX(E1777,"000010"),"")&amp;IF($H$1="沪深300",[1]!EM_S_INFO_COMPINDEX(E1777,"000300"),"")&amp;IF(AND($H$1="上证A股",RIGHT(E1777,2)="SH"),"是","")&amp;IF(AND($H$1="深证A股",RIGHT(E1777,2)="SZ"),"是","")&amp;IF(AND($H$1="创业板",LEFT(E1777,1)-3=0),"是","")&amp;IF(AND($H$1="全部A股",E1777&lt;&gt;0),"是","")&amp;IF(AND($H$1="中小板",LEFT(E1777,3)="002"),"是",""))</f>
        <v>是</v>
      </c>
      <c r="I1777" s="46">
        <f ca="1">IF(E1777="","",IF(OR([1]!EM_S_VAL_MV(E1777,deadline)="",[1]!EM_S_VAL_MV(E1777,deadline)="--",[1]!EM_S_VAL_MV(E1777,deadline)="null"),0,[1]!EM_S_VAL_MV(E1777,deadline)/100000000))</f>
        <v>105.4972833624</v>
      </c>
      <c r="J1777" s="46">
        <f ca="1">IF(E1777="","",IF(RIGHT(LEFT($J$1,6),3)="TTM",[1]!EM_S_FA_PROFIT_TTM(E1777,LEFT(RIGHT($J$1,11),10),1)/100000000,[1]!EM_S_STM07_IS(E1777,61,LEFT(RIGHT($J$1,5),4)&amp;"-12-31",1)/100000000))</f>
        <v>1.4811723713999998</v>
      </c>
      <c r="K1777" s="36">
        <f t="shared" ca="1" si="137"/>
        <v>71.225527426415795</v>
      </c>
      <c r="L1777" s="46">
        <f ca="1">IF(E1777="","",IF(ISERROR(IF(行业估值!$E$7="最新年报",[1]!EM_S_STM07_BS(E1777,140,LEFT(RIGHT($L$1,5),4)&amp;"-12-31",1)/100000000,[1]!EM_S_STM07_BS(E1777,140,LEFT(RIGHT($L$1,11),10),1)/100000000)),0,IF(行业估值!$E$7="最新年报",[1]!EM_S_STM07_BS(E1777,140,LEFT(RIGHT($L$1,5),4)&amp;"-12-31",1)/100000000,[1]!EM_S_STM07_BS(E1777,140,LEFT(RIGHT($L$1,11),10),1)/100000000)))</f>
        <v>15.320191856099999</v>
      </c>
      <c r="M1777" s="36">
        <f t="shared" ca="1" si="138"/>
        <v>6.8861594132317885</v>
      </c>
      <c r="N1777" s="37">
        <f ca="1">IF(E1777="","",IF(ISERROR([1]!EM_S_EST_NETPROFIT(E1777,行业估值!$E$6,deadline)/100000000),"-",[1]!EM_S_EST_NETPROFIT(E1777,行业估值!$E$6,deadline)/100000000))</f>
        <v>1.7475000000000001</v>
      </c>
      <c r="O1777" s="36">
        <f t="shared" ca="1" si="139"/>
        <v>60.37040535759656</v>
      </c>
      <c r="T1777" s="64" t="s">
        <v>3547</v>
      </c>
      <c r="U1777" s="64" t="s">
        <v>3548</v>
      </c>
    </row>
    <row r="1778" spans="4:21">
      <c r="D1778" s="45" t="str">
        <f>IF(AND(行业估值!$B$39=$G1778,COUNTIF($G$2:$G$2552,$G1778)&gt;=1),COUNTIF($G$2:G1778,$G1778),"")</f>
        <v/>
      </c>
      <c r="E1778" s="65" t="str">
        <f t="shared" si="135"/>
        <v>300380.SZ</v>
      </c>
      <c r="F1778" s="65" t="str">
        <f t="shared" si="136"/>
        <v>安硕信息</v>
      </c>
      <c r="G1778" s="34" t="str">
        <f>IF(E1778="","",IF(行业估值!$C$5="申万行业",[1]!EM_S_INFO_INDUSTRY_SW2014(E1778,"1"),IF(行业估值!$C$5="证监会行业",[1]!EM_S_INFO_INDUSTRY_CSRC1(E1778,"1"),[1]!EM_S_INFO_INDUSTRY_EM2016(E1778,"1"))))</f>
        <v>信息技术</v>
      </c>
      <c r="H1778" s="34" t="str">
        <f>IF(E1778="","",IF($H$1="上证50",[1]!EM_S_INFO_COMPINDEX(E1778,"000016"),"")&amp;IF($H$1="上证180",[1]!EM_S_INFO_COMPINDEX(E1778,"000010"),"")&amp;IF($H$1="沪深300",[1]!EM_S_INFO_COMPINDEX(E1778,"000300"),"")&amp;IF(AND($H$1="上证A股",RIGHT(E1778,2)="SH"),"是","")&amp;IF(AND($H$1="深证A股",RIGHT(E1778,2)="SZ"),"是","")&amp;IF(AND($H$1="创业板",LEFT(E1778,1)-3=0),"是","")&amp;IF(AND($H$1="全部A股",E1778&lt;&gt;0),"是","")&amp;IF(AND($H$1="中小板",LEFT(E1778,3)="002"),"是",""))</f>
        <v>是</v>
      </c>
      <c r="I1778" s="46">
        <f ca="1">IF(E1778="","",IF(OR([1]!EM_S_VAL_MV(E1778,deadline)="",[1]!EM_S_VAL_MV(E1778,deadline)="--",[1]!EM_S_VAL_MV(E1778,deadline)="null"),0,[1]!EM_S_VAL_MV(E1778,deadline)/100000000))</f>
        <v>24.862895999999999</v>
      </c>
      <c r="J1778" s="46">
        <f ca="1">IF(E1778="","",IF(RIGHT(LEFT($J$1,6),3)="TTM",[1]!EM_S_FA_PROFIT_TTM(E1778,LEFT(RIGHT($J$1,11),10),1)/100000000,[1]!EM_S_STM07_IS(E1778,61,LEFT(RIGHT($J$1,5),4)&amp;"-12-31",1)/100000000))</f>
        <v>0.3016579794</v>
      </c>
      <c r="K1778" s="36">
        <f t="shared" ca="1" si="137"/>
        <v>82.420813298068524</v>
      </c>
      <c r="L1778" s="46">
        <f ca="1">IF(E1778="","",IF(ISERROR(IF(行业估值!$E$7="最新年报",[1]!EM_S_STM07_BS(E1778,140,LEFT(RIGHT($L$1,5),4)&amp;"-12-31",1)/100000000,[1]!EM_S_STM07_BS(E1778,140,LEFT(RIGHT($L$1,11),10),1)/100000000)),0,IF(行业估值!$E$7="最新年报",[1]!EM_S_STM07_BS(E1778,140,LEFT(RIGHT($L$1,5),4)&amp;"-12-31",1)/100000000,[1]!EM_S_STM07_BS(E1778,140,LEFT(RIGHT($L$1,11),10),1)/100000000)))</f>
        <v>4.3361326263999995</v>
      </c>
      <c r="M1778" s="36">
        <f t="shared" ca="1" si="138"/>
        <v>5.7338873466704818</v>
      </c>
      <c r="N1778" s="37" t="str">
        <f ca="1">IF(E1778="","",IF(ISERROR([1]!EM_S_EST_NETPROFIT(E1778,行业估值!$E$6,deadline)/100000000),"-",[1]!EM_S_EST_NETPROFIT(E1778,行业估值!$E$6,deadline)/100000000))</f>
        <v>-</v>
      </c>
      <c r="O1778" s="36" t="str">
        <f t="shared" ca="1" si="139"/>
        <v>-</v>
      </c>
      <c r="T1778" s="64" t="s">
        <v>3549</v>
      </c>
      <c r="U1778" s="64" t="s">
        <v>3550</v>
      </c>
    </row>
    <row r="1779" spans="4:21">
      <c r="D1779" s="45" t="str">
        <f>IF(AND(行业估值!$B$39=$G1779,COUNTIF($G$2:$G$2552,$G1779)&gt;=1),COUNTIF($G$2:G1779,$G1779),"")</f>
        <v/>
      </c>
      <c r="E1779" s="65" t="str">
        <f t="shared" si="135"/>
        <v>300381.SZ</v>
      </c>
      <c r="F1779" s="65" t="str">
        <f t="shared" si="136"/>
        <v>溢多利</v>
      </c>
      <c r="G1779" s="34" t="str">
        <f>IF(E1779="","",IF(行业估值!$C$5="申万行业",[1]!EM_S_INFO_INDUSTRY_SW2014(E1779,"1"),IF(行业估值!$C$5="证监会行业",[1]!EM_S_INFO_INDUSTRY_CSRC1(E1779,"1"),[1]!EM_S_INFO_INDUSTRY_EM2016(E1779,"1"))))</f>
        <v>医药生物</v>
      </c>
      <c r="H1779" s="34" t="str">
        <f>IF(E1779="","",IF($H$1="上证50",[1]!EM_S_INFO_COMPINDEX(E1779,"000016"),"")&amp;IF($H$1="上证180",[1]!EM_S_INFO_COMPINDEX(E1779,"000010"),"")&amp;IF($H$1="沪深300",[1]!EM_S_INFO_COMPINDEX(E1779,"000300"),"")&amp;IF(AND($H$1="上证A股",RIGHT(E1779,2)="SH"),"是","")&amp;IF(AND($H$1="深证A股",RIGHT(E1779,2)="SZ"),"是","")&amp;IF(AND($H$1="创业板",LEFT(E1779,1)-3=0),"是","")&amp;IF(AND($H$1="全部A股",E1779&lt;&gt;0),"是","")&amp;IF(AND($H$1="中小板",LEFT(E1779,3)="002"),"是",""))</f>
        <v>是</v>
      </c>
      <c r="I1779" s="46">
        <f ca="1">IF(E1779="","",IF(OR([1]!EM_S_VAL_MV(E1779,deadline)="",[1]!EM_S_VAL_MV(E1779,deadline)="--",[1]!EM_S_VAL_MV(E1779,deadline)="null"),0,[1]!EM_S_VAL_MV(E1779,deadline)/100000000))</f>
        <v>36.278014129500001</v>
      </c>
      <c r="J1779" s="46">
        <f ca="1">IF(E1779="","",IF(RIGHT(LEFT($J$1,6),3)="TTM",[1]!EM_S_FA_PROFIT_TTM(E1779,LEFT(RIGHT($J$1,11),10),1)/100000000,[1]!EM_S_STM07_IS(E1779,61,LEFT(RIGHT($J$1,5),4)&amp;"-12-31",1)/100000000))</f>
        <v>1.615649205</v>
      </c>
      <c r="K1779" s="36">
        <f t="shared" ca="1" si="137"/>
        <v>22.454140426788996</v>
      </c>
      <c r="L1779" s="46">
        <f ca="1">IF(E1779="","",IF(ISERROR(IF(行业估值!$E$7="最新年报",[1]!EM_S_STM07_BS(E1779,140,LEFT(RIGHT($L$1,5),4)&amp;"-12-31",1)/100000000,[1]!EM_S_STM07_BS(E1779,140,LEFT(RIGHT($L$1,11),10),1)/100000000)),0,IF(行业估值!$E$7="最新年报",[1]!EM_S_STM07_BS(E1779,140,LEFT(RIGHT($L$1,5),4)&amp;"-12-31",1)/100000000,[1]!EM_S_STM07_BS(E1779,140,LEFT(RIGHT($L$1,11),10),1)/100000000)))</f>
        <v>23.552409496599999</v>
      </c>
      <c r="M1779" s="36">
        <f t="shared" ca="1" si="138"/>
        <v>1.540310095862466</v>
      </c>
      <c r="N1779" s="37">
        <f ca="1">IF(E1779="","",IF(ISERROR([1]!EM_S_EST_NETPROFIT(E1779,行业估值!$E$6,deadline)/100000000),"-",[1]!EM_S_EST_NETPROFIT(E1779,行业估值!$E$6,deadline)/100000000))</f>
        <v>1.51</v>
      </c>
      <c r="O1779" s="36">
        <f t="shared" ca="1" si="139"/>
        <v>24.025174920198676</v>
      </c>
      <c r="T1779" s="64" t="s">
        <v>3551</v>
      </c>
      <c r="U1779" s="64" t="s">
        <v>3552</v>
      </c>
    </row>
    <row r="1780" spans="4:21">
      <c r="D1780" s="45">
        <f>IF(AND(行业估值!$B$39=$G1780,COUNTIF($G$2:$G$2552,$G1780)&gt;=1),COUNTIF($G$2:G1780,$G1780),"")</f>
        <v>167</v>
      </c>
      <c r="E1780" s="65" t="str">
        <f t="shared" si="135"/>
        <v>300382.SZ</v>
      </c>
      <c r="F1780" s="65" t="str">
        <f t="shared" si="136"/>
        <v>斯莱克</v>
      </c>
      <c r="G1780" s="34" t="str">
        <f>IF(E1780="","",IF(行业估值!$C$5="申万行业",[1]!EM_S_INFO_INDUSTRY_SW2014(E1780,"1"),IF(行业估值!$C$5="证监会行业",[1]!EM_S_INFO_INDUSTRY_CSRC1(E1780,"1"),[1]!EM_S_INFO_INDUSTRY_EM2016(E1780,"1"))))</f>
        <v>机械设备</v>
      </c>
      <c r="H1780" s="34" t="str">
        <f>IF(E1780="","",IF($H$1="上证50",[1]!EM_S_INFO_COMPINDEX(E1780,"000016"),"")&amp;IF($H$1="上证180",[1]!EM_S_INFO_COMPINDEX(E1780,"000010"),"")&amp;IF($H$1="沪深300",[1]!EM_S_INFO_COMPINDEX(E1780,"000300"),"")&amp;IF(AND($H$1="上证A股",RIGHT(E1780,2)="SH"),"是","")&amp;IF(AND($H$1="深证A股",RIGHT(E1780,2)="SZ"),"是","")&amp;IF(AND($H$1="创业板",LEFT(E1780,1)-3=0),"是","")&amp;IF(AND($H$1="全部A股",E1780&lt;&gt;0),"是","")&amp;IF(AND($H$1="中小板",LEFT(E1780,3)="002"),"是",""))</f>
        <v>是</v>
      </c>
      <c r="I1780" s="46">
        <f ca="1">IF(E1780="","",IF(OR([1]!EM_S_VAL_MV(E1780,deadline)="",[1]!EM_S_VAL_MV(E1780,deadline)="--",[1]!EM_S_VAL_MV(E1780,deadline)="null"),0,[1]!EM_S_VAL_MV(E1780,deadline)/100000000))</f>
        <v>29.470523463000003</v>
      </c>
      <c r="J1780" s="46">
        <f ca="1">IF(E1780="","",IF(RIGHT(LEFT($J$1,6),3)="TTM",[1]!EM_S_FA_PROFIT_TTM(E1780,LEFT(RIGHT($J$1,11),10),1)/100000000,[1]!EM_S_STM07_IS(E1780,61,LEFT(RIGHT($J$1,5),4)&amp;"-12-31",1)/100000000))</f>
        <v>1.3728744547</v>
      </c>
      <c r="K1780" s="36">
        <f t="shared" ca="1" si="137"/>
        <v>21.46629166425847</v>
      </c>
      <c r="L1780" s="46">
        <f ca="1">IF(E1780="","",IF(ISERROR(IF(行业估值!$E$7="最新年报",[1]!EM_S_STM07_BS(E1780,140,LEFT(RIGHT($L$1,5),4)&amp;"-12-31",1)/100000000,[1]!EM_S_STM07_BS(E1780,140,LEFT(RIGHT($L$1,11),10),1)/100000000)),0,IF(行业估值!$E$7="最新年报",[1]!EM_S_STM07_BS(E1780,140,LEFT(RIGHT($L$1,5),4)&amp;"-12-31",1)/100000000,[1]!EM_S_STM07_BS(E1780,140,LEFT(RIGHT($L$1,11),10),1)/100000000)))</f>
        <v>9.9690412048999999</v>
      </c>
      <c r="M1780" s="36">
        <f t="shared" ca="1" si="138"/>
        <v>2.9562043989260074</v>
      </c>
      <c r="N1780" s="37" t="str">
        <f ca="1">IF(E1780="","",IF(ISERROR([1]!EM_S_EST_NETPROFIT(E1780,行业估值!$E$6,deadline)/100000000),"-",[1]!EM_S_EST_NETPROFIT(E1780,行业估值!$E$6,deadline)/100000000))</f>
        <v>-</v>
      </c>
      <c r="O1780" s="36" t="str">
        <f t="shared" ca="1" si="139"/>
        <v>-</v>
      </c>
      <c r="T1780" s="64" t="s">
        <v>3553</v>
      </c>
      <c r="U1780" s="64" t="s">
        <v>3554</v>
      </c>
    </row>
    <row r="1781" spans="4:21">
      <c r="D1781" s="45" t="str">
        <f>IF(AND(行业估值!$B$39=$G1781,COUNTIF($G$2:$G$2552,$G1781)&gt;=1),COUNTIF($G$2:G1781,$G1781),"")</f>
        <v/>
      </c>
      <c r="E1781" s="65" t="str">
        <f t="shared" si="135"/>
        <v>300383.SZ</v>
      </c>
      <c r="F1781" s="65" t="str">
        <f t="shared" si="136"/>
        <v>光环新网</v>
      </c>
      <c r="G1781" s="34" t="str">
        <f>IF(E1781="","",IF(行业估值!$C$5="申万行业",[1]!EM_S_INFO_INDUSTRY_SW2014(E1781,"1"),IF(行业估值!$C$5="证监会行业",[1]!EM_S_INFO_INDUSTRY_CSRC1(E1781,"1"),[1]!EM_S_INFO_INDUSTRY_EM2016(E1781,"1"))))</f>
        <v>互联网</v>
      </c>
      <c r="H1781" s="34" t="str">
        <f>IF(E1781="","",IF($H$1="上证50",[1]!EM_S_INFO_COMPINDEX(E1781,"000016"),"")&amp;IF($H$1="上证180",[1]!EM_S_INFO_COMPINDEX(E1781,"000010"),"")&amp;IF($H$1="沪深300",[1]!EM_S_INFO_COMPINDEX(E1781,"000300"),"")&amp;IF(AND($H$1="上证A股",RIGHT(E1781,2)="SH"),"是","")&amp;IF(AND($H$1="深证A股",RIGHT(E1781,2)="SZ"),"是","")&amp;IF(AND($H$1="创业板",LEFT(E1781,1)-3=0),"是","")&amp;IF(AND($H$1="全部A股",E1781&lt;&gt;0),"是","")&amp;IF(AND($H$1="中小板",LEFT(E1781,3)="002"),"是",""))</f>
        <v>是</v>
      </c>
      <c r="I1781" s="46">
        <f ca="1">IF(E1781="","",IF(OR([1]!EM_S_VAL_MV(E1781,deadline)="",[1]!EM_S_VAL_MV(E1781,deadline)="--",[1]!EM_S_VAL_MV(E1781,deadline)="null"),0,[1]!EM_S_VAL_MV(E1781,deadline)/100000000))</f>
        <v>297.676498847</v>
      </c>
      <c r="J1781" s="46">
        <f ca="1">IF(E1781="","",IF(RIGHT(LEFT($J$1,6),3)="TTM",[1]!EM_S_FA_PROFIT_TTM(E1781,LEFT(RIGHT($J$1,11),10),1)/100000000,[1]!EM_S_STM07_IS(E1781,61,LEFT(RIGHT($J$1,5),4)&amp;"-12-31",1)/100000000))</f>
        <v>7.7312490409000008</v>
      </c>
      <c r="K1781" s="36">
        <f t="shared" ca="1" si="137"/>
        <v>38.503028071172736</v>
      </c>
      <c r="L1781" s="46">
        <f ca="1">IF(E1781="","",IF(ISERROR(IF(行业估值!$E$7="最新年报",[1]!EM_S_STM07_BS(E1781,140,LEFT(RIGHT($L$1,5),4)&amp;"-12-31",1)/100000000,[1]!EM_S_STM07_BS(E1781,140,LEFT(RIGHT($L$1,11),10),1)/100000000)),0,IF(行业估值!$E$7="最新年报",[1]!EM_S_STM07_BS(E1781,140,LEFT(RIGHT($L$1,5),4)&amp;"-12-31",1)/100000000,[1]!EM_S_STM07_BS(E1781,140,LEFT(RIGHT($L$1,11),10),1)/100000000)))</f>
        <v>81.295653268500004</v>
      </c>
      <c r="M1781" s="36">
        <f t="shared" ca="1" si="138"/>
        <v>3.6616533219045069</v>
      </c>
      <c r="N1781" s="37">
        <f ca="1">IF(E1781="","",IF(ISERROR([1]!EM_S_EST_NETPROFIT(E1781,行业估值!$E$6,deadline)/100000000),"-",[1]!EM_S_EST_NETPROFIT(E1781,行业估值!$E$6,deadline)/100000000))</f>
        <v>8.8736969696969705</v>
      </c>
      <c r="O1781" s="36">
        <f t="shared" ca="1" si="139"/>
        <v>33.545939179976912</v>
      </c>
      <c r="T1781" s="64" t="s">
        <v>3555</v>
      </c>
      <c r="U1781" s="64" t="s">
        <v>3556</v>
      </c>
    </row>
    <row r="1782" spans="4:21">
      <c r="D1782" s="45" t="str">
        <f>IF(AND(行业估值!$B$39=$G1782,COUNTIF($G$2:$G$2552,$G1782)&gt;=1),COUNTIF($G$2:G1782,$G1782),"")</f>
        <v/>
      </c>
      <c r="E1782" s="65" t="str">
        <f t="shared" si="135"/>
        <v>300384.SZ</v>
      </c>
      <c r="F1782" s="65" t="str">
        <f t="shared" si="136"/>
        <v>三联虹普</v>
      </c>
      <c r="G1782" s="34" t="str">
        <f>IF(E1782="","",IF(行业估值!$C$5="申万行业",[1]!EM_S_INFO_INDUSTRY_SW2014(E1782,"1"),IF(行业估值!$C$5="证监会行业",[1]!EM_S_INFO_INDUSTRY_CSRC1(E1782,"1"),[1]!EM_S_INFO_INDUSTRY_EM2016(E1782,"1"))))</f>
        <v>基础化工</v>
      </c>
      <c r="H1782" s="34" t="str">
        <f>IF(E1782="","",IF($H$1="上证50",[1]!EM_S_INFO_COMPINDEX(E1782,"000016"),"")&amp;IF($H$1="上证180",[1]!EM_S_INFO_COMPINDEX(E1782,"000010"),"")&amp;IF($H$1="沪深300",[1]!EM_S_INFO_COMPINDEX(E1782,"000300"),"")&amp;IF(AND($H$1="上证A股",RIGHT(E1782,2)="SH"),"是","")&amp;IF(AND($H$1="深证A股",RIGHT(E1782,2)="SZ"),"是","")&amp;IF(AND($H$1="创业板",LEFT(E1782,1)-3=0),"是","")&amp;IF(AND($H$1="全部A股",E1782&lt;&gt;0),"是","")&amp;IF(AND($H$1="中小板",LEFT(E1782,3)="002"),"是",""))</f>
        <v>是</v>
      </c>
      <c r="I1782" s="46">
        <f ca="1">IF(E1782="","",IF(OR([1]!EM_S_VAL_MV(E1782,deadline)="",[1]!EM_S_VAL_MV(E1782,deadline)="--",[1]!EM_S_VAL_MV(E1782,deadline)="null"),0,[1]!EM_S_VAL_MV(E1782,deadline)/100000000))</f>
        <v>51.360240412099998</v>
      </c>
      <c r="J1782" s="46">
        <f ca="1">IF(E1782="","",IF(RIGHT(LEFT($J$1,6),3)="TTM",[1]!EM_S_FA_PROFIT_TTM(E1782,LEFT(RIGHT($J$1,11),10),1)/100000000,[1]!EM_S_STM07_IS(E1782,61,LEFT(RIGHT($J$1,5),4)&amp;"-12-31",1)/100000000))</f>
        <v>1.5691272413999999</v>
      </c>
      <c r="K1782" s="36">
        <f t="shared" ca="1" si="137"/>
        <v>32.731724398765515</v>
      </c>
      <c r="L1782" s="46">
        <f ca="1">IF(E1782="","",IF(ISERROR(IF(行业估值!$E$7="最新年报",[1]!EM_S_STM07_BS(E1782,140,LEFT(RIGHT($L$1,5),4)&amp;"-12-31",1)/100000000,[1]!EM_S_STM07_BS(E1782,140,LEFT(RIGHT($L$1,11),10),1)/100000000)),0,IF(行业估值!$E$7="最新年报",[1]!EM_S_STM07_BS(E1782,140,LEFT(RIGHT($L$1,5),4)&amp;"-12-31",1)/100000000,[1]!EM_S_STM07_BS(E1782,140,LEFT(RIGHT($L$1,11),10),1)/100000000)))</f>
        <v>18.045324299499999</v>
      </c>
      <c r="M1782" s="36">
        <f t="shared" ca="1" si="138"/>
        <v>2.846179961061885</v>
      </c>
      <c r="N1782" s="37">
        <f ca="1">IF(E1782="","",IF(ISERROR([1]!EM_S_EST_NETPROFIT(E1782,行业估值!$E$6,deadline)/100000000),"-",[1]!EM_S_EST_NETPROFIT(E1782,行业估值!$E$6,deadline)/100000000))</f>
        <v>2.0927199999999999</v>
      </c>
      <c r="O1782" s="36">
        <f t="shared" ca="1" si="139"/>
        <v>24.542337442228295</v>
      </c>
      <c r="T1782" s="64" t="s">
        <v>3557</v>
      </c>
      <c r="U1782" s="64" t="s">
        <v>3558</v>
      </c>
    </row>
    <row r="1783" spans="4:21">
      <c r="D1783" s="45">
        <f>IF(AND(行业估值!$B$39=$G1783,COUNTIF($G$2:$G$2552,$G1783)&gt;=1),COUNTIF($G$2:G1783,$G1783),"")</f>
        <v>168</v>
      </c>
      <c r="E1783" s="65" t="str">
        <f t="shared" si="135"/>
        <v>300385.SZ</v>
      </c>
      <c r="F1783" s="65" t="str">
        <f t="shared" si="136"/>
        <v>雪浪环境</v>
      </c>
      <c r="G1783" s="34" t="str">
        <f>IF(E1783="","",IF(行业估值!$C$5="申万行业",[1]!EM_S_INFO_INDUSTRY_SW2014(E1783,"1"),IF(行业估值!$C$5="证监会行业",[1]!EM_S_INFO_INDUSTRY_CSRC1(E1783,"1"),[1]!EM_S_INFO_INDUSTRY_EM2016(E1783,"1"))))</f>
        <v>机械设备</v>
      </c>
      <c r="H1783" s="34" t="str">
        <f>IF(E1783="","",IF($H$1="上证50",[1]!EM_S_INFO_COMPINDEX(E1783,"000016"),"")&amp;IF($H$1="上证180",[1]!EM_S_INFO_COMPINDEX(E1783,"000010"),"")&amp;IF($H$1="沪深300",[1]!EM_S_INFO_COMPINDEX(E1783,"000300"),"")&amp;IF(AND($H$1="上证A股",RIGHT(E1783,2)="SH"),"是","")&amp;IF(AND($H$1="深证A股",RIGHT(E1783,2)="SZ"),"是","")&amp;IF(AND($H$1="创业板",LEFT(E1783,1)-3=0),"是","")&amp;IF(AND($H$1="全部A股",E1783&lt;&gt;0),"是","")&amp;IF(AND($H$1="中小板",LEFT(E1783,3)="002"),"是",""))</f>
        <v>是</v>
      </c>
      <c r="I1783" s="46">
        <f ca="1">IF(E1783="","",IF(OR([1]!EM_S_VAL_MV(E1783,deadline)="",[1]!EM_S_VAL_MV(E1783,deadline)="--",[1]!EM_S_VAL_MV(E1783,deadline)="null"),0,[1]!EM_S_VAL_MV(E1783,deadline)/100000000))</f>
        <v>23.528431504</v>
      </c>
      <c r="J1783" s="46">
        <f ca="1">IF(E1783="","",IF(RIGHT(LEFT($J$1,6),3)="TTM",[1]!EM_S_FA_PROFIT_TTM(E1783,LEFT(RIGHT($J$1,11),10),1)/100000000,[1]!EM_S_STM07_IS(E1783,61,LEFT(RIGHT($J$1,5),4)&amp;"-12-31",1)/100000000))</f>
        <v>0.68846404120000004</v>
      </c>
      <c r="K1783" s="36">
        <f t="shared" ca="1" si="137"/>
        <v>34.175251132927286</v>
      </c>
      <c r="L1783" s="46">
        <f ca="1">IF(E1783="","",IF(ISERROR(IF(行业估值!$E$7="最新年报",[1]!EM_S_STM07_BS(E1783,140,LEFT(RIGHT($L$1,5),4)&amp;"-12-31",1)/100000000,[1]!EM_S_STM07_BS(E1783,140,LEFT(RIGHT($L$1,11),10),1)/100000000)),0,IF(行业估值!$E$7="最新年报",[1]!EM_S_STM07_BS(E1783,140,LEFT(RIGHT($L$1,5),4)&amp;"-12-31",1)/100000000,[1]!EM_S_STM07_BS(E1783,140,LEFT(RIGHT($L$1,11),10),1)/100000000)))</f>
        <v>12.1205559678</v>
      </c>
      <c r="M1783" s="36">
        <f t="shared" ca="1" si="138"/>
        <v>1.9412006814296854</v>
      </c>
      <c r="N1783" s="37">
        <f ca="1">IF(E1783="","",IF(ISERROR([1]!EM_S_EST_NETPROFIT(E1783,行业估值!$E$6,deadline)/100000000),"-",[1]!EM_S_EST_NETPROFIT(E1783,行业估值!$E$6,deadline)/100000000))</f>
        <v>1.264</v>
      </c>
      <c r="O1783" s="36">
        <f t="shared" ca="1" si="139"/>
        <v>18.614265430379746</v>
      </c>
      <c r="T1783" s="64" t="s">
        <v>3559</v>
      </c>
      <c r="U1783" s="64" t="s">
        <v>3560</v>
      </c>
    </row>
    <row r="1784" spans="4:21">
      <c r="D1784" s="45" t="str">
        <f>IF(AND(行业估值!$B$39=$G1784,COUNTIF($G$2:$G$2552,$G1784)&gt;=1),COUNTIF($G$2:G1784,$G1784),"")</f>
        <v/>
      </c>
      <c r="E1784" s="65" t="str">
        <f t="shared" si="135"/>
        <v>300386.SZ</v>
      </c>
      <c r="F1784" s="65" t="str">
        <f t="shared" si="136"/>
        <v>飞天诚信</v>
      </c>
      <c r="G1784" s="34" t="str">
        <f>IF(E1784="","",IF(行业估值!$C$5="申万行业",[1]!EM_S_INFO_INDUSTRY_SW2014(E1784,"1"),IF(行业估值!$C$5="证监会行业",[1]!EM_S_INFO_INDUSTRY_CSRC1(E1784,"1"),[1]!EM_S_INFO_INDUSTRY_EM2016(E1784,"1"))))</f>
        <v>信息技术</v>
      </c>
      <c r="H1784" s="34" t="str">
        <f>IF(E1784="","",IF($H$1="上证50",[1]!EM_S_INFO_COMPINDEX(E1784,"000016"),"")&amp;IF($H$1="上证180",[1]!EM_S_INFO_COMPINDEX(E1784,"000010"),"")&amp;IF($H$1="沪深300",[1]!EM_S_INFO_COMPINDEX(E1784,"000300"),"")&amp;IF(AND($H$1="上证A股",RIGHT(E1784,2)="SH"),"是","")&amp;IF(AND($H$1="深证A股",RIGHT(E1784,2)="SZ"),"是","")&amp;IF(AND($H$1="创业板",LEFT(E1784,1)-3=0),"是","")&amp;IF(AND($H$1="全部A股",E1784&lt;&gt;0),"是","")&amp;IF(AND($H$1="中小板",LEFT(E1784,3)="002"),"是",""))</f>
        <v>是</v>
      </c>
      <c r="I1784" s="46">
        <f ca="1">IF(E1784="","",IF(OR([1]!EM_S_VAL_MV(E1784,deadline)="",[1]!EM_S_VAL_MV(E1784,deadline)="--",[1]!EM_S_VAL_MV(E1784,deadline)="null"),0,[1]!EM_S_VAL_MV(E1784,deadline)/100000000))</f>
        <v>55.014590400000003</v>
      </c>
      <c r="J1784" s="46">
        <f ca="1">IF(E1784="","",IF(RIGHT(LEFT($J$1,6),3)="TTM",[1]!EM_S_FA_PROFIT_TTM(E1784,LEFT(RIGHT($J$1,11),10),1)/100000000,[1]!EM_S_STM07_IS(E1784,61,LEFT(RIGHT($J$1,5),4)&amp;"-12-31",1)/100000000))</f>
        <v>0.87206623029999997</v>
      </c>
      <c r="K1784" s="36">
        <f t="shared" ca="1" si="137"/>
        <v>63.085335136844371</v>
      </c>
      <c r="L1784" s="46">
        <f ca="1">IF(E1784="","",IF(ISERROR(IF(行业估值!$E$7="最新年报",[1]!EM_S_STM07_BS(E1784,140,LEFT(RIGHT($L$1,5),4)&amp;"-12-31",1)/100000000,[1]!EM_S_STM07_BS(E1784,140,LEFT(RIGHT($L$1,11),10),1)/100000000)),0,IF(行业估值!$E$7="最新年报",[1]!EM_S_STM07_BS(E1784,140,LEFT(RIGHT($L$1,5),4)&amp;"-12-31",1)/100000000,[1]!EM_S_STM07_BS(E1784,140,LEFT(RIGHT($L$1,11),10),1)/100000000)))</f>
        <v>17.632016339</v>
      </c>
      <c r="M1784" s="36">
        <f t="shared" ca="1" si="138"/>
        <v>3.1201530977664778</v>
      </c>
      <c r="N1784" s="37">
        <f ca="1">IF(E1784="","",IF(ISERROR([1]!EM_S_EST_NETPROFIT(E1784,行业估值!$E$6,deadline)/100000000),"-",[1]!EM_S_EST_NETPROFIT(E1784,行业估值!$E$6,deadline)/100000000))</f>
        <v>1.62</v>
      </c>
      <c r="O1784" s="36">
        <f t="shared" ca="1" si="139"/>
        <v>33.959623703703706</v>
      </c>
      <c r="T1784" s="64" t="s">
        <v>3561</v>
      </c>
      <c r="U1784" s="64" t="s">
        <v>3562</v>
      </c>
    </row>
    <row r="1785" spans="4:21">
      <c r="D1785" s="45" t="str">
        <f>IF(AND(行业估值!$B$39=$G1785,COUNTIF($G$2:$G$2552,$G1785)&gt;=1),COUNTIF($G$2:G1785,$G1785),"")</f>
        <v/>
      </c>
      <c r="E1785" s="65" t="str">
        <f t="shared" si="135"/>
        <v>300387.SZ</v>
      </c>
      <c r="F1785" s="65" t="str">
        <f t="shared" si="136"/>
        <v>富邦股份</v>
      </c>
      <c r="G1785" s="34" t="str">
        <f>IF(E1785="","",IF(行业估值!$C$5="申万行业",[1]!EM_S_INFO_INDUSTRY_SW2014(E1785,"1"),IF(行业估值!$C$5="证监会行业",[1]!EM_S_INFO_INDUSTRY_CSRC1(E1785,"1"),[1]!EM_S_INFO_INDUSTRY_EM2016(E1785,"1"))))</f>
        <v>基础化工</v>
      </c>
      <c r="H1785" s="34" t="str">
        <f>IF(E1785="","",IF($H$1="上证50",[1]!EM_S_INFO_COMPINDEX(E1785,"000016"),"")&amp;IF($H$1="上证180",[1]!EM_S_INFO_COMPINDEX(E1785,"000010"),"")&amp;IF($H$1="沪深300",[1]!EM_S_INFO_COMPINDEX(E1785,"000300"),"")&amp;IF(AND($H$1="上证A股",RIGHT(E1785,2)="SH"),"是","")&amp;IF(AND($H$1="深证A股",RIGHT(E1785,2)="SZ"),"是","")&amp;IF(AND($H$1="创业板",LEFT(E1785,1)-3=0),"是","")&amp;IF(AND($H$1="全部A股",E1785&lt;&gt;0),"是","")&amp;IF(AND($H$1="中小板",LEFT(E1785,3)="002"),"是",""))</f>
        <v>是</v>
      </c>
      <c r="I1785" s="46">
        <f ca="1">IF(E1785="","",IF(OR([1]!EM_S_VAL_MV(E1785,deadline)="",[1]!EM_S_VAL_MV(E1785,deadline)="--",[1]!EM_S_VAL_MV(E1785,deadline)="null"),0,[1]!EM_S_VAL_MV(E1785,deadline)/100000000))</f>
        <v>27.983334026199998</v>
      </c>
      <c r="J1785" s="46">
        <f ca="1">IF(E1785="","",IF(RIGHT(LEFT($J$1,6),3)="TTM",[1]!EM_S_FA_PROFIT_TTM(E1785,LEFT(RIGHT($J$1,11),10),1)/100000000,[1]!EM_S_STM07_IS(E1785,61,LEFT(RIGHT($J$1,5),4)&amp;"-12-31",1)/100000000))</f>
        <v>0.63336222499999995</v>
      </c>
      <c r="K1785" s="36">
        <f t="shared" ca="1" si="137"/>
        <v>44.182196098291151</v>
      </c>
      <c r="L1785" s="46">
        <f ca="1">IF(E1785="","",IF(ISERROR(IF(行业估值!$E$7="最新年报",[1]!EM_S_STM07_BS(E1785,140,LEFT(RIGHT($L$1,5),4)&amp;"-12-31",1)/100000000,[1]!EM_S_STM07_BS(E1785,140,LEFT(RIGHT($L$1,11),10),1)/100000000)),0,IF(行业估值!$E$7="最新年报",[1]!EM_S_STM07_BS(E1785,140,LEFT(RIGHT($L$1,5),4)&amp;"-12-31",1)/100000000,[1]!EM_S_STM07_BS(E1785,140,LEFT(RIGHT($L$1,11),10),1)/100000000)))</f>
        <v>11.752693598099999</v>
      </c>
      <c r="M1785" s="36">
        <f t="shared" ca="1" si="138"/>
        <v>2.3810145131941436</v>
      </c>
      <c r="N1785" s="37">
        <f ca="1">IF(E1785="","",IF(ISERROR([1]!EM_S_EST_NETPROFIT(E1785,行业估值!$E$6,deadline)/100000000),"-",[1]!EM_S_EST_NETPROFIT(E1785,行业估值!$E$6,deadline)/100000000))</f>
        <v>1.0098</v>
      </c>
      <c r="O1785" s="36">
        <f t="shared" ca="1" si="139"/>
        <v>27.711758790057434</v>
      </c>
      <c r="T1785" s="64" t="s">
        <v>3563</v>
      </c>
      <c r="U1785" s="64" t="s">
        <v>3564</v>
      </c>
    </row>
    <row r="1786" spans="4:21">
      <c r="D1786" s="45" t="str">
        <f>IF(AND(行业估值!$B$39=$G1786,COUNTIF($G$2:$G$2552,$G1786)&gt;=1),COUNTIF($G$2:G1786,$G1786),"")</f>
        <v/>
      </c>
      <c r="E1786" s="65" t="str">
        <f t="shared" si="135"/>
        <v>300388.SZ</v>
      </c>
      <c r="F1786" s="65" t="str">
        <f t="shared" si="136"/>
        <v>国祯环保</v>
      </c>
      <c r="G1786" s="34" t="str">
        <f>IF(E1786="","",IF(行业估值!$C$5="申万行业",[1]!EM_S_INFO_INDUSTRY_SW2014(E1786,"1"),IF(行业估值!$C$5="证监会行业",[1]!EM_S_INFO_INDUSTRY_CSRC1(E1786,"1"),[1]!EM_S_INFO_INDUSTRY_EM2016(E1786,"1"))))</f>
        <v>公用事业</v>
      </c>
      <c r="H1786" s="34" t="str">
        <f>IF(E1786="","",IF($H$1="上证50",[1]!EM_S_INFO_COMPINDEX(E1786,"000016"),"")&amp;IF($H$1="上证180",[1]!EM_S_INFO_COMPINDEX(E1786,"000010"),"")&amp;IF($H$1="沪深300",[1]!EM_S_INFO_COMPINDEX(E1786,"000300"),"")&amp;IF(AND($H$1="上证A股",RIGHT(E1786,2)="SH"),"是","")&amp;IF(AND($H$1="深证A股",RIGHT(E1786,2)="SZ"),"是","")&amp;IF(AND($H$1="创业板",LEFT(E1786,1)-3=0),"是","")&amp;IF(AND($H$1="全部A股",E1786&lt;&gt;0),"是","")&amp;IF(AND($H$1="中小板",LEFT(E1786,3)="002"),"是",""))</f>
        <v>是</v>
      </c>
      <c r="I1786" s="46">
        <f ca="1">IF(E1786="","",IF(OR([1]!EM_S_VAL_MV(E1786,deadline)="",[1]!EM_S_VAL_MV(E1786,deadline)="--",[1]!EM_S_VAL_MV(E1786,deadline)="null"),0,[1]!EM_S_VAL_MV(E1786,deadline)/100000000))</f>
        <v>67.567708656000008</v>
      </c>
      <c r="J1786" s="46">
        <f ca="1">IF(E1786="","",IF(RIGHT(LEFT($J$1,6),3)="TTM",[1]!EM_S_FA_PROFIT_TTM(E1786,LEFT(RIGHT($J$1,11),10),1)/100000000,[1]!EM_S_STM07_IS(E1786,61,LEFT(RIGHT($J$1,5),4)&amp;"-12-31",1)/100000000))</f>
        <v>3.3642895429999999</v>
      </c>
      <c r="K1786" s="36">
        <f t="shared" ca="1" si="137"/>
        <v>20.083797126375934</v>
      </c>
      <c r="L1786" s="46">
        <f ca="1">IF(E1786="","",IF(ISERROR(IF(行业估值!$E$7="最新年报",[1]!EM_S_STM07_BS(E1786,140,LEFT(RIGHT($L$1,5),4)&amp;"-12-31",1)/100000000,[1]!EM_S_STM07_BS(E1786,140,LEFT(RIGHT($L$1,11),10),1)/100000000)),0,IF(行业估值!$E$7="最新年报",[1]!EM_S_STM07_BS(E1786,140,LEFT(RIGHT($L$1,5),4)&amp;"-12-31",1)/100000000,[1]!EM_S_STM07_BS(E1786,140,LEFT(RIGHT($L$1,11),10),1)/100000000)))</f>
        <v>33.963208037900003</v>
      </c>
      <c r="M1786" s="36">
        <f t="shared" ca="1" si="138"/>
        <v>1.989438352837585</v>
      </c>
      <c r="N1786" s="37">
        <f ca="1">IF(E1786="","",IF(ISERROR([1]!EM_S_EST_NETPROFIT(E1786,行业估值!$E$6,deadline)/100000000),"-",[1]!EM_S_EST_NETPROFIT(E1786,行业估值!$E$6,deadline)/100000000))</f>
        <v>3.4296190476190476</v>
      </c>
      <c r="O1786" s="36">
        <f t="shared" ca="1" si="139"/>
        <v>19.701228538168895</v>
      </c>
      <c r="T1786" s="64" t="s">
        <v>3565</v>
      </c>
      <c r="U1786" s="64" t="s">
        <v>3566</v>
      </c>
    </row>
    <row r="1787" spans="4:21">
      <c r="D1787" s="45" t="str">
        <f>IF(AND(行业估值!$B$39=$G1787,COUNTIF($G$2:$G$2552,$G1787)&gt;=1),COUNTIF($G$2:G1787,$G1787),"")</f>
        <v/>
      </c>
      <c r="E1787" s="65" t="str">
        <f t="shared" si="135"/>
        <v>300389.SZ</v>
      </c>
      <c r="F1787" s="65" t="str">
        <f t="shared" si="136"/>
        <v>艾比森</v>
      </c>
      <c r="G1787" s="34" t="str">
        <f>IF(E1787="","",IF(行业估值!$C$5="申万行业",[1]!EM_S_INFO_INDUSTRY_SW2014(E1787,"1"),IF(行业估值!$C$5="证监会行业",[1]!EM_S_INFO_INDUSTRY_CSRC1(E1787,"1"),[1]!EM_S_INFO_INDUSTRY_EM2016(E1787,"1"))))</f>
        <v>电子设备</v>
      </c>
      <c r="H1787" s="34" t="str">
        <f>IF(E1787="","",IF($H$1="上证50",[1]!EM_S_INFO_COMPINDEX(E1787,"000016"),"")&amp;IF($H$1="上证180",[1]!EM_S_INFO_COMPINDEX(E1787,"000010"),"")&amp;IF($H$1="沪深300",[1]!EM_S_INFO_COMPINDEX(E1787,"000300"),"")&amp;IF(AND($H$1="上证A股",RIGHT(E1787,2)="SH"),"是","")&amp;IF(AND($H$1="深证A股",RIGHT(E1787,2)="SZ"),"是","")&amp;IF(AND($H$1="创业板",LEFT(E1787,1)-3=0),"是","")&amp;IF(AND($H$1="全部A股",E1787&lt;&gt;0),"是","")&amp;IF(AND($H$1="中小板",LEFT(E1787,3)="002"),"是",""))</f>
        <v>是</v>
      </c>
      <c r="I1787" s="46">
        <f ca="1">IF(E1787="","",IF(OR([1]!EM_S_VAL_MV(E1787,deadline)="",[1]!EM_S_VAL_MV(E1787,deadline)="--",[1]!EM_S_VAL_MV(E1787,deadline)="null"),0,[1]!EM_S_VAL_MV(E1787,deadline)/100000000))</f>
        <v>31.133151542499998</v>
      </c>
      <c r="J1787" s="46">
        <f ca="1">IF(E1787="","",IF(RIGHT(LEFT($J$1,6),3)="TTM",[1]!EM_S_FA_PROFIT_TTM(E1787,LEFT(RIGHT($J$1,11),10),1)/100000000,[1]!EM_S_STM07_IS(E1787,61,LEFT(RIGHT($J$1,5),4)&amp;"-12-31",1)/100000000))</f>
        <v>1.8127482256999998</v>
      </c>
      <c r="K1787" s="36">
        <f t="shared" ca="1" si="137"/>
        <v>17.174559103748571</v>
      </c>
      <c r="L1787" s="46">
        <f ca="1">IF(E1787="","",IF(ISERROR(IF(行业估值!$E$7="最新年报",[1]!EM_S_STM07_BS(E1787,140,LEFT(RIGHT($L$1,5),4)&amp;"-12-31",1)/100000000,[1]!EM_S_STM07_BS(E1787,140,LEFT(RIGHT($L$1,11),10),1)/100000000)),0,IF(行业估值!$E$7="最新年报",[1]!EM_S_STM07_BS(E1787,140,LEFT(RIGHT($L$1,5),4)&amp;"-12-31",1)/100000000,[1]!EM_S_STM07_BS(E1787,140,LEFT(RIGHT($L$1,11),10),1)/100000000)))</f>
        <v>13.574122447000001</v>
      </c>
      <c r="M1787" s="36">
        <f t="shared" ca="1" si="138"/>
        <v>2.293566428626161</v>
      </c>
      <c r="N1787" s="37" t="str">
        <f ca="1">IF(E1787="","",IF(ISERROR([1]!EM_S_EST_NETPROFIT(E1787,行业估值!$E$6,deadline)/100000000),"-",[1]!EM_S_EST_NETPROFIT(E1787,行业估值!$E$6,deadline)/100000000))</f>
        <v>-</v>
      </c>
      <c r="O1787" s="36" t="str">
        <f t="shared" ca="1" si="139"/>
        <v>-</v>
      </c>
      <c r="T1787" s="64" t="s">
        <v>3567</v>
      </c>
      <c r="U1787" s="64" t="s">
        <v>3568</v>
      </c>
    </row>
    <row r="1788" spans="4:21">
      <c r="D1788" s="45" t="str">
        <f>IF(AND(行业估值!$B$39=$G1788,COUNTIF($G$2:$G$2552,$G1788)&gt;=1),COUNTIF($G$2:G1788,$G1788),"")</f>
        <v/>
      </c>
      <c r="E1788" s="65" t="str">
        <f t="shared" si="135"/>
        <v>300390.SZ</v>
      </c>
      <c r="F1788" s="65" t="str">
        <f t="shared" si="136"/>
        <v>天华超净</v>
      </c>
      <c r="G1788" s="34" t="str">
        <f>IF(E1788="","",IF(行业估值!$C$5="申万行业",[1]!EM_S_INFO_INDUSTRY_SW2014(E1788,"1"),IF(行业估值!$C$5="证监会行业",[1]!EM_S_INFO_INDUSTRY_CSRC1(E1788,"1"),[1]!EM_S_INFO_INDUSTRY_EM2016(E1788,"1"))))</f>
        <v>电子设备</v>
      </c>
      <c r="H1788" s="34" t="str">
        <f>IF(E1788="","",IF($H$1="上证50",[1]!EM_S_INFO_COMPINDEX(E1788,"000016"),"")&amp;IF($H$1="上证180",[1]!EM_S_INFO_COMPINDEX(E1788,"000010"),"")&amp;IF($H$1="沪深300",[1]!EM_S_INFO_COMPINDEX(E1788,"000300"),"")&amp;IF(AND($H$1="上证A股",RIGHT(E1788,2)="SH"),"是","")&amp;IF(AND($H$1="深证A股",RIGHT(E1788,2)="SZ"),"是","")&amp;IF(AND($H$1="创业板",LEFT(E1788,1)-3=0),"是","")&amp;IF(AND($H$1="全部A股",E1788&lt;&gt;0),"是","")&amp;IF(AND($H$1="中小板",LEFT(E1788,3)="002"),"是",""))</f>
        <v>是</v>
      </c>
      <c r="I1788" s="46">
        <f ca="1">IF(E1788="","",IF(OR([1]!EM_S_VAL_MV(E1788,deadline)="",[1]!EM_S_VAL_MV(E1788,deadline)="--",[1]!EM_S_VAL_MV(E1788,deadline)="null"),0,[1]!EM_S_VAL_MV(E1788,deadline)/100000000))</f>
        <v>30.4855628</v>
      </c>
      <c r="J1788" s="46">
        <f ca="1">IF(E1788="","",IF(RIGHT(LEFT($J$1,6),3)="TTM",[1]!EM_S_FA_PROFIT_TTM(E1788,LEFT(RIGHT($J$1,11),10),1)/100000000,[1]!EM_S_STM07_IS(E1788,61,LEFT(RIGHT($J$1,5),4)&amp;"-12-31",1)/100000000))</f>
        <v>0.65306119730000001</v>
      </c>
      <c r="K1788" s="36">
        <f t="shared" ca="1" si="137"/>
        <v>46.681019981035092</v>
      </c>
      <c r="L1788" s="46">
        <f ca="1">IF(E1788="","",IF(ISERROR(IF(行业估值!$E$7="最新年报",[1]!EM_S_STM07_BS(E1788,140,LEFT(RIGHT($L$1,5),4)&amp;"-12-31",1)/100000000,[1]!EM_S_STM07_BS(E1788,140,LEFT(RIGHT($L$1,11),10),1)/100000000)),0,IF(行业估值!$E$7="最新年报",[1]!EM_S_STM07_BS(E1788,140,LEFT(RIGHT($L$1,5),4)&amp;"-12-31",1)/100000000,[1]!EM_S_STM07_BS(E1788,140,LEFT(RIGHT($L$1,11),10),1)/100000000)))</f>
        <v>8.6940029502999998</v>
      </c>
      <c r="M1788" s="36">
        <f t="shared" ca="1" si="138"/>
        <v>3.5065047682032415</v>
      </c>
      <c r="N1788" s="37" t="str">
        <f ca="1">IF(E1788="","",IF(ISERROR([1]!EM_S_EST_NETPROFIT(E1788,行业估值!$E$6,deadline)/100000000),"-",[1]!EM_S_EST_NETPROFIT(E1788,行业估值!$E$6,deadline)/100000000))</f>
        <v>-</v>
      </c>
      <c r="O1788" s="36" t="str">
        <f t="shared" ca="1" si="139"/>
        <v>-</v>
      </c>
      <c r="T1788" s="64" t="s">
        <v>3569</v>
      </c>
      <c r="U1788" s="64" t="s">
        <v>3570</v>
      </c>
    </row>
    <row r="1789" spans="4:21">
      <c r="D1789" s="45">
        <f>IF(AND(行业估值!$B$39=$G1789,COUNTIF($G$2:$G$2552,$G1789)&gt;=1),COUNTIF($G$2:G1789,$G1789),"")</f>
        <v>169</v>
      </c>
      <c r="E1789" s="65" t="str">
        <f t="shared" si="135"/>
        <v>300391.SZ</v>
      </c>
      <c r="F1789" s="65" t="str">
        <f t="shared" si="136"/>
        <v>康跃科技</v>
      </c>
      <c r="G1789" s="34" t="str">
        <f>IF(E1789="","",IF(行业估值!$C$5="申万行业",[1]!EM_S_INFO_INDUSTRY_SW2014(E1789,"1"),IF(行业估值!$C$5="证监会行业",[1]!EM_S_INFO_INDUSTRY_CSRC1(E1789,"1"),[1]!EM_S_INFO_INDUSTRY_EM2016(E1789,"1"))))</f>
        <v>机械设备</v>
      </c>
      <c r="H1789" s="34" t="str">
        <f>IF(E1789="","",IF($H$1="上证50",[1]!EM_S_INFO_COMPINDEX(E1789,"000016"),"")&amp;IF($H$1="上证180",[1]!EM_S_INFO_COMPINDEX(E1789,"000010"),"")&amp;IF($H$1="沪深300",[1]!EM_S_INFO_COMPINDEX(E1789,"000300"),"")&amp;IF(AND($H$1="上证A股",RIGHT(E1789,2)="SH"),"是","")&amp;IF(AND($H$1="深证A股",RIGHT(E1789,2)="SZ"),"是","")&amp;IF(AND($H$1="创业板",LEFT(E1789,1)-3=0),"是","")&amp;IF(AND($H$1="全部A股",E1789&lt;&gt;0),"是","")&amp;IF(AND($H$1="中小板",LEFT(E1789,3)="002"),"是",""))</f>
        <v>是</v>
      </c>
      <c r="I1789" s="46">
        <f ca="1">IF(E1789="","",IF(OR([1]!EM_S_VAL_MV(E1789,deadline)="",[1]!EM_S_VAL_MV(E1789,deadline)="--",[1]!EM_S_VAL_MV(E1789,deadline)="null"),0,[1]!EM_S_VAL_MV(E1789,deadline)/100000000))</f>
        <v>21.125267553600001</v>
      </c>
      <c r="J1789" s="46">
        <f ca="1">IF(E1789="","",IF(RIGHT(LEFT($J$1,6),3)="TTM",[1]!EM_S_FA_PROFIT_TTM(E1789,LEFT(RIGHT($J$1,11),10),1)/100000000,[1]!EM_S_STM07_IS(E1789,61,LEFT(RIGHT($J$1,5),4)&amp;"-12-31",1)/100000000))</f>
        <v>0.1946054975</v>
      </c>
      <c r="K1789" s="36">
        <f t="shared" ca="1" si="137"/>
        <v>108.5543205355748</v>
      </c>
      <c r="L1789" s="46">
        <f ca="1">IF(E1789="","",IF(ISERROR(IF(行业估值!$E$7="最新年报",[1]!EM_S_STM07_BS(E1789,140,LEFT(RIGHT($L$1,5),4)&amp;"-12-31",1)/100000000,[1]!EM_S_STM07_BS(E1789,140,LEFT(RIGHT($L$1,11),10),1)/100000000)),0,IF(行业估值!$E$7="最新年报",[1]!EM_S_STM07_BS(E1789,140,LEFT(RIGHT($L$1,5),4)&amp;"-12-31",1)/100000000,[1]!EM_S_STM07_BS(E1789,140,LEFT(RIGHT($L$1,11),10),1)/100000000)))</f>
        <v>14.596888180899999</v>
      </c>
      <c r="M1789" s="36">
        <f t="shared" ca="1" si="138"/>
        <v>1.4472445970533894</v>
      </c>
      <c r="N1789" s="37" t="str">
        <f ca="1">IF(E1789="","",IF(ISERROR([1]!EM_S_EST_NETPROFIT(E1789,行业估值!$E$6,deadline)/100000000),"-",[1]!EM_S_EST_NETPROFIT(E1789,行业估值!$E$6,deadline)/100000000))</f>
        <v>-</v>
      </c>
      <c r="O1789" s="36" t="str">
        <f t="shared" ca="1" si="139"/>
        <v>-</v>
      </c>
      <c r="T1789" s="64" t="s">
        <v>3571</v>
      </c>
      <c r="U1789" s="64" t="s">
        <v>3572</v>
      </c>
    </row>
    <row r="1790" spans="4:21">
      <c r="D1790" s="45" t="str">
        <f>IF(AND(行业估值!$B$39=$G1790,COUNTIF($G$2:$G$2552,$G1790)&gt;=1),COUNTIF($G$2:G1790,$G1790),"")</f>
        <v/>
      </c>
      <c r="E1790" s="65" t="str">
        <f t="shared" si="135"/>
        <v>300392.SZ</v>
      </c>
      <c r="F1790" s="65" t="str">
        <f t="shared" si="136"/>
        <v>腾信股份</v>
      </c>
      <c r="G1790" s="34" t="str">
        <f>IF(E1790="","",IF(行业估值!$C$5="申万行业",[1]!EM_S_INFO_INDUSTRY_SW2014(E1790,"1"),IF(行业估值!$C$5="证监会行业",[1]!EM_S_INFO_INDUSTRY_CSRC1(E1790,"1"),[1]!EM_S_INFO_INDUSTRY_EM2016(E1790,"1"))))</f>
        <v>文化传媒</v>
      </c>
      <c r="H1790" s="34" t="str">
        <f>IF(E1790="","",IF($H$1="上证50",[1]!EM_S_INFO_COMPINDEX(E1790,"000016"),"")&amp;IF($H$1="上证180",[1]!EM_S_INFO_COMPINDEX(E1790,"000010"),"")&amp;IF($H$1="沪深300",[1]!EM_S_INFO_COMPINDEX(E1790,"000300"),"")&amp;IF(AND($H$1="上证A股",RIGHT(E1790,2)="SH"),"是","")&amp;IF(AND($H$1="深证A股",RIGHT(E1790,2)="SZ"),"是","")&amp;IF(AND($H$1="创业板",LEFT(E1790,1)-3=0),"是","")&amp;IF(AND($H$1="全部A股",E1790&lt;&gt;0),"是","")&amp;IF(AND($H$1="中小板",LEFT(E1790,3)="002"),"是",""))</f>
        <v>是</v>
      </c>
      <c r="I1790" s="46">
        <f ca="1">IF(E1790="","",IF(OR([1]!EM_S_VAL_MV(E1790,deadline)="",[1]!EM_S_VAL_MV(E1790,deadline)="--",[1]!EM_S_VAL_MV(E1790,deadline)="null"),0,[1]!EM_S_VAL_MV(E1790,deadline)/100000000))</f>
        <v>26.6112</v>
      </c>
      <c r="J1790" s="46">
        <f ca="1">IF(E1790="","",IF(RIGHT(LEFT($J$1,6),3)="TTM",[1]!EM_S_FA_PROFIT_TTM(E1790,LEFT(RIGHT($J$1,11),10),1)/100000000,[1]!EM_S_STM07_IS(E1790,61,LEFT(RIGHT($J$1,5),4)&amp;"-12-31",1)/100000000))</f>
        <v>0.94422748270000001</v>
      </c>
      <c r="K1790" s="36">
        <f t="shared" ca="1" si="137"/>
        <v>28.183039031977543</v>
      </c>
      <c r="L1790" s="46">
        <f ca="1">IF(E1790="","",IF(ISERROR(IF(行业估值!$E$7="最新年报",[1]!EM_S_STM07_BS(E1790,140,LEFT(RIGHT($L$1,5),4)&amp;"-12-31",1)/100000000,[1]!EM_S_STM07_BS(E1790,140,LEFT(RIGHT($L$1,11),10),1)/100000000)),0,IF(行业估值!$E$7="最新年报",[1]!EM_S_STM07_BS(E1790,140,LEFT(RIGHT($L$1,5),4)&amp;"-12-31",1)/100000000,[1]!EM_S_STM07_BS(E1790,140,LEFT(RIGHT($L$1,11),10),1)/100000000)))</f>
        <v>5.0256995090999999</v>
      </c>
      <c r="M1790" s="36">
        <f t="shared" ca="1" si="138"/>
        <v>5.2950240960119643</v>
      </c>
      <c r="N1790" s="37" t="str">
        <f ca="1">IF(E1790="","",IF(ISERROR([1]!EM_S_EST_NETPROFIT(E1790,行业估值!$E$6,deadline)/100000000),"-",[1]!EM_S_EST_NETPROFIT(E1790,行业估值!$E$6,deadline)/100000000))</f>
        <v>-</v>
      </c>
      <c r="O1790" s="36" t="str">
        <f t="shared" ca="1" si="139"/>
        <v>-</v>
      </c>
      <c r="T1790" s="64" t="s">
        <v>3573</v>
      </c>
      <c r="U1790" s="64" t="s">
        <v>3574</v>
      </c>
    </row>
    <row r="1791" spans="4:21">
      <c r="D1791" s="45" t="str">
        <f>IF(AND(行业估值!$B$39=$G1791,COUNTIF($G$2:$G$2552,$G1791)&gt;=1),COUNTIF($G$2:G1791,$G1791),"")</f>
        <v/>
      </c>
      <c r="E1791" s="65" t="str">
        <f t="shared" si="135"/>
        <v>300393.SZ</v>
      </c>
      <c r="F1791" s="65" t="str">
        <f t="shared" si="136"/>
        <v>中来股份</v>
      </c>
      <c r="G1791" s="34" t="str">
        <f>IF(E1791="","",IF(行业估值!$C$5="申万行业",[1]!EM_S_INFO_INDUSTRY_SW2014(E1791,"1"),IF(行业估值!$C$5="证监会行业",[1]!EM_S_INFO_INDUSTRY_CSRC1(E1791,"1"),[1]!EM_S_INFO_INDUSTRY_EM2016(E1791,"1"))))</f>
        <v>有色金属</v>
      </c>
      <c r="H1791" s="34" t="str">
        <f>IF(E1791="","",IF($H$1="上证50",[1]!EM_S_INFO_COMPINDEX(E1791,"000016"),"")&amp;IF($H$1="上证180",[1]!EM_S_INFO_COMPINDEX(E1791,"000010"),"")&amp;IF($H$1="沪深300",[1]!EM_S_INFO_COMPINDEX(E1791,"000300"),"")&amp;IF(AND($H$1="上证A股",RIGHT(E1791,2)="SH"),"是","")&amp;IF(AND($H$1="深证A股",RIGHT(E1791,2)="SZ"),"是","")&amp;IF(AND($H$1="创业板",LEFT(E1791,1)-3=0),"是","")&amp;IF(AND($H$1="全部A股",E1791&lt;&gt;0),"是","")&amp;IF(AND($H$1="中小板",LEFT(E1791,3)="002"),"是",""))</f>
        <v>是</v>
      </c>
      <c r="I1791" s="46">
        <f ca="1">IF(E1791="","",IF(OR([1]!EM_S_VAL_MV(E1791,deadline)="",[1]!EM_S_VAL_MV(E1791,deadline)="--",[1]!EM_S_VAL_MV(E1791,deadline)="null"),0,[1]!EM_S_VAL_MV(E1791,deadline)/100000000))</f>
        <v>48.552899480800001</v>
      </c>
      <c r="J1791" s="46">
        <f ca="1">IF(E1791="","",IF(RIGHT(LEFT($J$1,6),3)="TTM",[1]!EM_S_FA_PROFIT_TTM(E1791,LEFT(RIGHT($J$1,11),10),1)/100000000,[1]!EM_S_STM07_IS(E1791,61,LEFT(RIGHT($J$1,5),4)&amp;"-12-31",1)/100000000))</f>
        <v>2.3285350781999998</v>
      </c>
      <c r="K1791" s="36">
        <f t="shared" ca="1" si="137"/>
        <v>20.851263927847839</v>
      </c>
      <c r="L1791" s="46">
        <f ca="1">IF(E1791="","",IF(ISERROR(IF(行业估值!$E$7="最新年报",[1]!EM_S_STM07_BS(E1791,140,LEFT(RIGHT($L$1,5),4)&amp;"-12-31",1)/100000000,[1]!EM_S_STM07_BS(E1791,140,LEFT(RIGHT($L$1,11),10),1)/100000000)),0,IF(行业估值!$E$7="最新年报",[1]!EM_S_STM07_BS(E1791,140,LEFT(RIGHT($L$1,5),4)&amp;"-12-31",1)/100000000,[1]!EM_S_STM07_BS(E1791,140,LEFT(RIGHT($L$1,11),10),1)/100000000)))</f>
        <v>28.176892506799998</v>
      </c>
      <c r="M1791" s="36">
        <f t="shared" ca="1" si="138"/>
        <v>1.7231459952186925</v>
      </c>
      <c r="N1791" s="37">
        <f ca="1">IF(E1791="","",IF(ISERROR([1]!EM_S_EST_NETPROFIT(E1791,行业估值!$E$6,deadline)/100000000),"-",[1]!EM_S_EST_NETPROFIT(E1791,行业估值!$E$6,deadline)/100000000))</f>
        <v>2.8809999999999998</v>
      </c>
      <c r="O1791" s="36">
        <f t="shared" ca="1" si="139"/>
        <v>16.852793988476225</v>
      </c>
      <c r="T1791" s="64" t="s">
        <v>3575</v>
      </c>
      <c r="U1791" s="64" t="s">
        <v>3576</v>
      </c>
    </row>
    <row r="1792" spans="4:21">
      <c r="D1792" s="45" t="str">
        <f>IF(AND(行业估值!$B$39=$G1792,COUNTIF($G$2:$G$2552,$G1792)&gt;=1),COUNTIF($G$2:G1792,$G1792),"")</f>
        <v/>
      </c>
      <c r="E1792" s="65" t="str">
        <f t="shared" si="135"/>
        <v>300394.SZ</v>
      </c>
      <c r="F1792" s="65" t="str">
        <f t="shared" si="136"/>
        <v>天孚通信</v>
      </c>
      <c r="G1792" s="34" t="str">
        <f>IF(E1792="","",IF(行业估值!$C$5="申万行业",[1]!EM_S_INFO_INDUSTRY_SW2014(E1792,"1"),IF(行业估值!$C$5="证监会行业",[1]!EM_S_INFO_INDUSTRY_CSRC1(E1792,"1"),[1]!EM_S_INFO_INDUSTRY_EM2016(E1792,"1"))))</f>
        <v>电子设备</v>
      </c>
      <c r="H1792" s="34" t="str">
        <f>IF(E1792="","",IF($H$1="上证50",[1]!EM_S_INFO_COMPINDEX(E1792,"000016"),"")&amp;IF($H$1="上证180",[1]!EM_S_INFO_COMPINDEX(E1792,"000010"),"")&amp;IF($H$1="沪深300",[1]!EM_S_INFO_COMPINDEX(E1792,"000300"),"")&amp;IF(AND($H$1="上证A股",RIGHT(E1792,2)="SH"),"是","")&amp;IF(AND($H$1="深证A股",RIGHT(E1792,2)="SZ"),"是","")&amp;IF(AND($H$1="创业板",LEFT(E1792,1)-3=0),"是","")&amp;IF(AND($H$1="全部A股",E1792&lt;&gt;0),"是","")&amp;IF(AND($H$1="中小板",LEFT(E1792,3)="002"),"是",""))</f>
        <v>是</v>
      </c>
      <c r="I1792" s="46">
        <f ca="1">IF(E1792="","",IF(OR([1]!EM_S_VAL_MV(E1792,deadline)="",[1]!EM_S_VAL_MV(E1792,deadline)="--",[1]!EM_S_VAL_MV(E1792,deadline)="null"),0,[1]!EM_S_VAL_MV(E1792,deadline)/100000000))</f>
        <v>64.046415019999998</v>
      </c>
      <c r="J1792" s="46">
        <f ca="1">IF(E1792="","",IF(RIGHT(LEFT($J$1,6),3)="TTM",[1]!EM_S_FA_PROFIT_TTM(E1792,LEFT(RIGHT($J$1,11),10),1)/100000000,[1]!EM_S_STM07_IS(E1792,61,LEFT(RIGHT($J$1,5),4)&amp;"-12-31",1)/100000000))</f>
        <v>1.7130625747999999</v>
      </c>
      <c r="K1792" s="36">
        <f t="shared" ca="1" si="137"/>
        <v>37.387084372838757</v>
      </c>
      <c r="L1792" s="46">
        <f ca="1">IF(E1792="","",IF(ISERROR(IF(行业估值!$E$7="最新年报",[1]!EM_S_STM07_BS(E1792,140,LEFT(RIGHT($L$1,5),4)&amp;"-12-31",1)/100000000,[1]!EM_S_STM07_BS(E1792,140,LEFT(RIGHT($L$1,11),10),1)/100000000)),0,IF(行业估值!$E$7="最新年报",[1]!EM_S_STM07_BS(E1792,140,LEFT(RIGHT($L$1,5),4)&amp;"-12-31",1)/100000000,[1]!EM_S_STM07_BS(E1792,140,LEFT(RIGHT($L$1,11),10),1)/100000000)))</f>
        <v>11.306054711</v>
      </c>
      <c r="M1792" s="36">
        <f t="shared" ca="1" si="138"/>
        <v>5.6647890583518334</v>
      </c>
      <c r="N1792" s="37">
        <f ca="1">IF(E1792="","",IF(ISERROR([1]!EM_S_EST_NETPROFIT(E1792,行业估值!$E$6,deadline)/100000000),"-",[1]!EM_S_EST_NETPROFIT(E1792,行业估值!$E$6,deadline)/100000000))</f>
        <v>1.7903785714285714</v>
      </c>
      <c r="O1792" s="36">
        <f t="shared" ca="1" si="139"/>
        <v>35.772554498849004</v>
      </c>
      <c r="T1792" s="64" t="s">
        <v>3577</v>
      </c>
      <c r="U1792" s="64" t="s">
        <v>3578</v>
      </c>
    </row>
    <row r="1793" spans="4:21">
      <c r="D1793" s="45" t="str">
        <f>IF(AND(行业估值!$B$39=$G1793,COUNTIF($G$2:$G$2552,$G1793)&gt;=1),COUNTIF($G$2:G1793,$G1793),"")</f>
        <v/>
      </c>
      <c r="E1793" s="65" t="str">
        <f t="shared" si="135"/>
        <v>300395.SZ</v>
      </c>
      <c r="F1793" s="65" t="str">
        <f t="shared" si="136"/>
        <v>菲利华</v>
      </c>
      <c r="G1793" s="34" t="str">
        <f>IF(E1793="","",IF(行业估值!$C$5="申万行业",[1]!EM_S_INFO_INDUSTRY_SW2014(E1793,"1"),IF(行业估值!$C$5="证监会行业",[1]!EM_S_INFO_INDUSTRY_CSRC1(E1793,"1"),[1]!EM_S_INFO_INDUSTRY_EM2016(E1793,"1"))))</f>
        <v>有色金属</v>
      </c>
      <c r="H1793" s="34" t="str">
        <f>IF(E1793="","",IF($H$1="上证50",[1]!EM_S_INFO_COMPINDEX(E1793,"000016"),"")&amp;IF($H$1="上证180",[1]!EM_S_INFO_COMPINDEX(E1793,"000010"),"")&amp;IF($H$1="沪深300",[1]!EM_S_INFO_COMPINDEX(E1793,"000300"),"")&amp;IF(AND($H$1="上证A股",RIGHT(E1793,2)="SH"),"是","")&amp;IF(AND($H$1="深证A股",RIGHT(E1793,2)="SZ"),"是","")&amp;IF(AND($H$1="创业板",LEFT(E1793,1)-3=0),"是","")&amp;IF(AND($H$1="全部A股",E1793&lt;&gt;0),"是","")&amp;IF(AND($H$1="中小板",LEFT(E1793,3)="002"),"是",""))</f>
        <v>是</v>
      </c>
      <c r="I1793" s="46">
        <f ca="1">IF(E1793="","",IF(OR([1]!EM_S_VAL_MV(E1793,deadline)="",[1]!EM_S_VAL_MV(E1793,deadline)="--",[1]!EM_S_VAL_MV(E1793,deadline)="null"),0,[1]!EM_S_VAL_MV(E1793,deadline)/100000000))</f>
        <v>69.288644685600005</v>
      </c>
      <c r="J1793" s="46">
        <f ca="1">IF(E1793="","",IF(RIGHT(LEFT($J$1,6),3)="TTM",[1]!EM_S_FA_PROFIT_TTM(E1793,LEFT(RIGHT($J$1,11),10),1)/100000000,[1]!EM_S_STM07_IS(E1793,61,LEFT(RIGHT($J$1,5),4)&amp;"-12-31",1)/100000000))</f>
        <v>1.858685758</v>
      </c>
      <c r="K1793" s="36">
        <f t="shared" ca="1" si="137"/>
        <v>37.27829967350511</v>
      </c>
      <c r="L1793" s="46">
        <f ca="1">IF(E1793="","",IF(ISERROR(IF(行业估值!$E$7="最新年报",[1]!EM_S_STM07_BS(E1793,140,LEFT(RIGHT($L$1,5),4)&amp;"-12-31",1)/100000000,[1]!EM_S_STM07_BS(E1793,140,LEFT(RIGHT($L$1,11),10),1)/100000000)),0,IF(行业估值!$E$7="最新年报",[1]!EM_S_STM07_BS(E1793,140,LEFT(RIGHT($L$1,5),4)&amp;"-12-31",1)/100000000,[1]!EM_S_STM07_BS(E1793,140,LEFT(RIGHT($L$1,11),10),1)/100000000)))</f>
        <v>18.314405374900002</v>
      </c>
      <c r="M1793" s="36">
        <f t="shared" ca="1" si="138"/>
        <v>3.7832866133104432</v>
      </c>
      <c r="N1793" s="37">
        <f ca="1">IF(E1793="","",IF(ISERROR([1]!EM_S_EST_NETPROFIT(E1793,行业估值!$E$6,deadline)/100000000),"-",[1]!EM_S_EST_NETPROFIT(E1793,行业估值!$E$6,deadline)/100000000))</f>
        <v>1.9897</v>
      </c>
      <c r="O1793" s="36">
        <f t="shared" ca="1" si="139"/>
        <v>34.823664213499526</v>
      </c>
      <c r="T1793" s="64" t="s">
        <v>3579</v>
      </c>
      <c r="U1793" s="64" t="s">
        <v>3580</v>
      </c>
    </row>
    <row r="1794" spans="4:21">
      <c r="D1794" s="45" t="str">
        <f>IF(AND(行业估值!$B$39=$G1794,COUNTIF($G$2:$G$2552,$G1794)&gt;=1),COUNTIF($G$2:G1794,$G1794),"")</f>
        <v/>
      </c>
      <c r="E1794" s="65" t="str">
        <f t="shared" si="135"/>
        <v>300396.SZ</v>
      </c>
      <c r="F1794" s="65" t="str">
        <f t="shared" si="136"/>
        <v>迪瑞医疗</v>
      </c>
      <c r="G1794" s="34" t="str">
        <f>IF(E1794="","",IF(行业估值!$C$5="申万行业",[1]!EM_S_INFO_INDUSTRY_SW2014(E1794,"1"),IF(行业估值!$C$5="证监会行业",[1]!EM_S_INFO_INDUSTRY_CSRC1(E1794,"1"),[1]!EM_S_INFO_INDUSTRY_EM2016(E1794,"1"))))</f>
        <v>医药生物</v>
      </c>
      <c r="H1794" s="34" t="str">
        <f>IF(E1794="","",IF($H$1="上证50",[1]!EM_S_INFO_COMPINDEX(E1794,"000016"),"")&amp;IF($H$1="上证180",[1]!EM_S_INFO_COMPINDEX(E1794,"000010"),"")&amp;IF($H$1="沪深300",[1]!EM_S_INFO_COMPINDEX(E1794,"000300"),"")&amp;IF(AND($H$1="上证A股",RIGHT(E1794,2)="SH"),"是","")&amp;IF(AND($H$1="深证A股",RIGHT(E1794,2)="SZ"),"是","")&amp;IF(AND($H$1="创业板",LEFT(E1794,1)-3=0),"是","")&amp;IF(AND($H$1="全部A股",E1794&lt;&gt;0),"是","")&amp;IF(AND($H$1="中小板",LEFT(E1794,3)="002"),"是",""))</f>
        <v>是</v>
      </c>
      <c r="I1794" s="46">
        <f ca="1">IF(E1794="","",IF(OR([1]!EM_S_VAL_MV(E1794,deadline)="",[1]!EM_S_VAL_MV(E1794,deadline)="--",[1]!EM_S_VAL_MV(E1794,deadline)="null"),0,[1]!EM_S_VAL_MV(E1794,deadline)/100000000))</f>
        <v>47.504762999999997</v>
      </c>
      <c r="J1794" s="46">
        <f ca="1">IF(E1794="","",IF(RIGHT(LEFT($J$1,6),3)="TTM",[1]!EM_S_FA_PROFIT_TTM(E1794,LEFT(RIGHT($J$1,11),10),1)/100000000,[1]!EM_S_STM07_IS(E1794,61,LEFT(RIGHT($J$1,5),4)&amp;"-12-31",1)/100000000))</f>
        <v>2.6745460150999998</v>
      </c>
      <c r="K1794" s="36">
        <f t="shared" ca="1" si="137"/>
        <v>17.761804333070643</v>
      </c>
      <c r="L1794" s="46">
        <f ca="1">IF(E1794="","",IF(ISERROR(IF(行业估值!$E$7="最新年报",[1]!EM_S_STM07_BS(E1794,140,LEFT(RIGHT($L$1,5),4)&amp;"-12-31",1)/100000000,[1]!EM_S_STM07_BS(E1794,140,LEFT(RIGHT($L$1,11),10),1)/100000000)),0,IF(行业估值!$E$7="最新年报",[1]!EM_S_STM07_BS(E1794,140,LEFT(RIGHT($L$1,5),4)&amp;"-12-31",1)/100000000,[1]!EM_S_STM07_BS(E1794,140,LEFT(RIGHT($L$1,11),10),1)/100000000)))</f>
        <v>14.8284327805</v>
      </c>
      <c r="M1794" s="36">
        <f t="shared" ca="1" si="138"/>
        <v>3.2036266882141935</v>
      </c>
      <c r="N1794" s="37">
        <f ca="1">IF(E1794="","",IF(ISERROR([1]!EM_S_EST_NETPROFIT(E1794,行业估值!$E$6,deadline)/100000000),"-",[1]!EM_S_EST_NETPROFIT(E1794,行业估值!$E$6,deadline)/100000000))</f>
        <v>2.5</v>
      </c>
      <c r="O1794" s="36">
        <f t="shared" ca="1" si="139"/>
        <v>19.001905199999999</v>
      </c>
      <c r="T1794" s="64" t="s">
        <v>3581</v>
      </c>
      <c r="U1794" s="64" t="s">
        <v>3582</v>
      </c>
    </row>
    <row r="1795" spans="4:21">
      <c r="D1795" s="45" t="str">
        <f>IF(AND(行业估值!$B$39=$G1795,COUNTIF($G$2:$G$2552,$G1795)&gt;=1),COUNTIF($G$2:G1795,$G1795),"")</f>
        <v/>
      </c>
      <c r="E1795" s="65" t="str">
        <f t="shared" ref="E1795:E1858" si="140">IF(U1795="","",U1795)</f>
        <v>300397.SZ</v>
      </c>
      <c r="F1795" s="65" t="str">
        <f t="shared" ref="F1795:F1858" si="141">IF(T1795="","",T1795)</f>
        <v>天和防务</v>
      </c>
      <c r="G1795" s="34" t="str">
        <f>IF(E1795="","",IF(行业估值!$C$5="申万行业",[1]!EM_S_INFO_INDUSTRY_SW2014(E1795,"1"),IF(行业估值!$C$5="证监会行业",[1]!EM_S_INFO_INDUSTRY_CSRC1(E1795,"1"),[1]!EM_S_INFO_INDUSTRY_EM2016(E1795,"1"))))</f>
        <v>电子设备</v>
      </c>
      <c r="H1795" s="34" t="str">
        <f>IF(E1795="","",IF($H$1="上证50",[1]!EM_S_INFO_COMPINDEX(E1795,"000016"),"")&amp;IF($H$1="上证180",[1]!EM_S_INFO_COMPINDEX(E1795,"000010"),"")&amp;IF($H$1="沪深300",[1]!EM_S_INFO_COMPINDEX(E1795,"000300"),"")&amp;IF(AND($H$1="上证A股",RIGHT(E1795,2)="SH"),"是","")&amp;IF(AND($H$1="深证A股",RIGHT(E1795,2)="SZ"),"是","")&amp;IF(AND($H$1="创业板",LEFT(E1795,1)-3=0),"是","")&amp;IF(AND($H$1="全部A股",E1795&lt;&gt;0),"是","")&amp;IF(AND($H$1="中小板",LEFT(E1795,3)="002"),"是",""))</f>
        <v>是</v>
      </c>
      <c r="I1795" s="46">
        <f ca="1">IF(E1795="","",IF(OR([1]!EM_S_VAL_MV(E1795,deadline)="",[1]!EM_S_VAL_MV(E1795,deadline)="--",[1]!EM_S_VAL_MV(E1795,deadline)="null"),0,[1]!EM_S_VAL_MV(E1795,deadline)/100000000))</f>
        <v>56.064</v>
      </c>
      <c r="J1795" s="46">
        <f ca="1">IF(E1795="","",IF(RIGHT(LEFT($J$1,6),3)="TTM",[1]!EM_S_FA_PROFIT_TTM(E1795,LEFT(RIGHT($J$1,11),10),1)/100000000,[1]!EM_S_STM07_IS(E1795,61,LEFT(RIGHT($J$1,5),4)&amp;"-12-31",1)/100000000))</f>
        <v>-6.0421942999999999E-2</v>
      </c>
      <c r="K1795" s="36">
        <f t="shared" ref="K1795:K1858" ca="1" si="142">IF(E1795="","",IF(OR(I1795=0,J1795=0),"-",I1795/J1795))</f>
        <v>-927.874828520493</v>
      </c>
      <c r="L1795" s="46">
        <f ca="1">IF(E1795="","",IF(ISERROR(IF(行业估值!$E$7="最新年报",[1]!EM_S_STM07_BS(E1795,140,LEFT(RIGHT($L$1,5),4)&amp;"-12-31",1)/100000000,[1]!EM_S_STM07_BS(E1795,140,LEFT(RIGHT($L$1,11),10),1)/100000000)),0,IF(行业估值!$E$7="最新年报",[1]!EM_S_STM07_BS(E1795,140,LEFT(RIGHT($L$1,5),4)&amp;"-12-31",1)/100000000,[1]!EM_S_STM07_BS(E1795,140,LEFT(RIGHT($L$1,11),10),1)/100000000)))</f>
        <v>11.0396371597</v>
      </c>
      <c r="M1795" s="36">
        <f t="shared" ref="M1795:M1858" ca="1" si="143">IF(E1795="","",IF(OR(I1795=0,L1795=0),"-",I1795/L1795))</f>
        <v>5.0784277770161363</v>
      </c>
      <c r="N1795" s="37">
        <f ca="1">IF(E1795="","",IF(ISERROR([1]!EM_S_EST_NETPROFIT(E1795,行业估值!$E$6,deadline)/100000000),"-",[1]!EM_S_EST_NETPROFIT(E1795,行业估值!$E$6,deadline)/100000000))</f>
        <v>1.03</v>
      </c>
      <c r="O1795" s="36">
        <f t="shared" ref="O1795:O1858" ca="1" si="144">IF(E1795="","",IF(ISERROR(IF(OR(I1795=0,N1795=0),"-",I1795/N1795)),"-",IF(OR(I1795=0,N1795=0),"-",I1795/N1795)))</f>
        <v>54.431067961165049</v>
      </c>
      <c r="T1795" s="64" t="s">
        <v>3583</v>
      </c>
      <c r="U1795" s="64" t="s">
        <v>3584</v>
      </c>
    </row>
    <row r="1796" spans="4:21">
      <c r="D1796" s="45" t="str">
        <f>IF(AND(行业估值!$B$39=$G1796,COUNTIF($G$2:$G$2552,$G1796)&gt;=1),COUNTIF($G$2:G1796,$G1796),"")</f>
        <v/>
      </c>
      <c r="E1796" s="65" t="str">
        <f t="shared" si="140"/>
        <v>300398.SZ</v>
      </c>
      <c r="F1796" s="65" t="str">
        <f t="shared" si="141"/>
        <v>飞凯材料</v>
      </c>
      <c r="G1796" s="34" t="str">
        <f>IF(E1796="","",IF(行业估值!$C$5="申万行业",[1]!EM_S_INFO_INDUSTRY_SW2014(E1796,"1"),IF(行业估值!$C$5="证监会行业",[1]!EM_S_INFO_INDUSTRY_CSRC1(E1796,"1"),[1]!EM_S_INFO_INDUSTRY_EM2016(E1796,"1"))))</f>
        <v>基础化工</v>
      </c>
      <c r="H1796" s="34" t="str">
        <f>IF(E1796="","",IF($H$1="上证50",[1]!EM_S_INFO_COMPINDEX(E1796,"000016"),"")&amp;IF($H$1="上证180",[1]!EM_S_INFO_COMPINDEX(E1796,"000010"),"")&amp;IF($H$1="沪深300",[1]!EM_S_INFO_COMPINDEX(E1796,"000300"),"")&amp;IF(AND($H$1="上证A股",RIGHT(E1796,2)="SH"),"是","")&amp;IF(AND($H$1="深证A股",RIGHT(E1796,2)="SZ"),"是","")&amp;IF(AND($H$1="创业板",LEFT(E1796,1)-3=0),"是","")&amp;IF(AND($H$1="全部A股",E1796&lt;&gt;0),"是","")&amp;IF(AND($H$1="中小板",LEFT(E1796,3)="002"),"是",""))</f>
        <v>是</v>
      </c>
      <c r="I1796" s="46">
        <f ca="1">IF(E1796="","",IF(OR([1]!EM_S_VAL_MV(E1796,deadline)="",[1]!EM_S_VAL_MV(E1796,deadline)="--",[1]!EM_S_VAL_MV(E1796,deadline)="null"),0,[1]!EM_S_VAL_MV(E1796,deadline)/100000000))</f>
        <v>66.775821612000001</v>
      </c>
      <c r="J1796" s="46">
        <f ca="1">IF(E1796="","",IF(RIGHT(LEFT($J$1,6),3)="TTM",[1]!EM_S_FA_PROFIT_TTM(E1796,LEFT(RIGHT($J$1,11),10),1)/100000000,[1]!EM_S_STM07_IS(E1796,61,LEFT(RIGHT($J$1,5),4)&amp;"-12-31",1)/100000000))</f>
        <v>2.2056005834999999</v>
      </c>
      <c r="K1796" s="36">
        <f t="shared" ca="1" si="142"/>
        <v>30.27557306229739</v>
      </c>
      <c r="L1796" s="46">
        <f ca="1">IF(E1796="","",IF(ISERROR(IF(行业估值!$E$7="最新年报",[1]!EM_S_STM07_BS(E1796,140,LEFT(RIGHT($L$1,5),4)&amp;"-12-31",1)/100000000,[1]!EM_S_STM07_BS(E1796,140,LEFT(RIGHT($L$1,11),10),1)/100000000)),0,IF(行业估值!$E$7="最新年报",[1]!EM_S_STM07_BS(E1796,140,LEFT(RIGHT($L$1,5),4)&amp;"-12-31",1)/100000000,[1]!EM_S_STM07_BS(E1796,140,LEFT(RIGHT($L$1,11),10),1)/100000000)))</f>
        <v>23.289800514899998</v>
      </c>
      <c r="M1796" s="36">
        <f t="shared" ca="1" si="143"/>
        <v>2.8671701833289287</v>
      </c>
      <c r="N1796" s="37">
        <f ca="1">IF(E1796="","",IF(ISERROR([1]!EM_S_EST_NETPROFIT(E1796,行业估值!$E$6,deadline)/100000000),"-",[1]!EM_S_EST_NETPROFIT(E1796,行业估值!$E$6,deadline)/100000000))</f>
        <v>2.849272727272727</v>
      </c>
      <c r="O1796" s="36">
        <f t="shared" ca="1" si="144"/>
        <v>23.436093348605709</v>
      </c>
      <c r="T1796" s="64" t="s">
        <v>3585</v>
      </c>
      <c r="U1796" s="64" t="s">
        <v>3586</v>
      </c>
    </row>
    <row r="1797" spans="4:21">
      <c r="D1797" s="45" t="str">
        <f>IF(AND(行业估值!$B$39=$G1797,COUNTIF($G$2:$G$2552,$G1797)&gt;=1),COUNTIF($G$2:G1797,$G1797),"")</f>
        <v/>
      </c>
      <c r="E1797" s="65" t="str">
        <f t="shared" si="140"/>
        <v>300399.SZ</v>
      </c>
      <c r="F1797" s="65" t="str">
        <f t="shared" si="141"/>
        <v>京天利</v>
      </c>
      <c r="G1797" s="34" t="str">
        <f>IF(E1797="","",IF(行业估值!$C$5="申万行业",[1]!EM_S_INFO_INDUSTRY_SW2014(E1797,"1"),IF(行业估值!$C$5="证监会行业",[1]!EM_S_INFO_INDUSTRY_CSRC1(E1797,"1"),[1]!EM_S_INFO_INDUSTRY_EM2016(E1797,"1"))))</f>
        <v>信息技术</v>
      </c>
      <c r="H1797" s="34" t="str">
        <f>IF(E1797="","",IF($H$1="上证50",[1]!EM_S_INFO_COMPINDEX(E1797,"000016"),"")&amp;IF($H$1="上证180",[1]!EM_S_INFO_COMPINDEX(E1797,"000010"),"")&amp;IF($H$1="沪深300",[1]!EM_S_INFO_COMPINDEX(E1797,"000300"),"")&amp;IF(AND($H$1="上证A股",RIGHT(E1797,2)="SH"),"是","")&amp;IF(AND($H$1="深证A股",RIGHT(E1797,2)="SZ"),"是","")&amp;IF(AND($H$1="创业板",LEFT(E1797,1)-3=0),"是","")&amp;IF(AND($H$1="全部A股",E1797&lt;&gt;0),"是","")&amp;IF(AND($H$1="中小板",LEFT(E1797,3)="002"),"是",""))</f>
        <v>是</v>
      </c>
      <c r="I1797" s="46">
        <f ca="1">IF(E1797="","",IF(OR([1]!EM_S_VAL_MV(E1797,deadline)="",[1]!EM_S_VAL_MV(E1797,deadline)="--",[1]!EM_S_VAL_MV(E1797,deadline)="null"),0,[1]!EM_S_VAL_MV(E1797,deadline)/100000000))</f>
        <v>22.90184</v>
      </c>
      <c r="J1797" s="46">
        <f ca="1">IF(E1797="","",IF(RIGHT(LEFT($J$1,6),3)="TTM",[1]!EM_S_FA_PROFIT_TTM(E1797,LEFT(RIGHT($J$1,11),10),1)/100000000,[1]!EM_S_STM07_IS(E1797,61,LEFT(RIGHT($J$1,5),4)&amp;"-12-31",1)/100000000))</f>
        <v>0.2937217312</v>
      </c>
      <c r="K1797" s="36">
        <f t="shared" ca="1" si="142"/>
        <v>77.971214136708724</v>
      </c>
      <c r="L1797" s="46">
        <f ca="1">IF(E1797="","",IF(ISERROR(IF(行业估值!$E$7="最新年报",[1]!EM_S_STM07_BS(E1797,140,LEFT(RIGHT($L$1,5),4)&amp;"-12-31",1)/100000000,[1]!EM_S_STM07_BS(E1797,140,LEFT(RIGHT($L$1,11),10),1)/100000000)),0,IF(行业估值!$E$7="最新年报",[1]!EM_S_STM07_BS(E1797,140,LEFT(RIGHT($L$1,5),4)&amp;"-12-31",1)/100000000,[1]!EM_S_STM07_BS(E1797,140,LEFT(RIGHT($L$1,11),10),1)/100000000)))</f>
        <v>4.2576323919999997</v>
      </c>
      <c r="M1797" s="36">
        <f t="shared" ca="1" si="143"/>
        <v>5.3790083058913369</v>
      </c>
      <c r="N1797" s="37" t="str">
        <f ca="1">IF(E1797="","",IF(ISERROR([1]!EM_S_EST_NETPROFIT(E1797,行业估值!$E$6,deadline)/100000000),"-",[1]!EM_S_EST_NETPROFIT(E1797,行业估值!$E$6,deadline)/100000000))</f>
        <v>-</v>
      </c>
      <c r="O1797" s="36" t="str">
        <f t="shared" ca="1" si="144"/>
        <v>-</v>
      </c>
      <c r="T1797" s="64" t="s">
        <v>3587</v>
      </c>
      <c r="U1797" s="64" t="s">
        <v>3588</v>
      </c>
    </row>
    <row r="1798" spans="4:21">
      <c r="D1798" s="45">
        <f>IF(AND(行业估值!$B$39=$G1798,COUNTIF($G$2:$G$2552,$G1798)&gt;=1),COUNTIF($G$2:G1798,$G1798),"")</f>
        <v>170</v>
      </c>
      <c r="E1798" s="65" t="str">
        <f t="shared" si="140"/>
        <v>300400.SZ</v>
      </c>
      <c r="F1798" s="65" t="str">
        <f t="shared" si="141"/>
        <v>劲拓股份</v>
      </c>
      <c r="G1798" s="34" t="str">
        <f>IF(E1798="","",IF(行业估值!$C$5="申万行业",[1]!EM_S_INFO_INDUSTRY_SW2014(E1798,"1"),IF(行业估值!$C$5="证监会行业",[1]!EM_S_INFO_INDUSTRY_CSRC1(E1798,"1"),[1]!EM_S_INFO_INDUSTRY_EM2016(E1798,"1"))))</f>
        <v>机械设备</v>
      </c>
      <c r="H1798" s="34" t="str">
        <f>IF(E1798="","",IF($H$1="上证50",[1]!EM_S_INFO_COMPINDEX(E1798,"000016"),"")&amp;IF($H$1="上证180",[1]!EM_S_INFO_COMPINDEX(E1798,"000010"),"")&amp;IF($H$1="沪深300",[1]!EM_S_INFO_COMPINDEX(E1798,"000300"),"")&amp;IF(AND($H$1="上证A股",RIGHT(E1798,2)="SH"),"是","")&amp;IF(AND($H$1="深证A股",RIGHT(E1798,2)="SZ"),"是","")&amp;IF(AND($H$1="创业板",LEFT(E1798,1)-3=0),"是","")&amp;IF(AND($H$1="全部A股",E1798&lt;&gt;0),"是","")&amp;IF(AND($H$1="中小板",LEFT(E1798,3)="002"),"是",""))</f>
        <v>是</v>
      </c>
      <c r="I1798" s="46">
        <f ca="1">IF(E1798="","",IF(OR([1]!EM_S_VAL_MV(E1798,deadline)="",[1]!EM_S_VAL_MV(E1798,deadline)="--",[1]!EM_S_VAL_MV(E1798,deadline)="null"),0,[1]!EM_S_VAL_MV(E1798,deadline)/100000000))</f>
        <v>27.376104359999999</v>
      </c>
      <c r="J1798" s="46">
        <f ca="1">IF(E1798="","",IF(RIGHT(LEFT($J$1,6),3)="TTM",[1]!EM_S_FA_PROFIT_TTM(E1798,LEFT(RIGHT($J$1,11),10),1)/100000000,[1]!EM_S_STM07_IS(E1798,61,LEFT(RIGHT($J$1,5),4)&amp;"-12-31",1)/100000000))</f>
        <v>0.35773503719999999</v>
      </c>
      <c r="K1798" s="36">
        <f t="shared" ca="1" si="142"/>
        <v>76.526203791144894</v>
      </c>
      <c r="L1798" s="46">
        <f ca="1">IF(E1798="","",IF(ISERROR(IF(行业估值!$E$7="最新年报",[1]!EM_S_STM07_BS(E1798,140,LEFT(RIGHT($L$1,5),4)&amp;"-12-31",1)/100000000,[1]!EM_S_STM07_BS(E1798,140,LEFT(RIGHT($L$1,11),10),1)/100000000)),0,IF(行业估值!$E$7="最新年报",[1]!EM_S_STM07_BS(E1798,140,LEFT(RIGHT($L$1,5),4)&amp;"-12-31",1)/100000000,[1]!EM_S_STM07_BS(E1798,140,LEFT(RIGHT($L$1,11),10),1)/100000000)))</f>
        <v>5.4023816661000001</v>
      </c>
      <c r="M1798" s="36">
        <f t="shared" ca="1" si="143"/>
        <v>5.0674139762811157</v>
      </c>
      <c r="N1798" s="37">
        <f ca="1">IF(E1798="","",IF(ISERROR([1]!EM_S_EST_NETPROFIT(E1798,行业估值!$E$6,deadline)/100000000),"-",[1]!EM_S_EST_NETPROFIT(E1798,行业估值!$E$6,deadline)/100000000))</f>
        <v>0.94259999999999999</v>
      </c>
      <c r="O1798" s="36">
        <f t="shared" ca="1" si="144"/>
        <v>29.043183068109485</v>
      </c>
      <c r="T1798" s="64" t="s">
        <v>3589</v>
      </c>
      <c r="U1798" s="64" t="s">
        <v>3590</v>
      </c>
    </row>
    <row r="1799" spans="4:21">
      <c r="D1799" s="45" t="str">
        <f>IF(AND(行业估值!$B$39=$G1799,COUNTIF($G$2:$G$2552,$G1799)&gt;=1),COUNTIF($G$2:G1799,$G1799),"")</f>
        <v/>
      </c>
      <c r="E1799" s="65" t="str">
        <f t="shared" si="140"/>
        <v>300401.SZ</v>
      </c>
      <c r="F1799" s="65" t="str">
        <f t="shared" si="141"/>
        <v>花园生物</v>
      </c>
      <c r="G1799" s="34" t="str">
        <f>IF(E1799="","",IF(行业估值!$C$5="申万行业",[1]!EM_S_INFO_INDUSTRY_SW2014(E1799,"1"),IF(行业估值!$C$5="证监会行业",[1]!EM_S_INFO_INDUSTRY_CSRC1(E1799,"1"),[1]!EM_S_INFO_INDUSTRY_EM2016(E1799,"1"))))</f>
        <v>医药生物</v>
      </c>
      <c r="H1799" s="34" t="str">
        <f>IF(E1799="","",IF($H$1="上证50",[1]!EM_S_INFO_COMPINDEX(E1799,"000016"),"")&amp;IF($H$1="上证180",[1]!EM_S_INFO_COMPINDEX(E1799,"000010"),"")&amp;IF($H$1="沪深300",[1]!EM_S_INFO_COMPINDEX(E1799,"000300"),"")&amp;IF(AND($H$1="上证A股",RIGHT(E1799,2)="SH"),"是","")&amp;IF(AND($H$1="深证A股",RIGHT(E1799,2)="SZ"),"是","")&amp;IF(AND($H$1="创业板",LEFT(E1799,1)-3=0),"是","")&amp;IF(AND($H$1="全部A股",E1799&lt;&gt;0),"是","")&amp;IF(AND($H$1="中小板",LEFT(E1799,3)="002"),"是",""))</f>
        <v>是</v>
      </c>
      <c r="I1799" s="46">
        <f ca="1">IF(E1799="","",IF(OR([1]!EM_S_VAL_MV(E1799,deadline)="",[1]!EM_S_VAL_MV(E1799,deadline)="--",[1]!EM_S_VAL_MV(E1799,deadline)="null"),0,[1]!EM_S_VAL_MV(E1799,deadline)/100000000))</f>
        <v>56.939451821999995</v>
      </c>
      <c r="J1799" s="46">
        <f ca="1">IF(E1799="","",IF(RIGHT(LEFT($J$1,6),3)="TTM",[1]!EM_S_FA_PROFIT_TTM(E1799,LEFT(RIGHT($J$1,11),10),1)/100000000,[1]!EM_S_STM07_IS(E1799,61,LEFT(RIGHT($J$1,5),4)&amp;"-12-31",1)/100000000))</f>
        <v>3.9162344006000001</v>
      </c>
      <c r="K1799" s="36">
        <f t="shared" ca="1" si="142"/>
        <v>14.539337025709287</v>
      </c>
      <c r="L1799" s="46">
        <f ca="1">IF(E1799="","",IF(ISERROR(IF(行业估值!$E$7="最新年报",[1]!EM_S_STM07_BS(E1799,140,LEFT(RIGHT($L$1,5),4)&amp;"-12-31",1)/100000000,[1]!EM_S_STM07_BS(E1799,140,LEFT(RIGHT($L$1,11),10),1)/100000000)),0,IF(行业估值!$E$7="最新年报",[1]!EM_S_STM07_BS(E1799,140,LEFT(RIGHT($L$1,5),4)&amp;"-12-31",1)/100000000,[1]!EM_S_STM07_BS(E1799,140,LEFT(RIGHT($L$1,11),10),1)/100000000)))</f>
        <v>17.082866948900001</v>
      </c>
      <c r="M1799" s="36">
        <f t="shared" ca="1" si="143"/>
        <v>3.3331320786096996</v>
      </c>
      <c r="N1799" s="37" t="str">
        <f ca="1">IF(E1799="","",IF(ISERROR([1]!EM_S_EST_NETPROFIT(E1799,行业估值!$E$6,deadline)/100000000),"-",[1]!EM_S_EST_NETPROFIT(E1799,行业估值!$E$6,deadline)/100000000))</f>
        <v>-</v>
      </c>
      <c r="O1799" s="36" t="str">
        <f t="shared" ca="1" si="144"/>
        <v>-</v>
      </c>
      <c r="T1799" s="64" t="s">
        <v>3591</v>
      </c>
      <c r="U1799" s="64" t="s">
        <v>3592</v>
      </c>
    </row>
    <row r="1800" spans="4:21">
      <c r="D1800" s="45">
        <f>IF(AND(行业估值!$B$39=$G1800,COUNTIF($G$2:$G$2552,$G1800)&gt;=1),COUNTIF($G$2:G1800,$G1800),"")</f>
        <v>171</v>
      </c>
      <c r="E1800" s="65" t="str">
        <f t="shared" si="140"/>
        <v>300402.SZ</v>
      </c>
      <c r="F1800" s="65" t="str">
        <f t="shared" si="141"/>
        <v>宝色股份</v>
      </c>
      <c r="G1800" s="34" t="str">
        <f>IF(E1800="","",IF(行业估值!$C$5="申万行业",[1]!EM_S_INFO_INDUSTRY_SW2014(E1800,"1"),IF(行业估值!$C$5="证监会行业",[1]!EM_S_INFO_INDUSTRY_CSRC1(E1800,"1"),[1]!EM_S_INFO_INDUSTRY_EM2016(E1800,"1"))))</f>
        <v>机械设备</v>
      </c>
      <c r="H1800" s="34" t="str">
        <f>IF(E1800="","",IF($H$1="上证50",[1]!EM_S_INFO_COMPINDEX(E1800,"000016"),"")&amp;IF($H$1="上证180",[1]!EM_S_INFO_COMPINDEX(E1800,"000010"),"")&amp;IF($H$1="沪深300",[1]!EM_S_INFO_COMPINDEX(E1800,"000300"),"")&amp;IF(AND($H$1="上证A股",RIGHT(E1800,2)="SH"),"是","")&amp;IF(AND($H$1="深证A股",RIGHT(E1800,2)="SZ"),"是","")&amp;IF(AND($H$1="创业板",LEFT(E1800,1)-3=0),"是","")&amp;IF(AND($H$1="全部A股",E1800&lt;&gt;0),"是","")&amp;IF(AND($H$1="中小板",LEFT(E1800,3)="002"),"是",""))</f>
        <v>是</v>
      </c>
      <c r="I1800" s="46">
        <f ca="1">IF(E1800="","",IF(OR([1]!EM_S_VAL_MV(E1800,deadline)="",[1]!EM_S_VAL_MV(E1800,deadline)="--",[1]!EM_S_VAL_MV(E1800,deadline)="null"),0,[1]!EM_S_VAL_MV(E1800,deadline)/100000000))</f>
        <v>17.715399999999999</v>
      </c>
      <c r="J1800" s="46">
        <f ca="1">IF(E1800="","",IF(RIGHT(LEFT($J$1,6),3)="TTM",[1]!EM_S_FA_PROFIT_TTM(E1800,LEFT(RIGHT($J$1,11),10),1)/100000000,[1]!EM_S_STM07_IS(E1800,61,LEFT(RIGHT($J$1,5),4)&amp;"-12-31",1)/100000000))</f>
        <v>0.266951249</v>
      </c>
      <c r="K1800" s="36">
        <f t="shared" ca="1" si="142"/>
        <v>66.361929627083327</v>
      </c>
      <c r="L1800" s="46">
        <f ca="1">IF(E1800="","",IF(ISERROR(IF(行业估值!$E$7="最新年报",[1]!EM_S_STM07_BS(E1800,140,LEFT(RIGHT($L$1,5),4)&amp;"-12-31",1)/100000000,[1]!EM_S_STM07_BS(E1800,140,LEFT(RIGHT($L$1,11),10),1)/100000000)),0,IF(行业估值!$E$7="最新年报",[1]!EM_S_STM07_BS(E1800,140,LEFT(RIGHT($L$1,5),4)&amp;"-12-31",1)/100000000,[1]!EM_S_STM07_BS(E1800,140,LEFT(RIGHT($L$1,11),10),1)/100000000)))</f>
        <v>6.2822676102999999</v>
      </c>
      <c r="M1800" s="36">
        <f t="shared" ca="1" si="143"/>
        <v>2.8199053429298324</v>
      </c>
      <c r="N1800" s="37" t="str">
        <f ca="1">IF(E1800="","",IF(ISERROR([1]!EM_S_EST_NETPROFIT(E1800,行业估值!$E$6,deadline)/100000000),"-",[1]!EM_S_EST_NETPROFIT(E1800,行业估值!$E$6,deadline)/100000000))</f>
        <v>-</v>
      </c>
      <c r="O1800" s="36" t="str">
        <f t="shared" ca="1" si="144"/>
        <v>-</v>
      </c>
      <c r="T1800" s="64" t="s">
        <v>3593</v>
      </c>
      <c r="U1800" s="64" t="s">
        <v>3594</v>
      </c>
    </row>
    <row r="1801" spans="4:21">
      <c r="D1801" s="45" t="str">
        <f>IF(AND(行业估值!$B$39=$G1801,COUNTIF($G$2:$G$2552,$G1801)&gt;=1),COUNTIF($G$2:G1801,$G1801),"")</f>
        <v/>
      </c>
      <c r="E1801" s="65" t="str">
        <f t="shared" si="140"/>
        <v>300403.SZ</v>
      </c>
      <c r="F1801" s="65" t="str">
        <f t="shared" si="141"/>
        <v>汉宇集团</v>
      </c>
      <c r="G1801" s="34" t="str">
        <f>IF(E1801="","",IF(行业估值!$C$5="申万行业",[1]!EM_S_INFO_INDUSTRY_SW2014(E1801,"1"),IF(行业估值!$C$5="证监会行业",[1]!EM_S_INFO_INDUSTRY_CSRC1(E1801,"1"),[1]!EM_S_INFO_INDUSTRY_EM2016(E1801,"1"))))</f>
        <v>家电</v>
      </c>
      <c r="H1801" s="34" t="str">
        <f>IF(E1801="","",IF($H$1="上证50",[1]!EM_S_INFO_COMPINDEX(E1801,"000016"),"")&amp;IF($H$1="上证180",[1]!EM_S_INFO_COMPINDEX(E1801,"000010"),"")&amp;IF($H$1="沪深300",[1]!EM_S_INFO_COMPINDEX(E1801,"000300"),"")&amp;IF(AND($H$1="上证A股",RIGHT(E1801,2)="SH"),"是","")&amp;IF(AND($H$1="深证A股",RIGHT(E1801,2)="SZ"),"是","")&amp;IF(AND($H$1="创业板",LEFT(E1801,1)-3=0),"是","")&amp;IF(AND($H$1="全部A股",E1801&lt;&gt;0),"是","")&amp;IF(AND($H$1="中小板",LEFT(E1801,3)="002"),"是",""))</f>
        <v>是</v>
      </c>
      <c r="I1801" s="46">
        <f ca="1">IF(E1801="","",IF(OR([1]!EM_S_VAL_MV(E1801,deadline)="",[1]!EM_S_VAL_MV(E1801,deadline)="--",[1]!EM_S_VAL_MV(E1801,deadline)="null"),0,[1]!EM_S_VAL_MV(E1801,deadline)/100000000))</f>
        <v>29.547000000000001</v>
      </c>
      <c r="J1801" s="46">
        <f ca="1">IF(E1801="","",IF(RIGHT(LEFT($J$1,6),3)="TTM",[1]!EM_S_FA_PROFIT_TTM(E1801,LEFT(RIGHT($J$1,11),10),1)/100000000,[1]!EM_S_STM07_IS(E1801,61,LEFT(RIGHT($J$1,5),4)&amp;"-12-31",1)/100000000))</f>
        <v>1.4729839518000001</v>
      </c>
      <c r="K1801" s="36">
        <f t="shared" ca="1" si="142"/>
        <v>20.059281680491694</v>
      </c>
      <c r="L1801" s="46">
        <f ca="1">IF(E1801="","",IF(ISERROR(IF(行业估值!$E$7="最新年报",[1]!EM_S_STM07_BS(E1801,140,LEFT(RIGHT($L$1,5),4)&amp;"-12-31",1)/100000000,[1]!EM_S_STM07_BS(E1801,140,LEFT(RIGHT($L$1,11),10),1)/100000000)),0,IF(行业估值!$E$7="最新年报",[1]!EM_S_STM07_BS(E1801,140,LEFT(RIGHT($L$1,5),4)&amp;"-12-31",1)/100000000,[1]!EM_S_STM07_BS(E1801,140,LEFT(RIGHT($L$1,11),10),1)/100000000)))</f>
        <v>13.220895369100001</v>
      </c>
      <c r="M1801" s="36">
        <f t="shared" ca="1" si="143"/>
        <v>2.2348713286890933</v>
      </c>
      <c r="N1801" s="37">
        <f ca="1">IF(E1801="","",IF(ISERROR([1]!EM_S_EST_NETPROFIT(E1801,行业估值!$E$6,deadline)/100000000),"-",[1]!EM_S_EST_NETPROFIT(E1801,行业估值!$E$6,deadline)/100000000))</f>
        <v>1.48</v>
      </c>
      <c r="O1801" s="36">
        <f t="shared" ca="1" si="144"/>
        <v>19.964189189189192</v>
      </c>
      <c r="T1801" s="64" t="s">
        <v>3595</v>
      </c>
      <c r="U1801" s="64" t="s">
        <v>3596</v>
      </c>
    </row>
    <row r="1802" spans="4:21">
      <c r="D1802" s="45" t="str">
        <f>IF(AND(行业估值!$B$39=$G1802,COUNTIF($G$2:$G$2552,$G1802)&gt;=1),COUNTIF($G$2:G1802,$G1802),"")</f>
        <v/>
      </c>
      <c r="E1802" s="65" t="str">
        <f t="shared" si="140"/>
        <v>300404.SZ</v>
      </c>
      <c r="F1802" s="65" t="str">
        <f t="shared" si="141"/>
        <v>博济医药</v>
      </c>
      <c r="G1802" s="34" t="str">
        <f>IF(E1802="","",IF(行业估值!$C$5="申万行业",[1]!EM_S_INFO_INDUSTRY_SW2014(E1802,"1"),IF(行业估值!$C$5="证监会行业",[1]!EM_S_INFO_INDUSTRY_CSRC1(E1802,"1"),[1]!EM_S_INFO_INDUSTRY_EM2016(E1802,"1"))))</f>
        <v>医药生物</v>
      </c>
      <c r="H1802" s="34" t="str">
        <f>IF(E1802="","",IF($H$1="上证50",[1]!EM_S_INFO_COMPINDEX(E1802,"000016"),"")&amp;IF($H$1="上证180",[1]!EM_S_INFO_COMPINDEX(E1802,"000010"),"")&amp;IF($H$1="沪深300",[1]!EM_S_INFO_COMPINDEX(E1802,"000300"),"")&amp;IF(AND($H$1="上证A股",RIGHT(E1802,2)="SH"),"是","")&amp;IF(AND($H$1="深证A股",RIGHT(E1802,2)="SZ"),"是","")&amp;IF(AND($H$1="创业板",LEFT(E1802,1)-3=0),"是","")&amp;IF(AND($H$1="全部A股",E1802&lt;&gt;0),"是","")&amp;IF(AND($H$1="中小板",LEFT(E1802,3)="002"),"是",""))</f>
        <v>是</v>
      </c>
      <c r="I1802" s="46">
        <f ca="1">IF(E1802="","",IF(OR([1]!EM_S_VAL_MV(E1802,deadline)="",[1]!EM_S_VAL_MV(E1802,deadline)="--",[1]!EM_S_VAL_MV(E1802,deadline)="null"),0,[1]!EM_S_VAL_MV(E1802,deadline)/100000000))</f>
        <v>23.193159600000001</v>
      </c>
      <c r="J1802" s="46">
        <f ca="1">IF(E1802="","",IF(RIGHT(LEFT($J$1,6),3)="TTM",[1]!EM_S_FA_PROFIT_TTM(E1802,LEFT(RIGHT($J$1,11),10),1)/100000000,[1]!EM_S_STM07_IS(E1802,61,LEFT(RIGHT($J$1,5),4)&amp;"-12-31",1)/100000000))</f>
        <v>0.10001320279999999</v>
      </c>
      <c r="K1802" s="36">
        <f t="shared" ca="1" si="142"/>
        <v>231.9009785776004</v>
      </c>
      <c r="L1802" s="46">
        <f ca="1">IF(E1802="","",IF(ISERROR(IF(行业估值!$E$7="最新年报",[1]!EM_S_STM07_BS(E1802,140,LEFT(RIGHT($L$1,5),4)&amp;"-12-31",1)/100000000,[1]!EM_S_STM07_BS(E1802,140,LEFT(RIGHT($L$1,11),10),1)/100000000)),0,IF(行业估值!$E$7="最新年报",[1]!EM_S_STM07_BS(E1802,140,LEFT(RIGHT($L$1,5),4)&amp;"-12-31",1)/100000000,[1]!EM_S_STM07_BS(E1802,140,LEFT(RIGHT($L$1,11),10),1)/100000000)))</f>
        <v>4.1859613754999998</v>
      </c>
      <c r="M1802" s="36">
        <f t="shared" ca="1" si="143"/>
        <v>5.5407008138553717</v>
      </c>
      <c r="N1802" s="37" t="str">
        <f ca="1">IF(E1802="","",IF(ISERROR([1]!EM_S_EST_NETPROFIT(E1802,行业估值!$E$6,deadline)/100000000),"-",[1]!EM_S_EST_NETPROFIT(E1802,行业估值!$E$6,deadline)/100000000))</f>
        <v>-</v>
      </c>
      <c r="O1802" s="36" t="str">
        <f t="shared" ca="1" si="144"/>
        <v>-</v>
      </c>
      <c r="T1802" s="64" t="s">
        <v>3597</v>
      </c>
      <c r="U1802" s="64" t="s">
        <v>3598</v>
      </c>
    </row>
    <row r="1803" spans="4:21">
      <c r="D1803" s="45" t="str">
        <f>IF(AND(行业估值!$B$39=$G1803,COUNTIF($G$2:$G$2552,$G1803)&gt;=1),COUNTIF($G$2:G1803,$G1803),"")</f>
        <v/>
      </c>
      <c r="E1803" s="65" t="str">
        <f t="shared" si="140"/>
        <v>300405.SZ</v>
      </c>
      <c r="F1803" s="65" t="str">
        <f t="shared" si="141"/>
        <v>科隆股份</v>
      </c>
      <c r="G1803" s="34" t="str">
        <f>IF(E1803="","",IF(行业估值!$C$5="申万行业",[1]!EM_S_INFO_INDUSTRY_SW2014(E1803,"1"),IF(行业估值!$C$5="证监会行业",[1]!EM_S_INFO_INDUSTRY_CSRC1(E1803,"1"),[1]!EM_S_INFO_INDUSTRY_EM2016(E1803,"1"))))</f>
        <v>基础化工</v>
      </c>
      <c r="H1803" s="34" t="str">
        <f>IF(E1803="","",IF($H$1="上证50",[1]!EM_S_INFO_COMPINDEX(E1803,"000016"),"")&amp;IF($H$1="上证180",[1]!EM_S_INFO_COMPINDEX(E1803,"000010"),"")&amp;IF($H$1="沪深300",[1]!EM_S_INFO_COMPINDEX(E1803,"000300"),"")&amp;IF(AND($H$1="上证A股",RIGHT(E1803,2)="SH"),"是","")&amp;IF(AND($H$1="深证A股",RIGHT(E1803,2)="SZ"),"是","")&amp;IF(AND($H$1="创业板",LEFT(E1803,1)-3=0),"是","")&amp;IF(AND($H$1="全部A股",E1803&lt;&gt;0),"是","")&amp;IF(AND($H$1="中小板",LEFT(E1803,3)="002"),"是",""))</f>
        <v>是</v>
      </c>
      <c r="I1803" s="46">
        <f ca="1">IF(E1803="","",IF(OR([1]!EM_S_VAL_MV(E1803,deadline)="",[1]!EM_S_VAL_MV(E1803,deadline)="--",[1]!EM_S_VAL_MV(E1803,deadline)="null"),0,[1]!EM_S_VAL_MV(E1803,deadline)/100000000))</f>
        <v>14.3937543932</v>
      </c>
      <c r="J1803" s="46">
        <f ca="1">IF(E1803="","",IF(RIGHT(LEFT($J$1,6),3)="TTM",[1]!EM_S_FA_PROFIT_TTM(E1803,LEFT(RIGHT($J$1,11),10),1)/100000000,[1]!EM_S_STM07_IS(E1803,61,LEFT(RIGHT($J$1,5),4)&amp;"-12-31",1)/100000000))</f>
        <v>-1.0209468875000001</v>
      </c>
      <c r="K1803" s="36">
        <f t="shared" ca="1" si="142"/>
        <v>-14.098436039553526</v>
      </c>
      <c r="L1803" s="46">
        <f ca="1">IF(E1803="","",IF(ISERROR(IF(行业估值!$E$7="最新年报",[1]!EM_S_STM07_BS(E1803,140,LEFT(RIGHT($L$1,5),4)&amp;"-12-31",1)/100000000,[1]!EM_S_STM07_BS(E1803,140,LEFT(RIGHT($L$1,11),10),1)/100000000)),0,IF(行业估值!$E$7="最新年报",[1]!EM_S_STM07_BS(E1803,140,LEFT(RIGHT($L$1,5),4)&amp;"-12-31",1)/100000000,[1]!EM_S_STM07_BS(E1803,140,LEFT(RIGHT($L$1,11),10),1)/100000000)))</f>
        <v>8.4875511157000005</v>
      </c>
      <c r="M1803" s="36">
        <f t="shared" ca="1" si="143"/>
        <v>1.6958665929651833</v>
      </c>
      <c r="N1803" s="37" t="str">
        <f ca="1">IF(E1803="","",IF(ISERROR([1]!EM_S_EST_NETPROFIT(E1803,行业估值!$E$6,deadline)/100000000),"-",[1]!EM_S_EST_NETPROFIT(E1803,行业估值!$E$6,deadline)/100000000))</f>
        <v>-</v>
      </c>
      <c r="O1803" s="36" t="str">
        <f t="shared" ca="1" si="144"/>
        <v>-</v>
      </c>
      <c r="T1803" s="64" t="s">
        <v>3599</v>
      </c>
      <c r="U1803" s="64" t="s">
        <v>3600</v>
      </c>
    </row>
    <row r="1804" spans="4:21">
      <c r="D1804" s="45" t="str">
        <f>IF(AND(行业估值!$B$39=$G1804,COUNTIF($G$2:$G$2552,$G1804)&gt;=1),COUNTIF($G$2:G1804,$G1804),"")</f>
        <v/>
      </c>
      <c r="E1804" s="65" t="str">
        <f t="shared" si="140"/>
        <v>300406.SZ</v>
      </c>
      <c r="F1804" s="65" t="str">
        <f t="shared" si="141"/>
        <v>九强生物</v>
      </c>
      <c r="G1804" s="34" t="str">
        <f>IF(E1804="","",IF(行业估值!$C$5="申万行业",[1]!EM_S_INFO_INDUSTRY_SW2014(E1804,"1"),IF(行业估值!$C$5="证监会行业",[1]!EM_S_INFO_INDUSTRY_CSRC1(E1804,"1"),[1]!EM_S_INFO_INDUSTRY_EM2016(E1804,"1"))))</f>
        <v>医药生物</v>
      </c>
      <c r="H1804" s="34" t="str">
        <f>IF(E1804="","",IF($H$1="上证50",[1]!EM_S_INFO_COMPINDEX(E1804,"000016"),"")&amp;IF($H$1="上证180",[1]!EM_S_INFO_COMPINDEX(E1804,"000010"),"")&amp;IF($H$1="沪深300",[1]!EM_S_INFO_COMPINDEX(E1804,"000300"),"")&amp;IF(AND($H$1="上证A股",RIGHT(E1804,2)="SH"),"是","")&amp;IF(AND($H$1="深证A股",RIGHT(E1804,2)="SZ"),"是","")&amp;IF(AND($H$1="创业板",LEFT(E1804,1)-3=0),"是","")&amp;IF(AND($H$1="全部A股",E1804&lt;&gt;0),"是","")&amp;IF(AND($H$1="中小板",LEFT(E1804,3)="002"),"是",""))</f>
        <v>是</v>
      </c>
      <c r="I1804" s="46">
        <f ca="1">IF(E1804="","",IF(OR([1]!EM_S_VAL_MV(E1804,deadline)="",[1]!EM_S_VAL_MV(E1804,deadline)="--",[1]!EM_S_VAL_MV(E1804,deadline)="null"),0,[1]!EM_S_VAL_MV(E1804,deadline)/100000000))</f>
        <v>83.4975137152</v>
      </c>
      <c r="J1804" s="46">
        <f ca="1">IF(E1804="","",IF(RIGHT(LEFT($J$1,6),3)="TTM",[1]!EM_S_FA_PROFIT_TTM(E1804,LEFT(RIGHT($J$1,11),10),1)/100000000,[1]!EM_S_STM07_IS(E1804,61,LEFT(RIGHT($J$1,5),4)&amp;"-12-31",1)/100000000))</f>
        <v>3.2352607001</v>
      </c>
      <c r="K1804" s="36">
        <f t="shared" ca="1" si="142"/>
        <v>25.808588999526108</v>
      </c>
      <c r="L1804" s="46">
        <f ca="1">IF(E1804="","",IF(ISERROR(IF(行业估值!$E$7="最新年报",[1]!EM_S_STM07_BS(E1804,140,LEFT(RIGHT($L$1,5),4)&amp;"-12-31",1)/100000000,[1]!EM_S_STM07_BS(E1804,140,LEFT(RIGHT($L$1,11),10),1)/100000000)),0,IF(行业估值!$E$7="最新年报",[1]!EM_S_STM07_BS(E1804,140,LEFT(RIGHT($L$1,5),4)&amp;"-12-31",1)/100000000,[1]!EM_S_STM07_BS(E1804,140,LEFT(RIGHT($L$1,11),10),1)/100000000)))</f>
        <v>18.5214265814</v>
      </c>
      <c r="M1804" s="36">
        <f t="shared" ca="1" si="143"/>
        <v>4.508157800277206</v>
      </c>
      <c r="N1804" s="37">
        <f ca="1">IF(E1804="","",IF(ISERROR([1]!EM_S_EST_NETPROFIT(E1804,行业估值!$E$6,deadline)/100000000),"-",[1]!EM_S_EST_NETPROFIT(E1804,行业估值!$E$6,deadline)/100000000))</f>
        <v>3.4033666666666669</v>
      </c>
      <c r="O1804" s="36">
        <f t="shared" ca="1" si="144"/>
        <v>24.533798997620003</v>
      </c>
      <c r="T1804" s="64" t="s">
        <v>3601</v>
      </c>
      <c r="U1804" s="64" t="s">
        <v>3602</v>
      </c>
    </row>
    <row r="1805" spans="4:21">
      <c r="D1805" s="45" t="str">
        <f>IF(AND(行业估值!$B$39=$G1805,COUNTIF($G$2:$G$2552,$G1805)&gt;=1),COUNTIF($G$2:G1805,$G1805),"")</f>
        <v/>
      </c>
      <c r="E1805" s="65" t="str">
        <f t="shared" si="140"/>
        <v>300407.SZ</v>
      </c>
      <c r="F1805" s="65" t="str">
        <f t="shared" si="141"/>
        <v>凯发电气</v>
      </c>
      <c r="G1805" s="34" t="str">
        <f>IF(E1805="","",IF(行业估值!$C$5="申万行业",[1]!EM_S_INFO_INDUSTRY_SW2014(E1805,"1"),IF(行业估值!$C$5="证监会行业",[1]!EM_S_INFO_INDUSTRY_CSRC1(E1805,"1"),[1]!EM_S_INFO_INDUSTRY_EM2016(E1805,"1"))))</f>
        <v>电气设备</v>
      </c>
      <c r="H1805" s="34" t="str">
        <f>IF(E1805="","",IF($H$1="上证50",[1]!EM_S_INFO_COMPINDEX(E1805,"000016"),"")&amp;IF($H$1="上证180",[1]!EM_S_INFO_COMPINDEX(E1805,"000010"),"")&amp;IF($H$1="沪深300",[1]!EM_S_INFO_COMPINDEX(E1805,"000300"),"")&amp;IF(AND($H$1="上证A股",RIGHT(E1805,2)="SH"),"是","")&amp;IF(AND($H$1="深证A股",RIGHT(E1805,2)="SZ"),"是","")&amp;IF(AND($H$1="创业板",LEFT(E1805,1)-3=0),"是","")&amp;IF(AND($H$1="全部A股",E1805&lt;&gt;0),"是","")&amp;IF(AND($H$1="中小板",LEFT(E1805,3)="002"),"是",""))</f>
        <v>是</v>
      </c>
      <c r="I1805" s="46">
        <f ca="1">IF(E1805="","",IF(OR([1]!EM_S_VAL_MV(E1805,deadline)="",[1]!EM_S_VAL_MV(E1805,deadline)="--",[1]!EM_S_VAL_MV(E1805,deadline)="null"),0,[1]!EM_S_VAL_MV(E1805,deadline)/100000000))</f>
        <v>22.695453201599999</v>
      </c>
      <c r="J1805" s="46">
        <f ca="1">IF(E1805="","",IF(RIGHT(LEFT($J$1,6),3)="TTM",[1]!EM_S_FA_PROFIT_TTM(E1805,LEFT(RIGHT($J$1,11),10),1)/100000000,[1]!EM_S_STM07_IS(E1805,61,LEFT(RIGHT($J$1,5),4)&amp;"-12-31",1)/100000000))</f>
        <v>0.34497396679999998</v>
      </c>
      <c r="K1805" s="36">
        <f t="shared" ca="1" si="142"/>
        <v>65.788886657519228</v>
      </c>
      <c r="L1805" s="46">
        <f ca="1">IF(E1805="","",IF(ISERROR(IF(行业估值!$E$7="最新年报",[1]!EM_S_STM07_BS(E1805,140,LEFT(RIGHT($L$1,5),4)&amp;"-12-31",1)/100000000,[1]!EM_S_STM07_BS(E1805,140,LEFT(RIGHT($L$1,11),10),1)/100000000)),0,IF(行业估值!$E$7="最新年报",[1]!EM_S_STM07_BS(E1805,140,LEFT(RIGHT($L$1,5),4)&amp;"-12-31",1)/100000000,[1]!EM_S_STM07_BS(E1805,140,LEFT(RIGHT($L$1,11),10),1)/100000000)))</f>
        <v>12.942042993399999</v>
      </c>
      <c r="M1805" s="36">
        <f t="shared" ca="1" si="143"/>
        <v>1.7536221455278667</v>
      </c>
      <c r="N1805" s="37" t="str">
        <f ca="1">IF(E1805="","",IF(ISERROR([1]!EM_S_EST_NETPROFIT(E1805,行业估值!$E$6,deadline)/100000000),"-",[1]!EM_S_EST_NETPROFIT(E1805,行业估值!$E$6,deadline)/100000000))</f>
        <v>-</v>
      </c>
      <c r="O1805" s="36" t="str">
        <f t="shared" ca="1" si="144"/>
        <v>-</v>
      </c>
      <c r="T1805" s="64" t="s">
        <v>3603</v>
      </c>
      <c r="U1805" s="64" t="s">
        <v>3604</v>
      </c>
    </row>
    <row r="1806" spans="4:21">
      <c r="D1806" s="45" t="str">
        <f>IF(AND(行业估值!$B$39=$G1806,COUNTIF($G$2:$G$2552,$G1806)&gt;=1),COUNTIF($G$2:G1806,$G1806),"")</f>
        <v/>
      </c>
      <c r="E1806" s="65" t="str">
        <f t="shared" si="140"/>
        <v>300408.SZ</v>
      </c>
      <c r="F1806" s="65" t="str">
        <f t="shared" si="141"/>
        <v>三环集团</v>
      </c>
      <c r="G1806" s="34" t="str">
        <f>IF(E1806="","",IF(行业估值!$C$5="申万行业",[1]!EM_S_INFO_INDUSTRY_SW2014(E1806,"1"),IF(行业估值!$C$5="证监会行业",[1]!EM_S_INFO_INDUSTRY_CSRC1(E1806,"1"),[1]!EM_S_INFO_INDUSTRY_EM2016(E1806,"1"))))</f>
        <v>电子设备</v>
      </c>
      <c r="H1806" s="34" t="str">
        <f>IF(E1806="","",IF($H$1="上证50",[1]!EM_S_INFO_COMPINDEX(E1806,"000016"),"")&amp;IF($H$1="上证180",[1]!EM_S_INFO_COMPINDEX(E1806,"000010"),"")&amp;IF($H$1="沪深300",[1]!EM_S_INFO_COMPINDEX(E1806,"000300"),"")&amp;IF(AND($H$1="上证A股",RIGHT(E1806,2)="SH"),"是","")&amp;IF(AND($H$1="深证A股",RIGHT(E1806,2)="SZ"),"是","")&amp;IF(AND($H$1="创业板",LEFT(E1806,1)-3=0),"是","")&amp;IF(AND($H$1="全部A股",E1806&lt;&gt;0),"是","")&amp;IF(AND($H$1="中小板",LEFT(E1806,3)="002"),"是",""))</f>
        <v>是</v>
      </c>
      <c r="I1806" s="46">
        <f ca="1">IF(E1806="","",IF(OR([1]!EM_S_VAL_MV(E1806,deadline)="",[1]!EM_S_VAL_MV(E1806,deadline)="--",[1]!EM_S_VAL_MV(E1806,deadline)="null"),0,[1]!EM_S_VAL_MV(E1806,deadline)/100000000))</f>
        <v>304.87921254779997</v>
      </c>
      <c r="J1806" s="46">
        <f ca="1">IF(E1806="","",IF(RIGHT(LEFT($J$1,6),3)="TTM",[1]!EM_S_FA_PROFIT_TTM(E1806,LEFT(RIGHT($J$1,11),10),1)/100000000,[1]!EM_S_STM07_IS(E1806,61,LEFT(RIGHT($J$1,5),4)&amp;"-12-31",1)/100000000))</f>
        <v>10.5807158851</v>
      </c>
      <c r="K1806" s="36">
        <f t="shared" ca="1" si="142"/>
        <v>28.814611020520612</v>
      </c>
      <c r="L1806" s="46">
        <f ca="1">IF(E1806="","",IF(ISERROR(IF(行业估值!$E$7="最新年报",[1]!EM_S_STM07_BS(E1806,140,LEFT(RIGHT($L$1,5),4)&amp;"-12-31",1)/100000000,[1]!EM_S_STM07_BS(E1806,140,LEFT(RIGHT($L$1,11),10),1)/100000000)),0,IF(行业估值!$E$7="最新年报",[1]!EM_S_STM07_BS(E1806,140,LEFT(RIGHT($L$1,5),4)&amp;"-12-31",1)/100000000,[1]!EM_S_STM07_BS(E1806,140,LEFT(RIGHT($L$1,11),10),1)/100000000)))</f>
        <v>73.013505940399995</v>
      </c>
      <c r="M1806" s="36">
        <f t="shared" ca="1" si="143"/>
        <v>4.1756550191778086</v>
      </c>
      <c r="N1806" s="37">
        <f ca="1">IF(E1806="","",IF(ISERROR([1]!EM_S_EST_NETPROFIT(E1806,行业估值!$E$6,deadline)/100000000),"-",[1]!EM_S_EST_NETPROFIT(E1806,行业估值!$E$6,deadline)/100000000))</f>
        <v>10.413500000000001</v>
      </c>
      <c r="O1806" s="36">
        <f t="shared" ca="1" si="144"/>
        <v>29.27730470521918</v>
      </c>
      <c r="T1806" s="64" t="s">
        <v>3605</v>
      </c>
      <c r="U1806" s="64" t="s">
        <v>3606</v>
      </c>
    </row>
    <row r="1807" spans="4:21">
      <c r="D1807" s="45" t="str">
        <f>IF(AND(行业估值!$B$39=$G1807,COUNTIF($G$2:$G$2552,$G1807)&gt;=1),COUNTIF($G$2:G1807,$G1807),"")</f>
        <v/>
      </c>
      <c r="E1807" s="65" t="str">
        <f t="shared" si="140"/>
        <v>300409.SZ</v>
      </c>
      <c r="F1807" s="65" t="str">
        <f t="shared" si="141"/>
        <v>道氏技术</v>
      </c>
      <c r="G1807" s="34" t="str">
        <f>IF(E1807="","",IF(行业估值!$C$5="申万行业",[1]!EM_S_INFO_INDUSTRY_SW2014(E1807,"1"),IF(行业估值!$C$5="证监会行业",[1]!EM_S_INFO_INDUSTRY_CSRC1(E1807,"1"),[1]!EM_S_INFO_INDUSTRY_EM2016(E1807,"1"))))</f>
        <v>基础化工</v>
      </c>
      <c r="H1807" s="34" t="str">
        <f>IF(E1807="","",IF($H$1="上证50",[1]!EM_S_INFO_COMPINDEX(E1807,"000016"),"")&amp;IF($H$1="上证180",[1]!EM_S_INFO_COMPINDEX(E1807,"000010"),"")&amp;IF($H$1="沪深300",[1]!EM_S_INFO_COMPINDEX(E1807,"000300"),"")&amp;IF(AND($H$1="上证A股",RIGHT(E1807,2)="SH"),"是","")&amp;IF(AND($H$1="深证A股",RIGHT(E1807,2)="SZ"),"是","")&amp;IF(AND($H$1="创业板",LEFT(E1807,1)-3=0),"是","")&amp;IF(AND($H$1="全部A股",E1807&lt;&gt;0),"是","")&amp;IF(AND($H$1="中小板",LEFT(E1807,3)="002"),"是",""))</f>
        <v>是</v>
      </c>
      <c r="I1807" s="46">
        <f ca="1">IF(E1807="","",IF(OR([1]!EM_S_VAL_MV(E1807,deadline)="",[1]!EM_S_VAL_MV(E1807,deadline)="--",[1]!EM_S_VAL_MV(E1807,deadline)="null"),0,[1]!EM_S_VAL_MV(E1807,deadline)/100000000))</f>
        <v>52.438662096000002</v>
      </c>
      <c r="J1807" s="46">
        <f ca="1">IF(E1807="","",IF(RIGHT(LEFT($J$1,6),3)="TTM",[1]!EM_S_FA_PROFIT_TTM(E1807,LEFT(RIGHT($J$1,11),10),1)/100000000,[1]!EM_S_STM07_IS(E1807,61,LEFT(RIGHT($J$1,5),4)&amp;"-12-31",1)/100000000))</f>
        <v>-5.5082044699999999E-2</v>
      </c>
      <c r="K1807" s="36">
        <f t="shared" ca="1" si="142"/>
        <v>-952.01008571128807</v>
      </c>
      <c r="L1807" s="46">
        <f ca="1">IF(E1807="","",IF(ISERROR(IF(行业估值!$E$7="最新年报",[1]!EM_S_STM07_BS(E1807,140,LEFT(RIGHT($L$1,5),4)&amp;"-12-31",1)/100000000,[1]!EM_S_STM07_BS(E1807,140,LEFT(RIGHT($L$1,11),10),1)/100000000)),0,IF(行业估值!$E$7="最新年报",[1]!EM_S_STM07_BS(E1807,140,LEFT(RIGHT($L$1,5),4)&amp;"-12-31",1)/100000000,[1]!EM_S_STM07_BS(E1807,140,LEFT(RIGHT($L$1,11),10),1)/100000000)))</f>
        <v>24.087521728000002</v>
      </c>
      <c r="M1807" s="36">
        <f t="shared" ca="1" si="143"/>
        <v>2.1770052846509258</v>
      </c>
      <c r="N1807" s="37">
        <f ca="1">IF(E1807="","",IF(ISERROR([1]!EM_S_EST_NETPROFIT(E1807,行业估值!$E$6,deadline)/100000000),"-",[1]!EM_S_EST_NETPROFIT(E1807,行业估值!$E$6,deadline)/100000000))</f>
        <v>0.43292000000000003</v>
      </c>
      <c r="O1807" s="36">
        <f t="shared" ca="1" si="144"/>
        <v>121.12783446364224</v>
      </c>
      <c r="T1807" s="64" t="s">
        <v>3607</v>
      </c>
      <c r="U1807" s="64" t="s">
        <v>3608</v>
      </c>
    </row>
    <row r="1808" spans="4:21">
      <c r="D1808" s="45">
        <f>IF(AND(行业估值!$B$39=$G1808,COUNTIF($G$2:$G$2552,$G1808)&gt;=1),COUNTIF($G$2:G1808,$G1808),"")</f>
        <v>172</v>
      </c>
      <c r="E1808" s="65" t="str">
        <f t="shared" si="140"/>
        <v>300410.SZ</v>
      </c>
      <c r="F1808" s="65" t="str">
        <f t="shared" si="141"/>
        <v>正业科技</v>
      </c>
      <c r="G1808" s="34" t="str">
        <f>IF(E1808="","",IF(行业估值!$C$5="申万行业",[1]!EM_S_INFO_INDUSTRY_SW2014(E1808,"1"),IF(行业估值!$C$5="证监会行业",[1]!EM_S_INFO_INDUSTRY_CSRC1(E1808,"1"),[1]!EM_S_INFO_INDUSTRY_EM2016(E1808,"1"))))</f>
        <v>机械设备</v>
      </c>
      <c r="H1808" s="34" t="str">
        <f>IF(E1808="","",IF($H$1="上证50",[1]!EM_S_INFO_COMPINDEX(E1808,"000016"),"")&amp;IF($H$1="上证180",[1]!EM_S_INFO_COMPINDEX(E1808,"000010"),"")&amp;IF($H$1="沪深300",[1]!EM_S_INFO_COMPINDEX(E1808,"000300"),"")&amp;IF(AND($H$1="上证A股",RIGHT(E1808,2)="SH"),"是","")&amp;IF(AND($H$1="深证A股",RIGHT(E1808,2)="SZ"),"是","")&amp;IF(AND($H$1="创业板",LEFT(E1808,1)-3=0),"是","")&amp;IF(AND($H$1="全部A股",E1808&lt;&gt;0),"是","")&amp;IF(AND($H$1="中小板",LEFT(E1808,3)="002"),"是",""))</f>
        <v>是</v>
      </c>
      <c r="I1808" s="46">
        <f ca="1">IF(E1808="","",IF(OR([1]!EM_S_VAL_MV(E1808,deadline)="",[1]!EM_S_VAL_MV(E1808,deadline)="--",[1]!EM_S_VAL_MV(E1808,deadline)="null"),0,[1]!EM_S_VAL_MV(E1808,deadline)/100000000))</f>
        <v>27.834186498000001</v>
      </c>
      <c r="J1808" s="46">
        <f ca="1">IF(E1808="","",IF(RIGHT(LEFT($J$1,6),3)="TTM",[1]!EM_S_FA_PROFIT_TTM(E1808,LEFT(RIGHT($J$1,11),10),1)/100000000,[1]!EM_S_STM07_IS(E1808,61,LEFT(RIGHT($J$1,5),4)&amp;"-12-31",1)/100000000))</f>
        <v>-0.92263954739999998</v>
      </c>
      <c r="K1808" s="36">
        <f t="shared" ca="1" si="142"/>
        <v>-30.167996349643577</v>
      </c>
      <c r="L1808" s="46">
        <f ca="1">IF(E1808="","",IF(ISERROR(IF(行业估值!$E$7="最新年报",[1]!EM_S_STM07_BS(E1808,140,LEFT(RIGHT($L$1,5),4)&amp;"-12-31",1)/100000000,[1]!EM_S_STM07_BS(E1808,140,LEFT(RIGHT($L$1,11),10),1)/100000000)),0,IF(行业估值!$E$7="最新年报",[1]!EM_S_STM07_BS(E1808,140,LEFT(RIGHT($L$1,5),4)&amp;"-12-31",1)/100000000,[1]!EM_S_STM07_BS(E1808,140,LEFT(RIGHT($L$1,11),10),1)/100000000)))</f>
        <v>19.005854253800003</v>
      </c>
      <c r="M1808" s="36">
        <f t="shared" ca="1" si="143"/>
        <v>1.4645059425537199</v>
      </c>
      <c r="N1808" s="37" t="str">
        <f ca="1">IF(E1808="","",IF(ISERROR([1]!EM_S_EST_NETPROFIT(E1808,行业估值!$E$6,deadline)/100000000),"-",[1]!EM_S_EST_NETPROFIT(E1808,行业估值!$E$6,deadline)/100000000))</f>
        <v>-</v>
      </c>
      <c r="O1808" s="36" t="str">
        <f t="shared" ca="1" si="144"/>
        <v>-</v>
      </c>
      <c r="T1808" s="64" t="s">
        <v>3609</v>
      </c>
      <c r="U1808" s="64" t="s">
        <v>3610</v>
      </c>
    </row>
    <row r="1809" spans="4:21">
      <c r="D1809" s="45">
        <f>IF(AND(行业估值!$B$39=$G1809,COUNTIF($G$2:$G$2552,$G1809)&gt;=1),COUNTIF($G$2:G1809,$G1809),"")</f>
        <v>173</v>
      </c>
      <c r="E1809" s="65" t="str">
        <f t="shared" si="140"/>
        <v>300411.SZ</v>
      </c>
      <c r="F1809" s="65" t="str">
        <f t="shared" si="141"/>
        <v>金盾股份</v>
      </c>
      <c r="G1809" s="34" t="str">
        <f>IF(E1809="","",IF(行业估值!$C$5="申万行业",[1]!EM_S_INFO_INDUSTRY_SW2014(E1809,"1"),IF(行业估值!$C$5="证监会行业",[1]!EM_S_INFO_INDUSTRY_CSRC1(E1809,"1"),[1]!EM_S_INFO_INDUSTRY_EM2016(E1809,"1"))))</f>
        <v>机械设备</v>
      </c>
      <c r="H1809" s="34" t="str">
        <f>IF(E1809="","",IF($H$1="上证50",[1]!EM_S_INFO_COMPINDEX(E1809,"000016"),"")&amp;IF($H$1="上证180",[1]!EM_S_INFO_COMPINDEX(E1809,"000010"),"")&amp;IF($H$1="沪深300",[1]!EM_S_INFO_COMPINDEX(E1809,"000300"),"")&amp;IF(AND($H$1="上证A股",RIGHT(E1809,2)="SH"),"是","")&amp;IF(AND($H$1="深证A股",RIGHT(E1809,2)="SZ"),"是","")&amp;IF(AND($H$1="创业板",LEFT(E1809,1)-3=0),"是","")&amp;IF(AND($H$1="全部A股",E1809&lt;&gt;0),"是","")&amp;IF(AND($H$1="中小板",LEFT(E1809,3)="002"),"是",""))</f>
        <v>是</v>
      </c>
      <c r="I1809" s="46">
        <f ca="1">IF(E1809="","",IF(OR([1]!EM_S_VAL_MV(E1809,deadline)="",[1]!EM_S_VAL_MV(E1809,deadline)="--",[1]!EM_S_VAL_MV(E1809,deadline)="null"),0,[1]!EM_S_VAL_MV(E1809,deadline)/100000000))</f>
        <v>31.716331185500003</v>
      </c>
      <c r="J1809" s="46">
        <f ca="1">IF(E1809="","",IF(RIGHT(LEFT($J$1,6),3)="TTM",[1]!EM_S_FA_PROFIT_TTM(E1809,LEFT(RIGHT($J$1,11),10),1)/100000000,[1]!EM_S_STM07_IS(E1809,61,LEFT(RIGHT($J$1,5),4)&amp;"-12-31",1)/100000000))</f>
        <v>-16.762793744</v>
      </c>
      <c r="K1809" s="36">
        <f t="shared" ca="1" si="142"/>
        <v>-1.8920671380838534</v>
      </c>
      <c r="L1809" s="46">
        <f ca="1">IF(E1809="","",IF(ISERROR(IF(行业估值!$E$7="最新年报",[1]!EM_S_STM07_BS(E1809,140,LEFT(RIGHT($L$1,5),4)&amp;"-12-31",1)/100000000,[1]!EM_S_STM07_BS(E1809,140,LEFT(RIGHT($L$1,11),10),1)/100000000)),0,IF(行业估值!$E$7="最新年报",[1]!EM_S_STM07_BS(E1809,140,LEFT(RIGHT($L$1,5),4)&amp;"-12-31",1)/100000000,[1]!EM_S_STM07_BS(E1809,140,LEFT(RIGHT($L$1,11),10),1)/100000000)))</f>
        <v>16.1353987016</v>
      </c>
      <c r="M1809" s="36">
        <f t="shared" ca="1" si="143"/>
        <v>1.9656366583835938</v>
      </c>
      <c r="N1809" s="37" t="str">
        <f ca="1">IF(E1809="","",IF(ISERROR([1]!EM_S_EST_NETPROFIT(E1809,行业估值!$E$6,deadline)/100000000),"-",[1]!EM_S_EST_NETPROFIT(E1809,行业估值!$E$6,deadline)/100000000))</f>
        <v>-</v>
      </c>
      <c r="O1809" s="36" t="str">
        <f t="shared" ca="1" si="144"/>
        <v>-</v>
      </c>
      <c r="T1809" s="64" t="s">
        <v>3611</v>
      </c>
      <c r="U1809" s="64" t="s">
        <v>3612</v>
      </c>
    </row>
    <row r="1810" spans="4:21">
      <c r="D1810" s="45">
        <f>IF(AND(行业估值!$B$39=$G1810,COUNTIF($G$2:$G$2552,$G1810)&gt;=1),COUNTIF($G$2:G1810,$G1810),"")</f>
        <v>174</v>
      </c>
      <c r="E1810" s="65" t="str">
        <f t="shared" si="140"/>
        <v>300412.SZ</v>
      </c>
      <c r="F1810" s="65" t="str">
        <f t="shared" si="141"/>
        <v>迦南科技</v>
      </c>
      <c r="G1810" s="34" t="str">
        <f>IF(E1810="","",IF(行业估值!$C$5="申万行业",[1]!EM_S_INFO_INDUSTRY_SW2014(E1810,"1"),IF(行业估值!$C$5="证监会行业",[1]!EM_S_INFO_INDUSTRY_CSRC1(E1810,"1"),[1]!EM_S_INFO_INDUSTRY_EM2016(E1810,"1"))))</f>
        <v>机械设备</v>
      </c>
      <c r="H1810" s="34" t="str">
        <f>IF(E1810="","",IF($H$1="上证50",[1]!EM_S_INFO_COMPINDEX(E1810,"000016"),"")&amp;IF($H$1="上证180",[1]!EM_S_INFO_COMPINDEX(E1810,"000010"),"")&amp;IF($H$1="沪深300",[1]!EM_S_INFO_COMPINDEX(E1810,"000300"),"")&amp;IF(AND($H$1="上证A股",RIGHT(E1810,2)="SH"),"是","")&amp;IF(AND($H$1="深证A股",RIGHT(E1810,2)="SZ"),"是","")&amp;IF(AND($H$1="创业板",LEFT(E1810,1)-3=0),"是","")&amp;IF(AND($H$1="全部A股",E1810&lt;&gt;0),"是","")&amp;IF(AND($H$1="中小板",LEFT(E1810,3)="002"),"是",""))</f>
        <v>是</v>
      </c>
      <c r="I1810" s="46">
        <f ca="1">IF(E1810="","",IF(OR([1]!EM_S_VAL_MV(E1810,deadline)="",[1]!EM_S_VAL_MV(E1810,deadline)="--",[1]!EM_S_VAL_MV(E1810,deadline)="null"),0,[1]!EM_S_VAL_MV(E1810,deadline)/100000000))</f>
        <v>15.88664925</v>
      </c>
      <c r="J1810" s="46">
        <f ca="1">IF(E1810="","",IF(RIGHT(LEFT($J$1,6),3)="TTM",[1]!EM_S_FA_PROFIT_TTM(E1810,LEFT(RIGHT($J$1,11),10),1)/100000000,[1]!EM_S_STM07_IS(E1810,61,LEFT(RIGHT($J$1,5),4)&amp;"-12-31",1)/100000000))</f>
        <v>0.51900011759999998</v>
      </c>
      <c r="K1810" s="36">
        <f t="shared" ca="1" si="142"/>
        <v>30.610107225917901</v>
      </c>
      <c r="L1810" s="46">
        <f ca="1">IF(E1810="","",IF(ISERROR(IF(行业估值!$E$7="最新年报",[1]!EM_S_STM07_BS(E1810,140,LEFT(RIGHT($L$1,5),4)&amp;"-12-31",1)/100000000,[1]!EM_S_STM07_BS(E1810,140,LEFT(RIGHT($L$1,11),10),1)/100000000)),0,IF(行业估值!$E$7="最新年报",[1]!EM_S_STM07_BS(E1810,140,LEFT(RIGHT($L$1,5),4)&amp;"-12-31",1)/100000000,[1]!EM_S_STM07_BS(E1810,140,LEFT(RIGHT($L$1,11),10),1)/100000000)))</f>
        <v>7.8897621967999996</v>
      </c>
      <c r="M1810" s="36">
        <f t="shared" ca="1" si="143"/>
        <v>2.0135777040838376</v>
      </c>
      <c r="N1810" s="37" t="str">
        <f ca="1">IF(E1810="","",IF(ISERROR([1]!EM_S_EST_NETPROFIT(E1810,行业估值!$E$6,deadline)/100000000),"-",[1]!EM_S_EST_NETPROFIT(E1810,行业估值!$E$6,deadline)/100000000))</f>
        <v>-</v>
      </c>
      <c r="O1810" s="36" t="str">
        <f t="shared" ca="1" si="144"/>
        <v>-</v>
      </c>
      <c r="T1810" s="64" t="s">
        <v>3613</v>
      </c>
      <c r="U1810" s="64" t="s">
        <v>3614</v>
      </c>
    </row>
    <row r="1811" spans="4:21">
      <c r="D1811" s="45" t="str">
        <f>IF(AND(行业估值!$B$39=$G1811,COUNTIF($G$2:$G$2552,$G1811)&gt;=1),COUNTIF($G$2:G1811,$G1811),"")</f>
        <v/>
      </c>
      <c r="E1811" s="65" t="str">
        <f t="shared" si="140"/>
        <v>300413.SZ</v>
      </c>
      <c r="F1811" s="65" t="str">
        <f t="shared" si="141"/>
        <v>芒果超媒</v>
      </c>
      <c r="G1811" s="34" t="str">
        <f>IF(E1811="","",IF(行业估值!$C$5="申万行业",[1]!EM_S_INFO_INDUSTRY_SW2014(E1811,"1"),IF(行业估值!$C$5="证监会行业",[1]!EM_S_INFO_INDUSTRY_CSRC1(E1811,"1"),[1]!EM_S_INFO_INDUSTRY_EM2016(E1811,"1"))))</f>
        <v>互联网</v>
      </c>
      <c r="H1811" s="34" t="str">
        <f>IF(E1811="","",IF($H$1="上证50",[1]!EM_S_INFO_COMPINDEX(E1811,"000016"),"")&amp;IF($H$1="上证180",[1]!EM_S_INFO_COMPINDEX(E1811,"000010"),"")&amp;IF($H$1="沪深300",[1]!EM_S_INFO_COMPINDEX(E1811,"000300"),"")&amp;IF(AND($H$1="上证A股",RIGHT(E1811,2)="SH"),"是","")&amp;IF(AND($H$1="深证A股",RIGHT(E1811,2)="SZ"),"是","")&amp;IF(AND($H$1="创业板",LEFT(E1811,1)-3=0),"是","")&amp;IF(AND($H$1="全部A股",E1811&lt;&gt;0),"是","")&amp;IF(AND($H$1="中小板",LEFT(E1811,3)="002"),"是",""))</f>
        <v>是</v>
      </c>
      <c r="I1811" s="46">
        <f ca="1">IF(E1811="","",IF(OR([1]!EM_S_VAL_MV(E1811,deadline)="",[1]!EM_S_VAL_MV(E1811,deadline)="--",[1]!EM_S_VAL_MV(E1811,deadline)="null"),0,[1]!EM_S_VAL_MV(E1811,deadline)/100000000))</f>
        <v>546.57589587699999</v>
      </c>
      <c r="J1811" s="46">
        <f ca="1">IF(E1811="","",IF(RIGHT(LEFT($J$1,6),3)="TTM",[1]!EM_S_FA_PROFIT_TTM(E1811,LEFT(RIGHT($J$1,11),10),1)/100000000,[1]!EM_S_STM07_IS(E1811,61,LEFT(RIGHT($J$1,5),4)&amp;"-12-31",1)/100000000))</f>
        <v>10.247237868999999</v>
      </c>
      <c r="K1811" s="36">
        <f t="shared" ca="1" si="142"/>
        <v>53.338851197209387</v>
      </c>
      <c r="L1811" s="46">
        <f ca="1">IF(E1811="","",IF(ISERROR(IF(行业估值!$E$7="最新年报",[1]!EM_S_STM07_BS(E1811,140,LEFT(RIGHT($L$1,5),4)&amp;"-12-31",1)/100000000,[1]!EM_S_STM07_BS(E1811,140,LEFT(RIGHT($L$1,11),10),1)/100000000)),0,IF(行业估值!$E$7="最新年报",[1]!EM_S_STM07_BS(E1811,140,LEFT(RIGHT($L$1,5),4)&amp;"-12-31",1)/100000000,[1]!EM_S_STM07_BS(E1811,140,LEFT(RIGHT($L$1,11),10),1)/100000000)))</f>
        <v>86.021558309599996</v>
      </c>
      <c r="M1811" s="36">
        <f t="shared" ca="1" si="143"/>
        <v>6.3539408796783237</v>
      </c>
      <c r="N1811" s="37">
        <f ca="1">IF(E1811="","",IF(ISERROR([1]!EM_S_EST_NETPROFIT(E1811,行业估值!$E$6,deadline)/100000000),"-",[1]!EM_S_EST_NETPROFIT(E1811,行业估值!$E$6,deadline)/100000000))</f>
        <v>11.639677777777777</v>
      </c>
      <c r="O1811" s="36">
        <f t="shared" ca="1" si="144"/>
        <v>46.957991991884086</v>
      </c>
      <c r="T1811" s="64" t="s">
        <v>3615</v>
      </c>
      <c r="U1811" s="64" t="s">
        <v>3616</v>
      </c>
    </row>
    <row r="1812" spans="4:21">
      <c r="D1812" s="45" t="str">
        <f>IF(AND(行业估值!$B$39=$G1812,COUNTIF($G$2:$G$2552,$G1812)&gt;=1),COUNTIF($G$2:G1812,$G1812),"")</f>
        <v/>
      </c>
      <c r="E1812" s="65" t="str">
        <f t="shared" si="140"/>
        <v>300414.SZ</v>
      </c>
      <c r="F1812" s="65" t="str">
        <f t="shared" si="141"/>
        <v>中光防雷</v>
      </c>
      <c r="G1812" s="34" t="str">
        <f>IF(E1812="","",IF(行业估值!$C$5="申万行业",[1]!EM_S_INFO_INDUSTRY_SW2014(E1812,"1"),IF(行业估值!$C$5="证监会行业",[1]!EM_S_INFO_INDUSTRY_CSRC1(E1812,"1"),[1]!EM_S_INFO_INDUSTRY_EM2016(E1812,"1"))))</f>
        <v>电气设备</v>
      </c>
      <c r="H1812" s="34" t="str">
        <f>IF(E1812="","",IF($H$1="上证50",[1]!EM_S_INFO_COMPINDEX(E1812,"000016"),"")&amp;IF($H$1="上证180",[1]!EM_S_INFO_COMPINDEX(E1812,"000010"),"")&amp;IF($H$1="沪深300",[1]!EM_S_INFO_COMPINDEX(E1812,"000300"),"")&amp;IF(AND($H$1="上证A股",RIGHT(E1812,2)="SH"),"是","")&amp;IF(AND($H$1="深证A股",RIGHT(E1812,2)="SZ"),"是","")&amp;IF(AND($H$1="创业板",LEFT(E1812,1)-3=0),"是","")&amp;IF(AND($H$1="全部A股",E1812&lt;&gt;0),"是","")&amp;IF(AND($H$1="中小板",LEFT(E1812,3)="002"),"是",""))</f>
        <v>是</v>
      </c>
      <c r="I1812" s="46">
        <f ca="1">IF(E1812="","",IF(OR([1]!EM_S_VAL_MV(E1812,deadline)="",[1]!EM_S_VAL_MV(E1812,deadline)="--",[1]!EM_S_VAL_MV(E1812,deadline)="null"),0,[1]!EM_S_VAL_MV(E1812,deadline)/100000000))</f>
        <v>37.506715323000002</v>
      </c>
      <c r="J1812" s="46">
        <f ca="1">IF(E1812="","",IF(RIGHT(LEFT($J$1,6),3)="TTM",[1]!EM_S_FA_PROFIT_TTM(E1812,LEFT(RIGHT($J$1,11),10),1)/100000000,[1]!EM_S_STM07_IS(E1812,61,LEFT(RIGHT($J$1,5),4)&amp;"-12-31",1)/100000000))</f>
        <v>0.62557179159999998</v>
      </c>
      <c r="K1812" s="36">
        <f t="shared" ca="1" si="142"/>
        <v>59.955892875333419</v>
      </c>
      <c r="L1812" s="46">
        <f ca="1">IF(E1812="","",IF(ISERROR(IF(行业估值!$E$7="最新年报",[1]!EM_S_STM07_BS(E1812,140,LEFT(RIGHT($L$1,5),4)&amp;"-12-31",1)/100000000,[1]!EM_S_STM07_BS(E1812,140,LEFT(RIGHT($L$1,11),10),1)/100000000)),0,IF(行业估值!$E$7="最新年报",[1]!EM_S_STM07_BS(E1812,140,LEFT(RIGHT($L$1,5),4)&amp;"-12-31",1)/100000000,[1]!EM_S_STM07_BS(E1812,140,LEFT(RIGHT($L$1,11),10),1)/100000000)))</f>
        <v>8.7472209207000002</v>
      </c>
      <c r="M1812" s="36">
        <f t="shared" ca="1" si="143"/>
        <v>4.2878436091903929</v>
      </c>
      <c r="N1812" s="37">
        <f ca="1">IF(E1812="","",IF(ISERROR([1]!EM_S_EST_NETPROFIT(E1812,行业估值!$E$6,deadline)/100000000),"-",[1]!EM_S_EST_NETPROFIT(E1812,行业估值!$E$6,deadline)/100000000))</f>
        <v>0.67149999999999999</v>
      </c>
      <c r="O1812" s="36">
        <f t="shared" ca="1" si="144"/>
        <v>55.855123340282951</v>
      </c>
      <c r="T1812" s="64" t="s">
        <v>3617</v>
      </c>
      <c r="U1812" s="64" t="s">
        <v>3618</v>
      </c>
    </row>
    <row r="1813" spans="4:21">
      <c r="D1813" s="45">
        <f>IF(AND(行业估值!$B$39=$G1813,COUNTIF($G$2:$G$2552,$G1813)&gt;=1),COUNTIF($G$2:G1813,$G1813),"")</f>
        <v>175</v>
      </c>
      <c r="E1813" s="65" t="str">
        <f t="shared" si="140"/>
        <v>300415.SZ</v>
      </c>
      <c r="F1813" s="65" t="str">
        <f t="shared" si="141"/>
        <v>伊之密</v>
      </c>
      <c r="G1813" s="34" t="str">
        <f>IF(E1813="","",IF(行业估值!$C$5="申万行业",[1]!EM_S_INFO_INDUSTRY_SW2014(E1813,"1"),IF(行业估值!$C$5="证监会行业",[1]!EM_S_INFO_INDUSTRY_CSRC1(E1813,"1"),[1]!EM_S_INFO_INDUSTRY_EM2016(E1813,"1"))))</f>
        <v>机械设备</v>
      </c>
      <c r="H1813" s="34" t="str">
        <f>IF(E1813="","",IF($H$1="上证50",[1]!EM_S_INFO_COMPINDEX(E1813,"000016"),"")&amp;IF($H$1="上证180",[1]!EM_S_INFO_COMPINDEX(E1813,"000010"),"")&amp;IF($H$1="沪深300",[1]!EM_S_INFO_COMPINDEX(E1813,"000300"),"")&amp;IF(AND($H$1="上证A股",RIGHT(E1813,2)="SH"),"是","")&amp;IF(AND($H$1="深证A股",RIGHT(E1813,2)="SZ"),"是","")&amp;IF(AND($H$1="创业板",LEFT(E1813,1)-3=0),"是","")&amp;IF(AND($H$1="全部A股",E1813&lt;&gt;0),"是","")&amp;IF(AND($H$1="中小板",LEFT(E1813,3)="002"),"是",""))</f>
        <v>是</v>
      </c>
      <c r="I1813" s="46">
        <f ca="1">IF(E1813="","",IF(OR([1]!EM_S_VAL_MV(E1813,deadline)="",[1]!EM_S_VAL_MV(E1813,deadline)="--",[1]!EM_S_VAL_MV(E1813,deadline)="null"),0,[1]!EM_S_VAL_MV(E1813,deadline)/100000000))</f>
        <v>35.683199999999999</v>
      </c>
      <c r="J1813" s="46">
        <f ca="1">IF(E1813="","",IF(RIGHT(LEFT($J$1,6),3)="TTM",[1]!EM_S_FA_PROFIT_TTM(E1813,LEFT(RIGHT($J$1,11),10),1)/100000000,[1]!EM_S_STM07_IS(E1813,61,LEFT(RIGHT($J$1,5),4)&amp;"-12-31",1)/100000000))</f>
        <v>1.9329820850999999</v>
      </c>
      <c r="K1813" s="36">
        <f t="shared" ca="1" si="142"/>
        <v>18.460181434197814</v>
      </c>
      <c r="L1813" s="46">
        <f ca="1">IF(E1813="","",IF(ISERROR(IF(行业估值!$E$7="最新年报",[1]!EM_S_STM07_BS(E1813,140,LEFT(RIGHT($L$1,5),4)&amp;"-12-31",1)/100000000,[1]!EM_S_STM07_BS(E1813,140,LEFT(RIGHT($L$1,11),10),1)/100000000)),0,IF(行业估值!$E$7="最新年报",[1]!EM_S_STM07_BS(E1813,140,LEFT(RIGHT($L$1,5),4)&amp;"-12-31",1)/100000000,[1]!EM_S_STM07_BS(E1813,140,LEFT(RIGHT($L$1,11),10),1)/100000000)))</f>
        <v>12.627078920699999</v>
      </c>
      <c r="M1813" s="36">
        <f t="shared" ca="1" si="143"/>
        <v>2.8259267423682068</v>
      </c>
      <c r="N1813" s="37">
        <f ca="1">IF(E1813="","",IF(ISERROR([1]!EM_S_EST_NETPROFIT(E1813,行业估值!$E$6,deadline)/100000000),"-",[1]!EM_S_EST_NETPROFIT(E1813,行业估值!$E$6,deadline)/100000000))</f>
        <v>2.0864714285714285</v>
      </c>
      <c r="O1813" s="36">
        <f t="shared" ca="1" si="144"/>
        <v>17.102175237756157</v>
      </c>
      <c r="T1813" s="64" t="s">
        <v>3619</v>
      </c>
      <c r="U1813" s="64" t="s">
        <v>3620</v>
      </c>
    </row>
    <row r="1814" spans="4:21">
      <c r="D1814" s="45">
        <f>IF(AND(行业估值!$B$39=$G1814,COUNTIF($G$2:$G$2552,$G1814)&gt;=1),COUNTIF($G$2:G1814,$G1814),"")</f>
        <v>176</v>
      </c>
      <c r="E1814" s="65" t="str">
        <f t="shared" si="140"/>
        <v>300416.SZ</v>
      </c>
      <c r="F1814" s="65" t="str">
        <f t="shared" si="141"/>
        <v>苏试试验</v>
      </c>
      <c r="G1814" s="34" t="str">
        <f>IF(E1814="","",IF(行业估值!$C$5="申万行业",[1]!EM_S_INFO_INDUSTRY_SW2014(E1814,"1"),IF(行业估值!$C$5="证监会行业",[1]!EM_S_INFO_INDUSTRY_CSRC1(E1814,"1"),[1]!EM_S_INFO_INDUSTRY_EM2016(E1814,"1"))))</f>
        <v>机械设备</v>
      </c>
      <c r="H1814" s="34" t="str">
        <f>IF(E1814="","",IF($H$1="上证50",[1]!EM_S_INFO_COMPINDEX(E1814,"000016"),"")&amp;IF($H$1="上证180",[1]!EM_S_INFO_COMPINDEX(E1814,"000010"),"")&amp;IF($H$1="沪深300",[1]!EM_S_INFO_COMPINDEX(E1814,"000300"),"")&amp;IF(AND($H$1="上证A股",RIGHT(E1814,2)="SH"),"是","")&amp;IF(AND($H$1="深证A股",RIGHT(E1814,2)="SZ"),"是","")&amp;IF(AND($H$1="创业板",LEFT(E1814,1)-3=0),"是","")&amp;IF(AND($H$1="全部A股",E1814&lt;&gt;0),"是","")&amp;IF(AND($H$1="中小板",LEFT(E1814,3)="002"),"是",""))</f>
        <v>是</v>
      </c>
      <c r="I1814" s="46">
        <f ca="1">IF(E1814="","",IF(OR([1]!EM_S_VAL_MV(E1814,deadline)="",[1]!EM_S_VAL_MV(E1814,deadline)="--",[1]!EM_S_VAL_MV(E1814,deadline)="null"),0,[1]!EM_S_VAL_MV(E1814,deadline)/100000000))</f>
        <v>35.860255891500003</v>
      </c>
      <c r="J1814" s="46">
        <f ca="1">IF(E1814="","",IF(RIGHT(LEFT($J$1,6),3)="TTM",[1]!EM_S_FA_PROFIT_TTM(E1814,LEFT(RIGHT($J$1,11),10),1)/100000000,[1]!EM_S_STM07_IS(E1814,61,LEFT(RIGHT($J$1,5),4)&amp;"-12-31",1)/100000000))</f>
        <v>0.93531969310000007</v>
      </c>
      <c r="K1814" s="36">
        <f t="shared" ca="1" si="142"/>
        <v>38.340105694391696</v>
      </c>
      <c r="L1814" s="46">
        <f ca="1">IF(E1814="","",IF(ISERROR(IF(行业估值!$E$7="最新年报",[1]!EM_S_STM07_BS(E1814,140,LEFT(RIGHT($L$1,5),4)&amp;"-12-31",1)/100000000,[1]!EM_S_STM07_BS(E1814,140,LEFT(RIGHT($L$1,11),10),1)/100000000)),0,IF(行业估值!$E$7="最新年报",[1]!EM_S_STM07_BS(E1814,140,LEFT(RIGHT($L$1,5),4)&amp;"-12-31",1)/100000000,[1]!EM_S_STM07_BS(E1814,140,LEFT(RIGHT($L$1,11),10),1)/100000000)))</f>
        <v>7.7618223032000007</v>
      </c>
      <c r="M1814" s="36">
        <f t="shared" ca="1" si="143"/>
        <v>4.6200820491234049</v>
      </c>
      <c r="N1814" s="37">
        <f ca="1">IF(E1814="","",IF(ISERROR([1]!EM_S_EST_NETPROFIT(E1814,行业估值!$E$6,deadline)/100000000),"-",[1]!EM_S_EST_NETPROFIT(E1814,行业估值!$E$6,deadline)/100000000))</f>
        <v>0.91021249999999998</v>
      </c>
      <c r="O1814" s="36">
        <f t="shared" ca="1" si="144"/>
        <v>39.397674599612735</v>
      </c>
      <c r="T1814" s="64" t="s">
        <v>3621</v>
      </c>
      <c r="U1814" s="64" t="s">
        <v>3622</v>
      </c>
    </row>
    <row r="1815" spans="4:21">
      <c r="D1815" s="45">
        <f>IF(AND(行业估值!$B$39=$G1815,COUNTIF($G$2:$G$2552,$G1815)&gt;=1),COUNTIF($G$2:G1815,$G1815),"")</f>
        <v>177</v>
      </c>
      <c r="E1815" s="65" t="str">
        <f t="shared" si="140"/>
        <v>300417.SZ</v>
      </c>
      <c r="F1815" s="65" t="str">
        <f t="shared" si="141"/>
        <v>南华仪器</v>
      </c>
      <c r="G1815" s="34" t="str">
        <f>IF(E1815="","",IF(行业估值!$C$5="申万行业",[1]!EM_S_INFO_INDUSTRY_SW2014(E1815,"1"),IF(行业估值!$C$5="证监会行业",[1]!EM_S_INFO_INDUSTRY_CSRC1(E1815,"1"),[1]!EM_S_INFO_INDUSTRY_EM2016(E1815,"1"))))</f>
        <v>机械设备</v>
      </c>
      <c r="H1815" s="34" t="str">
        <f>IF(E1815="","",IF($H$1="上证50",[1]!EM_S_INFO_COMPINDEX(E1815,"000016"),"")&amp;IF($H$1="上证180",[1]!EM_S_INFO_COMPINDEX(E1815,"000010"),"")&amp;IF($H$1="沪深300",[1]!EM_S_INFO_COMPINDEX(E1815,"000300"),"")&amp;IF(AND($H$1="上证A股",RIGHT(E1815,2)="SH"),"是","")&amp;IF(AND($H$1="深证A股",RIGHT(E1815,2)="SZ"),"是","")&amp;IF(AND($H$1="创业板",LEFT(E1815,1)-3=0),"是","")&amp;IF(AND($H$1="全部A股",E1815&lt;&gt;0),"是","")&amp;IF(AND($H$1="中小板",LEFT(E1815,3)="002"),"是",""))</f>
        <v>是</v>
      </c>
      <c r="I1815" s="46">
        <f ca="1">IF(E1815="","",IF(OR([1]!EM_S_VAL_MV(E1815,deadline)="",[1]!EM_S_VAL_MV(E1815,deadline)="--",[1]!EM_S_VAL_MV(E1815,deadline)="null"),0,[1]!EM_S_VAL_MV(E1815,deadline)/100000000))</f>
        <v>33.096960000000003</v>
      </c>
      <c r="J1815" s="46">
        <f ca="1">IF(E1815="","",IF(RIGHT(LEFT($J$1,6),3)="TTM",[1]!EM_S_FA_PROFIT_TTM(E1815,LEFT(RIGHT($J$1,11),10),1)/100000000,[1]!EM_S_STM07_IS(E1815,61,LEFT(RIGHT($J$1,5),4)&amp;"-12-31",1)/100000000))</f>
        <v>1.6236630921999999</v>
      </c>
      <c r="K1815" s="36">
        <f t="shared" ca="1" si="142"/>
        <v>20.384130278625054</v>
      </c>
      <c r="L1815" s="46">
        <f ca="1">IF(E1815="","",IF(ISERROR(IF(行业估值!$E$7="最新年报",[1]!EM_S_STM07_BS(E1815,140,LEFT(RIGHT($L$1,5),4)&amp;"-12-31",1)/100000000,[1]!EM_S_STM07_BS(E1815,140,LEFT(RIGHT($L$1,11),10),1)/100000000)),0,IF(行业估值!$E$7="最新年报",[1]!EM_S_STM07_BS(E1815,140,LEFT(RIGHT($L$1,5),4)&amp;"-12-31",1)/100000000,[1]!EM_S_STM07_BS(E1815,140,LEFT(RIGHT($L$1,11),10),1)/100000000)))</f>
        <v>4.4961179573000001</v>
      </c>
      <c r="M1815" s="36">
        <f t="shared" ca="1" si="143"/>
        <v>7.3612303579053169</v>
      </c>
      <c r="N1815" s="37">
        <f ca="1">IF(E1815="","",IF(ISERROR([1]!EM_S_EST_NETPROFIT(E1815,行业估值!$E$6,deadline)/100000000),"-",[1]!EM_S_EST_NETPROFIT(E1815,行业估值!$E$6,deadline)/100000000))</f>
        <v>2.2000000000000002</v>
      </c>
      <c r="O1815" s="36">
        <f t="shared" ca="1" si="144"/>
        <v>15.044072727272727</v>
      </c>
      <c r="T1815" s="64" t="s">
        <v>3623</v>
      </c>
      <c r="U1815" s="64" t="s">
        <v>3624</v>
      </c>
    </row>
    <row r="1816" spans="4:21">
      <c r="D1816" s="45" t="str">
        <f>IF(AND(行业估值!$B$39=$G1816,COUNTIF($G$2:$G$2552,$G1816)&gt;=1),COUNTIF($G$2:G1816,$G1816),"")</f>
        <v/>
      </c>
      <c r="E1816" s="65" t="str">
        <f t="shared" si="140"/>
        <v>300418.SZ</v>
      </c>
      <c r="F1816" s="65" t="str">
        <f t="shared" si="141"/>
        <v>昆仑万维</v>
      </c>
      <c r="G1816" s="34" t="str">
        <f>IF(E1816="","",IF(行业估值!$C$5="申万行业",[1]!EM_S_INFO_INDUSTRY_SW2014(E1816,"1"),IF(行业估值!$C$5="证监会行业",[1]!EM_S_INFO_INDUSTRY_CSRC1(E1816,"1"),[1]!EM_S_INFO_INDUSTRY_EM2016(E1816,"1"))))</f>
        <v>互联网</v>
      </c>
      <c r="H1816" s="34" t="str">
        <f>IF(E1816="","",IF($H$1="上证50",[1]!EM_S_INFO_COMPINDEX(E1816,"000016"),"")&amp;IF($H$1="上证180",[1]!EM_S_INFO_COMPINDEX(E1816,"000010"),"")&amp;IF($H$1="沪深300",[1]!EM_S_INFO_COMPINDEX(E1816,"000300"),"")&amp;IF(AND($H$1="上证A股",RIGHT(E1816,2)="SH"),"是","")&amp;IF(AND($H$1="深证A股",RIGHT(E1816,2)="SZ"),"是","")&amp;IF(AND($H$1="创业板",LEFT(E1816,1)-3=0),"是","")&amp;IF(AND($H$1="全部A股",E1816&lt;&gt;0),"是","")&amp;IF(AND($H$1="中小板",LEFT(E1816,3)="002"),"是",""))</f>
        <v>是</v>
      </c>
      <c r="I1816" s="46">
        <f ca="1">IF(E1816="","",IF(OR([1]!EM_S_VAL_MV(E1816,deadline)="",[1]!EM_S_VAL_MV(E1816,deadline)="--",[1]!EM_S_VAL_MV(E1816,deadline)="null"),0,[1]!EM_S_VAL_MV(E1816,deadline)/100000000))</f>
        <v>163.92194653679999</v>
      </c>
      <c r="J1816" s="46">
        <f ca="1">IF(E1816="","",IF(RIGHT(LEFT($J$1,6),3)="TTM",[1]!EM_S_FA_PROFIT_TTM(E1816,LEFT(RIGHT($J$1,11),10),1)/100000000,[1]!EM_S_STM07_IS(E1816,61,LEFT(RIGHT($J$1,5),4)&amp;"-12-31",1)/100000000))</f>
        <v>14.1030531852</v>
      </c>
      <c r="K1816" s="36">
        <f t="shared" ca="1" si="142"/>
        <v>11.623153113314686</v>
      </c>
      <c r="L1816" s="46">
        <f ca="1">IF(E1816="","",IF(ISERROR(IF(行业估值!$E$7="最新年报",[1]!EM_S_STM07_BS(E1816,140,LEFT(RIGHT($L$1,5),4)&amp;"-12-31",1)/100000000,[1]!EM_S_STM07_BS(E1816,140,LEFT(RIGHT($L$1,11),10),1)/100000000)),0,IF(行业估值!$E$7="最新年报",[1]!EM_S_STM07_BS(E1816,140,LEFT(RIGHT($L$1,5),4)&amp;"-12-31",1)/100000000,[1]!EM_S_STM07_BS(E1816,140,LEFT(RIGHT($L$1,11),10),1)/100000000)))</f>
        <v>44.388758385800003</v>
      </c>
      <c r="M1816" s="36">
        <f t="shared" ca="1" si="143"/>
        <v>3.6928707289375038</v>
      </c>
      <c r="N1816" s="37">
        <f ca="1">IF(E1816="","",IF(ISERROR([1]!EM_S_EST_NETPROFIT(E1816,行业估值!$E$6,deadline)/100000000),"-",[1]!EM_S_EST_NETPROFIT(E1816,行业估值!$E$6,deadline)/100000000))</f>
        <v>12.605650000000001</v>
      </c>
      <c r="O1816" s="36">
        <f t="shared" ca="1" si="144"/>
        <v>13.003847206355879</v>
      </c>
      <c r="T1816" s="64" t="s">
        <v>3625</v>
      </c>
      <c r="U1816" s="64" t="s">
        <v>3626</v>
      </c>
    </row>
    <row r="1817" spans="4:21">
      <c r="D1817" s="45" t="str">
        <f>IF(AND(行业估值!$B$39=$G1817,COUNTIF($G$2:$G$2552,$G1817)&gt;=1),COUNTIF($G$2:G1817,$G1817),"")</f>
        <v/>
      </c>
      <c r="E1817" s="65" t="str">
        <f t="shared" si="140"/>
        <v>300419.SZ</v>
      </c>
      <c r="F1817" s="65" t="str">
        <f t="shared" si="141"/>
        <v>浩丰科技</v>
      </c>
      <c r="G1817" s="34" t="str">
        <f>IF(E1817="","",IF(行业估值!$C$5="申万行业",[1]!EM_S_INFO_INDUSTRY_SW2014(E1817,"1"),IF(行业估值!$C$5="证监会行业",[1]!EM_S_INFO_INDUSTRY_CSRC1(E1817,"1"),[1]!EM_S_INFO_INDUSTRY_EM2016(E1817,"1"))))</f>
        <v>信息技术</v>
      </c>
      <c r="H1817" s="34" t="str">
        <f>IF(E1817="","",IF($H$1="上证50",[1]!EM_S_INFO_COMPINDEX(E1817,"000016"),"")&amp;IF($H$1="上证180",[1]!EM_S_INFO_COMPINDEX(E1817,"000010"),"")&amp;IF($H$1="沪深300",[1]!EM_S_INFO_COMPINDEX(E1817,"000300"),"")&amp;IF(AND($H$1="上证A股",RIGHT(E1817,2)="SH"),"是","")&amp;IF(AND($H$1="深证A股",RIGHT(E1817,2)="SZ"),"是","")&amp;IF(AND($H$1="创业板",LEFT(E1817,1)-3=0),"是","")&amp;IF(AND($H$1="全部A股",E1817&lt;&gt;0),"是","")&amp;IF(AND($H$1="中小板",LEFT(E1817,3)="002"),"是",""))</f>
        <v>是</v>
      </c>
      <c r="I1817" s="46">
        <f ca="1">IF(E1817="","",IF(OR([1]!EM_S_VAL_MV(E1817,deadline)="",[1]!EM_S_VAL_MV(E1817,deadline)="--",[1]!EM_S_VAL_MV(E1817,deadline)="null"),0,[1]!EM_S_VAL_MV(E1817,deadline)/100000000))</f>
        <v>21.035515644</v>
      </c>
      <c r="J1817" s="46">
        <f ca="1">IF(E1817="","",IF(RIGHT(LEFT($J$1,6),3)="TTM",[1]!EM_S_FA_PROFIT_TTM(E1817,LEFT(RIGHT($J$1,11),10),1)/100000000,[1]!EM_S_STM07_IS(E1817,61,LEFT(RIGHT($J$1,5),4)&amp;"-12-31",1)/100000000))</f>
        <v>-6.3434004304</v>
      </c>
      <c r="K1817" s="36">
        <f t="shared" ca="1" si="142"/>
        <v>-3.3161260864424964</v>
      </c>
      <c r="L1817" s="46">
        <f ca="1">IF(E1817="","",IF(ISERROR(IF(行业估值!$E$7="最新年报",[1]!EM_S_STM07_BS(E1817,140,LEFT(RIGHT($L$1,5),4)&amp;"-12-31",1)/100000000,[1]!EM_S_STM07_BS(E1817,140,LEFT(RIGHT($L$1,11),10),1)/100000000)),0,IF(行业估值!$E$7="最新年报",[1]!EM_S_STM07_BS(E1817,140,LEFT(RIGHT($L$1,5),4)&amp;"-12-31",1)/100000000,[1]!EM_S_STM07_BS(E1817,140,LEFT(RIGHT($L$1,11),10),1)/100000000)))</f>
        <v>8.678969866100001</v>
      </c>
      <c r="M1817" s="36">
        <f t="shared" ca="1" si="143"/>
        <v>2.4237341491603268</v>
      </c>
      <c r="N1817" s="37" t="str">
        <f ca="1">IF(E1817="","",IF(ISERROR([1]!EM_S_EST_NETPROFIT(E1817,行业估值!$E$6,deadline)/100000000),"-",[1]!EM_S_EST_NETPROFIT(E1817,行业估值!$E$6,deadline)/100000000))</f>
        <v>-</v>
      </c>
      <c r="O1817" s="36" t="str">
        <f t="shared" ca="1" si="144"/>
        <v>-</v>
      </c>
      <c r="T1817" s="64" t="s">
        <v>3627</v>
      </c>
      <c r="U1817" s="64" t="s">
        <v>3628</v>
      </c>
    </row>
    <row r="1818" spans="4:21">
      <c r="D1818" s="45">
        <f>IF(AND(行业估值!$B$39=$G1818,COUNTIF($G$2:$G$2552,$G1818)&gt;=1),COUNTIF($G$2:G1818,$G1818),"")</f>
        <v>178</v>
      </c>
      <c r="E1818" s="65" t="str">
        <f t="shared" si="140"/>
        <v>300420.SZ</v>
      </c>
      <c r="F1818" s="65" t="str">
        <f t="shared" si="141"/>
        <v>五洋停车</v>
      </c>
      <c r="G1818" s="34" t="str">
        <f>IF(E1818="","",IF(行业估值!$C$5="申万行业",[1]!EM_S_INFO_INDUSTRY_SW2014(E1818,"1"),IF(行业估值!$C$5="证监会行业",[1]!EM_S_INFO_INDUSTRY_CSRC1(E1818,"1"),[1]!EM_S_INFO_INDUSTRY_EM2016(E1818,"1"))))</f>
        <v>机械设备</v>
      </c>
      <c r="H1818" s="34" t="str">
        <f>IF(E1818="","",IF($H$1="上证50",[1]!EM_S_INFO_COMPINDEX(E1818,"000016"),"")&amp;IF($H$1="上证180",[1]!EM_S_INFO_COMPINDEX(E1818,"000010"),"")&amp;IF($H$1="沪深300",[1]!EM_S_INFO_COMPINDEX(E1818,"000300"),"")&amp;IF(AND($H$1="上证A股",RIGHT(E1818,2)="SH"),"是","")&amp;IF(AND($H$1="深证A股",RIGHT(E1818,2)="SZ"),"是","")&amp;IF(AND($H$1="创业板",LEFT(E1818,1)-3=0),"是","")&amp;IF(AND($H$1="全部A股",E1818&lt;&gt;0),"是","")&amp;IF(AND($H$1="中小板",LEFT(E1818,3)="002"),"是",""))</f>
        <v>是</v>
      </c>
      <c r="I1818" s="46">
        <f ca="1">IF(E1818="","",IF(OR([1]!EM_S_VAL_MV(E1818,deadline)="",[1]!EM_S_VAL_MV(E1818,deadline)="--",[1]!EM_S_VAL_MV(E1818,deadline)="null"),0,[1]!EM_S_VAL_MV(E1818,deadline)/100000000))</f>
        <v>37.713726770299999</v>
      </c>
      <c r="J1818" s="46">
        <f ca="1">IF(E1818="","",IF(RIGHT(LEFT($J$1,6),3)="TTM",[1]!EM_S_FA_PROFIT_TTM(E1818,LEFT(RIGHT($J$1,11),10),1)/100000000,[1]!EM_S_STM07_IS(E1818,61,LEFT(RIGHT($J$1,5),4)&amp;"-12-31",1)/100000000))</f>
        <v>1.6144169071000001</v>
      </c>
      <c r="K1818" s="36">
        <f t="shared" ca="1" si="142"/>
        <v>23.360587097694424</v>
      </c>
      <c r="L1818" s="46">
        <f ca="1">IF(E1818="","",IF(ISERROR(IF(行业估值!$E$7="最新年报",[1]!EM_S_STM07_BS(E1818,140,LEFT(RIGHT($L$1,5),4)&amp;"-12-31",1)/100000000,[1]!EM_S_STM07_BS(E1818,140,LEFT(RIGHT($L$1,11),10),1)/100000000)),0,IF(行业估值!$E$7="最新年报",[1]!EM_S_STM07_BS(E1818,140,LEFT(RIGHT($L$1,5),4)&amp;"-12-31",1)/100000000,[1]!EM_S_STM07_BS(E1818,140,LEFT(RIGHT($L$1,11),10),1)/100000000)))</f>
        <v>16.423916872700001</v>
      </c>
      <c r="M1818" s="36">
        <f t="shared" ca="1" si="143"/>
        <v>2.2962687319118213</v>
      </c>
      <c r="N1818" s="37">
        <f ca="1">IF(E1818="","",IF(ISERROR([1]!EM_S_EST_NETPROFIT(E1818,行业估值!$E$6,deadline)/100000000),"-",[1]!EM_S_EST_NETPROFIT(E1818,行业估值!$E$6,deadline)/100000000))</f>
        <v>2.0948125000000002</v>
      </c>
      <c r="O1818" s="36">
        <f t="shared" ca="1" si="144"/>
        <v>18.003390169907806</v>
      </c>
      <c r="T1818" s="64" t="s">
        <v>3629</v>
      </c>
      <c r="U1818" s="64" t="s">
        <v>3630</v>
      </c>
    </row>
    <row r="1819" spans="4:21">
      <c r="D1819" s="45">
        <f>IF(AND(行业估值!$B$39=$G1819,COUNTIF($G$2:$G$2552,$G1819)&gt;=1),COUNTIF($G$2:G1819,$G1819),"")</f>
        <v>179</v>
      </c>
      <c r="E1819" s="65" t="str">
        <f t="shared" si="140"/>
        <v>300421.SZ</v>
      </c>
      <c r="F1819" s="65" t="str">
        <f t="shared" si="141"/>
        <v>力星股份</v>
      </c>
      <c r="G1819" s="34" t="str">
        <f>IF(E1819="","",IF(行业估值!$C$5="申万行业",[1]!EM_S_INFO_INDUSTRY_SW2014(E1819,"1"),IF(行业估值!$C$5="证监会行业",[1]!EM_S_INFO_INDUSTRY_CSRC1(E1819,"1"),[1]!EM_S_INFO_INDUSTRY_EM2016(E1819,"1"))))</f>
        <v>机械设备</v>
      </c>
      <c r="H1819" s="34" t="str">
        <f>IF(E1819="","",IF($H$1="上证50",[1]!EM_S_INFO_COMPINDEX(E1819,"000016"),"")&amp;IF($H$1="上证180",[1]!EM_S_INFO_COMPINDEX(E1819,"000010"),"")&amp;IF($H$1="沪深300",[1]!EM_S_INFO_COMPINDEX(E1819,"000300"),"")&amp;IF(AND($H$1="上证A股",RIGHT(E1819,2)="SH"),"是","")&amp;IF(AND($H$1="深证A股",RIGHT(E1819,2)="SZ"),"是","")&amp;IF(AND($H$1="创业板",LEFT(E1819,1)-3=0),"是","")&amp;IF(AND($H$1="全部A股",E1819&lt;&gt;0),"是","")&amp;IF(AND($H$1="中小板",LEFT(E1819,3)="002"),"是",""))</f>
        <v>是</v>
      </c>
      <c r="I1819" s="46">
        <f ca="1">IF(E1819="","",IF(OR([1]!EM_S_VAL_MV(E1819,deadline)="",[1]!EM_S_VAL_MV(E1819,deadline)="--",[1]!EM_S_VAL_MV(E1819,deadline)="null"),0,[1]!EM_S_VAL_MV(E1819,deadline)/100000000))</f>
        <v>15.7994361772</v>
      </c>
      <c r="J1819" s="46">
        <f ca="1">IF(E1819="","",IF(RIGHT(LEFT($J$1,6),3)="TTM",[1]!EM_S_FA_PROFIT_TTM(E1819,LEFT(RIGHT($J$1,11),10),1)/100000000,[1]!EM_S_STM07_IS(E1819,61,LEFT(RIGHT($J$1,5),4)&amp;"-12-31",1)/100000000))</f>
        <v>0.57665780979999992</v>
      </c>
      <c r="K1819" s="36">
        <f t="shared" ca="1" si="142"/>
        <v>27.39828700608366</v>
      </c>
      <c r="L1819" s="46">
        <f ca="1">IF(E1819="","",IF(ISERROR(IF(行业估值!$E$7="最新年报",[1]!EM_S_STM07_BS(E1819,140,LEFT(RIGHT($L$1,5),4)&amp;"-12-31",1)/100000000,[1]!EM_S_STM07_BS(E1819,140,LEFT(RIGHT($L$1,11),10),1)/100000000)),0,IF(行业估值!$E$7="最新年报",[1]!EM_S_STM07_BS(E1819,140,LEFT(RIGHT($L$1,5),4)&amp;"-12-31",1)/100000000,[1]!EM_S_STM07_BS(E1819,140,LEFT(RIGHT($L$1,11),10),1)/100000000)))</f>
        <v>11.2029100773</v>
      </c>
      <c r="M1819" s="36">
        <f t="shared" ca="1" si="143"/>
        <v>1.410297509145749</v>
      </c>
      <c r="N1819" s="37" t="str">
        <f ca="1">IF(E1819="","",IF(ISERROR([1]!EM_S_EST_NETPROFIT(E1819,行业估值!$E$6,deadline)/100000000),"-",[1]!EM_S_EST_NETPROFIT(E1819,行业估值!$E$6,deadline)/100000000))</f>
        <v>-</v>
      </c>
      <c r="O1819" s="36" t="str">
        <f t="shared" ca="1" si="144"/>
        <v>-</v>
      </c>
      <c r="T1819" s="64" t="s">
        <v>3631</v>
      </c>
      <c r="U1819" s="64" t="s">
        <v>3632</v>
      </c>
    </row>
    <row r="1820" spans="4:21">
      <c r="D1820" s="45" t="str">
        <f>IF(AND(行业估值!$B$39=$G1820,COUNTIF($G$2:$G$2552,$G1820)&gt;=1),COUNTIF($G$2:G1820,$G1820),"")</f>
        <v/>
      </c>
      <c r="E1820" s="65" t="str">
        <f t="shared" si="140"/>
        <v>300422.SZ</v>
      </c>
      <c r="F1820" s="65" t="str">
        <f t="shared" si="141"/>
        <v>博世科</v>
      </c>
      <c r="G1820" s="34" t="str">
        <f>IF(E1820="","",IF(行业估值!$C$5="申万行业",[1]!EM_S_INFO_INDUSTRY_SW2014(E1820,"1"),IF(行业估值!$C$5="证监会行业",[1]!EM_S_INFO_INDUSTRY_CSRC1(E1820,"1"),[1]!EM_S_INFO_INDUSTRY_EM2016(E1820,"1"))))</f>
        <v>公用事业</v>
      </c>
      <c r="H1820" s="34" t="str">
        <f>IF(E1820="","",IF($H$1="上证50",[1]!EM_S_INFO_COMPINDEX(E1820,"000016"),"")&amp;IF($H$1="上证180",[1]!EM_S_INFO_COMPINDEX(E1820,"000010"),"")&amp;IF($H$1="沪深300",[1]!EM_S_INFO_COMPINDEX(E1820,"000300"),"")&amp;IF(AND($H$1="上证A股",RIGHT(E1820,2)="SH"),"是","")&amp;IF(AND($H$1="深证A股",RIGHT(E1820,2)="SZ"),"是","")&amp;IF(AND($H$1="创业板",LEFT(E1820,1)-3=0),"是","")&amp;IF(AND($H$1="全部A股",E1820&lt;&gt;0),"是","")&amp;IF(AND($H$1="中小板",LEFT(E1820,3)="002"),"是",""))</f>
        <v>是</v>
      </c>
      <c r="I1820" s="46">
        <f ca="1">IF(E1820="","",IF(OR([1]!EM_S_VAL_MV(E1820,deadline)="",[1]!EM_S_VAL_MV(E1820,deadline)="--",[1]!EM_S_VAL_MV(E1820,deadline)="null"),0,[1]!EM_S_VAL_MV(E1820,deadline)/100000000))</f>
        <v>35.5123258144</v>
      </c>
      <c r="J1820" s="46">
        <f ca="1">IF(E1820="","",IF(RIGHT(LEFT($J$1,6),3)="TTM",[1]!EM_S_FA_PROFIT_TTM(E1820,LEFT(RIGHT($J$1,11),10),1)/100000000,[1]!EM_S_STM07_IS(E1820,61,LEFT(RIGHT($J$1,5),4)&amp;"-12-31",1)/100000000))</f>
        <v>3.0014686497000005</v>
      </c>
      <c r="K1820" s="36">
        <f t="shared" ca="1" si="142"/>
        <v>11.831649755178848</v>
      </c>
      <c r="L1820" s="46">
        <f ca="1">IF(E1820="","",IF(ISERROR(IF(行业估值!$E$7="最新年报",[1]!EM_S_STM07_BS(E1820,140,LEFT(RIGHT($L$1,5),4)&amp;"-12-31",1)/100000000,[1]!EM_S_STM07_BS(E1820,140,LEFT(RIGHT($L$1,11),10),1)/100000000)),0,IF(行业估值!$E$7="最新年报",[1]!EM_S_STM07_BS(E1820,140,LEFT(RIGHT($L$1,5),4)&amp;"-12-31",1)/100000000,[1]!EM_S_STM07_BS(E1820,140,LEFT(RIGHT($L$1,11),10),1)/100000000)))</f>
        <v>17.5015970806</v>
      </c>
      <c r="M1820" s="36">
        <f t="shared" ca="1" si="143"/>
        <v>2.0290905824682914</v>
      </c>
      <c r="N1820" s="37">
        <f ca="1">IF(E1820="","",IF(ISERROR([1]!EM_S_EST_NETPROFIT(E1820,行业估值!$E$6,deadline)/100000000),"-",[1]!EM_S_EST_NETPROFIT(E1820,行业估值!$E$6,deadline)/100000000))</f>
        <v>3.2267076923076923</v>
      </c>
      <c r="O1820" s="36">
        <f t="shared" ca="1" si="144"/>
        <v>11.005746166304307</v>
      </c>
      <c r="T1820" s="64" t="s">
        <v>3633</v>
      </c>
      <c r="U1820" s="64" t="s">
        <v>3634</v>
      </c>
    </row>
    <row r="1821" spans="4:21">
      <c r="D1821" s="45" t="str">
        <f>IF(AND(行业估值!$B$39=$G1821,COUNTIF($G$2:$G$2552,$G1821)&gt;=1),COUNTIF($G$2:G1821,$G1821),"")</f>
        <v/>
      </c>
      <c r="E1821" s="65" t="str">
        <f t="shared" si="140"/>
        <v>300423.SZ</v>
      </c>
      <c r="F1821" s="65" t="str">
        <f t="shared" si="141"/>
        <v>鲁亿通</v>
      </c>
      <c r="G1821" s="34" t="str">
        <f>IF(E1821="","",IF(行业估值!$C$5="申万行业",[1]!EM_S_INFO_INDUSTRY_SW2014(E1821,"1"),IF(行业估值!$C$5="证监会行业",[1]!EM_S_INFO_INDUSTRY_CSRC1(E1821,"1"),[1]!EM_S_INFO_INDUSTRY_EM2016(E1821,"1"))))</f>
        <v>电气设备</v>
      </c>
      <c r="H1821" s="34" t="str">
        <f>IF(E1821="","",IF($H$1="上证50",[1]!EM_S_INFO_COMPINDEX(E1821,"000016"),"")&amp;IF($H$1="上证180",[1]!EM_S_INFO_COMPINDEX(E1821,"000010"),"")&amp;IF($H$1="沪深300",[1]!EM_S_INFO_COMPINDEX(E1821,"000300"),"")&amp;IF(AND($H$1="上证A股",RIGHT(E1821,2)="SH"),"是","")&amp;IF(AND($H$1="深证A股",RIGHT(E1821,2)="SZ"),"是","")&amp;IF(AND($H$1="创业板",LEFT(E1821,1)-3=0),"是","")&amp;IF(AND($H$1="全部A股",E1821&lt;&gt;0),"是","")&amp;IF(AND($H$1="中小板",LEFT(E1821,3)="002"),"是",""))</f>
        <v>是</v>
      </c>
      <c r="I1821" s="46">
        <f ca="1">IF(E1821="","",IF(OR([1]!EM_S_VAL_MV(E1821,deadline)="",[1]!EM_S_VAL_MV(E1821,deadline)="--",[1]!EM_S_VAL_MV(E1821,deadline)="null"),0,[1]!EM_S_VAL_MV(E1821,deadline)/100000000))</f>
        <v>61.265114913000005</v>
      </c>
      <c r="J1821" s="46">
        <f ca="1">IF(E1821="","",IF(RIGHT(LEFT($J$1,6),3)="TTM",[1]!EM_S_FA_PROFIT_TTM(E1821,LEFT(RIGHT($J$1,11),10),1)/100000000,[1]!EM_S_STM07_IS(E1821,61,LEFT(RIGHT($J$1,5),4)&amp;"-12-31",1)/100000000))</f>
        <v>5.5132815141</v>
      </c>
      <c r="K1821" s="36">
        <f t="shared" ca="1" si="142"/>
        <v>11.112277643780185</v>
      </c>
      <c r="L1821" s="46">
        <f ca="1">IF(E1821="","",IF(ISERROR(IF(行业估值!$E$7="最新年报",[1]!EM_S_STM07_BS(E1821,140,LEFT(RIGHT($L$1,5),4)&amp;"-12-31",1)/100000000,[1]!EM_S_STM07_BS(E1821,140,LEFT(RIGHT($L$1,11),10),1)/100000000)),0,IF(行业估值!$E$7="最新年报",[1]!EM_S_STM07_BS(E1821,140,LEFT(RIGHT($L$1,5),4)&amp;"-12-31",1)/100000000,[1]!EM_S_STM07_BS(E1821,140,LEFT(RIGHT($L$1,11),10),1)/100000000)))</f>
        <v>33.017578673400003</v>
      </c>
      <c r="M1821" s="36">
        <f t="shared" ca="1" si="143"/>
        <v>1.8555302167677457</v>
      </c>
      <c r="N1821" s="37">
        <f ca="1">IF(E1821="","",IF(ISERROR([1]!EM_S_EST_NETPROFIT(E1821,行业估值!$E$6,deadline)/100000000),"-",[1]!EM_S_EST_NETPROFIT(E1821,行业估值!$E$6,deadline)/100000000))</f>
        <v>5.8303333333333329</v>
      </c>
      <c r="O1821" s="36">
        <f t="shared" ca="1" si="144"/>
        <v>10.50799523978046</v>
      </c>
      <c r="T1821" s="64" t="s">
        <v>3635</v>
      </c>
      <c r="U1821" s="64" t="s">
        <v>3636</v>
      </c>
    </row>
    <row r="1822" spans="4:21">
      <c r="D1822" s="45" t="str">
        <f>IF(AND(行业估值!$B$39=$G1822,COUNTIF($G$2:$G$2552,$G1822)&gt;=1),COUNTIF($G$2:G1822,$G1822),"")</f>
        <v/>
      </c>
      <c r="E1822" s="65" t="str">
        <f t="shared" si="140"/>
        <v>300424.SZ</v>
      </c>
      <c r="F1822" s="65" t="str">
        <f t="shared" si="141"/>
        <v>航新科技</v>
      </c>
      <c r="G1822" s="34" t="str">
        <f>IF(E1822="","",IF(行业估值!$C$5="申万行业",[1]!EM_S_INFO_INDUSTRY_SW2014(E1822,"1"),IF(行业估值!$C$5="证监会行业",[1]!EM_S_INFO_INDUSTRY_CSRC1(E1822,"1"),[1]!EM_S_INFO_INDUSTRY_EM2016(E1822,"1"))))</f>
        <v>国防与装备</v>
      </c>
      <c r="H1822" s="34" t="str">
        <f>IF(E1822="","",IF($H$1="上证50",[1]!EM_S_INFO_COMPINDEX(E1822,"000016"),"")&amp;IF($H$1="上证180",[1]!EM_S_INFO_COMPINDEX(E1822,"000010"),"")&amp;IF($H$1="沪深300",[1]!EM_S_INFO_COMPINDEX(E1822,"000300"),"")&amp;IF(AND($H$1="上证A股",RIGHT(E1822,2)="SH"),"是","")&amp;IF(AND($H$1="深证A股",RIGHT(E1822,2)="SZ"),"是","")&amp;IF(AND($H$1="创业板",LEFT(E1822,1)-3=0),"是","")&amp;IF(AND($H$1="全部A股",E1822&lt;&gt;0),"是","")&amp;IF(AND($H$1="中小板",LEFT(E1822,3)="002"),"是",""))</f>
        <v>是</v>
      </c>
      <c r="I1822" s="46">
        <f ca="1">IF(E1822="","",IF(OR([1]!EM_S_VAL_MV(E1822,deadline)="",[1]!EM_S_VAL_MV(E1822,deadline)="--",[1]!EM_S_VAL_MV(E1822,deadline)="null"),0,[1]!EM_S_VAL_MV(E1822,deadline)/100000000))</f>
        <v>35.944805105999997</v>
      </c>
      <c r="J1822" s="46">
        <f ca="1">IF(E1822="","",IF(RIGHT(LEFT($J$1,6),3)="TTM",[1]!EM_S_FA_PROFIT_TTM(E1822,LEFT(RIGHT($J$1,11),10),1)/100000000,[1]!EM_S_STM07_IS(E1822,61,LEFT(RIGHT($J$1,5),4)&amp;"-12-31",1)/100000000))</f>
        <v>0.57753205369999994</v>
      </c>
      <c r="K1822" s="36">
        <f t="shared" ca="1" si="142"/>
        <v>62.238632255503504</v>
      </c>
      <c r="L1822" s="46">
        <f ca="1">IF(E1822="","",IF(ISERROR(IF(行业估值!$E$7="最新年报",[1]!EM_S_STM07_BS(E1822,140,LEFT(RIGHT($L$1,5),4)&amp;"-12-31",1)/100000000,[1]!EM_S_STM07_BS(E1822,140,LEFT(RIGHT($L$1,11),10),1)/100000000)),0,IF(行业估值!$E$7="最新年报",[1]!EM_S_STM07_BS(E1822,140,LEFT(RIGHT($L$1,5),4)&amp;"-12-31",1)/100000000,[1]!EM_S_STM07_BS(E1822,140,LEFT(RIGHT($L$1,11),10),1)/100000000)))</f>
        <v>10.107020371000001</v>
      </c>
      <c r="M1822" s="36">
        <f t="shared" ca="1" si="143"/>
        <v>3.5564195763507276</v>
      </c>
      <c r="N1822" s="37">
        <f ca="1">IF(E1822="","",IF(ISERROR([1]!EM_S_EST_NETPROFIT(E1822,行业估值!$E$6,deadline)/100000000),"-",[1]!EM_S_EST_NETPROFIT(E1822,行业估值!$E$6,deadline)/100000000))</f>
        <v>0.82707142857142868</v>
      </c>
      <c r="O1822" s="36">
        <f t="shared" ca="1" si="144"/>
        <v>43.460339535711192</v>
      </c>
      <c r="T1822" s="64" t="s">
        <v>3637</v>
      </c>
      <c r="U1822" s="64" t="s">
        <v>3638</v>
      </c>
    </row>
    <row r="1823" spans="4:21">
      <c r="D1823" s="45" t="str">
        <f>IF(AND(行业估值!$B$39=$G1823,COUNTIF($G$2:$G$2552,$G1823)&gt;=1),COUNTIF($G$2:G1823,$G1823),"")</f>
        <v/>
      </c>
      <c r="E1823" s="65" t="str">
        <f t="shared" si="140"/>
        <v>300425.SZ</v>
      </c>
      <c r="F1823" s="65" t="str">
        <f t="shared" si="141"/>
        <v>中建环能</v>
      </c>
      <c r="G1823" s="34" t="str">
        <f>IF(E1823="","",IF(行业估值!$C$5="申万行业",[1]!EM_S_INFO_INDUSTRY_SW2014(E1823,"1"),IF(行业估值!$C$5="证监会行业",[1]!EM_S_INFO_INDUSTRY_CSRC1(E1823,"1"),[1]!EM_S_INFO_INDUSTRY_EM2016(E1823,"1"))))</f>
        <v>公用事业</v>
      </c>
      <c r="H1823" s="34" t="str">
        <f>IF(E1823="","",IF($H$1="上证50",[1]!EM_S_INFO_COMPINDEX(E1823,"000016"),"")&amp;IF($H$1="上证180",[1]!EM_S_INFO_COMPINDEX(E1823,"000010"),"")&amp;IF($H$1="沪深300",[1]!EM_S_INFO_COMPINDEX(E1823,"000300"),"")&amp;IF(AND($H$1="上证A股",RIGHT(E1823,2)="SH"),"是","")&amp;IF(AND($H$1="深证A股",RIGHT(E1823,2)="SZ"),"是","")&amp;IF(AND($H$1="创业板",LEFT(E1823,1)-3=0),"是","")&amp;IF(AND($H$1="全部A股",E1823&lt;&gt;0),"是","")&amp;IF(AND($H$1="中小板",LEFT(E1823,3)="002"),"是",""))</f>
        <v>是</v>
      </c>
      <c r="I1823" s="46">
        <f ca="1">IF(E1823="","",IF(OR([1]!EM_S_VAL_MV(E1823,deadline)="",[1]!EM_S_VAL_MV(E1823,deadline)="--",[1]!EM_S_VAL_MV(E1823,deadline)="null"),0,[1]!EM_S_VAL_MV(E1823,deadline)/100000000))</f>
        <v>29.138718112600003</v>
      </c>
      <c r="J1823" s="46">
        <f ca="1">IF(E1823="","",IF(RIGHT(LEFT($J$1,6),3)="TTM",[1]!EM_S_FA_PROFIT_TTM(E1823,LEFT(RIGHT($J$1,11),10),1)/100000000,[1]!EM_S_STM07_IS(E1823,61,LEFT(RIGHT($J$1,5),4)&amp;"-12-31",1)/100000000))</f>
        <v>1.2223516323000001</v>
      </c>
      <c r="K1823" s="36">
        <f t="shared" ca="1" si="142"/>
        <v>23.838245348248961</v>
      </c>
      <c r="L1823" s="46">
        <f ca="1">IF(E1823="","",IF(ISERROR(IF(行业估值!$E$7="最新年报",[1]!EM_S_STM07_BS(E1823,140,LEFT(RIGHT($L$1,5),4)&amp;"-12-31",1)/100000000,[1]!EM_S_STM07_BS(E1823,140,LEFT(RIGHT($L$1,11),10),1)/100000000)),0,IF(行业估值!$E$7="最新年报",[1]!EM_S_STM07_BS(E1823,140,LEFT(RIGHT($L$1,5),4)&amp;"-12-31",1)/100000000,[1]!EM_S_STM07_BS(E1823,140,LEFT(RIGHT($L$1,11),10),1)/100000000)))</f>
        <v>16.0643611962</v>
      </c>
      <c r="M1823" s="36">
        <f t="shared" ca="1" si="143"/>
        <v>1.8138734405133223</v>
      </c>
      <c r="N1823" s="37">
        <f ca="1">IF(E1823="","",IF(ISERROR([1]!EM_S_EST_NETPROFIT(E1823,行业估值!$E$6,deadline)/100000000),"-",[1]!EM_S_EST_NETPROFIT(E1823,行业估值!$E$6,deadline)/100000000))</f>
        <v>1.32</v>
      </c>
      <c r="O1823" s="36">
        <f t="shared" ca="1" si="144"/>
        <v>22.074786448939395</v>
      </c>
      <c r="T1823" s="64" t="s">
        <v>7285</v>
      </c>
      <c r="U1823" s="64" t="s">
        <v>3639</v>
      </c>
    </row>
    <row r="1824" spans="4:21">
      <c r="D1824" s="45" t="str">
        <f>IF(AND(行业估值!$B$39=$G1824,COUNTIF($G$2:$G$2552,$G1824)&gt;=1),COUNTIF($G$2:G1824,$G1824),"")</f>
        <v/>
      </c>
      <c r="E1824" s="65" t="str">
        <f t="shared" si="140"/>
        <v>300426.SZ</v>
      </c>
      <c r="F1824" s="65" t="str">
        <f t="shared" si="141"/>
        <v>唐德影视</v>
      </c>
      <c r="G1824" s="34" t="str">
        <f>IF(E1824="","",IF(行业估值!$C$5="申万行业",[1]!EM_S_INFO_INDUSTRY_SW2014(E1824,"1"),IF(行业估值!$C$5="证监会行业",[1]!EM_S_INFO_INDUSTRY_CSRC1(E1824,"1"),[1]!EM_S_INFO_INDUSTRY_EM2016(E1824,"1"))))</f>
        <v>文化传媒</v>
      </c>
      <c r="H1824" s="34" t="str">
        <f>IF(E1824="","",IF($H$1="上证50",[1]!EM_S_INFO_COMPINDEX(E1824,"000016"),"")&amp;IF($H$1="上证180",[1]!EM_S_INFO_COMPINDEX(E1824,"000010"),"")&amp;IF($H$1="沪深300",[1]!EM_S_INFO_COMPINDEX(E1824,"000300"),"")&amp;IF(AND($H$1="上证A股",RIGHT(E1824,2)="SH"),"是","")&amp;IF(AND($H$1="深证A股",RIGHT(E1824,2)="SZ"),"是","")&amp;IF(AND($H$1="创业板",LEFT(E1824,1)-3=0),"是","")&amp;IF(AND($H$1="全部A股",E1824&lt;&gt;0),"是","")&amp;IF(AND($H$1="中小板",LEFT(E1824,3)="002"),"是",""))</f>
        <v>是</v>
      </c>
      <c r="I1824" s="46">
        <f ca="1">IF(E1824="","",IF(OR([1]!EM_S_VAL_MV(E1824,deadline)="",[1]!EM_S_VAL_MV(E1824,deadline)="--",[1]!EM_S_VAL_MV(E1824,deadline)="null"),0,[1]!EM_S_VAL_MV(E1824,deadline)/100000000))</f>
        <v>22.4297486</v>
      </c>
      <c r="J1824" s="46">
        <f ca="1">IF(E1824="","",IF(RIGHT(LEFT($J$1,6),3)="TTM",[1]!EM_S_FA_PROFIT_TTM(E1824,LEFT(RIGHT($J$1,11),10),1)/100000000,[1]!EM_S_STM07_IS(E1824,61,LEFT(RIGHT($J$1,5),4)&amp;"-12-31",1)/100000000))</f>
        <v>-10.997032358699999</v>
      </c>
      <c r="K1824" s="36">
        <f t="shared" ca="1" si="142"/>
        <v>-2.0396183141404802</v>
      </c>
      <c r="L1824" s="46">
        <f ca="1">IF(E1824="","",IF(ISERROR(IF(行业估值!$E$7="最新年报",[1]!EM_S_STM07_BS(E1824,140,LEFT(RIGHT($L$1,5),4)&amp;"-12-31",1)/100000000,[1]!EM_S_STM07_BS(E1824,140,LEFT(RIGHT($L$1,11),10),1)/100000000)),0,IF(行业估值!$E$7="最新年报",[1]!EM_S_STM07_BS(E1824,140,LEFT(RIGHT($L$1,5),4)&amp;"-12-31",1)/100000000,[1]!EM_S_STM07_BS(E1824,140,LEFT(RIGHT($L$1,11),10),1)/100000000)))</f>
        <v>2.1958403652</v>
      </c>
      <c r="M1824" s="36">
        <f t="shared" ca="1" si="143"/>
        <v>10.214653558368788</v>
      </c>
      <c r="N1824" s="37" t="str">
        <f ca="1">IF(E1824="","",IF(ISERROR([1]!EM_S_EST_NETPROFIT(E1824,行业估值!$E$6,deadline)/100000000),"-",[1]!EM_S_EST_NETPROFIT(E1824,行业估值!$E$6,deadline)/100000000))</f>
        <v>-</v>
      </c>
      <c r="O1824" s="36" t="str">
        <f t="shared" ca="1" si="144"/>
        <v>-</v>
      </c>
      <c r="T1824" s="64" t="s">
        <v>3640</v>
      </c>
      <c r="U1824" s="64" t="s">
        <v>3641</v>
      </c>
    </row>
    <row r="1825" spans="4:21">
      <c r="D1825" s="45" t="str">
        <f>IF(AND(行业估值!$B$39=$G1825,COUNTIF($G$2:$G$2552,$G1825)&gt;=1),COUNTIF($G$2:G1825,$G1825),"")</f>
        <v/>
      </c>
      <c r="E1825" s="65" t="str">
        <f t="shared" si="140"/>
        <v>300427.SZ</v>
      </c>
      <c r="F1825" s="65" t="str">
        <f t="shared" si="141"/>
        <v>红相股份</v>
      </c>
      <c r="G1825" s="34" t="str">
        <f>IF(E1825="","",IF(行业估值!$C$5="申万行业",[1]!EM_S_INFO_INDUSTRY_SW2014(E1825,"1"),IF(行业估值!$C$5="证监会行业",[1]!EM_S_INFO_INDUSTRY_CSRC1(E1825,"1"),[1]!EM_S_INFO_INDUSTRY_EM2016(E1825,"1"))))</f>
        <v>电气设备</v>
      </c>
      <c r="H1825" s="34" t="str">
        <f>IF(E1825="","",IF($H$1="上证50",[1]!EM_S_INFO_COMPINDEX(E1825,"000016"),"")&amp;IF($H$1="上证180",[1]!EM_S_INFO_COMPINDEX(E1825,"000010"),"")&amp;IF($H$1="沪深300",[1]!EM_S_INFO_COMPINDEX(E1825,"000300"),"")&amp;IF(AND($H$1="上证A股",RIGHT(E1825,2)="SH"),"是","")&amp;IF(AND($H$1="深证A股",RIGHT(E1825,2)="SZ"),"是","")&amp;IF(AND($H$1="创业板",LEFT(E1825,1)-3=0),"是","")&amp;IF(AND($H$1="全部A股",E1825&lt;&gt;0),"是","")&amp;IF(AND($H$1="中小板",LEFT(E1825,3)="002"),"是",""))</f>
        <v>是</v>
      </c>
      <c r="I1825" s="46">
        <f ca="1">IF(E1825="","",IF(OR([1]!EM_S_VAL_MV(E1825,deadline)="",[1]!EM_S_VAL_MV(E1825,deadline)="--",[1]!EM_S_VAL_MV(E1825,deadline)="null"),0,[1]!EM_S_VAL_MV(E1825,deadline)/100000000))</f>
        <v>42.714217876799999</v>
      </c>
      <c r="J1825" s="46">
        <f ca="1">IF(E1825="","",IF(RIGHT(LEFT($J$1,6),3)="TTM",[1]!EM_S_FA_PROFIT_TTM(E1825,LEFT(RIGHT($J$1,11),10),1)/100000000,[1]!EM_S_STM07_IS(E1825,61,LEFT(RIGHT($J$1,5),4)&amp;"-12-31",1)/100000000))</f>
        <v>2.8050653617000001</v>
      </c>
      <c r="K1825" s="36">
        <f t="shared" ca="1" si="142"/>
        <v>15.227530331383507</v>
      </c>
      <c r="L1825" s="46">
        <f ca="1">IF(E1825="","",IF(ISERROR(IF(行业估值!$E$7="最新年报",[1]!EM_S_STM07_BS(E1825,140,LEFT(RIGHT($L$1,5),4)&amp;"-12-31",1)/100000000,[1]!EM_S_STM07_BS(E1825,140,LEFT(RIGHT($L$1,11),10),1)/100000000)),0,IF(行业估值!$E$7="最新年报",[1]!EM_S_STM07_BS(E1825,140,LEFT(RIGHT($L$1,5),4)&amp;"-12-31",1)/100000000,[1]!EM_S_STM07_BS(E1825,140,LEFT(RIGHT($L$1,11),10),1)/100000000)))</f>
        <v>21.286769186800001</v>
      </c>
      <c r="M1825" s="36">
        <f t="shared" ca="1" si="143"/>
        <v>2.0066087766520826</v>
      </c>
      <c r="N1825" s="37">
        <f ca="1">IF(E1825="","",IF(ISERROR([1]!EM_S_EST_NETPROFIT(E1825,行业估值!$E$6,deadline)/100000000),"-",[1]!EM_S_EST_NETPROFIT(E1825,行业估值!$E$6,deadline)/100000000))</f>
        <v>2.8526666666666665</v>
      </c>
      <c r="O1825" s="36">
        <f t="shared" ca="1" si="144"/>
        <v>14.973434637812574</v>
      </c>
      <c r="T1825" s="64" t="s">
        <v>3642</v>
      </c>
      <c r="U1825" s="64" t="s">
        <v>3643</v>
      </c>
    </row>
    <row r="1826" spans="4:21">
      <c r="D1826" s="45" t="str">
        <f>IF(AND(行业估值!$B$39=$G1826,COUNTIF($G$2:$G$2552,$G1826)&gt;=1),COUNTIF($G$2:G1826,$G1826),"")</f>
        <v/>
      </c>
      <c r="E1826" s="65" t="str">
        <f t="shared" si="140"/>
        <v>300428.SZ</v>
      </c>
      <c r="F1826" s="65" t="str">
        <f t="shared" si="141"/>
        <v>四通新材</v>
      </c>
      <c r="G1826" s="34" t="str">
        <f>IF(E1826="","",IF(行业估值!$C$5="申万行业",[1]!EM_S_INFO_INDUSTRY_SW2014(E1826,"1"),IF(行业估值!$C$5="证监会行业",[1]!EM_S_INFO_INDUSTRY_CSRC1(E1826,"1"),[1]!EM_S_INFO_INDUSTRY_EM2016(E1826,"1"))))</f>
        <v>交运设备</v>
      </c>
      <c r="H1826" s="34" t="str">
        <f>IF(E1826="","",IF($H$1="上证50",[1]!EM_S_INFO_COMPINDEX(E1826,"000016"),"")&amp;IF($H$1="上证180",[1]!EM_S_INFO_COMPINDEX(E1826,"000010"),"")&amp;IF($H$1="沪深300",[1]!EM_S_INFO_COMPINDEX(E1826,"000300"),"")&amp;IF(AND($H$1="上证A股",RIGHT(E1826,2)="SH"),"是","")&amp;IF(AND($H$1="深证A股",RIGHT(E1826,2)="SZ"),"是","")&amp;IF(AND($H$1="创业板",LEFT(E1826,1)-3=0),"是","")&amp;IF(AND($H$1="全部A股",E1826&lt;&gt;0),"是","")&amp;IF(AND($H$1="中小板",LEFT(E1826,3)="002"),"是",""))</f>
        <v>是</v>
      </c>
      <c r="I1826" s="46">
        <f ca="1">IF(E1826="","",IF(OR([1]!EM_S_VAL_MV(E1826,deadline)="",[1]!EM_S_VAL_MV(E1826,deadline)="--",[1]!EM_S_VAL_MV(E1826,deadline)="null"),0,[1]!EM_S_VAL_MV(E1826,deadline)/100000000))</f>
        <v>70.850233492499996</v>
      </c>
      <c r="J1826" s="46">
        <f ca="1">IF(E1826="","",IF(RIGHT(LEFT($J$1,6),3)="TTM",[1]!EM_S_FA_PROFIT_TTM(E1826,LEFT(RIGHT($J$1,11),10),1)/100000000,[1]!EM_S_STM07_IS(E1826,61,LEFT(RIGHT($J$1,5),4)&amp;"-12-31",1)/100000000))</f>
        <v>4.4389278791000004</v>
      </c>
      <c r="K1826" s="36">
        <f t="shared" ca="1" si="142"/>
        <v>15.961113904573054</v>
      </c>
      <c r="L1826" s="46">
        <f ca="1">IF(E1826="","",IF(ISERROR(IF(行业估值!$E$7="最新年报",[1]!EM_S_STM07_BS(E1826,140,LEFT(RIGHT($L$1,5),4)&amp;"-12-31",1)/100000000,[1]!EM_S_STM07_BS(E1826,140,LEFT(RIGHT($L$1,11),10),1)/100000000)),0,IF(行业估值!$E$7="最新年报",[1]!EM_S_STM07_BS(E1826,140,LEFT(RIGHT($L$1,5),4)&amp;"-12-31",1)/100000000,[1]!EM_S_STM07_BS(E1826,140,LEFT(RIGHT($L$1,11),10),1)/100000000)))</f>
        <v>37.197914650599998</v>
      </c>
      <c r="M1826" s="36">
        <f t="shared" ca="1" si="143"/>
        <v>1.9046829414497082</v>
      </c>
      <c r="N1826" s="37">
        <f ca="1">IF(E1826="","",IF(ISERROR([1]!EM_S_EST_NETPROFIT(E1826,行业估值!$E$6,deadline)/100000000),"-",[1]!EM_S_EST_NETPROFIT(E1826,行业估值!$E$6,deadline)/100000000))</f>
        <v>4.4598333333333331</v>
      </c>
      <c r="O1826" s="36">
        <f t="shared" ca="1" si="144"/>
        <v>15.886296235098472</v>
      </c>
      <c r="T1826" s="64" t="s">
        <v>3644</v>
      </c>
      <c r="U1826" s="64" t="s">
        <v>3645</v>
      </c>
    </row>
    <row r="1827" spans="4:21">
      <c r="D1827" s="45" t="str">
        <f>IF(AND(行业估值!$B$39=$G1827,COUNTIF($G$2:$G$2552,$G1827)&gt;=1),COUNTIF($G$2:G1827,$G1827),"")</f>
        <v/>
      </c>
      <c r="E1827" s="65" t="str">
        <f t="shared" si="140"/>
        <v>300429.SZ</v>
      </c>
      <c r="F1827" s="65" t="str">
        <f t="shared" si="141"/>
        <v>强力新材</v>
      </c>
      <c r="G1827" s="34" t="str">
        <f>IF(E1827="","",IF(行业估值!$C$5="申万行业",[1]!EM_S_INFO_INDUSTRY_SW2014(E1827,"1"),IF(行业估值!$C$5="证监会行业",[1]!EM_S_INFO_INDUSTRY_CSRC1(E1827,"1"),[1]!EM_S_INFO_INDUSTRY_EM2016(E1827,"1"))))</f>
        <v>基础化工</v>
      </c>
      <c r="H1827" s="34" t="str">
        <f>IF(E1827="","",IF($H$1="上证50",[1]!EM_S_INFO_COMPINDEX(E1827,"000016"),"")&amp;IF($H$1="上证180",[1]!EM_S_INFO_COMPINDEX(E1827,"000010"),"")&amp;IF($H$1="沪深300",[1]!EM_S_INFO_COMPINDEX(E1827,"000300"),"")&amp;IF(AND($H$1="上证A股",RIGHT(E1827,2)="SH"),"是","")&amp;IF(AND($H$1="深证A股",RIGHT(E1827,2)="SZ"),"是","")&amp;IF(AND($H$1="创业板",LEFT(E1827,1)-3=0),"是","")&amp;IF(AND($H$1="全部A股",E1827&lt;&gt;0),"是","")&amp;IF(AND($H$1="中小板",LEFT(E1827,3)="002"),"是",""))</f>
        <v>是</v>
      </c>
      <c r="I1827" s="46">
        <f ca="1">IF(E1827="","",IF(OR([1]!EM_S_VAL_MV(E1827,deadline)="",[1]!EM_S_VAL_MV(E1827,deadline)="--",[1]!EM_S_VAL_MV(E1827,deadline)="null"),0,[1]!EM_S_VAL_MV(E1827,deadline)/100000000))</f>
        <v>68.477175265200003</v>
      </c>
      <c r="J1827" s="46">
        <f ca="1">IF(E1827="","",IF(RIGHT(LEFT($J$1,6),3)="TTM",[1]!EM_S_FA_PROFIT_TTM(E1827,LEFT(RIGHT($J$1,11),10),1)/100000000,[1]!EM_S_STM07_IS(E1827,61,LEFT(RIGHT($J$1,5),4)&amp;"-12-31",1)/100000000))</f>
        <v>1.5835011796</v>
      </c>
      <c r="K1827" s="36">
        <f t="shared" ca="1" si="142"/>
        <v>43.244158038769292</v>
      </c>
      <c r="L1827" s="46">
        <f ca="1">IF(E1827="","",IF(ISERROR(IF(行业估值!$E$7="最新年报",[1]!EM_S_STM07_BS(E1827,140,LEFT(RIGHT($L$1,5),4)&amp;"-12-31",1)/100000000,[1]!EM_S_STM07_BS(E1827,140,LEFT(RIGHT($L$1,11),10),1)/100000000)),0,IF(行业估值!$E$7="最新年报",[1]!EM_S_STM07_BS(E1827,140,LEFT(RIGHT($L$1,5),4)&amp;"-12-31",1)/100000000,[1]!EM_S_STM07_BS(E1827,140,LEFT(RIGHT($L$1,11),10),1)/100000000)))</f>
        <v>16.488168780700001</v>
      </c>
      <c r="M1827" s="36">
        <f t="shared" ca="1" si="143"/>
        <v>4.1531097950279969</v>
      </c>
      <c r="N1827" s="37">
        <f ca="1">IF(E1827="","",IF(ISERROR([1]!EM_S_EST_NETPROFIT(E1827,行业估值!$E$6,deadline)/100000000),"-",[1]!EM_S_EST_NETPROFIT(E1827,行业估值!$E$6,deadline)/100000000))</f>
        <v>1.8843000000000001</v>
      </c>
      <c r="O1827" s="36">
        <f t="shared" ca="1" si="144"/>
        <v>36.340909231651011</v>
      </c>
      <c r="T1827" s="64" t="s">
        <v>3646</v>
      </c>
      <c r="U1827" s="64" t="s">
        <v>3647</v>
      </c>
    </row>
    <row r="1828" spans="4:21">
      <c r="D1828" s="45">
        <f>IF(AND(行业估值!$B$39=$G1828,COUNTIF($G$2:$G$2552,$G1828)&gt;=1),COUNTIF($G$2:G1828,$G1828),"")</f>
        <v>180</v>
      </c>
      <c r="E1828" s="65" t="str">
        <f t="shared" si="140"/>
        <v>300430.SZ</v>
      </c>
      <c r="F1828" s="65" t="str">
        <f t="shared" si="141"/>
        <v>诚益通</v>
      </c>
      <c r="G1828" s="34" t="str">
        <f>IF(E1828="","",IF(行业估值!$C$5="申万行业",[1]!EM_S_INFO_INDUSTRY_SW2014(E1828,"1"),IF(行业估值!$C$5="证监会行业",[1]!EM_S_INFO_INDUSTRY_CSRC1(E1828,"1"),[1]!EM_S_INFO_INDUSTRY_EM2016(E1828,"1"))))</f>
        <v>机械设备</v>
      </c>
      <c r="H1828" s="34" t="str">
        <f>IF(E1828="","",IF($H$1="上证50",[1]!EM_S_INFO_COMPINDEX(E1828,"000016"),"")&amp;IF($H$1="上证180",[1]!EM_S_INFO_COMPINDEX(E1828,"000010"),"")&amp;IF($H$1="沪深300",[1]!EM_S_INFO_COMPINDEX(E1828,"000300"),"")&amp;IF(AND($H$1="上证A股",RIGHT(E1828,2)="SH"),"是","")&amp;IF(AND($H$1="深证A股",RIGHT(E1828,2)="SZ"),"是","")&amp;IF(AND($H$1="创业板",LEFT(E1828,1)-3=0),"是","")&amp;IF(AND($H$1="全部A股",E1828&lt;&gt;0),"是","")&amp;IF(AND($H$1="中小板",LEFT(E1828,3)="002"),"是",""))</f>
        <v>是</v>
      </c>
      <c r="I1828" s="46">
        <f ca="1">IF(E1828="","",IF(OR([1]!EM_S_VAL_MV(E1828,deadline)="",[1]!EM_S_VAL_MV(E1828,deadline)="--",[1]!EM_S_VAL_MV(E1828,deadline)="null"),0,[1]!EM_S_VAL_MV(E1828,deadline)/100000000))</f>
        <v>19.639042291199999</v>
      </c>
      <c r="J1828" s="46">
        <f ca="1">IF(E1828="","",IF(RIGHT(LEFT($J$1,6),3)="TTM",[1]!EM_S_FA_PROFIT_TTM(E1828,LEFT(RIGHT($J$1,11),10),1)/100000000,[1]!EM_S_STM07_IS(E1828,61,LEFT(RIGHT($J$1,5),4)&amp;"-12-31",1)/100000000))</f>
        <v>0.97963038120000001</v>
      </c>
      <c r="K1828" s="36">
        <f t="shared" ca="1" si="142"/>
        <v>20.047400191022167</v>
      </c>
      <c r="L1828" s="46">
        <f ca="1">IF(E1828="","",IF(ISERROR(IF(行业估值!$E$7="最新年报",[1]!EM_S_STM07_BS(E1828,140,LEFT(RIGHT($L$1,5),4)&amp;"-12-31",1)/100000000,[1]!EM_S_STM07_BS(E1828,140,LEFT(RIGHT($L$1,11),10),1)/100000000)),0,IF(行业估值!$E$7="最新年报",[1]!EM_S_STM07_BS(E1828,140,LEFT(RIGHT($L$1,5),4)&amp;"-12-31",1)/100000000,[1]!EM_S_STM07_BS(E1828,140,LEFT(RIGHT($L$1,11),10),1)/100000000)))</f>
        <v>16.7874439661</v>
      </c>
      <c r="M1828" s="36">
        <f t="shared" ca="1" si="143"/>
        <v>1.1698649497123219</v>
      </c>
      <c r="N1828" s="37" t="str">
        <f ca="1">IF(E1828="","",IF(ISERROR([1]!EM_S_EST_NETPROFIT(E1828,行业估值!$E$6,deadline)/100000000),"-",[1]!EM_S_EST_NETPROFIT(E1828,行业估值!$E$6,deadline)/100000000))</f>
        <v>-</v>
      </c>
      <c r="O1828" s="36" t="str">
        <f t="shared" ca="1" si="144"/>
        <v>-</v>
      </c>
      <c r="T1828" s="64" t="s">
        <v>3648</v>
      </c>
      <c r="U1828" s="64" t="s">
        <v>3649</v>
      </c>
    </row>
    <row r="1829" spans="4:21">
      <c r="D1829" s="45" t="str">
        <f>IF(AND(行业估值!$B$39=$G1829,COUNTIF($G$2:$G$2552,$G1829)&gt;=1),COUNTIF($G$2:G1829,$G1829),"")</f>
        <v/>
      </c>
      <c r="E1829" s="65" t="str">
        <f t="shared" si="140"/>
        <v>300431.SZ</v>
      </c>
      <c r="F1829" s="65" t="str">
        <f t="shared" si="141"/>
        <v>暴风集团</v>
      </c>
      <c r="G1829" s="34" t="str">
        <f>IF(E1829="","",IF(行业估值!$C$5="申万行业",[1]!EM_S_INFO_INDUSTRY_SW2014(E1829,"1"),IF(行业估值!$C$5="证监会行业",[1]!EM_S_INFO_INDUSTRY_CSRC1(E1829,"1"),[1]!EM_S_INFO_INDUSTRY_EM2016(E1829,"1"))))</f>
        <v>互联网</v>
      </c>
      <c r="H1829" s="34" t="str">
        <f>IF(E1829="","",IF($H$1="上证50",[1]!EM_S_INFO_COMPINDEX(E1829,"000016"),"")&amp;IF($H$1="上证180",[1]!EM_S_INFO_COMPINDEX(E1829,"000010"),"")&amp;IF($H$1="沪深300",[1]!EM_S_INFO_COMPINDEX(E1829,"000300"),"")&amp;IF(AND($H$1="上证A股",RIGHT(E1829,2)="SH"),"是","")&amp;IF(AND($H$1="深证A股",RIGHT(E1829,2)="SZ"),"是","")&amp;IF(AND($H$1="创业板",LEFT(E1829,1)-3=0),"是","")&amp;IF(AND($H$1="全部A股",E1829&lt;&gt;0),"是","")&amp;IF(AND($H$1="中小板",LEFT(E1829,3)="002"),"是",""))</f>
        <v>是</v>
      </c>
      <c r="I1829" s="46">
        <f ca="1">IF(E1829="","",IF(OR([1]!EM_S_VAL_MV(E1829,deadline)="",[1]!EM_S_VAL_MV(E1829,deadline)="--",[1]!EM_S_VAL_MV(E1829,deadline)="null"),0,[1]!EM_S_VAL_MV(E1829,deadline)/100000000))</f>
        <v>11.764025114100001</v>
      </c>
      <c r="J1829" s="46">
        <f ca="1">IF(E1829="","",IF(RIGHT(LEFT($J$1,6),3)="TTM",[1]!EM_S_FA_PROFIT_TTM(E1829,LEFT(RIGHT($J$1,11),10),1)/100000000,[1]!EM_S_STM07_IS(E1829,61,LEFT(RIGHT($J$1,5),4)&amp;"-12-31",1)/100000000))</f>
        <v>-21.250273333599999</v>
      </c>
      <c r="K1829" s="36">
        <f t="shared" ca="1" si="142"/>
        <v>-0.55359406109375731</v>
      </c>
      <c r="L1829" s="46">
        <f ca="1">IF(E1829="","",IF(ISERROR(IF(行业估值!$E$7="最新年报",[1]!EM_S_STM07_BS(E1829,140,LEFT(RIGHT($L$1,5),4)&amp;"-12-31",1)/100000000,[1]!EM_S_STM07_BS(E1829,140,LEFT(RIGHT($L$1,11),10),1)/100000000)),0,IF(行业估值!$E$7="最新年报",[1]!EM_S_STM07_BS(E1829,140,LEFT(RIGHT($L$1,5),4)&amp;"-12-31",1)/100000000,[1]!EM_S_STM07_BS(E1829,140,LEFT(RIGHT($L$1,11),10),1)/100000000)))</f>
        <v>-6.3344991959000003</v>
      </c>
      <c r="M1829" s="36">
        <f t="shared" ca="1" si="143"/>
        <v>-1.8571357814228244</v>
      </c>
      <c r="N1829" s="37" t="str">
        <f ca="1">IF(E1829="","",IF(ISERROR([1]!EM_S_EST_NETPROFIT(E1829,行业估值!$E$6,deadline)/100000000),"-",[1]!EM_S_EST_NETPROFIT(E1829,行业估值!$E$6,deadline)/100000000))</f>
        <v>-</v>
      </c>
      <c r="O1829" s="36" t="str">
        <f t="shared" ca="1" si="144"/>
        <v>-</v>
      </c>
      <c r="T1829" s="64" t="s">
        <v>3650</v>
      </c>
      <c r="U1829" s="64" t="s">
        <v>3651</v>
      </c>
    </row>
    <row r="1830" spans="4:21">
      <c r="D1830" s="45" t="str">
        <f>IF(AND(行业估值!$B$39=$G1830,COUNTIF($G$2:$G$2552,$G1830)&gt;=1),COUNTIF($G$2:G1830,$G1830),"")</f>
        <v/>
      </c>
      <c r="E1830" s="65" t="str">
        <f t="shared" si="140"/>
        <v>300432.SZ</v>
      </c>
      <c r="F1830" s="65" t="str">
        <f t="shared" si="141"/>
        <v>富临精工</v>
      </c>
      <c r="G1830" s="34" t="str">
        <f>IF(E1830="","",IF(行业估值!$C$5="申万行业",[1]!EM_S_INFO_INDUSTRY_SW2014(E1830,"1"),IF(行业估值!$C$5="证监会行业",[1]!EM_S_INFO_INDUSTRY_CSRC1(E1830,"1"),[1]!EM_S_INFO_INDUSTRY_EM2016(E1830,"1"))))</f>
        <v>交运设备</v>
      </c>
      <c r="H1830" s="34" t="str">
        <f>IF(E1830="","",IF($H$1="上证50",[1]!EM_S_INFO_COMPINDEX(E1830,"000016"),"")&amp;IF($H$1="上证180",[1]!EM_S_INFO_COMPINDEX(E1830,"000010"),"")&amp;IF($H$1="沪深300",[1]!EM_S_INFO_COMPINDEX(E1830,"000300"),"")&amp;IF(AND($H$1="上证A股",RIGHT(E1830,2)="SH"),"是","")&amp;IF(AND($H$1="深证A股",RIGHT(E1830,2)="SZ"),"是","")&amp;IF(AND($H$1="创业板",LEFT(E1830,1)-3=0),"是","")&amp;IF(AND($H$1="全部A股",E1830&lt;&gt;0),"是","")&amp;IF(AND($H$1="中小板",LEFT(E1830,3)="002"),"是",""))</f>
        <v>是</v>
      </c>
      <c r="I1830" s="46">
        <f ca="1">IF(E1830="","",IF(OR([1]!EM_S_VAL_MV(E1830,deadline)="",[1]!EM_S_VAL_MV(E1830,deadline)="--",[1]!EM_S_VAL_MV(E1830,deadline)="null"),0,[1]!EM_S_VAL_MV(E1830,deadline)/100000000))</f>
        <v>36.473415082800003</v>
      </c>
      <c r="J1830" s="46">
        <f ca="1">IF(E1830="","",IF(RIGHT(LEFT($J$1,6),3)="TTM",[1]!EM_S_FA_PROFIT_TTM(E1830,LEFT(RIGHT($J$1,11),10),1)/100000000,[1]!EM_S_STM07_IS(E1830,61,LEFT(RIGHT($J$1,5),4)&amp;"-12-31",1)/100000000))</f>
        <v>-22.3707466135</v>
      </c>
      <c r="K1830" s="36">
        <f t="shared" ca="1" si="142"/>
        <v>-1.6304066964304853</v>
      </c>
      <c r="L1830" s="46">
        <f ca="1">IF(E1830="","",IF(ISERROR(IF(行业估值!$E$7="最新年报",[1]!EM_S_STM07_BS(E1830,140,LEFT(RIGHT($L$1,5),4)&amp;"-12-31",1)/100000000,[1]!EM_S_STM07_BS(E1830,140,LEFT(RIGHT($L$1,11),10),1)/100000000)),0,IF(行业估值!$E$7="最新年报",[1]!EM_S_STM07_BS(E1830,140,LEFT(RIGHT($L$1,5),4)&amp;"-12-31",1)/100000000,[1]!EM_S_STM07_BS(E1830,140,LEFT(RIGHT($L$1,11),10),1)/100000000)))</f>
        <v>14.4835393997</v>
      </c>
      <c r="M1830" s="36">
        <f t="shared" ca="1" si="143"/>
        <v>2.5182667078984493</v>
      </c>
      <c r="N1830" s="37" t="str">
        <f ca="1">IF(E1830="","",IF(ISERROR([1]!EM_S_EST_NETPROFIT(E1830,行业估值!$E$6,deadline)/100000000),"-",[1]!EM_S_EST_NETPROFIT(E1830,行业估值!$E$6,deadline)/100000000))</f>
        <v>-</v>
      </c>
      <c r="O1830" s="36" t="str">
        <f t="shared" ca="1" si="144"/>
        <v>-</v>
      </c>
      <c r="T1830" s="64" t="s">
        <v>3652</v>
      </c>
      <c r="U1830" s="64" t="s">
        <v>3653</v>
      </c>
    </row>
    <row r="1831" spans="4:21">
      <c r="D1831" s="45" t="str">
        <f>IF(AND(行业估值!$B$39=$G1831,COUNTIF($G$2:$G$2552,$G1831)&gt;=1),COUNTIF($G$2:G1831,$G1831),"")</f>
        <v/>
      </c>
      <c r="E1831" s="65" t="str">
        <f t="shared" si="140"/>
        <v>300433.SZ</v>
      </c>
      <c r="F1831" s="65" t="str">
        <f t="shared" si="141"/>
        <v>蓝思科技</v>
      </c>
      <c r="G1831" s="34" t="str">
        <f>IF(E1831="","",IF(行业估值!$C$5="申万行业",[1]!EM_S_INFO_INDUSTRY_SW2014(E1831,"1"),IF(行业估值!$C$5="证监会行业",[1]!EM_S_INFO_INDUSTRY_CSRC1(E1831,"1"),[1]!EM_S_INFO_INDUSTRY_EM2016(E1831,"1"))))</f>
        <v>电子设备</v>
      </c>
      <c r="H1831" s="34" t="str">
        <f>IF(E1831="","",IF($H$1="上证50",[1]!EM_S_INFO_COMPINDEX(E1831,"000016"),"")&amp;IF($H$1="上证180",[1]!EM_S_INFO_COMPINDEX(E1831,"000010"),"")&amp;IF($H$1="沪深300",[1]!EM_S_INFO_COMPINDEX(E1831,"000300"),"")&amp;IF(AND($H$1="上证A股",RIGHT(E1831,2)="SH"),"是","")&amp;IF(AND($H$1="深证A股",RIGHT(E1831,2)="SZ"),"是","")&amp;IF(AND($H$1="创业板",LEFT(E1831,1)-3=0),"是","")&amp;IF(AND($H$1="全部A股",E1831&lt;&gt;0),"是","")&amp;IF(AND($H$1="中小板",LEFT(E1831,3)="002"),"是",""))</f>
        <v>是</v>
      </c>
      <c r="I1831" s="46">
        <f ca="1">IF(E1831="","",IF(OR([1]!EM_S_VAL_MV(E1831,deadline)="",[1]!EM_S_VAL_MV(E1831,deadline)="--",[1]!EM_S_VAL_MV(E1831,deadline)="null"),0,[1]!EM_S_VAL_MV(E1831,deadline)/100000000))</f>
        <v>521.00445481259999</v>
      </c>
      <c r="J1831" s="46">
        <f ca="1">IF(E1831="","",IF(RIGHT(LEFT($J$1,6),3)="TTM",[1]!EM_S_FA_PROFIT_TTM(E1831,LEFT(RIGHT($J$1,11),10),1)/100000000,[1]!EM_S_STM07_IS(E1831,61,LEFT(RIGHT($J$1,5),4)&amp;"-12-31",1)/100000000))</f>
        <v>6.8827803478999998</v>
      </c>
      <c r="K1831" s="36">
        <f t="shared" ca="1" si="142"/>
        <v>75.69680107132335</v>
      </c>
      <c r="L1831" s="46">
        <f ca="1">IF(E1831="","",IF(ISERROR(IF(行业估值!$E$7="最新年报",[1]!EM_S_STM07_BS(E1831,140,LEFT(RIGHT($L$1,5),4)&amp;"-12-31",1)/100000000,[1]!EM_S_STM07_BS(E1831,140,LEFT(RIGHT($L$1,11),10),1)/100000000)),0,IF(行业估值!$E$7="最新年报",[1]!EM_S_STM07_BS(E1831,140,LEFT(RIGHT($L$1,5),4)&amp;"-12-31",1)/100000000,[1]!EM_S_STM07_BS(E1831,140,LEFT(RIGHT($L$1,11),10),1)/100000000)))</f>
        <v>180.43449776380001</v>
      </c>
      <c r="M1831" s="36">
        <f t="shared" ca="1" si="143"/>
        <v>2.8874991272158348</v>
      </c>
      <c r="N1831" s="37">
        <f ca="1">IF(E1831="","",IF(ISERROR([1]!EM_S_EST_NETPROFIT(E1831,行业估值!$E$6,deadline)/100000000),"-",[1]!EM_S_EST_NETPROFIT(E1831,行业估值!$E$6,deadline)/100000000))</f>
        <v>16.920014285714284</v>
      </c>
      <c r="O1831" s="36">
        <f t="shared" ca="1" si="144"/>
        <v>30.792199463595523</v>
      </c>
      <c r="T1831" s="64" t="s">
        <v>3654</v>
      </c>
      <c r="U1831" s="64" t="s">
        <v>3655</v>
      </c>
    </row>
    <row r="1832" spans="4:21">
      <c r="D1832" s="45" t="str">
        <f>IF(AND(行业估值!$B$39=$G1832,COUNTIF($G$2:$G$2552,$G1832)&gt;=1),COUNTIF($G$2:G1832,$G1832),"")</f>
        <v/>
      </c>
      <c r="E1832" s="65" t="str">
        <f t="shared" si="140"/>
        <v>300434.SZ</v>
      </c>
      <c r="F1832" s="65" t="str">
        <f t="shared" si="141"/>
        <v>金石亚药</v>
      </c>
      <c r="G1832" s="34" t="str">
        <f>IF(E1832="","",IF(行业估值!$C$5="申万行业",[1]!EM_S_INFO_INDUSTRY_SW2014(E1832,"1"),IF(行业估值!$C$5="证监会行业",[1]!EM_S_INFO_INDUSTRY_CSRC1(E1832,"1"),[1]!EM_S_INFO_INDUSTRY_EM2016(E1832,"1"))))</f>
        <v>医药生物</v>
      </c>
      <c r="H1832" s="34" t="str">
        <f>IF(E1832="","",IF($H$1="上证50",[1]!EM_S_INFO_COMPINDEX(E1832,"000016"),"")&amp;IF($H$1="上证180",[1]!EM_S_INFO_COMPINDEX(E1832,"000010"),"")&amp;IF($H$1="沪深300",[1]!EM_S_INFO_COMPINDEX(E1832,"000300"),"")&amp;IF(AND($H$1="上证A股",RIGHT(E1832,2)="SH"),"是","")&amp;IF(AND($H$1="深证A股",RIGHT(E1832,2)="SZ"),"是","")&amp;IF(AND($H$1="创业板",LEFT(E1832,1)-3=0),"是","")&amp;IF(AND($H$1="全部A股",E1832&lt;&gt;0),"是","")&amp;IF(AND($H$1="中小板",LEFT(E1832,3)="002"),"是",""))</f>
        <v>是</v>
      </c>
      <c r="I1832" s="46">
        <f ca="1">IF(E1832="","",IF(OR([1]!EM_S_VAL_MV(E1832,deadline)="",[1]!EM_S_VAL_MV(E1832,deadline)="--",[1]!EM_S_VAL_MV(E1832,deadline)="null"),0,[1]!EM_S_VAL_MV(E1832,deadline)/100000000))</f>
        <v>28.2827685888</v>
      </c>
      <c r="J1832" s="46">
        <f ca="1">IF(E1832="","",IF(RIGHT(LEFT($J$1,6),3)="TTM",[1]!EM_S_FA_PROFIT_TTM(E1832,LEFT(RIGHT($J$1,11),10),1)/100000000,[1]!EM_S_STM07_IS(E1832,61,LEFT(RIGHT($J$1,5),4)&amp;"-12-31",1)/100000000))</f>
        <v>1.5612595668</v>
      </c>
      <c r="K1832" s="36">
        <f t="shared" ca="1" si="142"/>
        <v>18.115353263627476</v>
      </c>
      <c r="L1832" s="46">
        <f ca="1">IF(E1832="","",IF(ISERROR(IF(行业估值!$E$7="最新年报",[1]!EM_S_STM07_BS(E1832,140,LEFT(RIGHT($L$1,5),4)&amp;"-12-31",1)/100000000,[1]!EM_S_STM07_BS(E1832,140,LEFT(RIGHT($L$1,11),10),1)/100000000)),0,IF(行业估值!$E$7="最新年报",[1]!EM_S_STM07_BS(E1832,140,LEFT(RIGHT($L$1,5),4)&amp;"-12-31",1)/100000000,[1]!EM_S_STM07_BS(E1832,140,LEFT(RIGHT($L$1,11),10),1)/100000000)))</f>
        <v>26.796066828800001</v>
      </c>
      <c r="M1832" s="36">
        <f t="shared" ca="1" si="143"/>
        <v>1.0554820888266376</v>
      </c>
      <c r="N1832" s="37" t="str">
        <f ca="1">IF(E1832="","",IF(ISERROR([1]!EM_S_EST_NETPROFIT(E1832,行业估值!$E$6,deadline)/100000000),"-",[1]!EM_S_EST_NETPROFIT(E1832,行业估值!$E$6,deadline)/100000000))</f>
        <v>-</v>
      </c>
      <c r="O1832" s="36" t="str">
        <f t="shared" ca="1" si="144"/>
        <v>-</v>
      </c>
      <c r="T1832" s="64" t="s">
        <v>7286</v>
      </c>
      <c r="U1832" s="64" t="s">
        <v>3656</v>
      </c>
    </row>
    <row r="1833" spans="4:21">
      <c r="D1833" s="45">
        <f>IF(AND(行业估值!$B$39=$G1833,COUNTIF($G$2:$G$2552,$G1833)&gt;=1),COUNTIF($G$2:G1833,$G1833),"")</f>
        <v>181</v>
      </c>
      <c r="E1833" s="65" t="str">
        <f t="shared" si="140"/>
        <v>300435.SZ</v>
      </c>
      <c r="F1833" s="65" t="str">
        <f t="shared" si="141"/>
        <v>中泰股份</v>
      </c>
      <c r="G1833" s="34" t="str">
        <f>IF(E1833="","",IF(行业估值!$C$5="申万行业",[1]!EM_S_INFO_INDUSTRY_SW2014(E1833,"1"),IF(行业估值!$C$5="证监会行业",[1]!EM_S_INFO_INDUSTRY_CSRC1(E1833,"1"),[1]!EM_S_INFO_INDUSTRY_EM2016(E1833,"1"))))</f>
        <v>机械设备</v>
      </c>
      <c r="H1833" s="34" t="str">
        <f>IF(E1833="","",IF($H$1="上证50",[1]!EM_S_INFO_COMPINDEX(E1833,"000016"),"")&amp;IF($H$1="上证180",[1]!EM_S_INFO_COMPINDEX(E1833,"000010"),"")&amp;IF($H$1="沪深300",[1]!EM_S_INFO_COMPINDEX(E1833,"000300"),"")&amp;IF(AND($H$1="上证A股",RIGHT(E1833,2)="SH"),"是","")&amp;IF(AND($H$1="深证A股",RIGHT(E1833,2)="SZ"),"是","")&amp;IF(AND($H$1="创业板",LEFT(E1833,1)-3=0),"是","")&amp;IF(AND($H$1="全部A股",E1833&lt;&gt;0),"是","")&amp;IF(AND($H$1="中小板",LEFT(E1833,3)="002"),"是",""))</f>
        <v>是</v>
      </c>
      <c r="I1833" s="46">
        <f ca="1">IF(E1833="","",IF(OR([1]!EM_S_VAL_MV(E1833,deadline)="",[1]!EM_S_VAL_MV(E1833,deadline)="--",[1]!EM_S_VAL_MV(E1833,deadline)="null"),0,[1]!EM_S_VAL_MV(E1833,deadline)/100000000))</f>
        <v>36.345066500000001</v>
      </c>
      <c r="J1833" s="46">
        <f ca="1">IF(E1833="","",IF(RIGHT(LEFT($J$1,6),3)="TTM",[1]!EM_S_FA_PROFIT_TTM(E1833,LEFT(RIGHT($J$1,11),10),1)/100000000,[1]!EM_S_STM07_IS(E1833,61,LEFT(RIGHT($J$1,5),4)&amp;"-12-31",1)/100000000))</f>
        <v>0.6584801817</v>
      </c>
      <c r="K1833" s="36">
        <f t="shared" ca="1" si="142"/>
        <v>55.195384022291833</v>
      </c>
      <c r="L1833" s="46">
        <f ca="1">IF(E1833="","",IF(ISERROR(IF(行业估值!$E$7="最新年报",[1]!EM_S_STM07_BS(E1833,140,LEFT(RIGHT($L$1,5),4)&amp;"-12-31",1)/100000000,[1]!EM_S_STM07_BS(E1833,140,LEFT(RIGHT($L$1,11),10),1)/100000000)),0,IF(行业估值!$E$7="最新年报",[1]!EM_S_STM07_BS(E1833,140,LEFT(RIGHT($L$1,5),4)&amp;"-12-31",1)/100000000,[1]!EM_S_STM07_BS(E1833,140,LEFT(RIGHT($L$1,11),10),1)/100000000)))</f>
        <v>8.7215393233</v>
      </c>
      <c r="M1833" s="36">
        <f t="shared" ca="1" si="143"/>
        <v>4.1672765727149175</v>
      </c>
      <c r="N1833" s="37" t="str">
        <f ca="1">IF(E1833="","",IF(ISERROR([1]!EM_S_EST_NETPROFIT(E1833,行业估值!$E$6,deadline)/100000000),"-",[1]!EM_S_EST_NETPROFIT(E1833,行业估值!$E$6,deadline)/100000000))</f>
        <v>-</v>
      </c>
      <c r="O1833" s="36" t="str">
        <f t="shared" ca="1" si="144"/>
        <v>-</v>
      </c>
      <c r="T1833" s="64" t="s">
        <v>3657</v>
      </c>
      <c r="U1833" s="64" t="s">
        <v>3658</v>
      </c>
    </row>
    <row r="1834" spans="4:21">
      <c r="D1834" s="45" t="str">
        <f>IF(AND(行业估值!$B$39=$G1834,COUNTIF($G$2:$G$2552,$G1834)&gt;=1),COUNTIF($G$2:G1834,$G1834),"")</f>
        <v/>
      </c>
      <c r="E1834" s="65" t="str">
        <f t="shared" si="140"/>
        <v>300436.SZ</v>
      </c>
      <c r="F1834" s="65" t="str">
        <f t="shared" si="141"/>
        <v>广生堂</v>
      </c>
      <c r="G1834" s="34" t="str">
        <f>IF(E1834="","",IF(行业估值!$C$5="申万行业",[1]!EM_S_INFO_INDUSTRY_SW2014(E1834,"1"),IF(行业估值!$C$5="证监会行业",[1]!EM_S_INFO_INDUSTRY_CSRC1(E1834,"1"),[1]!EM_S_INFO_INDUSTRY_EM2016(E1834,"1"))))</f>
        <v>医药生物</v>
      </c>
      <c r="H1834" s="34" t="str">
        <f>IF(E1834="","",IF($H$1="上证50",[1]!EM_S_INFO_COMPINDEX(E1834,"000016"),"")&amp;IF($H$1="上证180",[1]!EM_S_INFO_COMPINDEX(E1834,"000010"),"")&amp;IF($H$1="沪深300",[1]!EM_S_INFO_COMPINDEX(E1834,"000300"),"")&amp;IF(AND($H$1="上证A股",RIGHT(E1834,2)="SH"),"是","")&amp;IF(AND($H$1="深证A股",RIGHT(E1834,2)="SZ"),"是","")&amp;IF(AND($H$1="创业板",LEFT(E1834,1)-3=0),"是","")&amp;IF(AND($H$1="全部A股",E1834&lt;&gt;0),"是","")&amp;IF(AND($H$1="中小板",LEFT(E1834,3)="002"),"是",""))</f>
        <v>是</v>
      </c>
      <c r="I1834" s="46">
        <f ca="1">IF(E1834="","",IF(OR([1]!EM_S_VAL_MV(E1834,deadline)="",[1]!EM_S_VAL_MV(E1834,deadline)="--",[1]!EM_S_VAL_MV(E1834,deadline)="null"),0,[1]!EM_S_VAL_MV(E1834,deadline)/100000000))</f>
        <v>44.771999999999998</v>
      </c>
      <c r="J1834" s="46">
        <f ca="1">IF(E1834="","",IF(RIGHT(LEFT($J$1,6),3)="TTM",[1]!EM_S_FA_PROFIT_TTM(E1834,LEFT(RIGHT($J$1,11),10),1)/100000000,[1]!EM_S_STM07_IS(E1834,61,LEFT(RIGHT($J$1,5),4)&amp;"-12-31",1)/100000000))</f>
        <v>0.26278836319999999</v>
      </c>
      <c r="K1834" s="36">
        <f t="shared" ca="1" si="142"/>
        <v>170.37284092342185</v>
      </c>
      <c r="L1834" s="46">
        <f ca="1">IF(E1834="","",IF(ISERROR(IF(行业估值!$E$7="最新年报",[1]!EM_S_STM07_BS(E1834,140,LEFT(RIGHT($L$1,5),4)&amp;"-12-31",1)/100000000,[1]!EM_S_STM07_BS(E1834,140,LEFT(RIGHT($L$1,11),10),1)/100000000)),0,IF(行业估值!$E$7="最新年报",[1]!EM_S_STM07_BS(E1834,140,LEFT(RIGHT($L$1,5),4)&amp;"-12-31",1)/100000000,[1]!EM_S_STM07_BS(E1834,140,LEFT(RIGHT($L$1,11),10),1)/100000000)))</f>
        <v>5.6961987992999994</v>
      </c>
      <c r="M1834" s="36">
        <f t="shared" ca="1" si="143"/>
        <v>7.8599784834584758</v>
      </c>
      <c r="N1834" s="37" t="str">
        <f ca="1">IF(E1834="","",IF(ISERROR([1]!EM_S_EST_NETPROFIT(E1834,行业估值!$E$6,deadline)/100000000),"-",[1]!EM_S_EST_NETPROFIT(E1834,行业估值!$E$6,deadline)/100000000))</f>
        <v>-</v>
      </c>
      <c r="O1834" s="36" t="str">
        <f t="shared" ca="1" si="144"/>
        <v>-</v>
      </c>
      <c r="T1834" s="64" t="s">
        <v>3659</v>
      </c>
      <c r="U1834" s="64" t="s">
        <v>3660</v>
      </c>
    </row>
    <row r="1835" spans="4:21">
      <c r="D1835" s="45" t="str">
        <f>IF(AND(行业估值!$B$39=$G1835,COUNTIF($G$2:$G$2552,$G1835)&gt;=1),COUNTIF($G$2:G1835,$G1835),"")</f>
        <v/>
      </c>
      <c r="E1835" s="65" t="str">
        <f t="shared" si="140"/>
        <v>300437.SZ</v>
      </c>
      <c r="F1835" s="65" t="str">
        <f t="shared" si="141"/>
        <v>清水源</v>
      </c>
      <c r="G1835" s="34" t="str">
        <f>IF(E1835="","",IF(行业估值!$C$5="申万行业",[1]!EM_S_INFO_INDUSTRY_SW2014(E1835,"1"),IF(行业估值!$C$5="证监会行业",[1]!EM_S_INFO_INDUSTRY_CSRC1(E1835,"1"),[1]!EM_S_INFO_INDUSTRY_EM2016(E1835,"1"))))</f>
        <v>基础化工</v>
      </c>
      <c r="H1835" s="34" t="str">
        <f>IF(E1835="","",IF($H$1="上证50",[1]!EM_S_INFO_COMPINDEX(E1835,"000016"),"")&amp;IF($H$1="上证180",[1]!EM_S_INFO_COMPINDEX(E1835,"000010"),"")&amp;IF($H$1="沪深300",[1]!EM_S_INFO_COMPINDEX(E1835,"000300"),"")&amp;IF(AND($H$1="上证A股",RIGHT(E1835,2)="SH"),"是","")&amp;IF(AND($H$1="深证A股",RIGHT(E1835,2)="SZ"),"是","")&amp;IF(AND($H$1="创业板",LEFT(E1835,1)-3=0),"是","")&amp;IF(AND($H$1="全部A股",E1835&lt;&gt;0),"是","")&amp;IF(AND($H$1="中小板",LEFT(E1835,3)="002"),"是",""))</f>
        <v>是</v>
      </c>
      <c r="I1835" s="46">
        <f ca="1">IF(E1835="","",IF(OR([1]!EM_S_VAL_MV(E1835,deadline)="",[1]!EM_S_VAL_MV(E1835,deadline)="--",[1]!EM_S_VAL_MV(E1835,deadline)="null"),0,[1]!EM_S_VAL_MV(E1835,deadline)/100000000))</f>
        <v>21.985021875500003</v>
      </c>
      <c r="J1835" s="46">
        <f ca="1">IF(E1835="","",IF(RIGHT(LEFT($J$1,6),3)="TTM",[1]!EM_S_FA_PROFIT_TTM(E1835,LEFT(RIGHT($J$1,11),10),1)/100000000,[1]!EM_S_STM07_IS(E1835,61,LEFT(RIGHT($J$1,5),4)&amp;"-12-31",1)/100000000))</f>
        <v>2.4070449135</v>
      </c>
      <c r="K1835" s="36">
        <f t="shared" ca="1" si="142"/>
        <v>9.1336151445268836</v>
      </c>
      <c r="L1835" s="46">
        <f ca="1">IF(E1835="","",IF(ISERROR(IF(行业估值!$E$7="最新年报",[1]!EM_S_STM07_BS(E1835,140,LEFT(RIGHT($L$1,5),4)&amp;"-12-31",1)/100000000,[1]!EM_S_STM07_BS(E1835,140,LEFT(RIGHT($L$1,11),10),1)/100000000)),0,IF(行业估值!$E$7="最新年报",[1]!EM_S_STM07_BS(E1835,140,LEFT(RIGHT($L$1,5),4)&amp;"-12-31",1)/100000000,[1]!EM_S_STM07_BS(E1835,140,LEFT(RIGHT($L$1,11),10),1)/100000000)))</f>
        <v>16.061198666199999</v>
      </c>
      <c r="M1835" s="36">
        <f t="shared" ca="1" si="143"/>
        <v>1.3688282134113936</v>
      </c>
      <c r="N1835" s="37">
        <f ca="1">IF(E1835="","",IF(ISERROR([1]!EM_S_EST_NETPROFIT(E1835,行业估值!$E$6,deadline)/100000000),"-",[1]!EM_S_EST_NETPROFIT(E1835,行业估值!$E$6,deadline)/100000000))</f>
        <v>2.7844333333333338</v>
      </c>
      <c r="O1835" s="36">
        <f t="shared" ca="1" si="144"/>
        <v>7.8956898024134174</v>
      </c>
      <c r="T1835" s="64" t="s">
        <v>3661</v>
      </c>
      <c r="U1835" s="64" t="s">
        <v>3662</v>
      </c>
    </row>
    <row r="1836" spans="4:21">
      <c r="D1836" s="45" t="str">
        <f>IF(AND(行业估值!$B$39=$G1836,COUNTIF($G$2:$G$2552,$G1836)&gt;=1),COUNTIF($G$2:G1836,$G1836),"")</f>
        <v/>
      </c>
      <c r="E1836" s="65" t="str">
        <f t="shared" si="140"/>
        <v>300438.SZ</v>
      </c>
      <c r="F1836" s="65" t="str">
        <f t="shared" si="141"/>
        <v>鹏辉能源</v>
      </c>
      <c r="G1836" s="34" t="str">
        <f>IF(E1836="","",IF(行业估值!$C$5="申万行业",[1]!EM_S_INFO_INDUSTRY_SW2014(E1836,"1"),IF(行业估值!$C$5="证监会行业",[1]!EM_S_INFO_INDUSTRY_CSRC1(E1836,"1"),[1]!EM_S_INFO_INDUSTRY_EM2016(E1836,"1"))))</f>
        <v>有色金属</v>
      </c>
      <c r="H1836" s="34" t="str">
        <f>IF(E1836="","",IF($H$1="上证50",[1]!EM_S_INFO_COMPINDEX(E1836,"000016"),"")&amp;IF($H$1="上证180",[1]!EM_S_INFO_COMPINDEX(E1836,"000010"),"")&amp;IF($H$1="沪深300",[1]!EM_S_INFO_COMPINDEX(E1836,"000300"),"")&amp;IF(AND($H$1="上证A股",RIGHT(E1836,2)="SH"),"是","")&amp;IF(AND($H$1="深证A股",RIGHT(E1836,2)="SZ"),"是","")&amp;IF(AND($H$1="创业板",LEFT(E1836,1)-3=0),"是","")&amp;IF(AND($H$1="全部A股",E1836&lt;&gt;0),"是","")&amp;IF(AND($H$1="中小板",LEFT(E1836,3)="002"),"是",""))</f>
        <v>是</v>
      </c>
      <c r="I1836" s="46">
        <f ca="1">IF(E1836="","",IF(OR([1]!EM_S_VAL_MV(E1836,deadline)="",[1]!EM_S_VAL_MV(E1836,deadline)="--",[1]!EM_S_VAL_MV(E1836,deadline)="null"),0,[1]!EM_S_VAL_MV(E1836,deadline)/100000000))</f>
        <v>60.728804568000001</v>
      </c>
      <c r="J1836" s="46">
        <f ca="1">IF(E1836="","",IF(RIGHT(LEFT($J$1,6),3)="TTM",[1]!EM_S_FA_PROFIT_TTM(E1836,LEFT(RIGHT($J$1,11),10),1)/100000000,[1]!EM_S_STM07_IS(E1836,61,LEFT(RIGHT($J$1,5),4)&amp;"-12-31",1)/100000000))</f>
        <v>2.8728176625999997</v>
      </c>
      <c r="K1836" s="36">
        <f t="shared" ca="1" si="142"/>
        <v>21.139108603585488</v>
      </c>
      <c r="L1836" s="46">
        <f ca="1">IF(E1836="","",IF(ISERROR(IF(行业估值!$E$7="最新年报",[1]!EM_S_STM07_BS(E1836,140,LEFT(RIGHT($L$1,5),4)&amp;"-12-31",1)/100000000,[1]!EM_S_STM07_BS(E1836,140,LEFT(RIGHT($L$1,11),10),1)/100000000)),0,IF(行业估值!$E$7="最新年报",[1]!EM_S_STM07_BS(E1836,140,LEFT(RIGHT($L$1,5),4)&amp;"-12-31",1)/100000000,[1]!EM_S_STM07_BS(E1836,140,LEFT(RIGHT($L$1,11),10),1)/100000000)))</f>
        <v>24.524854822399998</v>
      </c>
      <c r="M1836" s="36">
        <f t="shared" ca="1" si="143"/>
        <v>2.4762146405259369</v>
      </c>
      <c r="N1836" s="37">
        <f ca="1">IF(E1836="","",IF(ISERROR([1]!EM_S_EST_NETPROFIT(E1836,行业估值!$E$6,deadline)/100000000),"-",[1]!EM_S_EST_NETPROFIT(E1836,行业估值!$E$6,deadline)/100000000))</f>
        <v>3.6185714285714279</v>
      </c>
      <c r="O1836" s="36">
        <f t="shared" ca="1" si="144"/>
        <v>16.782535806395583</v>
      </c>
      <c r="T1836" s="64" t="s">
        <v>3663</v>
      </c>
      <c r="U1836" s="64" t="s">
        <v>3664</v>
      </c>
    </row>
    <row r="1837" spans="4:21">
      <c r="D1837" s="45" t="str">
        <f>IF(AND(行业估值!$B$39=$G1837,COUNTIF($G$2:$G$2552,$G1837)&gt;=1),COUNTIF($G$2:G1837,$G1837),"")</f>
        <v/>
      </c>
      <c r="E1837" s="65" t="str">
        <f t="shared" si="140"/>
        <v>300439.SZ</v>
      </c>
      <c r="F1837" s="65" t="str">
        <f t="shared" si="141"/>
        <v>美康生物</v>
      </c>
      <c r="G1837" s="34" t="str">
        <f>IF(E1837="","",IF(行业估值!$C$5="申万行业",[1]!EM_S_INFO_INDUSTRY_SW2014(E1837,"1"),IF(行业估值!$C$5="证监会行业",[1]!EM_S_INFO_INDUSTRY_CSRC1(E1837,"1"),[1]!EM_S_INFO_INDUSTRY_EM2016(E1837,"1"))))</f>
        <v>医药生物</v>
      </c>
      <c r="H1837" s="34" t="str">
        <f>IF(E1837="","",IF($H$1="上证50",[1]!EM_S_INFO_COMPINDEX(E1837,"000016"),"")&amp;IF($H$1="上证180",[1]!EM_S_INFO_COMPINDEX(E1837,"000010"),"")&amp;IF($H$1="沪深300",[1]!EM_S_INFO_COMPINDEX(E1837,"000300"),"")&amp;IF(AND($H$1="上证A股",RIGHT(E1837,2)="SH"),"是","")&amp;IF(AND($H$1="深证A股",RIGHT(E1837,2)="SZ"),"是","")&amp;IF(AND($H$1="创业板",LEFT(E1837,1)-3=0),"是","")&amp;IF(AND($H$1="全部A股",E1837&lt;&gt;0),"是","")&amp;IF(AND($H$1="中小板",LEFT(E1837,3)="002"),"是",""))</f>
        <v>是</v>
      </c>
      <c r="I1837" s="46">
        <f ca="1">IF(E1837="","",IF(OR([1]!EM_S_VAL_MV(E1837,deadline)="",[1]!EM_S_VAL_MV(E1837,deadline)="--",[1]!EM_S_VAL_MV(E1837,deadline)="null"),0,[1]!EM_S_VAL_MV(E1837,deadline)/100000000))</f>
        <v>46.105621560000003</v>
      </c>
      <c r="J1837" s="46">
        <f ca="1">IF(E1837="","",IF(RIGHT(LEFT($J$1,6),3)="TTM",[1]!EM_S_FA_PROFIT_TTM(E1837,LEFT(RIGHT($J$1,11),10),1)/100000000,[1]!EM_S_STM07_IS(E1837,61,LEFT(RIGHT($J$1,5),4)&amp;"-12-31",1)/100000000))</f>
        <v>2.5960951233</v>
      </c>
      <c r="K1837" s="36">
        <f t="shared" ca="1" si="142"/>
        <v>17.759604086229825</v>
      </c>
      <c r="L1837" s="46">
        <f ca="1">IF(E1837="","",IF(ISERROR(IF(行业估值!$E$7="最新年报",[1]!EM_S_STM07_BS(E1837,140,LEFT(RIGHT($L$1,5),4)&amp;"-12-31",1)/100000000,[1]!EM_S_STM07_BS(E1837,140,LEFT(RIGHT($L$1,11),10),1)/100000000)),0,IF(行业估值!$E$7="最新年报",[1]!EM_S_STM07_BS(E1837,140,LEFT(RIGHT($L$1,5),4)&amp;"-12-31",1)/100000000,[1]!EM_S_STM07_BS(E1837,140,LEFT(RIGHT($L$1,11),10),1)/100000000)))</f>
        <v>20.648444768299999</v>
      </c>
      <c r="M1837" s="36">
        <f t="shared" ca="1" si="143"/>
        <v>2.2328859184001346</v>
      </c>
      <c r="N1837" s="37" t="str">
        <f ca="1">IF(E1837="","",IF(ISERROR([1]!EM_S_EST_NETPROFIT(E1837,行业估值!$E$6,deadline)/100000000),"-",[1]!EM_S_EST_NETPROFIT(E1837,行业估值!$E$6,deadline)/100000000))</f>
        <v>-</v>
      </c>
      <c r="O1837" s="36" t="str">
        <f t="shared" ca="1" si="144"/>
        <v>-</v>
      </c>
      <c r="T1837" s="64" t="s">
        <v>3665</v>
      </c>
      <c r="U1837" s="64" t="s">
        <v>3666</v>
      </c>
    </row>
    <row r="1838" spans="4:21">
      <c r="D1838" s="45" t="str">
        <f>IF(AND(行业估值!$B$39=$G1838,COUNTIF($G$2:$G$2552,$G1838)&gt;=1),COUNTIF($G$2:G1838,$G1838),"")</f>
        <v/>
      </c>
      <c r="E1838" s="65" t="str">
        <f t="shared" si="140"/>
        <v>300440.SZ</v>
      </c>
      <c r="F1838" s="65" t="str">
        <f t="shared" si="141"/>
        <v>运达科技</v>
      </c>
      <c r="G1838" s="34" t="str">
        <f>IF(E1838="","",IF(行业估值!$C$5="申万行业",[1]!EM_S_INFO_INDUSTRY_SW2014(E1838,"1"),IF(行业估值!$C$5="证监会行业",[1]!EM_S_INFO_INDUSTRY_CSRC1(E1838,"1"),[1]!EM_S_INFO_INDUSTRY_EM2016(E1838,"1"))))</f>
        <v>信息技术</v>
      </c>
      <c r="H1838" s="34" t="str">
        <f>IF(E1838="","",IF($H$1="上证50",[1]!EM_S_INFO_COMPINDEX(E1838,"000016"),"")&amp;IF($H$1="上证180",[1]!EM_S_INFO_COMPINDEX(E1838,"000010"),"")&amp;IF($H$1="沪深300",[1]!EM_S_INFO_COMPINDEX(E1838,"000300"),"")&amp;IF(AND($H$1="上证A股",RIGHT(E1838,2)="SH"),"是","")&amp;IF(AND($H$1="深证A股",RIGHT(E1838,2)="SZ"),"是","")&amp;IF(AND($H$1="创业板",LEFT(E1838,1)-3=0),"是","")&amp;IF(AND($H$1="全部A股",E1838&lt;&gt;0),"是","")&amp;IF(AND($H$1="中小板",LEFT(E1838,3)="002"),"是",""))</f>
        <v>是</v>
      </c>
      <c r="I1838" s="46">
        <f ca="1">IF(E1838="","",IF(OR([1]!EM_S_VAL_MV(E1838,deadline)="",[1]!EM_S_VAL_MV(E1838,deadline)="--",[1]!EM_S_VAL_MV(E1838,deadline)="null"),0,[1]!EM_S_VAL_MV(E1838,deadline)/100000000))</f>
        <v>33.644799999999996</v>
      </c>
      <c r="J1838" s="46">
        <f ca="1">IF(E1838="","",IF(RIGHT(LEFT($J$1,6),3)="TTM",[1]!EM_S_FA_PROFIT_TTM(E1838,LEFT(RIGHT($J$1,11),10),1)/100000000,[1]!EM_S_STM07_IS(E1838,61,LEFT(RIGHT($J$1,5),4)&amp;"-12-31",1)/100000000))</f>
        <v>1.1103872602</v>
      </c>
      <c r="K1838" s="36">
        <f t="shared" ca="1" si="142"/>
        <v>30.300059453077644</v>
      </c>
      <c r="L1838" s="46">
        <f ca="1">IF(E1838="","",IF(ISERROR(IF(行业估值!$E$7="最新年报",[1]!EM_S_STM07_BS(E1838,140,LEFT(RIGHT($L$1,5),4)&amp;"-12-31",1)/100000000,[1]!EM_S_STM07_BS(E1838,140,LEFT(RIGHT($L$1,11),10),1)/100000000)),0,IF(行业估值!$E$7="最新年报",[1]!EM_S_STM07_BS(E1838,140,LEFT(RIGHT($L$1,5),4)&amp;"-12-31",1)/100000000,[1]!EM_S_STM07_BS(E1838,140,LEFT(RIGHT($L$1,11),10),1)/100000000)))</f>
        <v>12.175985060999999</v>
      </c>
      <c r="M1838" s="36">
        <f t="shared" ca="1" si="143"/>
        <v>2.7632096977323979</v>
      </c>
      <c r="N1838" s="37" t="str">
        <f ca="1">IF(E1838="","",IF(ISERROR([1]!EM_S_EST_NETPROFIT(E1838,行业估值!$E$6,deadline)/100000000),"-",[1]!EM_S_EST_NETPROFIT(E1838,行业估值!$E$6,deadline)/100000000))</f>
        <v>-</v>
      </c>
      <c r="O1838" s="36" t="str">
        <f t="shared" ca="1" si="144"/>
        <v>-</v>
      </c>
      <c r="T1838" s="64" t="s">
        <v>3667</v>
      </c>
      <c r="U1838" s="64" t="s">
        <v>3668</v>
      </c>
    </row>
    <row r="1839" spans="4:21">
      <c r="D1839" s="45">
        <f>IF(AND(行业估值!$B$39=$G1839,COUNTIF($G$2:$G$2552,$G1839)&gt;=1),COUNTIF($G$2:G1839,$G1839),"")</f>
        <v>182</v>
      </c>
      <c r="E1839" s="65" t="str">
        <f t="shared" si="140"/>
        <v>300441.SZ</v>
      </c>
      <c r="F1839" s="65" t="str">
        <f t="shared" si="141"/>
        <v>鲍斯股份</v>
      </c>
      <c r="G1839" s="34" t="str">
        <f>IF(E1839="","",IF(行业估值!$C$5="申万行业",[1]!EM_S_INFO_INDUSTRY_SW2014(E1839,"1"),IF(行业估值!$C$5="证监会行业",[1]!EM_S_INFO_INDUSTRY_CSRC1(E1839,"1"),[1]!EM_S_INFO_INDUSTRY_EM2016(E1839,"1"))))</f>
        <v>机械设备</v>
      </c>
      <c r="H1839" s="34" t="str">
        <f>IF(E1839="","",IF($H$1="上证50",[1]!EM_S_INFO_COMPINDEX(E1839,"000016"),"")&amp;IF($H$1="上证180",[1]!EM_S_INFO_COMPINDEX(E1839,"000010"),"")&amp;IF($H$1="沪深300",[1]!EM_S_INFO_COMPINDEX(E1839,"000300"),"")&amp;IF(AND($H$1="上证A股",RIGHT(E1839,2)="SH"),"是","")&amp;IF(AND($H$1="深证A股",RIGHT(E1839,2)="SZ"),"是","")&amp;IF(AND($H$1="创业板",LEFT(E1839,1)-3=0),"是","")&amp;IF(AND($H$1="全部A股",E1839&lt;&gt;0),"是","")&amp;IF(AND($H$1="中小板",LEFT(E1839,3)="002"),"是",""))</f>
        <v>是</v>
      </c>
      <c r="I1839" s="46">
        <f ca="1">IF(E1839="","",IF(OR([1]!EM_S_VAL_MV(E1839,deadline)="",[1]!EM_S_VAL_MV(E1839,deadline)="--",[1]!EM_S_VAL_MV(E1839,deadline)="null"),0,[1]!EM_S_VAL_MV(E1839,deadline)/100000000))</f>
        <v>54.831510915800003</v>
      </c>
      <c r="J1839" s="46">
        <f ca="1">IF(E1839="","",IF(RIGHT(LEFT($J$1,6),3)="TTM",[1]!EM_S_FA_PROFIT_TTM(E1839,LEFT(RIGHT($J$1,11),10),1)/100000000,[1]!EM_S_STM07_IS(E1839,61,LEFT(RIGHT($J$1,5),4)&amp;"-12-31",1)/100000000))</f>
        <v>1.1827614704</v>
      </c>
      <c r="K1839" s="36">
        <f t="shared" ca="1" si="142"/>
        <v>46.358891702192871</v>
      </c>
      <c r="L1839" s="46">
        <f ca="1">IF(E1839="","",IF(ISERROR(IF(行业估值!$E$7="最新年报",[1]!EM_S_STM07_BS(E1839,140,LEFT(RIGHT($L$1,5),4)&amp;"-12-31",1)/100000000,[1]!EM_S_STM07_BS(E1839,140,LEFT(RIGHT($L$1,11),10),1)/100000000)),0,IF(行业估值!$E$7="最新年报",[1]!EM_S_STM07_BS(E1839,140,LEFT(RIGHT($L$1,5),4)&amp;"-12-31",1)/100000000,[1]!EM_S_STM07_BS(E1839,140,LEFT(RIGHT($L$1,11),10),1)/100000000)))</f>
        <v>16.124942924500001</v>
      </c>
      <c r="M1839" s="36">
        <f t="shared" ca="1" si="143"/>
        <v>3.4004158137198619</v>
      </c>
      <c r="N1839" s="37" t="str">
        <f ca="1">IF(E1839="","",IF(ISERROR([1]!EM_S_EST_NETPROFIT(E1839,行业估值!$E$6,deadline)/100000000),"-",[1]!EM_S_EST_NETPROFIT(E1839,行业估值!$E$6,deadline)/100000000))</f>
        <v>-</v>
      </c>
      <c r="O1839" s="36" t="str">
        <f t="shared" ca="1" si="144"/>
        <v>-</v>
      </c>
      <c r="T1839" s="64" t="s">
        <v>3669</v>
      </c>
      <c r="U1839" s="64" t="s">
        <v>3670</v>
      </c>
    </row>
    <row r="1840" spans="4:21">
      <c r="D1840" s="45">
        <f>IF(AND(行业估值!$B$39=$G1840,COUNTIF($G$2:$G$2552,$G1840)&gt;=1),COUNTIF($G$2:G1840,$G1840),"")</f>
        <v>183</v>
      </c>
      <c r="E1840" s="65" t="str">
        <f t="shared" si="140"/>
        <v>300442.SZ</v>
      </c>
      <c r="F1840" s="65" t="str">
        <f t="shared" si="141"/>
        <v>普丽盛</v>
      </c>
      <c r="G1840" s="34" t="str">
        <f>IF(E1840="","",IF(行业估值!$C$5="申万行业",[1]!EM_S_INFO_INDUSTRY_SW2014(E1840,"1"),IF(行业估值!$C$5="证监会行业",[1]!EM_S_INFO_INDUSTRY_CSRC1(E1840,"1"),[1]!EM_S_INFO_INDUSTRY_EM2016(E1840,"1"))))</f>
        <v>机械设备</v>
      </c>
      <c r="H1840" s="34" t="str">
        <f>IF(E1840="","",IF($H$1="上证50",[1]!EM_S_INFO_COMPINDEX(E1840,"000016"),"")&amp;IF($H$1="上证180",[1]!EM_S_INFO_COMPINDEX(E1840,"000010"),"")&amp;IF($H$1="沪深300",[1]!EM_S_INFO_COMPINDEX(E1840,"000300"),"")&amp;IF(AND($H$1="上证A股",RIGHT(E1840,2)="SH"),"是","")&amp;IF(AND($H$1="深证A股",RIGHT(E1840,2)="SZ"),"是","")&amp;IF(AND($H$1="创业板",LEFT(E1840,1)-3=0),"是","")&amp;IF(AND($H$1="全部A股",E1840&lt;&gt;0),"是","")&amp;IF(AND($H$1="中小板",LEFT(E1840,3)="002"),"是",""))</f>
        <v>是</v>
      </c>
      <c r="I1840" s="46">
        <f ca="1">IF(E1840="","",IF(OR([1]!EM_S_VAL_MV(E1840,deadline)="",[1]!EM_S_VAL_MV(E1840,deadline)="--",[1]!EM_S_VAL_MV(E1840,deadline)="null"),0,[1]!EM_S_VAL_MV(E1840,deadline)/100000000))</f>
        <v>13.54</v>
      </c>
      <c r="J1840" s="46">
        <f ca="1">IF(E1840="","",IF(RIGHT(LEFT($J$1,6),3)="TTM",[1]!EM_S_FA_PROFIT_TTM(E1840,LEFT(RIGHT($J$1,11),10),1)/100000000,[1]!EM_S_STM07_IS(E1840,61,LEFT(RIGHT($J$1,5),4)&amp;"-12-31",1)/100000000))</f>
        <v>-2.1063370143999998</v>
      </c>
      <c r="K1840" s="36">
        <f t="shared" ca="1" si="142"/>
        <v>-6.4282210811629943</v>
      </c>
      <c r="L1840" s="46">
        <f ca="1">IF(E1840="","",IF(ISERROR(IF(行业估值!$E$7="最新年报",[1]!EM_S_STM07_BS(E1840,140,LEFT(RIGHT($L$1,5),4)&amp;"-12-31",1)/100000000,[1]!EM_S_STM07_BS(E1840,140,LEFT(RIGHT($L$1,11),10),1)/100000000)),0,IF(行业估值!$E$7="最新年报",[1]!EM_S_STM07_BS(E1840,140,LEFT(RIGHT($L$1,5),4)&amp;"-12-31",1)/100000000,[1]!EM_S_STM07_BS(E1840,140,LEFT(RIGHT($L$1,11),10),1)/100000000)))</f>
        <v>7.4580361302</v>
      </c>
      <c r="M1840" s="36">
        <f t="shared" ca="1" si="143"/>
        <v>1.8154913389561309</v>
      </c>
      <c r="N1840" s="37" t="str">
        <f ca="1">IF(E1840="","",IF(ISERROR([1]!EM_S_EST_NETPROFIT(E1840,行业估值!$E$6,deadline)/100000000),"-",[1]!EM_S_EST_NETPROFIT(E1840,行业估值!$E$6,deadline)/100000000))</f>
        <v>-</v>
      </c>
      <c r="O1840" s="36" t="str">
        <f t="shared" ca="1" si="144"/>
        <v>-</v>
      </c>
      <c r="T1840" s="64" t="s">
        <v>3671</v>
      </c>
      <c r="U1840" s="64" t="s">
        <v>3672</v>
      </c>
    </row>
    <row r="1841" spans="4:21">
      <c r="D1841" s="45" t="str">
        <f>IF(AND(行业估值!$B$39=$G1841,COUNTIF($G$2:$G$2552,$G1841)&gt;=1),COUNTIF($G$2:G1841,$G1841),"")</f>
        <v/>
      </c>
      <c r="E1841" s="65" t="str">
        <f t="shared" si="140"/>
        <v>300443.SZ</v>
      </c>
      <c r="F1841" s="65" t="str">
        <f t="shared" si="141"/>
        <v>金雷股份</v>
      </c>
      <c r="G1841" s="34" t="str">
        <f>IF(E1841="","",IF(行业估值!$C$5="申万行业",[1]!EM_S_INFO_INDUSTRY_SW2014(E1841,"1"),IF(行业估值!$C$5="证监会行业",[1]!EM_S_INFO_INDUSTRY_CSRC1(E1841,"1"),[1]!EM_S_INFO_INDUSTRY_EM2016(E1841,"1"))))</f>
        <v>电气设备</v>
      </c>
      <c r="H1841" s="34" t="str">
        <f>IF(E1841="","",IF($H$1="上证50",[1]!EM_S_INFO_COMPINDEX(E1841,"000016"),"")&amp;IF($H$1="上证180",[1]!EM_S_INFO_COMPINDEX(E1841,"000010"),"")&amp;IF($H$1="沪深300",[1]!EM_S_INFO_COMPINDEX(E1841,"000300"),"")&amp;IF(AND($H$1="上证A股",RIGHT(E1841,2)="SH"),"是","")&amp;IF(AND($H$1="深证A股",RIGHT(E1841,2)="SZ"),"是","")&amp;IF(AND($H$1="创业板",LEFT(E1841,1)-3=0),"是","")&amp;IF(AND($H$1="全部A股",E1841&lt;&gt;0),"是","")&amp;IF(AND($H$1="中小板",LEFT(E1841,3)="002"),"是",""))</f>
        <v>是</v>
      </c>
      <c r="I1841" s="46">
        <f ca="1">IF(E1841="","",IF(OR([1]!EM_S_VAL_MV(E1841,deadline)="",[1]!EM_S_VAL_MV(E1841,deadline)="--",[1]!EM_S_VAL_MV(E1841,deadline)="null"),0,[1]!EM_S_VAL_MV(E1841,deadline)/100000000))</f>
        <v>30.8759672194</v>
      </c>
      <c r="J1841" s="46">
        <f ca="1">IF(E1841="","",IF(RIGHT(LEFT($J$1,6),3)="TTM",[1]!EM_S_FA_PROFIT_TTM(E1841,LEFT(RIGHT($J$1,11),10),1)/100000000,[1]!EM_S_STM07_IS(E1841,61,LEFT(RIGHT($J$1,5),4)&amp;"-12-31",1)/100000000))</f>
        <v>1.7355742946999999</v>
      </c>
      <c r="K1841" s="36">
        <f t="shared" ca="1" si="142"/>
        <v>17.790057915519554</v>
      </c>
      <c r="L1841" s="46">
        <f ca="1">IF(E1841="","",IF(ISERROR(IF(行业估值!$E$7="最新年报",[1]!EM_S_STM07_BS(E1841,140,LEFT(RIGHT($L$1,5),4)&amp;"-12-31",1)/100000000,[1]!EM_S_STM07_BS(E1841,140,LEFT(RIGHT($L$1,11),10),1)/100000000)),0,IF(行业估值!$E$7="最新年报",[1]!EM_S_STM07_BS(E1841,140,LEFT(RIGHT($L$1,5),4)&amp;"-12-31",1)/100000000,[1]!EM_S_STM07_BS(E1841,140,LEFT(RIGHT($L$1,11),10),1)/100000000)))</f>
        <v>18.5349349207</v>
      </c>
      <c r="M1841" s="36">
        <f t="shared" ca="1" si="143"/>
        <v>1.6658254993340933</v>
      </c>
      <c r="N1841" s="37">
        <f ca="1">IF(E1841="","",IF(ISERROR([1]!EM_S_EST_NETPROFIT(E1841,行业估值!$E$6,deadline)/100000000),"-",[1]!EM_S_EST_NETPROFIT(E1841,行业估值!$E$6,deadline)/100000000))</f>
        <v>2.0350000000000001</v>
      </c>
      <c r="O1841" s="36">
        <f t="shared" ca="1" si="144"/>
        <v>15.172465464078623</v>
      </c>
      <c r="T1841" s="64" t="s">
        <v>3673</v>
      </c>
      <c r="U1841" s="64" t="s">
        <v>3674</v>
      </c>
    </row>
    <row r="1842" spans="4:21">
      <c r="D1842" s="45" t="str">
        <f>IF(AND(行业估值!$B$39=$G1842,COUNTIF($G$2:$G$2552,$G1842)&gt;=1),COUNTIF($G$2:G1842,$G1842),"")</f>
        <v/>
      </c>
      <c r="E1842" s="65" t="str">
        <f t="shared" si="140"/>
        <v>300444.SZ</v>
      </c>
      <c r="F1842" s="65" t="str">
        <f t="shared" si="141"/>
        <v>双杰电气</v>
      </c>
      <c r="G1842" s="34" t="str">
        <f>IF(E1842="","",IF(行业估值!$C$5="申万行业",[1]!EM_S_INFO_INDUSTRY_SW2014(E1842,"1"),IF(行业估值!$C$5="证监会行业",[1]!EM_S_INFO_INDUSTRY_CSRC1(E1842,"1"),[1]!EM_S_INFO_INDUSTRY_EM2016(E1842,"1"))))</f>
        <v>电气设备</v>
      </c>
      <c r="H1842" s="34" t="str">
        <f>IF(E1842="","",IF($H$1="上证50",[1]!EM_S_INFO_COMPINDEX(E1842,"000016"),"")&amp;IF($H$1="上证180",[1]!EM_S_INFO_COMPINDEX(E1842,"000010"),"")&amp;IF($H$1="沪深300",[1]!EM_S_INFO_COMPINDEX(E1842,"000300"),"")&amp;IF(AND($H$1="上证A股",RIGHT(E1842,2)="SH"),"是","")&amp;IF(AND($H$1="深证A股",RIGHT(E1842,2)="SZ"),"是","")&amp;IF(AND($H$1="创业板",LEFT(E1842,1)-3=0),"是","")&amp;IF(AND($H$1="全部A股",E1842&lt;&gt;0),"是","")&amp;IF(AND($H$1="中小板",LEFT(E1842,3)="002"),"是",""))</f>
        <v>是</v>
      </c>
      <c r="I1842" s="46">
        <f ca="1">IF(E1842="","",IF(OR([1]!EM_S_VAL_MV(E1842,deadline)="",[1]!EM_S_VAL_MV(E1842,deadline)="--",[1]!EM_S_VAL_MV(E1842,deadline)="null"),0,[1]!EM_S_VAL_MV(E1842,deadline)/100000000))</f>
        <v>29.403176228400003</v>
      </c>
      <c r="J1842" s="46">
        <f ca="1">IF(E1842="","",IF(RIGHT(LEFT($J$1,6),3)="TTM",[1]!EM_S_FA_PROFIT_TTM(E1842,LEFT(RIGHT($J$1,11),10),1)/100000000,[1]!EM_S_STM07_IS(E1842,61,LEFT(RIGHT($J$1,5),4)&amp;"-12-31",1)/100000000))</f>
        <v>3.4160606400000001E-2</v>
      </c>
      <c r="K1842" s="36">
        <f t="shared" ca="1" si="142"/>
        <v>860.73343909960579</v>
      </c>
      <c r="L1842" s="46">
        <f ca="1">IF(E1842="","",IF(ISERROR(IF(行业估值!$E$7="最新年报",[1]!EM_S_STM07_BS(E1842,140,LEFT(RIGHT($L$1,5),4)&amp;"-12-31",1)/100000000,[1]!EM_S_STM07_BS(E1842,140,LEFT(RIGHT($L$1,11),10),1)/100000000)),0,IF(行业估值!$E$7="最新年报",[1]!EM_S_STM07_BS(E1842,140,LEFT(RIGHT($L$1,5),4)&amp;"-12-31",1)/100000000,[1]!EM_S_STM07_BS(E1842,140,LEFT(RIGHT($L$1,11),10),1)/100000000)))</f>
        <v>15.0524778393</v>
      </c>
      <c r="M1842" s="36">
        <f t="shared" ca="1" si="143"/>
        <v>1.953377812098966</v>
      </c>
      <c r="N1842" s="37" t="str">
        <f ca="1">IF(E1842="","",IF(ISERROR([1]!EM_S_EST_NETPROFIT(E1842,行业估值!$E$6,deadline)/100000000),"-",[1]!EM_S_EST_NETPROFIT(E1842,行业估值!$E$6,deadline)/100000000))</f>
        <v>-</v>
      </c>
      <c r="O1842" s="36" t="str">
        <f t="shared" ca="1" si="144"/>
        <v>-</v>
      </c>
      <c r="T1842" s="64" t="s">
        <v>3675</v>
      </c>
      <c r="U1842" s="64" t="s">
        <v>3676</v>
      </c>
    </row>
    <row r="1843" spans="4:21">
      <c r="D1843" s="45">
        <f>IF(AND(行业估值!$B$39=$G1843,COUNTIF($G$2:$G$2552,$G1843)&gt;=1),COUNTIF($G$2:G1843,$G1843),"")</f>
        <v>184</v>
      </c>
      <c r="E1843" s="65" t="str">
        <f t="shared" si="140"/>
        <v>300445.SZ</v>
      </c>
      <c r="F1843" s="65" t="str">
        <f t="shared" si="141"/>
        <v>康斯特</v>
      </c>
      <c r="G1843" s="34" t="str">
        <f>IF(E1843="","",IF(行业估值!$C$5="申万行业",[1]!EM_S_INFO_INDUSTRY_SW2014(E1843,"1"),IF(行业估值!$C$5="证监会行业",[1]!EM_S_INFO_INDUSTRY_CSRC1(E1843,"1"),[1]!EM_S_INFO_INDUSTRY_EM2016(E1843,"1"))))</f>
        <v>机械设备</v>
      </c>
      <c r="H1843" s="34" t="str">
        <f>IF(E1843="","",IF($H$1="上证50",[1]!EM_S_INFO_COMPINDEX(E1843,"000016"),"")&amp;IF($H$1="上证180",[1]!EM_S_INFO_COMPINDEX(E1843,"000010"),"")&amp;IF($H$1="沪深300",[1]!EM_S_INFO_COMPINDEX(E1843,"000300"),"")&amp;IF(AND($H$1="上证A股",RIGHT(E1843,2)="SH"),"是","")&amp;IF(AND($H$1="深证A股",RIGHT(E1843,2)="SZ"),"是","")&amp;IF(AND($H$1="创业板",LEFT(E1843,1)-3=0),"是","")&amp;IF(AND($H$1="全部A股",E1843&lt;&gt;0),"是","")&amp;IF(AND($H$1="中小板",LEFT(E1843,3)="002"),"是",""))</f>
        <v>是</v>
      </c>
      <c r="I1843" s="46">
        <f ca="1">IF(E1843="","",IF(OR([1]!EM_S_VAL_MV(E1843,deadline)="",[1]!EM_S_VAL_MV(E1843,deadline)="--",[1]!EM_S_VAL_MV(E1843,deadline)="null"),0,[1]!EM_S_VAL_MV(E1843,deadline)/100000000))</f>
        <v>24.42472368</v>
      </c>
      <c r="J1843" s="46">
        <f ca="1">IF(E1843="","",IF(RIGHT(LEFT($J$1,6),3)="TTM",[1]!EM_S_FA_PROFIT_TTM(E1843,LEFT(RIGHT($J$1,11),10),1)/100000000,[1]!EM_S_STM07_IS(E1843,61,LEFT(RIGHT($J$1,5),4)&amp;"-12-31",1)/100000000))</f>
        <v>0.81651334809999998</v>
      </c>
      <c r="K1843" s="36">
        <f t="shared" ca="1" si="142"/>
        <v>29.91344077452688</v>
      </c>
      <c r="L1843" s="46">
        <f ca="1">IF(E1843="","",IF(ISERROR(IF(行业估值!$E$7="最新年报",[1]!EM_S_STM07_BS(E1843,140,LEFT(RIGHT($L$1,5),4)&amp;"-12-31",1)/100000000,[1]!EM_S_STM07_BS(E1843,140,LEFT(RIGHT($L$1,11),10),1)/100000000)),0,IF(行业估值!$E$7="最新年报",[1]!EM_S_STM07_BS(E1843,140,LEFT(RIGHT($L$1,5),4)&amp;"-12-31",1)/100000000,[1]!EM_S_STM07_BS(E1843,140,LEFT(RIGHT($L$1,11),10),1)/100000000)))</f>
        <v>5.6394853064000001</v>
      </c>
      <c r="M1843" s="36">
        <f t="shared" ca="1" si="143"/>
        <v>4.3310200050138388</v>
      </c>
      <c r="N1843" s="37">
        <f ca="1">IF(E1843="","",IF(ISERROR([1]!EM_S_EST_NETPROFIT(E1843,行业估值!$E$6,deadline)/100000000),"-",[1]!EM_S_EST_NETPROFIT(E1843,行业估值!$E$6,deadline)/100000000))</f>
        <v>0.91401428571428567</v>
      </c>
      <c r="O1843" s="36">
        <f t="shared" ca="1" si="144"/>
        <v>26.722474759694286</v>
      </c>
      <c r="T1843" s="64" t="s">
        <v>3677</v>
      </c>
      <c r="U1843" s="64" t="s">
        <v>3678</v>
      </c>
    </row>
    <row r="1844" spans="4:21">
      <c r="D1844" s="45" t="str">
        <f>IF(AND(行业估值!$B$39=$G1844,COUNTIF($G$2:$G$2552,$G1844)&gt;=1),COUNTIF($G$2:G1844,$G1844),"")</f>
        <v/>
      </c>
      <c r="E1844" s="65" t="str">
        <f t="shared" si="140"/>
        <v>300446.SZ</v>
      </c>
      <c r="F1844" s="65" t="str">
        <f t="shared" si="141"/>
        <v>乐凯新材</v>
      </c>
      <c r="G1844" s="34" t="str">
        <f>IF(E1844="","",IF(行业估值!$C$5="申万行业",[1]!EM_S_INFO_INDUSTRY_SW2014(E1844,"1"),IF(行业估值!$C$5="证监会行业",[1]!EM_S_INFO_INDUSTRY_CSRC1(E1844,"1"),[1]!EM_S_INFO_INDUSTRY_EM2016(E1844,"1"))))</f>
        <v>有色金属</v>
      </c>
      <c r="H1844" s="34" t="str">
        <f>IF(E1844="","",IF($H$1="上证50",[1]!EM_S_INFO_COMPINDEX(E1844,"000016"),"")&amp;IF($H$1="上证180",[1]!EM_S_INFO_COMPINDEX(E1844,"000010"),"")&amp;IF($H$1="沪深300",[1]!EM_S_INFO_COMPINDEX(E1844,"000300"),"")&amp;IF(AND($H$1="上证A股",RIGHT(E1844,2)="SH"),"是","")&amp;IF(AND($H$1="深证A股",RIGHT(E1844,2)="SZ"),"是","")&amp;IF(AND($H$1="创业板",LEFT(E1844,1)-3=0),"是","")&amp;IF(AND($H$1="全部A股",E1844&lt;&gt;0),"是","")&amp;IF(AND($H$1="中小板",LEFT(E1844,3)="002"),"是",""))</f>
        <v>是</v>
      </c>
      <c r="I1844" s="46">
        <f ca="1">IF(E1844="","",IF(OR([1]!EM_S_VAL_MV(E1844,deadline)="",[1]!EM_S_VAL_MV(E1844,deadline)="--",[1]!EM_S_VAL_MV(E1844,deadline)="null"),0,[1]!EM_S_VAL_MV(E1844,deadline)/100000000))</f>
        <v>26.874780000000001</v>
      </c>
      <c r="J1844" s="46">
        <f ca="1">IF(E1844="","",IF(RIGHT(LEFT($J$1,6),3)="TTM",[1]!EM_S_FA_PROFIT_TTM(E1844,LEFT(RIGHT($J$1,11),10),1)/100000000,[1]!EM_S_STM07_IS(E1844,61,LEFT(RIGHT($J$1,5),4)&amp;"-12-31",1)/100000000))</f>
        <v>1.0972570009</v>
      </c>
      <c r="K1844" s="36">
        <f t="shared" ca="1" si="142"/>
        <v>24.49269403426597</v>
      </c>
      <c r="L1844" s="46">
        <f ca="1">IF(E1844="","",IF(ISERROR(IF(行业估值!$E$7="最新年报",[1]!EM_S_STM07_BS(E1844,140,LEFT(RIGHT($L$1,5),4)&amp;"-12-31",1)/100000000,[1]!EM_S_STM07_BS(E1844,140,LEFT(RIGHT($L$1,11),10),1)/100000000)),0,IF(行业估值!$E$7="最新年报",[1]!EM_S_STM07_BS(E1844,140,LEFT(RIGHT($L$1,5),4)&amp;"-12-31",1)/100000000,[1]!EM_S_STM07_BS(E1844,140,LEFT(RIGHT($L$1,11),10),1)/100000000)))</f>
        <v>6.5875772053999997</v>
      </c>
      <c r="M1844" s="36">
        <f t="shared" ca="1" si="143"/>
        <v>4.0796151850744273</v>
      </c>
      <c r="N1844" s="37">
        <f ca="1">IF(E1844="","",IF(ISERROR([1]!EM_S_EST_NETPROFIT(E1844,行业估值!$E$6,deadline)/100000000),"-",[1]!EM_S_EST_NETPROFIT(E1844,行业估值!$E$6,deadline)/100000000))</f>
        <v>1.1375999999999999</v>
      </c>
      <c r="O1844" s="36">
        <f t="shared" ca="1" si="144"/>
        <v>23.624103375527429</v>
      </c>
      <c r="T1844" s="64" t="s">
        <v>3679</v>
      </c>
      <c r="U1844" s="64" t="s">
        <v>3680</v>
      </c>
    </row>
    <row r="1845" spans="4:21">
      <c r="D1845" s="45" t="str">
        <f>IF(AND(行业估值!$B$39=$G1845,COUNTIF($G$2:$G$2552,$G1845)&gt;=1),COUNTIF($G$2:G1845,$G1845),"")</f>
        <v/>
      </c>
      <c r="E1845" s="65" t="str">
        <f t="shared" si="140"/>
        <v>300447.SZ</v>
      </c>
      <c r="F1845" s="65" t="str">
        <f t="shared" si="141"/>
        <v>全信股份</v>
      </c>
      <c r="G1845" s="34" t="str">
        <f>IF(E1845="","",IF(行业估值!$C$5="申万行业",[1]!EM_S_INFO_INDUSTRY_SW2014(E1845,"1"),IF(行业估值!$C$5="证监会行业",[1]!EM_S_INFO_INDUSTRY_CSRC1(E1845,"1"),[1]!EM_S_INFO_INDUSTRY_EM2016(E1845,"1"))))</f>
        <v>电气设备</v>
      </c>
      <c r="H1845" s="34" t="str">
        <f>IF(E1845="","",IF($H$1="上证50",[1]!EM_S_INFO_COMPINDEX(E1845,"000016"),"")&amp;IF($H$1="上证180",[1]!EM_S_INFO_COMPINDEX(E1845,"000010"),"")&amp;IF($H$1="沪深300",[1]!EM_S_INFO_COMPINDEX(E1845,"000300"),"")&amp;IF(AND($H$1="上证A股",RIGHT(E1845,2)="SH"),"是","")&amp;IF(AND($H$1="深证A股",RIGHT(E1845,2)="SZ"),"是","")&amp;IF(AND($H$1="创业板",LEFT(E1845,1)-3=0),"是","")&amp;IF(AND($H$1="全部A股",E1845&lt;&gt;0),"是","")&amp;IF(AND($H$1="中小板",LEFT(E1845,3)="002"),"是",""))</f>
        <v>是</v>
      </c>
      <c r="I1845" s="46">
        <f ca="1">IF(E1845="","",IF(OR([1]!EM_S_VAL_MV(E1845,deadline)="",[1]!EM_S_VAL_MV(E1845,deadline)="--",[1]!EM_S_VAL_MV(E1845,deadline)="null"),0,[1]!EM_S_VAL_MV(E1845,deadline)/100000000))</f>
        <v>28.544344164000002</v>
      </c>
      <c r="J1845" s="46">
        <f ca="1">IF(E1845="","",IF(RIGHT(LEFT($J$1,6),3)="TTM",[1]!EM_S_FA_PROFIT_TTM(E1845,LEFT(RIGHT($J$1,11),10),1)/100000000,[1]!EM_S_STM07_IS(E1845,61,LEFT(RIGHT($J$1,5),4)&amp;"-12-31",1)/100000000))</f>
        <v>-2.8419740883999998</v>
      </c>
      <c r="K1845" s="36">
        <f t="shared" ca="1" si="142"/>
        <v>-10.043843918390598</v>
      </c>
      <c r="L1845" s="46">
        <f ca="1">IF(E1845="","",IF(ISERROR(IF(行业估值!$E$7="最新年报",[1]!EM_S_STM07_BS(E1845,140,LEFT(RIGHT($L$1,5),4)&amp;"-12-31",1)/100000000,[1]!EM_S_STM07_BS(E1845,140,LEFT(RIGHT($L$1,11),10),1)/100000000)),0,IF(行业估值!$E$7="最新年报",[1]!EM_S_STM07_BS(E1845,140,LEFT(RIGHT($L$1,5),4)&amp;"-12-31",1)/100000000,[1]!EM_S_STM07_BS(E1845,140,LEFT(RIGHT($L$1,11),10),1)/100000000)))</f>
        <v>10.454032440000001</v>
      </c>
      <c r="M1845" s="36">
        <f t="shared" ca="1" si="143"/>
        <v>2.7304625586181936</v>
      </c>
      <c r="N1845" s="37">
        <f ca="1">IF(E1845="","",IF(ISERROR([1]!EM_S_EST_NETPROFIT(E1845,行业估值!$E$6,deadline)/100000000),"-",[1]!EM_S_EST_NETPROFIT(E1845,行业估值!$E$6,deadline)/100000000))</f>
        <v>1.25495</v>
      </c>
      <c r="O1845" s="36">
        <f t="shared" ca="1" si="144"/>
        <v>22.745403533208496</v>
      </c>
      <c r="T1845" s="64" t="s">
        <v>3681</v>
      </c>
      <c r="U1845" s="64" t="s">
        <v>3682</v>
      </c>
    </row>
    <row r="1846" spans="4:21">
      <c r="D1846" s="45" t="str">
        <f>IF(AND(行业估值!$B$39=$G1846,COUNTIF($G$2:$G$2552,$G1846)&gt;=1),COUNTIF($G$2:G1846,$G1846),"")</f>
        <v/>
      </c>
      <c r="E1846" s="65" t="str">
        <f t="shared" si="140"/>
        <v>300448.SZ</v>
      </c>
      <c r="F1846" s="65" t="str">
        <f t="shared" si="141"/>
        <v>浩云科技</v>
      </c>
      <c r="G1846" s="34" t="str">
        <f>IF(E1846="","",IF(行业估值!$C$5="申万行业",[1]!EM_S_INFO_INDUSTRY_SW2014(E1846,"1"),IF(行业估值!$C$5="证监会行业",[1]!EM_S_INFO_INDUSTRY_CSRC1(E1846,"1"),[1]!EM_S_INFO_INDUSTRY_EM2016(E1846,"1"))))</f>
        <v>信息技术</v>
      </c>
      <c r="H1846" s="34" t="str">
        <f>IF(E1846="","",IF($H$1="上证50",[1]!EM_S_INFO_COMPINDEX(E1846,"000016"),"")&amp;IF($H$1="上证180",[1]!EM_S_INFO_COMPINDEX(E1846,"000010"),"")&amp;IF($H$1="沪深300",[1]!EM_S_INFO_COMPINDEX(E1846,"000300"),"")&amp;IF(AND($H$1="上证A股",RIGHT(E1846,2)="SH"),"是","")&amp;IF(AND($H$1="深证A股",RIGHT(E1846,2)="SZ"),"是","")&amp;IF(AND($H$1="创业板",LEFT(E1846,1)-3=0),"是","")&amp;IF(AND($H$1="全部A股",E1846&lt;&gt;0),"是","")&amp;IF(AND($H$1="中小板",LEFT(E1846,3)="002"),"是",""))</f>
        <v>是</v>
      </c>
      <c r="I1846" s="46">
        <f ca="1">IF(E1846="","",IF(OR([1]!EM_S_VAL_MV(E1846,deadline)="",[1]!EM_S_VAL_MV(E1846,deadline)="--",[1]!EM_S_VAL_MV(E1846,deadline)="null"),0,[1]!EM_S_VAL_MV(E1846,deadline)/100000000))</f>
        <v>48.739427545600002</v>
      </c>
      <c r="J1846" s="46">
        <f ca="1">IF(E1846="","",IF(RIGHT(LEFT($J$1,6),3)="TTM",[1]!EM_S_FA_PROFIT_TTM(E1846,LEFT(RIGHT($J$1,11),10),1)/100000000,[1]!EM_S_STM07_IS(E1846,61,LEFT(RIGHT($J$1,5),4)&amp;"-12-31",1)/100000000))</f>
        <v>1.5885735787999999</v>
      </c>
      <c r="K1846" s="36">
        <f t="shared" ca="1" si="142"/>
        <v>30.68125278932154</v>
      </c>
      <c r="L1846" s="46">
        <f ca="1">IF(E1846="","",IF(ISERROR(IF(行业估值!$E$7="最新年报",[1]!EM_S_STM07_BS(E1846,140,LEFT(RIGHT($L$1,5),4)&amp;"-12-31",1)/100000000,[1]!EM_S_STM07_BS(E1846,140,LEFT(RIGHT($L$1,11),10),1)/100000000)),0,IF(行业估值!$E$7="最新年报",[1]!EM_S_STM07_BS(E1846,140,LEFT(RIGHT($L$1,5),4)&amp;"-12-31",1)/100000000,[1]!EM_S_STM07_BS(E1846,140,LEFT(RIGHT($L$1,11),10),1)/100000000)))</f>
        <v>12.929277059</v>
      </c>
      <c r="M1846" s="36">
        <f t="shared" ca="1" si="143"/>
        <v>3.7696947264095289</v>
      </c>
      <c r="N1846" s="37">
        <f ca="1">IF(E1846="","",IF(ISERROR([1]!EM_S_EST_NETPROFIT(E1846,行业估值!$E$6,deadline)/100000000),"-",[1]!EM_S_EST_NETPROFIT(E1846,行业估值!$E$6,deadline)/100000000))</f>
        <v>1.96235</v>
      </c>
      <c r="O1846" s="36">
        <f t="shared" ca="1" si="144"/>
        <v>24.8372754837822</v>
      </c>
      <c r="T1846" s="64" t="s">
        <v>3683</v>
      </c>
      <c r="U1846" s="64" t="s">
        <v>3684</v>
      </c>
    </row>
    <row r="1847" spans="4:21">
      <c r="D1847" s="45" t="str">
        <f>IF(AND(行业估值!$B$39=$G1847,COUNTIF($G$2:$G$2552,$G1847)&gt;=1),COUNTIF($G$2:G1847,$G1847),"")</f>
        <v/>
      </c>
      <c r="E1847" s="65" t="str">
        <f t="shared" si="140"/>
        <v>300449.SZ</v>
      </c>
      <c r="F1847" s="65" t="str">
        <f t="shared" si="141"/>
        <v>汉邦高科</v>
      </c>
      <c r="G1847" s="34" t="str">
        <f>IF(E1847="","",IF(行业估值!$C$5="申万行业",[1]!EM_S_INFO_INDUSTRY_SW2014(E1847,"1"),IF(行业估值!$C$5="证监会行业",[1]!EM_S_INFO_INDUSTRY_CSRC1(E1847,"1"),[1]!EM_S_INFO_INDUSTRY_EM2016(E1847,"1"))))</f>
        <v>信息技术</v>
      </c>
      <c r="H1847" s="34" t="str">
        <f>IF(E1847="","",IF($H$1="上证50",[1]!EM_S_INFO_COMPINDEX(E1847,"000016"),"")&amp;IF($H$1="上证180",[1]!EM_S_INFO_COMPINDEX(E1847,"000010"),"")&amp;IF($H$1="沪深300",[1]!EM_S_INFO_COMPINDEX(E1847,"000300"),"")&amp;IF(AND($H$1="上证A股",RIGHT(E1847,2)="SH"),"是","")&amp;IF(AND($H$1="深证A股",RIGHT(E1847,2)="SZ"),"是","")&amp;IF(AND($H$1="创业板",LEFT(E1847,1)-3=0),"是","")&amp;IF(AND($H$1="全部A股",E1847&lt;&gt;0),"是","")&amp;IF(AND($H$1="中小板",LEFT(E1847,3)="002"),"是",""))</f>
        <v>是</v>
      </c>
      <c r="I1847" s="46">
        <f ca="1">IF(E1847="","",IF(OR([1]!EM_S_VAL_MV(E1847,deadline)="",[1]!EM_S_VAL_MV(E1847,deadline)="--",[1]!EM_S_VAL_MV(E1847,deadline)="null"),0,[1]!EM_S_VAL_MV(E1847,deadline)/100000000))</f>
        <v>34.030075519599997</v>
      </c>
      <c r="J1847" s="46">
        <f ca="1">IF(E1847="","",IF(RIGHT(LEFT($J$1,6),3)="TTM",[1]!EM_S_FA_PROFIT_TTM(E1847,LEFT(RIGHT($J$1,11),10),1)/100000000,[1]!EM_S_STM07_IS(E1847,61,LEFT(RIGHT($J$1,5),4)&amp;"-12-31",1)/100000000))</f>
        <v>-7.3228043899999998E-2</v>
      </c>
      <c r="K1847" s="36">
        <f t="shared" ca="1" si="142"/>
        <v>-464.71370402944763</v>
      </c>
      <c r="L1847" s="46">
        <f ca="1">IF(E1847="","",IF(ISERROR(IF(行业估值!$E$7="最新年报",[1]!EM_S_STM07_BS(E1847,140,LEFT(RIGHT($L$1,5),4)&amp;"-12-31",1)/100000000,[1]!EM_S_STM07_BS(E1847,140,LEFT(RIGHT($L$1,11),10),1)/100000000)),0,IF(行业估值!$E$7="最新年报",[1]!EM_S_STM07_BS(E1847,140,LEFT(RIGHT($L$1,5),4)&amp;"-12-31",1)/100000000,[1]!EM_S_STM07_BS(E1847,140,LEFT(RIGHT($L$1,11),10),1)/100000000)))</f>
        <v>14.2442497547</v>
      </c>
      <c r="M1847" s="36">
        <f t="shared" ca="1" si="143"/>
        <v>2.389039514585281</v>
      </c>
      <c r="N1847" s="37">
        <f ca="1">IF(E1847="","",IF(ISERROR([1]!EM_S_EST_NETPROFIT(E1847,行业估值!$E$6,deadline)/100000000),"-",[1]!EM_S_EST_NETPROFIT(E1847,行业估值!$E$6,deadline)/100000000))</f>
        <v>0.56999999999999995</v>
      </c>
      <c r="O1847" s="36">
        <f t="shared" ca="1" si="144"/>
        <v>59.70188687649123</v>
      </c>
      <c r="T1847" s="64" t="s">
        <v>3685</v>
      </c>
      <c r="U1847" s="64" t="s">
        <v>3686</v>
      </c>
    </row>
    <row r="1848" spans="4:21">
      <c r="D1848" s="45">
        <f>IF(AND(行业估值!$B$39=$G1848,COUNTIF($G$2:$G$2552,$G1848)&gt;=1),COUNTIF($G$2:G1848,$G1848),"")</f>
        <v>185</v>
      </c>
      <c r="E1848" s="65" t="str">
        <f t="shared" si="140"/>
        <v>300450.SZ</v>
      </c>
      <c r="F1848" s="65" t="str">
        <f t="shared" si="141"/>
        <v>先导智能</v>
      </c>
      <c r="G1848" s="34" t="str">
        <f>IF(E1848="","",IF(行业估值!$C$5="申万行业",[1]!EM_S_INFO_INDUSTRY_SW2014(E1848,"1"),IF(行业估值!$C$5="证监会行业",[1]!EM_S_INFO_INDUSTRY_CSRC1(E1848,"1"),[1]!EM_S_INFO_INDUSTRY_EM2016(E1848,"1"))))</f>
        <v>机械设备</v>
      </c>
      <c r="H1848" s="34" t="str">
        <f>IF(E1848="","",IF($H$1="上证50",[1]!EM_S_INFO_COMPINDEX(E1848,"000016"),"")&amp;IF($H$1="上证180",[1]!EM_S_INFO_COMPINDEX(E1848,"000010"),"")&amp;IF($H$1="沪深300",[1]!EM_S_INFO_COMPINDEX(E1848,"000300"),"")&amp;IF(AND($H$1="上证A股",RIGHT(E1848,2)="SH"),"是","")&amp;IF(AND($H$1="深证A股",RIGHT(E1848,2)="SZ"),"是","")&amp;IF(AND($H$1="创业板",LEFT(E1848,1)-3=0),"是","")&amp;IF(AND($H$1="全部A股",E1848&lt;&gt;0),"是","")&amp;IF(AND($H$1="中小板",LEFT(E1848,3)="002"),"是",""))</f>
        <v>是</v>
      </c>
      <c r="I1848" s="46">
        <f ca="1">IF(E1848="","",IF(OR([1]!EM_S_VAL_MV(E1848,deadline)="",[1]!EM_S_VAL_MV(E1848,deadline)="--",[1]!EM_S_VAL_MV(E1848,deadline)="null"),0,[1]!EM_S_VAL_MV(E1848,deadline)/100000000))</f>
        <v>339.88568171200001</v>
      </c>
      <c r="J1848" s="46">
        <f ca="1">IF(E1848="","",IF(RIGHT(LEFT($J$1,6),3)="TTM",[1]!EM_S_FA_PROFIT_TTM(E1848,LEFT(RIGHT($J$1,11),10),1)/100000000,[1]!EM_S_STM07_IS(E1848,61,LEFT(RIGHT($J$1,5),4)&amp;"-12-31",1)/100000000))</f>
        <v>8.3071348696000005</v>
      </c>
      <c r="K1848" s="36">
        <f t="shared" ca="1" si="142"/>
        <v>40.914910742067434</v>
      </c>
      <c r="L1848" s="46">
        <f ca="1">IF(E1848="","",IF(ISERROR(IF(行业估值!$E$7="最新年报",[1]!EM_S_STM07_BS(E1848,140,LEFT(RIGHT($L$1,5),4)&amp;"-12-31",1)/100000000,[1]!EM_S_STM07_BS(E1848,140,LEFT(RIGHT($L$1,11),10),1)/100000000)),0,IF(行业估值!$E$7="最新年报",[1]!EM_S_STM07_BS(E1848,140,LEFT(RIGHT($L$1,5),4)&amp;"-12-31",1)/100000000,[1]!EM_S_STM07_BS(E1848,140,LEFT(RIGHT($L$1,11),10),1)/100000000)))</f>
        <v>38.481730403699999</v>
      </c>
      <c r="M1848" s="36">
        <f t="shared" ca="1" si="143"/>
        <v>8.8323908032815535</v>
      </c>
      <c r="N1848" s="37">
        <f ca="1">IF(E1848="","",IF(ISERROR([1]!EM_S_EST_NETPROFIT(E1848,行业估值!$E$6,deadline)/100000000),"-",[1]!EM_S_EST_NETPROFIT(E1848,行业估值!$E$6,deadline)/100000000))</f>
        <v>9.7561129032258069</v>
      </c>
      <c r="O1848" s="36">
        <f t="shared" ca="1" si="144"/>
        <v>34.838227589557583</v>
      </c>
      <c r="T1848" s="64" t="s">
        <v>3687</v>
      </c>
      <c r="U1848" s="64" t="s">
        <v>3688</v>
      </c>
    </row>
    <row r="1849" spans="4:21">
      <c r="D1849" s="45" t="str">
        <f>IF(AND(行业估值!$B$39=$G1849,COUNTIF($G$2:$G$2552,$G1849)&gt;=1),COUNTIF($G$2:G1849,$G1849),"")</f>
        <v/>
      </c>
      <c r="E1849" s="65" t="str">
        <f t="shared" si="140"/>
        <v>300451.SZ</v>
      </c>
      <c r="F1849" s="65" t="str">
        <f t="shared" si="141"/>
        <v>创业慧康</v>
      </c>
      <c r="G1849" s="34" t="str">
        <f>IF(E1849="","",IF(行业估值!$C$5="申万行业",[1]!EM_S_INFO_INDUSTRY_SW2014(E1849,"1"),IF(行业估值!$C$5="证监会行业",[1]!EM_S_INFO_INDUSTRY_CSRC1(E1849,"1"),[1]!EM_S_INFO_INDUSTRY_EM2016(E1849,"1"))))</f>
        <v>医药生物</v>
      </c>
      <c r="H1849" s="34" t="str">
        <f>IF(E1849="","",IF($H$1="上证50",[1]!EM_S_INFO_COMPINDEX(E1849,"000016"),"")&amp;IF($H$1="上证180",[1]!EM_S_INFO_COMPINDEX(E1849,"000010"),"")&amp;IF($H$1="沪深300",[1]!EM_S_INFO_COMPINDEX(E1849,"000300"),"")&amp;IF(AND($H$1="上证A股",RIGHT(E1849,2)="SH"),"是","")&amp;IF(AND($H$1="深证A股",RIGHT(E1849,2)="SZ"),"是","")&amp;IF(AND($H$1="创业板",LEFT(E1849,1)-3=0),"是","")&amp;IF(AND($H$1="全部A股",E1849&lt;&gt;0),"是","")&amp;IF(AND($H$1="中小板",LEFT(E1849,3)="002"),"是",""))</f>
        <v>是</v>
      </c>
      <c r="I1849" s="46">
        <f ca="1">IF(E1849="","",IF(OR([1]!EM_S_VAL_MV(E1849,deadline)="",[1]!EM_S_VAL_MV(E1849,deadline)="--",[1]!EM_S_VAL_MV(E1849,deadline)="null"),0,[1]!EM_S_VAL_MV(E1849,deadline)/100000000))</f>
        <v>120.8674573218</v>
      </c>
      <c r="J1849" s="46">
        <f ca="1">IF(E1849="","",IF(RIGHT(LEFT($J$1,6),3)="TTM",[1]!EM_S_FA_PROFIT_TTM(E1849,LEFT(RIGHT($J$1,11),10),1)/100000000,[1]!EM_S_STM07_IS(E1849,61,LEFT(RIGHT($J$1,5),4)&amp;"-12-31",1)/100000000))</f>
        <v>2.9444967364999997</v>
      </c>
      <c r="K1849" s="36">
        <f t="shared" ca="1" si="142"/>
        <v>41.048596122904897</v>
      </c>
      <c r="L1849" s="46">
        <f ca="1">IF(E1849="","",IF(ISERROR(IF(行业估值!$E$7="最新年报",[1]!EM_S_STM07_BS(E1849,140,LEFT(RIGHT($L$1,5),4)&amp;"-12-31",1)/100000000,[1]!EM_S_STM07_BS(E1849,140,LEFT(RIGHT($L$1,11),10),1)/100000000)),0,IF(行业估值!$E$7="最新年报",[1]!EM_S_STM07_BS(E1849,140,LEFT(RIGHT($L$1,5),4)&amp;"-12-31",1)/100000000,[1]!EM_S_STM07_BS(E1849,140,LEFT(RIGHT($L$1,11),10),1)/100000000)))</f>
        <v>24.926812148299998</v>
      </c>
      <c r="M1849" s="36">
        <f t="shared" ca="1" si="143"/>
        <v>4.8488934967981105</v>
      </c>
      <c r="N1849" s="37">
        <f ca="1">IF(E1849="","",IF(ISERROR([1]!EM_S_EST_NETPROFIT(E1849,行业估值!$E$6,deadline)/100000000),"-",[1]!EM_S_EST_NETPROFIT(E1849,行业估值!$E$6,deadline)/100000000))</f>
        <v>2.8953260869565218</v>
      </c>
      <c r="O1849" s="36">
        <f t="shared" ca="1" si="144"/>
        <v>41.745714883829258</v>
      </c>
      <c r="T1849" s="64" t="s">
        <v>3689</v>
      </c>
      <c r="U1849" s="64" t="s">
        <v>3690</v>
      </c>
    </row>
    <row r="1850" spans="4:21">
      <c r="D1850" s="45" t="str">
        <f>IF(AND(行业估值!$B$39=$G1850,COUNTIF($G$2:$G$2552,$G1850)&gt;=1),COUNTIF($G$2:G1850,$G1850),"")</f>
        <v/>
      </c>
      <c r="E1850" s="65" t="str">
        <f t="shared" si="140"/>
        <v>300452.SZ</v>
      </c>
      <c r="F1850" s="65" t="str">
        <f t="shared" si="141"/>
        <v>山河药辅</v>
      </c>
      <c r="G1850" s="34" t="str">
        <f>IF(E1850="","",IF(行业估值!$C$5="申万行业",[1]!EM_S_INFO_INDUSTRY_SW2014(E1850,"1"),IF(行业估值!$C$5="证监会行业",[1]!EM_S_INFO_INDUSTRY_CSRC1(E1850,"1"),[1]!EM_S_INFO_INDUSTRY_EM2016(E1850,"1"))))</f>
        <v>医药生物</v>
      </c>
      <c r="H1850" s="34" t="str">
        <f>IF(E1850="","",IF($H$1="上证50",[1]!EM_S_INFO_COMPINDEX(E1850,"000016"),"")&amp;IF($H$1="上证180",[1]!EM_S_INFO_COMPINDEX(E1850,"000010"),"")&amp;IF($H$1="沪深300",[1]!EM_S_INFO_COMPINDEX(E1850,"000300"),"")&amp;IF(AND($H$1="上证A股",RIGHT(E1850,2)="SH"),"是","")&amp;IF(AND($H$1="深证A股",RIGHT(E1850,2)="SZ"),"是","")&amp;IF(AND($H$1="创业板",LEFT(E1850,1)-3=0),"是","")&amp;IF(AND($H$1="全部A股",E1850&lt;&gt;0),"是","")&amp;IF(AND($H$1="中小板",LEFT(E1850,3)="002"),"是",""))</f>
        <v>是</v>
      </c>
      <c r="I1850" s="46">
        <f ca="1">IF(E1850="","",IF(OR([1]!EM_S_VAL_MV(E1850,deadline)="",[1]!EM_S_VAL_MV(E1850,deadline)="--",[1]!EM_S_VAL_MV(E1850,deadline)="null"),0,[1]!EM_S_VAL_MV(E1850,deadline)/100000000))</f>
        <v>20.9496</v>
      </c>
      <c r="J1850" s="46">
        <f ca="1">IF(E1850="","",IF(RIGHT(LEFT($J$1,6),3)="TTM",[1]!EM_S_FA_PROFIT_TTM(E1850,LEFT(RIGHT($J$1,11),10),1)/100000000,[1]!EM_S_STM07_IS(E1850,61,LEFT(RIGHT($J$1,5),4)&amp;"-12-31",1)/100000000))</f>
        <v>0.87866937499999997</v>
      </c>
      <c r="K1850" s="36">
        <f t="shared" ca="1" si="142"/>
        <v>23.842415129126358</v>
      </c>
      <c r="L1850" s="46">
        <f ca="1">IF(E1850="","",IF(ISERROR(IF(行业估值!$E$7="最新年报",[1]!EM_S_STM07_BS(E1850,140,LEFT(RIGHT($L$1,5),4)&amp;"-12-31",1)/100000000,[1]!EM_S_STM07_BS(E1850,140,LEFT(RIGHT($L$1,11),10),1)/100000000)),0,IF(行业估值!$E$7="最新年报",[1]!EM_S_STM07_BS(E1850,140,LEFT(RIGHT($L$1,5),4)&amp;"-12-31",1)/100000000,[1]!EM_S_STM07_BS(E1850,140,LEFT(RIGHT($L$1,11),10),1)/100000000)))</f>
        <v>5.0745241851999996</v>
      </c>
      <c r="M1850" s="36">
        <f t="shared" ca="1" si="143"/>
        <v>4.1283870635793063</v>
      </c>
      <c r="N1850" s="37">
        <f ca="1">IF(E1850="","",IF(ISERROR([1]!EM_S_EST_NETPROFIT(E1850,行业估值!$E$6,deadline)/100000000),"-",[1]!EM_S_EST_NETPROFIT(E1850,行业估值!$E$6,deadline)/100000000))</f>
        <v>0.87275000000000003</v>
      </c>
      <c r="O1850" s="36">
        <f t="shared" ca="1" si="144"/>
        <v>24.004124892580922</v>
      </c>
      <c r="T1850" s="64" t="s">
        <v>3691</v>
      </c>
      <c r="U1850" s="64" t="s">
        <v>3692</v>
      </c>
    </row>
    <row r="1851" spans="4:21">
      <c r="D1851" s="45" t="str">
        <f>IF(AND(行业估值!$B$39=$G1851,COUNTIF($G$2:$G$2552,$G1851)&gt;=1),COUNTIF($G$2:G1851,$G1851),"")</f>
        <v/>
      </c>
      <c r="E1851" s="65" t="str">
        <f t="shared" si="140"/>
        <v>300453.SZ</v>
      </c>
      <c r="F1851" s="65" t="str">
        <f t="shared" si="141"/>
        <v>三鑫医疗</v>
      </c>
      <c r="G1851" s="34" t="str">
        <f>IF(E1851="","",IF(行业估值!$C$5="申万行业",[1]!EM_S_INFO_INDUSTRY_SW2014(E1851,"1"),IF(行业估值!$C$5="证监会行业",[1]!EM_S_INFO_INDUSTRY_CSRC1(E1851,"1"),[1]!EM_S_INFO_INDUSTRY_EM2016(E1851,"1"))))</f>
        <v>医药生物</v>
      </c>
      <c r="H1851" s="34" t="str">
        <f>IF(E1851="","",IF($H$1="上证50",[1]!EM_S_INFO_COMPINDEX(E1851,"000016"),"")&amp;IF($H$1="上证180",[1]!EM_S_INFO_COMPINDEX(E1851,"000010"),"")&amp;IF($H$1="沪深300",[1]!EM_S_INFO_COMPINDEX(E1851,"000300"),"")&amp;IF(AND($H$1="上证A股",RIGHT(E1851,2)="SH"),"是","")&amp;IF(AND($H$1="深证A股",RIGHT(E1851,2)="SZ"),"是","")&amp;IF(AND($H$1="创业板",LEFT(E1851,1)-3=0),"是","")&amp;IF(AND($H$1="全部A股",E1851&lt;&gt;0),"是","")&amp;IF(AND($H$1="中小板",LEFT(E1851,3)="002"),"是",""))</f>
        <v>是</v>
      </c>
      <c r="I1851" s="46">
        <f ca="1">IF(E1851="","",IF(OR([1]!EM_S_VAL_MV(E1851,deadline)="",[1]!EM_S_VAL_MV(E1851,deadline)="--",[1]!EM_S_VAL_MV(E1851,deadline)="null"),0,[1]!EM_S_VAL_MV(E1851,deadline)/100000000))</f>
        <v>18.967300999999999</v>
      </c>
      <c r="J1851" s="46">
        <f ca="1">IF(E1851="","",IF(RIGHT(LEFT($J$1,6),3)="TTM",[1]!EM_S_FA_PROFIT_TTM(E1851,LEFT(RIGHT($J$1,11),10),1)/100000000,[1]!EM_S_STM07_IS(E1851,61,LEFT(RIGHT($J$1,5),4)&amp;"-12-31",1)/100000000))</f>
        <v>0.53391088899999994</v>
      </c>
      <c r="K1851" s="36">
        <f t="shared" ca="1" si="142"/>
        <v>35.525218516380548</v>
      </c>
      <c r="L1851" s="46">
        <f ca="1">IF(E1851="","",IF(ISERROR(IF(行业估值!$E$7="最新年报",[1]!EM_S_STM07_BS(E1851,140,LEFT(RIGHT($L$1,5),4)&amp;"-12-31",1)/100000000,[1]!EM_S_STM07_BS(E1851,140,LEFT(RIGHT($L$1,11),10),1)/100000000)),0,IF(行业估值!$E$7="最新年报",[1]!EM_S_STM07_BS(E1851,140,LEFT(RIGHT($L$1,5),4)&amp;"-12-31",1)/100000000,[1]!EM_S_STM07_BS(E1851,140,LEFT(RIGHT($L$1,11),10),1)/100000000)))</f>
        <v>6.3855659866999996</v>
      </c>
      <c r="M1851" s="36">
        <f t="shared" ca="1" si="143"/>
        <v>2.9703398319750387</v>
      </c>
      <c r="N1851" s="37" t="str">
        <f ca="1">IF(E1851="","",IF(ISERROR([1]!EM_S_EST_NETPROFIT(E1851,行业估值!$E$6,deadline)/100000000),"-",[1]!EM_S_EST_NETPROFIT(E1851,行业估值!$E$6,deadline)/100000000))</f>
        <v>-</v>
      </c>
      <c r="O1851" s="36" t="str">
        <f t="shared" ca="1" si="144"/>
        <v>-</v>
      </c>
      <c r="T1851" s="64" t="s">
        <v>3693</v>
      </c>
      <c r="U1851" s="64" t="s">
        <v>3694</v>
      </c>
    </row>
    <row r="1852" spans="4:21">
      <c r="D1852" s="45" t="str">
        <f>IF(AND(行业估值!$B$39=$G1852,COUNTIF($G$2:$G$2552,$G1852)&gt;=1),COUNTIF($G$2:G1852,$G1852),"")</f>
        <v/>
      </c>
      <c r="E1852" s="65" t="str">
        <f t="shared" si="140"/>
        <v>300454.SZ</v>
      </c>
      <c r="F1852" s="65" t="str">
        <f t="shared" si="141"/>
        <v>深信服</v>
      </c>
      <c r="G1852" s="34" t="str">
        <f>IF(E1852="","",IF(行业估值!$C$5="申万行业",[1]!EM_S_INFO_INDUSTRY_SW2014(E1852,"1"),IF(行业估值!$C$5="证监会行业",[1]!EM_S_INFO_INDUSTRY_CSRC1(E1852,"1"),[1]!EM_S_INFO_INDUSTRY_EM2016(E1852,"1"))))</f>
        <v>信息技术</v>
      </c>
      <c r="H1852" s="34" t="str">
        <f>IF(E1852="","",IF($H$1="上证50",[1]!EM_S_INFO_COMPINDEX(E1852,"000016"),"")&amp;IF($H$1="上证180",[1]!EM_S_INFO_COMPINDEX(E1852,"000010"),"")&amp;IF($H$1="沪深300",[1]!EM_S_INFO_COMPINDEX(E1852,"000300"),"")&amp;IF(AND($H$1="上证A股",RIGHT(E1852,2)="SH"),"是","")&amp;IF(AND($H$1="深证A股",RIGHT(E1852,2)="SZ"),"是","")&amp;IF(AND($H$1="创业板",LEFT(E1852,1)-3=0),"是","")&amp;IF(AND($H$1="全部A股",E1852&lt;&gt;0),"是","")&amp;IF(AND($H$1="中小板",LEFT(E1852,3)="002"),"是",""))</f>
        <v>是</v>
      </c>
      <c r="I1852" s="46">
        <f ca="1">IF(E1852="","",IF(OR([1]!EM_S_VAL_MV(E1852,deadline)="",[1]!EM_S_VAL_MV(E1852,deadline)="--",[1]!EM_S_VAL_MV(E1852,deadline)="null"),0,[1]!EM_S_VAL_MV(E1852,deadline)/100000000))</f>
        <v>467.01353410000002</v>
      </c>
      <c r="J1852" s="46">
        <f ca="1">IF(E1852="","",IF(RIGHT(LEFT($J$1,6),3)="TTM",[1]!EM_S_FA_PROFIT_TTM(E1852,LEFT(RIGHT($J$1,11),10),1)/100000000,[1]!EM_S_STM07_IS(E1852,61,LEFT(RIGHT($J$1,5),4)&amp;"-12-31",1)/100000000))</f>
        <v>6.0319818659000006</v>
      </c>
      <c r="K1852" s="36">
        <f t="shared" ca="1" si="142"/>
        <v>77.422900877756433</v>
      </c>
      <c r="L1852" s="46">
        <f ca="1">IF(E1852="","",IF(ISERROR(IF(行业估值!$E$7="最新年报",[1]!EM_S_STM07_BS(E1852,140,LEFT(RIGHT($L$1,5),4)&amp;"-12-31",1)/100000000,[1]!EM_S_STM07_BS(E1852,140,LEFT(RIGHT($L$1,11),10),1)/100000000)),0,IF(行业估值!$E$7="最新年报",[1]!EM_S_STM07_BS(E1852,140,LEFT(RIGHT($L$1,5),4)&amp;"-12-31",1)/100000000,[1]!EM_S_STM07_BS(E1852,140,LEFT(RIGHT($L$1,11),10),1)/100000000)))</f>
        <v>37.550328351799998</v>
      </c>
      <c r="M1852" s="36">
        <f t="shared" ca="1" si="143"/>
        <v>12.437002673443025</v>
      </c>
      <c r="N1852" s="37">
        <f ca="1">IF(E1852="","",IF(ISERROR([1]!EM_S_EST_NETPROFIT(E1852,行业估值!$E$6,deadline)/100000000),"-",[1]!EM_S_EST_NETPROFIT(E1852,行业估值!$E$6,deadline)/100000000))</f>
        <v>6.67049</v>
      </c>
      <c r="O1852" s="36">
        <f t="shared" ca="1" si="144"/>
        <v>70.011878302793349</v>
      </c>
      <c r="T1852" s="64" t="s">
        <v>3695</v>
      </c>
      <c r="U1852" s="64" t="s">
        <v>3696</v>
      </c>
    </row>
    <row r="1853" spans="4:21">
      <c r="D1853" s="45" t="str">
        <f>IF(AND(行业估值!$B$39=$G1853,COUNTIF($G$2:$G$2552,$G1853)&gt;=1),COUNTIF($G$2:G1853,$G1853),"")</f>
        <v/>
      </c>
      <c r="E1853" s="65" t="str">
        <f t="shared" si="140"/>
        <v>300455.SZ</v>
      </c>
      <c r="F1853" s="65" t="str">
        <f t="shared" si="141"/>
        <v>康拓红外</v>
      </c>
      <c r="G1853" s="34" t="str">
        <f>IF(E1853="","",IF(行业估值!$C$5="申万行业",[1]!EM_S_INFO_INDUSTRY_SW2014(E1853,"1"),IF(行业估值!$C$5="证监会行业",[1]!EM_S_INFO_INDUSTRY_CSRC1(E1853,"1"),[1]!EM_S_INFO_INDUSTRY_EM2016(E1853,"1"))))</f>
        <v>信息技术</v>
      </c>
      <c r="H1853" s="34" t="str">
        <f>IF(E1853="","",IF($H$1="上证50",[1]!EM_S_INFO_COMPINDEX(E1853,"000016"),"")&amp;IF($H$1="上证180",[1]!EM_S_INFO_COMPINDEX(E1853,"000010"),"")&amp;IF($H$1="沪深300",[1]!EM_S_INFO_COMPINDEX(E1853,"000300"),"")&amp;IF(AND($H$1="上证A股",RIGHT(E1853,2)="SH"),"是","")&amp;IF(AND($H$1="深证A股",RIGHT(E1853,2)="SZ"),"是","")&amp;IF(AND($H$1="创业板",LEFT(E1853,1)-3=0),"是","")&amp;IF(AND($H$1="全部A股",E1853&lt;&gt;0),"是","")&amp;IF(AND($H$1="中小板",LEFT(E1853,3)="002"),"是",""))</f>
        <v>是</v>
      </c>
      <c r="I1853" s="46">
        <f ca="1">IF(E1853="","",IF(OR([1]!EM_S_VAL_MV(E1853,deadline)="",[1]!EM_S_VAL_MV(E1853,deadline)="--",[1]!EM_S_VAL_MV(E1853,deadline)="null"),0,[1]!EM_S_VAL_MV(E1853,deadline)/100000000))</f>
        <v>49.713309161200002</v>
      </c>
      <c r="J1853" s="46">
        <f ca="1">IF(E1853="","",IF(RIGHT(LEFT($J$1,6),3)="TTM",[1]!EM_S_FA_PROFIT_TTM(E1853,LEFT(RIGHT($J$1,11),10),1)/100000000,[1]!EM_S_STM07_IS(E1853,61,LEFT(RIGHT($J$1,5),4)&amp;"-12-31",1)/100000000))</f>
        <v>0.76534164510000002</v>
      </c>
      <c r="K1853" s="36">
        <f t="shared" ca="1" si="142"/>
        <v>64.95570896929884</v>
      </c>
      <c r="L1853" s="46">
        <f ca="1">IF(E1853="","",IF(ISERROR(IF(行业估值!$E$7="最新年报",[1]!EM_S_STM07_BS(E1853,140,LEFT(RIGHT($L$1,5),4)&amp;"-12-31",1)/100000000,[1]!EM_S_STM07_BS(E1853,140,LEFT(RIGHT($L$1,11),10),1)/100000000)),0,IF(行业估值!$E$7="最新年报",[1]!EM_S_STM07_BS(E1853,140,LEFT(RIGHT($L$1,5),4)&amp;"-12-31",1)/100000000,[1]!EM_S_STM07_BS(E1853,140,LEFT(RIGHT($L$1,11),10),1)/100000000)))</f>
        <v>7.6547811333000002</v>
      </c>
      <c r="M1853" s="36">
        <f t="shared" ca="1" si="143"/>
        <v>6.4944128768014089</v>
      </c>
      <c r="N1853" s="37" t="str">
        <f ca="1">IF(E1853="","",IF(ISERROR([1]!EM_S_EST_NETPROFIT(E1853,行业估值!$E$6,deadline)/100000000),"-",[1]!EM_S_EST_NETPROFIT(E1853,行业估值!$E$6,deadline)/100000000))</f>
        <v>-</v>
      </c>
      <c r="O1853" s="36" t="str">
        <f t="shared" ca="1" si="144"/>
        <v>-</v>
      </c>
      <c r="T1853" s="64" t="s">
        <v>3697</v>
      </c>
      <c r="U1853" s="64" t="s">
        <v>3698</v>
      </c>
    </row>
    <row r="1854" spans="4:21">
      <c r="D1854" s="45" t="str">
        <f>IF(AND(行业估值!$B$39=$G1854,COUNTIF($G$2:$G$2552,$G1854)&gt;=1),COUNTIF($G$2:G1854,$G1854),"")</f>
        <v/>
      </c>
      <c r="E1854" s="65" t="str">
        <f t="shared" si="140"/>
        <v>300456.SZ</v>
      </c>
      <c r="F1854" s="65" t="str">
        <f t="shared" si="141"/>
        <v>耐威科技</v>
      </c>
      <c r="G1854" s="34" t="str">
        <f>IF(E1854="","",IF(行业估值!$C$5="申万行业",[1]!EM_S_INFO_INDUSTRY_SW2014(E1854,"1"),IF(行业估值!$C$5="证监会行业",[1]!EM_S_INFO_INDUSTRY_CSRC1(E1854,"1"),[1]!EM_S_INFO_INDUSTRY_EM2016(E1854,"1"))))</f>
        <v>电子设备</v>
      </c>
      <c r="H1854" s="34" t="str">
        <f>IF(E1854="","",IF($H$1="上证50",[1]!EM_S_INFO_COMPINDEX(E1854,"000016"),"")&amp;IF($H$1="上证180",[1]!EM_S_INFO_COMPINDEX(E1854,"000010"),"")&amp;IF($H$1="沪深300",[1]!EM_S_INFO_COMPINDEX(E1854,"000300"),"")&amp;IF(AND($H$1="上证A股",RIGHT(E1854,2)="SH"),"是","")&amp;IF(AND($H$1="深证A股",RIGHT(E1854,2)="SZ"),"是","")&amp;IF(AND($H$1="创业板",LEFT(E1854,1)-3=0),"是","")&amp;IF(AND($H$1="全部A股",E1854&lt;&gt;0),"是","")&amp;IF(AND($H$1="中小板",LEFT(E1854,3)="002"),"是",""))</f>
        <v>是</v>
      </c>
      <c r="I1854" s="46">
        <f ca="1">IF(E1854="","",IF(OR([1]!EM_S_VAL_MV(E1854,deadline)="",[1]!EM_S_VAL_MV(E1854,deadline)="--",[1]!EM_S_VAL_MV(E1854,deadline)="null"),0,[1]!EM_S_VAL_MV(E1854,deadline)/100000000))</f>
        <v>89.288092477999996</v>
      </c>
      <c r="J1854" s="46">
        <f ca="1">IF(E1854="","",IF(RIGHT(LEFT($J$1,6),3)="TTM",[1]!EM_S_FA_PROFIT_TTM(E1854,LEFT(RIGHT($J$1,11),10),1)/100000000,[1]!EM_S_STM07_IS(E1854,61,LEFT(RIGHT($J$1,5),4)&amp;"-12-31",1)/100000000))</f>
        <v>0.54716185559999997</v>
      </c>
      <c r="K1854" s="36">
        <f t="shared" ca="1" si="142"/>
        <v>163.18405891084927</v>
      </c>
      <c r="L1854" s="46">
        <f ca="1">IF(E1854="","",IF(ISERROR(IF(行业估值!$E$7="最新年报",[1]!EM_S_STM07_BS(E1854,140,LEFT(RIGHT($L$1,5),4)&amp;"-12-31",1)/100000000,[1]!EM_S_STM07_BS(E1854,140,LEFT(RIGHT($L$1,11),10),1)/100000000)),0,IF(行业估值!$E$7="最新年报",[1]!EM_S_STM07_BS(E1854,140,LEFT(RIGHT($L$1,5),4)&amp;"-12-31",1)/100000000,[1]!EM_S_STM07_BS(E1854,140,LEFT(RIGHT($L$1,11),10),1)/100000000)))</f>
        <v>27.016915173099999</v>
      </c>
      <c r="M1854" s="36">
        <f t="shared" ca="1" si="143"/>
        <v>3.3048959107996794</v>
      </c>
      <c r="N1854" s="37">
        <f ca="1">IF(E1854="","",IF(ISERROR([1]!EM_S_EST_NETPROFIT(E1854,行业估值!$E$6,deadline)/100000000),"-",[1]!EM_S_EST_NETPROFIT(E1854,行业估值!$E$6,deadline)/100000000))</f>
        <v>0.87492499999999995</v>
      </c>
      <c r="O1854" s="36">
        <f t="shared" ca="1" si="144"/>
        <v>102.0522815989942</v>
      </c>
      <c r="T1854" s="64" t="s">
        <v>3699</v>
      </c>
      <c r="U1854" s="64" t="s">
        <v>3700</v>
      </c>
    </row>
    <row r="1855" spans="4:21">
      <c r="D1855" s="45">
        <f>IF(AND(行业估值!$B$39=$G1855,COUNTIF($G$2:$G$2552,$G1855)&gt;=1),COUNTIF($G$2:G1855,$G1855),"")</f>
        <v>186</v>
      </c>
      <c r="E1855" s="65" t="str">
        <f t="shared" si="140"/>
        <v>300457.SZ</v>
      </c>
      <c r="F1855" s="65" t="str">
        <f t="shared" si="141"/>
        <v>赢合科技</v>
      </c>
      <c r="G1855" s="34" t="str">
        <f>IF(E1855="","",IF(行业估值!$C$5="申万行业",[1]!EM_S_INFO_INDUSTRY_SW2014(E1855,"1"),IF(行业估值!$C$5="证监会行业",[1]!EM_S_INFO_INDUSTRY_CSRC1(E1855,"1"),[1]!EM_S_INFO_INDUSTRY_EM2016(E1855,"1"))))</f>
        <v>机械设备</v>
      </c>
      <c r="H1855" s="34" t="str">
        <f>IF(E1855="","",IF($H$1="上证50",[1]!EM_S_INFO_COMPINDEX(E1855,"000016"),"")&amp;IF($H$1="上证180",[1]!EM_S_INFO_COMPINDEX(E1855,"000010"),"")&amp;IF($H$1="沪深300",[1]!EM_S_INFO_COMPINDEX(E1855,"000300"),"")&amp;IF(AND($H$1="上证A股",RIGHT(E1855,2)="SH"),"是","")&amp;IF(AND($H$1="深证A股",RIGHT(E1855,2)="SZ"),"是","")&amp;IF(AND($H$1="创业板",LEFT(E1855,1)-3=0),"是","")&amp;IF(AND($H$1="全部A股",E1855&lt;&gt;0),"是","")&amp;IF(AND($H$1="中小板",LEFT(E1855,3)="002"),"是",""))</f>
        <v>是</v>
      </c>
      <c r="I1855" s="46">
        <f ca="1">IF(E1855="","",IF(OR([1]!EM_S_VAL_MV(E1855,deadline)="",[1]!EM_S_VAL_MV(E1855,deadline)="--",[1]!EM_S_VAL_MV(E1855,deadline)="null"),0,[1]!EM_S_VAL_MV(E1855,deadline)/100000000))</f>
        <v>99.565718856000004</v>
      </c>
      <c r="J1855" s="46">
        <f ca="1">IF(E1855="","",IF(RIGHT(LEFT($J$1,6),3)="TTM",[1]!EM_S_FA_PROFIT_TTM(E1855,LEFT(RIGHT($J$1,11),10),1)/100000000,[1]!EM_S_STM07_IS(E1855,61,LEFT(RIGHT($J$1,5),4)&amp;"-12-31",1)/100000000))</f>
        <v>3.8023242029000004</v>
      </c>
      <c r="K1855" s="36">
        <f t="shared" ca="1" si="142"/>
        <v>26.185489070096146</v>
      </c>
      <c r="L1855" s="46">
        <f ca="1">IF(E1855="","",IF(ISERROR(IF(行业估值!$E$7="最新年报",[1]!EM_S_STM07_BS(E1855,140,LEFT(RIGHT($L$1,5),4)&amp;"-12-31",1)/100000000,[1]!EM_S_STM07_BS(E1855,140,LEFT(RIGHT($L$1,11),10),1)/100000000)),0,IF(行业估值!$E$7="最新年报",[1]!EM_S_STM07_BS(E1855,140,LEFT(RIGHT($L$1,5),4)&amp;"-12-31",1)/100000000,[1]!EM_S_STM07_BS(E1855,140,LEFT(RIGHT($L$1,11),10),1)/100000000)))</f>
        <v>31.946753175599998</v>
      </c>
      <c r="M1855" s="36">
        <f t="shared" ca="1" si="143"/>
        <v>3.1166146465251878</v>
      </c>
      <c r="N1855" s="37">
        <f ca="1">IF(E1855="","",IF(ISERROR([1]!EM_S_EST_NETPROFIT(E1855,行业估值!$E$6,deadline)/100000000),"-",[1]!EM_S_EST_NETPROFIT(E1855,行业估值!$E$6,deadline)/100000000))</f>
        <v>3.8767</v>
      </c>
      <c r="O1855" s="36">
        <f t="shared" ca="1" si="144"/>
        <v>25.683111629994585</v>
      </c>
      <c r="T1855" s="64" t="s">
        <v>3701</v>
      </c>
      <c r="U1855" s="64" t="s">
        <v>3702</v>
      </c>
    </row>
    <row r="1856" spans="4:21">
      <c r="D1856" s="45" t="str">
        <f>IF(AND(行业估值!$B$39=$G1856,COUNTIF($G$2:$G$2552,$G1856)&gt;=1),COUNTIF($G$2:G1856,$G1856),"")</f>
        <v/>
      </c>
      <c r="E1856" s="65" t="str">
        <f t="shared" si="140"/>
        <v>300458.SZ</v>
      </c>
      <c r="F1856" s="65" t="str">
        <f t="shared" si="141"/>
        <v>全志科技</v>
      </c>
      <c r="G1856" s="34" t="str">
        <f>IF(E1856="","",IF(行业估值!$C$5="申万行业",[1]!EM_S_INFO_INDUSTRY_SW2014(E1856,"1"),IF(行业估值!$C$5="证监会行业",[1]!EM_S_INFO_INDUSTRY_CSRC1(E1856,"1"),[1]!EM_S_INFO_INDUSTRY_EM2016(E1856,"1"))))</f>
        <v>电子设备</v>
      </c>
      <c r="H1856" s="34" t="str">
        <f>IF(E1856="","",IF($H$1="上证50",[1]!EM_S_INFO_COMPINDEX(E1856,"000016"),"")&amp;IF($H$1="上证180",[1]!EM_S_INFO_COMPINDEX(E1856,"000010"),"")&amp;IF($H$1="沪深300",[1]!EM_S_INFO_COMPINDEX(E1856,"000300"),"")&amp;IF(AND($H$1="上证A股",RIGHT(E1856,2)="SH"),"是","")&amp;IF(AND($H$1="深证A股",RIGHT(E1856,2)="SZ"),"是","")&amp;IF(AND($H$1="创业板",LEFT(E1856,1)-3=0),"是","")&amp;IF(AND($H$1="全部A股",E1856&lt;&gt;0),"是","")&amp;IF(AND($H$1="中小板",LEFT(E1856,3)="002"),"是",""))</f>
        <v>是</v>
      </c>
      <c r="I1856" s="46">
        <f ca="1">IF(E1856="","",IF(OR([1]!EM_S_VAL_MV(E1856,deadline)="",[1]!EM_S_VAL_MV(E1856,deadline)="--",[1]!EM_S_VAL_MV(E1856,deadline)="null"),0,[1]!EM_S_VAL_MV(E1856,deadline)/100000000))</f>
        <v>88.603682876000008</v>
      </c>
      <c r="J1856" s="46">
        <f ca="1">IF(E1856="","",IF(RIGHT(LEFT($J$1,6),3)="TTM",[1]!EM_S_FA_PROFIT_TTM(E1856,LEFT(RIGHT($J$1,11),10),1)/100000000,[1]!EM_S_STM07_IS(E1856,61,LEFT(RIGHT($J$1,5),4)&amp;"-12-31",1)/100000000))</f>
        <v>1.1624003030000001</v>
      </c>
      <c r="K1856" s="36">
        <f t="shared" ca="1" si="142"/>
        <v>76.224758929712706</v>
      </c>
      <c r="L1856" s="46">
        <f ca="1">IF(E1856="","",IF(ISERROR(IF(行业估值!$E$7="最新年报",[1]!EM_S_STM07_BS(E1856,140,LEFT(RIGHT($L$1,5),4)&amp;"-12-31",1)/100000000,[1]!EM_S_STM07_BS(E1856,140,LEFT(RIGHT($L$1,11),10),1)/100000000)),0,IF(行业估值!$E$7="最新年报",[1]!EM_S_STM07_BS(E1856,140,LEFT(RIGHT($L$1,5),4)&amp;"-12-31",1)/100000000,[1]!EM_S_STM07_BS(E1856,140,LEFT(RIGHT($L$1,11),10),1)/100000000)))</f>
        <v>21.912005430900003</v>
      </c>
      <c r="M1856" s="36">
        <f t="shared" ca="1" si="143"/>
        <v>4.0436135868719862</v>
      </c>
      <c r="N1856" s="37">
        <f ca="1">IF(E1856="","",IF(ISERROR([1]!EM_S_EST_NETPROFIT(E1856,行业估值!$E$6,deadline)/100000000),"-",[1]!EM_S_EST_NETPROFIT(E1856,行业估值!$E$6,deadline)/100000000))</f>
        <v>1.788</v>
      </c>
      <c r="O1856" s="36">
        <f t="shared" ca="1" si="144"/>
        <v>49.554632480984345</v>
      </c>
      <c r="T1856" s="64" t="s">
        <v>3703</v>
      </c>
      <c r="U1856" s="64" t="s">
        <v>3704</v>
      </c>
    </row>
    <row r="1857" spans="4:21">
      <c r="D1857" s="45" t="str">
        <f>IF(AND(行业估值!$B$39=$G1857,COUNTIF($G$2:$G$2552,$G1857)&gt;=1),COUNTIF($G$2:G1857,$G1857),"")</f>
        <v/>
      </c>
      <c r="E1857" s="65" t="str">
        <f t="shared" si="140"/>
        <v>300459.SZ</v>
      </c>
      <c r="F1857" s="65" t="str">
        <f t="shared" si="141"/>
        <v>金科文化</v>
      </c>
      <c r="G1857" s="34" t="str">
        <f>IF(E1857="","",IF(行业估值!$C$5="申万行业",[1]!EM_S_INFO_INDUSTRY_SW2014(E1857,"1"),IF(行业估值!$C$5="证监会行业",[1]!EM_S_INFO_INDUSTRY_CSRC1(E1857,"1"),[1]!EM_S_INFO_INDUSTRY_EM2016(E1857,"1"))))</f>
        <v>互联网</v>
      </c>
      <c r="H1857" s="34" t="str">
        <f>IF(E1857="","",IF($H$1="上证50",[1]!EM_S_INFO_COMPINDEX(E1857,"000016"),"")&amp;IF($H$1="上证180",[1]!EM_S_INFO_COMPINDEX(E1857,"000010"),"")&amp;IF($H$1="沪深300",[1]!EM_S_INFO_COMPINDEX(E1857,"000300"),"")&amp;IF(AND($H$1="上证A股",RIGHT(E1857,2)="SH"),"是","")&amp;IF(AND($H$1="深证A股",RIGHT(E1857,2)="SZ"),"是","")&amp;IF(AND($H$1="创业板",LEFT(E1857,1)-3=0),"是","")&amp;IF(AND($H$1="全部A股",E1857&lt;&gt;0),"是","")&amp;IF(AND($H$1="中小板",LEFT(E1857,3)="002"),"是",""))</f>
        <v>是</v>
      </c>
      <c r="I1857" s="46">
        <f ca="1">IF(E1857="","",IF(OR([1]!EM_S_VAL_MV(E1857,deadline)="",[1]!EM_S_VAL_MV(E1857,deadline)="--",[1]!EM_S_VAL_MV(E1857,deadline)="null"),0,[1]!EM_S_VAL_MV(E1857,deadline)/100000000))</f>
        <v>104.5345497405</v>
      </c>
      <c r="J1857" s="46">
        <f ca="1">IF(E1857="","",IF(RIGHT(LEFT($J$1,6),3)="TTM",[1]!EM_S_FA_PROFIT_TTM(E1857,LEFT(RIGHT($J$1,11),10),1)/100000000,[1]!EM_S_STM07_IS(E1857,61,LEFT(RIGHT($J$1,5),4)&amp;"-12-31",1)/100000000))</f>
        <v>7.4154375669000006</v>
      </c>
      <c r="K1857" s="36">
        <f t="shared" ca="1" si="142"/>
        <v>14.096882186306415</v>
      </c>
      <c r="L1857" s="46">
        <f ca="1">IF(E1857="","",IF(ISERROR(IF(行业估值!$E$7="最新年报",[1]!EM_S_STM07_BS(E1857,140,LEFT(RIGHT($L$1,5),4)&amp;"-12-31",1)/100000000,[1]!EM_S_STM07_BS(E1857,140,LEFT(RIGHT($L$1,11),10),1)/100000000)),0,IF(行业估值!$E$7="最新年报",[1]!EM_S_STM07_BS(E1857,140,LEFT(RIGHT($L$1,5),4)&amp;"-12-31",1)/100000000,[1]!EM_S_STM07_BS(E1857,140,LEFT(RIGHT($L$1,11),10),1)/100000000)))</f>
        <v>71.240522936600001</v>
      </c>
      <c r="M1857" s="36">
        <f t="shared" ca="1" si="143"/>
        <v>1.4673467491743397</v>
      </c>
      <c r="N1857" s="37">
        <f ca="1">IF(E1857="","",IF(ISERROR([1]!EM_S_EST_NETPROFIT(E1857,行业估值!$E$6,deadline)/100000000),"-",[1]!EM_S_EST_NETPROFIT(E1857,行业估值!$E$6,deadline)/100000000))</f>
        <v>10.78</v>
      </c>
      <c r="O1857" s="36">
        <f t="shared" ca="1" si="144"/>
        <v>9.6970825362244906</v>
      </c>
      <c r="T1857" s="64" t="s">
        <v>3705</v>
      </c>
      <c r="U1857" s="64" t="s">
        <v>3706</v>
      </c>
    </row>
    <row r="1858" spans="4:21">
      <c r="D1858" s="45" t="str">
        <f>IF(AND(行业估值!$B$39=$G1858,COUNTIF($G$2:$G$2552,$G1858)&gt;=1),COUNTIF($G$2:G1858,$G1858),"")</f>
        <v/>
      </c>
      <c r="E1858" s="65" t="str">
        <f t="shared" si="140"/>
        <v>300460.SZ</v>
      </c>
      <c r="F1858" s="65" t="str">
        <f t="shared" si="141"/>
        <v>惠伦晶体</v>
      </c>
      <c r="G1858" s="34" t="str">
        <f>IF(E1858="","",IF(行业估值!$C$5="申万行业",[1]!EM_S_INFO_INDUSTRY_SW2014(E1858,"1"),IF(行业估值!$C$5="证监会行业",[1]!EM_S_INFO_INDUSTRY_CSRC1(E1858,"1"),[1]!EM_S_INFO_INDUSTRY_EM2016(E1858,"1"))))</f>
        <v>电子设备</v>
      </c>
      <c r="H1858" s="34" t="str">
        <f>IF(E1858="","",IF($H$1="上证50",[1]!EM_S_INFO_COMPINDEX(E1858,"000016"),"")&amp;IF($H$1="上证180",[1]!EM_S_INFO_COMPINDEX(E1858,"000010"),"")&amp;IF($H$1="沪深300",[1]!EM_S_INFO_COMPINDEX(E1858,"000300"),"")&amp;IF(AND($H$1="上证A股",RIGHT(E1858,2)="SH"),"是","")&amp;IF(AND($H$1="深证A股",RIGHT(E1858,2)="SZ"),"是","")&amp;IF(AND($H$1="创业板",LEFT(E1858,1)-3=0),"是","")&amp;IF(AND($H$1="全部A股",E1858&lt;&gt;0),"是","")&amp;IF(AND($H$1="中小板",LEFT(E1858,3)="002"),"是",""))</f>
        <v>是</v>
      </c>
      <c r="I1858" s="46">
        <f ca="1">IF(E1858="","",IF(OR([1]!EM_S_VAL_MV(E1858,deadline)="",[1]!EM_S_VAL_MV(E1858,deadline)="--",[1]!EM_S_VAL_MV(E1858,deadline)="null"),0,[1]!EM_S_VAL_MV(E1858,deadline)/100000000))</f>
        <v>15.868257059999999</v>
      </c>
      <c r="J1858" s="46">
        <f ca="1">IF(E1858="","",IF(RIGHT(LEFT($J$1,6),3)="TTM",[1]!EM_S_FA_PROFIT_TTM(E1858,LEFT(RIGHT($J$1,11),10),1)/100000000,[1]!EM_S_STM07_IS(E1858,61,LEFT(RIGHT($J$1,5),4)&amp;"-12-31",1)/100000000))</f>
        <v>-0.29544076359999999</v>
      </c>
      <c r="K1858" s="36">
        <f t="shared" ca="1" si="142"/>
        <v>-53.71045236494237</v>
      </c>
      <c r="L1858" s="46">
        <f ca="1">IF(E1858="","",IF(ISERROR(IF(行业估值!$E$7="最新年报",[1]!EM_S_STM07_BS(E1858,140,LEFT(RIGHT($L$1,5),4)&amp;"-12-31",1)/100000000,[1]!EM_S_STM07_BS(E1858,140,LEFT(RIGHT($L$1,11),10),1)/100000000)),0,IF(行业估值!$E$7="最新年报",[1]!EM_S_STM07_BS(E1858,140,LEFT(RIGHT($L$1,5),4)&amp;"-12-31",1)/100000000,[1]!EM_S_STM07_BS(E1858,140,LEFT(RIGHT($L$1,11),10),1)/100000000)))</f>
        <v>6.5946345912000002</v>
      </c>
      <c r="M1858" s="36">
        <f t="shared" ca="1" si="143"/>
        <v>2.4062375011914821</v>
      </c>
      <c r="N1858" s="37" t="str">
        <f ca="1">IF(E1858="","",IF(ISERROR([1]!EM_S_EST_NETPROFIT(E1858,行业估值!$E$6,deadline)/100000000),"-",[1]!EM_S_EST_NETPROFIT(E1858,行业估值!$E$6,deadline)/100000000))</f>
        <v>-</v>
      </c>
      <c r="O1858" s="36" t="str">
        <f t="shared" ca="1" si="144"/>
        <v>-</v>
      </c>
      <c r="T1858" s="64" t="s">
        <v>3707</v>
      </c>
      <c r="U1858" s="64" t="s">
        <v>3708</v>
      </c>
    </row>
    <row r="1859" spans="4:21">
      <c r="D1859" s="45">
        <f>IF(AND(行业估值!$B$39=$G1859,COUNTIF($G$2:$G$2552,$G1859)&gt;=1),COUNTIF($G$2:G1859,$G1859),"")</f>
        <v>187</v>
      </c>
      <c r="E1859" s="65" t="str">
        <f t="shared" ref="E1859:E1922" si="145">IF(U1859="","",U1859)</f>
        <v>300461.SZ</v>
      </c>
      <c r="F1859" s="65" t="str">
        <f t="shared" ref="F1859:F1922" si="146">IF(T1859="","",T1859)</f>
        <v>田中精机</v>
      </c>
      <c r="G1859" s="34" t="str">
        <f>IF(E1859="","",IF(行业估值!$C$5="申万行业",[1]!EM_S_INFO_INDUSTRY_SW2014(E1859,"1"),IF(行业估值!$C$5="证监会行业",[1]!EM_S_INFO_INDUSTRY_CSRC1(E1859,"1"),[1]!EM_S_INFO_INDUSTRY_EM2016(E1859,"1"))))</f>
        <v>机械设备</v>
      </c>
      <c r="H1859" s="34" t="str">
        <f>IF(E1859="","",IF($H$1="上证50",[1]!EM_S_INFO_COMPINDEX(E1859,"000016"),"")&amp;IF($H$1="上证180",[1]!EM_S_INFO_COMPINDEX(E1859,"000010"),"")&amp;IF($H$1="沪深300",[1]!EM_S_INFO_COMPINDEX(E1859,"000300"),"")&amp;IF(AND($H$1="上证A股",RIGHT(E1859,2)="SH"),"是","")&amp;IF(AND($H$1="深证A股",RIGHT(E1859,2)="SZ"),"是","")&amp;IF(AND($H$1="创业板",LEFT(E1859,1)-3=0),"是","")&amp;IF(AND($H$1="全部A股",E1859&lt;&gt;0),"是","")&amp;IF(AND($H$1="中小板",LEFT(E1859,3)="002"),"是",""))</f>
        <v>是</v>
      </c>
      <c r="I1859" s="46">
        <f ca="1">IF(E1859="","",IF(OR([1]!EM_S_VAL_MV(E1859,deadline)="",[1]!EM_S_VAL_MV(E1859,deadline)="--",[1]!EM_S_VAL_MV(E1859,deadline)="null"),0,[1]!EM_S_VAL_MV(E1859,deadline)/100000000))</f>
        <v>19.608751655999999</v>
      </c>
      <c r="J1859" s="46">
        <f ca="1">IF(E1859="","",IF(RIGHT(LEFT($J$1,6),3)="TTM",[1]!EM_S_FA_PROFIT_TTM(E1859,LEFT(RIGHT($J$1,11),10),1)/100000000,[1]!EM_S_STM07_IS(E1859,61,LEFT(RIGHT($J$1,5),4)&amp;"-12-31",1)/100000000))</f>
        <v>-2.9077874281000002</v>
      </c>
      <c r="K1859" s="36">
        <f t="shared" ref="K1859:K1922" ca="1" si="147">IF(E1859="","",IF(OR(I1859=0,J1859=0),"-",I1859/J1859))</f>
        <v>-6.7435299659482686</v>
      </c>
      <c r="L1859" s="46">
        <f ca="1">IF(E1859="","",IF(ISERROR(IF(行业估值!$E$7="最新年报",[1]!EM_S_STM07_BS(E1859,140,LEFT(RIGHT($L$1,5),4)&amp;"-12-31",1)/100000000,[1]!EM_S_STM07_BS(E1859,140,LEFT(RIGHT($L$1,11),10),1)/100000000)),0,IF(行业估值!$E$7="最新年报",[1]!EM_S_STM07_BS(E1859,140,LEFT(RIGHT($L$1,5),4)&amp;"-12-31",1)/100000000,[1]!EM_S_STM07_BS(E1859,140,LEFT(RIGHT($L$1,11),10),1)/100000000)))</f>
        <v>1.607655759</v>
      </c>
      <c r="M1859" s="36">
        <f t="shared" ref="M1859:M1922" ca="1" si="148">IF(E1859="","",IF(OR(I1859=0,L1859=0),"-",I1859/L1859))</f>
        <v>12.197108458216894</v>
      </c>
      <c r="N1859" s="37" t="str">
        <f ca="1">IF(E1859="","",IF(ISERROR([1]!EM_S_EST_NETPROFIT(E1859,行业估值!$E$6,deadline)/100000000),"-",[1]!EM_S_EST_NETPROFIT(E1859,行业估值!$E$6,deadline)/100000000))</f>
        <v>-</v>
      </c>
      <c r="O1859" s="36" t="str">
        <f t="shared" ref="O1859:O1922" ca="1" si="149">IF(E1859="","",IF(ISERROR(IF(OR(I1859=0,N1859=0),"-",I1859/N1859)),"-",IF(OR(I1859=0,N1859=0),"-",I1859/N1859)))</f>
        <v>-</v>
      </c>
      <c r="T1859" s="64" t="s">
        <v>3709</v>
      </c>
      <c r="U1859" s="64" t="s">
        <v>3710</v>
      </c>
    </row>
    <row r="1860" spans="4:21">
      <c r="D1860" s="45" t="str">
        <f>IF(AND(行业估值!$B$39=$G1860,COUNTIF($G$2:$G$2552,$G1860)&gt;=1),COUNTIF($G$2:G1860,$G1860),"")</f>
        <v/>
      </c>
      <c r="E1860" s="65" t="str">
        <f t="shared" si="145"/>
        <v>300462.SZ</v>
      </c>
      <c r="F1860" s="65" t="str">
        <f t="shared" si="146"/>
        <v>华铭智能</v>
      </c>
      <c r="G1860" s="34" t="str">
        <f>IF(E1860="","",IF(行业估值!$C$5="申万行业",[1]!EM_S_INFO_INDUSTRY_SW2014(E1860,"1"),IF(行业估值!$C$5="证监会行业",[1]!EM_S_INFO_INDUSTRY_CSRC1(E1860,"1"),[1]!EM_S_INFO_INDUSTRY_EM2016(E1860,"1"))))</f>
        <v>信息技术</v>
      </c>
      <c r="H1860" s="34" t="str">
        <f>IF(E1860="","",IF($H$1="上证50",[1]!EM_S_INFO_COMPINDEX(E1860,"000016"),"")&amp;IF($H$1="上证180",[1]!EM_S_INFO_COMPINDEX(E1860,"000010"),"")&amp;IF($H$1="沪深300",[1]!EM_S_INFO_COMPINDEX(E1860,"000300"),"")&amp;IF(AND($H$1="上证A股",RIGHT(E1860,2)="SH"),"是","")&amp;IF(AND($H$1="深证A股",RIGHT(E1860,2)="SZ"),"是","")&amp;IF(AND($H$1="创业板",LEFT(E1860,1)-3=0),"是","")&amp;IF(AND($H$1="全部A股",E1860&lt;&gt;0),"是","")&amp;IF(AND($H$1="中小板",LEFT(E1860,3)="002"),"是",""))</f>
        <v>是</v>
      </c>
      <c r="I1860" s="46">
        <f ca="1">IF(E1860="","",IF(OR([1]!EM_S_VAL_MV(E1860,deadline)="",[1]!EM_S_VAL_MV(E1860,deadline)="--",[1]!EM_S_VAL_MV(E1860,deadline)="null"),0,[1]!EM_S_VAL_MV(E1860,deadline)/100000000))</f>
        <v>42.096059590000003</v>
      </c>
      <c r="J1860" s="46">
        <f ca="1">IF(E1860="","",IF(RIGHT(LEFT($J$1,6),3)="TTM",[1]!EM_S_FA_PROFIT_TTM(E1860,LEFT(RIGHT($J$1,11),10),1)/100000000,[1]!EM_S_STM07_IS(E1860,61,LEFT(RIGHT($J$1,5),4)&amp;"-12-31",1)/100000000))</f>
        <v>0.56363135219999994</v>
      </c>
      <c r="K1860" s="36">
        <f t="shared" ca="1" si="147"/>
        <v>74.68722140045638</v>
      </c>
      <c r="L1860" s="46">
        <f ca="1">IF(E1860="","",IF(ISERROR(IF(行业估值!$E$7="最新年报",[1]!EM_S_STM07_BS(E1860,140,LEFT(RIGHT($L$1,5),4)&amp;"-12-31",1)/100000000,[1]!EM_S_STM07_BS(E1860,140,LEFT(RIGHT($L$1,11),10),1)/100000000)),0,IF(行业估值!$E$7="最新年报",[1]!EM_S_STM07_BS(E1860,140,LEFT(RIGHT($L$1,5),4)&amp;"-12-31",1)/100000000,[1]!EM_S_STM07_BS(E1860,140,LEFT(RIGHT($L$1,11),10),1)/100000000)))</f>
        <v>6.6474851300999998</v>
      </c>
      <c r="M1860" s="36">
        <f t="shared" ca="1" si="148"/>
        <v>6.3326293727815743</v>
      </c>
      <c r="N1860" s="37" t="str">
        <f ca="1">IF(E1860="","",IF(ISERROR([1]!EM_S_EST_NETPROFIT(E1860,行业估值!$E$6,deadline)/100000000),"-",[1]!EM_S_EST_NETPROFIT(E1860,行业估值!$E$6,deadline)/100000000))</f>
        <v>-</v>
      </c>
      <c r="O1860" s="36" t="str">
        <f t="shared" ca="1" si="149"/>
        <v>-</v>
      </c>
      <c r="T1860" s="64" t="s">
        <v>3711</v>
      </c>
      <c r="U1860" s="64" t="s">
        <v>3712</v>
      </c>
    </row>
    <row r="1861" spans="4:21">
      <c r="D1861" s="45" t="str">
        <f>IF(AND(行业估值!$B$39=$G1861,COUNTIF($G$2:$G$2552,$G1861)&gt;=1),COUNTIF($G$2:G1861,$G1861),"")</f>
        <v/>
      </c>
      <c r="E1861" s="65" t="str">
        <f t="shared" si="145"/>
        <v>300463.SZ</v>
      </c>
      <c r="F1861" s="65" t="str">
        <f t="shared" si="146"/>
        <v>迈克生物</v>
      </c>
      <c r="G1861" s="34" t="str">
        <f>IF(E1861="","",IF(行业估值!$C$5="申万行业",[1]!EM_S_INFO_INDUSTRY_SW2014(E1861,"1"),IF(行业估值!$C$5="证监会行业",[1]!EM_S_INFO_INDUSTRY_CSRC1(E1861,"1"),[1]!EM_S_INFO_INDUSTRY_EM2016(E1861,"1"))))</f>
        <v>医药生物</v>
      </c>
      <c r="H1861" s="34" t="str">
        <f>IF(E1861="","",IF($H$1="上证50",[1]!EM_S_INFO_COMPINDEX(E1861,"000016"),"")&amp;IF($H$1="上证180",[1]!EM_S_INFO_COMPINDEX(E1861,"000010"),"")&amp;IF($H$1="沪深300",[1]!EM_S_INFO_COMPINDEX(E1861,"000300"),"")&amp;IF(AND($H$1="上证A股",RIGHT(E1861,2)="SH"),"是","")&amp;IF(AND($H$1="深证A股",RIGHT(E1861,2)="SZ"),"是","")&amp;IF(AND($H$1="创业板",LEFT(E1861,1)-3=0),"是","")&amp;IF(AND($H$1="全部A股",E1861&lt;&gt;0),"是","")&amp;IF(AND($H$1="中小板",LEFT(E1861,3)="002"),"是",""))</f>
        <v>是</v>
      </c>
      <c r="I1861" s="46">
        <f ca="1">IF(E1861="","",IF(OR([1]!EM_S_VAL_MV(E1861,deadline)="",[1]!EM_S_VAL_MV(E1861,deadline)="--",[1]!EM_S_VAL_MV(E1861,deadline)="null"),0,[1]!EM_S_VAL_MV(E1861,deadline)/100000000))</f>
        <v>151.74996320399998</v>
      </c>
      <c r="J1861" s="46">
        <f ca="1">IF(E1861="","",IF(RIGHT(LEFT($J$1,6),3)="TTM",[1]!EM_S_FA_PROFIT_TTM(E1861,LEFT(RIGHT($J$1,11),10),1)/100000000,[1]!EM_S_STM07_IS(E1861,61,LEFT(RIGHT($J$1,5),4)&amp;"-12-31",1)/100000000))</f>
        <v>5.4405738463999995</v>
      </c>
      <c r="K1861" s="36">
        <f t="shared" ca="1" si="147"/>
        <v>27.892271566980416</v>
      </c>
      <c r="L1861" s="46">
        <f ca="1">IF(E1861="","",IF(ISERROR(IF(行业估值!$E$7="最新年报",[1]!EM_S_STM07_BS(E1861,140,LEFT(RIGHT($L$1,5),4)&amp;"-12-31",1)/100000000,[1]!EM_S_STM07_BS(E1861,140,LEFT(RIGHT($L$1,11),10),1)/100000000)),0,IF(行业估值!$E$7="最新年报",[1]!EM_S_STM07_BS(E1861,140,LEFT(RIGHT($L$1,5),4)&amp;"-12-31",1)/100000000,[1]!EM_S_STM07_BS(E1861,140,LEFT(RIGHT($L$1,11),10),1)/100000000)))</f>
        <v>30.051073915700002</v>
      </c>
      <c r="M1861" s="36">
        <f t="shared" ca="1" si="148"/>
        <v>5.0497351152804937</v>
      </c>
      <c r="N1861" s="37">
        <f ca="1">IF(E1861="","",IF(ISERROR([1]!EM_S_EST_NETPROFIT(E1861,行业估值!$E$6,deadline)/100000000),"-",[1]!EM_S_EST_NETPROFIT(E1861,行业估值!$E$6,deadline)/100000000))</f>
        <v>5.3500500000000004</v>
      </c>
      <c r="O1861" s="36">
        <f t="shared" ca="1" si="149"/>
        <v>28.364214017439085</v>
      </c>
      <c r="T1861" s="64" t="s">
        <v>3713</v>
      </c>
      <c r="U1861" s="64" t="s">
        <v>3714</v>
      </c>
    </row>
    <row r="1862" spans="4:21">
      <c r="D1862" s="45">
        <f>IF(AND(行业估值!$B$39=$G1862,COUNTIF($G$2:$G$2552,$G1862)&gt;=1),COUNTIF($G$2:G1862,$G1862),"")</f>
        <v>188</v>
      </c>
      <c r="E1862" s="65" t="str">
        <f t="shared" si="145"/>
        <v>300464.SZ</v>
      </c>
      <c r="F1862" s="65" t="str">
        <f t="shared" si="146"/>
        <v>星徽精密</v>
      </c>
      <c r="G1862" s="34" t="str">
        <f>IF(E1862="","",IF(行业估值!$C$5="申万行业",[1]!EM_S_INFO_INDUSTRY_SW2014(E1862,"1"),IF(行业估值!$C$5="证监会行业",[1]!EM_S_INFO_INDUSTRY_CSRC1(E1862,"1"),[1]!EM_S_INFO_INDUSTRY_EM2016(E1862,"1"))))</f>
        <v>机械设备</v>
      </c>
      <c r="H1862" s="34" t="str">
        <f>IF(E1862="","",IF($H$1="上证50",[1]!EM_S_INFO_COMPINDEX(E1862,"000016"),"")&amp;IF($H$1="上证180",[1]!EM_S_INFO_COMPINDEX(E1862,"000010"),"")&amp;IF($H$1="沪深300",[1]!EM_S_INFO_COMPINDEX(E1862,"000300"),"")&amp;IF(AND($H$1="上证A股",RIGHT(E1862,2)="SH"),"是","")&amp;IF(AND($H$1="深证A股",RIGHT(E1862,2)="SZ"),"是","")&amp;IF(AND($H$1="创业板",LEFT(E1862,1)-3=0),"是","")&amp;IF(AND($H$1="全部A股",E1862&lt;&gt;0),"是","")&amp;IF(AND($H$1="中小板",LEFT(E1862,3)="002"),"是",""))</f>
        <v>是</v>
      </c>
      <c r="I1862" s="46">
        <f ca="1">IF(E1862="","",IF(OR([1]!EM_S_VAL_MV(E1862,deadline)="",[1]!EM_S_VAL_MV(E1862,deadline)="--",[1]!EM_S_VAL_MV(E1862,deadline)="null"),0,[1]!EM_S_VAL_MV(E1862,deadline)/100000000))</f>
        <v>45.552760575000001</v>
      </c>
      <c r="J1862" s="46">
        <f ca="1">IF(E1862="","",IF(RIGHT(LEFT($J$1,6),3)="TTM",[1]!EM_S_FA_PROFIT_TTM(E1862,LEFT(RIGHT($J$1,11),10),1)/100000000,[1]!EM_S_STM07_IS(E1862,61,LEFT(RIGHT($J$1,5),4)&amp;"-12-31",1)/100000000))</f>
        <v>0.92058453530000006</v>
      </c>
      <c r="K1862" s="36">
        <f t="shared" ca="1" si="147"/>
        <v>49.482430812456855</v>
      </c>
      <c r="L1862" s="46">
        <f ca="1">IF(E1862="","",IF(ISERROR(IF(行业估值!$E$7="最新年报",[1]!EM_S_STM07_BS(E1862,140,LEFT(RIGHT($L$1,5),4)&amp;"-12-31",1)/100000000,[1]!EM_S_STM07_BS(E1862,140,LEFT(RIGHT($L$1,11),10),1)/100000000)),0,IF(行业估值!$E$7="最新年报",[1]!EM_S_STM07_BS(E1862,140,LEFT(RIGHT($L$1,5),4)&amp;"-12-31",1)/100000000,[1]!EM_S_STM07_BS(E1862,140,LEFT(RIGHT($L$1,11),10),1)/100000000)))</f>
        <v>17.4193783381</v>
      </c>
      <c r="M1862" s="36">
        <f t="shared" ca="1" si="148"/>
        <v>2.6150623570398106</v>
      </c>
      <c r="N1862" s="37" t="str">
        <f ca="1">IF(E1862="","",IF(ISERROR([1]!EM_S_EST_NETPROFIT(E1862,行业估值!$E$6,deadline)/100000000),"-",[1]!EM_S_EST_NETPROFIT(E1862,行业估值!$E$6,deadline)/100000000))</f>
        <v>-</v>
      </c>
      <c r="O1862" s="36" t="str">
        <f t="shared" ca="1" si="149"/>
        <v>-</v>
      </c>
      <c r="T1862" s="64" t="s">
        <v>3715</v>
      </c>
      <c r="U1862" s="64" t="s">
        <v>3716</v>
      </c>
    </row>
    <row r="1863" spans="4:21">
      <c r="D1863" s="45" t="str">
        <f>IF(AND(行业估值!$B$39=$G1863,COUNTIF($G$2:$G$2552,$G1863)&gt;=1),COUNTIF($G$2:G1863,$G1863),"")</f>
        <v/>
      </c>
      <c r="E1863" s="65" t="str">
        <f t="shared" si="145"/>
        <v>300465.SZ</v>
      </c>
      <c r="F1863" s="65" t="str">
        <f t="shared" si="146"/>
        <v>高伟达</v>
      </c>
      <c r="G1863" s="34" t="str">
        <f>IF(E1863="","",IF(行业估值!$C$5="申万行业",[1]!EM_S_INFO_INDUSTRY_SW2014(E1863,"1"),IF(行业估值!$C$5="证监会行业",[1]!EM_S_INFO_INDUSTRY_CSRC1(E1863,"1"),[1]!EM_S_INFO_INDUSTRY_EM2016(E1863,"1"))))</f>
        <v>信息技术</v>
      </c>
      <c r="H1863" s="34" t="str">
        <f>IF(E1863="","",IF($H$1="上证50",[1]!EM_S_INFO_COMPINDEX(E1863,"000016"),"")&amp;IF($H$1="上证180",[1]!EM_S_INFO_COMPINDEX(E1863,"000010"),"")&amp;IF($H$1="沪深300",[1]!EM_S_INFO_COMPINDEX(E1863,"000300"),"")&amp;IF(AND($H$1="上证A股",RIGHT(E1863,2)="SH"),"是","")&amp;IF(AND($H$1="深证A股",RIGHT(E1863,2)="SZ"),"是","")&amp;IF(AND($H$1="创业板",LEFT(E1863,1)-3=0),"是","")&amp;IF(AND($H$1="全部A股",E1863&lt;&gt;0),"是","")&amp;IF(AND($H$1="中小板",LEFT(E1863,3)="002"),"是",""))</f>
        <v>是</v>
      </c>
      <c r="I1863" s="46">
        <f ca="1">IF(E1863="","",IF(OR([1]!EM_S_VAL_MV(E1863,deadline)="",[1]!EM_S_VAL_MV(E1863,deadline)="--",[1]!EM_S_VAL_MV(E1863,deadline)="null"),0,[1]!EM_S_VAL_MV(E1863,deadline)/100000000))</f>
        <v>39.317331416000002</v>
      </c>
      <c r="J1863" s="46">
        <f ca="1">IF(E1863="","",IF(RIGHT(LEFT($J$1,6),3)="TTM",[1]!EM_S_FA_PROFIT_TTM(E1863,LEFT(RIGHT($J$1,11),10),1)/100000000,[1]!EM_S_STM07_IS(E1863,61,LEFT(RIGHT($J$1,5),4)&amp;"-12-31",1)/100000000))</f>
        <v>1.4033674211000002</v>
      </c>
      <c r="K1863" s="36">
        <f t="shared" ca="1" si="147"/>
        <v>28.016420236677529</v>
      </c>
      <c r="L1863" s="46">
        <f ca="1">IF(E1863="","",IF(ISERROR(IF(行业估值!$E$7="最新年报",[1]!EM_S_STM07_BS(E1863,140,LEFT(RIGHT($L$1,5),4)&amp;"-12-31",1)/100000000,[1]!EM_S_STM07_BS(E1863,140,LEFT(RIGHT($L$1,11),10),1)/100000000)),0,IF(行业估值!$E$7="最新年报",[1]!EM_S_STM07_BS(E1863,140,LEFT(RIGHT($L$1,5),4)&amp;"-12-31",1)/100000000,[1]!EM_S_STM07_BS(E1863,140,LEFT(RIGHT($L$1,11),10),1)/100000000)))</f>
        <v>12.330879314000001</v>
      </c>
      <c r="M1863" s="36">
        <f t="shared" ca="1" si="148"/>
        <v>3.1885261719625002</v>
      </c>
      <c r="N1863" s="37">
        <f ca="1">IF(E1863="","",IF(ISERROR([1]!EM_S_EST_NETPROFIT(E1863,行业估值!$E$6,deadline)/100000000),"-",[1]!EM_S_EST_NETPROFIT(E1863,行业估值!$E$6,deadline)/100000000))</f>
        <v>1.49</v>
      </c>
      <c r="O1863" s="36">
        <f t="shared" ca="1" si="149"/>
        <v>26.387470748993291</v>
      </c>
      <c r="T1863" s="64" t="s">
        <v>3717</v>
      </c>
      <c r="U1863" s="64" t="s">
        <v>3718</v>
      </c>
    </row>
    <row r="1864" spans="4:21">
      <c r="D1864" s="45" t="str">
        <f>IF(AND(行业估值!$B$39=$G1864,COUNTIF($G$2:$G$2552,$G1864)&gt;=1),COUNTIF($G$2:G1864,$G1864),"")</f>
        <v/>
      </c>
      <c r="E1864" s="65" t="str">
        <f t="shared" si="145"/>
        <v>300466.SZ</v>
      </c>
      <c r="F1864" s="65" t="str">
        <f t="shared" si="146"/>
        <v>赛摩电气</v>
      </c>
      <c r="G1864" s="34" t="str">
        <f>IF(E1864="","",IF(行业估值!$C$5="申万行业",[1]!EM_S_INFO_INDUSTRY_SW2014(E1864,"1"),IF(行业估值!$C$5="证监会行业",[1]!EM_S_INFO_INDUSTRY_CSRC1(E1864,"1"),[1]!EM_S_INFO_INDUSTRY_EM2016(E1864,"1"))))</f>
        <v>电气设备</v>
      </c>
      <c r="H1864" s="34" t="str">
        <f>IF(E1864="","",IF($H$1="上证50",[1]!EM_S_INFO_COMPINDEX(E1864,"000016"),"")&amp;IF($H$1="上证180",[1]!EM_S_INFO_COMPINDEX(E1864,"000010"),"")&amp;IF($H$1="沪深300",[1]!EM_S_INFO_COMPINDEX(E1864,"000300"),"")&amp;IF(AND($H$1="上证A股",RIGHT(E1864,2)="SH"),"是","")&amp;IF(AND($H$1="深证A股",RIGHT(E1864,2)="SZ"),"是","")&amp;IF(AND($H$1="创业板",LEFT(E1864,1)-3=0),"是","")&amp;IF(AND($H$1="全部A股",E1864&lt;&gt;0),"是","")&amp;IF(AND($H$1="中小板",LEFT(E1864,3)="002"),"是",""))</f>
        <v>是</v>
      </c>
      <c r="I1864" s="46">
        <f ca="1">IF(E1864="","",IF(OR([1]!EM_S_VAL_MV(E1864,deadline)="",[1]!EM_S_VAL_MV(E1864,deadline)="--",[1]!EM_S_VAL_MV(E1864,deadline)="null"),0,[1]!EM_S_VAL_MV(E1864,deadline)/100000000))</f>
        <v>30.338568760500003</v>
      </c>
      <c r="J1864" s="46">
        <f ca="1">IF(E1864="","",IF(RIGHT(LEFT($J$1,6),3)="TTM",[1]!EM_S_FA_PROFIT_TTM(E1864,LEFT(RIGHT($J$1,11),10),1)/100000000,[1]!EM_S_STM07_IS(E1864,61,LEFT(RIGHT($J$1,5),4)&amp;"-12-31",1)/100000000))</f>
        <v>-2.1489917847999997</v>
      </c>
      <c r="K1864" s="36">
        <f t="shared" ca="1" si="147"/>
        <v>-14.117582475227341</v>
      </c>
      <c r="L1864" s="46">
        <f ca="1">IF(E1864="","",IF(ISERROR(IF(行业估值!$E$7="最新年报",[1]!EM_S_STM07_BS(E1864,140,LEFT(RIGHT($L$1,5),4)&amp;"-12-31",1)/100000000,[1]!EM_S_STM07_BS(E1864,140,LEFT(RIGHT($L$1,11),10),1)/100000000)),0,IF(行业估值!$E$7="最新年报",[1]!EM_S_STM07_BS(E1864,140,LEFT(RIGHT($L$1,5),4)&amp;"-12-31",1)/100000000,[1]!EM_S_STM07_BS(E1864,140,LEFT(RIGHT($L$1,11),10),1)/100000000)))</f>
        <v>11.264063335399999</v>
      </c>
      <c r="M1864" s="36">
        <f t="shared" ca="1" si="148"/>
        <v>2.6933947241892571</v>
      </c>
      <c r="N1864" s="37" t="str">
        <f ca="1">IF(E1864="","",IF(ISERROR([1]!EM_S_EST_NETPROFIT(E1864,行业估值!$E$6,deadline)/100000000),"-",[1]!EM_S_EST_NETPROFIT(E1864,行业估值!$E$6,deadline)/100000000))</f>
        <v>-</v>
      </c>
      <c r="O1864" s="36" t="str">
        <f t="shared" ca="1" si="149"/>
        <v>-</v>
      </c>
      <c r="T1864" s="64" t="s">
        <v>3719</v>
      </c>
      <c r="U1864" s="64" t="s">
        <v>3720</v>
      </c>
    </row>
    <row r="1865" spans="4:21">
      <c r="D1865" s="45" t="str">
        <f>IF(AND(行业估值!$B$39=$G1865,COUNTIF($G$2:$G$2552,$G1865)&gt;=1),COUNTIF($G$2:G1865,$G1865),"")</f>
        <v/>
      </c>
      <c r="E1865" s="65" t="str">
        <f t="shared" si="145"/>
        <v>300467.SZ</v>
      </c>
      <c r="F1865" s="65" t="str">
        <f t="shared" si="146"/>
        <v>迅游科技</v>
      </c>
      <c r="G1865" s="34" t="str">
        <f>IF(E1865="","",IF(行业估值!$C$5="申万行业",[1]!EM_S_INFO_INDUSTRY_SW2014(E1865,"1"),IF(行业估值!$C$5="证监会行业",[1]!EM_S_INFO_INDUSTRY_CSRC1(E1865,"1"),[1]!EM_S_INFO_INDUSTRY_EM2016(E1865,"1"))))</f>
        <v>信息技术</v>
      </c>
      <c r="H1865" s="34" t="str">
        <f>IF(E1865="","",IF($H$1="上证50",[1]!EM_S_INFO_COMPINDEX(E1865,"000016"),"")&amp;IF($H$1="上证180",[1]!EM_S_INFO_COMPINDEX(E1865,"000010"),"")&amp;IF($H$1="沪深300",[1]!EM_S_INFO_COMPINDEX(E1865,"000300"),"")&amp;IF(AND($H$1="上证A股",RIGHT(E1865,2)="SH"),"是","")&amp;IF(AND($H$1="深证A股",RIGHT(E1865,2)="SZ"),"是","")&amp;IF(AND($H$1="创业板",LEFT(E1865,1)-3=0),"是","")&amp;IF(AND($H$1="全部A股",E1865&lt;&gt;0),"是","")&amp;IF(AND($H$1="中小板",LEFT(E1865,3)="002"),"是",""))</f>
        <v>是</v>
      </c>
      <c r="I1865" s="46">
        <f ca="1">IF(E1865="","",IF(OR([1]!EM_S_VAL_MV(E1865,deadline)="",[1]!EM_S_VAL_MV(E1865,deadline)="--",[1]!EM_S_VAL_MV(E1865,deadline)="null"),0,[1]!EM_S_VAL_MV(E1865,deadline)/100000000))</f>
        <v>34.484941853599999</v>
      </c>
      <c r="J1865" s="46">
        <f ca="1">IF(E1865="","",IF(RIGHT(LEFT($J$1,6),3)="TTM",[1]!EM_S_FA_PROFIT_TTM(E1865,LEFT(RIGHT($J$1,11),10),1)/100000000,[1]!EM_S_STM07_IS(E1865,61,LEFT(RIGHT($J$1,5),4)&amp;"-12-31",1)/100000000))</f>
        <v>-8.3408496322999994</v>
      </c>
      <c r="K1865" s="36">
        <f t="shared" ca="1" si="147"/>
        <v>-4.1344639184066834</v>
      </c>
      <c r="L1865" s="46">
        <f ca="1">IF(E1865="","",IF(ISERROR(IF(行业估值!$E$7="最新年报",[1]!EM_S_STM07_BS(E1865,140,LEFT(RIGHT($L$1,5),4)&amp;"-12-31",1)/100000000,[1]!EM_S_STM07_BS(E1865,140,LEFT(RIGHT($L$1,11),10),1)/100000000)),0,IF(行业估值!$E$7="最新年报",[1]!EM_S_STM07_BS(E1865,140,LEFT(RIGHT($L$1,5),4)&amp;"-12-31",1)/100000000,[1]!EM_S_STM07_BS(E1865,140,LEFT(RIGHT($L$1,11),10),1)/100000000)))</f>
        <v>23.4373383842</v>
      </c>
      <c r="M1865" s="36">
        <f t="shared" ca="1" si="148"/>
        <v>1.4713676650607908</v>
      </c>
      <c r="N1865" s="37" t="str">
        <f ca="1">IF(E1865="","",IF(ISERROR([1]!EM_S_EST_NETPROFIT(E1865,行业估值!$E$6,deadline)/100000000),"-",[1]!EM_S_EST_NETPROFIT(E1865,行业估值!$E$6,deadline)/100000000))</f>
        <v>-</v>
      </c>
      <c r="O1865" s="36" t="str">
        <f t="shared" ca="1" si="149"/>
        <v>-</v>
      </c>
      <c r="T1865" s="64" t="s">
        <v>3721</v>
      </c>
      <c r="U1865" s="64" t="s">
        <v>3722</v>
      </c>
    </row>
    <row r="1866" spans="4:21">
      <c r="D1866" s="45" t="str">
        <f>IF(AND(行业估值!$B$39=$G1866,COUNTIF($G$2:$G$2552,$G1866)&gt;=1),COUNTIF($G$2:G1866,$G1866),"")</f>
        <v/>
      </c>
      <c r="E1866" s="65" t="str">
        <f t="shared" si="145"/>
        <v>300468.SZ</v>
      </c>
      <c r="F1866" s="65" t="str">
        <f t="shared" si="146"/>
        <v>四方精创</v>
      </c>
      <c r="G1866" s="34" t="str">
        <f>IF(E1866="","",IF(行业估值!$C$5="申万行业",[1]!EM_S_INFO_INDUSTRY_SW2014(E1866,"1"),IF(行业估值!$C$5="证监会行业",[1]!EM_S_INFO_INDUSTRY_CSRC1(E1866,"1"),[1]!EM_S_INFO_INDUSTRY_EM2016(E1866,"1"))))</f>
        <v>信息技术</v>
      </c>
      <c r="H1866" s="34" t="str">
        <f>IF(E1866="","",IF($H$1="上证50",[1]!EM_S_INFO_COMPINDEX(E1866,"000016"),"")&amp;IF($H$1="上证180",[1]!EM_S_INFO_COMPINDEX(E1866,"000010"),"")&amp;IF($H$1="沪深300",[1]!EM_S_INFO_COMPINDEX(E1866,"000300"),"")&amp;IF(AND($H$1="上证A股",RIGHT(E1866,2)="SH"),"是","")&amp;IF(AND($H$1="深证A股",RIGHT(E1866,2)="SZ"),"是","")&amp;IF(AND($H$1="创业板",LEFT(E1866,1)-3=0),"是","")&amp;IF(AND($H$1="全部A股",E1866&lt;&gt;0),"是","")&amp;IF(AND($H$1="中小板",LEFT(E1866,3)="002"),"是",""))</f>
        <v>是</v>
      </c>
      <c r="I1866" s="46">
        <f ca="1">IF(E1866="","",IF(OR([1]!EM_S_VAL_MV(E1866,deadline)="",[1]!EM_S_VAL_MV(E1866,deadline)="--",[1]!EM_S_VAL_MV(E1866,deadline)="null"),0,[1]!EM_S_VAL_MV(E1866,deadline)/100000000))</f>
        <v>56.860549734899998</v>
      </c>
      <c r="J1866" s="46">
        <f ca="1">IF(E1866="","",IF(RIGHT(LEFT($J$1,6),3)="TTM",[1]!EM_S_FA_PROFIT_TTM(E1866,LEFT(RIGHT($J$1,11),10),1)/100000000,[1]!EM_S_STM07_IS(E1866,61,LEFT(RIGHT($J$1,5),4)&amp;"-12-31",1)/100000000))</f>
        <v>0.70556929069999996</v>
      </c>
      <c r="K1866" s="36">
        <f t="shared" ca="1" si="147"/>
        <v>80.588186708761469</v>
      </c>
      <c r="L1866" s="46">
        <f ca="1">IF(E1866="","",IF(ISERROR(IF(行业估值!$E$7="最新年报",[1]!EM_S_STM07_BS(E1866,140,LEFT(RIGHT($L$1,5),4)&amp;"-12-31",1)/100000000,[1]!EM_S_STM07_BS(E1866,140,LEFT(RIGHT($L$1,11),10),1)/100000000)),0,IF(行业估值!$E$7="最新年报",[1]!EM_S_STM07_BS(E1866,140,LEFT(RIGHT($L$1,5),4)&amp;"-12-31",1)/100000000,[1]!EM_S_STM07_BS(E1866,140,LEFT(RIGHT($L$1,11),10),1)/100000000)))</f>
        <v>10.8582872694</v>
      </c>
      <c r="M1866" s="36">
        <f t="shared" ca="1" si="148"/>
        <v>5.2366039251088958</v>
      </c>
      <c r="N1866" s="37">
        <f ca="1">IF(E1866="","",IF(ISERROR([1]!EM_S_EST_NETPROFIT(E1866,行业估值!$E$6,deadline)/100000000),"-",[1]!EM_S_EST_NETPROFIT(E1866,行业估值!$E$6,deadline)/100000000))</f>
        <v>0.69899999999999995</v>
      </c>
      <c r="O1866" s="36">
        <f t="shared" ca="1" si="149"/>
        <v>81.345564713733907</v>
      </c>
      <c r="T1866" s="64" t="s">
        <v>3723</v>
      </c>
      <c r="U1866" s="64" t="s">
        <v>3724</v>
      </c>
    </row>
    <row r="1867" spans="4:21">
      <c r="D1867" s="45" t="str">
        <f>IF(AND(行业估值!$B$39=$G1867,COUNTIF($G$2:$G$2552,$G1867)&gt;=1),COUNTIF($G$2:G1867,$G1867),"")</f>
        <v/>
      </c>
      <c r="E1867" s="65" t="str">
        <f t="shared" si="145"/>
        <v>300469.SZ</v>
      </c>
      <c r="F1867" s="65" t="str">
        <f t="shared" si="146"/>
        <v>信息发展</v>
      </c>
      <c r="G1867" s="34" t="str">
        <f>IF(E1867="","",IF(行业估值!$C$5="申万行业",[1]!EM_S_INFO_INDUSTRY_SW2014(E1867,"1"),IF(行业估值!$C$5="证监会行业",[1]!EM_S_INFO_INDUSTRY_CSRC1(E1867,"1"),[1]!EM_S_INFO_INDUSTRY_EM2016(E1867,"1"))))</f>
        <v>信息技术</v>
      </c>
      <c r="H1867" s="34" t="str">
        <f>IF(E1867="","",IF($H$1="上证50",[1]!EM_S_INFO_COMPINDEX(E1867,"000016"),"")&amp;IF($H$1="上证180",[1]!EM_S_INFO_COMPINDEX(E1867,"000010"),"")&amp;IF($H$1="沪深300",[1]!EM_S_INFO_COMPINDEX(E1867,"000300"),"")&amp;IF(AND($H$1="上证A股",RIGHT(E1867,2)="SH"),"是","")&amp;IF(AND($H$1="深证A股",RIGHT(E1867,2)="SZ"),"是","")&amp;IF(AND($H$1="创业板",LEFT(E1867,1)-3=0),"是","")&amp;IF(AND($H$1="全部A股",E1867&lt;&gt;0),"是","")&amp;IF(AND($H$1="中小板",LEFT(E1867,3)="002"),"是",""))</f>
        <v>是</v>
      </c>
      <c r="I1867" s="46">
        <f ca="1">IF(E1867="","",IF(OR([1]!EM_S_VAL_MV(E1867,deadline)="",[1]!EM_S_VAL_MV(E1867,deadline)="--",[1]!EM_S_VAL_MV(E1867,deadline)="null"),0,[1]!EM_S_VAL_MV(E1867,deadline)/100000000))</f>
        <v>30.6267116368</v>
      </c>
      <c r="J1867" s="46">
        <f ca="1">IF(E1867="","",IF(RIGHT(LEFT($J$1,6),3)="TTM",[1]!EM_S_FA_PROFIT_TTM(E1867,LEFT(RIGHT($J$1,11),10),1)/100000000,[1]!EM_S_STM07_IS(E1867,61,LEFT(RIGHT($J$1,5),4)&amp;"-12-31",1)/100000000))</f>
        <v>0.4376292094</v>
      </c>
      <c r="K1867" s="36">
        <f t="shared" ca="1" si="147"/>
        <v>69.983243757403542</v>
      </c>
      <c r="L1867" s="46">
        <f ca="1">IF(E1867="","",IF(ISERROR(IF(行业估值!$E$7="最新年报",[1]!EM_S_STM07_BS(E1867,140,LEFT(RIGHT($L$1,5),4)&amp;"-12-31",1)/100000000,[1]!EM_S_STM07_BS(E1867,140,LEFT(RIGHT($L$1,11),10),1)/100000000)),0,IF(行业估值!$E$7="最新年报",[1]!EM_S_STM07_BS(E1867,140,LEFT(RIGHT($L$1,5),4)&amp;"-12-31",1)/100000000,[1]!EM_S_STM07_BS(E1867,140,LEFT(RIGHT($L$1,11),10),1)/100000000)))</f>
        <v>4.6888250706000001</v>
      </c>
      <c r="M1867" s="36">
        <f t="shared" ca="1" si="148"/>
        <v>6.5318520472935635</v>
      </c>
      <c r="N1867" s="37" t="str">
        <f ca="1">IF(E1867="","",IF(ISERROR([1]!EM_S_EST_NETPROFIT(E1867,行业估值!$E$6,deadline)/100000000),"-",[1]!EM_S_EST_NETPROFIT(E1867,行业估值!$E$6,deadline)/100000000))</f>
        <v>-</v>
      </c>
      <c r="O1867" s="36" t="str">
        <f t="shared" ca="1" si="149"/>
        <v>-</v>
      </c>
      <c r="T1867" s="64" t="s">
        <v>3725</v>
      </c>
      <c r="U1867" s="64" t="s">
        <v>3726</v>
      </c>
    </row>
    <row r="1868" spans="4:21">
      <c r="D1868" s="45">
        <f>IF(AND(行业估值!$B$39=$G1868,COUNTIF($G$2:$G$2552,$G1868)&gt;=1),COUNTIF($G$2:G1868,$G1868),"")</f>
        <v>189</v>
      </c>
      <c r="E1868" s="65" t="str">
        <f t="shared" si="145"/>
        <v>300470.SZ</v>
      </c>
      <c r="F1868" s="65" t="str">
        <f t="shared" si="146"/>
        <v>日机密封</v>
      </c>
      <c r="G1868" s="34" t="str">
        <f>IF(E1868="","",IF(行业估值!$C$5="申万行业",[1]!EM_S_INFO_INDUSTRY_SW2014(E1868,"1"),IF(行业估值!$C$5="证监会行业",[1]!EM_S_INFO_INDUSTRY_CSRC1(E1868,"1"),[1]!EM_S_INFO_INDUSTRY_EM2016(E1868,"1"))))</f>
        <v>机械设备</v>
      </c>
      <c r="H1868" s="34" t="str">
        <f>IF(E1868="","",IF($H$1="上证50",[1]!EM_S_INFO_COMPINDEX(E1868,"000016"),"")&amp;IF($H$1="上证180",[1]!EM_S_INFO_COMPINDEX(E1868,"000010"),"")&amp;IF($H$1="沪深300",[1]!EM_S_INFO_COMPINDEX(E1868,"000300"),"")&amp;IF(AND($H$1="上证A股",RIGHT(E1868,2)="SH"),"是","")&amp;IF(AND($H$1="深证A股",RIGHT(E1868,2)="SZ"),"是","")&amp;IF(AND($H$1="创业板",LEFT(E1868,1)-3=0),"是","")&amp;IF(AND($H$1="全部A股",E1868&lt;&gt;0),"是","")&amp;IF(AND($H$1="中小板",LEFT(E1868,3)="002"),"是",""))</f>
        <v>是</v>
      </c>
      <c r="I1868" s="46">
        <f ca="1">IF(E1868="","",IF(OR([1]!EM_S_VAL_MV(E1868,deadline)="",[1]!EM_S_VAL_MV(E1868,deadline)="--",[1]!EM_S_VAL_MV(E1868,deadline)="null"),0,[1]!EM_S_VAL_MV(E1868,deadline)/100000000))</f>
        <v>47.868569430000001</v>
      </c>
      <c r="J1868" s="46">
        <f ca="1">IF(E1868="","",IF(RIGHT(LEFT($J$1,6),3)="TTM",[1]!EM_S_FA_PROFIT_TTM(E1868,LEFT(RIGHT($J$1,11),10),1)/100000000,[1]!EM_S_STM07_IS(E1868,61,LEFT(RIGHT($J$1,5),4)&amp;"-12-31",1)/100000000))</f>
        <v>2.0512461686000001</v>
      </c>
      <c r="K1868" s="36">
        <f t="shared" ca="1" si="147"/>
        <v>23.33633581515517</v>
      </c>
      <c r="L1868" s="46">
        <f ca="1">IF(E1868="","",IF(ISERROR(IF(行业估值!$E$7="最新年报",[1]!EM_S_STM07_BS(E1868,140,LEFT(RIGHT($L$1,5),4)&amp;"-12-31",1)/100000000,[1]!EM_S_STM07_BS(E1868,140,LEFT(RIGHT($L$1,11),10),1)/100000000)),0,IF(行业估值!$E$7="最新年报",[1]!EM_S_STM07_BS(E1868,140,LEFT(RIGHT($L$1,5),4)&amp;"-12-31",1)/100000000,[1]!EM_S_STM07_BS(E1868,140,LEFT(RIGHT($L$1,11),10),1)/100000000)))</f>
        <v>12.6534996047</v>
      </c>
      <c r="M1868" s="36">
        <f t="shared" ca="1" si="148"/>
        <v>3.7830300648383282</v>
      </c>
      <c r="N1868" s="37">
        <f ca="1">IF(E1868="","",IF(ISERROR([1]!EM_S_EST_NETPROFIT(E1868,行业估值!$E$6,deadline)/100000000),"-",[1]!EM_S_EST_NETPROFIT(E1868,行业估值!$E$6,deadline)/100000000))</f>
        <v>2.2294749999999999</v>
      </c>
      <c r="O1868" s="36">
        <f t="shared" ca="1" si="149"/>
        <v>21.470780982069773</v>
      </c>
      <c r="T1868" s="64" t="s">
        <v>3727</v>
      </c>
      <c r="U1868" s="64" t="s">
        <v>3728</v>
      </c>
    </row>
    <row r="1869" spans="4:21">
      <c r="D1869" s="45">
        <f>IF(AND(行业估值!$B$39=$G1869,COUNTIF($G$2:$G$2552,$G1869)&gt;=1),COUNTIF($G$2:G1869,$G1869),"")</f>
        <v>190</v>
      </c>
      <c r="E1869" s="65" t="str">
        <f t="shared" si="145"/>
        <v>300471.SZ</v>
      </c>
      <c r="F1869" s="65" t="str">
        <f t="shared" si="146"/>
        <v>厚普股份</v>
      </c>
      <c r="G1869" s="34" t="str">
        <f>IF(E1869="","",IF(行业估值!$C$5="申万行业",[1]!EM_S_INFO_INDUSTRY_SW2014(E1869,"1"),IF(行业估值!$C$5="证监会行业",[1]!EM_S_INFO_INDUSTRY_CSRC1(E1869,"1"),[1]!EM_S_INFO_INDUSTRY_EM2016(E1869,"1"))))</f>
        <v>机械设备</v>
      </c>
      <c r="H1869" s="34" t="str">
        <f>IF(E1869="","",IF($H$1="上证50",[1]!EM_S_INFO_COMPINDEX(E1869,"000016"),"")&amp;IF($H$1="上证180",[1]!EM_S_INFO_COMPINDEX(E1869,"000010"),"")&amp;IF($H$1="沪深300",[1]!EM_S_INFO_COMPINDEX(E1869,"000300"),"")&amp;IF(AND($H$1="上证A股",RIGHT(E1869,2)="SH"),"是","")&amp;IF(AND($H$1="深证A股",RIGHT(E1869,2)="SZ"),"是","")&amp;IF(AND($H$1="创业板",LEFT(E1869,1)-3=0),"是","")&amp;IF(AND($H$1="全部A股",E1869&lt;&gt;0),"是","")&amp;IF(AND($H$1="中小板",LEFT(E1869,3)="002"),"是",""))</f>
        <v>是</v>
      </c>
      <c r="I1869" s="46">
        <f ca="1">IF(E1869="","",IF(OR([1]!EM_S_VAL_MV(E1869,deadline)="",[1]!EM_S_VAL_MV(E1869,deadline)="--",[1]!EM_S_VAL_MV(E1869,deadline)="null"),0,[1]!EM_S_VAL_MV(E1869,deadline)/100000000))</f>
        <v>30.818840000000002</v>
      </c>
      <c r="J1869" s="46">
        <f ca="1">IF(E1869="","",IF(RIGHT(LEFT($J$1,6),3)="TTM",[1]!EM_S_FA_PROFIT_TTM(E1869,LEFT(RIGHT($J$1,11),10),1)/100000000,[1]!EM_S_STM07_IS(E1869,61,LEFT(RIGHT($J$1,5),4)&amp;"-12-31",1)/100000000))</f>
        <v>-3.2916163999000001</v>
      </c>
      <c r="K1869" s="36">
        <f t="shared" ca="1" si="147"/>
        <v>-9.3628285485928071</v>
      </c>
      <c r="L1869" s="46">
        <f ca="1">IF(E1869="","",IF(ISERROR(IF(行业估值!$E$7="最新年报",[1]!EM_S_STM07_BS(E1869,140,LEFT(RIGHT($L$1,5),4)&amp;"-12-31",1)/100000000,[1]!EM_S_STM07_BS(E1869,140,LEFT(RIGHT($L$1,11),10),1)/100000000)),0,IF(行业估值!$E$7="最新年报",[1]!EM_S_STM07_BS(E1869,140,LEFT(RIGHT($L$1,5),4)&amp;"-12-31",1)/100000000,[1]!EM_S_STM07_BS(E1869,140,LEFT(RIGHT($L$1,11),10),1)/100000000)))</f>
        <v>12.0547967348</v>
      </c>
      <c r="M1869" s="36">
        <f t="shared" ca="1" si="148"/>
        <v>2.556562394041173</v>
      </c>
      <c r="N1869" s="37" t="str">
        <f ca="1">IF(E1869="","",IF(ISERROR([1]!EM_S_EST_NETPROFIT(E1869,行业估值!$E$6,deadline)/100000000),"-",[1]!EM_S_EST_NETPROFIT(E1869,行业估值!$E$6,deadline)/100000000))</f>
        <v>-</v>
      </c>
      <c r="O1869" s="36" t="str">
        <f t="shared" ca="1" si="149"/>
        <v>-</v>
      </c>
      <c r="T1869" s="64" t="s">
        <v>3729</v>
      </c>
      <c r="U1869" s="64" t="s">
        <v>3730</v>
      </c>
    </row>
    <row r="1870" spans="4:21">
      <c r="D1870" s="45">
        <f>IF(AND(行业估值!$B$39=$G1870,COUNTIF($G$2:$G$2552,$G1870)&gt;=1),COUNTIF($G$2:G1870,$G1870),"")</f>
        <v>191</v>
      </c>
      <c r="E1870" s="65" t="str">
        <f t="shared" si="145"/>
        <v>300472.SZ</v>
      </c>
      <c r="F1870" s="65" t="str">
        <f t="shared" si="146"/>
        <v>新元科技</v>
      </c>
      <c r="G1870" s="34" t="str">
        <f>IF(E1870="","",IF(行业估值!$C$5="申万行业",[1]!EM_S_INFO_INDUSTRY_SW2014(E1870,"1"),IF(行业估值!$C$5="证监会行业",[1]!EM_S_INFO_INDUSTRY_CSRC1(E1870,"1"),[1]!EM_S_INFO_INDUSTRY_EM2016(E1870,"1"))))</f>
        <v>机械设备</v>
      </c>
      <c r="H1870" s="34" t="str">
        <f>IF(E1870="","",IF($H$1="上证50",[1]!EM_S_INFO_COMPINDEX(E1870,"000016"),"")&amp;IF($H$1="上证180",[1]!EM_S_INFO_COMPINDEX(E1870,"000010"),"")&amp;IF($H$1="沪深300",[1]!EM_S_INFO_COMPINDEX(E1870,"000300"),"")&amp;IF(AND($H$1="上证A股",RIGHT(E1870,2)="SH"),"是","")&amp;IF(AND($H$1="深证A股",RIGHT(E1870,2)="SZ"),"是","")&amp;IF(AND($H$1="创业板",LEFT(E1870,1)-3=0),"是","")&amp;IF(AND($H$1="全部A股",E1870&lt;&gt;0),"是","")&amp;IF(AND($H$1="中小板",LEFT(E1870,3)="002"),"是",""))</f>
        <v>是</v>
      </c>
      <c r="I1870" s="46">
        <f ca="1">IF(E1870="","",IF(OR([1]!EM_S_VAL_MV(E1870,deadline)="",[1]!EM_S_VAL_MV(E1870,deadline)="--",[1]!EM_S_VAL_MV(E1870,deadline)="null"),0,[1]!EM_S_VAL_MV(E1870,deadline)/100000000))</f>
        <v>28.7584059528</v>
      </c>
      <c r="J1870" s="46">
        <f ca="1">IF(E1870="","",IF(RIGHT(LEFT($J$1,6),3)="TTM",[1]!EM_S_FA_PROFIT_TTM(E1870,LEFT(RIGHT($J$1,11),10),1)/100000000,[1]!EM_S_STM07_IS(E1870,61,LEFT(RIGHT($J$1,5),4)&amp;"-12-31",1)/100000000))</f>
        <v>0.77891610760000007</v>
      </c>
      <c r="K1870" s="36">
        <f t="shared" ca="1" si="147"/>
        <v>36.921056930521743</v>
      </c>
      <c r="L1870" s="46">
        <f ca="1">IF(E1870="","",IF(ISERROR(IF(行业估值!$E$7="最新年报",[1]!EM_S_STM07_BS(E1870,140,LEFT(RIGHT($L$1,5),4)&amp;"-12-31",1)/100000000,[1]!EM_S_STM07_BS(E1870,140,LEFT(RIGHT($L$1,11),10),1)/100000000)),0,IF(行业估值!$E$7="最新年报",[1]!EM_S_STM07_BS(E1870,140,LEFT(RIGHT($L$1,5),4)&amp;"-12-31",1)/100000000,[1]!EM_S_STM07_BS(E1870,140,LEFT(RIGHT($L$1,11),10),1)/100000000)))</f>
        <v>11.455618773800001</v>
      </c>
      <c r="M1870" s="36">
        <f t="shared" ca="1" si="148"/>
        <v>2.51041925544633</v>
      </c>
      <c r="N1870" s="37" t="str">
        <f ca="1">IF(E1870="","",IF(ISERROR([1]!EM_S_EST_NETPROFIT(E1870,行业估值!$E$6,deadline)/100000000),"-",[1]!EM_S_EST_NETPROFIT(E1870,行业估值!$E$6,deadline)/100000000))</f>
        <v>-</v>
      </c>
      <c r="O1870" s="36" t="str">
        <f t="shared" ca="1" si="149"/>
        <v>-</v>
      </c>
      <c r="T1870" s="64" t="s">
        <v>3731</v>
      </c>
      <c r="U1870" s="64" t="s">
        <v>3732</v>
      </c>
    </row>
    <row r="1871" spans="4:21">
      <c r="D1871" s="45" t="str">
        <f>IF(AND(行业估值!$B$39=$G1871,COUNTIF($G$2:$G$2552,$G1871)&gt;=1),COUNTIF($G$2:G1871,$G1871),"")</f>
        <v/>
      </c>
      <c r="E1871" s="65" t="str">
        <f t="shared" si="145"/>
        <v>300473.SZ</v>
      </c>
      <c r="F1871" s="65" t="str">
        <f t="shared" si="146"/>
        <v>德尔股份</v>
      </c>
      <c r="G1871" s="34" t="str">
        <f>IF(E1871="","",IF(行业估值!$C$5="申万行业",[1]!EM_S_INFO_INDUSTRY_SW2014(E1871,"1"),IF(行业估值!$C$5="证监会行业",[1]!EM_S_INFO_INDUSTRY_CSRC1(E1871,"1"),[1]!EM_S_INFO_INDUSTRY_EM2016(E1871,"1"))))</f>
        <v>交运设备</v>
      </c>
      <c r="H1871" s="34" t="str">
        <f>IF(E1871="","",IF($H$1="上证50",[1]!EM_S_INFO_COMPINDEX(E1871,"000016"),"")&amp;IF($H$1="上证180",[1]!EM_S_INFO_COMPINDEX(E1871,"000010"),"")&amp;IF($H$1="沪深300",[1]!EM_S_INFO_COMPINDEX(E1871,"000300"),"")&amp;IF(AND($H$1="上证A股",RIGHT(E1871,2)="SH"),"是","")&amp;IF(AND($H$1="深证A股",RIGHT(E1871,2)="SZ"),"是","")&amp;IF(AND($H$1="创业板",LEFT(E1871,1)-3=0),"是","")&amp;IF(AND($H$1="全部A股",E1871&lt;&gt;0),"是","")&amp;IF(AND($H$1="中小板",LEFT(E1871,3)="002"),"是",""))</f>
        <v>是</v>
      </c>
      <c r="I1871" s="46">
        <f ca="1">IF(E1871="","",IF(OR([1]!EM_S_VAL_MV(E1871,deadline)="",[1]!EM_S_VAL_MV(E1871,deadline)="--",[1]!EM_S_VAL_MV(E1871,deadline)="null"),0,[1]!EM_S_VAL_MV(E1871,deadline)/100000000))</f>
        <v>41.7546014347</v>
      </c>
      <c r="J1871" s="46">
        <f ca="1">IF(E1871="","",IF(RIGHT(LEFT($J$1,6),3)="TTM",[1]!EM_S_FA_PROFIT_TTM(E1871,LEFT(RIGHT($J$1,11),10),1)/100000000,[1]!EM_S_STM07_IS(E1871,61,LEFT(RIGHT($J$1,5),4)&amp;"-12-31",1)/100000000))</f>
        <v>0.41952868240000002</v>
      </c>
      <c r="K1871" s="36">
        <f t="shared" ca="1" si="147"/>
        <v>99.527405839892097</v>
      </c>
      <c r="L1871" s="46">
        <f ca="1">IF(E1871="","",IF(ISERROR(IF(行业估值!$E$7="最新年报",[1]!EM_S_STM07_BS(E1871,140,LEFT(RIGHT($L$1,5),4)&amp;"-12-31",1)/100000000,[1]!EM_S_STM07_BS(E1871,140,LEFT(RIGHT($L$1,11),10),1)/100000000)),0,IF(行业估值!$E$7="最新年报",[1]!EM_S_STM07_BS(E1871,140,LEFT(RIGHT($L$1,5),4)&amp;"-12-31",1)/100000000,[1]!EM_S_STM07_BS(E1871,140,LEFT(RIGHT($L$1,11),10),1)/100000000)))</f>
        <v>20.216380618800002</v>
      </c>
      <c r="M1871" s="36">
        <f t="shared" ca="1" si="148"/>
        <v>2.0653846117178247</v>
      </c>
      <c r="N1871" s="37" t="str">
        <f ca="1">IF(E1871="","",IF(ISERROR([1]!EM_S_EST_NETPROFIT(E1871,行业估值!$E$6,deadline)/100000000),"-",[1]!EM_S_EST_NETPROFIT(E1871,行业估值!$E$6,deadline)/100000000))</f>
        <v>-</v>
      </c>
      <c r="O1871" s="36" t="str">
        <f t="shared" ca="1" si="149"/>
        <v>-</v>
      </c>
      <c r="T1871" s="64" t="s">
        <v>3733</v>
      </c>
      <c r="U1871" s="64" t="s">
        <v>3734</v>
      </c>
    </row>
    <row r="1872" spans="4:21">
      <c r="D1872" s="45" t="str">
        <f>IF(AND(行业估值!$B$39=$G1872,COUNTIF($G$2:$G$2552,$G1872)&gt;=1),COUNTIF($G$2:G1872,$G1872),"")</f>
        <v/>
      </c>
      <c r="E1872" s="65" t="str">
        <f t="shared" si="145"/>
        <v>300474.SZ</v>
      </c>
      <c r="F1872" s="65" t="str">
        <f t="shared" si="146"/>
        <v>景嘉微</v>
      </c>
      <c r="G1872" s="34" t="str">
        <f>IF(E1872="","",IF(行业估值!$C$5="申万行业",[1]!EM_S_INFO_INDUSTRY_SW2014(E1872,"1"),IF(行业估值!$C$5="证监会行业",[1]!EM_S_INFO_INDUSTRY_CSRC1(E1872,"1"),[1]!EM_S_INFO_INDUSTRY_EM2016(E1872,"1"))))</f>
        <v>电子设备</v>
      </c>
      <c r="H1872" s="34" t="str">
        <f>IF(E1872="","",IF($H$1="上证50",[1]!EM_S_INFO_COMPINDEX(E1872,"000016"),"")&amp;IF($H$1="上证180",[1]!EM_S_INFO_COMPINDEX(E1872,"000010"),"")&amp;IF($H$1="沪深300",[1]!EM_S_INFO_COMPINDEX(E1872,"000300"),"")&amp;IF(AND($H$1="上证A股",RIGHT(E1872,2)="SH"),"是","")&amp;IF(AND($H$1="深证A股",RIGHT(E1872,2)="SZ"),"是","")&amp;IF(AND($H$1="创业板",LEFT(E1872,1)-3=0),"是","")&amp;IF(AND($H$1="全部A股",E1872&lt;&gt;0),"是","")&amp;IF(AND($H$1="中小板",LEFT(E1872,3)="002"),"是",""))</f>
        <v>是</v>
      </c>
      <c r="I1872" s="46">
        <f ca="1">IF(E1872="","",IF(OR([1]!EM_S_VAL_MV(E1872,deadline)="",[1]!EM_S_VAL_MV(E1872,deadline)="--",[1]!EM_S_VAL_MV(E1872,deadline)="null"),0,[1]!EM_S_VAL_MV(E1872,deadline)/100000000))</f>
        <v>179.49853323720001</v>
      </c>
      <c r="J1872" s="46">
        <f ca="1">IF(E1872="","",IF(RIGHT(LEFT($J$1,6),3)="TTM",[1]!EM_S_FA_PROFIT_TTM(E1872,LEFT(RIGHT($J$1,11),10),1)/100000000,[1]!EM_S_STM07_IS(E1872,61,LEFT(RIGHT($J$1,5),4)&amp;"-12-31",1)/100000000))</f>
        <v>1.6666844171999999</v>
      </c>
      <c r="K1872" s="36">
        <f t="shared" ca="1" si="147"/>
        <v>107.69797292444501</v>
      </c>
      <c r="L1872" s="46">
        <f ca="1">IF(E1872="","",IF(ISERROR(IF(行业估值!$E$7="最新年报",[1]!EM_S_STM07_BS(E1872,140,LEFT(RIGHT($L$1,5),4)&amp;"-12-31",1)/100000000,[1]!EM_S_STM07_BS(E1872,140,LEFT(RIGHT($L$1,11),10),1)/100000000)),0,IF(行业估值!$E$7="最新年报",[1]!EM_S_STM07_BS(E1872,140,LEFT(RIGHT($L$1,5),4)&amp;"-12-31",1)/100000000,[1]!EM_S_STM07_BS(E1872,140,LEFT(RIGHT($L$1,11),10),1)/100000000)))</f>
        <v>23.094912911399998</v>
      </c>
      <c r="M1872" s="36">
        <f t="shared" ca="1" si="148"/>
        <v>7.7722108728367107</v>
      </c>
      <c r="N1872" s="37">
        <f ca="1">IF(E1872="","",IF(ISERROR([1]!EM_S_EST_NETPROFIT(E1872,行业估值!$E$6,deadline)/100000000),"-",[1]!EM_S_EST_NETPROFIT(E1872,行业估值!$E$6,deadline)/100000000))</f>
        <v>1.80036</v>
      </c>
      <c r="O1872" s="36">
        <f t="shared" ca="1" si="149"/>
        <v>99.701467060587888</v>
      </c>
      <c r="T1872" s="64" t="s">
        <v>3735</v>
      </c>
      <c r="U1872" s="64" t="s">
        <v>3736</v>
      </c>
    </row>
    <row r="1873" spans="4:21">
      <c r="D1873" s="45" t="str">
        <f>IF(AND(行业估值!$B$39=$G1873,COUNTIF($G$2:$G$2552,$G1873)&gt;=1),COUNTIF($G$2:G1873,$G1873),"")</f>
        <v/>
      </c>
      <c r="E1873" s="65" t="str">
        <f t="shared" si="145"/>
        <v>300475.SZ</v>
      </c>
      <c r="F1873" s="65" t="str">
        <f t="shared" si="146"/>
        <v>聚隆科技</v>
      </c>
      <c r="G1873" s="34" t="str">
        <f>IF(E1873="","",IF(行业估值!$C$5="申万行业",[1]!EM_S_INFO_INDUSTRY_SW2014(E1873,"1"),IF(行业估值!$C$5="证监会行业",[1]!EM_S_INFO_INDUSTRY_CSRC1(E1873,"1"),[1]!EM_S_INFO_INDUSTRY_EM2016(E1873,"1"))))</f>
        <v>家电</v>
      </c>
      <c r="H1873" s="34" t="str">
        <f>IF(E1873="","",IF($H$1="上证50",[1]!EM_S_INFO_COMPINDEX(E1873,"000016"),"")&amp;IF($H$1="上证180",[1]!EM_S_INFO_COMPINDEX(E1873,"000010"),"")&amp;IF($H$1="沪深300",[1]!EM_S_INFO_COMPINDEX(E1873,"000300"),"")&amp;IF(AND($H$1="上证A股",RIGHT(E1873,2)="SH"),"是","")&amp;IF(AND($H$1="深证A股",RIGHT(E1873,2)="SZ"),"是","")&amp;IF(AND($H$1="创业板",LEFT(E1873,1)-3=0),"是","")&amp;IF(AND($H$1="全部A股",E1873&lt;&gt;0),"是","")&amp;IF(AND($H$1="中小板",LEFT(E1873,3)="002"),"是",""))</f>
        <v>是</v>
      </c>
      <c r="I1873" s="46">
        <f ca="1">IF(E1873="","",IF(OR([1]!EM_S_VAL_MV(E1873,deadline)="",[1]!EM_S_VAL_MV(E1873,deadline)="--",[1]!EM_S_VAL_MV(E1873,deadline)="null"),0,[1]!EM_S_VAL_MV(E1873,deadline)/100000000))</f>
        <v>31.65</v>
      </c>
      <c r="J1873" s="46">
        <f ca="1">IF(E1873="","",IF(RIGHT(LEFT($J$1,6),3)="TTM",[1]!EM_S_FA_PROFIT_TTM(E1873,LEFT(RIGHT($J$1,11),10),1)/100000000,[1]!EM_S_STM07_IS(E1873,61,LEFT(RIGHT($J$1,5),4)&amp;"-12-31",1)/100000000))</f>
        <v>0.54288544500000002</v>
      </c>
      <c r="K1873" s="36">
        <f t="shared" ca="1" si="147"/>
        <v>58.299592099029283</v>
      </c>
      <c r="L1873" s="46">
        <f ca="1">IF(E1873="","",IF(ISERROR(IF(行业估值!$E$7="最新年报",[1]!EM_S_STM07_BS(E1873,140,LEFT(RIGHT($L$1,5),4)&amp;"-12-31",1)/100000000,[1]!EM_S_STM07_BS(E1873,140,LEFT(RIGHT($L$1,11),10),1)/100000000)),0,IF(行业估值!$E$7="最新年报",[1]!EM_S_STM07_BS(E1873,140,LEFT(RIGHT($L$1,5),4)&amp;"-12-31",1)/100000000,[1]!EM_S_STM07_BS(E1873,140,LEFT(RIGHT($L$1,11),10),1)/100000000)))</f>
        <v>12.7256256573</v>
      </c>
      <c r="M1873" s="36">
        <f t="shared" ca="1" si="148"/>
        <v>2.4871075774450517</v>
      </c>
      <c r="N1873" s="37" t="str">
        <f ca="1">IF(E1873="","",IF(ISERROR([1]!EM_S_EST_NETPROFIT(E1873,行业估值!$E$6,deadline)/100000000),"-",[1]!EM_S_EST_NETPROFIT(E1873,行业估值!$E$6,deadline)/100000000))</f>
        <v>-</v>
      </c>
      <c r="O1873" s="36" t="str">
        <f t="shared" ca="1" si="149"/>
        <v>-</v>
      </c>
      <c r="T1873" s="64" t="s">
        <v>3737</v>
      </c>
      <c r="U1873" s="64" t="s">
        <v>3738</v>
      </c>
    </row>
    <row r="1874" spans="4:21">
      <c r="D1874" s="45" t="str">
        <f>IF(AND(行业估值!$B$39=$G1874,COUNTIF($G$2:$G$2552,$G1874)&gt;=1),COUNTIF($G$2:G1874,$G1874),"")</f>
        <v/>
      </c>
      <c r="E1874" s="65" t="str">
        <f t="shared" si="145"/>
        <v>300476.SZ</v>
      </c>
      <c r="F1874" s="65" t="str">
        <f t="shared" si="146"/>
        <v>胜宏科技</v>
      </c>
      <c r="G1874" s="34" t="str">
        <f>IF(E1874="","",IF(行业估值!$C$5="申万行业",[1]!EM_S_INFO_INDUSTRY_SW2014(E1874,"1"),IF(行业估值!$C$5="证监会行业",[1]!EM_S_INFO_INDUSTRY_CSRC1(E1874,"1"),[1]!EM_S_INFO_INDUSTRY_EM2016(E1874,"1"))))</f>
        <v>电子设备</v>
      </c>
      <c r="H1874" s="34" t="str">
        <f>IF(E1874="","",IF($H$1="上证50",[1]!EM_S_INFO_COMPINDEX(E1874,"000016"),"")&amp;IF($H$1="上证180",[1]!EM_S_INFO_COMPINDEX(E1874,"000010"),"")&amp;IF($H$1="沪深300",[1]!EM_S_INFO_COMPINDEX(E1874,"000300"),"")&amp;IF(AND($H$1="上证A股",RIGHT(E1874,2)="SH"),"是","")&amp;IF(AND($H$1="深证A股",RIGHT(E1874,2)="SZ"),"是","")&amp;IF(AND($H$1="创业板",LEFT(E1874,1)-3=0),"是","")&amp;IF(AND($H$1="全部A股",E1874&lt;&gt;0),"是","")&amp;IF(AND($H$1="中小板",LEFT(E1874,3)="002"),"是",""))</f>
        <v>是</v>
      </c>
      <c r="I1874" s="46">
        <f ca="1">IF(E1874="","",IF(OR([1]!EM_S_VAL_MV(E1874,deadline)="",[1]!EM_S_VAL_MV(E1874,deadline)="--",[1]!EM_S_VAL_MV(E1874,deadline)="null"),0,[1]!EM_S_VAL_MV(E1874,deadline)/100000000))</f>
        <v>113.3663213625</v>
      </c>
      <c r="J1874" s="46">
        <f ca="1">IF(E1874="","",IF(RIGHT(LEFT($J$1,6),3)="TTM",[1]!EM_S_FA_PROFIT_TTM(E1874,LEFT(RIGHT($J$1,11),10),1)/100000000,[1]!EM_S_STM07_IS(E1874,61,LEFT(RIGHT($J$1,5),4)&amp;"-12-31",1)/100000000))</f>
        <v>4.1899057850999997</v>
      </c>
      <c r="K1874" s="36">
        <f t="shared" ca="1" si="147"/>
        <v>27.057009674453649</v>
      </c>
      <c r="L1874" s="46">
        <f ca="1">IF(E1874="","",IF(ISERROR(IF(行业估值!$E$7="最新年报",[1]!EM_S_STM07_BS(E1874,140,LEFT(RIGHT($L$1,5),4)&amp;"-12-31",1)/100000000,[1]!EM_S_STM07_BS(E1874,140,LEFT(RIGHT($L$1,11),10),1)/100000000)),0,IF(行业估值!$E$7="最新年报",[1]!EM_S_STM07_BS(E1874,140,LEFT(RIGHT($L$1,5),4)&amp;"-12-31",1)/100000000,[1]!EM_S_STM07_BS(E1874,140,LEFT(RIGHT($L$1,11),10),1)/100000000)))</f>
        <v>32.028992068299999</v>
      </c>
      <c r="M1874" s="36">
        <f t="shared" ca="1" si="148"/>
        <v>3.5394907563982279</v>
      </c>
      <c r="N1874" s="37">
        <f ca="1">IF(E1874="","",IF(ISERROR([1]!EM_S_EST_NETPROFIT(E1874,行业估值!$E$6,deadline)/100000000),"-",[1]!EM_S_EST_NETPROFIT(E1874,行业估值!$E$6,deadline)/100000000))</f>
        <v>4.7641</v>
      </c>
      <c r="O1874" s="36">
        <f t="shared" ca="1" si="149"/>
        <v>23.795957549694592</v>
      </c>
      <c r="T1874" s="64" t="s">
        <v>3739</v>
      </c>
      <c r="U1874" s="64" t="s">
        <v>3740</v>
      </c>
    </row>
    <row r="1875" spans="4:21">
      <c r="D1875" s="45" t="str">
        <f>IF(AND(行业估值!$B$39=$G1875,COUNTIF($G$2:$G$2552,$G1875)&gt;=1),COUNTIF($G$2:G1875,$G1875),"")</f>
        <v/>
      </c>
      <c r="E1875" s="65" t="str">
        <f t="shared" si="145"/>
        <v>300477.SZ</v>
      </c>
      <c r="F1875" s="65" t="str">
        <f t="shared" si="146"/>
        <v>合纵科技</v>
      </c>
      <c r="G1875" s="34" t="str">
        <f>IF(E1875="","",IF(行业估值!$C$5="申万行业",[1]!EM_S_INFO_INDUSTRY_SW2014(E1875,"1"),IF(行业估值!$C$5="证监会行业",[1]!EM_S_INFO_INDUSTRY_CSRC1(E1875,"1"),[1]!EM_S_INFO_INDUSTRY_EM2016(E1875,"1"))))</f>
        <v>电气设备</v>
      </c>
      <c r="H1875" s="34" t="str">
        <f>IF(E1875="","",IF($H$1="上证50",[1]!EM_S_INFO_COMPINDEX(E1875,"000016"),"")&amp;IF($H$1="上证180",[1]!EM_S_INFO_COMPINDEX(E1875,"000010"),"")&amp;IF($H$1="沪深300",[1]!EM_S_INFO_COMPINDEX(E1875,"000300"),"")&amp;IF(AND($H$1="上证A股",RIGHT(E1875,2)="SH"),"是","")&amp;IF(AND($H$1="深证A股",RIGHT(E1875,2)="SZ"),"是","")&amp;IF(AND($H$1="创业板",LEFT(E1875,1)-3=0),"是","")&amp;IF(AND($H$1="全部A股",E1875&lt;&gt;0),"是","")&amp;IF(AND($H$1="中小板",LEFT(E1875,3)="002"),"是",""))</f>
        <v>是</v>
      </c>
      <c r="I1875" s="46">
        <f ca="1">IF(E1875="","",IF(OR([1]!EM_S_VAL_MV(E1875,deadline)="",[1]!EM_S_VAL_MV(E1875,deadline)="--",[1]!EM_S_VAL_MV(E1875,deadline)="null"),0,[1]!EM_S_VAL_MV(E1875,deadline)/100000000))</f>
        <v>61.537973598999997</v>
      </c>
      <c r="J1875" s="46">
        <f ca="1">IF(E1875="","",IF(RIGHT(LEFT($J$1,6),3)="TTM",[1]!EM_S_FA_PROFIT_TTM(E1875,LEFT(RIGHT($J$1,11),10),1)/100000000,[1]!EM_S_STM07_IS(E1875,61,LEFT(RIGHT($J$1,5),4)&amp;"-12-31",1)/100000000))</f>
        <v>0.16308895330000001</v>
      </c>
      <c r="K1875" s="36">
        <f t="shared" ca="1" si="147"/>
        <v>377.32766293374692</v>
      </c>
      <c r="L1875" s="46">
        <f ca="1">IF(E1875="","",IF(ISERROR(IF(行业估值!$E$7="最新年报",[1]!EM_S_STM07_BS(E1875,140,LEFT(RIGHT($L$1,5),4)&amp;"-12-31",1)/100000000,[1]!EM_S_STM07_BS(E1875,140,LEFT(RIGHT($L$1,11),10),1)/100000000)),0,IF(行业估值!$E$7="最新年报",[1]!EM_S_STM07_BS(E1875,140,LEFT(RIGHT($L$1,5),4)&amp;"-12-31",1)/100000000,[1]!EM_S_STM07_BS(E1875,140,LEFT(RIGHT($L$1,11),10),1)/100000000)))</f>
        <v>19.773012384000001</v>
      </c>
      <c r="M1875" s="36">
        <f t="shared" ca="1" si="148"/>
        <v>3.112220455027658</v>
      </c>
      <c r="N1875" s="37">
        <f ca="1">IF(E1875="","",IF(ISERROR([1]!EM_S_EST_NETPROFIT(E1875,行业估值!$E$6,deadline)/100000000),"-",[1]!EM_S_EST_NETPROFIT(E1875,行业估值!$E$6,deadline)/100000000))</f>
        <v>0.84</v>
      </c>
      <c r="O1875" s="36">
        <f t="shared" ca="1" si="149"/>
        <v>73.259492379761909</v>
      </c>
      <c r="T1875" s="64" t="s">
        <v>3741</v>
      </c>
      <c r="U1875" s="64" t="s">
        <v>3742</v>
      </c>
    </row>
    <row r="1876" spans="4:21">
      <c r="D1876" s="45" t="str">
        <f>IF(AND(行业估值!$B$39=$G1876,COUNTIF($G$2:$G$2552,$G1876)&gt;=1),COUNTIF($G$2:G1876,$G1876),"")</f>
        <v/>
      </c>
      <c r="E1876" s="65" t="str">
        <f t="shared" si="145"/>
        <v>300478.SZ</v>
      </c>
      <c r="F1876" s="65" t="str">
        <f t="shared" si="146"/>
        <v>杭州高新</v>
      </c>
      <c r="G1876" s="34" t="str">
        <f>IF(E1876="","",IF(行业估值!$C$5="申万行业",[1]!EM_S_INFO_INDUSTRY_SW2014(E1876,"1"),IF(行业估值!$C$5="证监会行业",[1]!EM_S_INFO_INDUSTRY_CSRC1(E1876,"1"),[1]!EM_S_INFO_INDUSTRY_EM2016(E1876,"1"))))</f>
        <v>有色金属</v>
      </c>
      <c r="H1876" s="34" t="str">
        <f>IF(E1876="","",IF($H$1="上证50",[1]!EM_S_INFO_COMPINDEX(E1876,"000016"),"")&amp;IF($H$1="上证180",[1]!EM_S_INFO_COMPINDEX(E1876,"000010"),"")&amp;IF($H$1="沪深300",[1]!EM_S_INFO_COMPINDEX(E1876,"000300"),"")&amp;IF(AND($H$1="上证A股",RIGHT(E1876,2)="SH"),"是","")&amp;IF(AND($H$1="深证A股",RIGHT(E1876,2)="SZ"),"是","")&amp;IF(AND($H$1="创业板",LEFT(E1876,1)-3=0),"是","")&amp;IF(AND($H$1="全部A股",E1876&lt;&gt;0),"是","")&amp;IF(AND($H$1="中小板",LEFT(E1876,3)="002"),"是",""))</f>
        <v>是</v>
      </c>
      <c r="I1876" s="46">
        <f ca="1">IF(E1876="","",IF(OR([1]!EM_S_VAL_MV(E1876,deadline)="",[1]!EM_S_VAL_MV(E1876,deadline)="--",[1]!EM_S_VAL_MV(E1876,deadline)="null"),0,[1]!EM_S_VAL_MV(E1876,deadline)/100000000))</f>
        <v>14.263379799999999</v>
      </c>
      <c r="J1876" s="46">
        <f ca="1">IF(E1876="","",IF(RIGHT(LEFT($J$1,6),3)="TTM",[1]!EM_S_FA_PROFIT_TTM(E1876,LEFT(RIGHT($J$1,11),10),1)/100000000,[1]!EM_S_STM07_IS(E1876,61,LEFT(RIGHT($J$1,5),4)&amp;"-12-31",1)/100000000))</f>
        <v>-0.16955764370000001</v>
      </c>
      <c r="K1876" s="36">
        <f t="shared" ca="1" si="147"/>
        <v>-84.121125351543199</v>
      </c>
      <c r="L1876" s="46">
        <f ca="1">IF(E1876="","",IF(ISERROR(IF(行业估值!$E$7="最新年报",[1]!EM_S_STM07_BS(E1876,140,LEFT(RIGHT($L$1,5),4)&amp;"-12-31",1)/100000000,[1]!EM_S_STM07_BS(E1876,140,LEFT(RIGHT($L$1,11),10),1)/100000000)),0,IF(行业估值!$E$7="最新年报",[1]!EM_S_STM07_BS(E1876,140,LEFT(RIGHT($L$1,5),4)&amp;"-12-31",1)/100000000,[1]!EM_S_STM07_BS(E1876,140,LEFT(RIGHT($L$1,11),10),1)/100000000)))</f>
        <v>5.3505384544999997</v>
      </c>
      <c r="M1876" s="36">
        <f t="shared" ca="1" si="148"/>
        <v>2.6657839993662642</v>
      </c>
      <c r="N1876" s="37" t="str">
        <f ca="1">IF(E1876="","",IF(ISERROR([1]!EM_S_EST_NETPROFIT(E1876,行业估值!$E$6,deadline)/100000000),"-",[1]!EM_S_EST_NETPROFIT(E1876,行业估值!$E$6,deadline)/100000000))</f>
        <v>-</v>
      </c>
      <c r="O1876" s="36" t="str">
        <f t="shared" ca="1" si="149"/>
        <v>-</v>
      </c>
      <c r="T1876" s="64" t="s">
        <v>3743</v>
      </c>
      <c r="U1876" s="64" t="s">
        <v>3744</v>
      </c>
    </row>
    <row r="1877" spans="4:21">
      <c r="D1877" s="45" t="str">
        <f>IF(AND(行业估值!$B$39=$G1877,COUNTIF($G$2:$G$2552,$G1877)&gt;=1),COUNTIF($G$2:G1877,$G1877),"")</f>
        <v/>
      </c>
      <c r="E1877" s="65" t="str">
        <f t="shared" si="145"/>
        <v>300479.SZ</v>
      </c>
      <c r="F1877" s="65" t="str">
        <f t="shared" si="146"/>
        <v>神思电子</v>
      </c>
      <c r="G1877" s="34" t="str">
        <f>IF(E1877="","",IF(行业估值!$C$5="申万行业",[1]!EM_S_INFO_INDUSTRY_SW2014(E1877,"1"),IF(行业估值!$C$5="证监会行业",[1]!EM_S_INFO_INDUSTRY_CSRC1(E1877,"1"),[1]!EM_S_INFO_INDUSTRY_EM2016(E1877,"1"))))</f>
        <v>电子设备</v>
      </c>
      <c r="H1877" s="34" t="str">
        <f>IF(E1877="","",IF($H$1="上证50",[1]!EM_S_INFO_COMPINDEX(E1877,"000016"),"")&amp;IF($H$1="上证180",[1]!EM_S_INFO_COMPINDEX(E1877,"000010"),"")&amp;IF($H$1="沪深300",[1]!EM_S_INFO_COMPINDEX(E1877,"000300"),"")&amp;IF(AND($H$1="上证A股",RIGHT(E1877,2)="SH"),"是","")&amp;IF(AND($H$1="深证A股",RIGHT(E1877,2)="SZ"),"是","")&amp;IF(AND($H$1="创业板",LEFT(E1877,1)-3=0),"是","")&amp;IF(AND($H$1="全部A股",E1877&lt;&gt;0),"是","")&amp;IF(AND($H$1="中小板",LEFT(E1877,3)="002"),"是",""))</f>
        <v>是</v>
      </c>
      <c r="I1877" s="46">
        <f ca="1">IF(E1877="","",IF(OR([1]!EM_S_VAL_MV(E1877,deadline)="",[1]!EM_S_VAL_MV(E1877,deadline)="--",[1]!EM_S_VAL_MV(E1877,deadline)="null"),0,[1]!EM_S_VAL_MV(E1877,deadline)/100000000))</f>
        <v>23.700213179999999</v>
      </c>
      <c r="J1877" s="46">
        <f ca="1">IF(E1877="","",IF(RIGHT(LEFT($J$1,6),3)="TTM",[1]!EM_S_FA_PROFIT_TTM(E1877,LEFT(RIGHT($J$1,11),10),1)/100000000,[1]!EM_S_STM07_IS(E1877,61,LEFT(RIGHT($J$1,5),4)&amp;"-12-31",1)/100000000))</f>
        <v>0.29129058829999999</v>
      </c>
      <c r="K1877" s="36">
        <f t="shared" ca="1" si="147"/>
        <v>81.362783872684432</v>
      </c>
      <c r="L1877" s="46">
        <f ca="1">IF(E1877="","",IF(ISERROR(IF(行业估值!$E$7="最新年报",[1]!EM_S_STM07_BS(E1877,140,LEFT(RIGHT($L$1,5),4)&amp;"-12-31",1)/100000000,[1]!EM_S_STM07_BS(E1877,140,LEFT(RIGHT($L$1,11),10),1)/100000000)),0,IF(行业估值!$E$7="最新年报",[1]!EM_S_STM07_BS(E1877,140,LEFT(RIGHT($L$1,5),4)&amp;"-12-31",1)/100000000,[1]!EM_S_STM07_BS(E1877,140,LEFT(RIGHT($L$1,11),10),1)/100000000)))</f>
        <v>6.1262270508000007</v>
      </c>
      <c r="M1877" s="36">
        <f t="shared" ca="1" si="148"/>
        <v>3.8686475351750271</v>
      </c>
      <c r="N1877" s="37" t="str">
        <f ca="1">IF(E1877="","",IF(ISERROR([1]!EM_S_EST_NETPROFIT(E1877,行业估值!$E$6,deadline)/100000000),"-",[1]!EM_S_EST_NETPROFIT(E1877,行业估值!$E$6,deadline)/100000000))</f>
        <v>-</v>
      </c>
      <c r="O1877" s="36" t="str">
        <f t="shared" ca="1" si="149"/>
        <v>-</v>
      </c>
      <c r="T1877" s="64" t="s">
        <v>3745</v>
      </c>
      <c r="U1877" s="64" t="s">
        <v>3746</v>
      </c>
    </row>
    <row r="1878" spans="4:21">
      <c r="D1878" s="45">
        <f>IF(AND(行业估值!$B$39=$G1878,COUNTIF($G$2:$G$2552,$G1878)&gt;=1),COUNTIF($G$2:G1878,$G1878),"")</f>
        <v>192</v>
      </c>
      <c r="E1878" s="65" t="str">
        <f t="shared" si="145"/>
        <v>300480.SZ</v>
      </c>
      <c r="F1878" s="65" t="str">
        <f t="shared" si="146"/>
        <v>光力科技</v>
      </c>
      <c r="G1878" s="34" t="str">
        <f>IF(E1878="","",IF(行业估值!$C$5="申万行业",[1]!EM_S_INFO_INDUSTRY_SW2014(E1878,"1"),IF(行业估值!$C$5="证监会行业",[1]!EM_S_INFO_INDUSTRY_CSRC1(E1878,"1"),[1]!EM_S_INFO_INDUSTRY_EM2016(E1878,"1"))))</f>
        <v>机械设备</v>
      </c>
      <c r="H1878" s="34" t="str">
        <f>IF(E1878="","",IF($H$1="上证50",[1]!EM_S_INFO_COMPINDEX(E1878,"000016"),"")&amp;IF($H$1="上证180",[1]!EM_S_INFO_COMPINDEX(E1878,"000010"),"")&amp;IF($H$1="沪深300",[1]!EM_S_INFO_COMPINDEX(E1878,"000300"),"")&amp;IF(AND($H$1="上证A股",RIGHT(E1878,2)="SH"),"是","")&amp;IF(AND($H$1="深证A股",RIGHT(E1878,2)="SZ"),"是","")&amp;IF(AND($H$1="创业板",LEFT(E1878,1)-3=0),"是","")&amp;IF(AND($H$1="全部A股",E1878&lt;&gt;0),"是","")&amp;IF(AND($H$1="中小板",LEFT(E1878,3)="002"),"是",""))</f>
        <v>是</v>
      </c>
      <c r="I1878" s="46">
        <f ca="1">IF(E1878="","",IF(OR([1]!EM_S_VAL_MV(E1878,deadline)="",[1]!EM_S_VAL_MV(E1878,deadline)="--",[1]!EM_S_VAL_MV(E1878,deadline)="null"),0,[1]!EM_S_VAL_MV(E1878,deadline)/100000000))</f>
        <v>28.732079063800001</v>
      </c>
      <c r="J1878" s="46">
        <f ca="1">IF(E1878="","",IF(RIGHT(LEFT($J$1,6),3)="TTM",[1]!EM_S_FA_PROFIT_TTM(E1878,LEFT(RIGHT($J$1,11),10),1)/100000000,[1]!EM_S_STM07_IS(E1878,61,LEFT(RIGHT($J$1,5),4)&amp;"-12-31",1)/100000000))</f>
        <v>0.492934078</v>
      </c>
      <c r="K1878" s="36">
        <f t="shared" ca="1" si="147"/>
        <v>58.287873259596388</v>
      </c>
      <c r="L1878" s="46">
        <f ca="1">IF(E1878="","",IF(ISERROR(IF(行业估值!$E$7="最新年报",[1]!EM_S_STM07_BS(E1878,140,LEFT(RIGHT($L$1,5),4)&amp;"-12-31",1)/100000000,[1]!EM_S_STM07_BS(E1878,140,LEFT(RIGHT($L$1,11),10),1)/100000000)),0,IF(行业估值!$E$7="最新年报",[1]!EM_S_STM07_BS(E1878,140,LEFT(RIGHT($L$1,5),4)&amp;"-12-31",1)/100000000,[1]!EM_S_STM07_BS(E1878,140,LEFT(RIGHT($L$1,11),10),1)/100000000)))</f>
        <v>7.1617066849000004</v>
      </c>
      <c r="M1878" s="36">
        <f t="shared" ca="1" si="148"/>
        <v>4.0119039117281563</v>
      </c>
      <c r="N1878" s="37" t="str">
        <f ca="1">IF(E1878="","",IF(ISERROR([1]!EM_S_EST_NETPROFIT(E1878,行业估值!$E$6,deadline)/100000000),"-",[1]!EM_S_EST_NETPROFIT(E1878,行业估值!$E$6,deadline)/100000000))</f>
        <v>-</v>
      </c>
      <c r="O1878" s="36" t="str">
        <f t="shared" ca="1" si="149"/>
        <v>-</v>
      </c>
      <c r="T1878" s="64" t="s">
        <v>3747</v>
      </c>
      <c r="U1878" s="64" t="s">
        <v>3748</v>
      </c>
    </row>
    <row r="1879" spans="4:21">
      <c r="D1879" s="45" t="str">
        <f>IF(AND(行业估值!$B$39=$G1879,COUNTIF($G$2:$G$2552,$G1879)&gt;=1),COUNTIF($G$2:G1879,$G1879),"")</f>
        <v/>
      </c>
      <c r="E1879" s="65" t="str">
        <f t="shared" si="145"/>
        <v>300481.SZ</v>
      </c>
      <c r="F1879" s="65" t="str">
        <f t="shared" si="146"/>
        <v>濮阳惠成</v>
      </c>
      <c r="G1879" s="34" t="str">
        <f>IF(E1879="","",IF(行业估值!$C$5="申万行业",[1]!EM_S_INFO_INDUSTRY_SW2014(E1879,"1"),IF(行业估值!$C$5="证监会行业",[1]!EM_S_INFO_INDUSTRY_CSRC1(E1879,"1"),[1]!EM_S_INFO_INDUSTRY_EM2016(E1879,"1"))))</f>
        <v>基础化工</v>
      </c>
      <c r="H1879" s="34" t="str">
        <f>IF(E1879="","",IF($H$1="上证50",[1]!EM_S_INFO_COMPINDEX(E1879,"000016"),"")&amp;IF($H$1="上证180",[1]!EM_S_INFO_COMPINDEX(E1879,"000010"),"")&amp;IF($H$1="沪深300",[1]!EM_S_INFO_COMPINDEX(E1879,"000300"),"")&amp;IF(AND($H$1="上证A股",RIGHT(E1879,2)="SH"),"是","")&amp;IF(AND($H$1="深证A股",RIGHT(E1879,2)="SZ"),"是","")&amp;IF(AND($H$1="创业板",LEFT(E1879,1)-3=0),"是","")&amp;IF(AND($H$1="全部A股",E1879&lt;&gt;0),"是","")&amp;IF(AND($H$1="中小板",LEFT(E1879,3)="002"),"是",""))</f>
        <v>是</v>
      </c>
      <c r="I1879" s="46">
        <f ca="1">IF(E1879="","",IF(OR([1]!EM_S_VAL_MV(E1879,deadline)="",[1]!EM_S_VAL_MV(E1879,deadline)="--",[1]!EM_S_VAL_MV(E1879,deadline)="null"),0,[1]!EM_S_VAL_MV(E1879,deadline)/100000000))</f>
        <v>39.9220392</v>
      </c>
      <c r="J1879" s="46">
        <f ca="1">IF(E1879="","",IF(RIGHT(LEFT($J$1,6),3)="TTM",[1]!EM_S_FA_PROFIT_TTM(E1879,LEFT(RIGHT($J$1,11),10),1)/100000000,[1]!EM_S_STM07_IS(E1879,61,LEFT(RIGHT($J$1,5),4)&amp;"-12-31",1)/100000000))</f>
        <v>1.3500339662</v>
      </c>
      <c r="K1879" s="36">
        <f t="shared" ca="1" si="147"/>
        <v>29.571136874704212</v>
      </c>
      <c r="L1879" s="46">
        <f ca="1">IF(E1879="","",IF(ISERROR(IF(行业估值!$E$7="最新年报",[1]!EM_S_STM07_BS(E1879,140,LEFT(RIGHT($L$1,5),4)&amp;"-12-31",1)/100000000,[1]!EM_S_STM07_BS(E1879,140,LEFT(RIGHT($L$1,11),10),1)/100000000)),0,IF(行业估值!$E$7="最新年报",[1]!EM_S_STM07_BS(E1879,140,LEFT(RIGHT($L$1,5),4)&amp;"-12-31",1)/100000000,[1]!EM_S_STM07_BS(E1879,140,LEFT(RIGHT($L$1,11),10),1)/100000000)))</f>
        <v>8.2904038078999989</v>
      </c>
      <c r="M1879" s="36">
        <f t="shared" ca="1" si="148"/>
        <v>4.8154517108030293</v>
      </c>
      <c r="N1879" s="37">
        <f ca="1">IF(E1879="","",IF(ISERROR([1]!EM_S_EST_NETPROFIT(E1879,行业估值!$E$6,deadline)/100000000),"-",[1]!EM_S_EST_NETPROFIT(E1879,行业估值!$E$6,deadline)/100000000))</f>
        <v>1.4722999999999999</v>
      </c>
      <c r="O1879" s="36">
        <f t="shared" ca="1" si="149"/>
        <v>27.115424302112341</v>
      </c>
      <c r="T1879" s="64" t="s">
        <v>3749</v>
      </c>
      <c r="U1879" s="64" t="s">
        <v>3750</v>
      </c>
    </row>
    <row r="1880" spans="4:21">
      <c r="D1880" s="45" t="str">
        <f>IF(AND(行业估值!$B$39=$G1880,COUNTIF($G$2:$G$2552,$G1880)&gt;=1),COUNTIF($G$2:G1880,$G1880),"")</f>
        <v/>
      </c>
      <c r="E1880" s="65" t="str">
        <f t="shared" si="145"/>
        <v>300482.SZ</v>
      </c>
      <c r="F1880" s="65" t="str">
        <f t="shared" si="146"/>
        <v>万孚生物</v>
      </c>
      <c r="G1880" s="34" t="str">
        <f>IF(E1880="","",IF(行业估值!$C$5="申万行业",[1]!EM_S_INFO_INDUSTRY_SW2014(E1880,"1"),IF(行业估值!$C$5="证监会行业",[1]!EM_S_INFO_INDUSTRY_CSRC1(E1880,"1"),[1]!EM_S_INFO_INDUSTRY_EM2016(E1880,"1"))))</f>
        <v>医药生物</v>
      </c>
      <c r="H1880" s="34" t="str">
        <f>IF(E1880="","",IF($H$1="上证50",[1]!EM_S_INFO_COMPINDEX(E1880,"000016"),"")&amp;IF($H$1="上证180",[1]!EM_S_INFO_COMPINDEX(E1880,"000010"),"")&amp;IF($H$1="沪深300",[1]!EM_S_INFO_COMPINDEX(E1880,"000300"),"")&amp;IF(AND($H$1="上证A股",RIGHT(E1880,2)="SH"),"是","")&amp;IF(AND($H$1="深证A股",RIGHT(E1880,2)="SZ"),"是","")&amp;IF(AND($H$1="创业板",LEFT(E1880,1)-3=0),"是","")&amp;IF(AND($H$1="全部A股",E1880&lt;&gt;0),"是","")&amp;IF(AND($H$1="中小板",LEFT(E1880,3)="002"),"是",""))</f>
        <v>是</v>
      </c>
      <c r="I1880" s="46">
        <f ca="1">IF(E1880="","",IF(OR([1]!EM_S_VAL_MV(E1880,deadline)="",[1]!EM_S_VAL_MV(E1880,deadline)="--",[1]!EM_S_VAL_MV(E1880,deadline)="null"),0,[1]!EM_S_VAL_MV(E1880,deadline)/100000000))</f>
        <v>162.53936246790002</v>
      </c>
      <c r="J1880" s="46">
        <f ca="1">IF(E1880="","",IF(RIGHT(LEFT($J$1,6),3)="TTM",[1]!EM_S_FA_PROFIT_TTM(E1880,LEFT(RIGHT($J$1,11),10),1)/100000000,[1]!EM_S_STM07_IS(E1880,61,LEFT(RIGHT($J$1,5),4)&amp;"-12-31",1)/100000000))</f>
        <v>4.1398350432999997</v>
      </c>
      <c r="K1880" s="36">
        <f t="shared" ca="1" si="147"/>
        <v>39.262279962327803</v>
      </c>
      <c r="L1880" s="46">
        <f ca="1">IF(E1880="","",IF(ISERROR(IF(行业估值!$E$7="最新年报",[1]!EM_S_STM07_BS(E1880,140,LEFT(RIGHT($L$1,5),4)&amp;"-12-31",1)/100000000,[1]!EM_S_STM07_BS(E1880,140,LEFT(RIGHT($L$1,11),10),1)/100000000)),0,IF(行业估值!$E$7="最新年报",[1]!EM_S_STM07_BS(E1880,140,LEFT(RIGHT($L$1,5),4)&amp;"-12-31",1)/100000000,[1]!EM_S_STM07_BS(E1880,140,LEFT(RIGHT($L$1,11),10),1)/100000000)))</f>
        <v>21.1633175228</v>
      </c>
      <c r="M1880" s="36">
        <f t="shared" ca="1" si="148"/>
        <v>7.6802402219212818</v>
      </c>
      <c r="N1880" s="37">
        <f ca="1">IF(E1880="","",IF(ISERROR([1]!EM_S_EST_NETPROFIT(E1880,行业估值!$E$6,deadline)/100000000),"-",[1]!EM_S_EST_NETPROFIT(E1880,行业估值!$E$6,deadline)/100000000))</f>
        <v>4.1063333333333327</v>
      </c>
      <c r="O1880" s="36">
        <f t="shared" ca="1" si="149"/>
        <v>39.582603084966323</v>
      </c>
      <c r="T1880" s="64" t="s">
        <v>3751</v>
      </c>
      <c r="U1880" s="64" t="s">
        <v>3752</v>
      </c>
    </row>
    <row r="1881" spans="4:21">
      <c r="D1881" s="45" t="str">
        <f>IF(AND(行业估值!$B$39=$G1881,COUNTIF($G$2:$G$2552,$G1881)&gt;=1),COUNTIF($G$2:G1881,$G1881),"")</f>
        <v/>
      </c>
      <c r="E1881" s="65" t="str">
        <f t="shared" si="145"/>
        <v>300483.SZ</v>
      </c>
      <c r="F1881" s="65" t="str">
        <f t="shared" si="146"/>
        <v>沃施股份</v>
      </c>
      <c r="G1881" s="34" t="str">
        <f>IF(E1881="","",IF(行业估值!$C$5="申万行业",[1]!EM_S_INFO_INDUSTRY_SW2014(E1881,"1"),IF(行业估值!$C$5="证监会行业",[1]!EM_S_INFO_INDUSTRY_CSRC1(E1881,"1"),[1]!EM_S_INFO_INDUSTRY_EM2016(E1881,"1"))))</f>
        <v>建筑</v>
      </c>
      <c r="H1881" s="34" t="str">
        <f>IF(E1881="","",IF($H$1="上证50",[1]!EM_S_INFO_COMPINDEX(E1881,"000016"),"")&amp;IF($H$1="上证180",[1]!EM_S_INFO_COMPINDEX(E1881,"000010"),"")&amp;IF($H$1="沪深300",[1]!EM_S_INFO_COMPINDEX(E1881,"000300"),"")&amp;IF(AND($H$1="上证A股",RIGHT(E1881,2)="SH"),"是","")&amp;IF(AND($H$1="深证A股",RIGHT(E1881,2)="SZ"),"是","")&amp;IF(AND($H$1="创业板",LEFT(E1881,1)-3=0),"是","")&amp;IF(AND($H$1="全部A股",E1881&lt;&gt;0),"是","")&amp;IF(AND($H$1="中小板",LEFT(E1881,3)="002"),"是",""))</f>
        <v>是</v>
      </c>
      <c r="I1881" s="46">
        <f ca="1">IF(E1881="","",IF(OR([1]!EM_S_VAL_MV(E1881,deadline)="",[1]!EM_S_VAL_MV(E1881,deadline)="--",[1]!EM_S_VAL_MV(E1881,deadline)="null"),0,[1]!EM_S_VAL_MV(E1881,deadline)/100000000))</f>
        <v>36.330169405599996</v>
      </c>
      <c r="J1881" s="46">
        <f ca="1">IF(E1881="","",IF(RIGHT(LEFT($J$1,6),3)="TTM",[1]!EM_S_FA_PROFIT_TTM(E1881,LEFT(RIGHT($J$1,11),10),1)/100000000,[1]!EM_S_STM07_IS(E1881,61,LEFT(RIGHT($J$1,5),4)&amp;"-12-31",1)/100000000))</f>
        <v>2.6834360873000001</v>
      </c>
      <c r="K1881" s="36">
        <f t="shared" ca="1" si="147"/>
        <v>13.538675125351846</v>
      </c>
      <c r="L1881" s="46">
        <f ca="1">IF(E1881="","",IF(ISERROR(IF(行业估值!$E$7="最新年报",[1]!EM_S_STM07_BS(E1881,140,LEFT(RIGHT($L$1,5),4)&amp;"-12-31",1)/100000000,[1]!EM_S_STM07_BS(E1881,140,LEFT(RIGHT($L$1,11),10),1)/100000000)),0,IF(行业估值!$E$7="最新年报",[1]!EM_S_STM07_BS(E1881,140,LEFT(RIGHT($L$1,5),4)&amp;"-12-31",1)/100000000,[1]!EM_S_STM07_BS(E1881,140,LEFT(RIGHT($L$1,11),10),1)/100000000)))</f>
        <v>15.003954468</v>
      </c>
      <c r="M1881" s="36">
        <f t="shared" ca="1" si="148"/>
        <v>2.421372944251726</v>
      </c>
      <c r="N1881" s="37">
        <f ca="1">IF(E1881="","",IF(ISERROR([1]!EM_S_EST_NETPROFIT(E1881,行业估值!$E$6,deadline)/100000000),"-",[1]!EM_S_EST_NETPROFIT(E1881,行业估值!$E$6,deadline)/100000000))</f>
        <v>1.7363999999999999</v>
      </c>
      <c r="O1881" s="36">
        <f t="shared" ca="1" si="149"/>
        <v>20.922696041004375</v>
      </c>
      <c r="T1881" s="64" t="s">
        <v>3753</v>
      </c>
      <c r="U1881" s="64" t="s">
        <v>3754</v>
      </c>
    </row>
    <row r="1882" spans="4:21">
      <c r="D1882" s="45" t="str">
        <f>IF(AND(行业估值!$B$39=$G1882,COUNTIF($G$2:$G$2552,$G1882)&gt;=1),COUNTIF($G$2:G1882,$G1882),"")</f>
        <v/>
      </c>
      <c r="E1882" s="65" t="str">
        <f t="shared" si="145"/>
        <v>300484.SZ</v>
      </c>
      <c r="F1882" s="65" t="str">
        <f t="shared" si="146"/>
        <v>蓝海华腾</v>
      </c>
      <c r="G1882" s="34" t="str">
        <f>IF(E1882="","",IF(行业估值!$C$5="申万行业",[1]!EM_S_INFO_INDUSTRY_SW2014(E1882,"1"),IF(行业估值!$C$5="证监会行业",[1]!EM_S_INFO_INDUSTRY_CSRC1(E1882,"1"),[1]!EM_S_INFO_INDUSTRY_EM2016(E1882,"1"))))</f>
        <v>电气设备</v>
      </c>
      <c r="H1882" s="34" t="str">
        <f>IF(E1882="","",IF($H$1="上证50",[1]!EM_S_INFO_COMPINDEX(E1882,"000016"),"")&amp;IF($H$1="上证180",[1]!EM_S_INFO_COMPINDEX(E1882,"000010"),"")&amp;IF($H$1="沪深300",[1]!EM_S_INFO_COMPINDEX(E1882,"000300"),"")&amp;IF(AND($H$1="上证A股",RIGHT(E1882,2)="SH"),"是","")&amp;IF(AND($H$1="深证A股",RIGHT(E1882,2)="SZ"),"是","")&amp;IF(AND($H$1="创业板",LEFT(E1882,1)-3=0),"是","")&amp;IF(AND($H$1="全部A股",E1882&lt;&gt;0),"是","")&amp;IF(AND($H$1="中小板",LEFT(E1882,3)="002"),"是",""))</f>
        <v>是</v>
      </c>
      <c r="I1882" s="46">
        <f ca="1">IF(E1882="","",IF(OR([1]!EM_S_VAL_MV(E1882,deadline)="",[1]!EM_S_VAL_MV(E1882,deadline)="--",[1]!EM_S_VAL_MV(E1882,deadline)="null"),0,[1]!EM_S_VAL_MV(E1882,deadline)/100000000))</f>
        <v>19.7392</v>
      </c>
      <c r="J1882" s="46">
        <f ca="1">IF(E1882="","",IF(RIGHT(LEFT($J$1,6),3)="TTM",[1]!EM_S_FA_PROFIT_TTM(E1882,LEFT(RIGHT($J$1,11),10),1)/100000000,[1]!EM_S_STM07_IS(E1882,61,LEFT(RIGHT($J$1,5),4)&amp;"-12-31",1)/100000000))</f>
        <v>-0.68035085279999996</v>
      </c>
      <c r="K1882" s="36">
        <f t="shared" ca="1" si="147"/>
        <v>-29.013265609593724</v>
      </c>
      <c r="L1882" s="46">
        <f ca="1">IF(E1882="","",IF(ISERROR(IF(行业估值!$E$7="最新年报",[1]!EM_S_STM07_BS(E1882,140,LEFT(RIGHT($L$1,5),4)&amp;"-12-31",1)/100000000,[1]!EM_S_STM07_BS(E1882,140,LEFT(RIGHT($L$1,11),10),1)/100000000)),0,IF(行业估值!$E$7="最新年报",[1]!EM_S_STM07_BS(E1882,140,LEFT(RIGHT($L$1,5),4)&amp;"-12-31",1)/100000000,[1]!EM_S_STM07_BS(E1882,140,LEFT(RIGHT($L$1,11),10),1)/100000000)))</f>
        <v>6.2005854705999992</v>
      </c>
      <c r="M1882" s="36">
        <f t="shared" ca="1" si="148"/>
        <v>3.1834413207580443</v>
      </c>
      <c r="N1882" s="37" t="str">
        <f ca="1">IF(E1882="","",IF(ISERROR([1]!EM_S_EST_NETPROFIT(E1882,行业估值!$E$6,deadline)/100000000),"-",[1]!EM_S_EST_NETPROFIT(E1882,行业估值!$E$6,deadline)/100000000))</f>
        <v>-</v>
      </c>
      <c r="O1882" s="36" t="str">
        <f t="shared" ca="1" si="149"/>
        <v>-</v>
      </c>
      <c r="T1882" s="64" t="s">
        <v>3755</v>
      </c>
      <c r="U1882" s="64" t="s">
        <v>3756</v>
      </c>
    </row>
    <row r="1883" spans="4:21">
      <c r="D1883" s="45" t="str">
        <f>IF(AND(行业估值!$B$39=$G1883,COUNTIF($G$2:$G$2552,$G1883)&gt;=1),COUNTIF($G$2:G1883,$G1883),"")</f>
        <v/>
      </c>
      <c r="E1883" s="65" t="str">
        <f t="shared" si="145"/>
        <v>300485.SZ</v>
      </c>
      <c r="F1883" s="65" t="str">
        <f t="shared" si="146"/>
        <v>赛升药业</v>
      </c>
      <c r="G1883" s="34" t="str">
        <f>IF(E1883="","",IF(行业估值!$C$5="申万行业",[1]!EM_S_INFO_INDUSTRY_SW2014(E1883,"1"),IF(行业估值!$C$5="证监会行业",[1]!EM_S_INFO_INDUSTRY_CSRC1(E1883,"1"),[1]!EM_S_INFO_INDUSTRY_EM2016(E1883,"1"))))</f>
        <v>医药生物</v>
      </c>
      <c r="H1883" s="34" t="str">
        <f>IF(E1883="","",IF($H$1="上证50",[1]!EM_S_INFO_COMPINDEX(E1883,"000016"),"")&amp;IF($H$1="上证180",[1]!EM_S_INFO_COMPINDEX(E1883,"000010"),"")&amp;IF($H$1="沪深300",[1]!EM_S_INFO_COMPINDEX(E1883,"000300"),"")&amp;IF(AND($H$1="上证A股",RIGHT(E1883,2)="SH"),"是","")&amp;IF(AND($H$1="深证A股",RIGHT(E1883,2)="SZ"),"是","")&amp;IF(AND($H$1="创业板",LEFT(E1883,1)-3=0),"是","")&amp;IF(AND($H$1="全部A股",E1883&lt;&gt;0),"是","")&amp;IF(AND($H$1="中小板",LEFT(E1883,3)="002"),"是",""))</f>
        <v>是</v>
      </c>
      <c r="I1883" s="46">
        <f ca="1">IF(E1883="","",IF(OR([1]!EM_S_VAL_MV(E1883,deadline)="",[1]!EM_S_VAL_MV(E1883,deadline)="--",[1]!EM_S_VAL_MV(E1883,deadline)="null"),0,[1]!EM_S_VAL_MV(E1883,deadline)/100000000))</f>
        <v>39.653195400000001</v>
      </c>
      <c r="J1883" s="46">
        <f ca="1">IF(E1883="","",IF(RIGHT(LEFT($J$1,6),3)="TTM",[1]!EM_S_FA_PROFIT_TTM(E1883,LEFT(RIGHT($J$1,11),10),1)/100000000,[1]!EM_S_STM07_IS(E1883,61,LEFT(RIGHT($J$1,5),4)&amp;"-12-31",1)/100000000))</f>
        <v>1.9919391522000001</v>
      </c>
      <c r="K1883" s="36">
        <f t="shared" ca="1" si="147"/>
        <v>19.90683066608986</v>
      </c>
      <c r="L1883" s="46">
        <f ca="1">IF(E1883="","",IF(ISERROR(IF(行业估值!$E$7="最新年报",[1]!EM_S_STM07_BS(E1883,140,LEFT(RIGHT($L$1,5),4)&amp;"-12-31",1)/100000000,[1]!EM_S_STM07_BS(E1883,140,LEFT(RIGHT($L$1,11),10),1)/100000000)),0,IF(行业估值!$E$7="最新年报",[1]!EM_S_STM07_BS(E1883,140,LEFT(RIGHT($L$1,5),4)&amp;"-12-31",1)/100000000,[1]!EM_S_STM07_BS(E1883,140,LEFT(RIGHT($L$1,11),10),1)/100000000)))</f>
        <v>26.561084734800001</v>
      </c>
      <c r="M1883" s="36">
        <f t="shared" ca="1" si="148"/>
        <v>1.4929057226359013</v>
      </c>
      <c r="N1883" s="37" t="str">
        <f ca="1">IF(E1883="","",IF(ISERROR([1]!EM_S_EST_NETPROFIT(E1883,行业估值!$E$6,deadline)/100000000),"-",[1]!EM_S_EST_NETPROFIT(E1883,行业估值!$E$6,deadline)/100000000))</f>
        <v>-</v>
      </c>
      <c r="O1883" s="36" t="str">
        <f t="shared" ca="1" si="149"/>
        <v>-</v>
      </c>
      <c r="T1883" s="64" t="s">
        <v>3757</v>
      </c>
      <c r="U1883" s="64" t="s">
        <v>3758</v>
      </c>
    </row>
    <row r="1884" spans="4:21">
      <c r="D1884" s="45">
        <f>IF(AND(行业估值!$B$39=$G1884,COUNTIF($G$2:$G$2552,$G1884)&gt;=1),COUNTIF($G$2:G1884,$G1884),"")</f>
        <v>193</v>
      </c>
      <c r="E1884" s="65" t="str">
        <f t="shared" si="145"/>
        <v>300486.SZ</v>
      </c>
      <c r="F1884" s="65" t="str">
        <f t="shared" si="146"/>
        <v>东杰智能</v>
      </c>
      <c r="G1884" s="34" t="str">
        <f>IF(E1884="","",IF(行业估值!$C$5="申万行业",[1]!EM_S_INFO_INDUSTRY_SW2014(E1884,"1"),IF(行业估值!$C$5="证监会行业",[1]!EM_S_INFO_INDUSTRY_CSRC1(E1884,"1"),[1]!EM_S_INFO_INDUSTRY_EM2016(E1884,"1"))))</f>
        <v>机械设备</v>
      </c>
      <c r="H1884" s="34" t="str">
        <f>IF(E1884="","",IF($H$1="上证50",[1]!EM_S_INFO_COMPINDEX(E1884,"000016"),"")&amp;IF($H$1="上证180",[1]!EM_S_INFO_COMPINDEX(E1884,"000010"),"")&amp;IF($H$1="沪深300",[1]!EM_S_INFO_COMPINDEX(E1884,"000300"),"")&amp;IF(AND($H$1="上证A股",RIGHT(E1884,2)="SH"),"是","")&amp;IF(AND($H$1="深证A股",RIGHT(E1884,2)="SZ"),"是","")&amp;IF(AND($H$1="创业板",LEFT(E1884,1)-3=0),"是","")&amp;IF(AND($H$1="全部A股",E1884&lt;&gt;0),"是","")&amp;IF(AND($H$1="中小板",LEFT(E1884,3)="002"),"是",""))</f>
        <v>是</v>
      </c>
      <c r="I1884" s="46">
        <f ca="1">IF(E1884="","",IF(OR([1]!EM_S_VAL_MV(E1884,deadline)="",[1]!EM_S_VAL_MV(E1884,deadline)="--",[1]!EM_S_VAL_MV(E1884,deadline)="null"),0,[1]!EM_S_VAL_MV(E1884,deadline)/100000000))</f>
        <v>33.135031322399996</v>
      </c>
      <c r="J1884" s="46">
        <f ca="1">IF(E1884="","",IF(RIGHT(LEFT($J$1,6),3)="TTM",[1]!EM_S_FA_PROFIT_TTM(E1884,LEFT(RIGHT($J$1,11),10),1)/100000000,[1]!EM_S_STM07_IS(E1884,61,LEFT(RIGHT($J$1,5),4)&amp;"-12-31",1)/100000000))</f>
        <v>0.72424674959999991</v>
      </c>
      <c r="K1884" s="36">
        <f t="shared" ca="1" si="147"/>
        <v>45.75102524201926</v>
      </c>
      <c r="L1884" s="46">
        <f ca="1">IF(E1884="","",IF(ISERROR(IF(行业估值!$E$7="最新年报",[1]!EM_S_STM07_BS(E1884,140,LEFT(RIGHT($L$1,5),4)&amp;"-12-31",1)/100000000,[1]!EM_S_STM07_BS(E1884,140,LEFT(RIGHT($L$1,11),10),1)/100000000)),0,IF(行业估值!$E$7="最新年报",[1]!EM_S_STM07_BS(E1884,140,LEFT(RIGHT($L$1,5),4)&amp;"-12-31",1)/100000000,[1]!EM_S_STM07_BS(E1884,140,LEFT(RIGHT($L$1,11),10),1)/100000000)))</f>
        <v>13.592788871300002</v>
      </c>
      <c r="M1884" s="36">
        <f t="shared" ca="1" si="148"/>
        <v>2.4376918994424868</v>
      </c>
      <c r="N1884" s="37" t="str">
        <f ca="1">IF(E1884="","",IF(ISERROR([1]!EM_S_EST_NETPROFIT(E1884,行业估值!$E$6,deadline)/100000000),"-",[1]!EM_S_EST_NETPROFIT(E1884,行业估值!$E$6,deadline)/100000000))</f>
        <v>-</v>
      </c>
      <c r="O1884" s="36" t="str">
        <f t="shared" ca="1" si="149"/>
        <v>-</v>
      </c>
      <c r="T1884" s="64" t="s">
        <v>3759</v>
      </c>
      <c r="U1884" s="64" t="s">
        <v>3760</v>
      </c>
    </row>
    <row r="1885" spans="4:21">
      <c r="D1885" s="45" t="str">
        <f>IF(AND(行业估值!$B$39=$G1885,COUNTIF($G$2:$G$2552,$G1885)&gt;=1),COUNTIF($G$2:G1885,$G1885),"")</f>
        <v/>
      </c>
      <c r="E1885" s="65" t="str">
        <f t="shared" si="145"/>
        <v>300487.SZ</v>
      </c>
      <c r="F1885" s="65" t="str">
        <f t="shared" si="146"/>
        <v>蓝晓科技</v>
      </c>
      <c r="G1885" s="34" t="str">
        <f>IF(E1885="","",IF(行业估值!$C$5="申万行业",[1]!EM_S_INFO_INDUSTRY_SW2014(E1885,"1"),IF(行业估值!$C$5="证监会行业",[1]!EM_S_INFO_INDUSTRY_CSRC1(E1885,"1"),[1]!EM_S_INFO_INDUSTRY_EM2016(E1885,"1"))))</f>
        <v>基础化工</v>
      </c>
      <c r="H1885" s="34" t="str">
        <f>IF(E1885="","",IF($H$1="上证50",[1]!EM_S_INFO_COMPINDEX(E1885,"000016"),"")&amp;IF($H$1="上证180",[1]!EM_S_INFO_COMPINDEX(E1885,"000010"),"")&amp;IF($H$1="沪深300",[1]!EM_S_INFO_COMPINDEX(E1885,"000300"),"")&amp;IF(AND($H$1="上证A股",RIGHT(E1885,2)="SH"),"是","")&amp;IF(AND($H$1="深证A股",RIGHT(E1885,2)="SZ"),"是","")&amp;IF(AND($H$1="创业板",LEFT(E1885,1)-3=0),"是","")&amp;IF(AND($H$1="全部A股",E1885&lt;&gt;0),"是","")&amp;IF(AND($H$1="中小板",LEFT(E1885,3)="002"),"是",""))</f>
        <v>是</v>
      </c>
      <c r="I1885" s="46">
        <f ca="1">IF(E1885="","",IF(OR([1]!EM_S_VAL_MV(E1885,deadline)="",[1]!EM_S_VAL_MV(E1885,deadline)="--",[1]!EM_S_VAL_MV(E1885,deadline)="null"),0,[1]!EM_S_VAL_MV(E1885,deadline)/100000000))</f>
        <v>70.675582500000004</v>
      </c>
      <c r="J1885" s="46">
        <f ca="1">IF(E1885="","",IF(RIGHT(LEFT($J$1,6),3)="TTM",[1]!EM_S_FA_PROFIT_TTM(E1885,LEFT(RIGHT($J$1,11),10),1)/100000000,[1]!EM_S_STM07_IS(E1885,61,LEFT(RIGHT($J$1,5),4)&amp;"-12-31",1)/100000000))</f>
        <v>2.8492357547000005</v>
      </c>
      <c r="K1885" s="36">
        <f t="shared" ca="1" si="147"/>
        <v>24.805101642928641</v>
      </c>
      <c r="L1885" s="46">
        <f ca="1">IF(E1885="","",IF(ISERROR(IF(行业估值!$E$7="最新年报",[1]!EM_S_STM07_BS(E1885,140,LEFT(RIGHT($L$1,5),4)&amp;"-12-31",1)/100000000,[1]!EM_S_STM07_BS(E1885,140,LEFT(RIGHT($L$1,11),10),1)/100000000)),0,IF(行业估值!$E$7="最新年报",[1]!EM_S_STM07_BS(E1885,140,LEFT(RIGHT($L$1,5),4)&amp;"-12-31",1)/100000000,[1]!EM_S_STM07_BS(E1885,140,LEFT(RIGHT($L$1,11),10),1)/100000000)))</f>
        <v>12.263891579300001</v>
      </c>
      <c r="M1885" s="36">
        <f t="shared" ca="1" si="148"/>
        <v>5.762900140057666</v>
      </c>
      <c r="N1885" s="37">
        <f ca="1">IF(E1885="","",IF(ISERROR([1]!EM_S_EST_NETPROFIT(E1885,行业估值!$E$6,deadline)/100000000),"-",[1]!EM_S_EST_NETPROFIT(E1885,行业估值!$E$6,deadline)/100000000))</f>
        <v>2.8174714285714288</v>
      </c>
      <c r="O1885" s="36">
        <f t="shared" ca="1" si="149"/>
        <v>25.084755708005659</v>
      </c>
      <c r="T1885" s="64" t="s">
        <v>3761</v>
      </c>
      <c r="U1885" s="64" t="s">
        <v>3762</v>
      </c>
    </row>
    <row r="1886" spans="4:21">
      <c r="D1886" s="45">
        <f>IF(AND(行业估值!$B$39=$G1886,COUNTIF($G$2:$G$2552,$G1886)&gt;=1),COUNTIF($G$2:G1886,$G1886),"")</f>
        <v>194</v>
      </c>
      <c r="E1886" s="65" t="str">
        <f t="shared" si="145"/>
        <v>300488.SZ</v>
      </c>
      <c r="F1886" s="65" t="str">
        <f t="shared" si="146"/>
        <v>恒锋工具</v>
      </c>
      <c r="G1886" s="34" t="str">
        <f>IF(E1886="","",IF(行业估值!$C$5="申万行业",[1]!EM_S_INFO_INDUSTRY_SW2014(E1886,"1"),IF(行业估值!$C$5="证监会行业",[1]!EM_S_INFO_INDUSTRY_CSRC1(E1886,"1"),[1]!EM_S_INFO_INDUSTRY_EM2016(E1886,"1"))))</f>
        <v>机械设备</v>
      </c>
      <c r="H1886" s="34" t="str">
        <f>IF(E1886="","",IF($H$1="上证50",[1]!EM_S_INFO_COMPINDEX(E1886,"000016"),"")&amp;IF($H$1="上证180",[1]!EM_S_INFO_COMPINDEX(E1886,"000010"),"")&amp;IF($H$1="沪深300",[1]!EM_S_INFO_COMPINDEX(E1886,"000300"),"")&amp;IF(AND($H$1="上证A股",RIGHT(E1886,2)="SH"),"是","")&amp;IF(AND($H$1="深证A股",RIGHT(E1886,2)="SZ"),"是","")&amp;IF(AND($H$1="创业板",LEFT(E1886,1)-3=0),"是","")&amp;IF(AND($H$1="全部A股",E1886&lt;&gt;0),"是","")&amp;IF(AND($H$1="中小板",LEFT(E1886,3)="002"),"是",""))</f>
        <v>是</v>
      </c>
      <c r="I1886" s="46">
        <f ca="1">IF(E1886="","",IF(OR([1]!EM_S_VAL_MV(E1886,deadline)="",[1]!EM_S_VAL_MV(E1886,deadline)="--",[1]!EM_S_VAL_MV(E1886,deadline)="null"),0,[1]!EM_S_VAL_MV(E1886,deadline)/100000000))</f>
        <v>25.0805276623</v>
      </c>
      <c r="J1886" s="46">
        <f ca="1">IF(E1886="","",IF(RIGHT(LEFT($J$1,6),3)="TTM",[1]!EM_S_FA_PROFIT_TTM(E1886,LEFT(RIGHT($J$1,11),10),1)/100000000,[1]!EM_S_STM07_IS(E1886,61,LEFT(RIGHT($J$1,5),4)&amp;"-12-31",1)/100000000))</f>
        <v>0.63349270850000006</v>
      </c>
      <c r="K1886" s="36">
        <f t="shared" ca="1" si="147"/>
        <v>39.59087030644173</v>
      </c>
      <c r="L1886" s="46">
        <f ca="1">IF(E1886="","",IF(ISERROR(IF(行业估值!$E$7="最新年报",[1]!EM_S_STM07_BS(E1886,140,LEFT(RIGHT($L$1,5),4)&amp;"-12-31",1)/100000000,[1]!EM_S_STM07_BS(E1886,140,LEFT(RIGHT($L$1,11),10),1)/100000000)),0,IF(行业估值!$E$7="最新年报",[1]!EM_S_STM07_BS(E1886,140,LEFT(RIGHT($L$1,5),4)&amp;"-12-31",1)/100000000,[1]!EM_S_STM07_BS(E1886,140,LEFT(RIGHT($L$1,11),10),1)/100000000)))</f>
        <v>9.7936021354999987</v>
      </c>
      <c r="M1886" s="36">
        <f t="shared" ca="1" si="148"/>
        <v>2.5609093891396424</v>
      </c>
      <c r="N1886" s="37" t="str">
        <f ca="1">IF(E1886="","",IF(ISERROR([1]!EM_S_EST_NETPROFIT(E1886,行业估值!$E$6,deadline)/100000000),"-",[1]!EM_S_EST_NETPROFIT(E1886,行业估值!$E$6,deadline)/100000000))</f>
        <v>-</v>
      </c>
      <c r="O1886" s="36" t="str">
        <f t="shared" ca="1" si="149"/>
        <v>-</v>
      </c>
      <c r="T1886" s="64" t="s">
        <v>3763</v>
      </c>
      <c r="U1886" s="64" t="s">
        <v>3764</v>
      </c>
    </row>
    <row r="1887" spans="4:21">
      <c r="D1887" s="45" t="str">
        <f>IF(AND(行业估值!$B$39=$G1887,COUNTIF($G$2:$G$2552,$G1887)&gt;=1),COUNTIF($G$2:G1887,$G1887),"")</f>
        <v/>
      </c>
      <c r="E1887" s="65" t="str">
        <f t="shared" si="145"/>
        <v>300489.SZ</v>
      </c>
      <c r="F1887" s="65" t="str">
        <f t="shared" si="146"/>
        <v>中飞股份</v>
      </c>
      <c r="G1887" s="34" t="str">
        <f>IF(E1887="","",IF(行业估值!$C$5="申万行业",[1]!EM_S_INFO_INDUSTRY_SW2014(E1887,"1"),IF(行业估值!$C$5="证监会行业",[1]!EM_S_INFO_INDUSTRY_CSRC1(E1887,"1"),[1]!EM_S_INFO_INDUSTRY_EM2016(E1887,"1"))))</f>
        <v>有色金属</v>
      </c>
      <c r="H1887" s="34" t="str">
        <f>IF(E1887="","",IF($H$1="上证50",[1]!EM_S_INFO_COMPINDEX(E1887,"000016"),"")&amp;IF($H$1="上证180",[1]!EM_S_INFO_COMPINDEX(E1887,"000010"),"")&amp;IF($H$1="沪深300",[1]!EM_S_INFO_COMPINDEX(E1887,"000300"),"")&amp;IF(AND($H$1="上证A股",RIGHT(E1887,2)="SH"),"是","")&amp;IF(AND($H$1="深证A股",RIGHT(E1887,2)="SZ"),"是","")&amp;IF(AND($H$1="创业板",LEFT(E1887,1)-3=0),"是","")&amp;IF(AND($H$1="全部A股",E1887&lt;&gt;0),"是","")&amp;IF(AND($H$1="中小板",LEFT(E1887,3)="002"),"是",""))</f>
        <v>是</v>
      </c>
      <c r="I1887" s="46">
        <f ca="1">IF(E1887="","",IF(OR([1]!EM_S_VAL_MV(E1887,deadline)="",[1]!EM_S_VAL_MV(E1887,deadline)="--",[1]!EM_S_VAL_MV(E1887,deadline)="null"),0,[1]!EM_S_VAL_MV(E1887,deadline)/100000000))</f>
        <v>15.7905</v>
      </c>
      <c r="J1887" s="46">
        <f ca="1">IF(E1887="","",IF(RIGHT(LEFT($J$1,6),3)="TTM",[1]!EM_S_FA_PROFIT_TTM(E1887,LEFT(RIGHT($J$1,11),10),1)/100000000,[1]!EM_S_STM07_IS(E1887,61,LEFT(RIGHT($J$1,5),4)&amp;"-12-31",1)/100000000))</f>
        <v>-0.24925644519999998</v>
      </c>
      <c r="K1887" s="36">
        <f t="shared" ca="1" si="147"/>
        <v>-63.350418029631761</v>
      </c>
      <c r="L1887" s="46">
        <f ca="1">IF(E1887="","",IF(ISERROR(IF(行业估值!$E$7="最新年报",[1]!EM_S_STM07_BS(E1887,140,LEFT(RIGHT($L$1,5),4)&amp;"-12-31",1)/100000000,[1]!EM_S_STM07_BS(E1887,140,LEFT(RIGHT($L$1,11),10),1)/100000000)),0,IF(行业估值!$E$7="最新年报",[1]!EM_S_STM07_BS(E1887,140,LEFT(RIGHT($L$1,5),4)&amp;"-12-31",1)/100000000,[1]!EM_S_STM07_BS(E1887,140,LEFT(RIGHT($L$1,11),10),1)/100000000)))</f>
        <v>4.4130368144999998</v>
      </c>
      <c r="M1887" s="36">
        <f t="shared" ca="1" si="148"/>
        <v>3.5781482601996091</v>
      </c>
      <c r="N1887" s="37" t="str">
        <f ca="1">IF(E1887="","",IF(ISERROR([1]!EM_S_EST_NETPROFIT(E1887,行业估值!$E$6,deadline)/100000000),"-",[1]!EM_S_EST_NETPROFIT(E1887,行业估值!$E$6,deadline)/100000000))</f>
        <v>-</v>
      </c>
      <c r="O1887" s="36" t="str">
        <f t="shared" ca="1" si="149"/>
        <v>-</v>
      </c>
      <c r="T1887" s="64" t="s">
        <v>3765</v>
      </c>
      <c r="U1887" s="64" t="s">
        <v>3766</v>
      </c>
    </row>
    <row r="1888" spans="4:21">
      <c r="D1888" s="45" t="str">
        <f>IF(AND(行业估值!$B$39=$G1888,COUNTIF($G$2:$G$2552,$G1888)&gt;=1),COUNTIF($G$2:G1888,$G1888),"")</f>
        <v/>
      </c>
      <c r="E1888" s="65" t="str">
        <f t="shared" si="145"/>
        <v>300490.SZ</v>
      </c>
      <c r="F1888" s="65" t="str">
        <f t="shared" si="146"/>
        <v>华自科技</v>
      </c>
      <c r="G1888" s="34" t="str">
        <f>IF(E1888="","",IF(行业估值!$C$5="申万行业",[1]!EM_S_INFO_INDUSTRY_SW2014(E1888,"1"),IF(行业估值!$C$5="证监会行业",[1]!EM_S_INFO_INDUSTRY_CSRC1(E1888,"1"),[1]!EM_S_INFO_INDUSTRY_EM2016(E1888,"1"))))</f>
        <v>电气设备</v>
      </c>
      <c r="H1888" s="34" t="str">
        <f>IF(E1888="","",IF($H$1="上证50",[1]!EM_S_INFO_COMPINDEX(E1888,"000016"),"")&amp;IF($H$1="上证180",[1]!EM_S_INFO_COMPINDEX(E1888,"000010"),"")&amp;IF($H$1="沪深300",[1]!EM_S_INFO_COMPINDEX(E1888,"000300"),"")&amp;IF(AND($H$1="上证A股",RIGHT(E1888,2)="SH"),"是","")&amp;IF(AND($H$1="深证A股",RIGHT(E1888,2)="SZ"),"是","")&amp;IF(AND($H$1="创业板",LEFT(E1888,1)-3=0),"是","")&amp;IF(AND($H$1="全部A股",E1888&lt;&gt;0),"是","")&amp;IF(AND($H$1="中小板",LEFT(E1888,3)="002"),"是",""))</f>
        <v>是</v>
      </c>
      <c r="I1888" s="46">
        <f ca="1">IF(E1888="","",IF(OR([1]!EM_S_VAL_MV(E1888,deadline)="",[1]!EM_S_VAL_MV(E1888,deadline)="--",[1]!EM_S_VAL_MV(E1888,deadline)="null"),0,[1]!EM_S_VAL_MV(E1888,deadline)/100000000))</f>
        <v>28.485798944000003</v>
      </c>
      <c r="J1888" s="46">
        <f ca="1">IF(E1888="","",IF(RIGHT(LEFT($J$1,6),3)="TTM",[1]!EM_S_FA_PROFIT_TTM(E1888,LEFT(RIGHT($J$1,11),10),1)/100000000,[1]!EM_S_STM07_IS(E1888,61,LEFT(RIGHT($J$1,5),4)&amp;"-12-31",1)/100000000))</f>
        <v>1.1011860579000001</v>
      </c>
      <c r="K1888" s="36">
        <f t="shared" ca="1" si="147"/>
        <v>25.868288777941309</v>
      </c>
      <c r="L1888" s="46">
        <f ca="1">IF(E1888="","",IF(ISERROR(IF(行业估值!$E$7="最新年报",[1]!EM_S_STM07_BS(E1888,140,LEFT(RIGHT($L$1,5),4)&amp;"-12-31",1)/100000000,[1]!EM_S_STM07_BS(E1888,140,LEFT(RIGHT($L$1,11),10),1)/100000000)),0,IF(行业估值!$E$7="最新年报",[1]!EM_S_STM07_BS(E1888,140,LEFT(RIGHT($L$1,5),4)&amp;"-12-31",1)/100000000,[1]!EM_S_STM07_BS(E1888,140,LEFT(RIGHT($L$1,11),10),1)/100000000)))</f>
        <v>17.1840459565</v>
      </c>
      <c r="M1888" s="36">
        <f t="shared" ca="1" si="148"/>
        <v>1.6576887082419043</v>
      </c>
      <c r="N1888" s="37" t="str">
        <f ca="1">IF(E1888="","",IF(ISERROR([1]!EM_S_EST_NETPROFIT(E1888,行业估值!$E$6,deadline)/100000000),"-",[1]!EM_S_EST_NETPROFIT(E1888,行业估值!$E$6,deadline)/100000000))</f>
        <v>-</v>
      </c>
      <c r="O1888" s="36" t="str">
        <f t="shared" ca="1" si="149"/>
        <v>-</v>
      </c>
      <c r="T1888" s="64" t="s">
        <v>3767</v>
      </c>
      <c r="U1888" s="64" t="s">
        <v>3768</v>
      </c>
    </row>
    <row r="1889" spans="4:21">
      <c r="D1889" s="45" t="str">
        <f>IF(AND(行业估值!$B$39=$G1889,COUNTIF($G$2:$G$2552,$G1889)&gt;=1),COUNTIF($G$2:G1889,$G1889),"")</f>
        <v/>
      </c>
      <c r="E1889" s="65" t="str">
        <f t="shared" si="145"/>
        <v>300491.SZ</v>
      </c>
      <c r="F1889" s="65" t="str">
        <f t="shared" si="146"/>
        <v>通合科技</v>
      </c>
      <c r="G1889" s="34" t="str">
        <f>IF(E1889="","",IF(行业估值!$C$5="申万行业",[1]!EM_S_INFO_INDUSTRY_SW2014(E1889,"1"),IF(行业估值!$C$5="证监会行业",[1]!EM_S_INFO_INDUSTRY_CSRC1(E1889,"1"),[1]!EM_S_INFO_INDUSTRY_EM2016(E1889,"1"))))</f>
        <v>电气设备</v>
      </c>
      <c r="H1889" s="34" t="str">
        <f>IF(E1889="","",IF($H$1="上证50",[1]!EM_S_INFO_COMPINDEX(E1889,"000016"),"")&amp;IF($H$1="上证180",[1]!EM_S_INFO_COMPINDEX(E1889,"000010"),"")&amp;IF($H$1="沪深300",[1]!EM_S_INFO_COMPINDEX(E1889,"000300"),"")&amp;IF(AND($H$1="上证A股",RIGHT(E1889,2)="SH"),"是","")&amp;IF(AND($H$1="深证A股",RIGHT(E1889,2)="SZ"),"是","")&amp;IF(AND($H$1="创业板",LEFT(E1889,1)-3=0),"是","")&amp;IF(AND($H$1="全部A股",E1889&lt;&gt;0),"是","")&amp;IF(AND($H$1="中小板",LEFT(E1889,3)="002"),"是",""))</f>
        <v>是</v>
      </c>
      <c r="I1889" s="46">
        <f ca="1">IF(E1889="","",IF(OR([1]!EM_S_VAL_MV(E1889,deadline)="",[1]!EM_S_VAL_MV(E1889,deadline)="--",[1]!EM_S_VAL_MV(E1889,deadline)="null"),0,[1]!EM_S_VAL_MV(E1889,deadline)/100000000))</f>
        <v>19.693284117499999</v>
      </c>
      <c r="J1889" s="46">
        <f ca="1">IF(E1889="","",IF(RIGHT(LEFT($J$1,6),3)="TTM",[1]!EM_S_FA_PROFIT_TTM(E1889,LEFT(RIGHT($J$1,11),10),1)/100000000,[1]!EM_S_STM07_IS(E1889,61,LEFT(RIGHT($J$1,5),4)&amp;"-12-31",1)/100000000))</f>
        <v>1.7251661200000001E-2</v>
      </c>
      <c r="K1889" s="36">
        <f t="shared" ca="1" si="147"/>
        <v>1141.5297280183081</v>
      </c>
      <c r="L1889" s="46">
        <f ca="1">IF(E1889="","",IF(ISERROR(IF(行业估值!$E$7="最新年报",[1]!EM_S_STM07_BS(E1889,140,LEFT(RIGHT($L$1,5),4)&amp;"-12-31",1)/100000000,[1]!EM_S_STM07_BS(E1889,140,LEFT(RIGHT($L$1,11),10),1)/100000000)),0,IF(行业估值!$E$7="最新年报",[1]!EM_S_STM07_BS(E1889,140,LEFT(RIGHT($L$1,5),4)&amp;"-12-31",1)/100000000,[1]!EM_S_STM07_BS(E1889,140,LEFT(RIGHT($L$1,11),10),1)/100000000)))</f>
        <v>6.6574056849999996</v>
      </c>
      <c r="M1889" s="36">
        <f t="shared" ca="1" si="148"/>
        <v>2.9581018566844333</v>
      </c>
      <c r="N1889" s="37" t="str">
        <f ca="1">IF(E1889="","",IF(ISERROR([1]!EM_S_EST_NETPROFIT(E1889,行业估值!$E$6,deadline)/100000000),"-",[1]!EM_S_EST_NETPROFIT(E1889,行业估值!$E$6,deadline)/100000000))</f>
        <v>-</v>
      </c>
      <c r="O1889" s="36" t="str">
        <f t="shared" ca="1" si="149"/>
        <v>-</v>
      </c>
      <c r="T1889" s="64" t="s">
        <v>3769</v>
      </c>
      <c r="U1889" s="64" t="s">
        <v>3770</v>
      </c>
    </row>
    <row r="1890" spans="4:21">
      <c r="D1890" s="45" t="str">
        <f>IF(AND(行业估值!$B$39=$G1890,COUNTIF($G$2:$G$2552,$G1890)&gt;=1),COUNTIF($G$2:G1890,$G1890),"")</f>
        <v/>
      </c>
      <c r="E1890" s="65" t="str">
        <f t="shared" si="145"/>
        <v>300492.SZ</v>
      </c>
      <c r="F1890" s="65" t="str">
        <f t="shared" si="146"/>
        <v>山鼎设计</v>
      </c>
      <c r="G1890" s="34" t="str">
        <f>IF(E1890="","",IF(行业估值!$C$5="申万行业",[1]!EM_S_INFO_INDUSTRY_SW2014(E1890,"1"),IF(行业估值!$C$5="证监会行业",[1]!EM_S_INFO_INDUSTRY_CSRC1(E1890,"1"),[1]!EM_S_INFO_INDUSTRY_EM2016(E1890,"1"))))</f>
        <v>休闲、生活及专业服务</v>
      </c>
      <c r="H1890" s="34" t="str">
        <f>IF(E1890="","",IF($H$1="上证50",[1]!EM_S_INFO_COMPINDEX(E1890,"000016"),"")&amp;IF($H$1="上证180",[1]!EM_S_INFO_COMPINDEX(E1890,"000010"),"")&amp;IF($H$1="沪深300",[1]!EM_S_INFO_COMPINDEX(E1890,"000300"),"")&amp;IF(AND($H$1="上证A股",RIGHT(E1890,2)="SH"),"是","")&amp;IF(AND($H$1="深证A股",RIGHT(E1890,2)="SZ"),"是","")&amp;IF(AND($H$1="创业板",LEFT(E1890,1)-3=0),"是","")&amp;IF(AND($H$1="全部A股",E1890&lt;&gt;0),"是","")&amp;IF(AND($H$1="中小板",LEFT(E1890,3)="002"),"是",""))</f>
        <v>是</v>
      </c>
      <c r="I1890" s="46">
        <f ca="1">IF(E1890="","",IF(OR([1]!EM_S_VAL_MV(E1890,deadline)="",[1]!EM_S_VAL_MV(E1890,deadline)="--",[1]!EM_S_VAL_MV(E1890,deadline)="null"),0,[1]!EM_S_VAL_MV(E1890,deadline)/100000000))</f>
        <v>49.92</v>
      </c>
      <c r="J1890" s="46">
        <f ca="1">IF(E1890="","",IF(RIGHT(LEFT($J$1,6),3)="TTM",[1]!EM_S_FA_PROFIT_TTM(E1890,LEFT(RIGHT($J$1,11),10),1)/100000000,[1]!EM_S_STM07_IS(E1890,61,LEFT(RIGHT($J$1,5),4)&amp;"-12-31",1)/100000000))</f>
        <v>0.30359542829999997</v>
      </c>
      <c r="K1890" s="36">
        <f t="shared" ca="1" si="147"/>
        <v>164.42935349695452</v>
      </c>
      <c r="L1890" s="46">
        <f ca="1">IF(E1890="","",IF(ISERROR(IF(行业估值!$E$7="最新年报",[1]!EM_S_STM07_BS(E1890,140,LEFT(RIGHT($L$1,5),4)&amp;"-12-31",1)/100000000,[1]!EM_S_STM07_BS(E1890,140,LEFT(RIGHT($L$1,11),10),1)/100000000)),0,IF(行业估值!$E$7="最新年报",[1]!EM_S_STM07_BS(E1890,140,LEFT(RIGHT($L$1,5),4)&amp;"-12-31",1)/100000000,[1]!EM_S_STM07_BS(E1890,140,LEFT(RIGHT($L$1,11),10),1)/100000000)))</f>
        <v>2.8796476149000001</v>
      </c>
      <c r="M1890" s="36">
        <f t="shared" ca="1" si="148"/>
        <v>17.335454429111994</v>
      </c>
      <c r="N1890" s="37" t="str">
        <f ca="1">IF(E1890="","",IF(ISERROR([1]!EM_S_EST_NETPROFIT(E1890,行业估值!$E$6,deadline)/100000000),"-",[1]!EM_S_EST_NETPROFIT(E1890,行业估值!$E$6,deadline)/100000000))</f>
        <v>-</v>
      </c>
      <c r="O1890" s="36" t="str">
        <f t="shared" ca="1" si="149"/>
        <v>-</v>
      </c>
      <c r="T1890" s="64" t="s">
        <v>3771</v>
      </c>
      <c r="U1890" s="64" t="s">
        <v>3772</v>
      </c>
    </row>
    <row r="1891" spans="4:21">
      <c r="D1891" s="45" t="str">
        <f>IF(AND(行业估值!$B$39=$G1891,COUNTIF($G$2:$G$2552,$G1891)&gt;=1),COUNTIF($G$2:G1891,$G1891),"")</f>
        <v/>
      </c>
      <c r="E1891" s="65" t="str">
        <f t="shared" si="145"/>
        <v>300493.SZ</v>
      </c>
      <c r="F1891" s="65" t="str">
        <f t="shared" si="146"/>
        <v>润欣科技</v>
      </c>
      <c r="G1891" s="34" t="str">
        <f>IF(E1891="","",IF(行业估值!$C$5="申万行业",[1]!EM_S_INFO_INDUSTRY_SW2014(E1891,"1"),IF(行业估值!$C$5="证监会行业",[1]!EM_S_INFO_INDUSTRY_CSRC1(E1891,"1"),[1]!EM_S_INFO_INDUSTRY_EM2016(E1891,"1"))))</f>
        <v>电子设备</v>
      </c>
      <c r="H1891" s="34" t="str">
        <f>IF(E1891="","",IF($H$1="上证50",[1]!EM_S_INFO_COMPINDEX(E1891,"000016"),"")&amp;IF($H$1="上证180",[1]!EM_S_INFO_COMPINDEX(E1891,"000010"),"")&amp;IF($H$1="沪深300",[1]!EM_S_INFO_COMPINDEX(E1891,"000300"),"")&amp;IF(AND($H$1="上证A股",RIGHT(E1891,2)="SH"),"是","")&amp;IF(AND($H$1="深证A股",RIGHT(E1891,2)="SZ"),"是","")&amp;IF(AND($H$1="创业板",LEFT(E1891,1)-3=0),"是","")&amp;IF(AND($H$1="全部A股",E1891&lt;&gt;0),"是","")&amp;IF(AND($H$1="中小板",LEFT(E1891,3)="002"),"是",""))</f>
        <v>是</v>
      </c>
      <c r="I1891" s="46">
        <f ca="1">IF(E1891="","",IF(OR([1]!EM_S_VAL_MV(E1891,deadline)="",[1]!EM_S_VAL_MV(E1891,deadline)="--",[1]!EM_S_VAL_MV(E1891,deadline)="null"),0,[1]!EM_S_VAL_MV(E1891,deadline)/100000000))</f>
        <v>40.598568666200002</v>
      </c>
      <c r="J1891" s="46">
        <f ca="1">IF(E1891="","",IF(RIGHT(LEFT($J$1,6),3)="TTM",[1]!EM_S_FA_PROFIT_TTM(E1891,LEFT(RIGHT($J$1,11),10),1)/100000000,[1]!EM_S_STM07_IS(E1891,61,LEFT(RIGHT($J$1,5),4)&amp;"-12-31",1)/100000000))</f>
        <v>0.110015074</v>
      </c>
      <c r="K1891" s="36">
        <f t="shared" ca="1" si="147"/>
        <v>369.0273268025071</v>
      </c>
      <c r="L1891" s="46">
        <f ca="1">IF(E1891="","",IF(ISERROR(IF(行业估值!$E$7="最新年报",[1]!EM_S_STM07_BS(E1891,140,LEFT(RIGHT($L$1,5),4)&amp;"-12-31",1)/100000000,[1]!EM_S_STM07_BS(E1891,140,LEFT(RIGHT($L$1,11),10),1)/100000000)),0,IF(行业估值!$E$7="最新年报",[1]!EM_S_STM07_BS(E1891,140,LEFT(RIGHT($L$1,5),4)&amp;"-12-31",1)/100000000,[1]!EM_S_STM07_BS(E1891,140,LEFT(RIGHT($L$1,11),10),1)/100000000)))</f>
        <v>7.4301290757000009</v>
      </c>
      <c r="M1891" s="36">
        <f t="shared" ca="1" si="148"/>
        <v>5.4640462167711625</v>
      </c>
      <c r="N1891" s="37" t="str">
        <f ca="1">IF(E1891="","",IF(ISERROR([1]!EM_S_EST_NETPROFIT(E1891,行业估值!$E$6,deadline)/100000000),"-",[1]!EM_S_EST_NETPROFIT(E1891,行业估值!$E$6,deadline)/100000000))</f>
        <v>-</v>
      </c>
      <c r="O1891" s="36" t="str">
        <f t="shared" ca="1" si="149"/>
        <v>-</v>
      </c>
      <c r="T1891" s="64" t="s">
        <v>3773</v>
      </c>
      <c r="U1891" s="64" t="s">
        <v>3774</v>
      </c>
    </row>
    <row r="1892" spans="4:21">
      <c r="D1892" s="45" t="str">
        <f>IF(AND(行业估值!$B$39=$G1892,COUNTIF($G$2:$G$2552,$G1892)&gt;=1),COUNTIF($G$2:G1892,$G1892),"")</f>
        <v/>
      </c>
      <c r="E1892" s="65" t="str">
        <f t="shared" si="145"/>
        <v>300494.SZ</v>
      </c>
      <c r="F1892" s="65" t="str">
        <f t="shared" si="146"/>
        <v>盛天网络</v>
      </c>
      <c r="G1892" s="34" t="str">
        <f>IF(E1892="","",IF(行业估值!$C$5="申万行业",[1]!EM_S_INFO_INDUSTRY_SW2014(E1892,"1"),IF(行业估值!$C$5="证监会行业",[1]!EM_S_INFO_INDUSTRY_CSRC1(E1892,"1"),[1]!EM_S_INFO_INDUSTRY_EM2016(E1892,"1"))))</f>
        <v>互联网</v>
      </c>
      <c r="H1892" s="34" t="str">
        <f>IF(E1892="","",IF($H$1="上证50",[1]!EM_S_INFO_COMPINDEX(E1892,"000016"),"")&amp;IF($H$1="上证180",[1]!EM_S_INFO_COMPINDEX(E1892,"000010"),"")&amp;IF($H$1="沪深300",[1]!EM_S_INFO_COMPINDEX(E1892,"000300"),"")&amp;IF(AND($H$1="上证A股",RIGHT(E1892,2)="SH"),"是","")&amp;IF(AND($H$1="深证A股",RIGHT(E1892,2)="SZ"),"是","")&amp;IF(AND($H$1="创业板",LEFT(E1892,1)-3=0),"是","")&amp;IF(AND($H$1="全部A股",E1892&lt;&gt;0),"是","")&amp;IF(AND($H$1="中小板",LEFT(E1892,3)="002"),"是",""))</f>
        <v>是</v>
      </c>
      <c r="I1892" s="46">
        <f ca="1">IF(E1892="","",IF(OR([1]!EM_S_VAL_MV(E1892,deadline)="",[1]!EM_S_VAL_MV(E1892,deadline)="--",[1]!EM_S_VAL_MV(E1892,deadline)="null"),0,[1]!EM_S_VAL_MV(E1892,deadline)/100000000))</f>
        <v>34.247999999999998</v>
      </c>
      <c r="J1892" s="46">
        <f ca="1">IF(E1892="","",IF(RIGHT(LEFT($J$1,6),3)="TTM",[1]!EM_S_FA_PROFIT_TTM(E1892,LEFT(RIGHT($J$1,11),10),1)/100000000,[1]!EM_S_STM07_IS(E1892,61,LEFT(RIGHT($J$1,5),4)&amp;"-12-31",1)/100000000))</f>
        <v>0.4190172103</v>
      </c>
      <c r="K1892" s="36">
        <f t="shared" ca="1" si="147"/>
        <v>81.734112962758175</v>
      </c>
      <c r="L1892" s="46">
        <f ca="1">IF(E1892="","",IF(ISERROR(IF(行业估值!$E$7="最新年报",[1]!EM_S_STM07_BS(E1892,140,LEFT(RIGHT($L$1,5),4)&amp;"-12-31",1)/100000000,[1]!EM_S_STM07_BS(E1892,140,LEFT(RIGHT($L$1,11),10),1)/100000000)),0,IF(行业估值!$E$7="最新年报",[1]!EM_S_STM07_BS(E1892,140,LEFT(RIGHT($L$1,5),4)&amp;"-12-31",1)/100000000,[1]!EM_S_STM07_BS(E1892,140,LEFT(RIGHT($L$1,11),10),1)/100000000)))</f>
        <v>10.066575570099999</v>
      </c>
      <c r="M1892" s="36">
        <f t="shared" ca="1" si="148"/>
        <v>3.4021499924685692</v>
      </c>
      <c r="N1892" s="37">
        <f ca="1">IF(E1892="","",IF(ISERROR([1]!EM_S_EST_NETPROFIT(E1892,行业估值!$E$6,deadline)/100000000),"-",[1]!EM_S_EST_NETPROFIT(E1892,行业估值!$E$6,deadline)/100000000))</f>
        <v>0.56240000000000001</v>
      </c>
      <c r="O1892" s="36">
        <f t="shared" ca="1" si="149"/>
        <v>60.896159317211946</v>
      </c>
      <c r="T1892" s="64" t="s">
        <v>3775</v>
      </c>
      <c r="U1892" s="64" t="s">
        <v>3776</v>
      </c>
    </row>
    <row r="1893" spans="4:21">
      <c r="D1893" s="45" t="str">
        <f>IF(AND(行业估值!$B$39=$G1893,COUNTIF($G$2:$G$2552,$G1893)&gt;=1),COUNTIF($G$2:G1893,$G1893),"")</f>
        <v/>
      </c>
      <c r="E1893" s="65" t="str">
        <f t="shared" si="145"/>
        <v>300495.SZ</v>
      </c>
      <c r="F1893" s="65" t="str">
        <f t="shared" si="146"/>
        <v>美尚生态</v>
      </c>
      <c r="G1893" s="34" t="str">
        <f>IF(E1893="","",IF(行业估值!$C$5="申万行业",[1]!EM_S_INFO_INDUSTRY_SW2014(E1893,"1"),IF(行业估值!$C$5="证监会行业",[1]!EM_S_INFO_INDUSTRY_CSRC1(E1893,"1"),[1]!EM_S_INFO_INDUSTRY_EM2016(E1893,"1"))))</f>
        <v>建筑</v>
      </c>
      <c r="H1893" s="34" t="str">
        <f>IF(E1893="","",IF($H$1="上证50",[1]!EM_S_INFO_COMPINDEX(E1893,"000016"),"")&amp;IF($H$1="上证180",[1]!EM_S_INFO_COMPINDEX(E1893,"000010"),"")&amp;IF($H$1="沪深300",[1]!EM_S_INFO_COMPINDEX(E1893,"000300"),"")&amp;IF(AND($H$1="上证A股",RIGHT(E1893,2)="SH"),"是","")&amp;IF(AND($H$1="深证A股",RIGHT(E1893,2)="SZ"),"是","")&amp;IF(AND($H$1="创业板",LEFT(E1893,1)-3=0),"是","")&amp;IF(AND($H$1="全部A股",E1893&lt;&gt;0),"是","")&amp;IF(AND($H$1="中小板",LEFT(E1893,3)="002"),"是",""))</f>
        <v>是</v>
      </c>
      <c r="I1893" s="46">
        <f ca="1">IF(E1893="","",IF(OR([1]!EM_S_VAL_MV(E1893,deadline)="",[1]!EM_S_VAL_MV(E1893,deadline)="--",[1]!EM_S_VAL_MV(E1893,deadline)="null"),0,[1]!EM_S_VAL_MV(E1893,deadline)/100000000))</f>
        <v>73.902347084799999</v>
      </c>
      <c r="J1893" s="46">
        <f ca="1">IF(E1893="","",IF(RIGHT(LEFT($J$1,6),3)="TTM",[1]!EM_S_FA_PROFIT_TTM(E1893,LEFT(RIGHT($J$1,11),10),1)/100000000,[1]!EM_S_STM07_IS(E1893,61,LEFT(RIGHT($J$1,5),4)&amp;"-12-31",1)/100000000))</f>
        <v>3.6013942166000001</v>
      </c>
      <c r="K1893" s="36">
        <f t="shared" ca="1" si="147"/>
        <v>20.52048252428462</v>
      </c>
      <c r="L1893" s="46">
        <f ca="1">IF(E1893="","",IF(ISERROR(IF(行业估值!$E$7="最新年报",[1]!EM_S_STM07_BS(E1893,140,LEFT(RIGHT($L$1,5),4)&amp;"-12-31",1)/100000000,[1]!EM_S_STM07_BS(E1893,140,LEFT(RIGHT($L$1,11),10),1)/100000000)),0,IF(行业估值!$E$7="最新年报",[1]!EM_S_STM07_BS(E1893,140,LEFT(RIGHT($L$1,5),4)&amp;"-12-31",1)/100000000,[1]!EM_S_STM07_BS(E1893,140,LEFT(RIGHT($L$1,11),10),1)/100000000)))</f>
        <v>42.850831558099998</v>
      </c>
      <c r="M1893" s="36">
        <f t="shared" ca="1" si="148"/>
        <v>1.7246420757225749</v>
      </c>
      <c r="N1893" s="37">
        <f ca="1">IF(E1893="","",IF(ISERROR([1]!EM_S_EST_NETPROFIT(E1893,行业估值!$E$6,deadline)/100000000),"-",[1]!EM_S_EST_NETPROFIT(E1893,行业估值!$E$6,deadline)/100000000))</f>
        <v>4.6046500000000004</v>
      </c>
      <c r="O1893" s="36">
        <f t="shared" ca="1" si="149"/>
        <v>16.04950367233123</v>
      </c>
      <c r="T1893" s="64" t="s">
        <v>3777</v>
      </c>
      <c r="U1893" s="64" t="s">
        <v>3778</v>
      </c>
    </row>
    <row r="1894" spans="4:21">
      <c r="D1894" s="45" t="str">
        <f>IF(AND(行业估值!$B$39=$G1894,COUNTIF($G$2:$G$2552,$G1894)&gt;=1),COUNTIF($G$2:G1894,$G1894),"")</f>
        <v/>
      </c>
      <c r="E1894" s="65" t="str">
        <f t="shared" si="145"/>
        <v>300496.SZ</v>
      </c>
      <c r="F1894" s="65" t="str">
        <f t="shared" si="146"/>
        <v>中科创达</v>
      </c>
      <c r="G1894" s="34" t="str">
        <f>IF(E1894="","",IF(行业估值!$C$5="申万行业",[1]!EM_S_INFO_INDUSTRY_SW2014(E1894,"1"),IF(行业估值!$C$5="证监会行业",[1]!EM_S_INFO_INDUSTRY_CSRC1(E1894,"1"),[1]!EM_S_INFO_INDUSTRY_EM2016(E1894,"1"))))</f>
        <v>信息技术</v>
      </c>
      <c r="H1894" s="34" t="str">
        <f>IF(E1894="","",IF($H$1="上证50",[1]!EM_S_INFO_COMPINDEX(E1894,"000016"),"")&amp;IF($H$1="上证180",[1]!EM_S_INFO_COMPINDEX(E1894,"000010"),"")&amp;IF($H$1="沪深300",[1]!EM_S_INFO_COMPINDEX(E1894,"000300"),"")&amp;IF(AND($H$1="上证A股",RIGHT(E1894,2)="SH"),"是","")&amp;IF(AND($H$1="深证A股",RIGHT(E1894,2)="SZ"),"是","")&amp;IF(AND($H$1="创业板",LEFT(E1894,1)-3=0),"是","")&amp;IF(AND($H$1="全部A股",E1894&lt;&gt;0),"是","")&amp;IF(AND($H$1="中小板",LEFT(E1894,3)="002"),"是",""))</f>
        <v>是</v>
      </c>
      <c r="I1894" s="46">
        <f ca="1">IF(E1894="","",IF(OR([1]!EM_S_VAL_MV(E1894,deadline)="",[1]!EM_S_VAL_MV(E1894,deadline)="--",[1]!EM_S_VAL_MV(E1894,deadline)="null"),0,[1]!EM_S_VAL_MV(E1894,deadline)/100000000))</f>
        <v>174.67820853919997</v>
      </c>
      <c r="J1894" s="46">
        <f ca="1">IF(E1894="","",IF(RIGHT(LEFT($J$1,6),3)="TTM",[1]!EM_S_FA_PROFIT_TTM(E1894,LEFT(RIGHT($J$1,11),10),1)/100000000,[1]!EM_S_STM07_IS(E1894,61,LEFT(RIGHT($J$1,5),4)&amp;"-12-31",1)/100000000))</f>
        <v>2.218497154</v>
      </c>
      <c r="K1894" s="36">
        <f t="shared" ca="1" si="147"/>
        <v>78.73717945693609</v>
      </c>
      <c r="L1894" s="46">
        <f ca="1">IF(E1894="","",IF(ISERROR(IF(行业估值!$E$7="最新年报",[1]!EM_S_STM07_BS(E1894,140,LEFT(RIGHT($L$1,5),4)&amp;"-12-31",1)/100000000,[1]!EM_S_STM07_BS(E1894,140,LEFT(RIGHT($L$1,11),10),1)/100000000)),0,IF(行业估值!$E$7="最新年报",[1]!EM_S_STM07_BS(E1894,140,LEFT(RIGHT($L$1,5),4)&amp;"-12-31",1)/100000000,[1]!EM_S_STM07_BS(E1894,140,LEFT(RIGHT($L$1,11),10),1)/100000000)))</f>
        <v>17.0376768488</v>
      </c>
      <c r="M1894" s="36">
        <f t="shared" ca="1" si="148"/>
        <v>10.252466347928351</v>
      </c>
      <c r="N1894" s="37">
        <f ca="1">IF(E1894="","",IF(ISERROR([1]!EM_S_EST_NETPROFIT(E1894,行业估值!$E$6,deadline)/100000000),"-",[1]!EM_S_EST_NETPROFIT(E1894,行业估值!$E$6,deadline)/100000000))</f>
        <v>2.3849705882352938</v>
      </c>
      <c r="O1894" s="36">
        <f t="shared" ca="1" si="149"/>
        <v>73.24124221944777</v>
      </c>
      <c r="T1894" s="64" t="s">
        <v>3779</v>
      </c>
      <c r="U1894" s="64" t="s">
        <v>3780</v>
      </c>
    </row>
    <row r="1895" spans="4:21">
      <c r="D1895" s="45" t="str">
        <f>IF(AND(行业估值!$B$39=$G1895,COUNTIF($G$2:$G$2552,$G1895)&gt;=1),COUNTIF($G$2:G1895,$G1895),"")</f>
        <v/>
      </c>
      <c r="E1895" s="65" t="str">
        <f t="shared" si="145"/>
        <v>300497.SZ</v>
      </c>
      <c r="F1895" s="65" t="str">
        <f t="shared" si="146"/>
        <v>富祥股份</v>
      </c>
      <c r="G1895" s="34" t="str">
        <f>IF(E1895="","",IF(行业估值!$C$5="申万行业",[1]!EM_S_INFO_INDUSTRY_SW2014(E1895,"1"),IF(行业估值!$C$5="证监会行业",[1]!EM_S_INFO_INDUSTRY_CSRC1(E1895,"1"),[1]!EM_S_INFO_INDUSTRY_EM2016(E1895,"1"))))</f>
        <v>医药生物</v>
      </c>
      <c r="H1895" s="34" t="str">
        <f>IF(E1895="","",IF($H$1="上证50",[1]!EM_S_INFO_COMPINDEX(E1895,"000016"),"")&amp;IF($H$1="上证180",[1]!EM_S_INFO_COMPINDEX(E1895,"000010"),"")&amp;IF($H$1="沪深300",[1]!EM_S_INFO_COMPINDEX(E1895,"000300"),"")&amp;IF(AND($H$1="上证A股",RIGHT(E1895,2)="SH"),"是","")&amp;IF(AND($H$1="深证A股",RIGHT(E1895,2)="SZ"),"是","")&amp;IF(AND($H$1="创业板",LEFT(E1895,1)-3=0),"是","")&amp;IF(AND($H$1="全部A股",E1895&lt;&gt;0),"是","")&amp;IF(AND($H$1="中小板",LEFT(E1895,3)="002"),"是",""))</f>
        <v>是</v>
      </c>
      <c r="I1895" s="46">
        <f ca="1">IF(E1895="","",IF(OR([1]!EM_S_VAL_MV(E1895,deadline)="",[1]!EM_S_VAL_MV(E1895,deadline)="--",[1]!EM_S_VAL_MV(E1895,deadline)="null"),0,[1]!EM_S_VAL_MV(E1895,deadline)/100000000))</f>
        <v>45.911311570800002</v>
      </c>
      <c r="J1895" s="46">
        <f ca="1">IF(E1895="","",IF(RIGHT(LEFT($J$1,6),3)="TTM",[1]!EM_S_FA_PROFIT_TTM(E1895,LEFT(RIGHT($J$1,11),10),1)/100000000,[1]!EM_S_STM07_IS(E1895,61,LEFT(RIGHT($J$1,5),4)&amp;"-12-31",1)/100000000))</f>
        <v>2.3867863287</v>
      </c>
      <c r="K1895" s="36">
        <f t="shared" ca="1" si="147"/>
        <v>19.235618630263527</v>
      </c>
      <c r="L1895" s="46">
        <f ca="1">IF(E1895="","",IF(ISERROR(IF(行业估值!$E$7="最新年报",[1]!EM_S_STM07_BS(E1895,140,LEFT(RIGHT($L$1,5),4)&amp;"-12-31",1)/100000000,[1]!EM_S_STM07_BS(E1895,140,LEFT(RIGHT($L$1,11),10),1)/100000000)),0,IF(行业估值!$E$7="最新年报",[1]!EM_S_STM07_BS(E1895,140,LEFT(RIGHT($L$1,5),4)&amp;"-12-31",1)/100000000,[1]!EM_S_STM07_BS(E1895,140,LEFT(RIGHT($L$1,11),10),1)/100000000)))</f>
        <v>13.707306729900001</v>
      </c>
      <c r="M1895" s="36">
        <f t="shared" ca="1" si="148"/>
        <v>3.3494042612071131</v>
      </c>
      <c r="N1895" s="37">
        <f ca="1">IF(E1895="","",IF(ISERROR([1]!EM_S_EST_NETPROFIT(E1895,行业估值!$E$6,deadline)/100000000),"-",[1]!EM_S_EST_NETPROFIT(E1895,行业估值!$E$6,deadline)/100000000))</f>
        <v>3.12866</v>
      </c>
      <c r="O1895" s="36">
        <f t="shared" ca="1" si="149"/>
        <v>14.674433006718532</v>
      </c>
      <c r="T1895" s="64" t="s">
        <v>3781</v>
      </c>
      <c r="U1895" s="64" t="s">
        <v>3782</v>
      </c>
    </row>
    <row r="1896" spans="4:21">
      <c r="D1896" s="45" t="str">
        <f>IF(AND(行业估值!$B$39=$G1896,COUNTIF($G$2:$G$2552,$G1896)&gt;=1),COUNTIF($G$2:G1896,$G1896),"")</f>
        <v/>
      </c>
      <c r="E1896" s="65" t="str">
        <f t="shared" si="145"/>
        <v>300498.SZ</v>
      </c>
      <c r="F1896" s="65" t="str">
        <f t="shared" si="146"/>
        <v>温氏股份</v>
      </c>
      <c r="G1896" s="34" t="str">
        <f>IF(E1896="","",IF(行业估值!$C$5="申万行业",[1]!EM_S_INFO_INDUSTRY_SW2014(E1896,"1"),IF(行业估值!$C$5="证监会行业",[1]!EM_S_INFO_INDUSTRY_CSRC1(E1896,"1"),[1]!EM_S_INFO_INDUSTRY_EM2016(E1896,"1"))))</f>
        <v>农林牧渔</v>
      </c>
      <c r="H1896" s="34" t="str">
        <f>IF(E1896="","",IF($H$1="上证50",[1]!EM_S_INFO_COMPINDEX(E1896,"000016"),"")&amp;IF($H$1="上证180",[1]!EM_S_INFO_COMPINDEX(E1896,"000010"),"")&amp;IF($H$1="沪深300",[1]!EM_S_INFO_COMPINDEX(E1896,"000300"),"")&amp;IF(AND($H$1="上证A股",RIGHT(E1896,2)="SH"),"是","")&amp;IF(AND($H$1="深证A股",RIGHT(E1896,2)="SZ"),"是","")&amp;IF(AND($H$1="创业板",LEFT(E1896,1)-3=0),"是","")&amp;IF(AND($H$1="全部A股",E1896&lt;&gt;0),"是","")&amp;IF(AND($H$1="中小板",LEFT(E1896,3)="002"),"是",""))</f>
        <v>是</v>
      </c>
      <c r="I1896" s="46">
        <f ca="1">IF(E1896="","",IF(OR([1]!EM_S_VAL_MV(E1896,deadline)="",[1]!EM_S_VAL_MV(E1896,deadline)="--",[1]!EM_S_VAL_MV(E1896,deadline)="null"),0,[1]!EM_S_VAL_MV(E1896,deadline)/100000000))</f>
        <v>1904.3967504795</v>
      </c>
      <c r="J1896" s="46">
        <f ca="1">IF(E1896="","",IF(RIGHT(LEFT($J$1,6),3)="TTM",[1]!EM_S_FA_PROFIT_TTM(E1896,LEFT(RIGHT($J$1,11),10),1)/100000000,[1]!EM_S_STM07_IS(E1896,61,LEFT(RIGHT($J$1,5),4)&amp;"-12-31",1)/100000000))</f>
        <v>74.886362942700003</v>
      </c>
      <c r="K1896" s="36">
        <f t="shared" ca="1" si="147"/>
        <v>25.430487950612143</v>
      </c>
      <c r="L1896" s="46">
        <f ca="1">IF(E1896="","",IF(ISERROR(IF(行业估值!$E$7="最新年报",[1]!EM_S_STM07_BS(E1896,140,LEFT(RIGHT($L$1,5),4)&amp;"-12-31",1)/100000000,[1]!EM_S_STM07_BS(E1896,140,LEFT(RIGHT($L$1,11),10),1)/100000000)),0,IF(行业估值!$E$7="最新年报",[1]!EM_S_STM07_BS(E1896,140,LEFT(RIGHT($L$1,5),4)&amp;"-12-31",1)/100000000,[1]!EM_S_STM07_BS(E1896,140,LEFT(RIGHT($L$1,11),10),1)/100000000)))</f>
        <v>371.88954703169998</v>
      </c>
      <c r="M1896" s="36">
        <f t="shared" ca="1" si="148"/>
        <v>5.120866573636631</v>
      </c>
      <c r="N1896" s="37">
        <f ca="1">IF(E1896="","",IF(ISERROR([1]!EM_S_EST_NETPROFIT(E1896,行业估值!$E$6,deadline)/100000000),"-",[1]!EM_S_EST_NETPROFIT(E1896,行业估值!$E$6,deadline)/100000000))</f>
        <v>129.42634761904762</v>
      </c>
      <c r="O1896" s="36">
        <f t="shared" ca="1" si="149"/>
        <v>14.71413499270554</v>
      </c>
      <c r="T1896" s="64" t="s">
        <v>3783</v>
      </c>
      <c r="U1896" s="64" t="s">
        <v>3784</v>
      </c>
    </row>
    <row r="1897" spans="4:21">
      <c r="D1897" s="45">
        <f>IF(AND(行业估值!$B$39=$G1897,COUNTIF($G$2:$G$2552,$G1897)&gt;=1),COUNTIF($G$2:G1897,$G1897),"")</f>
        <v>195</v>
      </c>
      <c r="E1897" s="65" t="str">
        <f t="shared" si="145"/>
        <v>300499.SZ</v>
      </c>
      <c r="F1897" s="65" t="str">
        <f t="shared" si="146"/>
        <v>高澜股份</v>
      </c>
      <c r="G1897" s="34" t="str">
        <f>IF(E1897="","",IF(行业估值!$C$5="申万行业",[1]!EM_S_INFO_INDUSTRY_SW2014(E1897,"1"),IF(行业估值!$C$5="证监会行业",[1]!EM_S_INFO_INDUSTRY_CSRC1(E1897,"1"),[1]!EM_S_INFO_INDUSTRY_EM2016(E1897,"1"))))</f>
        <v>机械设备</v>
      </c>
      <c r="H1897" s="34" t="str">
        <f>IF(E1897="","",IF($H$1="上证50",[1]!EM_S_INFO_COMPINDEX(E1897,"000016"),"")&amp;IF($H$1="上证180",[1]!EM_S_INFO_COMPINDEX(E1897,"000010"),"")&amp;IF($H$1="沪深300",[1]!EM_S_INFO_COMPINDEX(E1897,"000300"),"")&amp;IF(AND($H$1="上证A股",RIGHT(E1897,2)="SH"),"是","")&amp;IF(AND($H$1="深证A股",RIGHT(E1897,2)="SZ"),"是","")&amp;IF(AND($H$1="创业板",LEFT(E1897,1)-3=0),"是","")&amp;IF(AND($H$1="全部A股",E1897&lt;&gt;0),"是","")&amp;IF(AND($H$1="中小板",LEFT(E1897,3)="002"),"是",""))</f>
        <v>是</v>
      </c>
      <c r="I1897" s="46">
        <f ca="1">IF(E1897="","",IF(OR([1]!EM_S_VAL_MV(E1897,deadline)="",[1]!EM_S_VAL_MV(E1897,deadline)="--",[1]!EM_S_VAL_MV(E1897,deadline)="null"),0,[1]!EM_S_VAL_MV(E1897,deadline)/100000000))</f>
        <v>21.090212475000001</v>
      </c>
      <c r="J1897" s="46">
        <f ca="1">IF(E1897="","",IF(RIGHT(LEFT($J$1,6),3)="TTM",[1]!EM_S_FA_PROFIT_TTM(E1897,LEFT(RIGHT($J$1,11),10),1)/100000000,[1]!EM_S_STM07_IS(E1897,61,LEFT(RIGHT($J$1,5),4)&amp;"-12-31",1)/100000000))</f>
        <v>0.58142186369999993</v>
      </c>
      <c r="K1897" s="36">
        <f t="shared" ca="1" si="147"/>
        <v>36.273511183064244</v>
      </c>
      <c r="L1897" s="46">
        <f ca="1">IF(E1897="","",IF(ISERROR(IF(行业估值!$E$7="最新年报",[1]!EM_S_STM07_BS(E1897,140,LEFT(RIGHT($L$1,5),4)&amp;"-12-31",1)/100000000,[1]!EM_S_STM07_BS(E1897,140,LEFT(RIGHT($L$1,11),10),1)/100000000)),0,IF(行业估值!$E$7="最新年报",[1]!EM_S_STM07_BS(E1897,140,LEFT(RIGHT($L$1,5),4)&amp;"-12-31",1)/100000000,[1]!EM_S_STM07_BS(E1897,140,LEFT(RIGHT($L$1,11),10),1)/100000000)))</f>
        <v>7.1867309227999998</v>
      </c>
      <c r="M1897" s="36">
        <f t="shared" ca="1" si="148"/>
        <v>2.9346044399813302</v>
      </c>
      <c r="N1897" s="37" t="str">
        <f ca="1">IF(E1897="","",IF(ISERROR([1]!EM_S_EST_NETPROFIT(E1897,行业估值!$E$6,deadline)/100000000),"-",[1]!EM_S_EST_NETPROFIT(E1897,行业估值!$E$6,deadline)/100000000))</f>
        <v>-</v>
      </c>
      <c r="O1897" s="36" t="str">
        <f t="shared" ca="1" si="149"/>
        <v>-</v>
      </c>
      <c r="T1897" s="64" t="s">
        <v>3785</v>
      </c>
      <c r="U1897" s="64" t="s">
        <v>3786</v>
      </c>
    </row>
    <row r="1898" spans="4:21">
      <c r="D1898" s="45" t="str">
        <f>IF(AND(行业估值!$B$39=$G1898,COUNTIF($G$2:$G$2552,$G1898)&gt;=1),COUNTIF($G$2:G1898,$G1898),"")</f>
        <v/>
      </c>
      <c r="E1898" s="65" t="str">
        <f t="shared" si="145"/>
        <v>300500.SZ</v>
      </c>
      <c r="F1898" s="65" t="str">
        <f t="shared" si="146"/>
        <v>启迪设计</v>
      </c>
      <c r="G1898" s="34" t="str">
        <f>IF(E1898="","",IF(行业估值!$C$5="申万行业",[1]!EM_S_INFO_INDUSTRY_SW2014(E1898,"1"),IF(行业估值!$C$5="证监会行业",[1]!EM_S_INFO_INDUSTRY_CSRC1(E1898,"1"),[1]!EM_S_INFO_INDUSTRY_EM2016(E1898,"1"))))</f>
        <v>休闲、生活及专业服务</v>
      </c>
      <c r="H1898" s="34" t="str">
        <f>IF(E1898="","",IF($H$1="上证50",[1]!EM_S_INFO_COMPINDEX(E1898,"000016"),"")&amp;IF($H$1="上证180",[1]!EM_S_INFO_COMPINDEX(E1898,"000010"),"")&amp;IF($H$1="沪深300",[1]!EM_S_INFO_COMPINDEX(E1898,"000300"),"")&amp;IF(AND($H$1="上证A股",RIGHT(E1898,2)="SH"),"是","")&amp;IF(AND($H$1="深证A股",RIGHT(E1898,2)="SZ"),"是","")&amp;IF(AND($H$1="创业板",LEFT(E1898,1)-3=0),"是","")&amp;IF(AND($H$1="全部A股",E1898&lt;&gt;0),"是","")&amp;IF(AND($H$1="中小板",LEFT(E1898,3)="002"),"是",""))</f>
        <v>是</v>
      </c>
      <c r="I1898" s="46">
        <f ca="1">IF(E1898="","",IF(OR([1]!EM_S_VAL_MV(E1898,deadline)="",[1]!EM_S_VAL_MV(E1898,deadline)="--",[1]!EM_S_VAL_MV(E1898,deadline)="null"),0,[1]!EM_S_VAL_MV(E1898,deadline)/100000000))</f>
        <v>24.793634430600001</v>
      </c>
      <c r="J1898" s="46">
        <f ca="1">IF(E1898="","",IF(RIGHT(LEFT($J$1,6),3)="TTM",[1]!EM_S_FA_PROFIT_TTM(E1898,LEFT(RIGHT($J$1,11),10),1)/100000000,[1]!EM_S_STM07_IS(E1898,61,LEFT(RIGHT($J$1,5),4)&amp;"-12-31",1)/100000000))</f>
        <v>1.7590941662999999</v>
      </c>
      <c r="K1898" s="36">
        <f t="shared" ca="1" si="147"/>
        <v>14.094546446453077</v>
      </c>
      <c r="L1898" s="46">
        <f ca="1">IF(E1898="","",IF(ISERROR(IF(行业估值!$E$7="最新年报",[1]!EM_S_STM07_BS(E1898,140,LEFT(RIGHT($L$1,5),4)&amp;"-12-31",1)/100000000,[1]!EM_S_STM07_BS(E1898,140,LEFT(RIGHT($L$1,11),10),1)/100000000)),0,IF(行业估值!$E$7="最新年报",[1]!EM_S_STM07_BS(E1898,140,LEFT(RIGHT($L$1,5),4)&amp;"-12-31",1)/100000000,[1]!EM_S_STM07_BS(E1898,140,LEFT(RIGHT($L$1,11),10),1)/100000000)))</f>
        <v>13.795501208900001</v>
      </c>
      <c r="M1898" s="36">
        <f t="shared" ca="1" si="148"/>
        <v>1.7972260706703926</v>
      </c>
      <c r="N1898" s="37" t="str">
        <f ca="1">IF(E1898="","",IF(ISERROR([1]!EM_S_EST_NETPROFIT(E1898,行业估值!$E$6,deadline)/100000000),"-",[1]!EM_S_EST_NETPROFIT(E1898,行业估值!$E$6,deadline)/100000000))</f>
        <v>-</v>
      </c>
      <c r="O1898" s="36" t="str">
        <f t="shared" ca="1" si="149"/>
        <v>-</v>
      </c>
      <c r="T1898" s="64" t="s">
        <v>3787</v>
      </c>
      <c r="U1898" s="64" t="s">
        <v>3788</v>
      </c>
    </row>
    <row r="1899" spans="4:21">
      <c r="D1899" s="45" t="str">
        <f>IF(AND(行业估值!$B$39=$G1899,COUNTIF($G$2:$G$2552,$G1899)&gt;=1),COUNTIF($G$2:G1899,$G1899),"")</f>
        <v/>
      </c>
      <c r="E1899" s="65" t="str">
        <f t="shared" si="145"/>
        <v>300501.SZ</v>
      </c>
      <c r="F1899" s="65" t="str">
        <f t="shared" si="146"/>
        <v>海顺新材</v>
      </c>
      <c r="G1899" s="34" t="str">
        <f>IF(E1899="","",IF(行业估值!$C$5="申万行业",[1]!EM_S_INFO_INDUSTRY_SW2014(E1899,"1"),IF(行业估值!$C$5="证监会行业",[1]!EM_S_INFO_INDUSTRY_CSRC1(E1899,"1"),[1]!EM_S_INFO_INDUSTRY_EM2016(E1899,"1"))))</f>
        <v>基础化工</v>
      </c>
      <c r="H1899" s="34" t="str">
        <f>IF(E1899="","",IF($H$1="上证50",[1]!EM_S_INFO_COMPINDEX(E1899,"000016"),"")&amp;IF($H$1="上证180",[1]!EM_S_INFO_COMPINDEX(E1899,"000010"),"")&amp;IF($H$1="沪深300",[1]!EM_S_INFO_COMPINDEX(E1899,"000300"),"")&amp;IF(AND($H$1="上证A股",RIGHT(E1899,2)="SH"),"是","")&amp;IF(AND($H$1="深证A股",RIGHT(E1899,2)="SZ"),"是","")&amp;IF(AND($H$1="创业板",LEFT(E1899,1)-3=0),"是","")&amp;IF(AND($H$1="全部A股",E1899&lt;&gt;0),"是","")&amp;IF(AND($H$1="中小板",LEFT(E1899,3)="002"),"是",""))</f>
        <v>是</v>
      </c>
      <c r="I1899" s="46">
        <f ca="1">IF(E1899="","",IF(OR([1]!EM_S_VAL_MV(E1899,deadline)="",[1]!EM_S_VAL_MV(E1899,deadline)="--",[1]!EM_S_VAL_MV(E1899,deadline)="null"),0,[1]!EM_S_VAL_MV(E1899,deadline)/100000000))</f>
        <v>17.75047932</v>
      </c>
      <c r="J1899" s="46">
        <f ca="1">IF(E1899="","",IF(RIGHT(LEFT($J$1,6),3)="TTM",[1]!EM_S_FA_PROFIT_TTM(E1899,LEFT(RIGHT($J$1,11),10),1)/100000000,[1]!EM_S_STM07_IS(E1899,61,LEFT(RIGHT($J$1,5),4)&amp;"-12-31",1)/100000000))</f>
        <v>0.65313489069999997</v>
      </c>
      <c r="K1899" s="36">
        <f t="shared" ca="1" si="147"/>
        <v>27.177355815390374</v>
      </c>
      <c r="L1899" s="46">
        <f ca="1">IF(E1899="","",IF(ISERROR(IF(行业估值!$E$7="最新年报",[1]!EM_S_STM07_BS(E1899,140,LEFT(RIGHT($L$1,5),4)&amp;"-12-31",1)/100000000,[1]!EM_S_STM07_BS(E1899,140,LEFT(RIGHT($L$1,11),10),1)/100000000)),0,IF(行业估值!$E$7="最新年报",[1]!EM_S_STM07_BS(E1899,140,LEFT(RIGHT($L$1,5),4)&amp;"-12-31",1)/100000000,[1]!EM_S_STM07_BS(E1899,140,LEFT(RIGHT($L$1,11),10),1)/100000000)))</f>
        <v>6.7826846917999992</v>
      </c>
      <c r="M1899" s="36">
        <f t="shared" ca="1" si="148"/>
        <v>2.6170285258077288</v>
      </c>
      <c r="N1899" s="37" t="str">
        <f ca="1">IF(E1899="","",IF(ISERROR([1]!EM_S_EST_NETPROFIT(E1899,行业估值!$E$6,deadline)/100000000),"-",[1]!EM_S_EST_NETPROFIT(E1899,行业估值!$E$6,deadline)/100000000))</f>
        <v>-</v>
      </c>
      <c r="O1899" s="36" t="str">
        <f t="shared" ca="1" si="149"/>
        <v>-</v>
      </c>
      <c r="T1899" s="64" t="s">
        <v>3789</v>
      </c>
      <c r="U1899" s="64" t="s">
        <v>3790</v>
      </c>
    </row>
    <row r="1900" spans="4:21">
      <c r="D1900" s="45" t="str">
        <f>IF(AND(行业估值!$B$39=$G1900,COUNTIF($G$2:$G$2552,$G1900)&gt;=1),COUNTIF($G$2:G1900,$G1900),"")</f>
        <v/>
      </c>
      <c r="E1900" s="65" t="str">
        <f t="shared" si="145"/>
        <v>300502.SZ</v>
      </c>
      <c r="F1900" s="65" t="str">
        <f t="shared" si="146"/>
        <v>新易盛</v>
      </c>
      <c r="G1900" s="34" t="str">
        <f>IF(E1900="","",IF(行业估值!$C$5="申万行业",[1]!EM_S_INFO_INDUSTRY_SW2014(E1900,"1"),IF(行业估值!$C$5="证监会行业",[1]!EM_S_INFO_INDUSTRY_CSRC1(E1900,"1"),[1]!EM_S_INFO_INDUSTRY_EM2016(E1900,"1"))))</f>
        <v>信息技术</v>
      </c>
      <c r="H1900" s="34" t="str">
        <f>IF(E1900="","",IF($H$1="上证50",[1]!EM_S_INFO_COMPINDEX(E1900,"000016"),"")&amp;IF($H$1="上证180",[1]!EM_S_INFO_COMPINDEX(E1900,"000010"),"")&amp;IF($H$1="沪深300",[1]!EM_S_INFO_COMPINDEX(E1900,"000300"),"")&amp;IF(AND($H$1="上证A股",RIGHT(E1900,2)="SH"),"是","")&amp;IF(AND($H$1="深证A股",RIGHT(E1900,2)="SZ"),"是","")&amp;IF(AND($H$1="创业板",LEFT(E1900,1)-3=0),"是","")&amp;IF(AND($H$1="全部A股",E1900&lt;&gt;0),"是","")&amp;IF(AND($H$1="中小板",LEFT(E1900,3)="002"),"是",""))</f>
        <v>是</v>
      </c>
      <c r="I1900" s="46">
        <f ca="1">IF(E1900="","",IF(OR([1]!EM_S_VAL_MV(E1900,deadline)="",[1]!EM_S_VAL_MV(E1900,deadline)="--",[1]!EM_S_VAL_MV(E1900,deadline)="null"),0,[1]!EM_S_VAL_MV(E1900,deadline)/100000000))</f>
        <v>85.976546940000006</v>
      </c>
      <c r="J1900" s="46">
        <f ca="1">IF(E1900="","",IF(RIGHT(LEFT($J$1,6),3)="TTM",[1]!EM_S_FA_PROFIT_TTM(E1900,LEFT(RIGHT($J$1,11),10),1)/100000000,[1]!EM_S_STM07_IS(E1900,61,LEFT(RIGHT($J$1,5),4)&amp;"-12-31",1)/100000000))</f>
        <v>1.593980489</v>
      </c>
      <c r="K1900" s="36">
        <f t="shared" ca="1" si="147"/>
        <v>53.938268086291494</v>
      </c>
      <c r="L1900" s="46">
        <f ca="1">IF(E1900="","",IF(ISERROR(IF(行业估值!$E$7="最新年报",[1]!EM_S_STM07_BS(E1900,140,LEFT(RIGHT($L$1,5),4)&amp;"-12-31",1)/100000000,[1]!EM_S_STM07_BS(E1900,140,LEFT(RIGHT($L$1,11),10),1)/100000000)),0,IF(行业估值!$E$7="最新年报",[1]!EM_S_STM07_BS(E1900,140,LEFT(RIGHT($L$1,5),4)&amp;"-12-31",1)/100000000,[1]!EM_S_STM07_BS(E1900,140,LEFT(RIGHT($L$1,11),10),1)/100000000)))</f>
        <v>12.4529434822</v>
      </c>
      <c r="M1900" s="36">
        <f t="shared" ca="1" si="148"/>
        <v>6.9041144419303953</v>
      </c>
      <c r="N1900" s="37">
        <f ca="1">IF(E1900="","",IF(ISERROR([1]!EM_S_EST_NETPROFIT(E1900,行业估值!$E$6,deadline)/100000000),"-",[1]!EM_S_EST_NETPROFIT(E1900,行业估值!$E$6,deadline)/100000000))</f>
        <v>1.792035714285714</v>
      </c>
      <c r="O1900" s="36">
        <f t="shared" ca="1" si="149"/>
        <v>47.977027608665338</v>
      </c>
      <c r="T1900" s="64" t="s">
        <v>3791</v>
      </c>
      <c r="U1900" s="64" t="s">
        <v>3792</v>
      </c>
    </row>
    <row r="1901" spans="4:21">
      <c r="D1901" s="45">
        <f>IF(AND(行业估值!$B$39=$G1901,COUNTIF($G$2:$G$2552,$G1901)&gt;=1),COUNTIF($G$2:G1901,$G1901),"")</f>
        <v>196</v>
      </c>
      <c r="E1901" s="65" t="str">
        <f t="shared" si="145"/>
        <v>300503.SZ</v>
      </c>
      <c r="F1901" s="65" t="str">
        <f t="shared" si="146"/>
        <v>昊志机电</v>
      </c>
      <c r="G1901" s="34" t="str">
        <f>IF(E1901="","",IF(行业估值!$C$5="申万行业",[1]!EM_S_INFO_INDUSTRY_SW2014(E1901,"1"),IF(行业估值!$C$5="证监会行业",[1]!EM_S_INFO_INDUSTRY_CSRC1(E1901,"1"),[1]!EM_S_INFO_INDUSTRY_EM2016(E1901,"1"))))</f>
        <v>机械设备</v>
      </c>
      <c r="H1901" s="34" t="str">
        <f>IF(E1901="","",IF($H$1="上证50",[1]!EM_S_INFO_COMPINDEX(E1901,"000016"),"")&amp;IF($H$1="上证180",[1]!EM_S_INFO_COMPINDEX(E1901,"000010"),"")&amp;IF($H$1="沪深300",[1]!EM_S_INFO_COMPINDEX(E1901,"000300"),"")&amp;IF(AND($H$1="上证A股",RIGHT(E1901,2)="SH"),"是","")&amp;IF(AND($H$1="深证A股",RIGHT(E1901,2)="SZ"),"是","")&amp;IF(AND($H$1="创业板",LEFT(E1901,1)-3=0),"是","")&amp;IF(AND($H$1="全部A股",E1901&lt;&gt;0),"是","")&amp;IF(AND($H$1="中小板",LEFT(E1901,3)="002"),"是",""))</f>
        <v>是</v>
      </c>
      <c r="I1901" s="46">
        <f ca="1">IF(E1901="","",IF(OR([1]!EM_S_VAL_MV(E1901,deadline)="",[1]!EM_S_VAL_MV(E1901,deadline)="--",[1]!EM_S_VAL_MV(E1901,deadline)="null"),0,[1]!EM_S_VAL_MV(E1901,deadline)/100000000))</f>
        <v>28.597701262299999</v>
      </c>
      <c r="J1901" s="46">
        <f ca="1">IF(E1901="","",IF(RIGHT(LEFT($J$1,6),3)="TTM",[1]!EM_S_FA_PROFIT_TTM(E1901,LEFT(RIGHT($J$1,11),10),1)/100000000,[1]!EM_S_STM07_IS(E1901,61,LEFT(RIGHT($J$1,5),4)&amp;"-12-31",1)/100000000))</f>
        <v>0.26854313839999999</v>
      </c>
      <c r="K1901" s="36">
        <f t="shared" ca="1" si="147"/>
        <v>106.49201998862169</v>
      </c>
      <c r="L1901" s="46">
        <f ca="1">IF(E1901="","",IF(ISERROR(IF(行业估值!$E$7="最新年报",[1]!EM_S_STM07_BS(E1901,140,LEFT(RIGHT($L$1,5),4)&amp;"-12-31",1)/100000000,[1]!EM_S_STM07_BS(E1901,140,LEFT(RIGHT($L$1,11),10),1)/100000000)),0,IF(行业估值!$E$7="最新年报",[1]!EM_S_STM07_BS(E1901,140,LEFT(RIGHT($L$1,5),4)&amp;"-12-31",1)/100000000,[1]!EM_S_STM07_BS(E1901,140,LEFT(RIGHT($L$1,11),10),1)/100000000)))</f>
        <v>10.5874322334</v>
      </c>
      <c r="M1901" s="36">
        <f t="shared" ca="1" si="148"/>
        <v>2.701098871932639</v>
      </c>
      <c r="N1901" s="37" t="str">
        <f ca="1">IF(E1901="","",IF(ISERROR([1]!EM_S_EST_NETPROFIT(E1901,行业估值!$E$6,deadline)/100000000),"-",[1]!EM_S_EST_NETPROFIT(E1901,行业估值!$E$6,deadline)/100000000))</f>
        <v>-</v>
      </c>
      <c r="O1901" s="36" t="str">
        <f t="shared" ca="1" si="149"/>
        <v>-</v>
      </c>
      <c r="T1901" s="64" t="s">
        <v>3793</v>
      </c>
      <c r="U1901" s="64" t="s">
        <v>3794</v>
      </c>
    </row>
    <row r="1902" spans="4:21">
      <c r="D1902" s="45" t="str">
        <f>IF(AND(行业估值!$B$39=$G1902,COUNTIF($G$2:$G$2552,$G1902)&gt;=1),COUNTIF($G$2:G1902,$G1902),"")</f>
        <v/>
      </c>
      <c r="E1902" s="65" t="str">
        <f t="shared" si="145"/>
        <v>300504.SZ</v>
      </c>
      <c r="F1902" s="65" t="str">
        <f t="shared" si="146"/>
        <v>天邑股份</v>
      </c>
      <c r="G1902" s="34" t="str">
        <f>IF(E1902="","",IF(行业估值!$C$5="申万行业",[1]!EM_S_INFO_INDUSTRY_SW2014(E1902,"1"),IF(行业估值!$C$5="证监会行业",[1]!EM_S_INFO_INDUSTRY_CSRC1(E1902,"1"),[1]!EM_S_INFO_INDUSTRY_EM2016(E1902,"1"))))</f>
        <v>信息技术</v>
      </c>
      <c r="H1902" s="34" t="str">
        <f>IF(E1902="","",IF($H$1="上证50",[1]!EM_S_INFO_COMPINDEX(E1902,"000016"),"")&amp;IF($H$1="上证180",[1]!EM_S_INFO_COMPINDEX(E1902,"000010"),"")&amp;IF($H$1="沪深300",[1]!EM_S_INFO_COMPINDEX(E1902,"000300"),"")&amp;IF(AND($H$1="上证A股",RIGHT(E1902,2)="SH"),"是","")&amp;IF(AND($H$1="深证A股",RIGHT(E1902,2)="SZ"),"是","")&amp;IF(AND($H$1="创业板",LEFT(E1902,1)-3=0),"是","")&amp;IF(AND($H$1="全部A股",E1902&lt;&gt;0),"是","")&amp;IF(AND($H$1="中小板",LEFT(E1902,3)="002"),"是",""))</f>
        <v>是</v>
      </c>
      <c r="I1902" s="46">
        <f ca="1">IF(E1902="","",IF(OR([1]!EM_S_VAL_MV(E1902,deadline)="",[1]!EM_S_VAL_MV(E1902,deadline)="--",[1]!EM_S_VAL_MV(E1902,deadline)="null"),0,[1]!EM_S_VAL_MV(E1902,deadline)/100000000))</f>
        <v>60.006355200000002</v>
      </c>
      <c r="J1902" s="46">
        <f ca="1">IF(E1902="","",IF(RIGHT(LEFT($J$1,6),3)="TTM",[1]!EM_S_FA_PROFIT_TTM(E1902,LEFT(RIGHT($J$1,11),10),1)/100000000,[1]!EM_S_STM07_IS(E1902,61,LEFT(RIGHT($J$1,5),4)&amp;"-12-31",1)/100000000))</f>
        <v>1.4017321193000001</v>
      </c>
      <c r="K1902" s="36">
        <f t="shared" ca="1" si="147"/>
        <v>42.808718137932161</v>
      </c>
      <c r="L1902" s="46">
        <f ca="1">IF(E1902="","",IF(ISERROR(IF(行业估值!$E$7="最新年报",[1]!EM_S_STM07_BS(E1902,140,LEFT(RIGHT($L$1,5),4)&amp;"-12-31",1)/100000000,[1]!EM_S_STM07_BS(E1902,140,LEFT(RIGHT($L$1,11),10),1)/100000000)),0,IF(行业估值!$E$7="最新年报",[1]!EM_S_STM07_BS(E1902,140,LEFT(RIGHT($L$1,5),4)&amp;"-12-31",1)/100000000,[1]!EM_S_STM07_BS(E1902,140,LEFT(RIGHT($L$1,11),10),1)/100000000)))</f>
        <v>18.216424293499998</v>
      </c>
      <c r="M1902" s="36">
        <f t="shared" ca="1" si="148"/>
        <v>3.2940797948701452</v>
      </c>
      <c r="N1902" s="37">
        <f ca="1">IF(E1902="","",IF(ISERROR([1]!EM_S_EST_NETPROFIT(E1902,行业估值!$E$6,deadline)/100000000),"-",[1]!EM_S_EST_NETPROFIT(E1902,行业估值!$E$6,deadline)/100000000))</f>
        <v>2.76</v>
      </c>
      <c r="O1902" s="36">
        <f t="shared" ca="1" si="149"/>
        <v>21.741433043478263</v>
      </c>
      <c r="T1902" s="64" t="s">
        <v>3795</v>
      </c>
      <c r="U1902" s="64" t="s">
        <v>3796</v>
      </c>
    </row>
    <row r="1903" spans="4:21">
      <c r="D1903" s="45" t="str">
        <f>IF(AND(行业估值!$B$39=$G1903,COUNTIF($G$2:$G$2552,$G1903)&gt;=1),COUNTIF($G$2:G1903,$G1903),"")</f>
        <v/>
      </c>
      <c r="E1903" s="65" t="str">
        <f t="shared" si="145"/>
        <v>300505.SZ</v>
      </c>
      <c r="F1903" s="65" t="str">
        <f t="shared" si="146"/>
        <v>川金诺</v>
      </c>
      <c r="G1903" s="34" t="str">
        <f>IF(E1903="","",IF(行业估值!$C$5="申万行业",[1]!EM_S_INFO_INDUSTRY_SW2014(E1903,"1"),IF(行业估值!$C$5="证监会行业",[1]!EM_S_INFO_INDUSTRY_CSRC1(E1903,"1"),[1]!EM_S_INFO_INDUSTRY_EM2016(E1903,"1"))))</f>
        <v>基础化工</v>
      </c>
      <c r="H1903" s="34" t="str">
        <f>IF(E1903="","",IF($H$1="上证50",[1]!EM_S_INFO_COMPINDEX(E1903,"000016"),"")&amp;IF($H$1="上证180",[1]!EM_S_INFO_COMPINDEX(E1903,"000010"),"")&amp;IF($H$1="沪深300",[1]!EM_S_INFO_COMPINDEX(E1903,"000300"),"")&amp;IF(AND($H$1="上证A股",RIGHT(E1903,2)="SH"),"是","")&amp;IF(AND($H$1="深证A股",RIGHT(E1903,2)="SZ"),"是","")&amp;IF(AND($H$1="创业板",LEFT(E1903,1)-3=0),"是","")&amp;IF(AND($H$1="全部A股",E1903&lt;&gt;0),"是","")&amp;IF(AND($H$1="中小板",LEFT(E1903,3)="002"),"是",""))</f>
        <v>是</v>
      </c>
      <c r="I1903" s="46">
        <f ca="1">IF(E1903="","",IF(OR([1]!EM_S_VAL_MV(E1903,deadline)="",[1]!EM_S_VAL_MV(E1903,deadline)="--",[1]!EM_S_VAL_MV(E1903,deadline)="null"),0,[1]!EM_S_VAL_MV(E1903,deadline)/100000000))</f>
        <v>20.859170315</v>
      </c>
      <c r="J1903" s="46">
        <f ca="1">IF(E1903="","",IF(RIGHT(LEFT($J$1,6),3)="TTM",[1]!EM_S_FA_PROFIT_TTM(E1903,LEFT(RIGHT($J$1,11),10),1)/100000000,[1]!EM_S_STM07_IS(E1903,61,LEFT(RIGHT($J$1,5),4)&amp;"-12-31",1)/100000000))</f>
        <v>0.77199127700000003</v>
      </c>
      <c r="K1903" s="36">
        <f t="shared" ca="1" si="147"/>
        <v>27.019955971600957</v>
      </c>
      <c r="L1903" s="46">
        <f ca="1">IF(E1903="","",IF(ISERROR(IF(行业估值!$E$7="最新年报",[1]!EM_S_STM07_BS(E1903,140,LEFT(RIGHT($L$1,5),4)&amp;"-12-31",1)/100000000,[1]!EM_S_STM07_BS(E1903,140,LEFT(RIGHT($L$1,11),10),1)/100000000)),0,IF(行业估值!$E$7="最新年报",[1]!EM_S_STM07_BS(E1903,140,LEFT(RIGHT($L$1,5),4)&amp;"-12-31",1)/100000000,[1]!EM_S_STM07_BS(E1903,140,LEFT(RIGHT($L$1,11),10),1)/100000000)))</f>
        <v>9.0871316076999999</v>
      </c>
      <c r="M1903" s="36">
        <f t="shared" ca="1" si="148"/>
        <v>2.2954625524874031</v>
      </c>
      <c r="N1903" s="37" t="str">
        <f ca="1">IF(E1903="","",IF(ISERROR([1]!EM_S_EST_NETPROFIT(E1903,行业估值!$E$6,deadline)/100000000),"-",[1]!EM_S_EST_NETPROFIT(E1903,行业估值!$E$6,deadline)/100000000))</f>
        <v>-</v>
      </c>
      <c r="O1903" s="36" t="str">
        <f t="shared" ca="1" si="149"/>
        <v>-</v>
      </c>
      <c r="T1903" s="64" t="s">
        <v>3797</v>
      </c>
      <c r="U1903" s="64" t="s">
        <v>3798</v>
      </c>
    </row>
    <row r="1904" spans="4:21">
      <c r="D1904" s="45" t="str">
        <f>IF(AND(行业估值!$B$39=$G1904,COUNTIF($G$2:$G$2552,$G1904)&gt;=1),COUNTIF($G$2:G1904,$G1904),"")</f>
        <v/>
      </c>
      <c r="E1904" s="65" t="str">
        <f t="shared" si="145"/>
        <v>300506.SZ</v>
      </c>
      <c r="F1904" s="65" t="str">
        <f t="shared" si="146"/>
        <v>名家汇</v>
      </c>
      <c r="G1904" s="34" t="str">
        <f>IF(E1904="","",IF(行业估值!$C$5="申万行业",[1]!EM_S_INFO_INDUSTRY_SW2014(E1904,"1"),IF(行业估值!$C$5="证监会行业",[1]!EM_S_INFO_INDUSTRY_CSRC1(E1904,"1"),[1]!EM_S_INFO_INDUSTRY_EM2016(E1904,"1"))))</f>
        <v>建筑</v>
      </c>
      <c r="H1904" s="34" t="str">
        <f>IF(E1904="","",IF($H$1="上证50",[1]!EM_S_INFO_COMPINDEX(E1904,"000016"),"")&amp;IF($H$1="上证180",[1]!EM_S_INFO_COMPINDEX(E1904,"000010"),"")&amp;IF($H$1="沪深300",[1]!EM_S_INFO_COMPINDEX(E1904,"000300"),"")&amp;IF(AND($H$1="上证A股",RIGHT(E1904,2)="SH"),"是","")&amp;IF(AND($H$1="深证A股",RIGHT(E1904,2)="SZ"),"是","")&amp;IF(AND($H$1="创业板",LEFT(E1904,1)-3=0),"是","")&amp;IF(AND($H$1="全部A股",E1904&lt;&gt;0),"是","")&amp;IF(AND($H$1="中小板",LEFT(E1904,3)="002"),"是",""))</f>
        <v>是</v>
      </c>
      <c r="I1904" s="46">
        <f ca="1">IF(E1904="","",IF(OR([1]!EM_S_VAL_MV(E1904,deadline)="",[1]!EM_S_VAL_MV(E1904,deadline)="--",[1]!EM_S_VAL_MV(E1904,deadline)="null"),0,[1]!EM_S_VAL_MV(E1904,deadline)/100000000))</f>
        <v>53.582744476800002</v>
      </c>
      <c r="J1904" s="46">
        <f ca="1">IF(E1904="","",IF(RIGHT(LEFT($J$1,6),3)="TTM",[1]!EM_S_FA_PROFIT_TTM(E1904,LEFT(RIGHT($J$1,11),10),1)/100000000,[1]!EM_S_STM07_IS(E1904,61,LEFT(RIGHT($J$1,5),4)&amp;"-12-31",1)/100000000))</f>
        <v>3.6937311586999999</v>
      </c>
      <c r="K1904" s="36">
        <f t="shared" ca="1" si="147"/>
        <v>14.506400757021614</v>
      </c>
      <c r="L1904" s="46">
        <f ca="1">IF(E1904="","",IF(ISERROR(IF(行业估值!$E$7="最新年报",[1]!EM_S_STM07_BS(E1904,140,LEFT(RIGHT($L$1,5),4)&amp;"-12-31",1)/100000000,[1]!EM_S_STM07_BS(E1904,140,LEFT(RIGHT($L$1,11),10),1)/100000000)),0,IF(行业估值!$E$7="最新年报",[1]!EM_S_STM07_BS(E1904,140,LEFT(RIGHT($L$1,5),4)&amp;"-12-31",1)/100000000,[1]!EM_S_STM07_BS(E1904,140,LEFT(RIGHT($L$1,11),10),1)/100000000)))</f>
        <v>21.2344839947</v>
      </c>
      <c r="M1904" s="36">
        <f t="shared" ca="1" si="148"/>
        <v>2.5233834026847055</v>
      </c>
      <c r="N1904" s="37">
        <f ca="1">IF(E1904="","",IF(ISERROR([1]!EM_S_EST_NETPROFIT(E1904,行业估值!$E$6,deadline)/100000000),"-",[1]!EM_S_EST_NETPROFIT(E1904,行业估值!$E$6,deadline)/100000000))</f>
        <v>5.0563000000000002</v>
      </c>
      <c r="O1904" s="36">
        <f t="shared" ca="1" si="149"/>
        <v>10.597224151415066</v>
      </c>
      <c r="T1904" s="64" t="s">
        <v>3799</v>
      </c>
      <c r="U1904" s="64" t="s">
        <v>3800</v>
      </c>
    </row>
    <row r="1905" spans="4:21">
      <c r="D1905" s="45" t="str">
        <f>IF(AND(行业估值!$B$39=$G1905,COUNTIF($G$2:$G$2552,$G1905)&gt;=1),COUNTIF($G$2:G1905,$G1905),"")</f>
        <v/>
      </c>
      <c r="E1905" s="65" t="str">
        <f t="shared" si="145"/>
        <v>300507.SZ</v>
      </c>
      <c r="F1905" s="65" t="str">
        <f t="shared" si="146"/>
        <v>苏奥传感</v>
      </c>
      <c r="G1905" s="34" t="str">
        <f>IF(E1905="","",IF(行业估值!$C$5="申万行业",[1]!EM_S_INFO_INDUSTRY_SW2014(E1905,"1"),IF(行业估值!$C$5="证监会行业",[1]!EM_S_INFO_INDUSTRY_CSRC1(E1905,"1"),[1]!EM_S_INFO_INDUSTRY_EM2016(E1905,"1"))))</f>
        <v>交运设备</v>
      </c>
      <c r="H1905" s="34" t="str">
        <f>IF(E1905="","",IF($H$1="上证50",[1]!EM_S_INFO_COMPINDEX(E1905,"000016"),"")&amp;IF($H$1="上证180",[1]!EM_S_INFO_COMPINDEX(E1905,"000010"),"")&amp;IF($H$1="沪深300",[1]!EM_S_INFO_COMPINDEX(E1905,"000300"),"")&amp;IF(AND($H$1="上证A股",RIGHT(E1905,2)="SH"),"是","")&amp;IF(AND($H$1="深证A股",RIGHT(E1905,2)="SZ"),"是","")&amp;IF(AND($H$1="创业板",LEFT(E1905,1)-3=0),"是","")&amp;IF(AND($H$1="全部A股",E1905&lt;&gt;0),"是","")&amp;IF(AND($H$1="中小板",LEFT(E1905,3)="002"),"是",""))</f>
        <v>是</v>
      </c>
      <c r="I1905" s="46">
        <f ca="1">IF(E1905="","",IF(OR([1]!EM_S_VAL_MV(E1905,deadline)="",[1]!EM_S_VAL_MV(E1905,deadline)="--",[1]!EM_S_VAL_MV(E1905,deadline)="null"),0,[1]!EM_S_VAL_MV(E1905,deadline)/100000000))</f>
        <v>23.58104238</v>
      </c>
      <c r="J1905" s="46">
        <f ca="1">IF(E1905="","",IF(RIGHT(LEFT($J$1,6),3)="TTM",[1]!EM_S_FA_PROFIT_TTM(E1905,LEFT(RIGHT($J$1,11),10),1)/100000000,[1]!EM_S_STM07_IS(E1905,61,LEFT(RIGHT($J$1,5),4)&amp;"-12-31",1)/100000000))</f>
        <v>0.70391176459999993</v>
      </c>
      <c r="K1905" s="36">
        <f t="shared" ca="1" si="147"/>
        <v>33.499997536481011</v>
      </c>
      <c r="L1905" s="46">
        <f ca="1">IF(E1905="","",IF(ISERROR(IF(行业估值!$E$7="最新年报",[1]!EM_S_STM07_BS(E1905,140,LEFT(RIGHT($L$1,5),4)&amp;"-12-31",1)/100000000,[1]!EM_S_STM07_BS(E1905,140,LEFT(RIGHT($L$1,11),10),1)/100000000)),0,IF(行业估值!$E$7="最新年报",[1]!EM_S_STM07_BS(E1905,140,LEFT(RIGHT($L$1,5),4)&amp;"-12-31",1)/100000000,[1]!EM_S_STM07_BS(E1905,140,LEFT(RIGHT($L$1,11),10),1)/100000000)))</f>
        <v>9.8507464345000013</v>
      </c>
      <c r="M1905" s="36">
        <f t="shared" ca="1" si="148"/>
        <v>2.3938330497892784</v>
      </c>
      <c r="N1905" s="37" t="str">
        <f ca="1">IF(E1905="","",IF(ISERROR([1]!EM_S_EST_NETPROFIT(E1905,行业估值!$E$6,deadline)/100000000),"-",[1]!EM_S_EST_NETPROFIT(E1905,行业估值!$E$6,deadline)/100000000))</f>
        <v>-</v>
      </c>
      <c r="O1905" s="36" t="str">
        <f t="shared" ca="1" si="149"/>
        <v>-</v>
      </c>
      <c r="T1905" s="64" t="s">
        <v>3801</v>
      </c>
      <c r="U1905" s="64" t="s">
        <v>3802</v>
      </c>
    </row>
    <row r="1906" spans="4:21">
      <c r="D1906" s="45" t="str">
        <f>IF(AND(行业估值!$B$39=$G1906,COUNTIF($G$2:$G$2552,$G1906)&gt;=1),COUNTIF($G$2:G1906,$G1906),"")</f>
        <v/>
      </c>
      <c r="E1906" s="65" t="str">
        <f t="shared" si="145"/>
        <v>300508.SZ</v>
      </c>
      <c r="F1906" s="65" t="str">
        <f t="shared" si="146"/>
        <v>维宏股份</v>
      </c>
      <c r="G1906" s="34" t="str">
        <f>IF(E1906="","",IF(行业估值!$C$5="申万行业",[1]!EM_S_INFO_INDUSTRY_SW2014(E1906,"1"),IF(行业估值!$C$5="证监会行业",[1]!EM_S_INFO_INDUSTRY_CSRC1(E1906,"1"),[1]!EM_S_INFO_INDUSTRY_EM2016(E1906,"1"))))</f>
        <v>信息技术</v>
      </c>
      <c r="H1906" s="34" t="str">
        <f>IF(E1906="","",IF($H$1="上证50",[1]!EM_S_INFO_COMPINDEX(E1906,"000016"),"")&amp;IF($H$1="上证180",[1]!EM_S_INFO_COMPINDEX(E1906,"000010"),"")&amp;IF($H$1="沪深300",[1]!EM_S_INFO_COMPINDEX(E1906,"000300"),"")&amp;IF(AND($H$1="上证A股",RIGHT(E1906,2)="SH"),"是","")&amp;IF(AND($H$1="深证A股",RIGHT(E1906,2)="SZ"),"是","")&amp;IF(AND($H$1="创业板",LEFT(E1906,1)-3=0),"是","")&amp;IF(AND($H$1="全部A股",E1906&lt;&gt;0),"是","")&amp;IF(AND($H$1="中小板",LEFT(E1906,3)="002"),"是",""))</f>
        <v>是</v>
      </c>
      <c r="I1906" s="46">
        <f ca="1">IF(E1906="","",IF(OR([1]!EM_S_VAL_MV(E1906,deadline)="",[1]!EM_S_VAL_MV(E1906,deadline)="--",[1]!EM_S_VAL_MV(E1906,deadline)="null"),0,[1]!EM_S_VAL_MV(E1906,deadline)/100000000))</f>
        <v>22.873459199999999</v>
      </c>
      <c r="J1906" s="46">
        <f ca="1">IF(E1906="","",IF(RIGHT(LEFT($J$1,6),3)="TTM",[1]!EM_S_FA_PROFIT_TTM(E1906,LEFT(RIGHT($J$1,11),10),1)/100000000,[1]!EM_S_STM07_IS(E1906,61,LEFT(RIGHT($J$1,5),4)&amp;"-12-31",1)/100000000))</f>
        <v>-2.2800161800000003E-2</v>
      </c>
      <c r="K1906" s="36">
        <f t="shared" ca="1" si="147"/>
        <v>-1003.2147754319882</v>
      </c>
      <c r="L1906" s="46">
        <f ca="1">IF(E1906="","",IF(ISERROR(IF(行业估值!$E$7="最新年报",[1]!EM_S_STM07_BS(E1906,140,LEFT(RIGHT($L$1,5),4)&amp;"-12-31",1)/100000000,[1]!EM_S_STM07_BS(E1906,140,LEFT(RIGHT($L$1,11),10),1)/100000000)),0,IF(行业估值!$E$7="最新年报",[1]!EM_S_STM07_BS(E1906,140,LEFT(RIGHT($L$1,5),4)&amp;"-12-31",1)/100000000,[1]!EM_S_STM07_BS(E1906,140,LEFT(RIGHT($L$1,11),10),1)/100000000)))</f>
        <v>4.9866620258999994</v>
      </c>
      <c r="M1906" s="36">
        <f t="shared" ca="1" si="148"/>
        <v>4.5869279051194107</v>
      </c>
      <c r="N1906" s="37" t="str">
        <f ca="1">IF(E1906="","",IF(ISERROR([1]!EM_S_EST_NETPROFIT(E1906,行业估值!$E$6,deadline)/100000000),"-",[1]!EM_S_EST_NETPROFIT(E1906,行业估值!$E$6,deadline)/100000000))</f>
        <v>-</v>
      </c>
      <c r="O1906" s="36" t="str">
        <f t="shared" ca="1" si="149"/>
        <v>-</v>
      </c>
      <c r="T1906" s="64" t="s">
        <v>3803</v>
      </c>
      <c r="U1906" s="64" t="s">
        <v>3804</v>
      </c>
    </row>
    <row r="1907" spans="4:21">
      <c r="D1907" s="45">
        <f>IF(AND(行业估值!$B$39=$G1907,COUNTIF($G$2:$G$2552,$G1907)&gt;=1),COUNTIF($G$2:G1907,$G1907),"")</f>
        <v>197</v>
      </c>
      <c r="E1907" s="65" t="str">
        <f t="shared" si="145"/>
        <v>300509.SZ</v>
      </c>
      <c r="F1907" s="65" t="str">
        <f t="shared" si="146"/>
        <v>新美星</v>
      </c>
      <c r="G1907" s="34" t="str">
        <f>IF(E1907="","",IF(行业估值!$C$5="申万行业",[1]!EM_S_INFO_INDUSTRY_SW2014(E1907,"1"),IF(行业估值!$C$5="证监会行业",[1]!EM_S_INFO_INDUSTRY_CSRC1(E1907,"1"),[1]!EM_S_INFO_INDUSTRY_EM2016(E1907,"1"))))</f>
        <v>机械设备</v>
      </c>
      <c r="H1907" s="34" t="str">
        <f>IF(E1907="","",IF($H$1="上证50",[1]!EM_S_INFO_COMPINDEX(E1907,"000016"),"")&amp;IF($H$1="上证180",[1]!EM_S_INFO_COMPINDEX(E1907,"000010"),"")&amp;IF($H$1="沪深300",[1]!EM_S_INFO_COMPINDEX(E1907,"000300"),"")&amp;IF(AND($H$1="上证A股",RIGHT(E1907,2)="SH"),"是","")&amp;IF(AND($H$1="深证A股",RIGHT(E1907,2)="SZ"),"是","")&amp;IF(AND($H$1="创业板",LEFT(E1907,1)-3=0),"是","")&amp;IF(AND($H$1="全部A股",E1907&lt;&gt;0),"是","")&amp;IF(AND($H$1="中小板",LEFT(E1907,3)="002"),"是",""))</f>
        <v>是</v>
      </c>
      <c r="I1907" s="46">
        <f ca="1">IF(E1907="","",IF(OR([1]!EM_S_VAL_MV(E1907,deadline)="",[1]!EM_S_VAL_MV(E1907,deadline)="--",[1]!EM_S_VAL_MV(E1907,deadline)="null"),0,[1]!EM_S_VAL_MV(E1907,deadline)/100000000))</f>
        <v>20.314800000000002</v>
      </c>
      <c r="J1907" s="46">
        <f ca="1">IF(E1907="","",IF(RIGHT(LEFT($J$1,6),3)="TTM",[1]!EM_S_FA_PROFIT_TTM(E1907,LEFT(RIGHT($J$1,11),10),1)/100000000,[1]!EM_S_STM07_IS(E1907,61,LEFT(RIGHT($J$1,5),4)&amp;"-12-31",1)/100000000))</f>
        <v>0.58085457380000005</v>
      </c>
      <c r="K1907" s="36">
        <f t="shared" ca="1" si="147"/>
        <v>34.973986461187437</v>
      </c>
      <c r="L1907" s="46">
        <f ca="1">IF(E1907="","",IF(ISERROR(IF(行业估值!$E$7="最新年报",[1]!EM_S_STM07_BS(E1907,140,LEFT(RIGHT($L$1,5),4)&amp;"-12-31",1)/100000000,[1]!EM_S_STM07_BS(E1907,140,LEFT(RIGHT($L$1,11),10),1)/100000000)),0,IF(行业估值!$E$7="最新年报",[1]!EM_S_STM07_BS(E1907,140,LEFT(RIGHT($L$1,5),4)&amp;"-12-31",1)/100000000,[1]!EM_S_STM07_BS(E1907,140,LEFT(RIGHT($L$1,11),10),1)/100000000)))</f>
        <v>5.9794426582000009</v>
      </c>
      <c r="M1907" s="36">
        <f t="shared" ca="1" si="148"/>
        <v>3.3974403905589741</v>
      </c>
      <c r="N1907" s="37" t="str">
        <f ca="1">IF(E1907="","",IF(ISERROR([1]!EM_S_EST_NETPROFIT(E1907,行业估值!$E$6,deadline)/100000000),"-",[1]!EM_S_EST_NETPROFIT(E1907,行业估值!$E$6,deadline)/100000000))</f>
        <v>-</v>
      </c>
      <c r="O1907" s="36" t="str">
        <f t="shared" ca="1" si="149"/>
        <v>-</v>
      </c>
      <c r="T1907" s="64" t="s">
        <v>3805</v>
      </c>
      <c r="U1907" s="64" t="s">
        <v>3806</v>
      </c>
    </row>
    <row r="1908" spans="4:21">
      <c r="D1908" s="45" t="str">
        <f>IF(AND(行业估值!$B$39=$G1908,COUNTIF($G$2:$G$2552,$G1908)&gt;=1),COUNTIF($G$2:G1908,$G1908),"")</f>
        <v/>
      </c>
      <c r="E1908" s="65" t="str">
        <f t="shared" si="145"/>
        <v>300510.SZ</v>
      </c>
      <c r="F1908" s="65" t="str">
        <f t="shared" si="146"/>
        <v>金冠股份</v>
      </c>
      <c r="G1908" s="34" t="str">
        <f>IF(E1908="","",IF(行业估值!$C$5="申万行业",[1]!EM_S_INFO_INDUSTRY_SW2014(E1908,"1"),IF(行业估值!$C$5="证监会行业",[1]!EM_S_INFO_INDUSTRY_CSRC1(E1908,"1"),[1]!EM_S_INFO_INDUSTRY_EM2016(E1908,"1"))))</f>
        <v>电气设备</v>
      </c>
      <c r="H1908" s="34" t="str">
        <f>IF(E1908="","",IF($H$1="上证50",[1]!EM_S_INFO_COMPINDEX(E1908,"000016"),"")&amp;IF($H$1="上证180",[1]!EM_S_INFO_COMPINDEX(E1908,"000010"),"")&amp;IF($H$1="沪深300",[1]!EM_S_INFO_COMPINDEX(E1908,"000300"),"")&amp;IF(AND($H$1="上证A股",RIGHT(E1908,2)="SH"),"是","")&amp;IF(AND($H$1="深证A股",RIGHT(E1908,2)="SZ"),"是","")&amp;IF(AND($H$1="创业板",LEFT(E1908,1)-3=0),"是","")&amp;IF(AND($H$1="全部A股",E1908&lt;&gt;0),"是","")&amp;IF(AND($H$1="中小板",LEFT(E1908,3)="002"),"是",""))</f>
        <v>是</v>
      </c>
      <c r="I1908" s="46">
        <f ca="1">IF(E1908="","",IF(OR([1]!EM_S_VAL_MV(E1908,deadline)="",[1]!EM_S_VAL_MV(E1908,deadline)="--",[1]!EM_S_VAL_MV(E1908,deadline)="null"),0,[1]!EM_S_VAL_MV(E1908,deadline)/100000000))</f>
        <v>58.623562937599999</v>
      </c>
      <c r="J1908" s="46">
        <f ca="1">IF(E1908="","",IF(RIGHT(LEFT($J$1,6),3)="TTM",[1]!EM_S_FA_PROFIT_TTM(E1908,LEFT(RIGHT($J$1,11),10),1)/100000000,[1]!EM_S_STM07_IS(E1908,61,LEFT(RIGHT($J$1,5),4)&amp;"-12-31",1)/100000000))</f>
        <v>1.0863538597</v>
      </c>
      <c r="K1908" s="36">
        <f t="shared" ca="1" si="147"/>
        <v>53.963597969623891</v>
      </c>
      <c r="L1908" s="46">
        <f ca="1">IF(E1908="","",IF(ISERROR(IF(行业估值!$E$7="最新年报",[1]!EM_S_STM07_BS(E1908,140,LEFT(RIGHT($L$1,5),4)&amp;"-12-31",1)/100000000,[1]!EM_S_STM07_BS(E1908,140,LEFT(RIGHT($L$1,11),10),1)/100000000)),0,IF(行业估值!$E$7="最新年报",[1]!EM_S_STM07_BS(E1908,140,LEFT(RIGHT($L$1,5),4)&amp;"-12-31",1)/100000000,[1]!EM_S_STM07_BS(E1908,140,LEFT(RIGHT($L$1,11),10),1)/100000000)))</f>
        <v>41.644981600800001</v>
      </c>
      <c r="M1908" s="36">
        <f t="shared" ca="1" si="148"/>
        <v>1.4076981351451441</v>
      </c>
      <c r="N1908" s="37" t="str">
        <f ca="1">IF(E1908="","",IF(ISERROR([1]!EM_S_EST_NETPROFIT(E1908,行业估值!$E$6,deadline)/100000000),"-",[1]!EM_S_EST_NETPROFIT(E1908,行业估值!$E$6,deadline)/100000000))</f>
        <v>-</v>
      </c>
      <c r="O1908" s="36" t="str">
        <f t="shared" ca="1" si="149"/>
        <v>-</v>
      </c>
      <c r="T1908" s="64" t="s">
        <v>3807</v>
      </c>
      <c r="U1908" s="64" t="s">
        <v>3808</v>
      </c>
    </row>
    <row r="1909" spans="4:21">
      <c r="D1909" s="45" t="str">
        <f>IF(AND(行业估值!$B$39=$G1909,COUNTIF($G$2:$G$2552,$G1909)&gt;=1),COUNTIF($G$2:G1909,$G1909),"")</f>
        <v/>
      </c>
      <c r="E1909" s="65" t="str">
        <f t="shared" si="145"/>
        <v>300511.SZ</v>
      </c>
      <c r="F1909" s="65" t="str">
        <f t="shared" si="146"/>
        <v>雪榕生物</v>
      </c>
      <c r="G1909" s="34" t="str">
        <f>IF(E1909="","",IF(行业估值!$C$5="申万行业",[1]!EM_S_INFO_INDUSTRY_SW2014(E1909,"1"),IF(行业估值!$C$5="证监会行业",[1]!EM_S_INFO_INDUSTRY_CSRC1(E1909,"1"),[1]!EM_S_INFO_INDUSTRY_EM2016(E1909,"1"))))</f>
        <v>农林牧渔</v>
      </c>
      <c r="H1909" s="34" t="str">
        <f>IF(E1909="","",IF($H$1="上证50",[1]!EM_S_INFO_COMPINDEX(E1909,"000016"),"")&amp;IF($H$1="上证180",[1]!EM_S_INFO_COMPINDEX(E1909,"000010"),"")&amp;IF($H$1="沪深300",[1]!EM_S_INFO_COMPINDEX(E1909,"000300"),"")&amp;IF(AND($H$1="上证A股",RIGHT(E1909,2)="SH"),"是","")&amp;IF(AND($H$1="深证A股",RIGHT(E1909,2)="SZ"),"是","")&amp;IF(AND($H$1="创业板",LEFT(E1909,1)-3=0),"是","")&amp;IF(AND($H$1="全部A股",E1909&lt;&gt;0),"是","")&amp;IF(AND($H$1="中小板",LEFT(E1909,3)="002"),"是",""))</f>
        <v>是</v>
      </c>
      <c r="I1909" s="46">
        <f ca="1">IF(E1909="","",IF(OR([1]!EM_S_VAL_MV(E1909,deadline)="",[1]!EM_S_VAL_MV(E1909,deadline)="--",[1]!EM_S_VAL_MV(E1909,deadline)="null"),0,[1]!EM_S_VAL_MV(E1909,deadline)/100000000))</f>
        <v>26.398255387500001</v>
      </c>
      <c r="J1909" s="46">
        <f ca="1">IF(E1909="","",IF(RIGHT(LEFT($J$1,6),3)="TTM",[1]!EM_S_FA_PROFIT_TTM(E1909,LEFT(RIGHT($J$1,11),10),1)/100000000,[1]!EM_S_STM07_IS(E1909,61,LEFT(RIGHT($J$1,5),4)&amp;"-12-31",1)/100000000))</f>
        <v>1.0675998982999999</v>
      </c>
      <c r="K1909" s="36">
        <f t="shared" ca="1" si="147"/>
        <v>24.726730893788435</v>
      </c>
      <c r="L1909" s="46">
        <f ca="1">IF(E1909="","",IF(ISERROR(IF(行业估值!$E$7="最新年报",[1]!EM_S_STM07_BS(E1909,140,LEFT(RIGHT($L$1,5),4)&amp;"-12-31",1)/100000000,[1]!EM_S_STM07_BS(E1909,140,LEFT(RIGHT($L$1,11),10),1)/100000000)),0,IF(行业估值!$E$7="最新年报",[1]!EM_S_STM07_BS(E1909,140,LEFT(RIGHT($L$1,5),4)&amp;"-12-31",1)/100000000,[1]!EM_S_STM07_BS(E1909,140,LEFT(RIGHT($L$1,11),10),1)/100000000)))</f>
        <v>16.307048064300002</v>
      </c>
      <c r="M1909" s="36">
        <f t="shared" ca="1" si="148"/>
        <v>1.6188248960455354</v>
      </c>
      <c r="N1909" s="37">
        <f ca="1">IF(E1909="","",IF(ISERROR([1]!EM_S_EST_NETPROFIT(E1909,行业估值!$E$6,deadline)/100000000),"-",[1]!EM_S_EST_NETPROFIT(E1909,行业估值!$E$6,deadline)/100000000))</f>
        <v>2.7874666666666661</v>
      </c>
      <c r="O1909" s="36">
        <f t="shared" ca="1" si="149"/>
        <v>9.4703393956878426</v>
      </c>
      <c r="T1909" s="64" t="s">
        <v>3809</v>
      </c>
      <c r="U1909" s="64" t="s">
        <v>3810</v>
      </c>
    </row>
    <row r="1910" spans="4:21">
      <c r="D1910" s="45">
        <f>IF(AND(行业估值!$B$39=$G1910,COUNTIF($G$2:$G$2552,$G1910)&gt;=1),COUNTIF($G$2:G1910,$G1910),"")</f>
        <v>198</v>
      </c>
      <c r="E1910" s="65" t="str">
        <f t="shared" si="145"/>
        <v>300512.SZ</v>
      </c>
      <c r="F1910" s="65" t="str">
        <f t="shared" si="146"/>
        <v>中亚股份</v>
      </c>
      <c r="G1910" s="34" t="str">
        <f>IF(E1910="","",IF(行业估值!$C$5="申万行业",[1]!EM_S_INFO_INDUSTRY_SW2014(E1910,"1"),IF(行业估值!$C$5="证监会行业",[1]!EM_S_INFO_INDUSTRY_CSRC1(E1910,"1"),[1]!EM_S_INFO_INDUSTRY_EM2016(E1910,"1"))))</f>
        <v>机械设备</v>
      </c>
      <c r="H1910" s="34" t="str">
        <f>IF(E1910="","",IF($H$1="上证50",[1]!EM_S_INFO_COMPINDEX(E1910,"000016"),"")&amp;IF($H$1="上证180",[1]!EM_S_INFO_COMPINDEX(E1910,"000010"),"")&amp;IF($H$1="沪深300",[1]!EM_S_INFO_COMPINDEX(E1910,"000300"),"")&amp;IF(AND($H$1="上证A股",RIGHT(E1910,2)="SH"),"是","")&amp;IF(AND($H$1="深证A股",RIGHT(E1910,2)="SZ"),"是","")&amp;IF(AND($H$1="创业板",LEFT(E1910,1)-3=0),"是","")&amp;IF(AND($H$1="全部A股",E1910&lt;&gt;0),"是","")&amp;IF(AND($H$1="中小板",LEFT(E1910,3)="002"),"是",""))</f>
        <v>是</v>
      </c>
      <c r="I1910" s="46">
        <f ca="1">IF(E1910="","",IF(OR([1]!EM_S_VAL_MV(E1910,deadline)="",[1]!EM_S_VAL_MV(E1910,deadline)="--",[1]!EM_S_VAL_MV(E1910,deadline)="null"),0,[1]!EM_S_VAL_MV(E1910,deadline)/100000000))</f>
        <v>29.024999999999999</v>
      </c>
      <c r="J1910" s="46">
        <f ca="1">IF(E1910="","",IF(RIGHT(LEFT($J$1,6),3)="TTM",[1]!EM_S_FA_PROFIT_TTM(E1910,LEFT(RIGHT($J$1,11),10),1)/100000000,[1]!EM_S_STM07_IS(E1910,61,LEFT(RIGHT($J$1,5),4)&amp;"-12-31",1)/100000000))</f>
        <v>1.3668444472000001</v>
      </c>
      <c r="K1910" s="36">
        <f t="shared" ca="1" si="147"/>
        <v>21.235042553275257</v>
      </c>
      <c r="L1910" s="46">
        <f ca="1">IF(E1910="","",IF(ISERROR(IF(行业估值!$E$7="最新年报",[1]!EM_S_STM07_BS(E1910,140,LEFT(RIGHT($L$1,5),4)&amp;"-12-31",1)/100000000,[1]!EM_S_STM07_BS(E1910,140,LEFT(RIGHT($L$1,11),10),1)/100000000)),0,IF(行业估值!$E$7="最新年报",[1]!EM_S_STM07_BS(E1910,140,LEFT(RIGHT($L$1,5),4)&amp;"-12-31",1)/100000000,[1]!EM_S_STM07_BS(E1910,140,LEFT(RIGHT($L$1,11),10),1)/100000000)))</f>
        <v>13.900959647500001</v>
      </c>
      <c r="M1910" s="36">
        <f t="shared" ca="1" si="148"/>
        <v>2.0879853431716104</v>
      </c>
      <c r="N1910" s="37" t="str">
        <f ca="1">IF(E1910="","",IF(ISERROR([1]!EM_S_EST_NETPROFIT(E1910,行业估值!$E$6,deadline)/100000000),"-",[1]!EM_S_EST_NETPROFIT(E1910,行业估值!$E$6,deadline)/100000000))</f>
        <v>-</v>
      </c>
      <c r="O1910" s="36" t="str">
        <f t="shared" ca="1" si="149"/>
        <v>-</v>
      </c>
      <c r="T1910" s="64" t="s">
        <v>3811</v>
      </c>
      <c r="U1910" s="64" t="s">
        <v>3812</v>
      </c>
    </row>
    <row r="1911" spans="4:21">
      <c r="D1911" s="45" t="str">
        <f>IF(AND(行业估值!$B$39=$G1911,COUNTIF($G$2:$G$2552,$G1911)&gt;=1),COUNTIF($G$2:G1911,$G1911),"")</f>
        <v/>
      </c>
      <c r="E1911" s="65" t="str">
        <f t="shared" si="145"/>
        <v>300513.SZ</v>
      </c>
      <c r="F1911" s="65" t="str">
        <f t="shared" si="146"/>
        <v>恒实科技</v>
      </c>
      <c r="G1911" s="34" t="str">
        <f>IF(E1911="","",IF(行业估值!$C$5="申万行业",[1]!EM_S_INFO_INDUSTRY_SW2014(E1911,"1"),IF(行业估值!$C$5="证监会行业",[1]!EM_S_INFO_INDUSTRY_CSRC1(E1911,"1"),[1]!EM_S_INFO_INDUSTRY_EM2016(E1911,"1"))))</f>
        <v>信息技术</v>
      </c>
      <c r="H1911" s="34" t="str">
        <f>IF(E1911="","",IF($H$1="上证50",[1]!EM_S_INFO_COMPINDEX(E1911,"000016"),"")&amp;IF($H$1="上证180",[1]!EM_S_INFO_COMPINDEX(E1911,"000010"),"")&amp;IF($H$1="沪深300",[1]!EM_S_INFO_COMPINDEX(E1911,"000300"),"")&amp;IF(AND($H$1="上证A股",RIGHT(E1911,2)="SH"),"是","")&amp;IF(AND($H$1="深证A股",RIGHT(E1911,2)="SZ"),"是","")&amp;IF(AND($H$1="创业板",LEFT(E1911,1)-3=0),"是","")&amp;IF(AND($H$1="全部A股",E1911&lt;&gt;0),"是","")&amp;IF(AND($H$1="中小板",LEFT(E1911,3)="002"),"是",""))</f>
        <v>是</v>
      </c>
      <c r="I1911" s="46">
        <f ca="1">IF(E1911="","",IF(OR([1]!EM_S_VAL_MV(E1911,deadline)="",[1]!EM_S_VAL_MV(E1911,deadline)="--",[1]!EM_S_VAL_MV(E1911,deadline)="null"),0,[1]!EM_S_VAL_MV(E1911,deadline)/100000000))</f>
        <v>39.148656144</v>
      </c>
      <c r="J1911" s="46">
        <f ca="1">IF(E1911="","",IF(RIGHT(LEFT($J$1,6),3)="TTM",[1]!EM_S_FA_PROFIT_TTM(E1911,LEFT(RIGHT($J$1,11),10),1)/100000000,[1]!EM_S_STM07_IS(E1911,61,LEFT(RIGHT($J$1,5),4)&amp;"-12-31",1)/100000000))</f>
        <v>1.2434810963</v>
      </c>
      <c r="K1911" s="36">
        <f t="shared" ca="1" si="147"/>
        <v>31.483113221815369</v>
      </c>
      <c r="L1911" s="46">
        <f ca="1">IF(E1911="","",IF(ISERROR(IF(行业估值!$E$7="最新年报",[1]!EM_S_STM07_BS(E1911,140,LEFT(RIGHT($L$1,5),4)&amp;"-12-31",1)/100000000,[1]!EM_S_STM07_BS(E1911,140,LEFT(RIGHT($L$1,11),10),1)/100000000)),0,IF(行业估值!$E$7="最新年报",[1]!EM_S_STM07_BS(E1911,140,LEFT(RIGHT($L$1,5),4)&amp;"-12-31",1)/100000000,[1]!EM_S_STM07_BS(E1911,140,LEFT(RIGHT($L$1,11),10),1)/100000000)))</f>
        <v>23.934225945900003</v>
      </c>
      <c r="M1911" s="36">
        <f t="shared" ca="1" si="148"/>
        <v>1.6356767180392675</v>
      </c>
      <c r="N1911" s="37">
        <f ca="1">IF(E1911="","",IF(ISERROR([1]!EM_S_EST_NETPROFIT(E1911,行业估值!$E$6,deadline)/100000000),"-",[1]!EM_S_EST_NETPROFIT(E1911,行业估值!$E$6,deadline)/100000000))</f>
        <v>1.8613</v>
      </c>
      <c r="O1911" s="36">
        <f t="shared" ca="1" si="149"/>
        <v>21.032964134744535</v>
      </c>
      <c r="T1911" s="64" t="s">
        <v>3813</v>
      </c>
      <c r="U1911" s="64" t="s">
        <v>3814</v>
      </c>
    </row>
    <row r="1912" spans="4:21">
      <c r="D1912" s="45" t="str">
        <f>IF(AND(行业估值!$B$39=$G1912,COUNTIF($G$2:$G$2552,$G1912)&gt;=1),COUNTIF($G$2:G1912,$G1912),"")</f>
        <v/>
      </c>
      <c r="E1912" s="65" t="str">
        <f t="shared" si="145"/>
        <v>300514.SZ</v>
      </c>
      <c r="F1912" s="65" t="str">
        <f t="shared" si="146"/>
        <v>友讯达</v>
      </c>
      <c r="G1912" s="34" t="str">
        <f>IF(E1912="","",IF(行业估值!$C$5="申万行业",[1]!EM_S_INFO_INDUSTRY_SW2014(E1912,"1"),IF(行业估值!$C$5="证监会行业",[1]!EM_S_INFO_INDUSTRY_CSRC1(E1912,"1"),[1]!EM_S_INFO_INDUSTRY_EM2016(E1912,"1"))))</f>
        <v>电气设备</v>
      </c>
      <c r="H1912" s="34" t="str">
        <f>IF(E1912="","",IF($H$1="上证50",[1]!EM_S_INFO_COMPINDEX(E1912,"000016"),"")&amp;IF($H$1="上证180",[1]!EM_S_INFO_COMPINDEX(E1912,"000010"),"")&amp;IF($H$1="沪深300",[1]!EM_S_INFO_COMPINDEX(E1912,"000300"),"")&amp;IF(AND($H$1="上证A股",RIGHT(E1912,2)="SH"),"是","")&amp;IF(AND($H$1="深证A股",RIGHT(E1912,2)="SZ"),"是","")&amp;IF(AND($H$1="创业板",LEFT(E1912,1)-3=0),"是","")&amp;IF(AND($H$1="全部A股",E1912&lt;&gt;0),"是","")&amp;IF(AND($H$1="中小板",LEFT(E1912,3)="002"),"是",""))</f>
        <v>是</v>
      </c>
      <c r="I1912" s="46">
        <f ca="1">IF(E1912="","",IF(OR([1]!EM_S_VAL_MV(E1912,deadline)="",[1]!EM_S_VAL_MV(E1912,deadline)="--",[1]!EM_S_VAL_MV(E1912,deadline)="null"),0,[1]!EM_S_VAL_MV(E1912,deadline)/100000000))</f>
        <v>24.58</v>
      </c>
      <c r="J1912" s="46">
        <f ca="1">IF(E1912="","",IF(RIGHT(LEFT($J$1,6),3)="TTM",[1]!EM_S_FA_PROFIT_TTM(E1912,LEFT(RIGHT($J$1,11),10),1)/100000000,[1]!EM_S_STM07_IS(E1912,61,LEFT(RIGHT($J$1,5),4)&amp;"-12-31",1)/100000000))</f>
        <v>0.49390165049999996</v>
      </c>
      <c r="K1912" s="36">
        <f t="shared" ca="1" si="147"/>
        <v>49.766993034172906</v>
      </c>
      <c r="L1912" s="46">
        <f ca="1">IF(E1912="","",IF(ISERROR(IF(行业估值!$E$7="最新年报",[1]!EM_S_STM07_BS(E1912,140,LEFT(RIGHT($L$1,5),4)&amp;"-12-31",1)/100000000,[1]!EM_S_STM07_BS(E1912,140,LEFT(RIGHT($L$1,11),10),1)/100000000)),0,IF(行业估值!$E$7="最新年报",[1]!EM_S_STM07_BS(E1912,140,LEFT(RIGHT($L$1,5),4)&amp;"-12-31",1)/100000000,[1]!EM_S_STM07_BS(E1912,140,LEFT(RIGHT($L$1,11),10),1)/100000000)))</f>
        <v>5.3953696286000001</v>
      </c>
      <c r="M1912" s="36">
        <f t="shared" ca="1" si="148"/>
        <v>4.5557583061047957</v>
      </c>
      <c r="N1912" s="37" t="str">
        <f ca="1">IF(E1912="","",IF(ISERROR([1]!EM_S_EST_NETPROFIT(E1912,行业估值!$E$6,deadline)/100000000),"-",[1]!EM_S_EST_NETPROFIT(E1912,行业估值!$E$6,deadline)/100000000))</f>
        <v>-</v>
      </c>
      <c r="O1912" s="36" t="str">
        <f t="shared" ca="1" si="149"/>
        <v>-</v>
      </c>
      <c r="T1912" s="64" t="s">
        <v>3815</v>
      </c>
      <c r="U1912" s="64" t="s">
        <v>3816</v>
      </c>
    </row>
    <row r="1913" spans="4:21">
      <c r="D1913" s="45">
        <f>IF(AND(行业估值!$B$39=$G1913,COUNTIF($G$2:$G$2552,$G1913)&gt;=1),COUNTIF($G$2:G1913,$G1913),"")</f>
        <v>199</v>
      </c>
      <c r="E1913" s="65" t="str">
        <f t="shared" si="145"/>
        <v>300515.SZ</v>
      </c>
      <c r="F1913" s="65" t="str">
        <f t="shared" si="146"/>
        <v>三德科技</v>
      </c>
      <c r="G1913" s="34" t="str">
        <f>IF(E1913="","",IF(行业估值!$C$5="申万行业",[1]!EM_S_INFO_INDUSTRY_SW2014(E1913,"1"),IF(行业估值!$C$5="证监会行业",[1]!EM_S_INFO_INDUSTRY_CSRC1(E1913,"1"),[1]!EM_S_INFO_INDUSTRY_EM2016(E1913,"1"))))</f>
        <v>机械设备</v>
      </c>
      <c r="H1913" s="34" t="str">
        <f>IF(E1913="","",IF($H$1="上证50",[1]!EM_S_INFO_COMPINDEX(E1913,"000016"),"")&amp;IF($H$1="上证180",[1]!EM_S_INFO_COMPINDEX(E1913,"000010"),"")&amp;IF($H$1="沪深300",[1]!EM_S_INFO_COMPINDEX(E1913,"000300"),"")&amp;IF(AND($H$1="上证A股",RIGHT(E1913,2)="SH"),"是","")&amp;IF(AND($H$1="深证A股",RIGHT(E1913,2)="SZ"),"是","")&amp;IF(AND($H$1="创业板",LEFT(E1913,1)-3=0),"是","")&amp;IF(AND($H$1="全部A股",E1913&lt;&gt;0),"是","")&amp;IF(AND($H$1="中小板",LEFT(E1913,3)="002"),"是",""))</f>
        <v>是</v>
      </c>
      <c r="I1913" s="46">
        <f ca="1">IF(E1913="","",IF(OR([1]!EM_S_VAL_MV(E1913,deadline)="",[1]!EM_S_VAL_MV(E1913,deadline)="--",[1]!EM_S_VAL_MV(E1913,deadline)="null"),0,[1]!EM_S_VAL_MV(E1913,deadline)/100000000))</f>
        <v>18.043958</v>
      </c>
      <c r="J1913" s="46">
        <f ca="1">IF(E1913="","",IF(RIGHT(LEFT($J$1,6),3)="TTM",[1]!EM_S_FA_PROFIT_TTM(E1913,LEFT(RIGHT($J$1,11),10),1)/100000000,[1]!EM_S_STM07_IS(E1913,61,LEFT(RIGHT($J$1,5),4)&amp;"-12-31",1)/100000000))</f>
        <v>0.40888675000000002</v>
      </c>
      <c r="K1913" s="36">
        <f t="shared" ca="1" si="147"/>
        <v>44.129475949025</v>
      </c>
      <c r="L1913" s="46">
        <f ca="1">IF(E1913="","",IF(ISERROR(IF(行业估值!$E$7="最新年报",[1]!EM_S_STM07_BS(E1913,140,LEFT(RIGHT($L$1,5),4)&amp;"-12-31",1)/100000000,[1]!EM_S_STM07_BS(E1913,140,LEFT(RIGHT($L$1,11),10),1)/100000000)),0,IF(行业估值!$E$7="最新年报",[1]!EM_S_STM07_BS(E1913,140,LEFT(RIGHT($L$1,5),4)&amp;"-12-31",1)/100000000,[1]!EM_S_STM07_BS(E1913,140,LEFT(RIGHT($L$1,11),10),1)/100000000)))</f>
        <v>4.9203963941</v>
      </c>
      <c r="M1913" s="36">
        <f t="shared" ca="1" si="148"/>
        <v>3.6671756815439376</v>
      </c>
      <c r="N1913" s="37" t="str">
        <f ca="1">IF(E1913="","",IF(ISERROR([1]!EM_S_EST_NETPROFIT(E1913,行业估值!$E$6,deadline)/100000000),"-",[1]!EM_S_EST_NETPROFIT(E1913,行业估值!$E$6,deadline)/100000000))</f>
        <v>-</v>
      </c>
      <c r="O1913" s="36" t="str">
        <f t="shared" ca="1" si="149"/>
        <v>-</v>
      </c>
      <c r="T1913" s="64" t="s">
        <v>3817</v>
      </c>
      <c r="U1913" s="64" t="s">
        <v>3818</v>
      </c>
    </row>
    <row r="1914" spans="4:21">
      <c r="D1914" s="45" t="str">
        <f>IF(AND(行业估值!$B$39=$G1914,COUNTIF($G$2:$G$2552,$G1914)&gt;=1),COUNTIF($G$2:G1914,$G1914),"")</f>
        <v/>
      </c>
      <c r="E1914" s="65" t="str">
        <f t="shared" si="145"/>
        <v>300516.SZ</v>
      </c>
      <c r="F1914" s="65" t="str">
        <f t="shared" si="146"/>
        <v>久之洋</v>
      </c>
      <c r="G1914" s="34" t="str">
        <f>IF(E1914="","",IF(行业估值!$C$5="申万行业",[1]!EM_S_INFO_INDUSTRY_SW2014(E1914,"1"),IF(行业估值!$C$5="证监会行业",[1]!EM_S_INFO_INDUSTRY_CSRC1(E1914,"1"),[1]!EM_S_INFO_INDUSTRY_EM2016(E1914,"1"))))</f>
        <v>电子设备</v>
      </c>
      <c r="H1914" s="34" t="str">
        <f>IF(E1914="","",IF($H$1="上证50",[1]!EM_S_INFO_COMPINDEX(E1914,"000016"),"")&amp;IF($H$1="上证180",[1]!EM_S_INFO_COMPINDEX(E1914,"000010"),"")&amp;IF($H$1="沪深300",[1]!EM_S_INFO_COMPINDEX(E1914,"000300"),"")&amp;IF(AND($H$1="上证A股",RIGHT(E1914,2)="SH"),"是","")&amp;IF(AND($H$1="深证A股",RIGHT(E1914,2)="SZ"),"是","")&amp;IF(AND($H$1="创业板",LEFT(E1914,1)-3=0),"是","")&amp;IF(AND($H$1="全部A股",E1914&lt;&gt;0),"是","")&amp;IF(AND($H$1="中小板",LEFT(E1914,3)="002"),"是",""))</f>
        <v>是</v>
      </c>
      <c r="I1914" s="46">
        <f ca="1">IF(E1914="","",IF(OR([1]!EM_S_VAL_MV(E1914,deadline)="",[1]!EM_S_VAL_MV(E1914,deadline)="--",[1]!EM_S_VAL_MV(E1914,deadline)="null"),0,[1]!EM_S_VAL_MV(E1914,deadline)/100000000))</f>
        <v>55.08</v>
      </c>
      <c r="J1914" s="46">
        <f ca="1">IF(E1914="","",IF(RIGHT(LEFT($J$1,6),3)="TTM",[1]!EM_S_FA_PROFIT_TTM(E1914,LEFT(RIGHT($J$1,11),10),1)/100000000,[1]!EM_S_STM07_IS(E1914,61,LEFT(RIGHT($J$1,5),4)&amp;"-12-31",1)/100000000))</f>
        <v>0.46058819619999997</v>
      </c>
      <c r="K1914" s="36">
        <f t="shared" ca="1" si="147"/>
        <v>119.586217046871</v>
      </c>
      <c r="L1914" s="46">
        <f ca="1">IF(E1914="","",IF(ISERROR(IF(行业估值!$E$7="最新年报",[1]!EM_S_STM07_BS(E1914,140,LEFT(RIGHT($L$1,5),4)&amp;"-12-31",1)/100000000,[1]!EM_S_STM07_BS(E1914,140,LEFT(RIGHT($L$1,11),10),1)/100000000)),0,IF(行业估值!$E$7="最新年报",[1]!EM_S_STM07_BS(E1914,140,LEFT(RIGHT($L$1,5),4)&amp;"-12-31",1)/100000000,[1]!EM_S_STM07_BS(E1914,140,LEFT(RIGHT($L$1,11),10),1)/100000000)))</f>
        <v>10.4573005783</v>
      </c>
      <c r="M1914" s="36">
        <f t="shared" ca="1" si="148"/>
        <v>5.2671336725556879</v>
      </c>
      <c r="N1914" s="37">
        <f ca="1">IF(E1914="","",IF(ISERROR([1]!EM_S_EST_NETPROFIT(E1914,行业估值!$E$6,deadline)/100000000),"-",[1]!EM_S_EST_NETPROFIT(E1914,行业估值!$E$6,deadline)/100000000))</f>
        <v>0.9</v>
      </c>
      <c r="O1914" s="36">
        <f t="shared" ca="1" si="149"/>
        <v>61.199999999999996</v>
      </c>
      <c r="T1914" s="64" t="s">
        <v>3819</v>
      </c>
      <c r="U1914" s="64" t="s">
        <v>3820</v>
      </c>
    </row>
    <row r="1915" spans="4:21">
      <c r="D1915" s="45" t="str">
        <f>IF(AND(行业估值!$B$39=$G1915,COUNTIF($G$2:$G$2552,$G1915)&gt;=1),COUNTIF($G$2:G1915,$G1915),"")</f>
        <v/>
      </c>
      <c r="E1915" s="65" t="str">
        <f t="shared" si="145"/>
        <v>300517.SZ</v>
      </c>
      <c r="F1915" s="65" t="str">
        <f t="shared" si="146"/>
        <v>海波重科</v>
      </c>
      <c r="G1915" s="34" t="str">
        <f>IF(E1915="","",IF(行业估值!$C$5="申万行业",[1]!EM_S_INFO_INDUSTRY_SW2014(E1915,"1"),IF(行业估值!$C$5="证监会行业",[1]!EM_S_INFO_INDUSTRY_CSRC1(E1915,"1"),[1]!EM_S_INFO_INDUSTRY_EM2016(E1915,"1"))))</f>
        <v>建筑</v>
      </c>
      <c r="H1915" s="34" t="str">
        <f>IF(E1915="","",IF($H$1="上证50",[1]!EM_S_INFO_COMPINDEX(E1915,"000016"),"")&amp;IF($H$1="上证180",[1]!EM_S_INFO_COMPINDEX(E1915,"000010"),"")&amp;IF($H$1="沪深300",[1]!EM_S_INFO_COMPINDEX(E1915,"000300"),"")&amp;IF(AND($H$1="上证A股",RIGHT(E1915,2)="SH"),"是","")&amp;IF(AND($H$1="深证A股",RIGHT(E1915,2)="SZ"),"是","")&amp;IF(AND($H$1="创业板",LEFT(E1915,1)-3=0),"是","")&amp;IF(AND($H$1="全部A股",E1915&lt;&gt;0),"是","")&amp;IF(AND($H$1="中小板",LEFT(E1915,3)="002"),"是",""))</f>
        <v>是</v>
      </c>
      <c r="I1915" s="46">
        <f ca="1">IF(E1915="","",IF(OR([1]!EM_S_VAL_MV(E1915,deadline)="",[1]!EM_S_VAL_MV(E1915,deadline)="--",[1]!EM_S_VAL_MV(E1915,deadline)="null"),0,[1]!EM_S_VAL_MV(E1915,deadline)/100000000))</f>
        <v>15.0180366</v>
      </c>
      <c r="J1915" s="46">
        <f ca="1">IF(E1915="","",IF(RIGHT(LEFT($J$1,6),3)="TTM",[1]!EM_S_FA_PROFIT_TTM(E1915,LEFT(RIGHT($J$1,11),10),1)/100000000,[1]!EM_S_STM07_IS(E1915,61,LEFT(RIGHT($J$1,5),4)&amp;"-12-31",1)/100000000))</f>
        <v>0.37328136950000002</v>
      </c>
      <c r="K1915" s="36">
        <f t="shared" ca="1" si="147"/>
        <v>40.232483662702592</v>
      </c>
      <c r="L1915" s="46">
        <f ca="1">IF(E1915="","",IF(ISERROR(IF(行业估值!$E$7="最新年报",[1]!EM_S_STM07_BS(E1915,140,LEFT(RIGHT($L$1,5),4)&amp;"-12-31",1)/100000000,[1]!EM_S_STM07_BS(E1915,140,LEFT(RIGHT($L$1,11),10),1)/100000000)),0,IF(行业估值!$E$7="最新年报",[1]!EM_S_STM07_BS(E1915,140,LEFT(RIGHT($L$1,5),4)&amp;"-12-31",1)/100000000,[1]!EM_S_STM07_BS(E1915,140,LEFT(RIGHT($L$1,11),10),1)/100000000)))</f>
        <v>7.0576018688</v>
      </c>
      <c r="M1915" s="36">
        <f t="shared" ca="1" si="148"/>
        <v>2.1279234617060525</v>
      </c>
      <c r="N1915" s="37" t="str">
        <f ca="1">IF(E1915="","",IF(ISERROR([1]!EM_S_EST_NETPROFIT(E1915,行业估值!$E$6,deadline)/100000000),"-",[1]!EM_S_EST_NETPROFIT(E1915,行业估值!$E$6,deadline)/100000000))</f>
        <v>-</v>
      </c>
      <c r="O1915" s="36" t="str">
        <f t="shared" ca="1" si="149"/>
        <v>-</v>
      </c>
      <c r="T1915" s="64" t="s">
        <v>3821</v>
      </c>
      <c r="U1915" s="64" t="s">
        <v>3822</v>
      </c>
    </row>
    <row r="1916" spans="4:21">
      <c r="D1916" s="45" t="str">
        <f>IF(AND(行业估值!$B$39=$G1916,COUNTIF($G$2:$G$2552,$G1916)&gt;=1),COUNTIF($G$2:G1916,$G1916),"")</f>
        <v/>
      </c>
      <c r="E1916" s="65" t="str">
        <f t="shared" si="145"/>
        <v>300518.SZ</v>
      </c>
      <c r="F1916" s="65" t="str">
        <f t="shared" si="146"/>
        <v>盛讯达</v>
      </c>
      <c r="G1916" s="34" t="str">
        <f>IF(E1916="","",IF(行业估值!$C$5="申万行业",[1]!EM_S_INFO_INDUSTRY_SW2014(E1916,"1"),IF(行业估值!$C$5="证监会行业",[1]!EM_S_INFO_INDUSTRY_CSRC1(E1916,"1"),[1]!EM_S_INFO_INDUSTRY_EM2016(E1916,"1"))))</f>
        <v>信息技术</v>
      </c>
      <c r="H1916" s="34" t="str">
        <f>IF(E1916="","",IF($H$1="上证50",[1]!EM_S_INFO_COMPINDEX(E1916,"000016"),"")&amp;IF($H$1="上证180",[1]!EM_S_INFO_COMPINDEX(E1916,"000010"),"")&amp;IF($H$1="沪深300",[1]!EM_S_INFO_COMPINDEX(E1916,"000300"),"")&amp;IF(AND($H$1="上证A股",RIGHT(E1916,2)="SH"),"是","")&amp;IF(AND($H$1="深证A股",RIGHT(E1916,2)="SZ"),"是","")&amp;IF(AND($H$1="创业板",LEFT(E1916,1)-3=0),"是","")&amp;IF(AND($H$1="全部A股",E1916&lt;&gt;0),"是","")&amp;IF(AND($H$1="中小板",LEFT(E1916,3)="002"),"是",""))</f>
        <v>是</v>
      </c>
      <c r="I1916" s="46">
        <f ca="1">IF(E1916="","",IF(OR([1]!EM_S_VAL_MV(E1916,deadline)="",[1]!EM_S_VAL_MV(E1916,deadline)="--",[1]!EM_S_VAL_MV(E1916,deadline)="null"),0,[1]!EM_S_VAL_MV(E1916,deadline)/100000000))</f>
        <v>23.05498</v>
      </c>
      <c r="J1916" s="46">
        <f ca="1">IF(E1916="","",IF(RIGHT(LEFT($J$1,6),3)="TTM",[1]!EM_S_FA_PROFIT_TTM(E1916,LEFT(RIGHT($J$1,11),10),1)/100000000,[1]!EM_S_STM07_IS(E1916,61,LEFT(RIGHT($J$1,5),4)&amp;"-12-31",1)/100000000))</f>
        <v>0.45062641270000003</v>
      </c>
      <c r="K1916" s="36">
        <f t="shared" ca="1" si="147"/>
        <v>51.16206984375907</v>
      </c>
      <c r="L1916" s="46">
        <f ca="1">IF(E1916="","",IF(ISERROR(IF(行业估值!$E$7="最新年报",[1]!EM_S_STM07_BS(E1916,140,LEFT(RIGHT($L$1,5),4)&amp;"-12-31",1)/100000000,[1]!EM_S_STM07_BS(E1916,140,LEFT(RIGHT($L$1,11),10),1)/100000000)),0,IF(行业估值!$E$7="最新年报",[1]!EM_S_STM07_BS(E1916,140,LEFT(RIGHT($L$1,5),4)&amp;"-12-31",1)/100000000,[1]!EM_S_STM07_BS(E1916,140,LEFT(RIGHT($L$1,11),10),1)/100000000)))</f>
        <v>11.121718248099999</v>
      </c>
      <c r="M1916" s="36">
        <f t="shared" ca="1" si="148"/>
        <v>2.0729692558016963</v>
      </c>
      <c r="N1916" s="37" t="str">
        <f ca="1">IF(E1916="","",IF(ISERROR([1]!EM_S_EST_NETPROFIT(E1916,行业估值!$E$6,deadline)/100000000),"-",[1]!EM_S_EST_NETPROFIT(E1916,行业估值!$E$6,deadline)/100000000))</f>
        <v>-</v>
      </c>
      <c r="O1916" s="36" t="str">
        <f t="shared" ca="1" si="149"/>
        <v>-</v>
      </c>
      <c r="T1916" s="64" t="s">
        <v>3823</v>
      </c>
      <c r="U1916" s="64" t="s">
        <v>3824</v>
      </c>
    </row>
    <row r="1917" spans="4:21">
      <c r="D1917" s="45" t="str">
        <f>IF(AND(行业估值!$B$39=$G1917,COUNTIF($G$2:$G$2552,$G1917)&gt;=1),COUNTIF($G$2:G1917,$G1917),"")</f>
        <v/>
      </c>
      <c r="E1917" s="65" t="str">
        <f t="shared" si="145"/>
        <v>300519.SZ</v>
      </c>
      <c r="F1917" s="65" t="str">
        <f t="shared" si="146"/>
        <v>新光药业</v>
      </c>
      <c r="G1917" s="34" t="str">
        <f>IF(E1917="","",IF(行业估值!$C$5="申万行业",[1]!EM_S_INFO_INDUSTRY_SW2014(E1917,"1"),IF(行业估值!$C$5="证监会行业",[1]!EM_S_INFO_INDUSTRY_CSRC1(E1917,"1"),[1]!EM_S_INFO_INDUSTRY_EM2016(E1917,"1"))))</f>
        <v>医药生物</v>
      </c>
      <c r="H1917" s="34" t="str">
        <f>IF(E1917="","",IF($H$1="上证50",[1]!EM_S_INFO_COMPINDEX(E1917,"000016"),"")&amp;IF($H$1="上证180",[1]!EM_S_INFO_COMPINDEX(E1917,"000010"),"")&amp;IF($H$1="沪深300",[1]!EM_S_INFO_COMPINDEX(E1917,"000300"),"")&amp;IF(AND($H$1="上证A股",RIGHT(E1917,2)="SH"),"是","")&amp;IF(AND($H$1="深证A股",RIGHT(E1917,2)="SZ"),"是","")&amp;IF(AND($H$1="创业板",LEFT(E1917,1)-3=0),"是","")&amp;IF(AND($H$1="全部A股",E1917&lt;&gt;0),"是","")&amp;IF(AND($H$1="中小板",LEFT(E1917,3)="002"),"是",""))</f>
        <v>是</v>
      </c>
      <c r="I1917" s="46">
        <f ca="1">IF(E1917="","",IF(OR([1]!EM_S_VAL_MV(E1917,deadline)="",[1]!EM_S_VAL_MV(E1917,deadline)="--",[1]!EM_S_VAL_MV(E1917,deadline)="null"),0,[1]!EM_S_VAL_MV(E1917,deadline)/100000000))</f>
        <v>20.704000000000001</v>
      </c>
      <c r="J1917" s="46">
        <f ca="1">IF(E1917="","",IF(RIGHT(LEFT($J$1,6),3)="TTM",[1]!EM_S_FA_PROFIT_TTM(E1917,LEFT(RIGHT($J$1,11),10),1)/100000000,[1]!EM_S_STM07_IS(E1917,61,LEFT(RIGHT($J$1,5),4)&amp;"-12-31",1)/100000000))</f>
        <v>0.91010490620000006</v>
      </c>
      <c r="K1917" s="36">
        <f t="shared" ca="1" si="147"/>
        <v>22.749025808954592</v>
      </c>
      <c r="L1917" s="46">
        <f ca="1">IF(E1917="","",IF(ISERROR(IF(行业估值!$E$7="最新年报",[1]!EM_S_STM07_BS(E1917,140,LEFT(RIGHT($L$1,5),4)&amp;"-12-31",1)/100000000,[1]!EM_S_STM07_BS(E1917,140,LEFT(RIGHT($L$1,11),10),1)/100000000)),0,IF(行业估值!$E$7="最新年报",[1]!EM_S_STM07_BS(E1917,140,LEFT(RIGHT($L$1,5),4)&amp;"-12-31",1)/100000000,[1]!EM_S_STM07_BS(E1917,140,LEFT(RIGHT($L$1,11),10),1)/100000000)))</f>
        <v>7.7443394102999994</v>
      </c>
      <c r="M1917" s="36">
        <f t="shared" ca="1" si="148"/>
        <v>2.6734365454674682</v>
      </c>
      <c r="N1917" s="37" t="str">
        <f ca="1">IF(E1917="","",IF(ISERROR([1]!EM_S_EST_NETPROFIT(E1917,行业估值!$E$6,deadline)/100000000),"-",[1]!EM_S_EST_NETPROFIT(E1917,行业估值!$E$6,deadline)/100000000))</f>
        <v>-</v>
      </c>
      <c r="O1917" s="36" t="str">
        <f t="shared" ca="1" si="149"/>
        <v>-</v>
      </c>
      <c r="T1917" s="64" t="s">
        <v>3825</v>
      </c>
      <c r="U1917" s="64" t="s">
        <v>3826</v>
      </c>
    </row>
    <row r="1918" spans="4:21">
      <c r="D1918" s="45" t="str">
        <f>IF(AND(行业估值!$B$39=$G1918,COUNTIF($G$2:$G$2552,$G1918)&gt;=1),COUNTIF($G$2:G1918,$G1918),"")</f>
        <v/>
      </c>
      <c r="E1918" s="65" t="str">
        <f t="shared" si="145"/>
        <v>300520.SZ</v>
      </c>
      <c r="F1918" s="65" t="str">
        <f t="shared" si="146"/>
        <v>科大国创</v>
      </c>
      <c r="G1918" s="34" t="str">
        <f>IF(E1918="","",IF(行业估值!$C$5="申万行业",[1]!EM_S_INFO_INDUSTRY_SW2014(E1918,"1"),IF(行业估值!$C$5="证监会行业",[1]!EM_S_INFO_INDUSTRY_CSRC1(E1918,"1"),[1]!EM_S_INFO_INDUSTRY_EM2016(E1918,"1"))))</f>
        <v>信息技术</v>
      </c>
      <c r="H1918" s="34" t="str">
        <f>IF(E1918="","",IF($H$1="上证50",[1]!EM_S_INFO_COMPINDEX(E1918,"000016"),"")&amp;IF($H$1="上证180",[1]!EM_S_INFO_COMPINDEX(E1918,"000010"),"")&amp;IF($H$1="沪深300",[1]!EM_S_INFO_COMPINDEX(E1918,"000300"),"")&amp;IF(AND($H$1="上证A股",RIGHT(E1918,2)="SH"),"是","")&amp;IF(AND($H$1="深证A股",RIGHT(E1918,2)="SZ"),"是","")&amp;IF(AND($H$1="创业板",LEFT(E1918,1)-3=0),"是","")&amp;IF(AND($H$1="全部A股",E1918&lt;&gt;0),"是","")&amp;IF(AND($H$1="中小板",LEFT(E1918,3)="002"),"是",""))</f>
        <v>是</v>
      </c>
      <c r="I1918" s="46">
        <f ca="1">IF(E1918="","",IF(OR([1]!EM_S_VAL_MV(E1918,deadline)="",[1]!EM_S_VAL_MV(E1918,deadline)="--",[1]!EM_S_VAL_MV(E1918,deadline)="null"),0,[1]!EM_S_VAL_MV(E1918,deadline)/100000000))</f>
        <v>39.9041784912</v>
      </c>
      <c r="J1918" s="46">
        <f ca="1">IF(E1918="","",IF(RIGHT(LEFT($J$1,6),3)="TTM",[1]!EM_S_FA_PROFIT_TTM(E1918,LEFT(RIGHT($J$1,11),10),1)/100000000,[1]!EM_S_STM07_IS(E1918,61,LEFT(RIGHT($J$1,5),4)&amp;"-12-31",1)/100000000))</f>
        <v>0.8535887284</v>
      </c>
      <c r="K1918" s="36">
        <f t="shared" ca="1" si="147"/>
        <v>46.748717694524792</v>
      </c>
      <c r="L1918" s="46">
        <f ca="1">IF(E1918="","",IF(ISERROR(IF(行业估值!$E$7="最新年报",[1]!EM_S_STM07_BS(E1918,140,LEFT(RIGHT($L$1,5),4)&amp;"-12-31",1)/100000000,[1]!EM_S_STM07_BS(E1918,140,LEFT(RIGHT($L$1,11),10),1)/100000000)),0,IF(行业估值!$E$7="最新年报",[1]!EM_S_STM07_BS(E1918,140,LEFT(RIGHT($L$1,5),4)&amp;"-12-31",1)/100000000,[1]!EM_S_STM07_BS(E1918,140,LEFT(RIGHT($L$1,11),10),1)/100000000)))</f>
        <v>13.389218505300001</v>
      </c>
      <c r="M1918" s="36">
        <f t="shared" ca="1" si="148"/>
        <v>2.9803217025253783</v>
      </c>
      <c r="N1918" s="37" t="str">
        <f ca="1">IF(E1918="","",IF(ISERROR([1]!EM_S_EST_NETPROFIT(E1918,行业估值!$E$6,deadline)/100000000),"-",[1]!EM_S_EST_NETPROFIT(E1918,行业估值!$E$6,deadline)/100000000))</f>
        <v>-</v>
      </c>
      <c r="O1918" s="36" t="str">
        <f t="shared" ca="1" si="149"/>
        <v>-</v>
      </c>
      <c r="T1918" s="64" t="s">
        <v>3827</v>
      </c>
      <c r="U1918" s="64" t="s">
        <v>3828</v>
      </c>
    </row>
    <row r="1919" spans="4:21">
      <c r="D1919" s="45">
        <f>IF(AND(行业估值!$B$39=$G1919,COUNTIF($G$2:$G$2552,$G1919)&gt;=1),COUNTIF($G$2:G1919,$G1919),"")</f>
        <v>200</v>
      </c>
      <c r="E1919" s="65" t="str">
        <f t="shared" si="145"/>
        <v>300521.SZ</v>
      </c>
      <c r="F1919" s="65" t="str">
        <f t="shared" si="146"/>
        <v>爱司凯</v>
      </c>
      <c r="G1919" s="34" t="str">
        <f>IF(E1919="","",IF(行业估值!$C$5="申万行业",[1]!EM_S_INFO_INDUSTRY_SW2014(E1919,"1"),IF(行业估值!$C$5="证监会行业",[1]!EM_S_INFO_INDUSTRY_CSRC1(E1919,"1"),[1]!EM_S_INFO_INDUSTRY_EM2016(E1919,"1"))))</f>
        <v>机械设备</v>
      </c>
      <c r="H1919" s="34" t="str">
        <f>IF(E1919="","",IF($H$1="上证50",[1]!EM_S_INFO_COMPINDEX(E1919,"000016"),"")&amp;IF($H$1="上证180",[1]!EM_S_INFO_COMPINDEX(E1919,"000010"),"")&amp;IF($H$1="沪深300",[1]!EM_S_INFO_COMPINDEX(E1919,"000300"),"")&amp;IF(AND($H$1="上证A股",RIGHT(E1919,2)="SH"),"是","")&amp;IF(AND($H$1="深证A股",RIGHT(E1919,2)="SZ"),"是","")&amp;IF(AND($H$1="创业板",LEFT(E1919,1)-3=0),"是","")&amp;IF(AND($H$1="全部A股",E1919&lt;&gt;0),"是","")&amp;IF(AND($H$1="中小板",LEFT(E1919,3)="002"),"是",""))</f>
        <v>是</v>
      </c>
      <c r="I1919" s="46">
        <f ca="1">IF(E1919="","",IF(OR([1]!EM_S_VAL_MV(E1919,deadline)="",[1]!EM_S_VAL_MV(E1919,deadline)="--",[1]!EM_S_VAL_MV(E1919,deadline)="null"),0,[1]!EM_S_VAL_MV(E1919,deadline)/100000000))</f>
        <v>13.8528</v>
      </c>
      <c r="J1919" s="46">
        <f ca="1">IF(E1919="","",IF(RIGHT(LEFT($J$1,6),3)="TTM",[1]!EM_S_FA_PROFIT_TTM(E1919,LEFT(RIGHT($J$1,11),10),1)/100000000,[1]!EM_S_STM07_IS(E1919,61,LEFT(RIGHT($J$1,5),4)&amp;"-12-31",1)/100000000))</f>
        <v>0.16965462649999999</v>
      </c>
      <c r="K1919" s="36">
        <f t="shared" ca="1" si="147"/>
        <v>81.652945668416535</v>
      </c>
      <c r="L1919" s="46">
        <f ca="1">IF(E1919="","",IF(ISERROR(IF(行业估值!$E$7="最新年报",[1]!EM_S_STM07_BS(E1919,140,LEFT(RIGHT($L$1,5),4)&amp;"-12-31",1)/100000000,[1]!EM_S_STM07_BS(E1919,140,LEFT(RIGHT($L$1,11),10),1)/100000000)),0,IF(行业估值!$E$7="最新年报",[1]!EM_S_STM07_BS(E1919,140,LEFT(RIGHT($L$1,5),4)&amp;"-12-31",1)/100000000,[1]!EM_S_STM07_BS(E1919,140,LEFT(RIGHT($L$1,11),10),1)/100000000)))</f>
        <v>5.1854190831000002</v>
      </c>
      <c r="M1919" s="36">
        <f t="shared" ca="1" si="148"/>
        <v>2.6714909205985289</v>
      </c>
      <c r="N1919" s="37" t="str">
        <f ca="1">IF(E1919="","",IF(ISERROR([1]!EM_S_EST_NETPROFIT(E1919,行业估值!$E$6,deadline)/100000000),"-",[1]!EM_S_EST_NETPROFIT(E1919,行业估值!$E$6,deadline)/100000000))</f>
        <v>-</v>
      </c>
      <c r="O1919" s="36" t="str">
        <f t="shared" ca="1" si="149"/>
        <v>-</v>
      </c>
      <c r="T1919" s="64" t="s">
        <v>3829</v>
      </c>
      <c r="U1919" s="64" t="s">
        <v>3830</v>
      </c>
    </row>
    <row r="1920" spans="4:21">
      <c r="D1920" s="45" t="str">
        <f>IF(AND(行业估值!$B$39=$G1920,COUNTIF($G$2:$G$2552,$G1920)&gt;=1),COUNTIF($G$2:G1920,$G1920),"")</f>
        <v/>
      </c>
      <c r="E1920" s="65" t="str">
        <f t="shared" si="145"/>
        <v>300522.SZ</v>
      </c>
      <c r="F1920" s="65" t="str">
        <f t="shared" si="146"/>
        <v>世名科技</v>
      </c>
      <c r="G1920" s="34" t="str">
        <f>IF(E1920="","",IF(行业估值!$C$5="申万行业",[1]!EM_S_INFO_INDUSTRY_SW2014(E1920,"1"),IF(行业估值!$C$5="证监会行业",[1]!EM_S_INFO_INDUSTRY_CSRC1(E1920,"1"),[1]!EM_S_INFO_INDUSTRY_EM2016(E1920,"1"))))</f>
        <v>基础化工</v>
      </c>
      <c r="H1920" s="34" t="str">
        <f>IF(E1920="","",IF($H$1="上证50",[1]!EM_S_INFO_COMPINDEX(E1920,"000016"),"")&amp;IF($H$1="上证180",[1]!EM_S_INFO_COMPINDEX(E1920,"000010"),"")&amp;IF($H$1="沪深300",[1]!EM_S_INFO_COMPINDEX(E1920,"000300"),"")&amp;IF(AND($H$1="上证A股",RIGHT(E1920,2)="SH"),"是","")&amp;IF(AND($H$1="深证A股",RIGHT(E1920,2)="SZ"),"是","")&amp;IF(AND($H$1="创业板",LEFT(E1920,1)-3=0),"是","")&amp;IF(AND($H$1="全部A股",E1920&lt;&gt;0),"是","")&amp;IF(AND($H$1="中小板",LEFT(E1920,3)="002"),"是",""))</f>
        <v>是</v>
      </c>
      <c r="I1920" s="46">
        <f ca="1">IF(E1920="","",IF(OR([1]!EM_S_VAL_MV(E1920,deadline)="",[1]!EM_S_VAL_MV(E1920,deadline)="--",[1]!EM_S_VAL_MV(E1920,deadline)="null"),0,[1]!EM_S_VAL_MV(E1920,deadline)/100000000))</f>
        <v>19.139194199999999</v>
      </c>
      <c r="J1920" s="46">
        <f ca="1">IF(E1920="","",IF(RIGHT(LEFT($J$1,6),3)="TTM",[1]!EM_S_FA_PROFIT_TTM(E1920,LEFT(RIGHT($J$1,11),10),1)/100000000,[1]!EM_S_STM07_IS(E1920,61,LEFT(RIGHT($J$1,5),4)&amp;"-12-31",1)/100000000))</f>
        <v>0.71263589939999994</v>
      </c>
      <c r="K1920" s="36">
        <f t="shared" ca="1" si="147"/>
        <v>26.856904368856725</v>
      </c>
      <c r="L1920" s="46">
        <f ca="1">IF(E1920="","",IF(ISERROR(IF(行业估值!$E$7="最新年报",[1]!EM_S_STM07_BS(E1920,140,LEFT(RIGHT($L$1,5),4)&amp;"-12-31",1)/100000000,[1]!EM_S_STM07_BS(E1920,140,LEFT(RIGHT($L$1,11),10),1)/100000000)),0,IF(行业估值!$E$7="最新年报",[1]!EM_S_STM07_BS(E1920,140,LEFT(RIGHT($L$1,5),4)&amp;"-12-31",1)/100000000,[1]!EM_S_STM07_BS(E1920,140,LEFT(RIGHT($L$1,11),10),1)/100000000)))</f>
        <v>6.3472375387</v>
      </c>
      <c r="M1920" s="36">
        <f t="shared" ca="1" si="148"/>
        <v>3.0153581118251269</v>
      </c>
      <c r="N1920" s="37" t="str">
        <f ca="1">IF(E1920="","",IF(ISERROR([1]!EM_S_EST_NETPROFIT(E1920,行业估值!$E$6,deadline)/100000000),"-",[1]!EM_S_EST_NETPROFIT(E1920,行业估值!$E$6,deadline)/100000000))</f>
        <v>-</v>
      </c>
      <c r="O1920" s="36" t="str">
        <f t="shared" ca="1" si="149"/>
        <v>-</v>
      </c>
      <c r="T1920" s="64" t="s">
        <v>3831</v>
      </c>
      <c r="U1920" s="64" t="s">
        <v>3832</v>
      </c>
    </row>
    <row r="1921" spans="4:21">
      <c r="D1921" s="45" t="str">
        <f>IF(AND(行业估值!$B$39=$G1921,COUNTIF($G$2:$G$2552,$G1921)&gt;=1),COUNTIF($G$2:G1921,$G1921),"")</f>
        <v/>
      </c>
      <c r="E1921" s="65" t="str">
        <f t="shared" si="145"/>
        <v>300523.SZ</v>
      </c>
      <c r="F1921" s="65" t="str">
        <f t="shared" si="146"/>
        <v>辰安科技</v>
      </c>
      <c r="G1921" s="34" t="str">
        <f>IF(E1921="","",IF(行业估值!$C$5="申万行业",[1]!EM_S_INFO_INDUSTRY_SW2014(E1921,"1"),IF(行业估值!$C$5="证监会行业",[1]!EM_S_INFO_INDUSTRY_CSRC1(E1921,"1"),[1]!EM_S_INFO_INDUSTRY_EM2016(E1921,"1"))))</f>
        <v>互联网</v>
      </c>
      <c r="H1921" s="34" t="str">
        <f>IF(E1921="","",IF($H$1="上证50",[1]!EM_S_INFO_COMPINDEX(E1921,"000016"),"")&amp;IF($H$1="上证180",[1]!EM_S_INFO_COMPINDEX(E1921,"000010"),"")&amp;IF($H$1="沪深300",[1]!EM_S_INFO_COMPINDEX(E1921,"000300"),"")&amp;IF(AND($H$1="上证A股",RIGHT(E1921,2)="SH"),"是","")&amp;IF(AND($H$1="深证A股",RIGHT(E1921,2)="SZ"),"是","")&amp;IF(AND($H$1="创业板",LEFT(E1921,1)-3=0),"是","")&amp;IF(AND($H$1="全部A股",E1921&lt;&gt;0),"是","")&amp;IF(AND($H$1="中小板",LEFT(E1921,3)="002"),"是",""))</f>
        <v>是</v>
      </c>
      <c r="I1921" s="46">
        <f ca="1">IF(E1921="","",IF(OR([1]!EM_S_VAL_MV(E1921,deadline)="",[1]!EM_S_VAL_MV(E1921,deadline)="--",[1]!EM_S_VAL_MV(E1921,deadline)="null"),0,[1]!EM_S_VAL_MV(E1921,deadline)/100000000))</f>
        <v>90.891525166600005</v>
      </c>
      <c r="J1921" s="46">
        <f ca="1">IF(E1921="","",IF(RIGHT(LEFT($J$1,6),3)="TTM",[1]!EM_S_FA_PROFIT_TTM(E1921,LEFT(RIGHT($J$1,11),10),1)/100000000,[1]!EM_S_STM07_IS(E1921,61,LEFT(RIGHT($J$1,5),4)&amp;"-12-31",1)/100000000))</f>
        <v>1.1761666516</v>
      </c>
      <c r="K1921" s="36">
        <f t="shared" ca="1" si="147"/>
        <v>77.277760802821263</v>
      </c>
      <c r="L1921" s="46">
        <f ca="1">IF(E1921="","",IF(ISERROR(IF(行业估值!$E$7="最新年报",[1]!EM_S_STM07_BS(E1921,140,LEFT(RIGHT($L$1,5),4)&amp;"-12-31",1)/100000000,[1]!EM_S_STM07_BS(E1921,140,LEFT(RIGHT($L$1,11),10),1)/100000000)),0,IF(行业估值!$E$7="最新年报",[1]!EM_S_STM07_BS(E1921,140,LEFT(RIGHT($L$1,5),4)&amp;"-12-31",1)/100000000,[1]!EM_S_STM07_BS(E1921,140,LEFT(RIGHT($L$1,11),10),1)/100000000)))</f>
        <v>14.2708062307</v>
      </c>
      <c r="M1921" s="36">
        <f t="shared" ca="1" si="148"/>
        <v>6.3690532754253271</v>
      </c>
      <c r="N1921" s="37">
        <f ca="1">IF(E1921="","",IF(ISERROR([1]!EM_S_EST_NETPROFIT(E1921,行业估值!$E$6,deadline)/100000000),"-",[1]!EM_S_EST_NETPROFIT(E1921,行业估值!$E$6,deadline)/100000000))</f>
        <v>2.1606999999999998</v>
      </c>
      <c r="O1921" s="36">
        <f t="shared" ca="1" si="149"/>
        <v>42.065777371499983</v>
      </c>
      <c r="T1921" s="64" t="s">
        <v>3833</v>
      </c>
      <c r="U1921" s="64" t="s">
        <v>3834</v>
      </c>
    </row>
    <row r="1922" spans="4:21">
      <c r="D1922" s="45" t="str">
        <f>IF(AND(行业估值!$B$39=$G1922,COUNTIF($G$2:$G$2552,$G1922)&gt;=1),COUNTIF($G$2:G1922,$G1922),"")</f>
        <v/>
      </c>
      <c r="E1922" s="65" t="str">
        <f t="shared" si="145"/>
        <v>300525.SZ</v>
      </c>
      <c r="F1922" s="65" t="str">
        <f t="shared" si="146"/>
        <v>博思软件</v>
      </c>
      <c r="G1922" s="34" t="str">
        <f>IF(E1922="","",IF(行业估值!$C$5="申万行业",[1]!EM_S_INFO_INDUSTRY_SW2014(E1922,"1"),IF(行业估值!$C$5="证监会行业",[1]!EM_S_INFO_INDUSTRY_CSRC1(E1922,"1"),[1]!EM_S_INFO_INDUSTRY_EM2016(E1922,"1"))))</f>
        <v>信息技术</v>
      </c>
      <c r="H1922" s="34" t="str">
        <f>IF(E1922="","",IF($H$1="上证50",[1]!EM_S_INFO_COMPINDEX(E1922,"000016"),"")&amp;IF($H$1="上证180",[1]!EM_S_INFO_COMPINDEX(E1922,"000010"),"")&amp;IF($H$1="沪深300",[1]!EM_S_INFO_COMPINDEX(E1922,"000300"),"")&amp;IF(AND($H$1="上证A股",RIGHT(E1922,2)="SH"),"是","")&amp;IF(AND($H$1="深证A股",RIGHT(E1922,2)="SZ"),"是","")&amp;IF(AND($H$1="创业板",LEFT(E1922,1)-3=0),"是","")&amp;IF(AND($H$1="全部A股",E1922&lt;&gt;0),"是","")&amp;IF(AND($H$1="中小板",LEFT(E1922,3)="002"),"是",""))</f>
        <v>是</v>
      </c>
      <c r="I1922" s="46">
        <f ca="1">IF(E1922="","",IF(OR([1]!EM_S_VAL_MV(E1922,deadline)="",[1]!EM_S_VAL_MV(E1922,deadline)="--",[1]!EM_S_VAL_MV(E1922,deadline)="null"),0,[1]!EM_S_VAL_MV(E1922,deadline)/100000000))</f>
        <v>70.521999991800001</v>
      </c>
      <c r="J1922" s="46">
        <f ca="1">IF(E1922="","",IF(RIGHT(LEFT($J$1,6),3)="TTM",[1]!EM_S_FA_PROFIT_TTM(E1922,LEFT(RIGHT($J$1,11),10),1)/100000000,[1]!EM_S_STM07_IS(E1922,61,LEFT(RIGHT($J$1,5),4)&amp;"-12-31",1)/100000000))</f>
        <v>0.99668668939999994</v>
      </c>
      <c r="K1922" s="36">
        <f t="shared" ca="1" si="147"/>
        <v>70.756438048002693</v>
      </c>
      <c r="L1922" s="46">
        <f ca="1">IF(E1922="","",IF(ISERROR(IF(行业估值!$E$7="最新年报",[1]!EM_S_STM07_BS(E1922,140,LEFT(RIGHT($L$1,5),4)&amp;"-12-31",1)/100000000,[1]!EM_S_STM07_BS(E1922,140,LEFT(RIGHT($L$1,11),10),1)/100000000)),0,IF(行业估值!$E$7="最新年报",[1]!EM_S_STM07_BS(E1922,140,LEFT(RIGHT($L$1,5),4)&amp;"-12-31",1)/100000000,[1]!EM_S_STM07_BS(E1922,140,LEFT(RIGHT($L$1,11),10),1)/100000000)))</f>
        <v>10.633563198099999</v>
      </c>
      <c r="M1922" s="36">
        <f t="shared" ca="1" si="148"/>
        <v>6.6320196417698298</v>
      </c>
      <c r="N1922" s="37">
        <f ca="1">IF(E1922="","",IF(ISERROR([1]!EM_S_EST_NETPROFIT(E1922,行业估值!$E$6,deadline)/100000000),"-",[1]!EM_S_EST_NETPROFIT(E1922,行业估值!$E$6,deadline)/100000000))</f>
        <v>1.3049999999999999</v>
      </c>
      <c r="O1922" s="36">
        <f t="shared" ca="1" si="149"/>
        <v>54.039846737011494</v>
      </c>
      <c r="T1922" s="64" t="s">
        <v>3835</v>
      </c>
      <c r="U1922" s="64" t="s">
        <v>3836</v>
      </c>
    </row>
    <row r="1923" spans="4:21">
      <c r="D1923" s="45" t="str">
        <f>IF(AND(行业估值!$B$39=$G1923,COUNTIF($G$2:$G$2552,$G1923)&gt;=1),COUNTIF($G$2:G1923,$G1923),"")</f>
        <v/>
      </c>
      <c r="E1923" s="65" t="str">
        <f t="shared" ref="E1923:E1986" si="150">IF(U1923="","",U1923)</f>
        <v>300526.SZ</v>
      </c>
      <c r="F1923" s="65" t="str">
        <f t="shared" ref="F1923:F1986" si="151">IF(T1923="","",T1923)</f>
        <v>中潜股份</v>
      </c>
      <c r="G1923" s="34" t="str">
        <f>IF(E1923="","",IF(行业估值!$C$5="申万行业",[1]!EM_S_INFO_INDUSTRY_SW2014(E1923,"1"),IF(行业估值!$C$5="证监会行业",[1]!EM_S_INFO_INDUSTRY_CSRC1(E1923,"1"),[1]!EM_S_INFO_INDUSTRY_EM2016(E1923,"1"))))</f>
        <v>纺织服装</v>
      </c>
      <c r="H1923" s="34" t="str">
        <f>IF(E1923="","",IF($H$1="上证50",[1]!EM_S_INFO_COMPINDEX(E1923,"000016"),"")&amp;IF($H$1="上证180",[1]!EM_S_INFO_COMPINDEX(E1923,"000010"),"")&amp;IF($H$1="沪深300",[1]!EM_S_INFO_COMPINDEX(E1923,"000300"),"")&amp;IF(AND($H$1="上证A股",RIGHT(E1923,2)="SH"),"是","")&amp;IF(AND($H$1="深证A股",RIGHT(E1923,2)="SZ"),"是","")&amp;IF(AND($H$1="创业板",LEFT(E1923,1)-3=0),"是","")&amp;IF(AND($H$1="全部A股",E1923&lt;&gt;0),"是","")&amp;IF(AND($H$1="中小板",LEFT(E1923,3)="002"),"是",""))</f>
        <v>是</v>
      </c>
      <c r="I1923" s="46">
        <f ca="1">IF(E1923="","",IF(OR([1]!EM_S_VAL_MV(E1923,deadline)="",[1]!EM_S_VAL_MV(E1923,deadline)="--",[1]!EM_S_VAL_MV(E1923,deadline)="null"),0,[1]!EM_S_VAL_MV(E1923,deadline)/100000000))</f>
        <v>73.759604675200009</v>
      </c>
      <c r="J1923" s="46">
        <f ca="1">IF(E1923="","",IF(RIGHT(LEFT($J$1,6),3)="TTM",[1]!EM_S_FA_PROFIT_TTM(E1923,LEFT(RIGHT($J$1,11),10),1)/100000000,[1]!EM_S_STM07_IS(E1923,61,LEFT(RIGHT($J$1,5),4)&amp;"-12-31",1)/100000000))</f>
        <v>0.22740841989999999</v>
      </c>
      <c r="K1923" s="36">
        <f t="shared" ref="K1923:K1986" ca="1" si="152">IF(E1923="","",IF(OR(I1923=0,J1923=0),"-",I1923/J1923))</f>
        <v>324.34860902527214</v>
      </c>
      <c r="L1923" s="46">
        <f ca="1">IF(E1923="","",IF(ISERROR(IF(行业估值!$E$7="最新年报",[1]!EM_S_STM07_BS(E1923,140,LEFT(RIGHT($L$1,5),4)&amp;"-12-31",1)/100000000,[1]!EM_S_STM07_BS(E1923,140,LEFT(RIGHT($L$1,11),10),1)/100000000)),0,IF(行业估值!$E$7="最新年报",[1]!EM_S_STM07_BS(E1923,140,LEFT(RIGHT($L$1,5),4)&amp;"-12-31",1)/100000000,[1]!EM_S_STM07_BS(E1923,140,LEFT(RIGHT($L$1,11),10),1)/100000000)))</f>
        <v>5.6447705478999994</v>
      </c>
      <c r="M1923" s="36">
        <f t="shared" ref="M1923:M1986" ca="1" si="153">IF(E1923="","",IF(OR(I1923=0,L1923=0),"-",I1923/L1923))</f>
        <v>13.066891567920417</v>
      </c>
      <c r="N1923" s="37" t="str">
        <f ca="1">IF(E1923="","",IF(ISERROR([1]!EM_S_EST_NETPROFIT(E1923,行业估值!$E$6,deadline)/100000000),"-",[1]!EM_S_EST_NETPROFIT(E1923,行业估值!$E$6,deadline)/100000000))</f>
        <v>-</v>
      </c>
      <c r="O1923" s="36" t="str">
        <f t="shared" ref="O1923:O1986" ca="1" si="154">IF(E1923="","",IF(ISERROR(IF(OR(I1923=0,N1923=0),"-",I1923/N1923)),"-",IF(OR(I1923=0,N1923=0),"-",I1923/N1923)))</f>
        <v>-</v>
      </c>
      <c r="T1923" s="64" t="s">
        <v>3837</v>
      </c>
      <c r="U1923" s="64" t="s">
        <v>3838</v>
      </c>
    </row>
    <row r="1924" spans="4:21">
      <c r="D1924" s="45">
        <f>IF(AND(行业估值!$B$39=$G1924,COUNTIF($G$2:$G$2552,$G1924)&gt;=1),COUNTIF($G$2:G1924,$G1924),"")</f>
        <v>201</v>
      </c>
      <c r="E1924" s="65" t="str">
        <f t="shared" si="150"/>
        <v>300527.SZ</v>
      </c>
      <c r="F1924" s="65" t="str">
        <f t="shared" si="151"/>
        <v>中国应急</v>
      </c>
      <c r="G1924" s="34" t="str">
        <f>IF(E1924="","",IF(行业估值!$C$5="申万行业",[1]!EM_S_INFO_INDUSTRY_SW2014(E1924,"1"),IF(行业估值!$C$5="证监会行业",[1]!EM_S_INFO_INDUSTRY_CSRC1(E1924,"1"),[1]!EM_S_INFO_INDUSTRY_EM2016(E1924,"1"))))</f>
        <v>机械设备</v>
      </c>
      <c r="H1924" s="34" t="str">
        <f>IF(E1924="","",IF($H$1="上证50",[1]!EM_S_INFO_COMPINDEX(E1924,"000016"),"")&amp;IF($H$1="上证180",[1]!EM_S_INFO_COMPINDEX(E1924,"000010"),"")&amp;IF($H$1="沪深300",[1]!EM_S_INFO_COMPINDEX(E1924,"000300"),"")&amp;IF(AND($H$1="上证A股",RIGHT(E1924,2)="SH"),"是","")&amp;IF(AND($H$1="深证A股",RIGHT(E1924,2)="SZ"),"是","")&amp;IF(AND($H$1="创业板",LEFT(E1924,1)-3=0),"是","")&amp;IF(AND($H$1="全部A股",E1924&lt;&gt;0),"是","")&amp;IF(AND($H$1="中小板",LEFT(E1924,3)="002"),"是",""))</f>
        <v>是</v>
      </c>
      <c r="I1924" s="46">
        <f ca="1">IF(E1924="","",IF(OR([1]!EM_S_VAL_MV(E1924,deadline)="",[1]!EM_S_VAL_MV(E1924,deadline)="--",[1]!EM_S_VAL_MV(E1924,deadline)="null"),0,[1]!EM_S_VAL_MV(E1924,deadline)/100000000))</f>
        <v>103.16893618350001</v>
      </c>
      <c r="J1924" s="46">
        <f ca="1">IF(E1924="","",IF(RIGHT(LEFT($J$1,6),3)="TTM",[1]!EM_S_FA_PROFIT_TTM(E1924,LEFT(RIGHT($J$1,11),10),1)/100000000,[1]!EM_S_STM07_IS(E1924,61,LEFT(RIGHT($J$1,5),4)&amp;"-12-31",1)/100000000))</f>
        <v>1.9427481290000002</v>
      </c>
      <c r="K1924" s="36">
        <f t="shared" ca="1" si="152"/>
        <v>53.104638034887536</v>
      </c>
      <c r="L1924" s="46">
        <f ca="1">IF(E1924="","",IF(ISERROR(IF(行业估值!$E$7="最新年报",[1]!EM_S_STM07_BS(E1924,140,LEFT(RIGHT($L$1,5),4)&amp;"-12-31",1)/100000000,[1]!EM_S_STM07_BS(E1924,140,LEFT(RIGHT($L$1,11),10),1)/100000000)),0,IF(行业估值!$E$7="最新年报",[1]!EM_S_STM07_BS(E1924,140,LEFT(RIGHT($L$1,5),4)&amp;"-12-31",1)/100000000,[1]!EM_S_STM07_BS(E1924,140,LEFT(RIGHT($L$1,11),10),1)/100000000)))</f>
        <v>20.744121550599999</v>
      </c>
      <c r="M1924" s="36">
        <f t="shared" ca="1" si="153"/>
        <v>4.9734058842571702</v>
      </c>
      <c r="N1924" s="37">
        <f ca="1">IF(E1924="","",IF(ISERROR([1]!EM_S_EST_NETPROFIT(E1924,行业估值!$E$6,deadline)/100000000),"-",[1]!EM_S_EST_NETPROFIT(E1924,行业估值!$E$6,deadline)/100000000))</f>
        <v>2.4900000000000002</v>
      </c>
      <c r="O1924" s="36">
        <f t="shared" ca="1" si="154"/>
        <v>41.433307704216865</v>
      </c>
      <c r="T1924" s="64" t="s">
        <v>3839</v>
      </c>
      <c r="U1924" s="64" t="s">
        <v>3840</v>
      </c>
    </row>
    <row r="1925" spans="4:21">
      <c r="D1925" s="45" t="str">
        <f>IF(AND(行业估值!$B$39=$G1925,COUNTIF($G$2:$G$2552,$G1925)&gt;=1),COUNTIF($G$2:G1925,$G1925),"")</f>
        <v/>
      </c>
      <c r="E1925" s="65" t="str">
        <f t="shared" si="150"/>
        <v>300528.SZ</v>
      </c>
      <c r="F1925" s="65" t="str">
        <f t="shared" si="151"/>
        <v>幸福蓝海</v>
      </c>
      <c r="G1925" s="34" t="str">
        <f>IF(E1925="","",IF(行业估值!$C$5="申万行业",[1]!EM_S_INFO_INDUSTRY_SW2014(E1925,"1"),IF(行业估值!$C$5="证监会行业",[1]!EM_S_INFO_INDUSTRY_CSRC1(E1925,"1"),[1]!EM_S_INFO_INDUSTRY_EM2016(E1925,"1"))))</f>
        <v>文化传媒</v>
      </c>
      <c r="H1925" s="34" t="str">
        <f>IF(E1925="","",IF($H$1="上证50",[1]!EM_S_INFO_COMPINDEX(E1925,"000016"),"")&amp;IF($H$1="上证180",[1]!EM_S_INFO_COMPINDEX(E1925,"000010"),"")&amp;IF($H$1="沪深300",[1]!EM_S_INFO_COMPINDEX(E1925,"000300"),"")&amp;IF(AND($H$1="上证A股",RIGHT(E1925,2)="SH"),"是","")&amp;IF(AND($H$1="深证A股",RIGHT(E1925,2)="SZ"),"是","")&amp;IF(AND($H$1="创业板",LEFT(E1925,1)-3=0),"是","")&amp;IF(AND($H$1="全部A股",E1925&lt;&gt;0),"是","")&amp;IF(AND($H$1="中小板",LEFT(E1925,3)="002"),"是",""))</f>
        <v>是</v>
      </c>
      <c r="I1925" s="46">
        <f ca="1">IF(E1925="","",IF(OR([1]!EM_S_VAL_MV(E1925,deadline)="",[1]!EM_S_VAL_MV(E1925,deadline)="--",[1]!EM_S_VAL_MV(E1925,deadline)="null"),0,[1]!EM_S_VAL_MV(E1925,deadline)/100000000))</f>
        <v>23.3625249858</v>
      </c>
      <c r="J1925" s="46">
        <f ca="1">IF(E1925="","",IF(RIGHT(LEFT($J$1,6),3)="TTM",[1]!EM_S_FA_PROFIT_TTM(E1925,LEFT(RIGHT($J$1,11),10),1)/100000000,[1]!EM_S_STM07_IS(E1925,61,LEFT(RIGHT($J$1,5),4)&amp;"-12-31",1)/100000000))</f>
        <v>-7.8615968397000007</v>
      </c>
      <c r="K1925" s="36">
        <f t="shared" ca="1" si="152"/>
        <v>-2.9717276861390816</v>
      </c>
      <c r="L1925" s="46">
        <f ca="1">IF(E1925="","",IF(ISERROR(IF(行业估值!$E$7="最新年报",[1]!EM_S_STM07_BS(E1925,140,LEFT(RIGHT($L$1,5),4)&amp;"-12-31",1)/100000000,[1]!EM_S_STM07_BS(E1925,140,LEFT(RIGHT($L$1,11),10),1)/100000000)),0,IF(行业估值!$E$7="最新年报",[1]!EM_S_STM07_BS(E1925,140,LEFT(RIGHT($L$1,5),4)&amp;"-12-31",1)/100000000,[1]!EM_S_STM07_BS(E1925,140,LEFT(RIGHT($L$1,11),10),1)/100000000)))</f>
        <v>13.2187487997</v>
      </c>
      <c r="M1925" s="36">
        <f t="shared" ca="1" si="153"/>
        <v>1.7673779371864766</v>
      </c>
      <c r="N1925" s="37" t="str">
        <f ca="1">IF(E1925="","",IF(ISERROR([1]!EM_S_EST_NETPROFIT(E1925,行业估值!$E$6,deadline)/100000000),"-",[1]!EM_S_EST_NETPROFIT(E1925,行业估值!$E$6,deadline)/100000000))</f>
        <v>-</v>
      </c>
      <c r="O1925" s="36" t="str">
        <f t="shared" ca="1" si="154"/>
        <v>-</v>
      </c>
      <c r="T1925" s="64" t="s">
        <v>3841</v>
      </c>
      <c r="U1925" s="64" t="s">
        <v>3842</v>
      </c>
    </row>
    <row r="1926" spans="4:21">
      <c r="D1926" s="45" t="str">
        <f>IF(AND(行业估值!$B$39=$G1926,COUNTIF($G$2:$G$2552,$G1926)&gt;=1),COUNTIF($G$2:G1926,$G1926),"")</f>
        <v/>
      </c>
      <c r="E1926" s="65" t="str">
        <f t="shared" si="150"/>
        <v>300529.SZ</v>
      </c>
      <c r="F1926" s="65" t="str">
        <f t="shared" si="151"/>
        <v>健帆生物</v>
      </c>
      <c r="G1926" s="34" t="str">
        <f>IF(E1926="","",IF(行业估值!$C$5="申万行业",[1]!EM_S_INFO_INDUSTRY_SW2014(E1926,"1"),IF(行业估值!$C$5="证监会行业",[1]!EM_S_INFO_INDUSTRY_CSRC1(E1926,"1"),[1]!EM_S_INFO_INDUSTRY_EM2016(E1926,"1"))))</f>
        <v>医药生物</v>
      </c>
      <c r="H1926" s="34" t="str">
        <f>IF(E1926="","",IF($H$1="上证50",[1]!EM_S_INFO_COMPINDEX(E1926,"000016"),"")&amp;IF($H$1="上证180",[1]!EM_S_INFO_COMPINDEX(E1926,"000010"),"")&amp;IF($H$1="沪深300",[1]!EM_S_INFO_COMPINDEX(E1926,"000300"),"")&amp;IF(AND($H$1="上证A股",RIGHT(E1926,2)="SH"),"是","")&amp;IF(AND($H$1="深证A股",RIGHT(E1926,2)="SZ"),"是","")&amp;IF(AND($H$1="创业板",LEFT(E1926,1)-3=0),"是","")&amp;IF(AND($H$1="全部A股",E1926&lt;&gt;0),"是","")&amp;IF(AND($H$1="中小板",LEFT(E1926,3)="002"),"是",""))</f>
        <v>是</v>
      </c>
      <c r="I1926" s="46">
        <f ca="1">IF(E1926="","",IF(OR([1]!EM_S_VAL_MV(E1926,deadline)="",[1]!EM_S_VAL_MV(E1926,deadline)="--",[1]!EM_S_VAL_MV(E1926,deadline)="null"),0,[1]!EM_S_VAL_MV(E1926,deadline)/100000000))</f>
        <v>302.27494591999999</v>
      </c>
      <c r="J1926" s="46">
        <f ca="1">IF(E1926="","",IF(RIGHT(LEFT($J$1,6),3)="TTM",[1]!EM_S_FA_PROFIT_TTM(E1926,LEFT(RIGHT($J$1,11),10),1)/100000000,[1]!EM_S_STM07_IS(E1926,61,LEFT(RIGHT($J$1,5),4)&amp;"-12-31",1)/100000000))</f>
        <v>5.1196539051999999</v>
      </c>
      <c r="K1926" s="36">
        <f t="shared" ca="1" si="152"/>
        <v>59.042066420345577</v>
      </c>
      <c r="L1926" s="46">
        <f ca="1">IF(E1926="","",IF(ISERROR(IF(行业估值!$E$7="最新年报",[1]!EM_S_STM07_BS(E1926,140,LEFT(RIGHT($L$1,5),4)&amp;"-12-31",1)/100000000,[1]!EM_S_STM07_BS(E1926,140,LEFT(RIGHT($L$1,11),10),1)/100000000)),0,IF(行业估值!$E$7="最新年报",[1]!EM_S_STM07_BS(E1926,140,LEFT(RIGHT($L$1,5),4)&amp;"-12-31",1)/100000000,[1]!EM_S_STM07_BS(E1926,140,LEFT(RIGHT($L$1,11),10),1)/100000000)))</f>
        <v>19.7389112649</v>
      </c>
      <c r="M1926" s="36">
        <f t="shared" ca="1" si="153"/>
        <v>15.313658482142802</v>
      </c>
      <c r="N1926" s="37">
        <f ca="1">IF(E1926="","",IF(ISERROR([1]!EM_S_EST_NETPROFIT(E1926,行业估值!$E$6,deadline)/100000000),"-",[1]!EM_S_EST_NETPROFIT(E1926,行业估值!$E$6,deadline)/100000000))</f>
        <v>5.5757700000000003</v>
      </c>
      <c r="O1926" s="36">
        <f t="shared" ca="1" si="154"/>
        <v>54.212233632305491</v>
      </c>
      <c r="T1926" s="64" t="s">
        <v>3843</v>
      </c>
      <c r="U1926" s="64" t="s">
        <v>3844</v>
      </c>
    </row>
    <row r="1927" spans="4:21">
      <c r="D1927" s="45" t="str">
        <f>IF(AND(行业估值!$B$39=$G1927,COUNTIF($G$2:$G$2552,$G1927)&gt;=1),COUNTIF($G$2:G1927,$G1927),"")</f>
        <v/>
      </c>
      <c r="E1927" s="65" t="str">
        <f t="shared" si="150"/>
        <v>300530.SZ</v>
      </c>
      <c r="F1927" s="65" t="str">
        <f t="shared" si="151"/>
        <v>达志科技</v>
      </c>
      <c r="G1927" s="34" t="str">
        <f>IF(E1927="","",IF(行业估值!$C$5="申万行业",[1]!EM_S_INFO_INDUSTRY_SW2014(E1927,"1"),IF(行业估值!$C$5="证监会行业",[1]!EM_S_INFO_INDUSTRY_CSRC1(E1927,"1"),[1]!EM_S_INFO_INDUSTRY_EM2016(E1927,"1"))))</f>
        <v>基础化工</v>
      </c>
      <c r="H1927" s="34" t="str">
        <f>IF(E1927="","",IF($H$1="上证50",[1]!EM_S_INFO_COMPINDEX(E1927,"000016"),"")&amp;IF($H$1="上证180",[1]!EM_S_INFO_COMPINDEX(E1927,"000010"),"")&amp;IF($H$1="沪深300",[1]!EM_S_INFO_COMPINDEX(E1927,"000300"),"")&amp;IF(AND($H$1="上证A股",RIGHT(E1927,2)="SH"),"是","")&amp;IF(AND($H$1="深证A股",RIGHT(E1927,2)="SZ"),"是","")&amp;IF(AND($H$1="创业板",LEFT(E1927,1)-3=0),"是","")&amp;IF(AND($H$1="全部A股",E1927&lt;&gt;0),"是","")&amp;IF(AND($H$1="中小板",LEFT(E1927,3)="002"),"是",""))</f>
        <v>是</v>
      </c>
      <c r="I1927" s="46">
        <f ca="1">IF(E1927="","",IF(OR([1]!EM_S_VAL_MV(E1927,deadline)="",[1]!EM_S_VAL_MV(E1927,deadline)="--",[1]!EM_S_VAL_MV(E1927,deadline)="null"),0,[1]!EM_S_VAL_MV(E1927,deadline)/100000000))</f>
        <v>30.943436999999999</v>
      </c>
      <c r="J1927" s="46">
        <f ca="1">IF(E1927="","",IF(RIGHT(LEFT($J$1,6),3)="TTM",[1]!EM_S_FA_PROFIT_TTM(E1927,LEFT(RIGHT($J$1,11),10),1)/100000000,[1]!EM_S_STM07_IS(E1927,61,LEFT(RIGHT($J$1,5),4)&amp;"-12-31",1)/100000000))</f>
        <v>0.38375389139999999</v>
      </c>
      <c r="K1927" s="36">
        <f t="shared" ca="1" si="152"/>
        <v>80.633545856989315</v>
      </c>
      <c r="L1927" s="46">
        <f ca="1">IF(E1927="","",IF(ISERROR(IF(行业估值!$E$7="最新年报",[1]!EM_S_STM07_BS(E1927,140,LEFT(RIGHT($L$1,5),4)&amp;"-12-31",1)/100000000,[1]!EM_S_STM07_BS(E1927,140,LEFT(RIGHT($L$1,11),10),1)/100000000)),0,IF(行业估值!$E$7="最新年报",[1]!EM_S_STM07_BS(E1927,140,LEFT(RIGHT($L$1,5),4)&amp;"-12-31",1)/100000000,[1]!EM_S_STM07_BS(E1927,140,LEFT(RIGHT($L$1,11),10),1)/100000000)))</f>
        <v>5.1848840526000002</v>
      </c>
      <c r="M1927" s="36">
        <f t="shared" ca="1" si="153"/>
        <v>5.9680094455503152</v>
      </c>
      <c r="N1927" s="37" t="str">
        <f ca="1">IF(E1927="","",IF(ISERROR([1]!EM_S_EST_NETPROFIT(E1927,行业估值!$E$6,deadline)/100000000),"-",[1]!EM_S_EST_NETPROFIT(E1927,行业估值!$E$6,deadline)/100000000))</f>
        <v>-</v>
      </c>
      <c r="O1927" s="36" t="str">
        <f t="shared" ca="1" si="154"/>
        <v>-</v>
      </c>
      <c r="T1927" s="64" t="s">
        <v>3845</v>
      </c>
      <c r="U1927" s="64" t="s">
        <v>3846</v>
      </c>
    </row>
    <row r="1928" spans="4:21">
      <c r="D1928" s="45" t="str">
        <f>IF(AND(行业估值!$B$39=$G1928,COUNTIF($G$2:$G$2552,$G1928)&gt;=1),COUNTIF($G$2:G1928,$G1928),"")</f>
        <v/>
      </c>
      <c r="E1928" s="65" t="str">
        <f t="shared" si="150"/>
        <v>300531.SZ</v>
      </c>
      <c r="F1928" s="65" t="str">
        <f t="shared" si="151"/>
        <v>优博讯</v>
      </c>
      <c r="G1928" s="34" t="str">
        <f>IF(E1928="","",IF(行业估值!$C$5="申万行业",[1]!EM_S_INFO_INDUSTRY_SW2014(E1928,"1"),IF(行业估值!$C$5="证监会行业",[1]!EM_S_INFO_INDUSTRY_CSRC1(E1928,"1"),[1]!EM_S_INFO_INDUSTRY_EM2016(E1928,"1"))))</f>
        <v>信息技术</v>
      </c>
      <c r="H1928" s="34" t="str">
        <f>IF(E1928="","",IF($H$1="上证50",[1]!EM_S_INFO_COMPINDEX(E1928,"000016"),"")&amp;IF($H$1="上证180",[1]!EM_S_INFO_COMPINDEX(E1928,"000010"),"")&amp;IF($H$1="沪深300",[1]!EM_S_INFO_COMPINDEX(E1928,"000300"),"")&amp;IF(AND($H$1="上证A股",RIGHT(E1928,2)="SH"),"是","")&amp;IF(AND($H$1="深证A股",RIGHT(E1928,2)="SZ"),"是","")&amp;IF(AND($H$1="创业板",LEFT(E1928,1)-3=0),"是","")&amp;IF(AND($H$1="全部A股",E1928&lt;&gt;0),"是","")&amp;IF(AND($H$1="中小板",LEFT(E1928,3)="002"),"是",""))</f>
        <v>是</v>
      </c>
      <c r="I1928" s="46">
        <f ca="1">IF(E1928="","",IF(OR([1]!EM_S_VAL_MV(E1928,deadline)="",[1]!EM_S_VAL_MV(E1928,deadline)="--",[1]!EM_S_VAL_MV(E1928,deadline)="null"),0,[1]!EM_S_VAL_MV(E1928,deadline)/100000000))</f>
        <v>42.56</v>
      </c>
      <c r="J1928" s="46">
        <f ca="1">IF(E1928="","",IF(RIGHT(LEFT($J$1,6),3)="TTM",[1]!EM_S_FA_PROFIT_TTM(E1928,LEFT(RIGHT($J$1,11),10),1)/100000000,[1]!EM_S_STM07_IS(E1928,61,LEFT(RIGHT($J$1,5),4)&amp;"-12-31",1)/100000000))</f>
        <v>1.0518514704000002</v>
      </c>
      <c r="K1928" s="36">
        <f t="shared" ca="1" si="152"/>
        <v>40.461986504439835</v>
      </c>
      <c r="L1928" s="46">
        <f ca="1">IF(E1928="","",IF(ISERROR(IF(行业估值!$E$7="最新年报",[1]!EM_S_STM07_BS(E1928,140,LEFT(RIGHT($L$1,5),4)&amp;"-12-31",1)/100000000,[1]!EM_S_STM07_BS(E1928,140,LEFT(RIGHT($L$1,11),10),1)/100000000)),0,IF(行业估值!$E$7="最新年报",[1]!EM_S_STM07_BS(E1928,140,LEFT(RIGHT($L$1,5),4)&amp;"-12-31",1)/100000000,[1]!EM_S_STM07_BS(E1928,140,LEFT(RIGHT($L$1,11),10),1)/100000000)))</f>
        <v>7.7537995994000006</v>
      </c>
      <c r="M1928" s="36">
        <f t="shared" ca="1" si="153"/>
        <v>5.4889218446261303</v>
      </c>
      <c r="N1928" s="37">
        <f ca="1">IF(E1928="","",IF(ISERROR([1]!EM_S_EST_NETPROFIT(E1928,行业估值!$E$6,deadline)/100000000),"-",[1]!EM_S_EST_NETPROFIT(E1928,行业估值!$E$6,deadline)/100000000))</f>
        <v>1.76</v>
      </c>
      <c r="O1928" s="36">
        <f t="shared" ca="1" si="154"/>
        <v>24.181818181818183</v>
      </c>
      <c r="T1928" s="64" t="s">
        <v>3847</v>
      </c>
      <c r="U1928" s="64" t="s">
        <v>3848</v>
      </c>
    </row>
    <row r="1929" spans="4:21">
      <c r="D1929" s="45" t="str">
        <f>IF(AND(行业估值!$B$39=$G1929,COUNTIF($G$2:$G$2552,$G1929)&gt;=1),COUNTIF($G$2:G1929,$G1929),"")</f>
        <v/>
      </c>
      <c r="E1929" s="65" t="str">
        <f t="shared" si="150"/>
        <v>300532.SZ</v>
      </c>
      <c r="F1929" s="65" t="str">
        <f t="shared" si="151"/>
        <v>今天国际</v>
      </c>
      <c r="G1929" s="34" t="str">
        <f>IF(E1929="","",IF(行业估值!$C$5="申万行业",[1]!EM_S_INFO_INDUSTRY_SW2014(E1929,"1"),IF(行业估值!$C$5="证监会行业",[1]!EM_S_INFO_INDUSTRY_CSRC1(E1929,"1"),[1]!EM_S_INFO_INDUSTRY_EM2016(E1929,"1"))))</f>
        <v>信息技术</v>
      </c>
      <c r="H1929" s="34" t="str">
        <f>IF(E1929="","",IF($H$1="上证50",[1]!EM_S_INFO_COMPINDEX(E1929,"000016"),"")&amp;IF($H$1="上证180",[1]!EM_S_INFO_COMPINDEX(E1929,"000010"),"")&amp;IF($H$1="沪深300",[1]!EM_S_INFO_COMPINDEX(E1929,"000300"),"")&amp;IF(AND($H$1="上证A股",RIGHT(E1929,2)="SH"),"是","")&amp;IF(AND($H$1="深证A股",RIGHT(E1929,2)="SZ"),"是","")&amp;IF(AND($H$1="创业板",LEFT(E1929,1)-3=0),"是","")&amp;IF(AND($H$1="全部A股",E1929&lt;&gt;0),"是","")&amp;IF(AND($H$1="中小板",LEFT(E1929,3)="002"),"是",""))</f>
        <v>是</v>
      </c>
      <c r="I1929" s="46">
        <f ca="1">IF(E1929="","",IF(OR([1]!EM_S_VAL_MV(E1929,deadline)="",[1]!EM_S_VAL_MV(E1929,deadline)="--",[1]!EM_S_VAL_MV(E1929,deadline)="null"),0,[1]!EM_S_VAL_MV(E1929,deadline)/100000000))</f>
        <v>27.503474400000002</v>
      </c>
      <c r="J1929" s="46">
        <f ca="1">IF(E1929="","",IF(RIGHT(LEFT($J$1,6),3)="TTM",[1]!EM_S_FA_PROFIT_TTM(E1929,LEFT(RIGHT($J$1,11),10),1)/100000000,[1]!EM_S_STM07_IS(E1929,61,LEFT(RIGHT($J$1,5),4)&amp;"-12-31",1)/100000000))</f>
        <v>0.23019465210000001</v>
      </c>
      <c r="K1929" s="36">
        <f t="shared" ca="1" si="152"/>
        <v>119.4792066153304</v>
      </c>
      <c r="L1929" s="46">
        <f ca="1">IF(E1929="","",IF(ISERROR(IF(行业估值!$E$7="最新年报",[1]!EM_S_STM07_BS(E1929,140,LEFT(RIGHT($L$1,5),4)&amp;"-12-31",1)/100000000,[1]!EM_S_STM07_BS(E1929,140,LEFT(RIGHT($L$1,11),10),1)/100000000)),0,IF(行业估值!$E$7="最新年报",[1]!EM_S_STM07_BS(E1929,140,LEFT(RIGHT($L$1,5),4)&amp;"-12-31",1)/100000000,[1]!EM_S_STM07_BS(E1929,140,LEFT(RIGHT($L$1,11),10),1)/100000000)))</f>
        <v>7.5871600269000004</v>
      </c>
      <c r="M1929" s="36">
        <f t="shared" ca="1" si="153"/>
        <v>3.6250025440991664</v>
      </c>
      <c r="N1929" s="37" t="str">
        <f ca="1">IF(E1929="","",IF(ISERROR([1]!EM_S_EST_NETPROFIT(E1929,行业估值!$E$6,deadline)/100000000),"-",[1]!EM_S_EST_NETPROFIT(E1929,行业估值!$E$6,deadline)/100000000))</f>
        <v>-</v>
      </c>
      <c r="O1929" s="36" t="str">
        <f t="shared" ca="1" si="154"/>
        <v>-</v>
      </c>
      <c r="T1929" s="64" t="s">
        <v>3849</v>
      </c>
      <c r="U1929" s="64" t="s">
        <v>3850</v>
      </c>
    </row>
    <row r="1930" spans="4:21">
      <c r="D1930" s="45" t="str">
        <f>IF(AND(行业估值!$B$39=$G1930,COUNTIF($G$2:$G$2552,$G1930)&gt;=1),COUNTIF($G$2:G1930,$G1930),"")</f>
        <v/>
      </c>
      <c r="E1930" s="65" t="str">
        <f t="shared" si="150"/>
        <v>300533.SZ</v>
      </c>
      <c r="F1930" s="65" t="str">
        <f t="shared" si="151"/>
        <v>冰川网络</v>
      </c>
      <c r="G1930" s="34" t="str">
        <f>IF(E1930="","",IF(行业估值!$C$5="申万行业",[1]!EM_S_INFO_INDUSTRY_SW2014(E1930,"1"),IF(行业估值!$C$5="证监会行业",[1]!EM_S_INFO_INDUSTRY_CSRC1(E1930,"1"),[1]!EM_S_INFO_INDUSTRY_EM2016(E1930,"1"))))</f>
        <v>互联网</v>
      </c>
      <c r="H1930" s="34" t="str">
        <f>IF(E1930="","",IF($H$1="上证50",[1]!EM_S_INFO_COMPINDEX(E1930,"000016"),"")&amp;IF($H$1="上证180",[1]!EM_S_INFO_COMPINDEX(E1930,"000010"),"")&amp;IF($H$1="沪深300",[1]!EM_S_INFO_COMPINDEX(E1930,"000300"),"")&amp;IF(AND($H$1="上证A股",RIGHT(E1930,2)="SH"),"是","")&amp;IF(AND($H$1="深证A股",RIGHT(E1930,2)="SZ"),"是","")&amp;IF(AND($H$1="创业板",LEFT(E1930,1)-3=0),"是","")&amp;IF(AND($H$1="全部A股",E1930&lt;&gt;0),"是","")&amp;IF(AND($H$1="中小板",LEFT(E1930,3)="002"),"是",""))</f>
        <v>是</v>
      </c>
      <c r="I1930" s="46">
        <f ca="1">IF(E1930="","",IF(OR([1]!EM_S_VAL_MV(E1930,deadline)="",[1]!EM_S_VAL_MV(E1930,deadline)="--",[1]!EM_S_VAL_MV(E1930,deadline)="null"),0,[1]!EM_S_VAL_MV(E1930,deadline)/100000000))</f>
        <v>39.294589879999997</v>
      </c>
      <c r="J1930" s="46">
        <f ca="1">IF(E1930="","",IF(RIGHT(LEFT($J$1,6),3)="TTM",[1]!EM_S_FA_PROFIT_TTM(E1930,LEFT(RIGHT($J$1,11),10),1)/100000000,[1]!EM_S_STM07_IS(E1930,61,LEFT(RIGHT($J$1,5),4)&amp;"-12-31",1)/100000000))</f>
        <v>1.3650690153</v>
      </c>
      <c r="K1930" s="36">
        <f t="shared" ca="1" si="152"/>
        <v>28.785789904816102</v>
      </c>
      <c r="L1930" s="46">
        <f ca="1">IF(E1930="","",IF(ISERROR(IF(行业估值!$E$7="最新年报",[1]!EM_S_STM07_BS(E1930,140,LEFT(RIGHT($L$1,5),4)&amp;"-12-31",1)/100000000,[1]!EM_S_STM07_BS(E1930,140,LEFT(RIGHT($L$1,11),10),1)/100000000)),0,IF(行业估值!$E$7="最新年报",[1]!EM_S_STM07_BS(E1930,140,LEFT(RIGHT($L$1,5),4)&amp;"-12-31",1)/100000000,[1]!EM_S_STM07_BS(E1930,140,LEFT(RIGHT($L$1,11),10),1)/100000000)))</f>
        <v>16.464488713800002</v>
      </c>
      <c r="M1930" s="36">
        <f t="shared" ca="1" si="153"/>
        <v>2.3866267919431072</v>
      </c>
      <c r="N1930" s="37" t="str">
        <f ca="1">IF(E1930="","",IF(ISERROR([1]!EM_S_EST_NETPROFIT(E1930,行业估值!$E$6,deadline)/100000000),"-",[1]!EM_S_EST_NETPROFIT(E1930,行业估值!$E$6,deadline)/100000000))</f>
        <v>-</v>
      </c>
      <c r="O1930" s="36" t="str">
        <f t="shared" ca="1" si="154"/>
        <v>-</v>
      </c>
      <c r="T1930" s="64" t="s">
        <v>3851</v>
      </c>
      <c r="U1930" s="64" t="s">
        <v>3852</v>
      </c>
    </row>
    <row r="1931" spans="4:21">
      <c r="D1931" s="45" t="str">
        <f>IF(AND(行业估值!$B$39=$G1931,COUNTIF($G$2:$G$2552,$G1931)&gt;=1),COUNTIF($G$2:G1931,$G1931),"")</f>
        <v/>
      </c>
      <c r="E1931" s="65" t="str">
        <f t="shared" si="150"/>
        <v>300534.SZ</v>
      </c>
      <c r="F1931" s="65" t="str">
        <f t="shared" si="151"/>
        <v>陇神戎发</v>
      </c>
      <c r="G1931" s="34" t="str">
        <f>IF(E1931="","",IF(行业估值!$C$5="申万行业",[1]!EM_S_INFO_INDUSTRY_SW2014(E1931,"1"),IF(行业估值!$C$5="证监会行业",[1]!EM_S_INFO_INDUSTRY_CSRC1(E1931,"1"),[1]!EM_S_INFO_INDUSTRY_EM2016(E1931,"1"))))</f>
        <v>医药生物</v>
      </c>
      <c r="H1931" s="34" t="str">
        <f>IF(E1931="","",IF($H$1="上证50",[1]!EM_S_INFO_COMPINDEX(E1931,"000016"),"")&amp;IF($H$1="上证180",[1]!EM_S_INFO_COMPINDEX(E1931,"000010"),"")&amp;IF($H$1="沪深300",[1]!EM_S_INFO_COMPINDEX(E1931,"000300"),"")&amp;IF(AND($H$1="上证A股",RIGHT(E1931,2)="SH"),"是","")&amp;IF(AND($H$1="深证A股",RIGHT(E1931,2)="SZ"),"是","")&amp;IF(AND($H$1="创业板",LEFT(E1931,1)-3=0),"是","")&amp;IF(AND($H$1="全部A股",E1931&lt;&gt;0),"是","")&amp;IF(AND($H$1="中小板",LEFT(E1931,3)="002"),"是",""))</f>
        <v>是</v>
      </c>
      <c r="I1931" s="46">
        <f ca="1">IF(E1931="","",IF(OR([1]!EM_S_VAL_MV(E1931,deadline)="",[1]!EM_S_VAL_MV(E1931,deadline)="--",[1]!EM_S_VAL_MV(E1931,deadline)="null"),0,[1]!EM_S_VAL_MV(E1931,deadline)/100000000))</f>
        <v>17.9883585</v>
      </c>
      <c r="J1931" s="46">
        <f ca="1">IF(E1931="","",IF(RIGHT(LEFT($J$1,6),3)="TTM",[1]!EM_S_FA_PROFIT_TTM(E1931,LEFT(RIGHT($J$1,11),10),1)/100000000,[1]!EM_S_STM07_IS(E1931,61,LEFT(RIGHT($J$1,5),4)&amp;"-12-31",1)/100000000))</f>
        <v>8.3137646799999992E-2</v>
      </c>
      <c r="K1931" s="36">
        <f t="shared" ca="1" si="152"/>
        <v>216.36838655385182</v>
      </c>
      <c r="L1931" s="46">
        <f ca="1">IF(E1931="","",IF(ISERROR(IF(行业估值!$E$7="最新年报",[1]!EM_S_STM07_BS(E1931,140,LEFT(RIGHT($L$1,5),4)&amp;"-12-31",1)/100000000,[1]!EM_S_STM07_BS(E1931,140,LEFT(RIGHT($L$1,11),10),1)/100000000)),0,IF(行业估值!$E$7="最新年报",[1]!EM_S_STM07_BS(E1931,140,LEFT(RIGHT($L$1,5),4)&amp;"-12-31",1)/100000000,[1]!EM_S_STM07_BS(E1931,140,LEFT(RIGHT($L$1,11),10),1)/100000000)))</f>
        <v>7.2324100658999999</v>
      </c>
      <c r="M1931" s="36">
        <f t="shared" ca="1" si="153"/>
        <v>2.4871873049363016</v>
      </c>
      <c r="N1931" s="37" t="str">
        <f ca="1">IF(E1931="","",IF(ISERROR([1]!EM_S_EST_NETPROFIT(E1931,行业估值!$E$6,deadline)/100000000),"-",[1]!EM_S_EST_NETPROFIT(E1931,行业估值!$E$6,deadline)/100000000))</f>
        <v>-</v>
      </c>
      <c r="O1931" s="36" t="str">
        <f t="shared" ca="1" si="154"/>
        <v>-</v>
      </c>
      <c r="T1931" s="64" t="s">
        <v>3853</v>
      </c>
      <c r="U1931" s="64" t="s">
        <v>3854</v>
      </c>
    </row>
    <row r="1932" spans="4:21">
      <c r="D1932" s="45" t="str">
        <f>IF(AND(行业估值!$B$39=$G1932,COUNTIF($G$2:$G$2552,$G1932)&gt;=1),COUNTIF($G$2:G1932,$G1932),"")</f>
        <v/>
      </c>
      <c r="E1932" s="65" t="str">
        <f t="shared" si="150"/>
        <v>300535.SZ</v>
      </c>
      <c r="F1932" s="65" t="str">
        <f t="shared" si="151"/>
        <v>达威股份</v>
      </c>
      <c r="G1932" s="34" t="str">
        <f>IF(E1932="","",IF(行业估值!$C$5="申万行业",[1]!EM_S_INFO_INDUSTRY_SW2014(E1932,"1"),IF(行业估值!$C$5="证监会行业",[1]!EM_S_INFO_INDUSTRY_CSRC1(E1932,"1"),[1]!EM_S_INFO_INDUSTRY_EM2016(E1932,"1"))))</f>
        <v>基础化工</v>
      </c>
      <c r="H1932" s="34" t="str">
        <f>IF(E1932="","",IF($H$1="上证50",[1]!EM_S_INFO_COMPINDEX(E1932,"000016"),"")&amp;IF($H$1="上证180",[1]!EM_S_INFO_COMPINDEX(E1932,"000010"),"")&amp;IF($H$1="沪深300",[1]!EM_S_INFO_COMPINDEX(E1932,"000300"),"")&amp;IF(AND($H$1="上证A股",RIGHT(E1932,2)="SH"),"是","")&amp;IF(AND($H$1="深证A股",RIGHT(E1932,2)="SZ"),"是","")&amp;IF(AND($H$1="创业板",LEFT(E1932,1)-3=0),"是","")&amp;IF(AND($H$1="全部A股",E1932&lt;&gt;0),"是","")&amp;IF(AND($H$1="中小板",LEFT(E1932,3)="002"),"是",""))</f>
        <v>是</v>
      </c>
      <c r="I1932" s="46">
        <f ca="1">IF(E1932="","",IF(OR([1]!EM_S_VAL_MV(E1932,deadline)="",[1]!EM_S_VAL_MV(E1932,deadline)="--",[1]!EM_S_VAL_MV(E1932,deadline)="null"),0,[1]!EM_S_VAL_MV(E1932,deadline)/100000000))</f>
        <v>13.771784072499999</v>
      </c>
      <c r="J1932" s="46">
        <f ca="1">IF(E1932="","",IF(RIGHT(LEFT($J$1,6),3)="TTM",[1]!EM_S_FA_PROFIT_TTM(E1932,LEFT(RIGHT($J$1,11),10),1)/100000000,[1]!EM_S_STM07_IS(E1932,61,LEFT(RIGHT($J$1,5),4)&amp;"-12-31",1)/100000000))</f>
        <v>0.34925118619999995</v>
      </c>
      <c r="K1932" s="36">
        <f t="shared" ca="1" si="152"/>
        <v>39.432318676832033</v>
      </c>
      <c r="L1932" s="46">
        <f ca="1">IF(E1932="","",IF(ISERROR(IF(行业估值!$E$7="最新年报",[1]!EM_S_STM07_BS(E1932,140,LEFT(RIGHT($L$1,5),4)&amp;"-12-31",1)/100000000,[1]!EM_S_STM07_BS(E1932,140,LEFT(RIGHT($L$1,11),10),1)/100000000)),0,IF(行业估值!$E$7="最新年报",[1]!EM_S_STM07_BS(E1932,140,LEFT(RIGHT($L$1,5),4)&amp;"-12-31",1)/100000000,[1]!EM_S_STM07_BS(E1932,140,LEFT(RIGHT($L$1,11),10),1)/100000000)))</f>
        <v>7.3923158096000003</v>
      </c>
      <c r="M1932" s="36">
        <f t="shared" ca="1" si="153"/>
        <v>1.8629864344560778</v>
      </c>
      <c r="N1932" s="37" t="str">
        <f ca="1">IF(E1932="","",IF(ISERROR([1]!EM_S_EST_NETPROFIT(E1932,行业估值!$E$6,deadline)/100000000),"-",[1]!EM_S_EST_NETPROFIT(E1932,行业估值!$E$6,deadline)/100000000))</f>
        <v>-</v>
      </c>
      <c r="O1932" s="36" t="str">
        <f t="shared" ca="1" si="154"/>
        <v>-</v>
      </c>
      <c r="T1932" s="64" t="s">
        <v>3855</v>
      </c>
      <c r="U1932" s="64" t="s">
        <v>3856</v>
      </c>
    </row>
    <row r="1933" spans="4:21">
      <c r="D1933" s="45" t="str">
        <f>IF(AND(行业估值!$B$39=$G1933,COUNTIF($G$2:$G$2552,$G1933)&gt;=1),COUNTIF($G$2:G1933,$G1933),"")</f>
        <v/>
      </c>
      <c r="E1933" s="65" t="str">
        <f t="shared" si="150"/>
        <v>300536.SZ</v>
      </c>
      <c r="F1933" s="65" t="str">
        <f t="shared" si="151"/>
        <v>农尚环境</v>
      </c>
      <c r="G1933" s="34" t="str">
        <f>IF(E1933="","",IF(行业估值!$C$5="申万行业",[1]!EM_S_INFO_INDUSTRY_SW2014(E1933,"1"),IF(行业估值!$C$5="证监会行业",[1]!EM_S_INFO_INDUSTRY_CSRC1(E1933,"1"),[1]!EM_S_INFO_INDUSTRY_EM2016(E1933,"1"))))</f>
        <v>建筑</v>
      </c>
      <c r="H1933" s="34" t="str">
        <f>IF(E1933="","",IF($H$1="上证50",[1]!EM_S_INFO_COMPINDEX(E1933,"000016"),"")&amp;IF($H$1="上证180",[1]!EM_S_INFO_COMPINDEX(E1933,"000010"),"")&amp;IF($H$1="沪深300",[1]!EM_S_INFO_COMPINDEX(E1933,"000300"),"")&amp;IF(AND($H$1="上证A股",RIGHT(E1933,2)="SH"),"是","")&amp;IF(AND($H$1="深证A股",RIGHT(E1933,2)="SZ"),"是","")&amp;IF(AND($H$1="创业板",LEFT(E1933,1)-3=0),"是","")&amp;IF(AND($H$1="全部A股",E1933&lt;&gt;0),"是","")&amp;IF(AND($H$1="中小板",LEFT(E1933,3)="002"),"是",""))</f>
        <v>是</v>
      </c>
      <c r="I1933" s="46">
        <f ca="1">IF(E1933="","",IF(OR([1]!EM_S_VAL_MV(E1933,deadline)="",[1]!EM_S_VAL_MV(E1933,deadline)="--",[1]!EM_S_VAL_MV(E1933,deadline)="null"),0,[1]!EM_S_VAL_MV(E1933,deadline)/100000000))</f>
        <v>20.090237110499999</v>
      </c>
      <c r="J1933" s="46">
        <f ca="1">IF(E1933="","",IF(RIGHT(LEFT($J$1,6),3)="TTM",[1]!EM_S_FA_PROFIT_TTM(E1933,LEFT(RIGHT($J$1,11),10),1)/100000000,[1]!EM_S_STM07_IS(E1933,61,LEFT(RIGHT($J$1,5),4)&amp;"-12-31",1)/100000000))</f>
        <v>0.54420689239999998</v>
      </c>
      <c r="K1933" s="36">
        <f t="shared" ca="1" si="152"/>
        <v>36.916542938109984</v>
      </c>
      <c r="L1933" s="46">
        <f ca="1">IF(E1933="","",IF(ISERROR(IF(行业估值!$E$7="最新年报",[1]!EM_S_STM07_BS(E1933,140,LEFT(RIGHT($L$1,5),4)&amp;"-12-31",1)/100000000,[1]!EM_S_STM07_BS(E1933,140,LEFT(RIGHT($L$1,11),10),1)/100000000)),0,IF(行业估值!$E$7="最新年报",[1]!EM_S_STM07_BS(E1933,140,LEFT(RIGHT($L$1,5),4)&amp;"-12-31",1)/100000000,[1]!EM_S_STM07_BS(E1933,140,LEFT(RIGHT($L$1,11),10),1)/100000000)))</f>
        <v>6.0429951521000005</v>
      </c>
      <c r="M1933" s="36">
        <f t="shared" ca="1" si="153"/>
        <v>3.3245495991368523</v>
      </c>
      <c r="N1933" s="37" t="str">
        <f ca="1">IF(E1933="","",IF(ISERROR([1]!EM_S_EST_NETPROFIT(E1933,行业估值!$E$6,deadline)/100000000),"-",[1]!EM_S_EST_NETPROFIT(E1933,行业估值!$E$6,deadline)/100000000))</f>
        <v>-</v>
      </c>
      <c r="O1933" s="36" t="str">
        <f t="shared" ca="1" si="154"/>
        <v>-</v>
      </c>
      <c r="T1933" s="64" t="s">
        <v>3857</v>
      </c>
      <c r="U1933" s="64" t="s">
        <v>3858</v>
      </c>
    </row>
    <row r="1934" spans="4:21">
      <c r="D1934" s="45" t="str">
        <f>IF(AND(行业估值!$B$39=$G1934,COUNTIF($G$2:$G$2552,$G1934)&gt;=1),COUNTIF($G$2:G1934,$G1934),"")</f>
        <v/>
      </c>
      <c r="E1934" s="65" t="str">
        <f t="shared" si="150"/>
        <v>300537.SZ</v>
      </c>
      <c r="F1934" s="65" t="str">
        <f t="shared" si="151"/>
        <v>广信材料</v>
      </c>
      <c r="G1934" s="34" t="str">
        <f>IF(E1934="","",IF(行业估值!$C$5="申万行业",[1]!EM_S_INFO_INDUSTRY_SW2014(E1934,"1"),IF(行业估值!$C$5="证监会行业",[1]!EM_S_INFO_INDUSTRY_CSRC1(E1934,"1"),[1]!EM_S_INFO_INDUSTRY_EM2016(E1934,"1"))))</f>
        <v>基础化工</v>
      </c>
      <c r="H1934" s="34" t="str">
        <f>IF(E1934="","",IF($H$1="上证50",[1]!EM_S_INFO_COMPINDEX(E1934,"000016"),"")&amp;IF($H$1="上证180",[1]!EM_S_INFO_COMPINDEX(E1934,"000010"),"")&amp;IF($H$1="沪深300",[1]!EM_S_INFO_COMPINDEX(E1934,"000300"),"")&amp;IF(AND($H$1="上证A股",RIGHT(E1934,2)="SH"),"是","")&amp;IF(AND($H$1="深证A股",RIGHT(E1934,2)="SZ"),"是","")&amp;IF(AND($H$1="创业板",LEFT(E1934,1)-3=0),"是","")&amp;IF(AND($H$1="全部A股",E1934&lt;&gt;0),"是","")&amp;IF(AND($H$1="中小板",LEFT(E1934,3)="002"),"是",""))</f>
        <v>是</v>
      </c>
      <c r="I1934" s="46">
        <f ca="1">IF(E1934="","",IF(OR([1]!EM_S_VAL_MV(E1934,deadline)="",[1]!EM_S_VAL_MV(E1934,deadline)="--",[1]!EM_S_VAL_MV(E1934,deadline)="null"),0,[1]!EM_S_VAL_MV(E1934,deadline)/100000000))</f>
        <v>33.741221683200003</v>
      </c>
      <c r="J1934" s="46">
        <f ca="1">IF(E1934="","",IF(RIGHT(LEFT($J$1,6),3)="TTM",[1]!EM_S_FA_PROFIT_TTM(E1934,LEFT(RIGHT($J$1,11),10),1)/100000000,[1]!EM_S_STM07_IS(E1934,61,LEFT(RIGHT($J$1,5),4)&amp;"-12-31",1)/100000000))</f>
        <v>0.96406706519999996</v>
      </c>
      <c r="K1934" s="36">
        <f t="shared" ca="1" si="152"/>
        <v>34.998832447616323</v>
      </c>
      <c r="L1934" s="46">
        <f ca="1">IF(E1934="","",IF(ISERROR(IF(行业估值!$E$7="最新年报",[1]!EM_S_STM07_BS(E1934,140,LEFT(RIGHT($L$1,5),4)&amp;"-12-31",1)/100000000,[1]!EM_S_STM07_BS(E1934,140,LEFT(RIGHT($L$1,11),10),1)/100000000)),0,IF(行业估值!$E$7="最新年报",[1]!EM_S_STM07_BS(E1934,140,LEFT(RIGHT($L$1,5),4)&amp;"-12-31",1)/100000000,[1]!EM_S_STM07_BS(E1934,140,LEFT(RIGHT($L$1,11),10),1)/100000000)))</f>
        <v>13.310907072699999</v>
      </c>
      <c r="M1934" s="36">
        <f t="shared" ca="1" si="153"/>
        <v>2.5348551754524342</v>
      </c>
      <c r="N1934" s="37">
        <f ca="1">IF(E1934="","",IF(ISERROR([1]!EM_S_EST_NETPROFIT(E1934,行业估值!$E$6,deadline)/100000000),"-",[1]!EM_S_EST_NETPROFIT(E1934,行业估值!$E$6,deadline)/100000000))</f>
        <v>1.0347999999999999</v>
      </c>
      <c r="O1934" s="36">
        <f t="shared" ca="1" si="154"/>
        <v>32.606514962504839</v>
      </c>
      <c r="T1934" s="64" t="s">
        <v>3859</v>
      </c>
      <c r="U1934" s="64" t="s">
        <v>3860</v>
      </c>
    </row>
    <row r="1935" spans="4:21">
      <c r="D1935" s="45" t="str">
        <f>IF(AND(行业估值!$B$39=$G1935,COUNTIF($G$2:$G$2552,$G1935)&gt;=1),COUNTIF($G$2:G1935,$G1935),"")</f>
        <v/>
      </c>
      <c r="E1935" s="65" t="str">
        <f t="shared" si="150"/>
        <v>300538.SZ</v>
      </c>
      <c r="F1935" s="65" t="str">
        <f t="shared" si="151"/>
        <v>同益股份</v>
      </c>
      <c r="G1935" s="34" t="str">
        <f>IF(E1935="","",IF(行业估值!$C$5="申万行业",[1]!EM_S_INFO_INDUSTRY_SW2014(E1935,"1"),IF(行业估值!$C$5="证监会行业",[1]!EM_S_INFO_INDUSTRY_CSRC1(E1935,"1"),[1]!EM_S_INFO_INDUSTRY_EM2016(E1935,"1"))))</f>
        <v>基础化工</v>
      </c>
      <c r="H1935" s="34" t="str">
        <f>IF(E1935="","",IF($H$1="上证50",[1]!EM_S_INFO_COMPINDEX(E1935,"000016"),"")&amp;IF($H$1="上证180",[1]!EM_S_INFO_COMPINDEX(E1935,"000010"),"")&amp;IF($H$1="沪深300",[1]!EM_S_INFO_COMPINDEX(E1935,"000300"),"")&amp;IF(AND($H$1="上证A股",RIGHT(E1935,2)="SH"),"是","")&amp;IF(AND($H$1="深证A股",RIGHT(E1935,2)="SZ"),"是","")&amp;IF(AND($H$1="创业板",LEFT(E1935,1)-3=0),"是","")&amp;IF(AND($H$1="全部A股",E1935&lt;&gt;0),"是","")&amp;IF(AND($H$1="中小板",LEFT(E1935,3)="002"),"是",""))</f>
        <v>是</v>
      </c>
      <c r="I1935" s="46">
        <f ca="1">IF(E1935="","",IF(OR([1]!EM_S_VAL_MV(E1935,deadline)="",[1]!EM_S_VAL_MV(E1935,deadline)="--",[1]!EM_S_VAL_MV(E1935,deadline)="null"),0,[1]!EM_S_VAL_MV(E1935,deadline)/100000000))</f>
        <v>26.899120843200002</v>
      </c>
      <c r="J1935" s="46">
        <f ca="1">IF(E1935="","",IF(RIGHT(LEFT($J$1,6),3)="TTM",[1]!EM_S_FA_PROFIT_TTM(E1935,LEFT(RIGHT($J$1,11),10),1)/100000000,[1]!EM_S_STM07_IS(E1935,61,LEFT(RIGHT($J$1,5),4)&amp;"-12-31",1)/100000000))</f>
        <v>0.33521315699999998</v>
      </c>
      <c r="K1935" s="36">
        <f t="shared" ca="1" si="152"/>
        <v>80.244824170788746</v>
      </c>
      <c r="L1935" s="46">
        <f ca="1">IF(E1935="","",IF(ISERROR(IF(行业估值!$E$7="最新年报",[1]!EM_S_STM07_BS(E1935,140,LEFT(RIGHT($L$1,5),4)&amp;"-12-31",1)/100000000,[1]!EM_S_STM07_BS(E1935,140,LEFT(RIGHT($L$1,11),10),1)/100000000)),0,IF(行业估值!$E$7="最新年报",[1]!EM_S_STM07_BS(E1935,140,LEFT(RIGHT($L$1,5),4)&amp;"-12-31",1)/100000000,[1]!EM_S_STM07_BS(E1935,140,LEFT(RIGHT($L$1,11),10),1)/100000000)))</f>
        <v>4.4149469371999999</v>
      </c>
      <c r="M1935" s="36">
        <f t="shared" ca="1" si="153"/>
        <v>6.0927393297867525</v>
      </c>
      <c r="N1935" s="37" t="str">
        <f ca="1">IF(E1935="","",IF(ISERROR([1]!EM_S_EST_NETPROFIT(E1935,行业估值!$E$6,deadline)/100000000),"-",[1]!EM_S_EST_NETPROFIT(E1935,行业估值!$E$6,deadline)/100000000))</f>
        <v>-</v>
      </c>
      <c r="O1935" s="36" t="str">
        <f t="shared" ca="1" si="154"/>
        <v>-</v>
      </c>
      <c r="T1935" s="64" t="s">
        <v>3861</v>
      </c>
      <c r="U1935" s="64" t="s">
        <v>3862</v>
      </c>
    </row>
    <row r="1936" spans="4:21">
      <c r="D1936" s="45" t="str">
        <f>IF(AND(行业估值!$B$39=$G1936,COUNTIF($G$2:$G$2552,$G1936)&gt;=1),COUNTIF($G$2:G1936,$G1936),"")</f>
        <v/>
      </c>
      <c r="E1936" s="65" t="str">
        <f t="shared" si="150"/>
        <v>300539.SZ</v>
      </c>
      <c r="F1936" s="65" t="str">
        <f t="shared" si="151"/>
        <v>横河模具</v>
      </c>
      <c r="G1936" s="34" t="str">
        <f>IF(E1936="","",IF(行业估值!$C$5="申万行业",[1]!EM_S_INFO_INDUSTRY_SW2014(E1936,"1"),IF(行业估值!$C$5="证监会行业",[1]!EM_S_INFO_INDUSTRY_CSRC1(E1936,"1"),[1]!EM_S_INFO_INDUSTRY_EM2016(E1936,"1"))))</f>
        <v>基础化工</v>
      </c>
      <c r="H1936" s="34" t="str">
        <f>IF(E1936="","",IF($H$1="上证50",[1]!EM_S_INFO_COMPINDEX(E1936,"000016"),"")&amp;IF($H$1="上证180",[1]!EM_S_INFO_COMPINDEX(E1936,"000010"),"")&amp;IF($H$1="沪深300",[1]!EM_S_INFO_COMPINDEX(E1936,"000300"),"")&amp;IF(AND($H$1="上证A股",RIGHT(E1936,2)="SH"),"是","")&amp;IF(AND($H$1="深证A股",RIGHT(E1936,2)="SZ"),"是","")&amp;IF(AND($H$1="创业板",LEFT(E1936,1)-3=0),"是","")&amp;IF(AND($H$1="全部A股",E1936&lt;&gt;0),"是","")&amp;IF(AND($H$1="中小板",LEFT(E1936,3)="002"),"是",""))</f>
        <v>是</v>
      </c>
      <c r="I1936" s="46">
        <f ca="1">IF(E1936="","",IF(OR([1]!EM_S_VAL_MV(E1936,deadline)="",[1]!EM_S_VAL_MV(E1936,deadline)="--",[1]!EM_S_VAL_MV(E1936,deadline)="null"),0,[1]!EM_S_VAL_MV(E1936,deadline)/100000000))</f>
        <v>15.024767799700001</v>
      </c>
      <c r="J1936" s="46">
        <f ca="1">IF(E1936="","",IF(RIGHT(LEFT($J$1,6),3)="TTM",[1]!EM_S_FA_PROFIT_TTM(E1936,LEFT(RIGHT($J$1,11),10),1)/100000000,[1]!EM_S_STM07_IS(E1936,61,LEFT(RIGHT($J$1,5),4)&amp;"-12-31",1)/100000000))</f>
        <v>4.6502553099999996E-2</v>
      </c>
      <c r="K1936" s="36">
        <f t="shared" ca="1" si="152"/>
        <v>323.09554633248734</v>
      </c>
      <c r="L1936" s="46">
        <f ca="1">IF(E1936="","",IF(ISERROR(IF(行业估值!$E$7="最新年报",[1]!EM_S_STM07_BS(E1936,140,LEFT(RIGHT($L$1,5),4)&amp;"-12-31",1)/100000000,[1]!EM_S_STM07_BS(E1936,140,LEFT(RIGHT($L$1,11),10),1)/100000000)),0,IF(行业估值!$E$7="最新年报",[1]!EM_S_STM07_BS(E1936,140,LEFT(RIGHT($L$1,5),4)&amp;"-12-31",1)/100000000,[1]!EM_S_STM07_BS(E1936,140,LEFT(RIGHT($L$1,11),10),1)/100000000)))</f>
        <v>4.8603592273</v>
      </c>
      <c r="M1936" s="36">
        <f t="shared" ca="1" si="153"/>
        <v>3.0912875153975969</v>
      </c>
      <c r="N1936" s="37" t="str">
        <f ca="1">IF(E1936="","",IF(ISERROR([1]!EM_S_EST_NETPROFIT(E1936,行业估值!$E$6,deadline)/100000000),"-",[1]!EM_S_EST_NETPROFIT(E1936,行业估值!$E$6,deadline)/100000000))</f>
        <v>-</v>
      </c>
      <c r="O1936" s="36" t="str">
        <f t="shared" ca="1" si="154"/>
        <v>-</v>
      </c>
      <c r="T1936" s="64" t="s">
        <v>3863</v>
      </c>
      <c r="U1936" s="64" t="s">
        <v>3864</v>
      </c>
    </row>
    <row r="1937" spans="4:21">
      <c r="D1937" s="45">
        <f>IF(AND(行业估值!$B$39=$G1937,COUNTIF($G$2:$G$2552,$G1937)&gt;=1),COUNTIF($G$2:G1937,$G1937),"")</f>
        <v>202</v>
      </c>
      <c r="E1937" s="65" t="str">
        <f t="shared" si="150"/>
        <v>300540.SZ</v>
      </c>
      <c r="F1937" s="65" t="str">
        <f t="shared" si="151"/>
        <v>深冷股份</v>
      </c>
      <c r="G1937" s="34" t="str">
        <f>IF(E1937="","",IF(行业估值!$C$5="申万行业",[1]!EM_S_INFO_INDUSTRY_SW2014(E1937,"1"),IF(行业估值!$C$5="证监会行业",[1]!EM_S_INFO_INDUSTRY_CSRC1(E1937,"1"),[1]!EM_S_INFO_INDUSTRY_EM2016(E1937,"1"))))</f>
        <v>机械设备</v>
      </c>
      <c r="H1937" s="34" t="str">
        <f>IF(E1937="","",IF($H$1="上证50",[1]!EM_S_INFO_COMPINDEX(E1937,"000016"),"")&amp;IF($H$1="上证180",[1]!EM_S_INFO_COMPINDEX(E1937,"000010"),"")&amp;IF($H$1="沪深300",[1]!EM_S_INFO_COMPINDEX(E1937,"000300"),"")&amp;IF(AND($H$1="上证A股",RIGHT(E1937,2)="SH"),"是","")&amp;IF(AND($H$1="深证A股",RIGHT(E1937,2)="SZ"),"是","")&amp;IF(AND($H$1="创业板",LEFT(E1937,1)-3=0),"是","")&amp;IF(AND($H$1="全部A股",E1937&lt;&gt;0),"是","")&amp;IF(AND($H$1="中小板",LEFT(E1937,3)="002"),"是",""))</f>
        <v>是</v>
      </c>
      <c r="I1937" s="46">
        <f ca="1">IF(E1937="","",IF(OR([1]!EM_S_VAL_MV(E1937,deadline)="",[1]!EM_S_VAL_MV(E1937,deadline)="--",[1]!EM_S_VAL_MV(E1937,deadline)="null"),0,[1]!EM_S_VAL_MV(E1937,deadline)/100000000))</f>
        <v>16.549016999999999</v>
      </c>
      <c r="J1937" s="46">
        <f ca="1">IF(E1937="","",IF(RIGHT(LEFT($J$1,6),3)="TTM",[1]!EM_S_FA_PROFIT_TTM(E1937,LEFT(RIGHT($J$1,11),10),1)/100000000,[1]!EM_S_STM07_IS(E1937,61,LEFT(RIGHT($J$1,5),4)&amp;"-12-31",1)/100000000))</f>
        <v>-1.1055726237999999</v>
      </c>
      <c r="K1937" s="36">
        <f t="shared" ca="1" si="152"/>
        <v>-14.96872900408734</v>
      </c>
      <c r="L1937" s="46">
        <f ca="1">IF(E1937="","",IF(ISERROR(IF(行业估值!$E$7="最新年报",[1]!EM_S_STM07_BS(E1937,140,LEFT(RIGHT($L$1,5),4)&amp;"-12-31",1)/100000000,[1]!EM_S_STM07_BS(E1937,140,LEFT(RIGHT($L$1,11),10),1)/100000000)),0,IF(行业估值!$E$7="最新年报",[1]!EM_S_STM07_BS(E1937,140,LEFT(RIGHT($L$1,5),4)&amp;"-12-31",1)/100000000,[1]!EM_S_STM07_BS(E1937,140,LEFT(RIGHT($L$1,11),10),1)/100000000)))</f>
        <v>5.6046033792999994</v>
      </c>
      <c r="M1937" s="36">
        <f t="shared" ca="1" si="153"/>
        <v>2.9527543485275007</v>
      </c>
      <c r="N1937" s="37">
        <f ca="1">IF(E1937="","",IF(ISERROR([1]!EM_S_EST_NETPROFIT(E1937,行业估值!$E$6,deadline)/100000000),"-",[1]!EM_S_EST_NETPROFIT(E1937,行业估值!$E$6,deadline)/100000000))</f>
        <v>0.09</v>
      </c>
      <c r="O1937" s="36">
        <f t="shared" ca="1" si="154"/>
        <v>183.87796666666665</v>
      </c>
      <c r="T1937" s="64" t="s">
        <v>3865</v>
      </c>
      <c r="U1937" s="64" t="s">
        <v>3866</v>
      </c>
    </row>
    <row r="1938" spans="4:21">
      <c r="D1938" s="45" t="str">
        <f>IF(AND(行业估值!$B$39=$G1938,COUNTIF($G$2:$G$2552,$G1938)&gt;=1),COUNTIF($G$2:G1938,$G1938),"")</f>
        <v/>
      </c>
      <c r="E1938" s="65" t="str">
        <f t="shared" si="150"/>
        <v>300541.SZ</v>
      </c>
      <c r="F1938" s="65" t="str">
        <f t="shared" si="151"/>
        <v>先进数通</v>
      </c>
      <c r="G1938" s="34" t="str">
        <f>IF(E1938="","",IF(行业估值!$C$5="申万行业",[1]!EM_S_INFO_INDUSTRY_SW2014(E1938,"1"),IF(行业估值!$C$5="证监会行业",[1]!EM_S_INFO_INDUSTRY_CSRC1(E1938,"1"),[1]!EM_S_INFO_INDUSTRY_EM2016(E1938,"1"))))</f>
        <v>信息技术</v>
      </c>
      <c r="H1938" s="34" t="str">
        <f>IF(E1938="","",IF($H$1="上证50",[1]!EM_S_INFO_COMPINDEX(E1938,"000016"),"")&amp;IF($H$1="上证180",[1]!EM_S_INFO_COMPINDEX(E1938,"000010"),"")&amp;IF($H$1="沪深300",[1]!EM_S_INFO_COMPINDEX(E1938,"000300"),"")&amp;IF(AND($H$1="上证A股",RIGHT(E1938,2)="SH"),"是","")&amp;IF(AND($H$1="深证A股",RIGHT(E1938,2)="SZ"),"是","")&amp;IF(AND($H$1="创业板",LEFT(E1938,1)-3=0),"是","")&amp;IF(AND($H$1="全部A股",E1938&lt;&gt;0),"是","")&amp;IF(AND($H$1="中小板",LEFT(E1938,3)="002"),"是",""))</f>
        <v>是</v>
      </c>
      <c r="I1938" s="46">
        <f ca="1">IF(E1938="","",IF(OR([1]!EM_S_VAL_MV(E1938,deadline)="",[1]!EM_S_VAL_MV(E1938,deadline)="--",[1]!EM_S_VAL_MV(E1938,deadline)="null"),0,[1]!EM_S_VAL_MV(E1938,deadline)/100000000))</f>
        <v>38.102750308800005</v>
      </c>
      <c r="J1938" s="46">
        <f ca="1">IF(E1938="","",IF(RIGHT(LEFT($J$1,6),3)="TTM",[1]!EM_S_FA_PROFIT_TTM(E1938,LEFT(RIGHT($J$1,11),10),1)/100000000,[1]!EM_S_STM07_IS(E1938,61,LEFT(RIGHT($J$1,5),4)&amp;"-12-31",1)/100000000))</f>
        <v>0.6817616661</v>
      </c>
      <c r="K1938" s="36">
        <f t="shared" ca="1" si="152"/>
        <v>55.888666382147598</v>
      </c>
      <c r="L1938" s="46">
        <f ca="1">IF(E1938="","",IF(ISERROR(IF(行业估值!$E$7="最新年报",[1]!EM_S_STM07_BS(E1938,140,LEFT(RIGHT($L$1,5),4)&amp;"-12-31",1)/100000000,[1]!EM_S_STM07_BS(E1938,140,LEFT(RIGHT($L$1,11),10),1)/100000000)),0,IF(行业估值!$E$7="最新年报",[1]!EM_S_STM07_BS(E1938,140,LEFT(RIGHT($L$1,5),4)&amp;"-12-31",1)/100000000,[1]!EM_S_STM07_BS(E1938,140,LEFT(RIGHT($L$1,11),10),1)/100000000)))</f>
        <v>8.2222419335999994</v>
      </c>
      <c r="M1938" s="36">
        <f t="shared" ca="1" si="153"/>
        <v>4.6341071713171083</v>
      </c>
      <c r="N1938" s="37" t="str">
        <f ca="1">IF(E1938="","",IF(ISERROR([1]!EM_S_EST_NETPROFIT(E1938,行业估值!$E$6,deadline)/100000000),"-",[1]!EM_S_EST_NETPROFIT(E1938,行业估值!$E$6,deadline)/100000000))</f>
        <v>-</v>
      </c>
      <c r="O1938" s="36" t="str">
        <f t="shared" ca="1" si="154"/>
        <v>-</v>
      </c>
      <c r="T1938" s="64" t="s">
        <v>3867</v>
      </c>
      <c r="U1938" s="64" t="s">
        <v>3868</v>
      </c>
    </row>
    <row r="1939" spans="4:21">
      <c r="D1939" s="45" t="str">
        <f>IF(AND(行业估值!$B$39=$G1939,COUNTIF($G$2:$G$2552,$G1939)&gt;=1),COUNTIF($G$2:G1939,$G1939),"")</f>
        <v/>
      </c>
      <c r="E1939" s="65" t="str">
        <f t="shared" si="150"/>
        <v>300542.SZ</v>
      </c>
      <c r="F1939" s="65" t="str">
        <f t="shared" si="151"/>
        <v>新晨科技</v>
      </c>
      <c r="G1939" s="34" t="str">
        <f>IF(E1939="","",IF(行业估值!$C$5="申万行业",[1]!EM_S_INFO_INDUSTRY_SW2014(E1939,"1"),IF(行业估值!$C$5="证监会行业",[1]!EM_S_INFO_INDUSTRY_CSRC1(E1939,"1"),[1]!EM_S_INFO_INDUSTRY_EM2016(E1939,"1"))))</f>
        <v>信息技术</v>
      </c>
      <c r="H1939" s="34" t="str">
        <f>IF(E1939="","",IF($H$1="上证50",[1]!EM_S_INFO_COMPINDEX(E1939,"000016"),"")&amp;IF($H$1="上证180",[1]!EM_S_INFO_COMPINDEX(E1939,"000010"),"")&amp;IF($H$1="沪深300",[1]!EM_S_INFO_COMPINDEX(E1939,"000300"),"")&amp;IF(AND($H$1="上证A股",RIGHT(E1939,2)="SH"),"是","")&amp;IF(AND($H$1="深证A股",RIGHT(E1939,2)="SZ"),"是","")&amp;IF(AND($H$1="创业板",LEFT(E1939,1)-3=0),"是","")&amp;IF(AND($H$1="全部A股",E1939&lt;&gt;0),"是","")&amp;IF(AND($H$1="中小板",LEFT(E1939,3)="002"),"是",""))</f>
        <v>是</v>
      </c>
      <c r="I1939" s="46">
        <f ca="1">IF(E1939="","",IF(OR([1]!EM_S_VAL_MV(E1939,deadline)="",[1]!EM_S_VAL_MV(E1939,deadline)="--",[1]!EM_S_VAL_MV(E1939,deadline)="null"),0,[1]!EM_S_VAL_MV(E1939,deadline)/100000000))</f>
        <v>35.269321828800003</v>
      </c>
      <c r="J1939" s="46">
        <f ca="1">IF(E1939="","",IF(RIGHT(LEFT($J$1,6),3)="TTM",[1]!EM_S_FA_PROFIT_TTM(E1939,LEFT(RIGHT($J$1,11),10),1)/100000000,[1]!EM_S_STM07_IS(E1939,61,LEFT(RIGHT($J$1,5),4)&amp;"-12-31",1)/100000000))</f>
        <v>0.58135191860000002</v>
      </c>
      <c r="K1939" s="36">
        <f t="shared" ca="1" si="152"/>
        <v>60.667765428098825</v>
      </c>
      <c r="L1939" s="46">
        <f ca="1">IF(E1939="","",IF(ISERROR(IF(行业估值!$E$7="最新年报",[1]!EM_S_STM07_BS(E1939,140,LEFT(RIGHT($L$1,5),4)&amp;"-12-31",1)/100000000,[1]!EM_S_STM07_BS(E1939,140,LEFT(RIGHT($L$1,11),10),1)/100000000)),0,IF(行业估值!$E$7="最新年报",[1]!EM_S_STM07_BS(E1939,140,LEFT(RIGHT($L$1,5),4)&amp;"-12-31",1)/100000000,[1]!EM_S_STM07_BS(E1939,140,LEFT(RIGHT($L$1,11),10),1)/100000000)))</f>
        <v>6.4054487203999999</v>
      </c>
      <c r="M1939" s="36">
        <f t="shared" ca="1" si="153"/>
        <v>5.5061438110455354</v>
      </c>
      <c r="N1939" s="37" t="str">
        <f ca="1">IF(E1939="","",IF(ISERROR([1]!EM_S_EST_NETPROFIT(E1939,行业估值!$E$6,deadline)/100000000),"-",[1]!EM_S_EST_NETPROFIT(E1939,行业估值!$E$6,deadline)/100000000))</f>
        <v>-</v>
      </c>
      <c r="O1939" s="36" t="str">
        <f t="shared" ca="1" si="154"/>
        <v>-</v>
      </c>
      <c r="T1939" s="64" t="s">
        <v>3869</v>
      </c>
      <c r="U1939" s="64" t="s">
        <v>3870</v>
      </c>
    </row>
    <row r="1940" spans="4:21">
      <c r="D1940" s="45" t="str">
        <f>IF(AND(行业估值!$B$39=$G1940,COUNTIF($G$2:$G$2552,$G1940)&gt;=1),COUNTIF($G$2:G1940,$G1940),"")</f>
        <v/>
      </c>
      <c r="E1940" s="65" t="str">
        <f t="shared" si="150"/>
        <v>300543.SZ</v>
      </c>
      <c r="F1940" s="65" t="str">
        <f t="shared" si="151"/>
        <v>朗科智能</v>
      </c>
      <c r="G1940" s="34" t="str">
        <f>IF(E1940="","",IF(行业估值!$C$5="申万行业",[1]!EM_S_INFO_INDUSTRY_SW2014(E1940,"1"),IF(行业估值!$C$5="证监会行业",[1]!EM_S_INFO_INDUSTRY_CSRC1(E1940,"1"),[1]!EM_S_INFO_INDUSTRY_EM2016(E1940,"1"))))</f>
        <v>电子设备</v>
      </c>
      <c r="H1940" s="34" t="str">
        <f>IF(E1940="","",IF($H$1="上证50",[1]!EM_S_INFO_COMPINDEX(E1940,"000016"),"")&amp;IF($H$1="上证180",[1]!EM_S_INFO_COMPINDEX(E1940,"000010"),"")&amp;IF($H$1="沪深300",[1]!EM_S_INFO_COMPINDEX(E1940,"000300"),"")&amp;IF(AND($H$1="上证A股",RIGHT(E1940,2)="SH"),"是","")&amp;IF(AND($H$1="深证A股",RIGHT(E1940,2)="SZ"),"是","")&amp;IF(AND($H$1="创业板",LEFT(E1940,1)-3=0),"是","")&amp;IF(AND($H$1="全部A股",E1940&lt;&gt;0),"是","")&amp;IF(AND($H$1="中小板",LEFT(E1940,3)="002"),"是",""))</f>
        <v>是</v>
      </c>
      <c r="I1940" s="46">
        <f ca="1">IF(E1940="","",IF(OR([1]!EM_S_VAL_MV(E1940,deadline)="",[1]!EM_S_VAL_MV(E1940,deadline)="--",[1]!EM_S_VAL_MV(E1940,deadline)="null"),0,[1]!EM_S_VAL_MV(E1940,deadline)/100000000))</f>
        <v>24.527999999999999</v>
      </c>
      <c r="J1940" s="46">
        <f ca="1">IF(E1940="","",IF(RIGHT(LEFT($J$1,6),3)="TTM",[1]!EM_S_FA_PROFIT_TTM(E1940,LEFT(RIGHT($J$1,11),10),1)/100000000,[1]!EM_S_STM07_IS(E1940,61,LEFT(RIGHT($J$1,5),4)&amp;"-12-31",1)/100000000))</f>
        <v>0.87434461419999998</v>
      </c>
      <c r="K1940" s="36">
        <f t="shared" ca="1" si="152"/>
        <v>28.053012052281478</v>
      </c>
      <c r="L1940" s="46">
        <f ca="1">IF(E1940="","",IF(ISERROR(IF(行业估值!$E$7="最新年报",[1]!EM_S_STM07_BS(E1940,140,LEFT(RIGHT($L$1,5),4)&amp;"-12-31",1)/100000000,[1]!EM_S_STM07_BS(E1940,140,LEFT(RIGHT($L$1,11),10),1)/100000000)),0,IF(行业估值!$E$7="最新年报",[1]!EM_S_STM07_BS(E1940,140,LEFT(RIGHT($L$1,5),4)&amp;"-12-31",1)/100000000,[1]!EM_S_STM07_BS(E1940,140,LEFT(RIGHT($L$1,11),10),1)/100000000)))</f>
        <v>7.2958835553999997</v>
      </c>
      <c r="M1940" s="36">
        <f t="shared" ca="1" si="153"/>
        <v>3.3618957613222546</v>
      </c>
      <c r="N1940" s="37" t="str">
        <f ca="1">IF(E1940="","",IF(ISERROR([1]!EM_S_EST_NETPROFIT(E1940,行业估值!$E$6,deadline)/100000000),"-",[1]!EM_S_EST_NETPROFIT(E1940,行业估值!$E$6,deadline)/100000000))</f>
        <v>-</v>
      </c>
      <c r="O1940" s="36" t="str">
        <f t="shared" ca="1" si="154"/>
        <v>-</v>
      </c>
      <c r="T1940" s="64" t="s">
        <v>3871</v>
      </c>
      <c r="U1940" s="64" t="s">
        <v>3872</v>
      </c>
    </row>
    <row r="1941" spans="4:21">
      <c r="D1941" s="45">
        <f>IF(AND(行业估值!$B$39=$G1941,COUNTIF($G$2:$G$2552,$G1941)&gt;=1),COUNTIF($G$2:G1941,$G1941),"")</f>
        <v>203</v>
      </c>
      <c r="E1941" s="65" t="str">
        <f t="shared" si="150"/>
        <v>300545.SZ</v>
      </c>
      <c r="F1941" s="65" t="str">
        <f t="shared" si="151"/>
        <v>联得装备</v>
      </c>
      <c r="G1941" s="34" t="str">
        <f>IF(E1941="","",IF(行业估值!$C$5="申万行业",[1]!EM_S_INFO_INDUSTRY_SW2014(E1941,"1"),IF(行业估值!$C$5="证监会行业",[1]!EM_S_INFO_INDUSTRY_CSRC1(E1941,"1"),[1]!EM_S_INFO_INDUSTRY_EM2016(E1941,"1"))))</f>
        <v>机械设备</v>
      </c>
      <c r="H1941" s="34" t="str">
        <f>IF(E1941="","",IF($H$1="上证50",[1]!EM_S_INFO_COMPINDEX(E1941,"000016"),"")&amp;IF($H$1="上证180",[1]!EM_S_INFO_COMPINDEX(E1941,"000010"),"")&amp;IF($H$1="沪深300",[1]!EM_S_INFO_COMPINDEX(E1941,"000300"),"")&amp;IF(AND($H$1="上证A股",RIGHT(E1941,2)="SH"),"是","")&amp;IF(AND($H$1="深证A股",RIGHT(E1941,2)="SZ"),"是","")&amp;IF(AND($H$1="创业板",LEFT(E1941,1)-3=0),"是","")&amp;IF(AND($H$1="全部A股",E1941&lt;&gt;0),"是","")&amp;IF(AND($H$1="中小板",LEFT(E1941,3)="002"),"是",""))</f>
        <v>是</v>
      </c>
      <c r="I1941" s="46">
        <f ca="1">IF(E1941="","",IF(OR([1]!EM_S_VAL_MV(E1941,deadline)="",[1]!EM_S_VAL_MV(E1941,deadline)="--",[1]!EM_S_VAL_MV(E1941,deadline)="null"),0,[1]!EM_S_VAL_MV(E1941,deadline)/100000000))</f>
        <v>34.191957105599997</v>
      </c>
      <c r="J1941" s="46">
        <f ca="1">IF(E1941="","",IF(RIGHT(LEFT($J$1,6),3)="TTM",[1]!EM_S_FA_PROFIT_TTM(E1941,LEFT(RIGHT($J$1,11),10),1)/100000000,[1]!EM_S_STM07_IS(E1941,61,LEFT(RIGHT($J$1,5),4)&amp;"-12-31",1)/100000000))</f>
        <v>0.71296730159999999</v>
      </c>
      <c r="K1941" s="36">
        <f t="shared" ca="1" si="152"/>
        <v>47.957258388804625</v>
      </c>
      <c r="L1941" s="46">
        <f ca="1">IF(E1941="","",IF(ISERROR(IF(行业估值!$E$7="最新年报",[1]!EM_S_STM07_BS(E1941,140,LEFT(RIGHT($L$1,5),4)&amp;"-12-31",1)/100000000,[1]!EM_S_STM07_BS(E1941,140,LEFT(RIGHT($L$1,11),10),1)/100000000)),0,IF(行业估值!$E$7="最新年报",[1]!EM_S_STM07_BS(E1941,140,LEFT(RIGHT($L$1,5),4)&amp;"-12-31",1)/100000000,[1]!EM_S_STM07_BS(E1941,140,LEFT(RIGHT($L$1,11),10),1)/100000000)))</f>
        <v>6.4277771583000005</v>
      </c>
      <c r="M1941" s="36">
        <f t="shared" ca="1" si="153"/>
        <v>5.3194061124923913</v>
      </c>
      <c r="N1941" s="37">
        <f ca="1">IF(E1941="","",IF(ISERROR([1]!EM_S_EST_NETPROFIT(E1941,行业估值!$E$6,deadline)/100000000),"-",[1]!EM_S_EST_NETPROFIT(E1941,行业估值!$E$6,deadline)/100000000))</f>
        <v>1.0509250000000001</v>
      </c>
      <c r="O1941" s="36">
        <f t="shared" ca="1" si="154"/>
        <v>32.535106792206861</v>
      </c>
      <c r="T1941" s="64" t="s">
        <v>3873</v>
      </c>
      <c r="U1941" s="64" t="s">
        <v>3874</v>
      </c>
    </row>
    <row r="1942" spans="4:21">
      <c r="D1942" s="45" t="str">
        <f>IF(AND(行业估值!$B$39=$G1942,COUNTIF($G$2:$G$2552,$G1942)&gt;=1),COUNTIF($G$2:G1942,$G1942),"")</f>
        <v/>
      </c>
      <c r="E1942" s="65" t="str">
        <f t="shared" si="150"/>
        <v>300546.SZ</v>
      </c>
      <c r="F1942" s="65" t="str">
        <f t="shared" si="151"/>
        <v>雄帝科技</v>
      </c>
      <c r="G1942" s="34" t="str">
        <f>IF(E1942="","",IF(行业估值!$C$5="申万行业",[1]!EM_S_INFO_INDUSTRY_SW2014(E1942,"1"),IF(行业估值!$C$5="证监会行业",[1]!EM_S_INFO_INDUSTRY_CSRC1(E1942,"1"),[1]!EM_S_INFO_INDUSTRY_EM2016(E1942,"1"))))</f>
        <v>电子设备</v>
      </c>
      <c r="H1942" s="34" t="str">
        <f>IF(E1942="","",IF($H$1="上证50",[1]!EM_S_INFO_COMPINDEX(E1942,"000016"),"")&amp;IF($H$1="上证180",[1]!EM_S_INFO_COMPINDEX(E1942,"000010"),"")&amp;IF($H$1="沪深300",[1]!EM_S_INFO_COMPINDEX(E1942,"000300"),"")&amp;IF(AND($H$1="上证A股",RIGHT(E1942,2)="SH"),"是","")&amp;IF(AND($H$1="深证A股",RIGHT(E1942,2)="SZ"),"是","")&amp;IF(AND($H$1="创业板",LEFT(E1942,1)-3=0),"是","")&amp;IF(AND($H$1="全部A股",E1942&lt;&gt;0),"是","")&amp;IF(AND($H$1="中小板",LEFT(E1942,3)="002"),"是",""))</f>
        <v>是</v>
      </c>
      <c r="I1942" s="46">
        <f ca="1">IF(E1942="","",IF(OR([1]!EM_S_VAL_MV(E1942,deadline)="",[1]!EM_S_VAL_MV(E1942,deadline)="--",[1]!EM_S_VAL_MV(E1942,deadline)="null"),0,[1]!EM_S_VAL_MV(E1942,deadline)/100000000))</f>
        <v>35.362820200000002</v>
      </c>
      <c r="J1942" s="46">
        <f ca="1">IF(E1942="","",IF(RIGHT(LEFT($J$1,6),3)="TTM",[1]!EM_S_FA_PROFIT_TTM(E1942,LEFT(RIGHT($J$1,11),10),1)/100000000,[1]!EM_S_STM07_IS(E1942,61,LEFT(RIGHT($J$1,5),4)&amp;"-12-31",1)/100000000))</f>
        <v>1.2666941021</v>
      </c>
      <c r="K1942" s="36">
        <f t="shared" ca="1" si="152"/>
        <v>27.917411268729708</v>
      </c>
      <c r="L1942" s="46">
        <f ca="1">IF(E1942="","",IF(ISERROR(IF(行业估值!$E$7="最新年报",[1]!EM_S_STM07_BS(E1942,140,LEFT(RIGHT($L$1,5),4)&amp;"-12-31",1)/100000000,[1]!EM_S_STM07_BS(E1942,140,LEFT(RIGHT($L$1,11),10),1)/100000000)),0,IF(行业估值!$E$7="最新年报",[1]!EM_S_STM07_BS(E1942,140,LEFT(RIGHT($L$1,5),4)&amp;"-12-31",1)/100000000,[1]!EM_S_STM07_BS(E1942,140,LEFT(RIGHT($L$1,11),10),1)/100000000)))</f>
        <v>8.0737936435000002</v>
      </c>
      <c r="M1942" s="36">
        <f t="shared" ca="1" si="153"/>
        <v>4.3799509575612801</v>
      </c>
      <c r="N1942" s="37">
        <f ca="1">IF(E1942="","",IF(ISERROR([1]!EM_S_EST_NETPROFIT(E1942,行业估值!$E$6,deadline)/100000000),"-",[1]!EM_S_EST_NETPROFIT(E1942,行业估值!$E$6,deadline)/100000000))</f>
        <v>1.41635</v>
      </c>
      <c r="O1942" s="36">
        <f t="shared" ca="1" si="154"/>
        <v>24.967571716030644</v>
      </c>
      <c r="T1942" s="64" t="s">
        <v>3875</v>
      </c>
      <c r="U1942" s="64" t="s">
        <v>3876</v>
      </c>
    </row>
    <row r="1943" spans="4:21">
      <c r="D1943" s="45" t="str">
        <f>IF(AND(行业估值!$B$39=$G1943,COUNTIF($G$2:$G$2552,$G1943)&gt;=1),COUNTIF($G$2:G1943,$G1943),"")</f>
        <v/>
      </c>
      <c r="E1943" s="65" t="str">
        <f t="shared" si="150"/>
        <v>300547.SZ</v>
      </c>
      <c r="F1943" s="65" t="str">
        <f t="shared" si="151"/>
        <v>川环科技</v>
      </c>
      <c r="G1943" s="34" t="str">
        <f>IF(E1943="","",IF(行业估值!$C$5="申万行业",[1]!EM_S_INFO_INDUSTRY_SW2014(E1943,"1"),IF(行业估值!$C$5="证监会行业",[1]!EM_S_INFO_INDUSTRY_CSRC1(E1943,"1"),[1]!EM_S_INFO_INDUSTRY_EM2016(E1943,"1"))))</f>
        <v>交运设备</v>
      </c>
      <c r="H1943" s="34" t="str">
        <f>IF(E1943="","",IF($H$1="上证50",[1]!EM_S_INFO_COMPINDEX(E1943,"000016"),"")&amp;IF($H$1="上证180",[1]!EM_S_INFO_COMPINDEX(E1943,"000010"),"")&amp;IF($H$1="沪深300",[1]!EM_S_INFO_COMPINDEX(E1943,"000300"),"")&amp;IF(AND($H$1="上证A股",RIGHT(E1943,2)="SH"),"是","")&amp;IF(AND($H$1="深证A股",RIGHT(E1943,2)="SZ"),"是","")&amp;IF(AND($H$1="创业板",LEFT(E1943,1)-3=0),"是","")&amp;IF(AND($H$1="全部A股",E1943&lt;&gt;0),"是","")&amp;IF(AND($H$1="中小板",LEFT(E1943,3)="002"),"是",""))</f>
        <v>是</v>
      </c>
      <c r="I1943" s="46">
        <f ca="1">IF(E1943="","",IF(OR([1]!EM_S_VAL_MV(E1943,deadline)="",[1]!EM_S_VAL_MV(E1943,deadline)="--",[1]!EM_S_VAL_MV(E1943,deadline)="null"),0,[1]!EM_S_VAL_MV(E1943,deadline)/100000000))</f>
        <v>19.890296155799998</v>
      </c>
      <c r="J1943" s="46">
        <f ca="1">IF(E1943="","",IF(RIGHT(LEFT($J$1,6),3)="TTM",[1]!EM_S_FA_PROFIT_TTM(E1943,LEFT(RIGHT($J$1,11),10),1)/100000000,[1]!EM_S_STM07_IS(E1943,61,LEFT(RIGHT($J$1,5),4)&amp;"-12-31",1)/100000000))</f>
        <v>1.2526582329</v>
      </c>
      <c r="K1943" s="36">
        <f t="shared" ca="1" si="152"/>
        <v>15.878469987581877</v>
      </c>
      <c r="L1943" s="46">
        <f ca="1">IF(E1943="","",IF(ISERROR(IF(行业估值!$E$7="最新年报",[1]!EM_S_STM07_BS(E1943,140,LEFT(RIGHT($L$1,5),4)&amp;"-12-31",1)/100000000,[1]!EM_S_STM07_BS(E1943,140,LEFT(RIGHT($L$1,11),10),1)/100000000)),0,IF(行业估值!$E$7="最新年报",[1]!EM_S_STM07_BS(E1943,140,LEFT(RIGHT($L$1,5),4)&amp;"-12-31",1)/100000000,[1]!EM_S_STM07_BS(E1943,140,LEFT(RIGHT($L$1,11),10),1)/100000000)))</f>
        <v>8.0525756636000008</v>
      </c>
      <c r="M1943" s="36">
        <f t="shared" ca="1" si="153"/>
        <v>2.4700539289199055</v>
      </c>
      <c r="N1943" s="37" t="str">
        <f ca="1">IF(E1943="","",IF(ISERROR([1]!EM_S_EST_NETPROFIT(E1943,行业估值!$E$6,deadline)/100000000),"-",[1]!EM_S_EST_NETPROFIT(E1943,行业估值!$E$6,deadline)/100000000))</f>
        <v>-</v>
      </c>
      <c r="O1943" s="36" t="str">
        <f t="shared" ca="1" si="154"/>
        <v>-</v>
      </c>
      <c r="T1943" s="64" t="s">
        <v>3877</v>
      </c>
      <c r="U1943" s="64" t="s">
        <v>3878</v>
      </c>
    </row>
    <row r="1944" spans="4:21">
      <c r="D1944" s="45" t="str">
        <f>IF(AND(行业估值!$B$39=$G1944,COUNTIF($G$2:$G$2552,$G1944)&gt;=1),COUNTIF($G$2:G1944,$G1944),"")</f>
        <v/>
      </c>
      <c r="E1944" s="65" t="str">
        <f t="shared" si="150"/>
        <v>300548.SZ</v>
      </c>
      <c r="F1944" s="65" t="str">
        <f t="shared" si="151"/>
        <v>博创科技</v>
      </c>
      <c r="G1944" s="34" t="str">
        <f>IF(E1944="","",IF(行业估值!$C$5="申万行业",[1]!EM_S_INFO_INDUSTRY_SW2014(E1944,"1"),IF(行业估值!$C$5="证监会行业",[1]!EM_S_INFO_INDUSTRY_CSRC1(E1944,"1"),[1]!EM_S_INFO_INDUSTRY_EM2016(E1944,"1"))))</f>
        <v>信息技术</v>
      </c>
      <c r="H1944" s="34" t="str">
        <f>IF(E1944="","",IF($H$1="上证50",[1]!EM_S_INFO_COMPINDEX(E1944,"000016"),"")&amp;IF($H$1="上证180",[1]!EM_S_INFO_COMPINDEX(E1944,"000010"),"")&amp;IF($H$1="沪深300",[1]!EM_S_INFO_COMPINDEX(E1944,"000300"),"")&amp;IF(AND($H$1="上证A股",RIGHT(E1944,2)="SH"),"是","")&amp;IF(AND($H$1="深证A股",RIGHT(E1944,2)="SZ"),"是","")&amp;IF(AND($H$1="创业板",LEFT(E1944,1)-3=0),"是","")&amp;IF(AND($H$1="全部A股",E1944&lt;&gt;0),"是","")&amp;IF(AND($H$1="中小板",LEFT(E1944,3)="002"),"是",""))</f>
        <v>是</v>
      </c>
      <c r="I1944" s="46">
        <f ca="1">IF(E1944="","",IF(OR([1]!EM_S_VAL_MV(E1944,deadline)="",[1]!EM_S_VAL_MV(E1944,deadline)="--",[1]!EM_S_VAL_MV(E1944,deadline)="null"),0,[1]!EM_S_VAL_MV(E1944,deadline)/100000000))</f>
        <v>51.702005</v>
      </c>
      <c r="J1944" s="46">
        <f ca="1">IF(E1944="","",IF(RIGHT(LEFT($J$1,6),3)="TTM",[1]!EM_S_FA_PROFIT_TTM(E1944,LEFT(RIGHT($J$1,11),10),1)/100000000,[1]!EM_S_STM07_IS(E1944,61,LEFT(RIGHT($J$1,5),4)&amp;"-12-31",1)/100000000))</f>
        <v>-0.34954393200000006</v>
      </c>
      <c r="K1944" s="36">
        <f t="shared" ca="1" si="152"/>
        <v>-147.91275220878384</v>
      </c>
      <c r="L1944" s="46">
        <f ca="1">IF(E1944="","",IF(ISERROR(IF(行业估值!$E$7="最新年报",[1]!EM_S_STM07_BS(E1944,140,LEFT(RIGHT($L$1,5),4)&amp;"-12-31",1)/100000000,[1]!EM_S_STM07_BS(E1944,140,LEFT(RIGHT($L$1,11),10),1)/100000000)),0,IF(行业估值!$E$7="最新年报",[1]!EM_S_STM07_BS(E1944,140,LEFT(RIGHT($L$1,5),4)&amp;"-12-31",1)/100000000,[1]!EM_S_STM07_BS(E1944,140,LEFT(RIGHT($L$1,11),10),1)/100000000)))</f>
        <v>6.1611509163999996</v>
      </c>
      <c r="M1944" s="36">
        <f t="shared" ca="1" si="153"/>
        <v>8.3916147650883737</v>
      </c>
      <c r="N1944" s="37">
        <f ca="1">IF(E1944="","",IF(ISERROR([1]!EM_S_EST_NETPROFIT(E1944,行业估值!$E$6,deadline)/100000000),"-",[1]!EM_S_EST_NETPROFIT(E1944,行业估值!$E$6,deadline)/100000000))</f>
        <v>0.25324999999999998</v>
      </c>
      <c r="O1944" s="36">
        <f t="shared" ca="1" si="154"/>
        <v>204.15401776900299</v>
      </c>
      <c r="T1944" s="64" t="s">
        <v>3879</v>
      </c>
      <c r="U1944" s="64" t="s">
        <v>3880</v>
      </c>
    </row>
    <row r="1945" spans="4:21">
      <c r="D1945" s="45">
        <f>IF(AND(行业估值!$B$39=$G1945,COUNTIF($G$2:$G$2552,$G1945)&gt;=1),COUNTIF($G$2:G1945,$G1945),"")</f>
        <v>204</v>
      </c>
      <c r="E1945" s="65" t="str">
        <f t="shared" si="150"/>
        <v>300549.SZ</v>
      </c>
      <c r="F1945" s="65" t="str">
        <f t="shared" si="151"/>
        <v>优德精密</v>
      </c>
      <c r="G1945" s="34" t="str">
        <f>IF(E1945="","",IF(行业估值!$C$5="申万行业",[1]!EM_S_INFO_INDUSTRY_SW2014(E1945,"1"),IF(行业估值!$C$5="证监会行业",[1]!EM_S_INFO_INDUSTRY_CSRC1(E1945,"1"),[1]!EM_S_INFO_INDUSTRY_EM2016(E1945,"1"))))</f>
        <v>机械设备</v>
      </c>
      <c r="H1945" s="34" t="str">
        <f>IF(E1945="","",IF($H$1="上证50",[1]!EM_S_INFO_COMPINDEX(E1945,"000016"),"")&amp;IF($H$1="上证180",[1]!EM_S_INFO_COMPINDEX(E1945,"000010"),"")&amp;IF($H$1="沪深300",[1]!EM_S_INFO_COMPINDEX(E1945,"000300"),"")&amp;IF(AND($H$1="上证A股",RIGHT(E1945,2)="SH"),"是","")&amp;IF(AND($H$1="深证A股",RIGHT(E1945,2)="SZ"),"是","")&amp;IF(AND($H$1="创业板",LEFT(E1945,1)-3=0),"是","")&amp;IF(AND($H$1="全部A股",E1945&lt;&gt;0),"是","")&amp;IF(AND($H$1="中小板",LEFT(E1945,3)="002"),"是",""))</f>
        <v>是</v>
      </c>
      <c r="I1945" s="46">
        <f ca="1">IF(E1945="","",IF(OR([1]!EM_S_VAL_MV(E1945,deadline)="",[1]!EM_S_VAL_MV(E1945,deadline)="--",[1]!EM_S_VAL_MV(E1945,deadline)="null"),0,[1]!EM_S_VAL_MV(E1945,deadline)/100000000))</f>
        <v>16.747503999999999</v>
      </c>
      <c r="J1945" s="46">
        <f ca="1">IF(E1945="","",IF(RIGHT(LEFT($J$1,6),3)="TTM",[1]!EM_S_FA_PROFIT_TTM(E1945,LEFT(RIGHT($J$1,11),10),1)/100000000,[1]!EM_S_STM07_IS(E1945,61,LEFT(RIGHT($J$1,5),4)&amp;"-12-31",1)/100000000))</f>
        <v>0.30134583110000002</v>
      </c>
      <c r="K1945" s="36">
        <f t="shared" ca="1" si="152"/>
        <v>55.575695004197449</v>
      </c>
      <c r="L1945" s="46">
        <f ca="1">IF(E1945="","",IF(ISERROR(IF(行业估值!$E$7="最新年报",[1]!EM_S_STM07_BS(E1945,140,LEFT(RIGHT($L$1,5),4)&amp;"-12-31",1)/100000000,[1]!EM_S_STM07_BS(E1945,140,LEFT(RIGHT($L$1,11),10),1)/100000000)),0,IF(行业估值!$E$7="最新年报",[1]!EM_S_STM07_BS(E1945,140,LEFT(RIGHT($L$1,5),4)&amp;"-12-31",1)/100000000,[1]!EM_S_STM07_BS(E1945,140,LEFT(RIGHT($L$1,11),10),1)/100000000)))</f>
        <v>5.0487593213999995</v>
      </c>
      <c r="M1945" s="36">
        <f t="shared" ca="1" si="153"/>
        <v>3.3171523801922862</v>
      </c>
      <c r="N1945" s="37" t="str">
        <f ca="1">IF(E1945="","",IF(ISERROR([1]!EM_S_EST_NETPROFIT(E1945,行业估值!$E$6,deadline)/100000000),"-",[1]!EM_S_EST_NETPROFIT(E1945,行业估值!$E$6,deadline)/100000000))</f>
        <v>-</v>
      </c>
      <c r="O1945" s="36" t="str">
        <f t="shared" ca="1" si="154"/>
        <v>-</v>
      </c>
      <c r="T1945" s="64" t="s">
        <v>3881</v>
      </c>
      <c r="U1945" s="64" t="s">
        <v>3882</v>
      </c>
    </row>
    <row r="1946" spans="4:21">
      <c r="D1946" s="45" t="str">
        <f>IF(AND(行业估值!$B$39=$G1946,COUNTIF($G$2:$G$2552,$G1946)&gt;=1),COUNTIF($G$2:G1946,$G1946),"")</f>
        <v/>
      </c>
      <c r="E1946" s="65" t="str">
        <f t="shared" si="150"/>
        <v>300550.SZ</v>
      </c>
      <c r="F1946" s="65" t="str">
        <f t="shared" si="151"/>
        <v>和仁科技</v>
      </c>
      <c r="G1946" s="34" t="str">
        <f>IF(E1946="","",IF(行业估值!$C$5="申万行业",[1]!EM_S_INFO_INDUSTRY_SW2014(E1946,"1"),IF(行业估值!$C$5="证监会行业",[1]!EM_S_INFO_INDUSTRY_CSRC1(E1946,"1"),[1]!EM_S_INFO_INDUSTRY_EM2016(E1946,"1"))))</f>
        <v>信息技术</v>
      </c>
      <c r="H1946" s="34" t="str">
        <f>IF(E1946="","",IF($H$1="上证50",[1]!EM_S_INFO_COMPINDEX(E1946,"000016"),"")&amp;IF($H$1="上证180",[1]!EM_S_INFO_COMPINDEX(E1946,"000010"),"")&amp;IF($H$1="沪深300",[1]!EM_S_INFO_COMPINDEX(E1946,"000300"),"")&amp;IF(AND($H$1="上证A股",RIGHT(E1946,2)="SH"),"是","")&amp;IF(AND($H$1="深证A股",RIGHT(E1946,2)="SZ"),"是","")&amp;IF(AND($H$1="创业板",LEFT(E1946,1)-3=0),"是","")&amp;IF(AND($H$1="全部A股",E1946&lt;&gt;0),"是","")&amp;IF(AND($H$1="中小板",LEFT(E1946,3)="002"),"是",""))</f>
        <v>是</v>
      </c>
      <c r="I1946" s="46">
        <f ca="1">IF(E1946="","",IF(OR([1]!EM_S_VAL_MV(E1946,deadline)="",[1]!EM_S_VAL_MV(E1946,deadline)="--",[1]!EM_S_VAL_MV(E1946,deadline)="null"),0,[1]!EM_S_VAL_MV(E1946,deadline)/100000000))</f>
        <v>31.520122199999999</v>
      </c>
      <c r="J1946" s="46">
        <f ca="1">IF(E1946="","",IF(RIGHT(LEFT($J$1,6),3)="TTM",[1]!EM_S_FA_PROFIT_TTM(E1946,LEFT(RIGHT($J$1,11),10),1)/100000000,[1]!EM_S_STM07_IS(E1946,61,LEFT(RIGHT($J$1,5),4)&amp;"-12-31",1)/100000000))</f>
        <v>0.50828128429999997</v>
      </c>
      <c r="K1946" s="36">
        <f t="shared" ca="1" si="152"/>
        <v>62.013147392214542</v>
      </c>
      <c r="L1946" s="46">
        <f ca="1">IF(E1946="","",IF(ISERROR(IF(行业估值!$E$7="最新年报",[1]!EM_S_STM07_BS(E1946,140,LEFT(RIGHT($L$1,5),4)&amp;"-12-31",1)/100000000,[1]!EM_S_STM07_BS(E1946,140,LEFT(RIGHT($L$1,11),10),1)/100000000)),0,IF(行业估值!$E$7="最新年报",[1]!EM_S_STM07_BS(E1946,140,LEFT(RIGHT($L$1,5),4)&amp;"-12-31",1)/100000000,[1]!EM_S_STM07_BS(E1946,140,LEFT(RIGHT($L$1,11),10),1)/100000000)))</f>
        <v>6.0524933048000005</v>
      </c>
      <c r="M1946" s="36">
        <f t="shared" ca="1" si="153"/>
        <v>5.2077913370019919</v>
      </c>
      <c r="N1946" s="37">
        <f ca="1">IF(E1946="","",IF(ISERROR([1]!EM_S_EST_NETPROFIT(E1946,行业估值!$E$6,deadline)/100000000),"-",[1]!EM_S_EST_NETPROFIT(E1946,行业估值!$E$6,deadline)/100000000))</f>
        <v>0.68566666666666676</v>
      </c>
      <c r="O1946" s="36">
        <f t="shared" ca="1" si="154"/>
        <v>45.970037238697124</v>
      </c>
      <c r="T1946" s="64" t="s">
        <v>3883</v>
      </c>
      <c r="U1946" s="64" t="s">
        <v>3884</v>
      </c>
    </row>
    <row r="1947" spans="4:21">
      <c r="D1947" s="45">
        <f>IF(AND(行业估值!$B$39=$G1947,COUNTIF($G$2:$G$2552,$G1947)&gt;=1),COUNTIF($G$2:G1947,$G1947),"")</f>
        <v>205</v>
      </c>
      <c r="E1947" s="65" t="str">
        <f t="shared" si="150"/>
        <v>300551.SZ</v>
      </c>
      <c r="F1947" s="65" t="str">
        <f t="shared" si="151"/>
        <v>古鳌科技</v>
      </c>
      <c r="G1947" s="34" t="str">
        <f>IF(E1947="","",IF(行业估值!$C$5="申万行业",[1]!EM_S_INFO_INDUSTRY_SW2014(E1947,"1"),IF(行业估值!$C$5="证监会行业",[1]!EM_S_INFO_INDUSTRY_CSRC1(E1947,"1"),[1]!EM_S_INFO_INDUSTRY_EM2016(E1947,"1"))))</f>
        <v>机械设备</v>
      </c>
      <c r="H1947" s="34" t="str">
        <f>IF(E1947="","",IF($H$1="上证50",[1]!EM_S_INFO_COMPINDEX(E1947,"000016"),"")&amp;IF($H$1="上证180",[1]!EM_S_INFO_COMPINDEX(E1947,"000010"),"")&amp;IF($H$1="沪深300",[1]!EM_S_INFO_COMPINDEX(E1947,"000300"),"")&amp;IF(AND($H$1="上证A股",RIGHT(E1947,2)="SH"),"是","")&amp;IF(AND($H$1="深证A股",RIGHT(E1947,2)="SZ"),"是","")&amp;IF(AND($H$1="创业板",LEFT(E1947,1)-3=0),"是","")&amp;IF(AND($H$1="全部A股",E1947&lt;&gt;0),"是","")&amp;IF(AND($H$1="中小板",LEFT(E1947,3)="002"),"是",""))</f>
        <v>是</v>
      </c>
      <c r="I1947" s="46">
        <f ca="1">IF(E1947="","",IF(OR([1]!EM_S_VAL_MV(E1947,deadline)="",[1]!EM_S_VAL_MV(E1947,deadline)="--",[1]!EM_S_VAL_MV(E1947,deadline)="null"),0,[1]!EM_S_VAL_MV(E1947,deadline)/100000000))</f>
        <v>22.606847999999999</v>
      </c>
      <c r="J1947" s="46">
        <f ca="1">IF(E1947="","",IF(RIGHT(LEFT($J$1,6),3)="TTM",[1]!EM_S_FA_PROFIT_TTM(E1947,LEFT(RIGHT($J$1,11),10),1)/100000000,[1]!EM_S_STM07_IS(E1947,61,LEFT(RIGHT($J$1,5),4)&amp;"-12-31",1)/100000000))</f>
        <v>0.34829945070000001</v>
      </c>
      <c r="K1947" s="36">
        <f t="shared" ca="1" si="152"/>
        <v>64.906355593055196</v>
      </c>
      <c r="L1947" s="46">
        <f ca="1">IF(E1947="","",IF(ISERROR(IF(行业估值!$E$7="最新年报",[1]!EM_S_STM07_BS(E1947,140,LEFT(RIGHT($L$1,5),4)&amp;"-12-31",1)/100000000,[1]!EM_S_STM07_BS(E1947,140,LEFT(RIGHT($L$1,11),10),1)/100000000)),0,IF(行业估值!$E$7="最新年报",[1]!EM_S_STM07_BS(E1947,140,LEFT(RIGHT($L$1,5),4)&amp;"-12-31",1)/100000000,[1]!EM_S_STM07_BS(E1947,140,LEFT(RIGHT($L$1,11),10),1)/100000000)))</f>
        <v>5.4998119799999996</v>
      </c>
      <c r="M1947" s="36">
        <f t="shared" ca="1" si="153"/>
        <v>4.1104765185081842</v>
      </c>
      <c r="N1947" s="37" t="str">
        <f ca="1">IF(E1947="","",IF(ISERROR([1]!EM_S_EST_NETPROFIT(E1947,行业估值!$E$6,deadline)/100000000),"-",[1]!EM_S_EST_NETPROFIT(E1947,行业估值!$E$6,deadline)/100000000))</f>
        <v>-</v>
      </c>
      <c r="O1947" s="36" t="str">
        <f t="shared" ca="1" si="154"/>
        <v>-</v>
      </c>
      <c r="T1947" s="64" t="s">
        <v>3885</v>
      </c>
      <c r="U1947" s="64" t="s">
        <v>3886</v>
      </c>
    </row>
    <row r="1948" spans="4:21">
      <c r="D1948" s="45" t="str">
        <f>IF(AND(行业估值!$B$39=$G1948,COUNTIF($G$2:$G$2552,$G1948)&gt;=1),COUNTIF($G$2:G1948,$G1948),"")</f>
        <v/>
      </c>
      <c r="E1948" s="65" t="str">
        <f t="shared" si="150"/>
        <v>300552.SZ</v>
      </c>
      <c r="F1948" s="65" t="str">
        <f t="shared" si="151"/>
        <v>万集科技</v>
      </c>
      <c r="G1948" s="34" t="str">
        <f>IF(E1948="","",IF(行业估值!$C$5="申万行业",[1]!EM_S_INFO_INDUSTRY_SW2014(E1948,"1"),IF(行业估值!$C$5="证监会行业",[1]!EM_S_INFO_INDUSTRY_CSRC1(E1948,"1"),[1]!EM_S_INFO_INDUSTRY_EM2016(E1948,"1"))))</f>
        <v>信息技术</v>
      </c>
      <c r="H1948" s="34" t="str">
        <f>IF(E1948="","",IF($H$1="上证50",[1]!EM_S_INFO_COMPINDEX(E1948,"000016"),"")&amp;IF($H$1="上证180",[1]!EM_S_INFO_COMPINDEX(E1948,"000010"),"")&amp;IF($H$1="沪深300",[1]!EM_S_INFO_COMPINDEX(E1948,"000300"),"")&amp;IF(AND($H$1="上证A股",RIGHT(E1948,2)="SH"),"是","")&amp;IF(AND($H$1="深证A股",RIGHT(E1948,2)="SZ"),"是","")&amp;IF(AND($H$1="创业板",LEFT(E1948,1)-3=0),"是","")&amp;IF(AND($H$1="全部A股",E1948&lt;&gt;0),"是","")&amp;IF(AND($H$1="中小板",LEFT(E1948,3)="002"),"是",""))</f>
        <v>是</v>
      </c>
      <c r="I1948" s="46">
        <f ca="1">IF(E1948="","",IF(OR([1]!EM_S_VAL_MV(E1948,deadline)="",[1]!EM_S_VAL_MV(E1948,deadline)="--",[1]!EM_S_VAL_MV(E1948,deadline)="null"),0,[1]!EM_S_VAL_MV(E1948,deadline)/100000000))</f>
        <v>82.156368479999998</v>
      </c>
      <c r="J1948" s="46">
        <f ca="1">IF(E1948="","",IF(RIGHT(LEFT($J$1,6),3)="TTM",[1]!EM_S_FA_PROFIT_TTM(E1948,LEFT(RIGHT($J$1,11),10),1)/100000000,[1]!EM_S_STM07_IS(E1948,61,LEFT(RIGHT($J$1,5),4)&amp;"-12-31",1)/100000000))</f>
        <v>1.5072825313999998</v>
      </c>
      <c r="K1948" s="36">
        <f t="shared" ca="1" si="152"/>
        <v>54.506283174191111</v>
      </c>
      <c r="L1948" s="46">
        <f ca="1">IF(E1948="","",IF(ISERROR(IF(行业估值!$E$7="最新年报",[1]!EM_S_STM07_BS(E1948,140,LEFT(RIGHT($L$1,5),4)&amp;"-12-31",1)/100000000,[1]!EM_S_STM07_BS(E1948,140,LEFT(RIGHT($L$1,11),10),1)/100000000)),0,IF(行业估值!$E$7="最新年报",[1]!EM_S_STM07_BS(E1948,140,LEFT(RIGHT($L$1,5),4)&amp;"-12-31",1)/100000000,[1]!EM_S_STM07_BS(E1948,140,LEFT(RIGHT($L$1,11),10),1)/100000000)))</f>
        <v>8.9318764435000002</v>
      </c>
      <c r="M1948" s="36">
        <f t="shared" ca="1" si="153"/>
        <v>9.198108482544864</v>
      </c>
      <c r="N1948" s="37">
        <f ca="1">IF(E1948="","",IF(ISERROR([1]!EM_S_EST_NETPROFIT(E1948,行业估值!$E$6,deadline)/100000000),"-",[1]!EM_S_EST_NETPROFIT(E1948,行业估值!$E$6,deadline)/100000000))</f>
        <v>3.79575</v>
      </c>
      <c r="O1948" s="36">
        <f t="shared" ca="1" si="154"/>
        <v>21.644304414147403</v>
      </c>
      <c r="T1948" s="64" t="s">
        <v>3887</v>
      </c>
      <c r="U1948" s="64" t="s">
        <v>3888</v>
      </c>
    </row>
    <row r="1949" spans="4:21">
      <c r="D1949" s="45">
        <f>IF(AND(行业估值!$B$39=$G1949,COUNTIF($G$2:$G$2552,$G1949)&gt;=1),COUNTIF($G$2:G1949,$G1949),"")</f>
        <v>206</v>
      </c>
      <c r="E1949" s="65" t="str">
        <f t="shared" si="150"/>
        <v>300553.SZ</v>
      </c>
      <c r="F1949" s="65" t="str">
        <f t="shared" si="151"/>
        <v>集智股份</v>
      </c>
      <c r="G1949" s="34" t="str">
        <f>IF(E1949="","",IF(行业估值!$C$5="申万行业",[1]!EM_S_INFO_INDUSTRY_SW2014(E1949,"1"),IF(行业估值!$C$5="证监会行业",[1]!EM_S_INFO_INDUSTRY_CSRC1(E1949,"1"),[1]!EM_S_INFO_INDUSTRY_EM2016(E1949,"1"))))</f>
        <v>机械设备</v>
      </c>
      <c r="H1949" s="34" t="str">
        <f>IF(E1949="","",IF($H$1="上证50",[1]!EM_S_INFO_COMPINDEX(E1949,"000016"),"")&amp;IF($H$1="上证180",[1]!EM_S_INFO_COMPINDEX(E1949,"000010"),"")&amp;IF($H$1="沪深300",[1]!EM_S_INFO_COMPINDEX(E1949,"000300"),"")&amp;IF(AND($H$1="上证A股",RIGHT(E1949,2)="SH"),"是","")&amp;IF(AND($H$1="深证A股",RIGHT(E1949,2)="SZ"),"是","")&amp;IF(AND($H$1="创业板",LEFT(E1949,1)-3=0),"是","")&amp;IF(AND($H$1="全部A股",E1949&lt;&gt;0),"是","")&amp;IF(AND($H$1="中小板",LEFT(E1949,3)="002"),"是",""))</f>
        <v>是</v>
      </c>
      <c r="I1949" s="46">
        <f ca="1">IF(E1949="","",IF(OR([1]!EM_S_VAL_MV(E1949,deadline)="",[1]!EM_S_VAL_MV(E1949,deadline)="--",[1]!EM_S_VAL_MV(E1949,deadline)="null"),0,[1]!EM_S_VAL_MV(E1949,deadline)/100000000))</f>
        <v>16.660799999999998</v>
      </c>
      <c r="J1949" s="46">
        <f ca="1">IF(E1949="","",IF(RIGHT(LEFT($J$1,6),3)="TTM",[1]!EM_S_FA_PROFIT_TTM(E1949,LEFT(RIGHT($J$1,11),10),1)/100000000,[1]!EM_S_STM07_IS(E1949,61,LEFT(RIGHT($J$1,5),4)&amp;"-12-31",1)/100000000))</f>
        <v>8.3964324399999998E-2</v>
      </c>
      <c r="K1949" s="36">
        <f t="shared" ca="1" si="152"/>
        <v>198.42713103518997</v>
      </c>
      <c r="L1949" s="46">
        <f ca="1">IF(E1949="","",IF(ISERROR(IF(行业估值!$E$7="最新年报",[1]!EM_S_STM07_BS(E1949,140,LEFT(RIGHT($L$1,5),4)&amp;"-12-31",1)/100000000,[1]!EM_S_STM07_BS(E1949,140,LEFT(RIGHT($L$1,11),10),1)/100000000)),0,IF(行业估值!$E$7="最新年报",[1]!EM_S_STM07_BS(E1949,140,LEFT(RIGHT($L$1,5),4)&amp;"-12-31",1)/100000000,[1]!EM_S_STM07_BS(E1949,140,LEFT(RIGHT($L$1,11),10),1)/100000000)))</f>
        <v>3.3235166227999997</v>
      </c>
      <c r="M1949" s="36">
        <f t="shared" ca="1" si="153"/>
        <v>5.0130033608688827</v>
      </c>
      <c r="N1949" s="37" t="str">
        <f ca="1">IF(E1949="","",IF(ISERROR([1]!EM_S_EST_NETPROFIT(E1949,行业估值!$E$6,deadline)/100000000),"-",[1]!EM_S_EST_NETPROFIT(E1949,行业估值!$E$6,deadline)/100000000))</f>
        <v>-</v>
      </c>
      <c r="O1949" s="36" t="str">
        <f t="shared" ca="1" si="154"/>
        <v>-</v>
      </c>
      <c r="T1949" s="64" t="s">
        <v>3889</v>
      </c>
      <c r="U1949" s="64" t="s">
        <v>3890</v>
      </c>
    </row>
    <row r="1950" spans="4:21">
      <c r="D1950" s="45" t="str">
        <f>IF(AND(行业估值!$B$39=$G1950,COUNTIF($G$2:$G$2552,$G1950)&gt;=1),COUNTIF($G$2:G1950,$G1950),"")</f>
        <v/>
      </c>
      <c r="E1950" s="65" t="str">
        <f t="shared" si="150"/>
        <v>300554.SZ</v>
      </c>
      <c r="F1950" s="65" t="str">
        <f t="shared" si="151"/>
        <v>三超新材</v>
      </c>
      <c r="G1950" s="34" t="str">
        <f>IF(E1950="","",IF(行业估值!$C$5="申万行业",[1]!EM_S_INFO_INDUSTRY_SW2014(E1950,"1"),IF(行业估值!$C$5="证监会行业",[1]!EM_S_INFO_INDUSTRY_CSRC1(E1950,"1"),[1]!EM_S_INFO_INDUSTRY_EM2016(E1950,"1"))))</f>
        <v>有色金属</v>
      </c>
      <c r="H1950" s="34" t="str">
        <f>IF(E1950="","",IF($H$1="上证50",[1]!EM_S_INFO_COMPINDEX(E1950,"000016"),"")&amp;IF($H$1="上证180",[1]!EM_S_INFO_COMPINDEX(E1950,"000010"),"")&amp;IF($H$1="沪深300",[1]!EM_S_INFO_COMPINDEX(E1950,"000300"),"")&amp;IF(AND($H$1="上证A股",RIGHT(E1950,2)="SH"),"是","")&amp;IF(AND($H$1="深证A股",RIGHT(E1950,2)="SZ"),"是","")&amp;IF(AND($H$1="创业板",LEFT(E1950,1)-3=0),"是","")&amp;IF(AND($H$1="全部A股",E1950&lt;&gt;0),"是","")&amp;IF(AND($H$1="中小板",LEFT(E1950,3)="002"),"是",""))</f>
        <v>是</v>
      </c>
      <c r="I1950" s="46">
        <f ca="1">IF(E1950="","",IF(OR([1]!EM_S_VAL_MV(E1950,deadline)="",[1]!EM_S_VAL_MV(E1950,deadline)="--",[1]!EM_S_VAL_MV(E1950,deadline)="null"),0,[1]!EM_S_VAL_MV(E1950,deadline)/100000000))</f>
        <v>14.348879999999999</v>
      </c>
      <c r="J1950" s="46">
        <f ca="1">IF(E1950="","",IF(RIGHT(LEFT($J$1,6),3)="TTM",[1]!EM_S_FA_PROFIT_TTM(E1950,LEFT(RIGHT($J$1,11),10),1)/100000000,[1]!EM_S_STM07_IS(E1950,61,LEFT(RIGHT($J$1,5),4)&amp;"-12-31",1)/100000000))</f>
        <v>-0.1410813722</v>
      </c>
      <c r="K1950" s="36">
        <f t="shared" ca="1" si="152"/>
        <v>-101.70641081984031</v>
      </c>
      <c r="L1950" s="46">
        <f ca="1">IF(E1950="","",IF(ISERROR(IF(行业估值!$E$7="最新年报",[1]!EM_S_STM07_BS(E1950,140,LEFT(RIGHT($L$1,5),4)&amp;"-12-31",1)/100000000,[1]!EM_S_STM07_BS(E1950,140,LEFT(RIGHT($L$1,11),10),1)/100000000)),0,IF(行业估值!$E$7="最新年报",[1]!EM_S_STM07_BS(E1950,140,LEFT(RIGHT($L$1,5),4)&amp;"-12-31",1)/100000000,[1]!EM_S_STM07_BS(E1950,140,LEFT(RIGHT($L$1,11),10),1)/100000000)))</f>
        <v>5.0276940053999999</v>
      </c>
      <c r="M1950" s="36">
        <f t="shared" ca="1" si="153"/>
        <v>2.8539684365413986</v>
      </c>
      <c r="N1950" s="37" t="str">
        <f ca="1">IF(E1950="","",IF(ISERROR([1]!EM_S_EST_NETPROFIT(E1950,行业估值!$E$6,deadline)/100000000),"-",[1]!EM_S_EST_NETPROFIT(E1950,行业估值!$E$6,deadline)/100000000))</f>
        <v>-</v>
      </c>
      <c r="O1950" s="36" t="str">
        <f t="shared" ca="1" si="154"/>
        <v>-</v>
      </c>
      <c r="T1950" s="64" t="s">
        <v>3891</v>
      </c>
      <c r="U1950" s="64" t="s">
        <v>3892</v>
      </c>
    </row>
    <row r="1951" spans="4:21">
      <c r="D1951" s="45" t="str">
        <f>IF(AND(行业估值!$B$39=$G1951,COUNTIF($G$2:$G$2552,$G1951)&gt;=1),COUNTIF($G$2:G1951,$G1951),"")</f>
        <v/>
      </c>
      <c r="E1951" s="65" t="str">
        <f t="shared" si="150"/>
        <v>300555.SZ</v>
      </c>
      <c r="F1951" s="65" t="str">
        <f t="shared" si="151"/>
        <v>路通视信</v>
      </c>
      <c r="G1951" s="34" t="str">
        <f>IF(E1951="","",IF(行业估值!$C$5="申万行业",[1]!EM_S_INFO_INDUSTRY_SW2014(E1951,"1"),IF(行业估值!$C$5="证监会行业",[1]!EM_S_INFO_INDUSTRY_CSRC1(E1951,"1"),[1]!EM_S_INFO_INDUSTRY_EM2016(E1951,"1"))))</f>
        <v>信息技术</v>
      </c>
      <c r="H1951" s="34" t="str">
        <f>IF(E1951="","",IF($H$1="上证50",[1]!EM_S_INFO_COMPINDEX(E1951,"000016"),"")&amp;IF($H$1="上证180",[1]!EM_S_INFO_COMPINDEX(E1951,"000010"),"")&amp;IF($H$1="沪深300",[1]!EM_S_INFO_COMPINDEX(E1951,"000300"),"")&amp;IF(AND($H$1="上证A股",RIGHT(E1951,2)="SH"),"是","")&amp;IF(AND($H$1="深证A股",RIGHT(E1951,2)="SZ"),"是","")&amp;IF(AND($H$1="创业板",LEFT(E1951,1)-3=0),"是","")&amp;IF(AND($H$1="全部A股",E1951&lt;&gt;0),"是","")&amp;IF(AND($H$1="中小板",LEFT(E1951,3)="002"),"是",""))</f>
        <v>是</v>
      </c>
      <c r="I1951" s="46">
        <f ca="1">IF(E1951="","",IF(OR([1]!EM_S_VAL_MV(E1951,deadline)="",[1]!EM_S_VAL_MV(E1951,deadline)="--",[1]!EM_S_VAL_MV(E1951,deadline)="null"),0,[1]!EM_S_VAL_MV(E1951,deadline)/100000000))</f>
        <v>17.88</v>
      </c>
      <c r="J1951" s="46">
        <f ca="1">IF(E1951="","",IF(RIGHT(LEFT($J$1,6),3)="TTM",[1]!EM_S_FA_PROFIT_TTM(E1951,LEFT(RIGHT($J$1,11),10),1)/100000000,[1]!EM_S_STM07_IS(E1951,61,LEFT(RIGHT($J$1,5),4)&amp;"-12-31",1)/100000000))</f>
        <v>-7.2209474999999999E-3</v>
      </c>
      <c r="K1951" s="36">
        <f t="shared" ca="1" si="152"/>
        <v>-2476.1293445216156</v>
      </c>
      <c r="L1951" s="46">
        <f ca="1">IF(E1951="","",IF(ISERROR(IF(行业估值!$E$7="最新年报",[1]!EM_S_STM07_BS(E1951,140,LEFT(RIGHT($L$1,5),4)&amp;"-12-31",1)/100000000,[1]!EM_S_STM07_BS(E1951,140,LEFT(RIGHT($L$1,11),10),1)/100000000)),0,IF(行业估值!$E$7="最新年报",[1]!EM_S_STM07_BS(E1951,140,LEFT(RIGHT($L$1,5),4)&amp;"-12-31",1)/100000000,[1]!EM_S_STM07_BS(E1951,140,LEFT(RIGHT($L$1,11),10),1)/100000000)))</f>
        <v>6.3710650087999996</v>
      </c>
      <c r="M1951" s="36">
        <f t="shared" ca="1" si="153"/>
        <v>2.8064381661940891</v>
      </c>
      <c r="N1951" s="37" t="str">
        <f ca="1">IF(E1951="","",IF(ISERROR([1]!EM_S_EST_NETPROFIT(E1951,行业估值!$E$6,deadline)/100000000),"-",[1]!EM_S_EST_NETPROFIT(E1951,行业估值!$E$6,deadline)/100000000))</f>
        <v>-</v>
      </c>
      <c r="O1951" s="36" t="str">
        <f t="shared" ca="1" si="154"/>
        <v>-</v>
      </c>
      <c r="T1951" s="64" t="s">
        <v>3893</v>
      </c>
      <c r="U1951" s="64" t="s">
        <v>3894</v>
      </c>
    </row>
    <row r="1952" spans="4:21">
      <c r="D1952" s="45" t="str">
        <f>IF(AND(行业估值!$B$39=$G1952,COUNTIF($G$2:$G$2552,$G1952)&gt;=1),COUNTIF($G$2:G1952,$G1952),"")</f>
        <v/>
      </c>
      <c r="E1952" s="65" t="str">
        <f t="shared" si="150"/>
        <v>300556.SZ</v>
      </c>
      <c r="F1952" s="65" t="str">
        <f t="shared" si="151"/>
        <v>丝路视觉</v>
      </c>
      <c r="G1952" s="34" t="str">
        <f>IF(E1952="","",IF(行业估值!$C$5="申万行业",[1]!EM_S_INFO_INDUSTRY_SW2014(E1952,"1"),IF(行业估值!$C$5="证监会行业",[1]!EM_S_INFO_INDUSTRY_CSRC1(E1952,"1"),[1]!EM_S_INFO_INDUSTRY_EM2016(E1952,"1"))))</f>
        <v>信息技术</v>
      </c>
      <c r="H1952" s="34" t="str">
        <f>IF(E1952="","",IF($H$1="上证50",[1]!EM_S_INFO_COMPINDEX(E1952,"000016"),"")&amp;IF($H$1="上证180",[1]!EM_S_INFO_COMPINDEX(E1952,"000010"),"")&amp;IF($H$1="沪深300",[1]!EM_S_INFO_COMPINDEX(E1952,"000300"),"")&amp;IF(AND($H$1="上证A股",RIGHT(E1952,2)="SH"),"是","")&amp;IF(AND($H$1="深证A股",RIGHT(E1952,2)="SZ"),"是","")&amp;IF(AND($H$1="创业板",LEFT(E1952,1)-3=0),"是","")&amp;IF(AND($H$1="全部A股",E1952&lt;&gt;0),"是","")&amp;IF(AND($H$1="中小板",LEFT(E1952,3)="002"),"是",""))</f>
        <v>是</v>
      </c>
      <c r="I1952" s="46">
        <f ca="1">IF(E1952="","",IF(OR([1]!EM_S_VAL_MV(E1952,deadline)="",[1]!EM_S_VAL_MV(E1952,deadline)="--",[1]!EM_S_VAL_MV(E1952,deadline)="null"),0,[1]!EM_S_VAL_MV(E1952,deadline)/100000000))</f>
        <v>18.704679840000001</v>
      </c>
      <c r="J1952" s="46">
        <f ca="1">IF(E1952="","",IF(RIGHT(LEFT($J$1,6),3)="TTM",[1]!EM_S_FA_PROFIT_TTM(E1952,LEFT(RIGHT($J$1,11),10),1)/100000000,[1]!EM_S_STM07_IS(E1952,61,LEFT(RIGHT($J$1,5),4)&amp;"-12-31",1)/100000000))</f>
        <v>0.2957174554</v>
      </c>
      <c r="K1952" s="36">
        <f t="shared" ca="1" si="152"/>
        <v>63.251862541219474</v>
      </c>
      <c r="L1952" s="46">
        <f ca="1">IF(E1952="","",IF(ISERROR(IF(行业估值!$E$7="最新年报",[1]!EM_S_STM07_BS(E1952,140,LEFT(RIGHT($L$1,5),4)&amp;"-12-31",1)/100000000,[1]!EM_S_STM07_BS(E1952,140,LEFT(RIGHT($L$1,11),10),1)/100000000)),0,IF(行业估值!$E$7="最新年报",[1]!EM_S_STM07_BS(E1952,140,LEFT(RIGHT($L$1,5),4)&amp;"-12-31",1)/100000000,[1]!EM_S_STM07_BS(E1952,140,LEFT(RIGHT($L$1,11),10),1)/100000000)))</f>
        <v>4.9830891369999994</v>
      </c>
      <c r="M1952" s="36">
        <f t="shared" ca="1" si="153"/>
        <v>3.7536313972623208</v>
      </c>
      <c r="N1952" s="37" t="str">
        <f ca="1">IF(E1952="","",IF(ISERROR([1]!EM_S_EST_NETPROFIT(E1952,行业估值!$E$6,deadline)/100000000),"-",[1]!EM_S_EST_NETPROFIT(E1952,行业估值!$E$6,deadline)/100000000))</f>
        <v>-</v>
      </c>
      <c r="O1952" s="36" t="str">
        <f t="shared" ca="1" si="154"/>
        <v>-</v>
      </c>
      <c r="T1952" s="64" t="s">
        <v>3895</v>
      </c>
      <c r="U1952" s="64" t="s">
        <v>3896</v>
      </c>
    </row>
    <row r="1953" spans="4:21">
      <c r="D1953" s="45">
        <f>IF(AND(行业估值!$B$39=$G1953,COUNTIF($G$2:$G$2552,$G1953)&gt;=1),COUNTIF($G$2:G1953,$G1953),"")</f>
        <v>207</v>
      </c>
      <c r="E1953" s="65" t="str">
        <f t="shared" si="150"/>
        <v>300557.SZ</v>
      </c>
      <c r="F1953" s="65" t="str">
        <f t="shared" si="151"/>
        <v>理工光科</v>
      </c>
      <c r="G1953" s="34" t="str">
        <f>IF(E1953="","",IF(行业估值!$C$5="申万行业",[1]!EM_S_INFO_INDUSTRY_SW2014(E1953,"1"),IF(行业估值!$C$5="证监会行业",[1]!EM_S_INFO_INDUSTRY_CSRC1(E1953,"1"),[1]!EM_S_INFO_INDUSTRY_EM2016(E1953,"1"))))</f>
        <v>机械设备</v>
      </c>
      <c r="H1953" s="34" t="str">
        <f>IF(E1953="","",IF($H$1="上证50",[1]!EM_S_INFO_COMPINDEX(E1953,"000016"),"")&amp;IF($H$1="上证180",[1]!EM_S_INFO_COMPINDEX(E1953,"000010"),"")&amp;IF($H$1="沪深300",[1]!EM_S_INFO_COMPINDEX(E1953,"000300"),"")&amp;IF(AND($H$1="上证A股",RIGHT(E1953,2)="SH"),"是","")&amp;IF(AND($H$1="深证A股",RIGHT(E1953,2)="SZ"),"是","")&amp;IF(AND($H$1="创业板",LEFT(E1953,1)-3=0),"是","")&amp;IF(AND($H$1="全部A股",E1953&lt;&gt;0),"是","")&amp;IF(AND($H$1="中小板",LEFT(E1953,3)="002"),"是",""))</f>
        <v>是</v>
      </c>
      <c r="I1953" s="46">
        <f ca="1">IF(E1953="","",IF(OR([1]!EM_S_VAL_MV(E1953,deadline)="",[1]!EM_S_VAL_MV(E1953,deadline)="--",[1]!EM_S_VAL_MV(E1953,deadline)="null"),0,[1]!EM_S_VAL_MV(E1953,deadline)/100000000))</f>
        <v>13.961669832</v>
      </c>
      <c r="J1953" s="46">
        <f ca="1">IF(E1953="","",IF(RIGHT(LEFT($J$1,6),3)="TTM",[1]!EM_S_FA_PROFIT_TTM(E1953,LEFT(RIGHT($J$1,11),10),1)/100000000,[1]!EM_S_STM07_IS(E1953,61,LEFT(RIGHT($J$1,5),4)&amp;"-12-31",1)/100000000))</f>
        <v>0.2112602975</v>
      </c>
      <c r="K1953" s="36">
        <f t="shared" ca="1" si="152"/>
        <v>66.087523293391172</v>
      </c>
      <c r="L1953" s="46">
        <f ca="1">IF(E1953="","",IF(ISERROR(IF(行业估值!$E$7="最新年报",[1]!EM_S_STM07_BS(E1953,140,LEFT(RIGHT($L$1,5),4)&amp;"-12-31",1)/100000000,[1]!EM_S_STM07_BS(E1953,140,LEFT(RIGHT($L$1,11),10),1)/100000000)),0,IF(行业估值!$E$7="最新年报",[1]!EM_S_STM07_BS(E1953,140,LEFT(RIGHT($L$1,5),4)&amp;"-12-31",1)/100000000,[1]!EM_S_STM07_BS(E1953,140,LEFT(RIGHT($L$1,11),10),1)/100000000)))</f>
        <v>4.5013423368999996</v>
      </c>
      <c r="M1953" s="36">
        <f t="shared" ca="1" si="153"/>
        <v>3.1016680774417997</v>
      </c>
      <c r="N1953" s="37" t="str">
        <f ca="1">IF(E1953="","",IF(ISERROR([1]!EM_S_EST_NETPROFIT(E1953,行业估值!$E$6,deadline)/100000000),"-",[1]!EM_S_EST_NETPROFIT(E1953,行业估值!$E$6,deadline)/100000000))</f>
        <v>-</v>
      </c>
      <c r="O1953" s="36" t="str">
        <f t="shared" ca="1" si="154"/>
        <v>-</v>
      </c>
      <c r="T1953" s="64" t="s">
        <v>3897</v>
      </c>
      <c r="U1953" s="64" t="s">
        <v>3898</v>
      </c>
    </row>
    <row r="1954" spans="4:21">
      <c r="D1954" s="45" t="str">
        <f>IF(AND(行业估值!$B$39=$G1954,COUNTIF($G$2:$G$2552,$G1954)&gt;=1),COUNTIF($G$2:G1954,$G1954),"")</f>
        <v/>
      </c>
      <c r="E1954" s="65" t="str">
        <f t="shared" si="150"/>
        <v>300558.SZ</v>
      </c>
      <c r="F1954" s="65" t="str">
        <f t="shared" si="151"/>
        <v>贝达药业</v>
      </c>
      <c r="G1954" s="34" t="str">
        <f>IF(E1954="","",IF(行业估值!$C$5="申万行业",[1]!EM_S_INFO_INDUSTRY_SW2014(E1954,"1"),IF(行业估值!$C$5="证监会行业",[1]!EM_S_INFO_INDUSTRY_CSRC1(E1954,"1"),[1]!EM_S_INFO_INDUSTRY_EM2016(E1954,"1"))))</f>
        <v>医药生物</v>
      </c>
      <c r="H1954" s="34" t="str">
        <f>IF(E1954="","",IF($H$1="上证50",[1]!EM_S_INFO_COMPINDEX(E1954,"000016"),"")&amp;IF($H$1="上证180",[1]!EM_S_INFO_COMPINDEX(E1954,"000010"),"")&amp;IF($H$1="沪深300",[1]!EM_S_INFO_COMPINDEX(E1954,"000300"),"")&amp;IF(AND($H$1="上证A股",RIGHT(E1954,2)="SH"),"是","")&amp;IF(AND($H$1="深证A股",RIGHT(E1954,2)="SZ"),"是","")&amp;IF(AND($H$1="创业板",LEFT(E1954,1)-3=0),"是","")&amp;IF(AND($H$1="全部A股",E1954&lt;&gt;0),"是","")&amp;IF(AND($H$1="中小板",LEFT(E1954,3)="002"),"是",""))</f>
        <v>是</v>
      </c>
      <c r="I1954" s="46">
        <f ca="1">IF(E1954="","",IF(OR([1]!EM_S_VAL_MV(E1954,deadline)="",[1]!EM_S_VAL_MV(E1954,deadline)="--",[1]!EM_S_VAL_MV(E1954,deadline)="null"),0,[1]!EM_S_VAL_MV(E1954,deadline)/100000000))</f>
        <v>288.88040000000001</v>
      </c>
      <c r="J1954" s="46">
        <f ca="1">IF(E1954="","",IF(RIGHT(LEFT($J$1,6),3)="TTM",[1]!EM_S_FA_PROFIT_TTM(E1954,LEFT(RIGHT($J$1,11),10),1)/100000000,[1]!EM_S_STM07_IS(E1954,61,LEFT(RIGHT($J$1,5),4)&amp;"-12-31",1)/100000000))</f>
        <v>2.1339042689999999</v>
      </c>
      <c r="K1954" s="36">
        <f t="shared" ca="1" si="152"/>
        <v>135.37645722756648</v>
      </c>
      <c r="L1954" s="46">
        <f ca="1">IF(E1954="","",IF(ISERROR(IF(行业估值!$E$7="最新年报",[1]!EM_S_STM07_BS(E1954,140,LEFT(RIGHT($L$1,5),4)&amp;"-12-31",1)/100000000,[1]!EM_S_STM07_BS(E1954,140,LEFT(RIGHT($L$1,11),10),1)/100000000)),0,IF(行业估值!$E$7="最新年报",[1]!EM_S_STM07_BS(E1954,140,LEFT(RIGHT($L$1,5),4)&amp;"-12-31",1)/100000000,[1]!EM_S_STM07_BS(E1954,140,LEFT(RIGHT($L$1,11),10),1)/100000000)))</f>
        <v>23.707007501700001</v>
      </c>
      <c r="M1954" s="36">
        <f t="shared" ca="1" si="153"/>
        <v>12.185443480341613</v>
      </c>
      <c r="N1954" s="37">
        <f ca="1">IF(E1954="","",IF(ISERROR([1]!EM_S_EST_NETPROFIT(E1954,行业估值!$E$6,deadline)/100000000),"-",[1]!EM_S_EST_NETPROFIT(E1954,行业估值!$E$6,deadline)/100000000))</f>
        <v>2.2019333333333333</v>
      </c>
      <c r="O1954" s="36">
        <f t="shared" ca="1" si="154"/>
        <v>131.19398104695873</v>
      </c>
      <c r="T1954" s="64" t="s">
        <v>3899</v>
      </c>
      <c r="U1954" s="64" t="s">
        <v>3900</v>
      </c>
    </row>
    <row r="1955" spans="4:21">
      <c r="D1955" s="45" t="str">
        <f>IF(AND(行业估值!$B$39=$G1955,COUNTIF($G$2:$G$2552,$G1955)&gt;=1),COUNTIF($G$2:G1955,$G1955),"")</f>
        <v/>
      </c>
      <c r="E1955" s="65" t="str">
        <f t="shared" si="150"/>
        <v>300559.SZ</v>
      </c>
      <c r="F1955" s="65" t="str">
        <f t="shared" si="151"/>
        <v>佳发教育</v>
      </c>
      <c r="G1955" s="34" t="str">
        <f>IF(E1955="","",IF(行业估值!$C$5="申万行业",[1]!EM_S_INFO_INDUSTRY_SW2014(E1955,"1"),IF(行业估值!$C$5="证监会行业",[1]!EM_S_INFO_INDUSTRY_CSRC1(E1955,"1"),[1]!EM_S_INFO_INDUSTRY_EM2016(E1955,"1"))))</f>
        <v>信息技术</v>
      </c>
      <c r="H1955" s="34" t="str">
        <f>IF(E1955="","",IF($H$1="上证50",[1]!EM_S_INFO_COMPINDEX(E1955,"000016"),"")&amp;IF($H$1="上证180",[1]!EM_S_INFO_COMPINDEX(E1955,"000010"),"")&amp;IF($H$1="沪深300",[1]!EM_S_INFO_COMPINDEX(E1955,"000300"),"")&amp;IF(AND($H$1="上证A股",RIGHT(E1955,2)="SH"),"是","")&amp;IF(AND($H$1="深证A股",RIGHT(E1955,2)="SZ"),"是","")&amp;IF(AND($H$1="创业板",LEFT(E1955,1)-3=0),"是","")&amp;IF(AND($H$1="全部A股",E1955&lt;&gt;0),"是","")&amp;IF(AND($H$1="中小板",LEFT(E1955,3)="002"),"是",""))</f>
        <v>是</v>
      </c>
      <c r="I1955" s="46">
        <f ca="1">IF(E1955="","",IF(OR([1]!EM_S_VAL_MV(E1955,deadline)="",[1]!EM_S_VAL_MV(E1955,deadline)="--",[1]!EM_S_VAL_MV(E1955,deadline)="null"),0,[1]!EM_S_VAL_MV(E1955,deadline)/100000000))</f>
        <v>72.198763099999994</v>
      </c>
      <c r="J1955" s="46">
        <f ca="1">IF(E1955="","",IF(RIGHT(LEFT($J$1,6),3)="TTM",[1]!EM_S_FA_PROFIT_TTM(E1955,LEFT(RIGHT($J$1,11),10),1)/100000000,[1]!EM_S_STM07_IS(E1955,61,LEFT(RIGHT($J$1,5),4)&amp;"-12-31",1)/100000000))</f>
        <v>2.0827861243000001</v>
      </c>
      <c r="K1955" s="36">
        <f t="shared" ca="1" si="152"/>
        <v>34.664511280180122</v>
      </c>
      <c r="L1955" s="46">
        <f ca="1">IF(E1955="","",IF(ISERROR(IF(行业估值!$E$7="最新年报",[1]!EM_S_STM07_BS(E1955,140,LEFT(RIGHT($L$1,5),4)&amp;"-12-31",1)/100000000,[1]!EM_S_STM07_BS(E1955,140,LEFT(RIGHT($L$1,11),10),1)/100000000)),0,IF(行业估值!$E$7="最新年报",[1]!EM_S_STM07_BS(E1955,140,LEFT(RIGHT($L$1,5),4)&amp;"-12-31",1)/100000000,[1]!EM_S_STM07_BS(E1955,140,LEFT(RIGHT($L$1,11),10),1)/100000000)))</f>
        <v>9.0819863195000003</v>
      </c>
      <c r="M1955" s="36">
        <f t="shared" ca="1" si="153"/>
        <v>7.9496665773412909</v>
      </c>
      <c r="N1955" s="37">
        <f ca="1">IF(E1955="","",IF(ISERROR([1]!EM_S_EST_NETPROFIT(E1955,行业估值!$E$6,deadline)/100000000),"-",[1]!EM_S_EST_NETPROFIT(E1955,行业估值!$E$6,deadline)/100000000))</f>
        <v>2.0674000000000001</v>
      </c>
      <c r="O1955" s="36">
        <f t="shared" ca="1" si="154"/>
        <v>34.922493518428936</v>
      </c>
      <c r="T1955" s="64" t="s">
        <v>3901</v>
      </c>
      <c r="U1955" s="64" t="s">
        <v>3902</v>
      </c>
    </row>
    <row r="1956" spans="4:21">
      <c r="D1956" s="45" t="str">
        <f>IF(AND(行业估值!$B$39=$G1956,COUNTIF($G$2:$G$2552,$G1956)&gt;=1),COUNTIF($G$2:G1956,$G1956),"")</f>
        <v/>
      </c>
      <c r="E1956" s="65" t="str">
        <f t="shared" si="150"/>
        <v>300560.SZ</v>
      </c>
      <c r="F1956" s="65" t="str">
        <f t="shared" si="151"/>
        <v>中富通</v>
      </c>
      <c r="G1956" s="34" t="str">
        <f>IF(E1956="","",IF(行业估值!$C$5="申万行业",[1]!EM_S_INFO_INDUSTRY_SW2014(E1956,"1"),IF(行业估值!$C$5="证监会行业",[1]!EM_S_INFO_INDUSTRY_CSRC1(E1956,"1"),[1]!EM_S_INFO_INDUSTRY_EM2016(E1956,"1"))))</f>
        <v>信息技术</v>
      </c>
      <c r="H1956" s="34" t="str">
        <f>IF(E1956="","",IF($H$1="上证50",[1]!EM_S_INFO_COMPINDEX(E1956,"000016"),"")&amp;IF($H$1="上证180",[1]!EM_S_INFO_COMPINDEX(E1956,"000010"),"")&amp;IF($H$1="沪深300",[1]!EM_S_INFO_COMPINDEX(E1956,"000300"),"")&amp;IF(AND($H$1="上证A股",RIGHT(E1956,2)="SH"),"是","")&amp;IF(AND($H$1="深证A股",RIGHT(E1956,2)="SZ"),"是","")&amp;IF(AND($H$1="创业板",LEFT(E1956,1)-3=0),"是","")&amp;IF(AND($H$1="全部A股",E1956&lt;&gt;0),"是","")&amp;IF(AND($H$1="中小板",LEFT(E1956,3)="002"),"是",""))</f>
        <v>是</v>
      </c>
      <c r="I1956" s="46">
        <f ca="1">IF(E1956="","",IF(OR([1]!EM_S_VAL_MV(E1956,deadline)="",[1]!EM_S_VAL_MV(E1956,deadline)="--",[1]!EM_S_VAL_MV(E1956,deadline)="null"),0,[1]!EM_S_VAL_MV(E1956,deadline)/100000000))</f>
        <v>28.190343599999999</v>
      </c>
      <c r="J1956" s="46">
        <f ca="1">IF(E1956="","",IF(RIGHT(LEFT($J$1,6),3)="TTM",[1]!EM_S_FA_PROFIT_TTM(E1956,LEFT(RIGHT($J$1,11),10),1)/100000000,[1]!EM_S_STM07_IS(E1956,61,LEFT(RIGHT($J$1,5),4)&amp;"-12-31",1)/100000000))</f>
        <v>0.67021828009999995</v>
      </c>
      <c r="K1956" s="36">
        <f t="shared" ca="1" si="152"/>
        <v>42.061436455886962</v>
      </c>
      <c r="L1956" s="46">
        <f ca="1">IF(E1956="","",IF(ISERROR(IF(行业估值!$E$7="最新年报",[1]!EM_S_STM07_BS(E1956,140,LEFT(RIGHT($L$1,5),4)&amp;"-12-31",1)/100000000,[1]!EM_S_STM07_BS(E1956,140,LEFT(RIGHT($L$1,11),10),1)/100000000)),0,IF(行业估值!$E$7="最新年报",[1]!EM_S_STM07_BS(E1956,140,LEFT(RIGHT($L$1,5),4)&amp;"-12-31",1)/100000000,[1]!EM_S_STM07_BS(E1956,140,LEFT(RIGHT($L$1,11),10),1)/100000000)))</f>
        <v>5.5898804537000002</v>
      </c>
      <c r="M1956" s="36">
        <f t="shared" ca="1" si="153"/>
        <v>5.0431031277852316</v>
      </c>
      <c r="N1956" s="37" t="str">
        <f ca="1">IF(E1956="","",IF(ISERROR([1]!EM_S_EST_NETPROFIT(E1956,行业估值!$E$6,deadline)/100000000),"-",[1]!EM_S_EST_NETPROFIT(E1956,行业估值!$E$6,deadline)/100000000))</f>
        <v>-</v>
      </c>
      <c r="O1956" s="36" t="str">
        <f t="shared" ca="1" si="154"/>
        <v>-</v>
      </c>
      <c r="T1956" s="64" t="s">
        <v>3903</v>
      </c>
      <c r="U1956" s="64" t="s">
        <v>3904</v>
      </c>
    </row>
    <row r="1957" spans="4:21">
      <c r="D1957" s="45" t="str">
        <f>IF(AND(行业估值!$B$39=$G1957,COUNTIF($G$2:$G$2552,$G1957)&gt;=1),COUNTIF($G$2:G1957,$G1957),"")</f>
        <v/>
      </c>
      <c r="E1957" s="65" t="str">
        <f t="shared" si="150"/>
        <v>300561.SZ</v>
      </c>
      <c r="F1957" s="65" t="str">
        <f t="shared" si="151"/>
        <v>汇金科技</v>
      </c>
      <c r="G1957" s="34" t="str">
        <f>IF(E1957="","",IF(行业估值!$C$5="申万行业",[1]!EM_S_INFO_INDUSTRY_SW2014(E1957,"1"),IF(行业估值!$C$5="证监会行业",[1]!EM_S_INFO_INDUSTRY_CSRC1(E1957,"1"),[1]!EM_S_INFO_INDUSTRY_EM2016(E1957,"1"))))</f>
        <v>信息技术</v>
      </c>
      <c r="H1957" s="34" t="str">
        <f>IF(E1957="","",IF($H$1="上证50",[1]!EM_S_INFO_COMPINDEX(E1957,"000016"),"")&amp;IF($H$1="上证180",[1]!EM_S_INFO_COMPINDEX(E1957,"000010"),"")&amp;IF($H$1="沪深300",[1]!EM_S_INFO_COMPINDEX(E1957,"000300"),"")&amp;IF(AND($H$1="上证A股",RIGHT(E1957,2)="SH"),"是","")&amp;IF(AND($H$1="深证A股",RIGHT(E1957,2)="SZ"),"是","")&amp;IF(AND($H$1="创业板",LEFT(E1957,1)-3=0),"是","")&amp;IF(AND($H$1="全部A股",E1957&lt;&gt;0),"是","")&amp;IF(AND($H$1="中小板",LEFT(E1957,3)="002"),"是",""))</f>
        <v>是</v>
      </c>
      <c r="I1957" s="46">
        <f ca="1">IF(E1957="","",IF(OR([1]!EM_S_VAL_MV(E1957,deadline)="",[1]!EM_S_VAL_MV(E1957,deadline)="--",[1]!EM_S_VAL_MV(E1957,deadline)="null"),0,[1]!EM_S_VAL_MV(E1957,deadline)/100000000))</f>
        <v>33.0872849792</v>
      </c>
      <c r="J1957" s="46">
        <f ca="1">IF(E1957="","",IF(RIGHT(LEFT($J$1,6),3)="TTM",[1]!EM_S_FA_PROFIT_TTM(E1957,LEFT(RIGHT($J$1,11),10),1)/100000000,[1]!EM_S_STM07_IS(E1957,61,LEFT(RIGHT($J$1,5),4)&amp;"-12-31",1)/100000000))</f>
        <v>0.2677210256</v>
      </c>
      <c r="K1957" s="36">
        <f t="shared" ca="1" si="152"/>
        <v>123.58866811094421</v>
      </c>
      <c r="L1957" s="46">
        <f ca="1">IF(E1957="","",IF(ISERROR(IF(行业估值!$E$7="最新年报",[1]!EM_S_STM07_BS(E1957,140,LEFT(RIGHT($L$1,5),4)&amp;"-12-31",1)/100000000,[1]!EM_S_STM07_BS(E1957,140,LEFT(RIGHT($L$1,11),10),1)/100000000)),0,IF(行业估值!$E$7="最新年报",[1]!EM_S_STM07_BS(E1957,140,LEFT(RIGHT($L$1,5),4)&amp;"-12-31",1)/100000000,[1]!EM_S_STM07_BS(E1957,140,LEFT(RIGHT($L$1,11),10),1)/100000000)))</f>
        <v>6.7033851051999997</v>
      </c>
      <c r="M1957" s="36">
        <f t="shared" ca="1" si="153"/>
        <v>4.9359069276108398</v>
      </c>
      <c r="N1957" s="37" t="str">
        <f ca="1">IF(E1957="","",IF(ISERROR([1]!EM_S_EST_NETPROFIT(E1957,行业估值!$E$6,deadline)/100000000),"-",[1]!EM_S_EST_NETPROFIT(E1957,行业估值!$E$6,deadline)/100000000))</f>
        <v>-</v>
      </c>
      <c r="O1957" s="36" t="str">
        <f t="shared" ca="1" si="154"/>
        <v>-</v>
      </c>
      <c r="T1957" s="64" t="s">
        <v>3905</v>
      </c>
      <c r="U1957" s="64" t="s">
        <v>3906</v>
      </c>
    </row>
    <row r="1958" spans="4:21">
      <c r="D1958" s="45" t="str">
        <f>IF(AND(行业估值!$B$39=$G1958,COUNTIF($G$2:$G$2552,$G1958)&gt;=1),COUNTIF($G$2:G1958,$G1958),"")</f>
        <v/>
      </c>
      <c r="E1958" s="65" t="str">
        <f t="shared" si="150"/>
        <v>300562.SZ</v>
      </c>
      <c r="F1958" s="65" t="str">
        <f t="shared" si="151"/>
        <v>乐心医疗</v>
      </c>
      <c r="G1958" s="34" t="str">
        <f>IF(E1958="","",IF(行业估值!$C$5="申万行业",[1]!EM_S_INFO_INDUSTRY_SW2014(E1958,"1"),IF(行业估值!$C$5="证监会行业",[1]!EM_S_INFO_INDUSTRY_CSRC1(E1958,"1"),[1]!EM_S_INFO_INDUSTRY_EM2016(E1958,"1"))))</f>
        <v>医药生物</v>
      </c>
      <c r="H1958" s="34" t="str">
        <f>IF(E1958="","",IF($H$1="上证50",[1]!EM_S_INFO_COMPINDEX(E1958,"000016"),"")&amp;IF($H$1="上证180",[1]!EM_S_INFO_COMPINDEX(E1958,"000010"),"")&amp;IF($H$1="沪深300",[1]!EM_S_INFO_COMPINDEX(E1958,"000300"),"")&amp;IF(AND($H$1="上证A股",RIGHT(E1958,2)="SH"),"是","")&amp;IF(AND($H$1="深证A股",RIGHT(E1958,2)="SZ"),"是","")&amp;IF(AND($H$1="创业板",LEFT(E1958,1)-3=0),"是","")&amp;IF(AND($H$1="全部A股",E1958&lt;&gt;0),"是","")&amp;IF(AND($H$1="中小板",LEFT(E1958,3)="002"),"是",""))</f>
        <v>是</v>
      </c>
      <c r="I1958" s="46">
        <f ca="1">IF(E1958="","",IF(OR([1]!EM_S_VAL_MV(E1958,deadline)="",[1]!EM_S_VAL_MV(E1958,deadline)="--",[1]!EM_S_VAL_MV(E1958,deadline)="null"),0,[1]!EM_S_VAL_MV(E1958,deadline)/100000000))</f>
        <v>25.072229802900001</v>
      </c>
      <c r="J1958" s="46">
        <f ca="1">IF(E1958="","",IF(RIGHT(LEFT($J$1,6),3)="TTM",[1]!EM_S_FA_PROFIT_TTM(E1958,LEFT(RIGHT($J$1,11),10),1)/100000000,[1]!EM_S_STM07_IS(E1958,61,LEFT(RIGHT($J$1,5),4)&amp;"-12-31",1)/100000000))</f>
        <v>0.3032809668</v>
      </c>
      <c r="K1958" s="36">
        <f t="shared" ca="1" si="152"/>
        <v>82.669974536957994</v>
      </c>
      <c r="L1958" s="46">
        <f ca="1">IF(E1958="","",IF(ISERROR(IF(行业估值!$E$7="最新年报",[1]!EM_S_STM07_BS(E1958,140,LEFT(RIGHT($L$1,5),4)&amp;"-12-31",1)/100000000,[1]!EM_S_STM07_BS(E1958,140,LEFT(RIGHT($L$1,11),10),1)/100000000)),0,IF(行业估值!$E$7="最新年报",[1]!EM_S_STM07_BS(E1958,140,LEFT(RIGHT($L$1,5),4)&amp;"-12-31",1)/100000000,[1]!EM_S_STM07_BS(E1958,140,LEFT(RIGHT($L$1,11),10),1)/100000000)))</f>
        <v>5.5512270588999995</v>
      </c>
      <c r="M1958" s="36">
        <f t="shared" ca="1" si="153"/>
        <v>4.5165203182786362</v>
      </c>
      <c r="N1958" s="37" t="str">
        <f ca="1">IF(E1958="","",IF(ISERROR([1]!EM_S_EST_NETPROFIT(E1958,行业估值!$E$6,deadline)/100000000),"-",[1]!EM_S_EST_NETPROFIT(E1958,行业估值!$E$6,deadline)/100000000))</f>
        <v>-</v>
      </c>
      <c r="O1958" s="36" t="str">
        <f t="shared" ca="1" si="154"/>
        <v>-</v>
      </c>
      <c r="T1958" s="64" t="s">
        <v>3907</v>
      </c>
      <c r="U1958" s="64" t="s">
        <v>3908</v>
      </c>
    </row>
    <row r="1959" spans="4:21">
      <c r="D1959" s="45" t="str">
        <f>IF(AND(行业估值!$B$39=$G1959,COUNTIF($G$2:$G$2552,$G1959)&gt;=1),COUNTIF($G$2:G1959,$G1959),"")</f>
        <v/>
      </c>
      <c r="E1959" s="65" t="str">
        <f t="shared" si="150"/>
        <v>300563.SZ</v>
      </c>
      <c r="F1959" s="65" t="str">
        <f t="shared" si="151"/>
        <v>神宇股份</v>
      </c>
      <c r="G1959" s="34" t="str">
        <f>IF(E1959="","",IF(行业估值!$C$5="申万行业",[1]!EM_S_INFO_INDUSTRY_SW2014(E1959,"1"),IF(行业估值!$C$5="证监会行业",[1]!EM_S_INFO_INDUSTRY_CSRC1(E1959,"1"),[1]!EM_S_INFO_INDUSTRY_EM2016(E1959,"1"))))</f>
        <v>电气设备</v>
      </c>
      <c r="H1959" s="34" t="str">
        <f>IF(E1959="","",IF($H$1="上证50",[1]!EM_S_INFO_COMPINDEX(E1959,"000016"),"")&amp;IF($H$1="上证180",[1]!EM_S_INFO_COMPINDEX(E1959,"000010"),"")&amp;IF($H$1="沪深300",[1]!EM_S_INFO_COMPINDEX(E1959,"000300"),"")&amp;IF(AND($H$1="上证A股",RIGHT(E1959,2)="SH"),"是","")&amp;IF(AND($H$1="深证A股",RIGHT(E1959,2)="SZ"),"是","")&amp;IF(AND($H$1="创业板",LEFT(E1959,1)-3=0),"是","")&amp;IF(AND($H$1="全部A股",E1959&lt;&gt;0),"是","")&amp;IF(AND($H$1="中小板",LEFT(E1959,3)="002"),"是",""))</f>
        <v>是</v>
      </c>
      <c r="I1959" s="46">
        <f ca="1">IF(E1959="","",IF(OR([1]!EM_S_VAL_MV(E1959,deadline)="",[1]!EM_S_VAL_MV(E1959,deadline)="--",[1]!EM_S_VAL_MV(E1959,deadline)="null"),0,[1]!EM_S_VAL_MV(E1959,deadline)/100000000))</f>
        <v>21.231999999999999</v>
      </c>
      <c r="J1959" s="46">
        <f ca="1">IF(E1959="","",IF(RIGHT(LEFT($J$1,6),3)="TTM",[1]!EM_S_FA_PROFIT_TTM(E1959,LEFT(RIGHT($J$1,11),10),1)/100000000,[1]!EM_S_STM07_IS(E1959,61,LEFT(RIGHT($J$1,5),4)&amp;"-12-31",1)/100000000))</f>
        <v>0.47874076119999998</v>
      </c>
      <c r="K1959" s="36">
        <f t="shared" ca="1" si="152"/>
        <v>44.34968091453166</v>
      </c>
      <c r="L1959" s="46">
        <f ca="1">IF(E1959="","",IF(ISERROR(IF(行业估值!$E$7="最新年报",[1]!EM_S_STM07_BS(E1959,140,LEFT(RIGHT($L$1,5),4)&amp;"-12-31",1)/100000000,[1]!EM_S_STM07_BS(E1959,140,LEFT(RIGHT($L$1,11),10),1)/100000000)),0,IF(行业估值!$E$7="最新年报",[1]!EM_S_STM07_BS(E1959,140,LEFT(RIGHT($L$1,5),4)&amp;"-12-31",1)/100000000,[1]!EM_S_STM07_BS(E1959,140,LEFT(RIGHT($L$1,11),10),1)/100000000)))</f>
        <v>5.1201443029</v>
      </c>
      <c r="M1959" s="36">
        <f t="shared" ca="1" si="153"/>
        <v>4.1467581271048166</v>
      </c>
      <c r="N1959" s="37">
        <f ca="1">IF(E1959="","",IF(ISERROR([1]!EM_S_EST_NETPROFIT(E1959,行业估值!$E$6,deadline)/100000000),"-",[1]!EM_S_EST_NETPROFIT(E1959,行业估值!$E$6,deadline)/100000000))</f>
        <v>0.54</v>
      </c>
      <c r="O1959" s="36">
        <f t="shared" ca="1" si="154"/>
        <v>39.318518518518516</v>
      </c>
      <c r="T1959" s="64" t="s">
        <v>3909</v>
      </c>
      <c r="U1959" s="64" t="s">
        <v>3910</v>
      </c>
    </row>
    <row r="1960" spans="4:21">
      <c r="D1960" s="45" t="str">
        <f>IF(AND(行业估值!$B$39=$G1960,COUNTIF($G$2:$G$2552,$G1960)&gt;=1),COUNTIF($G$2:G1960,$G1960),"")</f>
        <v/>
      </c>
      <c r="E1960" s="65" t="str">
        <f t="shared" si="150"/>
        <v>300564.SZ</v>
      </c>
      <c r="F1960" s="65" t="str">
        <f t="shared" si="151"/>
        <v>筑博设计</v>
      </c>
      <c r="G1960" s="34" t="str">
        <f>IF(E1960="","",IF(行业估值!$C$5="申万行业",[1]!EM_S_INFO_INDUSTRY_SW2014(E1960,"1"),IF(行业估值!$C$5="证监会行业",[1]!EM_S_INFO_INDUSTRY_CSRC1(E1960,"1"),[1]!EM_S_INFO_INDUSTRY_EM2016(E1960,"1"))))</f>
        <v>休闲、生活及专业服务</v>
      </c>
      <c r="H1960" s="34" t="str">
        <f>IF(E1960="","",IF($H$1="上证50",[1]!EM_S_INFO_COMPINDEX(E1960,"000016"),"")&amp;IF($H$1="上证180",[1]!EM_S_INFO_COMPINDEX(E1960,"000010"),"")&amp;IF($H$1="沪深300",[1]!EM_S_INFO_COMPINDEX(E1960,"000300"),"")&amp;IF(AND($H$1="上证A股",RIGHT(E1960,2)="SH"),"是","")&amp;IF(AND($H$1="深证A股",RIGHT(E1960,2)="SZ"),"是","")&amp;IF(AND($H$1="创业板",LEFT(E1960,1)-3=0),"是","")&amp;IF(AND($H$1="全部A股",E1960&lt;&gt;0),"是","")&amp;IF(AND($H$1="中小板",LEFT(E1960,3)="002"),"是",""))</f>
        <v>是</v>
      </c>
      <c r="I1960" s="46">
        <f ca="1">IF(E1960="","",IF(OR([1]!EM_S_VAL_MV(E1960,deadline)="",[1]!EM_S_VAL_MV(E1960,deadline)="--",[1]!EM_S_VAL_MV(E1960,deadline)="null"),0,[1]!EM_S_VAL_MV(E1960,deadline)/100000000))</f>
        <v>38.79</v>
      </c>
      <c r="J1960" s="46">
        <f ca="1">IF(E1960="","",IF(RIGHT(LEFT($J$1,6),3)="TTM",[1]!EM_S_FA_PROFIT_TTM(E1960,LEFT(RIGHT($J$1,11),10),1)/100000000,[1]!EM_S_STM07_IS(E1960,61,LEFT(RIGHT($J$1,5),4)&amp;"-12-31",1)/100000000))</f>
        <v>1.3367762648000001</v>
      </c>
      <c r="K1960" s="36">
        <f t="shared" ca="1" si="152"/>
        <v>29.017570869126338</v>
      </c>
      <c r="L1960" s="46">
        <f ca="1">IF(E1960="","",IF(ISERROR(IF(行业估值!$E$7="最新年报",[1]!EM_S_STM07_BS(E1960,140,LEFT(RIGHT($L$1,5),4)&amp;"-12-31",1)/100000000,[1]!EM_S_STM07_BS(E1960,140,LEFT(RIGHT($L$1,11),10),1)/100000000)),0,IF(行业估值!$E$7="最新年报",[1]!EM_S_STM07_BS(E1960,140,LEFT(RIGHT($L$1,5),4)&amp;"-12-31",1)/100000000,[1]!EM_S_STM07_BS(E1960,140,LEFT(RIGHT($L$1,11),10),1)/100000000)))</f>
        <v>4.8198647791000004</v>
      </c>
      <c r="M1960" s="36">
        <f t="shared" ca="1" si="153"/>
        <v>8.047943620369189</v>
      </c>
      <c r="N1960" s="37" t="str">
        <f ca="1">IF(E1960="","",IF(ISERROR([1]!EM_S_EST_NETPROFIT(E1960,行业估值!$E$6,deadline)/100000000),"-",[1]!EM_S_EST_NETPROFIT(E1960,行业估值!$E$6,deadline)/100000000))</f>
        <v>-</v>
      </c>
      <c r="O1960" s="36" t="str">
        <f t="shared" ca="1" si="154"/>
        <v>-</v>
      </c>
      <c r="T1960" s="64" t="s">
        <v>7287</v>
      </c>
      <c r="U1960" s="64" t="s">
        <v>7288</v>
      </c>
    </row>
    <row r="1961" spans="4:21">
      <c r="D1961" s="45" t="str">
        <f>IF(AND(行业估值!$B$39=$G1961,COUNTIF($G$2:$G$2552,$G1961)&gt;=1),COUNTIF($G$2:G1961,$G1961),"")</f>
        <v/>
      </c>
      <c r="E1961" s="65" t="str">
        <f t="shared" si="150"/>
        <v>300565.SZ</v>
      </c>
      <c r="F1961" s="65" t="str">
        <f t="shared" si="151"/>
        <v>科信技术</v>
      </c>
      <c r="G1961" s="34" t="str">
        <f>IF(E1961="","",IF(行业估值!$C$5="申万行业",[1]!EM_S_INFO_INDUSTRY_SW2014(E1961,"1"),IF(行业估值!$C$5="证监会行业",[1]!EM_S_INFO_INDUSTRY_CSRC1(E1961,"1"),[1]!EM_S_INFO_INDUSTRY_EM2016(E1961,"1"))))</f>
        <v>信息技术</v>
      </c>
      <c r="H1961" s="34" t="str">
        <f>IF(E1961="","",IF($H$1="上证50",[1]!EM_S_INFO_COMPINDEX(E1961,"000016"),"")&amp;IF($H$1="上证180",[1]!EM_S_INFO_COMPINDEX(E1961,"000010"),"")&amp;IF($H$1="沪深300",[1]!EM_S_INFO_COMPINDEX(E1961,"000300"),"")&amp;IF(AND($H$1="上证A股",RIGHT(E1961,2)="SH"),"是","")&amp;IF(AND($H$1="深证A股",RIGHT(E1961,2)="SZ"),"是","")&amp;IF(AND($H$1="创业板",LEFT(E1961,1)-3=0),"是","")&amp;IF(AND($H$1="全部A股",E1961&lt;&gt;0),"是","")&amp;IF(AND($H$1="中小板",LEFT(E1961,3)="002"),"是",""))</f>
        <v>是</v>
      </c>
      <c r="I1961" s="46">
        <f ca="1">IF(E1961="","",IF(OR([1]!EM_S_VAL_MV(E1961,deadline)="",[1]!EM_S_VAL_MV(E1961,deadline)="--",[1]!EM_S_VAL_MV(E1961,deadline)="null"),0,[1]!EM_S_VAL_MV(E1961,deadline)/100000000))</f>
        <v>23.379200000000001</v>
      </c>
      <c r="J1961" s="46">
        <f ca="1">IF(E1961="","",IF(RIGHT(LEFT($J$1,6),3)="TTM",[1]!EM_S_FA_PROFIT_TTM(E1961,LEFT(RIGHT($J$1,11),10),1)/100000000,[1]!EM_S_STM07_IS(E1961,61,LEFT(RIGHT($J$1,5),4)&amp;"-12-31",1)/100000000))</f>
        <v>-0.52583293770000006</v>
      </c>
      <c r="K1961" s="36">
        <f t="shared" ca="1" si="152"/>
        <v>-44.461269585471229</v>
      </c>
      <c r="L1961" s="46">
        <f ca="1">IF(E1961="","",IF(ISERROR(IF(行业估值!$E$7="最新年报",[1]!EM_S_STM07_BS(E1961,140,LEFT(RIGHT($L$1,5),4)&amp;"-12-31",1)/100000000,[1]!EM_S_STM07_BS(E1961,140,LEFT(RIGHT($L$1,11),10),1)/100000000)),0,IF(行业估值!$E$7="最新年报",[1]!EM_S_STM07_BS(E1961,140,LEFT(RIGHT($L$1,5),4)&amp;"-12-31",1)/100000000,[1]!EM_S_STM07_BS(E1961,140,LEFT(RIGHT($L$1,11),10),1)/100000000)))</f>
        <v>7.0211443436999996</v>
      </c>
      <c r="M1961" s="36">
        <f t="shared" ca="1" si="153"/>
        <v>3.3298275687748702</v>
      </c>
      <c r="N1961" s="37" t="str">
        <f ca="1">IF(E1961="","",IF(ISERROR([1]!EM_S_EST_NETPROFIT(E1961,行业估值!$E$6,deadline)/100000000),"-",[1]!EM_S_EST_NETPROFIT(E1961,行业估值!$E$6,deadline)/100000000))</f>
        <v>-</v>
      </c>
      <c r="O1961" s="36" t="str">
        <f t="shared" ca="1" si="154"/>
        <v>-</v>
      </c>
      <c r="T1961" s="64" t="s">
        <v>3911</v>
      </c>
      <c r="U1961" s="64" t="s">
        <v>3912</v>
      </c>
    </row>
    <row r="1962" spans="4:21">
      <c r="D1962" s="45" t="str">
        <f>IF(AND(行业估值!$B$39=$G1962,COUNTIF($G$2:$G$2552,$G1962)&gt;=1),COUNTIF($G$2:G1962,$G1962),"")</f>
        <v/>
      </c>
      <c r="E1962" s="65" t="str">
        <f t="shared" si="150"/>
        <v>300566.SZ</v>
      </c>
      <c r="F1962" s="65" t="str">
        <f t="shared" si="151"/>
        <v>激智科技</v>
      </c>
      <c r="G1962" s="34" t="str">
        <f>IF(E1962="","",IF(行业估值!$C$5="申万行业",[1]!EM_S_INFO_INDUSTRY_SW2014(E1962,"1"),IF(行业估值!$C$5="证监会行业",[1]!EM_S_INFO_INDUSTRY_CSRC1(E1962,"1"),[1]!EM_S_INFO_INDUSTRY_EM2016(E1962,"1"))))</f>
        <v>电子设备</v>
      </c>
      <c r="H1962" s="34" t="str">
        <f>IF(E1962="","",IF($H$1="上证50",[1]!EM_S_INFO_COMPINDEX(E1962,"000016"),"")&amp;IF($H$1="上证180",[1]!EM_S_INFO_COMPINDEX(E1962,"000010"),"")&amp;IF($H$1="沪深300",[1]!EM_S_INFO_COMPINDEX(E1962,"000300"),"")&amp;IF(AND($H$1="上证A股",RIGHT(E1962,2)="SH"),"是","")&amp;IF(AND($H$1="深证A股",RIGHT(E1962,2)="SZ"),"是","")&amp;IF(AND($H$1="创业板",LEFT(E1962,1)-3=0),"是","")&amp;IF(AND($H$1="全部A股",E1962&lt;&gt;0),"是","")&amp;IF(AND($H$1="中小板",LEFT(E1962,3)="002"),"是",""))</f>
        <v>是</v>
      </c>
      <c r="I1962" s="46">
        <f ca="1">IF(E1962="","",IF(OR([1]!EM_S_VAL_MV(E1962,deadline)="",[1]!EM_S_VAL_MV(E1962,deadline)="--",[1]!EM_S_VAL_MV(E1962,deadline)="null"),0,[1]!EM_S_VAL_MV(E1962,deadline)/100000000))</f>
        <v>33.321547350000003</v>
      </c>
      <c r="J1962" s="46">
        <f ca="1">IF(E1962="","",IF(RIGHT(LEFT($J$1,6),3)="TTM",[1]!EM_S_FA_PROFIT_TTM(E1962,LEFT(RIGHT($J$1,11),10),1)/100000000,[1]!EM_S_STM07_IS(E1962,61,LEFT(RIGHT($J$1,5),4)&amp;"-12-31",1)/100000000))</f>
        <v>0.4647320351</v>
      </c>
      <c r="K1962" s="36">
        <f t="shared" ca="1" si="152"/>
        <v>71.700560394615252</v>
      </c>
      <c r="L1962" s="46">
        <f ca="1">IF(E1962="","",IF(ISERROR(IF(行业估值!$E$7="最新年报",[1]!EM_S_STM07_BS(E1962,140,LEFT(RIGHT($L$1,5),4)&amp;"-12-31",1)/100000000,[1]!EM_S_STM07_BS(E1962,140,LEFT(RIGHT($L$1,11),10),1)/100000000)),0,IF(行业估值!$E$7="最新年报",[1]!EM_S_STM07_BS(E1962,140,LEFT(RIGHT($L$1,5),4)&amp;"-12-31",1)/100000000,[1]!EM_S_STM07_BS(E1962,140,LEFT(RIGHT($L$1,11),10),1)/100000000)))</f>
        <v>6.6221929513999997</v>
      </c>
      <c r="M1962" s="36">
        <f t="shared" ca="1" si="153"/>
        <v>5.031799525405777</v>
      </c>
      <c r="N1962" s="37">
        <f ca="1">IF(E1962="","",IF(ISERROR([1]!EM_S_EST_NETPROFIT(E1962,行业估值!$E$6,deadline)/100000000),"-",[1]!EM_S_EST_NETPROFIT(E1962,行业估值!$E$6,deadline)/100000000))</f>
        <v>0.59565000000000001</v>
      </c>
      <c r="O1962" s="36">
        <f t="shared" ca="1" si="154"/>
        <v>55.941488038277512</v>
      </c>
      <c r="T1962" s="64" t="s">
        <v>3913</v>
      </c>
      <c r="U1962" s="64" t="s">
        <v>3914</v>
      </c>
    </row>
    <row r="1963" spans="4:21">
      <c r="D1963" s="45">
        <f>IF(AND(行业估值!$B$39=$G1963,COUNTIF($G$2:$G$2552,$G1963)&gt;=1),COUNTIF($G$2:G1963,$G1963),"")</f>
        <v>208</v>
      </c>
      <c r="E1963" s="65" t="str">
        <f t="shared" si="150"/>
        <v>300567.SZ</v>
      </c>
      <c r="F1963" s="65" t="str">
        <f t="shared" si="151"/>
        <v>精测电子</v>
      </c>
      <c r="G1963" s="34" t="str">
        <f>IF(E1963="","",IF(行业估值!$C$5="申万行业",[1]!EM_S_INFO_INDUSTRY_SW2014(E1963,"1"),IF(行业估值!$C$5="证监会行业",[1]!EM_S_INFO_INDUSTRY_CSRC1(E1963,"1"),[1]!EM_S_INFO_INDUSTRY_EM2016(E1963,"1"))))</f>
        <v>机械设备</v>
      </c>
      <c r="H1963" s="34" t="str">
        <f>IF(E1963="","",IF($H$1="上证50",[1]!EM_S_INFO_COMPINDEX(E1963,"000016"),"")&amp;IF($H$1="上证180",[1]!EM_S_INFO_COMPINDEX(E1963,"000010"),"")&amp;IF($H$1="沪深300",[1]!EM_S_INFO_COMPINDEX(E1963,"000300"),"")&amp;IF(AND($H$1="上证A股",RIGHT(E1963,2)="SH"),"是","")&amp;IF(AND($H$1="深证A股",RIGHT(E1963,2)="SZ"),"是","")&amp;IF(AND($H$1="创业板",LEFT(E1963,1)-3=0),"是","")&amp;IF(AND($H$1="全部A股",E1963&lt;&gt;0),"是","")&amp;IF(AND($H$1="中小板",LEFT(E1963,3)="002"),"是",""))</f>
        <v>是</v>
      </c>
      <c r="I1963" s="46">
        <f ca="1">IF(E1963="","",IF(OR([1]!EM_S_VAL_MV(E1963,deadline)="",[1]!EM_S_VAL_MV(E1963,deadline)="--",[1]!EM_S_VAL_MV(E1963,deadline)="null"),0,[1]!EM_S_VAL_MV(E1963,deadline)/100000000))</f>
        <v>95.878315649699999</v>
      </c>
      <c r="J1963" s="46">
        <f ca="1">IF(E1963="","",IF(RIGHT(LEFT($J$1,6),3)="TTM",[1]!EM_S_FA_PROFIT_TTM(E1963,LEFT(RIGHT($J$1,11),10),1)/100000000,[1]!EM_S_STM07_IS(E1963,61,LEFT(RIGHT($J$1,5),4)&amp;"-12-31",1)/100000000))</f>
        <v>3.0905067919999998</v>
      </c>
      <c r="K1963" s="36">
        <f t="shared" ca="1" si="152"/>
        <v>31.023492942286342</v>
      </c>
      <c r="L1963" s="46">
        <f ca="1">IF(E1963="","",IF(ISERROR(IF(行业估值!$E$7="最新年报",[1]!EM_S_STM07_BS(E1963,140,LEFT(RIGHT($L$1,5),4)&amp;"-12-31",1)/100000000,[1]!EM_S_STM07_BS(E1963,140,LEFT(RIGHT($L$1,11),10),1)/100000000)),0,IF(行业估值!$E$7="最新年报",[1]!EM_S_STM07_BS(E1963,140,LEFT(RIGHT($L$1,5),4)&amp;"-12-31",1)/100000000,[1]!EM_S_STM07_BS(E1963,140,LEFT(RIGHT($L$1,11),10),1)/100000000)))</f>
        <v>13.93533753</v>
      </c>
      <c r="M1963" s="36">
        <f t="shared" ca="1" si="153"/>
        <v>6.8802291615321929</v>
      </c>
      <c r="N1963" s="37">
        <f ca="1">IF(E1963="","",IF(ISERROR([1]!EM_S_EST_NETPROFIT(E1963,行业估值!$E$6,deadline)/100000000),"-",[1]!EM_S_EST_NETPROFIT(E1963,行业估值!$E$6,deadline)/100000000))</f>
        <v>3.486566666666667</v>
      </c>
      <c r="O1963" s="36">
        <f t="shared" ca="1" si="154"/>
        <v>27.499349594070573</v>
      </c>
      <c r="T1963" s="64" t="s">
        <v>3915</v>
      </c>
      <c r="U1963" s="64" t="s">
        <v>3916</v>
      </c>
    </row>
    <row r="1964" spans="4:21">
      <c r="D1964" s="45" t="str">
        <f>IF(AND(行业估值!$B$39=$G1964,COUNTIF($G$2:$G$2552,$G1964)&gt;=1),COUNTIF($G$2:G1964,$G1964),"")</f>
        <v/>
      </c>
      <c r="E1964" s="65" t="str">
        <f t="shared" si="150"/>
        <v>300568.SZ</v>
      </c>
      <c r="F1964" s="65" t="str">
        <f t="shared" si="151"/>
        <v>星源材质</v>
      </c>
      <c r="G1964" s="34" t="str">
        <f>IF(E1964="","",IF(行业估值!$C$5="申万行业",[1]!EM_S_INFO_INDUSTRY_SW2014(E1964,"1"),IF(行业估值!$C$5="证监会行业",[1]!EM_S_INFO_INDUSTRY_CSRC1(E1964,"1"),[1]!EM_S_INFO_INDUSTRY_EM2016(E1964,"1"))))</f>
        <v>有色金属</v>
      </c>
      <c r="H1964" s="34" t="str">
        <f>IF(E1964="","",IF($H$1="上证50",[1]!EM_S_INFO_COMPINDEX(E1964,"000016"),"")&amp;IF($H$1="上证180",[1]!EM_S_INFO_COMPINDEX(E1964,"000010"),"")&amp;IF($H$1="沪深300",[1]!EM_S_INFO_COMPINDEX(E1964,"000300"),"")&amp;IF(AND($H$1="上证A股",RIGHT(E1964,2)="SH"),"是","")&amp;IF(AND($H$1="深证A股",RIGHT(E1964,2)="SZ"),"是","")&amp;IF(AND($H$1="创业板",LEFT(E1964,1)-3=0),"是","")&amp;IF(AND($H$1="全部A股",E1964&lt;&gt;0),"是","")&amp;IF(AND($H$1="中小板",LEFT(E1964,3)="002"),"是",""))</f>
        <v>是</v>
      </c>
      <c r="I1964" s="46">
        <f ca="1">IF(E1964="","",IF(OR([1]!EM_S_VAL_MV(E1964,deadline)="",[1]!EM_S_VAL_MV(E1964,deadline)="--",[1]!EM_S_VAL_MV(E1964,deadline)="null"),0,[1]!EM_S_VAL_MV(E1964,deadline)/100000000))</f>
        <v>57.486503086999996</v>
      </c>
      <c r="J1964" s="46">
        <f ca="1">IF(E1964="","",IF(RIGHT(LEFT($J$1,6),3)="TTM",[1]!EM_S_FA_PROFIT_TTM(E1964,LEFT(RIGHT($J$1,11),10),1)/100000000,[1]!EM_S_STM07_IS(E1964,61,LEFT(RIGHT($J$1,5),4)&amp;"-12-31",1)/100000000))</f>
        <v>2.2744982214</v>
      </c>
      <c r="K1964" s="36">
        <f t="shared" ca="1" si="152"/>
        <v>25.274367131232964</v>
      </c>
      <c r="L1964" s="46">
        <f ca="1">IF(E1964="","",IF(ISERROR(IF(行业估值!$E$7="最新年报",[1]!EM_S_STM07_BS(E1964,140,LEFT(RIGHT($L$1,5),4)&amp;"-12-31",1)/100000000,[1]!EM_S_STM07_BS(E1964,140,LEFT(RIGHT($L$1,11),10),1)/100000000)),0,IF(行业估值!$E$7="最新年报",[1]!EM_S_STM07_BS(E1964,140,LEFT(RIGHT($L$1,5),4)&amp;"-12-31",1)/100000000,[1]!EM_S_STM07_BS(E1964,140,LEFT(RIGHT($L$1,11),10),1)/100000000)))</f>
        <v>25.291599533799999</v>
      </c>
      <c r="M1964" s="36">
        <f t="shared" ca="1" si="153"/>
        <v>2.2729484946246417</v>
      </c>
      <c r="N1964" s="37">
        <f ca="1">IF(E1964="","",IF(ISERROR([1]!EM_S_EST_NETPROFIT(E1964,行业估值!$E$6,deadline)/100000000),"-",[1]!EM_S_EST_NETPROFIT(E1964,行业估值!$E$6,deadline)/100000000))</f>
        <v>2.511135294117647</v>
      </c>
      <c r="O1964" s="36">
        <f t="shared" ca="1" si="154"/>
        <v>22.892634746388438</v>
      </c>
      <c r="T1964" s="64" t="s">
        <v>3917</v>
      </c>
      <c r="U1964" s="64" t="s">
        <v>3918</v>
      </c>
    </row>
    <row r="1965" spans="4:21">
      <c r="D1965" s="45" t="str">
        <f>IF(AND(行业估值!$B$39=$G1965,COUNTIF($G$2:$G$2552,$G1965)&gt;=1),COUNTIF($G$2:G1965,$G1965),"")</f>
        <v/>
      </c>
      <c r="E1965" s="65" t="str">
        <f t="shared" si="150"/>
        <v>300569.SZ</v>
      </c>
      <c r="F1965" s="65" t="str">
        <f t="shared" si="151"/>
        <v>天能重工</v>
      </c>
      <c r="G1965" s="34" t="str">
        <f>IF(E1965="","",IF(行业估值!$C$5="申万行业",[1]!EM_S_INFO_INDUSTRY_SW2014(E1965,"1"),IF(行业估值!$C$5="证监会行业",[1]!EM_S_INFO_INDUSTRY_CSRC1(E1965,"1"),[1]!EM_S_INFO_INDUSTRY_EM2016(E1965,"1"))))</f>
        <v>电气设备</v>
      </c>
      <c r="H1965" s="34" t="str">
        <f>IF(E1965="","",IF($H$1="上证50",[1]!EM_S_INFO_COMPINDEX(E1965,"000016"),"")&amp;IF($H$1="上证180",[1]!EM_S_INFO_COMPINDEX(E1965,"000010"),"")&amp;IF($H$1="沪深300",[1]!EM_S_INFO_COMPINDEX(E1965,"000300"),"")&amp;IF(AND($H$1="上证A股",RIGHT(E1965,2)="SH"),"是","")&amp;IF(AND($H$1="深证A股",RIGHT(E1965,2)="SZ"),"是","")&amp;IF(AND($H$1="创业板",LEFT(E1965,1)-3=0),"是","")&amp;IF(AND($H$1="全部A股",E1965&lt;&gt;0),"是","")&amp;IF(AND($H$1="中小板",LEFT(E1965,3)="002"),"是",""))</f>
        <v>是</v>
      </c>
      <c r="I1965" s="46">
        <f ca="1">IF(E1965="","",IF(OR([1]!EM_S_VAL_MV(E1965,deadline)="",[1]!EM_S_VAL_MV(E1965,deadline)="--",[1]!EM_S_VAL_MV(E1965,deadline)="null"),0,[1]!EM_S_VAL_MV(E1965,deadline)/100000000))</f>
        <v>30.692455200000001</v>
      </c>
      <c r="J1965" s="46">
        <f ca="1">IF(E1965="","",IF(RIGHT(LEFT($J$1,6),3)="TTM",[1]!EM_S_FA_PROFIT_TTM(E1965,LEFT(RIGHT($J$1,11),10),1)/100000000,[1]!EM_S_STM07_IS(E1965,61,LEFT(RIGHT($J$1,5),4)&amp;"-12-31",1)/100000000))</f>
        <v>2.0788016627000001</v>
      </c>
      <c r="K1965" s="36">
        <f t="shared" ca="1" si="152"/>
        <v>14.764494252008566</v>
      </c>
      <c r="L1965" s="46">
        <f ca="1">IF(E1965="","",IF(ISERROR(IF(行业估值!$E$7="最新年报",[1]!EM_S_STM07_BS(E1965,140,LEFT(RIGHT($L$1,5),4)&amp;"-12-31",1)/100000000,[1]!EM_S_STM07_BS(E1965,140,LEFT(RIGHT($L$1,11),10),1)/100000000)),0,IF(行业估值!$E$7="最新年报",[1]!EM_S_STM07_BS(E1965,140,LEFT(RIGHT($L$1,5),4)&amp;"-12-31",1)/100000000,[1]!EM_S_STM07_BS(E1965,140,LEFT(RIGHT($L$1,11),10),1)/100000000)))</f>
        <v>19.077771134900001</v>
      </c>
      <c r="M1965" s="36">
        <f t="shared" ca="1" si="153"/>
        <v>1.608807181036606</v>
      </c>
      <c r="N1965" s="37">
        <f ca="1">IF(E1965="","",IF(ISERROR([1]!EM_S_EST_NETPROFIT(E1965,行业估值!$E$6,deadline)/100000000),"-",[1]!EM_S_EST_NETPROFIT(E1965,行业估值!$E$6,deadline)/100000000))</f>
        <v>2.58725</v>
      </c>
      <c r="O1965" s="36">
        <f t="shared" ca="1" si="154"/>
        <v>11.862964614938642</v>
      </c>
      <c r="T1965" s="64" t="s">
        <v>3919</v>
      </c>
      <c r="U1965" s="64" t="s">
        <v>3920</v>
      </c>
    </row>
    <row r="1966" spans="4:21">
      <c r="D1966" s="45" t="str">
        <f>IF(AND(行业估值!$B$39=$G1966,COUNTIF($G$2:$G$2552,$G1966)&gt;=1),COUNTIF($G$2:G1966,$G1966),"")</f>
        <v/>
      </c>
      <c r="E1966" s="65" t="str">
        <f t="shared" si="150"/>
        <v>300570.SZ</v>
      </c>
      <c r="F1966" s="65" t="str">
        <f t="shared" si="151"/>
        <v>太辰光</v>
      </c>
      <c r="G1966" s="34" t="str">
        <f>IF(E1966="","",IF(行业估值!$C$5="申万行业",[1]!EM_S_INFO_INDUSTRY_SW2014(E1966,"1"),IF(行业估值!$C$5="证监会行业",[1]!EM_S_INFO_INDUSTRY_CSRC1(E1966,"1"),[1]!EM_S_INFO_INDUSTRY_EM2016(E1966,"1"))))</f>
        <v>信息技术</v>
      </c>
      <c r="H1966" s="34" t="str">
        <f>IF(E1966="","",IF($H$1="上证50",[1]!EM_S_INFO_COMPINDEX(E1966,"000016"),"")&amp;IF($H$1="上证180",[1]!EM_S_INFO_COMPINDEX(E1966,"000010"),"")&amp;IF($H$1="沪深300",[1]!EM_S_INFO_COMPINDEX(E1966,"000300"),"")&amp;IF(AND($H$1="上证A股",RIGHT(E1966,2)="SH"),"是","")&amp;IF(AND($H$1="深证A股",RIGHT(E1966,2)="SZ"),"是","")&amp;IF(AND($H$1="创业板",LEFT(E1966,1)-3=0),"是","")&amp;IF(AND($H$1="全部A股",E1966&lt;&gt;0),"是","")&amp;IF(AND($H$1="中小板",LEFT(E1966,3)="002"),"是",""))</f>
        <v>是</v>
      </c>
      <c r="I1966" s="46">
        <f ca="1">IF(E1966="","",IF(OR([1]!EM_S_VAL_MV(E1966,deadline)="",[1]!EM_S_VAL_MV(E1966,deadline)="--",[1]!EM_S_VAL_MV(E1966,deadline)="null"),0,[1]!EM_S_VAL_MV(E1966,deadline)/100000000))</f>
        <v>54.762238080000003</v>
      </c>
      <c r="J1966" s="46">
        <f ca="1">IF(E1966="","",IF(RIGHT(LEFT($J$1,6),3)="TTM",[1]!EM_S_FA_PROFIT_TTM(E1966,LEFT(RIGHT($J$1,11),10),1)/100000000,[1]!EM_S_STM07_IS(E1966,61,LEFT(RIGHT($J$1,5),4)&amp;"-12-31",1)/100000000))</f>
        <v>1.9149220597999999</v>
      </c>
      <c r="K1966" s="36">
        <f t="shared" ca="1" si="152"/>
        <v>28.597632890457973</v>
      </c>
      <c r="L1966" s="46">
        <f ca="1">IF(E1966="","",IF(ISERROR(IF(行业估值!$E$7="最新年报",[1]!EM_S_STM07_BS(E1966,140,LEFT(RIGHT($L$1,5),4)&amp;"-12-31",1)/100000000,[1]!EM_S_STM07_BS(E1966,140,LEFT(RIGHT($L$1,11),10),1)/100000000)),0,IF(行业估值!$E$7="最新年报",[1]!EM_S_STM07_BS(E1966,140,LEFT(RIGHT($L$1,5),4)&amp;"-12-31",1)/100000000,[1]!EM_S_STM07_BS(E1966,140,LEFT(RIGHT($L$1,11),10),1)/100000000)))</f>
        <v>12.8267253421</v>
      </c>
      <c r="M1966" s="36">
        <f t="shared" ca="1" si="153"/>
        <v>4.2693857254632919</v>
      </c>
      <c r="N1966" s="37">
        <f ca="1">IF(E1966="","",IF(ISERROR([1]!EM_S_EST_NETPROFIT(E1966,行业估值!$E$6,deadline)/100000000),"-",[1]!EM_S_EST_NETPROFIT(E1966,行业估值!$E$6,deadline)/100000000))</f>
        <v>2.162525</v>
      </c>
      <c r="O1966" s="36">
        <f t="shared" ca="1" si="154"/>
        <v>25.323285548143954</v>
      </c>
      <c r="T1966" s="64" t="s">
        <v>3921</v>
      </c>
      <c r="U1966" s="64" t="s">
        <v>3922</v>
      </c>
    </row>
    <row r="1967" spans="4:21">
      <c r="D1967" s="45" t="str">
        <f>IF(AND(行业估值!$B$39=$G1967,COUNTIF($G$2:$G$2552,$G1967)&gt;=1),COUNTIF($G$2:G1967,$G1967),"")</f>
        <v/>
      </c>
      <c r="E1967" s="65" t="str">
        <f t="shared" si="150"/>
        <v>300571.SZ</v>
      </c>
      <c r="F1967" s="65" t="str">
        <f t="shared" si="151"/>
        <v>平治信息</v>
      </c>
      <c r="G1967" s="34" t="str">
        <f>IF(E1967="","",IF(行业估值!$C$5="申万行业",[1]!EM_S_INFO_INDUSTRY_SW2014(E1967,"1"),IF(行业估值!$C$5="证监会行业",[1]!EM_S_INFO_INDUSTRY_CSRC1(E1967,"1"),[1]!EM_S_INFO_INDUSTRY_EM2016(E1967,"1"))))</f>
        <v>信息技术</v>
      </c>
      <c r="H1967" s="34" t="str">
        <f>IF(E1967="","",IF($H$1="上证50",[1]!EM_S_INFO_COMPINDEX(E1967,"000016"),"")&amp;IF($H$1="上证180",[1]!EM_S_INFO_COMPINDEX(E1967,"000010"),"")&amp;IF($H$1="沪深300",[1]!EM_S_INFO_COMPINDEX(E1967,"000300"),"")&amp;IF(AND($H$1="上证A股",RIGHT(E1967,2)="SH"),"是","")&amp;IF(AND($H$1="深证A股",RIGHT(E1967,2)="SZ"),"是","")&amp;IF(AND($H$1="创业板",LEFT(E1967,1)-3=0),"是","")&amp;IF(AND($H$1="全部A股",E1967&lt;&gt;0),"是","")&amp;IF(AND($H$1="中小板",LEFT(E1967,3)="002"),"是",""))</f>
        <v>是</v>
      </c>
      <c r="I1967" s="46">
        <f ca="1">IF(E1967="","",IF(OR([1]!EM_S_VAL_MV(E1967,deadline)="",[1]!EM_S_VAL_MV(E1967,deadline)="--",[1]!EM_S_VAL_MV(E1967,deadline)="null"),0,[1]!EM_S_VAL_MV(E1967,deadline)/100000000))</f>
        <v>67.208007471000002</v>
      </c>
      <c r="J1967" s="46">
        <f ca="1">IF(E1967="","",IF(RIGHT(LEFT($J$1,6),3)="TTM",[1]!EM_S_FA_PROFIT_TTM(E1967,LEFT(RIGHT($J$1,11),10),1)/100000000,[1]!EM_S_STM07_IS(E1967,61,LEFT(RIGHT($J$1,5),4)&amp;"-12-31",1)/100000000))</f>
        <v>3.0315944152999998</v>
      </c>
      <c r="K1967" s="36">
        <f t="shared" ca="1" si="152"/>
        <v>22.169194906749837</v>
      </c>
      <c r="L1967" s="46">
        <f ca="1">IF(E1967="","",IF(ISERROR(IF(行业估值!$E$7="最新年报",[1]!EM_S_STM07_BS(E1967,140,LEFT(RIGHT($L$1,5),4)&amp;"-12-31",1)/100000000,[1]!EM_S_STM07_BS(E1967,140,LEFT(RIGHT($L$1,11),10),1)/100000000)),0,IF(行业估值!$E$7="最新年报",[1]!EM_S_STM07_BS(E1967,140,LEFT(RIGHT($L$1,5),4)&amp;"-12-31",1)/100000000,[1]!EM_S_STM07_BS(E1967,140,LEFT(RIGHT($L$1,11),10),1)/100000000)))</f>
        <v>6.3675527575999995</v>
      </c>
      <c r="M1967" s="36">
        <f t="shared" ca="1" si="153"/>
        <v>10.554762564123841</v>
      </c>
      <c r="N1967" s="37">
        <f ca="1">IF(E1967="","",IF(ISERROR([1]!EM_S_EST_NETPROFIT(E1967,行业估值!$E$6,deadline)/100000000),"-",[1]!EM_S_EST_NETPROFIT(E1967,行业估值!$E$6,deadline)/100000000))</f>
        <v>2.7652874999999999</v>
      </c>
      <c r="O1967" s="36">
        <f t="shared" ca="1" si="154"/>
        <v>24.304166373659161</v>
      </c>
      <c r="T1967" s="64" t="s">
        <v>3923</v>
      </c>
      <c r="U1967" s="64" t="s">
        <v>3924</v>
      </c>
    </row>
    <row r="1968" spans="4:21">
      <c r="D1968" s="45">
        <f>IF(AND(行业估值!$B$39=$G1968,COUNTIF($G$2:$G$2552,$G1968)&gt;=1),COUNTIF($G$2:G1968,$G1968),"")</f>
        <v>209</v>
      </c>
      <c r="E1968" s="65" t="str">
        <f t="shared" si="150"/>
        <v>300572.SZ</v>
      </c>
      <c r="F1968" s="65" t="str">
        <f t="shared" si="151"/>
        <v>安车检测</v>
      </c>
      <c r="G1968" s="34" t="str">
        <f>IF(E1968="","",IF(行业估值!$C$5="申万行业",[1]!EM_S_INFO_INDUSTRY_SW2014(E1968,"1"),IF(行业估值!$C$5="证监会行业",[1]!EM_S_INFO_INDUSTRY_CSRC1(E1968,"1"),[1]!EM_S_INFO_INDUSTRY_EM2016(E1968,"1"))))</f>
        <v>机械设备</v>
      </c>
      <c r="H1968" s="34" t="str">
        <f>IF(E1968="","",IF($H$1="上证50",[1]!EM_S_INFO_COMPINDEX(E1968,"000016"),"")&amp;IF($H$1="上证180",[1]!EM_S_INFO_COMPINDEX(E1968,"000010"),"")&amp;IF($H$1="沪深300",[1]!EM_S_INFO_COMPINDEX(E1968,"000300"),"")&amp;IF(AND($H$1="上证A股",RIGHT(E1968,2)="SH"),"是","")&amp;IF(AND($H$1="深证A股",RIGHT(E1968,2)="SZ"),"是","")&amp;IF(AND($H$1="创业板",LEFT(E1968,1)-3=0),"是","")&amp;IF(AND($H$1="全部A股",E1968&lt;&gt;0),"是","")&amp;IF(AND($H$1="中小板",LEFT(E1968,3)="002"),"是",""))</f>
        <v>是</v>
      </c>
      <c r="I1968" s="46">
        <f ca="1">IF(E1968="","",IF(OR([1]!EM_S_VAL_MV(E1968,deadline)="",[1]!EM_S_VAL_MV(E1968,deadline)="--",[1]!EM_S_VAL_MV(E1968,deadline)="null"),0,[1]!EM_S_VAL_MV(E1968,deadline)/100000000))</f>
        <v>87.025943289599994</v>
      </c>
      <c r="J1968" s="46">
        <f ca="1">IF(E1968="","",IF(RIGHT(LEFT($J$1,6),3)="TTM",[1]!EM_S_FA_PROFIT_TTM(E1968,LEFT(RIGHT($J$1,11),10),1)/100000000,[1]!EM_S_STM07_IS(E1968,61,LEFT(RIGHT($J$1,5),4)&amp;"-12-31",1)/100000000))</f>
        <v>1.8790172968000001</v>
      </c>
      <c r="K1968" s="36">
        <f t="shared" ca="1" si="152"/>
        <v>46.314604680758784</v>
      </c>
      <c r="L1968" s="46">
        <f ca="1">IF(E1968="","",IF(ISERROR(IF(行业估值!$E$7="最新年报",[1]!EM_S_STM07_BS(E1968,140,LEFT(RIGHT($L$1,5),4)&amp;"-12-31",1)/100000000,[1]!EM_S_STM07_BS(E1968,140,LEFT(RIGHT($L$1,11),10),1)/100000000)),0,IF(行业估值!$E$7="最新年报",[1]!EM_S_STM07_BS(E1968,140,LEFT(RIGHT($L$1,5),4)&amp;"-12-31",1)/100000000,[1]!EM_S_STM07_BS(E1968,140,LEFT(RIGHT($L$1,11),10),1)/100000000)))</f>
        <v>8.1125092449</v>
      </c>
      <c r="M1968" s="36">
        <f t="shared" ca="1" si="153"/>
        <v>10.727376778560791</v>
      </c>
      <c r="N1968" s="37">
        <f ca="1">IF(E1968="","",IF(ISERROR([1]!EM_S_EST_NETPROFIT(E1968,行业估值!$E$6,deadline)/100000000),"-",[1]!EM_S_EST_NETPROFIT(E1968,行业估值!$E$6,deadline)/100000000))</f>
        <v>2.156890909090909</v>
      </c>
      <c r="O1968" s="36">
        <f t="shared" ca="1" si="154"/>
        <v>40.347865032395113</v>
      </c>
      <c r="T1968" s="64" t="s">
        <v>3925</v>
      </c>
      <c r="U1968" s="64" t="s">
        <v>3926</v>
      </c>
    </row>
    <row r="1969" spans="4:21">
      <c r="D1969" s="45" t="str">
        <f>IF(AND(行业估值!$B$39=$G1969,COUNTIF($G$2:$G$2552,$G1969)&gt;=1),COUNTIF($G$2:G1969,$G1969),"")</f>
        <v/>
      </c>
      <c r="E1969" s="65" t="str">
        <f t="shared" si="150"/>
        <v>300573.SZ</v>
      </c>
      <c r="F1969" s="65" t="str">
        <f t="shared" si="151"/>
        <v>兴齐眼药</v>
      </c>
      <c r="G1969" s="34" t="str">
        <f>IF(E1969="","",IF(行业估值!$C$5="申万行业",[1]!EM_S_INFO_INDUSTRY_SW2014(E1969,"1"),IF(行业估值!$C$5="证监会行业",[1]!EM_S_INFO_INDUSTRY_CSRC1(E1969,"1"),[1]!EM_S_INFO_INDUSTRY_EM2016(E1969,"1"))))</f>
        <v>医药生物</v>
      </c>
      <c r="H1969" s="34" t="str">
        <f>IF(E1969="","",IF($H$1="上证50",[1]!EM_S_INFO_COMPINDEX(E1969,"000016"),"")&amp;IF($H$1="上证180",[1]!EM_S_INFO_COMPINDEX(E1969,"000010"),"")&amp;IF($H$1="沪深300",[1]!EM_S_INFO_COMPINDEX(E1969,"000300"),"")&amp;IF(AND($H$1="上证A股",RIGHT(E1969,2)="SH"),"是","")&amp;IF(AND($H$1="深证A股",RIGHT(E1969,2)="SZ"),"是","")&amp;IF(AND($H$1="创业板",LEFT(E1969,1)-3=0),"是","")&amp;IF(AND($H$1="全部A股",E1969&lt;&gt;0),"是","")&amp;IF(AND($H$1="中小板",LEFT(E1969,3)="002"),"是",""))</f>
        <v>是</v>
      </c>
      <c r="I1969" s="46">
        <f ca="1">IF(E1969="","",IF(OR([1]!EM_S_VAL_MV(E1969,deadline)="",[1]!EM_S_VAL_MV(E1969,deadline)="--",[1]!EM_S_VAL_MV(E1969,deadline)="null"),0,[1]!EM_S_VAL_MV(E1969,deadline)/100000000))</f>
        <v>72.777446999999995</v>
      </c>
      <c r="J1969" s="46">
        <f ca="1">IF(E1969="","",IF(RIGHT(LEFT($J$1,6),3)="TTM",[1]!EM_S_FA_PROFIT_TTM(E1969,LEFT(RIGHT($J$1,11),10),1)/100000000,[1]!EM_S_STM07_IS(E1969,61,LEFT(RIGHT($J$1,5),4)&amp;"-12-31",1)/100000000))</f>
        <v>0.22714345120000001</v>
      </c>
      <c r="K1969" s="36">
        <f t="shared" ca="1" si="152"/>
        <v>320.40301675226107</v>
      </c>
      <c r="L1969" s="46">
        <f ca="1">IF(E1969="","",IF(ISERROR(IF(行业估值!$E$7="最新年报",[1]!EM_S_STM07_BS(E1969,140,LEFT(RIGHT($L$1,5),4)&amp;"-12-31",1)/100000000,[1]!EM_S_STM07_BS(E1969,140,LEFT(RIGHT($L$1,11),10),1)/100000000)),0,IF(行业估值!$E$7="最新年报",[1]!EM_S_STM07_BS(E1969,140,LEFT(RIGHT($L$1,5),4)&amp;"-12-31",1)/100000000,[1]!EM_S_STM07_BS(E1969,140,LEFT(RIGHT($L$1,11),10),1)/100000000)))</f>
        <v>5.5894206147999999</v>
      </c>
      <c r="M1969" s="36">
        <f t="shared" ca="1" si="153"/>
        <v>13.020570827555105</v>
      </c>
      <c r="N1969" s="37">
        <f ca="1">IF(E1969="","",IF(ISERROR([1]!EM_S_EST_NETPROFIT(E1969,行业估值!$E$6,deadline)/100000000),"-",[1]!EM_S_EST_NETPROFIT(E1969,行业估值!$E$6,deadline)/100000000))</f>
        <v>0.35470000000000002</v>
      </c>
      <c r="O1969" s="36">
        <f t="shared" ca="1" si="154"/>
        <v>205.18028474767408</v>
      </c>
      <c r="T1969" s="64" t="s">
        <v>3927</v>
      </c>
      <c r="U1969" s="64" t="s">
        <v>3928</v>
      </c>
    </row>
    <row r="1970" spans="4:21">
      <c r="D1970" s="45" t="str">
        <f>IF(AND(行业估值!$B$39=$G1970,COUNTIF($G$2:$G$2552,$G1970)&gt;=1),COUNTIF($G$2:G1970,$G1970),"")</f>
        <v/>
      </c>
      <c r="E1970" s="65" t="str">
        <f t="shared" si="150"/>
        <v>300575.SZ</v>
      </c>
      <c r="F1970" s="65" t="str">
        <f t="shared" si="151"/>
        <v>中旗股份</v>
      </c>
      <c r="G1970" s="34" t="str">
        <f>IF(E1970="","",IF(行业估值!$C$5="申万行业",[1]!EM_S_INFO_INDUSTRY_SW2014(E1970,"1"),IF(行业估值!$C$5="证监会行业",[1]!EM_S_INFO_INDUSTRY_CSRC1(E1970,"1"),[1]!EM_S_INFO_INDUSTRY_EM2016(E1970,"1"))))</f>
        <v>基础化工</v>
      </c>
      <c r="H1970" s="34" t="str">
        <f>IF(E1970="","",IF($H$1="上证50",[1]!EM_S_INFO_COMPINDEX(E1970,"000016"),"")&amp;IF($H$1="上证180",[1]!EM_S_INFO_COMPINDEX(E1970,"000010"),"")&amp;IF($H$1="沪深300",[1]!EM_S_INFO_COMPINDEX(E1970,"000300"),"")&amp;IF(AND($H$1="上证A股",RIGHT(E1970,2)="SH"),"是","")&amp;IF(AND($H$1="深证A股",RIGHT(E1970,2)="SZ"),"是","")&amp;IF(AND($H$1="创业板",LEFT(E1970,1)-3=0),"是","")&amp;IF(AND($H$1="全部A股",E1970&lt;&gt;0),"是","")&amp;IF(AND($H$1="中小板",LEFT(E1970,3)="002"),"是",""))</f>
        <v>是</v>
      </c>
      <c r="I1970" s="46">
        <f ca="1">IF(E1970="","",IF(OR([1]!EM_S_VAL_MV(E1970,deadline)="",[1]!EM_S_VAL_MV(E1970,deadline)="--",[1]!EM_S_VAL_MV(E1970,deadline)="null"),0,[1]!EM_S_VAL_MV(E1970,deadline)/100000000))</f>
        <v>40.401179999999997</v>
      </c>
      <c r="J1970" s="46">
        <f ca="1">IF(E1970="","",IF(RIGHT(LEFT($J$1,6),3)="TTM",[1]!EM_S_FA_PROFIT_TTM(E1970,LEFT(RIGHT($J$1,11),10),1)/100000000,[1]!EM_S_STM07_IS(E1970,61,LEFT(RIGHT($J$1,5),4)&amp;"-12-31",1)/100000000))</f>
        <v>1.9527958803999999</v>
      </c>
      <c r="K1970" s="36">
        <f t="shared" ca="1" si="152"/>
        <v>20.688890429103346</v>
      </c>
      <c r="L1970" s="46">
        <f ca="1">IF(E1970="","",IF(ISERROR(IF(行业估值!$E$7="最新年报",[1]!EM_S_STM07_BS(E1970,140,LEFT(RIGHT($L$1,5),4)&amp;"-12-31",1)/100000000,[1]!EM_S_STM07_BS(E1970,140,LEFT(RIGHT($L$1,11),10),1)/100000000)),0,IF(行业估值!$E$7="最新年报",[1]!EM_S_STM07_BS(E1970,140,LEFT(RIGHT($L$1,5),4)&amp;"-12-31",1)/100000000,[1]!EM_S_STM07_BS(E1970,140,LEFT(RIGHT($L$1,11),10),1)/100000000)))</f>
        <v>12.6111390925</v>
      </c>
      <c r="M1970" s="36">
        <f t="shared" ca="1" si="153"/>
        <v>3.2036106892221241</v>
      </c>
      <c r="N1970" s="37">
        <f ca="1">IF(E1970="","",IF(ISERROR([1]!EM_S_EST_NETPROFIT(E1970,行业估值!$E$6,deadline)/100000000),"-",[1]!EM_S_EST_NETPROFIT(E1970,行业估值!$E$6,deadline)/100000000))</f>
        <v>2.2951199999999998</v>
      </c>
      <c r="O1970" s="36">
        <f t="shared" ca="1" si="154"/>
        <v>17.603079577538431</v>
      </c>
      <c r="T1970" s="64" t="s">
        <v>3929</v>
      </c>
      <c r="U1970" s="64" t="s">
        <v>3930</v>
      </c>
    </row>
    <row r="1971" spans="4:21">
      <c r="D1971" s="45" t="str">
        <f>IF(AND(行业估值!$B$39=$G1971,COUNTIF($G$2:$G$2552,$G1971)&gt;=1),COUNTIF($G$2:G1971,$G1971),"")</f>
        <v/>
      </c>
      <c r="E1971" s="65" t="str">
        <f t="shared" si="150"/>
        <v>300576.SZ</v>
      </c>
      <c r="F1971" s="65" t="str">
        <f t="shared" si="151"/>
        <v>容大感光</v>
      </c>
      <c r="G1971" s="34" t="str">
        <f>IF(E1971="","",IF(行业估值!$C$5="申万行业",[1]!EM_S_INFO_INDUSTRY_SW2014(E1971,"1"),IF(行业估值!$C$5="证监会行业",[1]!EM_S_INFO_INDUSTRY_CSRC1(E1971,"1"),[1]!EM_S_INFO_INDUSTRY_EM2016(E1971,"1"))))</f>
        <v>基础化工</v>
      </c>
      <c r="H1971" s="34" t="str">
        <f>IF(E1971="","",IF($H$1="上证50",[1]!EM_S_INFO_COMPINDEX(E1971,"000016"),"")&amp;IF($H$1="上证180",[1]!EM_S_INFO_COMPINDEX(E1971,"000010"),"")&amp;IF($H$1="沪深300",[1]!EM_S_INFO_COMPINDEX(E1971,"000300"),"")&amp;IF(AND($H$1="上证A股",RIGHT(E1971,2)="SH"),"是","")&amp;IF(AND($H$1="深证A股",RIGHT(E1971,2)="SZ"),"是","")&amp;IF(AND($H$1="创业板",LEFT(E1971,1)-3=0),"是","")&amp;IF(AND($H$1="全部A股",E1971&lt;&gt;0),"是","")&amp;IF(AND($H$1="中小板",LEFT(E1971,3)="002"),"是",""))</f>
        <v>是</v>
      </c>
      <c r="I1971" s="46">
        <f ca="1">IF(E1971="","",IF(OR([1]!EM_S_VAL_MV(E1971,deadline)="",[1]!EM_S_VAL_MV(E1971,deadline)="--",[1]!EM_S_VAL_MV(E1971,deadline)="null"),0,[1]!EM_S_VAL_MV(E1971,deadline)/100000000))</f>
        <v>21.995999999999999</v>
      </c>
      <c r="J1971" s="46">
        <f ca="1">IF(E1971="","",IF(RIGHT(LEFT($J$1,6),3)="TTM",[1]!EM_S_FA_PROFIT_TTM(E1971,LEFT(RIGHT($J$1,11),10),1)/100000000,[1]!EM_S_STM07_IS(E1971,61,LEFT(RIGHT($J$1,5),4)&amp;"-12-31",1)/100000000))</f>
        <v>0.3726613983</v>
      </c>
      <c r="K1971" s="36">
        <f t="shared" ca="1" si="152"/>
        <v>59.024090234032698</v>
      </c>
      <c r="L1971" s="46">
        <f ca="1">IF(E1971="","",IF(ISERROR(IF(行业估值!$E$7="最新年报",[1]!EM_S_STM07_BS(E1971,140,LEFT(RIGHT($L$1,5),4)&amp;"-12-31",1)/100000000,[1]!EM_S_STM07_BS(E1971,140,LEFT(RIGHT($L$1,11),10),1)/100000000)),0,IF(行业估值!$E$7="最新年报",[1]!EM_S_STM07_BS(E1971,140,LEFT(RIGHT($L$1,5),4)&amp;"-12-31",1)/100000000,[1]!EM_S_STM07_BS(E1971,140,LEFT(RIGHT($L$1,11),10),1)/100000000)))</f>
        <v>4.5196251316999998</v>
      </c>
      <c r="M1971" s="36">
        <f t="shared" ca="1" si="153"/>
        <v>4.8667753096873501</v>
      </c>
      <c r="N1971" s="37" t="str">
        <f ca="1">IF(E1971="","",IF(ISERROR([1]!EM_S_EST_NETPROFIT(E1971,行业估值!$E$6,deadline)/100000000),"-",[1]!EM_S_EST_NETPROFIT(E1971,行业估值!$E$6,deadline)/100000000))</f>
        <v>-</v>
      </c>
      <c r="O1971" s="36" t="str">
        <f t="shared" ca="1" si="154"/>
        <v>-</v>
      </c>
      <c r="T1971" s="64" t="s">
        <v>3931</v>
      </c>
      <c r="U1971" s="64" t="s">
        <v>3932</v>
      </c>
    </row>
    <row r="1972" spans="4:21">
      <c r="D1972" s="45" t="str">
        <f>IF(AND(行业估值!$B$39=$G1972,COUNTIF($G$2:$G$2552,$G1972)&gt;=1),COUNTIF($G$2:G1972,$G1972),"")</f>
        <v/>
      </c>
      <c r="E1972" s="65" t="str">
        <f t="shared" si="150"/>
        <v>300577.SZ</v>
      </c>
      <c r="F1972" s="65" t="str">
        <f t="shared" si="151"/>
        <v>开润股份</v>
      </c>
      <c r="G1972" s="34" t="str">
        <f>IF(E1972="","",IF(行业估值!$C$5="申万行业",[1]!EM_S_INFO_INDUSTRY_SW2014(E1972,"1"),IF(行业估值!$C$5="证监会行业",[1]!EM_S_INFO_INDUSTRY_CSRC1(E1972,"1"),[1]!EM_S_INFO_INDUSTRY_EM2016(E1972,"1"))))</f>
        <v>纺织服装</v>
      </c>
      <c r="H1972" s="34" t="str">
        <f>IF(E1972="","",IF($H$1="上证50",[1]!EM_S_INFO_COMPINDEX(E1972,"000016"),"")&amp;IF($H$1="上证180",[1]!EM_S_INFO_COMPINDEX(E1972,"000010"),"")&amp;IF($H$1="沪深300",[1]!EM_S_INFO_COMPINDEX(E1972,"000300"),"")&amp;IF(AND($H$1="上证A股",RIGHT(E1972,2)="SH"),"是","")&amp;IF(AND($H$1="深证A股",RIGHT(E1972,2)="SZ"),"是","")&amp;IF(AND($H$1="创业板",LEFT(E1972,1)-3=0),"是","")&amp;IF(AND($H$1="全部A股",E1972&lt;&gt;0),"是","")&amp;IF(AND($H$1="中小板",LEFT(E1972,3)="002"),"是",""))</f>
        <v>是</v>
      </c>
      <c r="I1972" s="46">
        <f ca="1">IF(E1972="","",IF(OR([1]!EM_S_VAL_MV(E1972,deadline)="",[1]!EM_S_VAL_MV(E1972,deadline)="--",[1]!EM_S_VAL_MV(E1972,deadline)="null"),0,[1]!EM_S_VAL_MV(E1972,deadline)/100000000))</f>
        <v>66.473158527999999</v>
      </c>
      <c r="J1972" s="46">
        <f ca="1">IF(E1972="","",IF(RIGHT(LEFT($J$1,6),3)="TTM",[1]!EM_S_FA_PROFIT_TTM(E1972,LEFT(RIGHT($J$1,11),10),1)/100000000,[1]!EM_S_STM07_IS(E1972,61,LEFT(RIGHT($J$1,5),4)&amp;"-12-31",1)/100000000))</f>
        <v>2.2753410517999999</v>
      </c>
      <c r="K1972" s="36">
        <f t="shared" ca="1" si="152"/>
        <v>29.214591138068617</v>
      </c>
      <c r="L1972" s="46">
        <f ca="1">IF(E1972="","",IF(ISERROR(IF(行业估值!$E$7="最新年报",[1]!EM_S_STM07_BS(E1972,140,LEFT(RIGHT($L$1,5),4)&amp;"-12-31",1)/100000000,[1]!EM_S_STM07_BS(E1972,140,LEFT(RIGHT($L$1,11),10),1)/100000000)),0,IF(行业估值!$E$7="最新年报",[1]!EM_S_STM07_BS(E1972,140,LEFT(RIGHT($L$1,5),4)&amp;"-12-31",1)/100000000,[1]!EM_S_STM07_BS(E1972,140,LEFT(RIGHT($L$1,11),10),1)/100000000)))</f>
        <v>7.7799354667999996</v>
      </c>
      <c r="M1972" s="36">
        <f t="shared" ca="1" si="153"/>
        <v>8.5441786518238789</v>
      </c>
      <c r="N1972" s="37">
        <f ca="1">IF(E1972="","",IF(ISERROR([1]!EM_S_EST_NETPROFIT(E1972,行业估值!$E$6,deadline)/100000000),"-",[1]!EM_S_EST_NETPROFIT(E1972,行业估值!$E$6,deadline)/100000000))</f>
        <v>2.3388692307692307</v>
      </c>
      <c r="O1972" s="36">
        <f t="shared" ca="1" si="154"/>
        <v>28.421066750336291</v>
      </c>
      <c r="T1972" s="64" t="s">
        <v>3933</v>
      </c>
      <c r="U1972" s="64" t="s">
        <v>3934</v>
      </c>
    </row>
    <row r="1973" spans="4:21">
      <c r="D1973" s="45" t="str">
        <f>IF(AND(行业估值!$B$39=$G1973,COUNTIF($G$2:$G$2552,$G1973)&gt;=1),COUNTIF($G$2:G1973,$G1973),"")</f>
        <v/>
      </c>
      <c r="E1973" s="65" t="str">
        <f t="shared" si="150"/>
        <v>300578.SZ</v>
      </c>
      <c r="F1973" s="65" t="str">
        <f t="shared" si="151"/>
        <v>会畅通讯</v>
      </c>
      <c r="G1973" s="34" t="str">
        <f>IF(E1973="","",IF(行业估值!$C$5="申万行业",[1]!EM_S_INFO_INDUSTRY_SW2014(E1973,"1"),IF(行业估值!$C$5="证监会行业",[1]!EM_S_INFO_INDUSTRY_CSRC1(E1973,"1"),[1]!EM_S_INFO_INDUSTRY_EM2016(E1973,"1"))))</f>
        <v>信息技术</v>
      </c>
      <c r="H1973" s="34" t="str">
        <f>IF(E1973="","",IF($H$1="上证50",[1]!EM_S_INFO_COMPINDEX(E1973,"000016"),"")&amp;IF($H$1="上证180",[1]!EM_S_INFO_COMPINDEX(E1973,"000010"),"")&amp;IF($H$1="沪深300",[1]!EM_S_INFO_COMPINDEX(E1973,"000300"),"")&amp;IF(AND($H$1="上证A股",RIGHT(E1973,2)="SH"),"是","")&amp;IF(AND($H$1="深证A股",RIGHT(E1973,2)="SZ"),"是","")&amp;IF(AND($H$1="创业板",LEFT(E1973,1)-3=0),"是","")&amp;IF(AND($H$1="全部A股",E1973&lt;&gt;0),"是","")&amp;IF(AND($H$1="中小板",LEFT(E1973,3)="002"),"是",""))</f>
        <v>是</v>
      </c>
      <c r="I1973" s="46">
        <f ca="1">IF(E1973="","",IF(OR([1]!EM_S_VAL_MV(E1973,deadline)="",[1]!EM_S_VAL_MV(E1973,deadline)="--",[1]!EM_S_VAL_MV(E1973,deadline)="null"),0,[1]!EM_S_VAL_MV(E1973,deadline)/100000000))</f>
        <v>39.4040358715</v>
      </c>
      <c r="J1973" s="46">
        <f ca="1">IF(E1973="","",IF(RIGHT(LEFT($J$1,6),3)="TTM",[1]!EM_S_FA_PROFIT_TTM(E1973,LEFT(RIGHT($J$1,11),10),1)/100000000,[1]!EM_S_STM07_IS(E1973,61,LEFT(RIGHT($J$1,5),4)&amp;"-12-31",1)/100000000))</f>
        <v>0.51007988429999995</v>
      </c>
      <c r="K1973" s="36">
        <f t="shared" ca="1" si="152"/>
        <v>77.250715200375922</v>
      </c>
      <c r="L1973" s="46">
        <f ca="1">IF(E1973="","",IF(ISERROR(IF(行业估值!$E$7="最新年报",[1]!EM_S_STM07_BS(E1973,140,LEFT(RIGHT($L$1,5),4)&amp;"-12-31",1)/100000000,[1]!EM_S_STM07_BS(E1973,140,LEFT(RIGHT($L$1,11),10),1)/100000000)),0,IF(行业估值!$E$7="最新年报",[1]!EM_S_STM07_BS(E1973,140,LEFT(RIGHT($L$1,5),4)&amp;"-12-31",1)/100000000,[1]!EM_S_STM07_BS(E1973,140,LEFT(RIGHT($L$1,11),10),1)/100000000)))</f>
        <v>10.1797926374</v>
      </c>
      <c r="M1973" s="36">
        <f t="shared" ca="1" si="153"/>
        <v>3.8708092861078263</v>
      </c>
      <c r="N1973" s="37">
        <f ca="1">IF(E1973="","",IF(ISERROR([1]!EM_S_EST_NETPROFIT(E1973,行业估值!$E$6,deadline)/100000000),"-",[1]!EM_S_EST_NETPROFIT(E1973,行业估值!$E$6,deadline)/100000000))</f>
        <v>1.4928999999999999</v>
      </c>
      <c r="O1973" s="36">
        <f t="shared" ca="1" si="154"/>
        <v>26.394290221381205</v>
      </c>
      <c r="T1973" s="64" t="s">
        <v>3935</v>
      </c>
      <c r="U1973" s="64" t="s">
        <v>3936</v>
      </c>
    </row>
    <row r="1974" spans="4:21">
      <c r="D1974" s="45" t="str">
        <f>IF(AND(行业估值!$B$39=$G1974,COUNTIF($G$2:$G$2552,$G1974)&gt;=1),COUNTIF($G$2:G1974,$G1974),"")</f>
        <v/>
      </c>
      <c r="E1974" s="65" t="str">
        <f t="shared" si="150"/>
        <v>300579.SZ</v>
      </c>
      <c r="F1974" s="65" t="str">
        <f t="shared" si="151"/>
        <v>数字认证</v>
      </c>
      <c r="G1974" s="34" t="str">
        <f>IF(E1974="","",IF(行业估值!$C$5="申万行业",[1]!EM_S_INFO_INDUSTRY_SW2014(E1974,"1"),IF(行业估值!$C$5="证监会行业",[1]!EM_S_INFO_INDUSTRY_CSRC1(E1974,"1"),[1]!EM_S_INFO_INDUSTRY_EM2016(E1974,"1"))))</f>
        <v>信息技术</v>
      </c>
      <c r="H1974" s="34" t="str">
        <f>IF(E1974="","",IF($H$1="上证50",[1]!EM_S_INFO_COMPINDEX(E1974,"000016"),"")&amp;IF($H$1="上证180",[1]!EM_S_INFO_COMPINDEX(E1974,"000010"),"")&amp;IF($H$1="沪深300",[1]!EM_S_INFO_COMPINDEX(E1974,"000300"),"")&amp;IF(AND($H$1="上证A股",RIGHT(E1974,2)="SH"),"是","")&amp;IF(AND($H$1="深证A股",RIGHT(E1974,2)="SZ"),"是","")&amp;IF(AND($H$1="创业板",LEFT(E1974,1)-3=0),"是","")&amp;IF(AND($H$1="全部A股",E1974&lt;&gt;0),"是","")&amp;IF(AND($H$1="中小板",LEFT(E1974,3)="002"),"是",""))</f>
        <v>是</v>
      </c>
      <c r="I1974" s="46">
        <f ca="1">IF(E1974="","",IF(OR([1]!EM_S_VAL_MV(E1974,deadline)="",[1]!EM_S_VAL_MV(E1974,deadline)="--",[1]!EM_S_VAL_MV(E1974,deadline)="null"),0,[1]!EM_S_VAL_MV(E1974,deadline)/100000000))</f>
        <v>71.819999999999993</v>
      </c>
      <c r="J1974" s="46">
        <f ca="1">IF(E1974="","",IF(RIGHT(LEFT($J$1,6),3)="TTM",[1]!EM_S_FA_PROFIT_TTM(E1974,LEFT(RIGHT($J$1,11),10),1)/100000000,[1]!EM_S_STM07_IS(E1974,61,LEFT(RIGHT($J$1,5),4)&amp;"-12-31",1)/100000000))</f>
        <v>0.8959504734</v>
      </c>
      <c r="K1974" s="36">
        <f t="shared" ca="1" si="152"/>
        <v>80.160680899529723</v>
      </c>
      <c r="L1974" s="46">
        <f ca="1">IF(E1974="","",IF(ISERROR(IF(行业估值!$E$7="最新年报",[1]!EM_S_STM07_BS(E1974,140,LEFT(RIGHT($L$1,5),4)&amp;"-12-31",1)/100000000,[1]!EM_S_STM07_BS(E1974,140,LEFT(RIGHT($L$1,11),10),1)/100000000)),0,IF(行业估值!$E$7="最新年报",[1]!EM_S_STM07_BS(E1974,140,LEFT(RIGHT($L$1,5),4)&amp;"-12-31",1)/100000000,[1]!EM_S_STM07_BS(E1974,140,LEFT(RIGHT($L$1,11),10),1)/100000000)))</f>
        <v>6.2270473752999997</v>
      </c>
      <c r="M1974" s="36">
        <f t="shared" ca="1" si="153"/>
        <v>11.533556061397386</v>
      </c>
      <c r="N1974" s="37">
        <f ca="1">IF(E1974="","",IF(ISERROR([1]!EM_S_EST_NETPROFIT(E1974,行业估值!$E$6,deadline)/100000000),"-",[1]!EM_S_EST_NETPROFIT(E1974,行业估值!$E$6,deadline)/100000000))</f>
        <v>1.0239400000000001</v>
      </c>
      <c r="O1974" s="36">
        <f t="shared" ca="1" si="154"/>
        <v>70.140828564173674</v>
      </c>
      <c r="T1974" s="64" t="s">
        <v>3937</v>
      </c>
      <c r="U1974" s="64" t="s">
        <v>3938</v>
      </c>
    </row>
    <row r="1975" spans="4:21">
      <c r="D1975" s="45" t="str">
        <f>IF(AND(行业估值!$B$39=$G1975,COUNTIF($G$2:$G$2552,$G1975)&gt;=1),COUNTIF($G$2:G1975,$G1975),"")</f>
        <v/>
      </c>
      <c r="E1975" s="65" t="str">
        <f t="shared" si="150"/>
        <v>300580.SZ</v>
      </c>
      <c r="F1975" s="65" t="str">
        <f t="shared" si="151"/>
        <v>贝斯特</v>
      </c>
      <c r="G1975" s="34" t="str">
        <f>IF(E1975="","",IF(行业估值!$C$5="申万行业",[1]!EM_S_INFO_INDUSTRY_SW2014(E1975,"1"),IF(行业估值!$C$5="证监会行业",[1]!EM_S_INFO_INDUSTRY_CSRC1(E1975,"1"),[1]!EM_S_INFO_INDUSTRY_EM2016(E1975,"1"))))</f>
        <v>交运设备</v>
      </c>
      <c r="H1975" s="34" t="str">
        <f>IF(E1975="","",IF($H$1="上证50",[1]!EM_S_INFO_COMPINDEX(E1975,"000016"),"")&amp;IF($H$1="上证180",[1]!EM_S_INFO_COMPINDEX(E1975,"000010"),"")&amp;IF($H$1="沪深300",[1]!EM_S_INFO_COMPINDEX(E1975,"000300"),"")&amp;IF(AND($H$1="上证A股",RIGHT(E1975,2)="SH"),"是","")&amp;IF(AND($H$1="深证A股",RIGHT(E1975,2)="SZ"),"是","")&amp;IF(AND($H$1="创业板",LEFT(E1975,1)-3=0),"是","")&amp;IF(AND($H$1="全部A股",E1975&lt;&gt;0),"是","")&amp;IF(AND($H$1="中小板",LEFT(E1975,3)="002"),"是",""))</f>
        <v>是</v>
      </c>
      <c r="I1975" s="46">
        <f ca="1">IF(E1975="","",IF(OR([1]!EM_S_VAL_MV(E1975,deadline)="",[1]!EM_S_VAL_MV(E1975,deadline)="--",[1]!EM_S_VAL_MV(E1975,deadline)="null"),0,[1]!EM_S_VAL_MV(E1975,deadline)/100000000))</f>
        <v>28.02</v>
      </c>
      <c r="J1975" s="46">
        <f ca="1">IF(E1975="","",IF(RIGHT(LEFT($J$1,6),3)="TTM",[1]!EM_S_FA_PROFIT_TTM(E1975,LEFT(RIGHT($J$1,11),10),1)/100000000,[1]!EM_S_STM07_IS(E1975,61,LEFT(RIGHT($J$1,5),4)&amp;"-12-31",1)/100000000))</f>
        <v>1.6510937341</v>
      </c>
      <c r="K1975" s="36">
        <f t="shared" ca="1" si="152"/>
        <v>16.970568915200634</v>
      </c>
      <c r="L1975" s="46">
        <f ca="1">IF(E1975="","",IF(ISERROR(IF(行业估值!$E$7="最新年报",[1]!EM_S_STM07_BS(E1975,140,LEFT(RIGHT($L$1,5),4)&amp;"-12-31",1)/100000000,[1]!EM_S_STM07_BS(E1975,140,LEFT(RIGHT($L$1,11),10),1)/100000000)),0,IF(行业估值!$E$7="最新年报",[1]!EM_S_STM07_BS(E1975,140,LEFT(RIGHT($L$1,5),4)&amp;"-12-31",1)/100000000,[1]!EM_S_STM07_BS(E1975,140,LEFT(RIGHT($L$1,11),10),1)/100000000)))</f>
        <v>14.692454719300001</v>
      </c>
      <c r="M1975" s="36">
        <f t="shared" ca="1" si="153"/>
        <v>1.9071013343463257</v>
      </c>
      <c r="N1975" s="37">
        <f ca="1">IF(E1975="","",IF(ISERROR([1]!EM_S_EST_NETPROFIT(E1975,行业估值!$E$6,deadline)/100000000),"-",[1]!EM_S_EST_NETPROFIT(E1975,行业估值!$E$6,deadline)/100000000))</f>
        <v>1.55115</v>
      </c>
      <c r="O1975" s="36">
        <f t="shared" ca="1" si="154"/>
        <v>18.064017019630597</v>
      </c>
      <c r="T1975" s="64" t="s">
        <v>3939</v>
      </c>
      <c r="U1975" s="64" t="s">
        <v>3940</v>
      </c>
    </row>
    <row r="1976" spans="4:21">
      <c r="D1976" s="45" t="str">
        <f>IF(AND(行业估值!$B$39=$G1976,COUNTIF($G$2:$G$2552,$G1976)&gt;=1),COUNTIF($G$2:G1976,$G1976),"")</f>
        <v/>
      </c>
      <c r="E1976" s="65" t="str">
        <f t="shared" si="150"/>
        <v>300581.SZ</v>
      </c>
      <c r="F1976" s="65" t="str">
        <f t="shared" si="151"/>
        <v>晨曦航空</v>
      </c>
      <c r="G1976" s="34" t="str">
        <f>IF(E1976="","",IF(行业估值!$C$5="申万行业",[1]!EM_S_INFO_INDUSTRY_SW2014(E1976,"1"),IF(行业估值!$C$5="证监会行业",[1]!EM_S_INFO_INDUSTRY_CSRC1(E1976,"1"),[1]!EM_S_INFO_INDUSTRY_EM2016(E1976,"1"))))</f>
        <v>国防与装备</v>
      </c>
      <c r="H1976" s="34" t="str">
        <f>IF(E1976="","",IF($H$1="上证50",[1]!EM_S_INFO_COMPINDEX(E1976,"000016"),"")&amp;IF($H$1="上证180",[1]!EM_S_INFO_COMPINDEX(E1976,"000010"),"")&amp;IF($H$1="沪深300",[1]!EM_S_INFO_COMPINDEX(E1976,"000300"),"")&amp;IF(AND($H$1="上证A股",RIGHT(E1976,2)="SH"),"是","")&amp;IF(AND($H$1="深证A股",RIGHT(E1976,2)="SZ"),"是","")&amp;IF(AND($H$1="创业板",LEFT(E1976,1)-3=0),"是","")&amp;IF(AND($H$1="全部A股",E1976&lt;&gt;0),"是","")&amp;IF(AND($H$1="中小板",LEFT(E1976,3)="002"),"是",""))</f>
        <v>是</v>
      </c>
      <c r="I1976" s="46">
        <f ca="1">IF(E1976="","",IF(OR([1]!EM_S_VAL_MV(E1976,deadline)="",[1]!EM_S_VAL_MV(E1976,deadline)="--",[1]!EM_S_VAL_MV(E1976,deadline)="null"),0,[1]!EM_S_VAL_MV(E1976,deadline)/100000000))</f>
        <v>26.949144</v>
      </c>
      <c r="J1976" s="46">
        <f ca="1">IF(E1976="","",IF(RIGHT(LEFT($J$1,6),3)="TTM",[1]!EM_S_FA_PROFIT_TTM(E1976,LEFT(RIGHT($J$1,11),10),1)/100000000,[1]!EM_S_STM07_IS(E1976,61,LEFT(RIGHT($J$1,5),4)&amp;"-12-31",1)/100000000))</f>
        <v>0.60867876880000005</v>
      </c>
      <c r="K1976" s="36">
        <f t="shared" ca="1" si="152"/>
        <v>44.27482176375198</v>
      </c>
      <c r="L1976" s="46">
        <f ca="1">IF(E1976="","",IF(ISERROR(IF(行业估值!$E$7="最新年报",[1]!EM_S_STM07_BS(E1976,140,LEFT(RIGHT($L$1,5),4)&amp;"-12-31",1)/100000000,[1]!EM_S_STM07_BS(E1976,140,LEFT(RIGHT($L$1,11),10),1)/100000000)),0,IF(行业估值!$E$7="最新年报",[1]!EM_S_STM07_BS(E1976,140,LEFT(RIGHT($L$1,5),4)&amp;"-12-31",1)/100000000,[1]!EM_S_STM07_BS(E1976,140,LEFT(RIGHT($L$1,11),10),1)/100000000)))</f>
        <v>6.4230705094000005</v>
      </c>
      <c r="M1976" s="36">
        <f t="shared" ca="1" si="153"/>
        <v>4.1956793033114943</v>
      </c>
      <c r="N1976" s="37">
        <f ca="1">IF(E1976="","",IF(ISERROR([1]!EM_S_EST_NETPROFIT(E1976,行业估值!$E$6,deadline)/100000000),"-",[1]!EM_S_EST_NETPROFIT(E1976,行业估值!$E$6,deadline)/100000000))</f>
        <v>0.69315000000000004</v>
      </c>
      <c r="O1976" s="36">
        <f t="shared" ca="1" si="154"/>
        <v>38.879238260116857</v>
      </c>
      <c r="T1976" s="64" t="s">
        <v>3941</v>
      </c>
      <c r="U1976" s="64" t="s">
        <v>3942</v>
      </c>
    </row>
    <row r="1977" spans="4:21">
      <c r="D1977" s="45" t="str">
        <f>IF(AND(行业估值!$B$39=$G1977,COUNTIF($G$2:$G$2552,$G1977)&gt;=1),COUNTIF($G$2:G1977,$G1977),"")</f>
        <v/>
      </c>
      <c r="E1977" s="65" t="str">
        <f t="shared" si="150"/>
        <v>300582.SZ</v>
      </c>
      <c r="F1977" s="65" t="str">
        <f t="shared" si="151"/>
        <v>英飞特</v>
      </c>
      <c r="G1977" s="34" t="str">
        <f>IF(E1977="","",IF(行业估值!$C$5="申万行业",[1]!EM_S_INFO_INDUSTRY_SW2014(E1977,"1"),IF(行业估值!$C$5="证监会行业",[1]!EM_S_INFO_INDUSTRY_CSRC1(E1977,"1"),[1]!EM_S_INFO_INDUSTRY_EM2016(E1977,"1"))))</f>
        <v>电子设备</v>
      </c>
      <c r="H1977" s="34" t="str">
        <f>IF(E1977="","",IF($H$1="上证50",[1]!EM_S_INFO_COMPINDEX(E1977,"000016"),"")&amp;IF($H$1="上证180",[1]!EM_S_INFO_COMPINDEX(E1977,"000010"),"")&amp;IF($H$1="沪深300",[1]!EM_S_INFO_COMPINDEX(E1977,"000300"),"")&amp;IF(AND($H$1="上证A股",RIGHT(E1977,2)="SH"),"是","")&amp;IF(AND($H$1="深证A股",RIGHT(E1977,2)="SZ"),"是","")&amp;IF(AND($H$1="创业板",LEFT(E1977,1)-3=0),"是","")&amp;IF(AND($H$1="全部A股",E1977&lt;&gt;0),"是","")&amp;IF(AND($H$1="中小板",LEFT(E1977,3)="002"),"是",""))</f>
        <v>是</v>
      </c>
      <c r="I1977" s="46">
        <f ca="1">IF(E1977="","",IF(OR([1]!EM_S_VAL_MV(E1977,deadline)="",[1]!EM_S_VAL_MV(E1977,deadline)="--",[1]!EM_S_VAL_MV(E1977,deadline)="null"),0,[1]!EM_S_VAL_MV(E1977,deadline)/100000000))</f>
        <v>20.136600000000001</v>
      </c>
      <c r="J1977" s="46">
        <f ca="1">IF(E1977="","",IF(RIGHT(LEFT($J$1,6),3)="TTM",[1]!EM_S_FA_PROFIT_TTM(E1977,LEFT(RIGHT($J$1,11),10),1)/100000000,[1]!EM_S_STM07_IS(E1977,61,LEFT(RIGHT($J$1,5),4)&amp;"-12-31",1)/100000000))</f>
        <v>0.82167383449999998</v>
      </c>
      <c r="K1977" s="36">
        <f t="shared" ca="1" si="152"/>
        <v>24.506804469748516</v>
      </c>
      <c r="L1977" s="46">
        <f ca="1">IF(E1977="","",IF(ISERROR(IF(行业估值!$E$7="最新年报",[1]!EM_S_STM07_BS(E1977,140,LEFT(RIGHT($L$1,5),4)&amp;"-12-31",1)/100000000,[1]!EM_S_STM07_BS(E1977,140,LEFT(RIGHT($L$1,11),10),1)/100000000)),0,IF(行业估值!$E$7="最新年报",[1]!EM_S_STM07_BS(E1977,140,LEFT(RIGHT($L$1,5),4)&amp;"-12-31",1)/100000000,[1]!EM_S_STM07_BS(E1977,140,LEFT(RIGHT($L$1,11),10),1)/100000000)))</f>
        <v>10.3229885476</v>
      </c>
      <c r="M1977" s="36">
        <f t="shared" ca="1" si="153"/>
        <v>1.9506560437560088</v>
      </c>
      <c r="N1977" s="37" t="str">
        <f ca="1">IF(E1977="","",IF(ISERROR([1]!EM_S_EST_NETPROFIT(E1977,行业估值!$E$6,deadline)/100000000),"-",[1]!EM_S_EST_NETPROFIT(E1977,行业估值!$E$6,deadline)/100000000))</f>
        <v>-</v>
      </c>
      <c r="O1977" s="36" t="str">
        <f t="shared" ca="1" si="154"/>
        <v>-</v>
      </c>
      <c r="T1977" s="64" t="s">
        <v>3943</v>
      </c>
      <c r="U1977" s="64" t="s">
        <v>3944</v>
      </c>
    </row>
    <row r="1978" spans="4:21">
      <c r="D1978" s="45" t="str">
        <f>IF(AND(行业估值!$B$39=$G1978,COUNTIF($G$2:$G$2552,$G1978)&gt;=1),COUNTIF($G$2:G1978,$G1978),"")</f>
        <v/>
      </c>
      <c r="E1978" s="65" t="str">
        <f t="shared" si="150"/>
        <v>300583.SZ</v>
      </c>
      <c r="F1978" s="65" t="str">
        <f t="shared" si="151"/>
        <v>赛托生物</v>
      </c>
      <c r="G1978" s="34" t="str">
        <f>IF(E1978="","",IF(行业估值!$C$5="申万行业",[1]!EM_S_INFO_INDUSTRY_SW2014(E1978,"1"),IF(行业估值!$C$5="证监会行业",[1]!EM_S_INFO_INDUSTRY_CSRC1(E1978,"1"),[1]!EM_S_INFO_INDUSTRY_EM2016(E1978,"1"))))</f>
        <v>医药生物</v>
      </c>
      <c r="H1978" s="34" t="str">
        <f>IF(E1978="","",IF($H$1="上证50",[1]!EM_S_INFO_COMPINDEX(E1978,"000016"),"")&amp;IF($H$1="上证180",[1]!EM_S_INFO_COMPINDEX(E1978,"000010"),"")&amp;IF($H$1="沪深300",[1]!EM_S_INFO_COMPINDEX(E1978,"000300"),"")&amp;IF(AND($H$1="上证A股",RIGHT(E1978,2)="SH"),"是","")&amp;IF(AND($H$1="深证A股",RIGHT(E1978,2)="SZ"),"是","")&amp;IF(AND($H$1="创业板",LEFT(E1978,1)-3=0),"是","")&amp;IF(AND($H$1="全部A股",E1978&lt;&gt;0),"是","")&amp;IF(AND($H$1="中小板",LEFT(E1978,3)="002"),"是",""))</f>
        <v>是</v>
      </c>
      <c r="I1978" s="46">
        <f ca="1">IF(E1978="","",IF(OR([1]!EM_S_VAL_MV(E1978,deadline)="",[1]!EM_S_VAL_MV(E1978,deadline)="--",[1]!EM_S_VAL_MV(E1978,deadline)="null"),0,[1]!EM_S_VAL_MV(E1978,deadline)/100000000))</f>
        <v>34.304497372600004</v>
      </c>
      <c r="J1978" s="46">
        <f ca="1">IF(E1978="","",IF(RIGHT(LEFT($J$1,6),3)="TTM",[1]!EM_S_FA_PROFIT_TTM(E1978,LEFT(RIGHT($J$1,11),10),1)/100000000,[1]!EM_S_STM07_IS(E1978,61,LEFT(RIGHT($J$1,5),4)&amp;"-12-31",1)/100000000))</f>
        <v>1.0897429218000001</v>
      </c>
      <c r="K1978" s="36">
        <f t="shared" ca="1" si="152"/>
        <v>31.479440413282987</v>
      </c>
      <c r="L1978" s="46">
        <f ca="1">IF(E1978="","",IF(ISERROR(IF(行业估值!$E$7="最新年报",[1]!EM_S_STM07_BS(E1978,140,LEFT(RIGHT($L$1,5),4)&amp;"-12-31",1)/100000000,[1]!EM_S_STM07_BS(E1978,140,LEFT(RIGHT($L$1,11),10),1)/100000000)),0,IF(行业估值!$E$7="最新年报",[1]!EM_S_STM07_BS(E1978,140,LEFT(RIGHT($L$1,5),4)&amp;"-12-31",1)/100000000,[1]!EM_S_STM07_BS(E1978,140,LEFT(RIGHT($L$1,11),10),1)/100000000)))</f>
        <v>18.656778195400001</v>
      </c>
      <c r="M1978" s="36">
        <f t="shared" ca="1" si="153"/>
        <v>1.8387149706833139</v>
      </c>
      <c r="N1978" s="37" t="str">
        <f ca="1">IF(E1978="","",IF(ISERROR([1]!EM_S_EST_NETPROFIT(E1978,行业估值!$E$6,deadline)/100000000),"-",[1]!EM_S_EST_NETPROFIT(E1978,行业估值!$E$6,deadline)/100000000))</f>
        <v>-</v>
      </c>
      <c r="O1978" s="36" t="str">
        <f t="shared" ca="1" si="154"/>
        <v>-</v>
      </c>
      <c r="T1978" s="64" t="s">
        <v>3945</v>
      </c>
      <c r="U1978" s="64" t="s">
        <v>3946</v>
      </c>
    </row>
    <row r="1979" spans="4:21">
      <c r="D1979" s="45" t="str">
        <f>IF(AND(行业估值!$B$39=$G1979,COUNTIF($G$2:$G$2552,$G1979)&gt;=1),COUNTIF($G$2:G1979,$G1979),"")</f>
        <v/>
      </c>
      <c r="E1979" s="65" t="str">
        <f t="shared" si="150"/>
        <v>300584.SZ</v>
      </c>
      <c r="F1979" s="65" t="str">
        <f t="shared" si="151"/>
        <v>海辰药业</v>
      </c>
      <c r="G1979" s="34" t="str">
        <f>IF(E1979="","",IF(行业估值!$C$5="申万行业",[1]!EM_S_INFO_INDUSTRY_SW2014(E1979,"1"),IF(行业估值!$C$5="证监会行业",[1]!EM_S_INFO_INDUSTRY_CSRC1(E1979,"1"),[1]!EM_S_INFO_INDUSTRY_EM2016(E1979,"1"))))</f>
        <v>医药生物</v>
      </c>
      <c r="H1979" s="34" t="str">
        <f>IF(E1979="","",IF($H$1="上证50",[1]!EM_S_INFO_COMPINDEX(E1979,"000016"),"")&amp;IF($H$1="上证180",[1]!EM_S_INFO_COMPINDEX(E1979,"000010"),"")&amp;IF($H$1="沪深300",[1]!EM_S_INFO_COMPINDEX(E1979,"000300"),"")&amp;IF(AND($H$1="上证A股",RIGHT(E1979,2)="SH"),"是","")&amp;IF(AND($H$1="深证A股",RIGHT(E1979,2)="SZ"),"是","")&amp;IF(AND($H$1="创业板",LEFT(E1979,1)-3=0),"是","")&amp;IF(AND($H$1="全部A股",E1979&lt;&gt;0),"是","")&amp;IF(AND($H$1="中小板",LEFT(E1979,3)="002"),"是",""))</f>
        <v>是</v>
      </c>
      <c r="I1979" s="46">
        <f ca="1">IF(E1979="","",IF(OR([1]!EM_S_VAL_MV(E1979,deadline)="",[1]!EM_S_VAL_MV(E1979,deadline)="--",[1]!EM_S_VAL_MV(E1979,deadline)="null"),0,[1]!EM_S_VAL_MV(E1979,deadline)/100000000))</f>
        <v>33.143999999999998</v>
      </c>
      <c r="J1979" s="46">
        <f ca="1">IF(E1979="","",IF(RIGHT(LEFT($J$1,6),3)="TTM",[1]!EM_S_FA_PROFIT_TTM(E1979,LEFT(RIGHT($J$1,11),10),1)/100000000,[1]!EM_S_STM07_IS(E1979,61,LEFT(RIGHT($J$1,5),4)&amp;"-12-31",1)/100000000))</f>
        <v>0.98381575170000002</v>
      </c>
      <c r="K1979" s="36">
        <f t="shared" ca="1" si="152"/>
        <v>33.689234943360375</v>
      </c>
      <c r="L1979" s="46">
        <f ca="1">IF(E1979="","",IF(ISERROR(IF(行业估值!$E$7="最新年报",[1]!EM_S_STM07_BS(E1979,140,LEFT(RIGHT($L$1,5),4)&amp;"-12-31",1)/100000000,[1]!EM_S_STM07_BS(E1979,140,LEFT(RIGHT($L$1,11),10),1)/100000000)),0,IF(行业估值!$E$7="最新年报",[1]!EM_S_STM07_BS(E1979,140,LEFT(RIGHT($L$1,5),4)&amp;"-12-31",1)/100000000,[1]!EM_S_STM07_BS(E1979,140,LEFT(RIGHT($L$1,11),10),1)/100000000)))</f>
        <v>6.3447777662</v>
      </c>
      <c r="M1979" s="36">
        <f t="shared" ca="1" si="153"/>
        <v>5.2238236265051299</v>
      </c>
      <c r="N1979" s="37">
        <f ca="1">IF(E1979="","",IF(ISERROR([1]!EM_S_EST_NETPROFIT(E1979,行业估值!$E$6,deadline)/100000000),"-",[1]!EM_S_EST_NETPROFIT(E1979,行业估值!$E$6,deadline)/100000000))</f>
        <v>1.0678000000000001</v>
      </c>
      <c r="O1979" s="36">
        <f t="shared" ca="1" si="154"/>
        <v>31.039520509458697</v>
      </c>
      <c r="T1979" s="64" t="s">
        <v>3947</v>
      </c>
      <c r="U1979" s="64" t="s">
        <v>3948</v>
      </c>
    </row>
    <row r="1980" spans="4:21">
      <c r="D1980" s="45" t="str">
        <f>IF(AND(行业估值!$B$39=$G1980,COUNTIF($G$2:$G$2552,$G1980)&gt;=1),COUNTIF($G$2:G1980,$G1980),"")</f>
        <v/>
      </c>
      <c r="E1980" s="65" t="str">
        <f t="shared" si="150"/>
        <v>300585.SZ</v>
      </c>
      <c r="F1980" s="65" t="str">
        <f t="shared" si="151"/>
        <v>奥联电子</v>
      </c>
      <c r="G1980" s="34" t="str">
        <f>IF(E1980="","",IF(行业估值!$C$5="申万行业",[1]!EM_S_INFO_INDUSTRY_SW2014(E1980,"1"),IF(行业估值!$C$5="证监会行业",[1]!EM_S_INFO_INDUSTRY_CSRC1(E1980,"1"),[1]!EM_S_INFO_INDUSTRY_EM2016(E1980,"1"))))</f>
        <v>交运设备</v>
      </c>
      <c r="H1980" s="34" t="str">
        <f>IF(E1980="","",IF($H$1="上证50",[1]!EM_S_INFO_COMPINDEX(E1980,"000016"),"")&amp;IF($H$1="上证180",[1]!EM_S_INFO_COMPINDEX(E1980,"000010"),"")&amp;IF($H$1="沪深300",[1]!EM_S_INFO_COMPINDEX(E1980,"000300"),"")&amp;IF(AND($H$1="上证A股",RIGHT(E1980,2)="SH"),"是","")&amp;IF(AND($H$1="深证A股",RIGHT(E1980,2)="SZ"),"是","")&amp;IF(AND($H$1="创业板",LEFT(E1980,1)-3=0),"是","")&amp;IF(AND($H$1="全部A股",E1980&lt;&gt;0),"是","")&amp;IF(AND($H$1="中小板",LEFT(E1980,3)="002"),"是",""))</f>
        <v>是</v>
      </c>
      <c r="I1980" s="46">
        <f ca="1">IF(E1980="","",IF(OR([1]!EM_S_VAL_MV(E1980,deadline)="",[1]!EM_S_VAL_MV(E1980,deadline)="--",[1]!EM_S_VAL_MV(E1980,deadline)="null"),0,[1]!EM_S_VAL_MV(E1980,deadline)/100000000))</f>
        <v>21.68</v>
      </c>
      <c r="J1980" s="46">
        <f ca="1">IF(E1980="","",IF(RIGHT(LEFT($J$1,6),3)="TTM",[1]!EM_S_FA_PROFIT_TTM(E1980,LEFT(RIGHT($J$1,11),10),1)/100000000,[1]!EM_S_STM07_IS(E1980,61,LEFT(RIGHT($J$1,5),4)&amp;"-12-31",1)/100000000))</f>
        <v>0.3247154901</v>
      </c>
      <c r="K1980" s="36">
        <f t="shared" ca="1" si="152"/>
        <v>66.766140393620844</v>
      </c>
      <c r="L1980" s="46">
        <f ca="1">IF(E1980="","",IF(ISERROR(IF(行业估值!$E$7="最新年报",[1]!EM_S_STM07_BS(E1980,140,LEFT(RIGHT($L$1,5),4)&amp;"-12-31",1)/100000000,[1]!EM_S_STM07_BS(E1980,140,LEFT(RIGHT($L$1,11),10),1)/100000000)),0,IF(行业估值!$E$7="最新年报",[1]!EM_S_STM07_BS(E1980,140,LEFT(RIGHT($L$1,5),4)&amp;"-12-31",1)/100000000,[1]!EM_S_STM07_BS(E1980,140,LEFT(RIGHT($L$1,11),10),1)/100000000)))</f>
        <v>4.8558041922999999</v>
      </c>
      <c r="M1980" s="36">
        <f t="shared" ca="1" si="153"/>
        <v>4.4647599329434762</v>
      </c>
      <c r="N1980" s="37" t="str">
        <f ca="1">IF(E1980="","",IF(ISERROR([1]!EM_S_EST_NETPROFIT(E1980,行业估值!$E$6,deadline)/100000000),"-",[1]!EM_S_EST_NETPROFIT(E1980,行业估值!$E$6,deadline)/100000000))</f>
        <v>-</v>
      </c>
      <c r="O1980" s="36" t="str">
        <f t="shared" ca="1" si="154"/>
        <v>-</v>
      </c>
      <c r="T1980" s="64" t="s">
        <v>3949</v>
      </c>
      <c r="U1980" s="64" t="s">
        <v>3950</v>
      </c>
    </row>
    <row r="1981" spans="4:21">
      <c r="D1981" s="45" t="str">
        <f>IF(AND(行业估值!$B$39=$G1981,COUNTIF($G$2:$G$2552,$G1981)&gt;=1),COUNTIF($G$2:G1981,$G1981),"")</f>
        <v/>
      </c>
      <c r="E1981" s="65" t="str">
        <f t="shared" si="150"/>
        <v>300586.SZ</v>
      </c>
      <c r="F1981" s="65" t="str">
        <f t="shared" si="151"/>
        <v>美联新材</v>
      </c>
      <c r="G1981" s="34" t="str">
        <f>IF(E1981="","",IF(行业估值!$C$5="申万行业",[1]!EM_S_INFO_INDUSTRY_SW2014(E1981,"1"),IF(行业估值!$C$5="证监会行业",[1]!EM_S_INFO_INDUSTRY_CSRC1(E1981,"1"),[1]!EM_S_INFO_INDUSTRY_EM2016(E1981,"1"))))</f>
        <v>基础化工</v>
      </c>
      <c r="H1981" s="34" t="str">
        <f>IF(E1981="","",IF($H$1="上证50",[1]!EM_S_INFO_COMPINDEX(E1981,"000016"),"")&amp;IF($H$1="上证180",[1]!EM_S_INFO_COMPINDEX(E1981,"000010"),"")&amp;IF($H$1="沪深300",[1]!EM_S_INFO_COMPINDEX(E1981,"000300"),"")&amp;IF(AND($H$1="上证A股",RIGHT(E1981,2)="SH"),"是","")&amp;IF(AND($H$1="深证A股",RIGHT(E1981,2)="SZ"),"是","")&amp;IF(AND($H$1="创业板",LEFT(E1981,1)-3=0),"是","")&amp;IF(AND($H$1="全部A股",E1981&lt;&gt;0),"是","")&amp;IF(AND($H$1="中小板",LEFT(E1981,3)="002"),"是",""))</f>
        <v>是</v>
      </c>
      <c r="I1981" s="46">
        <f ca="1">IF(E1981="","",IF(OR([1]!EM_S_VAL_MV(E1981,deadline)="",[1]!EM_S_VAL_MV(E1981,deadline)="--",[1]!EM_S_VAL_MV(E1981,deadline)="null"),0,[1]!EM_S_VAL_MV(E1981,deadline)/100000000))</f>
        <v>30.864000000000001</v>
      </c>
      <c r="J1981" s="46">
        <f ca="1">IF(E1981="","",IF(RIGHT(LEFT($J$1,6),3)="TTM",[1]!EM_S_FA_PROFIT_TTM(E1981,LEFT(RIGHT($J$1,11),10),1)/100000000,[1]!EM_S_STM07_IS(E1981,61,LEFT(RIGHT($J$1,5),4)&amp;"-12-31",1)/100000000))</f>
        <v>1.2280811643</v>
      </c>
      <c r="K1981" s="36">
        <f t="shared" ca="1" si="152"/>
        <v>25.131889403736864</v>
      </c>
      <c r="L1981" s="46">
        <f ca="1">IF(E1981="","",IF(ISERROR(IF(行业估值!$E$7="最新年报",[1]!EM_S_STM07_BS(E1981,140,LEFT(RIGHT($L$1,5),4)&amp;"-12-31",1)/100000000,[1]!EM_S_STM07_BS(E1981,140,LEFT(RIGHT($L$1,11),10),1)/100000000)),0,IF(行业估值!$E$7="最新年报",[1]!EM_S_STM07_BS(E1981,140,LEFT(RIGHT($L$1,5),4)&amp;"-12-31",1)/100000000,[1]!EM_S_STM07_BS(E1981,140,LEFT(RIGHT($L$1,11),10),1)/100000000)))</f>
        <v>6.8854538464999999</v>
      </c>
      <c r="M1981" s="36">
        <f t="shared" ca="1" si="153"/>
        <v>4.4824931933410213</v>
      </c>
      <c r="N1981" s="37">
        <f ca="1">IF(E1981="","",IF(ISERROR([1]!EM_S_EST_NETPROFIT(E1981,行业估值!$E$6,deadline)/100000000),"-",[1]!EM_S_EST_NETPROFIT(E1981,行业估值!$E$6,deadline)/100000000))</f>
        <v>2.2050999999999998</v>
      </c>
      <c r="O1981" s="36">
        <f t="shared" ca="1" si="154"/>
        <v>13.996644143122762</v>
      </c>
      <c r="T1981" s="64" t="s">
        <v>3951</v>
      </c>
      <c r="U1981" s="64" t="s">
        <v>3952</v>
      </c>
    </row>
    <row r="1982" spans="4:21">
      <c r="D1982" s="45" t="str">
        <f>IF(AND(行业估值!$B$39=$G1982,COUNTIF($G$2:$G$2552,$G1982)&gt;=1),COUNTIF($G$2:G1982,$G1982),"")</f>
        <v/>
      </c>
      <c r="E1982" s="65" t="str">
        <f t="shared" si="150"/>
        <v>300587.SZ</v>
      </c>
      <c r="F1982" s="65" t="str">
        <f t="shared" si="151"/>
        <v>天铁股份</v>
      </c>
      <c r="G1982" s="34" t="str">
        <f>IF(E1982="","",IF(行业估值!$C$5="申万行业",[1]!EM_S_INFO_INDUSTRY_SW2014(E1982,"1"),IF(行业估值!$C$5="证监会行业",[1]!EM_S_INFO_INDUSTRY_CSRC1(E1982,"1"),[1]!EM_S_INFO_INDUSTRY_EM2016(E1982,"1"))))</f>
        <v>基础化工</v>
      </c>
      <c r="H1982" s="34" t="str">
        <f>IF(E1982="","",IF($H$1="上证50",[1]!EM_S_INFO_COMPINDEX(E1982,"000016"),"")&amp;IF($H$1="上证180",[1]!EM_S_INFO_COMPINDEX(E1982,"000010"),"")&amp;IF($H$1="沪深300",[1]!EM_S_INFO_COMPINDEX(E1982,"000300"),"")&amp;IF(AND($H$1="上证A股",RIGHT(E1982,2)="SH"),"是","")&amp;IF(AND($H$1="深证A股",RIGHT(E1982,2)="SZ"),"是","")&amp;IF(AND($H$1="创业板",LEFT(E1982,1)-3=0),"是","")&amp;IF(AND($H$1="全部A股",E1982&lt;&gt;0),"是","")&amp;IF(AND($H$1="中小板",LEFT(E1982,3)="002"),"是",""))</f>
        <v>是</v>
      </c>
      <c r="I1982" s="46">
        <f ca="1">IF(E1982="","",IF(OR([1]!EM_S_VAL_MV(E1982,deadline)="",[1]!EM_S_VAL_MV(E1982,deadline)="--",[1]!EM_S_VAL_MV(E1982,deadline)="null"),0,[1]!EM_S_VAL_MV(E1982,deadline)/100000000))</f>
        <v>26.948037899999999</v>
      </c>
      <c r="J1982" s="46">
        <f ca="1">IF(E1982="","",IF(RIGHT(LEFT($J$1,6),3)="TTM",[1]!EM_S_FA_PROFIT_TTM(E1982,LEFT(RIGHT($J$1,11),10),1)/100000000,[1]!EM_S_STM07_IS(E1982,61,LEFT(RIGHT($J$1,5),4)&amp;"-12-31",1)/100000000))</f>
        <v>1.0562671453000001</v>
      </c>
      <c r="K1982" s="36">
        <f t="shared" ca="1" si="152"/>
        <v>25.512521164658814</v>
      </c>
      <c r="L1982" s="46">
        <f ca="1">IF(E1982="","",IF(ISERROR(IF(行业估值!$E$7="最新年报",[1]!EM_S_STM07_BS(E1982,140,LEFT(RIGHT($L$1,5),4)&amp;"-12-31",1)/100000000,[1]!EM_S_STM07_BS(E1982,140,LEFT(RIGHT($L$1,11),10),1)/100000000)),0,IF(行业估值!$E$7="最新年报",[1]!EM_S_STM07_BS(E1982,140,LEFT(RIGHT($L$1,5),4)&amp;"-12-31",1)/100000000,[1]!EM_S_STM07_BS(E1982,140,LEFT(RIGHT($L$1,11),10),1)/100000000)))</f>
        <v>9.7044641804999987</v>
      </c>
      <c r="M1982" s="36">
        <f t="shared" ca="1" si="153"/>
        <v>2.7768702525739619</v>
      </c>
      <c r="N1982" s="37" t="str">
        <f ca="1">IF(E1982="","",IF(ISERROR([1]!EM_S_EST_NETPROFIT(E1982,行业估值!$E$6,deadline)/100000000),"-",[1]!EM_S_EST_NETPROFIT(E1982,行业估值!$E$6,deadline)/100000000))</f>
        <v>-</v>
      </c>
      <c r="O1982" s="36" t="str">
        <f t="shared" ca="1" si="154"/>
        <v>-</v>
      </c>
      <c r="T1982" s="64" t="s">
        <v>3953</v>
      </c>
      <c r="U1982" s="64" t="s">
        <v>3954</v>
      </c>
    </row>
    <row r="1983" spans="4:21">
      <c r="D1983" s="45" t="str">
        <f>IF(AND(行业估值!$B$39=$G1983,COUNTIF($G$2:$G$2552,$G1983)&gt;=1),COUNTIF($G$2:G1983,$G1983),"")</f>
        <v/>
      </c>
      <c r="E1983" s="65" t="str">
        <f t="shared" si="150"/>
        <v>300588.SZ</v>
      </c>
      <c r="F1983" s="65" t="str">
        <f t="shared" si="151"/>
        <v>熙菱信息</v>
      </c>
      <c r="G1983" s="34" t="str">
        <f>IF(E1983="","",IF(行业估值!$C$5="申万行业",[1]!EM_S_INFO_INDUSTRY_SW2014(E1983,"1"),IF(行业估值!$C$5="证监会行业",[1]!EM_S_INFO_INDUSTRY_CSRC1(E1983,"1"),[1]!EM_S_INFO_INDUSTRY_EM2016(E1983,"1"))))</f>
        <v>信息技术</v>
      </c>
      <c r="H1983" s="34" t="str">
        <f>IF(E1983="","",IF($H$1="上证50",[1]!EM_S_INFO_COMPINDEX(E1983,"000016"),"")&amp;IF($H$1="上证180",[1]!EM_S_INFO_COMPINDEX(E1983,"000010"),"")&amp;IF($H$1="沪深300",[1]!EM_S_INFO_COMPINDEX(E1983,"000300"),"")&amp;IF(AND($H$1="上证A股",RIGHT(E1983,2)="SH"),"是","")&amp;IF(AND($H$1="深证A股",RIGHT(E1983,2)="SZ"),"是","")&amp;IF(AND($H$1="创业板",LEFT(E1983,1)-3=0),"是","")&amp;IF(AND($H$1="全部A股",E1983&lt;&gt;0),"是","")&amp;IF(AND($H$1="中小板",LEFT(E1983,3)="002"),"是",""))</f>
        <v>是</v>
      </c>
      <c r="I1983" s="46">
        <f ca="1">IF(E1983="","",IF(OR([1]!EM_S_VAL_MV(E1983,deadline)="",[1]!EM_S_VAL_MV(E1983,deadline)="--",[1]!EM_S_VAL_MV(E1983,deadline)="null"),0,[1]!EM_S_VAL_MV(E1983,deadline)/100000000))</f>
        <v>15.884370949999999</v>
      </c>
      <c r="J1983" s="46">
        <f ca="1">IF(E1983="","",IF(RIGHT(LEFT($J$1,6),3)="TTM",[1]!EM_S_FA_PROFIT_TTM(E1983,LEFT(RIGHT($J$1,11),10),1)/100000000,[1]!EM_S_STM07_IS(E1983,61,LEFT(RIGHT($J$1,5),4)&amp;"-12-31",1)/100000000))</f>
        <v>-0.1369792048</v>
      </c>
      <c r="K1983" s="36">
        <f t="shared" ca="1" si="152"/>
        <v>-115.96191533738556</v>
      </c>
      <c r="L1983" s="46">
        <f ca="1">IF(E1983="","",IF(ISERROR(IF(行业估值!$E$7="最新年报",[1]!EM_S_STM07_BS(E1983,140,LEFT(RIGHT($L$1,5),4)&amp;"-12-31",1)/100000000,[1]!EM_S_STM07_BS(E1983,140,LEFT(RIGHT($L$1,11),10),1)/100000000)),0,IF(行业估值!$E$7="最新年报",[1]!EM_S_STM07_BS(E1983,140,LEFT(RIGHT($L$1,5),4)&amp;"-12-31",1)/100000000,[1]!EM_S_STM07_BS(E1983,140,LEFT(RIGHT($L$1,11),10),1)/100000000)))</f>
        <v>3.7293024687999998</v>
      </c>
      <c r="M1983" s="36">
        <f t="shared" ca="1" si="153"/>
        <v>4.2593410115943771</v>
      </c>
      <c r="N1983" s="37" t="str">
        <f ca="1">IF(E1983="","",IF(ISERROR([1]!EM_S_EST_NETPROFIT(E1983,行业估值!$E$6,deadline)/100000000),"-",[1]!EM_S_EST_NETPROFIT(E1983,行业估值!$E$6,deadline)/100000000))</f>
        <v>-</v>
      </c>
      <c r="O1983" s="36" t="str">
        <f t="shared" ca="1" si="154"/>
        <v>-</v>
      </c>
      <c r="T1983" s="64" t="s">
        <v>3955</v>
      </c>
      <c r="U1983" s="64" t="s">
        <v>3956</v>
      </c>
    </row>
    <row r="1984" spans="4:21">
      <c r="D1984" s="45" t="str">
        <f>IF(AND(行业估值!$B$39=$G1984,COUNTIF($G$2:$G$2552,$G1984)&gt;=1),COUNTIF($G$2:G1984,$G1984),"")</f>
        <v/>
      </c>
      <c r="E1984" s="65" t="str">
        <f t="shared" si="150"/>
        <v>300589.SZ</v>
      </c>
      <c r="F1984" s="65" t="str">
        <f t="shared" si="151"/>
        <v>江龙船艇</v>
      </c>
      <c r="G1984" s="34" t="str">
        <f>IF(E1984="","",IF(行业估值!$C$5="申万行业",[1]!EM_S_INFO_INDUSTRY_SW2014(E1984,"1"),IF(行业估值!$C$5="证监会行业",[1]!EM_S_INFO_INDUSTRY_CSRC1(E1984,"1"),[1]!EM_S_INFO_INDUSTRY_EM2016(E1984,"1"))))</f>
        <v>国防与装备</v>
      </c>
      <c r="H1984" s="34" t="str">
        <f>IF(E1984="","",IF($H$1="上证50",[1]!EM_S_INFO_COMPINDEX(E1984,"000016"),"")&amp;IF($H$1="上证180",[1]!EM_S_INFO_COMPINDEX(E1984,"000010"),"")&amp;IF($H$1="沪深300",[1]!EM_S_INFO_COMPINDEX(E1984,"000300"),"")&amp;IF(AND($H$1="上证A股",RIGHT(E1984,2)="SH"),"是","")&amp;IF(AND($H$1="深证A股",RIGHT(E1984,2)="SZ"),"是","")&amp;IF(AND($H$1="创业板",LEFT(E1984,1)-3=0),"是","")&amp;IF(AND($H$1="全部A股",E1984&lt;&gt;0),"是","")&amp;IF(AND($H$1="中小板",LEFT(E1984,3)="002"),"是",""))</f>
        <v>是</v>
      </c>
      <c r="I1984" s="46">
        <f ca="1">IF(E1984="","",IF(OR([1]!EM_S_VAL_MV(E1984,deadline)="",[1]!EM_S_VAL_MV(E1984,deadline)="--",[1]!EM_S_VAL_MV(E1984,deadline)="null"),0,[1]!EM_S_VAL_MV(E1984,deadline)/100000000))</f>
        <v>25.898556060000001</v>
      </c>
      <c r="J1984" s="46">
        <f ca="1">IF(E1984="","",IF(RIGHT(LEFT($J$1,6),3)="TTM",[1]!EM_S_FA_PROFIT_TTM(E1984,LEFT(RIGHT($J$1,11),10),1)/100000000,[1]!EM_S_STM07_IS(E1984,61,LEFT(RIGHT($J$1,5),4)&amp;"-12-31",1)/100000000))</f>
        <v>0.33126517510000003</v>
      </c>
      <c r="K1984" s="36">
        <f t="shared" ca="1" si="152"/>
        <v>78.180738594637745</v>
      </c>
      <c r="L1984" s="46">
        <f ca="1">IF(E1984="","",IF(ISERROR(IF(行业估值!$E$7="最新年报",[1]!EM_S_STM07_BS(E1984,140,LEFT(RIGHT($L$1,5),4)&amp;"-12-31",1)/100000000,[1]!EM_S_STM07_BS(E1984,140,LEFT(RIGHT($L$1,11),10),1)/100000000)),0,IF(行业估值!$E$7="最新年报",[1]!EM_S_STM07_BS(E1984,140,LEFT(RIGHT($L$1,5),4)&amp;"-12-31",1)/100000000,[1]!EM_S_STM07_BS(E1984,140,LEFT(RIGHT($L$1,11),10),1)/100000000)))</f>
        <v>3.4757648095999998</v>
      </c>
      <c r="M1984" s="36">
        <f t="shared" ca="1" si="153"/>
        <v>7.451181963885662</v>
      </c>
      <c r="N1984" s="37" t="str">
        <f ca="1">IF(E1984="","",IF(ISERROR([1]!EM_S_EST_NETPROFIT(E1984,行业估值!$E$6,deadline)/100000000),"-",[1]!EM_S_EST_NETPROFIT(E1984,行业估值!$E$6,deadline)/100000000))</f>
        <v>-</v>
      </c>
      <c r="O1984" s="36" t="str">
        <f t="shared" ca="1" si="154"/>
        <v>-</v>
      </c>
      <c r="T1984" s="64" t="s">
        <v>3957</v>
      </c>
      <c r="U1984" s="64" t="s">
        <v>3958</v>
      </c>
    </row>
    <row r="1985" spans="4:21">
      <c r="D1985" s="45" t="str">
        <f>IF(AND(行业估值!$B$39=$G1985,COUNTIF($G$2:$G$2552,$G1985)&gt;=1),COUNTIF($G$2:G1985,$G1985),"")</f>
        <v/>
      </c>
      <c r="E1985" s="65" t="str">
        <f t="shared" si="150"/>
        <v>300590.SZ</v>
      </c>
      <c r="F1985" s="65" t="str">
        <f t="shared" si="151"/>
        <v>移为通信</v>
      </c>
      <c r="G1985" s="34" t="str">
        <f>IF(E1985="","",IF(行业估值!$C$5="申万行业",[1]!EM_S_INFO_INDUSTRY_SW2014(E1985,"1"),IF(行业估值!$C$5="证监会行业",[1]!EM_S_INFO_INDUSTRY_CSRC1(E1985,"1"),[1]!EM_S_INFO_INDUSTRY_EM2016(E1985,"1"))))</f>
        <v>信息技术</v>
      </c>
      <c r="H1985" s="34" t="str">
        <f>IF(E1985="","",IF($H$1="上证50",[1]!EM_S_INFO_COMPINDEX(E1985,"000016"),"")&amp;IF($H$1="上证180",[1]!EM_S_INFO_COMPINDEX(E1985,"000010"),"")&amp;IF($H$1="沪深300",[1]!EM_S_INFO_COMPINDEX(E1985,"000300"),"")&amp;IF(AND($H$1="上证A股",RIGHT(E1985,2)="SH"),"是","")&amp;IF(AND($H$1="深证A股",RIGHT(E1985,2)="SZ"),"是","")&amp;IF(AND($H$1="创业板",LEFT(E1985,1)-3=0),"是","")&amp;IF(AND($H$1="全部A股",E1985&lt;&gt;0),"是","")&amp;IF(AND($H$1="中小板",LEFT(E1985,3)="002"),"是",""))</f>
        <v>是</v>
      </c>
      <c r="I1985" s="46">
        <f ca="1">IF(E1985="","",IF(OR([1]!EM_S_VAL_MV(E1985,deadline)="",[1]!EM_S_VAL_MV(E1985,deadline)="--",[1]!EM_S_VAL_MV(E1985,deadline)="null"),0,[1]!EM_S_VAL_MV(E1985,deadline)/100000000))</f>
        <v>54.938898000000002</v>
      </c>
      <c r="J1985" s="46">
        <f ca="1">IF(E1985="","",IF(RIGHT(LEFT($J$1,6),3)="TTM",[1]!EM_S_FA_PROFIT_TTM(E1985,LEFT(RIGHT($J$1,11),10),1)/100000000,[1]!EM_S_STM07_IS(E1985,61,LEFT(RIGHT($J$1,5),4)&amp;"-12-31",1)/100000000))</f>
        <v>1.4139281013</v>
      </c>
      <c r="K1985" s="36">
        <f t="shared" ca="1" si="152"/>
        <v>38.855510368234313</v>
      </c>
      <c r="L1985" s="46">
        <f ca="1">IF(E1985="","",IF(ISERROR(IF(行业估值!$E$7="最新年报",[1]!EM_S_STM07_BS(E1985,140,LEFT(RIGHT($L$1,5),4)&amp;"-12-31",1)/100000000,[1]!EM_S_STM07_BS(E1985,140,LEFT(RIGHT($L$1,11),10),1)/100000000)),0,IF(行业估值!$E$7="最新年报",[1]!EM_S_STM07_BS(E1985,140,LEFT(RIGHT($L$1,5),4)&amp;"-12-31",1)/100000000,[1]!EM_S_STM07_BS(E1985,140,LEFT(RIGHT($L$1,11),10),1)/100000000)))</f>
        <v>9.2898303107000011</v>
      </c>
      <c r="M1985" s="36">
        <f t="shared" ca="1" si="153"/>
        <v>5.913875298316432</v>
      </c>
      <c r="N1985" s="37">
        <f ca="1">IF(E1985="","",IF(ISERROR([1]!EM_S_EST_NETPROFIT(E1985,行业估值!$E$6,deadline)/100000000),"-",[1]!EM_S_EST_NETPROFIT(E1985,行业估值!$E$6,deadline)/100000000))</f>
        <v>1.7479899999999999</v>
      </c>
      <c r="O1985" s="36">
        <f t="shared" ca="1" si="154"/>
        <v>31.429755318966357</v>
      </c>
      <c r="T1985" s="64" t="s">
        <v>3959</v>
      </c>
      <c r="U1985" s="64" t="s">
        <v>3960</v>
      </c>
    </row>
    <row r="1986" spans="4:21">
      <c r="D1986" s="45" t="str">
        <f>IF(AND(行业估值!$B$39=$G1986,COUNTIF($G$2:$G$2552,$G1986)&gt;=1),COUNTIF($G$2:G1986,$G1986),"")</f>
        <v/>
      </c>
      <c r="E1986" s="65" t="str">
        <f t="shared" si="150"/>
        <v>300591.SZ</v>
      </c>
      <c r="F1986" s="65" t="str">
        <f t="shared" si="151"/>
        <v>万里马</v>
      </c>
      <c r="G1986" s="34" t="str">
        <f>IF(E1986="","",IF(行业估值!$C$5="申万行业",[1]!EM_S_INFO_INDUSTRY_SW2014(E1986,"1"),IF(行业估值!$C$5="证监会行业",[1]!EM_S_INFO_INDUSTRY_CSRC1(E1986,"1"),[1]!EM_S_INFO_INDUSTRY_EM2016(E1986,"1"))))</f>
        <v>纺织服装</v>
      </c>
      <c r="H1986" s="34" t="str">
        <f>IF(E1986="","",IF($H$1="上证50",[1]!EM_S_INFO_COMPINDEX(E1986,"000016"),"")&amp;IF($H$1="上证180",[1]!EM_S_INFO_COMPINDEX(E1986,"000010"),"")&amp;IF($H$1="沪深300",[1]!EM_S_INFO_COMPINDEX(E1986,"000300"),"")&amp;IF(AND($H$1="上证A股",RIGHT(E1986,2)="SH"),"是","")&amp;IF(AND($H$1="深证A股",RIGHT(E1986,2)="SZ"),"是","")&amp;IF(AND($H$1="创业板",LEFT(E1986,1)-3=0),"是","")&amp;IF(AND($H$1="全部A股",E1986&lt;&gt;0),"是","")&amp;IF(AND($H$1="中小板",LEFT(E1986,3)="002"),"是",""))</f>
        <v>是</v>
      </c>
      <c r="I1986" s="46">
        <f ca="1">IF(E1986="","",IF(OR([1]!EM_S_VAL_MV(E1986,deadline)="",[1]!EM_S_VAL_MV(E1986,deadline)="--",[1]!EM_S_VAL_MV(E1986,deadline)="null"),0,[1]!EM_S_VAL_MV(E1986,deadline)/100000000))</f>
        <v>19.5624</v>
      </c>
      <c r="J1986" s="46">
        <f ca="1">IF(E1986="","",IF(RIGHT(LEFT($J$1,6),3)="TTM",[1]!EM_S_FA_PROFIT_TTM(E1986,LEFT(RIGHT($J$1,11),10),1)/100000000,[1]!EM_S_STM07_IS(E1986,61,LEFT(RIGHT($J$1,5),4)&amp;"-12-31",1)/100000000))</f>
        <v>0.4210428021</v>
      </c>
      <c r="K1986" s="36">
        <f t="shared" ca="1" si="152"/>
        <v>46.46178465094345</v>
      </c>
      <c r="L1986" s="46">
        <f ca="1">IF(E1986="","",IF(ISERROR(IF(行业估值!$E$7="最新年报",[1]!EM_S_STM07_BS(E1986,140,LEFT(RIGHT($L$1,5),4)&amp;"-12-31",1)/100000000,[1]!EM_S_STM07_BS(E1986,140,LEFT(RIGHT($L$1,11),10),1)/100000000)),0,IF(行业估值!$E$7="最新年报",[1]!EM_S_STM07_BS(E1986,140,LEFT(RIGHT($L$1,5),4)&amp;"-12-31",1)/100000000,[1]!EM_S_STM07_BS(E1986,140,LEFT(RIGHT($L$1,11),10),1)/100000000)))</f>
        <v>5.0494959835</v>
      </c>
      <c r="M1986" s="36">
        <f t="shared" ca="1" si="153"/>
        <v>3.874129232684437</v>
      </c>
      <c r="N1986" s="37" t="str">
        <f ca="1">IF(E1986="","",IF(ISERROR([1]!EM_S_EST_NETPROFIT(E1986,行业估值!$E$6,deadline)/100000000),"-",[1]!EM_S_EST_NETPROFIT(E1986,行业估值!$E$6,deadline)/100000000))</f>
        <v>-</v>
      </c>
      <c r="O1986" s="36" t="str">
        <f t="shared" ca="1" si="154"/>
        <v>-</v>
      </c>
      <c r="T1986" s="64" t="s">
        <v>3961</v>
      </c>
      <c r="U1986" s="64" t="s">
        <v>3962</v>
      </c>
    </row>
    <row r="1987" spans="4:21">
      <c r="D1987" s="45" t="str">
        <f>IF(AND(行业估值!$B$39=$G1987,COUNTIF($G$2:$G$2552,$G1987)&gt;=1),COUNTIF($G$2:G1987,$G1987),"")</f>
        <v/>
      </c>
      <c r="E1987" s="65" t="str">
        <f t="shared" ref="E1987:E2050" si="155">IF(U1987="","",U1987)</f>
        <v>300592.SZ</v>
      </c>
      <c r="F1987" s="65" t="str">
        <f t="shared" ref="F1987:F2050" si="156">IF(T1987="","",T1987)</f>
        <v>华凯创意</v>
      </c>
      <c r="G1987" s="34" t="str">
        <f>IF(E1987="","",IF(行业估值!$C$5="申万行业",[1]!EM_S_INFO_INDUSTRY_SW2014(E1987,"1"),IF(行业估值!$C$5="证监会行业",[1]!EM_S_INFO_INDUSTRY_CSRC1(E1987,"1"),[1]!EM_S_INFO_INDUSTRY_EM2016(E1987,"1"))))</f>
        <v>休闲、生活及专业服务</v>
      </c>
      <c r="H1987" s="34" t="str">
        <f>IF(E1987="","",IF($H$1="上证50",[1]!EM_S_INFO_COMPINDEX(E1987,"000016"),"")&amp;IF($H$1="上证180",[1]!EM_S_INFO_COMPINDEX(E1987,"000010"),"")&amp;IF($H$1="沪深300",[1]!EM_S_INFO_COMPINDEX(E1987,"000300"),"")&amp;IF(AND($H$1="上证A股",RIGHT(E1987,2)="SH"),"是","")&amp;IF(AND($H$1="深证A股",RIGHT(E1987,2)="SZ"),"是","")&amp;IF(AND($H$1="创业板",LEFT(E1987,1)-3=0),"是","")&amp;IF(AND($H$1="全部A股",E1987&lt;&gt;0),"是","")&amp;IF(AND($H$1="中小板",LEFT(E1987,3)="002"),"是",""))</f>
        <v>是</v>
      </c>
      <c r="I1987" s="46">
        <f ca="1">IF(E1987="","",IF(OR([1]!EM_S_VAL_MV(E1987,deadline)="",[1]!EM_S_VAL_MV(E1987,deadline)="--",[1]!EM_S_VAL_MV(E1987,deadline)="null"),0,[1]!EM_S_VAL_MV(E1987,deadline)/100000000))</f>
        <v>13.2171588</v>
      </c>
      <c r="J1987" s="46">
        <f ca="1">IF(E1987="","",IF(RIGHT(LEFT($J$1,6),3)="TTM",[1]!EM_S_FA_PROFIT_TTM(E1987,LEFT(RIGHT($J$1,11),10),1)/100000000,[1]!EM_S_STM07_IS(E1987,61,LEFT(RIGHT($J$1,5),4)&amp;"-12-31",1)/100000000))</f>
        <v>0.11080445539999999</v>
      </c>
      <c r="K1987" s="36">
        <f t="shared" ref="K1987:K2050" ca="1" si="157">IF(E1987="","",IF(OR(I1987=0,J1987=0),"-",I1987/J1987))</f>
        <v>119.28364028582195</v>
      </c>
      <c r="L1987" s="46">
        <f ca="1">IF(E1987="","",IF(ISERROR(IF(行业估值!$E$7="最新年报",[1]!EM_S_STM07_BS(E1987,140,LEFT(RIGHT($L$1,5),4)&amp;"-12-31",1)/100000000,[1]!EM_S_STM07_BS(E1987,140,LEFT(RIGHT($L$1,11),10),1)/100000000)),0,IF(行业估值!$E$7="最新年报",[1]!EM_S_STM07_BS(E1987,140,LEFT(RIGHT($L$1,5),4)&amp;"-12-31",1)/100000000,[1]!EM_S_STM07_BS(E1987,140,LEFT(RIGHT($L$1,11),10),1)/100000000)))</f>
        <v>5.1949425080000005</v>
      </c>
      <c r="M1987" s="36">
        <f t="shared" ref="M1987:M2050" ca="1" si="158">IF(E1987="","",IF(OR(I1987=0,L1987=0),"-",I1987/L1987))</f>
        <v>2.5442358177489188</v>
      </c>
      <c r="N1987" s="37" t="str">
        <f ca="1">IF(E1987="","",IF(ISERROR([1]!EM_S_EST_NETPROFIT(E1987,行业估值!$E$6,deadline)/100000000),"-",[1]!EM_S_EST_NETPROFIT(E1987,行业估值!$E$6,deadline)/100000000))</f>
        <v>-</v>
      </c>
      <c r="O1987" s="36" t="str">
        <f t="shared" ref="O1987:O2050" ca="1" si="159">IF(E1987="","",IF(ISERROR(IF(OR(I1987=0,N1987=0),"-",I1987/N1987)),"-",IF(OR(I1987=0,N1987=0),"-",I1987/N1987)))</f>
        <v>-</v>
      </c>
      <c r="T1987" s="64" t="s">
        <v>3963</v>
      </c>
      <c r="U1987" s="64" t="s">
        <v>3964</v>
      </c>
    </row>
    <row r="1988" spans="4:21">
      <c r="D1988" s="45" t="str">
        <f>IF(AND(行业估值!$B$39=$G1988,COUNTIF($G$2:$G$2552,$G1988)&gt;=1),COUNTIF($G$2:G1988,$G1988),"")</f>
        <v/>
      </c>
      <c r="E1988" s="65" t="str">
        <f t="shared" si="155"/>
        <v>300593.SZ</v>
      </c>
      <c r="F1988" s="65" t="str">
        <f t="shared" si="156"/>
        <v>新雷能</v>
      </c>
      <c r="G1988" s="34" t="str">
        <f>IF(E1988="","",IF(行业估值!$C$5="申万行业",[1]!EM_S_INFO_INDUSTRY_SW2014(E1988,"1"),IF(行业估值!$C$5="证监会行业",[1]!EM_S_INFO_INDUSTRY_CSRC1(E1988,"1"),[1]!EM_S_INFO_INDUSTRY_EM2016(E1988,"1"))))</f>
        <v>电气设备</v>
      </c>
      <c r="H1988" s="34" t="str">
        <f>IF(E1988="","",IF($H$1="上证50",[1]!EM_S_INFO_COMPINDEX(E1988,"000016"),"")&amp;IF($H$1="上证180",[1]!EM_S_INFO_COMPINDEX(E1988,"000010"),"")&amp;IF($H$1="沪深300",[1]!EM_S_INFO_COMPINDEX(E1988,"000300"),"")&amp;IF(AND($H$1="上证A股",RIGHT(E1988,2)="SH"),"是","")&amp;IF(AND($H$1="深证A股",RIGHT(E1988,2)="SZ"),"是","")&amp;IF(AND($H$1="创业板",LEFT(E1988,1)-3=0),"是","")&amp;IF(AND($H$1="全部A股",E1988&lt;&gt;0),"是","")&amp;IF(AND($H$1="中小板",LEFT(E1988,3)="002"),"是",""))</f>
        <v>是</v>
      </c>
      <c r="I1988" s="46">
        <f ca="1">IF(E1988="","",IF(OR([1]!EM_S_VAL_MV(E1988,deadline)="",[1]!EM_S_VAL_MV(E1988,deadline)="--",[1]!EM_S_VAL_MV(E1988,deadline)="null"),0,[1]!EM_S_VAL_MV(E1988,deadline)/100000000))</f>
        <v>29.98668288</v>
      </c>
      <c r="J1988" s="46">
        <f ca="1">IF(E1988="","",IF(RIGHT(LEFT($J$1,6),3)="TTM",[1]!EM_S_FA_PROFIT_TTM(E1988,LEFT(RIGHT($J$1,11),10),1)/100000000,[1]!EM_S_STM07_IS(E1988,61,LEFT(RIGHT($J$1,5),4)&amp;"-12-31",1)/100000000))</f>
        <v>0.57587905620000002</v>
      </c>
      <c r="K1988" s="36">
        <f t="shared" ca="1" si="157"/>
        <v>52.071146809662359</v>
      </c>
      <c r="L1988" s="46">
        <f ca="1">IF(E1988="","",IF(ISERROR(IF(行业估值!$E$7="最新年报",[1]!EM_S_STM07_BS(E1988,140,LEFT(RIGHT($L$1,5),4)&amp;"-12-31",1)/100000000,[1]!EM_S_STM07_BS(E1988,140,LEFT(RIGHT($L$1,11),10),1)/100000000)),0,IF(行业估值!$E$7="最新年报",[1]!EM_S_STM07_BS(E1988,140,LEFT(RIGHT($L$1,5),4)&amp;"-12-31",1)/100000000,[1]!EM_S_STM07_BS(E1988,140,LEFT(RIGHT($L$1,11),10),1)/100000000)))</f>
        <v>6.4200713145000003</v>
      </c>
      <c r="M1988" s="36">
        <f t="shared" ca="1" si="158"/>
        <v>4.6707709947510736</v>
      </c>
      <c r="N1988" s="37">
        <f ca="1">IF(E1988="","",IF(ISERROR([1]!EM_S_EST_NETPROFIT(E1988,行业估值!$E$6,deadline)/100000000),"-",[1]!EM_S_EST_NETPROFIT(E1988,行业估值!$E$6,deadline)/100000000))</f>
        <v>0.67800000000000005</v>
      </c>
      <c r="O1988" s="36">
        <f t="shared" ca="1" si="159"/>
        <v>44.22814584070796</v>
      </c>
      <c r="T1988" s="64" t="s">
        <v>3965</v>
      </c>
      <c r="U1988" s="64" t="s">
        <v>3966</v>
      </c>
    </row>
    <row r="1989" spans="4:21">
      <c r="D1989" s="45" t="str">
        <f>IF(AND(行业估值!$B$39=$G1989,COUNTIF($G$2:$G$2552,$G1989)&gt;=1),COUNTIF($G$2:G1989,$G1989),"")</f>
        <v/>
      </c>
      <c r="E1989" s="65" t="str">
        <f t="shared" si="155"/>
        <v>300594.SZ</v>
      </c>
      <c r="F1989" s="65" t="str">
        <f t="shared" si="156"/>
        <v>朗进科技</v>
      </c>
      <c r="G1989" s="34" t="str">
        <f>IF(E1989="","",IF(行业估值!$C$5="申万行业",[1]!EM_S_INFO_INDUSTRY_SW2014(E1989,"1"),IF(行业估值!$C$5="证监会行业",[1]!EM_S_INFO_INDUSTRY_CSRC1(E1989,"1"),[1]!EM_S_INFO_INDUSTRY_EM2016(E1989,"1"))))</f>
        <v>交运设备</v>
      </c>
      <c r="H1989" s="34" t="str">
        <f>IF(E1989="","",IF($H$1="上证50",[1]!EM_S_INFO_COMPINDEX(E1989,"000016"),"")&amp;IF($H$1="上证180",[1]!EM_S_INFO_COMPINDEX(E1989,"000010"),"")&amp;IF($H$1="沪深300",[1]!EM_S_INFO_COMPINDEX(E1989,"000300"),"")&amp;IF(AND($H$1="上证A股",RIGHT(E1989,2)="SH"),"是","")&amp;IF(AND($H$1="深证A股",RIGHT(E1989,2)="SZ"),"是","")&amp;IF(AND($H$1="创业板",LEFT(E1989,1)-3=0),"是","")&amp;IF(AND($H$1="全部A股",E1989&lt;&gt;0),"是","")&amp;IF(AND($H$1="中小板",LEFT(E1989,3)="002"),"是",""))</f>
        <v>是</v>
      </c>
      <c r="I1989" s="46">
        <f ca="1">IF(E1989="","",IF(OR([1]!EM_S_VAL_MV(E1989,deadline)="",[1]!EM_S_VAL_MV(E1989,deadline)="--",[1]!EM_S_VAL_MV(E1989,deadline)="null"),0,[1]!EM_S_VAL_MV(E1989,deadline)/100000000))</f>
        <v>28.387909310000001</v>
      </c>
      <c r="J1989" s="46">
        <f ca="1">IF(E1989="","",IF(RIGHT(LEFT($J$1,6),3)="TTM",[1]!EM_S_FA_PROFIT_TTM(E1989,LEFT(RIGHT($J$1,11),10),1)/100000000,[1]!EM_S_STM07_IS(E1989,61,LEFT(RIGHT($J$1,5),4)&amp;"-12-31",1)/100000000))</f>
        <v>0.87131428840000003</v>
      </c>
      <c r="K1989" s="36">
        <f t="shared" ca="1" si="157"/>
        <v>32.580562132326442</v>
      </c>
      <c r="L1989" s="46">
        <f ca="1">IF(E1989="","",IF(ISERROR(IF(行业估值!$E$7="最新年报",[1]!EM_S_STM07_BS(E1989,140,LEFT(RIGHT($L$1,5),4)&amp;"-12-31",1)/100000000,[1]!EM_S_STM07_BS(E1989,140,LEFT(RIGHT($L$1,11),10),1)/100000000)),0,IF(行业估值!$E$7="最新年报",[1]!EM_S_STM07_BS(E1989,140,LEFT(RIGHT($L$1,5),4)&amp;"-12-31",1)/100000000,[1]!EM_S_STM07_BS(E1989,140,LEFT(RIGHT($L$1,11),10),1)/100000000)))</f>
        <v>7.9427379864000001</v>
      </c>
      <c r="M1989" s="36">
        <f t="shared" ca="1" si="158"/>
        <v>3.5740709763569396</v>
      </c>
      <c r="N1989" s="37" t="str">
        <f ca="1">IF(E1989="","",IF(ISERROR([1]!EM_S_EST_NETPROFIT(E1989,行业估值!$E$6,deadline)/100000000),"-",[1]!EM_S_EST_NETPROFIT(E1989,行业估值!$E$6,deadline)/100000000))</f>
        <v>-</v>
      </c>
      <c r="O1989" s="36" t="str">
        <f t="shared" ca="1" si="159"/>
        <v>-</v>
      </c>
      <c r="T1989" s="64" t="s">
        <v>7289</v>
      </c>
      <c r="U1989" s="64" t="s">
        <v>7290</v>
      </c>
    </row>
    <row r="1990" spans="4:21">
      <c r="D1990" s="45" t="str">
        <f>IF(AND(行业估值!$B$39=$G1990,COUNTIF($G$2:$G$2552,$G1990)&gt;=1),COUNTIF($G$2:G1990,$G1990),"")</f>
        <v/>
      </c>
      <c r="E1990" s="65" t="str">
        <f t="shared" si="155"/>
        <v>300595.SZ</v>
      </c>
      <c r="F1990" s="65" t="str">
        <f t="shared" si="156"/>
        <v>欧普康视</v>
      </c>
      <c r="G1990" s="34" t="str">
        <f>IF(E1990="","",IF(行业估值!$C$5="申万行业",[1]!EM_S_INFO_INDUSTRY_SW2014(E1990,"1"),IF(行业估值!$C$5="证监会行业",[1]!EM_S_INFO_INDUSTRY_CSRC1(E1990,"1"),[1]!EM_S_INFO_INDUSTRY_EM2016(E1990,"1"))))</f>
        <v>医药生物</v>
      </c>
      <c r="H1990" s="34" t="str">
        <f>IF(E1990="","",IF($H$1="上证50",[1]!EM_S_INFO_COMPINDEX(E1990,"000016"),"")&amp;IF($H$1="上证180",[1]!EM_S_INFO_COMPINDEX(E1990,"000010"),"")&amp;IF($H$1="沪深300",[1]!EM_S_INFO_COMPINDEX(E1990,"000300"),"")&amp;IF(AND($H$1="上证A股",RIGHT(E1990,2)="SH"),"是","")&amp;IF(AND($H$1="深证A股",RIGHT(E1990,2)="SZ"),"是","")&amp;IF(AND($H$1="创业板",LEFT(E1990,1)-3=0),"是","")&amp;IF(AND($H$1="全部A股",E1990&lt;&gt;0),"是","")&amp;IF(AND($H$1="中小板",LEFT(E1990,3)="002"),"是",""))</f>
        <v>是</v>
      </c>
      <c r="I1990" s="46">
        <f ca="1">IF(E1990="","",IF(OR([1]!EM_S_VAL_MV(E1990,deadline)="",[1]!EM_S_VAL_MV(E1990,deadline)="--",[1]!EM_S_VAL_MV(E1990,deadline)="null"),0,[1]!EM_S_VAL_MV(E1990,deadline)/100000000))</f>
        <v>209.40839937999999</v>
      </c>
      <c r="J1990" s="46">
        <f ca="1">IF(E1990="","",IF(RIGHT(LEFT($J$1,6),3)="TTM",[1]!EM_S_FA_PROFIT_TTM(E1990,LEFT(RIGHT($J$1,11),10),1)/100000000,[1]!EM_S_STM07_IS(E1990,61,LEFT(RIGHT($J$1,5),4)&amp;"-12-31",1)/100000000))</f>
        <v>2.6722082337000002</v>
      </c>
      <c r="K1990" s="36">
        <f t="shared" ca="1" si="157"/>
        <v>78.365299806762579</v>
      </c>
      <c r="L1990" s="46">
        <f ca="1">IF(E1990="","",IF(ISERROR(IF(行业估值!$E$7="最新年报",[1]!EM_S_STM07_BS(E1990,140,LEFT(RIGHT($L$1,5),4)&amp;"-12-31",1)/100000000,[1]!EM_S_STM07_BS(E1990,140,LEFT(RIGHT($L$1,11),10),1)/100000000)),0,IF(行业估值!$E$7="最新年报",[1]!EM_S_STM07_BS(E1990,140,LEFT(RIGHT($L$1,5),4)&amp;"-12-31",1)/100000000,[1]!EM_S_STM07_BS(E1990,140,LEFT(RIGHT($L$1,11),10),1)/100000000)))</f>
        <v>12.4706839754</v>
      </c>
      <c r="M1990" s="36">
        <f t="shared" ca="1" si="158"/>
        <v>16.792054051973775</v>
      </c>
      <c r="N1990" s="37">
        <f ca="1">IF(E1990="","",IF(ISERROR([1]!EM_S_EST_NETPROFIT(E1990,行业估值!$E$6,deadline)/100000000),"-",[1]!EM_S_EST_NETPROFIT(E1990,行业估值!$E$6,deadline)/100000000))</f>
        <v>2.9766214285714288</v>
      </c>
      <c r="O1990" s="36">
        <f t="shared" ca="1" si="159"/>
        <v>70.351035361759614</v>
      </c>
      <c r="T1990" s="64" t="s">
        <v>3967</v>
      </c>
      <c r="U1990" s="64" t="s">
        <v>3968</v>
      </c>
    </row>
    <row r="1991" spans="4:21">
      <c r="D1991" s="45" t="str">
        <f>IF(AND(行业估值!$B$39=$G1991,COUNTIF($G$2:$G$2552,$G1991)&gt;=1),COUNTIF($G$2:G1991,$G1991),"")</f>
        <v/>
      </c>
      <c r="E1991" s="65" t="str">
        <f t="shared" si="155"/>
        <v>300596.SZ</v>
      </c>
      <c r="F1991" s="65" t="str">
        <f t="shared" si="156"/>
        <v>利安隆</v>
      </c>
      <c r="G1991" s="34" t="str">
        <f>IF(E1991="","",IF(行业估值!$C$5="申万行业",[1]!EM_S_INFO_INDUSTRY_SW2014(E1991,"1"),IF(行业估值!$C$5="证监会行业",[1]!EM_S_INFO_INDUSTRY_CSRC1(E1991,"1"),[1]!EM_S_INFO_INDUSTRY_EM2016(E1991,"1"))))</f>
        <v>基础化工</v>
      </c>
      <c r="H1991" s="34" t="str">
        <f>IF(E1991="","",IF($H$1="上证50",[1]!EM_S_INFO_COMPINDEX(E1991,"000016"),"")&amp;IF($H$1="上证180",[1]!EM_S_INFO_COMPINDEX(E1991,"000010"),"")&amp;IF($H$1="沪深300",[1]!EM_S_INFO_COMPINDEX(E1991,"000300"),"")&amp;IF(AND($H$1="上证A股",RIGHT(E1991,2)="SH"),"是","")&amp;IF(AND($H$1="深证A股",RIGHT(E1991,2)="SZ"),"是","")&amp;IF(AND($H$1="创业板",LEFT(E1991,1)-3=0),"是","")&amp;IF(AND($H$1="全部A股",E1991&lt;&gt;0),"是","")&amp;IF(AND($H$1="中小板",LEFT(E1991,3)="002"),"是",""))</f>
        <v>是</v>
      </c>
      <c r="I1991" s="46">
        <f ca="1">IF(E1991="","",IF(OR([1]!EM_S_VAL_MV(E1991,deadline)="",[1]!EM_S_VAL_MV(E1991,deadline)="--",[1]!EM_S_VAL_MV(E1991,deadline)="null"),0,[1]!EM_S_VAL_MV(E1991,deadline)/100000000))</f>
        <v>68.473480280000004</v>
      </c>
      <c r="J1991" s="46">
        <f ca="1">IF(E1991="","",IF(RIGHT(LEFT($J$1,6),3)="TTM",[1]!EM_S_FA_PROFIT_TTM(E1991,LEFT(RIGHT($J$1,11),10),1)/100000000,[1]!EM_S_STM07_IS(E1991,61,LEFT(RIGHT($J$1,5),4)&amp;"-12-31",1)/100000000))</f>
        <v>2.6516094694999999</v>
      </c>
      <c r="K1991" s="36">
        <f t="shared" ca="1" si="157"/>
        <v>25.823365419234111</v>
      </c>
      <c r="L1991" s="46">
        <f ca="1">IF(E1991="","",IF(ISERROR(IF(行业估值!$E$7="最新年报",[1]!EM_S_STM07_BS(E1991,140,LEFT(RIGHT($L$1,5),4)&amp;"-12-31",1)/100000000,[1]!EM_S_STM07_BS(E1991,140,LEFT(RIGHT($L$1,11),10),1)/100000000)),0,IF(行业估值!$E$7="最新年报",[1]!EM_S_STM07_BS(E1991,140,LEFT(RIGHT($L$1,5),4)&amp;"-12-31",1)/100000000,[1]!EM_S_STM07_BS(E1991,140,LEFT(RIGHT($L$1,11),10),1)/100000000)))</f>
        <v>18.6728531907</v>
      </c>
      <c r="M1991" s="36">
        <f t="shared" ca="1" si="158"/>
        <v>3.6670068350402483</v>
      </c>
      <c r="N1991" s="37">
        <f ca="1">IF(E1991="","",IF(ISERROR([1]!EM_S_EST_NETPROFIT(E1991,行业估值!$E$6,deadline)/100000000),"-",[1]!EM_S_EST_NETPROFIT(E1991,行业估值!$E$6,deadline)/100000000))</f>
        <v>3.1103333333333332</v>
      </c>
      <c r="O1991" s="36">
        <f t="shared" ca="1" si="159"/>
        <v>22.014836656306937</v>
      </c>
      <c r="T1991" s="64" t="s">
        <v>3969</v>
      </c>
      <c r="U1991" s="64" t="s">
        <v>3970</v>
      </c>
    </row>
    <row r="1992" spans="4:21">
      <c r="D1992" s="45" t="str">
        <f>IF(AND(行业估值!$B$39=$G1992,COUNTIF($G$2:$G$2552,$G1992)&gt;=1),COUNTIF($G$2:G1992,$G1992),"")</f>
        <v/>
      </c>
      <c r="E1992" s="65" t="str">
        <f t="shared" si="155"/>
        <v>300597.SZ</v>
      </c>
      <c r="F1992" s="65" t="str">
        <f t="shared" si="156"/>
        <v>吉大通信</v>
      </c>
      <c r="G1992" s="34" t="str">
        <f>IF(E1992="","",IF(行业估值!$C$5="申万行业",[1]!EM_S_INFO_INDUSTRY_SW2014(E1992,"1"),IF(行业估值!$C$5="证监会行业",[1]!EM_S_INFO_INDUSTRY_CSRC1(E1992,"1"),[1]!EM_S_INFO_INDUSTRY_EM2016(E1992,"1"))))</f>
        <v>信息技术</v>
      </c>
      <c r="H1992" s="34" t="str">
        <f>IF(E1992="","",IF($H$1="上证50",[1]!EM_S_INFO_COMPINDEX(E1992,"000016"),"")&amp;IF($H$1="上证180",[1]!EM_S_INFO_COMPINDEX(E1992,"000010"),"")&amp;IF($H$1="沪深300",[1]!EM_S_INFO_COMPINDEX(E1992,"000300"),"")&amp;IF(AND($H$1="上证A股",RIGHT(E1992,2)="SH"),"是","")&amp;IF(AND($H$1="深证A股",RIGHT(E1992,2)="SZ"),"是","")&amp;IF(AND($H$1="创业板",LEFT(E1992,1)-3=0),"是","")&amp;IF(AND($H$1="全部A股",E1992&lt;&gt;0),"是","")&amp;IF(AND($H$1="中小板",LEFT(E1992,3)="002"),"是",""))</f>
        <v>是</v>
      </c>
      <c r="I1992" s="46">
        <f ca="1">IF(E1992="","",IF(OR([1]!EM_S_VAL_MV(E1992,deadline)="",[1]!EM_S_VAL_MV(E1992,deadline)="--",[1]!EM_S_VAL_MV(E1992,deadline)="null"),0,[1]!EM_S_VAL_MV(E1992,deadline)/100000000))</f>
        <v>27.335999999999999</v>
      </c>
      <c r="J1992" s="46">
        <f ca="1">IF(E1992="","",IF(RIGHT(LEFT($J$1,6),3)="TTM",[1]!EM_S_FA_PROFIT_TTM(E1992,LEFT(RIGHT($J$1,11),10),1)/100000000,[1]!EM_S_STM07_IS(E1992,61,LEFT(RIGHT($J$1,5),4)&amp;"-12-31",1)/100000000))</f>
        <v>0.38244206229999994</v>
      </c>
      <c r="K1992" s="36">
        <f t="shared" ca="1" si="157"/>
        <v>71.477493442017774</v>
      </c>
      <c r="L1992" s="46">
        <f ca="1">IF(E1992="","",IF(ISERROR(IF(行业估值!$E$7="最新年报",[1]!EM_S_STM07_BS(E1992,140,LEFT(RIGHT($L$1,5),4)&amp;"-12-31",1)/100000000,[1]!EM_S_STM07_BS(E1992,140,LEFT(RIGHT($L$1,11),10),1)/100000000)),0,IF(行业估值!$E$7="最新年报",[1]!EM_S_STM07_BS(E1992,140,LEFT(RIGHT($L$1,5),4)&amp;"-12-31",1)/100000000,[1]!EM_S_STM07_BS(E1992,140,LEFT(RIGHT($L$1,11),10),1)/100000000)))</f>
        <v>7.8526533710000006</v>
      </c>
      <c r="M1992" s="36">
        <f t="shared" ca="1" si="158"/>
        <v>3.4811163448207672</v>
      </c>
      <c r="N1992" s="37" t="str">
        <f ca="1">IF(E1992="","",IF(ISERROR([1]!EM_S_EST_NETPROFIT(E1992,行业估值!$E$6,deadline)/100000000),"-",[1]!EM_S_EST_NETPROFIT(E1992,行业估值!$E$6,deadline)/100000000))</f>
        <v>-</v>
      </c>
      <c r="O1992" s="36" t="str">
        <f t="shared" ca="1" si="159"/>
        <v>-</v>
      </c>
      <c r="T1992" s="64" t="s">
        <v>3971</v>
      </c>
      <c r="U1992" s="64" t="s">
        <v>3972</v>
      </c>
    </row>
    <row r="1993" spans="4:21">
      <c r="D1993" s="45" t="str">
        <f>IF(AND(行业估值!$B$39=$G1993,COUNTIF($G$2:$G$2552,$G1993)&gt;=1),COUNTIF($G$2:G1993,$G1993),"")</f>
        <v/>
      </c>
      <c r="E1993" s="65" t="str">
        <f t="shared" si="155"/>
        <v>300598.SZ</v>
      </c>
      <c r="F1993" s="65" t="str">
        <f t="shared" si="156"/>
        <v>诚迈科技</v>
      </c>
      <c r="G1993" s="34" t="str">
        <f>IF(E1993="","",IF(行业估值!$C$5="申万行业",[1]!EM_S_INFO_INDUSTRY_SW2014(E1993,"1"),IF(行业估值!$C$5="证监会行业",[1]!EM_S_INFO_INDUSTRY_CSRC1(E1993,"1"),[1]!EM_S_INFO_INDUSTRY_EM2016(E1993,"1"))))</f>
        <v>信息技术</v>
      </c>
      <c r="H1993" s="34" t="str">
        <f>IF(E1993="","",IF($H$1="上证50",[1]!EM_S_INFO_COMPINDEX(E1993,"000016"),"")&amp;IF($H$1="上证180",[1]!EM_S_INFO_COMPINDEX(E1993,"000010"),"")&amp;IF($H$1="沪深300",[1]!EM_S_INFO_COMPINDEX(E1993,"000300"),"")&amp;IF(AND($H$1="上证A股",RIGHT(E1993,2)="SH"),"是","")&amp;IF(AND($H$1="深证A股",RIGHT(E1993,2)="SZ"),"是","")&amp;IF(AND($H$1="创业板",LEFT(E1993,1)-3=0),"是","")&amp;IF(AND($H$1="全部A股",E1993&lt;&gt;0),"是","")&amp;IF(AND($H$1="中小板",LEFT(E1993,3)="002"),"是",""))</f>
        <v>是</v>
      </c>
      <c r="I1993" s="46">
        <f ca="1">IF(E1993="","",IF(OR([1]!EM_S_VAL_MV(E1993,deadline)="",[1]!EM_S_VAL_MV(E1993,deadline)="--",[1]!EM_S_VAL_MV(E1993,deadline)="null"),0,[1]!EM_S_VAL_MV(E1993,deadline)/100000000))</f>
        <v>90.224000000000004</v>
      </c>
      <c r="J1993" s="46">
        <f ca="1">IF(E1993="","",IF(RIGHT(LEFT($J$1,6),3)="TTM",[1]!EM_S_FA_PROFIT_TTM(E1993,LEFT(RIGHT($J$1,11),10),1)/100000000,[1]!EM_S_STM07_IS(E1993,61,LEFT(RIGHT($J$1,5),4)&amp;"-12-31",1)/100000000))</f>
        <v>8.8305968400000004E-2</v>
      </c>
      <c r="K1993" s="36">
        <f t="shared" ca="1" si="157"/>
        <v>1021.7202940497961</v>
      </c>
      <c r="L1993" s="46">
        <f ca="1">IF(E1993="","",IF(ISERROR(IF(行业估值!$E$7="最新年报",[1]!EM_S_STM07_BS(E1993,140,LEFT(RIGHT($L$1,5),4)&amp;"-12-31",1)/100000000,[1]!EM_S_STM07_BS(E1993,140,LEFT(RIGHT($L$1,11),10),1)/100000000)),0,IF(行业估值!$E$7="最新年报",[1]!EM_S_STM07_BS(E1993,140,LEFT(RIGHT($L$1,5),4)&amp;"-12-31",1)/100000000,[1]!EM_S_STM07_BS(E1993,140,LEFT(RIGHT($L$1,11),10),1)/100000000)))</f>
        <v>4.6468236348000005</v>
      </c>
      <c r="M1993" s="36">
        <f t="shared" ca="1" si="158"/>
        <v>19.416273801379866</v>
      </c>
      <c r="N1993" s="37">
        <f ca="1">IF(E1993="","",IF(ISERROR([1]!EM_S_EST_NETPROFIT(E1993,行业估值!$E$6,deadline)/100000000),"-",[1]!EM_S_EST_NETPROFIT(E1993,行业估值!$E$6,deadline)/100000000))</f>
        <v>0.218</v>
      </c>
      <c r="O1993" s="36">
        <f t="shared" ca="1" si="159"/>
        <v>413.87155963302752</v>
      </c>
      <c r="T1993" s="64" t="s">
        <v>3973</v>
      </c>
      <c r="U1993" s="64" t="s">
        <v>3974</v>
      </c>
    </row>
    <row r="1994" spans="4:21">
      <c r="D1994" s="45" t="str">
        <f>IF(AND(行业估值!$B$39=$G1994,COUNTIF($G$2:$G$2552,$G1994)&gt;=1),COUNTIF($G$2:G1994,$G1994),"")</f>
        <v/>
      </c>
      <c r="E1994" s="65" t="str">
        <f t="shared" si="155"/>
        <v>300599.SZ</v>
      </c>
      <c r="F1994" s="65" t="str">
        <f t="shared" si="156"/>
        <v>雄塑科技</v>
      </c>
      <c r="G1994" s="34" t="str">
        <f>IF(E1994="","",IF(行业估值!$C$5="申万行业",[1]!EM_S_INFO_INDUSTRY_SW2014(E1994,"1"),IF(行业估值!$C$5="证监会行业",[1]!EM_S_INFO_INDUSTRY_CSRC1(E1994,"1"),[1]!EM_S_INFO_INDUSTRY_EM2016(E1994,"1"))))</f>
        <v>建材</v>
      </c>
      <c r="H1994" s="34" t="str">
        <f>IF(E1994="","",IF($H$1="上证50",[1]!EM_S_INFO_COMPINDEX(E1994,"000016"),"")&amp;IF($H$1="上证180",[1]!EM_S_INFO_COMPINDEX(E1994,"000010"),"")&amp;IF($H$1="沪深300",[1]!EM_S_INFO_COMPINDEX(E1994,"000300"),"")&amp;IF(AND($H$1="上证A股",RIGHT(E1994,2)="SH"),"是","")&amp;IF(AND($H$1="深证A股",RIGHT(E1994,2)="SZ"),"是","")&amp;IF(AND($H$1="创业板",LEFT(E1994,1)-3=0),"是","")&amp;IF(AND($H$1="全部A股",E1994&lt;&gt;0),"是","")&amp;IF(AND($H$1="中小板",LEFT(E1994,3)="002"),"是",""))</f>
        <v>是</v>
      </c>
      <c r="I1994" s="46">
        <f ca="1">IF(E1994="","",IF(OR([1]!EM_S_VAL_MV(E1994,deadline)="",[1]!EM_S_VAL_MV(E1994,deadline)="--",[1]!EM_S_VAL_MV(E1994,deadline)="null"),0,[1]!EM_S_VAL_MV(E1994,deadline)/100000000))</f>
        <v>30.0352</v>
      </c>
      <c r="J1994" s="46">
        <f ca="1">IF(E1994="","",IF(RIGHT(LEFT($J$1,6),3)="TTM",[1]!EM_S_FA_PROFIT_TTM(E1994,LEFT(RIGHT($J$1,11),10),1)/100000000,[1]!EM_S_STM07_IS(E1994,61,LEFT(RIGHT($J$1,5),4)&amp;"-12-31",1)/100000000))</f>
        <v>2.3117492033000002</v>
      </c>
      <c r="K1994" s="36">
        <f t="shared" ca="1" si="157"/>
        <v>12.992412826237826</v>
      </c>
      <c r="L1994" s="46">
        <f ca="1">IF(E1994="","",IF(ISERROR(IF(行业估值!$E$7="最新年报",[1]!EM_S_STM07_BS(E1994,140,LEFT(RIGHT($L$1,5),4)&amp;"-12-31",1)/100000000,[1]!EM_S_STM07_BS(E1994,140,LEFT(RIGHT($L$1,11),10),1)/100000000)),0,IF(行业估值!$E$7="最新年报",[1]!EM_S_STM07_BS(E1994,140,LEFT(RIGHT($L$1,5),4)&amp;"-12-31",1)/100000000,[1]!EM_S_STM07_BS(E1994,140,LEFT(RIGHT($L$1,11),10),1)/100000000)))</f>
        <v>15.4315170953</v>
      </c>
      <c r="M1994" s="36">
        <f t="shared" ca="1" si="158"/>
        <v>1.9463543224241941</v>
      </c>
      <c r="N1994" s="37">
        <f ca="1">IF(E1994="","",IF(ISERROR([1]!EM_S_EST_NETPROFIT(E1994,行业估值!$E$6,deadline)/100000000),"-",[1]!EM_S_EST_NETPROFIT(E1994,行业估值!$E$6,deadline)/100000000))</f>
        <v>2.56</v>
      </c>
      <c r="O1994" s="36">
        <f t="shared" ca="1" si="159"/>
        <v>11.7325</v>
      </c>
      <c r="T1994" s="64" t="s">
        <v>3975</v>
      </c>
      <c r="U1994" s="64" t="s">
        <v>3976</v>
      </c>
    </row>
    <row r="1995" spans="4:21">
      <c r="D1995" s="45" t="str">
        <f>IF(AND(行业估值!$B$39=$G1995,COUNTIF($G$2:$G$2552,$G1995)&gt;=1),COUNTIF($G$2:G1995,$G1995),"")</f>
        <v/>
      </c>
      <c r="E1995" s="65" t="str">
        <f t="shared" si="155"/>
        <v>300600.SZ</v>
      </c>
      <c r="F1995" s="65" t="str">
        <f t="shared" si="156"/>
        <v>瑞特股份</v>
      </c>
      <c r="G1995" s="34" t="str">
        <f>IF(E1995="","",IF(行业估值!$C$5="申万行业",[1]!EM_S_INFO_INDUSTRY_SW2014(E1995,"1"),IF(行业估值!$C$5="证监会行业",[1]!EM_S_INFO_INDUSTRY_CSRC1(E1995,"1"),[1]!EM_S_INFO_INDUSTRY_EM2016(E1995,"1"))))</f>
        <v>国防与装备</v>
      </c>
      <c r="H1995" s="34" t="str">
        <f>IF(E1995="","",IF($H$1="上证50",[1]!EM_S_INFO_COMPINDEX(E1995,"000016"),"")&amp;IF($H$1="上证180",[1]!EM_S_INFO_COMPINDEX(E1995,"000010"),"")&amp;IF($H$1="沪深300",[1]!EM_S_INFO_COMPINDEX(E1995,"000300"),"")&amp;IF(AND($H$1="上证A股",RIGHT(E1995,2)="SH"),"是","")&amp;IF(AND($H$1="深证A股",RIGHT(E1995,2)="SZ"),"是","")&amp;IF(AND($H$1="创业板",LEFT(E1995,1)-3=0),"是","")&amp;IF(AND($H$1="全部A股",E1995&lt;&gt;0),"是","")&amp;IF(AND($H$1="中小板",LEFT(E1995,3)="002"),"是",""))</f>
        <v>是</v>
      </c>
      <c r="I1995" s="46">
        <f ca="1">IF(E1995="","",IF(OR([1]!EM_S_VAL_MV(E1995,deadline)="",[1]!EM_S_VAL_MV(E1995,deadline)="--",[1]!EM_S_VAL_MV(E1995,deadline)="null"),0,[1]!EM_S_VAL_MV(E1995,deadline)/100000000))</f>
        <v>27.778137300000001</v>
      </c>
      <c r="J1995" s="46">
        <f ca="1">IF(E1995="","",IF(RIGHT(LEFT($J$1,6),3)="TTM",[1]!EM_S_FA_PROFIT_TTM(E1995,LEFT(RIGHT($J$1,11),10),1)/100000000,[1]!EM_S_STM07_IS(E1995,61,LEFT(RIGHT($J$1,5),4)&amp;"-12-31",1)/100000000))</f>
        <v>0.96003964279999998</v>
      </c>
      <c r="K1995" s="36">
        <f t="shared" ca="1" si="157"/>
        <v>28.934364854959302</v>
      </c>
      <c r="L1995" s="46">
        <f ca="1">IF(E1995="","",IF(ISERROR(IF(行业估值!$E$7="最新年报",[1]!EM_S_STM07_BS(E1995,140,LEFT(RIGHT($L$1,5),4)&amp;"-12-31",1)/100000000,[1]!EM_S_STM07_BS(E1995,140,LEFT(RIGHT($L$1,11),10),1)/100000000)),0,IF(行业估值!$E$7="最新年报",[1]!EM_S_STM07_BS(E1995,140,LEFT(RIGHT($L$1,5),4)&amp;"-12-31",1)/100000000,[1]!EM_S_STM07_BS(E1995,140,LEFT(RIGHT($L$1,11),10),1)/100000000)))</f>
        <v>11.4378023964</v>
      </c>
      <c r="M1995" s="36">
        <f t="shared" ca="1" si="158"/>
        <v>2.4286253895016627</v>
      </c>
      <c r="N1995" s="37">
        <f ca="1">IF(E1995="","",IF(ISERROR([1]!EM_S_EST_NETPROFIT(E1995,行业估值!$E$6,deadline)/100000000),"-",[1]!EM_S_EST_NETPROFIT(E1995,行业估值!$E$6,deadline)/100000000))</f>
        <v>1.25</v>
      </c>
      <c r="O1995" s="36">
        <f t="shared" ca="1" si="159"/>
        <v>22.222509840000001</v>
      </c>
      <c r="T1995" s="64" t="s">
        <v>3977</v>
      </c>
      <c r="U1995" s="64" t="s">
        <v>3978</v>
      </c>
    </row>
    <row r="1996" spans="4:21">
      <c r="D1996" s="45" t="str">
        <f>IF(AND(行业估值!$B$39=$G1996,COUNTIF($G$2:$G$2552,$G1996)&gt;=1),COUNTIF($G$2:G1996,$G1996),"")</f>
        <v/>
      </c>
      <c r="E1996" s="65" t="str">
        <f t="shared" si="155"/>
        <v>300601.SZ</v>
      </c>
      <c r="F1996" s="65" t="str">
        <f t="shared" si="156"/>
        <v>康泰生物</v>
      </c>
      <c r="G1996" s="34" t="str">
        <f>IF(E1996="","",IF(行业估值!$C$5="申万行业",[1]!EM_S_INFO_INDUSTRY_SW2014(E1996,"1"),IF(行业估值!$C$5="证监会行业",[1]!EM_S_INFO_INDUSTRY_CSRC1(E1996,"1"),[1]!EM_S_INFO_INDUSTRY_EM2016(E1996,"1"))))</f>
        <v>医药生物</v>
      </c>
      <c r="H1996" s="34" t="str">
        <f>IF(E1996="","",IF($H$1="上证50",[1]!EM_S_INFO_COMPINDEX(E1996,"000016"),"")&amp;IF($H$1="上证180",[1]!EM_S_INFO_COMPINDEX(E1996,"000010"),"")&amp;IF($H$1="沪深300",[1]!EM_S_INFO_COMPINDEX(E1996,"000300"),"")&amp;IF(AND($H$1="上证A股",RIGHT(E1996,2)="SH"),"是","")&amp;IF(AND($H$1="深证A股",RIGHT(E1996,2)="SZ"),"是","")&amp;IF(AND($H$1="创业板",LEFT(E1996,1)-3=0),"是","")&amp;IF(AND($H$1="全部A股",E1996&lt;&gt;0),"是","")&amp;IF(AND($H$1="中小板",LEFT(E1996,3)="002"),"是",""))</f>
        <v>是</v>
      </c>
      <c r="I1996" s="46">
        <f ca="1">IF(E1996="","",IF(OR([1]!EM_S_VAL_MV(E1996,deadline)="",[1]!EM_S_VAL_MV(E1996,deadline)="--",[1]!EM_S_VAL_MV(E1996,deadline)="null"),0,[1]!EM_S_VAL_MV(E1996,deadline)/100000000))</f>
        <v>498.17506461099998</v>
      </c>
      <c r="J1996" s="46">
        <f ca="1">IF(E1996="","",IF(RIGHT(LEFT($J$1,6),3)="TTM",[1]!EM_S_FA_PROFIT_TTM(E1996,LEFT(RIGHT($J$1,11),10),1)/100000000,[1]!EM_S_STM07_IS(E1996,61,LEFT(RIGHT($J$1,5),4)&amp;"-12-31",1)/100000000))</f>
        <v>4.9033151403000002</v>
      </c>
      <c r="K1996" s="36">
        <f t="shared" ca="1" si="157"/>
        <v>101.59964235554317</v>
      </c>
      <c r="L1996" s="46">
        <f ca="1">IF(E1996="","",IF(ISERROR(IF(行业估值!$E$7="最新年报",[1]!EM_S_STM07_BS(E1996,140,LEFT(RIGHT($L$1,5),4)&amp;"-12-31",1)/100000000,[1]!EM_S_STM07_BS(E1996,140,LEFT(RIGHT($L$1,11),10),1)/100000000)),0,IF(行业估值!$E$7="最新年报",[1]!EM_S_STM07_BS(E1996,140,LEFT(RIGHT($L$1,5),4)&amp;"-12-31",1)/100000000,[1]!EM_S_STM07_BS(E1996,140,LEFT(RIGHT($L$1,11),10),1)/100000000)))</f>
        <v>24.480344801999998</v>
      </c>
      <c r="M1996" s="36">
        <f t="shared" ca="1" si="158"/>
        <v>20.350001956275552</v>
      </c>
      <c r="N1996" s="37">
        <f ca="1">IF(E1996="","",IF(ISERROR([1]!EM_S_EST_NETPROFIT(E1996,行业估值!$E$6,deadline)/100000000),"-",[1]!EM_S_EST_NETPROFIT(E1996,行业估值!$E$6,deadline)/100000000))</f>
        <v>5.5904294117647053</v>
      </c>
      <c r="O1996" s="36">
        <f t="shared" ca="1" si="159"/>
        <v>89.112128589374919</v>
      </c>
      <c r="T1996" s="64" t="s">
        <v>3979</v>
      </c>
      <c r="U1996" s="64" t="s">
        <v>3980</v>
      </c>
    </row>
    <row r="1997" spans="4:21">
      <c r="D1997" s="45" t="str">
        <f>IF(AND(行业估值!$B$39=$G1997,COUNTIF($G$2:$G$2552,$G1997)&gt;=1),COUNTIF($G$2:G1997,$G1997),"")</f>
        <v/>
      </c>
      <c r="E1997" s="65" t="str">
        <f t="shared" si="155"/>
        <v>300602.SZ</v>
      </c>
      <c r="F1997" s="65" t="str">
        <f t="shared" si="156"/>
        <v>飞荣达</v>
      </c>
      <c r="G1997" s="34" t="str">
        <f>IF(E1997="","",IF(行业估值!$C$5="申万行业",[1]!EM_S_INFO_INDUSTRY_SW2014(E1997,"1"),IF(行业估值!$C$5="证监会行业",[1]!EM_S_INFO_INDUSTRY_CSRC1(E1997,"1"),[1]!EM_S_INFO_INDUSTRY_EM2016(E1997,"1"))))</f>
        <v>电子设备</v>
      </c>
      <c r="H1997" s="34" t="str">
        <f>IF(E1997="","",IF($H$1="上证50",[1]!EM_S_INFO_COMPINDEX(E1997,"000016"),"")&amp;IF($H$1="上证180",[1]!EM_S_INFO_COMPINDEX(E1997,"000010"),"")&amp;IF($H$1="沪深300",[1]!EM_S_INFO_COMPINDEX(E1997,"000300"),"")&amp;IF(AND($H$1="上证A股",RIGHT(E1997,2)="SH"),"是","")&amp;IF(AND($H$1="深证A股",RIGHT(E1997,2)="SZ"),"是","")&amp;IF(AND($H$1="创业板",LEFT(E1997,1)-3=0),"是","")&amp;IF(AND($H$1="全部A股",E1997&lt;&gt;0),"是","")&amp;IF(AND($H$1="中小板",LEFT(E1997,3)="002"),"是",""))</f>
        <v>是</v>
      </c>
      <c r="I1997" s="46">
        <f ca="1">IF(E1997="","",IF(OR([1]!EM_S_VAL_MV(E1997,deadline)="",[1]!EM_S_VAL_MV(E1997,deadline)="--",[1]!EM_S_VAL_MV(E1997,deadline)="null"),0,[1]!EM_S_VAL_MV(E1997,deadline)/100000000))</f>
        <v>138.51777960000001</v>
      </c>
      <c r="J1997" s="46">
        <f ca="1">IF(E1997="","",IF(RIGHT(LEFT($J$1,6),3)="TTM",[1]!EM_S_FA_PROFIT_TTM(E1997,LEFT(RIGHT($J$1,11),10),1)/100000000,[1]!EM_S_STM07_IS(E1997,61,LEFT(RIGHT($J$1,5),4)&amp;"-12-31",1)/100000000))</f>
        <v>3.1274603876999998</v>
      </c>
      <c r="K1997" s="36">
        <f t="shared" ca="1" si="157"/>
        <v>44.29081824498148</v>
      </c>
      <c r="L1997" s="46">
        <f ca="1">IF(E1997="","",IF(ISERROR(IF(行业估值!$E$7="最新年报",[1]!EM_S_STM07_BS(E1997,140,LEFT(RIGHT($L$1,5),4)&amp;"-12-31",1)/100000000,[1]!EM_S_STM07_BS(E1997,140,LEFT(RIGHT($L$1,11),10),1)/100000000)),0,IF(行业估值!$E$7="最新年报",[1]!EM_S_STM07_BS(E1997,140,LEFT(RIGHT($L$1,5),4)&amp;"-12-31",1)/100000000,[1]!EM_S_STM07_BS(E1997,140,LEFT(RIGHT($L$1,11),10),1)/100000000)))</f>
        <v>14.253065548699999</v>
      </c>
      <c r="M1997" s="36">
        <f t="shared" ca="1" si="158"/>
        <v>9.7184552422572708</v>
      </c>
      <c r="N1997" s="37">
        <f ca="1">IF(E1997="","",IF(ISERROR([1]!EM_S_EST_NETPROFIT(E1997,行业估值!$E$6,deadline)/100000000),"-",[1]!EM_S_EST_NETPROFIT(E1997,行业估值!$E$6,deadline)/100000000))</f>
        <v>3.228677777777778</v>
      </c>
      <c r="O1997" s="36">
        <f t="shared" ca="1" si="159"/>
        <v>42.902323840856766</v>
      </c>
      <c r="T1997" s="64" t="s">
        <v>3981</v>
      </c>
      <c r="U1997" s="64" t="s">
        <v>3982</v>
      </c>
    </row>
    <row r="1998" spans="4:21">
      <c r="D1998" s="45" t="str">
        <f>IF(AND(行业估值!$B$39=$G1998,COUNTIF($G$2:$G$2552,$G1998)&gt;=1),COUNTIF($G$2:G1998,$G1998),"")</f>
        <v/>
      </c>
      <c r="E1998" s="65" t="str">
        <f t="shared" si="155"/>
        <v>300603.SZ</v>
      </c>
      <c r="F1998" s="65" t="str">
        <f t="shared" si="156"/>
        <v>立昂技术</v>
      </c>
      <c r="G1998" s="34" t="str">
        <f>IF(E1998="","",IF(行业估值!$C$5="申万行业",[1]!EM_S_INFO_INDUSTRY_SW2014(E1998,"1"),IF(行业估值!$C$5="证监会行业",[1]!EM_S_INFO_INDUSTRY_CSRC1(E1998,"1"),[1]!EM_S_INFO_INDUSTRY_EM2016(E1998,"1"))))</f>
        <v>信息技术</v>
      </c>
      <c r="H1998" s="34" t="str">
        <f>IF(E1998="","",IF($H$1="上证50",[1]!EM_S_INFO_COMPINDEX(E1998,"000016"),"")&amp;IF($H$1="上证180",[1]!EM_S_INFO_COMPINDEX(E1998,"000010"),"")&amp;IF($H$1="沪深300",[1]!EM_S_INFO_COMPINDEX(E1998,"000300"),"")&amp;IF(AND($H$1="上证A股",RIGHT(E1998,2)="SH"),"是","")&amp;IF(AND($H$1="深证A股",RIGHT(E1998,2)="SZ"),"是","")&amp;IF(AND($H$1="创业板",LEFT(E1998,1)-3=0),"是","")&amp;IF(AND($H$1="全部A股",E1998&lt;&gt;0),"是","")&amp;IF(AND($H$1="中小板",LEFT(E1998,3)="002"),"是",""))</f>
        <v>是</v>
      </c>
      <c r="I1998" s="46">
        <f ca="1">IF(E1998="","",IF(OR([1]!EM_S_VAL_MV(E1998,deadline)="",[1]!EM_S_VAL_MV(E1998,deadline)="--",[1]!EM_S_VAL_MV(E1998,deadline)="null"),0,[1]!EM_S_VAL_MV(E1998,deadline)/100000000))</f>
        <v>48.566590502399997</v>
      </c>
      <c r="J1998" s="46">
        <f ca="1">IF(E1998="","",IF(RIGHT(LEFT($J$1,6),3)="TTM",[1]!EM_S_FA_PROFIT_TTM(E1998,LEFT(RIGHT($J$1,11),10),1)/100000000,[1]!EM_S_STM07_IS(E1998,61,LEFT(RIGHT($J$1,5),4)&amp;"-12-31",1)/100000000))</f>
        <v>1.0127800547000001</v>
      </c>
      <c r="K1998" s="36">
        <f t="shared" ca="1" si="157"/>
        <v>47.953739093712812</v>
      </c>
      <c r="L1998" s="46">
        <f ca="1">IF(E1998="","",IF(ISERROR(IF(行业估值!$E$7="最新年报",[1]!EM_S_STM07_BS(E1998,140,LEFT(RIGHT($L$1,5),4)&amp;"-12-31",1)/100000000,[1]!EM_S_STM07_BS(E1998,140,LEFT(RIGHT($L$1,11),10),1)/100000000)),0,IF(行业估值!$E$7="最新年报",[1]!EM_S_STM07_BS(E1998,140,LEFT(RIGHT($L$1,5),4)&amp;"-12-31",1)/100000000,[1]!EM_S_STM07_BS(E1998,140,LEFT(RIGHT($L$1,11),10),1)/100000000)))</f>
        <v>23.760615089699996</v>
      </c>
      <c r="M1998" s="36">
        <f t="shared" ca="1" si="158"/>
        <v>2.0439955076522054</v>
      </c>
      <c r="N1998" s="37" t="str">
        <f ca="1">IF(E1998="","",IF(ISERROR([1]!EM_S_EST_NETPROFIT(E1998,行业估值!$E$6,deadline)/100000000),"-",[1]!EM_S_EST_NETPROFIT(E1998,行业估值!$E$6,deadline)/100000000))</f>
        <v>-</v>
      </c>
      <c r="O1998" s="36" t="str">
        <f t="shared" ca="1" si="159"/>
        <v>-</v>
      </c>
      <c r="T1998" s="64" t="s">
        <v>3983</v>
      </c>
      <c r="U1998" s="64" t="s">
        <v>3984</v>
      </c>
    </row>
    <row r="1999" spans="4:21">
      <c r="D1999" s="45">
        <f>IF(AND(行业估值!$B$39=$G1999,COUNTIF($G$2:$G$2552,$G1999)&gt;=1),COUNTIF($G$2:G1999,$G1999),"")</f>
        <v>210</v>
      </c>
      <c r="E1999" s="65" t="str">
        <f t="shared" si="155"/>
        <v>300604.SZ</v>
      </c>
      <c r="F1999" s="65" t="str">
        <f t="shared" si="156"/>
        <v>长川科技</v>
      </c>
      <c r="G1999" s="34" t="str">
        <f>IF(E1999="","",IF(行业估值!$C$5="申万行业",[1]!EM_S_INFO_INDUSTRY_SW2014(E1999,"1"),IF(行业估值!$C$5="证监会行业",[1]!EM_S_INFO_INDUSTRY_CSRC1(E1999,"1"),[1]!EM_S_INFO_INDUSTRY_EM2016(E1999,"1"))))</f>
        <v>机械设备</v>
      </c>
      <c r="H1999" s="34" t="str">
        <f>IF(E1999="","",IF($H$1="上证50",[1]!EM_S_INFO_COMPINDEX(E1999,"000016"),"")&amp;IF($H$1="上证180",[1]!EM_S_INFO_COMPINDEX(E1999,"000010"),"")&amp;IF($H$1="沪深300",[1]!EM_S_INFO_COMPINDEX(E1999,"000300"),"")&amp;IF(AND($H$1="上证A股",RIGHT(E1999,2)="SH"),"是","")&amp;IF(AND($H$1="深证A股",RIGHT(E1999,2)="SZ"),"是","")&amp;IF(AND($H$1="创业板",LEFT(E1999,1)-3=0),"是","")&amp;IF(AND($H$1="全部A股",E1999&lt;&gt;0),"是","")&amp;IF(AND($H$1="中小板",LEFT(E1999,3)="002"),"是",""))</f>
        <v>是</v>
      </c>
      <c r="I1999" s="46">
        <f ca="1">IF(E1999="","",IF(OR([1]!EM_S_VAL_MV(E1999,deadline)="",[1]!EM_S_VAL_MV(E1999,deadline)="--",[1]!EM_S_VAL_MV(E1999,deadline)="null"),0,[1]!EM_S_VAL_MV(E1999,deadline)/100000000))</f>
        <v>61.346439203199999</v>
      </c>
      <c r="J1999" s="46">
        <f ca="1">IF(E1999="","",IF(RIGHT(LEFT($J$1,6),3)="TTM",[1]!EM_S_FA_PROFIT_TTM(E1999,LEFT(RIGHT($J$1,11),10),1)/100000000,[1]!EM_S_STM07_IS(E1999,61,LEFT(RIGHT($J$1,5),4)&amp;"-12-31",1)/100000000))</f>
        <v>5.5585494499999999E-2</v>
      </c>
      <c r="K1999" s="36">
        <f t="shared" ca="1" si="157"/>
        <v>1103.6411523369645</v>
      </c>
      <c r="L1999" s="46">
        <f ca="1">IF(E1999="","",IF(ISERROR(IF(行业估值!$E$7="最新年报",[1]!EM_S_STM07_BS(E1999,140,LEFT(RIGHT($L$1,5),4)&amp;"-12-31",1)/100000000,[1]!EM_S_STM07_BS(E1999,140,LEFT(RIGHT($L$1,11),10),1)/100000000)),0,IF(行业估值!$E$7="最新年报",[1]!EM_S_STM07_BS(E1999,140,LEFT(RIGHT($L$1,5),4)&amp;"-12-31",1)/100000000,[1]!EM_S_STM07_BS(E1999,140,LEFT(RIGHT($L$1,11),10),1)/100000000)))</f>
        <v>9.6471433735000005</v>
      </c>
      <c r="M1999" s="36">
        <f t="shared" ca="1" si="158"/>
        <v>6.3590263799451963</v>
      </c>
      <c r="N1999" s="37">
        <f ca="1">IF(E1999="","",IF(ISERROR([1]!EM_S_EST_NETPROFIT(E1999,行业估值!$E$6,deadline)/100000000),"-",[1]!EM_S_EST_NETPROFIT(E1999,行业估值!$E$6,deadline)/100000000))</f>
        <v>0.51055555555555565</v>
      </c>
      <c r="O1999" s="36">
        <f t="shared" ca="1" si="159"/>
        <v>120.15624653510335</v>
      </c>
      <c r="T1999" s="64" t="s">
        <v>3985</v>
      </c>
      <c r="U1999" s="64" t="s">
        <v>3986</v>
      </c>
    </row>
    <row r="2000" spans="4:21">
      <c r="D2000" s="45" t="str">
        <f>IF(AND(行业估值!$B$39=$G2000,COUNTIF($G$2:$G$2552,$G2000)&gt;=1),COUNTIF($G$2:G2000,$G2000),"")</f>
        <v/>
      </c>
      <c r="E2000" s="65" t="str">
        <f t="shared" si="155"/>
        <v>300605.SZ</v>
      </c>
      <c r="F2000" s="65" t="str">
        <f t="shared" si="156"/>
        <v>恒锋信息</v>
      </c>
      <c r="G2000" s="34" t="str">
        <f>IF(E2000="","",IF(行业估值!$C$5="申万行业",[1]!EM_S_INFO_INDUSTRY_SW2014(E2000,"1"),IF(行业估值!$C$5="证监会行业",[1]!EM_S_INFO_INDUSTRY_CSRC1(E2000,"1"),[1]!EM_S_INFO_INDUSTRY_EM2016(E2000,"1"))))</f>
        <v>信息技术</v>
      </c>
      <c r="H2000" s="34" t="str">
        <f>IF(E2000="","",IF($H$1="上证50",[1]!EM_S_INFO_COMPINDEX(E2000,"000016"),"")&amp;IF($H$1="上证180",[1]!EM_S_INFO_COMPINDEX(E2000,"000010"),"")&amp;IF($H$1="沪深300",[1]!EM_S_INFO_COMPINDEX(E2000,"000300"),"")&amp;IF(AND($H$1="上证A股",RIGHT(E2000,2)="SH"),"是","")&amp;IF(AND($H$1="深证A股",RIGHT(E2000,2)="SZ"),"是","")&amp;IF(AND($H$1="创业板",LEFT(E2000,1)-3=0),"是","")&amp;IF(AND($H$1="全部A股",E2000&lt;&gt;0),"是","")&amp;IF(AND($H$1="中小板",LEFT(E2000,3)="002"),"是",""))</f>
        <v>是</v>
      </c>
      <c r="I2000" s="46">
        <f ca="1">IF(E2000="","",IF(OR([1]!EM_S_VAL_MV(E2000,deadline)="",[1]!EM_S_VAL_MV(E2000,deadline)="--",[1]!EM_S_VAL_MV(E2000,deadline)="null"),0,[1]!EM_S_VAL_MV(E2000,deadline)/100000000))</f>
        <v>19.887285147300002</v>
      </c>
      <c r="J2000" s="46">
        <f ca="1">IF(E2000="","",IF(RIGHT(LEFT($J$1,6),3)="TTM",[1]!EM_S_FA_PROFIT_TTM(E2000,LEFT(RIGHT($J$1,11),10),1)/100000000,[1]!EM_S_STM07_IS(E2000,61,LEFT(RIGHT($J$1,5),4)&amp;"-12-31",1)/100000000))</f>
        <v>0.59270756930000001</v>
      </c>
      <c r="K2000" s="36">
        <f t="shared" ca="1" si="157"/>
        <v>33.553283570829542</v>
      </c>
      <c r="L2000" s="46">
        <f ca="1">IF(E2000="","",IF(ISERROR(IF(行业估值!$E$7="最新年报",[1]!EM_S_STM07_BS(E2000,140,LEFT(RIGHT($L$1,5),4)&amp;"-12-31",1)/100000000,[1]!EM_S_STM07_BS(E2000,140,LEFT(RIGHT($L$1,11),10),1)/100000000)),0,IF(行业估值!$E$7="最新年报",[1]!EM_S_STM07_BS(E2000,140,LEFT(RIGHT($L$1,5),4)&amp;"-12-31",1)/100000000,[1]!EM_S_STM07_BS(E2000,140,LEFT(RIGHT($L$1,11),10),1)/100000000)))</f>
        <v>5.269050666</v>
      </c>
      <c r="M2000" s="36">
        <f t="shared" ca="1" si="158"/>
        <v>3.7743583062558468</v>
      </c>
      <c r="N2000" s="37" t="str">
        <f ca="1">IF(E2000="","",IF(ISERROR([1]!EM_S_EST_NETPROFIT(E2000,行业估值!$E$6,deadline)/100000000),"-",[1]!EM_S_EST_NETPROFIT(E2000,行业估值!$E$6,deadline)/100000000))</f>
        <v>-</v>
      </c>
      <c r="O2000" s="36" t="str">
        <f t="shared" ca="1" si="159"/>
        <v>-</v>
      </c>
      <c r="T2000" s="64" t="s">
        <v>3987</v>
      </c>
      <c r="U2000" s="64" t="s">
        <v>3988</v>
      </c>
    </row>
    <row r="2001" spans="4:21">
      <c r="D2001" s="45">
        <f>IF(AND(行业估值!$B$39=$G2001,COUNTIF($G$2:$G$2552,$G2001)&gt;=1),COUNTIF($G$2:G2001,$G2001),"")</f>
        <v>211</v>
      </c>
      <c r="E2001" s="65" t="str">
        <f t="shared" si="155"/>
        <v>300606.SZ</v>
      </c>
      <c r="F2001" s="65" t="str">
        <f t="shared" si="156"/>
        <v>金太阳</v>
      </c>
      <c r="G2001" s="34" t="str">
        <f>IF(E2001="","",IF(行业估值!$C$5="申万行业",[1]!EM_S_INFO_INDUSTRY_SW2014(E2001,"1"),IF(行业估值!$C$5="证监会行业",[1]!EM_S_INFO_INDUSTRY_CSRC1(E2001,"1"),[1]!EM_S_INFO_INDUSTRY_EM2016(E2001,"1"))))</f>
        <v>机械设备</v>
      </c>
      <c r="H2001" s="34" t="str">
        <f>IF(E2001="","",IF($H$1="上证50",[1]!EM_S_INFO_COMPINDEX(E2001,"000016"),"")&amp;IF($H$1="上证180",[1]!EM_S_INFO_COMPINDEX(E2001,"000010"),"")&amp;IF($H$1="沪深300",[1]!EM_S_INFO_COMPINDEX(E2001,"000300"),"")&amp;IF(AND($H$1="上证A股",RIGHT(E2001,2)="SH"),"是","")&amp;IF(AND($H$1="深证A股",RIGHT(E2001,2)="SZ"),"是","")&amp;IF(AND($H$1="创业板",LEFT(E2001,1)-3=0),"是","")&amp;IF(AND($H$1="全部A股",E2001&lt;&gt;0),"是","")&amp;IF(AND($H$1="中小板",LEFT(E2001,3)="002"),"是",""))</f>
        <v>是</v>
      </c>
      <c r="I2001" s="46">
        <f ca="1">IF(E2001="","",IF(OR([1]!EM_S_VAL_MV(E2001,deadline)="",[1]!EM_S_VAL_MV(E2001,deadline)="--",[1]!EM_S_VAL_MV(E2001,deadline)="null"),0,[1]!EM_S_VAL_MV(E2001,deadline)/100000000))</f>
        <v>16.733920000000001</v>
      </c>
      <c r="J2001" s="46">
        <f ca="1">IF(E2001="","",IF(RIGHT(LEFT($J$1,6),3)="TTM",[1]!EM_S_FA_PROFIT_TTM(E2001,LEFT(RIGHT($J$1,11),10),1)/100000000,[1]!EM_S_STM07_IS(E2001,61,LEFT(RIGHT($J$1,5),4)&amp;"-12-31",1)/100000000))</f>
        <v>0.55416660139999996</v>
      </c>
      <c r="K2001" s="36">
        <f t="shared" ca="1" si="157"/>
        <v>30.196550924802814</v>
      </c>
      <c r="L2001" s="46">
        <f ca="1">IF(E2001="","",IF(ISERROR(IF(行业估值!$E$7="最新年报",[1]!EM_S_STM07_BS(E2001,140,LEFT(RIGHT($L$1,5),4)&amp;"-12-31",1)/100000000,[1]!EM_S_STM07_BS(E2001,140,LEFT(RIGHT($L$1,11),10),1)/100000000)),0,IF(行业估值!$E$7="最新年报",[1]!EM_S_STM07_BS(E2001,140,LEFT(RIGHT($L$1,5),4)&amp;"-12-31",1)/100000000,[1]!EM_S_STM07_BS(E2001,140,LEFT(RIGHT($L$1,11),10),1)/100000000)))</f>
        <v>5.4345623835000003</v>
      </c>
      <c r="M2001" s="36">
        <f t="shared" ca="1" si="158"/>
        <v>3.0791660522301187</v>
      </c>
      <c r="N2001" s="37" t="str">
        <f ca="1">IF(E2001="","",IF(ISERROR([1]!EM_S_EST_NETPROFIT(E2001,行业估值!$E$6,deadline)/100000000),"-",[1]!EM_S_EST_NETPROFIT(E2001,行业估值!$E$6,deadline)/100000000))</f>
        <v>-</v>
      </c>
      <c r="O2001" s="36" t="str">
        <f t="shared" ca="1" si="159"/>
        <v>-</v>
      </c>
      <c r="T2001" s="64" t="s">
        <v>3989</v>
      </c>
      <c r="U2001" s="64" t="s">
        <v>3990</v>
      </c>
    </row>
    <row r="2002" spans="4:21">
      <c r="D2002" s="45">
        <f>IF(AND(行业估值!$B$39=$G2002,COUNTIF($G$2:$G$2552,$G2002)&gt;=1),COUNTIF($G$2:G2002,$G2002),"")</f>
        <v>212</v>
      </c>
      <c r="E2002" s="65" t="str">
        <f t="shared" si="155"/>
        <v>300607.SZ</v>
      </c>
      <c r="F2002" s="65" t="str">
        <f t="shared" si="156"/>
        <v>拓斯达</v>
      </c>
      <c r="G2002" s="34" t="str">
        <f>IF(E2002="","",IF(行业估值!$C$5="申万行业",[1]!EM_S_INFO_INDUSTRY_SW2014(E2002,"1"),IF(行业估值!$C$5="证监会行业",[1]!EM_S_INFO_INDUSTRY_CSRC1(E2002,"1"),[1]!EM_S_INFO_INDUSTRY_EM2016(E2002,"1"))))</f>
        <v>机械设备</v>
      </c>
      <c r="H2002" s="34" t="str">
        <f>IF(E2002="","",IF($H$1="上证50",[1]!EM_S_INFO_COMPINDEX(E2002,"000016"),"")&amp;IF($H$1="上证180",[1]!EM_S_INFO_COMPINDEX(E2002,"000010"),"")&amp;IF($H$1="沪深300",[1]!EM_S_INFO_COMPINDEX(E2002,"000300"),"")&amp;IF(AND($H$1="上证A股",RIGHT(E2002,2)="SH"),"是","")&amp;IF(AND($H$1="深证A股",RIGHT(E2002,2)="SZ"),"是","")&amp;IF(AND($H$1="创业板",LEFT(E2002,1)-3=0),"是","")&amp;IF(AND($H$1="全部A股",E2002&lt;&gt;0),"是","")&amp;IF(AND($H$1="中小板",LEFT(E2002,3)="002"),"是",""))</f>
        <v>是</v>
      </c>
      <c r="I2002" s="46">
        <f ca="1">IF(E2002="","",IF(OR([1]!EM_S_VAL_MV(E2002,deadline)="",[1]!EM_S_VAL_MV(E2002,deadline)="--",[1]!EM_S_VAL_MV(E2002,deadline)="null"),0,[1]!EM_S_VAL_MV(E2002,deadline)/100000000))</f>
        <v>60.416383230800001</v>
      </c>
      <c r="J2002" s="46">
        <f ca="1">IF(E2002="","",IF(RIGHT(LEFT($J$1,6),3)="TTM",[1]!EM_S_FA_PROFIT_TTM(E2002,LEFT(RIGHT($J$1,11),10),1)/100000000,[1]!EM_S_STM07_IS(E2002,61,LEFT(RIGHT($J$1,5),4)&amp;"-12-31",1)/100000000))</f>
        <v>1.8516351986000001</v>
      </c>
      <c r="K2002" s="36">
        <f t="shared" ca="1" si="157"/>
        <v>32.628664261988604</v>
      </c>
      <c r="L2002" s="46">
        <f ca="1">IF(E2002="","",IF(ISERROR(IF(行业估值!$E$7="最新年报",[1]!EM_S_STM07_BS(E2002,140,LEFT(RIGHT($L$1,5),4)&amp;"-12-31",1)/100000000,[1]!EM_S_STM07_BS(E2002,140,LEFT(RIGHT($L$1,11),10),1)/100000000)),0,IF(行业估值!$E$7="最新年报",[1]!EM_S_STM07_BS(E2002,140,LEFT(RIGHT($L$1,5),4)&amp;"-12-31",1)/100000000,[1]!EM_S_STM07_BS(E2002,140,LEFT(RIGHT($L$1,11),10),1)/100000000)))</f>
        <v>10.184413509700001</v>
      </c>
      <c r="M2002" s="36">
        <f t="shared" ca="1" si="158"/>
        <v>5.9322398067652369</v>
      </c>
      <c r="N2002" s="37">
        <f ca="1">IF(E2002="","",IF(ISERROR([1]!EM_S_EST_NETPROFIT(E2002,行业估值!$E$6,deadline)/100000000),"-",[1]!EM_S_EST_NETPROFIT(E2002,行业估值!$E$6,deadline)/100000000))</f>
        <v>2.0734571428571429</v>
      </c>
      <c r="O2002" s="36">
        <f t="shared" ca="1" si="159"/>
        <v>29.137994695925368</v>
      </c>
      <c r="T2002" s="64" t="s">
        <v>3991</v>
      </c>
      <c r="U2002" s="64" t="s">
        <v>3992</v>
      </c>
    </row>
    <row r="2003" spans="4:21">
      <c r="D2003" s="45" t="str">
        <f>IF(AND(行业估值!$B$39=$G2003,COUNTIF($G$2:$G$2552,$G2003)&gt;=1),COUNTIF($G$2:G2003,$G2003),"")</f>
        <v/>
      </c>
      <c r="E2003" s="65" t="str">
        <f t="shared" si="155"/>
        <v>300608.SZ</v>
      </c>
      <c r="F2003" s="65" t="str">
        <f t="shared" si="156"/>
        <v>思特奇</v>
      </c>
      <c r="G2003" s="34" t="str">
        <f>IF(E2003="","",IF(行业估值!$C$5="申万行业",[1]!EM_S_INFO_INDUSTRY_SW2014(E2003,"1"),IF(行业估值!$C$5="证监会行业",[1]!EM_S_INFO_INDUSTRY_CSRC1(E2003,"1"),[1]!EM_S_INFO_INDUSTRY_EM2016(E2003,"1"))))</f>
        <v>信息技术</v>
      </c>
      <c r="H2003" s="34" t="str">
        <f>IF(E2003="","",IF($H$1="上证50",[1]!EM_S_INFO_COMPINDEX(E2003,"000016"),"")&amp;IF($H$1="上证180",[1]!EM_S_INFO_COMPINDEX(E2003,"000010"),"")&amp;IF($H$1="沪深300",[1]!EM_S_INFO_COMPINDEX(E2003,"000300"),"")&amp;IF(AND($H$1="上证A股",RIGHT(E2003,2)="SH"),"是","")&amp;IF(AND($H$1="深证A股",RIGHT(E2003,2)="SZ"),"是","")&amp;IF(AND($H$1="创业板",LEFT(E2003,1)-3=0),"是","")&amp;IF(AND($H$1="全部A股",E2003&lt;&gt;0),"是","")&amp;IF(AND($H$1="中小板",LEFT(E2003,3)="002"),"是",""))</f>
        <v>是</v>
      </c>
      <c r="I2003" s="46">
        <f ca="1">IF(E2003="","",IF(OR([1]!EM_S_VAL_MV(E2003,deadline)="",[1]!EM_S_VAL_MV(E2003,deadline)="--",[1]!EM_S_VAL_MV(E2003,deadline)="null"),0,[1]!EM_S_VAL_MV(E2003,deadline)/100000000))</f>
        <v>24.073416422399998</v>
      </c>
      <c r="J2003" s="46">
        <f ca="1">IF(E2003="","",IF(RIGHT(LEFT($J$1,6),3)="TTM",[1]!EM_S_FA_PROFIT_TTM(E2003,LEFT(RIGHT($J$1,11),10),1)/100000000,[1]!EM_S_STM07_IS(E2003,61,LEFT(RIGHT($J$1,5),4)&amp;"-12-31",1)/100000000))</f>
        <v>0.85010131480000006</v>
      </c>
      <c r="K2003" s="36">
        <f t="shared" ca="1" si="157"/>
        <v>28.318291012246764</v>
      </c>
      <c r="L2003" s="46">
        <f ca="1">IF(E2003="","",IF(ISERROR(IF(行业估值!$E$7="最新年报",[1]!EM_S_STM07_BS(E2003,140,LEFT(RIGHT($L$1,5),4)&amp;"-12-31",1)/100000000,[1]!EM_S_STM07_BS(E2003,140,LEFT(RIGHT($L$1,11),10),1)/100000000)),0,IF(行业估值!$E$7="最新年报",[1]!EM_S_STM07_BS(E2003,140,LEFT(RIGHT($L$1,5),4)&amp;"-12-31",1)/100000000,[1]!EM_S_STM07_BS(E2003,140,LEFT(RIGHT($L$1,11),10),1)/100000000)))</f>
        <v>6.9051133034000003</v>
      </c>
      <c r="M2003" s="36">
        <f t="shared" ca="1" si="158"/>
        <v>3.4863173657913067</v>
      </c>
      <c r="N2003" s="37">
        <f ca="1">IF(E2003="","",IF(ISERROR([1]!EM_S_EST_NETPROFIT(E2003,行业估值!$E$6,deadline)/100000000),"-",[1]!EM_S_EST_NETPROFIT(E2003,行业估值!$E$6,deadline)/100000000))</f>
        <v>1.05</v>
      </c>
      <c r="O2003" s="36">
        <f t="shared" ca="1" si="159"/>
        <v>22.927063259428568</v>
      </c>
      <c r="T2003" s="64" t="s">
        <v>3993</v>
      </c>
      <c r="U2003" s="64" t="s">
        <v>3994</v>
      </c>
    </row>
    <row r="2004" spans="4:21">
      <c r="D2004" s="45" t="str">
        <f>IF(AND(行业估值!$B$39=$G2004,COUNTIF($G$2:$G$2552,$G2004)&gt;=1),COUNTIF($G$2:G2004,$G2004),"")</f>
        <v/>
      </c>
      <c r="E2004" s="65" t="str">
        <f t="shared" si="155"/>
        <v>300609.SZ</v>
      </c>
      <c r="F2004" s="65" t="str">
        <f t="shared" si="156"/>
        <v>汇纳科技</v>
      </c>
      <c r="G2004" s="34" t="str">
        <f>IF(E2004="","",IF(行业估值!$C$5="申万行业",[1]!EM_S_INFO_INDUSTRY_SW2014(E2004,"1"),IF(行业估值!$C$5="证监会行业",[1]!EM_S_INFO_INDUSTRY_CSRC1(E2004,"1"),[1]!EM_S_INFO_INDUSTRY_EM2016(E2004,"1"))))</f>
        <v>信息技术</v>
      </c>
      <c r="H2004" s="34" t="str">
        <f>IF(E2004="","",IF($H$1="上证50",[1]!EM_S_INFO_COMPINDEX(E2004,"000016"),"")&amp;IF($H$1="上证180",[1]!EM_S_INFO_COMPINDEX(E2004,"000010"),"")&amp;IF($H$1="沪深300",[1]!EM_S_INFO_COMPINDEX(E2004,"000300"),"")&amp;IF(AND($H$1="上证A股",RIGHT(E2004,2)="SH"),"是","")&amp;IF(AND($H$1="深证A股",RIGHT(E2004,2)="SZ"),"是","")&amp;IF(AND($H$1="创业板",LEFT(E2004,1)-3=0),"是","")&amp;IF(AND($H$1="全部A股",E2004&lt;&gt;0),"是","")&amp;IF(AND($H$1="中小板",LEFT(E2004,3)="002"),"是",""))</f>
        <v>是</v>
      </c>
      <c r="I2004" s="46">
        <f ca="1">IF(E2004="","",IF(OR([1]!EM_S_VAL_MV(E2004,deadline)="",[1]!EM_S_VAL_MV(E2004,deadline)="--",[1]!EM_S_VAL_MV(E2004,deadline)="null"),0,[1]!EM_S_VAL_MV(E2004,deadline)/100000000))</f>
        <v>34.329881452800002</v>
      </c>
      <c r="J2004" s="46">
        <f ca="1">IF(E2004="","",IF(RIGHT(LEFT($J$1,6),3)="TTM",[1]!EM_S_FA_PROFIT_TTM(E2004,LEFT(RIGHT($J$1,11),10),1)/100000000,[1]!EM_S_STM07_IS(E2004,61,LEFT(RIGHT($J$1,5),4)&amp;"-12-31",1)/100000000))</f>
        <v>0.77194903379999991</v>
      </c>
      <c r="K2004" s="36">
        <f t="shared" ca="1" si="157"/>
        <v>44.47169430837625</v>
      </c>
      <c r="L2004" s="46">
        <f ca="1">IF(E2004="","",IF(ISERROR(IF(行业估值!$E$7="最新年报",[1]!EM_S_STM07_BS(E2004,140,LEFT(RIGHT($L$1,5),4)&amp;"-12-31",1)/100000000,[1]!EM_S_STM07_BS(E2004,140,LEFT(RIGHT($L$1,11),10),1)/100000000)),0,IF(行业估值!$E$7="最新年报",[1]!EM_S_STM07_BS(E2004,140,LEFT(RIGHT($L$1,5),4)&amp;"-12-31",1)/100000000,[1]!EM_S_STM07_BS(E2004,140,LEFT(RIGHT($L$1,11),10),1)/100000000)))</f>
        <v>5.3793067017999991</v>
      </c>
      <c r="M2004" s="36">
        <f t="shared" ca="1" si="158"/>
        <v>6.3818412587095459</v>
      </c>
      <c r="N2004" s="37">
        <f ca="1">IF(E2004="","",IF(ISERROR([1]!EM_S_EST_NETPROFIT(E2004,行业估值!$E$6,deadline)/100000000),"-",[1]!EM_S_EST_NETPROFIT(E2004,行业估值!$E$6,deadline)/100000000))</f>
        <v>0.88705714285714288</v>
      </c>
      <c r="O2004" s="36">
        <f t="shared" ca="1" si="159"/>
        <v>38.700868066093342</v>
      </c>
      <c r="T2004" s="64" t="s">
        <v>3995</v>
      </c>
      <c r="U2004" s="64" t="s">
        <v>3996</v>
      </c>
    </row>
    <row r="2005" spans="4:21">
      <c r="D2005" s="45" t="str">
        <f>IF(AND(行业估值!$B$39=$G2005,COUNTIF($G$2:$G$2552,$G2005)&gt;=1),COUNTIF($G$2:G2005,$G2005),"")</f>
        <v/>
      </c>
      <c r="E2005" s="65" t="str">
        <f t="shared" si="155"/>
        <v>300610.SZ</v>
      </c>
      <c r="F2005" s="65" t="str">
        <f t="shared" si="156"/>
        <v>晨化股份</v>
      </c>
      <c r="G2005" s="34" t="str">
        <f>IF(E2005="","",IF(行业估值!$C$5="申万行业",[1]!EM_S_INFO_INDUSTRY_SW2014(E2005,"1"),IF(行业估值!$C$5="证监会行业",[1]!EM_S_INFO_INDUSTRY_CSRC1(E2005,"1"),[1]!EM_S_INFO_INDUSTRY_EM2016(E2005,"1"))))</f>
        <v>基础化工</v>
      </c>
      <c r="H2005" s="34" t="str">
        <f>IF(E2005="","",IF($H$1="上证50",[1]!EM_S_INFO_COMPINDEX(E2005,"000016"),"")&amp;IF($H$1="上证180",[1]!EM_S_INFO_COMPINDEX(E2005,"000010"),"")&amp;IF($H$1="沪深300",[1]!EM_S_INFO_COMPINDEX(E2005,"000300"),"")&amp;IF(AND($H$1="上证A股",RIGHT(E2005,2)="SH"),"是","")&amp;IF(AND($H$1="深证A股",RIGHT(E2005,2)="SZ"),"是","")&amp;IF(AND($H$1="创业板",LEFT(E2005,1)-3=0),"是","")&amp;IF(AND($H$1="全部A股",E2005&lt;&gt;0),"是","")&amp;IF(AND($H$1="中小板",LEFT(E2005,3)="002"),"是",""))</f>
        <v>是</v>
      </c>
      <c r="I2005" s="46">
        <f ca="1">IF(E2005="","",IF(OR([1]!EM_S_VAL_MV(E2005,deadline)="",[1]!EM_S_VAL_MV(E2005,deadline)="--",[1]!EM_S_VAL_MV(E2005,deadline)="null"),0,[1]!EM_S_VAL_MV(E2005,deadline)/100000000))</f>
        <v>17.40354</v>
      </c>
      <c r="J2005" s="46">
        <f ca="1">IF(E2005="","",IF(RIGHT(LEFT($J$1,6),3)="TTM",[1]!EM_S_FA_PROFIT_TTM(E2005,LEFT(RIGHT($J$1,11),10),1)/100000000,[1]!EM_S_STM07_IS(E2005,61,LEFT(RIGHT($J$1,5),4)&amp;"-12-31",1)/100000000))</f>
        <v>0.891848792</v>
      </c>
      <c r="K2005" s="36">
        <f t="shared" ca="1" si="157"/>
        <v>19.514002997046163</v>
      </c>
      <c r="L2005" s="46">
        <f ca="1">IF(E2005="","",IF(ISERROR(IF(行业估值!$E$7="最新年报",[1]!EM_S_STM07_BS(E2005,140,LEFT(RIGHT($L$1,5),4)&amp;"-12-31",1)/100000000,[1]!EM_S_STM07_BS(E2005,140,LEFT(RIGHT($L$1,11),10),1)/100000000)),0,IF(行业估值!$E$7="最新年报",[1]!EM_S_STM07_BS(E2005,140,LEFT(RIGHT($L$1,5),4)&amp;"-12-31",1)/100000000,[1]!EM_S_STM07_BS(E2005,140,LEFT(RIGHT($L$1,11),10),1)/100000000)))</f>
        <v>8.1294312269000013</v>
      </c>
      <c r="M2005" s="36">
        <f t="shared" ca="1" si="158"/>
        <v>2.1408065969501409</v>
      </c>
      <c r="N2005" s="37" t="str">
        <f ca="1">IF(E2005="","",IF(ISERROR([1]!EM_S_EST_NETPROFIT(E2005,行业估值!$E$6,deadline)/100000000),"-",[1]!EM_S_EST_NETPROFIT(E2005,行业估值!$E$6,deadline)/100000000))</f>
        <v>-</v>
      </c>
      <c r="O2005" s="36" t="str">
        <f t="shared" ca="1" si="159"/>
        <v>-</v>
      </c>
      <c r="T2005" s="64" t="s">
        <v>3997</v>
      </c>
      <c r="U2005" s="64" t="s">
        <v>3998</v>
      </c>
    </row>
    <row r="2006" spans="4:21">
      <c r="D2006" s="45" t="str">
        <f>IF(AND(行业估值!$B$39=$G2006,COUNTIF($G$2:$G$2552,$G2006)&gt;=1),COUNTIF($G$2:G2006,$G2006),"")</f>
        <v/>
      </c>
      <c r="E2006" s="65" t="str">
        <f t="shared" si="155"/>
        <v>300611.SZ</v>
      </c>
      <c r="F2006" s="65" t="str">
        <f t="shared" si="156"/>
        <v>美力科技</v>
      </c>
      <c r="G2006" s="34" t="str">
        <f>IF(E2006="","",IF(行业估值!$C$5="申万行业",[1]!EM_S_INFO_INDUSTRY_SW2014(E2006,"1"),IF(行业估值!$C$5="证监会行业",[1]!EM_S_INFO_INDUSTRY_CSRC1(E2006,"1"),[1]!EM_S_INFO_INDUSTRY_EM2016(E2006,"1"))))</f>
        <v>交运设备</v>
      </c>
      <c r="H2006" s="34" t="str">
        <f>IF(E2006="","",IF($H$1="上证50",[1]!EM_S_INFO_COMPINDEX(E2006,"000016"),"")&amp;IF($H$1="上证180",[1]!EM_S_INFO_COMPINDEX(E2006,"000010"),"")&amp;IF($H$1="沪深300",[1]!EM_S_INFO_COMPINDEX(E2006,"000300"),"")&amp;IF(AND($H$1="上证A股",RIGHT(E2006,2)="SH"),"是","")&amp;IF(AND($H$1="深证A股",RIGHT(E2006,2)="SZ"),"是","")&amp;IF(AND($H$1="创业板",LEFT(E2006,1)-3=0),"是","")&amp;IF(AND($H$1="全部A股",E2006&lt;&gt;0),"是","")&amp;IF(AND($H$1="中小板",LEFT(E2006,3)="002"),"是",""))</f>
        <v>是</v>
      </c>
      <c r="I2006" s="46">
        <f ca="1">IF(E2006="","",IF(OR([1]!EM_S_VAL_MV(E2006,deadline)="",[1]!EM_S_VAL_MV(E2006,deadline)="--",[1]!EM_S_VAL_MV(E2006,deadline)="null"),0,[1]!EM_S_VAL_MV(E2006,deadline)/100000000))</f>
        <v>15.60448796</v>
      </c>
      <c r="J2006" s="46">
        <f ca="1">IF(E2006="","",IF(RIGHT(LEFT($J$1,6),3)="TTM",[1]!EM_S_FA_PROFIT_TTM(E2006,LEFT(RIGHT($J$1,11),10),1)/100000000,[1]!EM_S_STM07_IS(E2006,61,LEFT(RIGHT($J$1,5),4)&amp;"-12-31",1)/100000000))</f>
        <v>0.14313617789999999</v>
      </c>
      <c r="K2006" s="36">
        <f t="shared" ca="1" si="157"/>
        <v>109.01847589434621</v>
      </c>
      <c r="L2006" s="46">
        <f ca="1">IF(E2006="","",IF(ISERROR(IF(行业估值!$E$7="最新年报",[1]!EM_S_STM07_BS(E2006,140,LEFT(RIGHT($L$1,5),4)&amp;"-12-31",1)/100000000,[1]!EM_S_STM07_BS(E2006,140,LEFT(RIGHT($L$1,11),10),1)/100000000)),0,IF(行业估值!$E$7="最新年报",[1]!EM_S_STM07_BS(E2006,140,LEFT(RIGHT($L$1,5),4)&amp;"-12-31",1)/100000000,[1]!EM_S_STM07_BS(E2006,140,LEFT(RIGHT($L$1,11),10),1)/100000000)))</f>
        <v>6.7059527025000003</v>
      </c>
      <c r="M2006" s="36">
        <f t="shared" ca="1" si="158"/>
        <v>2.3269606351656189</v>
      </c>
      <c r="N2006" s="37" t="str">
        <f ca="1">IF(E2006="","",IF(ISERROR([1]!EM_S_EST_NETPROFIT(E2006,行业估值!$E$6,deadline)/100000000),"-",[1]!EM_S_EST_NETPROFIT(E2006,行业估值!$E$6,deadline)/100000000))</f>
        <v>-</v>
      </c>
      <c r="O2006" s="36" t="str">
        <f t="shared" ca="1" si="159"/>
        <v>-</v>
      </c>
      <c r="T2006" s="64" t="s">
        <v>3999</v>
      </c>
      <c r="U2006" s="64" t="s">
        <v>4000</v>
      </c>
    </row>
    <row r="2007" spans="4:21">
      <c r="D2007" s="45" t="str">
        <f>IF(AND(行业估值!$B$39=$G2007,COUNTIF($G$2:$G$2552,$G2007)&gt;=1),COUNTIF($G$2:G2007,$G2007),"")</f>
        <v/>
      </c>
      <c r="E2007" s="65" t="str">
        <f t="shared" si="155"/>
        <v>300612.SZ</v>
      </c>
      <c r="F2007" s="65" t="str">
        <f t="shared" si="156"/>
        <v>宣亚国际</v>
      </c>
      <c r="G2007" s="34" t="str">
        <f>IF(E2007="","",IF(行业估值!$C$5="申万行业",[1]!EM_S_INFO_INDUSTRY_SW2014(E2007,"1"),IF(行业估值!$C$5="证监会行业",[1]!EM_S_INFO_INDUSTRY_CSRC1(E2007,"1"),[1]!EM_S_INFO_INDUSTRY_EM2016(E2007,"1"))))</f>
        <v>文化传媒</v>
      </c>
      <c r="H2007" s="34" t="str">
        <f>IF(E2007="","",IF($H$1="上证50",[1]!EM_S_INFO_COMPINDEX(E2007,"000016"),"")&amp;IF($H$1="上证180",[1]!EM_S_INFO_COMPINDEX(E2007,"000010"),"")&amp;IF($H$1="沪深300",[1]!EM_S_INFO_COMPINDEX(E2007,"000300"),"")&amp;IF(AND($H$1="上证A股",RIGHT(E2007,2)="SH"),"是","")&amp;IF(AND($H$1="深证A股",RIGHT(E2007,2)="SZ"),"是","")&amp;IF(AND($H$1="创业板",LEFT(E2007,1)-3=0),"是","")&amp;IF(AND($H$1="全部A股",E2007&lt;&gt;0),"是","")&amp;IF(AND($H$1="中小板",LEFT(E2007,3)="002"),"是",""))</f>
        <v>是</v>
      </c>
      <c r="I2007" s="46">
        <f ca="1">IF(E2007="","",IF(OR([1]!EM_S_VAL_MV(E2007,deadline)="",[1]!EM_S_VAL_MV(E2007,deadline)="--",[1]!EM_S_VAL_MV(E2007,deadline)="null"),0,[1]!EM_S_VAL_MV(E2007,deadline)/100000000))</f>
        <v>26.098199999999999</v>
      </c>
      <c r="J2007" s="46">
        <f ca="1">IF(E2007="","",IF(RIGHT(LEFT($J$1,6),3)="TTM",[1]!EM_S_FA_PROFIT_TTM(E2007,LEFT(RIGHT($J$1,11),10),1)/100000000,[1]!EM_S_STM07_IS(E2007,61,LEFT(RIGHT($J$1,5),4)&amp;"-12-31",1)/100000000))</f>
        <v>2.9133087299999999E-2</v>
      </c>
      <c r="K2007" s="36">
        <f t="shared" ca="1" si="157"/>
        <v>895.82678729693021</v>
      </c>
      <c r="L2007" s="46">
        <f ca="1">IF(E2007="","",IF(ISERROR(IF(行业估值!$E$7="最新年报",[1]!EM_S_STM07_BS(E2007,140,LEFT(RIGHT($L$1,5),4)&amp;"-12-31",1)/100000000,[1]!EM_S_STM07_BS(E2007,140,LEFT(RIGHT($L$1,11),10),1)/100000000)),0,IF(行业估值!$E$7="最新年报",[1]!EM_S_STM07_BS(E2007,140,LEFT(RIGHT($L$1,5),4)&amp;"-12-31",1)/100000000,[1]!EM_S_STM07_BS(E2007,140,LEFT(RIGHT($L$1,11),10),1)/100000000)))</f>
        <v>4.0314668706000001</v>
      </c>
      <c r="M2007" s="36">
        <f t="shared" ca="1" si="158"/>
        <v>6.4736238291636568</v>
      </c>
      <c r="N2007" s="37" t="str">
        <f ca="1">IF(E2007="","",IF(ISERROR([1]!EM_S_EST_NETPROFIT(E2007,行业估值!$E$6,deadline)/100000000),"-",[1]!EM_S_EST_NETPROFIT(E2007,行业估值!$E$6,deadline)/100000000))</f>
        <v>-</v>
      </c>
      <c r="O2007" s="36" t="str">
        <f t="shared" ca="1" si="159"/>
        <v>-</v>
      </c>
      <c r="T2007" s="64" t="s">
        <v>4001</v>
      </c>
      <c r="U2007" s="64" t="s">
        <v>4002</v>
      </c>
    </row>
    <row r="2008" spans="4:21">
      <c r="D2008" s="45" t="str">
        <f>IF(AND(行业估值!$B$39=$G2008,COUNTIF($G$2:$G$2552,$G2008)&gt;=1),COUNTIF($G$2:G2008,$G2008),"")</f>
        <v/>
      </c>
      <c r="E2008" s="65" t="str">
        <f t="shared" si="155"/>
        <v>300613.SZ</v>
      </c>
      <c r="F2008" s="65" t="str">
        <f t="shared" si="156"/>
        <v>富瀚微</v>
      </c>
      <c r="G2008" s="34" t="str">
        <f>IF(E2008="","",IF(行业估值!$C$5="申万行业",[1]!EM_S_INFO_INDUSTRY_SW2014(E2008,"1"),IF(行业估值!$C$5="证监会行业",[1]!EM_S_INFO_INDUSTRY_CSRC1(E2008,"1"),[1]!EM_S_INFO_INDUSTRY_EM2016(E2008,"1"))))</f>
        <v>电子设备</v>
      </c>
      <c r="H2008" s="34" t="str">
        <f>IF(E2008="","",IF($H$1="上证50",[1]!EM_S_INFO_COMPINDEX(E2008,"000016"),"")&amp;IF($H$1="上证180",[1]!EM_S_INFO_COMPINDEX(E2008,"000010"),"")&amp;IF($H$1="沪深300",[1]!EM_S_INFO_COMPINDEX(E2008,"000300"),"")&amp;IF(AND($H$1="上证A股",RIGHT(E2008,2)="SH"),"是","")&amp;IF(AND($H$1="深证A股",RIGHT(E2008,2)="SZ"),"是","")&amp;IF(AND($H$1="创业板",LEFT(E2008,1)-3=0),"是","")&amp;IF(AND($H$1="全部A股",E2008&lt;&gt;0),"是","")&amp;IF(AND($H$1="中小板",LEFT(E2008,3)="002"),"是",""))</f>
        <v>是</v>
      </c>
      <c r="I2008" s="46">
        <f ca="1">IF(E2008="","",IF(OR([1]!EM_S_VAL_MV(E2008,deadline)="",[1]!EM_S_VAL_MV(E2008,deadline)="--",[1]!EM_S_VAL_MV(E2008,deadline)="null"),0,[1]!EM_S_VAL_MV(E2008,deadline)/100000000))</f>
        <v>66.907201920000006</v>
      </c>
      <c r="J2008" s="46">
        <f ca="1">IF(E2008="","",IF(RIGHT(LEFT($J$1,6),3)="TTM",[1]!EM_S_FA_PROFIT_TTM(E2008,LEFT(RIGHT($J$1,11),10),1)/100000000,[1]!EM_S_STM07_IS(E2008,61,LEFT(RIGHT($J$1,5),4)&amp;"-12-31",1)/100000000))</f>
        <v>0.69713602540000008</v>
      </c>
      <c r="K2008" s="36">
        <f t="shared" ca="1" si="157"/>
        <v>95.974385890630515</v>
      </c>
      <c r="L2008" s="46">
        <f ca="1">IF(E2008="","",IF(ISERROR(IF(行业估值!$E$7="最新年报",[1]!EM_S_STM07_BS(E2008,140,LEFT(RIGHT($L$1,5),4)&amp;"-12-31",1)/100000000,[1]!EM_S_STM07_BS(E2008,140,LEFT(RIGHT($L$1,11),10),1)/100000000)),0,IF(行业估值!$E$7="最新年报",[1]!EM_S_STM07_BS(E2008,140,LEFT(RIGHT($L$1,5),4)&amp;"-12-31",1)/100000000,[1]!EM_S_STM07_BS(E2008,140,LEFT(RIGHT($L$1,11),10),1)/100000000)))</f>
        <v>11.306147809800001</v>
      </c>
      <c r="M2008" s="36">
        <f t="shared" ca="1" si="158"/>
        <v>5.9177717331809374</v>
      </c>
      <c r="N2008" s="37">
        <f ca="1">IF(E2008="","",IF(ISERROR([1]!EM_S_EST_NETPROFIT(E2008,行业估值!$E$6,deadline)/100000000),"-",[1]!EM_S_EST_NETPROFIT(E2008,行业估值!$E$6,deadline)/100000000))</f>
        <v>1.0629500000000001</v>
      </c>
      <c r="O2008" s="36">
        <f t="shared" ca="1" si="159"/>
        <v>62.944825175219911</v>
      </c>
      <c r="T2008" s="64" t="s">
        <v>4003</v>
      </c>
      <c r="U2008" s="64" t="s">
        <v>4004</v>
      </c>
    </row>
    <row r="2009" spans="4:21">
      <c r="D2009" s="45" t="str">
        <f>IF(AND(行业估值!$B$39=$G2009,COUNTIF($G$2:$G$2552,$G2009)&gt;=1),COUNTIF($G$2:G2009,$G2009),"")</f>
        <v/>
      </c>
      <c r="E2009" s="65" t="str">
        <f t="shared" si="155"/>
        <v>300615.SZ</v>
      </c>
      <c r="F2009" s="65" t="str">
        <f t="shared" si="156"/>
        <v>欣天科技</v>
      </c>
      <c r="G2009" s="34" t="str">
        <f>IF(E2009="","",IF(行业估值!$C$5="申万行业",[1]!EM_S_INFO_INDUSTRY_SW2014(E2009,"1"),IF(行业估值!$C$5="证监会行业",[1]!EM_S_INFO_INDUSTRY_CSRC1(E2009,"1"),[1]!EM_S_INFO_INDUSTRY_EM2016(E2009,"1"))))</f>
        <v>信息技术</v>
      </c>
      <c r="H2009" s="34" t="str">
        <f>IF(E2009="","",IF($H$1="上证50",[1]!EM_S_INFO_COMPINDEX(E2009,"000016"),"")&amp;IF($H$1="上证180",[1]!EM_S_INFO_COMPINDEX(E2009,"000010"),"")&amp;IF($H$1="沪深300",[1]!EM_S_INFO_COMPINDEX(E2009,"000300"),"")&amp;IF(AND($H$1="上证A股",RIGHT(E2009,2)="SH"),"是","")&amp;IF(AND($H$1="深证A股",RIGHT(E2009,2)="SZ"),"是","")&amp;IF(AND($H$1="创业板",LEFT(E2009,1)-3=0),"是","")&amp;IF(AND($H$1="全部A股",E2009&lt;&gt;0),"是","")&amp;IF(AND($H$1="中小板",LEFT(E2009,3)="002"),"是",""))</f>
        <v>是</v>
      </c>
      <c r="I2009" s="46">
        <f ca="1">IF(E2009="","",IF(OR([1]!EM_S_VAL_MV(E2009,deadline)="",[1]!EM_S_VAL_MV(E2009,deadline)="--",[1]!EM_S_VAL_MV(E2009,deadline)="null"),0,[1]!EM_S_VAL_MV(E2009,deadline)/100000000))</f>
        <v>38.498400095999997</v>
      </c>
      <c r="J2009" s="46">
        <f ca="1">IF(E2009="","",IF(RIGHT(LEFT($J$1,6),3)="TTM",[1]!EM_S_FA_PROFIT_TTM(E2009,LEFT(RIGHT($J$1,11),10),1)/100000000,[1]!EM_S_STM07_IS(E2009,61,LEFT(RIGHT($J$1,5),4)&amp;"-12-31",1)/100000000))</f>
        <v>0.1123615927</v>
      </c>
      <c r="K2009" s="36">
        <f t="shared" ca="1" si="157"/>
        <v>342.62953355234879</v>
      </c>
      <c r="L2009" s="46">
        <f ca="1">IF(E2009="","",IF(ISERROR(IF(行业估值!$E$7="最新年报",[1]!EM_S_STM07_BS(E2009,140,LEFT(RIGHT($L$1,5),4)&amp;"-12-31",1)/100000000,[1]!EM_S_STM07_BS(E2009,140,LEFT(RIGHT($L$1,11),10),1)/100000000)),0,IF(行业估值!$E$7="最新年报",[1]!EM_S_STM07_BS(E2009,140,LEFT(RIGHT($L$1,5),4)&amp;"-12-31",1)/100000000,[1]!EM_S_STM07_BS(E2009,140,LEFT(RIGHT($L$1,11),10),1)/100000000)))</f>
        <v>4.7457288119000003</v>
      </c>
      <c r="M2009" s="36">
        <f t="shared" ca="1" si="158"/>
        <v>8.1122208246422698</v>
      </c>
      <c r="N2009" s="37" t="str">
        <f ca="1">IF(E2009="","",IF(ISERROR([1]!EM_S_EST_NETPROFIT(E2009,行业估值!$E$6,deadline)/100000000),"-",[1]!EM_S_EST_NETPROFIT(E2009,行业估值!$E$6,deadline)/100000000))</f>
        <v>-</v>
      </c>
      <c r="O2009" s="36" t="str">
        <f t="shared" ca="1" si="159"/>
        <v>-</v>
      </c>
      <c r="T2009" s="64" t="s">
        <v>4005</v>
      </c>
      <c r="U2009" s="64" t="s">
        <v>4006</v>
      </c>
    </row>
    <row r="2010" spans="4:21">
      <c r="D2010" s="45" t="str">
        <f>IF(AND(行业估值!$B$39=$G2010,COUNTIF($G$2:$G$2552,$G2010)&gt;=1),COUNTIF($G$2:G2010,$G2010),"")</f>
        <v/>
      </c>
      <c r="E2010" s="65" t="str">
        <f t="shared" si="155"/>
        <v>300616.SZ</v>
      </c>
      <c r="F2010" s="65" t="str">
        <f t="shared" si="156"/>
        <v>尚品宅配</v>
      </c>
      <c r="G2010" s="34" t="str">
        <f>IF(E2010="","",IF(行业估值!$C$5="申万行业",[1]!EM_S_INFO_INDUSTRY_SW2014(E2010,"1"),IF(行业估值!$C$5="证监会行业",[1]!EM_S_INFO_INDUSTRY_CSRC1(E2010,"1"),[1]!EM_S_INFO_INDUSTRY_EM2016(E2010,"1"))))</f>
        <v>轻工制造</v>
      </c>
      <c r="H2010" s="34" t="str">
        <f>IF(E2010="","",IF($H$1="上证50",[1]!EM_S_INFO_COMPINDEX(E2010,"000016"),"")&amp;IF($H$1="上证180",[1]!EM_S_INFO_COMPINDEX(E2010,"000010"),"")&amp;IF($H$1="沪深300",[1]!EM_S_INFO_COMPINDEX(E2010,"000300"),"")&amp;IF(AND($H$1="上证A股",RIGHT(E2010,2)="SH"),"是","")&amp;IF(AND($H$1="深证A股",RIGHT(E2010,2)="SZ"),"是","")&amp;IF(AND($H$1="创业板",LEFT(E2010,1)-3=0),"是","")&amp;IF(AND($H$1="全部A股",E2010&lt;&gt;0),"是","")&amp;IF(AND($H$1="中小板",LEFT(E2010,3)="002"),"是",""))</f>
        <v>是</v>
      </c>
      <c r="I2010" s="46">
        <f ca="1">IF(E2010="","",IF(OR([1]!EM_S_VAL_MV(E2010,deadline)="",[1]!EM_S_VAL_MV(E2010,deadline)="--",[1]!EM_S_VAL_MV(E2010,deadline)="null"),0,[1]!EM_S_VAL_MV(E2010,deadline)/100000000))</f>
        <v>132.89611554000001</v>
      </c>
      <c r="J2010" s="46">
        <f ca="1">IF(E2010="","",IF(RIGHT(LEFT($J$1,6),3)="TTM",[1]!EM_S_FA_PROFIT_TTM(E2010,LEFT(RIGHT($J$1,11),10),1)/100000000,[1]!EM_S_STM07_IS(E2010,61,LEFT(RIGHT($J$1,5),4)&amp;"-12-31",1)/100000000))</f>
        <v>5.1943504756000003</v>
      </c>
      <c r="K2010" s="36">
        <f t="shared" ca="1" si="157"/>
        <v>25.584741762087042</v>
      </c>
      <c r="L2010" s="46">
        <f ca="1">IF(E2010="","",IF(ISERROR(IF(行业估值!$E$7="最新年报",[1]!EM_S_STM07_BS(E2010,140,LEFT(RIGHT($L$1,5),4)&amp;"-12-31",1)/100000000,[1]!EM_S_STM07_BS(E2010,140,LEFT(RIGHT($L$1,11),10),1)/100000000)),0,IF(行业估值!$E$7="最新年报",[1]!EM_S_STM07_BS(E2010,140,LEFT(RIGHT($L$1,5),4)&amp;"-12-31",1)/100000000,[1]!EM_S_STM07_BS(E2010,140,LEFT(RIGHT($L$1,11),10),1)/100000000)))</f>
        <v>33.196009879400002</v>
      </c>
      <c r="M2010" s="36">
        <f t="shared" ca="1" si="158"/>
        <v>4.0033761895723963</v>
      </c>
      <c r="N2010" s="37">
        <f ca="1">IF(E2010="","",IF(ISERROR([1]!EM_S_EST_NETPROFIT(E2010,行业估值!$E$6,deadline)/100000000),"-",[1]!EM_S_EST_NETPROFIT(E2010,行业估值!$E$6,deadline)/100000000))</f>
        <v>5.7174642857142857</v>
      </c>
      <c r="O2010" s="36">
        <f t="shared" ca="1" si="159"/>
        <v>23.243890805239587</v>
      </c>
      <c r="T2010" s="64" t="s">
        <v>4007</v>
      </c>
      <c r="U2010" s="64" t="s">
        <v>4008</v>
      </c>
    </row>
    <row r="2011" spans="4:21">
      <c r="D2011" s="45" t="str">
        <f>IF(AND(行业估值!$B$39=$G2011,COUNTIF($G$2:$G$2552,$G2011)&gt;=1),COUNTIF($G$2:G2011,$G2011),"")</f>
        <v/>
      </c>
      <c r="E2011" s="65" t="str">
        <f t="shared" si="155"/>
        <v>300617.SZ</v>
      </c>
      <c r="F2011" s="65" t="str">
        <f t="shared" si="156"/>
        <v>安靠智电</v>
      </c>
      <c r="G2011" s="34" t="str">
        <f>IF(E2011="","",IF(行业估值!$C$5="申万行业",[1]!EM_S_INFO_INDUSTRY_SW2014(E2011,"1"),IF(行业估值!$C$5="证监会行业",[1]!EM_S_INFO_INDUSTRY_CSRC1(E2011,"1"),[1]!EM_S_INFO_INDUSTRY_EM2016(E2011,"1"))))</f>
        <v>电气设备</v>
      </c>
      <c r="H2011" s="34" t="str">
        <f>IF(E2011="","",IF($H$1="上证50",[1]!EM_S_INFO_COMPINDEX(E2011,"000016"),"")&amp;IF($H$1="上证180",[1]!EM_S_INFO_COMPINDEX(E2011,"000010"),"")&amp;IF($H$1="沪深300",[1]!EM_S_INFO_COMPINDEX(E2011,"000300"),"")&amp;IF(AND($H$1="上证A股",RIGHT(E2011,2)="SH"),"是","")&amp;IF(AND($H$1="深证A股",RIGHT(E2011,2)="SZ"),"是","")&amp;IF(AND($H$1="创业板",LEFT(E2011,1)-3=0),"是","")&amp;IF(AND($H$1="全部A股",E2011&lt;&gt;0),"是","")&amp;IF(AND($H$1="中小板",LEFT(E2011,3)="002"),"是",""))</f>
        <v>是</v>
      </c>
      <c r="I2011" s="46">
        <f ca="1">IF(E2011="","",IF(OR([1]!EM_S_VAL_MV(E2011,deadline)="",[1]!EM_S_VAL_MV(E2011,deadline)="--",[1]!EM_S_VAL_MV(E2011,deadline)="null"),0,[1]!EM_S_VAL_MV(E2011,deadline)/100000000))</f>
        <v>20.491024500000002</v>
      </c>
      <c r="J2011" s="46">
        <f ca="1">IF(E2011="","",IF(RIGHT(LEFT($J$1,6),3)="TTM",[1]!EM_S_FA_PROFIT_TTM(E2011,LEFT(RIGHT($J$1,11),10),1)/100000000,[1]!EM_S_STM07_IS(E2011,61,LEFT(RIGHT($J$1,5),4)&amp;"-12-31",1)/100000000))</f>
        <v>0.6146963057</v>
      </c>
      <c r="K2011" s="36">
        <f t="shared" ca="1" si="157"/>
        <v>33.335200342005244</v>
      </c>
      <c r="L2011" s="46">
        <f ca="1">IF(E2011="","",IF(ISERROR(IF(行业估值!$E$7="最新年报",[1]!EM_S_STM07_BS(E2011,140,LEFT(RIGHT($L$1,5),4)&amp;"-12-31",1)/100000000,[1]!EM_S_STM07_BS(E2011,140,LEFT(RIGHT($L$1,11),10),1)/100000000)),0,IF(行业估值!$E$7="最新年报",[1]!EM_S_STM07_BS(E2011,140,LEFT(RIGHT($L$1,5),4)&amp;"-12-31",1)/100000000,[1]!EM_S_STM07_BS(E2011,140,LEFT(RIGHT($L$1,11),10),1)/100000000)))</f>
        <v>8.013260433300001</v>
      </c>
      <c r="M2011" s="36">
        <f t="shared" ca="1" si="158"/>
        <v>2.5571394653351405</v>
      </c>
      <c r="N2011" s="37">
        <f ca="1">IF(E2011="","",IF(ISERROR([1]!EM_S_EST_NETPROFIT(E2011,行业估值!$E$6,deadline)/100000000),"-",[1]!EM_S_EST_NETPROFIT(E2011,行业估值!$E$6,deadline)/100000000))</f>
        <v>0.89500000000000002</v>
      </c>
      <c r="O2011" s="36">
        <f t="shared" ca="1" si="159"/>
        <v>22.894999441340783</v>
      </c>
      <c r="T2011" s="64" t="s">
        <v>4009</v>
      </c>
      <c r="U2011" s="64" t="s">
        <v>4010</v>
      </c>
    </row>
    <row r="2012" spans="4:21">
      <c r="D2012" s="45" t="str">
        <f>IF(AND(行业估值!$B$39=$G2012,COUNTIF($G$2:$G$2552,$G2012)&gt;=1),COUNTIF($G$2:G2012,$G2012),"")</f>
        <v/>
      </c>
      <c r="E2012" s="65" t="str">
        <f t="shared" si="155"/>
        <v>300618.SZ</v>
      </c>
      <c r="F2012" s="65" t="str">
        <f t="shared" si="156"/>
        <v>寒锐钴业</v>
      </c>
      <c r="G2012" s="34" t="str">
        <f>IF(E2012="","",IF(行业估值!$C$5="申万行业",[1]!EM_S_INFO_INDUSTRY_SW2014(E2012,"1"),IF(行业估值!$C$5="证监会行业",[1]!EM_S_INFO_INDUSTRY_CSRC1(E2012,"1"),[1]!EM_S_INFO_INDUSTRY_EM2016(E2012,"1"))))</f>
        <v>有色金属</v>
      </c>
      <c r="H2012" s="34" t="str">
        <f>IF(E2012="","",IF($H$1="上证50",[1]!EM_S_INFO_COMPINDEX(E2012,"000016"),"")&amp;IF($H$1="上证180",[1]!EM_S_INFO_COMPINDEX(E2012,"000010"),"")&amp;IF($H$1="沪深300",[1]!EM_S_INFO_COMPINDEX(E2012,"000300"),"")&amp;IF(AND($H$1="上证A股",RIGHT(E2012,2)="SH"),"是","")&amp;IF(AND($H$1="深证A股",RIGHT(E2012,2)="SZ"),"是","")&amp;IF(AND($H$1="创业板",LEFT(E2012,1)-3=0),"是","")&amp;IF(AND($H$1="全部A股",E2012&lt;&gt;0),"是","")&amp;IF(AND($H$1="中小板",LEFT(E2012,3)="002"),"是",""))</f>
        <v>是</v>
      </c>
      <c r="I2012" s="46">
        <f ca="1">IF(E2012="","",IF(OR([1]!EM_S_VAL_MV(E2012,deadline)="",[1]!EM_S_VAL_MV(E2012,deadline)="--",[1]!EM_S_VAL_MV(E2012,deadline)="null"),0,[1]!EM_S_VAL_MV(E2012,deadline)/100000000))</f>
        <v>185.10404855580001</v>
      </c>
      <c r="J2012" s="46">
        <f ca="1">IF(E2012="","",IF(RIGHT(LEFT($J$1,6),3)="TTM",[1]!EM_S_FA_PROFIT_TTM(E2012,LEFT(RIGHT($J$1,11),10),1)/100000000,[1]!EM_S_STM07_IS(E2012,61,LEFT(RIGHT($J$1,5),4)&amp;"-12-31",1)/100000000))</f>
        <v>-0.36229294179999999</v>
      </c>
      <c r="K2012" s="36">
        <f t="shared" ca="1" si="157"/>
        <v>-510.92369516264205</v>
      </c>
      <c r="L2012" s="46">
        <f ca="1">IF(E2012="","",IF(ISERROR(IF(行业估值!$E$7="最新年报",[1]!EM_S_STM07_BS(E2012,140,LEFT(RIGHT($L$1,5),4)&amp;"-12-31",1)/100000000,[1]!EM_S_STM07_BS(E2012,140,LEFT(RIGHT($L$1,11),10),1)/100000000)),0,IF(行业估值!$E$7="最新年报",[1]!EM_S_STM07_BS(E2012,140,LEFT(RIGHT($L$1,5),4)&amp;"-12-31",1)/100000000,[1]!EM_S_STM07_BS(E2012,140,LEFT(RIGHT($L$1,11),10),1)/100000000)))</f>
        <v>17.312941823999999</v>
      </c>
      <c r="M2012" s="36">
        <f t="shared" ca="1" si="158"/>
        <v>10.691657745837292</v>
      </c>
      <c r="N2012" s="37">
        <f ca="1">IF(E2012="","",IF(ISERROR([1]!EM_S_EST_NETPROFIT(E2012,行业估值!$E$6,deadline)/100000000),"-",[1]!EM_S_EST_NETPROFIT(E2012,行业估值!$E$6,deadline)/100000000))</f>
        <v>1.00875</v>
      </c>
      <c r="O2012" s="36">
        <f t="shared" ca="1" si="159"/>
        <v>183.49843723003718</v>
      </c>
      <c r="T2012" s="64" t="s">
        <v>4011</v>
      </c>
      <c r="U2012" s="64" t="s">
        <v>4012</v>
      </c>
    </row>
    <row r="2013" spans="4:21">
      <c r="D2013" s="45">
        <f>IF(AND(行业估值!$B$39=$G2013,COUNTIF($G$2:$G$2552,$G2013)&gt;=1),COUNTIF($G$2:G2013,$G2013),"")</f>
        <v>213</v>
      </c>
      <c r="E2013" s="65" t="str">
        <f t="shared" si="155"/>
        <v>300619.SZ</v>
      </c>
      <c r="F2013" s="65" t="str">
        <f t="shared" si="156"/>
        <v>金银河</v>
      </c>
      <c r="G2013" s="34" t="str">
        <f>IF(E2013="","",IF(行业估值!$C$5="申万行业",[1]!EM_S_INFO_INDUSTRY_SW2014(E2013,"1"),IF(行业估值!$C$5="证监会行业",[1]!EM_S_INFO_INDUSTRY_CSRC1(E2013,"1"),[1]!EM_S_INFO_INDUSTRY_EM2016(E2013,"1"))))</f>
        <v>机械设备</v>
      </c>
      <c r="H2013" s="34" t="str">
        <f>IF(E2013="","",IF($H$1="上证50",[1]!EM_S_INFO_COMPINDEX(E2013,"000016"),"")&amp;IF($H$1="上证180",[1]!EM_S_INFO_COMPINDEX(E2013,"000010"),"")&amp;IF($H$1="沪深300",[1]!EM_S_INFO_COMPINDEX(E2013,"000300"),"")&amp;IF(AND($H$1="上证A股",RIGHT(E2013,2)="SH"),"是","")&amp;IF(AND($H$1="深证A股",RIGHT(E2013,2)="SZ"),"是","")&amp;IF(AND($H$1="创业板",LEFT(E2013,1)-3=0),"是","")&amp;IF(AND($H$1="全部A股",E2013&lt;&gt;0),"是","")&amp;IF(AND($H$1="中小板",LEFT(E2013,3)="002"),"是",""))</f>
        <v>是</v>
      </c>
      <c r="I2013" s="46">
        <f ca="1">IF(E2013="","",IF(OR([1]!EM_S_VAL_MV(E2013,deadline)="",[1]!EM_S_VAL_MV(E2013,deadline)="--",[1]!EM_S_VAL_MV(E2013,deadline)="null"),0,[1]!EM_S_VAL_MV(E2013,deadline)/100000000))</f>
        <v>16.183156</v>
      </c>
      <c r="J2013" s="46">
        <f ca="1">IF(E2013="","",IF(RIGHT(LEFT($J$1,6),3)="TTM",[1]!EM_S_FA_PROFIT_TTM(E2013,LEFT(RIGHT($J$1,11),10),1)/100000000,[1]!EM_S_STM07_IS(E2013,61,LEFT(RIGHT($J$1,5),4)&amp;"-12-31",1)/100000000))</f>
        <v>0.4451301936</v>
      </c>
      <c r="K2013" s="36">
        <f t="shared" ca="1" si="157"/>
        <v>36.356006024031707</v>
      </c>
      <c r="L2013" s="46">
        <f ca="1">IF(E2013="","",IF(ISERROR(IF(行业估值!$E$7="最新年报",[1]!EM_S_STM07_BS(E2013,140,LEFT(RIGHT($L$1,5),4)&amp;"-12-31",1)/100000000,[1]!EM_S_STM07_BS(E2013,140,LEFT(RIGHT($L$1,11),10),1)/100000000)),0,IF(行业估值!$E$7="最新年报",[1]!EM_S_STM07_BS(E2013,140,LEFT(RIGHT($L$1,5),4)&amp;"-12-31",1)/100000000,[1]!EM_S_STM07_BS(E2013,140,LEFT(RIGHT($L$1,11),10),1)/100000000)))</f>
        <v>4.9031039547000006</v>
      </c>
      <c r="M2013" s="36">
        <f t="shared" ca="1" si="158"/>
        <v>3.3005941031470902</v>
      </c>
      <c r="N2013" s="37" t="str">
        <f ca="1">IF(E2013="","",IF(ISERROR([1]!EM_S_EST_NETPROFIT(E2013,行业估值!$E$6,deadline)/100000000),"-",[1]!EM_S_EST_NETPROFIT(E2013,行业估值!$E$6,deadline)/100000000))</f>
        <v>-</v>
      </c>
      <c r="O2013" s="36" t="str">
        <f t="shared" ca="1" si="159"/>
        <v>-</v>
      </c>
      <c r="T2013" s="64" t="s">
        <v>4013</v>
      </c>
      <c r="U2013" s="64" t="s">
        <v>4014</v>
      </c>
    </row>
    <row r="2014" spans="4:21">
      <c r="D2014" s="45" t="str">
        <f>IF(AND(行业估值!$B$39=$G2014,COUNTIF($G$2:$G$2552,$G2014)&gt;=1),COUNTIF($G$2:G2014,$G2014),"")</f>
        <v/>
      </c>
      <c r="E2014" s="65" t="str">
        <f t="shared" si="155"/>
        <v>300620.SZ</v>
      </c>
      <c r="F2014" s="65" t="str">
        <f t="shared" si="156"/>
        <v>光库科技</v>
      </c>
      <c r="G2014" s="34" t="str">
        <f>IF(E2014="","",IF(行业估值!$C$5="申万行业",[1]!EM_S_INFO_INDUSTRY_SW2014(E2014,"1"),IF(行业估值!$C$5="证监会行业",[1]!EM_S_INFO_INDUSTRY_CSRC1(E2014,"1"),[1]!EM_S_INFO_INDUSTRY_EM2016(E2014,"1"))))</f>
        <v>信息技术</v>
      </c>
      <c r="H2014" s="34" t="str">
        <f>IF(E2014="","",IF($H$1="上证50",[1]!EM_S_INFO_COMPINDEX(E2014,"000016"),"")&amp;IF($H$1="上证180",[1]!EM_S_INFO_COMPINDEX(E2014,"000010"),"")&amp;IF($H$1="沪深300",[1]!EM_S_INFO_COMPINDEX(E2014,"000300"),"")&amp;IF(AND($H$1="上证A股",RIGHT(E2014,2)="SH"),"是","")&amp;IF(AND($H$1="深证A股",RIGHT(E2014,2)="SZ"),"是","")&amp;IF(AND($H$1="创业板",LEFT(E2014,1)-3=0),"是","")&amp;IF(AND($H$1="全部A股",E2014&lt;&gt;0),"是","")&amp;IF(AND($H$1="中小板",LEFT(E2014,3)="002"),"是",""))</f>
        <v>是</v>
      </c>
      <c r="I2014" s="46">
        <f ca="1">IF(E2014="","",IF(OR([1]!EM_S_VAL_MV(E2014,deadline)="",[1]!EM_S_VAL_MV(E2014,deadline)="--",[1]!EM_S_VAL_MV(E2014,deadline)="null"),0,[1]!EM_S_VAL_MV(E2014,deadline)/100000000))</f>
        <v>32.738128799999998</v>
      </c>
      <c r="J2014" s="46">
        <f ca="1">IF(E2014="","",IF(RIGHT(LEFT($J$1,6),3)="TTM",[1]!EM_S_FA_PROFIT_TTM(E2014,LEFT(RIGHT($J$1,11),10),1)/100000000,[1]!EM_S_STM07_IS(E2014,61,LEFT(RIGHT($J$1,5),4)&amp;"-12-31",1)/100000000))</f>
        <v>0.61462089869999992</v>
      </c>
      <c r="K2014" s="36">
        <f t="shared" ca="1" si="157"/>
        <v>53.265563974874979</v>
      </c>
      <c r="L2014" s="46">
        <f ca="1">IF(E2014="","",IF(ISERROR(IF(行业估值!$E$7="最新年报",[1]!EM_S_STM07_BS(E2014,140,LEFT(RIGHT($L$1,5),4)&amp;"-12-31",1)/100000000,[1]!EM_S_STM07_BS(E2014,140,LEFT(RIGHT($L$1,11),10),1)/100000000)),0,IF(行业估值!$E$7="最新年报",[1]!EM_S_STM07_BS(E2014,140,LEFT(RIGHT($L$1,5),4)&amp;"-12-31",1)/100000000,[1]!EM_S_STM07_BS(E2014,140,LEFT(RIGHT($L$1,11),10),1)/100000000)))</f>
        <v>6.2277873238999994</v>
      </c>
      <c r="M2014" s="36">
        <f t="shared" ca="1" si="158"/>
        <v>5.256783364191465</v>
      </c>
      <c r="N2014" s="37" t="str">
        <f ca="1">IF(E2014="","",IF(ISERROR([1]!EM_S_EST_NETPROFIT(E2014,行业估值!$E$6,deadline)/100000000),"-",[1]!EM_S_EST_NETPROFIT(E2014,行业估值!$E$6,deadline)/100000000))</f>
        <v>-</v>
      </c>
      <c r="O2014" s="36" t="str">
        <f t="shared" ca="1" si="159"/>
        <v>-</v>
      </c>
      <c r="T2014" s="64" t="s">
        <v>4015</v>
      </c>
      <c r="U2014" s="64" t="s">
        <v>4016</v>
      </c>
    </row>
    <row r="2015" spans="4:21">
      <c r="D2015" s="45" t="str">
        <f>IF(AND(行业估值!$B$39=$G2015,COUNTIF($G$2:$G$2552,$G2015)&gt;=1),COUNTIF($G$2:G2015,$G2015),"")</f>
        <v/>
      </c>
      <c r="E2015" s="65" t="str">
        <f t="shared" si="155"/>
        <v>300621.SZ</v>
      </c>
      <c r="F2015" s="65" t="str">
        <f t="shared" si="156"/>
        <v>维业股份</v>
      </c>
      <c r="G2015" s="34" t="str">
        <f>IF(E2015="","",IF(行业估值!$C$5="申万行业",[1]!EM_S_INFO_INDUSTRY_SW2014(E2015,"1"),IF(行业估值!$C$5="证监会行业",[1]!EM_S_INFO_INDUSTRY_CSRC1(E2015,"1"),[1]!EM_S_INFO_INDUSTRY_EM2016(E2015,"1"))))</f>
        <v>建筑</v>
      </c>
      <c r="H2015" s="34" t="str">
        <f>IF(E2015="","",IF($H$1="上证50",[1]!EM_S_INFO_COMPINDEX(E2015,"000016"),"")&amp;IF($H$1="上证180",[1]!EM_S_INFO_COMPINDEX(E2015,"000010"),"")&amp;IF($H$1="沪深300",[1]!EM_S_INFO_COMPINDEX(E2015,"000300"),"")&amp;IF(AND($H$1="上证A股",RIGHT(E2015,2)="SH"),"是","")&amp;IF(AND($H$1="深证A股",RIGHT(E2015,2)="SZ"),"是","")&amp;IF(AND($H$1="创业板",LEFT(E2015,1)-3=0),"是","")&amp;IF(AND($H$1="全部A股",E2015&lt;&gt;0),"是","")&amp;IF(AND($H$1="中小板",LEFT(E2015,3)="002"),"是",""))</f>
        <v>是</v>
      </c>
      <c r="I2015" s="46">
        <f ca="1">IF(E2015="","",IF(OR([1]!EM_S_VAL_MV(E2015,deadline)="",[1]!EM_S_VAL_MV(E2015,deadline)="--",[1]!EM_S_VAL_MV(E2015,deadline)="null"),0,[1]!EM_S_VAL_MV(E2015,deadline)/100000000))</f>
        <v>21.136664499999998</v>
      </c>
      <c r="J2015" s="46">
        <f ca="1">IF(E2015="","",IF(RIGHT(LEFT($J$1,6),3)="TTM",[1]!EM_S_FA_PROFIT_TTM(E2015,LEFT(RIGHT($J$1,11),10),1)/100000000,[1]!EM_S_STM07_IS(E2015,61,LEFT(RIGHT($J$1,5),4)&amp;"-12-31",1)/100000000))</f>
        <v>0.70237719510000007</v>
      </c>
      <c r="K2015" s="36">
        <f t="shared" ca="1" si="157"/>
        <v>30.093039249360441</v>
      </c>
      <c r="L2015" s="46">
        <f ca="1">IF(E2015="","",IF(ISERROR(IF(行业估值!$E$7="最新年报",[1]!EM_S_STM07_BS(E2015,140,LEFT(RIGHT($L$1,5),4)&amp;"-12-31",1)/100000000,[1]!EM_S_STM07_BS(E2015,140,LEFT(RIGHT($L$1,11),10),1)/100000000)),0,IF(行业估值!$E$7="最新年报",[1]!EM_S_STM07_BS(E2015,140,LEFT(RIGHT($L$1,5),4)&amp;"-12-31",1)/100000000,[1]!EM_S_STM07_BS(E2015,140,LEFT(RIGHT($L$1,11),10),1)/100000000)))</f>
        <v>9.3678591392000001</v>
      </c>
      <c r="M2015" s="36">
        <f t="shared" ca="1" si="158"/>
        <v>2.2562961489838367</v>
      </c>
      <c r="N2015" s="37" t="str">
        <f ca="1">IF(E2015="","",IF(ISERROR([1]!EM_S_EST_NETPROFIT(E2015,行业估值!$E$6,deadline)/100000000),"-",[1]!EM_S_EST_NETPROFIT(E2015,行业估值!$E$6,deadline)/100000000))</f>
        <v>-</v>
      </c>
      <c r="O2015" s="36" t="str">
        <f t="shared" ca="1" si="159"/>
        <v>-</v>
      </c>
      <c r="T2015" s="64" t="s">
        <v>4017</v>
      </c>
      <c r="U2015" s="64" t="s">
        <v>4018</v>
      </c>
    </row>
    <row r="2016" spans="4:21">
      <c r="D2016" s="45" t="str">
        <f>IF(AND(行业估值!$B$39=$G2016,COUNTIF($G$2:$G$2552,$G2016)&gt;=1),COUNTIF($G$2:G2016,$G2016),"")</f>
        <v/>
      </c>
      <c r="E2016" s="65" t="str">
        <f t="shared" si="155"/>
        <v>300622.SZ</v>
      </c>
      <c r="F2016" s="65" t="str">
        <f t="shared" si="156"/>
        <v>博士眼镜</v>
      </c>
      <c r="G2016" s="34" t="str">
        <f>IF(E2016="","",IF(行业估值!$C$5="申万行业",[1]!EM_S_INFO_INDUSTRY_SW2014(E2016,"1"),IF(行业估值!$C$5="证监会行业",[1]!EM_S_INFO_INDUSTRY_CSRC1(E2016,"1"),[1]!EM_S_INFO_INDUSTRY_EM2016(E2016,"1"))))</f>
        <v>商贸零售</v>
      </c>
      <c r="H2016" s="34" t="str">
        <f>IF(E2016="","",IF($H$1="上证50",[1]!EM_S_INFO_COMPINDEX(E2016,"000016"),"")&amp;IF($H$1="上证180",[1]!EM_S_INFO_COMPINDEX(E2016,"000010"),"")&amp;IF($H$1="沪深300",[1]!EM_S_INFO_COMPINDEX(E2016,"000300"),"")&amp;IF(AND($H$1="上证A股",RIGHT(E2016,2)="SH"),"是","")&amp;IF(AND($H$1="深证A股",RIGHT(E2016,2)="SZ"),"是","")&amp;IF(AND($H$1="创业板",LEFT(E2016,1)-3=0),"是","")&amp;IF(AND($H$1="全部A股",E2016&lt;&gt;0),"是","")&amp;IF(AND($H$1="中小板",LEFT(E2016,3)="002"),"是",""))</f>
        <v>是</v>
      </c>
      <c r="I2016" s="46">
        <f ca="1">IF(E2016="","",IF(OR([1]!EM_S_VAL_MV(E2016,deadline)="",[1]!EM_S_VAL_MV(E2016,deadline)="--",[1]!EM_S_VAL_MV(E2016,deadline)="null"),0,[1]!EM_S_VAL_MV(E2016,deadline)/100000000))</f>
        <v>26.604282164200001</v>
      </c>
      <c r="J2016" s="46">
        <f ca="1">IF(E2016="","",IF(RIGHT(LEFT($J$1,6),3)="TTM",[1]!EM_S_FA_PROFIT_TTM(E2016,LEFT(RIGHT($J$1,11),10),1)/100000000,[1]!EM_S_STM07_IS(E2016,61,LEFT(RIGHT($J$1,5),4)&amp;"-12-31",1)/100000000))</f>
        <v>0.54886650439999995</v>
      </c>
      <c r="K2016" s="36">
        <f t="shared" ca="1" si="157"/>
        <v>48.471316706204895</v>
      </c>
      <c r="L2016" s="46">
        <f ca="1">IF(E2016="","",IF(ISERROR(IF(行业估值!$E$7="最新年报",[1]!EM_S_STM07_BS(E2016,140,LEFT(RIGHT($L$1,5),4)&amp;"-12-31",1)/100000000,[1]!EM_S_STM07_BS(E2016,140,LEFT(RIGHT($L$1,11),10),1)/100000000)),0,IF(行业估值!$E$7="最新年报",[1]!EM_S_STM07_BS(E2016,140,LEFT(RIGHT($L$1,5),4)&amp;"-12-31",1)/100000000,[1]!EM_S_STM07_BS(E2016,140,LEFT(RIGHT($L$1,11),10),1)/100000000)))</f>
        <v>5.1417012337000001</v>
      </c>
      <c r="M2016" s="36">
        <f t="shared" ca="1" si="158"/>
        <v>5.1742178230483056</v>
      </c>
      <c r="N2016" s="37" t="str">
        <f ca="1">IF(E2016="","",IF(ISERROR([1]!EM_S_EST_NETPROFIT(E2016,行业估值!$E$6,deadline)/100000000),"-",[1]!EM_S_EST_NETPROFIT(E2016,行业估值!$E$6,deadline)/100000000))</f>
        <v>-</v>
      </c>
      <c r="O2016" s="36" t="str">
        <f t="shared" ca="1" si="159"/>
        <v>-</v>
      </c>
      <c r="T2016" s="64" t="s">
        <v>4019</v>
      </c>
      <c r="U2016" s="64" t="s">
        <v>4020</v>
      </c>
    </row>
    <row r="2017" spans="4:21">
      <c r="D2017" s="45" t="str">
        <f>IF(AND(行业估值!$B$39=$G2017,COUNTIF($G$2:$G$2552,$G2017)&gt;=1),COUNTIF($G$2:G2017,$G2017),"")</f>
        <v/>
      </c>
      <c r="E2017" s="65" t="str">
        <f t="shared" si="155"/>
        <v>300623.SZ</v>
      </c>
      <c r="F2017" s="65" t="str">
        <f t="shared" si="156"/>
        <v>捷捷微电</v>
      </c>
      <c r="G2017" s="34" t="str">
        <f>IF(E2017="","",IF(行业估值!$C$5="申万行业",[1]!EM_S_INFO_INDUSTRY_SW2014(E2017,"1"),IF(行业估值!$C$5="证监会行业",[1]!EM_S_INFO_INDUSTRY_CSRC1(E2017,"1"),[1]!EM_S_INFO_INDUSTRY_EM2016(E2017,"1"))))</f>
        <v>电子设备</v>
      </c>
      <c r="H2017" s="34" t="str">
        <f>IF(E2017="","",IF($H$1="上证50",[1]!EM_S_INFO_COMPINDEX(E2017,"000016"),"")&amp;IF($H$1="上证180",[1]!EM_S_INFO_COMPINDEX(E2017,"000010"),"")&amp;IF($H$1="沪深300",[1]!EM_S_INFO_COMPINDEX(E2017,"000300"),"")&amp;IF(AND($H$1="上证A股",RIGHT(E2017,2)="SH"),"是","")&amp;IF(AND($H$1="深证A股",RIGHT(E2017,2)="SZ"),"是","")&amp;IF(AND($H$1="创业板",LEFT(E2017,1)-3=0),"是","")&amp;IF(AND($H$1="全部A股",E2017&lt;&gt;0),"是","")&amp;IF(AND($H$1="中小板",LEFT(E2017,3)="002"),"是",""))</f>
        <v>是</v>
      </c>
      <c r="I2017" s="46">
        <f ca="1">IF(E2017="","",IF(OR([1]!EM_S_VAL_MV(E2017,deadline)="",[1]!EM_S_VAL_MV(E2017,deadline)="--",[1]!EM_S_VAL_MV(E2017,deadline)="null"),0,[1]!EM_S_VAL_MV(E2017,deadline)/100000000))</f>
        <v>63.515012903999995</v>
      </c>
      <c r="J2017" s="46">
        <f ca="1">IF(E2017="","",IF(RIGHT(LEFT($J$1,6),3)="TTM",[1]!EM_S_FA_PROFIT_TTM(E2017,LEFT(RIGHT($J$1,11),10),1)/100000000,[1]!EM_S_STM07_IS(E2017,61,LEFT(RIGHT($J$1,5),4)&amp;"-12-31",1)/100000000))</f>
        <v>1.6884232106000001</v>
      </c>
      <c r="K2017" s="36">
        <f t="shared" ca="1" si="157"/>
        <v>37.617945847492365</v>
      </c>
      <c r="L2017" s="46">
        <f ca="1">IF(E2017="","",IF(ISERROR(IF(行业估值!$E$7="最新年报",[1]!EM_S_STM07_BS(E2017,140,LEFT(RIGHT($L$1,5),4)&amp;"-12-31",1)/100000000,[1]!EM_S_STM07_BS(E2017,140,LEFT(RIGHT($L$1,11),10),1)/100000000)),0,IF(行业估值!$E$7="最新年报",[1]!EM_S_STM07_BS(E2017,140,LEFT(RIGHT($L$1,5),4)&amp;"-12-31",1)/100000000,[1]!EM_S_STM07_BS(E2017,140,LEFT(RIGHT($L$1,11),10),1)/100000000)))</f>
        <v>14.531003392400001</v>
      </c>
      <c r="M2017" s="36">
        <f t="shared" ca="1" si="158"/>
        <v>4.3709997987626643</v>
      </c>
      <c r="N2017" s="37">
        <f ca="1">IF(E2017="","",IF(ISERROR([1]!EM_S_EST_NETPROFIT(E2017,行业估值!$E$6,deadline)/100000000),"-",[1]!EM_S_EST_NETPROFIT(E2017,行业估值!$E$6,deadline)/100000000))</f>
        <v>1.8143</v>
      </c>
      <c r="O2017" s="36">
        <f t="shared" ca="1" si="159"/>
        <v>35.007999175439558</v>
      </c>
      <c r="T2017" s="64" t="s">
        <v>4021</v>
      </c>
      <c r="U2017" s="64" t="s">
        <v>4022</v>
      </c>
    </row>
    <row r="2018" spans="4:21">
      <c r="D2018" s="45" t="str">
        <f>IF(AND(行业估值!$B$39=$G2018,COUNTIF($G$2:$G$2552,$G2018)&gt;=1),COUNTIF($G$2:G2018,$G2018),"")</f>
        <v/>
      </c>
      <c r="E2018" s="65" t="str">
        <f t="shared" si="155"/>
        <v>300624.SZ</v>
      </c>
      <c r="F2018" s="65" t="str">
        <f t="shared" si="156"/>
        <v>万兴科技</v>
      </c>
      <c r="G2018" s="34" t="str">
        <f>IF(E2018="","",IF(行业估值!$C$5="申万行业",[1]!EM_S_INFO_INDUSTRY_SW2014(E2018,"1"),IF(行业估值!$C$5="证监会行业",[1]!EM_S_INFO_INDUSTRY_CSRC1(E2018,"1"),[1]!EM_S_INFO_INDUSTRY_EM2016(E2018,"1"))))</f>
        <v>信息技术</v>
      </c>
      <c r="H2018" s="34" t="str">
        <f>IF(E2018="","",IF($H$1="上证50",[1]!EM_S_INFO_COMPINDEX(E2018,"000016"),"")&amp;IF($H$1="上证180",[1]!EM_S_INFO_COMPINDEX(E2018,"000010"),"")&amp;IF($H$1="沪深300",[1]!EM_S_INFO_COMPINDEX(E2018,"000300"),"")&amp;IF(AND($H$1="上证A股",RIGHT(E2018,2)="SH"),"是","")&amp;IF(AND($H$1="深证A股",RIGHT(E2018,2)="SZ"),"是","")&amp;IF(AND($H$1="创业板",LEFT(E2018,1)-3=0),"是","")&amp;IF(AND($H$1="全部A股",E2018&lt;&gt;0),"是","")&amp;IF(AND($H$1="中小板",LEFT(E2018,3)="002"),"是",""))</f>
        <v>是</v>
      </c>
      <c r="I2018" s="46">
        <f ca="1">IF(E2018="","",IF(OR([1]!EM_S_VAL_MV(E2018,deadline)="",[1]!EM_S_VAL_MV(E2018,deadline)="--",[1]!EM_S_VAL_MV(E2018,deadline)="null"),0,[1]!EM_S_VAL_MV(E2018,deadline)/100000000))</f>
        <v>50.297766750000001</v>
      </c>
      <c r="J2018" s="46">
        <f ca="1">IF(E2018="","",IF(RIGHT(LEFT($J$1,6),3)="TTM",[1]!EM_S_FA_PROFIT_TTM(E2018,LEFT(RIGHT($J$1,11),10),1)/100000000,[1]!EM_S_STM07_IS(E2018,61,LEFT(RIGHT($J$1,5),4)&amp;"-12-31",1)/100000000))</f>
        <v>0.90950109400000001</v>
      </c>
      <c r="K2018" s="36">
        <f t="shared" ca="1" si="157"/>
        <v>55.302590708043724</v>
      </c>
      <c r="L2018" s="46">
        <f ca="1">IF(E2018="","",IF(ISERROR(IF(行业估值!$E$7="最新年报",[1]!EM_S_STM07_BS(E2018,140,LEFT(RIGHT($L$1,5),4)&amp;"-12-31",1)/100000000,[1]!EM_S_STM07_BS(E2018,140,LEFT(RIGHT($L$1,11),10),1)/100000000)),0,IF(行业估值!$E$7="最新年报",[1]!EM_S_STM07_BS(E2018,140,LEFT(RIGHT($L$1,5),4)&amp;"-12-31",1)/100000000,[1]!EM_S_STM07_BS(E2018,140,LEFT(RIGHT($L$1,11),10),1)/100000000)))</f>
        <v>7.1897998264999998</v>
      </c>
      <c r="M2018" s="36">
        <f t="shared" ca="1" si="158"/>
        <v>6.9957116976488889</v>
      </c>
      <c r="N2018" s="37">
        <f ca="1">IF(E2018="","",IF(ISERROR([1]!EM_S_EST_NETPROFIT(E2018,行业估值!$E$6,deadline)/100000000),"-",[1]!EM_S_EST_NETPROFIT(E2018,行业估值!$E$6,deadline)/100000000))</f>
        <v>1.03376</v>
      </c>
      <c r="O2018" s="36">
        <f t="shared" ca="1" si="159"/>
        <v>48.655168269230771</v>
      </c>
      <c r="T2018" s="64" t="s">
        <v>4023</v>
      </c>
      <c r="U2018" s="64" t="s">
        <v>4024</v>
      </c>
    </row>
    <row r="2019" spans="4:21">
      <c r="D2019" s="45" t="str">
        <f>IF(AND(行业估值!$B$39=$G2019,COUNTIF($G$2:$G$2552,$G2019)&gt;=1),COUNTIF($G$2:G2019,$G2019),"")</f>
        <v/>
      </c>
      <c r="E2019" s="65" t="str">
        <f t="shared" si="155"/>
        <v>300625.SZ</v>
      </c>
      <c r="F2019" s="65" t="str">
        <f t="shared" si="156"/>
        <v>三雄极光</v>
      </c>
      <c r="G2019" s="34" t="str">
        <f>IF(E2019="","",IF(行业估值!$C$5="申万行业",[1]!EM_S_INFO_INDUSTRY_SW2014(E2019,"1"),IF(行业估值!$C$5="证监会行业",[1]!EM_S_INFO_INDUSTRY_CSRC1(E2019,"1"),[1]!EM_S_INFO_INDUSTRY_EM2016(E2019,"1"))))</f>
        <v>电子设备</v>
      </c>
      <c r="H2019" s="34" t="str">
        <f>IF(E2019="","",IF($H$1="上证50",[1]!EM_S_INFO_COMPINDEX(E2019,"000016"),"")&amp;IF($H$1="上证180",[1]!EM_S_INFO_COMPINDEX(E2019,"000010"),"")&amp;IF($H$1="沪深300",[1]!EM_S_INFO_COMPINDEX(E2019,"000300"),"")&amp;IF(AND($H$1="上证A股",RIGHT(E2019,2)="SH"),"是","")&amp;IF(AND($H$1="深证A股",RIGHT(E2019,2)="SZ"),"是","")&amp;IF(AND($H$1="创业板",LEFT(E2019,1)-3=0),"是","")&amp;IF(AND($H$1="全部A股",E2019&lt;&gt;0),"是","")&amp;IF(AND($H$1="中小板",LEFT(E2019,3)="002"),"是",""))</f>
        <v>是</v>
      </c>
      <c r="I2019" s="46">
        <f ca="1">IF(E2019="","",IF(OR([1]!EM_S_VAL_MV(E2019,deadline)="",[1]!EM_S_VAL_MV(E2019,deadline)="--",[1]!EM_S_VAL_MV(E2019,deadline)="null"),0,[1]!EM_S_VAL_MV(E2019,deadline)/100000000))</f>
        <v>41.58</v>
      </c>
      <c r="J2019" s="46">
        <f ca="1">IF(E2019="","",IF(RIGHT(LEFT($J$1,6),3)="TTM",[1]!EM_S_FA_PROFIT_TTM(E2019,LEFT(RIGHT($J$1,11),10),1)/100000000,[1]!EM_S_STM07_IS(E2019,61,LEFT(RIGHT($J$1,5),4)&amp;"-12-31",1)/100000000))</f>
        <v>2.0522922573</v>
      </c>
      <c r="K2019" s="36">
        <f t="shared" ca="1" si="157"/>
        <v>20.260272313604464</v>
      </c>
      <c r="L2019" s="46">
        <f ca="1">IF(E2019="","",IF(ISERROR(IF(行业估值!$E$7="最新年报",[1]!EM_S_STM07_BS(E2019,140,LEFT(RIGHT($L$1,5),4)&amp;"-12-31",1)/100000000,[1]!EM_S_STM07_BS(E2019,140,LEFT(RIGHT($L$1,11),10),1)/100000000)),0,IF(行业估值!$E$7="最新年报",[1]!EM_S_STM07_BS(E2019,140,LEFT(RIGHT($L$1,5),4)&amp;"-12-31",1)/100000000,[1]!EM_S_STM07_BS(E2019,140,LEFT(RIGHT($L$1,11),10),1)/100000000)))</f>
        <v>21.547791386799997</v>
      </c>
      <c r="M2019" s="36">
        <f t="shared" ca="1" si="158"/>
        <v>1.9296641244388308</v>
      </c>
      <c r="N2019" s="37" t="str">
        <f ca="1">IF(E2019="","",IF(ISERROR([1]!EM_S_EST_NETPROFIT(E2019,行业估值!$E$6,deadline)/100000000),"-",[1]!EM_S_EST_NETPROFIT(E2019,行业估值!$E$6,deadline)/100000000))</f>
        <v>-</v>
      </c>
      <c r="O2019" s="36" t="str">
        <f t="shared" ca="1" si="159"/>
        <v>-</v>
      </c>
      <c r="T2019" s="64" t="s">
        <v>4025</v>
      </c>
      <c r="U2019" s="64" t="s">
        <v>4026</v>
      </c>
    </row>
    <row r="2020" spans="4:21">
      <c r="D2020" s="45" t="str">
        <f>IF(AND(行业估值!$B$39=$G2020,COUNTIF($G$2:$G$2552,$G2020)&gt;=1),COUNTIF($G$2:G2020,$G2020),"")</f>
        <v/>
      </c>
      <c r="E2020" s="65" t="str">
        <f t="shared" si="155"/>
        <v>300626.SZ</v>
      </c>
      <c r="F2020" s="65" t="str">
        <f t="shared" si="156"/>
        <v>华瑞股份</v>
      </c>
      <c r="G2020" s="34" t="str">
        <f>IF(E2020="","",IF(行业估值!$C$5="申万行业",[1]!EM_S_INFO_INDUSTRY_SW2014(E2020,"1"),IF(行业估值!$C$5="证监会行业",[1]!EM_S_INFO_INDUSTRY_CSRC1(E2020,"1"),[1]!EM_S_INFO_INDUSTRY_EM2016(E2020,"1"))))</f>
        <v>电气设备</v>
      </c>
      <c r="H2020" s="34" t="str">
        <f>IF(E2020="","",IF($H$1="上证50",[1]!EM_S_INFO_COMPINDEX(E2020,"000016"),"")&amp;IF($H$1="上证180",[1]!EM_S_INFO_COMPINDEX(E2020,"000010"),"")&amp;IF($H$1="沪深300",[1]!EM_S_INFO_COMPINDEX(E2020,"000300"),"")&amp;IF(AND($H$1="上证A股",RIGHT(E2020,2)="SH"),"是","")&amp;IF(AND($H$1="深证A股",RIGHT(E2020,2)="SZ"),"是","")&amp;IF(AND($H$1="创业板",LEFT(E2020,1)-3=0),"是","")&amp;IF(AND($H$1="全部A股",E2020&lt;&gt;0),"是","")&amp;IF(AND($H$1="中小板",LEFT(E2020,3)="002"),"是",""))</f>
        <v>是</v>
      </c>
      <c r="I2020" s="46">
        <f ca="1">IF(E2020="","",IF(OR([1]!EM_S_VAL_MV(E2020,deadline)="",[1]!EM_S_VAL_MV(E2020,deadline)="--",[1]!EM_S_VAL_MV(E2020,deadline)="null"),0,[1]!EM_S_VAL_MV(E2020,deadline)/100000000))</f>
        <v>14.327999999999999</v>
      </c>
      <c r="J2020" s="46">
        <f ca="1">IF(E2020="","",IF(RIGHT(LEFT($J$1,6),3)="TTM",[1]!EM_S_FA_PROFIT_TTM(E2020,LEFT(RIGHT($J$1,11),10),1)/100000000,[1]!EM_S_STM07_IS(E2020,61,LEFT(RIGHT($J$1,5),4)&amp;"-12-31",1)/100000000))</f>
        <v>0.28158811319999999</v>
      </c>
      <c r="K2020" s="36">
        <f t="shared" ca="1" si="157"/>
        <v>50.882829666263056</v>
      </c>
      <c r="L2020" s="46">
        <f ca="1">IF(E2020="","",IF(ISERROR(IF(行业估值!$E$7="最新年报",[1]!EM_S_STM07_BS(E2020,140,LEFT(RIGHT($L$1,5),4)&amp;"-12-31",1)/100000000,[1]!EM_S_STM07_BS(E2020,140,LEFT(RIGHT($L$1,11),10),1)/100000000)),0,IF(行业估值!$E$7="最新年报",[1]!EM_S_STM07_BS(E2020,140,LEFT(RIGHT($L$1,5),4)&amp;"-12-31",1)/100000000,[1]!EM_S_STM07_BS(E2020,140,LEFT(RIGHT($L$1,11),10),1)/100000000)))</f>
        <v>5.3753658638999999</v>
      </c>
      <c r="M2020" s="36">
        <f t="shared" ca="1" si="158"/>
        <v>2.6654929846216229</v>
      </c>
      <c r="N2020" s="37" t="str">
        <f ca="1">IF(E2020="","",IF(ISERROR([1]!EM_S_EST_NETPROFIT(E2020,行业估值!$E$6,deadline)/100000000),"-",[1]!EM_S_EST_NETPROFIT(E2020,行业估值!$E$6,deadline)/100000000))</f>
        <v>-</v>
      </c>
      <c r="O2020" s="36" t="str">
        <f t="shared" ca="1" si="159"/>
        <v>-</v>
      </c>
      <c r="T2020" s="64" t="s">
        <v>4027</v>
      </c>
      <c r="U2020" s="64" t="s">
        <v>4028</v>
      </c>
    </row>
    <row r="2021" spans="4:21">
      <c r="D2021" s="45" t="str">
        <f>IF(AND(行业估值!$B$39=$G2021,COUNTIF($G$2:$G$2552,$G2021)&gt;=1),COUNTIF($G$2:G2021,$G2021),"")</f>
        <v/>
      </c>
      <c r="E2021" s="65" t="str">
        <f t="shared" si="155"/>
        <v>300627.SZ</v>
      </c>
      <c r="F2021" s="65" t="str">
        <f t="shared" si="156"/>
        <v>华测导航</v>
      </c>
      <c r="G2021" s="34" t="str">
        <f>IF(E2021="","",IF(行业估值!$C$5="申万行业",[1]!EM_S_INFO_INDUSTRY_SW2014(E2021,"1"),IF(行业估值!$C$5="证监会行业",[1]!EM_S_INFO_INDUSTRY_CSRC1(E2021,"1"),[1]!EM_S_INFO_INDUSTRY_EM2016(E2021,"1"))))</f>
        <v>信息技术</v>
      </c>
      <c r="H2021" s="34" t="str">
        <f>IF(E2021="","",IF($H$1="上证50",[1]!EM_S_INFO_COMPINDEX(E2021,"000016"),"")&amp;IF($H$1="上证180",[1]!EM_S_INFO_COMPINDEX(E2021,"000010"),"")&amp;IF($H$1="沪深300",[1]!EM_S_INFO_COMPINDEX(E2021,"000300"),"")&amp;IF(AND($H$1="上证A股",RIGHT(E2021,2)="SH"),"是","")&amp;IF(AND($H$1="深证A股",RIGHT(E2021,2)="SZ"),"是","")&amp;IF(AND($H$1="创业板",LEFT(E2021,1)-3=0),"是","")&amp;IF(AND($H$1="全部A股",E2021&lt;&gt;0),"是","")&amp;IF(AND($H$1="中小板",LEFT(E2021,3)="002"),"是",""))</f>
        <v>是</v>
      </c>
      <c r="I2021" s="46">
        <f ca="1">IF(E2021="","",IF(OR([1]!EM_S_VAL_MV(E2021,deadline)="",[1]!EM_S_VAL_MV(E2021,deadline)="--",[1]!EM_S_VAL_MV(E2021,deadline)="null"),0,[1]!EM_S_VAL_MV(E2021,deadline)/100000000))</f>
        <v>41.581543410000002</v>
      </c>
      <c r="J2021" s="46">
        <f ca="1">IF(E2021="","",IF(RIGHT(LEFT($J$1,6),3)="TTM",[1]!EM_S_FA_PROFIT_TTM(E2021,LEFT(RIGHT($J$1,11),10),1)/100000000,[1]!EM_S_STM07_IS(E2021,61,LEFT(RIGHT($J$1,5),4)&amp;"-12-31",1)/100000000))</f>
        <v>1.1220830703</v>
      </c>
      <c r="K2021" s="36">
        <f t="shared" ca="1" si="157"/>
        <v>37.057455468856475</v>
      </c>
      <c r="L2021" s="46">
        <f ca="1">IF(E2021="","",IF(ISERROR(IF(行业估值!$E$7="最新年报",[1]!EM_S_STM07_BS(E2021,140,LEFT(RIGHT($L$1,5),4)&amp;"-12-31",1)/100000000,[1]!EM_S_STM07_BS(E2021,140,LEFT(RIGHT($L$1,11),10),1)/100000000)),0,IF(行业估值!$E$7="最新年报",[1]!EM_S_STM07_BS(E2021,140,LEFT(RIGHT($L$1,5),4)&amp;"-12-31",1)/100000000,[1]!EM_S_STM07_BS(E2021,140,LEFT(RIGHT($L$1,11),10),1)/100000000)))</f>
        <v>9.2200974542999994</v>
      </c>
      <c r="M2021" s="36">
        <f t="shared" ca="1" si="158"/>
        <v>4.5098811174287006</v>
      </c>
      <c r="N2021" s="37">
        <f ca="1">IF(E2021="","",IF(ISERROR([1]!EM_S_EST_NETPROFIT(E2021,行业估值!$E$6,deadline)/100000000),"-",[1]!EM_S_EST_NETPROFIT(E2021,行业估值!$E$6,deadline)/100000000))</f>
        <v>1.3575999999999999</v>
      </c>
      <c r="O2021" s="36">
        <f t="shared" ca="1" si="159"/>
        <v>30.62871494549205</v>
      </c>
      <c r="T2021" s="64" t="s">
        <v>4029</v>
      </c>
      <c r="U2021" s="64" t="s">
        <v>4030</v>
      </c>
    </row>
    <row r="2022" spans="4:21">
      <c r="D2022" s="45" t="str">
        <f>IF(AND(行业估值!$B$39=$G2022,COUNTIF($G$2:$G$2552,$G2022)&gt;=1),COUNTIF($G$2:G2022,$G2022),"")</f>
        <v/>
      </c>
      <c r="E2022" s="65" t="str">
        <f t="shared" si="155"/>
        <v>300628.SZ</v>
      </c>
      <c r="F2022" s="65" t="str">
        <f t="shared" si="156"/>
        <v>亿联网络</v>
      </c>
      <c r="G2022" s="34" t="str">
        <f>IF(E2022="","",IF(行业估值!$C$5="申万行业",[1]!EM_S_INFO_INDUSTRY_SW2014(E2022,"1"),IF(行业估值!$C$5="证监会行业",[1]!EM_S_INFO_INDUSTRY_CSRC1(E2022,"1"),[1]!EM_S_INFO_INDUSTRY_EM2016(E2022,"1"))))</f>
        <v>信息技术</v>
      </c>
      <c r="H2022" s="34" t="str">
        <f>IF(E2022="","",IF($H$1="上证50",[1]!EM_S_INFO_COMPINDEX(E2022,"000016"),"")&amp;IF($H$1="上证180",[1]!EM_S_INFO_COMPINDEX(E2022,"000010"),"")&amp;IF($H$1="沪深300",[1]!EM_S_INFO_COMPINDEX(E2022,"000300"),"")&amp;IF(AND($H$1="上证A股",RIGHT(E2022,2)="SH"),"是","")&amp;IF(AND($H$1="深证A股",RIGHT(E2022,2)="SZ"),"是","")&amp;IF(AND($H$1="创业板",LEFT(E2022,1)-3=0),"是","")&amp;IF(AND($H$1="全部A股",E2022&lt;&gt;0),"是","")&amp;IF(AND($H$1="中小板",LEFT(E2022,3)="002"),"是",""))</f>
        <v>是</v>
      </c>
      <c r="I2022" s="46">
        <f ca="1">IF(E2022="","",IF(OR([1]!EM_S_VAL_MV(E2022,deadline)="",[1]!EM_S_VAL_MV(E2022,deadline)="--",[1]!EM_S_VAL_MV(E2022,deadline)="null"),0,[1]!EM_S_VAL_MV(E2022,deadline)/100000000))</f>
        <v>412.55250119999999</v>
      </c>
      <c r="J2022" s="46">
        <f ca="1">IF(E2022="","",IF(RIGHT(LEFT($J$1,6),3)="TTM",[1]!EM_S_FA_PROFIT_TTM(E2022,LEFT(RIGHT($J$1,11),10),1)/100000000,[1]!EM_S_STM07_IS(E2022,61,LEFT(RIGHT($J$1,5),4)&amp;"-12-31",1)/100000000))</f>
        <v>11.7072704597</v>
      </c>
      <c r="K2022" s="36">
        <f t="shared" ca="1" si="157"/>
        <v>35.238999783948927</v>
      </c>
      <c r="L2022" s="46">
        <f ca="1">IF(E2022="","",IF(ISERROR(IF(行业估值!$E$7="最新年报",[1]!EM_S_STM07_BS(E2022,140,LEFT(RIGHT($L$1,5),4)&amp;"-12-31",1)/100000000,[1]!EM_S_STM07_BS(E2022,140,LEFT(RIGHT($L$1,11),10),1)/100000000)),0,IF(行业估值!$E$7="最新年报",[1]!EM_S_STM07_BS(E2022,140,LEFT(RIGHT($L$1,5),4)&amp;"-12-31",1)/100000000,[1]!EM_S_STM07_BS(E2022,140,LEFT(RIGHT($L$1,11),10),1)/100000000)))</f>
        <v>41.226046056900003</v>
      </c>
      <c r="M2022" s="36">
        <f t="shared" ca="1" si="158"/>
        <v>10.007083886497311</v>
      </c>
      <c r="N2022" s="37">
        <f ca="1">IF(E2022="","",IF(ISERROR([1]!EM_S_EST_NETPROFIT(E2022,行业估值!$E$6,deadline)/100000000),"-",[1]!EM_S_EST_NETPROFIT(E2022,行业估值!$E$6,deadline)/100000000))</f>
        <v>11.963279999999999</v>
      </c>
      <c r="O2022" s="36">
        <f t="shared" ca="1" si="159"/>
        <v>34.484898890605251</v>
      </c>
      <c r="T2022" s="64" t="s">
        <v>4031</v>
      </c>
      <c r="U2022" s="64" t="s">
        <v>4032</v>
      </c>
    </row>
    <row r="2023" spans="4:21">
      <c r="D2023" s="45">
        <f>IF(AND(行业估值!$B$39=$G2023,COUNTIF($G$2:$G$2552,$G2023)&gt;=1),COUNTIF($G$2:G2023,$G2023),"")</f>
        <v>214</v>
      </c>
      <c r="E2023" s="65" t="str">
        <f t="shared" si="155"/>
        <v>300629.SZ</v>
      </c>
      <c r="F2023" s="65" t="str">
        <f t="shared" si="156"/>
        <v>新劲刚</v>
      </c>
      <c r="G2023" s="34" t="str">
        <f>IF(E2023="","",IF(行业估值!$C$5="申万行业",[1]!EM_S_INFO_INDUSTRY_SW2014(E2023,"1"),IF(行业估值!$C$5="证监会行业",[1]!EM_S_INFO_INDUSTRY_CSRC1(E2023,"1"),[1]!EM_S_INFO_INDUSTRY_EM2016(E2023,"1"))))</f>
        <v>机械设备</v>
      </c>
      <c r="H2023" s="34" t="str">
        <f>IF(E2023="","",IF($H$1="上证50",[1]!EM_S_INFO_COMPINDEX(E2023,"000016"),"")&amp;IF($H$1="上证180",[1]!EM_S_INFO_COMPINDEX(E2023,"000010"),"")&amp;IF($H$1="沪深300",[1]!EM_S_INFO_COMPINDEX(E2023,"000300"),"")&amp;IF(AND($H$1="上证A股",RIGHT(E2023,2)="SH"),"是","")&amp;IF(AND($H$1="深证A股",RIGHT(E2023,2)="SZ"),"是","")&amp;IF(AND($H$1="创业板",LEFT(E2023,1)-3=0),"是","")&amp;IF(AND($H$1="全部A股",E2023&lt;&gt;0),"是","")&amp;IF(AND($H$1="中小板",LEFT(E2023,3)="002"),"是",""))</f>
        <v>是</v>
      </c>
      <c r="I2023" s="46">
        <f ca="1">IF(E2023="","",IF(OR([1]!EM_S_VAL_MV(E2023,deadline)="",[1]!EM_S_VAL_MV(E2023,deadline)="--",[1]!EM_S_VAL_MV(E2023,deadline)="null"),0,[1]!EM_S_VAL_MV(E2023,deadline)/100000000))</f>
        <v>19.255416752399999</v>
      </c>
      <c r="J2023" s="46">
        <f ca="1">IF(E2023="","",IF(RIGHT(LEFT($J$1,6),3)="TTM",[1]!EM_S_FA_PROFIT_TTM(E2023,LEFT(RIGHT($J$1,11),10),1)/100000000,[1]!EM_S_STM07_IS(E2023,61,LEFT(RIGHT($J$1,5),4)&amp;"-12-31",1)/100000000))</f>
        <v>-0.1626054834</v>
      </c>
      <c r="K2023" s="36">
        <f t="shared" ca="1" si="157"/>
        <v>-118.41800380761329</v>
      </c>
      <c r="L2023" s="46">
        <f ca="1">IF(E2023="","",IF(ISERROR(IF(行业估值!$E$7="最新年报",[1]!EM_S_STM07_BS(E2023,140,LEFT(RIGHT($L$1,5),4)&amp;"-12-31",1)/100000000,[1]!EM_S_STM07_BS(E2023,140,LEFT(RIGHT($L$1,11),10),1)/100000000)),0,IF(行业估值!$E$7="最新年报",[1]!EM_S_STM07_BS(E2023,140,LEFT(RIGHT($L$1,5),4)&amp;"-12-31",1)/100000000,[1]!EM_S_STM07_BS(E2023,140,LEFT(RIGHT($L$1,11),10),1)/100000000)))</f>
        <v>6.6271620860000002</v>
      </c>
      <c r="M2023" s="36">
        <f t="shared" ca="1" si="158"/>
        <v>2.905529773155453</v>
      </c>
      <c r="N2023" s="37" t="str">
        <f ca="1">IF(E2023="","",IF(ISERROR([1]!EM_S_EST_NETPROFIT(E2023,行业估值!$E$6,deadline)/100000000),"-",[1]!EM_S_EST_NETPROFIT(E2023,行业估值!$E$6,deadline)/100000000))</f>
        <v>-</v>
      </c>
      <c r="O2023" s="36" t="str">
        <f t="shared" ca="1" si="159"/>
        <v>-</v>
      </c>
      <c r="T2023" s="64" t="s">
        <v>4033</v>
      </c>
      <c r="U2023" s="64" t="s">
        <v>4034</v>
      </c>
    </row>
    <row r="2024" spans="4:21">
      <c r="D2024" s="45" t="str">
        <f>IF(AND(行业估值!$B$39=$G2024,COUNTIF($G$2:$G$2552,$G2024)&gt;=1),COUNTIF($G$2:G2024,$G2024),"")</f>
        <v/>
      </c>
      <c r="E2024" s="65" t="str">
        <f t="shared" si="155"/>
        <v>300630.SZ</v>
      </c>
      <c r="F2024" s="65" t="str">
        <f t="shared" si="156"/>
        <v>普利制药</v>
      </c>
      <c r="G2024" s="34" t="str">
        <f>IF(E2024="","",IF(行业估值!$C$5="申万行业",[1]!EM_S_INFO_INDUSTRY_SW2014(E2024,"1"),IF(行业估值!$C$5="证监会行业",[1]!EM_S_INFO_INDUSTRY_CSRC1(E2024,"1"),[1]!EM_S_INFO_INDUSTRY_EM2016(E2024,"1"))))</f>
        <v>医药生物</v>
      </c>
      <c r="H2024" s="34" t="str">
        <f>IF(E2024="","",IF($H$1="上证50",[1]!EM_S_INFO_COMPINDEX(E2024,"000016"),"")&amp;IF($H$1="上证180",[1]!EM_S_INFO_COMPINDEX(E2024,"000010"),"")&amp;IF($H$1="沪深300",[1]!EM_S_INFO_COMPINDEX(E2024,"000300"),"")&amp;IF(AND($H$1="上证A股",RIGHT(E2024,2)="SH"),"是","")&amp;IF(AND($H$1="深证A股",RIGHT(E2024,2)="SZ"),"是","")&amp;IF(AND($H$1="创业板",LEFT(E2024,1)-3=0),"是","")&amp;IF(AND($H$1="全部A股",E2024&lt;&gt;0),"是","")&amp;IF(AND($H$1="中小板",LEFT(E2024,3)="002"),"是",""))</f>
        <v>是</v>
      </c>
      <c r="I2024" s="46">
        <f ca="1">IF(E2024="","",IF(OR([1]!EM_S_VAL_MV(E2024,deadline)="",[1]!EM_S_VAL_MV(E2024,deadline)="--",[1]!EM_S_VAL_MV(E2024,deadline)="null"),0,[1]!EM_S_VAL_MV(E2024,deadline)/100000000))</f>
        <v>170.16174464849999</v>
      </c>
      <c r="J2024" s="46">
        <f ca="1">IF(E2024="","",IF(RIGHT(LEFT($J$1,6),3)="TTM",[1]!EM_S_FA_PROFIT_TTM(E2024,LEFT(RIGHT($J$1,11),10),1)/100000000,[1]!EM_S_STM07_IS(E2024,61,LEFT(RIGHT($J$1,5),4)&amp;"-12-31",1)/100000000))</f>
        <v>2.6629997136000001</v>
      </c>
      <c r="K2024" s="36">
        <f t="shared" ca="1" si="157"/>
        <v>63.89852157305166</v>
      </c>
      <c r="L2024" s="46">
        <f ca="1">IF(E2024="","",IF(ISERROR(IF(行业估值!$E$7="最新年报",[1]!EM_S_STM07_BS(E2024,140,LEFT(RIGHT($L$1,5),4)&amp;"-12-31",1)/100000000,[1]!EM_S_STM07_BS(E2024,140,LEFT(RIGHT($L$1,11),10),1)/100000000)),0,IF(行业估值!$E$7="最新年报",[1]!EM_S_STM07_BS(E2024,140,LEFT(RIGHT($L$1,5),4)&amp;"-12-31",1)/100000000,[1]!EM_S_STM07_BS(E2024,140,LEFT(RIGHT($L$1,11),10),1)/100000000)))</f>
        <v>10.5069730194</v>
      </c>
      <c r="M2024" s="36">
        <f t="shared" ca="1" si="158"/>
        <v>16.195125307194999</v>
      </c>
      <c r="N2024" s="37">
        <f ca="1">IF(E2024="","",IF(ISERROR([1]!EM_S_EST_NETPROFIT(E2024,行业估值!$E$6,deadline)/100000000),"-",[1]!EM_S_EST_NETPROFIT(E2024,行业估值!$E$6,deadline)/100000000))</f>
        <v>3.1319599999999999</v>
      </c>
      <c r="O2024" s="36">
        <f t="shared" ca="1" si="159"/>
        <v>54.330752834806319</v>
      </c>
      <c r="T2024" s="64" t="s">
        <v>4035</v>
      </c>
      <c r="U2024" s="64" t="s">
        <v>4036</v>
      </c>
    </row>
    <row r="2025" spans="4:21">
      <c r="D2025" s="45">
        <f>IF(AND(行业估值!$B$39=$G2025,COUNTIF($G$2:$G$2552,$G2025)&gt;=1),COUNTIF($G$2:G2025,$G2025),"")</f>
        <v>215</v>
      </c>
      <c r="E2025" s="65" t="str">
        <f t="shared" si="155"/>
        <v>300631.SZ</v>
      </c>
      <c r="F2025" s="65" t="str">
        <f t="shared" si="156"/>
        <v>久吾高科</v>
      </c>
      <c r="G2025" s="34" t="str">
        <f>IF(E2025="","",IF(行业估值!$C$5="申万行业",[1]!EM_S_INFO_INDUSTRY_SW2014(E2025,"1"),IF(行业估值!$C$5="证监会行业",[1]!EM_S_INFO_INDUSTRY_CSRC1(E2025,"1"),[1]!EM_S_INFO_INDUSTRY_EM2016(E2025,"1"))))</f>
        <v>机械设备</v>
      </c>
      <c r="H2025" s="34" t="str">
        <f>IF(E2025="","",IF($H$1="上证50",[1]!EM_S_INFO_COMPINDEX(E2025,"000016"),"")&amp;IF($H$1="上证180",[1]!EM_S_INFO_COMPINDEX(E2025,"000010"),"")&amp;IF($H$1="沪深300",[1]!EM_S_INFO_COMPINDEX(E2025,"000300"),"")&amp;IF(AND($H$1="上证A股",RIGHT(E2025,2)="SH"),"是","")&amp;IF(AND($H$1="深证A股",RIGHT(E2025,2)="SZ"),"是","")&amp;IF(AND($H$1="创业板",LEFT(E2025,1)-3=0),"是","")&amp;IF(AND($H$1="全部A股",E2025&lt;&gt;0),"是","")&amp;IF(AND($H$1="中小板",LEFT(E2025,3)="002"),"是",""))</f>
        <v>是</v>
      </c>
      <c r="I2025" s="46">
        <f ca="1">IF(E2025="","",IF(OR([1]!EM_S_VAL_MV(E2025,deadline)="",[1]!EM_S_VAL_MV(E2025,deadline)="--",[1]!EM_S_VAL_MV(E2025,deadline)="null"),0,[1]!EM_S_VAL_MV(E2025,deadline)/100000000))</f>
        <v>16.318648400000001</v>
      </c>
      <c r="J2025" s="46">
        <f ca="1">IF(E2025="","",IF(RIGHT(LEFT($J$1,6),3)="TTM",[1]!EM_S_FA_PROFIT_TTM(E2025,LEFT(RIGHT($J$1,11),10),1)/100000000,[1]!EM_S_STM07_IS(E2025,61,LEFT(RIGHT($J$1,5),4)&amp;"-12-31",1)/100000000))</f>
        <v>0.62012617409999993</v>
      </c>
      <c r="K2025" s="36">
        <f t="shared" ca="1" si="157"/>
        <v>26.315045359411805</v>
      </c>
      <c r="L2025" s="46">
        <f ca="1">IF(E2025="","",IF(ISERROR(IF(行业估值!$E$7="最新年报",[1]!EM_S_STM07_BS(E2025,140,LEFT(RIGHT($L$1,5),4)&amp;"-12-31",1)/100000000,[1]!EM_S_STM07_BS(E2025,140,LEFT(RIGHT($L$1,11),10),1)/100000000)),0,IF(行业估值!$E$7="最新年报",[1]!EM_S_STM07_BS(E2025,140,LEFT(RIGHT($L$1,5),4)&amp;"-12-31",1)/100000000,[1]!EM_S_STM07_BS(E2025,140,LEFT(RIGHT($L$1,11),10),1)/100000000)))</f>
        <v>6.4927192951999997</v>
      </c>
      <c r="M2025" s="36">
        <f t="shared" ca="1" si="158"/>
        <v>2.5133765465672</v>
      </c>
      <c r="N2025" s="37">
        <f ca="1">IF(E2025="","",IF(ISERROR([1]!EM_S_EST_NETPROFIT(E2025,行业估值!$E$6,deadline)/100000000),"-",[1]!EM_S_EST_NETPROFIT(E2025,行业估值!$E$6,deadline)/100000000))</f>
        <v>0.63</v>
      </c>
      <c r="O2025" s="36">
        <f t="shared" ca="1" si="159"/>
        <v>25.902616507936507</v>
      </c>
      <c r="T2025" s="64" t="s">
        <v>4037</v>
      </c>
      <c r="U2025" s="64" t="s">
        <v>4038</v>
      </c>
    </row>
    <row r="2026" spans="4:21">
      <c r="D2026" s="45" t="str">
        <f>IF(AND(行业估值!$B$39=$G2026,COUNTIF($G$2:$G$2552,$G2026)&gt;=1),COUNTIF($G$2:G2026,$G2026),"")</f>
        <v/>
      </c>
      <c r="E2026" s="65" t="str">
        <f t="shared" si="155"/>
        <v>300632.SZ</v>
      </c>
      <c r="F2026" s="65" t="str">
        <f t="shared" si="156"/>
        <v>光莆股份</v>
      </c>
      <c r="G2026" s="34" t="str">
        <f>IF(E2026="","",IF(行业估值!$C$5="申万行业",[1]!EM_S_INFO_INDUSTRY_SW2014(E2026,"1"),IF(行业估值!$C$5="证监会行业",[1]!EM_S_INFO_INDUSTRY_CSRC1(E2026,"1"),[1]!EM_S_INFO_INDUSTRY_EM2016(E2026,"1"))))</f>
        <v>电子设备</v>
      </c>
      <c r="H2026" s="34" t="str">
        <f>IF(E2026="","",IF($H$1="上证50",[1]!EM_S_INFO_COMPINDEX(E2026,"000016"),"")&amp;IF($H$1="上证180",[1]!EM_S_INFO_COMPINDEX(E2026,"000010"),"")&amp;IF($H$1="沪深300",[1]!EM_S_INFO_COMPINDEX(E2026,"000300"),"")&amp;IF(AND($H$1="上证A股",RIGHT(E2026,2)="SH"),"是","")&amp;IF(AND($H$1="深证A股",RIGHT(E2026,2)="SZ"),"是","")&amp;IF(AND($H$1="创业板",LEFT(E2026,1)-3=0),"是","")&amp;IF(AND($H$1="全部A股",E2026&lt;&gt;0),"是","")&amp;IF(AND($H$1="中小板",LEFT(E2026,3)="002"),"是",""))</f>
        <v>是</v>
      </c>
      <c r="I2026" s="46">
        <f ca="1">IF(E2026="","",IF(OR([1]!EM_S_VAL_MV(E2026,deadline)="",[1]!EM_S_VAL_MV(E2026,deadline)="--",[1]!EM_S_VAL_MV(E2026,deadline)="null"),0,[1]!EM_S_VAL_MV(E2026,deadline)/100000000))</f>
        <v>44.666149567700003</v>
      </c>
      <c r="J2026" s="46">
        <f ca="1">IF(E2026="","",IF(RIGHT(LEFT($J$1,6),3)="TTM",[1]!EM_S_FA_PROFIT_TTM(E2026,LEFT(RIGHT($J$1,11),10),1)/100000000,[1]!EM_S_STM07_IS(E2026,61,LEFT(RIGHT($J$1,5),4)&amp;"-12-31",1)/100000000))</f>
        <v>1.8883693615999999</v>
      </c>
      <c r="K2026" s="36">
        <f t="shared" ca="1" si="157"/>
        <v>23.653290757616794</v>
      </c>
      <c r="L2026" s="46">
        <f ca="1">IF(E2026="","",IF(ISERROR(IF(行业估值!$E$7="最新年报",[1]!EM_S_STM07_BS(E2026,140,LEFT(RIGHT($L$1,5),4)&amp;"-12-31",1)/100000000,[1]!EM_S_STM07_BS(E2026,140,LEFT(RIGHT($L$1,11),10),1)/100000000)),0,IF(行业估值!$E$7="最新年报",[1]!EM_S_STM07_BS(E2026,140,LEFT(RIGHT($L$1,5),4)&amp;"-12-31",1)/100000000,[1]!EM_S_STM07_BS(E2026,140,LEFT(RIGHT($L$1,11),10),1)/100000000)))</f>
        <v>7.5491761527999994</v>
      </c>
      <c r="M2026" s="36">
        <f t="shared" ca="1" si="158"/>
        <v>5.9166919228839649</v>
      </c>
      <c r="N2026" s="37">
        <f ca="1">IF(E2026="","",IF(ISERROR([1]!EM_S_EST_NETPROFIT(E2026,行业估值!$E$6,deadline)/100000000),"-",[1]!EM_S_EST_NETPROFIT(E2026,行业估值!$E$6,deadline)/100000000))</f>
        <v>1.8995</v>
      </c>
      <c r="O2026" s="36">
        <f t="shared" ca="1" si="159"/>
        <v>23.514687848223218</v>
      </c>
      <c r="T2026" s="64" t="s">
        <v>4039</v>
      </c>
      <c r="U2026" s="64" t="s">
        <v>4040</v>
      </c>
    </row>
    <row r="2027" spans="4:21">
      <c r="D2027" s="45" t="str">
        <f>IF(AND(行业估值!$B$39=$G2027,COUNTIF($G$2:$G$2552,$G2027)&gt;=1),COUNTIF($G$2:G2027,$G2027),"")</f>
        <v/>
      </c>
      <c r="E2027" s="65" t="str">
        <f t="shared" si="155"/>
        <v>300633.SZ</v>
      </c>
      <c r="F2027" s="65" t="str">
        <f t="shared" si="156"/>
        <v>开立医疗</v>
      </c>
      <c r="G2027" s="34" t="str">
        <f>IF(E2027="","",IF(行业估值!$C$5="申万行业",[1]!EM_S_INFO_INDUSTRY_SW2014(E2027,"1"),IF(行业估值!$C$5="证监会行业",[1]!EM_S_INFO_INDUSTRY_CSRC1(E2027,"1"),[1]!EM_S_INFO_INDUSTRY_EM2016(E2027,"1"))))</f>
        <v>医药生物</v>
      </c>
      <c r="H2027" s="34" t="str">
        <f>IF(E2027="","",IF($H$1="上证50",[1]!EM_S_INFO_COMPINDEX(E2027,"000016"),"")&amp;IF($H$1="上证180",[1]!EM_S_INFO_COMPINDEX(E2027,"000010"),"")&amp;IF($H$1="沪深300",[1]!EM_S_INFO_COMPINDEX(E2027,"000300"),"")&amp;IF(AND($H$1="上证A股",RIGHT(E2027,2)="SH"),"是","")&amp;IF(AND($H$1="深证A股",RIGHT(E2027,2)="SZ"),"是","")&amp;IF(AND($H$1="创业板",LEFT(E2027,1)-3=0),"是","")&amp;IF(AND($H$1="全部A股",E2027&lt;&gt;0),"是","")&amp;IF(AND($H$1="中小板",LEFT(E2027,3)="002"),"是",""))</f>
        <v>是</v>
      </c>
      <c r="I2027" s="46">
        <f ca="1">IF(E2027="","",IF(OR([1]!EM_S_VAL_MV(E2027,deadline)="",[1]!EM_S_VAL_MV(E2027,deadline)="--",[1]!EM_S_VAL_MV(E2027,deadline)="null"),0,[1]!EM_S_VAL_MV(E2027,deadline)/100000000))</f>
        <v>85.939967999999993</v>
      </c>
      <c r="J2027" s="46">
        <f ca="1">IF(E2027="","",IF(RIGHT(LEFT($J$1,6),3)="TTM",[1]!EM_S_FA_PROFIT_TTM(E2027,LEFT(RIGHT($J$1,11),10),1)/100000000,[1]!EM_S_STM07_IS(E2027,61,LEFT(RIGHT($J$1,5),4)&amp;"-12-31",1)/100000000))</f>
        <v>1.4575871118000001</v>
      </c>
      <c r="K2027" s="36">
        <f t="shared" ca="1" si="157"/>
        <v>58.96043351664327</v>
      </c>
      <c r="L2027" s="46">
        <f ca="1">IF(E2027="","",IF(ISERROR(IF(行业估值!$E$7="最新年报",[1]!EM_S_STM07_BS(E2027,140,LEFT(RIGHT($L$1,5),4)&amp;"-12-31",1)/100000000,[1]!EM_S_STM07_BS(E2027,140,LEFT(RIGHT($L$1,11),10),1)/100000000)),0,IF(行业估值!$E$7="最新年报",[1]!EM_S_STM07_BS(E2027,140,LEFT(RIGHT($L$1,5),4)&amp;"-12-31",1)/100000000,[1]!EM_S_STM07_BS(E2027,140,LEFT(RIGHT($L$1,11),10),1)/100000000)))</f>
        <v>13.6526951779</v>
      </c>
      <c r="M2027" s="36">
        <f t="shared" ca="1" si="158"/>
        <v>6.2947254648381383</v>
      </c>
      <c r="N2027" s="37">
        <f ca="1">IF(E2027="","",IF(ISERROR([1]!EM_S_EST_NETPROFIT(E2027,行业估值!$E$6,deadline)/100000000),"-",[1]!EM_S_EST_NETPROFIT(E2027,行业估值!$E$6,deadline)/100000000))</f>
        <v>2.6383000000000001</v>
      </c>
      <c r="O2027" s="36">
        <f t="shared" ca="1" si="159"/>
        <v>32.573993859682368</v>
      </c>
      <c r="T2027" s="64" t="s">
        <v>4041</v>
      </c>
      <c r="U2027" s="64" t="s">
        <v>4042</v>
      </c>
    </row>
    <row r="2028" spans="4:21">
      <c r="D2028" s="45" t="str">
        <f>IF(AND(行业估值!$B$39=$G2028,COUNTIF($G$2:$G$2552,$G2028)&gt;=1),COUNTIF($G$2:G2028,$G2028),"")</f>
        <v/>
      </c>
      <c r="E2028" s="65" t="str">
        <f t="shared" si="155"/>
        <v>300634.SZ</v>
      </c>
      <c r="F2028" s="65" t="str">
        <f t="shared" si="156"/>
        <v>彩讯股份</v>
      </c>
      <c r="G2028" s="34" t="str">
        <f>IF(E2028="","",IF(行业估值!$C$5="申万行业",[1]!EM_S_INFO_INDUSTRY_SW2014(E2028,"1"),IF(行业估值!$C$5="证监会行业",[1]!EM_S_INFO_INDUSTRY_CSRC1(E2028,"1"),[1]!EM_S_INFO_INDUSTRY_EM2016(E2028,"1"))))</f>
        <v>信息技术</v>
      </c>
      <c r="H2028" s="34" t="str">
        <f>IF(E2028="","",IF($H$1="上证50",[1]!EM_S_INFO_COMPINDEX(E2028,"000016"),"")&amp;IF($H$1="上证180",[1]!EM_S_INFO_COMPINDEX(E2028,"000010"),"")&amp;IF($H$1="沪深300",[1]!EM_S_INFO_COMPINDEX(E2028,"000300"),"")&amp;IF(AND($H$1="上证A股",RIGHT(E2028,2)="SH"),"是","")&amp;IF(AND($H$1="深证A股",RIGHT(E2028,2)="SZ"),"是","")&amp;IF(AND($H$1="创业板",LEFT(E2028,1)-3=0),"是","")&amp;IF(AND($H$1="全部A股",E2028&lt;&gt;0),"是","")&amp;IF(AND($H$1="中小板",LEFT(E2028,3)="002"),"是",""))</f>
        <v>是</v>
      </c>
      <c r="I2028" s="46">
        <f ca="1">IF(E2028="","",IF(OR([1]!EM_S_VAL_MV(E2028,deadline)="",[1]!EM_S_VAL_MV(E2028,deadline)="--",[1]!EM_S_VAL_MV(E2028,deadline)="null"),0,[1]!EM_S_VAL_MV(E2028,deadline)/100000000))</f>
        <v>66.321657999999999</v>
      </c>
      <c r="J2028" s="46">
        <f ca="1">IF(E2028="","",IF(RIGHT(LEFT($J$1,6),3)="TTM",[1]!EM_S_FA_PROFIT_TTM(E2028,LEFT(RIGHT($J$1,11),10),1)/100000000,[1]!EM_S_STM07_IS(E2028,61,LEFT(RIGHT($J$1,5),4)&amp;"-12-31",1)/100000000))</f>
        <v>1.7155312215</v>
      </c>
      <c r="K2028" s="36">
        <f t="shared" ca="1" si="157"/>
        <v>38.65954589973051</v>
      </c>
      <c r="L2028" s="46">
        <f ca="1">IF(E2028="","",IF(ISERROR(IF(行业估值!$E$7="最新年报",[1]!EM_S_STM07_BS(E2028,140,LEFT(RIGHT($L$1,5),4)&amp;"-12-31",1)/100000000,[1]!EM_S_STM07_BS(E2028,140,LEFT(RIGHT($L$1,11),10),1)/100000000)),0,IF(行业估值!$E$7="最新年报",[1]!EM_S_STM07_BS(E2028,140,LEFT(RIGHT($L$1,5),4)&amp;"-12-31",1)/100000000,[1]!EM_S_STM07_BS(E2028,140,LEFT(RIGHT($L$1,11),10),1)/100000000)))</f>
        <v>12.906719208</v>
      </c>
      <c r="M2028" s="36">
        <f t="shared" ca="1" si="158"/>
        <v>5.1385372945040677</v>
      </c>
      <c r="N2028" s="37">
        <f ca="1">IF(E2028="","",IF(ISERROR([1]!EM_S_EST_NETPROFIT(E2028,行业估值!$E$6,deadline)/100000000),"-",[1]!EM_S_EST_NETPROFIT(E2028,行业估值!$E$6,deadline)/100000000))</f>
        <v>1.6204000000000001</v>
      </c>
      <c r="O2028" s="36">
        <f t="shared" ca="1" si="159"/>
        <v>40.929189089113798</v>
      </c>
      <c r="T2028" s="64" t="s">
        <v>4043</v>
      </c>
      <c r="U2028" s="64" t="s">
        <v>4044</v>
      </c>
    </row>
    <row r="2029" spans="4:21">
      <c r="D2029" s="45" t="str">
        <f>IF(AND(行业估值!$B$39=$G2029,COUNTIF($G$2:$G$2552,$G2029)&gt;=1),COUNTIF($G$2:G2029,$G2029),"")</f>
        <v/>
      </c>
      <c r="E2029" s="65" t="str">
        <f t="shared" si="155"/>
        <v>300635.SZ</v>
      </c>
      <c r="F2029" s="65" t="str">
        <f t="shared" si="156"/>
        <v>中达安</v>
      </c>
      <c r="G2029" s="34" t="str">
        <f>IF(E2029="","",IF(行业估值!$C$5="申万行业",[1]!EM_S_INFO_INDUSTRY_SW2014(E2029,"1"),IF(行业估值!$C$5="证监会行业",[1]!EM_S_INFO_INDUSTRY_CSRC1(E2029,"1"),[1]!EM_S_INFO_INDUSTRY_EM2016(E2029,"1"))))</f>
        <v>休闲、生活及专业服务</v>
      </c>
      <c r="H2029" s="34" t="str">
        <f>IF(E2029="","",IF($H$1="上证50",[1]!EM_S_INFO_COMPINDEX(E2029,"000016"),"")&amp;IF($H$1="上证180",[1]!EM_S_INFO_COMPINDEX(E2029,"000010"),"")&amp;IF($H$1="沪深300",[1]!EM_S_INFO_COMPINDEX(E2029,"000300"),"")&amp;IF(AND($H$1="上证A股",RIGHT(E2029,2)="SH"),"是","")&amp;IF(AND($H$1="深证A股",RIGHT(E2029,2)="SZ"),"是","")&amp;IF(AND($H$1="创业板",LEFT(E2029,1)-3=0),"是","")&amp;IF(AND($H$1="全部A股",E2029&lt;&gt;0),"是","")&amp;IF(AND($H$1="中小板",LEFT(E2029,3)="002"),"是",""))</f>
        <v>是</v>
      </c>
      <c r="I2029" s="46">
        <f ca="1">IF(E2029="","",IF(OR([1]!EM_S_VAL_MV(E2029,deadline)="",[1]!EM_S_VAL_MV(E2029,deadline)="--",[1]!EM_S_VAL_MV(E2029,deadline)="null"),0,[1]!EM_S_VAL_MV(E2029,deadline)/100000000))</f>
        <v>20.8863688</v>
      </c>
      <c r="J2029" s="46">
        <f ca="1">IF(E2029="","",IF(RIGHT(LEFT($J$1,6),3)="TTM",[1]!EM_S_FA_PROFIT_TTM(E2029,LEFT(RIGHT($J$1,11),10),1)/100000000,[1]!EM_S_STM07_IS(E2029,61,LEFT(RIGHT($J$1,5),4)&amp;"-12-31",1)/100000000))</f>
        <v>0.63845064020000009</v>
      </c>
      <c r="K2029" s="36">
        <f t="shared" ca="1" si="157"/>
        <v>32.714148103065831</v>
      </c>
      <c r="L2029" s="46">
        <f ca="1">IF(E2029="","",IF(ISERROR(IF(行业估值!$E$7="最新年报",[1]!EM_S_STM07_BS(E2029,140,LEFT(RIGHT($L$1,5),4)&amp;"-12-31",1)/100000000,[1]!EM_S_STM07_BS(E2029,140,LEFT(RIGHT($L$1,11),10),1)/100000000)),0,IF(行业估值!$E$7="最新年报",[1]!EM_S_STM07_BS(E2029,140,LEFT(RIGHT($L$1,5),4)&amp;"-12-31",1)/100000000,[1]!EM_S_STM07_BS(E2029,140,LEFT(RIGHT($L$1,11),10),1)/100000000)))</f>
        <v>6.2950862816999997</v>
      </c>
      <c r="M2029" s="36">
        <f t="shared" ca="1" si="158"/>
        <v>3.317884436424213</v>
      </c>
      <c r="N2029" s="37">
        <f ca="1">IF(E2029="","",IF(ISERROR([1]!EM_S_EST_NETPROFIT(E2029,行业估值!$E$6,deadline)/100000000),"-",[1]!EM_S_EST_NETPROFIT(E2029,行业估值!$E$6,deadline)/100000000))</f>
        <v>0.64564999999999995</v>
      </c>
      <c r="O2029" s="36">
        <f t="shared" ca="1" si="159"/>
        <v>32.349366994501665</v>
      </c>
      <c r="T2029" s="64" t="s">
        <v>7291</v>
      </c>
      <c r="U2029" s="64" t="s">
        <v>4045</v>
      </c>
    </row>
    <row r="2030" spans="4:21">
      <c r="D2030" s="45" t="str">
        <f>IF(AND(行业估值!$B$39=$G2030,COUNTIF($G$2:$G$2552,$G2030)&gt;=1),COUNTIF($G$2:G2030,$G2030),"")</f>
        <v/>
      </c>
      <c r="E2030" s="65" t="str">
        <f t="shared" si="155"/>
        <v>300636.SZ</v>
      </c>
      <c r="F2030" s="65" t="str">
        <f t="shared" si="156"/>
        <v>同和药业</v>
      </c>
      <c r="G2030" s="34" t="str">
        <f>IF(E2030="","",IF(行业估值!$C$5="申万行业",[1]!EM_S_INFO_INDUSTRY_SW2014(E2030,"1"),IF(行业估值!$C$5="证监会行业",[1]!EM_S_INFO_INDUSTRY_CSRC1(E2030,"1"),[1]!EM_S_INFO_INDUSTRY_EM2016(E2030,"1"))))</f>
        <v>医药生物</v>
      </c>
      <c r="H2030" s="34" t="str">
        <f>IF(E2030="","",IF($H$1="上证50",[1]!EM_S_INFO_COMPINDEX(E2030,"000016"),"")&amp;IF($H$1="上证180",[1]!EM_S_INFO_COMPINDEX(E2030,"000010"),"")&amp;IF($H$1="沪深300",[1]!EM_S_INFO_COMPINDEX(E2030,"000300"),"")&amp;IF(AND($H$1="上证A股",RIGHT(E2030,2)="SH"),"是","")&amp;IF(AND($H$1="深证A股",RIGHT(E2030,2)="SZ"),"是","")&amp;IF(AND($H$1="创业板",LEFT(E2030,1)-3=0),"是","")&amp;IF(AND($H$1="全部A股",E2030&lt;&gt;0),"是","")&amp;IF(AND($H$1="中小板",LEFT(E2030,3)="002"),"是",""))</f>
        <v>是</v>
      </c>
      <c r="I2030" s="46">
        <f ca="1">IF(E2030="","",IF(OR([1]!EM_S_VAL_MV(E2030,deadline)="",[1]!EM_S_VAL_MV(E2030,deadline)="--",[1]!EM_S_VAL_MV(E2030,deadline)="null"),0,[1]!EM_S_VAL_MV(E2030,deadline)/100000000))</f>
        <v>18.0358828</v>
      </c>
      <c r="J2030" s="46">
        <f ca="1">IF(E2030="","",IF(RIGHT(LEFT($J$1,6),3)="TTM",[1]!EM_S_FA_PROFIT_TTM(E2030,LEFT(RIGHT($J$1,11),10),1)/100000000,[1]!EM_S_STM07_IS(E2030,61,LEFT(RIGHT($J$1,5),4)&amp;"-12-31",1)/100000000))</f>
        <v>0.40194859259999999</v>
      </c>
      <c r="K2030" s="36">
        <f t="shared" ca="1" si="157"/>
        <v>44.871118177911988</v>
      </c>
      <c r="L2030" s="46">
        <f ca="1">IF(E2030="","",IF(ISERROR(IF(行业估值!$E$7="最新年报",[1]!EM_S_STM07_BS(E2030,140,LEFT(RIGHT($L$1,5),4)&amp;"-12-31",1)/100000000,[1]!EM_S_STM07_BS(E2030,140,LEFT(RIGHT($L$1,11),10),1)/100000000)),0,IF(行业估值!$E$7="最新年报",[1]!EM_S_STM07_BS(E2030,140,LEFT(RIGHT($L$1,5),4)&amp;"-12-31",1)/100000000,[1]!EM_S_STM07_BS(E2030,140,LEFT(RIGHT($L$1,11),10),1)/100000000)))</f>
        <v>6.9884425324999997</v>
      </c>
      <c r="M2030" s="36">
        <f t="shared" ca="1" si="158"/>
        <v>2.5808157849368421</v>
      </c>
      <c r="N2030" s="37" t="str">
        <f ca="1">IF(E2030="","",IF(ISERROR([1]!EM_S_EST_NETPROFIT(E2030,行业估值!$E$6,deadline)/100000000),"-",[1]!EM_S_EST_NETPROFIT(E2030,行业估值!$E$6,deadline)/100000000))</f>
        <v>-</v>
      </c>
      <c r="O2030" s="36" t="str">
        <f t="shared" ca="1" si="159"/>
        <v>-</v>
      </c>
      <c r="T2030" s="64" t="s">
        <v>4046</v>
      </c>
      <c r="U2030" s="64" t="s">
        <v>4047</v>
      </c>
    </row>
    <row r="2031" spans="4:21">
      <c r="D2031" s="45" t="str">
        <f>IF(AND(行业估值!$B$39=$G2031,COUNTIF($G$2:$G$2552,$G2031)&gt;=1),COUNTIF($G$2:G2031,$G2031),"")</f>
        <v/>
      </c>
      <c r="E2031" s="65" t="str">
        <f t="shared" si="155"/>
        <v>300637.SZ</v>
      </c>
      <c r="F2031" s="65" t="str">
        <f t="shared" si="156"/>
        <v>扬帆新材</v>
      </c>
      <c r="G2031" s="34" t="str">
        <f>IF(E2031="","",IF(行业估值!$C$5="申万行业",[1]!EM_S_INFO_INDUSTRY_SW2014(E2031,"1"),IF(行业估值!$C$5="证监会行业",[1]!EM_S_INFO_INDUSTRY_CSRC1(E2031,"1"),[1]!EM_S_INFO_INDUSTRY_EM2016(E2031,"1"))))</f>
        <v>基础化工</v>
      </c>
      <c r="H2031" s="34" t="str">
        <f>IF(E2031="","",IF($H$1="上证50",[1]!EM_S_INFO_COMPINDEX(E2031,"000016"),"")&amp;IF($H$1="上证180",[1]!EM_S_INFO_COMPINDEX(E2031,"000010"),"")&amp;IF($H$1="沪深300",[1]!EM_S_INFO_COMPINDEX(E2031,"000300"),"")&amp;IF(AND($H$1="上证A股",RIGHT(E2031,2)="SH"),"是","")&amp;IF(AND($H$1="深证A股",RIGHT(E2031,2)="SZ"),"是","")&amp;IF(AND($H$1="创业板",LEFT(E2031,1)-3=0),"是","")&amp;IF(AND($H$1="全部A股",E2031&lt;&gt;0),"是","")&amp;IF(AND($H$1="中小板",LEFT(E2031,3)="002"),"是",""))</f>
        <v>是</v>
      </c>
      <c r="I2031" s="46">
        <f ca="1">IF(E2031="","",IF(OR([1]!EM_S_VAL_MV(E2031,deadline)="",[1]!EM_S_VAL_MV(E2031,deadline)="--",[1]!EM_S_VAL_MV(E2031,deadline)="null"),0,[1]!EM_S_VAL_MV(E2031,deadline)/100000000))</f>
        <v>28.218176039999999</v>
      </c>
      <c r="J2031" s="46">
        <f ca="1">IF(E2031="","",IF(RIGHT(LEFT($J$1,6),3)="TTM",[1]!EM_S_FA_PROFIT_TTM(E2031,LEFT(RIGHT($J$1,11),10),1)/100000000,[1]!EM_S_STM07_IS(E2031,61,LEFT(RIGHT($J$1,5),4)&amp;"-12-31",1)/100000000))</f>
        <v>1.2374434242000001</v>
      </c>
      <c r="K2031" s="36">
        <f t="shared" ca="1" si="157"/>
        <v>22.803609028221135</v>
      </c>
      <c r="L2031" s="46">
        <f ca="1">IF(E2031="","",IF(ISERROR(IF(行业估值!$E$7="最新年报",[1]!EM_S_STM07_BS(E2031,140,LEFT(RIGHT($L$1,5),4)&amp;"-12-31",1)/100000000,[1]!EM_S_STM07_BS(E2031,140,LEFT(RIGHT($L$1,11),10),1)/100000000)),0,IF(行业估值!$E$7="最新年报",[1]!EM_S_STM07_BS(E2031,140,LEFT(RIGHT($L$1,5),4)&amp;"-12-31",1)/100000000,[1]!EM_S_STM07_BS(E2031,140,LEFT(RIGHT($L$1,11),10),1)/100000000)))</f>
        <v>7.6110480542999994</v>
      </c>
      <c r="M2031" s="36">
        <f t="shared" ca="1" si="158"/>
        <v>3.7075282981635662</v>
      </c>
      <c r="N2031" s="37">
        <f ca="1">IF(E2031="","",IF(ISERROR([1]!EM_S_EST_NETPROFIT(E2031,行业估值!$E$6,deadline)/100000000),"-",[1]!EM_S_EST_NETPROFIT(E2031,行业估值!$E$6,deadline)/100000000))</f>
        <v>1.530675</v>
      </c>
      <c r="O2031" s="36">
        <f t="shared" ca="1" si="159"/>
        <v>18.435119172913911</v>
      </c>
      <c r="T2031" s="64" t="s">
        <v>4048</v>
      </c>
      <c r="U2031" s="64" t="s">
        <v>4049</v>
      </c>
    </row>
    <row r="2032" spans="4:21">
      <c r="D2032" s="45" t="str">
        <f>IF(AND(行业估值!$B$39=$G2032,COUNTIF($G$2:$G$2552,$G2032)&gt;=1),COUNTIF($G$2:G2032,$G2032),"")</f>
        <v/>
      </c>
      <c r="E2032" s="65" t="str">
        <f t="shared" si="155"/>
        <v>300638.SZ</v>
      </c>
      <c r="F2032" s="65" t="str">
        <f t="shared" si="156"/>
        <v>广和通</v>
      </c>
      <c r="G2032" s="34" t="str">
        <f>IF(E2032="","",IF(行业估值!$C$5="申万行业",[1]!EM_S_INFO_INDUSTRY_SW2014(E2032,"1"),IF(行业估值!$C$5="证监会行业",[1]!EM_S_INFO_INDUSTRY_CSRC1(E2032,"1"),[1]!EM_S_INFO_INDUSTRY_EM2016(E2032,"1"))))</f>
        <v>信息技术</v>
      </c>
      <c r="H2032" s="34" t="str">
        <f>IF(E2032="","",IF($H$1="上证50",[1]!EM_S_INFO_COMPINDEX(E2032,"000016"),"")&amp;IF($H$1="上证180",[1]!EM_S_INFO_COMPINDEX(E2032,"000010"),"")&amp;IF($H$1="沪深300",[1]!EM_S_INFO_COMPINDEX(E2032,"000300"),"")&amp;IF(AND($H$1="上证A股",RIGHT(E2032,2)="SH"),"是","")&amp;IF(AND($H$1="深证A股",RIGHT(E2032,2)="SZ"),"是","")&amp;IF(AND($H$1="创业板",LEFT(E2032,1)-3=0),"是","")&amp;IF(AND($H$1="全部A股",E2032&lt;&gt;0),"是","")&amp;IF(AND($H$1="中小板",LEFT(E2032,3)="002"),"是",""))</f>
        <v>是</v>
      </c>
      <c r="I2032" s="46">
        <f ca="1">IF(E2032="","",IF(OR([1]!EM_S_VAL_MV(E2032,deadline)="",[1]!EM_S_VAL_MV(E2032,deadline)="--",[1]!EM_S_VAL_MV(E2032,deadline)="null"),0,[1]!EM_S_VAL_MV(E2032,deadline)/100000000))</f>
        <v>72.955537199999995</v>
      </c>
      <c r="J2032" s="46">
        <f ca="1">IF(E2032="","",IF(RIGHT(LEFT($J$1,6),3)="TTM",[1]!EM_S_FA_PROFIT_TTM(E2032,LEFT(RIGHT($J$1,11),10),1)/100000000,[1]!EM_S_STM07_IS(E2032,61,LEFT(RIGHT($J$1,5),4)&amp;"-12-31",1)/100000000))</f>
        <v>1.4954381472999998</v>
      </c>
      <c r="K2032" s="36">
        <f t="shared" ca="1" si="157"/>
        <v>48.785392650121011</v>
      </c>
      <c r="L2032" s="46">
        <f ca="1">IF(E2032="","",IF(ISERROR(IF(行业估值!$E$7="最新年报",[1]!EM_S_STM07_BS(E2032,140,LEFT(RIGHT($L$1,5),4)&amp;"-12-31",1)/100000000,[1]!EM_S_STM07_BS(E2032,140,LEFT(RIGHT($L$1,11),10),1)/100000000)),0,IF(行业估值!$E$7="最新年报",[1]!EM_S_STM07_BS(E2032,140,LEFT(RIGHT($L$1,5),4)&amp;"-12-31",1)/100000000,[1]!EM_S_STM07_BS(E2032,140,LEFT(RIGHT($L$1,11),10),1)/100000000)))</f>
        <v>5.5286442490000001</v>
      </c>
      <c r="M2032" s="36">
        <f t="shared" ca="1" si="158"/>
        <v>13.195918187934756</v>
      </c>
      <c r="N2032" s="37">
        <f ca="1">IF(E2032="","",IF(ISERROR([1]!EM_S_EST_NETPROFIT(E2032,行业估值!$E$6,deadline)/100000000),"-",[1]!EM_S_EST_NETPROFIT(E2032,行业估值!$E$6,deadline)/100000000))</f>
        <v>1.7567600000000001</v>
      </c>
      <c r="O2032" s="36">
        <f t="shared" ca="1" si="159"/>
        <v>41.528459892074039</v>
      </c>
      <c r="T2032" s="64" t="s">
        <v>4050</v>
      </c>
      <c r="U2032" s="64" t="s">
        <v>4051</v>
      </c>
    </row>
    <row r="2033" spans="4:21">
      <c r="D2033" s="45" t="str">
        <f>IF(AND(行业估值!$B$39=$G2033,COUNTIF($G$2:$G$2552,$G2033)&gt;=1),COUNTIF($G$2:G2033,$G2033),"")</f>
        <v/>
      </c>
      <c r="E2033" s="65" t="str">
        <f t="shared" si="155"/>
        <v>300639.SZ</v>
      </c>
      <c r="F2033" s="65" t="str">
        <f t="shared" si="156"/>
        <v>凯普生物</v>
      </c>
      <c r="G2033" s="34" t="str">
        <f>IF(E2033="","",IF(行业估值!$C$5="申万行业",[1]!EM_S_INFO_INDUSTRY_SW2014(E2033,"1"),IF(行业估值!$C$5="证监会行业",[1]!EM_S_INFO_INDUSTRY_CSRC1(E2033,"1"),[1]!EM_S_INFO_INDUSTRY_EM2016(E2033,"1"))))</f>
        <v>医药生物</v>
      </c>
      <c r="H2033" s="34" t="str">
        <f>IF(E2033="","",IF($H$1="上证50",[1]!EM_S_INFO_COMPINDEX(E2033,"000016"),"")&amp;IF($H$1="上证180",[1]!EM_S_INFO_COMPINDEX(E2033,"000010"),"")&amp;IF($H$1="沪深300",[1]!EM_S_INFO_COMPINDEX(E2033,"000300"),"")&amp;IF(AND($H$1="上证A股",RIGHT(E2033,2)="SH"),"是","")&amp;IF(AND($H$1="深证A股",RIGHT(E2033,2)="SZ"),"是","")&amp;IF(AND($H$1="创业板",LEFT(E2033,1)-3=0),"是","")&amp;IF(AND($H$1="全部A股",E2033&lt;&gt;0),"是","")&amp;IF(AND($H$1="中小板",LEFT(E2033,3)="002"),"是",""))</f>
        <v>是</v>
      </c>
      <c r="I2033" s="46">
        <f ca="1">IF(E2033="","",IF(OR([1]!EM_S_VAL_MV(E2033,deadline)="",[1]!EM_S_VAL_MV(E2033,deadline)="--",[1]!EM_S_VAL_MV(E2033,deadline)="null"),0,[1]!EM_S_VAL_MV(E2033,deadline)/100000000))</f>
        <v>56.932174779300006</v>
      </c>
      <c r="J2033" s="46">
        <f ca="1">IF(E2033="","",IF(RIGHT(LEFT($J$1,6),3)="TTM",[1]!EM_S_FA_PROFIT_TTM(E2033,LEFT(RIGHT($J$1,11),10),1)/100000000,[1]!EM_S_STM07_IS(E2033,61,LEFT(RIGHT($J$1,5),4)&amp;"-12-31",1)/100000000))</f>
        <v>1.3061250787000001</v>
      </c>
      <c r="K2033" s="36">
        <f t="shared" ca="1" si="157"/>
        <v>43.588608554982493</v>
      </c>
      <c r="L2033" s="46">
        <f ca="1">IF(E2033="","",IF(ISERROR(IF(行业估值!$E$7="最新年报",[1]!EM_S_STM07_BS(E2033,140,LEFT(RIGHT($L$1,5),4)&amp;"-12-31",1)/100000000,[1]!EM_S_STM07_BS(E2033,140,LEFT(RIGHT($L$1,11),10),1)/100000000)),0,IF(行业估值!$E$7="最新年报",[1]!EM_S_STM07_BS(E2033,140,LEFT(RIGHT($L$1,5),4)&amp;"-12-31",1)/100000000,[1]!EM_S_STM07_BS(E2033,140,LEFT(RIGHT($L$1,11),10),1)/100000000)))</f>
        <v>10.3791406291</v>
      </c>
      <c r="M2033" s="36">
        <f t="shared" ca="1" si="158"/>
        <v>5.4852493875725363</v>
      </c>
      <c r="N2033" s="37">
        <f ca="1">IF(E2033="","",IF(ISERROR([1]!EM_S_EST_NETPROFIT(E2033,行业估值!$E$6,deadline)/100000000),"-",[1]!EM_S_EST_NETPROFIT(E2033,行业估值!$E$6,deadline)/100000000))</f>
        <v>1.5056799999999999</v>
      </c>
      <c r="O2033" s="36">
        <f t="shared" ca="1" si="159"/>
        <v>37.81160324856544</v>
      </c>
      <c r="T2033" s="64" t="s">
        <v>4052</v>
      </c>
      <c r="U2033" s="64" t="s">
        <v>4053</v>
      </c>
    </row>
    <row r="2034" spans="4:21">
      <c r="D2034" s="45" t="str">
        <f>IF(AND(行业估值!$B$39=$G2034,COUNTIF($G$2:$G$2552,$G2034)&gt;=1),COUNTIF($G$2:G2034,$G2034),"")</f>
        <v/>
      </c>
      <c r="E2034" s="65" t="str">
        <f t="shared" si="155"/>
        <v>300640.SZ</v>
      </c>
      <c r="F2034" s="65" t="str">
        <f t="shared" si="156"/>
        <v>德艺文创</v>
      </c>
      <c r="G2034" s="34" t="str">
        <f>IF(E2034="","",IF(行业估值!$C$5="申万行业",[1]!EM_S_INFO_INDUSTRY_SW2014(E2034,"1"),IF(行业估值!$C$5="证监会行业",[1]!EM_S_INFO_INDUSTRY_CSRC1(E2034,"1"),[1]!EM_S_INFO_INDUSTRY_EM2016(E2034,"1"))))</f>
        <v>轻工制造</v>
      </c>
      <c r="H2034" s="34" t="str">
        <f>IF(E2034="","",IF($H$1="上证50",[1]!EM_S_INFO_COMPINDEX(E2034,"000016"),"")&amp;IF($H$1="上证180",[1]!EM_S_INFO_COMPINDEX(E2034,"000010"),"")&amp;IF($H$1="沪深300",[1]!EM_S_INFO_COMPINDEX(E2034,"000300"),"")&amp;IF(AND($H$1="上证A股",RIGHT(E2034,2)="SH"),"是","")&amp;IF(AND($H$1="深证A股",RIGHT(E2034,2)="SZ"),"是","")&amp;IF(AND($H$1="创业板",LEFT(E2034,1)-3=0),"是","")&amp;IF(AND($H$1="全部A股",E2034&lt;&gt;0),"是","")&amp;IF(AND($H$1="中小板",LEFT(E2034,3)="002"),"是",""))</f>
        <v>是</v>
      </c>
      <c r="I2034" s="46">
        <f ca="1">IF(E2034="","",IF(OR([1]!EM_S_VAL_MV(E2034,deadline)="",[1]!EM_S_VAL_MV(E2034,deadline)="--",[1]!EM_S_VAL_MV(E2034,deadline)="null"),0,[1]!EM_S_VAL_MV(E2034,deadline)/100000000))</f>
        <v>16.2581463</v>
      </c>
      <c r="J2034" s="46">
        <f ca="1">IF(E2034="","",IF(RIGHT(LEFT($J$1,6),3)="TTM",[1]!EM_S_FA_PROFIT_TTM(E2034,LEFT(RIGHT($J$1,11),10),1)/100000000,[1]!EM_S_STM07_IS(E2034,61,LEFT(RIGHT($J$1,5),4)&amp;"-12-31",1)/100000000))</f>
        <v>0.54390018839999998</v>
      </c>
      <c r="K2034" s="36">
        <f t="shared" ca="1" si="157"/>
        <v>29.891782806376391</v>
      </c>
      <c r="L2034" s="46">
        <f ca="1">IF(E2034="","",IF(ISERROR(IF(行业估值!$E$7="最新年报",[1]!EM_S_STM07_BS(E2034,140,LEFT(RIGHT($L$1,5),4)&amp;"-12-31",1)/100000000,[1]!EM_S_STM07_BS(E2034,140,LEFT(RIGHT($L$1,11),10),1)/100000000)),0,IF(行业估值!$E$7="最新年报",[1]!EM_S_STM07_BS(E2034,140,LEFT(RIGHT($L$1,5),4)&amp;"-12-31",1)/100000000,[1]!EM_S_STM07_BS(E2034,140,LEFT(RIGHT($L$1,11),10),1)/100000000)))</f>
        <v>3.2286560098000003</v>
      </c>
      <c r="M2034" s="36">
        <f t="shared" ca="1" si="158"/>
        <v>5.0355771103057565</v>
      </c>
      <c r="N2034" s="37" t="str">
        <f ca="1">IF(E2034="","",IF(ISERROR([1]!EM_S_EST_NETPROFIT(E2034,行业估值!$E$6,deadline)/100000000),"-",[1]!EM_S_EST_NETPROFIT(E2034,行业估值!$E$6,deadline)/100000000))</f>
        <v>-</v>
      </c>
      <c r="O2034" s="36" t="str">
        <f t="shared" ca="1" si="159"/>
        <v>-</v>
      </c>
      <c r="T2034" s="64" t="s">
        <v>4054</v>
      </c>
      <c r="U2034" s="64" t="s">
        <v>4055</v>
      </c>
    </row>
    <row r="2035" spans="4:21">
      <c r="D2035" s="45" t="str">
        <f>IF(AND(行业估值!$B$39=$G2035,COUNTIF($G$2:$G$2552,$G2035)&gt;=1),COUNTIF($G$2:G2035,$G2035),"")</f>
        <v/>
      </c>
      <c r="E2035" s="65" t="str">
        <f t="shared" si="155"/>
        <v>300641.SZ</v>
      </c>
      <c r="F2035" s="65" t="str">
        <f t="shared" si="156"/>
        <v>正丹股份</v>
      </c>
      <c r="G2035" s="34" t="str">
        <f>IF(E2035="","",IF(行业估值!$C$5="申万行业",[1]!EM_S_INFO_INDUSTRY_SW2014(E2035,"1"),IF(行业估值!$C$5="证监会行业",[1]!EM_S_INFO_INDUSTRY_CSRC1(E2035,"1"),[1]!EM_S_INFO_INDUSTRY_EM2016(E2035,"1"))))</f>
        <v>基础化工</v>
      </c>
      <c r="H2035" s="34" t="str">
        <f>IF(E2035="","",IF($H$1="上证50",[1]!EM_S_INFO_COMPINDEX(E2035,"000016"),"")&amp;IF($H$1="上证180",[1]!EM_S_INFO_COMPINDEX(E2035,"000010"),"")&amp;IF($H$1="沪深300",[1]!EM_S_INFO_COMPINDEX(E2035,"000300"),"")&amp;IF(AND($H$1="上证A股",RIGHT(E2035,2)="SH"),"是","")&amp;IF(AND($H$1="深证A股",RIGHT(E2035,2)="SZ"),"是","")&amp;IF(AND($H$1="创业板",LEFT(E2035,1)-3=0),"是","")&amp;IF(AND($H$1="全部A股",E2035&lt;&gt;0),"是","")&amp;IF(AND($H$1="中小板",LEFT(E2035,3)="002"),"是",""))</f>
        <v>是</v>
      </c>
      <c r="I2035" s="46">
        <f ca="1">IF(E2035="","",IF(OR([1]!EM_S_VAL_MV(E2035,deadline)="",[1]!EM_S_VAL_MV(E2035,deadline)="--",[1]!EM_S_VAL_MV(E2035,deadline)="null"),0,[1]!EM_S_VAL_MV(E2035,deadline)/100000000))</f>
        <v>23.500800000000002</v>
      </c>
      <c r="J2035" s="46">
        <f ca="1">IF(E2035="","",IF(RIGHT(LEFT($J$1,6),3)="TTM",[1]!EM_S_FA_PROFIT_TTM(E2035,LEFT(RIGHT($J$1,11),10),1)/100000000,[1]!EM_S_STM07_IS(E2035,61,LEFT(RIGHT($J$1,5),4)&amp;"-12-31",1)/100000000))</f>
        <v>0.31077665780000002</v>
      </c>
      <c r="K2035" s="36">
        <f t="shared" ca="1" si="157"/>
        <v>75.619578916779247</v>
      </c>
      <c r="L2035" s="46">
        <f ca="1">IF(E2035="","",IF(ISERROR(IF(行业估值!$E$7="最新年报",[1]!EM_S_STM07_BS(E2035,140,LEFT(RIGHT($L$1,5),4)&amp;"-12-31",1)/100000000,[1]!EM_S_STM07_BS(E2035,140,LEFT(RIGHT($L$1,11),10),1)/100000000)),0,IF(行业估值!$E$7="最新年报",[1]!EM_S_STM07_BS(E2035,140,LEFT(RIGHT($L$1,5),4)&amp;"-12-31",1)/100000000,[1]!EM_S_STM07_BS(E2035,140,LEFT(RIGHT($L$1,11),10),1)/100000000)))</f>
        <v>13.2119888216</v>
      </c>
      <c r="M2035" s="36">
        <f t="shared" ca="1" si="158"/>
        <v>1.7787480989674349</v>
      </c>
      <c r="N2035" s="37" t="str">
        <f ca="1">IF(E2035="","",IF(ISERROR([1]!EM_S_EST_NETPROFIT(E2035,行业估值!$E$6,deadline)/100000000),"-",[1]!EM_S_EST_NETPROFIT(E2035,行业估值!$E$6,deadline)/100000000))</f>
        <v>-</v>
      </c>
      <c r="O2035" s="36" t="str">
        <f t="shared" ca="1" si="159"/>
        <v>-</v>
      </c>
      <c r="T2035" s="64" t="s">
        <v>4056</v>
      </c>
      <c r="U2035" s="64" t="s">
        <v>4057</v>
      </c>
    </row>
    <row r="2036" spans="4:21">
      <c r="D2036" s="45" t="str">
        <f>IF(AND(行业估值!$B$39=$G2036,COUNTIF($G$2:$G$2552,$G2036)&gt;=1),COUNTIF($G$2:G2036,$G2036),"")</f>
        <v/>
      </c>
      <c r="E2036" s="65" t="str">
        <f t="shared" si="155"/>
        <v>300642.SZ</v>
      </c>
      <c r="F2036" s="65" t="str">
        <f t="shared" si="156"/>
        <v>透景生命</v>
      </c>
      <c r="G2036" s="34" t="str">
        <f>IF(E2036="","",IF(行业估值!$C$5="申万行业",[1]!EM_S_INFO_INDUSTRY_SW2014(E2036,"1"),IF(行业估值!$C$5="证监会行业",[1]!EM_S_INFO_INDUSTRY_CSRC1(E2036,"1"),[1]!EM_S_INFO_INDUSTRY_EM2016(E2036,"1"))))</f>
        <v>医药生物</v>
      </c>
      <c r="H2036" s="34" t="str">
        <f>IF(E2036="","",IF($H$1="上证50",[1]!EM_S_INFO_COMPINDEX(E2036,"000016"),"")&amp;IF($H$1="上证180",[1]!EM_S_INFO_COMPINDEX(E2036,"000010"),"")&amp;IF($H$1="沪深300",[1]!EM_S_INFO_COMPINDEX(E2036,"000300"),"")&amp;IF(AND($H$1="上证A股",RIGHT(E2036,2)="SH"),"是","")&amp;IF(AND($H$1="深证A股",RIGHT(E2036,2)="SZ"),"是","")&amp;IF(AND($H$1="创业板",LEFT(E2036,1)-3=0),"是","")&amp;IF(AND($H$1="全部A股",E2036&lt;&gt;0),"是","")&amp;IF(AND($H$1="中小板",LEFT(E2036,3)="002"),"是",""))</f>
        <v>是</v>
      </c>
      <c r="I2036" s="46">
        <f ca="1">IF(E2036="","",IF(OR([1]!EM_S_VAL_MV(E2036,deadline)="",[1]!EM_S_VAL_MV(E2036,deadline)="--",[1]!EM_S_VAL_MV(E2036,deadline)="null"),0,[1]!EM_S_VAL_MV(E2036,deadline)/100000000))</f>
        <v>38.043438182999999</v>
      </c>
      <c r="J2036" s="46">
        <f ca="1">IF(E2036="","",IF(RIGHT(LEFT($J$1,6),3)="TTM",[1]!EM_S_FA_PROFIT_TTM(E2036,LEFT(RIGHT($J$1,11),10),1)/100000000,[1]!EM_S_STM07_IS(E2036,61,LEFT(RIGHT($J$1,5),4)&amp;"-12-31",1)/100000000))</f>
        <v>1.4882480404</v>
      </c>
      <c r="K2036" s="36">
        <f t="shared" ca="1" si="157"/>
        <v>25.562565614247323</v>
      </c>
      <c r="L2036" s="46">
        <f ca="1">IF(E2036="","",IF(ISERROR(IF(行业估值!$E$7="最新年报",[1]!EM_S_STM07_BS(E2036,140,LEFT(RIGHT($L$1,5),4)&amp;"-12-31",1)/100000000,[1]!EM_S_STM07_BS(E2036,140,LEFT(RIGHT($L$1,11),10),1)/100000000)),0,IF(行业估值!$E$7="最新年报",[1]!EM_S_STM07_BS(E2036,140,LEFT(RIGHT($L$1,5),4)&amp;"-12-31",1)/100000000,[1]!EM_S_STM07_BS(E2036,140,LEFT(RIGHT($L$1,11),10),1)/100000000)))</f>
        <v>11.0732341156</v>
      </c>
      <c r="M2036" s="36">
        <f t="shared" ca="1" si="158"/>
        <v>3.4356212273525681</v>
      </c>
      <c r="N2036" s="37">
        <f ca="1">IF(E2036="","",IF(ISERROR([1]!EM_S_EST_NETPROFIT(E2036,行业估值!$E$6,deadline)/100000000),"-",[1]!EM_S_EST_NETPROFIT(E2036,行业估值!$E$6,deadline)/100000000))</f>
        <v>1.5940000000000001</v>
      </c>
      <c r="O2036" s="36">
        <f t="shared" ca="1" si="159"/>
        <v>23.866648797365116</v>
      </c>
      <c r="T2036" s="64" t="s">
        <v>4058</v>
      </c>
      <c r="U2036" s="64" t="s">
        <v>4059</v>
      </c>
    </row>
    <row r="2037" spans="4:21">
      <c r="D2037" s="45" t="str">
        <f>IF(AND(行业估值!$B$39=$G2037,COUNTIF($G$2:$G$2552,$G2037)&gt;=1),COUNTIF($G$2:G2037,$G2037),"")</f>
        <v/>
      </c>
      <c r="E2037" s="65" t="str">
        <f t="shared" si="155"/>
        <v>300643.SZ</v>
      </c>
      <c r="F2037" s="65" t="str">
        <f t="shared" si="156"/>
        <v>万通智控</v>
      </c>
      <c r="G2037" s="34" t="str">
        <f>IF(E2037="","",IF(行业估值!$C$5="申万行业",[1]!EM_S_INFO_INDUSTRY_SW2014(E2037,"1"),IF(行业估值!$C$5="证监会行业",[1]!EM_S_INFO_INDUSTRY_CSRC1(E2037,"1"),[1]!EM_S_INFO_INDUSTRY_EM2016(E2037,"1"))))</f>
        <v>交运设备</v>
      </c>
      <c r="H2037" s="34" t="str">
        <f>IF(E2037="","",IF($H$1="上证50",[1]!EM_S_INFO_COMPINDEX(E2037,"000016"),"")&amp;IF($H$1="上证180",[1]!EM_S_INFO_COMPINDEX(E2037,"000010"),"")&amp;IF($H$1="沪深300",[1]!EM_S_INFO_COMPINDEX(E2037,"000300"),"")&amp;IF(AND($H$1="上证A股",RIGHT(E2037,2)="SH"),"是","")&amp;IF(AND($H$1="深证A股",RIGHT(E2037,2)="SZ"),"是","")&amp;IF(AND($H$1="创业板",LEFT(E2037,1)-3=0),"是","")&amp;IF(AND($H$1="全部A股",E2037&lt;&gt;0),"是","")&amp;IF(AND($H$1="中小板",LEFT(E2037,3)="002"),"是",""))</f>
        <v>是</v>
      </c>
      <c r="I2037" s="46">
        <f ca="1">IF(E2037="","",IF(OR([1]!EM_S_VAL_MV(E2037,deadline)="",[1]!EM_S_VAL_MV(E2037,deadline)="--",[1]!EM_S_VAL_MV(E2037,deadline)="null"),0,[1]!EM_S_VAL_MV(E2037,deadline)/100000000))</f>
        <v>21.78</v>
      </c>
      <c r="J2037" s="46">
        <f ca="1">IF(E2037="","",IF(RIGHT(LEFT($J$1,6),3)="TTM",[1]!EM_S_FA_PROFIT_TTM(E2037,LEFT(RIGHT($J$1,11),10),1)/100000000,[1]!EM_S_STM07_IS(E2037,61,LEFT(RIGHT($J$1,5),4)&amp;"-12-31",1)/100000000))</f>
        <v>0.23068283819999999</v>
      </c>
      <c r="K2037" s="36">
        <f t="shared" ca="1" si="157"/>
        <v>94.415346065392754</v>
      </c>
      <c r="L2037" s="46">
        <f ca="1">IF(E2037="","",IF(ISERROR(IF(行业估值!$E$7="最新年报",[1]!EM_S_STM07_BS(E2037,140,LEFT(RIGHT($L$1,5),4)&amp;"-12-31",1)/100000000,[1]!EM_S_STM07_BS(E2037,140,LEFT(RIGHT($L$1,11),10),1)/100000000)),0,IF(行业估值!$E$7="最新年报",[1]!EM_S_STM07_BS(E2037,140,LEFT(RIGHT($L$1,5),4)&amp;"-12-31",1)/100000000,[1]!EM_S_STM07_BS(E2037,140,LEFT(RIGHT($L$1,11),10),1)/100000000)))</f>
        <v>4.2986212650000004</v>
      </c>
      <c r="M2037" s="36">
        <f t="shared" ca="1" si="158"/>
        <v>5.0667408588274405</v>
      </c>
      <c r="N2037" s="37" t="str">
        <f ca="1">IF(E2037="","",IF(ISERROR([1]!EM_S_EST_NETPROFIT(E2037,行业估值!$E$6,deadline)/100000000),"-",[1]!EM_S_EST_NETPROFIT(E2037,行业估值!$E$6,deadline)/100000000))</f>
        <v>-</v>
      </c>
      <c r="O2037" s="36" t="str">
        <f t="shared" ca="1" si="159"/>
        <v>-</v>
      </c>
      <c r="T2037" s="64" t="s">
        <v>4060</v>
      </c>
      <c r="U2037" s="64" t="s">
        <v>4061</v>
      </c>
    </row>
    <row r="2038" spans="4:21">
      <c r="D2038" s="45" t="str">
        <f>IF(AND(行业估值!$B$39=$G2038,COUNTIF($G$2:$G$2552,$G2038)&gt;=1),COUNTIF($G$2:G2038,$G2038),"")</f>
        <v/>
      </c>
      <c r="E2038" s="65" t="str">
        <f t="shared" si="155"/>
        <v>300644.SZ</v>
      </c>
      <c r="F2038" s="65" t="str">
        <f t="shared" si="156"/>
        <v>南京聚隆</v>
      </c>
      <c r="G2038" s="34" t="str">
        <f>IF(E2038="","",IF(行业估值!$C$5="申万行业",[1]!EM_S_INFO_INDUSTRY_SW2014(E2038,"1"),IF(行业估值!$C$5="证监会行业",[1]!EM_S_INFO_INDUSTRY_CSRC1(E2038,"1"),[1]!EM_S_INFO_INDUSTRY_EM2016(E2038,"1"))))</f>
        <v>基础化工</v>
      </c>
      <c r="H2038" s="34" t="str">
        <f>IF(E2038="","",IF($H$1="上证50",[1]!EM_S_INFO_COMPINDEX(E2038,"000016"),"")&amp;IF($H$1="上证180",[1]!EM_S_INFO_COMPINDEX(E2038,"000010"),"")&amp;IF($H$1="沪深300",[1]!EM_S_INFO_COMPINDEX(E2038,"000300"),"")&amp;IF(AND($H$1="上证A股",RIGHT(E2038,2)="SH"),"是","")&amp;IF(AND($H$1="深证A股",RIGHT(E2038,2)="SZ"),"是","")&amp;IF(AND($H$1="创业板",LEFT(E2038,1)-3=0),"是","")&amp;IF(AND($H$1="全部A股",E2038&lt;&gt;0),"是","")&amp;IF(AND($H$1="中小板",LEFT(E2038,3)="002"),"是",""))</f>
        <v>是</v>
      </c>
      <c r="I2038" s="46">
        <f ca="1">IF(E2038="","",IF(OR([1]!EM_S_VAL_MV(E2038,deadline)="",[1]!EM_S_VAL_MV(E2038,deadline)="--",[1]!EM_S_VAL_MV(E2038,deadline)="null"),0,[1]!EM_S_VAL_MV(E2038,deadline)/100000000))</f>
        <v>17.4848</v>
      </c>
      <c r="J2038" s="46">
        <f ca="1">IF(E2038="","",IF(RIGHT(LEFT($J$1,6),3)="TTM",[1]!EM_S_FA_PROFIT_TTM(E2038,LEFT(RIGHT($J$1,11),10),1)/100000000,[1]!EM_S_STM07_IS(E2038,61,LEFT(RIGHT($J$1,5),4)&amp;"-12-31",1)/100000000))</f>
        <v>0.25225138210000003</v>
      </c>
      <c r="K2038" s="36">
        <f t="shared" ca="1" si="157"/>
        <v>69.314981961401102</v>
      </c>
      <c r="L2038" s="46">
        <f ca="1">IF(E2038="","",IF(ISERROR(IF(行业估值!$E$7="最新年报",[1]!EM_S_STM07_BS(E2038,140,LEFT(RIGHT($L$1,5),4)&amp;"-12-31",1)/100000000,[1]!EM_S_STM07_BS(E2038,140,LEFT(RIGHT($L$1,11),10),1)/100000000)),0,IF(行业估值!$E$7="最新年报",[1]!EM_S_STM07_BS(E2038,140,LEFT(RIGHT($L$1,5),4)&amp;"-12-31",1)/100000000,[1]!EM_S_STM07_BS(E2038,140,LEFT(RIGHT($L$1,11),10),1)/100000000)))</f>
        <v>6.9429664572999998</v>
      </c>
      <c r="M2038" s="36">
        <f t="shared" ca="1" si="158"/>
        <v>2.518347180205093</v>
      </c>
      <c r="N2038" s="37" t="str">
        <f ca="1">IF(E2038="","",IF(ISERROR([1]!EM_S_EST_NETPROFIT(E2038,行业估值!$E$6,deadline)/100000000),"-",[1]!EM_S_EST_NETPROFIT(E2038,行业估值!$E$6,deadline)/100000000))</f>
        <v>-</v>
      </c>
      <c r="O2038" s="36" t="str">
        <f t="shared" ca="1" si="159"/>
        <v>-</v>
      </c>
      <c r="T2038" s="64" t="s">
        <v>4062</v>
      </c>
      <c r="U2038" s="64" t="s">
        <v>4063</v>
      </c>
    </row>
    <row r="2039" spans="4:21">
      <c r="D2039" s="45" t="str">
        <f>IF(AND(行业估值!$B$39=$G2039,COUNTIF($G$2:$G$2552,$G2039)&gt;=1),COUNTIF($G$2:G2039,$G2039),"")</f>
        <v/>
      </c>
      <c r="E2039" s="65" t="str">
        <f t="shared" si="155"/>
        <v>300645.SZ</v>
      </c>
      <c r="F2039" s="65" t="str">
        <f t="shared" si="156"/>
        <v>正元智慧</v>
      </c>
      <c r="G2039" s="34" t="str">
        <f>IF(E2039="","",IF(行业估值!$C$5="申万行业",[1]!EM_S_INFO_INDUSTRY_SW2014(E2039,"1"),IF(行业估值!$C$5="证监会行业",[1]!EM_S_INFO_INDUSTRY_CSRC1(E2039,"1"),[1]!EM_S_INFO_INDUSTRY_EM2016(E2039,"1"))))</f>
        <v>电子设备</v>
      </c>
      <c r="H2039" s="34" t="str">
        <f>IF(E2039="","",IF($H$1="上证50",[1]!EM_S_INFO_COMPINDEX(E2039,"000016"),"")&amp;IF($H$1="上证180",[1]!EM_S_INFO_COMPINDEX(E2039,"000010"),"")&amp;IF($H$1="沪深300",[1]!EM_S_INFO_COMPINDEX(E2039,"000300"),"")&amp;IF(AND($H$1="上证A股",RIGHT(E2039,2)="SH"),"是","")&amp;IF(AND($H$1="深证A股",RIGHT(E2039,2)="SZ"),"是","")&amp;IF(AND($H$1="创业板",LEFT(E2039,1)-3=0),"是","")&amp;IF(AND($H$1="全部A股",E2039&lt;&gt;0),"是","")&amp;IF(AND($H$1="中小板",LEFT(E2039,3)="002"),"是",""))</f>
        <v>是</v>
      </c>
      <c r="I2039" s="46">
        <f ca="1">IF(E2039="","",IF(OR([1]!EM_S_VAL_MV(E2039,deadline)="",[1]!EM_S_VAL_MV(E2039,deadline)="--",[1]!EM_S_VAL_MV(E2039,deadline)="null"),0,[1]!EM_S_VAL_MV(E2039,deadline)/100000000))</f>
        <v>17.302666712200001</v>
      </c>
      <c r="J2039" s="46">
        <f ca="1">IF(E2039="","",IF(RIGHT(LEFT($J$1,6),3)="TTM",[1]!EM_S_FA_PROFIT_TTM(E2039,LEFT(RIGHT($J$1,11),10),1)/100000000,[1]!EM_S_STM07_IS(E2039,61,LEFT(RIGHT($J$1,5),4)&amp;"-12-31",1)/100000000))</f>
        <v>0.52366726969999999</v>
      </c>
      <c r="K2039" s="36">
        <f t="shared" ca="1" si="157"/>
        <v>33.041336958317828</v>
      </c>
      <c r="L2039" s="46">
        <f ca="1">IF(E2039="","",IF(ISERROR(IF(行业估值!$E$7="最新年报",[1]!EM_S_STM07_BS(E2039,140,LEFT(RIGHT($L$1,5),4)&amp;"-12-31",1)/100000000,[1]!EM_S_STM07_BS(E2039,140,LEFT(RIGHT($L$1,11),10),1)/100000000)),0,IF(行业估值!$E$7="最新年报",[1]!EM_S_STM07_BS(E2039,140,LEFT(RIGHT($L$1,5),4)&amp;"-12-31",1)/100000000,[1]!EM_S_STM07_BS(E2039,140,LEFT(RIGHT($L$1,11),10),1)/100000000)))</f>
        <v>5.8166539958000003</v>
      </c>
      <c r="M2039" s="36">
        <f t="shared" ca="1" si="158"/>
        <v>2.9746769748885944</v>
      </c>
      <c r="N2039" s="37" t="str">
        <f ca="1">IF(E2039="","",IF(ISERROR([1]!EM_S_EST_NETPROFIT(E2039,行业估值!$E$6,deadline)/100000000),"-",[1]!EM_S_EST_NETPROFIT(E2039,行业估值!$E$6,deadline)/100000000))</f>
        <v>-</v>
      </c>
      <c r="O2039" s="36" t="str">
        <f t="shared" ca="1" si="159"/>
        <v>-</v>
      </c>
      <c r="T2039" s="64" t="s">
        <v>4064</v>
      </c>
      <c r="U2039" s="64" t="s">
        <v>4065</v>
      </c>
    </row>
    <row r="2040" spans="4:21">
      <c r="D2040" s="45" t="str">
        <f>IF(AND(行业估值!$B$39=$G2040,COUNTIF($G$2:$G$2552,$G2040)&gt;=1),COUNTIF($G$2:G2040,$G2040),"")</f>
        <v/>
      </c>
      <c r="E2040" s="65" t="str">
        <f t="shared" si="155"/>
        <v>300647.SZ</v>
      </c>
      <c r="F2040" s="65" t="str">
        <f t="shared" si="156"/>
        <v>超频三</v>
      </c>
      <c r="G2040" s="34" t="str">
        <f>IF(E2040="","",IF(行业估值!$C$5="申万行业",[1]!EM_S_INFO_INDUSTRY_SW2014(E2040,"1"),IF(行业估值!$C$5="证监会行业",[1]!EM_S_INFO_INDUSTRY_CSRC1(E2040,"1"),[1]!EM_S_INFO_INDUSTRY_EM2016(E2040,"1"))))</f>
        <v>电子设备</v>
      </c>
      <c r="H2040" s="34" t="str">
        <f>IF(E2040="","",IF($H$1="上证50",[1]!EM_S_INFO_COMPINDEX(E2040,"000016"),"")&amp;IF($H$1="上证180",[1]!EM_S_INFO_COMPINDEX(E2040,"000010"),"")&amp;IF($H$1="沪深300",[1]!EM_S_INFO_COMPINDEX(E2040,"000300"),"")&amp;IF(AND($H$1="上证A股",RIGHT(E2040,2)="SH"),"是","")&amp;IF(AND($H$1="深证A股",RIGHT(E2040,2)="SZ"),"是","")&amp;IF(AND($H$1="创业板",LEFT(E2040,1)-3=0),"是","")&amp;IF(AND($H$1="全部A股",E2040&lt;&gt;0),"是","")&amp;IF(AND($H$1="中小板",LEFT(E2040,3)="002"),"是",""))</f>
        <v>是</v>
      </c>
      <c r="I2040" s="46">
        <f ca="1">IF(E2040="","",IF(OR([1]!EM_S_VAL_MV(E2040,deadline)="",[1]!EM_S_VAL_MV(E2040,deadline)="--",[1]!EM_S_VAL_MV(E2040,deadline)="null"),0,[1]!EM_S_VAL_MV(E2040,deadline)/100000000))</f>
        <v>29.271651684000002</v>
      </c>
      <c r="J2040" s="46">
        <f ca="1">IF(E2040="","",IF(RIGHT(LEFT($J$1,6),3)="TTM",[1]!EM_S_FA_PROFIT_TTM(E2040,LEFT(RIGHT($J$1,11),10),1)/100000000,[1]!EM_S_STM07_IS(E2040,61,LEFT(RIGHT($J$1,5),4)&amp;"-12-31",1)/100000000))</f>
        <v>2.8169468199999999E-2</v>
      </c>
      <c r="K2040" s="36">
        <f t="shared" ca="1" si="157"/>
        <v>1039.1268829136079</v>
      </c>
      <c r="L2040" s="46">
        <f ca="1">IF(E2040="","",IF(ISERROR(IF(行业估值!$E$7="最新年报",[1]!EM_S_STM07_BS(E2040,140,LEFT(RIGHT($L$1,5),4)&amp;"-12-31",1)/100000000,[1]!EM_S_STM07_BS(E2040,140,LEFT(RIGHT($L$1,11),10),1)/100000000)),0,IF(行业估值!$E$7="最新年报",[1]!EM_S_STM07_BS(E2040,140,LEFT(RIGHT($L$1,5),4)&amp;"-12-31",1)/100000000,[1]!EM_S_STM07_BS(E2040,140,LEFT(RIGHT($L$1,11),10),1)/100000000)))</f>
        <v>5.9788591160999998</v>
      </c>
      <c r="M2040" s="36">
        <f t="shared" ca="1" si="158"/>
        <v>4.8958590787290293</v>
      </c>
      <c r="N2040" s="37" t="str">
        <f ca="1">IF(E2040="","",IF(ISERROR([1]!EM_S_EST_NETPROFIT(E2040,行业估值!$E$6,deadline)/100000000),"-",[1]!EM_S_EST_NETPROFIT(E2040,行业估值!$E$6,deadline)/100000000))</f>
        <v>-</v>
      </c>
      <c r="O2040" s="36" t="str">
        <f t="shared" ca="1" si="159"/>
        <v>-</v>
      </c>
      <c r="T2040" s="64" t="s">
        <v>4066</v>
      </c>
      <c r="U2040" s="64" t="s">
        <v>4067</v>
      </c>
    </row>
    <row r="2041" spans="4:21">
      <c r="D2041" s="45">
        <f>IF(AND(行业估值!$B$39=$G2041,COUNTIF($G$2:$G$2552,$G2041)&gt;=1),COUNTIF($G$2:G2041,$G2041),"")</f>
        <v>216</v>
      </c>
      <c r="E2041" s="65" t="str">
        <f t="shared" si="155"/>
        <v>300648.SZ</v>
      </c>
      <c r="F2041" s="65" t="str">
        <f t="shared" si="156"/>
        <v>星云股份</v>
      </c>
      <c r="G2041" s="34" t="str">
        <f>IF(E2041="","",IF(行业估值!$C$5="申万行业",[1]!EM_S_INFO_INDUSTRY_SW2014(E2041,"1"),IF(行业估值!$C$5="证监会行业",[1]!EM_S_INFO_INDUSTRY_CSRC1(E2041,"1"),[1]!EM_S_INFO_INDUSTRY_EM2016(E2041,"1"))))</f>
        <v>机械设备</v>
      </c>
      <c r="H2041" s="34" t="str">
        <f>IF(E2041="","",IF($H$1="上证50",[1]!EM_S_INFO_COMPINDEX(E2041,"000016"),"")&amp;IF($H$1="上证180",[1]!EM_S_INFO_COMPINDEX(E2041,"000010"),"")&amp;IF($H$1="沪深300",[1]!EM_S_INFO_COMPINDEX(E2041,"000300"),"")&amp;IF(AND($H$1="上证A股",RIGHT(E2041,2)="SH"),"是","")&amp;IF(AND($H$1="深证A股",RIGHT(E2041,2)="SZ"),"是","")&amp;IF(AND($H$1="创业板",LEFT(E2041,1)-3=0),"是","")&amp;IF(AND($H$1="全部A股",E2041&lt;&gt;0),"是","")&amp;IF(AND($H$1="中小板",LEFT(E2041,3)="002"),"是",""))</f>
        <v>是</v>
      </c>
      <c r="I2041" s="46">
        <f ca="1">IF(E2041="","",IF(OR([1]!EM_S_VAL_MV(E2041,deadline)="",[1]!EM_S_VAL_MV(E2041,deadline)="--",[1]!EM_S_VAL_MV(E2041,deadline)="null"),0,[1]!EM_S_VAL_MV(E2041,deadline)/100000000))</f>
        <v>20.012119999999999</v>
      </c>
      <c r="J2041" s="46">
        <f ca="1">IF(E2041="","",IF(RIGHT(LEFT($J$1,6),3)="TTM",[1]!EM_S_FA_PROFIT_TTM(E2041,LEFT(RIGHT($J$1,11),10),1)/100000000,[1]!EM_S_STM07_IS(E2041,61,LEFT(RIGHT($J$1,5),4)&amp;"-12-31",1)/100000000))</f>
        <v>4.5024351300000001E-2</v>
      </c>
      <c r="K2041" s="36">
        <f t="shared" ca="1" si="157"/>
        <v>444.47325552028553</v>
      </c>
      <c r="L2041" s="46">
        <f ca="1">IF(E2041="","",IF(ISERROR(IF(行业估值!$E$7="最新年报",[1]!EM_S_STM07_BS(E2041,140,LEFT(RIGHT($L$1,5),4)&amp;"-12-31",1)/100000000,[1]!EM_S_STM07_BS(E2041,140,LEFT(RIGHT($L$1,11),10),1)/100000000)),0,IF(行业估值!$E$7="最新年报",[1]!EM_S_STM07_BS(E2041,140,LEFT(RIGHT($L$1,5),4)&amp;"-12-31",1)/100000000,[1]!EM_S_STM07_BS(E2041,140,LEFT(RIGHT($L$1,11),10),1)/100000000)))</f>
        <v>5.3470191675000001</v>
      </c>
      <c r="M2041" s="36">
        <f t="shared" ca="1" si="158"/>
        <v>3.7426684612684249</v>
      </c>
      <c r="N2041" s="37" t="str">
        <f ca="1">IF(E2041="","",IF(ISERROR([1]!EM_S_EST_NETPROFIT(E2041,行业估值!$E$6,deadline)/100000000),"-",[1]!EM_S_EST_NETPROFIT(E2041,行业估值!$E$6,deadline)/100000000))</f>
        <v>-</v>
      </c>
      <c r="O2041" s="36" t="str">
        <f t="shared" ca="1" si="159"/>
        <v>-</v>
      </c>
      <c r="T2041" s="64" t="s">
        <v>4068</v>
      </c>
      <c r="U2041" s="64" t="s">
        <v>4069</v>
      </c>
    </row>
    <row r="2042" spans="4:21">
      <c r="D2042" s="45" t="str">
        <f>IF(AND(行业估值!$B$39=$G2042,COUNTIF($G$2:$G$2552,$G2042)&gt;=1),COUNTIF($G$2:G2042,$G2042),"")</f>
        <v/>
      </c>
      <c r="E2042" s="65" t="str">
        <f t="shared" si="155"/>
        <v>300649.SZ</v>
      </c>
      <c r="F2042" s="65" t="str">
        <f t="shared" si="156"/>
        <v>杭州园林</v>
      </c>
      <c r="G2042" s="34" t="str">
        <f>IF(E2042="","",IF(行业估值!$C$5="申万行业",[1]!EM_S_INFO_INDUSTRY_SW2014(E2042,"1"),IF(行业估值!$C$5="证监会行业",[1]!EM_S_INFO_INDUSTRY_CSRC1(E2042,"1"),[1]!EM_S_INFO_INDUSTRY_EM2016(E2042,"1"))))</f>
        <v>建筑</v>
      </c>
      <c r="H2042" s="34" t="str">
        <f>IF(E2042="","",IF($H$1="上证50",[1]!EM_S_INFO_COMPINDEX(E2042,"000016"),"")&amp;IF($H$1="上证180",[1]!EM_S_INFO_COMPINDEX(E2042,"000010"),"")&amp;IF($H$1="沪深300",[1]!EM_S_INFO_COMPINDEX(E2042,"000300"),"")&amp;IF(AND($H$1="上证A股",RIGHT(E2042,2)="SH"),"是","")&amp;IF(AND($H$1="深证A股",RIGHT(E2042,2)="SZ"),"是","")&amp;IF(AND($H$1="创业板",LEFT(E2042,1)-3=0),"是","")&amp;IF(AND($H$1="全部A股",E2042&lt;&gt;0),"是","")&amp;IF(AND($H$1="中小板",LEFT(E2042,3)="002"),"是",""))</f>
        <v>是</v>
      </c>
      <c r="I2042" s="46">
        <f ca="1">IF(E2042="","",IF(OR([1]!EM_S_VAL_MV(E2042,deadline)="",[1]!EM_S_VAL_MV(E2042,deadline)="--",[1]!EM_S_VAL_MV(E2042,deadline)="null"),0,[1]!EM_S_VAL_MV(E2042,deadline)/100000000))</f>
        <v>24.499199999999998</v>
      </c>
      <c r="J2042" s="46">
        <f ca="1">IF(E2042="","",IF(RIGHT(LEFT($J$1,6),3)="TTM",[1]!EM_S_FA_PROFIT_TTM(E2042,LEFT(RIGHT($J$1,11),10),1)/100000000,[1]!EM_S_STM07_IS(E2042,61,LEFT(RIGHT($J$1,5),4)&amp;"-12-31",1)/100000000))</f>
        <v>0.62928345399999996</v>
      </c>
      <c r="K2042" s="36">
        <f t="shared" ca="1" si="157"/>
        <v>38.931899201023647</v>
      </c>
      <c r="L2042" s="46">
        <f ca="1">IF(E2042="","",IF(ISERROR(IF(行业估值!$E$7="最新年报",[1]!EM_S_STM07_BS(E2042,140,LEFT(RIGHT($L$1,5),4)&amp;"-12-31",1)/100000000,[1]!EM_S_STM07_BS(E2042,140,LEFT(RIGHT($L$1,11),10),1)/100000000)),0,IF(行业估值!$E$7="最新年报",[1]!EM_S_STM07_BS(E2042,140,LEFT(RIGHT($L$1,5),4)&amp;"-12-31",1)/100000000,[1]!EM_S_STM07_BS(E2042,140,LEFT(RIGHT($L$1,11),10),1)/100000000)))</f>
        <v>3.8533538581000002</v>
      </c>
      <c r="M2042" s="36">
        <f t="shared" ca="1" si="158"/>
        <v>6.357890010153386</v>
      </c>
      <c r="N2042" s="37">
        <f ca="1">IF(E2042="","",IF(ISERROR([1]!EM_S_EST_NETPROFIT(E2042,行业估值!$E$6,deadline)/100000000),"-",[1]!EM_S_EST_NETPROFIT(E2042,行业估值!$E$6,deadline)/100000000))</f>
        <v>0.78</v>
      </c>
      <c r="O2042" s="36">
        <f t="shared" ca="1" si="159"/>
        <v>31.409230769230767</v>
      </c>
      <c r="T2042" s="64" t="s">
        <v>4070</v>
      </c>
      <c r="U2042" s="64" t="s">
        <v>4071</v>
      </c>
    </row>
    <row r="2043" spans="4:21">
      <c r="D2043" s="45" t="str">
        <f>IF(AND(行业估值!$B$39=$G2043,COUNTIF($G$2:$G$2552,$G2043)&gt;=1),COUNTIF($G$2:G2043,$G2043),"")</f>
        <v/>
      </c>
      <c r="E2043" s="65" t="str">
        <f t="shared" si="155"/>
        <v>300650.SZ</v>
      </c>
      <c r="F2043" s="65" t="str">
        <f t="shared" si="156"/>
        <v>太龙照明</v>
      </c>
      <c r="G2043" s="34" t="str">
        <f>IF(E2043="","",IF(行业估值!$C$5="申万行业",[1]!EM_S_INFO_INDUSTRY_SW2014(E2043,"1"),IF(行业估值!$C$5="证监会行业",[1]!EM_S_INFO_INDUSTRY_CSRC1(E2043,"1"),[1]!EM_S_INFO_INDUSTRY_EM2016(E2043,"1"))))</f>
        <v>家电</v>
      </c>
      <c r="H2043" s="34" t="str">
        <f>IF(E2043="","",IF($H$1="上证50",[1]!EM_S_INFO_COMPINDEX(E2043,"000016"),"")&amp;IF($H$1="上证180",[1]!EM_S_INFO_COMPINDEX(E2043,"000010"),"")&amp;IF($H$1="沪深300",[1]!EM_S_INFO_COMPINDEX(E2043,"000300"),"")&amp;IF(AND($H$1="上证A股",RIGHT(E2043,2)="SH"),"是","")&amp;IF(AND($H$1="深证A股",RIGHT(E2043,2)="SZ"),"是","")&amp;IF(AND($H$1="创业板",LEFT(E2043,1)-3=0),"是","")&amp;IF(AND($H$1="全部A股",E2043&lt;&gt;0),"是","")&amp;IF(AND($H$1="中小板",LEFT(E2043,3)="002"),"是",""))</f>
        <v>是</v>
      </c>
      <c r="I2043" s="46">
        <f ca="1">IF(E2043="","",IF(OR([1]!EM_S_VAL_MV(E2043,deadline)="",[1]!EM_S_VAL_MV(E2043,deadline)="--",[1]!EM_S_VAL_MV(E2043,deadline)="null"),0,[1]!EM_S_VAL_MV(E2043,deadline)/100000000))</f>
        <v>17.648603040000001</v>
      </c>
      <c r="J2043" s="46">
        <f ca="1">IF(E2043="","",IF(RIGHT(LEFT($J$1,6),3)="TTM",[1]!EM_S_FA_PROFIT_TTM(E2043,LEFT(RIGHT($J$1,11),10),1)/100000000,[1]!EM_S_STM07_IS(E2043,61,LEFT(RIGHT($J$1,5),4)&amp;"-12-31",1)/100000000))</f>
        <v>0.55142048290000001</v>
      </c>
      <c r="K2043" s="36">
        <f t="shared" ca="1" si="157"/>
        <v>32.005708143417969</v>
      </c>
      <c r="L2043" s="46">
        <f ca="1">IF(E2043="","",IF(ISERROR(IF(行业估值!$E$7="最新年报",[1]!EM_S_STM07_BS(E2043,140,LEFT(RIGHT($L$1,5),4)&amp;"-12-31",1)/100000000,[1]!EM_S_STM07_BS(E2043,140,LEFT(RIGHT($L$1,11),10),1)/100000000)),0,IF(行业估值!$E$7="最新年报",[1]!EM_S_STM07_BS(E2043,140,LEFT(RIGHT($L$1,5),4)&amp;"-12-31",1)/100000000,[1]!EM_S_STM07_BS(E2043,140,LEFT(RIGHT($L$1,11),10),1)/100000000)))</f>
        <v>5.1564323644999996</v>
      </c>
      <c r="M2043" s="36">
        <f t="shared" ca="1" si="158"/>
        <v>3.4226383267438285</v>
      </c>
      <c r="N2043" s="37" t="str">
        <f ca="1">IF(E2043="","",IF(ISERROR([1]!EM_S_EST_NETPROFIT(E2043,行业估值!$E$6,deadline)/100000000),"-",[1]!EM_S_EST_NETPROFIT(E2043,行业估值!$E$6,deadline)/100000000))</f>
        <v>-</v>
      </c>
      <c r="O2043" s="36" t="str">
        <f t="shared" ca="1" si="159"/>
        <v>-</v>
      </c>
      <c r="T2043" s="64" t="s">
        <v>4072</v>
      </c>
      <c r="U2043" s="64" t="s">
        <v>4073</v>
      </c>
    </row>
    <row r="2044" spans="4:21">
      <c r="D2044" s="45" t="str">
        <f>IF(AND(行业估值!$B$39=$G2044,COUNTIF($G$2:$G$2552,$G2044)&gt;=1),COUNTIF($G$2:G2044,$G2044),"")</f>
        <v/>
      </c>
      <c r="E2044" s="65" t="str">
        <f t="shared" si="155"/>
        <v>300651.SZ</v>
      </c>
      <c r="F2044" s="65" t="str">
        <f t="shared" si="156"/>
        <v>金陵体育</v>
      </c>
      <c r="G2044" s="34" t="str">
        <f>IF(E2044="","",IF(行业估值!$C$5="申万行业",[1]!EM_S_INFO_INDUSTRY_SW2014(E2044,"1"),IF(行业估值!$C$5="证监会行业",[1]!EM_S_INFO_INDUSTRY_CSRC1(E2044,"1"),[1]!EM_S_INFO_INDUSTRY_EM2016(E2044,"1"))))</f>
        <v>轻工制造</v>
      </c>
      <c r="H2044" s="34" t="str">
        <f>IF(E2044="","",IF($H$1="上证50",[1]!EM_S_INFO_COMPINDEX(E2044,"000016"),"")&amp;IF($H$1="上证180",[1]!EM_S_INFO_COMPINDEX(E2044,"000010"),"")&amp;IF($H$1="沪深300",[1]!EM_S_INFO_COMPINDEX(E2044,"000300"),"")&amp;IF(AND($H$1="上证A股",RIGHT(E2044,2)="SH"),"是","")&amp;IF(AND($H$1="深证A股",RIGHT(E2044,2)="SZ"),"是","")&amp;IF(AND($H$1="创业板",LEFT(E2044,1)-3=0),"是","")&amp;IF(AND($H$1="全部A股",E2044&lt;&gt;0),"是","")&amp;IF(AND($H$1="中小板",LEFT(E2044,3)="002"),"是",""))</f>
        <v>是</v>
      </c>
      <c r="I2044" s="46">
        <f ca="1">IF(E2044="","",IF(OR([1]!EM_S_VAL_MV(E2044,deadline)="",[1]!EM_S_VAL_MV(E2044,deadline)="--",[1]!EM_S_VAL_MV(E2044,deadline)="null"),0,[1]!EM_S_VAL_MV(E2044,deadline)/100000000))</f>
        <v>32.959175680000001</v>
      </c>
      <c r="J2044" s="46">
        <f ca="1">IF(E2044="","",IF(RIGHT(LEFT($J$1,6),3)="TTM",[1]!EM_S_FA_PROFIT_TTM(E2044,LEFT(RIGHT($J$1,11),10),1)/100000000,[1]!EM_S_STM07_IS(E2044,61,LEFT(RIGHT($J$1,5),4)&amp;"-12-31",1)/100000000))</f>
        <v>0.35502989380000005</v>
      </c>
      <c r="K2044" s="36">
        <f t="shared" ca="1" si="157"/>
        <v>92.834930960960108</v>
      </c>
      <c r="L2044" s="46">
        <f ca="1">IF(E2044="","",IF(ISERROR(IF(行业估值!$E$7="最新年报",[1]!EM_S_STM07_BS(E2044,140,LEFT(RIGHT($L$1,5),4)&amp;"-12-31",1)/100000000,[1]!EM_S_STM07_BS(E2044,140,LEFT(RIGHT($L$1,11),10),1)/100000000)),0,IF(行业估值!$E$7="最新年报",[1]!EM_S_STM07_BS(E2044,140,LEFT(RIGHT($L$1,5),4)&amp;"-12-31",1)/100000000,[1]!EM_S_STM07_BS(E2044,140,LEFT(RIGHT($L$1,11),10),1)/100000000)))</f>
        <v>6.5392019911000006</v>
      </c>
      <c r="M2044" s="36">
        <f t="shared" ca="1" si="158"/>
        <v>5.040244318015894</v>
      </c>
      <c r="N2044" s="37" t="str">
        <f ca="1">IF(E2044="","",IF(ISERROR([1]!EM_S_EST_NETPROFIT(E2044,行业估值!$E$6,deadline)/100000000),"-",[1]!EM_S_EST_NETPROFIT(E2044,行业估值!$E$6,deadline)/100000000))</f>
        <v>-</v>
      </c>
      <c r="O2044" s="36" t="str">
        <f t="shared" ca="1" si="159"/>
        <v>-</v>
      </c>
      <c r="T2044" s="64" t="s">
        <v>4074</v>
      </c>
      <c r="U2044" s="64" t="s">
        <v>4075</v>
      </c>
    </row>
    <row r="2045" spans="4:21">
      <c r="D2045" s="45" t="str">
        <f>IF(AND(行业估值!$B$39=$G2045,COUNTIF($G$2:$G$2552,$G2045)&gt;=1),COUNTIF($G$2:G2045,$G2045),"")</f>
        <v/>
      </c>
      <c r="E2045" s="65" t="str">
        <f t="shared" si="155"/>
        <v>300652.SZ</v>
      </c>
      <c r="F2045" s="65" t="str">
        <f t="shared" si="156"/>
        <v>雷迪克</v>
      </c>
      <c r="G2045" s="34" t="str">
        <f>IF(E2045="","",IF(行业估值!$C$5="申万行业",[1]!EM_S_INFO_INDUSTRY_SW2014(E2045,"1"),IF(行业估值!$C$5="证监会行业",[1]!EM_S_INFO_INDUSTRY_CSRC1(E2045,"1"),[1]!EM_S_INFO_INDUSTRY_EM2016(E2045,"1"))))</f>
        <v>交运设备</v>
      </c>
      <c r="H2045" s="34" t="str">
        <f>IF(E2045="","",IF($H$1="上证50",[1]!EM_S_INFO_COMPINDEX(E2045,"000016"),"")&amp;IF($H$1="上证180",[1]!EM_S_INFO_COMPINDEX(E2045,"000010"),"")&amp;IF($H$1="沪深300",[1]!EM_S_INFO_COMPINDEX(E2045,"000300"),"")&amp;IF(AND($H$1="上证A股",RIGHT(E2045,2)="SH"),"是","")&amp;IF(AND($H$1="深证A股",RIGHT(E2045,2)="SZ"),"是","")&amp;IF(AND($H$1="创业板",LEFT(E2045,1)-3=0),"是","")&amp;IF(AND($H$1="全部A股",E2045&lt;&gt;0),"是","")&amp;IF(AND($H$1="中小板",LEFT(E2045,3)="002"),"是",""))</f>
        <v>是</v>
      </c>
      <c r="I2045" s="46">
        <f ca="1">IF(E2045="","",IF(OR([1]!EM_S_VAL_MV(E2045,deadline)="",[1]!EM_S_VAL_MV(E2045,deadline)="--",[1]!EM_S_VAL_MV(E2045,deadline)="null"),0,[1]!EM_S_VAL_MV(E2045,deadline)/100000000))</f>
        <v>16.429600000000001</v>
      </c>
      <c r="J2045" s="46">
        <f ca="1">IF(E2045="","",IF(RIGHT(LEFT($J$1,6),3)="TTM",[1]!EM_S_FA_PROFIT_TTM(E2045,LEFT(RIGHT($J$1,11),10),1)/100000000,[1]!EM_S_STM07_IS(E2045,61,LEFT(RIGHT($J$1,5),4)&amp;"-12-31",1)/100000000))</f>
        <v>0.65413128180000002</v>
      </c>
      <c r="K2045" s="36">
        <f t="shared" ca="1" si="157"/>
        <v>25.116670700703981</v>
      </c>
      <c r="L2045" s="46">
        <f ca="1">IF(E2045="","",IF(ISERROR(IF(行业估值!$E$7="最新年报",[1]!EM_S_STM07_BS(E2045,140,LEFT(RIGHT($L$1,5),4)&amp;"-12-31",1)/100000000,[1]!EM_S_STM07_BS(E2045,140,LEFT(RIGHT($L$1,11),10),1)/100000000)),0,IF(行业估值!$E$7="最新年报",[1]!EM_S_STM07_BS(E2045,140,LEFT(RIGHT($L$1,5),4)&amp;"-12-31",1)/100000000,[1]!EM_S_STM07_BS(E2045,140,LEFT(RIGHT($L$1,11),10),1)/100000000)))</f>
        <v>7.6003730809999999</v>
      </c>
      <c r="M2045" s="36">
        <f t="shared" ca="1" si="158"/>
        <v>2.1616833575014871</v>
      </c>
      <c r="N2045" s="37" t="str">
        <f ca="1">IF(E2045="","",IF(ISERROR([1]!EM_S_EST_NETPROFIT(E2045,行业估值!$E$6,deadline)/100000000),"-",[1]!EM_S_EST_NETPROFIT(E2045,行业估值!$E$6,deadline)/100000000))</f>
        <v>-</v>
      </c>
      <c r="O2045" s="36" t="str">
        <f t="shared" ca="1" si="159"/>
        <v>-</v>
      </c>
      <c r="T2045" s="64" t="s">
        <v>4076</v>
      </c>
      <c r="U2045" s="64" t="s">
        <v>4077</v>
      </c>
    </row>
    <row r="2046" spans="4:21">
      <c r="D2046" s="45" t="str">
        <f>IF(AND(行业估值!$B$39=$G2046,COUNTIF($G$2:$G$2552,$G2046)&gt;=1),COUNTIF($G$2:G2046,$G2046),"")</f>
        <v/>
      </c>
      <c r="E2046" s="65" t="str">
        <f t="shared" si="155"/>
        <v>300653.SZ</v>
      </c>
      <c r="F2046" s="65" t="str">
        <f t="shared" si="156"/>
        <v>正海生物</v>
      </c>
      <c r="G2046" s="34" t="str">
        <f>IF(E2046="","",IF(行业估值!$C$5="申万行业",[1]!EM_S_INFO_INDUSTRY_SW2014(E2046,"1"),IF(行业估值!$C$5="证监会行业",[1]!EM_S_INFO_INDUSTRY_CSRC1(E2046,"1"),[1]!EM_S_INFO_INDUSTRY_EM2016(E2046,"1"))))</f>
        <v>医药生物</v>
      </c>
      <c r="H2046" s="34" t="str">
        <f>IF(E2046="","",IF($H$1="上证50",[1]!EM_S_INFO_COMPINDEX(E2046,"000016"),"")&amp;IF($H$1="上证180",[1]!EM_S_INFO_COMPINDEX(E2046,"000010"),"")&amp;IF($H$1="沪深300",[1]!EM_S_INFO_COMPINDEX(E2046,"000300"),"")&amp;IF(AND($H$1="上证A股",RIGHT(E2046,2)="SH"),"是","")&amp;IF(AND($H$1="深证A股",RIGHT(E2046,2)="SZ"),"是","")&amp;IF(AND($H$1="创业板",LEFT(E2046,1)-3=0),"是","")&amp;IF(AND($H$1="全部A股",E2046&lt;&gt;0),"是","")&amp;IF(AND($H$1="中小板",LEFT(E2046,3)="002"),"是",""))</f>
        <v>是</v>
      </c>
      <c r="I2046" s="46">
        <f ca="1">IF(E2046="","",IF(OR([1]!EM_S_VAL_MV(E2046,deadline)="",[1]!EM_S_VAL_MV(E2046,deadline)="--",[1]!EM_S_VAL_MV(E2046,deadline)="null"),0,[1]!EM_S_VAL_MV(E2046,deadline)/100000000))</f>
        <v>62.863999999999997</v>
      </c>
      <c r="J2046" s="46">
        <f ca="1">IF(E2046="","",IF(RIGHT(LEFT($J$1,6),3)="TTM",[1]!EM_S_FA_PROFIT_TTM(E2046,LEFT(RIGHT($J$1,11),10),1)/100000000,[1]!EM_S_STM07_IS(E2046,61,LEFT(RIGHT($J$1,5),4)&amp;"-12-31",1)/100000000))</f>
        <v>1.0027502643999999</v>
      </c>
      <c r="K2046" s="36">
        <f t="shared" ca="1" si="157"/>
        <v>62.691581575014546</v>
      </c>
      <c r="L2046" s="46">
        <f ca="1">IF(E2046="","",IF(ISERROR(IF(行业估值!$E$7="最新年报",[1]!EM_S_STM07_BS(E2046,140,LEFT(RIGHT($L$1,5),4)&amp;"-12-31",1)/100000000,[1]!EM_S_STM07_BS(E2046,140,LEFT(RIGHT($L$1,11),10),1)/100000000)),0,IF(行业估值!$E$7="最新年报",[1]!EM_S_STM07_BS(E2046,140,LEFT(RIGHT($L$1,5),4)&amp;"-12-31",1)/100000000,[1]!EM_S_STM07_BS(E2046,140,LEFT(RIGHT($L$1,11),10),1)/100000000)))</f>
        <v>5.6061033072000006</v>
      </c>
      <c r="M2046" s="36">
        <f t="shared" ca="1" si="158"/>
        <v>11.213492965650998</v>
      </c>
      <c r="N2046" s="37">
        <f ca="1">IF(E2046="","",IF(ISERROR([1]!EM_S_EST_NETPROFIT(E2046,行业估值!$E$6,deadline)/100000000),"-",[1]!EM_S_EST_NETPROFIT(E2046,行业估值!$E$6,deadline)/100000000))</f>
        <v>1.0959571428571431</v>
      </c>
      <c r="O2046" s="36">
        <f t="shared" ca="1" si="159"/>
        <v>57.359907191365657</v>
      </c>
      <c r="T2046" s="64" t="s">
        <v>4078</v>
      </c>
      <c r="U2046" s="64" t="s">
        <v>4079</v>
      </c>
    </row>
    <row r="2047" spans="4:21">
      <c r="D2047" s="45" t="str">
        <f>IF(AND(行业估值!$B$39=$G2047,COUNTIF($G$2:$G$2552,$G2047)&gt;=1),COUNTIF($G$2:G2047,$G2047),"")</f>
        <v/>
      </c>
      <c r="E2047" s="65" t="str">
        <f t="shared" si="155"/>
        <v>300654.SZ</v>
      </c>
      <c r="F2047" s="65" t="str">
        <f t="shared" si="156"/>
        <v>世纪天鸿</v>
      </c>
      <c r="G2047" s="34" t="str">
        <f>IF(E2047="","",IF(行业估值!$C$5="申万行业",[1]!EM_S_INFO_INDUSTRY_SW2014(E2047,"1"),IF(行业估值!$C$5="证监会行业",[1]!EM_S_INFO_INDUSTRY_CSRC1(E2047,"1"),[1]!EM_S_INFO_INDUSTRY_EM2016(E2047,"1"))))</f>
        <v>文化传媒</v>
      </c>
      <c r="H2047" s="34" t="str">
        <f>IF(E2047="","",IF($H$1="上证50",[1]!EM_S_INFO_COMPINDEX(E2047,"000016"),"")&amp;IF($H$1="上证180",[1]!EM_S_INFO_COMPINDEX(E2047,"000010"),"")&amp;IF($H$1="沪深300",[1]!EM_S_INFO_COMPINDEX(E2047,"000300"),"")&amp;IF(AND($H$1="上证A股",RIGHT(E2047,2)="SH"),"是","")&amp;IF(AND($H$1="深证A股",RIGHT(E2047,2)="SZ"),"是","")&amp;IF(AND($H$1="创业板",LEFT(E2047,1)-3=0),"是","")&amp;IF(AND($H$1="全部A股",E2047&lt;&gt;0),"是","")&amp;IF(AND($H$1="中小板",LEFT(E2047,3)="002"),"是",""))</f>
        <v>是</v>
      </c>
      <c r="I2047" s="46">
        <f ca="1">IF(E2047="","",IF(OR([1]!EM_S_VAL_MV(E2047,deadline)="",[1]!EM_S_VAL_MV(E2047,deadline)="--",[1]!EM_S_VAL_MV(E2047,deadline)="null"),0,[1]!EM_S_VAL_MV(E2047,deadline)/100000000))</f>
        <v>14.884657499999999</v>
      </c>
      <c r="J2047" s="46">
        <f ca="1">IF(E2047="","",IF(RIGHT(LEFT($J$1,6),3)="TTM",[1]!EM_S_FA_PROFIT_TTM(E2047,LEFT(RIGHT($J$1,11),10),1)/100000000,[1]!EM_S_STM07_IS(E2047,61,LEFT(RIGHT($J$1,5),4)&amp;"-12-31",1)/100000000))</f>
        <v>0.29942988120000003</v>
      </c>
      <c r="K2047" s="36">
        <f t="shared" ca="1" si="157"/>
        <v>49.709993673136445</v>
      </c>
      <c r="L2047" s="46">
        <f ca="1">IF(E2047="","",IF(ISERROR(IF(行业估值!$E$7="最新年报",[1]!EM_S_STM07_BS(E2047,140,LEFT(RIGHT($L$1,5),4)&amp;"-12-31",1)/100000000,[1]!EM_S_STM07_BS(E2047,140,LEFT(RIGHT($L$1,11),10),1)/100000000)),0,IF(行业估值!$E$7="最新年报",[1]!EM_S_STM07_BS(E2047,140,LEFT(RIGHT($L$1,5),4)&amp;"-12-31",1)/100000000,[1]!EM_S_STM07_BS(E2047,140,LEFT(RIGHT($L$1,11),10),1)/100000000)))</f>
        <v>4.6994724437999995</v>
      </c>
      <c r="M2047" s="36">
        <f t="shared" ca="1" si="158"/>
        <v>3.1673039214512864</v>
      </c>
      <c r="N2047" s="37" t="str">
        <f ca="1">IF(E2047="","",IF(ISERROR([1]!EM_S_EST_NETPROFIT(E2047,行业估值!$E$6,deadline)/100000000),"-",[1]!EM_S_EST_NETPROFIT(E2047,行业估值!$E$6,deadline)/100000000))</f>
        <v>-</v>
      </c>
      <c r="O2047" s="36" t="str">
        <f t="shared" ca="1" si="159"/>
        <v>-</v>
      </c>
      <c r="T2047" s="64" t="s">
        <v>4080</v>
      </c>
      <c r="U2047" s="64" t="s">
        <v>4081</v>
      </c>
    </row>
    <row r="2048" spans="4:21">
      <c r="D2048" s="45" t="str">
        <f>IF(AND(行业估值!$B$39=$G2048,COUNTIF($G$2:$G$2552,$G2048)&gt;=1),COUNTIF($G$2:G2048,$G2048),"")</f>
        <v/>
      </c>
      <c r="E2048" s="65" t="str">
        <f t="shared" si="155"/>
        <v>300655.SZ</v>
      </c>
      <c r="F2048" s="65" t="str">
        <f t="shared" si="156"/>
        <v>晶瑞股份</v>
      </c>
      <c r="G2048" s="34" t="str">
        <f>IF(E2048="","",IF(行业估值!$C$5="申万行业",[1]!EM_S_INFO_INDUSTRY_SW2014(E2048,"1"),IF(行业估值!$C$5="证监会行业",[1]!EM_S_INFO_INDUSTRY_CSRC1(E2048,"1"),[1]!EM_S_INFO_INDUSTRY_EM2016(E2048,"1"))))</f>
        <v>基础化工</v>
      </c>
      <c r="H2048" s="34" t="str">
        <f>IF(E2048="","",IF($H$1="上证50",[1]!EM_S_INFO_COMPINDEX(E2048,"000016"),"")&amp;IF($H$1="上证180",[1]!EM_S_INFO_COMPINDEX(E2048,"000010"),"")&amp;IF($H$1="沪深300",[1]!EM_S_INFO_COMPINDEX(E2048,"000300"),"")&amp;IF(AND($H$1="上证A股",RIGHT(E2048,2)="SH"),"是","")&amp;IF(AND($H$1="深证A股",RIGHT(E2048,2)="SZ"),"是","")&amp;IF(AND($H$1="创业板",LEFT(E2048,1)-3=0),"是","")&amp;IF(AND($H$1="全部A股",E2048&lt;&gt;0),"是","")&amp;IF(AND($H$1="中小板",LEFT(E2048,3)="002"),"是",""))</f>
        <v>是</v>
      </c>
      <c r="I2048" s="46">
        <f ca="1">IF(E2048="","",IF(OR([1]!EM_S_VAL_MV(E2048,deadline)="",[1]!EM_S_VAL_MV(E2048,deadline)="--",[1]!EM_S_VAL_MV(E2048,deadline)="null"),0,[1]!EM_S_VAL_MV(E2048,deadline)/100000000))</f>
        <v>40.249027344600002</v>
      </c>
      <c r="J2048" s="46">
        <f ca="1">IF(E2048="","",IF(RIGHT(LEFT($J$1,6),3)="TTM",[1]!EM_S_FA_PROFIT_TTM(E2048,LEFT(RIGHT($J$1,11),10),1)/100000000,[1]!EM_S_STM07_IS(E2048,61,LEFT(RIGHT($J$1,5),4)&amp;"-12-31",1)/100000000))</f>
        <v>0.38678670520000002</v>
      </c>
      <c r="K2048" s="36">
        <f t="shared" ca="1" si="157"/>
        <v>104.06000724297904</v>
      </c>
      <c r="L2048" s="46">
        <f ca="1">IF(E2048="","",IF(ISERROR(IF(行业估值!$E$7="最新年报",[1]!EM_S_STM07_BS(E2048,140,LEFT(RIGHT($L$1,5),4)&amp;"-12-31",1)/100000000,[1]!EM_S_STM07_BS(E2048,140,LEFT(RIGHT($L$1,11),10),1)/100000000)),0,IF(行业估值!$E$7="最新年报",[1]!EM_S_STM07_BS(E2048,140,LEFT(RIGHT($L$1,5),4)&amp;"-12-31",1)/100000000,[1]!EM_S_STM07_BS(E2048,140,LEFT(RIGHT($L$1,11),10),1)/100000000)))</f>
        <v>5.5942868538999999</v>
      </c>
      <c r="M2048" s="36">
        <f t="shared" ca="1" si="158"/>
        <v>7.1946663436718126</v>
      </c>
      <c r="N2048" s="37">
        <f ca="1">IF(E2048="","",IF(ISERROR([1]!EM_S_EST_NETPROFIT(E2048,行业估值!$E$6,deadline)/100000000),"-",[1]!EM_S_EST_NETPROFIT(E2048,行业估值!$E$6,deadline)/100000000))</f>
        <v>0.50592499999999996</v>
      </c>
      <c r="O2048" s="36">
        <f t="shared" ca="1" si="159"/>
        <v>79.555324098631232</v>
      </c>
      <c r="T2048" s="64" t="s">
        <v>4082</v>
      </c>
      <c r="U2048" s="64" t="s">
        <v>4083</v>
      </c>
    </row>
    <row r="2049" spans="4:21">
      <c r="D2049" s="45" t="str">
        <f>IF(AND(行业估值!$B$39=$G2049,COUNTIF($G$2:$G$2552,$G2049)&gt;=1),COUNTIF($G$2:G2049,$G2049),"")</f>
        <v/>
      </c>
      <c r="E2049" s="65" t="str">
        <f t="shared" si="155"/>
        <v>300656.SZ</v>
      </c>
      <c r="F2049" s="65" t="str">
        <f t="shared" si="156"/>
        <v>民德电子</v>
      </c>
      <c r="G2049" s="34" t="str">
        <f>IF(E2049="","",IF(行业估值!$C$5="申万行业",[1]!EM_S_INFO_INDUSTRY_SW2014(E2049,"1"),IF(行业估值!$C$5="证监会行业",[1]!EM_S_INFO_INDUSTRY_CSRC1(E2049,"1"),[1]!EM_S_INFO_INDUSTRY_EM2016(E2049,"1"))))</f>
        <v>信息技术</v>
      </c>
      <c r="H2049" s="34" t="str">
        <f>IF(E2049="","",IF($H$1="上证50",[1]!EM_S_INFO_COMPINDEX(E2049,"000016"),"")&amp;IF($H$1="上证180",[1]!EM_S_INFO_COMPINDEX(E2049,"000010"),"")&amp;IF($H$1="沪深300",[1]!EM_S_INFO_COMPINDEX(E2049,"000300"),"")&amp;IF(AND($H$1="上证A股",RIGHT(E2049,2)="SH"),"是","")&amp;IF(AND($H$1="深证A股",RIGHT(E2049,2)="SZ"),"是","")&amp;IF(AND($H$1="创业板",LEFT(E2049,1)-3=0),"是","")&amp;IF(AND($H$1="全部A股",E2049&lt;&gt;0),"是","")&amp;IF(AND($H$1="中小板",LEFT(E2049,3)="002"),"是",""))</f>
        <v>是</v>
      </c>
      <c r="I2049" s="46">
        <f ca="1">IF(E2049="","",IF(OR([1]!EM_S_VAL_MV(E2049,deadline)="",[1]!EM_S_VAL_MV(E2049,deadline)="--",[1]!EM_S_VAL_MV(E2049,deadline)="null"),0,[1]!EM_S_VAL_MV(E2049,deadline)/100000000))</f>
        <v>18.809999999999999</v>
      </c>
      <c r="J2049" s="46">
        <f ca="1">IF(E2049="","",IF(RIGHT(LEFT($J$1,6),3)="TTM",[1]!EM_S_FA_PROFIT_TTM(E2049,LEFT(RIGHT($J$1,11),10),1)/100000000,[1]!EM_S_STM07_IS(E2049,61,LEFT(RIGHT($J$1,5),4)&amp;"-12-31",1)/100000000))</f>
        <v>0.36176063560000005</v>
      </c>
      <c r="K2049" s="36">
        <f t="shared" ca="1" si="157"/>
        <v>51.995706964641336</v>
      </c>
      <c r="L2049" s="46">
        <f ca="1">IF(E2049="","",IF(ISERROR(IF(行业估值!$E$7="最新年报",[1]!EM_S_STM07_BS(E2049,140,LEFT(RIGHT($L$1,5),4)&amp;"-12-31",1)/100000000,[1]!EM_S_STM07_BS(E2049,140,LEFT(RIGHT($L$1,11),10),1)/100000000)),0,IF(行业估值!$E$7="最新年报",[1]!EM_S_STM07_BS(E2049,140,LEFT(RIGHT($L$1,5),4)&amp;"-12-31",1)/100000000,[1]!EM_S_STM07_BS(E2049,140,LEFT(RIGHT($L$1,11),10),1)/100000000)))</f>
        <v>4.6841867439999998</v>
      </c>
      <c r="M2049" s="36">
        <f t="shared" ca="1" si="158"/>
        <v>4.0156383654203855</v>
      </c>
      <c r="N2049" s="37" t="str">
        <f ca="1">IF(E2049="","",IF(ISERROR([1]!EM_S_EST_NETPROFIT(E2049,行业估值!$E$6,deadline)/100000000),"-",[1]!EM_S_EST_NETPROFIT(E2049,行业估值!$E$6,deadline)/100000000))</f>
        <v>-</v>
      </c>
      <c r="O2049" s="36" t="str">
        <f t="shared" ca="1" si="159"/>
        <v>-</v>
      </c>
      <c r="T2049" s="64" t="s">
        <v>4084</v>
      </c>
      <c r="U2049" s="64" t="s">
        <v>4085</v>
      </c>
    </row>
    <row r="2050" spans="4:21">
      <c r="D2050" s="45" t="str">
        <f>IF(AND(行业估值!$B$39=$G2050,COUNTIF($G$2:$G$2552,$G2050)&gt;=1),COUNTIF($G$2:G2050,$G2050),"")</f>
        <v/>
      </c>
      <c r="E2050" s="65" t="str">
        <f t="shared" si="155"/>
        <v>300657.SZ</v>
      </c>
      <c r="F2050" s="65" t="str">
        <f t="shared" si="156"/>
        <v>弘信电子</v>
      </c>
      <c r="G2050" s="34" t="str">
        <f>IF(E2050="","",IF(行业估值!$C$5="申万行业",[1]!EM_S_INFO_INDUSTRY_SW2014(E2050,"1"),IF(行业估值!$C$5="证监会行业",[1]!EM_S_INFO_INDUSTRY_CSRC1(E2050,"1"),[1]!EM_S_INFO_INDUSTRY_EM2016(E2050,"1"))))</f>
        <v>电子设备</v>
      </c>
      <c r="H2050" s="34" t="str">
        <f>IF(E2050="","",IF($H$1="上证50",[1]!EM_S_INFO_COMPINDEX(E2050,"000016"),"")&amp;IF($H$1="上证180",[1]!EM_S_INFO_COMPINDEX(E2050,"000010"),"")&amp;IF($H$1="沪深300",[1]!EM_S_INFO_COMPINDEX(E2050,"000300"),"")&amp;IF(AND($H$1="上证A股",RIGHT(E2050,2)="SH"),"是","")&amp;IF(AND($H$1="深证A股",RIGHT(E2050,2)="SZ"),"是","")&amp;IF(AND($H$1="创业板",LEFT(E2050,1)-3=0),"是","")&amp;IF(AND($H$1="全部A股",E2050&lt;&gt;0),"是","")&amp;IF(AND($H$1="中小板",LEFT(E2050,3)="002"),"是",""))</f>
        <v>是</v>
      </c>
      <c r="I2050" s="46">
        <f ca="1">IF(E2050="","",IF(OR([1]!EM_S_VAL_MV(E2050,deadline)="",[1]!EM_S_VAL_MV(E2050,deadline)="--",[1]!EM_S_VAL_MV(E2050,deadline)="null"),0,[1]!EM_S_VAL_MV(E2050,deadline)/100000000))</f>
        <v>62.279007799600002</v>
      </c>
      <c r="J2050" s="46">
        <f ca="1">IF(E2050="","",IF(RIGHT(LEFT($J$1,6),3)="TTM",[1]!EM_S_FA_PROFIT_TTM(E2050,LEFT(RIGHT($J$1,11),10),1)/100000000,[1]!EM_S_STM07_IS(E2050,61,LEFT(RIGHT($J$1,5),4)&amp;"-12-31",1)/100000000))</f>
        <v>1.5723111190000001</v>
      </c>
      <c r="K2050" s="36">
        <f t="shared" ca="1" si="157"/>
        <v>39.609850141624548</v>
      </c>
      <c r="L2050" s="46">
        <f ca="1">IF(E2050="","",IF(ISERROR(IF(行业估值!$E$7="最新年报",[1]!EM_S_STM07_BS(E2050,140,LEFT(RIGHT($L$1,5),4)&amp;"-12-31",1)/100000000,[1]!EM_S_STM07_BS(E2050,140,LEFT(RIGHT($L$1,11),10),1)/100000000)),0,IF(行业估值!$E$7="最新年报",[1]!EM_S_STM07_BS(E2050,140,LEFT(RIGHT($L$1,5),4)&amp;"-12-31",1)/100000000,[1]!EM_S_STM07_BS(E2050,140,LEFT(RIGHT($L$1,11),10),1)/100000000)))</f>
        <v>14.135151279900001</v>
      </c>
      <c r="M2050" s="36">
        <f t="shared" ca="1" si="158"/>
        <v>4.4059668387249546</v>
      </c>
      <c r="N2050" s="37">
        <f ca="1">IF(E2050="","",IF(ISERROR([1]!EM_S_EST_NETPROFIT(E2050,行业估值!$E$6,deadline)/100000000),"-",[1]!EM_S_EST_NETPROFIT(E2050,行业估值!$E$6,deadline)/100000000))</f>
        <v>2.0952999999999999</v>
      </c>
      <c r="O2050" s="36">
        <f t="shared" ca="1" si="159"/>
        <v>29.723193719085575</v>
      </c>
      <c r="T2050" s="64" t="s">
        <v>4086</v>
      </c>
      <c r="U2050" s="64" t="s">
        <v>4087</v>
      </c>
    </row>
    <row r="2051" spans="4:21">
      <c r="D2051" s="45" t="str">
        <f>IF(AND(行业估值!$B$39=$G2051,COUNTIF($G$2:$G$2552,$G2051)&gt;=1),COUNTIF($G$2:G2051,$G2051),"")</f>
        <v/>
      </c>
      <c r="E2051" s="65" t="str">
        <f t="shared" ref="E2051:E2114" si="160">IF(U2051="","",U2051)</f>
        <v>300658.SZ</v>
      </c>
      <c r="F2051" s="65" t="str">
        <f t="shared" ref="F2051:F2114" si="161">IF(T2051="","",T2051)</f>
        <v>延江股份</v>
      </c>
      <c r="G2051" s="34" t="str">
        <f>IF(E2051="","",IF(行业估值!$C$5="申万行业",[1]!EM_S_INFO_INDUSTRY_SW2014(E2051,"1"),IF(行业估值!$C$5="证监会行业",[1]!EM_S_INFO_INDUSTRY_CSRC1(E2051,"1"),[1]!EM_S_INFO_INDUSTRY_EM2016(E2051,"1"))))</f>
        <v>纺织服装</v>
      </c>
      <c r="H2051" s="34" t="str">
        <f>IF(E2051="","",IF($H$1="上证50",[1]!EM_S_INFO_COMPINDEX(E2051,"000016"),"")&amp;IF($H$1="上证180",[1]!EM_S_INFO_COMPINDEX(E2051,"000010"),"")&amp;IF($H$1="沪深300",[1]!EM_S_INFO_COMPINDEX(E2051,"000300"),"")&amp;IF(AND($H$1="上证A股",RIGHT(E2051,2)="SH"),"是","")&amp;IF(AND($H$1="深证A股",RIGHT(E2051,2)="SZ"),"是","")&amp;IF(AND($H$1="创业板",LEFT(E2051,1)-3=0),"是","")&amp;IF(AND($H$1="全部A股",E2051&lt;&gt;0),"是","")&amp;IF(AND($H$1="中小板",LEFT(E2051,3)="002"),"是",""))</f>
        <v>是</v>
      </c>
      <c r="I2051" s="46">
        <f ca="1">IF(E2051="","",IF(OR([1]!EM_S_VAL_MV(E2051,deadline)="",[1]!EM_S_VAL_MV(E2051,deadline)="--",[1]!EM_S_VAL_MV(E2051,deadline)="null"),0,[1]!EM_S_VAL_MV(E2051,deadline)/100000000))</f>
        <v>21.9473725</v>
      </c>
      <c r="J2051" s="46">
        <f ca="1">IF(E2051="","",IF(RIGHT(LEFT($J$1,6),3)="TTM",[1]!EM_S_FA_PROFIT_TTM(E2051,LEFT(RIGHT($J$1,11),10),1)/100000000,[1]!EM_S_STM07_IS(E2051,61,LEFT(RIGHT($J$1,5),4)&amp;"-12-31",1)/100000000))</f>
        <v>0.73357090280000004</v>
      </c>
      <c r="K2051" s="36">
        <f t="shared" ref="K2051:K2114" ca="1" si="162">IF(E2051="","",IF(OR(I2051=0,J2051=0),"-",I2051/J2051))</f>
        <v>29.918542865083769</v>
      </c>
      <c r="L2051" s="46">
        <f ca="1">IF(E2051="","",IF(ISERROR(IF(行业估值!$E$7="最新年报",[1]!EM_S_STM07_BS(E2051,140,LEFT(RIGHT($L$1,5),4)&amp;"-12-31",1)/100000000,[1]!EM_S_STM07_BS(E2051,140,LEFT(RIGHT($L$1,11),10),1)/100000000)),0,IF(行业估值!$E$7="最新年报",[1]!EM_S_STM07_BS(E2051,140,LEFT(RIGHT($L$1,5),4)&amp;"-12-31",1)/100000000,[1]!EM_S_STM07_BS(E2051,140,LEFT(RIGHT($L$1,11),10),1)/100000000)))</f>
        <v>8.1972811751000005</v>
      </c>
      <c r="M2051" s="36">
        <f t="shared" ref="M2051:M2114" ca="1" si="163">IF(E2051="","",IF(OR(I2051=0,L2051=0),"-",I2051/L2051))</f>
        <v>2.677396569812339</v>
      </c>
      <c r="N2051" s="37" t="str">
        <f ca="1">IF(E2051="","",IF(ISERROR([1]!EM_S_EST_NETPROFIT(E2051,行业估值!$E$6,deadline)/100000000),"-",[1]!EM_S_EST_NETPROFIT(E2051,行业估值!$E$6,deadline)/100000000))</f>
        <v>-</v>
      </c>
      <c r="O2051" s="36" t="str">
        <f t="shared" ref="O2051:O2114" ca="1" si="164">IF(E2051="","",IF(ISERROR(IF(OR(I2051=0,N2051=0),"-",I2051/N2051)),"-",IF(OR(I2051=0,N2051=0),"-",I2051/N2051)))</f>
        <v>-</v>
      </c>
      <c r="T2051" s="64" t="s">
        <v>4088</v>
      </c>
      <c r="U2051" s="64" t="s">
        <v>4089</v>
      </c>
    </row>
    <row r="2052" spans="4:21">
      <c r="D2052" s="45" t="str">
        <f>IF(AND(行业估值!$B$39=$G2052,COUNTIF($G$2:$G$2552,$G2052)&gt;=1),COUNTIF($G$2:G2052,$G2052),"")</f>
        <v/>
      </c>
      <c r="E2052" s="65" t="str">
        <f t="shared" si="160"/>
        <v>300659.SZ</v>
      </c>
      <c r="F2052" s="65" t="str">
        <f t="shared" si="161"/>
        <v>中孚信息</v>
      </c>
      <c r="G2052" s="34" t="str">
        <f>IF(E2052="","",IF(行业估值!$C$5="申万行业",[1]!EM_S_INFO_INDUSTRY_SW2014(E2052,"1"),IF(行业估值!$C$5="证监会行业",[1]!EM_S_INFO_INDUSTRY_CSRC1(E2052,"1"),[1]!EM_S_INFO_INDUSTRY_EM2016(E2052,"1"))))</f>
        <v>信息技术</v>
      </c>
      <c r="H2052" s="34" t="str">
        <f>IF(E2052="","",IF($H$1="上证50",[1]!EM_S_INFO_COMPINDEX(E2052,"000016"),"")&amp;IF($H$1="上证180",[1]!EM_S_INFO_COMPINDEX(E2052,"000010"),"")&amp;IF($H$1="沪深300",[1]!EM_S_INFO_COMPINDEX(E2052,"000300"),"")&amp;IF(AND($H$1="上证A股",RIGHT(E2052,2)="SH"),"是","")&amp;IF(AND($H$1="深证A股",RIGHT(E2052,2)="SZ"),"是","")&amp;IF(AND($H$1="创业板",LEFT(E2052,1)-3=0),"是","")&amp;IF(AND($H$1="全部A股",E2052&lt;&gt;0),"是","")&amp;IF(AND($H$1="中小板",LEFT(E2052,3)="002"),"是",""))</f>
        <v>是</v>
      </c>
      <c r="I2052" s="46">
        <f ca="1">IF(E2052="","",IF(OR([1]!EM_S_VAL_MV(E2052,deadline)="",[1]!EM_S_VAL_MV(E2052,deadline)="--",[1]!EM_S_VAL_MV(E2052,deadline)="null"),0,[1]!EM_S_VAL_MV(E2052,deadline)/100000000))</f>
        <v>69.073160000000001</v>
      </c>
      <c r="J2052" s="46">
        <f ca="1">IF(E2052="","",IF(RIGHT(LEFT($J$1,6),3)="TTM",[1]!EM_S_FA_PROFIT_TTM(E2052,LEFT(RIGHT($J$1,11),10),1)/100000000,[1]!EM_S_STM07_IS(E2052,61,LEFT(RIGHT($J$1,5),4)&amp;"-12-31",1)/100000000))</f>
        <v>0.59905060520000009</v>
      </c>
      <c r="K2052" s="36">
        <f t="shared" ca="1" si="162"/>
        <v>115.30438230162395</v>
      </c>
      <c r="L2052" s="46">
        <f ca="1">IF(E2052="","",IF(ISERROR(IF(行业估值!$E$7="最新年报",[1]!EM_S_STM07_BS(E2052,140,LEFT(RIGHT($L$1,5),4)&amp;"-12-31",1)/100000000,[1]!EM_S_STM07_BS(E2052,140,LEFT(RIGHT($L$1,11),10),1)/100000000)),0,IF(行业估值!$E$7="最新年报",[1]!EM_S_STM07_BS(E2052,140,LEFT(RIGHT($L$1,5),4)&amp;"-12-31",1)/100000000,[1]!EM_S_STM07_BS(E2052,140,LEFT(RIGHT($L$1,11),10),1)/100000000)))</f>
        <v>4.5873436548999997</v>
      </c>
      <c r="M2052" s="36">
        <f t="shared" ca="1" si="163"/>
        <v>15.057332782604824</v>
      </c>
      <c r="N2052" s="37">
        <f ca="1">IF(E2052="","",IF(ISERROR([1]!EM_S_EST_NETPROFIT(E2052,行业估值!$E$6,deadline)/100000000),"-",[1]!EM_S_EST_NETPROFIT(E2052,行业估值!$E$6,deadline)/100000000))</f>
        <v>0.95685714285714296</v>
      </c>
      <c r="O2052" s="36">
        <f t="shared" ca="1" si="164"/>
        <v>72.187536578082998</v>
      </c>
      <c r="T2052" s="64" t="s">
        <v>4090</v>
      </c>
      <c r="U2052" s="64" t="s">
        <v>4091</v>
      </c>
    </row>
    <row r="2053" spans="4:21">
      <c r="D2053" s="45" t="str">
        <f>IF(AND(行业估值!$B$39=$G2053,COUNTIF($G$2:$G$2552,$G2053)&gt;=1),COUNTIF($G$2:G2053,$G2053),"")</f>
        <v/>
      </c>
      <c r="E2053" s="65" t="str">
        <f t="shared" si="160"/>
        <v>300660.SZ</v>
      </c>
      <c r="F2053" s="65" t="str">
        <f t="shared" si="161"/>
        <v>江苏雷利</v>
      </c>
      <c r="G2053" s="34" t="str">
        <f>IF(E2053="","",IF(行业估值!$C$5="申万行业",[1]!EM_S_INFO_INDUSTRY_SW2014(E2053,"1"),IF(行业估值!$C$5="证监会行业",[1]!EM_S_INFO_INDUSTRY_CSRC1(E2053,"1"),[1]!EM_S_INFO_INDUSTRY_EM2016(E2053,"1"))))</f>
        <v>电气设备</v>
      </c>
      <c r="H2053" s="34" t="str">
        <f>IF(E2053="","",IF($H$1="上证50",[1]!EM_S_INFO_COMPINDEX(E2053,"000016"),"")&amp;IF($H$1="上证180",[1]!EM_S_INFO_COMPINDEX(E2053,"000010"),"")&amp;IF($H$1="沪深300",[1]!EM_S_INFO_COMPINDEX(E2053,"000300"),"")&amp;IF(AND($H$1="上证A股",RIGHT(E2053,2)="SH"),"是","")&amp;IF(AND($H$1="深证A股",RIGHT(E2053,2)="SZ"),"是","")&amp;IF(AND($H$1="创业板",LEFT(E2053,1)-3=0),"是","")&amp;IF(AND($H$1="全部A股",E2053&lt;&gt;0),"是","")&amp;IF(AND($H$1="中小板",LEFT(E2053,3)="002"),"是",""))</f>
        <v>是</v>
      </c>
      <c r="I2053" s="46">
        <f ca="1">IF(E2053="","",IF(OR([1]!EM_S_VAL_MV(E2053,deadline)="",[1]!EM_S_VAL_MV(E2053,deadline)="--",[1]!EM_S_VAL_MV(E2053,deadline)="null"),0,[1]!EM_S_VAL_MV(E2053,deadline)/100000000))</f>
        <v>38.65071588</v>
      </c>
      <c r="J2053" s="46">
        <f ca="1">IF(E2053="","",IF(RIGHT(LEFT($J$1,6),3)="TTM",[1]!EM_S_FA_PROFIT_TTM(E2053,LEFT(RIGHT($J$1,11),10),1)/100000000,[1]!EM_S_STM07_IS(E2053,61,LEFT(RIGHT($J$1,5),4)&amp;"-12-31",1)/100000000))</f>
        <v>2.2735428355000002</v>
      </c>
      <c r="K2053" s="36">
        <f t="shared" ca="1" si="162"/>
        <v>17.000214500686937</v>
      </c>
      <c r="L2053" s="46">
        <f ca="1">IF(E2053="","",IF(ISERROR(IF(行业估值!$E$7="最新年报",[1]!EM_S_STM07_BS(E2053,140,LEFT(RIGHT($L$1,5),4)&amp;"-12-31",1)/100000000,[1]!EM_S_STM07_BS(E2053,140,LEFT(RIGHT($L$1,11),10),1)/100000000)),0,IF(行业估值!$E$7="最新年报",[1]!EM_S_STM07_BS(E2053,140,LEFT(RIGHT($L$1,5),4)&amp;"-12-31",1)/100000000,[1]!EM_S_STM07_BS(E2053,140,LEFT(RIGHT($L$1,11),10),1)/100000000)))</f>
        <v>22.454794892500001</v>
      </c>
      <c r="M2053" s="36">
        <f t="shared" ca="1" si="163"/>
        <v>1.7212678211952632</v>
      </c>
      <c r="N2053" s="37" t="str">
        <f ca="1">IF(E2053="","",IF(ISERROR([1]!EM_S_EST_NETPROFIT(E2053,行业估值!$E$6,deadline)/100000000),"-",[1]!EM_S_EST_NETPROFIT(E2053,行业估值!$E$6,deadline)/100000000))</f>
        <v>-</v>
      </c>
      <c r="O2053" s="36" t="str">
        <f t="shared" ca="1" si="164"/>
        <v>-</v>
      </c>
      <c r="T2053" s="64" t="s">
        <v>4092</v>
      </c>
      <c r="U2053" s="64" t="s">
        <v>4093</v>
      </c>
    </row>
    <row r="2054" spans="4:21">
      <c r="D2054" s="45" t="str">
        <f>IF(AND(行业估值!$B$39=$G2054,COUNTIF($G$2:$G$2552,$G2054)&gt;=1),COUNTIF($G$2:G2054,$G2054),"")</f>
        <v/>
      </c>
      <c r="E2054" s="65" t="str">
        <f t="shared" si="160"/>
        <v>300661.SZ</v>
      </c>
      <c r="F2054" s="65" t="str">
        <f t="shared" si="161"/>
        <v>圣邦股份</v>
      </c>
      <c r="G2054" s="34" t="str">
        <f>IF(E2054="","",IF(行业估值!$C$5="申万行业",[1]!EM_S_INFO_INDUSTRY_SW2014(E2054,"1"),IF(行业估值!$C$5="证监会行业",[1]!EM_S_INFO_INDUSTRY_CSRC1(E2054,"1"),[1]!EM_S_INFO_INDUSTRY_EM2016(E2054,"1"))))</f>
        <v>电子设备</v>
      </c>
      <c r="H2054" s="34" t="str">
        <f>IF(E2054="","",IF($H$1="上证50",[1]!EM_S_INFO_COMPINDEX(E2054,"000016"),"")&amp;IF($H$1="上证180",[1]!EM_S_INFO_COMPINDEX(E2054,"000010"),"")&amp;IF($H$1="沪深300",[1]!EM_S_INFO_COMPINDEX(E2054,"000300"),"")&amp;IF(AND($H$1="上证A股",RIGHT(E2054,2)="SH"),"是","")&amp;IF(AND($H$1="深证A股",RIGHT(E2054,2)="SZ"),"是","")&amp;IF(AND($H$1="创业板",LEFT(E2054,1)-3=0),"是","")&amp;IF(AND($H$1="全部A股",E2054&lt;&gt;0),"是","")&amp;IF(AND($H$1="中小板",LEFT(E2054,3)="002"),"是",""))</f>
        <v>是</v>
      </c>
      <c r="I2054" s="46">
        <f ca="1">IF(E2054="","",IF(OR([1]!EM_S_VAL_MV(E2054,deadline)="",[1]!EM_S_VAL_MV(E2054,deadline)="--",[1]!EM_S_VAL_MV(E2054,deadline)="null"),0,[1]!EM_S_VAL_MV(E2054,deadline)/100000000))</f>
        <v>226.93212087000001</v>
      </c>
      <c r="J2054" s="46">
        <f ca="1">IF(E2054="","",IF(RIGHT(LEFT($J$1,6),3)="TTM",[1]!EM_S_FA_PROFIT_TTM(E2054,LEFT(RIGHT($J$1,11),10),1)/100000000,[1]!EM_S_STM07_IS(E2054,61,LEFT(RIGHT($J$1,5),4)&amp;"-12-31",1)/100000000))</f>
        <v>1.5104208394999998</v>
      </c>
      <c r="K2054" s="36">
        <f t="shared" ca="1" si="162"/>
        <v>150.2442994265904</v>
      </c>
      <c r="L2054" s="46">
        <f ca="1">IF(E2054="","",IF(ISERROR(IF(行业估值!$E$7="最新年报",[1]!EM_S_STM07_BS(E2054,140,LEFT(RIGHT($L$1,5),4)&amp;"-12-31",1)/100000000,[1]!EM_S_STM07_BS(E2054,140,LEFT(RIGHT($L$1,11),10),1)/100000000)),0,IF(行业估值!$E$7="最新年报",[1]!EM_S_STM07_BS(E2054,140,LEFT(RIGHT($L$1,5),4)&amp;"-12-31",1)/100000000,[1]!EM_S_STM07_BS(E2054,140,LEFT(RIGHT($L$1,11),10),1)/100000000)))</f>
        <v>10.0289203494</v>
      </c>
      <c r="M2054" s="36">
        <f t="shared" ca="1" si="163"/>
        <v>22.627771780396749</v>
      </c>
      <c r="N2054" s="37">
        <f ca="1">IF(E2054="","",IF(ISERROR([1]!EM_S_EST_NETPROFIT(E2054,行业估值!$E$6,deadline)/100000000),"-",[1]!EM_S_EST_NETPROFIT(E2054,行业估值!$E$6,deadline)/100000000))</f>
        <v>1.7226956521739132</v>
      </c>
      <c r="O2054" s="36">
        <f t="shared" ca="1" si="164"/>
        <v>131.73082580409871</v>
      </c>
      <c r="T2054" s="64" t="s">
        <v>4094</v>
      </c>
      <c r="U2054" s="64" t="s">
        <v>4095</v>
      </c>
    </row>
    <row r="2055" spans="4:21">
      <c r="D2055" s="45" t="str">
        <f>IF(AND(行业估值!$B$39=$G2055,COUNTIF($G$2:$G$2552,$G2055)&gt;=1),COUNTIF($G$2:G2055,$G2055),"")</f>
        <v/>
      </c>
      <c r="E2055" s="65" t="str">
        <f t="shared" si="160"/>
        <v>300662.SZ</v>
      </c>
      <c r="F2055" s="65" t="str">
        <f t="shared" si="161"/>
        <v>科锐国际</v>
      </c>
      <c r="G2055" s="34" t="str">
        <f>IF(E2055="","",IF(行业估值!$C$5="申万行业",[1]!EM_S_INFO_INDUSTRY_SW2014(E2055,"1"),IF(行业估值!$C$5="证监会行业",[1]!EM_S_INFO_INDUSTRY_CSRC1(E2055,"1"),[1]!EM_S_INFO_INDUSTRY_EM2016(E2055,"1"))))</f>
        <v>休闲、生活及专业服务</v>
      </c>
      <c r="H2055" s="34" t="str">
        <f>IF(E2055="","",IF($H$1="上证50",[1]!EM_S_INFO_COMPINDEX(E2055,"000016"),"")&amp;IF($H$1="上证180",[1]!EM_S_INFO_COMPINDEX(E2055,"000010"),"")&amp;IF($H$1="沪深300",[1]!EM_S_INFO_COMPINDEX(E2055,"000300"),"")&amp;IF(AND($H$1="上证A股",RIGHT(E2055,2)="SH"),"是","")&amp;IF(AND($H$1="深证A股",RIGHT(E2055,2)="SZ"),"是","")&amp;IF(AND($H$1="创业板",LEFT(E2055,1)-3=0),"是","")&amp;IF(AND($H$1="全部A股",E2055&lt;&gt;0),"是","")&amp;IF(AND($H$1="中小板",LEFT(E2055,3)="002"),"是",""))</f>
        <v>是</v>
      </c>
      <c r="I2055" s="46">
        <f ca="1">IF(E2055="","",IF(OR([1]!EM_S_VAL_MV(E2055,deadline)="",[1]!EM_S_VAL_MV(E2055,deadline)="--",[1]!EM_S_VAL_MV(E2055,deadline)="null"),0,[1]!EM_S_VAL_MV(E2055,deadline)/100000000))</f>
        <v>52.542000000000002</v>
      </c>
      <c r="J2055" s="46">
        <f ca="1">IF(E2055="","",IF(RIGHT(LEFT($J$1,6),3)="TTM",[1]!EM_S_FA_PROFIT_TTM(E2055,LEFT(RIGHT($J$1,11),10),1)/100000000,[1]!EM_S_STM07_IS(E2055,61,LEFT(RIGHT($J$1,5),4)&amp;"-12-31",1)/100000000))</f>
        <v>1.6669723783000001</v>
      </c>
      <c r="K2055" s="36">
        <f t="shared" ca="1" si="162"/>
        <v>31.519418488255344</v>
      </c>
      <c r="L2055" s="46">
        <f ca="1">IF(E2055="","",IF(ISERROR(IF(行业估值!$E$7="最新年报",[1]!EM_S_STM07_BS(E2055,140,LEFT(RIGHT($L$1,5),4)&amp;"-12-31",1)/100000000,[1]!EM_S_STM07_BS(E2055,140,LEFT(RIGHT($L$1,11),10),1)/100000000)),0,IF(行业估值!$E$7="最新年报",[1]!EM_S_STM07_BS(E2055,140,LEFT(RIGHT($L$1,5),4)&amp;"-12-31",1)/100000000,[1]!EM_S_STM07_BS(E2055,140,LEFT(RIGHT($L$1,11),10),1)/100000000)))</f>
        <v>8.2081612780000004</v>
      </c>
      <c r="M2055" s="36">
        <f t="shared" ca="1" si="163"/>
        <v>6.4011900132647463</v>
      </c>
      <c r="N2055" s="37">
        <f ca="1">IF(E2055="","",IF(ISERROR([1]!EM_S_EST_NETPROFIT(E2055,行业估值!$E$6,deadline)/100000000),"-",[1]!EM_S_EST_NETPROFIT(E2055,行业估值!$E$6,deadline)/100000000))</f>
        <v>1.4716050000000001</v>
      </c>
      <c r="O2055" s="36">
        <f t="shared" ca="1" si="164"/>
        <v>35.703874341280439</v>
      </c>
      <c r="T2055" s="64" t="s">
        <v>4096</v>
      </c>
      <c r="U2055" s="64" t="s">
        <v>4097</v>
      </c>
    </row>
    <row r="2056" spans="4:21">
      <c r="D2056" s="45" t="str">
        <f>IF(AND(行业估值!$B$39=$G2056,COUNTIF($G$2:$G$2552,$G2056)&gt;=1),COUNTIF($G$2:G2056,$G2056),"")</f>
        <v/>
      </c>
      <c r="E2056" s="65" t="str">
        <f t="shared" si="160"/>
        <v>300663.SZ</v>
      </c>
      <c r="F2056" s="65" t="str">
        <f t="shared" si="161"/>
        <v>科蓝软件</v>
      </c>
      <c r="G2056" s="34" t="str">
        <f>IF(E2056="","",IF(行业估值!$C$5="申万行业",[1]!EM_S_INFO_INDUSTRY_SW2014(E2056,"1"),IF(行业估值!$C$5="证监会行业",[1]!EM_S_INFO_INDUSTRY_CSRC1(E2056,"1"),[1]!EM_S_INFO_INDUSTRY_EM2016(E2056,"1"))))</f>
        <v>金融</v>
      </c>
      <c r="H2056" s="34" t="str">
        <f>IF(E2056="","",IF($H$1="上证50",[1]!EM_S_INFO_COMPINDEX(E2056,"000016"),"")&amp;IF($H$1="上证180",[1]!EM_S_INFO_COMPINDEX(E2056,"000010"),"")&amp;IF($H$1="沪深300",[1]!EM_S_INFO_COMPINDEX(E2056,"000300"),"")&amp;IF(AND($H$1="上证A股",RIGHT(E2056,2)="SH"),"是","")&amp;IF(AND($H$1="深证A股",RIGHT(E2056,2)="SZ"),"是","")&amp;IF(AND($H$1="创业板",LEFT(E2056,1)-3=0),"是","")&amp;IF(AND($H$1="全部A股",E2056&lt;&gt;0),"是","")&amp;IF(AND($H$1="中小板",LEFT(E2056,3)="002"),"是",""))</f>
        <v>是</v>
      </c>
      <c r="I2056" s="46">
        <f ca="1">IF(E2056="","",IF(OR([1]!EM_S_VAL_MV(E2056,deadline)="",[1]!EM_S_VAL_MV(E2056,deadline)="--",[1]!EM_S_VAL_MV(E2056,deadline)="null"),0,[1]!EM_S_VAL_MV(E2056,deadline)/100000000))</f>
        <v>75.458324969499998</v>
      </c>
      <c r="J2056" s="46">
        <f ca="1">IF(E2056="","",IF(RIGHT(LEFT($J$1,6),3)="TTM",[1]!EM_S_FA_PROFIT_TTM(E2056,LEFT(RIGHT($J$1,11),10),1)/100000000,[1]!EM_S_STM07_IS(E2056,61,LEFT(RIGHT($J$1,5),4)&amp;"-12-31",1)/100000000))</f>
        <v>0.38913959009999999</v>
      </c>
      <c r="K2056" s="36">
        <f t="shared" ca="1" si="162"/>
        <v>193.9106862658434</v>
      </c>
      <c r="L2056" s="46">
        <f ca="1">IF(E2056="","",IF(ISERROR(IF(行业估值!$E$7="最新年报",[1]!EM_S_STM07_BS(E2056,140,LEFT(RIGHT($L$1,5),4)&amp;"-12-31",1)/100000000,[1]!EM_S_STM07_BS(E2056,140,LEFT(RIGHT($L$1,11),10),1)/100000000)),0,IF(行业估值!$E$7="最新年报",[1]!EM_S_STM07_BS(E2056,140,LEFT(RIGHT($L$1,5),4)&amp;"-12-31",1)/100000000,[1]!EM_S_STM07_BS(E2056,140,LEFT(RIGHT($L$1,11),10),1)/100000000)))</f>
        <v>6.5672253212999996</v>
      </c>
      <c r="M2056" s="36">
        <f t="shared" ca="1" si="163"/>
        <v>11.490137962033991</v>
      </c>
      <c r="N2056" s="37" t="str">
        <f ca="1">IF(E2056="","",IF(ISERROR([1]!EM_S_EST_NETPROFIT(E2056,行业估值!$E$6,deadline)/100000000),"-",[1]!EM_S_EST_NETPROFIT(E2056,行业估值!$E$6,deadline)/100000000))</f>
        <v>-</v>
      </c>
      <c r="O2056" s="36" t="str">
        <f t="shared" ca="1" si="164"/>
        <v>-</v>
      </c>
      <c r="T2056" s="64" t="s">
        <v>4098</v>
      </c>
      <c r="U2056" s="64" t="s">
        <v>4099</v>
      </c>
    </row>
    <row r="2057" spans="4:21">
      <c r="D2057" s="45" t="str">
        <f>IF(AND(行业估值!$B$39=$G2057,COUNTIF($G$2:$G$2552,$G2057)&gt;=1),COUNTIF($G$2:G2057,$G2057),"")</f>
        <v/>
      </c>
      <c r="E2057" s="65" t="str">
        <f t="shared" si="160"/>
        <v>300664.SZ</v>
      </c>
      <c r="F2057" s="65" t="str">
        <f t="shared" si="161"/>
        <v>鹏鹞环保</v>
      </c>
      <c r="G2057" s="34" t="str">
        <f>IF(E2057="","",IF(行业估值!$C$5="申万行业",[1]!EM_S_INFO_INDUSTRY_SW2014(E2057,"1"),IF(行业估值!$C$5="证监会行业",[1]!EM_S_INFO_INDUSTRY_CSRC1(E2057,"1"),[1]!EM_S_INFO_INDUSTRY_EM2016(E2057,"1"))))</f>
        <v>公用事业</v>
      </c>
      <c r="H2057" s="34" t="str">
        <f>IF(E2057="","",IF($H$1="上证50",[1]!EM_S_INFO_COMPINDEX(E2057,"000016"),"")&amp;IF($H$1="上证180",[1]!EM_S_INFO_COMPINDEX(E2057,"000010"),"")&amp;IF($H$1="沪深300",[1]!EM_S_INFO_COMPINDEX(E2057,"000300"),"")&amp;IF(AND($H$1="上证A股",RIGHT(E2057,2)="SH"),"是","")&amp;IF(AND($H$1="深证A股",RIGHT(E2057,2)="SZ"),"是","")&amp;IF(AND($H$1="创业板",LEFT(E2057,1)-3=0),"是","")&amp;IF(AND($H$1="全部A股",E2057&lt;&gt;0),"是","")&amp;IF(AND($H$1="中小板",LEFT(E2057,3)="002"),"是",""))</f>
        <v>是</v>
      </c>
      <c r="I2057" s="46">
        <f ca="1">IF(E2057="","",IF(OR([1]!EM_S_VAL_MV(E2057,deadline)="",[1]!EM_S_VAL_MV(E2057,deadline)="--",[1]!EM_S_VAL_MV(E2057,deadline)="null"),0,[1]!EM_S_VAL_MV(E2057,deadline)/100000000))</f>
        <v>56.88</v>
      </c>
      <c r="J2057" s="46">
        <f ca="1">IF(E2057="","",IF(RIGHT(LEFT($J$1,6),3)="TTM",[1]!EM_S_FA_PROFIT_TTM(E2057,LEFT(RIGHT($J$1,11),10),1)/100000000,[1]!EM_S_STM07_IS(E2057,61,LEFT(RIGHT($J$1,5),4)&amp;"-12-31",1)/100000000))</f>
        <v>2.0764417009000002</v>
      </c>
      <c r="K2057" s="36">
        <f t="shared" ca="1" si="162"/>
        <v>27.393015645633721</v>
      </c>
      <c r="L2057" s="46">
        <f ca="1">IF(E2057="","",IF(ISERROR(IF(行业估值!$E$7="最新年报",[1]!EM_S_STM07_BS(E2057,140,LEFT(RIGHT($L$1,5),4)&amp;"-12-31",1)/100000000,[1]!EM_S_STM07_BS(E2057,140,LEFT(RIGHT($L$1,11),10),1)/100000000)),0,IF(行业估值!$E$7="最新年报",[1]!EM_S_STM07_BS(E2057,140,LEFT(RIGHT($L$1,5),4)&amp;"-12-31",1)/100000000,[1]!EM_S_STM07_BS(E2057,140,LEFT(RIGHT($L$1,11),10),1)/100000000)))</f>
        <v>32.200067533599999</v>
      </c>
      <c r="M2057" s="36">
        <f t="shared" ca="1" si="163"/>
        <v>1.7664559225115626</v>
      </c>
      <c r="N2057" s="37">
        <f ca="1">IF(E2057="","",IF(ISERROR([1]!EM_S_EST_NETPROFIT(E2057,行业估值!$E$6,deadline)/100000000),"-",[1]!EM_S_EST_NETPROFIT(E2057,行业估值!$E$6,deadline)/100000000))</f>
        <v>2.585</v>
      </c>
      <c r="O2057" s="36">
        <f t="shared" ca="1" si="164"/>
        <v>22.003868471953581</v>
      </c>
      <c r="T2057" s="64" t="s">
        <v>4100</v>
      </c>
      <c r="U2057" s="64" t="s">
        <v>4101</v>
      </c>
    </row>
    <row r="2058" spans="4:21">
      <c r="D2058" s="45" t="str">
        <f>IF(AND(行业估值!$B$39=$G2058,COUNTIF($G$2:$G$2552,$G2058)&gt;=1),COUNTIF($G$2:G2058,$G2058),"")</f>
        <v/>
      </c>
      <c r="E2058" s="65" t="str">
        <f t="shared" si="160"/>
        <v>300665.SZ</v>
      </c>
      <c r="F2058" s="65" t="str">
        <f t="shared" si="161"/>
        <v>飞鹿股份</v>
      </c>
      <c r="G2058" s="34" t="str">
        <f>IF(E2058="","",IF(行业估值!$C$5="申万行业",[1]!EM_S_INFO_INDUSTRY_SW2014(E2058,"1"),IF(行业估值!$C$5="证监会行业",[1]!EM_S_INFO_INDUSTRY_CSRC1(E2058,"1"),[1]!EM_S_INFO_INDUSTRY_EM2016(E2058,"1"))))</f>
        <v>基础化工</v>
      </c>
      <c r="H2058" s="34" t="str">
        <f>IF(E2058="","",IF($H$1="上证50",[1]!EM_S_INFO_COMPINDEX(E2058,"000016"),"")&amp;IF($H$1="上证180",[1]!EM_S_INFO_COMPINDEX(E2058,"000010"),"")&amp;IF($H$1="沪深300",[1]!EM_S_INFO_COMPINDEX(E2058,"000300"),"")&amp;IF(AND($H$1="上证A股",RIGHT(E2058,2)="SH"),"是","")&amp;IF(AND($H$1="深证A股",RIGHT(E2058,2)="SZ"),"是","")&amp;IF(AND($H$1="创业板",LEFT(E2058,1)-3=0),"是","")&amp;IF(AND($H$1="全部A股",E2058&lt;&gt;0),"是","")&amp;IF(AND($H$1="中小板",LEFT(E2058,3)="002"),"是",""))</f>
        <v>是</v>
      </c>
      <c r="I2058" s="46">
        <f ca="1">IF(E2058="","",IF(OR([1]!EM_S_VAL_MV(E2058,deadline)="",[1]!EM_S_VAL_MV(E2058,deadline)="--",[1]!EM_S_VAL_MV(E2058,deadline)="null"),0,[1]!EM_S_VAL_MV(E2058,deadline)/100000000))</f>
        <v>12.01408</v>
      </c>
      <c r="J2058" s="46">
        <f ca="1">IF(E2058="","",IF(RIGHT(LEFT($J$1,6),3)="TTM",[1]!EM_S_FA_PROFIT_TTM(E2058,LEFT(RIGHT($J$1,11),10),1)/100000000,[1]!EM_S_STM07_IS(E2058,61,LEFT(RIGHT($J$1,5),4)&amp;"-12-31",1)/100000000))</f>
        <v>0.20409092059999998</v>
      </c>
      <c r="K2058" s="36">
        <f t="shared" ca="1" si="162"/>
        <v>58.866312938763826</v>
      </c>
      <c r="L2058" s="46">
        <f ca="1">IF(E2058="","",IF(ISERROR(IF(行业估值!$E$7="最新年报",[1]!EM_S_STM07_BS(E2058,140,LEFT(RIGHT($L$1,5),4)&amp;"-12-31",1)/100000000,[1]!EM_S_STM07_BS(E2058,140,LEFT(RIGHT($L$1,11),10),1)/100000000)),0,IF(行业估值!$E$7="最新年报",[1]!EM_S_STM07_BS(E2058,140,LEFT(RIGHT($L$1,5),4)&amp;"-12-31",1)/100000000,[1]!EM_S_STM07_BS(E2058,140,LEFT(RIGHT($L$1,11),10),1)/100000000)))</f>
        <v>4.4289916635000006</v>
      </c>
      <c r="M2058" s="36">
        <f t="shared" ca="1" si="163"/>
        <v>2.7125993708703215</v>
      </c>
      <c r="N2058" s="37" t="str">
        <f ca="1">IF(E2058="","",IF(ISERROR([1]!EM_S_EST_NETPROFIT(E2058,行业估值!$E$6,deadline)/100000000),"-",[1]!EM_S_EST_NETPROFIT(E2058,行业估值!$E$6,deadline)/100000000))</f>
        <v>-</v>
      </c>
      <c r="O2058" s="36" t="str">
        <f t="shared" ca="1" si="164"/>
        <v>-</v>
      </c>
      <c r="T2058" s="64" t="s">
        <v>4102</v>
      </c>
      <c r="U2058" s="64" t="s">
        <v>4103</v>
      </c>
    </row>
    <row r="2059" spans="4:21">
      <c r="D2059" s="45" t="str">
        <f>IF(AND(行业估值!$B$39=$G2059,COUNTIF($G$2:$G$2552,$G2059)&gt;=1),COUNTIF($G$2:G2059,$G2059),"")</f>
        <v/>
      </c>
      <c r="E2059" s="65" t="str">
        <f t="shared" si="160"/>
        <v>300666.SZ</v>
      </c>
      <c r="F2059" s="65" t="str">
        <f t="shared" si="161"/>
        <v>江丰电子</v>
      </c>
      <c r="G2059" s="34" t="str">
        <f>IF(E2059="","",IF(行业估值!$C$5="申万行业",[1]!EM_S_INFO_INDUSTRY_SW2014(E2059,"1"),IF(行业估值!$C$5="证监会行业",[1]!EM_S_INFO_INDUSTRY_CSRC1(E2059,"1"),[1]!EM_S_INFO_INDUSTRY_EM2016(E2059,"1"))))</f>
        <v>电子设备</v>
      </c>
      <c r="H2059" s="34" t="str">
        <f>IF(E2059="","",IF($H$1="上证50",[1]!EM_S_INFO_COMPINDEX(E2059,"000016"),"")&amp;IF($H$1="上证180",[1]!EM_S_INFO_COMPINDEX(E2059,"000010"),"")&amp;IF($H$1="沪深300",[1]!EM_S_INFO_COMPINDEX(E2059,"000300"),"")&amp;IF(AND($H$1="上证A股",RIGHT(E2059,2)="SH"),"是","")&amp;IF(AND($H$1="深证A股",RIGHT(E2059,2)="SZ"),"是","")&amp;IF(AND($H$1="创业板",LEFT(E2059,1)-3=0),"是","")&amp;IF(AND($H$1="全部A股",E2059&lt;&gt;0),"是","")&amp;IF(AND($H$1="中小板",LEFT(E2059,3)="002"),"是",""))</f>
        <v>是</v>
      </c>
      <c r="I2059" s="46">
        <f ca="1">IF(E2059="","",IF(OR([1]!EM_S_VAL_MV(E2059,deadline)="",[1]!EM_S_VAL_MV(E2059,deadline)="--",[1]!EM_S_VAL_MV(E2059,deadline)="null"),0,[1]!EM_S_VAL_MV(E2059,deadline)/100000000))</f>
        <v>80.875572000000005</v>
      </c>
      <c r="J2059" s="46">
        <f ca="1">IF(E2059="","",IF(RIGHT(LEFT($J$1,6),3)="TTM",[1]!EM_S_FA_PROFIT_TTM(E2059,LEFT(RIGHT($J$1,11),10),1)/100000000,[1]!EM_S_STM07_IS(E2059,61,LEFT(RIGHT($J$1,5),4)&amp;"-12-31",1)/100000000))</f>
        <v>0.46097972749999999</v>
      </c>
      <c r="K2059" s="36">
        <f t="shared" ca="1" si="162"/>
        <v>175.44279536674421</v>
      </c>
      <c r="L2059" s="46">
        <f ca="1">IF(E2059="","",IF(ISERROR(IF(行业估值!$E$7="最新年报",[1]!EM_S_STM07_BS(E2059,140,LEFT(RIGHT($L$1,5),4)&amp;"-12-31",1)/100000000,[1]!EM_S_STM07_BS(E2059,140,LEFT(RIGHT($L$1,11),10),1)/100000000)),0,IF(行业估值!$E$7="最新年报",[1]!EM_S_STM07_BS(E2059,140,LEFT(RIGHT($L$1,5),4)&amp;"-12-31",1)/100000000,[1]!EM_S_STM07_BS(E2059,140,LEFT(RIGHT($L$1,11),10),1)/100000000)))</f>
        <v>6.4525515879999995</v>
      </c>
      <c r="M2059" s="36">
        <f t="shared" ca="1" si="163"/>
        <v>12.533890027381833</v>
      </c>
      <c r="N2059" s="37">
        <f ca="1">IF(E2059="","",IF(ISERROR([1]!EM_S_EST_NETPROFIT(E2059,行业估值!$E$6,deadline)/100000000),"-",[1]!EM_S_EST_NETPROFIT(E2059,行业估值!$E$6,deadline)/100000000))</f>
        <v>0.42507499999999998</v>
      </c>
      <c r="O2059" s="36">
        <f t="shared" ca="1" si="164"/>
        <v>190.26188790213493</v>
      </c>
      <c r="T2059" s="64" t="s">
        <v>4104</v>
      </c>
      <c r="U2059" s="64" t="s">
        <v>4105</v>
      </c>
    </row>
    <row r="2060" spans="4:21">
      <c r="D2060" s="45" t="str">
        <f>IF(AND(行业估值!$B$39=$G2060,COUNTIF($G$2:$G$2552,$G2060)&gt;=1),COUNTIF($G$2:G2060,$G2060),"")</f>
        <v/>
      </c>
      <c r="E2060" s="65" t="str">
        <f t="shared" si="160"/>
        <v>300667.SZ</v>
      </c>
      <c r="F2060" s="65" t="str">
        <f t="shared" si="161"/>
        <v>必创科技</v>
      </c>
      <c r="G2060" s="34" t="str">
        <f>IF(E2060="","",IF(行业估值!$C$5="申万行业",[1]!EM_S_INFO_INDUSTRY_SW2014(E2060,"1"),IF(行业估值!$C$5="证监会行业",[1]!EM_S_INFO_INDUSTRY_CSRC1(E2060,"1"),[1]!EM_S_INFO_INDUSTRY_EM2016(E2060,"1"))))</f>
        <v>电气设备</v>
      </c>
      <c r="H2060" s="34" t="str">
        <f>IF(E2060="","",IF($H$1="上证50",[1]!EM_S_INFO_COMPINDEX(E2060,"000016"),"")&amp;IF($H$1="上证180",[1]!EM_S_INFO_COMPINDEX(E2060,"000010"),"")&amp;IF($H$1="沪深300",[1]!EM_S_INFO_COMPINDEX(E2060,"000300"),"")&amp;IF(AND($H$1="上证A股",RIGHT(E2060,2)="SH"),"是","")&amp;IF(AND($H$1="深证A股",RIGHT(E2060,2)="SZ"),"是","")&amp;IF(AND($H$1="创业板",LEFT(E2060,1)-3=0),"是","")&amp;IF(AND($H$1="全部A股",E2060&lt;&gt;0),"是","")&amp;IF(AND($H$1="中小板",LEFT(E2060,3)="002"),"是",""))</f>
        <v>是</v>
      </c>
      <c r="I2060" s="46">
        <f ca="1">IF(E2060="","",IF(OR([1]!EM_S_VAL_MV(E2060,deadline)="",[1]!EM_S_VAL_MV(E2060,deadline)="--",[1]!EM_S_VAL_MV(E2060,deadline)="null"),0,[1]!EM_S_VAL_MV(E2060,deadline)/100000000))</f>
        <v>27.622399999999999</v>
      </c>
      <c r="J2060" s="46">
        <f ca="1">IF(E2060="","",IF(RIGHT(LEFT($J$1,6),3)="TTM",[1]!EM_S_FA_PROFIT_TTM(E2060,LEFT(RIGHT($J$1,11),10),1)/100000000,[1]!EM_S_STM07_IS(E2060,61,LEFT(RIGHT($J$1,5),4)&amp;"-12-31",1)/100000000))</f>
        <v>0.4760200363</v>
      </c>
      <c r="K2060" s="36">
        <f t="shared" ca="1" si="162"/>
        <v>58.027809532352656</v>
      </c>
      <c r="L2060" s="46">
        <f ca="1">IF(E2060="","",IF(ISERROR(IF(行业估值!$E$7="最新年报",[1]!EM_S_STM07_BS(E2060,140,LEFT(RIGHT($L$1,5),4)&amp;"-12-31",1)/100000000,[1]!EM_S_STM07_BS(E2060,140,LEFT(RIGHT($L$1,11),10),1)/100000000)),0,IF(行业估值!$E$7="最新年报",[1]!EM_S_STM07_BS(E2060,140,LEFT(RIGHT($L$1,5),4)&amp;"-12-31",1)/100000000,[1]!EM_S_STM07_BS(E2060,140,LEFT(RIGHT($L$1,11),10),1)/100000000)))</f>
        <v>4.1297744743999996</v>
      </c>
      <c r="M2060" s="36">
        <f t="shared" ca="1" si="163"/>
        <v>6.6885976876529467</v>
      </c>
      <c r="N2060" s="37" t="str">
        <f ca="1">IF(E2060="","",IF(ISERROR([1]!EM_S_EST_NETPROFIT(E2060,行业估值!$E$6,deadline)/100000000),"-",[1]!EM_S_EST_NETPROFIT(E2060,行业估值!$E$6,deadline)/100000000))</f>
        <v>-</v>
      </c>
      <c r="O2060" s="36" t="str">
        <f t="shared" ca="1" si="164"/>
        <v>-</v>
      </c>
      <c r="T2060" s="64" t="s">
        <v>4106</v>
      </c>
      <c r="U2060" s="64" t="s">
        <v>4107</v>
      </c>
    </row>
    <row r="2061" spans="4:21">
      <c r="D2061" s="45" t="str">
        <f>IF(AND(行业估值!$B$39=$G2061,COUNTIF($G$2:$G$2552,$G2061)&gt;=1),COUNTIF($G$2:G2061,$G2061),"")</f>
        <v/>
      </c>
      <c r="E2061" s="65" t="str">
        <f t="shared" si="160"/>
        <v>300668.SZ</v>
      </c>
      <c r="F2061" s="65" t="str">
        <f t="shared" si="161"/>
        <v>杰恩设计</v>
      </c>
      <c r="G2061" s="34" t="str">
        <f>IF(E2061="","",IF(行业估值!$C$5="申万行业",[1]!EM_S_INFO_INDUSTRY_SW2014(E2061,"1"),IF(行业估值!$C$5="证监会行业",[1]!EM_S_INFO_INDUSTRY_CSRC1(E2061,"1"),[1]!EM_S_INFO_INDUSTRY_EM2016(E2061,"1"))))</f>
        <v>建筑</v>
      </c>
      <c r="H2061" s="34" t="str">
        <f>IF(E2061="","",IF($H$1="上证50",[1]!EM_S_INFO_COMPINDEX(E2061,"000016"),"")&amp;IF($H$1="上证180",[1]!EM_S_INFO_COMPINDEX(E2061,"000010"),"")&amp;IF($H$1="沪深300",[1]!EM_S_INFO_COMPINDEX(E2061,"000300"),"")&amp;IF(AND($H$1="上证A股",RIGHT(E2061,2)="SH"),"是","")&amp;IF(AND($H$1="深证A股",RIGHT(E2061,2)="SZ"),"是","")&amp;IF(AND($H$1="创业板",LEFT(E2061,1)-3=0),"是","")&amp;IF(AND($H$1="全部A股",E2061&lt;&gt;0),"是","")&amp;IF(AND($H$1="中小板",LEFT(E2061,3)="002"),"是",""))</f>
        <v>是</v>
      </c>
      <c r="I2061" s="46">
        <f ca="1">IF(E2061="","",IF(OR([1]!EM_S_VAL_MV(E2061,deadline)="",[1]!EM_S_VAL_MV(E2061,deadline)="--",[1]!EM_S_VAL_MV(E2061,deadline)="null"),0,[1]!EM_S_VAL_MV(E2061,deadline)/100000000))</f>
        <v>17.250375500000001</v>
      </c>
      <c r="J2061" s="46">
        <f ca="1">IF(E2061="","",IF(RIGHT(LEFT($J$1,6),3)="TTM",[1]!EM_S_FA_PROFIT_TTM(E2061,LEFT(RIGHT($J$1,11),10),1)/100000000,[1]!EM_S_STM07_IS(E2061,61,LEFT(RIGHT($J$1,5),4)&amp;"-12-31",1)/100000000))</f>
        <v>0.87539002639999997</v>
      </c>
      <c r="K2061" s="36">
        <f t="shared" ca="1" si="162"/>
        <v>19.705931047605549</v>
      </c>
      <c r="L2061" s="46">
        <f ca="1">IF(E2061="","",IF(ISERROR(IF(行业估值!$E$7="最新年报",[1]!EM_S_STM07_BS(E2061,140,LEFT(RIGHT($L$1,5),4)&amp;"-12-31",1)/100000000,[1]!EM_S_STM07_BS(E2061,140,LEFT(RIGHT($L$1,11),10),1)/100000000)),0,IF(行业估值!$E$7="最新年报",[1]!EM_S_STM07_BS(E2061,140,LEFT(RIGHT($L$1,5),4)&amp;"-12-31",1)/100000000,[1]!EM_S_STM07_BS(E2061,140,LEFT(RIGHT($L$1,11),10),1)/100000000)))</f>
        <v>4.8659092723000006</v>
      </c>
      <c r="M2061" s="36">
        <f t="shared" ca="1" si="163"/>
        <v>3.5451494334677873</v>
      </c>
      <c r="N2061" s="37">
        <f ca="1">IF(E2061="","",IF(ISERROR([1]!EM_S_EST_NETPROFIT(E2061,行业估值!$E$6,deadline)/100000000),"-",[1]!EM_S_EST_NETPROFIT(E2061,行业估值!$E$6,deadline)/100000000))</f>
        <v>1</v>
      </c>
      <c r="O2061" s="36">
        <f t="shared" ca="1" si="164"/>
        <v>17.250375500000001</v>
      </c>
      <c r="T2061" s="64" t="s">
        <v>4108</v>
      </c>
      <c r="U2061" s="64" t="s">
        <v>4109</v>
      </c>
    </row>
    <row r="2062" spans="4:21">
      <c r="D2062" s="45">
        <f>IF(AND(行业估值!$B$39=$G2062,COUNTIF($G$2:$G$2552,$G2062)&gt;=1),COUNTIF($G$2:G2062,$G2062),"")</f>
        <v>217</v>
      </c>
      <c r="E2062" s="65" t="str">
        <f t="shared" si="160"/>
        <v>300669.SZ</v>
      </c>
      <c r="F2062" s="65" t="str">
        <f t="shared" si="161"/>
        <v>沪宁股份</v>
      </c>
      <c r="G2062" s="34" t="str">
        <f>IF(E2062="","",IF(行业估值!$C$5="申万行业",[1]!EM_S_INFO_INDUSTRY_SW2014(E2062,"1"),IF(行业估值!$C$5="证监会行业",[1]!EM_S_INFO_INDUSTRY_CSRC1(E2062,"1"),[1]!EM_S_INFO_INDUSTRY_EM2016(E2062,"1"))))</f>
        <v>机械设备</v>
      </c>
      <c r="H2062" s="34" t="str">
        <f>IF(E2062="","",IF($H$1="上证50",[1]!EM_S_INFO_COMPINDEX(E2062,"000016"),"")&amp;IF($H$1="上证180",[1]!EM_S_INFO_COMPINDEX(E2062,"000010"),"")&amp;IF($H$1="沪深300",[1]!EM_S_INFO_COMPINDEX(E2062,"000300"),"")&amp;IF(AND($H$1="上证A股",RIGHT(E2062,2)="SH"),"是","")&amp;IF(AND($H$1="深证A股",RIGHT(E2062,2)="SZ"),"是","")&amp;IF(AND($H$1="创业板",LEFT(E2062,1)-3=0),"是","")&amp;IF(AND($H$1="全部A股",E2062&lt;&gt;0),"是","")&amp;IF(AND($H$1="中小板",LEFT(E2062,3)="002"),"是",""))</f>
        <v>是</v>
      </c>
      <c r="I2062" s="46">
        <f ca="1">IF(E2062="","",IF(OR([1]!EM_S_VAL_MV(E2062,deadline)="",[1]!EM_S_VAL_MV(E2062,deadline)="--",[1]!EM_S_VAL_MV(E2062,deadline)="null"),0,[1]!EM_S_VAL_MV(E2062,deadline)/100000000))</f>
        <v>20.202902054500001</v>
      </c>
      <c r="J2062" s="46">
        <f ca="1">IF(E2062="","",IF(RIGHT(LEFT($J$1,6),3)="TTM",[1]!EM_S_FA_PROFIT_TTM(E2062,LEFT(RIGHT($J$1,11),10),1)/100000000,[1]!EM_S_STM07_IS(E2062,61,LEFT(RIGHT($J$1,5),4)&amp;"-12-31",1)/100000000))</f>
        <v>0.48835983960000001</v>
      </c>
      <c r="K2062" s="36">
        <f t="shared" ca="1" si="162"/>
        <v>41.368885023485049</v>
      </c>
      <c r="L2062" s="46">
        <f ca="1">IF(E2062="","",IF(ISERROR(IF(行业估值!$E$7="最新年报",[1]!EM_S_STM07_BS(E2062,140,LEFT(RIGHT($L$1,5),4)&amp;"-12-31",1)/100000000,[1]!EM_S_STM07_BS(E2062,140,LEFT(RIGHT($L$1,11),10),1)/100000000)),0,IF(行业估值!$E$7="最新年报",[1]!EM_S_STM07_BS(E2062,140,LEFT(RIGHT($L$1,5),4)&amp;"-12-31",1)/100000000,[1]!EM_S_STM07_BS(E2062,140,LEFT(RIGHT($L$1,11),10),1)/100000000)))</f>
        <v>4.9800643454000006</v>
      </c>
      <c r="M2062" s="36">
        <f t="shared" ca="1" si="163"/>
        <v>4.0567552250928385</v>
      </c>
      <c r="N2062" s="37" t="str">
        <f ca="1">IF(E2062="","",IF(ISERROR([1]!EM_S_EST_NETPROFIT(E2062,行业估值!$E$6,deadline)/100000000),"-",[1]!EM_S_EST_NETPROFIT(E2062,行业估值!$E$6,deadline)/100000000))</f>
        <v>-</v>
      </c>
      <c r="O2062" s="36" t="str">
        <f t="shared" ca="1" si="164"/>
        <v>-</v>
      </c>
      <c r="T2062" s="64" t="s">
        <v>4110</v>
      </c>
      <c r="U2062" s="64" t="s">
        <v>4111</v>
      </c>
    </row>
    <row r="2063" spans="4:21">
      <c r="D2063" s="45" t="str">
        <f>IF(AND(行业估值!$B$39=$G2063,COUNTIF($G$2:$G$2552,$G2063)&gt;=1),COUNTIF($G$2:G2063,$G2063),"")</f>
        <v/>
      </c>
      <c r="E2063" s="65" t="str">
        <f t="shared" si="160"/>
        <v>300670.SZ</v>
      </c>
      <c r="F2063" s="65" t="str">
        <f t="shared" si="161"/>
        <v>大烨智能</v>
      </c>
      <c r="G2063" s="34" t="str">
        <f>IF(E2063="","",IF(行业估值!$C$5="申万行业",[1]!EM_S_INFO_INDUSTRY_SW2014(E2063,"1"),IF(行业估值!$C$5="证监会行业",[1]!EM_S_INFO_INDUSTRY_CSRC1(E2063,"1"),[1]!EM_S_INFO_INDUSTRY_EM2016(E2063,"1"))))</f>
        <v>电气设备</v>
      </c>
      <c r="H2063" s="34" t="str">
        <f>IF(E2063="","",IF($H$1="上证50",[1]!EM_S_INFO_COMPINDEX(E2063,"000016"),"")&amp;IF($H$1="上证180",[1]!EM_S_INFO_COMPINDEX(E2063,"000010"),"")&amp;IF($H$1="沪深300",[1]!EM_S_INFO_COMPINDEX(E2063,"000300"),"")&amp;IF(AND($H$1="上证A股",RIGHT(E2063,2)="SH"),"是","")&amp;IF(AND($H$1="深证A股",RIGHT(E2063,2)="SZ"),"是","")&amp;IF(AND($H$1="创业板",LEFT(E2063,1)-3=0),"是","")&amp;IF(AND($H$1="全部A股",E2063&lt;&gt;0),"是","")&amp;IF(AND($H$1="中小板",LEFT(E2063,3)="002"),"是",""))</f>
        <v>是</v>
      </c>
      <c r="I2063" s="46">
        <f ca="1">IF(E2063="","",IF(OR([1]!EM_S_VAL_MV(E2063,deadline)="",[1]!EM_S_VAL_MV(E2063,deadline)="--",[1]!EM_S_VAL_MV(E2063,deadline)="null"),0,[1]!EM_S_VAL_MV(E2063,deadline)/100000000))</f>
        <v>23.736239999999999</v>
      </c>
      <c r="J2063" s="46">
        <f ca="1">IF(E2063="","",IF(RIGHT(LEFT($J$1,6),3)="TTM",[1]!EM_S_FA_PROFIT_TTM(E2063,LEFT(RIGHT($J$1,11),10),1)/100000000,[1]!EM_S_STM07_IS(E2063,61,LEFT(RIGHT($J$1,5),4)&amp;"-12-31",1)/100000000))</f>
        <v>0.37132695560000001</v>
      </c>
      <c r="K2063" s="36">
        <f t="shared" ca="1" si="162"/>
        <v>63.922749593135109</v>
      </c>
      <c r="L2063" s="46">
        <f ca="1">IF(E2063="","",IF(ISERROR(IF(行业估值!$E$7="最新年报",[1]!EM_S_STM07_BS(E2063,140,LEFT(RIGHT($L$1,5),4)&amp;"-12-31",1)/100000000,[1]!EM_S_STM07_BS(E2063,140,LEFT(RIGHT($L$1,11),10),1)/100000000)),0,IF(行业估值!$E$7="最新年报",[1]!EM_S_STM07_BS(E2063,140,LEFT(RIGHT($L$1,5),4)&amp;"-12-31",1)/100000000,[1]!EM_S_STM07_BS(E2063,140,LEFT(RIGHT($L$1,11),10),1)/100000000)))</f>
        <v>6.1181191998000006</v>
      </c>
      <c r="M2063" s="36">
        <f t="shared" ca="1" si="163"/>
        <v>3.879662887374919</v>
      </c>
      <c r="N2063" s="37" t="str">
        <f ca="1">IF(E2063="","",IF(ISERROR([1]!EM_S_EST_NETPROFIT(E2063,行业估值!$E$6,deadline)/100000000),"-",[1]!EM_S_EST_NETPROFIT(E2063,行业估值!$E$6,deadline)/100000000))</f>
        <v>-</v>
      </c>
      <c r="O2063" s="36" t="str">
        <f t="shared" ca="1" si="164"/>
        <v>-</v>
      </c>
      <c r="T2063" s="64" t="s">
        <v>4112</v>
      </c>
      <c r="U2063" s="64" t="s">
        <v>4113</v>
      </c>
    </row>
    <row r="2064" spans="4:21">
      <c r="D2064" s="45" t="str">
        <f>IF(AND(行业估值!$B$39=$G2064,COUNTIF($G$2:$G$2552,$G2064)&gt;=1),COUNTIF($G$2:G2064,$G2064),"")</f>
        <v/>
      </c>
      <c r="E2064" s="65" t="str">
        <f t="shared" si="160"/>
        <v>300671.SZ</v>
      </c>
      <c r="F2064" s="65" t="str">
        <f t="shared" si="161"/>
        <v>富满电子</v>
      </c>
      <c r="G2064" s="34" t="str">
        <f>IF(E2064="","",IF(行业估值!$C$5="申万行业",[1]!EM_S_INFO_INDUSTRY_SW2014(E2064,"1"),IF(行业估值!$C$5="证监会行业",[1]!EM_S_INFO_INDUSTRY_CSRC1(E2064,"1"),[1]!EM_S_INFO_INDUSTRY_EM2016(E2064,"1"))))</f>
        <v>电子设备</v>
      </c>
      <c r="H2064" s="34" t="str">
        <f>IF(E2064="","",IF($H$1="上证50",[1]!EM_S_INFO_COMPINDEX(E2064,"000016"),"")&amp;IF($H$1="上证180",[1]!EM_S_INFO_COMPINDEX(E2064,"000010"),"")&amp;IF($H$1="沪深300",[1]!EM_S_INFO_COMPINDEX(E2064,"000300"),"")&amp;IF(AND($H$1="上证A股",RIGHT(E2064,2)="SH"),"是","")&amp;IF(AND($H$1="深证A股",RIGHT(E2064,2)="SZ"),"是","")&amp;IF(AND($H$1="创业板",LEFT(E2064,1)-3=0),"是","")&amp;IF(AND($H$1="全部A股",E2064&lt;&gt;0),"是","")&amp;IF(AND($H$1="中小板",LEFT(E2064,3)="002"),"是",""))</f>
        <v>是</v>
      </c>
      <c r="I2064" s="46">
        <f ca="1">IF(E2064="","",IF(OR([1]!EM_S_VAL_MV(E2064,deadline)="",[1]!EM_S_VAL_MV(E2064,deadline)="--",[1]!EM_S_VAL_MV(E2064,deadline)="null"),0,[1]!EM_S_VAL_MV(E2064,deadline)/100000000))</f>
        <v>27.285447000000001</v>
      </c>
      <c r="J2064" s="46">
        <f ca="1">IF(E2064="","",IF(RIGHT(LEFT($J$1,6),3)="TTM",[1]!EM_S_FA_PROFIT_TTM(E2064,LEFT(RIGHT($J$1,11),10),1)/100000000,[1]!EM_S_STM07_IS(E2064,61,LEFT(RIGHT($J$1,5),4)&amp;"-12-31",1)/100000000))</f>
        <v>0.28864478370000002</v>
      </c>
      <c r="K2064" s="36">
        <f t="shared" ca="1" si="162"/>
        <v>94.529499720178038</v>
      </c>
      <c r="L2064" s="46">
        <f ca="1">IF(E2064="","",IF(ISERROR(IF(行业估值!$E$7="最新年报",[1]!EM_S_STM07_BS(E2064,140,LEFT(RIGHT($L$1,5),4)&amp;"-12-31",1)/100000000,[1]!EM_S_STM07_BS(E2064,140,LEFT(RIGHT($L$1,11),10),1)/100000000)),0,IF(行业估值!$E$7="最新年报",[1]!EM_S_STM07_BS(E2064,140,LEFT(RIGHT($L$1,5),4)&amp;"-12-31",1)/100000000,[1]!EM_S_STM07_BS(E2064,140,LEFT(RIGHT($L$1,11),10),1)/100000000)))</f>
        <v>5.7981296687999997</v>
      </c>
      <c r="M2064" s="36">
        <f t="shared" ca="1" si="163"/>
        <v>4.7059049311753469</v>
      </c>
      <c r="N2064" s="37" t="str">
        <f ca="1">IF(E2064="","",IF(ISERROR([1]!EM_S_EST_NETPROFIT(E2064,行业估值!$E$6,deadline)/100000000),"-",[1]!EM_S_EST_NETPROFIT(E2064,行业估值!$E$6,deadline)/100000000))</f>
        <v>-</v>
      </c>
      <c r="O2064" s="36" t="str">
        <f t="shared" ca="1" si="164"/>
        <v>-</v>
      </c>
      <c r="T2064" s="64" t="s">
        <v>4114</v>
      </c>
      <c r="U2064" s="64" t="s">
        <v>4115</v>
      </c>
    </row>
    <row r="2065" spans="4:21">
      <c r="D2065" s="45" t="str">
        <f>IF(AND(行业估值!$B$39=$G2065,COUNTIF($G$2:$G$2552,$G2065)&gt;=1),COUNTIF($G$2:G2065,$G2065),"")</f>
        <v/>
      </c>
      <c r="E2065" s="65" t="str">
        <f t="shared" si="160"/>
        <v>300672.SZ</v>
      </c>
      <c r="F2065" s="65" t="str">
        <f t="shared" si="161"/>
        <v>国科微</v>
      </c>
      <c r="G2065" s="34" t="str">
        <f>IF(E2065="","",IF(行业估值!$C$5="申万行业",[1]!EM_S_INFO_INDUSTRY_SW2014(E2065,"1"),IF(行业估值!$C$5="证监会行业",[1]!EM_S_INFO_INDUSTRY_CSRC1(E2065,"1"),[1]!EM_S_INFO_INDUSTRY_EM2016(E2065,"1"))))</f>
        <v>电子设备</v>
      </c>
      <c r="H2065" s="34" t="str">
        <f>IF(E2065="","",IF($H$1="上证50",[1]!EM_S_INFO_COMPINDEX(E2065,"000016"),"")&amp;IF($H$1="上证180",[1]!EM_S_INFO_COMPINDEX(E2065,"000010"),"")&amp;IF($H$1="沪深300",[1]!EM_S_INFO_COMPINDEX(E2065,"000300"),"")&amp;IF(AND($H$1="上证A股",RIGHT(E2065,2)="SH"),"是","")&amp;IF(AND($H$1="深证A股",RIGHT(E2065,2)="SZ"),"是","")&amp;IF(AND($H$1="创业板",LEFT(E2065,1)-3=0),"是","")&amp;IF(AND($H$1="全部A股",E2065&lt;&gt;0),"是","")&amp;IF(AND($H$1="中小板",LEFT(E2065,3)="002"),"是",""))</f>
        <v>是</v>
      </c>
      <c r="I2065" s="46">
        <f ca="1">IF(E2065="","",IF(OR([1]!EM_S_VAL_MV(E2065,deadline)="",[1]!EM_S_VAL_MV(E2065,deadline)="--",[1]!EM_S_VAL_MV(E2065,deadline)="null"),0,[1]!EM_S_VAL_MV(E2065,deadline)/100000000))</f>
        <v>65.211993582600002</v>
      </c>
      <c r="J2065" s="46">
        <f ca="1">IF(E2065="","",IF(RIGHT(LEFT($J$1,6),3)="TTM",[1]!EM_S_FA_PROFIT_TTM(E2065,LEFT(RIGHT($J$1,11),10),1)/100000000,[1]!EM_S_STM07_IS(E2065,61,LEFT(RIGHT($J$1,5),4)&amp;"-12-31",1)/100000000))</f>
        <v>1.0085536667000001</v>
      </c>
      <c r="K2065" s="36">
        <f t="shared" ca="1" si="162"/>
        <v>64.658922708569833</v>
      </c>
      <c r="L2065" s="46">
        <f ca="1">IF(E2065="","",IF(ISERROR(IF(行业估值!$E$7="最新年报",[1]!EM_S_STM07_BS(E2065,140,LEFT(RIGHT($L$1,5),4)&amp;"-12-31",1)/100000000,[1]!EM_S_STM07_BS(E2065,140,LEFT(RIGHT($L$1,11),10),1)/100000000)),0,IF(行业估值!$E$7="最新年报",[1]!EM_S_STM07_BS(E2065,140,LEFT(RIGHT($L$1,5),4)&amp;"-12-31",1)/100000000,[1]!EM_S_STM07_BS(E2065,140,LEFT(RIGHT($L$1,11),10),1)/100000000)))</f>
        <v>10.6848001159</v>
      </c>
      <c r="M2065" s="36">
        <f t="shared" ca="1" si="163"/>
        <v>6.1032488090777051</v>
      </c>
      <c r="N2065" s="37" t="str">
        <f ca="1">IF(E2065="","",IF(ISERROR([1]!EM_S_EST_NETPROFIT(E2065,行业估值!$E$6,deadline)/100000000),"-",[1]!EM_S_EST_NETPROFIT(E2065,行业估值!$E$6,deadline)/100000000))</f>
        <v>-</v>
      </c>
      <c r="O2065" s="36" t="str">
        <f t="shared" ca="1" si="164"/>
        <v>-</v>
      </c>
      <c r="T2065" s="64" t="s">
        <v>4116</v>
      </c>
      <c r="U2065" s="64" t="s">
        <v>4117</v>
      </c>
    </row>
    <row r="2066" spans="4:21">
      <c r="D2066" s="45" t="str">
        <f>IF(AND(行业估值!$B$39=$G2066,COUNTIF($G$2:$G$2552,$G2066)&gt;=1),COUNTIF($G$2:G2066,$G2066),"")</f>
        <v/>
      </c>
      <c r="E2066" s="65" t="str">
        <f t="shared" si="160"/>
        <v>300673.SZ</v>
      </c>
      <c r="F2066" s="65" t="str">
        <f t="shared" si="161"/>
        <v>佩蒂股份</v>
      </c>
      <c r="G2066" s="34" t="str">
        <f>IF(E2066="","",IF(行业估值!$C$5="申万行业",[1]!EM_S_INFO_INDUSTRY_SW2014(E2066,"1"),IF(行业估值!$C$5="证监会行业",[1]!EM_S_INFO_INDUSTRY_CSRC1(E2066,"1"),[1]!EM_S_INFO_INDUSTRY_EM2016(E2066,"1"))))</f>
        <v>农林牧渔</v>
      </c>
      <c r="H2066" s="34" t="str">
        <f>IF(E2066="","",IF($H$1="上证50",[1]!EM_S_INFO_COMPINDEX(E2066,"000016"),"")&amp;IF($H$1="上证180",[1]!EM_S_INFO_COMPINDEX(E2066,"000010"),"")&amp;IF($H$1="沪深300",[1]!EM_S_INFO_COMPINDEX(E2066,"000300"),"")&amp;IF(AND($H$1="上证A股",RIGHT(E2066,2)="SH"),"是","")&amp;IF(AND($H$1="深证A股",RIGHT(E2066,2)="SZ"),"是","")&amp;IF(AND($H$1="创业板",LEFT(E2066,1)-3=0),"是","")&amp;IF(AND($H$1="全部A股",E2066&lt;&gt;0),"是","")&amp;IF(AND($H$1="中小板",LEFT(E2066,3)="002"),"是",""))</f>
        <v>是</v>
      </c>
      <c r="I2066" s="46">
        <f ca="1">IF(E2066="","",IF(OR([1]!EM_S_VAL_MV(E2066,deadline)="",[1]!EM_S_VAL_MV(E2066,deadline)="--",[1]!EM_S_VAL_MV(E2066,deadline)="null"),0,[1]!EM_S_VAL_MV(E2066,deadline)/100000000))</f>
        <v>35.552197499999998</v>
      </c>
      <c r="J2066" s="46">
        <f ca="1">IF(E2066="","",IF(RIGHT(LEFT($J$1,6),3)="TTM",[1]!EM_S_FA_PROFIT_TTM(E2066,LEFT(RIGHT($J$1,11),10),1)/100000000,[1]!EM_S_STM07_IS(E2066,61,LEFT(RIGHT($J$1,5),4)&amp;"-12-31",1)/100000000))</f>
        <v>0.72574556349999997</v>
      </c>
      <c r="K2066" s="36">
        <f t="shared" ca="1" si="162"/>
        <v>48.987137211759197</v>
      </c>
      <c r="L2066" s="46">
        <f ca="1">IF(E2066="","",IF(ISERROR(IF(行业估值!$E$7="最新年报",[1]!EM_S_STM07_BS(E2066,140,LEFT(RIGHT($L$1,5),4)&amp;"-12-31",1)/100000000,[1]!EM_S_STM07_BS(E2066,140,LEFT(RIGHT($L$1,11),10),1)/100000000)),0,IF(行业估值!$E$7="最新年报",[1]!EM_S_STM07_BS(E2066,140,LEFT(RIGHT($L$1,5),4)&amp;"-12-31",1)/100000000,[1]!EM_S_STM07_BS(E2066,140,LEFT(RIGHT($L$1,11),10),1)/100000000)))</f>
        <v>9.8440534750999991</v>
      </c>
      <c r="M2066" s="36">
        <f t="shared" ca="1" si="163"/>
        <v>3.6115404685607775</v>
      </c>
      <c r="N2066" s="37">
        <f ca="1">IF(E2066="","",IF(ISERROR([1]!EM_S_EST_NETPROFIT(E2066,行业估值!$E$6,deadline)/100000000),"-",[1]!EM_S_EST_NETPROFIT(E2066,行业估值!$E$6,deadline)/100000000))</f>
        <v>1.1428499999999999</v>
      </c>
      <c r="O2066" s="36">
        <f t="shared" ca="1" si="164"/>
        <v>31.10836723979525</v>
      </c>
      <c r="T2066" s="64" t="s">
        <v>4118</v>
      </c>
      <c r="U2066" s="64" t="s">
        <v>4119</v>
      </c>
    </row>
    <row r="2067" spans="4:21">
      <c r="D2067" s="45" t="str">
        <f>IF(AND(行业估值!$B$39=$G2067,COUNTIF($G$2:$G$2552,$G2067)&gt;=1),COUNTIF($G$2:G2067,$G2067),"")</f>
        <v/>
      </c>
      <c r="E2067" s="65" t="str">
        <f t="shared" si="160"/>
        <v>300674.SZ</v>
      </c>
      <c r="F2067" s="65" t="str">
        <f t="shared" si="161"/>
        <v>宇信科技</v>
      </c>
      <c r="G2067" s="34" t="str">
        <f>IF(E2067="","",IF(行业估值!$C$5="申万行业",[1]!EM_S_INFO_INDUSTRY_SW2014(E2067,"1"),IF(行业估值!$C$5="证监会行业",[1]!EM_S_INFO_INDUSTRY_CSRC1(E2067,"1"),[1]!EM_S_INFO_INDUSTRY_EM2016(E2067,"1"))))</f>
        <v>互联网</v>
      </c>
      <c r="H2067" s="34" t="str">
        <f>IF(E2067="","",IF($H$1="上证50",[1]!EM_S_INFO_COMPINDEX(E2067,"000016"),"")&amp;IF($H$1="上证180",[1]!EM_S_INFO_COMPINDEX(E2067,"000010"),"")&amp;IF($H$1="沪深300",[1]!EM_S_INFO_COMPINDEX(E2067,"000300"),"")&amp;IF(AND($H$1="上证A股",RIGHT(E2067,2)="SH"),"是","")&amp;IF(AND($H$1="深证A股",RIGHT(E2067,2)="SZ"),"是","")&amp;IF(AND($H$1="创业板",LEFT(E2067,1)-3=0),"是","")&amp;IF(AND($H$1="全部A股",E2067&lt;&gt;0),"是","")&amp;IF(AND($H$1="中小板",LEFT(E2067,3)="002"),"是",""))</f>
        <v>是</v>
      </c>
      <c r="I2067" s="46">
        <f ca="1">IF(E2067="","",IF(OR([1]!EM_S_VAL_MV(E2067,deadline)="",[1]!EM_S_VAL_MV(E2067,deadline)="--",[1]!EM_S_VAL_MV(E2067,deadline)="null"),0,[1]!EM_S_VAL_MV(E2067,deadline)/100000000))</f>
        <v>90.322258000000005</v>
      </c>
      <c r="J2067" s="46">
        <f ca="1">IF(E2067="","",IF(RIGHT(LEFT($J$1,6),3)="TTM",[1]!EM_S_FA_PROFIT_TTM(E2067,LEFT(RIGHT($J$1,11),10),1)/100000000,[1]!EM_S_STM07_IS(E2067,61,LEFT(RIGHT($J$1,5),4)&amp;"-12-31",1)/100000000))</f>
        <v>2.0201498680999999</v>
      </c>
      <c r="K2067" s="36">
        <f t="shared" ca="1" si="162"/>
        <v>44.710671928984304</v>
      </c>
      <c r="L2067" s="46">
        <f ca="1">IF(E2067="","",IF(ISERROR(IF(行业估值!$E$7="最新年报",[1]!EM_S_STM07_BS(E2067,140,LEFT(RIGHT($L$1,5),4)&amp;"-12-31",1)/100000000,[1]!EM_S_STM07_BS(E2067,140,LEFT(RIGHT($L$1,11),10),1)/100000000)),0,IF(行业估值!$E$7="最新年报",[1]!EM_S_STM07_BS(E2067,140,LEFT(RIGHT($L$1,5),4)&amp;"-12-31",1)/100000000,[1]!EM_S_STM07_BS(E2067,140,LEFT(RIGHT($L$1,11),10),1)/100000000)))</f>
        <v>16.6766860209</v>
      </c>
      <c r="M2067" s="36">
        <f t="shared" ca="1" si="163"/>
        <v>5.4160795428302686</v>
      </c>
      <c r="N2067" s="37" t="str">
        <f ca="1">IF(E2067="","",IF(ISERROR([1]!EM_S_EST_NETPROFIT(E2067,行业估值!$E$6,deadline)/100000000),"-",[1]!EM_S_EST_NETPROFIT(E2067,行业估值!$E$6,deadline)/100000000))</f>
        <v>-</v>
      </c>
      <c r="O2067" s="36" t="str">
        <f t="shared" ca="1" si="164"/>
        <v>-</v>
      </c>
      <c r="T2067" s="64" t="s">
        <v>4120</v>
      </c>
      <c r="U2067" s="64" t="s">
        <v>4121</v>
      </c>
    </row>
    <row r="2068" spans="4:21">
      <c r="D2068" s="45" t="str">
        <f>IF(AND(行业估值!$B$39=$G2068,COUNTIF($G$2:$G$2552,$G2068)&gt;=1),COUNTIF($G$2:G2068,$G2068),"")</f>
        <v/>
      </c>
      <c r="E2068" s="65" t="str">
        <f t="shared" si="160"/>
        <v>300675.SZ</v>
      </c>
      <c r="F2068" s="65" t="str">
        <f t="shared" si="161"/>
        <v>建科院</v>
      </c>
      <c r="G2068" s="34" t="str">
        <f>IF(E2068="","",IF(行业估值!$C$5="申万行业",[1]!EM_S_INFO_INDUSTRY_SW2014(E2068,"1"),IF(行业估值!$C$5="证监会行业",[1]!EM_S_INFO_INDUSTRY_CSRC1(E2068,"1"),[1]!EM_S_INFO_INDUSTRY_EM2016(E2068,"1"))))</f>
        <v>休闲、生活及专业服务</v>
      </c>
      <c r="H2068" s="34" t="str">
        <f>IF(E2068="","",IF($H$1="上证50",[1]!EM_S_INFO_COMPINDEX(E2068,"000016"),"")&amp;IF($H$1="上证180",[1]!EM_S_INFO_COMPINDEX(E2068,"000010"),"")&amp;IF($H$1="沪深300",[1]!EM_S_INFO_COMPINDEX(E2068,"000300"),"")&amp;IF(AND($H$1="上证A股",RIGHT(E2068,2)="SH"),"是","")&amp;IF(AND($H$1="深证A股",RIGHT(E2068,2)="SZ"),"是","")&amp;IF(AND($H$1="创业板",LEFT(E2068,1)-3=0),"是","")&amp;IF(AND($H$1="全部A股",E2068&lt;&gt;0),"是","")&amp;IF(AND($H$1="中小板",LEFT(E2068,3)="002"),"是",""))</f>
        <v>是</v>
      </c>
      <c r="I2068" s="46">
        <f ca="1">IF(E2068="","",IF(OR([1]!EM_S_VAL_MV(E2068,deadline)="",[1]!EM_S_VAL_MV(E2068,deadline)="--",[1]!EM_S_VAL_MV(E2068,deadline)="null"),0,[1]!EM_S_VAL_MV(E2068,deadline)/100000000))</f>
        <v>22.2933384</v>
      </c>
      <c r="J2068" s="46">
        <f ca="1">IF(E2068="","",IF(RIGHT(LEFT($J$1,6),3)="TTM",[1]!EM_S_FA_PROFIT_TTM(E2068,LEFT(RIGHT($J$1,11),10),1)/100000000,[1]!EM_S_STM07_IS(E2068,61,LEFT(RIGHT($J$1,5),4)&amp;"-12-31",1)/100000000))</f>
        <v>4.9770370700000004E-2</v>
      </c>
      <c r="K2068" s="36">
        <f t="shared" ca="1" si="162"/>
        <v>447.9238970185126</v>
      </c>
      <c r="L2068" s="46">
        <f ca="1">IF(E2068="","",IF(ISERROR(IF(行业估值!$E$7="最新年报",[1]!EM_S_STM07_BS(E2068,140,LEFT(RIGHT($L$1,5),4)&amp;"-12-31",1)/100000000,[1]!EM_S_STM07_BS(E2068,140,LEFT(RIGHT($L$1,11),10),1)/100000000)),0,IF(行业估值!$E$7="最新年报",[1]!EM_S_STM07_BS(E2068,140,LEFT(RIGHT($L$1,5),4)&amp;"-12-31",1)/100000000,[1]!EM_S_STM07_BS(E2068,140,LEFT(RIGHT($L$1,11),10),1)/100000000)))</f>
        <v>4.0796403208000003</v>
      </c>
      <c r="M2068" s="36">
        <f t="shared" ca="1" si="163"/>
        <v>5.4645352646255763</v>
      </c>
      <c r="N2068" s="37" t="str">
        <f ca="1">IF(E2068="","",IF(ISERROR([1]!EM_S_EST_NETPROFIT(E2068,行业估值!$E$6,deadline)/100000000),"-",[1]!EM_S_EST_NETPROFIT(E2068,行业估值!$E$6,deadline)/100000000))</f>
        <v>-</v>
      </c>
      <c r="O2068" s="36" t="str">
        <f t="shared" ca="1" si="164"/>
        <v>-</v>
      </c>
      <c r="T2068" s="64" t="s">
        <v>4122</v>
      </c>
      <c r="U2068" s="64" t="s">
        <v>4123</v>
      </c>
    </row>
    <row r="2069" spans="4:21">
      <c r="D2069" s="45" t="str">
        <f>IF(AND(行业估值!$B$39=$G2069,COUNTIF($G$2:$G$2552,$G2069)&gt;=1),COUNTIF($G$2:G2069,$G2069),"")</f>
        <v/>
      </c>
      <c r="E2069" s="65" t="str">
        <f t="shared" si="160"/>
        <v>300676.SZ</v>
      </c>
      <c r="F2069" s="65" t="str">
        <f t="shared" si="161"/>
        <v>华大基因</v>
      </c>
      <c r="G2069" s="34" t="str">
        <f>IF(E2069="","",IF(行业估值!$C$5="申万行业",[1]!EM_S_INFO_INDUSTRY_SW2014(E2069,"1"),IF(行业估值!$C$5="证监会行业",[1]!EM_S_INFO_INDUSTRY_CSRC1(E2069,"1"),[1]!EM_S_INFO_INDUSTRY_EM2016(E2069,"1"))))</f>
        <v>医药生物</v>
      </c>
      <c r="H2069" s="34" t="str">
        <f>IF(E2069="","",IF($H$1="上证50",[1]!EM_S_INFO_COMPINDEX(E2069,"000016"),"")&amp;IF($H$1="上证180",[1]!EM_S_INFO_COMPINDEX(E2069,"000010"),"")&amp;IF($H$1="沪深300",[1]!EM_S_INFO_COMPINDEX(E2069,"000300"),"")&amp;IF(AND($H$1="上证A股",RIGHT(E2069,2)="SH"),"是","")&amp;IF(AND($H$1="深证A股",RIGHT(E2069,2)="SZ"),"是","")&amp;IF(AND($H$1="创业板",LEFT(E2069,1)-3=0),"是","")&amp;IF(AND($H$1="全部A股",E2069&lt;&gt;0),"是","")&amp;IF(AND($H$1="中小板",LEFT(E2069,3)="002"),"是",""))</f>
        <v>是</v>
      </c>
      <c r="I2069" s="46">
        <f ca="1">IF(E2069="","",IF(OR([1]!EM_S_VAL_MV(E2069,deadline)="",[1]!EM_S_VAL_MV(E2069,deadline)="--",[1]!EM_S_VAL_MV(E2069,deadline)="null"),0,[1]!EM_S_VAL_MV(E2069,deadline)/100000000))</f>
        <v>244.02099000000001</v>
      </c>
      <c r="J2069" s="46">
        <f ca="1">IF(E2069="","",IF(RIGHT(LEFT($J$1,6),3)="TTM",[1]!EM_S_FA_PROFIT_TTM(E2069,LEFT(RIGHT($J$1,11),10),1)/100000000,[1]!EM_S_STM07_IS(E2069,61,LEFT(RIGHT($J$1,5),4)&amp;"-12-31",1)/100000000))</f>
        <v>3.4047463781</v>
      </c>
      <c r="K2069" s="36">
        <f t="shared" ca="1" si="162"/>
        <v>71.670827398361041</v>
      </c>
      <c r="L2069" s="46">
        <f ca="1">IF(E2069="","",IF(ISERROR(IF(行业估值!$E$7="最新年报",[1]!EM_S_STM07_BS(E2069,140,LEFT(RIGHT($L$1,5),4)&amp;"-12-31",1)/100000000,[1]!EM_S_STM07_BS(E2069,140,LEFT(RIGHT($L$1,11),10),1)/100000000)),0,IF(行业估值!$E$7="最新年报",[1]!EM_S_STM07_BS(E2069,140,LEFT(RIGHT($L$1,5),4)&amp;"-12-31",1)/100000000,[1]!EM_S_STM07_BS(E2069,140,LEFT(RIGHT($L$1,11),10),1)/100000000)))</f>
        <v>44.607859113500005</v>
      </c>
      <c r="M2069" s="36">
        <f t="shared" ca="1" si="163"/>
        <v>5.4703586957427</v>
      </c>
      <c r="N2069" s="37">
        <f ca="1">IF(E2069="","",IF(ISERROR([1]!EM_S_EST_NETPROFIT(E2069,行业估值!$E$6,deadline)/100000000),"-",[1]!EM_S_EST_NETPROFIT(E2069,行业估值!$E$6,deadline)/100000000))</f>
        <v>4.1806999999999999</v>
      </c>
      <c r="O2069" s="36">
        <f t="shared" ca="1" si="164"/>
        <v>58.368452651469852</v>
      </c>
      <c r="T2069" s="64" t="s">
        <v>4124</v>
      </c>
      <c r="U2069" s="64" t="s">
        <v>4125</v>
      </c>
    </row>
    <row r="2070" spans="4:21">
      <c r="D2070" s="45" t="str">
        <f>IF(AND(行业估值!$B$39=$G2070,COUNTIF($G$2:$G$2552,$G2070)&gt;=1),COUNTIF($G$2:G2070,$G2070),"")</f>
        <v/>
      </c>
      <c r="E2070" s="65" t="str">
        <f t="shared" si="160"/>
        <v>300677.SZ</v>
      </c>
      <c r="F2070" s="65" t="str">
        <f t="shared" si="161"/>
        <v>英科医疗</v>
      </c>
      <c r="G2070" s="34" t="str">
        <f>IF(E2070="","",IF(行业估值!$C$5="申万行业",[1]!EM_S_INFO_INDUSTRY_SW2014(E2070,"1"),IF(行业估值!$C$5="证监会行业",[1]!EM_S_INFO_INDUSTRY_CSRC1(E2070,"1"),[1]!EM_S_INFO_INDUSTRY_EM2016(E2070,"1"))))</f>
        <v>医药生物</v>
      </c>
      <c r="H2070" s="34" t="str">
        <f>IF(E2070="","",IF($H$1="上证50",[1]!EM_S_INFO_COMPINDEX(E2070,"000016"),"")&amp;IF($H$1="上证180",[1]!EM_S_INFO_COMPINDEX(E2070,"000010"),"")&amp;IF($H$1="沪深300",[1]!EM_S_INFO_COMPINDEX(E2070,"000300"),"")&amp;IF(AND($H$1="上证A股",RIGHT(E2070,2)="SH"),"是","")&amp;IF(AND($H$1="深证A股",RIGHT(E2070,2)="SZ"),"是","")&amp;IF(AND($H$1="创业板",LEFT(E2070,1)-3=0),"是","")&amp;IF(AND($H$1="全部A股",E2070&lt;&gt;0),"是","")&amp;IF(AND($H$1="中小板",LEFT(E2070,3)="002"),"是",""))</f>
        <v>是</v>
      </c>
      <c r="I2070" s="46">
        <f ca="1">IF(E2070="","",IF(OR([1]!EM_S_VAL_MV(E2070,deadline)="",[1]!EM_S_VAL_MV(E2070,deadline)="--",[1]!EM_S_VAL_MV(E2070,deadline)="null"),0,[1]!EM_S_VAL_MV(E2070,deadline)/100000000))</f>
        <v>30.577707958800001</v>
      </c>
      <c r="J2070" s="46">
        <f ca="1">IF(E2070="","",IF(RIGHT(LEFT($J$1,6),3)="TTM",[1]!EM_S_FA_PROFIT_TTM(E2070,LEFT(RIGHT($J$1,11),10),1)/100000000,[1]!EM_S_STM07_IS(E2070,61,LEFT(RIGHT($J$1,5),4)&amp;"-12-31",1)/100000000))</f>
        <v>1.7633693293999999</v>
      </c>
      <c r="K2070" s="36">
        <f t="shared" ca="1" si="162"/>
        <v>17.340501192228576</v>
      </c>
      <c r="L2070" s="46">
        <f ca="1">IF(E2070="","",IF(ISERROR(IF(行业估值!$E$7="最新年报",[1]!EM_S_STM07_BS(E2070,140,LEFT(RIGHT($L$1,5),4)&amp;"-12-31",1)/100000000,[1]!EM_S_STM07_BS(E2070,140,LEFT(RIGHT($L$1,11),10),1)/100000000)),0,IF(行业估值!$E$7="最新年报",[1]!EM_S_STM07_BS(E2070,140,LEFT(RIGHT($L$1,5),4)&amp;"-12-31",1)/100000000,[1]!EM_S_STM07_BS(E2070,140,LEFT(RIGHT($L$1,11),10),1)/100000000)))</f>
        <v>14.184765180899999</v>
      </c>
      <c r="M2070" s="36">
        <f t="shared" ca="1" si="163"/>
        <v>2.1556724816265094</v>
      </c>
      <c r="N2070" s="37">
        <f ca="1">IF(E2070="","",IF(ISERROR([1]!EM_S_EST_NETPROFIT(E2070,行业估值!$E$6,deadline)/100000000),"-",[1]!EM_S_EST_NETPROFIT(E2070,行业估值!$E$6,deadline)/100000000))</f>
        <v>1.8284</v>
      </c>
      <c r="O2070" s="36">
        <f t="shared" ca="1" si="164"/>
        <v>16.723751891708599</v>
      </c>
      <c r="T2070" s="64" t="s">
        <v>4126</v>
      </c>
      <c r="U2070" s="64" t="s">
        <v>4127</v>
      </c>
    </row>
    <row r="2071" spans="4:21">
      <c r="D2071" s="45" t="str">
        <f>IF(AND(行业估值!$B$39=$G2071,COUNTIF($G$2:$G$2552,$G2071)&gt;=1),COUNTIF($G$2:G2071,$G2071),"")</f>
        <v/>
      </c>
      <c r="E2071" s="65" t="str">
        <f t="shared" si="160"/>
        <v>300678.SZ</v>
      </c>
      <c r="F2071" s="65" t="str">
        <f t="shared" si="161"/>
        <v>中科信息</v>
      </c>
      <c r="G2071" s="34" t="str">
        <f>IF(E2071="","",IF(行业估值!$C$5="申万行业",[1]!EM_S_INFO_INDUSTRY_SW2014(E2071,"1"),IF(行业估值!$C$5="证监会行业",[1]!EM_S_INFO_INDUSTRY_CSRC1(E2071,"1"),[1]!EM_S_INFO_INDUSTRY_EM2016(E2071,"1"))))</f>
        <v>信息技术</v>
      </c>
      <c r="H2071" s="34" t="str">
        <f>IF(E2071="","",IF($H$1="上证50",[1]!EM_S_INFO_COMPINDEX(E2071,"000016"),"")&amp;IF($H$1="上证180",[1]!EM_S_INFO_COMPINDEX(E2071,"000010"),"")&amp;IF($H$1="沪深300",[1]!EM_S_INFO_COMPINDEX(E2071,"000300"),"")&amp;IF(AND($H$1="上证A股",RIGHT(E2071,2)="SH"),"是","")&amp;IF(AND($H$1="深证A股",RIGHT(E2071,2)="SZ"),"是","")&amp;IF(AND($H$1="创业板",LEFT(E2071,1)-3=0),"是","")&amp;IF(AND($H$1="全部A股",E2071&lt;&gt;0),"是","")&amp;IF(AND($H$1="中小板",LEFT(E2071,3)="002"),"是",""))</f>
        <v>是</v>
      </c>
      <c r="I2071" s="46">
        <f ca="1">IF(E2071="","",IF(OR([1]!EM_S_VAL_MV(E2071,deadline)="",[1]!EM_S_VAL_MV(E2071,deadline)="--",[1]!EM_S_VAL_MV(E2071,deadline)="null"),0,[1]!EM_S_VAL_MV(E2071,deadline)/100000000))</f>
        <v>36.72</v>
      </c>
      <c r="J2071" s="46">
        <f ca="1">IF(E2071="","",IF(RIGHT(LEFT($J$1,6),3)="TTM",[1]!EM_S_FA_PROFIT_TTM(E2071,LEFT(RIGHT($J$1,11),10),1)/100000000,[1]!EM_S_STM07_IS(E2071,61,LEFT(RIGHT($J$1,5),4)&amp;"-12-31",1)/100000000))</f>
        <v>0.46213463770000002</v>
      </c>
      <c r="K2071" s="36">
        <f t="shared" ca="1" si="162"/>
        <v>79.457363730085092</v>
      </c>
      <c r="L2071" s="46">
        <f ca="1">IF(E2071="","",IF(ISERROR(IF(行业估值!$E$7="最新年报",[1]!EM_S_STM07_BS(E2071,140,LEFT(RIGHT($L$1,5),4)&amp;"-12-31",1)/100000000,[1]!EM_S_STM07_BS(E2071,140,LEFT(RIGHT($L$1,11),10),1)/100000000)),0,IF(行业估值!$E$7="最新年报",[1]!EM_S_STM07_BS(E2071,140,LEFT(RIGHT($L$1,5),4)&amp;"-12-31",1)/100000000,[1]!EM_S_STM07_BS(E2071,140,LEFT(RIGHT($L$1,11),10),1)/100000000)))</f>
        <v>5.6991090040999994</v>
      </c>
      <c r="M2071" s="36">
        <f t="shared" ca="1" si="163"/>
        <v>6.4431124187277771</v>
      </c>
      <c r="N2071" s="37" t="str">
        <f ca="1">IF(E2071="","",IF(ISERROR([1]!EM_S_EST_NETPROFIT(E2071,行业估值!$E$6,deadline)/100000000),"-",[1]!EM_S_EST_NETPROFIT(E2071,行业估值!$E$6,deadline)/100000000))</f>
        <v>-</v>
      </c>
      <c r="O2071" s="36" t="str">
        <f t="shared" ca="1" si="164"/>
        <v>-</v>
      </c>
      <c r="T2071" s="64" t="s">
        <v>4128</v>
      </c>
      <c r="U2071" s="64" t="s">
        <v>4129</v>
      </c>
    </row>
    <row r="2072" spans="4:21">
      <c r="D2072" s="45" t="str">
        <f>IF(AND(行业估值!$B$39=$G2072,COUNTIF($G$2:$G$2552,$G2072)&gt;=1),COUNTIF($G$2:G2072,$G2072),"")</f>
        <v/>
      </c>
      <c r="E2072" s="65" t="str">
        <f t="shared" si="160"/>
        <v>300679.SZ</v>
      </c>
      <c r="F2072" s="65" t="str">
        <f t="shared" si="161"/>
        <v>电连技术</v>
      </c>
      <c r="G2072" s="34" t="str">
        <f>IF(E2072="","",IF(行业估值!$C$5="申万行业",[1]!EM_S_INFO_INDUSTRY_SW2014(E2072,"1"),IF(行业估值!$C$5="证监会行业",[1]!EM_S_INFO_INDUSTRY_CSRC1(E2072,"1"),[1]!EM_S_INFO_INDUSTRY_EM2016(E2072,"1"))))</f>
        <v>电子设备</v>
      </c>
      <c r="H2072" s="34" t="str">
        <f>IF(E2072="","",IF($H$1="上证50",[1]!EM_S_INFO_COMPINDEX(E2072,"000016"),"")&amp;IF($H$1="上证180",[1]!EM_S_INFO_COMPINDEX(E2072,"000010"),"")&amp;IF($H$1="沪深300",[1]!EM_S_INFO_COMPINDEX(E2072,"000300"),"")&amp;IF(AND($H$1="上证A股",RIGHT(E2072,2)="SH"),"是","")&amp;IF(AND($H$1="深证A股",RIGHT(E2072,2)="SZ"),"是","")&amp;IF(AND($H$1="创业板",LEFT(E2072,1)-3=0),"是","")&amp;IF(AND($H$1="全部A股",E2072&lt;&gt;0),"是","")&amp;IF(AND($H$1="中小板",LEFT(E2072,3)="002"),"是",""))</f>
        <v>是</v>
      </c>
      <c r="I2072" s="46">
        <f ca="1">IF(E2072="","",IF(OR([1]!EM_S_VAL_MV(E2072,deadline)="",[1]!EM_S_VAL_MV(E2072,deadline)="--",[1]!EM_S_VAL_MV(E2072,deadline)="null"),0,[1]!EM_S_VAL_MV(E2072,deadline)/100000000))</f>
        <v>108.83808000000001</v>
      </c>
      <c r="J2072" s="46">
        <f ca="1">IF(E2072="","",IF(RIGHT(LEFT($J$1,6),3)="TTM",[1]!EM_S_FA_PROFIT_TTM(E2072,LEFT(RIGHT($J$1,11),10),1)/100000000,[1]!EM_S_STM07_IS(E2072,61,LEFT(RIGHT($J$1,5),4)&amp;"-12-31",1)/100000000))</f>
        <v>1.7557041012999999</v>
      </c>
      <c r="K2072" s="36">
        <f t="shared" ca="1" si="162"/>
        <v>61.991129324930974</v>
      </c>
      <c r="L2072" s="46">
        <f ca="1">IF(E2072="","",IF(ISERROR(IF(行业估值!$E$7="最新年报",[1]!EM_S_STM07_BS(E2072,140,LEFT(RIGHT($L$1,5),4)&amp;"-12-31",1)/100000000,[1]!EM_S_STM07_BS(E2072,140,LEFT(RIGHT($L$1,11),10),1)/100000000)),0,IF(行业估值!$E$7="最新年报",[1]!EM_S_STM07_BS(E2072,140,LEFT(RIGHT($L$1,5),4)&amp;"-12-31",1)/100000000,[1]!EM_S_STM07_BS(E2072,140,LEFT(RIGHT($L$1,11),10),1)/100000000)))</f>
        <v>34.612442687300003</v>
      </c>
      <c r="M2072" s="36">
        <f t="shared" ca="1" si="163"/>
        <v>3.1444784461841775</v>
      </c>
      <c r="N2072" s="37">
        <f ca="1">IF(E2072="","",IF(ISERROR([1]!EM_S_EST_NETPROFIT(E2072,行业估值!$E$6,deadline)/100000000),"-",[1]!EM_S_EST_NETPROFIT(E2072,行业估值!$E$6,deadline)/100000000))</f>
        <v>2.2148750000000001</v>
      </c>
      <c r="O2072" s="36">
        <f t="shared" ca="1" si="164"/>
        <v>49.139603815113716</v>
      </c>
      <c r="T2072" s="64" t="s">
        <v>4130</v>
      </c>
      <c r="U2072" s="64" t="s">
        <v>4131</v>
      </c>
    </row>
    <row r="2073" spans="4:21">
      <c r="D2073" s="45" t="str">
        <f>IF(AND(行业估值!$B$39=$G2073,COUNTIF($G$2:$G$2552,$G2073)&gt;=1),COUNTIF($G$2:G2073,$G2073),"")</f>
        <v/>
      </c>
      <c r="E2073" s="65" t="str">
        <f t="shared" si="160"/>
        <v>300680.SZ</v>
      </c>
      <c r="F2073" s="65" t="str">
        <f t="shared" si="161"/>
        <v>隆盛科技</v>
      </c>
      <c r="G2073" s="34" t="str">
        <f>IF(E2073="","",IF(行业估值!$C$5="申万行业",[1]!EM_S_INFO_INDUSTRY_SW2014(E2073,"1"),IF(行业估值!$C$5="证监会行业",[1]!EM_S_INFO_INDUSTRY_CSRC1(E2073,"1"),[1]!EM_S_INFO_INDUSTRY_EM2016(E2073,"1"))))</f>
        <v>交运设备</v>
      </c>
      <c r="H2073" s="34" t="str">
        <f>IF(E2073="","",IF($H$1="上证50",[1]!EM_S_INFO_COMPINDEX(E2073,"000016"),"")&amp;IF($H$1="上证180",[1]!EM_S_INFO_COMPINDEX(E2073,"000010"),"")&amp;IF($H$1="沪深300",[1]!EM_S_INFO_COMPINDEX(E2073,"000300"),"")&amp;IF(AND($H$1="上证A股",RIGHT(E2073,2)="SH"),"是","")&amp;IF(AND($H$1="深证A股",RIGHT(E2073,2)="SZ"),"是","")&amp;IF(AND($H$1="创业板",LEFT(E2073,1)-3=0),"是","")&amp;IF(AND($H$1="全部A股",E2073&lt;&gt;0),"是","")&amp;IF(AND($H$1="中小板",LEFT(E2073,3)="002"),"是",""))</f>
        <v>是</v>
      </c>
      <c r="I2073" s="46">
        <f ca="1">IF(E2073="","",IF(OR([1]!EM_S_VAL_MV(E2073,deadline)="",[1]!EM_S_VAL_MV(E2073,deadline)="--",[1]!EM_S_VAL_MV(E2073,deadline)="null"),0,[1]!EM_S_VAL_MV(E2073,deadline)/100000000))</f>
        <v>14.342355153</v>
      </c>
      <c r="J2073" s="46">
        <f ca="1">IF(E2073="","",IF(RIGHT(LEFT($J$1,6),3)="TTM",[1]!EM_S_FA_PROFIT_TTM(E2073,LEFT(RIGHT($J$1,11),10),1)/100000000,[1]!EM_S_STM07_IS(E2073,61,LEFT(RIGHT($J$1,5),4)&amp;"-12-31",1)/100000000))</f>
        <v>0.19221279250000001</v>
      </c>
      <c r="K2073" s="36">
        <f t="shared" ca="1" si="162"/>
        <v>74.617068752070693</v>
      </c>
      <c r="L2073" s="46">
        <f ca="1">IF(E2073="","",IF(ISERROR(IF(行业估值!$E$7="最新年报",[1]!EM_S_STM07_BS(E2073,140,LEFT(RIGHT($L$1,5),4)&amp;"-12-31",1)/100000000,[1]!EM_S_STM07_BS(E2073,140,LEFT(RIGHT($L$1,11),10),1)/100000000)),0,IF(行业估值!$E$7="最新年报",[1]!EM_S_STM07_BS(E2073,140,LEFT(RIGHT($L$1,5),4)&amp;"-12-31",1)/100000000,[1]!EM_S_STM07_BS(E2073,140,LEFT(RIGHT($L$1,11),10),1)/100000000)))</f>
        <v>5.3738063089999999</v>
      </c>
      <c r="M2073" s="36">
        <f t="shared" ca="1" si="163"/>
        <v>2.6689378679279079</v>
      </c>
      <c r="N2073" s="37" t="str">
        <f ca="1">IF(E2073="","",IF(ISERROR([1]!EM_S_EST_NETPROFIT(E2073,行业估值!$E$6,deadline)/100000000),"-",[1]!EM_S_EST_NETPROFIT(E2073,行业估值!$E$6,deadline)/100000000))</f>
        <v>-</v>
      </c>
      <c r="O2073" s="36" t="str">
        <f t="shared" ca="1" si="164"/>
        <v>-</v>
      </c>
      <c r="T2073" s="64" t="s">
        <v>4132</v>
      </c>
      <c r="U2073" s="64" t="s">
        <v>4133</v>
      </c>
    </row>
    <row r="2074" spans="4:21">
      <c r="D2074" s="45" t="str">
        <f>IF(AND(行业估值!$B$39=$G2074,COUNTIF($G$2:$G$2552,$G2074)&gt;=1),COUNTIF($G$2:G2074,$G2074),"")</f>
        <v/>
      </c>
      <c r="E2074" s="65" t="str">
        <f t="shared" si="160"/>
        <v>300681.SZ</v>
      </c>
      <c r="F2074" s="65" t="str">
        <f t="shared" si="161"/>
        <v>英搏尔</v>
      </c>
      <c r="G2074" s="34" t="str">
        <f>IF(E2074="","",IF(行业估值!$C$5="申万行业",[1]!EM_S_INFO_INDUSTRY_SW2014(E2074,"1"),IF(行业估值!$C$5="证监会行业",[1]!EM_S_INFO_INDUSTRY_CSRC1(E2074,"1"),[1]!EM_S_INFO_INDUSTRY_EM2016(E2074,"1"))))</f>
        <v>交运设备</v>
      </c>
      <c r="H2074" s="34" t="str">
        <f>IF(E2074="","",IF($H$1="上证50",[1]!EM_S_INFO_COMPINDEX(E2074,"000016"),"")&amp;IF($H$1="上证180",[1]!EM_S_INFO_COMPINDEX(E2074,"000010"),"")&amp;IF($H$1="沪深300",[1]!EM_S_INFO_COMPINDEX(E2074,"000300"),"")&amp;IF(AND($H$1="上证A股",RIGHT(E2074,2)="SH"),"是","")&amp;IF(AND($H$1="深证A股",RIGHT(E2074,2)="SZ"),"是","")&amp;IF(AND($H$1="创业板",LEFT(E2074,1)-3=0),"是","")&amp;IF(AND($H$1="全部A股",E2074&lt;&gt;0),"是","")&amp;IF(AND($H$1="中小板",LEFT(E2074,3)="002"),"是",""))</f>
        <v>是</v>
      </c>
      <c r="I2074" s="46">
        <f ca="1">IF(E2074="","",IF(OR([1]!EM_S_VAL_MV(E2074,deadline)="",[1]!EM_S_VAL_MV(E2074,deadline)="--",[1]!EM_S_VAL_MV(E2074,deadline)="null"),0,[1]!EM_S_VAL_MV(E2074,deadline)/100000000))</f>
        <v>23.360399999999998</v>
      </c>
      <c r="J2074" s="46">
        <f ca="1">IF(E2074="","",IF(RIGHT(LEFT($J$1,6),3)="TTM",[1]!EM_S_FA_PROFIT_TTM(E2074,LEFT(RIGHT($J$1,11),10),1)/100000000,[1]!EM_S_STM07_IS(E2074,61,LEFT(RIGHT($J$1,5),4)&amp;"-12-31",1)/100000000))</f>
        <v>-0.52164799350000002</v>
      </c>
      <c r="K2074" s="36">
        <f t="shared" ca="1" si="162"/>
        <v>-44.781922467032352</v>
      </c>
      <c r="L2074" s="46">
        <f ca="1">IF(E2074="","",IF(ISERROR(IF(行业估值!$E$7="最新年报",[1]!EM_S_STM07_BS(E2074,140,LEFT(RIGHT($L$1,5),4)&amp;"-12-31",1)/100000000,[1]!EM_S_STM07_BS(E2074,140,LEFT(RIGHT($L$1,11),10),1)/100000000)),0,IF(行业估值!$E$7="最新年报",[1]!EM_S_STM07_BS(E2074,140,LEFT(RIGHT($L$1,5),4)&amp;"-12-31",1)/100000000,[1]!EM_S_STM07_BS(E2074,140,LEFT(RIGHT($L$1,11),10),1)/100000000)))</f>
        <v>5.9183321030999991</v>
      </c>
      <c r="M2074" s="36">
        <f t="shared" ca="1" si="163"/>
        <v>3.9471255740724507</v>
      </c>
      <c r="N2074" s="37" t="str">
        <f ca="1">IF(E2074="","",IF(ISERROR([1]!EM_S_EST_NETPROFIT(E2074,行业估值!$E$6,deadline)/100000000),"-",[1]!EM_S_EST_NETPROFIT(E2074,行业估值!$E$6,deadline)/100000000))</f>
        <v>-</v>
      </c>
      <c r="O2074" s="36" t="str">
        <f t="shared" ca="1" si="164"/>
        <v>-</v>
      </c>
      <c r="T2074" s="64" t="s">
        <v>4134</v>
      </c>
      <c r="U2074" s="64" t="s">
        <v>4135</v>
      </c>
    </row>
    <row r="2075" spans="4:21">
      <c r="D2075" s="45" t="str">
        <f>IF(AND(行业估值!$B$39=$G2075,COUNTIF($G$2:$G$2552,$G2075)&gt;=1),COUNTIF($G$2:G2075,$G2075),"")</f>
        <v/>
      </c>
      <c r="E2075" s="65" t="str">
        <f t="shared" si="160"/>
        <v>300682.SZ</v>
      </c>
      <c r="F2075" s="65" t="str">
        <f t="shared" si="161"/>
        <v>朗新科技</v>
      </c>
      <c r="G2075" s="34" t="str">
        <f>IF(E2075="","",IF(行业估值!$C$5="申万行业",[1]!EM_S_INFO_INDUSTRY_SW2014(E2075,"1"),IF(行业估值!$C$5="证监会行业",[1]!EM_S_INFO_INDUSTRY_CSRC1(E2075,"1"),[1]!EM_S_INFO_INDUSTRY_EM2016(E2075,"1"))))</f>
        <v>信息技术</v>
      </c>
      <c r="H2075" s="34" t="str">
        <f>IF(E2075="","",IF($H$1="上证50",[1]!EM_S_INFO_COMPINDEX(E2075,"000016"),"")&amp;IF($H$1="上证180",[1]!EM_S_INFO_COMPINDEX(E2075,"000010"),"")&amp;IF($H$1="沪深300",[1]!EM_S_INFO_COMPINDEX(E2075,"000300"),"")&amp;IF(AND($H$1="上证A股",RIGHT(E2075,2)="SH"),"是","")&amp;IF(AND($H$1="深证A股",RIGHT(E2075,2)="SZ"),"是","")&amp;IF(AND($H$1="创业板",LEFT(E2075,1)-3=0),"是","")&amp;IF(AND($H$1="全部A股",E2075&lt;&gt;0),"是","")&amp;IF(AND($H$1="中小板",LEFT(E2075,3)="002"),"是",""))</f>
        <v>是</v>
      </c>
      <c r="I2075" s="46">
        <f ca="1">IF(E2075="","",IF(OR([1]!EM_S_VAL_MV(E2075,deadline)="",[1]!EM_S_VAL_MV(E2075,deadline)="--",[1]!EM_S_VAL_MV(E2075,deadline)="null"),0,[1]!EM_S_VAL_MV(E2075,deadline)/100000000))</f>
        <v>139.3139904512</v>
      </c>
      <c r="J2075" s="46">
        <f ca="1">IF(E2075="","",IF(RIGHT(LEFT($J$1,6),3)="TTM",[1]!EM_S_FA_PROFIT_TTM(E2075,LEFT(RIGHT($J$1,11),10),1)/100000000,[1]!EM_S_STM07_IS(E2075,61,LEFT(RIGHT($J$1,5),4)&amp;"-12-31",1)/100000000))</f>
        <v>6.7192956585000001</v>
      </c>
      <c r="K2075" s="36">
        <f t="shared" ca="1" si="162"/>
        <v>20.733421705438115</v>
      </c>
      <c r="L2075" s="46">
        <f ca="1">IF(E2075="","",IF(ISERROR(IF(行业估值!$E$7="最新年报",[1]!EM_S_STM07_BS(E2075,140,LEFT(RIGHT($L$1,5),4)&amp;"-12-31",1)/100000000,[1]!EM_S_STM07_BS(E2075,140,LEFT(RIGHT($L$1,11),10),1)/100000000)),0,IF(行业估值!$E$7="最新年报",[1]!EM_S_STM07_BS(E2075,140,LEFT(RIGHT($L$1,5),4)&amp;"-12-31",1)/100000000,[1]!EM_S_STM07_BS(E2075,140,LEFT(RIGHT($L$1,11),10),1)/100000000)))</f>
        <v>40.446602827900001</v>
      </c>
      <c r="M2075" s="36">
        <f t="shared" ca="1" si="163"/>
        <v>3.4443928713612859</v>
      </c>
      <c r="N2075" s="37">
        <f ca="1">IF(E2075="","",IF(ISERROR([1]!EM_S_EST_NETPROFIT(E2075,行业估值!$E$6,deadline)/100000000),"-",[1]!EM_S_EST_NETPROFIT(E2075,行业估值!$E$6,deadline)/100000000))</f>
        <v>10.502433333333332</v>
      </c>
      <c r="O2075" s="36">
        <f t="shared" ca="1" si="164"/>
        <v>13.264924996861046</v>
      </c>
      <c r="T2075" s="64" t="s">
        <v>4136</v>
      </c>
      <c r="U2075" s="64" t="s">
        <v>4137</v>
      </c>
    </row>
    <row r="2076" spans="4:21">
      <c r="D2076" s="45" t="str">
        <f>IF(AND(行业估值!$B$39=$G2076,COUNTIF($G$2:$G$2552,$G2076)&gt;=1),COUNTIF($G$2:G2076,$G2076),"")</f>
        <v/>
      </c>
      <c r="E2076" s="65" t="str">
        <f t="shared" si="160"/>
        <v>300683.SZ</v>
      </c>
      <c r="F2076" s="65" t="str">
        <f t="shared" si="161"/>
        <v>海特生物</v>
      </c>
      <c r="G2076" s="34" t="str">
        <f>IF(E2076="","",IF(行业估值!$C$5="申万行业",[1]!EM_S_INFO_INDUSTRY_SW2014(E2076,"1"),IF(行业估值!$C$5="证监会行业",[1]!EM_S_INFO_INDUSTRY_CSRC1(E2076,"1"),[1]!EM_S_INFO_INDUSTRY_EM2016(E2076,"1"))))</f>
        <v>医药生物</v>
      </c>
      <c r="H2076" s="34" t="str">
        <f>IF(E2076="","",IF($H$1="上证50",[1]!EM_S_INFO_COMPINDEX(E2076,"000016"),"")&amp;IF($H$1="上证180",[1]!EM_S_INFO_COMPINDEX(E2076,"000010"),"")&amp;IF($H$1="沪深300",[1]!EM_S_INFO_COMPINDEX(E2076,"000300"),"")&amp;IF(AND($H$1="上证A股",RIGHT(E2076,2)="SH"),"是","")&amp;IF(AND($H$1="深证A股",RIGHT(E2076,2)="SZ"),"是","")&amp;IF(AND($H$1="创业板",LEFT(E2076,1)-3=0),"是","")&amp;IF(AND($H$1="全部A股",E2076&lt;&gt;0),"是","")&amp;IF(AND($H$1="中小板",LEFT(E2076,3)="002"),"是",""))</f>
        <v>是</v>
      </c>
      <c r="I2076" s="46">
        <f ca="1">IF(E2076="","",IF(OR([1]!EM_S_VAL_MV(E2076,deadline)="",[1]!EM_S_VAL_MV(E2076,deadline)="--",[1]!EM_S_VAL_MV(E2076,deadline)="null"),0,[1]!EM_S_VAL_MV(E2076,deadline)/100000000))</f>
        <v>29.363166864</v>
      </c>
      <c r="J2076" s="46">
        <f ca="1">IF(E2076="","",IF(RIGHT(LEFT($J$1,6),3)="TTM",[1]!EM_S_FA_PROFIT_TTM(E2076,LEFT(RIGHT($J$1,11),10),1)/100000000,[1]!EM_S_STM07_IS(E2076,61,LEFT(RIGHT($J$1,5),4)&amp;"-12-31",1)/100000000))</f>
        <v>0.83824703400000011</v>
      </c>
      <c r="K2076" s="36">
        <f t="shared" ca="1" si="162"/>
        <v>35.029252324202076</v>
      </c>
      <c r="L2076" s="46">
        <f ca="1">IF(E2076="","",IF(ISERROR(IF(行业估值!$E$7="最新年报",[1]!EM_S_STM07_BS(E2076,140,LEFT(RIGHT($L$1,5),4)&amp;"-12-31",1)/100000000,[1]!EM_S_STM07_BS(E2076,140,LEFT(RIGHT($L$1,11),10),1)/100000000)),0,IF(行业估值!$E$7="最新年报",[1]!EM_S_STM07_BS(E2076,140,LEFT(RIGHT($L$1,5),4)&amp;"-12-31",1)/100000000,[1]!EM_S_STM07_BS(E2076,140,LEFT(RIGHT($L$1,11),10),1)/100000000)))</f>
        <v>17.5833784103</v>
      </c>
      <c r="M2076" s="36">
        <f t="shared" ca="1" si="163"/>
        <v>1.66993885809792</v>
      </c>
      <c r="N2076" s="37">
        <f ca="1">IF(E2076="","",IF(ISERROR([1]!EM_S_EST_NETPROFIT(E2076,行业估值!$E$6,deadline)/100000000),"-",[1]!EM_S_EST_NETPROFIT(E2076,行业估值!$E$6,deadline)/100000000))</f>
        <v>1.0529999999999999</v>
      </c>
      <c r="O2076" s="36">
        <f t="shared" ca="1" si="164"/>
        <v>27.885248683760686</v>
      </c>
      <c r="T2076" s="64" t="s">
        <v>4138</v>
      </c>
      <c r="U2076" s="64" t="s">
        <v>4139</v>
      </c>
    </row>
    <row r="2077" spans="4:21">
      <c r="D2077" s="45" t="str">
        <f>IF(AND(行业估值!$B$39=$G2077,COUNTIF($G$2:$G$2552,$G2077)&gt;=1),COUNTIF($G$2:G2077,$G2077),"")</f>
        <v/>
      </c>
      <c r="E2077" s="65" t="str">
        <f t="shared" si="160"/>
        <v>300684.SZ</v>
      </c>
      <c r="F2077" s="65" t="str">
        <f t="shared" si="161"/>
        <v>中石科技</v>
      </c>
      <c r="G2077" s="34" t="str">
        <f>IF(E2077="","",IF(行业估值!$C$5="申万行业",[1]!EM_S_INFO_INDUSTRY_SW2014(E2077,"1"),IF(行业估值!$C$5="证监会行业",[1]!EM_S_INFO_INDUSTRY_CSRC1(E2077,"1"),[1]!EM_S_INFO_INDUSTRY_EM2016(E2077,"1"))))</f>
        <v>基础化工</v>
      </c>
      <c r="H2077" s="34" t="str">
        <f>IF(E2077="","",IF($H$1="上证50",[1]!EM_S_INFO_COMPINDEX(E2077,"000016"),"")&amp;IF($H$1="上证180",[1]!EM_S_INFO_COMPINDEX(E2077,"000010"),"")&amp;IF($H$1="沪深300",[1]!EM_S_INFO_COMPINDEX(E2077,"000300"),"")&amp;IF(AND($H$1="上证A股",RIGHT(E2077,2)="SH"),"是","")&amp;IF(AND($H$1="深证A股",RIGHT(E2077,2)="SZ"),"是","")&amp;IF(AND($H$1="创业板",LEFT(E2077,1)-3=0),"是","")&amp;IF(AND($H$1="全部A股",E2077&lt;&gt;0),"是","")&amp;IF(AND($H$1="中小板",LEFT(E2077,3)="002"),"是",""))</f>
        <v>是</v>
      </c>
      <c r="I2077" s="46">
        <f ca="1">IF(E2077="","",IF(OR([1]!EM_S_VAL_MV(E2077,deadline)="",[1]!EM_S_VAL_MV(E2077,deadline)="--",[1]!EM_S_VAL_MV(E2077,deadline)="null"),0,[1]!EM_S_VAL_MV(E2077,deadline)/100000000))</f>
        <v>61.752347999999998</v>
      </c>
      <c r="J2077" s="46">
        <f ca="1">IF(E2077="","",IF(RIGHT(LEFT($J$1,6),3)="TTM",[1]!EM_S_FA_PROFIT_TTM(E2077,LEFT(RIGHT($J$1,11),10),1)/100000000,[1]!EM_S_STM07_IS(E2077,61,LEFT(RIGHT($J$1,5),4)&amp;"-12-31",1)/100000000))</f>
        <v>1.0961652754</v>
      </c>
      <c r="K2077" s="36">
        <f t="shared" ca="1" si="162"/>
        <v>56.33488798253169</v>
      </c>
      <c r="L2077" s="46">
        <f ca="1">IF(E2077="","",IF(ISERROR(IF(行业估值!$E$7="最新年报",[1]!EM_S_STM07_BS(E2077,140,LEFT(RIGHT($L$1,5),4)&amp;"-12-31",1)/100000000,[1]!EM_S_STM07_BS(E2077,140,LEFT(RIGHT($L$1,11),10),1)/100000000)),0,IF(行业估值!$E$7="最新年报",[1]!EM_S_STM07_BS(E2077,140,LEFT(RIGHT($L$1,5),4)&amp;"-12-31",1)/100000000,[1]!EM_S_STM07_BS(E2077,140,LEFT(RIGHT($L$1,11),10),1)/100000000)))</f>
        <v>7.3241343465999993</v>
      </c>
      <c r="M2077" s="36">
        <f t="shared" ca="1" si="163"/>
        <v>8.4313510754573464</v>
      </c>
      <c r="N2077" s="37">
        <f ca="1">IF(E2077="","",IF(ISERROR([1]!EM_S_EST_NETPROFIT(E2077,行业估值!$E$6,deadline)/100000000),"-",[1]!EM_S_EST_NETPROFIT(E2077,行业估值!$E$6,deadline)/100000000))</f>
        <v>1.6022000000000001</v>
      </c>
      <c r="O2077" s="36">
        <f t="shared" ca="1" si="164"/>
        <v>38.542221944825862</v>
      </c>
      <c r="T2077" s="64" t="s">
        <v>4140</v>
      </c>
      <c r="U2077" s="64" t="s">
        <v>4141</v>
      </c>
    </row>
    <row r="2078" spans="4:21">
      <c r="D2078" s="45" t="str">
        <f>IF(AND(行业估值!$B$39=$G2078,COUNTIF($G$2:$G$2552,$G2078)&gt;=1),COUNTIF($G$2:G2078,$G2078),"")</f>
        <v/>
      </c>
      <c r="E2078" s="65" t="str">
        <f t="shared" si="160"/>
        <v>300685.SZ</v>
      </c>
      <c r="F2078" s="65" t="str">
        <f t="shared" si="161"/>
        <v>艾德生物</v>
      </c>
      <c r="G2078" s="34" t="str">
        <f>IF(E2078="","",IF(行业估值!$C$5="申万行业",[1]!EM_S_INFO_INDUSTRY_SW2014(E2078,"1"),IF(行业估值!$C$5="证监会行业",[1]!EM_S_INFO_INDUSTRY_CSRC1(E2078,"1"),[1]!EM_S_INFO_INDUSTRY_EM2016(E2078,"1"))))</f>
        <v>医药生物</v>
      </c>
      <c r="H2078" s="34" t="str">
        <f>IF(E2078="","",IF($H$1="上证50",[1]!EM_S_INFO_COMPINDEX(E2078,"000016"),"")&amp;IF($H$1="上证180",[1]!EM_S_INFO_COMPINDEX(E2078,"000010"),"")&amp;IF($H$1="沪深300",[1]!EM_S_INFO_COMPINDEX(E2078,"000300"),"")&amp;IF(AND($H$1="上证A股",RIGHT(E2078,2)="SH"),"是","")&amp;IF(AND($H$1="深证A股",RIGHT(E2078,2)="SZ"),"是","")&amp;IF(AND($H$1="创业板",LEFT(E2078,1)-3=0),"是","")&amp;IF(AND($H$1="全部A股",E2078&lt;&gt;0),"是","")&amp;IF(AND($H$1="中小板",LEFT(E2078,3)="002"),"是",""))</f>
        <v>是</v>
      </c>
      <c r="I2078" s="46">
        <f ca="1">IF(E2078="","",IF(OR([1]!EM_S_VAL_MV(E2078,deadline)="",[1]!EM_S_VAL_MV(E2078,deadline)="--",[1]!EM_S_VAL_MV(E2078,deadline)="null"),0,[1]!EM_S_VAL_MV(E2078,deadline)/100000000))</f>
        <v>105.031481</v>
      </c>
      <c r="J2078" s="46">
        <f ca="1">IF(E2078="","",IF(RIGHT(LEFT($J$1,6),3)="TTM",[1]!EM_S_FA_PROFIT_TTM(E2078,LEFT(RIGHT($J$1,11),10),1)/100000000,[1]!EM_S_STM07_IS(E2078,61,LEFT(RIGHT($J$1,5),4)&amp;"-12-31",1)/100000000))</f>
        <v>1.3972174894999998</v>
      </c>
      <c r="K2078" s="36">
        <f t="shared" ca="1" si="162"/>
        <v>75.171891125973488</v>
      </c>
      <c r="L2078" s="46">
        <f ca="1">IF(E2078="","",IF(ISERROR(IF(行业估值!$E$7="最新年报",[1]!EM_S_STM07_BS(E2078,140,LEFT(RIGHT($L$1,5),4)&amp;"-12-31",1)/100000000,[1]!EM_S_STM07_BS(E2078,140,LEFT(RIGHT($L$1,11),10),1)/100000000)),0,IF(行业估值!$E$7="最新年报",[1]!EM_S_STM07_BS(E2078,140,LEFT(RIGHT($L$1,5),4)&amp;"-12-31",1)/100000000,[1]!EM_S_STM07_BS(E2078,140,LEFT(RIGHT($L$1,11),10),1)/100000000)))</f>
        <v>8.6199698380999994</v>
      </c>
      <c r="M2078" s="36">
        <f t="shared" ca="1" si="163"/>
        <v>12.184669201017863</v>
      </c>
      <c r="N2078" s="37">
        <f ca="1">IF(E2078="","",IF(ISERROR([1]!EM_S_EST_NETPROFIT(E2078,行业估值!$E$6,deadline)/100000000),"-",[1]!EM_S_EST_NETPROFIT(E2078,行业估值!$E$6,deadline)/100000000))</f>
        <v>1.4373615384615384</v>
      </c>
      <c r="O2078" s="36">
        <f t="shared" ca="1" si="164"/>
        <v>73.072416500318425</v>
      </c>
      <c r="T2078" s="64" t="s">
        <v>4142</v>
      </c>
      <c r="U2078" s="64" t="s">
        <v>4143</v>
      </c>
    </row>
    <row r="2079" spans="4:21">
      <c r="D2079" s="45" t="str">
        <f>IF(AND(行业估值!$B$39=$G2079,COUNTIF($G$2:$G$2552,$G2079)&gt;=1),COUNTIF($G$2:G2079,$G2079),"")</f>
        <v/>
      </c>
      <c r="E2079" s="65" t="str">
        <f t="shared" si="160"/>
        <v>300686.SZ</v>
      </c>
      <c r="F2079" s="65" t="str">
        <f t="shared" si="161"/>
        <v>智动力</v>
      </c>
      <c r="G2079" s="34" t="str">
        <f>IF(E2079="","",IF(行业估值!$C$5="申万行业",[1]!EM_S_INFO_INDUSTRY_SW2014(E2079,"1"),IF(行业估值!$C$5="证监会行业",[1]!EM_S_INFO_INDUSTRY_CSRC1(E2079,"1"),[1]!EM_S_INFO_INDUSTRY_EM2016(E2079,"1"))))</f>
        <v>电子设备</v>
      </c>
      <c r="H2079" s="34" t="str">
        <f>IF(E2079="","",IF($H$1="上证50",[1]!EM_S_INFO_COMPINDEX(E2079,"000016"),"")&amp;IF($H$1="上证180",[1]!EM_S_INFO_COMPINDEX(E2079,"000010"),"")&amp;IF($H$1="沪深300",[1]!EM_S_INFO_COMPINDEX(E2079,"000300"),"")&amp;IF(AND($H$1="上证A股",RIGHT(E2079,2)="SH"),"是","")&amp;IF(AND($H$1="深证A股",RIGHT(E2079,2)="SZ"),"是","")&amp;IF(AND($H$1="创业板",LEFT(E2079,1)-3=0),"是","")&amp;IF(AND($H$1="全部A股",E2079&lt;&gt;0),"是","")&amp;IF(AND($H$1="中小板",LEFT(E2079,3)="002"),"是",""))</f>
        <v>是</v>
      </c>
      <c r="I2079" s="46">
        <f ca="1">IF(E2079="","",IF(OR([1]!EM_S_VAL_MV(E2079,deadline)="",[1]!EM_S_VAL_MV(E2079,deadline)="--",[1]!EM_S_VAL_MV(E2079,deadline)="null"),0,[1]!EM_S_VAL_MV(E2079,deadline)/100000000))</f>
        <v>33.593435200000002</v>
      </c>
      <c r="J2079" s="46">
        <f ca="1">IF(E2079="","",IF(RIGHT(LEFT($J$1,6),3)="TTM",[1]!EM_S_FA_PROFIT_TTM(E2079,LEFT(RIGHT($J$1,11),10),1)/100000000,[1]!EM_S_STM07_IS(E2079,61,LEFT(RIGHT($J$1,5),4)&amp;"-12-31",1)/100000000))</f>
        <v>1.2483129487</v>
      </c>
      <c r="K2079" s="36">
        <f t="shared" ca="1" si="162"/>
        <v>26.911068442400115</v>
      </c>
      <c r="L2079" s="46">
        <f ca="1">IF(E2079="","",IF(ISERROR(IF(行业估值!$E$7="最新年报",[1]!EM_S_STM07_BS(E2079,140,LEFT(RIGHT($L$1,5),4)&amp;"-12-31",1)/100000000,[1]!EM_S_STM07_BS(E2079,140,LEFT(RIGHT($L$1,11),10),1)/100000000)),0,IF(行业估值!$E$7="最新年报",[1]!EM_S_STM07_BS(E2079,140,LEFT(RIGHT($L$1,5),4)&amp;"-12-31",1)/100000000,[1]!EM_S_STM07_BS(E2079,140,LEFT(RIGHT($L$1,11),10),1)/100000000)))</f>
        <v>7.3666443307000007</v>
      </c>
      <c r="M2079" s="36">
        <f t="shared" ca="1" si="163"/>
        <v>4.56020865022648</v>
      </c>
      <c r="N2079" s="37">
        <f ca="1">IF(E2079="","",IF(ISERROR([1]!EM_S_EST_NETPROFIT(E2079,行业估值!$E$6,deadline)/100000000),"-",[1]!EM_S_EST_NETPROFIT(E2079,行业估值!$E$6,deadline)/100000000))</f>
        <v>1.47</v>
      </c>
      <c r="O2079" s="36">
        <f t="shared" ca="1" si="164"/>
        <v>22.852677006802722</v>
      </c>
      <c r="T2079" s="64" t="s">
        <v>4144</v>
      </c>
      <c r="U2079" s="64" t="s">
        <v>4145</v>
      </c>
    </row>
    <row r="2080" spans="4:21">
      <c r="D2080" s="45" t="str">
        <f>IF(AND(行业估值!$B$39=$G2080,COUNTIF($G$2:$G$2552,$G2080)&gt;=1),COUNTIF($G$2:G2080,$G2080),"")</f>
        <v/>
      </c>
      <c r="E2080" s="65" t="str">
        <f t="shared" si="160"/>
        <v>300687.SZ</v>
      </c>
      <c r="F2080" s="65" t="str">
        <f t="shared" si="161"/>
        <v>赛意信息</v>
      </c>
      <c r="G2080" s="34" t="str">
        <f>IF(E2080="","",IF(行业估值!$C$5="申万行业",[1]!EM_S_INFO_INDUSTRY_SW2014(E2080,"1"),IF(行业估值!$C$5="证监会行业",[1]!EM_S_INFO_INDUSTRY_CSRC1(E2080,"1"),[1]!EM_S_INFO_INDUSTRY_EM2016(E2080,"1"))))</f>
        <v>信息技术</v>
      </c>
      <c r="H2080" s="34" t="str">
        <f>IF(E2080="","",IF($H$1="上证50",[1]!EM_S_INFO_COMPINDEX(E2080,"000016"),"")&amp;IF($H$1="上证180",[1]!EM_S_INFO_COMPINDEX(E2080,"000010"),"")&amp;IF($H$1="沪深300",[1]!EM_S_INFO_COMPINDEX(E2080,"000300"),"")&amp;IF(AND($H$1="上证A股",RIGHT(E2080,2)="SH"),"是","")&amp;IF(AND($H$1="深证A股",RIGHT(E2080,2)="SZ"),"是","")&amp;IF(AND($H$1="创业板",LEFT(E2080,1)-3=0),"是","")&amp;IF(AND($H$1="全部A股",E2080&lt;&gt;0),"是","")&amp;IF(AND($H$1="中小板",LEFT(E2080,3)="002"),"是",""))</f>
        <v>是</v>
      </c>
      <c r="I2080" s="46">
        <f ca="1">IF(E2080="","",IF(OR([1]!EM_S_VAL_MV(E2080,deadline)="",[1]!EM_S_VAL_MV(E2080,deadline)="--",[1]!EM_S_VAL_MV(E2080,deadline)="null"),0,[1]!EM_S_VAL_MV(E2080,deadline)/100000000))</f>
        <v>34.360895325000001</v>
      </c>
      <c r="J2080" s="46">
        <f ca="1">IF(E2080="","",IF(RIGHT(LEFT($J$1,6),3)="TTM",[1]!EM_S_FA_PROFIT_TTM(E2080,LEFT(RIGHT($J$1,11),10),1)/100000000,[1]!EM_S_STM07_IS(E2080,61,LEFT(RIGHT($J$1,5),4)&amp;"-12-31",1)/100000000))</f>
        <v>1.0262711518000001</v>
      </c>
      <c r="K2080" s="36">
        <f t="shared" ca="1" si="162"/>
        <v>33.481302933180629</v>
      </c>
      <c r="L2080" s="46">
        <f ca="1">IF(E2080="","",IF(ISERROR(IF(行业估值!$E$7="最新年报",[1]!EM_S_STM07_BS(E2080,140,LEFT(RIGHT($L$1,5),4)&amp;"-12-31",1)/100000000,[1]!EM_S_STM07_BS(E2080,140,LEFT(RIGHT($L$1,11),10),1)/100000000)),0,IF(行业估值!$E$7="最新年报",[1]!EM_S_STM07_BS(E2080,140,LEFT(RIGHT($L$1,5),4)&amp;"-12-31",1)/100000000,[1]!EM_S_STM07_BS(E2080,140,LEFT(RIGHT($L$1,11),10),1)/100000000)))</f>
        <v>8.1995090476999994</v>
      </c>
      <c r="M2080" s="36">
        <f t="shared" ca="1" si="163"/>
        <v>4.1906039892276716</v>
      </c>
      <c r="N2080" s="37" t="str">
        <f ca="1">IF(E2080="","",IF(ISERROR([1]!EM_S_EST_NETPROFIT(E2080,行业估值!$E$6,deadline)/100000000),"-",[1]!EM_S_EST_NETPROFIT(E2080,行业估值!$E$6,deadline)/100000000))</f>
        <v>-</v>
      </c>
      <c r="O2080" s="36" t="str">
        <f t="shared" ca="1" si="164"/>
        <v>-</v>
      </c>
      <c r="T2080" s="64" t="s">
        <v>4146</v>
      </c>
      <c r="U2080" s="64" t="s">
        <v>4147</v>
      </c>
    </row>
    <row r="2081" spans="4:21">
      <c r="D2081" s="45" t="str">
        <f>IF(AND(行业估值!$B$39=$G2081,COUNTIF($G$2:$G$2552,$G2081)&gt;=1),COUNTIF($G$2:G2081,$G2081),"")</f>
        <v/>
      </c>
      <c r="E2081" s="65" t="str">
        <f t="shared" si="160"/>
        <v>300688.SZ</v>
      </c>
      <c r="F2081" s="65" t="str">
        <f t="shared" si="161"/>
        <v>创业黑马</v>
      </c>
      <c r="G2081" s="34" t="str">
        <f>IF(E2081="","",IF(行业估值!$C$5="申万行业",[1]!EM_S_INFO_INDUSTRY_SW2014(E2081,"1"),IF(行业估值!$C$5="证监会行业",[1]!EM_S_INFO_INDUSTRY_CSRC1(E2081,"1"),[1]!EM_S_INFO_INDUSTRY_EM2016(E2081,"1"))))</f>
        <v>休闲、生活及专业服务</v>
      </c>
      <c r="H2081" s="34" t="str">
        <f>IF(E2081="","",IF($H$1="上证50",[1]!EM_S_INFO_COMPINDEX(E2081,"000016"),"")&amp;IF($H$1="上证180",[1]!EM_S_INFO_COMPINDEX(E2081,"000010"),"")&amp;IF($H$1="沪深300",[1]!EM_S_INFO_COMPINDEX(E2081,"000300"),"")&amp;IF(AND($H$1="上证A股",RIGHT(E2081,2)="SH"),"是","")&amp;IF(AND($H$1="深证A股",RIGHT(E2081,2)="SZ"),"是","")&amp;IF(AND($H$1="创业板",LEFT(E2081,1)-3=0),"是","")&amp;IF(AND($H$1="全部A股",E2081&lt;&gt;0),"是","")&amp;IF(AND($H$1="中小板",LEFT(E2081,3)="002"),"是",""))</f>
        <v>是</v>
      </c>
      <c r="I2081" s="46">
        <f ca="1">IF(E2081="","",IF(OR([1]!EM_S_VAL_MV(E2081,deadline)="",[1]!EM_S_VAL_MV(E2081,deadline)="--",[1]!EM_S_VAL_MV(E2081,deadline)="null"),0,[1]!EM_S_VAL_MV(E2081,deadline)/100000000))</f>
        <v>19.830159999999999</v>
      </c>
      <c r="J2081" s="46">
        <f ca="1">IF(E2081="","",IF(RIGHT(LEFT($J$1,6),3)="TTM",[1]!EM_S_FA_PROFIT_TTM(E2081,LEFT(RIGHT($J$1,11),10),1)/100000000,[1]!EM_S_STM07_IS(E2081,61,LEFT(RIGHT($J$1,5),4)&amp;"-12-31",1)/100000000))</f>
        <v>5.1639761999999999E-3</v>
      </c>
      <c r="K2081" s="36">
        <f t="shared" ca="1" si="162"/>
        <v>3840.0951576810135</v>
      </c>
      <c r="L2081" s="46">
        <f ca="1">IF(E2081="","",IF(ISERROR(IF(行业估值!$E$7="最新年报",[1]!EM_S_STM07_BS(E2081,140,LEFT(RIGHT($L$1,5),4)&amp;"-12-31",1)/100000000,[1]!EM_S_STM07_BS(E2081,140,LEFT(RIGHT($L$1,11),10),1)/100000000)),0,IF(行业估值!$E$7="最新年报",[1]!EM_S_STM07_BS(E2081,140,LEFT(RIGHT($L$1,5),4)&amp;"-12-31",1)/100000000,[1]!EM_S_STM07_BS(E2081,140,LEFT(RIGHT($L$1,11),10),1)/100000000)))</f>
        <v>3.8057837579</v>
      </c>
      <c r="M2081" s="36">
        <f t="shared" ca="1" si="163"/>
        <v>5.2105325109018059</v>
      </c>
      <c r="N2081" s="37">
        <f ca="1">IF(E2081="","",IF(ISERROR([1]!EM_S_EST_NETPROFIT(E2081,行业估值!$E$6,deadline)/100000000),"-",[1]!EM_S_EST_NETPROFIT(E2081,行业估值!$E$6,deadline)/100000000))</f>
        <v>0.43130000000000002</v>
      </c>
      <c r="O2081" s="36">
        <f t="shared" ca="1" si="164"/>
        <v>45.977648968235563</v>
      </c>
      <c r="T2081" s="64" t="s">
        <v>4148</v>
      </c>
      <c r="U2081" s="64" t="s">
        <v>4149</v>
      </c>
    </row>
    <row r="2082" spans="4:21">
      <c r="D2082" s="45" t="str">
        <f>IF(AND(行业估值!$B$39=$G2082,COUNTIF($G$2:$G$2552,$G2082)&gt;=1),COUNTIF($G$2:G2082,$G2082),"")</f>
        <v/>
      </c>
      <c r="E2082" s="65" t="str">
        <f t="shared" si="160"/>
        <v>300689.SZ</v>
      </c>
      <c r="F2082" s="65" t="str">
        <f t="shared" si="161"/>
        <v>澄天伟业</v>
      </c>
      <c r="G2082" s="34" t="str">
        <f>IF(E2082="","",IF(行业估值!$C$5="申万行业",[1]!EM_S_INFO_INDUSTRY_SW2014(E2082,"1"),IF(行业估值!$C$5="证监会行业",[1]!EM_S_INFO_INDUSTRY_CSRC1(E2082,"1"),[1]!EM_S_INFO_INDUSTRY_EM2016(E2082,"1"))))</f>
        <v>信息技术</v>
      </c>
      <c r="H2082" s="34" t="str">
        <f>IF(E2082="","",IF($H$1="上证50",[1]!EM_S_INFO_COMPINDEX(E2082,"000016"),"")&amp;IF($H$1="上证180",[1]!EM_S_INFO_COMPINDEX(E2082,"000010"),"")&amp;IF($H$1="沪深300",[1]!EM_S_INFO_COMPINDEX(E2082,"000300"),"")&amp;IF(AND($H$1="上证A股",RIGHT(E2082,2)="SH"),"是","")&amp;IF(AND($H$1="深证A股",RIGHT(E2082,2)="SZ"),"是","")&amp;IF(AND($H$1="创业板",LEFT(E2082,1)-3=0),"是","")&amp;IF(AND($H$1="全部A股",E2082&lt;&gt;0),"是","")&amp;IF(AND($H$1="中小板",LEFT(E2082,3)="002"),"是",""))</f>
        <v>是</v>
      </c>
      <c r="I2082" s="46">
        <f ca="1">IF(E2082="","",IF(OR([1]!EM_S_VAL_MV(E2082,deadline)="",[1]!EM_S_VAL_MV(E2082,deadline)="--",[1]!EM_S_VAL_MV(E2082,deadline)="null"),0,[1]!EM_S_VAL_MV(E2082,deadline)/100000000))</f>
        <v>24.9968</v>
      </c>
      <c r="J2082" s="46">
        <f ca="1">IF(E2082="","",IF(RIGHT(LEFT($J$1,6),3)="TTM",[1]!EM_S_FA_PROFIT_TTM(E2082,LEFT(RIGHT($J$1,11),10),1)/100000000,[1]!EM_S_STM07_IS(E2082,61,LEFT(RIGHT($J$1,5),4)&amp;"-12-31",1)/100000000))</f>
        <v>0.48773093280000002</v>
      </c>
      <c r="K2082" s="36">
        <f t="shared" ca="1" si="162"/>
        <v>51.251209055978087</v>
      </c>
      <c r="L2082" s="46">
        <f ca="1">IF(E2082="","",IF(ISERROR(IF(行业估值!$E$7="最新年报",[1]!EM_S_STM07_BS(E2082,140,LEFT(RIGHT($L$1,5),4)&amp;"-12-31",1)/100000000,[1]!EM_S_STM07_BS(E2082,140,LEFT(RIGHT($L$1,11),10),1)/100000000)),0,IF(行业估值!$E$7="最新年报",[1]!EM_S_STM07_BS(E2082,140,LEFT(RIGHT($L$1,5),4)&amp;"-12-31",1)/100000000,[1]!EM_S_STM07_BS(E2082,140,LEFT(RIGHT($L$1,11),10),1)/100000000)))</f>
        <v>5.8427747945000004</v>
      </c>
      <c r="M2082" s="36">
        <f t="shared" ca="1" si="163"/>
        <v>4.2782412259891185</v>
      </c>
      <c r="N2082" s="37" t="str">
        <f ca="1">IF(E2082="","",IF(ISERROR([1]!EM_S_EST_NETPROFIT(E2082,行业估值!$E$6,deadline)/100000000),"-",[1]!EM_S_EST_NETPROFIT(E2082,行业估值!$E$6,deadline)/100000000))</f>
        <v>-</v>
      </c>
      <c r="O2082" s="36" t="str">
        <f t="shared" ca="1" si="164"/>
        <v>-</v>
      </c>
      <c r="T2082" s="64" t="s">
        <v>4150</v>
      </c>
      <c r="U2082" s="64" t="s">
        <v>4151</v>
      </c>
    </row>
    <row r="2083" spans="4:21">
      <c r="D2083" s="45" t="str">
        <f>IF(AND(行业估值!$B$39=$G2083,COUNTIF($G$2:$G$2552,$G2083)&gt;=1),COUNTIF($G$2:G2083,$G2083),"")</f>
        <v/>
      </c>
      <c r="E2083" s="65" t="str">
        <f t="shared" si="160"/>
        <v>300690.SZ</v>
      </c>
      <c r="F2083" s="65" t="str">
        <f t="shared" si="161"/>
        <v>双一科技</v>
      </c>
      <c r="G2083" s="34" t="str">
        <f>IF(E2083="","",IF(行业估值!$C$5="申万行业",[1]!EM_S_INFO_INDUSTRY_SW2014(E2083,"1"),IF(行业估值!$C$5="证监会行业",[1]!EM_S_INFO_INDUSTRY_CSRC1(E2083,"1"),[1]!EM_S_INFO_INDUSTRY_EM2016(E2083,"1"))))</f>
        <v>电气设备</v>
      </c>
      <c r="H2083" s="34" t="str">
        <f>IF(E2083="","",IF($H$1="上证50",[1]!EM_S_INFO_COMPINDEX(E2083,"000016"),"")&amp;IF($H$1="上证180",[1]!EM_S_INFO_COMPINDEX(E2083,"000010"),"")&amp;IF($H$1="沪深300",[1]!EM_S_INFO_COMPINDEX(E2083,"000300"),"")&amp;IF(AND($H$1="上证A股",RIGHT(E2083,2)="SH"),"是","")&amp;IF(AND($H$1="深证A股",RIGHT(E2083,2)="SZ"),"是","")&amp;IF(AND($H$1="创业板",LEFT(E2083,1)-3=0),"是","")&amp;IF(AND($H$1="全部A股",E2083&lt;&gt;0),"是","")&amp;IF(AND($H$1="中小板",LEFT(E2083,3)="002"),"是",""))</f>
        <v>是</v>
      </c>
      <c r="I2083" s="46">
        <f ca="1">IF(E2083="","",IF(OR([1]!EM_S_VAL_MV(E2083,deadline)="",[1]!EM_S_VAL_MV(E2083,deadline)="--",[1]!EM_S_VAL_MV(E2083,deadline)="null"),0,[1]!EM_S_VAL_MV(E2083,deadline)/100000000))</f>
        <v>25.960896000000002</v>
      </c>
      <c r="J2083" s="46">
        <f ca="1">IF(E2083="","",IF(RIGHT(LEFT($J$1,6),3)="TTM",[1]!EM_S_FA_PROFIT_TTM(E2083,LEFT(RIGHT($J$1,11),10),1)/100000000,[1]!EM_S_STM07_IS(E2083,61,LEFT(RIGHT($J$1,5),4)&amp;"-12-31",1)/100000000))</f>
        <v>1.3069567931999999</v>
      </c>
      <c r="K2083" s="36">
        <f t="shared" ca="1" si="162"/>
        <v>19.863622221539867</v>
      </c>
      <c r="L2083" s="46">
        <f ca="1">IF(E2083="","",IF(ISERROR(IF(行业估值!$E$7="最新年报",[1]!EM_S_STM07_BS(E2083,140,LEFT(RIGHT($L$1,5),4)&amp;"-12-31",1)/100000000,[1]!EM_S_STM07_BS(E2083,140,LEFT(RIGHT($L$1,11),10),1)/100000000)),0,IF(行业估值!$E$7="最新年报",[1]!EM_S_STM07_BS(E2083,140,LEFT(RIGHT($L$1,5),4)&amp;"-12-31",1)/100000000,[1]!EM_S_STM07_BS(E2083,140,LEFT(RIGHT($L$1,11),10),1)/100000000)))</f>
        <v>9.8557302732000007</v>
      </c>
      <c r="M2083" s="36">
        <f t="shared" ca="1" si="163"/>
        <v>2.6340915670748064</v>
      </c>
      <c r="N2083" s="37">
        <f ca="1">IF(E2083="","",IF(ISERROR([1]!EM_S_EST_NETPROFIT(E2083,行业估值!$E$6,deadline)/100000000),"-",[1]!EM_S_EST_NETPROFIT(E2083,行业估值!$E$6,deadline)/100000000))</f>
        <v>1.5727666666666666</v>
      </c>
      <c r="O2083" s="36">
        <f t="shared" ca="1" si="164"/>
        <v>16.506514634508193</v>
      </c>
      <c r="T2083" s="64" t="s">
        <v>4152</v>
      </c>
      <c r="U2083" s="64" t="s">
        <v>4153</v>
      </c>
    </row>
    <row r="2084" spans="4:21">
      <c r="D2084" s="45" t="str">
        <f>IF(AND(行业估值!$B$39=$G2084,COUNTIF($G$2:$G$2552,$G2084)&gt;=1),COUNTIF($G$2:G2084,$G2084),"")</f>
        <v/>
      </c>
      <c r="E2084" s="65" t="str">
        <f t="shared" si="160"/>
        <v>300691.SZ</v>
      </c>
      <c r="F2084" s="65" t="str">
        <f t="shared" si="161"/>
        <v>联合光电</v>
      </c>
      <c r="G2084" s="34" t="str">
        <f>IF(E2084="","",IF(行业估值!$C$5="申万行业",[1]!EM_S_INFO_INDUSTRY_SW2014(E2084,"1"),IF(行业估值!$C$5="证监会行业",[1]!EM_S_INFO_INDUSTRY_CSRC1(E2084,"1"),[1]!EM_S_INFO_INDUSTRY_EM2016(E2084,"1"))))</f>
        <v>电子设备</v>
      </c>
      <c r="H2084" s="34" t="str">
        <f>IF(E2084="","",IF($H$1="上证50",[1]!EM_S_INFO_COMPINDEX(E2084,"000016"),"")&amp;IF($H$1="上证180",[1]!EM_S_INFO_COMPINDEX(E2084,"000010"),"")&amp;IF($H$1="沪深300",[1]!EM_S_INFO_COMPINDEX(E2084,"000300"),"")&amp;IF(AND($H$1="上证A股",RIGHT(E2084,2)="SH"),"是","")&amp;IF(AND($H$1="深证A股",RIGHT(E2084,2)="SZ"),"是","")&amp;IF(AND($H$1="创业板",LEFT(E2084,1)-3=0),"是","")&amp;IF(AND($H$1="全部A股",E2084&lt;&gt;0),"是","")&amp;IF(AND($H$1="中小板",LEFT(E2084,3)="002"),"是",""))</f>
        <v>是</v>
      </c>
      <c r="I2084" s="46">
        <f ca="1">IF(E2084="","",IF(OR([1]!EM_S_VAL_MV(E2084,deadline)="",[1]!EM_S_VAL_MV(E2084,deadline)="--",[1]!EM_S_VAL_MV(E2084,deadline)="null"),0,[1]!EM_S_VAL_MV(E2084,deadline)/100000000))</f>
        <v>37.507252223999998</v>
      </c>
      <c r="J2084" s="46">
        <f ca="1">IF(E2084="","",IF(RIGHT(LEFT($J$1,6),3)="TTM",[1]!EM_S_FA_PROFIT_TTM(E2084,LEFT(RIGHT($J$1,11),10),1)/100000000,[1]!EM_S_STM07_IS(E2084,61,LEFT(RIGHT($J$1,5),4)&amp;"-12-31",1)/100000000))</f>
        <v>0.632350941</v>
      </c>
      <c r="K2084" s="36">
        <f t="shared" ca="1" si="162"/>
        <v>59.31398182896038</v>
      </c>
      <c r="L2084" s="46">
        <f ca="1">IF(E2084="","",IF(ISERROR(IF(行业估值!$E$7="最新年报",[1]!EM_S_STM07_BS(E2084,140,LEFT(RIGHT($L$1,5),4)&amp;"-12-31",1)/100000000,[1]!EM_S_STM07_BS(E2084,140,LEFT(RIGHT($L$1,11),10),1)/100000000)),0,IF(行业估值!$E$7="最新年报",[1]!EM_S_STM07_BS(E2084,140,LEFT(RIGHT($L$1,5),4)&amp;"-12-31",1)/100000000,[1]!EM_S_STM07_BS(E2084,140,LEFT(RIGHT($L$1,11),10),1)/100000000)))</f>
        <v>8.8147009383999997</v>
      </c>
      <c r="M2084" s="36">
        <f t="shared" ca="1" si="163"/>
        <v>4.255079382285671</v>
      </c>
      <c r="N2084" s="37">
        <f ca="1">IF(E2084="","",IF(ISERROR([1]!EM_S_EST_NETPROFIT(E2084,行业估值!$E$6,deadline)/100000000),"-",[1]!EM_S_EST_NETPROFIT(E2084,行业估值!$E$6,deadline)/100000000))</f>
        <v>0.89500000000000002</v>
      </c>
      <c r="O2084" s="36">
        <f t="shared" ca="1" si="164"/>
        <v>41.907544384357536</v>
      </c>
      <c r="T2084" s="64" t="s">
        <v>4154</v>
      </c>
      <c r="U2084" s="64" t="s">
        <v>4155</v>
      </c>
    </row>
    <row r="2085" spans="4:21">
      <c r="D2085" s="45" t="str">
        <f>IF(AND(行业估值!$B$39=$G2085,COUNTIF($G$2:$G$2552,$G2085)&gt;=1),COUNTIF($G$2:G2085,$G2085),"")</f>
        <v/>
      </c>
      <c r="E2085" s="65" t="str">
        <f t="shared" si="160"/>
        <v>300692.SZ</v>
      </c>
      <c r="F2085" s="65" t="str">
        <f t="shared" si="161"/>
        <v>中环环保</v>
      </c>
      <c r="G2085" s="34" t="str">
        <f>IF(E2085="","",IF(行业估值!$C$5="申万行业",[1]!EM_S_INFO_INDUSTRY_SW2014(E2085,"1"),IF(行业估值!$C$5="证监会行业",[1]!EM_S_INFO_INDUSTRY_CSRC1(E2085,"1"),[1]!EM_S_INFO_INDUSTRY_EM2016(E2085,"1"))))</f>
        <v>公用事业</v>
      </c>
      <c r="H2085" s="34" t="str">
        <f>IF(E2085="","",IF($H$1="上证50",[1]!EM_S_INFO_COMPINDEX(E2085,"000016"),"")&amp;IF($H$1="上证180",[1]!EM_S_INFO_COMPINDEX(E2085,"000010"),"")&amp;IF($H$1="沪深300",[1]!EM_S_INFO_COMPINDEX(E2085,"000300"),"")&amp;IF(AND($H$1="上证A股",RIGHT(E2085,2)="SH"),"是","")&amp;IF(AND($H$1="深证A股",RIGHT(E2085,2)="SZ"),"是","")&amp;IF(AND($H$1="创业板",LEFT(E2085,1)-3=0),"是","")&amp;IF(AND($H$1="全部A股",E2085&lt;&gt;0),"是","")&amp;IF(AND($H$1="中小板",LEFT(E2085,3)="002"),"是",""))</f>
        <v>是</v>
      </c>
      <c r="I2085" s="46">
        <f ca="1">IF(E2085="","",IF(OR([1]!EM_S_VAL_MV(E2085,deadline)="",[1]!EM_S_VAL_MV(E2085,deadline)="--",[1]!EM_S_VAL_MV(E2085,deadline)="null"),0,[1]!EM_S_VAL_MV(E2085,deadline)/100000000))</f>
        <v>18.816587999999999</v>
      </c>
      <c r="J2085" s="46">
        <f ca="1">IF(E2085="","",IF(RIGHT(LEFT($J$1,6),3)="TTM",[1]!EM_S_FA_PROFIT_TTM(E2085,LEFT(RIGHT($J$1,11),10),1)/100000000,[1]!EM_S_STM07_IS(E2085,61,LEFT(RIGHT($J$1,5),4)&amp;"-12-31",1)/100000000))</f>
        <v>0.83016764629999995</v>
      </c>
      <c r="K2085" s="36">
        <f t="shared" ca="1" si="162"/>
        <v>22.666009791954959</v>
      </c>
      <c r="L2085" s="46">
        <f ca="1">IF(E2085="","",IF(ISERROR(IF(行业估值!$E$7="最新年报",[1]!EM_S_STM07_BS(E2085,140,LEFT(RIGHT($L$1,5),4)&amp;"-12-31",1)/100000000,[1]!EM_S_STM07_BS(E2085,140,LEFT(RIGHT($L$1,11),10),1)/100000000)),0,IF(行业估值!$E$7="最新年报",[1]!EM_S_STM07_BS(E2085,140,LEFT(RIGHT($L$1,5),4)&amp;"-12-31",1)/100000000,[1]!EM_S_STM07_BS(E2085,140,LEFT(RIGHT($L$1,11),10),1)/100000000)))</f>
        <v>8.4074389538999998</v>
      </c>
      <c r="M2085" s="36">
        <f t="shared" ca="1" si="163"/>
        <v>2.2380879722321927</v>
      </c>
      <c r="N2085" s="37">
        <f ca="1">IF(E2085="","",IF(ISERROR([1]!EM_S_EST_NETPROFIT(E2085,行业估值!$E$6,deadline)/100000000),"-",[1]!EM_S_EST_NETPROFIT(E2085,行业估值!$E$6,deadline)/100000000))</f>
        <v>0.83625000000000005</v>
      </c>
      <c r="O2085" s="36">
        <f t="shared" ca="1" si="164"/>
        <v>22.501151569506725</v>
      </c>
      <c r="T2085" s="64" t="s">
        <v>4156</v>
      </c>
      <c r="U2085" s="64" t="s">
        <v>4157</v>
      </c>
    </row>
    <row r="2086" spans="4:21">
      <c r="D2086" s="45" t="str">
        <f>IF(AND(行业估值!$B$39=$G2086,COUNTIF($G$2:$G$2552,$G2086)&gt;=1),COUNTIF($G$2:G2086,$G2086),"")</f>
        <v/>
      </c>
      <c r="E2086" s="65" t="str">
        <f t="shared" si="160"/>
        <v>300693.SZ</v>
      </c>
      <c r="F2086" s="65" t="str">
        <f t="shared" si="161"/>
        <v>盛弘股份</v>
      </c>
      <c r="G2086" s="34" t="str">
        <f>IF(E2086="","",IF(行业估值!$C$5="申万行业",[1]!EM_S_INFO_INDUSTRY_SW2014(E2086,"1"),IF(行业估值!$C$5="证监会行业",[1]!EM_S_INFO_INDUSTRY_CSRC1(E2086,"1"),[1]!EM_S_INFO_INDUSTRY_EM2016(E2086,"1"))))</f>
        <v>电气设备</v>
      </c>
      <c r="H2086" s="34" t="str">
        <f>IF(E2086="","",IF($H$1="上证50",[1]!EM_S_INFO_COMPINDEX(E2086,"000016"),"")&amp;IF($H$1="上证180",[1]!EM_S_INFO_COMPINDEX(E2086,"000010"),"")&amp;IF($H$1="沪深300",[1]!EM_S_INFO_COMPINDEX(E2086,"000300"),"")&amp;IF(AND($H$1="上证A股",RIGHT(E2086,2)="SH"),"是","")&amp;IF(AND($H$1="深证A股",RIGHT(E2086,2)="SZ"),"是","")&amp;IF(AND($H$1="创业板",LEFT(E2086,1)-3=0),"是","")&amp;IF(AND($H$1="全部A股",E2086&lt;&gt;0),"是","")&amp;IF(AND($H$1="中小板",LEFT(E2086,3)="002"),"是",""))</f>
        <v>是</v>
      </c>
      <c r="I2086" s="46">
        <f ca="1">IF(E2086="","",IF(OR([1]!EM_S_VAL_MV(E2086,deadline)="",[1]!EM_S_VAL_MV(E2086,deadline)="--",[1]!EM_S_VAL_MV(E2086,deadline)="null"),0,[1]!EM_S_VAL_MV(E2086,deadline)/100000000))</f>
        <v>17.352621717200002</v>
      </c>
      <c r="J2086" s="46">
        <f ca="1">IF(E2086="","",IF(RIGHT(LEFT($J$1,6),3)="TTM",[1]!EM_S_FA_PROFIT_TTM(E2086,LEFT(RIGHT($J$1,11),10),1)/100000000,[1]!EM_S_STM07_IS(E2086,61,LEFT(RIGHT($J$1,5),4)&amp;"-12-31",1)/100000000))</f>
        <v>0.44913407259999999</v>
      </c>
      <c r="K2086" s="36">
        <f t="shared" ca="1" si="162"/>
        <v>38.635727672022547</v>
      </c>
      <c r="L2086" s="46">
        <f ca="1">IF(E2086="","",IF(ISERROR(IF(行业估值!$E$7="最新年报",[1]!EM_S_STM07_BS(E2086,140,LEFT(RIGHT($L$1,5),4)&amp;"-12-31",1)/100000000,[1]!EM_S_STM07_BS(E2086,140,LEFT(RIGHT($L$1,11),10),1)/100000000)),0,IF(行业估值!$E$7="最新年报",[1]!EM_S_STM07_BS(E2086,140,LEFT(RIGHT($L$1,5),4)&amp;"-12-31",1)/100000000,[1]!EM_S_STM07_BS(E2086,140,LEFT(RIGHT($L$1,11),10),1)/100000000)))</f>
        <v>6.4012178541999996</v>
      </c>
      <c r="M2086" s="36">
        <f t="shared" ca="1" si="163"/>
        <v>2.7108312999868471</v>
      </c>
      <c r="N2086" s="37" t="str">
        <f ca="1">IF(E2086="","",IF(ISERROR([1]!EM_S_EST_NETPROFIT(E2086,行业估值!$E$6,deadline)/100000000),"-",[1]!EM_S_EST_NETPROFIT(E2086,行业估值!$E$6,deadline)/100000000))</f>
        <v>-</v>
      </c>
      <c r="O2086" s="36" t="str">
        <f t="shared" ca="1" si="164"/>
        <v>-</v>
      </c>
      <c r="T2086" s="64" t="s">
        <v>4158</v>
      </c>
      <c r="U2086" s="64" t="s">
        <v>4159</v>
      </c>
    </row>
    <row r="2087" spans="4:21">
      <c r="D2087" s="45" t="str">
        <f>IF(AND(行业估值!$B$39=$G2087,COUNTIF($G$2:$G$2552,$G2087)&gt;=1),COUNTIF($G$2:G2087,$G2087),"")</f>
        <v/>
      </c>
      <c r="E2087" s="65" t="str">
        <f t="shared" si="160"/>
        <v>300694.SZ</v>
      </c>
      <c r="F2087" s="65" t="str">
        <f t="shared" si="161"/>
        <v>蠡湖股份</v>
      </c>
      <c r="G2087" s="34" t="str">
        <f>IF(E2087="","",IF(行业估值!$C$5="申万行业",[1]!EM_S_INFO_INDUSTRY_SW2014(E2087,"1"),IF(行业估值!$C$5="证监会行业",[1]!EM_S_INFO_INDUSTRY_CSRC1(E2087,"1"),[1]!EM_S_INFO_INDUSTRY_EM2016(E2087,"1"))))</f>
        <v>交运设备</v>
      </c>
      <c r="H2087" s="34" t="str">
        <f>IF(E2087="","",IF($H$1="上证50",[1]!EM_S_INFO_COMPINDEX(E2087,"000016"),"")&amp;IF($H$1="上证180",[1]!EM_S_INFO_COMPINDEX(E2087,"000010"),"")&amp;IF($H$1="沪深300",[1]!EM_S_INFO_COMPINDEX(E2087,"000300"),"")&amp;IF(AND($H$1="上证A股",RIGHT(E2087,2)="SH"),"是","")&amp;IF(AND($H$1="深证A股",RIGHT(E2087,2)="SZ"),"是","")&amp;IF(AND($H$1="创业板",LEFT(E2087,1)-3=0),"是","")&amp;IF(AND($H$1="全部A股",E2087&lt;&gt;0),"是","")&amp;IF(AND($H$1="中小板",LEFT(E2087,3)="002"),"是",""))</f>
        <v>是</v>
      </c>
      <c r="I2087" s="46">
        <f ca="1">IF(E2087="","",IF(OR([1]!EM_S_VAL_MV(E2087,deadline)="",[1]!EM_S_VAL_MV(E2087,deadline)="--",[1]!EM_S_VAL_MV(E2087,deadline)="null"),0,[1]!EM_S_VAL_MV(E2087,deadline)/100000000))</f>
        <v>26.677773450300002</v>
      </c>
      <c r="J2087" s="46">
        <f ca="1">IF(E2087="","",IF(RIGHT(LEFT($J$1,6),3)="TTM",[1]!EM_S_FA_PROFIT_TTM(E2087,LEFT(RIGHT($J$1,11),10),1)/100000000,[1]!EM_S_STM07_IS(E2087,61,LEFT(RIGHT($J$1,5),4)&amp;"-12-31",1)/100000000))</f>
        <v>0.89258104589999998</v>
      </c>
      <c r="K2087" s="36">
        <f t="shared" ca="1" si="162"/>
        <v>29.888348596289639</v>
      </c>
      <c r="L2087" s="46">
        <f ca="1">IF(E2087="","",IF(ISERROR(IF(行业估值!$E$7="最新年报",[1]!EM_S_STM07_BS(E2087,140,LEFT(RIGHT($L$1,5),4)&amp;"-12-31",1)/100000000,[1]!EM_S_STM07_BS(E2087,140,LEFT(RIGHT($L$1,11),10),1)/100000000)),0,IF(行业估值!$E$7="最新年报",[1]!EM_S_STM07_BS(E2087,140,LEFT(RIGHT($L$1,5),4)&amp;"-12-31",1)/100000000,[1]!EM_S_STM07_BS(E2087,140,LEFT(RIGHT($L$1,11),10),1)/100000000)))</f>
        <v>12.0432216954</v>
      </c>
      <c r="M2087" s="36">
        <f t="shared" ca="1" si="163"/>
        <v>2.2151691735849868</v>
      </c>
      <c r="N2087" s="37" t="str">
        <f ca="1">IF(E2087="","",IF(ISERROR([1]!EM_S_EST_NETPROFIT(E2087,行业估值!$E$6,deadline)/100000000),"-",[1]!EM_S_EST_NETPROFIT(E2087,行业估值!$E$6,deadline)/100000000))</f>
        <v>-</v>
      </c>
      <c r="O2087" s="36" t="str">
        <f t="shared" ca="1" si="164"/>
        <v>-</v>
      </c>
      <c r="T2087" s="64" t="s">
        <v>4160</v>
      </c>
      <c r="U2087" s="64" t="s">
        <v>4161</v>
      </c>
    </row>
    <row r="2088" spans="4:21">
      <c r="D2088" s="45" t="str">
        <f>IF(AND(行业估值!$B$39=$G2088,COUNTIF($G$2:$G$2552,$G2088)&gt;=1),COUNTIF($G$2:G2088,$G2088),"")</f>
        <v/>
      </c>
      <c r="E2088" s="65" t="str">
        <f t="shared" si="160"/>
        <v>300695.SZ</v>
      </c>
      <c r="F2088" s="65" t="str">
        <f t="shared" si="161"/>
        <v>兆丰股份</v>
      </c>
      <c r="G2088" s="34" t="str">
        <f>IF(E2088="","",IF(行业估值!$C$5="申万行业",[1]!EM_S_INFO_INDUSTRY_SW2014(E2088,"1"),IF(行业估值!$C$5="证监会行业",[1]!EM_S_INFO_INDUSTRY_CSRC1(E2088,"1"),[1]!EM_S_INFO_INDUSTRY_EM2016(E2088,"1"))))</f>
        <v>交运设备</v>
      </c>
      <c r="H2088" s="34" t="str">
        <f>IF(E2088="","",IF($H$1="上证50",[1]!EM_S_INFO_COMPINDEX(E2088,"000016"),"")&amp;IF($H$1="上证180",[1]!EM_S_INFO_COMPINDEX(E2088,"000010"),"")&amp;IF($H$1="沪深300",[1]!EM_S_INFO_COMPINDEX(E2088,"000300"),"")&amp;IF(AND($H$1="上证A股",RIGHT(E2088,2)="SH"),"是","")&amp;IF(AND($H$1="深证A股",RIGHT(E2088,2)="SZ"),"是","")&amp;IF(AND($H$1="创业板",LEFT(E2088,1)-3=0),"是","")&amp;IF(AND($H$1="全部A股",E2088&lt;&gt;0),"是","")&amp;IF(AND($H$1="中小板",LEFT(E2088,3)="002"),"是",""))</f>
        <v>是</v>
      </c>
      <c r="I2088" s="46">
        <f ca="1">IF(E2088="","",IF(OR([1]!EM_S_VAL_MV(E2088,deadline)="",[1]!EM_S_VAL_MV(E2088,deadline)="--",[1]!EM_S_VAL_MV(E2088,deadline)="null"),0,[1]!EM_S_VAL_MV(E2088,deadline)/100000000))</f>
        <v>37.17281775</v>
      </c>
      <c r="J2088" s="46">
        <f ca="1">IF(E2088="","",IF(RIGHT(LEFT($J$1,6),3)="TTM",[1]!EM_S_FA_PROFIT_TTM(E2088,LEFT(RIGHT($J$1,11),10),1)/100000000,[1]!EM_S_STM07_IS(E2088,61,LEFT(RIGHT($J$1,5),4)&amp;"-12-31",1)/100000000))</f>
        <v>1.9982140411000002</v>
      </c>
      <c r="K2088" s="36">
        <f t="shared" ca="1" si="162"/>
        <v>18.603020990452389</v>
      </c>
      <c r="L2088" s="46">
        <f ca="1">IF(E2088="","",IF(ISERROR(IF(行业估值!$E$7="最新年报",[1]!EM_S_STM07_BS(E2088,140,LEFT(RIGHT($L$1,5),4)&amp;"-12-31",1)/100000000,[1]!EM_S_STM07_BS(E2088,140,LEFT(RIGHT($L$1,11),10),1)/100000000)),0,IF(行业估值!$E$7="最新年报",[1]!EM_S_STM07_BS(E2088,140,LEFT(RIGHT($L$1,5),4)&amp;"-12-31",1)/100000000,[1]!EM_S_STM07_BS(E2088,140,LEFT(RIGHT($L$1,11),10),1)/100000000)))</f>
        <v>17.991413456</v>
      </c>
      <c r="M2088" s="36">
        <f t="shared" ca="1" si="163"/>
        <v>2.0661421539174927</v>
      </c>
      <c r="N2088" s="37" t="str">
        <f ca="1">IF(E2088="","",IF(ISERROR([1]!EM_S_EST_NETPROFIT(E2088,行业估值!$E$6,deadline)/100000000),"-",[1]!EM_S_EST_NETPROFIT(E2088,行业估值!$E$6,deadline)/100000000))</f>
        <v>-</v>
      </c>
      <c r="O2088" s="36" t="str">
        <f t="shared" ca="1" si="164"/>
        <v>-</v>
      </c>
      <c r="T2088" s="64" t="s">
        <v>4162</v>
      </c>
      <c r="U2088" s="64" t="s">
        <v>4163</v>
      </c>
    </row>
    <row r="2089" spans="4:21">
      <c r="D2089" s="45" t="str">
        <f>IF(AND(行业估值!$B$39=$G2089,COUNTIF($G$2:$G$2552,$G2089)&gt;=1),COUNTIF($G$2:G2089,$G2089),"")</f>
        <v/>
      </c>
      <c r="E2089" s="65" t="str">
        <f t="shared" si="160"/>
        <v>300696.SZ</v>
      </c>
      <c r="F2089" s="65" t="str">
        <f t="shared" si="161"/>
        <v>爱乐达</v>
      </c>
      <c r="G2089" s="34" t="str">
        <f>IF(E2089="","",IF(行业估值!$C$5="申万行业",[1]!EM_S_INFO_INDUSTRY_SW2014(E2089,"1"),IF(行业估值!$C$5="证监会行业",[1]!EM_S_INFO_INDUSTRY_CSRC1(E2089,"1"),[1]!EM_S_INFO_INDUSTRY_EM2016(E2089,"1"))))</f>
        <v>国防与装备</v>
      </c>
      <c r="H2089" s="34" t="str">
        <f>IF(E2089="","",IF($H$1="上证50",[1]!EM_S_INFO_COMPINDEX(E2089,"000016"),"")&amp;IF($H$1="上证180",[1]!EM_S_INFO_COMPINDEX(E2089,"000010"),"")&amp;IF($H$1="沪深300",[1]!EM_S_INFO_COMPINDEX(E2089,"000300"),"")&amp;IF(AND($H$1="上证A股",RIGHT(E2089,2)="SH"),"是","")&amp;IF(AND($H$1="深证A股",RIGHT(E2089,2)="SZ"),"是","")&amp;IF(AND($H$1="创业板",LEFT(E2089,1)-3=0),"是","")&amp;IF(AND($H$1="全部A股",E2089&lt;&gt;0),"是","")&amp;IF(AND($H$1="中小板",LEFT(E2089,3)="002"),"是",""))</f>
        <v>是</v>
      </c>
      <c r="I2089" s="46">
        <f ca="1">IF(E2089="","",IF(OR([1]!EM_S_VAL_MV(E2089,deadline)="",[1]!EM_S_VAL_MV(E2089,deadline)="--",[1]!EM_S_VAL_MV(E2089,deadline)="null"),0,[1]!EM_S_VAL_MV(E2089,deadline)/100000000))</f>
        <v>27.46368</v>
      </c>
      <c r="J2089" s="46">
        <f ca="1">IF(E2089="","",IF(RIGHT(LEFT($J$1,6),3)="TTM",[1]!EM_S_FA_PROFIT_TTM(E2089,LEFT(RIGHT($J$1,11),10),1)/100000000,[1]!EM_S_STM07_IS(E2089,61,LEFT(RIGHT($J$1,5),4)&amp;"-12-31",1)/100000000))</f>
        <v>0.65815515280000003</v>
      </c>
      <c r="K2089" s="36">
        <f t="shared" ca="1" si="162"/>
        <v>41.728276202291852</v>
      </c>
      <c r="L2089" s="46">
        <f ca="1">IF(E2089="","",IF(ISERROR(IF(行业估值!$E$7="最新年报",[1]!EM_S_STM07_BS(E2089,140,LEFT(RIGHT($L$1,5),4)&amp;"-12-31",1)/100000000,[1]!EM_S_STM07_BS(E2089,140,LEFT(RIGHT($L$1,11),10),1)/100000000)),0,IF(行业估值!$E$7="最新年报",[1]!EM_S_STM07_BS(E2089,140,LEFT(RIGHT($L$1,5),4)&amp;"-12-31",1)/100000000,[1]!EM_S_STM07_BS(E2089,140,LEFT(RIGHT($L$1,11),10),1)/100000000)))</f>
        <v>8.0638446872999996</v>
      </c>
      <c r="M2089" s="36">
        <f t="shared" ca="1" si="163"/>
        <v>3.4057798810601358</v>
      </c>
      <c r="N2089" s="37">
        <f ca="1">IF(E2089="","",IF(ISERROR([1]!EM_S_EST_NETPROFIT(E2089,行业估值!$E$6,deadline)/100000000),"-",[1]!EM_S_EST_NETPROFIT(E2089,行业估值!$E$6,deadline)/100000000))</f>
        <v>0.82720000000000005</v>
      </c>
      <c r="O2089" s="36">
        <f t="shared" ca="1" si="164"/>
        <v>33.200773694390712</v>
      </c>
      <c r="T2089" s="64" t="s">
        <v>4164</v>
      </c>
      <c r="U2089" s="64" t="s">
        <v>4165</v>
      </c>
    </row>
    <row r="2090" spans="4:21">
      <c r="D2090" s="45" t="str">
        <f>IF(AND(行业估值!$B$39=$G2090,COUNTIF($G$2:$G$2552,$G2090)&gt;=1),COUNTIF($G$2:G2090,$G2090),"")</f>
        <v/>
      </c>
      <c r="E2090" s="65" t="str">
        <f t="shared" si="160"/>
        <v>300697.SZ</v>
      </c>
      <c r="F2090" s="65" t="str">
        <f t="shared" si="161"/>
        <v>电工合金</v>
      </c>
      <c r="G2090" s="34" t="str">
        <f>IF(E2090="","",IF(行业估值!$C$5="申万行业",[1]!EM_S_INFO_INDUSTRY_SW2014(E2090,"1"),IF(行业估值!$C$5="证监会行业",[1]!EM_S_INFO_INDUSTRY_CSRC1(E2090,"1"),[1]!EM_S_INFO_INDUSTRY_EM2016(E2090,"1"))))</f>
        <v>有色金属</v>
      </c>
      <c r="H2090" s="34" t="str">
        <f>IF(E2090="","",IF($H$1="上证50",[1]!EM_S_INFO_COMPINDEX(E2090,"000016"),"")&amp;IF($H$1="上证180",[1]!EM_S_INFO_COMPINDEX(E2090,"000010"),"")&amp;IF($H$1="沪深300",[1]!EM_S_INFO_COMPINDEX(E2090,"000300"),"")&amp;IF(AND($H$1="上证A股",RIGHT(E2090,2)="SH"),"是","")&amp;IF(AND($H$1="深证A股",RIGHT(E2090,2)="SZ"),"是","")&amp;IF(AND($H$1="创业板",LEFT(E2090,1)-3=0),"是","")&amp;IF(AND($H$1="全部A股",E2090&lt;&gt;0),"是","")&amp;IF(AND($H$1="中小板",LEFT(E2090,3)="002"),"是",""))</f>
        <v>是</v>
      </c>
      <c r="I2090" s="46">
        <f ca="1">IF(E2090="","",IF(OR([1]!EM_S_VAL_MV(E2090,deadline)="",[1]!EM_S_VAL_MV(E2090,deadline)="--",[1]!EM_S_VAL_MV(E2090,deadline)="null"),0,[1]!EM_S_VAL_MV(E2090,deadline)/100000000))</f>
        <v>28.766400000000001</v>
      </c>
      <c r="J2090" s="46">
        <f ca="1">IF(E2090="","",IF(RIGHT(LEFT($J$1,6),3)="TTM",[1]!EM_S_FA_PROFIT_TTM(E2090,LEFT(RIGHT($J$1,11),10),1)/100000000,[1]!EM_S_STM07_IS(E2090,61,LEFT(RIGHT($J$1,5),4)&amp;"-12-31",1)/100000000))</f>
        <v>1.2707948582999999</v>
      </c>
      <c r="K2090" s="36">
        <f t="shared" ca="1" si="162"/>
        <v>22.636541068856797</v>
      </c>
      <c r="L2090" s="46">
        <f ca="1">IF(E2090="","",IF(ISERROR(IF(行业估值!$E$7="最新年报",[1]!EM_S_STM07_BS(E2090,140,LEFT(RIGHT($L$1,5),4)&amp;"-12-31",1)/100000000,[1]!EM_S_STM07_BS(E2090,140,LEFT(RIGHT($L$1,11),10),1)/100000000)),0,IF(行业估值!$E$7="最新年报",[1]!EM_S_STM07_BS(E2090,140,LEFT(RIGHT($L$1,5),4)&amp;"-12-31",1)/100000000,[1]!EM_S_STM07_BS(E2090,140,LEFT(RIGHT($L$1,11),10),1)/100000000)))</f>
        <v>8.220251898099999</v>
      </c>
      <c r="M2090" s="36">
        <f t="shared" ca="1" si="163"/>
        <v>3.499454804620886</v>
      </c>
      <c r="N2090" s="37" t="str">
        <f ca="1">IF(E2090="","",IF(ISERROR([1]!EM_S_EST_NETPROFIT(E2090,行业估值!$E$6,deadline)/100000000),"-",[1]!EM_S_EST_NETPROFIT(E2090,行业估值!$E$6,deadline)/100000000))</f>
        <v>-</v>
      </c>
      <c r="O2090" s="36" t="str">
        <f t="shared" ca="1" si="164"/>
        <v>-</v>
      </c>
      <c r="T2090" s="64" t="s">
        <v>4166</v>
      </c>
      <c r="U2090" s="64" t="s">
        <v>4167</v>
      </c>
    </row>
    <row r="2091" spans="4:21">
      <c r="D2091" s="45" t="str">
        <f>IF(AND(行业估值!$B$39=$G2091,COUNTIF($G$2:$G$2552,$G2091)&gt;=1),COUNTIF($G$2:G2091,$G2091),"")</f>
        <v/>
      </c>
      <c r="E2091" s="65" t="str">
        <f t="shared" si="160"/>
        <v>300698.SZ</v>
      </c>
      <c r="F2091" s="65" t="str">
        <f t="shared" si="161"/>
        <v>万马科技</v>
      </c>
      <c r="G2091" s="34" t="str">
        <f>IF(E2091="","",IF(行业估值!$C$5="申万行业",[1]!EM_S_INFO_INDUSTRY_SW2014(E2091,"1"),IF(行业估值!$C$5="证监会行业",[1]!EM_S_INFO_INDUSTRY_CSRC1(E2091,"1"),[1]!EM_S_INFO_INDUSTRY_EM2016(E2091,"1"))))</f>
        <v>信息技术</v>
      </c>
      <c r="H2091" s="34" t="str">
        <f>IF(E2091="","",IF($H$1="上证50",[1]!EM_S_INFO_COMPINDEX(E2091,"000016"),"")&amp;IF($H$1="上证180",[1]!EM_S_INFO_COMPINDEX(E2091,"000010"),"")&amp;IF($H$1="沪深300",[1]!EM_S_INFO_COMPINDEX(E2091,"000300"),"")&amp;IF(AND($H$1="上证A股",RIGHT(E2091,2)="SH"),"是","")&amp;IF(AND($H$1="深证A股",RIGHT(E2091,2)="SZ"),"是","")&amp;IF(AND($H$1="创业板",LEFT(E2091,1)-3=0),"是","")&amp;IF(AND($H$1="全部A股",E2091&lt;&gt;0),"是","")&amp;IF(AND($H$1="中小板",LEFT(E2091,3)="002"),"是",""))</f>
        <v>是</v>
      </c>
      <c r="I2091" s="46">
        <f ca="1">IF(E2091="","",IF(OR([1]!EM_S_VAL_MV(E2091,deadline)="",[1]!EM_S_VAL_MV(E2091,deadline)="--",[1]!EM_S_VAL_MV(E2091,deadline)="null"),0,[1]!EM_S_VAL_MV(E2091,deadline)/100000000))</f>
        <v>20.676200000000001</v>
      </c>
      <c r="J2091" s="46">
        <f ca="1">IF(E2091="","",IF(RIGHT(LEFT($J$1,6),3)="TTM",[1]!EM_S_FA_PROFIT_TTM(E2091,LEFT(RIGHT($J$1,11),10),1)/100000000,[1]!EM_S_STM07_IS(E2091,61,LEFT(RIGHT($J$1,5),4)&amp;"-12-31",1)/100000000))</f>
        <v>4.0595285299999999E-2</v>
      </c>
      <c r="K2091" s="36">
        <f t="shared" ca="1" si="162"/>
        <v>509.32515554952886</v>
      </c>
      <c r="L2091" s="46">
        <f ca="1">IF(E2091="","",IF(ISERROR(IF(行业估值!$E$7="最新年报",[1]!EM_S_STM07_BS(E2091,140,LEFT(RIGHT($L$1,5),4)&amp;"-12-31",1)/100000000,[1]!EM_S_STM07_BS(E2091,140,LEFT(RIGHT($L$1,11),10),1)/100000000)),0,IF(行业估值!$E$7="最新年报",[1]!EM_S_STM07_BS(E2091,140,LEFT(RIGHT($L$1,5),4)&amp;"-12-31",1)/100000000,[1]!EM_S_STM07_BS(E2091,140,LEFT(RIGHT($L$1,11),10),1)/100000000)))</f>
        <v>3.8511692405</v>
      </c>
      <c r="M2091" s="36">
        <f t="shared" ca="1" si="163"/>
        <v>5.368811056798843</v>
      </c>
      <c r="N2091" s="37" t="str">
        <f ca="1">IF(E2091="","",IF(ISERROR([1]!EM_S_EST_NETPROFIT(E2091,行业估值!$E$6,deadline)/100000000),"-",[1]!EM_S_EST_NETPROFIT(E2091,行业估值!$E$6,deadline)/100000000))</f>
        <v>-</v>
      </c>
      <c r="O2091" s="36" t="str">
        <f t="shared" ca="1" si="164"/>
        <v>-</v>
      </c>
      <c r="T2091" s="64" t="s">
        <v>4168</v>
      </c>
      <c r="U2091" s="64" t="s">
        <v>4169</v>
      </c>
    </row>
    <row r="2092" spans="4:21">
      <c r="D2092" s="45" t="str">
        <f>IF(AND(行业估值!$B$39=$G2092,COUNTIF($G$2:$G$2552,$G2092)&gt;=1),COUNTIF($G$2:G2092,$G2092),"")</f>
        <v/>
      </c>
      <c r="E2092" s="65" t="str">
        <f t="shared" si="160"/>
        <v>300699.SZ</v>
      </c>
      <c r="F2092" s="65" t="str">
        <f t="shared" si="161"/>
        <v>光威复材</v>
      </c>
      <c r="G2092" s="34" t="str">
        <f>IF(E2092="","",IF(行业估值!$C$5="申万行业",[1]!EM_S_INFO_INDUSTRY_SW2014(E2092,"1"),IF(行业估值!$C$5="证监会行业",[1]!EM_S_INFO_INDUSTRY_CSRC1(E2092,"1"),[1]!EM_S_INFO_INDUSTRY_EM2016(E2092,"1"))))</f>
        <v>基础化工</v>
      </c>
      <c r="H2092" s="34" t="str">
        <f>IF(E2092="","",IF($H$1="上证50",[1]!EM_S_INFO_COMPINDEX(E2092,"000016"),"")&amp;IF($H$1="上证180",[1]!EM_S_INFO_COMPINDEX(E2092,"000010"),"")&amp;IF($H$1="沪深300",[1]!EM_S_INFO_COMPINDEX(E2092,"000300"),"")&amp;IF(AND($H$1="上证A股",RIGHT(E2092,2)="SH"),"是","")&amp;IF(AND($H$1="深证A股",RIGHT(E2092,2)="SZ"),"是","")&amp;IF(AND($H$1="创业板",LEFT(E2092,1)-3=0),"是","")&amp;IF(AND($H$1="全部A股",E2092&lt;&gt;0),"是","")&amp;IF(AND($H$1="中小板",LEFT(E2092,3)="002"),"是",""))</f>
        <v>是</v>
      </c>
      <c r="I2092" s="46">
        <f ca="1">IF(E2092="","",IF(OR([1]!EM_S_VAL_MV(E2092,deadline)="",[1]!EM_S_VAL_MV(E2092,deadline)="--",[1]!EM_S_VAL_MV(E2092,deadline)="null"),0,[1]!EM_S_VAL_MV(E2092,deadline)/100000000))</f>
        <v>197.28400999999999</v>
      </c>
      <c r="J2092" s="46">
        <f ca="1">IF(E2092="","",IF(RIGHT(LEFT($J$1,6),3)="TTM",[1]!EM_S_FA_PROFIT_TTM(E2092,LEFT(RIGHT($J$1,11),10),1)/100000000,[1]!EM_S_STM07_IS(E2092,61,LEFT(RIGHT($J$1,5),4)&amp;"-12-31",1)/100000000))</f>
        <v>5.1015774689999995</v>
      </c>
      <c r="K2092" s="36">
        <f t="shared" ca="1" si="162"/>
        <v>38.671177924633419</v>
      </c>
      <c r="L2092" s="46">
        <f ca="1">IF(E2092="","",IF(ISERROR(IF(行业估值!$E$7="最新年报",[1]!EM_S_STM07_BS(E2092,140,LEFT(RIGHT($L$1,5),4)&amp;"-12-31",1)/100000000,[1]!EM_S_STM07_BS(E2092,140,LEFT(RIGHT($L$1,11),10),1)/100000000)),0,IF(行业估值!$E$7="最新年报",[1]!EM_S_STM07_BS(E2092,140,LEFT(RIGHT($L$1,5),4)&amp;"-12-31",1)/100000000,[1]!EM_S_STM07_BS(E2092,140,LEFT(RIGHT($L$1,11),10),1)/100000000)))</f>
        <v>31.461831209299998</v>
      </c>
      <c r="M2092" s="36">
        <f t="shared" ca="1" si="163"/>
        <v>6.2705825572442713</v>
      </c>
      <c r="N2092" s="37">
        <f ca="1">IF(E2092="","",IF(ISERROR([1]!EM_S_EST_NETPROFIT(E2092,行业估值!$E$6,deadline)/100000000),"-",[1]!EM_S_EST_NETPROFIT(E2092,行业估值!$E$6,deadline)/100000000))</f>
        <v>5.1404391304347827</v>
      </c>
      <c r="O2092" s="36">
        <f t="shared" ca="1" si="164"/>
        <v>38.378824258797039</v>
      </c>
      <c r="T2092" s="64" t="s">
        <v>4170</v>
      </c>
      <c r="U2092" s="64" t="s">
        <v>4171</v>
      </c>
    </row>
    <row r="2093" spans="4:21">
      <c r="D2093" s="45">
        <f>IF(AND(行业估值!$B$39=$G2093,COUNTIF($G$2:$G$2552,$G2093)&gt;=1),COUNTIF($G$2:G2093,$G2093),"")</f>
        <v>218</v>
      </c>
      <c r="E2093" s="65" t="str">
        <f t="shared" si="160"/>
        <v>300700.SZ</v>
      </c>
      <c r="F2093" s="65" t="str">
        <f t="shared" si="161"/>
        <v>岱勒新材</v>
      </c>
      <c r="G2093" s="34" t="str">
        <f>IF(E2093="","",IF(行业估值!$C$5="申万行业",[1]!EM_S_INFO_INDUSTRY_SW2014(E2093,"1"),IF(行业估值!$C$5="证监会行业",[1]!EM_S_INFO_INDUSTRY_CSRC1(E2093,"1"),[1]!EM_S_INFO_INDUSTRY_EM2016(E2093,"1"))))</f>
        <v>机械设备</v>
      </c>
      <c r="H2093" s="34" t="str">
        <f>IF(E2093="","",IF($H$1="上证50",[1]!EM_S_INFO_COMPINDEX(E2093,"000016"),"")&amp;IF($H$1="上证180",[1]!EM_S_INFO_COMPINDEX(E2093,"000010"),"")&amp;IF($H$1="沪深300",[1]!EM_S_INFO_COMPINDEX(E2093,"000300"),"")&amp;IF(AND($H$1="上证A股",RIGHT(E2093,2)="SH"),"是","")&amp;IF(AND($H$1="深证A股",RIGHT(E2093,2)="SZ"),"是","")&amp;IF(AND($H$1="创业板",LEFT(E2093,1)-3=0),"是","")&amp;IF(AND($H$1="全部A股",E2093&lt;&gt;0),"是","")&amp;IF(AND($H$1="中小板",LEFT(E2093,3)="002"),"是",""))</f>
        <v>是</v>
      </c>
      <c r="I2093" s="46">
        <f ca="1">IF(E2093="","",IF(OR([1]!EM_S_VAL_MV(E2093,deadline)="",[1]!EM_S_VAL_MV(E2093,deadline)="--",[1]!EM_S_VAL_MV(E2093,deadline)="null"),0,[1]!EM_S_VAL_MV(E2093,deadline)/100000000))</f>
        <v>15.573649140000001</v>
      </c>
      <c r="J2093" s="46">
        <f ca="1">IF(E2093="","",IF(RIGHT(LEFT($J$1,6),3)="TTM",[1]!EM_S_FA_PROFIT_TTM(E2093,LEFT(RIGHT($J$1,11),10),1)/100000000,[1]!EM_S_STM07_IS(E2093,61,LEFT(RIGHT($J$1,5),4)&amp;"-12-31",1)/100000000))</f>
        <v>-0.30376248810000001</v>
      </c>
      <c r="K2093" s="36">
        <f t="shared" ca="1" si="162"/>
        <v>-51.269165055275302</v>
      </c>
      <c r="L2093" s="46">
        <f ca="1">IF(E2093="","",IF(ISERROR(IF(行业估值!$E$7="最新年报",[1]!EM_S_STM07_BS(E2093,140,LEFT(RIGHT($L$1,5),4)&amp;"-12-31",1)/100000000,[1]!EM_S_STM07_BS(E2093,140,LEFT(RIGHT($L$1,11),10),1)/100000000)),0,IF(行业估值!$E$7="最新年报",[1]!EM_S_STM07_BS(E2093,140,LEFT(RIGHT($L$1,5),4)&amp;"-12-31",1)/100000000,[1]!EM_S_STM07_BS(E2093,140,LEFT(RIGHT($L$1,11),10),1)/100000000)))</f>
        <v>5.6214168844000003</v>
      </c>
      <c r="M2093" s="36">
        <f t="shared" ca="1" si="163"/>
        <v>2.7704134847601232</v>
      </c>
      <c r="N2093" s="37" t="str">
        <f ca="1">IF(E2093="","",IF(ISERROR([1]!EM_S_EST_NETPROFIT(E2093,行业估值!$E$6,deadline)/100000000),"-",[1]!EM_S_EST_NETPROFIT(E2093,行业估值!$E$6,deadline)/100000000))</f>
        <v>-</v>
      </c>
      <c r="O2093" s="36" t="str">
        <f t="shared" ca="1" si="164"/>
        <v>-</v>
      </c>
      <c r="T2093" s="64" t="s">
        <v>4172</v>
      </c>
      <c r="U2093" s="64" t="s">
        <v>4173</v>
      </c>
    </row>
    <row r="2094" spans="4:21">
      <c r="D2094" s="45" t="str">
        <f>IF(AND(行业估值!$B$39=$G2094,COUNTIF($G$2:$G$2552,$G2094)&gt;=1),COUNTIF($G$2:G2094,$G2094),"")</f>
        <v/>
      </c>
      <c r="E2094" s="65" t="str">
        <f t="shared" si="160"/>
        <v>300701.SZ</v>
      </c>
      <c r="F2094" s="65" t="str">
        <f t="shared" si="161"/>
        <v>森霸传感</v>
      </c>
      <c r="G2094" s="34" t="str">
        <f>IF(E2094="","",IF(行业估值!$C$5="申万行业",[1]!EM_S_INFO_INDUSTRY_SW2014(E2094,"1"),IF(行业估值!$C$5="证监会行业",[1]!EM_S_INFO_INDUSTRY_CSRC1(E2094,"1"),[1]!EM_S_INFO_INDUSTRY_EM2016(E2094,"1"))))</f>
        <v>电子设备</v>
      </c>
      <c r="H2094" s="34" t="str">
        <f>IF(E2094="","",IF($H$1="上证50",[1]!EM_S_INFO_COMPINDEX(E2094,"000016"),"")&amp;IF($H$1="上证180",[1]!EM_S_INFO_COMPINDEX(E2094,"000010"),"")&amp;IF($H$1="沪深300",[1]!EM_S_INFO_COMPINDEX(E2094,"000300"),"")&amp;IF(AND($H$1="上证A股",RIGHT(E2094,2)="SH"),"是","")&amp;IF(AND($H$1="深证A股",RIGHT(E2094,2)="SZ"),"是","")&amp;IF(AND($H$1="创业板",LEFT(E2094,1)-3=0),"是","")&amp;IF(AND($H$1="全部A股",E2094&lt;&gt;0),"是","")&amp;IF(AND($H$1="中小板",LEFT(E2094,3)="002"),"是",""))</f>
        <v>是</v>
      </c>
      <c r="I2094" s="46">
        <f ca="1">IF(E2094="","",IF(OR([1]!EM_S_VAL_MV(E2094,deadline)="",[1]!EM_S_VAL_MV(E2094,deadline)="--",[1]!EM_S_VAL_MV(E2094,deadline)="null"),0,[1]!EM_S_VAL_MV(E2094,deadline)/100000000))</f>
        <v>29.015999999999998</v>
      </c>
      <c r="J2094" s="46">
        <f ca="1">IF(E2094="","",IF(RIGHT(LEFT($J$1,6),3)="TTM",[1]!EM_S_FA_PROFIT_TTM(E2094,LEFT(RIGHT($J$1,11),10),1)/100000000,[1]!EM_S_STM07_IS(E2094,61,LEFT(RIGHT($J$1,5),4)&amp;"-12-31",1)/100000000))</f>
        <v>0.75162462620000003</v>
      </c>
      <c r="K2094" s="36">
        <f t="shared" ca="1" si="162"/>
        <v>38.604376424834065</v>
      </c>
      <c r="L2094" s="46">
        <f ca="1">IF(E2094="","",IF(ISERROR(IF(行业估值!$E$7="最新年报",[1]!EM_S_STM07_BS(E2094,140,LEFT(RIGHT($L$1,5),4)&amp;"-12-31",1)/100000000,[1]!EM_S_STM07_BS(E2094,140,LEFT(RIGHT($L$1,11),10),1)/100000000)),0,IF(行业估值!$E$7="最新年报",[1]!EM_S_STM07_BS(E2094,140,LEFT(RIGHT($L$1,5),4)&amp;"-12-31",1)/100000000,[1]!EM_S_STM07_BS(E2094,140,LEFT(RIGHT($L$1,11),10),1)/100000000)))</f>
        <v>5.1445955584999998</v>
      </c>
      <c r="M2094" s="36">
        <f t="shared" ca="1" si="163"/>
        <v>5.6400935059043089</v>
      </c>
      <c r="N2094" s="37" t="str">
        <f ca="1">IF(E2094="","",IF(ISERROR([1]!EM_S_EST_NETPROFIT(E2094,行业估值!$E$6,deadline)/100000000),"-",[1]!EM_S_EST_NETPROFIT(E2094,行业估值!$E$6,deadline)/100000000))</f>
        <v>-</v>
      </c>
      <c r="O2094" s="36" t="str">
        <f t="shared" ca="1" si="164"/>
        <v>-</v>
      </c>
      <c r="T2094" s="64" t="s">
        <v>4174</v>
      </c>
      <c r="U2094" s="64" t="s">
        <v>4175</v>
      </c>
    </row>
    <row r="2095" spans="4:21">
      <c r="D2095" s="45" t="str">
        <f>IF(AND(行业估值!$B$39=$G2095,COUNTIF($G$2:$G$2552,$G2095)&gt;=1),COUNTIF($G$2:G2095,$G2095),"")</f>
        <v/>
      </c>
      <c r="E2095" s="65" t="str">
        <f t="shared" si="160"/>
        <v>300702.SZ</v>
      </c>
      <c r="F2095" s="65" t="str">
        <f t="shared" si="161"/>
        <v>天宇股份</v>
      </c>
      <c r="G2095" s="34" t="str">
        <f>IF(E2095="","",IF(行业估值!$C$5="申万行业",[1]!EM_S_INFO_INDUSTRY_SW2014(E2095,"1"),IF(行业估值!$C$5="证监会行业",[1]!EM_S_INFO_INDUSTRY_CSRC1(E2095,"1"),[1]!EM_S_INFO_INDUSTRY_EM2016(E2095,"1"))))</f>
        <v>医药生物</v>
      </c>
      <c r="H2095" s="34" t="str">
        <f>IF(E2095="","",IF($H$1="上证50",[1]!EM_S_INFO_COMPINDEX(E2095,"000016"),"")&amp;IF($H$1="上证180",[1]!EM_S_INFO_COMPINDEX(E2095,"000010"),"")&amp;IF($H$1="沪深300",[1]!EM_S_INFO_COMPINDEX(E2095,"000300"),"")&amp;IF(AND($H$1="上证A股",RIGHT(E2095,2)="SH"),"是","")&amp;IF(AND($H$1="深证A股",RIGHT(E2095,2)="SZ"),"是","")&amp;IF(AND($H$1="创业板",LEFT(E2095,1)-3=0),"是","")&amp;IF(AND($H$1="全部A股",E2095&lt;&gt;0),"是","")&amp;IF(AND($H$1="中小板",LEFT(E2095,3)="002"),"是",""))</f>
        <v>是</v>
      </c>
      <c r="I2095" s="46">
        <f ca="1">IF(E2095="","",IF(OR([1]!EM_S_VAL_MV(E2095,deadline)="",[1]!EM_S_VAL_MV(E2095,deadline)="--",[1]!EM_S_VAL_MV(E2095,deadline)="null"),0,[1]!EM_S_VAL_MV(E2095,deadline)/100000000))</f>
        <v>86.071585495200011</v>
      </c>
      <c r="J2095" s="46">
        <f ca="1">IF(E2095="","",IF(RIGHT(LEFT($J$1,6),3)="TTM",[1]!EM_S_FA_PROFIT_TTM(E2095,LEFT(RIGHT($J$1,11),10),1)/100000000,[1]!EM_S_STM07_IS(E2095,61,LEFT(RIGHT($J$1,5),4)&amp;"-12-31",1)/100000000))</f>
        <v>5.2913284746000002</v>
      </c>
      <c r="K2095" s="36">
        <f t="shared" ca="1" si="162"/>
        <v>16.266536070926239</v>
      </c>
      <c r="L2095" s="46">
        <f ca="1">IF(E2095="","",IF(ISERROR(IF(行业估值!$E$7="最新年报",[1]!EM_S_STM07_BS(E2095,140,LEFT(RIGHT($L$1,5),4)&amp;"-12-31",1)/100000000,[1]!EM_S_STM07_BS(E2095,140,LEFT(RIGHT($L$1,11),10),1)/100000000)),0,IF(行业估值!$E$7="最新年报",[1]!EM_S_STM07_BS(E2095,140,LEFT(RIGHT($L$1,5),4)&amp;"-12-31",1)/100000000,[1]!EM_S_STM07_BS(E2095,140,LEFT(RIGHT($L$1,11),10),1)/100000000)))</f>
        <v>18.880600108299998</v>
      </c>
      <c r="M2095" s="36">
        <f t="shared" ca="1" si="163"/>
        <v>4.5587314492913045</v>
      </c>
      <c r="N2095" s="37">
        <f ca="1">IF(E2095="","",IF(ISERROR([1]!EM_S_EST_NETPROFIT(E2095,行业估值!$E$6,deadline)/100000000),"-",[1]!EM_S_EST_NETPROFIT(E2095,行业估值!$E$6,deadline)/100000000))</f>
        <v>5.7542499999999999</v>
      </c>
      <c r="O2095" s="36">
        <f t="shared" ca="1" si="164"/>
        <v>14.957915539853154</v>
      </c>
      <c r="T2095" s="64" t="s">
        <v>4176</v>
      </c>
      <c r="U2095" s="64" t="s">
        <v>4177</v>
      </c>
    </row>
    <row r="2096" spans="4:21">
      <c r="D2096" s="45" t="str">
        <f>IF(AND(行业估值!$B$39=$G2096,COUNTIF($G$2:$G$2552,$G2096)&gt;=1),COUNTIF($G$2:G2096,$G2096),"")</f>
        <v/>
      </c>
      <c r="E2096" s="65" t="str">
        <f t="shared" si="160"/>
        <v>300703.SZ</v>
      </c>
      <c r="F2096" s="65" t="str">
        <f t="shared" si="161"/>
        <v>创源文化</v>
      </c>
      <c r="G2096" s="34" t="str">
        <f>IF(E2096="","",IF(行业估值!$C$5="申万行业",[1]!EM_S_INFO_INDUSTRY_SW2014(E2096,"1"),IF(行业估值!$C$5="证监会行业",[1]!EM_S_INFO_INDUSTRY_CSRC1(E2096,"1"),[1]!EM_S_INFO_INDUSTRY_EM2016(E2096,"1"))))</f>
        <v>轻工制造</v>
      </c>
      <c r="H2096" s="34" t="str">
        <f>IF(E2096="","",IF($H$1="上证50",[1]!EM_S_INFO_COMPINDEX(E2096,"000016"),"")&amp;IF($H$1="上证180",[1]!EM_S_INFO_COMPINDEX(E2096,"000010"),"")&amp;IF($H$1="沪深300",[1]!EM_S_INFO_COMPINDEX(E2096,"000300"),"")&amp;IF(AND($H$1="上证A股",RIGHT(E2096,2)="SH"),"是","")&amp;IF(AND($H$1="深证A股",RIGHT(E2096,2)="SZ"),"是","")&amp;IF(AND($H$1="创业板",LEFT(E2096,1)-3=0),"是","")&amp;IF(AND($H$1="全部A股",E2096&lt;&gt;0),"是","")&amp;IF(AND($H$1="中小板",LEFT(E2096,3)="002"),"是",""))</f>
        <v>是</v>
      </c>
      <c r="I2096" s="46">
        <f ca="1">IF(E2096="","",IF(OR([1]!EM_S_VAL_MV(E2096,deadline)="",[1]!EM_S_VAL_MV(E2096,deadline)="--",[1]!EM_S_VAL_MV(E2096,deadline)="null"),0,[1]!EM_S_VAL_MV(E2096,deadline)/100000000))</f>
        <v>22.23463872</v>
      </c>
      <c r="J2096" s="46">
        <f ca="1">IF(E2096="","",IF(RIGHT(LEFT($J$1,6),3)="TTM",[1]!EM_S_FA_PROFIT_TTM(E2096,LEFT(RIGHT($J$1,11),10),1)/100000000,[1]!EM_S_STM07_IS(E2096,61,LEFT(RIGHT($J$1,5),4)&amp;"-12-31",1)/100000000))</f>
        <v>1.1303366066</v>
      </c>
      <c r="K2096" s="36">
        <f t="shared" ca="1" si="162"/>
        <v>19.670811853896122</v>
      </c>
      <c r="L2096" s="46">
        <f ca="1">IF(E2096="","",IF(ISERROR(IF(行业估值!$E$7="最新年报",[1]!EM_S_STM07_BS(E2096,140,LEFT(RIGHT($L$1,5),4)&amp;"-12-31",1)/100000000,[1]!EM_S_STM07_BS(E2096,140,LEFT(RIGHT($L$1,11),10),1)/100000000)),0,IF(行业估值!$E$7="最新年报",[1]!EM_S_STM07_BS(E2096,140,LEFT(RIGHT($L$1,5),4)&amp;"-12-31",1)/100000000,[1]!EM_S_STM07_BS(E2096,140,LEFT(RIGHT($L$1,11),10),1)/100000000)))</f>
        <v>7.0011305991999997</v>
      </c>
      <c r="M2096" s="36">
        <f t="shared" ca="1" si="163"/>
        <v>3.1758640129553779</v>
      </c>
      <c r="N2096" s="37">
        <f ca="1">IF(E2096="","",IF(ISERROR([1]!EM_S_EST_NETPROFIT(E2096,行业估值!$E$6,deadline)/100000000),"-",[1]!EM_S_EST_NETPROFIT(E2096,行业估值!$E$6,deadline)/100000000))</f>
        <v>1.1299999999999999</v>
      </c>
      <c r="O2096" s="36">
        <f t="shared" ca="1" si="164"/>
        <v>19.676671433628321</v>
      </c>
      <c r="T2096" s="64" t="s">
        <v>4178</v>
      </c>
      <c r="U2096" s="64" t="s">
        <v>4179</v>
      </c>
    </row>
    <row r="2097" spans="4:21">
      <c r="D2097" s="45" t="str">
        <f>IF(AND(行业估值!$B$39=$G2097,COUNTIF($G$2:$G$2552,$G2097)&gt;=1),COUNTIF($G$2:G2097,$G2097),"")</f>
        <v/>
      </c>
      <c r="E2097" s="65" t="str">
        <f t="shared" si="160"/>
        <v>300705.SZ</v>
      </c>
      <c r="F2097" s="65" t="str">
        <f t="shared" si="161"/>
        <v>九典制药</v>
      </c>
      <c r="G2097" s="34" t="str">
        <f>IF(E2097="","",IF(行业估值!$C$5="申万行业",[1]!EM_S_INFO_INDUSTRY_SW2014(E2097,"1"),IF(行业估值!$C$5="证监会行业",[1]!EM_S_INFO_INDUSTRY_CSRC1(E2097,"1"),[1]!EM_S_INFO_INDUSTRY_EM2016(E2097,"1"))))</f>
        <v>医药生物</v>
      </c>
      <c r="H2097" s="34" t="str">
        <f>IF(E2097="","",IF($H$1="上证50",[1]!EM_S_INFO_COMPINDEX(E2097,"000016"),"")&amp;IF($H$1="上证180",[1]!EM_S_INFO_COMPINDEX(E2097,"000010"),"")&amp;IF($H$1="沪深300",[1]!EM_S_INFO_COMPINDEX(E2097,"000300"),"")&amp;IF(AND($H$1="上证A股",RIGHT(E2097,2)="SH"),"是","")&amp;IF(AND($H$1="深证A股",RIGHT(E2097,2)="SZ"),"是","")&amp;IF(AND($H$1="创业板",LEFT(E2097,1)-3=0),"是","")&amp;IF(AND($H$1="全部A股",E2097&lt;&gt;0),"是","")&amp;IF(AND($H$1="中小板",LEFT(E2097,3)="002"),"是",""))</f>
        <v>是</v>
      </c>
      <c r="I2097" s="46">
        <f ca="1">IF(E2097="","",IF(OR([1]!EM_S_VAL_MV(E2097,deadline)="",[1]!EM_S_VAL_MV(E2097,deadline)="--",[1]!EM_S_VAL_MV(E2097,deadline)="null"),0,[1]!EM_S_VAL_MV(E2097,deadline)/100000000))</f>
        <v>26.002544</v>
      </c>
      <c r="J2097" s="46">
        <f ca="1">IF(E2097="","",IF(RIGHT(LEFT($J$1,6),3)="TTM",[1]!EM_S_FA_PROFIT_TTM(E2097,LEFT(RIGHT($J$1,11),10),1)/100000000,[1]!EM_S_STM07_IS(E2097,61,LEFT(RIGHT($J$1,5),4)&amp;"-12-31",1)/100000000))</f>
        <v>0.65421447499999996</v>
      </c>
      <c r="K2097" s="36">
        <f t="shared" ca="1" si="162"/>
        <v>39.746207082929494</v>
      </c>
      <c r="L2097" s="46">
        <f ca="1">IF(E2097="","",IF(ISERROR(IF(行业估值!$E$7="最新年报",[1]!EM_S_STM07_BS(E2097,140,LEFT(RIGHT($L$1,5),4)&amp;"-12-31",1)/100000000,[1]!EM_S_STM07_BS(E2097,140,LEFT(RIGHT($L$1,11),10),1)/100000000)),0,IF(行业估值!$E$7="最新年报",[1]!EM_S_STM07_BS(E2097,140,LEFT(RIGHT($L$1,5),4)&amp;"-12-31",1)/100000000,[1]!EM_S_STM07_BS(E2097,140,LEFT(RIGHT($L$1,11),10),1)/100000000)))</f>
        <v>7.4498645711</v>
      </c>
      <c r="M2097" s="36">
        <f t="shared" ca="1" si="163"/>
        <v>3.4903378110886423</v>
      </c>
      <c r="N2097" s="37" t="str">
        <f ca="1">IF(E2097="","",IF(ISERROR([1]!EM_S_EST_NETPROFIT(E2097,行业估值!$E$6,deadline)/100000000),"-",[1]!EM_S_EST_NETPROFIT(E2097,行业估值!$E$6,deadline)/100000000))</f>
        <v>-</v>
      </c>
      <c r="O2097" s="36" t="str">
        <f t="shared" ca="1" si="164"/>
        <v>-</v>
      </c>
      <c r="T2097" s="64" t="s">
        <v>4180</v>
      </c>
      <c r="U2097" s="64" t="s">
        <v>4181</v>
      </c>
    </row>
    <row r="2098" spans="4:21">
      <c r="D2098" s="45" t="str">
        <f>IF(AND(行业估值!$B$39=$G2098,COUNTIF($G$2:$G$2552,$G2098)&gt;=1),COUNTIF($G$2:G2098,$G2098),"")</f>
        <v/>
      </c>
      <c r="E2098" s="65" t="str">
        <f t="shared" si="160"/>
        <v>300706.SZ</v>
      </c>
      <c r="F2098" s="65" t="str">
        <f t="shared" si="161"/>
        <v>阿石创</v>
      </c>
      <c r="G2098" s="34" t="str">
        <f>IF(E2098="","",IF(行业估值!$C$5="申万行业",[1]!EM_S_INFO_INDUSTRY_SW2014(E2098,"1"),IF(行业估值!$C$5="证监会行业",[1]!EM_S_INFO_INDUSTRY_CSRC1(E2098,"1"),[1]!EM_S_INFO_INDUSTRY_EM2016(E2098,"1"))))</f>
        <v>电子设备</v>
      </c>
      <c r="H2098" s="34" t="str">
        <f>IF(E2098="","",IF($H$1="上证50",[1]!EM_S_INFO_COMPINDEX(E2098,"000016"),"")&amp;IF($H$1="上证180",[1]!EM_S_INFO_COMPINDEX(E2098,"000010"),"")&amp;IF($H$1="沪深300",[1]!EM_S_INFO_COMPINDEX(E2098,"000300"),"")&amp;IF(AND($H$1="上证A股",RIGHT(E2098,2)="SH"),"是","")&amp;IF(AND($H$1="深证A股",RIGHT(E2098,2)="SZ"),"是","")&amp;IF(AND($H$1="创业板",LEFT(E2098,1)-3=0),"是","")&amp;IF(AND($H$1="全部A股",E2098&lt;&gt;0),"是","")&amp;IF(AND($H$1="中小板",LEFT(E2098,3)="002"),"是",""))</f>
        <v>是</v>
      </c>
      <c r="I2098" s="46">
        <f ca="1">IF(E2098="","",IF(OR([1]!EM_S_VAL_MV(E2098,deadline)="",[1]!EM_S_VAL_MV(E2098,deadline)="--",[1]!EM_S_VAL_MV(E2098,deadline)="null"),0,[1]!EM_S_VAL_MV(E2098,deadline)/100000000))</f>
        <v>29.49408</v>
      </c>
      <c r="J2098" s="46">
        <f ca="1">IF(E2098="","",IF(RIGHT(LEFT($J$1,6),3)="TTM",[1]!EM_S_FA_PROFIT_TTM(E2098,LEFT(RIGHT($J$1,11),10),1)/100000000,[1]!EM_S_STM07_IS(E2098,61,LEFT(RIGHT($J$1,5),4)&amp;"-12-31",1)/100000000))</f>
        <v>0.1534320532</v>
      </c>
      <c r="K2098" s="36">
        <f t="shared" ca="1" si="162"/>
        <v>192.22893381707024</v>
      </c>
      <c r="L2098" s="46">
        <f ca="1">IF(E2098="","",IF(ISERROR(IF(行业估值!$E$7="最新年报",[1]!EM_S_STM07_BS(E2098,140,LEFT(RIGHT($L$1,5),4)&amp;"-12-31",1)/100000000,[1]!EM_S_STM07_BS(E2098,140,LEFT(RIGHT($L$1,11),10),1)/100000000)),0,IF(行业估值!$E$7="最新年报",[1]!EM_S_STM07_BS(E2098,140,LEFT(RIGHT($L$1,5),4)&amp;"-12-31",1)/100000000,[1]!EM_S_STM07_BS(E2098,140,LEFT(RIGHT($L$1,11),10),1)/100000000)))</f>
        <v>4.4149494347000005</v>
      </c>
      <c r="M2098" s="36">
        <f t="shared" ca="1" si="163"/>
        <v>6.6805023333192821</v>
      </c>
      <c r="N2098" s="37" t="str">
        <f ca="1">IF(E2098="","",IF(ISERROR([1]!EM_S_EST_NETPROFIT(E2098,行业估值!$E$6,deadline)/100000000),"-",[1]!EM_S_EST_NETPROFIT(E2098,行业估值!$E$6,deadline)/100000000))</f>
        <v>-</v>
      </c>
      <c r="O2098" s="36" t="str">
        <f t="shared" ca="1" si="164"/>
        <v>-</v>
      </c>
      <c r="T2098" s="64" t="s">
        <v>4182</v>
      </c>
      <c r="U2098" s="64" t="s">
        <v>4183</v>
      </c>
    </row>
    <row r="2099" spans="4:21">
      <c r="D2099" s="45" t="str">
        <f>IF(AND(行业估值!$B$39=$G2099,COUNTIF($G$2:$G$2552,$G2099)&gt;=1),COUNTIF($G$2:G2099,$G2099),"")</f>
        <v/>
      </c>
      <c r="E2099" s="65" t="str">
        <f t="shared" si="160"/>
        <v>300707.SZ</v>
      </c>
      <c r="F2099" s="65" t="str">
        <f t="shared" si="161"/>
        <v>威唐工业</v>
      </c>
      <c r="G2099" s="34" t="str">
        <f>IF(E2099="","",IF(行业估值!$C$5="申万行业",[1]!EM_S_INFO_INDUSTRY_SW2014(E2099,"1"),IF(行业估值!$C$5="证监会行业",[1]!EM_S_INFO_INDUSTRY_CSRC1(E2099,"1"),[1]!EM_S_INFO_INDUSTRY_EM2016(E2099,"1"))))</f>
        <v>交运设备</v>
      </c>
      <c r="H2099" s="34" t="str">
        <f>IF(E2099="","",IF($H$1="上证50",[1]!EM_S_INFO_COMPINDEX(E2099,"000016"),"")&amp;IF($H$1="上证180",[1]!EM_S_INFO_COMPINDEX(E2099,"000010"),"")&amp;IF($H$1="沪深300",[1]!EM_S_INFO_COMPINDEX(E2099,"000300"),"")&amp;IF(AND($H$1="上证A股",RIGHT(E2099,2)="SH"),"是","")&amp;IF(AND($H$1="深证A股",RIGHT(E2099,2)="SZ"),"是","")&amp;IF(AND($H$1="创业板",LEFT(E2099,1)-3=0),"是","")&amp;IF(AND($H$1="全部A股",E2099&lt;&gt;0),"是","")&amp;IF(AND($H$1="中小板",LEFT(E2099,3)="002"),"是",""))</f>
        <v>是</v>
      </c>
      <c r="I2099" s="46">
        <f ca="1">IF(E2099="","",IF(OR([1]!EM_S_VAL_MV(E2099,deadline)="",[1]!EM_S_VAL_MV(E2099,deadline)="--",[1]!EM_S_VAL_MV(E2099,deadline)="null"),0,[1]!EM_S_VAL_MV(E2099,deadline)/100000000))</f>
        <v>17.24484</v>
      </c>
      <c r="J2099" s="46">
        <f ca="1">IF(E2099="","",IF(RIGHT(LEFT($J$1,6),3)="TTM",[1]!EM_S_FA_PROFIT_TTM(E2099,LEFT(RIGHT($J$1,11),10),1)/100000000,[1]!EM_S_STM07_IS(E2099,61,LEFT(RIGHT($J$1,5),4)&amp;"-12-31",1)/100000000))</f>
        <v>0.30306391199999999</v>
      </c>
      <c r="K2099" s="36">
        <f t="shared" ca="1" si="162"/>
        <v>56.90166105953255</v>
      </c>
      <c r="L2099" s="46">
        <f ca="1">IF(E2099="","",IF(ISERROR(IF(行业估值!$E$7="最新年报",[1]!EM_S_STM07_BS(E2099,140,LEFT(RIGHT($L$1,5),4)&amp;"-12-31",1)/100000000,[1]!EM_S_STM07_BS(E2099,140,LEFT(RIGHT($L$1,11),10),1)/100000000)),0,IF(行业估值!$E$7="最新年报",[1]!EM_S_STM07_BS(E2099,140,LEFT(RIGHT($L$1,5),4)&amp;"-12-31",1)/100000000,[1]!EM_S_STM07_BS(E2099,140,LEFT(RIGHT($L$1,11),10),1)/100000000)))</f>
        <v>6.3971234122</v>
      </c>
      <c r="M2099" s="36">
        <f t="shared" ca="1" si="163"/>
        <v>2.6957178858097754</v>
      </c>
      <c r="N2099" s="37" t="str">
        <f ca="1">IF(E2099="","",IF(ISERROR([1]!EM_S_EST_NETPROFIT(E2099,行业估值!$E$6,deadline)/100000000),"-",[1]!EM_S_EST_NETPROFIT(E2099,行业估值!$E$6,deadline)/100000000))</f>
        <v>-</v>
      </c>
      <c r="O2099" s="36" t="str">
        <f t="shared" ca="1" si="164"/>
        <v>-</v>
      </c>
      <c r="T2099" s="64" t="s">
        <v>4184</v>
      </c>
      <c r="U2099" s="64" t="s">
        <v>4185</v>
      </c>
    </row>
    <row r="2100" spans="4:21">
      <c r="D2100" s="45" t="str">
        <f>IF(AND(行业估值!$B$39=$G2100,COUNTIF($G$2:$G$2552,$G2100)&gt;=1),COUNTIF($G$2:G2100,$G2100),"")</f>
        <v/>
      </c>
      <c r="E2100" s="65" t="str">
        <f t="shared" si="160"/>
        <v>300708.SZ</v>
      </c>
      <c r="F2100" s="65" t="str">
        <f t="shared" si="161"/>
        <v>聚灿光电</v>
      </c>
      <c r="G2100" s="34" t="str">
        <f>IF(E2100="","",IF(行业估值!$C$5="申万行业",[1]!EM_S_INFO_INDUSTRY_SW2014(E2100,"1"),IF(行业估值!$C$5="证监会行业",[1]!EM_S_INFO_INDUSTRY_CSRC1(E2100,"1"),[1]!EM_S_INFO_INDUSTRY_EM2016(E2100,"1"))))</f>
        <v>电子设备</v>
      </c>
      <c r="H2100" s="34" t="str">
        <f>IF(E2100="","",IF($H$1="上证50",[1]!EM_S_INFO_COMPINDEX(E2100,"000016"),"")&amp;IF($H$1="上证180",[1]!EM_S_INFO_COMPINDEX(E2100,"000010"),"")&amp;IF($H$1="沪深300",[1]!EM_S_INFO_COMPINDEX(E2100,"000300"),"")&amp;IF(AND($H$1="上证A股",RIGHT(E2100,2)="SH"),"是","")&amp;IF(AND($H$1="深证A股",RIGHT(E2100,2)="SZ"),"是","")&amp;IF(AND($H$1="创业板",LEFT(E2100,1)-3=0),"是","")&amp;IF(AND($H$1="全部A股",E2100&lt;&gt;0),"是","")&amp;IF(AND($H$1="中小板",LEFT(E2100,3)="002"),"是",""))</f>
        <v>是</v>
      </c>
      <c r="I2100" s="46">
        <f ca="1">IF(E2100="","",IF(OR([1]!EM_S_VAL_MV(E2100,deadline)="",[1]!EM_S_VAL_MV(E2100,deadline)="--",[1]!EM_S_VAL_MV(E2100,deadline)="null"),0,[1]!EM_S_VAL_MV(E2100,deadline)/100000000))</f>
        <v>31.735011</v>
      </c>
      <c r="J2100" s="46">
        <f ca="1">IF(E2100="","",IF(RIGHT(LEFT($J$1,6),3)="TTM",[1]!EM_S_FA_PROFIT_TTM(E2100,LEFT(RIGHT($J$1,11),10),1)/100000000,[1]!EM_S_STM07_IS(E2100,61,LEFT(RIGHT($J$1,5),4)&amp;"-12-31",1)/100000000))</f>
        <v>1.1734737168</v>
      </c>
      <c r="K2100" s="36">
        <f t="shared" ca="1" si="162"/>
        <v>27.043648737646784</v>
      </c>
      <c r="L2100" s="46">
        <f ca="1">IF(E2100="","",IF(ISERROR(IF(行业估值!$E$7="最新年报",[1]!EM_S_STM07_BS(E2100,140,LEFT(RIGHT($L$1,5),4)&amp;"-12-31",1)/100000000,[1]!EM_S_STM07_BS(E2100,140,LEFT(RIGHT($L$1,11),10),1)/100000000)),0,IF(行业估值!$E$7="最新年报",[1]!EM_S_STM07_BS(E2100,140,LEFT(RIGHT($L$1,5),4)&amp;"-12-31",1)/100000000,[1]!EM_S_STM07_BS(E2100,140,LEFT(RIGHT($L$1,11),10),1)/100000000)))</f>
        <v>7.4671411199</v>
      </c>
      <c r="M2100" s="36">
        <f t="shared" ca="1" si="163"/>
        <v>4.2499546332967917</v>
      </c>
      <c r="N2100" s="37" t="str">
        <f ca="1">IF(E2100="","",IF(ISERROR([1]!EM_S_EST_NETPROFIT(E2100,行业估值!$E$6,deadline)/100000000),"-",[1]!EM_S_EST_NETPROFIT(E2100,行业估值!$E$6,deadline)/100000000))</f>
        <v>-</v>
      </c>
      <c r="O2100" s="36" t="str">
        <f t="shared" ca="1" si="164"/>
        <v>-</v>
      </c>
      <c r="T2100" s="64" t="s">
        <v>4186</v>
      </c>
      <c r="U2100" s="64" t="s">
        <v>4187</v>
      </c>
    </row>
    <row r="2101" spans="4:21">
      <c r="D2101" s="45" t="str">
        <f>IF(AND(行业估值!$B$39=$G2101,COUNTIF($G$2:$G$2552,$G2101)&gt;=1),COUNTIF($G$2:G2101,$G2101),"")</f>
        <v/>
      </c>
      <c r="E2101" s="65" t="str">
        <f t="shared" si="160"/>
        <v>300709.SZ</v>
      </c>
      <c r="F2101" s="65" t="str">
        <f t="shared" si="161"/>
        <v>精研科技</v>
      </c>
      <c r="G2101" s="34" t="str">
        <f>IF(E2101="","",IF(行业估值!$C$5="申万行业",[1]!EM_S_INFO_INDUSTRY_SW2014(E2101,"1"),IF(行业估值!$C$5="证监会行业",[1]!EM_S_INFO_INDUSTRY_CSRC1(E2101,"1"),[1]!EM_S_INFO_INDUSTRY_EM2016(E2101,"1"))))</f>
        <v>电子设备</v>
      </c>
      <c r="H2101" s="34" t="str">
        <f>IF(E2101="","",IF($H$1="上证50",[1]!EM_S_INFO_COMPINDEX(E2101,"000016"),"")&amp;IF($H$1="上证180",[1]!EM_S_INFO_COMPINDEX(E2101,"000010"),"")&amp;IF($H$1="沪深300",[1]!EM_S_INFO_COMPINDEX(E2101,"000300"),"")&amp;IF(AND($H$1="上证A股",RIGHT(E2101,2)="SH"),"是","")&amp;IF(AND($H$1="深证A股",RIGHT(E2101,2)="SZ"),"是","")&amp;IF(AND($H$1="创业板",LEFT(E2101,1)-3=0),"是","")&amp;IF(AND($H$1="全部A股",E2101&lt;&gt;0),"是","")&amp;IF(AND($H$1="中小板",LEFT(E2101,3)="002"),"是",""))</f>
        <v>是</v>
      </c>
      <c r="I2101" s="46">
        <f ca="1">IF(E2101="","",IF(OR([1]!EM_S_VAL_MV(E2101,deadline)="",[1]!EM_S_VAL_MV(E2101,deadline)="--",[1]!EM_S_VAL_MV(E2101,deadline)="null"),0,[1]!EM_S_VAL_MV(E2101,deadline)/100000000))</f>
        <v>71.340224059999997</v>
      </c>
      <c r="J2101" s="46">
        <f ca="1">IF(E2101="","",IF(RIGHT(LEFT($J$1,6),3)="TTM",[1]!EM_S_FA_PROFIT_TTM(E2101,LEFT(RIGHT($J$1,11),10),1)/100000000,[1]!EM_S_STM07_IS(E2101,61,LEFT(RIGHT($J$1,5),4)&amp;"-12-31",1)/100000000))</f>
        <v>1.2100663762000001</v>
      </c>
      <c r="K2101" s="36">
        <f t="shared" ca="1" si="162"/>
        <v>58.955628768094009</v>
      </c>
      <c r="L2101" s="46">
        <f ca="1">IF(E2101="","",IF(ISERROR(IF(行业估值!$E$7="最新年报",[1]!EM_S_STM07_BS(E2101,140,LEFT(RIGHT($L$1,5),4)&amp;"-12-31",1)/100000000,[1]!EM_S_STM07_BS(E2101,140,LEFT(RIGHT($L$1,11),10),1)/100000000)),0,IF(行业估值!$E$7="最新年报",[1]!EM_S_STM07_BS(E2101,140,LEFT(RIGHT($L$1,5),4)&amp;"-12-31",1)/100000000,[1]!EM_S_STM07_BS(E2101,140,LEFT(RIGHT($L$1,11),10),1)/100000000)))</f>
        <v>13.787046652899999</v>
      </c>
      <c r="M2101" s="36">
        <f t="shared" ca="1" si="163"/>
        <v>5.1744384316705077</v>
      </c>
      <c r="N2101" s="37">
        <f ca="1">IF(E2101="","",IF(ISERROR([1]!EM_S_EST_NETPROFIT(E2101,行业估值!$E$6,deadline)/100000000),"-",[1]!EM_S_EST_NETPROFIT(E2101,行业估值!$E$6,deadline)/100000000))</f>
        <v>1.3694</v>
      </c>
      <c r="O2101" s="36">
        <f t="shared" ca="1" si="164"/>
        <v>52.095972002336786</v>
      </c>
      <c r="T2101" s="64" t="s">
        <v>4188</v>
      </c>
      <c r="U2101" s="64" t="s">
        <v>4189</v>
      </c>
    </row>
    <row r="2102" spans="4:21">
      <c r="D2102" s="45" t="str">
        <f>IF(AND(行业估值!$B$39=$G2102,COUNTIF($G$2:$G$2552,$G2102)&gt;=1),COUNTIF($G$2:G2102,$G2102),"")</f>
        <v/>
      </c>
      <c r="E2102" s="65" t="str">
        <f t="shared" si="160"/>
        <v>300710.SZ</v>
      </c>
      <c r="F2102" s="65" t="str">
        <f t="shared" si="161"/>
        <v>万隆光电</v>
      </c>
      <c r="G2102" s="34" t="str">
        <f>IF(E2102="","",IF(行业估值!$C$5="申万行业",[1]!EM_S_INFO_INDUSTRY_SW2014(E2102,"1"),IF(行业估值!$C$5="证监会行业",[1]!EM_S_INFO_INDUSTRY_CSRC1(E2102,"1"),[1]!EM_S_INFO_INDUSTRY_EM2016(E2102,"1"))))</f>
        <v>信息技术</v>
      </c>
      <c r="H2102" s="34" t="str">
        <f>IF(E2102="","",IF($H$1="上证50",[1]!EM_S_INFO_COMPINDEX(E2102,"000016"),"")&amp;IF($H$1="上证180",[1]!EM_S_INFO_COMPINDEX(E2102,"000010"),"")&amp;IF($H$1="沪深300",[1]!EM_S_INFO_COMPINDEX(E2102,"000300"),"")&amp;IF(AND($H$1="上证A股",RIGHT(E2102,2)="SH"),"是","")&amp;IF(AND($H$1="深证A股",RIGHT(E2102,2)="SZ"),"是","")&amp;IF(AND($H$1="创业板",LEFT(E2102,1)-3=0),"是","")&amp;IF(AND($H$1="全部A股",E2102&lt;&gt;0),"是","")&amp;IF(AND($H$1="中小板",LEFT(E2102,3)="002"),"是",""))</f>
        <v>是</v>
      </c>
      <c r="I2102" s="46">
        <f ca="1">IF(E2102="","",IF(OR([1]!EM_S_VAL_MV(E2102,deadline)="",[1]!EM_S_VAL_MV(E2102,deadline)="--",[1]!EM_S_VAL_MV(E2102,deadline)="null"),0,[1]!EM_S_VAL_MV(E2102,deadline)/100000000))</f>
        <v>18.18271</v>
      </c>
      <c r="J2102" s="46">
        <f ca="1">IF(E2102="","",IF(RIGHT(LEFT($J$1,6),3)="TTM",[1]!EM_S_FA_PROFIT_TTM(E2102,LEFT(RIGHT($J$1,11),10),1)/100000000,[1]!EM_S_STM07_IS(E2102,61,LEFT(RIGHT($J$1,5),4)&amp;"-12-31",1)/100000000))</f>
        <v>0.27374718590000002</v>
      </c>
      <c r="K2102" s="36">
        <f t="shared" ca="1" si="162"/>
        <v>66.421541248800835</v>
      </c>
      <c r="L2102" s="46">
        <f ca="1">IF(E2102="","",IF(ISERROR(IF(行业估值!$E$7="最新年报",[1]!EM_S_STM07_BS(E2102,140,LEFT(RIGHT($L$1,5),4)&amp;"-12-31",1)/100000000,[1]!EM_S_STM07_BS(E2102,140,LEFT(RIGHT($L$1,11),10),1)/100000000)),0,IF(行业估值!$E$7="最新年报",[1]!EM_S_STM07_BS(E2102,140,LEFT(RIGHT($L$1,5),4)&amp;"-12-31",1)/100000000,[1]!EM_S_STM07_BS(E2102,140,LEFT(RIGHT($L$1,11),10),1)/100000000)))</f>
        <v>5.9387167548999997</v>
      </c>
      <c r="M2102" s="36">
        <f t="shared" ca="1" si="163"/>
        <v>3.0617237276045461</v>
      </c>
      <c r="N2102" s="37" t="str">
        <f ca="1">IF(E2102="","",IF(ISERROR([1]!EM_S_EST_NETPROFIT(E2102,行业估值!$E$6,deadline)/100000000),"-",[1]!EM_S_EST_NETPROFIT(E2102,行业估值!$E$6,deadline)/100000000))</f>
        <v>-</v>
      </c>
      <c r="O2102" s="36" t="str">
        <f t="shared" ca="1" si="164"/>
        <v>-</v>
      </c>
      <c r="T2102" s="64" t="s">
        <v>4190</v>
      </c>
      <c r="U2102" s="64" t="s">
        <v>4191</v>
      </c>
    </row>
    <row r="2103" spans="4:21">
      <c r="D2103" s="45" t="str">
        <f>IF(AND(行业估值!$B$39=$G2103,COUNTIF($G$2:$G$2552,$G2103)&gt;=1),COUNTIF($G$2:G2103,$G2103),"")</f>
        <v/>
      </c>
      <c r="E2103" s="65" t="str">
        <f t="shared" si="160"/>
        <v>300711.SZ</v>
      </c>
      <c r="F2103" s="65" t="str">
        <f t="shared" si="161"/>
        <v>广哈通信</v>
      </c>
      <c r="G2103" s="34" t="str">
        <f>IF(E2103="","",IF(行业估值!$C$5="申万行业",[1]!EM_S_INFO_INDUSTRY_SW2014(E2103,"1"),IF(行业估值!$C$5="证监会行业",[1]!EM_S_INFO_INDUSTRY_CSRC1(E2103,"1"),[1]!EM_S_INFO_INDUSTRY_EM2016(E2103,"1"))))</f>
        <v>信息技术</v>
      </c>
      <c r="H2103" s="34" t="str">
        <f>IF(E2103="","",IF($H$1="上证50",[1]!EM_S_INFO_COMPINDEX(E2103,"000016"),"")&amp;IF($H$1="上证180",[1]!EM_S_INFO_COMPINDEX(E2103,"000010"),"")&amp;IF($H$1="沪深300",[1]!EM_S_INFO_COMPINDEX(E2103,"000300"),"")&amp;IF(AND($H$1="上证A股",RIGHT(E2103,2)="SH"),"是","")&amp;IF(AND($H$1="深证A股",RIGHT(E2103,2)="SZ"),"是","")&amp;IF(AND($H$1="创业板",LEFT(E2103,1)-3=0),"是","")&amp;IF(AND($H$1="全部A股",E2103&lt;&gt;0),"是","")&amp;IF(AND($H$1="中小板",LEFT(E2103,3)="002"),"是",""))</f>
        <v>是</v>
      </c>
      <c r="I2103" s="46">
        <f ca="1">IF(E2103="","",IF(OR([1]!EM_S_VAL_MV(E2103,deadline)="",[1]!EM_S_VAL_MV(E2103,deadline)="--",[1]!EM_S_VAL_MV(E2103,deadline)="null"),0,[1]!EM_S_VAL_MV(E2103,deadline)/100000000))</f>
        <v>23.428958497600004</v>
      </c>
      <c r="J2103" s="46">
        <f ca="1">IF(E2103="","",IF(RIGHT(LEFT($J$1,6),3)="TTM",[1]!EM_S_FA_PROFIT_TTM(E2103,LEFT(RIGHT($J$1,11),10),1)/100000000,[1]!EM_S_STM07_IS(E2103,61,LEFT(RIGHT($J$1,5),4)&amp;"-12-31",1)/100000000))</f>
        <v>-0.25827130170000001</v>
      </c>
      <c r="K2103" s="36">
        <f t="shared" ca="1" si="162"/>
        <v>-90.714525165534496</v>
      </c>
      <c r="L2103" s="46">
        <f ca="1">IF(E2103="","",IF(ISERROR(IF(行业估值!$E$7="最新年报",[1]!EM_S_STM07_BS(E2103,140,LEFT(RIGHT($L$1,5),4)&amp;"-12-31",1)/100000000,[1]!EM_S_STM07_BS(E2103,140,LEFT(RIGHT($L$1,11),10),1)/100000000)),0,IF(行业估值!$E$7="最新年报",[1]!EM_S_STM07_BS(E2103,140,LEFT(RIGHT($L$1,5),4)&amp;"-12-31",1)/100000000,[1]!EM_S_STM07_BS(E2103,140,LEFT(RIGHT($L$1,11),10),1)/100000000)))</f>
        <v>5.3258122876999998</v>
      </c>
      <c r="M2103" s="36">
        <f t="shared" ca="1" si="163"/>
        <v>4.3991333588135175</v>
      </c>
      <c r="N2103" s="37">
        <f ca="1">IF(E2103="","",IF(ISERROR([1]!EM_S_EST_NETPROFIT(E2103,行业估值!$E$6,deadline)/100000000),"-",[1]!EM_S_EST_NETPROFIT(E2103,行业估值!$E$6,deadline)/100000000))</f>
        <v>0.72</v>
      </c>
      <c r="O2103" s="36">
        <f t="shared" ca="1" si="164"/>
        <v>32.540220135555565</v>
      </c>
      <c r="T2103" s="64" t="s">
        <v>4192</v>
      </c>
      <c r="U2103" s="64" t="s">
        <v>4193</v>
      </c>
    </row>
    <row r="2104" spans="4:21">
      <c r="D2104" s="45" t="str">
        <f>IF(AND(行业估值!$B$39=$G2104,COUNTIF($G$2:$G$2552,$G2104)&gt;=1),COUNTIF($G$2:G2104,$G2104),"")</f>
        <v/>
      </c>
      <c r="E2104" s="65" t="str">
        <f t="shared" si="160"/>
        <v>300712.SZ</v>
      </c>
      <c r="F2104" s="65" t="str">
        <f t="shared" si="161"/>
        <v>永福股份</v>
      </c>
      <c r="G2104" s="34" t="str">
        <f>IF(E2104="","",IF(行业估值!$C$5="申万行业",[1]!EM_S_INFO_INDUSTRY_SW2014(E2104,"1"),IF(行业估值!$C$5="证监会行业",[1]!EM_S_INFO_INDUSTRY_CSRC1(E2104,"1"),[1]!EM_S_INFO_INDUSTRY_EM2016(E2104,"1"))))</f>
        <v>休闲、生活及专业服务</v>
      </c>
      <c r="H2104" s="34" t="str">
        <f>IF(E2104="","",IF($H$1="上证50",[1]!EM_S_INFO_COMPINDEX(E2104,"000016"),"")&amp;IF($H$1="上证180",[1]!EM_S_INFO_COMPINDEX(E2104,"000010"),"")&amp;IF($H$1="沪深300",[1]!EM_S_INFO_COMPINDEX(E2104,"000300"),"")&amp;IF(AND($H$1="上证A股",RIGHT(E2104,2)="SH"),"是","")&amp;IF(AND($H$1="深证A股",RIGHT(E2104,2)="SZ"),"是","")&amp;IF(AND($H$1="创业板",LEFT(E2104,1)-3=0),"是","")&amp;IF(AND($H$1="全部A股",E2104&lt;&gt;0),"是","")&amp;IF(AND($H$1="中小板",LEFT(E2104,3)="002"),"是",""))</f>
        <v>是</v>
      </c>
      <c r="I2104" s="46">
        <f ca="1">IF(E2104="","",IF(OR([1]!EM_S_VAL_MV(E2104,deadline)="",[1]!EM_S_VAL_MV(E2104,deadline)="--",[1]!EM_S_VAL_MV(E2104,deadline)="null"),0,[1]!EM_S_VAL_MV(E2104,deadline)/100000000))</f>
        <v>20.559541599999999</v>
      </c>
      <c r="J2104" s="46">
        <f ca="1">IF(E2104="","",IF(RIGHT(LEFT($J$1,6),3)="TTM",[1]!EM_S_FA_PROFIT_TTM(E2104,LEFT(RIGHT($J$1,11),10),1)/100000000,[1]!EM_S_STM07_IS(E2104,61,LEFT(RIGHT($J$1,5),4)&amp;"-12-31",1)/100000000))</f>
        <v>0.67003665850000005</v>
      </c>
      <c r="K2104" s="36">
        <f t="shared" ca="1" si="162"/>
        <v>30.684204124034501</v>
      </c>
      <c r="L2104" s="46">
        <f ca="1">IF(E2104="","",IF(ISERROR(IF(行业估值!$E$7="最新年报",[1]!EM_S_STM07_BS(E2104,140,LEFT(RIGHT($L$1,5),4)&amp;"-12-31",1)/100000000,[1]!EM_S_STM07_BS(E2104,140,LEFT(RIGHT($L$1,11),10),1)/100000000)),0,IF(行业估值!$E$7="最新年报",[1]!EM_S_STM07_BS(E2104,140,LEFT(RIGHT($L$1,5),4)&amp;"-12-31",1)/100000000,[1]!EM_S_STM07_BS(E2104,140,LEFT(RIGHT($L$1,11),10),1)/100000000)))</f>
        <v>9.6666887242000001</v>
      </c>
      <c r="M2104" s="36">
        <f t="shared" ca="1" si="163"/>
        <v>2.1268442779718733</v>
      </c>
      <c r="N2104" s="37" t="str">
        <f ca="1">IF(E2104="","",IF(ISERROR([1]!EM_S_EST_NETPROFIT(E2104,行业估值!$E$6,deadline)/100000000),"-",[1]!EM_S_EST_NETPROFIT(E2104,行业估值!$E$6,deadline)/100000000))</f>
        <v>-</v>
      </c>
      <c r="O2104" s="36" t="str">
        <f t="shared" ca="1" si="164"/>
        <v>-</v>
      </c>
      <c r="T2104" s="64" t="s">
        <v>4194</v>
      </c>
      <c r="U2104" s="64" t="s">
        <v>4195</v>
      </c>
    </row>
    <row r="2105" spans="4:21">
      <c r="D2105" s="45" t="str">
        <f>IF(AND(行业估值!$B$39=$G2105,COUNTIF($G$2:$G$2552,$G2105)&gt;=1),COUNTIF($G$2:G2105,$G2105),"")</f>
        <v/>
      </c>
      <c r="E2105" s="65" t="str">
        <f t="shared" si="160"/>
        <v>300713.SZ</v>
      </c>
      <c r="F2105" s="65" t="str">
        <f t="shared" si="161"/>
        <v>英可瑞</v>
      </c>
      <c r="G2105" s="34" t="str">
        <f>IF(E2105="","",IF(行业估值!$C$5="申万行业",[1]!EM_S_INFO_INDUSTRY_SW2014(E2105,"1"),IF(行业估值!$C$5="证监会行业",[1]!EM_S_INFO_INDUSTRY_CSRC1(E2105,"1"),[1]!EM_S_INFO_INDUSTRY_EM2016(E2105,"1"))))</f>
        <v>电气设备</v>
      </c>
      <c r="H2105" s="34" t="str">
        <f>IF(E2105="","",IF($H$1="上证50",[1]!EM_S_INFO_COMPINDEX(E2105,"000016"),"")&amp;IF($H$1="上证180",[1]!EM_S_INFO_COMPINDEX(E2105,"000010"),"")&amp;IF($H$1="沪深300",[1]!EM_S_INFO_COMPINDEX(E2105,"000300"),"")&amp;IF(AND($H$1="上证A股",RIGHT(E2105,2)="SH"),"是","")&amp;IF(AND($H$1="深证A股",RIGHT(E2105,2)="SZ"),"是","")&amp;IF(AND($H$1="创业板",LEFT(E2105,1)-3=0),"是","")&amp;IF(AND($H$1="全部A股",E2105&lt;&gt;0),"是","")&amp;IF(AND($H$1="中小板",LEFT(E2105,3)="002"),"是",""))</f>
        <v>是</v>
      </c>
      <c r="I2105" s="46">
        <f ca="1">IF(E2105="","",IF(OR([1]!EM_S_VAL_MV(E2105,deadline)="",[1]!EM_S_VAL_MV(E2105,deadline)="--",[1]!EM_S_VAL_MV(E2105,deadline)="null"),0,[1]!EM_S_VAL_MV(E2105,deadline)/100000000))</f>
        <v>18.14484375</v>
      </c>
      <c r="J2105" s="46">
        <f ca="1">IF(E2105="","",IF(RIGHT(LEFT($J$1,6),3)="TTM",[1]!EM_S_FA_PROFIT_TTM(E2105,LEFT(RIGHT($J$1,11),10),1)/100000000,[1]!EM_S_STM07_IS(E2105,61,LEFT(RIGHT($J$1,5),4)&amp;"-12-31",1)/100000000))</f>
        <v>-0.27039772019999997</v>
      </c>
      <c r="K2105" s="36">
        <f t="shared" ca="1" si="162"/>
        <v>-67.10427786365635</v>
      </c>
      <c r="L2105" s="46">
        <f ca="1">IF(E2105="","",IF(ISERROR(IF(行业估值!$E$7="最新年报",[1]!EM_S_STM07_BS(E2105,140,LEFT(RIGHT($L$1,5),4)&amp;"-12-31",1)/100000000,[1]!EM_S_STM07_BS(E2105,140,LEFT(RIGHT($L$1,11),10),1)/100000000)),0,IF(行业估值!$E$7="最新年报",[1]!EM_S_STM07_BS(E2105,140,LEFT(RIGHT($L$1,5),4)&amp;"-12-31",1)/100000000,[1]!EM_S_STM07_BS(E2105,140,LEFT(RIGHT($L$1,11),10),1)/100000000)))</f>
        <v>7.2282420371000002</v>
      </c>
      <c r="M2105" s="36">
        <f t="shared" ca="1" si="163"/>
        <v>2.5102706379876265</v>
      </c>
      <c r="N2105" s="37" t="str">
        <f ca="1">IF(E2105="","",IF(ISERROR([1]!EM_S_EST_NETPROFIT(E2105,行业估值!$E$6,deadline)/100000000),"-",[1]!EM_S_EST_NETPROFIT(E2105,行业估值!$E$6,deadline)/100000000))</f>
        <v>-</v>
      </c>
      <c r="O2105" s="36" t="str">
        <f t="shared" ca="1" si="164"/>
        <v>-</v>
      </c>
      <c r="T2105" s="64" t="s">
        <v>4196</v>
      </c>
      <c r="U2105" s="64" t="s">
        <v>4197</v>
      </c>
    </row>
    <row r="2106" spans="4:21">
      <c r="D2106" s="45" t="str">
        <f>IF(AND(行业估值!$B$39=$G2106,COUNTIF($G$2:$G$2552,$G2106)&gt;=1),COUNTIF($G$2:G2106,$G2106),"")</f>
        <v/>
      </c>
      <c r="E2106" s="65" t="str">
        <f t="shared" si="160"/>
        <v>300715.SZ</v>
      </c>
      <c r="F2106" s="65" t="str">
        <f t="shared" si="161"/>
        <v>凯伦股份</v>
      </c>
      <c r="G2106" s="34" t="str">
        <f>IF(E2106="","",IF(行业估值!$C$5="申万行业",[1]!EM_S_INFO_INDUSTRY_SW2014(E2106,"1"),IF(行业估值!$C$5="证监会行业",[1]!EM_S_INFO_INDUSTRY_CSRC1(E2106,"1"),[1]!EM_S_INFO_INDUSTRY_EM2016(E2106,"1"))))</f>
        <v>建材</v>
      </c>
      <c r="H2106" s="34" t="str">
        <f>IF(E2106="","",IF($H$1="上证50",[1]!EM_S_INFO_COMPINDEX(E2106,"000016"),"")&amp;IF($H$1="上证180",[1]!EM_S_INFO_COMPINDEX(E2106,"000010"),"")&amp;IF($H$1="沪深300",[1]!EM_S_INFO_COMPINDEX(E2106,"000300"),"")&amp;IF(AND($H$1="上证A股",RIGHT(E2106,2)="SH"),"是","")&amp;IF(AND($H$1="深证A股",RIGHT(E2106,2)="SZ"),"是","")&amp;IF(AND($H$1="创业板",LEFT(E2106,1)-3=0),"是","")&amp;IF(AND($H$1="全部A股",E2106&lt;&gt;0),"是","")&amp;IF(AND($H$1="中小板",LEFT(E2106,3)="002"),"是",""))</f>
        <v>是</v>
      </c>
      <c r="I2106" s="46">
        <f ca="1">IF(E2106="","",IF(OR([1]!EM_S_VAL_MV(E2106,deadline)="",[1]!EM_S_VAL_MV(E2106,deadline)="--",[1]!EM_S_VAL_MV(E2106,deadline)="null"),0,[1]!EM_S_VAL_MV(E2106,deadline)/100000000))</f>
        <v>28.924160199999999</v>
      </c>
      <c r="J2106" s="46">
        <f ca="1">IF(E2106="","",IF(RIGHT(LEFT($J$1,6),3)="TTM",[1]!EM_S_FA_PROFIT_TTM(E2106,LEFT(RIGHT($J$1,11),10),1)/100000000,[1]!EM_S_STM07_IS(E2106,61,LEFT(RIGHT($J$1,5),4)&amp;"-12-31",1)/100000000))</f>
        <v>0.95570108129999998</v>
      </c>
      <c r="K2106" s="36">
        <f t="shared" ca="1" si="162"/>
        <v>30.26486080841897</v>
      </c>
      <c r="L2106" s="46">
        <f ca="1">IF(E2106="","",IF(ISERROR(IF(行业估值!$E$7="最新年报",[1]!EM_S_STM07_BS(E2106,140,LEFT(RIGHT($L$1,5),4)&amp;"-12-31",1)/100000000,[1]!EM_S_STM07_BS(E2106,140,LEFT(RIGHT($L$1,11),10),1)/100000000)),0,IF(行业估值!$E$7="最新年报",[1]!EM_S_STM07_BS(E2106,140,LEFT(RIGHT($L$1,5),4)&amp;"-12-31",1)/100000000,[1]!EM_S_STM07_BS(E2106,140,LEFT(RIGHT($L$1,11),10),1)/100000000)))</f>
        <v>5.0058029980000001</v>
      </c>
      <c r="M2106" s="36">
        <f t="shared" ca="1" si="163"/>
        <v>5.778125949334453</v>
      </c>
      <c r="N2106" s="37">
        <f ca="1">IF(E2106="","",IF(ISERROR([1]!EM_S_EST_NETPROFIT(E2106,行业估值!$E$6,deadline)/100000000),"-",[1]!EM_S_EST_NETPROFIT(E2106,行业估值!$E$6,deadline)/100000000))</f>
        <v>1.1672666666666667</v>
      </c>
      <c r="O2106" s="36">
        <f t="shared" ca="1" si="164"/>
        <v>24.779393626135128</v>
      </c>
      <c r="T2106" s="64" t="s">
        <v>4198</v>
      </c>
      <c r="U2106" s="64" t="s">
        <v>4199</v>
      </c>
    </row>
    <row r="2107" spans="4:21">
      <c r="D2107" s="45" t="str">
        <f>IF(AND(行业估值!$B$39=$G2107,COUNTIF($G$2:$G$2552,$G2107)&gt;=1),COUNTIF($G$2:G2107,$G2107),"")</f>
        <v/>
      </c>
      <c r="E2107" s="65" t="str">
        <f t="shared" si="160"/>
        <v>300716.SZ</v>
      </c>
      <c r="F2107" s="65" t="str">
        <f t="shared" si="161"/>
        <v>国立科技</v>
      </c>
      <c r="G2107" s="34" t="str">
        <f>IF(E2107="","",IF(行业估值!$C$5="申万行业",[1]!EM_S_INFO_INDUSTRY_SW2014(E2107,"1"),IF(行业估值!$C$5="证监会行业",[1]!EM_S_INFO_INDUSTRY_CSRC1(E2107,"1"),[1]!EM_S_INFO_INDUSTRY_EM2016(E2107,"1"))))</f>
        <v>基础化工</v>
      </c>
      <c r="H2107" s="34" t="str">
        <f>IF(E2107="","",IF($H$1="上证50",[1]!EM_S_INFO_COMPINDEX(E2107,"000016"),"")&amp;IF($H$1="上证180",[1]!EM_S_INFO_COMPINDEX(E2107,"000010"),"")&amp;IF($H$1="沪深300",[1]!EM_S_INFO_COMPINDEX(E2107,"000300"),"")&amp;IF(AND($H$1="上证A股",RIGHT(E2107,2)="SH"),"是","")&amp;IF(AND($H$1="深证A股",RIGHT(E2107,2)="SZ"),"是","")&amp;IF(AND($H$1="创业板",LEFT(E2107,1)-3=0),"是","")&amp;IF(AND($H$1="全部A股",E2107&lt;&gt;0),"是","")&amp;IF(AND($H$1="中小板",LEFT(E2107,3)="002"),"是",""))</f>
        <v>是</v>
      </c>
      <c r="I2107" s="46">
        <f ca="1">IF(E2107="","",IF(OR([1]!EM_S_VAL_MV(E2107,deadline)="",[1]!EM_S_VAL_MV(E2107,deadline)="--",[1]!EM_S_VAL_MV(E2107,deadline)="null"),0,[1]!EM_S_VAL_MV(E2107,deadline)/100000000))</f>
        <v>15.249905999999999</v>
      </c>
      <c r="J2107" s="46">
        <f ca="1">IF(E2107="","",IF(RIGHT(LEFT($J$1,6),3)="TTM",[1]!EM_S_FA_PROFIT_TTM(E2107,LEFT(RIGHT($J$1,11),10),1)/100000000,[1]!EM_S_STM07_IS(E2107,61,LEFT(RIGHT($J$1,5),4)&amp;"-12-31",1)/100000000))</f>
        <v>0.35225326499999998</v>
      </c>
      <c r="K2107" s="36">
        <f t="shared" ca="1" si="162"/>
        <v>43.292447551905589</v>
      </c>
      <c r="L2107" s="46">
        <f ca="1">IF(E2107="","",IF(ISERROR(IF(行业估值!$E$7="最新年报",[1]!EM_S_STM07_BS(E2107,140,LEFT(RIGHT($L$1,5),4)&amp;"-12-31",1)/100000000,[1]!EM_S_STM07_BS(E2107,140,LEFT(RIGHT($L$1,11),10),1)/100000000)),0,IF(行业估值!$E$7="最新年报",[1]!EM_S_STM07_BS(E2107,140,LEFT(RIGHT($L$1,5),4)&amp;"-12-31",1)/100000000,[1]!EM_S_STM07_BS(E2107,140,LEFT(RIGHT($L$1,11),10),1)/100000000)))</f>
        <v>8.467614449700001</v>
      </c>
      <c r="M2107" s="36">
        <f t="shared" ca="1" si="163"/>
        <v>1.8009683944148269</v>
      </c>
      <c r="N2107" s="37" t="str">
        <f ca="1">IF(E2107="","",IF(ISERROR([1]!EM_S_EST_NETPROFIT(E2107,行业估值!$E$6,deadline)/100000000),"-",[1]!EM_S_EST_NETPROFIT(E2107,行业估值!$E$6,deadline)/100000000))</f>
        <v>-</v>
      </c>
      <c r="O2107" s="36" t="str">
        <f t="shared" ca="1" si="164"/>
        <v>-</v>
      </c>
      <c r="T2107" s="64" t="s">
        <v>4200</v>
      </c>
      <c r="U2107" s="64" t="s">
        <v>4201</v>
      </c>
    </row>
    <row r="2108" spans="4:21">
      <c r="D2108" s="45" t="str">
        <f>IF(AND(行业估值!$B$39=$G2108,COUNTIF($G$2:$G$2552,$G2108)&gt;=1),COUNTIF($G$2:G2108,$G2108),"")</f>
        <v/>
      </c>
      <c r="E2108" s="65" t="str">
        <f t="shared" si="160"/>
        <v>300717.SZ</v>
      </c>
      <c r="F2108" s="65" t="str">
        <f t="shared" si="161"/>
        <v>华信新材</v>
      </c>
      <c r="G2108" s="34" t="str">
        <f>IF(E2108="","",IF(行业估值!$C$5="申万行业",[1]!EM_S_INFO_INDUSTRY_SW2014(E2108,"1"),IF(行业估值!$C$5="证监会行业",[1]!EM_S_INFO_INDUSTRY_CSRC1(E2108,"1"),[1]!EM_S_INFO_INDUSTRY_EM2016(E2108,"1"))))</f>
        <v>基础化工</v>
      </c>
      <c r="H2108" s="34" t="str">
        <f>IF(E2108="","",IF($H$1="上证50",[1]!EM_S_INFO_COMPINDEX(E2108,"000016"),"")&amp;IF($H$1="上证180",[1]!EM_S_INFO_COMPINDEX(E2108,"000010"),"")&amp;IF($H$1="沪深300",[1]!EM_S_INFO_COMPINDEX(E2108,"000300"),"")&amp;IF(AND($H$1="上证A股",RIGHT(E2108,2)="SH"),"是","")&amp;IF(AND($H$1="深证A股",RIGHT(E2108,2)="SZ"),"是","")&amp;IF(AND($H$1="创业板",LEFT(E2108,1)-3=0),"是","")&amp;IF(AND($H$1="全部A股",E2108&lt;&gt;0),"是","")&amp;IF(AND($H$1="中小板",LEFT(E2108,3)="002"),"是",""))</f>
        <v>是</v>
      </c>
      <c r="I2108" s="46">
        <f ca="1">IF(E2108="","",IF(OR([1]!EM_S_VAL_MV(E2108,deadline)="",[1]!EM_S_VAL_MV(E2108,deadline)="--",[1]!EM_S_VAL_MV(E2108,deadline)="null"),0,[1]!EM_S_VAL_MV(E2108,deadline)/100000000))</f>
        <v>15.534079999999999</v>
      </c>
      <c r="J2108" s="46">
        <f ca="1">IF(E2108="","",IF(RIGHT(LEFT($J$1,6),3)="TTM",[1]!EM_S_FA_PROFIT_TTM(E2108,LEFT(RIGHT($J$1,11),10),1)/100000000,[1]!EM_S_STM07_IS(E2108,61,LEFT(RIGHT($J$1,5),4)&amp;"-12-31",1)/100000000))</f>
        <v>0.49020988869999998</v>
      </c>
      <c r="K2108" s="36">
        <f t="shared" ca="1" si="162"/>
        <v>31.688630437862482</v>
      </c>
      <c r="L2108" s="46">
        <f ca="1">IF(E2108="","",IF(ISERROR(IF(行业估值!$E$7="最新年报",[1]!EM_S_STM07_BS(E2108,140,LEFT(RIGHT($L$1,5),4)&amp;"-12-31",1)/100000000,[1]!EM_S_STM07_BS(E2108,140,LEFT(RIGHT($L$1,11),10),1)/100000000)),0,IF(行业估值!$E$7="最新年报",[1]!EM_S_STM07_BS(E2108,140,LEFT(RIGHT($L$1,5),4)&amp;"-12-31",1)/100000000,[1]!EM_S_STM07_BS(E2108,140,LEFT(RIGHT($L$1,11),10),1)/100000000)))</f>
        <v>5.7115187935999998</v>
      </c>
      <c r="M2108" s="36">
        <f t="shared" ca="1" si="163"/>
        <v>2.7197809481790722</v>
      </c>
      <c r="N2108" s="37" t="str">
        <f ca="1">IF(E2108="","",IF(ISERROR([1]!EM_S_EST_NETPROFIT(E2108,行业估值!$E$6,deadline)/100000000),"-",[1]!EM_S_EST_NETPROFIT(E2108,行业估值!$E$6,deadline)/100000000))</f>
        <v>-</v>
      </c>
      <c r="O2108" s="36" t="str">
        <f t="shared" ca="1" si="164"/>
        <v>-</v>
      </c>
      <c r="T2108" s="64" t="s">
        <v>4202</v>
      </c>
      <c r="U2108" s="64" t="s">
        <v>4203</v>
      </c>
    </row>
    <row r="2109" spans="4:21">
      <c r="D2109" s="45">
        <f>IF(AND(行业估值!$B$39=$G2109,COUNTIF($G$2:$G$2552,$G2109)&gt;=1),COUNTIF($G$2:G2109,$G2109),"")</f>
        <v>219</v>
      </c>
      <c r="E2109" s="65" t="str">
        <f t="shared" si="160"/>
        <v>300718.SZ</v>
      </c>
      <c r="F2109" s="65" t="str">
        <f t="shared" si="161"/>
        <v>长盛轴承</v>
      </c>
      <c r="G2109" s="34" t="str">
        <f>IF(E2109="","",IF(行业估值!$C$5="申万行业",[1]!EM_S_INFO_INDUSTRY_SW2014(E2109,"1"),IF(行业估值!$C$5="证监会行业",[1]!EM_S_INFO_INDUSTRY_CSRC1(E2109,"1"),[1]!EM_S_INFO_INDUSTRY_EM2016(E2109,"1"))))</f>
        <v>机械设备</v>
      </c>
      <c r="H2109" s="34" t="str">
        <f>IF(E2109="","",IF($H$1="上证50",[1]!EM_S_INFO_COMPINDEX(E2109,"000016"),"")&amp;IF($H$1="上证180",[1]!EM_S_INFO_COMPINDEX(E2109,"000010"),"")&amp;IF($H$1="沪深300",[1]!EM_S_INFO_COMPINDEX(E2109,"000300"),"")&amp;IF(AND($H$1="上证A股",RIGHT(E2109,2)="SH"),"是","")&amp;IF(AND($H$1="深证A股",RIGHT(E2109,2)="SZ"),"是","")&amp;IF(AND($H$1="创业板",LEFT(E2109,1)-3=0),"是","")&amp;IF(AND($H$1="全部A股",E2109&lt;&gt;0),"是","")&amp;IF(AND($H$1="中小板",LEFT(E2109,3)="002"),"是",""))</f>
        <v>是</v>
      </c>
      <c r="I2109" s="46">
        <f ca="1">IF(E2109="","",IF(OR([1]!EM_S_VAL_MV(E2109,deadline)="",[1]!EM_S_VAL_MV(E2109,deadline)="--",[1]!EM_S_VAL_MV(E2109,deadline)="null"),0,[1]!EM_S_VAL_MV(E2109,deadline)/100000000))</f>
        <v>35.917200000000001</v>
      </c>
      <c r="J2109" s="46">
        <f ca="1">IF(E2109="","",IF(RIGHT(LEFT($J$1,6),3)="TTM",[1]!EM_S_FA_PROFIT_TTM(E2109,LEFT(RIGHT($J$1,11),10),1)/100000000,[1]!EM_S_STM07_IS(E2109,61,LEFT(RIGHT($J$1,5),4)&amp;"-12-31",1)/100000000))</f>
        <v>1.3391237479</v>
      </c>
      <c r="K2109" s="36">
        <f t="shared" ca="1" si="162"/>
        <v>26.821419645738477</v>
      </c>
      <c r="L2109" s="46">
        <f ca="1">IF(E2109="","",IF(ISERROR(IF(行业估值!$E$7="最新年报",[1]!EM_S_STM07_BS(E2109,140,LEFT(RIGHT($L$1,5),4)&amp;"-12-31",1)/100000000,[1]!EM_S_STM07_BS(E2109,140,LEFT(RIGHT($L$1,11),10),1)/100000000)),0,IF(行业估值!$E$7="最新年报",[1]!EM_S_STM07_BS(E2109,140,LEFT(RIGHT($L$1,5),4)&amp;"-12-31",1)/100000000,[1]!EM_S_STM07_BS(E2109,140,LEFT(RIGHT($L$1,11),10),1)/100000000)))</f>
        <v>11.450101311300001</v>
      </c>
      <c r="M2109" s="36">
        <f t="shared" ca="1" si="163"/>
        <v>3.1368456071697497</v>
      </c>
      <c r="N2109" s="37" t="str">
        <f ca="1">IF(E2109="","",IF(ISERROR([1]!EM_S_EST_NETPROFIT(E2109,行业估值!$E$6,deadline)/100000000),"-",[1]!EM_S_EST_NETPROFIT(E2109,行业估值!$E$6,deadline)/100000000))</f>
        <v>-</v>
      </c>
      <c r="O2109" s="36" t="str">
        <f t="shared" ca="1" si="164"/>
        <v>-</v>
      </c>
      <c r="T2109" s="64" t="s">
        <v>4204</v>
      </c>
      <c r="U2109" s="64" t="s">
        <v>4205</v>
      </c>
    </row>
    <row r="2110" spans="4:21">
      <c r="D2110" s="45" t="str">
        <f>IF(AND(行业估值!$B$39=$G2110,COUNTIF($G$2:$G$2552,$G2110)&gt;=1),COUNTIF($G$2:G2110,$G2110),"")</f>
        <v/>
      </c>
      <c r="E2110" s="65" t="str">
        <f t="shared" si="160"/>
        <v>300719.SZ</v>
      </c>
      <c r="F2110" s="65" t="str">
        <f t="shared" si="161"/>
        <v>安达维尔</v>
      </c>
      <c r="G2110" s="34" t="str">
        <f>IF(E2110="","",IF(行业估值!$C$5="申万行业",[1]!EM_S_INFO_INDUSTRY_SW2014(E2110,"1"),IF(行业估值!$C$5="证监会行业",[1]!EM_S_INFO_INDUSTRY_CSRC1(E2110,"1"),[1]!EM_S_INFO_INDUSTRY_EM2016(E2110,"1"))))</f>
        <v>国防与装备</v>
      </c>
      <c r="H2110" s="34" t="str">
        <f>IF(E2110="","",IF($H$1="上证50",[1]!EM_S_INFO_COMPINDEX(E2110,"000016"),"")&amp;IF($H$1="上证180",[1]!EM_S_INFO_COMPINDEX(E2110,"000010"),"")&amp;IF($H$1="沪深300",[1]!EM_S_INFO_COMPINDEX(E2110,"000300"),"")&amp;IF(AND($H$1="上证A股",RIGHT(E2110,2)="SH"),"是","")&amp;IF(AND($H$1="深证A股",RIGHT(E2110,2)="SZ"),"是","")&amp;IF(AND($H$1="创业板",LEFT(E2110,1)-3=0),"是","")&amp;IF(AND($H$1="全部A股",E2110&lt;&gt;0),"是","")&amp;IF(AND($H$1="中小板",LEFT(E2110,3)="002"),"是",""))</f>
        <v>是</v>
      </c>
      <c r="I2110" s="46">
        <f ca="1">IF(E2110="","",IF(OR([1]!EM_S_VAL_MV(E2110,deadline)="",[1]!EM_S_VAL_MV(E2110,deadline)="--",[1]!EM_S_VAL_MV(E2110,deadline)="null"),0,[1]!EM_S_VAL_MV(E2110,deadline)/100000000))</f>
        <v>27.7420571</v>
      </c>
      <c r="J2110" s="46">
        <f ca="1">IF(E2110="","",IF(RIGHT(LEFT($J$1,6),3)="TTM",[1]!EM_S_FA_PROFIT_TTM(E2110,LEFT(RIGHT($J$1,11),10),1)/100000000,[1]!EM_S_STM07_IS(E2110,61,LEFT(RIGHT($J$1,5),4)&amp;"-12-31",1)/100000000))</f>
        <v>1.0633359861</v>
      </c>
      <c r="K2110" s="36">
        <f t="shared" ca="1" si="162"/>
        <v>26.089643783946041</v>
      </c>
      <c r="L2110" s="46">
        <f ca="1">IF(E2110="","",IF(ISERROR(IF(行业估值!$E$7="最新年报",[1]!EM_S_STM07_BS(E2110,140,LEFT(RIGHT($L$1,5),4)&amp;"-12-31",1)/100000000,[1]!EM_S_STM07_BS(E2110,140,LEFT(RIGHT($L$1,11),10),1)/100000000)),0,IF(行业估值!$E$7="最新年报",[1]!EM_S_STM07_BS(E2110,140,LEFT(RIGHT($L$1,5),4)&amp;"-12-31",1)/100000000,[1]!EM_S_STM07_BS(E2110,140,LEFT(RIGHT($L$1,11),10),1)/100000000)))</f>
        <v>9.3647457060000008</v>
      </c>
      <c r="M2110" s="36">
        <f t="shared" ca="1" si="163"/>
        <v>2.9623929971985934</v>
      </c>
      <c r="N2110" s="37">
        <f ca="1">IF(E2110="","",IF(ISERROR([1]!EM_S_EST_NETPROFIT(E2110,行业估值!$E$6,deadline)/100000000),"-",[1]!EM_S_EST_NETPROFIT(E2110,行业估值!$E$6,deadline)/100000000))</f>
        <v>0.93120000000000003</v>
      </c>
      <c r="O2110" s="36">
        <f t="shared" ca="1" si="164"/>
        <v>29.791727985395188</v>
      </c>
      <c r="T2110" s="64" t="s">
        <v>4206</v>
      </c>
      <c r="U2110" s="64" t="s">
        <v>4207</v>
      </c>
    </row>
    <row r="2111" spans="4:21">
      <c r="D2111" s="45">
        <f>IF(AND(行业估值!$B$39=$G2111,COUNTIF($G$2:$G$2552,$G2111)&gt;=1),COUNTIF($G$2:G2111,$G2111),"")</f>
        <v>220</v>
      </c>
      <c r="E2111" s="65" t="str">
        <f t="shared" si="160"/>
        <v>300720.SZ</v>
      </c>
      <c r="F2111" s="65" t="str">
        <f t="shared" si="161"/>
        <v>海川智能</v>
      </c>
      <c r="G2111" s="34" t="str">
        <f>IF(E2111="","",IF(行业估值!$C$5="申万行业",[1]!EM_S_INFO_INDUSTRY_SW2014(E2111,"1"),IF(行业估值!$C$5="证监会行业",[1]!EM_S_INFO_INDUSTRY_CSRC1(E2111,"1"),[1]!EM_S_INFO_INDUSTRY_EM2016(E2111,"1"))))</f>
        <v>机械设备</v>
      </c>
      <c r="H2111" s="34" t="str">
        <f>IF(E2111="","",IF($H$1="上证50",[1]!EM_S_INFO_COMPINDEX(E2111,"000016"),"")&amp;IF($H$1="上证180",[1]!EM_S_INFO_COMPINDEX(E2111,"000010"),"")&amp;IF($H$1="沪深300",[1]!EM_S_INFO_COMPINDEX(E2111,"000300"),"")&amp;IF(AND($H$1="上证A股",RIGHT(E2111,2)="SH"),"是","")&amp;IF(AND($H$1="深证A股",RIGHT(E2111,2)="SZ"),"是","")&amp;IF(AND($H$1="创业板",LEFT(E2111,1)-3=0),"是","")&amp;IF(AND($H$1="全部A股",E2111&lt;&gt;0),"是","")&amp;IF(AND($H$1="中小板",LEFT(E2111,3)="002"),"是",""))</f>
        <v>是</v>
      </c>
      <c r="I2111" s="46">
        <f ca="1">IF(E2111="","",IF(OR([1]!EM_S_VAL_MV(E2111,deadline)="",[1]!EM_S_VAL_MV(E2111,deadline)="--",[1]!EM_S_VAL_MV(E2111,deadline)="null"),0,[1]!EM_S_VAL_MV(E2111,deadline)/100000000))</f>
        <v>15.314399999999999</v>
      </c>
      <c r="J2111" s="46">
        <f ca="1">IF(E2111="","",IF(RIGHT(LEFT($J$1,6),3)="TTM",[1]!EM_S_FA_PROFIT_TTM(E2111,LEFT(RIGHT($J$1,11),10),1)/100000000,[1]!EM_S_STM07_IS(E2111,61,LEFT(RIGHT($J$1,5),4)&amp;"-12-31",1)/100000000))</f>
        <v>0.48280816729999998</v>
      </c>
      <c r="K2111" s="36">
        <f t="shared" ca="1" si="162"/>
        <v>31.719430277334499</v>
      </c>
      <c r="L2111" s="46">
        <f ca="1">IF(E2111="","",IF(ISERROR(IF(行业估值!$E$7="最新年报",[1]!EM_S_STM07_BS(E2111,140,LEFT(RIGHT($L$1,5),4)&amp;"-12-31",1)/100000000,[1]!EM_S_STM07_BS(E2111,140,LEFT(RIGHT($L$1,11),10),1)/100000000)),0,IF(行业估值!$E$7="最新年报",[1]!EM_S_STM07_BS(E2111,140,LEFT(RIGHT($L$1,5),4)&amp;"-12-31",1)/100000000,[1]!EM_S_STM07_BS(E2111,140,LEFT(RIGHT($L$1,11),10),1)/100000000)))</f>
        <v>4.6707507350999995</v>
      </c>
      <c r="M2111" s="36">
        <f t="shared" ca="1" si="163"/>
        <v>3.2787876871515649</v>
      </c>
      <c r="N2111" s="37" t="str">
        <f ca="1">IF(E2111="","",IF(ISERROR([1]!EM_S_EST_NETPROFIT(E2111,行业估值!$E$6,deadline)/100000000),"-",[1]!EM_S_EST_NETPROFIT(E2111,行业估值!$E$6,deadline)/100000000))</f>
        <v>-</v>
      </c>
      <c r="O2111" s="36" t="str">
        <f t="shared" ca="1" si="164"/>
        <v>-</v>
      </c>
      <c r="T2111" s="64" t="s">
        <v>4208</v>
      </c>
      <c r="U2111" s="64" t="s">
        <v>4209</v>
      </c>
    </row>
    <row r="2112" spans="4:21">
      <c r="D2112" s="45" t="str">
        <f>IF(AND(行业估值!$B$39=$G2112,COUNTIF($G$2:$G$2552,$G2112)&gt;=1),COUNTIF($G$2:G2112,$G2112),"")</f>
        <v/>
      </c>
      <c r="E2112" s="65" t="str">
        <f t="shared" si="160"/>
        <v>300721.SZ</v>
      </c>
      <c r="F2112" s="65" t="str">
        <f t="shared" si="161"/>
        <v>怡达股份</v>
      </c>
      <c r="G2112" s="34" t="str">
        <f>IF(E2112="","",IF(行业估值!$C$5="申万行业",[1]!EM_S_INFO_INDUSTRY_SW2014(E2112,"1"),IF(行业估值!$C$5="证监会行业",[1]!EM_S_INFO_INDUSTRY_CSRC1(E2112,"1"),[1]!EM_S_INFO_INDUSTRY_EM2016(E2112,"1"))))</f>
        <v>基础化工</v>
      </c>
      <c r="H2112" s="34" t="str">
        <f>IF(E2112="","",IF($H$1="上证50",[1]!EM_S_INFO_COMPINDEX(E2112,"000016"),"")&amp;IF($H$1="上证180",[1]!EM_S_INFO_COMPINDEX(E2112,"000010"),"")&amp;IF($H$1="沪深300",[1]!EM_S_INFO_COMPINDEX(E2112,"000300"),"")&amp;IF(AND($H$1="上证A股",RIGHT(E2112,2)="SH"),"是","")&amp;IF(AND($H$1="深证A股",RIGHT(E2112,2)="SZ"),"是","")&amp;IF(AND($H$1="创业板",LEFT(E2112,1)-3=0),"是","")&amp;IF(AND($H$1="全部A股",E2112&lt;&gt;0),"是","")&amp;IF(AND($H$1="中小板",LEFT(E2112,3)="002"),"是",""))</f>
        <v>是</v>
      </c>
      <c r="I2112" s="46">
        <f ca="1">IF(E2112="","",IF(OR([1]!EM_S_VAL_MV(E2112,deadline)="",[1]!EM_S_VAL_MV(E2112,deadline)="--",[1]!EM_S_VAL_MV(E2112,deadline)="null"),0,[1]!EM_S_VAL_MV(E2112,deadline)/100000000))</f>
        <v>14.166843</v>
      </c>
      <c r="J2112" s="46">
        <f ca="1">IF(E2112="","",IF(RIGHT(LEFT($J$1,6),3)="TTM",[1]!EM_S_FA_PROFIT_TTM(E2112,LEFT(RIGHT($J$1,11),10),1)/100000000,[1]!EM_S_STM07_IS(E2112,61,LEFT(RIGHT($J$1,5),4)&amp;"-12-31",1)/100000000))</f>
        <v>0.1089984155</v>
      </c>
      <c r="K2112" s="36">
        <f t="shared" ca="1" si="162"/>
        <v>129.97292607432445</v>
      </c>
      <c r="L2112" s="46">
        <f ca="1">IF(E2112="","",IF(ISERROR(IF(行业估值!$E$7="最新年报",[1]!EM_S_STM07_BS(E2112,140,LEFT(RIGHT($L$1,5),4)&amp;"-12-31",1)/100000000,[1]!EM_S_STM07_BS(E2112,140,LEFT(RIGHT($L$1,11),10),1)/100000000)),0,IF(行业估值!$E$7="最新年报",[1]!EM_S_STM07_BS(E2112,140,LEFT(RIGHT($L$1,5),4)&amp;"-12-31",1)/100000000,[1]!EM_S_STM07_BS(E2112,140,LEFT(RIGHT($L$1,11),10),1)/100000000)))</f>
        <v>8.5347100843000003</v>
      </c>
      <c r="M2112" s="36">
        <f t="shared" ca="1" si="163"/>
        <v>1.6599091076404073</v>
      </c>
      <c r="N2112" s="37" t="str">
        <f ca="1">IF(E2112="","",IF(ISERROR([1]!EM_S_EST_NETPROFIT(E2112,行业估值!$E$6,deadline)/100000000),"-",[1]!EM_S_EST_NETPROFIT(E2112,行业估值!$E$6,deadline)/100000000))</f>
        <v>-</v>
      </c>
      <c r="O2112" s="36" t="str">
        <f t="shared" ca="1" si="164"/>
        <v>-</v>
      </c>
      <c r="T2112" s="64" t="s">
        <v>4210</v>
      </c>
      <c r="U2112" s="64" t="s">
        <v>4211</v>
      </c>
    </row>
    <row r="2113" spans="4:21">
      <c r="D2113" s="45" t="str">
        <f>IF(AND(行业估值!$B$39=$G2113,COUNTIF($G$2:$G$2552,$G2113)&gt;=1),COUNTIF($G$2:G2113,$G2113),"")</f>
        <v/>
      </c>
      <c r="E2113" s="65" t="str">
        <f t="shared" si="160"/>
        <v>300722.SZ</v>
      </c>
      <c r="F2113" s="65" t="str">
        <f t="shared" si="161"/>
        <v>新余国科</v>
      </c>
      <c r="G2113" s="34" t="str">
        <f>IF(E2113="","",IF(行业估值!$C$5="申万行业",[1]!EM_S_INFO_INDUSTRY_SW2014(E2113,"1"),IF(行业估值!$C$5="证监会行业",[1]!EM_S_INFO_INDUSTRY_CSRC1(E2113,"1"),[1]!EM_S_INFO_INDUSTRY_EM2016(E2113,"1"))))</f>
        <v>国防与装备</v>
      </c>
      <c r="H2113" s="34" t="str">
        <f>IF(E2113="","",IF($H$1="上证50",[1]!EM_S_INFO_COMPINDEX(E2113,"000016"),"")&amp;IF($H$1="上证180",[1]!EM_S_INFO_COMPINDEX(E2113,"000010"),"")&amp;IF($H$1="沪深300",[1]!EM_S_INFO_COMPINDEX(E2113,"000300"),"")&amp;IF(AND($H$1="上证A股",RIGHT(E2113,2)="SH"),"是","")&amp;IF(AND($H$1="深证A股",RIGHT(E2113,2)="SZ"),"是","")&amp;IF(AND($H$1="创业板",LEFT(E2113,1)-3=0),"是","")&amp;IF(AND($H$1="全部A股",E2113&lt;&gt;0),"是","")&amp;IF(AND($H$1="中小板",LEFT(E2113,3)="002"),"是",""))</f>
        <v>是</v>
      </c>
      <c r="I2113" s="46">
        <f ca="1">IF(E2113="","",IF(OR([1]!EM_S_VAL_MV(E2113,deadline)="",[1]!EM_S_VAL_MV(E2113,deadline)="--",[1]!EM_S_VAL_MV(E2113,deadline)="null"),0,[1]!EM_S_VAL_MV(E2113,deadline)/100000000))</f>
        <v>22.5792</v>
      </c>
      <c r="J2113" s="46">
        <f ca="1">IF(E2113="","",IF(RIGHT(LEFT($J$1,6),3)="TTM",[1]!EM_S_FA_PROFIT_TTM(E2113,LEFT(RIGHT($J$1,11),10),1)/100000000,[1]!EM_S_STM07_IS(E2113,61,LEFT(RIGHT($J$1,5),4)&amp;"-12-31",1)/100000000))</f>
        <v>0.60704007599999998</v>
      </c>
      <c r="K2113" s="36">
        <f t="shared" ca="1" si="162"/>
        <v>37.195567298920807</v>
      </c>
      <c r="L2113" s="46">
        <f ca="1">IF(E2113="","",IF(ISERROR(IF(行业估值!$E$7="最新年报",[1]!EM_S_STM07_BS(E2113,140,LEFT(RIGHT($L$1,5),4)&amp;"-12-31",1)/100000000,[1]!EM_S_STM07_BS(E2113,140,LEFT(RIGHT($L$1,11),10),1)/100000000)),0,IF(行业估值!$E$7="最新年报",[1]!EM_S_STM07_BS(E2113,140,LEFT(RIGHT($L$1,5),4)&amp;"-12-31",1)/100000000,[1]!EM_S_STM07_BS(E2113,140,LEFT(RIGHT($L$1,11),10),1)/100000000)))</f>
        <v>4.2972328855999997</v>
      </c>
      <c r="M2113" s="36">
        <f t="shared" ca="1" si="163"/>
        <v>5.2543580022536727</v>
      </c>
      <c r="N2113" s="37">
        <f ca="1">IF(E2113="","",IF(ISERROR([1]!EM_S_EST_NETPROFIT(E2113,行业估值!$E$6,deadline)/100000000),"-",[1]!EM_S_EST_NETPROFIT(E2113,行业估值!$E$6,deadline)/100000000))</f>
        <v>0.52470000000000006</v>
      </c>
      <c r="O2113" s="36">
        <f t="shared" ca="1" si="164"/>
        <v>43.032590051457973</v>
      </c>
      <c r="T2113" s="64" t="s">
        <v>4212</v>
      </c>
      <c r="U2113" s="64" t="s">
        <v>4213</v>
      </c>
    </row>
    <row r="2114" spans="4:21">
      <c r="D2114" s="45" t="str">
        <f>IF(AND(行业估值!$B$39=$G2114,COUNTIF($G$2:$G$2552,$G2114)&gt;=1),COUNTIF($G$2:G2114,$G2114),"")</f>
        <v/>
      </c>
      <c r="E2114" s="65" t="str">
        <f t="shared" si="160"/>
        <v>300723.SZ</v>
      </c>
      <c r="F2114" s="65" t="str">
        <f t="shared" si="161"/>
        <v>一品红</v>
      </c>
      <c r="G2114" s="34" t="str">
        <f>IF(E2114="","",IF(行业估值!$C$5="申万行业",[1]!EM_S_INFO_INDUSTRY_SW2014(E2114,"1"),IF(行业估值!$C$5="证监会行业",[1]!EM_S_INFO_INDUSTRY_CSRC1(E2114,"1"),[1]!EM_S_INFO_INDUSTRY_EM2016(E2114,"1"))))</f>
        <v>医药生物</v>
      </c>
      <c r="H2114" s="34" t="str">
        <f>IF(E2114="","",IF($H$1="上证50",[1]!EM_S_INFO_COMPINDEX(E2114,"000016"),"")&amp;IF($H$1="上证180",[1]!EM_S_INFO_COMPINDEX(E2114,"000010"),"")&amp;IF($H$1="沪深300",[1]!EM_S_INFO_COMPINDEX(E2114,"000300"),"")&amp;IF(AND($H$1="上证A股",RIGHT(E2114,2)="SH"),"是","")&amp;IF(AND($H$1="深证A股",RIGHT(E2114,2)="SZ"),"是","")&amp;IF(AND($H$1="创业板",LEFT(E2114,1)-3=0),"是","")&amp;IF(AND($H$1="全部A股",E2114&lt;&gt;0),"是","")&amp;IF(AND($H$1="中小板",LEFT(E2114,3)="002"),"是",""))</f>
        <v>是</v>
      </c>
      <c r="I2114" s="46">
        <f ca="1">IF(E2114="","",IF(OR([1]!EM_S_VAL_MV(E2114,deadline)="",[1]!EM_S_VAL_MV(E2114,deadline)="--",[1]!EM_S_VAL_MV(E2114,deadline)="null"),0,[1]!EM_S_VAL_MV(E2114,deadline)/100000000))</f>
        <v>51.662381680000003</v>
      </c>
      <c r="J2114" s="46">
        <f ca="1">IF(E2114="","",IF(RIGHT(LEFT($J$1,6),3)="TTM",[1]!EM_S_FA_PROFIT_TTM(E2114,LEFT(RIGHT($J$1,11),10),1)/100000000,[1]!EM_S_STM07_IS(E2114,61,LEFT(RIGHT($J$1,5),4)&amp;"-12-31",1)/100000000))</f>
        <v>2.4252490546000001</v>
      </c>
      <c r="K2114" s="36">
        <f t="shared" ca="1" si="162"/>
        <v>21.301887153408561</v>
      </c>
      <c r="L2114" s="46">
        <f ca="1">IF(E2114="","",IF(ISERROR(IF(行业估值!$E$7="最新年报",[1]!EM_S_STM07_BS(E2114,140,LEFT(RIGHT($L$1,5),4)&amp;"-12-31",1)/100000000,[1]!EM_S_STM07_BS(E2114,140,LEFT(RIGHT($L$1,11),10),1)/100000000)),0,IF(行业估值!$E$7="最新年报",[1]!EM_S_STM07_BS(E2114,140,LEFT(RIGHT($L$1,5),4)&amp;"-12-31",1)/100000000,[1]!EM_S_STM07_BS(E2114,140,LEFT(RIGHT($L$1,11),10),1)/100000000)))</f>
        <v>13.8395807094</v>
      </c>
      <c r="M2114" s="36">
        <f t="shared" ca="1" si="163"/>
        <v>3.7329441378892589</v>
      </c>
      <c r="N2114" s="37">
        <f ca="1">IF(E2114="","",IF(ISERROR([1]!EM_S_EST_NETPROFIT(E2114,行业估值!$E$6,deadline)/100000000),"-",[1]!EM_S_EST_NETPROFIT(E2114,行业估值!$E$6,deadline)/100000000))</f>
        <v>2.7065333333333337</v>
      </c>
      <c r="O2114" s="36">
        <f t="shared" ca="1" si="164"/>
        <v>19.088027124488889</v>
      </c>
      <c r="T2114" s="64" t="s">
        <v>4214</v>
      </c>
      <c r="U2114" s="64" t="s">
        <v>4215</v>
      </c>
    </row>
    <row r="2115" spans="4:21">
      <c r="D2115" s="45" t="str">
        <f>IF(AND(行业估值!$B$39=$G2115,COUNTIF($G$2:$G$2552,$G2115)&gt;=1),COUNTIF($G$2:G2115,$G2115),"")</f>
        <v/>
      </c>
      <c r="E2115" s="65" t="str">
        <f t="shared" ref="E2115:E2178" si="165">IF(U2115="","",U2115)</f>
        <v>300724.SZ</v>
      </c>
      <c r="F2115" s="65" t="str">
        <f t="shared" ref="F2115:F2178" si="166">IF(T2115="","",T2115)</f>
        <v>捷佳伟创</v>
      </c>
      <c r="G2115" s="34" t="str">
        <f>IF(E2115="","",IF(行业估值!$C$5="申万行业",[1]!EM_S_INFO_INDUSTRY_SW2014(E2115,"1"),IF(行业估值!$C$5="证监会行业",[1]!EM_S_INFO_INDUSTRY_CSRC1(E2115,"1"),[1]!EM_S_INFO_INDUSTRY_EM2016(E2115,"1"))))</f>
        <v>电气设备</v>
      </c>
      <c r="H2115" s="34" t="str">
        <f>IF(E2115="","",IF($H$1="上证50",[1]!EM_S_INFO_COMPINDEX(E2115,"000016"),"")&amp;IF($H$1="上证180",[1]!EM_S_INFO_COMPINDEX(E2115,"000010"),"")&amp;IF($H$1="沪深300",[1]!EM_S_INFO_COMPINDEX(E2115,"000300"),"")&amp;IF(AND($H$1="上证A股",RIGHT(E2115,2)="SH"),"是","")&amp;IF(AND($H$1="深证A股",RIGHT(E2115,2)="SZ"),"是","")&amp;IF(AND($H$1="创业板",LEFT(E2115,1)-3=0),"是","")&amp;IF(AND($H$1="全部A股",E2115&lt;&gt;0),"是","")&amp;IF(AND($H$1="中小板",LEFT(E2115,3)="002"),"是",""))</f>
        <v>是</v>
      </c>
      <c r="I2115" s="46">
        <f ca="1">IF(E2115="","",IF(OR([1]!EM_S_VAL_MV(E2115,deadline)="",[1]!EM_S_VAL_MV(E2115,deadline)="--",[1]!EM_S_VAL_MV(E2115,deadline)="null"),0,[1]!EM_S_VAL_MV(E2115,deadline)/100000000))</f>
        <v>103.84</v>
      </c>
      <c r="J2115" s="46">
        <f ca="1">IF(E2115="","",IF(RIGHT(LEFT($J$1,6),3)="TTM",[1]!EM_S_FA_PROFIT_TTM(E2115,LEFT(RIGHT($J$1,11),10),1)/100000000,[1]!EM_S_STM07_IS(E2115,61,LEFT(RIGHT($J$1,5),4)&amp;"-12-31",1)/100000000))</f>
        <v>3.8232678614999998</v>
      </c>
      <c r="K2115" s="36">
        <f t="shared" ref="K2115:K2178" ca="1" si="167">IF(E2115="","",IF(OR(I2115=0,J2115=0),"-",I2115/J2115))</f>
        <v>27.160011739083327</v>
      </c>
      <c r="L2115" s="46">
        <f ca="1">IF(E2115="","",IF(ISERROR(IF(行业估值!$E$7="最新年报",[1]!EM_S_STM07_BS(E2115,140,LEFT(RIGHT($L$1,5),4)&amp;"-12-31",1)/100000000,[1]!EM_S_STM07_BS(E2115,140,LEFT(RIGHT($L$1,11),10),1)/100000000)),0,IF(行业估值!$E$7="最新年报",[1]!EM_S_STM07_BS(E2115,140,LEFT(RIGHT($L$1,5),4)&amp;"-12-31",1)/100000000,[1]!EM_S_STM07_BS(E2115,140,LEFT(RIGHT($L$1,11),10),1)/100000000)))</f>
        <v>25.106934898899997</v>
      </c>
      <c r="M2115" s="36">
        <f t="shared" ref="M2115:M2178" ca="1" si="168">IF(E2115="","",IF(OR(I2115=0,L2115=0),"-",I2115/L2115))</f>
        <v>4.1359090792301183</v>
      </c>
      <c r="N2115" s="37">
        <f ca="1">IF(E2115="","",IF(ISERROR([1]!EM_S_EST_NETPROFIT(E2115,行业估值!$E$6,deadline)/100000000),"-",[1]!EM_S_EST_NETPROFIT(E2115,行业估值!$E$6,deadline)/100000000))</f>
        <v>4.2836083333333335</v>
      </c>
      <c r="O2115" s="36">
        <f t="shared" ref="O2115:O2178" ca="1" si="169">IF(E2115="","",IF(ISERROR(IF(OR(I2115=0,N2115=0),"-",I2115/N2115)),"-",IF(OR(I2115=0,N2115=0),"-",I2115/N2115)))</f>
        <v>24.241245211883285</v>
      </c>
      <c r="T2115" s="64" t="s">
        <v>4216</v>
      </c>
      <c r="U2115" s="64" t="s">
        <v>4217</v>
      </c>
    </row>
    <row r="2116" spans="4:21">
      <c r="D2116" s="45" t="str">
        <f>IF(AND(行业估值!$B$39=$G2116,COUNTIF($G$2:$G$2552,$G2116)&gt;=1),COUNTIF($G$2:G2116,$G2116),"")</f>
        <v/>
      </c>
      <c r="E2116" s="65" t="str">
        <f t="shared" si="165"/>
        <v>300725.SZ</v>
      </c>
      <c r="F2116" s="65" t="str">
        <f t="shared" si="166"/>
        <v>药石科技</v>
      </c>
      <c r="G2116" s="34" t="str">
        <f>IF(E2116="","",IF(行业估值!$C$5="申万行业",[1]!EM_S_INFO_INDUSTRY_SW2014(E2116,"1"),IF(行业估值!$C$5="证监会行业",[1]!EM_S_INFO_INDUSTRY_CSRC1(E2116,"1"),[1]!EM_S_INFO_INDUSTRY_EM2016(E2116,"1"))))</f>
        <v>医药生物</v>
      </c>
      <c r="H2116" s="34" t="str">
        <f>IF(E2116="","",IF($H$1="上证50",[1]!EM_S_INFO_COMPINDEX(E2116,"000016"),"")&amp;IF($H$1="上证180",[1]!EM_S_INFO_COMPINDEX(E2116,"000010"),"")&amp;IF($H$1="沪深300",[1]!EM_S_INFO_COMPINDEX(E2116,"000300"),"")&amp;IF(AND($H$1="上证A股",RIGHT(E2116,2)="SH"),"是","")&amp;IF(AND($H$1="深证A股",RIGHT(E2116,2)="SZ"),"是","")&amp;IF(AND($H$1="创业板",LEFT(E2116,1)-3=0),"是","")&amp;IF(AND($H$1="全部A股",E2116&lt;&gt;0),"是","")&amp;IF(AND($H$1="中小板",LEFT(E2116,3)="002"),"是",""))</f>
        <v>是</v>
      </c>
      <c r="I2116" s="46">
        <f ca="1">IF(E2116="","",IF(OR([1]!EM_S_VAL_MV(E2116,deadline)="",[1]!EM_S_VAL_MV(E2116,deadline)="--",[1]!EM_S_VAL_MV(E2116,deadline)="null"),0,[1]!EM_S_VAL_MV(E2116,deadline)/100000000))</f>
        <v>94.6199389035</v>
      </c>
      <c r="J2116" s="46">
        <f ca="1">IF(E2116="","",IF(RIGHT(LEFT($J$1,6),3)="TTM",[1]!EM_S_FA_PROFIT_TTM(E2116,LEFT(RIGHT($J$1,11),10),1)/100000000,[1]!EM_S_STM07_IS(E2116,61,LEFT(RIGHT($J$1,5),4)&amp;"-12-31",1)/100000000))</f>
        <v>1.5677937456</v>
      </c>
      <c r="K2116" s="36">
        <f t="shared" ca="1" si="167"/>
        <v>60.352287518080786</v>
      </c>
      <c r="L2116" s="46">
        <f ca="1">IF(E2116="","",IF(ISERROR(IF(行业估值!$E$7="最新年报",[1]!EM_S_STM07_BS(E2116,140,LEFT(RIGHT($L$1,5),4)&amp;"-12-31",1)/100000000,[1]!EM_S_STM07_BS(E2116,140,LEFT(RIGHT($L$1,11),10),1)/100000000)),0,IF(行业估值!$E$7="最新年报",[1]!EM_S_STM07_BS(E2116,140,LEFT(RIGHT($L$1,5),4)&amp;"-12-31",1)/100000000,[1]!EM_S_STM07_BS(E2116,140,LEFT(RIGHT($L$1,11),10),1)/100000000)))</f>
        <v>6.9435854940999997</v>
      </c>
      <c r="M2116" s="36">
        <f t="shared" ca="1" si="168"/>
        <v>13.626956704702355</v>
      </c>
      <c r="N2116" s="37">
        <f ca="1">IF(E2116="","",IF(ISERROR([1]!EM_S_EST_NETPROFIT(E2116,行业估值!$E$6,deadline)/100000000),"-",[1]!EM_S_EST_NETPROFIT(E2116,行业估值!$E$6,deadline)/100000000))</f>
        <v>1.8332428571428574</v>
      </c>
      <c r="O2116" s="36">
        <f t="shared" ca="1" si="169"/>
        <v>51.613422921481835</v>
      </c>
      <c r="T2116" s="64" t="s">
        <v>4218</v>
      </c>
      <c r="U2116" s="64" t="s">
        <v>4219</v>
      </c>
    </row>
    <row r="2117" spans="4:21">
      <c r="D2117" s="45" t="str">
        <f>IF(AND(行业估值!$B$39=$G2117,COUNTIF($G$2:$G$2552,$G2117)&gt;=1),COUNTIF($G$2:G2117,$G2117),"")</f>
        <v/>
      </c>
      <c r="E2117" s="65" t="str">
        <f t="shared" si="165"/>
        <v>300726.SZ</v>
      </c>
      <c r="F2117" s="65" t="str">
        <f t="shared" si="166"/>
        <v>宏达电子</v>
      </c>
      <c r="G2117" s="34" t="str">
        <f>IF(E2117="","",IF(行业估值!$C$5="申万行业",[1]!EM_S_INFO_INDUSTRY_SW2014(E2117,"1"),IF(行业估值!$C$5="证监会行业",[1]!EM_S_INFO_INDUSTRY_CSRC1(E2117,"1"),[1]!EM_S_INFO_INDUSTRY_EM2016(E2117,"1"))))</f>
        <v>电子设备</v>
      </c>
      <c r="H2117" s="34" t="str">
        <f>IF(E2117="","",IF($H$1="上证50",[1]!EM_S_INFO_COMPINDEX(E2117,"000016"),"")&amp;IF($H$1="上证180",[1]!EM_S_INFO_COMPINDEX(E2117,"000010"),"")&amp;IF($H$1="沪深300",[1]!EM_S_INFO_COMPINDEX(E2117,"000300"),"")&amp;IF(AND($H$1="上证A股",RIGHT(E2117,2)="SH"),"是","")&amp;IF(AND($H$1="深证A股",RIGHT(E2117,2)="SZ"),"是","")&amp;IF(AND($H$1="创业板",LEFT(E2117,1)-3=0),"是","")&amp;IF(AND($H$1="全部A股",E2117&lt;&gt;0),"是","")&amp;IF(AND($H$1="中小板",LEFT(E2117,3)="002"),"是",""))</f>
        <v>是</v>
      </c>
      <c r="I2117" s="46">
        <f ca="1">IF(E2117="","",IF(OR([1]!EM_S_VAL_MV(E2117,deadline)="",[1]!EM_S_VAL_MV(E2117,deadline)="--",[1]!EM_S_VAL_MV(E2117,deadline)="null"),0,[1]!EM_S_VAL_MV(E2117,deadline)/100000000))</f>
        <v>96.50412</v>
      </c>
      <c r="J2117" s="46">
        <f ca="1">IF(E2117="","",IF(RIGHT(LEFT($J$1,6),3)="TTM",[1]!EM_S_FA_PROFIT_TTM(E2117,LEFT(RIGHT($J$1,11),10),1)/100000000,[1]!EM_S_STM07_IS(E2117,61,LEFT(RIGHT($J$1,5),4)&amp;"-12-31",1)/100000000))</f>
        <v>2.9221826208999997</v>
      </c>
      <c r="K2117" s="36">
        <f t="shared" ca="1" si="167"/>
        <v>33.024671117330037</v>
      </c>
      <c r="L2117" s="46">
        <f ca="1">IF(E2117="","",IF(ISERROR(IF(行业估值!$E$7="最新年报",[1]!EM_S_STM07_BS(E2117,140,LEFT(RIGHT($L$1,5),4)&amp;"-12-31",1)/100000000,[1]!EM_S_STM07_BS(E2117,140,LEFT(RIGHT($L$1,11),10),1)/100000000)),0,IF(行业估值!$E$7="最新年报",[1]!EM_S_STM07_BS(E2117,140,LEFT(RIGHT($L$1,5),4)&amp;"-12-31",1)/100000000,[1]!EM_S_STM07_BS(E2117,140,LEFT(RIGHT($L$1,11),10),1)/100000000)))</f>
        <v>16.9825348878</v>
      </c>
      <c r="M2117" s="36">
        <f t="shared" ca="1" si="168"/>
        <v>5.6825509641276888</v>
      </c>
      <c r="N2117" s="37">
        <f ca="1">IF(E2117="","",IF(ISERROR([1]!EM_S_EST_NETPROFIT(E2117,行业估值!$E$6,deadline)/100000000),"-",[1]!EM_S_EST_NETPROFIT(E2117,行业估值!$E$6,deadline)/100000000))</f>
        <v>2.8397666666666663</v>
      </c>
      <c r="O2117" s="36">
        <f t="shared" ca="1" si="169"/>
        <v>33.983115983707584</v>
      </c>
      <c r="T2117" s="64" t="s">
        <v>4220</v>
      </c>
      <c r="U2117" s="64" t="s">
        <v>4221</v>
      </c>
    </row>
    <row r="2118" spans="4:21">
      <c r="D2118" s="45" t="str">
        <f>IF(AND(行业估值!$B$39=$G2118,COUNTIF($G$2:$G$2552,$G2118)&gt;=1),COUNTIF($G$2:G2118,$G2118),"")</f>
        <v/>
      </c>
      <c r="E2118" s="65" t="str">
        <f t="shared" si="165"/>
        <v>300727.SZ</v>
      </c>
      <c r="F2118" s="65" t="str">
        <f t="shared" si="166"/>
        <v>润禾材料</v>
      </c>
      <c r="G2118" s="34" t="str">
        <f>IF(E2118="","",IF(行业估值!$C$5="申万行业",[1]!EM_S_INFO_INDUSTRY_SW2014(E2118,"1"),IF(行业估值!$C$5="证监会行业",[1]!EM_S_INFO_INDUSTRY_CSRC1(E2118,"1"),[1]!EM_S_INFO_INDUSTRY_EM2016(E2118,"1"))))</f>
        <v>基础化工</v>
      </c>
      <c r="H2118" s="34" t="str">
        <f>IF(E2118="","",IF($H$1="上证50",[1]!EM_S_INFO_COMPINDEX(E2118,"000016"),"")&amp;IF($H$1="上证180",[1]!EM_S_INFO_COMPINDEX(E2118,"000010"),"")&amp;IF($H$1="沪深300",[1]!EM_S_INFO_COMPINDEX(E2118,"000300"),"")&amp;IF(AND($H$1="上证A股",RIGHT(E2118,2)="SH"),"是","")&amp;IF(AND($H$1="深证A股",RIGHT(E2118,2)="SZ"),"是","")&amp;IF(AND($H$1="创业板",LEFT(E2118,1)-3=0),"是","")&amp;IF(AND($H$1="全部A股",E2118&lt;&gt;0),"是","")&amp;IF(AND($H$1="中小板",LEFT(E2118,3)="002"),"是",""))</f>
        <v>是</v>
      </c>
      <c r="I2118" s="46">
        <f ca="1">IF(E2118="","",IF(OR([1]!EM_S_VAL_MV(E2118,deadline)="",[1]!EM_S_VAL_MV(E2118,deadline)="--",[1]!EM_S_VAL_MV(E2118,deadline)="null"),0,[1]!EM_S_VAL_MV(E2118,deadline)/100000000))</f>
        <v>18.638672</v>
      </c>
      <c r="J2118" s="46">
        <f ca="1">IF(E2118="","",IF(RIGHT(LEFT($J$1,6),3)="TTM",[1]!EM_S_FA_PROFIT_TTM(E2118,LEFT(RIGHT($J$1,11),10),1)/100000000,[1]!EM_S_STM07_IS(E2118,61,LEFT(RIGHT($J$1,5),4)&amp;"-12-31",1)/100000000))</f>
        <v>0.560227951</v>
      </c>
      <c r="K2118" s="36">
        <f t="shared" ca="1" si="167"/>
        <v>33.269800206737628</v>
      </c>
      <c r="L2118" s="46">
        <f ca="1">IF(E2118="","",IF(ISERROR(IF(行业估值!$E$7="最新年报",[1]!EM_S_STM07_BS(E2118,140,LEFT(RIGHT($L$1,5),4)&amp;"-12-31",1)/100000000,[1]!EM_S_STM07_BS(E2118,140,LEFT(RIGHT($L$1,11),10),1)/100000000)),0,IF(行业估值!$E$7="最新年报",[1]!EM_S_STM07_BS(E2118,140,LEFT(RIGHT($L$1,5),4)&amp;"-12-31",1)/100000000,[1]!EM_S_STM07_BS(E2118,140,LEFT(RIGHT($L$1,11),10),1)/100000000)))</f>
        <v>5.5530405585000002</v>
      </c>
      <c r="M2118" s="36">
        <f t="shared" ca="1" si="168"/>
        <v>3.3564804369148566</v>
      </c>
      <c r="N2118" s="37" t="str">
        <f ca="1">IF(E2118="","",IF(ISERROR([1]!EM_S_EST_NETPROFIT(E2118,行业估值!$E$6,deadline)/100000000),"-",[1]!EM_S_EST_NETPROFIT(E2118,行业估值!$E$6,deadline)/100000000))</f>
        <v>-</v>
      </c>
      <c r="O2118" s="36" t="str">
        <f t="shared" ca="1" si="169"/>
        <v>-</v>
      </c>
      <c r="T2118" s="64" t="s">
        <v>4222</v>
      </c>
      <c r="U2118" s="64" t="s">
        <v>4223</v>
      </c>
    </row>
    <row r="2119" spans="4:21">
      <c r="D2119" s="45" t="str">
        <f>IF(AND(行业估值!$B$39=$G2119,COUNTIF($G$2:$G$2552,$G2119)&gt;=1),COUNTIF($G$2:G2119,$G2119),"")</f>
        <v/>
      </c>
      <c r="E2119" s="65" t="str">
        <f t="shared" si="165"/>
        <v>300729.SZ</v>
      </c>
      <c r="F2119" s="65" t="str">
        <f t="shared" si="166"/>
        <v>乐歌股份</v>
      </c>
      <c r="G2119" s="34" t="str">
        <f>IF(E2119="","",IF(行业估值!$C$5="申万行业",[1]!EM_S_INFO_INDUSTRY_SW2014(E2119,"1"),IF(行业估值!$C$5="证监会行业",[1]!EM_S_INFO_INDUSTRY_CSRC1(E2119,"1"),[1]!EM_S_INFO_INDUSTRY_EM2016(E2119,"1"))))</f>
        <v>轻工制造</v>
      </c>
      <c r="H2119" s="34" t="str">
        <f>IF(E2119="","",IF($H$1="上证50",[1]!EM_S_INFO_COMPINDEX(E2119,"000016"),"")&amp;IF($H$1="上证180",[1]!EM_S_INFO_COMPINDEX(E2119,"000010"),"")&amp;IF($H$1="沪深300",[1]!EM_S_INFO_COMPINDEX(E2119,"000300"),"")&amp;IF(AND($H$1="上证A股",RIGHT(E2119,2)="SH"),"是","")&amp;IF(AND($H$1="深证A股",RIGHT(E2119,2)="SZ"),"是","")&amp;IF(AND($H$1="创业板",LEFT(E2119,1)-3=0),"是","")&amp;IF(AND($H$1="全部A股",E2119&lt;&gt;0),"是","")&amp;IF(AND($H$1="中小板",LEFT(E2119,3)="002"),"是",""))</f>
        <v>是</v>
      </c>
      <c r="I2119" s="46">
        <f ca="1">IF(E2119="","",IF(OR([1]!EM_S_VAL_MV(E2119,deadline)="",[1]!EM_S_VAL_MV(E2119,deadline)="--",[1]!EM_S_VAL_MV(E2119,deadline)="null"),0,[1]!EM_S_VAL_MV(E2119,deadline)/100000000))</f>
        <v>19.696721414000002</v>
      </c>
      <c r="J2119" s="46">
        <f ca="1">IF(E2119="","",IF(RIGHT(LEFT($J$1,6),3)="TTM",[1]!EM_S_FA_PROFIT_TTM(E2119,LEFT(RIGHT($J$1,11),10),1)/100000000,[1]!EM_S_STM07_IS(E2119,61,LEFT(RIGHT($J$1,5),4)&amp;"-12-31",1)/100000000))</f>
        <v>0.52738082090000005</v>
      </c>
      <c r="K2119" s="36">
        <f t="shared" ca="1" si="167"/>
        <v>37.348194385200863</v>
      </c>
      <c r="L2119" s="46">
        <f ca="1">IF(E2119="","",IF(ISERROR(IF(行业估值!$E$7="最新年报",[1]!EM_S_STM07_BS(E2119,140,LEFT(RIGHT($L$1,5),4)&amp;"-12-31",1)/100000000,[1]!EM_S_STM07_BS(E2119,140,LEFT(RIGHT($L$1,11),10),1)/100000000)),0,IF(行业估值!$E$7="最新年报",[1]!EM_S_STM07_BS(E2119,140,LEFT(RIGHT($L$1,5),4)&amp;"-12-31",1)/100000000,[1]!EM_S_STM07_BS(E2119,140,LEFT(RIGHT($L$1,11),10),1)/100000000)))</f>
        <v>7.7031328461999999</v>
      </c>
      <c r="M2119" s="36">
        <f t="shared" ca="1" si="168"/>
        <v>2.5569754289927</v>
      </c>
      <c r="N2119" s="37" t="str">
        <f ca="1">IF(E2119="","",IF(ISERROR([1]!EM_S_EST_NETPROFIT(E2119,行业估值!$E$6,deadline)/100000000),"-",[1]!EM_S_EST_NETPROFIT(E2119,行业估值!$E$6,deadline)/100000000))</f>
        <v>-</v>
      </c>
      <c r="O2119" s="36" t="str">
        <f t="shared" ca="1" si="169"/>
        <v>-</v>
      </c>
      <c r="T2119" s="64" t="s">
        <v>4224</v>
      </c>
      <c r="U2119" s="64" t="s">
        <v>4225</v>
      </c>
    </row>
    <row r="2120" spans="4:21">
      <c r="D2120" s="45" t="str">
        <f>IF(AND(行业估值!$B$39=$G2120,COUNTIF($G$2:$G$2552,$G2120)&gt;=1),COUNTIF($G$2:G2120,$G2120),"")</f>
        <v/>
      </c>
      <c r="E2120" s="65" t="str">
        <f t="shared" si="165"/>
        <v>300730.SZ</v>
      </c>
      <c r="F2120" s="65" t="str">
        <f t="shared" si="166"/>
        <v>科创信息</v>
      </c>
      <c r="G2120" s="34" t="str">
        <f>IF(E2120="","",IF(行业估值!$C$5="申万行业",[1]!EM_S_INFO_INDUSTRY_SW2014(E2120,"1"),IF(行业估值!$C$5="证监会行业",[1]!EM_S_INFO_INDUSTRY_CSRC1(E2120,"1"),[1]!EM_S_INFO_INDUSTRY_EM2016(E2120,"1"))))</f>
        <v>信息技术</v>
      </c>
      <c r="H2120" s="34" t="str">
        <f>IF(E2120="","",IF($H$1="上证50",[1]!EM_S_INFO_COMPINDEX(E2120,"000016"),"")&amp;IF($H$1="上证180",[1]!EM_S_INFO_COMPINDEX(E2120,"000010"),"")&amp;IF($H$1="沪深300",[1]!EM_S_INFO_COMPINDEX(E2120,"000300"),"")&amp;IF(AND($H$1="上证A股",RIGHT(E2120,2)="SH"),"是","")&amp;IF(AND($H$1="深证A股",RIGHT(E2120,2)="SZ"),"是","")&amp;IF(AND($H$1="创业板",LEFT(E2120,1)-3=0),"是","")&amp;IF(AND($H$1="全部A股",E2120&lt;&gt;0),"是","")&amp;IF(AND($H$1="中小板",LEFT(E2120,3)="002"),"是",""))</f>
        <v>是</v>
      </c>
      <c r="I2120" s="46">
        <f ca="1">IF(E2120="","",IF(OR([1]!EM_S_VAL_MV(E2120,deadline)="",[1]!EM_S_VAL_MV(E2120,deadline)="--",[1]!EM_S_VAL_MV(E2120,deadline)="null"),0,[1]!EM_S_VAL_MV(E2120,deadline)/100000000))</f>
        <v>21.2995050904</v>
      </c>
      <c r="J2120" s="46">
        <f ca="1">IF(E2120="","",IF(RIGHT(LEFT($J$1,6),3)="TTM",[1]!EM_S_FA_PROFIT_TTM(E2120,LEFT(RIGHT($J$1,11),10),1)/100000000,[1]!EM_S_STM07_IS(E2120,61,LEFT(RIGHT($J$1,5),4)&amp;"-12-31",1)/100000000))</f>
        <v>0.32517700399999999</v>
      </c>
      <c r="K2120" s="36">
        <f t="shared" ca="1" si="167"/>
        <v>65.501264936926475</v>
      </c>
      <c r="L2120" s="46">
        <f ca="1">IF(E2120="","",IF(ISERROR(IF(行业估值!$E$7="最新年报",[1]!EM_S_STM07_BS(E2120,140,LEFT(RIGHT($L$1,5),4)&amp;"-12-31",1)/100000000,[1]!EM_S_STM07_BS(E2120,140,LEFT(RIGHT($L$1,11),10),1)/100000000)),0,IF(行业估值!$E$7="最新年报",[1]!EM_S_STM07_BS(E2120,140,LEFT(RIGHT($L$1,5),4)&amp;"-12-31",1)/100000000,[1]!EM_S_STM07_BS(E2120,140,LEFT(RIGHT($L$1,11),10),1)/100000000)))</f>
        <v>3.9561407707999998</v>
      </c>
      <c r="M2120" s="36">
        <f t="shared" ca="1" si="168"/>
        <v>5.3839098061449597</v>
      </c>
      <c r="N2120" s="37" t="str">
        <f ca="1">IF(E2120="","",IF(ISERROR([1]!EM_S_EST_NETPROFIT(E2120,行业估值!$E$6,deadline)/100000000),"-",[1]!EM_S_EST_NETPROFIT(E2120,行业估值!$E$6,deadline)/100000000))</f>
        <v>-</v>
      </c>
      <c r="O2120" s="36" t="str">
        <f t="shared" ca="1" si="169"/>
        <v>-</v>
      </c>
      <c r="T2120" s="64" t="s">
        <v>4226</v>
      </c>
      <c r="U2120" s="64" t="s">
        <v>4227</v>
      </c>
    </row>
    <row r="2121" spans="4:21">
      <c r="D2121" s="45" t="str">
        <f>IF(AND(行业估值!$B$39=$G2121,COUNTIF($G$2:$G$2552,$G2121)&gt;=1),COUNTIF($G$2:G2121,$G2121),"")</f>
        <v/>
      </c>
      <c r="E2121" s="65" t="str">
        <f t="shared" si="165"/>
        <v>300731.SZ</v>
      </c>
      <c r="F2121" s="65" t="str">
        <f t="shared" si="166"/>
        <v>科创新源</v>
      </c>
      <c r="G2121" s="34" t="str">
        <f>IF(E2121="","",IF(行业估值!$C$5="申万行业",[1]!EM_S_INFO_INDUSTRY_SW2014(E2121,"1"),IF(行业估值!$C$5="证监会行业",[1]!EM_S_INFO_INDUSTRY_CSRC1(E2121,"1"),[1]!EM_S_INFO_INDUSTRY_EM2016(E2121,"1"))))</f>
        <v>基础化工</v>
      </c>
      <c r="H2121" s="34" t="str">
        <f>IF(E2121="","",IF($H$1="上证50",[1]!EM_S_INFO_COMPINDEX(E2121,"000016"),"")&amp;IF($H$1="上证180",[1]!EM_S_INFO_COMPINDEX(E2121,"000010"),"")&amp;IF($H$1="沪深300",[1]!EM_S_INFO_COMPINDEX(E2121,"000300"),"")&amp;IF(AND($H$1="上证A股",RIGHT(E2121,2)="SH"),"是","")&amp;IF(AND($H$1="深证A股",RIGHT(E2121,2)="SZ"),"是","")&amp;IF(AND($H$1="创业板",LEFT(E2121,1)-3=0),"是","")&amp;IF(AND($H$1="全部A股",E2121&lt;&gt;0),"是","")&amp;IF(AND($H$1="中小板",LEFT(E2121,3)="002"),"是",""))</f>
        <v>是</v>
      </c>
      <c r="I2121" s="46">
        <f ca="1">IF(E2121="","",IF(OR([1]!EM_S_VAL_MV(E2121,deadline)="",[1]!EM_S_VAL_MV(E2121,deadline)="--",[1]!EM_S_VAL_MV(E2121,deadline)="null"),0,[1]!EM_S_VAL_MV(E2121,deadline)/100000000))</f>
        <v>35.149932980500004</v>
      </c>
      <c r="J2121" s="46">
        <f ca="1">IF(E2121="","",IF(RIGHT(LEFT($J$1,6),3)="TTM",[1]!EM_S_FA_PROFIT_TTM(E2121,LEFT(RIGHT($J$1,11),10),1)/100000000,[1]!EM_S_STM07_IS(E2121,61,LEFT(RIGHT($J$1,5),4)&amp;"-12-31",1)/100000000))</f>
        <v>0.44337446329999997</v>
      </c>
      <c r="K2121" s="36">
        <f t="shared" ca="1" si="167"/>
        <v>79.27820812881717</v>
      </c>
      <c r="L2121" s="46">
        <f ca="1">IF(E2121="","",IF(ISERROR(IF(行业估值!$E$7="最新年报",[1]!EM_S_STM07_BS(E2121,140,LEFT(RIGHT($L$1,5),4)&amp;"-12-31",1)/100000000,[1]!EM_S_STM07_BS(E2121,140,LEFT(RIGHT($L$1,11),10),1)/100000000)),0,IF(行业估值!$E$7="最新年报",[1]!EM_S_STM07_BS(E2121,140,LEFT(RIGHT($L$1,5),4)&amp;"-12-31",1)/100000000,[1]!EM_S_STM07_BS(E2121,140,LEFT(RIGHT($L$1,11),10),1)/100000000)))</f>
        <v>5.5253078739000001</v>
      </c>
      <c r="M2121" s="36">
        <f t="shared" ca="1" si="168"/>
        <v>6.3616243262277559</v>
      </c>
      <c r="N2121" s="37">
        <f ca="1">IF(E2121="","",IF(ISERROR([1]!EM_S_EST_NETPROFIT(E2121,行业估值!$E$6,deadline)/100000000),"-",[1]!EM_S_EST_NETPROFIT(E2121,行业估值!$E$6,deadline)/100000000))</f>
        <v>0.61529999999999996</v>
      </c>
      <c r="O2121" s="36">
        <f t="shared" ca="1" si="169"/>
        <v>57.126495986510655</v>
      </c>
      <c r="T2121" s="64" t="s">
        <v>4228</v>
      </c>
      <c r="U2121" s="64" t="s">
        <v>4229</v>
      </c>
    </row>
    <row r="2122" spans="4:21">
      <c r="D2122" s="45" t="str">
        <f>IF(AND(行业估值!$B$39=$G2122,COUNTIF($G$2:$G$2552,$G2122)&gt;=1),COUNTIF($G$2:G2122,$G2122),"")</f>
        <v/>
      </c>
      <c r="E2122" s="65" t="str">
        <f t="shared" si="165"/>
        <v>300732.SZ</v>
      </c>
      <c r="F2122" s="65" t="str">
        <f t="shared" si="166"/>
        <v>设研院</v>
      </c>
      <c r="G2122" s="34" t="str">
        <f>IF(E2122="","",IF(行业估值!$C$5="申万行业",[1]!EM_S_INFO_INDUSTRY_SW2014(E2122,"1"),IF(行业估值!$C$5="证监会行业",[1]!EM_S_INFO_INDUSTRY_CSRC1(E2122,"1"),[1]!EM_S_INFO_INDUSTRY_EM2016(E2122,"1"))))</f>
        <v>休闲、生活及专业服务</v>
      </c>
      <c r="H2122" s="34" t="str">
        <f>IF(E2122="","",IF($H$1="上证50",[1]!EM_S_INFO_COMPINDEX(E2122,"000016"),"")&amp;IF($H$1="上证180",[1]!EM_S_INFO_COMPINDEX(E2122,"000010"),"")&amp;IF($H$1="沪深300",[1]!EM_S_INFO_COMPINDEX(E2122,"000300"),"")&amp;IF(AND($H$1="上证A股",RIGHT(E2122,2)="SH"),"是","")&amp;IF(AND($H$1="深证A股",RIGHT(E2122,2)="SZ"),"是","")&amp;IF(AND($H$1="创业板",LEFT(E2122,1)-3=0),"是","")&amp;IF(AND($H$1="全部A股",E2122&lt;&gt;0),"是","")&amp;IF(AND($H$1="中小板",LEFT(E2122,3)="002"),"是",""))</f>
        <v>是</v>
      </c>
      <c r="I2122" s="46">
        <f ca="1">IF(E2122="","",IF(OR([1]!EM_S_VAL_MV(E2122,deadline)="",[1]!EM_S_VAL_MV(E2122,deadline)="--",[1]!EM_S_VAL_MV(E2122,deadline)="null"),0,[1]!EM_S_VAL_MV(E2122,deadline)/100000000))</f>
        <v>31.697889098400001</v>
      </c>
      <c r="J2122" s="46">
        <f ca="1">IF(E2122="","",IF(RIGHT(LEFT($J$1,6),3)="TTM",[1]!EM_S_FA_PROFIT_TTM(E2122,LEFT(RIGHT($J$1,11),10),1)/100000000,[1]!EM_S_STM07_IS(E2122,61,LEFT(RIGHT($J$1,5),4)&amp;"-12-31",1)/100000000))</f>
        <v>2.8020524786000003</v>
      </c>
      <c r="K2122" s="36">
        <f t="shared" ca="1" si="167"/>
        <v>11.312382384157678</v>
      </c>
      <c r="L2122" s="46">
        <f ca="1">IF(E2122="","",IF(ISERROR(IF(行业估值!$E$7="最新年报",[1]!EM_S_STM07_BS(E2122,140,LEFT(RIGHT($L$1,5),4)&amp;"-12-31",1)/100000000,[1]!EM_S_STM07_BS(E2122,140,LEFT(RIGHT($L$1,11),10),1)/100000000)),0,IF(行业估值!$E$7="最新年报",[1]!EM_S_STM07_BS(E2122,140,LEFT(RIGHT($L$1,5),4)&amp;"-12-31",1)/100000000,[1]!EM_S_STM07_BS(E2122,140,LEFT(RIGHT($L$1,11),10),1)/100000000)))</f>
        <v>22.0502066986</v>
      </c>
      <c r="M2122" s="36">
        <f t="shared" ca="1" si="168"/>
        <v>1.4375325153034755</v>
      </c>
      <c r="N2122" s="37" t="str">
        <f ca="1">IF(E2122="","",IF(ISERROR([1]!EM_S_EST_NETPROFIT(E2122,行业估值!$E$6,deadline)/100000000),"-",[1]!EM_S_EST_NETPROFIT(E2122,行业估值!$E$6,deadline)/100000000))</f>
        <v>-</v>
      </c>
      <c r="O2122" s="36" t="str">
        <f t="shared" ca="1" si="169"/>
        <v>-</v>
      </c>
      <c r="T2122" s="64" t="s">
        <v>4230</v>
      </c>
      <c r="U2122" s="64" t="s">
        <v>4231</v>
      </c>
    </row>
    <row r="2123" spans="4:21">
      <c r="D2123" s="45" t="str">
        <f>IF(AND(行业估值!$B$39=$G2123,COUNTIF($G$2:$G$2552,$G2123)&gt;=1),COUNTIF($G$2:G2123,$G2123),"")</f>
        <v/>
      </c>
      <c r="E2123" s="65" t="str">
        <f t="shared" si="165"/>
        <v>300733.SZ</v>
      </c>
      <c r="F2123" s="65" t="str">
        <f t="shared" si="166"/>
        <v>西菱动力</v>
      </c>
      <c r="G2123" s="34" t="str">
        <f>IF(E2123="","",IF(行业估值!$C$5="申万行业",[1]!EM_S_INFO_INDUSTRY_SW2014(E2123,"1"),IF(行业估值!$C$5="证监会行业",[1]!EM_S_INFO_INDUSTRY_CSRC1(E2123,"1"),[1]!EM_S_INFO_INDUSTRY_EM2016(E2123,"1"))))</f>
        <v>交运设备</v>
      </c>
      <c r="H2123" s="34" t="str">
        <f>IF(E2123="","",IF($H$1="上证50",[1]!EM_S_INFO_COMPINDEX(E2123,"000016"),"")&amp;IF($H$1="上证180",[1]!EM_S_INFO_COMPINDEX(E2123,"000010"),"")&amp;IF($H$1="沪深300",[1]!EM_S_INFO_COMPINDEX(E2123,"000300"),"")&amp;IF(AND($H$1="上证A股",RIGHT(E2123,2)="SH"),"是","")&amp;IF(AND($H$1="深证A股",RIGHT(E2123,2)="SZ"),"是","")&amp;IF(AND($H$1="创业板",LEFT(E2123,1)-3=0),"是","")&amp;IF(AND($H$1="全部A股",E2123&lt;&gt;0),"是","")&amp;IF(AND($H$1="中小板",LEFT(E2123,3)="002"),"是",""))</f>
        <v>是</v>
      </c>
      <c r="I2123" s="46">
        <f ca="1">IF(E2123="","",IF(OR([1]!EM_S_VAL_MV(E2123,deadline)="",[1]!EM_S_VAL_MV(E2123,deadline)="--",[1]!EM_S_VAL_MV(E2123,deadline)="null"),0,[1]!EM_S_VAL_MV(E2123,deadline)/100000000))</f>
        <v>17.488</v>
      </c>
      <c r="J2123" s="46">
        <f ca="1">IF(E2123="","",IF(RIGHT(LEFT($J$1,6),3)="TTM",[1]!EM_S_FA_PROFIT_TTM(E2123,LEFT(RIGHT($J$1,11),10),1)/100000000,[1]!EM_S_STM07_IS(E2123,61,LEFT(RIGHT($J$1,5),4)&amp;"-12-31",1)/100000000))</f>
        <v>0.23251175269999999</v>
      </c>
      <c r="K2123" s="36">
        <f t="shared" ca="1" si="167"/>
        <v>75.213402320200217</v>
      </c>
      <c r="L2123" s="46">
        <f ca="1">IF(E2123="","",IF(ISERROR(IF(行业估值!$E$7="最新年报",[1]!EM_S_STM07_BS(E2123,140,LEFT(RIGHT($L$1,5),4)&amp;"-12-31",1)/100000000,[1]!EM_S_STM07_BS(E2123,140,LEFT(RIGHT($L$1,11),10),1)/100000000)),0,IF(行业估值!$E$7="最新年报",[1]!EM_S_STM07_BS(E2123,140,LEFT(RIGHT($L$1,5),4)&amp;"-12-31",1)/100000000,[1]!EM_S_STM07_BS(E2123,140,LEFT(RIGHT($L$1,11),10),1)/100000000)))</f>
        <v>11.344258131300002</v>
      </c>
      <c r="M2123" s="36">
        <f t="shared" ca="1" si="168"/>
        <v>1.5415728201519645</v>
      </c>
      <c r="N2123" s="37" t="str">
        <f ca="1">IF(E2123="","",IF(ISERROR([1]!EM_S_EST_NETPROFIT(E2123,行业估值!$E$6,deadline)/100000000),"-",[1]!EM_S_EST_NETPROFIT(E2123,行业估值!$E$6,deadline)/100000000))</f>
        <v>-</v>
      </c>
      <c r="O2123" s="36" t="str">
        <f t="shared" ca="1" si="169"/>
        <v>-</v>
      </c>
      <c r="T2123" s="64" t="s">
        <v>4232</v>
      </c>
      <c r="U2123" s="64" t="s">
        <v>4233</v>
      </c>
    </row>
    <row r="2124" spans="4:21">
      <c r="D2124" s="45" t="str">
        <f>IF(AND(行业估值!$B$39=$G2124,COUNTIF($G$2:$G$2552,$G2124)&gt;=1),COUNTIF($G$2:G2124,$G2124),"")</f>
        <v/>
      </c>
      <c r="E2124" s="65" t="str">
        <f t="shared" si="165"/>
        <v>300735.SZ</v>
      </c>
      <c r="F2124" s="65" t="str">
        <f t="shared" si="166"/>
        <v>光弘科技</v>
      </c>
      <c r="G2124" s="34" t="str">
        <f>IF(E2124="","",IF(行业估值!$C$5="申万行业",[1]!EM_S_INFO_INDUSTRY_SW2014(E2124,"1"),IF(行业估值!$C$5="证监会行业",[1]!EM_S_INFO_INDUSTRY_CSRC1(E2124,"1"),[1]!EM_S_INFO_INDUSTRY_EM2016(E2124,"1"))))</f>
        <v>电子设备</v>
      </c>
      <c r="H2124" s="34" t="str">
        <f>IF(E2124="","",IF($H$1="上证50",[1]!EM_S_INFO_COMPINDEX(E2124,"000016"),"")&amp;IF($H$1="上证180",[1]!EM_S_INFO_COMPINDEX(E2124,"000010"),"")&amp;IF($H$1="沪深300",[1]!EM_S_INFO_COMPINDEX(E2124,"000300"),"")&amp;IF(AND($H$1="上证A股",RIGHT(E2124,2)="SH"),"是","")&amp;IF(AND($H$1="深证A股",RIGHT(E2124,2)="SZ"),"是","")&amp;IF(AND($H$1="创业板",LEFT(E2124,1)-3=0),"是","")&amp;IF(AND($H$1="全部A股",E2124&lt;&gt;0),"是","")&amp;IF(AND($H$1="中小板",LEFT(E2124,3)="002"),"是",""))</f>
        <v>是</v>
      </c>
      <c r="I2124" s="46">
        <f ca="1">IF(E2124="","",IF(OR([1]!EM_S_VAL_MV(E2124,deadline)="",[1]!EM_S_VAL_MV(E2124,deadline)="--",[1]!EM_S_VAL_MV(E2124,deadline)="null"),0,[1]!EM_S_VAL_MV(E2124,deadline)/100000000))</f>
        <v>124.5387884</v>
      </c>
      <c r="J2124" s="46">
        <f ca="1">IF(E2124="","",IF(RIGHT(LEFT($J$1,6),3)="TTM",[1]!EM_S_FA_PROFIT_TTM(E2124,LEFT(RIGHT($J$1,11),10),1)/100000000,[1]!EM_S_STM07_IS(E2124,61,LEFT(RIGHT($J$1,5),4)&amp;"-12-31",1)/100000000))</f>
        <v>3.9651691558999995</v>
      </c>
      <c r="K2124" s="36">
        <f t="shared" ca="1" si="167"/>
        <v>31.408190547102308</v>
      </c>
      <c r="L2124" s="46">
        <f ca="1">IF(E2124="","",IF(ISERROR(IF(行业估值!$E$7="最新年报",[1]!EM_S_STM07_BS(E2124,140,LEFT(RIGHT($L$1,5),4)&amp;"-12-31",1)/100000000,[1]!EM_S_STM07_BS(E2124,140,LEFT(RIGHT($L$1,11),10),1)/100000000)),0,IF(行业估值!$E$7="最新年报",[1]!EM_S_STM07_BS(E2124,140,LEFT(RIGHT($L$1,5),4)&amp;"-12-31",1)/100000000,[1]!EM_S_STM07_BS(E2124,140,LEFT(RIGHT($L$1,11),10),1)/100000000)))</f>
        <v>20.1596704104</v>
      </c>
      <c r="M2124" s="36">
        <f t="shared" ca="1" si="168"/>
        <v>6.1776202618745568</v>
      </c>
      <c r="N2124" s="37">
        <f ca="1">IF(E2124="","",IF(ISERROR([1]!EM_S_EST_NETPROFIT(E2124,行业估值!$E$6,deadline)/100000000),"-",[1]!EM_S_EST_NETPROFIT(E2124,行业估值!$E$6,deadline)/100000000))</f>
        <v>4.2092999999999998</v>
      </c>
      <c r="O2124" s="36">
        <f t="shared" ca="1" si="169"/>
        <v>29.586579336231679</v>
      </c>
      <c r="T2124" s="64" t="s">
        <v>4234</v>
      </c>
      <c r="U2124" s="64" t="s">
        <v>4235</v>
      </c>
    </row>
    <row r="2125" spans="4:21">
      <c r="D2125" s="45" t="str">
        <f>IF(AND(行业估值!$B$39=$G2125,COUNTIF($G$2:$G$2552,$G2125)&gt;=1),COUNTIF($G$2:G2125,$G2125),"")</f>
        <v/>
      </c>
      <c r="E2125" s="65" t="str">
        <f t="shared" si="165"/>
        <v>300736.SZ</v>
      </c>
      <c r="F2125" s="65" t="str">
        <f t="shared" si="166"/>
        <v>百邦科技</v>
      </c>
      <c r="G2125" s="34" t="str">
        <f>IF(E2125="","",IF(行业估值!$C$5="申万行业",[1]!EM_S_INFO_INDUSTRY_SW2014(E2125,"1"),IF(行业估值!$C$5="证监会行业",[1]!EM_S_INFO_INDUSTRY_CSRC1(E2125,"1"),[1]!EM_S_INFO_INDUSTRY_EM2016(E2125,"1"))))</f>
        <v>电子设备</v>
      </c>
      <c r="H2125" s="34" t="str">
        <f>IF(E2125="","",IF($H$1="上证50",[1]!EM_S_INFO_COMPINDEX(E2125,"000016"),"")&amp;IF($H$1="上证180",[1]!EM_S_INFO_COMPINDEX(E2125,"000010"),"")&amp;IF($H$1="沪深300",[1]!EM_S_INFO_COMPINDEX(E2125,"000300"),"")&amp;IF(AND($H$1="上证A股",RIGHT(E2125,2)="SH"),"是","")&amp;IF(AND($H$1="深证A股",RIGHT(E2125,2)="SZ"),"是","")&amp;IF(AND($H$1="创业板",LEFT(E2125,1)-3=0),"是","")&amp;IF(AND($H$1="全部A股",E2125&lt;&gt;0),"是","")&amp;IF(AND($H$1="中小板",LEFT(E2125,3)="002"),"是",""))</f>
        <v>是</v>
      </c>
      <c r="I2125" s="46">
        <f ca="1">IF(E2125="","",IF(OR([1]!EM_S_VAL_MV(E2125,deadline)="",[1]!EM_S_VAL_MV(E2125,deadline)="--",[1]!EM_S_VAL_MV(E2125,deadline)="null"),0,[1]!EM_S_VAL_MV(E2125,deadline)/100000000))</f>
        <v>13.514226839999999</v>
      </c>
      <c r="J2125" s="46">
        <f ca="1">IF(E2125="","",IF(RIGHT(LEFT($J$1,6),3)="TTM",[1]!EM_S_FA_PROFIT_TTM(E2125,LEFT(RIGHT($J$1,11),10),1)/100000000,[1]!EM_S_STM07_IS(E2125,61,LEFT(RIGHT($J$1,5),4)&amp;"-12-31",1)/100000000))</f>
        <v>-0.1759131286</v>
      </c>
      <c r="K2125" s="36">
        <f t="shared" ca="1" si="167"/>
        <v>-76.823298792720124</v>
      </c>
      <c r="L2125" s="46">
        <f ca="1">IF(E2125="","",IF(ISERROR(IF(行业估值!$E$7="最新年报",[1]!EM_S_STM07_BS(E2125,140,LEFT(RIGHT($L$1,5),4)&amp;"-12-31",1)/100000000,[1]!EM_S_STM07_BS(E2125,140,LEFT(RIGHT($L$1,11),10),1)/100000000)),0,IF(行业估值!$E$7="最新年报",[1]!EM_S_STM07_BS(E2125,140,LEFT(RIGHT($L$1,5),4)&amp;"-12-31",1)/100000000,[1]!EM_S_STM07_BS(E2125,140,LEFT(RIGHT($L$1,11),10),1)/100000000)))</f>
        <v>3.4126042610000002</v>
      </c>
      <c r="M2125" s="36">
        <f t="shared" ca="1" si="168"/>
        <v>3.9600920020066748</v>
      </c>
      <c r="N2125" s="37" t="str">
        <f ca="1">IF(E2125="","",IF(ISERROR([1]!EM_S_EST_NETPROFIT(E2125,行业估值!$E$6,deadline)/100000000),"-",[1]!EM_S_EST_NETPROFIT(E2125,行业估值!$E$6,deadline)/100000000))</f>
        <v>-</v>
      </c>
      <c r="O2125" s="36" t="str">
        <f t="shared" ca="1" si="169"/>
        <v>-</v>
      </c>
      <c r="T2125" s="64" t="s">
        <v>4236</v>
      </c>
      <c r="U2125" s="64" t="s">
        <v>4237</v>
      </c>
    </row>
    <row r="2126" spans="4:21">
      <c r="D2126" s="45" t="str">
        <f>IF(AND(行业估值!$B$39=$G2126,COUNTIF($G$2:$G$2552,$G2126)&gt;=1),COUNTIF($G$2:G2126,$G2126),"")</f>
        <v/>
      </c>
      <c r="E2126" s="65" t="str">
        <f t="shared" si="165"/>
        <v>300737.SZ</v>
      </c>
      <c r="F2126" s="65" t="str">
        <f t="shared" si="166"/>
        <v>科顺股份</v>
      </c>
      <c r="G2126" s="34" t="str">
        <f>IF(E2126="","",IF(行业估值!$C$5="申万行业",[1]!EM_S_INFO_INDUSTRY_SW2014(E2126,"1"),IF(行业估值!$C$5="证监会行业",[1]!EM_S_INFO_INDUSTRY_CSRC1(E2126,"1"),[1]!EM_S_INFO_INDUSTRY_EM2016(E2126,"1"))))</f>
        <v>建材</v>
      </c>
      <c r="H2126" s="34" t="str">
        <f>IF(E2126="","",IF($H$1="上证50",[1]!EM_S_INFO_COMPINDEX(E2126,"000016"),"")&amp;IF($H$1="上证180",[1]!EM_S_INFO_COMPINDEX(E2126,"000010"),"")&amp;IF($H$1="沪深300",[1]!EM_S_INFO_COMPINDEX(E2126,"000300"),"")&amp;IF(AND($H$1="上证A股",RIGHT(E2126,2)="SH"),"是","")&amp;IF(AND($H$1="深证A股",RIGHT(E2126,2)="SZ"),"是","")&amp;IF(AND($H$1="创业板",LEFT(E2126,1)-3=0),"是","")&amp;IF(AND($H$1="全部A股",E2126&lt;&gt;0),"是","")&amp;IF(AND($H$1="中小板",LEFT(E2126,3)="002"),"是",""))</f>
        <v>是</v>
      </c>
      <c r="I2126" s="46">
        <f ca="1">IF(E2126="","",IF(OR([1]!EM_S_VAL_MV(E2126,deadline)="",[1]!EM_S_VAL_MV(E2126,deadline)="--",[1]!EM_S_VAL_MV(E2126,deadline)="null"),0,[1]!EM_S_VAL_MV(E2126,deadline)/100000000))</f>
        <v>68.915856239999997</v>
      </c>
      <c r="J2126" s="46">
        <f ca="1">IF(E2126="","",IF(RIGHT(LEFT($J$1,6),3)="TTM",[1]!EM_S_FA_PROFIT_TTM(E2126,LEFT(RIGHT($J$1,11),10),1)/100000000,[1]!EM_S_STM07_IS(E2126,61,LEFT(RIGHT($J$1,5),4)&amp;"-12-31",1)/100000000))</f>
        <v>2.9295628436999999</v>
      </c>
      <c r="K2126" s="36">
        <f t="shared" ca="1" si="167"/>
        <v>23.524279872747215</v>
      </c>
      <c r="L2126" s="46">
        <f ca="1">IF(E2126="","",IF(ISERROR(IF(行业估值!$E$7="最新年报",[1]!EM_S_STM07_BS(E2126,140,LEFT(RIGHT($L$1,5),4)&amp;"-12-31",1)/100000000,[1]!EM_S_STM07_BS(E2126,140,LEFT(RIGHT($L$1,11),10),1)/100000000)),0,IF(行业估值!$E$7="最新年报",[1]!EM_S_STM07_BS(E2126,140,LEFT(RIGHT($L$1,5),4)&amp;"-12-31",1)/100000000,[1]!EM_S_STM07_BS(E2126,140,LEFT(RIGHT($L$1,11),10),1)/100000000)))</f>
        <v>31.142880995300001</v>
      </c>
      <c r="M2126" s="36">
        <f t="shared" ca="1" si="168"/>
        <v>2.2128927715583089</v>
      </c>
      <c r="N2126" s="37">
        <f ca="1">IF(E2126="","",IF(ISERROR([1]!EM_S_EST_NETPROFIT(E2126,行业估值!$E$6,deadline)/100000000),"-",[1]!EM_S_EST_NETPROFIT(E2126,行业估值!$E$6,deadline)/100000000))</f>
        <v>3.5997499999999998</v>
      </c>
      <c r="O2126" s="36">
        <f t="shared" ca="1" si="169"/>
        <v>19.144622887700535</v>
      </c>
      <c r="T2126" s="64" t="s">
        <v>4238</v>
      </c>
      <c r="U2126" s="64" t="s">
        <v>4239</v>
      </c>
    </row>
    <row r="2127" spans="4:21">
      <c r="D2127" s="45" t="str">
        <f>IF(AND(行业估值!$B$39=$G2127,COUNTIF($G$2:$G$2552,$G2127)&gt;=1),COUNTIF($G$2:G2127,$G2127),"")</f>
        <v/>
      </c>
      <c r="E2127" s="65" t="str">
        <f t="shared" si="165"/>
        <v>300738.SZ</v>
      </c>
      <c r="F2127" s="65" t="str">
        <f t="shared" si="166"/>
        <v>奥飞数据</v>
      </c>
      <c r="G2127" s="34" t="str">
        <f>IF(E2127="","",IF(行业估值!$C$5="申万行业",[1]!EM_S_INFO_INDUSTRY_SW2014(E2127,"1"),IF(行业估值!$C$5="证监会行业",[1]!EM_S_INFO_INDUSTRY_CSRC1(E2127,"1"),[1]!EM_S_INFO_INDUSTRY_EM2016(E2127,"1"))))</f>
        <v>互联网</v>
      </c>
      <c r="H2127" s="34" t="str">
        <f>IF(E2127="","",IF($H$1="上证50",[1]!EM_S_INFO_COMPINDEX(E2127,"000016"),"")&amp;IF($H$1="上证180",[1]!EM_S_INFO_COMPINDEX(E2127,"000010"),"")&amp;IF($H$1="沪深300",[1]!EM_S_INFO_COMPINDEX(E2127,"000300"),"")&amp;IF(AND($H$1="上证A股",RIGHT(E2127,2)="SH"),"是","")&amp;IF(AND($H$1="深证A股",RIGHT(E2127,2)="SZ"),"是","")&amp;IF(AND($H$1="创业板",LEFT(E2127,1)-3=0),"是","")&amp;IF(AND($H$1="全部A股",E2127&lt;&gt;0),"是","")&amp;IF(AND($H$1="中小板",LEFT(E2127,3)="002"),"是",""))</f>
        <v>是</v>
      </c>
      <c r="I2127" s="46">
        <f ca="1">IF(E2127="","",IF(OR([1]!EM_S_VAL_MV(E2127,deadline)="",[1]!EM_S_VAL_MV(E2127,deadline)="--",[1]!EM_S_VAL_MV(E2127,deadline)="null"),0,[1]!EM_S_VAL_MV(E2127,deadline)/100000000))</f>
        <v>34.750229040000001</v>
      </c>
      <c r="J2127" s="46">
        <f ca="1">IF(E2127="","",IF(RIGHT(LEFT($J$1,6),3)="TTM",[1]!EM_S_FA_PROFIT_TTM(E2127,LEFT(RIGHT($J$1,11),10),1)/100000000,[1]!EM_S_STM07_IS(E2127,61,LEFT(RIGHT($J$1,5),4)&amp;"-12-31",1)/100000000))</f>
        <v>0.95308669760000009</v>
      </c>
      <c r="K2127" s="36">
        <f t="shared" ca="1" si="167"/>
        <v>36.46072191281835</v>
      </c>
      <c r="L2127" s="46">
        <f ca="1">IF(E2127="","",IF(ISERROR(IF(行业估值!$E$7="最新年报",[1]!EM_S_STM07_BS(E2127,140,LEFT(RIGHT($L$1,5),4)&amp;"-12-31",1)/100000000,[1]!EM_S_STM07_BS(E2127,140,LEFT(RIGHT($L$1,11),10),1)/100000000)),0,IF(行业估值!$E$7="最新年报",[1]!EM_S_STM07_BS(E2127,140,LEFT(RIGHT($L$1,5),4)&amp;"-12-31",1)/100000000,[1]!EM_S_STM07_BS(E2127,140,LEFT(RIGHT($L$1,11),10),1)/100000000)))</f>
        <v>6.6068258259000006</v>
      </c>
      <c r="M2127" s="36">
        <f t="shared" ca="1" si="168"/>
        <v>5.2597465039524067</v>
      </c>
      <c r="N2127" s="37">
        <f ca="1">IF(E2127="","",IF(ISERROR([1]!EM_S_EST_NETPROFIT(E2127,行业估值!$E$6,deadline)/100000000),"-",[1]!EM_S_EST_NETPROFIT(E2127,行业估值!$E$6,deadline)/100000000))</f>
        <v>1.0443333333333333</v>
      </c>
      <c r="O2127" s="36">
        <f t="shared" ca="1" si="169"/>
        <v>33.275035786785828</v>
      </c>
      <c r="T2127" s="64" t="s">
        <v>4240</v>
      </c>
      <c r="U2127" s="64" t="s">
        <v>4241</v>
      </c>
    </row>
    <row r="2128" spans="4:21">
      <c r="D2128" s="45" t="str">
        <f>IF(AND(行业估值!$B$39=$G2128,COUNTIF($G$2:$G$2552,$G2128)&gt;=1),COUNTIF($G$2:G2128,$G2128),"")</f>
        <v/>
      </c>
      <c r="E2128" s="65" t="str">
        <f t="shared" si="165"/>
        <v>300739.SZ</v>
      </c>
      <c r="F2128" s="65" t="str">
        <f t="shared" si="166"/>
        <v>明阳电路</v>
      </c>
      <c r="G2128" s="34" t="str">
        <f>IF(E2128="","",IF(行业估值!$C$5="申万行业",[1]!EM_S_INFO_INDUSTRY_SW2014(E2128,"1"),IF(行业估值!$C$5="证监会行业",[1]!EM_S_INFO_INDUSTRY_CSRC1(E2128,"1"),[1]!EM_S_INFO_INDUSTRY_EM2016(E2128,"1"))))</f>
        <v>电子设备</v>
      </c>
      <c r="H2128" s="34" t="str">
        <f>IF(E2128="","",IF($H$1="上证50",[1]!EM_S_INFO_COMPINDEX(E2128,"000016"),"")&amp;IF($H$1="上证180",[1]!EM_S_INFO_COMPINDEX(E2128,"000010"),"")&amp;IF($H$1="沪深300",[1]!EM_S_INFO_COMPINDEX(E2128,"000300"),"")&amp;IF(AND($H$1="上证A股",RIGHT(E2128,2)="SH"),"是","")&amp;IF(AND($H$1="深证A股",RIGHT(E2128,2)="SZ"),"是","")&amp;IF(AND($H$1="创业板",LEFT(E2128,1)-3=0),"是","")&amp;IF(AND($H$1="全部A股",E2128&lt;&gt;0),"是","")&amp;IF(AND($H$1="中小板",LEFT(E2128,3)="002"),"是",""))</f>
        <v>是</v>
      </c>
      <c r="I2128" s="46">
        <f ca="1">IF(E2128="","",IF(OR([1]!EM_S_VAL_MV(E2128,deadline)="",[1]!EM_S_VAL_MV(E2128,deadline)="--",[1]!EM_S_VAL_MV(E2128,deadline)="null"),0,[1]!EM_S_VAL_MV(E2128,deadline)/100000000))</f>
        <v>46.37556</v>
      </c>
      <c r="J2128" s="46">
        <f ca="1">IF(E2128="","",IF(RIGHT(LEFT($J$1,6),3)="TTM",[1]!EM_S_FA_PROFIT_TTM(E2128,LEFT(RIGHT($J$1,11),10),1)/100000000,[1]!EM_S_STM07_IS(E2128,61,LEFT(RIGHT($J$1,5),4)&amp;"-12-31",1)/100000000))</f>
        <v>1.2854072598000001</v>
      </c>
      <c r="K2128" s="36">
        <f t="shared" ca="1" si="167"/>
        <v>36.078495470156042</v>
      </c>
      <c r="L2128" s="46">
        <f ca="1">IF(E2128="","",IF(ISERROR(IF(行业估值!$E$7="最新年报",[1]!EM_S_STM07_BS(E2128,140,LEFT(RIGHT($L$1,5),4)&amp;"-12-31",1)/100000000,[1]!EM_S_STM07_BS(E2128,140,LEFT(RIGHT($L$1,11),10),1)/100000000)),0,IF(行业估值!$E$7="最新年报",[1]!EM_S_STM07_BS(E2128,140,LEFT(RIGHT($L$1,5),4)&amp;"-12-31",1)/100000000,[1]!EM_S_STM07_BS(E2128,140,LEFT(RIGHT($L$1,11),10),1)/100000000)))</f>
        <v>12.934837547300001</v>
      </c>
      <c r="M2128" s="36">
        <f t="shared" ca="1" si="168"/>
        <v>3.5853221836311633</v>
      </c>
      <c r="N2128" s="37" t="str">
        <f ca="1">IF(E2128="","",IF(ISERROR([1]!EM_S_EST_NETPROFIT(E2128,行业估值!$E$6,deadline)/100000000),"-",[1]!EM_S_EST_NETPROFIT(E2128,行业估值!$E$6,deadline)/100000000))</f>
        <v>-</v>
      </c>
      <c r="O2128" s="36" t="str">
        <f t="shared" ca="1" si="169"/>
        <v>-</v>
      </c>
      <c r="T2128" s="64" t="s">
        <v>4242</v>
      </c>
      <c r="U2128" s="64" t="s">
        <v>4243</v>
      </c>
    </row>
    <row r="2129" spans="4:21">
      <c r="D2129" s="45" t="str">
        <f>IF(AND(行业估值!$B$39=$G2129,COUNTIF($G$2:$G$2552,$G2129)&gt;=1),COUNTIF($G$2:G2129,$G2129),"")</f>
        <v/>
      </c>
      <c r="E2129" s="65" t="str">
        <f t="shared" si="165"/>
        <v>300740.SZ</v>
      </c>
      <c r="F2129" s="65" t="str">
        <f t="shared" si="166"/>
        <v>御家汇</v>
      </c>
      <c r="G2129" s="34" t="str">
        <f>IF(E2129="","",IF(行业估值!$C$5="申万行业",[1]!EM_S_INFO_INDUSTRY_SW2014(E2129,"1"),IF(行业估值!$C$5="证监会行业",[1]!EM_S_INFO_INDUSTRY_CSRC1(E2129,"1"),[1]!EM_S_INFO_INDUSTRY_EM2016(E2129,"1"))))</f>
        <v>基础化工</v>
      </c>
      <c r="H2129" s="34" t="str">
        <f>IF(E2129="","",IF($H$1="上证50",[1]!EM_S_INFO_COMPINDEX(E2129,"000016"),"")&amp;IF($H$1="上证180",[1]!EM_S_INFO_COMPINDEX(E2129,"000010"),"")&amp;IF($H$1="沪深300",[1]!EM_S_INFO_COMPINDEX(E2129,"000300"),"")&amp;IF(AND($H$1="上证A股",RIGHT(E2129,2)="SH"),"是","")&amp;IF(AND($H$1="深证A股",RIGHT(E2129,2)="SZ"),"是","")&amp;IF(AND($H$1="创业板",LEFT(E2129,1)-3=0),"是","")&amp;IF(AND($H$1="全部A股",E2129&lt;&gt;0),"是","")&amp;IF(AND($H$1="中小板",LEFT(E2129,3)="002"),"是",""))</f>
        <v>是</v>
      </c>
      <c r="I2129" s="46">
        <f ca="1">IF(E2129="","",IF(OR([1]!EM_S_VAL_MV(E2129,deadline)="",[1]!EM_S_VAL_MV(E2129,deadline)="--",[1]!EM_S_VAL_MV(E2129,deadline)="null"),0,[1]!EM_S_VAL_MV(E2129,deadline)/100000000))</f>
        <v>32.149647185600003</v>
      </c>
      <c r="J2129" s="46">
        <f ca="1">IF(E2129="","",IF(RIGHT(LEFT($J$1,6),3)="TTM",[1]!EM_S_FA_PROFIT_TTM(E2129,LEFT(RIGHT($J$1,11),10),1)/100000000,[1]!EM_S_STM07_IS(E2129,61,LEFT(RIGHT($J$1,5),4)&amp;"-12-31",1)/100000000))</f>
        <v>0.2466691198</v>
      </c>
      <c r="K2129" s="36">
        <f t="shared" ca="1" si="167"/>
        <v>130.33511130889437</v>
      </c>
      <c r="L2129" s="46">
        <f ca="1">IF(E2129="","",IF(ISERROR(IF(行业估值!$E$7="最新年报",[1]!EM_S_STM07_BS(E2129,140,LEFT(RIGHT($L$1,5),4)&amp;"-12-31",1)/100000000,[1]!EM_S_STM07_BS(E2129,140,LEFT(RIGHT($L$1,11),10),1)/100000000)),0,IF(行业估值!$E$7="最新年报",[1]!EM_S_STM07_BS(E2129,140,LEFT(RIGHT($L$1,5),4)&amp;"-12-31",1)/100000000,[1]!EM_S_STM07_BS(E2129,140,LEFT(RIGHT($L$1,11),10),1)/100000000)))</f>
        <v>12.0560640953</v>
      </c>
      <c r="M2129" s="36">
        <f t="shared" ca="1" si="168"/>
        <v>2.6666785222329228</v>
      </c>
      <c r="N2129" s="37" t="str">
        <f ca="1">IF(E2129="","",IF(ISERROR([1]!EM_S_EST_NETPROFIT(E2129,行业估值!$E$6,deadline)/100000000),"-",[1]!EM_S_EST_NETPROFIT(E2129,行业估值!$E$6,deadline)/100000000))</f>
        <v>-</v>
      </c>
      <c r="O2129" s="36" t="str">
        <f t="shared" ca="1" si="169"/>
        <v>-</v>
      </c>
      <c r="T2129" s="64" t="s">
        <v>4244</v>
      </c>
      <c r="U2129" s="64" t="s">
        <v>4245</v>
      </c>
    </row>
    <row r="2130" spans="4:21">
      <c r="D2130" s="45" t="str">
        <f>IF(AND(行业估值!$B$39=$G2130,COUNTIF($G$2:$G$2552,$G2130)&gt;=1),COUNTIF($G$2:G2130,$G2130),"")</f>
        <v/>
      </c>
      <c r="E2130" s="65" t="str">
        <f t="shared" si="165"/>
        <v>300741.SZ</v>
      </c>
      <c r="F2130" s="65" t="str">
        <f t="shared" si="166"/>
        <v>华宝股份</v>
      </c>
      <c r="G2130" s="34" t="str">
        <f>IF(E2130="","",IF(行业估值!$C$5="申万行业",[1]!EM_S_INFO_INDUSTRY_SW2014(E2130,"1"),IF(行业估值!$C$5="证监会行业",[1]!EM_S_INFO_INDUSTRY_CSRC1(E2130,"1"),[1]!EM_S_INFO_INDUSTRY_EM2016(E2130,"1"))))</f>
        <v>食品饮料</v>
      </c>
      <c r="H2130" s="34" t="str">
        <f>IF(E2130="","",IF($H$1="上证50",[1]!EM_S_INFO_COMPINDEX(E2130,"000016"),"")&amp;IF($H$1="上证180",[1]!EM_S_INFO_COMPINDEX(E2130,"000010"),"")&amp;IF($H$1="沪深300",[1]!EM_S_INFO_COMPINDEX(E2130,"000300"),"")&amp;IF(AND($H$1="上证A股",RIGHT(E2130,2)="SH"),"是","")&amp;IF(AND($H$1="深证A股",RIGHT(E2130,2)="SZ"),"是","")&amp;IF(AND($H$1="创业板",LEFT(E2130,1)-3=0),"是","")&amp;IF(AND($H$1="全部A股",E2130&lt;&gt;0),"是","")&amp;IF(AND($H$1="中小板",LEFT(E2130,3)="002"),"是",""))</f>
        <v>是</v>
      </c>
      <c r="I2130" s="46">
        <f ca="1">IF(E2130="","",IF(OR([1]!EM_S_VAL_MV(E2130,deadline)="",[1]!EM_S_VAL_MV(E2130,deadline)="--",[1]!EM_S_VAL_MV(E2130,deadline)="null"),0,[1]!EM_S_VAL_MV(E2130,deadline)/100000000))</f>
        <v>176.88073600000001</v>
      </c>
      <c r="J2130" s="46">
        <f ca="1">IF(E2130="","",IF(RIGHT(LEFT($J$1,6),3)="TTM",[1]!EM_S_FA_PROFIT_TTM(E2130,LEFT(RIGHT($J$1,11),10),1)/100000000,[1]!EM_S_STM07_IS(E2130,61,LEFT(RIGHT($J$1,5),4)&amp;"-12-31",1)/100000000))</f>
        <v>12.44251665</v>
      </c>
      <c r="K2130" s="36">
        <f t="shared" ca="1" si="167"/>
        <v>14.215832775277018</v>
      </c>
      <c r="L2130" s="46">
        <f ca="1">IF(E2130="","",IF(ISERROR(IF(行业估值!$E$7="最新年报",[1]!EM_S_STM07_BS(E2130,140,LEFT(RIGHT($L$1,5),4)&amp;"-12-31",1)/100000000,[1]!EM_S_STM07_BS(E2130,140,LEFT(RIGHT($L$1,11),10),1)/100000000)),0,IF(行业估值!$E$7="最新年报",[1]!EM_S_STM07_BS(E2130,140,LEFT(RIGHT($L$1,5),4)&amp;"-12-31",1)/100000000,[1]!EM_S_STM07_BS(E2130,140,LEFT(RIGHT($L$1,11),10),1)/100000000)))</f>
        <v>73.726181789999998</v>
      </c>
      <c r="M2130" s="36">
        <f t="shared" ca="1" si="168"/>
        <v>2.3991576900567444</v>
      </c>
      <c r="N2130" s="37">
        <f ca="1">IF(E2130="","",IF(ISERROR([1]!EM_S_EST_NETPROFIT(E2130,行业估值!$E$6,deadline)/100000000),"-",[1]!EM_S_EST_NETPROFIT(E2130,行业估值!$E$6,deadline)/100000000))</f>
        <v>12.286933333333332</v>
      </c>
      <c r="O2130" s="36">
        <f t="shared" ca="1" si="169"/>
        <v>14.39584078479035</v>
      </c>
      <c r="T2130" s="64" t="s">
        <v>4246</v>
      </c>
      <c r="U2130" s="64" t="s">
        <v>4247</v>
      </c>
    </row>
    <row r="2131" spans="4:21">
      <c r="D2131" s="45" t="str">
        <f>IF(AND(行业估值!$B$39=$G2131,COUNTIF($G$2:$G$2552,$G2131)&gt;=1),COUNTIF($G$2:G2131,$G2131),"")</f>
        <v/>
      </c>
      <c r="E2131" s="65" t="str">
        <f t="shared" si="165"/>
        <v>300742.SZ</v>
      </c>
      <c r="F2131" s="65" t="str">
        <f t="shared" si="166"/>
        <v>越博动力</v>
      </c>
      <c r="G2131" s="34" t="str">
        <f>IF(E2131="","",IF(行业估值!$C$5="申万行业",[1]!EM_S_INFO_INDUSTRY_SW2014(E2131,"1"),IF(行业估值!$C$5="证监会行业",[1]!EM_S_INFO_INDUSTRY_CSRC1(E2131,"1"),[1]!EM_S_INFO_INDUSTRY_EM2016(E2131,"1"))))</f>
        <v>交运设备</v>
      </c>
      <c r="H2131" s="34" t="str">
        <f>IF(E2131="","",IF($H$1="上证50",[1]!EM_S_INFO_COMPINDEX(E2131,"000016"),"")&amp;IF($H$1="上证180",[1]!EM_S_INFO_COMPINDEX(E2131,"000010"),"")&amp;IF($H$1="沪深300",[1]!EM_S_INFO_COMPINDEX(E2131,"000300"),"")&amp;IF(AND($H$1="上证A股",RIGHT(E2131,2)="SH"),"是","")&amp;IF(AND($H$1="深证A股",RIGHT(E2131,2)="SZ"),"是","")&amp;IF(AND($H$1="创业板",LEFT(E2131,1)-3=0),"是","")&amp;IF(AND($H$1="全部A股",E2131&lt;&gt;0),"是","")&amp;IF(AND($H$1="中小板",LEFT(E2131,3)="002"),"是",""))</f>
        <v>是</v>
      </c>
      <c r="I2131" s="46">
        <f ca="1">IF(E2131="","",IF(OR([1]!EM_S_VAL_MV(E2131,deadline)="",[1]!EM_S_VAL_MV(E2131,deadline)="--",[1]!EM_S_VAL_MV(E2131,deadline)="null"),0,[1]!EM_S_VAL_MV(E2131,deadline)/100000000))</f>
        <v>16.013708279999999</v>
      </c>
      <c r="J2131" s="46">
        <f ca="1">IF(E2131="","",IF(RIGHT(LEFT($J$1,6),3)="TTM",[1]!EM_S_FA_PROFIT_TTM(E2131,LEFT(RIGHT($J$1,11),10),1)/100000000,[1]!EM_S_STM07_IS(E2131,61,LEFT(RIGHT($J$1,5),4)&amp;"-12-31",1)/100000000))</f>
        <v>-0.45763053159999995</v>
      </c>
      <c r="K2131" s="36">
        <f t="shared" ca="1" si="167"/>
        <v>-34.992657120170172</v>
      </c>
      <c r="L2131" s="46">
        <f ca="1">IF(E2131="","",IF(ISERROR(IF(行业估值!$E$7="最新年报",[1]!EM_S_STM07_BS(E2131,140,LEFT(RIGHT($L$1,5),4)&amp;"-12-31",1)/100000000,[1]!EM_S_STM07_BS(E2131,140,LEFT(RIGHT($L$1,11),10),1)/100000000)),0,IF(行业估值!$E$7="最新年报",[1]!EM_S_STM07_BS(E2131,140,LEFT(RIGHT($L$1,5),4)&amp;"-12-31",1)/100000000,[1]!EM_S_STM07_BS(E2131,140,LEFT(RIGHT($L$1,11),10),1)/100000000)))</f>
        <v>10.549424306699999</v>
      </c>
      <c r="M2131" s="36">
        <f t="shared" ca="1" si="168"/>
        <v>1.5179698734678444</v>
      </c>
      <c r="N2131" s="37" t="str">
        <f ca="1">IF(E2131="","",IF(ISERROR([1]!EM_S_EST_NETPROFIT(E2131,行业估值!$E$6,deadline)/100000000),"-",[1]!EM_S_EST_NETPROFIT(E2131,行业估值!$E$6,deadline)/100000000))</f>
        <v>-</v>
      </c>
      <c r="O2131" s="36" t="str">
        <f t="shared" ca="1" si="169"/>
        <v>-</v>
      </c>
      <c r="T2131" s="64" t="s">
        <v>4248</v>
      </c>
      <c r="U2131" s="64" t="s">
        <v>4249</v>
      </c>
    </row>
    <row r="2132" spans="4:21">
      <c r="D2132" s="45" t="str">
        <f>IF(AND(行业估值!$B$39=$G2132,COUNTIF($G$2:$G$2552,$G2132)&gt;=1),COUNTIF($G$2:G2132,$G2132),"")</f>
        <v/>
      </c>
      <c r="E2132" s="65" t="str">
        <f t="shared" si="165"/>
        <v>300743.SZ</v>
      </c>
      <c r="F2132" s="65" t="str">
        <f t="shared" si="166"/>
        <v>天地数码</v>
      </c>
      <c r="G2132" s="34" t="str">
        <f>IF(E2132="","",IF(行业估值!$C$5="申万行业",[1]!EM_S_INFO_INDUSTRY_SW2014(E2132,"1"),IF(行业估值!$C$5="证监会行业",[1]!EM_S_INFO_INDUSTRY_CSRC1(E2132,"1"),[1]!EM_S_INFO_INDUSTRY_EM2016(E2132,"1"))))</f>
        <v>信息技术</v>
      </c>
      <c r="H2132" s="34" t="str">
        <f>IF(E2132="","",IF($H$1="上证50",[1]!EM_S_INFO_COMPINDEX(E2132,"000016"),"")&amp;IF($H$1="上证180",[1]!EM_S_INFO_COMPINDEX(E2132,"000010"),"")&amp;IF($H$1="沪深300",[1]!EM_S_INFO_COMPINDEX(E2132,"000300"),"")&amp;IF(AND($H$1="上证A股",RIGHT(E2132,2)="SH"),"是","")&amp;IF(AND($H$1="深证A股",RIGHT(E2132,2)="SZ"),"是","")&amp;IF(AND($H$1="创业板",LEFT(E2132,1)-3=0),"是","")&amp;IF(AND($H$1="全部A股",E2132&lt;&gt;0),"是","")&amp;IF(AND($H$1="中小板",LEFT(E2132,3)="002"),"是",""))</f>
        <v>是</v>
      </c>
      <c r="I2132" s="46">
        <f ca="1">IF(E2132="","",IF(OR([1]!EM_S_VAL_MV(E2132,deadline)="",[1]!EM_S_VAL_MV(E2132,deadline)="--",[1]!EM_S_VAL_MV(E2132,deadline)="null"),0,[1]!EM_S_VAL_MV(E2132,deadline)/100000000))</f>
        <v>18.669461399999999</v>
      </c>
      <c r="J2132" s="46">
        <f ca="1">IF(E2132="","",IF(RIGHT(LEFT($J$1,6),3)="TTM",[1]!EM_S_FA_PROFIT_TTM(E2132,LEFT(RIGHT($J$1,11),10),1)/100000000,[1]!EM_S_STM07_IS(E2132,61,LEFT(RIGHT($J$1,5),4)&amp;"-12-31",1)/100000000))</f>
        <v>0.31174189429999999</v>
      </c>
      <c r="K2132" s="36">
        <f t="shared" ca="1" si="167"/>
        <v>59.887560001908923</v>
      </c>
      <c r="L2132" s="46">
        <f ca="1">IF(E2132="","",IF(ISERROR(IF(行业估值!$E$7="最新年报",[1]!EM_S_STM07_BS(E2132,140,LEFT(RIGHT($L$1,5),4)&amp;"-12-31",1)/100000000,[1]!EM_S_STM07_BS(E2132,140,LEFT(RIGHT($L$1,11),10),1)/100000000)),0,IF(行业估值!$E$7="最新年报",[1]!EM_S_STM07_BS(E2132,140,LEFT(RIGHT($L$1,5),4)&amp;"-12-31",1)/100000000,[1]!EM_S_STM07_BS(E2132,140,LEFT(RIGHT($L$1,11),10),1)/100000000)))</f>
        <v>3.9014891092999999</v>
      </c>
      <c r="M2132" s="36">
        <f t="shared" ca="1" si="168"/>
        <v>4.7852142802340536</v>
      </c>
      <c r="N2132" s="37" t="str">
        <f ca="1">IF(E2132="","",IF(ISERROR([1]!EM_S_EST_NETPROFIT(E2132,行业估值!$E$6,deadline)/100000000),"-",[1]!EM_S_EST_NETPROFIT(E2132,行业估值!$E$6,deadline)/100000000))</f>
        <v>-</v>
      </c>
      <c r="O2132" s="36" t="str">
        <f t="shared" ca="1" si="169"/>
        <v>-</v>
      </c>
      <c r="T2132" s="64" t="s">
        <v>4250</v>
      </c>
      <c r="U2132" s="64" t="s">
        <v>4251</v>
      </c>
    </row>
    <row r="2133" spans="4:21">
      <c r="D2133" s="45" t="str">
        <f>IF(AND(行业估值!$B$39=$G2133,COUNTIF($G$2:$G$2552,$G2133)&gt;=1),COUNTIF($G$2:G2133,$G2133),"")</f>
        <v/>
      </c>
      <c r="E2133" s="65" t="str">
        <f t="shared" si="165"/>
        <v>300745.SZ</v>
      </c>
      <c r="F2133" s="65" t="str">
        <f t="shared" si="166"/>
        <v>欣锐科技</v>
      </c>
      <c r="G2133" s="34" t="str">
        <f>IF(E2133="","",IF(行业估值!$C$5="申万行业",[1]!EM_S_INFO_INDUSTRY_SW2014(E2133,"1"),IF(行业估值!$C$5="证监会行业",[1]!EM_S_INFO_INDUSTRY_CSRC1(E2133,"1"),[1]!EM_S_INFO_INDUSTRY_EM2016(E2133,"1"))))</f>
        <v>交运设备</v>
      </c>
      <c r="H2133" s="34" t="str">
        <f>IF(E2133="","",IF($H$1="上证50",[1]!EM_S_INFO_COMPINDEX(E2133,"000016"),"")&amp;IF($H$1="上证180",[1]!EM_S_INFO_COMPINDEX(E2133,"000010"),"")&amp;IF($H$1="沪深300",[1]!EM_S_INFO_COMPINDEX(E2133,"000300"),"")&amp;IF(AND($H$1="上证A股",RIGHT(E2133,2)="SH"),"是","")&amp;IF(AND($H$1="深证A股",RIGHT(E2133,2)="SZ"),"是","")&amp;IF(AND($H$1="创业板",LEFT(E2133,1)-3=0),"是","")&amp;IF(AND($H$1="全部A股",E2133&lt;&gt;0),"是","")&amp;IF(AND($H$1="中小板",LEFT(E2133,3)="002"),"是",""))</f>
        <v>是</v>
      </c>
      <c r="I2133" s="46">
        <f ca="1">IF(E2133="","",IF(OR([1]!EM_S_VAL_MV(E2133,deadline)="",[1]!EM_S_VAL_MV(E2133,deadline)="--",[1]!EM_S_VAL_MV(E2133,deadline)="null"),0,[1]!EM_S_VAL_MV(E2133,deadline)/100000000))</f>
        <v>22.799409283200003</v>
      </c>
      <c r="J2133" s="46">
        <f ca="1">IF(E2133="","",IF(RIGHT(LEFT($J$1,6),3)="TTM",[1]!EM_S_FA_PROFIT_TTM(E2133,LEFT(RIGHT($J$1,11),10),1)/100000000,[1]!EM_S_STM07_IS(E2133,61,LEFT(RIGHT($J$1,5),4)&amp;"-12-31",1)/100000000))</f>
        <v>0.48038224000000002</v>
      </c>
      <c r="K2133" s="36">
        <f t="shared" ca="1" si="167"/>
        <v>47.460974583906356</v>
      </c>
      <c r="L2133" s="46">
        <f ca="1">IF(E2133="","",IF(ISERROR(IF(行业估值!$E$7="最新年报",[1]!EM_S_STM07_BS(E2133,140,LEFT(RIGHT($L$1,5),4)&amp;"-12-31",1)/100000000,[1]!EM_S_STM07_BS(E2133,140,LEFT(RIGHT($L$1,11),10),1)/100000000)),0,IF(行业估值!$E$7="最新年报",[1]!EM_S_STM07_BS(E2133,140,LEFT(RIGHT($L$1,5),4)&amp;"-12-31",1)/100000000,[1]!EM_S_STM07_BS(E2133,140,LEFT(RIGHT($L$1,11),10),1)/100000000)))</f>
        <v>11.030201869000001</v>
      </c>
      <c r="M2133" s="36">
        <f t="shared" ca="1" si="168"/>
        <v>2.0669983699280201</v>
      </c>
      <c r="N2133" s="37" t="str">
        <f ca="1">IF(E2133="","",IF(ISERROR([1]!EM_S_EST_NETPROFIT(E2133,行业估值!$E$6,deadline)/100000000),"-",[1]!EM_S_EST_NETPROFIT(E2133,行业估值!$E$6,deadline)/100000000))</f>
        <v>-</v>
      </c>
      <c r="O2133" s="36" t="str">
        <f t="shared" ca="1" si="169"/>
        <v>-</v>
      </c>
      <c r="T2133" s="64" t="s">
        <v>4252</v>
      </c>
      <c r="U2133" s="64" t="s">
        <v>4253</v>
      </c>
    </row>
    <row r="2134" spans="4:21">
      <c r="D2134" s="45" t="str">
        <f>IF(AND(行业估值!$B$39=$G2134,COUNTIF($G$2:$G$2552,$G2134)&gt;=1),COUNTIF($G$2:G2134,$G2134),"")</f>
        <v/>
      </c>
      <c r="E2134" s="65" t="str">
        <f t="shared" si="165"/>
        <v>300746.SZ</v>
      </c>
      <c r="F2134" s="65" t="str">
        <f t="shared" si="166"/>
        <v>汉嘉设计</v>
      </c>
      <c r="G2134" s="34" t="str">
        <f>IF(E2134="","",IF(行业估值!$C$5="申万行业",[1]!EM_S_INFO_INDUSTRY_SW2014(E2134,"1"),IF(行业估值!$C$5="证监会行业",[1]!EM_S_INFO_INDUSTRY_CSRC1(E2134,"1"),[1]!EM_S_INFO_INDUSTRY_EM2016(E2134,"1"))))</f>
        <v>休闲、生活及专业服务</v>
      </c>
      <c r="H2134" s="34" t="str">
        <f>IF(E2134="","",IF($H$1="上证50",[1]!EM_S_INFO_COMPINDEX(E2134,"000016"),"")&amp;IF($H$1="上证180",[1]!EM_S_INFO_COMPINDEX(E2134,"000010"),"")&amp;IF($H$1="沪深300",[1]!EM_S_INFO_COMPINDEX(E2134,"000300"),"")&amp;IF(AND($H$1="上证A股",RIGHT(E2134,2)="SH"),"是","")&amp;IF(AND($H$1="深证A股",RIGHT(E2134,2)="SZ"),"是","")&amp;IF(AND($H$1="创业板",LEFT(E2134,1)-3=0),"是","")&amp;IF(AND($H$1="全部A股",E2134&lt;&gt;0),"是","")&amp;IF(AND($H$1="中小板",LEFT(E2134,3)="002"),"是",""))</f>
        <v>是</v>
      </c>
      <c r="I2134" s="46">
        <f ca="1">IF(E2134="","",IF(OR([1]!EM_S_VAL_MV(E2134,deadline)="",[1]!EM_S_VAL_MV(E2134,deadline)="--",[1]!EM_S_VAL_MV(E2134,deadline)="null"),0,[1]!EM_S_VAL_MV(E2134,deadline)/100000000))</f>
        <v>29.187965810399998</v>
      </c>
      <c r="J2134" s="46">
        <f ca="1">IF(E2134="","",IF(RIGHT(LEFT($J$1,6),3)="TTM",[1]!EM_S_FA_PROFIT_TTM(E2134,LEFT(RIGHT($J$1,11),10),1)/100000000,[1]!EM_S_STM07_IS(E2134,61,LEFT(RIGHT($J$1,5),4)&amp;"-12-31",1)/100000000))</f>
        <v>0.78134134379999998</v>
      </c>
      <c r="K2134" s="36">
        <f t="shared" ca="1" si="167"/>
        <v>37.356228544679759</v>
      </c>
      <c r="L2134" s="46">
        <f ca="1">IF(E2134="","",IF(ISERROR(IF(行业估值!$E$7="最新年报",[1]!EM_S_STM07_BS(E2134,140,LEFT(RIGHT($L$1,5),4)&amp;"-12-31",1)/100000000,[1]!EM_S_STM07_BS(E2134,140,LEFT(RIGHT($L$1,11),10),1)/100000000)),0,IF(行业估值!$E$7="最新年报",[1]!EM_S_STM07_BS(E2134,140,LEFT(RIGHT($L$1,5),4)&amp;"-12-31",1)/100000000,[1]!EM_S_STM07_BS(E2134,140,LEFT(RIGHT($L$1,11),10),1)/100000000)))</f>
        <v>11.4990641386</v>
      </c>
      <c r="M2134" s="36">
        <f t="shared" ca="1" si="168"/>
        <v>2.5382905476996154</v>
      </c>
      <c r="N2134" s="37" t="str">
        <f ca="1">IF(E2134="","",IF(ISERROR([1]!EM_S_EST_NETPROFIT(E2134,行业估值!$E$6,deadline)/100000000),"-",[1]!EM_S_EST_NETPROFIT(E2134,行业估值!$E$6,deadline)/100000000))</f>
        <v>-</v>
      </c>
      <c r="O2134" s="36" t="str">
        <f t="shared" ca="1" si="169"/>
        <v>-</v>
      </c>
      <c r="T2134" s="64" t="s">
        <v>4254</v>
      </c>
      <c r="U2134" s="64" t="s">
        <v>4255</v>
      </c>
    </row>
    <row r="2135" spans="4:21">
      <c r="D2135" s="45" t="str">
        <f>IF(AND(行业估值!$B$39=$G2135,COUNTIF($G$2:$G$2552,$G2135)&gt;=1),COUNTIF($G$2:G2135,$G2135),"")</f>
        <v/>
      </c>
      <c r="E2135" s="65" t="str">
        <f t="shared" si="165"/>
        <v>300747.SZ</v>
      </c>
      <c r="F2135" s="65" t="str">
        <f t="shared" si="166"/>
        <v>锐科激光</v>
      </c>
      <c r="G2135" s="34" t="str">
        <f>IF(E2135="","",IF(行业估值!$C$5="申万行业",[1]!EM_S_INFO_INDUSTRY_SW2014(E2135,"1"),IF(行业估值!$C$5="证监会行业",[1]!EM_S_INFO_INDUSTRY_CSRC1(E2135,"1"),[1]!EM_S_INFO_INDUSTRY_EM2016(E2135,"1"))))</f>
        <v>电子设备</v>
      </c>
      <c r="H2135" s="34" t="str">
        <f>IF(E2135="","",IF($H$1="上证50",[1]!EM_S_INFO_COMPINDEX(E2135,"000016"),"")&amp;IF($H$1="上证180",[1]!EM_S_INFO_COMPINDEX(E2135,"000010"),"")&amp;IF($H$1="沪深300",[1]!EM_S_INFO_COMPINDEX(E2135,"000300"),"")&amp;IF(AND($H$1="上证A股",RIGHT(E2135,2)="SH"),"是","")&amp;IF(AND($H$1="深证A股",RIGHT(E2135,2)="SZ"),"是","")&amp;IF(AND($H$1="创业板",LEFT(E2135,1)-3=0),"是","")&amp;IF(AND($H$1="全部A股",E2135&lt;&gt;0),"是","")&amp;IF(AND($H$1="中小板",LEFT(E2135,3)="002"),"是",""))</f>
        <v>是</v>
      </c>
      <c r="I2135" s="46">
        <f ca="1">IF(E2135="","",IF(OR([1]!EM_S_VAL_MV(E2135,deadline)="",[1]!EM_S_VAL_MV(E2135,deadline)="--",[1]!EM_S_VAL_MV(E2135,deadline)="null"),0,[1]!EM_S_VAL_MV(E2135,deadline)/100000000))</f>
        <v>196.26240000000001</v>
      </c>
      <c r="J2135" s="46">
        <f ca="1">IF(E2135="","",IF(RIGHT(LEFT($J$1,6),3)="TTM",[1]!EM_S_FA_PROFIT_TTM(E2135,LEFT(RIGHT($J$1,11),10),1)/100000000,[1]!EM_S_STM07_IS(E2135,61,LEFT(RIGHT($J$1,5),4)&amp;"-12-31",1)/100000000))</f>
        <v>3.6218322301999999</v>
      </c>
      <c r="K2135" s="36">
        <f t="shared" ca="1" si="167"/>
        <v>54.188705474400805</v>
      </c>
      <c r="L2135" s="46">
        <f ca="1">IF(E2135="","",IF(ISERROR(IF(行业估值!$E$7="最新年报",[1]!EM_S_STM07_BS(E2135,140,LEFT(RIGHT($L$1,5),4)&amp;"-12-31",1)/100000000,[1]!EM_S_STM07_BS(E2135,140,LEFT(RIGHT($L$1,11),10),1)/100000000)),0,IF(行业估值!$E$7="最新年报",[1]!EM_S_STM07_BS(E2135,140,LEFT(RIGHT($L$1,5),4)&amp;"-12-31",1)/100000000,[1]!EM_S_STM07_BS(E2135,140,LEFT(RIGHT($L$1,11),10),1)/100000000)))</f>
        <v>22.504605442399999</v>
      </c>
      <c r="M2135" s="36">
        <f t="shared" ca="1" si="168"/>
        <v>8.7209882662608305</v>
      </c>
      <c r="N2135" s="37">
        <f ca="1">IF(E2135="","",IF(ISERROR([1]!EM_S_EST_NETPROFIT(E2135,行业估值!$E$6,deadline)/100000000),"-",[1]!EM_S_EST_NETPROFIT(E2135,行业估值!$E$6,deadline)/100000000))</f>
        <v>4.1613772727272735</v>
      </c>
      <c r="O2135" s="36">
        <f t="shared" ca="1" si="169"/>
        <v>47.162847090615756</v>
      </c>
      <c r="T2135" s="64" t="s">
        <v>4256</v>
      </c>
      <c r="U2135" s="64" t="s">
        <v>4257</v>
      </c>
    </row>
    <row r="2136" spans="4:21">
      <c r="D2136" s="45" t="str">
        <f>IF(AND(行业估值!$B$39=$G2136,COUNTIF($G$2:$G$2552,$G2136)&gt;=1),COUNTIF($G$2:G2136,$G2136),"")</f>
        <v/>
      </c>
      <c r="E2136" s="65" t="str">
        <f t="shared" si="165"/>
        <v>300748.SZ</v>
      </c>
      <c r="F2136" s="65" t="str">
        <f t="shared" si="166"/>
        <v>金力永磁</v>
      </c>
      <c r="G2136" s="34" t="str">
        <f>IF(E2136="","",IF(行业估值!$C$5="申万行业",[1]!EM_S_INFO_INDUSTRY_SW2014(E2136,"1"),IF(行业估值!$C$5="证监会行业",[1]!EM_S_INFO_INDUSTRY_CSRC1(E2136,"1"),[1]!EM_S_INFO_INDUSTRY_EM2016(E2136,"1"))))</f>
        <v>有色金属</v>
      </c>
      <c r="H2136" s="34" t="str">
        <f>IF(E2136="","",IF($H$1="上证50",[1]!EM_S_INFO_COMPINDEX(E2136,"000016"),"")&amp;IF($H$1="上证180",[1]!EM_S_INFO_COMPINDEX(E2136,"000010"),"")&amp;IF($H$1="沪深300",[1]!EM_S_INFO_COMPINDEX(E2136,"000300"),"")&amp;IF(AND($H$1="上证A股",RIGHT(E2136,2)="SH"),"是","")&amp;IF(AND($H$1="深证A股",RIGHT(E2136,2)="SZ"),"是","")&amp;IF(AND($H$1="创业板",LEFT(E2136,1)-3=0),"是","")&amp;IF(AND($H$1="全部A股",E2136&lt;&gt;0),"是","")&amp;IF(AND($H$1="中小板",LEFT(E2136,3)="002"),"是",""))</f>
        <v>是</v>
      </c>
      <c r="I2136" s="46">
        <f ca="1">IF(E2136="","",IF(OR([1]!EM_S_VAL_MV(E2136,deadline)="",[1]!EM_S_VAL_MV(E2136,deadline)="--",[1]!EM_S_VAL_MV(E2136,deadline)="null"),0,[1]!EM_S_VAL_MV(E2136,deadline)/100000000))</f>
        <v>161.69019992680001</v>
      </c>
      <c r="J2136" s="46">
        <f ca="1">IF(E2136="","",IF(RIGHT(LEFT($J$1,6),3)="TTM",[1]!EM_S_FA_PROFIT_TTM(E2136,LEFT(RIGHT($J$1,11),10),1)/100000000,[1]!EM_S_STM07_IS(E2136,61,LEFT(RIGHT($J$1,5),4)&amp;"-12-31",1)/100000000))</f>
        <v>1.3922559128999998</v>
      </c>
      <c r="K2136" s="36">
        <f t="shared" ca="1" si="167"/>
        <v>116.13540185295918</v>
      </c>
      <c r="L2136" s="46">
        <f ca="1">IF(E2136="","",IF(ISERROR(IF(行业估值!$E$7="最新年报",[1]!EM_S_STM07_BS(E2136,140,LEFT(RIGHT($L$1,5),4)&amp;"-12-31",1)/100000000,[1]!EM_S_STM07_BS(E2136,140,LEFT(RIGHT($L$1,11),10),1)/100000000)),0,IF(行业估值!$E$7="最新年报",[1]!EM_S_STM07_BS(E2136,140,LEFT(RIGHT($L$1,5),4)&amp;"-12-31",1)/100000000,[1]!EM_S_STM07_BS(E2136,140,LEFT(RIGHT($L$1,11),10),1)/100000000)))</f>
        <v>11.6946593298</v>
      </c>
      <c r="M2136" s="36">
        <f t="shared" ca="1" si="168"/>
        <v>13.825986321361718</v>
      </c>
      <c r="N2136" s="37" t="str">
        <f ca="1">IF(E2136="","",IF(ISERROR([1]!EM_S_EST_NETPROFIT(E2136,行业估值!$E$6,deadline)/100000000),"-",[1]!EM_S_EST_NETPROFIT(E2136,行业估值!$E$6,deadline)/100000000))</f>
        <v>-</v>
      </c>
      <c r="O2136" s="36" t="str">
        <f t="shared" ca="1" si="169"/>
        <v>-</v>
      </c>
      <c r="T2136" s="64" t="s">
        <v>4258</v>
      </c>
      <c r="U2136" s="64" t="s">
        <v>4259</v>
      </c>
    </row>
    <row r="2137" spans="4:21">
      <c r="D2137" s="45" t="str">
        <f>IF(AND(行业估值!$B$39=$G2137,COUNTIF($G$2:$G$2552,$G2137)&gt;=1),COUNTIF($G$2:G2137,$G2137),"")</f>
        <v/>
      </c>
      <c r="E2137" s="65" t="str">
        <f t="shared" si="165"/>
        <v>300749.SZ</v>
      </c>
      <c r="F2137" s="65" t="str">
        <f t="shared" si="166"/>
        <v>顶固集创</v>
      </c>
      <c r="G2137" s="34" t="str">
        <f>IF(E2137="","",IF(行业估值!$C$5="申万行业",[1]!EM_S_INFO_INDUSTRY_SW2014(E2137,"1"),IF(行业估值!$C$5="证监会行业",[1]!EM_S_INFO_INDUSTRY_CSRC1(E2137,"1"),[1]!EM_S_INFO_INDUSTRY_EM2016(E2137,"1"))))</f>
        <v>轻工制造</v>
      </c>
      <c r="H2137" s="34" t="str">
        <f>IF(E2137="","",IF($H$1="上证50",[1]!EM_S_INFO_COMPINDEX(E2137,"000016"),"")&amp;IF($H$1="上证180",[1]!EM_S_INFO_COMPINDEX(E2137,"000010"),"")&amp;IF($H$1="沪深300",[1]!EM_S_INFO_COMPINDEX(E2137,"000300"),"")&amp;IF(AND($H$1="上证A股",RIGHT(E2137,2)="SH"),"是","")&amp;IF(AND($H$1="深证A股",RIGHT(E2137,2)="SZ"),"是","")&amp;IF(AND($H$1="创业板",LEFT(E2137,1)-3=0),"是","")&amp;IF(AND($H$1="全部A股",E2137&lt;&gt;0),"是","")&amp;IF(AND($H$1="中小板",LEFT(E2137,3)="002"),"是",""))</f>
        <v>是</v>
      </c>
      <c r="I2137" s="46">
        <f ca="1">IF(E2137="","",IF(OR([1]!EM_S_VAL_MV(E2137,deadline)="",[1]!EM_S_VAL_MV(E2137,deadline)="--",[1]!EM_S_VAL_MV(E2137,deadline)="null"),0,[1]!EM_S_VAL_MV(E2137,deadline)/100000000))</f>
        <v>23.532930180000001</v>
      </c>
      <c r="J2137" s="46">
        <f ca="1">IF(E2137="","",IF(RIGHT(LEFT($J$1,6),3)="TTM",[1]!EM_S_FA_PROFIT_TTM(E2137,LEFT(RIGHT($J$1,11),10),1)/100000000,[1]!EM_S_STM07_IS(E2137,61,LEFT(RIGHT($J$1,5),4)&amp;"-12-31",1)/100000000))</f>
        <v>0.77921505319999995</v>
      </c>
      <c r="K2137" s="36">
        <f t="shared" ca="1" si="167"/>
        <v>30.20081565847245</v>
      </c>
      <c r="L2137" s="46">
        <f ca="1">IF(E2137="","",IF(ISERROR(IF(行业估值!$E$7="最新年报",[1]!EM_S_STM07_BS(E2137,140,LEFT(RIGHT($L$1,5),4)&amp;"-12-31",1)/100000000,[1]!EM_S_STM07_BS(E2137,140,LEFT(RIGHT($L$1,11),10),1)/100000000)),0,IF(行业估值!$E$7="最新年报",[1]!EM_S_STM07_BS(E2137,140,LEFT(RIGHT($L$1,5),4)&amp;"-12-31",1)/100000000,[1]!EM_S_STM07_BS(E2137,140,LEFT(RIGHT($L$1,11),10),1)/100000000)))</f>
        <v>7.6748054919000008</v>
      </c>
      <c r="M2137" s="36">
        <f t="shared" ca="1" si="168"/>
        <v>3.0662575364074938</v>
      </c>
      <c r="N2137" s="37" t="str">
        <f ca="1">IF(E2137="","",IF(ISERROR([1]!EM_S_EST_NETPROFIT(E2137,行业估值!$E$6,deadline)/100000000),"-",[1]!EM_S_EST_NETPROFIT(E2137,行业估值!$E$6,deadline)/100000000))</f>
        <v>-</v>
      </c>
      <c r="O2137" s="36" t="str">
        <f t="shared" ca="1" si="169"/>
        <v>-</v>
      </c>
      <c r="T2137" s="64" t="s">
        <v>4260</v>
      </c>
      <c r="U2137" s="64" t="s">
        <v>4261</v>
      </c>
    </row>
    <row r="2138" spans="4:21">
      <c r="D2138" s="45" t="str">
        <f>IF(AND(行业估值!$B$39=$G2138,COUNTIF($G$2:$G$2552,$G2138)&gt;=1),COUNTIF($G$2:G2138,$G2138),"")</f>
        <v/>
      </c>
      <c r="E2138" s="65" t="str">
        <f t="shared" si="165"/>
        <v>300750.SZ</v>
      </c>
      <c r="F2138" s="65" t="str">
        <f t="shared" si="166"/>
        <v>宁德时代</v>
      </c>
      <c r="G2138" s="34" t="str">
        <f>IF(E2138="","",IF(行业估值!$C$5="申万行业",[1]!EM_S_INFO_INDUSTRY_SW2014(E2138,"1"),IF(行业估值!$C$5="证监会行业",[1]!EM_S_INFO_INDUSTRY_CSRC1(E2138,"1"),[1]!EM_S_INFO_INDUSTRY_EM2016(E2138,"1"))))</f>
        <v>电气设备</v>
      </c>
      <c r="H2138" s="34" t="str">
        <f>IF(E2138="","",IF($H$1="上证50",[1]!EM_S_INFO_COMPINDEX(E2138,"000016"),"")&amp;IF($H$1="上证180",[1]!EM_S_INFO_COMPINDEX(E2138,"000010"),"")&amp;IF($H$1="沪深300",[1]!EM_S_INFO_COMPINDEX(E2138,"000300"),"")&amp;IF(AND($H$1="上证A股",RIGHT(E2138,2)="SH"),"是","")&amp;IF(AND($H$1="深证A股",RIGHT(E2138,2)="SZ"),"是","")&amp;IF(AND($H$1="创业板",LEFT(E2138,1)-3=0),"是","")&amp;IF(AND($H$1="全部A股",E2138&lt;&gt;0),"是","")&amp;IF(AND($H$1="中小板",LEFT(E2138,3)="002"),"是",""))</f>
        <v>是</v>
      </c>
      <c r="I2138" s="46">
        <f ca="1">IF(E2138="","",IF(OR([1]!EM_S_VAL_MV(E2138,deadline)="",[1]!EM_S_VAL_MV(E2138,deadline)="--",[1]!EM_S_VAL_MV(E2138,deadline)="null"),0,[1]!EM_S_VAL_MV(E2138,deadline)/100000000))</f>
        <v>1926.82873825</v>
      </c>
      <c r="J2138" s="46">
        <f ca="1">IF(E2138="","",IF(RIGHT(LEFT($J$1,6),3)="TTM",[1]!EM_S_FA_PROFIT_TTM(E2138,LEFT(RIGHT($J$1,11),10),1)/100000000,[1]!EM_S_STM07_IS(E2138,61,LEFT(RIGHT($J$1,5),4)&amp;"-12-31",1)/100000000))</f>
        <v>48.538775486300004</v>
      </c>
      <c r="K2138" s="36">
        <f t="shared" ca="1" si="167"/>
        <v>39.696690304720285</v>
      </c>
      <c r="L2138" s="46">
        <f ca="1">IF(E2138="","",IF(ISERROR(IF(行业估值!$E$7="最新年报",[1]!EM_S_STM07_BS(E2138,140,LEFT(RIGHT($L$1,5),4)&amp;"-12-31",1)/100000000,[1]!EM_S_STM07_BS(E2138,140,LEFT(RIGHT($L$1,11),10),1)/100000000)),0,IF(行业估值!$E$7="最新年报",[1]!EM_S_STM07_BS(E2138,140,LEFT(RIGHT($L$1,5),4)&amp;"-12-31",1)/100000000,[1]!EM_S_STM07_BS(E2138,140,LEFT(RIGHT($L$1,11),10),1)/100000000)))</f>
        <v>369.43913517459998</v>
      </c>
      <c r="M2138" s="36">
        <f t="shared" ca="1" si="168"/>
        <v>5.2155512364421401</v>
      </c>
      <c r="N2138" s="37">
        <f ca="1">IF(E2138="","",IF(ISERROR([1]!EM_S_EST_NETPROFIT(E2138,行业估值!$E$6,deadline)/100000000),"-",[1]!EM_S_EST_NETPROFIT(E2138,行业估值!$E$6,deadline)/100000000))</f>
        <v>44.608782051282056</v>
      </c>
      <c r="O2138" s="36">
        <f t="shared" ca="1" si="169"/>
        <v>43.193932890499596</v>
      </c>
      <c r="T2138" s="64" t="s">
        <v>4262</v>
      </c>
      <c r="U2138" s="64" t="s">
        <v>4263</v>
      </c>
    </row>
    <row r="2139" spans="4:21">
      <c r="D2139" s="45" t="str">
        <f>IF(AND(行业估值!$B$39=$G2139,COUNTIF($G$2:$G$2552,$G2139)&gt;=1),COUNTIF($G$2:G2139,$G2139),"")</f>
        <v/>
      </c>
      <c r="E2139" s="65" t="str">
        <f t="shared" si="165"/>
        <v>300751.SZ</v>
      </c>
      <c r="F2139" s="65" t="str">
        <f t="shared" si="166"/>
        <v>迈为股份</v>
      </c>
      <c r="G2139" s="34" t="str">
        <f>IF(E2139="","",IF(行业估值!$C$5="申万行业",[1]!EM_S_INFO_INDUSTRY_SW2014(E2139,"1"),IF(行业估值!$C$5="证监会行业",[1]!EM_S_INFO_INDUSTRY_CSRC1(E2139,"1"),[1]!EM_S_INFO_INDUSTRY_EM2016(E2139,"1"))))</f>
        <v>电气设备</v>
      </c>
      <c r="H2139" s="34" t="str">
        <f>IF(E2139="","",IF($H$1="上证50",[1]!EM_S_INFO_COMPINDEX(E2139,"000016"),"")&amp;IF($H$1="上证180",[1]!EM_S_INFO_COMPINDEX(E2139,"000010"),"")&amp;IF($H$1="沪深300",[1]!EM_S_INFO_COMPINDEX(E2139,"000300"),"")&amp;IF(AND($H$1="上证A股",RIGHT(E2139,2)="SH"),"是","")&amp;IF(AND($H$1="深证A股",RIGHT(E2139,2)="SZ"),"是","")&amp;IF(AND($H$1="创业板",LEFT(E2139,1)-3=0),"是","")&amp;IF(AND($H$1="全部A股",E2139&lt;&gt;0),"是","")&amp;IF(AND($H$1="中小板",LEFT(E2139,3)="002"),"是",""))</f>
        <v>是</v>
      </c>
      <c r="I2139" s="46">
        <f ca="1">IF(E2139="","",IF(OR([1]!EM_S_VAL_MV(E2139,deadline)="",[1]!EM_S_VAL_MV(E2139,deadline)="--",[1]!EM_S_VAL_MV(E2139,deadline)="null"),0,[1]!EM_S_VAL_MV(E2139,deadline)/100000000))</f>
        <v>62.92</v>
      </c>
      <c r="J2139" s="46">
        <f ca="1">IF(E2139="","",IF(RIGHT(LEFT($J$1,6),3)="TTM",[1]!EM_S_FA_PROFIT_TTM(E2139,LEFT(RIGHT($J$1,11),10),1)/100000000,[1]!EM_S_STM07_IS(E2139,61,LEFT(RIGHT($J$1,5),4)&amp;"-12-31",1)/100000000))</f>
        <v>2.1347917753000001</v>
      </c>
      <c r="K2139" s="36">
        <f t="shared" ca="1" si="167"/>
        <v>29.473600530036666</v>
      </c>
      <c r="L2139" s="46">
        <f ca="1">IF(E2139="","",IF(ISERROR(IF(行业估值!$E$7="最新年报",[1]!EM_S_STM07_BS(E2139,140,LEFT(RIGHT($L$1,5),4)&amp;"-12-31",1)/100000000,[1]!EM_S_STM07_BS(E2139,140,LEFT(RIGHT($L$1,11),10),1)/100000000)),0,IF(行业估值!$E$7="最新年报",[1]!EM_S_STM07_BS(E2139,140,LEFT(RIGHT($L$1,5),4)&amp;"-12-31",1)/100000000,[1]!EM_S_STM07_BS(E2139,140,LEFT(RIGHT($L$1,11),10),1)/100000000)))</f>
        <v>12.8832558414</v>
      </c>
      <c r="M2139" s="36">
        <f t="shared" ca="1" si="168"/>
        <v>4.8838586126504024</v>
      </c>
      <c r="N2139" s="37">
        <f ca="1">IF(E2139="","",IF(ISERROR([1]!EM_S_EST_NETPROFIT(E2139,行业估值!$E$6,deadline)/100000000),"-",[1]!EM_S_EST_NETPROFIT(E2139,行业估值!$E$6,deadline)/100000000))</f>
        <v>2.6355181818181821</v>
      </c>
      <c r="O2139" s="36">
        <f t="shared" ca="1" si="169"/>
        <v>23.873862997444007</v>
      </c>
      <c r="T2139" s="64" t="s">
        <v>4264</v>
      </c>
      <c r="U2139" s="64" t="s">
        <v>4265</v>
      </c>
    </row>
    <row r="2140" spans="4:21">
      <c r="D2140" s="45" t="str">
        <f>IF(AND(行业估值!$B$39=$G2140,COUNTIF($G$2:$G$2552,$G2140)&gt;=1),COUNTIF($G$2:G2140,$G2140),"")</f>
        <v/>
      </c>
      <c r="E2140" s="65" t="str">
        <f t="shared" si="165"/>
        <v>300752.SZ</v>
      </c>
      <c r="F2140" s="65" t="str">
        <f t="shared" si="166"/>
        <v>隆利科技</v>
      </c>
      <c r="G2140" s="34" t="str">
        <f>IF(E2140="","",IF(行业估值!$C$5="申万行业",[1]!EM_S_INFO_INDUSTRY_SW2014(E2140,"1"),IF(行业估值!$C$5="证监会行业",[1]!EM_S_INFO_INDUSTRY_CSRC1(E2140,"1"),[1]!EM_S_INFO_INDUSTRY_EM2016(E2140,"1"))))</f>
        <v>电子设备</v>
      </c>
      <c r="H2140" s="34" t="str">
        <f>IF(E2140="","",IF($H$1="上证50",[1]!EM_S_INFO_COMPINDEX(E2140,"000016"),"")&amp;IF($H$1="上证180",[1]!EM_S_INFO_COMPINDEX(E2140,"000010"),"")&amp;IF($H$1="沪深300",[1]!EM_S_INFO_COMPINDEX(E2140,"000300"),"")&amp;IF(AND($H$1="上证A股",RIGHT(E2140,2)="SH"),"是","")&amp;IF(AND($H$1="深证A股",RIGHT(E2140,2)="SZ"),"是","")&amp;IF(AND($H$1="创业板",LEFT(E2140,1)-3=0),"是","")&amp;IF(AND($H$1="全部A股",E2140&lt;&gt;0),"是","")&amp;IF(AND($H$1="中小板",LEFT(E2140,3)="002"),"是",""))</f>
        <v>是</v>
      </c>
      <c r="I2140" s="46">
        <f ca="1">IF(E2140="","",IF(OR([1]!EM_S_VAL_MV(E2140,deadline)="",[1]!EM_S_VAL_MV(E2140,deadline)="--",[1]!EM_S_VAL_MV(E2140,deadline)="null"),0,[1]!EM_S_VAL_MV(E2140,deadline)/100000000))</f>
        <v>29.529511679999999</v>
      </c>
      <c r="J2140" s="46">
        <f ca="1">IF(E2140="","",IF(RIGHT(LEFT($J$1,6),3)="TTM",[1]!EM_S_FA_PROFIT_TTM(E2140,LEFT(RIGHT($J$1,11),10),1)/100000000,[1]!EM_S_STM07_IS(E2140,61,LEFT(RIGHT($J$1,5),4)&amp;"-12-31",1)/100000000))</f>
        <v>0.94668143959999995</v>
      </c>
      <c r="K2140" s="36">
        <f t="shared" ca="1" si="167"/>
        <v>31.192659372805558</v>
      </c>
      <c r="L2140" s="46">
        <f ca="1">IF(E2140="","",IF(ISERROR(IF(行业估值!$E$7="最新年报",[1]!EM_S_STM07_BS(E2140,140,LEFT(RIGHT($L$1,5),4)&amp;"-12-31",1)/100000000,[1]!EM_S_STM07_BS(E2140,140,LEFT(RIGHT($L$1,11),10),1)/100000000)),0,IF(行业估值!$E$7="最新年报",[1]!EM_S_STM07_BS(E2140,140,LEFT(RIGHT($L$1,5),4)&amp;"-12-31",1)/100000000,[1]!EM_S_STM07_BS(E2140,140,LEFT(RIGHT($L$1,11),10),1)/100000000)))</f>
        <v>7.9632737629999992</v>
      </c>
      <c r="M2140" s="36">
        <f t="shared" ca="1" si="168"/>
        <v>3.7082125466041198</v>
      </c>
      <c r="N2140" s="37" t="str">
        <f ca="1">IF(E2140="","",IF(ISERROR([1]!EM_S_EST_NETPROFIT(E2140,行业估值!$E$6,deadline)/100000000),"-",[1]!EM_S_EST_NETPROFIT(E2140,行业估值!$E$6,deadline)/100000000))</f>
        <v>-</v>
      </c>
      <c r="O2140" s="36" t="str">
        <f t="shared" ca="1" si="169"/>
        <v>-</v>
      </c>
      <c r="T2140" s="64" t="s">
        <v>4266</v>
      </c>
      <c r="U2140" s="64" t="s">
        <v>4267</v>
      </c>
    </row>
    <row r="2141" spans="4:21">
      <c r="D2141" s="45" t="str">
        <f>IF(AND(行业估值!$B$39=$G2141,COUNTIF($G$2:$G$2552,$G2141)&gt;=1),COUNTIF($G$2:G2141,$G2141),"")</f>
        <v/>
      </c>
      <c r="E2141" s="65" t="str">
        <f t="shared" si="165"/>
        <v>300753.SZ</v>
      </c>
      <c r="F2141" s="65" t="str">
        <f t="shared" si="166"/>
        <v>爱朋医疗</v>
      </c>
      <c r="G2141" s="34" t="str">
        <f>IF(E2141="","",IF(行业估值!$C$5="申万行业",[1]!EM_S_INFO_INDUSTRY_SW2014(E2141,"1"),IF(行业估值!$C$5="证监会行业",[1]!EM_S_INFO_INDUSTRY_CSRC1(E2141,"1"),[1]!EM_S_INFO_INDUSTRY_EM2016(E2141,"1"))))</f>
        <v>医药生物</v>
      </c>
      <c r="H2141" s="34" t="str">
        <f>IF(E2141="","",IF($H$1="上证50",[1]!EM_S_INFO_COMPINDEX(E2141,"000016"),"")&amp;IF($H$1="上证180",[1]!EM_S_INFO_COMPINDEX(E2141,"000010"),"")&amp;IF($H$1="沪深300",[1]!EM_S_INFO_COMPINDEX(E2141,"000300"),"")&amp;IF(AND($H$1="上证A股",RIGHT(E2141,2)="SH"),"是","")&amp;IF(AND($H$1="深证A股",RIGHT(E2141,2)="SZ"),"是","")&amp;IF(AND($H$1="创业板",LEFT(E2141,1)-3=0),"是","")&amp;IF(AND($H$1="全部A股",E2141&lt;&gt;0),"是","")&amp;IF(AND($H$1="中小板",LEFT(E2141,3)="002"),"是",""))</f>
        <v>是</v>
      </c>
      <c r="I2141" s="46">
        <f ca="1">IF(E2141="","",IF(OR([1]!EM_S_VAL_MV(E2141,deadline)="",[1]!EM_S_VAL_MV(E2141,deadline)="--",[1]!EM_S_VAL_MV(E2141,deadline)="null"),0,[1]!EM_S_VAL_MV(E2141,deadline)/100000000))</f>
        <v>34.542000000000002</v>
      </c>
      <c r="J2141" s="46">
        <f ca="1">IF(E2141="","",IF(RIGHT(LEFT($J$1,6),3)="TTM",[1]!EM_S_FA_PROFIT_TTM(E2141,LEFT(RIGHT($J$1,11),10),1)/100000000,[1]!EM_S_STM07_IS(E2141,61,LEFT(RIGHT($J$1,5),4)&amp;"-12-31",1)/100000000))</f>
        <v>0.96583923349999989</v>
      </c>
      <c r="K2141" s="36">
        <f t="shared" ca="1" si="167"/>
        <v>35.763715949731093</v>
      </c>
      <c r="L2141" s="46">
        <f ca="1">IF(E2141="","",IF(ISERROR(IF(行业估值!$E$7="最新年报",[1]!EM_S_STM07_BS(E2141,140,LEFT(RIGHT($L$1,5),4)&amp;"-12-31",1)/100000000,[1]!EM_S_STM07_BS(E2141,140,LEFT(RIGHT($L$1,11),10),1)/100000000)),0,IF(行业估值!$E$7="最新年报",[1]!EM_S_STM07_BS(E2141,140,LEFT(RIGHT($L$1,5),4)&amp;"-12-31",1)/100000000,[1]!EM_S_STM07_BS(E2141,140,LEFT(RIGHT($L$1,11),10),1)/100000000)))</f>
        <v>6.4790565988999997</v>
      </c>
      <c r="M2141" s="36">
        <f t="shared" ca="1" si="168"/>
        <v>5.331331725959064</v>
      </c>
      <c r="N2141" s="37" t="str">
        <f ca="1">IF(E2141="","",IF(ISERROR([1]!EM_S_EST_NETPROFIT(E2141,行业估值!$E$6,deadline)/100000000),"-",[1]!EM_S_EST_NETPROFIT(E2141,行业估值!$E$6,deadline)/100000000))</f>
        <v>-</v>
      </c>
      <c r="O2141" s="36" t="str">
        <f t="shared" ca="1" si="169"/>
        <v>-</v>
      </c>
      <c r="T2141" s="64" t="s">
        <v>4268</v>
      </c>
      <c r="U2141" s="64" t="s">
        <v>4269</v>
      </c>
    </row>
    <row r="2142" spans="4:21">
      <c r="D2142" s="45" t="str">
        <f>IF(AND(行业估值!$B$39=$G2142,COUNTIF($G$2:$G$2552,$G2142)&gt;=1),COUNTIF($G$2:G2142,$G2142),"")</f>
        <v/>
      </c>
      <c r="E2142" s="65" t="str">
        <f t="shared" si="165"/>
        <v>300755.SZ</v>
      </c>
      <c r="F2142" s="65" t="str">
        <f t="shared" si="166"/>
        <v>华致酒行</v>
      </c>
      <c r="G2142" s="34" t="str">
        <f>IF(E2142="","",IF(行业估值!$C$5="申万行业",[1]!EM_S_INFO_INDUSTRY_SW2014(E2142,"1"),IF(行业估值!$C$5="证监会行业",[1]!EM_S_INFO_INDUSTRY_CSRC1(E2142,"1"),[1]!EM_S_INFO_INDUSTRY_EM2016(E2142,"1"))))</f>
        <v>商贸零售</v>
      </c>
      <c r="H2142" s="34" t="str">
        <f>IF(E2142="","",IF($H$1="上证50",[1]!EM_S_INFO_COMPINDEX(E2142,"000016"),"")&amp;IF($H$1="上证180",[1]!EM_S_INFO_COMPINDEX(E2142,"000010"),"")&amp;IF($H$1="沪深300",[1]!EM_S_INFO_COMPINDEX(E2142,"000300"),"")&amp;IF(AND($H$1="上证A股",RIGHT(E2142,2)="SH"),"是","")&amp;IF(AND($H$1="深证A股",RIGHT(E2142,2)="SZ"),"是","")&amp;IF(AND($H$1="创业板",LEFT(E2142,1)-3=0),"是","")&amp;IF(AND($H$1="全部A股",E2142&lt;&gt;0),"是","")&amp;IF(AND($H$1="中小板",LEFT(E2142,3)="002"),"是",""))</f>
        <v>是</v>
      </c>
      <c r="I2142" s="46">
        <f ca="1">IF(E2142="","",IF(OR([1]!EM_S_VAL_MV(E2142,deadline)="",[1]!EM_S_VAL_MV(E2142,deadline)="--",[1]!EM_S_VAL_MV(E2142,deadline)="null"),0,[1]!EM_S_VAL_MV(E2142,deadline)/100000000))</f>
        <v>97.655865120000001</v>
      </c>
      <c r="J2142" s="46">
        <f ca="1">IF(E2142="","",IF(RIGHT(LEFT($J$1,6),3)="TTM",[1]!EM_S_FA_PROFIT_TTM(E2142,LEFT(RIGHT($J$1,11),10),1)/100000000,[1]!EM_S_STM07_IS(E2142,61,LEFT(RIGHT($J$1,5),4)&amp;"-12-31",1)/100000000))</f>
        <v>3.2176623764999999</v>
      </c>
      <c r="K2142" s="36">
        <f t="shared" ca="1" si="167"/>
        <v>30.349941570384647</v>
      </c>
      <c r="L2142" s="46">
        <f ca="1">IF(E2142="","",IF(ISERROR(IF(行业估值!$E$7="最新年报",[1]!EM_S_STM07_BS(E2142,140,LEFT(RIGHT($L$1,5),4)&amp;"-12-31",1)/100000000,[1]!EM_S_STM07_BS(E2142,140,LEFT(RIGHT($L$1,11),10),1)/100000000)),0,IF(行业估值!$E$7="最新年报",[1]!EM_S_STM07_BS(E2142,140,LEFT(RIGHT($L$1,5),4)&amp;"-12-31",1)/100000000,[1]!EM_S_STM07_BS(E2142,140,LEFT(RIGHT($L$1,11),10),1)/100000000)))</f>
        <v>24.789984216799997</v>
      </c>
      <c r="M2142" s="36">
        <f t="shared" ca="1" si="168"/>
        <v>3.939327442323231</v>
      </c>
      <c r="N2142" s="37">
        <f ca="1">IF(E2142="","",IF(ISERROR([1]!EM_S_EST_NETPROFIT(E2142,行业估值!$E$6,deadline)/100000000),"-",[1]!EM_S_EST_NETPROFIT(E2142,行业估值!$E$6,deadline)/100000000))</f>
        <v>3.1682100000000002</v>
      </c>
      <c r="O2142" s="36">
        <f t="shared" ca="1" si="169"/>
        <v>30.823671764182297</v>
      </c>
      <c r="T2142" s="64" t="s">
        <v>4270</v>
      </c>
      <c r="U2142" s="64" t="s">
        <v>4271</v>
      </c>
    </row>
    <row r="2143" spans="4:21">
      <c r="D2143" s="45">
        <f>IF(AND(行业估值!$B$39=$G2143,COUNTIF($G$2:$G$2552,$G2143)&gt;=1),COUNTIF($G$2:G2143,$G2143),"")</f>
        <v>221</v>
      </c>
      <c r="E2143" s="65" t="str">
        <f t="shared" si="165"/>
        <v>300756.SZ</v>
      </c>
      <c r="F2143" s="65" t="str">
        <f t="shared" si="166"/>
        <v>中山金马</v>
      </c>
      <c r="G2143" s="34" t="str">
        <f>IF(E2143="","",IF(行业估值!$C$5="申万行业",[1]!EM_S_INFO_INDUSTRY_SW2014(E2143,"1"),IF(行业估值!$C$5="证监会行业",[1]!EM_S_INFO_INDUSTRY_CSRC1(E2143,"1"),[1]!EM_S_INFO_INDUSTRY_EM2016(E2143,"1"))))</f>
        <v>机械设备</v>
      </c>
      <c r="H2143" s="34" t="str">
        <f>IF(E2143="","",IF($H$1="上证50",[1]!EM_S_INFO_COMPINDEX(E2143,"000016"),"")&amp;IF($H$1="上证180",[1]!EM_S_INFO_COMPINDEX(E2143,"000010"),"")&amp;IF($H$1="沪深300",[1]!EM_S_INFO_COMPINDEX(E2143,"000300"),"")&amp;IF(AND($H$1="上证A股",RIGHT(E2143,2)="SH"),"是","")&amp;IF(AND($H$1="深证A股",RIGHT(E2143,2)="SZ"),"是","")&amp;IF(AND($H$1="创业板",LEFT(E2143,1)-3=0),"是","")&amp;IF(AND($H$1="全部A股",E2143&lt;&gt;0),"是","")&amp;IF(AND($H$1="中小板",LEFT(E2143,3)="002"),"是",""))</f>
        <v>是</v>
      </c>
      <c r="I2143" s="46">
        <f ca="1">IF(E2143="","",IF(OR([1]!EM_S_VAL_MV(E2143,deadline)="",[1]!EM_S_VAL_MV(E2143,deadline)="--",[1]!EM_S_VAL_MV(E2143,deadline)="null"),0,[1]!EM_S_VAL_MV(E2143,deadline)/100000000))</f>
        <v>24.307814499999999</v>
      </c>
      <c r="J2143" s="46">
        <f ca="1">IF(E2143="","",IF(RIGHT(LEFT($J$1,6),3)="TTM",[1]!EM_S_FA_PROFIT_TTM(E2143,LEFT(RIGHT($J$1,11),10),1)/100000000,[1]!EM_S_STM07_IS(E2143,61,LEFT(RIGHT($J$1,5),4)&amp;"-12-31",1)/100000000))</f>
        <v>0.80966828459999995</v>
      </c>
      <c r="K2143" s="36">
        <f t="shared" ca="1" si="167"/>
        <v>30.021942272332893</v>
      </c>
      <c r="L2143" s="46">
        <f ca="1">IF(E2143="","",IF(ISERROR(IF(行业估值!$E$7="最新年报",[1]!EM_S_STM07_BS(E2143,140,LEFT(RIGHT($L$1,5),4)&amp;"-12-31",1)/100000000,[1]!EM_S_STM07_BS(E2143,140,LEFT(RIGHT($L$1,11),10),1)/100000000)),0,IF(行业估值!$E$7="最新年报",[1]!EM_S_STM07_BS(E2143,140,LEFT(RIGHT($L$1,5),4)&amp;"-12-31",1)/100000000,[1]!EM_S_STM07_BS(E2143,140,LEFT(RIGHT($L$1,11),10),1)/100000000)))</f>
        <v>10.207844831000001</v>
      </c>
      <c r="M2143" s="36">
        <f t="shared" ca="1" si="168"/>
        <v>2.3812876177525819</v>
      </c>
      <c r="N2143" s="37">
        <f ca="1">IF(E2143="","",IF(ISERROR([1]!EM_S_EST_NETPROFIT(E2143,行业估值!$E$6,deadline)/100000000),"-",[1]!EM_S_EST_NETPROFIT(E2143,行业估值!$E$6,deadline)/100000000))</f>
        <v>1.1200000000000001</v>
      </c>
      <c r="O2143" s="36">
        <f t="shared" ca="1" si="169"/>
        <v>21.703405803571425</v>
      </c>
      <c r="T2143" s="64" t="s">
        <v>4272</v>
      </c>
      <c r="U2143" s="64" t="s">
        <v>4273</v>
      </c>
    </row>
    <row r="2144" spans="4:21">
      <c r="D2144" s="45">
        <f>IF(AND(行业估值!$B$39=$G2144,COUNTIF($G$2:$G$2552,$G2144)&gt;=1),COUNTIF($G$2:G2144,$G2144),"")</f>
        <v>222</v>
      </c>
      <c r="E2144" s="65" t="str">
        <f t="shared" si="165"/>
        <v>300757.SZ</v>
      </c>
      <c r="F2144" s="65" t="str">
        <f t="shared" si="166"/>
        <v>罗博特科</v>
      </c>
      <c r="G2144" s="34" t="str">
        <f>IF(E2144="","",IF(行业估值!$C$5="申万行业",[1]!EM_S_INFO_INDUSTRY_SW2014(E2144,"1"),IF(行业估值!$C$5="证监会行业",[1]!EM_S_INFO_INDUSTRY_CSRC1(E2144,"1"),[1]!EM_S_INFO_INDUSTRY_EM2016(E2144,"1"))))</f>
        <v>机械设备</v>
      </c>
      <c r="H2144" s="34" t="str">
        <f>IF(E2144="","",IF($H$1="上证50",[1]!EM_S_INFO_COMPINDEX(E2144,"000016"),"")&amp;IF($H$1="上证180",[1]!EM_S_INFO_COMPINDEX(E2144,"000010"),"")&amp;IF($H$1="沪深300",[1]!EM_S_INFO_COMPINDEX(E2144,"000300"),"")&amp;IF(AND($H$1="上证A股",RIGHT(E2144,2)="SH"),"是","")&amp;IF(AND($H$1="深证A股",RIGHT(E2144,2)="SZ"),"是","")&amp;IF(AND($H$1="创业板",LEFT(E2144,1)-3=0),"是","")&amp;IF(AND($H$1="全部A股",E2144&lt;&gt;0),"是","")&amp;IF(AND($H$1="中小板",LEFT(E2144,3)="002"),"是",""))</f>
        <v>是</v>
      </c>
      <c r="I2144" s="46">
        <f ca="1">IF(E2144="","",IF(OR([1]!EM_S_VAL_MV(E2144,deadline)="",[1]!EM_S_VAL_MV(E2144,deadline)="--",[1]!EM_S_VAL_MV(E2144,deadline)="null"),0,[1]!EM_S_VAL_MV(E2144,deadline)/100000000))</f>
        <v>32.2712</v>
      </c>
      <c r="J2144" s="46">
        <f ca="1">IF(E2144="","",IF(RIGHT(LEFT($J$1,6),3)="TTM",[1]!EM_S_FA_PROFIT_TTM(E2144,LEFT(RIGHT($J$1,11),10),1)/100000000,[1]!EM_S_STM07_IS(E2144,61,LEFT(RIGHT($J$1,5),4)&amp;"-12-31",1)/100000000))</f>
        <v>0.89331639629999993</v>
      </c>
      <c r="K2144" s="36">
        <f t="shared" ca="1" si="167"/>
        <v>36.125162522106507</v>
      </c>
      <c r="L2144" s="46">
        <f ca="1">IF(E2144="","",IF(ISERROR(IF(行业估值!$E$7="最新年报",[1]!EM_S_STM07_BS(E2144,140,LEFT(RIGHT($L$1,5),4)&amp;"-12-31",1)/100000000,[1]!EM_S_STM07_BS(E2144,140,LEFT(RIGHT($L$1,11),10),1)/100000000)),0,IF(行业估值!$E$7="最新年报",[1]!EM_S_STM07_BS(E2144,140,LEFT(RIGHT($L$1,5),4)&amp;"-12-31",1)/100000000,[1]!EM_S_STM07_BS(E2144,140,LEFT(RIGHT($L$1,11),10),1)/100000000)))</f>
        <v>7.055545059</v>
      </c>
      <c r="M2144" s="36">
        <f t="shared" ca="1" si="168"/>
        <v>4.5738776707031441</v>
      </c>
      <c r="N2144" s="37" t="str">
        <f ca="1">IF(E2144="","",IF(ISERROR([1]!EM_S_EST_NETPROFIT(E2144,行业估值!$E$6,deadline)/100000000),"-",[1]!EM_S_EST_NETPROFIT(E2144,行业估值!$E$6,deadline)/100000000))</f>
        <v>-</v>
      </c>
      <c r="O2144" s="36" t="str">
        <f t="shared" ca="1" si="169"/>
        <v>-</v>
      </c>
      <c r="T2144" s="64" t="s">
        <v>4274</v>
      </c>
      <c r="U2144" s="64" t="s">
        <v>4275</v>
      </c>
    </row>
    <row r="2145" spans="4:21">
      <c r="D2145" s="45" t="str">
        <f>IF(AND(行业估值!$B$39=$G2145,COUNTIF($G$2:$G$2552,$G2145)&gt;=1),COUNTIF($G$2:G2145,$G2145),"")</f>
        <v/>
      </c>
      <c r="E2145" s="65" t="str">
        <f t="shared" si="165"/>
        <v>300758.SZ</v>
      </c>
      <c r="F2145" s="65" t="str">
        <f t="shared" si="166"/>
        <v>七彩化学</v>
      </c>
      <c r="G2145" s="34" t="str">
        <f>IF(E2145="","",IF(行业估值!$C$5="申万行业",[1]!EM_S_INFO_INDUSTRY_SW2014(E2145,"1"),IF(行业估值!$C$5="证监会行业",[1]!EM_S_INFO_INDUSTRY_CSRC1(E2145,"1"),[1]!EM_S_INFO_INDUSTRY_EM2016(E2145,"1"))))</f>
        <v>基础化工</v>
      </c>
      <c r="H2145" s="34" t="str">
        <f>IF(E2145="","",IF($H$1="上证50",[1]!EM_S_INFO_COMPINDEX(E2145,"000016"),"")&amp;IF($H$1="上证180",[1]!EM_S_INFO_COMPINDEX(E2145,"000010"),"")&amp;IF($H$1="沪深300",[1]!EM_S_INFO_COMPINDEX(E2145,"000300"),"")&amp;IF(AND($H$1="上证A股",RIGHT(E2145,2)="SH"),"是","")&amp;IF(AND($H$1="深证A股",RIGHT(E2145,2)="SZ"),"是","")&amp;IF(AND($H$1="创业板",LEFT(E2145,1)-3=0),"是","")&amp;IF(AND($H$1="全部A股",E2145&lt;&gt;0),"是","")&amp;IF(AND($H$1="中小板",LEFT(E2145,3)="002"),"是",""))</f>
        <v>是</v>
      </c>
      <c r="I2145" s="46">
        <f ca="1">IF(E2145="","",IF(OR([1]!EM_S_VAL_MV(E2145,deadline)="",[1]!EM_S_VAL_MV(E2145,deadline)="--",[1]!EM_S_VAL_MV(E2145,deadline)="null"),0,[1]!EM_S_VAL_MV(E2145,deadline)/100000000))</f>
        <v>34.809683999999997</v>
      </c>
      <c r="J2145" s="46">
        <f ca="1">IF(E2145="","",IF(RIGHT(LEFT($J$1,6),3)="TTM",[1]!EM_S_FA_PROFIT_TTM(E2145,LEFT(RIGHT($J$1,11),10),1)/100000000,[1]!EM_S_STM07_IS(E2145,61,LEFT(RIGHT($J$1,5),4)&amp;"-12-31",1)/100000000))</f>
        <v>1.1975689048</v>
      </c>
      <c r="K2145" s="36">
        <f t="shared" ca="1" si="167"/>
        <v>29.066957116603984</v>
      </c>
      <c r="L2145" s="46">
        <f ca="1">IF(E2145="","",IF(ISERROR(IF(行业估值!$E$7="最新年报",[1]!EM_S_STM07_BS(E2145,140,LEFT(RIGHT($L$1,5),4)&amp;"-12-31",1)/100000000,[1]!EM_S_STM07_BS(E2145,140,LEFT(RIGHT($L$1,11),10),1)/100000000)),0,IF(行业估值!$E$7="最新年报",[1]!EM_S_STM07_BS(E2145,140,LEFT(RIGHT($L$1,5),4)&amp;"-12-31",1)/100000000,[1]!EM_S_STM07_BS(E2145,140,LEFT(RIGHT($L$1,11),10),1)/100000000)))</f>
        <v>11.163640107499999</v>
      </c>
      <c r="M2145" s="36">
        <f t="shared" ca="1" si="168"/>
        <v>3.1181302572280187</v>
      </c>
      <c r="N2145" s="37" t="str">
        <f ca="1">IF(E2145="","",IF(ISERROR([1]!EM_S_EST_NETPROFIT(E2145,行业估值!$E$6,deadline)/100000000),"-",[1]!EM_S_EST_NETPROFIT(E2145,行业估值!$E$6,deadline)/100000000))</f>
        <v>-</v>
      </c>
      <c r="O2145" s="36" t="str">
        <f t="shared" ca="1" si="169"/>
        <v>-</v>
      </c>
      <c r="T2145" s="64" t="s">
        <v>4276</v>
      </c>
      <c r="U2145" s="64" t="s">
        <v>4277</v>
      </c>
    </row>
    <row r="2146" spans="4:21">
      <c r="D2146" s="45" t="str">
        <f>IF(AND(行业估值!$B$39=$G2146,COUNTIF($G$2:$G$2552,$G2146)&gt;=1),COUNTIF($G$2:G2146,$G2146),"")</f>
        <v/>
      </c>
      <c r="E2146" s="65" t="str">
        <f t="shared" si="165"/>
        <v>300759.SZ</v>
      </c>
      <c r="F2146" s="65" t="str">
        <f t="shared" si="166"/>
        <v>康龙化成</v>
      </c>
      <c r="G2146" s="34" t="str">
        <f>IF(E2146="","",IF(行业估值!$C$5="申万行业",[1]!EM_S_INFO_INDUSTRY_SW2014(E2146,"1"),IF(行业估值!$C$5="证监会行业",[1]!EM_S_INFO_INDUSTRY_CSRC1(E2146,"1"),[1]!EM_S_INFO_INDUSTRY_EM2016(E2146,"1"))))</f>
        <v>医药生物</v>
      </c>
      <c r="H2146" s="34" t="str">
        <f>IF(E2146="","",IF($H$1="上证50",[1]!EM_S_INFO_COMPINDEX(E2146,"000016"),"")&amp;IF($H$1="上证180",[1]!EM_S_INFO_COMPINDEX(E2146,"000010"),"")&amp;IF($H$1="沪深300",[1]!EM_S_INFO_COMPINDEX(E2146,"000300"),"")&amp;IF(AND($H$1="上证A股",RIGHT(E2146,2)="SH"),"是","")&amp;IF(AND($H$1="深证A股",RIGHT(E2146,2)="SZ"),"是","")&amp;IF(AND($H$1="创业板",LEFT(E2146,1)-3=0),"是","")&amp;IF(AND($H$1="全部A股",E2146&lt;&gt;0),"是","")&amp;IF(AND($H$1="中小板",LEFT(E2146,3)="002"),"是",""))</f>
        <v>是</v>
      </c>
      <c r="I2146" s="46">
        <f ca="1">IF(E2146="","",IF(OR([1]!EM_S_VAL_MV(E2146,deadline)="",[1]!EM_S_VAL_MV(E2146,deadline)="--",[1]!EM_S_VAL_MV(E2146,deadline)="null"),0,[1]!EM_S_VAL_MV(E2146,deadline)/100000000))</f>
        <v>338.04389544779997</v>
      </c>
      <c r="J2146" s="46">
        <f ca="1">IF(E2146="","",IF(RIGHT(LEFT($J$1,6),3)="TTM",[1]!EM_S_FA_PROFIT_TTM(E2146,LEFT(RIGHT($J$1,11),10),1)/100000000,[1]!EM_S_STM07_IS(E2146,61,LEFT(RIGHT($J$1,5),4)&amp;"-12-31",1)/100000000))</f>
        <v>4.3208677435</v>
      </c>
      <c r="K2146" s="36">
        <f t="shared" ca="1" si="167"/>
        <v>78.235186891875756</v>
      </c>
      <c r="L2146" s="46">
        <f ca="1">IF(E2146="","",IF(ISERROR(IF(行业估值!$E$7="最新年报",[1]!EM_S_STM07_BS(E2146,140,LEFT(RIGHT($L$1,5),4)&amp;"-12-31",1)/100000000,[1]!EM_S_STM07_BS(E2146,140,LEFT(RIGHT($L$1,11),10),1)/100000000)),0,IF(行业估值!$E$7="最新年报",[1]!EM_S_STM07_BS(E2146,140,LEFT(RIGHT($L$1,5),4)&amp;"-12-31",1)/100000000,[1]!EM_S_STM07_BS(E2146,140,LEFT(RIGHT($L$1,11),10),1)/100000000)))</f>
        <v>29.9454867589</v>
      </c>
      <c r="M2146" s="36">
        <f t="shared" ca="1" si="168"/>
        <v>11.28864253132673</v>
      </c>
      <c r="N2146" s="37">
        <f ca="1">IF(E2146="","",IF(ISERROR([1]!EM_S_EST_NETPROFIT(E2146,行业估值!$E$6,deadline)/100000000),"-",[1]!EM_S_EST_NETPROFIT(E2146,行业估值!$E$6,deadline)/100000000))</f>
        <v>4.6944538461538468</v>
      </c>
      <c r="O2146" s="36">
        <f t="shared" ca="1" si="169"/>
        <v>72.009206294521022</v>
      </c>
      <c r="T2146" s="64" t="s">
        <v>4278</v>
      </c>
      <c r="U2146" s="64" t="s">
        <v>4279</v>
      </c>
    </row>
    <row r="2147" spans="4:21">
      <c r="D2147" s="45" t="str">
        <f>IF(AND(行业估值!$B$39=$G2147,COUNTIF($G$2:$G$2552,$G2147)&gt;=1),COUNTIF($G$2:G2147,$G2147),"")</f>
        <v/>
      </c>
      <c r="E2147" s="65" t="str">
        <f t="shared" si="165"/>
        <v>300760.SZ</v>
      </c>
      <c r="F2147" s="65" t="str">
        <f t="shared" si="166"/>
        <v>迈瑞医疗</v>
      </c>
      <c r="G2147" s="34" t="str">
        <f>IF(E2147="","",IF(行业估值!$C$5="申万行业",[1]!EM_S_INFO_INDUSTRY_SW2014(E2147,"1"),IF(行业估值!$C$5="证监会行业",[1]!EM_S_INFO_INDUSTRY_CSRC1(E2147,"1"),[1]!EM_S_INFO_INDUSTRY_EM2016(E2147,"1"))))</f>
        <v>医药生物</v>
      </c>
      <c r="H2147" s="34" t="str">
        <f>IF(E2147="","",IF($H$1="上证50",[1]!EM_S_INFO_COMPINDEX(E2147,"000016"),"")&amp;IF($H$1="上证180",[1]!EM_S_INFO_COMPINDEX(E2147,"000010"),"")&amp;IF($H$1="沪深300",[1]!EM_S_INFO_COMPINDEX(E2147,"000300"),"")&amp;IF(AND($H$1="上证A股",RIGHT(E2147,2)="SH"),"是","")&amp;IF(AND($H$1="深证A股",RIGHT(E2147,2)="SZ"),"是","")&amp;IF(AND($H$1="创业板",LEFT(E2147,1)-3=0),"是","")&amp;IF(AND($H$1="全部A股",E2147&lt;&gt;0),"是","")&amp;IF(AND($H$1="中小板",LEFT(E2147,3)="002"),"是",""))</f>
        <v>是</v>
      </c>
      <c r="I2147" s="46">
        <f ca="1">IF(E2147="","",IF(OR([1]!EM_S_VAL_MV(E2147,deadline)="",[1]!EM_S_VAL_MV(E2147,deadline)="--",[1]!EM_S_VAL_MV(E2147,deadline)="null"),0,[1]!EM_S_VAL_MV(E2147,deadline)/100000000))</f>
        <v>2224.8365859066002</v>
      </c>
      <c r="J2147" s="46">
        <f ca="1">IF(E2147="","",IF(RIGHT(LEFT($J$1,6),3)="TTM",[1]!EM_S_FA_PROFIT_TTM(E2147,LEFT(RIGHT($J$1,11),10),1)/100000000,[1]!EM_S_STM07_IS(E2147,61,LEFT(RIGHT($J$1,5),4)&amp;"-12-31",1)/100000000))</f>
        <v>44.973487159999998</v>
      </c>
      <c r="K2147" s="36">
        <f t="shared" ca="1" si="167"/>
        <v>49.469959445026063</v>
      </c>
      <c r="L2147" s="46">
        <f ca="1">IF(E2147="","",IF(ISERROR(IF(行业估值!$E$7="最新年报",[1]!EM_S_STM07_BS(E2147,140,LEFT(RIGHT($L$1,5),4)&amp;"-12-31",1)/100000000,[1]!EM_S_STM07_BS(E2147,140,LEFT(RIGHT($L$1,11),10),1)/100000000)),0,IF(行业估值!$E$7="最新年报",[1]!EM_S_STM07_BS(E2147,140,LEFT(RIGHT($L$1,5),4)&amp;"-12-31",1)/100000000,[1]!EM_S_STM07_BS(E2147,140,LEFT(RIGHT($L$1,11),10),1)/100000000)))</f>
        <v>176.05039685</v>
      </c>
      <c r="M2147" s="36">
        <f t="shared" ca="1" si="168"/>
        <v>12.637498271601313</v>
      </c>
      <c r="N2147" s="37">
        <f ca="1">IF(E2147="","",IF(ISERROR([1]!EM_S_EST_NETPROFIT(E2147,行业估值!$E$6,deadline)/100000000),"-",[1]!EM_S_EST_NETPROFIT(E2147,行业估值!$E$6,deadline)/100000000))</f>
        <v>46.269234615384619</v>
      </c>
      <c r="O2147" s="36">
        <f t="shared" ca="1" si="169"/>
        <v>48.08457724448369</v>
      </c>
      <c r="T2147" s="64" t="s">
        <v>4280</v>
      </c>
      <c r="U2147" s="64" t="s">
        <v>4281</v>
      </c>
    </row>
    <row r="2148" spans="4:21">
      <c r="D2148" s="45" t="str">
        <f>IF(AND(行业估值!$B$39=$G2148,COUNTIF($G$2:$G$2552,$G2148)&gt;=1),COUNTIF($G$2:G2148,$G2148),"")</f>
        <v/>
      </c>
      <c r="E2148" s="65" t="str">
        <f t="shared" si="165"/>
        <v>300761.SZ</v>
      </c>
      <c r="F2148" s="65" t="str">
        <f t="shared" si="166"/>
        <v>立华股份</v>
      </c>
      <c r="G2148" s="34" t="str">
        <f>IF(E2148="","",IF(行业估值!$C$5="申万行业",[1]!EM_S_INFO_INDUSTRY_SW2014(E2148,"1"),IF(行业估值!$C$5="证监会行业",[1]!EM_S_INFO_INDUSTRY_CSRC1(E2148,"1"),[1]!EM_S_INFO_INDUSTRY_EM2016(E2148,"1"))))</f>
        <v>农林牧渔</v>
      </c>
      <c r="H2148" s="34" t="str">
        <f>IF(E2148="","",IF($H$1="上证50",[1]!EM_S_INFO_COMPINDEX(E2148,"000016"),"")&amp;IF($H$1="上证180",[1]!EM_S_INFO_COMPINDEX(E2148,"000010"),"")&amp;IF($H$1="沪深300",[1]!EM_S_INFO_COMPINDEX(E2148,"000300"),"")&amp;IF(AND($H$1="上证A股",RIGHT(E2148,2)="SH"),"是","")&amp;IF(AND($H$1="深证A股",RIGHT(E2148,2)="SZ"),"是","")&amp;IF(AND($H$1="创业板",LEFT(E2148,1)-3=0),"是","")&amp;IF(AND($H$1="全部A股",E2148&lt;&gt;0),"是","")&amp;IF(AND($H$1="中小板",LEFT(E2148,3)="002"),"是",""))</f>
        <v>是</v>
      </c>
      <c r="I2148" s="46">
        <f ca="1">IF(E2148="","",IF(OR([1]!EM_S_VAL_MV(E2148,deadline)="",[1]!EM_S_VAL_MV(E2148,deadline)="--",[1]!EM_S_VAL_MV(E2148,deadline)="null"),0,[1]!EM_S_VAL_MV(E2148,deadline)/100000000))</f>
        <v>235.05815999999999</v>
      </c>
      <c r="J2148" s="46">
        <f ca="1">IF(E2148="","",IF(RIGHT(LEFT($J$1,6),3)="TTM",[1]!EM_S_FA_PROFIT_TTM(E2148,LEFT(RIGHT($J$1,11),10),1)/100000000,[1]!EM_S_STM07_IS(E2148,61,LEFT(RIGHT($J$1,5),4)&amp;"-12-31",1)/100000000))</f>
        <v>15.941418602899999</v>
      </c>
      <c r="K2148" s="36">
        <f t="shared" ca="1" si="167"/>
        <v>14.745121864953672</v>
      </c>
      <c r="L2148" s="46">
        <f ca="1">IF(E2148="","",IF(ISERROR(IF(行业估值!$E$7="最新年报",[1]!EM_S_STM07_BS(E2148,140,LEFT(RIGHT($L$1,5),4)&amp;"-12-31",1)/100000000,[1]!EM_S_STM07_BS(E2148,140,LEFT(RIGHT($L$1,11),10),1)/100000000)),0,IF(行业估值!$E$7="最新年报",[1]!EM_S_STM07_BS(E2148,140,LEFT(RIGHT($L$1,5),4)&amp;"-12-31",1)/100000000,[1]!EM_S_STM07_BS(E2148,140,LEFT(RIGHT($L$1,11),10),1)/100000000)))</f>
        <v>60.8440712035</v>
      </c>
      <c r="M2148" s="36">
        <f t="shared" ca="1" si="168"/>
        <v>3.8632878331533882</v>
      </c>
      <c r="N2148" s="37">
        <f ca="1">IF(E2148="","",IF(ISERROR([1]!EM_S_EST_NETPROFIT(E2148,行业估值!$E$6,deadline)/100000000),"-",[1]!EM_S_EST_NETPROFIT(E2148,行业估值!$E$6,deadline)/100000000))</f>
        <v>17.751666666666665</v>
      </c>
      <c r="O2148" s="36">
        <f t="shared" ca="1" si="169"/>
        <v>13.241469908928739</v>
      </c>
      <c r="T2148" s="64" t="s">
        <v>4282</v>
      </c>
      <c r="U2148" s="64" t="s">
        <v>4283</v>
      </c>
    </row>
    <row r="2149" spans="4:21">
      <c r="D2149" s="45" t="str">
        <f>IF(AND(行业估值!$B$39=$G2149,COUNTIF($G$2:$G$2552,$G2149)&gt;=1),COUNTIF($G$2:G2149,$G2149),"")</f>
        <v/>
      </c>
      <c r="E2149" s="65" t="str">
        <f t="shared" si="165"/>
        <v>300762.SZ</v>
      </c>
      <c r="F2149" s="65" t="str">
        <f t="shared" si="166"/>
        <v>上海瀚讯</v>
      </c>
      <c r="G2149" s="34" t="str">
        <f>IF(E2149="","",IF(行业估值!$C$5="申万行业",[1]!EM_S_INFO_INDUSTRY_SW2014(E2149,"1"),IF(行业估值!$C$5="证监会行业",[1]!EM_S_INFO_INDUSTRY_CSRC1(E2149,"1"),[1]!EM_S_INFO_INDUSTRY_EM2016(E2149,"1"))))</f>
        <v>国防与装备</v>
      </c>
      <c r="H2149" s="34" t="str">
        <f>IF(E2149="","",IF($H$1="上证50",[1]!EM_S_INFO_COMPINDEX(E2149,"000016"),"")&amp;IF($H$1="上证180",[1]!EM_S_INFO_COMPINDEX(E2149,"000010"),"")&amp;IF($H$1="沪深300",[1]!EM_S_INFO_COMPINDEX(E2149,"000300"),"")&amp;IF(AND($H$1="上证A股",RIGHT(E2149,2)="SH"),"是","")&amp;IF(AND($H$1="深证A股",RIGHT(E2149,2)="SZ"),"是","")&amp;IF(AND($H$1="创业板",LEFT(E2149,1)-3=0),"是","")&amp;IF(AND($H$1="全部A股",E2149&lt;&gt;0),"是","")&amp;IF(AND($H$1="中小板",LEFT(E2149,3)="002"),"是",""))</f>
        <v>是</v>
      </c>
      <c r="I2149" s="46">
        <f ca="1">IF(E2149="","",IF(OR([1]!EM_S_VAL_MV(E2149,deadline)="",[1]!EM_S_VAL_MV(E2149,deadline)="--",[1]!EM_S_VAL_MV(E2149,deadline)="null"),0,[1]!EM_S_VAL_MV(E2149,deadline)/100000000))</f>
        <v>66.573312000000001</v>
      </c>
      <c r="J2149" s="46">
        <f ca="1">IF(E2149="","",IF(RIGHT(LEFT($J$1,6),3)="TTM",[1]!EM_S_FA_PROFIT_TTM(E2149,LEFT(RIGHT($J$1,11),10),1)/100000000,[1]!EM_S_STM07_IS(E2149,61,LEFT(RIGHT($J$1,5),4)&amp;"-12-31",1)/100000000))</f>
        <v>1.0817401070999999</v>
      </c>
      <c r="K2149" s="36">
        <f t="shared" ca="1" si="167"/>
        <v>61.542797168234912</v>
      </c>
      <c r="L2149" s="46">
        <f ca="1">IF(E2149="","",IF(ISERROR(IF(行业估值!$E$7="最新年报",[1]!EM_S_STM07_BS(E2149,140,LEFT(RIGHT($L$1,5),4)&amp;"-12-31",1)/100000000,[1]!EM_S_STM07_BS(E2149,140,LEFT(RIGHT($L$1,11),10),1)/100000000)),0,IF(行业估值!$E$7="最新年报",[1]!EM_S_STM07_BS(E2149,140,LEFT(RIGHT($L$1,5),4)&amp;"-12-31",1)/100000000,[1]!EM_S_STM07_BS(E2149,140,LEFT(RIGHT($L$1,11),10),1)/100000000)))</f>
        <v>11.442717182300001</v>
      </c>
      <c r="M2149" s="36">
        <f t="shared" ca="1" si="168"/>
        <v>5.8179635954804469</v>
      </c>
      <c r="N2149" s="37">
        <f ca="1">IF(E2149="","",IF(ISERROR([1]!EM_S_EST_NETPROFIT(E2149,行业估值!$E$6,deadline)/100000000),"-",[1]!EM_S_EST_NETPROFIT(E2149,行业估值!$E$6,deadline)/100000000))</f>
        <v>1.28</v>
      </c>
      <c r="O2149" s="36">
        <f t="shared" ca="1" si="169"/>
        <v>52.010399999999997</v>
      </c>
      <c r="T2149" s="64" t="s">
        <v>4284</v>
      </c>
      <c r="U2149" s="64" t="s">
        <v>4285</v>
      </c>
    </row>
    <row r="2150" spans="4:21">
      <c r="D2150" s="45" t="str">
        <f>IF(AND(行业估值!$B$39=$G2150,COUNTIF($G$2:$G$2552,$G2150)&gt;=1),COUNTIF($G$2:G2150,$G2150),"")</f>
        <v/>
      </c>
      <c r="E2150" s="65" t="str">
        <f t="shared" si="165"/>
        <v>300763.SZ</v>
      </c>
      <c r="F2150" s="65" t="str">
        <f t="shared" si="166"/>
        <v>锦浪科技</v>
      </c>
      <c r="G2150" s="34" t="str">
        <f>IF(E2150="","",IF(行业估值!$C$5="申万行业",[1]!EM_S_INFO_INDUSTRY_SW2014(E2150,"1"),IF(行业估值!$C$5="证监会行业",[1]!EM_S_INFO_INDUSTRY_CSRC1(E2150,"1"),[1]!EM_S_INFO_INDUSTRY_EM2016(E2150,"1"))))</f>
        <v>电气设备</v>
      </c>
      <c r="H2150" s="34" t="str">
        <f>IF(E2150="","",IF($H$1="上证50",[1]!EM_S_INFO_COMPINDEX(E2150,"000016"),"")&amp;IF($H$1="上证180",[1]!EM_S_INFO_COMPINDEX(E2150,"000010"),"")&amp;IF($H$1="沪深300",[1]!EM_S_INFO_COMPINDEX(E2150,"000300"),"")&amp;IF(AND($H$1="上证A股",RIGHT(E2150,2)="SH"),"是","")&amp;IF(AND($H$1="深证A股",RIGHT(E2150,2)="SZ"),"是","")&amp;IF(AND($H$1="创业板",LEFT(E2150,1)-3=0),"是","")&amp;IF(AND($H$1="全部A股",E2150&lt;&gt;0),"是","")&amp;IF(AND($H$1="中小板",LEFT(E2150,3)="002"),"是",""))</f>
        <v>是</v>
      </c>
      <c r="I2150" s="46">
        <f ca="1">IF(E2150="","",IF(OR([1]!EM_S_VAL_MV(E2150,deadline)="",[1]!EM_S_VAL_MV(E2150,deadline)="--",[1]!EM_S_VAL_MV(E2150,deadline)="null"),0,[1]!EM_S_VAL_MV(E2150,deadline)/100000000))</f>
        <v>28.0639831616</v>
      </c>
      <c r="J2150" s="46">
        <f ca="1">IF(E2150="","",IF(RIGHT(LEFT($J$1,6),3)="TTM",[1]!EM_S_FA_PROFIT_TTM(E2150,LEFT(RIGHT($J$1,11),10),1)/100000000,[1]!EM_S_STM07_IS(E2150,61,LEFT(RIGHT($J$1,5),4)&amp;"-12-31",1)/100000000))</f>
        <v>1.0978523</v>
      </c>
      <c r="K2150" s="36">
        <f t="shared" ca="1" si="167"/>
        <v>25.562621822261519</v>
      </c>
      <c r="L2150" s="46">
        <f ca="1">IF(E2150="","",IF(ISERROR(IF(行业估值!$E$7="最新年报",[1]!EM_S_STM07_BS(E2150,140,LEFT(RIGHT($L$1,5),4)&amp;"-12-31",1)/100000000,[1]!EM_S_STM07_BS(E2150,140,LEFT(RIGHT($L$1,11),10),1)/100000000)),0,IF(行业估值!$E$7="最新年报",[1]!EM_S_STM07_BS(E2150,140,LEFT(RIGHT($L$1,5),4)&amp;"-12-31",1)/100000000,[1]!EM_S_STM07_BS(E2150,140,LEFT(RIGHT($L$1,11),10),1)/100000000)))</f>
        <v>8.1532204156999999</v>
      </c>
      <c r="M2150" s="36">
        <f t="shared" ca="1" si="168"/>
        <v>3.4420734054435038</v>
      </c>
      <c r="N2150" s="37" t="str">
        <f ca="1">IF(E2150="","",IF(ISERROR([1]!EM_S_EST_NETPROFIT(E2150,行业估值!$E$6,deadline)/100000000),"-",[1]!EM_S_EST_NETPROFIT(E2150,行业估值!$E$6,deadline)/100000000))</f>
        <v>-</v>
      </c>
      <c r="O2150" s="36" t="str">
        <f t="shared" ca="1" si="169"/>
        <v>-</v>
      </c>
      <c r="T2150" s="64" t="s">
        <v>4286</v>
      </c>
      <c r="U2150" s="64" t="s">
        <v>4287</v>
      </c>
    </row>
    <row r="2151" spans="4:21">
      <c r="D2151" s="45" t="str">
        <f>IF(AND(行业估值!$B$39=$G2151,COUNTIF($G$2:$G$2552,$G2151)&gt;=1),COUNTIF($G$2:G2151,$G2151),"")</f>
        <v/>
      </c>
      <c r="E2151" s="65" t="str">
        <f t="shared" si="165"/>
        <v>300765.SZ</v>
      </c>
      <c r="F2151" s="65" t="str">
        <f t="shared" si="166"/>
        <v>新诺威</v>
      </c>
      <c r="G2151" s="34" t="str">
        <f>IF(E2151="","",IF(行业估值!$C$5="申万行业",[1]!EM_S_INFO_INDUSTRY_SW2014(E2151,"1"),IF(行业估值!$C$5="证监会行业",[1]!EM_S_INFO_INDUSTRY_CSRC1(E2151,"1"),[1]!EM_S_INFO_INDUSTRY_EM2016(E2151,"1"))))</f>
        <v>医药生物</v>
      </c>
      <c r="H2151" s="34" t="str">
        <f>IF(E2151="","",IF($H$1="上证50",[1]!EM_S_INFO_COMPINDEX(E2151,"000016"),"")&amp;IF($H$1="上证180",[1]!EM_S_INFO_COMPINDEX(E2151,"000010"),"")&amp;IF($H$1="沪深300",[1]!EM_S_INFO_COMPINDEX(E2151,"000300"),"")&amp;IF(AND($H$1="上证A股",RIGHT(E2151,2)="SH"),"是","")&amp;IF(AND($H$1="深证A股",RIGHT(E2151,2)="SZ"),"是","")&amp;IF(AND($H$1="创业板",LEFT(E2151,1)-3=0),"是","")&amp;IF(AND($H$1="全部A股",E2151&lt;&gt;0),"是","")&amp;IF(AND($H$1="中小板",LEFT(E2151,3)="002"),"是",""))</f>
        <v>是</v>
      </c>
      <c r="I2151" s="46">
        <f ca="1">IF(E2151="","",IF(OR([1]!EM_S_VAL_MV(E2151,deadline)="",[1]!EM_S_VAL_MV(E2151,deadline)="--",[1]!EM_S_VAL_MV(E2151,deadline)="null"),0,[1]!EM_S_VAL_MV(E2151,deadline)/100000000))</f>
        <v>67.7</v>
      </c>
      <c r="J2151" s="46">
        <f ca="1">IF(E2151="","",IF(RIGHT(LEFT($J$1,6),3)="TTM",[1]!EM_S_FA_PROFIT_TTM(E2151,LEFT(RIGHT($J$1,11),10),1)/100000000,[1]!EM_S_STM07_IS(E2151,61,LEFT(RIGHT($J$1,5),4)&amp;"-12-31",1)/100000000))</f>
        <v>2.6680506931000001</v>
      </c>
      <c r="K2151" s="36">
        <f t="shared" ca="1" si="167"/>
        <v>25.374330470962519</v>
      </c>
      <c r="L2151" s="46">
        <f ca="1">IF(E2151="","",IF(ISERROR(IF(行业估值!$E$7="最新年报",[1]!EM_S_STM07_BS(E2151,140,LEFT(RIGHT($L$1,5),4)&amp;"-12-31",1)/100000000,[1]!EM_S_STM07_BS(E2151,140,LEFT(RIGHT($L$1,11),10),1)/100000000)),0,IF(行业估值!$E$7="最新年报",[1]!EM_S_STM07_BS(E2151,140,LEFT(RIGHT($L$1,5),4)&amp;"-12-31",1)/100000000,[1]!EM_S_STM07_BS(E2151,140,LEFT(RIGHT($L$1,11),10),1)/100000000)))</f>
        <v>23.4640732435</v>
      </c>
      <c r="M2151" s="36">
        <f t="shared" ca="1" si="168"/>
        <v>2.8852620471065999</v>
      </c>
      <c r="N2151" s="37" t="str">
        <f ca="1">IF(E2151="","",IF(ISERROR([1]!EM_S_EST_NETPROFIT(E2151,行业估值!$E$6,deadline)/100000000),"-",[1]!EM_S_EST_NETPROFIT(E2151,行业估值!$E$6,deadline)/100000000))</f>
        <v>-</v>
      </c>
      <c r="O2151" s="36" t="str">
        <f t="shared" ca="1" si="169"/>
        <v>-</v>
      </c>
      <c r="T2151" s="64" t="s">
        <v>4288</v>
      </c>
      <c r="U2151" s="64" t="s">
        <v>4289</v>
      </c>
    </row>
    <row r="2152" spans="4:21">
      <c r="D2152" s="45" t="str">
        <f>IF(AND(行业估值!$B$39=$G2152,COUNTIF($G$2:$G$2552,$G2152)&gt;=1),COUNTIF($G$2:G2152,$G2152),"")</f>
        <v/>
      </c>
      <c r="E2152" s="65" t="str">
        <f t="shared" si="165"/>
        <v>300766.SZ</v>
      </c>
      <c r="F2152" s="65" t="str">
        <f t="shared" si="166"/>
        <v>每日互动</v>
      </c>
      <c r="G2152" s="34" t="str">
        <f>IF(E2152="","",IF(行业估值!$C$5="申万行业",[1]!EM_S_INFO_INDUSTRY_SW2014(E2152,"1"),IF(行业估值!$C$5="证监会行业",[1]!EM_S_INFO_INDUSTRY_CSRC1(E2152,"1"),[1]!EM_S_INFO_INDUSTRY_EM2016(E2152,"1"))))</f>
        <v>互联网</v>
      </c>
      <c r="H2152" s="34" t="str">
        <f>IF(E2152="","",IF($H$1="上证50",[1]!EM_S_INFO_COMPINDEX(E2152,"000016"),"")&amp;IF($H$1="上证180",[1]!EM_S_INFO_COMPINDEX(E2152,"000010"),"")&amp;IF($H$1="沪深300",[1]!EM_S_INFO_COMPINDEX(E2152,"000300"),"")&amp;IF(AND($H$1="上证A股",RIGHT(E2152,2)="SH"),"是","")&amp;IF(AND($H$1="深证A股",RIGHT(E2152,2)="SZ"),"是","")&amp;IF(AND($H$1="创业板",LEFT(E2152,1)-3=0),"是","")&amp;IF(AND($H$1="全部A股",E2152&lt;&gt;0),"是","")&amp;IF(AND($H$1="中小板",LEFT(E2152,3)="002"),"是",""))</f>
        <v>是</v>
      </c>
      <c r="I2152" s="46">
        <f ca="1">IF(E2152="","",IF(OR([1]!EM_S_VAL_MV(E2152,deadline)="",[1]!EM_S_VAL_MV(E2152,deadline)="--",[1]!EM_S_VAL_MV(E2152,deadline)="null"),0,[1]!EM_S_VAL_MV(E2152,deadline)/100000000))</f>
        <v>130.27256</v>
      </c>
      <c r="J2152" s="46">
        <f ca="1">IF(E2152="","",IF(RIGHT(LEFT($J$1,6),3)="TTM",[1]!EM_S_FA_PROFIT_TTM(E2152,LEFT(RIGHT($J$1,11),10),1)/100000000,[1]!EM_S_STM07_IS(E2152,61,LEFT(RIGHT($J$1,5),4)&amp;"-12-31",1)/100000000))</f>
        <v>1.8101539683000001</v>
      </c>
      <c r="K2152" s="36">
        <f t="shared" ca="1" si="167"/>
        <v>71.967668099716974</v>
      </c>
      <c r="L2152" s="46">
        <f ca="1">IF(E2152="","",IF(ISERROR(IF(行业估值!$E$7="最新年报",[1]!EM_S_STM07_BS(E2152,140,LEFT(RIGHT($L$1,5),4)&amp;"-12-31",1)/100000000,[1]!EM_S_STM07_BS(E2152,140,LEFT(RIGHT($L$1,11),10),1)/100000000)),0,IF(行业估值!$E$7="最新年报",[1]!EM_S_STM07_BS(E2152,140,LEFT(RIGHT($L$1,5),4)&amp;"-12-31",1)/100000000,[1]!EM_S_STM07_BS(E2152,140,LEFT(RIGHT($L$1,11),10),1)/100000000)))</f>
        <v>16.9773254196</v>
      </c>
      <c r="M2152" s="36">
        <f t="shared" ca="1" si="168"/>
        <v>7.673326438662877</v>
      </c>
      <c r="N2152" s="37">
        <f ca="1">IF(E2152="","",IF(ISERROR([1]!EM_S_EST_NETPROFIT(E2152,行业估值!$E$6,deadline)/100000000),"-",[1]!EM_S_EST_NETPROFIT(E2152,行业估值!$E$6,deadline)/100000000))</f>
        <v>2.2966666666666664</v>
      </c>
      <c r="O2152" s="36">
        <f t="shared" ca="1" si="169"/>
        <v>56.722449927431065</v>
      </c>
      <c r="T2152" s="64" t="s">
        <v>4290</v>
      </c>
      <c r="U2152" s="64" t="s">
        <v>4291</v>
      </c>
    </row>
    <row r="2153" spans="4:21">
      <c r="D2153" s="45" t="str">
        <f>IF(AND(行业估值!$B$39=$G2153,COUNTIF($G$2:$G$2552,$G2153)&gt;=1),COUNTIF($G$2:G2153,$G2153),"")</f>
        <v/>
      </c>
      <c r="E2153" s="65" t="str">
        <f t="shared" si="165"/>
        <v>300767.SZ</v>
      </c>
      <c r="F2153" s="65" t="str">
        <f t="shared" si="166"/>
        <v>震安科技</v>
      </c>
      <c r="G2153" s="34" t="str">
        <f>IF(E2153="","",IF(行业估值!$C$5="申万行业",[1]!EM_S_INFO_INDUSTRY_SW2014(E2153,"1"),IF(行业估值!$C$5="证监会行业",[1]!EM_S_INFO_INDUSTRY_CSRC1(E2153,"1"),[1]!EM_S_INFO_INDUSTRY_EM2016(E2153,"1"))))</f>
        <v>基础化工</v>
      </c>
      <c r="H2153" s="34" t="str">
        <f>IF(E2153="","",IF($H$1="上证50",[1]!EM_S_INFO_COMPINDEX(E2153,"000016"),"")&amp;IF($H$1="上证180",[1]!EM_S_INFO_COMPINDEX(E2153,"000010"),"")&amp;IF($H$1="沪深300",[1]!EM_S_INFO_COMPINDEX(E2153,"000300"),"")&amp;IF(AND($H$1="上证A股",RIGHT(E2153,2)="SH"),"是","")&amp;IF(AND($H$1="深证A股",RIGHT(E2153,2)="SZ"),"是","")&amp;IF(AND($H$1="创业板",LEFT(E2153,1)-3=0),"是","")&amp;IF(AND($H$1="全部A股",E2153&lt;&gt;0),"是","")&amp;IF(AND($H$1="中小板",LEFT(E2153,3)="002"),"是",""))</f>
        <v>是</v>
      </c>
      <c r="I2153" s="46">
        <f ca="1">IF(E2153="","",IF(OR([1]!EM_S_VAL_MV(E2153,deadline)="",[1]!EM_S_VAL_MV(E2153,deadline)="--",[1]!EM_S_VAL_MV(E2153,deadline)="null"),0,[1]!EM_S_VAL_MV(E2153,deadline)/100000000))</f>
        <v>38.143999999999998</v>
      </c>
      <c r="J2153" s="46">
        <f ca="1">IF(E2153="","",IF(RIGHT(LEFT($J$1,6),3)="TTM",[1]!EM_S_FA_PROFIT_TTM(E2153,LEFT(RIGHT($J$1,11),10),1)/100000000,[1]!EM_S_STM07_IS(E2153,61,LEFT(RIGHT($J$1,5),4)&amp;"-12-31",1)/100000000))</f>
        <v>0.93941273290000005</v>
      </c>
      <c r="K2153" s="36">
        <f t="shared" ca="1" si="167"/>
        <v>40.60409090075683</v>
      </c>
      <c r="L2153" s="46">
        <f ca="1">IF(E2153="","",IF(ISERROR(IF(行业估值!$E$7="最新年报",[1]!EM_S_STM07_BS(E2153,140,LEFT(RIGHT($L$1,5),4)&amp;"-12-31",1)/100000000,[1]!EM_S_STM07_BS(E2153,140,LEFT(RIGHT($L$1,11),10),1)/100000000)),0,IF(行业估值!$E$7="最新年报",[1]!EM_S_STM07_BS(E2153,140,LEFT(RIGHT($L$1,5),4)&amp;"-12-31",1)/100000000,[1]!EM_S_STM07_BS(E2153,140,LEFT(RIGHT($L$1,11),10),1)/100000000)))</f>
        <v>9.4394562852000004</v>
      </c>
      <c r="M2153" s="36">
        <f t="shared" ca="1" si="168"/>
        <v>4.0409107100591672</v>
      </c>
      <c r="N2153" s="37">
        <f ca="1">IF(E2153="","",IF(ISERROR([1]!EM_S_EST_NETPROFIT(E2153,行业估值!$E$6,deadline)/100000000),"-",[1]!EM_S_EST_NETPROFIT(E2153,行业估值!$E$6,deadline)/100000000))</f>
        <v>1.45</v>
      </c>
      <c r="O2153" s="36">
        <f t="shared" ca="1" si="169"/>
        <v>26.306206896551725</v>
      </c>
      <c r="T2153" s="64" t="s">
        <v>4292</v>
      </c>
      <c r="U2153" s="64" t="s">
        <v>4293</v>
      </c>
    </row>
    <row r="2154" spans="4:21">
      <c r="D2154" s="45" t="str">
        <f>IF(AND(行业估值!$B$39=$G2154,COUNTIF($G$2:$G$2552,$G2154)&gt;=1),COUNTIF($G$2:G2154,$G2154),"")</f>
        <v/>
      </c>
      <c r="E2154" s="65" t="str">
        <f t="shared" si="165"/>
        <v>300768.SZ</v>
      </c>
      <c r="F2154" s="65" t="str">
        <f t="shared" si="166"/>
        <v>迪普科技</v>
      </c>
      <c r="G2154" s="34" t="str">
        <f>IF(E2154="","",IF(行业估值!$C$5="申万行业",[1]!EM_S_INFO_INDUSTRY_SW2014(E2154,"1"),IF(行业估值!$C$5="证监会行业",[1]!EM_S_INFO_INDUSTRY_CSRC1(E2154,"1"),[1]!EM_S_INFO_INDUSTRY_EM2016(E2154,"1"))))</f>
        <v>信息技术</v>
      </c>
      <c r="H2154" s="34" t="str">
        <f>IF(E2154="","",IF($H$1="上证50",[1]!EM_S_INFO_COMPINDEX(E2154,"000016"),"")&amp;IF($H$1="上证180",[1]!EM_S_INFO_COMPINDEX(E2154,"000010"),"")&amp;IF($H$1="沪深300",[1]!EM_S_INFO_COMPINDEX(E2154,"000300"),"")&amp;IF(AND($H$1="上证A股",RIGHT(E2154,2)="SH"),"是","")&amp;IF(AND($H$1="深证A股",RIGHT(E2154,2)="SZ"),"是","")&amp;IF(AND($H$1="创业板",LEFT(E2154,1)-3=0),"是","")&amp;IF(AND($H$1="全部A股",E2154&lt;&gt;0),"是","")&amp;IF(AND($H$1="中小板",LEFT(E2154,3)="002"),"是",""))</f>
        <v>是</v>
      </c>
      <c r="I2154" s="46">
        <f ca="1">IF(E2154="","",IF(OR([1]!EM_S_VAL_MV(E2154,deadline)="",[1]!EM_S_VAL_MV(E2154,deadline)="--",[1]!EM_S_VAL_MV(E2154,deadline)="null"),0,[1]!EM_S_VAL_MV(E2154,deadline)/100000000))</f>
        <v>134.76336900000001</v>
      </c>
      <c r="J2154" s="46">
        <f ca="1">IF(E2154="","",IF(RIGHT(LEFT($J$1,6),3)="TTM",[1]!EM_S_FA_PROFIT_TTM(E2154,LEFT(RIGHT($J$1,11),10),1)/100000000,[1]!EM_S_STM07_IS(E2154,61,LEFT(RIGHT($J$1,5),4)&amp;"-12-31",1)/100000000))</f>
        <v>2.2591255147</v>
      </c>
      <c r="K2154" s="36">
        <f t="shared" ca="1" si="167"/>
        <v>59.652891405591461</v>
      </c>
      <c r="L2154" s="46">
        <f ca="1">IF(E2154="","",IF(ISERROR(IF(行业估值!$E$7="最新年报",[1]!EM_S_STM07_BS(E2154,140,LEFT(RIGHT($L$1,5),4)&amp;"-12-31",1)/100000000,[1]!EM_S_STM07_BS(E2154,140,LEFT(RIGHT($L$1,11),10),1)/100000000)),0,IF(行业估值!$E$7="最新年报",[1]!EM_S_STM07_BS(E2154,140,LEFT(RIGHT($L$1,5),4)&amp;"-12-31",1)/100000000,[1]!EM_S_STM07_BS(E2154,140,LEFT(RIGHT($L$1,11),10),1)/100000000)))</f>
        <v>16.0365005781</v>
      </c>
      <c r="M2154" s="36">
        <f t="shared" ca="1" si="168"/>
        <v>8.4035396839655618</v>
      </c>
      <c r="N2154" s="37">
        <f ca="1">IF(E2154="","",IF(ISERROR([1]!EM_S_EST_NETPROFIT(E2154,行业估值!$E$6,deadline)/100000000),"-",[1]!EM_S_EST_NETPROFIT(E2154,行业估值!$E$6,deadline)/100000000))</f>
        <v>2.48</v>
      </c>
      <c r="O2154" s="36">
        <f t="shared" ca="1" si="169"/>
        <v>54.340068145161297</v>
      </c>
      <c r="T2154" s="64" t="s">
        <v>7149</v>
      </c>
      <c r="U2154" s="64" t="s">
        <v>7150</v>
      </c>
    </row>
    <row r="2155" spans="4:21">
      <c r="D2155" s="45" t="str">
        <f>IF(AND(行业估值!$B$39=$G2155,COUNTIF($G$2:$G$2552,$G2155)&gt;=1),COUNTIF($G$2:G2155,$G2155),"")</f>
        <v/>
      </c>
      <c r="E2155" s="65" t="str">
        <f t="shared" si="165"/>
        <v>300769.SZ</v>
      </c>
      <c r="F2155" s="65" t="str">
        <f t="shared" si="166"/>
        <v>德方纳米</v>
      </c>
      <c r="G2155" s="34" t="str">
        <f>IF(E2155="","",IF(行业估值!$C$5="申万行业",[1]!EM_S_INFO_INDUSTRY_SW2014(E2155,"1"),IF(行业估值!$C$5="证监会行业",[1]!EM_S_INFO_INDUSTRY_CSRC1(E2155,"1"),[1]!EM_S_INFO_INDUSTRY_EM2016(E2155,"1"))))</f>
        <v>有色金属</v>
      </c>
      <c r="H2155" s="34" t="str">
        <f>IF(E2155="","",IF($H$1="上证50",[1]!EM_S_INFO_COMPINDEX(E2155,"000016"),"")&amp;IF($H$1="上证180",[1]!EM_S_INFO_COMPINDEX(E2155,"000010"),"")&amp;IF($H$1="沪深300",[1]!EM_S_INFO_COMPINDEX(E2155,"000300"),"")&amp;IF(AND($H$1="上证A股",RIGHT(E2155,2)="SH"),"是","")&amp;IF(AND($H$1="深证A股",RIGHT(E2155,2)="SZ"),"是","")&amp;IF(AND($H$1="创业板",LEFT(E2155,1)-3=0),"是","")&amp;IF(AND($H$1="全部A股",E2155&lt;&gt;0),"是","")&amp;IF(AND($H$1="中小板",LEFT(E2155,3)="002"),"是",""))</f>
        <v>是</v>
      </c>
      <c r="I2155" s="46">
        <f ca="1">IF(E2155="","",IF(OR([1]!EM_S_VAL_MV(E2155,deadline)="",[1]!EM_S_VAL_MV(E2155,deadline)="--",[1]!EM_S_VAL_MV(E2155,deadline)="null"),0,[1]!EM_S_VAL_MV(E2155,deadline)/100000000))</f>
        <v>39.189213753600001</v>
      </c>
      <c r="J2155" s="46">
        <f ca="1">IF(E2155="","",IF(RIGHT(LEFT($J$1,6),3)="TTM",[1]!EM_S_FA_PROFIT_TTM(E2155,LEFT(RIGHT($J$1,11),10),1)/100000000,[1]!EM_S_STM07_IS(E2155,61,LEFT(RIGHT($J$1,5),4)&amp;"-12-31",1)/100000000))</f>
        <v>1.0024136168</v>
      </c>
      <c r="K2155" s="36">
        <f t="shared" ca="1" si="167"/>
        <v>39.09485375777669</v>
      </c>
      <c r="L2155" s="46">
        <f ca="1">IF(E2155="","",IF(ISERROR(IF(行业估值!$E$7="最新年报",[1]!EM_S_STM07_BS(E2155,140,LEFT(RIGHT($L$1,5),4)&amp;"-12-31",1)/100000000,[1]!EM_S_STM07_BS(E2155,140,LEFT(RIGHT($L$1,11),10),1)/100000000)),0,IF(行业估值!$E$7="最新年报",[1]!EM_S_STM07_BS(E2155,140,LEFT(RIGHT($L$1,5),4)&amp;"-12-31",1)/100000000,[1]!EM_S_STM07_BS(E2155,140,LEFT(RIGHT($L$1,11),10),1)/100000000)))</f>
        <v>9.5472282963000001</v>
      </c>
      <c r="M2155" s="36">
        <f t="shared" ca="1" si="168"/>
        <v>4.104773923630554</v>
      </c>
      <c r="N2155" s="37">
        <f ca="1">IF(E2155="","",IF(ISERROR([1]!EM_S_EST_NETPROFIT(E2155,行业估值!$E$6,deadline)/100000000),"-",[1]!EM_S_EST_NETPROFIT(E2155,行业估值!$E$6,deadline)/100000000))</f>
        <v>0.92</v>
      </c>
      <c r="O2155" s="36">
        <f t="shared" ca="1" si="169"/>
        <v>42.59697147130435</v>
      </c>
      <c r="T2155" s="64" t="s">
        <v>7164</v>
      </c>
      <c r="U2155" s="64" t="s">
        <v>7165</v>
      </c>
    </row>
    <row r="2156" spans="4:21">
      <c r="D2156" s="45" t="str">
        <f>IF(AND(行业估值!$B$39=$G2156,COUNTIF($G$2:$G$2552,$G2156)&gt;=1),COUNTIF($G$2:G2156,$G2156),"")</f>
        <v/>
      </c>
      <c r="E2156" s="65" t="str">
        <f t="shared" si="165"/>
        <v>300770.SZ</v>
      </c>
      <c r="F2156" s="65" t="str">
        <f t="shared" si="166"/>
        <v>新媒股份</v>
      </c>
      <c r="G2156" s="34" t="str">
        <f>IF(E2156="","",IF(行业估值!$C$5="申万行业",[1]!EM_S_INFO_INDUSTRY_SW2014(E2156,"1"),IF(行业估值!$C$5="证监会行业",[1]!EM_S_INFO_INDUSTRY_CSRC1(E2156,"1"),[1]!EM_S_INFO_INDUSTRY_EM2016(E2156,"1"))))</f>
        <v>文化传媒</v>
      </c>
      <c r="H2156" s="34" t="str">
        <f>IF(E2156="","",IF($H$1="上证50",[1]!EM_S_INFO_COMPINDEX(E2156,"000016"),"")&amp;IF($H$1="上证180",[1]!EM_S_INFO_COMPINDEX(E2156,"000010"),"")&amp;IF($H$1="沪深300",[1]!EM_S_INFO_COMPINDEX(E2156,"000300"),"")&amp;IF(AND($H$1="上证A股",RIGHT(E2156,2)="SH"),"是","")&amp;IF(AND($H$1="深证A股",RIGHT(E2156,2)="SZ"),"是","")&amp;IF(AND($H$1="创业板",LEFT(E2156,1)-3=0),"是","")&amp;IF(AND($H$1="全部A股",E2156&lt;&gt;0),"是","")&amp;IF(AND($H$1="中小板",LEFT(E2156,3)="002"),"是",""))</f>
        <v>是</v>
      </c>
      <c r="I2156" s="46">
        <f ca="1">IF(E2156="","",IF(OR([1]!EM_S_VAL_MV(E2156,deadline)="",[1]!EM_S_VAL_MV(E2156,deadline)="--",[1]!EM_S_VAL_MV(E2156,deadline)="null"),0,[1]!EM_S_VAL_MV(E2156,deadline)/100000000))</f>
        <v>162.26700173169999</v>
      </c>
      <c r="J2156" s="46">
        <f ca="1">IF(E2156="","",IF(RIGHT(LEFT($J$1,6),3)="TTM",[1]!EM_S_FA_PROFIT_TTM(E2156,LEFT(RIGHT($J$1,11),10),1)/100000000,[1]!EM_S_STM07_IS(E2156,61,LEFT(RIGHT($J$1,5),4)&amp;"-12-31",1)/100000000))</f>
        <v>3.2554938176000001</v>
      </c>
      <c r="K2156" s="36">
        <f t="shared" ca="1" si="167"/>
        <v>49.844051570439078</v>
      </c>
      <c r="L2156" s="46">
        <f ca="1">IF(E2156="","",IF(ISERROR(IF(行业估值!$E$7="最新年报",[1]!EM_S_STM07_BS(E2156,140,LEFT(RIGHT($L$1,5),4)&amp;"-12-31",1)/100000000,[1]!EM_S_STM07_BS(E2156,140,LEFT(RIGHT($L$1,11),10),1)/100000000)),0,IF(行业估值!$E$7="最新年报",[1]!EM_S_STM07_BS(E2156,140,LEFT(RIGHT($L$1,5),4)&amp;"-12-31",1)/100000000,[1]!EM_S_STM07_BS(E2156,140,LEFT(RIGHT($L$1,11),10),1)/100000000)))</f>
        <v>20.6407486166</v>
      </c>
      <c r="M2156" s="36">
        <f t="shared" ca="1" si="168"/>
        <v>7.8614882020896903</v>
      </c>
      <c r="N2156" s="37">
        <f ca="1">IF(E2156="","",IF(ISERROR([1]!EM_S_EST_NETPROFIT(E2156,行业估值!$E$6,deadline)/100000000),"-",[1]!EM_S_EST_NETPROFIT(E2156,行业估值!$E$6,deadline)/100000000))</f>
        <v>3.4872894736842102</v>
      </c>
      <c r="O2156" s="36">
        <f t="shared" ca="1" si="169"/>
        <v>46.53098142732329</v>
      </c>
      <c r="T2156" s="64" t="s">
        <v>7292</v>
      </c>
      <c r="U2156" s="64" t="s">
        <v>7293</v>
      </c>
    </row>
    <row r="2157" spans="4:21">
      <c r="D2157" s="45" t="str">
        <f>IF(AND(行业估值!$B$39=$G2157,COUNTIF($G$2:$G$2552,$G2157)&gt;=1),COUNTIF($G$2:G2157,$G2157),"")</f>
        <v/>
      </c>
      <c r="E2157" s="65" t="str">
        <f t="shared" si="165"/>
        <v>300771.SZ</v>
      </c>
      <c r="F2157" s="65" t="str">
        <f t="shared" si="166"/>
        <v>智莱科技</v>
      </c>
      <c r="G2157" s="34" t="str">
        <f>IF(E2157="","",IF(行业估值!$C$5="申万行业",[1]!EM_S_INFO_INDUSTRY_SW2014(E2157,"1"),IF(行业估值!$C$5="证监会行业",[1]!EM_S_INFO_INDUSTRY_CSRC1(E2157,"1"),[1]!EM_S_INFO_INDUSTRY_EM2016(E2157,"1"))))</f>
        <v>电子设备</v>
      </c>
      <c r="H2157" s="34" t="str">
        <f>IF(E2157="","",IF($H$1="上证50",[1]!EM_S_INFO_COMPINDEX(E2157,"000016"),"")&amp;IF($H$1="上证180",[1]!EM_S_INFO_COMPINDEX(E2157,"000010"),"")&amp;IF($H$1="沪深300",[1]!EM_S_INFO_COMPINDEX(E2157,"000300"),"")&amp;IF(AND($H$1="上证A股",RIGHT(E2157,2)="SH"),"是","")&amp;IF(AND($H$1="深证A股",RIGHT(E2157,2)="SZ"),"是","")&amp;IF(AND($H$1="创业板",LEFT(E2157,1)-3=0),"是","")&amp;IF(AND($H$1="全部A股",E2157&lt;&gt;0),"是","")&amp;IF(AND($H$1="中小板",LEFT(E2157,3)="002"),"是",""))</f>
        <v>是</v>
      </c>
      <c r="I2157" s="46">
        <f ca="1">IF(E2157="","",IF(OR([1]!EM_S_VAL_MV(E2157,deadline)="",[1]!EM_S_VAL_MV(E2157,deadline)="--",[1]!EM_S_VAL_MV(E2157,deadline)="null"),0,[1]!EM_S_VAL_MV(E2157,deadline)/100000000))</f>
        <v>53.51</v>
      </c>
      <c r="J2157" s="46">
        <f ca="1">IF(E2157="","",IF(RIGHT(LEFT($J$1,6),3)="TTM",[1]!EM_S_FA_PROFIT_TTM(E2157,LEFT(RIGHT($J$1,11),10),1)/100000000,[1]!EM_S_STM07_IS(E2157,61,LEFT(RIGHT($J$1,5),4)&amp;"-12-31",1)/100000000))</f>
        <v>2.6686879674999999</v>
      </c>
      <c r="K2157" s="36">
        <f t="shared" ca="1" si="167"/>
        <v>20.051051547299338</v>
      </c>
      <c r="L2157" s="46">
        <f ca="1">IF(E2157="","",IF(ISERROR(IF(行业估值!$E$7="最新年报",[1]!EM_S_STM07_BS(E2157,140,LEFT(RIGHT($L$1,5),4)&amp;"-12-31",1)/100000000,[1]!EM_S_STM07_BS(E2157,140,LEFT(RIGHT($L$1,11),10),1)/100000000)),0,IF(行业估值!$E$7="最新年报",[1]!EM_S_STM07_BS(E2157,140,LEFT(RIGHT($L$1,5),4)&amp;"-12-31",1)/100000000,[1]!EM_S_STM07_BS(E2157,140,LEFT(RIGHT($L$1,11),10),1)/100000000)))</f>
        <v>15.221635197499999</v>
      </c>
      <c r="M2157" s="36">
        <f t="shared" ca="1" si="168"/>
        <v>3.5153910408251328</v>
      </c>
      <c r="N2157" s="37" t="str">
        <f ca="1">IF(E2157="","",IF(ISERROR([1]!EM_S_EST_NETPROFIT(E2157,行业估值!$E$6,deadline)/100000000),"-",[1]!EM_S_EST_NETPROFIT(E2157,行业估值!$E$6,deadline)/100000000))</f>
        <v>-</v>
      </c>
      <c r="O2157" s="36" t="str">
        <f t="shared" ca="1" si="169"/>
        <v>-</v>
      </c>
      <c r="T2157" s="64" t="s">
        <v>7294</v>
      </c>
      <c r="U2157" s="64" t="s">
        <v>7295</v>
      </c>
    </row>
    <row r="2158" spans="4:21">
      <c r="D2158" s="45" t="str">
        <f>IF(AND(行业估值!$B$39=$G2158,COUNTIF($G$2:$G$2552,$G2158)&gt;=1),COUNTIF($G$2:G2158,$G2158),"")</f>
        <v/>
      </c>
      <c r="E2158" s="65" t="str">
        <f t="shared" si="165"/>
        <v>300772.SZ</v>
      </c>
      <c r="F2158" s="65" t="str">
        <f t="shared" si="166"/>
        <v>运达股份</v>
      </c>
      <c r="G2158" s="34" t="str">
        <f>IF(E2158="","",IF(行业估值!$C$5="申万行业",[1]!EM_S_INFO_INDUSTRY_SW2014(E2158,"1"),IF(行业估值!$C$5="证监会行业",[1]!EM_S_INFO_INDUSTRY_CSRC1(E2158,"1"),[1]!EM_S_INFO_INDUSTRY_EM2016(E2158,"1"))))</f>
        <v>电气设备</v>
      </c>
      <c r="H2158" s="34" t="str">
        <f>IF(E2158="","",IF($H$1="上证50",[1]!EM_S_INFO_COMPINDEX(E2158,"000016"),"")&amp;IF($H$1="上证180",[1]!EM_S_INFO_COMPINDEX(E2158,"000010"),"")&amp;IF($H$1="沪深300",[1]!EM_S_INFO_COMPINDEX(E2158,"000300"),"")&amp;IF(AND($H$1="上证A股",RIGHT(E2158,2)="SH"),"是","")&amp;IF(AND($H$1="深证A股",RIGHT(E2158,2)="SZ"),"是","")&amp;IF(AND($H$1="创业板",LEFT(E2158,1)-3=0),"是","")&amp;IF(AND($H$1="全部A股",E2158&lt;&gt;0),"是","")&amp;IF(AND($H$1="中小板",LEFT(E2158,3)="002"),"是",""))</f>
        <v>是</v>
      </c>
      <c r="I2158" s="46">
        <f ca="1">IF(E2158="","",IF(OR([1]!EM_S_VAL_MV(E2158,deadline)="",[1]!EM_S_VAL_MV(E2158,deadline)="--",[1]!EM_S_VAL_MV(E2158,deadline)="null"),0,[1]!EM_S_VAL_MV(E2158,deadline)/100000000))</f>
        <v>45.093463999999997</v>
      </c>
      <c r="J2158" s="46">
        <f ca="1">IF(E2158="","",IF(RIGHT(LEFT($J$1,6),3)="TTM",[1]!EM_S_FA_PROFIT_TTM(E2158,LEFT(RIGHT($J$1,11),10),1)/100000000,[1]!EM_S_STM07_IS(E2158,61,LEFT(RIGHT($J$1,5),4)&amp;"-12-31",1)/100000000))</f>
        <v>2.1226765141000001</v>
      </c>
      <c r="K2158" s="36">
        <f t="shared" ca="1" si="167"/>
        <v>21.2436815974851</v>
      </c>
      <c r="L2158" s="46">
        <f ca="1">IF(E2158="","",IF(ISERROR(IF(行业估值!$E$7="最新年报",[1]!EM_S_STM07_BS(E2158,140,LEFT(RIGHT($L$1,5),4)&amp;"-12-31",1)/100000000,[1]!EM_S_STM07_BS(E2158,140,LEFT(RIGHT($L$1,11),10),1)/100000000)),0,IF(行业估值!$E$7="最新年报",[1]!EM_S_STM07_BS(E2158,140,LEFT(RIGHT($L$1,5),4)&amp;"-12-31",1)/100000000,[1]!EM_S_STM07_BS(E2158,140,LEFT(RIGHT($L$1,11),10),1)/100000000)))</f>
        <v>14.4408195411</v>
      </c>
      <c r="M2158" s="36">
        <f t="shared" ca="1" si="168"/>
        <v>3.1226388413524275</v>
      </c>
      <c r="N2158" s="37">
        <f ca="1">IF(E2158="","",IF(ISERROR([1]!EM_S_EST_NETPROFIT(E2158,行业估值!$E$6,deadline)/100000000),"-",[1]!EM_S_EST_NETPROFIT(E2158,行业估值!$E$6,deadline)/100000000))</f>
        <v>0.98719999999999997</v>
      </c>
      <c r="O2158" s="36">
        <f t="shared" ca="1" si="169"/>
        <v>45.67814424635332</v>
      </c>
      <c r="T2158" s="64" t="s">
        <v>7296</v>
      </c>
      <c r="U2158" s="64" t="s">
        <v>7297</v>
      </c>
    </row>
    <row r="2159" spans="4:21">
      <c r="D2159" s="45" t="str">
        <f>IF(AND(行业估值!$B$39=$G2159,COUNTIF($G$2:$G$2552,$G2159)&gt;=1),COUNTIF($G$2:G2159,$G2159),"")</f>
        <v/>
      </c>
      <c r="E2159" s="65" t="str">
        <f t="shared" si="165"/>
        <v>300773.SZ</v>
      </c>
      <c r="F2159" s="65" t="str">
        <f t="shared" si="166"/>
        <v>拉卡拉</v>
      </c>
      <c r="G2159" s="34" t="str">
        <f>IF(E2159="","",IF(行业估值!$C$5="申万行业",[1]!EM_S_INFO_INDUSTRY_SW2014(E2159,"1"),IF(行业估值!$C$5="证监会行业",[1]!EM_S_INFO_INDUSTRY_CSRC1(E2159,"1"),[1]!EM_S_INFO_INDUSTRY_EM2016(E2159,"1"))))</f>
        <v>互联网</v>
      </c>
      <c r="H2159" s="34" t="str">
        <f>IF(E2159="","",IF($H$1="上证50",[1]!EM_S_INFO_COMPINDEX(E2159,"000016"),"")&amp;IF($H$1="上证180",[1]!EM_S_INFO_COMPINDEX(E2159,"000010"),"")&amp;IF($H$1="沪深300",[1]!EM_S_INFO_COMPINDEX(E2159,"000300"),"")&amp;IF(AND($H$1="上证A股",RIGHT(E2159,2)="SH"),"是","")&amp;IF(AND($H$1="深证A股",RIGHT(E2159,2)="SZ"),"是","")&amp;IF(AND($H$1="创业板",LEFT(E2159,1)-3=0),"是","")&amp;IF(AND($H$1="全部A股",E2159&lt;&gt;0),"是","")&amp;IF(AND($H$1="中小板",LEFT(E2159,3)="002"),"是",""))</f>
        <v>是</v>
      </c>
      <c r="I2159" s="46">
        <f ca="1">IF(E2159="","",IF(OR([1]!EM_S_VAL_MV(E2159,deadline)="",[1]!EM_S_VAL_MV(E2159,deadline)="--",[1]!EM_S_VAL_MV(E2159,deadline)="null"),0,[1]!EM_S_VAL_MV(E2159,deadline)/100000000))</f>
        <v>187.88469699999999</v>
      </c>
      <c r="J2159" s="46">
        <f ca="1">IF(E2159="","",IF(RIGHT(LEFT($J$1,6),3)="TTM",[1]!EM_S_FA_PROFIT_TTM(E2159,LEFT(RIGHT($J$1,11),10),1)/100000000,[1]!EM_S_STM07_IS(E2159,61,LEFT(RIGHT($J$1,5),4)&amp;"-12-31",1)/100000000))</f>
        <v>7.4165960452999995</v>
      </c>
      <c r="K2159" s="36">
        <f t="shared" ca="1" si="167"/>
        <v>25.333009355291118</v>
      </c>
      <c r="L2159" s="46">
        <f ca="1">IF(E2159="","",IF(ISERROR(IF(行业估值!$E$7="最新年报",[1]!EM_S_STM07_BS(E2159,140,LEFT(RIGHT($L$1,5),4)&amp;"-12-31",1)/100000000,[1]!EM_S_STM07_BS(E2159,140,LEFT(RIGHT($L$1,11),10),1)/100000000)),0,IF(行业估值!$E$7="最新年报",[1]!EM_S_STM07_BS(E2159,140,LEFT(RIGHT($L$1,5),4)&amp;"-12-31",1)/100000000,[1]!EM_S_STM07_BS(E2159,140,LEFT(RIGHT($L$1,11),10),1)/100000000)))</f>
        <v>47.635600891599999</v>
      </c>
      <c r="M2159" s="36">
        <f t="shared" ca="1" si="168"/>
        <v>3.9442075566035597</v>
      </c>
      <c r="N2159" s="37">
        <f ca="1">IF(E2159="","",IF(ISERROR([1]!EM_S_EST_NETPROFIT(E2159,行业估值!$E$6,deadline)/100000000),"-",[1]!EM_S_EST_NETPROFIT(E2159,行业估值!$E$6,deadline)/100000000))</f>
        <v>7.8875714285714293</v>
      </c>
      <c r="O2159" s="36">
        <f t="shared" ca="1" si="169"/>
        <v>23.820348088312532</v>
      </c>
      <c r="T2159" s="64" t="s">
        <v>7298</v>
      </c>
      <c r="U2159" s="64" t="s">
        <v>7299</v>
      </c>
    </row>
    <row r="2160" spans="4:21">
      <c r="D2160" s="45" t="str">
        <f>IF(AND(行业估值!$B$39=$G2160,COUNTIF($G$2:$G$2552,$G2160)&gt;=1),COUNTIF($G$2:G2160,$G2160),"")</f>
        <v/>
      </c>
      <c r="E2160" s="65" t="str">
        <f t="shared" si="165"/>
        <v>300775.SZ</v>
      </c>
      <c r="F2160" s="65" t="str">
        <f t="shared" si="166"/>
        <v>三角防务</v>
      </c>
      <c r="G2160" s="34" t="str">
        <f>IF(E2160="","",IF(行业估值!$C$5="申万行业",[1]!EM_S_INFO_INDUSTRY_SW2014(E2160,"1"),IF(行业估值!$C$5="证监会行业",[1]!EM_S_INFO_INDUSTRY_CSRC1(E2160,"1"),[1]!EM_S_INFO_INDUSTRY_EM2016(E2160,"1"))))</f>
        <v>国防与装备</v>
      </c>
      <c r="H2160" s="34" t="str">
        <f>IF(E2160="","",IF($H$1="上证50",[1]!EM_S_INFO_COMPINDEX(E2160,"000016"),"")&amp;IF($H$1="上证180",[1]!EM_S_INFO_COMPINDEX(E2160,"000010"),"")&amp;IF($H$1="沪深300",[1]!EM_S_INFO_COMPINDEX(E2160,"000300"),"")&amp;IF(AND($H$1="上证A股",RIGHT(E2160,2)="SH"),"是","")&amp;IF(AND($H$1="深证A股",RIGHT(E2160,2)="SZ"),"是","")&amp;IF(AND($H$1="创业板",LEFT(E2160,1)-3=0),"是","")&amp;IF(AND($H$1="全部A股",E2160&lt;&gt;0),"是","")&amp;IF(AND($H$1="中小板",LEFT(E2160,3)="002"),"是",""))</f>
        <v>是</v>
      </c>
      <c r="I2160" s="46">
        <f ca="1">IF(E2160="","",IF(OR([1]!EM_S_VAL_MV(E2160,deadline)="",[1]!EM_S_VAL_MV(E2160,deadline)="--",[1]!EM_S_VAL_MV(E2160,deadline)="null"),0,[1]!EM_S_VAL_MV(E2160,deadline)/100000000))</f>
        <v>171.9385</v>
      </c>
      <c r="J2160" s="46">
        <f ca="1">IF(E2160="","",IF(RIGHT(LEFT($J$1,6),3)="TTM",[1]!EM_S_FA_PROFIT_TTM(E2160,LEFT(RIGHT($J$1,11),10),1)/100000000,[1]!EM_S_STM07_IS(E2160,61,LEFT(RIGHT($J$1,5),4)&amp;"-12-31",1)/100000000))</f>
        <v>1.7617006116</v>
      </c>
      <c r="K2160" s="36">
        <f t="shared" ca="1" si="167"/>
        <v>97.598024810721483</v>
      </c>
      <c r="L2160" s="46">
        <f ca="1">IF(E2160="","",IF(ISERROR(IF(行业估值!$E$7="最新年报",[1]!EM_S_STM07_BS(E2160,140,LEFT(RIGHT($L$1,5),4)&amp;"-12-31",1)/100000000,[1]!EM_S_STM07_BS(E2160,140,LEFT(RIGHT($L$1,11),10),1)/100000000)),0,IF(行业估值!$E$7="最新年报",[1]!EM_S_STM07_BS(E2160,140,LEFT(RIGHT($L$1,5),4)&amp;"-12-31",1)/100000000,[1]!EM_S_STM07_BS(E2160,140,LEFT(RIGHT($L$1,11),10),1)/100000000)))</f>
        <v>17.586257022999998</v>
      </c>
      <c r="M2160" s="36">
        <f t="shared" ca="1" si="168"/>
        <v>9.7768672307661646</v>
      </c>
      <c r="N2160" s="37" t="str">
        <f ca="1">IF(E2160="","",IF(ISERROR([1]!EM_S_EST_NETPROFIT(E2160,行业估值!$E$6,deadline)/100000000),"-",[1]!EM_S_EST_NETPROFIT(E2160,行业估值!$E$6,deadline)/100000000))</f>
        <v>-</v>
      </c>
      <c r="O2160" s="36" t="str">
        <f t="shared" ca="1" si="169"/>
        <v>-</v>
      </c>
      <c r="T2160" s="64" t="s">
        <v>7300</v>
      </c>
      <c r="U2160" s="64" t="s">
        <v>7301</v>
      </c>
    </row>
    <row r="2161" spans="4:21">
      <c r="D2161" s="45">
        <f>IF(AND(行业估值!$B$39=$G2161,COUNTIF($G$2:$G$2552,$G2161)&gt;=1),COUNTIF($G$2:G2161,$G2161),"")</f>
        <v>223</v>
      </c>
      <c r="E2161" s="65" t="str">
        <f t="shared" si="165"/>
        <v>300776.SZ</v>
      </c>
      <c r="F2161" s="65" t="str">
        <f t="shared" si="166"/>
        <v>帝尔激光</v>
      </c>
      <c r="G2161" s="34" t="str">
        <f>IF(E2161="","",IF(行业估值!$C$5="申万行业",[1]!EM_S_INFO_INDUSTRY_SW2014(E2161,"1"),IF(行业估值!$C$5="证监会行业",[1]!EM_S_INFO_INDUSTRY_CSRC1(E2161,"1"),[1]!EM_S_INFO_INDUSTRY_EM2016(E2161,"1"))))</f>
        <v>机械设备</v>
      </c>
      <c r="H2161" s="34" t="str">
        <f>IF(E2161="","",IF($H$1="上证50",[1]!EM_S_INFO_COMPINDEX(E2161,"000016"),"")&amp;IF($H$1="上证180",[1]!EM_S_INFO_COMPINDEX(E2161,"000010"),"")&amp;IF($H$1="沪深300",[1]!EM_S_INFO_COMPINDEX(E2161,"000300"),"")&amp;IF(AND($H$1="上证A股",RIGHT(E2161,2)="SH"),"是","")&amp;IF(AND($H$1="深证A股",RIGHT(E2161,2)="SZ"),"是","")&amp;IF(AND($H$1="创业板",LEFT(E2161,1)-3=0),"是","")&amp;IF(AND($H$1="全部A股",E2161&lt;&gt;0),"是","")&amp;IF(AND($H$1="中小板",LEFT(E2161,3)="002"),"是",""))</f>
        <v>是</v>
      </c>
      <c r="I2161" s="46">
        <f ca="1">IF(E2161="","",IF(OR([1]!EM_S_VAL_MV(E2161,deadline)="",[1]!EM_S_VAL_MV(E2161,deadline)="--",[1]!EM_S_VAL_MV(E2161,deadline)="null"),0,[1]!EM_S_VAL_MV(E2161,deadline)/100000000))</f>
        <v>82.32581175</v>
      </c>
      <c r="J2161" s="46">
        <f ca="1">IF(E2161="","",IF(RIGHT(LEFT($J$1,6),3)="TTM",[1]!EM_S_FA_PROFIT_TTM(E2161,LEFT(RIGHT($J$1,11),10),1)/100000000,[1]!EM_S_STM07_IS(E2161,61,LEFT(RIGHT($J$1,5),4)&amp;"-12-31",1)/100000000))</f>
        <v>2.7671994932999997</v>
      </c>
      <c r="K2161" s="36">
        <f t="shared" ca="1" si="167"/>
        <v>29.750587895570575</v>
      </c>
      <c r="L2161" s="46">
        <f ca="1">IF(E2161="","",IF(ISERROR(IF(行业估值!$E$7="最新年报",[1]!EM_S_STM07_BS(E2161,140,LEFT(RIGHT($L$1,5),4)&amp;"-12-31",1)/100000000,[1]!EM_S_STM07_BS(E2161,140,LEFT(RIGHT($L$1,11),10),1)/100000000)),0,IF(行业估值!$E$7="最新年报",[1]!EM_S_STM07_BS(E2161,140,LEFT(RIGHT($L$1,5),4)&amp;"-12-31",1)/100000000,[1]!EM_S_STM07_BS(E2161,140,LEFT(RIGHT($L$1,11),10),1)/100000000)))</f>
        <v>13.7823199958</v>
      </c>
      <c r="M2161" s="36">
        <f t="shared" ca="1" si="168"/>
        <v>5.9732912728109504</v>
      </c>
      <c r="N2161" s="37">
        <f ca="1">IF(E2161="","",IF(ISERROR([1]!EM_S_EST_NETPROFIT(E2161,行业估值!$E$6,deadline)/100000000),"-",[1]!EM_S_EST_NETPROFIT(E2161,行业估值!$E$6,deadline)/100000000))</f>
        <v>2.9275000000000002</v>
      </c>
      <c r="O2161" s="36">
        <f t="shared" ca="1" si="169"/>
        <v>28.121541161400511</v>
      </c>
      <c r="T2161" s="64" t="s">
        <v>7302</v>
      </c>
      <c r="U2161" s="64" t="s">
        <v>7303</v>
      </c>
    </row>
    <row r="2162" spans="4:21">
      <c r="D2162" s="45" t="str">
        <f>IF(AND(行业估值!$B$39=$G2162,COUNTIF($G$2:$G$2552,$G2162)&gt;=1),COUNTIF($G$2:G2162,$G2162),"")</f>
        <v/>
      </c>
      <c r="E2162" s="65" t="str">
        <f t="shared" si="165"/>
        <v>300777.SZ</v>
      </c>
      <c r="F2162" s="65" t="str">
        <f t="shared" si="166"/>
        <v>中简科技</v>
      </c>
      <c r="G2162" s="34" t="str">
        <f>IF(E2162="","",IF(行业估值!$C$5="申万行业",[1]!EM_S_INFO_INDUSTRY_SW2014(E2162,"1"),IF(行业估值!$C$5="证监会行业",[1]!EM_S_INFO_INDUSTRY_CSRC1(E2162,"1"),[1]!EM_S_INFO_INDUSTRY_EM2016(E2162,"1"))))</f>
        <v>基础化工</v>
      </c>
      <c r="H2162" s="34" t="str">
        <f>IF(E2162="","",IF($H$1="上证50",[1]!EM_S_INFO_COMPINDEX(E2162,"000016"),"")&amp;IF($H$1="上证180",[1]!EM_S_INFO_COMPINDEX(E2162,"000010"),"")&amp;IF($H$1="沪深300",[1]!EM_S_INFO_COMPINDEX(E2162,"000300"),"")&amp;IF(AND($H$1="上证A股",RIGHT(E2162,2)="SH"),"是","")&amp;IF(AND($H$1="深证A股",RIGHT(E2162,2)="SZ"),"是","")&amp;IF(AND($H$1="创业板",LEFT(E2162,1)-3=0),"是","")&amp;IF(AND($H$1="全部A股",E2162&lt;&gt;0),"是","")&amp;IF(AND($H$1="中小板",LEFT(E2162,3)="002"),"是",""))</f>
        <v>是</v>
      </c>
      <c r="I2162" s="46">
        <f ca="1">IF(E2162="","",IF(OR([1]!EM_S_VAL_MV(E2162,deadline)="",[1]!EM_S_VAL_MV(E2162,deadline)="--",[1]!EM_S_VAL_MV(E2162,deadline)="null"),0,[1]!EM_S_VAL_MV(E2162,deadline)/100000000))</f>
        <v>120.883022</v>
      </c>
      <c r="J2162" s="46">
        <f ca="1">IF(E2162="","",IF(RIGHT(LEFT($J$1,6),3)="TTM",[1]!EM_S_FA_PROFIT_TTM(E2162,LEFT(RIGHT($J$1,11),10),1)/100000000,[1]!EM_S_STM07_IS(E2162,61,LEFT(RIGHT($J$1,5),4)&amp;"-12-31",1)/100000000))</f>
        <v>1.4945440883000001</v>
      </c>
      <c r="K2162" s="36">
        <f t="shared" ca="1" si="167"/>
        <v>80.882874547716341</v>
      </c>
      <c r="L2162" s="46">
        <f ca="1">IF(E2162="","",IF(ISERROR(IF(行业估值!$E$7="最新年报",[1]!EM_S_STM07_BS(E2162,140,LEFT(RIGHT($L$1,5),4)&amp;"-12-31",1)/100000000,[1]!EM_S_STM07_BS(E2162,140,LEFT(RIGHT($L$1,11),10),1)/100000000)),0,IF(行业估值!$E$7="最新年报",[1]!EM_S_STM07_BS(E2162,140,LEFT(RIGHT($L$1,5),4)&amp;"-12-31",1)/100000000,[1]!EM_S_STM07_BS(E2162,140,LEFT(RIGHT($L$1,11),10),1)/100000000)))</f>
        <v>9.1765590119000002</v>
      </c>
      <c r="M2162" s="36">
        <f t="shared" ca="1" si="168"/>
        <v>13.173022899241538</v>
      </c>
      <c r="N2162" s="37">
        <f ca="1">IF(E2162="","",IF(ISERROR([1]!EM_S_EST_NETPROFIT(E2162,行业估值!$E$6,deadline)/100000000),"-",[1]!EM_S_EST_NETPROFIT(E2162,行业估值!$E$6,deadline)/100000000))</f>
        <v>1.4995666666666665</v>
      </c>
      <c r="O2162" s="36">
        <f t="shared" ca="1" si="169"/>
        <v>80.611969235556941</v>
      </c>
      <c r="T2162" s="64" t="s">
        <v>7304</v>
      </c>
      <c r="U2162" s="64" t="s">
        <v>7305</v>
      </c>
    </row>
    <row r="2163" spans="4:21">
      <c r="D2163" s="45" t="str">
        <f>IF(AND(行业估值!$B$39=$G2163,COUNTIF($G$2:$G$2552,$G2163)&gt;=1),COUNTIF($G$2:G2163,$G2163),"")</f>
        <v/>
      </c>
      <c r="E2163" s="65" t="str">
        <f t="shared" si="165"/>
        <v>300778.SZ</v>
      </c>
      <c r="F2163" s="65" t="str">
        <f t="shared" si="166"/>
        <v>新城市</v>
      </c>
      <c r="G2163" s="34" t="str">
        <f>IF(E2163="","",IF(行业估值!$C$5="申万行业",[1]!EM_S_INFO_INDUSTRY_SW2014(E2163,"1"),IF(行业估值!$C$5="证监会行业",[1]!EM_S_INFO_INDUSTRY_CSRC1(E2163,"1"),[1]!EM_S_INFO_INDUSTRY_EM2016(E2163,"1"))))</f>
        <v>休闲、生活及专业服务</v>
      </c>
      <c r="H2163" s="34" t="str">
        <f>IF(E2163="","",IF($H$1="上证50",[1]!EM_S_INFO_COMPINDEX(E2163,"000016"),"")&amp;IF($H$1="上证180",[1]!EM_S_INFO_COMPINDEX(E2163,"000010"),"")&amp;IF($H$1="沪深300",[1]!EM_S_INFO_COMPINDEX(E2163,"000300"),"")&amp;IF(AND($H$1="上证A股",RIGHT(E2163,2)="SH"),"是","")&amp;IF(AND($H$1="深证A股",RIGHT(E2163,2)="SZ"),"是","")&amp;IF(AND($H$1="创业板",LEFT(E2163,1)-3=0),"是","")&amp;IF(AND($H$1="全部A股",E2163&lt;&gt;0),"是","")&amp;IF(AND($H$1="中小板",LEFT(E2163,3)="002"),"是",""))</f>
        <v>是</v>
      </c>
      <c r="I2163" s="46">
        <f ca="1">IF(E2163="","",IF(OR([1]!EM_S_VAL_MV(E2163,deadline)="",[1]!EM_S_VAL_MV(E2163,deadline)="--",[1]!EM_S_VAL_MV(E2163,deadline)="null"),0,[1]!EM_S_VAL_MV(E2163,deadline)/100000000))</f>
        <v>31.88</v>
      </c>
      <c r="J2163" s="46">
        <f ca="1">IF(E2163="","",IF(RIGHT(LEFT($J$1,6),3)="TTM",[1]!EM_S_FA_PROFIT_TTM(E2163,LEFT(RIGHT($J$1,11),10),1)/100000000,[1]!EM_S_STM07_IS(E2163,61,LEFT(RIGHT($J$1,5),4)&amp;"-12-31",1)/100000000))</f>
        <v>1.1320317499999999</v>
      </c>
      <c r="K2163" s="36">
        <f t="shared" ca="1" si="167"/>
        <v>28.16175429708575</v>
      </c>
      <c r="L2163" s="46">
        <f ca="1">IF(E2163="","",IF(ISERROR(IF(行业估值!$E$7="最新年报",[1]!EM_S_STM07_BS(E2163,140,LEFT(RIGHT($L$1,5),4)&amp;"-12-31",1)/100000000,[1]!EM_S_STM07_BS(E2163,140,LEFT(RIGHT($L$1,11),10),1)/100000000)),0,IF(行业估值!$E$7="最新年报",[1]!EM_S_STM07_BS(E2163,140,LEFT(RIGHT($L$1,5),4)&amp;"-12-31",1)/100000000,[1]!EM_S_STM07_BS(E2163,140,LEFT(RIGHT($L$1,11),10),1)/100000000)))</f>
        <v>8.9202275059999998</v>
      </c>
      <c r="M2163" s="36">
        <f t="shared" ca="1" si="168"/>
        <v>3.5738998785128069</v>
      </c>
      <c r="N2163" s="37" t="str">
        <f ca="1">IF(E2163="","",IF(ISERROR([1]!EM_S_EST_NETPROFIT(E2163,行业估值!$E$6,deadline)/100000000),"-",[1]!EM_S_EST_NETPROFIT(E2163,行业估值!$E$6,deadline)/100000000))</f>
        <v>-</v>
      </c>
      <c r="O2163" s="36" t="str">
        <f t="shared" ca="1" si="169"/>
        <v>-</v>
      </c>
      <c r="T2163" s="64" t="s">
        <v>7306</v>
      </c>
      <c r="U2163" s="64" t="s">
        <v>7307</v>
      </c>
    </row>
    <row r="2164" spans="4:21">
      <c r="D2164" s="45" t="str">
        <f>IF(AND(行业估值!$B$39=$G2164,COUNTIF($G$2:$G$2552,$G2164)&gt;=1),COUNTIF($G$2:G2164,$G2164),"")</f>
        <v/>
      </c>
      <c r="E2164" s="65" t="str">
        <f t="shared" si="165"/>
        <v>300779.SZ</v>
      </c>
      <c r="F2164" s="65" t="str">
        <f t="shared" si="166"/>
        <v>惠城环保</v>
      </c>
      <c r="G2164" s="34" t="str">
        <f>IF(E2164="","",IF(行业估值!$C$5="申万行业",[1]!EM_S_INFO_INDUSTRY_SW2014(E2164,"1"),IF(行业估值!$C$5="证监会行业",[1]!EM_S_INFO_INDUSTRY_CSRC1(E2164,"1"),[1]!EM_S_INFO_INDUSTRY_EM2016(E2164,"1"))))</f>
        <v>公用事业</v>
      </c>
      <c r="H2164" s="34" t="str">
        <f>IF(E2164="","",IF($H$1="上证50",[1]!EM_S_INFO_COMPINDEX(E2164,"000016"),"")&amp;IF($H$1="上证180",[1]!EM_S_INFO_COMPINDEX(E2164,"000010"),"")&amp;IF($H$1="沪深300",[1]!EM_S_INFO_COMPINDEX(E2164,"000300"),"")&amp;IF(AND($H$1="上证A股",RIGHT(E2164,2)="SH"),"是","")&amp;IF(AND($H$1="深证A股",RIGHT(E2164,2)="SZ"),"是","")&amp;IF(AND($H$1="创业板",LEFT(E2164,1)-3=0),"是","")&amp;IF(AND($H$1="全部A股",E2164&lt;&gt;0),"是","")&amp;IF(AND($H$1="中小板",LEFT(E2164,3)="002"),"是",""))</f>
        <v>是</v>
      </c>
      <c r="I2164" s="46">
        <f ca="1">IF(E2164="","",IF(OR([1]!EM_S_VAL_MV(E2164,deadline)="",[1]!EM_S_VAL_MV(E2164,deadline)="--",[1]!EM_S_VAL_MV(E2164,deadline)="null"),0,[1]!EM_S_VAL_MV(E2164,deadline)/100000000))</f>
        <v>26.54</v>
      </c>
      <c r="J2164" s="46">
        <f ca="1">IF(E2164="","",IF(RIGHT(LEFT($J$1,6),3)="TTM",[1]!EM_S_FA_PROFIT_TTM(E2164,LEFT(RIGHT($J$1,11),10),1)/100000000,[1]!EM_S_STM07_IS(E2164,61,LEFT(RIGHT($J$1,5),4)&amp;"-12-31",1)/100000000))</f>
        <v>0.63277705770000003</v>
      </c>
      <c r="K2164" s="36">
        <f t="shared" ca="1" si="167"/>
        <v>41.942102162279447</v>
      </c>
      <c r="L2164" s="46">
        <f ca="1">IF(E2164="","",IF(ISERROR(IF(行业估值!$E$7="最新年报",[1]!EM_S_STM07_BS(E2164,140,LEFT(RIGHT($L$1,5),4)&amp;"-12-31",1)/100000000,[1]!EM_S_STM07_BS(E2164,140,LEFT(RIGHT($L$1,11),10),1)/100000000)),0,IF(行业估值!$E$7="最新年报",[1]!EM_S_STM07_BS(E2164,140,LEFT(RIGHT($L$1,5),4)&amp;"-12-31",1)/100000000,[1]!EM_S_STM07_BS(E2164,140,LEFT(RIGHT($L$1,11),10),1)/100000000)))</f>
        <v>6.4582192748000002</v>
      </c>
      <c r="M2164" s="36">
        <f t="shared" ca="1" si="168"/>
        <v>4.1094919312447624</v>
      </c>
      <c r="N2164" s="37" t="str">
        <f ca="1">IF(E2164="","",IF(ISERROR([1]!EM_S_EST_NETPROFIT(E2164,行业估值!$E$6,deadline)/100000000),"-",[1]!EM_S_EST_NETPROFIT(E2164,行业估值!$E$6,deadline)/100000000))</f>
        <v>-</v>
      </c>
      <c r="O2164" s="36" t="str">
        <f t="shared" ca="1" si="169"/>
        <v>-</v>
      </c>
      <c r="T2164" s="64" t="s">
        <v>7308</v>
      </c>
      <c r="U2164" s="64" t="s">
        <v>7309</v>
      </c>
    </row>
    <row r="2165" spans="4:21">
      <c r="D2165" s="45">
        <f>IF(AND(行业估值!$B$39=$G2165,COUNTIF($G$2:$G$2552,$G2165)&gt;=1),COUNTIF($G$2:G2165,$G2165),"")</f>
        <v>224</v>
      </c>
      <c r="E2165" s="65" t="str">
        <f t="shared" si="165"/>
        <v>300780.SZ</v>
      </c>
      <c r="F2165" s="65" t="str">
        <f t="shared" si="166"/>
        <v>德恩精工</v>
      </c>
      <c r="G2165" s="34" t="str">
        <f>IF(E2165="","",IF(行业估值!$C$5="申万行业",[1]!EM_S_INFO_INDUSTRY_SW2014(E2165,"1"),IF(行业估值!$C$5="证监会行业",[1]!EM_S_INFO_INDUSTRY_CSRC1(E2165,"1"),[1]!EM_S_INFO_INDUSTRY_EM2016(E2165,"1"))))</f>
        <v>机械设备</v>
      </c>
      <c r="H2165" s="34" t="str">
        <f>IF(E2165="","",IF($H$1="上证50",[1]!EM_S_INFO_COMPINDEX(E2165,"000016"),"")&amp;IF($H$1="上证180",[1]!EM_S_INFO_COMPINDEX(E2165,"000010"),"")&amp;IF($H$1="沪深300",[1]!EM_S_INFO_COMPINDEX(E2165,"000300"),"")&amp;IF(AND($H$1="上证A股",RIGHT(E2165,2)="SH"),"是","")&amp;IF(AND($H$1="深证A股",RIGHT(E2165,2)="SZ"),"是","")&amp;IF(AND($H$1="创业板",LEFT(E2165,1)-3=0),"是","")&amp;IF(AND($H$1="全部A股",E2165&lt;&gt;0),"是","")&amp;IF(AND($H$1="中小板",LEFT(E2165,3)="002"),"是",""))</f>
        <v>是</v>
      </c>
      <c r="I2165" s="46">
        <f ca="1">IF(E2165="","",IF(OR([1]!EM_S_VAL_MV(E2165,deadline)="",[1]!EM_S_VAL_MV(E2165,deadline)="--",[1]!EM_S_VAL_MV(E2165,deadline)="null"),0,[1]!EM_S_VAL_MV(E2165,deadline)/100000000))</f>
        <v>28.864656</v>
      </c>
      <c r="J2165" s="46">
        <f ca="1">IF(E2165="","",IF(RIGHT(LEFT($J$1,6),3)="TTM",[1]!EM_S_FA_PROFIT_TTM(E2165,LEFT(RIGHT($J$1,11),10),1)/100000000,[1]!EM_S_STM07_IS(E2165,61,LEFT(RIGHT($J$1,5),4)&amp;"-12-31",1)/100000000))</f>
        <v>0.74801501290000005</v>
      </c>
      <c r="K2165" s="36">
        <f t="shared" ca="1" si="167"/>
        <v>38.588337803667628</v>
      </c>
      <c r="L2165" s="46">
        <f ca="1">IF(E2165="","",IF(ISERROR(IF(行业估值!$E$7="最新年报",[1]!EM_S_STM07_BS(E2165,140,LEFT(RIGHT($L$1,5),4)&amp;"-12-31",1)/100000000,[1]!EM_S_STM07_BS(E2165,140,LEFT(RIGHT($L$1,11),10),1)/100000000)),0,IF(行业估值!$E$7="最新年报",[1]!EM_S_STM07_BS(E2165,140,LEFT(RIGHT($L$1,5),4)&amp;"-12-31",1)/100000000,[1]!EM_S_STM07_BS(E2165,140,LEFT(RIGHT($L$1,11),10),1)/100000000)))</f>
        <v>9.6211221015999993</v>
      </c>
      <c r="M2165" s="36">
        <f t="shared" ca="1" si="168"/>
        <v>3.0001340483143633</v>
      </c>
      <c r="N2165" s="37" t="str">
        <f ca="1">IF(E2165="","",IF(ISERROR([1]!EM_S_EST_NETPROFIT(E2165,行业估值!$E$6,deadline)/100000000),"-",[1]!EM_S_EST_NETPROFIT(E2165,行业估值!$E$6,deadline)/100000000))</f>
        <v>-</v>
      </c>
      <c r="O2165" s="36" t="str">
        <f t="shared" ca="1" si="169"/>
        <v>-</v>
      </c>
      <c r="T2165" s="64" t="s">
        <v>7310</v>
      </c>
      <c r="U2165" s="64" t="s">
        <v>7311</v>
      </c>
    </row>
    <row r="2166" spans="4:21">
      <c r="D2166" s="45" t="str">
        <f>IF(AND(行业估值!$B$39=$G2166,COUNTIF($G$2:$G$2552,$G2166)&gt;=1),COUNTIF($G$2:G2166,$G2166),"")</f>
        <v/>
      </c>
      <c r="E2166" s="65" t="str">
        <f t="shared" si="165"/>
        <v>300781.SZ</v>
      </c>
      <c r="F2166" s="65" t="str">
        <f t="shared" si="166"/>
        <v>因赛集团</v>
      </c>
      <c r="G2166" s="34" t="str">
        <f>IF(E2166="","",IF(行业估值!$C$5="申万行业",[1]!EM_S_INFO_INDUSTRY_SW2014(E2166,"1"),IF(行业估值!$C$5="证监会行业",[1]!EM_S_INFO_INDUSTRY_CSRC1(E2166,"1"),[1]!EM_S_INFO_INDUSTRY_EM2016(E2166,"1"))))</f>
        <v>文化传媒</v>
      </c>
      <c r="H2166" s="34" t="str">
        <f>IF(E2166="","",IF($H$1="上证50",[1]!EM_S_INFO_COMPINDEX(E2166,"000016"),"")&amp;IF($H$1="上证180",[1]!EM_S_INFO_COMPINDEX(E2166,"000010"),"")&amp;IF($H$1="沪深300",[1]!EM_S_INFO_COMPINDEX(E2166,"000300"),"")&amp;IF(AND($H$1="上证A股",RIGHT(E2166,2)="SH"),"是","")&amp;IF(AND($H$1="深证A股",RIGHT(E2166,2)="SZ"),"是","")&amp;IF(AND($H$1="创业板",LEFT(E2166,1)-3=0),"是","")&amp;IF(AND($H$1="全部A股",E2166&lt;&gt;0),"是","")&amp;IF(AND($H$1="中小板",LEFT(E2166,3)="002"),"是",""))</f>
        <v>是</v>
      </c>
      <c r="I2166" s="46">
        <f ca="1">IF(E2166="","",IF(OR([1]!EM_S_VAL_MV(E2166,deadline)="",[1]!EM_S_VAL_MV(E2166,deadline)="--",[1]!EM_S_VAL_MV(E2166,deadline)="null"),0,[1]!EM_S_VAL_MV(E2166,deadline)/100000000))</f>
        <v>25.793587241999997</v>
      </c>
      <c r="J2166" s="46">
        <f ca="1">IF(E2166="","",IF(RIGHT(LEFT($J$1,6),3)="TTM",[1]!EM_S_FA_PROFIT_TTM(E2166,LEFT(RIGHT($J$1,11),10),1)/100000000,[1]!EM_S_STM07_IS(E2166,61,LEFT(RIGHT($J$1,5),4)&amp;"-12-31",1)/100000000))</f>
        <v>0.57201592030000004</v>
      </c>
      <c r="K2166" s="36">
        <f t="shared" ca="1" si="167"/>
        <v>45.092428945810227</v>
      </c>
      <c r="L2166" s="46">
        <f ca="1">IF(E2166="","",IF(ISERROR(IF(行业估值!$E$7="最新年报",[1]!EM_S_STM07_BS(E2166,140,LEFT(RIGHT($L$1,5),4)&amp;"-12-31",1)/100000000,[1]!EM_S_STM07_BS(E2166,140,LEFT(RIGHT($L$1,11),10),1)/100000000)),0,IF(行业估值!$E$7="最新年报",[1]!EM_S_STM07_BS(E2166,140,LEFT(RIGHT($L$1,5),4)&amp;"-12-31",1)/100000000,[1]!EM_S_STM07_BS(E2166,140,LEFT(RIGHT($L$1,11),10),1)/100000000)))</f>
        <v>6.0463069844000001</v>
      </c>
      <c r="M2166" s="36">
        <f t="shared" ca="1" si="168"/>
        <v>4.2660068879317086</v>
      </c>
      <c r="N2166" s="37" t="str">
        <f ca="1">IF(E2166="","",IF(ISERROR([1]!EM_S_EST_NETPROFIT(E2166,行业估值!$E$6,deadline)/100000000),"-",[1]!EM_S_EST_NETPROFIT(E2166,行业估值!$E$6,deadline)/100000000))</f>
        <v>-</v>
      </c>
      <c r="O2166" s="36" t="str">
        <f t="shared" ca="1" si="169"/>
        <v>-</v>
      </c>
      <c r="T2166" s="64" t="s">
        <v>7312</v>
      </c>
      <c r="U2166" s="64" t="s">
        <v>7313</v>
      </c>
    </row>
    <row r="2167" spans="4:21">
      <c r="D2167" s="45" t="str">
        <f>IF(AND(行业估值!$B$39=$G2167,COUNTIF($G$2:$G$2552,$G2167)&gt;=1),COUNTIF($G$2:G2167,$G2167),"")</f>
        <v/>
      </c>
      <c r="E2167" s="65" t="str">
        <f t="shared" si="165"/>
        <v>300782.SZ</v>
      </c>
      <c r="F2167" s="65" t="str">
        <f t="shared" si="166"/>
        <v>卓胜微</v>
      </c>
      <c r="G2167" s="34" t="str">
        <f>IF(E2167="","",IF(行业估值!$C$5="申万行业",[1]!EM_S_INFO_INDUSTRY_SW2014(E2167,"1"),IF(行业估值!$C$5="证监会行业",[1]!EM_S_INFO_INDUSTRY_CSRC1(E2167,"1"),[1]!EM_S_INFO_INDUSTRY_EM2016(E2167,"1"))))</f>
        <v>电子设备</v>
      </c>
      <c r="H2167" s="34" t="str">
        <f>IF(E2167="","",IF($H$1="上证50",[1]!EM_S_INFO_COMPINDEX(E2167,"000016"),"")&amp;IF($H$1="上证180",[1]!EM_S_INFO_COMPINDEX(E2167,"000010"),"")&amp;IF($H$1="沪深300",[1]!EM_S_INFO_COMPINDEX(E2167,"000300"),"")&amp;IF(AND($H$1="上证A股",RIGHT(E2167,2)="SH"),"是","")&amp;IF(AND($H$1="深证A股",RIGHT(E2167,2)="SZ"),"是","")&amp;IF(AND($H$1="创业板",LEFT(E2167,1)-3=0),"是","")&amp;IF(AND($H$1="全部A股",E2167&lt;&gt;0),"是","")&amp;IF(AND($H$1="中小板",LEFT(E2167,3)="002"),"是",""))</f>
        <v>是</v>
      </c>
      <c r="I2167" s="46">
        <f ca="1">IF(E2167="","",IF(OR([1]!EM_S_VAL_MV(E2167,deadline)="",[1]!EM_S_VAL_MV(E2167,deadline)="--",[1]!EM_S_VAL_MV(E2167,deadline)="null"),0,[1]!EM_S_VAL_MV(E2167,deadline)/100000000))</f>
        <v>427</v>
      </c>
      <c r="J2167" s="46">
        <f ca="1">IF(E2167="","",IF(RIGHT(LEFT($J$1,6),3)="TTM",[1]!EM_S_FA_PROFIT_TTM(E2167,LEFT(RIGHT($J$1,11),10),1)/100000000,[1]!EM_S_STM07_IS(E2167,61,LEFT(RIGHT($J$1,5),4)&amp;"-12-31",1)/100000000))</f>
        <v>3.4533838292000003</v>
      </c>
      <c r="K2167" s="36">
        <f t="shared" ca="1" si="167"/>
        <v>123.64684064062391</v>
      </c>
      <c r="L2167" s="46">
        <f ca="1">IF(E2167="","",IF(ISERROR(IF(行业估值!$E$7="最新年报",[1]!EM_S_STM07_BS(E2167,140,LEFT(RIGHT($L$1,5),4)&amp;"-12-31",1)/100000000,[1]!EM_S_STM07_BS(E2167,140,LEFT(RIGHT($L$1,11),10),1)/100000000)),0,IF(行业估值!$E$7="最新年报",[1]!EM_S_STM07_BS(E2167,140,LEFT(RIGHT($L$1,5),4)&amp;"-12-31",1)/100000000,[1]!EM_S_STM07_BS(E2167,140,LEFT(RIGHT($L$1,11),10),1)/100000000)))</f>
        <v>15.291939854700001</v>
      </c>
      <c r="M2167" s="36">
        <f t="shared" ca="1" si="168"/>
        <v>27.923206869582405</v>
      </c>
      <c r="N2167" s="37">
        <f ca="1">IF(E2167="","",IF(ISERROR([1]!EM_S_EST_NETPROFIT(E2167,行业估值!$E$6,deadline)/100000000),"-",[1]!EM_S_EST_NETPROFIT(E2167,行业估值!$E$6,deadline)/100000000))</f>
        <v>4.1760520000000003</v>
      </c>
      <c r="O2167" s="36">
        <f t="shared" ca="1" si="169"/>
        <v>102.24968463036379</v>
      </c>
      <c r="T2167" s="64" t="s">
        <v>7314</v>
      </c>
      <c r="U2167" s="64" t="s">
        <v>7315</v>
      </c>
    </row>
    <row r="2168" spans="4:21">
      <c r="D2168" s="45" t="str">
        <f>IF(AND(行业估值!$B$39=$G2168,COUNTIF($G$2:$G$2552,$G2168)&gt;=1),COUNTIF($G$2:G2168,$G2168),"")</f>
        <v/>
      </c>
      <c r="E2168" s="65" t="str">
        <f t="shared" si="165"/>
        <v>300783.SZ</v>
      </c>
      <c r="F2168" s="65" t="str">
        <f t="shared" si="166"/>
        <v>三只松鼠</v>
      </c>
      <c r="G2168" s="34" t="str">
        <f>IF(E2168="","",IF(行业估值!$C$5="申万行业",[1]!EM_S_INFO_INDUSTRY_SW2014(E2168,"1"),IF(行业估值!$C$5="证监会行业",[1]!EM_S_INFO_INDUSTRY_CSRC1(E2168,"1"),[1]!EM_S_INFO_INDUSTRY_EM2016(E2168,"1"))))</f>
        <v>食品饮料</v>
      </c>
      <c r="H2168" s="34" t="str">
        <f>IF(E2168="","",IF($H$1="上证50",[1]!EM_S_INFO_COMPINDEX(E2168,"000016"),"")&amp;IF($H$1="上证180",[1]!EM_S_INFO_COMPINDEX(E2168,"000010"),"")&amp;IF($H$1="沪深300",[1]!EM_S_INFO_COMPINDEX(E2168,"000300"),"")&amp;IF(AND($H$1="上证A股",RIGHT(E2168,2)="SH"),"是","")&amp;IF(AND($H$1="深证A股",RIGHT(E2168,2)="SZ"),"是","")&amp;IF(AND($H$1="创业板",LEFT(E2168,1)-3=0),"是","")&amp;IF(AND($H$1="全部A股",E2168&lt;&gt;0),"是","")&amp;IF(AND($H$1="中小板",LEFT(E2168,3)="002"),"是",""))</f>
        <v>是</v>
      </c>
      <c r="I2168" s="46">
        <f ca="1">IF(E2168="","",IF(OR([1]!EM_S_VAL_MV(E2168,deadline)="",[1]!EM_S_VAL_MV(E2168,deadline)="--",[1]!EM_S_VAL_MV(E2168,deadline)="null"),0,[1]!EM_S_VAL_MV(E2168,deadline)/100000000))</f>
        <v>227.64769999999999</v>
      </c>
      <c r="J2168" s="46">
        <f ca="1">IF(E2168="","",IF(RIGHT(LEFT($J$1,6),3)="TTM",[1]!EM_S_FA_PROFIT_TTM(E2168,LEFT(RIGHT($J$1,11),10),1)/100000000,[1]!EM_S_STM07_IS(E2168,61,LEFT(RIGHT($J$1,5),4)&amp;"-12-31",1)/100000000))</f>
        <v>3.3171052429000003</v>
      </c>
      <c r="K2168" s="36">
        <f t="shared" ca="1" si="167"/>
        <v>68.628422473860837</v>
      </c>
      <c r="L2168" s="46">
        <f ca="1">IF(E2168="","",IF(ISERROR(IF(行业估值!$E$7="最新年报",[1]!EM_S_STM07_BS(E2168,140,LEFT(RIGHT($L$1,5),4)&amp;"-12-31",1)/100000000,[1]!EM_S_STM07_BS(E2168,140,LEFT(RIGHT($L$1,11),10),1)/100000000)),0,IF(行业估值!$E$7="最新年报",[1]!EM_S_STM07_BS(E2168,140,LEFT(RIGHT($L$1,5),4)&amp;"-12-31",1)/100000000,[1]!EM_S_STM07_BS(E2168,140,LEFT(RIGHT($L$1,11),10),1)/100000000)))</f>
        <v>19.522100817799998</v>
      </c>
      <c r="M2168" s="36">
        <f t="shared" ca="1" si="168"/>
        <v>11.661024708592517</v>
      </c>
      <c r="N2168" s="37">
        <f ca="1">IF(E2168="","",IF(ISERROR([1]!EM_S_EST_NETPROFIT(E2168,行业估值!$E$6,deadline)/100000000),"-",[1]!EM_S_EST_NETPROFIT(E2168,行业估值!$E$6,deadline)/100000000))</f>
        <v>3.8146</v>
      </c>
      <c r="O2168" s="36">
        <f t="shared" ca="1" si="169"/>
        <v>59.678000314580821</v>
      </c>
      <c r="T2168" s="64" t="s">
        <v>7316</v>
      </c>
      <c r="U2168" s="64" t="s">
        <v>7317</v>
      </c>
    </row>
    <row r="2169" spans="4:21">
      <c r="D2169" s="45" t="str">
        <f>IF(AND(行业估值!$B$39=$G2169,COUNTIF($G$2:$G$2552,$G2169)&gt;=1),COUNTIF($G$2:G2169,$G2169),"")</f>
        <v/>
      </c>
      <c r="E2169" s="65" t="str">
        <f t="shared" si="165"/>
        <v>300785.SZ</v>
      </c>
      <c r="F2169" s="65" t="str">
        <f t="shared" si="166"/>
        <v>值得买</v>
      </c>
      <c r="G2169" s="34" t="str">
        <f>IF(E2169="","",IF(行业估值!$C$5="申万行业",[1]!EM_S_INFO_INDUSTRY_SW2014(E2169,"1"),IF(行业估值!$C$5="证监会行业",[1]!EM_S_INFO_INDUSTRY_CSRC1(E2169,"1"),[1]!EM_S_INFO_INDUSTRY_EM2016(E2169,"1"))))</f>
        <v>互联网</v>
      </c>
      <c r="H2169" s="34" t="str">
        <f>IF(E2169="","",IF($H$1="上证50",[1]!EM_S_INFO_COMPINDEX(E2169,"000016"),"")&amp;IF($H$1="上证180",[1]!EM_S_INFO_COMPINDEX(E2169,"000010"),"")&amp;IF($H$1="沪深300",[1]!EM_S_INFO_COMPINDEX(E2169,"000300"),"")&amp;IF(AND($H$1="上证A股",RIGHT(E2169,2)="SH"),"是","")&amp;IF(AND($H$1="深证A股",RIGHT(E2169,2)="SZ"),"是","")&amp;IF(AND($H$1="创业板",LEFT(E2169,1)-3=0),"是","")&amp;IF(AND($H$1="全部A股",E2169&lt;&gt;0),"是","")&amp;IF(AND($H$1="中小板",LEFT(E2169,3)="002"),"是",""))</f>
        <v>是</v>
      </c>
      <c r="I2169" s="46">
        <f ca="1">IF(E2169="","",IF(OR([1]!EM_S_VAL_MV(E2169,deadline)="",[1]!EM_S_VAL_MV(E2169,deadline)="--",[1]!EM_S_VAL_MV(E2169,deadline)="null"),0,[1]!EM_S_VAL_MV(E2169,deadline)/100000000))</f>
        <v>56.906667378000002</v>
      </c>
      <c r="J2169" s="46">
        <f ca="1">IF(E2169="","",IF(RIGHT(LEFT($J$1,6),3)="TTM",[1]!EM_S_FA_PROFIT_TTM(E2169,LEFT(RIGHT($J$1,11),10),1)/100000000,[1]!EM_S_STM07_IS(E2169,61,LEFT(RIGHT($J$1,5),4)&amp;"-12-31",1)/100000000))</f>
        <v>1.1934990872</v>
      </c>
      <c r="K2169" s="36">
        <f t="shared" ca="1" si="167"/>
        <v>47.680528613981167</v>
      </c>
      <c r="L2169" s="46">
        <f ca="1">IF(E2169="","",IF(ISERROR(IF(行业估值!$E$7="最新年报",[1]!EM_S_STM07_BS(E2169,140,LEFT(RIGHT($L$1,5),4)&amp;"-12-31",1)/100000000,[1]!EM_S_STM07_BS(E2169,140,LEFT(RIGHT($L$1,11),10),1)/100000000)),0,IF(行业估值!$E$7="最新年报",[1]!EM_S_STM07_BS(E2169,140,LEFT(RIGHT($L$1,5),4)&amp;"-12-31",1)/100000000,[1]!EM_S_STM07_BS(E2169,140,LEFT(RIGHT($L$1,11),10),1)/100000000)))</f>
        <v>6.9354034225000003</v>
      </c>
      <c r="M2169" s="36">
        <f t="shared" ca="1" si="168"/>
        <v>8.2052425664788355</v>
      </c>
      <c r="N2169" s="37">
        <f ca="1">IF(E2169="","",IF(ISERROR([1]!EM_S_EST_NETPROFIT(E2169,行业估值!$E$6,deadline)/100000000),"-",[1]!EM_S_EST_NETPROFIT(E2169,行业估值!$E$6,deadline)/100000000))</f>
        <v>1.2052750000000001</v>
      </c>
      <c r="O2169" s="36">
        <f t="shared" ca="1" si="169"/>
        <v>47.214674972931483</v>
      </c>
      <c r="T2169" s="64" t="s">
        <v>7318</v>
      </c>
      <c r="U2169" s="64" t="s">
        <v>7319</v>
      </c>
    </row>
    <row r="2170" spans="4:21">
      <c r="D2170" s="45">
        <f>IF(AND(行业估值!$B$39=$G2170,COUNTIF($G$2:$G$2552,$G2170)&gt;=1),COUNTIF($G$2:G2170,$G2170),"")</f>
        <v>225</v>
      </c>
      <c r="E2170" s="65" t="str">
        <f t="shared" si="165"/>
        <v>300786.SZ</v>
      </c>
      <c r="F2170" s="65" t="str">
        <f t="shared" si="166"/>
        <v>国林科技</v>
      </c>
      <c r="G2170" s="34" t="str">
        <f>IF(E2170="","",IF(行业估值!$C$5="申万行业",[1]!EM_S_INFO_INDUSTRY_SW2014(E2170,"1"),IF(行业估值!$C$5="证监会行业",[1]!EM_S_INFO_INDUSTRY_CSRC1(E2170,"1"),[1]!EM_S_INFO_INDUSTRY_EM2016(E2170,"1"))))</f>
        <v>机械设备</v>
      </c>
      <c r="H2170" s="34" t="str">
        <f>IF(E2170="","",IF($H$1="上证50",[1]!EM_S_INFO_COMPINDEX(E2170,"000016"),"")&amp;IF($H$1="上证180",[1]!EM_S_INFO_COMPINDEX(E2170,"000010"),"")&amp;IF($H$1="沪深300",[1]!EM_S_INFO_COMPINDEX(E2170,"000300"),"")&amp;IF(AND($H$1="上证A股",RIGHT(E2170,2)="SH"),"是","")&amp;IF(AND($H$1="深证A股",RIGHT(E2170,2)="SZ"),"是","")&amp;IF(AND($H$1="创业板",LEFT(E2170,1)-3=0),"是","")&amp;IF(AND($H$1="全部A股",E2170&lt;&gt;0),"是","")&amp;IF(AND($H$1="中小板",LEFT(E2170,3)="002"),"是",""))</f>
        <v>是</v>
      </c>
      <c r="I2170" s="46">
        <f ca="1">IF(E2170="","",IF(OR([1]!EM_S_VAL_MV(E2170,deadline)="",[1]!EM_S_VAL_MV(E2170,deadline)="--",[1]!EM_S_VAL_MV(E2170,deadline)="null"),0,[1]!EM_S_VAL_MV(E2170,deadline)/100000000))</f>
        <v>27.48498</v>
      </c>
      <c r="J2170" s="46">
        <f ca="1">IF(E2170="","",IF(RIGHT(LEFT($J$1,6),3)="TTM",[1]!EM_S_FA_PROFIT_TTM(E2170,LEFT(RIGHT($J$1,11),10),1)/100000000,[1]!EM_S_STM07_IS(E2170,61,LEFT(RIGHT($J$1,5),4)&amp;"-12-31",1)/100000000))</f>
        <v>0.68805652709999998</v>
      </c>
      <c r="K2170" s="36">
        <f t="shared" ca="1" si="167"/>
        <v>39.945816829676581</v>
      </c>
      <c r="L2170" s="46">
        <f ca="1">IF(E2170="","",IF(ISERROR(IF(行业估值!$E$7="最新年报",[1]!EM_S_STM07_BS(E2170,140,LEFT(RIGHT($L$1,5),4)&amp;"-12-31",1)/100000000,[1]!EM_S_STM07_BS(E2170,140,LEFT(RIGHT($L$1,11),10),1)/100000000)),0,IF(行业估值!$E$7="最新年报",[1]!EM_S_STM07_BS(E2170,140,LEFT(RIGHT($L$1,5),4)&amp;"-12-31",1)/100000000,[1]!EM_S_STM07_BS(E2170,140,LEFT(RIGHT($L$1,11),10),1)/100000000)))</f>
        <v>7.4737281511000004</v>
      </c>
      <c r="M2170" s="36">
        <f t="shared" ca="1" si="168"/>
        <v>3.6775461248151897</v>
      </c>
      <c r="N2170" s="37" t="str">
        <f ca="1">IF(E2170="","",IF(ISERROR([1]!EM_S_EST_NETPROFIT(E2170,行业估值!$E$6,deadline)/100000000),"-",[1]!EM_S_EST_NETPROFIT(E2170,行业估值!$E$6,deadline)/100000000))</f>
        <v>-</v>
      </c>
      <c r="O2170" s="36" t="str">
        <f t="shared" ca="1" si="169"/>
        <v>-</v>
      </c>
      <c r="T2170" s="64" t="s">
        <v>7320</v>
      </c>
      <c r="U2170" s="64" t="s">
        <v>7321</v>
      </c>
    </row>
    <row r="2171" spans="4:21">
      <c r="D2171" s="45" t="str">
        <f>IF(AND(行业估值!$B$39=$G2171,COUNTIF($G$2:$G$2552,$G2171)&gt;=1),COUNTIF($G$2:G2171,$G2171),"")</f>
        <v/>
      </c>
      <c r="E2171" s="65" t="str">
        <f t="shared" si="165"/>
        <v>300787.SZ</v>
      </c>
      <c r="F2171" s="65" t="str">
        <f t="shared" si="166"/>
        <v>海能实业</v>
      </c>
      <c r="G2171" s="34" t="str">
        <f>IF(E2171="","",IF(行业估值!$C$5="申万行业",[1]!EM_S_INFO_INDUSTRY_SW2014(E2171,"1"),IF(行业估值!$C$5="证监会行业",[1]!EM_S_INFO_INDUSTRY_CSRC1(E2171,"1"),[1]!EM_S_INFO_INDUSTRY_EM2016(E2171,"1"))))</f>
        <v>电子设备</v>
      </c>
      <c r="H2171" s="34" t="str">
        <f>IF(E2171="","",IF($H$1="上证50",[1]!EM_S_INFO_COMPINDEX(E2171,"000016"),"")&amp;IF($H$1="上证180",[1]!EM_S_INFO_COMPINDEX(E2171,"000010"),"")&amp;IF($H$1="沪深300",[1]!EM_S_INFO_COMPINDEX(E2171,"000300"),"")&amp;IF(AND($H$1="上证A股",RIGHT(E2171,2)="SH"),"是","")&amp;IF(AND($H$1="深证A股",RIGHT(E2171,2)="SZ"),"是","")&amp;IF(AND($H$1="创业板",LEFT(E2171,1)-3=0),"是","")&amp;IF(AND($H$1="全部A股",E2171&lt;&gt;0),"是","")&amp;IF(AND($H$1="中小板",LEFT(E2171,3)="002"),"是",""))</f>
        <v>是</v>
      </c>
      <c r="I2171" s="46">
        <f ca="1">IF(E2171="","",IF(OR([1]!EM_S_VAL_MV(E2171,deadline)="",[1]!EM_S_VAL_MV(E2171,deadline)="--",[1]!EM_S_VAL_MV(E2171,deadline)="null"),0,[1]!EM_S_VAL_MV(E2171,deadline)/100000000))</f>
        <v>38.688304000000002</v>
      </c>
      <c r="J2171" s="46">
        <f ca="1">IF(E2171="","",IF(RIGHT(LEFT($J$1,6),3)="TTM",[1]!EM_S_FA_PROFIT_TTM(E2171,LEFT(RIGHT($J$1,11),10),1)/100000000,[1]!EM_S_STM07_IS(E2171,61,LEFT(RIGHT($J$1,5),4)&amp;"-12-31",1)/100000000))</f>
        <v>1.3370690723999998</v>
      </c>
      <c r="K2171" s="36">
        <f t="shared" ca="1" si="167"/>
        <v>28.935157351710806</v>
      </c>
      <c r="L2171" s="46">
        <f ca="1">IF(E2171="","",IF(ISERROR(IF(行业估值!$E$7="最新年报",[1]!EM_S_STM07_BS(E2171,140,LEFT(RIGHT($L$1,5),4)&amp;"-12-31",1)/100000000,[1]!EM_S_STM07_BS(E2171,140,LEFT(RIGHT($L$1,11),10),1)/100000000)),0,IF(行业估值!$E$7="最新年报",[1]!EM_S_STM07_BS(E2171,140,LEFT(RIGHT($L$1,5),4)&amp;"-12-31",1)/100000000,[1]!EM_S_STM07_BS(E2171,140,LEFT(RIGHT($L$1,11),10),1)/100000000)))</f>
        <v>11.027321179100001</v>
      </c>
      <c r="M2171" s="36">
        <f t="shared" ca="1" si="168"/>
        <v>3.5084045682214873</v>
      </c>
      <c r="N2171" s="37" t="str">
        <f ca="1">IF(E2171="","",IF(ISERROR([1]!EM_S_EST_NETPROFIT(E2171,行业估值!$E$6,deadline)/100000000),"-",[1]!EM_S_EST_NETPROFIT(E2171,行业估值!$E$6,deadline)/100000000))</f>
        <v>-</v>
      </c>
      <c r="O2171" s="36" t="str">
        <f t="shared" ca="1" si="169"/>
        <v>-</v>
      </c>
      <c r="T2171" s="64" t="s">
        <v>7322</v>
      </c>
      <c r="U2171" s="64" t="s">
        <v>7323</v>
      </c>
    </row>
    <row r="2172" spans="4:21">
      <c r="D2172" s="45" t="str">
        <f>IF(AND(行业估值!$B$39=$G2172,COUNTIF($G$2:$G$2552,$G2172)&gt;=1),COUNTIF($G$2:G2172,$G2172),"")</f>
        <v/>
      </c>
      <c r="E2172" s="65" t="str">
        <f t="shared" si="165"/>
        <v>300788.SZ</v>
      </c>
      <c r="F2172" s="65" t="str">
        <f t="shared" si="166"/>
        <v>中信出版</v>
      </c>
      <c r="G2172" s="34" t="str">
        <f>IF(E2172="","",IF(行业估值!$C$5="申万行业",[1]!EM_S_INFO_INDUSTRY_SW2014(E2172,"1"),IF(行业估值!$C$5="证监会行业",[1]!EM_S_INFO_INDUSTRY_CSRC1(E2172,"1"),[1]!EM_S_INFO_INDUSTRY_EM2016(E2172,"1"))))</f>
        <v>文化传媒</v>
      </c>
      <c r="H2172" s="34" t="str">
        <f>IF(E2172="","",IF($H$1="上证50",[1]!EM_S_INFO_COMPINDEX(E2172,"000016"),"")&amp;IF($H$1="上证180",[1]!EM_S_INFO_COMPINDEX(E2172,"000010"),"")&amp;IF($H$1="沪深300",[1]!EM_S_INFO_COMPINDEX(E2172,"000300"),"")&amp;IF(AND($H$1="上证A股",RIGHT(E2172,2)="SH"),"是","")&amp;IF(AND($H$1="深证A股",RIGHT(E2172,2)="SZ"),"是","")&amp;IF(AND($H$1="创业板",LEFT(E2172,1)-3=0),"是","")&amp;IF(AND($H$1="全部A股",E2172&lt;&gt;0),"是","")&amp;IF(AND($H$1="中小板",LEFT(E2172,3)="002"),"是",""))</f>
        <v>是</v>
      </c>
      <c r="I2172" s="46">
        <f ca="1">IF(E2172="","",IF(OR([1]!EM_S_VAL_MV(E2172,deadline)="",[1]!EM_S_VAL_MV(E2172,deadline)="--",[1]!EM_S_VAL_MV(E2172,deadline)="null"),0,[1]!EM_S_VAL_MV(E2172,deadline)/100000000))</f>
        <v>88.857802959500006</v>
      </c>
      <c r="J2172" s="46">
        <f ca="1">IF(E2172="","",IF(RIGHT(LEFT($J$1,6),3)="TTM",[1]!EM_S_FA_PROFIT_TTM(E2172,LEFT(RIGHT($J$1,11),10),1)/100000000,[1]!EM_S_STM07_IS(E2172,61,LEFT(RIGHT($J$1,5),4)&amp;"-12-31",1)/100000000))</f>
        <v>2.1944150357000001</v>
      </c>
      <c r="K2172" s="36">
        <f t="shared" ca="1" si="167"/>
        <v>40.492706035052805</v>
      </c>
      <c r="L2172" s="46">
        <f ca="1">IF(E2172="","",IF(ISERROR(IF(行业估值!$E$7="最新年报",[1]!EM_S_STM07_BS(E2172,140,LEFT(RIGHT($L$1,5),4)&amp;"-12-31",1)/100000000,[1]!EM_S_STM07_BS(E2172,140,LEFT(RIGHT($L$1,11),10),1)/100000000)),0,IF(行业估值!$E$7="最新年报",[1]!EM_S_STM07_BS(E2172,140,LEFT(RIGHT($L$1,5),4)&amp;"-12-31",1)/100000000,[1]!EM_S_STM07_BS(E2172,140,LEFT(RIGHT($L$1,11),10),1)/100000000)))</f>
        <v>16.284092809800001</v>
      </c>
      <c r="M2172" s="36">
        <f t="shared" ca="1" si="168"/>
        <v>5.4567241784586304</v>
      </c>
      <c r="N2172" s="37">
        <f ca="1">IF(E2172="","",IF(ISERROR([1]!EM_S_EST_NETPROFIT(E2172,行业估值!$E$6,deadline)/100000000),"-",[1]!EM_S_EST_NETPROFIT(E2172,行业估值!$E$6,deadline)/100000000))</f>
        <v>2.5118049999999998</v>
      </c>
      <c r="O2172" s="36">
        <f t="shared" ca="1" si="169"/>
        <v>35.376075355969121</v>
      </c>
      <c r="T2172" s="64" t="s">
        <v>7324</v>
      </c>
      <c r="U2172" s="64" t="s">
        <v>7325</v>
      </c>
    </row>
    <row r="2173" spans="4:21">
      <c r="D2173" s="45" t="str">
        <f>IF(AND(行业估值!$B$39=$G2173,COUNTIF($G$2:$G$2552,$G2173)&gt;=1),COUNTIF($G$2:G2173,$G2173),"")</f>
        <v/>
      </c>
      <c r="E2173" s="65" t="str">
        <f t="shared" si="165"/>
        <v>300789.SZ</v>
      </c>
      <c r="F2173" s="65" t="str">
        <f t="shared" si="166"/>
        <v>唐源电气</v>
      </c>
      <c r="G2173" s="34" t="str">
        <f>IF(E2173="","",IF(行业估值!$C$5="申万行业",[1]!EM_S_INFO_INDUSTRY_SW2014(E2173,"1"),IF(行业估值!$C$5="证监会行业",[1]!EM_S_INFO_INDUSTRY_CSRC1(E2173,"1"),[1]!EM_S_INFO_INDUSTRY_EM2016(E2173,"1"))))</f>
        <v>信息技术</v>
      </c>
      <c r="H2173" s="34" t="str">
        <f>IF(E2173="","",IF($H$1="上证50",[1]!EM_S_INFO_COMPINDEX(E2173,"000016"),"")&amp;IF($H$1="上证180",[1]!EM_S_INFO_COMPINDEX(E2173,"000010"),"")&amp;IF($H$1="沪深300",[1]!EM_S_INFO_COMPINDEX(E2173,"000300"),"")&amp;IF(AND($H$1="上证A股",RIGHT(E2173,2)="SH"),"是","")&amp;IF(AND($H$1="深证A股",RIGHT(E2173,2)="SZ"),"是","")&amp;IF(AND($H$1="创业板",LEFT(E2173,1)-3=0),"是","")&amp;IF(AND($H$1="全部A股",E2173&lt;&gt;0),"是","")&amp;IF(AND($H$1="中小板",LEFT(E2173,3)="002"),"是",""))</f>
        <v>是</v>
      </c>
      <c r="I2173" s="46">
        <f ca="1">IF(E2173="","",IF(OR([1]!EM_S_VAL_MV(E2173,deadline)="",[1]!EM_S_VAL_MV(E2173,deadline)="--",[1]!EM_S_VAL_MV(E2173,deadline)="null"),0,[1]!EM_S_VAL_MV(E2173,deadline)/100000000))</f>
        <v>34.436488215099999</v>
      </c>
      <c r="J2173" s="46">
        <f ca="1">IF(E2173="","",IF(RIGHT(LEFT($J$1,6),3)="TTM",[1]!EM_S_FA_PROFIT_TTM(E2173,LEFT(RIGHT($J$1,11),10),1)/100000000,[1]!EM_S_STM07_IS(E2173,61,LEFT(RIGHT($J$1,5),4)&amp;"-12-31",1)/100000000))</f>
        <v>0.99449902879999996</v>
      </c>
      <c r="K2173" s="36">
        <f t="shared" ca="1" si="167"/>
        <v>34.626970180807881</v>
      </c>
      <c r="L2173" s="46">
        <f ca="1">IF(E2173="","",IF(ISERROR(IF(行业估值!$E$7="最新年报",[1]!EM_S_STM07_BS(E2173,140,LEFT(RIGHT($L$1,5),4)&amp;"-12-31",1)/100000000,[1]!EM_S_STM07_BS(E2173,140,LEFT(RIGHT($L$1,11),10),1)/100000000)),0,IF(行业估值!$E$7="最新年报",[1]!EM_S_STM07_BS(E2173,140,LEFT(RIGHT($L$1,5),4)&amp;"-12-31",1)/100000000,[1]!EM_S_STM07_BS(E2173,140,LEFT(RIGHT($L$1,11),10),1)/100000000)))</f>
        <v>6.6612914388000002</v>
      </c>
      <c r="M2173" s="36">
        <f t="shared" ca="1" si="168"/>
        <v>5.1696414323681905</v>
      </c>
      <c r="N2173" s="37" t="str">
        <f ca="1">IF(E2173="","",IF(ISERROR([1]!EM_S_EST_NETPROFIT(E2173,行业估值!$E$6,deadline)/100000000),"-",[1]!EM_S_EST_NETPROFIT(E2173,行业估值!$E$6,deadline)/100000000))</f>
        <v>-</v>
      </c>
      <c r="O2173" s="36" t="str">
        <f t="shared" ca="1" si="169"/>
        <v>-</v>
      </c>
      <c r="T2173" s="64" t="s">
        <v>7326</v>
      </c>
      <c r="U2173" s="64" t="s">
        <v>7327</v>
      </c>
    </row>
    <row r="2174" spans="4:21">
      <c r="D2174" s="45" t="str">
        <f>IF(AND(行业估值!$B$39=$G2174,COUNTIF($G$2:$G$2552,$G2174)&gt;=1),COUNTIF($G$2:G2174,$G2174),"")</f>
        <v/>
      </c>
      <c r="E2174" s="65" t="str">
        <f t="shared" si="165"/>
        <v>300790.SZ</v>
      </c>
      <c r="F2174" s="65" t="str">
        <f t="shared" si="166"/>
        <v>宇瞳光学</v>
      </c>
      <c r="G2174" s="34" t="str">
        <f>IF(E2174="","",IF(行业估值!$C$5="申万行业",[1]!EM_S_INFO_INDUSTRY_SW2014(E2174,"1"),IF(行业估值!$C$5="证监会行业",[1]!EM_S_INFO_INDUSTRY_CSRC1(E2174,"1"),[1]!EM_S_INFO_INDUSTRY_EM2016(E2174,"1"))))</f>
        <v>电子设备</v>
      </c>
      <c r="H2174" s="34" t="str">
        <f>IF(E2174="","",IF($H$1="上证50",[1]!EM_S_INFO_COMPINDEX(E2174,"000016"),"")&amp;IF($H$1="上证180",[1]!EM_S_INFO_COMPINDEX(E2174,"000010"),"")&amp;IF($H$1="沪深300",[1]!EM_S_INFO_COMPINDEX(E2174,"000300"),"")&amp;IF(AND($H$1="上证A股",RIGHT(E2174,2)="SH"),"是","")&amp;IF(AND($H$1="深证A股",RIGHT(E2174,2)="SZ"),"是","")&amp;IF(AND($H$1="创业板",LEFT(E2174,1)-3=0),"是","")&amp;IF(AND($H$1="全部A股",E2174&lt;&gt;0),"是","")&amp;IF(AND($H$1="中小板",LEFT(E2174,3)="002"),"是",""))</f>
        <v>是</v>
      </c>
      <c r="I2174" s="46">
        <f ca="1">IF(E2174="","",IF(OR([1]!EM_S_VAL_MV(E2174,deadline)="",[1]!EM_S_VAL_MV(E2174,deadline)="--",[1]!EM_S_VAL_MV(E2174,deadline)="null"),0,[1]!EM_S_VAL_MV(E2174,deadline)/100000000))</f>
        <v>49.840232316700003</v>
      </c>
      <c r="J2174" s="46">
        <f ca="1">IF(E2174="","",IF(RIGHT(LEFT($J$1,6),3)="TTM",[1]!EM_S_FA_PROFIT_TTM(E2174,LEFT(RIGHT($J$1,11),10),1)/100000000,[1]!EM_S_STM07_IS(E2174,61,LEFT(RIGHT($J$1,5),4)&amp;"-12-31",1)/100000000))</f>
        <v>1.087334279</v>
      </c>
      <c r="K2174" s="36">
        <f t="shared" ca="1" si="167"/>
        <v>45.837083663486709</v>
      </c>
      <c r="L2174" s="46">
        <f ca="1">IF(E2174="","",IF(ISERROR(IF(行业估值!$E$7="最新年报",[1]!EM_S_STM07_BS(E2174,140,LEFT(RIGHT($L$1,5),4)&amp;"-12-31",1)/100000000,[1]!EM_S_STM07_BS(E2174,140,LEFT(RIGHT($L$1,11),10),1)/100000000)),0,IF(行业估值!$E$7="最新年报",[1]!EM_S_STM07_BS(E2174,140,LEFT(RIGHT($L$1,5),4)&amp;"-12-31",1)/100000000,[1]!EM_S_STM07_BS(E2174,140,LEFT(RIGHT($L$1,11),10),1)/100000000)))</f>
        <v>11.5896190794</v>
      </c>
      <c r="M2174" s="36">
        <f t="shared" ca="1" si="168"/>
        <v>4.300420227381645</v>
      </c>
      <c r="N2174" s="37" t="str">
        <f ca="1">IF(E2174="","",IF(ISERROR([1]!EM_S_EST_NETPROFIT(E2174,行业估值!$E$6,deadline)/100000000),"-",[1]!EM_S_EST_NETPROFIT(E2174,行业估值!$E$6,deadline)/100000000))</f>
        <v>-</v>
      </c>
      <c r="O2174" s="36" t="str">
        <f t="shared" ca="1" si="169"/>
        <v>-</v>
      </c>
      <c r="T2174" s="64" t="s">
        <v>7328</v>
      </c>
      <c r="U2174" s="64" t="s">
        <v>7329</v>
      </c>
    </row>
    <row r="2175" spans="4:21">
      <c r="D2175" s="45" t="str">
        <f>IF(AND(行业估值!$B$39=$G2175,COUNTIF($G$2:$G$2552,$G2175)&gt;=1),COUNTIF($G$2:G2175,$G2175),"")</f>
        <v/>
      </c>
      <c r="E2175" s="65" t="str">
        <f t="shared" si="165"/>
        <v>300791.SZ</v>
      </c>
      <c r="F2175" s="65" t="str">
        <f t="shared" si="166"/>
        <v>仙乐健康</v>
      </c>
      <c r="G2175" s="34" t="str">
        <f>IF(E2175="","",IF(行业估值!$C$5="申万行业",[1]!EM_S_INFO_INDUSTRY_SW2014(E2175,"1"),IF(行业估值!$C$5="证监会行业",[1]!EM_S_INFO_INDUSTRY_CSRC1(E2175,"1"),[1]!EM_S_INFO_INDUSTRY_EM2016(E2175,"1"))))</f>
        <v>食品饮料</v>
      </c>
      <c r="H2175" s="34" t="str">
        <f>IF(E2175="","",IF($H$1="上证50",[1]!EM_S_INFO_COMPINDEX(E2175,"000016"),"")&amp;IF($H$1="上证180",[1]!EM_S_INFO_COMPINDEX(E2175,"000010"),"")&amp;IF($H$1="沪深300",[1]!EM_S_INFO_COMPINDEX(E2175,"000300"),"")&amp;IF(AND($H$1="上证A股",RIGHT(E2175,2)="SH"),"是","")&amp;IF(AND($H$1="深证A股",RIGHT(E2175,2)="SZ"),"是","")&amp;IF(AND($H$1="创业板",LEFT(E2175,1)-3=0),"是","")&amp;IF(AND($H$1="全部A股",E2175&lt;&gt;0),"是","")&amp;IF(AND($H$1="中小板",LEFT(E2175,3)="002"),"是",""))</f>
        <v>是</v>
      </c>
      <c r="I2175" s="46">
        <f ca="1">IF(E2175="","",IF(OR([1]!EM_S_VAL_MV(E2175,deadline)="",[1]!EM_S_VAL_MV(E2175,deadline)="--",[1]!EM_S_VAL_MV(E2175,deadline)="null"),0,[1]!EM_S_VAL_MV(E2175,deadline)/100000000))</f>
        <v>45.856000000000002</v>
      </c>
      <c r="J2175" s="46">
        <f ca="1">IF(E2175="","",IF(RIGHT(LEFT($J$1,6),3)="TTM",[1]!EM_S_FA_PROFIT_TTM(E2175,LEFT(RIGHT($J$1,11),10),1)/100000000,[1]!EM_S_STM07_IS(E2175,61,LEFT(RIGHT($J$1,5),4)&amp;"-12-31",1)/100000000))</f>
        <v>1.8642285655000002</v>
      </c>
      <c r="K2175" s="36">
        <f t="shared" ca="1" si="167"/>
        <v>24.59784215767613</v>
      </c>
      <c r="L2175" s="46">
        <f ca="1">IF(E2175="","",IF(ISERROR(IF(行业估值!$E$7="最新年报",[1]!EM_S_STM07_BS(E2175,140,LEFT(RIGHT($L$1,5),4)&amp;"-12-31",1)/100000000,[1]!EM_S_STM07_BS(E2175,140,LEFT(RIGHT($L$1,11),10),1)/100000000)),0,IF(行业估值!$E$7="最新年报",[1]!EM_S_STM07_BS(E2175,140,LEFT(RIGHT($L$1,5),4)&amp;"-12-31",1)/100000000,[1]!EM_S_STM07_BS(E2175,140,LEFT(RIGHT($L$1,11),10),1)/100000000)))</f>
        <v>19.247482269500001</v>
      </c>
      <c r="M2175" s="36">
        <f t="shared" ca="1" si="168"/>
        <v>2.3824414724966112</v>
      </c>
      <c r="N2175" s="37" t="str">
        <f ca="1">IF(E2175="","",IF(ISERROR([1]!EM_S_EST_NETPROFIT(E2175,行业估值!$E$6,deadline)/100000000),"-",[1]!EM_S_EST_NETPROFIT(E2175,行业估值!$E$6,deadline)/100000000))</f>
        <v>-</v>
      </c>
      <c r="O2175" s="36" t="str">
        <f t="shared" ca="1" si="169"/>
        <v>-</v>
      </c>
      <c r="T2175" s="64" t="s">
        <v>7330</v>
      </c>
      <c r="U2175" s="64" t="s">
        <v>7331</v>
      </c>
    </row>
    <row r="2176" spans="4:21">
      <c r="D2176" s="45" t="str">
        <f>IF(AND(行业估值!$B$39=$G2176,COUNTIF($G$2:$G$2552,$G2176)&gt;=1),COUNTIF($G$2:G2176,$G2176),"")</f>
        <v/>
      </c>
      <c r="E2176" s="65" t="str">
        <f t="shared" si="165"/>
        <v>300792.SZ</v>
      </c>
      <c r="F2176" s="65" t="str">
        <f t="shared" si="166"/>
        <v>壹网壹创</v>
      </c>
      <c r="G2176" s="34" t="str">
        <f>IF(E2176="","",IF(行业估值!$C$5="申万行业",[1]!EM_S_INFO_INDUSTRY_SW2014(E2176,"1"),IF(行业估值!$C$5="证监会行业",[1]!EM_S_INFO_INDUSTRY_CSRC1(E2176,"1"),[1]!EM_S_INFO_INDUSTRY_EM2016(E2176,"1"))))</f>
        <v>文化传媒</v>
      </c>
      <c r="H2176" s="34" t="str">
        <f>IF(E2176="","",IF($H$1="上证50",[1]!EM_S_INFO_COMPINDEX(E2176,"000016"),"")&amp;IF($H$1="上证180",[1]!EM_S_INFO_COMPINDEX(E2176,"000010"),"")&amp;IF($H$1="沪深300",[1]!EM_S_INFO_COMPINDEX(E2176,"000300"),"")&amp;IF(AND($H$1="上证A股",RIGHT(E2176,2)="SH"),"是","")&amp;IF(AND($H$1="深证A股",RIGHT(E2176,2)="SZ"),"是","")&amp;IF(AND($H$1="创业板",LEFT(E2176,1)-3=0),"是","")&amp;IF(AND($H$1="全部A股",E2176&lt;&gt;0),"是","")&amp;IF(AND($H$1="中小板",LEFT(E2176,3)="002"),"是",""))</f>
        <v>是</v>
      </c>
      <c r="I2176" s="46">
        <f ca="1">IF(E2176="","",IF(OR([1]!EM_S_VAL_MV(E2176,deadline)="",[1]!EM_S_VAL_MV(E2176,deadline)="--",[1]!EM_S_VAL_MV(E2176,deadline)="null"),0,[1]!EM_S_VAL_MV(E2176,deadline)/100000000))</f>
        <v>128.61600000000001</v>
      </c>
      <c r="J2176" s="46">
        <f ca="1">IF(E2176="","",IF(RIGHT(LEFT($J$1,6),3)="TTM",[1]!EM_S_FA_PROFIT_TTM(E2176,LEFT(RIGHT($J$1,11),10),1)/100000000,[1]!EM_S_STM07_IS(E2176,61,LEFT(RIGHT($J$1,5),4)&amp;"-12-31",1)/100000000))</f>
        <v>1.8446194686000001</v>
      </c>
      <c r="K2176" s="36">
        <f t="shared" ca="1" si="167"/>
        <v>69.724949882272966</v>
      </c>
      <c r="L2176" s="46">
        <f ca="1">IF(E2176="","",IF(ISERROR(IF(行业估值!$E$7="最新年报",[1]!EM_S_STM07_BS(E2176,140,LEFT(RIGHT($L$1,5),4)&amp;"-12-31",1)/100000000,[1]!EM_S_STM07_BS(E2176,140,LEFT(RIGHT($L$1,11),10),1)/100000000)),0,IF(行业估值!$E$7="最新年报",[1]!EM_S_STM07_BS(E2176,140,LEFT(RIGHT($L$1,5),4)&amp;"-12-31",1)/100000000,[1]!EM_S_STM07_BS(E2176,140,LEFT(RIGHT($L$1,11),10),1)/100000000)))</f>
        <v>11.5553020271</v>
      </c>
      <c r="M2176" s="36">
        <f t="shared" ca="1" si="168"/>
        <v>11.130474971434252</v>
      </c>
      <c r="N2176" s="37">
        <f ca="1">IF(E2176="","",IF(ISERROR([1]!EM_S_EST_NETPROFIT(E2176,行业估值!$E$6,deadline)/100000000),"-",[1]!EM_S_EST_NETPROFIT(E2176,行业估值!$E$6,deadline)/100000000))</f>
        <v>2.1363615384615384</v>
      </c>
      <c r="O2176" s="36">
        <f t="shared" ca="1" si="169"/>
        <v>60.203293161990018</v>
      </c>
      <c r="T2176" s="64" t="s">
        <v>7332</v>
      </c>
      <c r="U2176" s="64" t="s">
        <v>7333</v>
      </c>
    </row>
    <row r="2177" spans="4:21">
      <c r="D2177" s="45" t="str">
        <f>IF(AND(行业估值!$B$39=$G2177,COUNTIF($G$2:$G$2552,$G2177)&gt;=1),COUNTIF($G$2:G2177,$G2177),"")</f>
        <v/>
      </c>
      <c r="E2177" s="65" t="str">
        <f t="shared" si="165"/>
        <v>300793.SZ</v>
      </c>
      <c r="F2177" s="65" t="str">
        <f t="shared" si="166"/>
        <v>佳禾智能</v>
      </c>
      <c r="G2177" s="34" t="str">
        <f>IF(E2177="","",IF(行业估值!$C$5="申万行业",[1]!EM_S_INFO_INDUSTRY_SW2014(E2177,"1"),IF(行业估值!$C$5="证监会行业",[1]!EM_S_INFO_INDUSTRY_CSRC1(E2177,"1"),[1]!EM_S_INFO_INDUSTRY_EM2016(E2177,"1"))))</f>
        <v>电子设备</v>
      </c>
      <c r="H2177" s="34" t="str">
        <f>IF(E2177="","",IF($H$1="上证50",[1]!EM_S_INFO_COMPINDEX(E2177,"000016"),"")&amp;IF($H$1="上证180",[1]!EM_S_INFO_COMPINDEX(E2177,"000010"),"")&amp;IF($H$1="沪深300",[1]!EM_S_INFO_COMPINDEX(E2177,"000300"),"")&amp;IF(AND($H$1="上证A股",RIGHT(E2177,2)="SH"),"是","")&amp;IF(AND($H$1="深证A股",RIGHT(E2177,2)="SZ"),"是","")&amp;IF(AND($H$1="创业板",LEFT(E2177,1)-3=0),"是","")&amp;IF(AND($H$1="全部A股",E2177&lt;&gt;0),"是","")&amp;IF(AND($H$1="中小板",LEFT(E2177,3)="002"),"是",""))</f>
        <v>是</v>
      </c>
      <c r="I2177" s="46">
        <f ca="1">IF(E2177="","",IF(OR([1]!EM_S_VAL_MV(E2177,deadline)="",[1]!EM_S_VAL_MV(E2177,deadline)="--",[1]!EM_S_VAL_MV(E2177,deadline)="null"),0,[1]!EM_S_VAL_MV(E2177,deadline)/100000000))</f>
        <v>91.557323999999994</v>
      </c>
      <c r="J2177" s="46">
        <f ca="1">IF(E2177="","",IF(RIGHT(LEFT($J$1,6),3)="TTM",[1]!EM_S_FA_PROFIT_TTM(E2177,LEFT(RIGHT($J$1,11),10),1)/100000000,[1]!EM_S_STM07_IS(E2177,61,LEFT(RIGHT($J$1,5),4)&amp;"-12-31",1)/100000000))</f>
        <v>1.2918395876</v>
      </c>
      <c r="K2177" s="36">
        <f t="shared" ca="1" si="167"/>
        <v>70.873601396669258</v>
      </c>
      <c r="L2177" s="46">
        <f ca="1">IF(E2177="","",IF(ISERROR(IF(行业估值!$E$7="最新年报",[1]!EM_S_STM07_BS(E2177,140,LEFT(RIGHT($L$1,5),4)&amp;"-12-31",1)/100000000,[1]!EM_S_STM07_BS(E2177,140,LEFT(RIGHT($L$1,11),10),1)/100000000)),0,IF(行业估值!$E$7="最新年报",[1]!EM_S_STM07_BS(E2177,140,LEFT(RIGHT($L$1,5),4)&amp;"-12-31",1)/100000000,[1]!EM_S_STM07_BS(E2177,140,LEFT(RIGHT($L$1,11),10),1)/100000000)))</f>
        <v>6.6335776371000001</v>
      </c>
      <c r="M2177" s="36">
        <f t="shared" ca="1" si="168"/>
        <v>13.802103330779151</v>
      </c>
      <c r="N2177" s="37">
        <f ca="1">IF(E2177="","",IF(ISERROR([1]!EM_S_EST_NETPROFIT(E2177,行业估值!$E$6,deadline)/100000000),"-",[1]!EM_S_EST_NETPROFIT(E2177,行业估值!$E$6,deadline)/100000000))</f>
        <v>1.4351</v>
      </c>
      <c r="O2177" s="36">
        <f t="shared" ca="1" si="169"/>
        <v>63.798567347223184</v>
      </c>
      <c r="T2177" s="64" t="s">
        <v>7334</v>
      </c>
      <c r="U2177" s="64" t="s">
        <v>7335</v>
      </c>
    </row>
    <row r="2178" spans="4:21">
      <c r="D2178" s="45" t="str">
        <f>IF(AND(行业估值!$B$39=$G2178,COUNTIF($G$2:$G$2552,$G2178)&gt;=1),COUNTIF($G$2:G2178,$G2178),"")</f>
        <v/>
      </c>
      <c r="E2178" s="65" t="str">
        <f t="shared" si="165"/>
        <v>300795.SZ</v>
      </c>
      <c r="F2178" s="65" t="str">
        <f t="shared" si="166"/>
        <v>米奥兰特</v>
      </c>
      <c r="G2178" s="34" t="str">
        <f>IF(E2178="","",IF(行业估值!$C$5="申万行业",[1]!EM_S_INFO_INDUSTRY_SW2014(E2178,"1"),IF(行业估值!$C$5="证监会行业",[1]!EM_S_INFO_INDUSTRY_CSRC1(E2178,"1"),[1]!EM_S_INFO_INDUSTRY_EM2016(E2178,"1"))))</f>
        <v>休闲、生活及专业服务</v>
      </c>
      <c r="H2178" s="34" t="str">
        <f>IF(E2178="","",IF($H$1="上证50",[1]!EM_S_INFO_COMPINDEX(E2178,"000016"),"")&amp;IF($H$1="上证180",[1]!EM_S_INFO_COMPINDEX(E2178,"000010"),"")&amp;IF($H$1="沪深300",[1]!EM_S_INFO_COMPINDEX(E2178,"000300"),"")&amp;IF(AND($H$1="上证A股",RIGHT(E2178,2)="SH"),"是","")&amp;IF(AND($H$1="深证A股",RIGHT(E2178,2)="SZ"),"是","")&amp;IF(AND($H$1="创业板",LEFT(E2178,1)-3=0),"是","")&amp;IF(AND($H$1="全部A股",E2178&lt;&gt;0),"是","")&amp;IF(AND($H$1="中小板",LEFT(E2178,3)="002"),"是",""))</f>
        <v>是</v>
      </c>
      <c r="I2178" s="46">
        <f ca="1">IF(E2178="","",IF(OR([1]!EM_S_VAL_MV(E2178,deadline)="",[1]!EM_S_VAL_MV(E2178,deadline)="--",[1]!EM_S_VAL_MV(E2178,deadline)="null"),0,[1]!EM_S_VAL_MV(E2178,deadline)/100000000))</f>
        <v>28.656920400000001</v>
      </c>
      <c r="J2178" s="46">
        <f ca="1">IF(E2178="","",IF(RIGHT(LEFT($J$1,6),3)="TTM",[1]!EM_S_FA_PROFIT_TTM(E2178,LEFT(RIGHT($J$1,11),10),1)/100000000,[1]!EM_S_STM07_IS(E2178,61,LEFT(RIGHT($J$1,5),4)&amp;"-12-31",1)/100000000))</f>
        <v>0.70460775170000001</v>
      </c>
      <c r="K2178" s="36">
        <f t="shared" ca="1" si="167"/>
        <v>40.670742453314965</v>
      </c>
      <c r="L2178" s="46">
        <f ca="1">IF(E2178="","",IF(ISERROR(IF(行业估值!$E$7="最新年报",[1]!EM_S_STM07_BS(E2178,140,LEFT(RIGHT($L$1,5),4)&amp;"-12-31",1)/100000000,[1]!EM_S_STM07_BS(E2178,140,LEFT(RIGHT($L$1,11),10),1)/100000000)),0,IF(行业估值!$E$7="最新年报",[1]!EM_S_STM07_BS(E2178,140,LEFT(RIGHT($L$1,5),4)&amp;"-12-31",1)/100000000,[1]!EM_S_STM07_BS(E2178,140,LEFT(RIGHT($L$1,11),10),1)/100000000)))</f>
        <v>2.6027393413</v>
      </c>
      <c r="M2178" s="36">
        <f t="shared" ca="1" si="168"/>
        <v>11.010292096974498</v>
      </c>
      <c r="N2178" s="37" t="str">
        <f ca="1">IF(E2178="","",IF(ISERROR([1]!EM_S_EST_NETPROFIT(E2178,行业估值!$E$6,deadline)/100000000),"-",[1]!EM_S_EST_NETPROFIT(E2178,行业估值!$E$6,deadline)/100000000))</f>
        <v>-</v>
      </c>
      <c r="O2178" s="36" t="str">
        <f t="shared" ca="1" si="169"/>
        <v>-</v>
      </c>
      <c r="T2178" s="64" t="s">
        <v>7336</v>
      </c>
      <c r="U2178" s="64" t="s">
        <v>7337</v>
      </c>
    </row>
    <row r="2179" spans="4:21">
      <c r="D2179" s="45" t="str">
        <f>IF(AND(行业估值!$B$39=$G2179,COUNTIF($G$2:$G$2552,$G2179)&gt;=1),COUNTIF($G$2:G2179,$G2179),"")</f>
        <v/>
      </c>
      <c r="E2179" s="65" t="str">
        <f t="shared" ref="E2179:E2242" si="170">IF(U2179="","",U2179)</f>
        <v>300796.SZ</v>
      </c>
      <c r="F2179" s="65" t="str">
        <f t="shared" ref="F2179:F2242" si="171">IF(T2179="","",T2179)</f>
        <v>贝斯美</v>
      </c>
      <c r="G2179" s="34" t="str">
        <f>IF(E2179="","",IF(行业估值!$C$5="申万行业",[1]!EM_S_INFO_INDUSTRY_SW2014(E2179,"1"),IF(行业估值!$C$5="证监会行业",[1]!EM_S_INFO_INDUSTRY_CSRC1(E2179,"1"),[1]!EM_S_INFO_INDUSTRY_EM2016(E2179,"1"))))</f>
        <v>基础化工</v>
      </c>
      <c r="H2179" s="34" t="str">
        <f>IF(E2179="","",IF($H$1="上证50",[1]!EM_S_INFO_COMPINDEX(E2179,"000016"),"")&amp;IF($H$1="上证180",[1]!EM_S_INFO_COMPINDEX(E2179,"000010"),"")&amp;IF($H$1="沪深300",[1]!EM_S_INFO_COMPINDEX(E2179,"000300"),"")&amp;IF(AND($H$1="上证A股",RIGHT(E2179,2)="SH"),"是","")&amp;IF(AND($H$1="深证A股",RIGHT(E2179,2)="SZ"),"是","")&amp;IF(AND($H$1="创业板",LEFT(E2179,1)-3=0),"是","")&amp;IF(AND($H$1="全部A股",E2179&lt;&gt;0),"是","")&amp;IF(AND($H$1="中小板",LEFT(E2179,3)="002"),"是",""))</f>
        <v>是</v>
      </c>
      <c r="I2179" s="46">
        <f ca="1">IF(E2179="","",IF(OR([1]!EM_S_VAL_MV(E2179,deadline)="",[1]!EM_S_VAL_MV(E2179,deadline)="--",[1]!EM_S_VAL_MV(E2179,deadline)="null"),0,[1]!EM_S_VAL_MV(E2179,deadline)/100000000))</f>
        <v>32.225900000000003</v>
      </c>
      <c r="J2179" s="46">
        <f ca="1">IF(E2179="","",IF(RIGHT(LEFT($J$1,6),3)="TTM",[1]!EM_S_FA_PROFIT_TTM(E2179,LEFT(RIGHT($J$1,11),10),1)/100000000,[1]!EM_S_STM07_IS(E2179,61,LEFT(RIGHT($J$1,5),4)&amp;"-12-31",1)/100000000))</f>
        <v>0.84089606220000002</v>
      </c>
      <c r="K2179" s="36">
        <f t="shared" ref="K2179:K2242" ca="1" si="172">IF(E2179="","",IF(OR(I2179=0,J2179=0),"-",I2179/J2179))</f>
        <v>38.323285657550556</v>
      </c>
      <c r="L2179" s="46">
        <f ca="1">IF(E2179="","",IF(ISERROR(IF(行业估值!$E$7="最新年报",[1]!EM_S_STM07_BS(E2179,140,LEFT(RIGHT($L$1,5),4)&amp;"-12-31",1)/100000000,[1]!EM_S_STM07_BS(E2179,140,LEFT(RIGHT($L$1,11),10),1)/100000000)),0,IF(行业估值!$E$7="最新年报",[1]!EM_S_STM07_BS(E2179,140,LEFT(RIGHT($L$1,5),4)&amp;"-12-31",1)/100000000,[1]!EM_S_STM07_BS(E2179,140,LEFT(RIGHT($L$1,11),10),1)/100000000)))</f>
        <v>5.9349278995000008</v>
      </c>
      <c r="M2179" s="36">
        <f t="shared" ref="M2179:M2242" ca="1" si="173">IF(E2179="","",IF(OR(I2179=0,L2179=0),"-",I2179/L2179))</f>
        <v>5.4298721982309059</v>
      </c>
      <c r="N2179" s="37" t="str">
        <f ca="1">IF(E2179="","",IF(ISERROR([1]!EM_S_EST_NETPROFIT(E2179,行业估值!$E$6,deadline)/100000000),"-",[1]!EM_S_EST_NETPROFIT(E2179,行业估值!$E$6,deadline)/100000000))</f>
        <v>-</v>
      </c>
      <c r="O2179" s="36" t="str">
        <f t="shared" ref="O2179:O2242" ca="1" si="174">IF(E2179="","",IF(ISERROR(IF(OR(I2179=0,N2179=0),"-",I2179/N2179)),"-",IF(OR(I2179=0,N2179=0),"-",I2179/N2179)))</f>
        <v>-</v>
      </c>
      <c r="T2179" s="64" t="s">
        <v>7338</v>
      </c>
      <c r="U2179" s="64" t="s">
        <v>7339</v>
      </c>
    </row>
    <row r="2180" spans="4:21">
      <c r="D2180" s="45" t="str">
        <f>IF(AND(行业估值!$B$39=$G2180,COUNTIF($G$2:$G$2552,$G2180)&gt;=1),COUNTIF($G$2:G2180,$G2180),"")</f>
        <v/>
      </c>
      <c r="E2180" s="65" t="str">
        <f t="shared" si="170"/>
        <v>300797.SZ</v>
      </c>
      <c r="F2180" s="65" t="str">
        <f t="shared" si="171"/>
        <v>钢研纳克</v>
      </c>
      <c r="G2180" s="34" t="str">
        <f>IF(E2180="","",IF(行业估值!$C$5="申万行业",[1]!EM_S_INFO_INDUSTRY_SW2014(E2180,"1"),IF(行业估值!$C$5="证监会行业",[1]!EM_S_INFO_INDUSTRY_CSRC1(E2180,"1"),[1]!EM_S_INFO_INDUSTRY_EM2016(E2180,"1"))))</f>
        <v>休闲、生活及专业服务</v>
      </c>
      <c r="H2180" s="34" t="str">
        <f>IF(E2180="","",IF($H$1="上证50",[1]!EM_S_INFO_COMPINDEX(E2180,"000016"),"")&amp;IF($H$1="上证180",[1]!EM_S_INFO_COMPINDEX(E2180,"000010"),"")&amp;IF($H$1="沪深300",[1]!EM_S_INFO_COMPINDEX(E2180,"000300"),"")&amp;IF(AND($H$1="上证A股",RIGHT(E2180,2)="SH"),"是","")&amp;IF(AND($H$1="深证A股",RIGHT(E2180,2)="SZ"),"是","")&amp;IF(AND($H$1="创业板",LEFT(E2180,1)-3=0),"是","")&amp;IF(AND($H$1="全部A股",E2180&lt;&gt;0),"是","")&amp;IF(AND($H$1="中小板",LEFT(E2180,3)="002"),"是",""))</f>
        <v>是</v>
      </c>
      <c r="I2180" s="46">
        <f ca="1">IF(E2180="","",IF(OR([1]!EM_S_VAL_MV(E2180,deadline)="",[1]!EM_S_VAL_MV(E2180,deadline)="--",[1]!EM_S_VAL_MV(E2180,deadline)="null"),0,[1]!EM_S_VAL_MV(E2180,deadline)/100000000))</f>
        <v>61.677700000000002</v>
      </c>
      <c r="J2180" s="46">
        <f ca="1">IF(E2180="","",IF(RIGHT(LEFT($J$1,6),3)="TTM",[1]!EM_S_FA_PROFIT_TTM(E2180,LEFT(RIGHT($J$1,11),10),1)/100000000,[1]!EM_S_STM07_IS(E2180,61,LEFT(RIGHT($J$1,5),4)&amp;"-12-31",1)/100000000))</f>
        <v>0.80977430489999991</v>
      </c>
      <c r="K2180" s="36">
        <f t="shared" ca="1" si="172"/>
        <v>76.166531373969278</v>
      </c>
      <c r="L2180" s="46">
        <f ca="1">IF(E2180="","",IF(ISERROR(IF(行业估值!$E$7="最新年报",[1]!EM_S_STM07_BS(E2180,140,LEFT(RIGHT($L$1,5),4)&amp;"-12-31",1)/100000000,[1]!EM_S_STM07_BS(E2180,140,LEFT(RIGHT($L$1,11),10),1)/100000000)),0,IF(行业估值!$E$7="最新年报",[1]!EM_S_STM07_BS(E2180,140,LEFT(RIGHT($L$1,5),4)&amp;"-12-31",1)/100000000,[1]!EM_S_STM07_BS(E2180,140,LEFT(RIGHT($L$1,11),10),1)/100000000)))</f>
        <v>4.5286506841000005</v>
      </c>
      <c r="M2180" s="36">
        <f t="shared" ca="1" si="173"/>
        <v>13.619443031132681</v>
      </c>
      <c r="N2180" s="37" t="str">
        <f ca="1">IF(E2180="","",IF(ISERROR([1]!EM_S_EST_NETPROFIT(E2180,行业估值!$E$6,deadline)/100000000),"-",[1]!EM_S_EST_NETPROFIT(E2180,行业估值!$E$6,deadline)/100000000))</f>
        <v>-</v>
      </c>
      <c r="O2180" s="36" t="str">
        <f t="shared" ca="1" si="174"/>
        <v>-</v>
      </c>
      <c r="T2180" s="64" t="s">
        <v>7340</v>
      </c>
      <c r="U2180" s="64" t="s">
        <v>7341</v>
      </c>
    </row>
    <row r="2181" spans="4:21">
      <c r="D2181" s="45" t="str">
        <f>IF(AND(行业估值!$B$39=$G2181,COUNTIF($G$2:$G$2552,$G2181)&gt;=1),COUNTIF($G$2:G2181,$G2181),"")</f>
        <v/>
      </c>
      <c r="E2181" s="65" t="str">
        <f t="shared" si="170"/>
        <v>300798.SZ</v>
      </c>
      <c r="F2181" s="65" t="str">
        <f t="shared" si="171"/>
        <v>锦鸡股份</v>
      </c>
      <c r="G2181" s="34" t="str">
        <f>IF(E2181="","",IF(行业估值!$C$5="申万行业",[1]!EM_S_INFO_INDUSTRY_SW2014(E2181,"1"),IF(行业估值!$C$5="证监会行业",[1]!EM_S_INFO_INDUSTRY_CSRC1(E2181,"1"),[1]!EM_S_INFO_INDUSTRY_EM2016(E2181,"1"))))</f>
        <v>基础化工</v>
      </c>
      <c r="H2181" s="34" t="str">
        <f>IF(E2181="","",IF($H$1="上证50",[1]!EM_S_INFO_COMPINDEX(E2181,"000016"),"")&amp;IF($H$1="上证180",[1]!EM_S_INFO_COMPINDEX(E2181,"000010"),"")&amp;IF($H$1="沪深300",[1]!EM_S_INFO_COMPINDEX(E2181,"000300"),"")&amp;IF(AND($H$1="上证A股",RIGHT(E2181,2)="SH"),"是","")&amp;IF(AND($H$1="深证A股",RIGHT(E2181,2)="SZ"),"是","")&amp;IF(AND($H$1="创业板",LEFT(E2181,1)-3=0),"是","")&amp;IF(AND($H$1="全部A股",E2181&lt;&gt;0),"是","")&amp;IF(AND($H$1="中小板",LEFT(E2181,3)="002"),"是",""))</f>
        <v>是</v>
      </c>
      <c r="I2181" s="46">
        <f ca="1">IF(E2181="","",IF(OR([1]!EM_S_VAL_MV(E2181,deadline)="",[1]!EM_S_VAL_MV(E2181,deadline)="--",[1]!EM_S_VAL_MV(E2181,deadline)="null"),0,[1]!EM_S_VAL_MV(E2181,deadline)/100000000))</f>
        <v>44.28138817</v>
      </c>
      <c r="J2181" s="46">
        <f ca="1">IF(E2181="","",IF(RIGHT(LEFT($J$1,6),3)="TTM",[1]!EM_S_FA_PROFIT_TTM(E2181,LEFT(RIGHT($J$1,11),10),1)/100000000,[1]!EM_S_STM07_IS(E2181,61,LEFT(RIGHT($J$1,5),4)&amp;"-12-31",1)/100000000))</f>
        <v>1.0801730412999999</v>
      </c>
      <c r="K2181" s="36">
        <f t="shared" ca="1" si="172"/>
        <v>40.994717028585413</v>
      </c>
      <c r="L2181" s="46">
        <f ca="1">IF(E2181="","",IF(ISERROR(IF(行业估值!$E$7="最新年报",[1]!EM_S_STM07_BS(E2181,140,LEFT(RIGHT($L$1,5),4)&amp;"-12-31",1)/100000000,[1]!EM_S_STM07_BS(E2181,140,LEFT(RIGHT($L$1,11),10),1)/100000000)),0,IF(行业估值!$E$7="最新年报",[1]!EM_S_STM07_BS(E2181,140,LEFT(RIGHT($L$1,5),4)&amp;"-12-31",1)/100000000,[1]!EM_S_STM07_BS(E2181,140,LEFT(RIGHT($L$1,11),10),1)/100000000)))</f>
        <v>10.181489963900001</v>
      </c>
      <c r="M2181" s="36">
        <f t="shared" ca="1" si="173"/>
        <v>4.3492051091742274</v>
      </c>
      <c r="N2181" s="37">
        <f ca="1">IF(E2181="","",IF(ISERROR([1]!EM_S_EST_NETPROFIT(E2181,行业估值!$E$6,deadline)/100000000),"-",[1]!EM_S_EST_NETPROFIT(E2181,行业估值!$E$6,deadline)/100000000))</f>
        <v>1.22</v>
      </c>
      <c r="O2181" s="36">
        <f t="shared" ca="1" si="174"/>
        <v>36.29621981147541</v>
      </c>
      <c r="T2181" s="64" t="s">
        <v>7342</v>
      </c>
      <c r="U2181" s="64" t="s">
        <v>7343</v>
      </c>
    </row>
    <row r="2182" spans="4:21">
      <c r="D2182" s="45" t="str">
        <f>IF(AND(行业估值!$B$39=$G2182,COUNTIF($G$2:$G$2552,$G2182)&gt;=1),COUNTIF($G$2:G2182,$G2182),"")</f>
        <v/>
      </c>
      <c r="E2182" s="65" t="str">
        <f t="shared" si="170"/>
        <v>300799.SZ</v>
      </c>
      <c r="F2182" s="65" t="str">
        <f t="shared" si="171"/>
        <v>左江科技</v>
      </c>
      <c r="G2182" s="34" t="str">
        <f>IF(E2182="","",IF(行业估值!$C$5="申万行业",[1]!EM_S_INFO_INDUSTRY_SW2014(E2182,"1"),IF(行业估值!$C$5="证监会行业",[1]!EM_S_INFO_INDUSTRY_CSRC1(E2182,"1"),[1]!EM_S_INFO_INDUSTRY_EM2016(E2182,"1"))))</f>
        <v>信息技术</v>
      </c>
      <c r="H2182" s="34" t="str">
        <f>IF(E2182="","",IF($H$1="上证50",[1]!EM_S_INFO_COMPINDEX(E2182,"000016"),"")&amp;IF($H$1="上证180",[1]!EM_S_INFO_COMPINDEX(E2182,"000010"),"")&amp;IF($H$1="沪深300",[1]!EM_S_INFO_COMPINDEX(E2182,"000300"),"")&amp;IF(AND($H$1="上证A股",RIGHT(E2182,2)="SH"),"是","")&amp;IF(AND($H$1="深证A股",RIGHT(E2182,2)="SZ"),"是","")&amp;IF(AND($H$1="创业板",LEFT(E2182,1)-3=0),"是","")&amp;IF(AND($H$1="全部A股",E2182&lt;&gt;0),"是","")&amp;IF(AND($H$1="中小板",LEFT(E2182,3)="002"),"是",""))</f>
        <v>是</v>
      </c>
      <c r="I2182" s="46">
        <f ca="1">IF(E2182="","",IF(OR([1]!EM_S_VAL_MV(E2182,deadline)="",[1]!EM_S_VAL_MV(E2182,deadline)="--",[1]!EM_S_VAL_MV(E2182,deadline)="null"),0,[1]!EM_S_VAL_MV(E2182,deadline)/100000000))</f>
        <v>81.8108</v>
      </c>
      <c r="J2182" s="46">
        <f ca="1">IF(E2182="","",IF(RIGHT(LEFT($J$1,6),3)="TTM",[1]!EM_S_FA_PROFIT_TTM(E2182,LEFT(RIGHT($J$1,11),10),1)/100000000,[1]!EM_S_STM07_IS(E2182,61,LEFT(RIGHT($J$1,5),4)&amp;"-12-31",1)/100000000))</f>
        <v>0.72432275439999994</v>
      </c>
      <c r="K2182" s="36">
        <f t="shared" ca="1" si="172"/>
        <v>112.94799107584133</v>
      </c>
      <c r="L2182" s="46">
        <f ca="1">IF(E2182="","",IF(ISERROR(IF(行业估值!$E$7="最新年报",[1]!EM_S_STM07_BS(E2182,140,LEFT(RIGHT($L$1,5),4)&amp;"-12-31",1)/100000000,[1]!EM_S_STM07_BS(E2182,140,LEFT(RIGHT($L$1,11),10),1)/100000000)),0,IF(行业估值!$E$7="最新年报",[1]!EM_S_STM07_BS(E2182,140,LEFT(RIGHT($L$1,5),4)&amp;"-12-31",1)/100000000,[1]!EM_S_STM07_BS(E2182,140,LEFT(RIGHT($L$1,11),10),1)/100000000)))</f>
        <v>2.3877542736000001</v>
      </c>
      <c r="M2182" s="36">
        <f t="shared" ca="1" si="173"/>
        <v>34.262654622602533</v>
      </c>
      <c r="N2182" s="37" t="str">
        <f ca="1">IF(E2182="","",IF(ISERROR([1]!EM_S_EST_NETPROFIT(E2182,行业估值!$E$6,deadline)/100000000),"-",[1]!EM_S_EST_NETPROFIT(E2182,行业估值!$E$6,deadline)/100000000))</f>
        <v>-</v>
      </c>
      <c r="O2182" s="36" t="str">
        <f t="shared" ca="1" si="174"/>
        <v>-</v>
      </c>
      <c r="T2182" s="64" t="s">
        <v>7344</v>
      </c>
      <c r="U2182" s="64" t="s">
        <v>7345</v>
      </c>
    </row>
    <row r="2183" spans="4:21">
      <c r="D2183" s="45">
        <f>IF(AND(行业估值!$B$39=$G2183,COUNTIF($G$2:$G$2552,$G2183)&gt;=1),COUNTIF($G$2:G2183,$G2183),"")</f>
        <v>226</v>
      </c>
      <c r="E2183" s="65" t="str">
        <f t="shared" si="170"/>
        <v>300800.SZ</v>
      </c>
      <c r="F2183" s="65" t="str">
        <f t="shared" si="171"/>
        <v>力合科技</v>
      </c>
      <c r="G2183" s="34" t="str">
        <f>IF(E2183="","",IF(行业估值!$C$5="申万行业",[1]!EM_S_INFO_INDUSTRY_SW2014(E2183,"1"),IF(行业估值!$C$5="证监会行业",[1]!EM_S_INFO_INDUSTRY_CSRC1(E2183,"1"),[1]!EM_S_INFO_INDUSTRY_EM2016(E2183,"1"))))</f>
        <v>机械设备</v>
      </c>
      <c r="H2183" s="34" t="str">
        <f>IF(E2183="","",IF($H$1="上证50",[1]!EM_S_INFO_COMPINDEX(E2183,"000016"),"")&amp;IF($H$1="上证180",[1]!EM_S_INFO_COMPINDEX(E2183,"000010"),"")&amp;IF($H$1="沪深300",[1]!EM_S_INFO_COMPINDEX(E2183,"000300"),"")&amp;IF(AND($H$1="上证A股",RIGHT(E2183,2)="SH"),"是","")&amp;IF(AND($H$1="深证A股",RIGHT(E2183,2)="SZ"),"是","")&amp;IF(AND($H$1="创业板",LEFT(E2183,1)-3=0),"是","")&amp;IF(AND($H$1="全部A股",E2183&lt;&gt;0),"是","")&amp;IF(AND($H$1="中小板",LEFT(E2183,3)="002"),"是",""))</f>
        <v>是</v>
      </c>
      <c r="I2183" s="46">
        <f ca="1">IF(E2183="","",IF(OR([1]!EM_S_VAL_MV(E2183,deadline)="",[1]!EM_S_VAL_MV(E2183,deadline)="--",[1]!EM_S_VAL_MV(E2183,deadline)="null"),0,[1]!EM_S_VAL_MV(E2183,deadline)/100000000))</f>
        <v>55.927999999999997</v>
      </c>
      <c r="J2183" s="46">
        <f ca="1">IF(E2183="","",IF(RIGHT(LEFT($J$1,6),3)="TTM",[1]!EM_S_FA_PROFIT_TTM(E2183,LEFT(RIGHT($J$1,11),10),1)/100000000,[1]!EM_S_STM07_IS(E2183,61,LEFT(RIGHT($J$1,5),4)&amp;"-12-31",1)/100000000))</f>
        <v>2.0583402152000003</v>
      </c>
      <c r="K2183" s="36">
        <f t="shared" ca="1" si="172"/>
        <v>27.171407130363871</v>
      </c>
      <c r="L2183" s="46">
        <f ca="1">IF(E2183="","",IF(ISERROR(IF(行业估值!$E$7="最新年报",[1]!EM_S_STM07_BS(E2183,140,LEFT(RIGHT($L$1,5),4)&amp;"-12-31",1)/100000000,[1]!EM_S_STM07_BS(E2183,140,LEFT(RIGHT($L$1,11),10),1)/100000000)),0,IF(行业估值!$E$7="最新年报",[1]!EM_S_STM07_BS(E2183,140,LEFT(RIGHT($L$1,5),4)&amp;"-12-31",1)/100000000,[1]!EM_S_STM07_BS(E2183,140,LEFT(RIGHT($L$1,11),10),1)/100000000)))</f>
        <v>6.9378557611999998</v>
      </c>
      <c r="M2183" s="36">
        <f t="shared" ca="1" si="173"/>
        <v>8.0612803040353871</v>
      </c>
      <c r="N2183" s="37" t="str">
        <f ca="1">IF(E2183="","",IF(ISERROR([1]!EM_S_EST_NETPROFIT(E2183,行业估值!$E$6,deadline)/100000000),"-",[1]!EM_S_EST_NETPROFIT(E2183,行业估值!$E$6,deadline)/100000000))</f>
        <v>-</v>
      </c>
      <c r="O2183" s="36" t="str">
        <f t="shared" ca="1" si="174"/>
        <v>-</v>
      </c>
      <c r="T2183" s="64" t="s">
        <v>7346</v>
      </c>
      <c r="U2183" s="64" t="s">
        <v>7347</v>
      </c>
    </row>
    <row r="2184" spans="4:21">
      <c r="D2184" s="45" t="str">
        <f>IF(AND(行业估值!$B$39=$G2184,COUNTIF($G$2:$G$2552,$G2184)&gt;=1),COUNTIF($G$2:G2184,$G2184),"")</f>
        <v/>
      </c>
      <c r="E2184" s="65" t="str">
        <f t="shared" si="170"/>
        <v>300801.SZ</v>
      </c>
      <c r="F2184" s="65" t="str">
        <f t="shared" si="171"/>
        <v>泰和科技</v>
      </c>
      <c r="G2184" s="34" t="str">
        <f>IF(E2184="","",IF(行业估值!$C$5="申万行业",[1]!EM_S_INFO_INDUSTRY_SW2014(E2184,"1"),IF(行业估值!$C$5="证监会行业",[1]!EM_S_INFO_INDUSTRY_CSRC1(E2184,"1"),[1]!EM_S_INFO_INDUSTRY_EM2016(E2184,"1"))))</f>
        <v>基础化工</v>
      </c>
      <c r="H2184" s="34" t="str">
        <f>IF(E2184="","",IF($H$1="上证50",[1]!EM_S_INFO_COMPINDEX(E2184,"000016"),"")&amp;IF($H$1="上证180",[1]!EM_S_INFO_COMPINDEX(E2184,"000010"),"")&amp;IF($H$1="沪深300",[1]!EM_S_INFO_COMPINDEX(E2184,"000300"),"")&amp;IF(AND($H$1="上证A股",RIGHT(E2184,2)="SH"),"是","")&amp;IF(AND($H$1="深证A股",RIGHT(E2184,2)="SZ"),"是","")&amp;IF(AND($H$1="创业板",LEFT(E2184,1)-3=0),"是","")&amp;IF(AND($H$1="全部A股",E2184&lt;&gt;0),"是","")&amp;IF(AND($H$1="中小板",LEFT(E2184,3)="002"),"是",""))</f>
        <v>是</v>
      </c>
      <c r="I2184" s="46">
        <f ca="1">IF(E2184="","",IF(OR([1]!EM_S_VAL_MV(E2184,deadline)="",[1]!EM_S_VAL_MV(E2184,deadline)="--",[1]!EM_S_VAL_MV(E2184,deadline)="null"),0,[1]!EM_S_VAL_MV(E2184,deadline)/100000000))</f>
        <v>0</v>
      </c>
      <c r="J2184" s="46">
        <f ca="1">IF(E2184="","",IF(RIGHT(LEFT($J$1,6),3)="TTM",[1]!EM_S_FA_PROFIT_TTM(E2184,LEFT(RIGHT($J$1,11),10),1)/100000000,[1]!EM_S_STM07_IS(E2184,61,LEFT(RIGHT($J$1,5),4)&amp;"-12-31",1)/100000000))</f>
        <v>1.8505074864</v>
      </c>
      <c r="K2184" s="36" t="str">
        <f t="shared" ca="1" si="172"/>
        <v>-</v>
      </c>
      <c r="L2184" s="46">
        <f ca="1">IF(E2184="","",IF(ISERROR(IF(行业估值!$E$7="最新年报",[1]!EM_S_STM07_BS(E2184,140,LEFT(RIGHT($L$1,5),4)&amp;"-12-31",1)/100000000,[1]!EM_S_STM07_BS(E2184,140,LEFT(RIGHT($L$1,11),10),1)/100000000)),0,IF(行业估值!$E$7="最新年报",[1]!EM_S_STM07_BS(E2184,140,LEFT(RIGHT($L$1,5),4)&amp;"-12-31",1)/100000000,[1]!EM_S_STM07_BS(E2184,140,LEFT(RIGHT($L$1,11),10),1)/100000000)))</f>
        <v>8.5439689880999996</v>
      </c>
      <c r="M2184" s="36" t="str">
        <f t="shared" ca="1" si="173"/>
        <v>-</v>
      </c>
      <c r="N2184" s="37" t="str">
        <f ca="1">IF(E2184="","",IF(ISERROR([1]!EM_S_EST_NETPROFIT(E2184,行业估值!$E$6,deadline)/100000000),"-",[1]!EM_S_EST_NETPROFIT(E2184,行业估值!$E$6,deadline)/100000000))</f>
        <v>-</v>
      </c>
      <c r="O2184" s="36" t="str">
        <f t="shared" ca="1" si="174"/>
        <v>-</v>
      </c>
      <c r="T2184" s="64" t="s">
        <v>7348</v>
      </c>
      <c r="U2184" s="64" t="s">
        <v>7349</v>
      </c>
    </row>
    <row r="2185" spans="4:21">
      <c r="D2185" s="45" t="str">
        <f>IF(AND(行业估值!$B$39=$G2185,COUNTIF($G$2:$G$2552,$G2185)&gt;=1),COUNTIF($G$2:G2185,$G2185),"")</f>
        <v/>
      </c>
      <c r="E2185" s="65" t="str">
        <f t="shared" si="170"/>
        <v>300802.SZ</v>
      </c>
      <c r="F2185" s="65" t="str">
        <f t="shared" si="171"/>
        <v>矩子科技</v>
      </c>
      <c r="G2185" s="34" t="str">
        <f>IF(E2185="","",IF(行业估值!$C$5="申万行业",[1]!EM_S_INFO_INDUSTRY_SW2014(E2185,"1"),IF(行业估值!$C$5="证监会行业",[1]!EM_S_INFO_INDUSTRY_CSRC1(E2185,"1"),[1]!EM_S_INFO_INDUSTRY_EM2016(E2185,"1"))))</f>
        <v>电子设备</v>
      </c>
      <c r="H2185" s="34" t="str">
        <f>IF(E2185="","",IF($H$1="上证50",[1]!EM_S_INFO_COMPINDEX(E2185,"000016"),"")&amp;IF($H$1="上证180",[1]!EM_S_INFO_COMPINDEX(E2185,"000010"),"")&amp;IF($H$1="沪深300",[1]!EM_S_INFO_COMPINDEX(E2185,"000300"),"")&amp;IF(AND($H$1="上证A股",RIGHT(E2185,2)="SH"),"是","")&amp;IF(AND($H$1="深证A股",RIGHT(E2185,2)="SZ"),"是","")&amp;IF(AND($H$1="创业板",LEFT(E2185,1)-3=0),"是","")&amp;IF(AND($H$1="全部A股",E2185&lt;&gt;0),"是","")&amp;IF(AND($H$1="中小板",LEFT(E2185,3)="002"),"是",""))</f>
        <v>是</v>
      </c>
      <c r="I2185" s="46">
        <f ca="1">IF(E2185="","",IF(OR([1]!EM_S_VAL_MV(E2185,deadline)="",[1]!EM_S_VAL_MV(E2185,deadline)="--",[1]!EM_S_VAL_MV(E2185,deadline)="null"),0,[1]!EM_S_VAL_MV(E2185,deadline)/100000000))</f>
        <v>74.819999999999993</v>
      </c>
      <c r="J2185" s="46">
        <f ca="1">IF(E2185="","",IF(RIGHT(LEFT($J$1,6),3)="TTM",[1]!EM_S_FA_PROFIT_TTM(E2185,LEFT(RIGHT($J$1,11),10),1)/100000000,[1]!EM_S_STM07_IS(E2185,61,LEFT(RIGHT($J$1,5),4)&amp;"-12-31",1)/100000000))</f>
        <v>0.9911199973999999</v>
      </c>
      <c r="K2185" s="36">
        <f t="shared" ca="1" si="172"/>
        <v>75.490354544631245</v>
      </c>
      <c r="L2185" s="46">
        <f ca="1">IF(E2185="","",IF(ISERROR(IF(行业估值!$E$7="最新年报",[1]!EM_S_STM07_BS(E2185,140,LEFT(RIGHT($L$1,5),4)&amp;"-12-31",1)/100000000,[1]!EM_S_STM07_BS(E2185,140,LEFT(RIGHT($L$1,11),10),1)/100000000)),0,IF(行业估值!$E$7="最新年报",[1]!EM_S_STM07_BS(E2185,140,LEFT(RIGHT($L$1,5),4)&amp;"-12-31",1)/100000000,[1]!EM_S_STM07_BS(E2185,140,LEFT(RIGHT($L$1,11),10),1)/100000000)))</f>
        <v>4.2837876470999996</v>
      </c>
      <c r="M2185" s="36">
        <f t="shared" ca="1" si="173"/>
        <v>17.465851756365883</v>
      </c>
      <c r="N2185" s="37" t="str">
        <f ca="1">IF(E2185="","",IF(ISERROR([1]!EM_S_EST_NETPROFIT(E2185,行业估值!$E$6,deadline)/100000000),"-",[1]!EM_S_EST_NETPROFIT(E2185,行业估值!$E$6,deadline)/100000000))</f>
        <v>-</v>
      </c>
      <c r="O2185" s="36" t="str">
        <f t="shared" ca="1" si="174"/>
        <v>-</v>
      </c>
      <c r="T2185" s="64" t="s">
        <v>7350</v>
      </c>
      <c r="U2185" s="64" t="s">
        <v>7351</v>
      </c>
    </row>
    <row r="2186" spans="4:21">
      <c r="D2186" s="45" t="str">
        <f>IF(AND(行业估值!$B$39=$G2186,COUNTIF($G$2:$G$2552,$G2186)&gt;=1),COUNTIF($G$2:G2186,$G2186),"")</f>
        <v/>
      </c>
      <c r="E2186" s="65" t="str">
        <f t="shared" si="170"/>
        <v>300803.SZ</v>
      </c>
      <c r="F2186" s="65" t="str">
        <f t="shared" si="171"/>
        <v>指南针</v>
      </c>
      <c r="G2186" s="34" t="str">
        <f>IF(E2186="","",IF(行业估值!$C$5="申万行业",[1]!EM_S_INFO_INDUSTRY_SW2014(E2186,"1"),IF(行业估值!$C$5="证监会行业",[1]!EM_S_INFO_INDUSTRY_CSRC1(E2186,"1"),[1]!EM_S_INFO_INDUSTRY_EM2016(E2186,"1"))))</f>
        <v>信息技术</v>
      </c>
      <c r="H2186" s="34" t="str">
        <f>IF(E2186="","",IF($H$1="上证50",[1]!EM_S_INFO_COMPINDEX(E2186,"000016"),"")&amp;IF($H$1="上证180",[1]!EM_S_INFO_COMPINDEX(E2186,"000010"),"")&amp;IF($H$1="沪深300",[1]!EM_S_INFO_COMPINDEX(E2186,"000300"),"")&amp;IF(AND($H$1="上证A股",RIGHT(E2186,2)="SH"),"是","")&amp;IF(AND($H$1="深证A股",RIGHT(E2186,2)="SZ"),"是","")&amp;IF(AND($H$1="创业板",LEFT(E2186,1)-3=0),"是","")&amp;IF(AND($H$1="全部A股",E2186&lt;&gt;0),"是","")&amp;IF(AND($H$1="中小板",LEFT(E2186,3)="002"),"是",""))</f>
        <v>是</v>
      </c>
      <c r="I2186" s="46">
        <f ca="1">IF(E2186="","",IF(OR([1]!EM_S_VAL_MV(E2186,deadline)="",[1]!EM_S_VAL_MV(E2186,deadline)="--",[1]!EM_S_VAL_MV(E2186,deadline)="null"),0,[1]!EM_S_VAL_MV(E2186,deadline)/100000000))</f>
        <v>71.077499824499995</v>
      </c>
      <c r="J2186" s="46">
        <f ca="1">IF(E2186="","",IF(RIGHT(LEFT($J$1,6),3)="TTM",[1]!EM_S_FA_PROFIT_TTM(E2186,LEFT(RIGHT($J$1,11),10),1)/100000000,[1]!EM_S_STM07_IS(E2186,61,LEFT(RIGHT($J$1,5),4)&amp;"-12-31",1)/100000000))</f>
        <v>1.5270044199999999</v>
      </c>
      <c r="K2186" s="36">
        <f t="shared" ca="1" si="172"/>
        <v>46.547016428740918</v>
      </c>
      <c r="L2186" s="46">
        <f ca="1">IF(E2186="","",IF(ISERROR(IF(行业估值!$E$7="最新年报",[1]!EM_S_STM07_BS(E2186,140,LEFT(RIGHT($L$1,5),4)&amp;"-12-31",1)/100000000,[1]!EM_S_STM07_BS(E2186,140,LEFT(RIGHT($L$1,11),10),1)/100000000)),0,IF(行业估值!$E$7="最新年报",[1]!EM_S_STM07_BS(E2186,140,LEFT(RIGHT($L$1,5),4)&amp;"-12-31",1)/100000000,[1]!EM_S_STM07_BS(E2186,140,LEFT(RIGHT($L$1,11),10),1)/100000000)))</f>
        <v>7.9503176699999996</v>
      </c>
      <c r="M2186" s="36">
        <f t="shared" ca="1" si="173"/>
        <v>8.9402087784122468</v>
      </c>
      <c r="N2186" s="37" t="str">
        <f ca="1">IF(E2186="","",IF(ISERROR([1]!EM_S_EST_NETPROFIT(E2186,行业估值!$E$6,deadline)/100000000),"-",[1]!EM_S_EST_NETPROFIT(E2186,行业估值!$E$6,deadline)/100000000))</f>
        <v>-</v>
      </c>
      <c r="O2186" s="36" t="str">
        <f t="shared" ca="1" si="174"/>
        <v>-</v>
      </c>
      <c r="T2186" s="64" t="s">
        <v>7352</v>
      </c>
      <c r="U2186" s="64" t="s">
        <v>7353</v>
      </c>
    </row>
    <row r="2187" spans="4:21">
      <c r="D2187" s="45" t="str">
        <f>IF(AND(行业估值!$B$39=$G2187,COUNTIF($G$2:$G$2552,$G2187)&gt;=1),COUNTIF($G$2:G2187,$G2187),"")</f>
        <v/>
      </c>
      <c r="E2187" s="65" t="str">
        <f t="shared" si="170"/>
        <v>300805.SZ</v>
      </c>
      <c r="F2187" s="65" t="str">
        <f t="shared" si="171"/>
        <v>电声股份</v>
      </c>
      <c r="G2187" s="34" t="str">
        <f>IF(E2187="","",IF(行业估值!$C$5="申万行业",[1]!EM_S_INFO_INDUSTRY_SW2014(E2187,"1"),IF(行业估值!$C$5="证监会行业",[1]!EM_S_INFO_INDUSTRY_CSRC1(E2187,"1"),[1]!EM_S_INFO_INDUSTRY_EM2016(E2187,"1"))))</f>
        <v>文化传媒</v>
      </c>
      <c r="H2187" s="34" t="str">
        <f>IF(E2187="","",IF($H$1="上证50",[1]!EM_S_INFO_COMPINDEX(E2187,"000016"),"")&amp;IF($H$1="上证180",[1]!EM_S_INFO_COMPINDEX(E2187,"000010"),"")&amp;IF($H$1="沪深300",[1]!EM_S_INFO_COMPINDEX(E2187,"000300"),"")&amp;IF(AND($H$1="上证A股",RIGHT(E2187,2)="SH"),"是","")&amp;IF(AND($H$1="深证A股",RIGHT(E2187,2)="SZ"),"是","")&amp;IF(AND($H$1="创业板",LEFT(E2187,1)-3=0),"是","")&amp;IF(AND($H$1="全部A股",E2187&lt;&gt;0),"是","")&amp;IF(AND($H$1="中小板",LEFT(E2187,3)="002"),"是",""))</f>
        <v>是</v>
      </c>
      <c r="I2187" s="46">
        <f ca="1">IF(E2187="","",IF(OR([1]!EM_S_VAL_MV(E2187,deadline)="",[1]!EM_S_VAL_MV(E2187,deadline)="--",[1]!EM_S_VAL_MV(E2187,deadline)="null"),0,[1]!EM_S_VAL_MV(E2187,deadline)/100000000))</f>
        <v>91.079096000000007</v>
      </c>
      <c r="J2187" s="46">
        <f ca="1">IF(E2187="","",IF(RIGHT(LEFT($J$1,6),3)="TTM",[1]!EM_S_FA_PROFIT_TTM(E2187,LEFT(RIGHT($J$1,11),10),1)/100000000,[1]!EM_S_STM07_IS(E2187,61,LEFT(RIGHT($J$1,5),4)&amp;"-12-31",1)/100000000))</f>
        <v>2.0627145383000003</v>
      </c>
      <c r="K2187" s="36">
        <f t="shared" ca="1" si="172"/>
        <v>44.154968760274237</v>
      </c>
      <c r="L2187" s="46">
        <f ca="1">IF(E2187="","",IF(ISERROR(IF(行业估值!$E$7="最新年报",[1]!EM_S_STM07_BS(E2187,140,LEFT(RIGHT($L$1,5),4)&amp;"-12-31",1)/100000000,[1]!EM_S_STM07_BS(E2187,140,LEFT(RIGHT($L$1,11),10),1)/100000000)),0,IF(行业估值!$E$7="最新年报",[1]!EM_S_STM07_BS(E2187,140,LEFT(RIGHT($L$1,5),4)&amp;"-12-31",1)/100000000,[1]!EM_S_STM07_BS(E2187,140,LEFT(RIGHT($L$1,11),10),1)/100000000)))</f>
        <v>11.37707464</v>
      </c>
      <c r="M2187" s="36">
        <f t="shared" ca="1" si="173"/>
        <v>8.0054934051131443</v>
      </c>
      <c r="N2187" s="37">
        <f ca="1">IF(E2187="","",IF(ISERROR([1]!EM_S_EST_NETPROFIT(E2187,行业估值!$E$6,deadline)/100000000),"-",[1]!EM_S_EST_NETPROFIT(E2187,行业估值!$E$6,deadline)/100000000))</f>
        <v>2.5840000000000001</v>
      </c>
      <c r="O2187" s="36">
        <f t="shared" ca="1" si="174"/>
        <v>35.247328173374612</v>
      </c>
      <c r="T2187" s="64" t="s">
        <v>7354</v>
      </c>
      <c r="U2187" s="64" t="s">
        <v>7355</v>
      </c>
    </row>
    <row r="2188" spans="4:21">
      <c r="D2188" s="45" t="str">
        <f>IF(AND(行业估值!$B$39=$G2188,COUNTIF($G$2:$G$2552,$G2188)&gt;=1),COUNTIF($G$2:G2188,$G2188),"")</f>
        <v/>
      </c>
      <c r="E2188" s="65" t="str">
        <f t="shared" si="170"/>
        <v>300806.SZ</v>
      </c>
      <c r="F2188" s="65" t="str">
        <f t="shared" si="171"/>
        <v>斯迪克</v>
      </c>
      <c r="G2188" s="34" t="str">
        <f>IF(E2188="","",IF(行业估值!$C$5="申万行业",[1]!EM_S_INFO_INDUSTRY_SW2014(E2188,"1"),IF(行业估值!$C$5="证监会行业",[1]!EM_S_INFO_INDUSTRY_CSRC1(E2188,"1"),[1]!EM_S_INFO_INDUSTRY_EM2016(E2188,"1"))))</f>
        <v>基础化工</v>
      </c>
      <c r="H2188" s="34" t="str">
        <f>IF(E2188="","",IF($H$1="上证50",[1]!EM_S_INFO_COMPINDEX(E2188,"000016"),"")&amp;IF($H$1="上证180",[1]!EM_S_INFO_COMPINDEX(E2188,"000010"),"")&amp;IF($H$1="沪深300",[1]!EM_S_INFO_COMPINDEX(E2188,"000300"),"")&amp;IF(AND($H$1="上证A股",RIGHT(E2188,2)="SH"),"是","")&amp;IF(AND($H$1="深证A股",RIGHT(E2188,2)="SZ"),"是","")&amp;IF(AND($H$1="创业板",LEFT(E2188,1)-3=0),"是","")&amp;IF(AND($H$1="全部A股",E2188&lt;&gt;0),"是","")&amp;IF(AND($H$1="中小板",LEFT(E2188,3)="002"),"是",""))</f>
        <v>是</v>
      </c>
      <c r="I2188" s="46">
        <f ca="1">IF(E2188="","",IF(OR([1]!EM_S_VAL_MV(E2188,deadline)="",[1]!EM_S_VAL_MV(E2188,deadline)="--",[1]!EM_S_VAL_MV(E2188,deadline)="null"),0,[1]!EM_S_VAL_MV(E2188,deadline)/100000000))</f>
        <v>22.9471558356</v>
      </c>
      <c r="J2188" s="46">
        <f ca="1">IF(E2188="","",IF(RIGHT(LEFT($J$1,6),3)="TTM",[1]!EM_S_FA_PROFIT_TTM(E2188,LEFT(RIGHT($J$1,11),10),1)/100000000,[1]!EM_S_STM07_IS(E2188,61,LEFT(RIGHT($J$1,5),4)&amp;"-12-31",1)/100000000))</f>
        <v>0.70331250180000005</v>
      </c>
      <c r="K2188" s="36">
        <f t="shared" ca="1" si="172"/>
        <v>32.627254281519157</v>
      </c>
      <c r="L2188" s="46">
        <f ca="1">IF(E2188="","",IF(ISERROR(IF(行业估值!$E$7="最新年报",[1]!EM_S_STM07_BS(E2188,140,LEFT(RIGHT($L$1,5),4)&amp;"-12-31",1)/100000000,[1]!EM_S_STM07_BS(E2188,140,LEFT(RIGHT($L$1,11),10),1)/100000000)),0,IF(行业估值!$E$7="最新年报",[1]!EM_S_STM07_BS(E2188,140,LEFT(RIGHT($L$1,5),4)&amp;"-12-31",1)/100000000,[1]!EM_S_STM07_BS(E2188,140,LEFT(RIGHT($L$1,11),10),1)/100000000)))</f>
        <v>7.5494828514999996</v>
      </c>
      <c r="M2188" s="36">
        <f t="shared" ca="1" si="173"/>
        <v>3.0395665884638245</v>
      </c>
      <c r="N2188" s="37" t="str">
        <f ca="1">IF(E2188="","",IF(ISERROR([1]!EM_S_EST_NETPROFIT(E2188,行业估值!$E$6,deadline)/100000000),"-",[1]!EM_S_EST_NETPROFIT(E2188,行业估值!$E$6,deadline)/100000000))</f>
        <v>-</v>
      </c>
      <c r="O2188" s="36" t="str">
        <f t="shared" ca="1" si="174"/>
        <v>-</v>
      </c>
      <c r="T2188" s="64" t="s">
        <v>7356</v>
      </c>
      <c r="U2188" s="64" t="s">
        <v>7357</v>
      </c>
    </row>
    <row r="2189" spans="4:21">
      <c r="D2189" s="45" t="str">
        <f>IF(AND(行业估值!$B$39=$G2189,COUNTIF($G$2:$G$2552,$G2189)&gt;=1),COUNTIF($G$2:G2189,$G2189),"")</f>
        <v/>
      </c>
      <c r="E2189" s="65" t="str">
        <f t="shared" si="170"/>
        <v>600000.SH</v>
      </c>
      <c r="F2189" s="65" t="str">
        <f t="shared" si="171"/>
        <v>浦发银行</v>
      </c>
      <c r="G2189" s="34" t="str">
        <f>IF(E2189="","",IF(行业估值!$C$5="申万行业",[1]!EM_S_INFO_INDUSTRY_SW2014(E2189,"1"),IF(行业估值!$C$5="证监会行业",[1]!EM_S_INFO_INDUSTRY_CSRC1(E2189,"1"),[1]!EM_S_INFO_INDUSTRY_EM2016(E2189,"1"))))</f>
        <v>金融</v>
      </c>
      <c r="H2189" s="34" t="str">
        <f>IF(E2189="","",IF($H$1="上证50",[1]!EM_S_INFO_COMPINDEX(E2189,"000016"),"")&amp;IF($H$1="上证180",[1]!EM_S_INFO_COMPINDEX(E2189,"000010"),"")&amp;IF($H$1="沪深300",[1]!EM_S_INFO_COMPINDEX(E2189,"000300"),"")&amp;IF(AND($H$1="上证A股",RIGHT(E2189,2)="SH"),"是","")&amp;IF(AND($H$1="深证A股",RIGHT(E2189,2)="SZ"),"是","")&amp;IF(AND($H$1="创业板",LEFT(E2189,1)-3=0),"是","")&amp;IF(AND($H$1="全部A股",E2189&lt;&gt;0),"是","")&amp;IF(AND($H$1="中小板",LEFT(E2189,3)="002"),"是",""))</f>
        <v>是</v>
      </c>
      <c r="I2189" s="46">
        <f ca="1">IF(E2189="","",IF(OR([1]!EM_S_VAL_MV(E2189,deadline)="",[1]!EM_S_VAL_MV(E2189,deadline)="--",[1]!EM_S_VAL_MV(E2189,deadline)="null"),0,[1]!EM_S_VAL_MV(E2189,deadline)/100000000))</f>
        <v>3519.3144396003004</v>
      </c>
      <c r="J2189" s="46">
        <f ca="1">IF(E2189="","",IF(RIGHT(LEFT($J$1,6),3)="TTM",[1]!EM_S_FA_PROFIT_TTM(E2189,LEFT(RIGHT($J$1,11),10),1)/100000000,[1]!EM_S_STM07_IS(E2189,61,LEFT(RIGHT($J$1,5),4)&amp;"-12-31",1)/100000000))</f>
        <v>617.15</v>
      </c>
      <c r="K2189" s="36">
        <f t="shared" ca="1" si="172"/>
        <v>5.7025268404768701</v>
      </c>
      <c r="L2189" s="46">
        <f ca="1">IF(E2189="","",IF(ISERROR(IF(行业估值!$E$7="最新年报",[1]!EM_S_STM07_BS(E2189,140,LEFT(RIGHT($L$1,5),4)&amp;"-12-31",1)/100000000,[1]!EM_S_STM07_BS(E2189,140,LEFT(RIGHT($L$1,11),10),1)/100000000)),0,IF(行业估值!$E$7="最新年报",[1]!EM_S_STM07_BS(E2189,140,LEFT(RIGHT($L$1,5),4)&amp;"-12-31",1)/100000000,[1]!EM_S_STM07_BS(E2189,140,LEFT(RIGHT($L$1,11),10),1)/100000000)))</f>
        <v>5400.79</v>
      </c>
      <c r="M2189" s="36">
        <f t="shared" ca="1" si="173"/>
        <v>0.65162956523032745</v>
      </c>
      <c r="N2189" s="37">
        <f ca="1">IF(E2189="","",IF(ISERROR([1]!EM_S_EST_NETPROFIT(E2189,行业估值!$E$6,deadline)/100000000),"-",[1]!EM_S_EST_NETPROFIT(E2189,行业估值!$E$6,deadline)/100000000))</f>
        <v>609.47625000000005</v>
      </c>
      <c r="O2189" s="36">
        <f t="shared" ca="1" si="174"/>
        <v>5.7743258077739696</v>
      </c>
      <c r="T2189" s="64" t="s">
        <v>4294</v>
      </c>
      <c r="U2189" s="64" t="s">
        <v>4295</v>
      </c>
    </row>
    <row r="2190" spans="4:21">
      <c r="D2190" s="45" t="str">
        <f>IF(AND(行业估值!$B$39=$G2190,COUNTIF($G$2:$G$2552,$G2190)&gt;=1),COUNTIF($G$2:G2190,$G2190),"")</f>
        <v/>
      </c>
      <c r="E2190" s="65" t="str">
        <f t="shared" si="170"/>
        <v>600004.SH</v>
      </c>
      <c r="F2190" s="65" t="str">
        <f t="shared" si="171"/>
        <v>白云机场</v>
      </c>
      <c r="G2190" s="34" t="str">
        <f>IF(E2190="","",IF(行业估值!$C$5="申万行业",[1]!EM_S_INFO_INDUSTRY_SW2014(E2190,"1"),IF(行业估值!$C$5="证监会行业",[1]!EM_S_INFO_INDUSTRY_CSRC1(E2190,"1"),[1]!EM_S_INFO_INDUSTRY_EM2016(E2190,"1"))))</f>
        <v>交通运输</v>
      </c>
      <c r="H2190" s="34" t="str">
        <f>IF(E2190="","",IF($H$1="上证50",[1]!EM_S_INFO_COMPINDEX(E2190,"000016"),"")&amp;IF($H$1="上证180",[1]!EM_S_INFO_COMPINDEX(E2190,"000010"),"")&amp;IF($H$1="沪深300",[1]!EM_S_INFO_COMPINDEX(E2190,"000300"),"")&amp;IF(AND($H$1="上证A股",RIGHT(E2190,2)="SH"),"是","")&amp;IF(AND($H$1="深证A股",RIGHT(E2190,2)="SZ"),"是","")&amp;IF(AND($H$1="创业板",LEFT(E2190,1)-3=0),"是","")&amp;IF(AND($H$1="全部A股",E2190&lt;&gt;0),"是","")&amp;IF(AND($H$1="中小板",LEFT(E2190,3)="002"),"是",""))</f>
        <v>是</v>
      </c>
      <c r="I2190" s="46">
        <f ca="1">IF(E2190="","",IF(OR([1]!EM_S_VAL_MV(E2190,deadline)="",[1]!EM_S_VAL_MV(E2190,deadline)="--",[1]!EM_S_VAL_MV(E2190,deadline)="null"),0,[1]!EM_S_VAL_MV(E2190,deadline)/100000000))</f>
        <v>346.61118609499999</v>
      </c>
      <c r="J2190" s="46">
        <f ca="1">IF(E2190="","",IF(RIGHT(LEFT($J$1,6),3)="TTM",[1]!EM_S_FA_PROFIT_TTM(E2190,LEFT(RIGHT($J$1,11),10),1)/100000000,[1]!EM_S_STM07_IS(E2190,61,LEFT(RIGHT($J$1,5),4)&amp;"-12-31",1)/100000000))</f>
        <v>8.3709983499000007</v>
      </c>
      <c r="K2190" s="36">
        <f t="shared" ca="1" si="172"/>
        <v>41.40619453104307</v>
      </c>
      <c r="L2190" s="46">
        <f ca="1">IF(E2190="","",IF(ISERROR(IF(行业估值!$E$7="最新年报",[1]!EM_S_STM07_BS(E2190,140,LEFT(RIGHT($L$1,5),4)&amp;"-12-31",1)/100000000,[1]!EM_S_STM07_BS(E2190,140,LEFT(RIGHT($L$1,11),10),1)/100000000)),0,IF(行业估值!$E$7="最新年报",[1]!EM_S_STM07_BS(E2190,140,LEFT(RIGHT($L$1,5),4)&amp;"-12-31",1)/100000000,[1]!EM_S_STM07_BS(E2190,140,LEFT(RIGHT($L$1,11),10),1)/100000000)))</f>
        <v>158.44571140959999</v>
      </c>
      <c r="M2190" s="36">
        <f t="shared" ca="1" si="173"/>
        <v>2.1875706386206382</v>
      </c>
      <c r="N2190" s="37">
        <f ca="1">IF(E2190="","",IF(ISERROR([1]!EM_S_EST_NETPROFIT(E2190,行业估值!$E$6,deadline)/100000000),"-",[1]!EM_S_EST_NETPROFIT(E2190,行业估值!$E$6,deadline)/100000000))</f>
        <v>8.8685411764705879</v>
      </c>
      <c r="O2190" s="36">
        <f t="shared" ca="1" si="174"/>
        <v>39.083224534673782</v>
      </c>
      <c r="T2190" s="64" t="s">
        <v>4296</v>
      </c>
      <c r="U2190" s="64" t="s">
        <v>4297</v>
      </c>
    </row>
    <row r="2191" spans="4:21">
      <c r="D2191" s="45" t="str">
        <f>IF(AND(行业估值!$B$39=$G2191,COUNTIF($G$2:$G$2552,$G2191)&gt;=1),COUNTIF($G$2:G2191,$G2191),"")</f>
        <v/>
      </c>
      <c r="E2191" s="65" t="str">
        <f t="shared" si="170"/>
        <v>600006.SH</v>
      </c>
      <c r="F2191" s="65" t="str">
        <f t="shared" si="171"/>
        <v>东风汽车</v>
      </c>
      <c r="G2191" s="34" t="str">
        <f>IF(E2191="","",IF(行业估值!$C$5="申万行业",[1]!EM_S_INFO_INDUSTRY_SW2014(E2191,"1"),IF(行业估值!$C$5="证监会行业",[1]!EM_S_INFO_INDUSTRY_CSRC1(E2191,"1"),[1]!EM_S_INFO_INDUSTRY_EM2016(E2191,"1"))))</f>
        <v>交运设备</v>
      </c>
      <c r="H2191" s="34" t="str">
        <f>IF(E2191="","",IF($H$1="上证50",[1]!EM_S_INFO_COMPINDEX(E2191,"000016"),"")&amp;IF($H$1="上证180",[1]!EM_S_INFO_COMPINDEX(E2191,"000010"),"")&amp;IF($H$1="沪深300",[1]!EM_S_INFO_COMPINDEX(E2191,"000300"),"")&amp;IF(AND($H$1="上证A股",RIGHT(E2191,2)="SH"),"是","")&amp;IF(AND($H$1="深证A股",RIGHT(E2191,2)="SZ"),"是","")&amp;IF(AND($H$1="创业板",LEFT(E2191,1)-3=0),"是","")&amp;IF(AND($H$1="全部A股",E2191&lt;&gt;0),"是","")&amp;IF(AND($H$1="中小板",LEFT(E2191,3)="002"),"是",""))</f>
        <v>是</v>
      </c>
      <c r="I2191" s="46">
        <f ca="1">IF(E2191="","",IF(OR([1]!EM_S_VAL_MV(E2191,deadline)="",[1]!EM_S_VAL_MV(E2191,deadline)="--",[1]!EM_S_VAL_MV(E2191,deadline)="null"),0,[1]!EM_S_VAL_MV(E2191,deadline)/100000000))</f>
        <v>87</v>
      </c>
      <c r="J2191" s="46">
        <f ca="1">IF(E2191="","",IF(RIGHT(LEFT($J$1,6),3)="TTM",[1]!EM_S_FA_PROFIT_TTM(E2191,LEFT(RIGHT($J$1,11),10),1)/100000000,[1]!EM_S_STM07_IS(E2191,61,LEFT(RIGHT($J$1,5),4)&amp;"-12-31",1)/100000000))</f>
        <v>4.5621539928999999</v>
      </c>
      <c r="K2191" s="36">
        <f t="shared" ca="1" si="172"/>
        <v>19.069939360967773</v>
      </c>
      <c r="L2191" s="46">
        <f ca="1">IF(E2191="","",IF(ISERROR(IF(行业估值!$E$7="最新年报",[1]!EM_S_STM07_BS(E2191,140,LEFT(RIGHT($L$1,5),4)&amp;"-12-31",1)/100000000,[1]!EM_S_STM07_BS(E2191,140,LEFT(RIGHT($L$1,11),10),1)/100000000)),0,IF(行业估值!$E$7="最新年报",[1]!EM_S_STM07_BS(E2191,140,LEFT(RIGHT($L$1,5),4)&amp;"-12-31",1)/100000000,[1]!EM_S_STM07_BS(E2191,140,LEFT(RIGHT($L$1,11),10),1)/100000000)))</f>
        <v>73.072521740500008</v>
      </c>
      <c r="M2191" s="36">
        <f t="shared" ca="1" si="173"/>
        <v>1.1905980240966663</v>
      </c>
      <c r="N2191" s="37">
        <f ca="1">IF(E2191="","",IF(ISERROR([1]!EM_S_EST_NETPROFIT(E2191,行业估值!$E$6,deadline)/100000000),"-",[1]!EM_S_EST_NETPROFIT(E2191,行业估值!$E$6,deadline)/100000000))</f>
        <v>5.13</v>
      </c>
      <c r="O2191" s="36">
        <f t="shared" ca="1" si="174"/>
        <v>16.959064327485379</v>
      </c>
      <c r="T2191" s="64" t="s">
        <v>4298</v>
      </c>
      <c r="U2191" s="64" t="s">
        <v>4299</v>
      </c>
    </row>
    <row r="2192" spans="4:21">
      <c r="D2192" s="45" t="str">
        <f>IF(AND(行业估值!$B$39=$G2192,COUNTIF($G$2:$G$2552,$G2192)&gt;=1),COUNTIF($G$2:G2192,$G2192),"")</f>
        <v/>
      </c>
      <c r="E2192" s="65" t="str">
        <f t="shared" si="170"/>
        <v>600007.SH</v>
      </c>
      <c r="F2192" s="65" t="str">
        <f t="shared" si="171"/>
        <v>中国国贸</v>
      </c>
      <c r="G2192" s="34" t="str">
        <f>IF(E2192="","",IF(行业估值!$C$5="申万行业",[1]!EM_S_INFO_INDUSTRY_SW2014(E2192,"1"),IF(行业估值!$C$5="证监会行业",[1]!EM_S_INFO_INDUSTRY_CSRC1(E2192,"1"),[1]!EM_S_INFO_INDUSTRY_EM2016(E2192,"1"))))</f>
        <v>房地产</v>
      </c>
      <c r="H2192" s="34" t="str">
        <f>IF(E2192="","",IF($H$1="上证50",[1]!EM_S_INFO_COMPINDEX(E2192,"000016"),"")&amp;IF($H$1="上证180",[1]!EM_S_INFO_COMPINDEX(E2192,"000010"),"")&amp;IF($H$1="沪深300",[1]!EM_S_INFO_COMPINDEX(E2192,"000300"),"")&amp;IF(AND($H$1="上证A股",RIGHT(E2192,2)="SH"),"是","")&amp;IF(AND($H$1="深证A股",RIGHT(E2192,2)="SZ"),"是","")&amp;IF(AND($H$1="创业板",LEFT(E2192,1)-3=0),"是","")&amp;IF(AND($H$1="全部A股",E2192&lt;&gt;0),"是","")&amp;IF(AND($H$1="中小板",LEFT(E2192,3)="002"),"是",""))</f>
        <v>是</v>
      </c>
      <c r="I2192" s="46">
        <f ca="1">IF(E2192="","",IF(OR([1]!EM_S_VAL_MV(E2192,deadline)="",[1]!EM_S_VAL_MV(E2192,deadline)="--",[1]!EM_S_VAL_MV(E2192,deadline)="null"),0,[1]!EM_S_VAL_MV(E2192,deadline)/100000000))</f>
        <v>168.01472667120001</v>
      </c>
      <c r="J2192" s="46">
        <f ca="1">IF(E2192="","",IF(RIGHT(LEFT($J$1,6),3)="TTM",[1]!EM_S_FA_PROFIT_TTM(E2192,LEFT(RIGHT($J$1,11),10),1)/100000000,[1]!EM_S_STM07_IS(E2192,61,LEFT(RIGHT($J$1,5),4)&amp;"-12-31",1)/100000000))</f>
        <v>9.2466065700000009</v>
      </c>
      <c r="K2192" s="36">
        <f t="shared" ca="1" si="172"/>
        <v>18.170420185964502</v>
      </c>
      <c r="L2192" s="46">
        <f ca="1">IF(E2192="","",IF(ISERROR(IF(行业估值!$E$7="最新年报",[1]!EM_S_STM07_BS(E2192,140,LEFT(RIGHT($L$1,5),4)&amp;"-12-31",1)/100000000,[1]!EM_S_STM07_BS(E2192,140,LEFT(RIGHT($L$1,11),10),1)/100000000)),0,IF(行业估值!$E$7="最新年报",[1]!EM_S_STM07_BS(E2192,140,LEFT(RIGHT($L$1,5),4)&amp;"-12-31",1)/100000000,[1]!EM_S_STM07_BS(E2192,140,LEFT(RIGHT($L$1,11),10),1)/100000000)))</f>
        <v>73.363667370000002</v>
      </c>
      <c r="M2192" s="36">
        <f t="shared" ca="1" si="173"/>
        <v>2.2901625926610216</v>
      </c>
      <c r="N2192" s="37">
        <f ca="1">IF(E2192="","",IF(ISERROR([1]!EM_S_EST_NETPROFIT(E2192,行业估值!$E$6,deadline)/100000000),"-",[1]!EM_S_EST_NETPROFIT(E2192,行业估值!$E$6,deadline)/100000000))</f>
        <v>8.853766666666667</v>
      </c>
      <c r="O2192" s="36">
        <f t="shared" ca="1" si="174"/>
        <v>18.976638192166799</v>
      </c>
      <c r="T2192" s="64" t="s">
        <v>4300</v>
      </c>
      <c r="U2192" s="64" t="s">
        <v>4301</v>
      </c>
    </row>
    <row r="2193" spans="4:21">
      <c r="D2193" s="45" t="str">
        <f>IF(AND(行业估值!$B$39=$G2193,COUNTIF($G$2:$G$2552,$G2193)&gt;=1),COUNTIF($G$2:G2193,$G2193),"")</f>
        <v/>
      </c>
      <c r="E2193" s="65" t="str">
        <f t="shared" si="170"/>
        <v>600008.SH</v>
      </c>
      <c r="F2193" s="65" t="str">
        <f t="shared" si="171"/>
        <v>首创股份</v>
      </c>
      <c r="G2193" s="34" t="str">
        <f>IF(E2193="","",IF(行业估值!$C$5="申万行业",[1]!EM_S_INFO_INDUSTRY_SW2014(E2193,"1"),IF(行业估值!$C$5="证监会行业",[1]!EM_S_INFO_INDUSTRY_CSRC1(E2193,"1"),[1]!EM_S_INFO_INDUSTRY_EM2016(E2193,"1"))))</f>
        <v>公用事业</v>
      </c>
      <c r="H2193" s="34" t="str">
        <f>IF(E2193="","",IF($H$1="上证50",[1]!EM_S_INFO_COMPINDEX(E2193,"000016"),"")&amp;IF($H$1="上证180",[1]!EM_S_INFO_COMPINDEX(E2193,"000010"),"")&amp;IF($H$1="沪深300",[1]!EM_S_INFO_COMPINDEX(E2193,"000300"),"")&amp;IF(AND($H$1="上证A股",RIGHT(E2193,2)="SH"),"是","")&amp;IF(AND($H$1="深证A股",RIGHT(E2193,2)="SZ"),"是","")&amp;IF(AND($H$1="创业板",LEFT(E2193,1)-3=0),"是","")&amp;IF(AND($H$1="全部A股",E2193&lt;&gt;0),"是","")&amp;IF(AND($H$1="中小板",LEFT(E2193,3)="002"),"是",""))</f>
        <v>是</v>
      </c>
      <c r="I2193" s="46">
        <f ca="1">IF(E2193="","",IF(OR([1]!EM_S_VAL_MV(E2193,deadline)="",[1]!EM_S_VAL_MV(E2193,deadline)="--",[1]!EM_S_VAL_MV(E2193,deadline)="null"),0,[1]!EM_S_VAL_MV(E2193,deadline)/100000000))</f>
        <v>185.3456115482</v>
      </c>
      <c r="J2193" s="46">
        <f ca="1">IF(E2193="","",IF(RIGHT(LEFT($J$1,6),3)="TTM",[1]!EM_S_FA_PROFIT_TTM(E2193,LEFT(RIGHT($J$1,11),10),1)/100000000,[1]!EM_S_STM07_IS(E2193,61,LEFT(RIGHT($J$1,5),4)&amp;"-12-31",1)/100000000))</f>
        <v>9.7595141604000002</v>
      </c>
      <c r="K2193" s="36">
        <f t="shared" ca="1" si="172"/>
        <v>18.991274412024982</v>
      </c>
      <c r="L2193" s="46">
        <f ca="1">IF(E2193="","",IF(ISERROR(IF(行业估值!$E$7="最新年报",[1]!EM_S_STM07_BS(E2193,140,LEFT(RIGHT($L$1,5),4)&amp;"-12-31",1)/100000000,[1]!EM_S_STM07_BS(E2193,140,LEFT(RIGHT($L$1,11),10),1)/100000000)),0,IF(行业估值!$E$7="最新年报",[1]!EM_S_STM07_BS(E2193,140,LEFT(RIGHT($L$1,5),4)&amp;"-12-31",1)/100000000,[1]!EM_S_STM07_BS(E2193,140,LEFT(RIGHT($L$1,11),10),1)/100000000)))</f>
        <v>173.13597186229998</v>
      </c>
      <c r="M2193" s="36">
        <f t="shared" ca="1" si="173"/>
        <v>1.070520525310654</v>
      </c>
      <c r="N2193" s="37">
        <f ca="1">IF(E2193="","",IF(ISERROR([1]!EM_S_EST_NETPROFIT(E2193,行业估值!$E$6,deadline)/100000000),"-",[1]!EM_S_EST_NETPROFIT(E2193,行业估值!$E$6,deadline)/100000000))</f>
        <v>9.1933333333333334</v>
      </c>
      <c r="O2193" s="36">
        <f t="shared" ca="1" si="174"/>
        <v>20.160871451943436</v>
      </c>
      <c r="T2193" s="64" t="s">
        <v>4302</v>
      </c>
      <c r="U2193" s="64" t="s">
        <v>4303</v>
      </c>
    </row>
    <row r="2194" spans="4:21">
      <c r="D2194" s="45" t="str">
        <f>IF(AND(行业估值!$B$39=$G2194,COUNTIF($G$2:$G$2552,$G2194)&gt;=1),COUNTIF($G$2:G2194,$G2194),"")</f>
        <v/>
      </c>
      <c r="E2194" s="65" t="str">
        <f t="shared" si="170"/>
        <v>600009.SH</v>
      </c>
      <c r="F2194" s="65" t="str">
        <f t="shared" si="171"/>
        <v>上海机场</v>
      </c>
      <c r="G2194" s="34" t="str">
        <f>IF(E2194="","",IF(行业估值!$C$5="申万行业",[1]!EM_S_INFO_INDUSTRY_SW2014(E2194,"1"),IF(行业估值!$C$5="证监会行业",[1]!EM_S_INFO_INDUSTRY_CSRC1(E2194,"1"),[1]!EM_S_INFO_INDUSTRY_EM2016(E2194,"1"))))</f>
        <v>交通运输</v>
      </c>
      <c r="H2194" s="34" t="str">
        <f>IF(E2194="","",IF($H$1="上证50",[1]!EM_S_INFO_COMPINDEX(E2194,"000016"),"")&amp;IF($H$1="上证180",[1]!EM_S_INFO_COMPINDEX(E2194,"000010"),"")&amp;IF($H$1="沪深300",[1]!EM_S_INFO_COMPINDEX(E2194,"000300"),"")&amp;IF(AND($H$1="上证A股",RIGHT(E2194,2)="SH"),"是","")&amp;IF(AND($H$1="深证A股",RIGHT(E2194,2)="SZ"),"是","")&amp;IF(AND($H$1="创业板",LEFT(E2194,1)-3=0),"是","")&amp;IF(AND($H$1="全部A股",E2194&lt;&gt;0),"是","")&amp;IF(AND($H$1="中小板",LEFT(E2194,3)="002"),"是",""))</f>
        <v>是</v>
      </c>
      <c r="I2194" s="46">
        <f ca="1">IF(E2194="","",IF(OR([1]!EM_S_VAL_MV(E2194,deadline)="",[1]!EM_S_VAL_MV(E2194,deadline)="--",[1]!EM_S_VAL_MV(E2194,deadline)="null"),0,[1]!EM_S_VAL_MV(E2194,deadline)/100000000))</f>
        <v>1463.3322454111999</v>
      </c>
      <c r="J2194" s="46">
        <f ca="1">IF(E2194="","",IF(RIGHT(LEFT($J$1,6),3)="TTM",[1]!EM_S_FA_PROFIT_TTM(E2194,LEFT(RIGHT($J$1,11),10),1)/100000000,[1]!EM_S_STM07_IS(E2194,61,LEFT(RIGHT($J$1,5),4)&amp;"-12-31",1)/100000000))</f>
        <v>53.147056521300001</v>
      </c>
      <c r="K2194" s="36">
        <f t="shared" ca="1" si="172"/>
        <v>27.533646098062519</v>
      </c>
      <c r="L2194" s="46">
        <f ca="1">IF(E2194="","",IF(ISERROR(IF(行业估值!$E$7="最新年报",[1]!EM_S_STM07_BS(E2194,140,LEFT(RIGHT($L$1,5),4)&amp;"-12-31",1)/100000000,[1]!EM_S_STM07_BS(E2194,140,LEFT(RIGHT($L$1,11),10),1)/100000000)),0,IF(行业估值!$E$7="最新年报",[1]!EM_S_STM07_BS(E2194,140,LEFT(RIGHT($L$1,5),4)&amp;"-12-31",1)/100000000,[1]!EM_S_STM07_BS(E2194,140,LEFT(RIGHT($L$1,11),10),1)/100000000)))</f>
        <v>309.68734075890001</v>
      </c>
      <c r="M2194" s="36">
        <f t="shared" ca="1" si="173"/>
        <v>4.7251923240557767</v>
      </c>
      <c r="N2194" s="37">
        <f ca="1">IF(E2194="","",IF(ISERROR([1]!EM_S_EST_NETPROFIT(E2194,行业估值!$E$6,deadline)/100000000),"-",[1]!EM_S_EST_NETPROFIT(E2194,行业估值!$E$6,deadline)/100000000))</f>
        <v>52.168515999999997</v>
      </c>
      <c r="O2194" s="36">
        <f t="shared" ca="1" si="174"/>
        <v>28.050102966532535</v>
      </c>
      <c r="T2194" s="64" t="s">
        <v>4304</v>
      </c>
      <c r="U2194" s="64" t="s">
        <v>4305</v>
      </c>
    </row>
    <row r="2195" spans="4:21">
      <c r="D2195" s="45" t="str">
        <f>IF(AND(行业估值!$B$39=$G2195,COUNTIF($G$2:$G$2552,$G2195)&gt;=1),COUNTIF($G$2:G2195,$G2195),"")</f>
        <v/>
      </c>
      <c r="E2195" s="65" t="str">
        <f t="shared" si="170"/>
        <v>600010.SH</v>
      </c>
      <c r="F2195" s="65" t="str">
        <f t="shared" si="171"/>
        <v>包钢股份</v>
      </c>
      <c r="G2195" s="34" t="str">
        <f>IF(E2195="","",IF(行业估值!$C$5="申万行业",[1]!EM_S_INFO_INDUSTRY_SW2014(E2195,"1"),IF(行业估值!$C$5="证监会行业",[1]!EM_S_INFO_INDUSTRY_CSRC1(E2195,"1"),[1]!EM_S_INFO_INDUSTRY_EM2016(E2195,"1"))))</f>
        <v>钢铁</v>
      </c>
      <c r="H2195" s="34" t="str">
        <f>IF(E2195="","",IF($H$1="上证50",[1]!EM_S_INFO_COMPINDEX(E2195,"000016"),"")&amp;IF($H$1="上证180",[1]!EM_S_INFO_COMPINDEX(E2195,"000010"),"")&amp;IF($H$1="沪深300",[1]!EM_S_INFO_COMPINDEX(E2195,"000300"),"")&amp;IF(AND($H$1="上证A股",RIGHT(E2195,2)="SH"),"是","")&amp;IF(AND($H$1="深证A股",RIGHT(E2195,2)="SZ"),"是","")&amp;IF(AND($H$1="创业板",LEFT(E2195,1)-3=0),"是","")&amp;IF(AND($H$1="全部A股",E2195&lt;&gt;0),"是","")&amp;IF(AND($H$1="中小板",LEFT(E2195,3)="002"),"是",""))</f>
        <v>是</v>
      </c>
      <c r="I2195" s="46">
        <f ca="1">IF(E2195="","",IF(OR([1]!EM_S_VAL_MV(E2195,deadline)="",[1]!EM_S_VAL_MV(E2195,deadline)="--",[1]!EM_S_VAL_MV(E2195,deadline)="null"),0,[1]!EM_S_VAL_MV(E2195,deadline)/100000000))</f>
        <v>592.60542442400003</v>
      </c>
      <c r="J2195" s="46">
        <f ca="1">IF(E2195="","",IF(RIGHT(LEFT($J$1,6),3)="TTM",[1]!EM_S_FA_PROFIT_TTM(E2195,LEFT(RIGHT($J$1,11),10),1)/100000000,[1]!EM_S_STM07_IS(E2195,61,LEFT(RIGHT($J$1,5),4)&amp;"-12-31",1)/100000000))</f>
        <v>22.124000724200002</v>
      </c>
      <c r="K2195" s="36">
        <f t="shared" ca="1" si="172"/>
        <v>26.78563573611655</v>
      </c>
      <c r="L2195" s="46">
        <f ca="1">IF(E2195="","",IF(ISERROR(IF(行业估值!$E$7="最新年报",[1]!EM_S_STM07_BS(E2195,140,LEFT(RIGHT($L$1,5),4)&amp;"-12-31",1)/100000000,[1]!EM_S_STM07_BS(E2195,140,LEFT(RIGHT($L$1,11),10),1)/100000000)),0,IF(行业估值!$E$7="最新年报",[1]!EM_S_STM07_BS(E2195,140,LEFT(RIGHT($L$1,5),4)&amp;"-12-31",1)/100000000,[1]!EM_S_STM07_BS(E2195,140,LEFT(RIGHT($L$1,11),10),1)/100000000)))</f>
        <v>537.79845064870005</v>
      </c>
      <c r="M2195" s="36">
        <f t="shared" ca="1" si="173"/>
        <v>1.1019098766632576</v>
      </c>
      <c r="N2195" s="37">
        <f ca="1">IF(E2195="","",IF(ISERROR([1]!EM_S_EST_NETPROFIT(E2195,行业估值!$E$6,deadline)/100000000),"-",[1]!EM_S_EST_NETPROFIT(E2195,行业估值!$E$6,deadline)/100000000))</f>
        <v>20.555</v>
      </c>
      <c r="O2195" s="36">
        <f t="shared" ca="1" si="174"/>
        <v>28.830232275553396</v>
      </c>
      <c r="T2195" s="64" t="s">
        <v>4306</v>
      </c>
      <c r="U2195" s="64" t="s">
        <v>4307</v>
      </c>
    </row>
    <row r="2196" spans="4:21">
      <c r="D2196" s="45" t="str">
        <f>IF(AND(行业估值!$B$39=$G2196,COUNTIF($G$2:$G$2552,$G2196)&gt;=1),COUNTIF($G$2:G2196,$G2196),"")</f>
        <v/>
      </c>
      <c r="E2196" s="65" t="str">
        <f t="shared" si="170"/>
        <v>600011.SH</v>
      </c>
      <c r="F2196" s="65" t="str">
        <f t="shared" si="171"/>
        <v>华能国际</v>
      </c>
      <c r="G2196" s="34" t="str">
        <f>IF(E2196="","",IF(行业估值!$C$5="申万行业",[1]!EM_S_INFO_INDUSTRY_SW2014(E2196,"1"),IF(行业估值!$C$5="证监会行业",[1]!EM_S_INFO_INDUSTRY_CSRC1(E2196,"1"),[1]!EM_S_INFO_INDUSTRY_EM2016(E2196,"1"))))</f>
        <v>公用事业</v>
      </c>
      <c r="H2196" s="34" t="str">
        <f>IF(E2196="","",IF($H$1="上证50",[1]!EM_S_INFO_COMPINDEX(E2196,"000016"),"")&amp;IF($H$1="上证180",[1]!EM_S_INFO_COMPINDEX(E2196,"000010"),"")&amp;IF($H$1="沪深300",[1]!EM_S_INFO_COMPINDEX(E2196,"000300"),"")&amp;IF(AND($H$1="上证A股",RIGHT(E2196,2)="SH"),"是","")&amp;IF(AND($H$1="深证A股",RIGHT(E2196,2)="SZ"),"是","")&amp;IF(AND($H$1="创业板",LEFT(E2196,1)-3=0),"是","")&amp;IF(AND($H$1="全部A股",E2196&lt;&gt;0),"是","")&amp;IF(AND($H$1="中小板",LEFT(E2196,3)="002"),"是",""))</f>
        <v>是</v>
      </c>
      <c r="I2196" s="46">
        <f ca="1">IF(E2196="","",IF(OR([1]!EM_S_VAL_MV(E2196,deadline)="",[1]!EM_S_VAL_MV(E2196,deadline)="--",[1]!EM_S_VAL_MV(E2196,deadline)="null"),0,[1]!EM_S_VAL_MV(E2196,deadline)/100000000))</f>
        <v>934.03655486050002</v>
      </c>
      <c r="J2196" s="46">
        <f ca="1">IF(E2196="","",IF(RIGHT(LEFT($J$1,6),3)="TTM",[1]!EM_S_FA_PROFIT_TTM(E2196,LEFT(RIGHT($J$1,11),10),1)/100000000,[1]!EM_S_STM07_IS(E2196,61,LEFT(RIGHT($J$1,5),4)&amp;"-12-31",1)/100000000))</f>
        <v>63.674798099999997</v>
      </c>
      <c r="K2196" s="36">
        <f t="shared" ca="1" si="172"/>
        <v>14.668857738561091</v>
      </c>
      <c r="L2196" s="46">
        <f ca="1">IF(E2196="","",IF(ISERROR(IF(行业估值!$E$7="最新年报",[1]!EM_S_STM07_BS(E2196,140,LEFT(RIGHT($L$1,5),4)&amp;"-12-31",1)/100000000,[1]!EM_S_STM07_BS(E2196,140,LEFT(RIGHT($L$1,11),10),1)/100000000)),0,IF(行业估值!$E$7="最新年报",[1]!EM_S_STM07_BS(E2196,140,LEFT(RIGHT($L$1,5),4)&amp;"-12-31",1)/100000000,[1]!EM_S_STM07_BS(E2196,140,LEFT(RIGHT($L$1,11),10),1)/100000000)))</f>
        <v>904.15225678000002</v>
      </c>
      <c r="M2196" s="36">
        <f t="shared" ca="1" si="173"/>
        <v>1.0330522850066519</v>
      </c>
      <c r="N2196" s="37">
        <f ca="1">IF(E2196="","",IF(ISERROR([1]!EM_S_EST_NETPROFIT(E2196,行业估值!$E$6,deadline)/100000000),"-",[1]!EM_S_EST_NETPROFIT(E2196,行业估值!$E$6,deadline)/100000000))</f>
        <v>59.677961904761908</v>
      </c>
      <c r="O2196" s="36">
        <f t="shared" ca="1" si="174"/>
        <v>15.651281060018405</v>
      </c>
      <c r="T2196" s="64" t="s">
        <v>4308</v>
      </c>
      <c r="U2196" s="64" t="s">
        <v>4309</v>
      </c>
    </row>
    <row r="2197" spans="4:21">
      <c r="D2197" s="45" t="str">
        <f>IF(AND(行业估值!$B$39=$G2197,COUNTIF($G$2:$G$2552,$G2197)&gt;=1),COUNTIF($G$2:G2197,$G2197),"")</f>
        <v/>
      </c>
      <c r="E2197" s="65" t="str">
        <f t="shared" si="170"/>
        <v>600012.SH</v>
      </c>
      <c r="F2197" s="65" t="str">
        <f t="shared" si="171"/>
        <v>皖通高速</v>
      </c>
      <c r="G2197" s="34" t="str">
        <f>IF(E2197="","",IF(行业估值!$C$5="申万行业",[1]!EM_S_INFO_INDUSTRY_SW2014(E2197,"1"),IF(行业估值!$C$5="证监会行业",[1]!EM_S_INFO_INDUSTRY_CSRC1(E2197,"1"),[1]!EM_S_INFO_INDUSTRY_EM2016(E2197,"1"))))</f>
        <v>交通运输</v>
      </c>
      <c r="H2197" s="34" t="str">
        <f>IF(E2197="","",IF($H$1="上证50",[1]!EM_S_INFO_COMPINDEX(E2197,"000016"),"")&amp;IF($H$1="上证180",[1]!EM_S_INFO_COMPINDEX(E2197,"000010"),"")&amp;IF($H$1="沪深300",[1]!EM_S_INFO_COMPINDEX(E2197,"000300"),"")&amp;IF(AND($H$1="上证A股",RIGHT(E2197,2)="SH"),"是","")&amp;IF(AND($H$1="深证A股",RIGHT(E2197,2)="SZ"),"是","")&amp;IF(AND($H$1="创业板",LEFT(E2197,1)-3=0),"是","")&amp;IF(AND($H$1="全部A股",E2197&lt;&gt;0),"是","")&amp;IF(AND($H$1="中小板",LEFT(E2197,3)="002"),"是",""))</f>
        <v>是</v>
      </c>
      <c r="I2197" s="46">
        <f ca="1">IF(E2197="","",IF(OR([1]!EM_S_VAL_MV(E2197,deadline)="",[1]!EM_S_VAL_MV(E2197,deadline)="--",[1]!EM_S_VAL_MV(E2197,deadline)="null"),0,[1]!EM_S_VAL_MV(E2197,deadline)/100000000))</f>
        <v>94.706631000000002</v>
      </c>
      <c r="J2197" s="46">
        <f ca="1">IF(E2197="","",IF(RIGHT(LEFT($J$1,6),3)="TTM",[1]!EM_S_FA_PROFIT_TTM(E2197,LEFT(RIGHT($J$1,11),10),1)/100000000,[1]!EM_S_STM07_IS(E2197,61,LEFT(RIGHT($J$1,5),4)&amp;"-12-31",1)/100000000))</f>
        <v>10.920882818599999</v>
      </c>
      <c r="K2197" s="36">
        <f t="shared" ca="1" si="172"/>
        <v>8.6720673202993765</v>
      </c>
      <c r="L2197" s="46">
        <f ca="1">IF(E2197="","",IF(ISERROR(IF(行业估值!$E$7="最新年报",[1]!EM_S_STM07_BS(E2197,140,LEFT(RIGHT($L$1,5),4)&amp;"-12-31",1)/100000000,[1]!EM_S_STM07_BS(E2197,140,LEFT(RIGHT($L$1,11),10),1)/100000000)),0,IF(行业估值!$E$7="最新年报",[1]!EM_S_STM07_BS(E2197,140,LEFT(RIGHT($L$1,5),4)&amp;"-12-31",1)/100000000,[1]!EM_S_STM07_BS(E2197,140,LEFT(RIGHT($L$1,11),10),1)/100000000)))</f>
        <v>105.00884245709999</v>
      </c>
      <c r="M2197" s="36">
        <f t="shared" ca="1" si="173"/>
        <v>0.90189196246679115</v>
      </c>
      <c r="N2197" s="37">
        <f ca="1">IF(E2197="","",IF(ISERROR([1]!EM_S_EST_NETPROFIT(E2197,行业估值!$E$6,deadline)/100000000),"-",[1]!EM_S_EST_NETPROFIT(E2197,行业估值!$E$6,deadline)/100000000))</f>
        <v>11.133333333333335</v>
      </c>
      <c r="O2197" s="36">
        <f t="shared" ca="1" si="174"/>
        <v>8.5065836227544906</v>
      </c>
      <c r="T2197" s="64" t="s">
        <v>4310</v>
      </c>
      <c r="U2197" s="64" t="s">
        <v>4311</v>
      </c>
    </row>
    <row r="2198" spans="4:21">
      <c r="D2198" s="45" t="str">
        <f>IF(AND(行业估值!$B$39=$G2198,COUNTIF($G$2:$G$2552,$G2198)&gt;=1),COUNTIF($G$2:G2198,$G2198),"")</f>
        <v/>
      </c>
      <c r="E2198" s="65" t="str">
        <f t="shared" si="170"/>
        <v>600015.SH</v>
      </c>
      <c r="F2198" s="65" t="str">
        <f t="shared" si="171"/>
        <v>华夏银行</v>
      </c>
      <c r="G2198" s="34" t="str">
        <f>IF(E2198="","",IF(行业估值!$C$5="申万行业",[1]!EM_S_INFO_INDUSTRY_SW2014(E2198,"1"),IF(行业估值!$C$5="证监会行业",[1]!EM_S_INFO_INDUSTRY_CSRC1(E2198,"1"),[1]!EM_S_INFO_INDUSTRY_EM2016(E2198,"1"))))</f>
        <v>金融</v>
      </c>
      <c r="H2198" s="34" t="str">
        <f>IF(E2198="","",IF($H$1="上证50",[1]!EM_S_INFO_COMPINDEX(E2198,"000016"),"")&amp;IF($H$1="上证180",[1]!EM_S_INFO_COMPINDEX(E2198,"000010"),"")&amp;IF($H$1="沪深300",[1]!EM_S_INFO_COMPINDEX(E2198,"000300"),"")&amp;IF(AND($H$1="上证A股",RIGHT(E2198,2)="SH"),"是","")&amp;IF(AND($H$1="深证A股",RIGHT(E2198,2)="SZ"),"是","")&amp;IF(AND($H$1="创业板",LEFT(E2198,1)-3=0),"是","")&amp;IF(AND($H$1="全部A股",E2198&lt;&gt;0),"是","")&amp;IF(AND($H$1="中小板",LEFT(E2198,3)="002"),"是",""))</f>
        <v>是</v>
      </c>
      <c r="I2198" s="46">
        <f ca="1">IF(E2198="","",IF(OR([1]!EM_S_VAL_MV(E2198,deadline)="",[1]!EM_S_VAL_MV(E2198,deadline)="--",[1]!EM_S_VAL_MV(E2198,deadline)="null"),0,[1]!EM_S_VAL_MV(E2198,deadline)/100000000))</f>
        <v>1146.3481867335001</v>
      </c>
      <c r="J2198" s="46">
        <f ca="1">IF(E2198="","",IF(RIGHT(LEFT($J$1,6),3)="TTM",[1]!EM_S_FA_PROFIT_TTM(E2198,LEFT(RIGHT($J$1,11),10),1)/100000000,[1]!EM_S_STM07_IS(E2198,61,LEFT(RIGHT($J$1,5),4)&amp;"-12-31",1)/100000000))</f>
        <v>217.4</v>
      </c>
      <c r="K2198" s="36">
        <f t="shared" ca="1" si="172"/>
        <v>5.272990739344527</v>
      </c>
      <c r="L2198" s="46">
        <f ca="1">IF(E2198="","",IF(ISERROR(IF(行业估值!$E$7="最新年报",[1]!EM_S_STM07_BS(E2198,140,LEFT(RIGHT($L$1,5),4)&amp;"-12-31",1)/100000000,[1]!EM_S_STM07_BS(E2198,140,LEFT(RIGHT($L$1,11),10),1)/100000000)),0,IF(行业估值!$E$7="最新年报",[1]!EM_S_STM07_BS(E2198,140,LEFT(RIGHT($L$1,5),4)&amp;"-12-31",1)/100000000,[1]!EM_S_STM07_BS(E2198,140,LEFT(RIGHT($L$1,11),10),1)/100000000)))</f>
        <v>2613.75</v>
      </c>
      <c r="M2198" s="36">
        <f t="shared" ca="1" si="173"/>
        <v>0.43858371563213777</v>
      </c>
      <c r="N2198" s="37">
        <f ca="1">IF(E2198="","",IF(ISERROR([1]!EM_S_EST_NETPROFIT(E2198,行业估值!$E$6,deadline)/100000000),"-",[1]!EM_S_EST_NETPROFIT(E2198,行业估值!$E$6,deadline)/100000000))</f>
        <v>219.07</v>
      </c>
      <c r="O2198" s="36">
        <f t="shared" ca="1" si="174"/>
        <v>5.2327940235244448</v>
      </c>
      <c r="T2198" s="64" t="s">
        <v>4312</v>
      </c>
      <c r="U2198" s="64" t="s">
        <v>4313</v>
      </c>
    </row>
    <row r="2199" spans="4:21">
      <c r="D2199" s="45" t="str">
        <f>IF(AND(行业估值!$B$39=$G2199,COUNTIF($G$2:$G$2552,$G2199)&gt;=1),COUNTIF($G$2:G2199,$G2199),"")</f>
        <v/>
      </c>
      <c r="E2199" s="65" t="str">
        <f t="shared" si="170"/>
        <v>600016.SH</v>
      </c>
      <c r="F2199" s="65" t="str">
        <f t="shared" si="171"/>
        <v>民生银行</v>
      </c>
      <c r="G2199" s="34" t="str">
        <f>IF(E2199="","",IF(行业估值!$C$5="申万行业",[1]!EM_S_INFO_INDUSTRY_SW2014(E2199,"1"),IF(行业估值!$C$5="证监会行业",[1]!EM_S_INFO_INDUSTRY_CSRC1(E2199,"1"),[1]!EM_S_INFO_INDUSTRY_EM2016(E2199,"1"))))</f>
        <v>金融</v>
      </c>
      <c r="H2199" s="34" t="str">
        <f>IF(E2199="","",IF($H$1="上证50",[1]!EM_S_INFO_COMPINDEX(E2199,"000016"),"")&amp;IF($H$1="上证180",[1]!EM_S_INFO_COMPINDEX(E2199,"000010"),"")&amp;IF($H$1="沪深300",[1]!EM_S_INFO_COMPINDEX(E2199,"000300"),"")&amp;IF(AND($H$1="上证A股",RIGHT(E2199,2)="SH"),"是","")&amp;IF(AND($H$1="深证A股",RIGHT(E2199,2)="SZ"),"是","")&amp;IF(AND($H$1="创业板",LEFT(E2199,1)-3=0),"是","")&amp;IF(AND($H$1="全部A股",E2199&lt;&gt;0),"是","")&amp;IF(AND($H$1="中小板",LEFT(E2199,3)="002"),"是",""))</f>
        <v>是</v>
      </c>
      <c r="I2199" s="46">
        <f ca="1">IF(E2199="","",IF(OR([1]!EM_S_VAL_MV(E2199,deadline)="",[1]!EM_S_VAL_MV(E2199,deadline)="--",[1]!EM_S_VAL_MV(E2199,deadline)="null"),0,[1]!EM_S_VAL_MV(E2199,deadline)/100000000))</f>
        <v>2692.6187378730001</v>
      </c>
      <c r="J2199" s="46">
        <f ca="1">IF(E2199="","",IF(RIGHT(LEFT($J$1,6),3)="TTM",[1]!EM_S_FA_PROFIT_TTM(E2199,LEFT(RIGHT($J$1,11),10),1)/100000000,[1]!EM_S_STM07_IS(E2199,61,LEFT(RIGHT($J$1,5),4)&amp;"-12-31",1)/100000000))</f>
        <v>532.82000000000005</v>
      </c>
      <c r="K2199" s="36">
        <f t="shared" ca="1" si="172"/>
        <v>5.0535241505067372</v>
      </c>
      <c r="L2199" s="46">
        <f ca="1">IF(E2199="","",IF(ISERROR(IF(行业估值!$E$7="最新年报",[1]!EM_S_STM07_BS(E2199,140,LEFT(RIGHT($L$1,5),4)&amp;"-12-31",1)/100000000,[1]!EM_S_STM07_BS(E2199,140,LEFT(RIGHT($L$1,11),10),1)/100000000)),0,IF(行业估值!$E$7="最新年报",[1]!EM_S_STM07_BS(E2199,140,LEFT(RIGHT($L$1,5),4)&amp;"-12-31",1)/100000000,[1]!EM_S_STM07_BS(E2199,140,LEFT(RIGHT($L$1,11),10),1)/100000000)))</f>
        <v>4914.41</v>
      </c>
      <c r="M2199" s="36">
        <f t="shared" ca="1" si="173"/>
        <v>0.54790274679422357</v>
      </c>
      <c r="N2199" s="37">
        <f ca="1">IF(E2199="","",IF(ISERROR([1]!EM_S_EST_NETPROFIT(E2199,行业估值!$E$6,deadline)/100000000),"-",[1]!EM_S_EST_NETPROFIT(E2199,行业估值!$E$6,deadline)/100000000))</f>
        <v>533.73</v>
      </c>
      <c r="O2199" s="36">
        <f t="shared" ca="1" si="174"/>
        <v>5.0449079831993702</v>
      </c>
      <c r="T2199" s="64" t="s">
        <v>4314</v>
      </c>
      <c r="U2199" s="64" t="s">
        <v>4315</v>
      </c>
    </row>
    <row r="2200" spans="4:21">
      <c r="D2200" s="45" t="str">
        <f>IF(AND(行业估值!$B$39=$G2200,COUNTIF($G$2:$G$2552,$G2200)&gt;=1),COUNTIF($G$2:G2200,$G2200),"")</f>
        <v/>
      </c>
      <c r="E2200" s="65" t="str">
        <f t="shared" si="170"/>
        <v>600017.SH</v>
      </c>
      <c r="F2200" s="65" t="str">
        <f t="shared" si="171"/>
        <v>日照港</v>
      </c>
      <c r="G2200" s="34" t="str">
        <f>IF(E2200="","",IF(行业估值!$C$5="申万行业",[1]!EM_S_INFO_INDUSTRY_SW2014(E2200,"1"),IF(行业估值!$C$5="证监会行业",[1]!EM_S_INFO_INDUSTRY_CSRC1(E2200,"1"),[1]!EM_S_INFO_INDUSTRY_EM2016(E2200,"1"))))</f>
        <v>交通运输</v>
      </c>
      <c r="H2200" s="34" t="str">
        <f>IF(E2200="","",IF($H$1="上证50",[1]!EM_S_INFO_COMPINDEX(E2200,"000016"),"")&amp;IF($H$1="上证180",[1]!EM_S_INFO_COMPINDEX(E2200,"000010"),"")&amp;IF($H$1="沪深300",[1]!EM_S_INFO_COMPINDEX(E2200,"000300"),"")&amp;IF(AND($H$1="上证A股",RIGHT(E2200,2)="SH"),"是","")&amp;IF(AND($H$1="深证A股",RIGHT(E2200,2)="SZ"),"是","")&amp;IF(AND($H$1="创业板",LEFT(E2200,1)-3=0),"是","")&amp;IF(AND($H$1="全部A股",E2200&lt;&gt;0),"是","")&amp;IF(AND($H$1="中小板",LEFT(E2200,3)="002"),"是",""))</f>
        <v>是</v>
      </c>
      <c r="I2200" s="46">
        <f ca="1">IF(E2200="","",IF(OR([1]!EM_S_VAL_MV(E2200,deadline)="",[1]!EM_S_VAL_MV(E2200,deadline)="--",[1]!EM_S_VAL_MV(E2200,deadline)="null"),0,[1]!EM_S_VAL_MV(E2200,deadline)/100000000))</f>
        <v>86.7334396416</v>
      </c>
      <c r="J2200" s="46">
        <f ca="1">IF(E2200="","",IF(RIGHT(LEFT($J$1,6),3)="TTM",[1]!EM_S_FA_PROFIT_TTM(E2200,LEFT(RIGHT($J$1,11),10),1)/100000000,[1]!EM_S_STM07_IS(E2200,61,LEFT(RIGHT($J$1,5),4)&amp;"-12-31",1)/100000000))</f>
        <v>7.1773030254999997</v>
      </c>
      <c r="K2200" s="36">
        <f t="shared" ca="1" si="172"/>
        <v>12.084405428257336</v>
      </c>
      <c r="L2200" s="46">
        <f ca="1">IF(E2200="","",IF(ISERROR(IF(行业估值!$E$7="最新年报",[1]!EM_S_STM07_BS(E2200,140,LEFT(RIGHT($L$1,5),4)&amp;"-12-31",1)/100000000,[1]!EM_S_STM07_BS(E2200,140,LEFT(RIGHT($L$1,11),10),1)/100000000)),0,IF(行业估值!$E$7="最新年报",[1]!EM_S_STM07_BS(E2200,140,LEFT(RIGHT($L$1,5),4)&amp;"-12-31",1)/100000000,[1]!EM_S_STM07_BS(E2200,140,LEFT(RIGHT($L$1,11),10),1)/100000000)))</f>
        <v>116.98590731879999</v>
      </c>
      <c r="M2200" s="36">
        <f t="shared" ca="1" si="173"/>
        <v>0.74140075184647203</v>
      </c>
      <c r="N2200" s="37">
        <f ca="1">IF(E2200="","",IF(ISERROR([1]!EM_S_EST_NETPROFIT(E2200,行业估值!$E$6,deadline)/100000000),"-",[1]!EM_S_EST_NETPROFIT(E2200,行业估值!$E$6,deadline)/100000000))</f>
        <v>7.0061499999999999</v>
      </c>
      <c r="O2200" s="36">
        <f t="shared" ca="1" si="174"/>
        <v>12.379615001334543</v>
      </c>
      <c r="T2200" s="64" t="s">
        <v>4316</v>
      </c>
      <c r="U2200" s="64" t="s">
        <v>4317</v>
      </c>
    </row>
    <row r="2201" spans="4:21">
      <c r="D2201" s="45" t="str">
        <f>IF(AND(行业估值!$B$39=$G2201,COUNTIF($G$2:$G$2552,$G2201)&gt;=1),COUNTIF($G$2:G2201,$G2201),"")</f>
        <v/>
      </c>
      <c r="E2201" s="65" t="str">
        <f t="shared" si="170"/>
        <v>600018.SH</v>
      </c>
      <c r="F2201" s="65" t="str">
        <f t="shared" si="171"/>
        <v>上港集团</v>
      </c>
      <c r="G2201" s="34" t="str">
        <f>IF(E2201="","",IF(行业估值!$C$5="申万行业",[1]!EM_S_INFO_INDUSTRY_SW2014(E2201,"1"),IF(行业估值!$C$5="证监会行业",[1]!EM_S_INFO_INDUSTRY_CSRC1(E2201,"1"),[1]!EM_S_INFO_INDUSTRY_EM2016(E2201,"1"))))</f>
        <v>交通运输</v>
      </c>
      <c r="H2201" s="34" t="str">
        <f>IF(E2201="","",IF($H$1="上证50",[1]!EM_S_INFO_COMPINDEX(E2201,"000016"),"")&amp;IF($H$1="上证180",[1]!EM_S_INFO_COMPINDEX(E2201,"000010"),"")&amp;IF($H$1="沪深300",[1]!EM_S_INFO_COMPINDEX(E2201,"000300"),"")&amp;IF(AND($H$1="上证A股",RIGHT(E2201,2)="SH"),"是","")&amp;IF(AND($H$1="深证A股",RIGHT(E2201,2)="SZ"),"是","")&amp;IF(AND($H$1="创业板",LEFT(E2201,1)-3=0),"是","")&amp;IF(AND($H$1="全部A股",E2201&lt;&gt;0),"是","")&amp;IF(AND($H$1="中小板",LEFT(E2201,3)="002"),"是",""))</f>
        <v>是</v>
      </c>
      <c r="I2201" s="46">
        <f ca="1">IF(E2201="","",IF(OR([1]!EM_S_VAL_MV(E2201,deadline)="",[1]!EM_S_VAL_MV(E2201,deadline)="--",[1]!EM_S_VAL_MV(E2201,deadline)="null"),0,[1]!EM_S_VAL_MV(E2201,deadline)/100000000))</f>
        <v>1295.4084129349999</v>
      </c>
      <c r="J2201" s="46">
        <f ca="1">IF(E2201="","",IF(RIGHT(LEFT($J$1,6),3)="TTM",[1]!EM_S_FA_PROFIT_TTM(E2201,LEFT(RIGHT($J$1,11),10),1)/100000000,[1]!EM_S_STM07_IS(E2201,61,LEFT(RIGHT($J$1,5),4)&amp;"-12-31",1)/100000000))</f>
        <v>130.53946473249999</v>
      </c>
      <c r="K2201" s="36">
        <f t="shared" ca="1" si="172"/>
        <v>9.9235002655291744</v>
      </c>
      <c r="L2201" s="46">
        <f ca="1">IF(E2201="","",IF(ISERROR(IF(行业估值!$E$7="最新年报",[1]!EM_S_STM07_BS(E2201,140,LEFT(RIGHT($L$1,5),4)&amp;"-12-31",1)/100000000,[1]!EM_S_STM07_BS(E2201,140,LEFT(RIGHT($L$1,11),10),1)/100000000)),0,IF(行业估值!$E$7="最新年报",[1]!EM_S_STM07_BS(E2201,140,LEFT(RIGHT($L$1,5),4)&amp;"-12-31",1)/100000000,[1]!EM_S_STM07_BS(E2201,140,LEFT(RIGHT($L$1,11),10),1)/100000000)))</f>
        <v>804.93562450579998</v>
      </c>
      <c r="M2201" s="36">
        <f t="shared" ca="1" si="173"/>
        <v>1.6093316949791254</v>
      </c>
      <c r="N2201" s="37">
        <f ca="1">IF(E2201="","",IF(ISERROR([1]!EM_S_EST_NETPROFIT(E2201,行业估值!$E$6,deadline)/100000000),"-",[1]!EM_S_EST_NETPROFIT(E2201,行业估值!$E$6,deadline)/100000000))</f>
        <v>98.078000000000003</v>
      </c>
      <c r="O2201" s="36">
        <f t="shared" ca="1" si="174"/>
        <v>13.207940750576071</v>
      </c>
      <c r="T2201" s="64" t="s">
        <v>4318</v>
      </c>
      <c r="U2201" s="64" t="s">
        <v>4319</v>
      </c>
    </row>
    <row r="2202" spans="4:21">
      <c r="D2202" s="45" t="str">
        <f>IF(AND(行业估值!$B$39=$G2202,COUNTIF($G$2:$G$2552,$G2202)&gt;=1),COUNTIF($G$2:G2202,$G2202),"")</f>
        <v/>
      </c>
      <c r="E2202" s="65" t="str">
        <f t="shared" si="170"/>
        <v>600019.SH</v>
      </c>
      <c r="F2202" s="65" t="str">
        <f t="shared" si="171"/>
        <v>宝钢股份</v>
      </c>
      <c r="G2202" s="34" t="str">
        <f>IF(E2202="","",IF(行业估值!$C$5="申万行业",[1]!EM_S_INFO_INDUSTRY_SW2014(E2202,"1"),IF(行业估值!$C$5="证监会行业",[1]!EM_S_INFO_INDUSTRY_CSRC1(E2202,"1"),[1]!EM_S_INFO_INDUSTRY_EM2016(E2202,"1"))))</f>
        <v>钢铁</v>
      </c>
      <c r="H2202" s="34" t="str">
        <f>IF(E2202="","",IF($H$1="上证50",[1]!EM_S_INFO_COMPINDEX(E2202,"000016"),"")&amp;IF($H$1="上证180",[1]!EM_S_INFO_COMPINDEX(E2202,"000010"),"")&amp;IF($H$1="沪深300",[1]!EM_S_INFO_COMPINDEX(E2202,"000300"),"")&amp;IF(AND($H$1="上证A股",RIGHT(E2202,2)="SH"),"是","")&amp;IF(AND($H$1="深证A股",RIGHT(E2202,2)="SZ"),"是","")&amp;IF(AND($H$1="创业板",LEFT(E2202,1)-3=0),"是","")&amp;IF(AND($H$1="全部A股",E2202&lt;&gt;0),"是","")&amp;IF(AND($H$1="中小板",LEFT(E2202,3)="002"),"是",""))</f>
        <v>是</v>
      </c>
      <c r="I2202" s="46">
        <f ca="1">IF(E2202="","",IF(OR([1]!EM_S_VAL_MV(E2202,deadline)="",[1]!EM_S_VAL_MV(E2202,deadline)="--",[1]!EM_S_VAL_MV(E2202,deadline)="null"),0,[1]!EM_S_VAL_MV(E2202,deadline)/100000000))</f>
        <v>1247.3697810000001</v>
      </c>
      <c r="J2202" s="46">
        <f ca="1">IF(E2202="","",IF(RIGHT(LEFT($J$1,6),3)="TTM",[1]!EM_S_FA_PROFIT_TTM(E2202,LEFT(RIGHT($J$1,11),10),1)/100000000,[1]!EM_S_STM07_IS(E2202,61,LEFT(RIGHT($J$1,5),4)&amp;"-12-31",1)/100000000))</f>
        <v>157.1476622804</v>
      </c>
      <c r="K2202" s="36">
        <f t="shared" ca="1" si="172"/>
        <v>7.9375649812359725</v>
      </c>
      <c r="L2202" s="46">
        <f ca="1">IF(E2202="","",IF(ISERROR(IF(行业估值!$E$7="最新年报",[1]!EM_S_STM07_BS(E2202,140,LEFT(RIGHT($L$1,5),4)&amp;"-12-31",1)/100000000,[1]!EM_S_STM07_BS(E2202,140,LEFT(RIGHT($L$1,11),10),1)/100000000)),0,IF(行业估值!$E$7="最新年报",[1]!EM_S_STM07_BS(E2202,140,LEFT(RIGHT($L$1,5),4)&amp;"-12-31",1)/100000000,[1]!EM_S_STM07_BS(E2202,140,LEFT(RIGHT($L$1,11),10),1)/100000000)))</f>
        <v>1746.3942236359001</v>
      </c>
      <c r="M2202" s="36">
        <f t="shared" ca="1" si="173"/>
        <v>0.7142544129601176</v>
      </c>
      <c r="N2202" s="37">
        <f ca="1">IF(E2202="","",IF(ISERROR([1]!EM_S_EST_NETPROFIT(E2202,行业估值!$E$6,deadline)/100000000),"-",[1]!EM_S_EST_NETPROFIT(E2202,行业估值!$E$6,deadline)/100000000))</f>
        <v>124.29230769230769</v>
      </c>
      <c r="O2202" s="36">
        <f t="shared" ca="1" si="174"/>
        <v>10.035776180839214</v>
      </c>
      <c r="T2202" s="64" t="s">
        <v>4320</v>
      </c>
      <c r="U2202" s="64" t="s">
        <v>4321</v>
      </c>
    </row>
    <row r="2203" spans="4:21">
      <c r="D2203" s="45" t="str">
        <f>IF(AND(行业估值!$B$39=$G2203,COUNTIF($G$2:$G$2552,$G2203)&gt;=1),COUNTIF($G$2:G2203,$G2203),"")</f>
        <v/>
      </c>
      <c r="E2203" s="65" t="str">
        <f t="shared" si="170"/>
        <v>600020.SH</v>
      </c>
      <c r="F2203" s="65" t="str">
        <f t="shared" si="171"/>
        <v>中原高速</v>
      </c>
      <c r="G2203" s="34" t="str">
        <f>IF(E2203="","",IF(行业估值!$C$5="申万行业",[1]!EM_S_INFO_INDUSTRY_SW2014(E2203,"1"),IF(行业估值!$C$5="证监会行业",[1]!EM_S_INFO_INDUSTRY_CSRC1(E2203,"1"),[1]!EM_S_INFO_INDUSTRY_EM2016(E2203,"1"))))</f>
        <v>交通运输</v>
      </c>
      <c r="H2203" s="34" t="str">
        <f>IF(E2203="","",IF($H$1="上证50",[1]!EM_S_INFO_COMPINDEX(E2203,"000016"),"")&amp;IF($H$1="上证180",[1]!EM_S_INFO_COMPINDEX(E2203,"000010"),"")&amp;IF($H$1="沪深300",[1]!EM_S_INFO_COMPINDEX(E2203,"000300"),"")&amp;IF(AND($H$1="上证A股",RIGHT(E2203,2)="SH"),"是","")&amp;IF(AND($H$1="深证A股",RIGHT(E2203,2)="SZ"),"是","")&amp;IF(AND($H$1="创业板",LEFT(E2203,1)-3=0),"是","")&amp;IF(AND($H$1="全部A股",E2203&lt;&gt;0),"是","")&amp;IF(AND($H$1="中小板",LEFT(E2203,3)="002"),"是",""))</f>
        <v>是</v>
      </c>
      <c r="I2203" s="46">
        <f ca="1">IF(E2203="","",IF(OR([1]!EM_S_VAL_MV(E2203,deadline)="",[1]!EM_S_VAL_MV(E2203,deadline)="--",[1]!EM_S_VAL_MV(E2203,deadline)="null"),0,[1]!EM_S_VAL_MV(E2203,deadline)/100000000))</f>
        <v>93.9401425776</v>
      </c>
      <c r="J2203" s="46">
        <f ca="1">IF(E2203="","",IF(RIGHT(LEFT($J$1,6),3)="TTM",[1]!EM_S_FA_PROFIT_TTM(E2203,LEFT(RIGHT($J$1,11),10),1)/100000000,[1]!EM_S_STM07_IS(E2203,61,LEFT(RIGHT($J$1,5),4)&amp;"-12-31",1)/100000000))</f>
        <v>11.918318817699999</v>
      </c>
      <c r="K2203" s="36">
        <f t="shared" ca="1" si="172"/>
        <v>7.8819961115731081</v>
      </c>
      <c r="L2203" s="46">
        <f ca="1">IF(E2203="","",IF(ISERROR(IF(行业估值!$E$7="最新年报",[1]!EM_S_STM07_BS(E2203,140,LEFT(RIGHT($L$1,5),4)&amp;"-12-31",1)/100000000,[1]!EM_S_STM07_BS(E2203,140,LEFT(RIGHT($L$1,11),10),1)/100000000)),0,IF(行业估值!$E$7="最新年报",[1]!EM_S_STM07_BS(E2203,140,LEFT(RIGHT($L$1,5),4)&amp;"-12-31",1)/100000000,[1]!EM_S_STM07_BS(E2203,140,LEFT(RIGHT($L$1,11),10),1)/100000000)))</f>
        <v>112.38499516340001</v>
      </c>
      <c r="M2203" s="36">
        <f t="shared" ca="1" si="173"/>
        <v>0.83587797855948232</v>
      </c>
      <c r="N2203" s="37" t="str">
        <f ca="1">IF(E2203="","",IF(ISERROR([1]!EM_S_EST_NETPROFIT(E2203,行业估值!$E$6,deadline)/100000000),"-",[1]!EM_S_EST_NETPROFIT(E2203,行业估值!$E$6,deadline)/100000000))</f>
        <v>-</v>
      </c>
      <c r="O2203" s="36" t="str">
        <f t="shared" ca="1" si="174"/>
        <v>-</v>
      </c>
      <c r="T2203" s="64" t="s">
        <v>4322</v>
      </c>
      <c r="U2203" s="64" t="s">
        <v>4323</v>
      </c>
    </row>
    <row r="2204" spans="4:21">
      <c r="D2204" s="45" t="str">
        <f>IF(AND(行业估值!$B$39=$G2204,COUNTIF($G$2:$G$2552,$G2204)&gt;=1),COUNTIF($G$2:G2204,$G2204),"")</f>
        <v/>
      </c>
      <c r="E2204" s="65" t="str">
        <f t="shared" si="170"/>
        <v>600021.SH</v>
      </c>
      <c r="F2204" s="65" t="str">
        <f t="shared" si="171"/>
        <v>上海电力</v>
      </c>
      <c r="G2204" s="34" t="str">
        <f>IF(E2204="","",IF(行业估值!$C$5="申万行业",[1]!EM_S_INFO_INDUSTRY_SW2014(E2204,"1"),IF(行业估值!$C$5="证监会行业",[1]!EM_S_INFO_INDUSTRY_CSRC1(E2204,"1"),[1]!EM_S_INFO_INDUSTRY_EM2016(E2204,"1"))))</f>
        <v>公用事业</v>
      </c>
      <c r="H2204" s="34" t="str">
        <f>IF(E2204="","",IF($H$1="上证50",[1]!EM_S_INFO_COMPINDEX(E2204,"000016"),"")&amp;IF($H$1="上证180",[1]!EM_S_INFO_COMPINDEX(E2204,"000010"),"")&amp;IF($H$1="沪深300",[1]!EM_S_INFO_COMPINDEX(E2204,"000300"),"")&amp;IF(AND($H$1="上证A股",RIGHT(E2204,2)="SH"),"是","")&amp;IF(AND($H$1="深证A股",RIGHT(E2204,2)="SZ"),"是","")&amp;IF(AND($H$1="创业板",LEFT(E2204,1)-3=0),"是","")&amp;IF(AND($H$1="全部A股",E2204&lt;&gt;0),"是","")&amp;IF(AND($H$1="中小板",LEFT(E2204,3)="002"),"是",""))</f>
        <v>是</v>
      </c>
      <c r="I2204" s="46">
        <f ca="1">IF(E2204="","",IF(OR([1]!EM_S_VAL_MV(E2204,deadline)="",[1]!EM_S_VAL_MV(E2204,deadline)="--",[1]!EM_S_VAL_MV(E2204,deadline)="null"),0,[1]!EM_S_VAL_MV(E2204,deadline)/100000000))</f>
        <v>191.5764192204</v>
      </c>
      <c r="J2204" s="46">
        <f ca="1">IF(E2204="","",IF(RIGHT(LEFT($J$1,6),3)="TTM",[1]!EM_S_FA_PROFIT_TTM(E2204,LEFT(RIGHT($J$1,11),10),1)/100000000,[1]!EM_S_STM07_IS(E2204,61,LEFT(RIGHT($J$1,5),4)&amp;"-12-31",1)/100000000))</f>
        <v>38.384292676199998</v>
      </c>
      <c r="K2204" s="36">
        <f t="shared" ca="1" si="172"/>
        <v>4.9910107979972249</v>
      </c>
      <c r="L2204" s="46">
        <f ca="1">IF(E2204="","",IF(ISERROR(IF(行业估值!$E$7="最新年报",[1]!EM_S_STM07_BS(E2204,140,LEFT(RIGHT($L$1,5),4)&amp;"-12-31",1)/100000000,[1]!EM_S_STM07_BS(E2204,140,LEFT(RIGHT($L$1,11),10),1)/100000000)),0,IF(行业估值!$E$7="最新年报",[1]!EM_S_STM07_BS(E2204,140,LEFT(RIGHT($L$1,5),4)&amp;"-12-31",1)/100000000,[1]!EM_S_STM07_BS(E2204,140,LEFT(RIGHT($L$1,11),10),1)/100000000)))</f>
        <v>157.68035752989999</v>
      </c>
      <c r="M2204" s="36">
        <f t="shared" ca="1" si="173"/>
        <v>1.214966925630369</v>
      </c>
      <c r="N2204" s="37">
        <f ca="1">IF(E2204="","",IF(ISERROR([1]!EM_S_EST_NETPROFIT(E2204,行业估值!$E$6,deadline)/100000000),"-",[1]!EM_S_EST_NETPROFIT(E2204,行业估值!$E$6,deadline)/100000000))</f>
        <v>13.98075</v>
      </c>
      <c r="O2204" s="36">
        <f t="shared" ca="1" si="174"/>
        <v>13.702871392478944</v>
      </c>
      <c r="T2204" s="64" t="s">
        <v>4324</v>
      </c>
      <c r="U2204" s="64" t="s">
        <v>4325</v>
      </c>
    </row>
    <row r="2205" spans="4:21">
      <c r="D2205" s="45" t="str">
        <f>IF(AND(行业估值!$B$39=$G2205,COUNTIF($G$2:$G$2552,$G2205)&gt;=1),COUNTIF($G$2:G2205,$G2205),"")</f>
        <v/>
      </c>
      <c r="E2205" s="65" t="str">
        <f t="shared" si="170"/>
        <v>600022.SH</v>
      </c>
      <c r="F2205" s="65" t="str">
        <f t="shared" si="171"/>
        <v>山东钢铁</v>
      </c>
      <c r="G2205" s="34" t="str">
        <f>IF(E2205="","",IF(行业估值!$C$5="申万行业",[1]!EM_S_INFO_INDUSTRY_SW2014(E2205,"1"),IF(行业估值!$C$5="证监会行业",[1]!EM_S_INFO_INDUSTRY_CSRC1(E2205,"1"),[1]!EM_S_INFO_INDUSTRY_EM2016(E2205,"1"))))</f>
        <v>钢铁</v>
      </c>
      <c r="H2205" s="34" t="str">
        <f>IF(E2205="","",IF($H$1="上证50",[1]!EM_S_INFO_COMPINDEX(E2205,"000016"),"")&amp;IF($H$1="上证180",[1]!EM_S_INFO_COMPINDEX(E2205,"000010"),"")&amp;IF($H$1="沪深300",[1]!EM_S_INFO_COMPINDEX(E2205,"000300"),"")&amp;IF(AND($H$1="上证A股",RIGHT(E2205,2)="SH"),"是","")&amp;IF(AND($H$1="深证A股",RIGHT(E2205,2)="SZ"),"是","")&amp;IF(AND($H$1="创业板",LEFT(E2205,1)-3=0),"是","")&amp;IF(AND($H$1="全部A股",E2205&lt;&gt;0),"是","")&amp;IF(AND($H$1="中小板",LEFT(E2205,3)="002"),"是",""))</f>
        <v>是</v>
      </c>
      <c r="I2205" s="46">
        <f ca="1">IF(E2205="","",IF(OR([1]!EM_S_VAL_MV(E2205,deadline)="",[1]!EM_S_VAL_MV(E2205,deadline)="--",[1]!EM_S_VAL_MV(E2205,deadline)="null"),0,[1]!EM_S_VAL_MV(E2205,deadline)/100000000))</f>
        <v>153.25169462400001</v>
      </c>
      <c r="J2205" s="46">
        <f ca="1">IF(E2205="","",IF(RIGHT(LEFT($J$1,6),3)="TTM",[1]!EM_S_FA_PROFIT_TTM(E2205,LEFT(RIGHT($J$1,11),10),1)/100000000,[1]!EM_S_STM07_IS(E2205,61,LEFT(RIGHT($J$1,5),4)&amp;"-12-31",1)/100000000))</f>
        <v>4.8139583526999994</v>
      </c>
      <c r="K2205" s="36">
        <f t="shared" ca="1" si="172"/>
        <v>31.834860918156032</v>
      </c>
      <c r="L2205" s="46">
        <f ca="1">IF(E2205="","",IF(ISERROR(IF(行业估值!$E$7="最新年报",[1]!EM_S_STM07_BS(E2205,140,LEFT(RIGHT($L$1,5),4)&amp;"-12-31",1)/100000000,[1]!EM_S_STM07_BS(E2205,140,LEFT(RIGHT($L$1,11),10),1)/100000000)),0,IF(行业估值!$E$7="最新年报",[1]!EM_S_STM07_BS(E2205,140,LEFT(RIGHT($L$1,5),4)&amp;"-12-31",1)/100000000,[1]!EM_S_STM07_BS(E2205,140,LEFT(RIGHT($L$1,11),10),1)/100000000)))</f>
        <v>206.70714515099999</v>
      </c>
      <c r="M2205" s="36">
        <f t="shared" ca="1" si="173"/>
        <v>0.74139524549114799</v>
      </c>
      <c r="N2205" s="37">
        <f ca="1">IF(E2205="","",IF(ISERROR([1]!EM_S_EST_NETPROFIT(E2205,行业估值!$E$6,deadline)/100000000),"-",[1]!EM_S_EST_NETPROFIT(E2205,行业估值!$E$6,deadline)/100000000))</f>
        <v>9.34</v>
      </c>
      <c r="O2205" s="36">
        <f t="shared" ca="1" si="174"/>
        <v>16.408104349464669</v>
      </c>
      <c r="T2205" s="64" t="s">
        <v>4326</v>
      </c>
      <c r="U2205" s="64" t="s">
        <v>4327</v>
      </c>
    </row>
    <row r="2206" spans="4:21">
      <c r="D2206" s="45" t="str">
        <f>IF(AND(行业估值!$B$39=$G2206,COUNTIF($G$2:$G$2552,$G2206)&gt;=1),COUNTIF($G$2:G2206,$G2206),"")</f>
        <v/>
      </c>
      <c r="E2206" s="65" t="str">
        <f t="shared" si="170"/>
        <v>600023.SH</v>
      </c>
      <c r="F2206" s="65" t="str">
        <f t="shared" si="171"/>
        <v>浙能电力</v>
      </c>
      <c r="G2206" s="34" t="str">
        <f>IF(E2206="","",IF(行业估值!$C$5="申万行业",[1]!EM_S_INFO_INDUSTRY_SW2014(E2206,"1"),IF(行业估值!$C$5="证监会行业",[1]!EM_S_INFO_INDUSTRY_CSRC1(E2206,"1"),[1]!EM_S_INFO_INDUSTRY_EM2016(E2206,"1"))))</f>
        <v>公用事业</v>
      </c>
      <c r="H2206" s="34" t="str">
        <f>IF(E2206="","",IF($H$1="上证50",[1]!EM_S_INFO_COMPINDEX(E2206,"000016"),"")&amp;IF($H$1="上证180",[1]!EM_S_INFO_COMPINDEX(E2206,"000010"),"")&amp;IF($H$1="沪深300",[1]!EM_S_INFO_COMPINDEX(E2206,"000300"),"")&amp;IF(AND($H$1="上证A股",RIGHT(E2206,2)="SH"),"是","")&amp;IF(AND($H$1="深证A股",RIGHT(E2206,2)="SZ"),"是","")&amp;IF(AND($H$1="创业板",LEFT(E2206,1)-3=0),"是","")&amp;IF(AND($H$1="全部A股",E2206&lt;&gt;0),"是","")&amp;IF(AND($H$1="中小板",LEFT(E2206,3)="002"),"是",""))</f>
        <v>是</v>
      </c>
      <c r="I2206" s="46">
        <f ca="1">IF(E2206="","",IF(OR([1]!EM_S_VAL_MV(E2206,deadline)="",[1]!EM_S_VAL_MV(E2206,deadline)="--",[1]!EM_S_VAL_MV(E2206,deadline)="null"),0,[1]!EM_S_VAL_MV(E2206,deadline)/100000000))</f>
        <v>524.98663353680001</v>
      </c>
      <c r="J2206" s="46">
        <f ca="1">IF(E2206="","",IF(RIGHT(LEFT($J$1,6),3)="TTM",[1]!EM_S_FA_PROFIT_TTM(E2206,LEFT(RIGHT($J$1,11),10),1)/100000000,[1]!EM_S_STM07_IS(E2206,61,LEFT(RIGHT($J$1,5),4)&amp;"-12-31",1)/100000000))</f>
        <v>43.064489713900002</v>
      </c>
      <c r="K2206" s="36">
        <f t="shared" ca="1" si="172"/>
        <v>12.190708331262291</v>
      </c>
      <c r="L2206" s="46">
        <f ca="1">IF(E2206="","",IF(ISERROR(IF(行业估值!$E$7="最新年报",[1]!EM_S_STM07_BS(E2206,140,LEFT(RIGHT($L$1,5),4)&amp;"-12-31",1)/100000000,[1]!EM_S_STM07_BS(E2206,140,LEFT(RIGHT($L$1,11),10),1)/100000000)),0,IF(行业估值!$E$7="最新年报",[1]!EM_S_STM07_BS(E2206,140,LEFT(RIGHT($L$1,5),4)&amp;"-12-31",1)/100000000,[1]!EM_S_STM07_BS(E2206,140,LEFT(RIGHT($L$1,11),10),1)/100000000)))</f>
        <v>630.70540073320001</v>
      </c>
      <c r="M2206" s="36">
        <f t="shared" ca="1" si="173"/>
        <v>0.83238011427601366</v>
      </c>
      <c r="N2206" s="37">
        <f ca="1">IF(E2206="","",IF(ISERROR([1]!EM_S_EST_NETPROFIT(E2206,行业估值!$E$6,deadline)/100000000),"-",[1]!EM_S_EST_NETPROFIT(E2206,行业估值!$E$6,deadline)/100000000))</f>
        <v>47.580500000000001</v>
      </c>
      <c r="O2206" s="36">
        <f t="shared" ca="1" si="174"/>
        <v>11.03365104479356</v>
      </c>
      <c r="T2206" s="64" t="s">
        <v>4328</v>
      </c>
      <c r="U2206" s="64" t="s">
        <v>4329</v>
      </c>
    </row>
    <row r="2207" spans="4:21">
      <c r="D2207" s="45" t="str">
        <f>IF(AND(行业估值!$B$39=$G2207,COUNTIF($G$2:$G$2552,$G2207)&gt;=1),COUNTIF($G$2:G2207,$G2207),"")</f>
        <v/>
      </c>
      <c r="E2207" s="65" t="str">
        <f t="shared" si="170"/>
        <v>600025.SH</v>
      </c>
      <c r="F2207" s="65" t="str">
        <f t="shared" si="171"/>
        <v>华能水电</v>
      </c>
      <c r="G2207" s="34" t="str">
        <f>IF(E2207="","",IF(行业估值!$C$5="申万行业",[1]!EM_S_INFO_INDUSTRY_SW2014(E2207,"1"),IF(行业估值!$C$5="证监会行业",[1]!EM_S_INFO_INDUSTRY_CSRC1(E2207,"1"),[1]!EM_S_INFO_INDUSTRY_EM2016(E2207,"1"))))</f>
        <v>公用事业</v>
      </c>
      <c r="H2207" s="34" t="str">
        <f>IF(E2207="","",IF($H$1="上证50",[1]!EM_S_INFO_COMPINDEX(E2207,"000016"),"")&amp;IF($H$1="上证180",[1]!EM_S_INFO_COMPINDEX(E2207,"000010"),"")&amp;IF($H$1="沪深300",[1]!EM_S_INFO_COMPINDEX(E2207,"000300"),"")&amp;IF(AND($H$1="上证A股",RIGHT(E2207,2)="SH"),"是","")&amp;IF(AND($H$1="深证A股",RIGHT(E2207,2)="SZ"),"是","")&amp;IF(AND($H$1="创业板",LEFT(E2207,1)-3=0),"是","")&amp;IF(AND($H$1="全部A股",E2207&lt;&gt;0),"是","")&amp;IF(AND($H$1="中小板",LEFT(E2207,3)="002"),"是",""))</f>
        <v>是</v>
      </c>
      <c r="I2207" s="46">
        <f ca="1">IF(E2207="","",IF(OR([1]!EM_S_VAL_MV(E2207,deadline)="",[1]!EM_S_VAL_MV(E2207,deadline)="--",[1]!EM_S_VAL_MV(E2207,deadline)="null"),0,[1]!EM_S_VAL_MV(E2207,deadline)/100000000))</f>
        <v>765</v>
      </c>
      <c r="J2207" s="46">
        <f ca="1">IF(E2207="","",IF(RIGHT(LEFT($J$1,6),3)="TTM",[1]!EM_S_FA_PROFIT_TTM(E2207,LEFT(RIGHT($J$1,11),10),1)/100000000,[1]!EM_S_STM07_IS(E2207,61,LEFT(RIGHT($J$1,5),4)&amp;"-12-31",1)/100000000))</f>
        <v>87.489196530300006</v>
      </c>
      <c r="K2207" s="36">
        <f t="shared" ca="1" si="172"/>
        <v>8.7439367412073405</v>
      </c>
      <c r="L2207" s="46">
        <f ca="1">IF(E2207="","",IF(ISERROR(IF(行业估值!$E$7="最新年报",[1]!EM_S_STM07_BS(E2207,140,LEFT(RIGHT($L$1,5),4)&amp;"-12-31",1)/100000000,[1]!EM_S_STM07_BS(E2207,140,LEFT(RIGHT($L$1,11),10),1)/100000000)),0,IF(行业估值!$E$7="最新年报",[1]!EM_S_STM07_BS(E2207,140,LEFT(RIGHT($L$1,5),4)&amp;"-12-31",1)/100000000,[1]!EM_S_STM07_BS(E2207,140,LEFT(RIGHT($L$1,11),10),1)/100000000)))</f>
        <v>504.12967666239996</v>
      </c>
      <c r="M2207" s="36">
        <f t="shared" ca="1" si="173"/>
        <v>1.5174667063139329</v>
      </c>
      <c r="N2207" s="37">
        <f ca="1">IF(E2207="","",IF(ISERROR([1]!EM_S_EST_NETPROFIT(E2207,行业估值!$E$6,deadline)/100000000),"-",[1]!EM_S_EST_NETPROFIT(E2207,行业估值!$E$6,deadline)/100000000))</f>
        <v>49.498416666666671</v>
      </c>
      <c r="O2207" s="36">
        <f t="shared" ca="1" si="174"/>
        <v>15.455039807670614</v>
      </c>
      <c r="T2207" s="64" t="s">
        <v>4330</v>
      </c>
      <c r="U2207" s="64" t="s">
        <v>4331</v>
      </c>
    </row>
    <row r="2208" spans="4:21">
      <c r="D2208" s="45" t="str">
        <f>IF(AND(行业估值!$B$39=$G2208,COUNTIF($G$2:$G$2552,$G2208)&gt;=1),COUNTIF($G$2:G2208,$G2208),"")</f>
        <v/>
      </c>
      <c r="E2208" s="65" t="str">
        <f t="shared" si="170"/>
        <v>600026.SH</v>
      </c>
      <c r="F2208" s="65" t="str">
        <f t="shared" si="171"/>
        <v>中远海能</v>
      </c>
      <c r="G2208" s="34" t="str">
        <f>IF(E2208="","",IF(行业估值!$C$5="申万行业",[1]!EM_S_INFO_INDUSTRY_SW2014(E2208,"1"),IF(行业估值!$C$5="证监会行业",[1]!EM_S_INFO_INDUSTRY_CSRC1(E2208,"1"),[1]!EM_S_INFO_INDUSTRY_EM2016(E2208,"1"))))</f>
        <v>交通运输</v>
      </c>
      <c r="H2208" s="34" t="str">
        <f>IF(E2208="","",IF($H$1="上证50",[1]!EM_S_INFO_COMPINDEX(E2208,"000016"),"")&amp;IF($H$1="上证180",[1]!EM_S_INFO_COMPINDEX(E2208,"000010"),"")&amp;IF($H$1="沪深300",[1]!EM_S_INFO_COMPINDEX(E2208,"000300"),"")&amp;IF(AND($H$1="上证A股",RIGHT(E2208,2)="SH"),"是","")&amp;IF(AND($H$1="深证A股",RIGHT(E2208,2)="SZ"),"是","")&amp;IF(AND($H$1="创业板",LEFT(E2208,1)-3=0),"是","")&amp;IF(AND($H$1="全部A股",E2208&lt;&gt;0),"是","")&amp;IF(AND($H$1="中小板",LEFT(E2208,3)="002"),"是",""))</f>
        <v>是</v>
      </c>
      <c r="I2208" s="46">
        <f ca="1">IF(E2208="","",IF(OR([1]!EM_S_VAL_MV(E2208,deadline)="",[1]!EM_S_VAL_MV(E2208,deadline)="--",[1]!EM_S_VAL_MV(E2208,deadline)="null"),0,[1]!EM_S_VAL_MV(E2208,deadline)/100000000))</f>
        <v>231.0354829353</v>
      </c>
      <c r="J2208" s="46">
        <f ca="1">IF(E2208="","",IF(RIGHT(LEFT($J$1,6),3)="TTM",[1]!EM_S_FA_PROFIT_TTM(E2208,LEFT(RIGHT($J$1,11),10),1)/100000000,[1]!EM_S_STM07_IS(E2208,61,LEFT(RIGHT($J$1,5),4)&amp;"-12-31",1)/100000000))</f>
        <v>12.2376312779</v>
      </c>
      <c r="K2208" s="36">
        <f t="shared" ca="1" si="172"/>
        <v>18.879101493483311</v>
      </c>
      <c r="L2208" s="46">
        <f ca="1">IF(E2208="","",IF(ISERROR(IF(行业估值!$E$7="最新年报",[1]!EM_S_STM07_BS(E2208,140,LEFT(RIGHT($L$1,5),4)&amp;"-12-31",1)/100000000,[1]!EM_S_STM07_BS(E2208,140,LEFT(RIGHT($L$1,11),10),1)/100000000)),0,IF(行业估值!$E$7="最新年报",[1]!EM_S_STM07_BS(E2208,140,LEFT(RIGHT($L$1,5),4)&amp;"-12-31",1)/100000000,[1]!EM_S_STM07_BS(E2208,140,LEFT(RIGHT($L$1,11),10),1)/100000000)))</f>
        <v>283.36047080150001</v>
      </c>
      <c r="M2208" s="36">
        <f t="shared" ca="1" si="173"/>
        <v>0.81534125872181096</v>
      </c>
      <c r="N2208" s="37">
        <f ca="1">IF(E2208="","",IF(ISERROR([1]!EM_S_EST_NETPROFIT(E2208,行业估值!$E$6,deadline)/100000000),"-",[1]!EM_S_EST_NETPROFIT(E2208,行业估值!$E$6,deadline)/100000000))</f>
        <v>12.412122222222223</v>
      </c>
      <c r="O2208" s="36">
        <f t="shared" ca="1" si="174"/>
        <v>18.613697061543775</v>
      </c>
      <c r="T2208" s="64" t="s">
        <v>4332</v>
      </c>
      <c r="U2208" s="64" t="s">
        <v>4333</v>
      </c>
    </row>
    <row r="2209" spans="4:21">
      <c r="D2209" s="45" t="str">
        <f>IF(AND(行业估值!$B$39=$G2209,COUNTIF($G$2:$G$2552,$G2209)&gt;=1),COUNTIF($G$2:G2209,$G2209),"")</f>
        <v/>
      </c>
      <c r="E2209" s="65" t="str">
        <f t="shared" si="170"/>
        <v>600027.SH</v>
      </c>
      <c r="F2209" s="65" t="str">
        <f t="shared" si="171"/>
        <v>华电国际</v>
      </c>
      <c r="G2209" s="34" t="str">
        <f>IF(E2209="","",IF(行业估值!$C$5="申万行业",[1]!EM_S_INFO_INDUSTRY_SW2014(E2209,"1"),IF(行业估值!$C$5="证监会行业",[1]!EM_S_INFO_INDUSTRY_CSRC1(E2209,"1"),[1]!EM_S_INFO_INDUSTRY_EM2016(E2209,"1"))))</f>
        <v>公用事业</v>
      </c>
      <c r="H2209" s="34" t="str">
        <f>IF(E2209="","",IF($H$1="上证50",[1]!EM_S_INFO_COMPINDEX(E2209,"000016"),"")&amp;IF($H$1="上证180",[1]!EM_S_INFO_COMPINDEX(E2209,"000010"),"")&amp;IF($H$1="沪深300",[1]!EM_S_INFO_COMPINDEX(E2209,"000300"),"")&amp;IF(AND($H$1="上证A股",RIGHT(E2209,2)="SH"),"是","")&amp;IF(AND($H$1="深证A股",RIGHT(E2209,2)="SZ"),"是","")&amp;IF(AND($H$1="创业板",LEFT(E2209,1)-3=0),"是","")&amp;IF(AND($H$1="全部A股",E2209&lt;&gt;0),"是","")&amp;IF(AND($H$1="中小板",LEFT(E2209,3)="002"),"是",""))</f>
        <v>是</v>
      </c>
      <c r="I2209" s="46">
        <f ca="1">IF(E2209="","",IF(OR([1]!EM_S_VAL_MV(E2209,deadline)="",[1]!EM_S_VAL_MV(E2209,deadline)="--",[1]!EM_S_VAL_MV(E2209,deadline)="null"),0,[1]!EM_S_VAL_MV(E2209,deadline)/100000000))</f>
        <v>368.87532682220001</v>
      </c>
      <c r="J2209" s="46">
        <f ca="1">IF(E2209="","",IF(RIGHT(LEFT($J$1,6),3)="TTM",[1]!EM_S_FA_PROFIT_TTM(E2209,LEFT(RIGHT($J$1,11),10),1)/100000000,[1]!EM_S_STM07_IS(E2209,61,LEFT(RIGHT($J$1,5),4)&amp;"-12-31",1)/100000000))</f>
        <v>36.211860000000001</v>
      </c>
      <c r="K2209" s="36">
        <f t="shared" ca="1" si="172"/>
        <v>10.186588781194891</v>
      </c>
      <c r="L2209" s="46">
        <f ca="1">IF(E2209="","",IF(ISERROR(IF(行业估值!$E$7="最新年报",[1]!EM_S_STM07_BS(E2209,140,LEFT(RIGHT($L$1,5),4)&amp;"-12-31",1)/100000000,[1]!EM_S_STM07_BS(E2209,140,LEFT(RIGHT($L$1,11),10),1)/100000000)),0,IF(行业估值!$E$7="最新年报",[1]!EM_S_STM07_BS(E2209,140,LEFT(RIGHT($L$1,5),4)&amp;"-12-31",1)/100000000,[1]!EM_S_STM07_BS(E2209,140,LEFT(RIGHT($L$1,11),10),1)/100000000)))</f>
        <v>585.01070000000004</v>
      </c>
      <c r="M2209" s="36">
        <f t="shared" ca="1" si="173"/>
        <v>0.630544581188344</v>
      </c>
      <c r="N2209" s="37">
        <f ca="1">IF(E2209="","",IF(ISERROR([1]!EM_S_EST_NETPROFIT(E2209,行业估值!$E$6,deadline)/100000000),"-",[1]!EM_S_EST_NETPROFIT(E2209,行业估值!$E$6,deadline)/100000000))</f>
        <v>32.325194444444442</v>
      </c>
      <c r="O2209" s="36">
        <f t="shared" ca="1" si="174"/>
        <v>11.411387716666825</v>
      </c>
      <c r="T2209" s="64" t="s">
        <v>4334</v>
      </c>
      <c r="U2209" s="64" t="s">
        <v>4335</v>
      </c>
    </row>
    <row r="2210" spans="4:21">
      <c r="D2210" s="45" t="str">
        <f>IF(AND(行业估值!$B$39=$G2210,COUNTIF($G$2:$G$2552,$G2210)&gt;=1),COUNTIF($G$2:G2210,$G2210),"")</f>
        <v/>
      </c>
      <c r="E2210" s="65" t="str">
        <f t="shared" si="170"/>
        <v>600028.SH</v>
      </c>
      <c r="F2210" s="65" t="str">
        <f t="shared" si="171"/>
        <v>中国石化</v>
      </c>
      <c r="G2210" s="34" t="str">
        <f>IF(E2210="","",IF(行业估值!$C$5="申万行业",[1]!EM_S_INFO_INDUSTRY_SW2014(E2210,"1"),IF(行业估值!$C$5="证监会行业",[1]!EM_S_INFO_INDUSTRY_CSRC1(E2210,"1"),[1]!EM_S_INFO_INDUSTRY_EM2016(E2210,"1"))))</f>
        <v>化石能源</v>
      </c>
      <c r="H2210" s="34" t="str">
        <f>IF(E2210="","",IF($H$1="上证50",[1]!EM_S_INFO_COMPINDEX(E2210,"000016"),"")&amp;IF($H$1="上证180",[1]!EM_S_INFO_COMPINDEX(E2210,"000010"),"")&amp;IF($H$1="沪深300",[1]!EM_S_INFO_COMPINDEX(E2210,"000300"),"")&amp;IF(AND($H$1="上证A股",RIGHT(E2210,2)="SH"),"是","")&amp;IF(AND($H$1="深证A股",RIGHT(E2210,2)="SZ"),"是","")&amp;IF(AND($H$1="创业板",LEFT(E2210,1)-3=0),"是","")&amp;IF(AND($H$1="全部A股",E2210&lt;&gt;0),"是","")&amp;IF(AND($H$1="中小板",LEFT(E2210,3)="002"),"是",""))</f>
        <v>是</v>
      </c>
      <c r="I2210" s="46">
        <f ca="1">IF(E2210="","",IF(OR([1]!EM_S_VAL_MV(E2210,deadline)="",[1]!EM_S_VAL_MV(E2210,deadline)="--",[1]!EM_S_VAL_MV(E2210,deadline)="null"),0,[1]!EM_S_VAL_MV(E2210,deadline)/100000000))</f>
        <v>6077.7747242292007</v>
      </c>
      <c r="J2210" s="46">
        <f ca="1">IF(E2210="","",IF(RIGHT(LEFT($J$1,6),3)="TTM",[1]!EM_S_FA_PROFIT_TTM(E2210,LEFT(RIGHT($J$1,11),10),1)/100000000,[1]!EM_S_STM07_IS(E2210,61,LEFT(RIGHT($J$1,5),4)&amp;"-12-31",1)/100000000))</f>
        <v>589.74</v>
      </c>
      <c r="K2210" s="36">
        <f t="shared" ca="1" si="172"/>
        <v>10.305854654982197</v>
      </c>
      <c r="L2210" s="46">
        <f ca="1">IF(E2210="","",IF(ISERROR(IF(行业估值!$E$7="最新年报",[1]!EM_S_STM07_BS(E2210,140,LEFT(RIGHT($L$1,5),4)&amp;"-12-31",1)/100000000,[1]!EM_S_STM07_BS(E2210,140,LEFT(RIGHT($L$1,11),10),1)/100000000)),0,IF(行业估值!$E$7="最新年报",[1]!EM_S_STM07_BS(E2210,140,LEFT(RIGHT($L$1,5),4)&amp;"-12-31",1)/100000000,[1]!EM_S_STM07_BS(E2210,140,LEFT(RIGHT($L$1,11),10),1)/100000000)))</f>
        <v>7258.93</v>
      </c>
      <c r="M2210" s="36">
        <f t="shared" ca="1" si="173"/>
        <v>0.83728245405716828</v>
      </c>
      <c r="N2210" s="37">
        <f ca="1">IF(E2210="","",IF(ISERROR([1]!EM_S_EST_NETPROFIT(E2210,行业估值!$E$6,deadline)/100000000),"-",[1]!EM_S_EST_NETPROFIT(E2210,行业估值!$E$6,deadline)/100000000))</f>
        <v>589.46416470588235</v>
      </c>
      <c r="O2210" s="36">
        <f t="shared" ca="1" si="174"/>
        <v>10.310677201661195</v>
      </c>
      <c r="T2210" s="64" t="s">
        <v>4336</v>
      </c>
      <c r="U2210" s="64" t="s">
        <v>4337</v>
      </c>
    </row>
    <row r="2211" spans="4:21">
      <c r="D2211" s="45" t="str">
        <f>IF(AND(行业估值!$B$39=$G2211,COUNTIF($G$2:$G$2552,$G2211)&gt;=1),COUNTIF($G$2:G2211,$G2211),"")</f>
        <v/>
      </c>
      <c r="E2211" s="65" t="str">
        <f t="shared" si="170"/>
        <v>600029.SH</v>
      </c>
      <c r="F2211" s="65" t="str">
        <f t="shared" si="171"/>
        <v>南方航空</v>
      </c>
      <c r="G2211" s="34" t="str">
        <f>IF(E2211="","",IF(行业估值!$C$5="申万行业",[1]!EM_S_INFO_INDUSTRY_SW2014(E2211,"1"),IF(行业估值!$C$5="证监会行业",[1]!EM_S_INFO_INDUSTRY_CSRC1(E2211,"1"),[1]!EM_S_INFO_INDUSTRY_EM2016(E2211,"1"))))</f>
        <v>交通运输</v>
      </c>
      <c r="H2211" s="34" t="str">
        <f>IF(E2211="","",IF($H$1="上证50",[1]!EM_S_INFO_COMPINDEX(E2211,"000016"),"")&amp;IF($H$1="上证180",[1]!EM_S_INFO_COMPINDEX(E2211,"000010"),"")&amp;IF($H$1="沪深300",[1]!EM_S_INFO_COMPINDEX(E2211,"000300"),"")&amp;IF(AND($H$1="上证A股",RIGHT(E2211,2)="SH"),"是","")&amp;IF(AND($H$1="深证A股",RIGHT(E2211,2)="SZ"),"是","")&amp;IF(AND($H$1="创业板",LEFT(E2211,1)-3=0),"是","")&amp;IF(AND($H$1="全部A股",E2211&lt;&gt;0),"是","")&amp;IF(AND($H$1="中小板",LEFT(E2211,3)="002"),"是",""))</f>
        <v>是</v>
      </c>
      <c r="I2211" s="46">
        <f ca="1">IF(E2211="","",IF(OR([1]!EM_S_VAL_MV(E2211,deadline)="",[1]!EM_S_VAL_MV(E2211,deadline)="--",[1]!EM_S_VAL_MV(E2211,deadline)="null"),0,[1]!EM_S_VAL_MV(E2211,deadline)/100000000))</f>
        <v>815.76695701899996</v>
      </c>
      <c r="J2211" s="46">
        <f ca="1">IF(E2211="","",IF(RIGHT(LEFT($J$1,6),3)="TTM",[1]!EM_S_FA_PROFIT_TTM(E2211,LEFT(RIGHT($J$1,11),10),1)/100000000,[1]!EM_S_STM07_IS(E2211,61,LEFT(RIGHT($J$1,5),4)&amp;"-12-31",1)/100000000))</f>
        <v>31.66</v>
      </c>
      <c r="K2211" s="36">
        <f t="shared" ca="1" si="172"/>
        <v>25.766486324036638</v>
      </c>
      <c r="L2211" s="46">
        <f ca="1">IF(E2211="","",IF(ISERROR(IF(行业估值!$E$7="最新年报",[1]!EM_S_STM07_BS(E2211,140,LEFT(RIGHT($L$1,5),4)&amp;"-12-31",1)/100000000,[1]!EM_S_STM07_BS(E2211,140,LEFT(RIGHT($L$1,11),10),1)/100000000)),0,IF(行业估值!$E$7="最新年报",[1]!EM_S_STM07_BS(E2211,140,LEFT(RIGHT($L$1,5),4)&amp;"-12-31",1)/100000000,[1]!EM_S_STM07_BS(E2211,140,LEFT(RIGHT($L$1,11),10),1)/100000000)))</f>
        <v>653.15</v>
      </c>
      <c r="M2211" s="36">
        <f t="shared" ca="1" si="173"/>
        <v>1.2489733706177755</v>
      </c>
      <c r="N2211" s="37">
        <f ca="1">IF(E2211="","",IF(ISERROR([1]!EM_S_EST_NETPROFIT(E2211,行业估值!$E$6,deadline)/100000000),"-",[1]!EM_S_EST_NETPROFIT(E2211,行业估值!$E$6,deadline)/100000000))</f>
        <v>48.766894117647055</v>
      </c>
      <c r="O2211" s="36">
        <f t="shared" ca="1" si="174"/>
        <v>16.727884188216162</v>
      </c>
      <c r="T2211" s="64" t="s">
        <v>4338</v>
      </c>
      <c r="U2211" s="64" t="s">
        <v>4339</v>
      </c>
    </row>
    <row r="2212" spans="4:21">
      <c r="D2212" s="45" t="str">
        <f>IF(AND(行业估值!$B$39=$G2212,COUNTIF($G$2:$G$2552,$G2212)&gt;=1),COUNTIF($G$2:G2212,$G2212),"")</f>
        <v/>
      </c>
      <c r="E2212" s="65" t="str">
        <f t="shared" si="170"/>
        <v>600030.SH</v>
      </c>
      <c r="F2212" s="65" t="str">
        <f t="shared" si="171"/>
        <v>中信证券</v>
      </c>
      <c r="G2212" s="34" t="str">
        <f>IF(E2212="","",IF(行业估值!$C$5="申万行业",[1]!EM_S_INFO_INDUSTRY_SW2014(E2212,"1"),IF(行业估值!$C$5="证监会行业",[1]!EM_S_INFO_INDUSTRY_CSRC1(E2212,"1"),[1]!EM_S_INFO_INDUSTRY_EM2016(E2212,"1"))))</f>
        <v>金融</v>
      </c>
      <c r="H2212" s="34" t="str">
        <f>IF(E2212="","",IF($H$1="上证50",[1]!EM_S_INFO_COMPINDEX(E2212,"000016"),"")&amp;IF($H$1="上证180",[1]!EM_S_INFO_COMPINDEX(E2212,"000010"),"")&amp;IF($H$1="沪深300",[1]!EM_S_INFO_COMPINDEX(E2212,"000300"),"")&amp;IF(AND($H$1="上证A股",RIGHT(E2212,2)="SH"),"是","")&amp;IF(AND($H$1="深证A股",RIGHT(E2212,2)="SZ"),"是","")&amp;IF(AND($H$1="创业板",LEFT(E2212,1)-3=0),"是","")&amp;IF(AND($H$1="全部A股",E2212&lt;&gt;0),"是","")&amp;IF(AND($H$1="中小板",LEFT(E2212,3)="002"),"是",""))</f>
        <v>是</v>
      </c>
      <c r="I2212" s="46">
        <f ca="1">IF(E2212="","",IF(OR([1]!EM_S_VAL_MV(E2212,deadline)="",[1]!EM_S_VAL_MV(E2212,deadline)="--",[1]!EM_S_VAL_MV(E2212,deadline)="null"),0,[1]!EM_S_VAL_MV(E2212,deadline)/100000000))</f>
        <v>2596.6534701199998</v>
      </c>
      <c r="J2212" s="46">
        <f ca="1">IF(E2212="","",IF(RIGHT(LEFT($J$1,6),3)="TTM",[1]!EM_S_FA_PROFIT_TTM(E2212,LEFT(RIGHT($J$1,11),10),1)/100000000,[1]!EM_S_STM07_IS(E2212,61,LEFT(RIGHT($J$1,5),4)&amp;"-12-31",1)/100000000))</f>
        <v>130.4691392165</v>
      </c>
      <c r="K2212" s="36">
        <f t="shared" ca="1" si="172"/>
        <v>19.902434289929076</v>
      </c>
      <c r="L2212" s="46">
        <f ca="1">IF(E2212="","",IF(ISERROR(IF(行业估值!$E$7="最新年报",[1]!EM_S_STM07_BS(E2212,140,LEFT(RIGHT($L$1,5),4)&amp;"-12-31",1)/100000000,[1]!EM_S_STM07_BS(E2212,140,LEFT(RIGHT($L$1,11),10),1)/100000000)),0,IF(行业估值!$E$7="最新年报",[1]!EM_S_STM07_BS(E2212,140,LEFT(RIGHT($L$1,5),4)&amp;"-12-31",1)/100000000,[1]!EM_S_STM07_BS(E2212,140,LEFT(RIGHT($L$1,11),10),1)/100000000)))</f>
        <v>1600.8174279215</v>
      </c>
      <c r="M2212" s="36">
        <f t="shared" ca="1" si="173"/>
        <v>1.6220797105460631</v>
      </c>
      <c r="N2212" s="37">
        <f ca="1">IF(E2212="","",IF(ISERROR([1]!EM_S_EST_NETPROFIT(E2212,行业估值!$E$6,deadline)/100000000),"-",[1]!EM_S_EST_NETPROFIT(E2212,行业估值!$E$6,deadline)/100000000))</f>
        <v>137.02715555555557</v>
      </c>
      <c r="O2212" s="36">
        <f t="shared" ca="1" si="174"/>
        <v>18.949918792317238</v>
      </c>
      <c r="T2212" s="64" t="s">
        <v>4340</v>
      </c>
      <c r="U2212" s="64" t="s">
        <v>4341</v>
      </c>
    </row>
    <row r="2213" spans="4:21">
      <c r="D2213" s="45">
        <f>IF(AND(行业估值!$B$39=$G2213,COUNTIF($G$2:$G$2552,$G2213)&gt;=1),COUNTIF($G$2:G2213,$G2213),"")</f>
        <v>227</v>
      </c>
      <c r="E2213" s="65" t="str">
        <f t="shared" si="170"/>
        <v>600031.SH</v>
      </c>
      <c r="F2213" s="65" t="str">
        <f t="shared" si="171"/>
        <v>三一重工</v>
      </c>
      <c r="G2213" s="34" t="str">
        <f>IF(E2213="","",IF(行业估值!$C$5="申万行业",[1]!EM_S_INFO_INDUSTRY_SW2014(E2213,"1"),IF(行业估值!$C$5="证监会行业",[1]!EM_S_INFO_INDUSTRY_CSRC1(E2213,"1"),[1]!EM_S_INFO_INDUSTRY_EM2016(E2213,"1"))))</f>
        <v>机械设备</v>
      </c>
      <c r="H2213" s="34" t="str">
        <f>IF(E2213="","",IF($H$1="上证50",[1]!EM_S_INFO_COMPINDEX(E2213,"000016"),"")&amp;IF($H$1="上证180",[1]!EM_S_INFO_COMPINDEX(E2213,"000010"),"")&amp;IF($H$1="沪深300",[1]!EM_S_INFO_COMPINDEX(E2213,"000300"),"")&amp;IF(AND($H$1="上证A股",RIGHT(E2213,2)="SH"),"是","")&amp;IF(AND($H$1="深证A股",RIGHT(E2213,2)="SZ"),"是","")&amp;IF(AND($H$1="创业板",LEFT(E2213,1)-3=0),"是","")&amp;IF(AND($H$1="全部A股",E2213&lt;&gt;0),"是","")&amp;IF(AND($H$1="中小板",LEFT(E2213,3)="002"),"是",""))</f>
        <v>是</v>
      </c>
      <c r="I2213" s="46">
        <f ca="1">IF(E2213="","",IF(OR([1]!EM_S_VAL_MV(E2213,deadline)="",[1]!EM_S_VAL_MV(E2213,deadline)="--",[1]!EM_S_VAL_MV(E2213,deadline)="null"),0,[1]!EM_S_VAL_MV(E2213,deadline)/100000000))</f>
        <v>1254.5596373472001</v>
      </c>
      <c r="J2213" s="46">
        <f ca="1">IF(E2213="","",IF(RIGHT(LEFT($J$1,6),3)="TTM",[1]!EM_S_FA_PROFIT_TTM(E2213,LEFT(RIGHT($J$1,11),10),1)/100000000,[1]!EM_S_STM07_IS(E2213,61,LEFT(RIGHT($J$1,5),4)&amp;"-12-31",1)/100000000))</f>
        <v>106.44615</v>
      </c>
      <c r="K2213" s="36">
        <f t="shared" ca="1" si="172"/>
        <v>11.785862028332637</v>
      </c>
      <c r="L2213" s="46">
        <f ca="1">IF(E2213="","",IF(ISERROR(IF(行业估值!$E$7="最新年报",[1]!EM_S_STM07_BS(E2213,140,LEFT(RIGHT($L$1,5),4)&amp;"-12-31",1)/100000000,[1]!EM_S_STM07_BS(E2213,140,LEFT(RIGHT($L$1,11),10),1)/100000000)),0,IF(行业估值!$E$7="最新年报",[1]!EM_S_STM07_BS(E2213,140,LEFT(RIGHT($L$1,5),4)&amp;"-12-31",1)/100000000,[1]!EM_S_STM07_BS(E2213,140,LEFT(RIGHT($L$1,11),10),1)/100000000)))</f>
        <v>423.34312999999997</v>
      </c>
      <c r="M2213" s="36">
        <f t="shared" ca="1" si="173"/>
        <v>2.9634581228404491</v>
      </c>
      <c r="N2213" s="37">
        <f ca="1">IF(E2213="","",IF(ISERROR([1]!EM_S_EST_NETPROFIT(E2213,行业估值!$E$6,deadline)/100000000),"-",[1]!EM_S_EST_NETPROFIT(E2213,行业估值!$E$6,deadline)/100000000))</f>
        <v>111.08754999999999</v>
      </c>
      <c r="O2213" s="36">
        <f t="shared" ca="1" si="174"/>
        <v>11.293431508276132</v>
      </c>
      <c r="T2213" s="64" t="s">
        <v>4342</v>
      </c>
      <c r="U2213" s="64" t="s">
        <v>4343</v>
      </c>
    </row>
    <row r="2214" spans="4:21">
      <c r="D2214" s="45" t="str">
        <f>IF(AND(行业估值!$B$39=$G2214,COUNTIF($G$2:$G$2552,$G2214)&gt;=1),COUNTIF($G$2:G2214,$G2214),"")</f>
        <v/>
      </c>
      <c r="E2214" s="65" t="str">
        <f t="shared" si="170"/>
        <v>600033.SH</v>
      </c>
      <c r="F2214" s="65" t="str">
        <f t="shared" si="171"/>
        <v>福建高速</v>
      </c>
      <c r="G2214" s="34" t="str">
        <f>IF(E2214="","",IF(行业估值!$C$5="申万行业",[1]!EM_S_INFO_INDUSTRY_SW2014(E2214,"1"),IF(行业估值!$C$5="证监会行业",[1]!EM_S_INFO_INDUSTRY_CSRC1(E2214,"1"),[1]!EM_S_INFO_INDUSTRY_EM2016(E2214,"1"))))</f>
        <v>交通运输</v>
      </c>
      <c r="H2214" s="34" t="str">
        <f>IF(E2214="","",IF($H$1="上证50",[1]!EM_S_INFO_COMPINDEX(E2214,"000016"),"")&amp;IF($H$1="上证180",[1]!EM_S_INFO_COMPINDEX(E2214,"000010"),"")&amp;IF($H$1="沪深300",[1]!EM_S_INFO_COMPINDEX(E2214,"000300"),"")&amp;IF(AND($H$1="上证A股",RIGHT(E2214,2)="SH"),"是","")&amp;IF(AND($H$1="深证A股",RIGHT(E2214,2)="SZ"),"是","")&amp;IF(AND($H$1="创业板",LEFT(E2214,1)-3=0),"是","")&amp;IF(AND($H$1="全部A股",E2214&lt;&gt;0),"是","")&amp;IF(AND($H$1="中小板",LEFT(E2214,3)="002"),"是",""))</f>
        <v>是</v>
      </c>
      <c r="I2214" s="46">
        <f ca="1">IF(E2214="","",IF(OR([1]!EM_S_VAL_MV(E2214,deadline)="",[1]!EM_S_VAL_MV(E2214,deadline)="--",[1]!EM_S_VAL_MV(E2214,deadline)="null"),0,[1]!EM_S_VAL_MV(E2214,deadline)/100000000))</f>
        <v>83.155320000000003</v>
      </c>
      <c r="J2214" s="46">
        <f ca="1">IF(E2214="","",IF(RIGHT(LEFT($J$1,6),3)="TTM",[1]!EM_S_FA_PROFIT_TTM(E2214,LEFT(RIGHT($J$1,11),10),1)/100000000,[1]!EM_S_STM07_IS(E2214,61,LEFT(RIGHT($J$1,5),4)&amp;"-12-31",1)/100000000))</f>
        <v>10.370753716199999</v>
      </c>
      <c r="K2214" s="36">
        <f t="shared" ca="1" si="172"/>
        <v>8.0182523156541965</v>
      </c>
      <c r="L2214" s="46">
        <f ca="1">IF(E2214="","",IF(ISERROR(IF(行业估值!$E$7="最新年报",[1]!EM_S_STM07_BS(E2214,140,LEFT(RIGHT($L$1,5),4)&amp;"-12-31",1)/100000000,[1]!EM_S_STM07_BS(E2214,140,LEFT(RIGHT($L$1,11),10),1)/100000000)),0,IF(行业估值!$E$7="最新年报",[1]!EM_S_STM07_BS(E2214,140,LEFT(RIGHT($L$1,5),4)&amp;"-12-31",1)/100000000,[1]!EM_S_STM07_BS(E2214,140,LEFT(RIGHT($L$1,11),10),1)/100000000)))</f>
        <v>95.677867377199988</v>
      </c>
      <c r="M2214" s="36">
        <f t="shared" ca="1" si="173"/>
        <v>0.86911761601216353</v>
      </c>
      <c r="N2214" s="37">
        <f ca="1">IF(E2214="","",IF(ISERROR([1]!EM_S_EST_NETPROFIT(E2214,行业估值!$E$6,deadline)/100000000),"-",[1]!EM_S_EST_NETPROFIT(E2214,行业估值!$E$6,deadline)/100000000))</f>
        <v>7.9904999999999999</v>
      </c>
      <c r="O2214" s="36">
        <f t="shared" ca="1" si="174"/>
        <v>10.406773042988549</v>
      </c>
      <c r="T2214" s="64" t="s">
        <v>4344</v>
      </c>
      <c r="U2214" s="64" t="s">
        <v>4345</v>
      </c>
    </row>
    <row r="2215" spans="4:21">
      <c r="D2215" s="45" t="str">
        <f>IF(AND(行业估值!$B$39=$G2215,COUNTIF($G$2:$G$2552,$G2215)&gt;=1),COUNTIF($G$2:G2215,$G2215),"")</f>
        <v/>
      </c>
      <c r="E2215" s="65" t="str">
        <f t="shared" si="170"/>
        <v>600035.SH</v>
      </c>
      <c r="F2215" s="65" t="str">
        <f t="shared" si="171"/>
        <v>楚天高速</v>
      </c>
      <c r="G2215" s="34" t="str">
        <f>IF(E2215="","",IF(行业估值!$C$5="申万行业",[1]!EM_S_INFO_INDUSTRY_SW2014(E2215,"1"),IF(行业估值!$C$5="证监会行业",[1]!EM_S_INFO_INDUSTRY_CSRC1(E2215,"1"),[1]!EM_S_INFO_INDUSTRY_EM2016(E2215,"1"))))</f>
        <v>交通运输</v>
      </c>
      <c r="H2215" s="34" t="str">
        <f>IF(E2215="","",IF($H$1="上证50",[1]!EM_S_INFO_COMPINDEX(E2215,"000016"),"")&amp;IF($H$1="上证180",[1]!EM_S_INFO_COMPINDEX(E2215,"000010"),"")&amp;IF($H$1="沪深300",[1]!EM_S_INFO_COMPINDEX(E2215,"000300"),"")&amp;IF(AND($H$1="上证A股",RIGHT(E2215,2)="SH"),"是","")&amp;IF(AND($H$1="深证A股",RIGHT(E2215,2)="SZ"),"是","")&amp;IF(AND($H$1="创业板",LEFT(E2215,1)-3=0),"是","")&amp;IF(AND($H$1="全部A股",E2215&lt;&gt;0),"是","")&amp;IF(AND($H$1="中小板",LEFT(E2215,3)="002"),"是",""))</f>
        <v>是</v>
      </c>
      <c r="I2215" s="46">
        <f ca="1">IF(E2215="","",IF(OR([1]!EM_S_VAL_MV(E2215,deadline)="",[1]!EM_S_VAL_MV(E2215,deadline)="--",[1]!EM_S_VAL_MV(E2215,deadline)="null"),0,[1]!EM_S_VAL_MV(E2215,deadline)/100000000))</f>
        <v>56.035894325100003</v>
      </c>
      <c r="J2215" s="46">
        <f ca="1">IF(E2215="","",IF(RIGHT(LEFT($J$1,6),3)="TTM",[1]!EM_S_FA_PROFIT_TTM(E2215,LEFT(RIGHT($J$1,11),10),1)/100000000,[1]!EM_S_STM07_IS(E2215,61,LEFT(RIGHT($J$1,5),4)&amp;"-12-31",1)/100000000))</f>
        <v>4.6751485395999994</v>
      </c>
      <c r="K2215" s="36">
        <f t="shared" ca="1" si="172"/>
        <v>11.985906725841565</v>
      </c>
      <c r="L2215" s="46">
        <f ca="1">IF(E2215="","",IF(ISERROR(IF(行业估值!$E$7="最新年报",[1]!EM_S_STM07_BS(E2215,140,LEFT(RIGHT($L$1,5),4)&amp;"-12-31",1)/100000000,[1]!EM_S_STM07_BS(E2215,140,LEFT(RIGHT($L$1,11),10),1)/100000000)),0,IF(行业估值!$E$7="最新年报",[1]!EM_S_STM07_BS(E2215,140,LEFT(RIGHT($L$1,5),4)&amp;"-12-31",1)/100000000,[1]!EM_S_STM07_BS(E2215,140,LEFT(RIGHT($L$1,11),10),1)/100000000)))</f>
        <v>64.33354600189999</v>
      </c>
      <c r="M2215" s="36">
        <f t="shared" ca="1" si="173"/>
        <v>0.87102138476006086</v>
      </c>
      <c r="N2215" s="37" t="str">
        <f ca="1">IF(E2215="","",IF(ISERROR([1]!EM_S_EST_NETPROFIT(E2215,行业估值!$E$6,deadline)/100000000),"-",[1]!EM_S_EST_NETPROFIT(E2215,行业估值!$E$6,deadline)/100000000))</f>
        <v>-</v>
      </c>
      <c r="O2215" s="36" t="str">
        <f t="shared" ca="1" si="174"/>
        <v>-</v>
      </c>
      <c r="T2215" s="64" t="s">
        <v>4346</v>
      </c>
      <c r="U2215" s="64" t="s">
        <v>4347</v>
      </c>
    </row>
    <row r="2216" spans="4:21">
      <c r="D2216" s="45" t="str">
        <f>IF(AND(行业估值!$B$39=$G2216,COUNTIF($G$2:$G$2552,$G2216)&gt;=1),COUNTIF($G$2:G2216,$G2216),"")</f>
        <v/>
      </c>
      <c r="E2216" s="65" t="str">
        <f t="shared" si="170"/>
        <v>600036.SH</v>
      </c>
      <c r="F2216" s="65" t="str">
        <f t="shared" si="171"/>
        <v>招商银行</v>
      </c>
      <c r="G2216" s="34" t="str">
        <f>IF(E2216="","",IF(行业估值!$C$5="申万行业",[1]!EM_S_INFO_INDUSTRY_SW2014(E2216,"1"),IF(行业估值!$C$5="证监会行业",[1]!EM_S_INFO_INDUSTRY_CSRC1(E2216,"1"),[1]!EM_S_INFO_INDUSTRY_EM2016(E2216,"1"))))</f>
        <v>金融</v>
      </c>
      <c r="H2216" s="34" t="str">
        <f>IF(E2216="","",IF($H$1="上证50",[1]!EM_S_INFO_COMPINDEX(E2216,"000016"),"")&amp;IF($H$1="上证180",[1]!EM_S_INFO_COMPINDEX(E2216,"000010"),"")&amp;IF($H$1="沪深300",[1]!EM_S_INFO_COMPINDEX(E2216,"000300"),"")&amp;IF(AND($H$1="上证A股",RIGHT(E2216,2)="SH"),"是","")&amp;IF(AND($H$1="深证A股",RIGHT(E2216,2)="SZ"),"是","")&amp;IF(AND($H$1="创业板",LEFT(E2216,1)-3=0),"是","")&amp;IF(AND($H$1="全部A股",E2216&lt;&gt;0),"是","")&amp;IF(AND($H$1="中小板",LEFT(E2216,3)="002"),"是",""))</f>
        <v>是</v>
      </c>
      <c r="I2216" s="46">
        <f ca="1">IF(E2216="","",IF(OR([1]!EM_S_VAL_MV(E2216,deadline)="",[1]!EM_S_VAL_MV(E2216,deadline)="--",[1]!EM_S_VAL_MV(E2216,deadline)="null"),0,[1]!EM_S_VAL_MV(E2216,deadline)/100000000))</f>
        <v>9243.0734127665</v>
      </c>
      <c r="J2216" s="46">
        <f ca="1">IF(E2216="","",IF(RIGHT(LEFT($J$1,6),3)="TTM",[1]!EM_S_FA_PROFIT_TTM(E2216,LEFT(RIGHT($J$1,11),10),1)/100000000,[1]!EM_S_STM07_IS(E2216,61,LEFT(RIGHT($J$1,5),4)&amp;"-12-31",1)/100000000))</f>
        <v>910.16</v>
      </c>
      <c r="K2216" s="36">
        <f t="shared" ca="1" si="172"/>
        <v>10.155437959003363</v>
      </c>
      <c r="L2216" s="46">
        <f ca="1">IF(E2216="","",IF(ISERROR(IF(行业估值!$E$7="最新年报",[1]!EM_S_STM07_BS(E2216,140,LEFT(RIGHT($L$1,5),4)&amp;"-12-31",1)/100000000,[1]!EM_S_STM07_BS(E2216,140,LEFT(RIGHT($L$1,11),10),1)/100000000)),0,IF(行业估值!$E$7="最新年报",[1]!EM_S_STM07_BS(E2216,140,LEFT(RIGHT($L$1,5),4)&amp;"-12-31",1)/100000000,[1]!EM_S_STM07_BS(E2216,140,LEFT(RIGHT($L$1,11),10),1)/100000000)))</f>
        <v>5964.25</v>
      </c>
      <c r="M2216" s="36">
        <f t="shared" ca="1" si="173"/>
        <v>1.5497461395425243</v>
      </c>
      <c r="N2216" s="37">
        <f ca="1">IF(E2216="","",IF(ISERROR([1]!EM_S_EST_NETPROFIT(E2216,行业估值!$E$6,deadline)/100000000),"-",[1]!EM_S_EST_NETPROFIT(E2216,行业估值!$E$6,deadline)/100000000))</f>
        <v>918.96050000000002</v>
      </c>
      <c r="O2216" s="36">
        <f t="shared" ca="1" si="174"/>
        <v>10.058183581085911</v>
      </c>
      <c r="T2216" s="64" t="s">
        <v>4348</v>
      </c>
      <c r="U2216" s="64" t="s">
        <v>4349</v>
      </c>
    </row>
    <row r="2217" spans="4:21">
      <c r="D2217" s="45" t="str">
        <f>IF(AND(行业估值!$B$39=$G2217,COUNTIF($G$2:$G$2552,$G2217)&gt;=1),COUNTIF($G$2:G2217,$G2217),"")</f>
        <v/>
      </c>
      <c r="E2217" s="65" t="str">
        <f t="shared" si="170"/>
        <v>600037.SH</v>
      </c>
      <c r="F2217" s="65" t="str">
        <f t="shared" si="171"/>
        <v>歌华有线</v>
      </c>
      <c r="G2217" s="34" t="str">
        <f>IF(E2217="","",IF(行业估值!$C$5="申万行业",[1]!EM_S_INFO_INDUSTRY_SW2014(E2217,"1"),IF(行业估值!$C$5="证监会行业",[1]!EM_S_INFO_INDUSTRY_CSRC1(E2217,"1"),[1]!EM_S_INFO_INDUSTRY_EM2016(E2217,"1"))))</f>
        <v>文化传媒</v>
      </c>
      <c r="H2217" s="34" t="str">
        <f>IF(E2217="","",IF($H$1="上证50",[1]!EM_S_INFO_COMPINDEX(E2217,"000016"),"")&amp;IF($H$1="上证180",[1]!EM_S_INFO_COMPINDEX(E2217,"000010"),"")&amp;IF($H$1="沪深300",[1]!EM_S_INFO_COMPINDEX(E2217,"000300"),"")&amp;IF(AND($H$1="上证A股",RIGHT(E2217,2)="SH"),"是","")&amp;IF(AND($H$1="深证A股",RIGHT(E2217,2)="SZ"),"是","")&amp;IF(AND($H$1="创业板",LEFT(E2217,1)-3=0),"是","")&amp;IF(AND($H$1="全部A股",E2217&lt;&gt;0),"是","")&amp;IF(AND($H$1="中小板",LEFT(E2217,3)="002"),"是",""))</f>
        <v>是</v>
      </c>
      <c r="I2217" s="46">
        <f ca="1">IF(E2217="","",IF(OR([1]!EM_S_VAL_MV(E2217,deadline)="",[1]!EM_S_VAL_MV(E2217,deadline)="--",[1]!EM_S_VAL_MV(E2217,deadline)="null"),0,[1]!EM_S_VAL_MV(E2217,deadline)/100000000))</f>
        <v>119.41454244719999</v>
      </c>
      <c r="J2217" s="46">
        <f ca="1">IF(E2217="","",IF(RIGHT(LEFT($J$1,6),3)="TTM",[1]!EM_S_FA_PROFIT_TTM(E2217,LEFT(RIGHT($J$1,11),10),1)/100000000,[1]!EM_S_STM07_IS(E2217,61,LEFT(RIGHT($J$1,5),4)&amp;"-12-31",1)/100000000))</f>
        <v>6.1996585158000004</v>
      </c>
      <c r="K2217" s="36">
        <f t="shared" ca="1" si="172"/>
        <v>19.261470957290427</v>
      </c>
      <c r="L2217" s="46">
        <f ca="1">IF(E2217="","",IF(ISERROR(IF(行业估值!$E$7="最新年报",[1]!EM_S_STM07_BS(E2217,140,LEFT(RIGHT($L$1,5),4)&amp;"-12-31",1)/100000000,[1]!EM_S_STM07_BS(E2217,140,LEFT(RIGHT($L$1,11),10),1)/100000000)),0,IF(行业估值!$E$7="最新年报",[1]!EM_S_STM07_BS(E2217,140,LEFT(RIGHT($L$1,5),4)&amp;"-12-31",1)/100000000,[1]!EM_S_STM07_BS(E2217,140,LEFT(RIGHT($L$1,11),10),1)/100000000)))</f>
        <v>133.15515343530001</v>
      </c>
      <c r="M2217" s="36">
        <f t="shared" ca="1" si="173"/>
        <v>0.89680751639269773</v>
      </c>
      <c r="N2217" s="37">
        <f ca="1">IF(E2217="","",IF(ISERROR([1]!EM_S_EST_NETPROFIT(E2217,行业估值!$E$6,deadline)/100000000),"-",[1]!EM_S_EST_NETPROFIT(E2217,行业估值!$E$6,deadline)/100000000))</f>
        <v>7.5633333333333335</v>
      </c>
      <c r="O2217" s="36">
        <f t="shared" ca="1" si="174"/>
        <v>15.7886129282327</v>
      </c>
      <c r="T2217" s="64" t="s">
        <v>4350</v>
      </c>
      <c r="U2217" s="64" t="s">
        <v>4351</v>
      </c>
    </row>
    <row r="2218" spans="4:21">
      <c r="D2218" s="45" t="str">
        <f>IF(AND(行业估值!$B$39=$G2218,COUNTIF($G$2:$G$2552,$G2218)&gt;=1),COUNTIF($G$2:G2218,$G2218),"")</f>
        <v/>
      </c>
      <c r="E2218" s="65" t="str">
        <f t="shared" si="170"/>
        <v>600038.SH</v>
      </c>
      <c r="F2218" s="65" t="str">
        <f t="shared" si="171"/>
        <v>中直股份</v>
      </c>
      <c r="G2218" s="34" t="str">
        <f>IF(E2218="","",IF(行业估值!$C$5="申万行业",[1]!EM_S_INFO_INDUSTRY_SW2014(E2218,"1"),IF(行业估值!$C$5="证监会行业",[1]!EM_S_INFO_INDUSTRY_CSRC1(E2218,"1"),[1]!EM_S_INFO_INDUSTRY_EM2016(E2218,"1"))))</f>
        <v>国防与装备</v>
      </c>
      <c r="H2218" s="34" t="str">
        <f>IF(E2218="","",IF($H$1="上证50",[1]!EM_S_INFO_COMPINDEX(E2218,"000016"),"")&amp;IF($H$1="上证180",[1]!EM_S_INFO_COMPINDEX(E2218,"000010"),"")&amp;IF($H$1="沪深300",[1]!EM_S_INFO_COMPINDEX(E2218,"000300"),"")&amp;IF(AND($H$1="上证A股",RIGHT(E2218,2)="SH"),"是","")&amp;IF(AND($H$1="深证A股",RIGHT(E2218,2)="SZ"),"是","")&amp;IF(AND($H$1="创业板",LEFT(E2218,1)-3=0),"是","")&amp;IF(AND($H$1="全部A股",E2218&lt;&gt;0),"是","")&amp;IF(AND($H$1="中小板",LEFT(E2218,3)="002"),"是",""))</f>
        <v>是</v>
      </c>
      <c r="I2218" s="46">
        <f ca="1">IF(E2218="","",IF(OR([1]!EM_S_VAL_MV(E2218,deadline)="",[1]!EM_S_VAL_MV(E2218,deadline)="--",[1]!EM_S_VAL_MV(E2218,deadline)="null"),0,[1]!EM_S_VAL_MV(E2218,deadline)/100000000))</f>
        <v>260.60765614360002</v>
      </c>
      <c r="J2218" s="46">
        <f ca="1">IF(E2218="","",IF(RIGHT(LEFT($J$1,6),3)="TTM",[1]!EM_S_FA_PROFIT_TTM(E2218,LEFT(RIGHT($J$1,11),10),1)/100000000,[1]!EM_S_STM07_IS(E2218,61,LEFT(RIGHT($J$1,5),4)&amp;"-12-31",1)/100000000))</f>
        <v>6.1036745090999993</v>
      </c>
      <c r="K2218" s="36">
        <f t="shared" ca="1" si="172"/>
        <v>42.696846916567836</v>
      </c>
      <c r="L2218" s="46">
        <f ca="1">IF(E2218="","",IF(ISERROR(IF(行业估值!$E$7="最新年报",[1]!EM_S_STM07_BS(E2218,140,LEFT(RIGHT($L$1,5),4)&amp;"-12-31",1)/100000000,[1]!EM_S_STM07_BS(E2218,140,LEFT(RIGHT($L$1,11),10),1)/100000000)),0,IF(行业估值!$E$7="最新年报",[1]!EM_S_STM07_BS(E2218,140,LEFT(RIGHT($L$1,5),4)&amp;"-12-31",1)/100000000,[1]!EM_S_STM07_BS(E2218,140,LEFT(RIGHT($L$1,11),10),1)/100000000)))</f>
        <v>79.919293207700008</v>
      </c>
      <c r="M2218" s="36">
        <f t="shared" ca="1" si="173"/>
        <v>3.260885396800421</v>
      </c>
      <c r="N2218" s="37">
        <f ca="1">IF(E2218="","",IF(ISERROR([1]!EM_S_EST_NETPROFIT(E2218,行业估值!$E$6,deadline)/100000000),"-",[1]!EM_S_EST_NETPROFIT(E2218,行业估值!$E$6,deadline)/100000000))</f>
        <v>6.2446999999999999</v>
      </c>
      <c r="O2218" s="36">
        <f t="shared" ca="1" si="174"/>
        <v>41.732614239851401</v>
      </c>
      <c r="T2218" s="64" t="s">
        <v>4352</v>
      </c>
      <c r="U2218" s="64" t="s">
        <v>4353</v>
      </c>
    </row>
    <row r="2219" spans="4:21">
      <c r="D2219" s="45" t="str">
        <f>IF(AND(行业估值!$B$39=$G2219,COUNTIF($G$2:$G$2552,$G2219)&gt;=1),COUNTIF($G$2:G2219,$G2219),"")</f>
        <v/>
      </c>
      <c r="E2219" s="65" t="str">
        <f t="shared" si="170"/>
        <v>600039.SH</v>
      </c>
      <c r="F2219" s="65" t="str">
        <f t="shared" si="171"/>
        <v>四川路桥</v>
      </c>
      <c r="G2219" s="34" t="str">
        <f>IF(E2219="","",IF(行业估值!$C$5="申万行业",[1]!EM_S_INFO_INDUSTRY_SW2014(E2219,"1"),IF(行业估值!$C$5="证监会行业",[1]!EM_S_INFO_INDUSTRY_CSRC1(E2219,"1"),[1]!EM_S_INFO_INDUSTRY_EM2016(E2219,"1"))))</f>
        <v>建筑</v>
      </c>
      <c r="H2219" s="34" t="str">
        <f>IF(E2219="","",IF($H$1="上证50",[1]!EM_S_INFO_COMPINDEX(E2219,"000016"),"")&amp;IF($H$1="上证180",[1]!EM_S_INFO_COMPINDEX(E2219,"000010"),"")&amp;IF($H$1="沪深300",[1]!EM_S_INFO_COMPINDEX(E2219,"000300"),"")&amp;IF(AND($H$1="上证A股",RIGHT(E2219,2)="SH"),"是","")&amp;IF(AND($H$1="深证A股",RIGHT(E2219,2)="SZ"),"是","")&amp;IF(AND($H$1="创业板",LEFT(E2219,1)-3=0),"是","")&amp;IF(AND($H$1="全部A股",E2219&lt;&gt;0),"是","")&amp;IF(AND($H$1="中小板",LEFT(E2219,3)="002"),"是",""))</f>
        <v>是</v>
      </c>
      <c r="I2219" s="46">
        <f ca="1">IF(E2219="","",IF(OR([1]!EM_S_VAL_MV(E2219,deadline)="",[1]!EM_S_VAL_MV(E2219,deadline)="--",[1]!EM_S_VAL_MV(E2219,deadline)="null"),0,[1]!EM_S_VAL_MV(E2219,deadline)/100000000))</f>
        <v>116.61997397299999</v>
      </c>
      <c r="J2219" s="46">
        <f ca="1">IF(E2219="","",IF(RIGHT(LEFT($J$1,6),3)="TTM",[1]!EM_S_FA_PROFIT_TTM(E2219,LEFT(RIGHT($J$1,11),10),1)/100000000,[1]!EM_S_STM07_IS(E2219,61,LEFT(RIGHT($J$1,5),4)&amp;"-12-31",1)/100000000))</f>
        <v>14.907364149799999</v>
      </c>
      <c r="K2219" s="36">
        <f t="shared" ca="1" si="172"/>
        <v>7.8229774761733841</v>
      </c>
      <c r="L2219" s="46">
        <f ca="1">IF(E2219="","",IF(ISERROR(IF(行业估值!$E$7="最新年报",[1]!EM_S_STM07_BS(E2219,140,LEFT(RIGHT($L$1,5),4)&amp;"-12-31",1)/100000000,[1]!EM_S_STM07_BS(E2219,140,LEFT(RIGHT($L$1,11),10),1)/100000000)),0,IF(行业估值!$E$7="最新年报",[1]!EM_S_STM07_BS(E2219,140,LEFT(RIGHT($L$1,5),4)&amp;"-12-31",1)/100000000,[1]!EM_S_STM07_BS(E2219,140,LEFT(RIGHT($L$1,11),10),1)/100000000)))</f>
        <v>146.46296712500001</v>
      </c>
      <c r="M2219" s="36">
        <f t="shared" ca="1" si="173"/>
        <v>0.796242055327677</v>
      </c>
      <c r="N2219" s="37">
        <f ca="1">IF(E2219="","",IF(ISERROR([1]!EM_S_EST_NETPROFIT(E2219,行业估值!$E$6,deadline)/100000000),"-",[1]!EM_S_EST_NETPROFIT(E2219,行业估值!$E$6,deadline)/100000000))</f>
        <v>13.952500000000001</v>
      </c>
      <c r="O2219" s="36">
        <f t="shared" ca="1" si="174"/>
        <v>8.3583568516753264</v>
      </c>
      <c r="T2219" s="64" t="s">
        <v>4354</v>
      </c>
      <c r="U2219" s="64" t="s">
        <v>4355</v>
      </c>
    </row>
    <row r="2220" spans="4:21">
      <c r="D2220" s="45" t="str">
        <f>IF(AND(行业估值!$B$39=$G2220,COUNTIF($G$2:$G$2552,$G2220)&gt;=1),COUNTIF($G$2:G2220,$G2220),"")</f>
        <v/>
      </c>
      <c r="E2220" s="65" t="str">
        <f t="shared" si="170"/>
        <v>600048.SH</v>
      </c>
      <c r="F2220" s="65" t="str">
        <f t="shared" si="171"/>
        <v>保利地产</v>
      </c>
      <c r="G2220" s="34" t="str">
        <f>IF(E2220="","",IF(行业估值!$C$5="申万行业",[1]!EM_S_INFO_INDUSTRY_SW2014(E2220,"1"),IF(行业估值!$C$5="证监会行业",[1]!EM_S_INFO_INDUSTRY_CSRC1(E2220,"1"),[1]!EM_S_INFO_INDUSTRY_EM2016(E2220,"1"))))</f>
        <v>房地产</v>
      </c>
      <c r="H2220" s="34" t="str">
        <f>IF(E2220="","",IF($H$1="上证50",[1]!EM_S_INFO_COMPINDEX(E2220,"000016"),"")&amp;IF($H$1="上证180",[1]!EM_S_INFO_COMPINDEX(E2220,"000010"),"")&amp;IF($H$1="沪深300",[1]!EM_S_INFO_COMPINDEX(E2220,"000300"),"")&amp;IF(AND($H$1="上证A股",RIGHT(E2220,2)="SH"),"是","")&amp;IF(AND($H$1="深证A股",RIGHT(E2220,2)="SZ"),"是","")&amp;IF(AND($H$1="创业板",LEFT(E2220,1)-3=0),"是","")&amp;IF(AND($H$1="全部A股",E2220&lt;&gt;0),"是","")&amp;IF(AND($H$1="中小板",LEFT(E2220,3)="002"),"是",""))</f>
        <v>是</v>
      </c>
      <c r="I2220" s="46">
        <f ca="1">IF(E2220="","",IF(OR([1]!EM_S_VAL_MV(E2220,deadline)="",[1]!EM_S_VAL_MV(E2220,deadline)="--",[1]!EM_S_VAL_MV(E2220,deadline)="null"),0,[1]!EM_S_VAL_MV(E2220,deadline)/100000000))</f>
        <v>1749.0988864632</v>
      </c>
      <c r="J2220" s="46">
        <f ca="1">IF(E2220="","",IF(RIGHT(LEFT($J$1,6),3)="TTM",[1]!EM_S_FA_PROFIT_TTM(E2220,LEFT(RIGHT($J$1,11),10),1)/100000000,[1]!EM_S_STM07_IS(E2220,61,LEFT(RIGHT($J$1,5),4)&amp;"-12-31",1)/100000000))</f>
        <v>302.3676093254</v>
      </c>
      <c r="K2220" s="36">
        <f t="shared" ca="1" si="172"/>
        <v>5.7846767726395791</v>
      </c>
      <c r="L2220" s="46">
        <f ca="1">IF(E2220="","",IF(ISERROR(IF(行业估值!$E$7="最新年报",[1]!EM_S_STM07_BS(E2220,140,LEFT(RIGHT($L$1,5),4)&amp;"-12-31",1)/100000000,[1]!EM_S_STM07_BS(E2220,140,LEFT(RIGHT($L$1,11),10),1)/100000000)),0,IF(行业估值!$E$7="最新年报",[1]!EM_S_STM07_BS(E2220,140,LEFT(RIGHT($L$1,5),4)&amp;"-12-31",1)/100000000,[1]!EM_S_STM07_BS(E2220,140,LEFT(RIGHT($L$1,11),10),1)/100000000)))</f>
        <v>1284.6747792858</v>
      </c>
      <c r="M2220" s="36">
        <f t="shared" ca="1" si="173"/>
        <v>1.3615110335049865</v>
      </c>
      <c r="N2220" s="37">
        <f ca="1">IF(E2220="","",IF(ISERROR([1]!EM_S_EST_NETPROFIT(E2220,行业估值!$E$6,deadline)/100000000),"-",[1]!EM_S_EST_NETPROFIT(E2220,行业估值!$E$6,deadline)/100000000))</f>
        <v>244.65552857142856</v>
      </c>
      <c r="O2220" s="36">
        <f t="shared" ca="1" si="174"/>
        <v>7.149230988878065</v>
      </c>
      <c r="T2220" s="64" t="s">
        <v>4356</v>
      </c>
      <c r="U2220" s="64" t="s">
        <v>4357</v>
      </c>
    </row>
    <row r="2221" spans="4:21">
      <c r="D2221" s="45" t="str">
        <f>IF(AND(行业估值!$B$39=$G2221,COUNTIF($G$2:$G$2552,$G2221)&gt;=1),COUNTIF($G$2:G2221,$G2221),"")</f>
        <v/>
      </c>
      <c r="E2221" s="65" t="str">
        <f t="shared" si="170"/>
        <v>600050.SH</v>
      </c>
      <c r="F2221" s="65" t="str">
        <f t="shared" si="171"/>
        <v>中国联通</v>
      </c>
      <c r="G2221" s="34" t="str">
        <f>IF(E2221="","",IF(行业估值!$C$5="申万行业",[1]!EM_S_INFO_INDUSTRY_SW2014(E2221,"1"),IF(行业估值!$C$5="证监会行业",[1]!EM_S_INFO_INDUSTRY_CSRC1(E2221,"1"),[1]!EM_S_INFO_INDUSTRY_EM2016(E2221,"1"))))</f>
        <v>信息技术</v>
      </c>
      <c r="H2221" s="34" t="str">
        <f>IF(E2221="","",IF($H$1="上证50",[1]!EM_S_INFO_COMPINDEX(E2221,"000016"),"")&amp;IF($H$1="上证180",[1]!EM_S_INFO_COMPINDEX(E2221,"000010"),"")&amp;IF($H$1="沪深300",[1]!EM_S_INFO_COMPINDEX(E2221,"000300"),"")&amp;IF(AND($H$1="上证A股",RIGHT(E2221,2)="SH"),"是","")&amp;IF(AND($H$1="深证A股",RIGHT(E2221,2)="SZ"),"是","")&amp;IF(AND($H$1="创业板",LEFT(E2221,1)-3=0),"是","")&amp;IF(AND($H$1="全部A股",E2221&lt;&gt;0),"是","")&amp;IF(AND($H$1="中小板",LEFT(E2221,3)="002"),"是",""))</f>
        <v>是</v>
      </c>
      <c r="I2221" s="46">
        <f ca="1">IF(E2221="","",IF(OR([1]!EM_S_VAL_MV(E2221,deadline)="",[1]!EM_S_VAL_MV(E2221,deadline)="--",[1]!EM_S_VAL_MV(E2221,deadline)="null"),0,[1]!EM_S_VAL_MV(E2221,deadline)/100000000))</f>
        <v>1793.7481887085999</v>
      </c>
      <c r="J2221" s="46">
        <f ca="1">IF(E2221="","",IF(RIGHT(LEFT($J$1,6),3)="TTM",[1]!EM_S_FA_PROFIT_TTM(E2221,LEFT(RIGHT($J$1,11),10),1)/100000000,[1]!EM_S_STM07_IS(E2221,61,LEFT(RIGHT($J$1,5),4)&amp;"-12-31",1)/100000000))</f>
        <v>111.45194659000001</v>
      </c>
      <c r="K2221" s="36">
        <f t="shared" ca="1" si="172"/>
        <v>16.094363926251454</v>
      </c>
      <c r="L2221" s="46">
        <f ca="1">IF(E2221="","",IF(ISERROR(IF(行业估值!$E$7="最新年报",[1]!EM_S_STM07_BS(E2221,140,LEFT(RIGHT($L$1,5),4)&amp;"-12-31",1)/100000000,[1]!EM_S_STM07_BS(E2221,140,LEFT(RIGHT($L$1,11),10),1)/100000000)),0,IF(行业估值!$E$7="最新年报",[1]!EM_S_STM07_BS(E2221,140,LEFT(RIGHT($L$1,5),4)&amp;"-12-31",1)/100000000,[1]!EM_S_STM07_BS(E2221,140,LEFT(RIGHT($L$1,11),10),1)/100000000)))</f>
        <v>1428.37416854</v>
      </c>
      <c r="M2221" s="36">
        <f t="shared" ca="1" si="173"/>
        <v>1.2557971351036568</v>
      </c>
      <c r="N2221" s="37">
        <f ca="1">IF(E2221="","",IF(ISERROR([1]!EM_S_EST_NETPROFIT(E2221,行业估值!$E$6,deadline)/100000000),"-",[1]!EM_S_EST_NETPROFIT(E2221,行业估值!$E$6,deadline)/100000000))</f>
        <v>58.414409999999997</v>
      </c>
      <c r="O2221" s="36">
        <f t="shared" ca="1" si="174"/>
        <v>30.707289326530901</v>
      </c>
      <c r="T2221" s="64" t="s">
        <v>4358</v>
      </c>
      <c r="U2221" s="64" t="s">
        <v>4359</v>
      </c>
    </row>
    <row r="2222" spans="4:21">
      <c r="D2222" s="45" t="str">
        <f>IF(AND(行业估值!$B$39=$G2222,COUNTIF($G$2:$G$2552,$G2222)&gt;=1),COUNTIF($G$2:G2222,$G2222),"")</f>
        <v/>
      </c>
      <c r="E2222" s="65" t="str">
        <f t="shared" si="170"/>
        <v>600051.SH</v>
      </c>
      <c r="F2222" s="65" t="str">
        <f t="shared" si="171"/>
        <v>宁波联合</v>
      </c>
      <c r="G2222" s="34" t="str">
        <f>IF(E2222="","",IF(行业估值!$C$5="申万行业",[1]!EM_S_INFO_INDUSTRY_SW2014(E2222,"1"),IF(行业估值!$C$5="证监会行业",[1]!EM_S_INFO_INDUSTRY_CSRC1(E2222,"1"),[1]!EM_S_INFO_INDUSTRY_EM2016(E2222,"1"))))</f>
        <v>综合</v>
      </c>
      <c r="H2222" s="34" t="str">
        <f>IF(E2222="","",IF($H$1="上证50",[1]!EM_S_INFO_COMPINDEX(E2222,"000016"),"")&amp;IF($H$1="上证180",[1]!EM_S_INFO_COMPINDEX(E2222,"000010"),"")&amp;IF($H$1="沪深300",[1]!EM_S_INFO_COMPINDEX(E2222,"000300"),"")&amp;IF(AND($H$1="上证A股",RIGHT(E2222,2)="SH"),"是","")&amp;IF(AND($H$1="深证A股",RIGHT(E2222,2)="SZ"),"是","")&amp;IF(AND($H$1="创业板",LEFT(E2222,1)-3=0),"是","")&amp;IF(AND($H$1="全部A股",E2222&lt;&gt;0),"是","")&amp;IF(AND($H$1="中小板",LEFT(E2222,3)="002"),"是",""))</f>
        <v>是</v>
      </c>
      <c r="I2222" s="46">
        <f ca="1">IF(E2222="","",IF(OR([1]!EM_S_VAL_MV(E2222,deadline)="",[1]!EM_S_VAL_MV(E2222,deadline)="--",[1]!EM_S_VAL_MV(E2222,deadline)="null"),0,[1]!EM_S_VAL_MV(E2222,deadline)/100000000))</f>
        <v>17.595808000000002</v>
      </c>
      <c r="J2222" s="46">
        <f ca="1">IF(E2222="","",IF(RIGHT(LEFT($J$1,6),3)="TTM",[1]!EM_S_FA_PROFIT_TTM(E2222,LEFT(RIGHT($J$1,11),10),1)/100000000,[1]!EM_S_STM07_IS(E2222,61,LEFT(RIGHT($J$1,5),4)&amp;"-12-31",1)/100000000))</f>
        <v>2.9822660807000001</v>
      </c>
      <c r="K2222" s="36">
        <f t="shared" ca="1" si="172"/>
        <v>5.9001469097183641</v>
      </c>
      <c r="L2222" s="46">
        <f ca="1">IF(E2222="","",IF(ISERROR(IF(行业估值!$E$7="最新年报",[1]!EM_S_STM07_BS(E2222,140,LEFT(RIGHT($L$1,5),4)&amp;"-12-31",1)/100000000,[1]!EM_S_STM07_BS(E2222,140,LEFT(RIGHT($L$1,11),10),1)/100000000)),0,IF(行业估值!$E$7="最新年报",[1]!EM_S_STM07_BS(E2222,140,LEFT(RIGHT($L$1,5),4)&amp;"-12-31",1)/100000000,[1]!EM_S_STM07_BS(E2222,140,LEFT(RIGHT($L$1,11),10),1)/100000000)))</f>
        <v>23.936942421100003</v>
      </c>
      <c r="M2222" s="36">
        <f t="shared" ca="1" si="173"/>
        <v>0.73509004159568847</v>
      </c>
      <c r="N2222" s="37" t="str">
        <f ca="1">IF(E2222="","",IF(ISERROR([1]!EM_S_EST_NETPROFIT(E2222,行业估值!$E$6,deadline)/100000000),"-",[1]!EM_S_EST_NETPROFIT(E2222,行业估值!$E$6,deadline)/100000000))</f>
        <v>-</v>
      </c>
      <c r="O2222" s="36" t="str">
        <f t="shared" ca="1" si="174"/>
        <v>-</v>
      </c>
      <c r="T2222" s="64" t="s">
        <v>4360</v>
      </c>
      <c r="U2222" s="64" t="s">
        <v>4361</v>
      </c>
    </row>
    <row r="2223" spans="4:21">
      <c r="D2223" s="45" t="str">
        <f>IF(AND(行业估值!$B$39=$G2223,COUNTIF($G$2:$G$2552,$G2223)&gt;=1),COUNTIF($G$2:G2223,$G2223),"")</f>
        <v/>
      </c>
      <c r="E2223" s="65" t="str">
        <f t="shared" si="170"/>
        <v>600052.SH</v>
      </c>
      <c r="F2223" s="65" t="str">
        <f t="shared" si="171"/>
        <v>浙江广厦</v>
      </c>
      <c r="G2223" s="34" t="str">
        <f>IF(E2223="","",IF(行业估值!$C$5="申万行业",[1]!EM_S_INFO_INDUSTRY_SW2014(E2223,"1"),IF(行业估值!$C$5="证监会行业",[1]!EM_S_INFO_INDUSTRY_CSRC1(E2223,"1"),[1]!EM_S_INFO_INDUSTRY_EM2016(E2223,"1"))))</f>
        <v>房地产</v>
      </c>
      <c r="H2223" s="34" t="str">
        <f>IF(E2223="","",IF($H$1="上证50",[1]!EM_S_INFO_COMPINDEX(E2223,"000016"),"")&amp;IF($H$1="上证180",[1]!EM_S_INFO_COMPINDEX(E2223,"000010"),"")&amp;IF($H$1="沪深300",[1]!EM_S_INFO_COMPINDEX(E2223,"000300"),"")&amp;IF(AND($H$1="上证A股",RIGHT(E2223,2)="SH"),"是","")&amp;IF(AND($H$1="深证A股",RIGHT(E2223,2)="SZ"),"是","")&amp;IF(AND($H$1="创业板",LEFT(E2223,1)-3=0),"是","")&amp;IF(AND($H$1="全部A股",E2223&lt;&gt;0),"是","")&amp;IF(AND($H$1="中小板",LEFT(E2223,3)="002"),"是",""))</f>
        <v>是</v>
      </c>
      <c r="I2223" s="46">
        <f ca="1">IF(E2223="","",IF(OR([1]!EM_S_VAL_MV(E2223,deadline)="",[1]!EM_S_VAL_MV(E2223,deadline)="--",[1]!EM_S_VAL_MV(E2223,deadline)="null"),0,[1]!EM_S_VAL_MV(E2223,deadline)/100000000))</f>
        <v>36.789499682399999</v>
      </c>
      <c r="J2223" s="46">
        <f ca="1">IF(E2223="","",IF(RIGHT(LEFT($J$1,6),3)="TTM",[1]!EM_S_FA_PROFIT_TTM(E2223,LEFT(RIGHT($J$1,11),10),1)/100000000,[1]!EM_S_STM07_IS(E2223,61,LEFT(RIGHT($J$1,5),4)&amp;"-12-31",1)/100000000))</f>
        <v>12.121881013699999</v>
      </c>
      <c r="K2223" s="36">
        <f t="shared" ca="1" si="172"/>
        <v>3.034966243343006</v>
      </c>
      <c r="L2223" s="46">
        <f ca="1">IF(E2223="","",IF(ISERROR(IF(行业估值!$E$7="最新年报",[1]!EM_S_STM07_BS(E2223,140,LEFT(RIGHT($L$1,5),4)&amp;"-12-31",1)/100000000,[1]!EM_S_STM07_BS(E2223,140,LEFT(RIGHT($L$1,11),10),1)/100000000)),0,IF(行业估值!$E$7="最新年报",[1]!EM_S_STM07_BS(E2223,140,LEFT(RIGHT($L$1,5),4)&amp;"-12-31",1)/100000000,[1]!EM_S_STM07_BS(E2223,140,LEFT(RIGHT($L$1,11),10),1)/100000000)))</f>
        <v>35.833769300999997</v>
      </c>
      <c r="M2223" s="36">
        <f t="shared" ca="1" si="173"/>
        <v>1.0266712210309767</v>
      </c>
      <c r="N2223" s="37" t="str">
        <f ca="1">IF(E2223="","",IF(ISERROR([1]!EM_S_EST_NETPROFIT(E2223,行业估值!$E$6,deadline)/100000000),"-",[1]!EM_S_EST_NETPROFIT(E2223,行业估值!$E$6,deadline)/100000000))</f>
        <v>-</v>
      </c>
      <c r="O2223" s="36" t="str">
        <f t="shared" ca="1" si="174"/>
        <v>-</v>
      </c>
      <c r="T2223" s="64" t="s">
        <v>4362</v>
      </c>
      <c r="U2223" s="64" t="s">
        <v>4363</v>
      </c>
    </row>
    <row r="2224" spans="4:21">
      <c r="D2224" s="45" t="str">
        <f>IF(AND(行业估值!$B$39=$G2224,COUNTIF($G$2:$G$2552,$G2224)&gt;=1),COUNTIF($G$2:G2224,$G2224),"")</f>
        <v/>
      </c>
      <c r="E2224" s="65" t="str">
        <f t="shared" si="170"/>
        <v>600053.SH</v>
      </c>
      <c r="F2224" s="65" t="str">
        <f t="shared" si="171"/>
        <v>九鼎投资</v>
      </c>
      <c r="G2224" s="34" t="str">
        <f>IF(E2224="","",IF(行业估值!$C$5="申万行业",[1]!EM_S_INFO_INDUSTRY_SW2014(E2224,"1"),IF(行业估值!$C$5="证监会行业",[1]!EM_S_INFO_INDUSTRY_CSRC1(E2224,"1"),[1]!EM_S_INFO_INDUSTRY_EM2016(E2224,"1"))))</f>
        <v>金融</v>
      </c>
      <c r="H2224" s="34" t="str">
        <f>IF(E2224="","",IF($H$1="上证50",[1]!EM_S_INFO_COMPINDEX(E2224,"000016"),"")&amp;IF($H$1="上证180",[1]!EM_S_INFO_COMPINDEX(E2224,"000010"),"")&amp;IF($H$1="沪深300",[1]!EM_S_INFO_COMPINDEX(E2224,"000300"),"")&amp;IF(AND($H$1="上证A股",RIGHT(E2224,2)="SH"),"是","")&amp;IF(AND($H$1="深证A股",RIGHT(E2224,2)="SZ"),"是","")&amp;IF(AND($H$1="创业板",LEFT(E2224,1)-3=0),"是","")&amp;IF(AND($H$1="全部A股",E2224&lt;&gt;0),"是","")&amp;IF(AND($H$1="中小板",LEFT(E2224,3)="002"),"是",""))</f>
        <v>是</v>
      </c>
      <c r="I2224" s="46">
        <f ca="1">IF(E2224="","",IF(OR([1]!EM_S_VAL_MV(E2224,deadline)="",[1]!EM_S_VAL_MV(E2224,deadline)="--",[1]!EM_S_VAL_MV(E2224,deadline)="null"),0,[1]!EM_S_VAL_MV(E2224,deadline)/100000000))</f>
        <v>87.228408959999996</v>
      </c>
      <c r="J2224" s="46">
        <f ca="1">IF(E2224="","",IF(RIGHT(LEFT($J$1,6),3)="TTM",[1]!EM_S_FA_PROFIT_TTM(E2224,LEFT(RIGHT($J$1,11),10),1)/100000000,[1]!EM_S_STM07_IS(E2224,61,LEFT(RIGHT($J$1,5),4)&amp;"-12-31",1)/100000000))</f>
        <v>5.5434168323000002</v>
      </c>
      <c r="K2224" s="36">
        <f t="shared" ca="1" si="172"/>
        <v>15.735495200675421</v>
      </c>
      <c r="L2224" s="46">
        <f ca="1">IF(E2224="","",IF(ISERROR(IF(行业估值!$E$7="最新年报",[1]!EM_S_STM07_BS(E2224,140,LEFT(RIGHT($L$1,5),4)&amp;"-12-31",1)/100000000,[1]!EM_S_STM07_BS(E2224,140,LEFT(RIGHT($L$1,11),10),1)/100000000)),0,IF(行业估值!$E$7="最新年报",[1]!EM_S_STM07_BS(E2224,140,LEFT(RIGHT($L$1,5),4)&amp;"-12-31",1)/100000000,[1]!EM_S_STM07_BS(E2224,140,LEFT(RIGHT($L$1,11),10),1)/100000000)))</f>
        <v>20.6275130798</v>
      </c>
      <c r="M2224" s="36">
        <f t="shared" ca="1" si="173"/>
        <v>4.2287409355915306</v>
      </c>
      <c r="N2224" s="37" t="str">
        <f ca="1">IF(E2224="","",IF(ISERROR([1]!EM_S_EST_NETPROFIT(E2224,行业估值!$E$6,deadline)/100000000),"-",[1]!EM_S_EST_NETPROFIT(E2224,行业估值!$E$6,deadline)/100000000))</f>
        <v>-</v>
      </c>
      <c r="O2224" s="36" t="str">
        <f t="shared" ca="1" si="174"/>
        <v>-</v>
      </c>
      <c r="T2224" s="64" t="s">
        <v>4364</v>
      </c>
      <c r="U2224" s="64" t="s">
        <v>4365</v>
      </c>
    </row>
    <row r="2225" spans="4:21">
      <c r="D2225" s="45" t="str">
        <f>IF(AND(行业估值!$B$39=$G2225,COUNTIF($G$2:$G$2552,$G2225)&gt;=1),COUNTIF($G$2:G2225,$G2225),"")</f>
        <v/>
      </c>
      <c r="E2225" s="65" t="str">
        <f t="shared" si="170"/>
        <v>600054.SH</v>
      </c>
      <c r="F2225" s="65" t="str">
        <f t="shared" si="171"/>
        <v>黄山旅游</v>
      </c>
      <c r="G2225" s="34" t="str">
        <f>IF(E2225="","",IF(行业估值!$C$5="申万行业",[1]!EM_S_INFO_INDUSTRY_SW2014(E2225,"1"),IF(行业估值!$C$5="证监会行业",[1]!EM_S_INFO_INDUSTRY_CSRC1(E2225,"1"),[1]!EM_S_INFO_INDUSTRY_EM2016(E2225,"1"))))</f>
        <v>休闲、生活及专业服务</v>
      </c>
      <c r="H2225" s="34" t="str">
        <f>IF(E2225="","",IF($H$1="上证50",[1]!EM_S_INFO_COMPINDEX(E2225,"000016"),"")&amp;IF($H$1="上证180",[1]!EM_S_INFO_COMPINDEX(E2225,"000010"),"")&amp;IF($H$1="沪深300",[1]!EM_S_INFO_COMPINDEX(E2225,"000300"),"")&amp;IF(AND($H$1="上证A股",RIGHT(E2225,2)="SH"),"是","")&amp;IF(AND($H$1="深证A股",RIGHT(E2225,2)="SZ"),"是","")&amp;IF(AND($H$1="创业板",LEFT(E2225,1)-3=0),"是","")&amp;IF(AND($H$1="全部A股",E2225&lt;&gt;0),"是","")&amp;IF(AND($H$1="中小板",LEFT(E2225,3)="002"),"是",""))</f>
        <v>是</v>
      </c>
      <c r="I2225" s="46">
        <f ca="1">IF(E2225="","",IF(OR([1]!EM_S_VAL_MV(E2225,deadline)="",[1]!EM_S_VAL_MV(E2225,deadline)="--",[1]!EM_S_VAL_MV(E2225,deadline)="null"),0,[1]!EM_S_VAL_MV(E2225,deadline)/100000000))</f>
        <v>65.425335767999997</v>
      </c>
      <c r="J2225" s="46">
        <f ca="1">IF(E2225="","",IF(RIGHT(LEFT($J$1,6),3)="TTM",[1]!EM_S_FA_PROFIT_TTM(E2225,LEFT(RIGHT($J$1,11),10),1)/100000000,[1]!EM_S_STM07_IS(E2225,61,LEFT(RIGHT($J$1,5),4)&amp;"-12-31",1)/100000000))</f>
        <v>5.2036942545999993</v>
      </c>
      <c r="K2225" s="36">
        <f t="shared" ca="1" si="172"/>
        <v>12.572863155856021</v>
      </c>
      <c r="L2225" s="46">
        <f ca="1">IF(E2225="","",IF(ISERROR(IF(行业估值!$E$7="最新年报",[1]!EM_S_STM07_BS(E2225,140,LEFT(RIGHT($L$1,5),4)&amp;"-12-31",1)/100000000,[1]!EM_S_STM07_BS(E2225,140,LEFT(RIGHT($L$1,11),10),1)/100000000)),0,IF(行业估值!$E$7="最新年报",[1]!EM_S_STM07_BS(E2225,140,LEFT(RIGHT($L$1,5),4)&amp;"-12-31",1)/100000000,[1]!EM_S_STM07_BS(E2225,140,LEFT(RIGHT($L$1,11),10),1)/100000000)))</f>
        <v>43.378496062700002</v>
      </c>
      <c r="M2225" s="36">
        <f t="shared" ca="1" si="173"/>
        <v>1.5082435240132144</v>
      </c>
      <c r="N2225" s="37">
        <f ca="1">IF(E2225="","",IF(ISERROR([1]!EM_S_EST_NETPROFIT(E2225,行业估值!$E$6,deadline)/100000000),"-",[1]!EM_S_EST_NETPROFIT(E2225,行业估值!$E$6,deadline)/100000000))</f>
        <v>4.0797749999999997</v>
      </c>
      <c r="O2225" s="36">
        <f t="shared" ca="1" si="174"/>
        <v>16.036505877897678</v>
      </c>
      <c r="T2225" s="64" t="s">
        <v>4366</v>
      </c>
      <c r="U2225" s="64" t="s">
        <v>4367</v>
      </c>
    </row>
    <row r="2226" spans="4:21">
      <c r="D2226" s="45" t="str">
        <f>IF(AND(行业估值!$B$39=$G2226,COUNTIF($G$2:$G$2552,$G2226)&gt;=1),COUNTIF($G$2:G2226,$G2226),"")</f>
        <v/>
      </c>
      <c r="E2226" s="65" t="str">
        <f t="shared" si="170"/>
        <v>600055.SH</v>
      </c>
      <c r="F2226" s="65" t="str">
        <f t="shared" si="171"/>
        <v>万东医疗</v>
      </c>
      <c r="G2226" s="34" t="str">
        <f>IF(E2226="","",IF(行业估值!$C$5="申万行业",[1]!EM_S_INFO_INDUSTRY_SW2014(E2226,"1"),IF(行业估值!$C$5="证监会行业",[1]!EM_S_INFO_INDUSTRY_CSRC1(E2226,"1"),[1]!EM_S_INFO_INDUSTRY_EM2016(E2226,"1"))))</f>
        <v>医药生物</v>
      </c>
      <c r="H2226" s="34" t="str">
        <f>IF(E2226="","",IF($H$1="上证50",[1]!EM_S_INFO_COMPINDEX(E2226,"000016"),"")&amp;IF($H$1="上证180",[1]!EM_S_INFO_COMPINDEX(E2226,"000010"),"")&amp;IF($H$1="沪深300",[1]!EM_S_INFO_COMPINDEX(E2226,"000300"),"")&amp;IF(AND($H$1="上证A股",RIGHT(E2226,2)="SH"),"是","")&amp;IF(AND($H$1="深证A股",RIGHT(E2226,2)="SZ"),"是","")&amp;IF(AND($H$1="创业板",LEFT(E2226,1)-3=0),"是","")&amp;IF(AND($H$1="全部A股",E2226&lt;&gt;0),"是","")&amp;IF(AND($H$1="中小板",LEFT(E2226,3)="002"),"是",""))</f>
        <v>是</v>
      </c>
      <c r="I2226" s="46">
        <f ca="1">IF(E2226="","",IF(OR([1]!EM_S_VAL_MV(E2226,deadline)="",[1]!EM_S_VAL_MV(E2226,deadline)="--",[1]!EM_S_VAL_MV(E2226,deadline)="null"),0,[1]!EM_S_VAL_MV(E2226,deadline)/100000000))</f>
        <v>56.1367214562</v>
      </c>
      <c r="J2226" s="46">
        <f ca="1">IF(E2226="","",IF(RIGHT(LEFT($J$1,6),3)="TTM",[1]!EM_S_FA_PROFIT_TTM(E2226,LEFT(RIGHT($J$1,11),10),1)/100000000,[1]!EM_S_STM07_IS(E2226,61,LEFT(RIGHT($J$1,5),4)&amp;"-12-31",1)/100000000))</f>
        <v>1.5568421915999999</v>
      </c>
      <c r="K2226" s="36">
        <f t="shared" ca="1" si="172"/>
        <v>36.058067901221953</v>
      </c>
      <c r="L2226" s="46">
        <f ca="1">IF(E2226="","",IF(ISERROR(IF(行业估值!$E$7="最新年报",[1]!EM_S_STM07_BS(E2226,140,LEFT(RIGHT($L$1,5),4)&amp;"-12-31",1)/100000000,[1]!EM_S_STM07_BS(E2226,140,LEFT(RIGHT($L$1,11),10),1)/100000000)),0,IF(行业估值!$E$7="最新年报",[1]!EM_S_STM07_BS(E2226,140,LEFT(RIGHT($L$1,5),4)&amp;"-12-31",1)/100000000,[1]!EM_S_STM07_BS(E2226,140,LEFT(RIGHT($L$1,11),10),1)/100000000)))</f>
        <v>19.979329724399999</v>
      </c>
      <c r="M2226" s="36">
        <f t="shared" ca="1" si="173"/>
        <v>2.8097399777952683</v>
      </c>
      <c r="N2226" s="37">
        <f ca="1">IF(E2226="","",IF(ISERROR([1]!EM_S_EST_NETPROFIT(E2226,行业估值!$E$6,deadline)/100000000),"-",[1]!EM_S_EST_NETPROFIT(E2226,行业估值!$E$6,deadline)/100000000))</f>
        <v>1.9439599999999999</v>
      </c>
      <c r="O2226" s="36">
        <f t="shared" ca="1" si="174"/>
        <v>28.877508516739027</v>
      </c>
      <c r="T2226" s="64" t="s">
        <v>4368</v>
      </c>
      <c r="U2226" s="64" t="s">
        <v>4369</v>
      </c>
    </row>
    <row r="2227" spans="4:21">
      <c r="D2227" s="45" t="str">
        <f>IF(AND(行业估值!$B$39=$G2227,COUNTIF($G$2:$G$2552,$G2227)&gt;=1),COUNTIF($G$2:G2227,$G2227),"")</f>
        <v/>
      </c>
      <c r="E2227" s="65" t="str">
        <f t="shared" si="170"/>
        <v>600056.SH</v>
      </c>
      <c r="F2227" s="65" t="str">
        <f t="shared" si="171"/>
        <v>中国医药</v>
      </c>
      <c r="G2227" s="34" t="str">
        <f>IF(E2227="","",IF(行业估值!$C$5="申万行业",[1]!EM_S_INFO_INDUSTRY_SW2014(E2227,"1"),IF(行业估值!$C$5="证监会行业",[1]!EM_S_INFO_INDUSTRY_CSRC1(E2227,"1"),[1]!EM_S_INFO_INDUSTRY_EM2016(E2227,"1"))))</f>
        <v>医药生物</v>
      </c>
      <c r="H2227" s="34" t="str">
        <f>IF(E2227="","",IF($H$1="上证50",[1]!EM_S_INFO_COMPINDEX(E2227,"000016"),"")&amp;IF($H$1="上证180",[1]!EM_S_INFO_COMPINDEX(E2227,"000010"),"")&amp;IF($H$1="沪深300",[1]!EM_S_INFO_COMPINDEX(E2227,"000300"),"")&amp;IF(AND($H$1="上证A股",RIGHT(E2227,2)="SH"),"是","")&amp;IF(AND($H$1="深证A股",RIGHT(E2227,2)="SZ"),"是","")&amp;IF(AND($H$1="创业板",LEFT(E2227,1)-3=0),"是","")&amp;IF(AND($H$1="全部A股",E2227&lt;&gt;0),"是","")&amp;IF(AND($H$1="中小板",LEFT(E2227,3)="002"),"是",""))</f>
        <v>是</v>
      </c>
      <c r="I2227" s="46">
        <f ca="1">IF(E2227="","",IF(OR([1]!EM_S_VAL_MV(E2227,deadline)="",[1]!EM_S_VAL_MV(E2227,deadline)="--",[1]!EM_S_VAL_MV(E2227,deadline)="null"),0,[1]!EM_S_VAL_MV(E2227,deadline)/100000000))</f>
        <v>135.0565714976</v>
      </c>
      <c r="J2227" s="46">
        <f ca="1">IF(E2227="","",IF(RIGHT(LEFT($J$1,6),3)="TTM",[1]!EM_S_FA_PROFIT_TTM(E2227,LEFT(RIGHT($J$1,11),10),1)/100000000,[1]!EM_S_STM07_IS(E2227,61,LEFT(RIGHT($J$1,5),4)&amp;"-12-31",1)/100000000))</f>
        <v>15.367117223699999</v>
      </c>
      <c r="K2227" s="36">
        <f t="shared" ca="1" si="172"/>
        <v>8.7886732125208535</v>
      </c>
      <c r="L2227" s="46">
        <f ca="1">IF(E2227="","",IF(ISERROR(IF(行业估值!$E$7="最新年报",[1]!EM_S_STM07_BS(E2227,140,LEFT(RIGHT($L$1,5),4)&amp;"-12-31",1)/100000000,[1]!EM_S_STM07_BS(E2227,140,LEFT(RIGHT($L$1,11),10),1)/100000000)),0,IF(行业估值!$E$7="最新年报",[1]!EM_S_STM07_BS(E2227,140,LEFT(RIGHT($L$1,5),4)&amp;"-12-31",1)/100000000,[1]!EM_S_STM07_BS(E2227,140,LEFT(RIGHT($L$1,11),10),1)/100000000)))</f>
        <v>89.570664333799996</v>
      </c>
      <c r="M2227" s="36">
        <f t="shared" ca="1" si="173"/>
        <v>1.5078214781827362</v>
      </c>
      <c r="N2227" s="37">
        <f ca="1">IF(E2227="","",IF(ISERROR([1]!EM_S_EST_NETPROFIT(E2227,行业估值!$E$6,deadline)/100000000),"-",[1]!EM_S_EST_NETPROFIT(E2227,行业估值!$E$6,deadline)/100000000))</f>
        <v>14.073333333333332</v>
      </c>
      <c r="O2227" s="36">
        <f t="shared" ca="1" si="174"/>
        <v>9.5966299027190907</v>
      </c>
      <c r="T2227" s="64" t="s">
        <v>4370</v>
      </c>
      <c r="U2227" s="64" t="s">
        <v>4371</v>
      </c>
    </row>
    <row r="2228" spans="4:21">
      <c r="D2228" s="45" t="str">
        <f>IF(AND(行业估值!$B$39=$G2228,COUNTIF($G$2:$G$2552,$G2228)&gt;=1),COUNTIF($G$2:G2228,$G2228),"")</f>
        <v/>
      </c>
      <c r="E2228" s="65" t="str">
        <f t="shared" si="170"/>
        <v>600057.SH</v>
      </c>
      <c r="F2228" s="65" t="str">
        <f t="shared" si="171"/>
        <v>厦门象屿</v>
      </c>
      <c r="G2228" s="34" t="str">
        <f>IF(E2228="","",IF(行业估值!$C$5="申万行业",[1]!EM_S_INFO_INDUSTRY_SW2014(E2228,"1"),IF(行业估值!$C$5="证监会行业",[1]!EM_S_INFO_INDUSTRY_CSRC1(E2228,"1"),[1]!EM_S_INFO_INDUSTRY_EM2016(E2228,"1"))))</f>
        <v>交通运输</v>
      </c>
      <c r="H2228" s="34" t="str">
        <f>IF(E2228="","",IF($H$1="上证50",[1]!EM_S_INFO_COMPINDEX(E2228,"000016"),"")&amp;IF($H$1="上证180",[1]!EM_S_INFO_COMPINDEX(E2228,"000010"),"")&amp;IF($H$1="沪深300",[1]!EM_S_INFO_COMPINDEX(E2228,"000300"),"")&amp;IF(AND($H$1="上证A股",RIGHT(E2228,2)="SH"),"是","")&amp;IF(AND($H$1="深证A股",RIGHT(E2228,2)="SZ"),"是","")&amp;IF(AND($H$1="创业板",LEFT(E2228,1)-3=0),"是","")&amp;IF(AND($H$1="全部A股",E2228&lt;&gt;0),"是","")&amp;IF(AND($H$1="中小板",LEFT(E2228,3)="002"),"是",""))</f>
        <v>是</v>
      </c>
      <c r="I2228" s="46">
        <f ca="1">IF(E2228="","",IF(OR([1]!EM_S_VAL_MV(E2228,deadline)="",[1]!EM_S_VAL_MV(E2228,deadline)="--",[1]!EM_S_VAL_MV(E2228,deadline)="null"),0,[1]!EM_S_VAL_MV(E2228,deadline)/100000000))</f>
        <v>85.866672582999996</v>
      </c>
      <c r="J2228" s="46">
        <f ca="1">IF(E2228="","",IF(RIGHT(LEFT($J$1,6),3)="TTM",[1]!EM_S_FA_PROFIT_TTM(E2228,LEFT(RIGHT($J$1,11),10),1)/100000000,[1]!EM_S_STM07_IS(E2228,61,LEFT(RIGHT($J$1,5),4)&amp;"-12-31",1)/100000000))</f>
        <v>14.4837137261</v>
      </c>
      <c r="K2228" s="36">
        <f t="shared" ca="1" si="172"/>
        <v>5.9284983262453048</v>
      </c>
      <c r="L2228" s="46">
        <f ca="1">IF(E2228="","",IF(ISERROR(IF(行业估值!$E$7="最新年报",[1]!EM_S_STM07_BS(E2228,140,LEFT(RIGHT($L$1,5),4)&amp;"-12-31",1)/100000000,[1]!EM_S_STM07_BS(E2228,140,LEFT(RIGHT($L$1,11),10),1)/100000000)),0,IF(行业估值!$E$7="最新年报",[1]!EM_S_STM07_BS(E2228,140,LEFT(RIGHT($L$1,5),4)&amp;"-12-31",1)/100000000,[1]!EM_S_STM07_BS(E2228,140,LEFT(RIGHT($L$1,11),10),1)/100000000)))</f>
        <v>128.22739728229999</v>
      </c>
      <c r="M2228" s="36">
        <f t="shared" ca="1" si="173"/>
        <v>0.66964372983380127</v>
      </c>
      <c r="N2228" s="37">
        <f ca="1">IF(E2228="","",IF(ISERROR([1]!EM_S_EST_NETPROFIT(E2228,行业估值!$E$6,deadline)/100000000),"-",[1]!EM_S_EST_NETPROFIT(E2228,行业估值!$E$6,deadline)/100000000))</f>
        <v>10.87</v>
      </c>
      <c r="O2228" s="36">
        <f t="shared" ca="1" si="174"/>
        <v>7.8994179009199632</v>
      </c>
      <c r="T2228" s="64" t="s">
        <v>4372</v>
      </c>
      <c r="U2228" s="64" t="s">
        <v>4373</v>
      </c>
    </row>
    <row r="2229" spans="4:21">
      <c r="D2229" s="45" t="str">
        <f>IF(AND(行业估值!$B$39=$G2229,COUNTIF($G$2:$G$2552,$G2229)&gt;=1),COUNTIF($G$2:G2229,$G2229),"")</f>
        <v/>
      </c>
      <c r="E2229" s="65" t="str">
        <f t="shared" si="170"/>
        <v>600058.SH</v>
      </c>
      <c r="F2229" s="65" t="str">
        <f t="shared" si="171"/>
        <v>五矿发展</v>
      </c>
      <c r="G2229" s="34" t="str">
        <f>IF(E2229="","",IF(行业估值!$C$5="申万行业",[1]!EM_S_INFO_INDUSTRY_SW2014(E2229,"1"),IF(行业估值!$C$5="证监会行业",[1]!EM_S_INFO_INDUSTRY_CSRC1(E2229,"1"),[1]!EM_S_INFO_INDUSTRY_EM2016(E2229,"1"))))</f>
        <v>商贸零售</v>
      </c>
      <c r="H2229" s="34" t="str">
        <f>IF(E2229="","",IF($H$1="上证50",[1]!EM_S_INFO_COMPINDEX(E2229,"000016"),"")&amp;IF($H$1="上证180",[1]!EM_S_INFO_COMPINDEX(E2229,"000010"),"")&amp;IF($H$1="沪深300",[1]!EM_S_INFO_COMPINDEX(E2229,"000300"),"")&amp;IF(AND($H$1="上证A股",RIGHT(E2229,2)="SH"),"是","")&amp;IF(AND($H$1="深证A股",RIGHT(E2229,2)="SZ"),"是","")&amp;IF(AND($H$1="创业板",LEFT(E2229,1)-3=0),"是","")&amp;IF(AND($H$1="全部A股",E2229&lt;&gt;0),"是","")&amp;IF(AND($H$1="中小板",LEFT(E2229,3)="002"),"是",""))</f>
        <v>是</v>
      </c>
      <c r="I2229" s="46">
        <f ca="1">IF(E2229="","",IF(OR([1]!EM_S_VAL_MV(E2229,deadline)="",[1]!EM_S_VAL_MV(E2229,deadline)="--",[1]!EM_S_VAL_MV(E2229,deadline)="null"),0,[1]!EM_S_VAL_MV(E2229,deadline)/100000000))</f>
        <v>79.535774756199999</v>
      </c>
      <c r="J2229" s="46">
        <f ca="1">IF(E2229="","",IF(RIGHT(LEFT($J$1,6),3)="TTM",[1]!EM_S_FA_PROFIT_TTM(E2229,LEFT(RIGHT($J$1,11),10),1)/100000000,[1]!EM_S_STM07_IS(E2229,61,LEFT(RIGHT($J$1,5),4)&amp;"-12-31",1)/100000000))</f>
        <v>-2.7780150699999999</v>
      </c>
      <c r="K2229" s="36">
        <f t="shared" ca="1" si="172"/>
        <v>-28.630433151753927</v>
      </c>
      <c r="L2229" s="46">
        <f ca="1">IF(E2229="","",IF(ISERROR(IF(行业估值!$E$7="最新年报",[1]!EM_S_STM07_BS(E2229,140,LEFT(RIGHT($L$1,5),4)&amp;"-12-31",1)/100000000,[1]!EM_S_STM07_BS(E2229,140,LEFT(RIGHT($L$1,11),10),1)/100000000)),0,IF(行业估值!$E$7="最新年报",[1]!EM_S_STM07_BS(E2229,140,LEFT(RIGHT($L$1,5),4)&amp;"-12-31",1)/100000000,[1]!EM_S_STM07_BS(E2229,140,LEFT(RIGHT($L$1,11),10),1)/100000000)))</f>
        <v>66.495639907899999</v>
      </c>
      <c r="M2229" s="36">
        <f t="shared" ca="1" si="173"/>
        <v>1.1961051110473</v>
      </c>
      <c r="N2229" s="37" t="str">
        <f ca="1">IF(E2229="","",IF(ISERROR([1]!EM_S_EST_NETPROFIT(E2229,行业估值!$E$6,deadline)/100000000),"-",[1]!EM_S_EST_NETPROFIT(E2229,行业估值!$E$6,deadline)/100000000))</f>
        <v>-</v>
      </c>
      <c r="O2229" s="36" t="str">
        <f t="shared" ca="1" si="174"/>
        <v>-</v>
      </c>
      <c r="T2229" s="64" t="s">
        <v>4374</v>
      </c>
      <c r="U2229" s="64" t="s">
        <v>4375</v>
      </c>
    </row>
    <row r="2230" spans="4:21">
      <c r="D2230" s="45" t="str">
        <f>IF(AND(行业估值!$B$39=$G2230,COUNTIF($G$2:$G$2552,$G2230)&gt;=1),COUNTIF($G$2:G2230,$G2230),"")</f>
        <v/>
      </c>
      <c r="E2230" s="65" t="str">
        <f t="shared" si="170"/>
        <v>600059.SH</v>
      </c>
      <c r="F2230" s="65" t="str">
        <f t="shared" si="171"/>
        <v>古越龙山</v>
      </c>
      <c r="G2230" s="34" t="str">
        <f>IF(E2230="","",IF(行业估值!$C$5="申万行业",[1]!EM_S_INFO_INDUSTRY_SW2014(E2230,"1"),IF(行业估值!$C$5="证监会行业",[1]!EM_S_INFO_INDUSTRY_CSRC1(E2230,"1"),[1]!EM_S_INFO_INDUSTRY_EM2016(E2230,"1"))))</f>
        <v>食品饮料</v>
      </c>
      <c r="H2230" s="34" t="str">
        <f>IF(E2230="","",IF($H$1="上证50",[1]!EM_S_INFO_COMPINDEX(E2230,"000016"),"")&amp;IF($H$1="上证180",[1]!EM_S_INFO_COMPINDEX(E2230,"000010"),"")&amp;IF($H$1="沪深300",[1]!EM_S_INFO_COMPINDEX(E2230,"000300"),"")&amp;IF(AND($H$1="上证A股",RIGHT(E2230,2)="SH"),"是","")&amp;IF(AND($H$1="深证A股",RIGHT(E2230,2)="SZ"),"是","")&amp;IF(AND($H$1="创业板",LEFT(E2230,1)-3=0),"是","")&amp;IF(AND($H$1="全部A股",E2230&lt;&gt;0),"是","")&amp;IF(AND($H$1="中小板",LEFT(E2230,3)="002"),"是",""))</f>
        <v>是</v>
      </c>
      <c r="I2230" s="46">
        <f ca="1">IF(E2230="","",IF(OR([1]!EM_S_VAL_MV(E2230,deadline)="",[1]!EM_S_VAL_MV(E2230,deadline)="--",[1]!EM_S_VAL_MV(E2230,deadline)="null"),0,[1]!EM_S_VAL_MV(E2230,deadline)/100000000))</f>
        <v>66.541538779500002</v>
      </c>
      <c r="J2230" s="46">
        <f ca="1">IF(E2230="","",IF(RIGHT(LEFT($J$1,6),3)="TTM",[1]!EM_S_FA_PROFIT_TTM(E2230,LEFT(RIGHT($J$1,11),10),1)/100000000,[1]!EM_S_STM07_IS(E2230,61,LEFT(RIGHT($J$1,5),4)&amp;"-12-31",1)/100000000))</f>
        <v>1.7715342368</v>
      </c>
      <c r="K2230" s="36">
        <f t="shared" ca="1" si="172"/>
        <v>37.561531353577962</v>
      </c>
      <c r="L2230" s="46">
        <f ca="1">IF(E2230="","",IF(ISERROR(IF(行业估值!$E$7="最新年报",[1]!EM_S_STM07_BS(E2230,140,LEFT(RIGHT($L$1,5),4)&amp;"-12-31",1)/100000000,[1]!EM_S_STM07_BS(E2230,140,LEFT(RIGHT($L$1,11),10),1)/100000000)),0,IF(行业估值!$E$7="最新年报",[1]!EM_S_STM07_BS(E2230,140,LEFT(RIGHT($L$1,5),4)&amp;"-12-31",1)/100000000,[1]!EM_S_STM07_BS(E2230,140,LEFT(RIGHT($L$1,11),10),1)/100000000)))</f>
        <v>41.084646640800003</v>
      </c>
      <c r="M2230" s="36">
        <f t="shared" ca="1" si="173"/>
        <v>1.619620569242513</v>
      </c>
      <c r="N2230" s="37">
        <f ca="1">IF(E2230="","",IF(ISERROR([1]!EM_S_EST_NETPROFIT(E2230,行业估值!$E$6,deadline)/100000000),"-",[1]!EM_S_EST_NETPROFIT(E2230,行业估值!$E$6,deadline)/100000000))</f>
        <v>1.71</v>
      </c>
      <c r="O2230" s="36">
        <f t="shared" ca="1" si="174"/>
        <v>38.913180572807022</v>
      </c>
      <c r="T2230" s="64" t="s">
        <v>4376</v>
      </c>
      <c r="U2230" s="64" t="s">
        <v>4377</v>
      </c>
    </row>
    <row r="2231" spans="4:21">
      <c r="D2231" s="45" t="str">
        <f>IF(AND(行业估值!$B$39=$G2231,COUNTIF($G$2:$G$2552,$G2231)&gt;=1),COUNTIF($G$2:G2231,$G2231),"")</f>
        <v/>
      </c>
      <c r="E2231" s="65" t="str">
        <f t="shared" si="170"/>
        <v>600060.SH</v>
      </c>
      <c r="F2231" s="65" t="str">
        <f t="shared" si="171"/>
        <v>海信电器</v>
      </c>
      <c r="G2231" s="34" t="str">
        <f>IF(E2231="","",IF(行业估值!$C$5="申万行业",[1]!EM_S_INFO_INDUSTRY_SW2014(E2231,"1"),IF(行业估值!$C$5="证监会行业",[1]!EM_S_INFO_INDUSTRY_CSRC1(E2231,"1"),[1]!EM_S_INFO_INDUSTRY_EM2016(E2231,"1"))))</f>
        <v>家电</v>
      </c>
      <c r="H2231" s="34" t="str">
        <f>IF(E2231="","",IF($H$1="上证50",[1]!EM_S_INFO_COMPINDEX(E2231,"000016"),"")&amp;IF($H$1="上证180",[1]!EM_S_INFO_COMPINDEX(E2231,"000010"),"")&amp;IF($H$1="沪深300",[1]!EM_S_INFO_COMPINDEX(E2231,"000300"),"")&amp;IF(AND($H$1="上证A股",RIGHT(E2231,2)="SH"),"是","")&amp;IF(AND($H$1="深证A股",RIGHT(E2231,2)="SZ"),"是","")&amp;IF(AND($H$1="创业板",LEFT(E2231,1)-3=0),"是","")&amp;IF(AND($H$1="全部A股",E2231&lt;&gt;0),"是","")&amp;IF(AND($H$1="中小板",LEFT(E2231,3)="002"),"是",""))</f>
        <v>是</v>
      </c>
      <c r="I2231" s="46">
        <f ca="1">IF(E2231="","",IF(OR([1]!EM_S_VAL_MV(E2231,deadline)="",[1]!EM_S_VAL_MV(E2231,deadline)="--",[1]!EM_S_VAL_MV(E2231,deadline)="null"),0,[1]!EM_S_VAL_MV(E2231,deadline)/100000000))</f>
        <v>122.73553862360001</v>
      </c>
      <c r="J2231" s="46">
        <f ca="1">IF(E2231="","",IF(RIGHT(LEFT($J$1,6),3)="TTM",[1]!EM_S_FA_PROFIT_TTM(E2231,LEFT(RIGHT($J$1,11),10),1)/100000000,[1]!EM_S_STM07_IS(E2231,61,LEFT(RIGHT($J$1,5),4)&amp;"-12-31",1)/100000000))</f>
        <v>5.2020960451000002</v>
      </c>
      <c r="K2231" s="36">
        <f t="shared" ca="1" si="172"/>
        <v>23.593478005698884</v>
      </c>
      <c r="L2231" s="46">
        <f ca="1">IF(E2231="","",IF(ISERROR(IF(行业估值!$E$7="最新年报",[1]!EM_S_STM07_BS(E2231,140,LEFT(RIGHT($L$1,5),4)&amp;"-12-31",1)/100000000,[1]!EM_S_STM07_BS(E2231,140,LEFT(RIGHT($L$1,11),10),1)/100000000)),0,IF(行业估值!$E$7="最新年报",[1]!EM_S_STM07_BS(E2231,140,LEFT(RIGHT($L$1,5),4)&amp;"-12-31",1)/100000000,[1]!EM_S_STM07_BS(E2231,140,LEFT(RIGHT($L$1,11),10),1)/100000000)))</f>
        <v>142.5144849575</v>
      </c>
      <c r="M2231" s="36">
        <f t="shared" ca="1" si="173"/>
        <v>0.8612144839887792</v>
      </c>
      <c r="N2231" s="37">
        <f ca="1">IF(E2231="","",IF(ISERROR([1]!EM_S_EST_NETPROFIT(E2231,行业估值!$E$6,deadline)/100000000),"-",[1]!EM_S_EST_NETPROFIT(E2231,行业估值!$E$6,deadline)/100000000))</f>
        <v>3.6224333333333329</v>
      </c>
      <c r="O2231" s="36">
        <f t="shared" ca="1" si="174"/>
        <v>33.882069683435631</v>
      </c>
      <c r="T2231" s="64" t="s">
        <v>4378</v>
      </c>
      <c r="U2231" s="64" t="s">
        <v>4379</v>
      </c>
    </row>
    <row r="2232" spans="4:21">
      <c r="D2232" s="45" t="str">
        <f>IF(AND(行业估值!$B$39=$G2232,COUNTIF($G$2:$G$2552,$G2232)&gt;=1),COUNTIF($G$2:G2232,$G2232),"")</f>
        <v/>
      </c>
      <c r="E2232" s="65" t="str">
        <f t="shared" si="170"/>
        <v>600061.SH</v>
      </c>
      <c r="F2232" s="65" t="str">
        <f t="shared" si="171"/>
        <v>国投资本</v>
      </c>
      <c r="G2232" s="34" t="str">
        <f>IF(E2232="","",IF(行业估值!$C$5="申万行业",[1]!EM_S_INFO_INDUSTRY_SW2014(E2232,"1"),IF(行业估值!$C$5="证监会行业",[1]!EM_S_INFO_INDUSTRY_CSRC1(E2232,"1"),[1]!EM_S_INFO_INDUSTRY_EM2016(E2232,"1"))))</f>
        <v>金融</v>
      </c>
      <c r="H2232" s="34" t="str">
        <f>IF(E2232="","",IF($H$1="上证50",[1]!EM_S_INFO_COMPINDEX(E2232,"000016"),"")&amp;IF($H$1="上证180",[1]!EM_S_INFO_COMPINDEX(E2232,"000010"),"")&amp;IF($H$1="沪深300",[1]!EM_S_INFO_COMPINDEX(E2232,"000300"),"")&amp;IF(AND($H$1="上证A股",RIGHT(E2232,2)="SH"),"是","")&amp;IF(AND($H$1="深证A股",RIGHT(E2232,2)="SZ"),"是","")&amp;IF(AND($H$1="创业板",LEFT(E2232,1)-3=0),"是","")&amp;IF(AND($H$1="全部A股",E2232&lt;&gt;0),"是","")&amp;IF(AND($H$1="中小板",LEFT(E2232,3)="002"),"是",""))</f>
        <v>是</v>
      </c>
      <c r="I2232" s="46">
        <f ca="1">IF(E2232="","",IF(OR([1]!EM_S_VAL_MV(E2232,deadline)="",[1]!EM_S_VAL_MV(E2232,deadline)="--",[1]!EM_S_VAL_MV(E2232,deadline)="null"),0,[1]!EM_S_VAL_MV(E2232,deadline)/100000000))</f>
        <v>504.29657643109999</v>
      </c>
      <c r="J2232" s="46">
        <f ca="1">IF(E2232="","",IF(RIGHT(LEFT($J$1,6),3)="TTM",[1]!EM_S_FA_PROFIT_TTM(E2232,LEFT(RIGHT($J$1,11),10),1)/100000000,[1]!EM_S_STM07_IS(E2232,61,LEFT(RIGHT($J$1,5),4)&amp;"-12-31",1)/100000000))</f>
        <v>35.29484618</v>
      </c>
      <c r="K2232" s="36">
        <f t="shared" ca="1" si="172"/>
        <v>14.288108067088338</v>
      </c>
      <c r="L2232" s="46">
        <f ca="1">IF(E2232="","",IF(ISERROR(IF(行业估值!$E$7="最新年报",[1]!EM_S_STM07_BS(E2232,140,LEFT(RIGHT($L$1,5),4)&amp;"-12-31",1)/100000000,[1]!EM_S_STM07_BS(E2232,140,LEFT(RIGHT($L$1,11),10),1)/100000000)),0,IF(行业估值!$E$7="最新年报",[1]!EM_S_STM07_BS(E2232,140,LEFT(RIGHT($L$1,5),4)&amp;"-12-31",1)/100000000,[1]!EM_S_STM07_BS(E2232,140,LEFT(RIGHT($L$1,11),10),1)/100000000)))</f>
        <v>387.16580073929998</v>
      </c>
      <c r="M2232" s="36">
        <f t="shared" ca="1" si="173"/>
        <v>1.3025338897912386</v>
      </c>
      <c r="N2232" s="37">
        <f ca="1">IF(E2232="","",IF(ISERROR([1]!EM_S_EST_NETPROFIT(E2232,行业估值!$E$6,deadline)/100000000),"-",[1]!EM_S_EST_NETPROFIT(E2232,行业估值!$E$6,deadline)/100000000))</f>
        <v>32.630000000000003</v>
      </c>
      <c r="O2232" s="36">
        <f t="shared" ca="1" si="174"/>
        <v>15.454997745360096</v>
      </c>
      <c r="T2232" s="64" t="s">
        <v>4380</v>
      </c>
      <c r="U2232" s="64" t="s">
        <v>4381</v>
      </c>
    </row>
    <row r="2233" spans="4:21">
      <c r="D2233" s="45" t="str">
        <f>IF(AND(行业估值!$B$39=$G2233,COUNTIF($G$2:$G$2552,$G2233)&gt;=1),COUNTIF($G$2:G2233,$G2233),"")</f>
        <v/>
      </c>
      <c r="E2233" s="65" t="str">
        <f t="shared" si="170"/>
        <v>600062.SH</v>
      </c>
      <c r="F2233" s="65" t="str">
        <f t="shared" si="171"/>
        <v>华润双鹤</v>
      </c>
      <c r="G2233" s="34" t="str">
        <f>IF(E2233="","",IF(行业估值!$C$5="申万行业",[1]!EM_S_INFO_INDUSTRY_SW2014(E2233,"1"),IF(行业估值!$C$5="证监会行业",[1]!EM_S_INFO_INDUSTRY_CSRC1(E2233,"1"),[1]!EM_S_INFO_INDUSTRY_EM2016(E2233,"1"))))</f>
        <v>医药生物</v>
      </c>
      <c r="H2233" s="34" t="str">
        <f>IF(E2233="","",IF($H$1="上证50",[1]!EM_S_INFO_COMPINDEX(E2233,"000016"),"")&amp;IF($H$1="上证180",[1]!EM_S_INFO_COMPINDEX(E2233,"000010"),"")&amp;IF($H$1="沪深300",[1]!EM_S_INFO_COMPINDEX(E2233,"000300"),"")&amp;IF(AND($H$1="上证A股",RIGHT(E2233,2)="SH"),"是","")&amp;IF(AND($H$1="深证A股",RIGHT(E2233,2)="SZ"),"是","")&amp;IF(AND($H$1="创业板",LEFT(E2233,1)-3=0),"是","")&amp;IF(AND($H$1="全部A股",E2233&lt;&gt;0),"是","")&amp;IF(AND($H$1="中小板",LEFT(E2233,3)="002"),"是",""))</f>
        <v>是</v>
      </c>
      <c r="I2233" s="46">
        <f ca="1">IF(E2233="","",IF(OR([1]!EM_S_VAL_MV(E2233,deadline)="",[1]!EM_S_VAL_MV(E2233,deadline)="--",[1]!EM_S_VAL_MV(E2233,deadline)="null"),0,[1]!EM_S_VAL_MV(E2233,deadline)/100000000))</f>
        <v>129.67444735300001</v>
      </c>
      <c r="J2233" s="46">
        <f ca="1">IF(E2233="","",IF(RIGHT(LEFT($J$1,6),3)="TTM",[1]!EM_S_FA_PROFIT_TTM(E2233,LEFT(RIGHT($J$1,11),10),1)/100000000,[1]!EM_S_STM07_IS(E2233,61,LEFT(RIGHT($J$1,5),4)&amp;"-12-31",1)/100000000))</f>
        <v>10.5619560797</v>
      </c>
      <c r="K2233" s="36">
        <f t="shared" ca="1" si="172"/>
        <v>12.277502990400928</v>
      </c>
      <c r="L2233" s="46">
        <f ca="1">IF(E2233="","",IF(ISERROR(IF(行业估值!$E$7="最新年报",[1]!EM_S_STM07_BS(E2233,140,LEFT(RIGHT($L$1,5),4)&amp;"-12-31",1)/100000000,[1]!EM_S_STM07_BS(E2233,140,LEFT(RIGHT($L$1,11),10),1)/100000000)),0,IF(行业估值!$E$7="最新年报",[1]!EM_S_STM07_BS(E2233,140,LEFT(RIGHT($L$1,5),4)&amp;"-12-31",1)/100000000,[1]!EM_S_STM07_BS(E2233,140,LEFT(RIGHT($L$1,11),10),1)/100000000)))</f>
        <v>84.677473434999996</v>
      </c>
      <c r="M2233" s="36">
        <f t="shared" ca="1" si="173"/>
        <v>1.5313924954615057</v>
      </c>
      <c r="N2233" s="37">
        <f ca="1">IF(E2233="","",IF(ISERROR([1]!EM_S_EST_NETPROFIT(E2233,行业估值!$E$6,deadline)/100000000),"-",[1]!EM_S_EST_NETPROFIT(E2233,行业估值!$E$6,deadline)/100000000))</f>
        <v>10.59</v>
      </c>
      <c r="O2233" s="36">
        <f t="shared" ca="1" si="174"/>
        <v>12.244990307176582</v>
      </c>
      <c r="T2233" s="64" t="s">
        <v>4382</v>
      </c>
      <c r="U2233" s="64" t="s">
        <v>4383</v>
      </c>
    </row>
    <row r="2234" spans="4:21">
      <c r="D2234" s="45" t="str">
        <f>IF(AND(行业估值!$B$39=$G2234,COUNTIF($G$2:$G$2552,$G2234)&gt;=1),COUNTIF($G$2:G2234,$G2234),"")</f>
        <v/>
      </c>
      <c r="E2234" s="65" t="str">
        <f t="shared" si="170"/>
        <v>600063.SH</v>
      </c>
      <c r="F2234" s="65" t="str">
        <f t="shared" si="171"/>
        <v>皖维高新</v>
      </c>
      <c r="G2234" s="34" t="str">
        <f>IF(E2234="","",IF(行业估值!$C$5="申万行业",[1]!EM_S_INFO_INDUSTRY_SW2014(E2234,"1"),IF(行业估值!$C$5="证监会行业",[1]!EM_S_INFO_INDUSTRY_CSRC1(E2234,"1"),[1]!EM_S_INFO_INDUSTRY_EM2016(E2234,"1"))))</f>
        <v>基础化工</v>
      </c>
      <c r="H2234" s="34" t="str">
        <f>IF(E2234="","",IF($H$1="上证50",[1]!EM_S_INFO_COMPINDEX(E2234,"000016"),"")&amp;IF($H$1="上证180",[1]!EM_S_INFO_COMPINDEX(E2234,"000010"),"")&amp;IF($H$1="沪深300",[1]!EM_S_INFO_COMPINDEX(E2234,"000300"),"")&amp;IF(AND($H$1="上证A股",RIGHT(E2234,2)="SH"),"是","")&amp;IF(AND($H$1="深证A股",RIGHT(E2234,2)="SZ"),"是","")&amp;IF(AND($H$1="创业板",LEFT(E2234,1)-3=0),"是","")&amp;IF(AND($H$1="全部A股",E2234&lt;&gt;0),"是","")&amp;IF(AND($H$1="中小板",LEFT(E2234,3)="002"),"是",""))</f>
        <v>是</v>
      </c>
      <c r="I2234" s="46">
        <f ca="1">IF(E2234="","",IF(OR([1]!EM_S_VAL_MV(E2234,deadline)="",[1]!EM_S_VAL_MV(E2234,deadline)="--",[1]!EM_S_VAL_MV(E2234,deadline)="null"),0,[1]!EM_S_VAL_MV(E2234,deadline)/100000000))</f>
        <v>66.058187935600003</v>
      </c>
      <c r="J2234" s="46">
        <f ca="1">IF(E2234="","",IF(RIGHT(LEFT($J$1,6),3)="TTM",[1]!EM_S_FA_PROFIT_TTM(E2234,LEFT(RIGHT($J$1,11),10),1)/100000000,[1]!EM_S_STM07_IS(E2234,61,LEFT(RIGHT($J$1,5),4)&amp;"-12-31",1)/100000000))</f>
        <v>2.9317914457000001</v>
      </c>
      <c r="K2234" s="36">
        <f t="shared" ca="1" si="172"/>
        <v>22.531680427844289</v>
      </c>
      <c r="L2234" s="46">
        <f ca="1">IF(E2234="","",IF(ISERROR(IF(行业估值!$E$7="最新年报",[1]!EM_S_STM07_BS(E2234,140,LEFT(RIGHT($L$1,5),4)&amp;"-12-31",1)/100000000,[1]!EM_S_STM07_BS(E2234,140,LEFT(RIGHT($L$1,11),10),1)/100000000)),0,IF(行业估值!$E$7="最新年报",[1]!EM_S_STM07_BS(E2234,140,LEFT(RIGHT($L$1,5),4)&amp;"-12-31",1)/100000000,[1]!EM_S_STM07_BS(E2234,140,LEFT(RIGHT($L$1,11),10),1)/100000000)))</f>
        <v>49.859783703699996</v>
      </c>
      <c r="M2234" s="36">
        <f t="shared" ca="1" si="173"/>
        <v>1.3248791516658336</v>
      </c>
      <c r="N2234" s="37">
        <f ca="1">IF(E2234="","",IF(ISERROR([1]!EM_S_EST_NETPROFIT(E2234,行业估值!$E$6,deadline)/100000000),"-",[1]!EM_S_EST_NETPROFIT(E2234,行业估值!$E$6,deadline)/100000000))</f>
        <v>3.6023399999999999</v>
      </c>
      <c r="O2234" s="36">
        <f t="shared" ca="1" si="174"/>
        <v>18.33757722358245</v>
      </c>
      <c r="T2234" s="64" t="s">
        <v>4384</v>
      </c>
      <c r="U2234" s="64" t="s">
        <v>4385</v>
      </c>
    </row>
    <row r="2235" spans="4:21">
      <c r="D2235" s="45" t="str">
        <f>IF(AND(行业估值!$B$39=$G2235,COUNTIF($G$2:$G$2552,$G2235)&gt;=1),COUNTIF($G$2:G2235,$G2235),"")</f>
        <v/>
      </c>
      <c r="E2235" s="65" t="str">
        <f t="shared" si="170"/>
        <v>600064.SH</v>
      </c>
      <c r="F2235" s="65" t="str">
        <f t="shared" si="171"/>
        <v>南京高科</v>
      </c>
      <c r="G2235" s="34" t="str">
        <f>IF(E2235="","",IF(行业估值!$C$5="申万行业",[1]!EM_S_INFO_INDUSTRY_SW2014(E2235,"1"),IF(行业估值!$C$5="证监会行业",[1]!EM_S_INFO_INDUSTRY_CSRC1(E2235,"1"),[1]!EM_S_INFO_INDUSTRY_EM2016(E2235,"1"))))</f>
        <v>房地产</v>
      </c>
      <c r="H2235" s="34" t="str">
        <f>IF(E2235="","",IF($H$1="上证50",[1]!EM_S_INFO_COMPINDEX(E2235,"000016"),"")&amp;IF($H$1="上证180",[1]!EM_S_INFO_COMPINDEX(E2235,"000010"),"")&amp;IF($H$1="沪深300",[1]!EM_S_INFO_COMPINDEX(E2235,"000300"),"")&amp;IF(AND($H$1="上证A股",RIGHT(E2235,2)="SH"),"是","")&amp;IF(AND($H$1="深证A股",RIGHT(E2235,2)="SZ"),"是","")&amp;IF(AND($H$1="创业板",LEFT(E2235,1)-3=0),"是","")&amp;IF(AND($H$1="全部A股",E2235&lt;&gt;0),"是","")&amp;IF(AND($H$1="中小板",LEFT(E2235,3)="002"),"是",""))</f>
        <v>是</v>
      </c>
      <c r="I2235" s="46">
        <f ca="1">IF(E2235="","",IF(OR([1]!EM_S_VAL_MV(E2235,deadline)="",[1]!EM_S_VAL_MV(E2235,deadline)="--",[1]!EM_S_VAL_MV(E2235,deadline)="null"),0,[1]!EM_S_VAL_MV(E2235,deadline)/100000000))</f>
        <v>112.7192681856</v>
      </c>
      <c r="J2235" s="46">
        <f ca="1">IF(E2235="","",IF(RIGHT(LEFT($J$1,6),3)="TTM",[1]!EM_S_FA_PROFIT_TTM(E2235,LEFT(RIGHT($J$1,11),10),1)/100000000,[1]!EM_S_STM07_IS(E2235,61,LEFT(RIGHT($J$1,5),4)&amp;"-12-31",1)/100000000))</f>
        <v>16.8712362196</v>
      </c>
      <c r="K2235" s="36">
        <f t="shared" ca="1" si="172"/>
        <v>6.6811504929703638</v>
      </c>
      <c r="L2235" s="46">
        <f ca="1">IF(E2235="","",IF(ISERROR(IF(行业估值!$E$7="最新年报",[1]!EM_S_STM07_BS(E2235,140,LEFT(RIGHT($L$1,5),4)&amp;"-12-31",1)/100000000,[1]!EM_S_STM07_BS(E2235,140,LEFT(RIGHT($L$1,11),10),1)/100000000)),0,IF(行业估值!$E$7="最新年报",[1]!EM_S_STM07_BS(E2235,140,LEFT(RIGHT($L$1,5),4)&amp;"-12-31",1)/100000000,[1]!EM_S_STM07_BS(E2235,140,LEFT(RIGHT($L$1,11),10),1)/100000000)))</f>
        <v>115.0841808959</v>
      </c>
      <c r="M2235" s="36">
        <f t="shared" ca="1" si="173"/>
        <v>0.9794505839821791</v>
      </c>
      <c r="N2235" s="37">
        <f ca="1">IF(E2235="","",IF(ISERROR([1]!EM_S_EST_NETPROFIT(E2235,行业估值!$E$6,deadline)/100000000),"-",[1]!EM_S_EST_NETPROFIT(E2235,行业估值!$E$6,deadline)/100000000))</f>
        <v>14.86</v>
      </c>
      <c r="O2235" s="36">
        <f t="shared" ca="1" si="174"/>
        <v>7.5854150865141321</v>
      </c>
      <c r="T2235" s="64" t="s">
        <v>4386</v>
      </c>
      <c r="U2235" s="64" t="s">
        <v>4387</v>
      </c>
    </row>
    <row r="2236" spans="4:21">
      <c r="D2236" s="45" t="str">
        <f>IF(AND(行业估值!$B$39=$G2236,COUNTIF($G$2:$G$2552,$G2236)&gt;=1),COUNTIF($G$2:G2236,$G2236),"")</f>
        <v/>
      </c>
      <c r="E2236" s="65" t="str">
        <f t="shared" si="170"/>
        <v>600066.SH</v>
      </c>
      <c r="F2236" s="65" t="str">
        <f t="shared" si="171"/>
        <v>宇通客车</v>
      </c>
      <c r="G2236" s="34" t="str">
        <f>IF(E2236="","",IF(行业估值!$C$5="申万行业",[1]!EM_S_INFO_INDUSTRY_SW2014(E2236,"1"),IF(行业估值!$C$5="证监会行业",[1]!EM_S_INFO_INDUSTRY_CSRC1(E2236,"1"),[1]!EM_S_INFO_INDUSTRY_EM2016(E2236,"1"))))</f>
        <v>交运设备</v>
      </c>
      <c r="H2236" s="34" t="str">
        <f>IF(E2236="","",IF($H$1="上证50",[1]!EM_S_INFO_COMPINDEX(E2236,"000016"),"")&amp;IF($H$1="上证180",[1]!EM_S_INFO_COMPINDEX(E2236,"000010"),"")&amp;IF($H$1="沪深300",[1]!EM_S_INFO_COMPINDEX(E2236,"000300"),"")&amp;IF(AND($H$1="上证A股",RIGHT(E2236,2)="SH"),"是","")&amp;IF(AND($H$1="深证A股",RIGHT(E2236,2)="SZ"),"是","")&amp;IF(AND($H$1="创业板",LEFT(E2236,1)-3=0),"是","")&amp;IF(AND($H$1="全部A股",E2236&lt;&gt;0),"是","")&amp;IF(AND($H$1="中小板",LEFT(E2236,3)="002"),"是",""))</f>
        <v>是</v>
      </c>
      <c r="I2236" s="46">
        <f ca="1">IF(E2236="","",IF(OR([1]!EM_S_VAL_MV(E2236,deadline)="",[1]!EM_S_VAL_MV(E2236,deadline)="--",[1]!EM_S_VAL_MV(E2236,deadline)="null"),0,[1]!EM_S_VAL_MV(E2236,deadline)/100000000))</f>
        <v>326.11324754790002</v>
      </c>
      <c r="J2236" s="46">
        <f ca="1">IF(E2236="","",IF(RIGHT(LEFT($J$1,6),3)="TTM",[1]!EM_S_FA_PROFIT_TTM(E2236,LEFT(RIGHT($J$1,11),10),1)/100000000,[1]!EM_S_STM07_IS(E2236,61,LEFT(RIGHT($J$1,5),4)&amp;"-12-31",1)/100000000))</f>
        <v>24.6014135494</v>
      </c>
      <c r="K2236" s="36">
        <f t="shared" ca="1" si="172"/>
        <v>13.255874378643318</v>
      </c>
      <c r="L2236" s="46">
        <f ca="1">IF(E2236="","",IF(ISERROR(IF(行业估值!$E$7="最新年报",[1]!EM_S_STM07_BS(E2236,140,LEFT(RIGHT($L$1,5),4)&amp;"-12-31",1)/100000000,[1]!EM_S_STM07_BS(E2236,140,LEFT(RIGHT($L$1,11),10),1)/100000000)),0,IF(行业估值!$E$7="最新年报",[1]!EM_S_STM07_BS(E2236,140,LEFT(RIGHT($L$1,5),4)&amp;"-12-31",1)/100000000,[1]!EM_S_STM07_BS(E2236,140,LEFT(RIGHT($L$1,11),10),1)/100000000)))</f>
        <v>168.9709603867</v>
      </c>
      <c r="M2236" s="36">
        <f t="shared" ca="1" si="173"/>
        <v>1.9299958217765385</v>
      </c>
      <c r="N2236" s="37">
        <f ca="1">IF(E2236="","",IF(ISERROR([1]!EM_S_EST_NETPROFIT(E2236,行业估值!$E$6,deadline)/100000000),"-",[1]!EM_S_EST_NETPROFIT(E2236,行业估值!$E$6,deadline)/100000000))</f>
        <v>24.349291666666669</v>
      </c>
      <c r="O2236" s="36">
        <f t="shared" ca="1" si="174"/>
        <v>13.393130774080696</v>
      </c>
      <c r="T2236" s="64" t="s">
        <v>4388</v>
      </c>
      <c r="U2236" s="64" t="s">
        <v>4389</v>
      </c>
    </row>
    <row r="2237" spans="4:21">
      <c r="D2237" s="45" t="str">
        <f>IF(AND(行业估值!$B$39=$G2237,COUNTIF($G$2:$G$2552,$G2237)&gt;=1),COUNTIF($G$2:G2237,$G2237),"")</f>
        <v/>
      </c>
      <c r="E2237" s="65" t="str">
        <f t="shared" si="170"/>
        <v>600067.SH</v>
      </c>
      <c r="F2237" s="65" t="str">
        <f t="shared" si="171"/>
        <v>冠城大通</v>
      </c>
      <c r="G2237" s="34" t="str">
        <f>IF(E2237="","",IF(行业估值!$C$5="申万行业",[1]!EM_S_INFO_INDUSTRY_SW2014(E2237,"1"),IF(行业估值!$C$5="证监会行业",[1]!EM_S_INFO_INDUSTRY_CSRC1(E2237,"1"),[1]!EM_S_INFO_INDUSTRY_EM2016(E2237,"1"))))</f>
        <v>房地产</v>
      </c>
      <c r="H2237" s="34" t="str">
        <f>IF(E2237="","",IF($H$1="上证50",[1]!EM_S_INFO_COMPINDEX(E2237,"000016"),"")&amp;IF($H$1="上证180",[1]!EM_S_INFO_COMPINDEX(E2237,"000010"),"")&amp;IF($H$1="沪深300",[1]!EM_S_INFO_COMPINDEX(E2237,"000300"),"")&amp;IF(AND($H$1="上证A股",RIGHT(E2237,2)="SH"),"是","")&amp;IF(AND($H$1="深证A股",RIGHT(E2237,2)="SZ"),"是","")&amp;IF(AND($H$1="创业板",LEFT(E2237,1)-3=0),"是","")&amp;IF(AND($H$1="全部A股",E2237&lt;&gt;0),"是","")&amp;IF(AND($H$1="中小板",LEFT(E2237,3)="002"),"是",""))</f>
        <v>是</v>
      </c>
      <c r="I2237" s="46">
        <f ca="1">IF(E2237="","",IF(OR([1]!EM_S_VAL_MV(E2237,deadline)="",[1]!EM_S_VAL_MV(E2237,deadline)="--",[1]!EM_S_VAL_MV(E2237,deadline)="null"),0,[1]!EM_S_VAL_MV(E2237,deadline)/100000000))</f>
        <v>57.297051840000002</v>
      </c>
      <c r="J2237" s="46">
        <f ca="1">IF(E2237="","",IF(RIGHT(LEFT($J$1,6),3)="TTM",[1]!EM_S_FA_PROFIT_TTM(E2237,LEFT(RIGHT($J$1,11),10),1)/100000000,[1]!EM_S_STM07_IS(E2237,61,LEFT(RIGHT($J$1,5),4)&amp;"-12-31",1)/100000000))</f>
        <v>7.5353251482000001</v>
      </c>
      <c r="K2237" s="36">
        <f t="shared" ca="1" si="172"/>
        <v>7.6037928972032249</v>
      </c>
      <c r="L2237" s="46">
        <f ca="1">IF(E2237="","",IF(ISERROR(IF(行业估值!$E$7="最新年报",[1]!EM_S_STM07_BS(E2237,140,LEFT(RIGHT($L$1,5),4)&amp;"-12-31",1)/100000000,[1]!EM_S_STM07_BS(E2237,140,LEFT(RIGHT($L$1,11),10),1)/100000000)),0,IF(行业估值!$E$7="最新年报",[1]!EM_S_STM07_BS(E2237,140,LEFT(RIGHT($L$1,5),4)&amp;"-12-31",1)/100000000,[1]!EM_S_STM07_BS(E2237,140,LEFT(RIGHT($L$1,11),10),1)/100000000)))</f>
        <v>74.622610637500003</v>
      </c>
      <c r="M2237" s="36">
        <f t="shared" ca="1" si="173"/>
        <v>0.76782427404391274</v>
      </c>
      <c r="N2237" s="37" t="str">
        <f ca="1">IF(E2237="","",IF(ISERROR([1]!EM_S_EST_NETPROFIT(E2237,行业估值!$E$6,deadline)/100000000),"-",[1]!EM_S_EST_NETPROFIT(E2237,行业估值!$E$6,deadline)/100000000))</f>
        <v>-</v>
      </c>
      <c r="O2237" s="36" t="str">
        <f t="shared" ca="1" si="174"/>
        <v>-</v>
      </c>
      <c r="T2237" s="64" t="s">
        <v>4390</v>
      </c>
      <c r="U2237" s="64" t="s">
        <v>4391</v>
      </c>
    </row>
    <row r="2238" spans="4:21">
      <c r="D2238" s="45" t="str">
        <f>IF(AND(行业估值!$B$39=$G2238,COUNTIF($G$2:$G$2552,$G2238)&gt;=1),COUNTIF($G$2:G2238,$G2238),"")</f>
        <v/>
      </c>
      <c r="E2238" s="65" t="str">
        <f t="shared" si="170"/>
        <v>600068.SH</v>
      </c>
      <c r="F2238" s="65" t="str">
        <f t="shared" si="171"/>
        <v>葛洲坝</v>
      </c>
      <c r="G2238" s="34" t="str">
        <f>IF(E2238="","",IF(行业估值!$C$5="申万行业",[1]!EM_S_INFO_INDUSTRY_SW2014(E2238,"1"),IF(行业估值!$C$5="证监会行业",[1]!EM_S_INFO_INDUSTRY_CSRC1(E2238,"1"),[1]!EM_S_INFO_INDUSTRY_EM2016(E2238,"1"))))</f>
        <v>建筑</v>
      </c>
      <c r="H2238" s="34" t="str">
        <f>IF(E2238="","",IF($H$1="上证50",[1]!EM_S_INFO_COMPINDEX(E2238,"000016"),"")&amp;IF($H$1="上证180",[1]!EM_S_INFO_COMPINDEX(E2238,"000010"),"")&amp;IF($H$1="沪深300",[1]!EM_S_INFO_COMPINDEX(E2238,"000300"),"")&amp;IF(AND($H$1="上证A股",RIGHT(E2238,2)="SH"),"是","")&amp;IF(AND($H$1="深证A股",RIGHT(E2238,2)="SZ"),"是","")&amp;IF(AND($H$1="创业板",LEFT(E2238,1)-3=0),"是","")&amp;IF(AND($H$1="全部A股",E2238&lt;&gt;0),"是","")&amp;IF(AND($H$1="中小板",LEFT(E2238,3)="002"),"是",""))</f>
        <v>是</v>
      </c>
      <c r="I2238" s="46">
        <f ca="1">IF(E2238="","",IF(OR([1]!EM_S_VAL_MV(E2238,deadline)="",[1]!EM_S_VAL_MV(E2238,deadline)="--",[1]!EM_S_VAL_MV(E2238,deadline)="null"),0,[1]!EM_S_VAL_MV(E2238,deadline)/100000000))</f>
        <v>285.03572180279997</v>
      </c>
      <c r="J2238" s="46">
        <f ca="1">IF(E2238="","",IF(RIGHT(LEFT($J$1,6),3)="TTM",[1]!EM_S_FA_PROFIT_TTM(E2238,LEFT(RIGHT($J$1,11),10),1)/100000000,[1]!EM_S_STM07_IS(E2238,61,LEFT(RIGHT($J$1,5),4)&amp;"-12-31",1)/100000000))</f>
        <v>64.302755814600005</v>
      </c>
      <c r="K2238" s="36">
        <f t="shared" ca="1" si="172"/>
        <v>4.4327139356923535</v>
      </c>
      <c r="L2238" s="46">
        <f ca="1">IF(E2238="","",IF(ISERROR(IF(行业估值!$E$7="最新年报",[1]!EM_S_STM07_BS(E2238,140,LEFT(RIGHT($L$1,5),4)&amp;"-12-31",1)/100000000,[1]!EM_S_STM07_BS(E2238,140,LEFT(RIGHT($L$1,11),10),1)/100000000)),0,IF(行业估值!$E$7="最新年报",[1]!EM_S_STM07_BS(E2238,140,LEFT(RIGHT($L$1,5),4)&amp;"-12-31",1)/100000000,[1]!EM_S_STM07_BS(E2238,140,LEFT(RIGHT($L$1,11),10),1)/100000000)))</f>
        <v>454.65871785690001</v>
      </c>
      <c r="M2238" s="36">
        <f t="shared" ca="1" si="173"/>
        <v>0.62692237189766709</v>
      </c>
      <c r="N2238" s="37">
        <f ca="1">IF(E2238="","",IF(ISERROR([1]!EM_S_EST_NETPROFIT(E2238,行业估值!$E$6,deadline)/100000000),"-",[1]!EM_S_EST_NETPROFIT(E2238,行业估值!$E$6,deadline)/100000000))</f>
        <v>51.641199999999998</v>
      </c>
      <c r="O2238" s="36">
        <f t="shared" ca="1" si="174"/>
        <v>5.5195410215641774</v>
      </c>
      <c r="T2238" s="64" t="s">
        <v>4392</v>
      </c>
      <c r="U2238" s="64" t="s">
        <v>4393</v>
      </c>
    </row>
    <row r="2239" spans="4:21">
      <c r="D2239" s="45" t="str">
        <f>IF(AND(行业估值!$B$39=$G2239,COUNTIF($G$2:$G$2552,$G2239)&gt;=1),COUNTIF($G$2:G2239,$G2239),"")</f>
        <v/>
      </c>
      <c r="E2239" s="65" t="str">
        <f t="shared" si="170"/>
        <v>600069.SH</v>
      </c>
      <c r="F2239" s="65" t="str">
        <f t="shared" si="171"/>
        <v>银鸽投资</v>
      </c>
      <c r="G2239" s="34" t="str">
        <f>IF(E2239="","",IF(行业估值!$C$5="申万行业",[1]!EM_S_INFO_INDUSTRY_SW2014(E2239,"1"),IF(行业估值!$C$5="证监会行业",[1]!EM_S_INFO_INDUSTRY_CSRC1(E2239,"1"),[1]!EM_S_INFO_INDUSTRY_EM2016(E2239,"1"))))</f>
        <v>轻工制造</v>
      </c>
      <c r="H2239" s="34" t="str">
        <f>IF(E2239="","",IF($H$1="上证50",[1]!EM_S_INFO_COMPINDEX(E2239,"000016"),"")&amp;IF($H$1="上证180",[1]!EM_S_INFO_COMPINDEX(E2239,"000010"),"")&amp;IF($H$1="沪深300",[1]!EM_S_INFO_COMPINDEX(E2239,"000300"),"")&amp;IF(AND($H$1="上证A股",RIGHT(E2239,2)="SH"),"是","")&amp;IF(AND($H$1="深证A股",RIGHT(E2239,2)="SZ"),"是","")&amp;IF(AND($H$1="创业板",LEFT(E2239,1)-3=0),"是","")&amp;IF(AND($H$1="全部A股",E2239&lt;&gt;0),"是","")&amp;IF(AND($H$1="中小板",LEFT(E2239,3)="002"),"是",""))</f>
        <v>是</v>
      </c>
      <c r="I2239" s="46">
        <f ca="1">IF(E2239="","",IF(OR([1]!EM_S_VAL_MV(E2239,deadline)="",[1]!EM_S_VAL_MV(E2239,deadline)="--",[1]!EM_S_VAL_MV(E2239,deadline)="null"),0,[1]!EM_S_VAL_MV(E2239,deadline)/100000000))</f>
        <v>46.116881169599999</v>
      </c>
      <c r="J2239" s="46">
        <f ca="1">IF(E2239="","",IF(RIGHT(LEFT($J$1,6),3)="TTM",[1]!EM_S_FA_PROFIT_TTM(E2239,LEFT(RIGHT($J$1,11),10),1)/100000000,[1]!EM_S_STM07_IS(E2239,61,LEFT(RIGHT($J$1,5),4)&amp;"-12-31",1)/100000000))</f>
        <v>-3.0169016683999996</v>
      </c>
      <c r="K2239" s="36">
        <f t="shared" ca="1" si="172"/>
        <v>-15.286173113510154</v>
      </c>
      <c r="L2239" s="46">
        <f ca="1">IF(E2239="","",IF(ISERROR(IF(行业估值!$E$7="最新年报",[1]!EM_S_STM07_BS(E2239,140,LEFT(RIGHT($L$1,5),4)&amp;"-12-31",1)/100000000,[1]!EM_S_STM07_BS(E2239,140,LEFT(RIGHT($L$1,11),10),1)/100000000)),0,IF(行业估值!$E$7="最新年报",[1]!EM_S_STM07_BS(E2239,140,LEFT(RIGHT($L$1,5),4)&amp;"-12-31",1)/100000000,[1]!EM_S_STM07_BS(E2239,140,LEFT(RIGHT($L$1,11),10),1)/100000000)))</f>
        <v>18.373231713699997</v>
      </c>
      <c r="M2239" s="36">
        <f t="shared" ca="1" si="173"/>
        <v>2.5100037863895741</v>
      </c>
      <c r="N2239" s="37" t="str">
        <f ca="1">IF(E2239="","",IF(ISERROR([1]!EM_S_EST_NETPROFIT(E2239,行业估值!$E$6,deadline)/100000000),"-",[1]!EM_S_EST_NETPROFIT(E2239,行业估值!$E$6,deadline)/100000000))</f>
        <v>-</v>
      </c>
      <c r="O2239" s="36" t="str">
        <f t="shared" ca="1" si="174"/>
        <v>-</v>
      </c>
      <c r="T2239" s="64" t="s">
        <v>4394</v>
      </c>
      <c r="U2239" s="64" t="s">
        <v>4395</v>
      </c>
    </row>
    <row r="2240" spans="4:21">
      <c r="D2240" s="45" t="str">
        <f>IF(AND(行业估值!$B$39=$G2240,COUNTIF($G$2:$G$2552,$G2240)&gt;=1),COUNTIF($G$2:G2240,$G2240),"")</f>
        <v/>
      </c>
      <c r="E2240" s="65" t="str">
        <f t="shared" si="170"/>
        <v>600070.SH</v>
      </c>
      <c r="F2240" s="65" t="str">
        <f t="shared" si="171"/>
        <v>浙江富润</v>
      </c>
      <c r="G2240" s="34" t="str">
        <f>IF(E2240="","",IF(行业估值!$C$5="申万行业",[1]!EM_S_INFO_INDUSTRY_SW2014(E2240,"1"),IF(行业估值!$C$5="证监会行业",[1]!EM_S_INFO_INDUSTRY_CSRC1(E2240,"1"),[1]!EM_S_INFO_INDUSTRY_EM2016(E2240,"1"))))</f>
        <v>纺织服装</v>
      </c>
      <c r="H2240" s="34" t="str">
        <f>IF(E2240="","",IF($H$1="上证50",[1]!EM_S_INFO_COMPINDEX(E2240,"000016"),"")&amp;IF($H$1="上证180",[1]!EM_S_INFO_COMPINDEX(E2240,"000010"),"")&amp;IF($H$1="沪深300",[1]!EM_S_INFO_COMPINDEX(E2240,"000300"),"")&amp;IF(AND($H$1="上证A股",RIGHT(E2240,2)="SH"),"是","")&amp;IF(AND($H$1="深证A股",RIGHT(E2240,2)="SZ"),"是","")&amp;IF(AND($H$1="创业板",LEFT(E2240,1)-3=0),"是","")&amp;IF(AND($H$1="全部A股",E2240&lt;&gt;0),"是","")&amp;IF(AND($H$1="中小板",LEFT(E2240,3)="002"),"是",""))</f>
        <v>是</v>
      </c>
      <c r="I2240" s="46">
        <f ca="1">IF(E2240="","",IF(OR([1]!EM_S_VAL_MV(E2240,deadline)="",[1]!EM_S_VAL_MV(E2240,deadline)="--",[1]!EM_S_VAL_MV(E2240,deadline)="null"),0,[1]!EM_S_VAL_MV(E2240,deadline)/100000000))</f>
        <v>51.202914175799997</v>
      </c>
      <c r="J2240" s="46">
        <f ca="1">IF(E2240="","",IF(RIGHT(LEFT($J$1,6),3)="TTM",[1]!EM_S_FA_PROFIT_TTM(E2240,LEFT(RIGHT($J$1,11),10),1)/100000000,[1]!EM_S_STM07_IS(E2240,61,LEFT(RIGHT($J$1,5),4)&amp;"-12-31",1)/100000000))</f>
        <v>5.0527069384000001</v>
      </c>
      <c r="K2240" s="36">
        <f t="shared" ca="1" si="172"/>
        <v>10.133758953376784</v>
      </c>
      <c r="L2240" s="46">
        <f ca="1">IF(E2240="","",IF(ISERROR(IF(行业估值!$E$7="最新年报",[1]!EM_S_STM07_BS(E2240,140,LEFT(RIGHT($L$1,5),4)&amp;"-12-31",1)/100000000,[1]!EM_S_STM07_BS(E2240,140,LEFT(RIGHT($L$1,11),10),1)/100000000)),0,IF(行业估值!$E$7="最新年报",[1]!EM_S_STM07_BS(E2240,140,LEFT(RIGHT($L$1,5),4)&amp;"-12-31",1)/100000000,[1]!EM_S_STM07_BS(E2240,140,LEFT(RIGHT($L$1,11),10),1)/100000000)))</f>
        <v>27.221593177399999</v>
      </c>
      <c r="M2240" s="36">
        <f t="shared" ca="1" si="173"/>
        <v>1.8809668428337931</v>
      </c>
      <c r="N2240" s="37" t="str">
        <f ca="1">IF(E2240="","",IF(ISERROR([1]!EM_S_EST_NETPROFIT(E2240,行业估值!$E$6,deadline)/100000000),"-",[1]!EM_S_EST_NETPROFIT(E2240,行业估值!$E$6,deadline)/100000000))</f>
        <v>-</v>
      </c>
      <c r="O2240" s="36" t="str">
        <f t="shared" ca="1" si="174"/>
        <v>-</v>
      </c>
      <c r="T2240" s="64" t="s">
        <v>4396</v>
      </c>
      <c r="U2240" s="64" t="s">
        <v>4397</v>
      </c>
    </row>
    <row r="2241" spans="4:21">
      <c r="D2241" s="45" t="str">
        <f>IF(AND(行业估值!$B$39=$G2241,COUNTIF($G$2:$G$2552,$G2241)&gt;=1),COUNTIF($G$2:G2241,$G2241),"")</f>
        <v/>
      </c>
      <c r="E2241" s="65" t="str">
        <f t="shared" si="170"/>
        <v>600071.SH</v>
      </c>
      <c r="F2241" s="65" t="str">
        <f t="shared" si="171"/>
        <v>凤凰光学</v>
      </c>
      <c r="G2241" s="34" t="str">
        <f>IF(E2241="","",IF(行业估值!$C$5="申万行业",[1]!EM_S_INFO_INDUSTRY_SW2014(E2241,"1"),IF(行业估值!$C$5="证监会行业",[1]!EM_S_INFO_INDUSTRY_CSRC1(E2241,"1"),[1]!EM_S_INFO_INDUSTRY_EM2016(E2241,"1"))))</f>
        <v>电子设备</v>
      </c>
      <c r="H2241" s="34" t="str">
        <f>IF(E2241="","",IF($H$1="上证50",[1]!EM_S_INFO_COMPINDEX(E2241,"000016"),"")&amp;IF($H$1="上证180",[1]!EM_S_INFO_COMPINDEX(E2241,"000010"),"")&amp;IF($H$1="沪深300",[1]!EM_S_INFO_COMPINDEX(E2241,"000300"),"")&amp;IF(AND($H$1="上证A股",RIGHT(E2241,2)="SH"),"是","")&amp;IF(AND($H$1="深证A股",RIGHT(E2241,2)="SZ"),"是","")&amp;IF(AND($H$1="创业板",LEFT(E2241,1)-3=0),"是","")&amp;IF(AND($H$1="全部A股",E2241&lt;&gt;0),"是","")&amp;IF(AND($H$1="中小板",LEFT(E2241,3)="002"),"是",""))</f>
        <v>是</v>
      </c>
      <c r="I2241" s="46">
        <f ca="1">IF(E2241="","",IF(OR([1]!EM_S_VAL_MV(E2241,deadline)="",[1]!EM_S_VAL_MV(E2241,deadline)="--",[1]!EM_S_VAL_MV(E2241,deadline)="null"),0,[1]!EM_S_VAL_MV(E2241,deadline)/100000000))</f>
        <v>31.592590345799998</v>
      </c>
      <c r="J2241" s="46">
        <f ca="1">IF(E2241="","",IF(RIGHT(LEFT($J$1,6),3)="TTM",[1]!EM_S_FA_PROFIT_TTM(E2241,LEFT(RIGHT($J$1,11),10),1)/100000000,[1]!EM_S_STM07_IS(E2241,61,LEFT(RIGHT($J$1,5),4)&amp;"-12-31",1)/100000000))</f>
        <v>-0.38915472969999998</v>
      </c>
      <c r="K2241" s="36">
        <f t="shared" ca="1" si="172"/>
        <v>-81.182593797985646</v>
      </c>
      <c r="L2241" s="46">
        <f ca="1">IF(E2241="","",IF(ISERROR(IF(行业估值!$E$7="最新年报",[1]!EM_S_STM07_BS(E2241,140,LEFT(RIGHT($L$1,5),4)&amp;"-12-31",1)/100000000,[1]!EM_S_STM07_BS(E2241,140,LEFT(RIGHT($L$1,11),10),1)/100000000)),0,IF(行业估值!$E$7="最新年报",[1]!EM_S_STM07_BS(E2241,140,LEFT(RIGHT($L$1,5),4)&amp;"-12-31",1)/100000000,[1]!EM_S_STM07_BS(E2241,140,LEFT(RIGHT($L$1,11),10),1)/100000000)))</f>
        <v>7.8195901737</v>
      </c>
      <c r="M2241" s="36">
        <f t="shared" ca="1" si="173"/>
        <v>4.0401849258106726</v>
      </c>
      <c r="N2241" s="37" t="str">
        <f ca="1">IF(E2241="","",IF(ISERROR([1]!EM_S_EST_NETPROFIT(E2241,行业估值!$E$6,deadline)/100000000),"-",[1]!EM_S_EST_NETPROFIT(E2241,行业估值!$E$6,deadline)/100000000))</f>
        <v>-</v>
      </c>
      <c r="O2241" s="36" t="str">
        <f t="shared" ca="1" si="174"/>
        <v>-</v>
      </c>
      <c r="T2241" s="64" t="s">
        <v>4398</v>
      </c>
      <c r="U2241" s="64" t="s">
        <v>4399</v>
      </c>
    </row>
    <row r="2242" spans="4:21">
      <c r="D2242" s="45" t="str">
        <f>IF(AND(行业估值!$B$39=$G2242,COUNTIF($G$2:$G$2552,$G2242)&gt;=1),COUNTIF($G$2:G2242,$G2242),"")</f>
        <v/>
      </c>
      <c r="E2242" s="65" t="str">
        <f t="shared" si="170"/>
        <v>600072.SH</v>
      </c>
      <c r="F2242" s="65" t="str">
        <f t="shared" si="171"/>
        <v>中船科技</v>
      </c>
      <c r="G2242" s="34" t="str">
        <f>IF(E2242="","",IF(行业估值!$C$5="申万行业",[1]!EM_S_INFO_INDUSTRY_SW2014(E2242,"1"),IF(行业估值!$C$5="证监会行业",[1]!EM_S_INFO_INDUSTRY_CSRC1(E2242,"1"),[1]!EM_S_INFO_INDUSTRY_EM2016(E2242,"1"))))</f>
        <v>建筑</v>
      </c>
      <c r="H2242" s="34" t="str">
        <f>IF(E2242="","",IF($H$1="上证50",[1]!EM_S_INFO_COMPINDEX(E2242,"000016"),"")&amp;IF($H$1="上证180",[1]!EM_S_INFO_COMPINDEX(E2242,"000010"),"")&amp;IF($H$1="沪深300",[1]!EM_S_INFO_COMPINDEX(E2242,"000300"),"")&amp;IF(AND($H$1="上证A股",RIGHT(E2242,2)="SH"),"是","")&amp;IF(AND($H$1="深证A股",RIGHT(E2242,2)="SZ"),"是","")&amp;IF(AND($H$1="创业板",LEFT(E2242,1)-3=0),"是","")&amp;IF(AND($H$1="全部A股",E2242&lt;&gt;0),"是","")&amp;IF(AND($H$1="中小板",LEFT(E2242,3)="002"),"是",""))</f>
        <v>是</v>
      </c>
      <c r="I2242" s="46">
        <f ca="1">IF(E2242="","",IF(OR([1]!EM_S_VAL_MV(E2242,deadline)="",[1]!EM_S_VAL_MV(E2242,deadline)="--",[1]!EM_S_VAL_MV(E2242,deadline)="null"),0,[1]!EM_S_VAL_MV(E2242,deadline)/100000000))</f>
        <v>98.80473429860001</v>
      </c>
      <c r="J2242" s="46">
        <f ca="1">IF(E2242="","",IF(RIGHT(LEFT($J$1,6),3)="TTM",[1]!EM_S_FA_PROFIT_TTM(E2242,LEFT(RIGHT($J$1,11),10),1)/100000000,[1]!EM_S_STM07_IS(E2242,61,LEFT(RIGHT($J$1,5),4)&amp;"-12-31",1)/100000000))</f>
        <v>0.90856346370000007</v>
      </c>
      <c r="K2242" s="36">
        <f t="shared" ca="1" si="172"/>
        <v>108.74830239841616</v>
      </c>
      <c r="L2242" s="46">
        <f ca="1">IF(E2242="","",IF(ISERROR(IF(行业估值!$E$7="最新年报",[1]!EM_S_STM07_BS(E2242,140,LEFT(RIGHT($L$1,5),4)&amp;"-12-31",1)/100000000,[1]!EM_S_STM07_BS(E2242,140,LEFT(RIGHT($L$1,11),10),1)/100000000)),0,IF(行业估值!$E$7="最新年报",[1]!EM_S_STM07_BS(E2242,140,LEFT(RIGHT($L$1,5),4)&amp;"-12-31",1)/100000000,[1]!EM_S_STM07_BS(E2242,140,LEFT(RIGHT($L$1,11),10),1)/100000000)))</f>
        <v>38.165329257399996</v>
      </c>
      <c r="M2242" s="36">
        <f t="shared" ca="1" si="173"/>
        <v>2.5888610480005867</v>
      </c>
      <c r="N2242" s="37" t="str">
        <f ca="1">IF(E2242="","",IF(ISERROR([1]!EM_S_EST_NETPROFIT(E2242,行业估值!$E$6,deadline)/100000000),"-",[1]!EM_S_EST_NETPROFIT(E2242,行业估值!$E$6,deadline)/100000000))</f>
        <v>-</v>
      </c>
      <c r="O2242" s="36" t="str">
        <f t="shared" ca="1" si="174"/>
        <v>-</v>
      </c>
      <c r="T2242" s="64" t="s">
        <v>4400</v>
      </c>
      <c r="U2242" s="64" t="s">
        <v>4401</v>
      </c>
    </row>
    <row r="2243" spans="4:21">
      <c r="D2243" s="45" t="str">
        <f>IF(AND(行业估值!$B$39=$G2243,COUNTIF($G$2:$G$2552,$G2243)&gt;=1),COUNTIF($G$2:G2243,$G2243),"")</f>
        <v/>
      </c>
      <c r="E2243" s="65" t="str">
        <f t="shared" ref="E2243:E2306" si="175">IF(U2243="","",U2243)</f>
        <v>600073.SH</v>
      </c>
      <c r="F2243" s="65" t="str">
        <f t="shared" ref="F2243:F2306" si="176">IF(T2243="","",T2243)</f>
        <v>上海梅林</v>
      </c>
      <c r="G2243" s="34" t="str">
        <f>IF(E2243="","",IF(行业估值!$C$5="申万行业",[1]!EM_S_INFO_INDUSTRY_SW2014(E2243,"1"),IF(行业估值!$C$5="证监会行业",[1]!EM_S_INFO_INDUSTRY_CSRC1(E2243,"1"),[1]!EM_S_INFO_INDUSTRY_EM2016(E2243,"1"))))</f>
        <v>食品饮料</v>
      </c>
      <c r="H2243" s="34" t="str">
        <f>IF(E2243="","",IF($H$1="上证50",[1]!EM_S_INFO_COMPINDEX(E2243,"000016"),"")&amp;IF($H$1="上证180",[1]!EM_S_INFO_COMPINDEX(E2243,"000010"),"")&amp;IF($H$1="沪深300",[1]!EM_S_INFO_COMPINDEX(E2243,"000300"),"")&amp;IF(AND($H$1="上证A股",RIGHT(E2243,2)="SH"),"是","")&amp;IF(AND($H$1="深证A股",RIGHT(E2243,2)="SZ"),"是","")&amp;IF(AND($H$1="创业板",LEFT(E2243,1)-3=0),"是","")&amp;IF(AND($H$1="全部A股",E2243&lt;&gt;0),"是","")&amp;IF(AND($H$1="中小板",LEFT(E2243,3)="002"),"是",""))</f>
        <v>是</v>
      </c>
      <c r="I2243" s="46">
        <f ca="1">IF(E2243="","",IF(OR([1]!EM_S_VAL_MV(E2243,deadline)="",[1]!EM_S_VAL_MV(E2243,deadline)="--",[1]!EM_S_VAL_MV(E2243,deadline)="null"),0,[1]!EM_S_VAL_MV(E2243,deadline)/100000000))</f>
        <v>72.580261132800004</v>
      </c>
      <c r="J2243" s="46">
        <f ca="1">IF(E2243="","",IF(RIGHT(LEFT($J$1,6),3)="TTM",[1]!EM_S_FA_PROFIT_TTM(E2243,LEFT(RIGHT($J$1,11),10),1)/100000000,[1]!EM_S_STM07_IS(E2243,61,LEFT(RIGHT($J$1,5),4)&amp;"-12-31",1)/100000000))</f>
        <v>4.991139843</v>
      </c>
      <c r="K2243" s="36">
        <f t="shared" ref="K2243:K2306" ca="1" si="177">IF(E2243="","",IF(OR(I2243=0,J2243=0),"-",I2243/J2243))</f>
        <v>14.541820789612366</v>
      </c>
      <c r="L2243" s="46">
        <f ca="1">IF(E2243="","",IF(ISERROR(IF(行业估值!$E$7="最新年报",[1]!EM_S_STM07_BS(E2243,140,LEFT(RIGHT($L$1,5),4)&amp;"-12-31",1)/100000000,[1]!EM_S_STM07_BS(E2243,140,LEFT(RIGHT($L$1,11),10),1)/100000000)),0,IF(行业估值!$E$7="最新年报",[1]!EM_S_STM07_BS(E2243,140,LEFT(RIGHT($L$1,5),4)&amp;"-12-31",1)/100000000,[1]!EM_S_STM07_BS(E2243,140,LEFT(RIGHT($L$1,11),10),1)/100000000)))</f>
        <v>39.703235267399997</v>
      </c>
      <c r="M2243" s="36">
        <f t="shared" ref="M2243:M2306" ca="1" si="178">IF(E2243="","",IF(OR(I2243=0,L2243=0),"-",I2243/L2243))</f>
        <v>1.828069189928083</v>
      </c>
      <c r="N2243" s="37">
        <f ca="1">IF(E2243="","",IF(ISERROR([1]!EM_S_EST_NETPROFIT(E2243,行业估值!$E$6,deadline)/100000000),"-",[1]!EM_S_EST_NETPROFIT(E2243,行业估值!$E$6,deadline)/100000000))</f>
        <v>3.8160750000000001</v>
      </c>
      <c r="O2243" s="36">
        <f t="shared" ref="O2243:O2306" ca="1" si="179">IF(E2243="","",IF(ISERROR(IF(OR(I2243=0,N2243=0),"-",I2243/N2243)),"-",IF(OR(I2243=0,N2243=0),"-",I2243/N2243)))</f>
        <v>19.019610760480337</v>
      </c>
      <c r="T2243" s="64" t="s">
        <v>4402</v>
      </c>
      <c r="U2243" s="64" t="s">
        <v>4403</v>
      </c>
    </row>
    <row r="2244" spans="4:21">
      <c r="D2244" s="45" t="str">
        <f>IF(AND(行业估值!$B$39=$G2244,COUNTIF($G$2:$G$2552,$G2244)&gt;=1),COUNTIF($G$2:G2244,$G2244),"")</f>
        <v/>
      </c>
      <c r="E2244" s="65" t="str">
        <f t="shared" si="175"/>
        <v>600074.SH</v>
      </c>
      <c r="F2244" s="65" t="str">
        <f t="shared" si="176"/>
        <v>*ST保千</v>
      </c>
      <c r="G2244" s="34" t="str">
        <f>IF(E2244="","",IF(行业估值!$C$5="申万行业",[1]!EM_S_INFO_INDUSTRY_SW2014(E2244,"1"),IF(行业估值!$C$5="证监会行业",[1]!EM_S_INFO_INDUSTRY_CSRC1(E2244,"1"),[1]!EM_S_INFO_INDUSTRY_EM2016(E2244,"1"))))</f>
        <v>电子设备</v>
      </c>
      <c r="H2244" s="34" t="str">
        <f>IF(E2244="","",IF($H$1="上证50",[1]!EM_S_INFO_COMPINDEX(E2244,"000016"),"")&amp;IF($H$1="上证180",[1]!EM_S_INFO_COMPINDEX(E2244,"000010"),"")&amp;IF($H$1="沪深300",[1]!EM_S_INFO_COMPINDEX(E2244,"000300"),"")&amp;IF(AND($H$1="上证A股",RIGHT(E2244,2)="SH"),"是","")&amp;IF(AND($H$1="深证A股",RIGHT(E2244,2)="SZ"),"是","")&amp;IF(AND($H$1="创业板",LEFT(E2244,1)-3=0),"是","")&amp;IF(AND($H$1="全部A股",E2244&lt;&gt;0),"是","")&amp;IF(AND($H$1="中小板",LEFT(E2244,3)="002"),"是",""))</f>
        <v>是</v>
      </c>
      <c r="I2244" s="46">
        <f ca="1">IF(E2244="","",IF(OR([1]!EM_S_VAL_MV(E2244,deadline)="",[1]!EM_S_VAL_MV(E2244,deadline)="--",[1]!EM_S_VAL_MV(E2244,deadline)="null"),0,[1]!EM_S_VAL_MV(E2244,deadline)/100000000))</f>
        <v>25.3540149096</v>
      </c>
      <c r="J2244" s="46">
        <f ca="1">IF(E2244="","",IF(RIGHT(LEFT($J$1,6),3)="TTM",[1]!EM_S_FA_PROFIT_TTM(E2244,LEFT(RIGHT($J$1,11),10),1)/100000000,[1]!EM_S_STM07_IS(E2244,61,LEFT(RIGHT($J$1,5),4)&amp;"-12-31",1)/100000000))</f>
        <v>-17.254210624799999</v>
      </c>
      <c r="K2244" s="36">
        <f t="shared" ca="1" si="177"/>
        <v>-1.4694392841801704</v>
      </c>
      <c r="L2244" s="46">
        <f ca="1">IF(E2244="","",IF(ISERROR(IF(行业估值!$E$7="最新年报",[1]!EM_S_STM07_BS(E2244,140,LEFT(RIGHT($L$1,5),4)&amp;"-12-31",1)/100000000,[1]!EM_S_STM07_BS(E2244,140,LEFT(RIGHT($L$1,11),10),1)/100000000)),0,IF(行业估值!$E$7="最新年报",[1]!EM_S_STM07_BS(E2244,140,LEFT(RIGHT($L$1,5),4)&amp;"-12-31",1)/100000000,[1]!EM_S_STM07_BS(E2244,140,LEFT(RIGHT($L$1,11),10),1)/100000000)))</f>
        <v>-53.586058708800003</v>
      </c>
      <c r="M2244" s="36">
        <f t="shared" ca="1" si="178"/>
        <v>-0.47314573082114575</v>
      </c>
      <c r="N2244" s="37" t="str">
        <f ca="1">IF(E2244="","",IF(ISERROR([1]!EM_S_EST_NETPROFIT(E2244,行业估值!$E$6,deadline)/100000000),"-",[1]!EM_S_EST_NETPROFIT(E2244,行业估值!$E$6,deadline)/100000000))</f>
        <v>-</v>
      </c>
      <c r="O2244" s="36" t="str">
        <f t="shared" ca="1" si="179"/>
        <v>-</v>
      </c>
      <c r="T2244" s="64" t="s">
        <v>4404</v>
      </c>
      <c r="U2244" s="64" t="s">
        <v>4405</v>
      </c>
    </row>
    <row r="2245" spans="4:21">
      <c r="D2245" s="45" t="str">
        <f>IF(AND(行业估值!$B$39=$G2245,COUNTIF($G$2:$G$2552,$G2245)&gt;=1),COUNTIF($G$2:G2245,$G2245),"")</f>
        <v/>
      </c>
      <c r="E2245" s="65" t="str">
        <f t="shared" si="175"/>
        <v>600075.SH</v>
      </c>
      <c r="F2245" s="65" t="str">
        <f t="shared" si="176"/>
        <v>新疆天业</v>
      </c>
      <c r="G2245" s="34" t="str">
        <f>IF(E2245="","",IF(行业估值!$C$5="申万行业",[1]!EM_S_INFO_INDUSTRY_SW2014(E2245,"1"),IF(行业估值!$C$5="证监会行业",[1]!EM_S_INFO_INDUSTRY_CSRC1(E2245,"1"),[1]!EM_S_INFO_INDUSTRY_EM2016(E2245,"1"))))</f>
        <v>基础化工</v>
      </c>
      <c r="H2245" s="34" t="str">
        <f>IF(E2245="","",IF($H$1="上证50",[1]!EM_S_INFO_COMPINDEX(E2245,"000016"),"")&amp;IF($H$1="上证180",[1]!EM_S_INFO_COMPINDEX(E2245,"000010"),"")&amp;IF($H$1="沪深300",[1]!EM_S_INFO_COMPINDEX(E2245,"000300"),"")&amp;IF(AND($H$1="上证A股",RIGHT(E2245,2)="SH"),"是","")&amp;IF(AND($H$1="深证A股",RIGHT(E2245,2)="SZ"),"是","")&amp;IF(AND($H$1="创业板",LEFT(E2245,1)-3=0),"是","")&amp;IF(AND($H$1="全部A股",E2245&lt;&gt;0),"是","")&amp;IF(AND($H$1="中小板",LEFT(E2245,3)="002"),"是",""))</f>
        <v>是</v>
      </c>
      <c r="I2245" s="46">
        <f ca="1">IF(E2245="","",IF(OR([1]!EM_S_VAL_MV(E2245,deadline)="",[1]!EM_S_VAL_MV(E2245,deadline)="--",[1]!EM_S_VAL_MV(E2245,deadline)="null"),0,[1]!EM_S_VAL_MV(E2245,deadline)/100000000))</f>
        <v>48.431613129600002</v>
      </c>
      <c r="J2245" s="46">
        <f ca="1">IF(E2245="","",IF(RIGHT(LEFT($J$1,6),3)="TTM",[1]!EM_S_FA_PROFIT_TTM(E2245,LEFT(RIGHT($J$1,11),10),1)/100000000,[1]!EM_S_STM07_IS(E2245,61,LEFT(RIGHT($J$1,5),4)&amp;"-12-31",1)/100000000))</f>
        <v>2.0549246990999999</v>
      </c>
      <c r="K2245" s="36">
        <f t="shared" ca="1" si="177"/>
        <v>23.568558570935327</v>
      </c>
      <c r="L2245" s="46">
        <f ca="1">IF(E2245="","",IF(ISERROR(IF(行业估值!$E$7="最新年报",[1]!EM_S_STM07_BS(E2245,140,LEFT(RIGHT($L$1,5),4)&amp;"-12-31",1)/100000000,[1]!EM_S_STM07_BS(E2245,140,LEFT(RIGHT($L$1,11),10),1)/100000000)),0,IF(行业估值!$E$7="最新年报",[1]!EM_S_STM07_BS(E2245,140,LEFT(RIGHT($L$1,5),4)&amp;"-12-31",1)/100000000,[1]!EM_S_STM07_BS(E2245,140,LEFT(RIGHT($L$1,11),10),1)/100000000)))</f>
        <v>47.602297399899996</v>
      </c>
      <c r="M2245" s="36">
        <f t="shared" ca="1" si="178"/>
        <v>1.0174217585074319</v>
      </c>
      <c r="N2245" s="37">
        <f ca="1">IF(E2245="","",IF(ISERROR([1]!EM_S_EST_NETPROFIT(E2245,行业估值!$E$6,deadline)/100000000),"-",[1]!EM_S_EST_NETPROFIT(E2245,行业估值!$E$6,deadline)/100000000))</f>
        <v>3.3567499999999999</v>
      </c>
      <c r="O2245" s="36">
        <f t="shared" ca="1" si="179"/>
        <v>14.428126351262383</v>
      </c>
      <c r="T2245" s="64" t="s">
        <v>4406</v>
      </c>
      <c r="U2245" s="64" t="s">
        <v>4407</v>
      </c>
    </row>
    <row r="2246" spans="4:21">
      <c r="D2246" s="45" t="str">
        <f>IF(AND(行业估值!$B$39=$G2246,COUNTIF($G$2:$G$2552,$G2246)&gt;=1),COUNTIF($G$2:G2246,$G2246),"")</f>
        <v/>
      </c>
      <c r="E2246" s="65" t="str">
        <f t="shared" si="175"/>
        <v>600076.SH</v>
      </c>
      <c r="F2246" s="65" t="str">
        <f t="shared" si="176"/>
        <v>康欣新材</v>
      </c>
      <c r="G2246" s="34" t="str">
        <f>IF(E2246="","",IF(行业估值!$C$5="申万行业",[1]!EM_S_INFO_INDUSTRY_SW2014(E2246,"1"),IF(行业估值!$C$5="证监会行业",[1]!EM_S_INFO_INDUSTRY_CSRC1(E2246,"1"),[1]!EM_S_INFO_INDUSTRY_EM2016(E2246,"1"))))</f>
        <v>农林牧渔</v>
      </c>
      <c r="H2246" s="34" t="str">
        <f>IF(E2246="","",IF($H$1="上证50",[1]!EM_S_INFO_COMPINDEX(E2246,"000016"),"")&amp;IF($H$1="上证180",[1]!EM_S_INFO_COMPINDEX(E2246,"000010"),"")&amp;IF($H$1="沪深300",[1]!EM_S_INFO_COMPINDEX(E2246,"000300"),"")&amp;IF(AND($H$1="上证A股",RIGHT(E2246,2)="SH"),"是","")&amp;IF(AND($H$1="深证A股",RIGHT(E2246,2)="SZ"),"是","")&amp;IF(AND($H$1="创业板",LEFT(E2246,1)-3=0),"是","")&amp;IF(AND($H$1="全部A股",E2246&lt;&gt;0),"是","")&amp;IF(AND($H$1="中小板",LEFT(E2246,3)="002"),"是",""))</f>
        <v>是</v>
      </c>
      <c r="I2246" s="46">
        <f ca="1">IF(E2246="","",IF(OR([1]!EM_S_VAL_MV(E2246,deadline)="",[1]!EM_S_VAL_MV(E2246,deadline)="--",[1]!EM_S_VAL_MV(E2246,deadline)="null"),0,[1]!EM_S_VAL_MV(E2246,deadline)/100000000))</f>
        <v>43.335667005099999</v>
      </c>
      <c r="J2246" s="46">
        <f ca="1">IF(E2246="","",IF(RIGHT(LEFT($J$1,6),3)="TTM",[1]!EM_S_FA_PROFIT_TTM(E2246,LEFT(RIGHT($J$1,11),10),1)/100000000,[1]!EM_S_STM07_IS(E2246,61,LEFT(RIGHT($J$1,5),4)&amp;"-12-31",1)/100000000))</f>
        <v>4.5107572026999998</v>
      </c>
      <c r="K2246" s="36">
        <f t="shared" ca="1" si="177"/>
        <v>9.6071823549182849</v>
      </c>
      <c r="L2246" s="46">
        <f ca="1">IF(E2246="","",IF(ISERROR(IF(行业估值!$E$7="最新年报",[1]!EM_S_STM07_BS(E2246,140,LEFT(RIGHT($L$1,5),4)&amp;"-12-31",1)/100000000,[1]!EM_S_STM07_BS(E2246,140,LEFT(RIGHT($L$1,11),10),1)/100000000)),0,IF(行业估值!$E$7="最新年报",[1]!EM_S_STM07_BS(E2246,140,LEFT(RIGHT($L$1,5),4)&amp;"-12-31",1)/100000000,[1]!EM_S_STM07_BS(E2246,140,LEFT(RIGHT($L$1,11),10),1)/100000000)))</f>
        <v>40.704656148699996</v>
      </c>
      <c r="M2246" s="36">
        <f t="shared" ca="1" si="178"/>
        <v>1.064636606848822</v>
      </c>
      <c r="N2246" s="37" t="str">
        <f ca="1">IF(E2246="","",IF(ISERROR([1]!EM_S_EST_NETPROFIT(E2246,行业估值!$E$6,deadline)/100000000),"-",[1]!EM_S_EST_NETPROFIT(E2246,行业估值!$E$6,deadline)/100000000))</f>
        <v>-</v>
      </c>
      <c r="O2246" s="36" t="str">
        <f t="shared" ca="1" si="179"/>
        <v>-</v>
      </c>
      <c r="T2246" s="64" t="s">
        <v>4408</v>
      </c>
      <c r="U2246" s="64" t="s">
        <v>4409</v>
      </c>
    </row>
    <row r="2247" spans="4:21">
      <c r="D2247" s="45" t="str">
        <f>IF(AND(行业估值!$B$39=$G2247,COUNTIF($G$2:$G$2552,$G2247)&gt;=1),COUNTIF($G$2:G2247,$G2247),"")</f>
        <v/>
      </c>
      <c r="E2247" s="65" t="str">
        <f t="shared" si="175"/>
        <v>600077.SH</v>
      </c>
      <c r="F2247" s="65" t="str">
        <f t="shared" si="176"/>
        <v>宋都股份</v>
      </c>
      <c r="G2247" s="34" t="str">
        <f>IF(E2247="","",IF(行业估值!$C$5="申万行业",[1]!EM_S_INFO_INDUSTRY_SW2014(E2247,"1"),IF(行业估值!$C$5="证监会行业",[1]!EM_S_INFO_INDUSTRY_CSRC1(E2247,"1"),[1]!EM_S_INFO_INDUSTRY_EM2016(E2247,"1"))))</f>
        <v>房地产</v>
      </c>
      <c r="H2247" s="34" t="str">
        <f>IF(E2247="","",IF($H$1="上证50",[1]!EM_S_INFO_COMPINDEX(E2247,"000016"),"")&amp;IF($H$1="上证180",[1]!EM_S_INFO_COMPINDEX(E2247,"000010"),"")&amp;IF($H$1="沪深300",[1]!EM_S_INFO_COMPINDEX(E2247,"000300"),"")&amp;IF(AND($H$1="上证A股",RIGHT(E2247,2)="SH"),"是","")&amp;IF(AND($H$1="深证A股",RIGHT(E2247,2)="SZ"),"是","")&amp;IF(AND($H$1="创业板",LEFT(E2247,1)-3=0),"是","")&amp;IF(AND($H$1="全部A股",E2247&lt;&gt;0),"是","")&amp;IF(AND($H$1="中小板",LEFT(E2247,3)="002"),"是",""))</f>
        <v>是</v>
      </c>
      <c r="I2247" s="46">
        <f ca="1">IF(E2247="","",IF(OR([1]!EM_S_VAL_MV(E2247,deadline)="",[1]!EM_S_VAL_MV(E2247,deadline)="--",[1]!EM_S_VAL_MV(E2247,deadline)="null"),0,[1]!EM_S_VAL_MV(E2247,deadline)/100000000))</f>
        <v>33.905094847800001</v>
      </c>
      <c r="J2247" s="46">
        <f ca="1">IF(E2247="","",IF(RIGHT(LEFT($J$1,6),3)="TTM",[1]!EM_S_FA_PROFIT_TTM(E2247,LEFT(RIGHT($J$1,11),10),1)/100000000,[1]!EM_S_STM07_IS(E2247,61,LEFT(RIGHT($J$1,5),4)&amp;"-12-31",1)/100000000))</f>
        <v>1.7490968153999999</v>
      </c>
      <c r="K2247" s="36">
        <f t="shared" ca="1" si="177"/>
        <v>19.384344279448172</v>
      </c>
      <c r="L2247" s="46">
        <f ca="1">IF(E2247="","",IF(ISERROR(IF(行业估值!$E$7="最新年报",[1]!EM_S_STM07_BS(E2247,140,LEFT(RIGHT($L$1,5),4)&amp;"-12-31",1)/100000000,[1]!EM_S_STM07_BS(E2247,140,LEFT(RIGHT($L$1,11),10),1)/100000000)),0,IF(行业估值!$E$7="最新年报",[1]!EM_S_STM07_BS(E2247,140,LEFT(RIGHT($L$1,5),4)&amp;"-12-31",1)/100000000,[1]!EM_S_STM07_BS(E2247,140,LEFT(RIGHT($L$1,11),10),1)/100000000)))</f>
        <v>40.1218274979</v>
      </c>
      <c r="M2247" s="36">
        <f t="shared" ca="1" si="178"/>
        <v>0.84505360204678148</v>
      </c>
      <c r="N2247" s="37" t="str">
        <f ca="1">IF(E2247="","",IF(ISERROR([1]!EM_S_EST_NETPROFIT(E2247,行业估值!$E$6,deadline)/100000000),"-",[1]!EM_S_EST_NETPROFIT(E2247,行业估值!$E$6,deadline)/100000000))</f>
        <v>-</v>
      </c>
      <c r="O2247" s="36" t="str">
        <f t="shared" ca="1" si="179"/>
        <v>-</v>
      </c>
      <c r="T2247" s="64" t="s">
        <v>4410</v>
      </c>
      <c r="U2247" s="64" t="s">
        <v>4411</v>
      </c>
    </row>
    <row r="2248" spans="4:21">
      <c r="D2248" s="45" t="str">
        <f>IF(AND(行业估值!$B$39=$G2248,COUNTIF($G$2:$G$2552,$G2248)&gt;=1),COUNTIF($G$2:G2248,$G2248),"")</f>
        <v/>
      </c>
      <c r="E2248" s="65" t="str">
        <f t="shared" si="175"/>
        <v>600078.SH</v>
      </c>
      <c r="F2248" s="65" t="str">
        <f t="shared" si="176"/>
        <v>澄星股份</v>
      </c>
      <c r="G2248" s="34" t="str">
        <f>IF(E2248="","",IF(行业估值!$C$5="申万行业",[1]!EM_S_INFO_INDUSTRY_SW2014(E2248,"1"),IF(行业估值!$C$5="证监会行业",[1]!EM_S_INFO_INDUSTRY_CSRC1(E2248,"1"),[1]!EM_S_INFO_INDUSTRY_EM2016(E2248,"1"))))</f>
        <v>基础化工</v>
      </c>
      <c r="H2248" s="34" t="str">
        <f>IF(E2248="","",IF($H$1="上证50",[1]!EM_S_INFO_COMPINDEX(E2248,"000016"),"")&amp;IF($H$1="上证180",[1]!EM_S_INFO_COMPINDEX(E2248,"000010"),"")&amp;IF($H$1="沪深300",[1]!EM_S_INFO_COMPINDEX(E2248,"000300"),"")&amp;IF(AND($H$1="上证A股",RIGHT(E2248,2)="SH"),"是","")&amp;IF(AND($H$1="深证A股",RIGHT(E2248,2)="SZ"),"是","")&amp;IF(AND($H$1="创业板",LEFT(E2248,1)-3=0),"是","")&amp;IF(AND($H$1="全部A股",E2248&lt;&gt;0),"是","")&amp;IF(AND($H$1="中小板",LEFT(E2248,3)="002"),"是",""))</f>
        <v>是</v>
      </c>
      <c r="I2248" s="46">
        <f ca="1">IF(E2248="","",IF(OR([1]!EM_S_VAL_MV(E2248,deadline)="",[1]!EM_S_VAL_MV(E2248,deadline)="--",[1]!EM_S_VAL_MV(E2248,deadline)="null"),0,[1]!EM_S_VAL_MV(E2248,deadline)/100000000))</f>
        <v>30.942152608699999</v>
      </c>
      <c r="J2248" s="46">
        <f ca="1">IF(E2248="","",IF(RIGHT(LEFT($J$1,6),3)="TTM",[1]!EM_S_FA_PROFIT_TTM(E2248,LEFT(RIGHT($J$1,11),10),1)/100000000,[1]!EM_S_STM07_IS(E2248,61,LEFT(RIGHT($J$1,5),4)&amp;"-12-31",1)/100000000))</f>
        <v>1.1504632801000001</v>
      </c>
      <c r="K2248" s="36">
        <f t="shared" ca="1" si="177"/>
        <v>26.895384793168244</v>
      </c>
      <c r="L2248" s="46">
        <f ca="1">IF(E2248="","",IF(ISERROR(IF(行业估值!$E$7="最新年报",[1]!EM_S_STM07_BS(E2248,140,LEFT(RIGHT($L$1,5),4)&amp;"-12-31",1)/100000000,[1]!EM_S_STM07_BS(E2248,140,LEFT(RIGHT($L$1,11),10),1)/100000000)),0,IF(行业估值!$E$7="最新年报",[1]!EM_S_STM07_BS(E2248,140,LEFT(RIGHT($L$1,5),4)&amp;"-12-31",1)/100000000,[1]!EM_S_STM07_BS(E2248,140,LEFT(RIGHT($L$1,11),10),1)/100000000)))</f>
        <v>17.427488123</v>
      </c>
      <c r="M2248" s="36">
        <f t="shared" ca="1" si="178"/>
        <v>1.775479770252373</v>
      </c>
      <c r="N2248" s="37">
        <f ca="1">IF(E2248="","",IF(ISERROR([1]!EM_S_EST_NETPROFIT(E2248,行业估值!$E$6,deadline)/100000000),"-",[1]!EM_S_EST_NETPROFIT(E2248,行业估值!$E$6,deadline)/100000000))</f>
        <v>1.72</v>
      </c>
      <c r="O2248" s="36">
        <f t="shared" ca="1" si="179"/>
        <v>17.989623609709302</v>
      </c>
      <c r="T2248" s="64" t="s">
        <v>4412</v>
      </c>
      <c r="U2248" s="64" t="s">
        <v>4413</v>
      </c>
    </row>
    <row r="2249" spans="4:21">
      <c r="D2249" s="45" t="str">
        <f>IF(AND(行业估值!$B$39=$G2249,COUNTIF($G$2:$G$2552,$G2249)&gt;=1),COUNTIF($G$2:G2249,$G2249),"")</f>
        <v/>
      </c>
      <c r="E2249" s="65" t="str">
        <f t="shared" si="175"/>
        <v>600079.SH</v>
      </c>
      <c r="F2249" s="65" t="str">
        <f t="shared" si="176"/>
        <v>人福医药</v>
      </c>
      <c r="G2249" s="34" t="str">
        <f>IF(E2249="","",IF(行业估值!$C$5="申万行业",[1]!EM_S_INFO_INDUSTRY_SW2014(E2249,"1"),IF(行业估值!$C$5="证监会行业",[1]!EM_S_INFO_INDUSTRY_CSRC1(E2249,"1"),[1]!EM_S_INFO_INDUSTRY_EM2016(E2249,"1"))))</f>
        <v>医药生物</v>
      </c>
      <c r="H2249" s="34" t="str">
        <f>IF(E2249="","",IF($H$1="上证50",[1]!EM_S_INFO_COMPINDEX(E2249,"000016"),"")&amp;IF($H$1="上证180",[1]!EM_S_INFO_COMPINDEX(E2249,"000010"),"")&amp;IF($H$1="沪深300",[1]!EM_S_INFO_COMPINDEX(E2249,"000300"),"")&amp;IF(AND($H$1="上证A股",RIGHT(E2249,2)="SH"),"是","")&amp;IF(AND($H$1="深证A股",RIGHT(E2249,2)="SZ"),"是","")&amp;IF(AND($H$1="创业板",LEFT(E2249,1)-3=0),"是","")&amp;IF(AND($H$1="全部A股",E2249&lt;&gt;0),"是","")&amp;IF(AND($H$1="中小板",LEFT(E2249,3)="002"),"是",""))</f>
        <v>是</v>
      </c>
      <c r="I2249" s="46">
        <f ca="1">IF(E2249="","",IF(OR([1]!EM_S_VAL_MV(E2249,deadline)="",[1]!EM_S_VAL_MV(E2249,deadline)="--",[1]!EM_S_VAL_MV(E2249,deadline)="null"),0,[1]!EM_S_VAL_MV(E2249,deadline)/100000000))</f>
        <v>176.7937818412</v>
      </c>
      <c r="J2249" s="46">
        <f ca="1">IF(E2249="","",IF(RIGHT(LEFT($J$1,6),3)="TTM",[1]!EM_S_FA_PROFIT_TTM(E2249,LEFT(RIGHT($J$1,11),10),1)/100000000,[1]!EM_S_STM07_IS(E2249,61,LEFT(RIGHT($J$1,5),4)&amp;"-12-31",1)/100000000))</f>
        <v>-18.045871133599999</v>
      </c>
      <c r="K2249" s="36">
        <f t="shared" ca="1" si="177"/>
        <v>-9.7969103587370654</v>
      </c>
      <c r="L2249" s="46">
        <f ca="1">IF(E2249="","",IF(ISERROR(IF(行业估值!$E$7="最新年报",[1]!EM_S_STM07_BS(E2249,140,LEFT(RIGHT($L$1,5),4)&amp;"-12-31",1)/100000000,[1]!EM_S_STM07_BS(E2249,140,LEFT(RIGHT($L$1,11),10),1)/100000000)),0,IF(行业估值!$E$7="最新年报",[1]!EM_S_STM07_BS(E2249,140,LEFT(RIGHT($L$1,5),4)&amp;"-12-31",1)/100000000,[1]!EM_S_STM07_BS(E2249,140,LEFT(RIGHT($L$1,11),10),1)/100000000)))</f>
        <v>102.6331510893</v>
      </c>
      <c r="M2249" s="36">
        <f t="shared" ca="1" si="178"/>
        <v>1.7225796924755203</v>
      </c>
      <c r="N2249" s="37">
        <f ca="1">IF(E2249="","",IF(ISERROR([1]!EM_S_EST_NETPROFIT(E2249,行业估值!$E$6,deadline)/100000000),"-",[1]!EM_S_EST_NETPROFIT(E2249,行业估值!$E$6,deadline)/100000000))</f>
        <v>8.4550000000000001</v>
      </c>
      <c r="O2249" s="36">
        <f t="shared" ca="1" si="179"/>
        <v>20.909968283997635</v>
      </c>
      <c r="T2249" s="64" t="s">
        <v>4414</v>
      </c>
      <c r="U2249" s="64" t="s">
        <v>4415</v>
      </c>
    </row>
    <row r="2250" spans="4:21">
      <c r="D2250" s="45" t="str">
        <f>IF(AND(行业估值!$B$39=$G2250,COUNTIF($G$2:$G$2552,$G2250)&gt;=1),COUNTIF($G$2:G2250,$G2250),"")</f>
        <v/>
      </c>
      <c r="E2250" s="65" t="str">
        <f t="shared" si="175"/>
        <v>600080.SH</v>
      </c>
      <c r="F2250" s="65" t="str">
        <f t="shared" si="176"/>
        <v>金花股份</v>
      </c>
      <c r="G2250" s="34" t="str">
        <f>IF(E2250="","",IF(行业估值!$C$5="申万行业",[1]!EM_S_INFO_INDUSTRY_SW2014(E2250,"1"),IF(行业估值!$C$5="证监会行业",[1]!EM_S_INFO_INDUSTRY_CSRC1(E2250,"1"),[1]!EM_S_INFO_INDUSTRY_EM2016(E2250,"1"))))</f>
        <v>医药生物</v>
      </c>
      <c r="H2250" s="34" t="str">
        <f>IF(E2250="","",IF($H$1="上证50",[1]!EM_S_INFO_COMPINDEX(E2250,"000016"),"")&amp;IF($H$1="上证180",[1]!EM_S_INFO_COMPINDEX(E2250,"000010"),"")&amp;IF($H$1="沪深300",[1]!EM_S_INFO_COMPINDEX(E2250,"000300"),"")&amp;IF(AND($H$1="上证A股",RIGHT(E2250,2)="SH"),"是","")&amp;IF(AND($H$1="深证A股",RIGHT(E2250,2)="SZ"),"是","")&amp;IF(AND($H$1="创业板",LEFT(E2250,1)-3=0),"是","")&amp;IF(AND($H$1="全部A股",E2250&lt;&gt;0),"是","")&amp;IF(AND($H$1="中小板",LEFT(E2250,3)="002"),"是",""))</f>
        <v>是</v>
      </c>
      <c r="I2250" s="46">
        <f ca="1">IF(E2250="","",IF(OR([1]!EM_S_VAL_MV(E2250,deadline)="",[1]!EM_S_VAL_MV(E2250,deadline)="--",[1]!EM_S_VAL_MV(E2250,deadline)="null"),0,[1]!EM_S_VAL_MV(E2250,deadline)/100000000))</f>
        <v>21.836311672499999</v>
      </c>
      <c r="J2250" s="46">
        <f ca="1">IF(E2250="","",IF(RIGHT(LEFT($J$1,6),3)="TTM",[1]!EM_S_FA_PROFIT_TTM(E2250,LEFT(RIGHT($J$1,11),10),1)/100000000,[1]!EM_S_STM07_IS(E2250,61,LEFT(RIGHT($J$1,5),4)&amp;"-12-31",1)/100000000))</f>
        <v>0.44467278789999998</v>
      </c>
      <c r="K2250" s="36">
        <f t="shared" ca="1" si="177"/>
        <v>49.106471694891859</v>
      </c>
      <c r="L2250" s="46">
        <f ca="1">IF(E2250="","",IF(ISERROR(IF(行业估值!$E$7="最新年报",[1]!EM_S_STM07_BS(E2250,140,LEFT(RIGHT($L$1,5),4)&amp;"-12-31",1)/100000000,[1]!EM_S_STM07_BS(E2250,140,LEFT(RIGHT($L$1,11),10),1)/100000000)),0,IF(行业估值!$E$7="最新年报",[1]!EM_S_STM07_BS(E2250,140,LEFT(RIGHT($L$1,5),4)&amp;"-12-31",1)/100000000,[1]!EM_S_STM07_BS(E2250,140,LEFT(RIGHT($L$1,11),10),1)/100000000)))</f>
        <v>17.983119760799998</v>
      </c>
      <c r="M2250" s="36">
        <f t="shared" ca="1" si="178"/>
        <v>1.2142671551406377</v>
      </c>
      <c r="N2250" s="37" t="str">
        <f ca="1">IF(E2250="","",IF(ISERROR([1]!EM_S_EST_NETPROFIT(E2250,行业估值!$E$6,deadline)/100000000),"-",[1]!EM_S_EST_NETPROFIT(E2250,行业估值!$E$6,deadline)/100000000))</f>
        <v>-</v>
      </c>
      <c r="O2250" s="36" t="str">
        <f t="shared" ca="1" si="179"/>
        <v>-</v>
      </c>
      <c r="T2250" s="64" t="s">
        <v>4416</v>
      </c>
      <c r="U2250" s="64" t="s">
        <v>4417</v>
      </c>
    </row>
    <row r="2251" spans="4:21">
      <c r="D2251" s="45" t="str">
        <f>IF(AND(行业估值!$B$39=$G2251,COUNTIF($G$2:$G$2552,$G2251)&gt;=1),COUNTIF($G$2:G2251,$G2251),"")</f>
        <v/>
      </c>
      <c r="E2251" s="65" t="str">
        <f t="shared" si="175"/>
        <v>600081.SH</v>
      </c>
      <c r="F2251" s="65" t="str">
        <f t="shared" si="176"/>
        <v>东风科技</v>
      </c>
      <c r="G2251" s="34" t="str">
        <f>IF(E2251="","",IF(行业估值!$C$5="申万行业",[1]!EM_S_INFO_INDUSTRY_SW2014(E2251,"1"),IF(行业估值!$C$5="证监会行业",[1]!EM_S_INFO_INDUSTRY_CSRC1(E2251,"1"),[1]!EM_S_INFO_INDUSTRY_EM2016(E2251,"1"))))</f>
        <v>交运设备</v>
      </c>
      <c r="H2251" s="34" t="str">
        <f>IF(E2251="","",IF($H$1="上证50",[1]!EM_S_INFO_COMPINDEX(E2251,"000016"),"")&amp;IF($H$1="上证180",[1]!EM_S_INFO_COMPINDEX(E2251,"000010"),"")&amp;IF($H$1="沪深300",[1]!EM_S_INFO_COMPINDEX(E2251,"000300"),"")&amp;IF(AND($H$1="上证A股",RIGHT(E2251,2)="SH"),"是","")&amp;IF(AND($H$1="深证A股",RIGHT(E2251,2)="SZ"),"是","")&amp;IF(AND($H$1="创业板",LEFT(E2251,1)-3=0),"是","")&amp;IF(AND($H$1="全部A股",E2251&lt;&gt;0),"是","")&amp;IF(AND($H$1="中小板",LEFT(E2251,3)="002"),"是",""))</f>
        <v>是</v>
      </c>
      <c r="I2251" s="46">
        <f ca="1">IF(E2251="","",IF(OR([1]!EM_S_VAL_MV(E2251,deadline)="",[1]!EM_S_VAL_MV(E2251,deadline)="--",[1]!EM_S_VAL_MV(E2251,deadline)="null"),0,[1]!EM_S_VAL_MV(E2251,deadline)/100000000))</f>
        <v>32.014476000000002</v>
      </c>
      <c r="J2251" s="46">
        <f ca="1">IF(E2251="","",IF(RIGHT(LEFT($J$1,6),3)="TTM",[1]!EM_S_FA_PROFIT_TTM(E2251,LEFT(RIGHT($J$1,11),10),1)/100000000,[1]!EM_S_STM07_IS(E2251,61,LEFT(RIGHT($J$1,5),4)&amp;"-12-31",1)/100000000))</f>
        <v>2.7393973306000001</v>
      </c>
      <c r="K2251" s="36">
        <f t="shared" ca="1" si="177"/>
        <v>11.686685842315539</v>
      </c>
      <c r="L2251" s="46">
        <f ca="1">IF(E2251="","",IF(ISERROR(IF(行业估值!$E$7="最新年报",[1]!EM_S_STM07_BS(E2251,140,LEFT(RIGHT($L$1,5),4)&amp;"-12-31",1)/100000000,[1]!EM_S_STM07_BS(E2251,140,LEFT(RIGHT($L$1,11),10),1)/100000000)),0,IF(行业估值!$E$7="最新年报",[1]!EM_S_STM07_BS(E2251,140,LEFT(RIGHT($L$1,5),4)&amp;"-12-31",1)/100000000,[1]!EM_S_STM07_BS(E2251,140,LEFT(RIGHT($L$1,11),10),1)/100000000)))</f>
        <v>13.5205583282</v>
      </c>
      <c r="M2251" s="36">
        <f t="shared" ca="1" si="178"/>
        <v>2.3678368320949441</v>
      </c>
      <c r="N2251" s="37" t="str">
        <f ca="1">IF(E2251="","",IF(ISERROR([1]!EM_S_EST_NETPROFIT(E2251,行业估值!$E$6,deadline)/100000000),"-",[1]!EM_S_EST_NETPROFIT(E2251,行业估值!$E$6,deadline)/100000000))</f>
        <v>-</v>
      </c>
      <c r="O2251" s="36" t="str">
        <f t="shared" ca="1" si="179"/>
        <v>-</v>
      </c>
      <c r="T2251" s="64" t="s">
        <v>4418</v>
      </c>
      <c r="U2251" s="64" t="s">
        <v>4419</v>
      </c>
    </row>
    <row r="2252" spans="4:21">
      <c r="D2252" s="45" t="str">
        <f>IF(AND(行业估值!$B$39=$G2252,COUNTIF($G$2:$G$2552,$G2252)&gt;=1),COUNTIF($G$2:G2252,$G2252),"")</f>
        <v/>
      </c>
      <c r="E2252" s="65" t="str">
        <f t="shared" si="175"/>
        <v>600082.SH</v>
      </c>
      <c r="F2252" s="65" t="str">
        <f t="shared" si="176"/>
        <v>海泰发展</v>
      </c>
      <c r="G2252" s="34" t="str">
        <f>IF(E2252="","",IF(行业估值!$C$5="申万行业",[1]!EM_S_INFO_INDUSTRY_SW2014(E2252,"1"),IF(行业估值!$C$5="证监会行业",[1]!EM_S_INFO_INDUSTRY_CSRC1(E2252,"1"),[1]!EM_S_INFO_INDUSTRY_EM2016(E2252,"1"))))</f>
        <v>房地产</v>
      </c>
      <c r="H2252" s="34" t="str">
        <f>IF(E2252="","",IF($H$1="上证50",[1]!EM_S_INFO_COMPINDEX(E2252,"000016"),"")&amp;IF($H$1="上证180",[1]!EM_S_INFO_COMPINDEX(E2252,"000010"),"")&amp;IF($H$1="沪深300",[1]!EM_S_INFO_COMPINDEX(E2252,"000300"),"")&amp;IF(AND($H$1="上证A股",RIGHT(E2252,2)="SH"),"是","")&amp;IF(AND($H$1="深证A股",RIGHT(E2252,2)="SZ"),"是","")&amp;IF(AND($H$1="创业板",LEFT(E2252,1)-3=0),"是","")&amp;IF(AND($H$1="全部A股",E2252&lt;&gt;0),"是","")&amp;IF(AND($H$1="中小板",LEFT(E2252,3)="002"),"是",""))</f>
        <v>是</v>
      </c>
      <c r="I2252" s="46">
        <f ca="1">IF(E2252="","",IF(OR([1]!EM_S_VAL_MV(E2252,deadline)="",[1]!EM_S_VAL_MV(E2252,deadline)="--",[1]!EM_S_VAL_MV(E2252,deadline)="null"),0,[1]!EM_S_VAL_MV(E2252,deadline)/100000000))</f>
        <v>24.358566640199999</v>
      </c>
      <c r="J2252" s="46">
        <f ca="1">IF(E2252="","",IF(RIGHT(LEFT($J$1,6),3)="TTM",[1]!EM_S_FA_PROFIT_TTM(E2252,LEFT(RIGHT($J$1,11),10),1)/100000000,[1]!EM_S_STM07_IS(E2252,61,LEFT(RIGHT($J$1,5),4)&amp;"-12-31",1)/100000000))</f>
        <v>0.30653603709999999</v>
      </c>
      <c r="K2252" s="36">
        <f t="shared" ca="1" si="177"/>
        <v>79.463957551762846</v>
      </c>
      <c r="L2252" s="46">
        <f ca="1">IF(E2252="","",IF(ISERROR(IF(行业估值!$E$7="最新年报",[1]!EM_S_STM07_BS(E2252,140,LEFT(RIGHT($L$1,5),4)&amp;"-12-31",1)/100000000,[1]!EM_S_STM07_BS(E2252,140,LEFT(RIGHT($L$1,11),10),1)/100000000)),0,IF(行业估值!$E$7="最新年报",[1]!EM_S_STM07_BS(E2252,140,LEFT(RIGHT($L$1,5),4)&amp;"-12-31",1)/100000000,[1]!EM_S_STM07_BS(E2252,140,LEFT(RIGHT($L$1,11),10),1)/100000000)))</f>
        <v>17.129406382799999</v>
      </c>
      <c r="M2252" s="36">
        <f t="shared" ca="1" si="178"/>
        <v>1.4220321531199676</v>
      </c>
      <c r="N2252" s="37" t="str">
        <f ca="1">IF(E2252="","",IF(ISERROR([1]!EM_S_EST_NETPROFIT(E2252,行业估值!$E$6,deadline)/100000000),"-",[1]!EM_S_EST_NETPROFIT(E2252,行业估值!$E$6,deadline)/100000000))</f>
        <v>-</v>
      </c>
      <c r="O2252" s="36" t="str">
        <f t="shared" ca="1" si="179"/>
        <v>-</v>
      </c>
      <c r="T2252" s="64" t="s">
        <v>4420</v>
      </c>
      <c r="U2252" s="64" t="s">
        <v>4421</v>
      </c>
    </row>
    <row r="2253" spans="4:21">
      <c r="D2253" s="45" t="str">
        <f>IF(AND(行业估值!$B$39=$G2253,COUNTIF($G$2:$G$2552,$G2253)&gt;=1),COUNTIF($G$2:G2253,$G2253),"")</f>
        <v/>
      </c>
      <c r="E2253" s="65" t="str">
        <f t="shared" si="175"/>
        <v>600083.SH</v>
      </c>
      <c r="F2253" s="65" t="str">
        <f t="shared" si="176"/>
        <v>博信股份</v>
      </c>
      <c r="G2253" s="34" t="str">
        <f>IF(E2253="","",IF(行业估值!$C$5="申万行业",[1]!EM_S_INFO_INDUSTRY_SW2014(E2253,"1"),IF(行业估值!$C$5="证监会行业",[1]!EM_S_INFO_INDUSTRY_CSRC1(E2253,"1"),[1]!EM_S_INFO_INDUSTRY_EM2016(E2253,"1"))))</f>
        <v>建筑</v>
      </c>
      <c r="H2253" s="34" t="str">
        <f>IF(E2253="","",IF($H$1="上证50",[1]!EM_S_INFO_COMPINDEX(E2253,"000016"),"")&amp;IF($H$1="上证180",[1]!EM_S_INFO_COMPINDEX(E2253,"000010"),"")&amp;IF($H$1="沪深300",[1]!EM_S_INFO_COMPINDEX(E2253,"000300"),"")&amp;IF(AND($H$1="上证A股",RIGHT(E2253,2)="SH"),"是","")&amp;IF(AND($H$1="深证A股",RIGHT(E2253,2)="SZ"),"是","")&amp;IF(AND($H$1="创业板",LEFT(E2253,1)-3=0),"是","")&amp;IF(AND($H$1="全部A股",E2253&lt;&gt;0),"是","")&amp;IF(AND($H$1="中小板",LEFT(E2253,3)="002"),"是",""))</f>
        <v>是</v>
      </c>
      <c r="I2253" s="46">
        <f ca="1">IF(E2253="","",IF(OR([1]!EM_S_VAL_MV(E2253,deadline)="",[1]!EM_S_VAL_MV(E2253,deadline)="--",[1]!EM_S_VAL_MV(E2253,deadline)="null"),0,[1]!EM_S_VAL_MV(E2253,deadline)/100000000))</f>
        <v>49.656999999999996</v>
      </c>
      <c r="J2253" s="46">
        <f ca="1">IF(E2253="","",IF(RIGHT(LEFT($J$1,6),3)="TTM",[1]!EM_S_FA_PROFIT_TTM(E2253,LEFT(RIGHT($J$1,11),10),1)/100000000,[1]!EM_S_STM07_IS(E2253,61,LEFT(RIGHT($J$1,5),4)&amp;"-12-31",1)/100000000))</f>
        <v>-0.46479794270000002</v>
      </c>
      <c r="K2253" s="36">
        <f t="shared" ca="1" si="177"/>
        <v>-106.83567081115653</v>
      </c>
      <c r="L2253" s="46">
        <f ca="1">IF(E2253="","",IF(ISERROR(IF(行业估值!$E$7="最新年报",[1]!EM_S_STM07_BS(E2253,140,LEFT(RIGHT($L$1,5),4)&amp;"-12-31",1)/100000000,[1]!EM_S_STM07_BS(E2253,140,LEFT(RIGHT($L$1,11),10),1)/100000000)),0,IF(行业估值!$E$7="最新年报",[1]!EM_S_STM07_BS(E2253,140,LEFT(RIGHT($L$1,5),4)&amp;"-12-31",1)/100000000,[1]!EM_S_STM07_BS(E2253,140,LEFT(RIGHT($L$1,11),10),1)/100000000)))</f>
        <v>0.2037523631</v>
      </c>
      <c r="M2253" s="36">
        <f t="shared" ca="1" si="178"/>
        <v>243.71251083664117</v>
      </c>
      <c r="N2253" s="37" t="str">
        <f ca="1">IF(E2253="","",IF(ISERROR([1]!EM_S_EST_NETPROFIT(E2253,行业估值!$E$6,deadline)/100000000),"-",[1]!EM_S_EST_NETPROFIT(E2253,行业估值!$E$6,deadline)/100000000))</f>
        <v>-</v>
      </c>
      <c r="O2253" s="36" t="str">
        <f t="shared" ca="1" si="179"/>
        <v>-</v>
      </c>
      <c r="T2253" s="64" t="s">
        <v>4422</v>
      </c>
      <c r="U2253" s="64" t="s">
        <v>4423</v>
      </c>
    </row>
    <row r="2254" spans="4:21">
      <c r="D2254" s="45" t="str">
        <f>IF(AND(行业估值!$B$39=$G2254,COUNTIF($G$2:$G$2552,$G2254)&gt;=1),COUNTIF($G$2:G2254,$G2254),"")</f>
        <v/>
      </c>
      <c r="E2254" s="65" t="str">
        <f t="shared" si="175"/>
        <v>600084.SH</v>
      </c>
      <c r="F2254" s="65" t="str">
        <f t="shared" si="176"/>
        <v>*ST中葡</v>
      </c>
      <c r="G2254" s="34" t="str">
        <f>IF(E2254="","",IF(行业估值!$C$5="申万行业",[1]!EM_S_INFO_INDUSTRY_SW2014(E2254,"1"),IF(行业估值!$C$5="证监会行业",[1]!EM_S_INFO_INDUSTRY_CSRC1(E2254,"1"),[1]!EM_S_INFO_INDUSTRY_EM2016(E2254,"1"))))</f>
        <v>食品饮料</v>
      </c>
      <c r="H2254" s="34" t="str">
        <f>IF(E2254="","",IF($H$1="上证50",[1]!EM_S_INFO_COMPINDEX(E2254,"000016"),"")&amp;IF($H$1="上证180",[1]!EM_S_INFO_COMPINDEX(E2254,"000010"),"")&amp;IF($H$1="沪深300",[1]!EM_S_INFO_COMPINDEX(E2254,"000300"),"")&amp;IF(AND($H$1="上证A股",RIGHT(E2254,2)="SH"),"是","")&amp;IF(AND($H$1="深证A股",RIGHT(E2254,2)="SZ"),"是","")&amp;IF(AND($H$1="创业板",LEFT(E2254,1)-3=0),"是","")&amp;IF(AND($H$1="全部A股",E2254&lt;&gt;0),"是","")&amp;IF(AND($H$1="中小板",LEFT(E2254,3)="002"),"是",""))</f>
        <v>是</v>
      </c>
      <c r="I2254" s="46">
        <f ca="1">IF(E2254="","",IF(OR([1]!EM_S_VAL_MV(E2254,deadline)="",[1]!EM_S_VAL_MV(E2254,deadline)="--",[1]!EM_S_VAL_MV(E2254,deadline)="null"),0,[1]!EM_S_VAL_MV(E2254,deadline)/100000000))</f>
        <v>28.655034165</v>
      </c>
      <c r="J2254" s="46">
        <f ca="1">IF(E2254="","",IF(RIGHT(LEFT($J$1,6),3)="TTM",[1]!EM_S_FA_PROFIT_TTM(E2254,LEFT(RIGHT($J$1,11),10),1)/100000000,[1]!EM_S_STM07_IS(E2254,61,LEFT(RIGHT($J$1,5),4)&amp;"-12-31",1)/100000000))</f>
        <v>-0.70696754120000005</v>
      </c>
      <c r="K2254" s="36">
        <f t="shared" ca="1" si="177"/>
        <v>-40.532319371213582</v>
      </c>
      <c r="L2254" s="46">
        <f ca="1">IF(E2254="","",IF(ISERROR(IF(行业估值!$E$7="最新年报",[1]!EM_S_STM07_BS(E2254,140,LEFT(RIGHT($L$1,5),4)&amp;"-12-31",1)/100000000,[1]!EM_S_STM07_BS(E2254,140,LEFT(RIGHT($L$1,11),10),1)/100000000)),0,IF(行业估值!$E$7="最新年报",[1]!EM_S_STM07_BS(E2254,140,LEFT(RIGHT($L$1,5),4)&amp;"-12-31",1)/100000000,[1]!EM_S_STM07_BS(E2254,140,LEFT(RIGHT($L$1,11),10),1)/100000000)))</f>
        <v>21.879531898899998</v>
      </c>
      <c r="M2254" s="36">
        <f t="shared" ca="1" si="178"/>
        <v>1.3096730906953564</v>
      </c>
      <c r="N2254" s="37" t="str">
        <f ca="1">IF(E2254="","",IF(ISERROR([1]!EM_S_EST_NETPROFIT(E2254,行业估值!$E$6,deadline)/100000000),"-",[1]!EM_S_EST_NETPROFIT(E2254,行业估值!$E$6,deadline)/100000000))</f>
        <v>-</v>
      </c>
      <c r="O2254" s="36" t="str">
        <f t="shared" ca="1" si="179"/>
        <v>-</v>
      </c>
      <c r="T2254" s="64" t="s">
        <v>7358</v>
      </c>
      <c r="U2254" s="64" t="s">
        <v>4424</v>
      </c>
    </row>
    <row r="2255" spans="4:21">
      <c r="D2255" s="45" t="str">
        <f>IF(AND(行业估值!$B$39=$G2255,COUNTIF($G$2:$G$2552,$G2255)&gt;=1),COUNTIF($G$2:G2255,$G2255),"")</f>
        <v/>
      </c>
      <c r="E2255" s="65" t="str">
        <f t="shared" si="175"/>
        <v>600085.SH</v>
      </c>
      <c r="F2255" s="65" t="str">
        <f t="shared" si="176"/>
        <v>同仁堂</v>
      </c>
      <c r="G2255" s="34" t="str">
        <f>IF(E2255="","",IF(行业估值!$C$5="申万行业",[1]!EM_S_INFO_INDUSTRY_SW2014(E2255,"1"),IF(行业估值!$C$5="证监会行业",[1]!EM_S_INFO_INDUSTRY_CSRC1(E2255,"1"),[1]!EM_S_INFO_INDUSTRY_EM2016(E2255,"1"))))</f>
        <v>医药生物</v>
      </c>
      <c r="H2255" s="34" t="str">
        <f>IF(E2255="","",IF($H$1="上证50",[1]!EM_S_INFO_COMPINDEX(E2255,"000016"),"")&amp;IF($H$1="上证180",[1]!EM_S_INFO_COMPINDEX(E2255,"000010"),"")&amp;IF($H$1="沪深300",[1]!EM_S_INFO_COMPINDEX(E2255,"000300"),"")&amp;IF(AND($H$1="上证A股",RIGHT(E2255,2)="SH"),"是","")&amp;IF(AND($H$1="深证A股",RIGHT(E2255,2)="SZ"),"是","")&amp;IF(AND($H$1="创业板",LEFT(E2255,1)-3=0),"是","")&amp;IF(AND($H$1="全部A股",E2255&lt;&gt;0),"是","")&amp;IF(AND($H$1="中小板",LEFT(E2255,3)="002"),"是",""))</f>
        <v>是</v>
      </c>
      <c r="I2255" s="46">
        <f ca="1">IF(E2255="","",IF(OR([1]!EM_S_VAL_MV(E2255,deadline)="",[1]!EM_S_VAL_MV(E2255,deadline)="--",[1]!EM_S_VAL_MV(E2255,deadline)="null"),0,[1]!EM_S_VAL_MV(E2255,deadline)/100000000))</f>
        <v>368.10261832079999</v>
      </c>
      <c r="J2255" s="46">
        <f ca="1">IF(E2255="","",IF(RIGHT(LEFT($J$1,6),3)="TTM",[1]!EM_S_FA_PROFIT_TTM(E2255,LEFT(RIGHT($J$1,11),10),1)/100000000,[1]!EM_S_STM07_IS(E2255,61,LEFT(RIGHT($J$1,5),4)&amp;"-12-31",1)/100000000))</f>
        <v>17.619959882</v>
      </c>
      <c r="K2255" s="36">
        <f t="shared" ca="1" si="177"/>
        <v>20.891229082583902</v>
      </c>
      <c r="L2255" s="46">
        <f ca="1">IF(E2255="","",IF(ISERROR(IF(行业估值!$E$7="最新年报",[1]!EM_S_STM07_BS(E2255,140,LEFT(RIGHT($L$1,5),4)&amp;"-12-31",1)/100000000,[1]!EM_S_STM07_BS(E2255,140,LEFT(RIGHT($L$1,11),10),1)/100000000)),0,IF(行业估值!$E$7="最新年报",[1]!EM_S_STM07_BS(E2255,140,LEFT(RIGHT($L$1,5),4)&amp;"-12-31",1)/100000000,[1]!EM_S_STM07_BS(E2255,140,LEFT(RIGHT($L$1,11),10),1)/100000000)))</f>
        <v>97.936756141200007</v>
      </c>
      <c r="M2255" s="36">
        <f t="shared" ca="1" si="178"/>
        <v>3.7585747458297396</v>
      </c>
      <c r="N2255" s="37">
        <f ca="1">IF(E2255="","",IF(ISERROR([1]!EM_S_EST_NETPROFIT(E2255,行业估值!$E$6,deadline)/100000000),"-",[1]!EM_S_EST_NETPROFIT(E2255,行业估值!$E$6,deadline)/100000000))</f>
        <v>11.704599999999999</v>
      </c>
      <c r="O2255" s="36">
        <f t="shared" ca="1" si="179"/>
        <v>31.449397529244912</v>
      </c>
      <c r="T2255" s="64" t="s">
        <v>4425</v>
      </c>
      <c r="U2255" s="64" t="s">
        <v>4426</v>
      </c>
    </row>
    <row r="2256" spans="4:21">
      <c r="D2256" s="45" t="str">
        <f>IF(AND(行业估值!$B$39=$G2256,COUNTIF($G$2:$G$2552,$G2256)&gt;=1),COUNTIF($G$2:G2256,$G2256),"")</f>
        <v/>
      </c>
      <c r="E2256" s="65" t="str">
        <f t="shared" si="175"/>
        <v>600086.SH</v>
      </c>
      <c r="F2256" s="65" t="str">
        <f t="shared" si="176"/>
        <v>东方金钰</v>
      </c>
      <c r="G2256" s="34" t="str">
        <f>IF(E2256="","",IF(行业估值!$C$5="申万行业",[1]!EM_S_INFO_INDUSTRY_SW2014(E2256,"1"),IF(行业估值!$C$5="证监会行业",[1]!EM_S_INFO_INDUSTRY_CSRC1(E2256,"1"),[1]!EM_S_INFO_INDUSTRY_EM2016(E2256,"1"))))</f>
        <v>轻工制造</v>
      </c>
      <c r="H2256" s="34" t="str">
        <f>IF(E2256="","",IF($H$1="上证50",[1]!EM_S_INFO_COMPINDEX(E2256,"000016"),"")&amp;IF($H$1="上证180",[1]!EM_S_INFO_COMPINDEX(E2256,"000010"),"")&amp;IF($H$1="沪深300",[1]!EM_S_INFO_COMPINDEX(E2256,"000300"),"")&amp;IF(AND($H$1="上证A股",RIGHT(E2256,2)="SH"),"是","")&amp;IF(AND($H$1="深证A股",RIGHT(E2256,2)="SZ"),"是","")&amp;IF(AND($H$1="创业板",LEFT(E2256,1)-3=0),"是","")&amp;IF(AND($H$1="全部A股",E2256&lt;&gt;0),"是","")&amp;IF(AND($H$1="中小板",LEFT(E2256,3)="002"),"是",""))</f>
        <v>是</v>
      </c>
      <c r="I2256" s="46">
        <f ca="1">IF(E2256="","",IF(OR([1]!EM_S_VAL_MV(E2256,deadline)="",[1]!EM_S_VAL_MV(E2256,deadline)="--",[1]!EM_S_VAL_MV(E2256,deadline)="null"),0,[1]!EM_S_VAL_MV(E2256,deadline)/100000000))</f>
        <v>36.314999999999998</v>
      </c>
      <c r="J2256" s="46">
        <f ca="1">IF(E2256="","",IF(RIGHT(LEFT($J$1,6),3)="TTM",[1]!EM_S_FA_PROFIT_TTM(E2256,LEFT(RIGHT($J$1,11),10),1)/100000000,[1]!EM_S_STM07_IS(E2256,61,LEFT(RIGHT($J$1,5),4)&amp;"-12-31",1)/100000000))</f>
        <v>-21.558472120000001</v>
      </c>
      <c r="K2256" s="36">
        <f t="shared" ca="1" si="177"/>
        <v>-1.6844885759000623</v>
      </c>
      <c r="L2256" s="46">
        <f ca="1">IF(E2256="","",IF(ISERROR(IF(行业估值!$E$7="最新年报",[1]!EM_S_STM07_BS(E2256,140,LEFT(RIGHT($L$1,5),4)&amp;"-12-31",1)/100000000,[1]!EM_S_STM07_BS(E2256,140,LEFT(RIGHT($L$1,11),10),1)/100000000)),0,IF(行业估值!$E$7="最新年报",[1]!EM_S_STM07_BS(E2256,140,LEFT(RIGHT($L$1,5),4)&amp;"-12-31",1)/100000000,[1]!EM_S_STM07_BS(E2256,140,LEFT(RIGHT($L$1,11),10),1)/100000000)))</f>
        <v>16.602726478599998</v>
      </c>
      <c r="M2256" s="36">
        <f t="shared" ca="1" si="178"/>
        <v>2.1872913492135186</v>
      </c>
      <c r="N2256" s="37" t="str">
        <f ca="1">IF(E2256="","",IF(ISERROR([1]!EM_S_EST_NETPROFIT(E2256,行业估值!$E$6,deadline)/100000000),"-",[1]!EM_S_EST_NETPROFIT(E2256,行业估值!$E$6,deadline)/100000000))</f>
        <v>-</v>
      </c>
      <c r="O2256" s="36" t="str">
        <f t="shared" ca="1" si="179"/>
        <v>-</v>
      </c>
      <c r="T2256" s="64" t="s">
        <v>4427</v>
      </c>
      <c r="U2256" s="64" t="s">
        <v>4428</v>
      </c>
    </row>
    <row r="2257" spans="4:21">
      <c r="D2257" s="45" t="str">
        <f>IF(AND(行业估值!$B$39=$G2257,COUNTIF($G$2:$G$2552,$G2257)&gt;=1),COUNTIF($G$2:G2257,$G2257),"")</f>
        <v/>
      </c>
      <c r="E2257" s="65" t="str">
        <f t="shared" si="175"/>
        <v>600088.SH</v>
      </c>
      <c r="F2257" s="65" t="str">
        <f t="shared" si="176"/>
        <v>中视传媒</v>
      </c>
      <c r="G2257" s="34" t="str">
        <f>IF(E2257="","",IF(行业估值!$C$5="申万行业",[1]!EM_S_INFO_INDUSTRY_SW2014(E2257,"1"),IF(行业估值!$C$5="证监会行业",[1]!EM_S_INFO_INDUSTRY_CSRC1(E2257,"1"),[1]!EM_S_INFO_INDUSTRY_EM2016(E2257,"1"))))</f>
        <v>文化传媒</v>
      </c>
      <c r="H2257" s="34" t="str">
        <f>IF(E2257="","",IF($H$1="上证50",[1]!EM_S_INFO_COMPINDEX(E2257,"000016"),"")&amp;IF($H$1="上证180",[1]!EM_S_INFO_COMPINDEX(E2257,"000010"),"")&amp;IF($H$1="沪深300",[1]!EM_S_INFO_COMPINDEX(E2257,"000300"),"")&amp;IF(AND($H$1="上证A股",RIGHT(E2257,2)="SH"),"是","")&amp;IF(AND($H$1="深证A股",RIGHT(E2257,2)="SZ"),"是","")&amp;IF(AND($H$1="创业板",LEFT(E2257,1)-3=0),"是","")&amp;IF(AND($H$1="全部A股",E2257&lt;&gt;0),"是","")&amp;IF(AND($H$1="中小板",LEFT(E2257,3)="002"),"是",""))</f>
        <v>是</v>
      </c>
      <c r="I2257" s="46">
        <f ca="1">IF(E2257="","",IF(OR([1]!EM_S_VAL_MV(E2257,deadline)="",[1]!EM_S_VAL_MV(E2257,deadline)="--",[1]!EM_S_VAL_MV(E2257,deadline)="null"),0,[1]!EM_S_VAL_MV(E2257,deadline)/100000000))</f>
        <v>50.03146512</v>
      </c>
      <c r="J2257" s="46">
        <f ca="1">IF(E2257="","",IF(RIGHT(LEFT($J$1,6),3)="TTM",[1]!EM_S_FA_PROFIT_TTM(E2257,LEFT(RIGHT($J$1,11),10),1)/100000000,[1]!EM_S_STM07_IS(E2257,61,LEFT(RIGHT($J$1,5),4)&amp;"-12-31",1)/100000000))</f>
        <v>1.2236488090000002</v>
      </c>
      <c r="K2257" s="36">
        <f t="shared" ca="1" si="177"/>
        <v>40.887111360723758</v>
      </c>
      <c r="L2257" s="46">
        <f ca="1">IF(E2257="","",IF(ISERROR(IF(行业估值!$E$7="最新年报",[1]!EM_S_STM07_BS(E2257,140,LEFT(RIGHT($L$1,5),4)&amp;"-12-31",1)/100000000,[1]!EM_S_STM07_BS(E2257,140,LEFT(RIGHT($L$1,11),10),1)/100000000)),0,IF(行业估值!$E$7="最新年报",[1]!EM_S_STM07_BS(E2257,140,LEFT(RIGHT($L$1,5),4)&amp;"-12-31",1)/100000000,[1]!EM_S_STM07_BS(E2257,140,LEFT(RIGHT($L$1,11),10),1)/100000000)))</f>
        <v>12.2168798507</v>
      </c>
      <c r="M2257" s="36">
        <f t="shared" ca="1" si="178"/>
        <v>4.0952735666900502</v>
      </c>
      <c r="N2257" s="37">
        <f ca="1">IF(E2257="","",IF(ISERROR([1]!EM_S_EST_NETPROFIT(E2257,行业估值!$E$6,deadline)/100000000),"-",[1]!EM_S_EST_NETPROFIT(E2257,行业估值!$E$6,deadline)/100000000))</f>
        <v>1.5673999999999999</v>
      </c>
      <c r="O2257" s="36">
        <f t="shared" ca="1" si="179"/>
        <v>31.92003644251627</v>
      </c>
      <c r="T2257" s="64" t="s">
        <v>4429</v>
      </c>
      <c r="U2257" s="64" t="s">
        <v>4430</v>
      </c>
    </row>
    <row r="2258" spans="4:21">
      <c r="D2258" s="45" t="str">
        <f>IF(AND(行业估值!$B$39=$G2258,COUNTIF($G$2:$G$2552,$G2258)&gt;=1),COUNTIF($G$2:G2258,$G2258),"")</f>
        <v/>
      </c>
      <c r="E2258" s="65" t="str">
        <f t="shared" si="175"/>
        <v>600089.SH</v>
      </c>
      <c r="F2258" s="65" t="str">
        <f t="shared" si="176"/>
        <v>特变电工</v>
      </c>
      <c r="G2258" s="34" t="str">
        <f>IF(E2258="","",IF(行业估值!$C$5="申万行业",[1]!EM_S_INFO_INDUSTRY_SW2014(E2258,"1"),IF(行业估值!$C$5="证监会行业",[1]!EM_S_INFO_INDUSTRY_CSRC1(E2258,"1"),[1]!EM_S_INFO_INDUSTRY_EM2016(E2258,"1"))))</f>
        <v>电气设备</v>
      </c>
      <c r="H2258" s="34" t="str">
        <f>IF(E2258="","",IF($H$1="上证50",[1]!EM_S_INFO_COMPINDEX(E2258,"000016"),"")&amp;IF($H$1="上证180",[1]!EM_S_INFO_COMPINDEX(E2258,"000010"),"")&amp;IF($H$1="沪深300",[1]!EM_S_INFO_COMPINDEX(E2258,"000300"),"")&amp;IF(AND($H$1="上证A股",RIGHT(E2258,2)="SH"),"是","")&amp;IF(AND($H$1="深证A股",RIGHT(E2258,2)="SZ"),"是","")&amp;IF(AND($H$1="创业板",LEFT(E2258,1)-3=0),"是","")&amp;IF(AND($H$1="全部A股",E2258&lt;&gt;0),"是","")&amp;IF(AND($H$1="中小板",LEFT(E2258,3)="002"),"是",""))</f>
        <v>是</v>
      </c>
      <c r="I2258" s="46">
        <f ca="1">IF(E2258="","",IF(OR([1]!EM_S_VAL_MV(E2258,deadline)="",[1]!EM_S_VAL_MV(E2258,deadline)="--",[1]!EM_S_VAL_MV(E2258,deadline)="null"),0,[1]!EM_S_VAL_MV(E2258,deadline)/100000000))</f>
        <v>241.80176256389998</v>
      </c>
      <c r="J2258" s="46">
        <f ca="1">IF(E2258="","",IF(RIGHT(LEFT($J$1,6),3)="TTM",[1]!EM_S_FA_PROFIT_TTM(E2258,LEFT(RIGHT($J$1,11),10),1)/100000000,[1]!EM_S_STM07_IS(E2258,61,LEFT(RIGHT($J$1,5),4)&amp;"-12-31",1)/100000000))</f>
        <v>21.302362283599997</v>
      </c>
      <c r="K2258" s="36">
        <f t="shared" ca="1" si="177"/>
        <v>11.350936546133918</v>
      </c>
      <c r="L2258" s="46">
        <f ca="1">IF(E2258="","",IF(ISERROR(IF(行业估值!$E$7="最新年报",[1]!EM_S_STM07_BS(E2258,140,LEFT(RIGHT($L$1,5),4)&amp;"-12-31",1)/100000000,[1]!EM_S_STM07_BS(E2258,140,LEFT(RIGHT($L$1,11),10),1)/100000000)),0,IF(行业估值!$E$7="最新年报",[1]!EM_S_STM07_BS(E2258,140,LEFT(RIGHT($L$1,5),4)&amp;"-12-31",1)/100000000,[1]!EM_S_STM07_BS(E2258,140,LEFT(RIGHT($L$1,11),10),1)/100000000)))</f>
        <v>347.59886089760005</v>
      </c>
      <c r="M2258" s="36">
        <f t="shared" ca="1" si="178"/>
        <v>0.69563450794832415</v>
      </c>
      <c r="N2258" s="37">
        <f ca="1">IF(E2258="","",IF(ISERROR([1]!EM_S_EST_NETPROFIT(E2258,行业估值!$E$6,deadline)/100000000),"-",[1]!EM_S_EST_NETPROFIT(E2258,行业估值!$E$6,deadline)/100000000))</f>
        <v>21.463333333333331</v>
      </c>
      <c r="O2258" s="36">
        <f t="shared" ca="1" si="179"/>
        <v>11.265806611146141</v>
      </c>
      <c r="T2258" s="64" t="s">
        <v>4431</v>
      </c>
      <c r="U2258" s="64" t="s">
        <v>4432</v>
      </c>
    </row>
    <row r="2259" spans="4:21">
      <c r="D2259" s="45" t="str">
        <f>IF(AND(行业估值!$B$39=$G2259,COUNTIF($G$2:$G$2552,$G2259)&gt;=1),COUNTIF($G$2:G2259,$G2259),"")</f>
        <v/>
      </c>
      <c r="E2259" s="65" t="str">
        <f t="shared" si="175"/>
        <v>600090.SH</v>
      </c>
      <c r="F2259" s="65" t="str">
        <f t="shared" si="176"/>
        <v>同济堂</v>
      </c>
      <c r="G2259" s="34" t="str">
        <f>IF(E2259="","",IF(行业估值!$C$5="申万行业",[1]!EM_S_INFO_INDUSTRY_SW2014(E2259,"1"),IF(行业估值!$C$5="证监会行业",[1]!EM_S_INFO_INDUSTRY_CSRC1(E2259,"1"),[1]!EM_S_INFO_INDUSTRY_EM2016(E2259,"1"))))</f>
        <v>医药生物</v>
      </c>
      <c r="H2259" s="34" t="str">
        <f>IF(E2259="","",IF($H$1="上证50",[1]!EM_S_INFO_COMPINDEX(E2259,"000016"),"")&amp;IF($H$1="上证180",[1]!EM_S_INFO_COMPINDEX(E2259,"000010"),"")&amp;IF($H$1="沪深300",[1]!EM_S_INFO_COMPINDEX(E2259,"000300"),"")&amp;IF(AND($H$1="上证A股",RIGHT(E2259,2)="SH"),"是","")&amp;IF(AND($H$1="深证A股",RIGHT(E2259,2)="SZ"),"是","")&amp;IF(AND($H$1="创业板",LEFT(E2259,1)-3=0),"是","")&amp;IF(AND($H$1="全部A股",E2259&lt;&gt;0),"是","")&amp;IF(AND($H$1="中小板",LEFT(E2259,3)="002"),"是",""))</f>
        <v>是</v>
      </c>
      <c r="I2259" s="46">
        <f ca="1">IF(E2259="","",IF(OR([1]!EM_S_VAL_MV(E2259,deadline)="",[1]!EM_S_VAL_MV(E2259,deadline)="--",[1]!EM_S_VAL_MV(E2259,deadline)="null"),0,[1]!EM_S_VAL_MV(E2259,deadline)/100000000))</f>
        <v>57.586517800000003</v>
      </c>
      <c r="J2259" s="46">
        <f ca="1">IF(E2259="","",IF(RIGHT(LEFT($J$1,6),3)="TTM",[1]!EM_S_FA_PROFIT_TTM(E2259,LEFT(RIGHT($J$1,11),10),1)/100000000,[1]!EM_S_STM07_IS(E2259,61,LEFT(RIGHT($J$1,5),4)&amp;"-12-31",1)/100000000))</f>
        <v>5.7585287549000004</v>
      </c>
      <c r="K2259" s="36">
        <f t="shared" ca="1" si="177"/>
        <v>10.000213639811896</v>
      </c>
      <c r="L2259" s="46">
        <f ca="1">IF(E2259="","",IF(ISERROR(IF(行业估值!$E$7="最新年报",[1]!EM_S_STM07_BS(E2259,140,LEFT(RIGHT($L$1,5),4)&amp;"-12-31",1)/100000000,[1]!EM_S_STM07_BS(E2259,140,LEFT(RIGHT($L$1,11),10),1)/100000000)),0,IF(行业估值!$E$7="最新年报",[1]!EM_S_STM07_BS(E2259,140,LEFT(RIGHT($L$1,5),4)&amp;"-12-31",1)/100000000,[1]!EM_S_STM07_BS(E2259,140,LEFT(RIGHT($L$1,11),10),1)/100000000)))</f>
        <v>64.717488077200002</v>
      </c>
      <c r="M2259" s="36">
        <f t="shared" ca="1" si="178"/>
        <v>0.88981385883374164</v>
      </c>
      <c r="N2259" s="37" t="str">
        <f ca="1">IF(E2259="","",IF(ISERROR([1]!EM_S_EST_NETPROFIT(E2259,行业估值!$E$6,deadline)/100000000),"-",[1]!EM_S_EST_NETPROFIT(E2259,行业估值!$E$6,deadline)/100000000))</f>
        <v>-</v>
      </c>
      <c r="O2259" s="36" t="str">
        <f t="shared" ca="1" si="179"/>
        <v>-</v>
      </c>
      <c r="T2259" s="64" t="s">
        <v>4433</v>
      </c>
      <c r="U2259" s="64" t="s">
        <v>4434</v>
      </c>
    </row>
    <row r="2260" spans="4:21">
      <c r="D2260" s="45" t="str">
        <f>IF(AND(行业估值!$B$39=$G2260,COUNTIF($G$2:$G$2552,$G2260)&gt;=1),COUNTIF($G$2:G2260,$G2260),"")</f>
        <v/>
      </c>
      <c r="E2260" s="65" t="str">
        <f t="shared" si="175"/>
        <v>600091.SH</v>
      </c>
      <c r="F2260" s="65" t="str">
        <f t="shared" si="176"/>
        <v>ST明科</v>
      </c>
      <c r="G2260" s="34" t="str">
        <f>IF(E2260="","",IF(行业估值!$C$5="申万行业",[1]!EM_S_INFO_INDUSTRY_SW2014(E2260,"1"),IF(行业估值!$C$5="证监会行业",[1]!EM_S_INFO_INDUSTRY_CSRC1(E2260,"1"),[1]!EM_S_INFO_INDUSTRY_EM2016(E2260,"1"))))</f>
        <v>基础化工</v>
      </c>
      <c r="H2260" s="34" t="str">
        <f>IF(E2260="","",IF($H$1="上证50",[1]!EM_S_INFO_COMPINDEX(E2260,"000016"),"")&amp;IF($H$1="上证180",[1]!EM_S_INFO_COMPINDEX(E2260,"000010"),"")&amp;IF($H$1="沪深300",[1]!EM_S_INFO_COMPINDEX(E2260,"000300"),"")&amp;IF(AND($H$1="上证A股",RIGHT(E2260,2)="SH"),"是","")&amp;IF(AND($H$1="深证A股",RIGHT(E2260,2)="SZ"),"是","")&amp;IF(AND($H$1="创业板",LEFT(E2260,1)-3=0),"是","")&amp;IF(AND($H$1="全部A股",E2260&lt;&gt;0),"是","")&amp;IF(AND($H$1="中小板",LEFT(E2260,3)="002"),"是",""))</f>
        <v>是</v>
      </c>
      <c r="I2260" s="46">
        <f ca="1">IF(E2260="","",IF(OR([1]!EM_S_VAL_MV(E2260,deadline)="",[1]!EM_S_VAL_MV(E2260,deadline)="--",[1]!EM_S_VAL_MV(E2260,deadline)="null"),0,[1]!EM_S_VAL_MV(E2260,deadline)/100000000))</f>
        <v>15.571885854400001</v>
      </c>
      <c r="J2260" s="46">
        <f ca="1">IF(E2260="","",IF(RIGHT(LEFT($J$1,6),3)="TTM",[1]!EM_S_FA_PROFIT_TTM(E2260,LEFT(RIGHT($J$1,11),10),1)/100000000,[1]!EM_S_STM07_IS(E2260,61,LEFT(RIGHT($J$1,5),4)&amp;"-12-31",1)/100000000))</f>
        <v>0.13568033239999999</v>
      </c>
      <c r="K2260" s="36">
        <f t="shared" ca="1" si="177"/>
        <v>114.7689247141025</v>
      </c>
      <c r="L2260" s="46">
        <f ca="1">IF(E2260="","",IF(ISERROR(IF(行业估值!$E$7="最新年报",[1]!EM_S_STM07_BS(E2260,140,LEFT(RIGHT($L$1,5),4)&amp;"-12-31",1)/100000000,[1]!EM_S_STM07_BS(E2260,140,LEFT(RIGHT($L$1,11),10),1)/100000000)),0,IF(行业估值!$E$7="最新年报",[1]!EM_S_STM07_BS(E2260,140,LEFT(RIGHT($L$1,5),4)&amp;"-12-31",1)/100000000,[1]!EM_S_STM07_BS(E2260,140,LEFT(RIGHT($L$1,11),10),1)/100000000)))</f>
        <v>9.0320473264000007</v>
      </c>
      <c r="M2260" s="36">
        <f t="shared" ca="1" si="178"/>
        <v>1.7240704451231716</v>
      </c>
      <c r="N2260" s="37" t="str">
        <f ca="1">IF(E2260="","",IF(ISERROR([1]!EM_S_EST_NETPROFIT(E2260,行业估值!$E$6,deadline)/100000000),"-",[1]!EM_S_EST_NETPROFIT(E2260,行业估值!$E$6,deadline)/100000000))</f>
        <v>-</v>
      </c>
      <c r="O2260" s="36" t="str">
        <f t="shared" ca="1" si="179"/>
        <v>-</v>
      </c>
      <c r="T2260" s="64" t="s">
        <v>4435</v>
      </c>
      <c r="U2260" s="64" t="s">
        <v>4436</v>
      </c>
    </row>
    <row r="2261" spans="4:21">
      <c r="D2261" s="45" t="str">
        <f>IF(AND(行业估值!$B$39=$G2261,COUNTIF($G$2:$G$2552,$G2261)&gt;=1),COUNTIF($G$2:G2261,$G2261),"")</f>
        <v/>
      </c>
      <c r="E2261" s="65" t="str">
        <f t="shared" si="175"/>
        <v>600093.SH</v>
      </c>
      <c r="F2261" s="65" t="str">
        <f t="shared" si="176"/>
        <v>易见股份</v>
      </c>
      <c r="G2261" s="34" t="str">
        <f>IF(E2261="","",IF(行业估值!$C$5="申万行业",[1]!EM_S_INFO_INDUSTRY_SW2014(E2261,"1"),IF(行业估值!$C$5="证监会行业",[1]!EM_S_INFO_INDUSTRY_CSRC1(E2261,"1"),[1]!EM_S_INFO_INDUSTRY_EM2016(E2261,"1"))))</f>
        <v>金融</v>
      </c>
      <c r="H2261" s="34" t="str">
        <f>IF(E2261="","",IF($H$1="上证50",[1]!EM_S_INFO_COMPINDEX(E2261,"000016"),"")&amp;IF($H$1="上证180",[1]!EM_S_INFO_COMPINDEX(E2261,"000010"),"")&amp;IF($H$1="沪深300",[1]!EM_S_INFO_COMPINDEX(E2261,"000300"),"")&amp;IF(AND($H$1="上证A股",RIGHT(E2261,2)="SH"),"是","")&amp;IF(AND($H$1="深证A股",RIGHT(E2261,2)="SZ"),"是","")&amp;IF(AND($H$1="创业板",LEFT(E2261,1)-3=0),"是","")&amp;IF(AND($H$1="全部A股",E2261&lt;&gt;0),"是","")&amp;IF(AND($H$1="中小板",LEFT(E2261,3)="002"),"是",""))</f>
        <v>是</v>
      </c>
      <c r="I2261" s="46">
        <f ca="1">IF(E2261="","",IF(OR([1]!EM_S_VAL_MV(E2261,deadline)="",[1]!EM_S_VAL_MV(E2261,deadline)="--",[1]!EM_S_VAL_MV(E2261,deadline)="null"),0,[1]!EM_S_VAL_MV(E2261,deadline)/100000000))</f>
        <v>170.05079624999999</v>
      </c>
      <c r="J2261" s="46">
        <f ca="1">IF(E2261="","",IF(RIGHT(LEFT($J$1,6),3)="TTM",[1]!EM_S_FA_PROFIT_TTM(E2261,LEFT(RIGHT($J$1,11),10),1)/100000000,[1]!EM_S_STM07_IS(E2261,61,LEFT(RIGHT($J$1,5),4)&amp;"-12-31",1)/100000000))</f>
        <v>9.3239730477999991</v>
      </c>
      <c r="K2261" s="36">
        <f t="shared" ca="1" si="177"/>
        <v>18.238018855076341</v>
      </c>
      <c r="L2261" s="46">
        <f ca="1">IF(E2261="","",IF(ISERROR(IF(行业估值!$E$7="最新年报",[1]!EM_S_STM07_BS(E2261,140,LEFT(RIGHT($L$1,5),4)&amp;"-12-31",1)/100000000,[1]!EM_S_STM07_BS(E2261,140,LEFT(RIGHT($L$1,11),10),1)/100000000)),0,IF(行业估值!$E$7="最新年报",[1]!EM_S_STM07_BS(E2261,140,LEFT(RIGHT($L$1,5),4)&amp;"-12-31",1)/100000000,[1]!EM_S_STM07_BS(E2261,140,LEFT(RIGHT($L$1,11),10),1)/100000000)))</f>
        <v>78.586365568000005</v>
      </c>
      <c r="M2261" s="36">
        <f t="shared" ca="1" si="178"/>
        <v>2.1638714937498507</v>
      </c>
      <c r="N2261" s="37" t="str">
        <f ca="1">IF(E2261="","",IF(ISERROR([1]!EM_S_EST_NETPROFIT(E2261,行业估值!$E$6,deadline)/100000000),"-",[1]!EM_S_EST_NETPROFIT(E2261,行业估值!$E$6,deadline)/100000000))</f>
        <v>-</v>
      </c>
      <c r="O2261" s="36" t="str">
        <f t="shared" ca="1" si="179"/>
        <v>-</v>
      </c>
      <c r="T2261" s="64" t="s">
        <v>4437</v>
      </c>
      <c r="U2261" s="64" t="s">
        <v>4438</v>
      </c>
    </row>
    <row r="2262" spans="4:21">
      <c r="D2262" s="45" t="str">
        <f>IF(AND(行业估值!$B$39=$G2262,COUNTIF($G$2:$G$2552,$G2262)&gt;=1),COUNTIF($G$2:G2262,$G2262),"")</f>
        <v/>
      </c>
      <c r="E2262" s="65" t="str">
        <f t="shared" si="175"/>
        <v>600094.SH</v>
      </c>
      <c r="F2262" s="65" t="str">
        <f t="shared" si="176"/>
        <v>大名城</v>
      </c>
      <c r="G2262" s="34" t="str">
        <f>IF(E2262="","",IF(行业估值!$C$5="申万行业",[1]!EM_S_INFO_INDUSTRY_SW2014(E2262,"1"),IF(行业估值!$C$5="证监会行业",[1]!EM_S_INFO_INDUSTRY_CSRC1(E2262,"1"),[1]!EM_S_INFO_INDUSTRY_EM2016(E2262,"1"))))</f>
        <v>房地产</v>
      </c>
      <c r="H2262" s="34" t="str">
        <f>IF(E2262="","",IF($H$1="上证50",[1]!EM_S_INFO_COMPINDEX(E2262,"000016"),"")&amp;IF($H$1="上证180",[1]!EM_S_INFO_COMPINDEX(E2262,"000010"),"")&amp;IF($H$1="沪深300",[1]!EM_S_INFO_COMPINDEX(E2262,"000300"),"")&amp;IF(AND($H$1="上证A股",RIGHT(E2262,2)="SH"),"是","")&amp;IF(AND($H$1="深证A股",RIGHT(E2262,2)="SZ"),"是","")&amp;IF(AND($H$1="创业板",LEFT(E2262,1)-3=0),"是","")&amp;IF(AND($H$1="全部A股",E2262&lt;&gt;0),"是","")&amp;IF(AND($H$1="中小板",LEFT(E2262,3)="002"),"是",""))</f>
        <v>是</v>
      </c>
      <c r="I2262" s="46">
        <f ca="1">IF(E2262="","",IF(OR([1]!EM_S_VAL_MV(E2262,deadline)="",[1]!EM_S_VAL_MV(E2262,deadline)="--",[1]!EM_S_VAL_MV(E2262,deadline)="null"),0,[1]!EM_S_VAL_MV(E2262,deadline)/100000000))</f>
        <v>157.4306736252</v>
      </c>
      <c r="J2262" s="46">
        <f ca="1">IF(E2262="","",IF(RIGHT(LEFT($J$1,6),3)="TTM",[1]!EM_S_FA_PROFIT_TTM(E2262,LEFT(RIGHT($J$1,11),10),1)/100000000,[1]!EM_S_STM07_IS(E2262,61,LEFT(RIGHT($J$1,5),4)&amp;"-12-31",1)/100000000))</f>
        <v>13.416571295299999</v>
      </c>
      <c r="K2262" s="36">
        <f t="shared" ca="1" si="177"/>
        <v>11.734046662156524</v>
      </c>
      <c r="L2262" s="46">
        <f ca="1">IF(E2262="","",IF(ISERROR(IF(行业估值!$E$7="最新年报",[1]!EM_S_STM07_BS(E2262,140,LEFT(RIGHT($L$1,5),4)&amp;"-12-31",1)/100000000,[1]!EM_S_STM07_BS(E2262,140,LEFT(RIGHT($L$1,11),10),1)/100000000)),0,IF(行业估值!$E$7="最新年报",[1]!EM_S_STM07_BS(E2262,140,LEFT(RIGHT($L$1,5),4)&amp;"-12-31",1)/100000000,[1]!EM_S_STM07_BS(E2262,140,LEFT(RIGHT($L$1,11),10),1)/100000000)))</f>
        <v>126.14324036040001</v>
      </c>
      <c r="M2262" s="36">
        <f t="shared" ca="1" si="178"/>
        <v>1.2480309937766749</v>
      </c>
      <c r="N2262" s="37" t="str">
        <f ca="1">IF(E2262="","",IF(ISERROR([1]!EM_S_EST_NETPROFIT(E2262,行业估值!$E$6,deadline)/100000000),"-",[1]!EM_S_EST_NETPROFIT(E2262,行业估值!$E$6,deadline)/100000000))</f>
        <v>-</v>
      </c>
      <c r="O2262" s="36" t="str">
        <f t="shared" ca="1" si="179"/>
        <v>-</v>
      </c>
      <c r="T2262" s="64" t="s">
        <v>4439</v>
      </c>
      <c r="U2262" s="64" t="s">
        <v>4440</v>
      </c>
    </row>
    <row r="2263" spans="4:21">
      <c r="D2263" s="45" t="str">
        <f>IF(AND(行业估值!$B$39=$G2263,COUNTIF($G$2:$G$2552,$G2263)&gt;=1),COUNTIF($G$2:G2263,$G2263),"")</f>
        <v/>
      </c>
      <c r="E2263" s="65" t="str">
        <f t="shared" si="175"/>
        <v>600095.SH</v>
      </c>
      <c r="F2263" s="65" t="str">
        <f t="shared" si="176"/>
        <v>哈高科</v>
      </c>
      <c r="G2263" s="34" t="str">
        <f>IF(E2263="","",IF(行业估值!$C$5="申万行业",[1]!EM_S_INFO_INDUSTRY_SW2014(E2263,"1"),IF(行业估值!$C$5="证监会行业",[1]!EM_S_INFO_INDUSTRY_CSRC1(E2263,"1"),[1]!EM_S_INFO_INDUSTRY_EM2016(E2263,"1"))))</f>
        <v>房地产</v>
      </c>
      <c r="H2263" s="34" t="str">
        <f>IF(E2263="","",IF($H$1="上证50",[1]!EM_S_INFO_COMPINDEX(E2263,"000016"),"")&amp;IF($H$1="上证180",[1]!EM_S_INFO_COMPINDEX(E2263,"000010"),"")&amp;IF($H$1="沪深300",[1]!EM_S_INFO_COMPINDEX(E2263,"000300"),"")&amp;IF(AND($H$1="上证A股",RIGHT(E2263,2)="SH"),"是","")&amp;IF(AND($H$1="深证A股",RIGHT(E2263,2)="SZ"),"是","")&amp;IF(AND($H$1="创业板",LEFT(E2263,1)-3=0),"是","")&amp;IF(AND($H$1="全部A股",E2263&lt;&gt;0),"是","")&amp;IF(AND($H$1="中小板",LEFT(E2263,3)="002"),"是",""))</f>
        <v>是</v>
      </c>
      <c r="I2263" s="46">
        <f ca="1">IF(E2263="","",IF(OR([1]!EM_S_VAL_MV(E2263,deadline)="",[1]!EM_S_VAL_MV(E2263,deadline)="--",[1]!EM_S_VAL_MV(E2263,deadline)="null"),0,[1]!EM_S_VAL_MV(E2263,deadline)/100000000))</f>
        <v>26.841882879499998</v>
      </c>
      <c r="J2263" s="46">
        <f ca="1">IF(E2263="","",IF(RIGHT(LEFT($J$1,6),3)="TTM",[1]!EM_S_FA_PROFIT_TTM(E2263,LEFT(RIGHT($J$1,11),10),1)/100000000,[1]!EM_S_STM07_IS(E2263,61,LEFT(RIGHT($J$1,5),4)&amp;"-12-31",1)/100000000))</f>
        <v>0.33763393580000001</v>
      </c>
      <c r="K2263" s="36">
        <f t="shared" ca="1" si="177"/>
        <v>79.499955524020521</v>
      </c>
      <c r="L2263" s="46">
        <f ca="1">IF(E2263="","",IF(ISERROR(IF(行业估值!$E$7="最新年报",[1]!EM_S_STM07_BS(E2263,140,LEFT(RIGHT($L$1,5),4)&amp;"-12-31",1)/100000000,[1]!EM_S_STM07_BS(E2263,140,LEFT(RIGHT($L$1,11),10),1)/100000000)),0,IF(行业估值!$E$7="最新年报",[1]!EM_S_STM07_BS(E2263,140,LEFT(RIGHT($L$1,5),4)&amp;"-12-31",1)/100000000,[1]!EM_S_STM07_BS(E2263,140,LEFT(RIGHT($L$1,11),10),1)/100000000)))</f>
        <v>8.4511074174999994</v>
      </c>
      <c r="M2263" s="36">
        <f t="shared" ca="1" si="178"/>
        <v>3.1761379371320717</v>
      </c>
      <c r="N2263" s="37" t="str">
        <f ca="1">IF(E2263="","",IF(ISERROR([1]!EM_S_EST_NETPROFIT(E2263,行业估值!$E$6,deadline)/100000000),"-",[1]!EM_S_EST_NETPROFIT(E2263,行业估值!$E$6,deadline)/100000000))</f>
        <v>-</v>
      </c>
      <c r="O2263" s="36" t="str">
        <f t="shared" ca="1" si="179"/>
        <v>-</v>
      </c>
      <c r="T2263" s="64" t="s">
        <v>4441</v>
      </c>
      <c r="U2263" s="64" t="s">
        <v>4442</v>
      </c>
    </row>
    <row r="2264" spans="4:21">
      <c r="D2264" s="45" t="str">
        <f>IF(AND(行业估值!$B$39=$G2264,COUNTIF($G$2:$G$2552,$G2264)&gt;=1),COUNTIF($G$2:G2264,$G2264),"")</f>
        <v/>
      </c>
      <c r="E2264" s="65" t="str">
        <f t="shared" si="175"/>
        <v>600096.SH</v>
      </c>
      <c r="F2264" s="65" t="str">
        <f t="shared" si="176"/>
        <v>云天化</v>
      </c>
      <c r="G2264" s="34" t="str">
        <f>IF(E2264="","",IF(行业估值!$C$5="申万行业",[1]!EM_S_INFO_INDUSTRY_SW2014(E2264,"1"),IF(行业估值!$C$5="证监会行业",[1]!EM_S_INFO_INDUSTRY_CSRC1(E2264,"1"),[1]!EM_S_INFO_INDUSTRY_EM2016(E2264,"1"))))</f>
        <v>基础化工</v>
      </c>
      <c r="H2264" s="34" t="str">
        <f>IF(E2264="","",IF($H$1="上证50",[1]!EM_S_INFO_COMPINDEX(E2264,"000016"),"")&amp;IF($H$1="上证180",[1]!EM_S_INFO_COMPINDEX(E2264,"000010"),"")&amp;IF($H$1="沪深300",[1]!EM_S_INFO_COMPINDEX(E2264,"000300"),"")&amp;IF(AND($H$1="上证A股",RIGHT(E2264,2)="SH"),"是","")&amp;IF(AND($H$1="深证A股",RIGHT(E2264,2)="SZ"),"是","")&amp;IF(AND($H$1="创业板",LEFT(E2264,1)-3=0),"是","")&amp;IF(AND($H$1="全部A股",E2264&lt;&gt;0),"是","")&amp;IF(AND($H$1="中小板",LEFT(E2264,3)="002"),"是",""))</f>
        <v>是</v>
      </c>
      <c r="I2264" s="46">
        <f ca="1">IF(E2264="","",IF(OR([1]!EM_S_VAL_MV(E2264,deadline)="",[1]!EM_S_VAL_MV(E2264,deadline)="--",[1]!EM_S_VAL_MV(E2264,deadline)="null"),0,[1]!EM_S_VAL_MV(E2264,deadline)/100000000))</f>
        <v>72.097584368999989</v>
      </c>
      <c r="J2264" s="46">
        <f ca="1">IF(E2264="","",IF(RIGHT(LEFT($J$1,6),3)="TTM",[1]!EM_S_FA_PROFIT_TTM(E2264,LEFT(RIGHT($J$1,11),10),1)/100000000,[1]!EM_S_STM07_IS(E2264,61,LEFT(RIGHT($J$1,5),4)&amp;"-12-31",1)/100000000))</f>
        <v>2.9799652647000001</v>
      </c>
      <c r="K2264" s="36">
        <f t="shared" ca="1" si="177"/>
        <v>24.194102267919629</v>
      </c>
      <c r="L2264" s="46">
        <f ca="1">IF(E2264="","",IF(ISERROR(IF(行业估值!$E$7="最新年报",[1]!EM_S_STM07_BS(E2264,140,LEFT(RIGHT($L$1,5),4)&amp;"-12-31",1)/100000000,[1]!EM_S_STM07_BS(E2264,140,LEFT(RIGHT($L$1,11),10),1)/100000000)),0,IF(行业估值!$E$7="最新年报",[1]!EM_S_STM07_BS(E2264,140,LEFT(RIGHT($L$1,5),4)&amp;"-12-31",1)/100000000,[1]!EM_S_STM07_BS(E2264,140,LEFT(RIGHT($L$1,11),10),1)/100000000)))</f>
        <v>48.0557857099</v>
      </c>
      <c r="M2264" s="36">
        <f t="shared" ca="1" si="178"/>
        <v>1.5002893679490319</v>
      </c>
      <c r="N2264" s="37">
        <f ca="1">IF(E2264="","",IF(ISERROR([1]!EM_S_EST_NETPROFIT(E2264,行业估值!$E$6,deadline)/100000000),"-",[1]!EM_S_EST_NETPROFIT(E2264,行业估值!$E$6,deadline)/100000000))</f>
        <v>3.3050000000000002</v>
      </c>
      <c r="O2264" s="36">
        <f t="shared" ca="1" si="179"/>
        <v>21.814700262934942</v>
      </c>
      <c r="T2264" s="64" t="s">
        <v>4443</v>
      </c>
      <c r="U2264" s="64" t="s">
        <v>4444</v>
      </c>
    </row>
    <row r="2265" spans="4:21">
      <c r="D2265" s="45" t="str">
        <f>IF(AND(行业估值!$B$39=$G2265,COUNTIF($G$2:$G$2552,$G2265)&gt;=1),COUNTIF($G$2:G2265,$G2265),"")</f>
        <v/>
      </c>
      <c r="E2265" s="65" t="str">
        <f t="shared" si="175"/>
        <v>600097.SH</v>
      </c>
      <c r="F2265" s="65" t="str">
        <f t="shared" si="176"/>
        <v>开创国际</v>
      </c>
      <c r="G2265" s="34" t="str">
        <f>IF(E2265="","",IF(行业估值!$C$5="申万行业",[1]!EM_S_INFO_INDUSTRY_SW2014(E2265,"1"),IF(行业估值!$C$5="证监会行业",[1]!EM_S_INFO_INDUSTRY_CSRC1(E2265,"1"),[1]!EM_S_INFO_INDUSTRY_EM2016(E2265,"1"))))</f>
        <v>农林牧渔</v>
      </c>
      <c r="H2265" s="34" t="str">
        <f>IF(E2265="","",IF($H$1="上证50",[1]!EM_S_INFO_COMPINDEX(E2265,"000016"),"")&amp;IF($H$1="上证180",[1]!EM_S_INFO_COMPINDEX(E2265,"000010"),"")&amp;IF($H$1="沪深300",[1]!EM_S_INFO_COMPINDEX(E2265,"000300"),"")&amp;IF(AND($H$1="上证A股",RIGHT(E2265,2)="SH"),"是","")&amp;IF(AND($H$1="深证A股",RIGHT(E2265,2)="SZ"),"是","")&amp;IF(AND($H$1="创业板",LEFT(E2265,1)-3=0),"是","")&amp;IF(AND($H$1="全部A股",E2265&lt;&gt;0),"是","")&amp;IF(AND($H$1="中小板",LEFT(E2265,3)="002"),"是",""))</f>
        <v>是</v>
      </c>
      <c r="I2265" s="46">
        <f ca="1">IF(E2265="","",IF(OR([1]!EM_S_VAL_MV(E2265,deadline)="",[1]!EM_S_VAL_MV(E2265,deadline)="--",[1]!EM_S_VAL_MV(E2265,deadline)="null"),0,[1]!EM_S_VAL_MV(E2265,deadline)/100000000))</f>
        <v>22.961254072700001</v>
      </c>
      <c r="J2265" s="46">
        <f ca="1">IF(E2265="","",IF(RIGHT(LEFT($J$1,6),3)="TTM",[1]!EM_S_FA_PROFIT_TTM(E2265,LEFT(RIGHT($J$1,11),10),1)/100000000,[1]!EM_S_STM07_IS(E2265,61,LEFT(RIGHT($J$1,5),4)&amp;"-12-31",1)/100000000))</f>
        <v>1.3272670939</v>
      </c>
      <c r="K2265" s="36">
        <f t="shared" ca="1" si="177"/>
        <v>17.299648411557747</v>
      </c>
      <c r="L2265" s="46">
        <f ca="1">IF(E2265="","",IF(ISERROR(IF(行业估值!$E$7="最新年报",[1]!EM_S_STM07_BS(E2265,140,LEFT(RIGHT($L$1,5),4)&amp;"-12-31",1)/100000000,[1]!EM_S_STM07_BS(E2265,140,LEFT(RIGHT($L$1,11),10),1)/100000000)),0,IF(行业估值!$E$7="最新年报",[1]!EM_S_STM07_BS(E2265,140,LEFT(RIGHT($L$1,5),4)&amp;"-12-31",1)/100000000,[1]!EM_S_STM07_BS(E2265,140,LEFT(RIGHT($L$1,11),10),1)/100000000)))</f>
        <v>17.106104674499999</v>
      </c>
      <c r="M2265" s="36">
        <f t="shared" ca="1" si="178"/>
        <v>1.3422842026056492</v>
      </c>
      <c r="N2265" s="37" t="str">
        <f ca="1">IF(E2265="","",IF(ISERROR([1]!EM_S_EST_NETPROFIT(E2265,行业估值!$E$6,deadline)/100000000),"-",[1]!EM_S_EST_NETPROFIT(E2265,行业估值!$E$6,deadline)/100000000))</f>
        <v>-</v>
      </c>
      <c r="O2265" s="36" t="str">
        <f t="shared" ca="1" si="179"/>
        <v>-</v>
      </c>
      <c r="T2265" s="64" t="s">
        <v>4445</v>
      </c>
      <c r="U2265" s="64" t="s">
        <v>4446</v>
      </c>
    </row>
    <row r="2266" spans="4:21">
      <c r="D2266" s="45" t="str">
        <f>IF(AND(行业估值!$B$39=$G2266,COUNTIF($G$2:$G$2552,$G2266)&gt;=1),COUNTIF($G$2:G2266,$G2266),"")</f>
        <v/>
      </c>
      <c r="E2266" s="65" t="str">
        <f t="shared" si="175"/>
        <v>600098.SH</v>
      </c>
      <c r="F2266" s="65" t="str">
        <f t="shared" si="176"/>
        <v>广州发展</v>
      </c>
      <c r="G2266" s="34" t="str">
        <f>IF(E2266="","",IF(行业估值!$C$5="申万行业",[1]!EM_S_INFO_INDUSTRY_SW2014(E2266,"1"),IF(行业估值!$C$5="证监会行业",[1]!EM_S_INFO_INDUSTRY_CSRC1(E2266,"1"),[1]!EM_S_INFO_INDUSTRY_EM2016(E2266,"1"))))</f>
        <v>公用事业</v>
      </c>
      <c r="H2266" s="34" t="str">
        <f>IF(E2266="","",IF($H$1="上证50",[1]!EM_S_INFO_COMPINDEX(E2266,"000016"),"")&amp;IF($H$1="上证180",[1]!EM_S_INFO_COMPINDEX(E2266,"000010"),"")&amp;IF($H$1="沪深300",[1]!EM_S_INFO_COMPINDEX(E2266,"000300"),"")&amp;IF(AND($H$1="上证A股",RIGHT(E2266,2)="SH"),"是","")&amp;IF(AND($H$1="深证A股",RIGHT(E2266,2)="SZ"),"是","")&amp;IF(AND($H$1="创业板",LEFT(E2266,1)-3=0),"是","")&amp;IF(AND($H$1="全部A股",E2266&lt;&gt;0),"是","")&amp;IF(AND($H$1="中小板",LEFT(E2266,3)="002"),"是",""))</f>
        <v>是</v>
      </c>
      <c r="I2266" s="46">
        <f ca="1">IF(E2266="","",IF(OR([1]!EM_S_VAL_MV(E2266,deadline)="",[1]!EM_S_VAL_MV(E2266,deadline)="--",[1]!EM_S_VAL_MV(E2266,deadline)="null"),0,[1]!EM_S_VAL_MV(E2266,deadline)/100000000))</f>
        <v>176.93015661419997</v>
      </c>
      <c r="J2266" s="46">
        <f ca="1">IF(E2266="","",IF(RIGHT(LEFT($J$1,6),3)="TTM",[1]!EM_S_FA_PROFIT_TTM(E2266,LEFT(RIGHT($J$1,11),10),1)/100000000,[1]!EM_S_STM07_IS(E2266,61,LEFT(RIGHT($J$1,5),4)&amp;"-12-31",1)/100000000))</f>
        <v>8.5733006248999999</v>
      </c>
      <c r="K2266" s="36">
        <f t="shared" ca="1" si="177"/>
        <v>20.637344280256556</v>
      </c>
      <c r="L2266" s="46">
        <f ca="1">IF(E2266="","",IF(ISERROR(IF(行业估值!$E$7="最新年报",[1]!EM_S_STM07_BS(E2266,140,LEFT(RIGHT($L$1,5),4)&amp;"-12-31",1)/100000000,[1]!EM_S_STM07_BS(E2266,140,LEFT(RIGHT($L$1,11),10),1)/100000000)),0,IF(行业估值!$E$7="最新年报",[1]!EM_S_STM07_BS(E2266,140,LEFT(RIGHT($L$1,5),4)&amp;"-12-31",1)/100000000,[1]!EM_S_STM07_BS(E2266,140,LEFT(RIGHT($L$1,11),10),1)/100000000)))</f>
        <v>168.58702673350001</v>
      </c>
      <c r="M2266" s="36">
        <f t="shared" ca="1" si="178"/>
        <v>1.0494885641105034</v>
      </c>
      <c r="N2266" s="37">
        <f ca="1">IF(E2266="","",IF(ISERROR([1]!EM_S_EST_NETPROFIT(E2266,行业估值!$E$6,deadline)/100000000),"-",[1]!EM_S_EST_NETPROFIT(E2266,行业估值!$E$6,deadline)/100000000))</f>
        <v>9.32</v>
      </c>
      <c r="O2266" s="36">
        <f t="shared" ca="1" si="179"/>
        <v>18.983922383497852</v>
      </c>
      <c r="T2266" s="64" t="s">
        <v>4447</v>
      </c>
      <c r="U2266" s="64" t="s">
        <v>4448</v>
      </c>
    </row>
    <row r="2267" spans="4:21">
      <c r="D2267" s="45">
        <f>IF(AND(行业估值!$B$39=$G2267,COUNTIF($G$2:$G$2552,$G2267)&gt;=1),COUNTIF($G$2:G2267,$G2267),"")</f>
        <v>228</v>
      </c>
      <c r="E2267" s="65" t="str">
        <f t="shared" si="175"/>
        <v>600099.SH</v>
      </c>
      <c r="F2267" s="65" t="str">
        <f t="shared" si="176"/>
        <v>林海股份</v>
      </c>
      <c r="G2267" s="34" t="str">
        <f>IF(E2267="","",IF(行业估值!$C$5="申万行业",[1]!EM_S_INFO_INDUSTRY_SW2014(E2267,"1"),IF(行业估值!$C$5="证监会行业",[1]!EM_S_INFO_INDUSTRY_CSRC1(E2267,"1"),[1]!EM_S_INFO_INDUSTRY_EM2016(E2267,"1"))))</f>
        <v>机械设备</v>
      </c>
      <c r="H2267" s="34" t="str">
        <f>IF(E2267="","",IF($H$1="上证50",[1]!EM_S_INFO_COMPINDEX(E2267,"000016"),"")&amp;IF($H$1="上证180",[1]!EM_S_INFO_COMPINDEX(E2267,"000010"),"")&amp;IF($H$1="沪深300",[1]!EM_S_INFO_COMPINDEX(E2267,"000300"),"")&amp;IF(AND($H$1="上证A股",RIGHT(E2267,2)="SH"),"是","")&amp;IF(AND($H$1="深证A股",RIGHT(E2267,2)="SZ"),"是","")&amp;IF(AND($H$1="创业板",LEFT(E2267,1)-3=0),"是","")&amp;IF(AND($H$1="全部A股",E2267&lt;&gt;0),"是","")&amp;IF(AND($H$1="中小板",LEFT(E2267,3)="002"),"是",""))</f>
        <v>是</v>
      </c>
      <c r="I2267" s="46">
        <f ca="1">IF(E2267="","",IF(OR([1]!EM_S_VAL_MV(E2267,deadline)="",[1]!EM_S_VAL_MV(E2267,deadline)="--",[1]!EM_S_VAL_MV(E2267,deadline)="null"),0,[1]!EM_S_VAL_MV(E2267,deadline)/100000000))</f>
        <v>13.629263999999999</v>
      </c>
      <c r="J2267" s="46">
        <f ca="1">IF(E2267="","",IF(RIGHT(LEFT($J$1,6),3)="TTM",[1]!EM_S_FA_PROFIT_TTM(E2267,LEFT(RIGHT($J$1,11),10),1)/100000000,[1]!EM_S_STM07_IS(E2267,61,LEFT(RIGHT($J$1,5),4)&amp;"-12-31",1)/100000000))</f>
        <v>3.2108996399999999E-2</v>
      </c>
      <c r="K2267" s="36">
        <f t="shared" ca="1" si="177"/>
        <v>424.46870123913305</v>
      </c>
      <c r="L2267" s="46">
        <f ca="1">IF(E2267="","",IF(ISERROR(IF(行业估值!$E$7="最新年报",[1]!EM_S_STM07_BS(E2267,140,LEFT(RIGHT($L$1,5),4)&amp;"-12-31",1)/100000000,[1]!EM_S_STM07_BS(E2267,140,LEFT(RIGHT($L$1,11),10),1)/100000000)),0,IF(行业估值!$E$7="最新年报",[1]!EM_S_STM07_BS(E2267,140,LEFT(RIGHT($L$1,5),4)&amp;"-12-31",1)/100000000,[1]!EM_S_STM07_BS(E2267,140,LEFT(RIGHT($L$1,11),10),1)/100000000)))</f>
        <v>4.7401746735000003</v>
      </c>
      <c r="M2267" s="36">
        <f t="shared" ca="1" si="178"/>
        <v>2.8752661956097425</v>
      </c>
      <c r="N2267" s="37" t="str">
        <f ca="1">IF(E2267="","",IF(ISERROR([1]!EM_S_EST_NETPROFIT(E2267,行业估值!$E$6,deadline)/100000000),"-",[1]!EM_S_EST_NETPROFIT(E2267,行业估值!$E$6,deadline)/100000000))</f>
        <v>-</v>
      </c>
      <c r="O2267" s="36" t="str">
        <f t="shared" ca="1" si="179"/>
        <v>-</v>
      </c>
      <c r="T2267" s="64" t="s">
        <v>4449</v>
      </c>
      <c r="U2267" s="64" t="s">
        <v>4450</v>
      </c>
    </row>
    <row r="2268" spans="4:21">
      <c r="D2268" s="45" t="str">
        <f>IF(AND(行业估值!$B$39=$G2268,COUNTIF($G$2:$G$2552,$G2268)&gt;=1),COUNTIF($G$2:G2268,$G2268),"")</f>
        <v/>
      </c>
      <c r="E2268" s="65" t="str">
        <f t="shared" si="175"/>
        <v>600100.SH</v>
      </c>
      <c r="F2268" s="65" t="str">
        <f t="shared" si="176"/>
        <v>同方股份</v>
      </c>
      <c r="G2268" s="34" t="str">
        <f>IF(E2268="","",IF(行业估值!$C$5="申万行业",[1]!EM_S_INFO_INDUSTRY_SW2014(E2268,"1"),IF(行业估值!$C$5="证监会行业",[1]!EM_S_INFO_INDUSTRY_CSRC1(E2268,"1"),[1]!EM_S_INFO_INDUSTRY_EM2016(E2268,"1"))))</f>
        <v>信息技术</v>
      </c>
      <c r="H2268" s="34" t="str">
        <f>IF(E2268="","",IF($H$1="上证50",[1]!EM_S_INFO_COMPINDEX(E2268,"000016"),"")&amp;IF($H$1="上证180",[1]!EM_S_INFO_COMPINDEX(E2268,"000010"),"")&amp;IF($H$1="沪深300",[1]!EM_S_INFO_COMPINDEX(E2268,"000300"),"")&amp;IF(AND($H$1="上证A股",RIGHT(E2268,2)="SH"),"是","")&amp;IF(AND($H$1="深证A股",RIGHT(E2268,2)="SZ"),"是","")&amp;IF(AND($H$1="创业板",LEFT(E2268,1)-3=0),"是","")&amp;IF(AND($H$1="全部A股",E2268&lt;&gt;0),"是","")&amp;IF(AND($H$1="中小板",LEFT(E2268,3)="002"),"是",""))</f>
        <v>是</v>
      </c>
      <c r="I2268" s="46">
        <f ca="1">IF(E2268="","",IF(OR([1]!EM_S_VAL_MV(E2268,deadline)="",[1]!EM_S_VAL_MV(E2268,deadline)="--",[1]!EM_S_VAL_MV(E2268,deadline)="null"),0,[1]!EM_S_VAL_MV(E2268,deadline)/100000000))</f>
        <v>236.22274639470001</v>
      </c>
      <c r="J2268" s="46">
        <f ca="1">IF(E2268="","",IF(RIGHT(LEFT($J$1,6),3)="TTM",[1]!EM_S_FA_PROFIT_TTM(E2268,LEFT(RIGHT($J$1,11),10),1)/100000000,[1]!EM_S_STM07_IS(E2268,61,LEFT(RIGHT($J$1,5),4)&amp;"-12-31",1)/100000000))</f>
        <v>-23.587389893600001</v>
      </c>
      <c r="K2268" s="36">
        <f t="shared" ca="1" si="177"/>
        <v>-10.014789574440988</v>
      </c>
      <c r="L2268" s="46">
        <f ca="1">IF(E2268="","",IF(ISERROR(IF(行业估值!$E$7="最新年报",[1]!EM_S_STM07_BS(E2268,140,LEFT(RIGHT($L$1,5),4)&amp;"-12-31",1)/100000000,[1]!EM_S_STM07_BS(E2268,140,LEFT(RIGHT($L$1,11),10),1)/100000000)),0,IF(行业估值!$E$7="最新年报",[1]!EM_S_STM07_BS(E2268,140,LEFT(RIGHT($L$1,5),4)&amp;"-12-31",1)/100000000,[1]!EM_S_STM07_BS(E2268,140,LEFT(RIGHT($L$1,11),10),1)/100000000)))</f>
        <v>165.88580986829999</v>
      </c>
      <c r="M2268" s="36">
        <f t="shared" ca="1" si="178"/>
        <v>1.4240081570704686</v>
      </c>
      <c r="N2268" s="37" t="str">
        <f ca="1">IF(E2268="","",IF(ISERROR([1]!EM_S_EST_NETPROFIT(E2268,行业估值!$E$6,deadline)/100000000),"-",[1]!EM_S_EST_NETPROFIT(E2268,行业估值!$E$6,deadline)/100000000))</f>
        <v>-</v>
      </c>
      <c r="O2268" s="36" t="str">
        <f t="shared" ca="1" si="179"/>
        <v>-</v>
      </c>
      <c r="T2268" s="64" t="s">
        <v>4451</v>
      </c>
      <c r="U2268" s="64" t="s">
        <v>4452</v>
      </c>
    </row>
    <row r="2269" spans="4:21">
      <c r="D2269" s="45" t="str">
        <f>IF(AND(行业估值!$B$39=$G2269,COUNTIF($G$2:$G$2552,$G2269)&gt;=1),COUNTIF($G$2:G2269,$G2269),"")</f>
        <v/>
      </c>
      <c r="E2269" s="65" t="str">
        <f t="shared" si="175"/>
        <v>600101.SH</v>
      </c>
      <c r="F2269" s="65" t="str">
        <f t="shared" si="176"/>
        <v>明星电力</v>
      </c>
      <c r="G2269" s="34" t="str">
        <f>IF(E2269="","",IF(行业估值!$C$5="申万行业",[1]!EM_S_INFO_INDUSTRY_SW2014(E2269,"1"),IF(行业估值!$C$5="证监会行业",[1]!EM_S_INFO_INDUSTRY_CSRC1(E2269,"1"),[1]!EM_S_INFO_INDUSTRY_EM2016(E2269,"1"))))</f>
        <v>公用事业</v>
      </c>
      <c r="H2269" s="34" t="str">
        <f>IF(E2269="","",IF($H$1="上证50",[1]!EM_S_INFO_COMPINDEX(E2269,"000016"),"")&amp;IF($H$1="上证180",[1]!EM_S_INFO_COMPINDEX(E2269,"000010"),"")&amp;IF($H$1="沪深300",[1]!EM_S_INFO_COMPINDEX(E2269,"000300"),"")&amp;IF(AND($H$1="上证A股",RIGHT(E2269,2)="SH"),"是","")&amp;IF(AND($H$1="深证A股",RIGHT(E2269,2)="SZ"),"是","")&amp;IF(AND($H$1="创业板",LEFT(E2269,1)-3=0),"是","")&amp;IF(AND($H$1="全部A股",E2269&lt;&gt;0),"是","")&amp;IF(AND($H$1="中小板",LEFT(E2269,3)="002"),"是",""))</f>
        <v>是</v>
      </c>
      <c r="I2269" s="46">
        <f ca="1">IF(E2269="","",IF(OR([1]!EM_S_VAL_MV(E2269,deadline)="",[1]!EM_S_VAL_MV(E2269,deadline)="--",[1]!EM_S_VAL_MV(E2269,deadline)="null"),0,[1]!EM_S_VAL_MV(E2269,deadline)/100000000))</f>
        <v>29.92171957</v>
      </c>
      <c r="J2269" s="46">
        <f ca="1">IF(E2269="","",IF(RIGHT(LEFT($J$1,6),3)="TTM",[1]!EM_S_FA_PROFIT_TTM(E2269,LEFT(RIGHT($J$1,11),10),1)/100000000,[1]!EM_S_STM07_IS(E2269,61,LEFT(RIGHT($J$1,5),4)&amp;"-12-31",1)/100000000))</f>
        <v>0.92511872840000009</v>
      </c>
      <c r="K2269" s="36">
        <f t="shared" ca="1" si="177"/>
        <v>32.343653470025238</v>
      </c>
      <c r="L2269" s="46">
        <f ca="1">IF(E2269="","",IF(ISERROR(IF(行业估值!$E$7="最新年报",[1]!EM_S_STM07_BS(E2269,140,LEFT(RIGHT($L$1,5),4)&amp;"-12-31",1)/100000000,[1]!EM_S_STM07_BS(E2269,140,LEFT(RIGHT($L$1,11),10),1)/100000000)),0,IF(行业估值!$E$7="最新年报",[1]!EM_S_STM07_BS(E2269,140,LEFT(RIGHT($L$1,5),4)&amp;"-12-31",1)/100000000,[1]!EM_S_STM07_BS(E2269,140,LEFT(RIGHT($L$1,11),10),1)/100000000)))</f>
        <v>23.191822449499998</v>
      </c>
      <c r="M2269" s="36">
        <f t="shared" ca="1" si="178"/>
        <v>1.2901840566930132</v>
      </c>
      <c r="N2269" s="37" t="str">
        <f ca="1">IF(E2269="","",IF(ISERROR([1]!EM_S_EST_NETPROFIT(E2269,行业估值!$E$6,deadline)/100000000),"-",[1]!EM_S_EST_NETPROFIT(E2269,行业估值!$E$6,deadline)/100000000))</f>
        <v>-</v>
      </c>
      <c r="O2269" s="36" t="str">
        <f t="shared" ca="1" si="179"/>
        <v>-</v>
      </c>
      <c r="T2269" s="64" t="s">
        <v>4453</v>
      </c>
      <c r="U2269" s="64" t="s">
        <v>4454</v>
      </c>
    </row>
    <row r="2270" spans="4:21">
      <c r="D2270" s="45" t="str">
        <f>IF(AND(行业估值!$B$39=$G2270,COUNTIF($G$2:$G$2552,$G2270)&gt;=1),COUNTIF($G$2:G2270,$G2270),"")</f>
        <v/>
      </c>
      <c r="E2270" s="65" t="str">
        <f t="shared" si="175"/>
        <v>600103.SH</v>
      </c>
      <c r="F2270" s="65" t="str">
        <f t="shared" si="176"/>
        <v>青山纸业</v>
      </c>
      <c r="G2270" s="34" t="str">
        <f>IF(E2270="","",IF(行业估值!$C$5="申万行业",[1]!EM_S_INFO_INDUSTRY_SW2014(E2270,"1"),IF(行业估值!$C$5="证监会行业",[1]!EM_S_INFO_INDUSTRY_CSRC1(E2270,"1"),[1]!EM_S_INFO_INDUSTRY_EM2016(E2270,"1"))))</f>
        <v>轻工制造</v>
      </c>
      <c r="H2270" s="34" t="str">
        <f>IF(E2270="","",IF($H$1="上证50",[1]!EM_S_INFO_COMPINDEX(E2270,"000016"),"")&amp;IF($H$1="上证180",[1]!EM_S_INFO_COMPINDEX(E2270,"000010"),"")&amp;IF($H$1="沪深300",[1]!EM_S_INFO_COMPINDEX(E2270,"000300"),"")&amp;IF(AND($H$1="上证A股",RIGHT(E2270,2)="SH"),"是","")&amp;IF(AND($H$1="深证A股",RIGHT(E2270,2)="SZ"),"是","")&amp;IF(AND($H$1="创业板",LEFT(E2270,1)-3=0),"是","")&amp;IF(AND($H$1="全部A股",E2270&lt;&gt;0),"是","")&amp;IF(AND($H$1="中小板",LEFT(E2270,3)="002"),"是",""))</f>
        <v>是</v>
      </c>
      <c r="I2270" s="46">
        <f ca="1">IF(E2270="","",IF(OR([1]!EM_S_VAL_MV(E2270,deadline)="",[1]!EM_S_VAL_MV(E2270,deadline)="--",[1]!EM_S_VAL_MV(E2270,deadline)="null"),0,[1]!EM_S_VAL_MV(E2270,deadline)/100000000))</f>
        <v>46.116356140000001</v>
      </c>
      <c r="J2270" s="46">
        <f ca="1">IF(E2270="","",IF(RIGHT(LEFT($J$1,6),3)="TTM",[1]!EM_S_FA_PROFIT_TTM(E2270,LEFT(RIGHT($J$1,11),10),1)/100000000,[1]!EM_S_STM07_IS(E2270,61,LEFT(RIGHT($J$1,5),4)&amp;"-12-31",1)/100000000))</f>
        <v>1.0889949006999999</v>
      </c>
      <c r="K2270" s="36">
        <f t="shared" ca="1" si="177"/>
        <v>42.347632767019071</v>
      </c>
      <c r="L2270" s="46">
        <f ca="1">IF(E2270="","",IF(ISERROR(IF(行业估值!$E$7="最新年报",[1]!EM_S_STM07_BS(E2270,140,LEFT(RIGHT($L$1,5),4)&amp;"-12-31",1)/100000000,[1]!EM_S_STM07_BS(E2270,140,LEFT(RIGHT($L$1,11),10),1)/100000000)),0,IF(行业估值!$E$7="最新年报",[1]!EM_S_STM07_BS(E2270,140,LEFT(RIGHT($L$1,5),4)&amp;"-12-31",1)/100000000,[1]!EM_S_STM07_BS(E2270,140,LEFT(RIGHT($L$1,11),10),1)/100000000)))</f>
        <v>35.673744045399999</v>
      </c>
      <c r="M2270" s="36">
        <f t="shared" ca="1" si="178"/>
        <v>1.292725430818539</v>
      </c>
      <c r="N2270" s="37" t="str">
        <f ca="1">IF(E2270="","",IF(ISERROR([1]!EM_S_EST_NETPROFIT(E2270,行业估值!$E$6,deadline)/100000000),"-",[1]!EM_S_EST_NETPROFIT(E2270,行业估值!$E$6,deadline)/100000000))</f>
        <v>-</v>
      </c>
      <c r="O2270" s="36" t="str">
        <f t="shared" ca="1" si="179"/>
        <v>-</v>
      </c>
      <c r="T2270" s="64" t="s">
        <v>4455</v>
      </c>
      <c r="U2270" s="64" t="s">
        <v>4456</v>
      </c>
    </row>
    <row r="2271" spans="4:21">
      <c r="D2271" s="45" t="str">
        <f>IF(AND(行业估值!$B$39=$G2271,COUNTIF($G$2:$G$2552,$G2271)&gt;=1),COUNTIF($G$2:G2271,$G2271),"")</f>
        <v/>
      </c>
      <c r="E2271" s="65" t="str">
        <f t="shared" si="175"/>
        <v>600104.SH</v>
      </c>
      <c r="F2271" s="65" t="str">
        <f t="shared" si="176"/>
        <v>上汽集团</v>
      </c>
      <c r="G2271" s="34" t="str">
        <f>IF(E2271="","",IF(行业估值!$C$5="申万行业",[1]!EM_S_INFO_INDUSTRY_SW2014(E2271,"1"),IF(行业估值!$C$5="证监会行业",[1]!EM_S_INFO_INDUSTRY_CSRC1(E2271,"1"),[1]!EM_S_INFO_INDUSTRY_EM2016(E2271,"1"))))</f>
        <v>交运设备</v>
      </c>
      <c r="H2271" s="34" t="str">
        <f>IF(E2271="","",IF($H$1="上证50",[1]!EM_S_INFO_COMPINDEX(E2271,"000016"),"")&amp;IF($H$1="上证180",[1]!EM_S_INFO_COMPINDEX(E2271,"000010"),"")&amp;IF($H$1="沪深300",[1]!EM_S_INFO_COMPINDEX(E2271,"000300"),"")&amp;IF(AND($H$1="上证A股",RIGHT(E2271,2)="SH"),"是","")&amp;IF(AND($H$1="深证A股",RIGHT(E2271,2)="SZ"),"是","")&amp;IF(AND($H$1="创业板",LEFT(E2271,1)-3=0),"是","")&amp;IF(AND($H$1="全部A股",E2271&lt;&gt;0),"是","")&amp;IF(AND($H$1="中小板",LEFT(E2271,3)="002"),"是",""))</f>
        <v>是</v>
      </c>
      <c r="I2271" s="46">
        <f ca="1">IF(E2271="","",IF(OR([1]!EM_S_VAL_MV(E2271,deadline)="",[1]!EM_S_VAL_MV(E2271,deadline)="--",[1]!EM_S_VAL_MV(E2271,deadline)="null"),0,[1]!EM_S_VAL_MV(E2271,deadline)/100000000))</f>
        <v>2728.0882287274999</v>
      </c>
      <c r="J2271" s="46">
        <f ca="1">IF(E2271="","",IF(RIGHT(LEFT($J$1,6),3)="TTM",[1]!EM_S_FA_PROFIT_TTM(E2271,LEFT(RIGHT($J$1,11),10),1)/100000000,[1]!EM_S_STM07_IS(E2271,61,LEFT(RIGHT($J$1,5),4)&amp;"-12-31",1)/100000000))</f>
        <v>380.82999267809998</v>
      </c>
      <c r="K2271" s="36">
        <f t="shared" ca="1" si="177"/>
        <v>7.1635330230763659</v>
      </c>
      <c r="L2271" s="46">
        <f ca="1">IF(E2271="","",IF(ISERROR(IF(行业估值!$E$7="最新年报",[1]!EM_S_STM07_BS(E2271,140,LEFT(RIGHT($L$1,5),4)&amp;"-12-31",1)/100000000,[1]!EM_S_STM07_BS(E2271,140,LEFT(RIGHT($L$1,11),10),1)/100000000)),0,IF(行业估值!$E$7="最新年报",[1]!EM_S_STM07_BS(E2271,140,LEFT(RIGHT($L$1,5),4)&amp;"-12-31",1)/100000000,[1]!EM_S_STM07_BS(E2271,140,LEFT(RIGHT($L$1,11),10),1)/100000000)))</f>
        <v>2446.0473647201002</v>
      </c>
      <c r="M2271" s="36">
        <f t="shared" ca="1" si="178"/>
        <v>1.1153047435120593</v>
      </c>
      <c r="N2271" s="37">
        <f ca="1">IF(E2271="","",IF(ISERROR([1]!EM_S_EST_NETPROFIT(E2271,行业估值!$E$6,deadline)/100000000),"-",[1]!EM_S_EST_NETPROFIT(E2271,行业估值!$E$6,deadline)/100000000))</f>
        <v>303.25032125000001</v>
      </c>
      <c r="O2271" s="36">
        <f t="shared" ca="1" si="179"/>
        <v>8.9961594021806821</v>
      </c>
      <c r="T2271" s="64" t="s">
        <v>4457</v>
      </c>
      <c r="U2271" s="64" t="s">
        <v>4458</v>
      </c>
    </row>
    <row r="2272" spans="4:21">
      <c r="D2272" s="45" t="str">
        <f>IF(AND(行业估值!$B$39=$G2272,COUNTIF($G$2:$G$2552,$G2272)&gt;=1),COUNTIF($G$2:G2272,$G2272),"")</f>
        <v/>
      </c>
      <c r="E2272" s="65" t="str">
        <f t="shared" si="175"/>
        <v>600105.SH</v>
      </c>
      <c r="F2272" s="65" t="str">
        <f t="shared" si="176"/>
        <v>永鼎股份</v>
      </c>
      <c r="G2272" s="34" t="str">
        <f>IF(E2272="","",IF(行业估值!$C$5="申万行业",[1]!EM_S_INFO_INDUSTRY_SW2014(E2272,"1"),IF(行业估值!$C$5="证监会行业",[1]!EM_S_INFO_INDUSTRY_CSRC1(E2272,"1"),[1]!EM_S_INFO_INDUSTRY_EM2016(E2272,"1"))))</f>
        <v>信息技术</v>
      </c>
      <c r="H2272" s="34" t="str">
        <f>IF(E2272="","",IF($H$1="上证50",[1]!EM_S_INFO_COMPINDEX(E2272,"000016"),"")&amp;IF($H$1="上证180",[1]!EM_S_INFO_COMPINDEX(E2272,"000010"),"")&amp;IF($H$1="沪深300",[1]!EM_S_INFO_COMPINDEX(E2272,"000300"),"")&amp;IF(AND($H$1="上证A股",RIGHT(E2272,2)="SH"),"是","")&amp;IF(AND($H$1="深证A股",RIGHT(E2272,2)="SZ"),"是","")&amp;IF(AND($H$1="创业板",LEFT(E2272,1)-3=0),"是","")&amp;IF(AND($H$1="全部A股",E2272&lt;&gt;0),"是","")&amp;IF(AND($H$1="中小板",LEFT(E2272,3)="002"),"是",""))</f>
        <v>是</v>
      </c>
      <c r="I2272" s="46">
        <f ca="1">IF(E2272="","",IF(OR([1]!EM_S_VAL_MV(E2272,deadline)="",[1]!EM_S_VAL_MV(E2272,deadline)="--",[1]!EM_S_VAL_MV(E2272,deadline)="null"),0,[1]!EM_S_VAL_MV(E2272,deadline)/100000000))</f>
        <v>57.288854020000002</v>
      </c>
      <c r="J2272" s="46">
        <f ca="1">IF(E2272="","",IF(RIGHT(LEFT($J$1,6),3)="TTM",[1]!EM_S_FA_PROFIT_TTM(E2272,LEFT(RIGHT($J$1,11),10),1)/100000000,[1]!EM_S_STM07_IS(E2272,61,LEFT(RIGHT($J$1,5),4)&amp;"-12-31",1)/100000000))</f>
        <v>1.6458638212999999</v>
      </c>
      <c r="K2272" s="36">
        <f t="shared" ca="1" si="177"/>
        <v>34.807772841588985</v>
      </c>
      <c r="L2272" s="46">
        <f ca="1">IF(E2272="","",IF(ISERROR(IF(行业估值!$E$7="最新年报",[1]!EM_S_STM07_BS(E2272,140,LEFT(RIGHT($L$1,5),4)&amp;"-12-31",1)/100000000,[1]!EM_S_STM07_BS(E2272,140,LEFT(RIGHT($L$1,11),10),1)/100000000)),0,IF(行业估值!$E$7="最新年报",[1]!EM_S_STM07_BS(E2272,140,LEFT(RIGHT($L$1,5),4)&amp;"-12-31",1)/100000000,[1]!EM_S_STM07_BS(E2272,140,LEFT(RIGHT($L$1,11),10),1)/100000000)))</f>
        <v>27.731558359299999</v>
      </c>
      <c r="M2272" s="36">
        <f t="shared" ca="1" si="178"/>
        <v>2.0658360874547728</v>
      </c>
      <c r="N2272" s="37" t="str">
        <f ca="1">IF(E2272="","",IF(ISERROR([1]!EM_S_EST_NETPROFIT(E2272,行业估值!$E$6,deadline)/100000000),"-",[1]!EM_S_EST_NETPROFIT(E2272,行业估值!$E$6,deadline)/100000000))</f>
        <v>-</v>
      </c>
      <c r="O2272" s="36" t="str">
        <f t="shared" ca="1" si="179"/>
        <v>-</v>
      </c>
      <c r="T2272" s="64" t="s">
        <v>4459</v>
      </c>
      <c r="U2272" s="64" t="s">
        <v>4460</v>
      </c>
    </row>
    <row r="2273" spans="4:21">
      <c r="D2273" s="45" t="str">
        <f>IF(AND(行业估值!$B$39=$G2273,COUNTIF($G$2:$G$2552,$G2273)&gt;=1),COUNTIF($G$2:G2273,$G2273),"")</f>
        <v/>
      </c>
      <c r="E2273" s="65" t="str">
        <f t="shared" si="175"/>
        <v>600106.SH</v>
      </c>
      <c r="F2273" s="65" t="str">
        <f t="shared" si="176"/>
        <v>重庆路桥</v>
      </c>
      <c r="G2273" s="34" t="str">
        <f>IF(E2273="","",IF(行业估值!$C$5="申万行业",[1]!EM_S_INFO_INDUSTRY_SW2014(E2273,"1"),IF(行业估值!$C$5="证监会行业",[1]!EM_S_INFO_INDUSTRY_CSRC1(E2273,"1"),[1]!EM_S_INFO_INDUSTRY_EM2016(E2273,"1"))))</f>
        <v>交通运输</v>
      </c>
      <c r="H2273" s="34" t="str">
        <f>IF(E2273="","",IF($H$1="上证50",[1]!EM_S_INFO_COMPINDEX(E2273,"000016"),"")&amp;IF($H$1="上证180",[1]!EM_S_INFO_COMPINDEX(E2273,"000010"),"")&amp;IF($H$1="沪深300",[1]!EM_S_INFO_COMPINDEX(E2273,"000300"),"")&amp;IF(AND($H$1="上证A股",RIGHT(E2273,2)="SH"),"是","")&amp;IF(AND($H$1="深证A股",RIGHT(E2273,2)="SZ"),"是","")&amp;IF(AND($H$1="创业板",LEFT(E2273,1)-3=0),"是","")&amp;IF(AND($H$1="全部A股",E2273&lt;&gt;0),"是","")&amp;IF(AND($H$1="中小板",LEFT(E2273,3)="002"),"是",""))</f>
        <v>是</v>
      </c>
      <c r="I2273" s="46">
        <f ca="1">IF(E2273="","",IF(OR([1]!EM_S_VAL_MV(E2273,deadline)="",[1]!EM_S_VAL_MV(E2273,deadline)="--",[1]!EM_S_VAL_MV(E2273,deadline)="null"),0,[1]!EM_S_VAL_MV(E2273,deadline)/100000000))</f>
        <v>35.2795743784</v>
      </c>
      <c r="J2273" s="46">
        <f ca="1">IF(E2273="","",IF(RIGHT(LEFT($J$1,6),3)="TTM",[1]!EM_S_FA_PROFIT_TTM(E2273,LEFT(RIGHT($J$1,11),10),1)/100000000,[1]!EM_S_STM07_IS(E2273,61,LEFT(RIGHT($J$1,5),4)&amp;"-12-31",1)/100000000))</f>
        <v>2.3999351202999999</v>
      </c>
      <c r="K2273" s="36">
        <f t="shared" ca="1" si="177"/>
        <v>14.700220051777872</v>
      </c>
      <c r="L2273" s="46">
        <f ca="1">IF(E2273="","",IF(ISERROR(IF(行业估值!$E$7="最新年报",[1]!EM_S_STM07_BS(E2273,140,LEFT(RIGHT($L$1,5),4)&amp;"-12-31",1)/100000000,[1]!EM_S_STM07_BS(E2273,140,LEFT(RIGHT($L$1,11),10),1)/100000000)),0,IF(行业估值!$E$7="最新年报",[1]!EM_S_STM07_BS(E2273,140,LEFT(RIGHT($L$1,5),4)&amp;"-12-31",1)/100000000,[1]!EM_S_STM07_BS(E2273,140,LEFT(RIGHT($L$1,11),10),1)/100000000)))</f>
        <v>36.914793017800001</v>
      </c>
      <c r="M2273" s="36">
        <f t="shared" ca="1" si="178"/>
        <v>0.95570289020416521</v>
      </c>
      <c r="N2273" s="37" t="str">
        <f ca="1">IF(E2273="","",IF(ISERROR([1]!EM_S_EST_NETPROFIT(E2273,行业估值!$E$6,deadline)/100000000),"-",[1]!EM_S_EST_NETPROFIT(E2273,行业估值!$E$6,deadline)/100000000))</f>
        <v>-</v>
      </c>
      <c r="O2273" s="36" t="str">
        <f t="shared" ca="1" si="179"/>
        <v>-</v>
      </c>
      <c r="T2273" s="64" t="s">
        <v>4461</v>
      </c>
      <c r="U2273" s="64" t="s">
        <v>4462</v>
      </c>
    </row>
    <row r="2274" spans="4:21">
      <c r="D2274" s="45" t="str">
        <f>IF(AND(行业估值!$B$39=$G2274,COUNTIF($G$2:$G$2552,$G2274)&gt;=1),COUNTIF($G$2:G2274,$G2274),"")</f>
        <v/>
      </c>
      <c r="E2274" s="65" t="str">
        <f t="shared" si="175"/>
        <v>600107.SH</v>
      </c>
      <c r="F2274" s="65" t="str">
        <f t="shared" si="176"/>
        <v>美尔雅</v>
      </c>
      <c r="G2274" s="34" t="str">
        <f>IF(E2274="","",IF(行业估值!$C$5="申万行业",[1]!EM_S_INFO_INDUSTRY_SW2014(E2274,"1"),IF(行业估值!$C$5="证监会行业",[1]!EM_S_INFO_INDUSTRY_CSRC1(E2274,"1"),[1]!EM_S_INFO_INDUSTRY_EM2016(E2274,"1"))))</f>
        <v>纺织服装</v>
      </c>
      <c r="H2274" s="34" t="str">
        <f>IF(E2274="","",IF($H$1="上证50",[1]!EM_S_INFO_COMPINDEX(E2274,"000016"),"")&amp;IF($H$1="上证180",[1]!EM_S_INFO_COMPINDEX(E2274,"000010"),"")&amp;IF($H$1="沪深300",[1]!EM_S_INFO_COMPINDEX(E2274,"000300"),"")&amp;IF(AND($H$1="上证A股",RIGHT(E2274,2)="SH"),"是","")&amp;IF(AND($H$1="深证A股",RIGHT(E2274,2)="SZ"),"是","")&amp;IF(AND($H$1="创业板",LEFT(E2274,1)-3=0),"是","")&amp;IF(AND($H$1="全部A股",E2274&lt;&gt;0),"是","")&amp;IF(AND($H$1="中小板",LEFT(E2274,3)="002"),"是",""))</f>
        <v>是</v>
      </c>
      <c r="I2274" s="46">
        <f ca="1">IF(E2274="","",IF(OR([1]!EM_S_VAL_MV(E2274,deadline)="",[1]!EM_S_VAL_MV(E2274,deadline)="--",[1]!EM_S_VAL_MV(E2274,deadline)="null"),0,[1]!EM_S_VAL_MV(E2274,deadline)/100000000))</f>
        <v>22.896000000000001</v>
      </c>
      <c r="J2274" s="46">
        <f ca="1">IF(E2274="","",IF(RIGHT(LEFT($J$1,6),3)="TTM",[1]!EM_S_FA_PROFIT_TTM(E2274,LEFT(RIGHT($J$1,11),10),1)/100000000,[1]!EM_S_STM07_IS(E2274,61,LEFT(RIGHT($J$1,5),4)&amp;"-12-31",1)/100000000))</f>
        <v>0.52249850090000005</v>
      </c>
      <c r="K2274" s="36">
        <f t="shared" ca="1" si="177"/>
        <v>43.820221417978807</v>
      </c>
      <c r="L2274" s="46">
        <f ca="1">IF(E2274="","",IF(ISERROR(IF(行业估值!$E$7="最新年报",[1]!EM_S_STM07_BS(E2274,140,LEFT(RIGHT($L$1,5),4)&amp;"-12-31",1)/100000000,[1]!EM_S_STM07_BS(E2274,140,LEFT(RIGHT($L$1,11),10),1)/100000000)),0,IF(行业估值!$E$7="最新年报",[1]!EM_S_STM07_BS(E2274,140,LEFT(RIGHT($L$1,5),4)&amp;"-12-31",1)/100000000,[1]!EM_S_STM07_BS(E2274,140,LEFT(RIGHT($L$1,11),10),1)/100000000)))</f>
        <v>6.0932924892999996</v>
      </c>
      <c r="M2274" s="36">
        <f t="shared" ca="1" si="178"/>
        <v>3.7575744214160158</v>
      </c>
      <c r="N2274" s="37" t="str">
        <f ca="1">IF(E2274="","",IF(ISERROR([1]!EM_S_EST_NETPROFIT(E2274,行业估值!$E$6,deadline)/100000000),"-",[1]!EM_S_EST_NETPROFIT(E2274,行业估值!$E$6,deadline)/100000000))</f>
        <v>-</v>
      </c>
      <c r="O2274" s="36" t="str">
        <f t="shared" ca="1" si="179"/>
        <v>-</v>
      </c>
      <c r="T2274" s="64" t="s">
        <v>4463</v>
      </c>
      <c r="U2274" s="64" t="s">
        <v>4464</v>
      </c>
    </row>
    <row r="2275" spans="4:21">
      <c r="D2275" s="45" t="str">
        <f>IF(AND(行业估值!$B$39=$G2275,COUNTIF($G$2:$G$2552,$G2275)&gt;=1),COUNTIF($G$2:G2275,$G2275),"")</f>
        <v/>
      </c>
      <c r="E2275" s="65" t="str">
        <f t="shared" si="175"/>
        <v>600108.SH</v>
      </c>
      <c r="F2275" s="65" t="str">
        <f t="shared" si="176"/>
        <v>亚盛集团</v>
      </c>
      <c r="G2275" s="34" t="str">
        <f>IF(E2275="","",IF(行业估值!$C$5="申万行业",[1]!EM_S_INFO_INDUSTRY_SW2014(E2275,"1"),IF(行业估值!$C$5="证监会行业",[1]!EM_S_INFO_INDUSTRY_CSRC1(E2275,"1"),[1]!EM_S_INFO_INDUSTRY_EM2016(E2275,"1"))))</f>
        <v>农林牧渔</v>
      </c>
      <c r="H2275" s="34" t="str">
        <f>IF(E2275="","",IF($H$1="上证50",[1]!EM_S_INFO_COMPINDEX(E2275,"000016"),"")&amp;IF($H$1="上证180",[1]!EM_S_INFO_COMPINDEX(E2275,"000010"),"")&amp;IF($H$1="沪深300",[1]!EM_S_INFO_COMPINDEX(E2275,"000300"),"")&amp;IF(AND($H$1="上证A股",RIGHT(E2275,2)="SH"),"是","")&amp;IF(AND($H$1="深证A股",RIGHT(E2275,2)="SZ"),"是","")&amp;IF(AND($H$1="创业板",LEFT(E2275,1)-3=0),"是","")&amp;IF(AND($H$1="全部A股",E2275&lt;&gt;0),"是","")&amp;IF(AND($H$1="中小板",LEFT(E2275,3)="002"),"是",""))</f>
        <v>是</v>
      </c>
      <c r="I2275" s="46">
        <f ca="1">IF(E2275="","",IF(OR([1]!EM_S_VAL_MV(E2275,deadline)="",[1]!EM_S_VAL_MV(E2275,deadline)="--",[1]!EM_S_VAL_MV(E2275,deadline)="null"),0,[1]!EM_S_VAL_MV(E2275,deadline)/100000000))</f>
        <v>54.7083149001</v>
      </c>
      <c r="J2275" s="46">
        <f ca="1">IF(E2275="","",IF(RIGHT(LEFT($J$1,6),3)="TTM",[1]!EM_S_FA_PROFIT_TTM(E2275,LEFT(RIGHT($J$1,11),10),1)/100000000,[1]!EM_S_STM07_IS(E2275,61,LEFT(RIGHT($J$1,5),4)&amp;"-12-31",1)/100000000))</f>
        <v>0.71783485159999993</v>
      </c>
      <c r="K2275" s="36">
        <f t="shared" ca="1" si="177"/>
        <v>76.212954523118071</v>
      </c>
      <c r="L2275" s="46">
        <f ca="1">IF(E2275="","",IF(ISERROR(IF(行业估值!$E$7="最新年报",[1]!EM_S_STM07_BS(E2275,140,LEFT(RIGHT($L$1,5),4)&amp;"-12-31",1)/100000000,[1]!EM_S_STM07_BS(E2275,140,LEFT(RIGHT($L$1,11),10),1)/100000000)),0,IF(行业估值!$E$7="最新年报",[1]!EM_S_STM07_BS(E2275,140,LEFT(RIGHT($L$1,5),4)&amp;"-12-31",1)/100000000,[1]!EM_S_STM07_BS(E2275,140,LEFT(RIGHT($L$1,11),10),1)/100000000)))</f>
        <v>48.352089163400002</v>
      </c>
      <c r="M2275" s="36">
        <f t="shared" ca="1" si="178"/>
        <v>1.1314571065423855</v>
      </c>
      <c r="N2275" s="37" t="str">
        <f ca="1">IF(E2275="","",IF(ISERROR([1]!EM_S_EST_NETPROFIT(E2275,行业估值!$E$6,deadline)/100000000),"-",[1]!EM_S_EST_NETPROFIT(E2275,行业估值!$E$6,deadline)/100000000))</f>
        <v>-</v>
      </c>
      <c r="O2275" s="36" t="str">
        <f t="shared" ca="1" si="179"/>
        <v>-</v>
      </c>
      <c r="T2275" s="64" t="s">
        <v>4465</v>
      </c>
      <c r="U2275" s="64" t="s">
        <v>4466</v>
      </c>
    </row>
    <row r="2276" spans="4:21">
      <c r="D2276" s="45" t="str">
        <f>IF(AND(行业估值!$B$39=$G2276,COUNTIF($G$2:$G$2552,$G2276)&gt;=1),COUNTIF($G$2:G2276,$G2276),"")</f>
        <v/>
      </c>
      <c r="E2276" s="65" t="str">
        <f t="shared" si="175"/>
        <v>600109.SH</v>
      </c>
      <c r="F2276" s="65" t="str">
        <f t="shared" si="176"/>
        <v>国金证券</v>
      </c>
      <c r="G2276" s="34" t="str">
        <f>IF(E2276="","",IF(行业估值!$C$5="申万行业",[1]!EM_S_INFO_INDUSTRY_SW2014(E2276,"1"),IF(行业估值!$C$5="证监会行业",[1]!EM_S_INFO_INDUSTRY_CSRC1(E2276,"1"),[1]!EM_S_INFO_INDUSTRY_EM2016(E2276,"1"))))</f>
        <v>金融</v>
      </c>
      <c r="H2276" s="34" t="str">
        <f>IF(E2276="","",IF($H$1="上证50",[1]!EM_S_INFO_COMPINDEX(E2276,"000016"),"")&amp;IF($H$1="上证180",[1]!EM_S_INFO_COMPINDEX(E2276,"000010"),"")&amp;IF($H$1="沪深300",[1]!EM_S_INFO_COMPINDEX(E2276,"000300"),"")&amp;IF(AND($H$1="上证A股",RIGHT(E2276,2)="SH"),"是","")&amp;IF(AND($H$1="深证A股",RIGHT(E2276,2)="SZ"),"是","")&amp;IF(AND($H$1="创业板",LEFT(E2276,1)-3=0),"是","")&amp;IF(AND($H$1="全部A股",E2276&lt;&gt;0),"是","")&amp;IF(AND($H$1="中小板",LEFT(E2276,3)="002"),"是",""))</f>
        <v>是</v>
      </c>
      <c r="I2276" s="46">
        <f ca="1">IF(E2276="","",IF(OR([1]!EM_S_VAL_MV(E2276,deadline)="",[1]!EM_S_VAL_MV(E2276,deadline)="--",[1]!EM_S_VAL_MV(E2276,deadline)="null"),0,[1]!EM_S_VAL_MV(E2276,deadline)/100000000))</f>
        <v>248.60233528200001</v>
      </c>
      <c r="J2276" s="46">
        <f ca="1">IF(E2276="","",IF(RIGHT(LEFT($J$1,6),3)="TTM",[1]!EM_S_FA_PROFIT_TTM(E2276,LEFT(RIGHT($J$1,11),10),1)/100000000,[1]!EM_S_STM07_IS(E2276,61,LEFT(RIGHT($J$1,5),4)&amp;"-12-31",1)/100000000))</f>
        <v>11.709040855</v>
      </c>
      <c r="K2276" s="36">
        <f t="shared" ca="1" si="177"/>
        <v>21.231656662624225</v>
      </c>
      <c r="L2276" s="46">
        <f ca="1">IF(E2276="","",IF(ISERROR(IF(行业估值!$E$7="最新年报",[1]!EM_S_STM07_BS(E2276,140,LEFT(RIGHT($L$1,5),4)&amp;"-12-31",1)/100000000,[1]!EM_S_STM07_BS(E2276,140,LEFT(RIGHT($L$1,11),10),1)/100000000)),0,IF(行业估值!$E$7="最新年报",[1]!EM_S_STM07_BS(E2276,140,LEFT(RIGHT($L$1,5),4)&amp;"-12-31",1)/100000000,[1]!EM_S_STM07_BS(E2276,140,LEFT(RIGHT($L$1,11),10),1)/100000000)))</f>
        <v>203.18250596909999</v>
      </c>
      <c r="M2276" s="36">
        <f t="shared" ca="1" si="178"/>
        <v>1.2235420273820594</v>
      </c>
      <c r="N2276" s="37">
        <f ca="1">IF(E2276="","",IF(ISERROR([1]!EM_S_EST_NETPROFIT(E2276,行业估值!$E$6,deadline)/100000000),"-",[1]!EM_S_EST_NETPROFIT(E2276,行业估值!$E$6,deadline)/100000000))</f>
        <v>11.11</v>
      </c>
      <c r="O2276" s="36">
        <f t="shared" ca="1" si="179"/>
        <v>22.376447820162017</v>
      </c>
      <c r="T2276" s="64" t="s">
        <v>4467</v>
      </c>
      <c r="U2276" s="64" t="s">
        <v>4468</v>
      </c>
    </row>
    <row r="2277" spans="4:21">
      <c r="D2277" s="45" t="str">
        <f>IF(AND(行业估值!$B$39=$G2277,COUNTIF($G$2:$G$2552,$G2277)&gt;=1),COUNTIF($G$2:G2277,$G2277),"")</f>
        <v/>
      </c>
      <c r="E2277" s="65" t="str">
        <f t="shared" si="175"/>
        <v>600110.SH</v>
      </c>
      <c r="F2277" s="65" t="str">
        <f t="shared" si="176"/>
        <v>诺德股份</v>
      </c>
      <c r="G2277" s="34" t="str">
        <f>IF(E2277="","",IF(行业估值!$C$5="申万行业",[1]!EM_S_INFO_INDUSTRY_SW2014(E2277,"1"),IF(行业估值!$C$5="证监会行业",[1]!EM_S_INFO_INDUSTRY_CSRC1(E2277,"1"),[1]!EM_S_INFO_INDUSTRY_EM2016(E2277,"1"))))</f>
        <v>电气设备</v>
      </c>
      <c r="H2277" s="34" t="str">
        <f>IF(E2277="","",IF($H$1="上证50",[1]!EM_S_INFO_COMPINDEX(E2277,"000016"),"")&amp;IF($H$1="上证180",[1]!EM_S_INFO_COMPINDEX(E2277,"000010"),"")&amp;IF($H$1="沪深300",[1]!EM_S_INFO_COMPINDEX(E2277,"000300"),"")&amp;IF(AND($H$1="上证A股",RIGHT(E2277,2)="SH"),"是","")&amp;IF(AND($H$1="深证A股",RIGHT(E2277,2)="SZ"),"是","")&amp;IF(AND($H$1="创业板",LEFT(E2277,1)-3=0),"是","")&amp;IF(AND($H$1="全部A股",E2277&lt;&gt;0),"是","")&amp;IF(AND($H$1="中小板",LEFT(E2277,3)="002"),"是",""))</f>
        <v>是</v>
      </c>
      <c r="I2277" s="46">
        <f ca="1">IF(E2277="","",IF(OR([1]!EM_S_VAL_MV(E2277,deadline)="",[1]!EM_S_VAL_MV(E2277,deadline)="--",[1]!EM_S_VAL_MV(E2277,deadline)="null"),0,[1]!EM_S_VAL_MV(E2277,deadline)/100000000))</f>
        <v>49.463420171000003</v>
      </c>
      <c r="J2277" s="46">
        <f ca="1">IF(E2277="","",IF(RIGHT(LEFT($J$1,6),3)="TTM",[1]!EM_S_FA_PROFIT_TTM(E2277,LEFT(RIGHT($J$1,11),10),1)/100000000,[1]!EM_S_STM07_IS(E2277,61,LEFT(RIGHT($J$1,5),4)&amp;"-12-31",1)/100000000))</f>
        <v>1.1829104861999999</v>
      </c>
      <c r="K2277" s="36">
        <f t="shared" ca="1" si="177"/>
        <v>41.815015377788278</v>
      </c>
      <c r="L2277" s="46">
        <f ca="1">IF(E2277="","",IF(ISERROR(IF(行业估值!$E$7="最新年报",[1]!EM_S_STM07_BS(E2277,140,LEFT(RIGHT($L$1,5),4)&amp;"-12-31",1)/100000000,[1]!EM_S_STM07_BS(E2277,140,LEFT(RIGHT($L$1,11),10),1)/100000000)),0,IF(行业估值!$E$7="最新年报",[1]!EM_S_STM07_BS(E2277,140,LEFT(RIGHT($L$1,5),4)&amp;"-12-31",1)/100000000,[1]!EM_S_STM07_BS(E2277,140,LEFT(RIGHT($L$1,11),10),1)/100000000)))</f>
        <v>22.023537134600002</v>
      </c>
      <c r="M2277" s="36">
        <f t="shared" ca="1" si="178"/>
        <v>2.2459344231899365</v>
      </c>
      <c r="N2277" s="37" t="str">
        <f ca="1">IF(E2277="","",IF(ISERROR([1]!EM_S_EST_NETPROFIT(E2277,行业估值!$E$6,deadline)/100000000),"-",[1]!EM_S_EST_NETPROFIT(E2277,行业估值!$E$6,deadline)/100000000))</f>
        <v>-</v>
      </c>
      <c r="O2277" s="36" t="str">
        <f t="shared" ca="1" si="179"/>
        <v>-</v>
      </c>
      <c r="T2277" s="64" t="s">
        <v>4469</v>
      </c>
      <c r="U2277" s="64" t="s">
        <v>4470</v>
      </c>
    </row>
    <row r="2278" spans="4:21">
      <c r="D2278" s="45" t="str">
        <f>IF(AND(行业估值!$B$39=$G2278,COUNTIF($G$2:$G$2552,$G2278)&gt;=1),COUNTIF($G$2:G2278,$G2278),"")</f>
        <v/>
      </c>
      <c r="E2278" s="65" t="str">
        <f t="shared" si="175"/>
        <v>600111.SH</v>
      </c>
      <c r="F2278" s="65" t="str">
        <f t="shared" si="176"/>
        <v>北方稀土</v>
      </c>
      <c r="G2278" s="34" t="str">
        <f>IF(E2278="","",IF(行业估值!$C$5="申万行业",[1]!EM_S_INFO_INDUSTRY_SW2014(E2278,"1"),IF(行业估值!$C$5="证监会行业",[1]!EM_S_INFO_INDUSTRY_CSRC1(E2278,"1"),[1]!EM_S_INFO_INDUSTRY_EM2016(E2278,"1"))))</f>
        <v>有色金属</v>
      </c>
      <c r="H2278" s="34" t="str">
        <f>IF(E2278="","",IF($H$1="上证50",[1]!EM_S_INFO_COMPINDEX(E2278,"000016"),"")&amp;IF($H$1="上证180",[1]!EM_S_INFO_COMPINDEX(E2278,"000010"),"")&amp;IF($H$1="沪深300",[1]!EM_S_INFO_COMPINDEX(E2278,"000300"),"")&amp;IF(AND($H$1="上证A股",RIGHT(E2278,2)="SH"),"是","")&amp;IF(AND($H$1="深证A股",RIGHT(E2278,2)="SZ"),"是","")&amp;IF(AND($H$1="创业板",LEFT(E2278,1)-3=0),"是","")&amp;IF(AND($H$1="全部A股",E2278&lt;&gt;0),"是","")&amp;IF(AND($H$1="中小板",LEFT(E2278,3)="002"),"是",""))</f>
        <v>是</v>
      </c>
      <c r="I2278" s="46">
        <f ca="1">IF(E2278="","",IF(OR([1]!EM_S_VAL_MV(E2278,deadline)="",[1]!EM_S_VAL_MV(E2278,deadline)="--",[1]!EM_S_VAL_MV(E2278,deadline)="null"),0,[1]!EM_S_VAL_MV(E2278,deadline)/100000000))</f>
        <v>364.75982640000001</v>
      </c>
      <c r="J2278" s="46">
        <f ca="1">IF(E2278="","",IF(RIGHT(LEFT($J$1,6),3)="TTM",[1]!EM_S_FA_PROFIT_TTM(E2278,LEFT(RIGHT($J$1,11),10),1)/100000000,[1]!EM_S_STM07_IS(E2278,61,LEFT(RIGHT($J$1,5),4)&amp;"-12-31",1)/100000000))</f>
        <v>6.0320381452999996</v>
      </c>
      <c r="K2278" s="36">
        <f t="shared" ca="1" si="177"/>
        <v>60.470411097153118</v>
      </c>
      <c r="L2278" s="46">
        <f ca="1">IF(E2278="","",IF(ISERROR(IF(行业估值!$E$7="最新年报",[1]!EM_S_STM07_BS(E2278,140,LEFT(RIGHT($L$1,5),4)&amp;"-12-31",1)/100000000,[1]!EM_S_STM07_BS(E2278,140,LEFT(RIGHT($L$1,11),10),1)/100000000)),0,IF(行业估值!$E$7="最新年报",[1]!EM_S_STM07_BS(E2278,140,LEFT(RIGHT($L$1,5),4)&amp;"-12-31",1)/100000000,[1]!EM_S_STM07_BS(E2278,140,LEFT(RIGHT($L$1,11),10),1)/100000000)))</f>
        <v>95.385857788400003</v>
      </c>
      <c r="M2278" s="36">
        <f t="shared" ca="1" si="178"/>
        <v>3.8240451452370219</v>
      </c>
      <c r="N2278" s="37">
        <f ca="1">IF(E2278="","",IF(ISERROR([1]!EM_S_EST_NETPROFIT(E2278,行业估值!$E$6,deadline)/100000000),"-",[1]!EM_S_EST_NETPROFIT(E2278,行业估值!$E$6,deadline)/100000000))</f>
        <v>5.8866666666666676</v>
      </c>
      <c r="O2278" s="36">
        <f t="shared" ca="1" si="179"/>
        <v>61.963730419026042</v>
      </c>
      <c r="T2278" s="64" t="s">
        <v>4471</v>
      </c>
      <c r="U2278" s="64" t="s">
        <v>4472</v>
      </c>
    </row>
    <row r="2279" spans="4:21">
      <c r="D2279" s="45" t="str">
        <f>IF(AND(行业估值!$B$39=$G2279,COUNTIF($G$2:$G$2552,$G2279)&gt;=1),COUNTIF($G$2:G2279,$G2279),"")</f>
        <v/>
      </c>
      <c r="E2279" s="65" t="str">
        <f t="shared" si="175"/>
        <v>600112.SH</v>
      </c>
      <c r="F2279" s="65" t="str">
        <f t="shared" si="176"/>
        <v>ST天成</v>
      </c>
      <c r="G2279" s="34" t="str">
        <f>IF(E2279="","",IF(行业估值!$C$5="申万行业",[1]!EM_S_INFO_INDUSTRY_SW2014(E2279,"1"),IF(行业估值!$C$5="证监会行业",[1]!EM_S_INFO_INDUSTRY_CSRC1(E2279,"1"),[1]!EM_S_INFO_INDUSTRY_EM2016(E2279,"1"))))</f>
        <v>电气设备</v>
      </c>
      <c r="H2279" s="34" t="str">
        <f>IF(E2279="","",IF($H$1="上证50",[1]!EM_S_INFO_COMPINDEX(E2279,"000016"),"")&amp;IF($H$1="上证180",[1]!EM_S_INFO_COMPINDEX(E2279,"000010"),"")&amp;IF($H$1="沪深300",[1]!EM_S_INFO_COMPINDEX(E2279,"000300"),"")&amp;IF(AND($H$1="上证A股",RIGHT(E2279,2)="SH"),"是","")&amp;IF(AND($H$1="深证A股",RIGHT(E2279,2)="SZ"),"是","")&amp;IF(AND($H$1="创业板",LEFT(E2279,1)-3=0),"是","")&amp;IF(AND($H$1="全部A股",E2279&lt;&gt;0),"是","")&amp;IF(AND($H$1="中小板",LEFT(E2279,3)="002"),"是",""))</f>
        <v>是</v>
      </c>
      <c r="I2279" s="46">
        <f ca="1">IF(E2279="","",IF(OR([1]!EM_S_VAL_MV(E2279,deadline)="",[1]!EM_S_VAL_MV(E2279,deadline)="--",[1]!EM_S_VAL_MV(E2279,deadline)="null"),0,[1]!EM_S_VAL_MV(E2279,deadline)/100000000))</f>
        <v>10.235017404600001</v>
      </c>
      <c r="J2279" s="46">
        <f ca="1">IF(E2279="","",IF(RIGHT(LEFT($J$1,6),3)="TTM",[1]!EM_S_FA_PROFIT_TTM(E2279,LEFT(RIGHT($J$1,11),10),1)/100000000,[1]!EM_S_STM07_IS(E2279,61,LEFT(RIGHT($J$1,5),4)&amp;"-12-31",1)/100000000))</f>
        <v>-1.3750706303</v>
      </c>
      <c r="K2279" s="36">
        <f t="shared" ca="1" si="177"/>
        <v>-7.4432666795937754</v>
      </c>
      <c r="L2279" s="46">
        <f ca="1">IF(E2279="","",IF(ISERROR(IF(行业估值!$E$7="最新年报",[1]!EM_S_STM07_BS(E2279,140,LEFT(RIGHT($L$1,5),4)&amp;"-12-31",1)/100000000,[1]!EM_S_STM07_BS(E2279,140,LEFT(RIGHT($L$1,11),10),1)/100000000)),0,IF(行业估值!$E$7="最新年报",[1]!EM_S_STM07_BS(E2279,140,LEFT(RIGHT($L$1,5),4)&amp;"-12-31",1)/100000000,[1]!EM_S_STM07_BS(E2279,140,LEFT(RIGHT($L$1,11),10),1)/100000000)))</f>
        <v>11.103167631400002</v>
      </c>
      <c r="M2279" s="36">
        <f t="shared" ca="1" si="178"/>
        <v>0.9218105809422481</v>
      </c>
      <c r="N2279" s="37" t="str">
        <f ca="1">IF(E2279="","",IF(ISERROR([1]!EM_S_EST_NETPROFIT(E2279,行业估值!$E$6,deadline)/100000000),"-",[1]!EM_S_EST_NETPROFIT(E2279,行业估值!$E$6,deadline)/100000000))</f>
        <v>-</v>
      </c>
      <c r="O2279" s="36" t="str">
        <f t="shared" ca="1" si="179"/>
        <v>-</v>
      </c>
      <c r="T2279" s="64" t="s">
        <v>7359</v>
      </c>
      <c r="U2279" s="64" t="s">
        <v>4473</v>
      </c>
    </row>
    <row r="2280" spans="4:21">
      <c r="D2280" s="45" t="str">
        <f>IF(AND(行业估值!$B$39=$G2280,COUNTIF($G$2:$G$2552,$G2280)&gt;=1),COUNTIF($G$2:G2280,$G2280),"")</f>
        <v/>
      </c>
      <c r="E2280" s="65" t="str">
        <f t="shared" si="175"/>
        <v>600113.SH</v>
      </c>
      <c r="F2280" s="65" t="str">
        <f t="shared" si="176"/>
        <v>浙江东日</v>
      </c>
      <c r="G2280" s="34" t="str">
        <f>IF(E2280="","",IF(行业估值!$C$5="申万行业",[1]!EM_S_INFO_INDUSTRY_SW2014(E2280,"1"),IF(行业估值!$C$5="证监会行业",[1]!EM_S_INFO_INDUSTRY_CSRC1(E2280,"1"),[1]!EM_S_INFO_INDUSTRY_EM2016(E2280,"1"))))</f>
        <v>商贸零售</v>
      </c>
      <c r="H2280" s="34" t="str">
        <f>IF(E2280="","",IF($H$1="上证50",[1]!EM_S_INFO_COMPINDEX(E2280,"000016"),"")&amp;IF($H$1="上证180",[1]!EM_S_INFO_COMPINDEX(E2280,"000010"),"")&amp;IF($H$1="沪深300",[1]!EM_S_INFO_COMPINDEX(E2280,"000300"),"")&amp;IF(AND($H$1="上证A股",RIGHT(E2280,2)="SH"),"是","")&amp;IF(AND($H$1="深证A股",RIGHT(E2280,2)="SZ"),"是","")&amp;IF(AND($H$1="创业板",LEFT(E2280,1)-3=0),"是","")&amp;IF(AND($H$1="全部A股",E2280&lt;&gt;0),"是","")&amp;IF(AND($H$1="中小板",LEFT(E2280,3)="002"),"是",""))</f>
        <v>是</v>
      </c>
      <c r="I2280" s="46">
        <f ca="1">IF(E2280="","",IF(OR([1]!EM_S_VAL_MV(E2280,deadline)="",[1]!EM_S_VAL_MV(E2280,deadline)="--",[1]!EM_S_VAL_MV(E2280,deadline)="null"),0,[1]!EM_S_VAL_MV(E2280,deadline)/100000000))</f>
        <v>27.565887719999999</v>
      </c>
      <c r="J2280" s="46">
        <f ca="1">IF(E2280="","",IF(RIGHT(LEFT($J$1,6),3)="TTM",[1]!EM_S_FA_PROFIT_TTM(E2280,LEFT(RIGHT($J$1,11),10),1)/100000000,[1]!EM_S_STM07_IS(E2280,61,LEFT(RIGHT($J$1,5),4)&amp;"-12-31",1)/100000000))</f>
        <v>1.3820293175999998</v>
      </c>
      <c r="K2280" s="36">
        <f t="shared" ca="1" si="177"/>
        <v>19.945950038071757</v>
      </c>
      <c r="L2280" s="46">
        <f ca="1">IF(E2280="","",IF(ISERROR(IF(行业估值!$E$7="最新年报",[1]!EM_S_STM07_BS(E2280,140,LEFT(RIGHT($L$1,5),4)&amp;"-12-31",1)/100000000,[1]!EM_S_STM07_BS(E2280,140,LEFT(RIGHT($L$1,11),10),1)/100000000)),0,IF(行业估值!$E$7="最新年报",[1]!EM_S_STM07_BS(E2280,140,LEFT(RIGHT($L$1,5),4)&amp;"-12-31",1)/100000000,[1]!EM_S_STM07_BS(E2280,140,LEFT(RIGHT($L$1,11),10),1)/100000000)))</f>
        <v>14.4934969402</v>
      </c>
      <c r="M2280" s="36">
        <f t="shared" ca="1" si="178"/>
        <v>1.901948703872953</v>
      </c>
      <c r="N2280" s="37" t="str">
        <f ca="1">IF(E2280="","",IF(ISERROR([1]!EM_S_EST_NETPROFIT(E2280,行业估值!$E$6,deadline)/100000000),"-",[1]!EM_S_EST_NETPROFIT(E2280,行业估值!$E$6,deadline)/100000000))</f>
        <v>-</v>
      </c>
      <c r="O2280" s="36" t="str">
        <f t="shared" ca="1" si="179"/>
        <v>-</v>
      </c>
      <c r="T2280" s="64" t="s">
        <v>4474</v>
      </c>
      <c r="U2280" s="64" t="s">
        <v>4475</v>
      </c>
    </row>
    <row r="2281" spans="4:21">
      <c r="D2281" s="45">
        <f>IF(AND(行业估值!$B$39=$G2281,COUNTIF($G$2:$G$2552,$G2281)&gt;=1),COUNTIF($G$2:G2281,$G2281),"")</f>
        <v>229</v>
      </c>
      <c r="E2281" s="65" t="str">
        <f t="shared" si="175"/>
        <v>600114.SH</v>
      </c>
      <c r="F2281" s="65" t="str">
        <f t="shared" si="176"/>
        <v>东睦股份</v>
      </c>
      <c r="G2281" s="34" t="str">
        <f>IF(E2281="","",IF(行业估值!$C$5="申万行业",[1]!EM_S_INFO_INDUSTRY_SW2014(E2281,"1"),IF(行业估值!$C$5="证监会行业",[1]!EM_S_INFO_INDUSTRY_CSRC1(E2281,"1"),[1]!EM_S_INFO_INDUSTRY_EM2016(E2281,"1"))))</f>
        <v>机械设备</v>
      </c>
      <c r="H2281" s="34" t="str">
        <f>IF(E2281="","",IF($H$1="上证50",[1]!EM_S_INFO_COMPINDEX(E2281,"000016"),"")&amp;IF($H$1="上证180",[1]!EM_S_INFO_COMPINDEX(E2281,"000010"),"")&amp;IF($H$1="沪深300",[1]!EM_S_INFO_COMPINDEX(E2281,"000300"),"")&amp;IF(AND($H$1="上证A股",RIGHT(E2281,2)="SH"),"是","")&amp;IF(AND($H$1="深证A股",RIGHT(E2281,2)="SZ"),"是","")&amp;IF(AND($H$1="创业板",LEFT(E2281,1)-3=0),"是","")&amp;IF(AND($H$1="全部A股",E2281&lt;&gt;0),"是","")&amp;IF(AND($H$1="中小板",LEFT(E2281,3)="002"),"是",""))</f>
        <v>是</v>
      </c>
      <c r="I2281" s="46">
        <f ca="1">IF(E2281="","",IF(OR([1]!EM_S_VAL_MV(E2281,deadline)="",[1]!EM_S_VAL_MV(E2281,deadline)="--",[1]!EM_S_VAL_MV(E2281,deadline)="null"),0,[1]!EM_S_VAL_MV(E2281,deadline)/100000000))</f>
        <v>38.222382293999999</v>
      </c>
      <c r="J2281" s="46">
        <f ca="1">IF(E2281="","",IF(RIGHT(LEFT($J$1,6),3)="TTM",[1]!EM_S_FA_PROFIT_TTM(E2281,LEFT(RIGHT($J$1,11),10),1)/100000000,[1]!EM_S_STM07_IS(E2281,61,LEFT(RIGHT($J$1,5),4)&amp;"-12-31",1)/100000000))</f>
        <v>1.7328706396</v>
      </c>
      <c r="K2281" s="36">
        <f t="shared" ca="1" si="177"/>
        <v>22.057262337148781</v>
      </c>
      <c r="L2281" s="46">
        <f ca="1">IF(E2281="","",IF(ISERROR(IF(行业估值!$E$7="最新年报",[1]!EM_S_STM07_BS(E2281,140,LEFT(RIGHT($L$1,5),4)&amp;"-12-31",1)/100000000,[1]!EM_S_STM07_BS(E2281,140,LEFT(RIGHT($L$1,11),10),1)/100000000)),0,IF(行业估值!$E$7="最新年报",[1]!EM_S_STM07_BS(E2281,140,LEFT(RIGHT($L$1,5),4)&amp;"-12-31",1)/100000000,[1]!EM_S_STM07_BS(E2281,140,LEFT(RIGHT($L$1,11),10),1)/100000000)))</f>
        <v>24.329472728899997</v>
      </c>
      <c r="M2281" s="36">
        <f t="shared" ca="1" si="178"/>
        <v>1.5710320860590281</v>
      </c>
      <c r="N2281" s="37">
        <f ca="1">IF(E2281="","",IF(ISERROR([1]!EM_S_EST_NETPROFIT(E2281,行业估值!$E$6,deadline)/100000000),"-",[1]!EM_S_EST_NETPROFIT(E2281,行业估值!$E$6,deadline)/100000000))</f>
        <v>2.8758400000000002</v>
      </c>
      <c r="O2281" s="36">
        <f t="shared" ca="1" si="179"/>
        <v>13.290858425364414</v>
      </c>
      <c r="T2281" s="64" t="s">
        <v>4476</v>
      </c>
      <c r="U2281" s="64" t="s">
        <v>4477</v>
      </c>
    </row>
    <row r="2282" spans="4:21">
      <c r="D2282" s="45" t="str">
        <f>IF(AND(行业估值!$B$39=$G2282,COUNTIF($G$2:$G$2552,$G2282)&gt;=1),COUNTIF($G$2:G2282,$G2282),"")</f>
        <v/>
      </c>
      <c r="E2282" s="65" t="str">
        <f t="shared" si="175"/>
        <v>600115.SH</v>
      </c>
      <c r="F2282" s="65" t="str">
        <f t="shared" si="176"/>
        <v>东方航空</v>
      </c>
      <c r="G2282" s="34" t="str">
        <f>IF(E2282="","",IF(行业估值!$C$5="申万行业",[1]!EM_S_INFO_INDUSTRY_SW2014(E2282,"1"),IF(行业估值!$C$5="证监会行业",[1]!EM_S_INFO_INDUSTRY_CSRC1(E2282,"1"),[1]!EM_S_INFO_INDUSTRY_EM2016(E2282,"1"))))</f>
        <v>交通运输</v>
      </c>
      <c r="H2282" s="34" t="str">
        <f>IF(E2282="","",IF($H$1="上证50",[1]!EM_S_INFO_COMPINDEX(E2282,"000016"),"")&amp;IF($H$1="上证180",[1]!EM_S_INFO_COMPINDEX(E2282,"000010"),"")&amp;IF($H$1="沪深300",[1]!EM_S_INFO_COMPINDEX(E2282,"000300"),"")&amp;IF(AND($H$1="上证A股",RIGHT(E2282,2)="SH"),"是","")&amp;IF(AND($H$1="深证A股",RIGHT(E2282,2)="SZ"),"是","")&amp;IF(AND($H$1="创业板",LEFT(E2282,1)-3=0),"是","")&amp;IF(AND($H$1="全部A股",E2282&lt;&gt;0),"是","")&amp;IF(AND($H$1="中小板",LEFT(E2282,3)="002"),"是",""))</f>
        <v>是</v>
      </c>
      <c r="I2282" s="46">
        <f ca="1">IF(E2282="","",IF(OR([1]!EM_S_VAL_MV(E2282,deadline)="",[1]!EM_S_VAL_MV(E2282,deadline)="--",[1]!EM_S_VAL_MV(E2282,deadline)="null"),0,[1]!EM_S_VAL_MV(E2282,deadline)/100000000))</f>
        <v>840.2688221139</v>
      </c>
      <c r="J2282" s="46">
        <f ca="1">IF(E2282="","",IF(RIGHT(LEFT($J$1,6),3)="TTM",[1]!EM_S_FA_PROFIT_TTM(E2282,LEFT(RIGHT($J$1,11),10),1)/100000000,[1]!EM_S_STM07_IS(E2282,61,LEFT(RIGHT($J$1,5),4)&amp;"-12-31",1)/100000000))</f>
        <v>27.84</v>
      </c>
      <c r="K2282" s="36">
        <f t="shared" ca="1" si="177"/>
        <v>30.182069759838363</v>
      </c>
      <c r="L2282" s="46">
        <f ca="1">IF(E2282="","",IF(ISERROR(IF(行业估值!$E$7="最新年报",[1]!EM_S_STM07_BS(E2282,140,LEFT(RIGHT($L$1,5),4)&amp;"-12-31",1)/100000000,[1]!EM_S_STM07_BS(E2282,140,LEFT(RIGHT($L$1,11),10),1)/100000000)),0,IF(行业估值!$E$7="最新年报",[1]!EM_S_STM07_BS(E2282,140,LEFT(RIGHT($L$1,5),4)&amp;"-12-31",1)/100000000,[1]!EM_S_STM07_BS(E2282,140,LEFT(RIGHT($L$1,11),10),1)/100000000)))</f>
        <v>679.66</v>
      </c>
      <c r="M2282" s="36">
        <f t="shared" ca="1" si="178"/>
        <v>1.2363075980841891</v>
      </c>
      <c r="N2282" s="37">
        <f ca="1">IF(E2282="","",IF(ISERROR([1]!EM_S_EST_NETPROFIT(E2282,行业估值!$E$6,deadline)/100000000),"-",[1]!EM_S_EST_NETPROFIT(E2282,行业估值!$E$6,deadline)/100000000))</f>
        <v>49.52688181818182</v>
      </c>
      <c r="O2282" s="36">
        <f t="shared" ca="1" si="179"/>
        <v>16.965914090828726</v>
      </c>
      <c r="T2282" s="64" t="s">
        <v>4478</v>
      </c>
      <c r="U2282" s="64" t="s">
        <v>4479</v>
      </c>
    </row>
    <row r="2283" spans="4:21">
      <c r="D2283" s="45" t="str">
        <f>IF(AND(行业估值!$B$39=$G2283,COUNTIF($G$2:$G$2552,$G2283)&gt;=1),COUNTIF($G$2:G2283,$G2283),"")</f>
        <v/>
      </c>
      <c r="E2283" s="65" t="str">
        <f t="shared" si="175"/>
        <v>600116.SH</v>
      </c>
      <c r="F2283" s="65" t="str">
        <f t="shared" si="176"/>
        <v>三峡水利</v>
      </c>
      <c r="G2283" s="34" t="str">
        <f>IF(E2283="","",IF(行业估值!$C$5="申万行业",[1]!EM_S_INFO_INDUSTRY_SW2014(E2283,"1"),IF(行业估值!$C$5="证监会行业",[1]!EM_S_INFO_INDUSTRY_CSRC1(E2283,"1"),[1]!EM_S_INFO_INDUSTRY_EM2016(E2283,"1"))))</f>
        <v>公用事业</v>
      </c>
      <c r="H2283" s="34" t="str">
        <f>IF(E2283="","",IF($H$1="上证50",[1]!EM_S_INFO_COMPINDEX(E2283,"000016"),"")&amp;IF($H$1="上证180",[1]!EM_S_INFO_COMPINDEX(E2283,"000010"),"")&amp;IF($H$1="沪深300",[1]!EM_S_INFO_COMPINDEX(E2283,"000300"),"")&amp;IF(AND($H$1="上证A股",RIGHT(E2283,2)="SH"),"是","")&amp;IF(AND($H$1="深证A股",RIGHT(E2283,2)="SZ"),"是","")&amp;IF(AND($H$1="创业板",LEFT(E2283,1)-3=0),"是","")&amp;IF(AND($H$1="全部A股",E2283&lt;&gt;0),"是","")&amp;IF(AND($H$1="中小板",LEFT(E2283,3)="002"),"是",""))</f>
        <v>是</v>
      </c>
      <c r="I2283" s="46">
        <f ca="1">IF(E2283="","",IF(OR([1]!EM_S_VAL_MV(E2283,deadline)="",[1]!EM_S_VAL_MV(E2283,deadline)="--",[1]!EM_S_VAL_MV(E2283,deadline)="null"),0,[1]!EM_S_VAL_MV(E2283,deadline)/100000000))</f>
        <v>75.766319802600009</v>
      </c>
      <c r="J2283" s="46">
        <f ca="1">IF(E2283="","",IF(RIGHT(LEFT($J$1,6),3)="TTM",[1]!EM_S_FA_PROFIT_TTM(E2283,LEFT(RIGHT($J$1,11),10),1)/100000000,[1]!EM_S_STM07_IS(E2283,61,LEFT(RIGHT($J$1,5),4)&amp;"-12-31",1)/100000000))</f>
        <v>1.9735314472999999</v>
      </c>
      <c r="K2283" s="36">
        <f t="shared" ca="1" si="177"/>
        <v>38.391240183305094</v>
      </c>
      <c r="L2283" s="46">
        <f ca="1">IF(E2283="","",IF(ISERROR(IF(行业估值!$E$7="最新年报",[1]!EM_S_STM07_BS(E2283,140,LEFT(RIGHT($L$1,5),4)&amp;"-12-31",1)/100000000,[1]!EM_S_STM07_BS(E2283,140,LEFT(RIGHT($L$1,11),10),1)/100000000)),0,IF(行业估值!$E$7="最新年报",[1]!EM_S_STM07_BS(E2283,140,LEFT(RIGHT($L$1,5),4)&amp;"-12-31",1)/100000000,[1]!EM_S_STM07_BS(E2283,140,LEFT(RIGHT($L$1,11),10),1)/100000000)))</f>
        <v>29.271334942399999</v>
      </c>
      <c r="M2283" s="36">
        <f t="shared" ca="1" si="178"/>
        <v>2.5884135435467028</v>
      </c>
      <c r="N2283" s="37">
        <f ca="1">IF(E2283="","",IF(ISERROR([1]!EM_S_EST_NETPROFIT(E2283,行业估值!$E$6,deadline)/100000000),"-",[1]!EM_S_EST_NETPROFIT(E2283,行业估值!$E$6,deadline)/100000000))</f>
        <v>2.4407333333333336</v>
      </c>
      <c r="O2283" s="36">
        <f t="shared" ca="1" si="179"/>
        <v>31.042440715604599</v>
      </c>
      <c r="T2283" s="64" t="s">
        <v>4480</v>
      </c>
      <c r="U2283" s="64" t="s">
        <v>4481</v>
      </c>
    </row>
    <row r="2284" spans="4:21">
      <c r="D2284" s="45" t="str">
        <f>IF(AND(行业估值!$B$39=$G2284,COUNTIF($G$2:$G$2552,$G2284)&gt;=1),COUNTIF($G$2:G2284,$G2284),"")</f>
        <v/>
      </c>
      <c r="E2284" s="65" t="str">
        <f t="shared" si="175"/>
        <v>600117.SH</v>
      </c>
      <c r="F2284" s="65" t="str">
        <f t="shared" si="176"/>
        <v>西宁特钢</v>
      </c>
      <c r="G2284" s="34" t="str">
        <f>IF(E2284="","",IF(行业估值!$C$5="申万行业",[1]!EM_S_INFO_INDUSTRY_SW2014(E2284,"1"),IF(行业估值!$C$5="证监会行业",[1]!EM_S_INFO_INDUSTRY_CSRC1(E2284,"1"),[1]!EM_S_INFO_INDUSTRY_EM2016(E2284,"1"))))</f>
        <v>钢铁</v>
      </c>
      <c r="H2284" s="34" t="str">
        <f>IF(E2284="","",IF($H$1="上证50",[1]!EM_S_INFO_COMPINDEX(E2284,"000016"),"")&amp;IF($H$1="上证180",[1]!EM_S_INFO_COMPINDEX(E2284,"000010"),"")&amp;IF($H$1="沪深300",[1]!EM_S_INFO_COMPINDEX(E2284,"000300"),"")&amp;IF(AND($H$1="上证A股",RIGHT(E2284,2)="SH"),"是","")&amp;IF(AND($H$1="深证A股",RIGHT(E2284,2)="SZ"),"是","")&amp;IF(AND($H$1="创业板",LEFT(E2284,1)-3=0),"是","")&amp;IF(AND($H$1="全部A股",E2284&lt;&gt;0),"是","")&amp;IF(AND($H$1="中小板",LEFT(E2284,3)="002"),"是",""))</f>
        <v>是</v>
      </c>
      <c r="I2284" s="46">
        <f ca="1">IF(E2284="","",IF(OR([1]!EM_S_VAL_MV(E2284,deadline)="",[1]!EM_S_VAL_MV(E2284,deadline)="--",[1]!EM_S_VAL_MV(E2284,deadline)="null"),0,[1]!EM_S_VAL_MV(E2284,deadline)/100000000))</f>
        <v>35.011461441999998</v>
      </c>
      <c r="J2284" s="46">
        <f ca="1">IF(E2284="","",IF(RIGHT(LEFT($J$1,6),3)="TTM",[1]!EM_S_FA_PROFIT_TTM(E2284,LEFT(RIGHT($J$1,11),10),1)/100000000,[1]!EM_S_STM07_IS(E2284,61,LEFT(RIGHT($J$1,5),4)&amp;"-12-31",1)/100000000))</f>
        <v>-14.0575447048</v>
      </c>
      <c r="K2284" s="36">
        <f t="shared" ca="1" si="177"/>
        <v>-2.4905815472914843</v>
      </c>
      <c r="L2284" s="46">
        <f ca="1">IF(E2284="","",IF(ISERROR(IF(行业估值!$E$7="最新年报",[1]!EM_S_STM07_BS(E2284,140,LEFT(RIGHT($L$1,5),4)&amp;"-12-31",1)/100000000,[1]!EM_S_STM07_BS(E2284,140,LEFT(RIGHT($L$1,11),10),1)/100000000)),0,IF(行业估值!$E$7="最新年报",[1]!EM_S_STM07_BS(E2284,140,LEFT(RIGHT($L$1,5),4)&amp;"-12-31",1)/100000000,[1]!EM_S_STM07_BS(E2284,140,LEFT(RIGHT($L$1,11),10),1)/100000000)))</f>
        <v>11.9169115881</v>
      </c>
      <c r="M2284" s="36">
        <f t="shared" ca="1" si="178"/>
        <v>2.9379643528581494</v>
      </c>
      <c r="N2284" s="37" t="str">
        <f ca="1">IF(E2284="","",IF(ISERROR([1]!EM_S_EST_NETPROFIT(E2284,行业估值!$E$6,deadline)/100000000),"-",[1]!EM_S_EST_NETPROFIT(E2284,行业估值!$E$6,deadline)/100000000))</f>
        <v>-</v>
      </c>
      <c r="O2284" s="36" t="str">
        <f t="shared" ca="1" si="179"/>
        <v>-</v>
      </c>
      <c r="T2284" s="64" t="s">
        <v>4482</v>
      </c>
      <c r="U2284" s="64" t="s">
        <v>4483</v>
      </c>
    </row>
    <row r="2285" spans="4:21">
      <c r="D2285" s="45" t="str">
        <f>IF(AND(行业估值!$B$39=$G2285,COUNTIF($G$2:$G$2552,$G2285)&gt;=1),COUNTIF($G$2:G2285,$G2285),"")</f>
        <v/>
      </c>
      <c r="E2285" s="65" t="str">
        <f t="shared" si="175"/>
        <v>600118.SH</v>
      </c>
      <c r="F2285" s="65" t="str">
        <f t="shared" si="176"/>
        <v>中国卫星</v>
      </c>
      <c r="G2285" s="34" t="str">
        <f>IF(E2285="","",IF(行业估值!$C$5="申万行业",[1]!EM_S_INFO_INDUSTRY_SW2014(E2285,"1"),IF(行业估值!$C$5="证监会行业",[1]!EM_S_INFO_INDUSTRY_CSRC1(E2285,"1"),[1]!EM_S_INFO_INDUSTRY_EM2016(E2285,"1"))))</f>
        <v>信息技术</v>
      </c>
      <c r="H2285" s="34" t="str">
        <f>IF(E2285="","",IF($H$1="上证50",[1]!EM_S_INFO_COMPINDEX(E2285,"000016"),"")&amp;IF($H$1="上证180",[1]!EM_S_INFO_COMPINDEX(E2285,"000010"),"")&amp;IF($H$1="沪深300",[1]!EM_S_INFO_COMPINDEX(E2285,"000300"),"")&amp;IF(AND($H$1="上证A股",RIGHT(E2285,2)="SH"),"是","")&amp;IF(AND($H$1="深证A股",RIGHT(E2285,2)="SZ"),"是","")&amp;IF(AND($H$1="创业板",LEFT(E2285,1)-3=0),"是","")&amp;IF(AND($H$1="全部A股",E2285&lt;&gt;0),"是","")&amp;IF(AND($H$1="中小板",LEFT(E2285,3)="002"),"是",""))</f>
        <v>是</v>
      </c>
      <c r="I2285" s="46">
        <f ca="1">IF(E2285="","",IF(OR([1]!EM_S_VAL_MV(E2285,deadline)="",[1]!EM_S_VAL_MV(E2285,deadline)="--",[1]!EM_S_VAL_MV(E2285,deadline)="null"),0,[1]!EM_S_VAL_MV(E2285,deadline)/100000000))</f>
        <v>240.75478788599997</v>
      </c>
      <c r="J2285" s="46">
        <f ca="1">IF(E2285="","",IF(RIGHT(LEFT($J$1,6),3)="TTM",[1]!EM_S_FA_PROFIT_TTM(E2285,LEFT(RIGHT($J$1,11),10),1)/100000000,[1]!EM_S_STM07_IS(E2285,61,LEFT(RIGHT($J$1,5),4)&amp;"-12-31",1)/100000000))</f>
        <v>4.8333999488000003</v>
      </c>
      <c r="K2285" s="36">
        <f t="shared" ca="1" si="177"/>
        <v>49.810648908905776</v>
      </c>
      <c r="L2285" s="46">
        <f ca="1">IF(E2285="","",IF(ISERROR(IF(行业估值!$E$7="最新年报",[1]!EM_S_STM07_BS(E2285,140,LEFT(RIGHT($L$1,5),4)&amp;"-12-31",1)/100000000,[1]!EM_S_STM07_BS(E2285,140,LEFT(RIGHT($L$1,11),10),1)/100000000)),0,IF(行业估值!$E$7="最新年报",[1]!EM_S_STM07_BS(E2285,140,LEFT(RIGHT($L$1,5),4)&amp;"-12-31",1)/100000000,[1]!EM_S_STM07_BS(E2285,140,LEFT(RIGHT($L$1,11),10),1)/100000000)))</f>
        <v>55.913463161499998</v>
      </c>
      <c r="M2285" s="36">
        <f t="shared" ca="1" si="178"/>
        <v>4.3058464683292073</v>
      </c>
      <c r="N2285" s="37">
        <f ca="1">IF(E2285="","",IF(ISERROR([1]!EM_S_EST_NETPROFIT(E2285,行业估值!$E$6,deadline)/100000000),"-",[1]!EM_S_EST_NETPROFIT(E2285,行业估值!$E$6,deadline)/100000000))</f>
        <v>4.6170799999999996</v>
      </c>
      <c r="O2285" s="36">
        <f t="shared" ca="1" si="179"/>
        <v>52.144383005276062</v>
      </c>
      <c r="T2285" s="64" t="s">
        <v>4484</v>
      </c>
      <c r="U2285" s="64" t="s">
        <v>4485</v>
      </c>
    </row>
    <row r="2286" spans="4:21">
      <c r="D2286" s="45" t="str">
        <f>IF(AND(行业估值!$B$39=$G2286,COUNTIF($G$2:$G$2552,$G2286)&gt;=1),COUNTIF($G$2:G2286,$G2286),"")</f>
        <v/>
      </c>
      <c r="E2286" s="65" t="str">
        <f t="shared" si="175"/>
        <v>600119.SH</v>
      </c>
      <c r="F2286" s="65" t="str">
        <f t="shared" si="176"/>
        <v>*ST长投</v>
      </c>
      <c r="G2286" s="34" t="str">
        <f>IF(E2286="","",IF(行业估值!$C$5="申万行业",[1]!EM_S_INFO_INDUSTRY_SW2014(E2286,"1"),IF(行业估值!$C$5="证监会行业",[1]!EM_S_INFO_INDUSTRY_CSRC1(E2286,"1"),[1]!EM_S_INFO_INDUSTRY_EM2016(E2286,"1"))))</f>
        <v>交通运输</v>
      </c>
      <c r="H2286" s="34" t="str">
        <f>IF(E2286="","",IF($H$1="上证50",[1]!EM_S_INFO_COMPINDEX(E2286,"000016"),"")&amp;IF($H$1="上证180",[1]!EM_S_INFO_COMPINDEX(E2286,"000010"),"")&amp;IF($H$1="沪深300",[1]!EM_S_INFO_COMPINDEX(E2286,"000300"),"")&amp;IF(AND($H$1="上证A股",RIGHT(E2286,2)="SH"),"是","")&amp;IF(AND($H$1="深证A股",RIGHT(E2286,2)="SZ"),"是","")&amp;IF(AND($H$1="创业板",LEFT(E2286,1)-3=0),"是","")&amp;IF(AND($H$1="全部A股",E2286&lt;&gt;0),"是","")&amp;IF(AND($H$1="中小板",LEFT(E2286,3)="002"),"是",""))</f>
        <v>是</v>
      </c>
      <c r="I2286" s="46">
        <f ca="1">IF(E2286="","",IF(OR([1]!EM_S_VAL_MV(E2286,deadline)="",[1]!EM_S_VAL_MV(E2286,deadline)="--",[1]!EM_S_VAL_MV(E2286,deadline)="null"),0,[1]!EM_S_VAL_MV(E2286,deadline)/100000000))</f>
        <v>16.937740000000002</v>
      </c>
      <c r="J2286" s="46">
        <f ca="1">IF(E2286="","",IF(RIGHT(LEFT($J$1,6),3)="TTM",[1]!EM_S_FA_PROFIT_TTM(E2286,LEFT(RIGHT($J$1,11),10),1)/100000000,[1]!EM_S_STM07_IS(E2286,61,LEFT(RIGHT($J$1,5),4)&amp;"-12-31",1)/100000000))</f>
        <v>-4.5508161385000001</v>
      </c>
      <c r="K2286" s="36">
        <f t="shared" ca="1" si="177"/>
        <v>-3.721912616224234</v>
      </c>
      <c r="L2286" s="46">
        <f ca="1">IF(E2286="","",IF(ISERROR(IF(行业估值!$E$7="最新年报",[1]!EM_S_STM07_BS(E2286,140,LEFT(RIGHT($L$1,5),4)&amp;"-12-31",1)/100000000,[1]!EM_S_STM07_BS(E2286,140,LEFT(RIGHT($L$1,11),10),1)/100000000)),0,IF(行业估值!$E$7="最新年报",[1]!EM_S_STM07_BS(E2286,140,LEFT(RIGHT($L$1,5),4)&amp;"-12-31",1)/100000000,[1]!EM_S_STM07_BS(E2286,140,LEFT(RIGHT($L$1,11),10),1)/100000000)))</f>
        <v>0.85257602150000011</v>
      </c>
      <c r="M2286" s="36">
        <f t="shared" ca="1" si="178"/>
        <v>19.866545120750853</v>
      </c>
      <c r="N2286" s="37" t="str">
        <f ca="1">IF(E2286="","",IF(ISERROR([1]!EM_S_EST_NETPROFIT(E2286,行业估值!$E$6,deadline)/100000000),"-",[1]!EM_S_EST_NETPROFIT(E2286,行业估值!$E$6,deadline)/100000000))</f>
        <v>-</v>
      </c>
      <c r="O2286" s="36" t="str">
        <f t="shared" ca="1" si="179"/>
        <v>-</v>
      </c>
      <c r="T2286" s="64" t="s">
        <v>7360</v>
      </c>
      <c r="U2286" s="64" t="s">
        <v>4486</v>
      </c>
    </row>
    <row r="2287" spans="4:21">
      <c r="D2287" s="45" t="str">
        <f>IF(AND(行业估值!$B$39=$G2287,COUNTIF($G$2:$G$2552,$G2287)&gt;=1),COUNTIF($G$2:G2287,$G2287),"")</f>
        <v/>
      </c>
      <c r="E2287" s="65" t="str">
        <f t="shared" si="175"/>
        <v>600120.SH</v>
      </c>
      <c r="F2287" s="65" t="str">
        <f t="shared" si="176"/>
        <v>浙江东方</v>
      </c>
      <c r="G2287" s="34" t="str">
        <f>IF(E2287="","",IF(行业估值!$C$5="申万行业",[1]!EM_S_INFO_INDUSTRY_SW2014(E2287,"1"),IF(行业估值!$C$5="证监会行业",[1]!EM_S_INFO_INDUSTRY_CSRC1(E2287,"1"),[1]!EM_S_INFO_INDUSTRY_EM2016(E2287,"1"))))</f>
        <v>金融</v>
      </c>
      <c r="H2287" s="34" t="str">
        <f>IF(E2287="","",IF($H$1="上证50",[1]!EM_S_INFO_COMPINDEX(E2287,"000016"),"")&amp;IF($H$1="上证180",[1]!EM_S_INFO_COMPINDEX(E2287,"000010"),"")&amp;IF($H$1="沪深300",[1]!EM_S_INFO_COMPINDEX(E2287,"000300"),"")&amp;IF(AND($H$1="上证A股",RIGHT(E2287,2)="SH"),"是","")&amp;IF(AND($H$1="深证A股",RIGHT(E2287,2)="SZ"),"是","")&amp;IF(AND($H$1="创业板",LEFT(E2287,1)-3=0),"是","")&amp;IF(AND($H$1="全部A股",E2287&lt;&gt;0),"是","")&amp;IF(AND($H$1="中小板",LEFT(E2287,3)="002"),"是",""))</f>
        <v>是</v>
      </c>
      <c r="I2287" s="46">
        <f ca="1">IF(E2287="","",IF(OR([1]!EM_S_VAL_MV(E2287,deadline)="",[1]!EM_S_VAL_MV(E2287,deadline)="--",[1]!EM_S_VAL_MV(E2287,deadline)="null"),0,[1]!EM_S_VAL_MV(E2287,deadline)/100000000))</f>
        <v>127.47004503299999</v>
      </c>
      <c r="J2287" s="46">
        <f ca="1">IF(E2287="","",IF(RIGHT(LEFT($J$1,6),3)="TTM",[1]!EM_S_FA_PROFIT_TTM(E2287,LEFT(RIGHT($J$1,11),10),1)/100000000,[1]!EM_S_STM07_IS(E2287,61,LEFT(RIGHT($J$1,5),4)&amp;"-12-31",1)/100000000))</f>
        <v>9.0370246254999991</v>
      </c>
      <c r="K2287" s="36">
        <f t="shared" ca="1" si="177"/>
        <v>14.105311240750032</v>
      </c>
      <c r="L2287" s="46">
        <f ca="1">IF(E2287="","",IF(ISERROR(IF(行业估值!$E$7="最新年报",[1]!EM_S_STM07_BS(E2287,140,LEFT(RIGHT($L$1,5),4)&amp;"-12-31",1)/100000000,[1]!EM_S_STM07_BS(E2287,140,LEFT(RIGHT($L$1,11),10),1)/100000000)),0,IF(行业估值!$E$7="最新年报",[1]!EM_S_STM07_BS(E2287,140,LEFT(RIGHT($L$1,5),4)&amp;"-12-31",1)/100000000,[1]!EM_S_STM07_BS(E2287,140,LEFT(RIGHT($L$1,11),10),1)/100000000)))</f>
        <v>108.26071959309999</v>
      </c>
      <c r="M2287" s="36">
        <f t="shared" ca="1" si="178"/>
        <v>1.1774357819909069</v>
      </c>
      <c r="N2287" s="37">
        <f ca="1">IF(E2287="","",IF(ISERROR([1]!EM_S_EST_NETPROFIT(E2287,行业估值!$E$6,deadline)/100000000),"-",[1]!EM_S_EST_NETPROFIT(E2287,行业估值!$E$6,deadline)/100000000))</f>
        <v>6.58</v>
      </c>
      <c r="O2287" s="36">
        <f t="shared" ca="1" si="179"/>
        <v>19.372347269452884</v>
      </c>
      <c r="T2287" s="64" t="s">
        <v>4487</v>
      </c>
      <c r="U2287" s="64" t="s">
        <v>4488</v>
      </c>
    </row>
    <row r="2288" spans="4:21">
      <c r="D2288" s="45" t="str">
        <f>IF(AND(行业估值!$B$39=$G2288,COUNTIF($G$2:$G$2552,$G2288)&gt;=1),COUNTIF($G$2:G2288,$G2288),"")</f>
        <v/>
      </c>
      <c r="E2288" s="65" t="str">
        <f t="shared" si="175"/>
        <v>600121.SH</v>
      </c>
      <c r="F2288" s="65" t="str">
        <f t="shared" si="176"/>
        <v>郑州煤电</v>
      </c>
      <c r="G2288" s="34" t="str">
        <f>IF(E2288="","",IF(行业估值!$C$5="申万行业",[1]!EM_S_INFO_INDUSTRY_SW2014(E2288,"1"),IF(行业估值!$C$5="证监会行业",[1]!EM_S_INFO_INDUSTRY_CSRC1(E2288,"1"),[1]!EM_S_INFO_INDUSTRY_EM2016(E2288,"1"))))</f>
        <v>化石能源</v>
      </c>
      <c r="H2288" s="34" t="str">
        <f>IF(E2288="","",IF($H$1="上证50",[1]!EM_S_INFO_COMPINDEX(E2288,"000016"),"")&amp;IF($H$1="上证180",[1]!EM_S_INFO_COMPINDEX(E2288,"000010"),"")&amp;IF($H$1="沪深300",[1]!EM_S_INFO_COMPINDEX(E2288,"000300"),"")&amp;IF(AND($H$1="上证A股",RIGHT(E2288,2)="SH"),"是","")&amp;IF(AND($H$1="深证A股",RIGHT(E2288,2)="SZ"),"是","")&amp;IF(AND($H$1="创业板",LEFT(E2288,1)-3=0),"是","")&amp;IF(AND($H$1="全部A股",E2288&lt;&gt;0),"是","")&amp;IF(AND($H$1="中小板",LEFT(E2288,3)="002"),"是",""))</f>
        <v>是</v>
      </c>
      <c r="I2288" s="46">
        <f ca="1">IF(E2288="","",IF(OR([1]!EM_S_VAL_MV(E2288,deadline)="",[1]!EM_S_VAL_MV(E2288,deadline)="--",[1]!EM_S_VAL_MV(E2288,deadline)="null"),0,[1]!EM_S_VAL_MV(E2288,deadline)/100000000))</f>
        <v>29.120047708200001</v>
      </c>
      <c r="J2288" s="46">
        <f ca="1">IF(E2288="","",IF(RIGHT(LEFT($J$1,6),3)="TTM",[1]!EM_S_FA_PROFIT_TTM(E2288,LEFT(RIGHT($J$1,11),10),1)/100000000,[1]!EM_S_STM07_IS(E2288,61,LEFT(RIGHT($J$1,5),4)&amp;"-12-31",1)/100000000))</f>
        <v>0.94958877819999998</v>
      </c>
      <c r="K2288" s="36">
        <f t="shared" ca="1" si="177"/>
        <v>30.665956018771329</v>
      </c>
      <c r="L2288" s="46">
        <f ca="1">IF(E2288="","",IF(ISERROR(IF(行业估值!$E$7="最新年报",[1]!EM_S_STM07_BS(E2288,140,LEFT(RIGHT($L$1,5),4)&amp;"-12-31",1)/100000000,[1]!EM_S_STM07_BS(E2288,140,LEFT(RIGHT($L$1,11),10),1)/100000000)),0,IF(行业估值!$E$7="最新年报",[1]!EM_S_STM07_BS(E2288,140,LEFT(RIGHT($L$1,5),4)&amp;"-12-31",1)/100000000,[1]!EM_S_STM07_BS(E2288,140,LEFT(RIGHT($L$1,11),10),1)/100000000)))</f>
        <v>34.273123822599999</v>
      </c>
      <c r="M2288" s="36">
        <f t="shared" ca="1" si="178"/>
        <v>0.8496467336600928</v>
      </c>
      <c r="N2288" s="37" t="str">
        <f ca="1">IF(E2288="","",IF(ISERROR([1]!EM_S_EST_NETPROFIT(E2288,行业估值!$E$6,deadline)/100000000),"-",[1]!EM_S_EST_NETPROFIT(E2288,行业估值!$E$6,deadline)/100000000))</f>
        <v>-</v>
      </c>
      <c r="O2288" s="36" t="str">
        <f t="shared" ca="1" si="179"/>
        <v>-</v>
      </c>
      <c r="T2288" s="64" t="s">
        <v>4489</v>
      </c>
      <c r="U2288" s="64" t="s">
        <v>4490</v>
      </c>
    </row>
    <row r="2289" spans="4:21">
      <c r="D2289" s="45" t="str">
        <f>IF(AND(行业估值!$B$39=$G2289,COUNTIF($G$2:$G$2552,$G2289)&gt;=1),COUNTIF($G$2:G2289,$G2289),"")</f>
        <v/>
      </c>
      <c r="E2289" s="65" t="str">
        <f t="shared" si="175"/>
        <v>600122.SH</v>
      </c>
      <c r="F2289" s="65" t="str">
        <f t="shared" si="176"/>
        <v>宏图高科</v>
      </c>
      <c r="G2289" s="34" t="str">
        <f>IF(E2289="","",IF(行业估值!$C$5="申万行业",[1]!EM_S_INFO_INDUSTRY_SW2014(E2289,"1"),IF(行业估值!$C$5="证监会行业",[1]!EM_S_INFO_INDUSTRY_CSRC1(E2289,"1"),[1]!EM_S_INFO_INDUSTRY_EM2016(E2289,"1"))))</f>
        <v>商贸零售</v>
      </c>
      <c r="H2289" s="34" t="str">
        <f>IF(E2289="","",IF($H$1="上证50",[1]!EM_S_INFO_COMPINDEX(E2289,"000016"),"")&amp;IF($H$1="上证180",[1]!EM_S_INFO_COMPINDEX(E2289,"000010"),"")&amp;IF($H$1="沪深300",[1]!EM_S_INFO_COMPINDEX(E2289,"000300"),"")&amp;IF(AND($H$1="上证A股",RIGHT(E2289,2)="SH"),"是","")&amp;IF(AND($H$1="深证A股",RIGHT(E2289,2)="SZ"),"是","")&amp;IF(AND($H$1="创业板",LEFT(E2289,1)-3=0),"是","")&amp;IF(AND($H$1="全部A股",E2289&lt;&gt;0),"是","")&amp;IF(AND($H$1="中小板",LEFT(E2289,3)="002"),"是",""))</f>
        <v>是</v>
      </c>
      <c r="I2289" s="46">
        <f ca="1">IF(E2289="","",IF(OR([1]!EM_S_VAL_MV(E2289,deadline)="",[1]!EM_S_VAL_MV(E2289,deadline)="--",[1]!EM_S_VAL_MV(E2289,deadline)="null"),0,[1]!EM_S_VAL_MV(E2289,deadline)/100000000))</f>
        <v>29.535587925000002</v>
      </c>
      <c r="J2289" s="46">
        <f ca="1">IF(E2289="","",IF(RIGHT(LEFT($J$1,6),3)="TTM",[1]!EM_S_FA_PROFIT_TTM(E2289,LEFT(RIGHT($J$1,11),10),1)/100000000,[1]!EM_S_STM07_IS(E2289,61,LEFT(RIGHT($J$1,5),4)&amp;"-12-31",1)/100000000))</f>
        <v>-23.426464817199999</v>
      </c>
      <c r="K2289" s="36">
        <f t="shared" ca="1" si="177"/>
        <v>-1.2607787028674771</v>
      </c>
      <c r="L2289" s="46">
        <f ca="1">IF(E2289="","",IF(ISERROR(IF(行业估值!$E$7="最新年报",[1]!EM_S_STM07_BS(E2289,140,LEFT(RIGHT($L$1,5),4)&amp;"-12-31",1)/100000000,[1]!EM_S_STM07_BS(E2289,140,LEFT(RIGHT($L$1,11),10),1)/100000000)),0,IF(行业估值!$E$7="最新年报",[1]!EM_S_STM07_BS(E2289,140,LEFT(RIGHT($L$1,5),4)&amp;"-12-31",1)/100000000,[1]!EM_S_STM07_BS(E2289,140,LEFT(RIGHT($L$1,11),10),1)/100000000)))</f>
        <v>58.091231778400001</v>
      </c>
      <c r="M2289" s="36">
        <f t="shared" ca="1" si="178"/>
        <v>0.50843452653352394</v>
      </c>
      <c r="N2289" s="37" t="str">
        <f ca="1">IF(E2289="","",IF(ISERROR([1]!EM_S_EST_NETPROFIT(E2289,行业估值!$E$6,deadline)/100000000),"-",[1]!EM_S_EST_NETPROFIT(E2289,行业估值!$E$6,deadline)/100000000))</f>
        <v>-</v>
      </c>
      <c r="O2289" s="36" t="str">
        <f t="shared" ca="1" si="179"/>
        <v>-</v>
      </c>
      <c r="T2289" s="64" t="s">
        <v>4491</v>
      </c>
      <c r="U2289" s="64" t="s">
        <v>4492</v>
      </c>
    </row>
    <row r="2290" spans="4:21">
      <c r="D2290" s="45" t="str">
        <f>IF(AND(行业估值!$B$39=$G2290,COUNTIF($G$2:$G$2552,$G2290)&gt;=1),COUNTIF($G$2:G2290,$G2290),"")</f>
        <v/>
      </c>
      <c r="E2290" s="65" t="str">
        <f t="shared" si="175"/>
        <v>600123.SH</v>
      </c>
      <c r="F2290" s="65" t="str">
        <f t="shared" si="176"/>
        <v>兰花科创</v>
      </c>
      <c r="G2290" s="34" t="str">
        <f>IF(E2290="","",IF(行业估值!$C$5="申万行业",[1]!EM_S_INFO_INDUSTRY_SW2014(E2290,"1"),IF(行业估值!$C$5="证监会行业",[1]!EM_S_INFO_INDUSTRY_CSRC1(E2290,"1"),[1]!EM_S_INFO_INDUSTRY_EM2016(E2290,"1"))))</f>
        <v>化石能源</v>
      </c>
      <c r="H2290" s="34" t="str">
        <f>IF(E2290="","",IF($H$1="上证50",[1]!EM_S_INFO_COMPINDEX(E2290,"000016"),"")&amp;IF($H$1="上证180",[1]!EM_S_INFO_COMPINDEX(E2290,"000010"),"")&amp;IF($H$1="沪深300",[1]!EM_S_INFO_COMPINDEX(E2290,"000300"),"")&amp;IF(AND($H$1="上证A股",RIGHT(E2290,2)="SH"),"是","")&amp;IF(AND($H$1="深证A股",RIGHT(E2290,2)="SZ"),"是","")&amp;IF(AND($H$1="创业板",LEFT(E2290,1)-3=0),"是","")&amp;IF(AND($H$1="全部A股",E2290&lt;&gt;0),"是","")&amp;IF(AND($H$1="中小板",LEFT(E2290,3)="002"),"是",""))</f>
        <v>是</v>
      </c>
      <c r="I2290" s="46">
        <f ca="1">IF(E2290="","",IF(OR([1]!EM_S_VAL_MV(E2290,deadline)="",[1]!EM_S_VAL_MV(E2290,deadline)="--",[1]!EM_S_VAL_MV(E2290,deadline)="null"),0,[1]!EM_S_VAL_MV(E2290,deadline)/100000000))</f>
        <v>70.943039999999996</v>
      </c>
      <c r="J2290" s="46">
        <f ca="1">IF(E2290="","",IF(RIGHT(LEFT($J$1,6),3)="TTM",[1]!EM_S_FA_PROFIT_TTM(E2290,LEFT(RIGHT($J$1,11),10),1)/100000000,[1]!EM_S_STM07_IS(E2290,61,LEFT(RIGHT($J$1,5),4)&amp;"-12-31",1)/100000000))</f>
        <v>6.8706384925999995</v>
      </c>
      <c r="K2290" s="36">
        <f t="shared" ca="1" si="177"/>
        <v>10.325538168892015</v>
      </c>
      <c r="L2290" s="46">
        <f ca="1">IF(E2290="","",IF(ISERROR(IF(行业估值!$E$7="最新年报",[1]!EM_S_STM07_BS(E2290,140,LEFT(RIGHT($L$1,5),4)&amp;"-12-31",1)/100000000,[1]!EM_S_STM07_BS(E2290,140,LEFT(RIGHT($L$1,11),10),1)/100000000)),0,IF(行业估值!$E$7="最新年报",[1]!EM_S_STM07_BS(E2290,140,LEFT(RIGHT($L$1,5),4)&amp;"-12-31",1)/100000000,[1]!EM_S_STM07_BS(E2290,140,LEFT(RIGHT($L$1,11),10),1)/100000000)))</f>
        <v>107.5017698237</v>
      </c>
      <c r="M2290" s="36">
        <f t="shared" ca="1" si="178"/>
        <v>0.6599243911643935</v>
      </c>
      <c r="N2290" s="37">
        <f ca="1">IF(E2290="","",IF(ISERROR([1]!EM_S_EST_NETPROFIT(E2290,行业估值!$E$6,deadline)/100000000),"-",[1]!EM_S_EST_NETPROFIT(E2290,行业估值!$E$6,deadline)/100000000))</f>
        <v>9.7166666666666668</v>
      </c>
      <c r="O2290" s="36">
        <f t="shared" ca="1" si="179"/>
        <v>7.3011704974271003</v>
      </c>
      <c r="T2290" s="64" t="s">
        <v>4493</v>
      </c>
      <c r="U2290" s="64" t="s">
        <v>4494</v>
      </c>
    </row>
    <row r="2291" spans="4:21">
      <c r="D2291" s="45" t="str">
        <f>IF(AND(行业估值!$B$39=$G2291,COUNTIF($G$2:$G$2552,$G2291)&gt;=1),COUNTIF($G$2:G2291,$G2291),"")</f>
        <v/>
      </c>
      <c r="E2291" s="65" t="str">
        <f t="shared" si="175"/>
        <v>600125.SH</v>
      </c>
      <c r="F2291" s="65" t="str">
        <f t="shared" si="176"/>
        <v>铁龙物流</v>
      </c>
      <c r="G2291" s="34" t="str">
        <f>IF(E2291="","",IF(行业估值!$C$5="申万行业",[1]!EM_S_INFO_INDUSTRY_SW2014(E2291,"1"),IF(行业估值!$C$5="证监会行业",[1]!EM_S_INFO_INDUSTRY_CSRC1(E2291,"1"),[1]!EM_S_INFO_INDUSTRY_EM2016(E2291,"1"))))</f>
        <v>交通运输</v>
      </c>
      <c r="H2291" s="34" t="str">
        <f>IF(E2291="","",IF($H$1="上证50",[1]!EM_S_INFO_COMPINDEX(E2291,"000016"),"")&amp;IF($H$1="上证180",[1]!EM_S_INFO_COMPINDEX(E2291,"000010"),"")&amp;IF($H$1="沪深300",[1]!EM_S_INFO_COMPINDEX(E2291,"000300"),"")&amp;IF(AND($H$1="上证A股",RIGHT(E2291,2)="SH"),"是","")&amp;IF(AND($H$1="深证A股",RIGHT(E2291,2)="SZ"),"是","")&amp;IF(AND($H$1="创业板",LEFT(E2291,1)-3=0),"是","")&amp;IF(AND($H$1="全部A股",E2291&lt;&gt;0),"是","")&amp;IF(AND($H$1="中小板",LEFT(E2291,3)="002"),"是",""))</f>
        <v>是</v>
      </c>
      <c r="I2291" s="46">
        <f ca="1">IF(E2291="","",IF(OR([1]!EM_S_VAL_MV(E2291,deadline)="",[1]!EM_S_VAL_MV(E2291,deadline)="--",[1]!EM_S_VAL_MV(E2291,deadline)="null"),0,[1]!EM_S_VAL_MV(E2291,deadline)/100000000))</f>
        <v>72.848120569200006</v>
      </c>
      <c r="J2291" s="46">
        <f ca="1">IF(E2291="","",IF(RIGHT(LEFT($J$1,6),3)="TTM",[1]!EM_S_FA_PROFIT_TTM(E2291,LEFT(RIGHT($J$1,11),10),1)/100000000,[1]!EM_S_STM07_IS(E2291,61,LEFT(RIGHT($J$1,5),4)&amp;"-12-31",1)/100000000))</f>
        <v>4.8929133416999999</v>
      </c>
      <c r="K2291" s="36">
        <f t="shared" ca="1" si="177"/>
        <v>14.888495969946929</v>
      </c>
      <c r="L2291" s="46">
        <f ca="1">IF(E2291="","",IF(ISERROR(IF(行业估值!$E$7="最新年报",[1]!EM_S_STM07_BS(E2291,140,LEFT(RIGHT($L$1,5),4)&amp;"-12-31",1)/100000000,[1]!EM_S_STM07_BS(E2291,140,LEFT(RIGHT($L$1,11),10),1)/100000000)),0,IF(行业估值!$E$7="最新年报",[1]!EM_S_STM07_BS(E2291,140,LEFT(RIGHT($L$1,5),4)&amp;"-12-31",1)/100000000,[1]!EM_S_STM07_BS(E2291,140,LEFT(RIGHT($L$1,11),10),1)/100000000)))</f>
        <v>59.051285604399993</v>
      </c>
      <c r="M2291" s="36">
        <f t="shared" ca="1" si="178"/>
        <v>1.2336415680638795</v>
      </c>
      <c r="N2291" s="37">
        <f ca="1">IF(E2291="","",IF(ISERROR([1]!EM_S_EST_NETPROFIT(E2291,行业估值!$E$6,deadline)/100000000),"-",[1]!EM_S_EST_NETPROFIT(E2291,行业估值!$E$6,deadline)/100000000))</f>
        <v>5.0904199999999999</v>
      </c>
      <c r="O2291" s="36">
        <f t="shared" ca="1" si="179"/>
        <v>14.310827116269385</v>
      </c>
      <c r="T2291" s="64" t="s">
        <v>4495</v>
      </c>
      <c r="U2291" s="64" t="s">
        <v>4496</v>
      </c>
    </row>
    <row r="2292" spans="4:21">
      <c r="D2292" s="45" t="str">
        <f>IF(AND(行业估值!$B$39=$G2292,COUNTIF($G$2:$G$2552,$G2292)&gt;=1),COUNTIF($G$2:G2292,$G2292),"")</f>
        <v/>
      </c>
      <c r="E2292" s="65" t="str">
        <f t="shared" si="175"/>
        <v>600126.SH</v>
      </c>
      <c r="F2292" s="65" t="str">
        <f t="shared" si="176"/>
        <v>杭钢股份</v>
      </c>
      <c r="G2292" s="34" t="str">
        <f>IF(E2292="","",IF(行业估值!$C$5="申万行业",[1]!EM_S_INFO_INDUSTRY_SW2014(E2292,"1"),IF(行业估值!$C$5="证监会行业",[1]!EM_S_INFO_INDUSTRY_CSRC1(E2292,"1"),[1]!EM_S_INFO_INDUSTRY_EM2016(E2292,"1"))))</f>
        <v>钢铁</v>
      </c>
      <c r="H2292" s="34" t="str">
        <f>IF(E2292="","",IF($H$1="上证50",[1]!EM_S_INFO_COMPINDEX(E2292,"000016"),"")&amp;IF($H$1="上证180",[1]!EM_S_INFO_COMPINDEX(E2292,"000010"),"")&amp;IF($H$1="沪深300",[1]!EM_S_INFO_COMPINDEX(E2292,"000300"),"")&amp;IF(AND($H$1="上证A股",RIGHT(E2292,2)="SH"),"是","")&amp;IF(AND($H$1="深证A股",RIGHT(E2292,2)="SZ"),"是","")&amp;IF(AND($H$1="创业板",LEFT(E2292,1)-3=0),"是","")&amp;IF(AND($H$1="全部A股",E2292&lt;&gt;0),"是","")&amp;IF(AND($H$1="中小板",LEFT(E2292,3)="002"),"是",""))</f>
        <v>是</v>
      </c>
      <c r="I2292" s="46">
        <f ca="1">IF(E2292="","",IF(OR([1]!EM_S_VAL_MV(E2292,deadline)="",[1]!EM_S_VAL_MV(E2292,deadline)="--",[1]!EM_S_VAL_MV(E2292,deadline)="null"),0,[1]!EM_S_VAL_MV(E2292,deadline)/100000000))</f>
        <v>165.1445461587</v>
      </c>
      <c r="J2292" s="46">
        <f ca="1">IF(E2292="","",IF(RIGHT(LEFT($J$1,6),3)="TTM",[1]!EM_S_FA_PROFIT_TTM(E2292,LEFT(RIGHT($J$1,11),10),1)/100000000,[1]!EM_S_STM07_IS(E2292,61,LEFT(RIGHT($J$1,5),4)&amp;"-12-31",1)/100000000))</f>
        <v>11.804510221400001</v>
      </c>
      <c r="K2292" s="36">
        <f t="shared" ca="1" si="177"/>
        <v>13.989953251877827</v>
      </c>
      <c r="L2292" s="46">
        <f ca="1">IF(E2292="","",IF(ISERROR(IF(行业估值!$E$7="最新年报",[1]!EM_S_STM07_BS(E2292,140,LEFT(RIGHT($L$1,5),4)&amp;"-12-31",1)/100000000,[1]!EM_S_STM07_BS(E2292,140,LEFT(RIGHT($L$1,11),10),1)/100000000)),0,IF(行业估值!$E$7="最新年报",[1]!EM_S_STM07_BS(E2292,140,LEFT(RIGHT($L$1,5),4)&amp;"-12-31",1)/100000000,[1]!EM_S_STM07_BS(E2292,140,LEFT(RIGHT($L$1,11),10),1)/100000000)))</f>
        <v>193.89317721080002</v>
      </c>
      <c r="M2292" s="36">
        <f t="shared" ca="1" si="178"/>
        <v>0.85172953754404357</v>
      </c>
      <c r="N2292" s="37">
        <f ca="1">IF(E2292="","",IF(ISERROR([1]!EM_S_EST_NETPROFIT(E2292,行业估值!$E$6,deadline)/100000000),"-",[1]!EM_S_EST_NETPROFIT(E2292,行业估值!$E$6,deadline)/100000000))</f>
        <v>12.62</v>
      </c>
      <c r="O2292" s="36">
        <f t="shared" ca="1" si="179"/>
        <v>13.085938681354992</v>
      </c>
      <c r="T2292" s="64" t="s">
        <v>4497</v>
      </c>
      <c r="U2292" s="64" t="s">
        <v>4498</v>
      </c>
    </row>
    <row r="2293" spans="4:21">
      <c r="D2293" s="45" t="str">
        <f>IF(AND(行业估值!$B$39=$G2293,COUNTIF($G$2:$G$2552,$G2293)&gt;=1),COUNTIF($G$2:G2293,$G2293),"")</f>
        <v/>
      </c>
      <c r="E2293" s="65" t="str">
        <f t="shared" si="175"/>
        <v>600127.SH</v>
      </c>
      <c r="F2293" s="65" t="str">
        <f t="shared" si="176"/>
        <v>金健米业</v>
      </c>
      <c r="G2293" s="34" t="str">
        <f>IF(E2293="","",IF(行业估值!$C$5="申万行业",[1]!EM_S_INFO_INDUSTRY_SW2014(E2293,"1"),IF(行业估值!$C$5="证监会行业",[1]!EM_S_INFO_INDUSTRY_CSRC1(E2293,"1"),[1]!EM_S_INFO_INDUSTRY_EM2016(E2293,"1"))))</f>
        <v>农林牧渔</v>
      </c>
      <c r="H2293" s="34" t="str">
        <f>IF(E2293="","",IF($H$1="上证50",[1]!EM_S_INFO_COMPINDEX(E2293,"000016"),"")&amp;IF($H$1="上证180",[1]!EM_S_INFO_COMPINDEX(E2293,"000010"),"")&amp;IF($H$1="沪深300",[1]!EM_S_INFO_COMPINDEX(E2293,"000300"),"")&amp;IF(AND($H$1="上证A股",RIGHT(E2293,2)="SH"),"是","")&amp;IF(AND($H$1="深证A股",RIGHT(E2293,2)="SZ"),"是","")&amp;IF(AND($H$1="创业板",LEFT(E2293,1)-3=0),"是","")&amp;IF(AND($H$1="全部A股",E2293&lt;&gt;0),"是","")&amp;IF(AND($H$1="中小板",LEFT(E2293,3)="002"),"是",""))</f>
        <v>是</v>
      </c>
      <c r="I2293" s="46">
        <f ca="1">IF(E2293="","",IF(OR([1]!EM_S_VAL_MV(E2293,deadline)="",[1]!EM_S_VAL_MV(E2293,deadline)="--",[1]!EM_S_VAL_MV(E2293,deadline)="null"),0,[1]!EM_S_VAL_MV(E2293,deadline)/100000000))</f>
        <v>24.516118927600001</v>
      </c>
      <c r="J2293" s="46">
        <f ca="1">IF(E2293="","",IF(RIGHT(LEFT($J$1,6),3)="TTM",[1]!EM_S_FA_PROFIT_TTM(E2293,LEFT(RIGHT($J$1,11),10),1)/100000000,[1]!EM_S_STM07_IS(E2293,61,LEFT(RIGHT($J$1,5),4)&amp;"-12-31",1)/100000000))</f>
        <v>0.11436831019999999</v>
      </c>
      <c r="K2293" s="36">
        <f t="shared" ca="1" si="177"/>
        <v>214.36111878131084</v>
      </c>
      <c r="L2293" s="46">
        <f ca="1">IF(E2293="","",IF(ISERROR(IF(行业估值!$E$7="最新年报",[1]!EM_S_STM07_BS(E2293,140,LEFT(RIGHT($L$1,5),4)&amp;"-12-31",1)/100000000,[1]!EM_S_STM07_BS(E2293,140,LEFT(RIGHT($L$1,11),10),1)/100000000)),0,IF(行业估值!$E$7="最新年报",[1]!EM_S_STM07_BS(E2293,140,LEFT(RIGHT($L$1,5),4)&amp;"-12-31",1)/100000000,[1]!EM_S_STM07_BS(E2293,140,LEFT(RIGHT($L$1,11),10),1)/100000000)))</f>
        <v>7.5624105307000002</v>
      </c>
      <c r="M2293" s="36">
        <f t="shared" ca="1" si="178"/>
        <v>3.2418392029995644</v>
      </c>
      <c r="N2293" s="37">
        <f ca="1">IF(E2293="","",IF(ISERROR([1]!EM_S_EST_NETPROFIT(E2293,行业估值!$E$6,deadline)/100000000),"-",[1]!EM_S_EST_NETPROFIT(E2293,行业估值!$E$6,deadline)/100000000))</f>
        <v>0.85219999999999996</v>
      </c>
      <c r="O2293" s="36">
        <f t="shared" ca="1" si="179"/>
        <v>28.76803441398733</v>
      </c>
      <c r="T2293" s="64" t="s">
        <v>4499</v>
      </c>
      <c r="U2293" s="64" t="s">
        <v>4500</v>
      </c>
    </row>
    <row r="2294" spans="4:21">
      <c r="D2294" s="45" t="str">
        <f>IF(AND(行业估值!$B$39=$G2294,COUNTIF($G$2:$G$2552,$G2294)&gt;=1),COUNTIF($G$2:G2294,$G2294),"")</f>
        <v/>
      </c>
      <c r="E2294" s="65" t="str">
        <f t="shared" si="175"/>
        <v>600128.SH</v>
      </c>
      <c r="F2294" s="65" t="str">
        <f t="shared" si="176"/>
        <v>弘业股份</v>
      </c>
      <c r="G2294" s="34" t="str">
        <f>IF(E2294="","",IF(行业估值!$C$5="申万行业",[1]!EM_S_INFO_INDUSTRY_SW2014(E2294,"1"),IF(行业估值!$C$5="证监会行业",[1]!EM_S_INFO_INDUSTRY_CSRC1(E2294,"1"),[1]!EM_S_INFO_INDUSTRY_EM2016(E2294,"1"))))</f>
        <v>综合</v>
      </c>
      <c r="H2294" s="34" t="str">
        <f>IF(E2294="","",IF($H$1="上证50",[1]!EM_S_INFO_COMPINDEX(E2294,"000016"),"")&amp;IF($H$1="上证180",[1]!EM_S_INFO_COMPINDEX(E2294,"000010"),"")&amp;IF($H$1="沪深300",[1]!EM_S_INFO_COMPINDEX(E2294,"000300"),"")&amp;IF(AND($H$1="上证A股",RIGHT(E2294,2)="SH"),"是","")&amp;IF(AND($H$1="深证A股",RIGHT(E2294,2)="SZ"),"是","")&amp;IF(AND($H$1="创业板",LEFT(E2294,1)-3=0),"是","")&amp;IF(AND($H$1="全部A股",E2294&lt;&gt;0),"是","")&amp;IF(AND($H$1="中小板",LEFT(E2294,3)="002"),"是",""))</f>
        <v>是</v>
      </c>
      <c r="I2294" s="46">
        <f ca="1">IF(E2294="","",IF(OR([1]!EM_S_VAL_MV(E2294,deadline)="",[1]!EM_S_VAL_MV(E2294,deadline)="--",[1]!EM_S_VAL_MV(E2294,deadline)="null"),0,[1]!EM_S_VAL_MV(E2294,deadline)/100000000))</f>
        <v>17.421785499999999</v>
      </c>
      <c r="J2294" s="46">
        <f ca="1">IF(E2294="","",IF(RIGHT(LEFT($J$1,6),3)="TTM",[1]!EM_S_FA_PROFIT_TTM(E2294,LEFT(RIGHT($J$1,11),10),1)/100000000,[1]!EM_S_STM07_IS(E2294,61,LEFT(RIGHT($J$1,5),4)&amp;"-12-31",1)/100000000))</f>
        <v>-0.35951749189999999</v>
      </c>
      <c r="K2294" s="36">
        <f t="shared" ca="1" si="177"/>
        <v>-48.458797951466238</v>
      </c>
      <c r="L2294" s="46">
        <f ca="1">IF(E2294="","",IF(ISERROR(IF(行业估值!$E$7="最新年报",[1]!EM_S_STM07_BS(E2294,140,LEFT(RIGHT($L$1,5),4)&amp;"-12-31",1)/100000000,[1]!EM_S_STM07_BS(E2294,140,LEFT(RIGHT($L$1,11),10),1)/100000000)),0,IF(行业估值!$E$7="最新年报",[1]!EM_S_STM07_BS(E2294,140,LEFT(RIGHT($L$1,5),4)&amp;"-12-31",1)/100000000,[1]!EM_S_STM07_BS(E2294,140,LEFT(RIGHT($L$1,11),10),1)/100000000)))</f>
        <v>15.3906808601</v>
      </c>
      <c r="M2294" s="36">
        <f t="shared" ca="1" si="178"/>
        <v>1.1319697717315154</v>
      </c>
      <c r="N2294" s="37" t="str">
        <f ca="1">IF(E2294="","",IF(ISERROR([1]!EM_S_EST_NETPROFIT(E2294,行业估值!$E$6,deadline)/100000000),"-",[1]!EM_S_EST_NETPROFIT(E2294,行业估值!$E$6,deadline)/100000000))</f>
        <v>-</v>
      </c>
      <c r="O2294" s="36" t="str">
        <f t="shared" ca="1" si="179"/>
        <v>-</v>
      </c>
      <c r="T2294" s="64" t="s">
        <v>4501</v>
      </c>
      <c r="U2294" s="64" t="s">
        <v>4502</v>
      </c>
    </row>
    <row r="2295" spans="4:21">
      <c r="D2295" s="45" t="str">
        <f>IF(AND(行业估值!$B$39=$G2295,COUNTIF($G$2:$G$2552,$G2295)&gt;=1),COUNTIF($G$2:G2295,$G2295),"")</f>
        <v/>
      </c>
      <c r="E2295" s="65" t="str">
        <f t="shared" si="175"/>
        <v>600129.SH</v>
      </c>
      <c r="F2295" s="65" t="str">
        <f t="shared" si="176"/>
        <v>太极集团</v>
      </c>
      <c r="G2295" s="34" t="str">
        <f>IF(E2295="","",IF(行业估值!$C$5="申万行业",[1]!EM_S_INFO_INDUSTRY_SW2014(E2295,"1"),IF(行业估值!$C$5="证监会行业",[1]!EM_S_INFO_INDUSTRY_CSRC1(E2295,"1"),[1]!EM_S_INFO_INDUSTRY_EM2016(E2295,"1"))))</f>
        <v>医药生物</v>
      </c>
      <c r="H2295" s="34" t="str">
        <f>IF(E2295="","",IF($H$1="上证50",[1]!EM_S_INFO_COMPINDEX(E2295,"000016"),"")&amp;IF($H$1="上证180",[1]!EM_S_INFO_COMPINDEX(E2295,"000010"),"")&amp;IF($H$1="沪深300",[1]!EM_S_INFO_COMPINDEX(E2295,"000300"),"")&amp;IF(AND($H$1="上证A股",RIGHT(E2295,2)="SH"),"是","")&amp;IF(AND($H$1="深证A股",RIGHT(E2295,2)="SZ"),"是","")&amp;IF(AND($H$1="创业板",LEFT(E2295,1)-3=0),"是","")&amp;IF(AND($H$1="全部A股",E2295&lt;&gt;0),"是","")&amp;IF(AND($H$1="中小板",LEFT(E2295,3)="002"),"是",""))</f>
        <v>是</v>
      </c>
      <c r="I2295" s="46">
        <f ca="1">IF(E2295="","",IF(OR([1]!EM_S_VAL_MV(E2295,deadline)="",[1]!EM_S_VAL_MV(E2295,deadline)="--",[1]!EM_S_VAL_MV(E2295,deadline)="null"),0,[1]!EM_S_VAL_MV(E2295,deadline)/100000000))</f>
        <v>64.487948155200002</v>
      </c>
      <c r="J2295" s="46">
        <f ca="1">IF(E2295="","",IF(RIGHT(LEFT($J$1,6),3)="TTM",[1]!EM_S_FA_PROFIT_TTM(E2295,LEFT(RIGHT($J$1,11),10),1)/100000000,[1]!EM_S_STM07_IS(E2295,61,LEFT(RIGHT($J$1,5),4)&amp;"-12-31",1)/100000000))</f>
        <v>0.1847847463</v>
      </c>
      <c r="K2295" s="36">
        <f t="shared" ca="1" si="177"/>
        <v>348.98956459589544</v>
      </c>
      <c r="L2295" s="46">
        <f ca="1">IF(E2295="","",IF(ISERROR(IF(行业估值!$E$7="最新年报",[1]!EM_S_STM07_BS(E2295,140,LEFT(RIGHT($L$1,5),4)&amp;"-12-31",1)/100000000,[1]!EM_S_STM07_BS(E2295,140,LEFT(RIGHT($L$1,11),10),1)/100000000)),0,IF(行业估值!$E$7="最新年报",[1]!EM_S_STM07_BS(E2295,140,LEFT(RIGHT($L$1,5),4)&amp;"-12-31",1)/100000000,[1]!EM_S_STM07_BS(E2295,140,LEFT(RIGHT($L$1,11),10),1)/100000000)))</f>
        <v>33.662934679499998</v>
      </c>
      <c r="M2295" s="36">
        <f t="shared" ca="1" si="178"/>
        <v>1.9156959655829346</v>
      </c>
      <c r="N2295" s="37" t="str">
        <f ca="1">IF(E2295="","",IF(ISERROR([1]!EM_S_EST_NETPROFIT(E2295,行业估值!$E$6,deadline)/100000000),"-",[1]!EM_S_EST_NETPROFIT(E2295,行业估值!$E$6,deadline)/100000000))</f>
        <v>-</v>
      </c>
      <c r="O2295" s="36" t="str">
        <f t="shared" ca="1" si="179"/>
        <v>-</v>
      </c>
      <c r="T2295" s="64" t="s">
        <v>4503</v>
      </c>
      <c r="U2295" s="64" t="s">
        <v>4504</v>
      </c>
    </row>
    <row r="2296" spans="4:21">
      <c r="D2296" s="45" t="str">
        <f>IF(AND(行业估值!$B$39=$G2296,COUNTIF($G$2:$G$2552,$G2296)&gt;=1),COUNTIF($G$2:G2296,$G2296),"")</f>
        <v/>
      </c>
      <c r="E2296" s="65" t="str">
        <f t="shared" si="175"/>
        <v>600130.SH</v>
      </c>
      <c r="F2296" s="65" t="str">
        <f t="shared" si="176"/>
        <v>波导股份</v>
      </c>
      <c r="G2296" s="34" t="str">
        <f>IF(E2296="","",IF(行业估值!$C$5="申万行业",[1]!EM_S_INFO_INDUSTRY_SW2014(E2296,"1"),IF(行业估值!$C$5="证监会行业",[1]!EM_S_INFO_INDUSTRY_CSRC1(E2296,"1"),[1]!EM_S_INFO_INDUSTRY_EM2016(E2296,"1"))))</f>
        <v>信息技术</v>
      </c>
      <c r="H2296" s="34" t="str">
        <f>IF(E2296="","",IF($H$1="上证50",[1]!EM_S_INFO_COMPINDEX(E2296,"000016"),"")&amp;IF($H$1="上证180",[1]!EM_S_INFO_COMPINDEX(E2296,"000010"),"")&amp;IF($H$1="沪深300",[1]!EM_S_INFO_COMPINDEX(E2296,"000300"),"")&amp;IF(AND($H$1="上证A股",RIGHT(E2296,2)="SH"),"是","")&amp;IF(AND($H$1="深证A股",RIGHT(E2296,2)="SZ"),"是","")&amp;IF(AND($H$1="创业板",LEFT(E2296,1)-3=0),"是","")&amp;IF(AND($H$1="全部A股",E2296&lt;&gt;0),"是","")&amp;IF(AND($H$1="中小板",LEFT(E2296,3)="002"),"是",""))</f>
        <v>是</v>
      </c>
      <c r="I2296" s="46">
        <f ca="1">IF(E2296="","",IF(OR([1]!EM_S_VAL_MV(E2296,deadline)="",[1]!EM_S_VAL_MV(E2296,deadline)="--",[1]!EM_S_VAL_MV(E2296,deadline)="null"),0,[1]!EM_S_VAL_MV(E2296,deadline)/100000000))</f>
        <v>26.8032</v>
      </c>
      <c r="J2296" s="46">
        <f ca="1">IF(E2296="","",IF(RIGHT(LEFT($J$1,6),3)="TTM",[1]!EM_S_FA_PROFIT_TTM(E2296,LEFT(RIGHT($J$1,11),10),1)/100000000,[1]!EM_S_STM07_IS(E2296,61,LEFT(RIGHT($J$1,5),4)&amp;"-12-31",1)/100000000))</f>
        <v>0.12020925369999999</v>
      </c>
      <c r="K2296" s="36">
        <f t="shared" ca="1" si="177"/>
        <v>222.97118711751892</v>
      </c>
      <c r="L2296" s="46">
        <f ca="1">IF(E2296="","",IF(ISERROR(IF(行业估值!$E$7="最新年报",[1]!EM_S_STM07_BS(E2296,140,LEFT(RIGHT($L$1,5),4)&amp;"-12-31",1)/100000000,[1]!EM_S_STM07_BS(E2296,140,LEFT(RIGHT($L$1,11),10),1)/100000000)),0,IF(行业估值!$E$7="最新年报",[1]!EM_S_STM07_BS(E2296,140,LEFT(RIGHT($L$1,5),4)&amp;"-12-31",1)/100000000,[1]!EM_S_STM07_BS(E2296,140,LEFT(RIGHT($L$1,11),10),1)/100000000)))</f>
        <v>8.8946926183000006</v>
      </c>
      <c r="M2296" s="36">
        <f t="shared" ca="1" si="178"/>
        <v>3.0133924971004524</v>
      </c>
      <c r="N2296" s="37" t="str">
        <f ca="1">IF(E2296="","",IF(ISERROR([1]!EM_S_EST_NETPROFIT(E2296,行业估值!$E$6,deadline)/100000000),"-",[1]!EM_S_EST_NETPROFIT(E2296,行业估值!$E$6,deadline)/100000000))</f>
        <v>-</v>
      </c>
      <c r="O2296" s="36" t="str">
        <f t="shared" ca="1" si="179"/>
        <v>-</v>
      </c>
      <c r="T2296" s="64" t="s">
        <v>4505</v>
      </c>
      <c r="U2296" s="64" t="s">
        <v>4506</v>
      </c>
    </row>
    <row r="2297" spans="4:21">
      <c r="D2297" s="45" t="str">
        <f>IF(AND(行业估值!$B$39=$G2297,COUNTIF($G$2:$G$2552,$G2297)&gt;=1),COUNTIF($G$2:G2297,$G2297),"")</f>
        <v/>
      </c>
      <c r="E2297" s="65" t="str">
        <f t="shared" si="175"/>
        <v>600131.SH</v>
      </c>
      <c r="F2297" s="65" t="str">
        <f t="shared" si="176"/>
        <v>岷江水电</v>
      </c>
      <c r="G2297" s="34" t="str">
        <f>IF(E2297="","",IF(行业估值!$C$5="申万行业",[1]!EM_S_INFO_INDUSTRY_SW2014(E2297,"1"),IF(行业估值!$C$5="证监会行业",[1]!EM_S_INFO_INDUSTRY_CSRC1(E2297,"1"),[1]!EM_S_INFO_INDUSTRY_EM2016(E2297,"1"))))</f>
        <v>公用事业</v>
      </c>
      <c r="H2297" s="34" t="str">
        <f>IF(E2297="","",IF($H$1="上证50",[1]!EM_S_INFO_COMPINDEX(E2297,"000016"),"")&amp;IF($H$1="上证180",[1]!EM_S_INFO_COMPINDEX(E2297,"000010"),"")&amp;IF($H$1="沪深300",[1]!EM_S_INFO_COMPINDEX(E2297,"000300"),"")&amp;IF(AND($H$1="上证A股",RIGHT(E2297,2)="SH"),"是","")&amp;IF(AND($H$1="深证A股",RIGHT(E2297,2)="SZ"),"是","")&amp;IF(AND($H$1="创业板",LEFT(E2297,1)-3=0),"是","")&amp;IF(AND($H$1="全部A股",E2297&lt;&gt;0),"是","")&amp;IF(AND($H$1="中小板",LEFT(E2297,3)="002"),"是",""))</f>
        <v>是</v>
      </c>
      <c r="I2297" s="46">
        <f ca="1">IF(E2297="","",IF(OR([1]!EM_S_VAL_MV(E2297,deadline)="",[1]!EM_S_VAL_MV(E2297,deadline)="--",[1]!EM_S_VAL_MV(E2297,deadline)="null"),0,[1]!EM_S_VAL_MV(E2297,deadline)/100000000))</f>
        <v>90.137577714000003</v>
      </c>
      <c r="J2297" s="46">
        <f ca="1">IF(E2297="","",IF(RIGHT(LEFT($J$1,6),3)="TTM",[1]!EM_S_FA_PROFIT_TTM(E2297,LEFT(RIGHT($J$1,11),10),1)/100000000,[1]!EM_S_STM07_IS(E2297,61,LEFT(RIGHT($J$1,5),4)&amp;"-12-31",1)/100000000))</f>
        <v>1.1349567471999999</v>
      </c>
      <c r="K2297" s="36">
        <f t="shared" ca="1" si="177"/>
        <v>79.419394559637894</v>
      </c>
      <c r="L2297" s="46">
        <f ca="1">IF(E2297="","",IF(ISERROR(IF(行业估值!$E$7="最新年报",[1]!EM_S_STM07_BS(E2297,140,LEFT(RIGHT($L$1,5),4)&amp;"-12-31",1)/100000000,[1]!EM_S_STM07_BS(E2297,140,LEFT(RIGHT($L$1,11),10),1)/100000000)),0,IF(行业估值!$E$7="最新年报",[1]!EM_S_STM07_BS(E2297,140,LEFT(RIGHT($L$1,5),4)&amp;"-12-31",1)/100000000,[1]!EM_S_STM07_BS(E2297,140,LEFT(RIGHT($L$1,11),10),1)/100000000)))</f>
        <v>13.124249042500001</v>
      </c>
      <c r="M2297" s="36">
        <f t="shared" ca="1" si="178"/>
        <v>6.8680179278912821</v>
      </c>
      <c r="N2297" s="37">
        <f ca="1">IF(E2297="","",IF(ISERROR([1]!EM_S_EST_NETPROFIT(E2297,行业估值!$E$6,deadline)/100000000),"-",[1]!EM_S_EST_NETPROFIT(E2297,行业估值!$E$6,deadline)/100000000))</f>
        <v>1.43</v>
      </c>
      <c r="O2297" s="36">
        <f t="shared" ca="1" si="179"/>
        <v>63.033271128671331</v>
      </c>
      <c r="T2297" s="64" t="s">
        <v>4507</v>
      </c>
      <c r="U2297" s="64" t="s">
        <v>4508</v>
      </c>
    </row>
    <row r="2298" spans="4:21">
      <c r="D2298" s="45" t="str">
        <f>IF(AND(行业估值!$B$39=$G2298,COUNTIF($G$2:$G$2552,$G2298)&gt;=1),COUNTIF($G$2:G2298,$G2298),"")</f>
        <v/>
      </c>
      <c r="E2298" s="65" t="str">
        <f t="shared" si="175"/>
        <v>600132.SH</v>
      </c>
      <c r="F2298" s="65" t="str">
        <f t="shared" si="176"/>
        <v>重庆啤酒</v>
      </c>
      <c r="G2298" s="34" t="str">
        <f>IF(E2298="","",IF(行业估值!$C$5="申万行业",[1]!EM_S_INFO_INDUSTRY_SW2014(E2298,"1"),IF(行业估值!$C$5="证监会行业",[1]!EM_S_INFO_INDUSTRY_CSRC1(E2298,"1"),[1]!EM_S_INFO_INDUSTRY_EM2016(E2298,"1"))))</f>
        <v>食品饮料</v>
      </c>
      <c r="H2298" s="34" t="str">
        <f>IF(E2298="","",IF($H$1="上证50",[1]!EM_S_INFO_COMPINDEX(E2298,"000016"),"")&amp;IF($H$1="上证180",[1]!EM_S_INFO_COMPINDEX(E2298,"000010"),"")&amp;IF($H$1="沪深300",[1]!EM_S_INFO_COMPINDEX(E2298,"000300"),"")&amp;IF(AND($H$1="上证A股",RIGHT(E2298,2)="SH"),"是","")&amp;IF(AND($H$1="深证A股",RIGHT(E2298,2)="SZ"),"是","")&amp;IF(AND($H$1="创业板",LEFT(E2298,1)-3=0),"是","")&amp;IF(AND($H$1="全部A股",E2298&lt;&gt;0),"是","")&amp;IF(AND($H$1="中小板",LEFT(E2298,3)="002"),"是",""))</f>
        <v>是</v>
      </c>
      <c r="I2298" s="46">
        <f ca="1">IF(E2298="","",IF(OR([1]!EM_S_VAL_MV(E2298,deadline)="",[1]!EM_S_VAL_MV(E2298,deadline)="--",[1]!EM_S_VAL_MV(E2298,deadline)="null"),0,[1]!EM_S_VAL_MV(E2298,deadline)/100000000))</f>
        <v>244.30866075040001</v>
      </c>
      <c r="J2298" s="46">
        <f ca="1">IF(E2298="","",IF(RIGHT(LEFT($J$1,6),3)="TTM",[1]!EM_S_FA_PROFIT_TTM(E2298,LEFT(RIGHT($J$1,11),10),1)/100000000,[1]!EM_S_STM07_IS(E2298,61,LEFT(RIGHT($J$1,5),4)&amp;"-12-31",1)/100000000))</f>
        <v>6.5922173571</v>
      </c>
      <c r="K2298" s="36">
        <f t="shared" ca="1" si="177"/>
        <v>37.060164663301464</v>
      </c>
      <c r="L2298" s="46">
        <f ca="1">IF(E2298="","",IF(ISERROR(IF(行业估值!$E$7="最新年报",[1]!EM_S_STM07_BS(E2298,140,LEFT(RIGHT($L$1,5),4)&amp;"-12-31",1)/100000000,[1]!EM_S_STM07_BS(E2298,140,LEFT(RIGHT($L$1,11),10),1)/100000000)),0,IF(行业估值!$E$7="最新年报",[1]!EM_S_STM07_BS(E2298,140,LEFT(RIGHT($L$1,5),4)&amp;"-12-31",1)/100000000,[1]!EM_S_STM07_BS(E2298,140,LEFT(RIGHT($L$1,11),10),1)/100000000)))</f>
        <v>13.5171415275</v>
      </c>
      <c r="M2298" s="36">
        <f t="shared" ca="1" si="178"/>
        <v>18.073988516977892</v>
      </c>
      <c r="N2298" s="37">
        <f ca="1">IF(E2298="","",IF(ISERROR([1]!EM_S_EST_NETPROFIT(E2298,行业估值!$E$6,deadline)/100000000),"-",[1]!EM_S_EST_NETPROFIT(E2298,行业估值!$E$6,deadline)/100000000))</f>
        <v>5.9980176470588233</v>
      </c>
      <c r="O2298" s="36">
        <f t="shared" ca="1" si="179"/>
        <v>40.73156751551052</v>
      </c>
      <c r="T2298" s="64" t="s">
        <v>4509</v>
      </c>
      <c r="U2298" s="64" t="s">
        <v>4510</v>
      </c>
    </row>
    <row r="2299" spans="4:21">
      <c r="D2299" s="45" t="str">
        <f>IF(AND(行业估值!$B$39=$G2299,COUNTIF($G$2:$G$2552,$G2299)&gt;=1),COUNTIF($G$2:G2299,$G2299),"")</f>
        <v/>
      </c>
      <c r="E2299" s="65" t="str">
        <f t="shared" si="175"/>
        <v>600133.SH</v>
      </c>
      <c r="F2299" s="65" t="str">
        <f t="shared" si="176"/>
        <v>东湖高新</v>
      </c>
      <c r="G2299" s="34" t="str">
        <f>IF(E2299="","",IF(行业估值!$C$5="申万行业",[1]!EM_S_INFO_INDUSTRY_SW2014(E2299,"1"),IF(行业估值!$C$5="证监会行业",[1]!EM_S_INFO_INDUSTRY_CSRC1(E2299,"1"),[1]!EM_S_INFO_INDUSTRY_EM2016(E2299,"1"))))</f>
        <v>建筑</v>
      </c>
      <c r="H2299" s="34" t="str">
        <f>IF(E2299="","",IF($H$1="上证50",[1]!EM_S_INFO_COMPINDEX(E2299,"000016"),"")&amp;IF($H$1="上证180",[1]!EM_S_INFO_COMPINDEX(E2299,"000010"),"")&amp;IF($H$1="沪深300",[1]!EM_S_INFO_COMPINDEX(E2299,"000300"),"")&amp;IF(AND($H$1="上证A股",RIGHT(E2299,2)="SH"),"是","")&amp;IF(AND($H$1="深证A股",RIGHT(E2299,2)="SZ"),"是","")&amp;IF(AND($H$1="创业板",LEFT(E2299,1)-3=0),"是","")&amp;IF(AND($H$1="全部A股",E2299&lt;&gt;0),"是","")&amp;IF(AND($H$1="中小板",LEFT(E2299,3)="002"),"是",""))</f>
        <v>是</v>
      </c>
      <c r="I2299" s="46">
        <f ca="1">IF(E2299="","",IF(OR([1]!EM_S_VAL_MV(E2299,deadline)="",[1]!EM_S_VAL_MV(E2299,deadline)="--",[1]!EM_S_VAL_MV(E2299,deadline)="null"),0,[1]!EM_S_VAL_MV(E2299,deadline)/100000000))</f>
        <v>38.594687436800001</v>
      </c>
      <c r="J2299" s="46">
        <f ca="1">IF(E2299="","",IF(RIGHT(LEFT($J$1,6),3)="TTM",[1]!EM_S_FA_PROFIT_TTM(E2299,LEFT(RIGHT($J$1,11),10),1)/100000000,[1]!EM_S_STM07_IS(E2299,61,LEFT(RIGHT($J$1,5),4)&amp;"-12-31",1)/100000000))</f>
        <v>3.6058187195999998</v>
      </c>
      <c r="K2299" s="36">
        <f t="shared" ca="1" si="177"/>
        <v>10.703446412048519</v>
      </c>
      <c r="L2299" s="46">
        <f ca="1">IF(E2299="","",IF(ISERROR(IF(行业估值!$E$7="最新年报",[1]!EM_S_STM07_BS(E2299,140,LEFT(RIGHT($L$1,5),4)&amp;"-12-31",1)/100000000,[1]!EM_S_STM07_BS(E2299,140,LEFT(RIGHT($L$1,11),10),1)/100000000)),0,IF(行业估值!$E$7="最新年报",[1]!EM_S_STM07_BS(E2299,140,LEFT(RIGHT($L$1,5),4)&amp;"-12-31",1)/100000000,[1]!EM_S_STM07_BS(E2299,140,LEFT(RIGHT($L$1,11),10),1)/100000000)))</f>
        <v>45.445959958700001</v>
      </c>
      <c r="M2299" s="36">
        <f t="shared" ca="1" si="178"/>
        <v>0.84924352949907445</v>
      </c>
      <c r="N2299" s="37" t="str">
        <f ca="1">IF(E2299="","",IF(ISERROR([1]!EM_S_EST_NETPROFIT(E2299,行业估值!$E$6,deadline)/100000000),"-",[1]!EM_S_EST_NETPROFIT(E2299,行业估值!$E$6,deadline)/100000000))</f>
        <v>-</v>
      </c>
      <c r="O2299" s="36" t="str">
        <f t="shared" ca="1" si="179"/>
        <v>-</v>
      </c>
      <c r="T2299" s="64" t="s">
        <v>4511</v>
      </c>
      <c r="U2299" s="64" t="s">
        <v>4512</v>
      </c>
    </row>
    <row r="2300" spans="4:21">
      <c r="D2300" s="45" t="str">
        <f>IF(AND(行业估值!$B$39=$G2300,COUNTIF($G$2:$G$2552,$G2300)&gt;=1),COUNTIF($G$2:G2300,$G2300),"")</f>
        <v/>
      </c>
      <c r="E2300" s="65" t="str">
        <f t="shared" si="175"/>
        <v>600135.SH</v>
      </c>
      <c r="F2300" s="65" t="str">
        <f t="shared" si="176"/>
        <v>乐凯胶片</v>
      </c>
      <c r="G2300" s="34" t="str">
        <f>IF(E2300="","",IF(行业估值!$C$5="申万行业",[1]!EM_S_INFO_INDUSTRY_SW2014(E2300,"1"),IF(行业估值!$C$5="证监会行业",[1]!EM_S_INFO_INDUSTRY_CSRC1(E2300,"1"),[1]!EM_S_INFO_INDUSTRY_EM2016(E2300,"1"))))</f>
        <v>基础化工</v>
      </c>
      <c r="H2300" s="34" t="str">
        <f>IF(E2300="","",IF($H$1="上证50",[1]!EM_S_INFO_COMPINDEX(E2300,"000016"),"")&amp;IF($H$1="上证180",[1]!EM_S_INFO_COMPINDEX(E2300,"000010"),"")&amp;IF($H$1="沪深300",[1]!EM_S_INFO_COMPINDEX(E2300,"000300"),"")&amp;IF(AND($H$1="上证A股",RIGHT(E2300,2)="SH"),"是","")&amp;IF(AND($H$1="深证A股",RIGHT(E2300,2)="SZ"),"是","")&amp;IF(AND($H$1="创业板",LEFT(E2300,1)-3=0),"是","")&amp;IF(AND($H$1="全部A股",E2300&lt;&gt;0),"是","")&amp;IF(AND($H$1="中小板",LEFT(E2300,3)="002"),"是",""))</f>
        <v>是</v>
      </c>
      <c r="I2300" s="46">
        <f ca="1">IF(E2300="","",IF(OR([1]!EM_S_VAL_MV(E2300,deadline)="",[1]!EM_S_VAL_MV(E2300,deadline)="--",[1]!EM_S_VAL_MV(E2300,deadline)="null"),0,[1]!EM_S_VAL_MV(E2300,deadline)/100000000))</f>
        <v>32.9530985237</v>
      </c>
      <c r="J2300" s="46">
        <f ca="1">IF(E2300="","",IF(RIGHT(LEFT($J$1,6),3)="TTM",[1]!EM_S_FA_PROFIT_TTM(E2300,LEFT(RIGHT($J$1,11),10),1)/100000000,[1]!EM_S_STM07_IS(E2300,61,LEFT(RIGHT($J$1,5),4)&amp;"-12-31",1)/100000000))</f>
        <v>0.35779912460000002</v>
      </c>
      <c r="K2300" s="36">
        <f t="shared" ca="1" si="177"/>
        <v>92.099438646027352</v>
      </c>
      <c r="L2300" s="46">
        <f ca="1">IF(E2300="","",IF(ISERROR(IF(行业估值!$E$7="最新年报",[1]!EM_S_STM07_BS(E2300,140,LEFT(RIGHT($L$1,5),4)&amp;"-12-31",1)/100000000,[1]!EM_S_STM07_BS(E2300,140,LEFT(RIGHT($L$1,11),10),1)/100000000)),0,IF(行业估值!$E$7="最新年报",[1]!EM_S_STM07_BS(E2300,140,LEFT(RIGHT($L$1,5),4)&amp;"-12-31",1)/100000000,[1]!EM_S_STM07_BS(E2300,140,LEFT(RIGHT($L$1,11),10),1)/100000000)))</f>
        <v>20.263934159600002</v>
      </c>
      <c r="M2300" s="36">
        <f t="shared" ca="1" si="178"/>
        <v>1.6261945120902661</v>
      </c>
      <c r="N2300" s="37" t="str">
        <f ca="1">IF(E2300="","",IF(ISERROR([1]!EM_S_EST_NETPROFIT(E2300,行业估值!$E$6,deadline)/100000000),"-",[1]!EM_S_EST_NETPROFIT(E2300,行业估值!$E$6,deadline)/100000000))</f>
        <v>-</v>
      </c>
      <c r="O2300" s="36" t="str">
        <f t="shared" ca="1" si="179"/>
        <v>-</v>
      </c>
      <c r="T2300" s="64" t="s">
        <v>4513</v>
      </c>
      <c r="U2300" s="64" t="s">
        <v>4514</v>
      </c>
    </row>
    <row r="2301" spans="4:21">
      <c r="D2301" s="45" t="str">
        <f>IF(AND(行业估值!$B$39=$G2301,COUNTIF($G$2:$G$2552,$G2301)&gt;=1),COUNTIF($G$2:G2301,$G2301),"")</f>
        <v/>
      </c>
      <c r="E2301" s="65" t="str">
        <f t="shared" si="175"/>
        <v>600136.SH</v>
      </c>
      <c r="F2301" s="65" t="str">
        <f t="shared" si="176"/>
        <v>当代明诚</v>
      </c>
      <c r="G2301" s="34" t="str">
        <f>IF(E2301="","",IF(行业估值!$C$5="申万行业",[1]!EM_S_INFO_INDUSTRY_SW2014(E2301,"1"),IF(行业估值!$C$5="证监会行业",[1]!EM_S_INFO_INDUSTRY_CSRC1(E2301,"1"),[1]!EM_S_INFO_INDUSTRY_EM2016(E2301,"1"))))</f>
        <v>文化传媒</v>
      </c>
      <c r="H2301" s="34" t="str">
        <f>IF(E2301="","",IF($H$1="上证50",[1]!EM_S_INFO_COMPINDEX(E2301,"000016"),"")&amp;IF($H$1="上证180",[1]!EM_S_INFO_COMPINDEX(E2301,"000010"),"")&amp;IF($H$1="沪深300",[1]!EM_S_INFO_COMPINDEX(E2301,"000300"),"")&amp;IF(AND($H$1="上证A股",RIGHT(E2301,2)="SH"),"是","")&amp;IF(AND($H$1="深证A股",RIGHT(E2301,2)="SZ"),"是","")&amp;IF(AND($H$1="创业板",LEFT(E2301,1)-3=0),"是","")&amp;IF(AND($H$1="全部A股",E2301&lt;&gt;0),"是","")&amp;IF(AND($H$1="中小板",LEFT(E2301,3)="002"),"是",""))</f>
        <v>是</v>
      </c>
      <c r="I2301" s="46">
        <f ca="1">IF(E2301="","",IF(OR([1]!EM_S_VAL_MV(E2301,deadline)="",[1]!EM_S_VAL_MV(E2301,deadline)="--",[1]!EM_S_VAL_MV(E2301,deadline)="null"),0,[1]!EM_S_VAL_MV(E2301,deadline)/100000000))</f>
        <v>45.1130704236</v>
      </c>
      <c r="J2301" s="46">
        <f ca="1">IF(E2301="","",IF(RIGHT(LEFT($J$1,6),3)="TTM",[1]!EM_S_FA_PROFIT_TTM(E2301,LEFT(RIGHT($J$1,11),10),1)/100000000,[1]!EM_S_STM07_IS(E2301,61,LEFT(RIGHT($J$1,5),4)&amp;"-12-31",1)/100000000))</f>
        <v>4.6820535754000003</v>
      </c>
      <c r="K2301" s="36">
        <f t="shared" ca="1" si="177"/>
        <v>9.6353170029127373</v>
      </c>
      <c r="L2301" s="46">
        <f ca="1">IF(E2301="","",IF(ISERROR(IF(行业估值!$E$7="最新年报",[1]!EM_S_STM07_BS(E2301,140,LEFT(RIGHT($L$1,5),4)&amp;"-12-31",1)/100000000,[1]!EM_S_STM07_BS(E2301,140,LEFT(RIGHT($L$1,11),10),1)/100000000)),0,IF(行业估值!$E$7="最新年报",[1]!EM_S_STM07_BS(E2301,140,LEFT(RIGHT($L$1,5),4)&amp;"-12-31",1)/100000000,[1]!EM_S_STM07_BS(E2301,140,LEFT(RIGHT($L$1,11),10),1)/100000000)))</f>
        <v>40.572108914600001</v>
      </c>
      <c r="M2301" s="36">
        <f t="shared" ca="1" si="178"/>
        <v>1.1119232307730968</v>
      </c>
      <c r="N2301" s="37">
        <f ca="1">IF(E2301="","",IF(ISERROR([1]!EM_S_EST_NETPROFIT(E2301,行业估值!$E$6,deadline)/100000000),"-",[1]!EM_S_EST_NETPROFIT(E2301,行业估值!$E$6,deadline)/100000000))</f>
        <v>4.3743857142857143</v>
      </c>
      <c r="O2301" s="36">
        <f t="shared" ca="1" si="179"/>
        <v>10.313006984334127</v>
      </c>
      <c r="T2301" s="64" t="s">
        <v>4515</v>
      </c>
      <c r="U2301" s="64" t="s">
        <v>4516</v>
      </c>
    </row>
    <row r="2302" spans="4:21">
      <c r="D2302" s="45" t="str">
        <f>IF(AND(行业估值!$B$39=$G2302,COUNTIF($G$2:$G$2552,$G2302)&gt;=1),COUNTIF($G$2:G2302,$G2302),"")</f>
        <v/>
      </c>
      <c r="E2302" s="65" t="str">
        <f t="shared" si="175"/>
        <v>600137.SH</v>
      </c>
      <c r="F2302" s="65" t="str">
        <f t="shared" si="176"/>
        <v>浪莎股份</v>
      </c>
      <c r="G2302" s="34" t="str">
        <f>IF(E2302="","",IF(行业估值!$C$5="申万行业",[1]!EM_S_INFO_INDUSTRY_SW2014(E2302,"1"),IF(行业估值!$C$5="证监会行业",[1]!EM_S_INFO_INDUSTRY_CSRC1(E2302,"1"),[1]!EM_S_INFO_INDUSTRY_EM2016(E2302,"1"))))</f>
        <v>纺织服装</v>
      </c>
      <c r="H2302" s="34" t="str">
        <f>IF(E2302="","",IF($H$1="上证50",[1]!EM_S_INFO_COMPINDEX(E2302,"000016"),"")&amp;IF($H$1="上证180",[1]!EM_S_INFO_COMPINDEX(E2302,"000010"),"")&amp;IF($H$1="沪深300",[1]!EM_S_INFO_COMPINDEX(E2302,"000300"),"")&amp;IF(AND($H$1="上证A股",RIGHT(E2302,2)="SH"),"是","")&amp;IF(AND($H$1="深证A股",RIGHT(E2302,2)="SZ"),"是","")&amp;IF(AND($H$1="创业板",LEFT(E2302,1)-3=0),"是","")&amp;IF(AND($H$1="全部A股",E2302&lt;&gt;0),"是","")&amp;IF(AND($H$1="中小板",LEFT(E2302,3)="002"),"是",""))</f>
        <v>是</v>
      </c>
      <c r="I2302" s="46">
        <f ca="1">IF(E2302="","",IF(OR([1]!EM_S_VAL_MV(E2302,deadline)="",[1]!EM_S_VAL_MV(E2302,deadline)="--",[1]!EM_S_VAL_MV(E2302,deadline)="null"),0,[1]!EM_S_VAL_MV(E2302,deadline)/100000000))</f>
        <v>13.668792872799999</v>
      </c>
      <c r="J2302" s="46">
        <f ca="1">IF(E2302="","",IF(RIGHT(LEFT($J$1,6),3)="TTM",[1]!EM_S_FA_PROFIT_TTM(E2302,LEFT(RIGHT($J$1,11),10),1)/100000000,[1]!EM_S_STM07_IS(E2302,61,LEFT(RIGHT($J$1,5),4)&amp;"-12-31",1)/100000000))</f>
        <v>0.2436528879</v>
      </c>
      <c r="K2302" s="36">
        <f t="shared" ca="1" si="177"/>
        <v>56.099449469320241</v>
      </c>
      <c r="L2302" s="46">
        <f ca="1">IF(E2302="","",IF(ISERROR(IF(行业估值!$E$7="最新年报",[1]!EM_S_STM07_BS(E2302,140,LEFT(RIGHT($L$1,5),4)&amp;"-12-31",1)/100000000,[1]!EM_S_STM07_BS(E2302,140,LEFT(RIGHT($L$1,11),10),1)/100000000)),0,IF(行业估值!$E$7="最新年报",[1]!EM_S_STM07_BS(E2302,140,LEFT(RIGHT($L$1,5),4)&amp;"-12-31",1)/100000000,[1]!EM_S_STM07_BS(E2302,140,LEFT(RIGHT($L$1,11),10),1)/100000000)))</f>
        <v>5.0534596756000001</v>
      </c>
      <c r="M2302" s="36">
        <f t="shared" ca="1" si="178"/>
        <v>2.704838615572231</v>
      </c>
      <c r="N2302" s="37" t="str">
        <f ca="1">IF(E2302="","",IF(ISERROR([1]!EM_S_EST_NETPROFIT(E2302,行业估值!$E$6,deadline)/100000000),"-",[1]!EM_S_EST_NETPROFIT(E2302,行业估值!$E$6,deadline)/100000000))</f>
        <v>-</v>
      </c>
      <c r="O2302" s="36" t="str">
        <f t="shared" ca="1" si="179"/>
        <v>-</v>
      </c>
      <c r="T2302" s="64" t="s">
        <v>4517</v>
      </c>
      <c r="U2302" s="64" t="s">
        <v>4518</v>
      </c>
    </row>
    <row r="2303" spans="4:21">
      <c r="D2303" s="45" t="str">
        <f>IF(AND(行业估值!$B$39=$G2303,COUNTIF($G$2:$G$2552,$G2303)&gt;=1),COUNTIF($G$2:G2303,$G2303),"")</f>
        <v/>
      </c>
      <c r="E2303" s="65" t="str">
        <f t="shared" si="175"/>
        <v>600138.SH</v>
      </c>
      <c r="F2303" s="65" t="str">
        <f t="shared" si="176"/>
        <v>中青旅</v>
      </c>
      <c r="G2303" s="34" t="str">
        <f>IF(E2303="","",IF(行业估值!$C$5="申万行业",[1]!EM_S_INFO_INDUSTRY_SW2014(E2303,"1"),IF(行业估值!$C$5="证监会行业",[1]!EM_S_INFO_INDUSTRY_CSRC1(E2303,"1"),[1]!EM_S_INFO_INDUSTRY_EM2016(E2303,"1"))))</f>
        <v>休闲、生活及专业服务</v>
      </c>
      <c r="H2303" s="34" t="str">
        <f>IF(E2303="","",IF($H$1="上证50",[1]!EM_S_INFO_COMPINDEX(E2303,"000016"),"")&amp;IF($H$1="上证180",[1]!EM_S_INFO_COMPINDEX(E2303,"000010"),"")&amp;IF($H$1="沪深300",[1]!EM_S_INFO_COMPINDEX(E2303,"000300"),"")&amp;IF(AND($H$1="上证A股",RIGHT(E2303,2)="SH"),"是","")&amp;IF(AND($H$1="深证A股",RIGHT(E2303,2)="SZ"),"是","")&amp;IF(AND($H$1="创业板",LEFT(E2303,1)-3=0),"是","")&amp;IF(AND($H$1="全部A股",E2303&lt;&gt;0),"是","")&amp;IF(AND($H$1="中小板",LEFT(E2303,3)="002"),"是",""))</f>
        <v>是</v>
      </c>
      <c r="I2303" s="46">
        <f ca="1">IF(E2303="","",IF(OR([1]!EM_S_VAL_MV(E2303,deadline)="",[1]!EM_S_VAL_MV(E2303,deadline)="--",[1]!EM_S_VAL_MV(E2303,deadline)="null"),0,[1]!EM_S_VAL_MV(E2303,deadline)/100000000))</f>
        <v>85.340736000000007</v>
      </c>
      <c r="J2303" s="46">
        <f ca="1">IF(E2303="","",IF(RIGHT(LEFT($J$1,6),3)="TTM",[1]!EM_S_FA_PROFIT_TTM(E2303,LEFT(RIGHT($J$1,11),10),1)/100000000,[1]!EM_S_STM07_IS(E2303,61,LEFT(RIGHT($J$1,5),4)&amp;"-12-31",1)/100000000))</f>
        <v>9.1527053553000002</v>
      </c>
      <c r="K2303" s="36">
        <f t="shared" ca="1" si="177"/>
        <v>9.3240995626044363</v>
      </c>
      <c r="L2303" s="46">
        <f ca="1">IF(E2303="","",IF(ISERROR(IF(行业估值!$E$7="最新年报",[1]!EM_S_STM07_BS(E2303,140,LEFT(RIGHT($L$1,5),4)&amp;"-12-31",1)/100000000,[1]!EM_S_STM07_BS(E2303,140,LEFT(RIGHT($L$1,11),10),1)/100000000)),0,IF(行业估值!$E$7="最新年报",[1]!EM_S_STM07_BS(E2303,140,LEFT(RIGHT($L$1,5),4)&amp;"-12-31",1)/100000000,[1]!EM_S_STM07_BS(E2303,140,LEFT(RIGHT($L$1,11),10),1)/100000000)))</f>
        <v>65.657905175699995</v>
      </c>
      <c r="M2303" s="36">
        <f t="shared" ca="1" si="178"/>
        <v>1.2997785380393865</v>
      </c>
      <c r="N2303" s="37">
        <f ca="1">IF(E2303="","",IF(ISERROR([1]!EM_S_EST_NETPROFIT(E2303,行业估值!$E$6,deadline)/100000000),"-",[1]!EM_S_EST_NETPROFIT(E2303,行业估值!$E$6,deadline)/100000000))</f>
        <v>6.2770416666666664</v>
      </c>
      <c r="O2303" s="36">
        <f t="shared" ca="1" si="179"/>
        <v>13.595693725149189</v>
      </c>
      <c r="T2303" s="64" t="s">
        <v>4519</v>
      </c>
      <c r="U2303" s="64" t="s">
        <v>4520</v>
      </c>
    </row>
    <row r="2304" spans="4:21">
      <c r="D2304" s="45" t="str">
        <f>IF(AND(行业估值!$B$39=$G2304,COUNTIF($G$2:$G$2552,$G2304)&gt;=1),COUNTIF($G$2:G2304,$G2304),"")</f>
        <v/>
      </c>
      <c r="E2304" s="65" t="str">
        <f t="shared" si="175"/>
        <v>600139.SH</v>
      </c>
      <c r="F2304" s="65" t="str">
        <f t="shared" si="176"/>
        <v>西部资源</v>
      </c>
      <c r="G2304" s="34" t="str">
        <f>IF(E2304="","",IF(行业估值!$C$5="申万行业",[1]!EM_S_INFO_INDUSTRY_SW2014(E2304,"1"),IF(行业估值!$C$5="证监会行业",[1]!EM_S_INFO_INDUSTRY_CSRC1(E2304,"1"),[1]!EM_S_INFO_INDUSTRY_EM2016(E2304,"1"))))</f>
        <v>金融</v>
      </c>
      <c r="H2304" s="34" t="str">
        <f>IF(E2304="","",IF($H$1="上证50",[1]!EM_S_INFO_COMPINDEX(E2304,"000016"),"")&amp;IF($H$1="上证180",[1]!EM_S_INFO_COMPINDEX(E2304,"000010"),"")&amp;IF($H$1="沪深300",[1]!EM_S_INFO_COMPINDEX(E2304,"000300"),"")&amp;IF(AND($H$1="上证A股",RIGHT(E2304,2)="SH"),"是","")&amp;IF(AND($H$1="深证A股",RIGHT(E2304,2)="SZ"),"是","")&amp;IF(AND($H$1="创业板",LEFT(E2304,1)-3=0),"是","")&amp;IF(AND($H$1="全部A股",E2304&lt;&gt;0),"是","")&amp;IF(AND($H$1="中小板",LEFT(E2304,3)="002"),"是",""))</f>
        <v>是</v>
      </c>
      <c r="I2304" s="46">
        <f ca="1">IF(E2304="","",IF(OR([1]!EM_S_VAL_MV(E2304,deadline)="",[1]!EM_S_VAL_MV(E2304,deadline)="--",[1]!EM_S_VAL_MV(E2304,deadline)="null"),0,[1]!EM_S_VAL_MV(E2304,deadline)/100000000))</f>
        <v>21.908575814799999</v>
      </c>
      <c r="J2304" s="46">
        <f ca="1">IF(E2304="","",IF(RIGHT(LEFT($J$1,6),3)="TTM",[1]!EM_S_FA_PROFIT_TTM(E2304,LEFT(RIGHT($J$1,11),10),1)/100000000,[1]!EM_S_STM07_IS(E2304,61,LEFT(RIGHT($J$1,5),4)&amp;"-12-31",1)/100000000))</f>
        <v>7.4186069000000007E-2</v>
      </c>
      <c r="K2304" s="36">
        <f t="shared" ca="1" si="177"/>
        <v>295.31927099143098</v>
      </c>
      <c r="L2304" s="46">
        <f ca="1">IF(E2304="","",IF(ISERROR(IF(行业估值!$E$7="最新年报",[1]!EM_S_STM07_BS(E2304,140,LEFT(RIGHT($L$1,5),4)&amp;"-12-31",1)/100000000,[1]!EM_S_STM07_BS(E2304,140,LEFT(RIGHT($L$1,11),10),1)/100000000)),0,IF(行业估值!$E$7="最新年报",[1]!EM_S_STM07_BS(E2304,140,LEFT(RIGHT($L$1,5),4)&amp;"-12-31",1)/100000000,[1]!EM_S_STM07_BS(E2304,140,LEFT(RIGHT($L$1,11),10),1)/100000000)))</f>
        <v>3.9037034841000002</v>
      </c>
      <c r="M2304" s="36">
        <f t="shared" ca="1" si="178"/>
        <v>5.6122540823181977</v>
      </c>
      <c r="N2304" s="37" t="str">
        <f ca="1">IF(E2304="","",IF(ISERROR([1]!EM_S_EST_NETPROFIT(E2304,行业估值!$E$6,deadline)/100000000),"-",[1]!EM_S_EST_NETPROFIT(E2304,行业估值!$E$6,deadline)/100000000))</f>
        <v>-</v>
      </c>
      <c r="O2304" s="36" t="str">
        <f t="shared" ca="1" si="179"/>
        <v>-</v>
      </c>
      <c r="T2304" s="64" t="s">
        <v>4521</v>
      </c>
      <c r="U2304" s="64" t="s">
        <v>4522</v>
      </c>
    </row>
    <row r="2305" spans="4:21">
      <c r="D2305" s="45" t="str">
        <f>IF(AND(行业估值!$B$39=$G2305,COUNTIF($G$2:$G$2552,$G2305)&gt;=1),COUNTIF($G$2:G2305,$G2305),"")</f>
        <v/>
      </c>
      <c r="E2305" s="65" t="str">
        <f t="shared" si="175"/>
        <v>600141.SH</v>
      </c>
      <c r="F2305" s="65" t="str">
        <f t="shared" si="176"/>
        <v>兴发集团</v>
      </c>
      <c r="G2305" s="34" t="str">
        <f>IF(E2305="","",IF(行业估值!$C$5="申万行业",[1]!EM_S_INFO_INDUSTRY_SW2014(E2305,"1"),IF(行业估值!$C$5="证监会行业",[1]!EM_S_INFO_INDUSTRY_CSRC1(E2305,"1"),[1]!EM_S_INFO_INDUSTRY_EM2016(E2305,"1"))))</f>
        <v>基础化工</v>
      </c>
      <c r="H2305" s="34" t="str">
        <f>IF(E2305="","",IF($H$1="上证50",[1]!EM_S_INFO_COMPINDEX(E2305,"000016"),"")&amp;IF($H$1="上证180",[1]!EM_S_INFO_COMPINDEX(E2305,"000010"),"")&amp;IF($H$1="沪深300",[1]!EM_S_INFO_COMPINDEX(E2305,"000300"),"")&amp;IF(AND($H$1="上证A股",RIGHT(E2305,2)="SH"),"是","")&amp;IF(AND($H$1="深证A股",RIGHT(E2305,2)="SZ"),"是","")&amp;IF(AND($H$1="创业板",LEFT(E2305,1)-3=0),"是","")&amp;IF(AND($H$1="全部A股",E2305&lt;&gt;0),"是","")&amp;IF(AND($H$1="中小板",LEFT(E2305,3)="002"),"是",""))</f>
        <v>是</v>
      </c>
      <c r="I2305" s="46">
        <f ca="1">IF(E2305="","",IF(OR([1]!EM_S_VAL_MV(E2305,deadline)="",[1]!EM_S_VAL_MV(E2305,deadline)="--",[1]!EM_S_VAL_MV(E2305,deadline)="null"),0,[1]!EM_S_VAL_MV(E2305,deadline)/100000000))</f>
        <v>90.662520975000007</v>
      </c>
      <c r="J2305" s="46">
        <f ca="1">IF(E2305="","",IF(RIGHT(LEFT($J$1,6),3)="TTM",[1]!EM_S_FA_PROFIT_TTM(E2305,LEFT(RIGHT($J$1,11),10),1)/100000000,[1]!EM_S_STM07_IS(E2305,61,LEFT(RIGHT($J$1,5),4)&amp;"-12-31",1)/100000000))</f>
        <v>4.3706732036</v>
      </c>
      <c r="K2305" s="36">
        <f t="shared" ca="1" si="177"/>
        <v>20.743376764092968</v>
      </c>
      <c r="L2305" s="46">
        <f ca="1">IF(E2305="","",IF(ISERROR(IF(行业估值!$E$7="最新年报",[1]!EM_S_STM07_BS(E2305,140,LEFT(RIGHT($L$1,5),4)&amp;"-12-31",1)/100000000,[1]!EM_S_STM07_BS(E2305,140,LEFT(RIGHT($L$1,11),10),1)/100000000)),0,IF(行业估值!$E$7="最新年报",[1]!EM_S_STM07_BS(E2305,140,LEFT(RIGHT($L$1,5),4)&amp;"-12-31",1)/100000000,[1]!EM_S_STM07_BS(E2305,140,LEFT(RIGHT($L$1,11),10),1)/100000000)))</f>
        <v>79.985168401099997</v>
      </c>
      <c r="M2305" s="36">
        <f t="shared" ca="1" si="178"/>
        <v>1.1334916558574524</v>
      </c>
      <c r="N2305" s="37">
        <f ca="1">IF(E2305="","",IF(ISERROR([1]!EM_S_EST_NETPROFIT(E2305,行业估值!$E$6,deadline)/100000000),"-",[1]!EM_S_EST_NETPROFIT(E2305,行业估值!$E$6,deadline)/100000000))</f>
        <v>4.0415124999999996</v>
      </c>
      <c r="O2305" s="36">
        <f t="shared" ca="1" si="179"/>
        <v>22.432819637450091</v>
      </c>
      <c r="T2305" s="64" t="s">
        <v>4523</v>
      </c>
      <c r="U2305" s="64" t="s">
        <v>4524</v>
      </c>
    </row>
    <row r="2306" spans="4:21">
      <c r="D2306" s="45" t="str">
        <f>IF(AND(行业估值!$B$39=$G2306,COUNTIF($G$2:$G$2552,$G2306)&gt;=1),COUNTIF($G$2:G2306,$G2306),"")</f>
        <v/>
      </c>
      <c r="E2306" s="65" t="str">
        <f t="shared" si="175"/>
        <v>600143.SH</v>
      </c>
      <c r="F2306" s="65" t="str">
        <f t="shared" si="176"/>
        <v>金发科技</v>
      </c>
      <c r="G2306" s="34" t="str">
        <f>IF(E2306="","",IF(行业估值!$C$5="申万行业",[1]!EM_S_INFO_INDUSTRY_SW2014(E2306,"1"),IF(行业估值!$C$5="证监会行业",[1]!EM_S_INFO_INDUSTRY_CSRC1(E2306,"1"),[1]!EM_S_INFO_INDUSTRY_EM2016(E2306,"1"))))</f>
        <v>基础化工</v>
      </c>
      <c r="H2306" s="34" t="str">
        <f>IF(E2306="","",IF($H$1="上证50",[1]!EM_S_INFO_COMPINDEX(E2306,"000016"),"")&amp;IF($H$1="上证180",[1]!EM_S_INFO_COMPINDEX(E2306,"000010"),"")&amp;IF($H$1="沪深300",[1]!EM_S_INFO_COMPINDEX(E2306,"000300"),"")&amp;IF(AND($H$1="上证A股",RIGHT(E2306,2)="SH"),"是","")&amp;IF(AND($H$1="深证A股",RIGHT(E2306,2)="SZ"),"是","")&amp;IF(AND($H$1="创业板",LEFT(E2306,1)-3=0),"是","")&amp;IF(AND($H$1="全部A股",E2306&lt;&gt;0),"是","")&amp;IF(AND($H$1="中小板",LEFT(E2306,3)="002"),"是",""))</f>
        <v>是</v>
      </c>
      <c r="I2306" s="46">
        <f ca="1">IF(E2306="","",IF(OR([1]!EM_S_VAL_MV(E2306,deadline)="",[1]!EM_S_VAL_MV(E2306,deadline)="--",[1]!EM_S_VAL_MV(E2306,deadline)="null"),0,[1]!EM_S_VAL_MV(E2306,deadline)/100000000))</f>
        <v>165.99864112349999</v>
      </c>
      <c r="J2306" s="46">
        <f ca="1">IF(E2306="","",IF(RIGHT(LEFT($J$1,6),3)="TTM",[1]!EM_S_FA_PROFIT_TTM(E2306,LEFT(RIGHT($J$1,11),10),1)/100000000,[1]!EM_S_STM07_IS(E2306,61,LEFT(RIGHT($J$1,5),4)&amp;"-12-31",1)/100000000))</f>
        <v>9.1930225609000011</v>
      </c>
      <c r="K2306" s="36">
        <f t="shared" ca="1" si="177"/>
        <v>18.05702531717149</v>
      </c>
      <c r="L2306" s="46">
        <f ca="1">IF(E2306="","",IF(ISERROR(IF(行业估值!$E$7="最新年报",[1]!EM_S_STM07_BS(E2306,140,LEFT(RIGHT($L$1,5),4)&amp;"-12-31",1)/100000000,[1]!EM_S_STM07_BS(E2306,140,LEFT(RIGHT($L$1,11),10),1)/100000000)),0,IF(行业估值!$E$7="最新年报",[1]!EM_S_STM07_BS(E2306,140,LEFT(RIGHT($L$1,5),4)&amp;"-12-31",1)/100000000,[1]!EM_S_STM07_BS(E2306,140,LEFT(RIGHT($L$1,11),10),1)/100000000)))</f>
        <v>102.30855990370002</v>
      </c>
      <c r="M2306" s="36">
        <f t="shared" ca="1" si="178"/>
        <v>1.6225293492523944</v>
      </c>
      <c r="N2306" s="37">
        <f ca="1">IF(E2306="","",IF(ISERROR([1]!EM_S_EST_NETPROFIT(E2306,行业估值!$E$6,deadline)/100000000),"-",[1]!EM_S_EST_NETPROFIT(E2306,行业估值!$E$6,deadline)/100000000))</f>
        <v>11.325329999999999</v>
      </c>
      <c r="O2306" s="36">
        <f t="shared" ca="1" si="179"/>
        <v>14.657289555668576</v>
      </c>
      <c r="T2306" s="64" t="s">
        <v>4525</v>
      </c>
      <c r="U2306" s="64" t="s">
        <v>4526</v>
      </c>
    </row>
    <row r="2307" spans="4:21">
      <c r="D2307" s="45" t="str">
        <f>IF(AND(行业估值!$B$39=$G2307,COUNTIF($G$2:$G$2552,$G2307)&gt;=1),COUNTIF($G$2:G2307,$G2307),"")</f>
        <v/>
      </c>
      <c r="E2307" s="65" t="str">
        <f t="shared" ref="E2307:E2370" si="180">IF(U2307="","",U2307)</f>
        <v>600145.SH</v>
      </c>
      <c r="F2307" s="65" t="str">
        <f t="shared" ref="F2307:F2370" si="181">IF(T2307="","",T2307)</f>
        <v>*ST新亿</v>
      </c>
      <c r="G2307" s="34" t="str">
        <f>IF(E2307="","",IF(行业估值!$C$5="申万行业",[1]!EM_S_INFO_INDUSTRY_SW2014(E2307,"1"),IF(行业估值!$C$5="证监会行业",[1]!EM_S_INFO_INDUSTRY_CSRC1(E2307,"1"),[1]!EM_S_INFO_INDUSTRY_EM2016(E2307,"1"))))</f>
        <v>商贸零售</v>
      </c>
      <c r="H2307" s="34" t="str">
        <f>IF(E2307="","",IF($H$1="上证50",[1]!EM_S_INFO_COMPINDEX(E2307,"000016"),"")&amp;IF($H$1="上证180",[1]!EM_S_INFO_COMPINDEX(E2307,"000010"),"")&amp;IF($H$1="沪深300",[1]!EM_S_INFO_COMPINDEX(E2307,"000300"),"")&amp;IF(AND($H$1="上证A股",RIGHT(E2307,2)="SH"),"是","")&amp;IF(AND($H$1="深证A股",RIGHT(E2307,2)="SZ"),"是","")&amp;IF(AND($H$1="创业板",LEFT(E2307,1)-3=0),"是","")&amp;IF(AND($H$1="全部A股",E2307&lt;&gt;0),"是","")&amp;IF(AND($H$1="中小板",LEFT(E2307,3)="002"),"是",""))</f>
        <v>是</v>
      </c>
      <c r="I2307" s="46">
        <f ca="1">IF(E2307="","",IF(OR([1]!EM_S_VAL_MV(E2307,deadline)="",[1]!EM_S_VAL_MV(E2307,deadline)="--",[1]!EM_S_VAL_MV(E2307,deadline)="null"),0,[1]!EM_S_VAL_MV(E2307,deadline)/100000000))</f>
        <v>27.883577106000001</v>
      </c>
      <c r="J2307" s="46">
        <f ca="1">IF(E2307="","",IF(RIGHT(LEFT($J$1,6),3)="TTM",[1]!EM_S_FA_PROFIT_TTM(E2307,LEFT(RIGHT($J$1,11),10),1)/100000000,[1]!EM_S_STM07_IS(E2307,61,LEFT(RIGHT($J$1,5),4)&amp;"-12-31",1)/100000000))</f>
        <v>-0.37910730819999999</v>
      </c>
      <c r="K2307" s="36">
        <f t="shared" ref="K2307:K2370" ca="1" si="182">IF(E2307="","",IF(OR(I2307=0,J2307=0),"-",I2307/J2307))</f>
        <v>-73.55061879020775</v>
      </c>
      <c r="L2307" s="46">
        <f ca="1">IF(E2307="","",IF(ISERROR(IF(行业估值!$E$7="最新年报",[1]!EM_S_STM07_BS(E2307,140,LEFT(RIGHT($L$1,5),4)&amp;"-12-31",1)/100000000,[1]!EM_S_STM07_BS(E2307,140,LEFT(RIGHT($L$1,11),10),1)/100000000)),0,IF(行业估值!$E$7="最新年报",[1]!EM_S_STM07_BS(E2307,140,LEFT(RIGHT($L$1,5),4)&amp;"-12-31",1)/100000000,[1]!EM_S_STM07_BS(E2307,140,LEFT(RIGHT($L$1,11),10),1)/100000000)))</f>
        <v>6.3027622254999995</v>
      </c>
      <c r="M2307" s="36">
        <f t="shared" ref="M2307:M2370" ca="1" si="183">IF(E2307="","",IF(OR(I2307=0,L2307=0),"-",I2307/L2307))</f>
        <v>4.4240249129480667</v>
      </c>
      <c r="N2307" s="37" t="str">
        <f ca="1">IF(E2307="","",IF(ISERROR([1]!EM_S_EST_NETPROFIT(E2307,行业估值!$E$6,deadline)/100000000),"-",[1]!EM_S_EST_NETPROFIT(E2307,行业估值!$E$6,deadline)/100000000))</f>
        <v>-</v>
      </c>
      <c r="O2307" s="36" t="str">
        <f t="shared" ref="O2307:O2370" ca="1" si="184">IF(E2307="","",IF(ISERROR(IF(OR(I2307=0,N2307=0),"-",I2307/N2307)),"-",IF(OR(I2307=0,N2307=0),"-",I2307/N2307)))</f>
        <v>-</v>
      </c>
      <c r="T2307" s="64" t="s">
        <v>4527</v>
      </c>
      <c r="U2307" s="64" t="s">
        <v>4528</v>
      </c>
    </row>
    <row r="2308" spans="4:21">
      <c r="D2308" s="45" t="str">
        <f>IF(AND(行业估值!$B$39=$G2308,COUNTIF($G$2:$G$2552,$G2308)&gt;=1),COUNTIF($G$2:G2308,$G2308),"")</f>
        <v/>
      </c>
      <c r="E2308" s="65" t="str">
        <f t="shared" si="180"/>
        <v>600146.SH</v>
      </c>
      <c r="F2308" s="65" t="str">
        <f t="shared" si="181"/>
        <v>商赢环球</v>
      </c>
      <c r="G2308" s="34" t="str">
        <f>IF(E2308="","",IF(行业估值!$C$5="申万行业",[1]!EM_S_INFO_INDUSTRY_SW2014(E2308,"1"),IF(行业估值!$C$5="证监会行业",[1]!EM_S_INFO_INDUSTRY_CSRC1(E2308,"1"),[1]!EM_S_INFO_INDUSTRY_EM2016(E2308,"1"))))</f>
        <v>纺织服装</v>
      </c>
      <c r="H2308" s="34" t="str">
        <f>IF(E2308="","",IF($H$1="上证50",[1]!EM_S_INFO_COMPINDEX(E2308,"000016"),"")&amp;IF($H$1="上证180",[1]!EM_S_INFO_COMPINDEX(E2308,"000010"),"")&amp;IF($H$1="沪深300",[1]!EM_S_INFO_COMPINDEX(E2308,"000300"),"")&amp;IF(AND($H$1="上证A股",RIGHT(E2308,2)="SH"),"是","")&amp;IF(AND($H$1="深证A股",RIGHT(E2308,2)="SZ"),"是","")&amp;IF(AND($H$1="创业板",LEFT(E2308,1)-3=0),"是","")&amp;IF(AND($H$1="全部A股",E2308&lt;&gt;0),"是","")&amp;IF(AND($H$1="中小板",LEFT(E2308,3)="002"),"是",""))</f>
        <v>是</v>
      </c>
      <c r="I2308" s="46">
        <f ca="1">IF(E2308="","",IF(OR([1]!EM_S_VAL_MV(E2308,deadline)="",[1]!EM_S_VAL_MV(E2308,deadline)="--",[1]!EM_S_VAL_MV(E2308,deadline)="null"),0,[1]!EM_S_VAL_MV(E2308,deadline)/100000000))</f>
        <v>65.372827000000001</v>
      </c>
      <c r="J2308" s="46">
        <f ca="1">IF(E2308="","",IF(RIGHT(LEFT($J$1,6),3)="TTM",[1]!EM_S_FA_PROFIT_TTM(E2308,LEFT(RIGHT($J$1,11),10),1)/100000000,[1]!EM_S_STM07_IS(E2308,61,LEFT(RIGHT($J$1,5),4)&amp;"-12-31",1)/100000000))</f>
        <v>-20.723416921600002</v>
      </c>
      <c r="K2308" s="36">
        <f t="shared" ca="1" si="182"/>
        <v>-3.1545390051899189</v>
      </c>
      <c r="L2308" s="46">
        <f ca="1">IF(E2308="","",IF(ISERROR(IF(行业估值!$E$7="最新年报",[1]!EM_S_STM07_BS(E2308,140,LEFT(RIGHT($L$1,5),4)&amp;"-12-31",1)/100000000,[1]!EM_S_STM07_BS(E2308,140,LEFT(RIGHT($L$1,11),10),1)/100000000)),0,IF(行业估值!$E$7="最新年报",[1]!EM_S_STM07_BS(E2308,140,LEFT(RIGHT($L$1,5),4)&amp;"-12-31",1)/100000000,[1]!EM_S_STM07_BS(E2308,140,LEFT(RIGHT($L$1,11),10),1)/100000000)))</f>
        <v>9.0793648570999999</v>
      </c>
      <c r="M2308" s="36">
        <f t="shared" ca="1" si="183"/>
        <v>7.2001541989888098</v>
      </c>
      <c r="N2308" s="37" t="str">
        <f ca="1">IF(E2308="","",IF(ISERROR([1]!EM_S_EST_NETPROFIT(E2308,行业估值!$E$6,deadline)/100000000),"-",[1]!EM_S_EST_NETPROFIT(E2308,行业估值!$E$6,deadline)/100000000))</f>
        <v>-</v>
      </c>
      <c r="O2308" s="36" t="str">
        <f t="shared" ca="1" si="184"/>
        <v>-</v>
      </c>
      <c r="T2308" s="64" t="s">
        <v>4529</v>
      </c>
      <c r="U2308" s="64" t="s">
        <v>4530</v>
      </c>
    </row>
    <row r="2309" spans="4:21">
      <c r="D2309" s="45" t="str">
        <f>IF(AND(行业估值!$B$39=$G2309,COUNTIF($G$2:$G$2552,$G2309)&gt;=1),COUNTIF($G$2:G2309,$G2309),"")</f>
        <v/>
      </c>
      <c r="E2309" s="65" t="str">
        <f t="shared" si="180"/>
        <v>600148.SH</v>
      </c>
      <c r="F2309" s="65" t="str">
        <f t="shared" si="181"/>
        <v>长春一东</v>
      </c>
      <c r="G2309" s="34" t="str">
        <f>IF(E2309="","",IF(行业估值!$C$5="申万行业",[1]!EM_S_INFO_INDUSTRY_SW2014(E2309,"1"),IF(行业估值!$C$5="证监会行业",[1]!EM_S_INFO_INDUSTRY_CSRC1(E2309,"1"),[1]!EM_S_INFO_INDUSTRY_EM2016(E2309,"1"))))</f>
        <v>交运设备</v>
      </c>
      <c r="H2309" s="34" t="str">
        <f>IF(E2309="","",IF($H$1="上证50",[1]!EM_S_INFO_COMPINDEX(E2309,"000016"),"")&amp;IF($H$1="上证180",[1]!EM_S_INFO_COMPINDEX(E2309,"000010"),"")&amp;IF($H$1="沪深300",[1]!EM_S_INFO_COMPINDEX(E2309,"000300"),"")&amp;IF(AND($H$1="上证A股",RIGHT(E2309,2)="SH"),"是","")&amp;IF(AND($H$1="深证A股",RIGHT(E2309,2)="SZ"),"是","")&amp;IF(AND($H$1="创业板",LEFT(E2309,1)-3=0),"是","")&amp;IF(AND($H$1="全部A股",E2309&lt;&gt;0),"是","")&amp;IF(AND($H$1="中小板",LEFT(E2309,3)="002"),"是",""))</f>
        <v>是</v>
      </c>
      <c r="I2309" s="46">
        <f ca="1">IF(E2309="","",IF(OR([1]!EM_S_VAL_MV(E2309,deadline)="",[1]!EM_S_VAL_MV(E2309,deadline)="--",[1]!EM_S_VAL_MV(E2309,deadline)="null"),0,[1]!EM_S_VAL_MV(E2309,deadline)/100000000))</f>
        <v>18.000892440000001</v>
      </c>
      <c r="J2309" s="46">
        <f ca="1">IF(E2309="","",IF(RIGHT(LEFT($J$1,6),3)="TTM",[1]!EM_S_FA_PROFIT_TTM(E2309,LEFT(RIGHT($J$1,11),10),1)/100000000,[1]!EM_S_STM07_IS(E2309,61,LEFT(RIGHT($J$1,5),4)&amp;"-12-31",1)/100000000))</f>
        <v>0.58849615820000001</v>
      </c>
      <c r="K2309" s="36">
        <f t="shared" ca="1" si="182"/>
        <v>30.587952341198481</v>
      </c>
      <c r="L2309" s="46">
        <f ca="1">IF(E2309="","",IF(ISERROR(IF(行业估值!$E$7="最新年报",[1]!EM_S_STM07_BS(E2309,140,LEFT(RIGHT($L$1,5),4)&amp;"-12-31",1)/100000000,[1]!EM_S_STM07_BS(E2309,140,LEFT(RIGHT($L$1,11),10),1)/100000000)),0,IF(行业估值!$E$7="最新年报",[1]!EM_S_STM07_BS(E2309,140,LEFT(RIGHT($L$1,5),4)&amp;"-12-31",1)/100000000,[1]!EM_S_STM07_BS(E2309,140,LEFT(RIGHT($L$1,11),10),1)/100000000)))</f>
        <v>4.4041974315000001</v>
      </c>
      <c r="M2309" s="36">
        <f t="shared" ca="1" si="183"/>
        <v>4.0872128736220574</v>
      </c>
      <c r="N2309" s="37" t="str">
        <f ca="1">IF(E2309="","",IF(ISERROR([1]!EM_S_EST_NETPROFIT(E2309,行业估值!$E$6,deadline)/100000000),"-",[1]!EM_S_EST_NETPROFIT(E2309,行业估值!$E$6,deadline)/100000000))</f>
        <v>-</v>
      </c>
      <c r="O2309" s="36" t="str">
        <f t="shared" ca="1" si="184"/>
        <v>-</v>
      </c>
      <c r="T2309" s="64" t="s">
        <v>4531</v>
      </c>
      <c r="U2309" s="64" t="s">
        <v>4532</v>
      </c>
    </row>
    <row r="2310" spans="4:21">
      <c r="D2310" s="45" t="str">
        <f>IF(AND(行业估值!$B$39=$G2310,COUNTIF($G$2:$G$2552,$G2310)&gt;=1),COUNTIF($G$2:G2310,$G2310),"")</f>
        <v/>
      </c>
      <c r="E2310" s="65" t="str">
        <f t="shared" si="180"/>
        <v>600149.SH</v>
      </c>
      <c r="F2310" s="65" t="str">
        <f t="shared" si="181"/>
        <v>ST坊展</v>
      </c>
      <c r="G2310" s="34" t="str">
        <f>IF(E2310="","",IF(行业估值!$C$5="申万行业",[1]!EM_S_INFO_INDUSTRY_SW2014(E2310,"1"),IF(行业估值!$C$5="证监会行业",[1]!EM_S_INFO_INDUSTRY_CSRC1(E2310,"1"),[1]!EM_S_INFO_INDUSTRY_EM2016(E2310,"1"))))</f>
        <v>商贸零售</v>
      </c>
      <c r="H2310" s="34" t="str">
        <f>IF(E2310="","",IF($H$1="上证50",[1]!EM_S_INFO_COMPINDEX(E2310,"000016"),"")&amp;IF($H$1="上证180",[1]!EM_S_INFO_COMPINDEX(E2310,"000010"),"")&amp;IF($H$1="沪深300",[1]!EM_S_INFO_COMPINDEX(E2310,"000300"),"")&amp;IF(AND($H$1="上证A股",RIGHT(E2310,2)="SH"),"是","")&amp;IF(AND($H$1="深证A股",RIGHT(E2310,2)="SZ"),"是","")&amp;IF(AND($H$1="创业板",LEFT(E2310,1)-3=0),"是","")&amp;IF(AND($H$1="全部A股",E2310&lt;&gt;0),"是","")&amp;IF(AND($H$1="中小板",LEFT(E2310,3)="002"),"是",""))</f>
        <v>是</v>
      </c>
      <c r="I2310" s="46">
        <f ca="1">IF(E2310="","",IF(OR([1]!EM_S_VAL_MV(E2310,deadline)="",[1]!EM_S_VAL_MV(E2310,deadline)="--",[1]!EM_S_VAL_MV(E2310,deadline)="null"),0,[1]!EM_S_VAL_MV(E2310,deadline)/100000000))</f>
        <v>19.958400000000001</v>
      </c>
      <c r="J2310" s="46">
        <f ca="1">IF(E2310="","",IF(RIGHT(LEFT($J$1,6),3)="TTM",[1]!EM_S_FA_PROFIT_TTM(E2310,LEFT(RIGHT($J$1,11),10),1)/100000000,[1]!EM_S_STM07_IS(E2310,61,LEFT(RIGHT($J$1,5),4)&amp;"-12-31",1)/100000000))</f>
        <v>0.17934274579999998</v>
      </c>
      <c r="K2310" s="36">
        <f t="shared" ca="1" si="182"/>
        <v>111.28635234712685</v>
      </c>
      <c r="L2310" s="46">
        <f ca="1">IF(E2310="","",IF(ISERROR(IF(行业估值!$E$7="最新年报",[1]!EM_S_STM07_BS(E2310,140,LEFT(RIGHT($L$1,5),4)&amp;"-12-31",1)/100000000,[1]!EM_S_STM07_BS(E2310,140,LEFT(RIGHT($L$1,11),10),1)/100000000)),0,IF(行业估值!$E$7="最新年报",[1]!EM_S_STM07_BS(E2310,140,LEFT(RIGHT($L$1,5),4)&amp;"-12-31",1)/100000000,[1]!EM_S_STM07_BS(E2310,140,LEFT(RIGHT($L$1,11),10),1)/100000000)))</f>
        <v>2.0201630831999999</v>
      </c>
      <c r="M2310" s="36">
        <f t="shared" ca="1" si="183"/>
        <v>9.8795984175620557</v>
      </c>
      <c r="N2310" s="37" t="str">
        <f ca="1">IF(E2310="","",IF(ISERROR([1]!EM_S_EST_NETPROFIT(E2310,行业估值!$E$6,deadline)/100000000),"-",[1]!EM_S_EST_NETPROFIT(E2310,行业估值!$E$6,deadline)/100000000))</f>
        <v>-</v>
      </c>
      <c r="O2310" s="36" t="str">
        <f t="shared" ca="1" si="184"/>
        <v>-</v>
      </c>
      <c r="T2310" s="64" t="s">
        <v>4533</v>
      </c>
      <c r="U2310" s="64" t="s">
        <v>4534</v>
      </c>
    </row>
    <row r="2311" spans="4:21">
      <c r="D2311" s="45" t="str">
        <f>IF(AND(行业估值!$B$39=$G2311,COUNTIF($G$2:$G$2552,$G2311)&gt;=1),COUNTIF($G$2:G2311,$G2311),"")</f>
        <v/>
      </c>
      <c r="E2311" s="65" t="str">
        <f t="shared" si="180"/>
        <v>600150.SH</v>
      </c>
      <c r="F2311" s="65" t="str">
        <f t="shared" si="181"/>
        <v>中国船舶</v>
      </c>
      <c r="G2311" s="34" t="str">
        <f>IF(E2311="","",IF(行业估值!$C$5="申万行业",[1]!EM_S_INFO_INDUSTRY_SW2014(E2311,"1"),IF(行业估值!$C$5="证监会行业",[1]!EM_S_INFO_INDUSTRY_CSRC1(E2311,"1"),[1]!EM_S_INFO_INDUSTRY_EM2016(E2311,"1"))))</f>
        <v>国防与装备</v>
      </c>
      <c r="H2311" s="34" t="str">
        <f>IF(E2311="","",IF($H$1="上证50",[1]!EM_S_INFO_COMPINDEX(E2311,"000016"),"")&amp;IF($H$1="上证180",[1]!EM_S_INFO_COMPINDEX(E2311,"000010"),"")&amp;IF($H$1="沪深300",[1]!EM_S_INFO_COMPINDEX(E2311,"000300"),"")&amp;IF(AND($H$1="上证A股",RIGHT(E2311,2)="SH"),"是","")&amp;IF(AND($H$1="深证A股",RIGHT(E2311,2)="SZ"),"是","")&amp;IF(AND($H$1="创业板",LEFT(E2311,1)-3=0),"是","")&amp;IF(AND($H$1="全部A股",E2311&lt;&gt;0),"是","")&amp;IF(AND($H$1="中小板",LEFT(E2311,3)="002"),"是",""))</f>
        <v>是</v>
      </c>
      <c r="I2311" s="46">
        <f ca="1">IF(E2311="","",IF(OR([1]!EM_S_VAL_MV(E2311,deadline)="",[1]!EM_S_VAL_MV(E2311,deadline)="--",[1]!EM_S_VAL_MV(E2311,deadline)="null"),0,[1]!EM_S_VAL_MV(E2311,deadline)/100000000))</f>
        <v>280.30911943320001</v>
      </c>
      <c r="J2311" s="46">
        <f ca="1">IF(E2311="","",IF(RIGHT(LEFT($J$1,6),3)="TTM",[1]!EM_S_FA_PROFIT_TTM(E2311,LEFT(RIGHT($J$1,11),10),1)/100000000,[1]!EM_S_STM07_IS(E2311,61,LEFT(RIGHT($J$1,5),4)&amp;"-12-31",1)/100000000))</f>
        <v>3.5920232916000003</v>
      </c>
      <c r="K2311" s="36">
        <f t="shared" ca="1" si="182"/>
        <v>78.036553963529983</v>
      </c>
      <c r="L2311" s="46">
        <f ca="1">IF(E2311="","",IF(ISERROR(IF(行业估值!$E$7="最新年报",[1]!EM_S_STM07_BS(E2311,140,LEFT(RIGHT($L$1,5),4)&amp;"-12-31",1)/100000000,[1]!EM_S_STM07_BS(E2311,140,LEFT(RIGHT($L$1,11),10),1)/100000000)),0,IF(行业估值!$E$7="最新年报",[1]!EM_S_STM07_BS(E2311,140,LEFT(RIGHT($L$1,5),4)&amp;"-12-31",1)/100000000,[1]!EM_S_STM07_BS(E2311,140,LEFT(RIGHT($L$1,11),10),1)/100000000)))</f>
        <v>150.72054605739999</v>
      </c>
      <c r="M2311" s="36">
        <f t="shared" ca="1" si="183"/>
        <v>1.8597936828496353</v>
      </c>
      <c r="N2311" s="37">
        <f ca="1">IF(E2311="","",IF(ISERROR([1]!EM_S_EST_NETPROFIT(E2311,行业估值!$E$6,deadline)/100000000),"-",[1]!EM_S_EST_NETPROFIT(E2311,行业估值!$E$6,deadline)/100000000))</f>
        <v>7.281085714285715</v>
      </c>
      <c r="O2311" s="36">
        <f t="shared" ca="1" si="184"/>
        <v>38.498258423633835</v>
      </c>
      <c r="T2311" s="64" t="s">
        <v>4535</v>
      </c>
      <c r="U2311" s="64" t="s">
        <v>4536</v>
      </c>
    </row>
    <row r="2312" spans="4:21">
      <c r="D2312" s="45" t="str">
        <f>IF(AND(行业估值!$B$39=$G2312,COUNTIF($G$2:$G$2552,$G2312)&gt;=1),COUNTIF($G$2:G2312,$G2312),"")</f>
        <v/>
      </c>
      <c r="E2312" s="65" t="str">
        <f t="shared" si="180"/>
        <v>600151.SH</v>
      </c>
      <c r="F2312" s="65" t="str">
        <f t="shared" si="181"/>
        <v>航天机电</v>
      </c>
      <c r="G2312" s="34" t="str">
        <f>IF(E2312="","",IF(行业估值!$C$5="申万行业",[1]!EM_S_INFO_INDUSTRY_SW2014(E2312,"1"),IF(行业估值!$C$5="证监会行业",[1]!EM_S_INFO_INDUSTRY_CSRC1(E2312,"1"),[1]!EM_S_INFO_INDUSTRY_EM2016(E2312,"1"))))</f>
        <v>电气设备</v>
      </c>
      <c r="H2312" s="34" t="str">
        <f>IF(E2312="","",IF($H$1="上证50",[1]!EM_S_INFO_COMPINDEX(E2312,"000016"),"")&amp;IF($H$1="上证180",[1]!EM_S_INFO_COMPINDEX(E2312,"000010"),"")&amp;IF($H$1="沪深300",[1]!EM_S_INFO_COMPINDEX(E2312,"000300"),"")&amp;IF(AND($H$1="上证A股",RIGHT(E2312,2)="SH"),"是","")&amp;IF(AND($H$1="深证A股",RIGHT(E2312,2)="SZ"),"是","")&amp;IF(AND($H$1="创业板",LEFT(E2312,1)-3=0),"是","")&amp;IF(AND($H$1="全部A股",E2312&lt;&gt;0),"是","")&amp;IF(AND($H$1="中小板",LEFT(E2312,3)="002"),"是",""))</f>
        <v>是</v>
      </c>
      <c r="I2312" s="46">
        <f ca="1">IF(E2312="","",IF(OR([1]!EM_S_VAL_MV(E2312,deadline)="",[1]!EM_S_VAL_MV(E2312,deadline)="--",[1]!EM_S_VAL_MV(E2312,deadline)="null"),0,[1]!EM_S_VAL_MV(E2312,deadline)/100000000))</f>
        <v>65.688754744600004</v>
      </c>
      <c r="J2312" s="46">
        <f ca="1">IF(E2312="","",IF(RIGHT(LEFT($J$1,6),3)="TTM",[1]!EM_S_FA_PROFIT_TTM(E2312,LEFT(RIGHT($J$1,11),10),1)/100000000,[1]!EM_S_STM07_IS(E2312,61,LEFT(RIGHT($J$1,5),4)&amp;"-12-31",1)/100000000))</f>
        <v>1.5214171491999999</v>
      </c>
      <c r="K2312" s="36">
        <f t="shared" ca="1" si="182"/>
        <v>43.176031490864183</v>
      </c>
      <c r="L2312" s="46">
        <f ca="1">IF(E2312="","",IF(ISERROR(IF(行业估值!$E$7="最新年报",[1]!EM_S_STM07_BS(E2312,140,LEFT(RIGHT($L$1,5),4)&amp;"-12-31",1)/100000000,[1]!EM_S_STM07_BS(E2312,140,LEFT(RIGHT($L$1,11),10),1)/100000000)),0,IF(行业估值!$E$7="最新年报",[1]!EM_S_STM07_BS(E2312,140,LEFT(RIGHT($L$1,5),4)&amp;"-12-31",1)/100000000,[1]!EM_S_STM07_BS(E2312,140,LEFT(RIGHT($L$1,11),10),1)/100000000)))</f>
        <v>58.971004233999999</v>
      </c>
      <c r="M2312" s="36">
        <f t="shared" ca="1" si="183"/>
        <v>1.1139161626609515</v>
      </c>
      <c r="N2312" s="37">
        <f ca="1">IF(E2312="","",IF(ISERROR([1]!EM_S_EST_NETPROFIT(E2312,行业估值!$E$6,deadline)/100000000),"-",[1]!EM_S_EST_NETPROFIT(E2312,行业估值!$E$6,deadline)/100000000))</f>
        <v>1.0900000000000001</v>
      </c>
      <c r="O2312" s="36">
        <f t="shared" ca="1" si="184"/>
        <v>60.264912609724767</v>
      </c>
      <c r="T2312" s="64" t="s">
        <v>4537</v>
      </c>
      <c r="U2312" s="64" t="s">
        <v>4538</v>
      </c>
    </row>
    <row r="2313" spans="4:21">
      <c r="D2313" s="45" t="str">
        <f>IF(AND(行业估值!$B$39=$G2313,COUNTIF($G$2:$G$2552,$G2313)&gt;=1),COUNTIF($G$2:G2313,$G2313),"")</f>
        <v/>
      </c>
      <c r="E2313" s="65" t="str">
        <f t="shared" si="180"/>
        <v>600152.SH</v>
      </c>
      <c r="F2313" s="65" t="str">
        <f t="shared" si="181"/>
        <v>维科技术</v>
      </c>
      <c r="G2313" s="34" t="str">
        <f>IF(E2313="","",IF(行业估值!$C$5="申万行业",[1]!EM_S_INFO_INDUSTRY_SW2014(E2313,"1"),IF(行业估值!$C$5="证监会行业",[1]!EM_S_INFO_INDUSTRY_CSRC1(E2313,"1"),[1]!EM_S_INFO_INDUSTRY_EM2016(E2313,"1"))))</f>
        <v>电气设备</v>
      </c>
      <c r="H2313" s="34" t="str">
        <f>IF(E2313="","",IF($H$1="上证50",[1]!EM_S_INFO_COMPINDEX(E2313,"000016"),"")&amp;IF($H$1="上证180",[1]!EM_S_INFO_COMPINDEX(E2313,"000010"),"")&amp;IF($H$1="沪深300",[1]!EM_S_INFO_COMPINDEX(E2313,"000300"),"")&amp;IF(AND($H$1="上证A股",RIGHT(E2313,2)="SH"),"是","")&amp;IF(AND($H$1="深证A股",RIGHT(E2313,2)="SZ"),"是","")&amp;IF(AND($H$1="创业板",LEFT(E2313,1)-3=0),"是","")&amp;IF(AND($H$1="全部A股",E2313&lt;&gt;0),"是","")&amp;IF(AND($H$1="中小板",LEFT(E2313,3)="002"),"是",""))</f>
        <v>是</v>
      </c>
      <c r="I2313" s="46">
        <f ca="1">IF(E2313="","",IF(OR([1]!EM_S_VAL_MV(E2313,deadline)="",[1]!EM_S_VAL_MV(E2313,deadline)="--",[1]!EM_S_VAL_MV(E2313,deadline)="null"),0,[1]!EM_S_VAL_MV(E2313,deadline)/100000000))</f>
        <v>25.2972972287</v>
      </c>
      <c r="J2313" s="46">
        <f ca="1">IF(E2313="","",IF(RIGHT(LEFT($J$1,6),3)="TTM",[1]!EM_S_FA_PROFIT_TTM(E2313,LEFT(RIGHT($J$1,11),10),1)/100000000,[1]!EM_S_STM07_IS(E2313,61,LEFT(RIGHT($J$1,5),4)&amp;"-12-31",1)/100000000))</f>
        <v>-0.86729968260000001</v>
      </c>
      <c r="K2313" s="36">
        <f t="shared" ca="1" si="182"/>
        <v>-29.167884799477267</v>
      </c>
      <c r="L2313" s="46">
        <f ca="1">IF(E2313="","",IF(ISERROR(IF(行业估值!$E$7="最新年报",[1]!EM_S_STM07_BS(E2313,140,LEFT(RIGHT($L$1,5),4)&amp;"-12-31",1)/100000000,[1]!EM_S_STM07_BS(E2313,140,LEFT(RIGHT($L$1,11),10),1)/100000000)),0,IF(行业估值!$E$7="最新年报",[1]!EM_S_STM07_BS(E2313,140,LEFT(RIGHT($L$1,5),4)&amp;"-12-31",1)/100000000,[1]!EM_S_STM07_BS(E2313,140,LEFT(RIGHT($L$1,11),10),1)/100000000)))</f>
        <v>13.835484191400001</v>
      </c>
      <c r="M2313" s="36">
        <f t="shared" ca="1" si="183"/>
        <v>1.8284359895712612</v>
      </c>
      <c r="N2313" s="37" t="str">
        <f ca="1">IF(E2313="","",IF(ISERROR([1]!EM_S_EST_NETPROFIT(E2313,行业估值!$E$6,deadline)/100000000),"-",[1]!EM_S_EST_NETPROFIT(E2313,行业估值!$E$6,deadline)/100000000))</f>
        <v>-</v>
      </c>
      <c r="O2313" s="36" t="str">
        <f t="shared" ca="1" si="184"/>
        <v>-</v>
      </c>
      <c r="T2313" s="64" t="s">
        <v>4539</v>
      </c>
      <c r="U2313" s="64" t="s">
        <v>4540</v>
      </c>
    </row>
    <row r="2314" spans="4:21">
      <c r="D2314" s="45" t="str">
        <f>IF(AND(行业估值!$B$39=$G2314,COUNTIF($G$2:$G$2552,$G2314)&gt;=1),COUNTIF($G$2:G2314,$G2314),"")</f>
        <v/>
      </c>
      <c r="E2314" s="65" t="str">
        <f t="shared" si="180"/>
        <v>600153.SH</v>
      </c>
      <c r="F2314" s="65" t="str">
        <f t="shared" si="181"/>
        <v>建发股份</v>
      </c>
      <c r="G2314" s="34" t="str">
        <f>IF(E2314="","",IF(行业估值!$C$5="申万行业",[1]!EM_S_INFO_INDUSTRY_SW2014(E2314,"1"),IF(行业估值!$C$5="证监会行业",[1]!EM_S_INFO_INDUSTRY_CSRC1(E2314,"1"),[1]!EM_S_INFO_INDUSTRY_EM2016(E2314,"1"))))</f>
        <v>交通运输</v>
      </c>
      <c r="H2314" s="34" t="str">
        <f>IF(E2314="","",IF($H$1="上证50",[1]!EM_S_INFO_COMPINDEX(E2314,"000016"),"")&amp;IF($H$1="上证180",[1]!EM_S_INFO_COMPINDEX(E2314,"000010"),"")&amp;IF($H$1="沪深300",[1]!EM_S_INFO_COMPINDEX(E2314,"000300"),"")&amp;IF(AND($H$1="上证A股",RIGHT(E2314,2)="SH"),"是","")&amp;IF(AND($H$1="深证A股",RIGHT(E2314,2)="SZ"),"是","")&amp;IF(AND($H$1="创业板",LEFT(E2314,1)-3=0),"是","")&amp;IF(AND($H$1="全部A股",E2314&lt;&gt;0),"是","")&amp;IF(AND($H$1="中小板",LEFT(E2314,3)="002"),"是",""))</f>
        <v>是</v>
      </c>
      <c r="I2314" s="46">
        <f ca="1">IF(E2314="","",IF(OR([1]!EM_S_VAL_MV(E2314,deadline)="",[1]!EM_S_VAL_MV(E2314,deadline)="--",[1]!EM_S_VAL_MV(E2314,deadline)="null"),0,[1]!EM_S_VAL_MV(E2314,deadline)/100000000))</f>
        <v>224.831402029</v>
      </c>
      <c r="J2314" s="46">
        <f ca="1">IF(E2314="","",IF(RIGHT(LEFT($J$1,6),3)="TTM",[1]!EM_S_FA_PROFIT_TTM(E2314,LEFT(RIGHT($J$1,11),10),1)/100000000,[1]!EM_S_STM07_IS(E2314,61,LEFT(RIGHT($J$1,5),4)&amp;"-12-31",1)/100000000))</f>
        <v>77.265773808500001</v>
      </c>
      <c r="K2314" s="36">
        <f t="shared" ca="1" si="182"/>
        <v>2.9098446950940433</v>
      </c>
      <c r="L2314" s="46">
        <f ca="1">IF(E2314="","",IF(ISERROR(IF(行业估值!$E$7="最新年报",[1]!EM_S_STM07_BS(E2314,140,LEFT(RIGHT($L$1,5),4)&amp;"-12-31",1)/100000000,[1]!EM_S_STM07_BS(E2314,140,LEFT(RIGHT($L$1,11),10),1)/100000000)),0,IF(行业估值!$E$7="最新年报",[1]!EM_S_STM07_BS(E2314,140,LEFT(RIGHT($L$1,5),4)&amp;"-12-31",1)/100000000,[1]!EM_S_STM07_BS(E2314,140,LEFT(RIGHT($L$1,11),10),1)/100000000)))</f>
        <v>279.78403613130001</v>
      </c>
      <c r="M2314" s="36">
        <f t="shared" ca="1" si="183"/>
        <v>0.80358910085737967</v>
      </c>
      <c r="N2314" s="37">
        <f ca="1">IF(E2314="","",IF(ISERROR([1]!EM_S_EST_NETPROFIT(E2314,行业估值!$E$6,deadline)/100000000),"-",[1]!EM_S_EST_NETPROFIT(E2314,行业估值!$E$6,deadline)/100000000))</f>
        <v>47.63</v>
      </c>
      <c r="O2314" s="36">
        <f t="shared" ca="1" si="184"/>
        <v>4.7203737566449711</v>
      </c>
      <c r="T2314" s="64" t="s">
        <v>4541</v>
      </c>
      <c r="U2314" s="64" t="s">
        <v>4542</v>
      </c>
    </row>
    <row r="2315" spans="4:21">
      <c r="D2315" s="45" t="str">
        <f>IF(AND(行业估值!$B$39=$G2315,COUNTIF($G$2:$G$2552,$G2315)&gt;=1),COUNTIF($G$2:G2315,$G2315),"")</f>
        <v/>
      </c>
      <c r="E2315" s="65" t="str">
        <f t="shared" si="180"/>
        <v>600155.SH</v>
      </c>
      <c r="F2315" s="65" t="str">
        <f t="shared" si="181"/>
        <v>华创阳安</v>
      </c>
      <c r="G2315" s="34" t="str">
        <f>IF(E2315="","",IF(行业估值!$C$5="申万行业",[1]!EM_S_INFO_INDUSTRY_SW2014(E2315,"1"),IF(行业估值!$C$5="证监会行业",[1]!EM_S_INFO_INDUSTRY_CSRC1(E2315,"1"),[1]!EM_S_INFO_INDUSTRY_EM2016(E2315,"1"))))</f>
        <v>金融</v>
      </c>
      <c r="H2315" s="34" t="str">
        <f>IF(E2315="","",IF($H$1="上证50",[1]!EM_S_INFO_COMPINDEX(E2315,"000016"),"")&amp;IF($H$1="上证180",[1]!EM_S_INFO_COMPINDEX(E2315,"000010"),"")&amp;IF($H$1="沪深300",[1]!EM_S_INFO_COMPINDEX(E2315,"000300"),"")&amp;IF(AND($H$1="上证A股",RIGHT(E2315,2)="SH"),"是","")&amp;IF(AND($H$1="深证A股",RIGHT(E2315,2)="SZ"),"是","")&amp;IF(AND($H$1="创业板",LEFT(E2315,1)-3=0),"是","")&amp;IF(AND($H$1="全部A股",E2315&lt;&gt;0),"是","")&amp;IF(AND($H$1="中小板",LEFT(E2315,3)="002"),"是",""))</f>
        <v>是</v>
      </c>
      <c r="I2315" s="46">
        <f ca="1">IF(E2315="","",IF(OR([1]!EM_S_VAL_MV(E2315,deadline)="",[1]!EM_S_VAL_MV(E2315,deadline)="--",[1]!EM_S_VAL_MV(E2315,deadline)="null"),0,[1]!EM_S_VAL_MV(E2315,deadline)/100000000))</f>
        <v>204.22395047520001</v>
      </c>
      <c r="J2315" s="46">
        <f ca="1">IF(E2315="","",IF(RIGHT(LEFT($J$1,6),3)="TTM",[1]!EM_S_FA_PROFIT_TTM(E2315,LEFT(RIGHT($J$1,11),10),1)/100000000,[1]!EM_S_STM07_IS(E2315,61,LEFT(RIGHT($J$1,5),4)&amp;"-12-31",1)/100000000))</f>
        <v>2.3282917812999999</v>
      </c>
      <c r="K2315" s="36">
        <f t="shared" ca="1" si="182"/>
        <v>87.71407094052951</v>
      </c>
      <c r="L2315" s="46">
        <f ca="1">IF(E2315="","",IF(ISERROR(IF(行业估值!$E$7="最新年报",[1]!EM_S_STM07_BS(E2315,140,LEFT(RIGHT($L$1,5),4)&amp;"-12-31",1)/100000000,[1]!EM_S_STM07_BS(E2315,140,LEFT(RIGHT($L$1,11),10),1)/100000000)),0,IF(行业估值!$E$7="最新年报",[1]!EM_S_STM07_BS(E2315,140,LEFT(RIGHT($L$1,5),4)&amp;"-12-31",1)/100000000,[1]!EM_S_STM07_BS(E2315,140,LEFT(RIGHT($L$1,11),10),1)/100000000)))</f>
        <v>150.9404600359</v>
      </c>
      <c r="M2315" s="36">
        <f t="shared" ca="1" si="183"/>
        <v>1.3530099910032536</v>
      </c>
      <c r="N2315" s="37">
        <f ca="1">IF(E2315="","",IF(ISERROR([1]!EM_S_EST_NETPROFIT(E2315,行业估值!$E$6,deadline)/100000000),"-",[1]!EM_S_EST_NETPROFIT(E2315,行业估值!$E$6,deadline)/100000000))</f>
        <v>7.07</v>
      </c>
      <c r="O2315" s="36">
        <f t="shared" ca="1" si="184"/>
        <v>28.885990166223479</v>
      </c>
      <c r="T2315" s="64" t="s">
        <v>4543</v>
      </c>
      <c r="U2315" s="64" t="s">
        <v>4544</v>
      </c>
    </row>
    <row r="2316" spans="4:21">
      <c r="D2316" s="45" t="str">
        <f>IF(AND(行业估值!$B$39=$G2316,COUNTIF($G$2:$G$2552,$G2316)&gt;=1),COUNTIF($G$2:G2316,$G2316),"")</f>
        <v/>
      </c>
      <c r="E2316" s="65" t="str">
        <f t="shared" si="180"/>
        <v>600156.SH</v>
      </c>
      <c r="F2316" s="65" t="str">
        <f t="shared" si="181"/>
        <v>华升股份</v>
      </c>
      <c r="G2316" s="34" t="str">
        <f>IF(E2316="","",IF(行业估值!$C$5="申万行业",[1]!EM_S_INFO_INDUSTRY_SW2014(E2316,"1"),IF(行业估值!$C$5="证监会行业",[1]!EM_S_INFO_INDUSTRY_CSRC1(E2316,"1"),[1]!EM_S_INFO_INDUSTRY_EM2016(E2316,"1"))))</f>
        <v>纺织服装</v>
      </c>
      <c r="H2316" s="34" t="str">
        <f>IF(E2316="","",IF($H$1="上证50",[1]!EM_S_INFO_COMPINDEX(E2316,"000016"),"")&amp;IF($H$1="上证180",[1]!EM_S_INFO_COMPINDEX(E2316,"000010"),"")&amp;IF($H$1="沪深300",[1]!EM_S_INFO_COMPINDEX(E2316,"000300"),"")&amp;IF(AND($H$1="上证A股",RIGHT(E2316,2)="SH"),"是","")&amp;IF(AND($H$1="深证A股",RIGHT(E2316,2)="SZ"),"是","")&amp;IF(AND($H$1="创业板",LEFT(E2316,1)-3=0),"是","")&amp;IF(AND($H$1="全部A股",E2316&lt;&gt;0),"是","")&amp;IF(AND($H$1="中小板",LEFT(E2316,3)="002"),"是",""))</f>
        <v>是</v>
      </c>
      <c r="I2316" s="46">
        <f ca="1">IF(E2316="","",IF(OR([1]!EM_S_VAL_MV(E2316,deadline)="",[1]!EM_S_VAL_MV(E2316,deadline)="--",[1]!EM_S_VAL_MV(E2316,deadline)="null"),0,[1]!EM_S_VAL_MV(E2316,deadline)/100000000))</f>
        <v>16.5669609224</v>
      </c>
      <c r="J2316" s="46">
        <f ca="1">IF(E2316="","",IF(RIGHT(LEFT($J$1,6),3)="TTM",[1]!EM_S_FA_PROFIT_TTM(E2316,LEFT(RIGHT($J$1,11),10),1)/100000000,[1]!EM_S_STM07_IS(E2316,61,LEFT(RIGHT($J$1,5),4)&amp;"-12-31",1)/100000000))</f>
        <v>0.10115981019999999</v>
      </c>
      <c r="K2316" s="36">
        <f t="shared" ca="1" si="182"/>
        <v>163.77018590333418</v>
      </c>
      <c r="L2316" s="46">
        <f ca="1">IF(E2316="","",IF(ISERROR(IF(行业估值!$E$7="最新年报",[1]!EM_S_STM07_BS(E2316,140,LEFT(RIGHT($L$1,5),4)&amp;"-12-31",1)/100000000,[1]!EM_S_STM07_BS(E2316,140,LEFT(RIGHT($L$1,11),10),1)/100000000)),0,IF(行业估值!$E$7="最新年报",[1]!EM_S_STM07_BS(E2316,140,LEFT(RIGHT($L$1,5),4)&amp;"-12-31",1)/100000000,[1]!EM_S_STM07_BS(E2316,140,LEFT(RIGHT($L$1,11),10),1)/100000000)))</f>
        <v>7.1892757075000002</v>
      </c>
      <c r="M2316" s="36">
        <f t="shared" ca="1" si="183"/>
        <v>2.3043991629249949</v>
      </c>
      <c r="N2316" s="37" t="str">
        <f ca="1">IF(E2316="","",IF(ISERROR([1]!EM_S_EST_NETPROFIT(E2316,行业估值!$E$6,deadline)/100000000),"-",[1]!EM_S_EST_NETPROFIT(E2316,行业估值!$E$6,deadline)/100000000))</f>
        <v>-</v>
      </c>
      <c r="O2316" s="36" t="str">
        <f t="shared" ca="1" si="184"/>
        <v>-</v>
      </c>
      <c r="T2316" s="64" t="s">
        <v>4545</v>
      </c>
      <c r="U2316" s="64" t="s">
        <v>4546</v>
      </c>
    </row>
    <row r="2317" spans="4:21">
      <c r="D2317" s="45" t="str">
        <f>IF(AND(行业估值!$B$39=$G2317,COUNTIF($G$2:$G$2552,$G2317)&gt;=1),COUNTIF($G$2:G2317,$G2317),"")</f>
        <v/>
      </c>
      <c r="E2317" s="65" t="str">
        <f t="shared" si="180"/>
        <v>600157.SH</v>
      </c>
      <c r="F2317" s="65" t="str">
        <f t="shared" si="181"/>
        <v>永泰能源</v>
      </c>
      <c r="G2317" s="34" t="str">
        <f>IF(E2317="","",IF(行业估值!$C$5="申万行业",[1]!EM_S_INFO_INDUSTRY_SW2014(E2317,"1"),IF(行业估值!$C$5="证监会行业",[1]!EM_S_INFO_INDUSTRY_CSRC1(E2317,"1"),[1]!EM_S_INFO_INDUSTRY_EM2016(E2317,"1"))))</f>
        <v>化石能源</v>
      </c>
      <c r="H2317" s="34" t="str">
        <f>IF(E2317="","",IF($H$1="上证50",[1]!EM_S_INFO_COMPINDEX(E2317,"000016"),"")&amp;IF($H$1="上证180",[1]!EM_S_INFO_COMPINDEX(E2317,"000010"),"")&amp;IF($H$1="沪深300",[1]!EM_S_INFO_COMPINDEX(E2317,"000300"),"")&amp;IF(AND($H$1="上证A股",RIGHT(E2317,2)="SH"),"是","")&amp;IF(AND($H$1="深证A股",RIGHT(E2317,2)="SZ"),"是","")&amp;IF(AND($H$1="创业板",LEFT(E2317,1)-3=0),"是","")&amp;IF(AND($H$1="全部A股",E2317&lt;&gt;0),"是","")&amp;IF(AND($H$1="中小板",LEFT(E2317,3)="002"),"是",""))</f>
        <v>是</v>
      </c>
      <c r="I2317" s="46">
        <f ca="1">IF(E2317="","",IF(OR([1]!EM_S_VAL_MV(E2317,deadline)="",[1]!EM_S_VAL_MV(E2317,deadline)="--",[1]!EM_S_VAL_MV(E2317,deadline)="null"),0,[1]!EM_S_VAL_MV(E2317,deadline)/100000000))</f>
        <v>175.20371409660001</v>
      </c>
      <c r="J2317" s="46">
        <f ca="1">IF(E2317="","",IF(RIGHT(LEFT($J$1,6),3)="TTM",[1]!EM_S_FA_PROFIT_TTM(E2317,LEFT(RIGHT($J$1,11),10),1)/100000000,[1]!EM_S_STM07_IS(E2317,61,LEFT(RIGHT($J$1,5),4)&amp;"-12-31",1)/100000000))</f>
        <v>2.8790959960000002</v>
      </c>
      <c r="K2317" s="36">
        <f t="shared" ca="1" si="182"/>
        <v>60.853724342646061</v>
      </c>
      <c r="L2317" s="46">
        <f ca="1">IF(E2317="","",IF(ISERROR(IF(行业估值!$E$7="最新年报",[1]!EM_S_STM07_BS(E2317,140,LEFT(RIGHT($L$1,5),4)&amp;"-12-31",1)/100000000,[1]!EM_S_STM07_BS(E2317,140,LEFT(RIGHT($L$1,11),10),1)/100000000)),0,IF(行业估值!$E$7="最新年报",[1]!EM_S_STM07_BS(E2317,140,LEFT(RIGHT($L$1,5),4)&amp;"-12-31",1)/100000000,[1]!EM_S_STM07_BS(E2317,140,LEFT(RIGHT($L$1,11),10),1)/100000000)))</f>
        <v>239.44565618819999</v>
      </c>
      <c r="M2317" s="36">
        <f t="shared" ca="1" si="183"/>
        <v>0.73170554390384523</v>
      </c>
      <c r="N2317" s="37">
        <f ca="1">IF(E2317="","",IF(ISERROR([1]!EM_S_EST_NETPROFIT(E2317,行业估值!$E$6,deadline)/100000000),"-",[1]!EM_S_EST_NETPROFIT(E2317,行业估值!$E$6,deadline)/100000000))</f>
        <v>5.93</v>
      </c>
      <c r="O2317" s="36">
        <f t="shared" ca="1" si="184"/>
        <v>29.5453143501855</v>
      </c>
      <c r="T2317" s="64" t="s">
        <v>4547</v>
      </c>
      <c r="U2317" s="64" t="s">
        <v>4548</v>
      </c>
    </row>
    <row r="2318" spans="4:21">
      <c r="D2318" s="45" t="str">
        <f>IF(AND(行业估值!$B$39=$G2318,COUNTIF($G$2:$G$2552,$G2318)&gt;=1),COUNTIF($G$2:G2318,$G2318),"")</f>
        <v/>
      </c>
      <c r="E2318" s="65" t="str">
        <f t="shared" si="180"/>
        <v>600158.SH</v>
      </c>
      <c r="F2318" s="65" t="str">
        <f t="shared" si="181"/>
        <v>中体产业</v>
      </c>
      <c r="G2318" s="34" t="str">
        <f>IF(E2318="","",IF(行业估值!$C$5="申万行业",[1]!EM_S_INFO_INDUSTRY_SW2014(E2318,"1"),IF(行业估值!$C$5="证监会行业",[1]!EM_S_INFO_INDUSTRY_CSRC1(E2318,"1"),[1]!EM_S_INFO_INDUSTRY_EM2016(E2318,"1"))))</f>
        <v>房地产</v>
      </c>
      <c r="H2318" s="34" t="str">
        <f>IF(E2318="","",IF($H$1="上证50",[1]!EM_S_INFO_COMPINDEX(E2318,"000016"),"")&amp;IF($H$1="上证180",[1]!EM_S_INFO_COMPINDEX(E2318,"000010"),"")&amp;IF($H$1="沪深300",[1]!EM_S_INFO_COMPINDEX(E2318,"000300"),"")&amp;IF(AND($H$1="上证A股",RIGHT(E2318,2)="SH"),"是","")&amp;IF(AND($H$1="深证A股",RIGHT(E2318,2)="SZ"),"是","")&amp;IF(AND($H$1="创业板",LEFT(E2318,1)-3=0),"是","")&amp;IF(AND($H$1="全部A股",E2318&lt;&gt;0),"是","")&amp;IF(AND($H$1="中小板",LEFT(E2318,3)="002"),"是",""))</f>
        <v>是</v>
      </c>
      <c r="I2318" s="46">
        <f ca="1">IF(E2318="","",IF(OR([1]!EM_S_VAL_MV(E2318,deadline)="",[1]!EM_S_VAL_MV(E2318,deadline)="--",[1]!EM_S_VAL_MV(E2318,deadline)="null"),0,[1]!EM_S_VAL_MV(E2318,deadline)/100000000))</f>
        <v>77.876774927900001</v>
      </c>
      <c r="J2318" s="46">
        <f ca="1">IF(E2318="","",IF(RIGHT(LEFT($J$1,6),3)="TTM",[1]!EM_S_FA_PROFIT_TTM(E2318,LEFT(RIGHT($J$1,11),10),1)/100000000,[1]!EM_S_STM07_IS(E2318,61,LEFT(RIGHT($J$1,5),4)&amp;"-12-31",1)/100000000))</f>
        <v>0.69218789469999997</v>
      </c>
      <c r="K2318" s="36">
        <f t="shared" ca="1" si="182"/>
        <v>112.50814341625036</v>
      </c>
      <c r="L2318" s="46">
        <f ca="1">IF(E2318="","",IF(ISERROR(IF(行业估值!$E$7="最新年报",[1]!EM_S_STM07_BS(E2318,140,LEFT(RIGHT($L$1,5),4)&amp;"-12-31",1)/100000000,[1]!EM_S_STM07_BS(E2318,140,LEFT(RIGHT($L$1,11),10),1)/100000000)),0,IF(行业估值!$E$7="最新年报",[1]!EM_S_STM07_BS(E2318,140,LEFT(RIGHT($L$1,5),4)&amp;"-12-31",1)/100000000,[1]!EM_S_STM07_BS(E2318,140,LEFT(RIGHT($L$1,11),10),1)/100000000)))</f>
        <v>17.056770606300002</v>
      </c>
      <c r="M2318" s="36">
        <f t="shared" ca="1" si="183"/>
        <v>4.5657397127177068</v>
      </c>
      <c r="N2318" s="37">
        <f ca="1">IF(E2318="","",IF(ISERROR([1]!EM_S_EST_NETPROFIT(E2318,行业估值!$E$6,deadline)/100000000),"-",[1]!EM_S_EST_NETPROFIT(E2318,行业估值!$E$6,deadline)/100000000))</f>
        <v>1.0933333333333333</v>
      </c>
      <c r="O2318" s="36">
        <f t="shared" ca="1" si="184"/>
        <v>71.228757556006101</v>
      </c>
      <c r="T2318" s="64" t="s">
        <v>4549</v>
      </c>
      <c r="U2318" s="64" t="s">
        <v>4550</v>
      </c>
    </row>
    <row r="2319" spans="4:21">
      <c r="D2319" s="45" t="str">
        <f>IF(AND(行业估值!$B$39=$G2319,COUNTIF($G$2:$G$2552,$G2319)&gt;=1),COUNTIF($G$2:G2319,$G2319),"")</f>
        <v/>
      </c>
      <c r="E2319" s="65" t="str">
        <f t="shared" si="180"/>
        <v>600159.SH</v>
      </c>
      <c r="F2319" s="65" t="str">
        <f t="shared" si="181"/>
        <v>大龙地产</v>
      </c>
      <c r="G2319" s="34" t="str">
        <f>IF(E2319="","",IF(行业估值!$C$5="申万行业",[1]!EM_S_INFO_INDUSTRY_SW2014(E2319,"1"),IF(行业估值!$C$5="证监会行业",[1]!EM_S_INFO_INDUSTRY_CSRC1(E2319,"1"),[1]!EM_S_INFO_INDUSTRY_EM2016(E2319,"1"))))</f>
        <v>房地产</v>
      </c>
      <c r="H2319" s="34" t="str">
        <f>IF(E2319="","",IF($H$1="上证50",[1]!EM_S_INFO_COMPINDEX(E2319,"000016"),"")&amp;IF($H$1="上证180",[1]!EM_S_INFO_COMPINDEX(E2319,"000010"),"")&amp;IF($H$1="沪深300",[1]!EM_S_INFO_COMPINDEX(E2319,"000300"),"")&amp;IF(AND($H$1="上证A股",RIGHT(E2319,2)="SH"),"是","")&amp;IF(AND($H$1="深证A股",RIGHT(E2319,2)="SZ"),"是","")&amp;IF(AND($H$1="创业板",LEFT(E2319,1)-3=0),"是","")&amp;IF(AND($H$1="全部A股",E2319&lt;&gt;0),"是","")&amp;IF(AND($H$1="中小板",LEFT(E2319,3)="002"),"是",""))</f>
        <v>是</v>
      </c>
      <c r="I2319" s="46">
        <f ca="1">IF(E2319="","",IF(OR([1]!EM_S_VAL_MV(E2319,deadline)="",[1]!EM_S_VAL_MV(E2319,deadline)="--",[1]!EM_S_VAL_MV(E2319,deadline)="null"),0,[1]!EM_S_VAL_MV(E2319,deadline)/100000000))</f>
        <v>20.584080153599999</v>
      </c>
      <c r="J2319" s="46">
        <f ca="1">IF(E2319="","",IF(RIGHT(LEFT($J$1,6),3)="TTM",[1]!EM_S_FA_PROFIT_TTM(E2319,LEFT(RIGHT($J$1,11),10),1)/100000000,[1]!EM_S_STM07_IS(E2319,61,LEFT(RIGHT($J$1,5),4)&amp;"-12-31",1)/100000000))</f>
        <v>1.2928454347</v>
      </c>
      <c r="K2319" s="36">
        <f t="shared" ca="1" si="182"/>
        <v>15.921532150033432</v>
      </c>
      <c r="L2319" s="46">
        <f ca="1">IF(E2319="","",IF(ISERROR(IF(行业估值!$E$7="最新年报",[1]!EM_S_STM07_BS(E2319,140,LEFT(RIGHT($L$1,5),4)&amp;"-12-31",1)/100000000,[1]!EM_S_STM07_BS(E2319,140,LEFT(RIGHT($L$1,11),10),1)/100000000)),0,IF(行业估值!$E$7="最新年报",[1]!EM_S_STM07_BS(E2319,140,LEFT(RIGHT($L$1,5),4)&amp;"-12-31",1)/100000000,[1]!EM_S_STM07_BS(E2319,140,LEFT(RIGHT($L$1,11),10),1)/100000000)))</f>
        <v>22.591868264200002</v>
      </c>
      <c r="M2319" s="36">
        <f t="shared" ca="1" si="183"/>
        <v>0.91112784090629517</v>
      </c>
      <c r="N2319" s="37" t="str">
        <f ca="1">IF(E2319="","",IF(ISERROR([1]!EM_S_EST_NETPROFIT(E2319,行业估值!$E$6,deadline)/100000000),"-",[1]!EM_S_EST_NETPROFIT(E2319,行业估值!$E$6,deadline)/100000000))</f>
        <v>-</v>
      </c>
      <c r="O2319" s="36" t="str">
        <f t="shared" ca="1" si="184"/>
        <v>-</v>
      </c>
      <c r="T2319" s="64" t="s">
        <v>4551</v>
      </c>
      <c r="U2319" s="64" t="s">
        <v>4552</v>
      </c>
    </row>
    <row r="2320" spans="4:21">
      <c r="D2320" s="45" t="str">
        <f>IF(AND(行业估值!$B$39=$G2320,COUNTIF($G$2:$G$2552,$G2320)&gt;=1),COUNTIF($G$2:G2320,$G2320),"")</f>
        <v/>
      </c>
      <c r="E2320" s="65" t="str">
        <f t="shared" si="180"/>
        <v>600160.SH</v>
      </c>
      <c r="F2320" s="65" t="str">
        <f t="shared" si="181"/>
        <v>巨化股份</v>
      </c>
      <c r="G2320" s="34" t="str">
        <f>IF(E2320="","",IF(行业估值!$C$5="申万行业",[1]!EM_S_INFO_INDUSTRY_SW2014(E2320,"1"),IF(行业估值!$C$5="证监会行业",[1]!EM_S_INFO_INDUSTRY_CSRC1(E2320,"1"),[1]!EM_S_INFO_INDUSTRY_EM2016(E2320,"1"))))</f>
        <v>基础化工</v>
      </c>
      <c r="H2320" s="34" t="str">
        <f>IF(E2320="","",IF($H$1="上证50",[1]!EM_S_INFO_COMPINDEX(E2320,"000016"),"")&amp;IF($H$1="上证180",[1]!EM_S_INFO_COMPINDEX(E2320,"000010"),"")&amp;IF($H$1="沪深300",[1]!EM_S_INFO_COMPINDEX(E2320,"000300"),"")&amp;IF(AND($H$1="上证A股",RIGHT(E2320,2)="SH"),"是","")&amp;IF(AND($H$1="深证A股",RIGHT(E2320,2)="SZ"),"是","")&amp;IF(AND($H$1="创业板",LEFT(E2320,1)-3=0),"是","")&amp;IF(AND($H$1="全部A股",E2320&lt;&gt;0),"是","")&amp;IF(AND($H$1="中小板",LEFT(E2320,3)="002"),"是",""))</f>
        <v>是</v>
      </c>
      <c r="I2320" s="46">
        <f ca="1">IF(E2320="","",IF(OR([1]!EM_S_VAL_MV(E2320,deadline)="",[1]!EM_S_VAL_MV(E2320,deadline)="--",[1]!EM_S_VAL_MV(E2320,deadline)="null"),0,[1]!EM_S_VAL_MV(E2320,deadline)/100000000))</f>
        <v>182.82806245980001</v>
      </c>
      <c r="J2320" s="46">
        <f ca="1">IF(E2320="","",IF(RIGHT(LEFT($J$1,6),3)="TTM",[1]!EM_S_FA_PROFIT_TTM(E2320,LEFT(RIGHT($J$1,11),10),1)/100000000,[1]!EM_S_STM07_IS(E2320,61,LEFT(RIGHT($J$1,5),4)&amp;"-12-31",1)/100000000))</f>
        <v>14.196210667200001</v>
      </c>
      <c r="K2320" s="36">
        <f t="shared" ca="1" si="182"/>
        <v>12.878652391530071</v>
      </c>
      <c r="L2320" s="46">
        <f ca="1">IF(E2320="","",IF(ISERROR(IF(行业估值!$E$7="最新年报",[1]!EM_S_STM07_BS(E2320,140,LEFT(RIGHT($L$1,5),4)&amp;"-12-31",1)/100000000,[1]!EM_S_STM07_BS(E2320,140,LEFT(RIGHT($L$1,11),10),1)/100000000)),0,IF(行业估值!$E$7="最新年报",[1]!EM_S_STM07_BS(E2320,140,LEFT(RIGHT($L$1,5),4)&amp;"-12-31",1)/100000000,[1]!EM_S_STM07_BS(E2320,140,LEFT(RIGHT($L$1,11),10),1)/100000000)))</f>
        <v>129.85444066760002</v>
      </c>
      <c r="M2320" s="36">
        <f t="shared" ca="1" si="183"/>
        <v>1.4079461704956344</v>
      </c>
      <c r="N2320" s="37">
        <f ca="1">IF(E2320="","",IF(ISERROR([1]!EM_S_EST_NETPROFIT(E2320,行业估值!$E$6,deadline)/100000000),"-",[1]!EM_S_EST_NETPROFIT(E2320,行业估值!$E$6,deadline)/100000000))</f>
        <v>14.924561538461537</v>
      </c>
      <c r="O2320" s="36">
        <f t="shared" ca="1" si="184"/>
        <v>12.250146310070186</v>
      </c>
      <c r="T2320" s="64" t="s">
        <v>4553</v>
      </c>
      <c r="U2320" s="64" t="s">
        <v>4554</v>
      </c>
    </row>
    <row r="2321" spans="4:21">
      <c r="D2321" s="45" t="str">
        <f>IF(AND(行业估值!$B$39=$G2321,COUNTIF($G$2:$G$2552,$G2321)&gt;=1),COUNTIF($G$2:G2321,$G2321),"")</f>
        <v/>
      </c>
      <c r="E2321" s="65" t="str">
        <f t="shared" si="180"/>
        <v>600161.SH</v>
      </c>
      <c r="F2321" s="65" t="str">
        <f t="shared" si="181"/>
        <v>天坛生物</v>
      </c>
      <c r="G2321" s="34" t="str">
        <f>IF(E2321="","",IF(行业估值!$C$5="申万行业",[1]!EM_S_INFO_INDUSTRY_SW2014(E2321,"1"),IF(行业估值!$C$5="证监会行业",[1]!EM_S_INFO_INDUSTRY_CSRC1(E2321,"1"),[1]!EM_S_INFO_INDUSTRY_EM2016(E2321,"1"))))</f>
        <v>医药生物</v>
      </c>
      <c r="H2321" s="34" t="str">
        <f>IF(E2321="","",IF($H$1="上证50",[1]!EM_S_INFO_COMPINDEX(E2321,"000016"),"")&amp;IF($H$1="上证180",[1]!EM_S_INFO_COMPINDEX(E2321,"000010"),"")&amp;IF($H$1="沪深300",[1]!EM_S_INFO_COMPINDEX(E2321,"000300"),"")&amp;IF(AND($H$1="上证A股",RIGHT(E2321,2)="SH"),"是","")&amp;IF(AND($H$1="深证A股",RIGHT(E2321,2)="SZ"),"是","")&amp;IF(AND($H$1="创业板",LEFT(E2321,1)-3=0),"是","")&amp;IF(AND($H$1="全部A股",E2321&lt;&gt;0),"是","")&amp;IF(AND($H$1="中小板",LEFT(E2321,3)="002"),"是",""))</f>
        <v>是</v>
      </c>
      <c r="I2321" s="46">
        <f ca="1">IF(E2321="","",IF(OR([1]!EM_S_VAL_MV(E2321,deadline)="",[1]!EM_S_VAL_MV(E2321,deadline)="--",[1]!EM_S_VAL_MV(E2321,deadline)="null"),0,[1]!EM_S_VAL_MV(E2321,deadline)/100000000))</f>
        <v>276.70859381290001</v>
      </c>
      <c r="J2321" s="46">
        <f ca="1">IF(E2321="","",IF(RIGHT(LEFT($J$1,6),3)="TTM",[1]!EM_S_FA_PROFIT_TTM(E2321,LEFT(RIGHT($J$1,11),10),1)/100000000,[1]!EM_S_STM07_IS(E2321,61,LEFT(RIGHT($J$1,5),4)&amp;"-12-31",1)/100000000))</f>
        <v>8.5230867076999992</v>
      </c>
      <c r="K2321" s="36">
        <f t="shared" ca="1" si="182"/>
        <v>32.465772472185876</v>
      </c>
      <c r="L2321" s="46">
        <f ca="1">IF(E2321="","",IF(ISERROR(IF(行业估值!$E$7="最新年报",[1]!EM_S_STM07_BS(E2321,140,LEFT(RIGHT($L$1,5),4)&amp;"-12-31",1)/100000000,[1]!EM_S_STM07_BS(E2321,140,LEFT(RIGHT($L$1,11),10),1)/100000000)),0,IF(行业估值!$E$7="最新年报",[1]!EM_S_STM07_BS(E2321,140,LEFT(RIGHT($L$1,5),4)&amp;"-12-31",1)/100000000,[1]!EM_S_STM07_BS(E2321,140,LEFT(RIGHT($L$1,11),10),1)/100000000)))</f>
        <v>37.946270915500001</v>
      </c>
      <c r="M2321" s="36">
        <f t="shared" ca="1" si="183"/>
        <v>7.2921155923090248</v>
      </c>
      <c r="N2321" s="37">
        <f ca="1">IF(E2321="","",IF(ISERROR([1]!EM_S_EST_NETPROFIT(E2321,行业估值!$E$6,deadline)/100000000),"-",[1]!EM_S_EST_NETPROFIT(E2321,行业估值!$E$6,deadline)/100000000))</f>
        <v>6.2289000000000003</v>
      </c>
      <c r="O2321" s="36">
        <f t="shared" ca="1" si="184"/>
        <v>44.42334823370097</v>
      </c>
      <c r="T2321" s="64" t="s">
        <v>4555</v>
      </c>
      <c r="U2321" s="64" t="s">
        <v>4556</v>
      </c>
    </row>
    <row r="2322" spans="4:21">
      <c r="D2322" s="45" t="str">
        <f>IF(AND(行业估值!$B$39=$G2322,COUNTIF($G$2:$G$2552,$G2322)&gt;=1),COUNTIF($G$2:G2322,$G2322),"")</f>
        <v/>
      </c>
      <c r="E2322" s="65" t="str">
        <f t="shared" si="180"/>
        <v>600162.SH</v>
      </c>
      <c r="F2322" s="65" t="str">
        <f t="shared" si="181"/>
        <v>香江控股</v>
      </c>
      <c r="G2322" s="34" t="str">
        <f>IF(E2322="","",IF(行业估值!$C$5="申万行业",[1]!EM_S_INFO_INDUSTRY_SW2014(E2322,"1"),IF(行业估值!$C$5="证监会行业",[1]!EM_S_INFO_INDUSTRY_CSRC1(E2322,"1"),[1]!EM_S_INFO_INDUSTRY_EM2016(E2322,"1"))))</f>
        <v>房地产</v>
      </c>
      <c r="H2322" s="34" t="str">
        <f>IF(E2322="","",IF($H$1="上证50",[1]!EM_S_INFO_COMPINDEX(E2322,"000016"),"")&amp;IF($H$1="上证180",[1]!EM_S_INFO_COMPINDEX(E2322,"000010"),"")&amp;IF($H$1="沪深300",[1]!EM_S_INFO_COMPINDEX(E2322,"000300"),"")&amp;IF(AND($H$1="上证A股",RIGHT(E2322,2)="SH"),"是","")&amp;IF(AND($H$1="深证A股",RIGHT(E2322,2)="SZ"),"是","")&amp;IF(AND($H$1="创业板",LEFT(E2322,1)-3=0),"是","")&amp;IF(AND($H$1="全部A股",E2322&lt;&gt;0),"是","")&amp;IF(AND($H$1="中小板",LEFT(E2322,3)="002"),"是",""))</f>
        <v>是</v>
      </c>
      <c r="I2322" s="46">
        <f ca="1">IF(E2322="","",IF(OR([1]!EM_S_VAL_MV(E2322,deadline)="",[1]!EM_S_VAL_MV(E2322,deadline)="--",[1]!EM_S_VAL_MV(E2322,deadline)="null"),0,[1]!EM_S_VAL_MV(E2322,deadline)/100000000))</f>
        <v>75.386347612799995</v>
      </c>
      <c r="J2322" s="46">
        <f ca="1">IF(E2322="","",IF(RIGHT(LEFT($J$1,6),3)="TTM",[1]!EM_S_FA_PROFIT_TTM(E2322,LEFT(RIGHT($J$1,11),10),1)/100000000,[1]!EM_S_STM07_IS(E2322,61,LEFT(RIGHT($J$1,5),4)&amp;"-12-31",1)/100000000))</f>
        <v>4.1598109518999999</v>
      </c>
      <c r="K2322" s="36">
        <f t="shared" ca="1" si="182"/>
        <v>18.122541741558511</v>
      </c>
      <c r="L2322" s="46">
        <f ca="1">IF(E2322="","",IF(ISERROR(IF(行业估值!$E$7="最新年报",[1]!EM_S_STM07_BS(E2322,140,LEFT(RIGHT($L$1,5),4)&amp;"-12-31",1)/100000000,[1]!EM_S_STM07_BS(E2322,140,LEFT(RIGHT($L$1,11),10),1)/100000000)),0,IF(行业估值!$E$7="最新年报",[1]!EM_S_STM07_BS(E2322,140,LEFT(RIGHT($L$1,5),4)&amp;"-12-31",1)/100000000,[1]!EM_S_STM07_BS(E2322,140,LEFT(RIGHT($L$1,11),10),1)/100000000)))</f>
        <v>51.285812994700002</v>
      </c>
      <c r="M2322" s="36">
        <f t="shared" ca="1" si="183"/>
        <v>1.4699259543880214</v>
      </c>
      <c r="N2322" s="37" t="str">
        <f ca="1">IF(E2322="","",IF(ISERROR([1]!EM_S_EST_NETPROFIT(E2322,行业估值!$E$6,deadline)/100000000),"-",[1]!EM_S_EST_NETPROFIT(E2322,行业估值!$E$6,deadline)/100000000))</f>
        <v>-</v>
      </c>
      <c r="O2322" s="36" t="str">
        <f t="shared" ca="1" si="184"/>
        <v>-</v>
      </c>
      <c r="T2322" s="64" t="s">
        <v>4557</v>
      </c>
      <c r="U2322" s="64" t="s">
        <v>4558</v>
      </c>
    </row>
    <row r="2323" spans="4:21">
      <c r="D2323" s="45" t="str">
        <f>IF(AND(行业估值!$B$39=$G2323,COUNTIF($G$2:$G$2552,$G2323)&gt;=1),COUNTIF($G$2:G2323,$G2323),"")</f>
        <v/>
      </c>
      <c r="E2323" s="65" t="str">
        <f t="shared" si="180"/>
        <v>600163.SH</v>
      </c>
      <c r="F2323" s="65" t="str">
        <f t="shared" si="181"/>
        <v>中闽能源</v>
      </c>
      <c r="G2323" s="34" t="str">
        <f>IF(E2323="","",IF(行业估值!$C$5="申万行业",[1]!EM_S_INFO_INDUSTRY_SW2014(E2323,"1"),IF(行业估值!$C$5="证监会行业",[1]!EM_S_INFO_INDUSTRY_CSRC1(E2323,"1"),[1]!EM_S_INFO_INDUSTRY_EM2016(E2323,"1"))))</f>
        <v>公用事业</v>
      </c>
      <c r="H2323" s="34" t="str">
        <f>IF(E2323="","",IF($H$1="上证50",[1]!EM_S_INFO_COMPINDEX(E2323,"000016"),"")&amp;IF($H$1="上证180",[1]!EM_S_INFO_COMPINDEX(E2323,"000010"),"")&amp;IF($H$1="沪深300",[1]!EM_S_INFO_COMPINDEX(E2323,"000300"),"")&amp;IF(AND($H$1="上证A股",RIGHT(E2323,2)="SH"),"是","")&amp;IF(AND($H$1="深证A股",RIGHT(E2323,2)="SZ"),"是","")&amp;IF(AND($H$1="创业板",LEFT(E2323,1)-3=0),"是","")&amp;IF(AND($H$1="全部A股",E2323&lt;&gt;0),"是","")&amp;IF(AND($H$1="中小板",LEFT(E2323,3)="002"),"是",""))</f>
        <v>是</v>
      </c>
      <c r="I2323" s="46">
        <f ca="1">IF(E2323="","",IF(OR([1]!EM_S_VAL_MV(E2323,deadline)="",[1]!EM_S_VAL_MV(E2323,deadline)="--",[1]!EM_S_VAL_MV(E2323,deadline)="null"),0,[1]!EM_S_VAL_MV(E2323,deadline)/100000000))</f>
        <v>32.082833882999999</v>
      </c>
      <c r="J2323" s="46">
        <f ca="1">IF(E2323="","",IF(RIGHT(LEFT($J$1,6),3)="TTM",[1]!EM_S_FA_PROFIT_TTM(E2323,LEFT(RIGHT($J$1,11),10),1)/100000000,[1]!EM_S_STM07_IS(E2323,61,LEFT(RIGHT($J$1,5),4)&amp;"-12-31",1)/100000000))</f>
        <v>1.3118150111</v>
      </c>
      <c r="K2323" s="36">
        <f t="shared" ca="1" si="182"/>
        <v>24.45682783893248</v>
      </c>
      <c r="L2323" s="46">
        <f ca="1">IF(E2323="","",IF(ISERROR(IF(行业估值!$E$7="最新年报",[1]!EM_S_STM07_BS(E2323,140,LEFT(RIGHT($L$1,5),4)&amp;"-12-31",1)/100000000,[1]!EM_S_STM07_BS(E2323,140,LEFT(RIGHT($L$1,11),10),1)/100000000)),0,IF(行业估值!$E$7="最新年报",[1]!EM_S_STM07_BS(E2323,140,LEFT(RIGHT($L$1,5),4)&amp;"-12-31",1)/100000000,[1]!EM_S_STM07_BS(E2323,140,LEFT(RIGHT($L$1,11),10),1)/100000000)))</f>
        <v>19.378076169500002</v>
      </c>
      <c r="M2323" s="36">
        <f t="shared" ca="1" si="183"/>
        <v>1.6556253367141043</v>
      </c>
      <c r="N2323" s="37">
        <f ca="1">IF(E2323="","",IF(ISERROR([1]!EM_S_EST_NETPROFIT(E2323,行业估值!$E$6,deadline)/100000000),"-",[1]!EM_S_EST_NETPROFIT(E2323,行业估值!$E$6,deadline)/100000000))</f>
        <v>1.9921</v>
      </c>
      <c r="O2323" s="36">
        <f t="shared" ca="1" si="184"/>
        <v>16.105031817177853</v>
      </c>
      <c r="T2323" s="64" t="s">
        <v>4559</v>
      </c>
      <c r="U2323" s="64" t="s">
        <v>4560</v>
      </c>
    </row>
    <row r="2324" spans="4:21">
      <c r="D2324" s="45" t="str">
        <f>IF(AND(行业估值!$B$39=$G2324,COUNTIF($G$2:$G$2552,$G2324)&gt;=1),COUNTIF($G$2:G2324,$G2324),"")</f>
        <v/>
      </c>
      <c r="E2324" s="65" t="str">
        <f t="shared" si="180"/>
        <v>600165.SH</v>
      </c>
      <c r="F2324" s="65" t="str">
        <f t="shared" si="181"/>
        <v>新日恒力</v>
      </c>
      <c r="G2324" s="34" t="str">
        <f>IF(E2324="","",IF(行业估值!$C$5="申万行业",[1]!EM_S_INFO_INDUSTRY_SW2014(E2324,"1"),IF(行业估值!$C$5="证监会行业",[1]!EM_S_INFO_INDUSTRY_CSRC1(E2324,"1"),[1]!EM_S_INFO_INDUSTRY_EM2016(E2324,"1"))))</f>
        <v>医药生物</v>
      </c>
      <c r="H2324" s="34" t="str">
        <f>IF(E2324="","",IF($H$1="上证50",[1]!EM_S_INFO_COMPINDEX(E2324,"000016"),"")&amp;IF($H$1="上证180",[1]!EM_S_INFO_COMPINDEX(E2324,"000010"),"")&amp;IF($H$1="沪深300",[1]!EM_S_INFO_COMPINDEX(E2324,"000300"),"")&amp;IF(AND($H$1="上证A股",RIGHT(E2324,2)="SH"),"是","")&amp;IF(AND($H$1="深证A股",RIGHT(E2324,2)="SZ"),"是","")&amp;IF(AND($H$1="创业板",LEFT(E2324,1)-3=0),"是","")&amp;IF(AND($H$1="全部A股",E2324&lt;&gt;0),"是","")&amp;IF(AND($H$1="中小板",LEFT(E2324,3)="002"),"是",""))</f>
        <v>是</v>
      </c>
      <c r="I2324" s="46">
        <f ca="1">IF(E2324="","",IF(OR([1]!EM_S_VAL_MV(E2324,deadline)="",[1]!EM_S_VAL_MV(E2324,deadline)="--",[1]!EM_S_VAL_MV(E2324,deadline)="null"),0,[1]!EM_S_VAL_MV(E2324,deadline)/100000000))</f>
        <v>27.532327755000001</v>
      </c>
      <c r="J2324" s="46">
        <f ca="1">IF(E2324="","",IF(RIGHT(LEFT($J$1,6),3)="TTM",[1]!EM_S_FA_PROFIT_TTM(E2324,LEFT(RIGHT($J$1,11),10),1)/100000000,[1]!EM_S_STM07_IS(E2324,61,LEFT(RIGHT($J$1,5),4)&amp;"-12-31",1)/100000000))</f>
        <v>-0.26759624799999998</v>
      </c>
      <c r="K2324" s="36">
        <f t="shared" ca="1" si="182"/>
        <v>-102.88757021361526</v>
      </c>
      <c r="L2324" s="46">
        <f ca="1">IF(E2324="","",IF(ISERROR(IF(行业估值!$E$7="最新年报",[1]!EM_S_STM07_BS(E2324,140,LEFT(RIGHT($L$1,5),4)&amp;"-12-31",1)/100000000,[1]!EM_S_STM07_BS(E2324,140,LEFT(RIGHT($L$1,11),10),1)/100000000)),0,IF(行业估值!$E$7="最新年报",[1]!EM_S_STM07_BS(E2324,140,LEFT(RIGHT($L$1,5),4)&amp;"-12-31",1)/100000000,[1]!EM_S_STM07_BS(E2324,140,LEFT(RIGHT($L$1,11),10),1)/100000000)))</f>
        <v>9.1344279609000001</v>
      </c>
      <c r="M2324" s="36">
        <f t="shared" ca="1" si="183"/>
        <v>3.0141271979868223</v>
      </c>
      <c r="N2324" s="37" t="str">
        <f ca="1">IF(E2324="","",IF(ISERROR([1]!EM_S_EST_NETPROFIT(E2324,行业估值!$E$6,deadline)/100000000),"-",[1]!EM_S_EST_NETPROFIT(E2324,行业估值!$E$6,deadline)/100000000))</f>
        <v>-</v>
      </c>
      <c r="O2324" s="36" t="str">
        <f t="shared" ca="1" si="184"/>
        <v>-</v>
      </c>
      <c r="T2324" s="64" t="s">
        <v>4561</v>
      </c>
      <c r="U2324" s="64" t="s">
        <v>4562</v>
      </c>
    </row>
    <row r="2325" spans="4:21">
      <c r="D2325" s="45" t="str">
        <f>IF(AND(行业估值!$B$39=$G2325,COUNTIF($G$2:$G$2552,$G2325)&gt;=1),COUNTIF($G$2:G2325,$G2325),"")</f>
        <v/>
      </c>
      <c r="E2325" s="65" t="str">
        <f t="shared" si="180"/>
        <v>600166.SH</v>
      </c>
      <c r="F2325" s="65" t="str">
        <f t="shared" si="181"/>
        <v>福田汽车</v>
      </c>
      <c r="G2325" s="34" t="str">
        <f>IF(E2325="","",IF(行业估值!$C$5="申万行业",[1]!EM_S_INFO_INDUSTRY_SW2014(E2325,"1"),IF(行业估值!$C$5="证监会行业",[1]!EM_S_INFO_INDUSTRY_CSRC1(E2325,"1"),[1]!EM_S_INFO_INDUSTRY_EM2016(E2325,"1"))))</f>
        <v>交运设备</v>
      </c>
      <c r="H2325" s="34" t="str">
        <f>IF(E2325="","",IF($H$1="上证50",[1]!EM_S_INFO_COMPINDEX(E2325,"000016"),"")&amp;IF($H$1="上证180",[1]!EM_S_INFO_COMPINDEX(E2325,"000010"),"")&amp;IF($H$1="沪深300",[1]!EM_S_INFO_COMPINDEX(E2325,"000300"),"")&amp;IF(AND($H$1="上证A股",RIGHT(E2325,2)="SH"),"是","")&amp;IF(AND($H$1="深证A股",RIGHT(E2325,2)="SZ"),"是","")&amp;IF(AND($H$1="创业板",LEFT(E2325,1)-3=0),"是","")&amp;IF(AND($H$1="全部A股",E2325&lt;&gt;0),"是","")&amp;IF(AND($H$1="中小板",LEFT(E2325,3)="002"),"是",""))</f>
        <v>是</v>
      </c>
      <c r="I2325" s="46">
        <f ca="1">IF(E2325="","",IF(OR([1]!EM_S_VAL_MV(E2325,deadline)="",[1]!EM_S_VAL_MV(E2325,deadline)="--",[1]!EM_S_VAL_MV(E2325,deadline)="null"),0,[1]!EM_S_VAL_MV(E2325,deadline)/100000000))</f>
        <v>125.58616809770001</v>
      </c>
      <c r="J2325" s="46">
        <f ca="1">IF(E2325="","",IF(RIGHT(LEFT($J$1,6),3)="TTM",[1]!EM_S_FA_PROFIT_TTM(E2325,LEFT(RIGHT($J$1,11),10),1)/100000000,[1]!EM_S_STM07_IS(E2325,61,LEFT(RIGHT($J$1,5),4)&amp;"-12-31",1)/100000000))</f>
        <v>-16.851896517499998</v>
      </c>
      <c r="K2325" s="36">
        <f t="shared" ca="1" si="182"/>
        <v>-7.4523462666225111</v>
      </c>
      <c r="L2325" s="46">
        <f ca="1">IF(E2325="","",IF(ISERROR(IF(行业估值!$E$7="最新年报",[1]!EM_S_STM07_BS(E2325,140,LEFT(RIGHT($L$1,5),4)&amp;"-12-31",1)/100000000,[1]!EM_S_STM07_BS(E2325,140,LEFT(RIGHT($L$1,11),10),1)/100000000)),0,IF(行业估值!$E$7="最新年报",[1]!EM_S_STM07_BS(E2325,140,LEFT(RIGHT($L$1,5),4)&amp;"-12-31",1)/100000000,[1]!EM_S_STM07_BS(E2325,140,LEFT(RIGHT($L$1,11),10),1)/100000000)))</f>
        <v>151.43072501270001</v>
      </c>
      <c r="M2325" s="36">
        <f t="shared" ca="1" si="183"/>
        <v>0.82933082495093058</v>
      </c>
      <c r="N2325" s="37">
        <f ca="1">IF(E2325="","",IF(ISERROR([1]!EM_S_EST_NETPROFIT(E2325,行业估值!$E$6,deadline)/100000000),"-",[1]!EM_S_EST_NETPROFIT(E2325,行业估值!$E$6,deadline)/100000000))</f>
        <v>5.335</v>
      </c>
      <c r="O2325" s="36">
        <f t="shared" ca="1" si="184"/>
        <v>23.540050252614812</v>
      </c>
      <c r="T2325" s="64" t="s">
        <v>4563</v>
      </c>
      <c r="U2325" s="64" t="s">
        <v>4564</v>
      </c>
    </row>
    <row r="2326" spans="4:21">
      <c r="D2326" s="45" t="str">
        <f>IF(AND(行业估值!$B$39=$G2326,COUNTIF($G$2:$G$2552,$G2326)&gt;=1),COUNTIF($G$2:G2326,$G2326),"")</f>
        <v/>
      </c>
      <c r="E2326" s="65" t="str">
        <f t="shared" si="180"/>
        <v>600167.SH</v>
      </c>
      <c r="F2326" s="65" t="str">
        <f t="shared" si="181"/>
        <v>联美控股</v>
      </c>
      <c r="G2326" s="34" t="str">
        <f>IF(E2326="","",IF(行业估值!$C$5="申万行业",[1]!EM_S_INFO_INDUSTRY_SW2014(E2326,"1"),IF(行业估值!$C$5="证监会行业",[1]!EM_S_INFO_INDUSTRY_CSRC1(E2326,"1"),[1]!EM_S_INFO_INDUSTRY_EM2016(E2326,"1"))))</f>
        <v>公用事业</v>
      </c>
      <c r="H2326" s="34" t="str">
        <f>IF(E2326="","",IF($H$1="上证50",[1]!EM_S_INFO_COMPINDEX(E2326,"000016"),"")&amp;IF($H$1="上证180",[1]!EM_S_INFO_COMPINDEX(E2326,"000010"),"")&amp;IF($H$1="沪深300",[1]!EM_S_INFO_COMPINDEX(E2326,"000300"),"")&amp;IF(AND($H$1="上证A股",RIGHT(E2326,2)="SH"),"是","")&amp;IF(AND($H$1="深证A股",RIGHT(E2326,2)="SZ"),"是","")&amp;IF(AND($H$1="创业板",LEFT(E2326,1)-3=0),"是","")&amp;IF(AND($H$1="全部A股",E2326&lt;&gt;0),"是","")&amp;IF(AND($H$1="中小板",LEFT(E2326,3)="002"),"是",""))</f>
        <v>是</v>
      </c>
      <c r="I2326" s="46">
        <f ca="1">IF(E2326="","",IF(OR([1]!EM_S_VAL_MV(E2326,deadline)="",[1]!EM_S_VAL_MV(E2326,deadline)="--",[1]!EM_S_VAL_MV(E2326,deadline)="null"),0,[1]!EM_S_VAL_MV(E2326,deadline)/100000000))</f>
        <v>270.91334583999998</v>
      </c>
      <c r="J2326" s="46">
        <f ca="1">IF(E2326="","",IF(RIGHT(LEFT($J$1,6),3)="TTM",[1]!EM_S_FA_PROFIT_TTM(E2326,LEFT(RIGHT($J$1,11),10),1)/100000000,[1]!EM_S_STM07_IS(E2326,61,LEFT(RIGHT($J$1,5),4)&amp;"-12-31",1)/100000000))</f>
        <v>15.3812218533</v>
      </c>
      <c r="K2326" s="36">
        <f t="shared" ca="1" si="182"/>
        <v>17.613252602677743</v>
      </c>
      <c r="L2326" s="46">
        <f ca="1">IF(E2326="","",IF(ISERROR(IF(行业估值!$E$7="最新年报",[1]!EM_S_STM07_BS(E2326,140,LEFT(RIGHT($L$1,5),4)&amp;"-12-31",1)/100000000,[1]!EM_S_STM07_BS(E2326,140,LEFT(RIGHT($L$1,11),10),1)/100000000)),0,IF(行业估值!$E$7="最新年报",[1]!EM_S_STM07_BS(E2326,140,LEFT(RIGHT($L$1,5),4)&amp;"-12-31",1)/100000000,[1]!EM_S_STM07_BS(E2326,140,LEFT(RIGHT($L$1,11),10),1)/100000000)))</f>
        <v>67.346627896699999</v>
      </c>
      <c r="M2326" s="36">
        <f t="shared" ca="1" si="183"/>
        <v>4.0226712799272137</v>
      </c>
      <c r="N2326" s="37">
        <f ca="1">IF(E2326="","",IF(ISERROR([1]!EM_S_EST_NETPROFIT(E2326,行业估值!$E$6,deadline)/100000000),"-",[1]!EM_S_EST_NETPROFIT(E2326,行业估值!$E$6,deadline)/100000000))</f>
        <v>15.859272727272728</v>
      </c>
      <c r="O2326" s="36">
        <f t="shared" ca="1" si="184"/>
        <v>17.0823309806709</v>
      </c>
      <c r="T2326" s="64" t="s">
        <v>4565</v>
      </c>
      <c r="U2326" s="64" t="s">
        <v>4566</v>
      </c>
    </row>
    <row r="2327" spans="4:21">
      <c r="D2327" s="45" t="str">
        <f>IF(AND(行业估值!$B$39=$G2327,COUNTIF($G$2:$G$2552,$G2327)&gt;=1),COUNTIF($G$2:G2327,$G2327),"")</f>
        <v/>
      </c>
      <c r="E2327" s="65" t="str">
        <f t="shared" si="180"/>
        <v>600168.SH</v>
      </c>
      <c r="F2327" s="65" t="str">
        <f t="shared" si="181"/>
        <v>武汉控股</v>
      </c>
      <c r="G2327" s="34" t="str">
        <f>IF(E2327="","",IF(行业估值!$C$5="申万行业",[1]!EM_S_INFO_INDUSTRY_SW2014(E2327,"1"),IF(行业估值!$C$5="证监会行业",[1]!EM_S_INFO_INDUSTRY_CSRC1(E2327,"1"),[1]!EM_S_INFO_INDUSTRY_EM2016(E2327,"1"))))</f>
        <v>公用事业</v>
      </c>
      <c r="H2327" s="34" t="str">
        <f>IF(E2327="","",IF($H$1="上证50",[1]!EM_S_INFO_COMPINDEX(E2327,"000016"),"")&amp;IF($H$1="上证180",[1]!EM_S_INFO_COMPINDEX(E2327,"000010"),"")&amp;IF($H$1="沪深300",[1]!EM_S_INFO_COMPINDEX(E2327,"000300"),"")&amp;IF(AND($H$1="上证A股",RIGHT(E2327,2)="SH"),"是","")&amp;IF(AND($H$1="深证A股",RIGHT(E2327,2)="SZ"),"是","")&amp;IF(AND($H$1="创业板",LEFT(E2327,1)-3=0),"是","")&amp;IF(AND($H$1="全部A股",E2327&lt;&gt;0),"是","")&amp;IF(AND($H$1="中小板",LEFT(E2327,3)="002"),"是",""))</f>
        <v>是</v>
      </c>
      <c r="I2327" s="46">
        <f ca="1">IF(E2327="","",IF(OR([1]!EM_S_VAL_MV(E2327,deadline)="",[1]!EM_S_VAL_MV(E2327,deadline)="--",[1]!EM_S_VAL_MV(E2327,deadline)="null"),0,[1]!EM_S_VAL_MV(E2327,deadline)/100000000))</f>
        <v>44.702890596000003</v>
      </c>
      <c r="J2327" s="46">
        <f ca="1">IF(E2327="","",IF(RIGHT(LEFT($J$1,6),3)="TTM",[1]!EM_S_FA_PROFIT_TTM(E2327,LEFT(RIGHT($J$1,11),10),1)/100000000,[1]!EM_S_STM07_IS(E2327,61,LEFT(RIGHT($J$1,5),4)&amp;"-12-31",1)/100000000))</f>
        <v>3.0518723683999998</v>
      </c>
      <c r="K2327" s="36">
        <f t="shared" ca="1" si="182"/>
        <v>14.647693350110941</v>
      </c>
      <c r="L2327" s="46">
        <f ca="1">IF(E2327="","",IF(ISERROR(IF(行业估值!$E$7="最新年报",[1]!EM_S_STM07_BS(E2327,140,LEFT(RIGHT($L$1,5),4)&amp;"-12-31",1)/100000000,[1]!EM_S_STM07_BS(E2327,140,LEFT(RIGHT($L$1,11),10),1)/100000000)),0,IF(行业估值!$E$7="最新年报",[1]!EM_S_STM07_BS(E2327,140,LEFT(RIGHT($L$1,5),4)&amp;"-12-31",1)/100000000,[1]!EM_S_STM07_BS(E2327,140,LEFT(RIGHT($L$1,11),10),1)/100000000)))</f>
        <v>51.798682442200004</v>
      </c>
      <c r="M2327" s="36">
        <f t="shared" ca="1" si="183"/>
        <v>0.86301211707232317</v>
      </c>
      <c r="N2327" s="37">
        <f ca="1">IF(E2327="","",IF(ISERROR([1]!EM_S_EST_NETPROFIT(E2327,行业估值!$E$6,deadline)/100000000),"-",[1]!EM_S_EST_NETPROFIT(E2327,行业估值!$E$6,deadline)/100000000))</f>
        <v>3.27</v>
      </c>
      <c r="O2327" s="36">
        <f t="shared" ca="1" si="184"/>
        <v>13.67060874495413</v>
      </c>
      <c r="T2327" s="64" t="s">
        <v>4567</v>
      </c>
      <c r="U2327" s="64" t="s">
        <v>4568</v>
      </c>
    </row>
    <row r="2328" spans="4:21">
      <c r="D2328" s="45">
        <f>IF(AND(行业估值!$B$39=$G2328,COUNTIF($G$2:$G$2552,$G2328)&gt;=1),COUNTIF($G$2:G2328,$G2328),"")</f>
        <v>230</v>
      </c>
      <c r="E2328" s="65" t="str">
        <f t="shared" si="180"/>
        <v>600169.SH</v>
      </c>
      <c r="F2328" s="65" t="str">
        <f t="shared" si="181"/>
        <v>太原重工</v>
      </c>
      <c r="G2328" s="34" t="str">
        <f>IF(E2328="","",IF(行业估值!$C$5="申万行业",[1]!EM_S_INFO_INDUSTRY_SW2014(E2328,"1"),IF(行业估值!$C$5="证监会行业",[1]!EM_S_INFO_INDUSTRY_CSRC1(E2328,"1"),[1]!EM_S_INFO_INDUSTRY_EM2016(E2328,"1"))))</f>
        <v>机械设备</v>
      </c>
      <c r="H2328" s="34" t="str">
        <f>IF(E2328="","",IF($H$1="上证50",[1]!EM_S_INFO_COMPINDEX(E2328,"000016"),"")&amp;IF($H$1="上证180",[1]!EM_S_INFO_COMPINDEX(E2328,"000010"),"")&amp;IF($H$1="沪深300",[1]!EM_S_INFO_COMPINDEX(E2328,"000300"),"")&amp;IF(AND($H$1="上证A股",RIGHT(E2328,2)="SH"),"是","")&amp;IF(AND($H$1="深证A股",RIGHT(E2328,2)="SZ"),"是","")&amp;IF(AND($H$1="创业板",LEFT(E2328,1)-3=0),"是","")&amp;IF(AND($H$1="全部A股",E2328&lt;&gt;0),"是","")&amp;IF(AND($H$1="中小板",LEFT(E2328,3)="002"),"是",""))</f>
        <v>是</v>
      </c>
      <c r="I2328" s="46">
        <f ca="1">IF(E2328="","",IF(OR([1]!EM_S_VAL_MV(E2328,deadline)="",[1]!EM_S_VAL_MV(E2328,deadline)="--",[1]!EM_S_VAL_MV(E2328,deadline)="null"),0,[1]!EM_S_VAL_MV(E2328,deadline)/100000000))</f>
        <v>57.432592</v>
      </c>
      <c r="J2328" s="46">
        <f ca="1">IF(E2328="","",IF(RIGHT(LEFT($J$1,6),3)="TTM",[1]!EM_S_FA_PROFIT_TTM(E2328,LEFT(RIGHT($J$1,11),10),1)/100000000,[1]!EM_S_STM07_IS(E2328,61,LEFT(RIGHT($J$1,5),4)&amp;"-12-31",1)/100000000))</f>
        <v>0.50913093649999996</v>
      </c>
      <c r="K2328" s="36">
        <f t="shared" ca="1" si="182"/>
        <v>112.80515066481333</v>
      </c>
      <c r="L2328" s="46">
        <f ca="1">IF(E2328="","",IF(ISERROR(IF(行业估值!$E$7="最新年报",[1]!EM_S_STM07_BS(E2328,140,LEFT(RIGHT($L$1,5),4)&amp;"-12-31",1)/100000000,[1]!EM_S_STM07_BS(E2328,140,LEFT(RIGHT($L$1,11),10),1)/100000000)),0,IF(行业估值!$E$7="最新年报",[1]!EM_S_STM07_BS(E2328,140,LEFT(RIGHT($L$1,5),4)&amp;"-12-31",1)/100000000,[1]!EM_S_STM07_BS(E2328,140,LEFT(RIGHT($L$1,11),10),1)/100000000)))</f>
        <v>41.861182049200004</v>
      </c>
      <c r="M2328" s="36">
        <f t="shared" ca="1" si="183"/>
        <v>1.3719773114026907</v>
      </c>
      <c r="N2328" s="37">
        <f ca="1">IF(E2328="","",IF(ISERROR([1]!EM_S_EST_NETPROFIT(E2328,行业估值!$E$6,deadline)/100000000),"-",[1]!EM_S_EST_NETPROFIT(E2328,行业估值!$E$6,deadline)/100000000))</f>
        <v>0.88</v>
      </c>
      <c r="O2328" s="36">
        <f t="shared" ca="1" si="184"/>
        <v>65.264309090909094</v>
      </c>
      <c r="T2328" s="64" t="s">
        <v>4569</v>
      </c>
      <c r="U2328" s="64" t="s">
        <v>4570</v>
      </c>
    </row>
    <row r="2329" spans="4:21">
      <c r="D2329" s="45" t="str">
        <f>IF(AND(行业估值!$B$39=$G2329,COUNTIF($G$2:$G$2552,$G2329)&gt;=1),COUNTIF($G$2:G2329,$G2329),"")</f>
        <v/>
      </c>
      <c r="E2329" s="65" t="str">
        <f t="shared" si="180"/>
        <v>600170.SH</v>
      </c>
      <c r="F2329" s="65" t="str">
        <f t="shared" si="181"/>
        <v>上海建工</v>
      </c>
      <c r="G2329" s="34" t="str">
        <f>IF(E2329="","",IF(行业估值!$C$5="申万行业",[1]!EM_S_INFO_INDUSTRY_SW2014(E2329,"1"),IF(行业估值!$C$5="证监会行业",[1]!EM_S_INFO_INDUSTRY_CSRC1(E2329,"1"),[1]!EM_S_INFO_INDUSTRY_EM2016(E2329,"1"))))</f>
        <v>建筑</v>
      </c>
      <c r="H2329" s="34" t="str">
        <f>IF(E2329="","",IF($H$1="上证50",[1]!EM_S_INFO_COMPINDEX(E2329,"000016"),"")&amp;IF($H$1="上证180",[1]!EM_S_INFO_COMPINDEX(E2329,"000010"),"")&amp;IF($H$1="沪深300",[1]!EM_S_INFO_COMPINDEX(E2329,"000300"),"")&amp;IF(AND($H$1="上证A股",RIGHT(E2329,2)="SH"),"是","")&amp;IF(AND($H$1="深证A股",RIGHT(E2329,2)="SZ"),"是","")&amp;IF(AND($H$1="创业板",LEFT(E2329,1)-3=0),"是","")&amp;IF(AND($H$1="全部A股",E2329&lt;&gt;0),"是","")&amp;IF(AND($H$1="中小板",LEFT(E2329,3)="002"),"是",""))</f>
        <v>是</v>
      </c>
      <c r="I2329" s="46">
        <f ca="1">IF(E2329="","",IF(OR([1]!EM_S_VAL_MV(E2329,deadline)="",[1]!EM_S_VAL_MV(E2329,deadline)="--",[1]!EM_S_VAL_MV(E2329,deadline)="null"),0,[1]!EM_S_VAL_MV(E2329,deadline)/100000000))</f>
        <v>308.09216138880004</v>
      </c>
      <c r="J2329" s="46">
        <f ca="1">IF(E2329="","",IF(RIGHT(LEFT($J$1,6),3)="TTM",[1]!EM_S_FA_PROFIT_TTM(E2329,LEFT(RIGHT($J$1,11),10),1)/100000000,[1]!EM_S_STM07_IS(E2329,61,LEFT(RIGHT($J$1,5),4)&amp;"-12-31",1)/100000000))</f>
        <v>44.519770785299997</v>
      </c>
      <c r="K2329" s="36">
        <f t="shared" ca="1" si="182"/>
        <v>6.9203447357040107</v>
      </c>
      <c r="L2329" s="46">
        <f ca="1">IF(E2329="","",IF(ISERROR(IF(行业估值!$E$7="最新年报",[1]!EM_S_STM07_BS(E2329,140,LEFT(RIGHT($L$1,5),4)&amp;"-12-31",1)/100000000,[1]!EM_S_STM07_BS(E2329,140,LEFT(RIGHT($L$1,11),10),1)/100000000)),0,IF(行业估值!$E$7="最新年报",[1]!EM_S_STM07_BS(E2329,140,LEFT(RIGHT($L$1,5),4)&amp;"-12-31",1)/100000000,[1]!EM_S_STM07_BS(E2329,140,LEFT(RIGHT($L$1,11),10),1)/100000000)))</f>
        <v>324.04292663320001</v>
      </c>
      <c r="M2329" s="36">
        <f t="shared" ca="1" si="183"/>
        <v>0.95077576477250059</v>
      </c>
      <c r="N2329" s="37">
        <f ca="1">IF(E2329="","",IF(ISERROR([1]!EM_S_EST_NETPROFIT(E2329,行业估值!$E$6,deadline)/100000000),"-",[1]!EM_S_EST_NETPROFIT(E2329,行业估值!$E$6,deadline)/100000000))</f>
        <v>34.471679999999999</v>
      </c>
      <c r="O2329" s="36">
        <f t="shared" ca="1" si="184"/>
        <v>8.9375441344547184</v>
      </c>
      <c r="T2329" s="64" t="s">
        <v>4571</v>
      </c>
      <c r="U2329" s="64" t="s">
        <v>4572</v>
      </c>
    </row>
    <row r="2330" spans="4:21">
      <c r="D2330" s="45" t="str">
        <f>IF(AND(行业估值!$B$39=$G2330,COUNTIF($G$2:$G$2552,$G2330)&gt;=1),COUNTIF($G$2:G2330,$G2330),"")</f>
        <v/>
      </c>
      <c r="E2330" s="65" t="str">
        <f t="shared" si="180"/>
        <v>600171.SH</v>
      </c>
      <c r="F2330" s="65" t="str">
        <f t="shared" si="181"/>
        <v>上海贝岭</v>
      </c>
      <c r="G2330" s="34" t="str">
        <f>IF(E2330="","",IF(行业估值!$C$5="申万行业",[1]!EM_S_INFO_INDUSTRY_SW2014(E2330,"1"),IF(行业估值!$C$5="证监会行业",[1]!EM_S_INFO_INDUSTRY_CSRC1(E2330,"1"),[1]!EM_S_INFO_INDUSTRY_EM2016(E2330,"1"))))</f>
        <v>电子设备</v>
      </c>
      <c r="H2330" s="34" t="str">
        <f>IF(E2330="","",IF($H$1="上证50",[1]!EM_S_INFO_COMPINDEX(E2330,"000016"),"")&amp;IF($H$1="上证180",[1]!EM_S_INFO_COMPINDEX(E2330,"000010"),"")&amp;IF($H$1="沪深300",[1]!EM_S_INFO_COMPINDEX(E2330,"000300"),"")&amp;IF(AND($H$1="上证A股",RIGHT(E2330,2)="SH"),"是","")&amp;IF(AND($H$1="深证A股",RIGHT(E2330,2)="SZ"),"是","")&amp;IF(AND($H$1="创业板",LEFT(E2330,1)-3=0),"是","")&amp;IF(AND($H$1="全部A股",E2330&lt;&gt;0),"是","")&amp;IF(AND($H$1="中小板",LEFT(E2330,3)="002"),"是",""))</f>
        <v>是</v>
      </c>
      <c r="I2330" s="46">
        <f ca="1">IF(E2330="","",IF(OR([1]!EM_S_VAL_MV(E2330,deadline)="",[1]!EM_S_VAL_MV(E2330,deadline)="--",[1]!EM_S_VAL_MV(E2330,deadline)="null"),0,[1]!EM_S_VAL_MV(E2330,deadline)/100000000))</f>
        <v>99.382308816800006</v>
      </c>
      <c r="J2330" s="46">
        <f ca="1">IF(E2330="","",IF(RIGHT(LEFT($J$1,6),3)="TTM",[1]!EM_S_FA_PROFIT_TTM(E2330,LEFT(RIGHT($J$1,11),10),1)/100000000,[1]!EM_S_STM07_IS(E2330,61,LEFT(RIGHT($J$1,5),4)&amp;"-12-31",1)/100000000))</f>
        <v>1.7575299102000002</v>
      </c>
      <c r="K2330" s="36">
        <f t="shared" ca="1" si="182"/>
        <v>56.546581790742145</v>
      </c>
      <c r="L2330" s="46">
        <f ca="1">IF(E2330="","",IF(ISERROR(IF(行业估值!$E$7="最新年报",[1]!EM_S_STM07_BS(E2330,140,LEFT(RIGHT($L$1,5),4)&amp;"-12-31",1)/100000000,[1]!EM_S_STM07_BS(E2330,140,LEFT(RIGHT($L$1,11),10),1)/100000000)),0,IF(行业估值!$E$7="最新年报",[1]!EM_S_STM07_BS(E2330,140,LEFT(RIGHT($L$1,5),4)&amp;"-12-31",1)/100000000,[1]!EM_S_STM07_BS(E2330,140,LEFT(RIGHT($L$1,11),10),1)/100000000)))</f>
        <v>29.417287709699998</v>
      </c>
      <c r="M2330" s="36">
        <f t="shared" ca="1" si="183"/>
        <v>3.3783641033646306</v>
      </c>
      <c r="N2330" s="37" t="str">
        <f ca="1">IF(E2330="","",IF(ISERROR([1]!EM_S_EST_NETPROFIT(E2330,行业估值!$E$6,deadline)/100000000),"-",[1]!EM_S_EST_NETPROFIT(E2330,行业估值!$E$6,deadline)/100000000))</f>
        <v>-</v>
      </c>
      <c r="O2330" s="36" t="str">
        <f t="shared" ca="1" si="184"/>
        <v>-</v>
      </c>
      <c r="T2330" s="64" t="s">
        <v>4573</v>
      </c>
      <c r="U2330" s="64" t="s">
        <v>4574</v>
      </c>
    </row>
    <row r="2331" spans="4:21">
      <c r="D2331" s="45" t="str">
        <f>IF(AND(行业估值!$B$39=$G2331,COUNTIF($G$2:$G$2552,$G2331)&gt;=1),COUNTIF($G$2:G2331,$G2331),"")</f>
        <v/>
      </c>
      <c r="E2331" s="65" t="str">
        <f t="shared" si="180"/>
        <v>600172.SH</v>
      </c>
      <c r="F2331" s="65" t="str">
        <f t="shared" si="181"/>
        <v>黄河旋风</v>
      </c>
      <c r="G2331" s="34" t="str">
        <f>IF(E2331="","",IF(行业估值!$C$5="申万行业",[1]!EM_S_INFO_INDUSTRY_SW2014(E2331,"1"),IF(行业估值!$C$5="证监会行业",[1]!EM_S_INFO_INDUSTRY_CSRC1(E2331,"1"),[1]!EM_S_INFO_INDUSTRY_EM2016(E2331,"1"))))</f>
        <v>有色金属</v>
      </c>
      <c r="H2331" s="34" t="str">
        <f>IF(E2331="","",IF($H$1="上证50",[1]!EM_S_INFO_COMPINDEX(E2331,"000016"),"")&amp;IF($H$1="上证180",[1]!EM_S_INFO_COMPINDEX(E2331,"000010"),"")&amp;IF($H$1="沪深300",[1]!EM_S_INFO_COMPINDEX(E2331,"000300"),"")&amp;IF(AND($H$1="上证A股",RIGHT(E2331,2)="SH"),"是","")&amp;IF(AND($H$1="深证A股",RIGHT(E2331,2)="SZ"),"是","")&amp;IF(AND($H$1="创业板",LEFT(E2331,1)-3=0),"是","")&amp;IF(AND($H$1="全部A股",E2331&lt;&gt;0),"是","")&amp;IF(AND($H$1="中小板",LEFT(E2331,3)="002"),"是",""))</f>
        <v>是</v>
      </c>
      <c r="I2331" s="46">
        <f ca="1">IF(E2331="","",IF(OR([1]!EM_S_VAL_MV(E2331,deadline)="",[1]!EM_S_VAL_MV(E2331,deadline)="--",[1]!EM_S_VAL_MV(E2331,deadline)="null"),0,[1]!EM_S_VAL_MV(E2331,deadline)/100000000))</f>
        <v>40.204050047300001</v>
      </c>
      <c r="J2331" s="46">
        <f ca="1">IF(E2331="","",IF(RIGHT(LEFT($J$1,6),3)="TTM",[1]!EM_S_FA_PROFIT_TTM(E2331,LEFT(RIGHT($J$1,11),10),1)/100000000,[1]!EM_S_STM07_IS(E2331,61,LEFT(RIGHT($J$1,5),4)&amp;"-12-31",1)/100000000))</f>
        <v>-2.8857119280000001</v>
      </c>
      <c r="K2331" s="36">
        <f t="shared" ca="1" si="182"/>
        <v>-13.932107933990562</v>
      </c>
      <c r="L2331" s="46">
        <f ca="1">IF(E2331="","",IF(ISERROR(IF(行业估值!$E$7="最新年报",[1]!EM_S_STM07_BS(E2331,140,LEFT(RIGHT($L$1,5),4)&amp;"-12-31",1)/100000000,[1]!EM_S_STM07_BS(E2331,140,LEFT(RIGHT($L$1,11),10),1)/100000000)),0,IF(行业估值!$E$7="最新年报",[1]!EM_S_STM07_BS(E2331,140,LEFT(RIGHT($L$1,5),4)&amp;"-12-31",1)/100000000,[1]!EM_S_STM07_BS(E2331,140,LEFT(RIGHT($L$1,11),10),1)/100000000)))</f>
        <v>44.983217633500004</v>
      </c>
      <c r="M2331" s="36">
        <f t="shared" ca="1" si="183"/>
        <v>0.89375665331150411</v>
      </c>
      <c r="N2331" s="37" t="str">
        <f ca="1">IF(E2331="","",IF(ISERROR([1]!EM_S_EST_NETPROFIT(E2331,行业估值!$E$6,deadline)/100000000),"-",[1]!EM_S_EST_NETPROFIT(E2331,行业估值!$E$6,deadline)/100000000))</f>
        <v>-</v>
      </c>
      <c r="O2331" s="36" t="str">
        <f t="shared" ca="1" si="184"/>
        <v>-</v>
      </c>
      <c r="T2331" s="64" t="s">
        <v>4575</v>
      </c>
      <c r="U2331" s="64" t="s">
        <v>4576</v>
      </c>
    </row>
    <row r="2332" spans="4:21">
      <c r="D2332" s="45" t="str">
        <f>IF(AND(行业估值!$B$39=$G2332,COUNTIF($G$2:$G$2552,$G2332)&gt;=1),COUNTIF($G$2:G2332,$G2332),"")</f>
        <v/>
      </c>
      <c r="E2332" s="65" t="str">
        <f t="shared" si="180"/>
        <v>600173.SH</v>
      </c>
      <c r="F2332" s="65" t="str">
        <f t="shared" si="181"/>
        <v>卧龙地产</v>
      </c>
      <c r="G2332" s="34" t="str">
        <f>IF(E2332="","",IF(行业估值!$C$5="申万行业",[1]!EM_S_INFO_INDUSTRY_SW2014(E2332,"1"),IF(行业估值!$C$5="证监会行业",[1]!EM_S_INFO_INDUSTRY_CSRC1(E2332,"1"),[1]!EM_S_INFO_INDUSTRY_EM2016(E2332,"1"))))</f>
        <v>房地产</v>
      </c>
      <c r="H2332" s="34" t="str">
        <f>IF(E2332="","",IF($H$1="上证50",[1]!EM_S_INFO_COMPINDEX(E2332,"000016"),"")&amp;IF($H$1="上证180",[1]!EM_S_INFO_COMPINDEX(E2332,"000010"),"")&amp;IF($H$1="沪深300",[1]!EM_S_INFO_COMPINDEX(E2332,"000300"),"")&amp;IF(AND($H$1="上证A股",RIGHT(E2332,2)="SH"),"是","")&amp;IF(AND($H$1="深证A股",RIGHT(E2332,2)="SZ"),"是","")&amp;IF(AND($H$1="创业板",LEFT(E2332,1)-3=0),"是","")&amp;IF(AND($H$1="全部A股",E2332&lt;&gt;0),"是","")&amp;IF(AND($H$1="中小板",LEFT(E2332,3)="002"),"是",""))</f>
        <v>是</v>
      </c>
      <c r="I2332" s="46">
        <f ca="1">IF(E2332="","",IF(OR([1]!EM_S_VAL_MV(E2332,deadline)="",[1]!EM_S_VAL_MV(E2332,deadline)="--",[1]!EM_S_VAL_MV(E2332,deadline)="null"),0,[1]!EM_S_VAL_MV(E2332,deadline)/100000000))</f>
        <v>34.495017604799997</v>
      </c>
      <c r="J2332" s="46">
        <f ca="1">IF(E2332="","",IF(RIGHT(LEFT($J$1,6),3)="TTM",[1]!EM_S_FA_PROFIT_TTM(E2332,LEFT(RIGHT($J$1,11),10),1)/100000000,[1]!EM_S_STM07_IS(E2332,61,LEFT(RIGHT($J$1,5),4)&amp;"-12-31",1)/100000000))</f>
        <v>6.1483021178999993</v>
      </c>
      <c r="K2332" s="36">
        <f t="shared" ca="1" si="182"/>
        <v>5.6104948883972607</v>
      </c>
      <c r="L2332" s="46">
        <f ca="1">IF(E2332="","",IF(ISERROR(IF(行业估值!$E$7="最新年报",[1]!EM_S_STM07_BS(E2332,140,LEFT(RIGHT($L$1,5),4)&amp;"-12-31",1)/100000000,[1]!EM_S_STM07_BS(E2332,140,LEFT(RIGHT($L$1,11),10),1)/100000000)),0,IF(行业估值!$E$7="最新年报",[1]!EM_S_STM07_BS(E2332,140,LEFT(RIGHT($L$1,5),4)&amp;"-12-31",1)/100000000,[1]!EM_S_STM07_BS(E2332,140,LEFT(RIGHT($L$1,11),10),1)/100000000)))</f>
        <v>25.793689066599999</v>
      </c>
      <c r="M2332" s="36">
        <f t="shared" ca="1" si="183"/>
        <v>1.3373433135420425</v>
      </c>
      <c r="N2332" s="37" t="str">
        <f ca="1">IF(E2332="","",IF(ISERROR([1]!EM_S_EST_NETPROFIT(E2332,行业估值!$E$6,deadline)/100000000),"-",[1]!EM_S_EST_NETPROFIT(E2332,行业估值!$E$6,deadline)/100000000))</f>
        <v>-</v>
      </c>
      <c r="O2332" s="36" t="str">
        <f t="shared" ca="1" si="184"/>
        <v>-</v>
      </c>
      <c r="T2332" s="64" t="s">
        <v>4577</v>
      </c>
      <c r="U2332" s="64" t="s">
        <v>4578</v>
      </c>
    </row>
    <row r="2333" spans="4:21">
      <c r="D2333" s="45" t="str">
        <f>IF(AND(行业估值!$B$39=$G2333,COUNTIF($G$2:$G$2552,$G2333)&gt;=1),COUNTIF($G$2:G2333,$G2333),"")</f>
        <v/>
      </c>
      <c r="E2333" s="65" t="str">
        <f t="shared" si="180"/>
        <v>600175.SH</v>
      </c>
      <c r="F2333" s="65" t="str">
        <f t="shared" si="181"/>
        <v>美都能源</v>
      </c>
      <c r="G2333" s="34" t="str">
        <f>IF(E2333="","",IF(行业估值!$C$5="申万行业",[1]!EM_S_INFO_INDUSTRY_SW2014(E2333,"1"),IF(行业估值!$C$5="证监会行业",[1]!EM_S_INFO_INDUSTRY_CSRC1(E2333,"1"),[1]!EM_S_INFO_INDUSTRY_EM2016(E2333,"1"))))</f>
        <v>综合</v>
      </c>
      <c r="H2333" s="34" t="str">
        <f>IF(E2333="","",IF($H$1="上证50",[1]!EM_S_INFO_COMPINDEX(E2333,"000016"),"")&amp;IF($H$1="上证180",[1]!EM_S_INFO_COMPINDEX(E2333,"000010"),"")&amp;IF($H$1="沪深300",[1]!EM_S_INFO_COMPINDEX(E2333,"000300"),"")&amp;IF(AND($H$1="上证A股",RIGHT(E2333,2)="SH"),"是","")&amp;IF(AND($H$1="深证A股",RIGHT(E2333,2)="SZ"),"是","")&amp;IF(AND($H$1="创业板",LEFT(E2333,1)-3=0),"是","")&amp;IF(AND($H$1="全部A股",E2333&lt;&gt;0),"是","")&amp;IF(AND($H$1="中小板",LEFT(E2333,3)="002"),"是",""))</f>
        <v>是</v>
      </c>
      <c r="I2333" s="46">
        <f ca="1">IF(E2333="","",IF(OR([1]!EM_S_VAL_MV(E2333,deadline)="",[1]!EM_S_VAL_MV(E2333,deadline)="--",[1]!EM_S_VAL_MV(E2333,deadline)="null"),0,[1]!EM_S_VAL_MV(E2333,deadline)/100000000))</f>
        <v>61.873255772900002</v>
      </c>
      <c r="J2333" s="46">
        <f ca="1">IF(E2333="","",IF(RIGHT(LEFT($J$1,6),3)="TTM",[1]!EM_S_FA_PROFIT_TTM(E2333,LEFT(RIGHT($J$1,11),10),1)/100000000,[1]!EM_S_STM07_IS(E2333,61,LEFT(RIGHT($J$1,5),4)&amp;"-12-31",1)/100000000))</f>
        <v>-15.915262928399999</v>
      </c>
      <c r="K2333" s="36">
        <f t="shared" ca="1" si="182"/>
        <v>-3.8876678350371603</v>
      </c>
      <c r="L2333" s="46">
        <f ca="1">IF(E2333="","",IF(ISERROR(IF(行业估值!$E$7="最新年报",[1]!EM_S_STM07_BS(E2333,140,LEFT(RIGHT($L$1,5),4)&amp;"-12-31",1)/100000000,[1]!EM_S_STM07_BS(E2333,140,LEFT(RIGHT($L$1,11),10),1)/100000000)),0,IF(行业估值!$E$7="最新年报",[1]!EM_S_STM07_BS(E2333,140,LEFT(RIGHT($L$1,5),4)&amp;"-12-31",1)/100000000,[1]!EM_S_STM07_BS(E2333,140,LEFT(RIGHT($L$1,11),10),1)/100000000)))</f>
        <v>96.350102232999987</v>
      </c>
      <c r="M2333" s="36">
        <f t="shared" ca="1" si="183"/>
        <v>0.64217114812472265</v>
      </c>
      <c r="N2333" s="37" t="str">
        <f ca="1">IF(E2333="","",IF(ISERROR([1]!EM_S_EST_NETPROFIT(E2333,行业估值!$E$6,deadline)/100000000),"-",[1]!EM_S_EST_NETPROFIT(E2333,行业估值!$E$6,deadline)/100000000))</f>
        <v>-</v>
      </c>
      <c r="O2333" s="36" t="str">
        <f t="shared" ca="1" si="184"/>
        <v>-</v>
      </c>
      <c r="T2333" s="64" t="s">
        <v>4579</v>
      </c>
      <c r="U2333" s="64" t="s">
        <v>4580</v>
      </c>
    </row>
    <row r="2334" spans="4:21">
      <c r="D2334" s="45" t="str">
        <f>IF(AND(行业估值!$B$39=$G2334,COUNTIF($G$2:$G$2552,$G2334)&gt;=1),COUNTIF($G$2:G2334,$G2334),"")</f>
        <v/>
      </c>
      <c r="E2334" s="65" t="str">
        <f t="shared" si="180"/>
        <v>600176.SH</v>
      </c>
      <c r="F2334" s="65" t="str">
        <f t="shared" si="181"/>
        <v>中国巨石</v>
      </c>
      <c r="G2334" s="34" t="str">
        <f>IF(E2334="","",IF(行业估值!$C$5="申万行业",[1]!EM_S_INFO_INDUSTRY_SW2014(E2334,"1"),IF(行业估值!$C$5="证监会行业",[1]!EM_S_INFO_INDUSTRY_CSRC1(E2334,"1"),[1]!EM_S_INFO_INDUSTRY_EM2016(E2334,"1"))))</f>
        <v>基础化工</v>
      </c>
      <c r="H2334" s="34" t="str">
        <f>IF(E2334="","",IF($H$1="上证50",[1]!EM_S_INFO_COMPINDEX(E2334,"000016"),"")&amp;IF($H$1="上证180",[1]!EM_S_INFO_COMPINDEX(E2334,"000010"),"")&amp;IF($H$1="沪深300",[1]!EM_S_INFO_COMPINDEX(E2334,"000300"),"")&amp;IF(AND($H$1="上证A股",RIGHT(E2334,2)="SH"),"是","")&amp;IF(AND($H$1="深证A股",RIGHT(E2334,2)="SZ"),"是","")&amp;IF(AND($H$1="创业板",LEFT(E2334,1)-3=0),"是","")&amp;IF(AND($H$1="全部A股",E2334&lt;&gt;0),"是","")&amp;IF(AND($H$1="中小板",LEFT(E2334,3)="002"),"是",""))</f>
        <v>是</v>
      </c>
      <c r="I2334" s="46">
        <f ca="1">IF(E2334="","",IF(OR([1]!EM_S_VAL_MV(E2334,deadline)="",[1]!EM_S_VAL_MV(E2334,deadline)="--",[1]!EM_S_VAL_MV(E2334,deadline)="null"),0,[1]!EM_S_VAL_MV(E2334,deadline)/100000000))</f>
        <v>325.71453695700001</v>
      </c>
      <c r="J2334" s="46">
        <f ca="1">IF(E2334="","",IF(RIGHT(LEFT($J$1,6),3)="TTM",[1]!EM_S_FA_PROFIT_TTM(E2334,LEFT(RIGHT($J$1,11),10),1)/100000000,[1]!EM_S_STM07_IS(E2334,61,LEFT(RIGHT($J$1,5),4)&amp;"-12-31",1)/100000000))</f>
        <v>20.176514046499999</v>
      </c>
      <c r="K2334" s="36">
        <f t="shared" ca="1" si="182"/>
        <v>16.143251317167021</v>
      </c>
      <c r="L2334" s="46">
        <f ca="1">IF(E2334="","",IF(ISERROR(IF(行业估值!$E$7="最新年报",[1]!EM_S_STM07_BS(E2334,140,LEFT(RIGHT($L$1,5),4)&amp;"-12-31",1)/100000000,[1]!EM_S_STM07_BS(E2334,140,LEFT(RIGHT($L$1,11),10),1)/100000000)),0,IF(行业估值!$E$7="最新年报",[1]!EM_S_STM07_BS(E2334,140,LEFT(RIGHT($L$1,5),4)&amp;"-12-31",1)/100000000,[1]!EM_S_STM07_BS(E2334,140,LEFT(RIGHT($L$1,11),10),1)/100000000)))</f>
        <v>151.09786101419999</v>
      </c>
      <c r="M2334" s="36">
        <f t="shared" ca="1" si="183"/>
        <v>2.1556528647774158</v>
      </c>
      <c r="N2334" s="37">
        <f ca="1">IF(E2334="","",IF(ISERROR([1]!EM_S_EST_NETPROFIT(E2334,行业估值!$E$6,deadline)/100000000),"-",[1]!EM_S_EST_NETPROFIT(E2334,行业估值!$E$6,deadline)/100000000))</f>
        <v>20.564319047619051</v>
      </c>
      <c r="O2334" s="36">
        <f t="shared" ca="1" si="184"/>
        <v>15.838819471861454</v>
      </c>
      <c r="T2334" s="64" t="s">
        <v>4581</v>
      </c>
      <c r="U2334" s="64" t="s">
        <v>4582</v>
      </c>
    </row>
    <row r="2335" spans="4:21">
      <c r="D2335" s="45" t="str">
        <f>IF(AND(行业估值!$B$39=$G2335,COUNTIF($G$2:$G$2552,$G2335)&gt;=1),COUNTIF($G$2:G2335,$G2335),"")</f>
        <v/>
      </c>
      <c r="E2335" s="65" t="str">
        <f t="shared" si="180"/>
        <v>600177.SH</v>
      </c>
      <c r="F2335" s="65" t="str">
        <f t="shared" si="181"/>
        <v>雅戈尔</v>
      </c>
      <c r="G2335" s="34" t="str">
        <f>IF(E2335="","",IF(行业估值!$C$5="申万行业",[1]!EM_S_INFO_INDUSTRY_SW2014(E2335,"1"),IF(行业估值!$C$5="证监会行业",[1]!EM_S_INFO_INDUSTRY_CSRC1(E2335,"1"),[1]!EM_S_INFO_INDUSTRY_EM2016(E2335,"1"))))</f>
        <v>纺织服装</v>
      </c>
      <c r="H2335" s="34" t="str">
        <f>IF(E2335="","",IF($H$1="上证50",[1]!EM_S_INFO_COMPINDEX(E2335,"000016"),"")&amp;IF($H$1="上证180",[1]!EM_S_INFO_COMPINDEX(E2335,"000010"),"")&amp;IF($H$1="沪深300",[1]!EM_S_INFO_COMPINDEX(E2335,"000300"),"")&amp;IF(AND($H$1="上证A股",RIGHT(E2335,2)="SH"),"是","")&amp;IF(AND($H$1="深证A股",RIGHT(E2335,2)="SZ"),"是","")&amp;IF(AND($H$1="创业板",LEFT(E2335,1)-3=0),"是","")&amp;IF(AND($H$1="全部A股",E2335&lt;&gt;0),"是","")&amp;IF(AND($H$1="中小板",LEFT(E2335,3)="002"),"是",""))</f>
        <v>是</v>
      </c>
      <c r="I2335" s="46">
        <f ca="1">IF(E2335="","",IF(OR([1]!EM_S_VAL_MV(E2335,deadline)="",[1]!EM_S_VAL_MV(E2335,deadline)="--",[1]!EM_S_VAL_MV(E2335,deadline)="null"),0,[1]!EM_S_VAL_MV(E2335,deadline)/100000000))</f>
        <v>339.95098273320002</v>
      </c>
      <c r="J2335" s="46">
        <f ca="1">IF(E2335="","",IF(RIGHT(LEFT($J$1,6),3)="TTM",[1]!EM_S_FA_PROFIT_TTM(E2335,LEFT(RIGHT($J$1,11),10),1)/100000000,[1]!EM_S_STM07_IS(E2335,61,LEFT(RIGHT($J$1,5),4)&amp;"-12-31",1)/100000000))</f>
        <v>44.105537794899995</v>
      </c>
      <c r="K2335" s="36">
        <f t="shared" ca="1" si="182"/>
        <v>7.7076711843769692</v>
      </c>
      <c r="L2335" s="46">
        <f ca="1">IF(E2335="","",IF(ISERROR(IF(行业估值!$E$7="最新年报",[1]!EM_S_STM07_BS(E2335,140,LEFT(RIGHT($L$1,5),4)&amp;"-12-31",1)/100000000,[1]!EM_S_STM07_BS(E2335,140,LEFT(RIGHT($L$1,11),10),1)/100000000)),0,IF(行业估值!$E$7="最新年报",[1]!EM_S_STM07_BS(E2335,140,LEFT(RIGHT($L$1,5),4)&amp;"-12-31",1)/100000000,[1]!EM_S_STM07_BS(E2335,140,LEFT(RIGHT($L$1,11),10),1)/100000000)))</f>
        <v>269.60142845019999</v>
      </c>
      <c r="M2335" s="36">
        <f t="shared" ca="1" si="183"/>
        <v>1.260939100684308</v>
      </c>
      <c r="N2335" s="37">
        <f ca="1">IF(E2335="","",IF(ISERROR([1]!EM_S_EST_NETPROFIT(E2335,行业估值!$E$6,deadline)/100000000),"-",[1]!EM_S_EST_NETPROFIT(E2335,行业估值!$E$6,deadline)/100000000))</f>
        <v>42.02</v>
      </c>
      <c r="O2335" s="36">
        <f t="shared" ca="1" si="184"/>
        <v>8.0902185324416944</v>
      </c>
      <c r="T2335" s="64" t="s">
        <v>4583</v>
      </c>
      <c r="U2335" s="64" t="s">
        <v>4584</v>
      </c>
    </row>
    <row r="2336" spans="4:21">
      <c r="D2336" s="45" t="str">
        <f>IF(AND(行业估值!$B$39=$G2336,COUNTIF($G$2:$G$2552,$G2336)&gt;=1),COUNTIF($G$2:G2336,$G2336),"")</f>
        <v/>
      </c>
      <c r="E2336" s="65" t="str">
        <f t="shared" si="180"/>
        <v>600178.SH</v>
      </c>
      <c r="F2336" s="65" t="str">
        <f t="shared" si="181"/>
        <v>东安动力</v>
      </c>
      <c r="G2336" s="34" t="str">
        <f>IF(E2336="","",IF(行业估值!$C$5="申万行业",[1]!EM_S_INFO_INDUSTRY_SW2014(E2336,"1"),IF(行业估值!$C$5="证监会行业",[1]!EM_S_INFO_INDUSTRY_CSRC1(E2336,"1"),[1]!EM_S_INFO_INDUSTRY_EM2016(E2336,"1"))))</f>
        <v>交运设备</v>
      </c>
      <c r="H2336" s="34" t="str">
        <f>IF(E2336="","",IF($H$1="上证50",[1]!EM_S_INFO_COMPINDEX(E2336,"000016"),"")&amp;IF($H$1="上证180",[1]!EM_S_INFO_COMPINDEX(E2336,"000010"),"")&amp;IF($H$1="沪深300",[1]!EM_S_INFO_COMPINDEX(E2336,"000300"),"")&amp;IF(AND($H$1="上证A股",RIGHT(E2336,2)="SH"),"是","")&amp;IF(AND($H$1="深证A股",RIGHT(E2336,2)="SZ"),"是","")&amp;IF(AND($H$1="创业板",LEFT(E2336,1)-3=0),"是","")&amp;IF(AND($H$1="全部A股",E2336&lt;&gt;0),"是","")&amp;IF(AND($H$1="中小板",LEFT(E2336,3)="002"),"是",""))</f>
        <v>是</v>
      </c>
      <c r="I2336" s="46">
        <f ca="1">IF(E2336="","",IF(OR([1]!EM_S_VAL_MV(E2336,deadline)="",[1]!EM_S_VAL_MV(E2336,deadline)="--",[1]!EM_S_VAL_MV(E2336,deadline)="null"),0,[1]!EM_S_VAL_MV(E2336,deadline)/100000000))</f>
        <v>20.423936000000001</v>
      </c>
      <c r="J2336" s="46">
        <f ca="1">IF(E2336="","",IF(RIGHT(LEFT($J$1,6),3)="TTM",[1]!EM_S_FA_PROFIT_TTM(E2336,LEFT(RIGHT($J$1,11),10),1)/100000000,[1]!EM_S_STM07_IS(E2336,61,LEFT(RIGHT($J$1,5),4)&amp;"-12-31",1)/100000000))</f>
        <v>-0.52424289909999999</v>
      </c>
      <c r="K2336" s="36">
        <f t="shared" ca="1" si="182"/>
        <v>-38.958917774686178</v>
      </c>
      <c r="L2336" s="46">
        <f ca="1">IF(E2336="","",IF(ISERROR(IF(行业估值!$E$7="最新年报",[1]!EM_S_STM07_BS(E2336,140,LEFT(RIGHT($L$1,5),4)&amp;"-12-31",1)/100000000,[1]!EM_S_STM07_BS(E2336,140,LEFT(RIGHT($L$1,11),10),1)/100000000)),0,IF(行业估值!$E$7="最新年报",[1]!EM_S_STM07_BS(E2336,140,LEFT(RIGHT($L$1,5),4)&amp;"-12-31",1)/100000000,[1]!EM_S_STM07_BS(E2336,140,LEFT(RIGHT($L$1,11),10),1)/100000000)))</f>
        <v>18.804191706600001</v>
      </c>
      <c r="M2336" s="36">
        <f t="shared" ca="1" si="183"/>
        <v>1.0861374058865552</v>
      </c>
      <c r="N2336" s="37" t="str">
        <f ca="1">IF(E2336="","",IF(ISERROR([1]!EM_S_EST_NETPROFIT(E2336,行业估值!$E$6,deadline)/100000000),"-",[1]!EM_S_EST_NETPROFIT(E2336,行业估值!$E$6,deadline)/100000000))</f>
        <v>-</v>
      </c>
      <c r="O2336" s="36" t="str">
        <f t="shared" ca="1" si="184"/>
        <v>-</v>
      </c>
      <c r="T2336" s="64" t="s">
        <v>4585</v>
      </c>
      <c r="U2336" s="64" t="s">
        <v>4586</v>
      </c>
    </row>
    <row r="2337" spans="4:21">
      <c r="D2337" s="45" t="str">
        <f>IF(AND(行业估值!$B$39=$G2337,COUNTIF($G$2:$G$2552,$G2337)&gt;=1),COUNTIF($G$2:G2337,$G2337),"")</f>
        <v/>
      </c>
      <c r="E2337" s="65" t="str">
        <f t="shared" si="180"/>
        <v>600179.SH</v>
      </c>
      <c r="F2337" s="65" t="str">
        <f t="shared" si="181"/>
        <v>ST安通</v>
      </c>
      <c r="G2337" s="34" t="str">
        <f>IF(E2337="","",IF(行业估值!$C$5="申万行业",[1]!EM_S_INFO_INDUSTRY_SW2014(E2337,"1"),IF(行业估值!$C$5="证监会行业",[1]!EM_S_INFO_INDUSTRY_CSRC1(E2337,"1"),[1]!EM_S_INFO_INDUSTRY_EM2016(E2337,"1"))))</f>
        <v>交通运输</v>
      </c>
      <c r="H2337" s="34" t="str">
        <f>IF(E2337="","",IF($H$1="上证50",[1]!EM_S_INFO_COMPINDEX(E2337,"000016"),"")&amp;IF($H$1="上证180",[1]!EM_S_INFO_COMPINDEX(E2337,"000010"),"")&amp;IF($H$1="沪深300",[1]!EM_S_INFO_COMPINDEX(E2337,"000300"),"")&amp;IF(AND($H$1="上证A股",RIGHT(E2337,2)="SH"),"是","")&amp;IF(AND($H$1="深证A股",RIGHT(E2337,2)="SZ"),"是","")&amp;IF(AND($H$1="创业板",LEFT(E2337,1)-3=0),"是","")&amp;IF(AND($H$1="全部A股",E2337&lt;&gt;0),"是","")&amp;IF(AND($H$1="中小板",LEFT(E2337,3)="002"),"是",""))</f>
        <v>是</v>
      </c>
      <c r="I2337" s="46">
        <f ca="1">IF(E2337="","",IF(OR([1]!EM_S_VAL_MV(E2337,deadline)="",[1]!EM_S_VAL_MV(E2337,deadline)="--",[1]!EM_S_VAL_MV(E2337,deadline)="null"),0,[1]!EM_S_VAL_MV(E2337,deadline)/100000000))</f>
        <v>75.687277673500006</v>
      </c>
      <c r="J2337" s="46">
        <f ca="1">IF(E2337="","",IF(RIGHT(LEFT($J$1,6),3)="TTM",[1]!EM_S_FA_PROFIT_TTM(E2337,LEFT(RIGHT($J$1,11),10),1)/100000000,[1]!EM_S_STM07_IS(E2337,61,LEFT(RIGHT($J$1,5),4)&amp;"-12-31",1)/100000000))</f>
        <v>-9.5588337019000011</v>
      </c>
      <c r="K2337" s="36">
        <f t="shared" ca="1" si="182"/>
        <v>-7.9180452379306185</v>
      </c>
      <c r="L2337" s="46">
        <f ca="1">IF(E2337="","",IF(ISERROR(IF(行业估值!$E$7="最新年报",[1]!EM_S_STM07_BS(E2337,140,LEFT(RIGHT($L$1,5),4)&amp;"-12-31",1)/100000000,[1]!EM_S_STM07_BS(E2337,140,LEFT(RIGHT($L$1,11),10),1)/100000000)),0,IF(行业估值!$E$7="最新年报",[1]!EM_S_STM07_BS(E2337,140,LEFT(RIGHT($L$1,5),4)&amp;"-12-31",1)/100000000,[1]!EM_S_STM07_BS(E2337,140,LEFT(RIGHT($L$1,11),10),1)/100000000)))</f>
        <v>24.534783964000002</v>
      </c>
      <c r="M2337" s="36">
        <f t="shared" ca="1" si="183"/>
        <v>3.0848968462308974</v>
      </c>
      <c r="N2337" s="37" t="str">
        <f ca="1">IF(E2337="","",IF(ISERROR([1]!EM_S_EST_NETPROFIT(E2337,行业估值!$E$6,deadline)/100000000),"-",[1]!EM_S_EST_NETPROFIT(E2337,行业估值!$E$6,deadline)/100000000))</f>
        <v>-</v>
      </c>
      <c r="O2337" s="36" t="str">
        <f t="shared" ca="1" si="184"/>
        <v>-</v>
      </c>
      <c r="T2337" s="64" t="s">
        <v>7361</v>
      </c>
      <c r="U2337" s="64" t="s">
        <v>4587</v>
      </c>
    </row>
    <row r="2338" spans="4:21">
      <c r="D2338" s="45" t="str">
        <f>IF(AND(行业估值!$B$39=$G2338,COUNTIF($G$2:$G$2552,$G2338)&gt;=1),COUNTIF($G$2:G2338,$G2338),"")</f>
        <v/>
      </c>
      <c r="E2338" s="65" t="str">
        <f t="shared" si="180"/>
        <v>600180.SH</v>
      </c>
      <c r="F2338" s="65" t="str">
        <f t="shared" si="181"/>
        <v>瑞茂通</v>
      </c>
      <c r="G2338" s="34" t="str">
        <f>IF(E2338="","",IF(行业估值!$C$5="申万行业",[1]!EM_S_INFO_INDUSTRY_SW2014(E2338,"1"),IF(行业估值!$C$5="证监会行业",[1]!EM_S_INFO_INDUSTRY_CSRC1(E2338,"1"),[1]!EM_S_INFO_INDUSTRY_EM2016(E2338,"1"))))</f>
        <v>化石能源</v>
      </c>
      <c r="H2338" s="34" t="str">
        <f>IF(E2338="","",IF($H$1="上证50",[1]!EM_S_INFO_COMPINDEX(E2338,"000016"),"")&amp;IF($H$1="上证180",[1]!EM_S_INFO_COMPINDEX(E2338,"000010"),"")&amp;IF($H$1="沪深300",[1]!EM_S_INFO_COMPINDEX(E2338,"000300"),"")&amp;IF(AND($H$1="上证A股",RIGHT(E2338,2)="SH"),"是","")&amp;IF(AND($H$1="深证A股",RIGHT(E2338,2)="SZ"),"是","")&amp;IF(AND($H$1="创业板",LEFT(E2338,1)-3=0),"是","")&amp;IF(AND($H$1="全部A股",E2338&lt;&gt;0),"是","")&amp;IF(AND($H$1="中小板",LEFT(E2338,3)="002"),"是",""))</f>
        <v>是</v>
      </c>
      <c r="I2338" s="46">
        <f ca="1">IF(E2338="","",IF(OR([1]!EM_S_VAL_MV(E2338,deadline)="",[1]!EM_S_VAL_MV(E2338,deadline)="--",[1]!EM_S_VAL_MV(E2338,deadline)="null"),0,[1]!EM_S_VAL_MV(E2338,deadline)/100000000))</f>
        <v>68.713876566400003</v>
      </c>
      <c r="J2338" s="46">
        <f ca="1">IF(E2338="","",IF(RIGHT(LEFT($J$1,6),3)="TTM",[1]!EM_S_FA_PROFIT_TTM(E2338,LEFT(RIGHT($J$1,11),10),1)/100000000,[1]!EM_S_STM07_IS(E2338,61,LEFT(RIGHT($J$1,5),4)&amp;"-12-31",1)/100000000))</f>
        <v>4.6047480373000003</v>
      </c>
      <c r="K2338" s="36">
        <f t="shared" ca="1" si="182"/>
        <v>14.922396624048613</v>
      </c>
      <c r="L2338" s="46">
        <f ca="1">IF(E2338="","",IF(ISERROR(IF(行业估值!$E$7="最新年报",[1]!EM_S_STM07_BS(E2338,140,LEFT(RIGHT($L$1,5),4)&amp;"-12-31",1)/100000000,[1]!EM_S_STM07_BS(E2338,140,LEFT(RIGHT($L$1,11),10),1)/100000000)),0,IF(行业估值!$E$7="最新年报",[1]!EM_S_STM07_BS(E2338,140,LEFT(RIGHT($L$1,5),4)&amp;"-12-31",1)/100000000,[1]!EM_S_STM07_BS(E2338,140,LEFT(RIGHT($L$1,11),10),1)/100000000)))</f>
        <v>60.474458185900005</v>
      </c>
      <c r="M2338" s="36">
        <f t="shared" ca="1" si="183"/>
        <v>1.1362462538345002</v>
      </c>
      <c r="N2338" s="37">
        <f ca="1">IF(E2338="","",IF(ISERROR([1]!EM_S_EST_NETPROFIT(E2338,行业估值!$E$6,deadline)/100000000),"-",[1]!EM_S_EST_NETPROFIT(E2338,行业估值!$E$6,deadline)/100000000))</f>
        <v>5.2700800000000001</v>
      </c>
      <c r="O2338" s="36">
        <f t="shared" ca="1" si="184"/>
        <v>13.03848832776732</v>
      </c>
      <c r="T2338" s="64" t="s">
        <v>4588</v>
      </c>
      <c r="U2338" s="64" t="s">
        <v>4589</v>
      </c>
    </row>
    <row r="2339" spans="4:21">
      <c r="D2339" s="45" t="str">
        <f>IF(AND(行业估值!$B$39=$G2339,COUNTIF($G$2:$G$2552,$G2339)&gt;=1),COUNTIF($G$2:G2339,$G2339),"")</f>
        <v/>
      </c>
      <c r="E2339" s="65" t="str">
        <f t="shared" si="180"/>
        <v>600182.SH</v>
      </c>
      <c r="F2339" s="65" t="str">
        <f t="shared" si="181"/>
        <v>S佳通</v>
      </c>
      <c r="G2339" s="34" t="str">
        <f>IF(E2339="","",IF(行业估值!$C$5="申万行业",[1]!EM_S_INFO_INDUSTRY_SW2014(E2339,"1"),IF(行业估值!$C$5="证监会行业",[1]!EM_S_INFO_INDUSTRY_CSRC1(E2339,"1"),[1]!EM_S_INFO_INDUSTRY_EM2016(E2339,"1"))))</f>
        <v>基础化工</v>
      </c>
      <c r="H2339" s="34" t="str">
        <f>IF(E2339="","",IF($H$1="上证50",[1]!EM_S_INFO_COMPINDEX(E2339,"000016"),"")&amp;IF($H$1="上证180",[1]!EM_S_INFO_COMPINDEX(E2339,"000010"),"")&amp;IF($H$1="沪深300",[1]!EM_S_INFO_COMPINDEX(E2339,"000300"),"")&amp;IF(AND($H$1="上证A股",RIGHT(E2339,2)="SH"),"是","")&amp;IF(AND($H$1="深证A股",RIGHT(E2339,2)="SZ"),"是","")&amp;IF(AND($H$1="创业板",LEFT(E2339,1)-3=0),"是","")&amp;IF(AND($H$1="全部A股",E2339&lt;&gt;0),"是","")&amp;IF(AND($H$1="中小板",LEFT(E2339,3)="002"),"是",""))</f>
        <v>是</v>
      </c>
      <c r="I2339" s="46">
        <f ca="1">IF(E2339="","",IF(OR([1]!EM_S_VAL_MV(E2339,deadline)="",[1]!EM_S_VAL_MV(E2339,deadline)="--",[1]!EM_S_VAL_MV(E2339,deadline)="null"),0,[1]!EM_S_VAL_MV(E2339,deadline)/100000000))</f>
        <v>52.223999999999997</v>
      </c>
      <c r="J2339" s="46">
        <f ca="1">IF(E2339="","",IF(RIGHT(LEFT($J$1,6),3)="TTM",[1]!EM_S_FA_PROFIT_TTM(E2339,LEFT(RIGHT($J$1,11),10),1)/100000000,[1]!EM_S_STM07_IS(E2339,61,LEFT(RIGHT($J$1,5),4)&amp;"-12-31",1)/100000000))</f>
        <v>1.8582447547000001</v>
      </c>
      <c r="K2339" s="36">
        <f t="shared" ca="1" si="182"/>
        <v>28.103940488954144</v>
      </c>
      <c r="L2339" s="46">
        <f ca="1">IF(E2339="","",IF(ISERROR(IF(行业估值!$E$7="最新年报",[1]!EM_S_STM07_BS(E2339,140,LEFT(RIGHT($L$1,5),4)&amp;"-12-31",1)/100000000,[1]!EM_S_STM07_BS(E2339,140,LEFT(RIGHT($L$1,11),10),1)/100000000)),0,IF(行业估值!$E$7="最新年报",[1]!EM_S_STM07_BS(E2339,140,LEFT(RIGHT($L$1,5),4)&amp;"-12-31",1)/100000000,[1]!EM_S_STM07_BS(E2339,140,LEFT(RIGHT($L$1,11),10),1)/100000000)))</f>
        <v>9.6227826739999998</v>
      </c>
      <c r="M2339" s="36">
        <f t="shared" ca="1" si="183"/>
        <v>5.4271203839098572</v>
      </c>
      <c r="N2339" s="37" t="str">
        <f ca="1">IF(E2339="","",IF(ISERROR([1]!EM_S_EST_NETPROFIT(E2339,行业估值!$E$6,deadline)/100000000),"-",[1]!EM_S_EST_NETPROFIT(E2339,行业估值!$E$6,deadline)/100000000))</f>
        <v>-</v>
      </c>
      <c r="O2339" s="36" t="str">
        <f t="shared" ca="1" si="184"/>
        <v>-</v>
      </c>
      <c r="T2339" s="64" t="s">
        <v>4590</v>
      </c>
      <c r="U2339" s="64" t="s">
        <v>4591</v>
      </c>
    </row>
    <row r="2340" spans="4:21">
      <c r="D2340" s="45" t="str">
        <f>IF(AND(行业估值!$B$39=$G2340,COUNTIF($G$2:$G$2552,$G2340)&gt;=1),COUNTIF($G$2:G2340,$G2340),"")</f>
        <v/>
      </c>
      <c r="E2340" s="65" t="str">
        <f t="shared" si="180"/>
        <v>600183.SH</v>
      </c>
      <c r="F2340" s="65" t="str">
        <f t="shared" si="181"/>
        <v>生益科技</v>
      </c>
      <c r="G2340" s="34" t="str">
        <f>IF(E2340="","",IF(行业估值!$C$5="申万行业",[1]!EM_S_INFO_INDUSTRY_SW2014(E2340,"1"),IF(行业估值!$C$5="证监会行业",[1]!EM_S_INFO_INDUSTRY_CSRC1(E2340,"1"),[1]!EM_S_INFO_INDUSTRY_EM2016(E2340,"1"))))</f>
        <v>电子设备</v>
      </c>
      <c r="H2340" s="34" t="str">
        <f>IF(E2340="","",IF($H$1="上证50",[1]!EM_S_INFO_COMPINDEX(E2340,"000016"),"")&amp;IF($H$1="上证180",[1]!EM_S_INFO_COMPINDEX(E2340,"000010"),"")&amp;IF($H$1="沪深300",[1]!EM_S_INFO_COMPINDEX(E2340,"000300"),"")&amp;IF(AND($H$1="上证A股",RIGHT(E2340,2)="SH"),"是","")&amp;IF(AND($H$1="深证A股",RIGHT(E2340,2)="SZ"),"是","")&amp;IF(AND($H$1="创业板",LEFT(E2340,1)-3=0),"是","")&amp;IF(AND($H$1="全部A股",E2340&lt;&gt;0),"是","")&amp;IF(AND($H$1="中小板",LEFT(E2340,3)="002"),"是",""))</f>
        <v>是</v>
      </c>
      <c r="I2340" s="46">
        <f ca="1">IF(E2340="","",IF(OR([1]!EM_S_VAL_MV(E2340,deadline)="",[1]!EM_S_VAL_MV(E2340,deadline)="--",[1]!EM_S_VAL_MV(E2340,deadline)="null"),0,[1]!EM_S_VAL_MV(E2340,deadline)/100000000))</f>
        <v>498.71352259400004</v>
      </c>
      <c r="J2340" s="46">
        <f ca="1">IF(E2340="","",IF(RIGHT(LEFT($J$1,6),3)="TTM",[1]!EM_S_FA_PROFIT_TTM(E2340,LEFT(RIGHT($J$1,11),10),1)/100000000,[1]!EM_S_STM07_IS(E2340,61,LEFT(RIGHT($J$1,5),4)&amp;"-12-31",1)/100000000))</f>
        <v>13.292794626099999</v>
      </c>
      <c r="K2340" s="36">
        <f t="shared" ca="1" si="182"/>
        <v>37.517582767343079</v>
      </c>
      <c r="L2340" s="46">
        <f ca="1">IF(E2340="","",IF(ISERROR(IF(行业估值!$E$7="最新年报",[1]!EM_S_STM07_BS(E2340,140,LEFT(RIGHT($L$1,5),4)&amp;"-12-31",1)/100000000,[1]!EM_S_STM07_BS(E2340,140,LEFT(RIGHT($L$1,11),10),1)/100000000)),0,IF(行业估值!$E$7="最新年报",[1]!EM_S_STM07_BS(E2340,140,LEFT(RIGHT($L$1,5),4)&amp;"-12-31",1)/100000000,[1]!EM_S_STM07_BS(E2340,140,LEFT(RIGHT($L$1,11),10),1)/100000000)))</f>
        <v>83.181926792399992</v>
      </c>
      <c r="M2340" s="36">
        <f t="shared" ca="1" si="183"/>
        <v>5.9954552848800509</v>
      </c>
      <c r="N2340" s="37">
        <f ca="1">IF(E2340="","",IF(ISERROR([1]!EM_S_EST_NETPROFIT(E2340,行业估值!$E$6,deadline)/100000000),"-",[1]!EM_S_EST_NETPROFIT(E2340,行业估值!$E$6,deadline)/100000000))</f>
        <v>13.627215</v>
      </c>
      <c r="O2340" s="36">
        <f t="shared" ca="1" si="184"/>
        <v>36.596877835566552</v>
      </c>
      <c r="T2340" s="64" t="s">
        <v>4592</v>
      </c>
      <c r="U2340" s="64" t="s">
        <v>4593</v>
      </c>
    </row>
    <row r="2341" spans="4:21">
      <c r="D2341" s="45" t="str">
        <f>IF(AND(行业估值!$B$39=$G2341,COUNTIF($G$2:$G$2552,$G2341)&gt;=1),COUNTIF($G$2:G2341,$G2341),"")</f>
        <v/>
      </c>
      <c r="E2341" s="65" t="str">
        <f t="shared" si="180"/>
        <v>600184.SH</v>
      </c>
      <c r="F2341" s="65" t="str">
        <f t="shared" si="181"/>
        <v>光电股份</v>
      </c>
      <c r="G2341" s="34" t="str">
        <f>IF(E2341="","",IF(行业估值!$C$5="申万行业",[1]!EM_S_INFO_INDUSTRY_SW2014(E2341,"1"),IF(行业估值!$C$5="证监会行业",[1]!EM_S_INFO_INDUSTRY_CSRC1(E2341,"1"),[1]!EM_S_INFO_INDUSTRY_EM2016(E2341,"1"))))</f>
        <v>国防与装备</v>
      </c>
      <c r="H2341" s="34" t="str">
        <f>IF(E2341="","",IF($H$1="上证50",[1]!EM_S_INFO_COMPINDEX(E2341,"000016"),"")&amp;IF($H$1="上证180",[1]!EM_S_INFO_COMPINDEX(E2341,"000010"),"")&amp;IF($H$1="沪深300",[1]!EM_S_INFO_COMPINDEX(E2341,"000300"),"")&amp;IF(AND($H$1="上证A股",RIGHT(E2341,2)="SH"),"是","")&amp;IF(AND($H$1="深证A股",RIGHT(E2341,2)="SZ"),"是","")&amp;IF(AND($H$1="创业板",LEFT(E2341,1)-3=0),"是","")&amp;IF(AND($H$1="全部A股",E2341&lt;&gt;0),"是","")&amp;IF(AND($H$1="中小板",LEFT(E2341,3)="002"),"是",""))</f>
        <v>是</v>
      </c>
      <c r="I2341" s="46">
        <f ca="1">IF(E2341="","",IF(OR([1]!EM_S_VAL_MV(E2341,deadline)="",[1]!EM_S_VAL_MV(E2341,deadline)="--",[1]!EM_S_VAL_MV(E2341,deadline)="null"),0,[1]!EM_S_VAL_MV(E2341,deadline)/100000000))</f>
        <v>53.826895390799997</v>
      </c>
      <c r="J2341" s="46">
        <f ca="1">IF(E2341="","",IF(RIGHT(LEFT($J$1,6),3)="TTM",[1]!EM_S_FA_PROFIT_TTM(E2341,LEFT(RIGHT($J$1,11),10),1)/100000000,[1]!EM_S_STM07_IS(E2341,61,LEFT(RIGHT($J$1,5),4)&amp;"-12-31",1)/100000000))</f>
        <v>0.59344368200000008</v>
      </c>
      <c r="K2341" s="36">
        <f t="shared" ca="1" si="182"/>
        <v>90.702617659345123</v>
      </c>
      <c r="L2341" s="46">
        <f ca="1">IF(E2341="","",IF(ISERROR(IF(行业估值!$E$7="最新年报",[1]!EM_S_STM07_BS(E2341,140,LEFT(RIGHT($L$1,5),4)&amp;"-12-31",1)/100000000,[1]!EM_S_STM07_BS(E2341,140,LEFT(RIGHT($L$1,11),10),1)/100000000)),0,IF(行业估值!$E$7="最新年报",[1]!EM_S_STM07_BS(E2341,140,LEFT(RIGHT($L$1,5),4)&amp;"-12-31",1)/100000000,[1]!EM_S_STM07_BS(E2341,140,LEFT(RIGHT($L$1,11),10),1)/100000000)))</f>
        <v>23.493116704400002</v>
      </c>
      <c r="M2341" s="36">
        <f t="shared" ca="1" si="183"/>
        <v>2.2911772868654254</v>
      </c>
      <c r="N2341" s="37">
        <f ca="1">IF(E2341="","",IF(ISERROR([1]!EM_S_EST_NETPROFIT(E2341,行业估值!$E$6,deadline)/100000000),"-",[1]!EM_S_EST_NETPROFIT(E2341,行业估值!$E$6,deadline)/100000000))</f>
        <v>0.98499999999999999</v>
      </c>
      <c r="O2341" s="36">
        <f t="shared" ca="1" si="184"/>
        <v>54.646594305380709</v>
      </c>
      <c r="T2341" s="64" t="s">
        <v>4594</v>
      </c>
      <c r="U2341" s="64" t="s">
        <v>4595</v>
      </c>
    </row>
    <row r="2342" spans="4:21">
      <c r="D2342" s="45" t="str">
        <f>IF(AND(行业估值!$B$39=$G2342,COUNTIF($G$2:$G$2552,$G2342)&gt;=1),COUNTIF($G$2:G2342,$G2342),"")</f>
        <v/>
      </c>
      <c r="E2342" s="65" t="str">
        <f t="shared" si="180"/>
        <v>600185.SH</v>
      </c>
      <c r="F2342" s="65" t="str">
        <f t="shared" si="181"/>
        <v>格力地产</v>
      </c>
      <c r="G2342" s="34" t="str">
        <f>IF(E2342="","",IF(行业估值!$C$5="申万行业",[1]!EM_S_INFO_INDUSTRY_SW2014(E2342,"1"),IF(行业估值!$C$5="证监会行业",[1]!EM_S_INFO_INDUSTRY_CSRC1(E2342,"1"),[1]!EM_S_INFO_INDUSTRY_EM2016(E2342,"1"))))</f>
        <v>房地产</v>
      </c>
      <c r="H2342" s="34" t="str">
        <f>IF(E2342="","",IF($H$1="上证50",[1]!EM_S_INFO_COMPINDEX(E2342,"000016"),"")&amp;IF($H$1="上证180",[1]!EM_S_INFO_COMPINDEX(E2342,"000010"),"")&amp;IF($H$1="沪深300",[1]!EM_S_INFO_COMPINDEX(E2342,"000300"),"")&amp;IF(AND($H$1="上证A股",RIGHT(E2342,2)="SH"),"是","")&amp;IF(AND($H$1="深证A股",RIGHT(E2342,2)="SZ"),"是","")&amp;IF(AND($H$1="创业板",LEFT(E2342,1)-3=0),"是","")&amp;IF(AND($H$1="全部A股",E2342&lt;&gt;0),"是","")&amp;IF(AND($H$1="中小板",LEFT(E2342,3)="002"),"是",""))</f>
        <v>是</v>
      </c>
      <c r="I2342" s="46">
        <f ca="1">IF(E2342="","",IF(OR([1]!EM_S_VAL_MV(E2342,deadline)="",[1]!EM_S_VAL_MV(E2342,deadline)="--",[1]!EM_S_VAL_MV(E2342,deadline)="null"),0,[1]!EM_S_VAL_MV(E2342,deadline)/100000000))</f>
        <v>100.74505286700001</v>
      </c>
      <c r="J2342" s="46">
        <f ca="1">IF(E2342="","",IF(RIGHT(LEFT($J$1,6),3)="TTM",[1]!EM_S_FA_PROFIT_TTM(E2342,LEFT(RIGHT($J$1,11),10),1)/100000000,[1]!EM_S_STM07_IS(E2342,61,LEFT(RIGHT($J$1,5),4)&amp;"-12-31",1)/100000000))</f>
        <v>6.2564438011999997</v>
      </c>
      <c r="K2342" s="36">
        <f t="shared" ca="1" si="182"/>
        <v>16.10260653946526</v>
      </c>
      <c r="L2342" s="46">
        <f ca="1">IF(E2342="","",IF(ISERROR(IF(行业估值!$E$7="最新年报",[1]!EM_S_STM07_BS(E2342,140,LEFT(RIGHT($L$1,5),4)&amp;"-12-31",1)/100000000,[1]!EM_S_STM07_BS(E2342,140,LEFT(RIGHT($L$1,11),10),1)/100000000)),0,IF(行业估值!$E$7="最新年报",[1]!EM_S_STM07_BS(E2342,140,LEFT(RIGHT($L$1,5),4)&amp;"-12-31",1)/100000000,[1]!EM_S_STM07_BS(E2342,140,LEFT(RIGHT($L$1,11),10),1)/100000000)))</f>
        <v>79.247598172700009</v>
      </c>
      <c r="M2342" s="36">
        <f t="shared" ca="1" si="183"/>
        <v>1.2712694793279635</v>
      </c>
      <c r="N2342" s="37" t="str">
        <f ca="1">IF(E2342="","",IF(ISERROR([1]!EM_S_EST_NETPROFIT(E2342,行业估值!$E$6,deadline)/100000000),"-",[1]!EM_S_EST_NETPROFIT(E2342,行业估值!$E$6,deadline)/100000000))</f>
        <v>-</v>
      </c>
      <c r="O2342" s="36" t="str">
        <f t="shared" ca="1" si="184"/>
        <v>-</v>
      </c>
      <c r="T2342" s="64" t="s">
        <v>4596</v>
      </c>
      <c r="U2342" s="64" t="s">
        <v>4597</v>
      </c>
    </row>
    <row r="2343" spans="4:21">
      <c r="D2343" s="45" t="str">
        <f>IF(AND(行业估值!$B$39=$G2343,COUNTIF($G$2:$G$2552,$G2343)&gt;=1),COUNTIF($G$2:G2343,$G2343),"")</f>
        <v/>
      </c>
      <c r="E2343" s="65" t="str">
        <f t="shared" si="180"/>
        <v>600186.SH</v>
      </c>
      <c r="F2343" s="65" t="str">
        <f t="shared" si="181"/>
        <v>*ST莲花</v>
      </c>
      <c r="G2343" s="34" t="str">
        <f>IF(E2343="","",IF(行业估值!$C$5="申万行业",[1]!EM_S_INFO_INDUSTRY_SW2014(E2343,"1"),IF(行业估值!$C$5="证监会行业",[1]!EM_S_INFO_INDUSTRY_CSRC1(E2343,"1"),[1]!EM_S_INFO_INDUSTRY_EM2016(E2343,"1"))))</f>
        <v>食品饮料</v>
      </c>
      <c r="H2343" s="34" t="str">
        <f>IF(E2343="","",IF($H$1="上证50",[1]!EM_S_INFO_COMPINDEX(E2343,"000016"),"")&amp;IF($H$1="上证180",[1]!EM_S_INFO_COMPINDEX(E2343,"000010"),"")&amp;IF($H$1="沪深300",[1]!EM_S_INFO_COMPINDEX(E2343,"000300"),"")&amp;IF(AND($H$1="上证A股",RIGHT(E2343,2)="SH"),"是","")&amp;IF(AND($H$1="深证A股",RIGHT(E2343,2)="SZ"),"是","")&amp;IF(AND($H$1="创业板",LEFT(E2343,1)-3=0),"是","")&amp;IF(AND($H$1="全部A股",E2343&lt;&gt;0),"是","")&amp;IF(AND($H$1="中小板",LEFT(E2343,3)="002"),"是",""))</f>
        <v>是</v>
      </c>
      <c r="I2343" s="46">
        <f ca="1">IF(E2343="","",IF(OR([1]!EM_S_VAL_MV(E2343,deadline)="",[1]!EM_S_VAL_MV(E2343,deadline)="--",[1]!EM_S_VAL_MV(E2343,deadline)="null"),0,[1]!EM_S_VAL_MV(E2343,deadline)/100000000))</f>
        <v>21.346688651099999</v>
      </c>
      <c r="J2343" s="46">
        <f ca="1">IF(E2343="","",IF(RIGHT(LEFT($J$1,6),3)="TTM",[1]!EM_S_FA_PROFIT_TTM(E2343,LEFT(RIGHT($J$1,11),10),1)/100000000,[1]!EM_S_STM07_IS(E2343,61,LEFT(RIGHT($J$1,5),4)&amp;"-12-31",1)/100000000))</f>
        <v>-1.8655024115000001</v>
      </c>
      <c r="K2343" s="36">
        <f t="shared" ca="1" si="182"/>
        <v>-11.442863069759156</v>
      </c>
      <c r="L2343" s="46">
        <f ca="1">IF(E2343="","",IF(ISERROR(IF(行业估值!$E$7="最新年报",[1]!EM_S_STM07_BS(E2343,140,LEFT(RIGHT($L$1,5),4)&amp;"-12-31",1)/100000000,[1]!EM_S_STM07_BS(E2343,140,LEFT(RIGHT($L$1,11),10),1)/100000000)),0,IF(行业估值!$E$7="最新年报",[1]!EM_S_STM07_BS(E2343,140,LEFT(RIGHT($L$1,5),4)&amp;"-12-31",1)/100000000,[1]!EM_S_STM07_BS(E2343,140,LEFT(RIGHT($L$1,11),10),1)/100000000)))</f>
        <v>-2.0523565788</v>
      </c>
      <c r="M2343" s="36">
        <f t="shared" ca="1" si="183"/>
        <v>-10.401062306424976</v>
      </c>
      <c r="N2343" s="37" t="str">
        <f ca="1">IF(E2343="","",IF(ISERROR([1]!EM_S_EST_NETPROFIT(E2343,行业估值!$E$6,deadline)/100000000),"-",[1]!EM_S_EST_NETPROFIT(E2343,行业估值!$E$6,deadline)/100000000))</f>
        <v>-</v>
      </c>
      <c r="O2343" s="36" t="str">
        <f t="shared" ca="1" si="184"/>
        <v>-</v>
      </c>
      <c r="T2343" s="64" t="s">
        <v>7362</v>
      </c>
      <c r="U2343" s="64" t="s">
        <v>4598</v>
      </c>
    </row>
    <row r="2344" spans="4:21">
      <c r="D2344" s="45" t="str">
        <f>IF(AND(行业估值!$B$39=$G2344,COUNTIF($G$2:$G$2552,$G2344)&gt;=1),COUNTIF($G$2:G2344,$G2344),"")</f>
        <v/>
      </c>
      <c r="E2344" s="65" t="str">
        <f t="shared" si="180"/>
        <v>600187.SH</v>
      </c>
      <c r="F2344" s="65" t="str">
        <f t="shared" si="181"/>
        <v>国中水务</v>
      </c>
      <c r="G2344" s="34" t="str">
        <f>IF(E2344="","",IF(行业估值!$C$5="申万行业",[1]!EM_S_INFO_INDUSTRY_SW2014(E2344,"1"),IF(行业估值!$C$5="证监会行业",[1]!EM_S_INFO_INDUSTRY_CSRC1(E2344,"1"),[1]!EM_S_INFO_INDUSTRY_EM2016(E2344,"1"))))</f>
        <v>公用事业</v>
      </c>
      <c r="H2344" s="34" t="str">
        <f>IF(E2344="","",IF($H$1="上证50",[1]!EM_S_INFO_COMPINDEX(E2344,"000016"),"")&amp;IF($H$1="上证180",[1]!EM_S_INFO_COMPINDEX(E2344,"000010"),"")&amp;IF($H$1="沪深300",[1]!EM_S_INFO_COMPINDEX(E2344,"000300"),"")&amp;IF(AND($H$1="上证A股",RIGHT(E2344,2)="SH"),"是","")&amp;IF(AND($H$1="深证A股",RIGHT(E2344,2)="SZ"),"是","")&amp;IF(AND($H$1="创业板",LEFT(E2344,1)-3=0),"是","")&amp;IF(AND($H$1="全部A股",E2344&lt;&gt;0),"是","")&amp;IF(AND($H$1="中小板",LEFT(E2344,3)="002"),"是",""))</f>
        <v>是</v>
      </c>
      <c r="I2344" s="46">
        <f ca="1">IF(E2344="","",IF(OR([1]!EM_S_VAL_MV(E2344,deadline)="",[1]!EM_S_VAL_MV(E2344,deadline)="--",[1]!EM_S_VAL_MV(E2344,deadline)="null"),0,[1]!EM_S_VAL_MV(E2344,deadline)/100000000))</f>
        <v>41.844558738400004</v>
      </c>
      <c r="J2344" s="46">
        <f ca="1">IF(E2344="","",IF(RIGHT(LEFT($J$1,6),3)="TTM",[1]!EM_S_FA_PROFIT_TTM(E2344,LEFT(RIGHT($J$1,11),10),1)/100000000,[1]!EM_S_STM07_IS(E2344,61,LEFT(RIGHT($J$1,5),4)&amp;"-12-31",1)/100000000))</f>
        <v>0.23999318250000001</v>
      </c>
      <c r="K2344" s="36">
        <f t="shared" ca="1" si="182"/>
        <v>174.35728091317762</v>
      </c>
      <c r="L2344" s="46">
        <f ca="1">IF(E2344="","",IF(ISERROR(IF(行业估值!$E$7="最新年报",[1]!EM_S_STM07_BS(E2344,140,LEFT(RIGHT($L$1,5),4)&amp;"-12-31",1)/100000000,[1]!EM_S_STM07_BS(E2344,140,LEFT(RIGHT($L$1,11),10),1)/100000000)),0,IF(行业估值!$E$7="最新年报",[1]!EM_S_STM07_BS(E2344,140,LEFT(RIGHT($L$1,5),4)&amp;"-12-31",1)/100000000,[1]!EM_S_STM07_BS(E2344,140,LEFT(RIGHT($L$1,11),10),1)/100000000)))</f>
        <v>34.106984895500005</v>
      </c>
      <c r="M2344" s="36">
        <f t="shared" ca="1" si="183"/>
        <v>1.2268618544443919</v>
      </c>
      <c r="N2344" s="37" t="str">
        <f ca="1">IF(E2344="","",IF(ISERROR([1]!EM_S_EST_NETPROFIT(E2344,行业估值!$E$6,deadline)/100000000),"-",[1]!EM_S_EST_NETPROFIT(E2344,行业估值!$E$6,deadline)/100000000))</f>
        <v>-</v>
      </c>
      <c r="O2344" s="36" t="str">
        <f t="shared" ca="1" si="184"/>
        <v>-</v>
      </c>
      <c r="T2344" s="64" t="s">
        <v>4599</v>
      </c>
      <c r="U2344" s="64" t="s">
        <v>4600</v>
      </c>
    </row>
    <row r="2345" spans="4:21">
      <c r="D2345" s="45" t="str">
        <f>IF(AND(行业估值!$B$39=$G2345,COUNTIF($G$2:$G$2552,$G2345)&gt;=1),COUNTIF($G$2:G2345,$G2345),"")</f>
        <v/>
      </c>
      <c r="E2345" s="65" t="str">
        <f t="shared" si="180"/>
        <v>600188.SH</v>
      </c>
      <c r="F2345" s="65" t="str">
        <f t="shared" si="181"/>
        <v>兖州煤业</v>
      </c>
      <c r="G2345" s="34" t="str">
        <f>IF(E2345="","",IF(行业估值!$C$5="申万行业",[1]!EM_S_INFO_INDUSTRY_SW2014(E2345,"1"),IF(行业估值!$C$5="证监会行业",[1]!EM_S_INFO_INDUSTRY_CSRC1(E2345,"1"),[1]!EM_S_INFO_INDUSTRY_EM2016(E2345,"1"))))</f>
        <v>化石能源</v>
      </c>
      <c r="H2345" s="34" t="str">
        <f>IF(E2345="","",IF($H$1="上证50",[1]!EM_S_INFO_COMPINDEX(E2345,"000016"),"")&amp;IF($H$1="上证180",[1]!EM_S_INFO_COMPINDEX(E2345,"000010"),"")&amp;IF($H$1="沪深300",[1]!EM_S_INFO_COMPINDEX(E2345,"000300"),"")&amp;IF(AND($H$1="上证A股",RIGHT(E2345,2)="SH"),"是","")&amp;IF(AND($H$1="深证A股",RIGHT(E2345,2)="SZ"),"是","")&amp;IF(AND($H$1="创业板",LEFT(E2345,1)-3=0),"是","")&amp;IF(AND($H$1="全部A股",E2345&lt;&gt;0),"是","")&amp;IF(AND($H$1="中小板",LEFT(E2345,3)="002"),"是",""))</f>
        <v>是</v>
      </c>
      <c r="I2345" s="46">
        <f ca="1">IF(E2345="","",IF(OR([1]!EM_S_VAL_MV(E2345,deadline)="",[1]!EM_S_VAL_MV(E2345,deadline)="--",[1]!EM_S_VAL_MV(E2345,deadline)="null"),0,[1]!EM_S_VAL_MV(E2345,deadline)/100000000))</f>
        <v>471.0623344</v>
      </c>
      <c r="J2345" s="46">
        <f ca="1">IF(E2345="","",IF(RIGHT(LEFT($J$1,6),3)="TTM",[1]!EM_S_FA_PROFIT_TTM(E2345,LEFT(RIGHT($J$1,11),10),1)/100000000,[1]!EM_S_STM07_IS(E2345,61,LEFT(RIGHT($J$1,5),4)&amp;"-12-31",1)/100000000))</f>
        <v>121.42119</v>
      </c>
      <c r="K2345" s="36">
        <f t="shared" ca="1" si="182"/>
        <v>3.8795727039077779</v>
      </c>
      <c r="L2345" s="46">
        <f ca="1">IF(E2345="","",IF(ISERROR(IF(行业估值!$E$7="最新年报",[1]!EM_S_STM07_BS(E2345,140,LEFT(RIGHT($L$1,5),4)&amp;"-12-31",1)/100000000,[1]!EM_S_STM07_BS(E2345,140,LEFT(RIGHT($L$1,11),10),1)/100000000)),0,IF(行业估值!$E$7="最新年报",[1]!EM_S_STM07_BS(E2345,140,LEFT(RIGHT($L$1,5),4)&amp;"-12-31",1)/100000000,[1]!EM_S_STM07_BS(E2345,140,LEFT(RIGHT($L$1,11),10),1)/100000000)))</f>
        <v>665.09893999999997</v>
      </c>
      <c r="M2345" s="36">
        <f t="shared" ca="1" si="183"/>
        <v>0.70825903646756683</v>
      </c>
      <c r="N2345" s="37">
        <f ca="1">IF(E2345="","",IF(ISERROR([1]!EM_S_EST_NETPROFIT(E2345,行业估值!$E$6,deadline)/100000000),"-",[1]!EM_S_EST_NETPROFIT(E2345,行业估值!$E$6,deadline)/100000000))</f>
        <v>88.075818181818178</v>
      </c>
      <c r="O2345" s="36">
        <f t="shared" ca="1" si="184"/>
        <v>5.3483730736121977</v>
      </c>
      <c r="T2345" s="64" t="s">
        <v>4601</v>
      </c>
      <c r="U2345" s="64" t="s">
        <v>4602</v>
      </c>
    </row>
    <row r="2346" spans="4:21">
      <c r="D2346" s="45" t="str">
        <f>IF(AND(行业估值!$B$39=$G2346,COUNTIF($G$2:$G$2552,$G2346)&gt;=1),COUNTIF($G$2:G2346,$G2346),"")</f>
        <v/>
      </c>
      <c r="E2346" s="65" t="str">
        <f t="shared" si="180"/>
        <v>600189.SH</v>
      </c>
      <c r="F2346" s="65" t="str">
        <f t="shared" si="181"/>
        <v>吉林森工</v>
      </c>
      <c r="G2346" s="34" t="str">
        <f>IF(E2346="","",IF(行业估值!$C$5="申万行业",[1]!EM_S_INFO_INDUSTRY_SW2014(E2346,"1"),IF(行业估值!$C$5="证监会行业",[1]!EM_S_INFO_INDUSTRY_CSRC1(E2346,"1"),[1]!EM_S_INFO_INDUSTRY_EM2016(E2346,"1"))))</f>
        <v>食品饮料</v>
      </c>
      <c r="H2346" s="34" t="str">
        <f>IF(E2346="","",IF($H$1="上证50",[1]!EM_S_INFO_COMPINDEX(E2346,"000016"),"")&amp;IF($H$1="上证180",[1]!EM_S_INFO_COMPINDEX(E2346,"000010"),"")&amp;IF($H$1="沪深300",[1]!EM_S_INFO_COMPINDEX(E2346,"000300"),"")&amp;IF(AND($H$1="上证A股",RIGHT(E2346,2)="SH"),"是","")&amp;IF(AND($H$1="深证A股",RIGHT(E2346,2)="SZ"),"是","")&amp;IF(AND($H$1="创业板",LEFT(E2346,1)-3=0),"是","")&amp;IF(AND($H$1="全部A股",E2346&lt;&gt;0),"是","")&amp;IF(AND($H$1="中小板",LEFT(E2346,3)="002"),"是",""))</f>
        <v>是</v>
      </c>
      <c r="I2346" s="46">
        <f ca="1">IF(E2346="","",IF(OR([1]!EM_S_VAL_MV(E2346,deadline)="",[1]!EM_S_VAL_MV(E2346,deadline)="--",[1]!EM_S_VAL_MV(E2346,deadline)="null"),0,[1]!EM_S_VAL_MV(E2346,deadline)/100000000))</f>
        <v>26.309307985900002</v>
      </c>
      <c r="J2346" s="46">
        <f ca="1">IF(E2346="","",IF(RIGHT(LEFT($J$1,6),3)="TTM",[1]!EM_S_FA_PROFIT_TTM(E2346,LEFT(RIGHT($J$1,11),10),1)/100000000,[1]!EM_S_STM07_IS(E2346,61,LEFT(RIGHT($J$1,5),4)&amp;"-12-31",1)/100000000))</f>
        <v>0.88229384659999999</v>
      </c>
      <c r="K2346" s="36">
        <f t="shared" ca="1" si="182"/>
        <v>29.819212824939591</v>
      </c>
      <c r="L2346" s="46">
        <f ca="1">IF(E2346="","",IF(ISERROR(IF(行业估值!$E$7="最新年报",[1]!EM_S_STM07_BS(E2346,140,LEFT(RIGHT($L$1,5),4)&amp;"-12-31",1)/100000000,[1]!EM_S_STM07_BS(E2346,140,LEFT(RIGHT($L$1,11),10),1)/100000000)),0,IF(行业估值!$E$7="最新年报",[1]!EM_S_STM07_BS(E2346,140,LEFT(RIGHT($L$1,5),4)&amp;"-12-31",1)/100000000,[1]!EM_S_STM07_BS(E2346,140,LEFT(RIGHT($L$1,11),10),1)/100000000)))</f>
        <v>30.296134439099998</v>
      </c>
      <c r="M2346" s="36">
        <f t="shared" ca="1" si="183"/>
        <v>0.86840478077445338</v>
      </c>
      <c r="N2346" s="37" t="str">
        <f ca="1">IF(E2346="","",IF(ISERROR([1]!EM_S_EST_NETPROFIT(E2346,行业估值!$E$6,deadline)/100000000),"-",[1]!EM_S_EST_NETPROFIT(E2346,行业估值!$E$6,deadline)/100000000))</f>
        <v>-</v>
      </c>
      <c r="O2346" s="36" t="str">
        <f t="shared" ca="1" si="184"/>
        <v>-</v>
      </c>
      <c r="T2346" s="64" t="s">
        <v>4603</v>
      </c>
      <c r="U2346" s="64" t="s">
        <v>4604</v>
      </c>
    </row>
    <row r="2347" spans="4:21">
      <c r="D2347" s="45" t="str">
        <f>IF(AND(行业估值!$B$39=$G2347,COUNTIF($G$2:$G$2552,$G2347)&gt;=1),COUNTIF($G$2:G2347,$G2347),"")</f>
        <v/>
      </c>
      <c r="E2347" s="65" t="str">
        <f t="shared" si="180"/>
        <v>600190.SH</v>
      </c>
      <c r="F2347" s="65" t="str">
        <f t="shared" si="181"/>
        <v>锦州港</v>
      </c>
      <c r="G2347" s="34" t="str">
        <f>IF(E2347="","",IF(行业估值!$C$5="申万行业",[1]!EM_S_INFO_INDUSTRY_SW2014(E2347,"1"),IF(行业估值!$C$5="证监会行业",[1]!EM_S_INFO_INDUSTRY_CSRC1(E2347,"1"),[1]!EM_S_INFO_INDUSTRY_EM2016(E2347,"1"))))</f>
        <v>交通运输</v>
      </c>
      <c r="H2347" s="34" t="str">
        <f>IF(E2347="","",IF($H$1="上证50",[1]!EM_S_INFO_COMPINDEX(E2347,"000016"),"")&amp;IF($H$1="上证180",[1]!EM_S_INFO_COMPINDEX(E2347,"000010"),"")&amp;IF($H$1="沪深300",[1]!EM_S_INFO_COMPINDEX(E2347,"000300"),"")&amp;IF(AND($H$1="上证A股",RIGHT(E2347,2)="SH"),"是","")&amp;IF(AND($H$1="深证A股",RIGHT(E2347,2)="SZ"),"是","")&amp;IF(AND($H$1="创业板",LEFT(E2347,1)-3=0),"是","")&amp;IF(AND($H$1="全部A股",E2347&lt;&gt;0),"是","")&amp;IF(AND($H$1="中小板",LEFT(E2347,3)="002"),"是",""))</f>
        <v>是</v>
      </c>
      <c r="I2347" s="46">
        <f ca="1">IF(E2347="","",IF(OR([1]!EM_S_VAL_MV(E2347,deadline)="",[1]!EM_S_VAL_MV(E2347,deadline)="--",[1]!EM_S_VAL_MV(E2347,deadline)="null"),0,[1]!EM_S_VAL_MV(E2347,deadline)/100000000))</f>
        <v>59.267828399999999</v>
      </c>
      <c r="J2347" s="46">
        <f ca="1">IF(E2347="","",IF(RIGHT(LEFT($J$1,6),3)="TTM",[1]!EM_S_FA_PROFIT_TTM(E2347,LEFT(RIGHT($J$1,11),10),1)/100000000,[1]!EM_S_STM07_IS(E2347,61,LEFT(RIGHT($J$1,5),4)&amp;"-12-31",1)/100000000))</f>
        <v>2.8077615716000004</v>
      </c>
      <c r="K2347" s="36">
        <f t="shared" ca="1" si="182"/>
        <v>21.108568832725453</v>
      </c>
      <c r="L2347" s="46">
        <f ca="1">IF(E2347="","",IF(ISERROR(IF(行业估值!$E$7="最新年报",[1]!EM_S_STM07_BS(E2347,140,LEFT(RIGHT($L$1,5),4)&amp;"-12-31",1)/100000000,[1]!EM_S_STM07_BS(E2347,140,LEFT(RIGHT($L$1,11),10),1)/100000000)),0,IF(行业估值!$E$7="最新年报",[1]!EM_S_STM07_BS(E2347,140,LEFT(RIGHT($L$1,5),4)&amp;"-12-31",1)/100000000,[1]!EM_S_STM07_BS(E2347,140,LEFT(RIGHT($L$1,11),10),1)/100000000)))</f>
        <v>63.300051146499996</v>
      </c>
      <c r="M2347" s="36">
        <f t="shared" ca="1" si="183"/>
        <v>0.93629985010331307</v>
      </c>
      <c r="N2347" s="37" t="str">
        <f ca="1">IF(E2347="","",IF(ISERROR([1]!EM_S_EST_NETPROFIT(E2347,行业估值!$E$6,deadline)/100000000),"-",[1]!EM_S_EST_NETPROFIT(E2347,行业估值!$E$6,deadline)/100000000))</f>
        <v>-</v>
      </c>
      <c r="O2347" s="36" t="str">
        <f t="shared" ca="1" si="184"/>
        <v>-</v>
      </c>
      <c r="T2347" s="64" t="s">
        <v>4605</v>
      </c>
      <c r="U2347" s="64" t="s">
        <v>4606</v>
      </c>
    </row>
    <row r="2348" spans="4:21">
      <c r="D2348" s="45" t="str">
        <f>IF(AND(行业估值!$B$39=$G2348,COUNTIF($G$2:$G$2552,$G2348)&gt;=1),COUNTIF($G$2:G2348,$G2348),"")</f>
        <v/>
      </c>
      <c r="E2348" s="65" t="str">
        <f t="shared" si="180"/>
        <v>600191.SH</v>
      </c>
      <c r="F2348" s="65" t="str">
        <f t="shared" si="181"/>
        <v>华资实业</v>
      </c>
      <c r="G2348" s="34" t="str">
        <f>IF(E2348="","",IF(行业估值!$C$5="申万行业",[1]!EM_S_INFO_INDUSTRY_SW2014(E2348,"1"),IF(行业估值!$C$5="证监会行业",[1]!EM_S_INFO_INDUSTRY_CSRC1(E2348,"1"),[1]!EM_S_INFO_INDUSTRY_EM2016(E2348,"1"))))</f>
        <v>农林牧渔</v>
      </c>
      <c r="H2348" s="34" t="str">
        <f>IF(E2348="","",IF($H$1="上证50",[1]!EM_S_INFO_COMPINDEX(E2348,"000016"),"")&amp;IF($H$1="上证180",[1]!EM_S_INFO_COMPINDEX(E2348,"000010"),"")&amp;IF($H$1="沪深300",[1]!EM_S_INFO_COMPINDEX(E2348,"000300"),"")&amp;IF(AND($H$1="上证A股",RIGHT(E2348,2)="SH"),"是","")&amp;IF(AND($H$1="深证A股",RIGHT(E2348,2)="SZ"),"是","")&amp;IF(AND($H$1="创业板",LEFT(E2348,1)-3=0),"是","")&amp;IF(AND($H$1="全部A股",E2348&lt;&gt;0),"是","")&amp;IF(AND($H$1="中小板",LEFT(E2348,3)="002"),"是",""))</f>
        <v>是</v>
      </c>
      <c r="I2348" s="46">
        <f ca="1">IF(E2348="","",IF(OR([1]!EM_S_VAL_MV(E2348,deadline)="",[1]!EM_S_VAL_MV(E2348,deadline)="--",[1]!EM_S_VAL_MV(E2348,deadline)="null"),0,[1]!EM_S_VAL_MV(E2348,deadline)/100000000))</f>
        <v>23.616188399999999</v>
      </c>
      <c r="J2348" s="46">
        <f ca="1">IF(E2348="","",IF(RIGHT(LEFT($J$1,6),3)="TTM",[1]!EM_S_FA_PROFIT_TTM(E2348,LEFT(RIGHT($J$1,11),10),1)/100000000,[1]!EM_S_STM07_IS(E2348,61,LEFT(RIGHT($J$1,5),4)&amp;"-12-31",1)/100000000))</f>
        <v>3.24041843E-2</v>
      </c>
      <c r="K2348" s="36">
        <f t="shared" ca="1" si="182"/>
        <v>728.80058270746224</v>
      </c>
      <c r="L2348" s="46">
        <f ca="1">IF(E2348="","",IF(ISERROR(IF(行业估值!$E$7="最新年报",[1]!EM_S_STM07_BS(E2348,140,LEFT(RIGHT($L$1,5),4)&amp;"-12-31",1)/100000000,[1]!EM_S_STM07_BS(E2348,140,LEFT(RIGHT($L$1,11),10),1)/100000000)),0,IF(行业估值!$E$7="最新年报",[1]!EM_S_STM07_BS(E2348,140,LEFT(RIGHT($L$1,5),4)&amp;"-12-31",1)/100000000,[1]!EM_S_STM07_BS(E2348,140,LEFT(RIGHT($L$1,11),10),1)/100000000)))</f>
        <v>18.8747291934</v>
      </c>
      <c r="M2348" s="36">
        <f t="shared" ca="1" si="183"/>
        <v>1.2512067409294521</v>
      </c>
      <c r="N2348" s="37" t="str">
        <f ca="1">IF(E2348="","",IF(ISERROR([1]!EM_S_EST_NETPROFIT(E2348,行业估值!$E$6,deadline)/100000000),"-",[1]!EM_S_EST_NETPROFIT(E2348,行业估值!$E$6,deadline)/100000000))</f>
        <v>-</v>
      </c>
      <c r="O2348" s="36" t="str">
        <f t="shared" ca="1" si="184"/>
        <v>-</v>
      </c>
      <c r="T2348" s="64" t="s">
        <v>4607</v>
      </c>
      <c r="U2348" s="64" t="s">
        <v>4608</v>
      </c>
    </row>
    <row r="2349" spans="4:21">
      <c r="D2349" s="45" t="str">
        <f>IF(AND(行业估值!$B$39=$G2349,COUNTIF($G$2:$G$2552,$G2349)&gt;=1),COUNTIF($G$2:G2349,$G2349),"")</f>
        <v/>
      </c>
      <c r="E2349" s="65" t="str">
        <f t="shared" si="180"/>
        <v>600192.SH</v>
      </c>
      <c r="F2349" s="65" t="str">
        <f t="shared" si="181"/>
        <v>长城电工</v>
      </c>
      <c r="G2349" s="34" t="str">
        <f>IF(E2349="","",IF(行业估值!$C$5="申万行业",[1]!EM_S_INFO_INDUSTRY_SW2014(E2349,"1"),IF(行业估值!$C$5="证监会行业",[1]!EM_S_INFO_INDUSTRY_CSRC1(E2349,"1"),[1]!EM_S_INFO_INDUSTRY_EM2016(E2349,"1"))))</f>
        <v>电气设备</v>
      </c>
      <c r="H2349" s="34" t="str">
        <f>IF(E2349="","",IF($H$1="上证50",[1]!EM_S_INFO_COMPINDEX(E2349,"000016"),"")&amp;IF($H$1="上证180",[1]!EM_S_INFO_COMPINDEX(E2349,"000010"),"")&amp;IF($H$1="沪深300",[1]!EM_S_INFO_COMPINDEX(E2349,"000300"),"")&amp;IF(AND($H$1="上证A股",RIGHT(E2349,2)="SH"),"是","")&amp;IF(AND($H$1="深证A股",RIGHT(E2349,2)="SZ"),"是","")&amp;IF(AND($H$1="创业板",LEFT(E2349,1)-3=0),"是","")&amp;IF(AND($H$1="全部A股",E2349&lt;&gt;0),"是","")&amp;IF(AND($H$1="中小板",LEFT(E2349,3)="002"),"是",""))</f>
        <v>是</v>
      </c>
      <c r="I2349" s="46">
        <f ca="1">IF(E2349="","",IF(OR([1]!EM_S_VAL_MV(E2349,deadline)="",[1]!EM_S_VAL_MV(E2349,deadline)="--",[1]!EM_S_VAL_MV(E2349,deadline)="null"),0,[1]!EM_S_VAL_MV(E2349,deadline)/100000000))</f>
        <v>20.894680399999999</v>
      </c>
      <c r="J2349" s="46">
        <f ca="1">IF(E2349="","",IF(RIGHT(LEFT($J$1,6),3)="TTM",[1]!EM_S_FA_PROFIT_TTM(E2349,LEFT(RIGHT($J$1,11),10),1)/100000000,[1]!EM_S_STM07_IS(E2349,61,LEFT(RIGHT($J$1,5),4)&amp;"-12-31",1)/100000000))</f>
        <v>0.1432894415</v>
      </c>
      <c r="K2349" s="36">
        <f t="shared" ca="1" si="182"/>
        <v>145.82149376302789</v>
      </c>
      <c r="L2349" s="46">
        <f ca="1">IF(E2349="","",IF(ISERROR(IF(行业估值!$E$7="最新年报",[1]!EM_S_STM07_BS(E2349,140,LEFT(RIGHT($L$1,5),4)&amp;"-12-31",1)/100000000,[1]!EM_S_STM07_BS(E2349,140,LEFT(RIGHT($L$1,11),10),1)/100000000)),0,IF(行业估值!$E$7="最新年报",[1]!EM_S_STM07_BS(E2349,140,LEFT(RIGHT($L$1,5),4)&amp;"-12-31",1)/100000000,[1]!EM_S_STM07_BS(E2349,140,LEFT(RIGHT($L$1,11),10),1)/100000000)))</f>
        <v>19.375332841800002</v>
      </c>
      <c r="M2349" s="36">
        <f t="shared" ca="1" si="183"/>
        <v>1.0784165913744812</v>
      </c>
      <c r="N2349" s="37" t="str">
        <f ca="1">IF(E2349="","",IF(ISERROR([1]!EM_S_EST_NETPROFIT(E2349,行业估值!$E$6,deadline)/100000000),"-",[1]!EM_S_EST_NETPROFIT(E2349,行业估值!$E$6,deadline)/100000000))</f>
        <v>-</v>
      </c>
      <c r="O2349" s="36" t="str">
        <f t="shared" ca="1" si="184"/>
        <v>-</v>
      </c>
      <c r="T2349" s="64" t="s">
        <v>4609</v>
      </c>
      <c r="U2349" s="64" t="s">
        <v>4610</v>
      </c>
    </row>
    <row r="2350" spans="4:21">
      <c r="D2350" s="45" t="str">
        <f>IF(AND(行业估值!$B$39=$G2350,COUNTIF($G$2:$G$2552,$G2350)&gt;=1),COUNTIF($G$2:G2350,$G2350),"")</f>
        <v/>
      </c>
      <c r="E2350" s="65" t="str">
        <f t="shared" si="180"/>
        <v>600193.SH</v>
      </c>
      <c r="F2350" s="65" t="str">
        <f t="shared" si="181"/>
        <v>ST创兴</v>
      </c>
      <c r="G2350" s="34" t="str">
        <f>IF(E2350="","",IF(行业估值!$C$5="申万行业",[1]!EM_S_INFO_INDUSTRY_SW2014(E2350,"1"),IF(行业估值!$C$5="证监会行业",[1]!EM_S_INFO_INDUSTRY_CSRC1(E2350,"1"),[1]!EM_S_INFO_INDUSTRY_EM2016(E2350,"1"))))</f>
        <v>综合</v>
      </c>
      <c r="H2350" s="34" t="str">
        <f>IF(E2350="","",IF($H$1="上证50",[1]!EM_S_INFO_COMPINDEX(E2350,"000016"),"")&amp;IF($H$1="上证180",[1]!EM_S_INFO_COMPINDEX(E2350,"000010"),"")&amp;IF($H$1="沪深300",[1]!EM_S_INFO_COMPINDEX(E2350,"000300"),"")&amp;IF(AND($H$1="上证A股",RIGHT(E2350,2)="SH"),"是","")&amp;IF(AND($H$1="深证A股",RIGHT(E2350,2)="SZ"),"是","")&amp;IF(AND($H$1="创业板",LEFT(E2350,1)-3=0),"是","")&amp;IF(AND($H$1="全部A股",E2350&lt;&gt;0),"是","")&amp;IF(AND($H$1="中小板",LEFT(E2350,3)="002"),"是",""))</f>
        <v>是</v>
      </c>
      <c r="I2350" s="46">
        <f ca="1">IF(E2350="","",IF(OR([1]!EM_S_VAL_MV(E2350,deadline)="",[1]!EM_S_VAL_MV(E2350,deadline)="--",[1]!EM_S_VAL_MV(E2350,deadline)="null"),0,[1]!EM_S_VAL_MV(E2350,deadline)/100000000))</f>
        <v>14.7604431</v>
      </c>
      <c r="J2350" s="46">
        <f ca="1">IF(E2350="","",IF(RIGHT(LEFT($J$1,6),3)="TTM",[1]!EM_S_FA_PROFIT_TTM(E2350,LEFT(RIGHT($J$1,11),10),1)/100000000,[1]!EM_S_STM07_IS(E2350,61,LEFT(RIGHT($J$1,5),4)&amp;"-12-31",1)/100000000))</f>
        <v>0.34080185189999995</v>
      </c>
      <c r="K2350" s="36">
        <f t="shared" ca="1" si="182"/>
        <v>43.310923980340029</v>
      </c>
      <c r="L2350" s="46">
        <f ca="1">IF(E2350="","",IF(ISERROR(IF(行业估值!$E$7="最新年报",[1]!EM_S_STM07_BS(E2350,140,LEFT(RIGHT($L$1,5),4)&amp;"-12-31",1)/100000000,[1]!EM_S_STM07_BS(E2350,140,LEFT(RIGHT($L$1,11),10),1)/100000000)),0,IF(行业估值!$E$7="最新年报",[1]!EM_S_STM07_BS(E2350,140,LEFT(RIGHT($L$1,5),4)&amp;"-12-31",1)/100000000,[1]!EM_S_STM07_BS(E2350,140,LEFT(RIGHT($L$1,11),10),1)/100000000)))</f>
        <v>2.4321733824999998</v>
      </c>
      <c r="M2350" s="36">
        <f t="shared" ca="1" si="183"/>
        <v>6.0688284832835109</v>
      </c>
      <c r="N2350" s="37" t="str">
        <f ca="1">IF(E2350="","",IF(ISERROR([1]!EM_S_EST_NETPROFIT(E2350,行业估值!$E$6,deadline)/100000000),"-",[1]!EM_S_EST_NETPROFIT(E2350,行业估值!$E$6,deadline)/100000000))</f>
        <v>-</v>
      </c>
      <c r="O2350" s="36" t="str">
        <f t="shared" ca="1" si="184"/>
        <v>-</v>
      </c>
      <c r="T2350" s="64" t="s">
        <v>4611</v>
      </c>
      <c r="U2350" s="64" t="s">
        <v>4612</v>
      </c>
    </row>
    <row r="2351" spans="4:21">
      <c r="D2351" s="45" t="str">
        <f>IF(AND(行业估值!$B$39=$G2351,COUNTIF($G$2:$G$2552,$G2351)&gt;=1),COUNTIF($G$2:G2351,$G2351),"")</f>
        <v/>
      </c>
      <c r="E2351" s="65" t="str">
        <f t="shared" si="180"/>
        <v>600195.SH</v>
      </c>
      <c r="F2351" s="65" t="str">
        <f t="shared" si="181"/>
        <v>中牧股份</v>
      </c>
      <c r="G2351" s="34" t="str">
        <f>IF(E2351="","",IF(行业估值!$C$5="申万行业",[1]!EM_S_INFO_INDUSTRY_SW2014(E2351,"1"),IF(行业估值!$C$5="证监会行业",[1]!EM_S_INFO_INDUSTRY_CSRC1(E2351,"1"),[1]!EM_S_INFO_INDUSTRY_EM2016(E2351,"1"))))</f>
        <v>农林牧渔</v>
      </c>
      <c r="H2351" s="34" t="str">
        <f>IF(E2351="","",IF($H$1="上证50",[1]!EM_S_INFO_COMPINDEX(E2351,"000016"),"")&amp;IF($H$1="上证180",[1]!EM_S_INFO_COMPINDEX(E2351,"000010"),"")&amp;IF($H$1="沪深300",[1]!EM_S_INFO_COMPINDEX(E2351,"000300"),"")&amp;IF(AND($H$1="上证A股",RIGHT(E2351,2)="SH"),"是","")&amp;IF(AND($H$1="深证A股",RIGHT(E2351,2)="SZ"),"是","")&amp;IF(AND($H$1="创业板",LEFT(E2351,1)-3=0),"是","")&amp;IF(AND($H$1="全部A股",E2351&lt;&gt;0),"是","")&amp;IF(AND($H$1="中小板",LEFT(E2351,3)="002"),"是",""))</f>
        <v>是</v>
      </c>
      <c r="I2351" s="46">
        <f ca="1">IF(E2351="","",IF(OR([1]!EM_S_VAL_MV(E2351,deadline)="",[1]!EM_S_VAL_MV(E2351,deadline)="--",[1]!EM_S_VAL_MV(E2351,deadline)="null"),0,[1]!EM_S_VAL_MV(E2351,deadline)/100000000))</f>
        <v>106.81733439999999</v>
      </c>
      <c r="J2351" s="46">
        <f ca="1">IF(E2351="","",IF(RIGHT(LEFT($J$1,6),3)="TTM",[1]!EM_S_FA_PROFIT_TTM(E2351,LEFT(RIGHT($J$1,11),10),1)/100000000,[1]!EM_S_STM07_IS(E2351,61,LEFT(RIGHT($J$1,5),4)&amp;"-12-31",1)/100000000))</f>
        <v>3.7552528951999999</v>
      </c>
      <c r="K2351" s="36">
        <f t="shared" ca="1" si="182"/>
        <v>28.444777856781609</v>
      </c>
      <c r="L2351" s="46">
        <f ca="1">IF(E2351="","",IF(ISERROR(IF(行业估值!$E$7="最新年报",[1]!EM_S_STM07_BS(E2351,140,LEFT(RIGHT($L$1,5),4)&amp;"-12-31",1)/100000000,[1]!EM_S_STM07_BS(E2351,140,LEFT(RIGHT($L$1,11),10),1)/100000000)),0,IF(行业估值!$E$7="最新年报",[1]!EM_S_STM07_BS(E2351,140,LEFT(RIGHT($L$1,5),4)&amp;"-12-31",1)/100000000,[1]!EM_S_STM07_BS(E2351,140,LEFT(RIGHT($L$1,11),10),1)/100000000)))</f>
        <v>41.385527836100003</v>
      </c>
      <c r="M2351" s="36">
        <f t="shared" ca="1" si="183"/>
        <v>2.5810310991569563</v>
      </c>
      <c r="N2351" s="37">
        <f ca="1">IF(E2351="","",IF(ISERROR([1]!EM_S_EST_NETPROFIT(E2351,行业估值!$E$6,deadline)/100000000),"-",[1]!EM_S_EST_NETPROFIT(E2351,行业估值!$E$6,deadline)/100000000))</f>
        <v>3.8960937499999999</v>
      </c>
      <c r="O2351" s="36">
        <f t="shared" ca="1" si="184"/>
        <v>27.416520559855623</v>
      </c>
      <c r="T2351" s="64" t="s">
        <v>4613</v>
      </c>
      <c r="U2351" s="64" t="s">
        <v>4614</v>
      </c>
    </row>
    <row r="2352" spans="4:21">
      <c r="D2352" s="45" t="str">
        <f>IF(AND(行业估值!$B$39=$G2352,COUNTIF($G$2:$G$2552,$G2352)&gt;=1),COUNTIF($G$2:G2352,$G2352),"")</f>
        <v/>
      </c>
      <c r="E2352" s="65" t="str">
        <f t="shared" si="180"/>
        <v>600196.SH</v>
      </c>
      <c r="F2352" s="65" t="str">
        <f t="shared" si="181"/>
        <v>复星医药</v>
      </c>
      <c r="G2352" s="34" t="str">
        <f>IF(E2352="","",IF(行业估值!$C$5="申万行业",[1]!EM_S_INFO_INDUSTRY_SW2014(E2352,"1"),IF(行业估值!$C$5="证监会行业",[1]!EM_S_INFO_INDUSTRY_CSRC1(E2352,"1"),[1]!EM_S_INFO_INDUSTRY_EM2016(E2352,"1"))))</f>
        <v>医药生物</v>
      </c>
      <c r="H2352" s="34" t="str">
        <f>IF(E2352="","",IF($H$1="上证50",[1]!EM_S_INFO_COMPINDEX(E2352,"000016"),"")&amp;IF($H$1="上证180",[1]!EM_S_INFO_COMPINDEX(E2352,"000010"),"")&amp;IF($H$1="沪深300",[1]!EM_S_INFO_COMPINDEX(E2352,"000300"),"")&amp;IF(AND($H$1="上证A股",RIGHT(E2352,2)="SH"),"是","")&amp;IF(AND($H$1="深证A股",RIGHT(E2352,2)="SZ"),"是","")&amp;IF(AND($H$1="创业板",LEFT(E2352,1)-3=0),"是","")&amp;IF(AND($H$1="全部A股",E2352&lt;&gt;0),"是","")&amp;IF(AND($H$1="中小板",LEFT(E2352,3)="002"),"是",""))</f>
        <v>是</v>
      </c>
      <c r="I2352" s="46">
        <f ca="1">IF(E2352="","",IF(OR([1]!EM_S_VAL_MV(E2352,deadline)="",[1]!EM_S_VAL_MV(E2352,deadline)="--",[1]!EM_S_VAL_MV(E2352,deadline)="null"),0,[1]!EM_S_VAL_MV(E2352,deadline)/100000000))</f>
        <v>664.81588257300007</v>
      </c>
      <c r="J2352" s="46">
        <f ca="1">IF(E2352="","",IF(RIGHT(LEFT($J$1,6),3)="TTM",[1]!EM_S_FA_PROFIT_TTM(E2352,LEFT(RIGHT($J$1,11),10),1)/100000000,[1]!EM_S_STM07_IS(E2352,61,LEFT(RIGHT($J$1,5),4)&amp;"-12-31",1)/100000000))</f>
        <v>31.364426009000002</v>
      </c>
      <c r="K2352" s="36">
        <f t="shared" ca="1" si="182"/>
        <v>21.196494473778401</v>
      </c>
      <c r="L2352" s="46">
        <f ca="1">IF(E2352="","",IF(ISERROR(IF(行业估值!$E$7="最新年报",[1]!EM_S_STM07_BS(E2352,140,LEFT(RIGHT($L$1,5),4)&amp;"-12-31",1)/100000000,[1]!EM_S_STM07_BS(E2352,140,LEFT(RIGHT($L$1,11),10),1)/100000000)),0,IF(行业估值!$E$7="最新年报",[1]!EM_S_STM07_BS(E2352,140,LEFT(RIGHT($L$1,5),4)&amp;"-12-31",1)/100000000,[1]!EM_S_STM07_BS(E2352,140,LEFT(RIGHT($L$1,11),10),1)/100000000)))</f>
        <v>306.33746877269999</v>
      </c>
      <c r="M2352" s="36">
        <f t="shared" ca="1" si="183"/>
        <v>2.1702075336604949</v>
      </c>
      <c r="N2352" s="37">
        <f ca="1">IF(E2352="","",IF(ISERROR([1]!EM_S_EST_NETPROFIT(E2352,行业估值!$E$6,deadline)/100000000),"-",[1]!EM_S_EST_NETPROFIT(E2352,行业估值!$E$6,deadline)/100000000))</f>
        <v>30.404050000000002</v>
      </c>
      <c r="O2352" s="36">
        <f t="shared" ca="1" si="184"/>
        <v>21.866030432557505</v>
      </c>
      <c r="T2352" s="64" t="s">
        <v>4615</v>
      </c>
      <c r="U2352" s="64" t="s">
        <v>4616</v>
      </c>
    </row>
    <row r="2353" spans="4:21">
      <c r="D2353" s="45" t="str">
        <f>IF(AND(行业估值!$B$39=$G2353,COUNTIF($G$2:$G$2552,$G2353)&gt;=1),COUNTIF($G$2:G2353,$G2353),"")</f>
        <v/>
      </c>
      <c r="E2353" s="65" t="str">
        <f t="shared" si="180"/>
        <v>600197.SH</v>
      </c>
      <c r="F2353" s="65" t="str">
        <f t="shared" si="181"/>
        <v>伊力特</v>
      </c>
      <c r="G2353" s="34" t="str">
        <f>IF(E2353="","",IF(行业估值!$C$5="申万行业",[1]!EM_S_INFO_INDUSTRY_SW2014(E2353,"1"),IF(行业估值!$C$5="证监会行业",[1]!EM_S_INFO_INDUSTRY_CSRC1(E2353,"1"),[1]!EM_S_INFO_INDUSTRY_EM2016(E2353,"1"))))</f>
        <v>食品饮料</v>
      </c>
      <c r="H2353" s="34" t="str">
        <f>IF(E2353="","",IF($H$1="上证50",[1]!EM_S_INFO_COMPINDEX(E2353,"000016"),"")&amp;IF($H$1="上证180",[1]!EM_S_INFO_COMPINDEX(E2353,"000010"),"")&amp;IF($H$1="沪深300",[1]!EM_S_INFO_COMPINDEX(E2353,"000300"),"")&amp;IF(AND($H$1="上证A股",RIGHT(E2353,2)="SH"),"是","")&amp;IF(AND($H$1="深证A股",RIGHT(E2353,2)="SZ"),"是","")&amp;IF(AND($H$1="创业板",LEFT(E2353,1)-3=0),"是","")&amp;IF(AND($H$1="全部A股",E2353&lt;&gt;0),"是","")&amp;IF(AND($H$1="中小板",LEFT(E2353,3)="002"),"是",""))</f>
        <v>是</v>
      </c>
      <c r="I2353" s="46">
        <f ca="1">IF(E2353="","",IF(OR([1]!EM_S_VAL_MV(E2353,deadline)="",[1]!EM_S_VAL_MV(E2353,deadline)="--",[1]!EM_S_VAL_MV(E2353,deadline)="null"),0,[1]!EM_S_VAL_MV(E2353,deadline)/100000000))</f>
        <v>66.591348658999991</v>
      </c>
      <c r="J2353" s="46">
        <f ca="1">IF(E2353="","",IF(RIGHT(LEFT($J$1,6),3)="TTM",[1]!EM_S_FA_PROFIT_TTM(E2353,LEFT(RIGHT($J$1,11),10),1)/100000000,[1]!EM_S_STM07_IS(E2353,61,LEFT(RIGHT($J$1,5),4)&amp;"-12-31",1)/100000000))</f>
        <v>4.4810877690000002</v>
      </c>
      <c r="K2353" s="36">
        <f t="shared" ca="1" si="182"/>
        <v>14.860532105547337</v>
      </c>
      <c r="L2353" s="46">
        <f ca="1">IF(E2353="","",IF(ISERROR(IF(行业估值!$E$7="最新年报",[1]!EM_S_STM07_BS(E2353,140,LEFT(RIGHT($L$1,5),4)&amp;"-12-31",1)/100000000,[1]!EM_S_STM07_BS(E2353,140,LEFT(RIGHT($L$1,11),10),1)/100000000)),0,IF(行业估值!$E$7="最新年报",[1]!EM_S_STM07_BS(E2353,140,LEFT(RIGHT($L$1,5),4)&amp;"-12-31",1)/100000000,[1]!EM_S_STM07_BS(E2353,140,LEFT(RIGHT($L$1,11),10),1)/100000000)))</f>
        <v>27.028137059999999</v>
      </c>
      <c r="M2353" s="36">
        <f t="shared" ca="1" si="183"/>
        <v>2.4637787099855708</v>
      </c>
      <c r="N2353" s="37">
        <f ca="1">IF(E2353="","",IF(ISERROR([1]!EM_S_EST_NETPROFIT(E2353,行业估值!$E$6,deadline)/100000000),"-",[1]!EM_S_EST_NETPROFIT(E2353,行业估值!$E$6,deadline)/100000000))</f>
        <v>4.3899999999999997</v>
      </c>
      <c r="O2353" s="36">
        <f t="shared" ca="1" si="184"/>
        <v>15.168872131890659</v>
      </c>
      <c r="T2353" s="64" t="s">
        <v>4617</v>
      </c>
      <c r="U2353" s="64" t="s">
        <v>4618</v>
      </c>
    </row>
    <row r="2354" spans="4:21">
      <c r="D2354" s="45" t="str">
        <f>IF(AND(行业估值!$B$39=$G2354,COUNTIF($G$2:$G$2552,$G2354)&gt;=1),COUNTIF($G$2:G2354,$G2354),"")</f>
        <v/>
      </c>
      <c r="E2354" s="65" t="str">
        <f t="shared" si="180"/>
        <v>600198.SH</v>
      </c>
      <c r="F2354" s="65" t="str">
        <f t="shared" si="181"/>
        <v>大唐电信</v>
      </c>
      <c r="G2354" s="34" t="str">
        <f>IF(E2354="","",IF(行业估值!$C$5="申万行业",[1]!EM_S_INFO_INDUSTRY_SW2014(E2354,"1"),IF(行业估值!$C$5="证监会行业",[1]!EM_S_INFO_INDUSTRY_CSRC1(E2354,"1"),[1]!EM_S_INFO_INDUSTRY_EM2016(E2354,"1"))))</f>
        <v>信息技术</v>
      </c>
      <c r="H2354" s="34" t="str">
        <f>IF(E2354="","",IF($H$1="上证50",[1]!EM_S_INFO_COMPINDEX(E2354,"000016"),"")&amp;IF($H$1="上证180",[1]!EM_S_INFO_COMPINDEX(E2354,"000010"),"")&amp;IF($H$1="沪深300",[1]!EM_S_INFO_COMPINDEX(E2354,"000300"),"")&amp;IF(AND($H$1="上证A股",RIGHT(E2354,2)="SH"),"是","")&amp;IF(AND($H$1="深证A股",RIGHT(E2354,2)="SZ"),"是","")&amp;IF(AND($H$1="创业板",LEFT(E2354,1)-3=0),"是","")&amp;IF(AND($H$1="全部A股",E2354&lt;&gt;0),"是","")&amp;IF(AND($H$1="中小板",LEFT(E2354,3)="002"),"是",""))</f>
        <v>是</v>
      </c>
      <c r="I2354" s="46">
        <f ca="1">IF(E2354="","",IF(OR([1]!EM_S_VAL_MV(E2354,deadline)="",[1]!EM_S_VAL_MV(E2354,deadline)="--",[1]!EM_S_VAL_MV(E2354,deadline)="null"),0,[1]!EM_S_VAL_MV(E2354,deadline)/100000000))</f>
        <v>86.181997714400012</v>
      </c>
      <c r="J2354" s="46">
        <f ca="1">IF(E2354="","",IF(RIGHT(LEFT($J$1,6),3)="TTM",[1]!EM_S_FA_PROFIT_TTM(E2354,LEFT(RIGHT($J$1,11),10),1)/100000000,[1]!EM_S_STM07_IS(E2354,61,LEFT(RIGHT($J$1,5),4)&amp;"-12-31",1)/100000000))</f>
        <v>-2.6825166429</v>
      </c>
      <c r="K2354" s="36">
        <f t="shared" ca="1" si="182"/>
        <v>-32.127292832461556</v>
      </c>
      <c r="L2354" s="46">
        <f ca="1">IF(E2354="","",IF(ISERROR(IF(行业估值!$E$7="最新年报",[1]!EM_S_STM07_BS(E2354,140,LEFT(RIGHT($L$1,5),4)&amp;"-12-31",1)/100000000,[1]!EM_S_STM07_BS(E2354,140,LEFT(RIGHT($L$1,11),10),1)/100000000)),0,IF(行业估值!$E$7="最新年报",[1]!EM_S_STM07_BS(E2354,140,LEFT(RIGHT($L$1,5),4)&amp;"-12-31",1)/100000000,[1]!EM_S_STM07_BS(E2354,140,LEFT(RIGHT($L$1,11),10),1)/100000000)))</f>
        <v>-3.5301860302999999</v>
      </c>
      <c r="M2354" s="36">
        <f t="shared" ca="1" si="183"/>
        <v>-24.412877104687922</v>
      </c>
      <c r="N2354" s="37" t="str">
        <f ca="1">IF(E2354="","",IF(ISERROR([1]!EM_S_EST_NETPROFIT(E2354,行业估值!$E$6,deadline)/100000000),"-",[1]!EM_S_EST_NETPROFIT(E2354,行业估值!$E$6,deadline)/100000000))</f>
        <v>-</v>
      </c>
      <c r="O2354" s="36" t="str">
        <f t="shared" ca="1" si="184"/>
        <v>-</v>
      </c>
      <c r="T2354" s="64" t="s">
        <v>7363</v>
      </c>
      <c r="U2354" s="64" t="s">
        <v>4619</v>
      </c>
    </row>
    <row r="2355" spans="4:21">
      <c r="D2355" s="45" t="str">
        <f>IF(AND(行业估值!$B$39=$G2355,COUNTIF($G$2:$G$2552,$G2355)&gt;=1),COUNTIF($G$2:G2355,$G2355),"")</f>
        <v/>
      </c>
      <c r="E2355" s="65" t="str">
        <f t="shared" si="180"/>
        <v>600199.SH</v>
      </c>
      <c r="F2355" s="65" t="str">
        <f t="shared" si="181"/>
        <v>金种子酒</v>
      </c>
      <c r="G2355" s="34" t="str">
        <f>IF(E2355="","",IF(行业估值!$C$5="申万行业",[1]!EM_S_INFO_INDUSTRY_SW2014(E2355,"1"),IF(行业估值!$C$5="证监会行业",[1]!EM_S_INFO_INDUSTRY_CSRC1(E2355,"1"),[1]!EM_S_INFO_INDUSTRY_EM2016(E2355,"1"))))</f>
        <v>食品饮料</v>
      </c>
      <c r="H2355" s="34" t="str">
        <f>IF(E2355="","",IF($H$1="上证50",[1]!EM_S_INFO_COMPINDEX(E2355,"000016"),"")&amp;IF($H$1="上证180",[1]!EM_S_INFO_COMPINDEX(E2355,"000010"),"")&amp;IF($H$1="沪深300",[1]!EM_S_INFO_COMPINDEX(E2355,"000300"),"")&amp;IF(AND($H$1="上证A股",RIGHT(E2355,2)="SH"),"是","")&amp;IF(AND($H$1="深证A股",RIGHT(E2355,2)="SZ"),"是","")&amp;IF(AND($H$1="创业板",LEFT(E2355,1)-3=0),"是","")&amp;IF(AND($H$1="全部A股",E2355&lt;&gt;0),"是","")&amp;IF(AND($H$1="中小板",LEFT(E2355,3)="002"),"是",""))</f>
        <v>是</v>
      </c>
      <c r="I2355" s="46">
        <f ca="1">IF(E2355="","",IF(OR([1]!EM_S_VAL_MV(E2355,deadline)="",[1]!EM_S_VAL_MV(E2355,deadline)="--",[1]!EM_S_VAL_MV(E2355,deadline)="null"),0,[1]!EM_S_VAL_MV(E2355,deadline)/100000000))</f>
        <v>37.3628596032</v>
      </c>
      <c r="J2355" s="46">
        <f ca="1">IF(E2355="","",IF(RIGHT(LEFT($J$1,6),3)="TTM",[1]!EM_S_FA_PROFIT_TTM(E2355,LEFT(RIGHT($J$1,11),10),1)/100000000,[1]!EM_S_STM07_IS(E2355,61,LEFT(RIGHT($J$1,5),4)&amp;"-12-31",1)/100000000))</f>
        <v>0.29417730339999998</v>
      </c>
      <c r="K2355" s="36">
        <f t="shared" ca="1" si="182"/>
        <v>127.00796142793116</v>
      </c>
      <c r="L2355" s="46">
        <f ca="1">IF(E2355="","",IF(ISERROR(IF(行业估值!$E$7="最新年报",[1]!EM_S_STM07_BS(E2355,140,LEFT(RIGHT($L$1,5),4)&amp;"-12-31",1)/100000000,[1]!EM_S_STM07_BS(E2355,140,LEFT(RIGHT($L$1,11),10),1)/100000000)),0,IF(行业估值!$E$7="最新年报",[1]!EM_S_STM07_BS(E2355,140,LEFT(RIGHT($L$1,5),4)&amp;"-12-31",1)/100000000,[1]!EM_S_STM07_BS(E2355,140,LEFT(RIGHT($L$1,11),10),1)/100000000)))</f>
        <v>29.2897485881</v>
      </c>
      <c r="M2355" s="36">
        <f t="shared" ca="1" si="183"/>
        <v>1.2756292356288776</v>
      </c>
      <c r="N2355" s="37" t="str">
        <f ca="1">IF(E2355="","",IF(ISERROR([1]!EM_S_EST_NETPROFIT(E2355,行业估值!$E$6,deadline)/100000000),"-",[1]!EM_S_EST_NETPROFIT(E2355,行业估值!$E$6,deadline)/100000000))</f>
        <v>-</v>
      </c>
      <c r="O2355" s="36" t="str">
        <f t="shared" ca="1" si="184"/>
        <v>-</v>
      </c>
      <c r="T2355" s="64" t="s">
        <v>4620</v>
      </c>
      <c r="U2355" s="64" t="s">
        <v>4621</v>
      </c>
    </row>
    <row r="2356" spans="4:21">
      <c r="D2356" s="45" t="str">
        <f>IF(AND(行业估值!$B$39=$G2356,COUNTIF($G$2:$G$2552,$G2356)&gt;=1),COUNTIF($G$2:G2356,$G2356),"")</f>
        <v/>
      </c>
      <c r="E2356" s="65" t="str">
        <f t="shared" si="180"/>
        <v>600200.SH</v>
      </c>
      <c r="F2356" s="65" t="str">
        <f t="shared" si="181"/>
        <v>江苏吴中</v>
      </c>
      <c r="G2356" s="34" t="str">
        <f>IF(E2356="","",IF(行业估值!$C$5="申万行业",[1]!EM_S_INFO_INDUSTRY_SW2014(E2356,"1"),IF(行业估值!$C$5="证监会行业",[1]!EM_S_INFO_INDUSTRY_CSRC1(E2356,"1"),[1]!EM_S_INFO_INDUSTRY_EM2016(E2356,"1"))))</f>
        <v>医药生物</v>
      </c>
      <c r="H2356" s="34" t="str">
        <f>IF(E2356="","",IF($H$1="上证50",[1]!EM_S_INFO_COMPINDEX(E2356,"000016"),"")&amp;IF($H$1="上证180",[1]!EM_S_INFO_COMPINDEX(E2356,"000010"),"")&amp;IF($H$1="沪深300",[1]!EM_S_INFO_COMPINDEX(E2356,"000300"),"")&amp;IF(AND($H$1="上证A股",RIGHT(E2356,2)="SH"),"是","")&amp;IF(AND($H$1="深证A股",RIGHT(E2356,2)="SZ"),"是","")&amp;IF(AND($H$1="创业板",LEFT(E2356,1)-3=0),"是","")&amp;IF(AND($H$1="全部A股",E2356&lt;&gt;0),"是","")&amp;IF(AND($H$1="中小板",LEFT(E2356,3)="002"),"是",""))</f>
        <v>是</v>
      </c>
      <c r="I2356" s="46">
        <f ca="1">IF(E2356="","",IF(OR([1]!EM_S_VAL_MV(E2356,deadline)="",[1]!EM_S_VAL_MV(E2356,deadline)="--",[1]!EM_S_VAL_MV(E2356,deadline)="null"),0,[1]!EM_S_VAL_MV(E2356,deadline)/100000000))</f>
        <v>34.4083805856</v>
      </c>
      <c r="J2356" s="46">
        <f ca="1">IF(E2356="","",IF(RIGHT(LEFT($J$1,6),3)="TTM",[1]!EM_S_FA_PROFIT_TTM(E2356,LEFT(RIGHT($J$1,11),10),1)/100000000,[1]!EM_S_STM07_IS(E2356,61,LEFT(RIGHT($J$1,5),4)&amp;"-12-31",1)/100000000))</f>
        <v>-3.4607490757999999</v>
      </c>
      <c r="K2356" s="36">
        <f t="shared" ca="1" si="182"/>
        <v>-9.9424661632383806</v>
      </c>
      <c r="L2356" s="46">
        <f ca="1">IF(E2356="","",IF(ISERROR(IF(行业估值!$E$7="最新年报",[1]!EM_S_STM07_BS(E2356,140,LEFT(RIGHT($L$1,5),4)&amp;"-12-31",1)/100000000,[1]!EM_S_STM07_BS(E2356,140,LEFT(RIGHT($L$1,11),10),1)/100000000)),0,IF(行业估值!$E$7="最新年报",[1]!EM_S_STM07_BS(E2356,140,LEFT(RIGHT($L$1,5),4)&amp;"-12-31",1)/100000000,[1]!EM_S_STM07_BS(E2356,140,LEFT(RIGHT($L$1,11),10),1)/100000000)))</f>
        <v>23.924213295300003</v>
      </c>
      <c r="M2356" s="36">
        <f t="shared" ca="1" si="183"/>
        <v>1.438224118841126</v>
      </c>
      <c r="N2356" s="37" t="str">
        <f ca="1">IF(E2356="","",IF(ISERROR([1]!EM_S_EST_NETPROFIT(E2356,行业估值!$E$6,deadline)/100000000),"-",[1]!EM_S_EST_NETPROFIT(E2356,行业估值!$E$6,deadline)/100000000))</f>
        <v>-</v>
      </c>
      <c r="O2356" s="36" t="str">
        <f t="shared" ca="1" si="184"/>
        <v>-</v>
      </c>
      <c r="T2356" s="64" t="s">
        <v>4622</v>
      </c>
      <c r="U2356" s="64" t="s">
        <v>4623</v>
      </c>
    </row>
    <row r="2357" spans="4:21">
      <c r="D2357" s="45" t="str">
        <f>IF(AND(行业估值!$B$39=$G2357,COUNTIF($G$2:$G$2552,$G2357)&gt;=1),COUNTIF($G$2:G2357,$G2357),"")</f>
        <v/>
      </c>
      <c r="E2357" s="65" t="str">
        <f t="shared" si="180"/>
        <v>600201.SH</v>
      </c>
      <c r="F2357" s="65" t="str">
        <f t="shared" si="181"/>
        <v>生物股份</v>
      </c>
      <c r="G2357" s="34" t="str">
        <f>IF(E2357="","",IF(行业估值!$C$5="申万行业",[1]!EM_S_INFO_INDUSTRY_SW2014(E2357,"1"),IF(行业估值!$C$5="证监会行业",[1]!EM_S_INFO_INDUSTRY_CSRC1(E2357,"1"),[1]!EM_S_INFO_INDUSTRY_EM2016(E2357,"1"))))</f>
        <v>农林牧渔</v>
      </c>
      <c r="H2357" s="34" t="str">
        <f>IF(E2357="","",IF($H$1="上证50",[1]!EM_S_INFO_COMPINDEX(E2357,"000016"),"")&amp;IF($H$1="上证180",[1]!EM_S_INFO_COMPINDEX(E2357,"000010"),"")&amp;IF($H$1="沪深300",[1]!EM_S_INFO_COMPINDEX(E2357,"000300"),"")&amp;IF(AND($H$1="上证A股",RIGHT(E2357,2)="SH"),"是","")&amp;IF(AND($H$1="深证A股",RIGHT(E2357,2)="SZ"),"是","")&amp;IF(AND($H$1="创业板",LEFT(E2357,1)-3=0),"是","")&amp;IF(AND($H$1="全部A股",E2357&lt;&gt;0),"是","")&amp;IF(AND($H$1="中小板",LEFT(E2357,3)="002"),"是",""))</f>
        <v>是</v>
      </c>
      <c r="I2357" s="46">
        <f ca="1">IF(E2357="","",IF(OR([1]!EM_S_VAL_MV(E2357,deadline)="",[1]!EM_S_VAL_MV(E2357,deadline)="--",[1]!EM_S_VAL_MV(E2357,deadline)="null"),0,[1]!EM_S_VAL_MV(E2357,deadline)/100000000))</f>
        <v>216.35075029610002</v>
      </c>
      <c r="J2357" s="46">
        <f ca="1">IF(E2357="","",IF(RIGHT(LEFT($J$1,6),3)="TTM",[1]!EM_S_FA_PROFIT_TTM(E2357,LEFT(RIGHT($J$1,11),10),1)/100000000,[1]!EM_S_STM07_IS(E2357,61,LEFT(RIGHT($J$1,5),4)&amp;"-12-31",1)/100000000))</f>
        <v>3.2316067129000001</v>
      </c>
      <c r="K2357" s="36">
        <f t="shared" ca="1" si="182"/>
        <v>66.948354028498031</v>
      </c>
      <c r="L2357" s="46">
        <f ca="1">IF(E2357="","",IF(ISERROR(IF(行业估值!$E$7="最新年报",[1]!EM_S_STM07_BS(E2357,140,LEFT(RIGHT($L$1,5),4)&amp;"-12-31",1)/100000000,[1]!EM_S_STM07_BS(E2357,140,LEFT(RIGHT($L$1,11),10),1)/100000000)),0,IF(行业估值!$E$7="最新年报",[1]!EM_S_STM07_BS(E2357,140,LEFT(RIGHT($L$1,5),4)&amp;"-12-31",1)/100000000,[1]!EM_S_STM07_BS(E2357,140,LEFT(RIGHT($L$1,11),10),1)/100000000)))</f>
        <v>47.917810015600004</v>
      </c>
      <c r="M2357" s="36">
        <f t="shared" ca="1" si="183"/>
        <v>4.5150383589246958</v>
      </c>
      <c r="N2357" s="37">
        <f ca="1">IF(E2357="","",IF(ISERROR([1]!EM_S_EST_NETPROFIT(E2357,行业估值!$E$6,deadline)/100000000),"-",[1]!EM_S_EST_NETPROFIT(E2357,行业估值!$E$6,deadline)/100000000))</f>
        <v>4.2382375000000003</v>
      </c>
      <c r="O2357" s="36">
        <f t="shared" ca="1" si="184"/>
        <v>51.047339913372006</v>
      </c>
      <c r="T2357" s="64" t="s">
        <v>4624</v>
      </c>
      <c r="U2357" s="64" t="s">
        <v>4625</v>
      </c>
    </row>
    <row r="2358" spans="4:21">
      <c r="D2358" s="45">
        <f>IF(AND(行业估值!$B$39=$G2358,COUNTIF($G$2:$G$2552,$G2358)&gt;=1),COUNTIF($G$2:G2358,$G2358),"")</f>
        <v>231</v>
      </c>
      <c r="E2358" s="65" t="str">
        <f t="shared" si="180"/>
        <v>600202.SH</v>
      </c>
      <c r="F2358" s="65" t="str">
        <f t="shared" si="181"/>
        <v>哈空调</v>
      </c>
      <c r="G2358" s="34" t="str">
        <f>IF(E2358="","",IF(行业估值!$C$5="申万行业",[1]!EM_S_INFO_INDUSTRY_SW2014(E2358,"1"),IF(行业估值!$C$5="证监会行业",[1]!EM_S_INFO_INDUSTRY_CSRC1(E2358,"1"),[1]!EM_S_INFO_INDUSTRY_EM2016(E2358,"1"))))</f>
        <v>机械设备</v>
      </c>
      <c r="H2358" s="34" t="str">
        <f>IF(E2358="","",IF($H$1="上证50",[1]!EM_S_INFO_COMPINDEX(E2358,"000016"),"")&amp;IF($H$1="上证180",[1]!EM_S_INFO_COMPINDEX(E2358,"000010"),"")&amp;IF($H$1="沪深300",[1]!EM_S_INFO_COMPINDEX(E2358,"000300"),"")&amp;IF(AND($H$1="上证A股",RIGHT(E2358,2)="SH"),"是","")&amp;IF(AND($H$1="深证A股",RIGHT(E2358,2)="SZ"),"是","")&amp;IF(AND($H$1="创业板",LEFT(E2358,1)-3=0),"是","")&amp;IF(AND($H$1="全部A股",E2358&lt;&gt;0),"是","")&amp;IF(AND($H$1="中小板",LEFT(E2358,3)="002"),"是",""))</f>
        <v>是</v>
      </c>
      <c r="I2358" s="46">
        <f ca="1">IF(E2358="","",IF(OR([1]!EM_S_VAL_MV(E2358,deadline)="",[1]!EM_S_VAL_MV(E2358,deadline)="--",[1]!EM_S_VAL_MV(E2358,deadline)="null"),0,[1]!EM_S_VAL_MV(E2358,deadline)/100000000))</f>
        <v>18.0553456512</v>
      </c>
      <c r="J2358" s="46">
        <f ca="1">IF(E2358="","",IF(RIGHT(LEFT($J$1,6),3)="TTM",[1]!EM_S_FA_PROFIT_TTM(E2358,LEFT(RIGHT($J$1,11),10),1)/100000000,[1]!EM_S_STM07_IS(E2358,61,LEFT(RIGHT($J$1,5),4)&amp;"-12-31",1)/100000000))</f>
        <v>0.50478016590000008</v>
      </c>
      <c r="K2358" s="36">
        <f t="shared" ca="1" si="182"/>
        <v>35.768730371979139</v>
      </c>
      <c r="L2358" s="46">
        <f ca="1">IF(E2358="","",IF(ISERROR(IF(行业估值!$E$7="最新年报",[1]!EM_S_STM07_BS(E2358,140,LEFT(RIGHT($L$1,5),4)&amp;"-12-31",1)/100000000,[1]!EM_S_STM07_BS(E2358,140,LEFT(RIGHT($L$1,11),10),1)/100000000)),0,IF(行业估值!$E$7="最新年报",[1]!EM_S_STM07_BS(E2358,140,LEFT(RIGHT($L$1,5),4)&amp;"-12-31",1)/100000000,[1]!EM_S_STM07_BS(E2358,140,LEFT(RIGHT($L$1,11),10),1)/100000000)))</f>
        <v>6.5679870551999997</v>
      </c>
      <c r="M2358" s="36">
        <f t="shared" ca="1" si="183"/>
        <v>2.7489922710650352</v>
      </c>
      <c r="N2358" s="37" t="str">
        <f ca="1">IF(E2358="","",IF(ISERROR([1]!EM_S_EST_NETPROFIT(E2358,行业估值!$E$6,deadline)/100000000),"-",[1]!EM_S_EST_NETPROFIT(E2358,行业估值!$E$6,deadline)/100000000))</f>
        <v>-</v>
      </c>
      <c r="O2358" s="36" t="str">
        <f t="shared" ca="1" si="184"/>
        <v>-</v>
      </c>
      <c r="T2358" s="64" t="s">
        <v>4626</v>
      </c>
      <c r="U2358" s="64" t="s">
        <v>4627</v>
      </c>
    </row>
    <row r="2359" spans="4:21">
      <c r="D2359" s="45" t="str">
        <f>IF(AND(行业估值!$B$39=$G2359,COUNTIF($G$2:$G$2552,$G2359)&gt;=1),COUNTIF($G$2:G2359,$G2359),"")</f>
        <v/>
      </c>
      <c r="E2359" s="65" t="str">
        <f t="shared" si="180"/>
        <v>600203.SH</v>
      </c>
      <c r="F2359" s="65" t="str">
        <f t="shared" si="181"/>
        <v>福日电子</v>
      </c>
      <c r="G2359" s="34" t="str">
        <f>IF(E2359="","",IF(行业估值!$C$5="申万行业",[1]!EM_S_INFO_INDUSTRY_SW2014(E2359,"1"),IF(行业估值!$C$5="证监会行业",[1]!EM_S_INFO_INDUSTRY_CSRC1(E2359,"1"),[1]!EM_S_INFO_INDUSTRY_EM2016(E2359,"1"))))</f>
        <v>电子设备</v>
      </c>
      <c r="H2359" s="34" t="str">
        <f>IF(E2359="","",IF($H$1="上证50",[1]!EM_S_INFO_COMPINDEX(E2359,"000016"),"")&amp;IF($H$1="上证180",[1]!EM_S_INFO_COMPINDEX(E2359,"000010"),"")&amp;IF($H$1="沪深300",[1]!EM_S_INFO_COMPINDEX(E2359,"000300"),"")&amp;IF(AND($H$1="上证A股",RIGHT(E2359,2)="SH"),"是","")&amp;IF(AND($H$1="深证A股",RIGHT(E2359,2)="SZ"),"是","")&amp;IF(AND($H$1="创业板",LEFT(E2359,1)-3=0),"是","")&amp;IF(AND($H$1="全部A股",E2359&lt;&gt;0),"是","")&amp;IF(AND($H$1="中小板",LEFT(E2359,3)="002"),"是",""))</f>
        <v>是</v>
      </c>
      <c r="I2359" s="46">
        <f ca="1">IF(E2359="","",IF(OR([1]!EM_S_VAL_MV(E2359,deadline)="",[1]!EM_S_VAL_MV(E2359,deadline)="--",[1]!EM_S_VAL_MV(E2359,deadline)="null"),0,[1]!EM_S_VAL_MV(E2359,deadline)/100000000))</f>
        <v>25.926196416</v>
      </c>
      <c r="J2359" s="46">
        <f ca="1">IF(E2359="","",IF(RIGHT(LEFT($J$1,6),3)="TTM",[1]!EM_S_FA_PROFIT_TTM(E2359,LEFT(RIGHT($J$1,11),10),1)/100000000,[1]!EM_S_STM07_IS(E2359,61,LEFT(RIGHT($J$1,5),4)&amp;"-12-31",1)/100000000))</f>
        <v>0.52686114539999995</v>
      </c>
      <c r="K2359" s="36">
        <f t="shared" ca="1" si="182"/>
        <v>49.208784216411495</v>
      </c>
      <c r="L2359" s="46">
        <f ca="1">IF(E2359="","",IF(ISERROR(IF(行业估值!$E$7="最新年报",[1]!EM_S_STM07_BS(E2359,140,LEFT(RIGHT($L$1,5),4)&amp;"-12-31",1)/100000000,[1]!EM_S_STM07_BS(E2359,140,LEFT(RIGHT($L$1,11),10),1)/100000000)),0,IF(行业估值!$E$7="最新年报",[1]!EM_S_STM07_BS(E2359,140,LEFT(RIGHT($L$1,5),4)&amp;"-12-31",1)/100000000,[1]!EM_S_STM07_BS(E2359,140,LEFT(RIGHT($L$1,11),10),1)/100000000)))</f>
        <v>20.8767956704</v>
      </c>
      <c r="M2359" s="36">
        <f t="shared" ca="1" si="183"/>
        <v>1.2418666554637623</v>
      </c>
      <c r="N2359" s="37" t="str">
        <f ca="1">IF(E2359="","",IF(ISERROR([1]!EM_S_EST_NETPROFIT(E2359,行业估值!$E$6,deadline)/100000000),"-",[1]!EM_S_EST_NETPROFIT(E2359,行业估值!$E$6,deadline)/100000000))</f>
        <v>-</v>
      </c>
      <c r="O2359" s="36" t="str">
        <f t="shared" ca="1" si="184"/>
        <v>-</v>
      </c>
      <c r="T2359" s="64" t="s">
        <v>4628</v>
      </c>
      <c r="U2359" s="64" t="s">
        <v>4629</v>
      </c>
    </row>
    <row r="2360" spans="4:21">
      <c r="D2360" s="45" t="str">
        <f>IF(AND(行业估值!$B$39=$G2360,COUNTIF($G$2:$G$2552,$G2360)&gt;=1),COUNTIF($G$2:G2360,$G2360),"")</f>
        <v/>
      </c>
      <c r="E2360" s="65" t="str">
        <f t="shared" si="180"/>
        <v>600206.SH</v>
      </c>
      <c r="F2360" s="65" t="str">
        <f t="shared" si="181"/>
        <v>有研新材</v>
      </c>
      <c r="G2360" s="34" t="str">
        <f>IF(E2360="","",IF(行业估值!$C$5="申万行业",[1]!EM_S_INFO_INDUSTRY_SW2014(E2360,"1"),IF(行业估值!$C$5="证监会行业",[1]!EM_S_INFO_INDUSTRY_CSRC1(E2360,"1"),[1]!EM_S_INFO_INDUSTRY_EM2016(E2360,"1"))))</f>
        <v>有色金属</v>
      </c>
      <c r="H2360" s="34" t="str">
        <f>IF(E2360="","",IF($H$1="上证50",[1]!EM_S_INFO_COMPINDEX(E2360,"000016"),"")&amp;IF($H$1="上证180",[1]!EM_S_INFO_COMPINDEX(E2360,"000010"),"")&amp;IF($H$1="沪深300",[1]!EM_S_INFO_COMPINDEX(E2360,"000300"),"")&amp;IF(AND($H$1="上证A股",RIGHT(E2360,2)="SH"),"是","")&amp;IF(AND($H$1="深证A股",RIGHT(E2360,2)="SZ"),"是","")&amp;IF(AND($H$1="创业板",LEFT(E2360,1)-3=0),"是","")&amp;IF(AND($H$1="全部A股",E2360&lt;&gt;0),"是","")&amp;IF(AND($H$1="中小板",LEFT(E2360,3)="002"),"是",""))</f>
        <v>是</v>
      </c>
      <c r="I2360" s="46">
        <f ca="1">IF(E2360="","",IF(OR([1]!EM_S_VAL_MV(E2360,deadline)="",[1]!EM_S_VAL_MV(E2360,deadline)="--",[1]!EM_S_VAL_MV(E2360,deadline)="null"),0,[1]!EM_S_VAL_MV(E2360,deadline)/100000000))</f>
        <v>82.128089203999991</v>
      </c>
      <c r="J2360" s="46">
        <f ca="1">IF(E2360="","",IF(RIGHT(LEFT($J$1,6),3)="TTM",[1]!EM_S_FA_PROFIT_TTM(E2360,LEFT(RIGHT($J$1,11),10),1)/100000000,[1]!EM_S_STM07_IS(E2360,61,LEFT(RIGHT($J$1,5),4)&amp;"-12-31",1)/100000000))</f>
        <v>0.91289811700000001</v>
      </c>
      <c r="K2360" s="36">
        <f t="shared" ca="1" si="182"/>
        <v>89.964134742541034</v>
      </c>
      <c r="L2360" s="46">
        <f ca="1">IF(E2360="","",IF(ISERROR(IF(行业估值!$E$7="最新年报",[1]!EM_S_STM07_BS(E2360,140,LEFT(RIGHT($L$1,5),4)&amp;"-12-31",1)/100000000,[1]!EM_S_STM07_BS(E2360,140,LEFT(RIGHT($L$1,11),10),1)/100000000)),0,IF(行业估值!$E$7="最新年报",[1]!EM_S_STM07_BS(E2360,140,LEFT(RIGHT($L$1,5),4)&amp;"-12-31",1)/100000000,[1]!EM_S_STM07_BS(E2360,140,LEFT(RIGHT($L$1,11),10),1)/100000000)))</f>
        <v>30.265624490900002</v>
      </c>
      <c r="M2360" s="36">
        <f t="shared" ca="1" si="183"/>
        <v>2.7135765603876281</v>
      </c>
      <c r="N2360" s="37" t="str">
        <f ca="1">IF(E2360="","",IF(ISERROR([1]!EM_S_EST_NETPROFIT(E2360,行业估值!$E$6,deadline)/100000000),"-",[1]!EM_S_EST_NETPROFIT(E2360,行业估值!$E$6,deadline)/100000000))</f>
        <v>-</v>
      </c>
      <c r="O2360" s="36" t="str">
        <f t="shared" ca="1" si="184"/>
        <v>-</v>
      </c>
      <c r="T2360" s="64" t="s">
        <v>4630</v>
      </c>
      <c r="U2360" s="64" t="s">
        <v>4631</v>
      </c>
    </row>
    <row r="2361" spans="4:21">
      <c r="D2361" s="45" t="str">
        <f>IF(AND(行业估值!$B$39=$G2361,COUNTIF($G$2:$G$2552,$G2361)&gt;=1),COUNTIF($G$2:G2361,$G2361),"")</f>
        <v/>
      </c>
      <c r="E2361" s="65" t="str">
        <f t="shared" si="180"/>
        <v>600207.SH</v>
      </c>
      <c r="F2361" s="65" t="str">
        <f t="shared" si="181"/>
        <v>安彩高科</v>
      </c>
      <c r="G2361" s="34" t="str">
        <f>IF(E2361="","",IF(行业估值!$C$5="申万行业",[1]!EM_S_INFO_INDUSTRY_SW2014(E2361,"1"),IF(行业估值!$C$5="证监会行业",[1]!EM_S_INFO_INDUSTRY_CSRC1(E2361,"1"),[1]!EM_S_INFO_INDUSTRY_EM2016(E2361,"1"))))</f>
        <v>综合</v>
      </c>
      <c r="H2361" s="34" t="str">
        <f>IF(E2361="","",IF($H$1="上证50",[1]!EM_S_INFO_COMPINDEX(E2361,"000016"),"")&amp;IF($H$1="上证180",[1]!EM_S_INFO_COMPINDEX(E2361,"000010"),"")&amp;IF($H$1="沪深300",[1]!EM_S_INFO_COMPINDEX(E2361,"000300"),"")&amp;IF(AND($H$1="上证A股",RIGHT(E2361,2)="SH"),"是","")&amp;IF(AND($H$1="深证A股",RIGHT(E2361,2)="SZ"),"是","")&amp;IF(AND($H$1="创业板",LEFT(E2361,1)-3=0),"是","")&amp;IF(AND($H$1="全部A股",E2361&lt;&gt;0),"是","")&amp;IF(AND($H$1="中小板",LEFT(E2361,3)="002"),"是",""))</f>
        <v>是</v>
      </c>
      <c r="I2361" s="46">
        <f ca="1">IF(E2361="","",IF(OR([1]!EM_S_VAL_MV(E2361,deadline)="",[1]!EM_S_VAL_MV(E2361,deadline)="--",[1]!EM_S_VAL_MV(E2361,deadline)="null"),0,[1]!EM_S_VAL_MV(E2361,deadline)/100000000))</f>
        <v>38.83301883</v>
      </c>
      <c r="J2361" s="46">
        <f ca="1">IF(E2361="","",IF(RIGHT(LEFT($J$1,6),3)="TTM",[1]!EM_S_FA_PROFIT_TTM(E2361,LEFT(RIGHT($J$1,11),10),1)/100000000,[1]!EM_S_STM07_IS(E2361,61,LEFT(RIGHT($J$1,5),4)&amp;"-12-31",1)/100000000))</f>
        <v>-2.730343607</v>
      </c>
      <c r="K2361" s="36">
        <f t="shared" ca="1" si="182"/>
        <v>-14.222758897612993</v>
      </c>
      <c r="L2361" s="46">
        <f ca="1">IF(E2361="","",IF(ISERROR(IF(行业估值!$E$7="最新年报",[1]!EM_S_STM07_BS(E2361,140,LEFT(RIGHT($L$1,5),4)&amp;"-12-31",1)/100000000,[1]!EM_S_STM07_BS(E2361,140,LEFT(RIGHT($L$1,11),10),1)/100000000)),0,IF(行业估值!$E$7="最新年报",[1]!EM_S_STM07_BS(E2361,140,LEFT(RIGHT($L$1,5),4)&amp;"-12-31",1)/100000000,[1]!EM_S_STM07_BS(E2361,140,LEFT(RIGHT($L$1,11),10),1)/100000000)))</f>
        <v>16.000128183599998</v>
      </c>
      <c r="M2361" s="36">
        <f t="shared" ca="1" si="183"/>
        <v>2.4270442326708066</v>
      </c>
      <c r="N2361" s="37" t="str">
        <f ca="1">IF(E2361="","",IF(ISERROR([1]!EM_S_EST_NETPROFIT(E2361,行业估值!$E$6,deadline)/100000000),"-",[1]!EM_S_EST_NETPROFIT(E2361,行业估值!$E$6,deadline)/100000000))</f>
        <v>-</v>
      </c>
      <c r="O2361" s="36" t="str">
        <f t="shared" ca="1" si="184"/>
        <v>-</v>
      </c>
      <c r="T2361" s="64" t="s">
        <v>4632</v>
      </c>
      <c r="U2361" s="64" t="s">
        <v>4633</v>
      </c>
    </row>
    <row r="2362" spans="4:21">
      <c r="D2362" s="45" t="str">
        <f>IF(AND(行业估值!$B$39=$G2362,COUNTIF($G$2:$G$2552,$G2362)&gt;=1),COUNTIF($G$2:G2362,$G2362),"")</f>
        <v/>
      </c>
      <c r="E2362" s="65" t="str">
        <f t="shared" si="180"/>
        <v>600208.SH</v>
      </c>
      <c r="F2362" s="65" t="str">
        <f t="shared" si="181"/>
        <v>新湖中宝</v>
      </c>
      <c r="G2362" s="34" t="str">
        <f>IF(E2362="","",IF(行业估值!$C$5="申万行业",[1]!EM_S_INFO_INDUSTRY_SW2014(E2362,"1"),IF(行业估值!$C$5="证监会行业",[1]!EM_S_INFO_INDUSTRY_CSRC1(E2362,"1"),[1]!EM_S_INFO_INDUSTRY_EM2016(E2362,"1"))))</f>
        <v>房地产</v>
      </c>
      <c r="H2362" s="34" t="str">
        <f>IF(E2362="","",IF($H$1="上证50",[1]!EM_S_INFO_COMPINDEX(E2362,"000016"),"")&amp;IF($H$1="上证180",[1]!EM_S_INFO_COMPINDEX(E2362,"000010"),"")&amp;IF($H$1="沪深300",[1]!EM_S_INFO_COMPINDEX(E2362,"000300"),"")&amp;IF(AND($H$1="上证A股",RIGHT(E2362,2)="SH"),"是","")&amp;IF(AND($H$1="深证A股",RIGHT(E2362,2)="SZ"),"是","")&amp;IF(AND($H$1="创业板",LEFT(E2362,1)-3=0),"是","")&amp;IF(AND($H$1="全部A股",E2362&lt;&gt;0),"是","")&amp;IF(AND($H$1="中小板",LEFT(E2362,3)="002"),"是",""))</f>
        <v>是</v>
      </c>
      <c r="I2362" s="46">
        <f ca="1">IF(E2362="","",IF(OR([1]!EM_S_VAL_MV(E2362,deadline)="",[1]!EM_S_VAL_MV(E2362,deadline)="--",[1]!EM_S_VAL_MV(E2362,deadline)="null"),0,[1]!EM_S_VAL_MV(E2362,deadline)/100000000))</f>
        <v>314.73597341760001</v>
      </c>
      <c r="J2362" s="46">
        <f ca="1">IF(E2362="","",IF(RIGHT(LEFT($J$1,6),3)="TTM",[1]!EM_S_FA_PROFIT_TTM(E2362,LEFT(RIGHT($J$1,11),10),1)/100000000,[1]!EM_S_STM07_IS(E2362,61,LEFT(RIGHT($J$1,5),4)&amp;"-12-31",1)/100000000))</f>
        <v>33.579065963000005</v>
      </c>
      <c r="K2362" s="36">
        <f t="shared" ca="1" si="182"/>
        <v>9.3729817787189287</v>
      </c>
      <c r="L2362" s="46">
        <f ca="1">IF(E2362="","",IF(ISERROR(IF(行业估值!$E$7="最新年报",[1]!EM_S_STM07_BS(E2362,140,LEFT(RIGHT($L$1,5),4)&amp;"-12-31",1)/100000000,[1]!EM_S_STM07_BS(E2362,140,LEFT(RIGHT($L$1,11),10),1)/100000000)),0,IF(行业估值!$E$7="最新年报",[1]!EM_S_STM07_BS(E2362,140,LEFT(RIGHT($L$1,5),4)&amp;"-12-31",1)/100000000,[1]!EM_S_STM07_BS(E2362,140,LEFT(RIGHT($L$1,11),10),1)/100000000)))</f>
        <v>353.51799601970004</v>
      </c>
      <c r="M2362" s="36">
        <f t="shared" ca="1" si="183"/>
        <v>0.89029689283501467</v>
      </c>
      <c r="N2362" s="37">
        <f ca="1">IF(E2362="","",IF(ISERROR([1]!EM_S_EST_NETPROFIT(E2362,行业估值!$E$6,deadline)/100000000),"-",[1]!EM_S_EST_NETPROFIT(E2362,行业估值!$E$6,deadline)/100000000))</f>
        <v>31.49</v>
      </c>
      <c r="O2362" s="36">
        <f t="shared" ca="1" si="184"/>
        <v>9.9947911533058118</v>
      </c>
      <c r="T2362" s="64" t="s">
        <v>4634</v>
      </c>
      <c r="U2362" s="64" t="s">
        <v>4635</v>
      </c>
    </row>
    <row r="2363" spans="4:21">
      <c r="D2363" s="45" t="str">
        <f>IF(AND(行业估值!$B$39=$G2363,COUNTIF($G$2:$G$2552,$G2363)&gt;=1),COUNTIF($G$2:G2363,$G2363),"")</f>
        <v/>
      </c>
      <c r="E2363" s="65" t="str">
        <f t="shared" si="180"/>
        <v>600209.SH</v>
      </c>
      <c r="F2363" s="65" t="str">
        <f t="shared" si="181"/>
        <v>ST罗顿</v>
      </c>
      <c r="G2363" s="34" t="str">
        <f>IF(E2363="","",IF(行业估值!$C$5="申万行业",[1]!EM_S_INFO_INDUSTRY_SW2014(E2363,"1"),IF(行业估值!$C$5="证监会行业",[1]!EM_S_INFO_INDUSTRY_CSRC1(E2363,"1"),[1]!EM_S_INFO_INDUSTRY_EM2016(E2363,"1"))))</f>
        <v>休闲、生活及专业服务</v>
      </c>
      <c r="H2363" s="34" t="str">
        <f>IF(E2363="","",IF($H$1="上证50",[1]!EM_S_INFO_COMPINDEX(E2363,"000016"),"")&amp;IF($H$1="上证180",[1]!EM_S_INFO_COMPINDEX(E2363,"000010"),"")&amp;IF($H$1="沪深300",[1]!EM_S_INFO_COMPINDEX(E2363,"000300"),"")&amp;IF(AND($H$1="上证A股",RIGHT(E2363,2)="SH"),"是","")&amp;IF(AND($H$1="深证A股",RIGHT(E2363,2)="SZ"),"是","")&amp;IF(AND($H$1="创业板",LEFT(E2363,1)-3=0),"是","")&amp;IF(AND($H$1="全部A股",E2363&lt;&gt;0),"是","")&amp;IF(AND($H$1="中小板",LEFT(E2363,3)="002"),"是",""))</f>
        <v>是</v>
      </c>
      <c r="I2363" s="46">
        <f ca="1">IF(E2363="","",IF(OR([1]!EM_S_VAL_MV(E2363,deadline)="",[1]!EM_S_VAL_MV(E2363,deadline)="--",[1]!EM_S_VAL_MV(E2363,deadline)="null"),0,[1]!EM_S_VAL_MV(E2363,deadline)/100000000))</f>
        <v>11.8094004461</v>
      </c>
      <c r="J2363" s="46">
        <f ca="1">IF(E2363="","",IF(RIGHT(LEFT($J$1,6),3)="TTM",[1]!EM_S_FA_PROFIT_TTM(E2363,LEFT(RIGHT($J$1,11),10),1)/100000000,[1]!EM_S_STM07_IS(E2363,61,LEFT(RIGHT($J$1,5),4)&amp;"-12-31",1)/100000000))</f>
        <v>7.6981754900000005E-2</v>
      </c>
      <c r="K2363" s="36">
        <f t="shared" ca="1" si="182"/>
        <v>153.40518622159911</v>
      </c>
      <c r="L2363" s="46">
        <f ca="1">IF(E2363="","",IF(ISERROR(IF(行业估值!$E$7="最新年报",[1]!EM_S_STM07_BS(E2363,140,LEFT(RIGHT($L$1,5),4)&amp;"-12-31",1)/100000000,[1]!EM_S_STM07_BS(E2363,140,LEFT(RIGHT($L$1,11),10),1)/100000000)),0,IF(行业估值!$E$7="最新年报",[1]!EM_S_STM07_BS(E2363,140,LEFT(RIGHT($L$1,5),4)&amp;"-12-31",1)/100000000,[1]!EM_S_STM07_BS(E2363,140,LEFT(RIGHT($L$1,11),10),1)/100000000)))</f>
        <v>5.8184360035000005</v>
      </c>
      <c r="M2363" s="36">
        <f t="shared" ca="1" si="183"/>
        <v>2.0296520300294127</v>
      </c>
      <c r="N2363" s="37" t="str">
        <f ca="1">IF(E2363="","",IF(ISERROR([1]!EM_S_EST_NETPROFIT(E2363,行业估值!$E$6,deadline)/100000000),"-",[1]!EM_S_EST_NETPROFIT(E2363,行业估值!$E$6,deadline)/100000000))</f>
        <v>-</v>
      </c>
      <c r="O2363" s="36" t="str">
        <f t="shared" ca="1" si="184"/>
        <v>-</v>
      </c>
      <c r="T2363" s="64" t="s">
        <v>7364</v>
      </c>
      <c r="U2363" s="64" t="s">
        <v>4636</v>
      </c>
    </row>
    <row r="2364" spans="4:21">
      <c r="D2364" s="45" t="str">
        <f>IF(AND(行业估值!$B$39=$G2364,COUNTIF($G$2:$G$2552,$G2364)&gt;=1),COUNTIF($G$2:G2364,$G2364),"")</f>
        <v/>
      </c>
      <c r="E2364" s="65" t="str">
        <f t="shared" si="180"/>
        <v>600210.SH</v>
      </c>
      <c r="F2364" s="65" t="str">
        <f t="shared" si="181"/>
        <v>紫江企业</v>
      </c>
      <c r="G2364" s="34" t="str">
        <f>IF(E2364="","",IF(行业估值!$C$5="申万行业",[1]!EM_S_INFO_INDUSTRY_SW2014(E2364,"1"),IF(行业估值!$C$5="证监会行业",[1]!EM_S_INFO_INDUSTRY_CSRC1(E2364,"1"),[1]!EM_S_INFO_INDUSTRY_EM2016(E2364,"1"))))</f>
        <v>轻工制造</v>
      </c>
      <c r="H2364" s="34" t="str">
        <f>IF(E2364="","",IF($H$1="上证50",[1]!EM_S_INFO_COMPINDEX(E2364,"000016"),"")&amp;IF($H$1="上证180",[1]!EM_S_INFO_COMPINDEX(E2364,"000010"),"")&amp;IF($H$1="沪深300",[1]!EM_S_INFO_COMPINDEX(E2364,"000300"),"")&amp;IF(AND($H$1="上证A股",RIGHT(E2364,2)="SH"),"是","")&amp;IF(AND($H$1="深证A股",RIGHT(E2364,2)="SZ"),"是","")&amp;IF(AND($H$1="创业板",LEFT(E2364,1)-3=0),"是","")&amp;IF(AND($H$1="全部A股",E2364&lt;&gt;0),"是","")&amp;IF(AND($H$1="中小板",LEFT(E2364,3)="002"),"是",""))</f>
        <v>是</v>
      </c>
      <c r="I2364" s="46">
        <f ca="1">IF(E2364="","",IF(OR([1]!EM_S_VAL_MV(E2364,deadline)="",[1]!EM_S_VAL_MV(E2364,deadline)="--",[1]!EM_S_VAL_MV(E2364,deadline)="null"),0,[1]!EM_S_VAL_MV(E2364,deadline)/100000000))</f>
        <v>53.085765530000003</v>
      </c>
      <c r="J2364" s="46">
        <f ca="1">IF(E2364="","",IF(RIGHT(LEFT($J$1,6),3)="TTM",[1]!EM_S_FA_PROFIT_TTM(E2364,LEFT(RIGHT($J$1,11),10),1)/100000000,[1]!EM_S_STM07_IS(E2364,61,LEFT(RIGHT($J$1,5),4)&amp;"-12-31",1)/100000000))</f>
        <v>4.6429289775999996</v>
      </c>
      <c r="K2364" s="36">
        <f t="shared" ca="1" si="182"/>
        <v>11.433680288049731</v>
      </c>
      <c r="L2364" s="46">
        <f ca="1">IF(E2364="","",IF(ISERROR(IF(行业估值!$E$7="最新年报",[1]!EM_S_STM07_BS(E2364,140,LEFT(RIGHT($L$1,5),4)&amp;"-12-31",1)/100000000,[1]!EM_S_STM07_BS(E2364,140,LEFT(RIGHT($L$1,11),10),1)/100000000)),0,IF(行业估值!$E$7="最新年报",[1]!EM_S_STM07_BS(E2364,140,LEFT(RIGHT($L$1,5),4)&amp;"-12-31",1)/100000000,[1]!EM_S_STM07_BS(E2364,140,LEFT(RIGHT($L$1,11),10),1)/100000000)))</f>
        <v>46.4764951063</v>
      </c>
      <c r="M2364" s="36">
        <f t="shared" ca="1" si="183"/>
        <v>1.1422067307051322</v>
      </c>
      <c r="N2364" s="37" t="str">
        <f ca="1">IF(E2364="","",IF(ISERROR([1]!EM_S_EST_NETPROFIT(E2364,行业估值!$E$6,deadline)/100000000),"-",[1]!EM_S_EST_NETPROFIT(E2364,行业估值!$E$6,deadline)/100000000))</f>
        <v>-</v>
      </c>
      <c r="O2364" s="36" t="str">
        <f t="shared" ca="1" si="184"/>
        <v>-</v>
      </c>
      <c r="T2364" s="64" t="s">
        <v>4637</v>
      </c>
      <c r="U2364" s="64" t="s">
        <v>4638</v>
      </c>
    </row>
    <row r="2365" spans="4:21">
      <c r="D2365" s="45" t="str">
        <f>IF(AND(行业估值!$B$39=$G2365,COUNTIF($G$2:$G$2552,$G2365)&gt;=1),COUNTIF($G$2:G2365,$G2365),"")</f>
        <v/>
      </c>
      <c r="E2365" s="65" t="str">
        <f t="shared" si="180"/>
        <v>600211.SH</v>
      </c>
      <c r="F2365" s="65" t="str">
        <f t="shared" si="181"/>
        <v>西藏药业</v>
      </c>
      <c r="G2365" s="34" t="str">
        <f>IF(E2365="","",IF(行业估值!$C$5="申万行业",[1]!EM_S_INFO_INDUSTRY_SW2014(E2365,"1"),IF(行业估值!$C$5="证监会行业",[1]!EM_S_INFO_INDUSTRY_CSRC1(E2365,"1"),[1]!EM_S_INFO_INDUSTRY_EM2016(E2365,"1"))))</f>
        <v>医药生物</v>
      </c>
      <c r="H2365" s="34" t="str">
        <f>IF(E2365="","",IF($H$1="上证50",[1]!EM_S_INFO_COMPINDEX(E2365,"000016"),"")&amp;IF($H$1="上证180",[1]!EM_S_INFO_COMPINDEX(E2365,"000010"),"")&amp;IF($H$1="沪深300",[1]!EM_S_INFO_COMPINDEX(E2365,"000300"),"")&amp;IF(AND($H$1="上证A股",RIGHT(E2365,2)="SH"),"是","")&amp;IF(AND($H$1="深证A股",RIGHT(E2365,2)="SZ"),"是","")&amp;IF(AND($H$1="创业板",LEFT(E2365,1)-3=0),"是","")&amp;IF(AND($H$1="全部A股",E2365&lt;&gt;0),"是","")&amp;IF(AND($H$1="中小板",LEFT(E2365,3)="002"),"是",""))</f>
        <v>是</v>
      </c>
      <c r="I2365" s="46">
        <f ca="1">IF(E2365="","",IF(OR([1]!EM_S_VAL_MV(E2365,deadline)="",[1]!EM_S_VAL_MV(E2365,deadline)="--",[1]!EM_S_VAL_MV(E2365,deadline)="null"),0,[1]!EM_S_VAL_MV(E2365,deadline)/100000000))</f>
        <v>55.861572754999997</v>
      </c>
      <c r="J2365" s="46">
        <f ca="1">IF(E2365="","",IF(RIGHT(LEFT($J$1,6),3)="TTM",[1]!EM_S_FA_PROFIT_TTM(E2365,LEFT(RIGHT($J$1,11),10),1)/100000000,[1]!EM_S_STM07_IS(E2365,61,LEFT(RIGHT($J$1,5),4)&amp;"-12-31",1)/100000000))</f>
        <v>2.2787529909999997</v>
      </c>
      <c r="K2365" s="36">
        <f t="shared" ca="1" si="182"/>
        <v>24.514097392576939</v>
      </c>
      <c r="L2365" s="46">
        <f ca="1">IF(E2365="","",IF(ISERROR(IF(行业估值!$E$7="最新年报",[1]!EM_S_STM07_BS(E2365,140,LEFT(RIGHT($L$1,5),4)&amp;"-12-31",1)/100000000,[1]!EM_S_STM07_BS(E2365,140,LEFT(RIGHT($L$1,11),10),1)/100000000)),0,IF(行业估值!$E$7="最新年报",[1]!EM_S_STM07_BS(E2365,140,LEFT(RIGHT($L$1,5),4)&amp;"-12-31",1)/100000000,[1]!EM_S_STM07_BS(E2365,140,LEFT(RIGHT($L$1,11),10),1)/100000000)))</f>
        <v>23.8395527793</v>
      </c>
      <c r="M2365" s="36">
        <f t="shared" ca="1" si="183"/>
        <v>2.3432307339047429</v>
      </c>
      <c r="N2365" s="37">
        <f ca="1">IF(E2365="","",IF(ISERROR([1]!EM_S_EST_NETPROFIT(E2365,行业估值!$E$6,deadline)/100000000),"-",[1]!EM_S_EST_NETPROFIT(E2365,行业估值!$E$6,deadline)/100000000))</f>
        <v>3.6850000000000001</v>
      </c>
      <c r="O2365" s="36">
        <f t="shared" ca="1" si="184"/>
        <v>15.159178495251016</v>
      </c>
      <c r="T2365" s="64" t="s">
        <v>4639</v>
      </c>
      <c r="U2365" s="64" t="s">
        <v>4640</v>
      </c>
    </row>
    <row r="2366" spans="4:21">
      <c r="D2366" s="45" t="str">
        <f>IF(AND(行业估值!$B$39=$G2366,COUNTIF($G$2:$G$2552,$G2366)&gt;=1),COUNTIF($G$2:G2366,$G2366),"")</f>
        <v/>
      </c>
      <c r="E2366" s="65" t="str">
        <f t="shared" si="180"/>
        <v>600212.SH</v>
      </c>
      <c r="F2366" s="65" t="str">
        <f t="shared" si="181"/>
        <v>江泉实业</v>
      </c>
      <c r="G2366" s="34" t="str">
        <f>IF(E2366="","",IF(行业估值!$C$5="申万行业",[1]!EM_S_INFO_INDUSTRY_SW2014(E2366,"1"),IF(行业估值!$C$5="证监会行业",[1]!EM_S_INFO_INDUSTRY_CSRC1(E2366,"1"),[1]!EM_S_INFO_INDUSTRY_EM2016(E2366,"1"))))</f>
        <v>公用事业</v>
      </c>
      <c r="H2366" s="34" t="str">
        <f>IF(E2366="","",IF($H$1="上证50",[1]!EM_S_INFO_COMPINDEX(E2366,"000016"),"")&amp;IF($H$1="上证180",[1]!EM_S_INFO_COMPINDEX(E2366,"000010"),"")&amp;IF($H$1="沪深300",[1]!EM_S_INFO_COMPINDEX(E2366,"000300"),"")&amp;IF(AND($H$1="上证A股",RIGHT(E2366,2)="SH"),"是","")&amp;IF(AND($H$1="深证A股",RIGHT(E2366,2)="SZ"),"是","")&amp;IF(AND($H$1="创业板",LEFT(E2366,1)-3=0),"是","")&amp;IF(AND($H$1="全部A股",E2366&lt;&gt;0),"是","")&amp;IF(AND($H$1="中小板",LEFT(E2366,3)="002"),"是",""))</f>
        <v>是</v>
      </c>
      <c r="I2366" s="46">
        <f ca="1">IF(E2366="","",IF(OR([1]!EM_S_VAL_MV(E2366,deadline)="",[1]!EM_S_VAL_MV(E2366,deadline)="--",[1]!EM_S_VAL_MV(E2366,deadline)="null"),0,[1]!EM_S_VAL_MV(E2366,deadline)/100000000))</f>
        <v>20.979585733</v>
      </c>
      <c r="J2366" s="46">
        <f ca="1">IF(E2366="","",IF(RIGHT(LEFT($J$1,6),3)="TTM",[1]!EM_S_FA_PROFIT_TTM(E2366,LEFT(RIGHT($J$1,11),10),1)/100000000,[1]!EM_S_STM07_IS(E2366,61,LEFT(RIGHT($J$1,5),4)&amp;"-12-31",1)/100000000))</f>
        <v>-3.7340647239</v>
      </c>
      <c r="K2366" s="36">
        <f t="shared" ca="1" si="182"/>
        <v>-5.6184311960956368</v>
      </c>
      <c r="L2366" s="46">
        <f ca="1">IF(E2366="","",IF(ISERROR(IF(行业估值!$E$7="最新年报",[1]!EM_S_STM07_BS(E2366,140,LEFT(RIGHT($L$1,5),4)&amp;"-12-31",1)/100000000,[1]!EM_S_STM07_BS(E2366,140,LEFT(RIGHT($L$1,11),10),1)/100000000)),0,IF(行业估值!$E$7="最新年报",[1]!EM_S_STM07_BS(E2366,140,LEFT(RIGHT($L$1,5),4)&amp;"-12-31",1)/100000000,[1]!EM_S_STM07_BS(E2366,140,LEFT(RIGHT($L$1,11),10),1)/100000000)))</f>
        <v>3.5506728649000001</v>
      </c>
      <c r="M2366" s="36">
        <f t="shared" ca="1" si="183"/>
        <v>5.9086225431784074</v>
      </c>
      <c r="N2366" s="37" t="str">
        <f ca="1">IF(E2366="","",IF(ISERROR([1]!EM_S_EST_NETPROFIT(E2366,行业估值!$E$6,deadline)/100000000),"-",[1]!EM_S_EST_NETPROFIT(E2366,行业估值!$E$6,deadline)/100000000))</f>
        <v>-</v>
      </c>
      <c r="O2366" s="36" t="str">
        <f t="shared" ca="1" si="184"/>
        <v>-</v>
      </c>
      <c r="T2366" s="64" t="s">
        <v>4641</v>
      </c>
      <c r="U2366" s="64" t="s">
        <v>4642</v>
      </c>
    </row>
    <row r="2367" spans="4:21">
      <c r="D2367" s="45" t="str">
        <f>IF(AND(行业估值!$B$39=$G2367,COUNTIF($G$2:$G$2552,$G2367)&gt;=1),COUNTIF($G$2:G2367,$G2367),"")</f>
        <v/>
      </c>
      <c r="E2367" s="65" t="str">
        <f t="shared" si="180"/>
        <v>600213.SH</v>
      </c>
      <c r="F2367" s="65" t="str">
        <f t="shared" si="181"/>
        <v>亚星客车</v>
      </c>
      <c r="G2367" s="34" t="str">
        <f>IF(E2367="","",IF(行业估值!$C$5="申万行业",[1]!EM_S_INFO_INDUSTRY_SW2014(E2367,"1"),IF(行业估值!$C$5="证监会行业",[1]!EM_S_INFO_INDUSTRY_CSRC1(E2367,"1"),[1]!EM_S_INFO_INDUSTRY_EM2016(E2367,"1"))))</f>
        <v>交运设备</v>
      </c>
      <c r="H2367" s="34" t="str">
        <f>IF(E2367="","",IF($H$1="上证50",[1]!EM_S_INFO_COMPINDEX(E2367,"000016"),"")&amp;IF($H$1="上证180",[1]!EM_S_INFO_COMPINDEX(E2367,"000010"),"")&amp;IF($H$1="沪深300",[1]!EM_S_INFO_COMPINDEX(E2367,"000300"),"")&amp;IF(AND($H$1="上证A股",RIGHT(E2367,2)="SH"),"是","")&amp;IF(AND($H$1="深证A股",RIGHT(E2367,2)="SZ"),"是","")&amp;IF(AND($H$1="创业板",LEFT(E2367,1)-3=0),"是","")&amp;IF(AND($H$1="全部A股",E2367&lt;&gt;0),"是","")&amp;IF(AND($H$1="中小板",LEFT(E2367,3)="002"),"是",""))</f>
        <v>是</v>
      </c>
      <c r="I2367" s="46">
        <f ca="1">IF(E2367="","",IF(OR([1]!EM_S_VAL_MV(E2367,deadline)="",[1]!EM_S_VAL_MV(E2367,deadline)="--",[1]!EM_S_VAL_MV(E2367,deadline)="null"),0,[1]!EM_S_VAL_MV(E2367,deadline)/100000000))</f>
        <v>16.521999999999998</v>
      </c>
      <c r="J2367" s="46">
        <f ca="1">IF(E2367="","",IF(RIGHT(LEFT($J$1,6),3)="TTM",[1]!EM_S_FA_PROFIT_TTM(E2367,LEFT(RIGHT($J$1,11),10),1)/100000000,[1]!EM_S_STM07_IS(E2367,61,LEFT(RIGHT($J$1,5),4)&amp;"-12-31",1)/100000000))</f>
        <v>7.9356137800000004E-2</v>
      </c>
      <c r="K2367" s="36">
        <f t="shared" ca="1" si="182"/>
        <v>208.20065666048578</v>
      </c>
      <c r="L2367" s="46">
        <f ca="1">IF(E2367="","",IF(ISERROR(IF(行业估值!$E$7="最新年报",[1]!EM_S_STM07_BS(E2367,140,LEFT(RIGHT($L$1,5),4)&amp;"-12-31",1)/100000000,[1]!EM_S_STM07_BS(E2367,140,LEFT(RIGHT($L$1,11),10),1)/100000000)),0,IF(行业估值!$E$7="最新年报",[1]!EM_S_STM07_BS(E2367,140,LEFT(RIGHT($L$1,5),4)&amp;"-12-31",1)/100000000,[1]!EM_S_STM07_BS(E2367,140,LEFT(RIGHT($L$1,11),10),1)/100000000)))</f>
        <v>2.0204027792999999</v>
      </c>
      <c r="M2367" s="36">
        <f t="shared" ca="1" si="183"/>
        <v>8.1775773470893274</v>
      </c>
      <c r="N2367" s="37" t="str">
        <f ca="1">IF(E2367="","",IF(ISERROR([1]!EM_S_EST_NETPROFIT(E2367,行业估值!$E$6,deadline)/100000000),"-",[1]!EM_S_EST_NETPROFIT(E2367,行业估值!$E$6,deadline)/100000000))</f>
        <v>-</v>
      </c>
      <c r="O2367" s="36" t="str">
        <f t="shared" ca="1" si="184"/>
        <v>-</v>
      </c>
      <c r="T2367" s="64" t="s">
        <v>4643</v>
      </c>
      <c r="U2367" s="64" t="s">
        <v>4644</v>
      </c>
    </row>
    <row r="2368" spans="4:21">
      <c r="D2368" s="45" t="str">
        <f>IF(AND(行业估值!$B$39=$G2368,COUNTIF($G$2:$G$2552,$G2368)&gt;=1),COUNTIF($G$2:G2368,$G2368),"")</f>
        <v/>
      </c>
      <c r="E2368" s="65" t="str">
        <f t="shared" si="180"/>
        <v>600215.SH</v>
      </c>
      <c r="F2368" s="65" t="str">
        <f t="shared" si="181"/>
        <v>长春经开</v>
      </c>
      <c r="G2368" s="34" t="str">
        <f>IF(E2368="","",IF(行业估值!$C$5="申万行业",[1]!EM_S_INFO_INDUSTRY_SW2014(E2368,"1"),IF(行业估值!$C$5="证监会行业",[1]!EM_S_INFO_INDUSTRY_CSRC1(E2368,"1"),[1]!EM_S_INFO_INDUSTRY_EM2016(E2368,"1"))))</f>
        <v>房地产</v>
      </c>
      <c r="H2368" s="34" t="str">
        <f>IF(E2368="","",IF($H$1="上证50",[1]!EM_S_INFO_COMPINDEX(E2368,"000016"),"")&amp;IF($H$1="上证180",[1]!EM_S_INFO_COMPINDEX(E2368,"000010"),"")&amp;IF($H$1="沪深300",[1]!EM_S_INFO_COMPINDEX(E2368,"000300"),"")&amp;IF(AND($H$1="上证A股",RIGHT(E2368,2)="SH"),"是","")&amp;IF(AND($H$1="深证A股",RIGHT(E2368,2)="SZ"),"是","")&amp;IF(AND($H$1="创业板",LEFT(E2368,1)-3=0),"是","")&amp;IF(AND($H$1="全部A股",E2368&lt;&gt;0),"是","")&amp;IF(AND($H$1="中小板",LEFT(E2368,3)="002"),"是",""))</f>
        <v>是</v>
      </c>
      <c r="I2368" s="46">
        <f ca="1">IF(E2368="","",IF(OR([1]!EM_S_VAL_MV(E2368,deadline)="",[1]!EM_S_VAL_MV(E2368,deadline)="--",[1]!EM_S_VAL_MV(E2368,deadline)="null"),0,[1]!EM_S_VAL_MV(E2368,deadline)/100000000))</f>
        <v>30.227137200000001</v>
      </c>
      <c r="J2368" s="46">
        <f ca="1">IF(E2368="","",IF(RIGHT(LEFT($J$1,6),3)="TTM",[1]!EM_S_FA_PROFIT_TTM(E2368,LEFT(RIGHT($J$1,11),10),1)/100000000,[1]!EM_S_STM07_IS(E2368,61,LEFT(RIGHT($J$1,5),4)&amp;"-12-31",1)/100000000))</f>
        <v>0.89343141599999998</v>
      </c>
      <c r="K2368" s="36">
        <f t="shared" ca="1" si="182"/>
        <v>33.832632990823775</v>
      </c>
      <c r="L2368" s="46">
        <f ca="1">IF(E2368="","",IF(ISERROR(IF(行业估值!$E$7="最新年报",[1]!EM_S_STM07_BS(E2368,140,LEFT(RIGHT($L$1,5),4)&amp;"-12-31",1)/100000000,[1]!EM_S_STM07_BS(E2368,140,LEFT(RIGHT($L$1,11),10),1)/100000000)),0,IF(行业估值!$E$7="最新年报",[1]!EM_S_STM07_BS(E2368,140,LEFT(RIGHT($L$1,5),4)&amp;"-12-31",1)/100000000,[1]!EM_S_STM07_BS(E2368,140,LEFT(RIGHT($L$1,11),10),1)/100000000)))</f>
        <v>25.603309698699999</v>
      </c>
      <c r="M2368" s="36">
        <f t="shared" ca="1" si="183"/>
        <v>1.1805949135370877</v>
      </c>
      <c r="N2368" s="37" t="str">
        <f ca="1">IF(E2368="","",IF(ISERROR([1]!EM_S_EST_NETPROFIT(E2368,行业估值!$E$6,deadline)/100000000),"-",[1]!EM_S_EST_NETPROFIT(E2368,行业估值!$E$6,deadline)/100000000))</f>
        <v>-</v>
      </c>
      <c r="O2368" s="36" t="str">
        <f t="shared" ca="1" si="184"/>
        <v>-</v>
      </c>
      <c r="T2368" s="64" t="s">
        <v>4645</v>
      </c>
      <c r="U2368" s="64" t="s">
        <v>4646</v>
      </c>
    </row>
    <row r="2369" spans="4:21">
      <c r="D2369" s="45" t="str">
        <f>IF(AND(行业估值!$B$39=$G2369,COUNTIF($G$2:$G$2552,$G2369)&gt;=1),COUNTIF($G$2:G2369,$G2369),"")</f>
        <v/>
      </c>
      <c r="E2369" s="65" t="str">
        <f t="shared" si="180"/>
        <v>600216.SH</v>
      </c>
      <c r="F2369" s="65" t="str">
        <f t="shared" si="181"/>
        <v>浙江医药</v>
      </c>
      <c r="G2369" s="34" t="str">
        <f>IF(E2369="","",IF(行业估值!$C$5="申万行业",[1]!EM_S_INFO_INDUSTRY_SW2014(E2369,"1"),IF(行业估值!$C$5="证监会行业",[1]!EM_S_INFO_INDUSTRY_CSRC1(E2369,"1"),[1]!EM_S_INFO_INDUSTRY_EM2016(E2369,"1"))))</f>
        <v>医药生物</v>
      </c>
      <c r="H2369" s="34" t="str">
        <f>IF(E2369="","",IF($H$1="上证50",[1]!EM_S_INFO_COMPINDEX(E2369,"000016"),"")&amp;IF($H$1="上证180",[1]!EM_S_INFO_COMPINDEX(E2369,"000010"),"")&amp;IF($H$1="沪深300",[1]!EM_S_INFO_COMPINDEX(E2369,"000300"),"")&amp;IF(AND($H$1="上证A股",RIGHT(E2369,2)="SH"),"是","")&amp;IF(AND($H$1="深证A股",RIGHT(E2369,2)="SZ"),"是","")&amp;IF(AND($H$1="创业板",LEFT(E2369,1)-3=0),"是","")&amp;IF(AND($H$1="全部A股",E2369&lt;&gt;0),"是","")&amp;IF(AND($H$1="中小板",LEFT(E2369,3)="002"),"是",""))</f>
        <v>是</v>
      </c>
      <c r="I2369" s="46">
        <f ca="1">IF(E2369="","",IF(OR([1]!EM_S_VAL_MV(E2369,deadline)="",[1]!EM_S_VAL_MV(E2369,deadline)="--",[1]!EM_S_VAL_MV(E2369,deadline)="null"),0,[1]!EM_S_VAL_MV(E2369,deadline)/100000000))</f>
        <v>123.536384</v>
      </c>
      <c r="J2369" s="46">
        <f ca="1">IF(E2369="","",IF(RIGHT(LEFT($J$1,6),3)="TTM",[1]!EM_S_FA_PROFIT_TTM(E2369,LEFT(RIGHT($J$1,11),10),1)/100000000,[1]!EM_S_STM07_IS(E2369,61,LEFT(RIGHT($J$1,5),4)&amp;"-12-31",1)/100000000))</f>
        <v>1.7449992158000001</v>
      </c>
      <c r="K2369" s="36">
        <f t="shared" ca="1" si="182"/>
        <v>70.794521213216925</v>
      </c>
      <c r="L2369" s="46">
        <f ca="1">IF(E2369="","",IF(ISERROR(IF(行业估值!$E$7="最新年报",[1]!EM_S_STM07_BS(E2369,140,LEFT(RIGHT($L$1,5),4)&amp;"-12-31",1)/100000000,[1]!EM_S_STM07_BS(E2369,140,LEFT(RIGHT($L$1,11),10),1)/100000000)),0,IF(行业估值!$E$7="最新年报",[1]!EM_S_STM07_BS(E2369,140,LEFT(RIGHT($L$1,5),4)&amp;"-12-31",1)/100000000,[1]!EM_S_STM07_BS(E2369,140,LEFT(RIGHT($L$1,11),10),1)/100000000)))</f>
        <v>78.178192406099996</v>
      </c>
      <c r="M2369" s="36">
        <f t="shared" ca="1" si="183"/>
        <v>1.5801898227357947</v>
      </c>
      <c r="N2369" s="37">
        <f ca="1">IF(E2369="","",IF(ISERROR([1]!EM_S_EST_NETPROFIT(E2369,行业估值!$E$6,deadline)/100000000),"-",[1]!EM_S_EST_NETPROFIT(E2369,行业估值!$E$6,deadline)/100000000))</f>
        <v>5.058871428571428</v>
      </c>
      <c r="O2369" s="36">
        <f t="shared" ca="1" si="184"/>
        <v>24.419751666803158</v>
      </c>
      <c r="T2369" s="64" t="s">
        <v>4647</v>
      </c>
      <c r="U2369" s="64" t="s">
        <v>4648</v>
      </c>
    </row>
    <row r="2370" spans="4:21">
      <c r="D2370" s="45" t="str">
        <f>IF(AND(行业估值!$B$39=$G2370,COUNTIF($G$2:$G$2552,$G2370)&gt;=1),COUNTIF($G$2:G2370,$G2370),"")</f>
        <v/>
      </c>
      <c r="E2370" s="65" t="str">
        <f t="shared" si="180"/>
        <v>600217.SH</v>
      </c>
      <c r="F2370" s="65" t="str">
        <f t="shared" si="181"/>
        <v>中再资环</v>
      </c>
      <c r="G2370" s="34" t="str">
        <f>IF(E2370="","",IF(行业估值!$C$5="申万行业",[1]!EM_S_INFO_INDUSTRY_SW2014(E2370,"1"),IF(行业估值!$C$5="证监会行业",[1]!EM_S_INFO_INDUSTRY_CSRC1(E2370,"1"),[1]!EM_S_INFO_INDUSTRY_EM2016(E2370,"1"))))</f>
        <v>公用事业</v>
      </c>
      <c r="H2370" s="34" t="str">
        <f>IF(E2370="","",IF($H$1="上证50",[1]!EM_S_INFO_COMPINDEX(E2370,"000016"),"")&amp;IF($H$1="上证180",[1]!EM_S_INFO_COMPINDEX(E2370,"000010"),"")&amp;IF($H$1="沪深300",[1]!EM_S_INFO_COMPINDEX(E2370,"000300"),"")&amp;IF(AND($H$1="上证A股",RIGHT(E2370,2)="SH"),"是","")&amp;IF(AND($H$1="深证A股",RIGHT(E2370,2)="SZ"),"是","")&amp;IF(AND($H$1="创业板",LEFT(E2370,1)-3=0),"是","")&amp;IF(AND($H$1="全部A股",E2370&lt;&gt;0),"是","")&amp;IF(AND($H$1="中小板",LEFT(E2370,3)="002"),"是",""))</f>
        <v>是</v>
      </c>
      <c r="I2370" s="46">
        <f ca="1">IF(E2370="","",IF(OR([1]!EM_S_VAL_MV(E2370,deadline)="",[1]!EM_S_VAL_MV(E2370,deadline)="--",[1]!EM_S_VAL_MV(E2370,deadline)="null"),0,[1]!EM_S_VAL_MV(E2370,deadline)/100000000))</f>
        <v>71.099380838399995</v>
      </c>
      <c r="J2370" s="46">
        <f ca="1">IF(E2370="","",IF(RIGHT(LEFT($J$1,6),3)="TTM",[1]!EM_S_FA_PROFIT_TTM(E2370,LEFT(RIGHT($J$1,11),10),1)/100000000,[1]!EM_S_STM07_IS(E2370,61,LEFT(RIGHT($J$1,5),4)&amp;"-12-31",1)/100000000))</f>
        <v>4.0333306551000003</v>
      </c>
      <c r="K2370" s="36">
        <f t="shared" ca="1" si="182"/>
        <v>17.62795736781397</v>
      </c>
      <c r="L2370" s="46">
        <f ca="1">IF(E2370="","",IF(ISERROR(IF(行业估值!$E$7="最新年报",[1]!EM_S_STM07_BS(E2370,140,LEFT(RIGHT($L$1,5),4)&amp;"-12-31",1)/100000000,[1]!EM_S_STM07_BS(E2370,140,LEFT(RIGHT($L$1,11),10),1)/100000000)),0,IF(行业估值!$E$7="最新年报",[1]!EM_S_STM07_BS(E2370,140,LEFT(RIGHT($L$1,5),4)&amp;"-12-31",1)/100000000,[1]!EM_S_STM07_BS(E2370,140,LEFT(RIGHT($L$1,11),10),1)/100000000)))</f>
        <v>17.2872776305</v>
      </c>
      <c r="M2370" s="36">
        <f t="shared" ca="1" si="183"/>
        <v>4.112815352311987</v>
      </c>
      <c r="N2370" s="37">
        <f ca="1">IF(E2370="","",IF(ISERROR([1]!EM_S_EST_NETPROFIT(E2370,行业估值!$E$6,deadline)/100000000),"-",[1]!EM_S_EST_NETPROFIT(E2370,行业估值!$E$6,deadline)/100000000))</f>
        <v>4.112857142857143</v>
      </c>
      <c r="O2370" s="36">
        <f t="shared" ca="1" si="184"/>
        <v>17.287101975296977</v>
      </c>
      <c r="T2370" s="64" t="s">
        <v>4649</v>
      </c>
      <c r="U2370" s="64" t="s">
        <v>4650</v>
      </c>
    </row>
    <row r="2371" spans="4:21">
      <c r="D2371" s="45">
        <f>IF(AND(行业估值!$B$39=$G2371,COUNTIF($G$2:$G$2552,$G2371)&gt;=1),COUNTIF($G$2:G2371,$G2371),"")</f>
        <v>232</v>
      </c>
      <c r="E2371" s="65" t="str">
        <f t="shared" ref="E2371:E2434" si="185">IF(U2371="","",U2371)</f>
        <v>600218.SH</v>
      </c>
      <c r="F2371" s="65" t="str">
        <f t="shared" ref="F2371:F2434" si="186">IF(T2371="","",T2371)</f>
        <v>全柴动力</v>
      </c>
      <c r="G2371" s="34" t="str">
        <f>IF(E2371="","",IF(行业估值!$C$5="申万行业",[1]!EM_S_INFO_INDUSTRY_SW2014(E2371,"1"),IF(行业估值!$C$5="证监会行业",[1]!EM_S_INFO_INDUSTRY_CSRC1(E2371,"1"),[1]!EM_S_INFO_INDUSTRY_EM2016(E2371,"1"))))</f>
        <v>机械设备</v>
      </c>
      <c r="H2371" s="34" t="str">
        <f>IF(E2371="","",IF($H$1="上证50",[1]!EM_S_INFO_COMPINDEX(E2371,"000016"),"")&amp;IF($H$1="上证180",[1]!EM_S_INFO_COMPINDEX(E2371,"000010"),"")&amp;IF($H$1="沪深300",[1]!EM_S_INFO_COMPINDEX(E2371,"000300"),"")&amp;IF(AND($H$1="上证A股",RIGHT(E2371,2)="SH"),"是","")&amp;IF(AND($H$1="深证A股",RIGHT(E2371,2)="SZ"),"是","")&amp;IF(AND($H$1="创业板",LEFT(E2371,1)-3=0),"是","")&amp;IF(AND($H$1="全部A股",E2371&lt;&gt;0),"是","")&amp;IF(AND($H$1="中小板",LEFT(E2371,3)="002"),"是",""))</f>
        <v>是</v>
      </c>
      <c r="I2371" s="46">
        <f ca="1">IF(E2371="","",IF(OR([1]!EM_S_VAL_MV(E2371,deadline)="",[1]!EM_S_VAL_MV(E2371,deadline)="--",[1]!EM_S_VAL_MV(E2371,deadline)="null"),0,[1]!EM_S_VAL_MV(E2371,deadline)/100000000))</f>
        <v>37.207379500000002</v>
      </c>
      <c r="J2371" s="46">
        <f ca="1">IF(E2371="","",IF(RIGHT(LEFT($J$1,6),3)="TTM",[1]!EM_S_FA_PROFIT_TTM(E2371,LEFT(RIGHT($J$1,11),10),1)/100000000,[1]!EM_S_STM07_IS(E2371,61,LEFT(RIGHT($J$1,5),4)&amp;"-12-31",1)/100000000))</f>
        <v>0.66893648880000001</v>
      </c>
      <c r="K2371" s="36">
        <f t="shared" ref="K2371:K2434" ca="1" si="187">IF(E2371="","",IF(OR(I2371=0,J2371=0),"-",I2371/J2371))</f>
        <v>55.621692227831723</v>
      </c>
      <c r="L2371" s="46">
        <f ca="1">IF(E2371="","",IF(ISERROR(IF(行业估值!$E$7="最新年报",[1]!EM_S_STM07_BS(E2371,140,LEFT(RIGHT($L$1,5),4)&amp;"-12-31",1)/100000000,[1]!EM_S_STM07_BS(E2371,140,LEFT(RIGHT($L$1,11),10),1)/100000000)),0,IF(行业估值!$E$7="最新年报",[1]!EM_S_STM07_BS(E2371,140,LEFT(RIGHT($L$1,5),4)&amp;"-12-31",1)/100000000,[1]!EM_S_STM07_BS(E2371,140,LEFT(RIGHT($L$1,11),10),1)/100000000)))</f>
        <v>20.0868767688</v>
      </c>
      <c r="M2371" s="36">
        <f t="shared" ref="M2371:M2434" ca="1" si="188">IF(E2371="","",IF(OR(I2371=0,L2371=0),"-",I2371/L2371))</f>
        <v>1.8523227840871943</v>
      </c>
      <c r="N2371" s="37" t="str">
        <f ca="1">IF(E2371="","",IF(ISERROR([1]!EM_S_EST_NETPROFIT(E2371,行业估值!$E$6,deadline)/100000000),"-",[1]!EM_S_EST_NETPROFIT(E2371,行业估值!$E$6,deadline)/100000000))</f>
        <v>-</v>
      </c>
      <c r="O2371" s="36" t="str">
        <f t="shared" ref="O2371:O2434" ca="1" si="189">IF(E2371="","",IF(ISERROR(IF(OR(I2371=0,N2371=0),"-",I2371/N2371)),"-",IF(OR(I2371=0,N2371=0),"-",I2371/N2371)))</f>
        <v>-</v>
      </c>
      <c r="T2371" s="64" t="s">
        <v>4651</v>
      </c>
      <c r="U2371" s="64" t="s">
        <v>4652</v>
      </c>
    </row>
    <row r="2372" spans="4:21">
      <c r="D2372" s="45" t="str">
        <f>IF(AND(行业估值!$B$39=$G2372,COUNTIF($G$2:$G$2552,$G2372)&gt;=1),COUNTIF($G$2:G2372,$G2372),"")</f>
        <v/>
      </c>
      <c r="E2372" s="65" t="str">
        <f t="shared" si="185"/>
        <v>600219.SH</v>
      </c>
      <c r="F2372" s="65" t="str">
        <f t="shared" si="186"/>
        <v>南山铝业</v>
      </c>
      <c r="G2372" s="34" t="str">
        <f>IF(E2372="","",IF(行业估值!$C$5="申万行业",[1]!EM_S_INFO_INDUSTRY_SW2014(E2372,"1"),IF(行业估值!$C$5="证监会行业",[1]!EM_S_INFO_INDUSTRY_CSRC1(E2372,"1"),[1]!EM_S_INFO_INDUSTRY_EM2016(E2372,"1"))))</f>
        <v>有色金属</v>
      </c>
      <c r="H2372" s="34" t="str">
        <f>IF(E2372="","",IF($H$1="上证50",[1]!EM_S_INFO_COMPINDEX(E2372,"000016"),"")&amp;IF($H$1="上证180",[1]!EM_S_INFO_COMPINDEX(E2372,"000010"),"")&amp;IF($H$1="沪深300",[1]!EM_S_INFO_COMPINDEX(E2372,"000300"),"")&amp;IF(AND($H$1="上证A股",RIGHT(E2372,2)="SH"),"是","")&amp;IF(AND($H$1="深证A股",RIGHT(E2372,2)="SZ"),"是","")&amp;IF(AND($H$1="创业板",LEFT(E2372,1)-3=0),"是","")&amp;IF(AND($H$1="全部A股",E2372&lt;&gt;0),"是","")&amp;IF(AND($H$1="中小板",LEFT(E2372,3)="002"),"是",""))</f>
        <v>是</v>
      </c>
      <c r="I2372" s="46">
        <f ca="1">IF(E2372="","",IF(OR([1]!EM_S_VAL_MV(E2372,deadline)="",[1]!EM_S_VAL_MV(E2372,deadline)="--",[1]!EM_S_VAL_MV(E2372,deadline)="null"),0,[1]!EM_S_VAL_MV(E2372,deadline)/100000000))</f>
        <v>260.52049713599996</v>
      </c>
      <c r="J2372" s="46">
        <f ca="1">IF(E2372="","",IF(RIGHT(LEFT($J$1,6),3)="TTM",[1]!EM_S_FA_PROFIT_TTM(E2372,LEFT(RIGHT($J$1,11),10),1)/100000000,[1]!EM_S_STM07_IS(E2372,61,LEFT(RIGHT($J$1,5),4)&amp;"-12-31",1)/100000000))</f>
        <v>14.059225291900001</v>
      </c>
      <c r="K2372" s="36">
        <f t="shared" ca="1" si="187"/>
        <v>18.530217115597026</v>
      </c>
      <c r="L2372" s="46">
        <f ca="1">IF(E2372="","",IF(ISERROR(IF(行业估值!$E$7="最新年报",[1]!EM_S_STM07_BS(E2372,140,LEFT(RIGHT($L$1,5),4)&amp;"-12-31",1)/100000000,[1]!EM_S_STM07_BS(E2372,140,LEFT(RIGHT($L$1,11),10),1)/100000000)),0,IF(行业估值!$E$7="最新年报",[1]!EM_S_STM07_BS(E2372,140,LEFT(RIGHT($L$1,5),4)&amp;"-12-31",1)/100000000,[1]!EM_S_STM07_BS(E2372,140,LEFT(RIGHT($L$1,11),10),1)/100000000)))</f>
        <v>389.78220554949996</v>
      </c>
      <c r="M2372" s="36">
        <f t="shared" ca="1" si="188"/>
        <v>0.66837452666349451</v>
      </c>
      <c r="N2372" s="37">
        <f ca="1">IF(E2372="","",IF(ISERROR([1]!EM_S_EST_NETPROFIT(E2372,行业估值!$E$6,deadline)/100000000),"-",[1]!EM_S_EST_NETPROFIT(E2372,行业估值!$E$6,deadline)/100000000))</f>
        <v>16.650075000000001</v>
      </c>
      <c r="O2372" s="36">
        <f t="shared" ca="1" si="189"/>
        <v>15.646806223755746</v>
      </c>
      <c r="T2372" s="64" t="s">
        <v>4653</v>
      </c>
      <c r="U2372" s="64" t="s">
        <v>4654</v>
      </c>
    </row>
    <row r="2373" spans="4:21">
      <c r="D2373" s="45" t="str">
        <f>IF(AND(行业估值!$B$39=$G2373,COUNTIF($G$2:$G$2552,$G2373)&gt;=1),COUNTIF($G$2:G2373,$G2373),"")</f>
        <v/>
      </c>
      <c r="E2373" s="65" t="str">
        <f t="shared" si="185"/>
        <v>600220.SH</v>
      </c>
      <c r="F2373" s="65" t="str">
        <f t="shared" si="186"/>
        <v>江苏阳光</v>
      </c>
      <c r="G2373" s="34" t="str">
        <f>IF(E2373="","",IF(行业估值!$C$5="申万行业",[1]!EM_S_INFO_INDUSTRY_SW2014(E2373,"1"),IF(行业估值!$C$5="证监会行业",[1]!EM_S_INFO_INDUSTRY_CSRC1(E2373,"1"),[1]!EM_S_INFO_INDUSTRY_EM2016(E2373,"1"))))</f>
        <v>纺织服装</v>
      </c>
      <c r="H2373" s="34" t="str">
        <f>IF(E2373="","",IF($H$1="上证50",[1]!EM_S_INFO_COMPINDEX(E2373,"000016"),"")&amp;IF($H$1="上证180",[1]!EM_S_INFO_COMPINDEX(E2373,"000010"),"")&amp;IF($H$1="沪深300",[1]!EM_S_INFO_COMPINDEX(E2373,"000300"),"")&amp;IF(AND($H$1="上证A股",RIGHT(E2373,2)="SH"),"是","")&amp;IF(AND($H$1="深证A股",RIGHT(E2373,2)="SZ"),"是","")&amp;IF(AND($H$1="创业板",LEFT(E2373,1)-3=0),"是","")&amp;IF(AND($H$1="全部A股",E2373&lt;&gt;0),"是","")&amp;IF(AND($H$1="中小板",LEFT(E2373,3)="002"),"是",""))</f>
        <v>是</v>
      </c>
      <c r="I2373" s="46">
        <f ca="1">IF(E2373="","",IF(OR([1]!EM_S_VAL_MV(E2373,deadline)="",[1]!EM_S_VAL_MV(E2373,deadline)="--",[1]!EM_S_VAL_MV(E2373,deadline)="null"),0,[1]!EM_S_VAL_MV(E2373,deadline)/100000000))</f>
        <v>38.163482976399997</v>
      </c>
      <c r="J2373" s="46">
        <f ca="1">IF(E2373="","",IF(RIGHT(LEFT($J$1,6),3)="TTM",[1]!EM_S_FA_PROFIT_TTM(E2373,LEFT(RIGHT($J$1,11),10),1)/100000000,[1]!EM_S_STM07_IS(E2373,61,LEFT(RIGHT($J$1,5),4)&amp;"-12-31",1)/100000000))</f>
        <v>1.5353374881999999</v>
      </c>
      <c r="K2373" s="36">
        <f t="shared" ca="1" si="187"/>
        <v>24.856738840619418</v>
      </c>
      <c r="L2373" s="46">
        <f ca="1">IF(E2373="","",IF(ISERROR(IF(行业估值!$E$7="最新年报",[1]!EM_S_STM07_BS(E2373,140,LEFT(RIGHT($L$1,5),4)&amp;"-12-31",1)/100000000,[1]!EM_S_STM07_BS(E2373,140,LEFT(RIGHT($L$1,11),10),1)/100000000)),0,IF(行业估值!$E$7="最新年报",[1]!EM_S_STM07_BS(E2373,140,LEFT(RIGHT($L$1,5),4)&amp;"-12-31",1)/100000000,[1]!EM_S_STM07_BS(E2373,140,LEFT(RIGHT($L$1,11),10),1)/100000000)))</f>
        <v>22.258414173600002</v>
      </c>
      <c r="M2373" s="36">
        <f t="shared" ca="1" si="188"/>
        <v>1.7145643296396422</v>
      </c>
      <c r="N2373" s="37" t="str">
        <f ca="1">IF(E2373="","",IF(ISERROR([1]!EM_S_EST_NETPROFIT(E2373,行业估值!$E$6,deadline)/100000000),"-",[1]!EM_S_EST_NETPROFIT(E2373,行业估值!$E$6,deadline)/100000000))</f>
        <v>-</v>
      </c>
      <c r="O2373" s="36" t="str">
        <f t="shared" ca="1" si="189"/>
        <v>-</v>
      </c>
      <c r="T2373" s="64" t="s">
        <v>4655</v>
      </c>
      <c r="U2373" s="64" t="s">
        <v>4656</v>
      </c>
    </row>
    <row r="2374" spans="4:21">
      <c r="D2374" s="45" t="str">
        <f>IF(AND(行业估值!$B$39=$G2374,COUNTIF($G$2:$G$2552,$G2374)&gt;=1),COUNTIF($G$2:G2374,$G2374),"")</f>
        <v/>
      </c>
      <c r="E2374" s="65" t="str">
        <f t="shared" si="185"/>
        <v>600221.SH</v>
      </c>
      <c r="F2374" s="65" t="str">
        <f t="shared" si="186"/>
        <v>海航控股</v>
      </c>
      <c r="G2374" s="34" t="str">
        <f>IF(E2374="","",IF(行业估值!$C$5="申万行业",[1]!EM_S_INFO_INDUSTRY_SW2014(E2374,"1"),IF(行业估值!$C$5="证监会行业",[1]!EM_S_INFO_INDUSTRY_CSRC1(E2374,"1"),[1]!EM_S_INFO_INDUSTRY_EM2016(E2374,"1"))))</f>
        <v>交通运输</v>
      </c>
      <c r="H2374" s="34" t="str">
        <f>IF(E2374="","",IF($H$1="上证50",[1]!EM_S_INFO_COMPINDEX(E2374,"000016"),"")&amp;IF($H$1="上证180",[1]!EM_S_INFO_COMPINDEX(E2374,"000010"),"")&amp;IF($H$1="沪深300",[1]!EM_S_INFO_COMPINDEX(E2374,"000300"),"")&amp;IF(AND($H$1="上证A股",RIGHT(E2374,2)="SH"),"是","")&amp;IF(AND($H$1="深证A股",RIGHT(E2374,2)="SZ"),"是","")&amp;IF(AND($H$1="创业板",LEFT(E2374,1)-3=0),"是","")&amp;IF(AND($H$1="全部A股",E2374&lt;&gt;0),"是","")&amp;IF(AND($H$1="中小板",LEFT(E2374,3)="002"),"是",""))</f>
        <v>是</v>
      </c>
      <c r="I2374" s="46">
        <f ca="1">IF(E2374="","",IF(OR([1]!EM_S_VAL_MV(E2374,deadline)="",[1]!EM_S_VAL_MV(E2374,deadline)="--",[1]!EM_S_VAL_MV(E2374,deadline)="null"),0,[1]!EM_S_VAL_MV(E2374,deadline)/100000000))</f>
        <v>280.66220951099996</v>
      </c>
      <c r="J2374" s="46">
        <f ca="1">IF(E2374="","",IF(RIGHT(LEFT($J$1,6),3)="TTM",[1]!EM_S_FA_PROFIT_TTM(E2374,LEFT(RIGHT($J$1,11),10),1)/100000000,[1]!EM_S_STM07_IS(E2374,61,LEFT(RIGHT($J$1,5),4)&amp;"-12-31",1)/100000000))</f>
        <v>-37.103479999999998</v>
      </c>
      <c r="K2374" s="36">
        <f t="shared" ca="1" si="187"/>
        <v>-7.5643095879685669</v>
      </c>
      <c r="L2374" s="46">
        <f ca="1">IF(E2374="","",IF(ISERROR(IF(行业估值!$E$7="最新年报",[1]!EM_S_STM07_BS(E2374,140,LEFT(RIGHT($L$1,5),4)&amp;"-12-31",1)/100000000,[1]!EM_S_STM07_BS(E2374,140,LEFT(RIGHT($L$1,11),10),1)/100000000)),0,IF(行业估值!$E$7="最新年报",[1]!EM_S_STM07_BS(E2374,140,LEFT(RIGHT($L$1,5),4)&amp;"-12-31",1)/100000000,[1]!EM_S_STM07_BS(E2374,140,LEFT(RIGHT($L$1,11),10),1)/100000000)))</f>
        <v>535.90414999999996</v>
      </c>
      <c r="M2374" s="36">
        <f t="shared" ca="1" si="188"/>
        <v>0.52371717873616019</v>
      </c>
      <c r="N2374" s="37" t="str">
        <f ca="1">IF(E2374="","",IF(ISERROR([1]!EM_S_EST_NETPROFIT(E2374,行业估值!$E$6,deadline)/100000000),"-",[1]!EM_S_EST_NETPROFIT(E2374,行业估值!$E$6,deadline)/100000000))</f>
        <v>-</v>
      </c>
      <c r="O2374" s="36" t="str">
        <f t="shared" ca="1" si="189"/>
        <v>-</v>
      </c>
      <c r="T2374" s="64" t="s">
        <v>4657</v>
      </c>
      <c r="U2374" s="64" t="s">
        <v>4658</v>
      </c>
    </row>
    <row r="2375" spans="4:21">
      <c r="D2375" s="45" t="str">
        <f>IF(AND(行业估值!$B$39=$G2375,COUNTIF($G$2:$G$2552,$G2375)&gt;=1),COUNTIF($G$2:G2375,$G2375),"")</f>
        <v/>
      </c>
      <c r="E2375" s="65" t="str">
        <f t="shared" si="185"/>
        <v>600222.SH</v>
      </c>
      <c r="F2375" s="65" t="str">
        <f t="shared" si="186"/>
        <v>太龙药业</v>
      </c>
      <c r="G2375" s="34" t="str">
        <f>IF(E2375="","",IF(行业估值!$C$5="申万行业",[1]!EM_S_INFO_INDUSTRY_SW2014(E2375,"1"),IF(行业估值!$C$5="证监会行业",[1]!EM_S_INFO_INDUSTRY_CSRC1(E2375,"1"),[1]!EM_S_INFO_INDUSTRY_EM2016(E2375,"1"))))</f>
        <v>医药生物</v>
      </c>
      <c r="H2375" s="34" t="str">
        <f>IF(E2375="","",IF($H$1="上证50",[1]!EM_S_INFO_COMPINDEX(E2375,"000016"),"")&amp;IF($H$1="上证180",[1]!EM_S_INFO_COMPINDEX(E2375,"000010"),"")&amp;IF($H$1="沪深300",[1]!EM_S_INFO_COMPINDEX(E2375,"000300"),"")&amp;IF(AND($H$1="上证A股",RIGHT(E2375,2)="SH"),"是","")&amp;IF(AND($H$1="深证A股",RIGHT(E2375,2)="SZ"),"是","")&amp;IF(AND($H$1="创业板",LEFT(E2375,1)-3=0),"是","")&amp;IF(AND($H$1="全部A股",E2375&lt;&gt;0),"是","")&amp;IF(AND($H$1="中小板",LEFT(E2375,3)="002"),"是",""))</f>
        <v>是</v>
      </c>
      <c r="I2375" s="46">
        <f ca="1">IF(E2375="","",IF(OR([1]!EM_S_VAL_MV(E2375,deadline)="",[1]!EM_S_VAL_MV(E2375,deadline)="--",[1]!EM_S_VAL_MV(E2375,deadline)="null"),0,[1]!EM_S_VAL_MV(E2375,deadline)/100000000))</f>
        <v>24.619721540700002</v>
      </c>
      <c r="J2375" s="46">
        <f ca="1">IF(E2375="","",IF(RIGHT(LEFT($J$1,6),3)="TTM",[1]!EM_S_FA_PROFIT_TTM(E2375,LEFT(RIGHT($J$1,11),10),1)/100000000,[1]!EM_S_STM07_IS(E2375,61,LEFT(RIGHT($J$1,5),4)&amp;"-12-31",1)/100000000))</f>
        <v>-0.88433839310000006</v>
      </c>
      <c r="K2375" s="36">
        <f t="shared" ca="1" si="187"/>
        <v>-27.83970676021077</v>
      </c>
      <c r="L2375" s="46">
        <f ca="1">IF(E2375="","",IF(ISERROR(IF(行业估值!$E$7="最新年报",[1]!EM_S_STM07_BS(E2375,140,LEFT(RIGHT($L$1,5),4)&amp;"-12-31",1)/100000000,[1]!EM_S_STM07_BS(E2375,140,LEFT(RIGHT($L$1,11),10),1)/100000000)),0,IF(行业估值!$E$7="最新年报",[1]!EM_S_STM07_BS(E2375,140,LEFT(RIGHT($L$1,5),4)&amp;"-12-31",1)/100000000,[1]!EM_S_STM07_BS(E2375,140,LEFT(RIGHT($L$1,11),10),1)/100000000)))</f>
        <v>13.064644248599999</v>
      </c>
      <c r="M2375" s="36">
        <f t="shared" ca="1" si="188"/>
        <v>1.8844540327485948</v>
      </c>
      <c r="N2375" s="37" t="str">
        <f ca="1">IF(E2375="","",IF(ISERROR([1]!EM_S_EST_NETPROFIT(E2375,行业估值!$E$6,deadline)/100000000),"-",[1]!EM_S_EST_NETPROFIT(E2375,行业估值!$E$6,deadline)/100000000))</f>
        <v>-</v>
      </c>
      <c r="O2375" s="36" t="str">
        <f t="shared" ca="1" si="189"/>
        <v>-</v>
      </c>
      <c r="T2375" s="64" t="s">
        <v>4659</v>
      </c>
      <c r="U2375" s="64" t="s">
        <v>4660</v>
      </c>
    </row>
    <row r="2376" spans="4:21">
      <c r="D2376" s="45" t="str">
        <f>IF(AND(行业估值!$B$39=$G2376,COUNTIF($G$2:$G$2552,$G2376)&gt;=1),COUNTIF($G$2:G2376,$G2376),"")</f>
        <v/>
      </c>
      <c r="E2376" s="65" t="str">
        <f t="shared" si="185"/>
        <v>600223.SH</v>
      </c>
      <c r="F2376" s="65" t="str">
        <f t="shared" si="186"/>
        <v>鲁商发展</v>
      </c>
      <c r="G2376" s="34" t="str">
        <f>IF(E2376="","",IF(行业估值!$C$5="申万行业",[1]!EM_S_INFO_INDUSTRY_SW2014(E2376,"1"),IF(行业估值!$C$5="证监会行业",[1]!EM_S_INFO_INDUSTRY_CSRC1(E2376,"1"),[1]!EM_S_INFO_INDUSTRY_EM2016(E2376,"1"))))</f>
        <v>房地产</v>
      </c>
      <c r="H2376" s="34" t="str">
        <f>IF(E2376="","",IF($H$1="上证50",[1]!EM_S_INFO_COMPINDEX(E2376,"000016"),"")&amp;IF($H$1="上证180",[1]!EM_S_INFO_COMPINDEX(E2376,"000010"),"")&amp;IF($H$1="沪深300",[1]!EM_S_INFO_COMPINDEX(E2376,"000300"),"")&amp;IF(AND($H$1="上证A股",RIGHT(E2376,2)="SH"),"是","")&amp;IF(AND($H$1="深证A股",RIGHT(E2376,2)="SZ"),"是","")&amp;IF(AND($H$1="创业板",LEFT(E2376,1)-3=0),"是","")&amp;IF(AND($H$1="全部A股",E2376&lt;&gt;0),"是","")&amp;IF(AND($H$1="中小板",LEFT(E2376,3)="002"),"是",""))</f>
        <v>是</v>
      </c>
      <c r="I2376" s="46">
        <f ca="1">IF(E2376="","",IF(OR([1]!EM_S_VAL_MV(E2376,deadline)="",[1]!EM_S_VAL_MV(E2376,deadline)="--",[1]!EM_S_VAL_MV(E2376,deadline)="null"),0,[1]!EM_S_VAL_MV(E2376,deadline)/100000000))</f>
        <v>55.153336799999998</v>
      </c>
      <c r="J2376" s="46">
        <f ca="1">IF(E2376="","",IF(RIGHT(LEFT($J$1,6),3)="TTM",[1]!EM_S_FA_PROFIT_TTM(E2376,LEFT(RIGHT($J$1,11),10),1)/100000000,[1]!EM_S_STM07_IS(E2376,61,LEFT(RIGHT($J$1,5),4)&amp;"-12-31",1)/100000000))</f>
        <v>2.7900267076</v>
      </c>
      <c r="K2376" s="36">
        <f t="shared" ca="1" si="187"/>
        <v>19.768031843481268</v>
      </c>
      <c r="L2376" s="46">
        <f ca="1">IF(E2376="","",IF(ISERROR(IF(行业估值!$E$7="最新年报",[1]!EM_S_STM07_BS(E2376,140,LEFT(RIGHT($L$1,5),4)&amp;"-12-31",1)/100000000,[1]!EM_S_STM07_BS(E2376,140,LEFT(RIGHT($L$1,11),10),1)/100000000)),0,IF(行业估值!$E$7="最新年报",[1]!EM_S_STM07_BS(E2376,140,LEFT(RIGHT($L$1,5),4)&amp;"-12-31",1)/100000000,[1]!EM_S_STM07_BS(E2376,140,LEFT(RIGHT($L$1,11),10),1)/100000000)))</f>
        <v>25.776584845999999</v>
      </c>
      <c r="M2376" s="36">
        <f t="shared" ca="1" si="188"/>
        <v>2.1396681185466924</v>
      </c>
      <c r="N2376" s="37" t="str">
        <f ca="1">IF(E2376="","",IF(ISERROR([1]!EM_S_EST_NETPROFIT(E2376,行业估值!$E$6,deadline)/100000000),"-",[1]!EM_S_EST_NETPROFIT(E2376,行业估值!$E$6,deadline)/100000000))</f>
        <v>-</v>
      </c>
      <c r="O2376" s="36" t="str">
        <f t="shared" ca="1" si="189"/>
        <v>-</v>
      </c>
      <c r="T2376" s="64" t="s">
        <v>7365</v>
      </c>
      <c r="U2376" s="64" t="s">
        <v>4661</v>
      </c>
    </row>
    <row r="2377" spans="4:21">
      <c r="D2377" s="45" t="str">
        <f>IF(AND(行业估值!$B$39=$G2377,COUNTIF($G$2:$G$2552,$G2377)&gt;=1),COUNTIF($G$2:G2377,$G2377),"")</f>
        <v/>
      </c>
      <c r="E2377" s="65" t="str">
        <f t="shared" si="185"/>
        <v>600225.SH</v>
      </c>
      <c r="F2377" s="65" t="str">
        <f t="shared" si="186"/>
        <v>天津松江</v>
      </c>
      <c r="G2377" s="34" t="str">
        <f>IF(E2377="","",IF(行业估值!$C$5="申万行业",[1]!EM_S_INFO_INDUSTRY_SW2014(E2377,"1"),IF(行业估值!$C$5="证监会行业",[1]!EM_S_INFO_INDUSTRY_CSRC1(E2377,"1"),[1]!EM_S_INFO_INDUSTRY_EM2016(E2377,"1"))))</f>
        <v>房地产</v>
      </c>
      <c r="H2377" s="34" t="str">
        <f>IF(E2377="","",IF($H$1="上证50",[1]!EM_S_INFO_COMPINDEX(E2377,"000016"),"")&amp;IF($H$1="上证180",[1]!EM_S_INFO_COMPINDEX(E2377,"000010"),"")&amp;IF($H$1="沪深300",[1]!EM_S_INFO_COMPINDEX(E2377,"000300"),"")&amp;IF(AND($H$1="上证A股",RIGHT(E2377,2)="SH"),"是","")&amp;IF(AND($H$1="深证A股",RIGHT(E2377,2)="SZ"),"是","")&amp;IF(AND($H$1="创业板",LEFT(E2377,1)-3=0),"是","")&amp;IF(AND($H$1="全部A股",E2377&lt;&gt;0),"是","")&amp;IF(AND($H$1="中小板",LEFT(E2377,3)="002"),"是",""))</f>
        <v>是</v>
      </c>
      <c r="I2377" s="46">
        <f ca="1">IF(E2377="","",IF(OR([1]!EM_S_VAL_MV(E2377,deadline)="",[1]!EM_S_VAL_MV(E2377,deadline)="--",[1]!EM_S_VAL_MV(E2377,deadline)="null"),0,[1]!EM_S_VAL_MV(E2377,deadline)/100000000))</f>
        <v>27.035736573499999</v>
      </c>
      <c r="J2377" s="46">
        <f ca="1">IF(E2377="","",IF(RIGHT(LEFT($J$1,6),3)="TTM",[1]!EM_S_FA_PROFIT_TTM(E2377,LEFT(RIGHT($J$1,11),10),1)/100000000,[1]!EM_S_STM07_IS(E2377,61,LEFT(RIGHT($J$1,5),4)&amp;"-12-31",1)/100000000))</f>
        <v>-3.6484107729000002</v>
      </c>
      <c r="K2377" s="36">
        <f t="shared" ca="1" si="187"/>
        <v>-7.4102775856048124</v>
      </c>
      <c r="L2377" s="46">
        <f ca="1">IF(E2377="","",IF(ISERROR(IF(行业估值!$E$7="最新年报",[1]!EM_S_STM07_BS(E2377,140,LEFT(RIGHT($L$1,5),4)&amp;"-12-31",1)/100000000,[1]!EM_S_STM07_BS(E2377,140,LEFT(RIGHT($L$1,11),10),1)/100000000)),0,IF(行业估值!$E$7="最新年报",[1]!EM_S_STM07_BS(E2377,140,LEFT(RIGHT($L$1,5),4)&amp;"-12-31",1)/100000000,[1]!EM_S_STM07_BS(E2377,140,LEFT(RIGHT($L$1,11),10),1)/100000000)))</f>
        <v>9.6830931151000001</v>
      </c>
      <c r="M2377" s="36">
        <f t="shared" ca="1" si="188"/>
        <v>2.7920558288693886</v>
      </c>
      <c r="N2377" s="37" t="str">
        <f ca="1">IF(E2377="","",IF(ISERROR([1]!EM_S_EST_NETPROFIT(E2377,行业估值!$E$6,deadline)/100000000),"-",[1]!EM_S_EST_NETPROFIT(E2377,行业估值!$E$6,deadline)/100000000))</f>
        <v>-</v>
      </c>
      <c r="O2377" s="36" t="str">
        <f t="shared" ca="1" si="189"/>
        <v>-</v>
      </c>
      <c r="T2377" s="64" t="s">
        <v>4662</v>
      </c>
      <c r="U2377" s="64" t="s">
        <v>4663</v>
      </c>
    </row>
    <row r="2378" spans="4:21">
      <c r="D2378" s="45" t="str">
        <f>IF(AND(行业估值!$B$39=$G2378,COUNTIF($G$2:$G$2552,$G2378)&gt;=1),COUNTIF($G$2:G2378,$G2378),"")</f>
        <v/>
      </c>
      <c r="E2378" s="65" t="str">
        <f t="shared" si="185"/>
        <v>600226.SH</v>
      </c>
      <c r="F2378" s="65" t="str">
        <f t="shared" si="186"/>
        <v>瀚叶股份</v>
      </c>
      <c r="G2378" s="34" t="str">
        <f>IF(E2378="","",IF(行业估值!$C$5="申万行业",[1]!EM_S_INFO_INDUSTRY_SW2014(E2378,"1"),IF(行业估值!$C$5="证监会行业",[1]!EM_S_INFO_INDUSTRY_CSRC1(E2378,"1"),[1]!EM_S_INFO_INDUSTRY_EM2016(E2378,"1"))))</f>
        <v>基础化工</v>
      </c>
      <c r="H2378" s="34" t="str">
        <f>IF(E2378="","",IF($H$1="上证50",[1]!EM_S_INFO_COMPINDEX(E2378,"000016"),"")&amp;IF($H$1="上证180",[1]!EM_S_INFO_COMPINDEX(E2378,"000010"),"")&amp;IF($H$1="沪深300",[1]!EM_S_INFO_COMPINDEX(E2378,"000300"),"")&amp;IF(AND($H$1="上证A股",RIGHT(E2378,2)="SH"),"是","")&amp;IF(AND($H$1="深证A股",RIGHT(E2378,2)="SZ"),"是","")&amp;IF(AND($H$1="创业板",LEFT(E2378,1)-3=0),"是","")&amp;IF(AND($H$1="全部A股",E2378&lt;&gt;0),"是","")&amp;IF(AND($H$1="中小板",LEFT(E2378,3)="002"),"是",""))</f>
        <v>是</v>
      </c>
      <c r="I2378" s="46">
        <f ca="1">IF(E2378="","",IF(OR([1]!EM_S_VAL_MV(E2378,deadline)="",[1]!EM_S_VAL_MV(E2378,deadline)="--",[1]!EM_S_VAL_MV(E2378,deadline)="null"),0,[1]!EM_S_VAL_MV(E2378,deadline)/100000000))</f>
        <v>94.786932499800002</v>
      </c>
      <c r="J2378" s="46">
        <f ca="1">IF(E2378="","",IF(RIGHT(LEFT($J$1,6),3)="TTM",[1]!EM_S_FA_PROFIT_TTM(E2378,LEFT(RIGHT($J$1,11),10),1)/100000000,[1]!EM_S_STM07_IS(E2378,61,LEFT(RIGHT($J$1,5),4)&amp;"-12-31",1)/100000000))</f>
        <v>1.4076753066999999</v>
      </c>
      <c r="K2378" s="36">
        <f t="shared" ca="1" si="187"/>
        <v>67.335792599792157</v>
      </c>
      <c r="L2378" s="46">
        <f ca="1">IF(E2378="","",IF(ISERROR(IF(行业估值!$E$7="最新年报",[1]!EM_S_STM07_BS(E2378,140,LEFT(RIGHT($L$1,5),4)&amp;"-12-31",1)/100000000,[1]!EM_S_STM07_BS(E2378,140,LEFT(RIGHT($L$1,11),10),1)/100000000)),0,IF(行业估值!$E$7="最新年报",[1]!EM_S_STM07_BS(E2378,140,LEFT(RIGHT($L$1,5),4)&amp;"-12-31",1)/100000000,[1]!EM_S_STM07_BS(E2378,140,LEFT(RIGHT($L$1,11),10),1)/100000000)))</f>
        <v>44.354060319799999</v>
      </c>
      <c r="M2378" s="36">
        <f t="shared" ca="1" si="188"/>
        <v>2.137051981630786</v>
      </c>
      <c r="N2378" s="37" t="str">
        <f ca="1">IF(E2378="","",IF(ISERROR([1]!EM_S_EST_NETPROFIT(E2378,行业估值!$E$6,deadline)/100000000),"-",[1]!EM_S_EST_NETPROFIT(E2378,行业估值!$E$6,deadline)/100000000))</f>
        <v>-</v>
      </c>
      <c r="O2378" s="36" t="str">
        <f t="shared" ca="1" si="189"/>
        <v>-</v>
      </c>
      <c r="T2378" s="64" t="s">
        <v>4664</v>
      </c>
      <c r="U2378" s="64" t="s">
        <v>4665</v>
      </c>
    </row>
    <row r="2379" spans="4:21">
      <c r="D2379" s="45" t="str">
        <f>IF(AND(行业估值!$B$39=$G2379,COUNTIF($G$2:$G$2552,$G2379)&gt;=1),COUNTIF($G$2:G2379,$G2379),"")</f>
        <v/>
      </c>
      <c r="E2379" s="65" t="str">
        <f t="shared" si="185"/>
        <v>600227.SH</v>
      </c>
      <c r="F2379" s="65" t="str">
        <f t="shared" si="186"/>
        <v>圣济堂</v>
      </c>
      <c r="G2379" s="34" t="str">
        <f>IF(E2379="","",IF(行业估值!$C$5="申万行业",[1]!EM_S_INFO_INDUSTRY_SW2014(E2379,"1"),IF(行业估值!$C$5="证监会行业",[1]!EM_S_INFO_INDUSTRY_CSRC1(E2379,"1"),[1]!EM_S_INFO_INDUSTRY_EM2016(E2379,"1"))))</f>
        <v>医药生物</v>
      </c>
      <c r="H2379" s="34" t="str">
        <f>IF(E2379="","",IF($H$1="上证50",[1]!EM_S_INFO_COMPINDEX(E2379,"000016"),"")&amp;IF($H$1="上证180",[1]!EM_S_INFO_COMPINDEX(E2379,"000010"),"")&amp;IF($H$1="沪深300",[1]!EM_S_INFO_COMPINDEX(E2379,"000300"),"")&amp;IF(AND($H$1="上证A股",RIGHT(E2379,2)="SH"),"是","")&amp;IF(AND($H$1="深证A股",RIGHT(E2379,2)="SZ"),"是","")&amp;IF(AND($H$1="创业板",LEFT(E2379,1)-3=0),"是","")&amp;IF(AND($H$1="全部A股",E2379&lt;&gt;0),"是","")&amp;IF(AND($H$1="中小板",LEFT(E2379,3)="002"),"是",""))</f>
        <v>是</v>
      </c>
      <c r="I2379" s="46">
        <f ca="1">IF(E2379="","",IF(OR([1]!EM_S_VAL_MV(E2379,deadline)="",[1]!EM_S_VAL_MV(E2379,deadline)="--",[1]!EM_S_VAL_MV(E2379,deadline)="null"),0,[1]!EM_S_VAL_MV(E2379,deadline)/100000000))</f>
        <v>37.926206102399995</v>
      </c>
      <c r="J2379" s="46">
        <f ca="1">IF(E2379="","",IF(RIGHT(LEFT($J$1,6),3)="TTM",[1]!EM_S_FA_PROFIT_TTM(E2379,LEFT(RIGHT($J$1,11),10),1)/100000000,[1]!EM_S_STM07_IS(E2379,61,LEFT(RIGHT($J$1,5),4)&amp;"-12-31",1)/100000000))</f>
        <v>-16.658607966600002</v>
      </c>
      <c r="K2379" s="36">
        <f t="shared" ca="1" si="187"/>
        <v>-2.2766731877261819</v>
      </c>
      <c r="L2379" s="46">
        <f ca="1">IF(E2379="","",IF(ISERROR(IF(行业估值!$E$7="最新年报",[1]!EM_S_STM07_BS(E2379,140,LEFT(RIGHT($L$1,5),4)&amp;"-12-31",1)/100000000,[1]!EM_S_STM07_BS(E2379,140,LEFT(RIGHT($L$1,11),10),1)/100000000)),0,IF(行业估值!$E$7="最新年报",[1]!EM_S_STM07_BS(E2379,140,LEFT(RIGHT($L$1,5),4)&amp;"-12-31",1)/100000000,[1]!EM_S_STM07_BS(E2379,140,LEFT(RIGHT($L$1,11),10),1)/100000000)))</f>
        <v>31.845459784199999</v>
      </c>
      <c r="M2379" s="36">
        <f t="shared" ca="1" si="188"/>
        <v>1.1909454710155241</v>
      </c>
      <c r="N2379" s="37" t="str">
        <f ca="1">IF(E2379="","",IF(ISERROR([1]!EM_S_EST_NETPROFIT(E2379,行业估值!$E$6,deadline)/100000000),"-",[1]!EM_S_EST_NETPROFIT(E2379,行业估值!$E$6,deadline)/100000000))</f>
        <v>-</v>
      </c>
      <c r="O2379" s="36" t="str">
        <f t="shared" ca="1" si="189"/>
        <v>-</v>
      </c>
      <c r="T2379" s="64" t="s">
        <v>4666</v>
      </c>
      <c r="U2379" s="64" t="s">
        <v>4667</v>
      </c>
    </row>
    <row r="2380" spans="4:21">
      <c r="D2380" s="45" t="str">
        <f>IF(AND(行业估值!$B$39=$G2380,COUNTIF($G$2:$G$2552,$G2380)&gt;=1),COUNTIF($G$2:G2380,$G2380),"")</f>
        <v/>
      </c>
      <c r="E2380" s="65" t="str">
        <f t="shared" si="185"/>
        <v>600228.SH</v>
      </c>
      <c r="F2380" s="65" t="str">
        <f t="shared" si="186"/>
        <v>ST昌九</v>
      </c>
      <c r="G2380" s="34" t="str">
        <f>IF(E2380="","",IF(行业估值!$C$5="申万行业",[1]!EM_S_INFO_INDUSTRY_SW2014(E2380,"1"),IF(行业估值!$C$5="证监会行业",[1]!EM_S_INFO_INDUSTRY_CSRC1(E2380,"1"),[1]!EM_S_INFO_INDUSTRY_EM2016(E2380,"1"))))</f>
        <v>基础化工</v>
      </c>
      <c r="H2380" s="34" t="str">
        <f>IF(E2380="","",IF($H$1="上证50",[1]!EM_S_INFO_COMPINDEX(E2380,"000016"),"")&amp;IF($H$1="上证180",[1]!EM_S_INFO_COMPINDEX(E2380,"000010"),"")&amp;IF($H$1="沪深300",[1]!EM_S_INFO_COMPINDEX(E2380,"000300"),"")&amp;IF(AND($H$1="上证A股",RIGHT(E2380,2)="SH"),"是","")&amp;IF(AND($H$1="深证A股",RIGHT(E2380,2)="SZ"),"是","")&amp;IF(AND($H$1="创业板",LEFT(E2380,1)-3=0),"是","")&amp;IF(AND($H$1="全部A股",E2380&lt;&gt;0),"是","")&amp;IF(AND($H$1="中小板",LEFT(E2380,3)="002"),"是",""))</f>
        <v>是</v>
      </c>
      <c r="I2380" s="46">
        <f ca="1">IF(E2380="","",IF(OR([1]!EM_S_VAL_MV(E2380,deadline)="",[1]!EM_S_VAL_MV(E2380,deadline)="--",[1]!EM_S_VAL_MV(E2380,deadline)="null"),0,[1]!EM_S_VAL_MV(E2380,deadline)/100000000))</f>
        <v>14.430936000000001</v>
      </c>
      <c r="J2380" s="46">
        <f ca="1">IF(E2380="","",IF(RIGHT(LEFT($J$1,6),3)="TTM",[1]!EM_S_FA_PROFIT_TTM(E2380,LEFT(RIGHT($J$1,11),10),1)/100000000,[1]!EM_S_STM07_IS(E2380,61,LEFT(RIGHT($J$1,5),4)&amp;"-12-31",1)/100000000))</f>
        <v>1.3322490800000001E-2</v>
      </c>
      <c r="K2380" s="36">
        <f t="shared" ca="1" si="187"/>
        <v>1083.2010482604348</v>
      </c>
      <c r="L2380" s="46">
        <f ca="1">IF(E2380="","",IF(ISERROR(IF(行业估值!$E$7="最新年报",[1]!EM_S_STM07_BS(E2380,140,LEFT(RIGHT($L$1,5),4)&amp;"-12-31",1)/100000000,[1]!EM_S_STM07_BS(E2380,140,LEFT(RIGHT($L$1,11),10),1)/100000000)),0,IF(行业估值!$E$7="最新年报",[1]!EM_S_STM07_BS(E2380,140,LEFT(RIGHT($L$1,5),4)&amp;"-12-31",1)/100000000,[1]!EM_S_STM07_BS(E2380,140,LEFT(RIGHT($L$1,11),10),1)/100000000)))</f>
        <v>0.5789895679</v>
      </c>
      <c r="M2380" s="36">
        <f t="shared" ca="1" si="188"/>
        <v>24.924345446052037</v>
      </c>
      <c r="N2380" s="37" t="str">
        <f ca="1">IF(E2380="","",IF(ISERROR([1]!EM_S_EST_NETPROFIT(E2380,行业估值!$E$6,deadline)/100000000),"-",[1]!EM_S_EST_NETPROFIT(E2380,行业估值!$E$6,deadline)/100000000))</f>
        <v>-</v>
      </c>
      <c r="O2380" s="36" t="str">
        <f t="shared" ca="1" si="189"/>
        <v>-</v>
      </c>
      <c r="T2380" s="64" t="s">
        <v>4668</v>
      </c>
      <c r="U2380" s="64" t="s">
        <v>4669</v>
      </c>
    </row>
    <row r="2381" spans="4:21">
      <c r="D2381" s="45" t="str">
        <f>IF(AND(行业估值!$B$39=$G2381,COUNTIF($G$2:$G$2552,$G2381)&gt;=1),COUNTIF($G$2:G2381,$G2381),"")</f>
        <v/>
      </c>
      <c r="E2381" s="65" t="str">
        <f t="shared" si="185"/>
        <v>600229.SH</v>
      </c>
      <c r="F2381" s="65" t="str">
        <f t="shared" si="186"/>
        <v>城市传媒</v>
      </c>
      <c r="G2381" s="34" t="str">
        <f>IF(E2381="","",IF(行业估值!$C$5="申万行业",[1]!EM_S_INFO_INDUSTRY_SW2014(E2381,"1"),IF(行业估值!$C$5="证监会行业",[1]!EM_S_INFO_INDUSTRY_CSRC1(E2381,"1"),[1]!EM_S_INFO_INDUSTRY_EM2016(E2381,"1"))))</f>
        <v>文化传媒</v>
      </c>
      <c r="H2381" s="34" t="str">
        <f>IF(E2381="","",IF($H$1="上证50",[1]!EM_S_INFO_COMPINDEX(E2381,"000016"),"")&amp;IF($H$1="上证180",[1]!EM_S_INFO_COMPINDEX(E2381,"000010"),"")&amp;IF($H$1="沪深300",[1]!EM_S_INFO_COMPINDEX(E2381,"000300"),"")&amp;IF(AND($H$1="上证A股",RIGHT(E2381,2)="SH"),"是","")&amp;IF(AND($H$1="深证A股",RIGHT(E2381,2)="SZ"),"是","")&amp;IF(AND($H$1="创业板",LEFT(E2381,1)-3=0),"是","")&amp;IF(AND($H$1="全部A股",E2381&lt;&gt;0),"是","")&amp;IF(AND($H$1="中小板",LEFT(E2381,3)="002"),"是",""))</f>
        <v>是</v>
      </c>
      <c r="I2381" s="46">
        <f ca="1">IF(E2381="","",IF(OR([1]!EM_S_VAL_MV(E2381,deadline)="",[1]!EM_S_VAL_MV(E2381,deadline)="--",[1]!EM_S_VAL_MV(E2381,deadline)="null"),0,[1]!EM_S_VAL_MV(E2381,deadline)/100000000))</f>
        <v>46.970223068999999</v>
      </c>
      <c r="J2381" s="46">
        <f ca="1">IF(E2381="","",IF(RIGHT(LEFT($J$1,6),3)="TTM",[1]!EM_S_FA_PROFIT_TTM(E2381,LEFT(RIGHT($J$1,11),10),1)/100000000,[1]!EM_S_STM07_IS(E2381,61,LEFT(RIGHT($J$1,5),4)&amp;"-12-31",1)/100000000))</f>
        <v>4.1736057399000002</v>
      </c>
      <c r="K2381" s="36">
        <f t="shared" ca="1" si="187"/>
        <v>11.254111192142794</v>
      </c>
      <c r="L2381" s="46">
        <f ca="1">IF(E2381="","",IF(ISERROR(IF(行业估值!$E$7="最新年报",[1]!EM_S_STM07_BS(E2381,140,LEFT(RIGHT($L$1,5),4)&amp;"-12-31",1)/100000000,[1]!EM_S_STM07_BS(E2381,140,LEFT(RIGHT($L$1,11),10),1)/100000000)),0,IF(行业估值!$E$7="最新年报",[1]!EM_S_STM07_BS(E2381,140,LEFT(RIGHT($L$1,5),4)&amp;"-12-31",1)/100000000,[1]!EM_S_STM07_BS(E2381,140,LEFT(RIGHT($L$1,11),10),1)/100000000)))</f>
        <v>26.807360455999998</v>
      </c>
      <c r="M2381" s="36">
        <f t="shared" ca="1" si="188"/>
        <v>1.7521390495007563</v>
      </c>
      <c r="N2381" s="37">
        <f ca="1">IF(E2381="","",IF(ISERROR([1]!EM_S_EST_NETPROFIT(E2381,行业估值!$E$6,deadline)/100000000),"-",[1]!EM_S_EST_NETPROFIT(E2381,行业估值!$E$6,deadline)/100000000))</f>
        <v>4.1029999999999998</v>
      </c>
      <c r="O2381" s="36">
        <f t="shared" ca="1" si="189"/>
        <v>11.44777554691689</v>
      </c>
      <c r="T2381" s="64" t="s">
        <v>4670</v>
      </c>
      <c r="U2381" s="64" t="s">
        <v>4671</v>
      </c>
    </row>
    <row r="2382" spans="4:21">
      <c r="D2382" s="45" t="str">
        <f>IF(AND(行业估值!$B$39=$G2382,COUNTIF($G$2:$G$2552,$G2382)&gt;=1),COUNTIF($G$2:G2382,$G2382),"")</f>
        <v/>
      </c>
      <c r="E2382" s="65" t="str">
        <f t="shared" si="185"/>
        <v>600230.SH</v>
      </c>
      <c r="F2382" s="65" t="str">
        <f t="shared" si="186"/>
        <v>沧州大化</v>
      </c>
      <c r="G2382" s="34" t="str">
        <f>IF(E2382="","",IF(行业估值!$C$5="申万行业",[1]!EM_S_INFO_INDUSTRY_SW2014(E2382,"1"),IF(行业估值!$C$5="证监会行业",[1]!EM_S_INFO_INDUSTRY_CSRC1(E2382,"1"),[1]!EM_S_INFO_INDUSTRY_EM2016(E2382,"1"))))</f>
        <v>基础化工</v>
      </c>
      <c r="H2382" s="34" t="str">
        <f>IF(E2382="","",IF($H$1="上证50",[1]!EM_S_INFO_COMPINDEX(E2382,"000016"),"")&amp;IF($H$1="上证180",[1]!EM_S_INFO_COMPINDEX(E2382,"000010"),"")&amp;IF($H$1="沪深300",[1]!EM_S_INFO_COMPINDEX(E2382,"000300"),"")&amp;IF(AND($H$1="上证A股",RIGHT(E2382,2)="SH"),"是","")&amp;IF(AND($H$1="深证A股",RIGHT(E2382,2)="SZ"),"是","")&amp;IF(AND($H$1="创业板",LEFT(E2382,1)-3=0),"是","")&amp;IF(AND($H$1="全部A股",E2382&lt;&gt;0),"是","")&amp;IF(AND($H$1="中小板",LEFT(E2382,3)="002"),"是",""))</f>
        <v>是</v>
      </c>
      <c r="I2382" s="46">
        <f ca="1">IF(E2382="","",IF(OR([1]!EM_S_VAL_MV(E2382,deadline)="",[1]!EM_S_VAL_MV(E2382,deadline)="--",[1]!EM_S_VAL_MV(E2382,deadline)="null"),0,[1]!EM_S_VAL_MV(E2382,deadline)/100000000))</f>
        <v>39.497709841799995</v>
      </c>
      <c r="J2382" s="46">
        <f ca="1">IF(E2382="","",IF(RIGHT(LEFT($J$1,6),3)="TTM",[1]!EM_S_FA_PROFIT_TTM(E2382,LEFT(RIGHT($J$1,11),10),1)/100000000,[1]!EM_S_STM07_IS(E2382,61,LEFT(RIGHT($J$1,5),4)&amp;"-12-31",1)/100000000))</f>
        <v>-0.36140625649999997</v>
      </c>
      <c r="K2382" s="36">
        <f t="shared" ca="1" si="187"/>
        <v>-109.2889487423691</v>
      </c>
      <c r="L2382" s="46">
        <f ca="1">IF(E2382="","",IF(ISERROR(IF(行业估值!$E$7="最新年报",[1]!EM_S_STM07_BS(E2382,140,LEFT(RIGHT($L$1,5),4)&amp;"-12-31",1)/100000000,[1]!EM_S_STM07_BS(E2382,140,LEFT(RIGHT($L$1,11),10),1)/100000000)),0,IF(行业估值!$E$7="最新年报",[1]!EM_S_STM07_BS(E2382,140,LEFT(RIGHT($L$1,5),4)&amp;"-12-31",1)/100000000,[1]!EM_S_STM07_BS(E2382,140,LEFT(RIGHT($L$1,11),10),1)/100000000)))</f>
        <v>35.4316961607</v>
      </c>
      <c r="M2382" s="36">
        <f t="shared" ca="1" si="188"/>
        <v>1.1147563938982386</v>
      </c>
      <c r="N2382" s="37" t="str">
        <f ca="1">IF(E2382="","",IF(ISERROR([1]!EM_S_EST_NETPROFIT(E2382,行业估值!$E$6,deadline)/100000000),"-",[1]!EM_S_EST_NETPROFIT(E2382,行业估值!$E$6,deadline)/100000000))</f>
        <v>-</v>
      </c>
      <c r="O2382" s="36" t="str">
        <f t="shared" ca="1" si="189"/>
        <v>-</v>
      </c>
      <c r="T2382" s="64" t="s">
        <v>4672</v>
      </c>
      <c r="U2382" s="64" t="s">
        <v>4673</v>
      </c>
    </row>
    <row r="2383" spans="4:21">
      <c r="D2383" s="45" t="str">
        <f>IF(AND(行业估值!$B$39=$G2383,COUNTIF($G$2:$G$2552,$G2383)&gt;=1),COUNTIF($G$2:G2383,$G2383),"")</f>
        <v/>
      </c>
      <c r="E2383" s="65" t="str">
        <f t="shared" si="185"/>
        <v>600231.SH</v>
      </c>
      <c r="F2383" s="65" t="str">
        <f t="shared" si="186"/>
        <v>凌钢股份</v>
      </c>
      <c r="G2383" s="34" t="str">
        <f>IF(E2383="","",IF(行业估值!$C$5="申万行业",[1]!EM_S_INFO_INDUSTRY_SW2014(E2383,"1"),IF(行业估值!$C$5="证监会行业",[1]!EM_S_INFO_INDUSTRY_CSRC1(E2383,"1"),[1]!EM_S_INFO_INDUSTRY_EM2016(E2383,"1"))))</f>
        <v>钢铁</v>
      </c>
      <c r="H2383" s="34" t="str">
        <f>IF(E2383="","",IF($H$1="上证50",[1]!EM_S_INFO_COMPINDEX(E2383,"000016"),"")&amp;IF($H$1="上证180",[1]!EM_S_INFO_COMPINDEX(E2383,"000010"),"")&amp;IF($H$1="沪深300",[1]!EM_S_INFO_COMPINDEX(E2383,"000300"),"")&amp;IF(AND($H$1="上证A股",RIGHT(E2383,2)="SH"),"是","")&amp;IF(AND($H$1="深证A股",RIGHT(E2383,2)="SZ"),"是","")&amp;IF(AND($H$1="创业板",LEFT(E2383,1)-3=0),"是","")&amp;IF(AND($H$1="全部A股",E2383&lt;&gt;0),"是","")&amp;IF(AND($H$1="中小板",LEFT(E2383,3)="002"),"是",""))</f>
        <v>是</v>
      </c>
      <c r="I2383" s="46">
        <f ca="1">IF(E2383="","",IF(OR([1]!EM_S_VAL_MV(E2383,deadline)="",[1]!EM_S_VAL_MV(E2383,deadline)="--",[1]!EM_S_VAL_MV(E2383,deadline)="null"),0,[1]!EM_S_VAL_MV(E2383,deadline)/100000000))</f>
        <v>75.927667158199995</v>
      </c>
      <c r="J2383" s="46">
        <f ca="1">IF(E2383="","",IF(RIGHT(LEFT($J$1,6),3)="TTM",[1]!EM_S_FA_PROFIT_TTM(E2383,LEFT(RIGHT($J$1,11),10),1)/100000000,[1]!EM_S_STM07_IS(E2383,61,LEFT(RIGHT($J$1,5),4)&amp;"-12-31",1)/100000000))</f>
        <v>3.4230649848000003</v>
      </c>
      <c r="K2383" s="36">
        <f t="shared" ca="1" si="187"/>
        <v>22.18119360729467</v>
      </c>
      <c r="L2383" s="46">
        <f ca="1">IF(E2383="","",IF(ISERROR(IF(行业估值!$E$7="最新年报",[1]!EM_S_STM07_BS(E2383,140,LEFT(RIGHT($L$1,5),4)&amp;"-12-31",1)/100000000,[1]!EM_S_STM07_BS(E2383,140,LEFT(RIGHT($L$1,11),10),1)/100000000)),0,IF(行业估值!$E$7="最新年报",[1]!EM_S_STM07_BS(E2383,140,LEFT(RIGHT($L$1,5),4)&amp;"-12-31",1)/100000000,[1]!EM_S_STM07_BS(E2383,140,LEFT(RIGHT($L$1,11),10),1)/100000000)))</f>
        <v>77.3176864542</v>
      </c>
      <c r="M2383" s="36">
        <f t="shared" ca="1" si="188"/>
        <v>0.98202197505193844</v>
      </c>
      <c r="N2383" s="37">
        <f ca="1">IF(E2383="","",IF(ISERROR([1]!EM_S_EST_NETPROFIT(E2383,行业估值!$E$6,deadline)/100000000),"-",[1]!EM_S_EST_NETPROFIT(E2383,行业估值!$E$6,deadline)/100000000))</f>
        <v>5.5925000000000002</v>
      </c>
      <c r="O2383" s="36">
        <f t="shared" ca="1" si="189"/>
        <v>13.576695066285202</v>
      </c>
      <c r="T2383" s="64" t="s">
        <v>4674</v>
      </c>
      <c r="U2383" s="64" t="s">
        <v>4675</v>
      </c>
    </row>
    <row r="2384" spans="4:21">
      <c r="D2384" s="45" t="str">
        <f>IF(AND(行业估值!$B$39=$G2384,COUNTIF($G$2:$G$2552,$G2384)&gt;=1),COUNTIF($G$2:G2384,$G2384),"")</f>
        <v/>
      </c>
      <c r="E2384" s="65" t="str">
        <f t="shared" si="185"/>
        <v>600232.SH</v>
      </c>
      <c r="F2384" s="65" t="str">
        <f t="shared" si="186"/>
        <v>金鹰股份</v>
      </c>
      <c r="G2384" s="34" t="str">
        <f>IF(E2384="","",IF(行业估值!$C$5="申万行业",[1]!EM_S_INFO_INDUSTRY_SW2014(E2384,"1"),IF(行业估值!$C$5="证监会行业",[1]!EM_S_INFO_INDUSTRY_CSRC1(E2384,"1"),[1]!EM_S_INFO_INDUSTRY_EM2016(E2384,"1"))))</f>
        <v>纺织服装</v>
      </c>
      <c r="H2384" s="34" t="str">
        <f>IF(E2384="","",IF($H$1="上证50",[1]!EM_S_INFO_COMPINDEX(E2384,"000016"),"")&amp;IF($H$1="上证180",[1]!EM_S_INFO_COMPINDEX(E2384,"000010"),"")&amp;IF($H$1="沪深300",[1]!EM_S_INFO_COMPINDEX(E2384,"000300"),"")&amp;IF(AND($H$1="上证A股",RIGHT(E2384,2)="SH"),"是","")&amp;IF(AND($H$1="深证A股",RIGHT(E2384,2)="SZ"),"是","")&amp;IF(AND($H$1="创业板",LEFT(E2384,1)-3=0),"是","")&amp;IF(AND($H$1="全部A股",E2384&lt;&gt;0),"是","")&amp;IF(AND($H$1="中小板",LEFT(E2384,3)="002"),"是",""))</f>
        <v>是</v>
      </c>
      <c r="I2384" s="46">
        <f ca="1">IF(E2384="","",IF(OR([1]!EM_S_VAL_MV(E2384,deadline)="",[1]!EM_S_VAL_MV(E2384,deadline)="--",[1]!EM_S_VAL_MV(E2384,deadline)="null"),0,[1]!EM_S_VAL_MV(E2384,deadline)/100000000))</f>
        <v>21.2995629696</v>
      </c>
      <c r="J2384" s="46">
        <f ca="1">IF(E2384="","",IF(RIGHT(LEFT($J$1,6),3)="TTM",[1]!EM_S_FA_PROFIT_TTM(E2384,LEFT(RIGHT($J$1,11),10),1)/100000000,[1]!EM_S_STM07_IS(E2384,61,LEFT(RIGHT($J$1,5),4)&amp;"-12-31",1)/100000000))</f>
        <v>0.38686866399999997</v>
      </c>
      <c r="K2384" s="36">
        <f t="shared" ca="1" si="187"/>
        <v>55.056314846942477</v>
      </c>
      <c r="L2384" s="46">
        <f ca="1">IF(E2384="","",IF(ISERROR(IF(行业估值!$E$7="最新年报",[1]!EM_S_STM07_BS(E2384,140,LEFT(RIGHT($L$1,5),4)&amp;"-12-31",1)/100000000,[1]!EM_S_STM07_BS(E2384,140,LEFT(RIGHT($L$1,11),10),1)/100000000)),0,IF(行业估值!$E$7="最新年报",[1]!EM_S_STM07_BS(E2384,140,LEFT(RIGHT($L$1,5),4)&amp;"-12-31",1)/100000000,[1]!EM_S_STM07_BS(E2384,140,LEFT(RIGHT($L$1,11),10),1)/100000000)))</f>
        <v>11.078823806700001</v>
      </c>
      <c r="M2384" s="36">
        <f t="shared" ca="1" si="188"/>
        <v>1.9225473156021249</v>
      </c>
      <c r="N2384" s="37" t="str">
        <f ca="1">IF(E2384="","",IF(ISERROR([1]!EM_S_EST_NETPROFIT(E2384,行业估值!$E$6,deadline)/100000000),"-",[1]!EM_S_EST_NETPROFIT(E2384,行业估值!$E$6,deadline)/100000000))</f>
        <v>-</v>
      </c>
      <c r="O2384" s="36" t="str">
        <f t="shared" ca="1" si="189"/>
        <v>-</v>
      </c>
      <c r="T2384" s="64" t="s">
        <v>4676</v>
      </c>
      <c r="U2384" s="64" t="s">
        <v>4677</v>
      </c>
    </row>
    <row r="2385" spans="4:21">
      <c r="D2385" s="45" t="str">
        <f>IF(AND(行业估值!$B$39=$G2385,COUNTIF($G$2:$G$2552,$G2385)&gt;=1),COUNTIF($G$2:G2385,$G2385),"")</f>
        <v/>
      </c>
      <c r="E2385" s="65" t="str">
        <f t="shared" si="185"/>
        <v>600233.SH</v>
      </c>
      <c r="F2385" s="65" t="str">
        <f t="shared" si="186"/>
        <v>圆通速递</v>
      </c>
      <c r="G2385" s="34" t="str">
        <f>IF(E2385="","",IF(行业估值!$C$5="申万行业",[1]!EM_S_INFO_INDUSTRY_SW2014(E2385,"1"),IF(行业估值!$C$5="证监会行业",[1]!EM_S_INFO_INDUSTRY_CSRC1(E2385,"1"),[1]!EM_S_INFO_INDUSTRY_EM2016(E2385,"1"))))</f>
        <v>交通运输</v>
      </c>
      <c r="H2385" s="34" t="str">
        <f>IF(E2385="","",IF($H$1="上证50",[1]!EM_S_INFO_COMPINDEX(E2385,"000016"),"")&amp;IF($H$1="上证180",[1]!EM_S_INFO_COMPINDEX(E2385,"000010"),"")&amp;IF($H$1="沪深300",[1]!EM_S_INFO_COMPINDEX(E2385,"000300"),"")&amp;IF(AND($H$1="上证A股",RIGHT(E2385,2)="SH"),"是","")&amp;IF(AND($H$1="深证A股",RIGHT(E2385,2)="SZ"),"是","")&amp;IF(AND($H$1="创业板",LEFT(E2385,1)-3=0),"是","")&amp;IF(AND($H$1="全部A股",E2385&lt;&gt;0),"是","")&amp;IF(AND($H$1="中小板",LEFT(E2385,3)="002"),"是",""))</f>
        <v>是</v>
      </c>
      <c r="I2385" s="46">
        <f ca="1">IF(E2385="","",IF(OR([1]!EM_S_VAL_MV(E2385,deadline)="",[1]!EM_S_VAL_MV(E2385,deadline)="--",[1]!EM_S_VAL_MV(E2385,deadline)="null"),0,[1]!EM_S_VAL_MV(E2385,deadline)/100000000))</f>
        <v>355.89941566800002</v>
      </c>
      <c r="J2385" s="46">
        <f ca="1">IF(E2385="","",IF(RIGHT(LEFT($J$1,6),3)="TTM",[1]!EM_S_FA_PROFIT_TTM(E2385,LEFT(RIGHT($J$1,11),10),1)/100000000,[1]!EM_S_STM07_IS(E2385,61,LEFT(RIGHT($J$1,5),4)&amp;"-12-31",1)/100000000))</f>
        <v>20.483436025100001</v>
      </c>
      <c r="K2385" s="36">
        <f t="shared" ca="1" si="187"/>
        <v>17.374986073229504</v>
      </c>
      <c r="L2385" s="46">
        <f ca="1">IF(E2385="","",IF(ISERROR(IF(行业估值!$E$7="最新年报",[1]!EM_S_STM07_BS(E2385,140,LEFT(RIGHT($L$1,5),4)&amp;"-12-31",1)/100000000,[1]!EM_S_STM07_BS(E2385,140,LEFT(RIGHT($L$1,11),10),1)/100000000)),0,IF(行业估值!$E$7="最新年报",[1]!EM_S_STM07_BS(E2385,140,LEFT(RIGHT($L$1,5),4)&amp;"-12-31",1)/100000000,[1]!EM_S_STM07_BS(E2385,140,LEFT(RIGHT($L$1,11),10),1)/100000000)))</f>
        <v>126.0495289018</v>
      </c>
      <c r="M2385" s="36">
        <f t="shared" ca="1" si="188"/>
        <v>2.823488661709054</v>
      </c>
      <c r="N2385" s="37">
        <f ca="1">IF(E2385="","",IF(ISERROR([1]!EM_S_EST_NETPROFIT(E2385,行业估值!$E$6,deadline)/100000000),"-",[1]!EM_S_EST_NETPROFIT(E2385,行业估值!$E$6,deadline)/100000000))</f>
        <v>21.338907142857142</v>
      </c>
      <c r="O2385" s="36">
        <f t="shared" ca="1" si="189"/>
        <v>16.678427497967331</v>
      </c>
      <c r="T2385" s="64" t="s">
        <v>4678</v>
      </c>
      <c r="U2385" s="64" t="s">
        <v>4679</v>
      </c>
    </row>
    <row r="2386" spans="4:21">
      <c r="D2386" s="45" t="str">
        <f>IF(AND(行业估值!$B$39=$G2386,COUNTIF($G$2:$G$2552,$G2386)&gt;=1),COUNTIF($G$2:G2386,$G2386),"")</f>
        <v/>
      </c>
      <c r="E2386" s="65" t="str">
        <f t="shared" si="185"/>
        <v>600234.SH</v>
      </c>
      <c r="F2386" s="65" t="str">
        <f t="shared" si="186"/>
        <v>*ST山水</v>
      </c>
      <c r="G2386" s="34" t="str">
        <f>IF(E2386="","",IF(行业估值!$C$5="申万行业",[1]!EM_S_INFO_INDUSTRY_SW2014(E2386,"1"),IF(行业估值!$C$5="证监会行业",[1]!EM_S_INFO_INDUSTRY_CSRC1(E2386,"1"),[1]!EM_S_INFO_INDUSTRY_EM2016(E2386,"1"))))</f>
        <v>房地产</v>
      </c>
      <c r="H2386" s="34" t="str">
        <f>IF(E2386="","",IF($H$1="上证50",[1]!EM_S_INFO_COMPINDEX(E2386,"000016"),"")&amp;IF($H$1="上证180",[1]!EM_S_INFO_COMPINDEX(E2386,"000010"),"")&amp;IF($H$1="沪深300",[1]!EM_S_INFO_COMPINDEX(E2386,"000300"),"")&amp;IF(AND($H$1="上证A股",RIGHT(E2386,2)="SH"),"是","")&amp;IF(AND($H$1="深证A股",RIGHT(E2386,2)="SZ"),"是","")&amp;IF(AND($H$1="创业板",LEFT(E2386,1)-3=0),"是","")&amp;IF(AND($H$1="全部A股",E2386&lt;&gt;0),"是","")&amp;IF(AND($H$1="中小板",LEFT(E2386,3)="002"),"是",""))</f>
        <v>是</v>
      </c>
      <c r="I2386" s="46">
        <f ca="1">IF(E2386="","",IF(OR([1]!EM_S_VAL_MV(E2386,deadline)="",[1]!EM_S_VAL_MV(E2386,deadline)="--",[1]!EM_S_VAL_MV(E2386,deadline)="null"),0,[1]!EM_S_VAL_MV(E2386,deadline)/100000000))</f>
        <v>16.357627104000002</v>
      </c>
      <c r="J2386" s="46">
        <f ca="1">IF(E2386="","",IF(RIGHT(LEFT($J$1,6),3)="TTM",[1]!EM_S_FA_PROFIT_TTM(E2386,LEFT(RIGHT($J$1,11),10),1)/100000000,[1]!EM_S_STM07_IS(E2386,61,LEFT(RIGHT($J$1,5),4)&amp;"-12-31",1)/100000000))</f>
        <v>-2.3076576299999998E-2</v>
      </c>
      <c r="K2386" s="36">
        <f t="shared" ca="1" si="187"/>
        <v>-708.8411595961054</v>
      </c>
      <c r="L2386" s="46">
        <f ca="1">IF(E2386="","",IF(ISERROR(IF(行业估值!$E$7="最新年报",[1]!EM_S_STM07_BS(E2386,140,LEFT(RIGHT($L$1,5),4)&amp;"-12-31",1)/100000000,[1]!EM_S_STM07_BS(E2386,140,LEFT(RIGHT($L$1,11),10),1)/100000000)),0,IF(行业估值!$E$7="最新年报",[1]!EM_S_STM07_BS(E2386,140,LEFT(RIGHT($L$1,5),4)&amp;"-12-31",1)/100000000,[1]!EM_S_STM07_BS(E2386,140,LEFT(RIGHT($L$1,11),10),1)/100000000)))</f>
        <v>0.62998493469999994</v>
      </c>
      <c r="M2386" s="36">
        <f t="shared" ca="1" si="188"/>
        <v>25.965108374836831</v>
      </c>
      <c r="N2386" s="37" t="str">
        <f ca="1">IF(E2386="","",IF(ISERROR([1]!EM_S_EST_NETPROFIT(E2386,行业估值!$E$6,deadline)/100000000),"-",[1]!EM_S_EST_NETPROFIT(E2386,行业估值!$E$6,deadline)/100000000))</f>
        <v>-</v>
      </c>
      <c r="O2386" s="36" t="str">
        <f t="shared" ca="1" si="189"/>
        <v>-</v>
      </c>
      <c r="T2386" s="64" t="s">
        <v>7366</v>
      </c>
      <c r="U2386" s="64" t="s">
        <v>4680</v>
      </c>
    </row>
    <row r="2387" spans="4:21">
      <c r="D2387" s="45" t="str">
        <f>IF(AND(行业估值!$B$39=$G2387,COUNTIF($G$2:$G$2552,$G2387)&gt;=1),COUNTIF($G$2:G2387,$G2387),"")</f>
        <v/>
      </c>
      <c r="E2387" s="65" t="str">
        <f t="shared" si="185"/>
        <v>600235.SH</v>
      </c>
      <c r="F2387" s="65" t="str">
        <f t="shared" si="186"/>
        <v>民丰特纸</v>
      </c>
      <c r="G2387" s="34" t="str">
        <f>IF(E2387="","",IF(行业估值!$C$5="申万行业",[1]!EM_S_INFO_INDUSTRY_SW2014(E2387,"1"),IF(行业估值!$C$5="证监会行业",[1]!EM_S_INFO_INDUSTRY_CSRC1(E2387,"1"),[1]!EM_S_INFO_INDUSTRY_EM2016(E2387,"1"))))</f>
        <v>轻工制造</v>
      </c>
      <c r="H2387" s="34" t="str">
        <f>IF(E2387="","",IF($H$1="上证50",[1]!EM_S_INFO_COMPINDEX(E2387,"000016"),"")&amp;IF($H$1="上证180",[1]!EM_S_INFO_COMPINDEX(E2387,"000010"),"")&amp;IF($H$1="沪深300",[1]!EM_S_INFO_COMPINDEX(E2387,"000300"),"")&amp;IF(AND($H$1="上证A股",RIGHT(E2387,2)="SH"),"是","")&amp;IF(AND($H$1="深证A股",RIGHT(E2387,2)="SZ"),"是","")&amp;IF(AND($H$1="创业板",LEFT(E2387,1)-3=0),"是","")&amp;IF(AND($H$1="全部A股",E2387&lt;&gt;0),"是","")&amp;IF(AND($H$1="中小板",LEFT(E2387,3)="002"),"是",""))</f>
        <v>是</v>
      </c>
      <c r="I2387" s="46">
        <f ca="1">IF(E2387="","",IF(OR([1]!EM_S_VAL_MV(E2387,deadline)="",[1]!EM_S_VAL_MV(E2387,deadline)="--",[1]!EM_S_VAL_MV(E2387,deadline)="null"),0,[1]!EM_S_VAL_MV(E2387,deadline)/100000000))</f>
        <v>15.66798</v>
      </c>
      <c r="J2387" s="46">
        <f ca="1">IF(E2387="","",IF(RIGHT(LEFT($J$1,6),3)="TTM",[1]!EM_S_FA_PROFIT_TTM(E2387,LEFT(RIGHT($J$1,11),10),1)/100000000,[1]!EM_S_STM07_IS(E2387,61,LEFT(RIGHT($J$1,5),4)&amp;"-12-31",1)/100000000))</f>
        <v>-2.4972994599999999E-2</v>
      </c>
      <c r="K2387" s="36">
        <f t="shared" ca="1" si="187"/>
        <v>-627.3969241958672</v>
      </c>
      <c r="L2387" s="46">
        <f ca="1">IF(E2387="","",IF(ISERROR(IF(行业估值!$E$7="最新年报",[1]!EM_S_STM07_BS(E2387,140,LEFT(RIGHT($L$1,5),4)&amp;"-12-31",1)/100000000,[1]!EM_S_STM07_BS(E2387,140,LEFT(RIGHT($L$1,11),10),1)/100000000)),0,IF(行业估值!$E$7="最新年报",[1]!EM_S_STM07_BS(E2387,140,LEFT(RIGHT($L$1,5),4)&amp;"-12-31",1)/100000000,[1]!EM_S_STM07_BS(E2387,140,LEFT(RIGHT($L$1,11),10),1)/100000000)))</f>
        <v>12.9169993582</v>
      </c>
      <c r="M2387" s="36">
        <f t="shared" ca="1" si="188"/>
        <v>1.2129736609496398</v>
      </c>
      <c r="N2387" s="37" t="str">
        <f ca="1">IF(E2387="","",IF(ISERROR([1]!EM_S_EST_NETPROFIT(E2387,行业估值!$E$6,deadline)/100000000),"-",[1]!EM_S_EST_NETPROFIT(E2387,行业估值!$E$6,deadline)/100000000))</f>
        <v>-</v>
      </c>
      <c r="O2387" s="36" t="str">
        <f t="shared" ca="1" si="189"/>
        <v>-</v>
      </c>
      <c r="T2387" s="64" t="s">
        <v>4681</v>
      </c>
      <c r="U2387" s="64" t="s">
        <v>4682</v>
      </c>
    </row>
    <row r="2388" spans="4:21">
      <c r="D2388" s="45" t="str">
        <f>IF(AND(行业估值!$B$39=$G2388,COUNTIF($G$2:$G$2552,$G2388)&gt;=1),COUNTIF($G$2:G2388,$G2388),"")</f>
        <v/>
      </c>
      <c r="E2388" s="65" t="str">
        <f t="shared" si="185"/>
        <v>600236.SH</v>
      </c>
      <c r="F2388" s="65" t="str">
        <f t="shared" si="186"/>
        <v>桂冠电力</v>
      </c>
      <c r="G2388" s="34" t="str">
        <f>IF(E2388="","",IF(行业估值!$C$5="申万行业",[1]!EM_S_INFO_INDUSTRY_SW2014(E2388,"1"),IF(行业估值!$C$5="证监会行业",[1]!EM_S_INFO_INDUSTRY_CSRC1(E2388,"1"),[1]!EM_S_INFO_INDUSTRY_EM2016(E2388,"1"))))</f>
        <v>公用事业</v>
      </c>
      <c r="H2388" s="34" t="str">
        <f>IF(E2388="","",IF($H$1="上证50",[1]!EM_S_INFO_COMPINDEX(E2388,"000016"),"")&amp;IF($H$1="上证180",[1]!EM_S_INFO_COMPINDEX(E2388,"000010"),"")&amp;IF($H$1="沪深300",[1]!EM_S_INFO_COMPINDEX(E2388,"000300"),"")&amp;IF(AND($H$1="上证A股",RIGHT(E2388,2)="SH"),"是","")&amp;IF(AND($H$1="深证A股",RIGHT(E2388,2)="SZ"),"是","")&amp;IF(AND($H$1="创业板",LEFT(E2388,1)-3=0),"是","")&amp;IF(AND($H$1="全部A股",E2388&lt;&gt;0),"是","")&amp;IF(AND($H$1="中小板",LEFT(E2388,3)="002"),"是",""))</f>
        <v>是</v>
      </c>
      <c r="I2388" s="46">
        <f ca="1">IF(E2388="","",IF(OR([1]!EM_S_VAL_MV(E2388,deadline)="",[1]!EM_S_VAL_MV(E2388,deadline)="--",[1]!EM_S_VAL_MV(E2388,deadline)="null"),0,[1]!EM_S_VAL_MV(E2388,deadline)/100000000))</f>
        <v>369.68351891379996</v>
      </c>
      <c r="J2388" s="46">
        <f ca="1">IF(E2388="","",IF(RIGHT(LEFT($J$1,6),3)="TTM",[1]!EM_S_FA_PROFIT_TTM(E2388,LEFT(RIGHT($J$1,11),10),1)/100000000,[1]!EM_S_STM07_IS(E2388,61,LEFT(RIGHT($J$1,5),4)&amp;"-12-31",1)/100000000))</f>
        <v>26.574542251599997</v>
      </c>
      <c r="K2388" s="36">
        <f t="shared" ca="1" si="187"/>
        <v>13.911190469952199</v>
      </c>
      <c r="L2388" s="46">
        <f ca="1">IF(E2388="","",IF(ISERROR(IF(行业估值!$E$7="最新年报",[1]!EM_S_STM07_BS(E2388,140,LEFT(RIGHT($L$1,5),4)&amp;"-12-31",1)/100000000,[1]!EM_S_STM07_BS(E2388,140,LEFT(RIGHT($L$1,11),10),1)/100000000)),0,IF(行业估值!$E$7="最新年报",[1]!EM_S_STM07_BS(E2388,140,LEFT(RIGHT($L$1,5),4)&amp;"-12-31",1)/100000000,[1]!EM_S_STM07_BS(E2388,140,LEFT(RIGHT($L$1,11),10),1)/100000000)))</f>
        <v>145.2745026051</v>
      </c>
      <c r="M2388" s="36">
        <f t="shared" ca="1" si="188"/>
        <v>2.5447240381797176</v>
      </c>
      <c r="N2388" s="37">
        <f ca="1">IF(E2388="","",IF(ISERROR([1]!EM_S_EST_NETPROFIT(E2388,行业估值!$E$6,deadline)/100000000),"-",[1]!EM_S_EST_NETPROFIT(E2388,行业估值!$E$6,deadline)/100000000))</f>
        <v>24.884483333333336</v>
      </c>
      <c r="O2388" s="36">
        <f t="shared" ca="1" si="189"/>
        <v>14.855985312686819</v>
      </c>
      <c r="T2388" s="64" t="s">
        <v>4683</v>
      </c>
      <c r="U2388" s="64" t="s">
        <v>4684</v>
      </c>
    </row>
    <row r="2389" spans="4:21">
      <c r="D2389" s="45" t="str">
        <f>IF(AND(行业估值!$B$39=$G2389,COUNTIF($G$2:$G$2552,$G2389)&gt;=1),COUNTIF($G$2:G2389,$G2389),"")</f>
        <v/>
      </c>
      <c r="E2389" s="65" t="str">
        <f t="shared" si="185"/>
        <v>600237.SH</v>
      </c>
      <c r="F2389" s="65" t="str">
        <f t="shared" si="186"/>
        <v>铜峰电子</v>
      </c>
      <c r="G2389" s="34" t="str">
        <f>IF(E2389="","",IF(行业估值!$C$5="申万行业",[1]!EM_S_INFO_INDUSTRY_SW2014(E2389,"1"),IF(行业估值!$C$5="证监会行业",[1]!EM_S_INFO_INDUSTRY_CSRC1(E2389,"1"),[1]!EM_S_INFO_INDUSTRY_EM2016(E2389,"1"))))</f>
        <v>电子设备</v>
      </c>
      <c r="H2389" s="34" t="str">
        <f>IF(E2389="","",IF($H$1="上证50",[1]!EM_S_INFO_COMPINDEX(E2389,"000016"),"")&amp;IF($H$1="上证180",[1]!EM_S_INFO_COMPINDEX(E2389,"000010"),"")&amp;IF($H$1="沪深300",[1]!EM_S_INFO_COMPINDEX(E2389,"000300"),"")&amp;IF(AND($H$1="上证A股",RIGHT(E2389,2)="SH"),"是","")&amp;IF(AND($H$1="深证A股",RIGHT(E2389,2)="SZ"),"是","")&amp;IF(AND($H$1="创业板",LEFT(E2389,1)-3=0),"是","")&amp;IF(AND($H$1="全部A股",E2389&lt;&gt;0),"是","")&amp;IF(AND($H$1="中小板",LEFT(E2389,3)="002"),"是",""))</f>
        <v>是</v>
      </c>
      <c r="I2389" s="46">
        <f ca="1">IF(E2389="","",IF(OR([1]!EM_S_VAL_MV(E2389,deadline)="",[1]!EM_S_VAL_MV(E2389,deadline)="--",[1]!EM_S_VAL_MV(E2389,deadline)="null"),0,[1]!EM_S_VAL_MV(E2389,deadline)/100000000))</f>
        <v>18.511321731999999</v>
      </c>
      <c r="J2389" s="46">
        <f ca="1">IF(E2389="","",IF(RIGHT(LEFT($J$1,6),3)="TTM",[1]!EM_S_FA_PROFIT_TTM(E2389,LEFT(RIGHT($J$1,11),10),1)/100000000,[1]!EM_S_STM07_IS(E2389,61,LEFT(RIGHT($J$1,5),4)&amp;"-12-31",1)/100000000))</f>
        <v>-0.16688300489999999</v>
      </c>
      <c r="K2389" s="36">
        <f t="shared" ca="1" si="187"/>
        <v>-110.92394784653114</v>
      </c>
      <c r="L2389" s="46">
        <f ca="1">IF(E2389="","",IF(ISERROR(IF(行业估值!$E$7="最新年报",[1]!EM_S_STM07_BS(E2389,140,LEFT(RIGHT($L$1,5),4)&amp;"-12-31",1)/100000000,[1]!EM_S_STM07_BS(E2389,140,LEFT(RIGHT($L$1,11),10),1)/100000000)),0,IF(行业估值!$E$7="最新年报",[1]!EM_S_STM07_BS(E2389,140,LEFT(RIGHT($L$1,5),4)&amp;"-12-31",1)/100000000,[1]!EM_S_STM07_BS(E2389,140,LEFT(RIGHT($L$1,11),10),1)/100000000)))</f>
        <v>12.242286838699998</v>
      </c>
      <c r="M2389" s="36">
        <f t="shared" ca="1" si="188"/>
        <v>1.5120803797442885</v>
      </c>
      <c r="N2389" s="37" t="str">
        <f ca="1">IF(E2389="","",IF(ISERROR([1]!EM_S_EST_NETPROFIT(E2389,行业估值!$E$6,deadline)/100000000),"-",[1]!EM_S_EST_NETPROFIT(E2389,行业估值!$E$6,deadline)/100000000))</f>
        <v>-</v>
      </c>
      <c r="O2389" s="36" t="str">
        <f t="shared" ca="1" si="189"/>
        <v>-</v>
      </c>
      <c r="T2389" s="64" t="s">
        <v>4685</v>
      </c>
      <c r="U2389" s="64" t="s">
        <v>4686</v>
      </c>
    </row>
    <row r="2390" spans="4:21">
      <c r="D2390" s="45" t="str">
        <f>IF(AND(行业估值!$B$39=$G2390,COUNTIF($G$2:$G$2552,$G2390)&gt;=1),COUNTIF($G$2:G2390,$G2390),"")</f>
        <v/>
      </c>
      <c r="E2390" s="65" t="str">
        <f t="shared" si="185"/>
        <v>600238.SH</v>
      </c>
      <c r="F2390" s="65" t="str">
        <f t="shared" si="186"/>
        <v>ST椰岛</v>
      </c>
      <c r="G2390" s="34" t="str">
        <f>IF(E2390="","",IF(行业估值!$C$5="申万行业",[1]!EM_S_INFO_INDUSTRY_SW2014(E2390,"1"),IF(行业估值!$C$5="证监会行业",[1]!EM_S_INFO_INDUSTRY_CSRC1(E2390,"1"),[1]!EM_S_INFO_INDUSTRY_EM2016(E2390,"1"))))</f>
        <v>食品饮料</v>
      </c>
      <c r="H2390" s="34" t="str">
        <f>IF(E2390="","",IF($H$1="上证50",[1]!EM_S_INFO_COMPINDEX(E2390,"000016"),"")&amp;IF($H$1="上证180",[1]!EM_S_INFO_COMPINDEX(E2390,"000010"),"")&amp;IF($H$1="沪深300",[1]!EM_S_INFO_COMPINDEX(E2390,"000300"),"")&amp;IF(AND($H$1="上证A股",RIGHT(E2390,2)="SH"),"是","")&amp;IF(AND($H$1="深证A股",RIGHT(E2390,2)="SZ"),"是","")&amp;IF(AND($H$1="创业板",LEFT(E2390,1)-3=0),"是","")&amp;IF(AND($H$1="全部A股",E2390&lt;&gt;0),"是","")&amp;IF(AND($H$1="中小板",LEFT(E2390,3)="002"),"是",""))</f>
        <v>是</v>
      </c>
      <c r="I2390" s="46">
        <f ca="1">IF(E2390="","",IF(OR([1]!EM_S_VAL_MV(E2390,deadline)="",[1]!EM_S_VAL_MV(E2390,deadline)="--",[1]!EM_S_VAL_MV(E2390,deadline)="null"),0,[1]!EM_S_VAL_MV(E2390,deadline)/100000000))</f>
        <v>24.561360000000001</v>
      </c>
      <c r="J2390" s="46">
        <f ca="1">IF(E2390="","",IF(RIGHT(LEFT($J$1,6),3)="TTM",[1]!EM_S_FA_PROFIT_TTM(E2390,LEFT(RIGHT($J$1,11),10),1)/100000000,[1]!EM_S_STM07_IS(E2390,61,LEFT(RIGHT($J$1,5),4)&amp;"-12-31",1)/100000000))</f>
        <v>0.72907389970000003</v>
      </c>
      <c r="K2390" s="36">
        <f t="shared" ca="1" si="187"/>
        <v>33.688436810186907</v>
      </c>
      <c r="L2390" s="46">
        <f ca="1">IF(E2390="","",IF(ISERROR(IF(行业估值!$E$7="最新年报",[1]!EM_S_STM07_BS(E2390,140,LEFT(RIGHT($L$1,5),4)&amp;"-12-31",1)/100000000,[1]!EM_S_STM07_BS(E2390,140,LEFT(RIGHT($L$1,11),10),1)/100000000)),0,IF(行业估值!$E$7="最新年报",[1]!EM_S_STM07_BS(E2390,140,LEFT(RIGHT($L$1,5),4)&amp;"-12-31",1)/100000000,[1]!EM_S_STM07_BS(E2390,140,LEFT(RIGHT($L$1,11),10),1)/100000000)))</f>
        <v>6.6832040294000006</v>
      </c>
      <c r="M2390" s="36">
        <f t="shared" ca="1" si="188"/>
        <v>3.6750875615875893</v>
      </c>
      <c r="N2390" s="37" t="str">
        <f ca="1">IF(E2390="","",IF(ISERROR([1]!EM_S_EST_NETPROFIT(E2390,行业估值!$E$6,deadline)/100000000),"-",[1]!EM_S_EST_NETPROFIT(E2390,行业估值!$E$6,deadline)/100000000))</f>
        <v>-</v>
      </c>
      <c r="O2390" s="36" t="str">
        <f t="shared" ca="1" si="189"/>
        <v>-</v>
      </c>
      <c r="T2390" s="64" t="s">
        <v>7367</v>
      </c>
      <c r="U2390" s="64" t="s">
        <v>4687</v>
      </c>
    </row>
    <row r="2391" spans="4:21">
      <c r="D2391" s="45" t="str">
        <f>IF(AND(行业估值!$B$39=$G2391,COUNTIF($G$2:$G$2552,$G2391)&gt;=1),COUNTIF($G$2:G2391,$G2391),"")</f>
        <v/>
      </c>
      <c r="E2391" s="65" t="str">
        <f t="shared" si="185"/>
        <v>600239.SH</v>
      </c>
      <c r="F2391" s="65" t="str">
        <f t="shared" si="186"/>
        <v>云南城投</v>
      </c>
      <c r="G2391" s="34" t="str">
        <f>IF(E2391="","",IF(行业估值!$C$5="申万行业",[1]!EM_S_INFO_INDUSTRY_SW2014(E2391,"1"),IF(行业估值!$C$5="证监会行业",[1]!EM_S_INFO_INDUSTRY_CSRC1(E2391,"1"),[1]!EM_S_INFO_INDUSTRY_EM2016(E2391,"1"))))</f>
        <v>房地产</v>
      </c>
      <c r="H2391" s="34" t="str">
        <f>IF(E2391="","",IF($H$1="上证50",[1]!EM_S_INFO_COMPINDEX(E2391,"000016"),"")&amp;IF($H$1="上证180",[1]!EM_S_INFO_COMPINDEX(E2391,"000010"),"")&amp;IF($H$1="沪深300",[1]!EM_S_INFO_COMPINDEX(E2391,"000300"),"")&amp;IF(AND($H$1="上证A股",RIGHT(E2391,2)="SH"),"是","")&amp;IF(AND($H$1="深证A股",RIGHT(E2391,2)="SZ"),"是","")&amp;IF(AND($H$1="创业板",LEFT(E2391,1)-3=0),"是","")&amp;IF(AND($H$1="全部A股",E2391&lt;&gt;0),"是","")&amp;IF(AND($H$1="中小板",LEFT(E2391,3)="002"),"是",""))</f>
        <v>是</v>
      </c>
      <c r="I2391" s="46">
        <f ca="1">IF(E2391="","",IF(OR([1]!EM_S_VAL_MV(E2391,deadline)="",[1]!EM_S_VAL_MV(E2391,deadline)="--",[1]!EM_S_VAL_MV(E2391,deadline)="null"),0,[1]!EM_S_VAL_MV(E2391,deadline)/100000000))</f>
        <v>45.762076906499999</v>
      </c>
      <c r="J2391" s="46">
        <f ca="1">IF(E2391="","",IF(RIGHT(LEFT($J$1,6),3)="TTM",[1]!EM_S_FA_PROFIT_TTM(E2391,LEFT(RIGHT($J$1,11),10),1)/100000000,[1]!EM_S_STM07_IS(E2391,61,LEFT(RIGHT($J$1,5),4)&amp;"-12-31",1)/100000000))</f>
        <v>-10.9497574683</v>
      </c>
      <c r="K2391" s="36">
        <f t="shared" ca="1" si="187"/>
        <v>-4.179277672494857</v>
      </c>
      <c r="L2391" s="46">
        <f ca="1">IF(E2391="","",IF(ISERROR(IF(行业估值!$E$7="最新年报",[1]!EM_S_STM07_BS(E2391,140,LEFT(RIGHT($L$1,5),4)&amp;"-12-31",1)/100000000,[1]!EM_S_STM07_BS(E2391,140,LEFT(RIGHT($L$1,11),10),1)/100000000)),0,IF(行业估值!$E$7="最新年报",[1]!EM_S_STM07_BS(E2391,140,LEFT(RIGHT($L$1,5),4)&amp;"-12-31",1)/100000000,[1]!EM_S_STM07_BS(E2391,140,LEFT(RIGHT($L$1,11),10),1)/100000000)))</f>
        <v>44.178375144600004</v>
      </c>
      <c r="M2391" s="36">
        <f t="shared" ca="1" si="188"/>
        <v>1.0358478951911743</v>
      </c>
      <c r="N2391" s="37" t="str">
        <f ca="1">IF(E2391="","",IF(ISERROR([1]!EM_S_EST_NETPROFIT(E2391,行业估值!$E$6,deadline)/100000000),"-",[1]!EM_S_EST_NETPROFIT(E2391,行业估值!$E$6,deadline)/100000000))</f>
        <v>-</v>
      </c>
      <c r="O2391" s="36" t="str">
        <f t="shared" ca="1" si="189"/>
        <v>-</v>
      </c>
      <c r="T2391" s="64" t="s">
        <v>4688</v>
      </c>
      <c r="U2391" s="64" t="s">
        <v>4689</v>
      </c>
    </row>
    <row r="2392" spans="4:21">
      <c r="D2392" s="45" t="str">
        <f>IF(AND(行业估值!$B$39=$G2392,COUNTIF($G$2:$G$2552,$G2392)&gt;=1),COUNTIF($G$2:G2392,$G2392),"")</f>
        <v/>
      </c>
      <c r="E2392" s="65" t="str">
        <f t="shared" si="185"/>
        <v>600240.SH</v>
      </c>
      <c r="F2392" s="65" t="str">
        <f t="shared" si="186"/>
        <v>*ST华业</v>
      </c>
      <c r="G2392" s="34" t="str">
        <f>IF(E2392="","",IF(行业估值!$C$5="申万行业",[1]!EM_S_INFO_INDUSTRY_SW2014(E2392,"1"),IF(行业估值!$C$5="证监会行业",[1]!EM_S_INFO_INDUSTRY_CSRC1(E2392,"1"),[1]!EM_S_INFO_INDUSTRY_EM2016(E2392,"1"))))</f>
        <v>房地产</v>
      </c>
      <c r="H2392" s="34" t="str">
        <f>IF(E2392="","",IF($H$1="上证50",[1]!EM_S_INFO_COMPINDEX(E2392,"000016"),"")&amp;IF($H$1="上证180",[1]!EM_S_INFO_COMPINDEX(E2392,"000010"),"")&amp;IF($H$1="沪深300",[1]!EM_S_INFO_COMPINDEX(E2392,"000300"),"")&amp;IF(AND($H$1="上证A股",RIGHT(E2392,2)="SH"),"是","")&amp;IF(AND($H$1="深证A股",RIGHT(E2392,2)="SZ"),"是","")&amp;IF(AND($H$1="创业板",LEFT(E2392,1)-3=0),"是","")&amp;IF(AND($H$1="全部A股",E2392&lt;&gt;0),"是","")&amp;IF(AND($H$1="中小板",LEFT(E2392,3)="002"),"是",""))</f>
        <v>是</v>
      </c>
      <c r="I2392" s="46">
        <f ca="1">IF(E2392="","",IF(OR([1]!EM_S_VAL_MV(E2392,deadline)="",[1]!EM_S_VAL_MV(E2392,deadline)="--",[1]!EM_S_VAL_MV(E2392,deadline)="null"),0,[1]!EM_S_VAL_MV(E2392,deadline)/100000000))</f>
        <v>12.24858096</v>
      </c>
      <c r="J2392" s="46">
        <f ca="1">IF(E2392="","",IF(RIGHT(LEFT($J$1,6),3)="TTM",[1]!EM_S_FA_PROFIT_TTM(E2392,LEFT(RIGHT($J$1,11),10),1)/100000000,[1]!EM_S_STM07_IS(E2392,61,LEFT(RIGHT($J$1,5),4)&amp;"-12-31",1)/100000000))</f>
        <v>-113.79674595430001</v>
      </c>
      <c r="K2392" s="36">
        <f t="shared" ca="1" si="187"/>
        <v>-0.10763559939507361</v>
      </c>
      <c r="L2392" s="46">
        <f ca="1">IF(E2392="","",IF(ISERROR(IF(行业估值!$E$7="最新年报",[1]!EM_S_STM07_BS(E2392,140,LEFT(RIGHT($L$1,5),4)&amp;"-12-31",1)/100000000,[1]!EM_S_STM07_BS(E2392,140,LEFT(RIGHT($L$1,11),10),1)/100000000)),0,IF(行业估值!$E$7="最新年报",[1]!EM_S_STM07_BS(E2392,140,LEFT(RIGHT($L$1,5),4)&amp;"-12-31",1)/100000000,[1]!EM_S_STM07_BS(E2392,140,LEFT(RIGHT($L$1,11),10),1)/100000000)))</f>
        <v>-48.201954421400004</v>
      </c>
      <c r="M2392" s="36">
        <f t="shared" ca="1" si="188"/>
        <v>-0.25410963325093</v>
      </c>
      <c r="N2392" s="37" t="str">
        <f ca="1">IF(E2392="","",IF(ISERROR([1]!EM_S_EST_NETPROFIT(E2392,行业估值!$E$6,deadline)/100000000),"-",[1]!EM_S_EST_NETPROFIT(E2392,行业估值!$E$6,deadline)/100000000))</f>
        <v>-</v>
      </c>
      <c r="O2392" s="36" t="str">
        <f t="shared" ca="1" si="189"/>
        <v>-</v>
      </c>
      <c r="T2392" s="64" t="s">
        <v>7368</v>
      </c>
      <c r="U2392" s="64" t="s">
        <v>4690</v>
      </c>
    </row>
    <row r="2393" spans="4:21">
      <c r="D2393" s="45" t="str">
        <f>IF(AND(行业估值!$B$39=$G2393,COUNTIF($G$2:$G$2552,$G2393)&gt;=1),COUNTIF($G$2:G2393,$G2393),"")</f>
        <v/>
      </c>
      <c r="E2393" s="65" t="str">
        <f t="shared" si="185"/>
        <v>600241.SH</v>
      </c>
      <c r="F2393" s="65" t="str">
        <f t="shared" si="186"/>
        <v>时代万恒</v>
      </c>
      <c r="G2393" s="34" t="str">
        <f>IF(E2393="","",IF(行业估值!$C$5="申万行业",[1]!EM_S_INFO_INDUSTRY_SW2014(E2393,"1"),IF(行业估值!$C$5="证监会行业",[1]!EM_S_INFO_INDUSTRY_CSRC1(E2393,"1"),[1]!EM_S_INFO_INDUSTRY_EM2016(E2393,"1"))))</f>
        <v>电气设备</v>
      </c>
      <c r="H2393" s="34" t="str">
        <f>IF(E2393="","",IF($H$1="上证50",[1]!EM_S_INFO_COMPINDEX(E2393,"000016"),"")&amp;IF($H$1="上证180",[1]!EM_S_INFO_COMPINDEX(E2393,"000010"),"")&amp;IF($H$1="沪深300",[1]!EM_S_INFO_COMPINDEX(E2393,"000300"),"")&amp;IF(AND($H$1="上证A股",RIGHT(E2393,2)="SH"),"是","")&amp;IF(AND($H$1="深证A股",RIGHT(E2393,2)="SZ"),"是","")&amp;IF(AND($H$1="创业板",LEFT(E2393,1)-3=0),"是","")&amp;IF(AND($H$1="全部A股",E2393&lt;&gt;0),"是","")&amp;IF(AND($H$1="中小板",LEFT(E2393,3)="002"),"是",""))</f>
        <v>是</v>
      </c>
      <c r="I2393" s="46">
        <f ca="1">IF(E2393="","",IF(OR([1]!EM_S_VAL_MV(E2393,deadline)="",[1]!EM_S_VAL_MV(E2393,deadline)="--",[1]!EM_S_VAL_MV(E2393,deadline)="null"),0,[1]!EM_S_VAL_MV(E2393,deadline)/100000000))</f>
        <v>13.949920250999998</v>
      </c>
      <c r="J2393" s="46">
        <f ca="1">IF(E2393="","",IF(RIGHT(LEFT($J$1,6),3)="TTM",[1]!EM_S_FA_PROFIT_TTM(E2393,LEFT(RIGHT($J$1,11),10),1)/100000000,[1]!EM_S_STM07_IS(E2393,61,LEFT(RIGHT($J$1,5),4)&amp;"-12-31",1)/100000000))</f>
        <v>-1.6890764202999999</v>
      </c>
      <c r="K2393" s="36">
        <f t="shared" ca="1" si="187"/>
        <v>-8.2589041462803241</v>
      </c>
      <c r="L2393" s="46">
        <f ca="1">IF(E2393="","",IF(ISERROR(IF(行业估值!$E$7="最新年报",[1]!EM_S_STM07_BS(E2393,140,LEFT(RIGHT($L$1,5),4)&amp;"-12-31",1)/100000000,[1]!EM_S_STM07_BS(E2393,140,LEFT(RIGHT($L$1,11),10),1)/100000000)),0,IF(行业估值!$E$7="最新年报",[1]!EM_S_STM07_BS(E2393,140,LEFT(RIGHT($L$1,5),4)&amp;"-12-31",1)/100000000,[1]!EM_S_STM07_BS(E2393,140,LEFT(RIGHT($L$1,11),10),1)/100000000)))</f>
        <v>12.550271259500001</v>
      </c>
      <c r="M2393" s="36">
        <f t="shared" ca="1" si="188"/>
        <v>1.1115234055551211</v>
      </c>
      <c r="N2393" s="37" t="str">
        <f ca="1">IF(E2393="","",IF(ISERROR([1]!EM_S_EST_NETPROFIT(E2393,行业估值!$E$6,deadline)/100000000),"-",[1]!EM_S_EST_NETPROFIT(E2393,行业估值!$E$6,deadline)/100000000))</f>
        <v>-</v>
      </c>
      <c r="O2393" s="36" t="str">
        <f t="shared" ca="1" si="189"/>
        <v>-</v>
      </c>
      <c r="T2393" s="64" t="s">
        <v>4691</v>
      </c>
      <c r="U2393" s="64" t="s">
        <v>4692</v>
      </c>
    </row>
    <row r="2394" spans="4:21">
      <c r="D2394" s="45" t="str">
        <f>IF(AND(行业估值!$B$39=$G2394,COUNTIF($G$2:$G$2552,$G2394)&gt;=1),COUNTIF($G$2:G2394,$G2394),"")</f>
        <v/>
      </c>
      <c r="E2394" s="65" t="str">
        <f t="shared" si="185"/>
        <v>600242.SH</v>
      </c>
      <c r="F2394" s="65" t="str">
        <f t="shared" si="186"/>
        <v>中昌数据</v>
      </c>
      <c r="G2394" s="34" t="str">
        <f>IF(E2394="","",IF(行业估值!$C$5="申万行业",[1]!EM_S_INFO_INDUSTRY_SW2014(E2394,"1"),IF(行业估值!$C$5="证监会行业",[1]!EM_S_INFO_INDUSTRY_CSRC1(E2394,"1"),[1]!EM_S_INFO_INDUSTRY_EM2016(E2394,"1"))))</f>
        <v>互联网</v>
      </c>
      <c r="H2394" s="34" t="str">
        <f>IF(E2394="","",IF($H$1="上证50",[1]!EM_S_INFO_COMPINDEX(E2394,"000016"),"")&amp;IF($H$1="上证180",[1]!EM_S_INFO_COMPINDEX(E2394,"000010"),"")&amp;IF($H$1="沪深300",[1]!EM_S_INFO_COMPINDEX(E2394,"000300"),"")&amp;IF(AND($H$1="上证A股",RIGHT(E2394,2)="SH"),"是","")&amp;IF(AND($H$1="深证A股",RIGHT(E2394,2)="SZ"),"是","")&amp;IF(AND($H$1="创业板",LEFT(E2394,1)-3=0),"是","")&amp;IF(AND($H$1="全部A股",E2394&lt;&gt;0),"是","")&amp;IF(AND($H$1="中小板",LEFT(E2394,3)="002"),"是",""))</f>
        <v>是</v>
      </c>
      <c r="I2394" s="46">
        <f ca="1">IF(E2394="","",IF(OR([1]!EM_S_VAL_MV(E2394,deadline)="",[1]!EM_S_VAL_MV(E2394,deadline)="--",[1]!EM_S_VAL_MV(E2394,deadline)="null"),0,[1]!EM_S_VAL_MV(E2394,deadline)/100000000))</f>
        <v>30.9618952716</v>
      </c>
      <c r="J2394" s="46">
        <f ca="1">IF(E2394="","",IF(RIGHT(LEFT($J$1,6),3)="TTM",[1]!EM_S_FA_PROFIT_TTM(E2394,LEFT(RIGHT($J$1,11),10),1)/100000000,[1]!EM_S_STM07_IS(E2394,61,LEFT(RIGHT($J$1,5),4)&amp;"-12-31",1)/100000000))</f>
        <v>0.78449429189999997</v>
      </c>
      <c r="K2394" s="36">
        <f t="shared" ca="1" si="187"/>
        <v>39.467330216784717</v>
      </c>
      <c r="L2394" s="46">
        <f ca="1">IF(E2394="","",IF(ISERROR(IF(行业估值!$E$7="最新年报",[1]!EM_S_STM07_BS(E2394,140,LEFT(RIGHT($L$1,5),4)&amp;"-12-31",1)/100000000,[1]!EM_S_STM07_BS(E2394,140,LEFT(RIGHT($L$1,11),10),1)/100000000)),0,IF(行业估值!$E$7="最新年报",[1]!EM_S_STM07_BS(E2394,140,LEFT(RIGHT($L$1,5),4)&amp;"-12-31",1)/100000000,[1]!EM_S_STM07_BS(E2394,140,LEFT(RIGHT($L$1,11),10),1)/100000000)))</f>
        <v>21.315551180499998</v>
      </c>
      <c r="M2394" s="36">
        <f t="shared" ca="1" si="188"/>
        <v>1.4525495967434667</v>
      </c>
      <c r="N2394" s="37" t="str">
        <f ca="1">IF(E2394="","",IF(ISERROR([1]!EM_S_EST_NETPROFIT(E2394,行业估值!$E$6,deadline)/100000000),"-",[1]!EM_S_EST_NETPROFIT(E2394,行业估值!$E$6,deadline)/100000000))</f>
        <v>-</v>
      </c>
      <c r="O2394" s="36" t="str">
        <f t="shared" ca="1" si="189"/>
        <v>-</v>
      </c>
      <c r="T2394" s="64" t="s">
        <v>4693</v>
      </c>
      <c r="U2394" s="64" t="s">
        <v>4694</v>
      </c>
    </row>
    <row r="2395" spans="4:21">
      <c r="D2395" s="45">
        <f>IF(AND(行业估值!$B$39=$G2395,COUNTIF($G$2:$G$2552,$G2395)&gt;=1),COUNTIF($G$2:G2395,$G2395),"")</f>
        <v>233</v>
      </c>
      <c r="E2395" s="65" t="str">
        <f t="shared" si="185"/>
        <v>600243.SH</v>
      </c>
      <c r="F2395" s="65" t="str">
        <f t="shared" si="186"/>
        <v>青海华鼎</v>
      </c>
      <c r="G2395" s="34" t="str">
        <f>IF(E2395="","",IF(行业估值!$C$5="申万行业",[1]!EM_S_INFO_INDUSTRY_SW2014(E2395,"1"),IF(行业估值!$C$5="证监会行业",[1]!EM_S_INFO_INDUSTRY_CSRC1(E2395,"1"),[1]!EM_S_INFO_INDUSTRY_EM2016(E2395,"1"))))</f>
        <v>机械设备</v>
      </c>
      <c r="H2395" s="34" t="str">
        <f>IF(E2395="","",IF($H$1="上证50",[1]!EM_S_INFO_COMPINDEX(E2395,"000016"),"")&amp;IF($H$1="上证180",[1]!EM_S_INFO_COMPINDEX(E2395,"000010"),"")&amp;IF($H$1="沪深300",[1]!EM_S_INFO_COMPINDEX(E2395,"000300"),"")&amp;IF(AND($H$1="上证A股",RIGHT(E2395,2)="SH"),"是","")&amp;IF(AND($H$1="深证A股",RIGHT(E2395,2)="SZ"),"是","")&amp;IF(AND($H$1="创业板",LEFT(E2395,1)-3=0),"是","")&amp;IF(AND($H$1="全部A股",E2395&lt;&gt;0),"是","")&amp;IF(AND($H$1="中小板",LEFT(E2395,3)="002"),"是",""))</f>
        <v>是</v>
      </c>
      <c r="I2395" s="46">
        <f ca="1">IF(E2395="","",IF(OR([1]!EM_S_VAL_MV(E2395,deadline)="",[1]!EM_S_VAL_MV(E2395,deadline)="--",[1]!EM_S_VAL_MV(E2395,deadline)="null"),0,[1]!EM_S_VAL_MV(E2395,deadline)/100000000))</f>
        <v>18.870550000000001</v>
      </c>
      <c r="J2395" s="46">
        <f ca="1">IF(E2395="","",IF(RIGHT(LEFT($J$1,6),3)="TTM",[1]!EM_S_FA_PROFIT_TTM(E2395,LEFT(RIGHT($J$1,11),10),1)/100000000,[1]!EM_S_STM07_IS(E2395,61,LEFT(RIGHT($J$1,5),4)&amp;"-12-31",1)/100000000))</f>
        <v>-2.3143398218</v>
      </c>
      <c r="K2395" s="36">
        <f t="shared" ca="1" si="187"/>
        <v>-8.1537507250440218</v>
      </c>
      <c r="L2395" s="46">
        <f ca="1">IF(E2395="","",IF(ISERROR(IF(行业估值!$E$7="最新年报",[1]!EM_S_STM07_BS(E2395,140,LEFT(RIGHT($L$1,5),4)&amp;"-12-31",1)/100000000,[1]!EM_S_STM07_BS(E2395,140,LEFT(RIGHT($L$1,11),10),1)/100000000)),0,IF(行业估值!$E$7="最新年报",[1]!EM_S_STM07_BS(E2395,140,LEFT(RIGHT($L$1,5),4)&amp;"-12-31",1)/100000000,[1]!EM_S_STM07_BS(E2395,140,LEFT(RIGHT($L$1,11),10),1)/100000000)))</f>
        <v>14.572955215799999</v>
      </c>
      <c r="M2395" s="36">
        <f t="shared" ca="1" si="188"/>
        <v>1.294902078580503</v>
      </c>
      <c r="N2395" s="37" t="str">
        <f ca="1">IF(E2395="","",IF(ISERROR([1]!EM_S_EST_NETPROFIT(E2395,行业估值!$E$6,deadline)/100000000),"-",[1]!EM_S_EST_NETPROFIT(E2395,行业估值!$E$6,deadline)/100000000))</f>
        <v>-</v>
      </c>
      <c r="O2395" s="36" t="str">
        <f t="shared" ca="1" si="189"/>
        <v>-</v>
      </c>
      <c r="T2395" s="64" t="s">
        <v>4695</v>
      </c>
      <c r="U2395" s="64" t="s">
        <v>4696</v>
      </c>
    </row>
    <row r="2396" spans="4:21">
      <c r="D2396" s="45" t="str">
        <f>IF(AND(行业估值!$B$39=$G2396,COUNTIF($G$2:$G$2552,$G2396)&gt;=1),COUNTIF($G$2:G2396,$G2396),"")</f>
        <v/>
      </c>
      <c r="E2396" s="65" t="str">
        <f t="shared" si="185"/>
        <v>600246.SH</v>
      </c>
      <c r="F2396" s="65" t="str">
        <f t="shared" si="186"/>
        <v>万通地产</v>
      </c>
      <c r="G2396" s="34" t="str">
        <f>IF(E2396="","",IF(行业估值!$C$5="申万行业",[1]!EM_S_INFO_INDUSTRY_SW2014(E2396,"1"),IF(行业估值!$C$5="证监会行业",[1]!EM_S_INFO_INDUSTRY_CSRC1(E2396,"1"),[1]!EM_S_INFO_INDUSTRY_EM2016(E2396,"1"))))</f>
        <v>房地产</v>
      </c>
      <c r="H2396" s="34" t="str">
        <f>IF(E2396="","",IF($H$1="上证50",[1]!EM_S_INFO_COMPINDEX(E2396,"000016"),"")&amp;IF($H$1="上证180",[1]!EM_S_INFO_COMPINDEX(E2396,"000010"),"")&amp;IF($H$1="沪深300",[1]!EM_S_INFO_COMPINDEX(E2396,"000300"),"")&amp;IF(AND($H$1="上证A股",RIGHT(E2396,2)="SH"),"是","")&amp;IF(AND($H$1="深证A股",RIGHT(E2396,2)="SZ"),"是","")&amp;IF(AND($H$1="创业板",LEFT(E2396,1)-3=0),"是","")&amp;IF(AND($H$1="全部A股",E2396&lt;&gt;0),"是","")&amp;IF(AND($H$1="中小板",LEFT(E2396,3)="002"),"是",""))</f>
        <v>是</v>
      </c>
      <c r="I2396" s="46">
        <f ca="1">IF(E2396="","",IF(OR([1]!EM_S_VAL_MV(E2396,deadline)="",[1]!EM_S_VAL_MV(E2396,deadline)="--",[1]!EM_S_VAL_MV(E2396,deadline)="null"),0,[1]!EM_S_VAL_MV(E2396,deadline)/100000000))</f>
        <v>86.062989753799997</v>
      </c>
      <c r="J2396" s="46">
        <f ca="1">IF(E2396="","",IF(RIGHT(LEFT($J$1,6),3)="TTM",[1]!EM_S_FA_PROFIT_TTM(E2396,LEFT(RIGHT($J$1,11),10),1)/100000000,[1]!EM_S_STM07_IS(E2396,61,LEFT(RIGHT($J$1,5),4)&amp;"-12-31",1)/100000000))</f>
        <v>2.6062692177</v>
      </c>
      <c r="K2396" s="36">
        <f t="shared" ca="1" si="187"/>
        <v>33.021527158176511</v>
      </c>
      <c r="L2396" s="46">
        <f ca="1">IF(E2396="","",IF(ISERROR(IF(行业估值!$E$7="最新年报",[1]!EM_S_STM07_BS(E2396,140,LEFT(RIGHT($L$1,5),4)&amp;"-12-31",1)/100000000,[1]!EM_S_STM07_BS(E2396,140,LEFT(RIGHT($L$1,11),10),1)/100000000)),0,IF(行业估值!$E$7="最新年报",[1]!EM_S_STM07_BS(E2396,140,LEFT(RIGHT($L$1,5),4)&amp;"-12-31",1)/100000000,[1]!EM_S_STM07_BS(E2396,140,LEFT(RIGHT($L$1,11),10),1)/100000000)))</f>
        <v>73.48477586029999</v>
      </c>
      <c r="M2396" s="36">
        <f t="shared" ca="1" si="188"/>
        <v>1.1711676159618711</v>
      </c>
      <c r="N2396" s="37" t="str">
        <f ca="1">IF(E2396="","",IF(ISERROR([1]!EM_S_EST_NETPROFIT(E2396,行业估值!$E$6,deadline)/100000000),"-",[1]!EM_S_EST_NETPROFIT(E2396,行业估值!$E$6,deadline)/100000000))</f>
        <v>-</v>
      </c>
      <c r="O2396" s="36" t="str">
        <f t="shared" ca="1" si="189"/>
        <v>-</v>
      </c>
      <c r="T2396" s="64" t="s">
        <v>4697</v>
      </c>
      <c r="U2396" s="64" t="s">
        <v>4698</v>
      </c>
    </row>
    <row r="2397" spans="4:21">
      <c r="D2397" s="45" t="str">
        <f>IF(AND(行业估值!$B$39=$G2397,COUNTIF($G$2:$G$2552,$G2397)&gt;=1),COUNTIF($G$2:G2397,$G2397),"")</f>
        <v/>
      </c>
      <c r="E2397" s="65" t="str">
        <f t="shared" si="185"/>
        <v>600247.SH</v>
      </c>
      <c r="F2397" s="65" t="str">
        <f t="shared" si="186"/>
        <v>ST成城</v>
      </c>
      <c r="G2397" s="34" t="str">
        <f>IF(E2397="","",IF(行业估值!$C$5="申万行业",[1]!EM_S_INFO_INDUSTRY_SW2014(E2397,"1"),IF(行业估值!$C$5="证监会行业",[1]!EM_S_INFO_INDUSTRY_CSRC1(E2397,"1"),[1]!EM_S_INFO_INDUSTRY_EM2016(E2397,"1"))))</f>
        <v>商贸零售</v>
      </c>
      <c r="H2397" s="34" t="str">
        <f>IF(E2397="","",IF($H$1="上证50",[1]!EM_S_INFO_COMPINDEX(E2397,"000016"),"")&amp;IF($H$1="上证180",[1]!EM_S_INFO_COMPINDEX(E2397,"000010"),"")&amp;IF($H$1="沪深300",[1]!EM_S_INFO_COMPINDEX(E2397,"000300"),"")&amp;IF(AND($H$1="上证A股",RIGHT(E2397,2)="SH"),"是","")&amp;IF(AND($H$1="深证A股",RIGHT(E2397,2)="SZ"),"是","")&amp;IF(AND($H$1="创业板",LEFT(E2397,1)-3=0),"是","")&amp;IF(AND($H$1="全部A股",E2397&lt;&gt;0),"是","")&amp;IF(AND($H$1="中小板",LEFT(E2397,3)="002"),"是",""))</f>
        <v>是</v>
      </c>
      <c r="I2397" s="46">
        <f ca="1">IF(E2397="","",IF(OR([1]!EM_S_VAL_MV(E2397,deadline)="",[1]!EM_S_VAL_MV(E2397,deadline)="--",[1]!EM_S_VAL_MV(E2397,deadline)="null"),0,[1]!EM_S_VAL_MV(E2397,deadline)/100000000))</f>
        <v>11.03528448</v>
      </c>
      <c r="J2397" s="46">
        <f ca="1">IF(E2397="","",IF(RIGHT(LEFT($J$1,6),3)="TTM",[1]!EM_S_FA_PROFIT_TTM(E2397,LEFT(RIGHT($J$1,11),10),1)/100000000,[1]!EM_S_STM07_IS(E2397,61,LEFT(RIGHT($J$1,5),4)&amp;"-12-31",1)/100000000))</f>
        <v>-0.3979591583</v>
      </c>
      <c r="K2397" s="36">
        <f t="shared" ca="1" si="187"/>
        <v>-27.729690974170502</v>
      </c>
      <c r="L2397" s="46">
        <f ca="1">IF(E2397="","",IF(ISERROR(IF(行业估值!$E$7="最新年报",[1]!EM_S_STM07_BS(E2397,140,LEFT(RIGHT($L$1,5),4)&amp;"-12-31",1)/100000000,[1]!EM_S_STM07_BS(E2397,140,LEFT(RIGHT($L$1,11),10),1)/100000000)),0,IF(行业估值!$E$7="最新年报",[1]!EM_S_STM07_BS(E2397,140,LEFT(RIGHT($L$1,5),4)&amp;"-12-31",1)/100000000,[1]!EM_S_STM07_BS(E2397,140,LEFT(RIGHT($L$1,11),10),1)/100000000)))</f>
        <v>-0.22490991160000001</v>
      </c>
      <c r="M2397" s="36">
        <f t="shared" ca="1" si="188"/>
        <v>-49.065354218920064</v>
      </c>
      <c r="N2397" s="37" t="str">
        <f ca="1">IF(E2397="","",IF(ISERROR([1]!EM_S_EST_NETPROFIT(E2397,行业估值!$E$6,deadline)/100000000),"-",[1]!EM_S_EST_NETPROFIT(E2397,行业估值!$E$6,deadline)/100000000))</f>
        <v>-</v>
      </c>
      <c r="O2397" s="36" t="str">
        <f t="shared" ca="1" si="189"/>
        <v>-</v>
      </c>
      <c r="T2397" s="64" t="s">
        <v>7369</v>
      </c>
      <c r="U2397" s="64" t="s">
        <v>4699</v>
      </c>
    </row>
    <row r="2398" spans="4:21">
      <c r="D2398" s="45" t="str">
        <f>IF(AND(行业估值!$B$39=$G2398,COUNTIF($G$2:$G$2552,$G2398)&gt;=1),COUNTIF($G$2:G2398,$G2398),"")</f>
        <v/>
      </c>
      <c r="E2398" s="65" t="str">
        <f t="shared" si="185"/>
        <v>600248.SH</v>
      </c>
      <c r="F2398" s="65" t="str">
        <f t="shared" si="186"/>
        <v>延长化建</v>
      </c>
      <c r="G2398" s="34" t="str">
        <f>IF(E2398="","",IF(行业估值!$C$5="申万行业",[1]!EM_S_INFO_INDUSTRY_SW2014(E2398,"1"),IF(行业估值!$C$5="证监会行业",[1]!EM_S_INFO_INDUSTRY_CSRC1(E2398,"1"),[1]!EM_S_INFO_INDUSTRY_EM2016(E2398,"1"))))</f>
        <v>建筑</v>
      </c>
      <c r="H2398" s="34" t="str">
        <f>IF(E2398="","",IF($H$1="上证50",[1]!EM_S_INFO_COMPINDEX(E2398,"000016"),"")&amp;IF($H$1="上证180",[1]!EM_S_INFO_COMPINDEX(E2398,"000010"),"")&amp;IF($H$1="沪深300",[1]!EM_S_INFO_COMPINDEX(E2398,"000300"),"")&amp;IF(AND($H$1="上证A股",RIGHT(E2398,2)="SH"),"是","")&amp;IF(AND($H$1="深证A股",RIGHT(E2398,2)="SZ"),"是","")&amp;IF(AND($H$1="创业板",LEFT(E2398,1)-3=0),"是","")&amp;IF(AND($H$1="全部A股",E2398&lt;&gt;0),"是","")&amp;IF(AND($H$1="中小板",LEFT(E2398,3)="002"),"是",""))</f>
        <v>是</v>
      </c>
      <c r="I2398" s="46">
        <f ca="1">IF(E2398="","",IF(OR([1]!EM_S_VAL_MV(E2398,deadline)="",[1]!EM_S_VAL_MV(E2398,deadline)="--",[1]!EM_S_VAL_MV(E2398,deadline)="null"),0,[1]!EM_S_VAL_MV(E2398,deadline)/100000000))</f>
        <v>38.737602758400001</v>
      </c>
      <c r="J2398" s="46">
        <f ca="1">IF(E2398="","",IF(RIGHT(LEFT($J$1,6),3)="TTM",[1]!EM_S_FA_PROFIT_TTM(E2398,LEFT(RIGHT($J$1,11),10),1)/100000000,[1]!EM_S_STM07_IS(E2398,61,LEFT(RIGHT($J$1,5),4)&amp;"-12-31",1)/100000000))</f>
        <v>3.5579310045999999</v>
      </c>
      <c r="K2398" s="36">
        <f t="shared" ca="1" si="187"/>
        <v>10.887676772910067</v>
      </c>
      <c r="L2398" s="46">
        <f ca="1">IF(E2398="","",IF(ISERROR(IF(行业估值!$E$7="最新年报",[1]!EM_S_STM07_BS(E2398,140,LEFT(RIGHT($L$1,5),4)&amp;"-12-31",1)/100000000,[1]!EM_S_STM07_BS(E2398,140,LEFT(RIGHT($L$1,11),10),1)/100000000)),0,IF(行业估值!$E$7="最新年报",[1]!EM_S_STM07_BS(E2398,140,LEFT(RIGHT($L$1,5),4)&amp;"-12-31",1)/100000000,[1]!EM_S_STM07_BS(E2398,140,LEFT(RIGHT($L$1,11),10),1)/100000000)))</f>
        <v>28.697091030199999</v>
      </c>
      <c r="M2398" s="36">
        <f t="shared" ca="1" si="188"/>
        <v>1.3498790772079878</v>
      </c>
      <c r="N2398" s="37" t="str">
        <f ca="1">IF(E2398="","",IF(ISERROR([1]!EM_S_EST_NETPROFIT(E2398,行业估值!$E$6,deadline)/100000000),"-",[1]!EM_S_EST_NETPROFIT(E2398,行业估值!$E$6,deadline)/100000000))</f>
        <v>-</v>
      </c>
      <c r="O2398" s="36" t="str">
        <f t="shared" ca="1" si="189"/>
        <v>-</v>
      </c>
      <c r="T2398" s="64" t="s">
        <v>4700</v>
      </c>
      <c r="U2398" s="64" t="s">
        <v>4701</v>
      </c>
    </row>
    <row r="2399" spans="4:21">
      <c r="D2399" s="45" t="str">
        <f>IF(AND(行业估值!$B$39=$G2399,COUNTIF($G$2:$G$2552,$G2399)&gt;=1),COUNTIF($G$2:G2399,$G2399),"")</f>
        <v/>
      </c>
      <c r="E2399" s="65" t="str">
        <f t="shared" si="185"/>
        <v>600249.SH</v>
      </c>
      <c r="F2399" s="65" t="str">
        <f t="shared" si="186"/>
        <v>两面针</v>
      </c>
      <c r="G2399" s="34" t="str">
        <f>IF(E2399="","",IF(行业估值!$C$5="申万行业",[1]!EM_S_INFO_INDUSTRY_SW2014(E2399,"1"),IF(行业估值!$C$5="证监会行业",[1]!EM_S_INFO_INDUSTRY_CSRC1(E2399,"1"),[1]!EM_S_INFO_INDUSTRY_EM2016(E2399,"1"))))</f>
        <v>基础化工</v>
      </c>
      <c r="H2399" s="34" t="str">
        <f>IF(E2399="","",IF($H$1="上证50",[1]!EM_S_INFO_COMPINDEX(E2399,"000016"),"")&amp;IF($H$1="上证180",[1]!EM_S_INFO_COMPINDEX(E2399,"000010"),"")&amp;IF($H$1="沪深300",[1]!EM_S_INFO_COMPINDEX(E2399,"000300"),"")&amp;IF(AND($H$1="上证A股",RIGHT(E2399,2)="SH"),"是","")&amp;IF(AND($H$1="深证A股",RIGHT(E2399,2)="SZ"),"是","")&amp;IF(AND($H$1="创业板",LEFT(E2399,1)-3=0),"是","")&amp;IF(AND($H$1="全部A股",E2399&lt;&gt;0),"是","")&amp;IF(AND($H$1="中小板",LEFT(E2399,3)="002"),"是",""))</f>
        <v>是</v>
      </c>
      <c r="I2399" s="46">
        <f ca="1">IF(E2399="","",IF(OR([1]!EM_S_VAL_MV(E2399,deadline)="",[1]!EM_S_VAL_MV(E2399,deadline)="--",[1]!EM_S_VAL_MV(E2399,deadline)="null"),0,[1]!EM_S_VAL_MV(E2399,deadline)/100000000))</f>
        <v>22.385000000000002</v>
      </c>
      <c r="J2399" s="46">
        <f ca="1">IF(E2399="","",IF(RIGHT(LEFT($J$1,6),3)="TTM",[1]!EM_S_FA_PROFIT_TTM(E2399,LEFT(RIGHT($J$1,11),10),1)/100000000,[1]!EM_S_STM07_IS(E2399,61,LEFT(RIGHT($J$1,5),4)&amp;"-12-31",1)/100000000))</f>
        <v>4.5933072699999994E-2</v>
      </c>
      <c r="K2399" s="36">
        <f t="shared" ca="1" si="187"/>
        <v>487.33948512876225</v>
      </c>
      <c r="L2399" s="46">
        <f ca="1">IF(E2399="","",IF(ISERROR(IF(行业估值!$E$7="最新年报",[1]!EM_S_STM07_BS(E2399,140,LEFT(RIGHT($L$1,5),4)&amp;"-12-31",1)/100000000,[1]!EM_S_STM07_BS(E2399,140,LEFT(RIGHT($L$1,11),10),1)/100000000)),0,IF(行业估值!$E$7="最新年报",[1]!EM_S_STM07_BS(E2399,140,LEFT(RIGHT($L$1,5),4)&amp;"-12-31",1)/100000000,[1]!EM_S_STM07_BS(E2399,140,LEFT(RIGHT($L$1,11),10),1)/100000000)))</f>
        <v>18.042768995300001</v>
      </c>
      <c r="M2399" s="36">
        <f t="shared" ca="1" si="188"/>
        <v>1.2406632266827291</v>
      </c>
      <c r="N2399" s="37" t="str">
        <f ca="1">IF(E2399="","",IF(ISERROR([1]!EM_S_EST_NETPROFIT(E2399,行业估值!$E$6,deadline)/100000000),"-",[1]!EM_S_EST_NETPROFIT(E2399,行业估值!$E$6,deadline)/100000000))</f>
        <v>-</v>
      </c>
      <c r="O2399" s="36" t="str">
        <f t="shared" ca="1" si="189"/>
        <v>-</v>
      </c>
      <c r="T2399" s="64" t="s">
        <v>4702</v>
      </c>
      <c r="U2399" s="64" t="s">
        <v>4703</v>
      </c>
    </row>
    <row r="2400" spans="4:21">
      <c r="D2400" s="45" t="str">
        <f>IF(AND(行业估值!$B$39=$G2400,COUNTIF($G$2:$G$2552,$G2400)&gt;=1),COUNTIF($G$2:G2400,$G2400),"")</f>
        <v/>
      </c>
      <c r="E2400" s="65" t="str">
        <f t="shared" si="185"/>
        <v>600250.SH</v>
      </c>
      <c r="F2400" s="65" t="str">
        <f t="shared" si="186"/>
        <v>南纺股份</v>
      </c>
      <c r="G2400" s="34" t="str">
        <f>IF(E2400="","",IF(行业估值!$C$5="申万行业",[1]!EM_S_INFO_INDUSTRY_SW2014(E2400,"1"),IF(行业估值!$C$5="证监会行业",[1]!EM_S_INFO_INDUSTRY_CSRC1(E2400,"1"),[1]!EM_S_INFO_INDUSTRY_EM2016(E2400,"1"))))</f>
        <v>商贸零售</v>
      </c>
      <c r="H2400" s="34" t="str">
        <f>IF(E2400="","",IF($H$1="上证50",[1]!EM_S_INFO_COMPINDEX(E2400,"000016"),"")&amp;IF($H$1="上证180",[1]!EM_S_INFO_COMPINDEX(E2400,"000010"),"")&amp;IF($H$1="沪深300",[1]!EM_S_INFO_COMPINDEX(E2400,"000300"),"")&amp;IF(AND($H$1="上证A股",RIGHT(E2400,2)="SH"),"是","")&amp;IF(AND($H$1="深证A股",RIGHT(E2400,2)="SZ"),"是","")&amp;IF(AND($H$1="创业板",LEFT(E2400,1)-3=0),"是","")&amp;IF(AND($H$1="全部A股",E2400&lt;&gt;0),"是","")&amp;IF(AND($H$1="中小板",LEFT(E2400,3)="002"),"是",""))</f>
        <v>是</v>
      </c>
      <c r="I2400" s="46">
        <f ca="1">IF(E2400="","",IF(OR([1]!EM_S_VAL_MV(E2400,deadline)="",[1]!EM_S_VAL_MV(E2400,deadline)="--",[1]!EM_S_VAL_MV(E2400,deadline)="null"),0,[1]!EM_S_VAL_MV(E2400,deadline)/100000000))</f>
        <v>15.935455535999999</v>
      </c>
      <c r="J2400" s="46">
        <f ca="1">IF(E2400="","",IF(RIGHT(LEFT($J$1,6),3)="TTM",[1]!EM_S_FA_PROFIT_TTM(E2400,LEFT(RIGHT($J$1,11),10),1)/100000000,[1]!EM_S_STM07_IS(E2400,61,LEFT(RIGHT($J$1,5),4)&amp;"-12-31",1)/100000000))</f>
        <v>1.8823524796000002</v>
      </c>
      <c r="K2400" s="36">
        <f t="shared" ca="1" si="187"/>
        <v>8.4657128293986066</v>
      </c>
      <c r="L2400" s="46">
        <f ca="1">IF(E2400="","",IF(ISERROR(IF(行业估值!$E$7="最新年报",[1]!EM_S_STM07_BS(E2400,140,LEFT(RIGHT($L$1,5),4)&amp;"-12-31",1)/100000000,[1]!EM_S_STM07_BS(E2400,140,LEFT(RIGHT($L$1,11),10),1)/100000000)),0,IF(行业估值!$E$7="最新年报",[1]!EM_S_STM07_BS(E2400,140,LEFT(RIGHT($L$1,5),4)&amp;"-12-31",1)/100000000,[1]!EM_S_STM07_BS(E2400,140,LEFT(RIGHT($L$1,11),10),1)/100000000)))</f>
        <v>6.2096061464999996</v>
      </c>
      <c r="M2400" s="36">
        <f t="shared" ca="1" si="188"/>
        <v>2.5662586579636626</v>
      </c>
      <c r="N2400" s="37" t="str">
        <f ca="1">IF(E2400="","",IF(ISERROR([1]!EM_S_EST_NETPROFIT(E2400,行业估值!$E$6,deadline)/100000000),"-",[1]!EM_S_EST_NETPROFIT(E2400,行业估值!$E$6,deadline)/100000000))</f>
        <v>-</v>
      </c>
      <c r="O2400" s="36" t="str">
        <f t="shared" ca="1" si="189"/>
        <v>-</v>
      </c>
      <c r="T2400" s="64" t="s">
        <v>4704</v>
      </c>
      <c r="U2400" s="64" t="s">
        <v>4705</v>
      </c>
    </row>
    <row r="2401" spans="4:21">
      <c r="D2401" s="45" t="str">
        <f>IF(AND(行业估值!$B$39=$G2401,COUNTIF($G$2:$G$2552,$G2401)&gt;=1),COUNTIF($G$2:G2401,$G2401),"")</f>
        <v/>
      </c>
      <c r="E2401" s="65" t="str">
        <f t="shared" si="185"/>
        <v>600251.SH</v>
      </c>
      <c r="F2401" s="65" t="str">
        <f t="shared" si="186"/>
        <v>冠农股份</v>
      </c>
      <c r="G2401" s="34" t="str">
        <f>IF(E2401="","",IF(行业估值!$C$5="申万行业",[1]!EM_S_INFO_INDUSTRY_SW2014(E2401,"1"),IF(行业估值!$C$5="证监会行业",[1]!EM_S_INFO_INDUSTRY_CSRC1(E2401,"1"),[1]!EM_S_INFO_INDUSTRY_EM2016(E2401,"1"))))</f>
        <v>农林牧渔</v>
      </c>
      <c r="H2401" s="34" t="str">
        <f>IF(E2401="","",IF($H$1="上证50",[1]!EM_S_INFO_COMPINDEX(E2401,"000016"),"")&amp;IF($H$1="上证180",[1]!EM_S_INFO_COMPINDEX(E2401,"000010"),"")&amp;IF($H$1="沪深300",[1]!EM_S_INFO_COMPINDEX(E2401,"000300"),"")&amp;IF(AND($H$1="上证A股",RIGHT(E2401,2)="SH"),"是","")&amp;IF(AND($H$1="深证A股",RIGHT(E2401,2)="SZ"),"是","")&amp;IF(AND($H$1="创业板",LEFT(E2401,1)-3=0),"是","")&amp;IF(AND($H$1="全部A股",E2401&lt;&gt;0),"是","")&amp;IF(AND($H$1="中小板",LEFT(E2401,3)="002"),"是",""))</f>
        <v>是</v>
      </c>
      <c r="I2401" s="46">
        <f ca="1">IF(E2401="","",IF(OR([1]!EM_S_VAL_MV(E2401,deadline)="",[1]!EM_S_VAL_MV(E2401,deadline)="--",[1]!EM_S_VAL_MV(E2401,deadline)="null"),0,[1]!EM_S_VAL_MV(E2401,deadline)/100000000))</f>
        <v>41.125721219200003</v>
      </c>
      <c r="J2401" s="46">
        <f ca="1">IF(E2401="","",IF(RIGHT(LEFT($J$1,6),3)="TTM",[1]!EM_S_FA_PROFIT_TTM(E2401,LEFT(RIGHT($J$1,11),10),1)/100000000,[1]!EM_S_STM07_IS(E2401,61,LEFT(RIGHT($J$1,5),4)&amp;"-12-31",1)/100000000))</f>
        <v>1.0017224706000001</v>
      </c>
      <c r="K2401" s="36">
        <f t="shared" ca="1" si="187"/>
        <v>41.055005179794954</v>
      </c>
      <c r="L2401" s="46">
        <f ca="1">IF(E2401="","",IF(ISERROR(IF(行业估值!$E$7="最新年报",[1]!EM_S_STM07_BS(E2401,140,LEFT(RIGHT($L$1,5),4)&amp;"-12-31",1)/100000000,[1]!EM_S_STM07_BS(E2401,140,LEFT(RIGHT($L$1,11),10),1)/100000000)),0,IF(行业估值!$E$7="最新年报",[1]!EM_S_STM07_BS(E2401,140,LEFT(RIGHT($L$1,5),4)&amp;"-12-31",1)/100000000,[1]!EM_S_STM07_BS(E2401,140,LEFT(RIGHT($L$1,11),10),1)/100000000)))</f>
        <v>21.3245351168</v>
      </c>
      <c r="M2401" s="36">
        <f t="shared" ca="1" si="188"/>
        <v>1.9285635533878596</v>
      </c>
      <c r="N2401" s="37" t="str">
        <f ca="1">IF(E2401="","",IF(ISERROR([1]!EM_S_EST_NETPROFIT(E2401,行业估值!$E$6,deadline)/100000000),"-",[1]!EM_S_EST_NETPROFIT(E2401,行业估值!$E$6,deadline)/100000000))</f>
        <v>-</v>
      </c>
      <c r="O2401" s="36" t="str">
        <f t="shared" ca="1" si="189"/>
        <v>-</v>
      </c>
      <c r="T2401" s="64" t="s">
        <v>4706</v>
      </c>
      <c r="U2401" s="64" t="s">
        <v>4707</v>
      </c>
    </row>
    <row r="2402" spans="4:21">
      <c r="D2402" s="45" t="str">
        <f>IF(AND(行业估值!$B$39=$G2402,COUNTIF($G$2:$G$2552,$G2402)&gt;=1),COUNTIF($G$2:G2402,$G2402),"")</f>
        <v/>
      </c>
      <c r="E2402" s="65" t="str">
        <f t="shared" si="185"/>
        <v>600252.SH</v>
      </c>
      <c r="F2402" s="65" t="str">
        <f t="shared" si="186"/>
        <v>中恒集团</v>
      </c>
      <c r="G2402" s="34" t="str">
        <f>IF(E2402="","",IF(行业估值!$C$5="申万行业",[1]!EM_S_INFO_INDUSTRY_SW2014(E2402,"1"),IF(行业估值!$C$5="证监会行业",[1]!EM_S_INFO_INDUSTRY_CSRC1(E2402,"1"),[1]!EM_S_INFO_INDUSTRY_EM2016(E2402,"1"))))</f>
        <v>医药生物</v>
      </c>
      <c r="H2402" s="34" t="str">
        <f>IF(E2402="","",IF($H$1="上证50",[1]!EM_S_INFO_COMPINDEX(E2402,"000016"),"")&amp;IF($H$1="上证180",[1]!EM_S_INFO_COMPINDEX(E2402,"000010"),"")&amp;IF($H$1="沪深300",[1]!EM_S_INFO_COMPINDEX(E2402,"000300"),"")&amp;IF(AND($H$1="上证A股",RIGHT(E2402,2)="SH"),"是","")&amp;IF(AND($H$1="深证A股",RIGHT(E2402,2)="SZ"),"是","")&amp;IF(AND($H$1="创业板",LEFT(E2402,1)-3=0),"是","")&amp;IF(AND($H$1="全部A股",E2402&lt;&gt;0),"是","")&amp;IF(AND($H$1="中小板",LEFT(E2402,3)="002"),"是",""))</f>
        <v>是</v>
      </c>
      <c r="I2402" s="46">
        <f ca="1">IF(E2402="","",IF(OR([1]!EM_S_VAL_MV(E2402,deadline)="",[1]!EM_S_VAL_MV(E2402,deadline)="--",[1]!EM_S_VAL_MV(E2402,deadline)="null"),0,[1]!EM_S_VAL_MV(E2402,deadline)/100000000))</f>
        <v>101.1256179777</v>
      </c>
      <c r="J2402" s="46">
        <f ca="1">IF(E2402="","",IF(RIGHT(LEFT($J$1,6),3)="TTM",[1]!EM_S_FA_PROFIT_TTM(E2402,LEFT(RIGHT($J$1,11),10),1)/100000000,[1]!EM_S_STM07_IS(E2402,61,LEFT(RIGHT($J$1,5),4)&amp;"-12-31",1)/100000000))</f>
        <v>7.1292088078999996</v>
      </c>
      <c r="K2402" s="36">
        <f t="shared" ca="1" si="187"/>
        <v>14.18469015322443</v>
      </c>
      <c r="L2402" s="46">
        <f ca="1">IF(E2402="","",IF(ISERROR(IF(行业估值!$E$7="最新年报",[1]!EM_S_STM07_BS(E2402,140,LEFT(RIGHT($L$1,5),4)&amp;"-12-31",1)/100000000,[1]!EM_S_STM07_BS(E2402,140,LEFT(RIGHT($L$1,11),10),1)/100000000)),0,IF(行业估值!$E$7="最新年报",[1]!EM_S_STM07_BS(E2402,140,LEFT(RIGHT($L$1,5),4)&amp;"-12-31",1)/100000000,[1]!EM_S_STM07_BS(E2402,140,LEFT(RIGHT($L$1,11),10),1)/100000000)))</f>
        <v>62.446842581700004</v>
      </c>
      <c r="M2402" s="36">
        <f t="shared" ca="1" si="188"/>
        <v>1.6193872067334079</v>
      </c>
      <c r="N2402" s="37" t="str">
        <f ca="1">IF(E2402="","",IF(ISERROR([1]!EM_S_EST_NETPROFIT(E2402,行业估值!$E$6,deadline)/100000000),"-",[1]!EM_S_EST_NETPROFIT(E2402,行业估值!$E$6,deadline)/100000000))</f>
        <v>-</v>
      </c>
      <c r="O2402" s="36" t="str">
        <f t="shared" ca="1" si="189"/>
        <v>-</v>
      </c>
      <c r="T2402" s="64" t="s">
        <v>4708</v>
      </c>
      <c r="U2402" s="64" t="s">
        <v>4709</v>
      </c>
    </row>
    <row r="2403" spans="4:21">
      <c r="D2403" s="45" t="str">
        <f>IF(AND(行业估值!$B$39=$G2403,COUNTIF($G$2:$G$2552,$G2403)&gt;=1),COUNTIF($G$2:G2403,$G2403),"")</f>
        <v/>
      </c>
      <c r="E2403" s="65" t="str">
        <f t="shared" si="185"/>
        <v>600255.SH</v>
      </c>
      <c r="F2403" s="65" t="str">
        <f t="shared" si="186"/>
        <v>梦舟股份</v>
      </c>
      <c r="G2403" s="34" t="str">
        <f>IF(E2403="","",IF(行业估值!$C$5="申万行业",[1]!EM_S_INFO_INDUSTRY_SW2014(E2403,"1"),IF(行业估值!$C$5="证监会行业",[1]!EM_S_INFO_INDUSTRY_CSRC1(E2403,"1"),[1]!EM_S_INFO_INDUSTRY_EM2016(E2403,"1"))))</f>
        <v>有色金属</v>
      </c>
      <c r="H2403" s="34" t="str">
        <f>IF(E2403="","",IF($H$1="上证50",[1]!EM_S_INFO_COMPINDEX(E2403,"000016"),"")&amp;IF($H$1="上证180",[1]!EM_S_INFO_COMPINDEX(E2403,"000010"),"")&amp;IF($H$1="沪深300",[1]!EM_S_INFO_COMPINDEX(E2403,"000300"),"")&amp;IF(AND($H$1="上证A股",RIGHT(E2403,2)="SH"),"是","")&amp;IF(AND($H$1="深证A股",RIGHT(E2403,2)="SZ"),"是","")&amp;IF(AND($H$1="创业板",LEFT(E2403,1)-3=0),"是","")&amp;IF(AND($H$1="全部A股",E2403&lt;&gt;0),"是","")&amp;IF(AND($H$1="中小板",LEFT(E2403,3)="002"),"是",""))</f>
        <v>是</v>
      </c>
      <c r="I2403" s="46">
        <f ca="1">IF(E2403="","",IF(OR([1]!EM_S_VAL_MV(E2403,deadline)="",[1]!EM_S_VAL_MV(E2403,deadline)="--",[1]!EM_S_VAL_MV(E2403,deadline)="null"),0,[1]!EM_S_VAL_MV(E2403,deadline)/100000000))</f>
        <v>26.720862680500002</v>
      </c>
      <c r="J2403" s="46">
        <f ca="1">IF(E2403="","",IF(RIGHT(LEFT($J$1,6),3)="TTM",[1]!EM_S_FA_PROFIT_TTM(E2403,LEFT(RIGHT($J$1,11),10),1)/100000000,[1]!EM_S_STM07_IS(E2403,61,LEFT(RIGHT($J$1,5),4)&amp;"-12-31",1)/100000000))</f>
        <v>-13.3761450685</v>
      </c>
      <c r="K2403" s="36">
        <f t="shared" ca="1" si="187"/>
        <v>-1.9976504847742713</v>
      </c>
      <c r="L2403" s="46">
        <f ca="1">IF(E2403="","",IF(ISERROR(IF(行业估值!$E$7="最新年报",[1]!EM_S_STM07_BS(E2403,140,LEFT(RIGHT($L$1,5),4)&amp;"-12-31",1)/100000000,[1]!EM_S_STM07_BS(E2403,140,LEFT(RIGHT($L$1,11),10),1)/100000000)),0,IF(行业估值!$E$7="最新年报",[1]!EM_S_STM07_BS(E2403,140,LEFT(RIGHT($L$1,5),4)&amp;"-12-31",1)/100000000,[1]!EM_S_STM07_BS(E2403,140,LEFT(RIGHT($L$1,11),10),1)/100000000)))</f>
        <v>21.5854939229</v>
      </c>
      <c r="M2403" s="36">
        <f t="shared" ca="1" si="188"/>
        <v>1.237908327506553</v>
      </c>
      <c r="N2403" s="37" t="str">
        <f ca="1">IF(E2403="","",IF(ISERROR([1]!EM_S_EST_NETPROFIT(E2403,行业估值!$E$6,deadline)/100000000),"-",[1]!EM_S_EST_NETPROFIT(E2403,行业估值!$E$6,deadline)/100000000))</f>
        <v>-</v>
      </c>
      <c r="O2403" s="36" t="str">
        <f t="shared" ca="1" si="189"/>
        <v>-</v>
      </c>
      <c r="T2403" s="64" t="s">
        <v>4710</v>
      </c>
      <c r="U2403" s="64" t="s">
        <v>4711</v>
      </c>
    </row>
    <row r="2404" spans="4:21">
      <c r="D2404" s="45" t="str">
        <f>IF(AND(行业估值!$B$39=$G2404,COUNTIF($G$2:$G$2552,$G2404)&gt;=1),COUNTIF($G$2:G2404,$G2404),"")</f>
        <v/>
      </c>
      <c r="E2404" s="65" t="str">
        <f t="shared" si="185"/>
        <v>600256.SH</v>
      </c>
      <c r="F2404" s="65" t="str">
        <f t="shared" si="186"/>
        <v>广汇能源</v>
      </c>
      <c r="G2404" s="34" t="str">
        <f>IF(E2404="","",IF(行业估值!$C$5="申万行业",[1]!EM_S_INFO_INDUSTRY_SW2014(E2404,"1"),IF(行业估值!$C$5="证监会行业",[1]!EM_S_INFO_INDUSTRY_CSRC1(E2404,"1"),[1]!EM_S_INFO_INDUSTRY_EM2016(E2404,"1"))))</f>
        <v>化石能源</v>
      </c>
      <c r="H2404" s="34" t="str">
        <f>IF(E2404="","",IF($H$1="上证50",[1]!EM_S_INFO_COMPINDEX(E2404,"000016"),"")&amp;IF($H$1="上证180",[1]!EM_S_INFO_COMPINDEX(E2404,"000010"),"")&amp;IF($H$1="沪深300",[1]!EM_S_INFO_COMPINDEX(E2404,"000300"),"")&amp;IF(AND($H$1="上证A股",RIGHT(E2404,2)="SH"),"是","")&amp;IF(AND($H$1="深证A股",RIGHT(E2404,2)="SZ"),"是","")&amp;IF(AND($H$1="创业板",LEFT(E2404,1)-3=0),"是","")&amp;IF(AND($H$1="全部A股",E2404&lt;&gt;0),"是","")&amp;IF(AND($H$1="中小板",LEFT(E2404,3)="002"),"是",""))</f>
        <v>是</v>
      </c>
      <c r="I2404" s="46">
        <f ca="1">IF(E2404="","",IF(OR([1]!EM_S_VAL_MV(E2404,deadline)="",[1]!EM_S_VAL_MV(E2404,deadline)="--",[1]!EM_S_VAL_MV(E2404,deadline)="null"),0,[1]!EM_S_VAL_MV(E2404,deadline)/100000000))</f>
        <v>221.483584022</v>
      </c>
      <c r="J2404" s="46">
        <f ca="1">IF(E2404="","",IF(RIGHT(LEFT($J$1,6),3)="TTM",[1]!EM_S_FA_PROFIT_TTM(E2404,LEFT(RIGHT($J$1,11),10),1)/100000000,[1]!EM_S_STM07_IS(E2404,61,LEFT(RIGHT($J$1,5),4)&amp;"-12-31",1)/100000000))</f>
        <v>14.280327337000001</v>
      </c>
      <c r="K2404" s="36">
        <f t="shared" ca="1" si="187"/>
        <v>15.509699378398778</v>
      </c>
      <c r="L2404" s="46">
        <f ca="1">IF(E2404="","",IF(ISERROR(IF(行业估值!$E$7="最新年报",[1]!EM_S_STM07_BS(E2404,140,LEFT(RIGHT($L$1,5),4)&amp;"-12-31",1)/100000000,[1]!EM_S_STM07_BS(E2404,140,LEFT(RIGHT($L$1,11),10),1)/100000000)),0,IF(行业估值!$E$7="最新年报",[1]!EM_S_STM07_BS(E2404,140,LEFT(RIGHT($L$1,5),4)&amp;"-12-31",1)/100000000,[1]!EM_S_STM07_BS(E2404,140,LEFT(RIGHT($L$1,11),10),1)/100000000)))</f>
        <v>155.72669329190001</v>
      </c>
      <c r="M2404" s="36">
        <f t="shared" ca="1" si="188"/>
        <v>1.4222583125607298</v>
      </c>
      <c r="N2404" s="37">
        <f ca="1">IF(E2404="","",IF(ISERROR([1]!EM_S_EST_NETPROFIT(E2404,行业估值!$E$6,deadline)/100000000),"-",[1]!EM_S_EST_NETPROFIT(E2404,行业估值!$E$6,deadline)/100000000))</f>
        <v>18.398240000000001</v>
      </c>
      <c r="O2404" s="36">
        <f t="shared" ca="1" si="189"/>
        <v>12.03830279537608</v>
      </c>
      <c r="T2404" s="64" t="s">
        <v>4712</v>
      </c>
      <c r="U2404" s="64" t="s">
        <v>4713</v>
      </c>
    </row>
    <row r="2405" spans="4:21">
      <c r="D2405" s="45" t="str">
        <f>IF(AND(行业估值!$B$39=$G2405,COUNTIF($G$2:$G$2552,$G2405)&gt;=1),COUNTIF($G$2:G2405,$G2405),"")</f>
        <v/>
      </c>
      <c r="E2405" s="65" t="str">
        <f t="shared" si="185"/>
        <v>600257.SH</v>
      </c>
      <c r="F2405" s="65" t="str">
        <f t="shared" si="186"/>
        <v>大湖股份</v>
      </c>
      <c r="G2405" s="34" t="str">
        <f>IF(E2405="","",IF(行业估值!$C$5="申万行业",[1]!EM_S_INFO_INDUSTRY_SW2014(E2405,"1"),IF(行业估值!$C$5="证监会行业",[1]!EM_S_INFO_INDUSTRY_CSRC1(E2405,"1"),[1]!EM_S_INFO_INDUSTRY_EM2016(E2405,"1"))))</f>
        <v>农林牧渔</v>
      </c>
      <c r="H2405" s="34" t="str">
        <f>IF(E2405="","",IF($H$1="上证50",[1]!EM_S_INFO_COMPINDEX(E2405,"000016"),"")&amp;IF($H$1="上证180",[1]!EM_S_INFO_COMPINDEX(E2405,"000010"),"")&amp;IF($H$1="沪深300",[1]!EM_S_INFO_COMPINDEX(E2405,"000300"),"")&amp;IF(AND($H$1="上证A股",RIGHT(E2405,2)="SH"),"是","")&amp;IF(AND($H$1="深证A股",RIGHT(E2405,2)="SZ"),"是","")&amp;IF(AND($H$1="创业板",LEFT(E2405,1)-3=0),"是","")&amp;IF(AND($H$1="全部A股",E2405&lt;&gt;0),"是","")&amp;IF(AND($H$1="中小板",LEFT(E2405,3)="002"),"是",""))</f>
        <v>是</v>
      </c>
      <c r="I2405" s="46">
        <f ca="1">IF(E2405="","",IF(OR([1]!EM_S_VAL_MV(E2405,deadline)="",[1]!EM_S_VAL_MV(E2405,deadline)="--",[1]!EM_S_VAL_MV(E2405,deadline)="null"),0,[1]!EM_S_VAL_MV(E2405,deadline)/100000000))</f>
        <v>19.7788484268</v>
      </c>
      <c r="J2405" s="46">
        <f ca="1">IF(E2405="","",IF(RIGHT(LEFT($J$1,6),3)="TTM",[1]!EM_S_FA_PROFIT_TTM(E2405,LEFT(RIGHT($J$1,11),10),1)/100000000,[1]!EM_S_STM07_IS(E2405,61,LEFT(RIGHT($J$1,5),4)&amp;"-12-31",1)/100000000))</f>
        <v>-4.2324284800000007E-2</v>
      </c>
      <c r="K2405" s="36">
        <f t="shared" ca="1" si="187"/>
        <v>-467.31677854128787</v>
      </c>
      <c r="L2405" s="46">
        <f ca="1">IF(E2405="","",IF(ISERROR(IF(行业估值!$E$7="最新年报",[1]!EM_S_STM07_BS(E2405,140,LEFT(RIGHT($L$1,5),4)&amp;"-12-31",1)/100000000,[1]!EM_S_STM07_BS(E2405,140,LEFT(RIGHT($L$1,11),10),1)/100000000)),0,IF(行业估值!$E$7="最新年报",[1]!EM_S_STM07_BS(E2405,140,LEFT(RIGHT($L$1,5),4)&amp;"-12-31",1)/100000000,[1]!EM_S_STM07_BS(E2405,140,LEFT(RIGHT($L$1,11),10),1)/100000000)))</f>
        <v>13.067711593699999</v>
      </c>
      <c r="M2405" s="36">
        <f t="shared" ca="1" si="188"/>
        <v>1.513566341358151</v>
      </c>
      <c r="N2405" s="37" t="str">
        <f ca="1">IF(E2405="","",IF(ISERROR([1]!EM_S_EST_NETPROFIT(E2405,行业估值!$E$6,deadline)/100000000),"-",[1]!EM_S_EST_NETPROFIT(E2405,行业估值!$E$6,deadline)/100000000))</f>
        <v>-</v>
      </c>
      <c r="O2405" s="36" t="str">
        <f t="shared" ca="1" si="189"/>
        <v>-</v>
      </c>
      <c r="T2405" s="64" t="s">
        <v>4714</v>
      </c>
      <c r="U2405" s="64" t="s">
        <v>4715</v>
      </c>
    </row>
    <row r="2406" spans="4:21">
      <c r="D2406" s="45" t="str">
        <f>IF(AND(行业估值!$B$39=$G2406,COUNTIF($G$2:$G$2552,$G2406)&gt;=1),COUNTIF($G$2:G2406,$G2406),"")</f>
        <v/>
      </c>
      <c r="E2406" s="65" t="str">
        <f t="shared" si="185"/>
        <v>600258.SH</v>
      </c>
      <c r="F2406" s="65" t="str">
        <f t="shared" si="186"/>
        <v>首旅酒店</v>
      </c>
      <c r="G2406" s="34" t="str">
        <f>IF(E2406="","",IF(行业估值!$C$5="申万行业",[1]!EM_S_INFO_INDUSTRY_SW2014(E2406,"1"),IF(行业估值!$C$5="证监会行业",[1]!EM_S_INFO_INDUSTRY_CSRC1(E2406,"1"),[1]!EM_S_INFO_INDUSTRY_EM2016(E2406,"1"))))</f>
        <v>休闲、生活及专业服务</v>
      </c>
      <c r="H2406" s="34" t="str">
        <f>IF(E2406="","",IF($H$1="上证50",[1]!EM_S_INFO_COMPINDEX(E2406,"000016"),"")&amp;IF($H$1="上证180",[1]!EM_S_INFO_COMPINDEX(E2406,"000010"),"")&amp;IF($H$1="沪深300",[1]!EM_S_INFO_COMPINDEX(E2406,"000300"),"")&amp;IF(AND($H$1="上证A股",RIGHT(E2406,2)="SH"),"是","")&amp;IF(AND($H$1="深证A股",RIGHT(E2406,2)="SZ"),"是","")&amp;IF(AND($H$1="创业板",LEFT(E2406,1)-3=0),"是","")&amp;IF(AND($H$1="全部A股",E2406&lt;&gt;0),"是","")&amp;IF(AND($H$1="中小板",LEFT(E2406,3)="002"),"是",""))</f>
        <v>是</v>
      </c>
      <c r="I2406" s="46">
        <f ca="1">IF(E2406="","",IF(OR([1]!EM_S_VAL_MV(E2406,deadline)="",[1]!EM_S_VAL_MV(E2406,deadline)="--",[1]!EM_S_VAL_MV(E2406,deadline)="null"),0,[1]!EM_S_VAL_MV(E2406,deadline)/100000000))</f>
        <v>174.62941968160001</v>
      </c>
      <c r="J2406" s="46">
        <f ca="1">IF(E2406="","",IF(RIGHT(LEFT($J$1,6),3)="TTM",[1]!EM_S_FA_PROFIT_TTM(E2406,LEFT(RIGHT($J$1,11),10),1)/100000000,[1]!EM_S_STM07_IS(E2406,61,LEFT(RIGHT($J$1,5),4)&amp;"-12-31",1)/100000000))</f>
        <v>8.0649707325999991</v>
      </c>
      <c r="K2406" s="36">
        <f t="shared" ca="1" si="187"/>
        <v>21.652827452394572</v>
      </c>
      <c r="L2406" s="46">
        <f ca="1">IF(E2406="","",IF(ISERROR(IF(行业估值!$E$7="最新年报",[1]!EM_S_STM07_BS(E2406,140,LEFT(RIGHT($L$1,5),4)&amp;"-12-31",1)/100000000,[1]!EM_S_STM07_BS(E2406,140,LEFT(RIGHT($L$1,11),10),1)/100000000)),0,IF(行业估值!$E$7="最新年报",[1]!EM_S_STM07_BS(E2406,140,LEFT(RIGHT($L$1,5),4)&amp;"-12-31",1)/100000000,[1]!EM_S_STM07_BS(E2406,140,LEFT(RIGHT($L$1,11),10),1)/100000000)))</f>
        <v>87.749440424900001</v>
      </c>
      <c r="M2406" s="36">
        <f t="shared" ca="1" si="188"/>
        <v>1.9900915474333525</v>
      </c>
      <c r="N2406" s="37">
        <f ca="1">IF(E2406="","",IF(ISERROR([1]!EM_S_EST_NETPROFIT(E2406,行业估值!$E$6,deadline)/100000000),"-",[1]!EM_S_EST_NETPROFIT(E2406,行业估值!$E$6,deadline)/100000000))</f>
        <v>8.5689480000000007</v>
      </c>
      <c r="O2406" s="36">
        <f t="shared" ca="1" si="189"/>
        <v>20.379330074310172</v>
      </c>
      <c r="T2406" s="64" t="s">
        <v>4716</v>
      </c>
      <c r="U2406" s="64" t="s">
        <v>4717</v>
      </c>
    </row>
    <row r="2407" spans="4:21">
      <c r="D2407" s="45" t="str">
        <f>IF(AND(行业估值!$B$39=$G2407,COUNTIF($G$2:$G$2552,$G2407)&gt;=1),COUNTIF($G$2:G2407,$G2407),"")</f>
        <v/>
      </c>
      <c r="E2407" s="65" t="str">
        <f t="shared" si="185"/>
        <v>600259.SH</v>
      </c>
      <c r="F2407" s="65" t="str">
        <f t="shared" si="186"/>
        <v>广晟有色</v>
      </c>
      <c r="G2407" s="34" t="str">
        <f>IF(E2407="","",IF(行业估值!$C$5="申万行业",[1]!EM_S_INFO_INDUSTRY_SW2014(E2407,"1"),IF(行业估值!$C$5="证监会行业",[1]!EM_S_INFO_INDUSTRY_CSRC1(E2407,"1"),[1]!EM_S_INFO_INDUSTRY_EM2016(E2407,"1"))))</f>
        <v>有色金属</v>
      </c>
      <c r="H2407" s="34" t="str">
        <f>IF(E2407="","",IF($H$1="上证50",[1]!EM_S_INFO_COMPINDEX(E2407,"000016"),"")&amp;IF($H$1="上证180",[1]!EM_S_INFO_COMPINDEX(E2407,"000010"),"")&amp;IF($H$1="沪深300",[1]!EM_S_INFO_COMPINDEX(E2407,"000300"),"")&amp;IF(AND($H$1="上证A股",RIGHT(E2407,2)="SH"),"是","")&amp;IF(AND($H$1="深证A股",RIGHT(E2407,2)="SZ"),"是","")&amp;IF(AND($H$1="创业板",LEFT(E2407,1)-3=0),"是","")&amp;IF(AND($H$1="全部A股",E2407&lt;&gt;0),"是","")&amp;IF(AND($H$1="中小板",LEFT(E2407,3)="002"),"是",""))</f>
        <v>是</v>
      </c>
      <c r="I2407" s="46">
        <f ca="1">IF(E2407="","",IF(OR([1]!EM_S_VAL_MV(E2407,deadline)="",[1]!EM_S_VAL_MV(E2407,deadline)="--",[1]!EM_S_VAL_MV(E2407,deadline)="null"),0,[1]!EM_S_VAL_MV(E2407,deadline)/100000000))</f>
        <v>90.45014661270001</v>
      </c>
      <c r="J2407" s="46">
        <f ca="1">IF(E2407="","",IF(RIGHT(LEFT($J$1,6),3)="TTM",[1]!EM_S_FA_PROFIT_TTM(E2407,LEFT(RIGHT($J$1,11),10),1)/100000000,[1]!EM_S_STM07_IS(E2407,61,LEFT(RIGHT($J$1,5),4)&amp;"-12-31",1)/100000000))</f>
        <v>-0.85117534900000003</v>
      </c>
      <c r="K2407" s="36">
        <f t="shared" ca="1" si="187"/>
        <v>-106.26499782796225</v>
      </c>
      <c r="L2407" s="46">
        <f ca="1">IF(E2407="","",IF(ISERROR(IF(行业估值!$E$7="最新年报",[1]!EM_S_STM07_BS(E2407,140,LEFT(RIGHT($L$1,5),4)&amp;"-12-31",1)/100000000,[1]!EM_S_STM07_BS(E2407,140,LEFT(RIGHT($L$1,11),10),1)/100000000)),0,IF(行业估值!$E$7="最新年报",[1]!EM_S_STM07_BS(E2407,140,LEFT(RIGHT($L$1,5),4)&amp;"-12-31",1)/100000000,[1]!EM_S_STM07_BS(E2407,140,LEFT(RIGHT($L$1,11),10),1)/100000000)))</f>
        <v>17.507361466999999</v>
      </c>
      <c r="M2407" s="36">
        <f t="shared" ca="1" si="188"/>
        <v>5.1664065303724627</v>
      </c>
      <c r="N2407" s="37">
        <f ca="1">IF(E2407="","",IF(ISERROR([1]!EM_S_EST_NETPROFIT(E2407,行业估值!$E$6,deadline)/100000000),"-",[1]!EM_S_EST_NETPROFIT(E2407,行业估值!$E$6,deadline)/100000000))</f>
        <v>1.1399999999999999</v>
      </c>
      <c r="O2407" s="36">
        <f t="shared" ca="1" si="189"/>
        <v>79.342233870789485</v>
      </c>
      <c r="T2407" s="64" t="s">
        <v>4718</v>
      </c>
      <c r="U2407" s="64" t="s">
        <v>4719</v>
      </c>
    </row>
    <row r="2408" spans="4:21">
      <c r="D2408" s="45" t="str">
        <f>IF(AND(行业估值!$B$39=$G2408,COUNTIF($G$2:$G$2552,$G2408)&gt;=1),COUNTIF($G$2:G2408,$G2408),"")</f>
        <v/>
      </c>
      <c r="E2408" s="65" t="str">
        <f t="shared" si="185"/>
        <v>600260.SH</v>
      </c>
      <c r="F2408" s="65" t="str">
        <f t="shared" si="186"/>
        <v>凯乐科技</v>
      </c>
      <c r="G2408" s="34" t="str">
        <f>IF(E2408="","",IF(行业估值!$C$5="申万行业",[1]!EM_S_INFO_INDUSTRY_SW2014(E2408,"1"),IF(行业估值!$C$5="证监会行业",[1]!EM_S_INFO_INDUSTRY_CSRC1(E2408,"1"),[1]!EM_S_INFO_INDUSTRY_EM2016(E2408,"1"))))</f>
        <v>信息技术</v>
      </c>
      <c r="H2408" s="34" t="str">
        <f>IF(E2408="","",IF($H$1="上证50",[1]!EM_S_INFO_COMPINDEX(E2408,"000016"),"")&amp;IF($H$1="上证180",[1]!EM_S_INFO_COMPINDEX(E2408,"000010"),"")&amp;IF($H$1="沪深300",[1]!EM_S_INFO_COMPINDEX(E2408,"000300"),"")&amp;IF(AND($H$1="上证A股",RIGHT(E2408,2)="SH"),"是","")&amp;IF(AND($H$1="深证A股",RIGHT(E2408,2)="SZ"),"是","")&amp;IF(AND($H$1="创业板",LEFT(E2408,1)-3=0),"是","")&amp;IF(AND($H$1="全部A股",E2408&lt;&gt;0),"是","")&amp;IF(AND($H$1="中小板",LEFT(E2408,3)="002"),"是",""))</f>
        <v>是</v>
      </c>
      <c r="I2408" s="46">
        <f ca="1">IF(E2408="","",IF(OR([1]!EM_S_VAL_MV(E2408,deadline)="",[1]!EM_S_VAL_MV(E2408,deadline)="--",[1]!EM_S_VAL_MV(E2408,deadline)="null"),0,[1]!EM_S_VAL_MV(E2408,deadline)/100000000))</f>
        <v>120.1858749829</v>
      </c>
      <c r="J2408" s="46">
        <f ca="1">IF(E2408="","",IF(RIGHT(LEFT($J$1,6),3)="TTM",[1]!EM_S_FA_PROFIT_TTM(E2408,LEFT(RIGHT($J$1,11),10),1)/100000000,[1]!EM_S_STM07_IS(E2408,61,LEFT(RIGHT($J$1,5),4)&amp;"-12-31",1)/100000000))</f>
        <v>10.082981905</v>
      </c>
      <c r="K2408" s="36">
        <f t="shared" ca="1" si="187"/>
        <v>11.919675758150634</v>
      </c>
      <c r="L2408" s="46">
        <f ca="1">IF(E2408="","",IF(ISERROR(IF(行业估值!$E$7="最新年报",[1]!EM_S_STM07_BS(E2408,140,LEFT(RIGHT($L$1,5),4)&amp;"-12-31",1)/100000000,[1]!EM_S_STM07_BS(E2408,140,LEFT(RIGHT($L$1,11),10),1)/100000000)),0,IF(行业估值!$E$7="最新年报",[1]!EM_S_STM07_BS(E2408,140,LEFT(RIGHT($L$1,5),4)&amp;"-12-31",1)/100000000,[1]!EM_S_STM07_BS(E2408,140,LEFT(RIGHT($L$1,11),10),1)/100000000)))</f>
        <v>63.957561997500001</v>
      </c>
      <c r="M2408" s="36">
        <f t="shared" ca="1" si="188"/>
        <v>1.8791503495333026</v>
      </c>
      <c r="N2408" s="37">
        <f ca="1">IF(E2408="","",IF(ISERROR([1]!EM_S_EST_NETPROFIT(E2408,行业估值!$E$6,deadline)/100000000),"-",[1]!EM_S_EST_NETPROFIT(E2408,行业估值!$E$6,deadline)/100000000))</f>
        <v>10.8626</v>
      </c>
      <c r="O2408" s="36">
        <f t="shared" ca="1" si="189"/>
        <v>11.064190431655405</v>
      </c>
      <c r="T2408" s="64" t="s">
        <v>4720</v>
      </c>
      <c r="U2408" s="64" t="s">
        <v>4721</v>
      </c>
    </row>
    <row r="2409" spans="4:21">
      <c r="D2409" s="45" t="str">
        <f>IF(AND(行业估值!$B$39=$G2409,COUNTIF($G$2:$G$2552,$G2409)&gt;=1),COUNTIF($G$2:G2409,$G2409),"")</f>
        <v/>
      </c>
      <c r="E2409" s="65" t="str">
        <f t="shared" si="185"/>
        <v>600261.SH</v>
      </c>
      <c r="F2409" s="65" t="str">
        <f t="shared" si="186"/>
        <v>阳光照明</v>
      </c>
      <c r="G2409" s="34" t="str">
        <f>IF(E2409="","",IF(行业估值!$C$5="申万行业",[1]!EM_S_INFO_INDUSTRY_SW2014(E2409,"1"),IF(行业估值!$C$5="证监会行业",[1]!EM_S_INFO_INDUSTRY_CSRC1(E2409,"1"),[1]!EM_S_INFO_INDUSTRY_EM2016(E2409,"1"))))</f>
        <v>家电</v>
      </c>
      <c r="H2409" s="34" t="str">
        <f>IF(E2409="","",IF($H$1="上证50",[1]!EM_S_INFO_COMPINDEX(E2409,"000016"),"")&amp;IF($H$1="上证180",[1]!EM_S_INFO_COMPINDEX(E2409,"000010"),"")&amp;IF($H$1="沪深300",[1]!EM_S_INFO_COMPINDEX(E2409,"000300"),"")&amp;IF(AND($H$1="上证A股",RIGHT(E2409,2)="SH"),"是","")&amp;IF(AND($H$1="深证A股",RIGHT(E2409,2)="SZ"),"是","")&amp;IF(AND($H$1="创业板",LEFT(E2409,1)-3=0),"是","")&amp;IF(AND($H$1="全部A股",E2409&lt;&gt;0),"是","")&amp;IF(AND($H$1="中小板",LEFT(E2409,3)="002"),"是",""))</f>
        <v>是</v>
      </c>
      <c r="I2409" s="46">
        <f ca="1">IF(E2409="","",IF(OR([1]!EM_S_VAL_MV(E2409,deadline)="",[1]!EM_S_VAL_MV(E2409,deadline)="--",[1]!EM_S_VAL_MV(E2409,deadline)="null"),0,[1]!EM_S_VAL_MV(E2409,deadline)/100000000))</f>
        <v>61.569164231999999</v>
      </c>
      <c r="J2409" s="46">
        <f ca="1">IF(E2409="","",IF(RIGHT(LEFT($J$1,6),3)="TTM",[1]!EM_S_FA_PROFIT_TTM(E2409,LEFT(RIGHT($J$1,11),10),1)/100000000,[1]!EM_S_STM07_IS(E2409,61,LEFT(RIGHT($J$1,5),4)&amp;"-12-31",1)/100000000))</f>
        <v>6.3432134748999998</v>
      </c>
      <c r="K2409" s="36">
        <f t="shared" ca="1" si="187"/>
        <v>9.7063049313456435</v>
      </c>
      <c r="L2409" s="46">
        <f ca="1">IF(E2409="","",IF(ISERROR(IF(行业估值!$E$7="最新年报",[1]!EM_S_STM07_BS(E2409,140,LEFT(RIGHT($L$1,5),4)&amp;"-12-31",1)/100000000,[1]!EM_S_STM07_BS(E2409,140,LEFT(RIGHT($L$1,11),10),1)/100000000)),0,IF(行业估值!$E$7="最新年报",[1]!EM_S_STM07_BS(E2409,140,LEFT(RIGHT($L$1,5),4)&amp;"-12-31",1)/100000000,[1]!EM_S_STM07_BS(E2409,140,LEFT(RIGHT($L$1,11),10),1)/100000000)))</f>
        <v>38.123861252499999</v>
      </c>
      <c r="M2409" s="36">
        <f t="shared" ca="1" si="188"/>
        <v>1.6149771352964033</v>
      </c>
      <c r="N2409" s="37">
        <f ca="1">IF(E2409="","",IF(ISERROR([1]!EM_S_EST_NETPROFIT(E2409,行业估值!$E$6,deadline)/100000000),"-",[1]!EM_S_EST_NETPROFIT(E2409,行业估值!$E$6,deadline)/100000000))</f>
        <v>6.1749999999999998</v>
      </c>
      <c r="O2409" s="36">
        <f t="shared" ca="1" si="189"/>
        <v>9.9707148553846157</v>
      </c>
      <c r="T2409" s="64" t="s">
        <v>4722</v>
      </c>
      <c r="U2409" s="64" t="s">
        <v>4723</v>
      </c>
    </row>
    <row r="2410" spans="4:21">
      <c r="D2410" s="45" t="str">
        <f>IF(AND(行业估值!$B$39=$G2410,COUNTIF($G$2:$G$2552,$G2410)&gt;=1),COUNTIF($G$2:G2410,$G2410),"")</f>
        <v/>
      </c>
      <c r="E2410" s="65" t="str">
        <f t="shared" si="185"/>
        <v>600262.SH</v>
      </c>
      <c r="F2410" s="65" t="str">
        <f t="shared" si="186"/>
        <v>北方股份</v>
      </c>
      <c r="G2410" s="34" t="str">
        <f>IF(E2410="","",IF(行业估值!$C$5="申万行业",[1]!EM_S_INFO_INDUSTRY_SW2014(E2410,"1"),IF(行业估值!$C$5="证监会行业",[1]!EM_S_INFO_INDUSTRY_CSRC1(E2410,"1"),[1]!EM_S_INFO_INDUSTRY_EM2016(E2410,"1"))))</f>
        <v>交运设备</v>
      </c>
      <c r="H2410" s="34" t="str">
        <f>IF(E2410="","",IF($H$1="上证50",[1]!EM_S_INFO_COMPINDEX(E2410,"000016"),"")&amp;IF($H$1="上证180",[1]!EM_S_INFO_COMPINDEX(E2410,"000010"),"")&amp;IF($H$1="沪深300",[1]!EM_S_INFO_COMPINDEX(E2410,"000300"),"")&amp;IF(AND($H$1="上证A股",RIGHT(E2410,2)="SH"),"是","")&amp;IF(AND($H$1="深证A股",RIGHT(E2410,2)="SZ"),"是","")&amp;IF(AND($H$1="创业板",LEFT(E2410,1)-3=0),"是","")&amp;IF(AND($H$1="全部A股",E2410&lt;&gt;0),"是","")&amp;IF(AND($H$1="中小板",LEFT(E2410,3)="002"),"是",""))</f>
        <v>是</v>
      </c>
      <c r="I2410" s="46">
        <f ca="1">IF(E2410="","",IF(OR([1]!EM_S_VAL_MV(E2410,deadline)="",[1]!EM_S_VAL_MV(E2410,deadline)="--",[1]!EM_S_VAL_MV(E2410,deadline)="null"),0,[1]!EM_S_VAL_MV(E2410,deadline)/100000000))</f>
        <v>30.6</v>
      </c>
      <c r="J2410" s="46">
        <f ca="1">IF(E2410="","",IF(RIGHT(LEFT($J$1,6),3)="TTM",[1]!EM_S_FA_PROFIT_TTM(E2410,LEFT(RIGHT($J$1,11),10),1)/100000000,[1]!EM_S_STM07_IS(E2410,61,LEFT(RIGHT($J$1,5),4)&amp;"-12-31",1)/100000000))</f>
        <v>0.86919568310000006</v>
      </c>
      <c r="K2410" s="36">
        <f t="shared" ca="1" si="187"/>
        <v>35.204960856299493</v>
      </c>
      <c r="L2410" s="46">
        <f ca="1">IF(E2410="","",IF(ISERROR(IF(行业估值!$E$7="最新年报",[1]!EM_S_STM07_BS(E2410,140,LEFT(RIGHT($L$1,5),4)&amp;"-12-31",1)/100000000,[1]!EM_S_STM07_BS(E2410,140,LEFT(RIGHT($L$1,11),10),1)/100000000)),0,IF(行业估值!$E$7="最新年报",[1]!EM_S_STM07_BS(E2410,140,LEFT(RIGHT($L$1,5),4)&amp;"-12-31",1)/100000000,[1]!EM_S_STM07_BS(E2410,140,LEFT(RIGHT($L$1,11),10),1)/100000000)))</f>
        <v>11.6326228181</v>
      </c>
      <c r="M2410" s="36">
        <f t="shared" ca="1" si="188"/>
        <v>2.6305331547746356</v>
      </c>
      <c r="N2410" s="37" t="str">
        <f ca="1">IF(E2410="","",IF(ISERROR([1]!EM_S_EST_NETPROFIT(E2410,行业估值!$E$6,deadline)/100000000),"-",[1]!EM_S_EST_NETPROFIT(E2410,行业估值!$E$6,deadline)/100000000))</f>
        <v>-</v>
      </c>
      <c r="O2410" s="36" t="str">
        <f t="shared" ca="1" si="189"/>
        <v>-</v>
      </c>
      <c r="T2410" s="64" t="s">
        <v>4724</v>
      </c>
      <c r="U2410" s="64" t="s">
        <v>4725</v>
      </c>
    </row>
    <row r="2411" spans="4:21">
      <c r="D2411" s="45" t="str">
        <f>IF(AND(行业估值!$B$39=$G2411,COUNTIF($G$2:$G$2552,$G2411)&gt;=1),COUNTIF($G$2:G2411,$G2411),"")</f>
        <v/>
      </c>
      <c r="E2411" s="65" t="str">
        <f t="shared" si="185"/>
        <v>600265.SH</v>
      </c>
      <c r="F2411" s="65" t="str">
        <f t="shared" si="186"/>
        <v>ST景谷</v>
      </c>
      <c r="G2411" s="34" t="str">
        <f>IF(E2411="","",IF(行业估值!$C$5="申万行业",[1]!EM_S_INFO_INDUSTRY_SW2014(E2411,"1"),IF(行业估值!$C$5="证监会行业",[1]!EM_S_INFO_INDUSTRY_CSRC1(E2411,"1"),[1]!EM_S_INFO_INDUSTRY_EM2016(E2411,"1"))))</f>
        <v>农林牧渔</v>
      </c>
      <c r="H2411" s="34" t="str">
        <f>IF(E2411="","",IF($H$1="上证50",[1]!EM_S_INFO_COMPINDEX(E2411,"000016"),"")&amp;IF($H$1="上证180",[1]!EM_S_INFO_COMPINDEX(E2411,"000010"),"")&amp;IF($H$1="沪深300",[1]!EM_S_INFO_COMPINDEX(E2411,"000300"),"")&amp;IF(AND($H$1="上证A股",RIGHT(E2411,2)="SH"),"是","")&amp;IF(AND($H$1="深证A股",RIGHT(E2411,2)="SZ"),"是","")&amp;IF(AND($H$1="创业板",LEFT(E2411,1)-3=0),"是","")&amp;IF(AND($H$1="全部A股",E2411&lt;&gt;0),"是","")&amp;IF(AND($H$1="中小板",LEFT(E2411,3)="002"),"是",""))</f>
        <v>是</v>
      </c>
      <c r="I2411" s="46">
        <f ca="1">IF(E2411="","",IF(OR([1]!EM_S_VAL_MV(E2411,deadline)="",[1]!EM_S_VAL_MV(E2411,deadline)="--",[1]!EM_S_VAL_MV(E2411,deadline)="null"),0,[1]!EM_S_VAL_MV(E2411,deadline)/100000000))</f>
        <v>32.242319999999999</v>
      </c>
      <c r="J2411" s="46">
        <f ca="1">IF(E2411="","",IF(RIGHT(LEFT($J$1,6),3)="TTM",[1]!EM_S_FA_PROFIT_TTM(E2411,LEFT(RIGHT($J$1,11),10),1)/100000000,[1]!EM_S_STM07_IS(E2411,61,LEFT(RIGHT($J$1,5),4)&amp;"-12-31",1)/100000000))</f>
        <v>0.20427360820000001</v>
      </c>
      <c r="K2411" s="36">
        <f t="shared" ca="1" si="187"/>
        <v>157.83889208258475</v>
      </c>
      <c r="L2411" s="46">
        <f ca="1">IF(E2411="","",IF(ISERROR(IF(行业估值!$E$7="最新年报",[1]!EM_S_STM07_BS(E2411,140,LEFT(RIGHT($L$1,5),4)&amp;"-12-31",1)/100000000,[1]!EM_S_STM07_BS(E2411,140,LEFT(RIGHT($L$1,11),10),1)/100000000)),0,IF(行业估值!$E$7="最新年报",[1]!EM_S_STM07_BS(E2411,140,LEFT(RIGHT($L$1,5),4)&amp;"-12-31",1)/100000000,[1]!EM_S_STM07_BS(E2411,140,LEFT(RIGHT($L$1,11),10),1)/100000000)))</f>
        <v>0.29275218889999999</v>
      </c>
      <c r="M2411" s="36">
        <f t="shared" ca="1" si="188"/>
        <v>110.13519701133139</v>
      </c>
      <c r="N2411" s="37" t="str">
        <f ca="1">IF(E2411="","",IF(ISERROR([1]!EM_S_EST_NETPROFIT(E2411,行业估值!$E$6,deadline)/100000000),"-",[1]!EM_S_EST_NETPROFIT(E2411,行业估值!$E$6,deadline)/100000000))</f>
        <v>-</v>
      </c>
      <c r="O2411" s="36" t="str">
        <f t="shared" ca="1" si="189"/>
        <v>-</v>
      </c>
      <c r="T2411" s="64" t="s">
        <v>4726</v>
      </c>
      <c r="U2411" s="64" t="s">
        <v>4727</v>
      </c>
    </row>
    <row r="2412" spans="4:21">
      <c r="D2412" s="45" t="str">
        <f>IF(AND(行业估值!$B$39=$G2412,COUNTIF($G$2:$G$2552,$G2412)&gt;=1),COUNTIF($G$2:G2412,$G2412),"")</f>
        <v/>
      </c>
      <c r="E2412" s="65" t="str">
        <f t="shared" si="185"/>
        <v>600266.SH</v>
      </c>
      <c r="F2412" s="65" t="str">
        <f t="shared" si="186"/>
        <v>城建发展</v>
      </c>
      <c r="G2412" s="34" t="str">
        <f>IF(E2412="","",IF(行业估值!$C$5="申万行业",[1]!EM_S_INFO_INDUSTRY_SW2014(E2412,"1"),IF(行业估值!$C$5="证监会行业",[1]!EM_S_INFO_INDUSTRY_CSRC1(E2412,"1"),[1]!EM_S_INFO_INDUSTRY_EM2016(E2412,"1"))))</f>
        <v>房地产</v>
      </c>
      <c r="H2412" s="34" t="str">
        <f>IF(E2412="","",IF($H$1="上证50",[1]!EM_S_INFO_COMPINDEX(E2412,"000016"),"")&amp;IF($H$1="上证180",[1]!EM_S_INFO_COMPINDEX(E2412,"000010"),"")&amp;IF($H$1="沪深300",[1]!EM_S_INFO_COMPINDEX(E2412,"000300"),"")&amp;IF(AND($H$1="上证A股",RIGHT(E2412,2)="SH"),"是","")&amp;IF(AND($H$1="深证A股",RIGHT(E2412,2)="SZ"),"是","")&amp;IF(AND($H$1="创业板",LEFT(E2412,1)-3=0),"是","")&amp;IF(AND($H$1="全部A股",E2412&lt;&gt;0),"是","")&amp;IF(AND($H$1="中小板",LEFT(E2412,3)="002"),"是",""))</f>
        <v>是</v>
      </c>
      <c r="I2412" s="46">
        <f ca="1">IF(E2412="","",IF(OR([1]!EM_S_VAL_MV(E2412,deadline)="",[1]!EM_S_VAL_MV(E2412,deadline)="--",[1]!EM_S_VAL_MV(E2412,deadline)="null"),0,[1]!EM_S_VAL_MV(E2412,deadline)/100000000))</f>
        <v>147.80321280000001</v>
      </c>
      <c r="J2412" s="46">
        <f ca="1">IF(E2412="","",IF(RIGHT(LEFT($J$1,6),3)="TTM",[1]!EM_S_FA_PROFIT_TTM(E2412,LEFT(RIGHT($J$1,11),10),1)/100000000,[1]!EM_S_STM07_IS(E2412,61,LEFT(RIGHT($J$1,5),4)&amp;"-12-31",1)/100000000))</f>
        <v>26.682835561599997</v>
      </c>
      <c r="K2412" s="36">
        <f t="shared" ca="1" si="187"/>
        <v>5.5392618396489945</v>
      </c>
      <c r="L2412" s="46">
        <f ca="1">IF(E2412="","",IF(ISERROR(IF(行业估值!$E$7="最新年报",[1]!EM_S_STM07_BS(E2412,140,LEFT(RIGHT($L$1,5),4)&amp;"-12-31",1)/100000000,[1]!EM_S_STM07_BS(E2412,140,LEFT(RIGHT($L$1,11),10),1)/100000000)),0,IF(行业估值!$E$7="最新年报",[1]!EM_S_STM07_BS(E2412,140,LEFT(RIGHT($L$1,5),4)&amp;"-12-31",1)/100000000,[1]!EM_S_STM07_BS(E2412,140,LEFT(RIGHT($L$1,11),10),1)/100000000)))</f>
        <v>247.7620110055</v>
      </c>
      <c r="M2412" s="36">
        <f t="shared" ca="1" si="188"/>
        <v>0.59655316890658827</v>
      </c>
      <c r="N2412" s="37">
        <f ca="1">IF(E2412="","",IF(ISERROR([1]!EM_S_EST_NETPROFIT(E2412,行业估值!$E$6,deadline)/100000000),"-",[1]!EM_S_EST_NETPROFIT(E2412,行业估值!$E$6,deadline)/100000000))</f>
        <v>19.94584</v>
      </c>
      <c r="O2412" s="36">
        <f t="shared" ca="1" si="189"/>
        <v>7.4102275361679428</v>
      </c>
      <c r="T2412" s="64" t="s">
        <v>7370</v>
      </c>
      <c r="U2412" s="64" t="s">
        <v>4728</v>
      </c>
    </row>
    <row r="2413" spans="4:21">
      <c r="D2413" s="45" t="str">
        <f>IF(AND(行业估值!$B$39=$G2413,COUNTIF($G$2:$G$2552,$G2413)&gt;=1),COUNTIF($G$2:G2413,$G2413),"")</f>
        <v/>
      </c>
      <c r="E2413" s="65" t="str">
        <f t="shared" si="185"/>
        <v>600267.SH</v>
      </c>
      <c r="F2413" s="65" t="str">
        <f t="shared" si="186"/>
        <v>海正药业</v>
      </c>
      <c r="G2413" s="34" t="str">
        <f>IF(E2413="","",IF(行业估值!$C$5="申万行业",[1]!EM_S_INFO_INDUSTRY_SW2014(E2413,"1"),IF(行业估值!$C$5="证监会行业",[1]!EM_S_INFO_INDUSTRY_CSRC1(E2413,"1"),[1]!EM_S_INFO_INDUSTRY_EM2016(E2413,"1"))))</f>
        <v>医药生物</v>
      </c>
      <c r="H2413" s="34" t="str">
        <f>IF(E2413="","",IF($H$1="上证50",[1]!EM_S_INFO_COMPINDEX(E2413,"000016"),"")&amp;IF($H$1="上证180",[1]!EM_S_INFO_COMPINDEX(E2413,"000010"),"")&amp;IF($H$1="沪深300",[1]!EM_S_INFO_COMPINDEX(E2413,"000300"),"")&amp;IF(AND($H$1="上证A股",RIGHT(E2413,2)="SH"),"是","")&amp;IF(AND($H$1="深证A股",RIGHT(E2413,2)="SZ"),"是","")&amp;IF(AND($H$1="创业板",LEFT(E2413,1)-3=0),"是","")&amp;IF(AND($H$1="全部A股",E2413&lt;&gt;0),"是","")&amp;IF(AND($H$1="中小板",LEFT(E2413,3)="002"),"是",""))</f>
        <v>是</v>
      </c>
      <c r="I2413" s="46">
        <f ca="1">IF(E2413="","",IF(OR([1]!EM_S_VAL_MV(E2413,deadline)="",[1]!EM_S_VAL_MV(E2413,deadline)="--",[1]!EM_S_VAL_MV(E2413,deadline)="null"),0,[1]!EM_S_VAL_MV(E2413,deadline)/100000000))</f>
        <v>99.932545647000012</v>
      </c>
      <c r="J2413" s="46">
        <f ca="1">IF(E2413="","",IF(RIGHT(LEFT($J$1,6),3)="TTM",[1]!EM_S_FA_PROFIT_TTM(E2413,LEFT(RIGHT($J$1,11),10),1)/100000000,[1]!EM_S_STM07_IS(E2413,61,LEFT(RIGHT($J$1,5),4)&amp;"-12-31",1)/100000000))</f>
        <v>9.6536990349000007</v>
      </c>
      <c r="K2413" s="36">
        <f t="shared" ca="1" si="187"/>
        <v>10.351736187934222</v>
      </c>
      <c r="L2413" s="46">
        <f ca="1">IF(E2413="","",IF(ISERROR(IF(行业估值!$E$7="最新年报",[1]!EM_S_STM07_BS(E2413,140,LEFT(RIGHT($L$1,5),4)&amp;"-12-31",1)/100000000,[1]!EM_S_STM07_BS(E2413,140,LEFT(RIGHT($L$1,11),10),1)/100000000)),0,IF(行业估值!$E$7="最新年报",[1]!EM_S_STM07_BS(E2413,140,LEFT(RIGHT($L$1,5),4)&amp;"-12-31",1)/100000000,[1]!EM_S_STM07_BS(E2413,140,LEFT(RIGHT($L$1,11),10),1)/100000000)))</f>
        <v>74.383534049199994</v>
      </c>
      <c r="M2413" s="36">
        <f t="shared" ca="1" si="188"/>
        <v>1.3434767105970116</v>
      </c>
      <c r="N2413" s="37">
        <f ca="1">IF(E2413="","",IF(ISERROR([1]!EM_S_EST_NETPROFIT(E2413,行业估值!$E$6,deadline)/100000000),"-",[1]!EM_S_EST_NETPROFIT(E2413,行业估值!$E$6,deadline)/100000000))</f>
        <v>5.5694499999999998</v>
      </c>
      <c r="O2413" s="36">
        <f t="shared" ca="1" si="189"/>
        <v>17.942982816436096</v>
      </c>
      <c r="T2413" s="64" t="s">
        <v>4729</v>
      </c>
      <c r="U2413" s="64" t="s">
        <v>4730</v>
      </c>
    </row>
    <row r="2414" spans="4:21">
      <c r="D2414" s="45" t="str">
        <f>IF(AND(行业估值!$B$39=$G2414,COUNTIF($G$2:$G$2552,$G2414)&gt;=1),COUNTIF($G$2:G2414,$G2414),"")</f>
        <v/>
      </c>
      <c r="E2414" s="65" t="str">
        <f t="shared" si="185"/>
        <v>600268.SH</v>
      </c>
      <c r="F2414" s="65" t="str">
        <f t="shared" si="186"/>
        <v>国电南自</v>
      </c>
      <c r="G2414" s="34" t="str">
        <f>IF(E2414="","",IF(行业估值!$C$5="申万行业",[1]!EM_S_INFO_INDUSTRY_SW2014(E2414,"1"),IF(行业估值!$C$5="证监会行业",[1]!EM_S_INFO_INDUSTRY_CSRC1(E2414,"1"),[1]!EM_S_INFO_INDUSTRY_EM2016(E2414,"1"))))</f>
        <v>电气设备</v>
      </c>
      <c r="H2414" s="34" t="str">
        <f>IF(E2414="","",IF($H$1="上证50",[1]!EM_S_INFO_COMPINDEX(E2414,"000016"),"")&amp;IF($H$1="上证180",[1]!EM_S_INFO_COMPINDEX(E2414,"000010"),"")&amp;IF($H$1="沪深300",[1]!EM_S_INFO_COMPINDEX(E2414,"000300"),"")&amp;IF(AND($H$1="上证A股",RIGHT(E2414,2)="SH"),"是","")&amp;IF(AND($H$1="深证A股",RIGHT(E2414,2)="SZ"),"是","")&amp;IF(AND($H$1="创业板",LEFT(E2414,1)-3=0),"是","")&amp;IF(AND($H$1="全部A股",E2414&lt;&gt;0),"是","")&amp;IF(AND($H$1="中小板",LEFT(E2414,3)="002"),"是",""))</f>
        <v>是</v>
      </c>
      <c r="I2414" s="46">
        <f ca="1">IF(E2414="","",IF(OR([1]!EM_S_VAL_MV(E2414,deadline)="",[1]!EM_S_VAL_MV(E2414,deadline)="--",[1]!EM_S_VAL_MV(E2414,deadline)="null"),0,[1]!EM_S_VAL_MV(E2414,deadline)/100000000))</f>
        <v>35.806156975999997</v>
      </c>
      <c r="J2414" s="46">
        <f ca="1">IF(E2414="","",IF(RIGHT(LEFT($J$1,6),3)="TTM",[1]!EM_S_FA_PROFIT_TTM(E2414,LEFT(RIGHT($J$1,11),10),1)/100000000,[1]!EM_S_STM07_IS(E2414,61,LEFT(RIGHT($J$1,5),4)&amp;"-12-31",1)/100000000))</f>
        <v>1.1989610523000001</v>
      </c>
      <c r="K2414" s="36">
        <f t="shared" ca="1" si="187"/>
        <v>29.864320369132976</v>
      </c>
      <c r="L2414" s="46">
        <f ca="1">IF(E2414="","",IF(ISERROR(IF(行业估值!$E$7="最新年报",[1]!EM_S_STM07_BS(E2414,140,LEFT(RIGHT($L$1,5),4)&amp;"-12-31",1)/100000000,[1]!EM_S_STM07_BS(E2414,140,LEFT(RIGHT($L$1,11),10),1)/100000000)),0,IF(行业估值!$E$7="最新年报",[1]!EM_S_STM07_BS(E2414,140,LEFT(RIGHT($L$1,5),4)&amp;"-12-31",1)/100000000,[1]!EM_S_STM07_BS(E2414,140,LEFT(RIGHT($L$1,11),10),1)/100000000)))</f>
        <v>22.3853743184</v>
      </c>
      <c r="M2414" s="36">
        <f t="shared" ca="1" si="188"/>
        <v>1.5995335376888731</v>
      </c>
      <c r="N2414" s="37" t="str">
        <f ca="1">IF(E2414="","",IF(ISERROR([1]!EM_S_EST_NETPROFIT(E2414,行业估值!$E$6,deadline)/100000000),"-",[1]!EM_S_EST_NETPROFIT(E2414,行业估值!$E$6,deadline)/100000000))</f>
        <v>-</v>
      </c>
      <c r="O2414" s="36" t="str">
        <f t="shared" ca="1" si="189"/>
        <v>-</v>
      </c>
      <c r="T2414" s="64" t="s">
        <v>4731</v>
      </c>
      <c r="U2414" s="64" t="s">
        <v>4732</v>
      </c>
    </row>
    <row r="2415" spans="4:21">
      <c r="D2415" s="45" t="str">
        <f>IF(AND(行业估值!$B$39=$G2415,COUNTIF($G$2:$G$2552,$G2415)&gt;=1),COUNTIF($G$2:G2415,$G2415),"")</f>
        <v/>
      </c>
      <c r="E2415" s="65" t="str">
        <f t="shared" si="185"/>
        <v>600269.SH</v>
      </c>
      <c r="F2415" s="65" t="str">
        <f t="shared" si="186"/>
        <v>赣粤高速</v>
      </c>
      <c r="G2415" s="34" t="str">
        <f>IF(E2415="","",IF(行业估值!$C$5="申万行业",[1]!EM_S_INFO_INDUSTRY_SW2014(E2415,"1"),IF(行业估值!$C$5="证监会行业",[1]!EM_S_INFO_INDUSTRY_CSRC1(E2415,"1"),[1]!EM_S_INFO_INDUSTRY_EM2016(E2415,"1"))))</f>
        <v>交通运输</v>
      </c>
      <c r="H2415" s="34" t="str">
        <f>IF(E2415="","",IF($H$1="上证50",[1]!EM_S_INFO_COMPINDEX(E2415,"000016"),"")&amp;IF($H$1="上证180",[1]!EM_S_INFO_COMPINDEX(E2415,"000010"),"")&amp;IF($H$1="沪深300",[1]!EM_S_INFO_COMPINDEX(E2415,"000300"),"")&amp;IF(AND($H$1="上证A股",RIGHT(E2415,2)="SH"),"是","")&amp;IF(AND($H$1="深证A股",RIGHT(E2415,2)="SZ"),"是","")&amp;IF(AND($H$1="创业板",LEFT(E2415,1)-3=0),"是","")&amp;IF(AND($H$1="全部A股",E2415&lt;&gt;0),"是","")&amp;IF(AND($H$1="中小板",LEFT(E2415,3)="002"),"是",""))</f>
        <v>是</v>
      </c>
      <c r="I2415" s="46">
        <f ca="1">IF(E2415="","",IF(OR([1]!EM_S_VAL_MV(E2415,deadline)="",[1]!EM_S_VAL_MV(E2415,deadline)="--",[1]!EM_S_VAL_MV(E2415,deadline)="null"),0,[1]!EM_S_VAL_MV(E2415,deadline)/100000000))</f>
        <v>94.116902664199998</v>
      </c>
      <c r="J2415" s="46">
        <f ca="1">IF(E2415="","",IF(RIGHT(LEFT($J$1,6),3)="TTM",[1]!EM_S_FA_PROFIT_TTM(E2415,LEFT(RIGHT($J$1,11),10),1)/100000000,[1]!EM_S_STM07_IS(E2415,61,LEFT(RIGHT($J$1,5),4)&amp;"-12-31",1)/100000000))</f>
        <v>13.065636117</v>
      </c>
      <c r="K2415" s="36">
        <f t="shared" ca="1" si="187"/>
        <v>7.2033923049289825</v>
      </c>
      <c r="L2415" s="46">
        <f ca="1">IF(E2415="","",IF(ISERROR(IF(行业估值!$E$7="最新年报",[1]!EM_S_STM07_BS(E2415,140,LEFT(RIGHT($L$1,5),4)&amp;"-12-31",1)/100000000,[1]!EM_S_STM07_BS(E2415,140,LEFT(RIGHT($L$1,11),10),1)/100000000)),0,IF(行业估值!$E$7="最新年报",[1]!EM_S_STM07_BS(E2415,140,LEFT(RIGHT($L$1,5),4)&amp;"-12-31",1)/100000000,[1]!EM_S_STM07_BS(E2415,140,LEFT(RIGHT($L$1,11),10),1)/100000000)))</f>
        <v>156.1520279968</v>
      </c>
      <c r="M2415" s="36">
        <f t="shared" ca="1" si="188"/>
        <v>0.60272609886391437</v>
      </c>
      <c r="N2415" s="37" t="str">
        <f ca="1">IF(E2415="","",IF(ISERROR([1]!EM_S_EST_NETPROFIT(E2415,行业估值!$E$6,deadline)/100000000),"-",[1]!EM_S_EST_NETPROFIT(E2415,行业估值!$E$6,deadline)/100000000))</f>
        <v>-</v>
      </c>
      <c r="O2415" s="36" t="str">
        <f t="shared" ca="1" si="189"/>
        <v>-</v>
      </c>
      <c r="T2415" s="64" t="s">
        <v>4733</v>
      </c>
      <c r="U2415" s="64" t="s">
        <v>4734</v>
      </c>
    </row>
    <row r="2416" spans="4:21">
      <c r="D2416" s="45" t="str">
        <f>IF(AND(行业估值!$B$39=$G2416,COUNTIF($G$2:$G$2552,$G2416)&gt;=1),COUNTIF($G$2:G2416,$G2416),"")</f>
        <v/>
      </c>
      <c r="E2416" s="65" t="str">
        <f t="shared" si="185"/>
        <v>600271.SH</v>
      </c>
      <c r="F2416" s="65" t="str">
        <f t="shared" si="186"/>
        <v>航天信息</v>
      </c>
      <c r="G2416" s="34" t="str">
        <f>IF(E2416="","",IF(行业估值!$C$5="申万行业",[1]!EM_S_INFO_INDUSTRY_SW2014(E2416,"1"),IF(行业估值!$C$5="证监会行业",[1]!EM_S_INFO_INDUSTRY_CSRC1(E2416,"1"),[1]!EM_S_INFO_INDUSTRY_EM2016(E2416,"1"))))</f>
        <v>信息技术</v>
      </c>
      <c r="H2416" s="34" t="str">
        <f>IF(E2416="","",IF($H$1="上证50",[1]!EM_S_INFO_COMPINDEX(E2416,"000016"),"")&amp;IF($H$1="上证180",[1]!EM_S_INFO_COMPINDEX(E2416,"000010"),"")&amp;IF($H$1="沪深300",[1]!EM_S_INFO_COMPINDEX(E2416,"000300"),"")&amp;IF(AND($H$1="上证A股",RIGHT(E2416,2)="SH"),"是","")&amp;IF(AND($H$1="深证A股",RIGHT(E2416,2)="SZ"),"是","")&amp;IF(AND($H$1="创业板",LEFT(E2416,1)-3=0),"是","")&amp;IF(AND($H$1="全部A股",E2416&lt;&gt;0),"是","")&amp;IF(AND($H$1="中小板",LEFT(E2416,3)="002"),"是",""))</f>
        <v>是</v>
      </c>
      <c r="I2416" s="46">
        <f ca="1">IF(E2416="","",IF(OR([1]!EM_S_VAL_MV(E2416,deadline)="",[1]!EM_S_VAL_MV(E2416,deadline)="--",[1]!EM_S_VAL_MV(E2416,deadline)="null"),0,[1]!EM_S_VAL_MV(E2416,deadline)/100000000))</f>
        <v>387.21739053690004</v>
      </c>
      <c r="J2416" s="46">
        <f ca="1">IF(E2416="","",IF(RIGHT(LEFT($J$1,6),3)="TTM",[1]!EM_S_FA_PROFIT_TTM(E2416,LEFT(RIGHT($J$1,11),10),1)/100000000,[1]!EM_S_STM07_IS(E2416,61,LEFT(RIGHT($J$1,5),4)&amp;"-12-31",1)/100000000))</f>
        <v>29.377761567399997</v>
      </c>
      <c r="K2416" s="36">
        <f t="shared" ca="1" si="187"/>
        <v>13.180629492431738</v>
      </c>
      <c r="L2416" s="46">
        <f ca="1">IF(E2416="","",IF(ISERROR(IF(行业估值!$E$7="最新年报",[1]!EM_S_STM07_BS(E2416,140,LEFT(RIGHT($L$1,5),4)&amp;"-12-31",1)/100000000,[1]!EM_S_STM07_BS(E2416,140,LEFT(RIGHT($L$1,11),10),1)/100000000)),0,IF(行业估值!$E$7="最新年报",[1]!EM_S_STM07_BS(E2416,140,LEFT(RIGHT($L$1,5),4)&amp;"-12-31",1)/100000000,[1]!EM_S_STM07_BS(E2416,140,LEFT(RIGHT($L$1,11),10),1)/100000000)))</f>
        <v>115.6599898855</v>
      </c>
      <c r="M2416" s="36">
        <f t="shared" ca="1" si="188"/>
        <v>3.3478940376895583</v>
      </c>
      <c r="N2416" s="37">
        <f ca="1">IF(E2416="","",IF(ISERROR([1]!EM_S_EST_NETPROFIT(E2416,行业估值!$E$6,deadline)/100000000),"-",[1]!EM_S_EST_NETPROFIT(E2416,行业估值!$E$6,deadline)/100000000))</f>
        <v>18.893820000000002</v>
      </c>
      <c r="O2416" s="36">
        <f t="shared" ca="1" si="189"/>
        <v>20.494393962517904</v>
      </c>
      <c r="T2416" s="64" t="s">
        <v>4735</v>
      </c>
      <c r="U2416" s="64" t="s">
        <v>4736</v>
      </c>
    </row>
    <row r="2417" spans="4:21">
      <c r="D2417" s="45" t="str">
        <f>IF(AND(行业估值!$B$39=$G2417,COUNTIF($G$2:$G$2552,$G2417)&gt;=1),COUNTIF($G$2:G2417,$G2417),"")</f>
        <v/>
      </c>
      <c r="E2417" s="65" t="str">
        <f t="shared" si="185"/>
        <v>600272.SH</v>
      </c>
      <c r="F2417" s="65" t="str">
        <f t="shared" si="186"/>
        <v>开开实业</v>
      </c>
      <c r="G2417" s="34" t="str">
        <f>IF(E2417="","",IF(行业估值!$C$5="申万行业",[1]!EM_S_INFO_INDUSTRY_SW2014(E2417,"1"),IF(行业估值!$C$5="证监会行业",[1]!EM_S_INFO_INDUSTRY_CSRC1(E2417,"1"),[1]!EM_S_INFO_INDUSTRY_EM2016(E2417,"1"))))</f>
        <v>医药生物</v>
      </c>
      <c r="H2417" s="34" t="str">
        <f>IF(E2417="","",IF($H$1="上证50",[1]!EM_S_INFO_COMPINDEX(E2417,"000016"),"")&amp;IF($H$1="上证180",[1]!EM_S_INFO_COMPINDEX(E2417,"000010"),"")&amp;IF($H$1="沪深300",[1]!EM_S_INFO_COMPINDEX(E2417,"000300"),"")&amp;IF(AND($H$1="上证A股",RIGHT(E2417,2)="SH"),"是","")&amp;IF(AND($H$1="深证A股",RIGHT(E2417,2)="SZ"),"是","")&amp;IF(AND($H$1="创业板",LEFT(E2417,1)-3=0),"是","")&amp;IF(AND($H$1="全部A股",E2417&lt;&gt;0),"是","")&amp;IF(AND($H$1="中小板",LEFT(E2417,3)="002"),"是",""))</f>
        <v>是</v>
      </c>
      <c r="I2417" s="46">
        <f ca="1">IF(E2417="","",IF(OR([1]!EM_S_VAL_MV(E2417,deadline)="",[1]!EM_S_VAL_MV(E2417,deadline)="--",[1]!EM_S_VAL_MV(E2417,deadline)="null"),0,[1]!EM_S_VAL_MV(E2417,deadline)/100000000))</f>
        <v>17.739000000000001</v>
      </c>
      <c r="J2417" s="46">
        <f ca="1">IF(E2417="","",IF(RIGHT(LEFT($J$1,6),3)="TTM",[1]!EM_S_FA_PROFIT_TTM(E2417,LEFT(RIGHT($J$1,11),10),1)/100000000,[1]!EM_S_STM07_IS(E2417,61,LEFT(RIGHT($J$1,5),4)&amp;"-12-31",1)/100000000))</f>
        <v>0.22408225749999999</v>
      </c>
      <c r="K2417" s="36">
        <f t="shared" ca="1" si="187"/>
        <v>79.162894010026662</v>
      </c>
      <c r="L2417" s="46">
        <f ca="1">IF(E2417="","",IF(ISERROR(IF(行业估值!$E$7="最新年报",[1]!EM_S_STM07_BS(E2417,140,LEFT(RIGHT($L$1,5),4)&amp;"-12-31",1)/100000000,[1]!EM_S_STM07_BS(E2417,140,LEFT(RIGHT($L$1,11),10),1)/100000000)),0,IF(行业估值!$E$7="最新年报",[1]!EM_S_STM07_BS(E2417,140,LEFT(RIGHT($L$1,5),4)&amp;"-12-31",1)/100000000,[1]!EM_S_STM07_BS(E2417,140,LEFT(RIGHT($L$1,11),10),1)/100000000)))</f>
        <v>5.1299124688999997</v>
      </c>
      <c r="M2417" s="36">
        <f t="shared" ca="1" si="188"/>
        <v>3.4579537384979497</v>
      </c>
      <c r="N2417" s="37" t="str">
        <f ca="1">IF(E2417="","",IF(ISERROR([1]!EM_S_EST_NETPROFIT(E2417,行业估值!$E$6,deadline)/100000000),"-",[1]!EM_S_EST_NETPROFIT(E2417,行业估值!$E$6,deadline)/100000000))</f>
        <v>-</v>
      </c>
      <c r="O2417" s="36" t="str">
        <f t="shared" ca="1" si="189"/>
        <v>-</v>
      </c>
      <c r="T2417" s="64" t="s">
        <v>4737</v>
      </c>
      <c r="U2417" s="64" t="s">
        <v>4738</v>
      </c>
    </row>
    <row r="2418" spans="4:21">
      <c r="D2418" s="45" t="str">
        <f>IF(AND(行业估值!$B$39=$G2418,COUNTIF($G$2:$G$2552,$G2418)&gt;=1),COUNTIF($G$2:G2418,$G2418),"")</f>
        <v/>
      </c>
      <c r="E2418" s="65" t="str">
        <f t="shared" si="185"/>
        <v>600273.SH</v>
      </c>
      <c r="F2418" s="65" t="str">
        <f t="shared" si="186"/>
        <v>嘉化能源</v>
      </c>
      <c r="G2418" s="34" t="str">
        <f>IF(E2418="","",IF(行业估值!$C$5="申万行业",[1]!EM_S_INFO_INDUSTRY_SW2014(E2418,"1"),IF(行业估值!$C$5="证监会行业",[1]!EM_S_INFO_INDUSTRY_CSRC1(E2418,"1"),[1]!EM_S_INFO_INDUSTRY_EM2016(E2418,"1"))))</f>
        <v>基础化工</v>
      </c>
      <c r="H2418" s="34" t="str">
        <f>IF(E2418="","",IF($H$1="上证50",[1]!EM_S_INFO_COMPINDEX(E2418,"000016"),"")&amp;IF($H$1="上证180",[1]!EM_S_INFO_COMPINDEX(E2418,"000010"),"")&amp;IF($H$1="沪深300",[1]!EM_S_INFO_COMPINDEX(E2418,"000300"),"")&amp;IF(AND($H$1="上证A股",RIGHT(E2418,2)="SH"),"是","")&amp;IF(AND($H$1="深证A股",RIGHT(E2418,2)="SZ"),"是","")&amp;IF(AND($H$1="创业板",LEFT(E2418,1)-3=0),"是","")&amp;IF(AND($H$1="全部A股",E2418&lt;&gt;0),"是","")&amp;IF(AND($H$1="中小板",LEFT(E2418,3)="002"),"是",""))</f>
        <v>是</v>
      </c>
      <c r="I2418" s="46">
        <f ca="1">IF(E2418="","",IF(OR([1]!EM_S_VAL_MV(E2418,deadline)="",[1]!EM_S_VAL_MV(E2418,deadline)="--",[1]!EM_S_VAL_MV(E2418,deadline)="null"),0,[1]!EM_S_VAL_MV(E2418,deadline)/100000000))</f>
        <v>129.37556803290002</v>
      </c>
      <c r="J2418" s="46">
        <f ca="1">IF(E2418="","",IF(RIGHT(LEFT($J$1,6),3)="TTM",[1]!EM_S_FA_PROFIT_TTM(E2418,LEFT(RIGHT($J$1,11),10),1)/100000000,[1]!EM_S_STM07_IS(E2418,61,LEFT(RIGHT($J$1,5),4)&amp;"-12-31",1)/100000000))</f>
        <v>11.914214648</v>
      </c>
      <c r="K2418" s="36">
        <f t="shared" ca="1" si="187"/>
        <v>10.858925397539139</v>
      </c>
      <c r="L2418" s="46">
        <f ca="1">IF(E2418="","",IF(ISERROR(IF(行业估值!$E$7="最新年报",[1]!EM_S_STM07_BS(E2418,140,LEFT(RIGHT($L$1,5),4)&amp;"-12-31",1)/100000000,[1]!EM_S_STM07_BS(E2418,140,LEFT(RIGHT($L$1,11),10),1)/100000000)),0,IF(行业估值!$E$7="最新年报",[1]!EM_S_STM07_BS(E2418,140,LEFT(RIGHT($L$1,5),4)&amp;"-12-31",1)/100000000,[1]!EM_S_STM07_BS(E2418,140,LEFT(RIGHT($L$1,11),10),1)/100000000)))</f>
        <v>69.071556813400008</v>
      </c>
      <c r="M2418" s="36">
        <f t="shared" ca="1" si="188"/>
        <v>1.8730657596500115</v>
      </c>
      <c r="N2418" s="37">
        <f ca="1">IF(E2418="","",IF(ISERROR([1]!EM_S_EST_NETPROFIT(E2418,行业估值!$E$6,deadline)/100000000),"-",[1]!EM_S_EST_NETPROFIT(E2418,行业估值!$E$6,deadline)/100000000))</f>
        <v>12.763333333333332</v>
      </c>
      <c r="O2418" s="36">
        <f t="shared" ca="1" si="189"/>
        <v>10.13650311043876</v>
      </c>
      <c r="T2418" s="64" t="s">
        <v>4739</v>
      </c>
      <c r="U2418" s="64" t="s">
        <v>4740</v>
      </c>
    </row>
    <row r="2419" spans="4:21">
      <c r="D2419" s="45" t="str">
        <f>IF(AND(行业估值!$B$39=$G2419,COUNTIF($G$2:$G$2552,$G2419)&gt;=1),COUNTIF($G$2:G2419,$G2419),"")</f>
        <v/>
      </c>
      <c r="E2419" s="65" t="str">
        <f t="shared" si="185"/>
        <v>600275.SH</v>
      </c>
      <c r="F2419" s="65" t="str">
        <f t="shared" si="186"/>
        <v>ST昌鱼</v>
      </c>
      <c r="G2419" s="34" t="str">
        <f>IF(E2419="","",IF(行业估值!$C$5="申万行业",[1]!EM_S_INFO_INDUSTRY_SW2014(E2419,"1"),IF(行业估值!$C$5="证监会行业",[1]!EM_S_INFO_INDUSTRY_CSRC1(E2419,"1"),[1]!EM_S_INFO_INDUSTRY_EM2016(E2419,"1"))))</f>
        <v>农林牧渔</v>
      </c>
      <c r="H2419" s="34" t="str">
        <f>IF(E2419="","",IF($H$1="上证50",[1]!EM_S_INFO_COMPINDEX(E2419,"000016"),"")&amp;IF($H$1="上证180",[1]!EM_S_INFO_COMPINDEX(E2419,"000010"),"")&amp;IF($H$1="沪深300",[1]!EM_S_INFO_COMPINDEX(E2419,"000300"),"")&amp;IF(AND($H$1="上证A股",RIGHT(E2419,2)="SH"),"是","")&amp;IF(AND($H$1="深证A股",RIGHT(E2419,2)="SZ"),"是","")&amp;IF(AND($H$1="创业板",LEFT(E2419,1)-3=0),"是","")&amp;IF(AND($H$1="全部A股",E2419&lt;&gt;0),"是","")&amp;IF(AND($H$1="中小板",LEFT(E2419,3)="002"),"是",""))</f>
        <v>是</v>
      </c>
      <c r="I2419" s="46">
        <f ca="1">IF(E2419="","",IF(OR([1]!EM_S_VAL_MV(E2419,deadline)="",[1]!EM_S_VAL_MV(E2419,deadline)="--",[1]!EM_S_VAL_MV(E2419,deadline)="null"),0,[1]!EM_S_VAL_MV(E2419,deadline)/100000000))</f>
        <v>10.8382331694</v>
      </c>
      <c r="J2419" s="46">
        <f ca="1">IF(E2419="","",IF(RIGHT(LEFT($J$1,6),3)="TTM",[1]!EM_S_FA_PROFIT_TTM(E2419,LEFT(RIGHT($J$1,11),10),1)/100000000,[1]!EM_S_STM07_IS(E2419,61,LEFT(RIGHT($J$1,5),4)&amp;"-12-31",1)/100000000))</f>
        <v>-4.9790457099999998E-2</v>
      </c>
      <c r="K2419" s="36">
        <f t="shared" ca="1" si="187"/>
        <v>-217.67691643465554</v>
      </c>
      <c r="L2419" s="46">
        <f ca="1">IF(E2419="","",IF(ISERROR(IF(行业估值!$E$7="最新年报",[1]!EM_S_STM07_BS(E2419,140,LEFT(RIGHT($L$1,5),4)&amp;"-12-31",1)/100000000,[1]!EM_S_STM07_BS(E2419,140,LEFT(RIGHT($L$1,11),10),1)/100000000)),0,IF(行业估值!$E$7="最新年报",[1]!EM_S_STM07_BS(E2419,140,LEFT(RIGHT($L$1,5),4)&amp;"-12-31",1)/100000000,[1]!EM_S_STM07_BS(E2419,140,LEFT(RIGHT($L$1,11),10),1)/100000000)))</f>
        <v>1.3506682381999999</v>
      </c>
      <c r="M2419" s="36">
        <f t="shared" ca="1" si="188"/>
        <v>8.0243488836635635</v>
      </c>
      <c r="N2419" s="37" t="str">
        <f ca="1">IF(E2419="","",IF(ISERROR([1]!EM_S_EST_NETPROFIT(E2419,行业估值!$E$6,deadline)/100000000),"-",[1]!EM_S_EST_NETPROFIT(E2419,行业估值!$E$6,deadline)/100000000))</f>
        <v>-</v>
      </c>
      <c r="O2419" s="36" t="str">
        <f t="shared" ca="1" si="189"/>
        <v>-</v>
      </c>
      <c r="T2419" s="64" t="s">
        <v>4741</v>
      </c>
      <c r="U2419" s="64" t="s">
        <v>4742</v>
      </c>
    </row>
    <row r="2420" spans="4:21">
      <c r="D2420" s="45" t="str">
        <f>IF(AND(行业估值!$B$39=$G2420,COUNTIF($G$2:$G$2552,$G2420)&gt;=1),COUNTIF($G$2:G2420,$G2420),"")</f>
        <v/>
      </c>
      <c r="E2420" s="65" t="str">
        <f t="shared" si="185"/>
        <v>600276.SH</v>
      </c>
      <c r="F2420" s="65" t="str">
        <f t="shared" si="186"/>
        <v>恒瑞医药</v>
      </c>
      <c r="G2420" s="34" t="str">
        <f>IF(E2420="","",IF(行业估值!$C$5="申万行业",[1]!EM_S_INFO_INDUSTRY_SW2014(E2420,"1"),IF(行业估值!$C$5="证监会行业",[1]!EM_S_INFO_INDUSTRY_CSRC1(E2420,"1"),[1]!EM_S_INFO_INDUSTRY_EM2016(E2420,"1"))))</f>
        <v>医药生物</v>
      </c>
      <c r="H2420" s="34" t="str">
        <f>IF(E2420="","",IF($H$1="上证50",[1]!EM_S_INFO_COMPINDEX(E2420,"000016"),"")&amp;IF($H$1="上证180",[1]!EM_S_INFO_COMPINDEX(E2420,"000010"),"")&amp;IF($H$1="沪深300",[1]!EM_S_INFO_COMPINDEX(E2420,"000300"),"")&amp;IF(AND($H$1="上证A股",RIGHT(E2420,2)="SH"),"是","")&amp;IF(AND($H$1="深证A股",RIGHT(E2420,2)="SZ"),"是","")&amp;IF(AND($H$1="创业板",LEFT(E2420,1)-3=0),"是","")&amp;IF(AND($H$1="全部A股",E2420&lt;&gt;0),"是","")&amp;IF(AND($H$1="中小板",LEFT(E2420,3)="002"),"是",""))</f>
        <v>是</v>
      </c>
      <c r="I2420" s="46">
        <f ca="1">IF(E2420="","",IF(OR([1]!EM_S_VAL_MV(E2420,deadline)="",[1]!EM_S_VAL_MV(E2420,deadline)="--",[1]!EM_S_VAL_MV(E2420,deadline)="null"),0,[1]!EM_S_VAL_MV(E2420,deadline)/100000000))</f>
        <v>3965.0529276104999</v>
      </c>
      <c r="J2420" s="46">
        <f ca="1">IF(E2420="","",IF(RIGHT(LEFT($J$1,6),3)="TTM",[1]!EM_S_FA_PROFIT_TTM(E2420,LEFT(RIGHT($J$1,11),10),1)/100000000,[1]!EM_S_STM07_IS(E2420,61,LEFT(RIGHT($J$1,5),4)&amp;"-12-31",1)/100000000))</f>
        <v>48.413757945699999</v>
      </c>
      <c r="K2420" s="36">
        <f t="shared" ca="1" si="187"/>
        <v>81.899300856951285</v>
      </c>
      <c r="L2420" s="46">
        <f ca="1">IF(E2420="","",IF(ISERROR(IF(行业估值!$E$7="最新年报",[1]!EM_S_STM07_BS(E2420,140,LEFT(RIGHT($L$1,5),4)&amp;"-12-31",1)/100000000,[1]!EM_S_STM07_BS(E2420,140,LEFT(RIGHT($L$1,11),10),1)/100000000)),0,IF(行业估值!$E$7="最新年报",[1]!EM_S_STM07_BS(E2420,140,LEFT(RIGHT($L$1,5),4)&amp;"-12-31",1)/100000000,[1]!EM_S_STM07_BS(E2420,140,LEFT(RIGHT($L$1,11),10),1)/100000000)))</f>
        <v>231.5322379564</v>
      </c>
      <c r="M2420" s="36">
        <f t="shared" ca="1" si="188"/>
        <v>17.125273623266068</v>
      </c>
      <c r="N2420" s="37">
        <f ca="1">IF(E2420="","",IF(ISERROR([1]!EM_S_EST_NETPROFIT(E2420,行业估值!$E$6,deadline)/100000000),"-",[1]!EM_S_EST_NETPROFIT(E2420,行业估值!$E$6,deadline)/100000000))</f>
        <v>52.852403703703708</v>
      </c>
      <c r="O2420" s="36">
        <f t="shared" ca="1" si="189"/>
        <v>75.021241225640665</v>
      </c>
      <c r="T2420" s="64" t="s">
        <v>4743</v>
      </c>
      <c r="U2420" s="64" t="s">
        <v>4744</v>
      </c>
    </row>
    <row r="2421" spans="4:21">
      <c r="D2421" s="45" t="str">
        <f>IF(AND(行业估值!$B$39=$G2421,COUNTIF($G$2:$G$2552,$G2421)&gt;=1),COUNTIF($G$2:G2421,$G2421),"")</f>
        <v/>
      </c>
      <c r="E2421" s="65" t="str">
        <f t="shared" si="185"/>
        <v>600277.SH</v>
      </c>
      <c r="F2421" s="65" t="str">
        <f t="shared" si="186"/>
        <v>亿利洁能</v>
      </c>
      <c r="G2421" s="34" t="str">
        <f>IF(E2421="","",IF(行业估值!$C$5="申万行业",[1]!EM_S_INFO_INDUSTRY_SW2014(E2421,"1"),IF(行业估值!$C$5="证监会行业",[1]!EM_S_INFO_INDUSTRY_CSRC1(E2421,"1"),[1]!EM_S_INFO_INDUSTRY_EM2016(E2421,"1"))))</f>
        <v>基础化工</v>
      </c>
      <c r="H2421" s="34" t="str">
        <f>IF(E2421="","",IF($H$1="上证50",[1]!EM_S_INFO_COMPINDEX(E2421,"000016"),"")&amp;IF($H$1="上证180",[1]!EM_S_INFO_COMPINDEX(E2421,"000010"),"")&amp;IF($H$1="沪深300",[1]!EM_S_INFO_COMPINDEX(E2421,"000300"),"")&amp;IF(AND($H$1="上证A股",RIGHT(E2421,2)="SH"),"是","")&amp;IF(AND($H$1="深证A股",RIGHT(E2421,2)="SZ"),"是","")&amp;IF(AND($H$1="创业板",LEFT(E2421,1)-3=0),"是","")&amp;IF(AND($H$1="全部A股",E2421&lt;&gt;0),"是","")&amp;IF(AND($H$1="中小板",LEFT(E2421,3)="002"),"是",""))</f>
        <v>是</v>
      </c>
      <c r="I2421" s="46">
        <f ca="1">IF(E2421="","",IF(OR([1]!EM_S_VAL_MV(E2421,deadline)="",[1]!EM_S_VAL_MV(E2421,deadline)="--",[1]!EM_S_VAL_MV(E2421,deadline)="null"),0,[1]!EM_S_VAL_MV(E2421,deadline)/100000000))</f>
        <v>105.17530172159999</v>
      </c>
      <c r="J2421" s="46">
        <f ca="1">IF(E2421="","",IF(RIGHT(LEFT($J$1,6),3)="TTM",[1]!EM_S_FA_PROFIT_TTM(E2421,LEFT(RIGHT($J$1,11),10),1)/100000000,[1]!EM_S_STM07_IS(E2421,61,LEFT(RIGHT($J$1,5),4)&amp;"-12-31",1)/100000000))</f>
        <v>10.6578092699</v>
      </c>
      <c r="K2421" s="36">
        <f t="shared" ca="1" si="187"/>
        <v>9.8683790503399429</v>
      </c>
      <c r="L2421" s="46">
        <f ca="1">IF(E2421="","",IF(ISERROR(IF(行业估值!$E$7="最新年报",[1]!EM_S_STM07_BS(E2421,140,LEFT(RIGHT($L$1,5),4)&amp;"-12-31",1)/100000000,[1]!EM_S_STM07_BS(E2421,140,LEFT(RIGHT($L$1,11),10),1)/100000000)),0,IF(行业估值!$E$7="最新年报",[1]!EM_S_STM07_BS(E2421,140,LEFT(RIGHT($L$1,5),4)&amp;"-12-31",1)/100000000,[1]!EM_S_STM07_BS(E2421,140,LEFT(RIGHT($L$1,11),10),1)/100000000)))</f>
        <v>152.50504012049998</v>
      </c>
      <c r="M2421" s="36">
        <f t="shared" ca="1" si="188"/>
        <v>0.68965131669416968</v>
      </c>
      <c r="N2421" s="37">
        <f ca="1">IF(E2421="","",IF(ISERROR([1]!EM_S_EST_NETPROFIT(E2421,行业估值!$E$6,deadline)/100000000),"-",[1]!EM_S_EST_NETPROFIT(E2421,行业估值!$E$6,deadline)/100000000))</f>
        <v>9.8049999999999997</v>
      </c>
      <c r="O2421" s="36">
        <f t="shared" ca="1" si="189"/>
        <v>10.726700838510963</v>
      </c>
      <c r="T2421" s="64" t="s">
        <v>4745</v>
      </c>
      <c r="U2421" s="64" t="s">
        <v>4746</v>
      </c>
    </row>
    <row r="2422" spans="4:21">
      <c r="D2422" s="45" t="str">
        <f>IF(AND(行业估值!$B$39=$G2422,COUNTIF($G$2:$G$2552,$G2422)&gt;=1),COUNTIF($G$2:G2422,$G2422),"")</f>
        <v/>
      </c>
      <c r="E2422" s="65" t="str">
        <f t="shared" si="185"/>
        <v>600278.SH</v>
      </c>
      <c r="F2422" s="65" t="str">
        <f t="shared" si="186"/>
        <v>东方创业</v>
      </c>
      <c r="G2422" s="34" t="str">
        <f>IF(E2422="","",IF(行业估值!$C$5="申万行业",[1]!EM_S_INFO_INDUSTRY_SW2014(E2422,"1"),IF(行业估值!$C$5="证监会行业",[1]!EM_S_INFO_INDUSTRY_CSRC1(E2422,"1"),[1]!EM_S_INFO_INDUSTRY_EM2016(E2422,"1"))))</f>
        <v>商贸零售</v>
      </c>
      <c r="H2422" s="34" t="str">
        <f>IF(E2422="","",IF($H$1="上证50",[1]!EM_S_INFO_COMPINDEX(E2422,"000016"),"")&amp;IF($H$1="上证180",[1]!EM_S_INFO_COMPINDEX(E2422,"000010"),"")&amp;IF($H$1="沪深300",[1]!EM_S_INFO_COMPINDEX(E2422,"000300"),"")&amp;IF(AND($H$1="上证A股",RIGHT(E2422,2)="SH"),"是","")&amp;IF(AND($H$1="深证A股",RIGHT(E2422,2)="SZ"),"是","")&amp;IF(AND($H$1="创业板",LEFT(E2422,1)-3=0),"是","")&amp;IF(AND($H$1="全部A股",E2422&lt;&gt;0),"是","")&amp;IF(AND($H$1="中小板",LEFT(E2422,3)="002"),"是",""))</f>
        <v>是</v>
      </c>
      <c r="I2422" s="46">
        <f ca="1">IF(E2422="","",IF(OR([1]!EM_S_VAL_MV(E2422,deadline)="",[1]!EM_S_VAL_MV(E2422,deadline)="--",[1]!EM_S_VAL_MV(E2422,deadline)="null"),0,[1]!EM_S_VAL_MV(E2422,deadline)/100000000))</f>
        <v>54.260916682100003</v>
      </c>
      <c r="J2422" s="46">
        <f ca="1">IF(E2422="","",IF(RIGHT(LEFT($J$1,6),3)="TTM",[1]!EM_S_FA_PROFIT_TTM(E2422,LEFT(RIGHT($J$1,11),10),1)/100000000,[1]!EM_S_STM07_IS(E2422,61,LEFT(RIGHT($J$1,5),4)&amp;"-12-31",1)/100000000))</f>
        <v>2.1068549984000002</v>
      </c>
      <c r="K2422" s="36">
        <f t="shared" ca="1" si="187"/>
        <v>25.754461851103724</v>
      </c>
      <c r="L2422" s="46">
        <f ca="1">IF(E2422="","",IF(ISERROR(IF(行业估值!$E$7="最新年报",[1]!EM_S_STM07_BS(E2422,140,LEFT(RIGHT($L$1,5),4)&amp;"-12-31",1)/100000000,[1]!EM_S_STM07_BS(E2422,140,LEFT(RIGHT($L$1,11),10),1)/100000000)),0,IF(行业估值!$E$7="最新年报",[1]!EM_S_STM07_BS(E2422,140,LEFT(RIGHT($L$1,5),4)&amp;"-12-31",1)/100000000,[1]!EM_S_STM07_BS(E2422,140,LEFT(RIGHT($L$1,11),10),1)/100000000)))</f>
        <v>39.753221616399998</v>
      </c>
      <c r="M2422" s="36">
        <f t="shared" ca="1" si="188"/>
        <v>1.3649438831824117</v>
      </c>
      <c r="N2422" s="37" t="str">
        <f ca="1">IF(E2422="","",IF(ISERROR([1]!EM_S_EST_NETPROFIT(E2422,行业估值!$E$6,deadline)/100000000),"-",[1]!EM_S_EST_NETPROFIT(E2422,行业估值!$E$6,deadline)/100000000))</f>
        <v>-</v>
      </c>
      <c r="O2422" s="36" t="str">
        <f t="shared" ca="1" si="189"/>
        <v>-</v>
      </c>
      <c r="T2422" s="64" t="s">
        <v>4747</v>
      </c>
      <c r="U2422" s="64" t="s">
        <v>4748</v>
      </c>
    </row>
    <row r="2423" spans="4:21">
      <c r="D2423" s="45" t="str">
        <f>IF(AND(行业估值!$B$39=$G2423,COUNTIF($G$2:$G$2552,$G2423)&gt;=1),COUNTIF($G$2:G2423,$G2423),"")</f>
        <v/>
      </c>
      <c r="E2423" s="65" t="str">
        <f t="shared" si="185"/>
        <v>600279.SH</v>
      </c>
      <c r="F2423" s="65" t="str">
        <f t="shared" si="186"/>
        <v>重庆港九</v>
      </c>
      <c r="G2423" s="34" t="str">
        <f>IF(E2423="","",IF(行业估值!$C$5="申万行业",[1]!EM_S_INFO_INDUSTRY_SW2014(E2423,"1"),IF(行业估值!$C$5="证监会行业",[1]!EM_S_INFO_INDUSTRY_CSRC1(E2423,"1"),[1]!EM_S_INFO_INDUSTRY_EM2016(E2423,"1"))))</f>
        <v>交通运输</v>
      </c>
      <c r="H2423" s="34" t="str">
        <f>IF(E2423="","",IF($H$1="上证50",[1]!EM_S_INFO_COMPINDEX(E2423,"000016"),"")&amp;IF($H$1="上证180",[1]!EM_S_INFO_COMPINDEX(E2423,"000010"),"")&amp;IF($H$1="沪深300",[1]!EM_S_INFO_COMPINDEX(E2423,"000300"),"")&amp;IF(AND($H$1="上证A股",RIGHT(E2423,2)="SH"),"是","")&amp;IF(AND($H$1="深证A股",RIGHT(E2423,2)="SZ"),"是","")&amp;IF(AND($H$1="创业板",LEFT(E2423,1)-3=0),"是","")&amp;IF(AND($H$1="全部A股",E2423&lt;&gt;0),"是","")&amp;IF(AND($H$1="中小板",LEFT(E2423,3)="002"),"是",""))</f>
        <v>是</v>
      </c>
      <c r="I2423" s="46">
        <f ca="1">IF(E2423="","",IF(OR([1]!EM_S_VAL_MV(E2423,deadline)="",[1]!EM_S_VAL_MV(E2423,deadline)="--",[1]!EM_S_VAL_MV(E2423,deadline)="null"),0,[1]!EM_S_VAL_MV(E2423,deadline)/100000000))</f>
        <v>28.203413880399999</v>
      </c>
      <c r="J2423" s="46">
        <f ca="1">IF(E2423="","",IF(RIGHT(LEFT($J$1,6),3)="TTM",[1]!EM_S_FA_PROFIT_TTM(E2423,LEFT(RIGHT($J$1,11),10),1)/100000000,[1]!EM_S_STM07_IS(E2423,61,LEFT(RIGHT($J$1,5),4)&amp;"-12-31",1)/100000000))</f>
        <v>2.1578296631999998</v>
      </c>
      <c r="K2423" s="36">
        <f t="shared" ca="1" si="187"/>
        <v>13.070268873111672</v>
      </c>
      <c r="L2423" s="46">
        <f ca="1">IF(E2423="","",IF(ISERROR(IF(行业估值!$E$7="最新年报",[1]!EM_S_STM07_BS(E2423,140,LEFT(RIGHT($L$1,5),4)&amp;"-12-31",1)/100000000,[1]!EM_S_STM07_BS(E2423,140,LEFT(RIGHT($L$1,11),10),1)/100000000)),0,IF(行业估值!$E$7="最新年报",[1]!EM_S_STM07_BS(E2423,140,LEFT(RIGHT($L$1,5),4)&amp;"-12-31",1)/100000000,[1]!EM_S_STM07_BS(E2423,140,LEFT(RIGHT($L$1,11),10),1)/100000000)))</f>
        <v>36.822432239699999</v>
      </c>
      <c r="M2423" s="36">
        <f t="shared" ca="1" si="188"/>
        <v>0.76593022690099677</v>
      </c>
      <c r="N2423" s="37" t="str">
        <f ca="1">IF(E2423="","",IF(ISERROR([1]!EM_S_EST_NETPROFIT(E2423,行业估值!$E$6,deadline)/100000000),"-",[1]!EM_S_EST_NETPROFIT(E2423,行业估值!$E$6,deadline)/100000000))</f>
        <v>-</v>
      </c>
      <c r="O2423" s="36" t="str">
        <f t="shared" ca="1" si="189"/>
        <v>-</v>
      </c>
      <c r="T2423" s="64" t="s">
        <v>4749</v>
      </c>
      <c r="U2423" s="64" t="s">
        <v>4750</v>
      </c>
    </row>
    <row r="2424" spans="4:21">
      <c r="D2424" s="45" t="str">
        <f>IF(AND(行业估值!$B$39=$G2424,COUNTIF($G$2:$G$2552,$G2424)&gt;=1),COUNTIF($G$2:G2424,$G2424),"")</f>
        <v/>
      </c>
      <c r="E2424" s="65" t="str">
        <f t="shared" si="185"/>
        <v>600280.SH</v>
      </c>
      <c r="F2424" s="65" t="str">
        <f t="shared" si="186"/>
        <v>中央商场</v>
      </c>
      <c r="G2424" s="34" t="str">
        <f>IF(E2424="","",IF(行业估值!$C$5="申万行业",[1]!EM_S_INFO_INDUSTRY_SW2014(E2424,"1"),IF(行业估值!$C$5="证监会行业",[1]!EM_S_INFO_INDUSTRY_CSRC1(E2424,"1"),[1]!EM_S_INFO_INDUSTRY_EM2016(E2424,"1"))))</f>
        <v>商贸零售</v>
      </c>
      <c r="H2424" s="34" t="str">
        <f>IF(E2424="","",IF($H$1="上证50",[1]!EM_S_INFO_COMPINDEX(E2424,"000016"),"")&amp;IF($H$1="上证180",[1]!EM_S_INFO_COMPINDEX(E2424,"000010"),"")&amp;IF($H$1="沪深300",[1]!EM_S_INFO_COMPINDEX(E2424,"000300"),"")&amp;IF(AND($H$1="上证A股",RIGHT(E2424,2)="SH"),"是","")&amp;IF(AND($H$1="深证A股",RIGHT(E2424,2)="SZ"),"是","")&amp;IF(AND($H$1="创业板",LEFT(E2424,1)-3=0),"是","")&amp;IF(AND($H$1="全部A股",E2424&lt;&gt;0),"是","")&amp;IF(AND($H$1="中小板",LEFT(E2424,3)="002"),"是",""))</f>
        <v>是</v>
      </c>
      <c r="I2424" s="46">
        <f ca="1">IF(E2424="","",IF(OR([1]!EM_S_VAL_MV(E2424,deadline)="",[1]!EM_S_VAL_MV(E2424,deadline)="--",[1]!EM_S_VAL_MV(E2424,deadline)="null"),0,[1]!EM_S_VAL_MV(E2424,deadline)/100000000))</f>
        <v>31.808875954400001</v>
      </c>
      <c r="J2424" s="46">
        <f ca="1">IF(E2424="","",IF(RIGHT(LEFT($J$1,6),3)="TTM",[1]!EM_S_FA_PROFIT_TTM(E2424,LEFT(RIGHT($J$1,11),10),1)/100000000,[1]!EM_S_STM07_IS(E2424,61,LEFT(RIGHT($J$1,5),4)&amp;"-12-31",1)/100000000))</f>
        <v>-4.8083443224</v>
      </c>
      <c r="K2424" s="36">
        <f t="shared" ca="1" si="187"/>
        <v>-6.6153490311033227</v>
      </c>
      <c r="L2424" s="46">
        <f ca="1">IF(E2424="","",IF(ISERROR(IF(行业估值!$E$7="最新年报",[1]!EM_S_STM07_BS(E2424,140,LEFT(RIGHT($L$1,5),4)&amp;"-12-31",1)/100000000,[1]!EM_S_STM07_BS(E2424,140,LEFT(RIGHT($L$1,11),10),1)/100000000)),0,IF(行业估值!$E$7="最新年报",[1]!EM_S_STM07_BS(E2424,140,LEFT(RIGHT($L$1,5),4)&amp;"-12-31",1)/100000000,[1]!EM_S_STM07_BS(E2424,140,LEFT(RIGHT($L$1,11),10),1)/100000000)))</f>
        <v>13.746204486099998</v>
      </c>
      <c r="M2424" s="36">
        <f t="shared" ca="1" si="188"/>
        <v>2.3140115503566649</v>
      </c>
      <c r="N2424" s="37" t="str">
        <f ca="1">IF(E2424="","",IF(ISERROR([1]!EM_S_EST_NETPROFIT(E2424,行业估值!$E$6,deadline)/100000000),"-",[1]!EM_S_EST_NETPROFIT(E2424,行业估值!$E$6,deadline)/100000000))</f>
        <v>-</v>
      </c>
      <c r="O2424" s="36" t="str">
        <f t="shared" ca="1" si="189"/>
        <v>-</v>
      </c>
      <c r="T2424" s="64" t="s">
        <v>4751</v>
      </c>
      <c r="U2424" s="64" t="s">
        <v>4752</v>
      </c>
    </row>
    <row r="2425" spans="4:21">
      <c r="D2425" s="45" t="str">
        <f>IF(AND(行业估值!$B$39=$G2425,COUNTIF($G$2:$G$2552,$G2425)&gt;=1),COUNTIF($G$2:G2425,$G2425),"")</f>
        <v/>
      </c>
      <c r="E2425" s="65" t="str">
        <f t="shared" si="185"/>
        <v>600281.SH</v>
      </c>
      <c r="F2425" s="65" t="str">
        <f t="shared" si="186"/>
        <v>太化股份</v>
      </c>
      <c r="G2425" s="34" t="str">
        <f>IF(E2425="","",IF(行业估值!$C$5="申万行业",[1]!EM_S_INFO_INDUSTRY_SW2014(E2425,"1"),IF(行业估值!$C$5="证监会行业",[1]!EM_S_INFO_INDUSTRY_CSRC1(E2425,"1"),[1]!EM_S_INFO_INDUSTRY_EM2016(E2425,"1"))))</f>
        <v>商贸零售</v>
      </c>
      <c r="H2425" s="34" t="str">
        <f>IF(E2425="","",IF($H$1="上证50",[1]!EM_S_INFO_COMPINDEX(E2425,"000016"),"")&amp;IF($H$1="上证180",[1]!EM_S_INFO_COMPINDEX(E2425,"000010"),"")&amp;IF($H$1="沪深300",[1]!EM_S_INFO_COMPINDEX(E2425,"000300"),"")&amp;IF(AND($H$1="上证A股",RIGHT(E2425,2)="SH"),"是","")&amp;IF(AND($H$1="深证A股",RIGHT(E2425,2)="SZ"),"是","")&amp;IF(AND($H$1="创业板",LEFT(E2425,1)-3=0),"是","")&amp;IF(AND($H$1="全部A股",E2425&lt;&gt;0),"是","")&amp;IF(AND($H$1="中小板",LEFT(E2425,3)="002"),"是",""))</f>
        <v>是</v>
      </c>
      <c r="I2425" s="46">
        <f ca="1">IF(E2425="","",IF(OR([1]!EM_S_VAL_MV(E2425,deadline)="",[1]!EM_S_VAL_MV(E2425,deadline)="--",[1]!EM_S_VAL_MV(E2425,deadline)="null"),0,[1]!EM_S_VAL_MV(E2425,deadline)/100000000))</f>
        <v>19.958798569999999</v>
      </c>
      <c r="J2425" s="46">
        <f ca="1">IF(E2425="","",IF(RIGHT(LEFT($J$1,6),3)="TTM",[1]!EM_S_FA_PROFIT_TTM(E2425,LEFT(RIGHT($J$1,11),10),1)/100000000,[1]!EM_S_STM07_IS(E2425,61,LEFT(RIGHT($J$1,5),4)&amp;"-12-31",1)/100000000))</f>
        <v>-1.1643444924999999</v>
      </c>
      <c r="K2425" s="36">
        <f t="shared" ca="1" si="187"/>
        <v>-17.141660993428026</v>
      </c>
      <c r="L2425" s="46">
        <f ca="1">IF(E2425="","",IF(ISERROR(IF(行业估值!$E$7="最新年报",[1]!EM_S_STM07_BS(E2425,140,LEFT(RIGHT($L$1,5),4)&amp;"-12-31",1)/100000000,[1]!EM_S_STM07_BS(E2425,140,LEFT(RIGHT($L$1,11),10),1)/100000000)),0,IF(行业估值!$E$7="最新年报",[1]!EM_S_STM07_BS(E2425,140,LEFT(RIGHT($L$1,5),4)&amp;"-12-31",1)/100000000,[1]!EM_S_STM07_BS(E2425,140,LEFT(RIGHT($L$1,11),10),1)/100000000)))</f>
        <v>4.0437752516000005</v>
      </c>
      <c r="M2425" s="36">
        <f t="shared" ca="1" si="188"/>
        <v>4.9356844355043972</v>
      </c>
      <c r="N2425" s="37" t="str">
        <f ca="1">IF(E2425="","",IF(ISERROR([1]!EM_S_EST_NETPROFIT(E2425,行业估值!$E$6,deadline)/100000000),"-",[1]!EM_S_EST_NETPROFIT(E2425,行业估值!$E$6,deadline)/100000000))</f>
        <v>-</v>
      </c>
      <c r="O2425" s="36" t="str">
        <f t="shared" ca="1" si="189"/>
        <v>-</v>
      </c>
      <c r="T2425" s="64" t="s">
        <v>4753</v>
      </c>
      <c r="U2425" s="64" t="s">
        <v>4754</v>
      </c>
    </row>
    <row r="2426" spans="4:21">
      <c r="D2426" s="45" t="str">
        <f>IF(AND(行业估值!$B$39=$G2426,COUNTIF($G$2:$G$2552,$G2426)&gt;=1),COUNTIF($G$2:G2426,$G2426),"")</f>
        <v/>
      </c>
      <c r="E2426" s="65" t="str">
        <f t="shared" si="185"/>
        <v>600282.SH</v>
      </c>
      <c r="F2426" s="65" t="str">
        <f t="shared" si="186"/>
        <v>南钢股份</v>
      </c>
      <c r="G2426" s="34" t="str">
        <f>IF(E2426="","",IF(行业估值!$C$5="申万行业",[1]!EM_S_INFO_INDUSTRY_SW2014(E2426,"1"),IF(行业估值!$C$5="证监会行业",[1]!EM_S_INFO_INDUSTRY_CSRC1(E2426,"1"),[1]!EM_S_INFO_INDUSTRY_EM2016(E2426,"1"))))</f>
        <v>钢铁</v>
      </c>
      <c r="H2426" s="34" t="str">
        <f>IF(E2426="","",IF($H$1="上证50",[1]!EM_S_INFO_COMPINDEX(E2426,"000016"),"")&amp;IF($H$1="上证180",[1]!EM_S_INFO_COMPINDEX(E2426,"000010"),"")&amp;IF($H$1="沪深300",[1]!EM_S_INFO_COMPINDEX(E2426,"000300"),"")&amp;IF(AND($H$1="上证A股",RIGHT(E2426,2)="SH"),"是","")&amp;IF(AND($H$1="深证A股",RIGHT(E2426,2)="SZ"),"是","")&amp;IF(AND($H$1="创业板",LEFT(E2426,1)-3=0),"是","")&amp;IF(AND($H$1="全部A股",E2426&lt;&gt;0),"是","")&amp;IF(AND($H$1="中小板",LEFT(E2426,3)="002"),"是",""))</f>
        <v>是</v>
      </c>
      <c r="I2426" s="46">
        <f ca="1">IF(E2426="","",IF(OR([1]!EM_S_VAL_MV(E2426,deadline)="",[1]!EM_S_VAL_MV(E2426,deadline)="--",[1]!EM_S_VAL_MV(E2426,deadline)="null"),0,[1]!EM_S_VAL_MV(E2426,deadline)/100000000))</f>
        <v>148.7960361552</v>
      </c>
      <c r="J2426" s="46">
        <f ca="1">IF(E2426="","",IF(RIGHT(LEFT($J$1,6),3)="TTM",[1]!EM_S_FA_PROFIT_TTM(E2426,LEFT(RIGHT($J$1,11),10),1)/100000000,[1]!EM_S_STM07_IS(E2426,61,LEFT(RIGHT($J$1,5),4)&amp;"-12-31",1)/100000000))</f>
        <v>35.134947070800003</v>
      </c>
      <c r="K2426" s="36">
        <f t="shared" ca="1" si="187"/>
        <v>4.2349867741472025</v>
      </c>
      <c r="L2426" s="46">
        <f ca="1">IF(E2426="","",IF(ISERROR(IF(行业估值!$E$7="最新年报",[1]!EM_S_STM07_BS(E2426,140,LEFT(RIGHT($L$1,5),4)&amp;"-12-31",1)/100000000,[1]!EM_S_STM07_BS(E2426,140,LEFT(RIGHT($L$1,11),10),1)/100000000)),0,IF(行业估值!$E$7="最新年报",[1]!EM_S_STM07_BS(E2426,140,LEFT(RIGHT($L$1,5),4)&amp;"-12-31",1)/100000000,[1]!EM_S_STM07_BS(E2426,140,LEFT(RIGHT($L$1,11),10),1)/100000000)))</f>
        <v>165.14338760749999</v>
      </c>
      <c r="M2426" s="36">
        <f t="shared" ca="1" si="188"/>
        <v>0.90101116557477245</v>
      </c>
      <c r="N2426" s="37">
        <f ca="1">IF(E2426="","",IF(ISERROR([1]!EM_S_EST_NETPROFIT(E2426,行业估值!$E$6,deadline)/100000000),"-",[1]!EM_S_EST_NETPROFIT(E2426,行业估值!$E$6,deadline)/100000000))</f>
        <v>33.850972727272726</v>
      </c>
      <c r="O2426" s="36">
        <f t="shared" ca="1" si="189"/>
        <v>4.3956206917303575</v>
      </c>
      <c r="T2426" s="64" t="s">
        <v>4755</v>
      </c>
      <c r="U2426" s="64" t="s">
        <v>4756</v>
      </c>
    </row>
    <row r="2427" spans="4:21">
      <c r="D2427" s="45" t="str">
        <f>IF(AND(行业估值!$B$39=$G2427,COUNTIF($G$2:$G$2552,$G2427)&gt;=1),COUNTIF($G$2:G2427,$G2427),"")</f>
        <v/>
      </c>
      <c r="E2427" s="65" t="str">
        <f t="shared" si="185"/>
        <v>600283.SH</v>
      </c>
      <c r="F2427" s="65" t="str">
        <f t="shared" si="186"/>
        <v>钱江水利</v>
      </c>
      <c r="G2427" s="34" t="str">
        <f>IF(E2427="","",IF(行业估值!$C$5="申万行业",[1]!EM_S_INFO_INDUSTRY_SW2014(E2427,"1"),IF(行业估值!$C$5="证监会行业",[1]!EM_S_INFO_INDUSTRY_CSRC1(E2427,"1"),[1]!EM_S_INFO_INDUSTRY_EM2016(E2427,"1"))))</f>
        <v>公用事业</v>
      </c>
      <c r="H2427" s="34" t="str">
        <f>IF(E2427="","",IF($H$1="上证50",[1]!EM_S_INFO_COMPINDEX(E2427,"000016"),"")&amp;IF($H$1="上证180",[1]!EM_S_INFO_COMPINDEX(E2427,"000010"),"")&amp;IF($H$1="沪深300",[1]!EM_S_INFO_COMPINDEX(E2427,"000300"),"")&amp;IF(AND($H$1="上证A股",RIGHT(E2427,2)="SH"),"是","")&amp;IF(AND($H$1="深证A股",RIGHT(E2427,2)="SZ"),"是","")&amp;IF(AND($H$1="创业板",LEFT(E2427,1)-3=0),"是","")&amp;IF(AND($H$1="全部A股",E2427&lt;&gt;0),"是","")&amp;IF(AND($H$1="中小板",LEFT(E2427,3)="002"),"是",""))</f>
        <v>是</v>
      </c>
      <c r="I2427" s="46">
        <f ca="1">IF(E2427="","",IF(OR([1]!EM_S_VAL_MV(E2427,deadline)="",[1]!EM_S_VAL_MV(E2427,deadline)="--",[1]!EM_S_VAL_MV(E2427,deadline)="null"),0,[1]!EM_S_VAL_MV(E2427,deadline)/100000000))</f>
        <v>35.264276224200003</v>
      </c>
      <c r="J2427" s="46">
        <f ca="1">IF(E2427="","",IF(RIGHT(LEFT($J$1,6),3)="TTM",[1]!EM_S_FA_PROFIT_TTM(E2427,LEFT(RIGHT($J$1,11),10),1)/100000000,[1]!EM_S_STM07_IS(E2427,61,LEFT(RIGHT($J$1,5),4)&amp;"-12-31",1)/100000000))</f>
        <v>0.19257506629999999</v>
      </c>
      <c r="K2427" s="36">
        <f t="shared" ca="1" si="187"/>
        <v>183.11963693816995</v>
      </c>
      <c r="L2427" s="46">
        <f ca="1">IF(E2427="","",IF(ISERROR(IF(行业估值!$E$7="最新年报",[1]!EM_S_STM07_BS(E2427,140,LEFT(RIGHT($L$1,5),4)&amp;"-12-31",1)/100000000,[1]!EM_S_STM07_BS(E2427,140,LEFT(RIGHT($L$1,11),10),1)/100000000)),0,IF(行业估值!$E$7="最新年报",[1]!EM_S_STM07_BS(E2427,140,LEFT(RIGHT($L$1,5),4)&amp;"-12-31",1)/100000000,[1]!EM_S_STM07_BS(E2427,140,LEFT(RIGHT($L$1,11),10),1)/100000000)))</f>
        <v>18.281305743499999</v>
      </c>
      <c r="M2427" s="36">
        <f t="shared" ca="1" si="188"/>
        <v>1.9289801679914673</v>
      </c>
      <c r="N2427" s="37" t="str">
        <f ca="1">IF(E2427="","",IF(ISERROR([1]!EM_S_EST_NETPROFIT(E2427,行业估值!$E$6,deadline)/100000000),"-",[1]!EM_S_EST_NETPROFIT(E2427,行业估值!$E$6,deadline)/100000000))</f>
        <v>-</v>
      </c>
      <c r="O2427" s="36" t="str">
        <f t="shared" ca="1" si="189"/>
        <v>-</v>
      </c>
      <c r="T2427" s="64" t="s">
        <v>4757</v>
      </c>
      <c r="U2427" s="64" t="s">
        <v>4758</v>
      </c>
    </row>
    <row r="2428" spans="4:21">
      <c r="D2428" s="45" t="str">
        <f>IF(AND(行业估值!$B$39=$G2428,COUNTIF($G$2:$G$2552,$G2428)&gt;=1),COUNTIF($G$2:G2428,$G2428),"")</f>
        <v/>
      </c>
      <c r="E2428" s="65" t="str">
        <f t="shared" si="185"/>
        <v>600284.SH</v>
      </c>
      <c r="F2428" s="65" t="str">
        <f t="shared" si="186"/>
        <v>浦东建设</v>
      </c>
      <c r="G2428" s="34" t="str">
        <f>IF(E2428="","",IF(行业估值!$C$5="申万行业",[1]!EM_S_INFO_INDUSTRY_SW2014(E2428,"1"),IF(行业估值!$C$5="证监会行业",[1]!EM_S_INFO_INDUSTRY_CSRC1(E2428,"1"),[1]!EM_S_INFO_INDUSTRY_EM2016(E2428,"1"))))</f>
        <v>建筑</v>
      </c>
      <c r="H2428" s="34" t="str">
        <f>IF(E2428="","",IF($H$1="上证50",[1]!EM_S_INFO_COMPINDEX(E2428,"000016"),"")&amp;IF($H$1="上证180",[1]!EM_S_INFO_COMPINDEX(E2428,"000010"),"")&amp;IF($H$1="沪深300",[1]!EM_S_INFO_COMPINDEX(E2428,"000300"),"")&amp;IF(AND($H$1="上证A股",RIGHT(E2428,2)="SH"),"是","")&amp;IF(AND($H$1="深证A股",RIGHT(E2428,2)="SZ"),"是","")&amp;IF(AND($H$1="创业板",LEFT(E2428,1)-3=0),"是","")&amp;IF(AND($H$1="全部A股",E2428&lt;&gt;0),"是","")&amp;IF(AND($H$1="中小板",LEFT(E2428,3)="002"),"是",""))</f>
        <v>是</v>
      </c>
      <c r="I2428" s="46">
        <f ca="1">IF(E2428="","",IF(OR([1]!EM_S_VAL_MV(E2428,deadline)="",[1]!EM_S_VAL_MV(E2428,deadline)="--",[1]!EM_S_VAL_MV(E2428,deadline)="null"),0,[1]!EM_S_VAL_MV(E2428,deadline)/100000000))</f>
        <v>59.961820799999998</v>
      </c>
      <c r="J2428" s="46">
        <f ca="1">IF(E2428="","",IF(RIGHT(LEFT($J$1,6),3)="TTM",[1]!EM_S_FA_PROFIT_TTM(E2428,LEFT(RIGHT($J$1,11),10),1)/100000000,[1]!EM_S_STM07_IS(E2428,61,LEFT(RIGHT($J$1,5),4)&amp;"-12-31",1)/100000000))</f>
        <v>4.9590277466000003</v>
      </c>
      <c r="K2428" s="36">
        <f t="shared" ca="1" si="187"/>
        <v>12.091446925480687</v>
      </c>
      <c r="L2428" s="46">
        <f ca="1">IF(E2428="","",IF(ISERROR(IF(行业估值!$E$7="最新年报",[1]!EM_S_STM07_BS(E2428,140,LEFT(RIGHT($L$1,5),4)&amp;"-12-31",1)/100000000,[1]!EM_S_STM07_BS(E2428,140,LEFT(RIGHT($L$1,11),10),1)/100000000)),0,IF(行业估值!$E$7="最新年报",[1]!EM_S_STM07_BS(E2428,140,LEFT(RIGHT($L$1,5),4)&amp;"-12-31",1)/100000000,[1]!EM_S_STM07_BS(E2428,140,LEFT(RIGHT($L$1,11),10),1)/100000000)))</f>
        <v>59.694545783300001</v>
      </c>
      <c r="M2428" s="36">
        <f t="shared" ca="1" si="188"/>
        <v>1.0044773775089979</v>
      </c>
      <c r="N2428" s="37">
        <f ca="1">IF(E2428="","",IF(ISERROR([1]!EM_S_EST_NETPROFIT(E2428,行业估值!$E$6,deadline)/100000000),"-",[1]!EM_S_EST_NETPROFIT(E2428,行业估值!$E$6,deadline)/100000000))</f>
        <v>5.25</v>
      </c>
      <c r="O2428" s="36">
        <f t="shared" ca="1" si="189"/>
        <v>11.4212992</v>
      </c>
      <c r="T2428" s="64" t="s">
        <v>4759</v>
      </c>
      <c r="U2428" s="64" t="s">
        <v>4760</v>
      </c>
    </row>
    <row r="2429" spans="4:21">
      <c r="D2429" s="45" t="str">
        <f>IF(AND(行业估值!$B$39=$G2429,COUNTIF($G$2:$G$2552,$G2429)&gt;=1),COUNTIF($G$2:G2429,$G2429),"")</f>
        <v/>
      </c>
      <c r="E2429" s="65" t="str">
        <f t="shared" si="185"/>
        <v>600285.SH</v>
      </c>
      <c r="F2429" s="65" t="str">
        <f t="shared" si="186"/>
        <v>羚锐制药</v>
      </c>
      <c r="G2429" s="34" t="str">
        <f>IF(E2429="","",IF(行业估值!$C$5="申万行业",[1]!EM_S_INFO_INDUSTRY_SW2014(E2429,"1"),IF(行业估值!$C$5="证监会行业",[1]!EM_S_INFO_INDUSTRY_CSRC1(E2429,"1"),[1]!EM_S_INFO_INDUSTRY_EM2016(E2429,"1"))))</f>
        <v>医药生物</v>
      </c>
      <c r="H2429" s="34" t="str">
        <f>IF(E2429="","",IF($H$1="上证50",[1]!EM_S_INFO_COMPINDEX(E2429,"000016"),"")&amp;IF($H$1="上证180",[1]!EM_S_INFO_COMPINDEX(E2429,"000010"),"")&amp;IF($H$1="沪深300",[1]!EM_S_INFO_COMPINDEX(E2429,"000300"),"")&amp;IF(AND($H$1="上证A股",RIGHT(E2429,2)="SH"),"是","")&amp;IF(AND($H$1="深证A股",RIGHT(E2429,2)="SZ"),"是","")&amp;IF(AND($H$1="创业板",LEFT(E2429,1)-3=0),"是","")&amp;IF(AND($H$1="全部A股",E2429&lt;&gt;0),"是","")&amp;IF(AND($H$1="中小板",LEFT(E2429,3)="002"),"是",""))</f>
        <v>是</v>
      </c>
      <c r="I2429" s="46">
        <f ca="1">IF(E2429="","",IF(OR([1]!EM_S_VAL_MV(E2429,deadline)="",[1]!EM_S_VAL_MV(E2429,deadline)="--",[1]!EM_S_VAL_MV(E2429,deadline)="null"),0,[1]!EM_S_VAL_MV(E2429,deadline)/100000000))</f>
        <v>59.903848656000001</v>
      </c>
      <c r="J2429" s="46">
        <f ca="1">IF(E2429="","",IF(RIGHT(LEFT($J$1,6),3)="TTM",[1]!EM_S_FA_PROFIT_TTM(E2429,LEFT(RIGHT($J$1,11),10),1)/100000000,[1]!EM_S_STM07_IS(E2429,61,LEFT(RIGHT($J$1,5),4)&amp;"-12-31",1)/100000000))</f>
        <v>2.9138807881999997</v>
      </c>
      <c r="K2429" s="36">
        <f t="shared" ca="1" si="187"/>
        <v>20.558098635532918</v>
      </c>
      <c r="L2429" s="46">
        <f ca="1">IF(E2429="","",IF(ISERROR(IF(行业估值!$E$7="最新年报",[1]!EM_S_STM07_BS(E2429,140,LEFT(RIGHT($L$1,5),4)&amp;"-12-31",1)/100000000,[1]!EM_S_STM07_BS(E2429,140,LEFT(RIGHT($L$1,11),10),1)/100000000)),0,IF(行业估值!$E$7="最新年报",[1]!EM_S_STM07_BS(E2429,140,LEFT(RIGHT($L$1,5),4)&amp;"-12-31",1)/100000000,[1]!EM_S_STM07_BS(E2429,140,LEFT(RIGHT($L$1,11),10),1)/100000000)))</f>
        <v>22.176419945199999</v>
      </c>
      <c r="M2429" s="36">
        <f t="shared" ca="1" si="188"/>
        <v>2.7012407234363343</v>
      </c>
      <c r="N2429" s="37">
        <f ca="1">IF(E2429="","",IF(ISERROR([1]!EM_S_EST_NETPROFIT(E2429,行业估值!$E$6,deadline)/100000000),"-",[1]!EM_S_EST_NETPROFIT(E2429,行业估值!$E$6,deadline)/100000000))</f>
        <v>3.0110999999999999</v>
      </c>
      <c r="O2429" s="36">
        <f t="shared" ca="1" si="189"/>
        <v>19.894340492178937</v>
      </c>
      <c r="T2429" s="64" t="s">
        <v>4761</v>
      </c>
      <c r="U2429" s="64" t="s">
        <v>4762</v>
      </c>
    </row>
    <row r="2430" spans="4:21">
      <c r="D2430" s="45" t="str">
        <f>IF(AND(行业估值!$B$39=$G2430,COUNTIF($G$2:$G$2552,$G2430)&gt;=1),COUNTIF($G$2:G2430,$G2430),"")</f>
        <v/>
      </c>
      <c r="E2430" s="65" t="str">
        <f t="shared" si="185"/>
        <v>600287.SH</v>
      </c>
      <c r="F2430" s="65" t="str">
        <f t="shared" si="186"/>
        <v>江苏舜天</v>
      </c>
      <c r="G2430" s="34" t="str">
        <f>IF(E2430="","",IF(行业估值!$C$5="申万行业",[1]!EM_S_INFO_INDUSTRY_SW2014(E2430,"1"),IF(行业估值!$C$5="证监会行业",[1]!EM_S_INFO_INDUSTRY_CSRC1(E2430,"1"),[1]!EM_S_INFO_INDUSTRY_EM2016(E2430,"1"))))</f>
        <v>商贸零售</v>
      </c>
      <c r="H2430" s="34" t="str">
        <f>IF(E2430="","",IF($H$1="上证50",[1]!EM_S_INFO_COMPINDEX(E2430,"000016"),"")&amp;IF($H$1="上证180",[1]!EM_S_INFO_COMPINDEX(E2430,"000010"),"")&amp;IF($H$1="沪深300",[1]!EM_S_INFO_COMPINDEX(E2430,"000300"),"")&amp;IF(AND($H$1="上证A股",RIGHT(E2430,2)="SH"),"是","")&amp;IF(AND($H$1="深证A股",RIGHT(E2430,2)="SZ"),"是","")&amp;IF(AND($H$1="创业板",LEFT(E2430,1)-3=0),"是","")&amp;IF(AND($H$1="全部A股",E2430&lt;&gt;0),"是","")&amp;IF(AND($H$1="中小板",LEFT(E2430,3)="002"),"是",""))</f>
        <v>是</v>
      </c>
      <c r="I2430" s="46">
        <f ca="1">IF(E2430="","",IF(OR([1]!EM_S_VAL_MV(E2430,deadline)="",[1]!EM_S_VAL_MV(E2430,deadline)="--",[1]!EM_S_VAL_MV(E2430,deadline)="null"),0,[1]!EM_S_VAL_MV(E2430,deadline)/100000000))</f>
        <v>24.1985024996</v>
      </c>
      <c r="J2430" s="46">
        <f ca="1">IF(E2430="","",IF(RIGHT(LEFT($J$1,6),3)="TTM",[1]!EM_S_FA_PROFIT_TTM(E2430,LEFT(RIGHT($J$1,11),10),1)/100000000,[1]!EM_S_STM07_IS(E2430,61,LEFT(RIGHT($J$1,5),4)&amp;"-12-31",1)/100000000))</f>
        <v>2.1670386977999998</v>
      </c>
      <c r="K2430" s="36">
        <f t="shared" ca="1" si="187"/>
        <v>11.166622231604157</v>
      </c>
      <c r="L2430" s="46">
        <f ca="1">IF(E2430="","",IF(ISERROR(IF(行业估值!$E$7="最新年报",[1]!EM_S_STM07_BS(E2430,140,LEFT(RIGHT($L$1,5),4)&amp;"-12-31",1)/100000000,[1]!EM_S_STM07_BS(E2430,140,LEFT(RIGHT($L$1,11),10),1)/100000000)),0,IF(行业估值!$E$7="最新年报",[1]!EM_S_STM07_BS(E2430,140,LEFT(RIGHT($L$1,5),4)&amp;"-12-31",1)/100000000,[1]!EM_S_STM07_BS(E2430,140,LEFT(RIGHT($L$1,11),10),1)/100000000)))</f>
        <v>21.456711339400002</v>
      </c>
      <c r="M2430" s="36">
        <f t="shared" ca="1" si="188"/>
        <v>1.1277824507600738</v>
      </c>
      <c r="N2430" s="37">
        <f ca="1">IF(E2430="","",IF(ISERROR([1]!EM_S_EST_NETPROFIT(E2430,行业估值!$E$6,deadline)/100000000),"-",[1]!EM_S_EST_NETPROFIT(E2430,行业估值!$E$6,deadline)/100000000))</f>
        <v>2.23</v>
      </c>
      <c r="O2430" s="36">
        <f t="shared" ca="1" si="189"/>
        <v>10.851346412376682</v>
      </c>
      <c r="T2430" s="64" t="s">
        <v>4763</v>
      </c>
      <c r="U2430" s="64" t="s">
        <v>4764</v>
      </c>
    </row>
    <row r="2431" spans="4:21">
      <c r="D2431" s="45" t="str">
        <f>IF(AND(行业估值!$B$39=$G2431,COUNTIF($G$2:$G$2552,$G2431)&gt;=1),COUNTIF($G$2:G2431,$G2431),"")</f>
        <v/>
      </c>
      <c r="E2431" s="65" t="str">
        <f t="shared" si="185"/>
        <v>600288.SH</v>
      </c>
      <c r="F2431" s="65" t="str">
        <f t="shared" si="186"/>
        <v>大恒科技</v>
      </c>
      <c r="G2431" s="34" t="str">
        <f>IF(E2431="","",IF(行业估值!$C$5="申万行业",[1]!EM_S_INFO_INDUSTRY_SW2014(E2431,"1"),IF(行业估值!$C$5="证监会行业",[1]!EM_S_INFO_INDUSTRY_CSRC1(E2431,"1"),[1]!EM_S_INFO_INDUSTRY_EM2016(E2431,"1"))))</f>
        <v>电子设备</v>
      </c>
      <c r="H2431" s="34" t="str">
        <f>IF(E2431="","",IF($H$1="上证50",[1]!EM_S_INFO_COMPINDEX(E2431,"000016"),"")&amp;IF($H$1="上证180",[1]!EM_S_INFO_COMPINDEX(E2431,"000010"),"")&amp;IF($H$1="沪深300",[1]!EM_S_INFO_COMPINDEX(E2431,"000300"),"")&amp;IF(AND($H$1="上证A股",RIGHT(E2431,2)="SH"),"是","")&amp;IF(AND($H$1="深证A股",RIGHT(E2431,2)="SZ"),"是","")&amp;IF(AND($H$1="创业板",LEFT(E2431,1)-3=0),"是","")&amp;IF(AND($H$1="全部A股",E2431&lt;&gt;0),"是","")&amp;IF(AND($H$1="中小板",LEFT(E2431,3)="002"),"是",""))</f>
        <v>是</v>
      </c>
      <c r="I2431" s="46">
        <f ca="1">IF(E2431="","",IF(OR([1]!EM_S_VAL_MV(E2431,deadline)="",[1]!EM_S_VAL_MV(E2431,deadline)="--",[1]!EM_S_VAL_MV(E2431,deadline)="null"),0,[1]!EM_S_VAL_MV(E2431,deadline)/100000000))</f>
        <v>49.44576</v>
      </c>
      <c r="J2431" s="46">
        <f ca="1">IF(E2431="","",IF(RIGHT(LEFT($J$1,6),3)="TTM",[1]!EM_S_FA_PROFIT_TTM(E2431,LEFT(RIGHT($J$1,11),10),1)/100000000,[1]!EM_S_STM07_IS(E2431,61,LEFT(RIGHT($J$1,5),4)&amp;"-12-31",1)/100000000))</f>
        <v>1.0266980471</v>
      </c>
      <c r="K2431" s="36">
        <f t="shared" ca="1" si="187"/>
        <v>48.15998251838888</v>
      </c>
      <c r="L2431" s="46">
        <f ca="1">IF(E2431="","",IF(ISERROR(IF(行业估值!$E$7="最新年报",[1]!EM_S_STM07_BS(E2431,140,LEFT(RIGHT($L$1,5),4)&amp;"-12-31",1)/100000000,[1]!EM_S_STM07_BS(E2431,140,LEFT(RIGHT($L$1,11),10),1)/100000000)),0,IF(行业估值!$E$7="最新年报",[1]!EM_S_STM07_BS(E2431,140,LEFT(RIGHT($L$1,5),4)&amp;"-12-31",1)/100000000,[1]!EM_S_STM07_BS(E2431,140,LEFT(RIGHT($L$1,11),10),1)/100000000)))</f>
        <v>15.833247867000001</v>
      </c>
      <c r="M2431" s="36">
        <f t="shared" ca="1" si="188"/>
        <v>3.1229069623204677</v>
      </c>
      <c r="N2431" s="37" t="str">
        <f ca="1">IF(E2431="","",IF(ISERROR([1]!EM_S_EST_NETPROFIT(E2431,行业估值!$E$6,deadline)/100000000),"-",[1]!EM_S_EST_NETPROFIT(E2431,行业估值!$E$6,deadline)/100000000))</f>
        <v>-</v>
      </c>
      <c r="O2431" s="36" t="str">
        <f t="shared" ca="1" si="189"/>
        <v>-</v>
      </c>
      <c r="T2431" s="64" t="s">
        <v>4765</v>
      </c>
      <c r="U2431" s="64" t="s">
        <v>4766</v>
      </c>
    </row>
    <row r="2432" spans="4:21">
      <c r="D2432" s="45" t="str">
        <f>IF(AND(行业估值!$B$39=$G2432,COUNTIF($G$2:$G$2552,$G2432)&gt;=1),COUNTIF($G$2:G2432,$G2432),"")</f>
        <v/>
      </c>
      <c r="E2432" s="65" t="str">
        <f t="shared" si="185"/>
        <v>600289.SH</v>
      </c>
      <c r="F2432" s="65" t="str">
        <f t="shared" si="186"/>
        <v>*ST信通</v>
      </c>
      <c r="G2432" s="34" t="str">
        <f>IF(E2432="","",IF(行业估值!$C$5="申万行业",[1]!EM_S_INFO_INDUSTRY_SW2014(E2432,"1"),IF(行业估值!$C$5="证监会行业",[1]!EM_S_INFO_INDUSTRY_CSRC1(E2432,"1"),[1]!EM_S_INFO_INDUSTRY_EM2016(E2432,"1"))))</f>
        <v>信息技术</v>
      </c>
      <c r="H2432" s="34" t="str">
        <f>IF(E2432="","",IF($H$1="上证50",[1]!EM_S_INFO_COMPINDEX(E2432,"000016"),"")&amp;IF($H$1="上证180",[1]!EM_S_INFO_COMPINDEX(E2432,"000010"),"")&amp;IF($H$1="沪深300",[1]!EM_S_INFO_COMPINDEX(E2432,"000300"),"")&amp;IF(AND($H$1="上证A股",RIGHT(E2432,2)="SH"),"是","")&amp;IF(AND($H$1="深证A股",RIGHT(E2432,2)="SZ"),"是","")&amp;IF(AND($H$1="创业板",LEFT(E2432,1)-3=0),"是","")&amp;IF(AND($H$1="全部A股",E2432&lt;&gt;0),"是","")&amp;IF(AND($H$1="中小板",LEFT(E2432,3)="002"),"是",""))</f>
        <v>是</v>
      </c>
      <c r="I2432" s="46">
        <f ca="1">IF(E2432="","",IF(OR([1]!EM_S_VAL_MV(E2432,deadline)="",[1]!EM_S_VAL_MV(E2432,deadline)="--",[1]!EM_S_VAL_MV(E2432,deadline)="null"),0,[1]!EM_S_VAL_MV(E2432,deadline)/100000000))</f>
        <v>16.722879828499998</v>
      </c>
      <c r="J2432" s="46">
        <f ca="1">IF(E2432="","",IF(RIGHT(LEFT($J$1,6),3)="TTM",[1]!EM_S_FA_PROFIT_TTM(E2432,LEFT(RIGHT($J$1,11),10),1)/100000000,[1]!EM_S_STM07_IS(E2432,61,LEFT(RIGHT($J$1,5),4)&amp;"-12-31",1)/100000000))</f>
        <v>-11.873234142200001</v>
      </c>
      <c r="K2432" s="36">
        <f t="shared" ca="1" si="187"/>
        <v>-1.408451954052125</v>
      </c>
      <c r="L2432" s="46">
        <f ca="1">IF(E2432="","",IF(ISERROR(IF(行业估值!$E$7="最新年报",[1]!EM_S_STM07_BS(E2432,140,LEFT(RIGHT($L$1,5),4)&amp;"-12-31",1)/100000000,[1]!EM_S_STM07_BS(E2432,140,LEFT(RIGHT($L$1,11),10),1)/100000000)),0,IF(行业估值!$E$7="最新年报",[1]!EM_S_STM07_BS(E2432,140,LEFT(RIGHT($L$1,5),4)&amp;"-12-31",1)/100000000,[1]!EM_S_STM07_BS(E2432,140,LEFT(RIGHT($L$1,11),10),1)/100000000)))</f>
        <v>-9.4052402142999991</v>
      </c>
      <c r="M2432" s="36">
        <f t="shared" ca="1" si="188"/>
        <v>-1.7780385665295446</v>
      </c>
      <c r="N2432" s="37" t="str">
        <f ca="1">IF(E2432="","",IF(ISERROR([1]!EM_S_EST_NETPROFIT(E2432,行业估值!$E$6,deadline)/100000000),"-",[1]!EM_S_EST_NETPROFIT(E2432,行业估值!$E$6,deadline)/100000000))</f>
        <v>-</v>
      </c>
      <c r="O2432" s="36" t="str">
        <f t="shared" ca="1" si="189"/>
        <v>-</v>
      </c>
      <c r="T2432" s="64" t="s">
        <v>4767</v>
      </c>
      <c r="U2432" s="64" t="s">
        <v>4768</v>
      </c>
    </row>
    <row r="2433" spans="4:21">
      <c r="D2433" s="45" t="str">
        <f>IF(AND(行业估值!$B$39=$G2433,COUNTIF($G$2:$G$2552,$G2433)&gt;=1),COUNTIF($G$2:G2433,$G2433),"")</f>
        <v/>
      </c>
      <c r="E2433" s="65" t="str">
        <f t="shared" si="185"/>
        <v>600290.SH</v>
      </c>
      <c r="F2433" s="65" t="str">
        <f t="shared" si="186"/>
        <v>华仪电气</v>
      </c>
      <c r="G2433" s="34" t="str">
        <f>IF(E2433="","",IF(行业估值!$C$5="申万行业",[1]!EM_S_INFO_INDUSTRY_SW2014(E2433,"1"),IF(行业估值!$C$5="证监会行业",[1]!EM_S_INFO_INDUSTRY_CSRC1(E2433,"1"),[1]!EM_S_INFO_INDUSTRY_EM2016(E2433,"1"))))</f>
        <v>电气设备</v>
      </c>
      <c r="H2433" s="34" t="str">
        <f>IF(E2433="","",IF($H$1="上证50",[1]!EM_S_INFO_COMPINDEX(E2433,"000016"),"")&amp;IF($H$1="上证180",[1]!EM_S_INFO_COMPINDEX(E2433,"000010"),"")&amp;IF($H$1="沪深300",[1]!EM_S_INFO_COMPINDEX(E2433,"000300"),"")&amp;IF(AND($H$1="上证A股",RIGHT(E2433,2)="SH"),"是","")&amp;IF(AND($H$1="深证A股",RIGHT(E2433,2)="SZ"),"是","")&amp;IF(AND($H$1="创业板",LEFT(E2433,1)-3=0),"是","")&amp;IF(AND($H$1="全部A股",E2433&lt;&gt;0),"是","")&amp;IF(AND($H$1="中小板",LEFT(E2433,3)="002"),"是",""))</f>
        <v>是</v>
      </c>
      <c r="I2433" s="46">
        <f ca="1">IF(E2433="","",IF(OR([1]!EM_S_VAL_MV(E2433,deadline)="",[1]!EM_S_VAL_MV(E2433,deadline)="--",[1]!EM_S_VAL_MV(E2433,deadline)="null"),0,[1]!EM_S_VAL_MV(E2433,deadline)/100000000))</f>
        <v>22.797105330000001</v>
      </c>
      <c r="J2433" s="46">
        <f ca="1">IF(E2433="","",IF(RIGHT(LEFT($J$1,6),3)="TTM",[1]!EM_S_FA_PROFIT_TTM(E2433,LEFT(RIGHT($J$1,11),10),1)/100000000,[1]!EM_S_STM07_IS(E2433,61,LEFT(RIGHT($J$1,5),4)&amp;"-12-31",1)/100000000))</f>
        <v>-0.84687398120000001</v>
      </c>
      <c r="K2433" s="36">
        <f t="shared" ca="1" si="187"/>
        <v>-26.919123548579272</v>
      </c>
      <c r="L2433" s="46">
        <f ca="1">IF(E2433="","",IF(ISERROR(IF(行业估值!$E$7="最新年报",[1]!EM_S_STM07_BS(E2433,140,LEFT(RIGHT($L$1,5),4)&amp;"-12-31",1)/100000000,[1]!EM_S_STM07_BS(E2433,140,LEFT(RIGHT($L$1,11),10),1)/100000000)),0,IF(行业估值!$E$7="最新年报",[1]!EM_S_STM07_BS(E2433,140,LEFT(RIGHT($L$1,5),4)&amp;"-12-31",1)/100000000,[1]!EM_S_STM07_BS(E2433,140,LEFT(RIGHT($L$1,11),10),1)/100000000)))</f>
        <v>40.809644054899998</v>
      </c>
      <c r="M2433" s="36">
        <f t="shared" ca="1" si="188"/>
        <v>0.55862053830539993</v>
      </c>
      <c r="N2433" s="37" t="str">
        <f ca="1">IF(E2433="","",IF(ISERROR([1]!EM_S_EST_NETPROFIT(E2433,行业估值!$E$6,deadline)/100000000),"-",[1]!EM_S_EST_NETPROFIT(E2433,行业估值!$E$6,deadline)/100000000))</f>
        <v>-</v>
      </c>
      <c r="O2433" s="36" t="str">
        <f t="shared" ca="1" si="189"/>
        <v>-</v>
      </c>
      <c r="T2433" s="64" t="s">
        <v>4769</v>
      </c>
      <c r="U2433" s="64" t="s">
        <v>4770</v>
      </c>
    </row>
    <row r="2434" spans="4:21">
      <c r="D2434" s="45" t="str">
        <f>IF(AND(行业估值!$B$39=$G2434,COUNTIF($G$2:$G$2552,$G2434)&gt;=1),COUNTIF($G$2:G2434,$G2434),"")</f>
        <v/>
      </c>
      <c r="E2434" s="65" t="str">
        <f t="shared" si="185"/>
        <v>600291.SH</v>
      </c>
      <c r="F2434" s="65" t="str">
        <f t="shared" si="186"/>
        <v>西水股份</v>
      </c>
      <c r="G2434" s="34" t="str">
        <f>IF(E2434="","",IF(行业估值!$C$5="申万行业",[1]!EM_S_INFO_INDUSTRY_SW2014(E2434,"1"),IF(行业估值!$C$5="证监会行业",[1]!EM_S_INFO_INDUSTRY_CSRC1(E2434,"1"),[1]!EM_S_INFO_INDUSTRY_EM2016(E2434,"1"))))</f>
        <v>金融</v>
      </c>
      <c r="H2434" s="34" t="str">
        <f>IF(E2434="","",IF($H$1="上证50",[1]!EM_S_INFO_COMPINDEX(E2434,"000016"),"")&amp;IF($H$1="上证180",[1]!EM_S_INFO_COMPINDEX(E2434,"000010"),"")&amp;IF($H$1="沪深300",[1]!EM_S_INFO_COMPINDEX(E2434,"000300"),"")&amp;IF(AND($H$1="上证A股",RIGHT(E2434,2)="SH"),"是","")&amp;IF(AND($H$1="深证A股",RIGHT(E2434,2)="SZ"),"是","")&amp;IF(AND($H$1="创业板",LEFT(E2434,1)-3=0),"是","")&amp;IF(AND($H$1="全部A股",E2434&lt;&gt;0),"是","")&amp;IF(AND($H$1="中小板",LEFT(E2434,3)="002"),"是",""))</f>
        <v>是</v>
      </c>
      <c r="I2434" s="46">
        <f ca="1">IF(E2434="","",IF(OR([1]!EM_S_VAL_MV(E2434,deadline)="",[1]!EM_S_VAL_MV(E2434,deadline)="--",[1]!EM_S_VAL_MV(E2434,deadline)="null"),0,[1]!EM_S_VAL_MV(E2434,deadline)/100000000))</f>
        <v>89.412666120400004</v>
      </c>
      <c r="J2434" s="46">
        <f ca="1">IF(E2434="","",IF(RIGHT(LEFT($J$1,6),3)="TTM",[1]!EM_S_FA_PROFIT_TTM(E2434,LEFT(RIGHT($J$1,11),10),1)/100000000,[1]!EM_S_STM07_IS(E2434,61,LEFT(RIGHT($J$1,5),4)&amp;"-12-31",1)/100000000))</f>
        <v>-26.4011525244</v>
      </c>
      <c r="K2434" s="36">
        <f t="shared" ca="1" si="187"/>
        <v>-3.3866955633003002</v>
      </c>
      <c r="L2434" s="46">
        <f ca="1">IF(E2434="","",IF(ISERROR(IF(行业估值!$E$7="最新年报",[1]!EM_S_STM07_BS(E2434,140,LEFT(RIGHT($L$1,5),4)&amp;"-12-31",1)/100000000,[1]!EM_S_STM07_BS(E2434,140,LEFT(RIGHT($L$1,11),10),1)/100000000)),0,IF(行业估值!$E$7="最新年报",[1]!EM_S_STM07_BS(E2434,140,LEFT(RIGHT($L$1,5),4)&amp;"-12-31",1)/100000000,[1]!EM_S_STM07_BS(E2434,140,LEFT(RIGHT($L$1,11),10),1)/100000000)))</f>
        <v>108.80967810680001</v>
      </c>
      <c r="M2434" s="36">
        <f t="shared" ca="1" si="188"/>
        <v>0.82173449711558522</v>
      </c>
      <c r="N2434" s="37" t="str">
        <f ca="1">IF(E2434="","",IF(ISERROR([1]!EM_S_EST_NETPROFIT(E2434,行业估值!$E$6,deadline)/100000000),"-",[1]!EM_S_EST_NETPROFIT(E2434,行业估值!$E$6,deadline)/100000000))</f>
        <v>-</v>
      </c>
      <c r="O2434" s="36" t="str">
        <f t="shared" ca="1" si="189"/>
        <v>-</v>
      </c>
      <c r="T2434" s="64" t="s">
        <v>4771</v>
      </c>
      <c r="U2434" s="64" t="s">
        <v>4772</v>
      </c>
    </row>
    <row r="2435" spans="4:21">
      <c r="D2435" s="45" t="str">
        <f>IF(AND(行业估值!$B$39=$G2435,COUNTIF($G$2:$G$2552,$G2435)&gt;=1),COUNTIF($G$2:G2435,$G2435),"")</f>
        <v/>
      </c>
      <c r="E2435" s="65" t="str">
        <f t="shared" ref="E2435:E2498" si="190">IF(U2435="","",U2435)</f>
        <v>600292.SH</v>
      </c>
      <c r="F2435" s="65" t="str">
        <f t="shared" ref="F2435:F2498" si="191">IF(T2435="","",T2435)</f>
        <v>远达环保</v>
      </c>
      <c r="G2435" s="34" t="str">
        <f>IF(E2435="","",IF(行业估值!$C$5="申万行业",[1]!EM_S_INFO_INDUSTRY_SW2014(E2435,"1"),IF(行业估值!$C$5="证监会行业",[1]!EM_S_INFO_INDUSTRY_CSRC1(E2435,"1"),[1]!EM_S_INFO_INDUSTRY_EM2016(E2435,"1"))))</f>
        <v>公用事业</v>
      </c>
      <c r="H2435" s="34" t="str">
        <f>IF(E2435="","",IF($H$1="上证50",[1]!EM_S_INFO_COMPINDEX(E2435,"000016"),"")&amp;IF($H$1="上证180",[1]!EM_S_INFO_COMPINDEX(E2435,"000010"),"")&amp;IF($H$1="沪深300",[1]!EM_S_INFO_COMPINDEX(E2435,"000300"),"")&amp;IF(AND($H$1="上证A股",RIGHT(E2435,2)="SH"),"是","")&amp;IF(AND($H$1="深证A股",RIGHT(E2435,2)="SZ"),"是","")&amp;IF(AND($H$1="创业板",LEFT(E2435,1)-3=0),"是","")&amp;IF(AND($H$1="全部A股",E2435&lt;&gt;0),"是","")&amp;IF(AND($H$1="中小板",LEFT(E2435,3)="002"),"是",""))</f>
        <v>是</v>
      </c>
      <c r="I2435" s="46">
        <f ca="1">IF(E2435="","",IF(OR([1]!EM_S_VAL_MV(E2435,deadline)="",[1]!EM_S_VAL_MV(E2435,deadline)="--",[1]!EM_S_VAL_MV(E2435,deadline)="null"),0,[1]!EM_S_VAL_MV(E2435,deadline)/100000000))</f>
        <v>42.476438815999998</v>
      </c>
      <c r="J2435" s="46">
        <f ca="1">IF(E2435="","",IF(RIGHT(LEFT($J$1,6),3)="TTM",[1]!EM_S_FA_PROFIT_TTM(E2435,LEFT(RIGHT($J$1,11),10),1)/100000000,[1]!EM_S_STM07_IS(E2435,61,LEFT(RIGHT($J$1,5),4)&amp;"-12-31",1)/100000000))</f>
        <v>1.3823434821</v>
      </c>
      <c r="K2435" s="36">
        <f t="shared" ref="K2435:K2468" ca="1" si="192">IF(E2435="","",IF(OR(I2435=0,J2435=0),"-",I2435/J2435))</f>
        <v>30.727846852846962</v>
      </c>
      <c r="L2435" s="46">
        <f ca="1">IF(E2435="","",IF(ISERROR(IF(行业估值!$E$7="最新年报",[1]!EM_S_STM07_BS(E2435,140,LEFT(RIGHT($L$1,5),4)&amp;"-12-31",1)/100000000,[1]!EM_S_STM07_BS(E2435,140,LEFT(RIGHT($L$1,11),10),1)/100000000)),0,IF(行业估值!$E$7="最新年报",[1]!EM_S_STM07_BS(E2435,140,LEFT(RIGHT($L$1,5),4)&amp;"-12-31",1)/100000000,[1]!EM_S_STM07_BS(E2435,140,LEFT(RIGHT($L$1,11),10),1)/100000000)))</f>
        <v>49.983231248199999</v>
      </c>
      <c r="M2435" s="36">
        <f t="shared" ref="M2435:M2468" ca="1" si="193">IF(E2435="","",IF(OR(I2435=0,L2435=0),"-",I2435/L2435))</f>
        <v>0.84981378264794882</v>
      </c>
      <c r="N2435" s="37">
        <f ca="1">IF(E2435="","",IF(ISERROR([1]!EM_S_EST_NETPROFIT(E2435,行业估值!$E$6,deadline)/100000000),"-",[1]!EM_S_EST_NETPROFIT(E2435,行业估值!$E$6,deadline)/100000000))</f>
        <v>1.39</v>
      </c>
      <c r="O2435" s="36">
        <f t="shared" ref="O2435:O2468" ca="1" si="194">IF(E2435="","",IF(ISERROR(IF(OR(I2435=0,N2435=0),"-",I2435/N2435)),"-",IF(OR(I2435=0,N2435=0),"-",I2435/N2435)))</f>
        <v>30.558589076258993</v>
      </c>
      <c r="T2435" s="64" t="s">
        <v>4773</v>
      </c>
      <c r="U2435" s="64" t="s">
        <v>4774</v>
      </c>
    </row>
    <row r="2436" spans="4:21">
      <c r="D2436" s="45" t="str">
        <f>IF(AND(行业估值!$B$39=$G2436,COUNTIF($G$2:$G$2552,$G2436)&gt;=1),COUNTIF($G$2:G2436,$G2436),"")</f>
        <v/>
      </c>
      <c r="E2436" s="65" t="str">
        <f t="shared" si="190"/>
        <v>600293.SH</v>
      </c>
      <c r="F2436" s="65" t="str">
        <f t="shared" si="191"/>
        <v>三峡新材</v>
      </c>
      <c r="G2436" s="34" t="str">
        <f>IF(E2436="","",IF(行业估值!$C$5="申万行业",[1]!EM_S_INFO_INDUSTRY_SW2014(E2436,"1"),IF(行业估值!$C$5="证监会行业",[1]!EM_S_INFO_INDUSTRY_CSRC1(E2436,"1"),[1]!EM_S_INFO_INDUSTRY_EM2016(E2436,"1"))))</f>
        <v>信息技术</v>
      </c>
      <c r="H2436" s="34" t="str">
        <f>IF(E2436="","",IF($H$1="上证50",[1]!EM_S_INFO_COMPINDEX(E2436,"000016"),"")&amp;IF($H$1="上证180",[1]!EM_S_INFO_COMPINDEX(E2436,"000010"),"")&amp;IF($H$1="沪深300",[1]!EM_S_INFO_COMPINDEX(E2436,"000300"),"")&amp;IF(AND($H$1="上证A股",RIGHT(E2436,2)="SH"),"是","")&amp;IF(AND($H$1="深证A股",RIGHT(E2436,2)="SZ"),"是","")&amp;IF(AND($H$1="创业板",LEFT(E2436,1)-3=0),"是","")&amp;IF(AND($H$1="全部A股",E2436&lt;&gt;0),"是","")&amp;IF(AND($H$1="中小板",LEFT(E2436,3)="002"),"是",""))</f>
        <v>是</v>
      </c>
      <c r="I2436" s="46">
        <f ca="1">IF(E2436="","",IF(OR([1]!EM_S_VAL_MV(E2436,deadline)="",[1]!EM_S_VAL_MV(E2436,deadline)="--",[1]!EM_S_VAL_MV(E2436,deadline)="null"),0,[1]!EM_S_VAL_MV(E2436,deadline)/100000000))</f>
        <v>36.607159449000001</v>
      </c>
      <c r="J2436" s="46">
        <f ca="1">IF(E2436="","",IF(RIGHT(LEFT($J$1,6),3)="TTM",[1]!EM_S_FA_PROFIT_TTM(E2436,LEFT(RIGHT($J$1,11),10),1)/100000000,[1]!EM_S_STM07_IS(E2436,61,LEFT(RIGHT($J$1,5),4)&amp;"-12-31",1)/100000000))</f>
        <v>0.23466114870000002</v>
      </c>
      <c r="K2436" s="36">
        <f t="shared" ca="1" si="192"/>
        <v>156.00008630231341</v>
      </c>
      <c r="L2436" s="46">
        <f ca="1">IF(E2436="","",IF(ISERROR(IF(行业估值!$E$7="最新年报",[1]!EM_S_STM07_BS(E2436,140,LEFT(RIGHT($L$1,5),4)&amp;"-12-31",1)/100000000,[1]!EM_S_STM07_BS(E2436,140,LEFT(RIGHT($L$1,11),10),1)/100000000)),0,IF(行业估值!$E$7="最新年报",[1]!EM_S_STM07_BS(E2436,140,LEFT(RIGHT($L$1,5),4)&amp;"-12-31",1)/100000000,[1]!EM_S_STM07_BS(E2436,140,LEFT(RIGHT($L$1,11),10),1)/100000000)))</f>
        <v>39.259595316000002</v>
      </c>
      <c r="M2436" s="36">
        <f t="shared" ca="1" si="193"/>
        <v>0.9324385326529584</v>
      </c>
      <c r="N2436" s="37" t="str">
        <f ca="1">IF(E2436="","",IF(ISERROR([1]!EM_S_EST_NETPROFIT(E2436,行业估值!$E$6,deadline)/100000000),"-",[1]!EM_S_EST_NETPROFIT(E2436,行业估值!$E$6,deadline)/100000000))</f>
        <v>-</v>
      </c>
      <c r="O2436" s="36" t="str">
        <f t="shared" ca="1" si="194"/>
        <v>-</v>
      </c>
      <c r="T2436" s="64" t="s">
        <v>4775</v>
      </c>
      <c r="U2436" s="64" t="s">
        <v>4776</v>
      </c>
    </row>
    <row r="2437" spans="4:21">
      <c r="D2437" s="45" t="str">
        <f>IF(AND(行业估值!$B$39=$G2437,COUNTIF($G$2:$G$2552,$G2437)&gt;=1),COUNTIF($G$2:G2437,$G2437),"")</f>
        <v/>
      </c>
      <c r="E2437" s="65" t="str">
        <f t="shared" si="190"/>
        <v>600295.SH</v>
      </c>
      <c r="F2437" s="65" t="str">
        <f t="shared" si="191"/>
        <v>鄂尔多斯</v>
      </c>
      <c r="G2437" s="34" t="str">
        <f>IF(E2437="","",IF(行业估值!$C$5="申万行业",[1]!EM_S_INFO_INDUSTRY_SW2014(E2437,"1"),IF(行业估值!$C$5="证监会行业",[1]!EM_S_INFO_INDUSTRY_CSRC1(E2437,"1"),[1]!EM_S_INFO_INDUSTRY_EM2016(E2437,"1"))))</f>
        <v>钢铁</v>
      </c>
      <c r="H2437" s="34" t="str">
        <f>IF(E2437="","",IF($H$1="上证50",[1]!EM_S_INFO_COMPINDEX(E2437,"000016"),"")&amp;IF($H$1="上证180",[1]!EM_S_INFO_COMPINDEX(E2437,"000010"),"")&amp;IF($H$1="沪深300",[1]!EM_S_INFO_COMPINDEX(E2437,"000300"),"")&amp;IF(AND($H$1="上证A股",RIGHT(E2437,2)="SH"),"是","")&amp;IF(AND($H$1="深证A股",RIGHT(E2437,2)="SZ"),"是","")&amp;IF(AND($H$1="创业板",LEFT(E2437,1)-3=0),"是","")&amp;IF(AND($H$1="全部A股",E2437&lt;&gt;0),"是","")&amp;IF(AND($H$1="中小板",LEFT(E2437,3)="002"),"是",""))</f>
        <v>是</v>
      </c>
      <c r="I2437" s="46">
        <f ca="1">IF(E2437="","",IF(OR([1]!EM_S_VAL_MV(E2437,deadline)="",[1]!EM_S_VAL_MV(E2437,deadline)="--",[1]!EM_S_VAL_MV(E2437,deadline)="null"),0,[1]!EM_S_VAL_MV(E2437,deadline)/100000000))</f>
        <v>116.5845233214</v>
      </c>
      <c r="J2437" s="46">
        <f ca="1">IF(E2437="","",IF(RIGHT(LEFT($J$1,6),3)="TTM",[1]!EM_S_FA_PROFIT_TTM(E2437,LEFT(RIGHT($J$1,11),10),1)/100000000,[1]!EM_S_STM07_IS(E2437,61,LEFT(RIGHT($J$1,5),4)&amp;"-12-31",1)/100000000))</f>
        <v>17.574011533099998</v>
      </c>
      <c r="K2437" s="36">
        <f t="shared" ca="1" si="192"/>
        <v>6.6339163998963686</v>
      </c>
      <c r="L2437" s="46">
        <f ca="1">IF(E2437="","",IF(ISERROR(IF(行业估值!$E$7="最新年报",[1]!EM_S_STM07_BS(E2437,140,LEFT(RIGHT($L$1,5),4)&amp;"-12-31",1)/100000000,[1]!EM_S_STM07_BS(E2437,140,LEFT(RIGHT($L$1,11),10),1)/100000000)),0,IF(行业估值!$E$7="最新年报",[1]!EM_S_STM07_BS(E2437,140,LEFT(RIGHT($L$1,5),4)&amp;"-12-31",1)/100000000,[1]!EM_S_STM07_BS(E2437,140,LEFT(RIGHT($L$1,11),10),1)/100000000)))</f>
        <v>117.811276487</v>
      </c>
      <c r="M2437" s="36">
        <f t="shared" ca="1" si="193"/>
        <v>0.98958713289440192</v>
      </c>
      <c r="N2437" s="37">
        <f ca="1">IF(E2437="","",IF(ISERROR([1]!EM_S_EST_NETPROFIT(E2437,行业估值!$E$6,deadline)/100000000),"-",[1]!EM_S_EST_NETPROFIT(E2437,行业估值!$E$6,deadline)/100000000))</f>
        <v>14.87</v>
      </c>
      <c r="O2437" s="36">
        <f t="shared" ca="1" si="194"/>
        <v>7.8402503914862143</v>
      </c>
      <c r="T2437" s="64" t="s">
        <v>4777</v>
      </c>
      <c r="U2437" s="64" t="s">
        <v>4778</v>
      </c>
    </row>
    <row r="2438" spans="4:21">
      <c r="D2438" s="45" t="str">
        <f>IF(AND(行业估值!$B$39=$G2438,COUNTIF($G$2:$G$2552,$G2438)&gt;=1),COUNTIF($G$2:G2438,$G2438),"")</f>
        <v/>
      </c>
      <c r="E2438" s="65" t="str">
        <f t="shared" si="190"/>
        <v>600297.SH</v>
      </c>
      <c r="F2438" s="65" t="str">
        <f t="shared" si="191"/>
        <v>广汇汽车</v>
      </c>
      <c r="G2438" s="34" t="str">
        <f>IF(E2438="","",IF(行业估值!$C$5="申万行业",[1]!EM_S_INFO_INDUSTRY_SW2014(E2438,"1"),IF(行业估值!$C$5="证监会行业",[1]!EM_S_INFO_INDUSTRY_CSRC1(E2438,"1"),[1]!EM_S_INFO_INDUSTRY_EM2016(E2438,"1"))))</f>
        <v>交运设备</v>
      </c>
      <c r="H2438" s="34" t="str">
        <f>IF(E2438="","",IF($H$1="上证50",[1]!EM_S_INFO_COMPINDEX(E2438,"000016"),"")&amp;IF($H$1="上证180",[1]!EM_S_INFO_COMPINDEX(E2438,"000010"),"")&amp;IF($H$1="沪深300",[1]!EM_S_INFO_COMPINDEX(E2438,"000300"),"")&amp;IF(AND($H$1="上证A股",RIGHT(E2438,2)="SH"),"是","")&amp;IF(AND($H$1="深证A股",RIGHT(E2438,2)="SZ"),"是","")&amp;IF(AND($H$1="创业板",LEFT(E2438,1)-3=0),"是","")&amp;IF(AND($H$1="全部A股",E2438&lt;&gt;0),"是","")&amp;IF(AND($H$1="中小板",LEFT(E2438,3)="002"),"是",""))</f>
        <v>是</v>
      </c>
      <c r="I2438" s="46">
        <f ca="1">IF(E2438="","",IF(OR([1]!EM_S_VAL_MV(E2438,deadline)="",[1]!EM_S_VAL_MV(E2438,deadline)="--",[1]!EM_S_VAL_MV(E2438,deadline)="null"),0,[1]!EM_S_VAL_MV(E2438,deadline)/100000000))</f>
        <v>279.07129377000001</v>
      </c>
      <c r="J2438" s="46">
        <f ca="1">IF(E2438="","",IF(RIGHT(LEFT($J$1,6),3)="TTM",[1]!EM_S_FA_PROFIT_TTM(E2438,LEFT(RIGHT($J$1,11),10),1)/100000000,[1]!EM_S_STM07_IS(E2438,61,LEFT(RIGHT($J$1,5),4)&amp;"-12-31",1)/100000000))</f>
        <v>30.699480363499998</v>
      </c>
      <c r="K2438" s="36">
        <f t="shared" ca="1" si="192"/>
        <v>9.0904240223492678</v>
      </c>
      <c r="L2438" s="46">
        <f ca="1">IF(E2438="","",IF(ISERROR(IF(行业估值!$E$7="最新年报",[1]!EM_S_STM07_BS(E2438,140,LEFT(RIGHT($L$1,5),4)&amp;"-12-31",1)/100000000,[1]!EM_S_STM07_BS(E2438,140,LEFT(RIGHT($L$1,11),10),1)/100000000)),0,IF(行业估值!$E$7="最新年报",[1]!EM_S_STM07_BS(E2438,140,LEFT(RIGHT($L$1,5),4)&amp;"-12-31",1)/100000000,[1]!EM_S_STM07_BS(E2438,140,LEFT(RIGHT($L$1,11),10),1)/100000000)))</f>
        <v>377.65071800790002</v>
      </c>
      <c r="M2438" s="36">
        <f t="shared" ca="1" si="193"/>
        <v>0.7389666706900373</v>
      </c>
      <c r="N2438" s="37">
        <f ca="1">IF(E2438="","",IF(ISERROR([1]!EM_S_EST_NETPROFIT(E2438,行业估值!$E$6,deadline)/100000000),"-",[1]!EM_S_EST_NETPROFIT(E2438,行业估值!$E$6,deadline)/100000000))</f>
        <v>32.236620000000002</v>
      </c>
      <c r="O2438" s="36">
        <f t="shared" ca="1" si="194"/>
        <v>8.656965084118621</v>
      </c>
      <c r="T2438" s="64" t="s">
        <v>4779</v>
      </c>
      <c r="U2438" s="64" t="s">
        <v>4780</v>
      </c>
    </row>
    <row r="2439" spans="4:21">
      <c r="D2439" s="45" t="str">
        <f>IF(AND(行业估值!$B$39=$G2439,COUNTIF($G$2:$G$2552,$G2439)&gt;=1),COUNTIF($G$2:G2439,$G2439),"")</f>
        <v/>
      </c>
      <c r="E2439" s="65" t="str">
        <f t="shared" si="190"/>
        <v>600298.SH</v>
      </c>
      <c r="F2439" s="65" t="str">
        <f t="shared" si="191"/>
        <v>安琪酵母</v>
      </c>
      <c r="G2439" s="34" t="str">
        <f>IF(E2439="","",IF(行业估值!$C$5="申万行业",[1]!EM_S_INFO_INDUSTRY_SW2014(E2439,"1"),IF(行业估值!$C$5="证监会行业",[1]!EM_S_INFO_INDUSTRY_CSRC1(E2439,"1"),[1]!EM_S_INFO_INDUSTRY_EM2016(E2439,"1"))))</f>
        <v>食品饮料</v>
      </c>
      <c r="H2439" s="34" t="str">
        <f>IF(E2439="","",IF($H$1="上证50",[1]!EM_S_INFO_COMPINDEX(E2439,"000016"),"")&amp;IF($H$1="上证180",[1]!EM_S_INFO_COMPINDEX(E2439,"000010"),"")&amp;IF($H$1="沪深300",[1]!EM_S_INFO_COMPINDEX(E2439,"000300"),"")&amp;IF(AND($H$1="上证A股",RIGHT(E2439,2)="SH"),"是","")&amp;IF(AND($H$1="深证A股",RIGHT(E2439,2)="SZ"),"是","")&amp;IF(AND($H$1="创业板",LEFT(E2439,1)-3=0),"是","")&amp;IF(AND($H$1="全部A股",E2439&lt;&gt;0),"是","")&amp;IF(AND($H$1="中小板",LEFT(E2439,3)="002"),"是",""))</f>
        <v>是</v>
      </c>
      <c r="I2439" s="46">
        <f ca="1">IF(E2439="","",IF(OR([1]!EM_S_VAL_MV(E2439,deadline)="",[1]!EM_S_VAL_MV(E2439,deadline)="--",[1]!EM_S_VAL_MV(E2439,deadline)="null"),0,[1]!EM_S_VAL_MV(E2439,deadline)/100000000))</f>
        <v>255.0530518585</v>
      </c>
      <c r="J2439" s="46">
        <f ca="1">IF(E2439="","",IF(RIGHT(LEFT($J$1,6),3)="TTM",[1]!EM_S_FA_PROFIT_TTM(E2439,LEFT(RIGHT($J$1,11),10),1)/100000000,[1]!EM_S_STM07_IS(E2439,61,LEFT(RIGHT($J$1,5),4)&amp;"-12-31",1)/100000000))</f>
        <v>8.8971507895000013</v>
      </c>
      <c r="K2439" s="36">
        <f t="shared" ca="1" si="192"/>
        <v>28.666823558784866</v>
      </c>
      <c r="L2439" s="46">
        <f ca="1">IF(E2439="","",IF(ISERROR(IF(行业估值!$E$7="最新年报",[1]!EM_S_STM07_BS(E2439,140,LEFT(RIGHT($L$1,5),4)&amp;"-12-31",1)/100000000,[1]!EM_S_STM07_BS(E2439,140,LEFT(RIGHT($L$1,11),10),1)/100000000)),0,IF(行业估值!$E$7="最新年报",[1]!EM_S_STM07_BS(E2439,140,LEFT(RIGHT($L$1,5),4)&amp;"-12-31",1)/100000000,[1]!EM_S_STM07_BS(E2439,140,LEFT(RIGHT($L$1,11),10),1)/100000000)))</f>
        <v>48.001885273900001</v>
      </c>
      <c r="M2439" s="36">
        <f t="shared" ca="1" si="193"/>
        <v>5.31339655522196</v>
      </c>
      <c r="N2439" s="37">
        <f ca="1">IF(E2439="","",IF(ISERROR([1]!EM_S_EST_NETPROFIT(E2439,行业估值!$E$6,deadline)/100000000),"-",[1]!EM_S_EST_NETPROFIT(E2439,行业估值!$E$6,deadline)/100000000))</f>
        <v>9.2751750000000008</v>
      </c>
      <c r="O2439" s="36">
        <f t="shared" ca="1" si="194"/>
        <v>27.498462493537854</v>
      </c>
      <c r="T2439" s="64" t="s">
        <v>4781</v>
      </c>
      <c r="U2439" s="64" t="s">
        <v>4782</v>
      </c>
    </row>
    <row r="2440" spans="4:21">
      <c r="D2440" s="45" t="str">
        <f>IF(AND(行业估值!$B$39=$G2440,COUNTIF($G$2:$G$2552,$G2440)&gt;=1),COUNTIF($G$2:G2440,$G2440),"")</f>
        <v/>
      </c>
      <c r="E2440" s="65" t="str">
        <f t="shared" si="190"/>
        <v>600299.SH</v>
      </c>
      <c r="F2440" s="65" t="str">
        <f t="shared" si="191"/>
        <v>安迪苏</v>
      </c>
      <c r="G2440" s="34" t="str">
        <f>IF(E2440="","",IF(行业估值!$C$5="申万行业",[1]!EM_S_INFO_INDUSTRY_SW2014(E2440,"1"),IF(行业估值!$C$5="证监会行业",[1]!EM_S_INFO_INDUSTRY_CSRC1(E2440,"1"),[1]!EM_S_INFO_INDUSTRY_EM2016(E2440,"1"))))</f>
        <v>基础化工</v>
      </c>
      <c r="H2440" s="34" t="str">
        <f>IF(E2440="","",IF($H$1="上证50",[1]!EM_S_INFO_COMPINDEX(E2440,"000016"),"")&amp;IF($H$1="上证180",[1]!EM_S_INFO_COMPINDEX(E2440,"000010"),"")&amp;IF($H$1="沪深300",[1]!EM_S_INFO_COMPINDEX(E2440,"000300"),"")&amp;IF(AND($H$1="上证A股",RIGHT(E2440,2)="SH"),"是","")&amp;IF(AND($H$1="深证A股",RIGHT(E2440,2)="SZ"),"是","")&amp;IF(AND($H$1="创业板",LEFT(E2440,1)-3=0),"是","")&amp;IF(AND($H$1="全部A股",E2440&lt;&gt;0),"是","")&amp;IF(AND($H$1="中小板",LEFT(E2440,3)="002"),"是",""))</f>
        <v>是</v>
      </c>
      <c r="I2440" s="46">
        <f ca="1">IF(E2440="","",IF(OR([1]!EM_S_VAL_MV(E2440,deadline)="",[1]!EM_S_VAL_MV(E2440,deadline)="--",[1]!EM_S_VAL_MV(E2440,deadline)="null"),0,[1]!EM_S_VAL_MV(E2440,deadline)/100000000))</f>
        <v>281.06325341040002</v>
      </c>
      <c r="J2440" s="46">
        <f ca="1">IF(E2440="","",IF(RIGHT(LEFT($J$1,6),3)="TTM",[1]!EM_S_FA_PROFIT_TTM(E2440,LEFT(RIGHT($J$1,11),10),1)/100000000,[1]!EM_S_STM07_IS(E2440,61,LEFT(RIGHT($J$1,5),4)&amp;"-12-31",1)/100000000))</f>
        <v>13.215134989999999</v>
      </c>
      <c r="K2440" s="36">
        <f t="shared" ca="1" si="192"/>
        <v>21.268284707124284</v>
      </c>
      <c r="L2440" s="46">
        <f ca="1">IF(E2440="","",IF(ISERROR(IF(行业估值!$E$7="最新年报",[1]!EM_S_STM07_BS(E2440,140,LEFT(RIGHT($L$1,5),4)&amp;"-12-31",1)/100000000,[1]!EM_S_STM07_BS(E2440,140,LEFT(RIGHT($L$1,11),10),1)/100000000)),0,IF(行业估值!$E$7="最新年报",[1]!EM_S_STM07_BS(E2440,140,LEFT(RIGHT($L$1,5),4)&amp;"-12-31",1)/100000000,[1]!EM_S_STM07_BS(E2440,140,LEFT(RIGHT($L$1,11),10),1)/100000000)))</f>
        <v>138.29588301999999</v>
      </c>
      <c r="M2440" s="36">
        <f t="shared" ca="1" si="193"/>
        <v>2.0323327583783053</v>
      </c>
      <c r="N2440" s="37">
        <f ca="1">IF(E2440="","",IF(ISERROR([1]!EM_S_EST_NETPROFIT(E2440,行业估值!$E$6,deadline)/100000000),"-",[1]!EM_S_EST_NETPROFIT(E2440,行业估值!$E$6,deadline)/100000000))</f>
        <v>11.220844444444444</v>
      </c>
      <c r="O2440" s="36">
        <f t="shared" ca="1" si="194"/>
        <v>25.048315641658981</v>
      </c>
      <c r="T2440" s="64" t="s">
        <v>4783</v>
      </c>
      <c r="U2440" s="64" t="s">
        <v>4784</v>
      </c>
    </row>
    <row r="2441" spans="4:21">
      <c r="D2441" s="45" t="str">
        <f>IF(AND(行业估值!$B$39=$G2441,COUNTIF($G$2:$G$2552,$G2441)&gt;=1),COUNTIF($G$2:G2441,$G2441),"")</f>
        <v/>
      </c>
      <c r="E2441" s="65" t="str">
        <f t="shared" si="190"/>
        <v>600300.SH</v>
      </c>
      <c r="F2441" s="65" t="str">
        <f t="shared" si="191"/>
        <v>维维股份</v>
      </c>
      <c r="G2441" s="34" t="str">
        <f>IF(E2441="","",IF(行业估值!$C$5="申万行业",[1]!EM_S_INFO_INDUSTRY_SW2014(E2441,"1"),IF(行业估值!$C$5="证监会行业",[1]!EM_S_INFO_INDUSTRY_CSRC1(E2441,"1"),[1]!EM_S_INFO_INDUSTRY_EM2016(E2441,"1"))))</f>
        <v>食品饮料</v>
      </c>
      <c r="H2441" s="34" t="str">
        <f>IF(E2441="","",IF($H$1="上证50",[1]!EM_S_INFO_COMPINDEX(E2441,"000016"),"")&amp;IF($H$1="上证180",[1]!EM_S_INFO_COMPINDEX(E2441,"000010"),"")&amp;IF($H$1="沪深300",[1]!EM_S_INFO_COMPINDEX(E2441,"000300"),"")&amp;IF(AND($H$1="上证A股",RIGHT(E2441,2)="SH"),"是","")&amp;IF(AND($H$1="深证A股",RIGHT(E2441,2)="SZ"),"是","")&amp;IF(AND($H$1="创业板",LEFT(E2441,1)-3=0),"是","")&amp;IF(AND($H$1="全部A股",E2441&lt;&gt;0),"是","")&amp;IF(AND($H$1="中小板",LEFT(E2441,3)="002"),"是",""))</f>
        <v>是</v>
      </c>
      <c r="I2441" s="46">
        <f ca="1">IF(E2441="","",IF(OR([1]!EM_S_VAL_MV(E2441,deadline)="",[1]!EM_S_VAL_MV(E2441,deadline)="--",[1]!EM_S_VAL_MV(E2441,deadline)="null"),0,[1]!EM_S_VAL_MV(E2441,deadline)/100000000))</f>
        <v>47.150399999999998</v>
      </c>
      <c r="J2441" s="46">
        <f ca="1">IF(E2441="","",IF(RIGHT(LEFT($J$1,6),3)="TTM",[1]!EM_S_FA_PROFIT_TTM(E2441,LEFT(RIGHT($J$1,11),10),1)/100000000,[1]!EM_S_STM07_IS(E2441,61,LEFT(RIGHT($J$1,5),4)&amp;"-12-31",1)/100000000))</f>
        <v>0.17649323589999999</v>
      </c>
      <c r="K2441" s="36">
        <f t="shared" ca="1" si="192"/>
        <v>267.15131466406524</v>
      </c>
      <c r="L2441" s="46">
        <f ca="1">IF(E2441="","",IF(ISERROR(IF(行业估值!$E$7="最新年报",[1]!EM_S_STM07_BS(E2441,140,LEFT(RIGHT($L$1,5),4)&amp;"-12-31",1)/100000000,[1]!EM_S_STM07_BS(E2441,140,LEFT(RIGHT($L$1,11),10),1)/100000000)),0,IF(行业估值!$E$7="最新年报",[1]!EM_S_STM07_BS(E2441,140,LEFT(RIGHT($L$1,5),4)&amp;"-12-31",1)/100000000,[1]!EM_S_STM07_BS(E2441,140,LEFT(RIGHT($L$1,11),10),1)/100000000)))</f>
        <v>26.724381842300001</v>
      </c>
      <c r="M2441" s="36">
        <f t="shared" ca="1" si="193"/>
        <v>1.764321445421394</v>
      </c>
      <c r="N2441" s="37" t="str">
        <f ca="1">IF(E2441="","",IF(ISERROR([1]!EM_S_EST_NETPROFIT(E2441,行业估值!$E$6,deadline)/100000000),"-",[1]!EM_S_EST_NETPROFIT(E2441,行业估值!$E$6,deadline)/100000000))</f>
        <v>-</v>
      </c>
      <c r="O2441" s="36" t="str">
        <f t="shared" ca="1" si="194"/>
        <v>-</v>
      </c>
      <c r="T2441" s="64" t="s">
        <v>4785</v>
      </c>
      <c r="U2441" s="64" t="s">
        <v>4786</v>
      </c>
    </row>
    <row r="2442" spans="4:21">
      <c r="D2442" s="45" t="str">
        <f>IF(AND(行业估值!$B$39=$G2442,COUNTIF($G$2:$G$2552,$G2442)&gt;=1),COUNTIF($G$2:G2442,$G2442),"")</f>
        <v/>
      </c>
      <c r="E2442" s="65" t="str">
        <f t="shared" si="190"/>
        <v>600301.SH</v>
      </c>
      <c r="F2442" s="65" t="str">
        <f t="shared" si="191"/>
        <v>ST南化</v>
      </c>
      <c r="G2442" s="34" t="str">
        <f>IF(E2442="","",IF(行业估值!$C$5="申万行业",[1]!EM_S_INFO_INDUSTRY_SW2014(E2442,"1"),IF(行业估值!$C$5="证监会行业",[1]!EM_S_INFO_INDUSTRY_CSRC1(E2442,"1"),[1]!EM_S_INFO_INDUSTRY_EM2016(E2442,"1"))))</f>
        <v>商贸零售</v>
      </c>
      <c r="H2442" s="34" t="str">
        <f>IF(E2442="","",IF($H$1="上证50",[1]!EM_S_INFO_COMPINDEX(E2442,"000016"),"")&amp;IF($H$1="上证180",[1]!EM_S_INFO_COMPINDEX(E2442,"000010"),"")&amp;IF($H$1="沪深300",[1]!EM_S_INFO_COMPINDEX(E2442,"000300"),"")&amp;IF(AND($H$1="上证A股",RIGHT(E2442,2)="SH"),"是","")&amp;IF(AND($H$1="深证A股",RIGHT(E2442,2)="SZ"),"是","")&amp;IF(AND($H$1="创业板",LEFT(E2442,1)-3=0),"是","")&amp;IF(AND($H$1="全部A股",E2442&lt;&gt;0),"是","")&amp;IF(AND($H$1="中小板",LEFT(E2442,3)="002"),"是",""))</f>
        <v>是</v>
      </c>
      <c r="I2442" s="46">
        <f ca="1">IF(E2442="","",IF(OR([1]!EM_S_VAL_MV(E2442,deadline)="",[1]!EM_S_VAL_MV(E2442,deadline)="--",[1]!EM_S_VAL_MV(E2442,deadline)="null"),0,[1]!EM_S_VAL_MV(E2442,deadline)/100000000))</f>
        <v>15.543292054</v>
      </c>
      <c r="J2442" s="46">
        <f ca="1">IF(E2442="","",IF(RIGHT(LEFT($J$1,6),3)="TTM",[1]!EM_S_FA_PROFIT_TTM(E2442,LEFT(RIGHT($J$1,11),10),1)/100000000,[1]!EM_S_STM07_IS(E2442,61,LEFT(RIGHT($J$1,5),4)&amp;"-12-31",1)/100000000))</f>
        <v>0.12206752359999999</v>
      </c>
      <c r="K2442" s="36">
        <f t="shared" ca="1" si="192"/>
        <v>127.33355765398686</v>
      </c>
      <c r="L2442" s="46">
        <f ca="1">IF(E2442="","",IF(ISERROR(IF(行业估值!$E$7="最新年报",[1]!EM_S_STM07_BS(E2442,140,LEFT(RIGHT($L$1,5),4)&amp;"-12-31",1)/100000000,[1]!EM_S_STM07_BS(E2442,140,LEFT(RIGHT($L$1,11),10),1)/100000000)),0,IF(行业估值!$E$7="最新年报",[1]!EM_S_STM07_BS(E2442,140,LEFT(RIGHT($L$1,5),4)&amp;"-12-31",1)/100000000,[1]!EM_S_STM07_BS(E2442,140,LEFT(RIGHT($L$1,11),10),1)/100000000)))</f>
        <v>3.1101926924000001</v>
      </c>
      <c r="M2442" s="36">
        <f t="shared" ca="1" si="193"/>
        <v>4.9975334621489065</v>
      </c>
      <c r="N2442" s="37" t="str">
        <f ca="1">IF(E2442="","",IF(ISERROR([1]!EM_S_EST_NETPROFIT(E2442,行业估值!$E$6,deadline)/100000000),"-",[1]!EM_S_EST_NETPROFIT(E2442,行业估值!$E$6,deadline)/100000000))</f>
        <v>-</v>
      </c>
      <c r="O2442" s="36" t="str">
        <f t="shared" ca="1" si="194"/>
        <v>-</v>
      </c>
      <c r="T2442" s="64" t="s">
        <v>4787</v>
      </c>
      <c r="U2442" s="64" t="s">
        <v>4788</v>
      </c>
    </row>
    <row r="2443" spans="4:21">
      <c r="D2443" s="45">
        <f>IF(AND(行业估值!$B$39=$G2443,COUNTIF($G$2:$G$2552,$G2443)&gt;=1),COUNTIF($G$2:G2443,$G2443),"")</f>
        <v>234</v>
      </c>
      <c r="E2443" s="65" t="str">
        <f t="shared" si="190"/>
        <v>600302.SH</v>
      </c>
      <c r="F2443" s="65" t="str">
        <f t="shared" si="191"/>
        <v>标准股份</v>
      </c>
      <c r="G2443" s="34" t="str">
        <f>IF(E2443="","",IF(行业估值!$C$5="申万行业",[1]!EM_S_INFO_INDUSTRY_SW2014(E2443,"1"),IF(行业估值!$C$5="证监会行业",[1]!EM_S_INFO_INDUSTRY_CSRC1(E2443,"1"),[1]!EM_S_INFO_INDUSTRY_EM2016(E2443,"1"))))</f>
        <v>机械设备</v>
      </c>
      <c r="H2443" s="34" t="str">
        <f>IF(E2443="","",IF($H$1="上证50",[1]!EM_S_INFO_COMPINDEX(E2443,"000016"),"")&amp;IF($H$1="上证180",[1]!EM_S_INFO_COMPINDEX(E2443,"000010"),"")&amp;IF($H$1="沪深300",[1]!EM_S_INFO_COMPINDEX(E2443,"000300"),"")&amp;IF(AND($H$1="上证A股",RIGHT(E2443,2)="SH"),"是","")&amp;IF(AND($H$1="深证A股",RIGHT(E2443,2)="SZ"),"是","")&amp;IF(AND($H$1="创业板",LEFT(E2443,1)-3=0),"是","")&amp;IF(AND($H$1="全部A股",E2443&lt;&gt;0),"是","")&amp;IF(AND($H$1="中小板",LEFT(E2443,3)="002"),"是",""))</f>
        <v>是</v>
      </c>
      <c r="I2443" s="46">
        <f ca="1">IF(E2443="","",IF(OR([1]!EM_S_VAL_MV(E2443,deadline)="",[1]!EM_S_VAL_MV(E2443,deadline)="--",[1]!EM_S_VAL_MV(E2443,deadline)="null"),0,[1]!EM_S_VAL_MV(E2443,deadline)/100000000))</f>
        <v>14.70541667</v>
      </c>
      <c r="J2443" s="46">
        <f ca="1">IF(E2443="","",IF(RIGHT(LEFT($J$1,6),3)="TTM",[1]!EM_S_FA_PROFIT_TTM(E2443,LEFT(RIGHT($J$1,11),10),1)/100000000,[1]!EM_S_STM07_IS(E2443,61,LEFT(RIGHT($J$1,5),4)&amp;"-12-31",1)/100000000))</f>
        <v>-0.1035918141</v>
      </c>
      <c r="K2443" s="36">
        <f t="shared" ca="1" si="192"/>
        <v>-141.95539288272778</v>
      </c>
      <c r="L2443" s="46">
        <f ca="1">IF(E2443="","",IF(ISERROR(IF(行业估值!$E$7="最新年报",[1]!EM_S_STM07_BS(E2443,140,LEFT(RIGHT($L$1,5),4)&amp;"-12-31",1)/100000000,[1]!EM_S_STM07_BS(E2443,140,LEFT(RIGHT($L$1,11),10),1)/100000000)),0,IF(行业估值!$E$7="最新年报",[1]!EM_S_STM07_BS(E2443,140,LEFT(RIGHT($L$1,5),4)&amp;"-12-31",1)/100000000,[1]!EM_S_STM07_BS(E2443,140,LEFT(RIGHT($L$1,11),10),1)/100000000)))</f>
        <v>11.6585102149</v>
      </c>
      <c r="M2443" s="36">
        <f t="shared" ca="1" si="193"/>
        <v>1.2613461238989132</v>
      </c>
      <c r="N2443" s="37" t="str">
        <f ca="1">IF(E2443="","",IF(ISERROR([1]!EM_S_EST_NETPROFIT(E2443,行业估值!$E$6,deadline)/100000000),"-",[1]!EM_S_EST_NETPROFIT(E2443,行业估值!$E$6,deadline)/100000000))</f>
        <v>-</v>
      </c>
      <c r="O2443" s="36" t="str">
        <f t="shared" ca="1" si="194"/>
        <v>-</v>
      </c>
      <c r="T2443" s="64" t="s">
        <v>4789</v>
      </c>
      <c r="U2443" s="64" t="s">
        <v>4790</v>
      </c>
    </row>
    <row r="2444" spans="4:21">
      <c r="D2444" s="45" t="str">
        <f>IF(AND(行业估值!$B$39=$G2444,COUNTIF($G$2:$G$2552,$G2444)&gt;=1),COUNTIF($G$2:G2444,$G2444),"")</f>
        <v/>
      </c>
      <c r="E2444" s="65" t="str">
        <f t="shared" si="190"/>
        <v>600303.SH</v>
      </c>
      <c r="F2444" s="65" t="str">
        <f t="shared" si="191"/>
        <v>曙光股份</v>
      </c>
      <c r="G2444" s="34" t="str">
        <f>IF(E2444="","",IF(行业估值!$C$5="申万行业",[1]!EM_S_INFO_INDUSTRY_SW2014(E2444,"1"),IF(行业估值!$C$5="证监会行业",[1]!EM_S_INFO_INDUSTRY_CSRC1(E2444,"1"),[1]!EM_S_INFO_INDUSTRY_EM2016(E2444,"1"))))</f>
        <v>交运设备</v>
      </c>
      <c r="H2444" s="34" t="str">
        <f>IF(E2444="","",IF($H$1="上证50",[1]!EM_S_INFO_COMPINDEX(E2444,"000016"),"")&amp;IF($H$1="上证180",[1]!EM_S_INFO_COMPINDEX(E2444,"000010"),"")&amp;IF($H$1="沪深300",[1]!EM_S_INFO_COMPINDEX(E2444,"000300"),"")&amp;IF(AND($H$1="上证A股",RIGHT(E2444,2)="SH"),"是","")&amp;IF(AND($H$1="深证A股",RIGHT(E2444,2)="SZ"),"是","")&amp;IF(AND($H$1="创业板",LEFT(E2444,1)-3=0),"是","")&amp;IF(AND($H$1="全部A股",E2444&lt;&gt;0),"是","")&amp;IF(AND($H$1="中小板",LEFT(E2444,3)="002"),"是",""))</f>
        <v>是</v>
      </c>
      <c r="I2444" s="46">
        <f ca="1">IF(E2444="","",IF(OR([1]!EM_S_VAL_MV(E2444,deadline)="",[1]!EM_S_VAL_MV(E2444,deadline)="--",[1]!EM_S_VAL_MV(E2444,deadline)="null"),0,[1]!EM_S_VAL_MV(E2444,deadline)/100000000))</f>
        <v>21.686895173099998</v>
      </c>
      <c r="J2444" s="46">
        <f ca="1">IF(E2444="","",IF(RIGHT(LEFT($J$1,6),3)="TTM",[1]!EM_S_FA_PROFIT_TTM(E2444,LEFT(RIGHT($J$1,11),10),1)/100000000,[1]!EM_S_STM07_IS(E2444,61,LEFT(RIGHT($J$1,5),4)&amp;"-12-31",1)/100000000))</f>
        <v>-1.8869203551</v>
      </c>
      <c r="K2444" s="36">
        <f t="shared" ca="1" si="192"/>
        <v>-11.493275333261574</v>
      </c>
      <c r="L2444" s="46">
        <f ca="1">IF(E2444="","",IF(ISERROR(IF(行业估值!$E$7="最新年报",[1]!EM_S_STM07_BS(E2444,140,LEFT(RIGHT($L$1,5),4)&amp;"-12-31",1)/100000000,[1]!EM_S_STM07_BS(E2444,140,LEFT(RIGHT($L$1,11),10),1)/100000000)),0,IF(行业估值!$E$7="最新年报",[1]!EM_S_STM07_BS(E2444,140,LEFT(RIGHT($L$1,5),4)&amp;"-12-31",1)/100000000,[1]!EM_S_STM07_BS(E2444,140,LEFT(RIGHT($L$1,11),10),1)/100000000)))</f>
        <v>27.8649486485</v>
      </c>
      <c r="M2444" s="36">
        <f t="shared" ca="1" si="193"/>
        <v>0.77828584745184615</v>
      </c>
      <c r="N2444" s="37" t="str">
        <f ca="1">IF(E2444="","",IF(ISERROR([1]!EM_S_EST_NETPROFIT(E2444,行业估值!$E$6,deadline)/100000000),"-",[1]!EM_S_EST_NETPROFIT(E2444,行业估值!$E$6,deadline)/100000000))</f>
        <v>-</v>
      </c>
      <c r="O2444" s="36" t="str">
        <f t="shared" ca="1" si="194"/>
        <v>-</v>
      </c>
      <c r="T2444" s="64" t="s">
        <v>4791</v>
      </c>
      <c r="U2444" s="64" t="s">
        <v>4792</v>
      </c>
    </row>
    <row r="2445" spans="4:21">
      <c r="D2445" s="45" t="str">
        <f>IF(AND(行业估值!$B$39=$G2445,COUNTIF($G$2:$G$2552,$G2445)&gt;=1),COUNTIF($G$2:G2445,$G2445),"")</f>
        <v/>
      </c>
      <c r="E2445" s="65" t="str">
        <f t="shared" si="190"/>
        <v>600305.SH</v>
      </c>
      <c r="F2445" s="65" t="str">
        <f t="shared" si="191"/>
        <v>恒顺醋业</v>
      </c>
      <c r="G2445" s="34" t="str">
        <f>IF(E2445="","",IF(行业估值!$C$5="申万行业",[1]!EM_S_INFO_INDUSTRY_SW2014(E2445,"1"),IF(行业估值!$C$5="证监会行业",[1]!EM_S_INFO_INDUSTRY_CSRC1(E2445,"1"),[1]!EM_S_INFO_INDUSTRY_EM2016(E2445,"1"))))</f>
        <v>食品饮料</v>
      </c>
      <c r="H2445" s="34" t="str">
        <f>IF(E2445="","",IF($H$1="上证50",[1]!EM_S_INFO_COMPINDEX(E2445,"000016"),"")&amp;IF($H$1="上证180",[1]!EM_S_INFO_COMPINDEX(E2445,"000010"),"")&amp;IF($H$1="沪深300",[1]!EM_S_INFO_COMPINDEX(E2445,"000300"),"")&amp;IF(AND($H$1="上证A股",RIGHT(E2445,2)="SH"),"是","")&amp;IF(AND($H$1="深证A股",RIGHT(E2445,2)="SZ"),"是","")&amp;IF(AND($H$1="创业板",LEFT(E2445,1)-3=0),"是","")&amp;IF(AND($H$1="全部A股",E2445&lt;&gt;0),"是","")&amp;IF(AND($H$1="中小板",LEFT(E2445,3)="002"),"是",""))</f>
        <v>是</v>
      </c>
      <c r="I2445" s="46">
        <f ca="1">IF(E2445="","",IF(OR([1]!EM_S_VAL_MV(E2445,deadline)="",[1]!EM_S_VAL_MV(E2445,deadline)="--",[1]!EM_S_VAL_MV(E2445,deadline)="null"),0,[1]!EM_S_VAL_MV(E2445,deadline)/100000000))</f>
        <v>110.63858728</v>
      </c>
      <c r="J2445" s="46">
        <f ca="1">IF(E2445="","",IF(RIGHT(LEFT($J$1,6),3)="TTM",[1]!EM_S_FA_PROFIT_TTM(E2445,LEFT(RIGHT($J$1,11),10),1)/100000000,[1]!EM_S_STM07_IS(E2445,61,LEFT(RIGHT($J$1,5),4)&amp;"-12-31",1)/100000000))</f>
        <v>3.2740832468000001</v>
      </c>
      <c r="K2445" s="36">
        <f t="shared" ca="1" si="192"/>
        <v>33.792234020969119</v>
      </c>
      <c r="L2445" s="46">
        <f ca="1">IF(E2445="","",IF(ISERROR(IF(行业估值!$E$7="最新年报",[1]!EM_S_STM07_BS(E2445,140,LEFT(RIGHT($L$1,5),4)&amp;"-12-31",1)/100000000,[1]!EM_S_STM07_BS(E2445,140,LEFT(RIGHT($L$1,11),10),1)/100000000)),0,IF(行业估值!$E$7="最新年报",[1]!EM_S_STM07_BS(E2445,140,LEFT(RIGHT($L$1,5),4)&amp;"-12-31",1)/100000000,[1]!EM_S_STM07_BS(E2445,140,LEFT(RIGHT($L$1,11),10),1)/100000000)))</f>
        <v>21.914118284200001</v>
      </c>
      <c r="M2445" s="36">
        <f t="shared" ca="1" si="193"/>
        <v>5.0487355158509848</v>
      </c>
      <c r="N2445" s="37">
        <f ca="1">IF(E2445="","",IF(ISERROR([1]!EM_S_EST_NETPROFIT(E2445,行业估值!$E$6,deadline)/100000000),"-",[1]!EM_S_EST_NETPROFIT(E2445,行业估值!$E$6,deadline)/100000000))</f>
        <v>3.4134285714285721</v>
      </c>
      <c r="O2445" s="36">
        <f t="shared" ca="1" si="194"/>
        <v>32.412744243743191</v>
      </c>
      <c r="T2445" s="64" t="s">
        <v>4793</v>
      </c>
      <c r="U2445" s="64" t="s">
        <v>4794</v>
      </c>
    </row>
    <row r="2446" spans="4:21">
      <c r="D2446" s="45" t="str">
        <f>IF(AND(行业估值!$B$39=$G2446,COUNTIF($G$2:$G$2552,$G2446)&gt;=1),COUNTIF($G$2:G2446,$G2446),"")</f>
        <v/>
      </c>
      <c r="E2446" s="65" t="str">
        <f t="shared" si="190"/>
        <v>600306.SH</v>
      </c>
      <c r="F2446" s="65" t="str">
        <f t="shared" si="191"/>
        <v>商业城</v>
      </c>
      <c r="G2446" s="34" t="str">
        <f>IF(E2446="","",IF(行业估值!$C$5="申万行业",[1]!EM_S_INFO_INDUSTRY_SW2014(E2446,"1"),IF(行业估值!$C$5="证监会行业",[1]!EM_S_INFO_INDUSTRY_CSRC1(E2446,"1"),[1]!EM_S_INFO_INDUSTRY_EM2016(E2446,"1"))))</f>
        <v>商贸零售</v>
      </c>
      <c r="H2446" s="34" t="str">
        <f>IF(E2446="","",IF($H$1="上证50",[1]!EM_S_INFO_COMPINDEX(E2446,"000016"),"")&amp;IF($H$1="上证180",[1]!EM_S_INFO_COMPINDEX(E2446,"000010"),"")&amp;IF($H$1="沪深300",[1]!EM_S_INFO_COMPINDEX(E2446,"000300"),"")&amp;IF(AND($H$1="上证A股",RIGHT(E2446,2)="SH"),"是","")&amp;IF(AND($H$1="深证A股",RIGHT(E2446,2)="SZ"),"是","")&amp;IF(AND($H$1="创业板",LEFT(E2446,1)-3=0),"是","")&amp;IF(AND($H$1="全部A股",E2446&lt;&gt;0),"是","")&amp;IF(AND($H$1="中小板",LEFT(E2446,3)="002"),"是",""))</f>
        <v>是</v>
      </c>
      <c r="I2446" s="46">
        <f ca="1">IF(E2446="","",IF(OR([1]!EM_S_VAL_MV(E2446,deadline)="",[1]!EM_S_VAL_MV(E2446,deadline)="--",[1]!EM_S_VAL_MV(E2446,deadline)="null"),0,[1]!EM_S_VAL_MV(E2446,deadline)/100000000))</f>
        <v>9.7620127064000002</v>
      </c>
      <c r="J2446" s="46">
        <f ca="1">IF(E2446="","",IF(RIGHT(LEFT($J$1,6),3)="TTM",[1]!EM_S_FA_PROFIT_TTM(E2446,LEFT(RIGHT($J$1,11),10),1)/100000000,[1]!EM_S_STM07_IS(E2446,61,LEFT(RIGHT($J$1,5),4)&amp;"-12-31",1)/100000000))</f>
        <v>-1.1902703073000001</v>
      </c>
      <c r="K2446" s="36">
        <f t="shared" ca="1" si="192"/>
        <v>-8.2015090576728529</v>
      </c>
      <c r="L2446" s="46">
        <f ca="1">IF(E2446="","",IF(ISERROR(IF(行业估值!$E$7="最新年报",[1]!EM_S_STM07_BS(E2446,140,LEFT(RIGHT($L$1,5),4)&amp;"-12-31",1)/100000000,[1]!EM_S_STM07_BS(E2446,140,LEFT(RIGHT($L$1,11),10),1)/100000000)),0,IF(行业估值!$E$7="最新年报",[1]!EM_S_STM07_BS(E2446,140,LEFT(RIGHT($L$1,5),4)&amp;"-12-31",1)/100000000,[1]!EM_S_STM07_BS(E2446,140,LEFT(RIGHT($L$1,11),10),1)/100000000)))</f>
        <v>-0.56142017329999994</v>
      </c>
      <c r="M2446" s="36">
        <f t="shared" ca="1" si="193"/>
        <v>-17.388068991214499</v>
      </c>
      <c r="N2446" s="37" t="str">
        <f ca="1">IF(E2446="","",IF(ISERROR([1]!EM_S_EST_NETPROFIT(E2446,行业估值!$E$6,deadline)/100000000),"-",[1]!EM_S_EST_NETPROFIT(E2446,行业估值!$E$6,deadline)/100000000))</f>
        <v>-</v>
      </c>
      <c r="O2446" s="36" t="str">
        <f t="shared" ca="1" si="194"/>
        <v>-</v>
      </c>
      <c r="T2446" s="64" t="s">
        <v>4795</v>
      </c>
      <c r="U2446" s="64" t="s">
        <v>4796</v>
      </c>
    </row>
    <row r="2447" spans="4:21">
      <c r="D2447" s="45" t="str">
        <f>IF(AND(行业估值!$B$39=$G2447,COUNTIF($G$2:$G$2552,$G2447)&gt;=1),COUNTIF($G$2:G2447,$G2447),"")</f>
        <v/>
      </c>
      <c r="E2447" s="65" t="str">
        <f t="shared" si="190"/>
        <v>600307.SH</v>
      </c>
      <c r="F2447" s="65" t="str">
        <f t="shared" si="191"/>
        <v>酒钢宏兴</v>
      </c>
      <c r="G2447" s="34" t="str">
        <f>IF(E2447="","",IF(行业估值!$C$5="申万行业",[1]!EM_S_INFO_INDUSTRY_SW2014(E2447,"1"),IF(行业估值!$C$5="证监会行业",[1]!EM_S_INFO_INDUSTRY_CSRC1(E2447,"1"),[1]!EM_S_INFO_INDUSTRY_EM2016(E2447,"1"))))</f>
        <v>钢铁</v>
      </c>
      <c r="H2447" s="34" t="str">
        <f>IF(E2447="","",IF($H$1="上证50",[1]!EM_S_INFO_COMPINDEX(E2447,"000016"),"")&amp;IF($H$1="上证180",[1]!EM_S_INFO_COMPINDEX(E2447,"000010"),"")&amp;IF($H$1="沪深300",[1]!EM_S_INFO_COMPINDEX(E2447,"000300"),"")&amp;IF(AND($H$1="上证A股",RIGHT(E2447,2)="SH"),"是","")&amp;IF(AND($H$1="深证A股",RIGHT(E2447,2)="SZ"),"是","")&amp;IF(AND($H$1="创业板",LEFT(E2447,1)-3=0),"是","")&amp;IF(AND($H$1="全部A股",E2447&lt;&gt;0),"是","")&amp;IF(AND($H$1="中小板",LEFT(E2447,3)="002"),"是",""))</f>
        <v>是</v>
      </c>
      <c r="I2447" s="46">
        <f ca="1">IF(E2447="","",IF(OR([1]!EM_S_VAL_MV(E2447,deadline)="",[1]!EM_S_VAL_MV(E2447,deadline)="--",[1]!EM_S_VAL_MV(E2447,deadline)="null"),0,[1]!EM_S_VAL_MV(E2447,deadline)/100000000))</f>
        <v>127.14615570719999</v>
      </c>
      <c r="J2447" s="46">
        <f ca="1">IF(E2447="","",IF(RIGHT(LEFT($J$1,6),3)="TTM",[1]!EM_S_FA_PROFIT_TTM(E2447,LEFT(RIGHT($J$1,11),10),1)/100000000,[1]!EM_S_STM07_IS(E2447,61,LEFT(RIGHT($J$1,5),4)&amp;"-12-31",1)/100000000))</f>
        <v>12.813798270099999</v>
      </c>
      <c r="K2447" s="36">
        <f t="shared" ca="1" si="192"/>
        <v>9.9225969558054974</v>
      </c>
      <c r="L2447" s="46">
        <f ca="1">IF(E2447="","",IF(ISERROR(IF(行业估值!$E$7="最新年报",[1]!EM_S_STM07_BS(E2447,140,LEFT(RIGHT($L$1,5),4)&amp;"-12-31",1)/100000000,[1]!EM_S_STM07_BS(E2447,140,LEFT(RIGHT($L$1,11),10),1)/100000000)),0,IF(行业估值!$E$7="最新年报",[1]!EM_S_STM07_BS(E2447,140,LEFT(RIGHT($L$1,5),4)&amp;"-12-31",1)/100000000,[1]!EM_S_STM07_BS(E2447,140,LEFT(RIGHT($L$1,11),10),1)/100000000)))</f>
        <v>118.362180818</v>
      </c>
      <c r="M2447" s="36">
        <f t="shared" ca="1" si="193"/>
        <v>1.0742126820281108</v>
      </c>
      <c r="N2447" s="37">
        <f ca="1">IF(E2447="","",IF(ISERROR([1]!EM_S_EST_NETPROFIT(E2447,行业估值!$E$6,deadline)/100000000),"-",[1]!EM_S_EST_NETPROFIT(E2447,行业估值!$E$6,deadline)/100000000))</f>
        <v>16.690000000000001</v>
      </c>
      <c r="O2447" s="36">
        <f t="shared" ca="1" si="194"/>
        <v>7.6181039968364281</v>
      </c>
      <c r="T2447" s="64" t="s">
        <v>4797</v>
      </c>
      <c r="U2447" s="64" t="s">
        <v>4798</v>
      </c>
    </row>
    <row r="2448" spans="4:21">
      <c r="D2448" s="45" t="str">
        <f>IF(AND(行业估值!$B$39=$G2448,COUNTIF($G$2:$G$2552,$G2448)&gt;=1),COUNTIF($G$2:G2448,$G2448),"")</f>
        <v/>
      </c>
      <c r="E2448" s="65" t="str">
        <f t="shared" si="190"/>
        <v>600308.SH</v>
      </c>
      <c r="F2448" s="65" t="str">
        <f t="shared" si="191"/>
        <v>华泰股份</v>
      </c>
      <c r="G2448" s="34" t="str">
        <f>IF(E2448="","",IF(行业估值!$C$5="申万行业",[1]!EM_S_INFO_INDUSTRY_SW2014(E2448,"1"),IF(行业估值!$C$5="证监会行业",[1]!EM_S_INFO_INDUSTRY_CSRC1(E2448,"1"),[1]!EM_S_INFO_INDUSTRY_EM2016(E2448,"1"))))</f>
        <v>轻工制造</v>
      </c>
      <c r="H2448" s="34" t="str">
        <f>IF(E2448="","",IF($H$1="上证50",[1]!EM_S_INFO_COMPINDEX(E2448,"000016"),"")&amp;IF($H$1="上证180",[1]!EM_S_INFO_COMPINDEX(E2448,"000010"),"")&amp;IF($H$1="沪深300",[1]!EM_S_INFO_COMPINDEX(E2448,"000300"),"")&amp;IF(AND($H$1="上证A股",RIGHT(E2448,2)="SH"),"是","")&amp;IF(AND($H$1="深证A股",RIGHT(E2448,2)="SZ"),"是","")&amp;IF(AND($H$1="创业板",LEFT(E2448,1)-3=0),"是","")&amp;IF(AND($H$1="全部A股",E2448&lt;&gt;0),"是","")&amp;IF(AND($H$1="中小板",LEFT(E2448,3)="002"),"是",""))</f>
        <v>是</v>
      </c>
      <c r="I2448" s="46">
        <f ca="1">IF(E2448="","",IF(OR([1]!EM_S_VAL_MV(E2448,deadline)="",[1]!EM_S_VAL_MV(E2448,deadline)="--",[1]!EM_S_VAL_MV(E2448,deadline)="null"),0,[1]!EM_S_VAL_MV(E2448,deadline)/100000000))</f>
        <v>49.387848023700002</v>
      </c>
      <c r="J2448" s="46">
        <f ca="1">IF(E2448="","",IF(RIGHT(LEFT($J$1,6),3)="TTM",[1]!EM_S_FA_PROFIT_TTM(E2448,LEFT(RIGHT($J$1,11),10),1)/100000000,[1]!EM_S_STM07_IS(E2448,61,LEFT(RIGHT($J$1,5),4)&amp;"-12-31",1)/100000000))</f>
        <v>5.3031730540000002</v>
      </c>
      <c r="K2448" s="36">
        <f t="shared" ca="1" si="192"/>
        <v>9.3128863645979756</v>
      </c>
      <c r="L2448" s="46">
        <f ca="1">IF(E2448="","",IF(ISERROR(IF(行业估值!$E$7="最新年报",[1]!EM_S_STM07_BS(E2448,140,LEFT(RIGHT($L$1,5),4)&amp;"-12-31",1)/100000000,[1]!EM_S_STM07_BS(E2448,140,LEFT(RIGHT($L$1,11),10),1)/100000000)),0,IF(行业估值!$E$7="最新年报",[1]!EM_S_STM07_BS(E2448,140,LEFT(RIGHT($L$1,5),4)&amp;"-12-31",1)/100000000,[1]!EM_S_STM07_BS(E2448,140,LEFT(RIGHT($L$1,11),10),1)/100000000)))</f>
        <v>79.7603115215</v>
      </c>
      <c r="M2448" s="36">
        <f t="shared" ca="1" si="193"/>
        <v>0.61920329900400561</v>
      </c>
      <c r="N2448" s="37" t="str">
        <f ca="1">IF(E2448="","",IF(ISERROR([1]!EM_S_EST_NETPROFIT(E2448,行业估值!$E$6,deadline)/100000000),"-",[1]!EM_S_EST_NETPROFIT(E2448,行业估值!$E$6,deadline)/100000000))</f>
        <v>-</v>
      </c>
      <c r="O2448" s="36" t="str">
        <f t="shared" ca="1" si="194"/>
        <v>-</v>
      </c>
      <c r="T2448" s="64" t="s">
        <v>4799</v>
      </c>
      <c r="U2448" s="64" t="s">
        <v>4800</v>
      </c>
    </row>
    <row r="2449" spans="4:21">
      <c r="D2449" s="45" t="str">
        <f>IF(AND(行业估值!$B$39=$G2449,COUNTIF($G$2:$G$2552,$G2449)&gt;=1),COUNTIF($G$2:G2449,$G2449),"")</f>
        <v/>
      </c>
      <c r="E2449" s="65" t="str">
        <f t="shared" si="190"/>
        <v>600309.SH</v>
      </c>
      <c r="F2449" s="65" t="str">
        <f t="shared" si="191"/>
        <v>万华化学</v>
      </c>
      <c r="G2449" s="34" t="str">
        <f>IF(E2449="","",IF(行业估值!$C$5="申万行业",[1]!EM_S_INFO_INDUSTRY_SW2014(E2449,"1"),IF(行业估值!$C$5="证监会行业",[1]!EM_S_INFO_INDUSTRY_CSRC1(E2449,"1"),[1]!EM_S_INFO_INDUSTRY_EM2016(E2449,"1"))))</f>
        <v>基础化工</v>
      </c>
      <c r="H2449" s="34" t="str">
        <f>IF(E2449="","",IF($H$1="上证50",[1]!EM_S_INFO_COMPINDEX(E2449,"000016"),"")&amp;IF($H$1="上证180",[1]!EM_S_INFO_COMPINDEX(E2449,"000010"),"")&amp;IF($H$1="沪深300",[1]!EM_S_INFO_COMPINDEX(E2449,"000300"),"")&amp;IF(AND($H$1="上证A股",RIGHT(E2449,2)="SH"),"是","")&amp;IF(AND($H$1="深证A股",RIGHT(E2449,2)="SZ"),"是","")&amp;IF(AND($H$1="创业板",LEFT(E2449,1)-3=0),"是","")&amp;IF(AND($H$1="全部A股",E2449&lt;&gt;0),"是","")&amp;IF(AND($H$1="中小板",LEFT(E2449,3)="002"),"是",""))</f>
        <v>是</v>
      </c>
      <c r="I2449" s="46">
        <f ca="1">IF(E2449="","",IF(OR([1]!EM_S_VAL_MV(E2449,deadline)="",[1]!EM_S_VAL_MV(E2449,deadline)="--",[1]!EM_S_VAL_MV(E2449,deadline)="null"),0,[1]!EM_S_VAL_MV(E2449,deadline)/100000000))</f>
        <v>1532.1963534879999</v>
      </c>
      <c r="J2449" s="46">
        <f ca="1">IF(E2449="","",IF(RIGHT(LEFT($J$1,6),3)="TTM",[1]!EM_S_FA_PROFIT_TTM(E2449,LEFT(RIGHT($J$1,11),10),1)/100000000,[1]!EM_S_STM07_IS(E2449,61,LEFT(RIGHT($J$1,5),4)&amp;"-12-31",1)/100000000))</f>
        <v>71.729990366400003</v>
      </c>
      <c r="K2449" s="36">
        <f t="shared" ca="1" si="192"/>
        <v>21.360610055312602</v>
      </c>
      <c r="L2449" s="46">
        <f ca="1">IF(E2449="","",IF(ISERROR(IF(行业估值!$E$7="最新年报",[1]!EM_S_STM07_BS(E2449,140,LEFT(RIGHT($L$1,5),4)&amp;"-12-31",1)/100000000,[1]!EM_S_STM07_BS(E2449,140,LEFT(RIGHT($L$1,11),10),1)/100000000)),0,IF(行业估值!$E$7="最新年报",[1]!EM_S_STM07_BS(E2449,140,LEFT(RIGHT($L$1,5),4)&amp;"-12-31",1)/100000000,[1]!EM_S_STM07_BS(E2449,140,LEFT(RIGHT($L$1,11),10),1)/100000000)))</f>
        <v>403.41465629499999</v>
      </c>
      <c r="M2449" s="36">
        <f t="shared" ca="1" si="193"/>
        <v>3.7980681405079388</v>
      </c>
      <c r="N2449" s="37">
        <f ca="1">IF(E2449="","",IF(ISERROR([1]!EM_S_EST_NETPROFIT(E2449,行业估值!$E$6,deadline)/100000000),"-",[1]!EM_S_EST_NETPROFIT(E2449,行业估值!$E$6,deadline)/100000000))</f>
        <v>109.00532857142859</v>
      </c>
      <c r="O2449" s="36">
        <f t="shared" ca="1" si="194"/>
        <v>14.056160130593874</v>
      </c>
      <c r="T2449" s="64" t="s">
        <v>4801</v>
      </c>
      <c r="U2449" s="64" t="s">
        <v>4802</v>
      </c>
    </row>
    <row r="2450" spans="4:21">
      <c r="D2450" s="45" t="str">
        <f>IF(AND(行业估值!$B$39=$G2450,COUNTIF($G$2:$G$2552,$G2450)&gt;=1),COUNTIF($G$2:G2450,$G2450),"")</f>
        <v/>
      </c>
      <c r="E2450" s="65" t="str">
        <f t="shared" si="190"/>
        <v>600310.SH</v>
      </c>
      <c r="F2450" s="65" t="str">
        <f t="shared" si="191"/>
        <v>桂东电力</v>
      </c>
      <c r="G2450" s="34" t="str">
        <f>IF(E2450="","",IF(行业估值!$C$5="申万行业",[1]!EM_S_INFO_INDUSTRY_SW2014(E2450,"1"),IF(行业估值!$C$5="证监会行业",[1]!EM_S_INFO_INDUSTRY_CSRC1(E2450,"1"),[1]!EM_S_INFO_INDUSTRY_EM2016(E2450,"1"))))</f>
        <v>公用事业</v>
      </c>
      <c r="H2450" s="34" t="str">
        <f>IF(E2450="","",IF($H$1="上证50",[1]!EM_S_INFO_COMPINDEX(E2450,"000016"),"")&amp;IF($H$1="上证180",[1]!EM_S_INFO_COMPINDEX(E2450,"000010"),"")&amp;IF($H$1="沪深300",[1]!EM_S_INFO_COMPINDEX(E2450,"000300"),"")&amp;IF(AND($H$1="上证A股",RIGHT(E2450,2)="SH"),"是","")&amp;IF(AND($H$1="深证A股",RIGHT(E2450,2)="SZ"),"是","")&amp;IF(AND($H$1="创业板",LEFT(E2450,1)-3=0),"是","")&amp;IF(AND($H$1="全部A股",E2450&lt;&gt;0),"是","")&amp;IF(AND($H$1="中小板",LEFT(E2450,3)="002"),"是",""))</f>
        <v>是</v>
      </c>
      <c r="I2450" s="46">
        <f ca="1">IF(E2450="","",IF(OR([1]!EM_S_VAL_MV(E2450,deadline)="",[1]!EM_S_VAL_MV(E2450,deadline)="--",[1]!EM_S_VAL_MV(E2450,deadline)="null"),0,[1]!EM_S_VAL_MV(E2450,deadline)/100000000))</f>
        <v>32.034892499999998</v>
      </c>
      <c r="J2450" s="46">
        <f ca="1">IF(E2450="","",IF(RIGHT(LEFT($J$1,6),3)="TTM",[1]!EM_S_FA_PROFIT_TTM(E2450,LEFT(RIGHT($J$1,11),10),1)/100000000,[1]!EM_S_STM07_IS(E2450,61,LEFT(RIGHT($J$1,5),4)&amp;"-12-31",1)/100000000))</f>
        <v>2.7729117480000003</v>
      </c>
      <c r="K2450" s="36">
        <f t="shared" ca="1" si="192"/>
        <v>11.552799155294283</v>
      </c>
      <c r="L2450" s="46">
        <f ca="1">IF(E2450="","",IF(ISERROR(IF(行业估值!$E$7="最新年报",[1]!EM_S_STM07_BS(E2450,140,LEFT(RIGHT($L$1,5),4)&amp;"-12-31",1)/100000000,[1]!EM_S_STM07_BS(E2450,140,LEFT(RIGHT($L$1,11),10),1)/100000000)),0,IF(行业估值!$E$7="最新年报",[1]!EM_S_STM07_BS(E2450,140,LEFT(RIGHT($L$1,5),4)&amp;"-12-31",1)/100000000,[1]!EM_S_STM07_BS(E2450,140,LEFT(RIGHT($L$1,11),10),1)/100000000)))</f>
        <v>20.3507970217</v>
      </c>
      <c r="M2450" s="36">
        <f t="shared" ca="1" si="193"/>
        <v>1.5741345395878736</v>
      </c>
      <c r="N2450" s="37" t="str">
        <f ca="1">IF(E2450="","",IF(ISERROR([1]!EM_S_EST_NETPROFIT(E2450,行业估值!$E$6,deadline)/100000000),"-",[1]!EM_S_EST_NETPROFIT(E2450,行业估值!$E$6,deadline)/100000000))</f>
        <v>-</v>
      </c>
      <c r="O2450" s="36" t="str">
        <f t="shared" ca="1" si="194"/>
        <v>-</v>
      </c>
      <c r="T2450" s="64" t="s">
        <v>4803</v>
      </c>
      <c r="U2450" s="64" t="s">
        <v>4804</v>
      </c>
    </row>
    <row r="2451" spans="4:21">
      <c r="D2451" s="45" t="str">
        <f>IF(AND(行业估值!$B$39=$G2451,COUNTIF($G$2:$G$2552,$G2451)&gt;=1),COUNTIF($G$2:G2451,$G2451),"")</f>
        <v/>
      </c>
      <c r="E2451" s="65" t="str">
        <f t="shared" si="190"/>
        <v>600311.SH</v>
      </c>
      <c r="F2451" s="65" t="str">
        <f t="shared" si="191"/>
        <v>荣华实业</v>
      </c>
      <c r="G2451" s="34" t="str">
        <f>IF(E2451="","",IF(行业估值!$C$5="申万行业",[1]!EM_S_INFO_INDUSTRY_SW2014(E2451,"1"),IF(行业估值!$C$5="证监会行业",[1]!EM_S_INFO_INDUSTRY_CSRC1(E2451,"1"),[1]!EM_S_INFO_INDUSTRY_EM2016(E2451,"1"))))</f>
        <v>有色金属</v>
      </c>
      <c r="H2451" s="34" t="str">
        <f>IF(E2451="","",IF($H$1="上证50",[1]!EM_S_INFO_COMPINDEX(E2451,"000016"),"")&amp;IF($H$1="上证180",[1]!EM_S_INFO_COMPINDEX(E2451,"000010"),"")&amp;IF($H$1="沪深300",[1]!EM_S_INFO_COMPINDEX(E2451,"000300"),"")&amp;IF(AND($H$1="上证A股",RIGHT(E2451,2)="SH"),"是","")&amp;IF(AND($H$1="深证A股",RIGHT(E2451,2)="SZ"),"是","")&amp;IF(AND($H$1="创业板",LEFT(E2451,1)-3=0),"是","")&amp;IF(AND($H$1="全部A股",E2451&lt;&gt;0),"是","")&amp;IF(AND($H$1="中小板",LEFT(E2451,3)="002"),"是",""))</f>
        <v>是</v>
      </c>
      <c r="I2451" s="46">
        <f ca="1">IF(E2451="","",IF(OR([1]!EM_S_VAL_MV(E2451,deadline)="",[1]!EM_S_VAL_MV(E2451,deadline)="--",[1]!EM_S_VAL_MV(E2451,deadline)="null"),0,[1]!EM_S_VAL_MV(E2451,deadline)/100000000))</f>
        <v>21.365760000000002</v>
      </c>
      <c r="J2451" s="46">
        <f ca="1">IF(E2451="","",IF(RIGHT(LEFT($J$1,6),3)="TTM",[1]!EM_S_FA_PROFIT_TTM(E2451,LEFT(RIGHT($J$1,11),10),1)/100000000,[1]!EM_S_STM07_IS(E2451,61,LEFT(RIGHT($J$1,5),4)&amp;"-12-31",1)/100000000))</f>
        <v>-0.96722575459999993</v>
      </c>
      <c r="K2451" s="36">
        <f t="shared" ca="1" si="192"/>
        <v>-22.089734375234762</v>
      </c>
      <c r="L2451" s="46">
        <f ca="1">IF(E2451="","",IF(ISERROR(IF(行业估值!$E$7="最新年报",[1]!EM_S_STM07_BS(E2451,140,LEFT(RIGHT($L$1,5),4)&amp;"-12-31",1)/100000000,[1]!EM_S_STM07_BS(E2451,140,LEFT(RIGHT($L$1,11),10),1)/100000000)),0,IF(行业估值!$E$7="最新年报",[1]!EM_S_STM07_BS(E2451,140,LEFT(RIGHT($L$1,5),4)&amp;"-12-31",1)/100000000,[1]!EM_S_STM07_BS(E2451,140,LEFT(RIGHT($L$1,11),10),1)/100000000)))</f>
        <v>6.7639352892999991</v>
      </c>
      <c r="M2451" s="36">
        <f t="shared" ca="1" si="193"/>
        <v>3.1587765237492609</v>
      </c>
      <c r="N2451" s="37" t="str">
        <f ca="1">IF(E2451="","",IF(ISERROR([1]!EM_S_EST_NETPROFIT(E2451,行业估值!$E$6,deadline)/100000000),"-",[1]!EM_S_EST_NETPROFIT(E2451,行业估值!$E$6,deadline)/100000000))</f>
        <v>-</v>
      </c>
      <c r="O2451" s="36" t="str">
        <f t="shared" ca="1" si="194"/>
        <v>-</v>
      </c>
      <c r="T2451" s="64" t="s">
        <v>4805</v>
      </c>
      <c r="U2451" s="64" t="s">
        <v>4806</v>
      </c>
    </row>
    <row r="2452" spans="4:21">
      <c r="D2452" s="45" t="str">
        <f>IF(AND(行业估值!$B$39=$G2452,COUNTIF($G$2:$G$2552,$G2452)&gt;=1),COUNTIF($G$2:G2452,$G2452),"")</f>
        <v/>
      </c>
      <c r="E2452" s="65" t="str">
        <f t="shared" si="190"/>
        <v>600312.SH</v>
      </c>
      <c r="F2452" s="65" t="str">
        <f t="shared" si="191"/>
        <v>平高电气</v>
      </c>
      <c r="G2452" s="34" t="str">
        <f>IF(E2452="","",IF(行业估值!$C$5="申万行业",[1]!EM_S_INFO_INDUSTRY_SW2014(E2452,"1"),IF(行业估值!$C$5="证监会行业",[1]!EM_S_INFO_INDUSTRY_CSRC1(E2452,"1"),[1]!EM_S_INFO_INDUSTRY_EM2016(E2452,"1"))))</f>
        <v>电气设备</v>
      </c>
      <c r="H2452" s="34" t="str">
        <f>IF(E2452="","",IF($H$1="上证50",[1]!EM_S_INFO_COMPINDEX(E2452,"000016"),"")&amp;IF($H$1="上证180",[1]!EM_S_INFO_COMPINDEX(E2452,"000010"),"")&amp;IF($H$1="沪深300",[1]!EM_S_INFO_COMPINDEX(E2452,"000300"),"")&amp;IF(AND($H$1="上证A股",RIGHT(E2452,2)="SH"),"是","")&amp;IF(AND($H$1="深证A股",RIGHT(E2452,2)="SZ"),"是","")&amp;IF(AND($H$1="创业板",LEFT(E2452,1)-3=0),"是","")&amp;IF(AND($H$1="全部A股",E2452&lt;&gt;0),"是","")&amp;IF(AND($H$1="中小板",LEFT(E2452,3)="002"),"是",""))</f>
        <v>是</v>
      </c>
      <c r="I2452" s="46">
        <f ca="1">IF(E2452="","",IF(OR([1]!EM_S_VAL_MV(E2452,deadline)="",[1]!EM_S_VAL_MV(E2452,deadline)="--",[1]!EM_S_VAL_MV(E2452,deadline)="null"),0,[1]!EM_S_VAL_MV(E2452,deadline)/100000000))</f>
        <v>86.028810990599993</v>
      </c>
      <c r="J2452" s="46">
        <f ca="1">IF(E2452="","",IF(RIGHT(LEFT($J$1,6),3)="TTM",[1]!EM_S_FA_PROFIT_TTM(E2452,LEFT(RIGHT($J$1,11),10),1)/100000000,[1]!EM_S_STM07_IS(E2452,61,LEFT(RIGHT($J$1,5),4)&amp;"-12-31",1)/100000000))</f>
        <v>3.8596004852999997</v>
      </c>
      <c r="K2452" s="36">
        <f t="shared" ca="1" si="192"/>
        <v>22.289563730302291</v>
      </c>
      <c r="L2452" s="46">
        <f ca="1">IF(E2452="","",IF(ISERROR(IF(行业估值!$E$7="最新年报",[1]!EM_S_STM07_BS(E2452,140,LEFT(RIGHT($L$1,5),4)&amp;"-12-31",1)/100000000,[1]!EM_S_STM07_BS(E2452,140,LEFT(RIGHT($L$1,11),10),1)/100000000)),0,IF(行业估值!$E$7="最新年报",[1]!EM_S_STM07_BS(E2452,140,LEFT(RIGHT($L$1,5),4)&amp;"-12-31",1)/100000000,[1]!EM_S_STM07_BS(E2452,140,LEFT(RIGHT($L$1,11),10),1)/100000000)))</f>
        <v>89.556389373700014</v>
      </c>
      <c r="M2452" s="36">
        <f t="shared" ca="1" si="193"/>
        <v>0.96061053367861693</v>
      </c>
      <c r="N2452" s="37">
        <f ca="1">IF(E2452="","",IF(ISERROR([1]!EM_S_EST_NETPROFIT(E2452,行业估值!$E$6,deadline)/100000000),"-",[1]!EM_S_EST_NETPROFIT(E2452,行业估值!$E$6,deadline)/100000000))</f>
        <v>5.694</v>
      </c>
      <c r="O2452" s="36">
        <f t="shared" ca="1" si="194"/>
        <v>15.108677729293992</v>
      </c>
      <c r="T2452" s="64" t="s">
        <v>4807</v>
      </c>
      <c r="U2452" s="64" t="s">
        <v>4808</v>
      </c>
    </row>
    <row r="2453" spans="4:21">
      <c r="D2453" s="45" t="str">
        <f>IF(AND(行业估值!$B$39=$G2453,COUNTIF($G$2:$G$2552,$G2453)&gt;=1),COUNTIF($G$2:G2453,$G2453),"")</f>
        <v/>
      </c>
      <c r="E2453" s="65" t="str">
        <f t="shared" si="190"/>
        <v>600313.SH</v>
      </c>
      <c r="F2453" s="65" t="str">
        <f t="shared" si="191"/>
        <v>农发种业</v>
      </c>
      <c r="G2453" s="34" t="str">
        <f>IF(E2453="","",IF(行业估值!$C$5="申万行业",[1]!EM_S_INFO_INDUSTRY_SW2014(E2453,"1"),IF(行业估值!$C$5="证监会行业",[1]!EM_S_INFO_INDUSTRY_CSRC1(E2453,"1"),[1]!EM_S_INFO_INDUSTRY_EM2016(E2453,"1"))))</f>
        <v>基础化工</v>
      </c>
      <c r="H2453" s="34" t="str">
        <f>IF(E2453="","",IF($H$1="上证50",[1]!EM_S_INFO_COMPINDEX(E2453,"000016"),"")&amp;IF($H$1="上证180",[1]!EM_S_INFO_COMPINDEX(E2453,"000010"),"")&amp;IF($H$1="沪深300",[1]!EM_S_INFO_COMPINDEX(E2453,"000300"),"")&amp;IF(AND($H$1="上证A股",RIGHT(E2453,2)="SH"),"是","")&amp;IF(AND($H$1="深证A股",RIGHT(E2453,2)="SZ"),"是","")&amp;IF(AND($H$1="创业板",LEFT(E2453,1)-3=0),"是","")&amp;IF(AND($H$1="全部A股",E2453&lt;&gt;0),"是","")&amp;IF(AND($H$1="中小板",LEFT(E2453,3)="002"),"是",""))</f>
        <v>是</v>
      </c>
      <c r="I2453" s="46">
        <f ca="1">IF(E2453="","",IF(OR([1]!EM_S_VAL_MV(E2453,deadline)="",[1]!EM_S_VAL_MV(E2453,deadline)="--",[1]!EM_S_VAL_MV(E2453,deadline)="null"),0,[1]!EM_S_VAL_MV(E2453,deadline)/100000000))</f>
        <v>29.111144034699997</v>
      </c>
      <c r="J2453" s="46">
        <f ca="1">IF(E2453="","",IF(RIGHT(LEFT($J$1,6),3)="TTM",[1]!EM_S_FA_PROFIT_TTM(E2453,LEFT(RIGHT($J$1,11),10),1)/100000000,[1]!EM_S_STM07_IS(E2453,61,LEFT(RIGHT($J$1,5),4)&amp;"-12-31",1)/100000000))</f>
        <v>0.34311182779999999</v>
      </c>
      <c r="K2453" s="36">
        <f t="shared" ca="1" si="192"/>
        <v>84.844478318797258</v>
      </c>
      <c r="L2453" s="46">
        <f ca="1">IF(E2453="","",IF(ISERROR(IF(行业估值!$E$7="最新年报",[1]!EM_S_STM07_BS(E2453,140,LEFT(RIGHT($L$1,5),4)&amp;"-12-31",1)/100000000,[1]!EM_S_STM07_BS(E2453,140,LEFT(RIGHT($L$1,11),10),1)/100000000)),0,IF(行业估值!$E$7="最新年报",[1]!EM_S_STM07_BS(E2453,140,LEFT(RIGHT($L$1,5),4)&amp;"-12-31",1)/100000000,[1]!EM_S_STM07_BS(E2453,140,LEFT(RIGHT($L$1,11),10),1)/100000000)))</f>
        <v>14.1125774765</v>
      </c>
      <c r="M2453" s="36">
        <f t="shared" ca="1" si="193"/>
        <v>2.0627801040012237</v>
      </c>
      <c r="N2453" s="37" t="str">
        <f ca="1">IF(E2453="","",IF(ISERROR([1]!EM_S_EST_NETPROFIT(E2453,行业估值!$E$6,deadline)/100000000),"-",[1]!EM_S_EST_NETPROFIT(E2453,行业估值!$E$6,deadline)/100000000))</f>
        <v>-</v>
      </c>
      <c r="O2453" s="36" t="str">
        <f t="shared" ca="1" si="194"/>
        <v>-</v>
      </c>
      <c r="T2453" s="64" t="s">
        <v>4809</v>
      </c>
      <c r="U2453" s="64" t="s">
        <v>4810</v>
      </c>
    </row>
    <row r="2454" spans="4:21">
      <c r="D2454" s="45" t="str">
        <f>IF(AND(行业估值!$B$39=$G2454,COUNTIF($G$2:$G$2552,$G2454)&gt;=1),COUNTIF($G$2:G2454,$G2454),"")</f>
        <v/>
      </c>
      <c r="E2454" s="65" t="str">
        <f t="shared" si="190"/>
        <v>600315.SH</v>
      </c>
      <c r="F2454" s="65" t="str">
        <f t="shared" si="191"/>
        <v>上海家化</v>
      </c>
      <c r="G2454" s="34" t="str">
        <f>IF(E2454="","",IF(行业估值!$C$5="申万行业",[1]!EM_S_INFO_INDUSTRY_SW2014(E2454,"1"),IF(行业估值!$C$5="证监会行业",[1]!EM_S_INFO_INDUSTRY_CSRC1(E2454,"1"),[1]!EM_S_INFO_INDUSTRY_EM2016(E2454,"1"))))</f>
        <v>基础化工</v>
      </c>
      <c r="H2454" s="34" t="str">
        <f>IF(E2454="","",IF($H$1="上证50",[1]!EM_S_INFO_COMPINDEX(E2454,"000016"),"")&amp;IF($H$1="上证180",[1]!EM_S_INFO_COMPINDEX(E2454,"000010"),"")&amp;IF($H$1="沪深300",[1]!EM_S_INFO_COMPINDEX(E2454,"000300"),"")&amp;IF(AND($H$1="上证A股",RIGHT(E2454,2)="SH"),"是","")&amp;IF(AND($H$1="深证A股",RIGHT(E2454,2)="SZ"),"是","")&amp;IF(AND($H$1="创业板",LEFT(E2454,1)-3=0),"是","")&amp;IF(AND($H$1="全部A股",E2454&lt;&gt;0),"是","")&amp;IF(AND($H$1="中小板",LEFT(E2454,3)="002"),"是",""))</f>
        <v>是</v>
      </c>
      <c r="I2454" s="46">
        <f ca="1">IF(E2454="","",IF(OR([1]!EM_S_VAL_MV(E2454,deadline)="",[1]!EM_S_VAL_MV(E2454,deadline)="--",[1]!EM_S_VAL_MV(E2454,deadline)="null"),0,[1]!EM_S_VAL_MV(E2454,deadline)/100000000))</f>
        <v>199.6292923014</v>
      </c>
      <c r="J2454" s="46">
        <f ca="1">IF(E2454="","",IF(RIGHT(LEFT($J$1,6),3)="TTM",[1]!EM_S_FA_PROFIT_TTM(E2454,LEFT(RIGHT($J$1,11),10),1)/100000000,[1]!EM_S_STM07_IS(E2454,61,LEFT(RIGHT($J$1,5),4)&amp;"-12-31",1)/100000000))</f>
        <v>6.2701284522000007</v>
      </c>
      <c r="K2454" s="36">
        <f t="shared" ca="1" si="192"/>
        <v>31.838150338268754</v>
      </c>
      <c r="L2454" s="46">
        <f ca="1">IF(E2454="","",IF(ISERROR(IF(行业估值!$E$7="最新年报",[1]!EM_S_STM07_BS(E2454,140,LEFT(RIGHT($L$1,5),4)&amp;"-12-31",1)/100000000,[1]!EM_S_STM07_BS(E2454,140,LEFT(RIGHT($L$1,11),10),1)/100000000)),0,IF(行业估值!$E$7="最新年报",[1]!EM_S_STM07_BS(E2454,140,LEFT(RIGHT($L$1,5),4)&amp;"-12-31",1)/100000000,[1]!EM_S_STM07_BS(E2454,140,LEFT(RIGHT($L$1,11),10),1)/100000000)))</f>
        <v>62.121356669899995</v>
      </c>
      <c r="M2454" s="36">
        <f t="shared" ca="1" si="193"/>
        <v>3.2135372278198728</v>
      </c>
      <c r="N2454" s="37">
        <f ca="1">IF(E2454="","",IF(ISERROR([1]!EM_S_EST_NETPROFIT(E2454,行业估值!$E$6,deadline)/100000000),"-",[1]!EM_S_EST_NETPROFIT(E2454,行业估值!$E$6,deadline)/100000000))</f>
        <v>6.3312608695652175</v>
      </c>
      <c r="O2454" s="36">
        <f t="shared" ca="1" si="194"/>
        <v>31.530732410826882</v>
      </c>
      <c r="T2454" s="64" t="s">
        <v>4811</v>
      </c>
      <c r="U2454" s="64" t="s">
        <v>4812</v>
      </c>
    </row>
    <row r="2455" spans="4:21">
      <c r="D2455" s="45" t="str">
        <f>IF(AND(行业估值!$B$39=$G2455,COUNTIF($G$2:$G$2552,$G2455)&gt;=1),COUNTIF($G$2:G2455,$G2455),"")</f>
        <v/>
      </c>
      <c r="E2455" s="65" t="str">
        <f t="shared" si="190"/>
        <v>600316.SH</v>
      </c>
      <c r="F2455" s="65" t="str">
        <f t="shared" si="191"/>
        <v>洪都航空</v>
      </c>
      <c r="G2455" s="34" t="str">
        <f>IF(E2455="","",IF(行业估值!$C$5="申万行业",[1]!EM_S_INFO_INDUSTRY_SW2014(E2455,"1"),IF(行业估值!$C$5="证监会行业",[1]!EM_S_INFO_INDUSTRY_CSRC1(E2455,"1"),[1]!EM_S_INFO_INDUSTRY_EM2016(E2455,"1"))))</f>
        <v>国防与装备</v>
      </c>
      <c r="H2455" s="34" t="str">
        <f>IF(E2455="","",IF($H$1="上证50",[1]!EM_S_INFO_COMPINDEX(E2455,"000016"),"")&amp;IF($H$1="上证180",[1]!EM_S_INFO_COMPINDEX(E2455,"000010"),"")&amp;IF($H$1="沪深300",[1]!EM_S_INFO_COMPINDEX(E2455,"000300"),"")&amp;IF(AND($H$1="上证A股",RIGHT(E2455,2)="SH"),"是","")&amp;IF(AND($H$1="深证A股",RIGHT(E2455,2)="SZ"),"是","")&amp;IF(AND($H$1="创业板",LEFT(E2455,1)-3=0),"是","")&amp;IF(AND($H$1="全部A股",E2455&lt;&gt;0),"是","")&amp;IF(AND($H$1="中小板",LEFT(E2455,3)="002"),"是",""))</f>
        <v>是</v>
      </c>
      <c r="I2455" s="46">
        <f ca="1">IF(E2455="","",IF(OR([1]!EM_S_VAL_MV(E2455,deadline)="",[1]!EM_S_VAL_MV(E2455,deadline)="--",[1]!EM_S_VAL_MV(E2455,deadline)="null"),0,[1]!EM_S_VAL_MV(E2455,deadline)/100000000))</f>
        <v>92.86632930399999</v>
      </c>
      <c r="J2455" s="46">
        <f ca="1">IF(E2455="","",IF(RIGHT(LEFT($J$1,6),3)="TTM",[1]!EM_S_FA_PROFIT_TTM(E2455,LEFT(RIGHT($J$1,11),10),1)/100000000,[1]!EM_S_STM07_IS(E2455,61,LEFT(RIGHT($J$1,5),4)&amp;"-12-31",1)/100000000))</f>
        <v>1.4485087181</v>
      </c>
      <c r="K2455" s="36">
        <f t="shared" ca="1" si="192"/>
        <v>64.111681306145115</v>
      </c>
      <c r="L2455" s="46">
        <f ca="1">IF(E2455="","",IF(ISERROR(IF(行业估值!$E$7="最新年报",[1]!EM_S_STM07_BS(E2455,140,LEFT(RIGHT($L$1,5),4)&amp;"-12-31",1)/100000000,[1]!EM_S_STM07_BS(E2455,140,LEFT(RIGHT($L$1,11),10),1)/100000000)),0,IF(行业估值!$E$7="最新年报",[1]!EM_S_STM07_BS(E2455,140,LEFT(RIGHT($L$1,5),4)&amp;"-12-31",1)/100000000,[1]!EM_S_STM07_BS(E2455,140,LEFT(RIGHT($L$1,11),10),1)/100000000)))</f>
        <v>48.043583173900004</v>
      </c>
      <c r="M2455" s="36">
        <f t="shared" ca="1" si="193"/>
        <v>1.9329600993301899</v>
      </c>
      <c r="N2455" s="37">
        <f ca="1">IF(E2455="","",IF(ISERROR([1]!EM_S_EST_NETPROFIT(E2455,行业估值!$E$6,deadline)/100000000),"-",[1]!EM_S_EST_NETPROFIT(E2455,行业估值!$E$6,deadline)/100000000))</f>
        <v>1.4045749999999999</v>
      </c>
      <c r="O2455" s="36">
        <f t="shared" ca="1" si="194"/>
        <v>66.117031346848691</v>
      </c>
      <c r="T2455" s="64" t="s">
        <v>4813</v>
      </c>
      <c r="U2455" s="64" t="s">
        <v>4814</v>
      </c>
    </row>
    <row r="2456" spans="4:21">
      <c r="D2456" s="45" t="str">
        <f>IF(AND(行业估值!$B$39=$G2456,COUNTIF($G$2:$G$2552,$G2456)&gt;=1),COUNTIF($G$2:G2456,$G2456),"")</f>
        <v/>
      </c>
      <c r="E2456" s="65" t="str">
        <f t="shared" si="190"/>
        <v>600317.SH</v>
      </c>
      <c r="F2456" s="65" t="str">
        <f t="shared" si="191"/>
        <v>营口港</v>
      </c>
      <c r="G2456" s="34" t="str">
        <f>IF(E2456="","",IF(行业估值!$C$5="申万行业",[1]!EM_S_INFO_INDUSTRY_SW2014(E2456,"1"),IF(行业估值!$C$5="证监会行业",[1]!EM_S_INFO_INDUSTRY_CSRC1(E2456,"1"),[1]!EM_S_INFO_INDUSTRY_EM2016(E2456,"1"))))</f>
        <v>交通运输</v>
      </c>
      <c r="H2456" s="34" t="str">
        <f>IF(E2456="","",IF($H$1="上证50",[1]!EM_S_INFO_COMPINDEX(E2456,"000016"),"")&amp;IF($H$1="上证180",[1]!EM_S_INFO_COMPINDEX(E2456,"000010"),"")&amp;IF($H$1="沪深300",[1]!EM_S_INFO_COMPINDEX(E2456,"000300"),"")&amp;IF(AND($H$1="上证A股",RIGHT(E2456,2)="SH"),"是","")&amp;IF(AND($H$1="深证A股",RIGHT(E2456,2)="SZ"),"是","")&amp;IF(AND($H$1="创业板",LEFT(E2456,1)-3=0),"是","")&amp;IF(AND($H$1="全部A股",E2456&lt;&gt;0),"是","")&amp;IF(AND($H$1="中小板",LEFT(E2456,3)="002"),"是",""))</f>
        <v>是</v>
      </c>
      <c r="I2456" s="46">
        <f ca="1">IF(E2456="","",IF(OR([1]!EM_S_VAL_MV(E2456,deadline)="",[1]!EM_S_VAL_MV(E2456,deadline)="--",[1]!EM_S_VAL_MV(E2456,deadline)="null"),0,[1]!EM_S_VAL_MV(E2456,deadline)/100000000))</f>
        <v>161.82457507500001</v>
      </c>
      <c r="J2456" s="46">
        <f ca="1">IF(E2456="","",IF(RIGHT(LEFT($J$1,6),3)="TTM",[1]!EM_S_FA_PROFIT_TTM(E2456,LEFT(RIGHT($J$1,11),10),1)/100000000,[1]!EM_S_STM07_IS(E2456,61,LEFT(RIGHT($J$1,5),4)&amp;"-12-31",1)/100000000))</f>
        <v>13.1376883144</v>
      </c>
      <c r="K2456" s="36">
        <f t="shared" ca="1" si="192"/>
        <v>12.317583672435493</v>
      </c>
      <c r="L2456" s="46">
        <f ca="1">IF(E2456="","",IF(ISERROR(IF(行业估值!$E$7="最新年报",[1]!EM_S_STM07_BS(E2456,140,LEFT(RIGHT($L$1,5),4)&amp;"-12-31",1)/100000000,[1]!EM_S_STM07_BS(E2456,140,LEFT(RIGHT($L$1,11),10),1)/100000000)),0,IF(行业估值!$E$7="最新年报",[1]!EM_S_STM07_BS(E2456,140,LEFT(RIGHT($L$1,5),4)&amp;"-12-31",1)/100000000,[1]!EM_S_STM07_BS(E2456,140,LEFT(RIGHT($L$1,11),10),1)/100000000)))</f>
        <v>121.74300065989999</v>
      </c>
      <c r="M2456" s="36">
        <f t="shared" ca="1" si="193"/>
        <v>1.3292310374957119</v>
      </c>
      <c r="N2456" s="37" t="str">
        <f ca="1">IF(E2456="","",IF(ISERROR([1]!EM_S_EST_NETPROFIT(E2456,行业估值!$E$6,deadline)/100000000),"-",[1]!EM_S_EST_NETPROFIT(E2456,行业估值!$E$6,deadline)/100000000))</f>
        <v>-</v>
      </c>
      <c r="O2456" s="36" t="str">
        <f t="shared" ca="1" si="194"/>
        <v>-</v>
      </c>
      <c r="T2456" s="64" t="s">
        <v>4815</v>
      </c>
      <c r="U2456" s="64" t="s">
        <v>4816</v>
      </c>
    </row>
    <row r="2457" spans="4:21">
      <c r="D2457" s="45" t="str">
        <f>IF(AND(行业估值!$B$39=$G2457,COUNTIF($G$2:$G$2552,$G2457)&gt;=1),COUNTIF($G$2:G2457,$G2457),"")</f>
        <v/>
      </c>
      <c r="E2457" s="65" t="str">
        <f t="shared" si="190"/>
        <v>600318.SH</v>
      </c>
      <c r="F2457" s="65" t="str">
        <f t="shared" si="191"/>
        <v>新力金融</v>
      </c>
      <c r="G2457" s="34" t="str">
        <f>IF(E2457="","",IF(行业估值!$C$5="申万行业",[1]!EM_S_INFO_INDUSTRY_SW2014(E2457,"1"),IF(行业估值!$C$5="证监会行业",[1]!EM_S_INFO_INDUSTRY_CSRC1(E2457,"1"),[1]!EM_S_INFO_INDUSTRY_EM2016(E2457,"1"))))</f>
        <v>金融</v>
      </c>
      <c r="H2457" s="34" t="str">
        <f>IF(E2457="","",IF($H$1="上证50",[1]!EM_S_INFO_COMPINDEX(E2457,"000016"),"")&amp;IF($H$1="上证180",[1]!EM_S_INFO_COMPINDEX(E2457,"000010"),"")&amp;IF($H$1="沪深300",[1]!EM_S_INFO_COMPINDEX(E2457,"000300"),"")&amp;IF(AND($H$1="上证A股",RIGHT(E2457,2)="SH"),"是","")&amp;IF(AND($H$1="深证A股",RIGHT(E2457,2)="SZ"),"是","")&amp;IF(AND($H$1="创业板",LEFT(E2457,1)-3=0),"是","")&amp;IF(AND($H$1="全部A股",E2457&lt;&gt;0),"是","")&amp;IF(AND($H$1="中小板",LEFT(E2457,3)="002"),"是",""))</f>
        <v>是</v>
      </c>
      <c r="I2457" s="46">
        <f ca="1">IF(E2457="","",IF(OR([1]!EM_S_VAL_MV(E2457,deadline)="",[1]!EM_S_VAL_MV(E2457,deadline)="--",[1]!EM_S_VAL_MV(E2457,deadline)="null"),0,[1]!EM_S_VAL_MV(E2457,deadline)/100000000))</f>
        <v>33.112005670500004</v>
      </c>
      <c r="J2457" s="46">
        <f ca="1">IF(E2457="","",IF(RIGHT(LEFT($J$1,6),3)="TTM",[1]!EM_S_FA_PROFIT_TTM(E2457,LEFT(RIGHT($J$1,11),10),1)/100000000,[1]!EM_S_STM07_IS(E2457,61,LEFT(RIGHT($J$1,5),4)&amp;"-12-31",1)/100000000))</f>
        <v>1.5141837819999999</v>
      </c>
      <c r="K2457" s="36">
        <f t="shared" ca="1" si="192"/>
        <v>21.867890849262846</v>
      </c>
      <c r="L2457" s="46">
        <f ca="1">IF(E2457="","",IF(ISERROR(IF(行业估值!$E$7="最新年报",[1]!EM_S_STM07_BS(E2457,140,LEFT(RIGHT($L$1,5),4)&amp;"-12-31",1)/100000000,[1]!EM_S_STM07_BS(E2457,140,LEFT(RIGHT($L$1,11),10),1)/100000000)),0,IF(行业估值!$E$7="最新年报",[1]!EM_S_STM07_BS(E2457,140,LEFT(RIGHT($L$1,5),4)&amp;"-12-31",1)/100000000,[1]!EM_S_STM07_BS(E2457,140,LEFT(RIGHT($L$1,11),10),1)/100000000)))</f>
        <v>12.7888842473</v>
      </c>
      <c r="M2457" s="36">
        <f t="shared" ca="1" si="193"/>
        <v>2.5891238852592351</v>
      </c>
      <c r="N2457" s="37" t="str">
        <f ca="1">IF(E2457="","",IF(ISERROR([1]!EM_S_EST_NETPROFIT(E2457,行业估值!$E$6,deadline)/100000000),"-",[1]!EM_S_EST_NETPROFIT(E2457,行业估值!$E$6,deadline)/100000000))</f>
        <v>-</v>
      </c>
      <c r="O2457" s="36" t="str">
        <f t="shared" ca="1" si="194"/>
        <v>-</v>
      </c>
      <c r="T2457" s="64" t="s">
        <v>4817</v>
      </c>
      <c r="U2457" s="64" t="s">
        <v>4818</v>
      </c>
    </row>
    <row r="2458" spans="4:21">
      <c r="D2458" s="45" t="str">
        <f>IF(AND(行业估值!$B$39=$G2458,COUNTIF($G$2:$G$2552,$G2458)&gt;=1),COUNTIF($G$2:G2458,$G2458),"")</f>
        <v/>
      </c>
      <c r="E2458" s="65" t="str">
        <f t="shared" si="190"/>
        <v>600319.SH</v>
      </c>
      <c r="F2458" s="65" t="str">
        <f t="shared" si="191"/>
        <v>ST亚星</v>
      </c>
      <c r="G2458" s="34" t="str">
        <f>IF(E2458="","",IF(行业估值!$C$5="申万行业",[1]!EM_S_INFO_INDUSTRY_SW2014(E2458,"1"),IF(行业估值!$C$5="证监会行业",[1]!EM_S_INFO_INDUSTRY_CSRC1(E2458,"1"),[1]!EM_S_INFO_INDUSTRY_EM2016(E2458,"1"))))</f>
        <v>基础化工</v>
      </c>
      <c r="H2458" s="34" t="str">
        <f>IF(E2458="","",IF($H$1="上证50",[1]!EM_S_INFO_COMPINDEX(E2458,"000016"),"")&amp;IF($H$1="上证180",[1]!EM_S_INFO_COMPINDEX(E2458,"000010"),"")&amp;IF($H$1="沪深300",[1]!EM_S_INFO_COMPINDEX(E2458,"000300"),"")&amp;IF(AND($H$1="上证A股",RIGHT(E2458,2)="SH"),"是","")&amp;IF(AND($H$1="深证A股",RIGHT(E2458,2)="SZ"),"是","")&amp;IF(AND($H$1="创业板",LEFT(E2458,1)-3=0),"是","")&amp;IF(AND($H$1="全部A股",E2458&lt;&gt;0),"是","")&amp;IF(AND($H$1="中小板",LEFT(E2458,3)="002"),"是",""))</f>
        <v>是</v>
      </c>
      <c r="I2458" s="46">
        <f ca="1">IF(E2458="","",IF(OR([1]!EM_S_VAL_MV(E2458,deadline)="",[1]!EM_S_VAL_MV(E2458,deadline)="--",[1]!EM_S_VAL_MV(E2458,deadline)="null"),0,[1]!EM_S_VAL_MV(E2458,deadline)/100000000))</f>
        <v>13.065591599999999</v>
      </c>
      <c r="J2458" s="46">
        <f ca="1">IF(E2458="","",IF(RIGHT(LEFT($J$1,6),3)="TTM",[1]!EM_S_FA_PROFIT_TTM(E2458,LEFT(RIGHT($J$1,11),10),1)/100000000,[1]!EM_S_STM07_IS(E2458,61,LEFT(RIGHT($J$1,5),4)&amp;"-12-31",1)/100000000))</f>
        <v>0.12151396759999999</v>
      </c>
      <c r="K2458" s="36">
        <f t="shared" ca="1" si="192"/>
        <v>107.52337248183146</v>
      </c>
      <c r="L2458" s="46">
        <f ca="1">IF(E2458="","",IF(ISERROR(IF(行业估值!$E$7="最新年报",[1]!EM_S_STM07_BS(E2458,140,LEFT(RIGHT($L$1,5),4)&amp;"-12-31",1)/100000000,[1]!EM_S_STM07_BS(E2458,140,LEFT(RIGHT($L$1,11),10),1)/100000000)),0,IF(行业估值!$E$7="最新年报",[1]!EM_S_STM07_BS(E2458,140,LEFT(RIGHT($L$1,5),4)&amp;"-12-31",1)/100000000,[1]!EM_S_STM07_BS(E2458,140,LEFT(RIGHT($L$1,11),10),1)/100000000)))</f>
        <v>0.56165509889999998</v>
      </c>
      <c r="M2458" s="36">
        <f t="shared" ca="1" si="193"/>
        <v>23.262659994699462</v>
      </c>
      <c r="N2458" s="37" t="str">
        <f ca="1">IF(E2458="","",IF(ISERROR([1]!EM_S_EST_NETPROFIT(E2458,行业估值!$E$6,deadline)/100000000),"-",[1]!EM_S_EST_NETPROFIT(E2458,行业估值!$E$6,deadline)/100000000))</f>
        <v>-</v>
      </c>
      <c r="O2458" s="36" t="str">
        <f t="shared" ca="1" si="194"/>
        <v>-</v>
      </c>
      <c r="T2458" s="64" t="s">
        <v>7371</v>
      </c>
      <c r="U2458" s="64" t="s">
        <v>4819</v>
      </c>
    </row>
    <row r="2459" spans="4:21">
      <c r="D2459" s="45">
        <f>IF(AND(行业估值!$B$39=$G2459,COUNTIF($G$2:$G$2552,$G2459)&gt;=1),COUNTIF($G$2:G2459,$G2459),"")</f>
        <v>235</v>
      </c>
      <c r="E2459" s="65" t="str">
        <f t="shared" si="190"/>
        <v>600320.SH</v>
      </c>
      <c r="F2459" s="65" t="str">
        <f t="shared" si="191"/>
        <v>振华重工</v>
      </c>
      <c r="G2459" s="34" t="str">
        <f>IF(E2459="","",IF(行业估值!$C$5="申万行业",[1]!EM_S_INFO_INDUSTRY_SW2014(E2459,"1"),IF(行业估值!$C$5="证监会行业",[1]!EM_S_INFO_INDUSTRY_CSRC1(E2459,"1"),[1]!EM_S_INFO_INDUSTRY_EM2016(E2459,"1"))))</f>
        <v>机械设备</v>
      </c>
      <c r="H2459" s="34" t="str">
        <f>IF(E2459="","",IF($H$1="上证50",[1]!EM_S_INFO_COMPINDEX(E2459,"000016"),"")&amp;IF($H$1="上证180",[1]!EM_S_INFO_COMPINDEX(E2459,"000010"),"")&amp;IF($H$1="沪深300",[1]!EM_S_INFO_COMPINDEX(E2459,"000300"),"")&amp;IF(AND($H$1="上证A股",RIGHT(E2459,2)="SH"),"是","")&amp;IF(AND($H$1="深证A股",RIGHT(E2459,2)="SZ"),"是","")&amp;IF(AND($H$1="创业板",LEFT(E2459,1)-3=0),"是","")&amp;IF(AND($H$1="全部A股",E2459&lt;&gt;0),"是","")&amp;IF(AND($H$1="中小板",LEFT(E2459,3)="002"),"是",""))</f>
        <v>是</v>
      </c>
      <c r="I2459" s="46">
        <f ca="1">IF(E2459="","",IF(OR([1]!EM_S_VAL_MV(E2459,deadline)="",[1]!EM_S_VAL_MV(E2459,deadline)="--",[1]!EM_S_VAL_MV(E2459,deadline)="null"),0,[1]!EM_S_VAL_MV(E2459,deadline)/100000000))</f>
        <v>181.7581957845</v>
      </c>
      <c r="J2459" s="46">
        <f ca="1">IF(E2459="","",IF(RIGHT(LEFT($J$1,6),3)="TTM",[1]!EM_S_FA_PROFIT_TTM(E2459,LEFT(RIGHT($J$1,11),10),1)/100000000,[1]!EM_S_STM07_IS(E2459,61,LEFT(RIGHT($J$1,5),4)&amp;"-12-31",1)/100000000))</f>
        <v>4.1299956499999997</v>
      </c>
      <c r="K2459" s="36">
        <f t="shared" ca="1" si="192"/>
        <v>44.009294727586457</v>
      </c>
      <c r="L2459" s="46">
        <f ca="1">IF(E2459="","",IF(ISERROR(IF(行业估值!$E$7="最新年报",[1]!EM_S_STM07_BS(E2459,140,LEFT(RIGHT($L$1,5),4)&amp;"-12-31",1)/100000000,[1]!EM_S_STM07_BS(E2459,140,LEFT(RIGHT($L$1,11),10),1)/100000000)),0,IF(行业估值!$E$7="最新年报",[1]!EM_S_STM07_BS(E2459,140,LEFT(RIGHT($L$1,5),4)&amp;"-12-31",1)/100000000,[1]!EM_S_STM07_BS(E2459,140,LEFT(RIGHT($L$1,11),10),1)/100000000)))</f>
        <v>151.14546290000001</v>
      </c>
      <c r="M2459" s="36">
        <f t="shared" ca="1" si="193"/>
        <v>1.2025382191244061</v>
      </c>
      <c r="N2459" s="37">
        <f ca="1">IF(E2459="","",IF(ISERROR([1]!EM_S_EST_NETPROFIT(E2459,行业估值!$E$6,deadline)/100000000),"-",[1]!EM_S_EST_NETPROFIT(E2459,行业估值!$E$6,deadline)/100000000))</f>
        <v>5.6340000000000003</v>
      </c>
      <c r="O2459" s="36">
        <f t="shared" ca="1" si="194"/>
        <v>32.260950618477104</v>
      </c>
      <c r="T2459" s="64" t="s">
        <v>4820</v>
      </c>
      <c r="U2459" s="64" t="s">
        <v>4821</v>
      </c>
    </row>
    <row r="2460" spans="4:21">
      <c r="D2460" s="45" t="str">
        <f>IF(AND(行业估值!$B$39=$G2460,COUNTIF($G$2:$G$2552,$G2460)&gt;=1),COUNTIF($G$2:G2460,$G2460),"")</f>
        <v/>
      </c>
      <c r="E2460" s="65" t="str">
        <f t="shared" si="190"/>
        <v>600321.SH</v>
      </c>
      <c r="F2460" s="65" t="str">
        <f t="shared" si="191"/>
        <v>ST正源</v>
      </c>
      <c r="G2460" s="34" t="str">
        <f>IF(E2460="","",IF(行业估值!$C$5="申万行业",[1]!EM_S_INFO_INDUSTRY_SW2014(E2460,"1"),IF(行业估值!$C$5="证监会行业",[1]!EM_S_INFO_INDUSTRY_CSRC1(E2460,"1"),[1]!EM_S_INFO_INDUSTRY_EM2016(E2460,"1"))))</f>
        <v>建材</v>
      </c>
      <c r="H2460" s="34" t="str">
        <f>IF(E2460="","",IF($H$1="上证50",[1]!EM_S_INFO_COMPINDEX(E2460,"000016"),"")&amp;IF($H$1="上证180",[1]!EM_S_INFO_COMPINDEX(E2460,"000010"),"")&amp;IF($H$1="沪深300",[1]!EM_S_INFO_COMPINDEX(E2460,"000300"),"")&amp;IF(AND($H$1="上证A股",RIGHT(E2460,2)="SH"),"是","")&amp;IF(AND($H$1="深证A股",RIGHT(E2460,2)="SZ"),"是","")&amp;IF(AND($H$1="创业板",LEFT(E2460,1)-3=0),"是","")&amp;IF(AND($H$1="全部A股",E2460&lt;&gt;0),"是","")&amp;IF(AND($H$1="中小板",LEFT(E2460,3)="002"),"是",""))</f>
        <v>是</v>
      </c>
      <c r="I2460" s="46">
        <f ca="1">IF(E2460="","",IF(OR([1]!EM_S_VAL_MV(E2460,deadline)="",[1]!EM_S_VAL_MV(E2460,deadline)="--",[1]!EM_S_VAL_MV(E2460,deadline)="null"),0,[1]!EM_S_VAL_MV(E2460,deadline)/100000000))</f>
        <v>30.664165000000001</v>
      </c>
      <c r="J2460" s="46">
        <f ca="1">IF(E2460="","",IF(RIGHT(LEFT($J$1,6),3)="TTM",[1]!EM_S_FA_PROFIT_TTM(E2460,LEFT(RIGHT($J$1,11),10),1)/100000000,[1]!EM_S_STM07_IS(E2460,61,LEFT(RIGHT($J$1,5),4)&amp;"-12-31",1)/100000000))</f>
        <v>0.30014263480000003</v>
      </c>
      <c r="K2460" s="36">
        <f t="shared" ca="1" si="192"/>
        <v>102.16530890532449</v>
      </c>
      <c r="L2460" s="46">
        <f ca="1">IF(E2460="","",IF(ISERROR(IF(行业估值!$E$7="最新年报",[1]!EM_S_STM07_BS(E2460,140,LEFT(RIGHT($L$1,5),4)&amp;"-12-31",1)/100000000,[1]!EM_S_STM07_BS(E2460,140,LEFT(RIGHT($L$1,11),10),1)/100000000)),0,IF(行业估值!$E$7="最新年报",[1]!EM_S_STM07_BS(E2460,140,LEFT(RIGHT($L$1,5),4)&amp;"-12-31",1)/100000000,[1]!EM_S_STM07_BS(E2460,140,LEFT(RIGHT($L$1,11),10),1)/100000000)))</f>
        <v>27.024305398000003</v>
      </c>
      <c r="M2460" s="36">
        <f t="shared" ca="1" si="193"/>
        <v>1.1346883684296054</v>
      </c>
      <c r="N2460" s="37" t="str">
        <f ca="1">IF(E2460="","",IF(ISERROR([1]!EM_S_EST_NETPROFIT(E2460,行业估值!$E$6,deadline)/100000000),"-",[1]!EM_S_EST_NETPROFIT(E2460,行业估值!$E$6,deadline)/100000000))</f>
        <v>-</v>
      </c>
      <c r="O2460" s="36" t="str">
        <f t="shared" ca="1" si="194"/>
        <v>-</v>
      </c>
      <c r="T2460" s="64" t="s">
        <v>4822</v>
      </c>
      <c r="U2460" s="64" t="s">
        <v>4823</v>
      </c>
    </row>
    <row r="2461" spans="4:21">
      <c r="D2461" s="45" t="str">
        <f>IF(AND(行业估值!$B$39=$G2461,COUNTIF($G$2:$G$2552,$G2461)&gt;=1),COUNTIF($G$2:G2461,$G2461),"")</f>
        <v/>
      </c>
      <c r="E2461" s="65" t="str">
        <f t="shared" si="190"/>
        <v>600322.SH</v>
      </c>
      <c r="F2461" s="65" t="str">
        <f t="shared" si="191"/>
        <v>天房发展</v>
      </c>
      <c r="G2461" s="34" t="str">
        <f>IF(E2461="","",IF(行业估值!$C$5="申万行业",[1]!EM_S_INFO_INDUSTRY_SW2014(E2461,"1"),IF(行业估值!$C$5="证监会行业",[1]!EM_S_INFO_INDUSTRY_CSRC1(E2461,"1"),[1]!EM_S_INFO_INDUSTRY_EM2016(E2461,"1"))))</f>
        <v>房地产</v>
      </c>
      <c r="H2461" s="34" t="str">
        <f>IF(E2461="","",IF($H$1="上证50",[1]!EM_S_INFO_COMPINDEX(E2461,"000016"),"")&amp;IF($H$1="上证180",[1]!EM_S_INFO_COMPINDEX(E2461,"000010"),"")&amp;IF($H$1="沪深300",[1]!EM_S_INFO_COMPINDEX(E2461,"000300"),"")&amp;IF(AND($H$1="上证A股",RIGHT(E2461,2)="SH"),"是","")&amp;IF(AND($H$1="深证A股",RIGHT(E2461,2)="SZ"),"是","")&amp;IF(AND($H$1="创业板",LEFT(E2461,1)-3=0),"是","")&amp;IF(AND($H$1="全部A股",E2461&lt;&gt;0),"是","")&amp;IF(AND($H$1="中小板",LEFT(E2461,3)="002"),"是",""))</f>
        <v>是</v>
      </c>
      <c r="I2461" s="46">
        <f ca="1">IF(E2461="","",IF(OR([1]!EM_S_VAL_MV(E2461,deadline)="",[1]!EM_S_VAL_MV(E2461,deadline)="--",[1]!EM_S_VAL_MV(E2461,deadline)="null"),0,[1]!EM_S_VAL_MV(E2461,deadline)/100000000))</f>
        <v>32.949860000000001</v>
      </c>
      <c r="J2461" s="46">
        <f ca="1">IF(E2461="","",IF(RIGHT(LEFT($J$1,6),3)="TTM",[1]!EM_S_FA_PROFIT_TTM(E2461,LEFT(RIGHT($J$1,11),10),1)/100000000,[1]!EM_S_STM07_IS(E2461,61,LEFT(RIGHT($J$1,5),4)&amp;"-12-31",1)/100000000))</f>
        <v>2.4458975609999998</v>
      </c>
      <c r="K2461" s="36">
        <f t="shared" ca="1" si="192"/>
        <v>13.471479969311766</v>
      </c>
      <c r="L2461" s="46">
        <f ca="1">IF(E2461="","",IF(ISERROR(IF(行业估值!$E$7="最新年报",[1]!EM_S_STM07_BS(E2461,140,LEFT(RIGHT($L$1,5),4)&amp;"-12-31",1)/100000000,[1]!EM_S_STM07_BS(E2461,140,LEFT(RIGHT($L$1,11),10),1)/100000000)),0,IF(行业估值!$E$7="最新年报",[1]!EM_S_STM07_BS(E2461,140,LEFT(RIGHT($L$1,5),4)&amp;"-12-31",1)/100000000,[1]!EM_S_STM07_BS(E2461,140,LEFT(RIGHT($L$1,11),10),1)/100000000)))</f>
        <v>47.3384679228</v>
      </c>
      <c r="M2461" s="36">
        <f t="shared" ca="1" si="193"/>
        <v>0.69604829741712237</v>
      </c>
      <c r="N2461" s="37" t="str">
        <f ca="1">IF(E2461="","",IF(ISERROR([1]!EM_S_EST_NETPROFIT(E2461,行业估值!$E$6,deadline)/100000000),"-",[1]!EM_S_EST_NETPROFIT(E2461,行业估值!$E$6,deadline)/100000000))</f>
        <v>-</v>
      </c>
      <c r="O2461" s="36" t="str">
        <f t="shared" ca="1" si="194"/>
        <v>-</v>
      </c>
      <c r="T2461" s="64" t="s">
        <v>4824</v>
      </c>
      <c r="U2461" s="64" t="s">
        <v>4825</v>
      </c>
    </row>
    <row r="2462" spans="4:21">
      <c r="D2462" s="45" t="str">
        <f>IF(AND(行业估值!$B$39=$G2462,COUNTIF($G$2:$G$2552,$G2462)&gt;=1),COUNTIF($G$2:G2462,$G2462),"")</f>
        <v/>
      </c>
      <c r="E2462" s="65" t="str">
        <f t="shared" si="190"/>
        <v>600323.SH</v>
      </c>
      <c r="F2462" s="65" t="str">
        <f t="shared" si="191"/>
        <v>瀚蓝环境</v>
      </c>
      <c r="G2462" s="34" t="str">
        <f>IF(E2462="","",IF(行业估值!$C$5="申万行业",[1]!EM_S_INFO_INDUSTRY_SW2014(E2462,"1"),IF(行业估值!$C$5="证监会行业",[1]!EM_S_INFO_INDUSTRY_CSRC1(E2462,"1"),[1]!EM_S_INFO_INDUSTRY_EM2016(E2462,"1"))))</f>
        <v>公用事业</v>
      </c>
      <c r="H2462" s="34" t="str">
        <f>IF(E2462="","",IF($H$1="上证50",[1]!EM_S_INFO_COMPINDEX(E2462,"000016"),"")&amp;IF($H$1="上证180",[1]!EM_S_INFO_COMPINDEX(E2462,"000010"),"")&amp;IF($H$1="沪深300",[1]!EM_S_INFO_COMPINDEX(E2462,"000300"),"")&amp;IF(AND($H$1="上证A股",RIGHT(E2462,2)="SH"),"是","")&amp;IF(AND($H$1="深证A股",RIGHT(E2462,2)="SZ"),"是","")&amp;IF(AND($H$1="创业板",LEFT(E2462,1)-3=0),"是","")&amp;IF(AND($H$1="全部A股",E2462&lt;&gt;0),"是","")&amp;IF(AND($H$1="中小板",LEFT(E2462,3)="002"),"是",""))</f>
        <v>是</v>
      </c>
      <c r="I2462" s="46">
        <f ca="1">IF(E2462="","",IF(OR([1]!EM_S_VAL_MV(E2462,deadline)="",[1]!EM_S_VAL_MV(E2462,deadline)="--",[1]!EM_S_VAL_MV(E2462,deadline)="null"),0,[1]!EM_S_VAL_MV(E2462,deadline)/100000000))</f>
        <v>131.41427908700001</v>
      </c>
      <c r="J2462" s="46">
        <f ca="1">IF(E2462="","",IF(RIGHT(LEFT($J$1,6),3)="TTM",[1]!EM_S_FA_PROFIT_TTM(E2462,LEFT(RIGHT($J$1,11),10),1)/100000000,[1]!EM_S_STM07_IS(E2462,61,LEFT(RIGHT($J$1,5),4)&amp;"-12-31",1)/100000000))</f>
        <v>8.5826777625999995</v>
      </c>
      <c r="K2462" s="36">
        <f t="shared" ca="1" si="192"/>
        <v>15.311570901525952</v>
      </c>
      <c r="L2462" s="46">
        <f ca="1">IF(E2462="","",IF(ISERROR(IF(行业估值!$E$7="最新年报",[1]!EM_S_STM07_BS(E2462,140,LEFT(RIGHT($L$1,5),4)&amp;"-12-31",1)/100000000,[1]!EM_S_STM07_BS(E2462,140,LEFT(RIGHT($L$1,11),10),1)/100000000)),0,IF(行业估值!$E$7="最新年报",[1]!EM_S_STM07_BS(E2462,140,LEFT(RIGHT($L$1,5),4)&amp;"-12-31",1)/100000000,[1]!EM_S_STM07_BS(E2462,140,LEFT(RIGHT($L$1,11),10),1)/100000000)))</f>
        <v>64.151322421000003</v>
      </c>
      <c r="M2462" s="36">
        <f t="shared" ca="1" si="193"/>
        <v>2.0485046001792382</v>
      </c>
      <c r="N2462" s="37">
        <f ca="1">IF(E2462="","",IF(ISERROR([1]!EM_S_EST_NETPROFIT(E2462,行业估值!$E$6,deadline)/100000000),"-",[1]!EM_S_EST_NETPROFIT(E2462,行业估值!$E$6,deadline)/100000000))</f>
        <v>9.2485076923076921</v>
      </c>
      <c r="O2462" s="36">
        <f t="shared" ca="1" si="194"/>
        <v>14.209241475389794</v>
      </c>
      <c r="T2462" s="64" t="s">
        <v>4826</v>
      </c>
      <c r="U2462" s="64" t="s">
        <v>4827</v>
      </c>
    </row>
    <row r="2463" spans="4:21">
      <c r="D2463" s="45" t="str">
        <f>IF(AND(行业估值!$B$39=$G2463,COUNTIF($G$2:$G$2552,$G2463)&gt;=1),COUNTIF($G$2:G2463,$G2463),"")</f>
        <v/>
      </c>
      <c r="E2463" s="65" t="str">
        <f t="shared" si="190"/>
        <v>600325.SH</v>
      </c>
      <c r="F2463" s="65" t="str">
        <f t="shared" si="191"/>
        <v>华发股份</v>
      </c>
      <c r="G2463" s="34" t="str">
        <f>IF(E2463="","",IF(行业估值!$C$5="申万行业",[1]!EM_S_INFO_INDUSTRY_SW2014(E2463,"1"),IF(行业估值!$C$5="证监会行业",[1]!EM_S_INFO_INDUSTRY_CSRC1(E2463,"1"),[1]!EM_S_INFO_INDUSTRY_EM2016(E2463,"1"))))</f>
        <v>房地产</v>
      </c>
      <c r="H2463" s="34" t="str">
        <f>IF(E2463="","",IF($H$1="上证50",[1]!EM_S_INFO_COMPINDEX(E2463,"000016"),"")&amp;IF($H$1="上证180",[1]!EM_S_INFO_COMPINDEX(E2463,"000010"),"")&amp;IF($H$1="沪深300",[1]!EM_S_INFO_COMPINDEX(E2463,"000300"),"")&amp;IF(AND($H$1="上证A股",RIGHT(E2463,2)="SH"),"是","")&amp;IF(AND($H$1="深证A股",RIGHT(E2463,2)="SZ"),"是","")&amp;IF(AND($H$1="创业板",LEFT(E2463,1)-3=0),"是","")&amp;IF(AND($H$1="全部A股",E2463&lt;&gt;0),"是","")&amp;IF(AND($H$1="中小板",LEFT(E2463,3)="002"),"是",""))</f>
        <v>是</v>
      </c>
      <c r="I2463" s="46">
        <f ca="1">IF(E2463="","",IF(OR([1]!EM_S_VAL_MV(E2463,deadline)="",[1]!EM_S_VAL_MV(E2463,deadline)="--",[1]!EM_S_VAL_MV(E2463,deadline)="null"),0,[1]!EM_S_VAL_MV(E2463,deadline)/100000000))</f>
        <v>148.44706283159999</v>
      </c>
      <c r="J2463" s="46">
        <f ca="1">IF(E2463="","",IF(RIGHT(LEFT($J$1,6),3)="TTM",[1]!EM_S_FA_PROFIT_TTM(E2463,LEFT(RIGHT($J$1,11),10),1)/100000000,[1]!EM_S_STM07_IS(E2463,61,LEFT(RIGHT($J$1,5),4)&amp;"-12-31",1)/100000000))</f>
        <v>29.988824549499999</v>
      </c>
      <c r="K2463" s="36">
        <f t="shared" ca="1" si="192"/>
        <v>4.9500794066326632</v>
      </c>
      <c r="L2463" s="46">
        <f ca="1">IF(E2463="","",IF(ISERROR(IF(行业估值!$E$7="最新年报",[1]!EM_S_STM07_BS(E2463,140,LEFT(RIGHT($L$1,5),4)&amp;"-12-31",1)/100000000,[1]!EM_S_STM07_BS(E2463,140,LEFT(RIGHT($L$1,11),10),1)/100000000)),0,IF(行业估值!$E$7="最新年报",[1]!EM_S_STM07_BS(E2463,140,LEFT(RIGHT($L$1,5),4)&amp;"-12-31",1)/100000000,[1]!EM_S_STM07_BS(E2463,140,LEFT(RIGHT($L$1,11),10),1)/100000000)))</f>
        <v>185.7692094313</v>
      </c>
      <c r="M2463" s="36">
        <f t="shared" ca="1" si="193"/>
        <v>0.79909401179046169</v>
      </c>
      <c r="N2463" s="37">
        <f ca="1">IF(E2463="","",IF(ISERROR([1]!EM_S_EST_NETPROFIT(E2463,行业估值!$E$6,deadline)/100000000),"-",[1]!EM_S_EST_NETPROFIT(E2463,行业估值!$E$6,deadline)/100000000))</f>
        <v>29.668144444444447</v>
      </c>
      <c r="O2463" s="36">
        <f t="shared" ca="1" si="194"/>
        <v>5.0035843363772505</v>
      </c>
      <c r="T2463" s="64" t="s">
        <v>4828</v>
      </c>
      <c r="U2463" s="64" t="s">
        <v>4829</v>
      </c>
    </row>
    <row r="2464" spans="4:21">
      <c r="D2464" s="45" t="str">
        <f>IF(AND(行业估值!$B$39=$G2464,COUNTIF($G$2:$G$2552,$G2464)&gt;=1),COUNTIF($G$2:G2464,$G2464),"")</f>
        <v/>
      </c>
      <c r="E2464" s="65" t="str">
        <f t="shared" si="190"/>
        <v>600326.SH</v>
      </c>
      <c r="F2464" s="65" t="str">
        <f t="shared" si="191"/>
        <v>西藏天路</v>
      </c>
      <c r="G2464" s="34" t="str">
        <f>IF(E2464="","",IF(行业估值!$C$5="申万行业",[1]!EM_S_INFO_INDUSTRY_SW2014(E2464,"1"),IF(行业估值!$C$5="证监会行业",[1]!EM_S_INFO_INDUSTRY_CSRC1(E2464,"1"),[1]!EM_S_INFO_INDUSTRY_EM2016(E2464,"1"))))</f>
        <v>建材</v>
      </c>
      <c r="H2464" s="34" t="str">
        <f>IF(E2464="","",IF($H$1="上证50",[1]!EM_S_INFO_COMPINDEX(E2464,"000016"),"")&amp;IF($H$1="上证180",[1]!EM_S_INFO_COMPINDEX(E2464,"000010"),"")&amp;IF($H$1="沪深300",[1]!EM_S_INFO_COMPINDEX(E2464,"000300"),"")&amp;IF(AND($H$1="上证A股",RIGHT(E2464,2)="SH"),"是","")&amp;IF(AND($H$1="深证A股",RIGHT(E2464,2)="SZ"),"是","")&amp;IF(AND($H$1="创业板",LEFT(E2464,1)-3=0),"是","")&amp;IF(AND($H$1="全部A股",E2464&lt;&gt;0),"是","")&amp;IF(AND($H$1="中小板",LEFT(E2464,3)="002"),"是",""))</f>
        <v>是</v>
      </c>
      <c r="I2464" s="46">
        <f ca="1">IF(E2464="","",IF(OR([1]!EM_S_VAL_MV(E2464,deadline)="",[1]!EM_S_VAL_MV(E2464,deadline)="--",[1]!EM_S_VAL_MV(E2464,deadline)="null"),0,[1]!EM_S_VAL_MV(E2464,deadline)/100000000))</f>
        <v>59.105762033000005</v>
      </c>
      <c r="J2464" s="46">
        <f ca="1">IF(E2464="","",IF(RIGHT(LEFT($J$1,6),3)="TTM",[1]!EM_S_FA_PROFIT_TTM(E2464,LEFT(RIGHT($J$1,11),10),1)/100000000,[1]!EM_S_STM07_IS(E2464,61,LEFT(RIGHT($J$1,5),4)&amp;"-12-31",1)/100000000))</f>
        <v>9.3588202688000006</v>
      </c>
      <c r="K2464" s="36">
        <f t="shared" ca="1" si="192"/>
        <v>6.3155141711657867</v>
      </c>
      <c r="L2464" s="46">
        <f ca="1">IF(E2464="","",IF(ISERROR(IF(行业估值!$E$7="最新年报",[1]!EM_S_STM07_BS(E2464,140,LEFT(RIGHT($L$1,5),4)&amp;"-12-31",1)/100000000,[1]!EM_S_STM07_BS(E2464,140,LEFT(RIGHT($L$1,11),10),1)/100000000)),0,IF(行业估值!$E$7="最新年报",[1]!EM_S_STM07_BS(E2464,140,LEFT(RIGHT($L$1,5),4)&amp;"-12-31",1)/100000000,[1]!EM_S_STM07_BS(E2464,140,LEFT(RIGHT($L$1,11),10),1)/100000000)))</f>
        <v>34.057231180500004</v>
      </c>
      <c r="M2464" s="36">
        <f t="shared" ca="1" si="193"/>
        <v>1.7354834783763022</v>
      </c>
      <c r="N2464" s="37" t="str">
        <f ca="1">IF(E2464="","",IF(ISERROR([1]!EM_S_EST_NETPROFIT(E2464,行业估值!$E$6,deadline)/100000000),"-",[1]!EM_S_EST_NETPROFIT(E2464,行业估值!$E$6,deadline)/100000000))</f>
        <v>-</v>
      </c>
      <c r="O2464" s="36" t="str">
        <f t="shared" ca="1" si="194"/>
        <v>-</v>
      </c>
      <c r="T2464" s="64" t="s">
        <v>4830</v>
      </c>
      <c r="U2464" s="64" t="s">
        <v>4831</v>
      </c>
    </row>
    <row r="2465" spans="4:21">
      <c r="D2465" s="45" t="str">
        <f>IF(AND(行业估值!$B$39=$G2465,COUNTIF($G$2:$G$2552,$G2465)&gt;=1),COUNTIF($G$2:G2465,$G2465),"")</f>
        <v/>
      </c>
      <c r="E2465" s="65" t="str">
        <f t="shared" si="190"/>
        <v>600327.SH</v>
      </c>
      <c r="F2465" s="65" t="str">
        <f t="shared" si="191"/>
        <v>大东方</v>
      </c>
      <c r="G2465" s="34" t="str">
        <f>IF(E2465="","",IF(行业估值!$C$5="申万行业",[1]!EM_S_INFO_INDUSTRY_SW2014(E2465,"1"),IF(行业估值!$C$5="证监会行业",[1]!EM_S_INFO_INDUSTRY_CSRC1(E2465,"1"),[1]!EM_S_INFO_INDUSTRY_EM2016(E2465,"1"))))</f>
        <v>交运设备</v>
      </c>
      <c r="H2465" s="34" t="str">
        <f>IF(E2465="","",IF($H$1="上证50",[1]!EM_S_INFO_COMPINDEX(E2465,"000016"),"")&amp;IF($H$1="上证180",[1]!EM_S_INFO_COMPINDEX(E2465,"000010"),"")&amp;IF($H$1="沪深300",[1]!EM_S_INFO_COMPINDEX(E2465,"000300"),"")&amp;IF(AND($H$1="上证A股",RIGHT(E2465,2)="SH"),"是","")&amp;IF(AND($H$1="深证A股",RIGHT(E2465,2)="SZ"),"是","")&amp;IF(AND($H$1="创业板",LEFT(E2465,1)-3=0),"是","")&amp;IF(AND($H$1="全部A股",E2465&lt;&gt;0),"是","")&amp;IF(AND($H$1="中小板",LEFT(E2465,3)="002"),"是",""))</f>
        <v>是</v>
      </c>
      <c r="I2465" s="46">
        <f ca="1">IF(E2465="","",IF(OR([1]!EM_S_VAL_MV(E2465,deadline)="",[1]!EM_S_VAL_MV(E2465,deadline)="--",[1]!EM_S_VAL_MV(E2465,deadline)="null"),0,[1]!EM_S_VAL_MV(E2465,deadline)/100000000))</f>
        <v>29.994025660199998</v>
      </c>
      <c r="J2465" s="46">
        <f ca="1">IF(E2465="","",IF(RIGHT(LEFT($J$1,6),3)="TTM",[1]!EM_S_FA_PROFIT_TTM(E2465,LEFT(RIGHT($J$1,11),10),1)/100000000,[1]!EM_S_STM07_IS(E2465,61,LEFT(RIGHT($J$1,5),4)&amp;"-12-31",1)/100000000))</f>
        <v>3.0169493792000002</v>
      </c>
      <c r="K2465" s="36">
        <f t="shared" ca="1" si="192"/>
        <v>9.9418392191099567</v>
      </c>
      <c r="L2465" s="46">
        <f ca="1">IF(E2465="","",IF(ISERROR(IF(行业估值!$E$7="最新年报",[1]!EM_S_STM07_BS(E2465,140,LEFT(RIGHT($L$1,5),4)&amp;"-12-31",1)/100000000,[1]!EM_S_STM07_BS(E2465,140,LEFT(RIGHT($L$1,11),10),1)/100000000)),0,IF(行业估值!$E$7="最新年报",[1]!EM_S_STM07_BS(E2465,140,LEFT(RIGHT($L$1,5),4)&amp;"-12-31",1)/100000000,[1]!EM_S_STM07_BS(E2465,140,LEFT(RIGHT($L$1,11),10),1)/100000000)))</f>
        <v>28.120421134200001</v>
      </c>
      <c r="M2465" s="36">
        <f t="shared" ca="1" si="193"/>
        <v>1.0666278971093119</v>
      </c>
      <c r="N2465" s="37">
        <f ca="1">IF(E2465="","",IF(ISERROR([1]!EM_S_EST_NETPROFIT(E2465,行业估值!$E$6,deadline)/100000000),"-",[1]!EM_S_EST_NETPROFIT(E2465,行业估值!$E$6,deadline)/100000000))</f>
        <v>2.83</v>
      </c>
      <c r="O2465" s="36">
        <f t="shared" ca="1" si="194"/>
        <v>10.598595639646643</v>
      </c>
      <c r="T2465" s="64" t="s">
        <v>4832</v>
      </c>
      <c r="U2465" s="64" t="s">
        <v>4833</v>
      </c>
    </row>
    <row r="2466" spans="4:21">
      <c r="D2466" s="45" t="str">
        <f>IF(AND(行业估值!$B$39=$G2466,COUNTIF($G$2:$G$2552,$G2466)&gt;=1),COUNTIF($G$2:G2466,$G2466),"")</f>
        <v/>
      </c>
      <c r="E2466" s="65" t="str">
        <f t="shared" si="190"/>
        <v>600328.SH</v>
      </c>
      <c r="F2466" s="65" t="str">
        <f t="shared" si="191"/>
        <v>兰太实业</v>
      </c>
      <c r="G2466" s="34" t="str">
        <f>IF(E2466="","",IF(行业估值!$C$5="申万行业",[1]!EM_S_INFO_INDUSTRY_SW2014(E2466,"1"),IF(行业估值!$C$5="证监会行业",[1]!EM_S_INFO_INDUSTRY_CSRC1(E2466,"1"),[1]!EM_S_INFO_INDUSTRY_EM2016(E2466,"1"))))</f>
        <v>基础化工</v>
      </c>
      <c r="H2466" s="34" t="str">
        <f>IF(E2466="","",IF($H$1="上证50",[1]!EM_S_INFO_COMPINDEX(E2466,"000016"),"")&amp;IF($H$1="上证180",[1]!EM_S_INFO_COMPINDEX(E2466,"000010"),"")&amp;IF($H$1="沪深300",[1]!EM_S_INFO_COMPINDEX(E2466,"000300"),"")&amp;IF(AND($H$1="上证A股",RIGHT(E2466,2)="SH"),"是","")&amp;IF(AND($H$1="深证A股",RIGHT(E2466,2)="SZ"),"是","")&amp;IF(AND($H$1="创业板",LEFT(E2466,1)-3=0),"是","")&amp;IF(AND($H$1="全部A股",E2466&lt;&gt;0),"是","")&amp;IF(AND($H$1="中小板",LEFT(E2466,3)="002"),"是",""))</f>
        <v>是</v>
      </c>
      <c r="I2466" s="46">
        <f ca="1">IF(E2466="","",IF(OR([1]!EM_S_VAL_MV(E2466,deadline)="",[1]!EM_S_VAL_MV(E2466,deadline)="--",[1]!EM_S_VAL_MV(E2466,deadline)="null"),0,[1]!EM_S_VAL_MV(E2466,deadline)/100000000))</f>
        <v>34.297833015900004</v>
      </c>
      <c r="J2466" s="46">
        <f ca="1">IF(E2466="","",IF(RIGHT(LEFT($J$1,6),3)="TTM",[1]!EM_S_FA_PROFIT_TTM(E2466,LEFT(RIGHT($J$1,11),10),1)/100000000,[1]!EM_S_STM07_IS(E2466,61,LEFT(RIGHT($J$1,5),4)&amp;"-12-31",1)/100000000))</f>
        <v>5.2546009289999995</v>
      </c>
      <c r="K2466" s="36">
        <f t="shared" ca="1" si="192"/>
        <v>6.5272003486718084</v>
      </c>
      <c r="L2466" s="46">
        <f ca="1">IF(E2466="","",IF(ISERROR(IF(行业估值!$E$7="最新年报",[1]!EM_S_STM07_BS(E2466,140,LEFT(RIGHT($L$1,5),4)&amp;"-12-31",1)/100000000,[1]!EM_S_STM07_BS(E2466,140,LEFT(RIGHT($L$1,11),10),1)/100000000)),0,IF(行业估值!$E$7="最新年报",[1]!EM_S_STM07_BS(E2466,140,LEFT(RIGHT($L$1,5),4)&amp;"-12-31",1)/100000000,[1]!EM_S_STM07_BS(E2466,140,LEFT(RIGHT($L$1,11),10),1)/100000000)))</f>
        <v>26.217330659999998</v>
      </c>
      <c r="M2466" s="36">
        <f t="shared" ca="1" si="193"/>
        <v>1.3082122455825946</v>
      </c>
      <c r="N2466" s="37">
        <f ca="1">IF(E2466="","",IF(ISERROR([1]!EM_S_EST_NETPROFIT(E2466,行业估值!$E$6,deadline)/100000000),"-",[1]!EM_S_EST_NETPROFIT(E2466,行业估值!$E$6,deadline)/100000000))</f>
        <v>2.77</v>
      </c>
      <c r="O2466" s="36">
        <f t="shared" ca="1" si="194"/>
        <v>12.381889175415164</v>
      </c>
      <c r="T2466" s="64" t="s">
        <v>4834</v>
      </c>
      <c r="U2466" s="64" t="s">
        <v>4835</v>
      </c>
    </row>
    <row r="2467" spans="4:21">
      <c r="D2467" s="45" t="str">
        <f>IF(AND(行业估值!$B$39=$G2467,COUNTIF($G$2:$G$2552,$G2467)&gt;=1),COUNTIF($G$2:G2467,$G2467),"")</f>
        <v/>
      </c>
      <c r="E2467" s="65" t="str">
        <f t="shared" si="190"/>
        <v>600329.SH</v>
      </c>
      <c r="F2467" s="65" t="str">
        <f t="shared" si="191"/>
        <v>中新药业</v>
      </c>
      <c r="G2467" s="34" t="str">
        <f>IF(E2467="","",IF(行业估值!$C$5="申万行业",[1]!EM_S_INFO_INDUSTRY_SW2014(E2467,"1"),IF(行业估值!$C$5="证监会行业",[1]!EM_S_INFO_INDUSTRY_CSRC1(E2467,"1"),[1]!EM_S_INFO_INDUSTRY_EM2016(E2467,"1"))))</f>
        <v>医药生物</v>
      </c>
      <c r="H2467" s="34" t="str">
        <f>IF(E2467="","",IF($H$1="上证50",[1]!EM_S_INFO_COMPINDEX(E2467,"000016"),"")&amp;IF($H$1="上证180",[1]!EM_S_INFO_COMPINDEX(E2467,"000010"),"")&amp;IF($H$1="沪深300",[1]!EM_S_INFO_COMPINDEX(E2467,"000300"),"")&amp;IF(AND($H$1="上证A股",RIGHT(E2467,2)="SH"),"是","")&amp;IF(AND($H$1="深证A股",RIGHT(E2467,2)="SZ"),"是","")&amp;IF(AND($H$1="创业板",LEFT(E2467,1)-3=0),"是","")&amp;IF(AND($H$1="全部A股",E2467&lt;&gt;0),"是","")&amp;IF(AND($H$1="中小板",LEFT(E2467,3)="002"),"是",""))</f>
        <v>是</v>
      </c>
      <c r="I2467" s="46">
        <f ca="1">IF(E2467="","",IF(OR([1]!EM_S_VAL_MV(E2467,deadline)="",[1]!EM_S_VAL_MV(E2467,deadline)="--",[1]!EM_S_VAL_MV(E2467,deadline)="null"),0,[1]!EM_S_VAL_MV(E2467,deadline)/100000000))</f>
        <v>102.79833026120001</v>
      </c>
      <c r="J2467" s="46">
        <f ca="1">IF(E2467="","",IF(RIGHT(LEFT($J$1,6),3)="TTM",[1]!EM_S_FA_PROFIT_TTM(E2467,LEFT(RIGHT($J$1,11),10),1)/100000000,[1]!EM_S_STM07_IS(E2467,61,LEFT(RIGHT($J$1,5),4)&amp;"-12-31",1)/100000000))</f>
        <v>6.1769975583000001</v>
      </c>
      <c r="K2467" s="36">
        <f t="shared" ca="1" si="192"/>
        <v>16.642119296788522</v>
      </c>
      <c r="L2467" s="46">
        <f ca="1">IF(E2467="","",IF(ISERROR(IF(行业估值!$E$7="最新年报",[1]!EM_S_STM07_BS(E2467,140,LEFT(RIGHT($L$1,5),4)&amp;"-12-31",1)/100000000,[1]!EM_S_STM07_BS(E2467,140,LEFT(RIGHT($L$1,11),10),1)/100000000)),0,IF(行业估值!$E$7="最新年报",[1]!EM_S_STM07_BS(E2467,140,LEFT(RIGHT($L$1,5),4)&amp;"-12-31",1)/100000000,[1]!EM_S_STM07_BS(E2467,140,LEFT(RIGHT($L$1,11),10),1)/100000000)))</f>
        <v>52.042155841700001</v>
      </c>
      <c r="M2467" s="36">
        <f t="shared" ca="1" si="193"/>
        <v>1.9752896204739934</v>
      </c>
      <c r="N2467" s="37">
        <f ca="1">IF(E2467="","",IF(ISERROR([1]!EM_S_EST_NETPROFIT(E2467,行业估值!$E$6,deadline)/100000000),"-",[1]!EM_S_EST_NETPROFIT(E2467,行业估值!$E$6,deadline)/100000000))</f>
        <v>6.3588500000000003</v>
      </c>
      <c r="O2467" s="36">
        <f t="shared" ca="1" si="194"/>
        <v>16.166182605534019</v>
      </c>
      <c r="T2467" s="64" t="s">
        <v>4836</v>
      </c>
      <c r="U2467" s="64" t="s">
        <v>4837</v>
      </c>
    </row>
    <row r="2468" spans="4:21">
      <c r="D2468" s="45" t="str">
        <f>IF(AND(行业估值!$B$39=$G2468,COUNTIF($G$2:$G$2552,$G2468)&gt;=1),COUNTIF($G$2:G2468,$G2468),"")</f>
        <v/>
      </c>
      <c r="E2468" s="65" t="str">
        <f t="shared" si="190"/>
        <v>600330.SH</v>
      </c>
      <c r="F2468" s="65" t="str">
        <f t="shared" si="191"/>
        <v>天通股份</v>
      </c>
      <c r="G2468" s="34" t="str">
        <f>IF(E2468="","",IF(行业估值!$C$5="申万行业",[1]!EM_S_INFO_INDUSTRY_SW2014(E2468,"1"),IF(行业估值!$C$5="证监会行业",[1]!EM_S_INFO_INDUSTRY_CSRC1(E2468,"1"),[1]!EM_S_INFO_INDUSTRY_EM2016(E2468,"1"))))</f>
        <v>有色金属</v>
      </c>
      <c r="H2468" s="34" t="str">
        <f>IF(E2468="","",IF($H$1="上证50",[1]!EM_S_INFO_COMPINDEX(E2468,"000016"),"")&amp;IF($H$1="上证180",[1]!EM_S_INFO_COMPINDEX(E2468,"000010"),"")&amp;IF($H$1="沪深300",[1]!EM_S_INFO_COMPINDEX(E2468,"000300"),"")&amp;IF(AND($H$1="上证A股",RIGHT(E2468,2)="SH"),"是","")&amp;IF(AND($H$1="深证A股",RIGHT(E2468,2)="SZ"),"是","")&amp;IF(AND($H$1="创业板",LEFT(E2468,1)-3=0),"是","")&amp;IF(AND($H$1="全部A股",E2468&lt;&gt;0),"是","")&amp;IF(AND($H$1="中小板",LEFT(E2468,3)="002"),"是",""))</f>
        <v>是</v>
      </c>
      <c r="I2468" s="46">
        <f ca="1">IF(E2468="","",IF(OR([1]!EM_S_VAL_MV(E2468,deadline)="",[1]!EM_S_VAL_MV(E2468,deadline)="--",[1]!EM_S_VAL_MV(E2468,deadline)="null"),0,[1]!EM_S_VAL_MV(E2468,deadline)/100000000))</f>
        <v>58.099782058999999</v>
      </c>
      <c r="J2468" s="46">
        <f ca="1">IF(E2468="","",IF(RIGHT(LEFT($J$1,6),3)="TTM",[1]!EM_S_FA_PROFIT_TTM(E2468,LEFT(RIGHT($J$1,11),10),1)/100000000,[1]!EM_S_STM07_IS(E2468,61,LEFT(RIGHT($J$1,5),4)&amp;"-12-31",1)/100000000))</f>
        <v>2.0046827166000001</v>
      </c>
      <c r="K2468" s="36">
        <f t="shared" ca="1" si="192"/>
        <v>28.982033704335471</v>
      </c>
      <c r="L2468" s="46">
        <f ca="1">IF(E2468="","",IF(ISERROR(IF(行业估值!$E$7="最新年报",[1]!EM_S_STM07_BS(E2468,140,LEFT(RIGHT($L$1,5),4)&amp;"-12-31",1)/100000000,[1]!EM_S_STM07_BS(E2468,140,LEFT(RIGHT($L$1,11),10),1)/100000000)),0,IF(行业估值!$E$7="最新年报",[1]!EM_S_STM07_BS(E2468,140,LEFT(RIGHT($L$1,5),4)&amp;"-12-31",1)/100000000,[1]!EM_S_STM07_BS(E2468,140,LEFT(RIGHT($L$1,11),10),1)/100000000)))</f>
        <v>40.254557159499996</v>
      </c>
      <c r="M2468" s="36">
        <f t="shared" ca="1" si="193"/>
        <v>1.4433094327380662</v>
      </c>
      <c r="N2468" s="37">
        <f ca="1">IF(E2468="","",IF(ISERROR([1]!EM_S_EST_NETPROFIT(E2468,行业估值!$E$6,deadline)/100000000),"-",[1]!EM_S_EST_NETPROFIT(E2468,行业估值!$E$6,deadline)/100000000))</f>
        <v>3.1145</v>
      </c>
      <c r="O2468" s="36">
        <f t="shared" ca="1" si="194"/>
        <v>18.654609747632044</v>
      </c>
      <c r="T2468" s="64" t="s">
        <v>4838</v>
      </c>
      <c r="U2468" s="64" t="s">
        <v>4839</v>
      </c>
    </row>
    <row r="2469" spans="4:21">
      <c r="D2469" s="45" t="str">
        <f>IF(AND(行业估值!$B$39=$G2469,COUNTIF($G$2:$G$2552,$G2469)&gt;=1),COUNTIF($G$2:G2469,$G2469),"")</f>
        <v/>
      </c>
      <c r="E2469" s="65" t="str">
        <f t="shared" si="190"/>
        <v>600331.SH</v>
      </c>
      <c r="F2469" s="65" t="str">
        <f t="shared" si="191"/>
        <v>宏达股份</v>
      </c>
      <c r="G2469" s="34" t="str">
        <f>IF(E2469="","",IF(行业估值!$C$5="申万行业",[1]!EM_S_INFO_INDUSTRY_SW2014(E2469,"1"),IF(行业估值!$C$5="证监会行业",[1]!EM_S_INFO_INDUSTRY_CSRC1(E2469,"1"),[1]!EM_S_INFO_INDUSTRY_EM2016(E2469,"1"))))</f>
        <v>有色金属</v>
      </c>
      <c r="H2469" s="34" t="str">
        <f>IF(E2469="","",IF($H$1="上证50",[1]!EM_S_INFO_COMPINDEX(E2469,"000016"),"")&amp;IF($H$1="上证180",[1]!EM_S_INFO_COMPINDEX(E2469,"000010"),"")&amp;IF($H$1="沪深300",[1]!EM_S_INFO_COMPINDEX(E2469,"000300"),"")&amp;IF(AND($H$1="上证A股",RIGHT(E2469,2)="SH"),"是","")&amp;IF(AND($H$1="深证A股",RIGHT(E2469,2)="SZ"),"是","")&amp;IF(AND($H$1="创业板",LEFT(E2469,1)-3=0),"是","")&amp;IF(AND($H$1="全部A股",E2469&lt;&gt;0),"是","")&amp;IF(AND($H$1="中小板",LEFT(E2469,3)="002"),"是",""))</f>
        <v>是</v>
      </c>
      <c r="I2469" s="46">
        <f ca="1">IF(E2469="","",IF(OR([1]!EM_S_VAL_MV(E2469,deadline)="",[1]!EM_S_VAL_MV(E2469,deadline)="--",[1]!EM_S_VAL_MV(E2469,deadline)="null"),0,[1]!EM_S_VAL_MV(E2469,deadline)/100000000))</f>
        <v>49.987200000000001</v>
      </c>
      <c r="J2469" s="46">
        <f ca="1">IF(E2469="","",IF(RIGHT(LEFT($J$1,6),3)="TTM",[1]!EM_S_FA_PROFIT_TTM(E2469,LEFT(RIGHT($J$1,11),10),1)/100000000,[1]!EM_S_STM07_IS(E2469,61,LEFT(RIGHT($J$1,5),4)&amp;"-12-31",1)/100000000))</f>
        <v>-27.057616688099998</v>
      </c>
      <c r="K2469" s="36">
        <f t="shared" ref="K2469:K2470" ca="1" si="195">IF(E2469="","",IF(OR(I2469=0,J2469=0),"-",I2469/J2469))</f>
        <v>-1.8474354403129853</v>
      </c>
      <c r="L2469" s="46">
        <f ca="1">IF(E2469="","",IF(ISERROR(IF(行业估值!$E$7="最新年报",[1]!EM_S_STM07_BS(E2469,140,LEFT(RIGHT($L$1,5),4)&amp;"-12-31",1)/100000000,[1]!EM_S_STM07_BS(E2469,140,LEFT(RIGHT($L$1,11),10),1)/100000000)),0,IF(行业估值!$E$7="最新年报",[1]!EM_S_STM07_BS(E2469,140,LEFT(RIGHT($L$1,5),4)&amp;"-12-31",1)/100000000,[1]!EM_S_STM07_BS(E2469,140,LEFT(RIGHT($L$1,11),10),1)/100000000)))</f>
        <v>22.820815402099999</v>
      </c>
      <c r="M2469" s="36">
        <f t="shared" ref="M2469:M2470" ca="1" si="196">IF(E2469="","",IF(OR(I2469=0,L2469=0),"-",I2469/L2469))</f>
        <v>2.1904212938596452</v>
      </c>
      <c r="N2469" s="37" t="str">
        <f ca="1">IF(E2469="","",IF(ISERROR([1]!EM_S_EST_NETPROFIT(E2469,行业估值!$E$6,deadline)/100000000),"-",[1]!EM_S_EST_NETPROFIT(E2469,行业估值!$E$6,deadline)/100000000))</f>
        <v>-</v>
      </c>
      <c r="O2469" s="36" t="str">
        <f t="shared" ref="O2469:O2470" ca="1" si="197">IF(E2469="","",IF(ISERROR(IF(OR(I2469=0,N2469=0),"-",I2469/N2469)),"-",IF(OR(I2469=0,N2469=0),"-",I2469/N2469)))</f>
        <v>-</v>
      </c>
      <c r="T2469" s="64" t="s">
        <v>4840</v>
      </c>
      <c r="U2469" s="64" t="s">
        <v>4841</v>
      </c>
    </row>
    <row r="2470" spans="4:21">
      <c r="D2470" s="45" t="str">
        <f>IF(AND(行业估值!$B$39=$G2470,COUNTIF($G$2:$G$2552,$G2470)&gt;=1),COUNTIF($G$2:G2470,$G2470),"")</f>
        <v/>
      </c>
      <c r="E2470" s="65" t="str">
        <f t="shared" si="190"/>
        <v>600332.SH</v>
      </c>
      <c r="F2470" s="65" t="str">
        <f t="shared" si="191"/>
        <v>白云山</v>
      </c>
      <c r="G2470" s="34" t="str">
        <f>IF(E2470="","",IF(行业估值!$C$5="申万行业",[1]!EM_S_INFO_INDUSTRY_SW2014(E2470,"1"),IF(行业估值!$C$5="证监会行业",[1]!EM_S_INFO_INDUSTRY_CSRC1(E2470,"1"),[1]!EM_S_INFO_INDUSTRY_EM2016(E2470,"1"))))</f>
        <v>医药生物</v>
      </c>
      <c r="H2470" s="34" t="str">
        <f>IF(E2470="","",IF($H$1="上证50",[1]!EM_S_INFO_COMPINDEX(E2470,"000016"),"")&amp;IF($H$1="上证180",[1]!EM_S_INFO_COMPINDEX(E2470,"000010"),"")&amp;IF($H$1="沪深300",[1]!EM_S_INFO_COMPINDEX(E2470,"000300"),"")&amp;IF(AND($H$1="上证A股",RIGHT(E2470,2)="SH"),"是","")&amp;IF(AND($H$1="深证A股",RIGHT(E2470,2)="SZ"),"是","")&amp;IF(AND($H$1="创业板",LEFT(E2470,1)-3=0),"是","")&amp;IF(AND($H$1="全部A股",E2470&lt;&gt;0),"是","")&amp;IF(AND($H$1="中小板",LEFT(E2470,3)="002"),"是",""))</f>
        <v>是</v>
      </c>
      <c r="I2470" s="46">
        <f ca="1">IF(E2470="","",IF(OR([1]!EM_S_VAL_MV(E2470,deadline)="",[1]!EM_S_VAL_MV(E2470,deadline)="--",[1]!EM_S_VAL_MV(E2470,deadline)="null"),0,[1]!EM_S_VAL_MV(E2470,deadline)/100000000))</f>
        <v>543.01417696600004</v>
      </c>
      <c r="J2470" s="46">
        <f ca="1">IF(E2470="","",IF(RIGHT(LEFT($J$1,6),3)="TTM",[1]!EM_S_FA_PROFIT_TTM(E2470,LEFT(RIGHT($J$1,11),10),1)/100000000,[1]!EM_S_STM07_IS(E2470,61,LEFT(RIGHT($J$1,5),4)&amp;"-12-31",1)/100000000))</f>
        <v>34.045201985300004</v>
      </c>
      <c r="K2470" s="36">
        <f t="shared" ca="1" si="195"/>
        <v>15.949800421230048</v>
      </c>
      <c r="L2470" s="46">
        <f ca="1">IF(E2470="","",IF(ISERROR(IF(行业估值!$E$7="最新年报",[1]!EM_S_STM07_BS(E2470,140,LEFT(RIGHT($L$1,5),4)&amp;"-12-31",1)/100000000,[1]!EM_S_STM07_BS(E2470,140,LEFT(RIGHT($L$1,11),10),1)/100000000)),0,IF(行业估值!$E$7="最新年报",[1]!EM_S_STM07_BS(E2470,140,LEFT(RIGHT($L$1,5),4)&amp;"-12-31",1)/100000000,[1]!EM_S_STM07_BS(E2470,140,LEFT(RIGHT($L$1,11),10),1)/100000000)))</f>
        <v>241.56590108180001</v>
      </c>
      <c r="M2470" s="36">
        <f t="shared" ca="1" si="196"/>
        <v>2.2478924986276203</v>
      </c>
      <c r="N2470" s="37">
        <f ca="1">IF(E2470="","",IF(ISERROR([1]!EM_S_EST_NETPROFIT(E2470,行业估值!$E$6,deadline)/100000000),"-",[1]!EM_S_EST_NETPROFIT(E2470,行业估值!$E$6,deadline)/100000000))</f>
        <v>33.774650000000001</v>
      </c>
      <c r="O2470" s="36">
        <f t="shared" ca="1" si="197"/>
        <v>16.077566369037132</v>
      </c>
      <c r="T2470" s="64" t="s">
        <v>4842</v>
      </c>
      <c r="U2470" s="64" t="s">
        <v>4843</v>
      </c>
    </row>
    <row r="2471" spans="4:21">
      <c r="D2471" s="45" t="str">
        <f>IF(AND(行业估值!$B$39=$G2471,COUNTIF($G$2:$G$2552,$G2471)&gt;=1),COUNTIF($G$2:G2471,$G2471),"")</f>
        <v/>
      </c>
      <c r="E2471" s="65" t="str">
        <f t="shared" si="190"/>
        <v>600333.SH</v>
      </c>
      <c r="F2471" s="65" t="str">
        <f t="shared" si="191"/>
        <v>长春燃气</v>
      </c>
      <c r="G2471" s="34" t="str">
        <f>IF(E2471="","",IF(行业估值!$C$5="申万行业",[1]!EM_S_INFO_INDUSTRY_SW2014(E2471,"1"),IF(行业估值!$C$5="证监会行业",[1]!EM_S_INFO_INDUSTRY_CSRC1(E2471,"1"),[1]!EM_S_INFO_INDUSTRY_EM2016(E2471,"1"))))</f>
        <v>公用事业</v>
      </c>
      <c r="H2471" s="34" t="str">
        <f>IF(E2471="","",IF($H$1="上证50",[1]!EM_S_INFO_COMPINDEX(E2471,"000016"),"")&amp;IF($H$1="上证180",[1]!EM_S_INFO_COMPINDEX(E2471,"000010"),"")&amp;IF($H$1="沪深300",[1]!EM_S_INFO_COMPINDEX(E2471,"000300"),"")&amp;IF(AND($H$1="上证A股",RIGHT(E2471,2)="SH"),"是","")&amp;IF(AND($H$1="深证A股",RIGHT(E2471,2)="SZ"),"是","")&amp;IF(AND($H$1="创业板",LEFT(E2471,1)-3=0),"是","")&amp;IF(AND($H$1="全部A股",E2471&lt;&gt;0),"是","")&amp;IF(AND($H$1="中小板",LEFT(E2471,3)="002"),"是",""))</f>
        <v>是</v>
      </c>
      <c r="I2471" s="46">
        <f ca="1">IF(E2471="","",IF(OR([1]!EM_S_VAL_MV(E2471,deadline)="",[1]!EM_S_VAL_MV(E2471,deadline)="--",[1]!EM_S_VAL_MV(E2471,deadline)="null"),0,[1]!EM_S_VAL_MV(E2471,deadline)/100000000))</f>
        <v>31.913207841599998</v>
      </c>
      <c r="J2471" s="46">
        <f ca="1">IF(E2471="","",IF(RIGHT(LEFT($J$1,6),3)="TTM",[1]!EM_S_FA_PROFIT_TTM(E2471,LEFT(RIGHT($J$1,11),10),1)/100000000,[1]!EM_S_STM07_IS(E2471,61,LEFT(RIGHT($J$1,5),4)&amp;"-12-31",1)/100000000))</f>
        <v>-0.2776438698</v>
      </c>
      <c r="K2471" s="36">
        <f t="shared" ref="K2471:K2532" ca="1" si="198">IF(E2471="","",IF(OR(I2471=0,J2471=0),"-",I2471/J2471))</f>
        <v>-114.94295863470204</v>
      </c>
      <c r="L2471" s="46">
        <f ca="1">IF(E2471="","",IF(ISERROR(IF(行业估值!$E$7="最新年报",[1]!EM_S_STM07_BS(E2471,140,LEFT(RIGHT($L$1,5),4)&amp;"-12-31",1)/100000000,[1]!EM_S_STM07_BS(E2471,140,LEFT(RIGHT($L$1,11),10),1)/100000000)),0,IF(行业估值!$E$7="最新年报",[1]!EM_S_STM07_BS(E2471,140,LEFT(RIGHT($L$1,5),4)&amp;"-12-31",1)/100000000,[1]!EM_S_STM07_BS(E2471,140,LEFT(RIGHT($L$1,11),10),1)/100000000)))</f>
        <v>20.051069782300001</v>
      </c>
      <c r="M2471" s="36">
        <f t="shared" ref="M2471:M2532" ca="1" si="199">IF(E2471="","",IF(OR(I2471=0,L2471=0),"-",I2471/L2471))</f>
        <v>1.591596268333336</v>
      </c>
      <c r="N2471" s="37" t="str">
        <f ca="1">IF(E2471="","",IF(ISERROR([1]!EM_S_EST_NETPROFIT(E2471,行业估值!$E$6,deadline)/100000000),"-",[1]!EM_S_EST_NETPROFIT(E2471,行业估值!$E$6,deadline)/100000000))</f>
        <v>-</v>
      </c>
      <c r="O2471" s="36" t="str">
        <f t="shared" ref="O2471:O2532" ca="1" si="200">IF(E2471="","",IF(ISERROR(IF(OR(I2471=0,N2471=0),"-",I2471/N2471)),"-",IF(OR(I2471=0,N2471=0),"-",I2471/N2471)))</f>
        <v>-</v>
      </c>
      <c r="T2471" s="64" t="s">
        <v>4844</v>
      </c>
      <c r="U2471" s="64" t="s">
        <v>4845</v>
      </c>
    </row>
    <row r="2472" spans="4:21">
      <c r="D2472" s="45" t="str">
        <f>IF(AND(行业估值!$B$39=$G2472,COUNTIF($G$2:$G$2552,$G2472)&gt;=1),COUNTIF($G$2:G2472,$G2472),"")</f>
        <v/>
      </c>
      <c r="E2472" s="65" t="str">
        <f t="shared" si="190"/>
        <v>600335.SH</v>
      </c>
      <c r="F2472" s="65" t="str">
        <f t="shared" si="191"/>
        <v>国机汽车</v>
      </c>
      <c r="G2472" s="34" t="str">
        <f>IF(E2472="","",IF(行业估值!$C$5="申万行业",[1]!EM_S_INFO_INDUSTRY_SW2014(E2472,"1"),IF(行业估值!$C$5="证监会行业",[1]!EM_S_INFO_INDUSTRY_CSRC1(E2472,"1"),[1]!EM_S_INFO_INDUSTRY_EM2016(E2472,"1"))))</f>
        <v>交运设备</v>
      </c>
      <c r="H2472" s="34" t="str">
        <f>IF(E2472="","",IF($H$1="上证50",[1]!EM_S_INFO_COMPINDEX(E2472,"000016"),"")&amp;IF($H$1="上证180",[1]!EM_S_INFO_COMPINDEX(E2472,"000010"),"")&amp;IF($H$1="沪深300",[1]!EM_S_INFO_COMPINDEX(E2472,"000300"),"")&amp;IF(AND($H$1="上证A股",RIGHT(E2472,2)="SH"),"是","")&amp;IF(AND($H$1="深证A股",RIGHT(E2472,2)="SZ"),"是","")&amp;IF(AND($H$1="创业板",LEFT(E2472,1)-3=0),"是","")&amp;IF(AND($H$1="全部A股",E2472&lt;&gt;0),"是","")&amp;IF(AND($H$1="中小板",LEFT(E2472,3)="002"),"是",""))</f>
        <v>是</v>
      </c>
      <c r="I2472" s="46">
        <f ca="1">IF(E2472="","",IF(OR([1]!EM_S_VAL_MV(E2472,deadline)="",[1]!EM_S_VAL_MV(E2472,deadline)="--",[1]!EM_S_VAL_MV(E2472,deadline)="null"),0,[1]!EM_S_VAL_MV(E2472,deadline)/100000000))</f>
        <v>79.836769234800002</v>
      </c>
      <c r="J2472" s="46">
        <f ca="1">IF(E2472="","",IF(RIGHT(LEFT($J$1,6),3)="TTM",[1]!EM_S_FA_PROFIT_TTM(E2472,LEFT(RIGHT($J$1,11),10),1)/100000000,[1]!EM_S_STM07_IS(E2472,61,LEFT(RIGHT($J$1,5),4)&amp;"-12-31",1)/100000000))</f>
        <v>4.2083658713999998</v>
      </c>
      <c r="K2472" s="36">
        <f t="shared" ca="1" si="198"/>
        <v>18.970966801477424</v>
      </c>
      <c r="L2472" s="46">
        <f ca="1">IF(E2472="","",IF(ISERROR(IF(行业估值!$E$7="最新年报",[1]!EM_S_STM07_BS(E2472,140,LEFT(RIGHT($L$1,5),4)&amp;"-12-31",1)/100000000,[1]!EM_S_STM07_BS(E2472,140,LEFT(RIGHT($L$1,11),10),1)/100000000)),0,IF(行业估值!$E$7="最新年报",[1]!EM_S_STM07_BS(E2472,140,LEFT(RIGHT($L$1,5),4)&amp;"-12-31",1)/100000000,[1]!EM_S_STM07_BS(E2472,140,LEFT(RIGHT($L$1,11),10),1)/100000000)))</f>
        <v>101.1048914239</v>
      </c>
      <c r="M2472" s="36">
        <f t="shared" ca="1" si="199"/>
        <v>0.7896429946210054</v>
      </c>
      <c r="N2472" s="37">
        <f ca="1">IF(E2472="","",IF(ISERROR([1]!EM_S_EST_NETPROFIT(E2472,行业估值!$E$6,deadline)/100000000),"-",[1]!EM_S_EST_NETPROFIT(E2472,行业估值!$E$6,deadline)/100000000))</f>
        <v>6.1773266666666675</v>
      </c>
      <c r="O2472" s="36">
        <f t="shared" ca="1" si="200"/>
        <v>12.924161784353316</v>
      </c>
      <c r="T2472" s="64" t="s">
        <v>4846</v>
      </c>
      <c r="U2472" s="64" t="s">
        <v>4847</v>
      </c>
    </row>
    <row r="2473" spans="4:21">
      <c r="D2473" s="45" t="str">
        <f>IF(AND(行业估值!$B$39=$G2473,COUNTIF($G$2:$G$2552,$G2473)&gt;=1),COUNTIF($G$2:G2473,$G2473),"")</f>
        <v/>
      </c>
      <c r="E2473" s="65" t="str">
        <f t="shared" si="190"/>
        <v>600336.SH</v>
      </c>
      <c r="F2473" s="65" t="str">
        <f t="shared" si="191"/>
        <v>澳柯玛</v>
      </c>
      <c r="G2473" s="34" t="str">
        <f>IF(E2473="","",IF(行业估值!$C$5="申万行业",[1]!EM_S_INFO_INDUSTRY_SW2014(E2473,"1"),IF(行业估值!$C$5="证监会行业",[1]!EM_S_INFO_INDUSTRY_CSRC1(E2473,"1"),[1]!EM_S_INFO_INDUSTRY_EM2016(E2473,"1"))))</f>
        <v>家电</v>
      </c>
      <c r="H2473" s="34" t="str">
        <f>IF(E2473="","",IF($H$1="上证50",[1]!EM_S_INFO_COMPINDEX(E2473,"000016"),"")&amp;IF($H$1="上证180",[1]!EM_S_INFO_COMPINDEX(E2473,"000010"),"")&amp;IF($H$1="沪深300",[1]!EM_S_INFO_COMPINDEX(E2473,"000300"),"")&amp;IF(AND($H$1="上证A股",RIGHT(E2473,2)="SH"),"是","")&amp;IF(AND($H$1="深证A股",RIGHT(E2473,2)="SZ"),"是","")&amp;IF(AND($H$1="创业板",LEFT(E2473,1)-3=0),"是","")&amp;IF(AND($H$1="全部A股",E2473&lt;&gt;0),"是","")&amp;IF(AND($H$1="中小板",LEFT(E2473,3)="002"),"是",""))</f>
        <v>是</v>
      </c>
      <c r="I2473" s="46">
        <f ca="1">IF(E2473="","",IF(OR([1]!EM_S_VAL_MV(E2473,deadline)="",[1]!EM_S_VAL_MV(E2473,deadline)="--",[1]!EM_S_VAL_MV(E2473,deadline)="null"),0,[1]!EM_S_VAL_MV(E2473,deadline)/100000000))</f>
        <v>33.485778971100004</v>
      </c>
      <c r="J2473" s="46">
        <f ca="1">IF(E2473="","",IF(RIGHT(LEFT($J$1,6),3)="TTM",[1]!EM_S_FA_PROFIT_TTM(E2473,LEFT(RIGHT($J$1,11),10),1)/100000000,[1]!EM_S_STM07_IS(E2473,61,LEFT(RIGHT($J$1,5),4)&amp;"-12-31",1)/100000000))</f>
        <v>1.1400199278000001</v>
      </c>
      <c r="K2473" s="36">
        <f t="shared" ca="1" si="198"/>
        <v>29.37297687043116</v>
      </c>
      <c r="L2473" s="46">
        <f ca="1">IF(E2473="","",IF(ISERROR(IF(行业估值!$E$7="最新年报",[1]!EM_S_STM07_BS(E2473,140,LEFT(RIGHT($L$1,5),4)&amp;"-12-31",1)/100000000,[1]!EM_S_STM07_BS(E2473,140,LEFT(RIGHT($L$1,11),10),1)/100000000)),0,IF(行业估值!$E$7="最新年报",[1]!EM_S_STM07_BS(E2473,140,LEFT(RIGHT($L$1,5),4)&amp;"-12-31",1)/100000000,[1]!EM_S_STM07_BS(E2473,140,LEFT(RIGHT($L$1,11),10),1)/100000000)))</f>
        <v>19.115160056000001</v>
      </c>
      <c r="M2473" s="36">
        <f t="shared" ca="1" si="199"/>
        <v>1.7517917125987785</v>
      </c>
      <c r="N2473" s="37" t="str">
        <f ca="1">IF(E2473="","",IF(ISERROR([1]!EM_S_EST_NETPROFIT(E2473,行业估值!$E$6,deadline)/100000000),"-",[1]!EM_S_EST_NETPROFIT(E2473,行业估值!$E$6,deadline)/100000000))</f>
        <v>-</v>
      </c>
      <c r="O2473" s="36" t="str">
        <f t="shared" ca="1" si="200"/>
        <v>-</v>
      </c>
      <c r="T2473" s="64" t="s">
        <v>4848</v>
      </c>
      <c r="U2473" s="64" t="s">
        <v>4849</v>
      </c>
    </row>
    <row r="2474" spans="4:21">
      <c r="D2474" s="45" t="str">
        <f>IF(AND(行业估值!$B$39=$G2474,COUNTIF($G$2:$G$2552,$G2474)&gt;=1),COUNTIF($G$2:G2474,$G2474),"")</f>
        <v/>
      </c>
      <c r="E2474" s="65" t="str">
        <f t="shared" si="190"/>
        <v>600337.SH</v>
      </c>
      <c r="F2474" s="65" t="str">
        <f t="shared" si="191"/>
        <v>美克家居</v>
      </c>
      <c r="G2474" s="34" t="str">
        <f>IF(E2474="","",IF(行业估值!$C$5="申万行业",[1]!EM_S_INFO_INDUSTRY_SW2014(E2474,"1"),IF(行业估值!$C$5="证监会行业",[1]!EM_S_INFO_INDUSTRY_CSRC1(E2474,"1"),[1]!EM_S_INFO_INDUSTRY_EM2016(E2474,"1"))))</f>
        <v>轻工制造</v>
      </c>
      <c r="H2474" s="34" t="str">
        <f>IF(E2474="","",IF($H$1="上证50",[1]!EM_S_INFO_COMPINDEX(E2474,"000016"),"")&amp;IF($H$1="上证180",[1]!EM_S_INFO_COMPINDEX(E2474,"000010"),"")&amp;IF($H$1="沪深300",[1]!EM_S_INFO_COMPINDEX(E2474,"000300"),"")&amp;IF(AND($H$1="上证A股",RIGHT(E2474,2)="SH"),"是","")&amp;IF(AND($H$1="深证A股",RIGHT(E2474,2)="SZ"),"是","")&amp;IF(AND($H$1="创业板",LEFT(E2474,1)-3=0),"是","")&amp;IF(AND($H$1="全部A股",E2474&lt;&gt;0),"是","")&amp;IF(AND($H$1="中小板",LEFT(E2474,3)="002"),"是",""))</f>
        <v>是</v>
      </c>
      <c r="I2474" s="46">
        <f ca="1">IF(E2474="","",IF(OR([1]!EM_S_VAL_MV(E2474,deadline)="",[1]!EM_S_VAL_MV(E2474,deadline)="--",[1]!EM_S_VAL_MV(E2474,deadline)="null"),0,[1]!EM_S_VAL_MV(E2474,deadline)/100000000))</f>
        <v>68.888505430400002</v>
      </c>
      <c r="J2474" s="46">
        <f ca="1">IF(E2474="","",IF(RIGHT(LEFT($J$1,6),3)="TTM",[1]!EM_S_FA_PROFIT_TTM(E2474,LEFT(RIGHT($J$1,11),10),1)/100000000,[1]!EM_S_STM07_IS(E2474,61,LEFT(RIGHT($J$1,5),4)&amp;"-12-31",1)/100000000))</f>
        <v>4.6516805217000003</v>
      </c>
      <c r="K2474" s="36">
        <f t="shared" ca="1" si="198"/>
        <v>14.80938020335585</v>
      </c>
      <c r="L2474" s="46">
        <f ca="1">IF(E2474="","",IF(ISERROR(IF(行业估值!$E$7="最新年报",[1]!EM_S_STM07_BS(E2474,140,LEFT(RIGHT($L$1,5),4)&amp;"-12-31",1)/100000000,[1]!EM_S_STM07_BS(E2474,140,LEFT(RIGHT($L$1,11),10),1)/100000000)),0,IF(行业估值!$E$7="最新年报",[1]!EM_S_STM07_BS(E2474,140,LEFT(RIGHT($L$1,5),4)&amp;"-12-31",1)/100000000,[1]!EM_S_STM07_BS(E2474,140,LEFT(RIGHT($L$1,11),10),1)/100000000)))</f>
        <v>45.204603970500003</v>
      </c>
      <c r="M2474" s="36">
        <f t="shared" ca="1" si="199"/>
        <v>1.5239267547915216</v>
      </c>
      <c r="N2474" s="37">
        <f ca="1">IF(E2474="","",IF(ISERROR([1]!EM_S_EST_NETPROFIT(E2474,行业估值!$E$6,deadline)/100000000),"-",[1]!EM_S_EST_NETPROFIT(E2474,行业估值!$E$6,deadline)/100000000))</f>
        <v>5.0552857142857146</v>
      </c>
      <c r="O2474" s="36">
        <f t="shared" ca="1" si="200"/>
        <v>13.627025122581738</v>
      </c>
      <c r="T2474" s="64" t="s">
        <v>4850</v>
      </c>
      <c r="U2474" s="64" t="s">
        <v>4851</v>
      </c>
    </row>
    <row r="2475" spans="4:21">
      <c r="D2475" s="45" t="str">
        <f>IF(AND(行业估值!$B$39=$G2475,COUNTIF($G$2:$G$2552,$G2475)&gt;=1),COUNTIF($G$2:G2475,$G2475),"")</f>
        <v/>
      </c>
      <c r="E2475" s="65" t="str">
        <f t="shared" si="190"/>
        <v>600338.SH</v>
      </c>
      <c r="F2475" s="65" t="str">
        <f t="shared" si="191"/>
        <v>西藏珠峰</v>
      </c>
      <c r="G2475" s="34" t="str">
        <f>IF(E2475="","",IF(行业估值!$C$5="申万行业",[1]!EM_S_INFO_INDUSTRY_SW2014(E2475,"1"),IF(行业估值!$C$5="证监会行业",[1]!EM_S_INFO_INDUSTRY_CSRC1(E2475,"1"),[1]!EM_S_INFO_INDUSTRY_EM2016(E2475,"1"))))</f>
        <v>有色金属</v>
      </c>
      <c r="H2475" s="34" t="str">
        <f>IF(E2475="","",IF($H$1="上证50",[1]!EM_S_INFO_COMPINDEX(E2475,"000016"),"")&amp;IF($H$1="上证180",[1]!EM_S_INFO_COMPINDEX(E2475,"000010"),"")&amp;IF($H$1="沪深300",[1]!EM_S_INFO_COMPINDEX(E2475,"000300"),"")&amp;IF(AND($H$1="上证A股",RIGHT(E2475,2)="SH"),"是","")&amp;IF(AND($H$1="深证A股",RIGHT(E2475,2)="SZ"),"是","")&amp;IF(AND($H$1="创业板",LEFT(E2475,1)-3=0),"是","")&amp;IF(AND($H$1="全部A股",E2475&lt;&gt;0),"是","")&amp;IF(AND($H$1="中小板",LEFT(E2475,3)="002"),"是",""))</f>
        <v>是</v>
      </c>
      <c r="I2475" s="46">
        <f ca="1">IF(E2475="","",IF(OR([1]!EM_S_VAL_MV(E2475,deadline)="",[1]!EM_S_VAL_MV(E2475,deadline)="--",[1]!EM_S_VAL_MV(E2475,deadline)="null"),0,[1]!EM_S_VAL_MV(E2475,deadline)/100000000))</f>
        <v>97.546224925600001</v>
      </c>
      <c r="J2475" s="46">
        <f ca="1">IF(E2475="","",IF(RIGHT(LEFT($J$1,6),3)="TTM",[1]!EM_S_FA_PROFIT_TTM(E2475,LEFT(RIGHT($J$1,11),10),1)/100000000,[1]!EM_S_STM07_IS(E2475,61,LEFT(RIGHT($J$1,5),4)&amp;"-12-31",1)/100000000))</f>
        <v>6.5212929214999997</v>
      </c>
      <c r="K2475" s="36">
        <f t="shared" ca="1" si="198"/>
        <v>14.958111236500452</v>
      </c>
      <c r="L2475" s="46">
        <f ca="1">IF(E2475="","",IF(ISERROR(IF(行业估值!$E$7="最新年报",[1]!EM_S_STM07_BS(E2475,140,LEFT(RIGHT($L$1,5),4)&amp;"-12-31",1)/100000000,[1]!EM_S_STM07_BS(E2475,140,LEFT(RIGHT($L$1,11),10),1)/100000000)),0,IF(行业估值!$E$7="最新年报",[1]!EM_S_STM07_BS(E2475,140,LEFT(RIGHT($L$1,5),4)&amp;"-12-31",1)/100000000,[1]!EM_S_STM07_BS(E2475,140,LEFT(RIGHT($L$1,11),10),1)/100000000)))</f>
        <v>26.779501199400002</v>
      </c>
      <c r="M2475" s="36">
        <f t="shared" ca="1" si="199"/>
        <v>3.6425706438395324</v>
      </c>
      <c r="N2475" s="37">
        <f ca="1">IF(E2475="","",IF(ISERROR([1]!EM_S_EST_NETPROFIT(E2475,行业估值!$E$6,deadline)/100000000),"-",[1]!EM_S_EST_NETPROFIT(E2475,行业估值!$E$6,deadline)/100000000))</f>
        <v>8.5133333333333336</v>
      </c>
      <c r="O2475" s="36">
        <f t="shared" ca="1" si="200"/>
        <v>11.458053045293656</v>
      </c>
      <c r="T2475" s="64" t="s">
        <v>4852</v>
      </c>
      <c r="U2475" s="64" t="s">
        <v>4853</v>
      </c>
    </row>
    <row r="2476" spans="4:21">
      <c r="D2476" s="45" t="str">
        <f>IF(AND(行业估值!$B$39=$G2476,COUNTIF($G$2:$G$2552,$G2476)&gt;=1),COUNTIF($G$2:G2476,$G2476),"")</f>
        <v/>
      </c>
      <c r="E2476" s="65" t="str">
        <f t="shared" si="190"/>
        <v>600339.SH</v>
      </c>
      <c r="F2476" s="65" t="str">
        <f t="shared" si="191"/>
        <v>中油工程</v>
      </c>
      <c r="G2476" s="34" t="str">
        <f>IF(E2476="","",IF(行业估值!$C$5="申万行业",[1]!EM_S_INFO_INDUSTRY_SW2014(E2476,"1"),IF(行业估值!$C$5="证监会行业",[1]!EM_S_INFO_INDUSTRY_CSRC1(E2476,"1"),[1]!EM_S_INFO_INDUSTRY_EM2016(E2476,"1"))))</f>
        <v>化石能源</v>
      </c>
      <c r="H2476" s="34" t="str">
        <f>IF(E2476="","",IF($H$1="上证50",[1]!EM_S_INFO_COMPINDEX(E2476,"000016"),"")&amp;IF($H$1="上证180",[1]!EM_S_INFO_COMPINDEX(E2476,"000010"),"")&amp;IF($H$1="沪深300",[1]!EM_S_INFO_COMPINDEX(E2476,"000300"),"")&amp;IF(AND($H$1="上证A股",RIGHT(E2476,2)="SH"),"是","")&amp;IF(AND($H$1="深证A股",RIGHT(E2476,2)="SZ"),"是","")&amp;IF(AND($H$1="创业板",LEFT(E2476,1)-3=0),"是","")&amp;IF(AND($H$1="全部A股",E2476&lt;&gt;0),"是","")&amp;IF(AND($H$1="中小板",LEFT(E2476,3)="002"),"是",""))</f>
        <v>是</v>
      </c>
      <c r="I2476" s="46">
        <f ca="1">IF(E2476="","",IF(OR([1]!EM_S_VAL_MV(E2476,deadline)="",[1]!EM_S_VAL_MV(E2476,deadline)="--",[1]!EM_S_VAL_MV(E2476,deadline)="null"),0,[1]!EM_S_VAL_MV(E2476,deadline)/100000000))</f>
        <v>182.0106075546</v>
      </c>
      <c r="J2476" s="46">
        <f ca="1">IF(E2476="","",IF(RIGHT(LEFT($J$1,6),3)="TTM",[1]!EM_S_FA_PROFIT_TTM(E2476,LEFT(RIGHT($J$1,11),10),1)/100000000,[1]!EM_S_STM07_IS(E2476,61,LEFT(RIGHT($J$1,5),4)&amp;"-12-31",1)/100000000))</f>
        <v>8.4598775795000005</v>
      </c>
      <c r="K2476" s="36">
        <f t="shared" ca="1" si="198"/>
        <v>21.514567538855246</v>
      </c>
      <c r="L2476" s="46">
        <f ca="1">IF(E2476="","",IF(ISERROR(IF(行业估值!$E$7="最新年报",[1]!EM_S_STM07_BS(E2476,140,LEFT(RIGHT($L$1,5),4)&amp;"-12-31",1)/100000000,[1]!EM_S_STM07_BS(E2476,140,LEFT(RIGHT($L$1,11),10),1)/100000000)),0,IF(行业估值!$E$7="最新年报",[1]!EM_S_STM07_BS(E2476,140,LEFT(RIGHT($L$1,5),4)&amp;"-12-31",1)/100000000,[1]!EM_S_STM07_BS(E2476,140,LEFT(RIGHT($L$1,11),10),1)/100000000)))</f>
        <v>233.5291589279</v>
      </c>
      <c r="M2476" s="36">
        <f t="shared" ca="1" si="199"/>
        <v>0.77939135476779631</v>
      </c>
      <c r="N2476" s="37">
        <f ca="1">IF(E2476="","",IF(ISERROR([1]!EM_S_EST_NETPROFIT(E2476,行业估值!$E$6,deadline)/100000000),"-",[1]!EM_S_EST_NETPROFIT(E2476,行业估值!$E$6,deadline)/100000000))</f>
        <v>10.130224999999999</v>
      </c>
      <c r="O2476" s="36">
        <f t="shared" ca="1" si="200"/>
        <v>17.967084398875642</v>
      </c>
      <c r="T2476" s="64" t="s">
        <v>4854</v>
      </c>
      <c r="U2476" s="64" t="s">
        <v>4855</v>
      </c>
    </row>
    <row r="2477" spans="4:21">
      <c r="D2477" s="45" t="str">
        <f>IF(AND(行业估值!$B$39=$G2477,COUNTIF($G$2:$G$2552,$G2477)&gt;=1),COUNTIF($G$2:G2477,$G2477),"")</f>
        <v/>
      </c>
      <c r="E2477" s="65" t="str">
        <f t="shared" si="190"/>
        <v>600340.SH</v>
      </c>
      <c r="F2477" s="65" t="str">
        <f t="shared" si="191"/>
        <v>华夏幸福</v>
      </c>
      <c r="G2477" s="34" t="str">
        <f>IF(E2477="","",IF(行业估值!$C$5="申万行业",[1]!EM_S_INFO_INDUSTRY_SW2014(E2477,"1"),IF(行业估值!$C$5="证监会行业",[1]!EM_S_INFO_INDUSTRY_CSRC1(E2477,"1"),[1]!EM_S_INFO_INDUSTRY_EM2016(E2477,"1"))))</f>
        <v>房地产</v>
      </c>
      <c r="H2477" s="34" t="str">
        <f>IF(E2477="","",IF($H$1="上证50",[1]!EM_S_INFO_COMPINDEX(E2477,"000016"),"")&amp;IF($H$1="上证180",[1]!EM_S_INFO_COMPINDEX(E2477,"000010"),"")&amp;IF($H$1="沪深300",[1]!EM_S_INFO_COMPINDEX(E2477,"000300"),"")&amp;IF(AND($H$1="上证A股",RIGHT(E2477,2)="SH"),"是","")&amp;IF(AND($H$1="深证A股",RIGHT(E2477,2)="SZ"),"是","")&amp;IF(AND($H$1="创业板",LEFT(E2477,1)-3=0),"是","")&amp;IF(AND($H$1="全部A股",E2477&lt;&gt;0),"是","")&amp;IF(AND($H$1="中小板",LEFT(E2477,3)="002"),"是",""))</f>
        <v>是</v>
      </c>
      <c r="I2477" s="46">
        <f ca="1">IF(E2477="","",IF(OR([1]!EM_S_VAL_MV(E2477,deadline)="",[1]!EM_S_VAL_MV(E2477,deadline)="--",[1]!EM_S_VAL_MV(E2477,deadline)="null"),0,[1]!EM_S_VAL_MV(E2477,deadline)/100000000))</f>
        <v>851.58085431789993</v>
      </c>
      <c r="J2477" s="46">
        <f ca="1">IF(E2477="","",IF(RIGHT(LEFT($J$1,6),3)="TTM",[1]!EM_S_FA_PROFIT_TTM(E2477,LEFT(RIGHT($J$1,11),10),1)/100000000,[1]!EM_S_STM07_IS(E2477,61,LEFT(RIGHT($J$1,5),4)&amp;"-12-31",1)/100000000))</f>
        <v>137.44932499610002</v>
      </c>
      <c r="K2477" s="36">
        <f t="shared" ca="1" si="198"/>
        <v>6.1955986640317269</v>
      </c>
      <c r="L2477" s="46">
        <f ca="1">IF(E2477="","",IF(ISERROR(IF(行业估值!$E$7="最新年报",[1]!EM_S_STM07_BS(E2477,140,LEFT(RIGHT($L$1,5),4)&amp;"-12-31",1)/100000000,[1]!EM_S_STM07_BS(E2477,140,LEFT(RIGHT($L$1,11),10),1)/100000000)),0,IF(行业估值!$E$7="最新年报",[1]!EM_S_STM07_BS(E2477,140,LEFT(RIGHT($L$1,5),4)&amp;"-12-31",1)/100000000,[1]!EM_S_STM07_BS(E2477,140,LEFT(RIGHT($L$1,11),10),1)/100000000)))</f>
        <v>476.63509371110001</v>
      </c>
      <c r="M2477" s="36">
        <f t="shared" ca="1" si="199"/>
        <v>1.7866516031949244</v>
      </c>
      <c r="N2477" s="37">
        <f ca="1">IF(E2477="","",IF(ISERROR([1]!EM_S_EST_NETPROFIT(E2477,行业估值!$E$6,deadline)/100000000),"-",[1]!EM_S_EST_NETPROFIT(E2477,行业估值!$E$6,deadline)/100000000))</f>
        <v>149.75696842105262</v>
      </c>
      <c r="O2477" s="36">
        <f t="shared" ca="1" si="200"/>
        <v>5.6864188911972251</v>
      </c>
      <c r="T2477" s="64" t="s">
        <v>4856</v>
      </c>
      <c r="U2477" s="64" t="s">
        <v>4857</v>
      </c>
    </row>
    <row r="2478" spans="4:21">
      <c r="D2478" s="45" t="str">
        <f>IF(AND(行业估值!$B$39=$G2478,COUNTIF($G$2:$G$2552,$G2478)&gt;=1),COUNTIF($G$2:G2478,$G2478),"")</f>
        <v/>
      </c>
      <c r="E2478" s="65" t="str">
        <f t="shared" si="190"/>
        <v>600343.SH</v>
      </c>
      <c r="F2478" s="65" t="str">
        <f t="shared" si="191"/>
        <v>航天动力</v>
      </c>
      <c r="G2478" s="34" t="str">
        <f>IF(E2478="","",IF(行业估值!$C$5="申万行业",[1]!EM_S_INFO_INDUSTRY_SW2014(E2478,"1"),IF(行业估值!$C$5="证监会行业",[1]!EM_S_INFO_INDUSTRY_CSRC1(E2478,"1"),[1]!EM_S_INFO_INDUSTRY_EM2016(E2478,"1"))))</f>
        <v>国防与装备</v>
      </c>
      <c r="H2478" s="34" t="str">
        <f>IF(E2478="","",IF($H$1="上证50",[1]!EM_S_INFO_COMPINDEX(E2478,"000016"),"")&amp;IF($H$1="上证180",[1]!EM_S_INFO_COMPINDEX(E2478,"000010"),"")&amp;IF($H$1="沪深300",[1]!EM_S_INFO_COMPINDEX(E2478,"000300"),"")&amp;IF(AND($H$1="上证A股",RIGHT(E2478,2)="SH"),"是","")&amp;IF(AND($H$1="深证A股",RIGHT(E2478,2)="SZ"),"是","")&amp;IF(AND($H$1="创业板",LEFT(E2478,1)-3=0),"是","")&amp;IF(AND($H$1="全部A股",E2478&lt;&gt;0),"是","")&amp;IF(AND($H$1="中小板",LEFT(E2478,3)="002"),"是",""))</f>
        <v>是</v>
      </c>
      <c r="I2478" s="46">
        <f ca="1">IF(E2478="","",IF(OR([1]!EM_S_VAL_MV(E2478,deadline)="",[1]!EM_S_VAL_MV(E2478,deadline)="--",[1]!EM_S_VAL_MV(E2478,deadline)="null"),0,[1]!EM_S_VAL_MV(E2478,deadline)/100000000))</f>
        <v>55.906876084799997</v>
      </c>
      <c r="J2478" s="46">
        <f ca="1">IF(E2478="","",IF(RIGHT(LEFT($J$1,6),3)="TTM",[1]!EM_S_FA_PROFIT_TTM(E2478,LEFT(RIGHT($J$1,11),10),1)/100000000,[1]!EM_S_STM07_IS(E2478,61,LEFT(RIGHT($J$1,5),4)&amp;"-12-31",1)/100000000))</f>
        <v>0.45880472560000002</v>
      </c>
      <c r="K2478" s="36">
        <f t="shared" ca="1" si="198"/>
        <v>121.85331354573127</v>
      </c>
      <c r="L2478" s="46">
        <f ca="1">IF(E2478="","",IF(ISERROR(IF(行业估值!$E$7="最新年报",[1]!EM_S_STM07_BS(E2478,140,LEFT(RIGHT($L$1,5),4)&amp;"-12-31",1)/100000000,[1]!EM_S_STM07_BS(E2478,140,LEFT(RIGHT($L$1,11),10),1)/100000000)),0,IF(行业估值!$E$7="最新年报",[1]!EM_S_STM07_BS(E2478,140,LEFT(RIGHT($L$1,5),4)&amp;"-12-31",1)/100000000,[1]!EM_S_STM07_BS(E2478,140,LEFT(RIGHT($L$1,11),10),1)/100000000)))</f>
        <v>21.985275054899997</v>
      </c>
      <c r="M2478" s="36">
        <f t="shared" ca="1" si="199"/>
        <v>2.5429236589123172</v>
      </c>
      <c r="N2478" s="37" t="str">
        <f ca="1">IF(E2478="","",IF(ISERROR([1]!EM_S_EST_NETPROFIT(E2478,行业估值!$E$6,deadline)/100000000),"-",[1]!EM_S_EST_NETPROFIT(E2478,行业估值!$E$6,deadline)/100000000))</f>
        <v>-</v>
      </c>
      <c r="O2478" s="36" t="str">
        <f t="shared" ca="1" si="200"/>
        <v>-</v>
      </c>
      <c r="T2478" s="64" t="s">
        <v>4858</v>
      </c>
      <c r="U2478" s="64" t="s">
        <v>4859</v>
      </c>
    </row>
    <row r="2479" spans="4:21">
      <c r="D2479" s="45" t="str">
        <f>IF(AND(行业估值!$B$39=$G2479,COUNTIF($G$2:$G$2552,$G2479)&gt;=1),COUNTIF($G$2:G2479,$G2479),"")</f>
        <v/>
      </c>
      <c r="E2479" s="65" t="str">
        <f t="shared" si="190"/>
        <v>600345.SH</v>
      </c>
      <c r="F2479" s="65" t="str">
        <f t="shared" si="191"/>
        <v>长江通信</v>
      </c>
      <c r="G2479" s="34" t="str">
        <f>IF(E2479="","",IF(行业估值!$C$5="申万行业",[1]!EM_S_INFO_INDUSTRY_SW2014(E2479,"1"),IF(行业估值!$C$5="证监会行业",[1]!EM_S_INFO_INDUSTRY_CSRC1(E2479,"1"),[1]!EM_S_INFO_INDUSTRY_EM2016(E2479,"1"))))</f>
        <v>信息技术</v>
      </c>
      <c r="H2479" s="34" t="str">
        <f>IF(E2479="","",IF($H$1="上证50",[1]!EM_S_INFO_COMPINDEX(E2479,"000016"),"")&amp;IF($H$1="上证180",[1]!EM_S_INFO_COMPINDEX(E2479,"000010"),"")&amp;IF($H$1="沪深300",[1]!EM_S_INFO_COMPINDEX(E2479,"000300"),"")&amp;IF(AND($H$1="上证A股",RIGHT(E2479,2)="SH"),"是","")&amp;IF(AND($H$1="深证A股",RIGHT(E2479,2)="SZ"),"是","")&amp;IF(AND($H$1="创业板",LEFT(E2479,1)-3=0),"是","")&amp;IF(AND($H$1="全部A股",E2479&lt;&gt;0),"是","")&amp;IF(AND($H$1="中小板",LEFT(E2479,3)="002"),"是",""))</f>
        <v>是</v>
      </c>
      <c r="I2479" s="46">
        <f ca="1">IF(E2479="","",IF(OR([1]!EM_S_VAL_MV(E2479,deadline)="",[1]!EM_S_VAL_MV(E2479,deadline)="--",[1]!EM_S_VAL_MV(E2479,deadline)="null"),0,[1]!EM_S_VAL_MV(E2479,deadline)/100000000))</f>
        <v>40.292999999999999</v>
      </c>
      <c r="J2479" s="46">
        <f ca="1">IF(E2479="","",IF(RIGHT(LEFT($J$1,6),3)="TTM",[1]!EM_S_FA_PROFIT_TTM(E2479,LEFT(RIGHT($J$1,11),10),1)/100000000,[1]!EM_S_STM07_IS(E2479,61,LEFT(RIGHT($J$1,5),4)&amp;"-12-31",1)/100000000))</f>
        <v>1.196633072</v>
      </c>
      <c r="K2479" s="36">
        <f t="shared" ca="1" si="198"/>
        <v>33.671975932151071</v>
      </c>
      <c r="L2479" s="46">
        <f ca="1">IF(E2479="","",IF(ISERROR(IF(行业估值!$E$7="最新年报",[1]!EM_S_STM07_BS(E2479,140,LEFT(RIGHT($L$1,5),4)&amp;"-12-31",1)/100000000,[1]!EM_S_STM07_BS(E2479,140,LEFT(RIGHT($L$1,11),10),1)/100000000)),0,IF(行业估值!$E$7="最新年报",[1]!EM_S_STM07_BS(E2479,140,LEFT(RIGHT($L$1,5),4)&amp;"-12-31",1)/100000000,[1]!EM_S_STM07_BS(E2479,140,LEFT(RIGHT($L$1,11),10),1)/100000000)))</f>
        <v>19.330791613900001</v>
      </c>
      <c r="M2479" s="36">
        <f t="shared" ca="1" si="199"/>
        <v>2.0843947213743133</v>
      </c>
      <c r="N2479" s="37" t="str">
        <f ca="1">IF(E2479="","",IF(ISERROR([1]!EM_S_EST_NETPROFIT(E2479,行业估值!$E$6,deadline)/100000000),"-",[1]!EM_S_EST_NETPROFIT(E2479,行业估值!$E$6,deadline)/100000000))</f>
        <v>-</v>
      </c>
      <c r="O2479" s="36" t="str">
        <f t="shared" ca="1" si="200"/>
        <v>-</v>
      </c>
      <c r="T2479" s="64" t="s">
        <v>4860</v>
      </c>
      <c r="U2479" s="64" t="s">
        <v>4861</v>
      </c>
    </row>
    <row r="2480" spans="4:21">
      <c r="D2480" s="45" t="str">
        <f>IF(AND(行业估值!$B$39=$G2480,COUNTIF($G$2:$G$2552,$G2480)&gt;=1),COUNTIF($G$2:G2480,$G2480),"")</f>
        <v/>
      </c>
      <c r="E2480" s="65" t="str">
        <f t="shared" si="190"/>
        <v>600346.SH</v>
      </c>
      <c r="F2480" s="65" t="str">
        <f t="shared" si="191"/>
        <v>恒力石化</v>
      </c>
      <c r="G2480" s="34" t="str">
        <f>IF(E2480="","",IF(行业估值!$C$5="申万行业",[1]!EM_S_INFO_INDUSTRY_SW2014(E2480,"1"),IF(行业估值!$C$5="证监会行业",[1]!EM_S_INFO_INDUSTRY_CSRC1(E2480,"1"),[1]!EM_S_INFO_INDUSTRY_EM2016(E2480,"1"))))</f>
        <v>基础化工</v>
      </c>
      <c r="H2480" s="34" t="str">
        <f>IF(E2480="","",IF($H$1="上证50",[1]!EM_S_INFO_COMPINDEX(E2480,"000016"),"")&amp;IF($H$1="上证180",[1]!EM_S_INFO_COMPINDEX(E2480,"000010"),"")&amp;IF($H$1="沪深300",[1]!EM_S_INFO_COMPINDEX(E2480,"000300"),"")&amp;IF(AND($H$1="上证A股",RIGHT(E2480,2)="SH"),"是","")&amp;IF(AND($H$1="深证A股",RIGHT(E2480,2)="SZ"),"是","")&amp;IF(AND($H$1="创业板",LEFT(E2480,1)-3=0),"是","")&amp;IF(AND($H$1="全部A股",E2480&lt;&gt;0),"是","")&amp;IF(AND($H$1="中小板",LEFT(E2480,3)="002"),"是",""))</f>
        <v>是</v>
      </c>
      <c r="I2480" s="46">
        <f ca="1">IF(E2480="","",IF(OR([1]!EM_S_VAL_MV(E2480,deadline)="",[1]!EM_S_VAL_MV(E2480,deadline)="--",[1]!EM_S_VAL_MV(E2480,deadline)="null"),0,[1]!EM_S_VAL_MV(E2480,deadline)/100000000))</f>
        <v>1013.630369184</v>
      </c>
      <c r="J2480" s="46">
        <f ca="1">IF(E2480="","",IF(RIGHT(LEFT($J$1,6),3)="TTM",[1]!EM_S_FA_PROFIT_TTM(E2480,LEFT(RIGHT($J$1,11),10),1)/100000000,[1]!EM_S_STM07_IS(E2480,61,LEFT(RIGHT($J$1,5),4)&amp;"-12-31",1)/100000000))</f>
        <v>64.945272352200007</v>
      </c>
      <c r="K2480" s="36">
        <f t="shared" ca="1" si="198"/>
        <v>15.607454283770718</v>
      </c>
      <c r="L2480" s="46">
        <f ca="1">IF(E2480="","",IF(ISERROR(IF(行业估值!$E$7="最新年报",[1]!EM_S_STM07_BS(E2480,140,LEFT(RIGHT($L$1,5),4)&amp;"-12-31",1)/100000000,[1]!EM_S_STM07_BS(E2480,140,LEFT(RIGHT($L$1,11),10),1)/100000000)),0,IF(行业估值!$E$7="最新年报",[1]!EM_S_STM07_BS(E2480,140,LEFT(RIGHT($L$1,5),4)&amp;"-12-31",1)/100000000,[1]!EM_S_STM07_BS(E2480,140,LEFT(RIGHT($L$1,11),10),1)/100000000)))</f>
        <v>322.82362745379999</v>
      </c>
      <c r="M2480" s="36">
        <f t="shared" ca="1" si="199"/>
        <v>3.1398890384163809</v>
      </c>
      <c r="N2480" s="37">
        <f ca="1">IF(E2480="","",IF(ISERROR([1]!EM_S_EST_NETPROFIT(E2480,行业估值!$E$6,deadline)/100000000),"-",[1]!EM_S_EST_NETPROFIT(E2480,行业估值!$E$6,deadline)/100000000))</f>
        <v>90.201661538461536</v>
      </c>
      <c r="O2480" s="36">
        <f t="shared" ca="1" si="200"/>
        <v>11.237380242178721</v>
      </c>
      <c r="T2480" s="64" t="s">
        <v>7372</v>
      </c>
      <c r="U2480" s="64" t="s">
        <v>4862</v>
      </c>
    </row>
    <row r="2481" spans="4:21">
      <c r="D2481" s="45" t="str">
        <f>IF(AND(行业估值!$B$39=$G2481,COUNTIF($G$2:$G$2552,$G2481)&gt;=1),COUNTIF($G$2:G2481,$G2481),"")</f>
        <v/>
      </c>
      <c r="E2481" s="65" t="str">
        <f t="shared" si="190"/>
        <v>600348.SH</v>
      </c>
      <c r="F2481" s="65" t="str">
        <f t="shared" si="191"/>
        <v>阳泉煤业</v>
      </c>
      <c r="G2481" s="34" t="str">
        <f>IF(E2481="","",IF(行业估值!$C$5="申万行业",[1]!EM_S_INFO_INDUSTRY_SW2014(E2481,"1"),IF(行业估值!$C$5="证监会行业",[1]!EM_S_INFO_INDUSTRY_CSRC1(E2481,"1"),[1]!EM_S_INFO_INDUSTRY_EM2016(E2481,"1"))))</f>
        <v>化石能源</v>
      </c>
      <c r="H2481" s="34" t="str">
        <f>IF(E2481="","",IF($H$1="上证50",[1]!EM_S_INFO_COMPINDEX(E2481,"000016"),"")&amp;IF($H$1="上证180",[1]!EM_S_INFO_COMPINDEX(E2481,"000010"),"")&amp;IF($H$1="沪深300",[1]!EM_S_INFO_COMPINDEX(E2481,"000300"),"")&amp;IF(AND($H$1="上证A股",RIGHT(E2481,2)="SH"),"是","")&amp;IF(AND($H$1="深证A股",RIGHT(E2481,2)="SZ"),"是","")&amp;IF(AND($H$1="创业板",LEFT(E2481,1)-3=0),"是","")&amp;IF(AND($H$1="全部A股",E2481&lt;&gt;0),"是","")&amp;IF(AND($H$1="中小板",LEFT(E2481,3)="002"),"是",""))</f>
        <v>是</v>
      </c>
      <c r="I2481" s="46">
        <f ca="1">IF(E2481="","",IF(OR([1]!EM_S_VAL_MV(E2481,deadline)="",[1]!EM_S_VAL_MV(E2481,deadline)="--",[1]!EM_S_VAL_MV(E2481,deadline)="null"),0,[1]!EM_S_VAL_MV(E2481,deadline)/100000000))</f>
        <v>125.541</v>
      </c>
      <c r="J2481" s="46">
        <f ca="1">IF(E2481="","",IF(RIGHT(LEFT($J$1,6),3)="TTM",[1]!EM_S_FA_PROFIT_TTM(E2481,LEFT(RIGHT($J$1,11),10),1)/100000000,[1]!EM_S_STM07_IS(E2481,61,LEFT(RIGHT($J$1,5),4)&amp;"-12-31",1)/100000000))</f>
        <v>22.230725349099998</v>
      </c>
      <c r="K2481" s="36">
        <f t="shared" ca="1" si="198"/>
        <v>5.6471841574473176</v>
      </c>
      <c r="L2481" s="46">
        <f ca="1">IF(E2481="","",IF(ISERROR(IF(行业估值!$E$7="最新年报",[1]!EM_S_STM07_BS(E2481,140,LEFT(RIGHT($L$1,5),4)&amp;"-12-31",1)/100000000,[1]!EM_S_STM07_BS(E2481,140,LEFT(RIGHT($L$1,11),10),1)/100000000)),0,IF(行业估值!$E$7="最新年报",[1]!EM_S_STM07_BS(E2481,140,LEFT(RIGHT($L$1,5),4)&amp;"-12-31",1)/100000000,[1]!EM_S_STM07_BS(E2481,140,LEFT(RIGHT($L$1,11),10),1)/100000000)))</f>
        <v>225.60083178939999</v>
      </c>
      <c r="M2481" s="36">
        <f t="shared" ca="1" si="199"/>
        <v>0.55647401210467795</v>
      </c>
      <c r="N2481" s="37">
        <f ca="1">IF(E2481="","",IF(ISERROR([1]!EM_S_EST_NETPROFIT(E2481,行业估值!$E$6,deadline)/100000000),"-",[1]!EM_S_EST_NETPROFIT(E2481,行业估值!$E$6,deadline)/100000000))</f>
        <v>20.174788888888891</v>
      </c>
      <c r="O2481" s="36">
        <f t="shared" ca="1" si="200"/>
        <v>6.2226673444469469</v>
      </c>
      <c r="T2481" s="64" t="s">
        <v>4863</v>
      </c>
      <c r="U2481" s="64" t="s">
        <v>4864</v>
      </c>
    </row>
    <row r="2482" spans="4:21">
      <c r="D2482" s="45" t="str">
        <f>IF(AND(行业估值!$B$39=$G2482,COUNTIF($G$2:$G$2552,$G2482)&gt;=1),COUNTIF($G$2:G2482,$G2482),"")</f>
        <v/>
      </c>
      <c r="E2482" s="65" t="str">
        <f t="shared" si="190"/>
        <v>600350.SH</v>
      </c>
      <c r="F2482" s="65" t="str">
        <f t="shared" si="191"/>
        <v>山东高速</v>
      </c>
      <c r="G2482" s="34" t="str">
        <f>IF(E2482="","",IF(行业估值!$C$5="申万行业",[1]!EM_S_INFO_INDUSTRY_SW2014(E2482,"1"),IF(行业估值!$C$5="证监会行业",[1]!EM_S_INFO_INDUSTRY_CSRC1(E2482,"1"),[1]!EM_S_INFO_INDUSTRY_EM2016(E2482,"1"))))</f>
        <v>交通运输</v>
      </c>
      <c r="H2482" s="34" t="str">
        <f>IF(E2482="","",IF($H$1="上证50",[1]!EM_S_INFO_COMPINDEX(E2482,"000016"),"")&amp;IF($H$1="上证180",[1]!EM_S_INFO_COMPINDEX(E2482,"000010"),"")&amp;IF($H$1="沪深300",[1]!EM_S_INFO_COMPINDEX(E2482,"000300"),"")&amp;IF(AND($H$1="上证A股",RIGHT(E2482,2)="SH"),"是","")&amp;IF(AND($H$1="深证A股",RIGHT(E2482,2)="SZ"),"是","")&amp;IF(AND($H$1="创业板",LEFT(E2482,1)-3=0),"是","")&amp;IF(AND($H$1="全部A股",E2482&lt;&gt;0),"是","")&amp;IF(AND($H$1="中小板",LEFT(E2482,3)="002"),"是",""))</f>
        <v>是</v>
      </c>
      <c r="I2482" s="46">
        <f ca="1">IF(E2482="","",IF(OR([1]!EM_S_VAL_MV(E2482,deadline)="",[1]!EM_S_VAL_MV(E2482,deadline)="--",[1]!EM_S_VAL_MV(E2482,deadline)="null"),0,[1]!EM_S_VAL_MV(E2482,deadline)/100000000))</f>
        <v>229.49261137889999</v>
      </c>
      <c r="J2482" s="46">
        <f ca="1">IF(E2482="","",IF(RIGHT(LEFT($J$1,6),3)="TTM",[1]!EM_S_FA_PROFIT_TTM(E2482,LEFT(RIGHT($J$1,11),10),1)/100000000,[1]!EM_S_STM07_IS(E2482,61,LEFT(RIGHT($J$1,5),4)&amp;"-12-31",1)/100000000))</f>
        <v>22.006296330500003</v>
      </c>
      <c r="K2482" s="36">
        <f t="shared" ca="1" si="198"/>
        <v>10.428497732298132</v>
      </c>
      <c r="L2482" s="46">
        <f ca="1">IF(E2482="","",IF(ISERROR(IF(行业估值!$E$7="最新年报",[1]!EM_S_STM07_BS(E2482,140,LEFT(RIGHT($L$1,5),4)&amp;"-12-31",1)/100000000,[1]!EM_S_STM07_BS(E2482,140,LEFT(RIGHT($L$1,11),10),1)/100000000)),0,IF(行业估值!$E$7="最新年报",[1]!EM_S_STM07_BS(E2482,140,LEFT(RIGHT($L$1,5),4)&amp;"-12-31",1)/100000000,[1]!EM_S_STM07_BS(E2482,140,LEFT(RIGHT($L$1,11),10),1)/100000000)))</f>
        <v>283.61437220939996</v>
      </c>
      <c r="M2482" s="36">
        <f t="shared" ca="1" si="199"/>
        <v>0.8091713039473879</v>
      </c>
      <c r="N2482" s="37">
        <f ca="1">IF(E2482="","",IF(ISERROR([1]!EM_S_EST_NETPROFIT(E2482,行业估值!$E$6,deadline)/100000000),"-",[1]!EM_S_EST_NETPROFIT(E2482,行业估值!$E$6,deadline)/100000000))</f>
        <v>28.87</v>
      </c>
      <c r="O2482" s="36">
        <f t="shared" ca="1" si="200"/>
        <v>7.9491725451645303</v>
      </c>
      <c r="T2482" s="64" t="s">
        <v>4865</v>
      </c>
      <c r="U2482" s="64" t="s">
        <v>4866</v>
      </c>
    </row>
    <row r="2483" spans="4:21">
      <c r="D2483" s="45" t="str">
        <f>IF(AND(行业估值!$B$39=$G2483,COUNTIF($G$2:$G$2552,$G2483)&gt;=1),COUNTIF($G$2:G2483,$G2483),"")</f>
        <v/>
      </c>
      <c r="E2483" s="65" t="str">
        <f t="shared" si="190"/>
        <v>600351.SH</v>
      </c>
      <c r="F2483" s="65" t="str">
        <f t="shared" si="191"/>
        <v>亚宝药业</v>
      </c>
      <c r="G2483" s="34" t="str">
        <f>IF(E2483="","",IF(行业估值!$C$5="申万行业",[1]!EM_S_INFO_INDUSTRY_SW2014(E2483,"1"),IF(行业估值!$C$5="证监会行业",[1]!EM_S_INFO_INDUSTRY_CSRC1(E2483,"1"),[1]!EM_S_INFO_INDUSTRY_EM2016(E2483,"1"))))</f>
        <v>医药生物</v>
      </c>
      <c r="H2483" s="34" t="str">
        <f>IF(E2483="","",IF($H$1="上证50",[1]!EM_S_INFO_COMPINDEX(E2483,"000016"),"")&amp;IF($H$1="上证180",[1]!EM_S_INFO_COMPINDEX(E2483,"000010"),"")&amp;IF($H$1="沪深300",[1]!EM_S_INFO_COMPINDEX(E2483,"000300"),"")&amp;IF(AND($H$1="上证A股",RIGHT(E2483,2)="SH"),"是","")&amp;IF(AND($H$1="深证A股",RIGHT(E2483,2)="SZ"),"是","")&amp;IF(AND($H$1="创业板",LEFT(E2483,1)-3=0),"是","")&amp;IF(AND($H$1="全部A股",E2483&lt;&gt;0),"是","")&amp;IF(AND($H$1="中小板",LEFT(E2483,3)="002"),"是",""))</f>
        <v>是</v>
      </c>
      <c r="I2483" s="46">
        <f ca="1">IF(E2483="","",IF(OR([1]!EM_S_VAL_MV(E2483,deadline)="",[1]!EM_S_VAL_MV(E2483,deadline)="--",[1]!EM_S_VAL_MV(E2483,deadline)="null"),0,[1]!EM_S_VAL_MV(E2483,deadline)/100000000))</f>
        <v>42.966001283400004</v>
      </c>
      <c r="J2483" s="46">
        <f ca="1">IF(E2483="","",IF(RIGHT(LEFT($J$1,6),3)="TTM",[1]!EM_S_FA_PROFIT_TTM(E2483,LEFT(RIGHT($J$1,11),10),1)/100000000,[1]!EM_S_STM07_IS(E2483,61,LEFT(RIGHT($J$1,5),4)&amp;"-12-31",1)/100000000))</f>
        <v>2.9212187763999999</v>
      </c>
      <c r="K2483" s="36">
        <f t="shared" ca="1" si="198"/>
        <v>14.708244938898307</v>
      </c>
      <c r="L2483" s="46">
        <f ca="1">IF(E2483="","",IF(ISERROR(IF(行业估值!$E$7="最新年报",[1]!EM_S_STM07_BS(E2483,140,LEFT(RIGHT($L$1,5),4)&amp;"-12-31",1)/100000000,[1]!EM_S_STM07_BS(E2483,140,LEFT(RIGHT($L$1,11),10),1)/100000000)),0,IF(行业估值!$E$7="最新年报",[1]!EM_S_STM07_BS(E2483,140,LEFT(RIGHT($L$1,5),4)&amp;"-12-31",1)/100000000,[1]!EM_S_STM07_BS(E2483,140,LEFT(RIGHT($L$1,11),10),1)/100000000)))</f>
        <v>29.0450318221</v>
      </c>
      <c r="M2483" s="36">
        <f t="shared" ca="1" si="199"/>
        <v>1.4792891791809886</v>
      </c>
      <c r="N2483" s="37" t="str">
        <f ca="1">IF(E2483="","",IF(ISERROR([1]!EM_S_EST_NETPROFIT(E2483,行业估值!$E$6,deadline)/100000000),"-",[1]!EM_S_EST_NETPROFIT(E2483,行业估值!$E$6,deadline)/100000000))</f>
        <v>-</v>
      </c>
      <c r="O2483" s="36" t="str">
        <f t="shared" ca="1" si="200"/>
        <v>-</v>
      </c>
      <c r="T2483" s="64" t="s">
        <v>4867</v>
      </c>
      <c r="U2483" s="64" t="s">
        <v>4868</v>
      </c>
    </row>
    <row r="2484" spans="4:21">
      <c r="D2484" s="45" t="str">
        <f>IF(AND(行业估值!$B$39=$G2484,COUNTIF($G$2:$G$2552,$G2484)&gt;=1),COUNTIF($G$2:G2484,$G2484),"")</f>
        <v/>
      </c>
      <c r="E2484" s="65" t="str">
        <f t="shared" si="190"/>
        <v>600352.SH</v>
      </c>
      <c r="F2484" s="65" t="str">
        <f t="shared" si="191"/>
        <v>浙江龙盛</v>
      </c>
      <c r="G2484" s="34" t="str">
        <f>IF(E2484="","",IF(行业估值!$C$5="申万行业",[1]!EM_S_INFO_INDUSTRY_SW2014(E2484,"1"),IF(行业估值!$C$5="证监会行业",[1]!EM_S_INFO_INDUSTRY_CSRC1(E2484,"1"),[1]!EM_S_INFO_INDUSTRY_EM2016(E2484,"1"))))</f>
        <v>基础化工</v>
      </c>
      <c r="H2484" s="34" t="str">
        <f>IF(E2484="","",IF($H$1="上证50",[1]!EM_S_INFO_COMPINDEX(E2484,"000016"),"")&amp;IF($H$1="上证180",[1]!EM_S_INFO_COMPINDEX(E2484,"000010"),"")&amp;IF($H$1="沪深300",[1]!EM_S_INFO_COMPINDEX(E2484,"000300"),"")&amp;IF(AND($H$1="上证A股",RIGHT(E2484,2)="SH"),"是","")&amp;IF(AND($H$1="深证A股",RIGHT(E2484,2)="SZ"),"是","")&amp;IF(AND($H$1="创业板",LEFT(E2484,1)-3=0),"是","")&amp;IF(AND($H$1="全部A股",E2484&lt;&gt;0),"是","")&amp;IF(AND($H$1="中小板",LEFT(E2484,3)="002"),"是",""))</f>
        <v>是</v>
      </c>
      <c r="I2484" s="46">
        <f ca="1">IF(E2484="","",IF(OR([1]!EM_S_VAL_MV(E2484,deadline)="",[1]!EM_S_VAL_MV(E2484,deadline)="--",[1]!EM_S_VAL_MV(E2484,deadline)="null"),0,[1]!EM_S_VAL_MV(E2484,deadline)/100000000))</f>
        <v>432.36780419400003</v>
      </c>
      <c r="J2484" s="46">
        <f ca="1">IF(E2484="","",IF(RIGHT(LEFT($J$1,6),3)="TTM",[1]!EM_S_FA_PROFIT_TTM(E2484,LEFT(RIGHT($J$1,11),10),1)/100000000,[1]!EM_S_STM07_IS(E2484,61,LEFT(RIGHT($J$1,5),4)&amp;"-12-31",1)/100000000))</f>
        <v>48.349839765600002</v>
      </c>
      <c r="K2484" s="36">
        <f t="shared" ca="1" si="198"/>
        <v>8.9424868063703808</v>
      </c>
      <c r="L2484" s="46">
        <f ca="1">IF(E2484="","",IF(ISERROR(IF(行业估值!$E$7="最新年报",[1]!EM_S_STM07_BS(E2484,140,LEFT(RIGHT($L$1,5),4)&amp;"-12-31",1)/100000000,[1]!EM_S_STM07_BS(E2484,140,LEFT(RIGHT($L$1,11),10),1)/100000000)),0,IF(行业估值!$E$7="最新年报",[1]!EM_S_STM07_BS(E2484,140,LEFT(RIGHT($L$1,5),4)&amp;"-12-31",1)/100000000,[1]!EM_S_STM07_BS(E2484,140,LEFT(RIGHT($L$1,11),10),1)/100000000)))</f>
        <v>236.18601513909999</v>
      </c>
      <c r="M2484" s="36">
        <f t="shared" ca="1" si="199"/>
        <v>1.8306240695045397</v>
      </c>
      <c r="N2484" s="37">
        <f ca="1">IF(E2484="","",IF(ISERROR([1]!EM_S_EST_NETPROFIT(E2484,行业估值!$E$6,deadline)/100000000),"-",[1]!EM_S_EST_NETPROFIT(E2484,行业估值!$E$6,deadline)/100000000))</f>
        <v>53.505723076923076</v>
      </c>
      <c r="O2484" s="36">
        <f t="shared" ca="1" si="200"/>
        <v>8.0807767717184547</v>
      </c>
      <c r="T2484" s="64" t="s">
        <v>4869</v>
      </c>
      <c r="U2484" s="64" t="s">
        <v>4870</v>
      </c>
    </row>
    <row r="2485" spans="4:21">
      <c r="D2485" s="45" t="str">
        <f>IF(AND(行业估值!$B$39=$G2485,COUNTIF($G$2:$G$2552,$G2485)&gt;=1),COUNTIF($G$2:G2485,$G2485),"")</f>
        <v/>
      </c>
      <c r="E2485" s="65" t="str">
        <f t="shared" si="190"/>
        <v>600353.SH</v>
      </c>
      <c r="F2485" s="65" t="str">
        <f t="shared" si="191"/>
        <v>旭光股份</v>
      </c>
      <c r="G2485" s="34" t="str">
        <f>IF(E2485="","",IF(行业估值!$C$5="申万行业",[1]!EM_S_INFO_INDUSTRY_SW2014(E2485,"1"),IF(行业估值!$C$5="证监会行业",[1]!EM_S_INFO_INDUSTRY_CSRC1(E2485,"1"),[1]!EM_S_INFO_INDUSTRY_EM2016(E2485,"1"))))</f>
        <v>电子设备</v>
      </c>
      <c r="H2485" s="34" t="str">
        <f>IF(E2485="","",IF($H$1="上证50",[1]!EM_S_INFO_COMPINDEX(E2485,"000016"),"")&amp;IF($H$1="上证180",[1]!EM_S_INFO_COMPINDEX(E2485,"000010"),"")&amp;IF($H$1="沪深300",[1]!EM_S_INFO_COMPINDEX(E2485,"000300"),"")&amp;IF(AND($H$1="上证A股",RIGHT(E2485,2)="SH"),"是","")&amp;IF(AND($H$1="深证A股",RIGHT(E2485,2)="SZ"),"是","")&amp;IF(AND($H$1="创业板",LEFT(E2485,1)-3=0),"是","")&amp;IF(AND($H$1="全部A股",E2485&lt;&gt;0),"是","")&amp;IF(AND($H$1="中小板",LEFT(E2485,3)="002"),"是",""))</f>
        <v>是</v>
      </c>
      <c r="I2485" s="46">
        <f ca="1">IF(E2485="","",IF(OR([1]!EM_S_VAL_MV(E2485,deadline)="",[1]!EM_S_VAL_MV(E2485,deadline)="--",[1]!EM_S_VAL_MV(E2485,deadline)="null"),0,[1]!EM_S_VAL_MV(E2485,deadline)/100000000))</f>
        <v>27.186</v>
      </c>
      <c r="J2485" s="46">
        <f ca="1">IF(E2485="","",IF(RIGHT(LEFT($J$1,6),3)="TTM",[1]!EM_S_FA_PROFIT_TTM(E2485,LEFT(RIGHT($J$1,11),10),1)/100000000,[1]!EM_S_STM07_IS(E2485,61,LEFT(RIGHT($J$1,5),4)&amp;"-12-31",1)/100000000))</f>
        <v>0.77912062390000003</v>
      </c>
      <c r="K2485" s="36">
        <f t="shared" ca="1" si="198"/>
        <v>34.893184913931016</v>
      </c>
      <c r="L2485" s="46">
        <f ca="1">IF(E2485="","",IF(ISERROR(IF(行业估值!$E$7="最新年报",[1]!EM_S_STM07_BS(E2485,140,LEFT(RIGHT($L$1,5),4)&amp;"-12-31",1)/100000000,[1]!EM_S_STM07_BS(E2485,140,LEFT(RIGHT($L$1,11),10),1)/100000000)),0,IF(行业估值!$E$7="最新年报",[1]!EM_S_STM07_BS(E2485,140,LEFT(RIGHT($L$1,5),4)&amp;"-12-31",1)/100000000,[1]!EM_S_STM07_BS(E2485,140,LEFT(RIGHT($L$1,11),10),1)/100000000)))</f>
        <v>11.088724298699999</v>
      </c>
      <c r="M2485" s="36">
        <f t="shared" ca="1" si="199"/>
        <v>2.4516796763706341</v>
      </c>
      <c r="N2485" s="37" t="str">
        <f ca="1">IF(E2485="","",IF(ISERROR([1]!EM_S_EST_NETPROFIT(E2485,行业估值!$E$6,deadline)/100000000),"-",[1]!EM_S_EST_NETPROFIT(E2485,行业估值!$E$6,deadline)/100000000))</f>
        <v>-</v>
      </c>
      <c r="O2485" s="36" t="str">
        <f t="shared" ca="1" si="200"/>
        <v>-</v>
      </c>
      <c r="T2485" s="64" t="s">
        <v>4871</v>
      </c>
      <c r="U2485" s="64" t="s">
        <v>4872</v>
      </c>
    </row>
    <row r="2486" spans="4:21">
      <c r="D2486" s="45" t="str">
        <f>IF(AND(行业估值!$B$39=$G2486,COUNTIF($G$2:$G$2552,$G2486)&gt;=1),COUNTIF($G$2:G2486,$G2486),"")</f>
        <v/>
      </c>
      <c r="E2486" s="65" t="str">
        <f t="shared" si="190"/>
        <v>600354.SH</v>
      </c>
      <c r="F2486" s="65" t="str">
        <f t="shared" si="191"/>
        <v>敦煌种业</v>
      </c>
      <c r="G2486" s="34" t="str">
        <f>IF(E2486="","",IF(行业估值!$C$5="申万行业",[1]!EM_S_INFO_INDUSTRY_SW2014(E2486,"1"),IF(行业估值!$C$5="证监会行业",[1]!EM_S_INFO_INDUSTRY_CSRC1(E2486,"1"),[1]!EM_S_INFO_INDUSTRY_EM2016(E2486,"1"))))</f>
        <v>农林牧渔</v>
      </c>
      <c r="H2486" s="34" t="str">
        <f>IF(E2486="","",IF($H$1="上证50",[1]!EM_S_INFO_COMPINDEX(E2486,"000016"),"")&amp;IF($H$1="上证180",[1]!EM_S_INFO_COMPINDEX(E2486,"000010"),"")&amp;IF($H$1="沪深300",[1]!EM_S_INFO_COMPINDEX(E2486,"000300"),"")&amp;IF(AND($H$1="上证A股",RIGHT(E2486,2)="SH"),"是","")&amp;IF(AND($H$1="深证A股",RIGHT(E2486,2)="SZ"),"是","")&amp;IF(AND($H$1="创业板",LEFT(E2486,1)-3=0),"是","")&amp;IF(AND($H$1="全部A股",E2486&lt;&gt;0),"是","")&amp;IF(AND($H$1="中小板",LEFT(E2486,3)="002"),"是",""))</f>
        <v>是</v>
      </c>
      <c r="I2486" s="46">
        <f ca="1">IF(E2486="","",IF(OR([1]!EM_S_VAL_MV(E2486,deadline)="",[1]!EM_S_VAL_MV(E2486,deadline)="--",[1]!EM_S_VAL_MV(E2486,deadline)="null"),0,[1]!EM_S_VAL_MV(E2486,deadline)/100000000))</f>
        <v>24.278895680000002</v>
      </c>
      <c r="J2486" s="46">
        <f ca="1">IF(E2486="","",IF(RIGHT(LEFT($J$1,6),3)="TTM",[1]!EM_S_FA_PROFIT_TTM(E2486,LEFT(RIGHT($J$1,11),10),1)/100000000,[1]!EM_S_STM07_IS(E2486,61,LEFT(RIGHT($J$1,5),4)&amp;"-12-31",1)/100000000))</f>
        <v>-2.4986540688000001</v>
      </c>
      <c r="K2486" s="36">
        <f t="shared" ca="1" si="198"/>
        <v>-9.7167895240737145</v>
      </c>
      <c r="L2486" s="46">
        <f ca="1">IF(E2486="","",IF(ISERROR(IF(行业估值!$E$7="最新年报",[1]!EM_S_STM07_BS(E2486,140,LEFT(RIGHT($L$1,5),4)&amp;"-12-31",1)/100000000,[1]!EM_S_STM07_BS(E2486,140,LEFT(RIGHT($L$1,11),10),1)/100000000)),0,IF(行业估值!$E$7="最新年报",[1]!EM_S_STM07_BS(E2486,140,LEFT(RIGHT($L$1,5),4)&amp;"-12-31",1)/100000000,[1]!EM_S_STM07_BS(E2486,140,LEFT(RIGHT($L$1,11),10),1)/100000000)))</f>
        <v>5.8912825020000001</v>
      </c>
      <c r="M2486" s="36">
        <f t="shared" ca="1" si="199"/>
        <v>4.1211562459884901</v>
      </c>
      <c r="N2486" s="37" t="str">
        <f ca="1">IF(E2486="","",IF(ISERROR([1]!EM_S_EST_NETPROFIT(E2486,行业估值!$E$6,deadline)/100000000),"-",[1]!EM_S_EST_NETPROFIT(E2486,行业估值!$E$6,deadline)/100000000))</f>
        <v>-</v>
      </c>
      <c r="O2486" s="36" t="str">
        <f t="shared" ca="1" si="200"/>
        <v>-</v>
      </c>
      <c r="T2486" s="64" t="s">
        <v>4873</v>
      </c>
      <c r="U2486" s="64" t="s">
        <v>4874</v>
      </c>
    </row>
    <row r="2487" spans="4:21">
      <c r="D2487" s="45" t="str">
        <f>IF(AND(行业估值!$B$39=$G2487,COUNTIF($G$2:$G$2552,$G2487)&gt;=1),COUNTIF($G$2:G2487,$G2487),"")</f>
        <v/>
      </c>
      <c r="E2487" s="65" t="str">
        <f t="shared" si="190"/>
        <v>600355.SH</v>
      </c>
      <c r="F2487" s="65" t="str">
        <f t="shared" si="191"/>
        <v>精伦电子</v>
      </c>
      <c r="G2487" s="34" t="str">
        <f>IF(E2487="","",IF(行业估值!$C$5="申万行业",[1]!EM_S_INFO_INDUSTRY_SW2014(E2487,"1"),IF(行业估值!$C$5="证监会行业",[1]!EM_S_INFO_INDUSTRY_CSRC1(E2487,"1"),[1]!EM_S_INFO_INDUSTRY_EM2016(E2487,"1"))))</f>
        <v>信息技术</v>
      </c>
      <c r="H2487" s="34" t="str">
        <f>IF(E2487="","",IF($H$1="上证50",[1]!EM_S_INFO_COMPINDEX(E2487,"000016"),"")&amp;IF($H$1="上证180",[1]!EM_S_INFO_COMPINDEX(E2487,"000010"),"")&amp;IF($H$1="沪深300",[1]!EM_S_INFO_COMPINDEX(E2487,"000300"),"")&amp;IF(AND($H$1="上证A股",RIGHT(E2487,2)="SH"),"是","")&amp;IF(AND($H$1="深证A股",RIGHT(E2487,2)="SZ"),"是","")&amp;IF(AND($H$1="创业板",LEFT(E2487,1)-3=0),"是","")&amp;IF(AND($H$1="全部A股",E2487&lt;&gt;0),"是","")&amp;IF(AND($H$1="中小板",LEFT(E2487,3)="002"),"是",""))</f>
        <v>是</v>
      </c>
      <c r="I2487" s="46">
        <f ca="1">IF(E2487="","",IF(OR([1]!EM_S_VAL_MV(E2487,deadline)="",[1]!EM_S_VAL_MV(E2487,deadline)="--",[1]!EM_S_VAL_MV(E2487,deadline)="null"),0,[1]!EM_S_VAL_MV(E2487,deadline)/100000000))</f>
        <v>16.042107919999999</v>
      </c>
      <c r="J2487" s="46">
        <f ca="1">IF(E2487="","",IF(RIGHT(LEFT($J$1,6),3)="TTM",[1]!EM_S_FA_PROFIT_TTM(E2487,LEFT(RIGHT($J$1,11),10),1)/100000000,[1]!EM_S_STM07_IS(E2487,61,LEFT(RIGHT($J$1,5),4)&amp;"-12-31",1)/100000000))</f>
        <v>-0.13416864919999999</v>
      </c>
      <c r="K2487" s="36">
        <f t="shared" ca="1" si="198"/>
        <v>-119.56673944064721</v>
      </c>
      <c r="L2487" s="46">
        <f ca="1">IF(E2487="","",IF(ISERROR(IF(行业估值!$E$7="最新年报",[1]!EM_S_STM07_BS(E2487,140,LEFT(RIGHT($L$1,5),4)&amp;"-12-31",1)/100000000,[1]!EM_S_STM07_BS(E2487,140,LEFT(RIGHT($L$1,11),10),1)/100000000)),0,IF(行业估值!$E$7="最新年报",[1]!EM_S_STM07_BS(E2487,140,LEFT(RIGHT($L$1,5),4)&amp;"-12-31",1)/100000000,[1]!EM_S_STM07_BS(E2487,140,LEFT(RIGHT($L$1,11),10),1)/100000000)))</f>
        <v>3.4128704891000003</v>
      </c>
      <c r="M2487" s="36">
        <f t="shared" ca="1" si="199"/>
        <v>4.7004736837319676</v>
      </c>
      <c r="N2487" s="37" t="str">
        <f ca="1">IF(E2487="","",IF(ISERROR([1]!EM_S_EST_NETPROFIT(E2487,行业估值!$E$6,deadline)/100000000),"-",[1]!EM_S_EST_NETPROFIT(E2487,行业估值!$E$6,deadline)/100000000))</f>
        <v>-</v>
      </c>
      <c r="O2487" s="36" t="str">
        <f t="shared" ca="1" si="200"/>
        <v>-</v>
      </c>
      <c r="T2487" s="64" t="s">
        <v>4875</v>
      </c>
      <c r="U2487" s="64" t="s">
        <v>4876</v>
      </c>
    </row>
    <row r="2488" spans="4:21">
      <c r="D2488" s="45" t="str">
        <f>IF(AND(行业估值!$B$39=$G2488,COUNTIF($G$2:$G$2552,$G2488)&gt;=1),COUNTIF($G$2:G2488,$G2488),"")</f>
        <v/>
      </c>
      <c r="E2488" s="65" t="str">
        <f t="shared" si="190"/>
        <v>600356.SH</v>
      </c>
      <c r="F2488" s="65" t="str">
        <f t="shared" si="191"/>
        <v>恒丰纸业</v>
      </c>
      <c r="G2488" s="34" t="str">
        <f>IF(E2488="","",IF(行业估值!$C$5="申万行业",[1]!EM_S_INFO_INDUSTRY_SW2014(E2488,"1"),IF(行业估值!$C$5="证监会行业",[1]!EM_S_INFO_INDUSTRY_CSRC1(E2488,"1"),[1]!EM_S_INFO_INDUSTRY_EM2016(E2488,"1"))))</f>
        <v>轻工制造</v>
      </c>
      <c r="H2488" s="34" t="str">
        <f>IF(E2488="","",IF($H$1="上证50",[1]!EM_S_INFO_COMPINDEX(E2488,"000016"),"")&amp;IF($H$1="上证180",[1]!EM_S_INFO_COMPINDEX(E2488,"000010"),"")&amp;IF($H$1="沪深300",[1]!EM_S_INFO_COMPINDEX(E2488,"000300"),"")&amp;IF(AND($H$1="上证A股",RIGHT(E2488,2)="SH"),"是","")&amp;IF(AND($H$1="深证A股",RIGHT(E2488,2)="SZ"),"是","")&amp;IF(AND($H$1="创业板",LEFT(E2488,1)-3=0),"是","")&amp;IF(AND($H$1="全部A股",E2488&lt;&gt;0),"是","")&amp;IF(AND($H$1="中小板",LEFT(E2488,3)="002"),"是",""))</f>
        <v>是</v>
      </c>
      <c r="I2488" s="46">
        <f ca="1">IF(E2488="","",IF(OR([1]!EM_S_VAL_MV(E2488,deadline)="",[1]!EM_S_VAL_MV(E2488,deadline)="--",[1]!EM_S_VAL_MV(E2488,deadline)="null"),0,[1]!EM_S_VAL_MV(E2488,deadline)/100000000))</f>
        <v>22.852950416999999</v>
      </c>
      <c r="J2488" s="46">
        <f ca="1">IF(E2488="","",IF(RIGHT(LEFT($J$1,6),3)="TTM",[1]!EM_S_FA_PROFIT_TTM(E2488,LEFT(RIGHT($J$1,11),10),1)/100000000,[1]!EM_S_STM07_IS(E2488,61,LEFT(RIGHT($J$1,5),4)&amp;"-12-31",1)/100000000))</f>
        <v>0.8918606859999999</v>
      </c>
      <c r="K2488" s="36">
        <f t="shared" ca="1" si="198"/>
        <v>25.623901552938282</v>
      </c>
      <c r="L2488" s="46">
        <f ca="1">IF(E2488="","",IF(ISERROR(IF(行业估值!$E$7="最新年报",[1]!EM_S_STM07_BS(E2488,140,LEFT(RIGHT($L$1,5),4)&amp;"-12-31",1)/100000000,[1]!EM_S_STM07_BS(E2488,140,LEFT(RIGHT($L$1,11),10),1)/100000000)),0,IF(行业估值!$E$7="最新年报",[1]!EM_S_STM07_BS(E2488,140,LEFT(RIGHT($L$1,5),4)&amp;"-12-31",1)/100000000,[1]!EM_S_STM07_BS(E2488,140,LEFT(RIGHT($L$1,11),10),1)/100000000)))</f>
        <v>21.6817693518</v>
      </c>
      <c r="M2488" s="36">
        <f t="shared" ca="1" si="199"/>
        <v>1.0540168584121004</v>
      </c>
      <c r="N2488" s="37" t="str">
        <f ca="1">IF(E2488="","",IF(ISERROR([1]!EM_S_EST_NETPROFIT(E2488,行业估值!$E$6,deadline)/100000000),"-",[1]!EM_S_EST_NETPROFIT(E2488,行业估值!$E$6,deadline)/100000000))</f>
        <v>-</v>
      </c>
      <c r="O2488" s="36" t="str">
        <f t="shared" ca="1" si="200"/>
        <v>-</v>
      </c>
      <c r="T2488" s="64" t="s">
        <v>4877</v>
      </c>
      <c r="U2488" s="64" t="s">
        <v>4878</v>
      </c>
    </row>
    <row r="2489" spans="4:21">
      <c r="D2489" s="45" t="str">
        <f>IF(AND(行业估值!$B$39=$G2489,COUNTIF($G$2:$G$2552,$G2489)&gt;=1),COUNTIF($G$2:G2489,$G2489),"")</f>
        <v/>
      </c>
      <c r="E2489" s="65" t="str">
        <f t="shared" si="190"/>
        <v>600358.SH</v>
      </c>
      <c r="F2489" s="65" t="str">
        <f t="shared" si="191"/>
        <v>国旅联合</v>
      </c>
      <c r="G2489" s="34" t="str">
        <f>IF(E2489="","",IF(行业估值!$C$5="申万行业",[1]!EM_S_INFO_INDUSTRY_SW2014(E2489,"1"),IF(行业估值!$C$5="证监会行业",[1]!EM_S_INFO_INDUSTRY_CSRC1(E2489,"1"),[1]!EM_S_INFO_INDUSTRY_EM2016(E2489,"1"))))</f>
        <v>文化传媒</v>
      </c>
      <c r="H2489" s="34" t="str">
        <f>IF(E2489="","",IF($H$1="上证50",[1]!EM_S_INFO_COMPINDEX(E2489,"000016"),"")&amp;IF($H$1="上证180",[1]!EM_S_INFO_COMPINDEX(E2489,"000010"),"")&amp;IF($H$1="沪深300",[1]!EM_S_INFO_COMPINDEX(E2489,"000300"),"")&amp;IF(AND($H$1="上证A股",RIGHT(E2489,2)="SH"),"是","")&amp;IF(AND($H$1="深证A股",RIGHT(E2489,2)="SZ"),"是","")&amp;IF(AND($H$1="创业板",LEFT(E2489,1)-3=0),"是","")&amp;IF(AND($H$1="全部A股",E2489&lt;&gt;0),"是","")&amp;IF(AND($H$1="中小板",LEFT(E2489,3)="002"),"是",""))</f>
        <v>是</v>
      </c>
      <c r="I2489" s="46">
        <f ca="1">IF(E2489="","",IF(OR([1]!EM_S_VAL_MV(E2489,deadline)="",[1]!EM_S_VAL_MV(E2489,deadline)="--",[1]!EM_S_VAL_MV(E2489,deadline)="null"),0,[1]!EM_S_VAL_MV(E2489,deadline)/100000000))</f>
        <v>19.94499807</v>
      </c>
      <c r="J2489" s="46">
        <f ca="1">IF(E2489="","",IF(RIGHT(LEFT($J$1,6),3)="TTM",[1]!EM_S_FA_PROFIT_TTM(E2489,LEFT(RIGHT($J$1,11),10),1)/100000000,[1]!EM_S_STM07_IS(E2489,61,LEFT(RIGHT($J$1,5),4)&amp;"-12-31",1)/100000000))</f>
        <v>-0.41724005959999999</v>
      </c>
      <c r="K2489" s="36">
        <f t="shared" ca="1" si="198"/>
        <v>-47.802212685715958</v>
      </c>
      <c r="L2489" s="46">
        <f ca="1">IF(E2489="","",IF(ISERROR(IF(行业估值!$E$7="最新年报",[1]!EM_S_STM07_BS(E2489,140,LEFT(RIGHT($L$1,5),4)&amp;"-12-31",1)/100000000,[1]!EM_S_STM07_BS(E2489,140,LEFT(RIGHT($L$1,11),10),1)/100000000)),0,IF(行业估值!$E$7="最新年报",[1]!EM_S_STM07_BS(E2489,140,LEFT(RIGHT($L$1,5),4)&amp;"-12-31",1)/100000000,[1]!EM_S_STM07_BS(E2489,140,LEFT(RIGHT($L$1,11),10),1)/100000000)))</f>
        <v>4.5082401798000005</v>
      </c>
      <c r="M2489" s="36">
        <f t="shared" ca="1" si="199"/>
        <v>4.4241205602503682</v>
      </c>
      <c r="N2489" s="37" t="str">
        <f ca="1">IF(E2489="","",IF(ISERROR([1]!EM_S_EST_NETPROFIT(E2489,行业估值!$E$6,deadline)/100000000),"-",[1]!EM_S_EST_NETPROFIT(E2489,行业估值!$E$6,deadline)/100000000))</f>
        <v>-</v>
      </c>
      <c r="O2489" s="36" t="str">
        <f t="shared" ca="1" si="200"/>
        <v>-</v>
      </c>
      <c r="T2489" s="64" t="s">
        <v>4879</v>
      </c>
      <c r="U2489" s="64" t="s">
        <v>4880</v>
      </c>
    </row>
    <row r="2490" spans="4:21">
      <c r="D2490" s="45" t="str">
        <f>IF(AND(行业估值!$B$39=$G2490,COUNTIF($G$2:$G$2552,$G2490)&gt;=1),COUNTIF($G$2:G2490,$G2490),"")</f>
        <v/>
      </c>
      <c r="E2490" s="65" t="str">
        <f t="shared" si="190"/>
        <v>600359.SH</v>
      </c>
      <c r="F2490" s="65" t="str">
        <f t="shared" si="191"/>
        <v>新农开发</v>
      </c>
      <c r="G2490" s="34" t="str">
        <f>IF(E2490="","",IF(行业估值!$C$5="申万行业",[1]!EM_S_INFO_INDUSTRY_SW2014(E2490,"1"),IF(行业估值!$C$5="证监会行业",[1]!EM_S_INFO_INDUSTRY_CSRC1(E2490,"1"),[1]!EM_S_INFO_INDUSTRY_EM2016(E2490,"1"))))</f>
        <v>农林牧渔</v>
      </c>
      <c r="H2490" s="34" t="str">
        <f>IF(E2490="","",IF($H$1="上证50",[1]!EM_S_INFO_COMPINDEX(E2490,"000016"),"")&amp;IF($H$1="上证180",[1]!EM_S_INFO_COMPINDEX(E2490,"000010"),"")&amp;IF($H$1="沪深300",[1]!EM_S_INFO_COMPINDEX(E2490,"000300"),"")&amp;IF(AND($H$1="上证A股",RIGHT(E2490,2)="SH"),"是","")&amp;IF(AND($H$1="深证A股",RIGHT(E2490,2)="SZ"),"是","")&amp;IF(AND($H$1="创业板",LEFT(E2490,1)-3=0),"是","")&amp;IF(AND($H$1="全部A股",E2490&lt;&gt;0),"是","")&amp;IF(AND($H$1="中小板",LEFT(E2490,3)="002"),"是",""))</f>
        <v>是</v>
      </c>
      <c r="I2490" s="46">
        <f ca="1">IF(E2490="","",IF(OR([1]!EM_S_VAL_MV(E2490,deadline)="",[1]!EM_S_VAL_MV(E2490,deadline)="--",[1]!EM_S_VAL_MV(E2490,deadline)="null"),0,[1]!EM_S_VAL_MV(E2490,deadline)/100000000))</f>
        <v>20.449087152000001</v>
      </c>
      <c r="J2490" s="46">
        <f ca="1">IF(E2490="","",IF(RIGHT(LEFT($J$1,6),3)="TTM",[1]!EM_S_FA_PROFIT_TTM(E2490,LEFT(RIGHT($J$1,11),10),1)/100000000,[1]!EM_S_STM07_IS(E2490,61,LEFT(RIGHT($J$1,5),4)&amp;"-12-31",1)/100000000))</f>
        <v>-1.9331071411</v>
      </c>
      <c r="K2490" s="36">
        <f t="shared" ca="1" si="198"/>
        <v>-10.578351668787388</v>
      </c>
      <c r="L2490" s="46">
        <f ca="1">IF(E2490="","",IF(ISERROR(IF(行业估值!$E$7="最新年报",[1]!EM_S_STM07_BS(E2490,140,LEFT(RIGHT($L$1,5),4)&amp;"-12-31",1)/100000000,[1]!EM_S_STM07_BS(E2490,140,LEFT(RIGHT($L$1,11),10),1)/100000000)),0,IF(行业估值!$E$7="最新年报",[1]!EM_S_STM07_BS(E2490,140,LEFT(RIGHT($L$1,5),4)&amp;"-12-31",1)/100000000,[1]!EM_S_STM07_BS(E2490,140,LEFT(RIGHT($L$1,11),10),1)/100000000)))</f>
        <v>4.3674090791000006</v>
      </c>
      <c r="M2490" s="36">
        <f t="shared" ca="1" si="199"/>
        <v>4.682200998724392</v>
      </c>
      <c r="N2490" s="37" t="str">
        <f ca="1">IF(E2490="","",IF(ISERROR([1]!EM_S_EST_NETPROFIT(E2490,行业估值!$E$6,deadline)/100000000),"-",[1]!EM_S_EST_NETPROFIT(E2490,行业估值!$E$6,deadline)/100000000))</f>
        <v>-</v>
      </c>
      <c r="O2490" s="36" t="str">
        <f t="shared" ca="1" si="200"/>
        <v>-</v>
      </c>
      <c r="T2490" s="64" t="s">
        <v>4881</v>
      </c>
      <c r="U2490" s="64" t="s">
        <v>4882</v>
      </c>
    </row>
    <row r="2491" spans="4:21">
      <c r="D2491" s="45" t="str">
        <f>IF(AND(行业估值!$B$39=$G2491,COUNTIF($G$2:$G$2552,$G2491)&gt;=1),COUNTIF($G$2:G2491,$G2491),"")</f>
        <v/>
      </c>
      <c r="E2491" s="65" t="str">
        <f t="shared" si="190"/>
        <v>600360.SH</v>
      </c>
      <c r="F2491" s="65" t="str">
        <f t="shared" si="191"/>
        <v>华微电子</v>
      </c>
      <c r="G2491" s="34" t="str">
        <f>IF(E2491="","",IF(行业估值!$C$5="申万行业",[1]!EM_S_INFO_INDUSTRY_SW2014(E2491,"1"),IF(行业估值!$C$5="证监会行业",[1]!EM_S_INFO_INDUSTRY_CSRC1(E2491,"1"),[1]!EM_S_INFO_INDUSTRY_EM2016(E2491,"1"))))</f>
        <v>电子设备</v>
      </c>
      <c r="H2491" s="34" t="str">
        <f>IF(E2491="","",IF($H$1="上证50",[1]!EM_S_INFO_COMPINDEX(E2491,"000016"),"")&amp;IF($H$1="上证180",[1]!EM_S_INFO_COMPINDEX(E2491,"000010"),"")&amp;IF($H$1="沪深300",[1]!EM_S_INFO_COMPINDEX(E2491,"000300"),"")&amp;IF(AND($H$1="上证A股",RIGHT(E2491,2)="SH"),"是","")&amp;IF(AND($H$1="深证A股",RIGHT(E2491,2)="SZ"),"是","")&amp;IF(AND($H$1="创业板",LEFT(E2491,1)-3=0),"是","")&amp;IF(AND($H$1="全部A股",E2491&lt;&gt;0),"是","")&amp;IF(AND($H$1="中小板",LEFT(E2491,3)="002"),"是",""))</f>
        <v>是</v>
      </c>
      <c r="I2491" s="46">
        <f ca="1">IF(E2491="","",IF(OR([1]!EM_S_VAL_MV(E2491,deadline)="",[1]!EM_S_VAL_MV(E2491,deadline)="--",[1]!EM_S_VAL_MV(E2491,deadline)="null"),0,[1]!EM_S_VAL_MV(E2491,deadline)/100000000))</f>
        <v>53.03492172</v>
      </c>
      <c r="J2491" s="46">
        <f ca="1">IF(E2491="","",IF(RIGHT(LEFT($J$1,6),3)="TTM",[1]!EM_S_FA_PROFIT_TTM(E2491,LEFT(RIGHT($J$1,11),10),1)/100000000,[1]!EM_S_STM07_IS(E2491,61,LEFT(RIGHT($J$1,5),4)&amp;"-12-31",1)/100000000))</f>
        <v>0.79462206560000004</v>
      </c>
      <c r="K2491" s="36">
        <f t="shared" ca="1" si="198"/>
        <v>66.742321936346684</v>
      </c>
      <c r="L2491" s="46">
        <f ca="1">IF(E2491="","",IF(ISERROR(IF(行业估值!$E$7="最新年报",[1]!EM_S_STM07_BS(E2491,140,LEFT(RIGHT($L$1,5),4)&amp;"-12-31",1)/100000000,[1]!EM_S_STM07_BS(E2491,140,LEFT(RIGHT($L$1,11),10),1)/100000000)),0,IF(行业估值!$E$7="最新年报",[1]!EM_S_STM07_BS(E2491,140,LEFT(RIGHT($L$1,5),4)&amp;"-12-31",1)/100000000,[1]!EM_S_STM07_BS(E2491,140,LEFT(RIGHT($L$1,11),10),1)/100000000)))</f>
        <v>30.720434544299998</v>
      </c>
      <c r="M2491" s="36">
        <f t="shared" ca="1" si="199"/>
        <v>1.7263727713070494</v>
      </c>
      <c r="N2491" s="37">
        <f ca="1">IF(E2491="","",IF(ISERROR([1]!EM_S_EST_NETPROFIT(E2491,行业估值!$E$6,deadline)/100000000),"-",[1]!EM_S_EST_NETPROFIT(E2491,行业估值!$E$6,deadline)/100000000))</f>
        <v>1.0095000000000001</v>
      </c>
      <c r="O2491" s="36">
        <f t="shared" ca="1" si="200"/>
        <v>52.535831322436849</v>
      </c>
      <c r="T2491" s="64" t="s">
        <v>4883</v>
      </c>
      <c r="U2491" s="64" t="s">
        <v>4884</v>
      </c>
    </row>
    <row r="2492" spans="4:21">
      <c r="D2492" s="45" t="str">
        <f>IF(AND(行业估值!$B$39=$G2492,COUNTIF($G$2:$G$2552,$G2492)&gt;=1),COUNTIF($G$2:G2492,$G2492),"")</f>
        <v/>
      </c>
      <c r="E2492" s="65" t="str">
        <f t="shared" si="190"/>
        <v>600361.SH</v>
      </c>
      <c r="F2492" s="65" t="str">
        <f t="shared" si="191"/>
        <v>华联综超</v>
      </c>
      <c r="G2492" s="34" t="str">
        <f>IF(E2492="","",IF(行业估值!$C$5="申万行业",[1]!EM_S_INFO_INDUSTRY_SW2014(E2492,"1"),IF(行业估值!$C$5="证监会行业",[1]!EM_S_INFO_INDUSTRY_CSRC1(E2492,"1"),[1]!EM_S_INFO_INDUSTRY_EM2016(E2492,"1"))))</f>
        <v>商贸零售</v>
      </c>
      <c r="H2492" s="34" t="str">
        <f>IF(E2492="","",IF($H$1="上证50",[1]!EM_S_INFO_COMPINDEX(E2492,"000016"),"")&amp;IF($H$1="上证180",[1]!EM_S_INFO_COMPINDEX(E2492,"000010"),"")&amp;IF($H$1="沪深300",[1]!EM_S_INFO_COMPINDEX(E2492,"000300"),"")&amp;IF(AND($H$1="上证A股",RIGHT(E2492,2)="SH"),"是","")&amp;IF(AND($H$1="深证A股",RIGHT(E2492,2)="SZ"),"是","")&amp;IF(AND($H$1="创业板",LEFT(E2492,1)-3=0),"是","")&amp;IF(AND($H$1="全部A股",E2492&lt;&gt;0),"是","")&amp;IF(AND($H$1="中小板",LEFT(E2492,3)="002"),"是",""))</f>
        <v>是</v>
      </c>
      <c r="I2492" s="46">
        <f ca="1">IF(E2492="","",IF(OR([1]!EM_S_VAL_MV(E2492,deadline)="",[1]!EM_S_VAL_MV(E2492,deadline)="--",[1]!EM_S_VAL_MV(E2492,deadline)="null"),0,[1]!EM_S_VAL_MV(E2492,deadline)/100000000))</f>
        <v>23.636181089000001</v>
      </c>
      <c r="J2492" s="46">
        <f ca="1">IF(E2492="","",IF(RIGHT(LEFT($J$1,6),3)="TTM",[1]!EM_S_FA_PROFIT_TTM(E2492,LEFT(RIGHT($J$1,11),10),1)/100000000,[1]!EM_S_STM07_IS(E2492,61,LEFT(RIGHT($J$1,5),4)&amp;"-12-31",1)/100000000))</f>
        <v>0.77434647239999999</v>
      </c>
      <c r="K2492" s="36">
        <f t="shared" ca="1" si="198"/>
        <v>30.524037922898145</v>
      </c>
      <c r="L2492" s="46">
        <f ca="1">IF(E2492="","",IF(ISERROR(IF(行业估值!$E$7="最新年报",[1]!EM_S_STM07_BS(E2492,140,LEFT(RIGHT($L$1,5),4)&amp;"-12-31",1)/100000000,[1]!EM_S_STM07_BS(E2492,140,LEFT(RIGHT($L$1,11),10),1)/100000000)),0,IF(行业估值!$E$7="最新年报",[1]!EM_S_STM07_BS(E2492,140,LEFT(RIGHT($L$1,5),4)&amp;"-12-31",1)/100000000,[1]!EM_S_STM07_BS(E2492,140,LEFT(RIGHT($L$1,11),10),1)/100000000)))</f>
        <v>27.314250479999998</v>
      </c>
      <c r="M2492" s="36">
        <f t="shared" ca="1" si="199"/>
        <v>0.86534247411646359</v>
      </c>
      <c r="N2492" s="37">
        <f ca="1">IF(E2492="","",IF(ISERROR([1]!EM_S_EST_NETPROFIT(E2492,行业估值!$E$6,deadline)/100000000),"-",[1]!EM_S_EST_NETPROFIT(E2492,行业估值!$E$6,deadline)/100000000))</f>
        <v>0.61</v>
      </c>
      <c r="O2492" s="36">
        <f t="shared" ca="1" si="200"/>
        <v>38.747837850819671</v>
      </c>
      <c r="T2492" s="64" t="s">
        <v>4885</v>
      </c>
      <c r="U2492" s="64" t="s">
        <v>4886</v>
      </c>
    </row>
    <row r="2493" spans="4:21">
      <c r="D2493" s="45" t="str">
        <f>IF(AND(行业估值!$B$39=$G2493,COUNTIF($G$2:$G$2552,$G2493)&gt;=1),COUNTIF($G$2:G2493,$G2493),"")</f>
        <v/>
      </c>
      <c r="E2493" s="65" t="str">
        <f t="shared" si="190"/>
        <v>600362.SH</v>
      </c>
      <c r="F2493" s="65" t="str">
        <f t="shared" si="191"/>
        <v>江西铜业</v>
      </c>
      <c r="G2493" s="34" t="str">
        <f>IF(E2493="","",IF(行业估值!$C$5="申万行业",[1]!EM_S_INFO_INDUSTRY_SW2014(E2493,"1"),IF(行业估值!$C$5="证监会行业",[1]!EM_S_INFO_INDUSTRY_CSRC1(E2493,"1"),[1]!EM_S_INFO_INDUSTRY_EM2016(E2493,"1"))))</f>
        <v>有色金属</v>
      </c>
      <c r="H2493" s="34" t="str">
        <f>IF(E2493="","",IF($H$1="上证50",[1]!EM_S_INFO_COMPINDEX(E2493,"000016"),"")&amp;IF($H$1="上证180",[1]!EM_S_INFO_COMPINDEX(E2493,"000010"),"")&amp;IF($H$1="沪深300",[1]!EM_S_INFO_COMPINDEX(E2493,"000300"),"")&amp;IF(AND($H$1="上证A股",RIGHT(E2493,2)="SH"),"是","")&amp;IF(AND($H$1="深证A股",RIGHT(E2493,2)="SZ"),"是","")&amp;IF(AND($H$1="创业板",LEFT(E2493,1)-3=0),"是","")&amp;IF(AND($H$1="全部A股",E2493&lt;&gt;0),"是","")&amp;IF(AND($H$1="中小板",LEFT(E2493,3)="002"),"是",""))</f>
        <v>是</v>
      </c>
      <c r="I2493" s="46">
        <f ca="1">IF(E2493="","",IF(OR([1]!EM_S_VAL_MV(E2493,deadline)="",[1]!EM_S_VAL_MV(E2493,deadline)="--",[1]!EM_S_VAL_MV(E2493,deadline)="null"),0,[1]!EM_S_VAL_MV(E2493,deadline)/100000000))</f>
        <v>492.40012139099997</v>
      </c>
      <c r="J2493" s="46">
        <f ca="1">IF(E2493="","",IF(RIGHT(LEFT($J$1,6),3)="TTM",[1]!EM_S_FA_PROFIT_TTM(E2493,LEFT(RIGHT($J$1,11),10),1)/100000000,[1]!EM_S_STM07_IS(E2493,61,LEFT(RIGHT($J$1,5),4)&amp;"-12-31",1)/100000000))</f>
        <v>24.208182919999999</v>
      </c>
      <c r="K2493" s="36">
        <f t="shared" ca="1" si="198"/>
        <v>20.340234664378521</v>
      </c>
      <c r="L2493" s="46">
        <f ca="1">IF(E2493="","",IF(ISERROR(IF(行业估值!$E$7="最新年报",[1]!EM_S_STM07_BS(E2493,140,LEFT(RIGHT($L$1,5),4)&amp;"-12-31",1)/100000000,[1]!EM_S_STM07_BS(E2493,140,LEFT(RIGHT($L$1,11),10),1)/100000000)),0,IF(行业估值!$E$7="最新年报",[1]!EM_S_STM07_BS(E2493,140,LEFT(RIGHT($L$1,5),4)&amp;"-12-31",1)/100000000,[1]!EM_S_STM07_BS(E2493,140,LEFT(RIGHT($L$1,11),10),1)/100000000)))</f>
        <v>513.26411939000002</v>
      </c>
      <c r="M2493" s="36">
        <f t="shared" ca="1" si="199"/>
        <v>0.95935036716808431</v>
      </c>
      <c r="N2493" s="37">
        <f ca="1">IF(E2493="","",IF(ISERROR([1]!EM_S_EST_NETPROFIT(E2493,行业估值!$E$6,deadline)/100000000),"-",[1]!EM_S_EST_NETPROFIT(E2493,行业估值!$E$6,deadline)/100000000))</f>
        <v>27.026166666666668</v>
      </c>
      <c r="O2493" s="36">
        <f t="shared" ca="1" si="200"/>
        <v>18.219384475206127</v>
      </c>
      <c r="T2493" s="64" t="s">
        <v>4887</v>
      </c>
      <c r="U2493" s="64" t="s">
        <v>4888</v>
      </c>
    </row>
    <row r="2494" spans="4:21">
      <c r="D2494" s="45" t="str">
        <f>IF(AND(行业估值!$B$39=$G2494,COUNTIF($G$2:$G$2552,$G2494)&gt;=1),COUNTIF($G$2:G2494,$G2494),"")</f>
        <v/>
      </c>
      <c r="E2494" s="65" t="str">
        <f t="shared" si="190"/>
        <v>600363.SH</v>
      </c>
      <c r="F2494" s="65" t="str">
        <f t="shared" si="191"/>
        <v>联创光电</v>
      </c>
      <c r="G2494" s="34" t="str">
        <f>IF(E2494="","",IF(行业估值!$C$5="申万行业",[1]!EM_S_INFO_INDUSTRY_SW2014(E2494,"1"),IF(行业估值!$C$5="证监会行业",[1]!EM_S_INFO_INDUSTRY_CSRC1(E2494,"1"),[1]!EM_S_INFO_INDUSTRY_EM2016(E2494,"1"))))</f>
        <v>电子设备</v>
      </c>
      <c r="H2494" s="34" t="str">
        <f>IF(E2494="","",IF($H$1="上证50",[1]!EM_S_INFO_COMPINDEX(E2494,"000016"),"")&amp;IF($H$1="上证180",[1]!EM_S_INFO_COMPINDEX(E2494,"000010"),"")&amp;IF($H$1="沪深300",[1]!EM_S_INFO_COMPINDEX(E2494,"000300"),"")&amp;IF(AND($H$1="上证A股",RIGHT(E2494,2)="SH"),"是","")&amp;IF(AND($H$1="深证A股",RIGHT(E2494,2)="SZ"),"是","")&amp;IF(AND($H$1="创业板",LEFT(E2494,1)-3=0),"是","")&amp;IF(AND($H$1="全部A股",E2494&lt;&gt;0),"是","")&amp;IF(AND($H$1="中小板",LEFT(E2494,3)="002"),"是",""))</f>
        <v>是</v>
      </c>
      <c r="I2494" s="46">
        <f ca="1">IF(E2494="","",IF(OR([1]!EM_S_VAL_MV(E2494,deadline)="",[1]!EM_S_VAL_MV(E2494,deadline)="--",[1]!EM_S_VAL_MV(E2494,deadline)="null"),0,[1]!EM_S_VAL_MV(E2494,deadline)/100000000))</f>
        <v>61.554572899999997</v>
      </c>
      <c r="J2494" s="46">
        <f ca="1">IF(E2494="","",IF(RIGHT(LEFT($J$1,6),3)="TTM",[1]!EM_S_FA_PROFIT_TTM(E2494,LEFT(RIGHT($J$1,11),10),1)/100000000,[1]!EM_S_STM07_IS(E2494,61,LEFT(RIGHT($J$1,5),4)&amp;"-12-31",1)/100000000))</f>
        <v>2.3478488019000001</v>
      </c>
      <c r="K2494" s="36">
        <f t="shared" ca="1" si="198"/>
        <v>26.21743480678435</v>
      </c>
      <c r="L2494" s="46">
        <f ca="1">IF(E2494="","",IF(ISERROR(IF(行业估值!$E$7="最新年报",[1]!EM_S_STM07_BS(E2494,140,LEFT(RIGHT($L$1,5),4)&amp;"-12-31",1)/100000000,[1]!EM_S_STM07_BS(E2494,140,LEFT(RIGHT($L$1,11),10),1)/100000000)),0,IF(行业估值!$E$7="最新年报",[1]!EM_S_STM07_BS(E2494,140,LEFT(RIGHT($L$1,5),4)&amp;"-12-31",1)/100000000,[1]!EM_S_STM07_BS(E2494,140,LEFT(RIGHT($L$1,11),10),1)/100000000)))</f>
        <v>25.773849230500002</v>
      </c>
      <c r="M2494" s="36">
        <f t="shared" ca="1" si="199"/>
        <v>2.3882568858654669</v>
      </c>
      <c r="N2494" s="37" t="str">
        <f ca="1">IF(E2494="","",IF(ISERROR([1]!EM_S_EST_NETPROFIT(E2494,行业估值!$E$6,deadline)/100000000),"-",[1]!EM_S_EST_NETPROFIT(E2494,行业估值!$E$6,deadline)/100000000))</f>
        <v>-</v>
      </c>
      <c r="O2494" s="36" t="str">
        <f t="shared" ca="1" si="200"/>
        <v>-</v>
      </c>
      <c r="T2494" s="64" t="s">
        <v>4889</v>
      </c>
      <c r="U2494" s="64" t="s">
        <v>4890</v>
      </c>
    </row>
    <row r="2495" spans="4:21">
      <c r="D2495" s="45" t="str">
        <f>IF(AND(行业估值!$B$39=$G2495,COUNTIF($G$2:$G$2552,$G2495)&gt;=1),COUNTIF($G$2:G2495,$G2495),"")</f>
        <v/>
      </c>
      <c r="E2495" s="65" t="str">
        <f t="shared" si="190"/>
        <v>600365.SH</v>
      </c>
      <c r="F2495" s="65" t="str">
        <f t="shared" si="191"/>
        <v>通葡股份</v>
      </c>
      <c r="G2495" s="34" t="str">
        <f>IF(E2495="","",IF(行业估值!$C$5="申万行业",[1]!EM_S_INFO_INDUSTRY_SW2014(E2495,"1"),IF(行业估值!$C$5="证监会行业",[1]!EM_S_INFO_INDUSTRY_CSRC1(E2495,"1"),[1]!EM_S_INFO_INDUSTRY_EM2016(E2495,"1"))))</f>
        <v>食品饮料</v>
      </c>
      <c r="H2495" s="34" t="str">
        <f>IF(E2495="","",IF($H$1="上证50",[1]!EM_S_INFO_COMPINDEX(E2495,"000016"),"")&amp;IF($H$1="上证180",[1]!EM_S_INFO_COMPINDEX(E2495,"000010"),"")&amp;IF($H$1="沪深300",[1]!EM_S_INFO_COMPINDEX(E2495,"000300"),"")&amp;IF(AND($H$1="上证A股",RIGHT(E2495,2)="SH"),"是","")&amp;IF(AND($H$1="深证A股",RIGHT(E2495,2)="SZ"),"是","")&amp;IF(AND($H$1="创业板",LEFT(E2495,1)-3=0),"是","")&amp;IF(AND($H$1="全部A股",E2495&lt;&gt;0),"是","")&amp;IF(AND($H$1="中小板",LEFT(E2495,3)="002"),"是",""))</f>
        <v>是</v>
      </c>
      <c r="I2495" s="46">
        <f ca="1">IF(E2495="","",IF(OR([1]!EM_S_VAL_MV(E2495,deadline)="",[1]!EM_S_VAL_MV(E2495,deadline)="--",[1]!EM_S_VAL_MV(E2495,deadline)="null"),0,[1]!EM_S_VAL_MV(E2495,deadline)/100000000))</f>
        <v>15.92</v>
      </c>
      <c r="J2495" s="46">
        <f ca="1">IF(E2495="","",IF(RIGHT(LEFT($J$1,6),3)="TTM",[1]!EM_S_FA_PROFIT_TTM(E2495,LEFT(RIGHT($J$1,11),10),1)/100000000,[1]!EM_S_STM07_IS(E2495,61,LEFT(RIGHT($J$1,5),4)&amp;"-12-31",1)/100000000))</f>
        <v>0.32804123509999999</v>
      </c>
      <c r="K2495" s="36">
        <f t="shared" ca="1" si="198"/>
        <v>48.530484270207531</v>
      </c>
      <c r="L2495" s="46">
        <f ca="1">IF(E2495="","",IF(ISERROR(IF(行业估值!$E$7="最新年报",[1]!EM_S_STM07_BS(E2495,140,LEFT(RIGHT($L$1,5),4)&amp;"-12-31",1)/100000000,[1]!EM_S_STM07_BS(E2495,140,LEFT(RIGHT($L$1,11),10),1)/100000000)),0,IF(行业估值!$E$7="最新年报",[1]!EM_S_STM07_BS(E2495,140,LEFT(RIGHT($L$1,5),4)&amp;"-12-31",1)/100000000,[1]!EM_S_STM07_BS(E2495,140,LEFT(RIGHT($L$1,11),10),1)/100000000)))</f>
        <v>6.9648515599000005</v>
      </c>
      <c r="M2495" s="36">
        <f t="shared" ca="1" si="199"/>
        <v>2.2857630005582741</v>
      </c>
      <c r="N2495" s="37" t="str">
        <f ca="1">IF(E2495="","",IF(ISERROR([1]!EM_S_EST_NETPROFIT(E2495,行业估值!$E$6,deadline)/100000000),"-",[1]!EM_S_EST_NETPROFIT(E2495,行业估值!$E$6,deadline)/100000000))</f>
        <v>-</v>
      </c>
      <c r="O2495" s="36" t="str">
        <f t="shared" ca="1" si="200"/>
        <v>-</v>
      </c>
      <c r="T2495" s="64" t="s">
        <v>4891</v>
      </c>
      <c r="U2495" s="64" t="s">
        <v>4892</v>
      </c>
    </row>
    <row r="2496" spans="4:21">
      <c r="D2496" s="45" t="str">
        <f>IF(AND(行业估值!$B$39=$G2496,COUNTIF($G$2:$G$2552,$G2496)&gt;=1),COUNTIF($G$2:G2496,$G2496),"")</f>
        <v/>
      </c>
      <c r="E2496" s="65" t="str">
        <f t="shared" si="190"/>
        <v>600366.SH</v>
      </c>
      <c r="F2496" s="65" t="str">
        <f t="shared" si="191"/>
        <v>宁波韵升</v>
      </c>
      <c r="G2496" s="34" t="str">
        <f>IF(E2496="","",IF(行业估值!$C$5="申万行业",[1]!EM_S_INFO_INDUSTRY_SW2014(E2496,"1"),IF(行业估值!$C$5="证监会行业",[1]!EM_S_INFO_INDUSTRY_CSRC1(E2496,"1"),[1]!EM_S_INFO_INDUSTRY_EM2016(E2496,"1"))))</f>
        <v>有色金属</v>
      </c>
      <c r="H2496" s="34" t="str">
        <f>IF(E2496="","",IF($H$1="上证50",[1]!EM_S_INFO_COMPINDEX(E2496,"000016"),"")&amp;IF($H$1="上证180",[1]!EM_S_INFO_COMPINDEX(E2496,"000010"),"")&amp;IF($H$1="沪深300",[1]!EM_S_INFO_COMPINDEX(E2496,"000300"),"")&amp;IF(AND($H$1="上证A股",RIGHT(E2496,2)="SH"),"是","")&amp;IF(AND($H$1="深证A股",RIGHT(E2496,2)="SZ"),"是","")&amp;IF(AND($H$1="创业板",LEFT(E2496,1)-3=0),"是","")&amp;IF(AND($H$1="全部A股",E2496&lt;&gt;0),"是","")&amp;IF(AND($H$1="中小板",LEFT(E2496,3)="002"),"是",""))</f>
        <v>是</v>
      </c>
      <c r="I2496" s="46">
        <f ca="1">IF(E2496="","",IF(OR([1]!EM_S_VAL_MV(E2496,deadline)="",[1]!EM_S_VAL_MV(E2496,deadline)="--",[1]!EM_S_VAL_MV(E2496,deadline)="null"),0,[1]!EM_S_VAL_MV(E2496,deadline)/100000000))</f>
        <v>60.434848353100001</v>
      </c>
      <c r="J2496" s="46">
        <f ca="1">IF(E2496="","",IF(RIGHT(LEFT($J$1,6),3)="TTM",[1]!EM_S_FA_PROFIT_TTM(E2496,LEFT(RIGHT($J$1,11),10),1)/100000000,[1]!EM_S_STM07_IS(E2496,61,LEFT(RIGHT($J$1,5),4)&amp;"-12-31",1)/100000000))</f>
        <v>0.69083784640000001</v>
      </c>
      <c r="K2496" s="36">
        <f t="shared" ca="1" si="198"/>
        <v>87.480511769917996</v>
      </c>
      <c r="L2496" s="46">
        <f ca="1">IF(E2496="","",IF(ISERROR(IF(行业估值!$E$7="最新年报",[1]!EM_S_STM07_BS(E2496,140,LEFT(RIGHT($L$1,5),4)&amp;"-12-31",1)/100000000,[1]!EM_S_STM07_BS(E2496,140,LEFT(RIGHT($L$1,11),10),1)/100000000)),0,IF(行业估值!$E$7="最新年报",[1]!EM_S_STM07_BS(E2496,140,LEFT(RIGHT($L$1,5),4)&amp;"-12-31",1)/100000000,[1]!EM_S_STM07_BS(E2496,140,LEFT(RIGHT($L$1,11),10),1)/100000000)))</f>
        <v>42.574576238399999</v>
      </c>
      <c r="M2496" s="36">
        <f t="shared" ca="1" si="199"/>
        <v>1.4195055756912265</v>
      </c>
      <c r="N2496" s="37">
        <f ca="1">IF(E2496="","",IF(ISERROR([1]!EM_S_EST_NETPROFIT(E2496,行业估值!$E$6,deadline)/100000000),"-",[1]!EM_S_EST_NETPROFIT(E2496,行业估值!$E$6,deadline)/100000000))</f>
        <v>1.0433333333333332</v>
      </c>
      <c r="O2496" s="36">
        <f t="shared" ca="1" si="200"/>
        <v>57.924774779329084</v>
      </c>
      <c r="T2496" s="64" t="s">
        <v>4893</v>
      </c>
      <c r="U2496" s="64" t="s">
        <v>4894</v>
      </c>
    </row>
    <row r="2497" spans="4:21">
      <c r="D2497" s="45" t="str">
        <f>IF(AND(行业估值!$B$39=$G2497,COUNTIF($G$2:$G$2552,$G2497)&gt;=1),COUNTIF($G$2:G2497,$G2497),"")</f>
        <v/>
      </c>
      <c r="E2497" s="65" t="str">
        <f t="shared" si="190"/>
        <v>600367.SH</v>
      </c>
      <c r="F2497" s="65" t="str">
        <f t="shared" si="191"/>
        <v>红星发展</v>
      </c>
      <c r="G2497" s="34" t="str">
        <f>IF(E2497="","",IF(行业估值!$C$5="申万行业",[1]!EM_S_INFO_INDUSTRY_SW2014(E2497,"1"),IF(行业估值!$C$5="证监会行业",[1]!EM_S_INFO_INDUSTRY_CSRC1(E2497,"1"),[1]!EM_S_INFO_INDUSTRY_EM2016(E2497,"1"))))</f>
        <v>基础化工</v>
      </c>
      <c r="H2497" s="34" t="str">
        <f>IF(E2497="","",IF($H$1="上证50",[1]!EM_S_INFO_COMPINDEX(E2497,"000016"),"")&amp;IF($H$1="上证180",[1]!EM_S_INFO_COMPINDEX(E2497,"000010"),"")&amp;IF($H$1="沪深300",[1]!EM_S_INFO_COMPINDEX(E2497,"000300"),"")&amp;IF(AND($H$1="上证A股",RIGHT(E2497,2)="SH"),"是","")&amp;IF(AND($H$1="深证A股",RIGHT(E2497,2)="SZ"),"是","")&amp;IF(AND($H$1="创业板",LEFT(E2497,1)-3=0),"是","")&amp;IF(AND($H$1="全部A股",E2497&lt;&gt;0),"是","")&amp;IF(AND($H$1="中小板",LEFT(E2497,3)="002"),"是",""))</f>
        <v>是</v>
      </c>
      <c r="I2497" s="46">
        <f ca="1">IF(E2497="","",IF(OR([1]!EM_S_VAL_MV(E2497,deadline)="",[1]!EM_S_VAL_MV(E2497,deadline)="--",[1]!EM_S_VAL_MV(E2497,deadline)="null"),0,[1]!EM_S_VAL_MV(E2497,deadline)/100000000))</f>
        <v>20.892954499999998</v>
      </c>
      <c r="J2497" s="46">
        <f ca="1">IF(E2497="","",IF(RIGHT(LEFT($J$1,6),3)="TTM",[1]!EM_S_FA_PROFIT_TTM(E2497,LEFT(RIGHT($J$1,11),10),1)/100000000,[1]!EM_S_STM07_IS(E2497,61,LEFT(RIGHT($J$1,5),4)&amp;"-12-31",1)/100000000))</f>
        <v>0.84525033769999991</v>
      </c>
      <c r="K2497" s="36">
        <f t="shared" ca="1" si="198"/>
        <v>24.718067024795939</v>
      </c>
      <c r="L2497" s="46">
        <f ca="1">IF(E2497="","",IF(ISERROR(IF(行业估值!$E$7="最新年报",[1]!EM_S_STM07_BS(E2497,140,LEFT(RIGHT($L$1,5),4)&amp;"-12-31",1)/100000000,[1]!EM_S_STM07_BS(E2497,140,LEFT(RIGHT($L$1,11),10),1)/100000000)),0,IF(行业估值!$E$7="最新年报",[1]!EM_S_STM07_BS(E2497,140,LEFT(RIGHT($L$1,5),4)&amp;"-12-31",1)/100000000,[1]!EM_S_STM07_BS(E2497,140,LEFT(RIGHT($L$1,11),10),1)/100000000)))</f>
        <v>13.292154461700001</v>
      </c>
      <c r="M2497" s="36">
        <f t="shared" ca="1" si="199"/>
        <v>1.5718260392023682</v>
      </c>
      <c r="N2497" s="37" t="str">
        <f ca="1">IF(E2497="","",IF(ISERROR([1]!EM_S_EST_NETPROFIT(E2497,行业估值!$E$6,deadline)/100000000),"-",[1]!EM_S_EST_NETPROFIT(E2497,行业估值!$E$6,deadline)/100000000))</f>
        <v>-</v>
      </c>
      <c r="O2497" s="36" t="str">
        <f t="shared" ca="1" si="200"/>
        <v>-</v>
      </c>
      <c r="T2497" s="64" t="s">
        <v>4895</v>
      </c>
      <c r="U2497" s="64" t="s">
        <v>4896</v>
      </c>
    </row>
    <row r="2498" spans="4:21">
      <c r="D2498" s="45" t="str">
        <f>IF(AND(行业估值!$B$39=$G2498,COUNTIF($G$2:$G$2552,$G2498)&gt;=1),COUNTIF($G$2:G2498,$G2498),"")</f>
        <v/>
      </c>
      <c r="E2498" s="65" t="str">
        <f t="shared" si="190"/>
        <v>600368.SH</v>
      </c>
      <c r="F2498" s="65" t="str">
        <f t="shared" si="191"/>
        <v>五洲交通</v>
      </c>
      <c r="G2498" s="34" t="str">
        <f>IF(E2498="","",IF(行业估值!$C$5="申万行业",[1]!EM_S_INFO_INDUSTRY_SW2014(E2498,"1"),IF(行业估值!$C$5="证监会行业",[1]!EM_S_INFO_INDUSTRY_CSRC1(E2498,"1"),[1]!EM_S_INFO_INDUSTRY_EM2016(E2498,"1"))))</f>
        <v>交通运输</v>
      </c>
      <c r="H2498" s="34" t="str">
        <f>IF(E2498="","",IF($H$1="上证50",[1]!EM_S_INFO_COMPINDEX(E2498,"000016"),"")&amp;IF($H$1="上证180",[1]!EM_S_INFO_COMPINDEX(E2498,"000010"),"")&amp;IF($H$1="沪深300",[1]!EM_S_INFO_COMPINDEX(E2498,"000300"),"")&amp;IF(AND($H$1="上证A股",RIGHT(E2498,2)="SH"),"是","")&amp;IF(AND($H$1="深证A股",RIGHT(E2498,2)="SZ"),"是","")&amp;IF(AND($H$1="创业板",LEFT(E2498,1)-3=0),"是","")&amp;IF(AND($H$1="全部A股",E2498&lt;&gt;0),"是","")&amp;IF(AND($H$1="中小板",LEFT(E2498,3)="002"),"是",""))</f>
        <v>是</v>
      </c>
      <c r="I2498" s="46">
        <f ca="1">IF(E2498="","",IF(OR([1]!EM_S_VAL_MV(E2498,deadline)="",[1]!EM_S_VAL_MV(E2498,deadline)="--",[1]!EM_S_VAL_MV(E2498,deadline)="null"),0,[1]!EM_S_VAL_MV(E2498,deadline)/100000000))</f>
        <v>48.739868544399997</v>
      </c>
      <c r="J2498" s="46">
        <f ca="1">IF(E2498="","",IF(RIGHT(LEFT($J$1,6),3)="TTM",[1]!EM_S_FA_PROFIT_TTM(E2498,LEFT(RIGHT($J$1,11),10),1)/100000000,[1]!EM_S_STM07_IS(E2498,61,LEFT(RIGHT($J$1,5),4)&amp;"-12-31",1)/100000000))</f>
        <v>9.6843267897</v>
      </c>
      <c r="K2498" s="36">
        <f t="shared" ca="1" si="198"/>
        <v>5.0328607865895707</v>
      </c>
      <c r="L2498" s="46">
        <f ca="1">IF(E2498="","",IF(ISERROR(IF(行业估值!$E$7="最新年报",[1]!EM_S_STM07_BS(E2498,140,LEFT(RIGHT($L$1,5),4)&amp;"-12-31",1)/100000000,[1]!EM_S_STM07_BS(E2498,140,LEFT(RIGHT($L$1,11),10),1)/100000000)),0,IF(行业估值!$E$7="最新年报",[1]!EM_S_STM07_BS(E2498,140,LEFT(RIGHT($L$1,5),4)&amp;"-12-31",1)/100000000,[1]!EM_S_STM07_BS(E2498,140,LEFT(RIGHT($L$1,11),10),1)/100000000)))</f>
        <v>42.988830385500002</v>
      </c>
      <c r="M2498" s="36">
        <f t="shared" ca="1" si="199"/>
        <v>1.1337798239060675</v>
      </c>
      <c r="N2498" s="37" t="str">
        <f ca="1">IF(E2498="","",IF(ISERROR([1]!EM_S_EST_NETPROFIT(E2498,行业估值!$E$6,deadline)/100000000),"-",[1]!EM_S_EST_NETPROFIT(E2498,行业估值!$E$6,deadline)/100000000))</f>
        <v>-</v>
      </c>
      <c r="O2498" s="36" t="str">
        <f t="shared" ca="1" si="200"/>
        <v>-</v>
      </c>
      <c r="T2498" s="64" t="s">
        <v>4897</v>
      </c>
      <c r="U2498" s="64" t="s">
        <v>4898</v>
      </c>
    </row>
    <row r="2499" spans="4:21">
      <c r="D2499" s="45" t="str">
        <f>IF(AND(行业估值!$B$39=$G2499,COUNTIF($G$2:$G$2552,$G2499)&gt;=1),COUNTIF($G$2:G2499,$G2499),"")</f>
        <v/>
      </c>
      <c r="E2499" s="65" t="str">
        <f t="shared" ref="E2499:E2562" si="201">IF(U2499="","",U2499)</f>
        <v>600369.SH</v>
      </c>
      <c r="F2499" s="65" t="str">
        <f t="shared" ref="F2499:F2562" si="202">IF(T2499="","",T2499)</f>
        <v>西南证券</v>
      </c>
      <c r="G2499" s="34" t="str">
        <f>IF(E2499="","",IF(行业估值!$C$5="申万行业",[1]!EM_S_INFO_INDUSTRY_SW2014(E2499,"1"),IF(行业估值!$C$5="证监会行业",[1]!EM_S_INFO_INDUSTRY_CSRC1(E2499,"1"),[1]!EM_S_INFO_INDUSTRY_EM2016(E2499,"1"))))</f>
        <v>金融</v>
      </c>
      <c r="H2499" s="34" t="str">
        <f>IF(E2499="","",IF($H$1="上证50",[1]!EM_S_INFO_COMPINDEX(E2499,"000016"),"")&amp;IF($H$1="上证180",[1]!EM_S_INFO_COMPINDEX(E2499,"000010"),"")&amp;IF($H$1="沪深300",[1]!EM_S_INFO_COMPINDEX(E2499,"000300"),"")&amp;IF(AND($H$1="上证A股",RIGHT(E2499,2)="SH"),"是","")&amp;IF(AND($H$1="深证A股",RIGHT(E2499,2)="SZ"),"是","")&amp;IF(AND($H$1="创业板",LEFT(E2499,1)-3=0),"是","")&amp;IF(AND($H$1="全部A股",E2499&lt;&gt;0),"是","")&amp;IF(AND($H$1="中小板",LEFT(E2499,3)="002"),"是",""))</f>
        <v>是</v>
      </c>
      <c r="I2499" s="46">
        <f ca="1">IF(E2499="","",IF(OR([1]!EM_S_VAL_MV(E2499,deadline)="",[1]!EM_S_VAL_MV(E2499,deadline)="--",[1]!EM_S_VAL_MV(E2499,deadline)="null"),0,[1]!EM_S_VAL_MV(E2499,deadline)/100000000))</f>
        <v>243.30420324439999</v>
      </c>
      <c r="J2499" s="46">
        <f ca="1">IF(E2499="","",IF(RIGHT(LEFT($J$1,6),3)="TTM",[1]!EM_S_FA_PROFIT_TTM(E2499,LEFT(RIGHT($J$1,11),10),1)/100000000,[1]!EM_S_STM07_IS(E2499,61,LEFT(RIGHT($J$1,5),4)&amp;"-12-31",1)/100000000))</f>
        <v>5.7096001012000004</v>
      </c>
      <c r="K2499" s="36">
        <f t="shared" ca="1" si="198"/>
        <v>42.613177618737986</v>
      </c>
      <c r="L2499" s="46">
        <f ca="1">IF(E2499="","",IF(ISERROR(IF(行业估值!$E$7="最新年报",[1]!EM_S_STM07_BS(E2499,140,LEFT(RIGHT($L$1,5),4)&amp;"-12-31",1)/100000000,[1]!EM_S_STM07_BS(E2499,140,LEFT(RIGHT($L$1,11),10),1)/100000000)),0,IF(行业估值!$E$7="最新年报",[1]!EM_S_STM07_BS(E2499,140,LEFT(RIGHT($L$1,5),4)&amp;"-12-31",1)/100000000,[1]!EM_S_STM07_BS(E2499,140,LEFT(RIGHT($L$1,11),10),1)/100000000)))</f>
        <v>191.7134858686</v>
      </c>
      <c r="M2499" s="36">
        <f t="shared" ca="1" si="199"/>
        <v>1.2691032252741998</v>
      </c>
      <c r="N2499" s="37">
        <f ca="1">IF(E2499="","",IF(ISERROR([1]!EM_S_EST_NETPROFIT(E2499,行业估值!$E$6,deadline)/100000000),"-",[1]!EM_S_EST_NETPROFIT(E2499,行业估值!$E$6,deadline)/100000000))</f>
        <v>8.31</v>
      </c>
      <c r="O2499" s="36">
        <f t="shared" ca="1" si="200"/>
        <v>29.27848414493381</v>
      </c>
      <c r="T2499" s="64" t="s">
        <v>4899</v>
      </c>
      <c r="U2499" s="64" t="s">
        <v>4900</v>
      </c>
    </row>
    <row r="2500" spans="4:21">
      <c r="D2500" s="45" t="str">
        <f>IF(AND(行业估值!$B$39=$G2500,COUNTIF($G$2:$G$2552,$G2500)&gt;=1),COUNTIF($G$2:G2500,$G2500),"")</f>
        <v/>
      </c>
      <c r="E2500" s="65" t="str">
        <f t="shared" si="201"/>
        <v>600370.SH</v>
      </c>
      <c r="F2500" s="65" t="str">
        <f t="shared" si="202"/>
        <v>三房巷</v>
      </c>
      <c r="G2500" s="34" t="str">
        <f>IF(E2500="","",IF(行业估值!$C$5="申万行业",[1]!EM_S_INFO_INDUSTRY_SW2014(E2500,"1"),IF(行业估值!$C$5="证监会行业",[1]!EM_S_INFO_INDUSTRY_CSRC1(E2500,"1"),[1]!EM_S_INFO_INDUSTRY_EM2016(E2500,"1"))))</f>
        <v>纺织服装</v>
      </c>
      <c r="H2500" s="34" t="str">
        <f>IF(E2500="","",IF($H$1="上证50",[1]!EM_S_INFO_COMPINDEX(E2500,"000016"),"")&amp;IF($H$1="上证180",[1]!EM_S_INFO_COMPINDEX(E2500,"000010"),"")&amp;IF($H$1="沪深300",[1]!EM_S_INFO_COMPINDEX(E2500,"000300"),"")&amp;IF(AND($H$1="上证A股",RIGHT(E2500,2)="SH"),"是","")&amp;IF(AND($H$1="深证A股",RIGHT(E2500,2)="SZ"),"是","")&amp;IF(AND($H$1="创业板",LEFT(E2500,1)-3=0),"是","")&amp;IF(AND($H$1="全部A股",E2500&lt;&gt;0),"是","")&amp;IF(AND($H$1="中小板",LEFT(E2500,3)="002"),"是",""))</f>
        <v>是</v>
      </c>
      <c r="I2500" s="46">
        <f ca="1">IF(E2500="","",IF(OR([1]!EM_S_VAL_MV(E2500,deadline)="",[1]!EM_S_VAL_MV(E2500,deadline)="--",[1]!EM_S_VAL_MV(E2500,deadline)="null"),0,[1]!EM_S_VAL_MV(E2500,deadline)/100000000))</f>
        <v>22.322838440000002</v>
      </c>
      <c r="J2500" s="46">
        <f ca="1">IF(E2500="","",IF(RIGHT(LEFT($J$1,6),3)="TTM",[1]!EM_S_FA_PROFIT_TTM(E2500,LEFT(RIGHT($J$1,11),10),1)/100000000,[1]!EM_S_STM07_IS(E2500,61,LEFT(RIGHT($J$1,5),4)&amp;"-12-31",1)/100000000))</f>
        <v>0.77937179999999995</v>
      </c>
      <c r="K2500" s="36">
        <f t="shared" ca="1" si="198"/>
        <v>28.642091540905128</v>
      </c>
      <c r="L2500" s="46">
        <f ca="1">IF(E2500="","",IF(ISERROR(IF(行业估值!$E$7="最新年报",[1]!EM_S_STM07_BS(E2500,140,LEFT(RIGHT($L$1,5),4)&amp;"-12-31",1)/100000000,[1]!EM_S_STM07_BS(E2500,140,LEFT(RIGHT($L$1,11),10),1)/100000000)),0,IF(行业估值!$E$7="最新年报",[1]!EM_S_STM07_BS(E2500,140,LEFT(RIGHT($L$1,5),4)&amp;"-12-31",1)/100000000,[1]!EM_S_STM07_BS(E2500,140,LEFT(RIGHT($L$1,11),10),1)/100000000)))</f>
        <v>13.355933081400002</v>
      </c>
      <c r="M2500" s="36">
        <f t="shared" ca="1" si="199"/>
        <v>1.67137992560682</v>
      </c>
      <c r="N2500" s="37" t="str">
        <f ca="1">IF(E2500="","",IF(ISERROR([1]!EM_S_EST_NETPROFIT(E2500,行业估值!$E$6,deadline)/100000000),"-",[1]!EM_S_EST_NETPROFIT(E2500,行业估值!$E$6,deadline)/100000000))</f>
        <v>-</v>
      </c>
      <c r="O2500" s="36" t="str">
        <f t="shared" ca="1" si="200"/>
        <v>-</v>
      </c>
      <c r="T2500" s="64" t="s">
        <v>4901</v>
      </c>
      <c r="U2500" s="64" t="s">
        <v>4902</v>
      </c>
    </row>
    <row r="2501" spans="4:21">
      <c r="D2501" s="45" t="str">
        <f>IF(AND(行业估值!$B$39=$G2501,COUNTIF($G$2:$G$2552,$G2501)&gt;=1),COUNTIF($G$2:G2501,$G2501),"")</f>
        <v/>
      </c>
      <c r="E2501" s="65" t="str">
        <f t="shared" si="201"/>
        <v>600371.SH</v>
      </c>
      <c r="F2501" s="65" t="str">
        <f t="shared" si="202"/>
        <v>万向德农</v>
      </c>
      <c r="G2501" s="34" t="str">
        <f>IF(E2501="","",IF(行业估值!$C$5="申万行业",[1]!EM_S_INFO_INDUSTRY_SW2014(E2501,"1"),IF(行业估值!$C$5="证监会行业",[1]!EM_S_INFO_INDUSTRY_CSRC1(E2501,"1"),[1]!EM_S_INFO_INDUSTRY_EM2016(E2501,"1"))))</f>
        <v>农林牧渔</v>
      </c>
      <c r="H2501" s="34" t="str">
        <f>IF(E2501="","",IF($H$1="上证50",[1]!EM_S_INFO_COMPINDEX(E2501,"000016"),"")&amp;IF($H$1="上证180",[1]!EM_S_INFO_COMPINDEX(E2501,"000010"),"")&amp;IF($H$1="沪深300",[1]!EM_S_INFO_COMPINDEX(E2501,"000300"),"")&amp;IF(AND($H$1="上证A股",RIGHT(E2501,2)="SH"),"是","")&amp;IF(AND($H$1="深证A股",RIGHT(E2501,2)="SZ"),"是","")&amp;IF(AND($H$1="创业板",LEFT(E2501,1)-3=0),"是","")&amp;IF(AND($H$1="全部A股",E2501&lt;&gt;0),"是","")&amp;IF(AND($H$1="中小板",LEFT(E2501,3)="002"),"是",""))</f>
        <v>是</v>
      </c>
      <c r="I2501" s="46">
        <f ca="1">IF(E2501="","",IF(OR([1]!EM_S_VAL_MV(E2501,deadline)="",[1]!EM_S_VAL_MV(E2501,deadline)="--",[1]!EM_S_VAL_MV(E2501,deadline)="null"),0,[1]!EM_S_VAL_MV(E2501,deadline)/100000000))</f>
        <v>25.049178000000001</v>
      </c>
      <c r="J2501" s="46">
        <f ca="1">IF(E2501="","",IF(RIGHT(LEFT($J$1,6),3)="TTM",[1]!EM_S_FA_PROFIT_TTM(E2501,LEFT(RIGHT($J$1,11),10),1)/100000000,[1]!EM_S_STM07_IS(E2501,61,LEFT(RIGHT($J$1,5),4)&amp;"-12-31",1)/100000000))</f>
        <v>0.70653082459999994</v>
      </c>
      <c r="K2501" s="36">
        <f t="shared" ca="1" si="198"/>
        <v>35.453765253881897</v>
      </c>
      <c r="L2501" s="46">
        <f ca="1">IF(E2501="","",IF(ISERROR(IF(行业估值!$E$7="最新年报",[1]!EM_S_STM07_BS(E2501,140,LEFT(RIGHT($L$1,5),4)&amp;"-12-31",1)/100000000,[1]!EM_S_STM07_BS(E2501,140,LEFT(RIGHT($L$1,11),10),1)/100000000)),0,IF(行业估值!$E$7="最新年报",[1]!EM_S_STM07_BS(E2501,140,LEFT(RIGHT($L$1,5),4)&amp;"-12-31",1)/100000000,[1]!EM_S_STM07_BS(E2501,140,LEFT(RIGHT($L$1,11),10),1)/100000000)))</f>
        <v>4.7560484500999998</v>
      </c>
      <c r="M2501" s="36">
        <f t="shared" ca="1" si="199"/>
        <v>5.2668046305275382</v>
      </c>
      <c r="N2501" s="37" t="str">
        <f ca="1">IF(E2501="","",IF(ISERROR([1]!EM_S_EST_NETPROFIT(E2501,行业估值!$E$6,deadline)/100000000),"-",[1]!EM_S_EST_NETPROFIT(E2501,行业估值!$E$6,deadline)/100000000))</f>
        <v>-</v>
      </c>
      <c r="O2501" s="36" t="str">
        <f t="shared" ca="1" si="200"/>
        <v>-</v>
      </c>
      <c r="T2501" s="64" t="s">
        <v>4903</v>
      </c>
      <c r="U2501" s="64" t="s">
        <v>4904</v>
      </c>
    </row>
    <row r="2502" spans="4:21">
      <c r="D2502" s="45" t="str">
        <f>IF(AND(行业估值!$B$39=$G2502,COUNTIF($G$2:$G$2552,$G2502)&gt;=1),COUNTIF($G$2:G2502,$G2502),"")</f>
        <v/>
      </c>
      <c r="E2502" s="65" t="str">
        <f t="shared" si="201"/>
        <v>600372.SH</v>
      </c>
      <c r="F2502" s="65" t="str">
        <f t="shared" si="202"/>
        <v>中航电子</v>
      </c>
      <c r="G2502" s="34" t="str">
        <f>IF(E2502="","",IF(行业估值!$C$5="申万行业",[1]!EM_S_INFO_INDUSTRY_SW2014(E2502,"1"),IF(行业估值!$C$5="证监会行业",[1]!EM_S_INFO_INDUSTRY_CSRC1(E2502,"1"),[1]!EM_S_INFO_INDUSTRY_EM2016(E2502,"1"))))</f>
        <v>国防与装备</v>
      </c>
      <c r="H2502" s="34" t="str">
        <f>IF(E2502="","",IF($H$1="上证50",[1]!EM_S_INFO_COMPINDEX(E2502,"000016"),"")&amp;IF($H$1="上证180",[1]!EM_S_INFO_COMPINDEX(E2502,"000010"),"")&amp;IF($H$1="沪深300",[1]!EM_S_INFO_COMPINDEX(E2502,"000300"),"")&amp;IF(AND($H$1="上证A股",RIGHT(E2502,2)="SH"),"是","")&amp;IF(AND($H$1="深证A股",RIGHT(E2502,2)="SZ"),"是","")&amp;IF(AND($H$1="创业板",LEFT(E2502,1)-3=0),"是","")&amp;IF(AND($H$1="全部A股",E2502&lt;&gt;0),"是","")&amp;IF(AND($H$1="中小板",LEFT(E2502,3)="002"),"是",""))</f>
        <v>是</v>
      </c>
      <c r="I2502" s="46">
        <f ca="1">IF(E2502="","",IF(OR([1]!EM_S_VAL_MV(E2502,deadline)="",[1]!EM_S_VAL_MV(E2502,deadline)="--",[1]!EM_S_VAL_MV(E2502,deadline)="null"),0,[1]!EM_S_VAL_MV(E2502,deadline)/100000000))</f>
        <v>234.72019584720002</v>
      </c>
      <c r="J2502" s="46">
        <f ca="1">IF(E2502="","",IF(RIGHT(LEFT($J$1,6),3)="TTM",[1]!EM_S_FA_PROFIT_TTM(E2502,LEFT(RIGHT($J$1,11),10),1)/100000000,[1]!EM_S_STM07_IS(E2502,61,LEFT(RIGHT($J$1,5),4)&amp;"-12-31",1)/100000000))</f>
        <v>5.1510769477</v>
      </c>
      <c r="K2502" s="36">
        <f t="shared" ca="1" si="198"/>
        <v>45.567208222739637</v>
      </c>
      <c r="L2502" s="46">
        <f ca="1">IF(E2502="","",IF(ISERROR(IF(行业估值!$E$7="最新年报",[1]!EM_S_STM07_BS(E2502,140,LEFT(RIGHT($L$1,5),4)&amp;"-12-31",1)/100000000,[1]!EM_S_STM07_BS(E2502,140,LEFT(RIGHT($L$1,11),10),1)/100000000)),0,IF(行业估值!$E$7="最新年报",[1]!EM_S_STM07_BS(E2502,140,LEFT(RIGHT($L$1,5),4)&amp;"-12-31",1)/100000000,[1]!EM_S_STM07_BS(E2502,140,LEFT(RIGHT($L$1,11),10),1)/100000000)))</f>
        <v>77.480176948999997</v>
      </c>
      <c r="M2502" s="36">
        <f t="shared" ca="1" si="199"/>
        <v>3.0294225580008751</v>
      </c>
      <c r="N2502" s="37">
        <f ca="1">IF(E2502="","",IF(ISERROR([1]!EM_S_EST_NETPROFIT(E2502,行业估值!$E$6,deadline)/100000000),"-",[1]!EM_S_EST_NETPROFIT(E2502,行业估值!$E$6,deadline)/100000000))</f>
        <v>5.6246</v>
      </c>
      <c r="O2502" s="36">
        <f t="shared" ca="1" si="200"/>
        <v>41.731002355225264</v>
      </c>
      <c r="T2502" s="64" t="s">
        <v>4905</v>
      </c>
      <c r="U2502" s="64" t="s">
        <v>4906</v>
      </c>
    </row>
    <row r="2503" spans="4:21">
      <c r="D2503" s="45" t="str">
        <f>IF(AND(行业估值!$B$39=$G2503,COUNTIF($G$2:$G$2552,$G2503)&gt;=1),COUNTIF($G$2:G2503,$G2503),"")</f>
        <v/>
      </c>
      <c r="E2503" s="65" t="str">
        <f t="shared" si="201"/>
        <v>600373.SH</v>
      </c>
      <c r="F2503" s="65" t="str">
        <f t="shared" si="202"/>
        <v>中文传媒</v>
      </c>
      <c r="G2503" s="34" t="str">
        <f>IF(E2503="","",IF(行业估值!$C$5="申万行业",[1]!EM_S_INFO_INDUSTRY_SW2014(E2503,"1"),IF(行业估值!$C$5="证监会行业",[1]!EM_S_INFO_INDUSTRY_CSRC1(E2503,"1"),[1]!EM_S_INFO_INDUSTRY_EM2016(E2503,"1"))))</f>
        <v>文化传媒</v>
      </c>
      <c r="H2503" s="34" t="str">
        <f>IF(E2503="","",IF($H$1="上证50",[1]!EM_S_INFO_COMPINDEX(E2503,"000016"),"")&amp;IF($H$1="上证180",[1]!EM_S_INFO_COMPINDEX(E2503,"000010"),"")&amp;IF($H$1="沪深300",[1]!EM_S_INFO_COMPINDEX(E2503,"000300"),"")&amp;IF(AND($H$1="上证A股",RIGHT(E2503,2)="SH"),"是","")&amp;IF(AND($H$1="深证A股",RIGHT(E2503,2)="SZ"),"是","")&amp;IF(AND($H$1="创业板",LEFT(E2503,1)-3=0),"是","")&amp;IF(AND($H$1="全部A股",E2503&lt;&gt;0),"是","")&amp;IF(AND($H$1="中小板",LEFT(E2503,3)="002"),"是",""))</f>
        <v>是</v>
      </c>
      <c r="I2503" s="46">
        <f ca="1">IF(E2503="","",IF(OR([1]!EM_S_VAL_MV(E2503,deadline)="",[1]!EM_S_VAL_MV(E2503,deadline)="--",[1]!EM_S_VAL_MV(E2503,deadline)="null"),0,[1]!EM_S_VAL_MV(E2503,deadline)/100000000))</f>
        <v>162.7431526519</v>
      </c>
      <c r="J2503" s="46">
        <f ca="1">IF(E2503="","",IF(RIGHT(LEFT($J$1,6),3)="TTM",[1]!EM_S_FA_PROFIT_TTM(E2503,LEFT(RIGHT($J$1,11),10),1)/100000000,[1]!EM_S_STM07_IS(E2503,61,LEFT(RIGHT($J$1,5),4)&amp;"-12-31",1)/100000000))</f>
        <v>16.963685061500001</v>
      </c>
      <c r="K2503" s="36">
        <f t="shared" ca="1" si="198"/>
        <v>9.59362025773836</v>
      </c>
      <c r="L2503" s="46">
        <f ca="1">IF(E2503="","",IF(ISERROR(IF(行业估值!$E$7="最新年报",[1]!EM_S_STM07_BS(E2503,140,LEFT(RIGHT($L$1,5),4)&amp;"-12-31",1)/100000000,[1]!EM_S_STM07_BS(E2503,140,LEFT(RIGHT($L$1,11),10),1)/100000000)),0,IF(行业估值!$E$7="最新年报",[1]!EM_S_STM07_BS(E2503,140,LEFT(RIGHT($L$1,5),4)&amp;"-12-31",1)/100000000,[1]!EM_S_STM07_BS(E2503,140,LEFT(RIGHT($L$1,11),10),1)/100000000)))</f>
        <v>136.3942227293</v>
      </c>
      <c r="M2503" s="36">
        <f t="shared" ca="1" si="199"/>
        <v>1.1931821553387523</v>
      </c>
      <c r="N2503" s="37">
        <f ca="1">IF(E2503="","",IF(ISERROR([1]!EM_S_EST_NETPROFIT(E2503,行业估值!$E$6,deadline)/100000000),"-",[1]!EM_S_EST_NETPROFIT(E2503,行业估值!$E$6,deadline)/100000000))</f>
        <v>18.218828571428574</v>
      </c>
      <c r="O2503" s="36">
        <f t="shared" ca="1" si="200"/>
        <v>8.9326902667671888</v>
      </c>
      <c r="T2503" s="64" t="s">
        <v>4907</v>
      </c>
      <c r="U2503" s="64" t="s">
        <v>4908</v>
      </c>
    </row>
    <row r="2504" spans="4:21">
      <c r="D2504" s="45" t="str">
        <f>IF(AND(行业估值!$B$39=$G2504,COUNTIF($G$2:$G$2552,$G2504)&gt;=1),COUNTIF($G$2:G2504,$G2504),"")</f>
        <v/>
      </c>
      <c r="E2504" s="65" t="str">
        <f t="shared" si="201"/>
        <v>600375.SH</v>
      </c>
      <c r="F2504" s="65" t="str">
        <f t="shared" si="202"/>
        <v>华菱星马</v>
      </c>
      <c r="G2504" s="34" t="str">
        <f>IF(E2504="","",IF(行业估值!$C$5="申万行业",[1]!EM_S_INFO_INDUSTRY_SW2014(E2504,"1"),IF(行业估值!$C$5="证监会行业",[1]!EM_S_INFO_INDUSTRY_CSRC1(E2504,"1"),[1]!EM_S_INFO_INDUSTRY_EM2016(E2504,"1"))))</f>
        <v>交运设备</v>
      </c>
      <c r="H2504" s="34" t="str">
        <f>IF(E2504="","",IF($H$1="上证50",[1]!EM_S_INFO_COMPINDEX(E2504,"000016"),"")&amp;IF($H$1="上证180",[1]!EM_S_INFO_COMPINDEX(E2504,"000010"),"")&amp;IF($H$1="沪深300",[1]!EM_S_INFO_COMPINDEX(E2504,"000300"),"")&amp;IF(AND($H$1="上证A股",RIGHT(E2504,2)="SH"),"是","")&amp;IF(AND($H$1="深证A股",RIGHT(E2504,2)="SZ"),"是","")&amp;IF(AND($H$1="创业板",LEFT(E2504,1)-3=0),"是","")&amp;IF(AND($H$1="全部A股",E2504&lt;&gt;0),"是","")&amp;IF(AND($H$1="中小板",LEFT(E2504,3)="002"),"是",""))</f>
        <v>是</v>
      </c>
      <c r="I2504" s="46">
        <f ca="1">IF(E2504="","",IF(OR([1]!EM_S_VAL_MV(E2504,deadline)="",[1]!EM_S_VAL_MV(E2504,deadline)="--",[1]!EM_S_VAL_MV(E2504,deadline)="null"),0,[1]!EM_S_VAL_MV(E2504,deadline)/100000000))</f>
        <v>25.1750490441</v>
      </c>
      <c r="J2504" s="46">
        <f ca="1">IF(E2504="","",IF(RIGHT(LEFT($J$1,6),3)="TTM",[1]!EM_S_FA_PROFIT_TTM(E2504,LEFT(RIGHT($J$1,11),10),1)/100000000,[1]!EM_S_STM07_IS(E2504,61,LEFT(RIGHT($J$1,5),4)&amp;"-12-31",1)/100000000))</f>
        <v>0.56095221630000003</v>
      </c>
      <c r="K2504" s="36">
        <f t="shared" ca="1" si="198"/>
        <v>44.879132861178071</v>
      </c>
      <c r="L2504" s="46">
        <f ca="1">IF(E2504="","",IF(ISERROR(IF(行业估值!$E$7="最新年报",[1]!EM_S_STM07_BS(E2504,140,LEFT(RIGHT($L$1,5),4)&amp;"-12-31",1)/100000000,[1]!EM_S_STM07_BS(E2504,140,LEFT(RIGHT($L$1,11),10),1)/100000000)),0,IF(行业估值!$E$7="最新年报",[1]!EM_S_STM07_BS(E2504,140,LEFT(RIGHT($L$1,5),4)&amp;"-12-31",1)/100000000,[1]!EM_S_STM07_BS(E2504,140,LEFT(RIGHT($L$1,11),10),1)/100000000)))</f>
        <v>28.206895451599998</v>
      </c>
      <c r="M2504" s="36">
        <f t="shared" ca="1" si="199"/>
        <v>0.89251399847592872</v>
      </c>
      <c r="N2504" s="37" t="str">
        <f ca="1">IF(E2504="","",IF(ISERROR([1]!EM_S_EST_NETPROFIT(E2504,行业估值!$E$6,deadline)/100000000),"-",[1]!EM_S_EST_NETPROFIT(E2504,行业估值!$E$6,deadline)/100000000))</f>
        <v>-</v>
      </c>
      <c r="O2504" s="36" t="str">
        <f t="shared" ca="1" si="200"/>
        <v>-</v>
      </c>
      <c r="T2504" s="64" t="s">
        <v>4909</v>
      </c>
      <c r="U2504" s="64" t="s">
        <v>4910</v>
      </c>
    </row>
    <row r="2505" spans="4:21">
      <c r="D2505" s="45" t="str">
        <f>IF(AND(行业估值!$B$39=$G2505,COUNTIF($G$2:$G$2552,$G2505)&gt;=1),COUNTIF($G$2:G2505,$G2505),"")</f>
        <v/>
      </c>
      <c r="E2505" s="65" t="str">
        <f t="shared" si="201"/>
        <v>600376.SH</v>
      </c>
      <c r="F2505" s="65" t="str">
        <f t="shared" si="202"/>
        <v>首开股份</v>
      </c>
      <c r="G2505" s="34" t="str">
        <f>IF(E2505="","",IF(行业估值!$C$5="申万行业",[1]!EM_S_INFO_INDUSTRY_SW2014(E2505,"1"),IF(行业估值!$C$5="证监会行业",[1]!EM_S_INFO_INDUSTRY_CSRC1(E2505,"1"),[1]!EM_S_INFO_INDUSTRY_EM2016(E2505,"1"))))</f>
        <v>房地产</v>
      </c>
      <c r="H2505" s="34" t="str">
        <f>IF(E2505="","",IF($H$1="上证50",[1]!EM_S_INFO_COMPINDEX(E2505,"000016"),"")&amp;IF($H$1="上证180",[1]!EM_S_INFO_COMPINDEX(E2505,"000010"),"")&amp;IF($H$1="沪深300",[1]!EM_S_INFO_COMPINDEX(E2505,"000300"),"")&amp;IF(AND($H$1="上证A股",RIGHT(E2505,2)="SH"),"是","")&amp;IF(AND($H$1="深证A股",RIGHT(E2505,2)="SZ"),"是","")&amp;IF(AND($H$1="创业板",LEFT(E2505,1)-3=0),"是","")&amp;IF(AND($H$1="全部A股",E2505&lt;&gt;0),"是","")&amp;IF(AND($H$1="中小板",LEFT(E2505,3)="002"),"是",""))</f>
        <v>是</v>
      </c>
      <c r="I2505" s="46">
        <f ca="1">IF(E2505="","",IF(OR([1]!EM_S_VAL_MV(E2505,deadline)="",[1]!EM_S_VAL_MV(E2505,deadline)="--",[1]!EM_S_VAL_MV(E2505,deadline)="null"),0,[1]!EM_S_VAL_MV(E2505,deadline)/100000000))</f>
        <v>195.27308881939999</v>
      </c>
      <c r="J2505" s="46">
        <f ca="1">IF(E2505="","",IF(RIGHT(LEFT($J$1,6),3)="TTM",[1]!EM_S_FA_PROFIT_TTM(E2505,LEFT(RIGHT($J$1,11),10),1)/100000000,[1]!EM_S_STM07_IS(E2505,61,LEFT(RIGHT($J$1,5),4)&amp;"-12-31",1)/100000000))</f>
        <v>65.657580898199996</v>
      </c>
      <c r="K2505" s="36">
        <f t="shared" ca="1" si="198"/>
        <v>2.9741133643373905</v>
      </c>
      <c r="L2505" s="46">
        <f ca="1">IF(E2505="","",IF(ISERROR(IF(行业估值!$E$7="最新年报",[1]!EM_S_STM07_BS(E2505,140,LEFT(RIGHT($L$1,5),4)&amp;"-12-31",1)/100000000,[1]!EM_S_STM07_BS(E2505,140,LEFT(RIGHT($L$1,11),10),1)/100000000)),0,IF(行业估值!$E$7="最新年报",[1]!EM_S_STM07_BS(E2505,140,LEFT(RIGHT($L$1,5),4)&amp;"-12-31",1)/100000000,[1]!EM_S_STM07_BS(E2505,140,LEFT(RIGHT($L$1,11),10),1)/100000000)))</f>
        <v>290.05772539380001</v>
      </c>
      <c r="M2505" s="36">
        <f t="shared" ca="1" si="199"/>
        <v>0.67322147187869363</v>
      </c>
      <c r="N2505" s="37">
        <f ca="1">IF(E2505="","",IF(ISERROR([1]!EM_S_EST_NETPROFIT(E2505,行业估值!$E$6,deadline)/100000000),"-",[1]!EM_S_EST_NETPROFIT(E2505,行业估值!$E$6,deadline)/100000000))</f>
        <v>38.085000000000001</v>
      </c>
      <c r="O2505" s="36">
        <f t="shared" ca="1" si="200"/>
        <v>5.1272965424550341</v>
      </c>
      <c r="T2505" s="64" t="s">
        <v>4911</v>
      </c>
      <c r="U2505" s="64" t="s">
        <v>4912</v>
      </c>
    </row>
    <row r="2506" spans="4:21">
      <c r="D2506" s="45" t="str">
        <f>IF(AND(行业估值!$B$39=$G2506,COUNTIF($G$2:$G$2552,$G2506)&gt;=1),COUNTIF($G$2:G2506,$G2506),"")</f>
        <v/>
      </c>
      <c r="E2506" s="65" t="str">
        <f t="shared" si="201"/>
        <v>600377.SH</v>
      </c>
      <c r="F2506" s="65" t="str">
        <f t="shared" si="202"/>
        <v>宁沪高速</v>
      </c>
      <c r="G2506" s="34" t="str">
        <f>IF(E2506="","",IF(行业估值!$C$5="申万行业",[1]!EM_S_INFO_INDUSTRY_SW2014(E2506,"1"),IF(行业估值!$C$5="证监会行业",[1]!EM_S_INFO_INDUSTRY_CSRC1(E2506,"1"),[1]!EM_S_INFO_INDUSTRY_EM2016(E2506,"1"))))</f>
        <v>交通运输</v>
      </c>
      <c r="H2506" s="34" t="str">
        <f>IF(E2506="","",IF($H$1="上证50",[1]!EM_S_INFO_COMPINDEX(E2506,"000016"),"")&amp;IF($H$1="上证180",[1]!EM_S_INFO_COMPINDEX(E2506,"000010"),"")&amp;IF($H$1="沪深300",[1]!EM_S_INFO_COMPINDEX(E2506,"000300"),"")&amp;IF(AND($H$1="上证A股",RIGHT(E2506,2)="SH"),"是","")&amp;IF(AND($H$1="深证A股",RIGHT(E2506,2)="SZ"),"是","")&amp;IF(AND($H$1="创业板",LEFT(E2506,1)-3=0),"是","")&amp;IF(AND($H$1="全部A股",E2506&lt;&gt;0),"是","")&amp;IF(AND($H$1="中小板",LEFT(E2506,3)="002"),"是",""))</f>
        <v>是</v>
      </c>
      <c r="I2506" s="46">
        <f ca="1">IF(E2506="","",IF(OR([1]!EM_S_VAL_MV(E2506,deadline)="",[1]!EM_S_VAL_MV(E2506,deadline)="--",[1]!EM_S_VAL_MV(E2506,deadline)="null"),0,[1]!EM_S_VAL_MV(E2506,deadline)/100000000))</f>
        <v>542.06163100000003</v>
      </c>
      <c r="J2506" s="46">
        <f ca="1">IF(E2506="","",IF(RIGHT(LEFT($J$1,6),3)="TTM",[1]!EM_S_FA_PROFIT_TTM(E2506,LEFT(RIGHT($J$1,11),10),1)/100000000,[1]!EM_S_STM07_IS(E2506,61,LEFT(RIGHT($J$1,5),4)&amp;"-12-31",1)/100000000))</f>
        <v>43.851484839999998</v>
      </c>
      <c r="K2506" s="36">
        <f t="shared" ca="1" si="198"/>
        <v>12.361306190150893</v>
      </c>
      <c r="L2506" s="46">
        <f ca="1">IF(E2506="","",IF(ISERROR(IF(行业估值!$E$7="最新年报",[1]!EM_S_STM07_BS(E2506,140,LEFT(RIGHT($L$1,5),4)&amp;"-12-31",1)/100000000,[1]!EM_S_STM07_BS(E2506,140,LEFT(RIGHT($L$1,11),10),1)/100000000)),0,IF(行业估值!$E$7="最新年报",[1]!EM_S_STM07_BS(E2506,140,LEFT(RIGHT($L$1,5),4)&amp;"-12-31",1)/100000000,[1]!EM_S_STM07_BS(E2506,140,LEFT(RIGHT($L$1,11),10),1)/100000000)))</f>
        <v>276.70923792999997</v>
      </c>
      <c r="M2506" s="36">
        <f t="shared" ca="1" si="199"/>
        <v>1.9589574784529857</v>
      </c>
      <c r="N2506" s="37">
        <f ca="1">IF(E2506="","",IF(ISERROR([1]!EM_S_EST_NETPROFIT(E2506,行业估值!$E$6,deadline)/100000000),"-",[1]!EM_S_EST_NETPROFIT(E2506,行业估值!$E$6,deadline)/100000000))</f>
        <v>42.596427272727269</v>
      </c>
      <c r="O2506" s="36">
        <f t="shared" ca="1" si="200"/>
        <v>12.725518680930776</v>
      </c>
      <c r="T2506" s="64" t="s">
        <v>4913</v>
      </c>
      <c r="U2506" s="64" t="s">
        <v>4914</v>
      </c>
    </row>
    <row r="2507" spans="4:21">
      <c r="D2507" s="45" t="str">
        <f>IF(AND(行业估值!$B$39=$G2507,COUNTIF($G$2:$G$2552,$G2507)&gt;=1),COUNTIF($G$2:G2507,$G2507),"")</f>
        <v/>
      </c>
      <c r="E2507" s="65" t="str">
        <f t="shared" si="201"/>
        <v>600378.SH</v>
      </c>
      <c r="F2507" s="65" t="str">
        <f t="shared" si="202"/>
        <v>昊华科技</v>
      </c>
      <c r="G2507" s="34" t="str">
        <f>IF(E2507="","",IF(行业估值!$C$5="申万行业",[1]!EM_S_INFO_INDUSTRY_SW2014(E2507,"1"),IF(行业估值!$C$5="证监会行业",[1]!EM_S_INFO_INDUSTRY_CSRC1(E2507,"1"),[1]!EM_S_INFO_INDUSTRY_EM2016(E2507,"1"))))</f>
        <v>基础化工</v>
      </c>
      <c r="H2507" s="34" t="str">
        <f>IF(E2507="","",IF($H$1="上证50",[1]!EM_S_INFO_COMPINDEX(E2507,"000016"),"")&amp;IF($H$1="上证180",[1]!EM_S_INFO_COMPINDEX(E2507,"000010"),"")&amp;IF($H$1="沪深300",[1]!EM_S_INFO_COMPINDEX(E2507,"000300"),"")&amp;IF(AND($H$1="上证A股",RIGHT(E2507,2)="SH"),"是","")&amp;IF(AND($H$1="深证A股",RIGHT(E2507,2)="SZ"),"是","")&amp;IF(AND($H$1="创业板",LEFT(E2507,1)-3=0),"是","")&amp;IF(AND($H$1="全部A股",E2507&lt;&gt;0),"是","")&amp;IF(AND($H$1="中小板",LEFT(E2507,3)="002"),"是",""))</f>
        <v>是</v>
      </c>
      <c r="I2507" s="46">
        <f ca="1">IF(E2507="","",IF(OR([1]!EM_S_VAL_MV(E2507,deadline)="",[1]!EM_S_VAL_MV(E2507,deadline)="--",[1]!EM_S_VAL_MV(E2507,deadline)="null"),0,[1]!EM_S_VAL_MV(E2507,deadline)/100000000))</f>
        <v>144.80488210549998</v>
      </c>
      <c r="J2507" s="46">
        <f ca="1">IF(E2507="","",IF(RIGHT(LEFT($J$1,6),3)="TTM",[1]!EM_S_FA_PROFIT_TTM(E2507,LEFT(RIGHT($J$1,11),10),1)/100000000,[1]!EM_S_STM07_IS(E2507,61,LEFT(RIGHT($J$1,5),4)&amp;"-12-31",1)/100000000))</f>
        <v>5.3653757708000001</v>
      </c>
      <c r="K2507" s="36">
        <f t="shared" ca="1" si="198"/>
        <v>26.988768036261693</v>
      </c>
      <c r="L2507" s="46">
        <f ca="1">IF(E2507="","",IF(ISERROR(IF(行业估值!$E$7="最新年报",[1]!EM_S_STM07_BS(E2507,140,LEFT(RIGHT($L$1,5),4)&amp;"-12-31",1)/100000000,[1]!EM_S_STM07_BS(E2507,140,LEFT(RIGHT($L$1,11),10),1)/100000000)),0,IF(行业估值!$E$7="最新年报",[1]!EM_S_STM07_BS(E2507,140,LEFT(RIGHT($L$1,5),4)&amp;"-12-31",1)/100000000,[1]!EM_S_STM07_BS(E2507,140,LEFT(RIGHT($L$1,11),10),1)/100000000)))</f>
        <v>58.706419260799997</v>
      </c>
      <c r="M2507" s="36">
        <f t="shared" ca="1" si="199"/>
        <v>2.4665936694624886</v>
      </c>
      <c r="N2507" s="37">
        <f ca="1">IF(E2507="","",IF(ISERROR([1]!EM_S_EST_NETPROFIT(E2507,行业估值!$E$6,deadline)/100000000),"-",[1]!EM_S_EST_NETPROFIT(E2507,行业估值!$E$6,deadline)/100000000))</f>
        <v>5.6591800000000001</v>
      </c>
      <c r="O2507" s="36">
        <f t="shared" ca="1" si="200"/>
        <v>25.587608470750176</v>
      </c>
      <c r="T2507" s="64" t="s">
        <v>7373</v>
      </c>
      <c r="U2507" s="64" t="s">
        <v>4915</v>
      </c>
    </row>
    <row r="2508" spans="4:21">
      <c r="D2508" s="45" t="str">
        <f>IF(AND(行业估值!$B$39=$G2508,COUNTIF($G$2:$G$2552,$G2508)&gt;=1),COUNTIF($G$2:G2508,$G2508),"")</f>
        <v/>
      </c>
      <c r="E2508" s="65" t="str">
        <f t="shared" si="201"/>
        <v>600379.SH</v>
      </c>
      <c r="F2508" s="65" t="str">
        <f t="shared" si="202"/>
        <v>宝光股份</v>
      </c>
      <c r="G2508" s="34" t="str">
        <f>IF(E2508="","",IF(行业估值!$C$5="申万行业",[1]!EM_S_INFO_INDUSTRY_SW2014(E2508,"1"),IF(行业估值!$C$5="证监会行业",[1]!EM_S_INFO_INDUSTRY_CSRC1(E2508,"1"),[1]!EM_S_INFO_INDUSTRY_EM2016(E2508,"1"))))</f>
        <v>电气设备</v>
      </c>
      <c r="H2508" s="34" t="str">
        <f>IF(E2508="","",IF($H$1="上证50",[1]!EM_S_INFO_COMPINDEX(E2508,"000016"),"")&amp;IF($H$1="上证180",[1]!EM_S_INFO_COMPINDEX(E2508,"000010"),"")&amp;IF($H$1="沪深300",[1]!EM_S_INFO_COMPINDEX(E2508,"000300"),"")&amp;IF(AND($H$1="上证A股",RIGHT(E2508,2)="SH"),"是","")&amp;IF(AND($H$1="深证A股",RIGHT(E2508,2)="SZ"),"是","")&amp;IF(AND($H$1="创业板",LEFT(E2508,1)-3=0),"是","")&amp;IF(AND($H$1="全部A股",E2508&lt;&gt;0),"是","")&amp;IF(AND($H$1="中小板",LEFT(E2508,3)="002"),"是",""))</f>
        <v>是</v>
      </c>
      <c r="I2508" s="46">
        <f ca="1">IF(E2508="","",IF(OR([1]!EM_S_VAL_MV(E2508,deadline)="",[1]!EM_S_VAL_MV(E2508,deadline)="--",[1]!EM_S_VAL_MV(E2508,deadline)="null"),0,[1]!EM_S_VAL_MV(E2508,deadline)/100000000))</f>
        <v>18.5573278968</v>
      </c>
      <c r="J2508" s="46">
        <f ca="1">IF(E2508="","",IF(RIGHT(LEFT($J$1,6),3)="TTM",[1]!EM_S_FA_PROFIT_TTM(E2508,LEFT(RIGHT($J$1,11),10),1)/100000000,[1]!EM_S_STM07_IS(E2508,61,LEFT(RIGHT($J$1,5),4)&amp;"-12-31",1)/100000000))</f>
        <v>0.40043735679999998</v>
      </c>
      <c r="K2508" s="36">
        <f t="shared" ca="1" si="198"/>
        <v>46.342649060258708</v>
      </c>
      <c r="L2508" s="46">
        <f ca="1">IF(E2508="","",IF(ISERROR(IF(行业估值!$E$7="最新年报",[1]!EM_S_STM07_BS(E2508,140,LEFT(RIGHT($L$1,5),4)&amp;"-12-31",1)/100000000,[1]!EM_S_STM07_BS(E2508,140,LEFT(RIGHT($L$1,11),10),1)/100000000)),0,IF(行业估值!$E$7="最新年报",[1]!EM_S_STM07_BS(E2508,140,LEFT(RIGHT($L$1,5),4)&amp;"-12-31",1)/100000000,[1]!EM_S_STM07_BS(E2508,140,LEFT(RIGHT($L$1,11),10),1)/100000000)))</f>
        <v>5.4069588836999998</v>
      </c>
      <c r="M2508" s="36">
        <f t="shared" ca="1" si="199"/>
        <v>3.4321192921853996</v>
      </c>
      <c r="N2508" s="37" t="str">
        <f ca="1">IF(E2508="","",IF(ISERROR([1]!EM_S_EST_NETPROFIT(E2508,行业估值!$E$6,deadline)/100000000),"-",[1]!EM_S_EST_NETPROFIT(E2508,行业估值!$E$6,deadline)/100000000))</f>
        <v>-</v>
      </c>
      <c r="O2508" s="36" t="str">
        <f t="shared" ca="1" si="200"/>
        <v>-</v>
      </c>
      <c r="T2508" s="64" t="s">
        <v>4916</v>
      </c>
      <c r="U2508" s="64" t="s">
        <v>4917</v>
      </c>
    </row>
    <row r="2509" spans="4:21">
      <c r="D2509" s="45" t="str">
        <f>IF(AND(行业估值!$B$39=$G2509,COUNTIF($G$2:$G$2552,$G2509)&gt;=1),COUNTIF($G$2:G2509,$G2509),"")</f>
        <v/>
      </c>
      <c r="E2509" s="65" t="str">
        <f t="shared" si="201"/>
        <v>600380.SH</v>
      </c>
      <c r="F2509" s="65" t="str">
        <f t="shared" si="202"/>
        <v>健康元</v>
      </c>
      <c r="G2509" s="34" t="str">
        <f>IF(E2509="","",IF(行业估值!$C$5="申万行业",[1]!EM_S_INFO_INDUSTRY_SW2014(E2509,"1"),IF(行业估值!$C$5="证监会行业",[1]!EM_S_INFO_INDUSTRY_CSRC1(E2509,"1"),[1]!EM_S_INFO_INDUSTRY_EM2016(E2509,"1"))))</f>
        <v>医药生物</v>
      </c>
      <c r="H2509" s="34" t="str">
        <f>IF(E2509="","",IF($H$1="上证50",[1]!EM_S_INFO_COMPINDEX(E2509,"000016"),"")&amp;IF($H$1="上证180",[1]!EM_S_INFO_COMPINDEX(E2509,"000010"),"")&amp;IF($H$1="沪深300",[1]!EM_S_INFO_COMPINDEX(E2509,"000300"),"")&amp;IF(AND($H$1="上证A股",RIGHT(E2509,2)="SH"),"是","")&amp;IF(AND($H$1="深证A股",RIGHT(E2509,2)="SZ"),"是","")&amp;IF(AND($H$1="创业板",LEFT(E2509,1)-3=0),"是","")&amp;IF(AND($H$1="全部A股",E2509&lt;&gt;0),"是","")&amp;IF(AND($H$1="中小板",LEFT(E2509,3)="002"),"是",""))</f>
        <v>是</v>
      </c>
      <c r="I2509" s="46">
        <f ca="1">IF(E2509="","",IF(OR([1]!EM_S_VAL_MV(E2509,deadline)="",[1]!EM_S_VAL_MV(E2509,deadline)="--",[1]!EM_S_VAL_MV(E2509,deadline)="null"),0,[1]!EM_S_VAL_MV(E2509,deadline)/100000000))</f>
        <v>196.90418714080002</v>
      </c>
      <c r="J2509" s="46">
        <f ca="1">IF(E2509="","",IF(RIGHT(LEFT($J$1,6),3)="TTM",[1]!EM_S_FA_PROFIT_TTM(E2509,LEFT(RIGHT($J$1,11),10),1)/100000000,[1]!EM_S_STM07_IS(E2509,61,LEFT(RIGHT($J$1,5),4)&amp;"-12-31",1)/100000000))</f>
        <v>17.107787287200001</v>
      </c>
      <c r="K2509" s="36">
        <f t="shared" ca="1" si="198"/>
        <v>11.509623298164525</v>
      </c>
      <c r="L2509" s="46">
        <f ca="1">IF(E2509="","",IF(ISERROR(IF(行业估值!$E$7="最新年报",[1]!EM_S_STM07_BS(E2509,140,LEFT(RIGHT($L$1,5),4)&amp;"-12-31",1)/100000000,[1]!EM_S_STM07_BS(E2509,140,LEFT(RIGHT($L$1,11),10),1)/100000000)),0,IF(行业估值!$E$7="最新年报",[1]!EM_S_STM07_BS(E2509,140,LEFT(RIGHT($L$1,5),4)&amp;"-12-31",1)/100000000,[1]!EM_S_STM07_BS(E2509,140,LEFT(RIGHT($L$1,11),10),1)/100000000)))</f>
        <v>103.11373660149999</v>
      </c>
      <c r="M2509" s="36">
        <f t="shared" ca="1" si="199"/>
        <v>1.9095825021041442</v>
      </c>
      <c r="N2509" s="37">
        <f ca="1">IF(E2509="","",IF(ISERROR([1]!EM_S_EST_NETPROFIT(E2509,行业估值!$E$6,deadline)/100000000),"-",[1]!EM_S_EST_NETPROFIT(E2509,行业估值!$E$6,deadline)/100000000))</f>
        <v>8.6392777777777781</v>
      </c>
      <c r="O2509" s="36">
        <f t="shared" ca="1" si="200"/>
        <v>22.791741648507141</v>
      </c>
      <c r="T2509" s="64" t="s">
        <v>4918</v>
      </c>
      <c r="U2509" s="64" t="s">
        <v>4919</v>
      </c>
    </row>
    <row r="2510" spans="4:21">
      <c r="D2510" s="45" t="str">
        <f>IF(AND(行业估值!$B$39=$G2510,COUNTIF($G$2:$G$2552,$G2510)&gt;=1),COUNTIF($G$2:G2510,$G2510),"")</f>
        <v/>
      </c>
      <c r="E2510" s="65" t="str">
        <f t="shared" si="201"/>
        <v>600381.SH</v>
      </c>
      <c r="F2510" s="65" t="str">
        <f t="shared" si="202"/>
        <v>青海春天</v>
      </c>
      <c r="G2510" s="34" t="str">
        <f>IF(E2510="","",IF(行业估值!$C$5="申万行业",[1]!EM_S_INFO_INDUSTRY_SW2014(E2510,"1"),IF(行业估值!$C$5="证监会行业",[1]!EM_S_INFO_INDUSTRY_CSRC1(E2510,"1"),[1]!EM_S_INFO_INDUSTRY_EM2016(E2510,"1"))))</f>
        <v>食品饮料</v>
      </c>
      <c r="H2510" s="34" t="str">
        <f>IF(E2510="","",IF($H$1="上证50",[1]!EM_S_INFO_COMPINDEX(E2510,"000016"),"")&amp;IF($H$1="上证180",[1]!EM_S_INFO_COMPINDEX(E2510,"000010"),"")&amp;IF($H$1="沪深300",[1]!EM_S_INFO_COMPINDEX(E2510,"000300"),"")&amp;IF(AND($H$1="上证A股",RIGHT(E2510,2)="SH"),"是","")&amp;IF(AND($H$1="深证A股",RIGHT(E2510,2)="SZ"),"是","")&amp;IF(AND($H$1="创业板",LEFT(E2510,1)-3=0),"是","")&amp;IF(AND($H$1="全部A股",E2510&lt;&gt;0),"是","")&amp;IF(AND($H$1="中小板",LEFT(E2510,3)="002"),"是",""))</f>
        <v>是</v>
      </c>
      <c r="I2510" s="46">
        <f ca="1">IF(E2510="","",IF(OR([1]!EM_S_VAL_MV(E2510,deadline)="",[1]!EM_S_VAL_MV(E2510,deadline)="--",[1]!EM_S_VAL_MV(E2510,deadline)="null"),0,[1]!EM_S_VAL_MV(E2510,deadline)/100000000))</f>
        <v>29.940097790999999</v>
      </c>
      <c r="J2510" s="46">
        <f ca="1">IF(E2510="","",IF(RIGHT(LEFT($J$1,6),3)="TTM",[1]!EM_S_FA_PROFIT_TTM(E2510,LEFT(RIGHT($J$1,11),10),1)/100000000,[1]!EM_S_STM07_IS(E2510,61,LEFT(RIGHT($J$1,5),4)&amp;"-12-31",1)/100000000))</f>
        <v>-0.2456978937</v>
      </c>
      <c r="K2510" s="36">
        <f t="shared" ca="1" si="198"/>
        <v>-121.85736450617362</v>
      </c>
      <c r="L2510" s="46">
        <f ca="1">IF(E2510="","",IF(ISERROR(IF(行业估值!$E$7="最新年报",[1]!EM_S_STM07_BS(E2510,140,LEFT(RIGHT($L$1,5),4)&amp;"-12-31",1)/100000000,[1]!EM_S_STM07_BS(E2510,140,LEFT(RIGHT($L$1,11),10),1)/100000000)),0,IF(行业估值!$E$7="最新年报",[1]!EM_S_STM07_BS(E2510,140,LEFT(RIGHT($L$1,5),4)&amp;"-12-31",1)/100000000,[1]!EM_S_STM07_BS(E2510,140,LEFT(RIGHT($L$1,11),10),1)/100000000)))</f>
        <v>23.544248067800002</v>
      </c>
      <c r="M2510" s="36">
        <f t="shared" ca="1" si="199"/>
        <v>1.2716523247963567</v>
      </c>
      <c r="N2510" s="37" t="str">
        <f ca="1">IF(E2510="","",IF(ISERROR([1]!EM_S_EST_NETPROFIT(E2510,行业估值!$E$6,deadline)/100000000),"-",[1]!EM_S_EST_NETPROFIT(E2510,行业估值!$E$6,deadline)/100000000))</f>
        <v>-</v>
      </c>
      <c r="O2510" s="36" t="str">
        <f t="shared" ca="1" si="200"/>
        <v>-</v>
      </c>
      <c r="T2510" s="64" t="s">
        <v>4920</v>
      </c>
      <c r="U2510" s="64" t="s">
        <v>4921</v>
      </c>
    </row>
    <row r="2511" spans="4:21">
      <c r="D2511" s="45" t="str">
        <f>IF(AND(行业估值!$B$39=$G2511,COUNTIF($G$2:$G$2552,$G2511)&gt;=1),COUNTIF($G$2:G2511,$G2511),"")</f>
        <v/>
      </c>
      <c r="E2511" s="65" t="str">
        <f t="shared" si="201"/>
        <v>600382.SH</v>
      </c>
      <c r="F2511" s="65" t="str">
        <f t="shared" si="202"/>
        <v>广东明珠</v>
      </c>
      <c r="G2511" s="34" t="str">
        <f>IF(E2511="","",IF(行业估值!$C$5="申万行业",[1]!EM_S_INFO_INDUSTRY_SW2014(E2511,"1"),IF(行业估值!$C$5="证监会行业",[1]!EM_S_INFO_INDUSTRY_CSRC1(E2511,"1"),[1]!EM_S_INFO_INDUSTRY_EM2016(E2511,"1"))))</f>
        <v>房地产</v>
      </c>
      <c r="H2511" s="34" t="str">
        <f>IF(E2511="","",IF($H$1="上证50",[1]!EM_S_INFO_COMPINDEX(E2511,"000016"),"")&amp;IF($H$1="上证180",[1]!EM_S_INFO_COMPINDEX(E2511,"000010"),"")&amp;IF($H$1="沪深300",[1]!EM_S_INFO_COMPINDEX(E2511,"000300"),"")&amp;IF(AND($H$1="上证A股",RIGHT(E2511,2)="SH"),"是","")&amp;IF(AND($H$1="深证A股",RIGHT(E2511,2)="SZ"),"是","")&amp;IF(AND($H$1="创业板",LEFT(E2511,1)-3=0),"是","")&amp;IF(AND($H$1="全部A股",E2511&lt;&gt;0),"是","")&amp;IF(AND($H$1="中小板",LEFT(E2511,3)="002"),"是",""))</f>
        <v>是</v>
      </c>
      <c r="I2511" s="46">
        <f ca="1">IF(E2511="","",IF(OR([1]!EM_S_VAL_MV(E2511,deadline)="",[1]!EM_S_VAL_MV(E2511,deadline)="--",[1]!EM_S_VAL_MV(E2511,deadline)="null"),0,[1]!EM_S_VAL_MV(E2511,deadline)/100000000))</f>
        <v>40.478373405500001</v>
      </c>
      <c r="J2511" s="46">
        <f ca="1">IF(E2511="","",IF(RIGHT(LEFT($J$1,6),3)="TTM",[1]!EM_S_FA_PROFIT_TTM(E2511,LEFT(RIGHT($J$1,11),10),1)/100000000,[1]!EM_S_STM07_IS(E2511,61,LEFT(RIGHT($J$1,5),4)&amp;"-12-31",1)/100000000))</f>
        <v>6.6984981727999999</v>
      </c>
      <c r="K2511" s="36">
        <f t="shared" ca="1" si="198"/>
        <v>6.0429028061643661</v>
      </c>
      <c r="L2511" s="46">
        <f ca="1">IF(E2511="","",IF(ISERROR(IF(行业估值!$E$7="最新年报",[1]!EM_S_STM07_BS(E2511,140,LEFT(RIGHT($L$1,5),4)&amp;"-12-31",1)/100000000,[1]!EM_S_STM07_BS(E2511,140,LEFT(RIGHT($L$1,11),10),1)/100000000)),0,IF(行业估值!$E$7="最新年报",[1]!EM_S_STM07_BS(E2511,140,LEFT(RIGHT($L$1,5),4)&amp;"-12-31",1)/100000000,[1]!EM_S_STM07_BS(E2511,140,LEFT(RIGHT($L$1,11),10),1)/100000000)))</f>
        <v>57.603670696000002</v>
      </c>
      <c r="M2511" s="36">
        <f t="shared" ca="1" si="199"/>
        <v>0.70270475677014133</v>
      </c>
      <c r="N2511" s="37" t="str">
        <f ca="1">IF(E2511="","",IF(ISERROR([1]!EM_S_EST_NETPROFIT(E2511,行业估值!$E$6,deadline)/100000000),"-",[1]!EM_S_EST_NETPROFIT(E2511,行业估值!$E$6,deadline)/100000000))</f>
        <v>-</v>
      </c>
      <c r="O2511" s="36" t="str">
        <f t="shared" ca="1" si="200"/>
        <v>-</v>
      </c>
      <c r="T2511" s="64" t="s">
        <v>4922</v>
      </c>
      <c r="U2511" s="64" t="s">
        <v>4923</v>
      </c>
    </row>
    <row r="2512" spans="4:21">
      <c r="D2512" s="45" t="str">
        <f>IF(AND(行业估值!$B$39=$G2512,COUNTIF($G$2:$G$2552,$G2512)&gt;=1),COUNTIF($G$2:G2512,$G2512),"")</f>
        <v/>
      </c>
      <c r="E2512" s="65" t="str">
        <f t="shared" si="201"/>
        <v>600383.SH</v>
      </c>
      <c r="F2512" s="65" t="str">
        <f t="shared" si="202"/>
        <v>金地集团</v>
      </c>
      <c r="G2512" s="34" t="str">
        <f>IF(E2512="","",IF(行业估值!$C$5="申万行业",[1]!EM_S_INFO_INDUSTRY_SW2014(E2512,"1"),IF(行业估值!$C$5="证监会行业",[1]!EM_S_INFO_INDUSTRY_CSRC1(E2512,"1"),[1]!EM_S_INFO_INDUSTRY_EM2016(E2512,"1"))))</f>
        <v>房地产</v>
      </c>
      <c r="H2512" s="34" t="str">
        <f>IF(E2512="","",IF($H$1="上证50",[1]!EM_S_INFO_COMPINDEX(E2512,"000016"),"")&amp;IF($H$1="上证180",[1]!EM_S_INFO_COMPINDEX(E2512,"000010"),"")&amp;IF($H$1="沪深300",[1]!EM_S_INFO_COMPINDEX(E2512,"000300"),"")&amp;IF(AND($H$1="上证A股",RIGHT(E2512,2)="SH"),"是","")&amp;IF(AND($H$1="深证A股",RIGHT(E2512,2)="SZ"),"是","")&amp;IF(AND($H$1="创业板",LEFT(E2512,1)-3=0),"是","")&amp;IF(AND($H$1="全部A股",E2512&lt;&gt;0),"是","")&amp;IF(AND($H$1="中小板",LEFT(E2512,3)="002"),"是",""))</f>
        <v>是</v>
      </c>
      <c r="I2512" s="46">
        <f ca="1">IF(E2512="","",IF(OR([1]!EM_S_VAL_MV(E2512,deadline)="",[1]!EM_S_VAL_MV(E2512,deadline)="--",[1]!EM_S_VAL_MV(E2512,deadline)="null"),0,[1]!EM_S_VAL_MV(E2512,deadline)/100000000))</f>
        <v>547.1675289264</v>
      </c>
      <c r="J2512" s="46">
        <f ca="1">IF(E2512="","",IF(RIGHT(LEFT($J$1,6),3)="TTM",[1]!EM_S_FA_PROFIT_TTM(E2512,LEFT(RIGHT($J$1,11),10),1)/100000000,[1]!EM_S_STM07_IS(E2512,61,LEFT(RIGHT($J$1,5),4)&amp;"-12-31",1)/100000000))</f>
        <v>127.01670049249999</v>
      </c>
      <c r="K2512" s="36">
        <f t="shared" ca="1" si="198"/>
        <v>4.307839258969798</v>
      </c>
      <c r="L2512" s="46">
        <f ca="1">IF(E2512="","",IF(ISERROR(IF(行业估值!$E$7="最新年报",[1]!EM_S_STM07_BS(E2512,140,LEFT(RIGHT($L$1,5),4)&amp;"-12-31",1)/100000000,[1]!EM_S_STM07_BS(E2512,140,LEFT(RIGHT($L$1,11),10),1)/100000000)),0,IF(行业估值!$E$7="最新年报",[1]!EM_S_STM07_BS(E2512,140,LEFT(RIGHT($L$1,5),4)&amp;"-12-31",1)/100000000,[1]!EM_S_STM07_BS(E2512,140,LEFT(RIGHT($L$1,11),10),1)/100000000)))</f>
        <v>491.08141316680002</v>
      </c>
      <c r="M2512" s="36">
        <f t="shared" ca="1" si="199"/>
        <v>1.1142094045016318</v>
      </c>
      <c r="N2512" s="37">
        <f ca="1">IF(E2512="","",IF(ISERROR([1]!EM_S_EST_NETPROFIT(E2512,行业估值!$E$6,deadline)/100000000),"-",[1]!EM_S_EST_NETPROFIT(E2512,行业估值!$E$6,deadline)/100000000))</f>
        <v>99.269643478260861</v>
      </c>
      <c r="O2512" s="36">
        <f t="shared" ca="1" si="200"/>
        <v>5.5119320444242819</v>
      </c>
      <c r="T2512" s="64" t="s">
        <v>4924</v>
      </c>
      <c r="U2512" s="64" t="s">
        <v>4925</v>
      </c>
    </row>
    <row r="2513" spans="4:21">
      <c r="D2513" s="45" t="str">
        <f>IF(AND(行业估值!$B$39=$G2513,COUNTIF($G$2:$G$2552,$G2513)&gt;=1),COUNTIF($G$2:G2513,$G2513),"")</f>
        <v/>
      </c>
      <c r="E2513" s="65" t="str">
        <f t="shared" si="201"/>
        <v>600385.SH</v>
      </c>
      <c r="F2513" s="65" t="str">
        <f t="shared" si="202"/>
        <v>*ST金泰</v>
      </c>
      <c r="G2513" s="34" t="str">
        <f>IF(E2513="","",IF(行业估值!$C$5="申万行业",[1]!EM_S_INFO_INDUSTRY_SW2014(E2513,"1"),IF(行业估值!$C$5="证监会行业",[1]!EM_S_INFO_INDUSTRY_CSRC1(E2513,"1"),[1]!EM_S_INFO_INDUSTRY_EM2016(E2513,"1"))))</f>
        <v>轻工制造</v>
      </c>
      <c r="H2513" s="34" t="str">
        <f>IF(E2513="","",IF($H$1="上证50",[1]!EM_S_INFO_COMPINDEX(E2513,"000016"),"")&amp;IF($H$1="上证180",[1]!EM_S_INFO_COMPINDEX(E2513,"000010"),"")&amp;IF($H$1="沪深300",[1]!EM_S_INFO_COMPINDEX(E2513,"000300"),"")&amp;IF(AND($H$1="上证A股",RIGHT(E2513,2)="SH"),"是","")&amp;IF(AND($H$1="深证A股",RIGHT(E2513,2)="SZ"),"是","")&amp;IF(AND($H$1="创业板",LEFT(E2513,1)-3=0),"是","")&amp;IF(AND($H$1="全部A股",E2513&lt;&gt;0),"是","")&amp;IF(AND($H$1="中小板",LEFT(E2513,3)="002"),"是",""))</f>
        <v>是</v>
      </c>
      <c r="I2513" s="46">
        <f ca="1">IF(E2513="","",IF(OR([1]!EM_S_VAL_MV(E2513,deadline)="",[1]!EM_S_VAL_MV(E2513,deadline)="--",[1]!EM_S_VAL_MV(E2513,deadline)="null"),0,[1]!EM_S_VAL_MV(E2513,deadline)/100000000))</f>
        <v>11.3598182516</v>
      </c>
      <c r="J2513" s="46">
        <f ca="1">IF(E2513="","",IF(RIGHT(LEFT($J$1,6),3)="TTM",[1]!EM_S_FA_PROFIT_TTM(E2513,LEFT(RIGHT($J$1,11),10),1)/100000000,[1]!EM_S_STM07_IS(E2513,61,LEFT(RIGHT($J$1,5),4)&amp;"-12-31",1)/100000000))</f>
        <v>-0.11527159599999999</v>
      </c>
      <c r="K2513" s="36">
        <f t="shared" ca="1" si="198"/>
        <v>-98.548286358419134</v>
      </c>
      <c r="L2513" s="46">
        <f ca="1">IF(E2513="","",IF(ISERROR(IF(行业估值!$E$7="最新年报",[1]!EM_S_STM07_BS(E2513,140,LEFT(RIGHT($L$1,5),4)&amp;"-12-31",1)/100000000,[1]!EM_S_STM07_BS(E2513,140,LEFT(RIGHT($L$1,11),10),1)/100000000)),0,IF(行业估值!$E$7="最新年报",[1]!EM_S_STM07_BS(E2513,140,LEFT(RIGHT($L$1,5),4)&amp;"-12-31",1)/100000000,[1]!EM_S_STM07_BS(E2513,140,LEFT(RIGHT($L$1,11),10),1)/100000000)))</f>
        <v>0.55095096119999998</v>
      </c>
      <c r="M2513" s="36">
        <f t="shared" ca="1" si="199"/>
        <v>20.618565084009877</v>
      </c>
      <c r="N2513" s="37" t="str">
        <f ca="1">IF(E2513="","",IF(ISERROR([1]!EM_S_EST_NETPROFIT(E2513,行业估值!$E$6,deadline)/100000000),"-",[1]!EM_S_EST_NETPROFIT(E2513,行业估值!$E$6,deadline)/100000000))</f>
        <v>-</v>
      </c>
      <c r="O2513" s="36" t="str">
        <f t="shared" ca="1" si="200"/>
        <v>-</v>
      </c>
      <c r="T2513" s="64" t="s">
        <v>7374</v>
      </c>
      <c r="U2513" s="64" t="s">
        <v>4926</v>
      </c>
    </row>
    <row r="2514" spans="4:21">
      <c r="D2514" s="45" t="str">
        <f>IF(AND(行业估值!$B$39=$G2514,COUNTIF($G$2:$G$2552,$G2514)&gt;=1),COUNTIF($G$2:G2514,$G2514),"")</f>
        <v/>
      </c>
      <c r="E2514" s="65" t="str">
        <f t="shared" si="201"/>
        <v>600386.SH</v>
      </c>
      <c r="F2514" s="65" t="str">
        <f t="shared" si="202"/>
        <v>北巴传媒</v>
      </c>
      <c r="G2514" s="34" t="str">
        <f>IF(E2514="","",IF(行业估值!$C$5="申万行业",[1]!EM_S_INFO_INDUSTRY_SW2014(E2514,"1"),IF(行业估值!$C$5="证监会行业",[1]!EM_S_INFO_INDUSTRY_CSRC1(E2514,"1"),[1]!EM_S_INFO_INDUSTRY_EM2016(E2514,"1"))))</f>
        <v>交运设备</v>
      </c>
      <c r="H2514" s="34" t="str">
        <f>IF(E2514="","",IF($H$1="上证50",[1]!EM_S_INFO_COMPINDEX(E2514,"000016"),"")&amp;IF($H$1="上证180",[1]!EM_S_INFO_COMPINDEX(E2514,"000010"),"")&amp;IF($H$1="沪深300",[1]!EM_S_INFO_COMPINDEX(E2514,"000300"),"")&amp;IF(AND($H$1="上证A股",RIGHT(E2514,2)="SH"),"是","")&amp;IF(AND($H$1="深证A股",RIGHT(E2514,2)="SZ"),"是","")&amp;IF(AND($H$1="创业板",LEFT(E2514,1)-3=0),"是","")&amp;IF(AND($H$1="全部A股",E2514&lt;&gt;0),"是","")&amp;IF(AND($H$1="中小板",LEFT(E2514,3)="002"),"是",""))</f>
        <v>是</v>
      </c>
      <c r="I2514" s="46">
        <f ca="1">IF(E2514="","",IF(OR([1]!EM_S_VAL_MV(E2514,deadline)="",[1]!EM_S_VAL_MV(E2514,deadline)="--",[1]!EM_S_VAL_MV(E2514,deadline)="null"),0,[1]!EM_S_VAL_MV(E2514,deadline)/100000000))</f>
        <v>28.546559999999999</v>
      </c>
      <c r="J2514" s="46">
        <f ca="1">IF(E2514="","",IF(RIGHT(LEFT($J$1,6),3)="TTM",[1]!EM_S_FA_PROFIT_TTM(E2514,LEFT(RIGHT($J$1,11),10),1)/100000000,[1]!EM_S_STM07_IS(E2514,61,LEFT(RIGHT($J$1,5),4)&amp;"-12-31",1)/100000000))</f>
        <v>1.1857428149</v>
      </c>
      <c r="K2514" s="36">
        <f t="shared" ca="1" si="198"/>
        <v>24.074832789442187</v>
      </c>
      <c r="L2514" s="46">
        <f ca="1">IF(E2514="","",IF(ISERROR(IF(行业估值!$E$7="最新年报",[1]!EM_S_STM07_BS(E2514,140,LEFT(RIGHT($L$1,5),4)&amp;"-12-31",1)/100000000,[1]!EM_S_STM07_BS(E2514,140,LEFT(RIGHT($L$1,11),10),1)/100000000)),0,IF(行业估值!$E$7="最新年报",[1]!EM_S_STM07_BS(E2514,140,LEFT(RIGHT($L$1,5),4)&amp;"-12-31",1)/100000000,[1]!EM_S_STM07_BS(E2514,140,LEFT(RIGHT($L$1,11),10),1)/100000000)))</f>
        <v>17.535862201400001</v>
      </c>
      <c r="M2514" s="36">
        <f t="shared" ca="1" si="199"/>
        <v>1.6278960037517256</v>
      </c>
      <c r="N2514" s="37">
        <f ca="1">IF(E2514="","",IF(ISERROR([1]!EM_S_EST_NETPROFIT(E2514,行业估值!$E$6,deadline)/100000000),"-",[1]!EM_S_EST_NETPROFIT(E2514,行业估值!$E$6,deadline)/100000000))</f>
        <v>1.45</v>
      </c>
      <c r="O2514" s="36">
        <f t="shared" ca="1" si="200"/>
        <v>19.68728275862069</v>
      </c>
      <c r="T2514" s="64" t="s">
        <v>4927</v>
      </c>
      <c r="U2514" s="64" t="s">
        <v>4928</v>
      </c>
    </row>
    <row r="2515" spans="4:21">
      <c r="D2515" s="45" t="str">
        <f>IF(AND(行业估值!$B$39=$G2515,COUNTIF($G$2:$G$2552,$G2515)&gt;=1),COUNTIF($G$2:G2515,$G2515),"")</f>
        <v/>
      </c>
      <c r="E2515" s="65" t="str">
        <f t="shared" si="201"/>
        <v>600387.SH</v>
      </c>
      <c r="F2515" s="65" t="str">
        <f t="shared" si="202"/>
        <v>海越能源</v>
      </c>
      <c r="G2515" s="34" t="str">
        <f>IF(E2515="","",IF(行业估值!$C$5="申万行业",[1]!EM_S_INFO_INDUSTRY_SW2014(E2515,"1"),IF(行业估值!$C$5="证监会行业",[1]!EM_S_INFO_INDUSTRY_CSRC1(E2515,"1"),[1]!EM_S_INFO_INDUSTRY_EM2016(E2515,"1"))))</f>
        <v>化石能源</v>
      </c>
      <c r="H2515" s="34" t="str">
        <f>IF(E2515="","",IF($H$1="上证50",[1]!EM_S_INFO_COMPINDEX(E2515,"000016"),"")&amp;IF($H$1="上证180",[1]!EM_S_INFO_COMPINDEX(E2515,"000010"),"")&amp;IF($H$1="沪深300",[1]!EM_S_INFO_COMPINDEX(E2515,"000300"),"")&amp;IF(AND($H$1="上证A股",RIGHT(E2515,2)="SH"),"是","")&amp;IF(AND($H$1="深证A股",RIGHT(E2515,2)="SZ"),"是","")&amp;IF(AND($H$1="创业板",LEFT(E2515,1)-3=0),"是","")&amp;IF(AND($H$1="全部A股",E2515&lt;&gt;0),"是","")&amp;IF(AND($H$1="中小板",LEFT(E2515,3)="002"),"是",""))</f>
        <v>是</v>
      </c>
      <c r="I2515" s="46">
        <f ca="1">IF(E2515="","",IF(OR([1]!EM_S_VAL_MV(E2515,deadline)="",[1]!EM_S_VAL_MV(E2515,deadline)="--",[1]!EM_S_VAL_MV(E2515,deadline)="null"),0,[1]!EM_S_VAL_MV(E2515,deadline)/100000000))</f>
        <v>38.497449062400001</v>
      </c>
      <c r="J2515" s="46">
        <f ca="1">IF(E2515="","",IF(RIGHT(LEFT($J$1,6),3)="TTM",[1]!EM_S_FA_PROFIT_TTM(E2515,LEFT(RIGHT($J$1,11),10),1)/100000000,[1]!EM_S_STM07_IS(E2515,61,LEFT(RIGHT($J$1,5),4)&amp;"-12-31",1)/100000000))</f>
        <v>4.1033109271999999</v>
      </c>
      <c r="K2515" s="36">
        <f t="shared" ca="1" si="198"/>
        <v>9.3820453154569332</v>
      </c>
      <c r="L2515" s="46">
        <f ca="1">IF(E2515="","",IF(ISERROR(IF(行业估值!$E$7="最新年报",[1]!EM_S_STM07_BS(E2515,140,LEFT(RIGHT($L$1,5),4)&amp;"-12-31",1)/100000000,[1]!EM_S_STM07_BS(E2515,140,LEFT(RIGHT($L$1,11),10),1)/100000000)),0,IF(行业估值!$E$7="最新年报",[1]!EM_S_STM07_BS(E2515,140,LEFT(RIGHT($L$1,5),4)&amp;"-12-31",1)/100000000,[1]!EM_S_STM07_BS(E2515,140,LEFT(RIGHT($L$1,11),10),1)/100000000)))</f>
        <v>30.325863524200003</v>
      </c>
      <c r="M2515" s="36">
        <f t="shared" ca="1" si="199"/>
        <v>1.2694592861858356</v>
      </c>
      <c r="N2515" s="37" t="str">
        <f ca="1">IF(E2515="","",IF(ISERROR([1]!EM_S_EST_NETPROFIT(E2515,行业估值!$E$6,deadline)/100000000),"-",[1]!EM_S_EST_NETPROFIT(E2515,行业估值!$E$6,deadline)/100000000))</f>
        <v>-</v>
      </c>
      <c r="O2515" s="36" t="str">
        <f t="shared" ca="1" si="200"/>
        <v>-</v>
      </c>
      <c r="T2515" s="64" t="s">
        <v>4929</v>
      </c>
      <c r="U2515" s="64" t="s">
        <v>4930</v>
      </c>
    </row>
    <row r="2516" spans="4:21">
      <c r="D2516" s="45">
        <f>IF(AND(行业估值!$B$39=$G2516,COUNTIF($G$2:$G$2552,$G2516)&gt;=1),COUNTIF($G$2:G2516,$G2516),"")</f>
        <v>236</v>
      </c>
      <c r="E2516" s="65" t="str">
        <f t="shared" si="201"/>
        <v>600388.SH</v>
      </c>
      <c r="F2516" s="65" t="str">
        <f t="shared" si="202"/>
        <v>龙净环保</v>
      </c>
      <c r="G2516" s="34" t="str">
        <f>IF(E2516="","",IF(行业估值!$C$5="申万行业",[1]!EM_S_INFO_INDUSTRY_SW2014(E2516,"1"),IF(行业估值!$C$5="证监会行业",[1]!EM_S_INFO_INDUSTRY_CSRC1(E2516,"1"),[1]!EM_S_INFO_INDUSTRY_EM2016(E2516,"1"))))</f>
        <v>机械设备</v>
      </c>
      <c r="H2516" s="34" t="str">
        <f>IF(E2516="","",IF($H$1="上证50",[1]!EM_S_INFO_COMPINDEX(E2516,"000016"),"")&amp;IF($H$1="上证180",[1]!EM_S_INFO_COMPINDEX(E2516,"000010"),"")&amp;IF($H$1="沪深300",[1]!EM_S_INFO_COMPINDEX(E2516,"000300"),"")&amp;IF(AND($H$1="上证A股",RIGHT(E2516,2)="SH"),"是","")&amp;IF(AND($H$1="深证A股",RIGHT(E2516,2)="SZ"),"是","")&amp;IF(AND($H$1="创业板",LEFT(E2516,1)-3=0),"是","")&amp;IF(AND($H$1="全部A股",E2516&lt;&gt;0),"是","")&amp;IF(AND($H$1="中小板",LEFT(E2516,3)="002"),"是",""))</f>
        <v>是</v>
      </c>
      <c r="I2516" s="46">
        <f ca="1">IF(E2516="","",IF(OR([1]!EM_S_VAL_MV(E2516,deadline)="",[1]!EM_S_VAL_MV(E2516,deadline)="--",[1]!EM_S_VAL_MV(E2516,deadline)="null"),0,[1]!EM_S_VAL_MV(E2516,deadline)/100000000))</f>
        <v>101.98737</v>
      </c>
      <c r="J2516" s="46">
        <f ca="1">IF(E2516="","",IF(RIGHT(LEFT($J$1,6),3)="TTM",[1]!EM_S_FA_PROFIT_TTM(E2516,LEFT(RIGHT($J$1,11),10),1)/100000000,[1]!EM_S_STM07_IS(E2516,61,LEFT(RIGHT($J$1,5),4)&amp;"-12-31",1)/100000000))</f>
        <v>8.3707936163000003</v>
      </c>
      <c r="K2516" s="36">
        <f t="shared" ca="1" si="198"/>
        <v>12.183715747262653</v>
      </c>
      <c r="L2516" s="46">
        <f ca="1">IF(E2516="","",IF(ISERROR(IF(行业估值!$E$7="最新年报",[1]!EM_S_STM07_BS(E2516,140,LEFT(RIGHT($L$1,5),4)&amp;"-12-31",1)/100000000,[1]!EM_S_STM07_BS(E2516,140,LEFT(RIGHT($L$1,11),10),1)/100000000)),0,IF(行业估值!$E$7="最新年报",[1]!EM_S_STM07_BS(E2516,140,LEFT(RIGHT($L$1,5),4)&amp;"-12-31",1)/100000000,[1]!EM_S_STM07_BS(E2516,140,LEFT(RIGHT($L$1,11),10),1)/100000000)))</f>
        <v>54.922589433299997</v>
      </c>
      <c r="M2516" s="36">
        <f t="shared" ca="1" si="199"/>
        <v>1.856929381012838</v>
      </c>
      <c r="N2516" s="37">
        <f ca="1">IF(E2516="","",IF(ISERROR([1]!EM_S_EST_NETPROFIT(E2516,行业估值!$E$6,deadline)/100000000),"-",[1]!EM_S_EST_NETPROFIT(E2516,行业估值!$E$6,deadline)/100000000))</f>
        <v>9.0089500000000005</v>
      </c>
      <c r="O2516" s="36">
        <f t="shared" ca="1" si="200"/>
        <v>11.320672220403043</v>
      </c>
      <c r="T2516" s="64" t="s">
        <v>4931</v>
      </c>
      <c r="U2516" s="64" t="s">
        <v>4932</v>
      </c>
    </row>
    <row r="2517" spans="4:21">
      <c r="D2517" s="45" t="str">
        <f>IF(AND(行业估值!$B$39=$G2517,COUNTIF($G$2:$G$2552,$G2517)&gt;=1),COUNTIF($G$2:G2517,$G2517),"")</f>
        <v/>
      </c>
      <c r="E2517" s="65" t="str">
        <f t="shared" si="201"/>
        <v>600389.SH</v>
      </c>
      <c r="F2517" s="65" t="str">
        <f t="shared" si="202"/>
        <v>江山股份</v>
      </c>
      <c r="G2517" s="34" t="str">
        <f>IF(E2517="","",IF(行业估值!$C$5="申万行业",[1]!EM_S_INFO_INDUSTRY_SW2014(E2517,"1"),IF(行业估值!$C$5="证监会行业",[1]!EM_S_INFO_INDUSTRY_CSRC1(E2517,"1"),[1]!EM_S_INFO_INDUSTRY_EM2016(E2517,"1"))))</f>
        <v>基础化工</v>
      </c>
      <c r="H2517" s="34" t="str">
        <f>IF(E2517="","",IF($H$1="上证50",[1]!EM_S_INFO_COMPINDEX(E2517,"000016"),"")&amp;IF($H$1="上证180",[1]!EM_S_INFO_COMPINDEX(E2517,"000010"),"")&amp;IF($H$1="沪深300",[1]!EM_S_INFO_COMPINDEX(E2517,"000300"),"")&amp;IF(AND($H$1="上证A股",RIGHT(E2517,2)="SH"),"是","")&amp;IF(AND($H$1="深证A股",RIGHT(E2517,2)="SZ"),"是","")&amp;IF(AND($H$1="创业板",LEFT(E2517,1)-3=0),"是","")&amp;IF(AND($H$1="全部A股",E2517&lt;&gt;0),"是","")&amp;IF(AND($H$1="中小板",LEFT(E2517,3)="002"),"是",""))</f>
        <v>是</v>
      </c>
      <c r="I2517" s="46">
        <f ca="1">IF(E2517="","",IF(OR([1]!EM_S_VAL_MV(E2517,deadline)="",[1]!EM_S_VAL_MV(E2517,deadline)="--",[1]!EM_S_VAL_MV(E2517,deadline)="null"),0,[1]!EM_S_VAL_MV(E2517,deadline)/100000000))</f>
        <v>57.024000000000001</v>
      </c>
      <c r="J2517" s="46">
        <f ca="1">IF(E2517="","",IF(RIGHT(LEFT($J$1,6),3)="TTM",[1]!EM_S_FA_PROFIT_TTM(E2517,LEFT(RIGHT($J$1,11),10),1)/100000000,[1]!EM_S_STM07_IS(E2517,61,LEFT(RIGHT($J$1,5),4)&amp;"-12-31",1)/100000000))</f>
        <v>3.8526809991000004</v>
      </c>
      <c r="K2517" s="36">
        <f t="shared" ca="1" si="198"/>
        <v>14.801121612020566</v>
      </c>
      <c r="L2517" s="46">
        <f ca="1">IF(E2517="","",IF(ISERROR(IF(行业估值!$E$7="最新年报",[1]!EM_S_STM07_BS(E2517,140,LEFT(RIGHT($L$1,5),4)&amp;"-12-31",1)/100000000,[1]!EM_S_STM07_BS(E2517,140,LEFT(RIGHT($L$1,11),10),1)/100000000)),0,IF(行业估值!$E$7="最新年报",[1]!EM_S_STM07_BS(E2517,140,LEFT(RIGHT($L$1,5),4)&amp;"-12-31",1)/100000000,[1]!EM_S_STM07_BS(E2517,140,LEFT(RIGHT($L$1,11),10),1)/100000000)))</f>
        <v>19.708275788199998</v>
      </c>
      <c r="M2517" s="36">
        <f t="shared" ca="1" si="199"/>
        <v>2.8934037971065014</v>
      </c>
      <c r="N2517" s="37">
        <f ca="1">IF(E2517="","",IF(ISERROR([1]!EM_S_EST_NETPROFIT(E2517,行业估值!$E$6,deadline)/100000000),"-",[1]!EM_S_EST_NETPROFIT(E2517,行业估值!$E$6,deadline)/100000000))</f>
        <v>4.2850000000000001</v>
      </c>
      <c r="O2517" s="36">
        <f t="shared" ca="1" si="200"/>
        <v>13.30781796966161</v>
      </c>
      <c r="T2517" s="64" t="s">
        <v>4933</v>
      </c>
      <c r="U2517" s="64" t="s">
        <v>4934</v>
      </c>
    </row>
    <row r="2518" spans="4:21">
      <c r="D2518" s="45" t="str">
        <f>IF(AND(行业估值!$B$39=$G2518,COUNTIF($G$2:$G$2552,$G2518)&gt;=1),COUNTIF($G$2:G2518,$G2518),"")</f>
        <v/>
      </c>
      <c r="E2518" s="65" t="str">
        <f t="shared" si="201"/>
        <v>600390.SH</v>
      </c>
      <c r="F2518" s="65" t="str">
        <f t="shared" si="202"/>
        <v>五矿资本</v>
      </c>
      <c r="G2518" s="34" t="str">
        <f>IF(E2518="","",IF(行业估值!$C$5="申万行业",[1]!EM_S_INFO_INDUSTRY_SW2014(E2518,"1"),IF(行业估值!$C$5="证监会行业",[1]!EM_S_INFO_INDUSTRY_CSRC1(E2518,"1"),[1]!EM_S_INFO_INDUSTRY_EM2016(E2518,"1"))))</f>
        <v>金融</v>
      </c>
      <c r="H2518" s="34" t="str">
        <f>IF(E2518="","",IF($H$1="上证50",[1]!EM_S_INFO_COMPINDEX(E2518,"000016"),"")&amp;IF($H$1="上证180",[1]!EM_S_INFO_COMPINDEX(E2518,"000010"),"")&amp;IF($H$1="沪深300",[1]!EM_S_INFO_COMPINDEX(E2518,"000300"),"")&amp;IF(AND($H$1="上证A股",RIGHT(E2518,2)="SH"),"是","")&amp;IF(AND($H$1="深证A股",RIGHT(E2518,2)="SZ"),"是","")&amp;IF(AND($H$1="创业板",LEFT(E2518,1)-3=0),"是","")&amp;IF(AND($H$1="全部A股",E2518&lt;&gt;0),"是","")&amp;IF(AND($H$1="中小板",LEFT(E2518,3)="002"),"是",""))</f>
        <v>是</v>
      </c>
      <c r="I2518" s="46">
        <f ca="1">IF(E2518="","",IF(OR([1]!EM_S_VAL_MV(E2518,deadline)="",[1]!EM_S_VAL_MV(E2518,deadline)="--",[1]!EM_S_VAL_MV(E2518,deadline)="null"),0,[1]!EM_S_VAL_MV(E2518,deadline)/100000000))</f>
        <v>332.40703742009998</v>
      </c>
      <c r="J2518" s="46">
        <f ca="1">IF(E2518="","",IF(RIGHT(LEFT($J$1,6),3)="TTM",[1]!EM_S_FA_PROFIT_TTM(E2518,LEFT(RIGHT($J$1,11),10),1)/100000000,[1]!EM_S_STM07_IS(E2518,61,LEFT(RIGHT($J$1,5),4)&amp;"-12-31",1)/100000000))</f>
        <v>37.777422580900001</v>
      </c>
      <c r="K2518" s="36">
        <f t="shared" ca="1" si="198"/>
        <v>8.799092545507925</v>
      </c>
      <c r="L2518" s="46">
        <f ca="1">IF(E2518="","",IF(ISERROR(IF(行业估值!$E$7="最新年报",[1]!EM_S_STM07_BS(E2518,140,LEFT(RIGHT($L$1,5),4)&amp;"-12-31",1)/100000000,[1]!EM_S_STM07_BS(E2518,140,LEFT(RIGHT($L$1,11),10),1)/100000000)),0,IF(行业估值!$E$7="最新年报",[1]!EM_S_STM07_BS(E2518,140,LEFT(RIGHT($L$1,5),4)&amp;"-12-31",1)/100000000,[1]!EM_S_STM07_BS(E2518,140,LEFT(RIGHT($L$1,11),10),1)/100000000)))</f>
        <v>344.06022168910005</v>
      </c>
      <c r="M2518" s="36">
        <f t="shared" ca="1" si="199"/>
        <v>0.96613039365088205</v>
      </c>
      <c r="N2518" s="37">
        <f ca="1">IF(E2518="","",IF(ISERROR([1]!EM_S_EST_NETPROFIT(E2518,行业估值!$E$6,deadline)/100000000),"-",[1]!EM_S_EST_NETPROFIT(E2518,行业估值!$E$6,deadline)/100000000))</f>
        <v>33.066666666666663</v>
      </c>
      <c r="O2518" s="36">
        <f t="shared" ca="1" si="200"/>
        <v>10.052632180043348</v>
      </c>
      <c r="T2518" s="64" t="s">
        <v>4935</v>
      </c>
      <c r="U2518" s="64" t="s">
        <v>4936</v>
      </c>
    </row>
    <row r="2519" spans="4:21">
      <c r="D2519" s="45" t="str">
        <f>IF(AND(行业估值!$B$39=$G2519,COUNTIF($G$2:$G$2552,$G2519)&gt;=1),COUNTIF($G$2:G2519,$G2519),"")</f>
        <v/>
      </c>
      <c r="E2519" s="65" t="str">
        <f t="shared" si="201"/>
        <v>600391.SH</v>
      </c>
      <c r="F2519" s="65" t="str">
        <f t="shared" si="202"/>
        <v>航发科技</v>
      </c>
      <c r="G2519" s="34" t="str">
        <f>IF(E2519="","",IF(行业估值!$C$5="申万行业",[1]!EM_S_INFO_INDUSTRY_SW2014(E2519,"1"),IF(行业估值!$C$5="证监会行业",[1]!EM_S_INFO_INDUSTRY_CSRC1(E2519,"1"),[1]!EM_S_INFO_INDUSTRY_EM2016(E2519,"1"))))</f>
        <v>国防与装备</v>
      </c>
      <c r="H2519" s="34" t="str">
        <f>IF(E2519="","",IF($H$1="上证50",[1]!EM_S_INFO_COMPINDEX(E2519,"000016"),"")&amp;IF($H$1="上证180",[1]!EM_S_INFO_COMPINDEX(E2519,"000010"),"")&amp;IF($H$1="沪深300",[1]!EM_S_INFO_COMPINDEX(E2519,"000300"),"")&amp;IF(AND($H$1="上证A股",RIGHT(E2519,2)="SH"),"是","")&amp;IF(AND($H$1="深证A股",RIGHT(E2519,2)="SZ"),"是","")&amp;IF(AND($H$1="创业板",LEFT(E2519,1)-3=0),"是","")&amp;IF(AND($H$1="全部A股",E2519&lt;&gt;0),"是","")&amp;IF(AND($H$1="中小板",LEFT(E2519,3)="002"),"是",""))</f>
        <v>是</v>
      </c>
      <c r="I2519" s="46">
        <f ca="1">IF(E2519="","",IF(OR([1]!EM_S_VAL_MV(E2519,deadline)="",[1]!EM_S_VAL_MV(E2519,deadline)="--",[1]!EM_S_VAL_MV(E2519,deadline)="null"),0,[1]!EM_S_VAL_MV(E2519,deadline)/100000000))</f>
        <v>45.0296456588</v>
      </c>
      <c r="J2519" s="46">
        <f ca="1">IF(E2519="","",IF(RIGHT(LEFT($J$1,6),3)="TTM",[1]!EM_S_FA_PROFIT_TTM(E2519,LEFT(RIGHT($J$1,11),10),1)/100000000,[1]!EM_S_STM07_IS(E2519,61,LEFT(RIGHT($J$1,5),4)&amp;"-12-31",1)/100000000))</f>
        <v>-2.3175980658999999</v>
      </c>
      <c r="K2519" s="36">
        <f t="shared" ca="1" si="198"/>
        <v>-19.429445649504157</v>
      </c>
      <c r="L2519" s="46">
        <f ca="1">IF(E2519="","",IF(ISERROR(IF(行业估值!$E$7="最新年报",[1]!EM_S_STM07_BS(E2519,140,LEFT(RIGHT($L$1,5),4)&amp;"-12-31",1)/100000000,[1]!EM_S_STM07_BS(E2519,140,LEFT(RIGHT($L$1,11),10),1)/100000000)),0,IF(行业估值!$E$7="最新年报",[1]!EM_S_STM07_BS(E2519,140,LEFT(RIGHT($L$1,5),4)&amp;"-12-31",1)/100000000,[1]!EM_S_STM07_BS(E2519,140,LEFT(RIGHT($L$1,11),10),1)/100000000)))</f>
        <v>14.215944101</v>
      </c>
      <c r="M2519" s="36">
        <f t="shared" ca="1" si="199"/>
        <v>3.1675452111289926</v>
      </c>
      <c r="N2519" s="37" t="str">
        <f ca="1">IF(E2519="","",IF(ISERROR([1]!EM_S_EST_NETPROFIT(E2519,行业估值!$E$6,deadline)/100000000),"-",[1]!EM_S_EST_NETPROFIT(E2519,行业估值!$E$6,deadline)/100000000))</f>
        <v>-</v>
      </c>
      <c r="O2519" s="36" t="str">
        <f t="shared" ca="1" si="200"/>
        <v>-</v>
      </c>
      <c r="T2519" s="64" t="s">
        <v>4937</v>
      </c>
      <c r="U2519" s="64" t="s">
        <v>4938</v>
      </c>
    </row>
    <row r="2520" spans="4:21">
      <c r="D2520" s="45" t="str">
        <f>IF(AND(行业估值!$B$39=$G2520,COUNTIF($G$2:$G$2552,$G2520)&gt;=1),COUNTIF($G$2:G2520,$G2520),"")</f>
        <v/>
      </c>
      <c r="E2520" s="65" t="str">
        <f t="shared" si="201"/>
        <v>600392.SH</v>
      </c>
      <c r="F2520" s="65" t="str">
        <f t="shared" si="202"/>
        <v>盛和资源</v>
      </c>
      <c r="G2520" s="34" t="str">
        <f>IF(E2520="","",IF(行业估值!$C$5="申万行业",[1]!EM_S_INFO_INDUSTRY_SW2014(E2520,"1"),IF(行业估值!$C$5="证监会行业",[1]!EM_S_INFO_INDUSTRY_CSRC1(E2520,"1"),[1]!EM_S_INFO_INDUSTRY_EM2016(E2520,"1"))))</f>
        <v>有色金属</v>
      </c>
      <c r="H2520" s="34" t="str">
        <f>IF(E2520="","",IF($H$1="上证50",[1]!EM_S_INFO_COMPINDEX(E2520,"000016"),"")&amp;IF($H$1="上证180",[1]!EM_S_INFO_COMPINDEX(E2520,"000010"),"")&amp;IF($H$1="沪深300",[1]!EM_S_INFO_COMPINDEX(E2520,"000300"),"")&amp;IF(AND($H$1="上证A股",RIGHT(E2520,2)="SH"),"是","")&amp;IF(AND($H$1="深证A股",RIGHT(E2520,2)="SZ"),"是","")&amp;IF(AND($H$1="创业板",LEFT(E2520,1)-3=0),"是","")&amp;IF(AND($H$1="全部A股",E2520&lt;&gt;0),"是","")&amp;IF(AND($H$1="中小板",LEFT(E2520,3)="002"),"是",""))</f>
        <v>是</v>
      </c>
      <c r="I2520" s="46">
        <f ca="1">IF(E2520="","",IF(OR([1]!EM_S_VAL_MV(E2520,deadline)="",[1]!EM_S_VAL_MV(E2520,deadline)="--",[1]!EM_S_VAL_MV(E2520,deadline)="null"),0,[1]!EM_S_VAL_MV(E2520,deadline)/100000000))</f>
        <v>147.43403362799998</v>
      </c>
      <c r="J2520" s="46">
        <f ca="1">IF(E2520="","",IF(RIGHT(LEFT($J$1,6),3)="TTM",[1]!EM_S_FA_PROFIT_TTM(E2520,LEFT(RIGHT($J$1,11),10),1)/100000000,[1]!EM_S_STM07_IS(E2520,61,LEFT(RIGHT($J$1,5),4)&amp;"-12-31",1)/100000000))</f>
        <v>2.1095246329999999</v>
      </c>
      <c r="K2520" s="36">
        <f t="shared" ca="1" si="198"/>
        <v>69.889695205090305</v>
      </c>
      <c r="L2520" s="46">
        <f ca="1">IF(E2520="","",IF(ISERROR(IF(行业估值!$E$7="最新年报",[1]!EM_S_STM07_BS(E2520,140,LEFT(RIGHT($L$1,5),4)&amp;"-12-31",1)/100000000,[1]!EM_S_STM07_BS(E2520,140,LEFT(RIGHT($L$1,11),10),1)/100000000)),0,IF(行业估值!$E$7="最新年报",[1]!EM_S_STM07_BS(E2520,140,LEFT(RIGHT($L$1,5),4)&amp;"-12-31",1)/100000000,[1]!EM_S_STM07_BS(E2520,140,LEFT(RIGHT($L$1,11),10),1)/100000000)))</f>
        <v>54.342060805500005</v>
      </c>
      <c r="M2520" s="36">
        <f t="shared" ca="1" si="199"/>
        <v>2.7130740248459269</v>
      </c>
      <c r="N2520" s="37">
        <f ca="1">IF(E2520="","",IF(ISERROR([1]!EM_S_EST_NETPROFIT(E2520,行业估值!$E$6,deadline)/100000000),"-",[1]!EM_S_EST_NETPROFIT(E2520,行业估值!$E$6,deadline)/100000000))</f>
        <v>3.609575</v>
      </c>
      <c r="O2520" s="36">
        <f t="shared" ca="1" si="200"/>
        <v>40.845261181163984</v>
      </c>
      <c r="T2520" s="64" t="s">
        <v>4939</v>
      </c>
      <c r="U2520" s="64" t="s">
        <v>4940</v>
      </c>
    </row>
    <row r="2521" spans="4:21">
      <c r="D2521" s="45" t="str">
        <f>IF(AND(行业估值!$B$39=$G2521,COUNTIF($G$2:$G$2552,$G2521)&gt;=1),COUNTIF($G$2:G2521,$G2521),"")</f>
        <v/>
      </c>
      <c r="E2521" s="65" t="str">
        <f t="shared" si="201"/>
        <v>600393.SH</v>
      </c>
      <c r="F2521" s="65" t="str">
        <f t="shared" si="202"/>
        <v>粤泰股份</v>
      </c>
      <c r="G2521" s="34" t="str">
        <f>IF(E2521="","",IF(行业估值!$C$5="申万行业",[1]!EM_S_INFO_INDUSTRY_SW2014(E2521,"1"),IF(行业估值!$C$5="证监会行业",[1]!EM_S_INFO_INDUSTRY_CSRC1(E2521,"1"),[1]!EM_S_INFO_INDUSTRY_EM2016(E2521,"1"))))</f>
        <v>房地产</v>
      </c>
      <c r="H2521" s="34" t="str">
        <f>IF(E2521="","",IF($H$1="上证50",[1]!EM_S_INFO_COMPINDEX(E2521,"000016"),"")&amp;IF($H$1="上证180",[1]!EM_S_INFO_COMPINDEX(E2521,"000010"),"")&amp;IF($H$1="沪深300",[1]!EM_S_INFO_COMPINDEX(E2521,"000300"),"")&amp;IF(AND($H$1="上证A股",RIGHT(E2521,2)="SH"),"是","")&amp;IF(AND($H$1="深证A股",RIGHT(E2521,2)="SZ"),"是","")&amp;IF(AND($H$1="创业板",LEFT(E2521,1)-3=0),"是","")&amp;IF(AND($H$1="全部A股",E2521&lt;&gt;0),"是","")&amp;IF(AND($H$1="中小板",LEFT(E2521,3)="002"),"是",""))</f>
        <v>是</v>
      </c>
      <c r="I2521" s="46">
        <f ca="1">IF(E2521="","",IF(OR([1]!EM_S_VAL_MV(E2521,deadline)="",[1]!EM_S_VAL_MV(E2521,deadline)="--",[1]!EM_S_VAL_MV(E2521,deadline)="null"),0,[1]!EM_S_VAL_MV(E2521,deadline)/100000000))</f>
        <v>72.029439507999996</v>
      </c>
      <c r="J2521" s="46">
        <f ca="1">IF(E2521="","",IF(RIGHT(LEFT($J$1,6),3)="TTM",[1]!EM_S_FA_PROFIT_TTM(E2521,LEFT(RIGHT($J$1,11),10),1)/100000000,[1]!EM_S_STM07_IS(E2521,61,LEFT(RIGHT($J$1,5),4)&amp;"-12-31",1)/100000000))</f>
        <v>-0.20076054090000001</v>
      </c>
      <c r="K2521" s="36">
        <f t="shared" ca="1" si="198"/>
        <v>-358.78285237275924</v>
      </c>
      <c r="L2521" s="46">
        <f ca="1">IF(E2521="","",IF(ISERROR(IF(行业估值!$E$7="最新年报",[1]!EM_S_STM07_BS(E2521,140,LEFT(RIGHT($L$1,5),4)&amp;"-12-31",1)/100000000,[1]!EM_S_STM07_BS(E2521,140,LEFT(RIGHT($L$1,11),10),1)/100000000)),0,IF(行业估值!$E$7="最新年报",[1]!EM_S_STM07_BS(E2521,140,LEFT(RIGHT($L$1,5),4)&amp;"-12-31",1)/100000000,[1]!EM_S_STM07_BS(E2521,140,LEFT(RIGHT($L$1,11),10),1)/100000000)))</f>
        <v>62.949910280399997</v>
      </c>
      <c r="M2521" s="36">
        <f t="shared" ca="1" si="199"/>
        <v>1.1442341885342924</v>
      </c>
      <c r="N2521" s="37" t="str">
        <f ca="1">IF(E2521="","",IF(ISERROR([1]!EM_S_EST_NETPROFIT(E2521,行业估值!$E$6,deadline)/100000000),"-",[1]!EM_S_EST_NETPROFIT(E2521,行业估值!$E$6,deadline)/100000000))</f>
        <v>-</v>
      </c>
      <c r="O2521" s="36" t="str">
        <f t="shared" ca="1" si="200"/>
        <v>-</v>
      </c>
      <c r="T2521" s="64" t="s">
        <v>4941</v>
      </c>
      <c r="U2521" s="64" t="s">
        <v>4942</v>
      </c>
    </row>
    <row r="2522" spans="4:21">
      <c r="D2522" s="45" t="str">
        <f>IF(AND(行业估值!$B$39=$G2522,COUNTIF($G$2:$G$2552,$G2522)&gt;=1),COUNTIF($G$2:G2522,$G2522),"")</f>
        <v/>
      </c>
      <c r="E2522" s="65" t="str">
        <f t="shared" si="201"/>
        <v>600395.SH</v>
      </c>
      <c r="F2522" s="65" t="str">
        <f t="shared" si="202"/>
        <v>盘江股份</v>
      </c>
      <c r="G2522" s="34" t="str">
        <f>IF(E2522="","",IF(行业估值!$C$5="申万行业",[1]!EM_S_INFO_INDUSTRY_SW2014(E2522,"1"),IF(行业估值!$C$5="证监会行业",[1]!EM_S_INFO_INDUSTRY_CSRC1(E2522,"1"),[1]!EM_S_INFO_INDUSTRY_EM2016(E2522,"1"))))</f>
        <v>化石能源</v>
      </c>
      <c r="H2522" s="34" t="str">
        <f>IF(E2522="","",IF($H$1="上证50",[1]!EM_S_INFO_COMPINDEX(E2522,"000016"),"")&amp;IF($H$1="上证180",[1]!EM_S_INFO_COMPINDEX(E2522,"000010"),"")&amp;IF($H$1="沪深300",[1]!EM_S_INFO_COMPINDEX(E2522,"000300"),"")&amp;IF(AND($H$1="上证A股",RIGHT(E2522,2)="SH"),"是","")&amp;IF(AND($H$1="深证A股",RIGHT(E2522,2)="SZ"),"是","")&amp;IF(AND($H$1="创业板",LEFT(E2522,1)-3=0),"是","")&amp;IF(AND($H$1="全部A股",E2522&lt;&gt;0),"是","")&amp;IF(AND($H$1="中小板",LEFT(E2522,3)="002"),"是",""))</f>
        <v>是</v>
      </c>
      <c r="I2522" s="46">
        <f ca="1">IF(E2522="","",IF(OR([1]!EM_S_VAL_MV(E2522,deadline)="",[1]!EM_S_VAL_MV(E2522,deadline)="--",[1]!EM_S_VAL_MV(E2522,deadline)="null"),0,[1]!EM_S_VAL_MV(E2522,deadline)/100000000))</f>
        <v>93.510430146499999</v>
      </c>
      <c r="J2522" s="46">
        <f ca="1">IF(E2522="","",IF(RIGHT(LEFT($J$1,6),3)="TTM",[1]!EM_S_FA_PROFIT_TTM(E2522,LEFT(RIGHT($J$1,11),10),1)/100000000,[1]!EM_S_STM07_IS(E2522,61,LEFT(RIGHT($J$1,5),4)&amp;"-12-31",1)/100000000))</f>
        <v>11.1345389388</v>
      </c>
      <c r="K2522" s="36">
        <f t="shared" ca="1" si="198"/>
        <v>8.3982310053852913</v>
      </c>
      <c r="L2522" s="46">
        <f ca="1">IF(E2522="","",IF(ISERROR(IF(行业估值!$E$7="最新年报",[1]!EM_S_STM07_BS(E2522,140,LEFT(RIGHT($L$1,5),4)&amp;"-12-31",1)/100000000,[1]!EM_S_STM07_BS(E2522,140,LEFT(RIGHT($L$1,11),10),1)/100000000)),0,IF(行业估值!$E$7="最新年报",[1]!EM_S_STM07_BS(E2522,140,LEFT(RIGHT($L$1,5),4)&amp;"-12-31",1)/100000000,[1]!EM_S_STM07_BS(E2522,140,LEFT(RIGHT($L$1,11),10),1)/100000000)))</f>
        <v>70.858454553900003</v>
      </c>
      <c r="M2522" s="36">
        <f t="shared" ca="1" si="199"/>
        <v>1.3196792215580893</v>
      </c>
      <c r="N2522" s="37">
        <f ca="1">IF(E2522="","",IF(ISERROR([1]!EM_S_EST_NETPROFIT(E2522,行业估值!$E$6,deadline)/100000000),"-",[1]!EM_S_EST_NETPROFIT(E2522,行业估值!$E$6,deadline)/100000000))</f>
        <v>10.878285714285715</v>
      </c>
      <c r="O2522" s="36">
        <f t="shared" ca="1" si="200"/>
        <v>8.5960630748739284</v>
      </c>
      <c r="T2522" s="64" t="s">
        <v>4943</v>
      </c>
      <c r="U2522" s="64" t="s">
        <v>4944</v>
      </c>
    </row>
    <row r="2523" spans="4:21">
      <c r="D2523" s="45" t="str">
        <f>IF(AND(行业估值!$B$39=$G2523,COUNTIF($G$2:$G$2552,$G2523)&gt;=1),COUNTIF($G$2:G2523,$G2523),"")</f>
        <v/>
      </c>
      <c r="E2523" s="65" t="str">
        <f t="shared" si="201"/>
        <v>600396.SH</v>
      </c>
      <c r="F2523" s="65" t="str">
        <f t="shared" si="202"/>
        <v>*ST金山</v>
      </c>
      <c r="G2523" s="34" t="str">
        <f>IF(E2523="","",IF(行业估值!$C$5="申万行业",[1]!EM_S_INFO_INDUSTRY_SW2014(E2523,"1"),IF(行业估值!$C$5="证监会行业",[1]!EM_S_INFO_INDUSTRY_CSRC1(E2523,"1"),[1]!EM_S_INFO_INDUSTRY_EM2016(E2523,"1"))))</f>
        <v>公用事业</v>
      </c>
      <c r="H2523" s="34" t="str">
        <f>IF(E2523="","",IF($H$1="上证50",[1]!EM_S_INFO_COMPINDEX(E2523,"000016"),"")&amp;IF($H$1="上证180",[1]!EM_S_INFO_COMPINDEX(E2523,"000010"),"")&amp;IF($H$1="沪深300",[1]!EM_S_INFO_COMPINDEX(E2523,"000300"),"")&amp;IF(AND($H$1="上证A股",RIGHT(E2523,2)="SH"),"是","")&amp;IF(AND($H$1="深证A股",RIGHT(E2523,2)="SZ"),"是","")&amp;IF(AND($H$1="创业板",LEFT(E2523,1)-3=0),"是","")&amp;IF(AND($H$1="全部A股",E2523&lt;&gt;0),"是","")&amp;IF(AND($H$1="中小板",LEFT(E2523,3)="002"),"是",""))</f>
        <v>是</v>
      </c>
      <c r="I2523" s="46">
        <f ca="1">IF(E2523="","",IF(OR([1]!EM_S_VAL_MV(E2523,deadline)="",[1]!EM_S_VAL_MV(E2523,deadline)="--",[1]!EM_S_VAL_MV(E2523,deadline)="null"),0,[1]!EM_S_VAL_MV(E2523,deadline)/100000000))</f>
        <v>26.214181342600003</v>
      </c>
      <c r="J2523" s="46">
        <f ca="1">IF(E2523="","",IF(RIGHT(LEFT($J$1,6),3)="TTM",[1]!EM_S_FA_PROFIT_TTM(E2523,LEFT(RIGHT($J$1,11),10),1)/100000000,[1]!EM_S_STM07_IS(E2523,61,LEFT(RIGHT($J$1,5),4)&amp;"-12-31",1)/100000000))</f>
        <v>-4.8662583528000001</v>
      </c>
      <c r="K2523" s="36">
        <f t="shared" ca="1" si="198"/>
        <v>-5.3869275821569573</v>
      </c>
      <c r="L2523" s="46">
        <f ca="1">IF(E2523="","",IF(ISERROR(IF(行业估值!$E$7="最新年报",[1]!EM_S_STM07_BS(E2523,140,LEFT(RIGHT($L$1,5),4)&amp;"-12-31",1)/100000000,[1]!EM_S_STM07_BS(E2523,140,LEFT(RIGHT($L$1,11),10),1)/100000000)),0,IF(行业估值!$E$7="最新年报",[1]!EM_S_STM07_BS(E2523,140,LEFT(RIGHT($L$1,5),4)&amp;"-12-31",1)/100000000,[1]!EM_S_STM07_BS(E2523,140,LEFT(RIGHT($L$1,11),10),1)/100000000)))</f>
        <v>19.2064231873</v>
      </c>
      <c r="M2523" s="36">
        <f t="shared" ca="1" si="199"/>
        <v>1.3648653415037628</v>
      </c>
      <c r="N2523" s="37" t="str">
        <f ca="1">IF(E2523="","",IF(ISERROR([1]!EM_S_EST_NETPROFIT(E2523,行业估值!$E$6,deadline)/100000000),"-",[1]!EM_S_EST_NETPROFIT(E2523,行业估值!$E$6,deadline)/100000000))</f>
        <v>-</v>
      </c>
      <c r="O2523" s="36" t="str">
        <f t="shared" ca="1" si="200"/>
        <v>-</v>
      </c>
      <c r="T2523" s="64" t="s">
        <v>7375</v>
      </c>
      <c r="U2523" s="64" t="s">
        <v>4945</v>
      </c>
    </row>
    <row r="2524" spans="4:21">
      <c r="D2524" s="45" t="str">
        <f>IF(AND(行业估值!$B$39=$G2524,COUNTIF($G$2:$G$2552,$G2524)&gt;=1),COUNTIF($G$2:G2524,$G2524),"")</f>
        <v/>
      </c>
      <c r="E2524" s="65" t="str">
        <f t="shared" si="201"/>
        <v>600397.SH</v>
      </c>
      <c r="F2524" s="65" t="str">
        <f t="shared" si="202"/>
        <v>安源煤业</v>
      </c>
      <c r="G2524" s="34" t="str">
        <f>IF(E2524="","",IF(行业估值!$C$5="申万行业",[1]!EM_S_INFO_INDUSTRY_SW2014(E2524,"1"),IF(行业估值!$C$5="证监会行业",[1]!EM_S_INFO_INDUSTRY_CSRC1(E2524,"1"),[1]!EM_S_INFO_INDUSTRY_EM2016(E2524,"1"))))</f>
        <v>化石能源</v>
      </c>
      <c r="H2524" s="34" t="str">
        <f>IF(E2524="","",IF($H$1="上证50",[1]!EM_S_INFO_COMPINDEX(E2524,"000016"),"")&amp;IF($H$1="上证180",[1]!EM_S_INFO_COMPINDEX(E2524,"000010"),"")&amp;IF($H$1="沪深300",[1]!EM_S_INFO_COMPINDEX(E2524,"000300"),"")&amp;IF(AND($H$1="上证A股",RIGHT(E2524,2)="SH"),"是","")&amp;IF(AND($H$1="深证A股",RIGHT(E2524,2)="SZ"),"是","")&amp;IF(AND($H$1="创业板",LEFT(E2524,1)-3=0),"是","")&amp;IF(AND($H$1="全部A股",E2524&lt;&gt;0),"是","")&amp;IF(AND($H$1="中小板",LEFT(E2524,3)="002"),"是",""))</f>
        <v>是</v>
      </c>
      <c r="I2524" s="46">
        <f ca="1">IF(E2524="","",IF(OR([1]!EM_S_VAL_MV(E2524,deadline)="",[1]!EM_S_VAL_MV(E2524,deadline)="--",[1]!EM_S_VAL_MV(E2524,deadline)="null"),0,[1]!EM_S_VAL_MV(E2524,deadline)/100000000))</f>
        <v>25.837952920199999</v>
      </c>
      <c r="J2524" s="46">
        <f ca="1">IF(E2524="","",IF(RIGHT(LEFT($J$1,6),3)="TTM",[1]!EM_S_FA_PROFIT_TTM(E2524,LEFT(RIGHT($J$1,11),10),1)/100000000,[1]!EM_S_STM07_IS(E2524,61,LEFT(RIGHT($J$1,5),4)&amp;"-12-31",1)/100000000))</f>
        <v>-1.0954004049999999</v>
      </c>
      <c r="K2524" s="36">
        <f t="shared" ca="1" si="198"/>
        <v>-23.587678808827903</v>
      </c>
      <c r="L2524" s="46">
        <f ca="1">IF(E2524="","",IF(ISERROR(IF(行业估值!$E$7="最新年报",[1]!EM_S_STM07_BS(E2524,140,LEFT(RIGHT($L$1,5),4)&amp;"-12-31",1)/100000000,[1]!EM_S_STM07_BS(E2524,140,LEFT(RIGHT($L$1,11),10),1)/100000000)),0,IF(行业估值!$E$7="最新年报",[1]!EM_S_STM07_BS(E2524,140,LEFT(RIGHT($L$1,5),4)&amp;"-12-31",1)/100000000,[1]!EM_S_STM07_BS(E2524,140,LEFT(RIGHT($L$1,11),10),1)/100000000)))</f>
        <v>7.6093356353999999</v>
      </c>
      <c r="M2524" s="36">
        <f t="shared" ca="1" si="199"/>
        <v>3.3955596333531655</v>
      </c>
      <c r="N2524" s="37" t="str">
        <f ca="1">IF(E2524="","",IF(ISERROR([1]!EM_S_EST_NETPROFIT(E2524,行业估值!$E$6,deadline)/100000000),"-",[1]!EM_S_EST_NETPROFIT(E2524,行业估值!$E$6,deadline)/100000000))</f>
        <v>-</v>
      </c>
      <c r="O2524" s="36" t="str">
        <f t="shared" ca="1" si="200"/>
        <v>-</v>
      </c>
      <c r="T2524" s="64" t="s">
        <v>7376</v>
      </c>
      <c r="U2524" s="64" t="s">
        <v>4946</v>
      </c>
    </row>
    <row r="2525" spans="4:21">
      <c r="D2525" s="45" t="str">
        <f>IF(AND(行业估值!$B$39=$G2525,COUNTIF($G$2:$G$2552,$G2525)&gt;=1),COUNTIF($G$2:G2525,$G2525),"")</f>
        <v/>
      </c>
      <c r="E2525" s="65" t="str">
        <f t="shared" si="201"/>
        <v>600398.SH</v>
      </c>
      <c r="F2525" s="65" t="str">
        <f t="shared" si="202"/>
        <v>海澜之家</v>
      </c>
      <c r="G2525" s="34" t="str">
        <f>IF(E2525="","",IF(行业估值!$C$5="申万行业",[1]!EM_S_INFO_INDUSTRY_SW2014(E2525,"1"),IF(行业估值!$C$5="证监会行业",[1]!EM_S_INFO_INDUSTRY_CSRC1(E2525,"1"),[1]!EM_S_INFO_INDUSTRY_EM2016(E2525,"1"))))</f>
        <v>纺织服装</v>
      </c>
      <c r="H2525" s="34" t="str">
        <f>IF(E2525="","",IF($H$1="上证50",[1]!EM_S_INFO_COMPINDEX(E2525,"000016"),"")&amp;IF($H$1="上证180",[1]!EM_S_INFO_COMPINDEX(E2525,"000010"),"")&amp;IF($H$1="沪深300",[1]!EM_S_INFO_COMPINDEX(E2525,"000300"),"")&amp;IF(AND($H$1="上证A股",RIGHT(E2525,2)="SH"),"是","")&amp;IF(AND($H$1="深证A股",RIGHT(E2525,2)="SZ"),"是","")&amp;IF(AND($H$1="创业板",LEFT(E2525,1)-3=0),"是","")&amp;IF(AND($H$1="全部A股",E2525&lt;&gt;0),"是","")&amp;IF(AND($H$1="中小板",LEFT(E2525,3)="002"),"是",""))</f>
        <v>是</v>
      </c>
      <c r="I2525" s="46">
        <f ca="1">IF(E2525="","",IF(OR([1]!EM_S_VAL_MV(E2525,deadline)="",[1]!EM_S_VAL_MV(E2525,deadline)="--",[1]!EM_S_VAL_MV(E2525,deadline)="null"),0,[1]!EM_S_VAL_MV(E2525,deadline)/100000000))</f>
        <v>338.57282230099997</v>
      </c>
      <c r="J2525" s="46">
        <f ca="1">IF(E2525="","",IF(RIGHT(LEFT($J$1,6),3)="TTM",[1]!EM_S_FA_PROFIT_TTM(E2525,LEFT(RIGHT($J$1,11),10),1)/100000000,[1]!EM_S_STM07_IS(E2525,61,LEFT(RIGHT($J$1,5),4)&amp;"-12-31",1)/100000000))</f>
        <v>34.2150428271</v>
      </c>
      <c r="K2525" s="36">
        <f t="shared" ca="1" si="198"/>
        <v>9.895437629931406</v>
      </c>
      <c r="L2525" s="46">
        <f ca="1">IF(E2525="","",IF(ISERROR(IF(行业估值!$E$7="最新年报",[1]!EM_S_STM07_BS(E2525,140,LEFT(RIGHT($L$1,5),4)&amp;"-12-31",1)/100000000,[1]!EM_S_STM07_BS(E2525,140,LEFT(RIGHT($L$1,11),10),1)/100000000)),0,IF(行业估值!$E$7="最新年报",[1]!EM_S_STM07_BS(E2525,140,LEFT(RIGHT($L$1,5),4)&amp;"-12-31",1)/100000000,[1]!EM_S_STM07_BS(E2525,140,LEFT(RIGHT($L$1,11),10),1)/100000000)))</f>
        <v>131.9269789361</v>
      </c>
      <c r="M2525" s="36">
        <f t="shared" ca="1" si="199"/>
        <v>2.5663653108056899</v>
      </c>
      <c r="N2525" s="37">
        <f ca="1">IF(E2525="","",IF(ISERROR([1]!EM_S_EST_NETPROFIT(E2525,行业估值!$E$6,deadline)/100000000),"-",[1]!EM_S_EST_NETPROFIT(E2525,行业估值!$E$6,deadline)/100000000))</f>
        <v>36.214536842105261</v>
      </c>
      <c r="O2525" s="36">
        <f t="shared" ca="1" si="200"/>
        <v>9.3490860804646339</v>
      </c>
      <c r="T2525" s="64" t="s">
        <v>4947</v>
      </c>
      <c r="U2525" s="64" t="s">
        <v>4948</v>
      </c>
    </row>
    <row r="2526" spans="4:21">
      <c r="D2526" s="45" t="str">
        <f>IF(AND(行业估值!$B$39=$G2526,COUNTIF($G$2:$G$2552,$G2526)&gt;=1),COUNTIF($G$2:G2526,$G2526),"")</f>
        <v/>
      </c>
      <c r="E2526" s="65" t="str">
        <f t="shared" si="201"/>
        <v>600399.SH</v>
      </c>
      <c r="F2526" s="65" t="str">
        <f t="shared" si="202"/>
        <v>ST抚钢</v>
      </c>
      <c r="G2526" s="34" t="str">
        <f>IF(E2526="","",IF(行业估值!$C$5="申万行业",[1]!EM_S_INFO_INDUSTRY_SW2014(E2526,"1"),IF(行业估值!$C$5="证监会行业",[1]!EM_S_INFO_INDUSTRY_CSRC1(E2526,"1"),[1]!EM_S_INFO_INDUSTRY_EM2016(E2526,"1"))))</f>
        <v>钢铁</v>
      </c>
      <c r="H2526" s="34" t="str">
        <f>IF(E2526="","",IF($H$1="上证50",[1]!EM_S_INFO_COMPINDEX(E2526,"000016"),"")&amp;IF($H$1="上证180",[1]!EM_S_INFO_COMPINDEX(E2526,"000010"),"")&amp;IF($H$1="沪深300",[1]!EM_S_INFO_COMPINDEX(E2526,"000300"),"")&amp;IF(AND($H$1="上证A股",RIGHT(E2526,2)="SH"),"是","")&amp;IF(AND($H$1="深证A股",RIGHT(E2526,2)="SZ"),"是","")&amp;IF(AND($H$1="创业板",LEFT(E2526,1)-3=0),"是","")&amp;IF(AND($H$1="全部A股",E2526&lt;&gt;0),"是","")&amp;IF(AND($H$1="中小板",LEFT(E2526,3)="002"),"是",""))</f>
        <v>是</v>
      </c>
      <c r="I2526" s="46">
        <f ca="1">IF(E2526="","",IF(OR([1]!EM_S_VAL_MV(E2526,deadline)="",[1]!EM_S_VAL_MV(E2526,deadline)="--",[1]!EM_S_VAL_MV(E2526,deadline)="null"),0,[1]!EM_S_VAL_MV(E2526,deadline)/100000000))</f>
        <v>56.20485</v>
      </c>
      <c r="J2526" s="46">
        <f ca="1">IF(E2526="","",IF(RIGHT(LEFT($J$1,6),3)="TTM",[1]!EM_S_FA_PROFIT_TTM(E2526,LEFT(RIGHT($J$1,11),10),1)/100000000,[1]!EM_S_STM07_IS(E2526,61,LEFT(RIGHT($J$1,5),4)&amp;"-12-31",1)/100000000))</f>
        <v>29.0739115738</v>
      </c>
      <c r="K2526" s="36">
        <f t="shared" ca="1" si="198"/>
        <v>1.9331712507046726</v>
      </c>
      <c r="L2526" s="46">
        <f ca="1">IF(E2526="","",IF(ISERROR(IF(行业估值!$E$7="最新年报",[1]!EM_S_STM07_BS(E2526,140,LEFT(RIGHT($L$1,5),4)&amp;"-12-31",1)/100000000,[1]!EM_S_STM07_BS(E2526,140,LEFT(RIGHT($L$1,11),10),1)/100000000)),0,IF(行业估值!$E$7="最新年报",[1]!EM_S_STM07_BS(E2526,140,LEFT(RIGHT($L$1,5),4)&amp;"-12-31",1)/100000000,[1]!EM_S_STM07_BS(E2526,140,LEFT(RIGHT($L$1,11),10),1)/100000000)))</f>
        <v>43.4880053738</v>
      </c>
      <c r="M2526" s="36">
        <f t="shared" ca="1" si="199"/>
        <v>1.2924218877571574</v>
      </c>
      <c r="N2526" s="37" t="str">
        <f ca="1">IF(E2526="","",IF(ISERROR([1]!EM_S_EST_NETPROFIT(E2526,行业估值!$E$6,deadline)/100000000),"-",[1]!EM_S_EST_NETPROFIT(E2526,行业估值!$E$6,deadline)/100000000))</f>
        <v>-</v>
      </c>
      <c r="O2526" s="36" t="str">
        <f t="shared" ca="1" si="200"/>
        <v>-</v>
      </c>
      <c r="T2526" s="64" t="s">
        <v>4949</v>
      </c>
      <c r="U2526" s="64" t="s">
        <v>4950</v>
      </c>
    </row>
    <row r="2527" spans="4:21">
      <c r="D2527" s="45" t="str">
        <f>IF(AND(行业估值!$B$39=$G2527,COUNTIF($G$2:$G$2552,$G2527)&gt;=1),COUNTIF($G$2:G2527,$G2527),"")</f>
        <v/>
      </c>
      <c r="E2527" s="65" t="str">
        <f t="shared" si="201"/>
        <v>600400.SH</v>
      </c>
      <c r="F2527" s="65" t="str">
        <f t="shared" si="202"/>
        <v>红豆股份</v>
      </c>
      <c r="G2527" s="34" t="str">
        <f>IF(E2527="","",IF(行业估值!$C$5="申万行业",[1]!EM_S_INFO_INDUSTRY_SW2014(E2527,"1"),IF(行业估值!$C$5="证监会行业",[1]!EM_S_INFO_INDUSTRY_CSRC1(E2527,"1"),[1]!EM_S_INFO_INDUSTRY_EM2016(E2527,"1"))))</f>
        <v>纺织服装</v>
      </c>
      <c r="H2527" s="34" t="str">
        <f>IF(E2527="","",IF($H$1="上证50",[1]!EM_S_INFO_COMPINDEX(E2527,"000016"),"")&amp;IF($H$1="上证180",[1]!EM_S_INFO_COMPINDEX(E2527,"000010"),"")&amp;IF($H$1="沪深300",[1]!EM_S_INFO_COMPINDEX(E2527,"000300"),"")&amp;IF(AND($H$1="上证A股",RIGHT(E2527,2)="SH"),"是","")&amp;IF(AND($H$1="深证A股",RIGHT(E2527,2)="SZ"),"是","")&amp;IF(AND($H$1="创业板",LEFT(E2527,1)-3=0),"是","")&amp;IF(AND($H$1="全部A股",E2527&lt;&gt;0),"是","")&amp;IF(AND($H$1="中小板",LEFT(E2527,3)="002"),"是",""))</f>
        <v>是</v>
      </c>
      <c r="I2527" s="46">
        <f ca="1">IF(E2527="","",IF(OR([1]!EM_S_VAL_MV(E2527,deadline)="",[1]!EM_S_VAL_MV(E2527,deadline)="--",[1]!EM_S_VAL_MV(E2527,deadline)="null"),0,[1]!EM_S_VAL_MV(E2527,deadline)/100000000))</f>
        <v>83.090826713599995</v>
      </c>
      <c r="J2527" s="46">
        <f ca="1">IF(E2527="","",IF(RIGHT(LEFT($J$1,6),3)="TTM",[1]!EM_S_FA_PROFIT_TTM(E2527,LEFT(RIGHT($J$1,11),10),1)/100000000,[1]!EM_S_STM07_IS(E2527,61,LEFT(RIGHT($J$1,5),4)&amp;"-12-31",1)/100000000))</f>
        <v>1.796759786</v>
      </c>
      <c r="K2527" s="36">
        <f t="shared" ca="1" si="198"/>
        <v>46.244816564254961</v>
      </c>
      <c r="L2527" s="46">
        <f ca="1">IF(E2527="","",IF(ISERROR(IF(行业估值!$E$7="最新年报",[1]!EM_S_STM07_BS(E2527,140,LEFT(RIGHT($L$1,5),4)&amp;"-12-31",1)/100000000,[1]!EM_S_STM07_BS(E2527,140,LEFT(RIGHT($L$1,11),10),1)/100000000)),0,IF(行业估值!$E$7="最新年报",[1]!EM_S_STM07_BS(E2527,140,LEFT(RIGHT($L$1,5),4)&amp;"-12-31",1)/100000000,[1]!EM_S_STM07_BS(E2527,140,LEFT(RIGHT($L$1,11),10),1)/100000000)))</f>
        <v>41.472016663000005</v>
      </c>
      <c r="M2527" s="36">
        <f t="shared" ca="1" si="199"/>
        <v>2.0035395767896418</v>
      </c>
      <c r="N2527" s="37">
        <f ca="1">IF(E2527="","",IF(ISERROR([1]!EM_S_EST_NETPROFIT(E2527,行业估值!$E$6,deadline)/100000000),"-",[1]!EM_S_EST_NETPROFIT(E2527,行业估值!$E$6,deadline)/100000000))</f>
        <v>2.2459125000000002</v>
      </c>
      <c r="O2527" s="36">
        <f t="shared" ca="1" si="200"/>
        <v>36.996466564748175</v>
      </c>
      <c r="T2527" s="64" t="s">
        <v>4951</v>
      </c>
      <c r="U2527" s="64" t="s">
        <v>4952</v>
      </c>
    </row>
    <row r="2528" spans="4:21">
      <c r="D2528" s="45" t="str">
        <f>IF(AND(行业估值!$B$39=$G2528,COUNTIF($G$2:$G$2552,$G2528)&gt;=1),COUNTIF($G$2:G2528,$G2528),"")</f>
        <v/>
      </c>
      <c r="E2528" s="65" t="str">
        <f t="shared" si="201"/>
        <v>600403.SH</v>
      </c>
      <c r="F2528" s="65" t="str">
        <f t="shared" si="202"/>
        <v>大有能源</v>
      </c>
      <c r="G2528" s="34" t="str">
        <f>IF(E2528="","",IF(行业估值!$C$5="申万行业",[1]!EM_S_INFO_INDUSTRY_SW2014(E2528,"1"),IF(行业估值!$C$5="证监会行业",[1]!EM_S_INFO_INDUSTRY_CSRC1(E2528,"1"),[1]!EM_S_INFO_INDUSTRY_EM2016(E2528,"1"))))</f>
        <v>化石能源</v>
      </c>
      <c r="H2528" s="34" t="str">
        <f>IF(E2528="","",IF($H$1="上证50",[1]!EM_S_INFO_COMPINDEX(E2528,"000016"),"")&amp;IF($H$1="上证180",[1]!EM_S_INFO_COMPINDEX(E2528,"000010"),"")&amp;IF($H$1="沪深300",[1]!EM_S_INFO_COMPINDEX(E2528,"000300"),"")&amp;IF(AND($H$1="上证A股",RIGHT(E2528,2)="SH"),"是","")&amp;IF(AND($H$1="深证A股",RIGHT(E2528,2)="SZ"),"是","")&amp;IF(AND($H$1="创业板",LEFT(E2528,1)-3=0),"是","")&amp;IF(AND($H$1="全部A股",E2528&lt;&gt;0),"是","")&amp;IF(AND($H$1="中小板",LEFT(E2528,3)="002"),"是",""))</f>
        <v>是</v>
      </c>
      <c r="I2528" s="46">
        <f ca="1">IF(E2528="","",IF(OR([1]!EM_S_VAL_MV(E2528,deadline)="",[1]!EM_S_VAL_MV(E2528,deadline)="--",[1]!EM_S_VAL_MV(E2528,deadline)="null"),0,[1]!EM_S_VAL_MV(E2528,deadline)/100000000))</f>
        <v>101.609527085</v>
      </c>
      <c r="J2528" s="46">
        <f ca="1">IF(E2528="","",IF(RIGHT(LEFT($J$1,6),3)="TTM",[1]!EM_S_FA_PROFIT_TTM(E2528,LEFT(RIGHT($J$1,11),10),1)/100000000,[1]!EM_S_STM07_IS(E2528,61,LEFT(RIGHT($J$1,5),4)&amp;"-12-31",1)/100000000))</f>
        <v>0.65206309689999997</v>
      </c>
      <c r="K2528" s="36">
        <f t="shared" ca="1" si="198"/>
        <v>155.82775281727496</v>
      </c>
      <c r="L2528" s="46">
        <f ca="1">IF(E2528="","",IF(ISERROR(IF(行业估值!$E$7="最新年报",[1]!EM_S_STM07_BS(E2528,140,LEFT(RIGHT($L$1,5),4)&amp;"-12-31",1)/100000000,[1]!EM_S_STM07_BS(E2528,140,LEFT(RIGHT($L$1,11),10),1)/100000000)),0,IF(行业估值!$E$7="最新年报",[1]!EM_S_STM07_BS(E2528,140,LEFT(RIGHT($L$1,5),4)&amp;"-12-31",1)/100000000,[1]!EM_S_STM07_BS(E2528,140,LEFT(RIGHT($L$1,11),10),1)/100000000)))</f>
        <v>85.526416840600007</v>
      </c>
      <c r="M2528" s="36">
        <f t="shared" ca="1" si="199"/>
        <v>1.1880484514436622</v>
      </c>
      <c r="N2528" s="37" t="str">
        <f ca="1">IF(E2528="","",IF(ISERROR([1]!EM_S_EST_NETPROFIT(E2528,行业估值!$E$6,deadline)/100000000),"-",[1]!EM_S_EST_NETPROFIT(E2528,行业估值!$E$6,deadline)/100000000))</f>
        <v>-</v>
      </c>
      <c r="O2528" s="36" t="str">
        <f t="shared" ca="1" si="200"/>
        <v>-</v>
      </c>
      <c r="T2528" s="64" t="s">
        <v>4953</v>
      </c>
      <c r="U2528" s="64" t="s">
        <v>4954</v>
      </c>
    </row>
    <row r="2529" spans="4:21">
      <c r="D2529" s="45" t="str">
        <f>IF(AND(行业估值!$B$39=$G2529,COUNTIF($G$2:$G$2552,$G2529)&gt;=1),COUNTIF($G$2:G2529,$G2529),"")</f>
        <v/>
      </c>
      <c r="E2529" s="65" t="str">
        <f t="shared" si="201"/>
        <v>600405.SH</v>
      </c>
      <c r="F2529" s="65" t="str">
        <f t="shared" si="202"/>
        <v>动力源</v>
      </c>
      <c r="G2529" s="34" t="str">
        <f>IF(E2529="","",IF(行业估值!$C$5="申万行业",[1]!EM_S_INFO_INDUSTRY_SW2014(E2529,"1"),IF(行业估值!$C$5="证监会行业",[1]!EM_S_INFO_INDUSTRY_CSRC1(E2529,"1"),[1]!EM_S_INFO_INDUSTRY_EM2016(E2529,"1"))))</f>
        <v>电气设备</v>
      </c>
      <c r="H2529" s="34" t="str">
        <f>IF(E2529="","",IF($H$1="上证50",[1]!EM_S_INFO_COMPINDEX(E2529,"000016"),"")&amp;IF($H$1="上证180",[1]!EM_S_INFO_COMPINDEX(E2529,"000010"),"")&amp;IF($H$1="沪深300",[1]!EM_S_INFO_COMPINDEX(E2529,"000300"),"")&amp;IF(AND($H$1="上证A股",RIGHT(E2529,2)="SH"),"是","")&amp;IF(AND($H$1="深证A股",RIGHT(E2529,2)="SZ"),"是","")&amp;IF(AND($H$1="创业板",LEFT(E2529,1)-3=0),"是","")&amp;IF(AND($H$1="全部A股",E2529&lt;&gt;0),"是","")&amp;IF(AND($H$1="中小板",LEFT(E2529,3)="002"),"是",""))</f>
        <v>是</v>
      </c>
      <c r="I2529" s="46">
        <f ca="1">IF(E2529="","",IF(OR([1]!EM_S_VAL_MV(E2529,deadline)="",[1]!EM_S_VAL_MV(E2529,deadline)="--",[1]!EM_S_VAL_MV(E2529,deadline)="null"),0,[1]!EM_S_VAL_MV(E2529,deadline)/100000000))</f>
        <v>24.469506827600004</v>
      </c>
      <c r="J2529" s="46">
        <f ca="1">IF(E2529="","",IF(RIGHT(LEFT($J$1,6),3)="TTM",[1]!EM_S_FA_PROFIT_TTM(E2529,LEFT(RIGHT($J$1,11),10),1)/100000000,[1]!EM_S_STM07_IS(E2529,61,LEFT(RIGHT($J$1,5),4)&amp;"-12-31",1)/100000000))</f>
        <v>-2.2075755183000001</v>
      </c>
      <c r="K2529" s="36">
        <f t="shared" ca="1" si="198"/>
        <v>-11.084335110965251</v>
      </c>
      <c r="L2529" s="46">
        <f ca="1">IF(E2529="","",IF(ISERROR(IF(行业估值!$E$7="最新年报",[1]!EM_S_STM07_BS(E2529,140,LEFT(RIGHT($L$1,5),4)&amp;"-12-31",1)/100000000,[1]!EM_S_STM07_BS(E2529,140,LEFT(RIGHT($L$1,11),10),1)/100000000)),0,IF(行业估值!$E$7="最新年报",[1]!EM_S_STM07_BS(E2529,140,LEFT(RIGHT($L$1,5),4)&amp;"-12-31",1)/100000000,[1]!EM_S_STM07_BS(E2529,140,LEFT(RIGHT($L$1,11),10),1)/100000000)))</f>
        <v>10.553442731500001</v>
      </c>
      <c r="M2529" s="36">
        <f t="shared" ca="1" si="199"/>
        <v>2.3186279065658093</v>
      </c>
      <c r="N2529" s="37">
        <f ca="1">IF(E2529="","",IF(ISERROR([1]!EM_S_EST_NETPROFIT(E2529,行业估值!$E$6,deadline)/100000000),"-",[1]!EM_S_EST_NETPROFIT(E2529,行业估值!$E$6,deadline)/100000000))</f>
        <v>0.4551</v>
      </c>
      <c r="O2529" s="36">
        <f t="shared" ca="1" si="200"/>
        <v>53.767318891672168</v>
      </c>
      <c r="T2529" s="64" t="s">
        <v>4955</v>
      </c>
      <c r="U2529" s="64" t="s">
        <v>4956</v>
      </c>
    </row>
    <row r="2530" spans="4:21">
      <c r="D2530" s="45" t="str">
        <f>IF(AND(行业估值!$B$39=$G2530,COUNTIF($G$2:$G$2552,$G2530)&gt;=1),COUNTIF($G$2:G2530,$G2530),"")</f>
        <v/>
      </c>
      <c r="E2530" s="65" t="str">
        <f t="shared" si="201"/>
        <v>600406.SH</v>
      </c>
      <c r="F2530" s="65" t="str">
        <f t="shared" si="202"/>
        <v>国电南瑞</v>
      </c>
      <c r="G2530" s="34" t="str">
        <f>IF(E2530="","",IF(行业估值!$C$5="申万行业",[1]!EM_S_INFO_INDUSTRY_SW2014(E2530,"1"),IF(行业估值!$C$5="证监会行业",[1]!EM_S_INFO_INDUSTRY_CSRC1(E2530,"1"),[1]!EM_S_INFO_INDUSTRY_EM2016(E2530,"1"))))</f>
        <v>电气设备</v>
      </c>
      <c r="H2530" s="34" t="str">
        <f>IF(E2530="","",IF($H$1="上证50",[1]!EM_S_INFO_COMPINDEX(E2530,"000016"),"")&amp;IF($H$1="上证180",[1]!EM_S_INFO_COMPINDEX(E2530,"000010"),"")&amp;IF($H$1="沪深300",[1]!EM_S_INFO_COMPINDEX(E2530,"000300"),"")&amp;IF(AND($H$1="上证A股",RIGHT(E2530,2)="SH"),"是","")&amp;IF(AND($H$1="深证A股",RIGHT(E2530,2)="SZ"),"是","")&amp;IF(AND($H$1="创业板",LEFT(E2530,1)-3=0),"是","")&amp;IF(AND($H$1="全部A股",E2530&lt;&gt;0),"是","")&amp;IF(AND($H$1="中小板",LEFT(E2530,3)="002"),"是",""))</f>
        <v>是</v>
      </c>
      <c r="I2530" s="46">
        <f ca="1">IF(E2530="","",IF(OR([1]!EM_S_VAL_MV(E2530,deadline)="",[1]!EM_S_VAL_MV(E2530,deadline)="--",[1]!EM_S_VAL_MV(E2530,deadline)="null"),0,[1]!EM_S_VAL_MV(E2530,deadline)/100000000))</f>
        <v>1072.3307090000001</v>
      </c>
      <c r="J2530" s="46">
        <f ca="1">IF(E2530="","",IF(RIGHT(LEFT($J$1,6),3)="TTM",[1]!EM_S_FA_PROFIT_TTM(E2530,LEFT(RIGHT($J$1,11),10),1)/100000000,[1]!EM_S_STM07_IS(E2530,61,LEFT(RIGHT($J$1,5),4)&amp;"-12-31",1)/100000000))</f>
        <v>42.811671714900001</v>
      </c>
      <c r="K2530" s="36">
        <f t="shared" ca="1" si="198"/>
        <v>25.047625239702807</v>
      </c>
      <c r="L2530" s="46">
        <f ca="1">IF(E2530="","",IF(ISERROR(IF(行业估值!$E$7="最新年报",[1]!EM_S_STM07_BS(E2530,140,LEFT(RIGHT($L$1,5),4)&amp;"-12-31",1)/100000000,[1]!EM_S_STM07_BS(E2530,140,LEFT(RIGHT($L$1,11),10),1)/100000000)),0,IF(行业估值!$E$7="最新年报",[1]!EM_S_STM07_BS(E2530,140,LEFT(RIGHT($L$1,5),4)&amp;"-12-31",1)/100000000,[1]!EM_S_STM07_BS(E2530,140,LEFT(RIGHT($L$1,11),10),1)/100000000)))</f>
        <v>283.00876726490003</v>
      </c>
      <c r="M2530" s="36">
        <f t="shared" ca="1" si="199"/>
        <v>3.7890370654004655</v>
      </c>
      <c r="N2530" s="37">
        <f ca="1">IF(E2530="","",IF(ISERROR([1]!EM_S_EST_NETPROFIT(E2530,行业估值!$E$6,deadline)/100000000),"-",[1]!EM_S_EST_NETPROFIT(E2530,行业估值!$E$6,deadline)/100000000))</f>
        <v>44.32625294117647</v>
      </c>
      <c r="O2530" s="36">
        <f t="shared" ca="1" si="200"/>
        <v>24.191774351489752</v>
      </c>
      <c r="T2530" s="64" t="s">
        <v>4957</v>
      </c>
      <c r="U2530" s="64" t="s">
        <v>4958</v>
      </c>
    </row>
    <row r="2531" spans="4:21">
      <c r="D2531" s="45" t="str">
        <f>IF(AND(行业估值!$B$39=$G2531,COUNTIF($G$2:$G$2552,$G2531)&gt;=1),COUNTIF($G$2:G2531,$G2531),"")</f>
        <v/>
      </c>
      <c r="E2531" s="65" t="str">
        <f t="shared" si="201"/>
        <v>600408.SH</v>
      </c>
      <c r="F2531" s="65" t="str">
        <f t="shared" si="202"/>
        <v>ST安泰</v>
      </c>
      <c r="G2531" s="34" t="str">
        <f>IF(E2531="","",IF(行业估值!$C$5="申万行业",[1]!EM_S_INFO_INDUSTRY_SW2014(E2531,"1"),IF(行业估值!$C$5="证监会行业",[1]!EM_S_INFO_INDUSTRY_CSRC1(E2531,"1"),[1]!EM_S_INFO_INDUSTRY_EM2016(E2531,"1"))))</f>
        <v>化石能源</v>
      </c>
      <c r="H2531" s="34" t="str">
        <f>IF(E2531="","",IF($H$1="上证50",[1]!EM_S_INFO_COMPINDEX(E2531,"000016"),"")&amp;IF($H$1="上证180",[1]!EM_S_INFO_COMPINDEX(E2531,"000010"),"")&amp;IF($H$1="沪深300",[1]!EM_S_INFO_COMPINDEX(E2531,"000300"),"")&amp;IF(AND($H$1="上证A股",RIGHT(E2531,2)="SH"),"是","")&amp;IF(AND($H$1="深证A股",RIGHT(E2531,2)="SZ"),"是","")&amp;IF(AND($H$1="创业板",LEFT(E2531,1)-3=0),"是","")&amp;IF(AND($H$1="全部A股",E2531&lt;&gt;0),"是","")&amp;IF(AND($H$1="中小板",LEFT(E2531,3)="002"),"是",""))</f>
        <v>是</v>
      </c>
      <c r="I2531" s="46">
        <f ca="1">IF(E2531="","",IF(OR([1]!EM_S_VAL_MV(E2531,deadline)="",[1]!EM_S_VAL_MV(E2531,deadline)="--",[1]!EM_S_VAL_MV(E2531,deadline)="null"),0,[1]!EM_S_VAL_MV(E2531,deadline)/100000000))</f>
        <v>22.652999999999999</v>
      </c>
      <c r="J2531" s="46">
        <f ca="1">IF(E2531="","",IF(RIGHT(LEFT($J$1,6),3)="TTM",[1]!EM_S_FA_PROFIT_TTM(E2531,LEFT(RIGHT($J$1,11),10),1)/100000000,[1]!EM_S_STM07_IS(E2531,61,LEFT(RIGHT($J$1,5),4)&amp;"-12-31",1)/100000000))</f>
        <v>4.0475486238</v>
      </c>
      <c r="K2531" s="36">
        <f t="shared" ca="1" si="198"/>
        <v>5.5967209057843164</v>
      </c>
      <c r="L2531" s="46">
        <f ca="1">IF(E2531="","",IF(ISERROR(IF(行业估值!$E$7="最新年报",[1]!EM_S_STM07_BS(E2531,140,LEFT(RIGHT($L$1,5),4)&amp;"-12-31",1)/100000000,[1]!EM_S_STM07_BS(E2531,140,LEFT(RIGHT($L$1,11),10),1)/100000000)),0,IF(行业估值!$E$7="最新年报",[1]!EM_S_STM07_BS(E2531,140,LEFT(RIGHT($L$1,5),4)&amp;"-12-31",1)/100000000,[1]!EM_S_STM07_BS(E2531,140,LEFT(RIGHT($L$1,11),10),1)/100000000)))</f>
        <v>16.466918135</v>
      </c>
      <c r="M2531" s="36">
        <f t="shared" ca="1" si="199"/>
        <v>1.3756672508046084</v>
      </c>
      <c r="N2531" s="37" t="str">
        <f ca="1">IF(E2531="","",IF(ISERROR([1]!EM_S_EST_NETPROFIT(E2531,行业估值!$E$6,deadline)/100000000),"-",[1]!EM_S_EST_NETPROFIT(E2531,行业估值!$E$6,deadline)/100000000))</f>
        <v>-</v>
      </c>
      <c r="O2531" s="36" t="str">
        <f t="shared" ca="1" si="200"/>
        <v>-</v>
      </c>
      <c r="T2531" s="64" t="s">
        <v>4959</v>
      </c>
      <c r="U2531" s="64" t="s">
        <v>4960</v>
      </c>
    </row>
    <row r="2532" spans="4:21">
      <c r="D2532" s="45" t="str">
        <f>IF(AND(行业估值!$B$39=$G2532,COUNTIF($G$2:$G$2552,$G2532)&gt;=1),COUNTIF($G$2:G2532,$G2532),"")</f>
        <v/>
      </c>
      <c r="E2532" s="65" t="str">
        <f t="shared" si="201"/>
        <v>600409.SH</v>
      </c>
      <c r="F2532" s="65" t="str">
        <f t="shared" si="202"/>
        <v>三友化工</v>
      </c>
      <c r="G2532" s="34" t="str">
        <f>IF(E2532="","",IF(行业估值!$C$5="申万行业",[1]!EM_S_INFO_INDUSTRY_SW2014(E2532,"1"),IF(行业估值!$C$5="证监会行业",[1]!EM_S_INFO_INDUSTRY_CSRC1(E2532,"1"),[1]!EM_S_INFO_INDUSTRY_EM2016(E2532,"1"))))</f>
        <v>基础化工</v>
      </c>
      <c r="H2532" s="34" t="str">
        <f>IF(E2532="","",IF($H$1="上证50",[1]!EM_S_INFO_COMPINDEX(E2532,"000016"),"")&amp;IF($H$1="上证180",[1]!EM_S_INFO_COMPINDEX(E2532,"000010"),"")&amp;IF($H$1="沪深300",[1]!EM_S_INFO_COMPINDEX(E2532,"000300"),"")&amp;IF(AND($H$1="上证A股",RIGHT(E2532,2)="SH"),"是","")&amp;IF(AND($H$1="深证A股",RIGHT(E2532,2)="SZ"),"是","")&amp;IF(AND($H$1="创业板",LEFT(E2532,1)-3=0),"是","")&amp;IF(AND($H$1="全部A股",E2532&lt;&gt;0),"是","")&amp;IF(AND($H$1="中小板",LEFT(E2532,3)="002"),"是",""))</f>
        <v>是</v>
      </c>
      <c r="I2532" s="46">
        <f ca="1">IF(E2532="","",IF(OR([1]!EM_S_VAL_MV(E2532,deadline)="",[1]!EM_S_VAL_MV(E2532,deadline)="--",[1]!EM_S_VAL_MV(E2532,deadline)="null"),0,[1]!EM_S_VAL_MV(E2532,deadline)/100000000))</f>
        <v>116.2228739224</v>
      </c>
      <c r="J2532" s="46">
        <f ca="1">IF(E2532="","",IF(RIGHT(LEFT($J$1,6),3)="TTM",[1]!EM_S_FA_PROFIT_TTM(E2532,LEFT(RIGHT($J$1,11),10),1)/100000000,[1]!EM_S_STM07_IS(E2532,61,LEFT(RIGHT($J$1,5),4)&amp;"-12-31",1)/100000000))</f>
        <v>6.8029025807000005</v>
      </c>
      <c r="K2532" s="36">
        <f t="shared" ca="1" si="198"/>
        <v>17.084306668175302</v>
      </c>
      <c r="L2532" s="46">
        <f ca="1">IF(E2532="","",IF(ISERROR(IF(行业估值!$E$7="最新年报",[1]!EM_S_STM07_BS(E2532,140,LEFT(RIGHT($L$1,5),4)&amp;"-12-31",1)/100000000,[1]!EM_S_STM07_BS(E2532,140,LEFT(RIGHT($L$1,11),10),1)/100000000)),0,IF(行业估值!$E$7="最新年报",[1]!EM_S_STM07_BS(E2532,140,LEFT(RIGHT($L$1,5),4)&amp;"-12-31",1)/100000000,[1]!EM_S_STM07_BS(E2532,140,LEFT(RIGHT($L$1,11),10),1)/100000000)))</f>
        <v>111.11511289149999</v>
      </c>
      <c r="M2532" s="36">
        <f t="shared" ca="1" si="199"/>
        <v>1.0459681936865559</v>
      </c>
      <c r="N2532" s="37">
        <f ca="1">IF(E2532="","",IF(ISERROR([1]!EM_S_EST_NETPROFIT(E2532,行业估值!$E$6,deadline)/100000000),"-",[1]!EM_S_EST_NETPROFIT(E2532,行业估值!$E$6,deadline)/100000000))</f>
        <v>7.7785333333333337</v>
      </c>
      <c r="O2532" s="36">
        <f t="shared" ca="1" si="200"/>
        <v>14.941489473902534</v>
      </c>
      <c r="T2532" s="64" t="s">
        <v>4961</v>
      </c>
      <c r="U2532" s="64" t="s">
        <v>4962</v>
      </c>
    </row>
    <row r="2533" spans="4:21">
      <c r="D2533" s="45" t="str">
        <f>IF(AND(行业估值!$B$39=$G2533,COUNTIF($G$2:$G$2552,$G2533)&gt;=1),COUNTIF($G$2:G2533,$G2533),"")</f>
        <v/>
      </c>
      <c r="E2533" s="65" t="str">
        <f t="shared" si="201"/>
        <v>600410.SH</v>
      </c>
      <c r="F2533" s="65" t="str">
        <f t="shared" si="202"/>
        <v>华胜天成</v>
      </c>
      <c r="G2533" s="34" t="str">
        <f>IF(E2533="","",IF(行业估值!$C$5="申万行业",[1]!EM_S_INFO_INDUSTRY_SW2014(E2533,"1"),IF(行业估值!$C$5="证监会行业",[1]!EM_S_INFO_INDUSTRY_CSRC1(E2533,"1"),[1]!EM_S_INFO_INDUSTRY_EM2016(E2533,"1"))))</f>
        <v>信息技术</v>
      </c>
      <c r="H2533" s="34" t="str">
        <f>IF(E2533="","",IF($H$1="上证50",[1]!EM_S_INFO_COMPINDEX(E2533,"000016"),"")&amp;IF($H$1="上证180",[1]!EM_S_INFO_COMPINDEX(E2533,"000010"),"")&amp;IF($H$1="沪深300",[1]!EM_S_INFO_COMPINDEX(E2533,"000300"),"")&amp;IF(AND($H$1="上证A股",RIGHT(E2533,2)="SH"),"是","")&amp;IF(AND($H$1="深证A股",RIGHT(E2533,2)="SZ"),"是","")&amp;IF(AND($H$1="创业板",LEFT(E2533,1)-3=0),"是","")&amp;IF(AND($H$1="全部A股",E2533&lt;&gt;0),"是","")&amp;IF(AND($H$1="中小板",LEFT(E2533,3)="002"),"是",""))</f>
        <v>是</v>
      </c>
      <c r="I2533" s="46">
        <f ca="1">IF(E2533="","",IF(OR([1]!EM_S_VAL_MV(E2533,deadline)="",[1]!EM_S_VAL_MV(E2533,deadline)="--",[1]!EM_S_VAL_MV(E2533,deadline)="null"),0,[1]!EM_S_VAL_MV(E2533,deadline)/100000000))</f>
        <v>110.0940869766</v>
      </c>
      <c r="J2533" s="46">
        <f ca="1">IF(E2533="","",IF(RIGHT(LEFT($J$1,6),3)="TTM",[1]!EM_S_FA_PROFIT_TTM(E2533,LEFT(RIGHT($J$1,11),10),1)/100000000,[1]!EM_S_STM07_IS(E2533,61,LEFT(RIGHT($J$1,5),4)&amp;"-12-31",1)/100000000))</f>
        <v>-0.71764986939999997</v>
      </c>
      <c r="K2533" s="36">
        <f t="shared" ref="K2533:K2596" ca="1" si="203">IF(E2533="","",IF(OR(I2533=0,J2533=0),"-",I2533/J2533))</f>
        <v>-153.40919251980847</v>
      </c>
      <c r="L2533" s="46">
        <f ca="1">IF(E2533="","",IF(ISERROR(IF(行业估值!$E$7="最新年报",[1]!EM_S_STM07_BS(E2533,140,LEFT(RIGHT($L$1,5),4)&amp;"-12-31",1)/100000000,[1]!EM_S_STM07_BS(E2533,140,LEFT(RIGHT($L$1,11),10),1)/100000000)),0,IF(行业估值!$E$7="最新年报",[1]!EM_S_STM07_BS(E2533,140,LEFT(RIGHT($L$1,5),4)&amp;"-12-31",1)/100000000,[1]!EM_S_STM07_BS(E2533,140,LEFT(RIGHT($L$1,11),10),1)/100000000)))</f>
        <v>49.9378543411</v>
      </c>
      <c r="M2533" s="36">
        <f t="shared" ref="M2533:M2596" ca="1" si="204">IF(E2533="","",IF(OR(I2533=0,L2533=0),"-",I2533/L2533))</f>
        <v>2.2046218931354855</v>
      </c>
      <c r="N2533" s="37">
        <f ca="1">IF(E2533="","",IF(ISERROR([1]!EM_S_EST_NETPROFIT(E2533,行业估值!$E$6,deadline)/100000000),"-",[1]!EM_S_EST_NETPROFIT(E2533,行业估值!$E$6,deadline)/100000000))</f>
        <v>2.3050000000000002</v>
      </c>
      <c r="O2533" s="36">
        <f t="shared" ref="O2533:O2596" ca="1" si="205">IF(E2533="","",IF(ISERROR(IF(OR(I2533=0,N2533=0),"-",I2533/N2533)),"-",IF(OR(I2533=0,N2533=0),"-",I2533/N2533)))</f>
        <v>47.763161378134484</v>
      </c>
      <c r="T2533" s="64" t="s">
        <v>4963</v>
      </c>
      <c r="U2533" s="64" t="s">
        <v>4964</v>
      </c>
    </row>
    <row r="2534" spans="4:21">
      <c r="D2534" s="45" t="str">
        <f>IF(AND(行业估值!$B$39=$G2534,COUNTIF($G$2:$G$2552,$G2534)&gt;=1),COUNTIF($G$2:G2534,$G2534),"")</f>
        <v/>
      </c>
      <c r="E2534" s="65" t="str">
        <f t="shared" si="201"/>
        <v>600415.SH</v>
      </c>
      <c r="F2534" s="65" t="str">
        <f t="shared" si="202"/>
        <v>小商品城</v>
      </c>
      <c r="G2534" s="34" t="str">
        <f>IF(E2534="","",IF(行业估值!$C$5="申万行业",[1]!EM_S_INFO_INDUSTRY_SW2014(E2534,"1"),IF(行业估值!$C$5="证监会行业",[1]!EM_S_INFO_INDUSTRY_CSRC1(E2534,"1"),[1]!EM_S_INFO_INDUSTRY_EM2016(E2534,"1"))))</f>
        <v>房地产</v>
      </c>
      <c r="H2534" s="34" t="str">
        <f>IF(E2534="","",IF($H$1="上证50",[1]!EM_S_INFO_COMPINDEX(E2534,"000016"),"")&amp;IF($H$1="上证180",[1]!EM_S_INFO_COMPINDEX(E2534,"000010"),"")&amp;IF($H$1="沪深300",[1]!EM_S_INFO_COMPINDEX(E2534,"000300"),"")&amp;IF(AND($H$1="上证A股",RIGHT(E2534,2)="SH"),"是","")&amp;IF(AND($H$1="深证A股",RIGHT(E2534,2)="SZ"),"是","")&amp;IF(AND($H$1="创业板",LEFT(E2534,1)-3=0),"是","")&amp;IF(AND($H$1="全部A股",E2534&lt;&gt;0),"是","")&amp;IF(AND($H$1="中小板",LEFT(E2534,3)="002"),"是",""))</f>
        <v>是</v>
      </c>
      <c r="I2534" s="46">
        <f ca="1">IF(E2534="","",IF(OR([1]!EM_S_VAL_MV(E2534,deadline)="",[1]!EM_S_VAL_MV(E2534,deadline)="--",[1]!EM_S_VAL_MV(E2534,deadline)="null"),0,[1]!EM_S_VAL_MV(E2534,deadline)/100000000))</f>
        <v>205.7534958528</v>
      </c>
      <c r="J2534" s="46">
        <f ca="1">IF(E2534="","",IF(RIGHT(LEFT($J$1,6),3)="TTM",[1]!EM_S_FA_PROFIT_TTM(E2534,LEFT(RIGHT($J$1,11),10),1)/100000000,[1]!EM_S_STM07_IS(E2534,61,LEFT(RIGHT($J$1,5),4)&amp;"-12-31",1)/100000000))</f>
        <v>7.0437222614000001</v>
      </c>
      <c r="K2534" s="36">
        <f t="shared" ca="1" si="203"/>
        <v>29.210904152246446</v>
      </c>
      <c r="L2534" s="46">
        <f ca="1">IF(E2534="","",IF(ISERROR(IF(行业估值!$E$7="最新年报",[1]!EM_S_STM07_BS(E2534,140,LEFT(RIGHT($L$1,5),4)&amp;"-12-31",1)/100000000,[1]!EM_S_STM07_BS(E2534,140,LEFT(RIGHT($L$1,11),10),1)/100000000)),0,IF(行业估值!$E$7="最新年报",[1]!EM_S_STM07_BS(E2534,140,LEFT(RIGHT($L$1,5),4)&amp;"-12-31",1)/100000000,[1]!EM_S_STM07_BS(E2534,140,LEFT(RIGHT($L$1,11),10),1)/100000000)))</f>
        <v>125.8164301459</v>
      </c>
      <c r="M2534" s="36">
        <f t="shared" ca="1" si="204"/>
        <v>1.6353467954400145</v>
      </c>
      <c r="N2534" s="37">
        <f ca="1">IF(E2534="","",IF(ISERROR([1]!EM_S_EST_NETPROFIT(E2534,行业估值!$E$6,deadline)/100000000),"-",[1]!EM_S_EST_NETPROFIT(E2534,行业估值!$E$6,deadline)/100000000))</f>
        <v>11.262</v>
      </c>
      <c r="O2534" s="36">
        <f t="shared" ca="1" si="205"/>
        <v>18.269711938625466</v>
      </c>
      <c r="T2534" s="64" t="s">
        <v>4965</v>
      </c>
      <c r="U2534" s="64" t="s">
        <v>4966</v>
      </c>
    </row>
    <row r="2535" spans="4:21">
      <c r="D2535" s="45" t="str">
        <f>IF(AND(行业估值!$B$39=$G2535,COUNTIF($G$2:$G$2552,$G2535)&gt;=1),COUNTIF($G$2:G2535,$G2535),"")</f>
        <v/>
      </c>
      <c r="E2535" s="65" t="str">
        <f t="shared" si="201"/>
        <v>600416.SH</v>
      </c>
      <c r="F2535" s="65" t="str">
        <f t="shared" si="202"/>
        <v>湘电股份</v>
      </c>
      <c r="G2535" s="34" t="str">
        <f>IF(E2535="","",IF(行业估值!$C$5="申万行业",[1]!EM_S_INFO_INDUSTRY_SW2014(E2535,"1"),IF(行业估值!$C$5="证监会行业",[1]!EM_S_INFO_INDUSTRY_CSRC1(E2535,"1"),[1]!EM_S_INFO_INDUSTRY_EM2016(E2535,"1"))))</f>
        <v>商贸零售</v>
      </c>
      <c r="H2535" s="34" t="str">
        <f>IF(E2535="","",IF($H$1="上证50",[1]!EM_S_INFO_COMPINDEX(E2535,"000016"),"")&amp;IF($H$1="上证180",[1]!EM_S_INFO_COMPINDEX(E2535,"000010"),"")&amp;IF($H$1="沪深300",[1]!EM_S_INFO_COMPINDEX(E2535,"000300"),"")&amp;IF(AND($H$1="上证A股",RIGHT(E2535,2)="SH"),"是","")&amp;IF(AND($H$1="深证A股",RIGHT(E2535,2)="SZ"),"是","")&amp;IF(AND($H$1="创业板",LEFT(E2535,1)-3=0),"是","")&amp;IF(AND($H$1="全部A股",E2535&lt;&gt;0),"是","")&amp;IF(AND($H$1="中小板",LEFT(E2535,3)="002"),"是",""))</f>
        <v>是</v>
      </c>
      <c r="I2535" s="46">
        <f ca="1">IF(E2535="","",IF(OR([1]!EM_S_VAL_MV(E2535,deadline)="",[1]!EM_S_VAL_MV(E2535,deadline)="--",[1]!EM_S_VAL_MV(E2535,deadline)="null"),0,[1]!EM_S_VAL_MV(E2535,deadline)/100000000))</f>
        <v>56.4663092025</v>
      </c>
      <c r="J2535" s="46">
        <f ca="1">IF(E2535="","",IF(RIGHT(LEFT($J$1,6),3)="TTM",[1]!EM_S_FA_PROFIT_TTM(E2535,LEFT(RIGHT($J$1,11),10),1)/100000000,[1]!EM_S_STM07_IS(E2535,61,LEFT(RIGHT($J$1,5),4)&amp;"-12-31",1)/100000000))</f>
        <v>-24.384722906700002</v>
      </c>
      <c r="K2535" s="36">
        <f t="shared" ca="1" si="203"/>
        <v>-2.3156428481287024</v>
      </c>
      <c r="L2535" s="46">
        <f ca="1">IF(E2535="","",IF(ISERROR(IF(行业估值!$E$7="最新年报",[1]!EM_S_STM07_BS(E2535,140,LEFT(RIGHT($L$1,5),4)&amp;"-12-31",1)/100000000,[1]!EM_S_STM07_BS(E2535,140,LEFT(RIGHT($L$1,11),10),1)/100000000)),0,IF(行业估值!$E$7="最新年报",[1]!EM_S_STM07_BS(E2535,140,LEFT(RIGHT($L$1,5),4)&amp;"-12-31",1)/100000000,[1]!EM_S_STM07_BS(E2535,140,LEFT(RIGHT($L$1,11),10),1)/100000000)))</f>
        <v>33.905085343499998</v>
      </c>
      <c r="M2535" s="36">
        <f t="shared" ca="1" si="204"/>
        <v>1.6654230075054288</v>
      </c>
      <c r="N2535" s="37">
        <f ca="1">IF(E2535="","",IF(ISERROR([1]!EM_S_EST_NETPROFIT(E2535,行业估值!$E$6,deadline)/100000000),"-",[1]!EM_S_EST_NETPROFIT(E2535,行业估值!$E$6,deadline)/100000000))</f>
        <v>-6.59</v>
      </c>
      <c r="O2535" s="36">
        <f t="shared" ca="1" si="205"/>
        <v>-8.5684839457511384</v>
      </c>
      <c r="T2535" s="64" t="s">
        <v>4967</v>
      </c>
      <c r="U2535" s="64" t="s">
        <v>4968</v>
      </c>
    </row>
    <row r="2536" spans="4:21">
      <c r="D2536" s="45" t="str">
        <f>IF(AND(行业估值!$B$39=$G2536,COUNTIF($G$2:$G$2552,$G2536)&gt;=1),COUNTIF($G$2:G2536,$G2536),"")</f>
        <v/>
      </c>
      <c r="E2536" s="65" t="str">
        <f t="shared" si="201"/>
        <v>600418.SH</v>
      </c>
      <c r="F2536" s="65" t="str">
        <f t="shared" si="202"/>
        <v>江淮汽车</v>
      </c>
      <c r="G2536" s="34" t="str">
        <f>IF(E2536="","",IF(行业估值!$C$5="申万行业",[1]!EM_S_INFO_INDUSTRY_SW2014(E2536,"1"),IF(行业估值!$C$5="证监会行业",[1]!EM_S_INFO_INDUSTRY_CSRC1(E2536,"1"),[1]!EM_S_INFO_INDUSTRY_EM2016(E2536,"1"))))</f>
        <v>交运设备</v>
      </c>
      <c r="H2536" s="34" t="str">
        <f>IF(E2536="","",IF($H$1="上证50",[1]!EM_S_INFO_COMPINDEX(E2536,"000016"),"")&amp;IF($H$1="上证180",[1]!EM_S_INFO_COMPINDEX(E2536,"000010"),"")&amp;IF($H$1="沪深300",[1]!EM_S_INFO_COMPINDEX(E2536,"000300"),"")&amp;IF(AND($H$1="上证A股",RIGHT(E2536,2)="SH"),"是","")&amp;IF(AND($H$1="深证A股",RIGHT(E2536,2)="SZ"),"是","")&amp;IF(AND($H$1="创业板",LEFT(E2536,1)-3=0),"是","")&amp;IF(AND($H$1="全部A股",E2536&lt;&gt;0),"是","")&amp;IF(AND($H$1="中小板",LEFT(E2536,3)="002"),"是",""))</f>
        <v>是</v>
      </c>
      <c r="I2536" s="46">
        <f ca="1">IF(E2536="","",IF(OR([1]!EM_S_VAL_MV(E2536,deadline)="",[1]!EM_S_VAL_MV(E2536,deadline)="--",[1]!EM_S_VAL_MV(E2536,deadline)="null"),0,[1]!EM_S_VAL_MV(E2536,deadline)/100000000))</f>
        <v>90.310987980899995</v>
      </c>
      <c r="J2536" s="46">
        <f ca="1">IF(E2536="","",IF(RIGHT(LEFT($J$1,6),3)="TTM",[1]!EM_S_FA_PROFIT_TTM(E2536,LEFT(RIGHT($J$1,11),10),1)/100000000,[1]!EM_S_STM07_IS(E2536,61,LEFT(RIGHT($J$1,5),4)&amp;"-12-31",1)/100000000))</f>
        <v>-9.9911649088000001</v>
      </c>
      <c r="K2536" s="36">
        <f t="shared" ca="1" si="203"/>
        <v>-9.0390849120462473</v>
      </c>
      <c r="L2536" s="46">
        <f ca="1">IF(E2536="","",IF(ISERROR(IF(行业估值!$E$7="最新年报",[1]!EM_S_STM07_BS(E2536,140,LEFT(RIGHT($L$1,5),4)&amp;"-12-31",1)/100000000,[1]!EM_S_STM07_BS(E2536,140,LEFT(RIGHT($L$1,11),10),1)/100000000)),0,IF(行业估值!$E$7="最新年报",[1]!EM_S_STM07_BS(E2536,140,LEFT(RIGHT($L$1,5),4)&amp;"-12-31",1)/100000000,[1]!EM_S_STM07_BS(E2536,140,LEFT(RIGHT($L$1,11),10),1)/100000000)))</f>
        <v>129.9055508886</v>
      </c>
      <c r="M2536" s="36">
        <f t="shared" ca="1" si="204"/>
        <v>0.69520499596161078</v>
      </c>
      <c r="N2536" s="37">
        <f ca="1">IF(E2536="","",IF(ISERROR([1]!EM_S_EST_NETPROFIT(E2536,行业估值!$E$6,deadline)/100000000),"-",[1]!EM_S_EST_NETPROFIT(E2536,行业估值!$E$6,deadline)/100000000))</f>
        <v>2.5550000000000002</v>
      </c>
      <c r="O2536" s="36">
        <f t="shared" ca="1" si="205"/>
        <v>35.346766333033266</v>
      </c>
      <c r="T2536" s="64" t="s">
        <v>4969</v>
      </c>
      <c r="U2536" s="64" t="s">
        <v>4970</v>
      </c>
    </row>
    <row r="2537" spans="4:21">
      <c r="D2537" s="45" t="str">
        <f>IF(AND(行业估值!$B$39=$G2537,COUNTIF($G$2:$G$2552,$G2537)&gt;=1),COUNTIF($G$2:G2537,$G2537),"")</f>
        <v/>
      </c>
      <c r="E2537" s="65" t="str">
        <f t="shared" si="201"/>
        <v>600419.SH</v>
      </c>
      <c r="F2537" s="65" t="str">
        <f t="shared" si="202"/>
        <v>天润乳业</v>
      </c>
      <c r="G2537" s="34" t="str">
        <f>IF(E2537="","",IF(行业估值!$C$5="申万行业",[1]!EM_S_INFO_INDUSTRY_SW2014(E2537,"1"),IF(行业估值!$C$5="证监会行业",[1]!EM_S_INFO_INDUSTRY_CSRC1(E2537,"1"),[1]!EM_S_INFO_INDUSTRY_EM2016(E2537,"1"))))</f>
        <v>食品饮料</v>
      </c>
      <c r="H2537" s="34" t="str">
        <f>IF(E2537="","",IF($H$1="上证50",[1]!EM_S_INFO_COMPINDEX(E2537,"000016"),"")&amp;IF($H$1="上证180",[1]!EM_S_INFO_COMPINDEX(E2537,"000010"),"")&amp;IF($H$1="沪深300",[1]!EM_S_INFO_COMPINDEX(E2537,"000300"),"")&amp;IF(AND($H$1="上证A股",RIGHT(E2537,2)="SH"),"是","")&amp;IF(AND($H$1="深证A股",RIGHT(E2537,2)="SZ"),"是","")&amp;IF(AND($H$1="创业板",LEFT(E2537,1)-3=0),"是","")&amp;IF(AND($H$1="全部A股",E2537&lt;&gt;0),"是","")&amp;IF(AND($H$1="中小板",LEFT(E2537,3)="002"),"是",""))</f>
        <v>是</v>
      </c>
      <c r="I2537" s="46">
        <f ca="1">IF(E2537="","",IF(OR([1]!EM_S_VAL_MV(E2537,deadline)="",[1]!EM_S_VAL_MV(E2537,deadline)="--",[1]!EM_S_VAL_MV(E2537,deadline)="null"),0,[1]!EM_S_VAL_MV(E2537,deadline)/100000000))</f>
        <v>27.649774803000003</v>
      </c>
      <c r="J2537" s="46">
        <f ca="1">IF(E2537="","",IF(RIGHT(LEFT($J$1,6),3)="TTM",[1]!EM_S_FA_PROFIT_TTM(E2537,LEFT(RIGHT($J$1,11),10),1)/100000000,[1]!EM_S_STM07_IS(E2537,61,LEFT(RIGHT($J$1,5),4)&amp;"-12-31",1)/100000000))</f>
        <v>1.3088695104000001</v>
      </c>
      <c r="K2537" s="36">
        <f t="shared" ca="1" si="203"/>
        <v>21.124928484696714</v>
      </c>
      <c r="L2537" s="46">
        <f ca="1">IF(E2537="","",IF(ISERROR(IF(行业估值!$E$7="最新年报",[1]!EM_S_STM07_BS(E2537,140,LEFT(RIGHT($L$1,5),4)&amp;"-12-31",1)/100000000,[1]!EM_S_STM07_BS(E2537,140,LEFT(RIGHT($L$1,11),10),1)/100000000)),0,IF(行业估值!$E$7="最新年报",[1]!EM_S_STM07_BS(E2537,140,LEFT(RIGHT($L$1,5),4)&amp;"-12-31",1)/100000000,[1]!EM_S_STM07_BS(E2537,140,LEFT(RIGHT($L$1,11),10),1)/100000000)))</f>
        <v>10.045004409500001</v>
      </c>
      <c r="M2537" s="36">
        <f t="shared" ca="1" si="204"/>
        <v>2.7525896132858239</v>
      </c>
      <c r="N2537" s="37">
        <f ca="1">IF(E2537="","",IF(ISERROR([1]!EM_S_EST_NETPROFIT(E2537,行业估值!$E$6,deadline)/100000000),"-",[1]!EM_S_EST_NETPROFIT(E2537,行业估值!$E$6,deadline)/100000000))</f>
        <v>1.3113333333333332</v>
      </c>
      <c r="O2537" s="36">
        <f t="shared" ca="1" si="205"/>
        <v>21.085237521352319</v>
      </c>
      <c r="T2537" s="64" t="s">
        <v>4971</v>
      </c>
      <c r="U2537" s="64" t="s">
        <v>4972</v>
      </c>
    </row>
    <row r="2538" spans="4:21">
      <c r="D2538" s="45" t="str">
        <f>IF(AND(行业估值!$B$39=$G2538,COUNTIF($G$2:$G$2552,$G2538)&gt;=1),COUNTIF($G$2:G2538,$G2538),"")</f>
        <v/>
      </c>
      <c r="E2538" s="65" t="str">
        <f t="shared" si="201"/>
        <v>600420.SH</v>
      </c>
      <c r="F2538" s="65" t="str">
        <f t="shared" si="202"/>
        <v>现代制药</v>
      </c>
      <c r="G2538" s="34" t="str">
        <f>IF(E2538="","",IF(行业估值!$C$5="申万行业",[1]!EM_S_INFO_INDUSTRY_SW2014(E2538,"1"),IF(行业估值!$C$5="证监会行业",[1]!EM_S_INFO_INDUSTRY_CSRC1(E2538,"1"),[1]!EM_S_INFO_INDUSTRY_EM2016(E2538,"1"))))</f>
        <v>医药生物</v>
      </c>
      <c r="H2538" s="34" t="str">
        <f>IF(E2538="","",IF($H$1="上证50",[1]!EM_S_INFO_COMPINDEX(E2538,"000016"),"")&amp;IF($H$1="上证180",[1]!EM_S_INFO_COMPINDEX(E2538,"000010"),"")&amp;IF($H$1="沪深300",[1]!EM_S_INFO_COMPINDEX(E2538,"000300"),"")&amp;IF(AND($H$1="上证A股",RIGHT(E2538,2)="SH"),"是","")&amp;IF(AND($H$1="深证A股",RIGHT(E2538,2)="SZ"),"是","")&amp;IF(AND($H$1="创业板",LEFT(E2538,1)-3=0),"是","")&amp;IF(AND($H$1="全部A股",E2538&lt;&gt;0),"是","")&amp;IF(AND($H$1="中小板",LEFT(E2538,3)="002"),"是",""))</f>
        <v>是</v>
      </c>
      <c r="I2538" s="46">
        <f ca="1">IF(E2538="","",IF(OR([1]!EM_S_VAL_MV(E2538,deadline)="",[1]!EM_S_VAL_MV(E2538,deadline)="--",[1]!EM_S_VAL_MV(E2538,deadline)="null"),0,[1]!EM_S_VAL_MV(E2538,deadline)/100000000))</f>
        <v>87.700416383999993</v>
      </c>
      <c r="J2538" s="46">
        <f ca="1">IF(E2538="","",IF(RIGHT(LEFT($J$1,6),3)="TTM",[1]!EM_S_FA_PROFIT_TTM(E2538,LEFT(RIGHT($J$1,11),10),1)/100000000,[1]!EM_S_STM07_IS(E2538,61,LEFT(RIGHT($J$1,5),4)&amp;"-12-31",1)/100000000))</f>
        <v>10.477775982999999</v>
      </c>
      <c r="K2538" s="36">
        <f t="shared" ca="1" si="203"/>
        <v>8.3701366135611526</v>
      </c>
      <c r="L2538" s="46">
        <f ca="1">IF(E2538="","",IF(ISERROR(IF(行业估值!$E$7="最新年报",[1]!EM_S_STM07_BS(E2538,140,LEFT(RIGHT($L$1,5),4)&amp;"-12-31",1)/100000000,[1]!EM_S_STM07_BS(E2538,140,LEFT(RIGHT($L$1,11),10),1)/100000000)),0,IF(行业估值!$E$7="最新年报",[1]!EM_S_STM07_BS(E2538,140,LEFT(RIGHT($L$1,5),4)&amp;"-12-31",1)/100000000,[1]!EM_S_STM07_BS(E2538,140,LEFT(RIGHT($L$1,11),10),1)/100000000)))</f>
        <v>75.358138897900005</v>
      </c>
      <c r="M2538" s="36">
        <f t="shared" ca="1" si="204"/>
        <v>1.1637816122664877</v>
      </c>
      <c r="N2538" s="37" t="str">
        <f ca="1">IF(E2538="","",IF(ISERROR([1]!EM_S_EST_NETPROFIT(E2538,行业估值!$E$6,deadline)/100000000),"-",[1]!EM_S_EST_NETPROFIT(E2538,行业估值!$E$6,deadline)/100000000))</f>
        <v>-</v>
      </c>
      <c r="O2538" s="36" t="str">
        <f t="shared" ca="1" si="205"/>
        <v>-</v>
      </c>
      <c r="T2538" s="64" t="s">
        <v>4973</v>
      </c>
      <c r="U2538" s="64" t="s">
        <v>4974</v>
      </c>
    </row>
    <row r="2539" spans="4:21">
      <c r="D2539" s="45" t="str">
        <f>IF(AND(行业估值!$B$39=$G2539,COUNTIF($G$2:$G$2552,$G2539)&gt;=1),COUNTIF($G$2:G2539,$G2539),"")</f>
        <v/>
      </c>
      <c r="E2539" s="65" t="str">
        <f t="shared" si="201"/>
        <v>600421.SH</v>
      </c>
      <c r="F2539" s="65" t="str">
        <f t="shared" si="202"/>
        <v>*ST仰帆</v>
      </c>
      <c r="G2539" s="34" t="str">
        <f>IF(E2539="","",IF(行业估值!$C$5="申万行业",[1]!EM_S_INFO_INDUSTRY_SW2014(E2539,"1"),IF(行业估值!$C$5="证监会行业",[1]!EM_S_INFO_INDUSTRY_CSRC1(E2539,"1"),[1]!EM_S_INFO_INDUSTRY_EM2016(E2539,"1"))))</f>
        <v>休闲、生活及专业服务</v>
      </c>
      <c r="H2539" s="34" t="str">
        <f>IF(E2539="","",IF($H$1="上证50",[1]!EM_S_INFO_COMPINDEX(E2539,"000016"),"")&amp;IF($H$1="上证180",[1]!EM_S_INFO_COMPINDEX(E2539,"000010"),"")&amp;IF($H$1="沪深300",[1]!EM_S_INFO_COMPINDEX(E2539,"000300"),"")&amp;IF(AND($H$1="上证A股",RIGHT(E2539,2)="SH"),"是","")&amp;IF(AND($H$1="深证A股",RIGHT(E2539,2)="SZ"),"是","")&amp;IF(AND($H$1="创业板",LEFT(E2539,1)-3=0),"是","")&amp;IF(AND($H$1="全部A股",E2539&lt;&gt;0),"是","")&amp;IF(AND($H$1="中小板",LEFT(E2539,3)="002"),"是",""))</f>
        <v>是</v>
      </c>
      <c r="I2539" s="46">
        <f ca="1">IF(E2539="","",IF(OR([1]!EM_S_VAL_MV(E2539,deadline)="",[1]!EM_S_VAL_MV(E2539,deadline)="--",[1]!EM_S_VAL_MV(E2539,deadline)="null"),0,[1]!EM_S_VAL_MV(E2539,deadline)/100000000))</f>
        <v>15.78492</v>
      </c>
      <c r="J2539" s="46">
        <f ca="1">IF(E2539="","",IF(RIGHT(LEFT($J$1,6),3)="TTM",[1]!EM_S_FA_PROFIT_TTM(E2539,LEFT(RIGHT($J$1,11),10),1)/100000000,[1]!EM_S_STM07_IS(E2539,61,LEFT(RIGHT($J$1,5),4)&amp;"-12-31",1)/100000000))</f>
        <v>-0.1131750666</v>
      </c>
      <c r="K2539" s="36">
        <f t="shared" ca="1" si="203"/>
        <v>-139.47347657226825</v>
      </c>
      <c r="L2539" s="46">
        <f ca="1">IF(E2539="","",IF(ISERROR(IF(行业估值!$E$7="最新年报",[1]!EM_S_STM07_BS(E2539,140,LEFT(RIGHT($L$1,5),4)&amp;"-12-31",1)/100000000,[1]!EM_S_STM07_BS(E2539,140,LEFT(RIGHT($L$1,11),10),1)/100000000)),0,IF(行业估值!$E$7="最新年报",[1]!EM_S_STM07_BS(E2539,140,LEFT(RIGHT($L$1,5),4)&amp;"-12-31",1)/100000000,[1]!EM_S_STM07_BS(E2539,140,LEFT(RIGHT($L$1,11),10),1)/100000000)))</f>
        <v>-3.1847304700000002E-2</v>
      </c>
      <c r="M2539" s="36">
        <f t="shared" ca="1" si="204"/>
        <v>-495.64382759210383</v>
      </c>
      <c r="N2539" s="37" t="str">
        <f ca="1">IF(E2539="","",IF(ISERROR([1]!EM_S_EST_NETPROFIT(E2539,行业估值!$E$6,deadline)/100000000),"-",[1]!EM_S_EST_NETPROFIT(E2539,行业估值!$E$6,deadline)/100000000))</f>
        <v>-</v>
      </c>
      <c r="O2539" s="36" t="str">
        <f t="shared" ca="1" si="205"/>
        <v>-</v>
      </c>
      <c r="T2539" s="64" t="s">
        <v>7377</v>
      </c>
      <c r="U2539" s="64" t="s">
        <v>4975</v>
      </c>
    </row>
    <row r="2540" spans="4:21">
      <c r="D2540" s="45" t="str">
        <f>IF(AND(行业估值!$B$39=$G2540,COUNTIF($G$2:$G$2552,$G2540)&gt;=1),COUNTIF($G$2:G2540,$G2540),"")</f>
        <v/>
      </c>
      <c r="E2540" s="65" t="str">
        <f t="shared" si="201"/>
        <v>600422.SH</v>
      </c>
      <c r="F2540" s="65" t="str">
        <f t="shared" si="202"/>
        <v>昆药集团</v>
      </c>
      <c r="G2540" s="34" t="str">
        <f>IF(E2540="","",IF(行业估值!$C$5="申万行业",[1]!EM_S_INFO_INDUSTRY_SW2014(E2540,"1"),IF(行业估值!$C$5="证监会行业",[1]!EM_S_INFO_INDUSTRY_CSRC1(E2540,"1"),[1]!EM_S_INFO_INDUSTRY_EM2016(E2540,"1"))))</f>
        <v>医药生物</v>
      </c>
      <c r="H2540" s="34" t="str">
        <f>IF(E2540="","",IF($H$1="上证50",[1]!EM_S_INFO_COMPINDEX(E2540,"000016"),"")&amp;IF($H$1="上证180",[1]!EM_S_INFO_COMPINDEX(E2540,"000010"),"")&amp;IF($H$1="沪深300",[1]!EM_S_INFO_COMPINDEX(E2540,"000300"),"")&amp;IF(AND($H$1="上证A股",RIGHT(E2540,2)="SH"),"是","")&amp;IF(AND($H$1="深证A股",RIGHT(E2540,2)="SZ"),"是","")&amp;IF(AND($H$1="创业板",LEFT(E2540,1)-3=0),"是","")&amp;IF(AND($H$1="全部A股",E2540&lt;&gt;0),"是","")&amp;IF(AND($H$1="中小板",LEFT(E2540,3)="002"),"是",""))</f>
        <v>是</v>
      </c>
      <c r="I2540" s="46">
        <f ca="1">IF(E2540="","",IF(OR([1]!EM_S_VAL_MV(E2540,deadline)="",[1]!EM_S_VAL_MV(E2540,deadline)="--",[1]!EM_S_VAL_MV(E2540,deadline)="null"),0,[1]!EM_S_VAL_MV(E2540,deadline)/100000000))</f>
        <v>78.177067238399999</v>
      </c>
      <c r="J2540" s="46">
        <f ca="1">IF(E2540="","",IF(RIGHT(LEFT($J$1,6),3)="TTM",[1]!EM_S_FA_PROFIT_TTM(E2540,LEFT(RIGHT($J$1,11),10),1)/100000000,[1]!EM_S_STM07_IS(E2540,61,LEFT(RIGHT($J$1,5),4)&amp;"-12-31",1)/100000000))</f>
        <v>4.3888965450999997</v>
      </c>
      <c r="K2540" s="36">
        <f t="shared" ca="1" si="203"/>
        <v>17.81246525978861</v>
      </c>
      <c r="L2540" s="46">
        <f ca="1">IF(E2540="","",IF(ISERROR(IF(行业估值!$E$7="最新年报",[1]!EM_S_STM07_BS(E2540,140,LEFT(RIGHT($L$1,5),4)&amp;"-12-31",1)/100000000,[1]!EM_S_STM07_BS(E2540,140,LEFT(RIGHT($L$1,11),10),1)/100000000)),0,IF(行业估值!$E$7="最新年报",[1]!EM_S_STM07_BS(E2540,140,LEFT(RIGHT($L$1,5),4)&amp;"-12-31",1)/100000000,[1]!EM_S_STM07_BS(E2540,140,LEFT(RIGHT($L$1,11),10),1)/100000000)))</f>
        <v>40.964486086100003</v>
      </c>
      <c r="M2540" s="36">
        <f t="shared" ca="1" si="204"/>
        <v>1.9084107896309459</v>
      </c>
      <c r="N2540" s="37">
        <f ca="1">IF(E2540="","",IF(ISERROR([1]!EM_S_EST_NETPROFIT(E2540,行业估值!$E$6,deadline)/100000000),"-",[1]!EM_S_EST_NETPROFIT(E2540,行业估值!$E$6,deadline)/100000000))</f>
        <v>4.25</v>
      </c>
      <c r="O2540" s="36">
        <f t="shared" ca="1" si="205"/>
        <v>18.394604056094117</v>
      </c>
      <c r="T2540" s="64" t="s">
        <v>4976</v>
      </c>
      <c r="U2540" s="64" t="s">
        <v>4977</v>
      </c>
    </row>
    <row r="2541" spans="4:21">
      <c r="D2541" s="45" t="str">
        <f>IF(AND(行业估值!$B$39=$G2541,COUNTIF($G$2:$G$2552,$G2541)&gt;=1),COUNTIF($G$2:G2541,$G2541),"")</f>
        <v/>
      </c>
      <c r="E2541" s="65" t="str">
        <f t="shared" si="201"/>
        <v>600423.SH</v>
      </c>
      <c r="F2541" s="65" t="str">
        <f t="shared" si="202"/>
        <v>*ST柳化</v>
      </c>
      <c r="G2541" s="34" t="str">
        <f>IF(E2541="","",IF(行业估值!$C$5="申万行业",[1]!EM_S_INFO_INDUSTRY_SW2014(E2541,"1"),IF(行业估值!$C$5="证监会行业",[1]!EM_S_INFO_INDUSTRY_CSRC1(E2541,"1"),[1]!EM_S_INFO_INDUSTRY_EM2016(E2541,"1"))))</f>
        <v>基础化工</v>
      </c>
      <c r="H2541" s="34" t="str">
        <f>IF(E2541="","",IF($H$1="上证50",[1]!EM_S_INFO_COMPINDEX(E2541,"000016"),"")&amp;IF($H$1="上证180",[1]!EM_S_INFO_COMPINDEX(E2541,"000010"),"")&amp;IF($H$1="沪深300",[1]!EM_S_INFO_COMPINDEX(E2541,"000300"),"")&amp;IF(AND($H$1="上证A股",RIGHT(E2541,2)="SH"),"是","")&amp;IF(AND($H$1="深证A股",RIGHT(E2541,2)="SZ"),"是","")&amp;IF(AND($H$1="创业板",LEFT(E2541,1)-3=0),"是","")&amp;IF(AND($H$1="全部A股",E2541&lt;&gt;0),"是","")&amp;IF(AND($H$1="中小板",LEFT(E2541,3)="002"),"是",""))</f>
        <v>是</v>
      </c>
      <c r="I2541" s="46">
        <f ca="1">IF(E2541="","",IF(OR([1]!EM_S_VAL_MV(E2541,deadline)="",[1]!EM_S_VAL_MV(E2541,deadline)="--",[1]!EM_S_VAL_MV(E2541,deadline)="null"),0,[1]!EM_S_VAL_MV(E2541,deadline)/100000000))</f>
        <v>27.475108894400002</v>
      </c>
      <c r="J2541" s="46">
        <f ca="1">IF(E2541="","",IF(RIGHT(LEFT($J$1,6),3)="TTM",[1]!EM_S_FA_PROFIT_TTM(E2541,LEFT(RIGHT($J$1,11),10),1)/100000000,[1]!EM_S_STM07_IS(E2541,61,LEFT(RIGHT($J$1,5),4)&amp;"-12-31",1)/100000000))</f>
        <v>-0.28587202569999998</v>
      </c>
      <c r="K2541" s="36">
        <f t="shared" ca="1" si="203"/>
        <v>-96.109819864756375</v>
      </c>
      <c r="L2541" s="46">
        <f ca="1">IF(E2541="","",IF(ISERROR(IF(行业估值!$E$7="最新年报",[1]!EM_S_STM07_BS(E2541,140,LEFT(RIGHT($L$1,5),4)&amp;"-12-31",1)/100000000,[1]!EM_S_STM07_BS(E2541,140,LEFT(RIGHT($L$1,11),10),1)/100000000)),0,IF(行业估值!$E$7="最新年报",[1]!EM_S_STM07_BS(E2541,140,LEFT(RIGHT($L$1,5),4)&amp;"-12-31",1)/100000000,[1]!EM_S_STM07_BS(E2541,140,LEFT(RIGHT($L$1,11),10),1)/100000000)))</f>
        <v>17.037894832900001</v>
      </c>
      <c r="M2541" s="36">
        <f t="shared" ca="1" si="204"/>
        <v>1.612588243081877</v>
      </c>
      <c r="N2541" s="37" t="str">
        <f ca="1">IF(E2541="","",IF(ISERROR([1]!EM_S_EST_NETPROFIT(E2541,行业估值!$E$6,deadline)/100000000),"-",[1]!EM_S_EST_NETPROFIT(E2541,行业估值!$E$6,deadline)/100000000))</f>
        <v>-</v>
      </c>
      <c r="O2541" s="36" t="str">
        <f t="shared" ca="1" si="205"/>
        <v>-</v>
      </c>
      <c r="T2541" s="64" t="s">
        <v>4978</v>
      </c>
      <c r="U2541" s="64" t="s">
        <v>4979</v>
      </c>
    </row>
    <row r="2542" spans="4:21">
      <c r="D2542" s="45" t="str">
        <f>IF(AND(行业估值!$B$39=$G2542,COUNTIF($G$2:$G$2552,$G2542)&gt;=1),COUNTIF($G$2:G2542,$G2542),"")</f>
        <v/>
      </c>
      <c r="E2542" s="65" t="str">
        <f t="shared" si="201"/>
        <v>600425.SH</v>
      </c>
      <c r="F2542" s="65" t="str">
        <f t="shared" si="202"/>
        <v>青松建化</v>
      </c>
      <c r="G2542" s="34" t="str">
        <f>IF(E2542="","",IF(行业估值!$C$5="申万行业",[1]!EM_S_INFO_INDUSTRY_SW2014(E2542,"1"),IF(行业估值!$C$5="证监会行业",[1]!EM_S_INFO_INDUSTRY_CSRC1(E2542,"1"),[1]!EM_S_INFO_INDUSTRY_EM2016(E2542,"1"))))</f>
        <v>建材</v>
      </c>
      <c r="H2542" s="34" t="str">
        <f>IF(E2542="","",IF($H$1="上证50",[1]!EM_S_INFO_COMPINDEX(E2542,"000016"),"")&amp;IF($H$1="上证180",[1]!EM_S_INFO_COMPINDEX(E2542,"000010"),"")&amp;IF($H$1="沪深300",[1]!EM_S_INFO_COMPINDEX(E2542,"000300"),"")&amp;IF(AND($H$1="上证A股",RIGHT(E2542,2)="SH"),"是","")&amp;IF(AND($H$1="深证A股",RIGHT(E2542,2)="SZ"),"是","")&amp;IF(AND($H$1="创业板",LEFT(E2542,1)-3=0),"是","")&amp;IF(AND($H$1="全部A股",E2542&lt;&gt;0),"是","")&amp;IF(AND($H$1="中小板",LEFT(E2542,3)="002"),"是",""))</f>
        <v>是</v>
      </c>
      <c r="I2542" s="46">
        <f ca="1">IF(E2542="","",IF(OR([1]!EM_S_VAL_MV(E2542,deadline)="",[1]!EM_S_VAL_MV(E2542,deadline)="--",[1]!EM_S_VAL_MV(E2542,deadline)="null"),0,[1]!EM_S_VAL_MV(E2542,deadline)/100000000))</f>
        <v>50.739475164799998</v>
      </c>
      <c r="J2542" s="46">
        <f ca="1">IF(E2542="","",IF(RIGHT(LEFT($J$1,6),3)="TTM",[1]!EM_S_FA_PROFIT_TTM(E2542,LEFT(RIGHT($J$1,11),10),1)/100000000,[1]!EM_S_STM07_IS(E2542,61,LEFT(RIGHT($J$1,5),4)&amp;"-12-31",1)/100000000))</f>
        <v>3.6747419893000002</v>
      </c>
      <c r="K2542" s="36">
        <f t="shared" ca="1" si="203"/>
        <v>13.807629300925516</v>
      </c>
      <c r="L2542" s="46">
        <f ca="1">IF(E2542="","",IF(ISERROR(IF(行业估值!$E$7="最新年报",[1]!EM_S_STM07_BS(E2542,140,LEFT(RIGHT($L$1,5),4)&amp;"-12-31",1)/100000000,[1]!EM_S_STM07_BS(E2542,140,LEFT(RIGHT($L$1,11),10),1)/100000000)),0,IF(行业估值!$E$7="最新年报",[1]!EM_S_STM07_BS(E2542,140,LEFT(RIGHT($L$1,5),4)&amp;"-12-31",1)/100000000,[1]!EM_S_STM07_BS(E2542,140,LEFT(RIGHT($L$1,11),10),1)/100000000)))</f>
        <v>46.704269647499999</v>
      </c>
      <c r="M2542" s="36">
        <f t="shared" ca="1" si="204"/>
        <v>1.0863990711717724</v>
      </c>
      <c r="N2542" s="37" t="str">
        <f ca="1">IF(E2542="","",IF(ISERROR([1]!EM_S_EST_NETPROFIT(E2542,行业估值!$E$6,deadline)/100000000),"-",[1]!EM_S_EST_NETPROFIT(E2542,行业估值!$E$6,deadline)/100000000))</f>
        <v>-</v>
      </c>
      <c r="O2542" s="36" t="str">
        <f t="shared" ca="1" si="205"/>
        <v>-</v>
      </c>
      <c r="T2542" s="64" t="s">
        <v>4980</v>
      </c>
      <c r="U2542" s="64" t="s">
        <v>4981</v>
      </c>
    </row>
    <row r="2543" spans="4:21">
      <c r="D2543" s="45" t="str">
        <f>IF(AND(行业估值!$B$39=$G2543,COUNTIF($G$2:$G$2552,$G2543)&gt;=1),COUNTIF($G$2:G2543,$G2543),"")</f>
        <v/>
      </c>
      <c r="E2543" s="65" t="str">
        <f t="shared" si="201"/>
        <v>600426.SH</v>
      </c>
      <c r="F2543" s="65" t="str">
        <f t="shared" si="202"/>
        <v>华鲁恒升</v>
      </c>
      <c r="G2543" s="34" t="str">
        <f>IF(E2543="","",IF(行业估值!$C$5="申万行业",[1]!EM_S_INFO_INDUSTRY_SW2014(E2543,"1"),IF(行业估值!$C$5="证监会行业",[1]!EM_S_INFO_INDUSTRY_CSRC1(E2543,"1"),[1]!EM_S_INFO_INDUSTRY_EM2016(E2543,"1"))))</f>
        <v>基础化工</v>
      </c>
      <c r="H2543" s="34" t="str">
        <f>IF(E2543="","",IF($H$1="上证50",[1]!EM_S_INFO_COMPINDEX(E2543,"000016"),"")&amp;IF($H$1="上证180",[1]!EM_S_INFO_COMPINDEX(E2543,"000010"),"")&amp;IF($H$1="沪深300",[1]!EM_S_INFO_COMPINDEX(E2543,"000300"),"")&amp;IF(AND($H$1="上证A股",RIGHT(E2543,2)="SH"),"是","")&amp;IF(AND($H$1="深证A股",RIGHT(E2543,2)="SZ"),"是","")&amp;IF(AND($H$1="创业板",LEFT(E2543,1)-3=0),"是","")&amp;IF(AND($H$1="全部A股",E2543&lt;&gt;0),"是","")&amp;IF(AND($H$1="中小板",LEFT(E2543,3)="002"),"是",""))</f>
        <v>是</v>
      </c>
      <c r="I2543" s="46">
        <f ca="1">IF(E2543="","",IF(OR([1]!EM_S_VAL_MV(E2543,deadline)="",[1]!EM_S_VAL_MV(E2543,deadline)="--",[1]!EM_S_VAL_MV(E2543,deadline)="null"),0,[1]!EM_S_VAL_MV(E2543,deadline)/100000000))</f>
        <v>276.20682555000002</v>
      </c>
      <c r="J2543" s="46">
        <f ca="1">IF(E2543="","",IF(RIGHT(LEFT($J$1,6),3)="TTM",[1]!EM_S_FA_PROFIT_TTM(E2543,LEFT(RIGHT($J$1,11),10),1)/100000000,[1]!EM_S_STM07_IS(E2543,61,LEFT(RIGHT($J$1,5),4)&amp;"-12-31",1)/100000000))</f>
        <v>23.974599616799999</v>
      </c>
      <c r="K2543" s="36">
        <f t="shared" ca="1" si="203"/>
        <v>11.520810773267321</v>
      </c>
      <c r="L2543" s="46">
        <f ca="1">IF(E2543="","",IF(ISERROR(IF(行业估值!$E$7="最新年报",[1]!EM_S_STM07_BS(E2543,140,LEFT(RIGHT($L$1,5),4)&amp;"-12-31",1)/100000000,[1]!EM_S_STM07_BS(E2543,140,LEFT(RIGHT($L$1,11),10),1)/100000000)),0,IF(行业估值!$E$7="最新年报",[1]!EM_S_STM07_BS(E2543,140,LEFT(RIGHT($L$1,5),4)&amp;"-12-31",1)/100000000,[1]!EM_S_STM07_BS(E2543,140,LEFT(RIGHT($L$1,11),10),1)/100000000)))</f>
        <v>136.75054135560001</v>
      </c>
      <c r="M2543" s="36">
        <f t="shared" ca="1" si="204"/>
        <v>2.0197859753385847</v>
      </c>
      <c r="N2543" s="37">
        <f ca="1">IF(E2543="","",IF(ISERROR([1]!EM_S_EST_NETPROFIT(E2543,行业估值!$E$6,deadline)/100000000),"-",[1]!EM_S_EST_NETPROFIT(E2543,行业估值!$E$6,deadline)/100000000))</f>
        <v>25.493993939393938</v>
      </c>
      <c r="O2543" s="36">
        <f t="shared" ca="1" si="205"/>
        <v>10.83419201426884</v>
      </c>
      <c r="T2543" s="64" t="s">
        <v>4982</v>
      </c>
      <c r="U2543" s="64" t="s">
        <v>4983</v>
      </c>
    </row>
    <row r="2544" spans="4:21">
      <c r="D2544" s="45" t="str">
        <f>IF(AND(行业估值!$B$39=$G2544,COUNTIF($G$2:$G$2552,$G2544)&gt;=1),COUNTIF($G$2:G2544,$G2544),"")</f>
        <v/>
      </c>
      <c r="E2544" s="65" t="str">
        <f t="shared" si="201"/>
        <v>600428.SH</v>
      </c>
      <c r="F2544" s="65" t="str">
        <f t="shared" si="202"/>
        <v>中远海特</v>
      </c>
      <c r="G2544" s="34" t="str">
        <f>IF(E2544="","",IF(行业估值!$C$5="申万行业",[1]!EM_S_INFO_INDUSTRY_SW2014(E2544,"1"),IF(行业估值!$C$5="证监会行业",[1]!EM_S_INFO_INDUSTRY_CSRC1(E2544,"1"),[1]!EM_S_INFO_INDUSTRY_EM2016(E2544,"1"))))</f>
        <v>交通运输</v>
      </c>
      <c r="H2544" s="34" t="str">
        <f>IF(E2544="","",IF($H$1="上证50",[1]!EM_S_INFO_COMPINDEX(E2544,"000016"),"")&amp;IF($H$1="上证180",[1]!EM_S_INFO_COMPINDEX(E2544,"000010"),"")&amp;IF($H$1="沪深300",[1]!EM_S_INFO_COMPINDEX(E2544,"000300"),"")&amp;IF(AND($H$1="上证A股",RIGHT(E2544,2)="SH"),"是","")&amp;IF(AND($H$1="深证A股",RIGHT(E2544,2)="SZ"),"是","")&amp;IF(AND($H$1="创业板",LEFT(E2544,1)-3=0),"是","")&amp;IF(AND($H$1="全部A股",E2544&lt;&gt;0),"是","")&amp;IF(AND($H$1="中小板",LEFT(E2544,3)="002"),"是",""))</f>
        <v>是</v>
      </c>
      <c r="I2544" s="46">
        <f ca="1">IF(E2544="","",IF(OR([1]!EM_S_VAL_MV(E2544,deadline)="",[1]!EM_S_VAL_MV(E2544,deadline)="--",[1]!EM_S_VAL_MV(E2544,deadline)="null"),0,[1]!EM_S_VAL_MV(E2544,deadline)/100000000))</f>
        <v>75.776772216300003</v>
      </c>
      <c r="J2544" s="46">
        <f ca="1">IF(E2544="","",IF(RIGHT(LEFT($J$1,6),3)="TTM",[1]!EM_S_FA_PROFIT_TTM(E2544,LEFT(RIGHT($J$1,11),10),1)/100000000,[1]!EM_S_STM07_IS(E2544,61,LEFT(RIGHT($J$1,5),4)&amp;"-12-31",1)/100000000))</f>
        <v>1.0311095554</v>
      </c>
      <c r="K2544" s="36">
        <f t="shared" ca="1" si="203"/>
        <v>73.490514969482362</v>
      </c>
      <c r="L2544" s="46">
        <f ca="1">IF(E2544="","",IF(ISERROR(IF(行业估值!$E$7="最新年报",[1]!EM_S_STM07_BS(E2544,140,LEFT(RIGHT($L$1,5),4)&amp;"-12-31",1)/100000000,[1]!EM_S_STM07_BS(E2544,140,LEFT(RIGHT($L$1,11),10),1)/100000000)),0,IF(行业估值!$E$7="最新年报",[1]!EM_S_STM07_BS(E2544,140,LEFT(RIGHT($L$1,5),4)&amp;"-12-31",1)/100000000,[1]!EM_S_STM07_BS(E2544,140,LEFT(RIGHT($L$1,11),10),1)/100000000)))</f>
        <v>98.212133068200004</v>
      </c>
      <c r="M2544" s="36">
        <f t="shared" ca="1" si="204"/>
        <v>0.77156222809741293</v>
      </c>
      <c r="N2544" s="37">
        <f ca="1">IF(E2544="","",IF(ISERROR([1]!EM_S_EST_NETPROFIT(E2544,行业估值!$E$6,deadline)/100000000),"-",[1]!EM_S_EST_NETPROFIT(E2544,行业估值!$E$6,deadline)/100000000))</f>
        <v>1.9173333333333333</v>
      </c>
      <c r="O2544" s="36">
        <f t="shared" ca="1" si="205"/>
        <v>39.521960474426287</v>
      </c>
      <c r="T2544" s="64" t="s">
        <v>4984</v>
      </c>
      <c r="U2544" s="64" t="s">
        <v>4985</v>
      </c>
    </row>
    <row r="2545" spans="4:21">
      <c r="D2545" s="45" t="str">
        <f>IF(AND(行业估值!$B$39=$G2545,COUNTIF($G$2:$G$2552,$G2545)&gt;=1),COUNTIF($G$2:G2545,$G2545),"")</f>
        <v/>
      </c>
      <c r="E2545" s="65" t="str">
        <f t="shared" si="201"/>
        <v>600429.SH</v>
      </c>
      <c r="F2545" s="65" t="str">
        <f t="shared" si="202"/>
        <v>三元股份</v>
      </c>
      <c r="G2545" s="34" t="str">
        <f>IF(E2545="","",IF(行业估值!$C$5="申万行业",[1]!EM_S_INFO_INDUSTRY_SW2014(E2545,"1"),IF(行业估值!$C$5="证监会行业",[1]!EM_S_INFO_INDUSTRY_CSRC1(E2545,"1"),[1]!EM_S_INFO_INDUSTRY_EM2016(E2545,"1"))))</f>
        <v>食品饮料</v>
      </c>
      <c r="H2545" s="34" t="str">
        <f>IF(E2545="","",IF($H$1="上证50",[1]!EM_S_INFO_COMPINDEX(E2545,"000016"),"")&amp;IF($H$1="上证180",[1]!EM_S_INFO_COMPINDEX(E2545,"000010"),"")&amp;IF($H$1="沪深300",[1]!EM_S_INFO_COMPINDEX(E2545,"000300"),"")&amp;IF(AND($H$1="上证A股",RIGHT(E2545,2)="SH"),"是","")&amp;IF(AND($H$1="深证A股",RIGHT(E2545,2)="SZ"),"是","")&amp;IF(AND($H$1="创业板",LEFT(E2545,1)-3=0),"是","")&amp;IF(AND($H$1="全部A股",E2545&lt;&gt;0),"是","")&amp;IF(AND($H$1="中小板",LEFT(E2545,3)="002"),"是",""))</f>
        <v>是</v>
      </c>
      <c r="I2545" s="46">
        <f ca="1">IF(E2545="","",IF(OR([1]!EM_S_VAL_MV(E2545,deadline)="",[1]!EM_S_VAL_MV(E2545,deadline)="--",[1]!EM_S_VAL_MV(E2545,deadline)="null"),0,[1]!EM_S_VAL_MV(E2545,deadline)/100000000))</f>
        <v>77.273963181599996</v>
      </c>
      <c r="J2545" s="46">
        <f ca="1">IF(E2545="","",IF(RIGHT(LEFT($J$1,6),3)="TTM",[1]!EM_S_FA_PROFIT_TTM(E2545,LEFT(RIGHT($J$1,11),10),1)/100000000,[1]!EM_S_STM07_IS(E2545,61,LEFT(RIGHT($J$1,5),4)&amp;"-12-31",1)/100000000))</f>
        <v>3.0232880448000001</v>
      </c>
      <c r="K2545" s="36">
        <f t="shared" ca="1" si="203"/>
        <v>25.559576870126481</v>
      </c>
      <c r="L2545" s="46">
        <f ca="1">IF(E2545="","",IF(ISERROR(IF(行业估值!$E$7="最新年报",[1]!EM_S_STM07_BS(E2545,140,LEFT(RIGHT($L$1,5),4)&amp;"-12-31",1)/100000000,[1]!EM_S_STM07_BS(E2545,140,LEFT(RIGHT($L$1,11),10),1)/100000000)),0,IF(行业估值!$E$7="最新年报",[1]!EM_S_STM07_BS(E2545,140,LEFT(RIGHT($L$1,5),4)&amp;"-12-31",1)/100000000,[1]!EM_S_STM07_BS(E2545,140,LEFT(RIGHT($L$1,11),10),1)/100000000)))</f>
        <v>51.412623418999999</v>
      </c>
      <c r="M2545" s="36">
        <f t="shared" ca="1" si="204"/>
        <v>1.5030153694324555</v>
      </c>
      <c r="N2545" s="37">
        <f ca="1">IF(E2545="","",IF(ISERROR([1]!EM_S_EST_NETPROFIT(E2545,行业估值!$E$6,deadline)/100000000),"-",[1]!EM_S_EST_NETPROFIT(E2545,行业估值!$E$6,deadline)/100000000))</f>
        <v>2.4</v>
      </c>
      <c r="O2545" s="36">
        <f t="shared" ca="1" si="205"/>
        <v>32.197484658999997</v>
      </c>
      <c r="T2545" s="64" t="s">
        <v>4986</v>
      </c>
      <c r="U2545" s="64" t="s">
        <v>4987</v>
      </c>
    </row>
    <row r="2546" spans="4:21">
      <c r="D2546" s="45" t="str">
        <f>IF(AND(行业估值!$B$39=$G2546,COUNTIF($G$2:$G$2552,$G2546)&gt;=1),COUNTIF($G$2:G2546,$G2546),"")</f>
        <v/>
      </c>
      <c r="E2546" s="65" t="str">
        <f t="shared" si="201"/>
        <v>600433.SH</v>
      </c>
      <c r="F2546" s="65" t="str">
        <f t="shared" si="202"/>
        <v>冠豪高新</v>
      </c>
      <c r="G2546" s="34" t="str">
        <f>IF(E2546="","",IF(行业估值!$C$5="申万行业",[1]!EM_S_INFO_INDUSTRY_SW2014(E2546,"1"),IF(行业估值!$C$5="证监会行业",[1]!EM_S_INFO_INDUSTRY_CSRC1(E2546,"1"),[1]!EM_S_INFO_INDUSTRY_EM2016(E2546,"1"))))</f>
        <v>轻工制造</v>
      </c>
      <c r="H2546" s="34" t="str">
        <f>IF(E2546="","",IF($H$1="上证50",[1]!EM_S_INFO_COMPINDEX(E2546,"000016"),"")&amp;IF($H$1="上证180",[1]!EM_S_INFO_COMPINDEX(E2546,"000010"),"")&amp;IF($H$1="沪深300",[1]!EM_S_INFO_COMPINDEX(E2546,"000300"),"")&amp;IF(AND($H$1="上证A股",RIGHT(E2546,2)="SH"),"是","")&amp;IF(AND($H$1="深证A股",RIGHT(E2546,2)="SZ"),"是","")&amp;IF(AND($H$1="创业板",LEFT(E2546,1)-3=0),"是","")&amp;IF(AND($H$1="全部A股",E2546&lt;&gt;0),"是","")&amp;IF(AND($H$1="中小板",LEFT(E2546,3)="002"),"是",""))</f>
        <v>是</v>
      </c>
      <c r="I2546" s="46">
        <f ca="1">IF(E2546="","",IF(OR([1]!EM_S_VAL_MV(E2546,deadline)="",[1]!EM_S_VAL_MV(E2546,deadline)="--",[1]!EM_S_VAL_MV(E2546,deadline)="null"),0,[1]!EM_S_VAL_MV(E2546,deadline)/100000000))</f>
        <v>39.919304910199997</v>
      </c>
      <c r="J2546" s="46">
        <f ca="1">IF(E2546="","",IF(RIGHT(LEFT($J$1,6),3)="TTM",[1]!EM_S_FA_PROFIT_TTM(E2546,LEFT(RIGHT($J$1,11),10),1)/100000000,[1]!EM_S_STM07_IS(E2546,61,LEFT(RIGHT($J$1,5),4)&amp;"-12-31",1)/100000000))</f>
        <v>1.1210715118000001</v>
      </c>
      <c r="K2546" s="36">
        <f t="shared" ca="1" si="203"/>
        <v>35.60816994279454</v>
      </c>
      <c r="L2546" s="46">
        <f ca="1">IF(E2546="","",IF(ISERROR(IF(行业估值!$E$7="最新年报",[1]!EM_S_STM07_BS(E2546,140,LEFT(RIGHT($L$1,5),4)&amp;"-12-31",1)/100000000,[1]!EM_S_STM07_BS(E2546,140,LEFT(RIGHT($L$1,11),10),1)/100000000)),0,IF(行业估值!$E$7="最新年报",[1]!EM_S_STM07_BS(E2546,140,LEFT(RIGHT($L$1,5),4)&amp;"-12-31",1)/100000000,[1]!EM_S_STM07_BS(E2546,140,LEFT(RIGHT($L$1,11),10),1)/100000000)))</f>
        <v>26.289219176300001</v>
      </c>
      <c r="M2546" s="36">
        <f t="shared" ca="1" si="204"/>
        <v>1.5184667388747572</v>
      </c>
      <c r="N2546" s="37" t="str">
        <f ca="1">IF(E2546="","",IF(ISERROR([1]!EM_S_EST_NETPROFIT(E2546,行业估值!$E$6,deadline)/100000000),"-",[1]!EM_S_EST_NETPROFIT(E2546,行业估值!$E$6,deadline)/100000000))</f>
        <v>-</v>
      </c>
      <c r="O2546" s="36" t="str">
        <f t="shared" ca="1" si="205"/>
        <v>-</v>
      </c>
      <c r="T2546" s="64" t="s">
        <v>4988</v>
      </c>
      <c r="U2546" s="64" t="s">
        <v>4989</v>
      </c>
    </row>
    <row r="2547" spans="4:21">
      <c r="D2547" s="45" t="str">
        <f>IF(AND(行业估值!$B$39=$G2547,COUNTIF($G$2:$G$2552,$G2547)&gt;=1),COUNTIF($G$2:G2547,$G2547),"")</f>
        <v/>
      </c>
      <c r="E2547" s="65" t="str">
        <f t="shared" si="201"/>
        <v>600435.SH</v>
      </c>
      <c r="F2547" s="65" t="str">
        <f t="shared" si="202"/>
        <v>北方导航</v>
      </c>
      <c r="G2547" s="34" t="str">
        <f>IF(E2547="","",IF(行业估值!$C$5="申万行业",[1]!EM_S_INFO_INDUSTRY_SW2014(E2547,"1"),IF(行业估值!$C$5="证监会行业",[1]!EM_S_INFO_INDUSTRY_CSRC1(E2547,"1"),[1]!EM_S_INFO_INDUSTRY_EM2016(E2547,"1"))))</f>
        <v>国防与装备</v>
      </c>
      <c r="H2547" s="34" t="str">
        <f>IF(E2547="","",IF($H$1="上证50",[1]!EM_S_INFO_COMPINDEX(E2547,"000016"),"")&amp;IF($H$1="上证180",[1]!EM_S_INFO_COMPINDEX(E2547,"000010"),"")&amp;IF($H$1="沪深300",[1]!EM_S_INFO_COMPINDEX(E2547,"000300"),"")&amp;IF(AND($H$1="上证A股",RIGHT(E2547,2)="SH"),"是","")&amp;IF(AND($H$1="深证A股",RIGHT(E2547,2)="SZ"),"是","")&amp;IF(AND($H$1="创业板",LEFT(E2547,1)-3=0),"是","")&amp;IF(AND($H$1="全部A股",E2547&lt;&gt;0),"是","")&amp;IF(AND($H$1="中小板",LEFT(E2547,3)="002"),"是",""))</f>
        <v>是</v>
      </c>
      <c r="I2547" s="46">
        <f ca="1">IF(E2547="","",IF(OR([1]!EM_S_VAL_MV(E2547,deadline)="",[1]!EM_S_VAL_MV(E2547,deadline)="--",[1]!EM_S_VAL_MV(E2547,deadline)="null"),0,[1]!EM_S_VAL_MV(E2547,deadline)/100000000))</f>
        <v>117.954144</v>
      </c>
      <c r="J2547" s="46">
        <f ca="1">IF(E2547="","",IF(RIGHT(LEFT($J$1,6),3)="TTM",[1]!EM_S_FA_PROFIT_TTM(E2547,LEFT(RIGHT($J$1,11),10),1)/100000000,[1]!EM_S_STM07_IS(E2547,61,LEFT(RIGHT($J$1,5),4)&amp;"-12-31",1)/100000000))</f>
        <v>1.2821501237999999</v>
      </c>
      <c r="K2547" s="36">
        <f t="shared" ca="1" si="203"/>
        <v>91.997139656634644</v>
      </c>
      <c r="L2547" s="46">
        <f ca="1">IF(E2547="","",IF(ISERROR(IF(行业估值!$E$7="最新年报",[1]!EM_S_STM07_BS(E2547,140,LEFT(RIGHT($L$1,5),4)&amp;"-12-31",1)/100000000,[1]!EM_S_STM07_BS(E2547,140,LEFT(RIGHT($L$1,11),10),1)/100000000)),0,IF(行业估值!$E$7="最新年报",[1]!EM_S_STM07_BS(E2547,140,LEFT(RIGHT($L$1,5),4)&amp;"-12-31",1)/100000000,[1]!EM_S_STM07_BS(E2547,140,LEFT(RIGHT($L$1,11),10),1)/100000000)))</f>
        <v>21.2992442856</v>
      </c>
      <c r="M2547" s="36">
        <f t="shared" ca="1" si="204"/>
        <v>5.537949723396828</v>
      </c>
      <c r="N2547" s="37">
        <f ca="1">IF(E2547="","",IF(ISERROR([1]!EM_S_EST_NETPROFIT(E2547,行业估值!$E$6,deadline)/100000000),"-",[1]!EM_S_EST_NETPROFIT(E2547,行业估值!$E$6,deadline)/100000000))</f>
        <v>0.56999999999999995</v>
      </c>
      <c r="O2547" s="36">
        <f t="shared" ca="1" si="205"/>
        <v>206.93709473684211</v>
      </c>
      <c r="T2547" s="64" t="s">
        <v>4990</v>
      </c>
      <c r="U2547" s="64" t="s">
        <v>4991</v>
      </c>
    </row>
    <row r="2548" spans="4:21">
      <c r="D2548" s="45" t="str">
        <f>IF(AND(行业估值!$B$39=$G2548,COUNTIF($G$2:$G$2552,$G2548)&gt;=1),COUNTIF($G$2:G2548,$G2548),"")</f>
        <v/>
      </c>
      <c r="E2548" s="65" t="str">
        <f t="shared" si="201"/>
        <v>600436.SH</v>
      </c>
      <c r="F2548" s="65" t="str">
        <f t="shared" si="202"/>
        <v>片仔癀</v>
      </c>
      <c r="G2548" s="34" t="str">
        <f>IF(E2548="","",IF(行业估值!$C$5="申万行业",[1]!EM_S_INFO_INDUSTRY_SW2014(E2548,"1"),IF(行业估值!$C$5="证监会行业",[1]!EM_S_INFO_INDUSTRY_CSRC1(E2548,"1"),[1]!EM_S_INFO_INDUSTRY_EM2016(E2548,"1"))))</f>
        <v>医药生物</v>
      </c>
      <c r="H2548" s="34" t="str">
        <f>IF(E2548="","",IF($H$1="上证50",[1]!EM_S_INFO_COMPINDEX(E2548,"000016"),"")&amp;IF($H$1="上证180",[1]!EM_S_INFO_COMPINDEX(E2548,"000010"),"")&amp;IF($H$1="沪深300",[1]!EM_S_INFO_COMPINDEX(E2548,"000300"),"")&amp;IF(AND($H$1="上证A股",RIGHT(E2548,2)="SH"),"是","")&amp;IF(AND($H$1="深证A股",RIGHT(E2548,2)="SZ"),"是","")&amp;IF(AND($H$1="创业板",LEFT(E2548,1)-3=0),"是","")&amp;IF(AND($H$1="全部A股",E2548&lt;&gt;0),"是","")&amp;IF(AND($H$1="中小板",LEFT(E2548,3)="002"),"是",""))</f>
        <v>是</v>
      </c>
      <c r="I2548" s="46">
        <f ca="1">IF(E2548="","",IF(OR([1]!EM_S_VAL_MV(E2548,deadline)="",[1]!EM_S_VAL_MV(E2548,deadline)="--",[1]!EM_S_VAL_MV(E2548,deadline)="null"),0,[1]!EM_S_VAL_MV(E2548,deadline)/100000000))</f>
        <v>613.09094880199996</v>
      </c>
      <c r="J2548" s="46">
        <f ca="1">IF(E2548="","",IF(RIGHT(LEFT($J$1,6),3)="TTM",[1]!EM_S_FA_PROFIT_TTM(E2548,LEFT(RIGHT($J$1,11),10),1)/100000000,[1]!EM_S_STM07_IS(E2548,61,LEFT(RIGHT($J$1,5),4)&amp;"-12-31",1)/100000000))</f>
        <v>13.389988862499999</v>
      </c>
      <c r="K2548" s="36">
        <f t="shared" ca="1" si="203"/>
        <v>45.787263536792203</v>
      </c>
      <c r="L2548" s="46">
        <f ca="1">IF(E2548="","",IF(ISERROR(IF(行业估值!$E$7="最新年报",[1]!EM_S_STM07_BS(E2548,140,LEFT(RIGHT($L$1,5),4)&amp;"-12-31",1)/100000000,[1]!EM_S_STM07_BS(E2548,140,LEFT(RIGHT($L$1,11),10),1)/100000000)),0,IF(行业估值!$E$7="最新年报",[1]!EM_S_STM07_BS(E2548,140,LEFT(RIGHT($L$1,5),4)&amp;"-12-31",1)/100000000,[1]!EM_S_STM07_BS(E2548,140,LEFT(RIGHT($L$1,11),10),1)/100000000)))</f>
        <v>62.790785001800003</v>
      </c>
      <c r="M2548" s="36">
        <f t="shared" ca="1" si="204"/>
        <v>9.7640274569656142</v>
      </c>
      <c r="N2548" s="37">
        <f ca="1">IF(E2548="","",IF(ISERROR([1]!EM_S_EST_NETPROFIT(E2548,行业估值!$E$6,deadline)/100000000),"-",[1]!EM_S_EST_NETPROFIT(E2548,行业估值!$E$6,deadline)/100000000))</f>
        <v>14.22793157894737</v>
      </c>
      <c r="O2548" s="36">
        <f t="shared" ca="1" si="205"/>
        <v>43.090659060321293</v>
      </c>
      <c r="T2548" s="64" t="s">
        <v>4992</v>
      </c>
      <c r="U2548" s="64" t="s">
        <v>4993</v>
      </c>
    </row>
    <row r="2549" spans="4:21">
      <c r="D2549" s="45" t="str">
        <f>IF(AND(行业估值!$B$39=$G2549,COUNTIF($G$2:$G$2552,$G2549)&gt;=1),COUNTIF($G$2:G2549,$G2549),"")</f>
        <v/>
      </c>
      <c r="E2549" s="65" t="str">
        <f t="shared" si="201"/>
        <v>600438.SH</v>
      </c>
      <c r="F2549" s="65" t="str">
        <f t="shared" si="202"/>
        <v>通威股份</v>
      </c>
      <c r="G2549" s="34" t="str">
        <f>IF(E2549="","",IF(行业估值!$C$5="申万行业",[1]!EM_S_INFO_INDUSTRY_SW2014(E2549,"1"),IF(行业估值!$C$5="证监会行业",[1]!EM_S_INFO_INDUSTRY_CSRC1(E2549,"1"),[1]!EM_S_INFO_INDUSTRY_EM2016(E2549,"1"))))</f>
        <v>农林牧渔</v>
      </c>
      <c r="H2549" s="34" t="str">
        <f>IF(E2549="","",IF($H$1="上证50",[1]!EM_S_INFO_COMPINDEX(E2549,"000016"),"")&amp;IF($H$1="上证180",[1]!EM_S_INFO_COMPINDEX(E2549,"000010"),"")&amp;IF($H$1="沪深300",[1]!EM_S_INFO_COMPINDEX(E2549,"000300"),"")&amp;IF(AND($H$1="上证A股",RIGHT(E2549,2)="SH"),"是","")&amp;IF(AND($H$1="深证A股",RIGHT(E2549,2)="SZ"),"是","")&amp;IF(AND($H$1="创业板",LEFT(E2549,1)-3=0),"是","")&amp;IF(AND($H$1="全部A股",E2549&lt;&gt;0),"是","")&amp;IF(AND($H$1="中小板",LEFT(E2549,3)="002"),"是",""))</f>
        <v>是</v>
      </c>
      <c r="I2549" s="46">
        <f ca="1">IF(E2549="","",IF(OR([1]!EM_S_VAL_MV(E2549,deadline)="",[1]!EM_S_VAL_MV(E2549,deadline)="--",[1]!EM_S_VAL_MV(E2549,deadline)="null"),0,[1]!EM_S_VAL_MV(E2549,deadline)/100000000))</f>
        <v>478.72271989620003</v>
      </c>
      <c r="J2549" s="46">
        <f ca="1">IF(E2549="","",IF(RIGHT(LEFT($J$1,6),3)="TTM",[1]!EM_S_FA_PROFIT_TTM(E2549,LEFT(RIGHT($J$1,11),10),1)/100000000,[1]!EM_S_STM07_IS(E2549,61,LEFT(RIGHT($J$1,5),4)&amp;"-12-31",1)/100000000))</f>
        <v>26.351668420399999</v>
      </c>
      <c r="K2549" s="36">
        <f t="shared" ca="1" si="203"/>
        <v>18.166694884700334</v>
      </c>
      <c r="L2549" s="46">
        <f ca="1">IF(E2549="","",IF(ISERROR(IF(行业估值!$E$7="最新年报",[1]!EM_S_STM07_BS(E2549,140,LEFT(RIGHT($L$1,5),4)&amp;"-12-31",1)/100000000,[1]!EM_S_STM07_BS(E2549,140,LEFT(RIGHT($L$1,11),10),1)/100000000)),0,IF(行业估值!$E$7="最新年报",[1]!EM_S_STM07_BS(E2549,140,LEFT(RIGHT($L$1,5),4)&amp;"-12-31",1)/100000000,[1]!EM_S_STM07_BS(E2549,140,LEFT(RIGHT($L$1,11),10),1)/100000000)))</f>
        <v>172.0704121281</v>
      </c>
      <c r="M2549" s="36">
        <f t="shared" ca="1" si="204"/>
        <v>2.7821326977459018</v>
      </c>
      <c r="N2549" s="37">
        <f ca="1">IF(E2549="","",IF(ISERROR([1]!EM_S_EST_NETPROFIT(E2549,行业估值!$E$6,deadline)/100000000),"-",[1]!EM_S_EST_NETPROFIT(E2549,行业估值!$E$6,deadline)/100000000))</f>
        <v>30.75274117647059</v>
      </c>
      <c r="O2549" s="36">
        <f t="shared" ca="1" si="205"/>
        <v>15.566830844415209</v>
      </c>
      <c r="T2549" s="64" t="s">
        <v>4994</v>
      </c>
      <c r="U2549" s="64" t="s">
        <v>4995</v>
      </c>
    </row>
    <row r="2550" spans="4:21">
      <c r="D2550" s="45" t="str">
        <f>IF(AND(行业估值!$B$39=$G2550,COUNTIF($G$2:$G$2552,$G2550)&gt;=1),COUNTIF($G$2:G2550,$G2550),"")</f>
        <v/>
      </c>
      <c r="E2550" s="65" t="str">
        <f t="shared" si="201"/>
        <v>600439.SH</v>
      </c>
      <c r="F2550" s="65" t="str">
        <f t="shared" si="202"/>
        <v>瑞贝卡</v>
      </c>
      <c r="G2550" s="34" t="str">
        <f>IF(E2550="","",IF(行业估值!$C$5="申万行业",[1]!EM_S_INFO_INDUSTRY_SW2014(E2550,"1"),IF(行业估值!$C$5="证监会行业",[1]!EM_S_INFO_INDUSTRY_CSRC1(E2550,"1"),[1]!EM_S_INFO_INDUSTRY_EM2016(E2550,"1"))))</f>
        <v>轻工制造</v>
      </c>
      <c r="H2550" s="34" t="str">
        <f>IF(E2550="","",IF($H$1="上证50",[1]!EM_S_INFO_COMPINDEX(E2550,"000016"),"")&amp;IF($H$1="上证180",[1]!EM_S_INFO_COMPINDEX(E2550,"000010"),"")&amp;IF($H$1="沪深300",[1]!EM_S_INFO_COMPINDEX(E2550,"000300"),"")&amp;IF(AND($H$1="上证A股",RIGHT(E2550,2)="SH"),"是","")&amp;IF(AND($H$1="深证A股",RIGHT(E2550,2)="SZ"),"是","")&amp;IF(AND($H$1="创业板",LEFT(E2550,1)-3=0),"是","")&amp;IF(AND($H$1="全部A股",E2550&lt;&gt;0),"是","")&amp;IF(AND($H$1="中小板",LEFT(E2550,3)="002"),"是",""))</f>
        <v>是</v>
      </c>
      <c r="I2550" s="46">
        <f ca="1">IF(E2550="","",IF(OR([1]!EM_S_VAL_MV(E2550,deadline)="",[1]!EM_S_VAL_MV(E2550,deadline)="--",[1]!EM_S_VAL_MV(E2550,deadline)="null"),0,[1]!EM_S_VAL_MV(E2550,deadline)/100000000))</f>
        <v>38.034710783999998</v>
      </c>
      <c r="J2550" s="46">
        <f ca="1">IF(E2550="","",IF(RIGHT(LEFT($J$1,6),3)="TTM",[1]!EM_S_FA_PROFIT_TTM(E2550,LEFT(RIGHT($J$1,11),10),1)/100000000,[1]!EM_S_STM07_IS(E2550,61,LEFT(RIGHT($J$1,5),4)&amp;"-12-31",1)/100000000))</f>
        <v>2.3271026294000001</v>
      </c>
      <c r="K2550" s="36">
        <f t="shared" ca="1" si="203"/>
        <v>16.344234372596851</v>
      </c>
      <c r="L2550" s="46">
        <f ca="1">IF(E2550="","",IF(ISERROR(IF(行业估值!$E$7="最新年报",[1]!EM_S_STM07_BS(E2550,140,LEFT(RIGHT($L$1,5),4)&amp;"-12-31",1)/100000000,[1]!EM_S_STM07_BS(E2550,140,LEFT(RIGHT($L$1,11),10),1)/100000000)),0,IF(行业估值!$E$7="最新年报",[1]!EM_S_STM07_BS(E2550,140,LEFT(RIGHT($L$1,5),4)&amp;"-12-31",1)/100000000,[1]!EM_S_STM07_BS(E2550,140,LEFT(RIGHT($L$1,11),10),1)/100000000)))</f>
        <v>28.145975357299999</v>
      </c>
      <c r="M2550" s="36">
        <f t="shared" ca="1" si="204"/>
        <v>1.3513374577063728</v>
      </c>
      <c r="N2550" s="37">
        <f ca="1">IF(E2550="","",IF(ISERROR([1]!EM_S_EST_NETPROFIT(E2550,行业估值!$E$6,deadline)/100000000),"-",[1]!EM_S_EST_NETPROFIT(E2550,行业估值!$E$6,deadline)/100000000))</f>
        <v>2.64</v>
      </c>
      <c r="O2550" s="36">
        <f t="shared" ca="1" si="205"/>
        <v>14.407087418181817</v>
      </c>
      <c r="T2550" s="64" t="s">
        <v>4996</v>
      </c>
      <c r="U2550" s="64" t="s">
        <v>4997</v>
      </c>
    </row>
    <row r="2551" spans="4:21">
      <c r="D2551" s="45">
        <f>IF(AND(行业估值!$B$39=$G2551,COUNTIF($G$2:$G$2552,$G2551)&gt;=1),COUNTIF($G$2:G2551,$G2551),"")</f>
        <v>237</v>
      </c>
      <c r="E2551" s="65" t="str">
        <f t="shared" si="201"/>
        <v>600444.SH</v>
      </c>
      <c r="F2551" s="65" t="str">
        <f t="shared" si="202"/>
        <v>国机通用</v>
      </c>
      <c r="G2551" s="34" t="str">
        <f>IF(E2551="","",IF(行业估值!$C$5="申万行业",[1]!EM_S_INFO_INDUSTRY_SW2014(E2551,"1"),IF(行业估值!$C$5="证监会行业",[1]!EM_S_INFO_INDUSTRY_CSRC1(E2551,"1"),[1]!EM_S_INFO_INDUSTRY_EM2016(E2551,"1"))))</f>
        <v>机械设备</v>
      </c>
      <c r="H2551" s="34" t="str">
        <f>IF(E2551="","",IF($H$1="上证50",[1]!EM_S_INFO_COMPINDEX(E2551,"000016"),"")&amp;IF($H$1="上证180",[1]!EM_S_INFO_COMPINDEX(E2551,"000010"),"")&amp;IF($H$1="沪深300",[1]!EM_S_INFO_COMPINDEX(E2551,"000300"),"")&amp;IF(AND($H$1="上证A股",RIGHT(E2551,2)="SH"),"是","")&amp;IF(AND($H$1="深证A股",RIGHT(E2551,2)="SZ"),"是","")&amp;IF(AND($H$1="创业板",LEFT(E2551,1)-3=0),"是","")&amp;IF(AND($H$1="全部A股",E2551&lt;&gt;0),"是","")&amp;IF(AND($H$1="中小板",LEFT(E2551,3)="002"),"是",""))</f>
        <v>是</v>
      </c>
      <c r="I2551" s="46">
        <f ca="1">IF(E2551="","",IF(OR([1]!EM_S_VAL_MV(E2551,deadline)="",[1]!EM_S_VAL_MV(E2551,deadline)="--",[1]!EM_S_VAL_MV(E2551,deadline)="null"),0,[1]!EM_S_VAL_MV(E2551,deadline)/100000000))</f>
        <v>14.495771268</v>
      </c>
      <c r="J2551" s="46">
        <f ca="1">IF(E2551="","",IF(RIGHT(LEFT($J$1,6),3)="TTM",[1]!EM_S_FA_PROFIT_TTM(E2551,LEFT(RIGHT($J$1,11),10),1)/100000000,[1]!EM_S_STM07_IS(E2551,61,LEFT(RIGHT($J$1,5),4)&amp;"-12-31",1)/100000000))</f>
        <v>0.39990444749999998</v>
      </c>
      <c r="K2551" s="36">
        <f t="shared" ca="1" si="203"/>
        <v>36.248087158370502</v>
      </c>
      <c r="L2551" s="46">
        <f ca="1">IF(E2551="","",IF(ISERROR(IF(行业估值!$E$7="最新年报",[1]!EM_S_STM07_BS(E2551,140,LEFT(RIGHT($L$1,5),4)&amp;"-12-31",1)/100000000,[1]!EM_S_STM07_BS(E2551,140,LEFT(RIGHT($L$1,11),10),1)/100000000)),0,IF(行业估值!$E$7="最新年报",[1]!EM_S_STM07_BS(E2551,140,LEFT(RIGHT($L$1,5),4)&amp;"-12-31",1)/100000000,[1]!EM_S_STM07_BS(E2551,140,LEFT(RIGHT($L$1,11),10),1)/100000000)))</f>
        <v>5.653192818</v>
      </c>
      <c r="M2551" s="36">
        <f t="shared" ca="1" si="204"/>
        <v>2.5641742170627659</v>
      </c>
      <c r="N2551" s="37" t="str">
        <f ca="1">IF(E2551="","",IF(ISERROR([1]!EM_S_EST_NETPROFIT(E2551,行业估值!$E$6,deadline)/100000000),"-",[1]!EM_S_EST_NETPROFIT(E2551,行业估值!$E$6,deadline)/100000000))</f>
        <v>-</v>
      </c>
      <c r="O2551" s="36" t="str">
        <f t="shared" ca="1" si="205"/>
        <v>-</v>
      </c>
      <c r="T2551" s="64" t="s">
        <v>4998</v>
      </c>
      <c r="U2551" s="64" t="s">
        <v>4999</v>
      </c>
    </row>
    <row r="2552" spans="4:21">
      <c r="D2552" s="45" t="str">
        <f>IF(AND(行业估值!$B$39=$G2552,COUNTIF($G$2:$G$2552,$G2552)&gt;=1),COUNTIF($G$2:G2552,$G2552),"")</f>
        <v/>
      </c>
      <c r="E2552" s="65" t="str">
        <f t="shared" si="201"/>
        <v>600446.SH</v>
      </c>
      <c r="F2552" s="65" t="str">
        <f t="shared" si="202"/>
        <v>金证股份</v>
      </c>
      <c r="G2552" s="34" t="str">
        <f>IF(E2552="","",IF(行业估值!$C$5="申万行业",[1]!EM_S_INFO_INDUSTRY_SW2014(E2552,"1"),IF(行业估值!$C$5="证监会行业",[1]!EM_S_INFO_INDUSTRY_CSRC1(E2552,"1"),[1]!EM_S_INFO_INDUSTRY_EM2016(E2552,"1"))))</f>
        <v>信息技术</v>
      </c>
      <c r="H2552" s="34" t="str">
        <f>IF(E2552="","",IF($H$1="上证50",[1]!EM_S_INFO_COMPINDEX(E2552,"000016"),"")&amp;IF($H$1="上证180",[1]!EM_S_INFO_COMPINDEX(E2552,"000010"),"")&amp;IF($H$1="沪深300",[1]!EM_S_INFO_COMPINDEX(E2552,"000300"),"")&amp;IF(AND($H$1="上证A股",RIGHT(E2552,2)="SH"),"是","")&amp;IF(AND($H$1="深证A股",RIGHT(E2552,2)="SZ"),"是","")&amp;IF(AND($H$1="创业板",LEFT(E2552,1)-3=0),"是","")&amp;IF(AND($H$1="全部A股",E2552&lt;&gt;0),"是","")&amp;IF(AND($H$1="中小板",LEFT(E2552,3)="002"),"是",""))</f>
        <v>是</v>
      </c>
      <c r="I2552" s="46">
        <f ca="1">IF(E2552="","",IF(OR([1]!EM_S_VAL_MV(E2552,deadline)="",[1]!EM_S_VAL_MV(E2552,deadline)="--",[1]!EM_S_VAL_MV(E2552,deadline)="null"),0,[1]!EM_S_VAL_MV(E2552,deadline)/100000000))</f>
        <v>158.40709310440002</v>
      </c>
      <c r="J2552" s="46">
        <f ca="1">IF(E2552="","",IF(RIGHT(LEFT($J$1,6),3)="TTM",[1]!EM_S_FA_PROFIT_TTM(E2552,LEFT(RIGHT($J$1,11),10),1)/100000000,[1]!EM_S_STM07_IS(E2552,61,LEFT(RIGHT($J$1,5),4)&amp;"-12-31",1)/100000000))</f>
        <v>-1.3165545031000001</v>
      </c>
      <c r="K2552" s="36">
        <f t="shared" ca="1" si="203"/>
        <v>-120.31943435035143</v>
      </c>
      <c r="L2552" s="46">
        <f ca="1">IF(E2552="","",IF(ISERROR(IF(行业估值!$E$7="最新年报",[1]!EM_S_STM07_BS(E2552,140,LEFT(RIGHT($L$1,5),4)&amp;"-12-31",1)/100000000,[1]!EM_S_STM07_BS(E2552,140,LEFT(RIGHT($L$1,11),10),1)/100000000)),0,IF(行业估值!$E$7="最新年报",[1]!EM_S_STM07_BS(E2552,140,LEFT(RIGHT($L$1,5),4)&amp;"-12-31",1)/100000000,[1]!EM_S_STM07_BS(E2552,140,LEFT(RIGHT($L$1,11),10),1)/100000000)))</f>
        <v>17.603529892800001</v>
      </c>
      <c r="M2552" s="36">
        <f t="shared" ca="1" si="204"/>
        <v>8.9985982396172659</v>
      </c>
      <c r="N2552" s="37" t="str">
        <f ca="1">IF(E2552="","",IF(ISERROR([1]!EM_S_EST_NETPROFIT(E2552,行业估值!$E$6,deadline)/100000000),"-",[1]!EM_S_EST_NETPROFIT(E2552,行业估值!$E$6,deadline)/100000000))</f>
        <v>-</v>
      </c>
      <c r="O2552" s="36" t="str">
        <f t="shared" ca="1" si="205"/>
        <v>-</v>
      </c>
      <c r="T2552" s="64" t="s">
        <v>5000</v>
      </c>
      <c r="U2552" s="64" t="s">
        <v>5001</v>
      </c>
    </row>
    <row r="2553" spans="4:21">
      <c r="D2553" s="45" t="str">
        <f>IF(AND(行业估值!$B$39=$G2553,COUNTIF($G$2:$G$2552,$G2553)&gt;=1),COUNTIF($G$2:G2553,$G2553),"")</f>
        <v/>
      </c>
      <c r="E2553" s="65" t="str">
        <f t="shared" si="201"/>
        <v>600448.SH</v>
      </c>
      <c r="F2553" s="65" t="str">
        <f t="shared" si="202"/>
        <v>华纺股份</v>
      </c>
      <c r="G2553" s="34" t="str">
        <f>IF(E2553="","",IF(行业估值!$C$5="申万行业",[1]!EM_S_INFO_INDUSTRY_SW2014(E2553,"1"),IF(行业估值!$C$5="证监会行业",[1]!EM_S_INFO_INDUSTRY_CSRC1(E2553,"1"),[1]!EM_S_INFO_INDUSTRY_EM2016(E2553,"1"))))</f>
        <v>纺织服装</v>
      </c>
      <c r="H2553" s="34" t="str">
        <f>IF(E2553="","",IF($H$1="上证50",[1]!EM_S_INFO_COMPINDEX(E2553,"000016"),"")&amp;IF($H$1="上证180",[1]!EM_S_INFO_COMPINDEX(E2553,"000010"),"")&amp;IF($H$1="沪深300",[1]!EM_S_INFO_COMPINDEX(E2553,"000300"),"")&amp;IF(AND($H$1="上证A股",RIGHT(E2553,2)="SH"),"是","")&amp;IF(AND($H$1="深证A股",RIGHT(E2553,2)="SZ"),"是","")&amp;IF(AND($H$1="创业板",LEFT(E2553,1)-3=0),"是","")&amp;IF(AND($H$1="全部A股",E2553&lt;&gt;0),"是","")&amp;IF(AND($H$1="中小板",LEFT(E2553,3)="002"),"是",""))</f>
        <v>是</v>
      </c>
      <c r="I2553" s="46">
        <f ca="1">IF(E2553="","",IF(OR([1]!EM_S_VAL_MV(E2553,deadline)="",[1]!EM_S_VAL_MV(E2553,deadline)="--",[1]!EM_S_VAL_MV(E2553,deadline)="null"),0,[1]!EM_S_VAL_MV(E2553,deadline)/100000000))</f>
        <v>26.714850646199999</v>
      </c>
      <c r="J2553" s="46">
        <f ca="1">IF(E2553="","",IF(RIGHT(LEFT($J$1,6),3)="TTM",[1]!EM_S_FA_PROFIT_TTM(E2553,LEFT(RIGHT($J$1,11),10),1)/100000000,[1]!EM_S_STM07_IS(E2553,61,LEFT(RIGHT($J$1,5),4)&amp;"-12-31",1)/100000000))</f>
        <v>7.2394266700000001E-2</v>
      </c>
      <c r="K2553" s="36">
        <f t="shared" ca="1" si="203"/>
        <v>369.01887212844713</v>
      </c>
      <c r="L2553" s="46">
        <f ca="1">IF(E2553="","",IF(ISERROR(IF(行业估值!$E$7="最新年报",[1]!EM_S_STM07_BS(E2553,140,LEFT(RIGHT($L$1,5),4)&amp;"-12-31",1)/100000000,[1]!EM_S_STM07_BS(E2553,140,LEFT(RIGHT($L$1,11),10),1)/100000000)),0,IF(行业估值!$E$7="最新年报",[1]!EM_S_STM07_BS(E2553,140,LEFT(RIGHT($L$1,5),4)&amp;"-12-31",1)/100000000,[1]!EM_S_STM07_BS(E2553,140,LEFT(RIGHT($L$1,11),10),1)/100000000)))</f>
        <v>14.8409925182</v>
      </c>
      <c r="M2553" s="36">
        <f t="shared" ca="1" si="204"/>
        <v>1.8000717009619602</v>
      </c>
      <c r="N2553" s="37" t="str">
        <f ca="1">IF(E2553="","",IF(ISERROR([1]!EM_S_EST_NETPROFIT(E2553,行业估值!$E$6,deadline)/100000000),"-",[1]!EM_S_EST_NETPROFIT(E2553,行业估值!$E$6,deadline)/100000000))</f>
        <v>-</v>
      </c>
      <c r="O2553" s="36" t="str">
        <f t="shared" ca="1" si="205"/>
        <v>-</v>
      </c>
      <c r="T2553" s="64" t="s">
        <v>5002</v>
      </c>
      <c r="U2553" s="64" t="s">
        <v>5003</v>
      </c>
    </row>
    <row r="2554" spans="4:21">
      <c r="D2554" s="45" t="str">
        <f>IF(AND(行业估值!$B$39=$G2554,COUNTIF($G$2:$G$2552,$G2554)&gt;=1),COUNTIF($G$2:G2554,$G2554),"")</f>
        <v/>
      </c>
      <c r="E2554" s="65" t="str">
        <f t="shared" si="201"/>
        <v>600449.SH</v>
      </c>
      <c r="F2554" s="65" t="str">
        <f t="shared" si="202"/>
        <v>宁夏建材</v>
      </c>
      <c r="G2554" s="34" t="str">
        <f>IF(E2554="","",IF(行业估值!$C$5="申万行业",[1]!EM_S_INFO_INDUSTRY_SW2014(E2554,"1"),IF(行业估值!$C$5="证监会行业",[1]!EM_S_INFO_INDUSTRY_CSRC1(E2554,"1"),[1]!EM_S_INFO_INDUSTRY_EM2016(E2554,"1"))))</f>
        <v>建材</v>
      </c>
      <c r="H2554" s="34" t="str">
        <f>IF(E2554="","",IF($H$1="上证50",[1]!EM_S_INFO_COMPINDEX(E2554,"000016"),"")&amp;IF($H$1="上证180",[1]!EM_S_INFO_COMPINDEX(E2554,"000010"),"")&amp;IF($H$1="沪深300",[1]!EM_S_INFO_COMPINDEX(E2554,"000300"),"")&amp;IF(AND($H$1="上证A股",RIGHT(E2554,2)="SH"),"是","")&amp;IF(AND($H$1="深证A股",RIGHT(E2554,2)="SZ"),"是","")&amp;IF(AND($H$1="创业板",LEFT(E2554,1)-3=0),"是","")&amp;IF(AND($H$1="全部A股",E2554&lt;&gt;0),"是","")&amp;IF(AND($H$1="中小板",LEFT(E2554,3)="002"),"是",""))</f>
        <v>是</v>
      </c>
      <c r="I2554" s="46">
        <f ca="1">IF(E2554="","",IF(OR([1]!EM_S_VAL_MV(E2554,deadline)="",[1]!EM_S_VAL_MV(E2554,deadline)="--",[1]!EM_S_VAL_MV(E2554,deadline)="null"),0,[1]!EM_S_VAL_MV(E2554,deadline)/100000000))</f>
        <v>48.870102492400001</v>
      </c>
      <c r="J2554" s="46">
        <f ca="1">IF(E2554="","",IF(RIGHT(LEFT($J$1,6),3)="TTM",[1]!EM_S_FA_PROFIT_TTM(E2554,LEFT(RIGHT($J$1,11),10),1)/100000000,[1]!EM_S_STM07_IS(E2554,61,LEFT(RIGHT($J$1,5),4)&amp;"-12-31",1)/100000000))</f>
        <v>7.6709192497999998</v>
      </c>
      <c r="K2554" s="36">
        <f t="shared" ca="1" si="203"/>
        <v>6.3708273938190869</v>
      </c>
      <c r="L2554" s="46">
        <f ca="1">IF(E2554="","",IF(ISERROR(IF(行业估值!$E$7="最新年报",[1]!EM_S_STM07_BS(E2554,140,LEFT(RIGHT($L$1,5),4)&amp;"-12-31",1)/100000000,[1]!EM_S_STM07_BS(E2554,140,LEFT(RIGHT($L$1,11),10),1)/100000000)),0,IF(行业估值!$E$7="最新年报",[1]!EM_S_STM07_BS(E2554,140,LEFT(RIGHT($L$1,5),4)&amp;"-12-31",1)/100000000,[1]!EM_S_STM07_BS(E2554,140,LEFT(RIGHT($L$1,11),10),1)/100000000)))</f>
        <v>54.288523104200003</v>
      </c>
      <c r="M2554" s="36">
        <f t="shared" ca="1" si="204"/>
        <v>0.90019215292705557</v>
      </c>
      <c r="N2554" s="37">
        <f ca="1">IF(E2554="","",IF(ISERROR([1]!EM_S_EST_NETPROFIT(E2554,行业估值!$E$6,deadline)/100000000),"-",[1]!EM_S_EST_NETPROFIT(E2554,行业估值!$E$6,deadline)/100000000))</f>
        <v>6.6226000000000003</v>
      </c>
      <c r="O2554" s="36">
        <f t="shared" ca="1" si="205"/>
        <v>7.3792924972669347</v>
      </c>
      <c r="T2554" s="64" t="s">
        <v>5004</v>
      </c>
      <c r="U2554" s="64" t="s">
        <v>5005</v>
      </c>
    </row>
    <row r="2555" spans="4:21">
      <c r="D2555" s="45" t="str">
        <f>IF(AND(行业估值!$B$39=$G2555,COUNTIF($G$2:$G$2552,$G2555)&gt;=1),COUNTIF($G$2:G2555,$G2555),"")</f>
        <v/>
      </c>
      <c r="E2555" s="65" t="str">
        <f t="shared" si="201"/>
        <v>600452.SH</v>
      </c>
      <c r="F2555" s="65" t="str">
        <f t="shared" si="202"/>
        <v>涪陵电力</v>
      </c>
      <c r="G2555" s="34" t="str">
        <f>IF(E2555="","",IF(行业估值!$C$5="申万行业",[1]!EM_S_INFO_INDUSTRY_SW2014(E2555,"1"),IF(行业估值!$C$5="证监会行业",[1]!EM_S_INFO_INDUSTRY_CSRC1(E2555,"1"),[1]!EM_S_INFO_INDUSTRY_EM2016(E2555,"1"))))</f>
        <v>公用事业</v>
      </c>
      <c r="H2555" s="34" t="str">
        <f>IF(E2555="","",IF($H$1="上证50",[1]!EM_S_INFO_COMPINDEX(E2555,"000016"),"")&amp;IF($H$1="上证180",[1]!EM_S_INFO_COMPINDEX(E2555,"000010"),"")&amp;IF($H$1="沪深300",[1]!EM_S_INFO_COMPINDEX(E2555,"000300"),"")&amp;IF(AND($H$1="上证A股",RIGHT(E2555,2)="SH"),"是","")&amp;IF(AND($H$1="深证A股",RIGHT(E2555,2)="SZ"),"是","")&amp;IF(AND($H$1="创业板",LEFT(E2555,1)-3=0),"是","")&amp;IF(AND($H$1="全部A股",E2555&lt;&gt;0),"是","")&amp;IF(AND($H$1="中小板",LEFT(E2555,3)="002"),"是",""))</f>
        <v>是</v>
      </c>
      <c r="I2555" s="46">
        <f ca="1">IF(E2555="","",IF(OR([1]!EM_S_VAL_MV(E2555,deadline)="",[1]!EM_S_VAL_MV(E2555,deadline)="--",[1]!EM_S_VAL_MV(E2555,deadline)="null"),0,[1]!EM_S_VAL_MV(E2555,deadline)/100000000))</f>
        <v>58.486400000000003</v>
      </c>
      <c r="J2555" s="46">
        <f ca="1">IF(E2555="","",IF(RIGHT(LEFT($J$1,6),3)="TTM",[1]!EM_S_FA_PROFIT_TTM(E2555,LEFT(RIGHT($J$1,11),10),1)/100000000,[1]!EM_S_STM07_IS(E2555,61,LEFT(RIGHT($J$1,5),4)&amp;"-12-31",1)/100000000))</f>
        <v>4.5203250057000002</v>
      </c>
      <c r="K2555" s="36">
        <f t="shared" ca="1" si="203"/>
        <v>12.938538694950104</v>
      </c>
      <c r="L2555" s="46">
        <f ca="1">IF(E2555="","",IF(ISERROR(IF(行业估值!$E$7="最新年报",[1]!EM_S_STM07_BS(E2555,140,LEFT(RIGHT($L$1,5),4)&amp;"-12-31",1)/100000000,[1]!EM_S_STM07_BS(E2555,140,LEFT(RIGHT($L$1,11),10),1)/100000000)),0,IF(行业估值!$E$7="最新年报",[1]!EM_S_STM07_BS(E2555,140,LEFT(RIGHT($L$1,5),4)&amp;"-12-31",1)/100000000,[1]!EM_S_STM07_BS(E2555,140,LEFT(RIGHT($L$1,11),10),1)/100000000)))</f>
        <v>17.316326788399998</v>
      </c>
      <c r="M2555" s="36">
        <f t="shared" ca="1" si="204"/>
        <v>3.3775292366958189</v>
      </c>
      <c r="N2555" s="37">
        <f ca="1">IF(E2555="","",IF(ISERROR([1]!EM_S_EST_NETPROFIT(E2555,行业估值!$E$6,deadline)/100000000),"-",[1]!EM_S_EST_NETPROFIT(E2555,行业估值!$E$6,deadline)/100000000))</f>
        <v>4.1204666666666672</v>
      </c>
      <c r="O2555" s="36">
        <f t="shared" ca="1" si="205"/>
        <v>14.194120407073632</v>
      </c>
      <c r="T2555" s="64" t="s">
        <v>5006</v>
      </c>
      <c r="U2555" s="64" t="s">
        <v>5007</v>
      </c>
    </row>
    <row r="2556" spans="4:21">
      <c r="D2556" s="45" t="str">
        <f>IF(AND(行业估值!$B$39=$G2556,COUNTIF($G$2:$G$2552,$G2556)&gt;=1),COUNTIF($G$2:G2556,$G2556),"")</f>
        <v/>
      </c>
      <c r="E2556" s="65" t="str">
        <f t="shared" si="201"/>
        <v>600455.SH</v>
      </c>
      <c r="F2556" s="65" t="str">
        <f t="shared" si="202"/>
        <v>博通股份</v>
      </c>
      <c r="G2556" s="34" t="str">
        <f>IF(E2556="","",IF(行业估值!$C$5="申万行业",[1]!EM_S_INFO_INDUSTRY_SW2014(E2556,"1"),IF(行业估值!$C$5="证监会行业",[1]!EM_S_INFO_INDUSTRY_CSRC1(E2556,"1"),[1]!EM_S_INFO_INDUSTRY_EM2016(E2556,"1"))))</f>
        <v>信息技术</v>
      </c>
      <c r="H2556" s="34" t="str">
        <f>IF(E2556="","",IF($H$1="上证50",[1]!EM_S_INFO_COMPINDEX(E2556,"000016"),"")&amp;IF($H$1="上证180",[1]!EM_S_INFO_COMPINDEX(E2556,"000010"),"")&amp;IF($H$1="沪深300",[1]!EM_S_INFO_COMPINDEX(E2556,"000300"),"")&amp;IF(AND($H$1="上证A股",RIGHT(E2556,2)="SH"),"是","")&amp;IF(AND($H$1="深证A股",RIGHT(E2556,2)="SZ"),"是","")&amp;IF(AND($H$1="创业板",LEFT(E2556,1)-3=0),"是","")&amp;IF(AND($H$1="全部A股",E2556&lt;&gt;0),"是","")&amp;IF(AND($H$1="中小板",LEFT(E2556,3)="002"),"是",""))</f>
        <v>是</v>
      </c>
      <c r="I2556" s="46">
        <f ca="1">IF(E2556="","",IF(OR([1]!EM_S_VAL_MV(E2556,deadline)="",[1]!EM_S_VAL_MV(E2556,deadline)="--",[1]!EM_S_VAL_MV(E2556,deadline)="null"),0,[1]!EM_S_VAL_MV(E2556,deadline)/100000000))</f>
        <v>20.161442399999999</v>
      </c>
      <c r="J2556" s="46">
        <f ca="1">IF(E2556="","",IF(RIGHT(LEFT($J$1,6),3)="TTM",[1]!EM_S_FA_PROFIT_TTM(E2556,LEFT(RIGHT($J$1,11),10),1)/100000000,[1]!EM_S_STM07_IS(E2556,61,LEFT(RIGHT($J$1,5),4)&amp;"-12-31",1)/100000000))</f>
        <v>0.23717393890000002</v>
      </c>
      <c r="K2556" s="36">
        <f t="shared" ca="1" si="203"/>
        <v>85.006988936084994</v>
      </c>
      <c r="L2556" s="46">
        <f ca="1">IF(E2556="","",IF(ISERROR(IF(行业估值!$E$7="最新年报",[1]!EM_S_STM07_BS(E2556,140,LEFT(RIGHT($L$1,5),4)&amp;"-12-31",1)/100000000,[1]!EM_S_STM07_BS(E2556,140,LEFT(RIGHT($L$1,11),10),1)/100000000)),0,IF(行业估值!$E$7="最新年报",[1]!EM_S_STM07_BS(E2556,140,LEFT(RIGHT($L$1,5),4)&amp;"-12-31",1)/100000000,[1]!EM_S_STM07_BS(E2556,140,LEFT(RIGHT($L$1,11),10),1)/100000000)))</f>
        <v>1.5000588619999999</v>
      </c>
      <c r="M2556" s="36">
        <f t="shared" ca="1" si="204"/>
        <v>13.440434179442219</v>
      </c>
      <c r="N2556" s="37" t="str">
        <f ca="1">IF(E2556="","",IF(ISERROR([1]!EM_S_EST_NETPROFIT(E2556,行业估值!$E$6,deadline)/100000000),"-",[1]!EM_S_EST_NETPROFIT(E2556,行业估值!$E$6,deadline)/100000000))</f>
        <v>-</v>
      </c>
      <c r="O2556" s="36" t="str">
        <f t="shared" ca="1" si="205"/>
        <v>-</v>
      </c>
      <c r="T2556" s="64" t="s">
        <v>5008</v>
      </c>
      <c r="U2556" s="64" t="s">
        <v>5009</v>
      </c>
    </row>
    <row r="2557" spans="4:21">
      <c r="D2557" s="45" t="str">
        <f>IF(AND(行业估值!$B$39=$G2557,COUNTIF($G$2:$G$2552,$G2557)&gt;=1),COUNTIF($G$2:G2557,$G2557),"")</f>
        <v/>
      </c>
      <c r="E2557" s="65" t="str">
        <f t="shared" si="201"/>
        <v>600456.SH</v>
      </c>
      <c r="F2557" s="65" t="str">
        <f t="shared" si="202"/>
        <v>宝钛股份</v>
      </c>
      <c r="G2557" s="34" t="str">
        <f>IF(E2557="","",IF(行业估值!$C$5="申万行业",[1]!EM_S_INFO_INDUSTRY_SW2014(E2557,"1"),IF(行业估值!$C$5="证监会行业",[1]!EM_S_INFO_INDUSTRY_CSRC1(E2557,"1"),[1]!EM_S_INFO_INDUSTRY_EM2016(E2557,"1"))))</f>
        <v>有色金属</v>
      </c>
      <c r="H2557" s="34" t="str">
        <f>IF(E2557="","",IF($H$1="上证50",[1]!EM_S_INFO_COMPINDEX(E2557,"000016"),"")&amp;IF($H$1="上证180",[1]!EM_S_INFO_COMPINDEX(E2557,"000010"),"")&amp;IF($H$1="沪深300",[1]!EM_S_INFO_COMPINDEX(E2557,"000300"),"")&amp;IF(AND($H$1="上证A股",RIGHT(E2557,2)="SH"),"是","")&amp;IF(AND($H$1="深证A股",RIGHT(E2557,2)="SZ"),"是","")&amp;IF(AND($H$1="创业板",LEFT(E2557,1)-3=0),"是","")&amp;IF(AND($H$1="全部A股",E2557&lt;&gt;0),"是","")&amp;IF(AND($H$1="中小板",LEFT(E2557,3)="002"),"是",""))</f>
        <v>是</v>
      </c>
      <c r="I2557" s="46">
        <f ca="1">IF(E2557="","",IF(OR([1]!EM_S_VAL_MV(E2557,deadline)="",[1]!EM_S_VAL_MV(E2557,deadline)="--",[1]!EM_S_VAL_MV(E2557,deadline)="null"),0,[1]!EM_S_VAL_MV(E2557,deadline)/100000000))</f>
        <v>96.29346366</v>
      </c>
      <c r="J2557" s="46">
        <f ca="1">IF(E2557="","",IF(RIGHT(LEFT($J$1,6),3)="TTM",[1]!EM_S_FA_PROFIT_TTM(E2557,LEFT(RIGHT($J$1,11),10),1)/100000000,[1]!EM_S_STM07_IS(E2557,61,LEFT(RIGHT($J$1,5),4)&amp;"-12-31",1)/100000000))</f>
        <v>2.5555147563</v>
      </c>
      <c r="K2557" s="36">
        <f t="shared" ca="1" si="203"/>
        <v>37.680652566224431</v>
      </c>
      <c r="L2557" s="46">
        <f ca="1">IF(E2557="","",IF(ISERROR(IF(行业估值!$E$7="最新年报",[1]!EM_S_STM07_BS(E2557,140,LEFT(RIGHT($L$1,5),4)&amp;"-12-31",1)/100000000,[1]!EM_S_STM07_BS(E2557,140,LEFT(RIGHT($L$1,11),10),1)/100000000)),0,IF(行业估值!$E$7="最新年报",[1]!EM_S_STM07_BS(E2557,140,LEFT(RIGHT($L$1,5),4)&amp;"-12-31",1)/100000000,[1]!EM_S_STM07_BS(E2557,140,LEFT(RIGHT($L$1,11),10),1)/100000000)))</f>
        <v>36.717209047700003</v>
      </c>
      <c r="M2557" s="36">
        <f t="shared" ca="1" si="204"/>
        <v>2.6225703466432697</v>
      </c>
      <c r="N2557" s="37">
        <f ca="1">IF(E2557="","",IF(ISERROR([1]!EM_S_EST_NETPROFIT(E2557,行业估值!$E$6,deadline)/100000000),"-",[1]!EM_S_EST_NETPROFIT(E2557,行业估值!$E$6,deadline)/100000000))</f>
        <v>2.4475153846153845</v>
      </c>
      <c r="O2557" s="36">
        <f t="shared" ca="1" si="205"/>
        <v>39.34335378044296</v>
      </c>
      <c r="T2557" s="64" t="s">
        <v>5010</v>
      </c>
      <c r="U2557" s="64" t="s">
        <v>5011</v>
      </c>
    </row>
    <row r="2558" spans="4:21">
      <c r="D2558" s="45" t="str">
        <f>IF(AND(行业估值!$B$39=$G2558,COUNTIF($G$2:$G$2552,$G2558)&gt;=1),COUNTIF($G$2:G2558,$G2558),"")</f>
        <v/>
      </c>
      <c r="E2558" s="65" t="str">
        <f t="shared" si="201"/>
        <v>600458.SH</v>
      </c>
      <c r="F2558" s="65" t="str">
        <f t="shared" si="202"/>
        <v>时代新材</v>
      </c>
      <c r="G2558" s="34" t="str">
        <f>IF(E2558="","",IF(行业估值!$C$5="申万行业",[1]!EM_S_INFO_INDUSTRY_SW2014(E2558,"1"),IF(行业估值!$C$5="证监会行业",[1]!EM_S_INFO_INDUSTRY_CSRC1(E2558,"1"),[1]!EM_S_INFO_INDUSTRY_EM2016(E2558,"1"))))</f>
        <v>交运设备</v>
      </c>
      <c r="H2558" s="34" t="str">
        <f>IF(E2558="","",IF($H$1="上证50",[1]!EM_S_INFO_COMPINDEX(E2558,"000016"),"")&amp;IF($H$1="上证180",[1]!EM_S_INFO_COMPINDEX(E2558,"000010"),"")&amp;IF($H$1="沪深300",[1]!EM_S_INFO_COMPINDEX(E2558,"000300"),"")&amp;IF(AND($H$1="上证A股",RIGHT(E2558,2)="SH"),"是","")&amp;IF(AND($H$1="深证A股",RIGHT(E2558,2)="SZ"),"是","")&amp;IF(AND($H$1="创业板",LEFT(E2558,1)-3=0),"是","")&amp;IF(AND($H$1="全部A股",E2558&lt;&gt;0),"是","")&amp;IF(AND($H$1="中小板",LEFT(E2558,3)="002"),"是",""))</f>
        <v>是</v>
      </c>
      <c r="I2558" s="46">
        <f ca="1">IF(E2558="","",IF(OR([1]!EM_S_VAL_MV(E2558,deadline)="",[1]!EM_S_VAL_MV(E2558,deadline)="--",[1]!EM_S_VAL_MV(E2558,deadline)="null"),0,[1]!EM_S_VAL_MV(E2558,deadline)/100000000))</f>
        <v>53.386077108000002</v>
      </c>
      <c r="J2558" s="46">
        <f ca="1">IF(E2558="","",IF(RIGHT(LEFT($J$1,6),3)="TTM",[1]!EM_S_FA_PROFIT_TTM(E2558,LEFT(RIGHT($J$1,11),10),1)/100000000,[1]!EM_S_STM07_IS(E2558,61,LEFT(RIGHT($J$1,5),4)&amp;"-12-31",1)/100000000))</f>
        <v>-5.1932317120000002</v>
      </c>
      <c r="K2558" s="36">
        <f t="shared" ca="1" si="203"/>
        <v>-10.279933588297398</v>
      </c>
      <c r="L2558" s="46">
        <f ca="1">IF(E2558="","",IF(ISERROR(IF(行业估值!$E$7="最新年报",[1]!EM_S_STM07_BS(E2558,140,LEFT(RIGHT($L$1,5),4)&amp;"-12-31",1)/100000000,[1]!EM_S_STM07_BS(E2558,140,LEFT(RIGHT($L$1,11),10),1)/100000000)),0,IF(行业估值!$E$7="最新年报",[1]!EM_S_STM07_BS(E2558,140,LEFT(RIGHT($L$1,5),4)&amp;"-12-31",1)/100000000,[1]!EM_S_STM07_BS(E2558,140,LEFT(RIGHT($L$1,11),10),1)/100000000)))</f>
        <v>46.8762738203</v>
      </c>
      <c r="M2558" s="36">
        <f t="shared" ca="1" si="204"/>
        <v>1.1388720296467101</v>
      </c>
      <c r="N2558" s="37">
        <f ca="1">IF(E2558="","",IF(ISERROR([1]!EM_S_EST_NETPROFIT(E2558,行业估值!$E$6,deadline)/100000000),"-",[1]!EM_S_EST_NETPROFIT(E2558,行业估值!$E$6,deadline)/100000000))</f>
        <v>0.51</v>
      </c>
      <c r="O2558" s="36">
        <f t="shared" ca="1" si="205"/>
        <v>104.67858256470589</v>
      </c>
      <c r="T2558" s="64" t="s">
        <v>5012</v>
      </c>
      <c r="U2558" s="64" t="s">
        <v>5013</v>
      </c>
    </row>
    <row r="2559" spans="4:21">
      <c r="D2559" s="45" t="str">
        <f>IF(AND(行业估值!$B$39=$G2559,COUNTIF($G$2:$G$2552,$G2559)&gt;=1),COUNTIF($G$2:G2559,$G2559),"")</f>
        <v/>
      </c>
      <c r="E2559" s="65" t="str">
        <f t="shared" si="201"/>
        <v>600459.SH</v>
      </c>
      <c r="F2559" s="65" t="str">
        <f t="shared" si="202"/>
        <v>贵研铂业</v>
      </c>
      <c r="G2559" s="34" t="str">
        <f>IF(E2559="","",IF(行业估值!$C$5="申万行业",[1]!EM_S_INFO_INDUSTRY_SW2014(E2559,"1"),IF(行业估值!$C$5="证监会行业",[1]!EM_S_INFO_INDUSTRY_CSRC1(E2559,"1"),[1]!EM_S_INFO_INDUSTRY_EM2016(E2559,"1"))))</f>
        <v>有色金属</v>
      </c>
      <c r="H2559" s="34" t="str">
        <f>IF(E2559="","",IF($H$1="上证50",[1]!EM_S_INFO_COMPINDEX(E2559,"000016"),"")&amp;IF($H$1="上证180",[1]!EM_S_INFO_COMPINDEX(E2559,"000010"),"")&amp;IF($H$1="沪深300",[1]!EM_S_INFO_COMPINDEX(E2559,"000300"),"")&amp;IF(AND($H$1="上证A股",RIGHT(E2559,2)="SH"),"是","")&amp;IF(AND($H$1="深证A股",RIGHT(E2559,2)="SZ"),"是","")&amp;IF(AND($H$1="创业板",LEFT(E2559,1)-3=0),"是","")&amp;IF(AND($H$1="全部A股",E2559&lt;&gt;0),"是","")&amp;IF(AND($H$1="中小板",LEFT(E2559,3)="002"),"是",""))</f>
        <v>是</v>
      </c>
      <c r="I2559" s="46">
        <f ca="1">IF(E2559="","",IF(OR([1]!EM_S_VAL_MV(E2559,deadline)="",[1]!EM_S_VAL_MV(E2559,deadline)="--",[1]!EM_S_VAL_MV(E2559,deadline)="null"),0,[1]!EM_S_VAL_MV(E2559,deadline)/100000000))</f>
        <v>59.878455904799992</v>
      </c>
      <c r="J2559" s="46">
        <f ca="1">IF(E2559="","",IF(RIGHT(LEFT($J$1,6),3)="TTM",[1]!EM_S_FA_PROFIT_TTM(E2559,LEFT(RIGHT($J$1,11),10),1)/100000000,[1]!EM_S_STM07_IS(E2559,61,LEFT(RIGHT($J$1,5),4)&amp;"-12-31",1)/100000000))</f>
        <v>2.2080088093999999</v>
      </c>
      <c r="K2559" s="36">
        <f t="shared" ca="1" si="203"/>
        <v>27.118757701456477</v>
      </c>
      <c r="L2559" s="46">
        <f ca="1">IF(E2559="","",IF(ISERROR(IF(行业估值!$E$7="最新年报",[1]!EM_S_STM07_BS(E2559,140,LEFT(RIGHT($L$1,5),4)&amp;"-12-31",1)/100000000,[1]!EM_S_STM07_BS(E2559,140,LEFT(RIGHT($L$1,11),10),1)/100000000)),0,IF(行业估值!$E$7="最新年报",[1]!EM_S_STM07_BS(E2559,140,LEFT(RIGHT($L$1,5),4)&amp;"-12-31",1)/100000000,[1]!EM_S_STM07_BS(E2559,140,LEFT(RIGHT($L$1,11),10),1)/100000000)))</f>
        <v>31.453717238799999</v>
      </c>
      <c r="M2559" s="36">
        <f t="shared" ca="1" si="204"/>
        <v>1.9037004577295689</v>
      </c>
      <c r="N2559" s="37">
        <f ca="1">IF(E2559="","",IF(ISERROR([1]!EM_S_EST_NETPROFIT(E2559,行业估值!$E$6,deadline)/100000000),"-",[1]!EM_S_EST_NETPROFIT(E2559,行业估值!$E$6,deadline)/100000000))</f>
        <v>2.1096249999999999</v>
      </c>
      <c r="O2559" s="36">
        <f t="shared" ca="1" si="205"/>
        <v>28.383459574474134</v>
      </c>
      <c r="T2559" s="64" t="s">
        <v>5014</v>
      </c>
      <c r="U2559" s="64" t="s">
        <v>5015</v>
      </c>
    </row>
    <row r="2560" spans="4:21">
      <c r="D2560" s="45" t="str">
        <f>IF(AND(行业估值!$B$39=$G2560,COUNTIF($G$2:$G$2552,$G2560)&gt;=1),COUNTIF($G$2:G2560,$G2560),"")</f>
        <v/>
      </c>
      <c r="E2560" s="65" t="str">
        <f t="shared" si="201"/>
        <v>600460.SH</v>
      </c>
      <c r="F2560" s="65" t="str">
        <f t="shared" si="202"/>
        <v>士兰微</v>
      </c>
      <c r="G2560" s="34" t="str">
        <f>IF(E2560="","",IF(行业估值!$C$5="申万行业",[1]!EM_S_INFO_INDUSTRY_SW2014(E2560,"1"),IF(行业估值!$C$5="证监会行业",[1]!EM_S_INFO_INDUSTRY_CSRC1(E2560,"1"),[1]!EM_S_INFO_INDUSTRY_EM2016(E2560,"1"))))</f>
        <v>电子设备</v>
      </c>
      <c r="H2560" s="34" t="str">
        <f>IF(E2560="","",IF($H$1="上证50",[1]!EM_S_INFO_COMPINDEX(E2560,"000016"),"")&amp;IF($H$1="上证180",[1]!EM_S_INFO_COMPINDEX(E2560,"000010"),"")&amp;IF($H$1="沪深300",[1]!EM_S_INFO_COMPINDEX(E2560,"000300"),"")&amp;IF(AND($H$1="上证A股",RIGHT(E2560,2)="SH"),"是","")&amp;IF(AND($H$1="深证A股",RIGHT(E2560,2)="SZ"),"是","")&amp;IF(AND($H$1="创业板",LEFT(E2560,1)-3=0),"是","")&amp;IF(AND($H$1="全部A股",E2560&lt;&gt;0),"是","")&amp;IF(AND($H$1="中小板",LEFT(E2560,3)="002"),"是",""))</f>
        <v>是</v>
      </c>
      <c r="I2560" s="46">
        <f ca="1">IF(E2560="","",IF(OR([1]!EM_S_VAL_MV(E2560,deadline)="",[1]!EM_S_VAL_MV(E2560,deadline)="--",[1]!EM_S_VAL_MV(E2560,deadline)="null"),0,[1]!EM_S_VAL_MV(E2560,deadline)/100000000))</f>
        <v>192.34823261240001</v>
      </c>
      <c r="J2560" s="46">
        <f ca="1">IF(E2560="","",IF(RIGHT(LEFT($J$1,6),3)="TTM",[1]!EM_S_FA_PROFIT_TTM(E2560,LEFT(RIGHT($J$1,11),10),1)/100000000,[1]!EM_S_STM07_IS(E2560,61,LEFT(RIGHT($J$1,5),4)&amp;"-12-31",1)/100000000))</f>
        <v>-0.48305009770000001</v>
      </c>
      <c r="K2560" s="36">
        <f t="shared" ca="1" si="203"/>
        <v>-398.19520486228856</v>
      </c>
      <c r="L2560" s="46">
        <f ca="1">IF(E2560="","",IF(ISERROR(IF(行业估值!$E$7="最新年报",[1]!EM_S_STM07_BS(E2560,140,LEFT(RIGHT($L$1,5),4)&amp;"-12-31",1)/100000000,[1]!EM_S_STM07_BS(E2560,140,LEFT(RIGHT($L$1,11),10),1)/100000000)),0,IF(行业估值!$E$7="最新年报",[1]!EM_S_STM07_BS(E2560,140,LEFT(RIGHT($L$1,5),4)&amp;"-12-31",1)/100000000,[1]!EM_S_STM07_BS(E2560,140,LEFT(RIGHT($L$1,11),10),1)/100000000)))</f>
        <v>34.262830207699999</v>
      </c>
      <c r="M2560" s="36">
        <f t="shared" ca="1" si="204"/>
        <v>5.6139037973918731</v>
      </c>
      <c r="N2560" s="37">
        <f ca="1">IF(E2560="","",IF(ISERROR([1]!EM_S_EST_NETPROFIT(E2560,行业估值!$E$6,deadline)/100000000),"-",[1]!EM_S_EST_NETPROFIT(E2560,行业估值!$E$6,deadline)/100000000))</f>
        <v>1.2986</v>
      </c>
      <c r="O2560" s="36">
        <f t="shared" ca="1" si="205"/>
        <v>148.11969244755892</v>
      </c>
      <c r="T2560" s="64" t="s">
        <v>5016</v>
      </c>
      <c r="U2560" s="64" t="s">
        <v>5017</v>
      </c>
    </row>
    <row r="2561" spans="4:21">
      <c r="D2561" s="45" t="str">
        <f>IF(AND(行业估值!$B$39=$G2561,COUNTIF($G$2:$G$2552,$G2561)&gt;=1),COUNTIF($G$2:G2561,$G2561),"")</f>
        <v/>
      </c>
      <c r="E2561" s="65" t="str">
        <f t="shared" si="201"/>
        <v>600461.SH</v>
      </c>
      <c r="F2561" s="65" t="str">
        <f t="shared" si="202"/>
        <v>洪城水业</v>
      </c>
      <c r="G2561" s="34" t="str">
        <f>IF(E2561="","",IF(行业估值!$C$5="申万行业",[1]!EM_S_INFO_INDUSTRY_SW2014(E2561,"1"),IF(行业估值!$C$5="证监会行业",[1]!EM_S_INFO_INDUSTRY_CSRC1(E2561,"1"),[1]!EM_S_INFO_INDUSTRY_EM2016(E2561,"1"))))</f>
        <v>公用事业</v>
      </c>
      <c r="H2561" s="34" t="str">
        <f>IF(E2561="","",IF($H$1="上证50",[1]!EM_S_INFO_COMPINDEX(E2561,"000016"),"")&amp;IF($H$1="上证180",[1]!EM_S_INFO_COMPINDEX(E2561,"000010"),"")&amp;IF($H$1="沪深300",[1]!EM_S_INFO_COMPINDEX(E2561,"000300"),"")&amp;IF(AND($H$1="上证A股",RIGHT(E2561,2)="SH"),"是","")&amp;IF(AND($H$1="深证A股",RIGHT(E2561,2)="SZ"),"是","")&amp;IF(AND($H$1="创业板",LEFT(E2561,1)-3=0),"是","")&amp;IF(AND($H$1="全部A股",E2561&lt;&gt;0),"是","")&amp;IF(AND($H$1="中小板",LEFT(E2561,3)="002"),"是",""))</f>
        <v>是</v>
      </c>
      <c r="I2561" s="46">
        <f ca="1">IF(E2561="","",IF(OR([1]!EM_S_VAL_MV(E2561,deadline)="",[1]!EM_S_VAL_MV(E2561,deadline)="--",[1]!EM_S_VAL_MV(E2561,deadline)="null"),0,[1]!EM_S_VAL_MV(E2561,deadline)/100000000))</f>
        <v>55.115971033500003</v>
      </c>
      <c r="J2561" s="46">
        <f ca="1">IF(E2561="","",IF(RIGHT(LEFT($J$1,6),3)="TTM",[1]!EM_S_FA_PROFIT_TTM(E2561,LEFT(RIGHT($J$1,11),10),1)/100000000,[1]!EM_S_STM07_IS(E2561,61,LEFT(RIGHT($J$1,5),4)&amp;"-12-31",1)/100000000))</f>
        <v>5.3008951757</v>
      </c>
      <c r="K2561" s="36">
        <f t="shared" ca="1" si="203"/>
        <v>10.397483671467199</v>
      </c>
      <c r="L2561" s="46">
        <f ca="1">IF(E2561="","",IF(ISERROR(IF(行业估值!$E$7="最新年报",[1]!EM_S_STM07_BS(E2561,140,LEFT(RIGHT($L$1,5),4)&amp;"-12-31",1)/100000000,[1]!EM_S_STM07_BS(E2561,140,LEFT(RIGHT($L$1,11),10),1)/100000000)),0,IF(行业估值!$E$7="最新年报",[1]!EM_S_STM07_BS(E2561,140,LEFT(RIGHT($L$1,5),4)&amp;"-12-31",1)/100000000,[1]!EM_S_STM07_BS(E2561,140,LEFT(RIGHT($L$1,11),10),1)/100000000)))</f>
        <v>37.488894942800002</v>
      </c>
      <c r="M2561" s="36">
        <f t="shared" ca="1" si="204"/>
        <v>1.4701946034310995</v>
      </c>
      <c r="N2561" s="37">
        <f ca="1">IF(E2561="","",IF(ISERROR([1]!EM_S_EST_NETPROFIT(E2561,行业估值!$E$6,deadline)/100000000),"-",[1]!EM_S_EST_NETPROFIT(E2561,行业估值!$E$6,deadline)/100000000))</f>
        <v>4.41845</v>
      </c>
      <c r="O2561" s="36">
        <f t="shared" ca="1" si="205"/>
        <v>12.474051088843373</v>
      </c>
      <c r="T2561" s="64" t="s">
        <v>5018</v>
      </c>
      <c r="U2561" s="64" t="s">
        <v>5019</v>
      </c>
    </row>
    <row r="2562" spans="4:21">
      <c r="D2562" s="45" t="str">
        <f>IF(AND(行业估值!$B$39=$G2562,COUNTIF($G$2:$G$2552,$G2562)&gt;=1),COUNTIF($G$2:G2562,$G2562),"")</f>
        <v/>
      </c>
      <c r="E2562" s="65" t="str">
        <f t="shared" si="201"/>
        <v>600462.SH</v>
      </c>
      <c r="F2562" s="65" t="str">
        <f t="shared" si="202"/>
        <v>*ST九有</v>
      </c>
      <c r="G2562" s="34" t="str">
        <f>IF(E2562="","",IF(行业估值!$C$5="申万行业",[1]!EM_S_INFO_INDUSTRY_SW2014(E2562,"1"),IF(行业估值!$C$5="证监会行业",[1]!EM_S_INFO_INDUSTRY_CSRC1(E2562,"1"),[1]!EM_S_INFO_INDUSTRY_EM2016(E2562,"1"))))</f>
        <v>电子设备</v>
      </c>
      <c r="H2562" s="34" t="str">
        <f>IF(E2562="","",IF($H$1="上证50",[1]!EM_S_INFO_COMPINDEX(E2562,"000016"),"")&amp;IF($H$1="上证180",[1]!EM_S_INFO_COMPINDEX(E2562,"000010"),"")&amp;IF($H$1="沪深300",[1]!EM_S_INFO_COMPINDEX(E2562,"000300"),"")&amp;IF(AND($H$1="上证A股",RIGHT(E2562,2)="SH"),"是","")&amp;IF(AND($H$1="深证A股",RIGHT(E2562,2)="SZ"),"是","")&amp;IF(AND($H$1="创业板",LEFT(E2562,1)-3=0),"是","")&amp;IF(AND($H$1="全部A股",E2562&lt;&gt;0),"是","")&amp;IF(AND($H$1="中小板",LEFT(E2562,3)="002"),"是",""))</f>
        <v>是</v>
      </c>
      <c r="I2562" s="46">
        <f ca="1">IF(E2562="","",IF(OR([1]!EM_S_VAL_MV(E2562,deadline)="",[1]!EM_S_VAL_MV(E2562,deadline)="--",[1]!EM_S_VAL_MV(E2562,deadline)="null"),0,[1]!EM_S_VAL_MV(E2562,deadline)/100000000))</f>
        <v>9.2877720000000004</v>
      </c>
      <c r="J2562" s="46">
        <f ca="1">IF(E2562="","",IF(RIGHT(LEFT($J$1,6),3)="TTM",[1]!EM_S_FA_PROFIT_TTM(E2562,LEFT(RIGHT($J$1,11),10),1)/100000000,[1]!EM_S_STM07_IS(E2562,61,LEFT(RIGHT($J$1,5),4)&amp;"-12-31",1)/100000000))</f>
        <v>-3.0024989714999997</v>
      </c>
      <c r="K2562" s="36">
        <f t="shared" ca="1" si="203"/>
        <v>-3.0933472711099648</v>
      </c>
      <c r="L2562" s="46">
        <f ca="1">IF(E2562="","",IF(ISERROR(IF(行业估值!$E$7="最新年报",[1]!EM_S_STM07_BS(E2562,140,LEFT(RIGHT($L$1,5),4)&amp;"-12-31",1)/100000000,[1]!EM_S_STM07_BS(E2562,140,LEFT(RIGHT($L$1,11),10),1)/100000000)),0,IF(行业估值!$E$7="最新年报",[1]!EM_S_STM07_BS(E2562,140,LEFT(RIGHT($L$1,5),4)&amp;"-12-31",1)/100000000,[1]!EM_S_STM07_BS(E2562,140,LEFT(RIGHT($L$1,11),10),1)/100000000)))</f>
        <v>-0.12958781800000002</v>
      </c>
      <c r="M2562" s="36">
        <f t="shared" ca="1" si="204"/>
        <v>-71.67164432076477</v>
      </c>
      <c r="N2562" s="37" t="str">
        <f ca="1">IF(E2562="","",IF(ISERROR([1]!EM_S_EST_NETPROFIT(E2562,行业估值!$E$6,deadline)/100000000),"-",[1]!EM_S_EST_NETPROFIT(E2562,行业估值!$E$6,deadline)/100000000))</f>
        <v>-</v>
      </c>
      <c r="O2562" s="36" t="str">
        <f t="shared" ca="1" si="205"/>
        <v>-</v>
      </c>
      <c r="T2562" s="64" t="s">
        <v>7378</v>
      </c>
      <c r="U2562" s="64" t="s">
        <v>5020</v>
      </c>
    </row>
    <row r="2563" spans="4:21">
      <c r="D2563" s="45" t="str">
        <f>IF(AND(行业估值!$B$39=$G2563,COUNTIF($G$2:$G$2552,$G2563)&gt;=1),COUNTIF($G$2:G2563,$G2563),"")</f>
        <v/>
      </c>
      <c r="E2563" s="65" t="str">
        <f t="shared" ref="E2563:E2626" si="206">IF(U2563="","",U2563)</f>
        <v>600463.SH</v>
      </c>
      <c r="F2563" s="65" t="str">
        <f t="shared" ref="F2563:F2626" si="207">IF(T2563="","",T2563)</f>
        <v>空港股份</v>
      </c>
      <c r="G2563" s="34" t="str">
        <f>IF(E2563="","",IF(行业估值!$C$5="申万行业",[1]!EM_S_INFO_INDUSTRY_SW2014(E2563,"1"),IF(行业估值!$C$5="证监会行业",[1]!EM_S_INFO_INDUSTRY_CSRC1(E2563,"1"),[1]!EM_S_INFO_INDUSTRY_EM2016(E2563,"1"))))</f>
        <v>房地产</v>
      </c>
      <c r="H2563" s="34" t="str">
        <f>IF(E2563="","",IF($H$1="上证50",[1]!EM_S_INFO_COMPINDEX(E2563,"000016"),"")&amp;IF($H$1="上证180",[1]!EM_S_INFO_COMPINDEX(E2563,"000010"),"")&amp;IF($H$1="沪深300",[1]!EM_S_INFO_COMPINDEX(E2563,"000300"),"")&amp;IF(AND($H$1="上证A股",RIGHT(E2563,2)="SH"),"是","")&amp;IF(AND($H$1="深证A股",RIGHT(E2563,2)="SZ"),"是","")&amp;IF(AND($H$1="创业板",LEFT(E2563,1)-3=0),"是","")&amp;IF(AND($H$1="全部A股",E2563&lt;&gt;0),"是","")&amp;IF(AND($H$1="中小板",LEFT(E2563,3)="002"),"是",""))</f>
        <v>是</v>
      </c>
      <c r="I2563" s="46">
        <f ca="1">IF(E2563="","",IF(OR([1]!EM_S_VAL_MV(E2563,deadline)="",[1]!EM_S_VAL_MV(E2563,deadline)="--",[1]!EM_S_VAL_MV(E2563,deadline)="null"),0,[1]!EM_S_VAL_MV(E2563,deadline)/100000000))</f>
        <v>21.18</v>
      </c>
      <c r="J2563" s="46">
        <f ca="1">IF(E2563="","",IF(RIGHT(LEFT($J$1,6),3)="TTM",[1]!EM_S_FA_PROFIT_TTM(E2563,LEFT(RIGHT($J$1,11),10),1)/100000000,[1]!EM_S_STM07_IS(E2563,61,LEFT(RIGHT($J$1,5),4)&amp;"-12-31",1)/100000000))</f>
        <v>-0.19226414519999999</v>
      </c>
      <c r="K2563" s="36">
        <f t="shared" ca="1" si="203"/>
        <v>-110.1609453908726</v>
      </c>
      <c r="L2563" s="46">
        <f ca="1">IF(E2563="","",IF(ISERROR(IF(行业估值!$E$7="最新年报",[1]!EM_S_STM07_BS(E2563,140,LEFT(RIGHT($L$1,5),4)&amp;"-12-31",1)/100000000,[1]!EM_S_STM07_BS(E2563,140,LEFT(RIGHT($L$1,11),10),1)/100000000)),0,IF(行业估值!$E$7="最新年报",[1]!EM_S_STM07_BS(E2563,140,LEFT(RIGHT($L$1,5),4)&amp;"-12-31",1)/100000000,[1]!EM_S_STM07_BS(E2563,140,LEFT(RIGHT($L$1,11),10),1)/100000000)))</f>
        <v>13.756332117100001</v>
      </c>
      <c r="M2563" s="36">
        <f t="shared" ca="1" si="204"/>
        <v>1.5396545983119951</v>
      </c>
      <c r="N2563" s="37" t="str">
        <f ca="1">IF(E2563="","",IF(ISERROR([1]!EM_S_EST_NETPROFIT(E2563,行业估值!$E$6,deadline)/100000000),"-",[1]!EM_S_EST_NETPROFIT(E2563,行业估值!$E$6,deadline)/100000000))</f>
        <v>-</v>
      </c>
      <c r="O2563" s="36" t="str">
        <f t="shared" ca="1" si="205"/>
        <v>-</v>
      </c>
      <c r="T2563" s="64" t="s">
        <v>5021</v>
      </c>
      <c r="U2563" s="64" t="s">
        <v>5022</v>
      </c>
    </row>
    <row r="2564" spans="4:21">
      <c r="D2564" s="45" t="str">
        <f>IF(AND(行业估值!$B$39=$G2564,COUNTIF($G$2:$G$2552,$G2564)&gt;=1),COUNTIF($G$2:G2564,$G2564),"")</f>
        <v/>
      </c>
      <c r="E2564" s="65" t="str">
        <f t="shared" si="206"/>
        <v>600466.SH</v>
      </c>
      <c r="F2564" s="65" t="str">
        <f t="shared" si="207"/>
        <v>蓝光发展</v>
      </c>
      <c r="G2564" s="34" t="str">
        <f>IF(E2564="","",IF(行业估值!$C$5="申万行业",[1]!EM_S_INFO_INDUSTRY_SW2014(E2564,"1"),IF(行业估值!$C$5="证监会行业",[1]!EM_S_INFO_INDUSTRY_CSRC1(E2564,"1"),[1]!EM_S_INFO_INDUSTRY_EM2016(E2564,"1"))))</f>
        <v>房地产</v>
      </c>
      <c r="H2564" s="34" t="str">
        <f>IF(E2564="","",IF($H$1="上证50",[1]!EM_S_INFO_COMPINDEX(E2564,"000016"),"")&amp;IF($H$1="上证180",[1]!EM_S_INFO_COMPINDEX(E2564,"000010"),"")&amp;IF($H$1="沪深300",[1]!EM_S_INFO_COMPINDEX(E2564,"000300"),"")&amp;IF(AND($H$1="上证A股",RIGHT(E2564,2)="SH"),"是","")&amp;IF(AND($H$1="深证A股",RIGHT(E2564,2)="SZ"),"是","")&amp;IF(AND($H$1="创业板",LEFT(E2564,1)-3=0),"是","")&amp;IF(AND($H$1="全部A股",E2564&lt;&gt;0),"是","")&amp;IF(AND($H$1="中小板",LEFT(E2564,3)="002"),"是",""))</f>
        <v>是</v>
      </c>
      <c r="I2564" s="46">
        <f ca="1">IF(E2564="","",IF(OR([1]!EM_S_VAL_MV(E2564,deadline)="",[1]!EM_S_VAL_MV(E2564,deadline)="--",[1]!EM_S_VAL_MV(E2564,deadline)="null"),0,[1]!EM_S_VAL_MV(E2564,deadline)/100000000))</f>
        <v>204.67102638</v>
      </c>
      <c r="J2564" s="46">
        <f ca="1">IF(E2564="","",IF(RIGHT(LEFT($J$1,6),3)="TTM",[1]!EM_S_FA_PROFIT_TTM(E2564,LEFT(RIGHT($J$1,11),10),1)/100000000,[1]!EM_S_STM07_IS(E2564,61,LEFT(RIGHT($J$1,5),4)&amp;"-12-31",1)/100000000))</f>
        <v>37.9270879476</v>
      </c>
      <c r="K2564" s="36">
        <f t="shared" ca="1" si="203"/>
        <v>5.3964339857247445</v>
      </c>
      <c r="L2564" s="46">
        <f ca="1">IF(E2564="","",IF(ISERROR(IF(行业估值!$E$7="最新年报",[1]!EM_S_STM07_BS(E2564,140,LEFT(RIGHT($L$1,5),4)&amp;"-12-31",1)/100000000,[1]!EM_S_STM07_BS(E2564,140,LEFT(RIGHT($L$1,11),10),1)/100000000)),0,IF(行业估值!$E$7="最新年报",[1]!EM_S_STM07_BS(E2564,140,LEFT(RIGHT($L$1,5),4)&amp;"-12-31",1)/100000000,[1]!EM_S_STM07_BS(E2564,140,LEFT(RIGHT($L$1,11),10),1)/100000000)))</f>
        <v>173.49119075429999</v>
      </c>
      <c r="M2564" s="36">
        <f t="shared" ca="1" si="204"/>
        <v>1.1797199932177376</v>
      </c>
      <c r="N2564" s="37">
        <f ca="1">IF(E2564="","",IF(ISERROR([1]!EM_S_EST_NETPROFIT(E2564,行业估值!$E$6,deadline)/100000000),"-",[1]!EM_S_EST_NETPROFIT(E2564,行业估值!$E$6,deadline)/100000000))</f>
        <v>33.925753846153846</v>
      </c>
      <c r="O2564" s="36">
        <f t="shared" ca="1" si="205"/>
        <v>6.0329101987870342</v>
      </c>
      <c r="T2564" s="64" t="s">
        <v>5023</v>
      </c>
      <c r="U2564" s="64" t="s">
        <v>5024</v>
      </c>
    </row>
    <row r="2565" spans="4:21">
      <c r="D2565" s="45" t="str">
        <f>IF(AND(行业估值!$B$39=$G2565,COUNTIF($G$2:$G$2552,$G2565)&gt;=1),COUNTIF($G$2:G2565,$G2565),"")</f>
        <v/>
      </c>
      <c r="E2565" s="65" t="str">
        <f t="shared" si="206"/>
        <v>600467.SH</v>
      </c>
      <c r="F2565" s="65" t="str">
        <f t="shared" si="207"/>
        <v>好当家</v>
      </c>
      <c r="G2565" s="34" t="str">
        <f>IF(E2565="","",IF(行业估值!$C$5="申万行业",[1]!EM_S_INFO_INDUSTRY_SW2014(E2565,"1"),IF(行业估值!$C$5="证监会行业",[1]!EM_S_INFO_INDUSTRY_CSRC1(E2565,"1"),[1]!EM_S_INFO_INDUSTRY_EM2016(E2565,"1"))))</f>
        <v>农林牧渔</v>
      </c>
      <c r="H2565" s="34" t="str">
        <f>IF(E2565="","",IF($H$1="上证50",[1]!EM_S_INFO_COMPINDEX(E2565,"000016"),"")&amp;IF($H$1="上证180",[1]!EM_S_INFO_COMPINDEX(E2565,"000010"),"")&amp;IF($H$1="沪深300",[1]!EM_S_INFO_COMPINDEX(E2565,"000300"),"")&amp;IF(AND($H$1="上证A股",RIGHT(E2565,2)="SH"),"是","")&amp;IF(AND($H$1="深证A股",RIGHT(E2565,2)="SZ"),"是","")&amp;IF(AND($H$1="创业板",LEFT(E2565,1)-3=0),"是","")&amp;IF(AND($H$1="全部A股",E2565&lt;&gt;0),"是","")&amp;IF(AND($H$1="中小板",LEFT(E2565,3)="002"),"是",""))</f>
        <v>是</v>
      </c>
      <c r="I2565" s="46">
        <f ca="1">IF(E2565="","",IF(OR([1]!EM_S_VAL_MV(E2565,deadline)="",[1]!EM_S_VAL_MV(E2565,deadline)="--",[1]!EM_S_VAL_MV(E2565,deadline)="null"),0,[1]!EM_S_VAL_MV(E2565,deadline)/100000000))</f>
        <v>34.771664435200002</v>
      </c>
      <c r="J2565" s="46">
        <f ca="1">IF(E2565="","",IF(RIGHT(LEFT($J$1,6),3)="TTM",[1]!EM_S_FA_PROFIT_TTM(E2565,LEFT(RIGHT($J$1,11),10),1)/100000000,[1]!EM_S_STM07_IS(E2565,61,LEFT(RIGHT($J$1,5),4)&amp;"-12-31",1)/100000000))</f>
        <v>0.66678452460000004</v>
      </c>
      <c r="K2565" s="36">
        <f t="shared" ca="1" si="203"/>
        <v>52.148277520476817</v>
      </c>
      <c r="L2565" s="46">
        <f ca="1">IF(E2565="","",IF(ISERROR(IF(行业估值!$E$7="最新年报",[1]!EM_S_STM07_BS(E2565,140,LEFT(RIGHT($L$1,5),4)&amp;"-12-31",1)/100000000,[1]!EM_S_STM07_BS(E2565,140,LEFT(RIGHT($L$1,11),10),1)/100000000)),0,IF(行业估值!$E$7="最新年报",[1]!EM_S_STM07_BS(E2565,140,LEFT(RIGHT($L$1,5),4)&amp;"-12-31",1)/100000000,[1]!EM_S_STM07_BS(E2565,140,LEFT(RIGHT($L$1,11),10),1)/100000000)))</f>
        <v>30.7720700546</v>
      </c>
      <c r="M2565" s="36">
        <f t="shared" ca="1" si="204"/>
        <v>1.1299748237120018</v>
      </c>
      <c r="N2565" s="37">
        <f ca="1">IF(E2565="","",IF(ISERROR([1]!EM_S_EST_NETPROFIT(E2565,行业估值!$E$6,deadline)/100000000),"-",[1]!EM_S_EST_NETPROFIT(E2565,行业估值!$E$6,deadline)/100000000))</f>
        <v>0.78969999999999996</v>
      </c>
      <c r="O2565" s="36">
        <f t="shared" ca="1" si="205"/>
        <v>44.031485925288088</v>
      </c>
      <c r="T2565" s="64" t="s">
        <v>5025</v>
      </c>
      <c r="U2565" s="64" t="s">
        <v>5026</v>
      </c>
    </row>
    <row r="2566" spans="4:21">
      <c r="D2566" s="45" t="str">
        <f>IF(AND(行业估值!$B$39=$G2566,COUNTIF($G$2:$G$2552,$G2566)&gt;=1),COUNTIF($G$2:G2566,$G2566),"")</f>
        <v/>
      </c>
      <c r="E2566" s="65" t="str">
        <f t="shared" si="206"/>
        <v>600468.SH</v>
      </c>
      <c r="F2566" s="65" t="str">
        <f t="shared" si="207"/>
        <v>百利电气</v>
      </c>
      <c r="G2566" s="34" t="str">
        <f>IF(E2566="","",IF(行业估值!$C$5="申万行业",[1]!EM_S_INFO_INDUSTRY_SW2014(E2566,"1"),IF(行业估值!$C$5="证监会行业",[1]!EM_S_INFO_INDUSTRY_CSRC1(E2566,"1"),[1]!EM_S_INFO_INDUSTRY_EM2016(E2566,"1"))))</f>
        <v>电气设备</v>
      </c>
      <c r="H2566" s="34" t="str">
        <f>IF(E2566="","",IF($H$1="上证50",[1]!EM_S_INFO_COMPINDEX(E2566,"000016"),"")&amp;IF($H$1="上证180",[1]!EM_S_INFO_COMPINDEX(E2566,"000010"),"")&amp;IF($H$1="沪深300",[1]!EM_S_INFO_COMPINDEX(E2566,"000300"),"")&amp;IF(AND($H$1="上证A股",RIGHT(E2566,2)="SH"),"是","")&amp;IF(AND($H$1="深证A股",RIGHT(E2566,2)="SZ"),"是","")&amp;IF(AND($H$1="创业板",LEFT(E2566,1)-3=0),"是","")&amp;IF(AND($H$1="全部A股",E2566&lt;&gt;0),"是","")&amp;IF(AND($H$1="中小板",LEFT(E2566,3)="002"),"是",""))</f>
        <v>是</v>
      </c>
      <c r="I2566" s="46">
        <f ca="1">IF(E2566="","",IF(OR([1]!EM_S_VAL_MV(E2566,deadline)="",[1]!EM_S_VAL_MV(E2566,deadline)="--",[1]!EM_S_VAL_MV(E2566,deadline)="null"),0,[1]!EM_S_VAL_MV(E2566,deadline)/100000000))</f>
        <v>37.022536254000002</v>
      </c>
      <c r="J2566" s="46">
        <f ca="1">IF(E2566="","",IF(RIGHT(LEFT($J$1,6),3)="TTM",[1]!EM_S_FA_PROFIT_TTM(E2566,LEFT(RIGHT($J$1,11),10),1)/100000000,[1]!EM_S_STM07_IS(E2566,61,LEFT(RIGHT($J$1,5),4)&amp;"-12-31",1)/100000000))</f>
        <v>0.47116960939999997</v>
      </c>
      <c r="K2566" s="36">
        <f t="shared" ca="1" si="203"/>
        <v>78.575815407843251</v>
      </c>
      <c r="L2566" s="46">
        <f ca="1">IF(E2566="","",IF(ISERROR(IF(行业估值!$E$7="最新年报",[1]!EM_S_STM07_BS(E2566,140,LEFT(RIGHT($L$1,5),4)&amp;"-12-31",1)/100000000,[1]!EM_S_STM07_BS(E2566,140,LEFT(RIGHT($L$1,11),10),1)/100000000)),0,IF(行业估值!$E$7="最新年报",[1]!EM_S_STM07_BS(E2566,140,LEFT(RIGHT($L$1,5),4)&amp;"-12-31",1)/100000000,[1]!EM_S_STM07_BS(E2566,140,LEFT(RIGHT($L$1,11),10),1)/100000000)))</f>
        <v>16.641900397899999</v>
      </c>
      <c r="M2566" s="36">
        <f t="shared" ca="1" si="204"/>
        <v>2.2246579638628163</v>
      </c>
      <c r="N2566" s="37" t="str">
        <f ca="1">IF(E2566="","",IF(ISERROR([1]!EM_S_EST_NETPROFIT(E2566,行业估值!$E$6,deadline)/100000000),"-",[1]!EM_S_EST_NETPROFIT(E2566,行业估值!$E$6,deadline)/100000000))</f>
        <v>-</v>
      </c>
      <c r="O2566" s="36" t="str">
        <f t="shared" ca="1" si="205"/>
        <v>-</v>
      </c>
      <c r="T2566" s="64" t="s">
        <v>5027</v>
      </c>
      <c r="U2566" s="64" t="s">
        <v>5028</v>
      </c>
    </row>
    <row r="2567" spans="4:21">
      <c r="D2567" s="45" t="str">
        <f>IF(AND(行业估值!$B$39=$G2567,COUNTIF($G$2:$G$2552,$G2567)&gt;=1),COUNTIF($G$2:G2567,$G2567),"")</f>
        <v/>
      </c>
      <c r="E2567" s="65" t="str">
        <f t="shared" si="206"/>
        <v>600469.SH</v>
      </c>
      <c r="F2567" s="65" t="str">
        <f t="shared" si="207"/>
        <v>风神股份</v>
      </c>
      <c r="G2567" s="34" t="str">
        <f>IF(E2567="","",IF(行业估值!$C$5="申万行业",[1]!EM_S_INFO_INDUSTRY_SW2014(E2567,"1"),IF(行业估值!$C$5="证监会行业",[1]!EM_S_INFO_INDUSTRY_CSRC1(E2567,"1"),[1]!EM_S_INFO_INDUSTRY_EM2016(E2567,"1"))))</f>
        <v>基础化工</v>
      </c>
      <c r="H2567" s="34" t="str">
        <f>IF(E2567="","",IF($H$1="上证50",[1]!EM_S_INFO_COMPINDEX(E2567,"000016"),"")&amp;IF($H$1="上证180",[1]!EM_S_INFO_COMPINDEX(E2567,"000010"),"")&amp;IF($H$1="沪深300",[1]!EM_S_INFO_COMPINDEX(E2567,"000300"),"")&amp;IF(AND($H$1="上证A股",RIGHT(E2567,2)="SH"),"是","")&amp;IF(AND($H$1="深证A股",RIGHT(E2567,2)="SZ"),"是","")&amp;IF(AND($H$1="创业板",LEFT(E2567,1)-3=0),"是","")&amp;IF(AND($H$1="全部A股",E2567&lt;&gt;0),"是","")&amp;IF(AND($H$1="中小板",LEFT(E2567,3)="002"),"是",""))</f>
        <v>是</v>
      </c>
      <c r="I2567" s="46">
        <f ca="1">IF(E2567="","",IF(OR([1]!EM_S_VAL_MV(E2567,deadline)="",[1]!EM_S_VAL_MV(E2567,deadline)="--",[1]!EM_S_VAL_MV(E2567,deadline)="null"),0,[1]!EM_S_VAL_MV(E2567,deadline)/100000000))</f>
        <v>26.264697467399998</v>
      </c>
      <c r="J2567" s="46">
        <f ca="1">IF(E2567="","",IF(RIGHT(LEFT($J$1,6),3)="TTM",[1]!EM_S_FA_PROFIT_TTM(E2567,LEFT(RIGHT($J$1,11),10),1)/100000000,[1]!EM_S_STM07_IS(E2567,61,LEFT(RIGHT($J$1,5),4)&amp;"-12-31",1)/100000000))</f>
        <v>2.0837477063000001</v>
      </c>
      <c r="K2567" s="36">
        <f t="shared" ca="1" si="203"/>
        <v>12.604547752106143</v>
      </c>
      <c r="L2567" s="46">
        <f ca="1">IF(E2567="","",IF(ISERROR(IF(行业估值!$E$7="最新年报",[1]!EM_S_STM07_BS(E2567,140,LEFT(RIGHT($L$1,5),4)&amp;"-12-31",1)/100000000,[1]!EM_S_STM07_BS(E2567,140,LEFT(RIGHT($L$1,11),10),1)/100000000)),0,IF(行业估值!$E$7="最新年报",[1]!EM_S_STM07_BS(E2567,140,LEFT(RIGHT($L$1,5),4)&amp;"-12-31",1)/100000000,[1]!EM_S_STM07_BS(E2567,140,LEFT(RIGHT($L$1,11),10),1)/100000000)))</f>
        <v>22.057613301900002</v>
      </c>
      <c r="M2567" s="36">
        <f t="shared" ca="1" si="204"/>
        <v>1.1907316130679291</v>
      </c>
      <c r="N2567" s="37">
        <f ca="1">IF(E2567="","",IF(ISERROR([1]!EM_S_EST_NETPROFIT(E2567,行业估值!$E$6,deadline)/100000000),"-",[1]!EM_S_EST_NETPROFIT(E2567,行业估值!$E$6,deadline)/100000000))</f>
        <v>3.26</v>
      </c>
      <c r="O2567" s="36">
        <f t="shared" ca="1" si="205"/>
        <v>8.056655664846625</v>
      </c>
      <c r="T2567" s="64" t="s">
        <v>5029</v>
      </c>
      <c r="U2567" s="64" t="s">
        <v>5030</v>
      </c>
    </row>
    <row r="2568" spans="4:21">
      <c r="D2568" s="45" t="str">
        <f>IF(AND(行业估值!$B$39=$G2568,COUNTIF($G$2:$G$2552,$G2568)&gt;=1),COUNTIF($G$2:G2568,$G2568),"")</f>
        <v/>
      </c>
      <c r="E2568" s="65" t="str">
        <f t="shared" si="206"/>
        <v>600470.SH</v>
      </c>
      <c r="F2568" s="65" t="str">
        <f t="shared" si="207"/>
        <v>六国化工</v>
      </c>
      <c r="G2568" s="34" t="str">
        <f>IF(E2568="","",IF(行业估值!$C$5="申万行业",[1]!EM_S_INFO_INDUSTRY_SW2014(E2568,"1"),IF(行业估值!$C$5="证监会行业",[1]!EM_S_INFO_INDUSTRY_CSRC1(E2568,"1"),[1]!EM_S_INFO_INDUSTRY_EM2016(E2568,"1"))))</f>
        <v>基础化工</v>
      </c>
      <c r="H2568" s="34" t="str">
        <f>IF(E2568="","",IF($H$1="上证50",[1]!EM_S_INFO_COMPINDEX(E2568,"000016"),"")&amp;IF($H$1="上证180",[1]!EM_S_INFO_COMPINDEX(E2568,"000010"),"")&amp;IF($H$1="沪深300",[1]!EM_S_INFO_COMPINDEX(E2568,"000300"),"")&amp;IF(AND($H$1="上证A股",RIGHT(E2568,2)="SH"),"是","")&amp;IF(AND($H$1="深证A股",RIGHT(E2568,2)="SZ"),"是","")&amp;IF(AND($H$1="创业板",LEFT(E2568,1)-3=0),"是","")&amp;IF(AND($H$1="全部A股",E2568&lt;&gt;0),"是","")&amp;IF(AND($H$1="中小板",LEFT(E2568,3)="002"),"是",""))</f>
        <v>是</v>
      </c>
      <c r="I2568" s="46">
        <f ca="1">IF(E2568="","",IF(OR([1]!EM_S_VAL_MV(E2568,deadline)="",[1]!EM_S_VAL_MV(E2568,deadline)="--",[1]!EM_S_VAL_MV(E2568,deadline)="null"),0,[1]!EM_S_VAL_MV(E2568,deadline)/100000000))</f>
        <v>20.707519999999999</v>
      </c>
      <c r="J2568" s="46">
        <f ca="1">IF(E2568="","",IF(RIGHT(LEFT($J$1,6),3)="TTM",[1]!EM_S_FA_PROFIT_TTM(E2568,LEFT(RIGHT($J$1,11),10),1)/100000000,[1]!EM_S_STM07_IS(E2568,61,LEFT(RIGHT($J$1,5),4)&amp;"-12-31",1)/100000000))</f>
        <v>-5.2248396369999996</v>
      </c>
      <c r="K2568" s="36">
        <f t="shared" ca="1" si="203"/>
        <v>-3.9632833615329579</v>
      </c>
      <c r="L2568" s="46">
        <f ca="1">IF(E2568="","",IF(ISERROR(IF(行业估值!$E$7="最新年报",[1]!EM_S_STM07_BS(E2568,140,LEFT(RIGHT($L$1,5),4)&amp;"-12-31",1)/100000000,[1]!EM_S_STM07_BS(E2568,140,LEFT(RIGHT($L$1,11),10),1)/100000000)),0,IF(行业估值!$E$7="最新年报",[1]!EM_S_STM07_BS(E2568,140,LEFT(RIGHT($L$1,5),4)&amp;"-12-31",1)/100000000,[1]!EM_S_STM07_BS(E2568,140,LEFT(RIGHT($L$1,11),10),1)/100000000)))</f>
        <v>14.502079742000001</v>
      </c>
      <c r="M2568" s="36">
        <f t="shared" ca="1" si="204"/>
        <v>1.4279000231965486</v>
      </c>
      <c r="N2568" s="37" t="str">
        <f ca="1">IF(E2568="","",IF(ISERROR([1]!EM_S_EST_NETPROFIT(E2568,行业估值!$E$6,deadline)/100000000),"-",[1]!EM_S_EST_NETPROFIT(E2568,行业估值!$E$6,deadline)/100000000))</f>
        <v>-</v>
      </c>
      <c r="O2568" s="36" t="str">
        <f t="shared" ca="1" si="205"/>
        <v>-</v>
      </c>
      <c r="T2568" s="64" t="s">
        <v>5031</v>
      </c>
      <c r="U2568" s="64" t="s">
        <v>5032</v>
      </c>
    </row>
    <row r="2569" spans="4:21">
      <c r="D2569" s="45" t="str">
        <f>IF(AND(行业估值!$B$39=$G2569,COUNTIF($G$2:$G$2552,$G2569)&gt;=1),COUNTIF($G$2:G2569,$G2569),"")</f>
        <v/>
      </c>
      <c r="E2569" s="65" t="str">
        <f t="shared" si="206"/>
        <v>600475.SH</v>
      </c>
      <c r="F2569" s="65" t="str">
        <f t="shared" si="207"/>
        <v>华光股份</v>
      </c>
      <c r="G2569" s="34" t="str">
        <f>IF(E2569="","",IF(行业估值!$C$5="申万行业",[1]!EM_S_INFO_INDUSTRY_SW2014(E2569,"1"),IF(行业估值!$C$5="证监会行业",[1]!EM_S_INFO_INDUSTRY_CSRC1(E2569,"1"),[1]!EM_S_INFO_INDUSTRY_EM2016(E2569,"1"))))</f>
        <v>电气设备</v>
      </c>
      <c r="H2569" s="34" t="str">
        <f>IF(E2569="","",IF($H$1="上证50",[1]!EM_S_INFO_COMPINDEX(E2569,"000016"),"")&amp;IF($H$1="上证180",[1]!EM_S_INFO_COMPINDEX(E2569,"000010"),"")&amp;IF($H$1="沪深300",[1]!EM_S_INFO_COMPINDEX(E2569,"000300"),"")&amp;IF(AND($H$1="上证A股",RIGHT(E2569,2)="SH"),"是","")&amp;IF(AND($H$1="深证A股",RIGHT(E2569,2)="SZ"),"是","")&amp;IF(AND($H$1="创业板",LEFT(E2569,1)-3=0),"是","")&amp;IF(AND($H$1="全部A股",E2569&lt;&gt;0),"是","")&amp;IF(AND($H$1="中小板",LEFT(E2569,3)="002"),"是",""))</f>
        <v>是</v>
      </c>
      <c r="I2569" s="46">
        <f ca="1">IF(E2569="","",IF(OR([1]!EM_S_VAL_MV(E2569,deadline)="",[1]!EM_S_VAL_MV(E2569,deadline)="--",[1]!EM_S_VAL_MV(E2569,deadline)="null"),0,[1]!EM_S_VAL_MV(E2569,deadline)/100000000))</f>
        <v>53.142260045</v>
      </c>
      <c r="J2569" s="46">
        <f ca="1">IF(E2569="","",IF(RIGHT(LEFT($J$1,6),3)="TTM",[1]!EM_S_FA_PROFIT_TTM(E2569,LEFT(RIGHT($J$1,11),10),1)/100000000,[1]!EM_S_STM07_IS(E2569,61,LEFT(RIGHT($J$1,5),4)&amp;"-12-31",1)/100000000))</f>
        <v>5.0690884986000002</v>
      </c>
      <c r="K2569" s="36">
        <f t="shared" ca="1" si="203"/>
        <v>10.48359287072558</v>
      </c>
      <c r="L2569" s="46">
        <f ca="1">IF(E2569="","",IF(ISERROR(IF(行业估值!$E$7="最新年报",[1]!EM_S_STM07_BS(E2569,140,LEFT(RIGHT($L$1,5),4)&amp;"-12-31",1)/100000000,[1]!EM_S_STM07_BS(E2569,140,LEFT(RIGHT($L$1,11),10),1)/100000000)),0,IF(行业估值!$E$7="最新年报",[1]!EM_S_STM07_BS(E2569,140,LEFT(RIGHT($L$1,5),4)&amp;"-12-31",1)/100000000,[1]!EM_S_STM07_BS(E2569,140,LEFT(RIGHT($L$1,11),10),1)/100000000)))</f>
        <v>49.8247362591</v>
      </c>
      <c r="M2569" s="36">
        <f t="shared" ca="1" si="204"/>
        <v>1.0665838704824873</v>
      </c>
      <c r="N2569" s="37">
        <f ca="1">IF(E2569="","",IF(ISERROR([1]!EM_S_EST_NETPROFIT(E2569,行业估值!$E$6,deadline)/100000000),"-",[1]!EM_S_EST_NETPROFIT(E2569,行业估值!$E$6,deadline)/100000000))</f>
        <v>4.5199999999999996</v>
      </c>
      <c r="O2569" s="36">
        <f t="shared" ca="1" si="205"/>
        <v>11.757137178097347</v>
      </c>
      <c r="T2569" s="64" t="s">
        <v>5033</v>
      </c>
      <c r="U2569" s="64" t="s">
        <v>5034</v>
      </c>
    </row>
    <row r="2570" spans="4:21">
      <c r="D2570" s="45" t="str">
        <f>IF(AND(行业估值!$B$39=$G2570,COUNTIF($G$2:$G$2552,$G2570)&gt;=1),COUNTIF($G$2:G2570,$G2570),"")</f>
        <v/>
      </c>
      <c r="E2570" s="65" t="str">
        <f t="shared" si="206"/>
        <v>600476.SH</v>
      </c>
      <c r="F2570" s="65" t="str">
        <f t="shared" si="207"/>
        <v>湘邮科技</v>
      </c>
      <c r="G2570" s="34" t="str">
        <f>IF(E2570="","",IF(行业估值!$C$5="申万行业",[1]!EM_S_INFO_INDUSTRY_SW2014(E2570,"1"),IF(行业估值!$C$5="证监会行业",[1]!EM_S_INFO_INDUSTRY_CSRC1(E2570,"1"),[1]!EM_S_INFO_INDUSTRY_EM2016(E2570,"1"))))</f>
        <v>信息技术</v>
      </c>
      <c r="H2570" s="34" t="str">
        <f>IF(E2570="","",IF($H$1="上证50",[1]!EM_S_INFO_COMPINDEX(E2570,"000016"),"")&amp;IF($H$1="上证180",[1]!EM_S_INFO_COMPINDEX(E2570,"000010"),"")&amp;IF($H$1="沪深300",[1]!EM_S_INFO_COMPINDEX(E2570,"000300"),"")&amp;IF(AND($H$1="上证A股",RIGHT(E2570,2)="SH"),"是","")&amp;IF(AND($H$1="深证A股",RIGHT(E2570,2)="SZ"),"是","")&amp;IF(AND($H$1="创业板",LEFT(E2570,1)-3=0),"是","")&amp;IF(AND($H$1="全部A股",E2570&lt;&gt;0),"是","")&amp;IF(AND($H$1="中小板",LEFT(E2570,3)="002"),"是",""))</f>
        <v>是</v>
      </c>
      <c r="I2570" s="46">
        <f ca="1">IF(E2570="","",IF(OR([1]!EM_S_VAL_MV(E2570,deadline)="",[1]!EM_S_VAL_MV(E2570,deadline)="--",[1]!EM_S_VAL_MV(E2570,deadline)="null"),0,[1]!EM_S_VAL_MV(E2570,deadline)/100000000))</f>
        <v>22.259874</v>
      </c>
      <c r="J2570" s="46">
        <f ca="1">IF(E2570="","",IF(RIGHT(LEFT($J$1,6),3)="TTM",[1]!EM_S_FA_PROFIT_TTM(E2570,LEFT(RIGHT($J$1,11),10),1)/100000000,[1]!EM_S_STM07_IS(E2570,61,LEFT(RIGHT($J$1,5),4)&amp;"-12-31",1)/100000000))</f>
        <v>-0.11302887039999999</v>
      </c>
      <c r="K2570" s="36">
        <f t="shared" ca="1" si="203"/>
        <v>-196.93971921708246</v>
      </c>
      <c r="L2570" s="46">
        <f ca="1">IF(E2570="","",IF(ISERROR(IF(行业估值!$E$7="最新年报",[1]!EM_S_STM07_BS(E2570,140,LEFT(RIGHT($L$1,5),4)&amp;"-12-31",1)/100000000,[1]!EM_S_STM07_BS(E2570,140,LEFT(RIGHT($L$1,11),10),1)/100000000)),0,IF(行业估值!$E$7="最新年报",[1]!EM_S_STM07_BS(E2570,140,LEFT(RIGHT($L$1,5),4)&amp;"-12-31",1)/100000000,[1]!EM_S_STM07_BS(E2570,140,LEFT(RIGHT($L$1,11),10),1)/100000000)))</f>
        <v>2.0781706565000002</v>
      </c>
      <c r="M2570" s="36">
        <f t="shared" ca="1" si="204"/>
        <v>10.711282988419001</v>
      </c>
      <c r="N2570" s="37" t="str">
        <f ca="1">IF(E2570="","",IF(ISERROR([1]!EM_S_EST_NETPROFIT(E2570,行业估值!$E$6,deadline)/100000000),"-",[1]!EM_S_EST_NETPROFIT(E2570,行业估值!$E$6,deadline)/100000000))</f>
        <v>-</v>
      </c>
      <c r="O2570" s="36" t="str">
        <f t="shared" ca="1" si="205"/>
        <v>-</v>
      </c>
      <c r="T2570" s="64" t="s">
        <v>5035</v>
      </c>
      <c r="U2570" s="64" t="s">
        <v>5036</v>
      </c>
    </row>
    <row r="2571" spans="4:21">
      <c r="D2571" s="45" t="str">
        <f>IF(AND(行业估值!$B$39=$G2571,COUNTIF($G$2:$G$2552,$G2571)&gt;=1),COUNTIF($G$2:G2571,$G2571),"")</f>
        <v/>
      </c>
      <c r="E2571" s="65" t="str">
        <f t="shared" si="206"/>
        <v>600477.SH</v>
      </c>
      <c r="F2571" s="65" t="str">
        <f t="shared" si="207"/>
        <v>杭萧钢构</v>
      </c>
      <c r="G2571" s="34" t="str">
        <f>IF(E2571="","",IF(行业估值!$C$5="申万行业",[1]!EM_S_INFO_INDUSTRY_SW2014(E2571,"1"),IF(行业估值!$C$5="证监会行业",[1]!EM_S_INFO_INDUSTRY_CSRC1(E2571,"1"),[1]!EM_S_INFO_INDUSTRY_EM2016(E2571,"1"))))</f>
        <v>建筑</v>
      </c>
      <c r="H2571" s="34" t="str">
        <f>IF(E2571="","",IF($H$1="上证50",[1]!EM_S_INFO_COMPINDEX(E2571,"000016"),"")&amp;IF($H$1="上证180",[1]!EM_S_INFO_COMPINDEX(E2571,"000010"),"")&amp;IF($H$1="沪深300",[1]!EM_S_INFO_COMPINDEX(E2571,"000300"),"")&amp;IF(AND($H$1="上证A股",RIGHT(E2571,2)="SH"),"是","")&amp;IF(AND($H$1="深证A股",RIGHT(E2571,2)="SZ"),"是","")&amp;IF(AND($H$1="创业板",LEFT(E2571,1)-3=0),"是","")&amp;IF(AND($H$1="全部A股",E2571&lt;&gt;0),"是","")&amp;IF(AND($H$1="中小板",LEFT(E2571,3)="002"),"是",""))</f>
        <v>是</v>
      </c>
      <c r="I2571" s="46">
        <f ca="1">IF(E2571="","",IF(OR([1]!EM_S_VAL_MV(E2571,deadline)="",[1]!EM_S_VAL_MV(E2571,deadline)="--",[1]!EM_S_VAL_MV(E2571,deadline)="null"),0,[1]!EM_S_VAL_MV(E2571,deadline)/100000000))</f>
        <v>58.382771478100004</v>
      </c>
      <c r="J2571" s="46">
        <f ca="1">IF(E2571="","",IF(RIGHT(LEFT($J$1,6),3)="TTM",[1]!EM_S_FA_PROFIT_TTM(E2571,LEFT(RIGHT($J$1,11),10),1)/100000000,[1]!EM_S_STM07_IS(E2571,61,LEFT(RIGHT($J$1,5),4)&amp;"-12-31",1)/100000000))</f>
        <v>4.5696169485000002</v>
      </c>
      <c r="K2571" s="36">
        <f t="shared" ca="1" si="203"/>
        <v>12.776294410686752</v>
      </c>
      <c r="L2571" s="46">
        <f ca="1">IF(E2571="","",IF(ISERROR(IF(行业估值!$E$7="最新年报",[1]!EM_S_STM07_BS(E2571,140,LEFT(RIGHT($L$1,5),4)&amp;"-12-31",1)/100000000,[1]!EM_S_STM07_BS(E2571,140,LEFT(RIGHT($L$1,11),10),1)/100000000)),0,IF(行业估值!$E$7="最新年报",[1]!EM_S_STM07_BS(E2571,140,LEFT(RIGHT($L$1,5),4)&amp;"-12-31",1)/100000000,[1]!EM_S_STM07_BS(E2571,140,LEFT(RIGHT($L$1,11),10),1)/100000000)))</f>
        <v>33.456261220999998</v>
      </c>
      <c r="M2571" s="36">
        <f t="shared" ca="1" si="204"/>
        <v>1.7450476935376749</v>
      </c>
      <c r="N2571" s="37">
        <f ca="1">IF(E2571="","",IF(ISERROR([1]!EM_S_EST_NETPROFIT(E2571,行业估值!$E$6,deadline)/100000000),"-",[1]!EM_S_EST_NETPROFIT(E2571,行业估值!$E$6,deadline)/100000000))</f>
        <v>3.94</v>
      </c>
      <c r="O2571" s="36">
        <f t="shared" ca="1" si="205"/>
        <v>14.817962304086295</v>
      </c>
      <c r="T2571" s="64" t="s">
        <v>5037</v>
      </c>
      <c r="U2571" s="64" t="s">
        <v>5038</v>
      </c>
    </row>
    <row r="2572" spans="4:21">
      <c r="D2572" s="45" t="str">
        <f>IF(AND(行业估值!$B$39=$G2572,COUNTIF($G$2:$G$2552,$G2572)&gt;=1),COUNTIF($G$2:G2572,$G2572),"")</f>
        <v/>
      </c>
      <c r="E2572" s="65" t="str">
        <f t="shared" si="206"/>
        <v>600478.SH</v>
      </c>
      <c r="F2572" s="65" t="str">
        <f t="shared" si="207"/>
        <v>科力远</v>
      </c>
      <c r="G2572" s="34" t="str">
        <f>IF(E2572="","",IF(行业估值!$C$5="申万行业",[1]!EM_S_INFO_INDUSTRY_SW2014(E2572,"1"),IF(行业估值!$C$5="证监会行业",[1]!EM_S_INFO_INDUSTRY_CSRC1(E2572,"1"),[1]!EM_S_INFO_INDUSTRY_EM2016(E2572,"1"))))</f>
        <v>有色金属</v>
      </c>
      <c r="H2572" s="34" t="str">
        <f>IF(E2572="","",IF($H$1="上证50",[1]!EM_S_INFO_COMPINDEX(E2572,"000016"),"")&amp;IF($H$1="上证180",[1]!EM_S_INFO_COMPINDEX(E2572,"000010"),"")&amp;IF($H$1="沪深300",[1]!EM_S_INFO_COMPINDEX(E2572,"000300"),"")&amp;IF(AND($H$1="上证A股",RIGHT(E2572,2)="SH"),"是","")&amp;IF(AND($H$1="深证A股",RIGHT(E2572,2)="SZ"),"是","")&amp;IF(AND($H$1="创业板",LEFT(E2572,1)-3=0),"是","")&amp;IF(AND($H$1="全部A股",E2572&lt;&gt;0),"是","")&amp;IF(AND($H$1="中小板",LEFT(E2572,3)="002"),"是",""))</f>
        <v>是</v>
      </c>
      <c r="I2572" s="46">
        <f ca="1">IF(E2572="","",IF(OR([1]!EM_S_VAL_MV(E2572,deadline)="",[1]!EM_S_VAL_MV(E2572,deadline)="--",[1]!EM_S_VAL_MV(E2572,deadline)="null"),0,[1]!EM_S_VAL_MV(E2572,deadline)/100000000))</f>
        <v>62.659364529399994</v>
      </c>
      <c r="J2572" s="46">
        <f ca="1">IF(E2572="","",IF(RIGHT(LEFT($J$1,6),3)="TTM",[1]!EM_S_FA_PROFIT_TTM(E2572,LEFT(RIGHT($J$1,11),10),1)/100000000,[1]!EM_S_STM07_IS(E2572,61,LEFT(RIGHT($J$1,5),4)&amp;"-12-31",1)/100000000))</f>
        <v>-2.3004254986000001</v>
      </c>
      <c r="K2572" s="36">
        <f t="shared" ca="1" si="203"/>
        <v>-27.238162925742834</v>
      </c>
      <c r="L2572" s="46">
        <f ca="1">IF(E2572="","",IF(ISERROR(IF(行业估值!$E$7="最新年报",[1]!EM_S_STM07_BS(E2572,140,LEFT(RIGHT($L$1,5),4)&amp;"-12-31",1)/100000000,[1]!EM_S_STM07_BS(E2572,140,LEFT(RIGHT($L$1,11),10),1)/100000000)),0,IF(行业估值!$E$7="最新年报",[1]!EM_S_STM07_BS(E2572,140,LEFT(RIGHT($L$1,5),4)&amp;"-12-31",1)/100000000,[1]!EM_S_STM07_BS(E2572,140,LEFT(RIGHT($L$1,11),10),1)/100000000)))</f>
        <v>26.735997708499998</v>
      </c>
      <c r="M2572" s="36">
        <f t="shared" ca="1" si="204"/>
        <v>2.3436329256371504</v>
      </c>
      <c r="N2572" s="37" t="str">
        <f ca="1">IF(E2572="","",IF(ISERROR([1]!EM_S_EST_NETPROFIT(E2572,行业估值!$E$6,deadline)/100000000),"-",[1]!EM_S_EST_NETPROFIT(E2572,行业估值!$E$6,deadline)/100000000))</f>
        <v>-</v>
      </c>
      <c r="O2572" s="36" t="str">
        <f t="shared" ca="1" si="205"/>
        <v>-</v>
      </c>
      <c r="T2572" s="64" t="s">
        <v>5039</v>
      </c>
      <c r="U2572" s="64" t="s">
        <v>5040</v>
      </c>
    </row>
    <row r="2573" spans="4:21">
      <c r="D2573" s="45" t="str">
        <f>IF(AND(行业估值!$B$39=$G2573,COUNTIF($G$2:$G$2552,$G2573)&gt;=1),COUNTIF($G$2:G2573,$G2573),"")</f>
        <v/>
      </c>
      <c r="E2573" s="65" t="str">
        <f t="shared" si="206"/>
        <v>600479.SH</v>
      </c>
      <c r="F2573" s="65" t="str">
        <f t="shared" si="207"/>
        <v>千金药业</v>
      </c>
      <c r="G2573" s="34" t="str">
        <f>IF(E2573="","",IF(行业估值!$C$5="申万行业",[1]!EM_S_INFO_INDUSTRY_SW2014(E2573,"1"),IF(行业估值!$C$5="证监会行业",[1]!EM_S_INFO_INDUSTRY_CSRC1(E2573,"1"),[1]!EM_S_INFO_INDUSTRY_EM2016(E2573,"1"))))</f>
        <v>医药生物</v>
      </c>
      <c r="H2573" s="34" t="str">
        <f>IF(E2573="","",IF($H$1="上证50",[1]!EM_S_INFO_COMPINDEX(E2573,"000016"),"")&amp;IF($H$1="上证180",[1]!EM_S_INFO_COMPINDEX(E2573,"000010"),"")&amp;IF($H$1="沪深300",[1]!EM_S_INFO_COMPINDEX(E2573,"000300"),"")&amp;IF(AND($H$1="上证A股",RIGHT(E2573,2)="SH"),"是","")&amp;IF(AND($H$1="深证A股",RIGHT(E2573,2)="SZ"),"是","")&amp;IF(AND($H$1="创业板",LEFT(E2573,1)-3=0),"是","")&amp;IF(AND($H$1="全部A股",E2573&lt;&gt;0),"是","")&amp;IF(AND($H$1="中小板",LEFT(E2573,3)="002"),"是",""))</f>
        <v>是</v>
      </c>
      <c r="I2573" s="46">
        <f ca="1">IF(E2573="","",IF(OR([1]!EM_S_VAL_MV(E2573,deadline)="",[1]!EM_S_VAL_MV(E2573,deadline)="--",[1]!EM_S_VAL_MV(E2573,deadline)="null"),0,[1]!EM_S_VAL_MV(E2573,deadline)/100000000))</f>
        <v>35.489403521599996</v>
      </c>
      <c r="J2573" s="46">
        <f ca="1">IF(E2573="","",IF(RIGHT(LEFT($J$1,6),3)="TTM",[1]!EM_S_FA_PROFIT_TTM(E2573,LEFT(RIGHT($J$1,11),10),1)/100000000,[1]!EM_S_STM07_IS(E2573,61,LEFT(RIGHT($J$1,5),4)&amp;"-12-31",1)/100000000))</f>
        <v>3.2309710727999996</v>
      </c>
      <c r="K2573" s="36">
        <f t="shared" ca="1" si="203"/>
        <v>10.984129143206609</v>
      </c>
      <c r="L2573" s="46">
        <f ca="1">IF(E2573="","",IF(ISERROR(IF(行业估值!$E$7="最新年报",[1]!EM_S_STM07_BS(E2573,140,LEFT(RIGHT($L$1,5),4)&amp;"-12-31",1)/100000000,[1]!EM_S_STM07_BS(E2573,140,LEFT(RIGHT($L$1,11),10),1)/100000000)),0,IF(行业估值!$E$7="最新年报",[1]!EM_S_STM07_BS(E2573,140,LEFT(RIGHT($L$1,5),4)&amp;"-12-31",1)/100000000,[1]!EM_S_STM07_BS(E2573,140,LEFT(RIGHT($L$1,11),10),1)/100000000)))</f>
        <v>20.443626052300001</v>
      </c>
      <c r="M2573" s="36">
        <f t="shared" ca="1" si="204"/>
        <v>1.7359642282053618</v>
      </c>
      <c r="N2573" s="37">
        <f ca="1">IF(E2573="","",IF(ISERROR([1]!EM_S_EST_NETPROFIT(E2573,行业估值!$E$6,deadline)/100000000),"-",[1]!EM_S_EST_NETPROFIT(E2573,行业估值!$E$6,deadline)/100000000))</f>
        <v>2.9613999999999998</v>
      </c>
      <c r="O2573" s="36">
        <f t="shared" ca="1" si="205"/>
        <v>11.983995246032281</v>
      </c>
      <c r="T2573" s="64" t="s">
        <v>5041</v>
      </c>
      <c r="U2573" s="64" t="s">
        <v>5042</v>
      </c>
    </row>
    <row r="2574" spans="4:21">
      <c r="D2574" s="45" t="str">
        <f>IF(AND(行业估值!$B$39=$G2574,COUNTIF($G$2:$G$2552,$G2574)&gt;=1),COUNTIF($G$2:G2574,$G2574),"")</f>
        <v/>
      </c>
      <c r="E2574" s="65" t="str">
        <f t="shared" si="206"/>
        <v>600480.SH</v>
      </c>
      <c r="F2574" s="65" t="str">
        <f t="shared" si="207"/>
        <v>凌云股份</v>
      </c>
      <c r="G2574" s="34" t="str">
        <f>IF(E2574="","",IF(行业估值!$C$5="申万行业",[1]!EM_S_INFO_INDUSTRY_SW2014(E2574,"1"),IF(行业估值!$C$5="证监会行业",[1]!EM_S_INFO_INDUSTRY_CSRC1(E2574,"1"),[1]!EM_S_INFO_INDUSTRY_EM2016(E2574,"1"))))</f>
        <v>交运设备</v>
      </c>
      <c r="H2574" s="34" t="str">
        <f>IF(E2574="","",IF($H$1="上证50",[1]!EM_S_INFO_COMPINDEX(E2574,"000016"),"")&amp;IF($H$1="上证180",[1]!EM_S_INFO_COMPINDEX(E2574,"000010"),"")&amp;IF($H$1="沪深300",[1]!EM_S_INFO_COMPINDEX(E2574,"000300"),"")&amp;IF(AND($H$1="上证A股",RIGHT(E2574,2)="SH"),"是","")&amp;IF(AND($H$1="深证A股",RIGHT(E2574,2)="SZ"),"是","")&amp;IF(AND($H$1="创业板",LEFT(E2574,1)-3=0),"是","")&amp;IF(AND($H$1="全部A股",E2574&lt;&gt;0),"是","")&amp;IF(AND($H$1="中小板",LEFT(E2574,3)="002"),"是",""))</f>
        <v>是</v>
      </c>
      <c r="I2574" s="46">
        <f ca="1">IF(E2574="","",IF(OR([1]!EM_S_VAL_MV(E2574,deadline)="",[1]!EM_S_VAL_MV(E2574,deadline)="--",[1]!EM_S_VAL_MV(E2574,deadline)="null"),0,[1]!EM_S_VAL_MV(E2574,deadline)/100000000))</f>
        <v>33.183083741499999</v>
      </c>
      <c r="J2574" s="46">
        <f ca="1">IF(E2574="","",IF(RIGHT(LEFT($J$1,6),3)="TTM",[1]!EM_S_FA_PROFIT_TTM(E2574,LEFT(RIGHT($J$1,11),10),1)/100000000,[1]!EM_S_STM07_IS(E2574,61,LEFT(RIGHT($J$1,5),4)&amp;"-12-31",1)/100000000))</f>
        <v>1.9613577956999999</v>
      </c>
      <c r="K2574" s="36">
        <f t="shared" ca="1" si="203"/>
        <v>16.918424478312538</v>
      </c>
      <c r="L2574" s="46">
        <f ca="1">IF(E2574="","",IF(ISERROR(IF(行业估值!$E$7="最新年报",[1]!EM_S_STM07_BS(E2574,140,LEFT(RIGHT($L$1,5),4)&amp;"-12-31",1)/100000000,[1]!EM_S_STM07_BS(E2574,140,LEFT(RIGHT($L$1,11),10),1)/100000000)),0,IF(行业估值!$E$7="最新年报",[1]!EM_S_STM07_BS(E2574,140,LEFT(RIGHT($L$1,5),4)&amp;"-12-31",1)/100000000,[1]!EM_S_STM07_BS(E2574,140,LEFT(RIGHT($L$1,11),10),1)/100000000)))</f>
        <v>45.943699950299994</v>
      </c>
      <c r="M2574" s="36">
        <f t="shared" ca="1" si="204"/>
        <v>0.72225536422613101</v>
      </c>
      <c r="N2574" s="37">
        <f ca="1">IF(E2574="","",IF(ISERROR([1]!EM_S_EST_NETPROFIT(E2574,行业估值!$E$6,deadline)/100000000),"-",[1]!EM_S_EST_NETPROFIT(E2574,行业估值!$E$6,deadline)/100000000))</f>
        <v>1.8525</v>
      </c>
      <c r="O2574" s="36">
        <f t="shared" ca="1" si="205"/>
        <v>17.912595811875843</v>
      </c>
      <c r="T2574" s="64" t="s">
        <v>5043</v>
      </c>
      <c r="U2574" s="64" t="s">
        <v>5044</v>
      </c>
    </row>
    <row r="2575" spans="4:21">
      <c r="D2575" s="45">
        <f>IF(AND(行业估值!$B$39=$G2575,COUNTIF($G$2:$G$2552,$G2575)&gt;=1),COUNTIF($G$2:G2575,$G2575),"")</f>
        <v>238</v>
      </c>
      <c r="E2575" s="65" t="str">
        <f t="shared" si="206"/>
        <v>600481.SH</v>
      </c>
      <c r="F2575" s="65" t="str">
        <f t="shared" si="207"/>
        <v>双良节能</v>
      </c>
      <c r="G2575" s="34" t="str">
        <f>IF(E2575="","",IF(行业估值!$C$5="申万行业",[1]!EM_S_INFO_INDUSTRY_SW2014(E2575,"1"),IF(行业估值!$C$5="证监会行业",[1]!EM_S_INFO_INDUSTRY_CSRC1(E2575,"1"),[1]!EM_S_INFO_INDUSTRY_EM2016(E2575,"1"))))</f>
        <v>机械设备</v>
      </c>
      <c r="H2575" s="34" t="str">
        <f>IF(E2575="","",IF($H$1="上证50",[1]!EM_S_INFO_COMPINDEX(E2575,"000016"),"")&amp;IF($H$1="上证180",[1]!EM_S_INFO_COMPINDEX(E2575,"000010"),"")&amp;IF($H$1="沪深300",[1]!EM_S_INFO_COMPINDEX(E2575,"000300"),"")&amp;IF(AND($H$1="上证A股",RIGHT(E2575,2)="SH"),"是","")&amp;IF(AND($H$1="深证A股",RIGHT(E2575,2)="SZ"),"是","")&amp;IF(AND($H$1="创业板",LEFT(E2575,1)-3=0),"是","")&amp;IF(AND($H$1="全部A股",E2575&lt;&gt;0),"是","")&amp;IF(AND($H$1="中小板",LEFT(E2575,3)="002"),"是",""))</f>
        <v>是</v>
      </c>
      <c r="I2575" s="46">
        <f ca="1">IF(E2575="","",IF(OR([1]!EM_S_VAL_MV(E2575,deadline)="",[1]!EM_S_VAL_MV(E2575,deadline)="--",[1]!EM_S_VAL_MV(E2575,deadline)="null"),0,[1]!EM_S_VAL_MV(E2575,deadline)/100000000))</f>
        <v>52.067278694399995</v>
      </c>
      <c r="J2575" s="46">
        <f ca="1">IF(E2575="","",IF(RIGHT(LEFT($J$1,6),3)="TTM",[1]!EM_S_FA_PROFIT_TTM(E2575,LEFT(RIGHT($J$1,11),10),1)/100000000,[1]!EM_S_STM07_IS(E2575,61,LEFT(RIGHT($J$1,5),4)&amp;"-12-31",1)/100000000))</f>
        <v>2.3117700772999998</v>
      </c>
      <c r="K2575" s="36">
        <f t="shared" ca="1" si="203"/>
        <v>22.522689088186166</v>
      </c>
      <c r="L2575" s="46">
        <f ca="1">IF(E2575="","",IF(ISERROR(IF(行业估值!$E$7="最新年报",[1]!EM_S_STM07_BS(E2575,140,LEFT(RIGHT($L$1,5),4)&amp;"-12-31",1)/100000000,[1]!EM_S_STM07_BS(E2575,140,LEFT(RIGHT($L$1,11),10),1)/100000000)),0,IF(行业估值!$E$7="最新年报",[1]!EM_S_STM07_BS(E2575,140,LEFT(RIGHT($L$1,5),4)&amp;"-12-31",1)/100000000,[1]!EM_S_STM07_BS(E2575,140,LEFT(RIGHT($L$1,11),10),1)/100000000)))</f>
        <v>22.057123009200001</v>
      </c>
      <c r="M2575" s="36">
        <f t="shared" ca="1" si="204"/>
        <v>2.3605652773792301</v>
      </c>
      <c r="N2575" s="37">
        <f ca="1">IF(E2575="","",IF(ISERROR([1]!EM_S_EST_NETPROFIT(E2575,行业估值!$E$6,deadline)/100000000),"-",[1]!EM_S_EST_NETPROFIT(E2575,行业估值!$E$6,deadline)/100000000))</f>
        <v>2.8445</v>
      </c>
      <c r="O2575" s="36">
        <f t="shared" ca="1" si="205"/>
        <v>18.304545155352432</v>
      </c>
      <c r="T2575" s="64" t="s">
        <v>5045</v>
      </c>
      <c r="U2575" s="64" t="s">
        <v>5046</v>
      </c>
    </row>
    <row r="2576" spans="4:21">
      <c r="D2576" s="45" t="str">
        <f>IF(AND(行业估值!$B$39=$G2576,COUNTIF($G$2:$G$2552,$G2576)&gt;=1),COUNTIF($G$2:G2576,$G2576),"")</f>
        <v/>
      </c>
      <c r="E2576" s="65" t="str">
        <f t="shared" si="206"/>
        <v>600482.SH</v>
      </c>
      <c r="F2576" s="65" t="str">
        <f t="shared" si="207"/>
        <v>中国动力</v>
      </c>
      <c r="G2576" s="34" t="str">
        <f>IF(E2576="","",IF(行业估值!$C$5="申万行业",[1]!EM_S_INFO_INDUSTRY_SW2014(E2576,"1"),IF(行业估值!$C$5="证监会行业",[1]!EM_S_INFO_INDUSTRY_CSRC1(E2576,"1"),[1]!EM_S_INFO_INDUSTRY_EM2016(E2576,"1"))))</f>
        <v>国防与装备</v>
      </c>
      <c r="H2576" s="34" t="str">
        <f>IF(E2576="","",IF($H$1="上证50",[1]!EM_S_INFO_COMPINDEX(E2576,"000016"),"")&amp;IF($H$1="上证180",[1]!EM_S_INFO_COMPINDEX(E2576,"000010"),"")&amp;IF($H$1="沪深300",[1]!EM_S_INFO_COMPINDEX(E2576,"000300"),"")&amp;IF(AND($H$1="上证A股",RIGHT(E2576,2)="SH"),"是","")&amp;IF(AND($H$1="深证A股",RIGHT(E2576,2)="SZ"),"是","")&amp;IF(AND($H$1="创业板",LEFT(E2576,1)-3=0),"是","")&amp;IF(AND($H$1="全部A股",E2576&lt;&gt;0),"是","")&amp;IF(AND($H$1="中小板",LEFT(E2576,3)="002"),"是",""))</f>
        <v>是</v>
      </c>
      <c r="I2576" s="46">
        <f ca="1">IF(E2576="","",IF(OR([1]!EM_S_VAL_MV(E2576,deadline)="",[1]!EM_S_VAL_MV(E2576,deadline)="--",[1]!EM_S_VAL_MV(E2576,deadline)="null"),0,[1]!EM_S_VAL_MV(E2576,deadline)/100000000))</f>
        <v>367.3056249654</v>
      </c>
      <c r="J2576" s="46">
        <f ca="1">IF(E2576="","",IF(RIGHT(LEFT($J$1,6),3)="TTM",[1]!EM_S_FA_PROFIT_TTM(E2576,LEFT(RIGHT($J$1,11),10),1)/100000000,[1]!EM_S_STM07_IS(E2576,61,LEFT(RIGHT($J$1,5),4)&amp;"-12-31",1)/100000000))</f>
        <v>11.393974457999999</v>
      </c>
      <c r="K2576" s="36">
        <f t="shared" ca="1" si="203"/>
        <v>32.236830644069542</v>
      </c>
      <c r="L2576" s="46">
        <f ca="1">IF(E2576="","",IF(ISERROR(IF(行业估值!$E$7="最新年报",[1]!EM_S_STM07_BS(E2576,140,LEFT(RIGHT($L$1,5),4)&amp;"-12-31",1)/100000000,[1]!EM_S_STM07_BS(E2576,140,LEFT(RIGHT($L$1,11),10),1)/100000000)),0,IF(行业估值!$E$7="最新年报",[1]!EM_S_STM07_BS(E2576,140,LEFT(RIGHT($L$1,5),4)&amp;"-12-31",1)/100000000,[1]!EM_S_STM07_BS(E2576,140,LEFT(RIGHT($L$1,11),10),1)/100000000)))</f>
        <v>261.67394791689998</v>
      </c>
      <c r="M2576" s="36">
        <f t="shared" ca="1" si="204"/>
        <v>1.4036767048817773</v>
      </c>
      <c r="N2576" s="37">
        <f ca="1">IF(E2576="","",IF(ISERROR([1]!EM_S_EST_NETPROFIT(E2576,行业估值!$E$6,deadline)/100000000),"-",[1]!EM_S_EST_NETPROFIT(E2576,行业估值!$E$6,deadline)/100000000))</f>
        <v>15.373333333333333</v>
      </c>
      <c r="O2576" s="36">
        <f t="shared" ca="1" si="205"/>
        <v>23.892386706335646</v>
      </c>
      <c r="T2576" s="64" t="s">
        <v>5047</v>
      </c>
      <c r="U2576" s="64" t="s">
        <v>5048</v>
      </c>
    </row>
    <row r="2577" spans="4:21">
      <c r="D2577" s="45" t="str">
        <f>IF(AND(行业估值!$B$39=$G2577,COUNTIF($G$2:$G$2552,$G2577)&gt;=1),COUNTIF($G$2:G2577,$G2577),"")</f>
        <v/>
      </c>
      <c r="E2577" s="65" t="str">
        <f t="shared" si="206"/>
        <v>600483.SH</v>
      </c>
      <c r="F2577" s="65" t="str">
        <f t="shared" si="207"/>
        <v>福能股份</v>
      </c>
      <c r="G2577" s="34" t="str">
        <f>IF(E2577="","",IF(行业估值!$C$5="申万行业",[1]!EM_S_INFO_INDUSTRY_SW2014(E2577,"1"),IF(行业估值!$C$5="证监会行业",[1]!EM_S_INFO_INDUSTRY_CSRC1(E2577,"1"),[1]!EM_S_INFO_INDUSTRY_EM2016(E2577,"1"))))</f>
        <v>公用事业</v>
      </c>
      <c r="H2577" s="34" t="str">
        <f>IF(E2577="","",IF($H$1="上证50",[1]!EM_S_INFO_COMPINDEX(E2577,"000016"),"")&amp;IF($H$1="上证180",[1]!EM_S_INFO_COMPINDEX(E2577,"000010"),"")&amp;IF($H$1="沪深300",[1]!EM_S_INFO_COMPINDEX(E2577,"000300"),"")&amp;IF(AND($H$1="上证A股",RIGHT(E2577,2)="SH"),"是","")&amp;IF(AND($H$1="深证A股",RIGHT(E2577,2)="SZ"),"是","")&amp;IF(AND($H$1="创业板",LEFT(E2577,1)-3=0),"是","")&amp;IF(AND($H$1="全部A股",E2577&lt;&gt;0),"是","")&amp;IF(AND($H$1="中小板",LEFT(E2577,3)="002"),"是",""))</f>
        <v>是</v>
      </c>
      <c r="I2577" s="46">
        <f ca="1">IF(E2577="","",IF(OR([1]!EM_S_VAL_MV(E2577,deadline)="",[1]!EM_S_VAL_MV(E2577,deadline)="--",[1]!EM_S_VAL_MV(E2577,deadline)="null"),0,[1]!EM_S_VAL_MV(E2577,deadline)/100000000))</f>
        <v>141.99264236549999</v>
      </c>
      <c r="J2577" s="46">
        <f ca="1">IF(E2577="","",IF(RIGHT(LEFT($J$1,6),3)="TTM",[1]!EM_S_FA_PROFIT_TTM(E2577,LEFT(RIGHT($J$1,11),10),1)/100000000,[1]!EM_S_STM07_IS(E2577,61,LEFT(RIGHT($J$1,5),4)&amp;"-12-31",1)/100000000))</f>
        <v>13.7504592241</v>
      </c>
      <c r="K2577" s="36">
        <f t="shared" ca="1" si="203"/>
        <v>10.326392744515319</v>
      </c>
      <c r="L2577" s="46">
        <f ca="1">IF(E2577="","",IF(ISERROR(IF(行业估值!$E$7="最新年报",[1]!EM_S_STM07_BS(E2577,140,LEFT(RIGHT($L$1,5),4)&amp;"-12-31",1)/100000000,[1]!EM_S_STM07_BS(E2577,140,LEFT(RIGHT($L$1,11),10),1)/100000000)),0,IF(行业估值!$E$7="最新年报",[1]!EM_S_STM07_BS(E2577,140,LEFT(RIGHT($L$1,5),4)&amp;"-12-31",1)/100000000,[1]!EM_S_STM07_BS(E2577,140,LEFT(RIGHT($L$1,11),10),1)/100000000)))</f>
        <v>123.96752584399999</v>
      </c>
      <c r="M2577" s="36">
        <f t="shared" ca="1" si="204"/>
        <v>1.1454019219854616</v>
      </c>
      <c r="N2577" s="37">
        <f ca="1">IF(E2577="","",IF(ISERROR([1]!EM_S_EST_NETPROFIT(E2577,行业估值!$E$6,deadline)/100000000),"-",[1]!EM_S_EST_NETPROFIT(E2577,行业估值!$E$6,deadline)/100000000))</f>
        <v>13.490607692307695</v>
      </c>
      <c r="O2577" s="36">
        <f t="shared" ca="1" si="205"/>
        <v>10.525296236022324</v>
      </c>
      <c r="T2577" s="64" t="s">
        <v>5049</v>
      </c>
      <c r="U2577" s="64" t="s">
        <v>5050</v>
      </c>
    </row>
    <row r="2578" spans="4:21">
      <c r="D2578" s="45" t="str">
        <f>IF(AND(行业估值!$B$39=$G2578,COUNTIF($G$2:$G$2552,$G2578)&gt;=1),COUNTIF($G$2:G2578,$G2578),"")</f>
        <v/>
      </c>
      <c r="E2578" s="65" t="str">
        <f t="shared" si="206"/>
        <v>600485.SH</v>
      </c>
      <c r="F2578" s="65" t="str">
        <f t="shared" si="207"/>
        <v>*ST信威</v>
      </c>
      <c r="G2578" s="34" t="str">
        <f>IF(E2578="","",IF(行业估值!$C$5="申万行业",[1]!EM_S_INFO_INDUSTRY_SW2014(E2578,"1"),IF(行业估值!$C$5="证监会行业",[1]!EM_S_INFO_INDUSTRY_CSRC1(E2578,"1"),[1]!EM_S_INFO_INDUSTRY_EM2016(E2578,"1"))))</f>
        <v>医药生物</v>
      </c>
      <c r="H2578" s="34" t="str">
        <f>IF(E2578="","",IF($H$1="上证50",[1]!EM_S_INFO_COMPINDEX(E2578,"000016"),"")&amp;IF($H$1="上证180",[1]!EM_S_INFO_COMPINDEX(E2578,"000010"),"")&amp;IF($H$1="沪深300",[1]!EM_S_INFO_COMPINDEX(E2578,"000300"),"")&amp;IF(AND($H$1="上证A股",RIGHT(E2578,2)="SH"),"是","")&amp;IF(AND($H$1="深证A股",RIGHT(E2578,2)="SZ"),"是","")&amp;IF(AND($H$1="创业板",LEFT(E2578,1)-3=0),"是","")&amp;IF(AND($H$1="全部A股",E2578&lt;&gt;0),"是","")&amp;IF(AND($H$1="中小板",LEFT(E2578,3)="002"),"是",""))</f>
        <v>是</v>
      </c>
      <c r="I2578" s="46">
        <f ca="1">IF(E2578="","",IF(OR([1]!EM_S_VAL_MV(E2578,deadline)="",[1]!EM_S_VAL_MV(E2578,deadline)="--",[1]!EM_S_VAL_MV(E2578,deadline)="null"),0,[1]!EM_S_VAL_MV(E2578,deadline)/100000000))</f>
        <v>43.271393173599996</v>
      </c>
      <c r="J2578" s="46">
        <f ca="1">IF(E2578="","",IF(RIGHT(LEFT($J$1,6),3)="TTM",[1]!EM_S_FA_PROFIT_TTM(E2578,LEFT(RIGHT($J$1,11),10),1)/100000000,[1]!EM_S_STM07_IS(E2578,61,LEFT(RIGHT($J$1,5),4)&amp;"-12-31",1)/100000000))</f>
        <v>-181.6968740543</v>
      </c>
      <c r="K2578" s="36">
        <f t="shared" ca="1" si="203"/>
        <v>-0.23815155543440097</v>
      </c>
      <c r="L2578" s="46">
        <f ca="1">IF(E2578="","",IF(ISERROR(IF(行业估值!$E$7="最新年报",[1]!EM_S_STM07_BS(E2578,140,LEFT(RIGHT($L$1,5),4)&amp;"-12-31",1)/100000000,[1]!EM_S_STM07_BS(E2578,140,LEFT(RIGHT($L$1,11),10),1)/100000000)),0,IF(行业估值!$E$7="最新年报",[1]!EM_S_STM07_BS(E2578,140,LEFT(RIGHT($L$1,5),4)&amp;"-12-31",1)/100000000,[1]!EM_S_STM07_BS(E2578,140,LEFT(RIGHT($L$1,11),10),1)/100000000)))</f>
        <v>-87.157754225100007</v>
      </c>
      <c r="M2578" s="36">
        <f t="shared" ca="1" si="204"/>
        <v>-0.49647209887767557</v>
      </c>
      <c r="N2578" s="37" t="str">
        <f ca="1">IF(E2578="","",IF(ISERROR([1]!EM_S_EST_NETPROFIT(E2578,行业估值!$E$6,deadline)/100000000),"-",[1]!EM_S_EST_NETPROFIT(E2578,行业估值!$E$6,deadline)/100000000))</f>
        <v>-</v>
      </c>
      <c r="O2578" s="36" t="str">
        <f t="shared" ca="1" si="205"/>
        <v>-</v>
      </c>
      <c r="T2578" s="64" t="s">
        <v>7379</v>
      </c>
      <c r="U2578" s="64" t="s">
        <v>5051</v>
      </c>
    </row>
    <row r="2579" spans="4:21">
      <c r="D2579" s="45" t="str">
        <f>IF(AND(行业估值!$B$39=$G2579,COUNTIF($G$2:$G$2552,$G2579)&gt;=1),COUNTIF($G$2:G2579,$G2579),"")</f>
        <v/>
      </c>
      <c r="E2579" s="65" t="str">
        <f t="shared" si="206"/>
        <v>600486.SH</v>
      </c>
      <c r="F2579" s="65" t="str">
        <f t="shared" si="207"/>
        <v>扬农化工</v>
      </c>
      <c r="G2579" s="34" t="str">
        <f>IF(E2579="","",IF(行业估值!$C$5="申万行业",[1]!EM_S_INFO_INDUSTRY_SW2014(E2579,"1"),IF(行业估值!$C$5="证监会行业",[1]!EM_S_INFO_INDUSTRY_CSRC1(E2579,"1"),[1]!EM_S_INFO_INDUSTRY_EM2016(E2579,"1"))))</f>
        <v>基础化工</v>
      </c>
      <c r="H2579" s="34" t="str">
        <f>IF(E2579="","",IF($H$1="上证50",[1]!EM_S_INFO_COMPINDEX(E2579,"000016"),"")&amp;IF($H$1="上证180",[1]!EM_S_INFO_COMPINDEX(E2579,"000010"),"")&amp;IF($H$1="沪深300",[1]!EM_S_INFO_COMPINDEX(E2579,"000300"),"")&amp;IF(AND($H$1="上证A股",RIGHT(E2579,2)="SH"),"是","")&amp;IF(AND($H$1="深证A股",RIGHT(E2579,2)="SZ"),"是","")&amp;IF(AND($H$1="创业板",LEFT(E2579,1)-3=0),"是","")&amp;IF(AND($H$1="全部A股",E2579&lt;&gt;0),"是","")&amp;IF(AND($H$1="中小板",LEFT(E2579,3)="002"),"是",""))</f>
        <v>是</v>
      </c>
      <c r="I2579" s="46">
        <f ca="1">IF(E2579="","",IF(OR([1]!EM_S_VAL_MV(E2579,deadline)="",[1]!EM_S_VAL_MV(E2579,deadline)="--",[1]!EM_S_VAL_MV(E2579,deadline)="null"),0,[1]!EM_S_VAL_MV(E2579,deadline)/100000000))</f>
        <v>180.98096168799998</v>
      </c>
      <c r="J2579" s="46">
        <f ca="1">IF(E2579="","",IF(RIGHT(LEFT($J$1,6),3)="TTM",[1]!EM_S_FA_PROFIT_TTM(E2579,LEFT(RIGHT($J$1,11),10),1)/100000000,[1]!EM_S_STM07_IS(E2579,61,LEFT(RIGHT($J$1,5),4)&amp;"-12-31",1)/100000000))</f>
        <v>10.403260358600001</v>
      </c>
      <c r="K2579" s="36">
        <f t="shared" ca="1" si="203"/>
        <v>17.396561794052335</v>
      </c>
      <c r="L2579" s="46">
        <f ca="1">IF(E2579="","",IF(ISERROR(IF(行业估值!$E$7="最新年报",[1]!EM_S_STM07_BS(E2579,140,LEFT(RIGHT($L$1,5),4)&amp;"-12-31",1)/100000000,[1]!EM_S_STM07_BS(E2579,140,LEFT(RIGHT($L$1,11),10),1)/100000000)),0,IF(行业估值!$E$7="最新年报",[1]!EM_S_STM07_BS(E2579,140,LEFT(RIGHT($L$1,5),4)&amp;"-12-31",1)/100000000,[1]!EM_S_STM07_BS(E2579,140,LEFT(RIGHT($L$1,11),10),1)/100000000)))</f>
        <v>50.190824761599998</v>
      </c>
      <c r="M2579" s="36">
        <f t="shared" ca="1" si="204"/>
        <v>3.6058574958199316</v>
      </c>
      <c r="N2579" s="37">
        <f ca="1">IF(E2579="","",IF(ISERROR([1]!EM_S_EST_NETPROFIT(E2579,行业估值!$E$6,deadline)/100000000),"-",[1]!EM_S_EST_NETPROFIT(E2579,行业估值!$E$6,deadline)/100000000))</f>
        <v>11.443657142857145</v>
      </c>
      <c r="O2579" s="36">
        <f t="shared" ca="1" si="205"/>
        <v>15.814958402608552</v>
      </c>
      <c r="T2579" s="64" t="s">
        <v>5052</v>
      </c>
      <c r="U2579" s="64" t="s">
        <v>5053</v>
      </c>
    </row>
    <row r="2580" spans="4:21">
      <c r="D2580" s="45" t="str">
        <f>IF(AND(行业估值!$B$39=$G2580,COUNTIF($G$2:$G$2552,$G2580)&gt;=1),COUNTIF($G$2:G2580,$G2580),"")</f>
        <v/>
      </c>
      <c r="E2580" s="65" t="str">
        <f t="shared" si="206"/>
        <v>600487.SH</v>
      </c>
      <c r="F2580" s="65" t="str">
        <f t="shared" si="207"/>
        <v>亨通光电</v>
      </c>
      <c r="G2580" s="34" t="str">
        <f>IF(E2580="","",IF(行业估值!$C$5="申万行业",[1]!EM_S_INFO_INDUSTRY_SW2014(E2580,"1"),IF(行业估值!$C$5="证监会行业",[1]!EM_S_INFO_INDUSTRY_CSRC1(E2580,"1"),[1]!EM_S_INFO_INDUSTRY_EM2016(E2580,"1"))))</f>
        <v>信息技术</v>
      </c>
      <c r="H2580" s="34" t="str">
        <f>IF(E2580="","",IF($H$1="上证50",[1]!EM_S_INFO_COMPINDEX(E2580,"000016"),"")&amp;IF($H$1="上证180",[1]!EM_S_INFO_COMPINDEX(E2580,"000010"),"")&amp;IF($H$1="沪深300",[1]!EM_S_INFO_COMPINDEX(E2580,"000300"),"")&amp;IF(AND($H$1="上证A股",RIGHT(E2580,2)="SH"),"是","")&amp;IF(AND($H$1="深证A股",RIGHT(E2580,2)="SZ"),"是","")&amp;IF(AND($H$1="创业板",LEFT(E2580,1)-3=0),"是","")&amp;IF(AND($H$1="全部A股",E2580&lt;&gt;0),"是","")&amp;IF(AND($H$1="中小板",LEFT(E2580,3)="002"),"是",""))</f>
        <v>是</v>
      </c>
      <c r="I2580" s="46">
        <f ca="1">IF(E2580="","",IF(OR([1]!EM_S_VAL_MV(E2580,deadline)="",[1]!EM_S_VAL_MV(E2580,deadline)="--",[1]!EM_S_VAL_MV(E2580,deadline)="null"),0,[1]!EM_S_VAL_MV(E2580,deadline)/100000000))</f>
        <v>299.44999703190001</v>
      </c>
      <c r="J2580" s="46">
        <f ca="1">IF(E2580="","",IF(RIGHT(LEFT($J$1,6),3)="TTM",[1]!EM_S_FA_PROFIT_TTM(E2580,LEFT(RIGHT($J$1,11),10),1)/100000000,[1]!EM_S_STM07_IS(E2580,61,LEFT(RIGHT($J$1,5),4)&amp;"-12-31",1)/100000000))</f>
        <v>16.104319450799998</v>
      </c>
      <c r="K2580" s="36">
        <f t="shared" ca="1" si="203"/>
        <v>18.594390029752205</v>
      </c>
      <c r="L2580" s="46">
        <f ca="1">IF(E2580="","",IF(ISERROR(IF(行业估值!$E$7="最新年报",[1]!EM_S_STM07_BS(E2580,140,LEFT(RIGHT($L$1,5),4)&amp;"-12-31",1)/100000000,[1]!EM_S_STM07_BS(E2580,140,LEFT(RIGHT($L$1,11),10),1)/100000000)),0,IF(行业估值!$E$7="最新年报",[1]!EM_S_STM07_BS(E2580,140,LEFT(RIGHT($L$1,5),4)&amp;"-12-31",1)/100000000,[1]!EM_S_STM07_BS(E2580,140,LEFT(RIGHT($L$1,11),10),1)/100000000)))</f>
        <v>134.3747246504</v>
      </c>
      <c r="M2580" s="36">
        <f t="shared" ca="1" si="204"/>
        <v>2.228469660577709</v>
      </c>
      <c r="N2580" s="37">
        <f ca="1">IF(E2580="","",IF(ISERROR([1]!EM_S_EST_NETPROFIT(E2580,行业估值!$E$6,deadline)/100000000),"-",[1]!EM_S_EST_NETPROFIT(E2580,行业估值!$E$6,deadline)/100000000))</f>
        <v>17.128060000000001</v>
      </c>
      <c r="O2580" s="36">
        <f t="shared" ca="1" si="205"/>
        <v>17.483007242612413</v>
      </c>
      <c r="T2580" s="64" t="s">
        <v>5054</v>
      </c>
      <c r="U2580" s="64" t="s">
        <v>5055</v>
      </c>
    </row>
    <row r="2581" spans="4:21">
      <c r="D2581" s="45" t="str">
        <f>IF(AND(行业估值!$B$39=$G2581,COUNTIF($G$2:$G$2552,$G2581)&gt;=1),COUNTIF($G$2:G2581,$G2581),"")</f>
        <v/>
      </c>
      <c r="E2581" s="65" t="str">
        <f t="shared" si="206"/>
        <v>600488.SH</v>
      </c>
      <c r="F2581" s="65" t="str">
        <f t="shared" si="207"/>
        <v>天药股份</v>
      </c>
      <c r="G2581" s="34" t="str">
        <f>IF(E2581="","",IF(行业估值!$C$5="申万行业",[1]!EM_S_INFO_INDUSTRY_SW2014(E2581,"1"),IF(行业估值!$C$5="证监会行业",[1]!EM_S_INFO_INDUSTRY_CSRC1(E2581,"1"),[1]!EM_S_INFO_INDUSTRY_EM2016(E2581,"1"))))</f>
        <v>医药生物</v>
      </c>
      <c r="H2581" s="34" t="str">
        <f>IF(E2581="","",IF($H$1="上证50",[1]!EM_S_INFO_COMPINDEX(E2581,"000016"),"")&amp;IF($H$1="上证180",[1]!EM_S_INFO_COMPINDEX(E2581,"000010"),"")&amp;IF($H$1="沪深300",[1]!EM_S_INFO_COMPINDEX(E2581,"000300"),"")&amp;IF(AND($H$1="上证A股",RIGHT(E2581,2)="SH"),"是","")&amp;IF(AND($H$1="深证A股",RIGHT(E2581,2)="SZ"),"是","")&amp;IF(AND($H$1="创业板",LEFT(E2581,1)-3=0),"是","")&amp;IF(AND($H$1="全部A股",E2581&lt;&gt;0),"是","")&amp;IF(AND($H$1="中小板",LEFT(E2581,3)="002"),"是",""))</f>
        <v>是</v>
      </c>
      <c r="I2581" s="46">
        <f ca="1">IF(E2581="","",IF(OR([1]!EM_S_VAL_MV(E2581,deadline)="",[1]!EM_S_VAL_MV(E2581,deadline)="--",[1]!EM_S_VAL_MV(E2581,deadline)="null"),0,[1]!EM_S_VAL_MV(E2581,deadline)/100000000))</f>
        <v>44.221410540000001</v>
      </c>
      <c r="J2581" s="46">
        <f ca="1">IF(E2581="","",IF(RIGHT(LEFT($J$1,6),3)="TTM",[1]!EM_S_FA_PROFIT_TTM(E2581,LEFT(RIGHT($J$1,11),10),1)/100000000,[1]!EM_S_STM07_IS(E2581,61,LEFT(RIGHT($J$1,5),4)&amp;"-12-31",1)/100000000))</f>
        <v>1.9726313177000001</v>
      </c>
      <c r="K2581" s="36">
        <f t="shared" ca="1" si="203"/>
        <v>22.417473626830677</v>
      </c>
      <c r="L2581" s="46">
        <f ca="1">IF(E2581="","",IF(ISERROR(IF(行业估值!$E$7="最新年报",[1]!EM_S_STM07_BS(E2581,140,LEFT(RIGHT($L$1,5),4)&amp;"-12-31",1)/100000000,[1]!EM_S_STM07_BS(E2581,140,LEFT(RIGHT($L$1,11),10),1)/100000000)),0,IF(行业估值!$E$7="最新年报",[1]!EM_S_STM07_BS(E2581,140,LEFT(RIGHT($L$1,5),4)&amp;"-12-31",1)/100000000,[1]!EM_S_STM07_BS(E2581,140,LEFT(RIGHT($L$1,11),10),1)/100000000)))</f>
        <v>27.815215596599998</v>
      </c>
      <c r="M2581" s="36">
        <f t="shared" ca="1" si="204"/>
        <v>1.5898280704106935</v>
      </c>
      <c r="N2581" s="37" t="str">
        <f ca="1">IF(E2581="","",IF(ISERROR([1]!EM_S_EST_NETPROFIT(E2581,行业估值!$E$6,deadline)/100000000),"-",[1]!EM_S_EST_NETPROFIT(E2581,行业估值!$E$6,deadline)/100000000))</f>
        <v>-</v>
      </c>
      <c r="O2581" s="36" t="str">
        <f t="shared" ca="1" si="205"/>
        <v>-</v>
      </c>
      <c r="T2581" s="64" t="s">
        <v>5056</v>
      </c>
      <c r="U2581" s="64" t="s">
        <v>5057</v>
      </c>
    </row>
    <row r="2582" spans="4:21">
      <c r="D2582" s="45" t="str">
        <f>IF(AND(行业估值!$B$39=$G2582,COUNTIF($G$2:$G$2552,$G2582)&gt;=1),COUNTIF($G$2:G2582,$G2582),"")</f>
        <v/>
      </c>
      <c r="E2582" s="65" t="str">
        <f t="shared" si="206"/>
        <v>600489.SH</v>
      </c>
      <c r="F2582" s="65" t="str">
        <f t="shared" si="207"/>
        <v>中金黄金</v>
      </c>
      <c r="G2582" s="34" t="str">
        <f>IF(E2582="","",IF(行业估值!$C$5="申万行业",[1]!EM_S_INFO_INDUSTRY_SW2014(E2582,"1"),IF(行业估值!$C$5="证监会行业",[1]!EM_S_INFO_INDUSTRY_CSRC1(E2582,"1"),[1]!EM_S_INFO_INDUSTRY_EM2016(E2582,"1"))))</f>
        <v>有色金属</v>
      </c>
      <c r="H2582" s="34" t="str">
        <f>IF(E2582="","",IF($H$1="上证50",[1]!EM_S_INFO_COMPINDEX(E2582,"000016"),"")&amp;IF($H$1="上证180",[1]!EM_S_INFO_COMPINDEX(E2582,"000010"),"")&amp;IF($H$1="沪深300",[1]!EM_S_INFO_COMPINDEX(E2582,"000300"),"")&amp;IF(AND($H$1="上证A股",RIGHT(E2582,2)="SH"),"是","")&amp;IF(AND($H$1="深证A股",RIGHT(E2582,2)="SZ"),"是","")&amp;IF(AND($H$1="创业板",LEFT(E2582,1)-3=0),"是","")&amp;IF(AND($H$1="全部A股",E2582&lt;&gt;0),"是","")&amp;IF(AND($H$1="中小板",LEFT(E2582,3)="002"),"是",""))</f>
        <v>是</v>
      </c>
      <c r="I2582" s="46">
        <f ca="1">IF(E2582="","",IF(OR([1]!EM_S_VAL_MV(E2582,deadline)="",[1]!EM_S_VAL_MV(E2582,deadline)="--",[1]!EM_S_VAL_MV(E2582,deadline)="null"),0,[1]!EM_S_VAL_MV(E2582,deadline)/100000000))</f>
        <v>275.7458614011</v>
      </c>
      <c r="J2582" s="46">
        <f ca="1">IF(E2582="","",IF(RIGHT(LEFT($J$1,6),3)="TTM",[1]!EM_S_FA_PROFIT_TTM(E2582,LEFT(RIGHT($J$1,11),10),1)/100000000,[1]!EM_S_STM07_IS(E2582,61,LEFT(RIGHT($J$1,5),4)&amp;"-12-31",1)/100000000))</f>
        <v>5.4213679784000002</v>
      </c>
      <c r="K2582" s="36">
        <f t="shared" ca="1" si="203"/>
        <v>50.862782696126899</v>
      </c>
      <c r="L2582" s="46">
        <f ca="1">IF(E2582="","",IF(ISERROR(IF(行业估值!$E$7="最新年报",[1]!EM_S_STM07_BS(E2582,140,LEFT(RIGHT($L$1,5),4)&amp;"-12-31",1)/100000000,[1]!EM_S_STM07_BS(E2582,140,LEFT(RIGHT($L$1,11),10),1)/100000000)),0,IF(行业估值!$E$7="最新年报",[1]!EM_S_STM07_BS(E2582,140,LEFT(RIGHT($L$1,5),4)&amp;"-12-31",1)/100000000,[1]!EM_S_STM07_BS(E2582,140,LEFT(RIGHT($L$1,11),10),1)/100000000)))</f>
        <v>136.9073303401</v>
      </c>
      <c r="M2582" s="36">
        <f t="shared" ca="1" si="204"/>
        <v>2.0141058971503027</v>
      </c>
      <c r="N2582" s="37">
        <f ca="1">IF(E2582="","",IF(ISERROR([1]!EM_S_EST_NETPROFIT(E2582,行业估值!$E$6,deadline)/100000000),"-",[1]!EM_S_EST_NETPROFIT(E2582,行业估值!$E$6,deadline)/100000000))</f>
        <v>3.8267571428571427</v>
      </c>
      <c r="O2582" s="36">
        <f t="shared" ca="1" si="205"/>
        <v>72.057319319517092</v>
      </c>
      <c r="T2582" s="64" t="s">
        <v>5058</v>
      </c>
      <c r="U2582" s="64" t="s">
        <v>5059</v>
      </c>
    </row>
    <row r="2583" spans="4:21">
      <c r="D2583" s="45" t="str">
        <f>IF(AND(行业估值!$B$39=$G2583,COUNTIF($G$2:$G$2552,$G2583)&gt;=1),COUNTIF($G$2:G2583,$G2583),"")</f>
        <v/>
      </c>
      <c r="E2583" s="65" t="str">
        <f t="shared" si="206"/>
        <v>600490.SH</v>
      </c>
      <c r="F2583" s="65" t="str">
        <f t="shared" si="207"/>
        <v>鹏欣资源</v>
      </c>
      <c r="G2583" s="34" t="str">
        <f>IF(E2583="","",IF(行业估值!$C$5="申万行业",[1]!EM_S_INFO_INDUSTRY_SW2014(E2583,"1"),IF(行业估值!$C$5="证监会行业",[1]!EM_S_INFO_INDUSTRY_CSRC1(E2583,"1"),[1]!EM_S_INFO_INDUSTRY_EM2016(E2583,"1"))))</f>
        <v>有色金属</v>
      </c>
      <c r="H2583" s="34" t="str">
        <f>IF(E2583="","",IF($H$1="上证50",[1]!EM_S_INFO_COMPINDEX(E2583,"000016"),"")&amp;IF($H$1="上证180",[1]!EM_S_INFO_COMPINDEX(E2583,"000010"),"")&amp;IF($H$1="沪深300",[1]!EM_S_INFO_COMPINDEX(E2583,"000300"),"")&amp;IF(AND($H$1="上证A股",RIGHT(E2583,2)="SH"),"是","")&amp;IF(AND($H$1="深证A股",RIGHT(E2583,2)="SZ"),"是","")&amp;IF(AND($H$1="创业板",LEFT(E2583,1)-3=0),"是","")&amp;IF(AND($H$1="全部A股",E2583&lt;&gt;0),"是","")&amp;IF(AND($H$1="中小板",LEFT(E2583,3)="002"),"是",""))</f>
        <v>是</v>
      </c>
      <c r="I2583" s="46">
        <f ca="1">IF(E2583="","",IF(OR([1]!EM_S_VAL_MV(E2583,deadline)="",[1]!EM_S_VAL_MV(E2583,deadline)="--",[1]!EM_S_VAL_MV(E2583,deadline)="null"),0,[1]!EM_S_VAL_MV(E2583,deadline)/100000000))</f>
        <v>96.385867936499992</v>
      </c>
      <c r="J2583" s="46">
        <f ca="1">IF(E2583="","",IF(RIGHT(LEFT($J$1,6),3)="TTM",[1]!EM_S_FA_PROFIT_TTM(E2583,LEFT(RIGHT($J$1,11),10),1)/100000000,[1]!EM_S_STM07_IS(E2583,61,LEFT(RIGHT($J$1,5),4)&amp;"-12-31",1)/100000000))</f>
        <v>2.2825716587000002</v>
      </c>
      <c r="K2583" s="36">
        <f t="shared" ca="1" si="203"/>
        <v>42.226874923784393</v>
      </c>
      <c r="L2583" s="46">
        <f ca="1">IF(E2583="","",IF(ISERROR(IF(行业估值!$E$7="最新年报",[1]!EM_S_STM07_BS(E2583,140,LEFT(RIGHT($L$1,5),4)&amp;"-12-31",1)/100000000,[1]!EM_S_STM07_BS(E2583,140,LEFT(RIGHT($L$1,11),10),1)/100000000)),0,IF(行业估值!$E$7="最新年报",[1]!EM_S_STM07_BS(E2583,140,LEFT(RIGHT($L$1,5),4)&amp;"-12-31",1)/100000000,[1]!EM_S_STM07_BS(E2583,140,LEFT(RIGHT($L$1,11),10),1)/100000000)))</f>
        <v>65.244020573900002</v>
      </c>
      <c r="M2583" s="36">
        <f t="shared" ca="1" si="204"/>
        <v>1.4773134317699892</v>
      </c>
      <c r="N2583" s="37">
        <f ca="1">IF(E2583="","",IF(ISERROR([1]!EM_S_EST_NETPROFIT(E2583,行业估值!$E$6,deadline)/100000000),"-",[1]!EM_S_EST_NETPROFIT(E2583,行业估值!$E$6,deadline)/100000000))</f>
        <v>4.5590000000000002</v>
      </c>
      <c r="O2583" s="36">
        <f t="shared" ca="1" si="205"/>
        <v>21.141888119434086</v>
      </c>
      <c r="T2583" s="64" t="s">
        <v>5060</v>
      </c>
      <c r="U2583" s="64" t="s">
        <v>5061</v>
      </c>
    </row>
    <row r="2584" spans="4:21">
      <c r="D2584" s="45" t="str">
        <f>IF(AND(行业估值!$B$39=$G2584,COUNTIF($G$2:$G$2552,$G2584)&gt;=1),COUNTIF($G$2:G2584,$G2584),"")</f>
        <v/>
      </c>
      <c r="E2584" s="65" t="str">
        <f t="shared" si="206"/>
        <v>600491.SH</v>
      </c>
      <c r="F2584" s="65" t="str">
        <f t="shared" si="207"/>
        <v>龙元建设</v>
      </c>
      <c r="G2584" s="34" t="str">
        <f>IF(E2584="","",IF(行业估值!$C$5="申万行业",[1]!EM_S_INFO_INDUSTRY_SW2014(E2584,"1"),IF(行业估值!$C$5="证监会行业",[1]!EM_S_INFO_INDUSTRY_CSRC1(E2584,"1"),[1]!EM_S_INFO_INDUSTRY_EM2016(E2584,"1"))))</f>
        <v>建筑</v>
      </c>
      <c r="H2584" s="34" t="str">
        <f>IF(E2584="","",IF($H$1="上证50",[1]!EM_S_INFO_COMPINDEX(E2584,"000016"),"")&amp;IF($H$1="上证180",[1]!EM_S_INFO_COMPINDEX(E2584,"000010"),"")&amp;IF($H$1="沪深300",[1]!EM_S_INFO_COMPINDEX(E2584,"000300"),"")&amp;IF(AND($H$1="上证A股",RIGHT(E2584,2)="SH"),"是","")&amp;IF(AND($H$1="深证A股",RIGHT(E2584,2)="SZ"),"是","")&amp;IF(AND($H$1="创业板",LEFT(E2584,1)-3=0),"是","")&amp;IF(AND($H$1="全部A股",E2584&lt;&gt;0),"是","")&amp;IF(AND($H$1="中小板",LEFT(E2584,3)="002"),"是",""))</f>
        <v>是</v>
      </c>
      <c r="I2584" s="46">
        <f ca="1">IF(E2584="","",IF(OR([1]!EM_S_VAL_MV(E2584,deadline)="",[1]!EM_S_VAL_MV(E2584,deadline)="--",[1]!EM_S_VAL_MV(E2584,deadline)="null"),0,[1]!EM_S_VAL_MV(E2584,deadline)/100000000))</f>
        <v>114.731846625</v>
      </c>
      <c r="J2584" s="46">
        <f ca="1">IF(E2584="","",IF(RIGHT(LEFT($J$1,6),3)="TTM",[1]!EM_S_FA_PROFIT_TTM(E2584,LEFT(RIGHT($J$1,11),10),1)/100000000,[1]!EM_S_STM07_IS(E2584,61,LEFT(RIGHT($J$1,5),4)&amp;"-12-31",1)/100000000))</f>
        <v>9.8420918457000006</v>
      </c>
      <c r="K2584" s="36">
        <f t="shared" ca="1" si="203"/>
        <v>11.657262340538534</v>
      </c>
      <c r="L2584" s="46">
        <f ca="1">IF(E2584="","",IF(ISERROR(IF(行业估值!$E$7="最新年报",[1]!EM_S_STM07_BS(E2584,140,LEFT(RIGHT($L$1,5),4)&amp;"-12-31",1)/100000000,[1]!EM_S_STM07_BS(E2584,140,LEFT(RIGHT($L$1,11),10),1)/100000000)),0,IF(行业估值!$E$7="最新年报",[1]!EM_S_STM07_BS(E2584,140,LEFT(RIGHT($L$1,5),4)&amp;"-12-31",1)/100000000,[1]!EM_S_STM07_BS(E2584,140,LEFT(RIGHT($L$1,11),10),1)/100000000)))</f>
        <v>102.49542731</v>
      </c>
      <c r="M2584" s="36">
        <f t="shared" ca="1" si="204"/>
        <v>1.1193850265923635</v>
      </c>
      <c r="N2584" s="37">
        <f ca="1">IF(E2584="","",IF(ISERROR([1]!EM_S_EST_NETPROFIT(E2584,行业估值!$E$6,deadline)/100000000),"-",[1]!EM_S_EST_NETPROFIT(E2584,行业估值!$E$6,deadline)/100000000))</f>
        <v>10.9114</v>
      </c>
      <c r="O2584" s="36">
        <f t="shared" ca="1" si="205"/>
        <v>10.514860295195851</v>
      </c>
      <c r="T2584" s="64" t="s">
        <v>5062</v>
      </c>
      <c r="U2584" s="64" t="s">
        <v>5063</v>
      </c>
    </row>
    <row r="2585" spans="4:21">
      <c r="D2585" s="45" t="str">
        <f>IF(AND(行业估值!$B$39=$G2585,COUNTIF($G$2:$G$2552,$G2585)&gt;=1),COUNTIF($G$2:G2585,$G2585),"")</f>
        <v/>
      </c>
      <c r="E2585" s="65" t="str">
        <f t="shared" si="206"/>
        <v>600493.SH</v>
      </c>
      <c r="F2585" s="65" t="str">
        <f t="shared" si="207"/>
        <v>凤竹纺织</v>
      </c>
      <c r="G2585" s="34" t="str">
        <f>IF(E2585="","",IF(行业估值!$C$5="申万行业",[1]!EM_S_INFO_INDUSTRY_SW2014(E2585,"1"),IF(行业估值!$C$5="证监会行业",[1]!EM_S_INFO_INDUSTRY_CSRC1(E2585,"1"),[1]!EM_S_INFO_INDUSTRY_EM2016(E2585,"1"))))</f>
        <v>纺织服装</v>
      </c>
      <c r="H2585" s="34" t="str">
        <f>IF(E2585="","",IF($H$1="上证50",[1]!EM_S_INFO_COMPINDEX(E2585,"000016"),"")&amp;IF($H$1="上证180",[1]!EM_S_INFO_COMPINDEX(E2585,"000010"),"")&amp;IF($H$1="沪深300",[1]!EM_S_INFO_COMPINDEX(E2585,"000300"),"")&amp;IF(AND($H$1="上证A股",RIGHT(E2585,2)="SH"),"是","")&amp;IF(AND($H$1="深证A股",RIGHT(E2585,2)="SZ"),"是","")&amp;IF(AND($H$1="创业板",LEFT(E2585,1)-3=0),"是","")&amp;IF(AND($H$1="全部A股",E2585&lt;&gt;0),"是","")&amp;IF(AND($H$1="中小板",LEFT(E2585,3)="002"),"是",""))</f>
        <v>是</v>
      </c>
      <c r="I2585" s="46">
        <f ca="1">IF(E2585="","",IF(OR([1]!EM_S_VAL_MV(E2585,deadline)="",[1]!EM_S_VAL_MV(E2585,deadline)="--",[1]!EM_S_VAL_MV(E2585,deadline)="null"),0,[1]!EM_S_VAL_MV(E2585,deadline)/100000000))</f>
        <v>14.2256</v>
      </c>
      <c r="J2585" s="46">
        <f ca="1">IF(E2585="","",IF(RIGHT(LEFT($J$1,6),3)="TTM",[1]!EM_S_FA_PROFIT_TTM(E2585,LEFT(RIGHT($J$1,11),10),1)/100000000,[1]!EM_S_STM07_IS(E2585,61,LEFT(RIGHT($J$1,5),4)&amp;"-12-31",1)/100000000))</f>
        <v>0.14763638470000001</v>
      </c>
      <c r="K2585" s="36">
        <f t="shared" ca="1" si="203"/>
        <v>96.355651277337188</v>
      </c>
      <c r="L2585" s="46">
        <f ca="1">IF(E2585="","",IF(ISERROR(IF(行业估值!$E$7="最新年报",[1]!EM_S_STM07_BS(E2585,140,LEFT(RIGHT($L$1,5),4)&amp;"-12-31",1)/100000000,[1]!EM_S_STM07_BS(E2585,140,LEFT(RIGHT($L$1,11),10),1)/100000000)),0,IF(行业估值!$E$7="最新年报",[1]!EM_S_STM07_BS(E2585,140,LEFT(RIGHT($L$1,5),4)&amp;"-12-31",1)/100000000,[1]!EM_S_STM07_BS(E2585,140,LEFT(RIGHT($L$1,11),10),1)/100000000)))</f>
        <v>7.3975306999999999</v>
      </c>
      <c r="M2585" s="36">
        <f t="shared" ca="1" si="204"/>
        <v>1.9230200693861264</v>
      </c>
      <c r="N2585" s="37" t="str">
        <f ca="1">IF(E2585="","",IF(ISERROR([1]!EM_S_EST_NETPROFIT(E2585,行业估值!$E$6,deadline)/100000000),"-",[1]!EM_S_EST_NETPROFIT(E2585,行业估值!$E$6,deadline)/100000000))</f>
        <v>-</v>
      </c>
      <c r="O2585" s="36" t="str">
        <f t="shared" ca="1" si="205"/>
        <v>-</v>
      </c>
      <c r="T2585" s="64" t="s">
        <v>5064</v>
      </c>
      <c r="U2585" s="64" t="s">
        <v>5065</v>
      </c>
    </row>
    <row r="2586" spans="4:21">
      <c r="D2586" s="45" t="str">
        <f>IF(AND(行业估值!$B$39=$G2586,COUNTIF($G$2:$G$2552,$G2586)&gt;=1),COUNTIF($G$2:G2586,$G2586),"")</f>
        <v/>
      </c>
      <c r="E2586" s="65" t="str">
        <f t="shared" si="206"/>
        <v>600495.SH</v>
      </c>
      <c r="F2586" s="65" t="str">
        <f t="shared" si="207"/>
        <v>晋西车轴</v>
      </c>
      <c r="G2586" s="34" t="str">
        <f>IF(E2586="","",IF(行业估值!$C$5="申万行业",[1]!EM_S_INFO_INDUSTRY_SW2014(E2586,"1"),IF(行业估值!$C$5="证监会行业",[1]!EM_S_INFO_INDUSTRY_CSRC1(E2586,"1"),[1]!EM_S_INFO_INDUSTRY_EM2016(E2586,"1"))))</f>
        <v>交运设备</v>
      </c>
      <c r="H2586" s="34" t="str">
        <f>IF(E2586="","",IF($H$1="上证50",[1]!EM_S_INFO_COMPINDEX(E2586,"000016"),"")&amp;IF($H$1="上证180",[1]!EM_S_INFO_COMPINDEX(E2586,"000010"),"")&amp;IF($H$1="沪深300",[1]!EM_S_INFO_COMPINDEX(E2586,"000300"),"")&amp;IF(AND($H$1="上证A股",RIGHT(E2586,2)="SH"),"是","")&amp;IF(AND($H$1="深证A股",RIGHT(E2586,2)="SZ"),"是","")&amp;IF(AND($H$1="创业板",LEFT(E2586,1)-3=0),"是","")&amp;IF(AND($H$1="全部A股",E2586&lt;&gt;0),"是","")&amp;IF(AND($H$1="中小板",LEFT(E2586,3)="002"),"是",""))</f>
        <v>是</v>
      </c>
      <c r="I2586" s="46">
        <f ca="1">IF(E2586="","",IF(OR([1]!EM_S_VAL_MV(E2586,deadline)="",[1]!EM_S_VAL_MV(E2586,deadline)="--",[1]!EM_S_VAL_MV(E2586,deadline)="null"),0,[1]!EM_S_VAL_MV(E2586,deadline)/100000000))</f>
        <v>49.6566454146</v>
      </c>
      <c r="J2586" s="46">
        <f ca="1">IF(E2586="","",IF(RIGHT(LEFT($J$1,6),3)="TTM",[1]!EM_S_FA_PROFIT_TTM(E2586,LEFT(RIGHT($J$1,11),10),1)/100000000,[1]!EM_S_STM07_IS(E2586,61,LEFT(RIGHT($J$1,5),4)&amp;"-12-31",1)/100000000))</f>
        <v>0.42761149789999997</v>
      </c>
      <c r="K2586" s="36">
        <f t="shared" ca="1" si="203"/>
        <v>116.12560854528884</v>
      </c>
      <c r="L2586" s="46">
        <f ca="1">IF(E2586="","",IF(ISERROR(IF(行业估值!$E$7="最新年报",[1]!EM_S_STM07_BS(E2586,140,LEFT(RIGHT($L$1,5),4)&amp;"-12-31",1)/100000000,[1]!EM_S_STM07_BS(E2586,140,LEFT(RIGHT($L$1,11),10),1)/100000000)),0,IF(行业估值!$E$7="最新年报",[1]!EM_S_STM07_BS(E2586,140,LEFT(RIGHT($L$1,5),4)&amp;"-12-31",1)/100000000,[1]!EM_S_STM07_BS(E2586,140,LEFT(RIGHT($L$1,11),10),1)/100000000)))</f>
        <v>31.7790679465</v>
      </c>
      <c r="M2586" s="36">
        <f t="shared" ca="1" si="204"/>
        <v>1.5625582694305846</v>
      </c>
      <c r="N2586" s="37" t="str">
        <f ca="1">IF(E2586="","",IF(ISERROR([1]!EM_S_EST_NETPROFIT(E2586,行业估值!$E$6,deadline)/100000000),"-",[1]!EM_S_EST_NETPROFIT(E2586,行业估值!$E$6,deadline)/100000000))</f>
        <v>-</v>
      </c>
      <c r="O2586" s="36" t="str">
        <f t="shared" ca="1" si="205"/>
        <v>-</v>
      </c>
      <c r="T2586" s="64" t="s">
        <v>5066</v>
      </c>
      <c r="U2586" s="64" t="s">
        <v>5067</v>
      </c>
    </row>
    <row r="2587" spans="4:21">
      <c r="D2587" s="45" t="str">
        <f>IF(AND(行业估值!$B$39=$G2587,COUNTIF($G$2:$G$2552,$G2587)&gt;=1),COUNTIF($G$2:G2587,$G2587),"")</f>
        <v/>
      </c>
      <c r="E2587" s="65" t="str">
        <f t="shared" si="206"/>
        <v>600496.SH</v>
      </c>
      <c r="F2587" s="65" t="str">
        <f t="shared" si="207"/>
        <v>精工钢构</v>
      </c>
      <c r="G2587" s="34" t="str">
        <f>IF(E2587="","",IF(行业估值!$C$5="申万行业",[1]!EM_S_INFO_INDUSTRY_SW2014(E2587,"1"),IF(行业估值!$C$5="证监会行业",[1]!EM_S_INFO_INDUSTRY_CSRC1(E2587,"1"),[1]!EM_S_INFO_INDUSTRY_EM2016(E2587,"1"))))</f>
        <v>建筑</v>
      </c>
      <c r="H2587" s="34" t="str">
        <f>IF(E2587="","",IF($H$1="上证50",[1]!EM_S_INFO_COMPINDEX(E2587,"000016"),"")&amp;IF($H$1="上证180",[1]!EM_S_INFO_COMPINDEX(E2587,"000010"),"")&amp;IF($H$1="沪深300",[1]!EM_S_INFO_COMPINDEX(E2587,"000300"),"")&amp;IF(AND($H$1="上证A股",RIGHT(E2587,2)="SH"),"是","")&amp;IF(AND($H$1="深证A股",RIGHT(E2587,2)="SZ"),"是","")&amp;IF(AND($H$1="创业板",LEFT(E2587,1)-3=0),"是","")&amp;IF(AND($H$1="全部A股",E2587&lt;&gt;0),"是","")&amp;IF(AND($H$1="中小板",LEFT(E2587,3)="002"),"是",""))</f>
        <v>是</v>
      </c>
      <c r="I2587" s="46">
        <f ca="1">IF(E2587="","",IF(OR([1]!EM_S_VAL_MV(E2587,deadline)="",[1]!EM_S_VAL_MV(E2587,deadline)="--",[1]!EM_S_VAL_MV(E2587,deadline)="null"),0,[1]!EM_S_VAL_MV(E2587,deadline)/100000000))</f>
        <v>49.244109440000003</v>
      </c>
      <c r="J2587" s="46">
        <f ca="1">IF(E2587="","",IF(RIGHT(LEFT($J$1,6),3)="TTM",[1]!EM_S_FA_PROFIT_TTM(E2587,LEFT(RIGHT($J$1,11),10),1)/100000000,[1]!EM_S_STM07_IS(E2587,61,LEFT(RIGHT($J$1,5),4)&amp;"-12-31",1)/100000000))</f>
        <v>3.4048756694</v>
      </c>
      <c r="K2587" s="36">
        <f t="shared" ca="1" si="203"/>
        <v>14.462821618587235</v>
      </c>
      <c r="L2587" s="46">
        <f ca="1">IF(E2587="","",IF(ISERROR(IF(行业估值!$E$7="最新年报",[1]!EM_S_STM07_BS(E2587,140,LEFT(RIGHT($L$1,5),4)&amp;"-12-31",1)/100000000,[1]!EM_S_STM07_BS(E2587,140,LEFT(RIGHT($L$1,11),10),1)/100000000)),0,IF(行业估值!$E$7="最新年报",[1]!EM_S_STM07_BS(E2587,140,LEFT(RIGHT($L$1,5),4)&amp;"-12-31",1)/100000000,[1]!EM_S_STM07_BS(E2587,140,LEFT(RIGHT($L$1,11),10),1)/100000000)))</f>
        <v>51.588314874799998</v>
      </c>
      <c r="M2587" s="36">
        <f t="shared" ca="1" si="204"/>
        <v>0.95455937181725814</v>
      </c>
      <c r="N2587" s="37">
        <f ca="1">IF(E2587="","",IF(ISERROR([1]!EM_S_EST_NETPROFIT(E2587,行业估值!$E$6,deadline)/100000000),"-",[1]!EM_S_EST_NETPROFIT(E2587,行业估值!$E$6,deadline)/100000000))</f>
        <v>3.8149999999999999</v>
      </c>
      <c r="O2587" s="36">
        <f t="shared" ca="1" si="205"/>
        <v>12.908023444298822</v>
      </c>
      <c r="T2587" s="64" t="s">
        <v>5068</v>
      </c>
      <c r="U2587" s="64" t="s">
        <v>5069</v>
      </c>
    </row>
    <row r="2588" spans="4:21">
      <c r="D2588" s="45" t="str">
        <f>IF(AND(行业估值!$B$39=$G2588,COUNTIF($G$2:$G$2552,$G2588)&gt;=1),COUNTIF($G$2:G2588,$G2588),"")</f>
        <v/>
      </c>
      <c r="E2588" s="65" t="str">
        <f t="shared" si="206"/>
        <v>600497.SH</v>
      </c>
      <c r="F2588" s="65" t="str">
        <f t="shared" si="207"/>
        <v>驰宏锌锗</v>
      </c>
      <c r="G2588" s="34" t="str">
        <f>IF(E2588="","",IF(行业估值!$C$5="申万行业",[1]!EM_S_INFO_INDUSTRY_SW2014(E2588,"1"),IF(行业估值!$C$5="证监会行业",[1]!EM_S_INFO_INDUSTRY_CSRC1(E2588,"1"),[1]!EM_S_INFO_INDUSTRY_EM2016(E2588,"1"))))</f>
        <v>有色金属</v>
      </c>
      <c r="H2588" s="34" t="str">
        <f>IF(E2588="","",IF($H$1="上证50",[1]!EM_S_INFO_COMPINDEX(E2588,"000016"),"")&amp;IF($H$1="上证180",[1]!EM_S_INFO_COMPINDEX(E2588,"000010"),"")&amp;IF($H$1="沪深300",[1]!EM_S_INFO_COMPINDEX(E2588,"000300"),"")&amp;IF(AND($H$1="上证A股",RIGHT(E2588,2)="SH"),"是","")&amp;IF(AND($H$1="深证A股",RIGHT(E2588,2)="SZ"),"是","")&amp;IF(AND($H$1="创业板",LEFT(E2588,1)-3=0),"是","")&amp;IF(AND($H$1="全部A股",E2588&lt;&gt;0),"是","")&amp;IF(AND($H$1="中小板",LEFT(E2588,3)="002"),"是",""))</f>
        <v>是</v>
      </c>
      <c r="I2588" s="46">
        <f ca="1">IF(E2588="","",IF(OR([1]!EM_S_VAL_MV(E2588,deadline)="",[1]!EM_S_VAL_MV(E2588,deadline)="--",[1]!EM_S_VAL_MV(E2588,deadline)="null"),0,[1]!EM_S_VAL_MV(E2588,deadline)/100000000))</f>
        <v>208.23382513119998</v>
      </c>
      <c r="J2588" s="46">
        <f ca="1">IF(E2588="","",IF(RIGHT(LEFT($J$1,6),3)="TTM",[1]!EM_S_FA_PROFIT_TTM(E2588,LEFT(RIGHT($J$1,11),10),1)/100000000,[1]!EM_S_STM07_IS(E2588,61,LEFT(RIGHT($J$1,5),4)&amp;"-12-31",1)/100000000))</f>
        <v>5.9447667188999995</v>
      </c>
      <c r="K2588" s="36">
        <f t="shared" ca="1" si="203"/>
        <v>35.028090247707972</v>
      </c>
      <c r="L2588" s="46">
        <f ca="1">IF(E2588="","",IF(ISERROR(IF(行业估值!$E$7="最新年报",[1]!EM_S_STM07_BS(E2588,140,LEFT(RIGHT($L$1,5),4)&amp;"-12-31",1)/100000000,[1]!EM_S_STM07_BS(E2588,140,LEFT(RIGHT($L$1,11),10),1)/100000000)),0,IF(行业估值!$E$7="最新年报",[1]!EM_S_STM07_BS(E2588,140,LEFT(RIGHT($L$1,5),4)&amp;"-12-31",1)/100000000,[1]!EM_S_STM07_BS(E2588,140,LEFT(RIGHT($L$1,11),10),1)/100000000)))</f>
        <v>149.2517340064</v>
      </c>
      <c r="M2588" s="36">
        <f t="shared" ca="1" si="204"/>
        <v>1.3951852989679221</v>
      </c>
      <c r="N2588" s="37">
        <f ca="1">IF(E2588="","",IF(ISERROR([1]!EM_S_EST_NETPROFIT(E2588,行业估值!$E$6,deadline)/100000000),"-",[1]!EM_S_EST_NETPROFIT(E2588,行业估值!$E$6,deadline)/100000000))</f>
        <v>11.02</v>
      </c>
      <c r="O2588" s="36">
        <f t="shared" ca="1" si="205"/>
        <v>18.895991391215968</v>
      </c>
      <c r="T2588" s="64" t="s">
        <v>5070</v>
      </c>
      <c r="U2588" s="64" t="s">
        <v>5071</v>
      </c>
    </row>
    <row r="2589" spans="4:21">
      <c r="D2589" s="45" t="str">
        <f>IF(AND(行业估值!$B$39=$G2589,COUNTIF($G$2:$G$2552,$G2589)&gt;=1),COUNTIF($G$2:G2589,$G2589),"")</f>
        <v/>
      </c>
      <c r="E2589" s="65" t="str">
        <f t="shared" si="206"/>
        <v>600498.SH</v>
      </c>
      <c r="F2589" s="65" t="str">
        <f t="shared" si="207"/>
        <v>烽火通信</v>
      </c>
      <c r="G2589" s="34" t="str">
        <f>IF(E2589="","",IF(行业估值!$C$5="申万行业",[1]!EM_S_INFO_INDUSTRY_SW2014(E2589,"1"),IF(行业估值!$C$5="证监会行业",[1]!EM_S_INFO_INDUSTRY_CSRC1(E2589,"1"),[1]!EM_S_INFO_INDUSTRY_EM2016(E2589,"1"))))</f>
        <v>信息技术</v>
      </c>
      <c r="H2589" s="34" t="str">
        <f>IF(E2589="","",IF($H$1="上证50",[1]!EM_S_INFO_COMPINDEX(E2589,"000016"),"")&amp;IF($H$1="上证180",[1]!EM_S_INFO_COMPINDEX(E2589,"000010"),"")&amp;IF($H$1="沪深300",[1]!EM_S_INFO_COMPINDEX(E2589,"000300"),"")&amp;IF(AND($H$1="上证A股",RIGHT(E2589,2)="SH"),"是","")&amp;IF(AND($H$1="深证A股",RIGHT(E2589,2)="SZ"),"是","")&amp;IF(AND($H$1="创业板",LEFT(E2589,1)-3=0),"是","")&amp;IF(AND($H$1="全部A股",E2589&lt;&gt;0),"是","")&amp;IF(AND($H$1="中小板",LEFT(E2589,3)="002"),"是",""))</f>
        <v>是</v>
      </c>
      <c r="I2589" s="46">
        <f ca="1">IF(E2589="","",IF(OR([1]!EM_S_VAL_MV(E2589,deadline)="",[1]!EM_S_VAL_MV(E2589,deadline)="--",[1]!EM_S_VAL_MV(E2589,deadline)="null"),0,[1]!EM_S_VAL_MV(E2589,deadline)/100000000))</f>
        <v>287.82802303720001</v>
      </c>
      <c r="J2589" s="46">
        <f ca="1">IF(E2589="","",IF(RIGHT(LEFT($J$1,6),3)="TTM",[1]!EM_S_FA_PROFIT_TTM(E2589,LEFT(RIGHT($J$1,11),10),1)/100000000,[1]!EM_S_STM07_IS(E2589,61,LEFT(RIGHT($J$1,5),4)&amp;"-12-31",1)/100000000))</f>
        <v>8.732750277200001</v>
      </c>
      <c r="K2589" s="36">
        <f t="shared" ca="1" si="203"/>
        <v>32.959607672359418</v>
      </c>
      <c r="L2589" s="46">
        <f ca="1">IF(E2589="","",IF(ISERROR(IF(行业估值!$E$7="最新年报",[1]!EM_S_STM07_BS(E2589,140,LEFT(RIGHT($L$1,5),4)&amp;"-12-31",1)/100000000,[1]!EM_S_STM07_BS(E2589,140,LEFT(RIGHT($L$1,11),10),1)/100000000)),0,IF(行业估值!$E$7="最新年报",[1]!EM_S_STM07_BS(E2589,140,LEFT(RIGHT($L$1,5),4)&amp;"-12-31",1)/100000000,[1]!EM_S_STM07_BS(E2589,140,LEFT(RIGHT($L$1,11),10),1)/100000000)))</f>
        <v>102.54983807249999</v>
      </c>
      <c r="M2589" s="36">
        <f t="shared" ca="1" si="204"/>
        <v>2.8067135789499082</v>
      </c>
      <c r="N2589" s="37">
        <f ca="1">IF(E2589="","",IF(ISERROR([1]!EM_S_EST_NETPROFIT(E2589,行业估值!$E$6,deadline)/100000000),"-",[1]!EM_S_EST_NETPROFIT(E2589,行业估值!$E$6,deadline)/100000000))</f>
        <v>9.5828789473684211</v>
      </c>
      <c r="O2589" s="36">
        <f t="shared" ca="1" si="205"/>
        <v>30.035652606906947</v>
      </c>
      <c r="T2589" s="64" t="s">
        <v>5072</v>
      </c>
      <c r="U2589" s="64" t="s">
        <v>5073</v>
      </c>
    </row>
    <row r="2590" spans="4:21">
      <c r="D2590" s="45">
        <f>IF(AND(行业估值!$B$39=$G2590,COUNTIF($G$2:$G$2552,$G2590)&gt;=1),COUNTIF($G$2:G2590,$G2590),"")</f>
        <v>239</v>
      </c>
      <c r="E2590" s="65" t="str">
        <f t="shared" si="206"/>
        <v>600499.SH</v>
      </c>
      <c r="F2590" s="65" t="str">
        <f t="shared" si="207"/>
        <v>科达洁能</v>
      </c>
      <c r="G2590" s="34" t="str">
        <f>IF(E2590="","",IF(行业估值!$C$5="申万行业",[1]!EM_S_INFO_INDUSTRY_SW2014(E2590,"1"),IF(行业估值!$C$5="证监会行业",[1]!EM_S_INFO_INDUSTRY_CSRC1(E2590,"1"),[1]!EM_S_INFO_INDUSTRY_EM2016(E2590,"1"))))</f>
        <v>机械设备</v>
      </c>
      <c r="H2590" s="34" t="str">
        <f>IF(E2590="","",IF($H$1="上证50",[1]!EM_S_INFO_COMPINDEX(E2590,"000016"),"")&amp;IF($H$1="上证180",[1]!EM_S_INFO_COMPINDEX(E2590,"000010"),"")&amp;IF($H$1="沪深300",[1]!EM_S_INFO_COMPINDEX(E2590,"000300"),"")&amp;IF(AND($H$1="上证A股",RIGHT(E2590,2)="SH"),"是","")&amp;IF(AND($H$1="深证A股",RIGHT(E2590,2)="SZ"),"是","")&amp;IF(AND($H$1="创业板",LEFT(E2590,1)-3=0),"是","")&amp;IF(AND($H$1="全部A股",E2590&lt;&gt;0),"是","")&amp;IF(AND($H$1="中小板",LEFT(E2590,3)="002"),"是",""))</f>
        <v>是</v>
      </c>
      <c r="I2590" s="46">
        <f ca="1">IF(E2590="","",IF(OR([1]!EM_S_VAL_MV(E2590,deadline)="",[1]!EM_S_VAL_MV(E2590,deadline)="--",[1]!EM_S_VAL_MV(E2590,deadline)="null"),0,[1]!EM_S_VAL_MV(E2590,deadline)/100000000))</f>
        <v>61.195581237600003</v>
      </c>
      <c r="J2590" s="46">
        <f ca="1">IF(E2590="","",IF(RIGHT(LEFT($J$1,6),3)="TTM",[1]!EM_S_FA_PROFIT_TTM(E2590,LEFT(RIGHT($J$1,11),10),1)/100000000,[1]!EM_S_STM07_IS(E2590,61,LEFT(RIGHT($J$1,5),4)&amp;"-12-31",1)/100000000))</f>
        <v>-5.6810552955999993</v>
      </c>
      <c r="K2590" s="36">
        <f t="shared" ca="1" si="203"/>
        <v>-10.771868614797013</v>
      </c>
      <c r="L2590" s="46">
        <f ca="1">IF(E2590="","",IF(ISERROR(IF(行业估值!$E$7="最新年报",[1]!EM_S_STM07_BS(E2590,140,LEFT(RIGHT($L$1,5),4)&amp;"-12-31",1)/100000000,[1]!EM_S_STM07_BS(E2590,140,LEFT(RIGHT($L$1,11),10),1)/100000000)),0,IF(行业估值!$E$7="最新年报",[1]!EM_S_STM07_BS(E2590,140,LEFT(RIGHT($L$1,5),4)&amp;"-12-31",1)/100000000,[1]!EM_S_STM07_BS(E2590,140,LEFT(RIGHT($L$1,11),10),1)/100000000)))</f>
        <v>47.876859153699996</v>
      </c>
      <c r="M2590" s="36">
        <f t="shared" ca="1" si="204"/>
        <v>1.2781870473404</v>
      </c>
      <c r="N2590" s="37">
        <f ca="1">IF(E2590="","",IF(ISERROR([1]!EM_S_EST_NETPROFIT(E2590,行业估值!$E$6,deadline)/100000000),"-",[1]!EM_S_EST_NETPROFIT(E2590,行业估值!$E$6,deadline)/100000000))</f>
        <v>4.6500000000000004</v>
      </c>
      <c r="O2590" s="36">
        <f t="shared" ca="1" si="205"/>
        <v>13.160340051096775</v>
      </c>
      <c r="T2590" s="64" t="s">
        <v>5074</v>
      </c>
      <c r="U2590" s="64" t="s">
        <v>5075</v>
      </c>
    </row>
    <row r="2591" spans="4:21">
      <c r="D2591" s="45" t="str">
        <f>IF(AND(行业估值!$B$39=$G2591,COUNTIF($G$2:$G$2552,$G2591)&gt;=1),COUNTIF($G$2:G2591,$G2591),"")</f>
        <v/>
      </c>
      <c r="E2591" s="65" t="str">
        <f t="shared" si="206"/>
        <v>600500.SH</v>
      </c>
      <c r="F2591" s="65" t="str">
        <f t="shared" si="207"/>
        <v>中化国际</v>
      </c>
      <c r="G2591" s="34" t="str">
        <f>IF(E2591="","",IF(行业估值!$C$5="申万行业",[1]!EM_S_INFO_INDUSTRY_SW2014(E2591,"1"),IF(行业估值!$C$5="证监会行业",[1]!EM_S_INFO_INDUSTRY_CSRC1(E2591,"1"),[1]!EM_S_INFO_INDUSTRY_EM2016(E2591,"1"))))</f>
        <v>基础化工</v>
      </c>
      <c r="H2591" s="34" t="str">
        <f>IF(E2591="","",IF($H$1="上证50",[1]!EM_S_INFO_COMPINDEX(E2591,"000016"),"")&amp;IF($H$1="上证180",[1]!EM_S_INFO_COMPINDEX(E2591,"000010"),"")&amp;IF($H$1="沪深300",[1]!EM_S_INFO_COMPINDEX(E2591,"000300"),"")&amp;IF(AND($H$1="上证A股",RIGHT(E2591,2)="SH"),"是","")&amp;IF(AND($H$1="深证A股",RIGHT(E2591,2)="SZ"),"是","")&amp;IF(AND($H$1="创业板",LEFT(E2591,1)-3=0),"是","")&amp;IF(AND($H$1="全部A股",E2591&lt;&gt;0),"是","")&amp;IF(AND($H$1="中小板",LEFT(E2591,3)="002"),"是",""))</f>
        <v>是</v>
      </c>
      <c r="I2591" s="46">
        <f ca="1">IF(E2591="","",IF(OR([1]!EM_S_VAL_MV(E2591,deadline)="",[1]!EM_S_VAL_MV(E2591,deadline)="--",[1]!EM_S_VAL_MV(E2591,deadline)="null"),0,[1]!EM_S_VAL_MV(E2591,deadline)/100000000))</f>
        <v>136.74978183600001</v>
      </c>
      <c r="J2591" s="46">
        <f ca="1">IF(E2591="","",IF(RIGHT(LEFT($J$1,6),3)="TTM",[1]!EM_S_FA_PROFIT_TTM(E2591,LEFT(RIGHT($J$1,11),10),1)/100000000,[1]!EM_S_STM07_IS(E2591,61,LEFT(RIGHT($J$1,5),4)&amp;"-12-31",1)/100000000))</f>
        <v>19.983749637799999</v>
      </c>
      <c r="K2591" s="36">
        <f t="shared" ca="1" si="203"/>
        <v>6.8430491931970945</v>
      </c>
      <c r="L2591" s="46">
        <f ca="1">IF(E2591="","",IF(ISERROR(IF(行业估值!$E$7="最新年报",[1]!EM_S_STM07_BS(E2591,140,LEFT(RIGHT($L$1,5),4)&amp;"-12-31",1)/100000000,[1]!EM_S_STM07_BS(E2591,140,LEFT(RIGHT($L$1,11),10),1)/100000000)),0,IF(行业估值!$E$7="最新年报",[1]!EM_S_STM07_BS(E2591,140,LEFT(RIGHT($L$1,5),4)&amp;"-12-31",1)/100000000,[1]!EM_S_STM07_BS(E2591,140,LEFT(RIGHT($L$1,11),10),1)/100000000)))</f>
        <v>115.55789239409999</v>
      </c>
      <c r="M2591" s="36">
        <f t="shared" ca="1" si="204"/>
        <v>1.1833876423570182</v>
      </c>
      <c r="N2591" s="37">
        <f ca="1">IF(E2591="","",IF(ISERROR([1]!EM_S_EST_NETPROFIT(E2591,行业估值!$E$6,deadline)/100000000),"-",[1]!EM_S_EST_NETPROFIT(E2591,行业估值!$E$6,deadline)/100000000))</f>
        <v>4.63</v>
      </c>
      <c r="O2591" s="36">
        <f t="shared" ca="1" si="205"/>
        <v>29.535590029373655</v>
      </c>
      <c r="T2591" s="64" t="s">
        <v>5076</v>
      </c>
      <c r="U2591" s="64" t="s">
        <v>5077</v>
      </c>
    </row>
    <row r="2592" spans="4:21">
      <c r="D2592" s="45">
        <f>IF(AND(行业估值!$B$39=$G2592,COUNTIF($G$2:$G$2552,$G2592)&gt;=1),COUNTIF($G$2:G2592,$G2592),"")</f>
        <v>240</v>
      </c>
      <c r="E2592" s="65" t="str">
        <f t="shared" si="206"/>
        <v>600501.SH</v>
      </c>
      <c r="F2592" s="65" t="str">
        <f t="shared" si="207"/>
        <v>航天晨光</v>
      </c>
      <c r="G2592" s="34" t="str">
        <f>IF(E2592="","",IF(行业估值!$C$5="申万行业",[1]!EM_S_INFO_INDUSTRY_SW2014(E2592,"1"),IF(行业估值!$C$5="证监会行业",[1]!EM_S_INFO_INDUSTRY_CSRC1(E2592,"1"),[1]!EM_S_INFO_INDUSTRY_EM2016(E2592,"1"))))</f>
        <v>机械设备</v>
      </c>
      <c r="H2592" s="34" t="str">
        <f>IF(E2592="","",IF($H$1="上证50",[1]!EM_S_INFO_COMPINDEX(E2592,"000016"),"")&amp;IF($H$1="上证180",[1]!EM_S_INFO_COMPINDEX(E2592,"000010"),"")&amp;IF($H$1="沪深300",[1]!EM_S_INFO_COMPINDEX(E2592,"000300"),"")&amp;IF(AND($H$1="上证A股",RIGHT(E2592,2)="SH"),"是","")&amp;IF(AND($H$1="深证A股",RIGHT(E2592,2)="SZ"),"是","")&amp;IF(AND($H$1="创业板",LEFT(E2592,1)-3=0),"是","")&amp;IF(AND($H$1="全部A股",E2592&lt;&gt;0),"是","")&amp;IF(AND($H$1="中小板",LEFT(E2592,3)="002"),"是",""))</f>
        <v>是</v>
      </c>
      <c r="I2592" s="46">
        <f ca="1">IF(E2592="","",IF(OR([1]!EM_S_VAL_MV(E2592,deadline)="",[1]!EM_S_VAL_MV(E2592,deadline)="--",[1]!EM_S_VAL_MV(E2592,deadline)="null"),0,[1]!EM_S_VAL_MV(E2592,deadline)/100000000))</f>
        <v>30.627317720000001</v>
      </c>
      <c r="J2592" s="46">
        <f ca="1">IF(E2592="","",IF(RIGHT(LEFT($J$1,6),3)="TTM",[1]!EM_S_FA_PROFIT_TTM(E2592,LEFT(RIGHT($J$1,11),10),1)/100000000,[1]!EM_S_STM07_IS(E2592,61,LEFT(RIGHT($J$1,5),4)&amp;"-12-31",1)/100000000))</f>
        <v>-1.6939347799000002</v>
      </c>
      <c r="K2592" s="36">
        <f t="shared" ca="1" si="203"/>
        <v>-18.080576704262519</v>
      </c>
      <c r="L2592" s="46">
        <f ca="1">IF(E2592="","",IF(ISERROR(IF(行业估值!$E$7="最新年报",[1]!EM_S_STM07_BS(E2592,140,LEFT(RIGHT($L$1,5),4)&amp;"-12-31",1)/100000000,[1]!EM_S_STM07_BS(E2592,140,LEFT(RIGHT($L$1,11),10),1)/100000000)),0,IF(行业估值!$E$7="最新年报",[1]!EM_S_STM07_BS(E2592,140,LEFT(RIGHT($L$1,5),4)&amp;"-12-31",1)/100000000,[1]!EM_S_STM07_BS(E2592,140,LEFT(RIGHT($L$1,11),10),1)/100000000)))</f>
        <v>19.5469388735</v>
      </c>
      <c r="M2592" s="36">
        <f t="shared" ca="1" si="204"/>
        <v>1.5668600550811458</v>
      </c>
      <c r="N2592" s="37" t="str">
        <f ca="1">IF(E2592="","",IF(ISERROR([1]!EM_S_EST_NETPROFIT(E2592,行业估值!$E$6,deadline)/100000000),"-",[1]!EM_S_EST_NETPROFIT(E2592,行业估值!$E$6,deadline)/100000000))</f>
        <v>-</v>
      </c>
      <c r="O2592" s="36" t="str">
        <f t="shared" ca="1" si="205"/>
        <v>-</v>
      </c>
      <c r="T2592" s="64" t="s">
        <v>5078</v>
      </c>
      <c r="U2592" s="64" t="s">
        <v>5079</v>
      </c>
    </row>
    <row r="2593" spans="4:21">
      <c r="D2593" s="45" t="str">
        <f>IF(AND(行业估值!$B$39=$G2593,COUNTIF($G$2:$G$2552,$G2593)&gt;=1),COUNTIF($G$2:G2593,$G2593),"")</f>
        <v/>
      </c>
      <c r="E2593" s="65" t="str">
        <f t="shared" si="206"/>
        <v>600502.SH</v>
      </c>
      <c r="F2593" s="65" t="str">
        <f t="shared" si="207"/>
        <v>安徽建工</v>
      </c>
      <c r="G2593" s="34" t="str">
        <f>IF(E2593="","",IF(行业估值!$C$5="申万行业",[1]!EM_S_INFO_INDUSTRY_SW2014(E2593,"1"),IF(行业估值!$C$5="证监会行业",[1]!EM_S_INFO_INDUSTRY_CSRC1(E2593,"1"),[1]!EM_S_INFO_INDUSTRY_EM2016(E2593,"1"))))</f>
        <v>建筑</v>
      </c>
      <c r="H2593" s="34" t="str">
        <f>IF(E2593="","",IF($H$1="上证50",[1]!EM_S_INFO_COMPINDEX(E2593,"000016"),"")&amp;IF($H$1="上证180",[1]!EM_S_INFO_COMPINDEX(E2593,"000010"),"")&amp;IF($H$1="沪深300",[1]!EM_S_INFO_COMPINDEX(E2593,"000300"),"")&amp;IF(AND($H$1="上证A股",RIGHT(E2593,2)="SH"),"是","")&amp;IF(AND($H$1="深证A股",RIGHT(E2593,2)="SZ"),"是","")&amp;IF(AND($H$1="创业板",LEFT(E2593,1)-3=0),"是","")&amp;IF(AND($H$1="全部A股",E2593&lt;&gt;0),"是","")&amp;IF(AND($H$1="中小板",LEFT(E2593,3)="002"),"是",""))</f>
        <v>是</v>
      </c>
      <c r="I2593" s="46">
        <f ca="1">IF(E2593="","",IF(OR([1]!EM_S_VAL_MV(E2593,deadline)="",[1]!EM_S_VAL_MV(E2593,deadline)="--",[1]!EM_S_VAL_MV(E2593,deadline)="null"),0,[1]!EM_S_VAL_MV(E2593,deadline)/100000000))</f>
        <v>66.953134580799997</v>
      </c>
      <c r="J2593" s="46">
        <f ca="1">IF(E2593="","",IF(RIGHT(LEFT($J$1,6),3)="TTM",[1]!EM_S_FA_PROFIT_TTM(E2593,LEFT(RIGHT($J$1,11),10),1)/100000000,[1]!EM_S_STM07_IS(E2593,61,LEFT(RIGHT($J$1,5),4)&amp;"-12-31",1)/100000000))</f>
        <v>9.8595262020999996</v>
      </c>
      <c r="K2593" s="36">
        <f t="shared" ca="1" si="203"/>
        <v>6.7907050712578378</v>
      </c>
      <c r="L2593" s="46">
        <f ca="1">IF(E2593="","",IF(ISERROR(IF(行业估值!$E$7="最新年报",[1]!EM_S_STM07_BS(E2593,140,LEFT(RIGHT($L$1,5),4)&amp;"-12-31",1)/100000000,[1]!EM_S_STM07_BS(E2593,140,LEFT(RIGHT($L$1,11),10),1)/100000000)),0,IF(行业估值!$E$7="最新年报",[1]!EM_S_STM07_BS(E2593,140,LEFT(RIGHT($L$1,5),4)&amp;"-12-31",1)/100000000,[1]!EM_S_STM07_BS(E2593,140,LEFT(RIGHT($L$1,11),10),1)/100000000)))</f>
        <v>90.64100773620001</v>
      </c>
      <c r="M2593" s="36">
        <f t="shared" ca="1" si="204"/>
        <v>0.7386627339322972</v>
      </c>
      <c r="N2593" s="37">
        <f ca="1">IF(E2593="","",IF(ISERROR([1]!EM_S_EST_NETPROFIT(E2593,行业估值!$E$6,deadline)/100000000),"-",[1]!EM_S_EST_NETPROFIT(E2593,行业估值!$E$6,deadline)/100000000))</f>
        <v>10.162233333333333</v>
      </c>
      <c r="O2593" s="36">
        <f t="shared" ca="1" si="205"/>
        <v>6.5884272073527148</v>
      </c>
      <c r="T2593" s="64" t="s">
        <v>7380</v>
      </c>
      <c r="U2593" s="64" t="s">
        <v>5080</v>
      </c>
    </row>
    <row r="2594" spans="4:21">
      <c r="D2594" s="45" t="str">
        <f>IF(AND(行业估值!$B$39=$G2594,COUNTIF($G$2:$G$2552,$G2594)&gt;=1),COUNTIF($G$2:G2594,$G2594),"")</f>
        <v/>
      </c>
      <c r="E2594" s="65" t="str">
        <f t="shared" si="206"/>
        <v>600503.SH</v>
      </c>
      <c r="F2594" s="65" t="str">
        <f t="shared" si="207"/>
        <v>华丽家族</v>
      </c>
      <c r="G2594" s="34" t="str">
        <f>IF(E2594="","",IF(行业估值!$C$5="申万行业",[1]!EM_S_INFO_INDUSTRY_SW2014(E2594,"1"),IF(行业估值!$C$5="证监会行业",[1]!EM_S_INFO_INDUSTRY_CSRC1(E2594,"1"),[1]!EM_S_INFO_INDUSTRY_EM2016(E2594,"1"))))</f>
        <v>房地产</v>
      </c>
      <c r="H2594" s="34" t="str">
        <f>IF(E2594="","",IF($H$1="上证50",[1]!EM_S_INFO_COMPINDEX(E2594,"000016"),"")&amp;IF($H$1="上证180",[1]!EM_S_INFO_COMPINDEX(E2594,"000010"),"")&amp;IF($H$1="沪深300",[1]!EM_S_INFO_COMPINDEX(E2594,"000300"),"")&amp;IF(AND($H$1="上证A股",RIGHT(E2594,2)="SH"),"是","")&amp;IF(AND($H$1="深证A股",RIGHT(E2594,2)="SZ"),"是","")&amp;IF(AND($H$1="创业板",LEFT(E2594,1)-3=0),"是","")&amp;IF(AND($H$1="全部A股",E2594&lt;&gt;0),"是","")&amp;IF(AND($H$1="中小板",LEFT(E2594,3)="002"),"是",""))</f>
        <v>是</v>
      </c>
      <c r="I2594" s="46">
        <f ca="1">IF(E2594="","",IF(OR([1]!EM_S_VAL_MV(E2594,deadline)="",[1]!EM_S_VAL_MV(E2594,deadline)="--",[1]!EM_S_VAL_MV(E2594,deadline)="null"),0,[1]!EM_S_VAL_MV(E2594,deadline)/100000000))</f>
        <v>48.549387000000003</v>
      </c>
      <c r="J2594" s="46">
        <f ca="1">IF(E2594="","",IF(RIGHT(LEFT($J$1,6),3)="TTM",[1]!EM_S_FA_PROFIT_TTM(E2594,LEFT(RIGHT($J$1,11),10),1)/100000000,[1]!EM_S_STM07_IS(E2594,61,LEFT(RIGHT($J$1,5),4)&amp;"-12-31",1)/100000000))</f>
        <v>-0.7406249949</v>
      </c>
      <c r="K2594" s="36">
        <f t="shared" ca="1" si="203"/>
        <v>-65.551915388104334</v>
      </c>
      <c r="L2594" s="46">
        <f ca="1">IF(E2594="","",IF(ISERROR(IF(行业估值!$E$7="最新年报",[1]!EM_S_STM07_BS(E2594,140,LEFT(RIGHT($L$1,5),4)&amp;"-12-31",1)/100000000,[1]!EM_S_STM07_BS(E2594,140,LEFT(RIGHT($L$1,11),10),1)/100000000)),0,IF(行业估值!$E$7="最新年报",[1]!EM_S_STM07_BS(E2594,140,LEFT(RIGHT($L$1,5),4)&amp;"-12-31",1)/100000000,[1]!EM_S_STM07_BS(E2594,140,LEFT(RIGHT($L$1,11),10),1)/100000000)))</f>
        <v>37.411462758399999</v>
      </c>
      <c r="M2594" s="36">
        <f t="shared" ca="1" si="204"/>
        <v>1.2977142143178886</v>
      </c>
      <c r="N2594" s="37" t="str">
        <f ca="1">IF(E2594="","",IF(ISERROR([1]!EM_S_EST_NETPROFIT(E2594,行业估值!$E$6,deadline)/100000000),"-",[1]!EM_S_EST_NETPROFIT(E2594,行业估值!$E$6,deadline)/100000000))</f>
        <v>-</v>
      </c>
      <c r="O2594" s="36" t="str">
        <f t="shared" ca="1" si="205"/>
        <v>-</v>
      </c>
      <c r="T2594" s="64" t="s">
        <v>5081</v>
      </c>
      <c r="U2594" s="64" t="s">
        <v>5082</v>
      </c>
    </row>
    <row r="2595" spans="4:21">
      <c r="D2595" s="45" t="str">
        <f>IF(AND(行业估值!$B$39=$G2595,COUNTIF($G$2:$G$2552,$G2595)&gt;=1),COUNTIF($G$2:G2595,$G2595),"")</f>
        <v/>
      </c>
      <c r="E2595" s="65" t="str">
        <f t="shared" si="206"/>
        <v>600505.SH</v>
      </c>
      <c r="F2595" s="65" t="str">
        <f t="shared" si="207"/>
        <v>西昌电力</v>
      </c>
      <c r="G2595" s="34" t="str">
        <f>IF(E2595="","",IF(行业估值!$C$5="申万行业",[1]!EM_S_INFO_INDUSTRY_SW2014(E2595,"1"),IF(行业估值!$C$5="证监会行业",[1]!EM_S_INFO_INDUSTRY_CSRC1(E2595,"1"),[1]!EM_S_INFO_INDUSTRY_EM2016(E2595,"1"))))</f>
        <v>公用事业</v>
      </c>
      <c r="H2595" s="34" t="str">
        <f>IF(E2595="","",IF($H$1="上证50",[1]!EM_S_INFO_COMPINDEX(E2595,"000016"),"")&amp;IF($H$1="上证180",[1]!EM_S_INFO_COMPINDEX(E2595,"000010"),"")&amp;IF($H$1="沪深300",[1]!EM_S_INFO_COMPINDEX(E2595,"000300"),"")&amp;IF(AND($H$1="上证A股",RIGHT(E2595,2)="SH"),"是","")&amp;IF(AND($H$1="深证A股",RIGHT(E2595,2)="SZ"),"是","")&amp;IF(AND($H$1="创业板",LEFT(E2595,1)-3=0),"是","")&amp;IF(AND($H$1="全部A股",E2595&lt;&gt;0),"是","")&amp;IF(AND($H$1="中小板",LEFT(E2595,3)="002"),"是",""))</f>
        <v>是</v>
      </c>
      <c r="I2595" s="46">
        <f ca="1">IF(E2595="","",IF(OR([1]!EM_S_VAL_MV(E2595,deadline)="",[1]!EM_S_VAL_MV(E2595,deadline)="--",[1]!EM_S_VAL_MV(E2595,deadline)="null"),0,[1]!EM_S_VAL_MV(E2595,deadline)/100000000))</f>
        <v>33.066272249999997</v>
      </c>
      <c r="J2595" s="46">
        <f ca="1">IF(E2595="","",IF(RIGHT(LEFT($J$1,6),3)="TTM",[1]!EM_S_FA_PROFIT_TTM(E2595,LEFT(RIGHT($J$1,11),10),1)/100000000,[1]!EM_S_STM07_IS(E2595,61,LEFT(RIGHT($J$1,5),4)&amp;"-12-31",1)/100000000))</f>
        <v>0.67513059200000003</v>
      </c>
      <c r="K2595" s="36">
        <f t="shared" ca="1" si="203"/>
        <v>48.977594322966176</v>
      </c>
      <c r="L2595" s="46">
        <f ca="1">IF(E2595="","",IF(ISERROR(IF(行业估值!$E$7="最新年报",[1]!EM_S_STM07_BS(E2595,140,LEFT(RIGHT($L$1,5),4)&amp;"-12-31",1)/100000000,[1]!EM_S_STM07_BS(E2595,140,LEFT(RIGHT($L$1,11),10),1)/100000000)),0,IF(行业估值!$E$7="最新年报",[1]!EM_S_STM07_BS(E2595,140,LEFT(RIGHT($L$1,5),4)&amp;"-12-31",1)/100000000,[1]!EM_S_STM07_BS(E2595,140,LEFT(RIGHT($L$1,11),10),1)/100000000)))</f>
        <v>11.7875304871</v>
      </c>
      <c r="M2595" s="36">
        <f t="shared" ca="1" si="204"/>
        <v>2.8051908146652904</v>
      </c>
      <c r="N2595" s="37" t="str">
        <f ca="1">IF(E2595="","",IF(ISERROR([1]!EM_S_EST_NETPROFIT(E2595,行业估值!$E$6,deadline)/100000000),"-",[1]!EM_S_EST_NETPROFIT(E2595,行业估值!$E$6,deadline)/100000000))</f>
        <v>-</v>
      </c>
      <c r="O2595" s="36" t="str">
        <f t="shared" ca="1" si="205"/>
        <v>-</v>
      </c>
      <c r="T2595" s="64" t="s">
        <v>5083</v>
      </c>
      <c r="U2595" s="64" t="s">
        <v>5084</v>
      </c>
    </row>
    <row r="2596" spans="4:21">
      <c r="D2596" s="45" t="str">
        <f>IF(AND(行业估值!$B$39=$G2596,COUNTIF($G$2:$G$2552,$G2596)&gt;=1),COUNTIF($G$2:G2596,$G2596),"")</f>
        <v/>
      </c>
      <c r="E2596" s="65" t="str">
        <f t="shared" si="206"/>
        <v>600506.SH</v>
      </c>
      <c r="F2596" s="65" t="str">
        <f t="shared" si="207"/>
        <v>香梨股份</v>
      </c>
      <c r="G2596" s="34" t="str">
        <f>IF(E2596="","",IF(行业估值!$C$5="申万行业",[1]!EM_S_INFO_INDUSTRY_SW2014(E2596,"1"),IF(行业估值!$C$5="证监会行业",[1]!EM_S_INFO_INDUSTRY_CSRC1(E2596,"1"),[1]!EM_S_INFO_INDUSTRY_EM2016(E2596,"1"))))</f>
        <v>农林牧渔</v>
      </c>
      <c r="H2596" s="34" t="str">
        <f>IF(E2596="","",IF($H$1="上证50",[1]!EM_S_INFO_COMPINDEX(E2596,"000016"),"")&amp;IF($H$1="上证180",[1]!EM_S_INFO_COMPINDEX(E2596,"000010"),"")&amp;IF($H$1="沪深300",[1]!EM_S_INFO_COMPINDEX(E2596,"000300"),"")&amp;IF(AND($H$1="上证A股",RIGHT(E2596,2)="SH"),"是","")&amp;IF(AND($H$1="深证A股",RIGHT(E2596,2)="SZ"),"是","")&amp;IF(AND($H$1="创业板",LEFT(E2596,1)-3=0),"是","")&amp;IF(AND($H$1="全部A股",E2596&lt;&gt;0),"是","")&amp;IF(AND($H$1="中小板",LEFT(E2596,3)="002"),"是",""))</f>
        <v>是</v>
      </c>
      <c r="I2596" s="46">
        <f ca="1">IF(E2596="","",IF(OR([1]!EM_S_VAL_MV(E2596,deadline)="",[1]!EM_S_VAL_MV(E2596,deadline)="--",[1]!EM_S_VAL_MV(E2596,deadline)="null"),0,[1]!EM_S_VAL_MV(E2596,deadline)/100000000))</f>
        <v>14.652521801600001</v>
      </c>
      <c r="J2596" s="46">
        <f ca="1">IF(E2596="","",IF(RIGHT(LEFT($J$1,6),3)="TTM",[1]!EM_S_FA_PROFIT_TTM(E2596,LEFT(RIGHT($J$1,11),10),1)/100000000,[1]!EM_S_STM07_IS(E2596,61,LEFT(RIGHT($J$1,5),4)&amp;"-12-31",1)/100000000))</f>
        <v>5.0587617699999997E-2</v>
      </c>
      <c r="K2596" s="36">
        <f t="shared" ca="1" si="203"/>
        <v>289.64640889978108</v>
      </c>
      <c r="L2596" s="46">
        <f ca="1">IF(E2596="","",IF(ISERROR(IF(行业估值!$E$7="最新年报",[1]!EM_S_STM07_BS(E2596,140,LEFT(RIGHT($L$1,5),4)&amp;"-12-31",1)/100000000,[1]!EM_S_STM07_BS(E2596,140,LEFT(RIGHT($L$1,11),10),1)/100000000)),0,IF(行业估值!$E$7="最新年报",[1]!EM_S_STM07_BS(E2596,140,LEFT(RIGHT($L$1,5),4)&amp;"-12-31",1)/100000000,[1]!EM_S_STM07_BS(E2596,140,LEFT(RIGHT($L$1,11),10),1)/100000000)))</f>
        <v>2.7804453607999999</v>
      </c>
      <c r="M2596" s="36">
        <f t="shared" ca="1" si="204"/>
        <v>5.2698470569420302</v>
      </c>
      <c r="N2596" s="37" t="str">
        <f ca="1">IF(E2596="","",IF(ISERROR([1]!EM_S_EST_NETPROFIT(E2596,行业估值!$E$6,deadline)/100000000),"-",[1]!EM_S_EST_NETPROFIT(E2596,行业估值!$E$6,deadline)/100000000))</f>
        <v>-</v>
      </c>
      <c r="O2596" s="36" t="str">
        <f t="shared" ca="1" si="205"/>
        <v>-</v>
      </c>
      <c r="T2596" s="64" t="s">
        <v>5085</v>
      </c>
      <c r="U2596" s="64" t="s">
        <v>5086</v>
      </c>
    </row>
    <row r="2597" spans="4:21">
      <c r="D2597" s="45" t="str">
        <f>IF(AND(行业估值!$B$39=$G2597,COUNTIF($G$2:$G$2552,$G2597)&gt;=1),COUNTIF($G$2:G2597,$G2597),"")</f>
        <v/>
      </c>
      <c r="E2597" s="65" t="str">
        <f t="shared" si="206"/>
        <v>600507.SH</v>
      </c>
      <c r="F2597" s="65" t="str">
        <f t="shared" si="207"/>
        <v>方大特钢</v>
      </c>
      <c r="G2597" s="34" t="str">
        <f>IF(E2597="","",IF(行业估值!$C$5="申万行业",[1]!EM_S_INFO_INDUSTRY_SW2014(E2597,"1"),IF(行业估值!$C$5="证监会行业",[1]!EM_S_INFO_INDUSTRY_CSRC1(E2597,"1"),[1]!EM_S_INFO_INDUSTRY_EM2016(E2597,"1"))))</f>
        <v>钢铁</v>
      </c>
      <c r="H2597" s="34" t="str">
        <f>IF(E2597="","",IF($H$1="上证50",[1]!EM_S_INFO_COMPINDEX(E2597,"000016"),"")&amp;IF($H$1="上证180",[1]!EM_S_INFO_COMPINDEX(E2597,"000010"),"")&amp;IF($H$1="沪深300",[1]!EM_S_INFO_COMPINDEX(E2597,"000300"),"")&amp;IF(AND($H$1="上证A股",RIGHT(E2597,2)="SH"),"是","")&amp;IF(AND($H$1="深证A股",RIGHT(E2597,2)="SZ"),"是","")&amp;IF(AND($H$1="创业板",LEFT(E2597,1)-3=0),"是","")&amp;IF(AND($H$1="全部A股",E2597&lt;&gt;0),"是","")&amp;IF(AND($H$1="中小板",LEFT(E2597,3)="002"),"是",""))</f>
        <v>是</v>
      </c>
      <c r="I2597" s="46">
        <f ca="1">IF(E2597="","",IF(OR([1]!EM_S_VAL_MV(E2597,deadline)="",[1]!EM_S_VAL_MV(E2597,deadline)="--",[1]!EM_S_VAL_MV(E2597,deadline)="null"),0,[1]!EM_S_VAL_MV(E2597,deadline)/100000000))</f>
        <v>133.91876348</v>
      </c>
      <c r="J2597" s="46">
        <f ca="1">IF(E2597="","",IF(RIGHT(LEFT($J$1,6),3)="TTM",[1]!EM_S_FA_PROFIT_TTM(E2597,LEFT(RIGHT($J$1,11),10),1)/100000000,[1]!EM_S_STM07_IS(E2597,61,LEFT(RIGHT($J$1,5),4)&amp;"-12-31",1)/100000000))</f>
        <v>19.1170347254</v>
      </c>
      <c r="K2597" s="36">
        <f t="shared" ref="K2597:K2660" ca="1" si="208">IF(E2597="","",IF(OR(I2597=0,J2597=0),"-",I2597/J2597))</f>
        <v>7.0052058493186582</v>
      </c>
      <c r="L2597" s="46">
        <f ca="1">IF(E2597="","",IF(ISERROR(IF(行业估值!$E$7="最新年报",[1]!EM_S_STM07_BS(E2597,140,LEFT(RIGHT($L$1,5),4)&amp;"-12-31",1)/100000000,[1]!EM_S_STM07_BS(E2597,140,LEFT(RIGHT($L$1,11),10),1)/100000000)),0,IF(行业估值!$E$7="最新年报",[1]!EM_S_STM07_BS(E2597,140,LEFT(RIGHT($L$1,5),4)&amp;"-12-31",1)/100000000,[1]!EM_S_STM07_BS(E2597,140,LEFT(RIGHT($L$1,11),10),1)/100000000)))</f>
        <v>61.451903991199998</v>
      </c>
      <c r="M2597" s="36">
        <f t="shared" ref="M2597:M2660" ca="1" si="209">IF(E2597="","",IF(OR(I2597=0,L2597=0),"-",I2597/L2597))</f>
        <v>2.1792451459140691</v>
      </c>
      <c r="N2597" s="37">
        <f ca="1">IF(E2597="","",IF(ISERROR([1]!EM_S_EST_NETPROFIT(E2597,行业估值!$E$6,deadline)/100000000),"-",[1]!EM_S_EST_NETPROFIT(E2597,行业估值!$E$6,deadline)/100000000))</f>
        <v>18.258261538461539</v>
      </c>
      <c r="O2597" s="36">
        <f t="shared" ref="O2597:O2660" ca="1" si="210">IF(E2597="","",IF(ISERROR(IF(OR(I2597=0,N2597=0),"-",I2597/N2597)),"-",IF(OR(I2597=0,N2597=0),"-",I2597/N2597)))</f>
        <v>7.3346941162988806</v>
      </c>
      <c r="T2597" s="64" t="s">
        <v>5087</v>
      </c>
      <c r="U2597" s="64" t="s">
        <v>5088</v>
      </c>
    </row>
    <row r="2598" spans="4:21">
      <c r="D2598" s="45" t="str">
        <f>IF(AND(行业估值!$B$39=$G2598,COUNTIF($G$2:$G$2552,$G2598)&gt;=1),COUNTIF($G$2:G2598,$G2598),"")</f>
        <v/>
      </c>
      <c r="E2598" s="65" t="str">
        <f t="shared" si="206"/>
        <v>600508.SH</v>
      </c>
      <c r="F2598" s="65" t="str">
        <f t="shared" si="207"/>
        <v>上海能源</v>
      </c>
      <c r="G2598" s="34" t="str">
        <f>IF(E2598="","",IF(行业估值!$C$5="申万行业",[1]!EM_S_INFO_INDUSTRY_SW2014(E2598,"1"),IF(行业估值!$C$5="证监会行业",[1]!EM_S_INFO_INDUSTRY_CSRC1(E2598,"1"),[1]!EM_S_INFO_INDUSTRY_EM2016(E2598,"1"))))</f>
        <v>化石能源</v>
      </c>
      <c r="H2598" s="34" t="str">
        <f>IF(E2598="","",IF($H$1="上证50",[1]!EM_S_INFO_COMPINDEX(E2598,"000016"),"")&amp;IF($H$1="上证180",[1]!EM_S_INFO_COMPINDEX(E2598,"000010"),"")&amp;IF($H$1="沪深300",[1]!EM_S_INFO_COMPINDEX(E2598,"000300"),"")&amp;IF(AND($H$1="上证A股",RIGHT(E2598,2)="SH"),"是","")&amp;IF(AND($H$1="深证A股",RIGHT(E2598,2)="SZ"),"是","")&amp;IF(AND($H$1="创业板",LEFT(E2598,1)-3=0),"是","")&amp;IF(AND($H$1="全部A股",E2598&lt;&gt;0),"是","")&amp;IF(AND($H$1="中小板",LEFT(E2598,3)="002"),"是",""))</f>
        <v>是</v>
      </c>
      <c r="I2598" s="46">
        <f ca="1">IF(E2598="","",IF(OR([1]!EM_S_VAL_MV(E2598,deadline)="",[1]!EM_S_VAL_MV(E2598,deadline)="--",[1]!EM_S_VAL_MV(E2598,deadline)="null"),0,[1]!EM_S_VAL_MV(E2598,deadline)/100000000))</f>
        <v>65.550522599999994</v>
      </c>
      <c r="J2598" s="46">
        <f ca="1">IF(E2598="","",IF(RIGHT(LEFT($J$1,6),3)="TTM",[1]!EM_S_FA_PROFIT_TTM(E2598,LEFT(RIGHT($J$1,11),10),1)/100000000,[1]!EM_S_STM07_IS(E2598,61,LEFT(RIGHT($J$1,5),4)&amp;"-12-31",1)/100000000))</f>
        <v>4.7632837504000003</v>
      </c>
      <c r="K2598" s="36">
        <f t="shared" ca="1" si="208"/>
        <v>13.761624550394535</v>
      </c>
      <c r="L2598" s="46">
        <f ca="1">IF(E2598="","",IF(ISERROR(IF(行业估值!$E$7="最新年报",[1]!EM_S_STM07_BS(E2598,140,LEFT(RIGHT($L$1,5),4)&amp;"-12-31",1)/100000000,[1]!EM_S_STM07_BS(E2598,140,LEFT(RIGHT($L$1,11),10),1)/100000000)),0,IF(行业估值!$E$7="最新年报",[1]!EM_S_STM07_BS(E2598,140,LEFT(RIGHT($L$1,5),4)&amp;"-12-31",1)/100000000,[1]!EM_S_STM07_BS(E2598,140,LEFT(RIGHT($L$1,11),10),1)/100000000)))</f>
        <v>99.64868579889999</v>
      </c>
      <c r="M2598" s="36">
        <f t="shared" ca="1" si="209"/>
        <v>0.65781622782549132</v>
      </c>
      <c r="N2598" s="37">
        <f ca="1">IF(E2598="","",IF(ISERROR([1]!EM_S_EST_NETPROFIT(E2598,行业估值!$E$6,deadline)/100000000),"-",[1]!EM_S_EST_NETPROFIT(E2598,行业估值!$E$6,deadline)/100000000))</f>
        <v>7.74</v>
      </c>
      <c r="O2598" s="36">
        <f t="shared" ca="1" si="210"/>
        <v>8.4690597674418591</v>
      </c>
      <c r="T2598" s="64" t="s">
        <v>5089</v>
      </c>
      <c r="U2598" s="64" t="s">
        <v>5090</v>
      </c>
    </row>
    <row r="2599" spans="4:21">
      <c r="D2599" s="45" t="str">
        <f>IF(AND(行业估值!$B$39=$G2599,COUNTIF($G$2:$G$2552,$G2599)&gt;=1),COUNTIF($G$2:G2599,$G2599),"")</f>
        <v/>
      </c>
      <c r="E2599" s="65" t="str">
        <f t="shared" si="206"/>
        <v>600509.SH</v>
      </c>
      <c r="F2599" s="65" t="str">
        <f t="shared" si="207"/>
        <v>天富能源</v>
      </c>
      <c r="G2599" s="34" t="str">
        <f>IF(E2599="","",IF(行业估值!$C$5="申万行业",[1]!EM_S_INFO_INDUSTRY_SW2014(E2599,"1"),IF(行业估值!$C$5="证监会行业",[1]!EM_S_INFO_INDUSTRY_CSRC1(E2599,"1"),[1]!EM_S_INFO_INDUSTRY_EM2016(E2599,"1"))))</f>
        <v>公用事业</v>
      </c>
      <c r="H2599" s="34" t="str">
        <f>IF(E2599="","",IF($H$1="上证50",[1]!EM_S_INFO_COMPINDEX(E2599,"000016"),"")&amp;IF($H$1="上证180",[1]!EM_S_INFO_COMPINDEX(E2599,"000010"),"")&amp;IF($H$1="沪深300",[1]!EM_S_INFO_COMPINDEX(E2599,"000300"),"")&amp;IF(AND($H$1="上证A股",RIGHT(E2599,2)="SH"),"是","")&amp;IF(AND($H$1="深证A股",RIGHT(E2599,2)="SZ"),"是","")&amp;IF(AND($H$1="创业板",LEFT(E2599,1)-3=0),"是","")&amp;IF(AND($H$1="全部A股",E2599&lt;&gt;0),"是","")&amp;IF(AND($H$1="中小板",LEFT(E2599,3)="002"),"是",""))</f>
        <v>是</v>
      </c>
      <c r="I2599" s="46">
        <f ca="1">IF(E2599="","",IF(OR([1]!EM_S_VAL_MV(E2599,deadline)="",[1]!EM_S_VAL_MV(E2599,deadline)="--",[1]!EM_S_VAL_MV(E2599,deadline)="null"),0,[1]!EM_S_VAL_MV(E2599,deadline)/100000000))</f>
        <v>42.256931123899996</v>
      </c>
      <c r="J2599" s="46">
        <f ca="1">IF(E2599="","",IF(RIGHT(LEFT($J$1,6),3)="TTM",[1]!EM_S_FA_PROFIT_TTM(E2599,LEFT(RIGHT($J$1,11),10),1)/100000000,[1]!EM_S_STM07_IS(E2599,61,LEFT(RIGHT($J$1,5),4)&amp;"-12-31",1)/100000000))</f>
        <v>-2.1987360064999999</v>
      </c>
      <c r="K2599" s="36">
        <f t="shared" ca="1" si="208"/>
        <v>-19.218737947156093</v>
      </c>
      <c r="L2599" s="46">
        <f ca="1">IF(E2599="","",IF(ISERROR(IF(行业估值!$E$7="最新年报",[1]!EM_S_STM07_BS(E2599,140,LEFT(RIGHT($L$1,5),4)&amp;"-12-31",1)/100000000,[1]!EM_S_STM07_BS(E2599,140,LEFT(RIGHT($L$1,11),10),1)/100000000)),0,IF(行业估值!$E$7="最新年报",[1]!EM_S_STM07_BS(E2599,140,LEFT(RIGHT($L$1,5),4)&amp;"-12-31",1)/100000000,[1]!EM_S_STM07_BS(E2599,140,LEFT(RIGHT($L$1,11),10),1)/100000000)))</f>
        <v>62.939629153299997</v>
      </c>
      <c r="M2599" s="36">
        <f t="shared" ca="1" si="209"/>
        <v>0.67138830800823712</v>
      </c>
      <c r="N2599" s="37" t="str">
        <f ca="1">IF(E2599="","",IF(ISERROR([1]!EM_S_EST_NETPROFIT(E2599,行业估值!$E$6,deadline)/100000000),"-",[1]!EM_S_EST_NETPROFIT(E2599,行业估值!$E$6,deadline)/100000000))</f>
        <v>-</v>
      </c>
      <c r="O2599" s="36" t="str">
        <f t="shared" ca="1" si="210"/>
        <v>-</v>
      </c>
      <c r="T2599" s="64" t="s">
        <v>5091</v>
      </c>
      <c r="U2599" s="64" t="s">
        <v>5092</v>
      </c>
    </row>
    <row r="2600" spans="4:21">
      <c r="D2600" s="45" t="str">
        <f>IF(AND(行业估值!$B$39=$G2600,COUNTIF($G$2:$G$2552,$G2600)&gt;=1),COUNTIF($G$2:G2600,$G2600),"")</f>
        <v/>
      </c>
      <c r="E2600" s="65" t="str">
        <f t="shared" si="206"/>
        <v>600510.SH</v>
      </c>
      <c r="F2600" s="65" t="str">
        <f t="shared" si="207"/>
        <v>黑牡丹</v>
      </c>
      <c r="G2600" s="34" t="str">
        <f>IF(E2600="","",IF(行业估值!$C$5="申万行业",[1]!EM_S_INFO_INDUSTRY_SW2014(E2600,"1"),IF(行业估值!$C$5="证监会行业",[1]!EM_S_INFO_INDUSTRY_CSRC1(E2600,"1"),[1]!EM_S_INFO_INDUSTRY_EM2016(E2600,"1"))))</f>
        <v>房地产</v>
      </c>
      <c r="H2600" s="34" t="str">
        <f>IF(E2600="","",IF($H$1="上证50",[1]!EM_S_INFO_COMPINDEX(E2600,"000016"),"")&amp;IF($H$1="上证180",[1]!EM_S_INFO_COMPINDEX(E2600,"000010"),"")&amp;IF($H$1="沪深300",[1]!EM_S_INFO_COMPINDEX(E2600,"000300"),"")&amp;IF(AND($H$1="上证A股",RIGHT(E2600,2)="SH"),"是","")&amp;IF(AND($H$1="深证A股",RIGHT(E2600,2)="SZ"),"是","")&amp;IF(AND($H$1="创业板",LEFT(E2600,1)-3=0),"是","")&amp;IF(AND($H$1="全部A股",E2600&lt;&gt;0),"是","")&amp;IF(AND($H$1="中小板",LEFT(E2600,3)="002"),"是",""))</f>
        <v>是</v>
      </c>
      <c r="I2600" s="46">
        <f ca="1">IF(E2600="","",IF(OR([1]!EM_S_VAL_MV(E2600,deadline)="",[1]!EM_S_VAL_MV(E2600,deadline)="--",[1]!EM_S_VAL_MV(E2600,deadline)="null"),0,[1]!EM_S_VAL_MV(E2600,deadline)/100000000))</f>
        <v>65.652858067500006</v>
      </c>
      <c r="J2600" s="46">
        <f ca="1">IF(E2600="","",IF(RIGHT(LEFT($J$1,6),3)="TTM",[1]!EM_S_FA_PROFIT_TTM(E2600,LEFT(RIGHT($J$1,11),10),1)/100000000,[1]!EM_S_STM07_IS(E2600,61,LEFT(RIGHT($J$1,5),4)&amp;"-12-31",1)/100000000))</f>
        <v>17.941004996300002</v>
      </c>
      <c r="K2600" s="36">
        <f t="shared" ca="1" si="208"/>
        <v>3.6593746047693361</v>
      </c>
      <c r="L2600" s="46">
        <f ca="1">IF(E2600="","",IF(ISERROR(IF(行业估值!$E$7="最新年报",[1]!EM_S_STM07_BS(E2600,140,LEFT(RIGHT($L$1,5),4)&amp;"-12-31",1)/100000000,[1]!EM_S_STM07_BS(E2600,140,LEFT(RIGHT($L$1,11),10),1)/100000000)),0,IF(行业估值!$E$7="最新年报",[1]!EM_S_STM07_BS(E2600,140,LEFT(RIGHT($L$1,5),4)&amp;"-12-31",1)/100000000,[1]!EM_S_STM07_BS(E2600,140,LEFT(RIGHT($L$1,11),10),1)/100000000)))</f>
        <v>82.556330923100006</v>
      </c>
      <c r="M2600" s="36">
        <f t="shared" ca="1" si="209"/>
        <v>0.79524922357141414</v>
      </c>
      <c r="N2600" s="37" t="str">
        <f ca="1">IF(E2600="","",IF(ISERROR([1]!EM_S_EST_NETPROFIT(E2600,行业估值!$E$6,deadline)/100000000),"-",[1]!EM_S_EST_NETPROFIT(E2600,行业估值!$E$6,deadline)/100000000))</f>
        <v>-</v>
      </c>
      <c r="O2600" s="36" t="str">
        <f t="shared" ca="1" si="210"/>
        <v>-</v>
      </c>
      <c r="T2600" s="64" t="s">
        <v>5093</v>
      </c>
      <c r="U2600" s="64" t="s">
        <v>5094</v>
      </c>
    </row>
    <row r="2601" spans="4:21">
      <c r="D2601" s="45" t="str">
        <f>IF(AND(行业估值!$B$39=$G2601,COUNTIF($G$2:$G$2552,$G2601)&gt;=1),COUNTIF($G$2:G2601,$G2601),"")</f>
        <v/>
      </c>
      <c r="E2601" s="65" t="str">
        <f t="shared" si="206"/>
        <v>600511.SH</v>
      </c>
      <c r="F2601" s="65" t="str">
        <f t="shared" si="207"/>
        <v>国药股份</v>
      </c>
      <c r="G2601" s="34" t="str">
        <f>IF(E2601="","",IF(行业估值!$C$5="申万行业",[1]!EM_S_INFO_INDUSTRY_SW2014(E2601,"1"),IF(行业估值!$C$5="证监会行业",[1]!EM_S_INFO_INDUSTRY_CSRC1(E2601,"1"),[1]!EM_S_INFO_INDUSTRY_EM2016(E2601,"1"))))</f>
        <v>医药生物</v>
      </c>
      <c r="H2601" s="34" t="str">
        <f>IF(E2601="","",IF($H$1="上证50",[1]!EM_S_INFO_COMPINDEX(E2601,"000016"),"")&amp;IF($H$1="上证180",[1]!EM_S_INFO_COMPINDEX(E2601,"000010"),"")&amp;IF($H$1="沪深300",[1]!EM_S_INFO_COMPINDEX(E2601,"000300"),"")&amp;IF(AND($H$1="上证A股",RIGHT(E2601,2)="SH"),"是","")&amp;IF(AND($H$1="深证A股",RIGHT(E2601,2)="SZ"),"是","")&amp;IF(AND($H$1="创业板",LEFT(E2601,1)-3=0),"是","")&amp;IF(AND($H$1="全部A股",E2601&lt;&gt;0),"是","")&amp;IF(AND($H$1="中小板",LEFT(E2601,3)="002"),"是",""))</f>
        <v>是</v>
      </c>
      <c r="I2601" s="46">
        <f ca="1">IF(E2601="","",IF(OR([1]!EM_S_VAL_MV(E2601,deadline)="",[1]!EM_S_VAL_MV(E2601,deadline)="--",[1]!EM_S_VAL_MV(E2601,deadline)="null"),0,[1]!EM_S_VAL_MV(E2601,deadline)/100000000))</f>
        <v>186.28679020619998</v>
      </c>
      <c r="J2601" s="46">
        <f ca="1">IF(E2601="","",IF(RIGHT(LEFT($J$1,6),3)="TTM",[1]!EM_S_FA_PROFIT_TTM(E2601,LEFT(RIGHT($J$1,11),10),1)/100000000,[1]!EM_S_STM07_IS(E2601,61,LEFT(RIGHT($J$1,5),4)&amp;"-12-31",1)/100000000))</f>
        <v>17.643542065199998</v>
      </c>
      <c r="K2601" s="36">
        <f t="shared" ca="1" si="208"/>
        <v>10.558355545490539</v>
      </c>
      <c r="L2601" s="46">
        <f ca="1">IF(E2601="","",IF(ISERROR(IF(行业估值!$E$7="最新年报",[1]!EM_S_STM07_BS(E2601,140,LEFT(RIGHT($L$1,5),4)&amp;"-12-31",1)/100000000,[1]!EM_S_STM07_BS(E2601,140,LEFT(RIGHT($L$1,11),10),1)/100000000)),0,IF(行业估值!$E$7="最新年报",[1]!EM_S_STM07_BS(E2601,140,LEFT(RIGHT($L$1,5),4)&amp;"-12-31",1)/100000000,[1]!EM_S_STM07_BS(E2601,140,LEFT(RIGHT($L$1,11),10),1)/100000000)))</f>
        <v>100.0062328648</v>
      </c>
      <c r="M2601" s="36">
        <f t="shared" ca="1" si="209"/>
        <v>1.8627517992607923</v>
      </c>
      <c r="N2601" s="37">
        <f ca="1">IF(E2601="","",IF(ISERROR([1]!EM_S_EST_NETPROFIT(E2601,行业估值!$E$6,deadline)/100000000),"-",[1]!EM_S_EST_NETPROFIT(E2601,行业估值!$E$6,deadline)/100000000))</f>
        <v>15.402658333333335</v>
      </c>
      <c r="O2601" s="36">
        <f t="shared" ca="1" si="210"/>
        <v>12.094457084920945</v>
      </c>
      <c r="T2601" s="64" t="s">
        <v>5095</v>
      </c>
      <c r="U2601" s="64" t="s">
        <v>5096</v>
      </c>
    </row>
    <row r="2602" spans="4:21">
      <c r="D2602" s="45" t="str">
        <f>IF(AND(行业估值!$B$39=$G2602,COUNTIF($G$2:$G$2552,$G2602)&gt;=1),COUNTIF($G$2:G2602,$G2602),"")</f>
        <v/>
      </c>
      <c r="E2602" s="65" t="str">
        <f t="shared" si="206"/>
        <v>600512.SH</v>
      </c>
      <c r="F2602" s="65" t="str">
        <f t="shared" si="207"/>
        <v>腾达建设</v>
      </c>
      <c r="G2602" s="34" t="str">
        <f>IF(E2602="","",IF(行业估值!$C$5="申万行业",[1]!EM_S_INFO_INDUSTRY_SW2014(E2602,"1"),IF(行业估值!$C$5="证监会行业",[1]!EM_S_INFO_INDUSTRY_CSRC1(E2602,"1"),[1]!EM_S_INFO_INDUSTRY_EM2016(E2602,"1"))))</f>
        <v>建筑</v>
      </c>
      <c r="H2602" s="34" t="str">
        <f>IF(E2602="","",IF($H$1="上证50",[1]!EM_S_INFO_COMPINDEX(E2602,"000016"),"")&amp;IF($H$1="上证180",[1]!EM_S_INFO_COMPINDEX(E2602,"000010"),"")&amp;IF($H$1="沪深300",[1]!EM_S_INFO_COMPINDEX(E2602,"000300"),"")&amp;IF(AND($H$1="上证A股",RIGHT(E2602,2)="SH"),"是","")&amp;IF(AND($H$1="深证A股",RIGHT(E2602,2)="SZ"),"是","")&amp;IF(AND($H$1="创业板",LEFT(E2602,1)-3=0),"是","")&amp;IF(AND($H$1="全部A股",E2602&lt;&gt;0),"是","")&amp;IF(AND($H$1="中小板",LEFT(E2602,3)="002"),"是",""))</f>
        <v>是</v>
      </c>
      <c r="I2602" s="46">
        <f ca="1">IF(E2602="","",IF(OR([1]!EM_S_VAL_MV(E2602,deadline)="",[1]!EM_S_VAL_MV(E2602,deadline)="--",[1]!EM_S_VAL_MV(E2602,deadline)="null"),0,[1]!EM_S_VAL_MV(E2602,deadline)/100000000))</f>
        <v>44.769279296000001</v>
      </c>
      <c r="J2602" s="46">
        <f ca="1">IF(E2602="","",IF(RIGHT(LEFT($J$1,6),3)="TTM",[1]!EM_S_FA_PROFIT_TTM(E2602,LEFT(RIGHT($J$1,11),10),1)/100000000,[1]!EM_S_STM07_IS(E2602,61,LEFT(RIGHT($J$1,5),4)&amp;"-12-31",1)/100000000))</f>
        <v>6.8191889748000003</v>
      </c>
      <c r="K2602" s="36">
        <f t="shared" ca="1" si="208"/>
        <v>6.5651911776375194</v>
      </c>
      <c r="L2602" s="46">
        <f ca="1">IF(E2602="","",IF(ISERROR(IF(行业估值!$E$7="最新年报",[1]!EM_S_STM07_BS(E2602,140,LEFT(RIGHT($L$1,5),4)&amp;"-12-31",1)/100000000,[1]!EM_S_STM07_BS(E2602,140,LEFT(RIGHT($L$1,11),10),1)/100000000)),0,IF(行业估值!$E$7="最新年报",[1]!EM_S_STM07_BS(E2602,140,LEFT(RIGHT($L$1,5),4)&amp;"-12-31",1)/100000000,[1]!EM_S_STM07_BS(E2602,140,LEFT(RIGHT($L$1,11),10),1)/100000000)))</f>
        <v>47.3340383667</v>
      </c>
      <c r="M2602" s="36">
        <f t="shared" ca="1" si="209"/>
        <v>0.94581575628872738</v>
      </c>
      <c r="N2602" s="37">
        <f ca="1">IF(E2602="","",IF(ISERROR([1]!EM_S_EST_NETPROFIT(E2602,行业估值!$E$6,deadline)/100000000),"-",[1]!EM_S_EST_NETPROFIT(E2602,行业估值!$E$6,deadline)/100000000))</f>
        <v>5.3810000000000002</v>
      </c>
      <c r="O2602" s="36">
        <f t="shared" ca="1" si="210"/>
        <v>8.3198809321687417</v>
      </c>
      <c r="T2602" s="64" t="s">
        <v>5097</v>
      </c>
      <c r="U2602" s="64" t="s">
        <v>5098</v>
      </c>
    </row>
    <row r="2603" spans="4:21">
      <c r="D2603" s="45" t="str">
        <f>IF(AND(行业估值!$B$39=$G2603,COUNTIF($G$2:$G$2552,$G2603)&gt;=1),COUNTIF($G$2:G2603,$G2603),"")</f>
        <v/>
      </c>
      <c r="E2603" s="65" t="str">
        <f t="shared" si="206"/>
        <v>600513.SH</v>
      </c>
      <c r="F2603" s="65" t="str">
        <f t="shared" si="207"/>
        <v>联环药业</v>
      </c>
      <c r="G2603" s="34" t="str">
        <f>IF(E2603="","",IF(行业估值!$C$5="申万行业",[1]!EM_S_INFO_INDUSTRY_SW2014(E2603,"1"),IF(行业估值!$C$5="证监会行业",[1]!EM_S_INFO_INDUSTRY_CSRC1(E2603,"1"),[1]!EM_S_INFO_INDUSTRY_EM2016(E2603,"1"))))</f>
        <v>医药生物</v>
      </c>
      <c r="H2603" s="34" t="str">
        <f>IF(E2603="","",IF($H$1="上证50",[1]!EM_S_INFO_COMPINDEX(E2603,"000016"),"")&amp;IF($H$1="上证180",[1]!EM_S_INFO_COMPINDEX(E2603,"000010"),"")&amp;IF($H$1="沪深300",[1]!EM_S_INFO_COMPINDEX(E2603,"000300"),"")&amp;IF(AND($H$1="上证A股",RIGHT(E2603,2)="SH"),"是","")&amp;IF(AND($H$1="深证A股",RIGHT(E2603,2)="SZ"),"是","")&amp;IF(AND($H$1="创业板",LEFT(E2603,1)-3=0),"是","")&amp;IF(AND($H$1="全部A股",E2603&lt;&gt;0),"是","")&amp;IF(AND($H$1="中小板",LEFT(E2603,3)="002"),"是",""))</f>
        <v>是</v>
      </c>
      <c r="I2603" s="46">
        <f ca="1">IF(E2603="","",IF(OR([1]!EM_S_VAL_MV(E2603,deadline)="",[1]!EM_S_VAL_MV(E2603,deadline)="--",[1]!EM_S_VAL_MV(E2603,deadline)="null"),0,[1]!EM_S_VAL_MV(E2603,deadline)/100000000))</f>
        <v>19.735217845000001</v>
      </c>
      <c r="J2603" s="46">
        <f ca="1">IF(E2603="","",IF(RIGHT(LEFT($J$1,6),3)="TTM",[1]!EM_S_FA_PROFIT_TTM(E2603,LEFT(RIGHT($J$1,11),10),1)/100000000,[1]!EM_S_STM07_IS(E2603,61,LEFT(RIGHT($J$1,5),4)&amp;"-12-31",1)/100000000))</f>
        <v>0.80326045989999995</v>
      </c>
      <c r="K2603" s="36">
        <f t="shared" ca="1" si="208"/>
        <v>24.568889955640156</v>
      </c>
      <c r="L2603" s="46">
        <f ca="1">IF(E2603="","",IF(ISERROR(IF(行业估值!$E$7="最新年报",[1]!EM_S_STM07_BS(E2603,140,LEFT(RIGHT($L$1,5),4)&amp;"-12-31",1)/100000000,[1]!EM_S_STM07_BS(E2603,140,LEFT(RIGHT($L$1,11),10),1)/100000000)),0,IF(行业估值!$E$7="最新年报",[1]!EM_S_STM07_BS(E2603,140,LEFT(RIGHT($L$1,5),4)&amp;"-12-31",1)/100000000,[1]!EM_S_STM07_BS(E2603,140,LEFT(RIGHT($L$1,11),10),1)/100000000)))</f>
        <v>9.8165500116000004</v>
      </c>
      <c r="M2603" s="36">
        <f t="shared" ca="1" si="209"/>
        <v>2.01040261819879</v>
      </c>
      <c r="N2603" s="37" t="str">
        <f ca="1">IF(E2603="","",IF(ISERROR([1]!EM_S_EST_NETPROFIT(E2603,行业估值!$E$6,deadline)/100000000),"-",[1]!EM_S_EST_NETPROFIT(E2603,行业估值!$E$6,deadline)/100000000))</f>
        <v>-</v>
      </c>
      <c r="O2603" s="36" t="str">
        <f t="shared" ca="1" si="210"/>
        <v>-</v>
      </c>
      <c r="T2603" s="64" t="s">
        <v>5099</v>
      </c>
      <c r="U2603" s="64" t="s">
        <v>5100</v>
      </c>
    </row>
    <row r="2604" spans="4:21">
      <c r="D2604" s="45" t="str">
        <f>IF(AND(行业估值!$B$39=$G2604,COUNTIF($G$2:$G$2552,$G2604)&gt;=1),COUNTIF($G$2:G2604,$G2604),"")</f>
        <v/>
      </c>
      <c r="E2604" s="65" t="str">
        <f t="shared" si="206"/>
        <v>600515.SH</v>
      </c>
      <c r="F2604" s="65" t="str">
        <f t="shared" si="207"/>
        <v>海航基础</v>
      </c>
      <c r="G2604" s="34" t="str">
        <f>IF(E2604="","",IF(行业估值!$C$5="申万行业",[1]!EM_S_INFO_INDUSTRY_SW2014(E2604,"1"),IF(行业估值!$C$5="证监会行业",[1]!EM_S_INFO_INDUSTRY_CSRC1(E2604,"1"),[1]!EM_S_INFO_INDUSTRY_EM2016(E2604,"1"))))</f>
        <v>房地产</v>
      </c>
      <c r="H2604" s="34" t="str">
        <f>IF(E2604="","",IF($H$1="上证50",[1]!EM_S_INFO_COMPINDEX(E2604,"000016"),"")&amp;IF($H$1="上证180",[1]!EM_S_INFO_COMPINDEX(E2604,"000010"),"")&amp;IF($H$1="沪深300",[1]!EM_S_INFO_COMPINDEX(E2604,"000300"),"")&amp;IF(AND($H$1="上证A股",RIGHT(E2604,2)="SH"),"是","")&amp;IF(AND($H$1="深证A股",RIGHT(E2604,2)="SZ"),"是","")&amp;IF(AND($H$1="创业板",LEFT(E2604,1)-3=0),"是","")&amp;IF(AND($H$1="全部A股",E2604&lt;&gt;0),"是","")&amp;IF(AND($H$1="中小板",LEFT(E2604,3)="002"),"是",""))</f>
        <v>是</v>
      </c>
      <c r="I2604" s="46">
        <f ca="1">IF(E2604="","",IF(OR([1]!EM_S_VAL_MV(E2604,deadline)="",[1]!EM_S_VAL_MV(E2604,deadline)="--",[1]!EM_S_VAL_MV(E2604,deadline)="null"),0,[1]!EM_S_VAL_MV(E2604,deadline)/100000000))</f>
        <v>151.61458744799998</v>
      </c>
      <c r="J2604" s="46">
        <f ca="1">IF(E2604="","",IF(RIGHT(LEFT($J$1,6),3)="TTM",[1]!EM_S_FA_PROFIT_TTM(E2604,LEFT(RIGHT($J$1,11),10),1)/100000000,[1]!EM_S_STM07_IS(E2604,61,LEFT(RIGHT($J$1,5),4)&amp;"-12-31",1)/100000000))</f>
        <v>9.0165263790000001</v>
      </c>
      <c r="K2604" s="36">
        <f t="shared" ca="1" si="208"/>
        <v>16.815188141756998</v>
      </c>
      <c r="L2604" s="46">
        <f ca="1">IF(E2604="","",IF(ISERROR(IF(行业估值!$E$7="最新年报",[1]!EM_S_STM07_BS(E2604,140,LEFT(RIGHT($L$1,5),4)&amp;"-12-31",1)/100000000,[1]!EM_S_STM07_BS(E2604,140,LEFT(RIGHT($L$1,11),10),1)/100000000)),0,IF(行业估值!$E$7="最新年报",[1]!EM_S_STM07_BS(E2604,140,LEFT(RIGHT($L$1,5),4)&amp;"-12-31",1)/100000000,[1]!EM_S_STM07_BS(E2604,140,LEFT(RIGHT($L$1,11),10),1)/100000000)))</f>
        <v>310.07184782019999</v>
      </c>
      <c r="M2604" s="36">
        <f t="shared" ca="1" si="209"/>
        <v>0.48896598808904468</v>
      </c>
      <c r="N2604" s="37" t="str">
        <f ca="1">IF(E2604="","",IF(ISERROR([1]!EM_S_EST_NETPROFIT(E2604,行业估值!$E$6,deadline)/100000000),"-",[1]!EM_S_EST_NETPROFIT(E2604,行业估值!$E$6,deadline)/100000000))</f>
        <v>-</v>
      </c>
      <c r="O2604" s="36" t="str">
        <f t="shared" ca="1" si="210"/>
        <v>-</v>
      </c>
      <c r="T2604" s="64" t="s">
        <v>5101</v>
      </c>
      <c r="U2604" s="64" t="s">
        <v>5102</v>
      </c>
    </row>
    <row r="2605" spans="4:21">
      <c r="D2605" s="45" t="str">
        <f>IF(AND(行业估值!$B$39=$G2605,COUNTIF($G$2:$G$2552,$G2605)&gt;=1),COUNTIF($G$2:G2605,$G2605),"")</f>
        <v/>
      </c>
      <c r="E2605" s="65" t="str">
        <f t="shared" si="206"/>
        <v>600516.SH</v>
      </c>
      <c r="F2605" s="65" t="str">
        <f t="shared" si="207"/>
        <v>方大炭素</v>
      </c>
      <c r="G2605" s="34" t="str">
        <f>IF(E2605="","",IF(行业估值!$C$5="申万行业",[1]!EM_S_INFO_INDUSTRY_SW2014(E2605,"1"),IF(行业估值!$C$5="证监会行业",[1]!EM_S_INFO_INDUSTRY_CSRC1(E2605,"1"),[1]!EM_S_INFO_INDUSTRY_EM2016(E2605,"1"))))</f>
        <v>有色金属</v>
      </c>
      <c r="H2605" s="34" t="str">
        <f>IF(E2605="","",IF($H$1="上证50",[1]!EM_S_INFO_COMPINDEX(E2605,"000016"),"")&amp;IF($H$1="上证180",[1]!EM_S_INFO_COMPINDEX(E2605,"000010"),"")&amp;IF($H$1="沪深300",[1]!EM_S_INFO_COMPINDEX(E2605,"000300"),"")&amp;IF(AND($H$1="上证A股",RIGHT(E2605,2)="SH"),"是","")&amp;IF(AND($H$1="深证A股",RIGHT(E2605,2)="SZ"),"是","")&amp;IF(AND($H$1="创业板",LEFT(E2605,1)-3=0),"是","")&amp;IF(AND($H$1="全部A股",E2605&lt;&gt;0),"是","")&amp;IF(AND($H$1="中小板",LEFT(E2605,3)="002"),"是",""))</f>
        <v>是</v>
      </c>
      <c r="I2605" s="46">
        <f ca="1">IF(E2605="","",IF(OR([1]!EM_S_VAL_MV(E2605,deadline)="",[1]!EM_S_VAL_MV(E2605,deadline)="--",[1]!EM_S_VAL_MV(E2605,deadline)="null"),0,[1]!EM_S_VAL_MV(E2605,deadline)/100000000))</f>
        <v>300.09061717790001</v>
      </c>
      <c r="J2605" s="46">
        <f ca="1">IF(E2605="","",IF(RIGHT(LEFT($J$1,6),3)="TTM",[1]!EM_S_FA_PROFIT_TTM(E2605,LEFT(RIGHT($J$1,11),10),1)/100000000,[1]!EM_S_STM07_IS(E2605,61,LEFT(RIGHT($J$1,5),4)&amp;"-12-31",1)/100000000))</f>
        <v>31.048174804200002</v>
      </c>
      <c r="K2605" s="36">
        <f t="shared" ca="1" si="208"/>
        <v>9.6653223279748364</v>
      </c>
      <c r="L2605" s="46">
        <f ca="1">IF(E2605="","",IF(ISERROR(IF(行业估值!$E$7="最新年报",[1]!EM_S_STM07_BS(E2605,140,LEFT(RIGHT($L$1,5),4)&amp;"-12-31",1)/100000000,[1]!EM_S_STM07_BS(E2605,140,LEFT(RIGHT($L$1,11),10),1)/100000000)),0,IF(行业估值!$E$7="最新年报",[1]!EM_S_STM07_BS(E2605,140,LEFT(RIGHT($L$1,5),4)&amp;"-12-31",1)/100000000,[1]!EM_S_STM07_BS(E2605,140,LEFT(RIGHT($L$1,11),10),1)/100000000)))</f>
        <v>149.02187144679999</v>
      </c>
      <c r="M2605" s="36">
        <f t="shared" ca="1" si="209"/>
        <v>2.0137353951096415</v>
      </c>
      <c r="N2605" s="37">
        <f ca="1">IF(E2605="","",IF(ISERROR([1]!EM_S_EST_NETPROFIT(E2605,行业估值!$E$6,deadline)/100000000),"-",[1]!EM_S_EST_NETPROFIT(E2605,行业估值!$E$6,deadline)/100000000))</f>
        <v>23.5563</v>
      </c>
      <c r="O2605" s="36">
        <f t="shared" ca="1" si="210"/>
        <v>12.739293402525014</v>
      </c>
      <c r="T2605" s="64" t="s">
        <v>5103</v>
      </c>
      <c r="U2605" s="64" t="s">
        <v>5104</v>
      </c>
    </row>
    <row r="2606" spans="4:21">
      <c r="D2606" s="45" t="str">
        <f>IF(AND(行业估值!$B$39=$G2606,COUNTIF($G$2:$G$2552,$G2606)&gt;=1),COUNTIF($G$2:G2606,$G2606),"")</f>
        <v/>
      </c>
      <c r="E2606" s="65" t="str">
        <f t="shared" si="206"/>
        <v>600517.SH</v>
      </c>
      <c r="F2606" s="65" t="str">
        <f t="shared" si="207"/>
        <v>置信电气</v>
      </c>
      <c r="G2606" s="34" t="str">
        <f>IF(E2606="","",IF(行业估值!$C$5="申万行业",[1]!EM_S_INFO_INDUSTRY_SW2014(E2606,"1"),IF(行业估值!$C$5="证监会行业",[1]!EM_S_INFO_INDUSTRY_CSRC1(E2606,"1"),[1]!EM_S_INFO_INDUSTRY_EM2016(E2606,"1"))))</f>
        <v>电气设备</v>
      </c>
      <c r="H2606" s="34" t="str">
        <f>IF(E2606="","",IF($H$1="上证50",[1]!EM_S_INFO_COMPINDEX(E2606,"000016"),"")&amp;IF($H$1="上证180",[1]!EM_S_INFO_COMPINDEX(E2606,"000010"),"")&amp;IF($H$1="沪深300",[1]!EM_S_INFO_COMPINDEX(E2606,"000300"),"")&amp;IF(AND($H$1="上证A股",RIGHT(E2606,2)="SH"),"是","")&amp;IF(AND($H$1="深证A股",RIGHT(E2606,2)="SZ"),"是","")&amp;IF(AND($H$1="创业板",LEFT(E2606,1)-3=0),"是","")&amp;IF(AND($H$1="全部A股",E2606&lt;&gt;0),"是","")&amp;IF(AND($H$1="中小板",LEFT(E2606,3)="002"),"是",""))</f>
        <v>是</v>
      </c>
      <c r="I2606" s="46">
        <f ca="1">IF(E2606="","",IF(OR([1]!EM_S_VAL_MV(E2606,deadline)="",[1]!EM_S_VAL_MV(E2606,deadline)="--",[1]!EM_S_VAL_MV(E2606,deadline)="null"),0,[1]!EM_S_VAL_MV(E2606,deadline)/100000000))</f>
        <v>95.881065086100008</v>
      </c>
      <c r="J2606" s="46">
        <f ca="1">IF(E2606="","",IF(RIGHT(LEFT($J$1,6),3)="TTM",[1]!EM_S_FA_PROFIT_TTM(E2606,LEFT(RIGHT($J$1,11),10),1)/100000000,[1]!EM_S_STM07_IS(E2606,61,LEFT(RIGHT($J$1,5),4)&amp;"-12-31",1)/100000000))</f>
        <v>1.9279975883000002</v>
      </c>
      <c r="K2606" s="36">
        <f t="shared" ca="1" si="208"/>
        <v>49.730905094462557</v>
      </c>
      <c r="L2606" s="46">
        <f ca="1">IF(E2606="","",IF(ISERROR(IF(行业估值!$E$7="最新年报",[1]!EM_S_STM07_BS(E2606,140,LEFT(RIGHT($L$1,5),4)&amp;"-12-31",1)/100000000,[1]!EM_S_STM07_BS(E2606,140,LEFT(RIGHT($L$1,11),10),1)/100000000)),0,IF(行业估值!$E$7="最新年报",[1]!EM_S_STM07_BS(E2606,140,LEFT(RIGHT($L$1,5),4)&amp;"-12-31",1)/100000000,[1]!EM_S_STM07_BS(E2606,140,LEFT(RIGHT($L$1,11),10),1)/100000000)))</f>
        <v>34.475008468200002</v>
      </c>
      <c r="M2606" s="36">
        <f t="shared" ca="1" si="209"/>
        <v>2.7811759690948703</v>
      </c>
      <c r="N2606" s="37" t="str">
        <f ca="1">IF(E2606="","",IF(ISERROR([1]!EM_S_EST_NETPROFIT(E2606,行业估值!$E$6,deadline)/100000000),"-",[1]!EM_S_EST_NETPROFIT(E2606,行业估值!$E$6,deadline)/100000000))</f>
        <v>-</v>
      </c>
      <c r="O2606" s="36" t="str">
        <f t="shared" ca="1" si="210"/>
        <v>-</v>
      </c>
      <c r="T2606" s="64" t="s">
        <v>5105</v>
      </c>
      <c r="U2606" s="64" t="s">
        <v>5106</v>
      </c>
    </row>
    <row r="2607" spans="4:21">
      <c r="D2607" s="45" t="str">
        <f>IF(AND(行业估值!$B$39=$G2607,COUNTIF($G$2:$G$2552,$G2607)&gt;=1),COUNTIF($G$2:G2607,$G2607),"")</f>
        <v/>
      </c>
      <c r="E2607" s="65" t="str">
        <f t="shared" si="206"/>
        <v>600518.SH</v>
      </c>
      <c r="F2607" s="65" t="str">
        <f t="shared" si="207"/>
        <v>ST康美</v>
      </c>
      <c r="G2607" s="34" t="str">
        <f>IF(E2607="","",IF(行业估值!$C$5="申万行业",[1]!EM_S_INFO_INDUSTRY_SW2014(E2607,"1"),IF(行业估值!$C$5="证监会行业",[1]!EM_S_INFO_INDUSTRY_CSRC1(E2607,"1"),[1]!EM_S_INFO_INDUSTRY_EM2016(E2607,"1"))))</f>
        <v>医药生物</v>
      </c>
      <c r="H2607" s="34" t="str">
        <f>IF(E2607="","",IF($H$1="上证50",[1]!EM_S_INFO_COMPINDEX(E2607,"000016"),"")&amp;IF($H$1="上证180",[1]!EM_S_INFO_COMPINDEX(E2607,"000010"),"")&amp;IF($H$1="沪深300",[1]!EM_S_INFO_COMPINDEX(E2607,"000300"),"")&amp;IF(AND($H$1="上证A股",RIGHT(E2607,2)="SH"),"是","")&amp;IF(AND($H$1="深证A股",RIGHT(E2607,2)="SZ"),"是","")&amp;IF(AND($H$1="创业板",LEFT(E2607,1)-3=0),"是","")&amp;IF(AND($H$1="全部A股",E2607&lt;&gt;0),"是","")&amp;IF(AND($H$1="中小板",LEFT(E2607,3)="002"),"是",""))</f>
        <v>是</v>
      </c>
      <c r="I2607" s="46">
        <f ca="1">IF(E2607="","",IF(OR([1]!EM_S_VAL_MV(E2607,deadline)="",[1]!EM_S_VAL_MV(E2607,deadline)="--",[1]!EM_S_VAL_MV(E2607,deadline)="null"),0,[1]!EM_S_VAL_MV(E2607,deadline)/100000000))</f>
        <v>172.095613955</v>
      </c>
      <c r="J2607" s="46">
        <f ca="1">IF(E2607="","",IF(RIGHT(LEFT($J$1,6),3)="TTM",[1]!EM_S_FA_PROFIT_TTM(E2607,LEFT(RIGHT($J$1,11),10),1)/100000000,[1]!EM_S_STM07_IS(E2607,61,LEFT(RIGHT($J$1,5),4)&amp;"-12-31",1)/100000000))</f>
        <v>4.8059481402999999</v>
      </c>
      <c r="K2607" s="36">
        <f t="shared" ca="1" si="208"/>
        <v>35.808878691782418</v>
      </c>
      <c r="L2607" s="46">
        <f ca="1">IF(E2607="","",IF(ISERROR(IF(行业估值!$E$7="最新年报",[1]!EM_S_STM07_BS(E2607,140,LEFT(RIGHT($L$1,5),4)&amp;"-12-31",1)/100000000,[1]!EM_S_STM07_BS(E2607,140,LEFT(RIGHT($L$1,11),10),1)/100000000)),0,IF(行业估值!$E$7="最新年报",[1]!EM_S_STM07_BS(E2607,140,LEFT(RIGHT($L$1,5),4)&amp;"-12-31",1)/100000000,[1]!EM_S_STM07_BS(E2607,140,LEFT(RIGHT($L$1,11),10),1)/100000000)))</f>
        <v>279.24083923299997</v>
      </c>
      <c r="M2607" s="36">
        <f t="shared" ca="1" si="209"/>
        <v>0.6162981547674069</v>
      </c>
      <c r="N2607" s="37" t="str">
        <f ca="1">IF(E2607="","",IF(ISERROR([1]!EM_S_EST_NETPROFIT(E2607,行业估值!$E$6,deadline)/100000000),"-",[1]!EM_S_EST_NETPROFIT(E2607,行业估值!$E$6,deadline)/100000000))</f>
        <v>-</v>
      </c>
      <c r="O2607" s="36" t="str">
        <f t="shared" ca="1" si="210"/>
        <v>-</v>
      </c>
      <c r="T2607" s="64" t="s">
        <v>7381</v>
      </c>
      <c r="U2607" s="64" t="s">
        <v>5107</v>
      </c>
    </row>
    <row r="2608" spans="4:21">
      <c r="D2608" s="45" t="str">
        <f>IF(AND(行业估值!$B$39=$G2608,COUNTIF($G$2:$G$2552,$G2608)&gt;=1),COUNTIF($G$2:G2608,$G2608),"")</f>
        <v/>
      </c>
      <c r="E2608" s="65" t="str">
        <f t="shared" si="206"/>
        <v>600519.SH</v>
      </c>
      <c r="F2608" s="65" t="str">
        <f t="shared" si="207"/>
        <v>贵州茅台</v>
      </c>
      <c r="G2608" s="34" t="str">
        <f>IF(E2608="","",IF(行业估值!$C$5="申万行业",[1]!EM_S_INFO_INDUSTRY_SW2014(E2608,"1"),IF(行业估值!$C$5="证监会行业",[1]!EM_S_INFO_INDUSTRY_CSRC1(E2608,"1"),[1]!EM_S_INFO_INDUSTRY_EM2016(E2608,"1"))))</f>
        <v>食品饮料</v>
      </c>
      <c r="H2608" s="34" t="str">
        <f>IF(E2608="","",IF($H$1="上证50",[1]!EM_S_INFO_COMPINDEX(E2608,"000016"),"")&amp;IF($H$1="上证180",[1]!EM_S_INFO_COMPINDEX(E2608,"000010"),"")&amp;IF($H$1="沪深300",[1]!EM_S_INFO_COMPINDEX(E2608,"000300"),"")&amp;IF(AND($H$1="上证A股",RIGHT(E2608,2)="SH"),"是","")&amp;IF(AND($H$1="深证A股",RIGHT(E2608,2)="SZ"),"是","")&amp;IF(AND($H$1="创业板",LEFT(E2608,1)-3=0),"是","")&amp;IF(AND($H$1="全部A股",E2608&lt;&gt;0),"是","")&amp;IF(AND($H$1="中小板",LEFT(E2608,3)="002"),"是",""))</f>
        <v>是</v>
      </c>
      <c r="I2608" s="46">
        <f ca="1">IF(E2608="","",IF(OR([1]!EM_S_VAL_MV(E2608,deadline)="",[1]!EM_S_VAL_MV(E2608,deadline)="--",[1]!EM_S_VAL_MV(E2608,deadline)="null"),0,[1]!EM_S_VAL_MV(E2608,deadline)/100000000))</f>
        <v>14948.125721099999</v>
      </c>
      <c r="J2608" s="46">
        <f ca="1">IF(E2608="","",IF(RIGHT(LEFT($J$1,6),3)="TTM",[1]!EM_S_FA_PROFIT_TTM(E2608,LEFT(RIGHT($J$1,11),10),1)/100000000,[1]!EM_S_STM07_IS(E2608,61,LEFT(RIGHT($J$1,5),4)&amp;"-12-31",1)/100000000))</f>
        <v>436.705661341</v>
      </c>
      <c r="K2608" s="36">
        <f t="shared" ca="1" si="208"/>
        <v>34.229292277087772</v>
      </c>
      <c r="L2608" s="46">
        <f ca="1">IF(E2608="","",IF(ISERROR(IF(行业估值!$E$7="最新年报",[1]!EM_S_STM07_BS(E2608,140,LEFT(RIGHT($L$1,5),4)&amp;"-12-31",1)/100000000,[1]!EM_S_STM07_BS(E2608,140,LEFT(RIGHT($L$1,11),10),1)/100000000)),0,IF(行业估值!$E$7="最新年报",[1]!EM_S_STM07_BS(E2608,140,LEFT(RIGHT($L$1,5),4)&amp;"-12-31",1)/100000000,[1]!EM_S_STM07_BS(E2608,140,LEFT(RIGHT($L$1,11),10),1)/100000000)))</f>
        <v>1252.5821661335001</v>
      </c>
      <c r="M2608" s="36">
        <f t="shared" ca="1" si="209"/>
        <v>11.933848433466224</v>
      </c>
      <c r="N2608" s="37">
        <f ca="1">IF(E2608="","",IF(ISERROR([1]!EM_S_EST_NETPROFIT(E2608,行业估值!$E$6,deadline)/100000000),"-",[1]!EM_S_EST_NETPROFIT(E2608,行业估值!$E$6,deadline)/100000000))</f>
        <v>433.14033000000001</v>
      </c>
      <c r="O2608" s="36">
        <f t="shared" ca="1" si="210"/>
        <v>34.511045695283094</v>
      </c>
      <c r="T2608" s="64" t="s">
        <v>5108</v>
      </c>
      <c r="U2608" s="64" t="s">
        <v>5109</v>
      </c>
    </row>
    <row r="2609" spans="4:21">
      <c r="D2609" s="45">
        <f>IF(AND(行业估值!$B$39=$G2609,COUNTIF($G$2:$G$2552,$G2609)&gt;=1),COUNTIF($G$2:G2609,$G2609),"")</f>
        <v>241</v>
      </c>
      <c r="E2609" s="65" t="str">
        <f t="shared" si="206"/>
        <v>600520.SH</v>
      </c>
      <c r="F2609" s="65" t="str">
        <f t="shared" si="207"/>
        <v>文一科技</v>
      </c>
      <c r="G2609" s="34" t="str">
        <f>IF(E2609="","",IF(行业估值!$C$5="申万行业",[1]!EM_S_INFO_INDUSTRY_SW2014(E2609,"1"),IF(行业估值!$C$5="证监会行业",[1]!EM_S_INFO_INDUSTRY_CSRC1(E2609,"1"),[1]!EM_S_INFO_INDUSTRY_EM2016(E2609,"1"))))</f>
        <v>机械设备</v>
      </c>
      <c r="H2609" s="34" t="str">
        <f>IF(E2609="","",IF($H$1="上证50",[1]!EM_S_INFO_COMPINDEX(E2609,"000016"),"")&amp;IF($H$1="上证180",[1]!EM_S_INFO_COMPINDEX(E2609,"000010"),"")&amp;IF($H$1="沪深300",[1]!EM_S_INFO_COMPINDEX(E2609,"000300"),"")&amp;IF(AND($H$1="上证A股",RIGHT(E2609,2)="SH"),"是","")&amp;IF(AND($H$1="深证A股",RIGHT(E2609,2)="SZ"),"是","")&amp;IF(AND($H$1="创业板",LEFT(E2609,1)-3=0),"是","")&amp;IF(AND($H$1="全部A股",E2609&lt;&gt;0),"是","")&amp;IF(AND($H$1="中小板",LEFT(E2609,3)="002"),"是",""))</f>
        <v>是</v>
      </c>
      <c r="I2609" s="46">
        <f ca="1">IF(E2609="","",IF(OR([1]!EM_S_VAL_MV(E2609,deadline)="",[1]!EM_S_VAL_MV(E2609,deadline)="--",[1]!EM_S_VAL_MV(E2609,deadline)="null"),0,[1]!EM_S_VAL_MV(E2609,deadline)/100000000))</f>
        <v>16.571777999999998</v>
      </c>
      <c r="J2609" s="46">
        <f ca="1">IF(E2609="","",IF(RIGHT(LEFT($J$1,6),3)="TTM",[1]!EM_S_FA_PROFIT_TTM(E2609,LEFT(RIGHT($J$1,11),10),1)/100000000,[1]!EM_S_STM07_IS(E2609,61,LEFT(RIGHT($J$1,5),4)&amp;"-12-31",1)/100000000))</f>
        <v>-0.18959365050000002</v>
      </c>
      <c r="K2609" s="36">
        <f t="shared" ca="1" si="208"/>
        <v>-87.406819565405215</v>
      </c>
      <c r="L2609" s="46">
        <f ca="1">IF(E2609="","",IF(ISERROR(IF(行业估值!$E$7="最新年报",[1]!EM_S_STM07_BS(E2609,140,LEFT(RIGHT($L$1,5),4)&amp;"-12-31",1)/100000000,[1]!EM_S_STM07_BS(E2609,140,LEFT(RIGHT($L$1,11),10),1)/100000000)),0,IF(行业估值!$E$7="最新年报",[1]!EM_S_STM07_BS(E2609,140,LEFT(RIGHT($L$1,5),4)&amp;"-12-31",1)/100000000,[1]!EM_S_STM07_BS(E2609,140,LEFT(RIGHT($L$1,11),10),1)/100000000)))</f>
        <v>4.0861380256000004</v>
      </c>
      <c r="M2609" s="36">
        <f t="shared" ca="1" si="209"/>
        <v>4.0556089628339542</v>
      </c>
      <c r="N2609" s="37" t="str">
        <f ca="1">IF(E2609="","",IF(ISERROR([1]!EM_S_EST_NETPROFIT(E2609,行业估值!$E$6,deadline)/100000000),"-",[1]!EM_S_EST_NETPROFIT(E2609,行业估值!$E$6,deadline)/100000000))</f>
        <v>-</v>
      </c>
      <c r="O2609" s="36" t="str">
        <f t="shared" ca="1" si="210"/>
        <v>-</v>
      </c>
      <c r="T2609" s="64" t="s">
        <v>5110</v>
      </c>
      <c r="U2609" s="64" t="s">
        <v>5111</v>
      </c>
    </row>
    <row r="2610" spans="4:21">
      <c r="D2610" s="45" t="str">
        <f>IF(AND(行业估值!$B$39=$G2610,COUNTIF($G$2:$G$2552,$G2610)&gt;=1),COUNTIF($G$2:G2610,$G2610),"")</f>
        <v/>
      </c>
      <c r="E2610" s="65" t="str">
        <f t="shared" si="206"/>
        <v>600521.SH</v>
      </c>
      <c r="F2610" s="65" t="str">
        <f t="shared" si="207"/>
        <v>华海药业</v>
      </c>
      <c r="G2610" s="34" t="str">
        <f>IF(E2610="","",IF(行业估值!$C$5="申万行业",[1]!EM_S_INFO_INDUSTRY_SW2014(E2610,"1"),IF(行业估值!$C$5="证监会行业",[1]!EM_S_INFO_INDUSTRY_CSRC1(E2610,"1"),[1]!EM_S_INFO_INDUSTRY_EM2016(E2610,"1"))))</f>
        <v>医药生物</v>
      </c>
      <c r="H2610" s="34" t="str">
        <f>IF(E2610="","",IF($H$1="上证50",[1]!EM_S_INFO_COMPINDEX(E2610,"000016"),"")&amp;IF($H$1="上证180",[1]!EM_S_INFO_COMPINDEX(E2610,"000010"),"")&amp;IF($H$1="沪深300",[1]!EM_S_INFO_COMPINDEX(E2610,"000300"),"")&amp;IF(AND($H$1="上证A股",RIGHT(E2610,2)="SH"),"是","")&amp;IF(AND($H$1="深证A股",RIGHT(E2610,2)="SZ"),"是","")&amp;IF(AND($H$1="创业板",LEFT(E2610,1)-3=0),"是","")&amp;IF(AND($H$1="全部A股",E2610&lt;&gt;0),"是","")&amp;IF(AND($H$1="中小板",LEFT(E2610,3)="002"),"是",""))</f>
        <v>是</v>
      </c>
      <c r="I2610" s="46">
        <f ca="1">IF(E2610="","",IF(OR([1]!EM_S_VAL_MV(E2610,deadline)="",[1]!EM_S_VAL_MV(E2610,deadline)="--",[1]!EM_S_VAL_MV(E2610,deadline)="null"),0,[1]!EM_S_VAL_MV(E2610,deadline)/100000000))</f>
        <v>236.43992621759998</v>
      </c>
      <c r="J2610" s="46">
        <f ca="1">IF(E2610="","",IF(RIGHT(LEFT($J$1,6),3)="TTM",[1]!EM_S_FA_PROFIT_TTM(E2610,LEFT(RIGHT($J$1,11),10),1)/100000000,[1]!EM_S_STM07_IS(E2610,61,LEFT(RIGHT($J$1,5),4)&amp;"-12-31",1)/100000000))</f>
        <v>3.9757434854000002</v>
      </c>
      <c r="K2610" s="36">
        <f t="shared" ca="1" si="208"/>
        <v>59.470619039148524</v>
      </c>
      <c r="L2610" s="46">
        <f ca="1">IF(E2610="","",IF(ISERROR(IF(行业估值!$E$7="最新年报",[1]!EM_S_STM07_BS(E2610,140,LEFT(RIGHT($L$1,5),4)&amp;"-12-31",1)/100000000,[1]!EM_S_STM07_BS(E2610,140,LEFT(RIGHT($L$1,11),10),1)/100000000)),0,IF(行业估值!$E$7="最新年报",[1]!EM_S_STM07_BS(E2610,140,LEFT(RIGHT($L$1,5),4)&amp;"-12-31",1)/100000000,[1]!EM_S_STM07_BS(E2610,140,LEFT(RIGHT($L$1,11),10),1)/100000000)))</f>
        <v>55.562055686899996</v>
      </c>
      <c r="M2610" s="36">
        <f t="shared" ca="1" si="209"/>
        <v>4.2554207776251518</v>
      </c>
      <c r="N2610" s="37" t="str">
        <f ca="1">IF(E2610="","",IF(ISERROR([1]!EM_S_EST_NETPROFIT(E2610,行业估值!$E$6,deadline)/100000000),"-",[1]!EM_S_EST_NETPROFIT(E2610,行业估值!$E$6,deadline)/100000000))</f>
        <v>-</v>
      </c>
      <c r="O2610" s="36" t="str">
        <f t="shared" ca="1" si="210"/>
        <v>-</v>
      </c>
      <c r="T2610" s="64" t="s">
        <v>5112</v>
      </c>
      <c r="U2610" s="64" t="s">
        <v>5113</v>
      </c>
    </row>
    <row r="2611" spans="4:21">
      <c r="D2611" s="45" t="str">
        <f>IF(AND(行业估值!$B$39=$G2611,COUNTIF($G$2:$G$2552,$G2611)&gt;=1),COUNTIF($G$2:G2611,$G2611),"")</f>
        <v/>
      </c>
      <c r="E2611" s="65" t="str">
        <f t="shared" si="206"/>
        <v>600522.SH</v>
      </c>
      <c r="F2611" s="65" t="str">
        <f t="shared" si="207"/>
        <v>中天科技</v>
      </c>
      <c r="G2611" s="34" t="str">
        <f>IF(E2611="","",IF(行业估值!$C$5="申万行业",[1]!EM_S_INFO_INDUSTRY_SW2014(E2611,"1"),IF(行业估值!$C$5="证监会行业",[1]!EM_S_INFO_INDUSTRY_CSRC1(E2611,"1"),[1]!EM_S_INFO_INDUSTRY_EM2016(E2611,"1"))))</f>
        <v>信息技术</v>
      </c>
      <c r="H2611" s="34" t="str">
        <f>IF(E2611="","",IF($H$1="上证50",[1]!EM_S_INFO_COMPINDEX(E2611,"000016"),"")&amp;IF($H$1="上证180",[1]!EM_S_INFO_COMPINDEX(E2611,"000010"),"")&amp;IF($H$1="沪深300",[1]!EM_S_INFO_COMPINDEX(E2611,"000300"),"")&amp;IF(AND($H$1="上证A股",RIGHT(E2611,2)="SH"),"是","")&amp;IF(AND($H$1="深证A股",RIGHT(E2611,2)="SZ"),"是","")&amp;IF(AND($H$1="创业板",LEFT(E2611,1)-3=0),"是","")&amp;IF(AND($H$1="全部A股",E2611&lt;&gt;0),"是","")&amp;IF(AND($H$1="中小板",LEFT(E2611,3)="002"),"是",""))</f>
        <v>是</v>
      </c>
      <c r="I2611" s="46">
        <f ca="1">IF(E2611="","",IF(OR([1]!EM_S_VAL_MV(E2611,deadline)="",[1]!EM_S_VAL_MV(E2611,deadline)="--",[1]!EM_S_VAL_MV(E2611,deadline)="null"),0,[1]!EM_S_VAL_MV(E2611,deadline)/100000000))</f>
        <v>247.73934916319999</v>
      </c>
      <c r="J2611" s="46">
        <f ca="1">IF(E2611="","",IF(RIGHT(LEFT($J$1,6),3)="TTM",[1]!EM_S_FA_PROFIT_TTM(E2611,LEFT(RIGHT($J$1,11),10),1)/100000000,[1]!EM_S_STM07_IS(E2611,61,LEFT(RIGHT($J$1,5),4)&amp;"-12-31",1)/100000000))</f>
        <v>19.281729965299998</v>
      </c>
      <c r="K2611" s="36">
        <f t="shared" ca="1" si="208"/>
        <v>12.848398437745962</v>
      </c>
      <c r="L2611" s="46">
        <f ca="1">IF(E2611="","",IF(ISERROR(IF(行业估值!$E$7="最新年报",[1]!EM_S_STM07_BS(E2611,140,LEFT(RIGHT($L$1,5),4)&amp;"-12-31",1)/100000000,[1]!EM_S_STM07_BS(E2611,140,LEFT(RIGHT($L$1,11),10),1)/100000000)),0,IF(行业估值!$E$7="最新年报",[1]!EM_S_STM07_BS(E2611,140,LEFT(RIGHT($L$1,5),4)&amp;"-12-31",1)/100000000,[1]!EM_S_STM07_BS(E2611,140,LEFT(RIGHT($L$1,11),10),1)/100000000)))</f>
        <v>205.16122482580002</v>
      </c>
      <c r="M2611" s="36">
        <f t="shared" ca="1" si="209"/>
        <v>1.2075349490311951</v>
      </c>
      <c r="N2611" s="37">
        <f ca="1">IF(E2611="","",IF(ISERROR([1]!EM_S_EST_NETPROFIT(E2611,行业估值!$E$6,deadline)/100000000),"-",[1]!EM_S_EST_NETPROFIT(E2611,行业估值!$E$6,deadline)/100000000))</f>
        <v>20.214200000000002</v>
      </c>
      <c r="O2611" s="36">
        <f t="shared" ca="1" si="210"/>
        <v>12.25570881673279</v>
      </c>
      <c r="T2611" s="64" t="s">
        <v>5114</v>
      </c>
      <c r="U2611" s="64" t="s">
        <v>5115</v>
      </c>
    </row>
    <row r="2612" spans="4:21">
      <c r="D2612" s="45" t="str">
        <f>IF(AND(行业估值!$B$39=$G2612,COUNTIF($G$2:$G$2552,$G2612)&gt;=1),COUNTIF($G$2:G2612,$G2612),"")</f>
        <v/>
      </c>
      <c r="E2612" s="65" t="str">
        <f t="shared" si="206"/>
        <v>600523.SH</v>
      </c>
      <c r="F2612" s="65" t="str">
        <f t="shared" si="207"/>
        <v>贵航股份</v>
      </c>
      <c r="G2612" s="34" t="str">
        <f>IF(E2612="","",IF(行业估值!$C$5="申万行业",[1]!EM_S_INFO_INDUSTRY_SW2014(E2612,"1"),IF(行业估值!$C$5="证监会行业",[1]!EM_S_INFO_INDUSTRY_CSRC1(E2612,"1"),[1]!EM_S_INFO_INDUSTRY_EM2016(E2612,"1"))))</f>
        <v>交运设备</v>
      </c>
      <c r="H2612" s="34" t="str">
        <f>IF(E2612="","",IF($H$1="上证50",[1]!EM_S_INFO_COMPINDEX(E2612,"000016"),"")&amp;IF($H$1="上证180",[1]!EM_S_INFO_COMPINDEX(E2612,"000010"),"")&amp;IF($H$1="沪深300",[1]!EM_S_INFO_COMPINDEX(E2612,"000300"),"")&amp;IF(AND($H$1="上证A股",RIGHT(E2612,2)="SH"),"是","")&amp;IF(AND($H$1="深证A股",RIGHT(E2612,2)="SZ"),"是","")&amp;IF(AND($H$1="创业板",LEFT(E2612,1)-3=0),"是","")&amp;IF(AND($H$1="全部A股",E2612&lt;&gt;0),"是","")&amp;IF(AND($H$1="中小板",LEFT(E2612,3)="002"),"是",""))</f>
        <v>是</v>
      </c>
      <c r="I2612" s="46">
        <f ca="1">IF(E2612="","",IF(OR([1]!EM_S_VAL_MV(E2612,deadline)="",[1]!EM_S_VAL_MV(E2612,deadline)="--",[1]!EM_S_VAL_MV(E2612,deadline)="null"),0,[1]!EM_S_VAL_MV(E2612,deadline)/100000000))</f>
        <v>53.369094240000003</v>
      </c>
      <c r="J2612" s="46">
        <f ca="1">IF(E2612="","",IF(RIGHT(LEFT($J$1,6),3)="TTM",[1]!EM_S_FA_PROFIT_TTM(E2612,LEFT(RIGHT($J$1,11),10),1)/100000000,[1]!EM_S_STM07_IS(E2612,61,LEFT(RIGHT($J$1,5),4)&amp;"-12-31",1)/100000000))</f>
        <v>0.97818259819999998</v>
      </c>
      <c r="K2612" s="36">
        <f t="shared" ca="1" si="208"/>
        <v>54.559439452518369</v>
      </c>
      <c r="L2612" s="46">
        <f ca="1">IF(E2612="","",IF(ISERROR(IF(行业估值!$E$7="最新年报",[1]!EM_S_STM07_BS(E2612,140,LEFT(RIGHT($L$1,5),4)&amp;"-12-31",1)/100000000,[1]!EM_S_STM07_BS(E2612,140,LEFT(RIGHT($L$1,11),10),1)/100000000)),0,IF(行业估值!$E$7="最新年报",[1]!EM_S_STM07_BS(E2612,140,LEFT(RIGHT($L$1,5),4)&amp;"-12-31",1)/100000000,[1]!EM_S_STM07_BS(E2612,140,LEFT(RIGHT($L$1,11),10),1)/100000000)))</f>
        <v>23.060110735799999</v>
      </c>
      <c r="M2612" s="36">
        <f t="shared" ca="1" si="209"/>
        <v>2.3143468325651355</v>
      </c>
      <c r="N2612" s="37" t="str">
        <f ca="1">IF(E2612="","",IF(ISERROR([1]!EM_S_EST_NETPROFIT(E2612,行业估值!$E$6,deadline)/100000000),"-",[1]!EM_S_EST_NETPROFIT(E2612,行业估值!$E$6,deadline)/100000000))</f>
        <v>-</v>
      </c>
      <c r="O2612" s="36" t="str">
        <f t="shared" ca="1" si="210"/>
        <v>-</v>
      </c>
      <c r="T2612" s="64" t="s">
        <v>5116</v>
      </c>
      <c r="U2612" s="64" t="s">
        <v>5117</v>
      </c>
    </row>
    <row r="2613" spans="4:21">
      <c r="D2613" s="45" t="str">
        <f>IF(AND(行业估值!$B$39=$G2613,COUNTIF($G$2:$G$2552,$G2613)&gt;=1),COUNTIF($G$2:G2613,$G2613),"")</f>
        <v/>
      </c>
      <c r="E2613" s="65" t="str">
        <f t="shared" si="206"/>
        <v>600525.SH</v>
      </c>
      <c r="F2613" s="65" t="str">
        <f t="shared" si="207"/>
        <v>长园集团</v>
      </c>
      <c r="G2613" s="34" t="str">
        <f>IF(E2613="","",IF(行业估值!$C$5="申万行业",[1]!EM_S_INFO_INDUSTRY_SW2014(E2613,"1"),IF(行业估值!$C$5="证监会行业",[1]!EM_S_INFO_INDUSTRY_CSRC1(E2613,"1"),[1]!EM_S_INFO_INDUSTRY_EM2016(E2613,"1"))))</f>
        <v>有色金属</v>
      </c>
      <c r="H2613" s="34" t="str">
        <f>IF(E2613="","",IF($H$1="上证50",[1]!EM_S_INFO_COMPINDEX(E2613,"000016"),"")&amp;IF($H$1="上证180",[1]!EM_S_INFO_COMPINDEX(E2613,"000010"),"")&amp;IF($H$1="沪深300",[1]!EM_S_INFO_COMPINDEX(E2613,"000300"),"")&amp;IF(AND($H$1="上证A股",RIGHT(E2613,2)="SH"),"是","")&amp;IF(AND($H$1="深证A股",RIGHT(E2613,2)="SZ"),"是","")&amp;IF(AND($H$1="创业板",LEFT(E2613,1)-3=0),"是","")&amp;IF(AND($H$1="全部A股",E2613&lt;&gt;0),"是","")&amp;IF(AND($H$1="中小板",LEFT(E2613,3)="002"),"是",""))</f>
        <v>是</v>
      </c>
      <c r="I2613" s="46">
        <f ca="1">IF(E2613="","",IF(OR([1]!EM_S_VAL_MV(E2613,deadline)="",[1]!EM_S_VAL_MV(E2613,deadline)="--",[1]!EM_S_VAL_MV(E2613,deadline)="null"),0,[1]!EM_S_VAL_MV(E2613,deadline)/100000000))</f>
        <v>78.228705043199994</v>
      </c>
      <c r="J2613" s="46">
        <f ca="1">IF(E2613="","",IF(RIGHT(LEFT($J$1,6),3)="TTM",[1]!EM_S_FA_PROFIT_TTM(E2613,LEFT(RIGHT($J$1,11),10),1)/100000000,[1]!EM_S_STM07_IS(E2613,61,LEFT(RIGHT($J$1,5),4)&amp;"-12-31",1)/100000000))</f>
        <v>-17.942934420899999</v>
      </c>
      <c r="K2613" s="36">
        <f t="shared" ca="1" si="208"/>
        <v>-4.3598612806653803</v>
      </c>
      <c r="L2613" s="46">
        <f ca="1">IF(E2613="","",IF(ISERROR(IF(行业估值!$E$7="最新年报",[1]!EM_S_STM07_BS(E2613,140,LEFT(RIGHT($L$1,5),4)&amp;"-12-31",1)/100000000,[1]!EM_S_STM07_BS(E2613,140,LEFT(RIGHT($L$1,11),10),1)/100000000)),0,IF(行业估值!$E$7="最新年报",[1]!EM_S_STM07_BS(E2613,140,LEFT(RIGHT($L$1,5),4)&amp;"-12-31",1)/100000000,[1]!EM_S_STM07_BS(E2613,140,LEFT(RIGHT($L$1,11),10),1)/100000000)))</f>
        <v>46.293626254700001</v>
      </c>
      <c r="M2613" s="36">
        <f t="shared" ca="1" si="209"/>
        <v>1.6898374867589414</v>
      </c>
      <c r="N2613" s="37" t="str">
        <f ca="1">IF(E2613="","",IF(ISERROR([1]!EM_S_EST_NETPROFIT(E2613,行业估值!$E$6,deadline)/100000000),"-",[1]!EM_S_EST_NETPROFIT(E2613,行业估值!$E$6,deadline)/100000000))</f>
        <v>-</v>
      </c>
      <c r="O2613" s="36" t="str">
        <f t="shared" ca="1" si="210"/>
        <v>-</v>
      </c>
      <c r="T2613" s="64" t="s">
        <v>5118</v>
      </c>
      <c r="U2613" s="64" t="s">
        <v>5119</v>
      </c>
    </row>
    <row r="2614" spans="4:21">
      <c r="D2614" s="45">
        <f>IF(AND(行业估值!$B$39=$G2614,COUNTIF($G$2:$G$2552,$G2614)&gt;=1),COUNTIF($G$2:G2614,$G2614),"")</f>
        <v>242</v>
      </c>
      <c r="E2614" s="65" t="str">
        <f t="shared" si="206"/>
        <v>600526.SH</v>
      </c>
      <c r="F2614" s="65" t="str">
        <f t="shared" si="207"/>
        <v>*ST菲达</v>
      </c>
      <c r="G2614" s="34" t="str">
        <f>IF(E2614="","",IF(行业估值!$C$5="申万行业",[1]!EM_S_INFO_INDUSTRY_SW2014(E2614,"1"),IF(行业估值!$C$5="证监会行业",[1]!EM_S_INFO_INDUSTRY_CSRC1(E2614,"1"),[1]!EM_S_INFO_INDUSTRY_EM2016(E2614,"1"))))</f>
        <v>机械设备</v>
      </c>
      <c r="H2614" s="34" t="str">
        <f>IF(E2614="","",IF($H$1="上证50",[1]!EM_S_INFO_COMPINDEX(E2614,"000016"),"")&amp;IF($H$1="上证180",[1]!EM_S_INFO_COMPINDEX(E2614,"000010"),"")&amp;IF($H$1="沪深300",[1]!EM_S_INFO_COMPINDEX(E2614,"000300"),"")&amp;IF(AND($H$1="上证A股",RIGHT(E2614,2)="SH"),"是","")&amp;IF(AND($H$1="深证A股",RIGHT(E2614,2)="SZ"),"是","")&amp;IF(AND($H$1="创业板",LEFT(E2614,1)-3=0),"是","")&amp;IF(AND($H$1="全部A股",E2614&lt;&gt;0),"是","")&amp;IF(AND($H$1="中小板",LEFT(E2614,3)="002"),"是",""))</f>
        <v>是</v>
      </c>
      <c r="I2614" s="46">
        <f ca="1">IF(E2614="","",IF(OR([1]!EM_S_VAL_MV(E2614,deadline)="",[1]!EM_S_VAL_MV(E2614,deadline)="--",[1]!EM_S_VAL_MV(E2614,deadline)="null"),0,[1]!EM_S_VAL_MV(E2614,deadline)/100000000))</f>
        <v>27.370233599999999</v>
      </c>
      <c r="J2614" s="46">
        <f ca="1">IF(E2614="","",IF(RIGHT(LEFT($J$1,6),3)="TTM",[1]!EM_S_FA_PROFIT_TTM(E2614,LEFT(RIGHT($J$1,11),10),1)/100000000,[1]!EM_S_STM07_IS(E2614,61,LEFT(RIGHT($J$1,5),4)&amp;"-12-31",1)/100000000))</f>
        <v>-4.0245001301999999</v>
      </c>
      <c r="K2614" s="36">
        <f t="shared" ca="1" si="208"/>
        <v>-6.8009026498999816</v>
      </c>
      <c r="L2614" s="46">
        <f ca="1">IF(E2614="","",IF(ISERROR(IF(行业估值!$E$7="最新年报",[1]!EM_S_STM07_BS(E2614,140,LEFT(RIGHT($L$1,5),4)&amp;"-12-31",1)/100000000,[1]!EM_S_STM07_BS(E2614,140,LEFT(RIGHT($L$1,11),10),1)/100000000)),0,IF(行业估值!$E$7="最新年报",[1]!EM_S_STM07_BS(E2614,140,LEFT(RIGHT($L$1,5),4)&amp;"-12-31",1)/100000000,[1]!EM_S_STM07_BS(E2614,140,LEFT(RIGHT($L$1,11),10),1)/100000000)))</f>
        <v>19.5639963293</v>
      </c>
      <c r="M2614" s="36">
        <f t="shared" ca="1" si="209"/>
        <v>1.3990103626736525</v>
      </c>
      <c r="N2614" s="37" t="str">
        <f ca="1">IF(E2614="","",IF(ISERROR([1]!EM_S_EST_NETPROFIT(E2614,行业估值!$E$6,deadline)/100000000),"-",[1]!EM_S_EST_NETPROFIT(E2614,行业估值!$E$6,deadline)/100000000))</f>
        <v>-</v>
      </c>
      <c r="O2614" s="36" t="str">
        <f t="shared" ca="1" si="210"/>
        <v>-</v>
      </c>
      <c r="T2614" s="64" t="s">
        <v>7382</v>
      </c>
      <c r="U2614" s="64" t="s">
        <v>5120</v>
      </c>
    </row>
    <row r="2615" spans="4:21">
      <c r="D2615" s="45" t="str">
        <f>IF(AND(行业估值!$B$39=$G2615,COUNTIF($G$2:$G$2552,$G2615)&gt;=1),COUNTIF($G$2:G2615,$G2615),"")</f>
        <v/>
      </c>
      <c r="E2615" s="65" t="str">
        <f t="shared" si="206"/>
        <v>600527.SH</v>
      </c>
      <c r="F2615" s="65" t="str">
        <f t="shared" si="207"/>
        <v>江南高纤</v>
      </c>
      <c r="G2615" s="34" t="str">
        <f>IF(E2615="","",IF(行业估值!$C$5="申万行业",[1]!EM_S_INFO_INDUSTRY_SW2014(E2615,"1"),IF(行业估值!$C$5="证监会行业",[1]!EM_S_INFO_INDUSTRY_CSRC1(E2615,"1"),[1]!EM_S_INFO_INDUSTRY_EM2016(E2615,"1"))))</f>
        <v>基础化工</v>
      </c>
      <c r="H2615" s="34" t="str">
        <f>IF(E2615="","",IF($H$1="上证50",[1]!EM_S_INFO_COMPINDEX(E2615,"000016"),"")&amp;IF($H$1="上证180",[1]!EM_S_INFO_COMPINDEX(E2615,"000010"),"")&amp;IF($H$1="沪深300",[1]!EM_S_INFO_COMPINDEX(E2615,"000300"),"")&amp;IF(AND($H$1="上证A股",RIGHT(E2615,2)="SH"),"是","")&amp;IF(AND($H$1="深证A股",RIGHT(E2615,2)="SZ"),"是","")&amp;IF(AND($H$1="创业板",LEFT(E2615,1)-3=0),"是","")&amp;IF(AND($H$1="全部A股",E2615&lt;&gt;0),"是","")&amp;IF(AND($H$1="中小板",LEFT(E2615,3)="002"),"是",""))</f>
        <v>是</v>
      </c>
      <c r="I2615" s="46">
        <f ca="1">IF(E2615="","",IF(OR([1]!EM_S_VAL_MV(E2615,deadline)="",[1]!EM_S_VAL_MV(E2615,deadline)="--",[1]!EM_S_VAL_MV(E2615,deadline)="null"),0,[1]!EM_S_VAL_MV(E2615,deadline)/100000000))</f>
        <v>29.439935334000001</v>
      </c>
      <c r="J2615" s="46">
        <f ca="1">IF(E2615="","",IF(RIGHT(LEFT($J$1,6),3)="TTM",[1]!EM_S_FA_PROFIT_TTM(E2615,LEFT(RIGHT($J$1,11),10),1)/100000000,[1]!EM_S_STM07_IS(E2615,61,LEFT(RIGHT($J$1,5),4)&amp;"-12-31",1)/100000000))</f>
        <v>0.84810892840000007</v>
      </c>
      <c r="K2615" s="36">
        <f t="shared" ca="1" si="208"/>
        <v>34.712445946701578</v>
      </c>
      <c r="L2615" s="46">
        <f ca="1">IF(E2615="","",IF(ISERROR(IF(行业估值!$E$7="最新年报",[1]!EM_S_STM07_BS(E2615,140,LEFT(RIGHT($L$1,5),4)&amp;"-12-31",1)/100000000,[1]!EM_S_STM07_BS(E2615,140,LEFT(RIGHT($L$1,11),10),1)/100000000)),0,IF(行业估值!$E$7="最新年报",[1]!EM_S_STM07_BS(E2615,140,LEFT(RIGHT($L$1,5),4)&amp;"-12-31",1)/100000000,[1]!EM_S_STM07_BS(E2615,140,LEFT(RIGHT($L$1,11),10),1)/100000000)))</f>
        <v>23.337902885300004</v>
      </c>
      <c r="M2615" s="36">
        <f t="shared" ca="1" si="209"/>
        <v>1.2614644717089607</v>
      </c>
      <c r="N2615" s="37" t="str">
        <f ca="1">IF(E2615="","",IF(ISERROR([1]!EM_S_EST_NETPROFIT(E2615,行业估值!$E$6,deadline)/100000000),"-",[1]!EM_S_EST_NETPROFIT(E2615,行业估值!$E$6,deadline)/100000000))</f>
        <v>-</v>
      </c>
      <c r="O2615" s="36" t="str">
        <f t="shared" ca="1" si="210"/>
        <v>-</v>
      </c>
      <c r="T2615" s="64" t="s">
        <v>5121</v>
      </c>
      <c r="U2615" s="64" t="s">
        <v>5122</v>
      </c>
    </row>
    <row r="2616" spans="4:21">
      <c r="D2616" s="45" t="str">
        <f>IF(AND(行业估值!$B$39=$G2616,COUNTIF($G$2:$G$2552,$G2616)&gt;=1),COUNTIF($G$2:G2616,$G2616),"")</f>
        <v/>
      </c>
      <c r="E2616" s="65" t="str">
        <f t="shared" si="206"/>
        <v>600528.SH</v>
      </c>
      <c r="F2616" s="65" t="str">
        <f t="shared" si="207"/>
        <v>中铁工业</v>
      </c>
      <c r="G2616" s="34" t="str">
        <f>IF(E2616="","",IF(行业估值!$C$5="申万行业",[1]!EM_S_INFO_INDUSTRY_SW2014(E2616,"1"),IF(行业估值!$C$5="证监会行业",[1]!EM_S_INFO_INDUSTRY_CSRC1(E2616,"1"),[1]!EM_S_INFO_INDUSTRY_EM2016(E2616,"1"))))</f>
        <v>建筑</v>
      </c>
      <c r="H2616" s="34" t="str">
        <f>IF(E2616="","",IF($H$1="上证50",[1]!EM_S_INFO_COMPINDEX(E2616,"000016"),"")&amp;IF($H$1="上证180",[1]!EM_S_INFO_COMPINDEX(E2616,"000010"),"")&amp;IF($H$1="沪深300",[1]!EM_S_INFO_COMPINDEX(E2616,"000300"),"")&amp;IF(AND($H$1="上证A股",RIGHT(E2616,2)="SH"),"是","")&amp;IF(AND($H$1="深证A股",RIGHT(E2616,2)="SZ"),"是","")&amp;IF(AND($H$1="创业板",LEFT(E2616,1)-3=0),"是","")&amp;IF(AND($H$1="全部A股",E2616&lt;&gt;0),"是","")&amp;IF(AND($H$1="中小板",LEFT(E2616,3)="002"),"是",""))</f>
        <v>是</v>
      </c>
      <c r="I2616" s="46">
        <f ca="1">IF(E2616="","",IF(OR([1]!EM_S_VAL_MV(E2616,deadline)="",[1]!EM_S_VAL_MV(E2616,deadline)="--",[1]!EM_S_VAL_MV(E2616,deadline)="null"),0,[1]!EM_S_VAL_MV(E2616,deadline)/100000000))</f>
        <v>225.487486182</v>
      </c>
      <c r="J2616" s="46">
        <f ca="1">IF(E2616="","",IF(RIGHT(LEFT($J$1,6),3)="TTM",[1]!EM_S_FA_PROFIT_TTM(E2616,LEFT(RIGHT($J$1,11),10),1)/100000000,[1]!EM_S_STM07_IS(E2616,61,LEFT(RIGHT($J$1,5),4)&amp;"-12-31",1)/100000000))</f>
        <v>16.9163861852</v>
      </c>
      <c r="K2616" s="36">
        <f t="shared" ca="1" si="208"/>
        <v>13.329530534085173</v>
      </c>
      <c r="L2616" s="46">
        <f ca="1">IF(E2616="","",IF(ISERROR(IF(行业估值!$E$7="最新年报",[1]!EM_S_STM07_BS(E2616,140,LEFT(RIGHT($L$1,5),4)&amp;"-12-31",1)/100000000,[1]!EM_S_STM07_BS(E2616,140,LEFT(RIGHT($L$1,11),10),1)/100000000)),0,IF(行业估值!$E$7="最新年报",[1]!EM_S_STM07_BS(E2616,140,LEFT(RIGHT($L$1,5),4)&amp;"-12-31",1)/100000000,[1]!EM_S_STM07_BS(E2616,140,LEFT(RIGHT($L$1,11),10),1)/100000000)))</f>
        <v>167.67263942690002</v>
      </c>
      <c r="M2616" s="36">
        <f t="shared" ca="1" si="209"/>
        <v>1.3448078765427047</v>
      </c>
      <c r="N2616" s="37">
        <f ca="1">IF(E2616="","",IF(ISERROR([1]!EM_S_EST_NETPROFIT(E2616,行业估值!$E$6,deadline)/100000000),"-",[1]!EM_S_EST_NETPROFIT(E2616,行业估值!$E$6,deadline)/100000000))</f>
        <v>17.918633333333336</v>
      </c>
      <c r="O2616" s="36">
        <f t="shared" ca="1" si="210"/>
        <v>12.583966756132813</v>
      </c>
      <c r="T2616" s="64" t="s">
        <v>5123</v>
      </c>
      <c r="U2616" s="64" t="s">
        <v>5124</v>
      </c>
    </row>
    <row r="2617" spans="4:21">
      <c r="D2617" s="45" t="str">
        <f>IF(AND(行业估值!$B$39=$G2617,COUNTIF($G$2:$G$2552,$G2617)&gt;=1),COUNTIF($G$2:G2617,$G2617),"")</f>
        <v/>
      </c>
      <c r="E2617" s="65" t="str">
        <f t="shared" si="206"/>
        <v>600529.SH</v>
      </c>
      <c r="F2617" s="65" t="str">
        <f t="shared" si="207"/>
        <v>山东药玻</v>
      </c>
      <c r="G2617" s="34" t="str">
        <f>IF(E2617="","",IF(行业估值!$C$5="申万行业",[1]!EM_S_INFO_INDUSTRY_SW2014(E2617,"1"),IF(行业估值!$C$5="证监会行业",[1]!EM_S_INFO_INDUSTRY_CSRC1(E2617,"1"),[1]!EM_S_INFO_INDUSTRY_EM2016(E2617,"1"))))</f>
        <v>医药生物</v>
      </c>
      <c r="H2617" s="34" t="str">
        <f>IF(E2617="","",IF($H$1="上证50",[1]!EM_S_INFO_COMPINDEX(E2617,"000016"),"")&amp;IF($H$1="上证180",[1]!EM_S_INFO_COMPINDEX(E2617,"000010"),"")&amp;IF($H$1="沪深300",[1]!EM_S_INFO_COMPINDEX(E2617,"000300"),"")&amp;IF(AND($H$1="上证A股",RIGHT(E2617,2)="SH"),"是","")&amp;IF(AND($H$1="深证A股",RIGHT(E2617,2)="SZ"),"是","")&amp;IF(AND($H$1="创业板",LEFT(E2617,1)-3=0),"是","")&amp;IF(AND($H$1="全部A股",E2617&lt;&gt;0),"是","")&amp;IF(AND($H$1="中小板",LEFT(E2617,3)="002"),"是",""))</f>
        <v>是</v>
      </c>
      <c r="I2617" s="46">
        <f ca="1">IF(E2617="","",IF(OR([1]!EM_S_VAL_MV(E2617,deadline)="",[1]!EM_S_VAL_MV(E2617,deadline)="--",[1]!EM_S_VAL_MV(E2617,deadline)="null"),0,[1]!EM_S_VAL_MV(E2617,deadline)/100000000))</f>
        <v>137.14006568350001</v>
      </c>
      <c r="J2617" s="46">
        <f ca="1">IF(E2617="","",IF(RIGHT(LEFT($J$1,6),3)="TTM",[1]!EM_S_FA_PROFIT_TTM(E2617,LEFT(RIGHT($J$1,11),10),1)/100000000,[1]!EM_S_STM07_IS(E2617,61,LEFT(RIGHT($J$1,5),4)&amp;"-12-31",1)/100000000))</f>
        <v>4.3695535998999997</v>
      </c>
      <c r="K2617" s="36">
        <f t="shared" ca="1" si="208"/>
        <v>31.385372109095666</v>
      </c>
      <c r="L2617" s="46">
        <f ca="1">IF(E2617="","",IF(ISERROR(IF(行业估值!$E$7="最新年报",[1]!EM_S_STM07_BS(E2617,140,LEFT(RIGHT($L$1,5),4)&amp;"-12-31",1)/100000000,[1]!EM_S_STM07_BS(E2617,140,LEFT(RIGHT($L$1,11),10),1)/100000000)),0,IF(行业估值!$E$7="最新年报",[1]!EM_S_STM07_BS(E2617,140,LEFT(RIGHT($L$1,5),4)&amp;"-12-31",1)/100000000,[1]!EM_S_STM07_BS(E2617,140,LEFT(RIGHT($L$1,11),10),1)/100000000)))</f>
        <v>37.469829182300003</v>
      </c>
      <c r="M2617" s="36">
        <f t="shared" ca="1" si="209"/>
        <v>3.6600131005743211</v>
      </c>
      <c r="N2617" s="37">
        <f ca="1">IF(E2617="","",IF(ISERROR([1]!EM_S_EST_NETPROFIT(E2617,行业估值!$E$6,deadline)/100000000),"-",[1]!EM_S_EST_NETPROFIT(E2617,行业估值!$E$6,deadline)/100000000))</f>
        <v>4.6215000000000002</v>
      </c>
      <c r="O2617" s="36">
        <f t="shared" ca="1" si="210"/>
        <v>29.674362367954128</v>
      </c>
      <c r="T2617" s="64" t="s">
        <v>5125</v>
      </c>
      <c r="U2617" s="64" t="s">
        <v>5126</v>
      </c>
    </row>
    <row r="2618" spans="4:21">
      <c r="D2618" s="45" t="str">
        <f>IF(AND(行业估值!$B$39=$G2618,COUNTIF($G$2:$G$2552,$G2618)&gt;=1),COUNTIF($G$2:G2618,$G2618),"")</f>
        <v/>
      </c>
      <c r="E2618" s="65" t="str">
        <f t="shared" si="206"/>
        <v>600530.SH</v>
      </c>
      <c r="F2618" s="65" t="str">
        <f t="shared" si="207"/>
        <v>交大昂立</v>
      </c>
      <c r="G2618" s="34" t="str">
        <f>IF(E2618="","",IF(行业估值!$C$5="申万行业",[1]!EM_S_INFO_INDUSTRY_SW2014(E2618,"1"),IF(行业估值!$C$5="证监会行业",[1]!EM_S_INFO_INDUSTRY_CSRC1(E2618,"1"),[1]!EM_S_INFO_INDUSTRY_EM2016(E2618,"1"))))</f>
        <v>医药生物</v>
      </c>
      <c r="H2618" s="34" t="str">
        <f>IF(E2618="","",IF($H$1="上证50",[1]!EM_S_INFO_COMPINDEX(E2618,"000016"),"")&amp;IF($H$1="上证180",[1]!EM_S_INFO_COMPINDEX(E2618,"000010"),"")&amp;IF($H$1="沪深300",[1]!EM_S_INFO_COMPINDEX(E2618,"000300"),"")&amp;IF(AND($H$1="上证A股",RIGHT(E2618,2)="SH"),"是","")&amp;IF(AND($H$1="深证A股",RIGHT(E2618,2)="SZ"),"是","")&amp;IF(AND($H$1="创业板",LEFT(E2618,1)-3=0),"是","")&amp;IF(AND($H$1="全部A股",E2618&lt;&gt;0),"是","")&amp;IF(AND($H$1="中小板",LEFT(E2618,3)="002"),"是",""))</f>
        <v>是</v>
      </c>
      <c r="I2618" s="46">
        <f ca="1">IF(E2618="","",IF(OR([1]!EM_S_VAL_MV(E2618,deadline)="",[1]!EM_S_VAL_MV(E2618,deadline)="--",[1]!EM_S_VAL_MV(E2618,deadline)="null"),0,[1]!EM_S_VAL_MV(E2618,deadline)/100000000))</f>
        <v>36.347999999999999</v>
      </c>
      <c r="J2618" s="46">
        <f ca="1">IF(E2618="","",IF(RIGHT(LEFT($J$1,6),3)="TTM",[1]!EM_S_FA_PROFIT_TTM(E2618,LEFT(RIGHT($J$1,11),10),1)/100000000,[1]!EM_S_STM07_IS(E2618,61,LEFT(RIGHT($J$1,5),4)&amp;"-12-31",1)/100000000))</f>
        <v>-5.0915313665999999</v>
      </c>
      <c r="K2618" s="36">
        <f t="shared" ca="1" si="208"/>
        <v>-7.1389131054832928</v>
      </c>
      <c r="L2618" s="46">
        <f ca="1">IF(E2618="","",IF(ISERROR(IF(行业估值!$E$7="最新年报",[1]!EM_S_STM07_BS(E2618,140,LEFT(RIGHT($L$1,5),4)&amp;"-12-31",1)/100000000,[1]!EM_S_STM07_BS(E2618,140,LEFT(RIGHT($L$1,11),10),1)/100000000)),0,IF(行业估值!$E$7="最新年报",[1]!EM_S_STM07_BS(E2618,140,LEFT(RIGHT($L$1,5),4)&amp;"-12-31",1)/100000000,[1]!EM_S_STM07_BS(E2618,140,LEFT(RIGHT($L$1,11),10),1)/100000000)))</f>
        <v>10.0348625373</v>
      </c>
      <c r="M2618" s="36">
        <f t="shared" ca="1" si="209"/>
        <v>3.6221721886964544</v>
      </c>
      <c r="N2618" s="37" t="str">
        <f ca="1">IF(E2618="","",IF(ISERROR([1]!EM_S_EST_NETPROFIT(E2618,行业估值!$E$6,deadline)/100000000),"-",[1]!EM_S_EST_NETPROFIT(E2618,行业估值!$E$6,deadline)/100000000))</f>
        <v>-</v>
      </c>
      <c r="O2618" s="36" t="str">
        <f t="shared" ca="1" si="210"/>
        <v>-</v>
      </c>
      <c r="T2618" s="64" t="s">
        <v>5127</v>
      </c>
      <c r="U2618" s="64" t="s">
        <v>5128</v>
      </c>
    </row>
    <row r="2619" spans="4:21">
      <c r="D2619" s="45" t="str">
        <f>IF(AND(行业估值!$B$39=$G2619,COUNTIF($G$2:$G$2552,$G2619)&gt;=1),COUNTIF($G$2:G2619,$G2619),"")</f>
        <v/>
      </c>
      <c r="E2619" s="65" t="str">
        <f t="shared" si="206"/>
        <v>600531.SH</v>
      </c>
      <c r="F2619" s="65" t="str">
        <f t="shared" si="207"/>
        <v>豫光金铅</v>
      </c>
      <c r="G2619" s="34" t="str">
        <f>IF(E2619="","",IF(行业估值!$C$5="申万行业",[1]!EM_S_INFO_INDUSTRY_SW2014(E2619,"1"),IF(行业估值!$C$5="证监会行业",[1]!EM_S_INFO_INDUSTRY_CSRC1(E2619,"1"),[1]!EM_S_INFO_INDUSTRY_EM2016(E2619,"1"))))</f>
        <v>有色金属</v>
      </c>
      <c r="H2619" s="34" t="str">
        <f>IF(E2619="","",IF($H$1="上证50",[1]!EM_S_INFO_COMPINDEX(E2619,"000016"),"")&amp;IF($H$1="上证180",[1]!EM_S_INFO_COMPINDEX(E2619,"000010"),"")&amp;IF($H$1="沪深300",[1]!EM_S_INFO_COMPINDEX(E2619,"000300"),"")&amp;IF(AND($H$1="上证A股",RIGHT(E2619,2)="SH"),"是","")&amp;IF(AND($H$1="深证A股",RIGHT(E2619,2)="SZ"),"是","")&amp;IF(AND($H$1="创业板",LEFT(E2619,1)-3=0),"是","")&amp;IF(AND($H$1="全部A股",E2619&lt;&gt;0),"是","")&amp;IF(AND($H$1="中小板",LEFT(E2619,3)="002"),"是",""))</f>
        <v>是</v>
      </c>
      <c r="I2619" s="46">
        <f ca="1">IF(E2619="","",IF(OR([1]!EM_S_VAL_MV(E2619,deadline)="",[1]!EM_S_VAL_MV(E2619,deadline)="--",[1]!EM_S_VAL_MV(E2619,deadline)="null"),0,[1]!EM_S_VAL_MV(E2619,deadline)/100000000))</f>
        <v>47.207506052200003</v>
      </c>
      <c r="J2619" s="46">
        <f ca="1">IF(E2619="","",IF(RIGHT(LEFT($J$1,6),3)="TTM",[1]!EM_S_FA_PROFIT_TTM(E2619,LEFT(RIGHT($J$1,11),10),1)/100000000,[1]!EM_S_STM07_IS(E2619,61,LEFT(RIGHT($J$1,5),4)&amp;"-12-31",1)/100000000))</f>
        <v>1.7881674873</v>
      </c>
      <c r="K2619" s="36">
        <f t="shared" ca="1" si="208"/>
        <v>26.399935345810267</v>
      </c>
      <c r="L2619" s="46">
        <f ca="1">IF(E2619="","",IF(ISERROR(IF(行业估值!$E$7="最新年报",[1]!EM_S_STM07_BS(E2619,140,LEFT(RIGHT($L$1,5),4)&amp;"-12-31",1)/100000000,[1]!EM_S_STM07_BS(E2619,140,LEFT(RIGHT($L$1,11),10),1)/100000000)),0,IF(行业估值!$E$7="最新年报",[1]!EM_S_STM07_BS(E2619,140,LEFT(RIGHT($L$1,5),4)&amp;"-12-31",1)/100000000,[1]!EM_S_STM07_BS(E2619,140,LEFT(RIGHT($L$1,11),10),1)/100000000)))</f>
        <v>33.182929694800002</v>
      </c>
      <c r="M2619" s="36">
        <f t="shared" ca="1" si="209"/>
        <v>1.4226443079737396</v>
      </c>
      <c r="N2619" s="37">
        <f ca="1">IF(E2619="","",IF(ISERROR([1]!EM_S_EST_NETPROFIT(E2619,行业估值!$E$6,deadline)/100000000),"-",[1]!EM_S_EST_NETPROFIT(E2619,行业估值!$E$6,deadline)/100000000))</f>
        <v>1.508</v>
      </c>
      <c r="O2619" s="36">
        <f t="shared" ca="1" si="210"/>
        <v>31.3047122362069</v>
      </c>
      <c r="T2619" s="64" t="s">
        <v>5129</v>
      </c>
      <c r="U2619" s="64" t="s">
        <v>5130</v>
      </c>
    </row>
    <row r="2620" spans="4:21">
      <c r="D2620" s="45" t="str">
        <f>IF(AND(行业估值!$B$39=$G2620,COUNTIF($G$2:$G$2552,$G2620)&gt;=1),COUNTIF($G$2:G2620,$G2620),"")</f>
        <v/>
      </c>
      <c r="E2620" s="65" t="str">
        <f t="shared" si="206"/>
        <v>600532.SH</v>
      </c>
      <c r="F2620" s="65" t="str">
        <f t="shared" si="207"/>
        <v>宏达矿业</v>
      </c>
      <c r="G2620" s="34" t="str">
        <f>IF(E2620="","",IF(行业估值!$C$5="申万行业",[1]!EM_S_INFO_INDUSTRY_SW2014(E2620,"1"),IF(行业估值!$C$5="证监会行业",[1]!EM_S_INFO_INDUSTRY_CSRC1(E2620,"1"),[1]!EM_S_INFO_INDUSTRY_EM2016(E2620,"1"))))</f>
        <v>化石能源</v>
      </c>
      <c r="H2620" s="34" t="str">
        <f>IF(E2620="","",IF($H$1="上证50",[1]!EM_S_INFO_COMPINDEX(E2620,"000016"),"")&amp;IF($H$1="上证180",[1]!EM_S_INFO_COMPINDEX(E2620,"000010"),"")&amp;IF($H$1="沪深300",[1]!EM_S_INFO_COMPINDEX(E2620,"000300"),"")&amp;IF(AND($H$1="上证A股",RIGHT(E2620,2)="SH"),"是","")&amp;IF(AND($H$1="深证A股",RIGHT(E2620,2)="SZ"),"是","")&amp;IF(AND($H$1="创业板",LEFT(E2620,1)-3=0),"是","")&amp;IF(AND($H$1="全部A股",E2620&lt;&gt;0),"是","")&amp;IF(AND($H$1="中小板",LEFT(E2620,3)="002"),"是",""))</f>
        <v>是</v>
      </c>
      <c r="I2620" s="46">
        <f ca="1">IF(E2620="","",IF(OR([1]!EM_S_VAL_MV(E2620,deadline)="",[1]!EM_S_VAL_MV(E2620,deadline)="--",[1]!EM_S_VAL_MV(E2620,deadline)="null"),0,[1]!EM_S_VAL_MV(E2620,deadline)/100000000))</f>
        <v>21.313514236</v>
      </c>
      <c r="J2620" s="46">
        <f ca="1">IF(E2620="","",IF(RIGHT(LEFT($J$1,6),3)="TTM",[1]!EM_S_FA_PROFIT_TTM(E2620,LEFT(RIGHT($J$1,11),10),1)/100000000,[1]!EM_S_STM07_IS(E2620,61,LEFT(RIGHT($J$1,5),4)&amp;"-12-31",1)/100000000))</f>
        <v>-0.97448756010000004</v>
      </c>
      <c r="K2620" s="36">
        <f t="shared" ca="1" si="208"/>
        <v>-21.871509815695184</v>
      </c>
      <c r="L2620" s="46">
        <f ca="1">IF(E2620="","",IF(ISERROR(IF(行业估值!$E$7="最新年报",[1]!EM_S_STM07_BS(E2620,140,LEFT(RIGHT($L$1,5),4)&amp;"-12-31",1)/100000000,[1]!EM_S_STM07_BS(E2620,140,LEFT(RIGHT($L$1,11),10),1)/100000000)),0,IF(行业估值!$E$7="最新年报",[1]!EM_S_STM07_BS(E2620,140,LEFT(RIGHT($L$1,5),4)&amp;"-12-31",1)/100000000,[1]!EM_S_STM07_BS(E2620,140,LEFT(RIGHT($L$1,11),10),1)/100000000)))</f>
        <v>16.795638331199999</v>
      </c>
      <c r="M2620" s="36">
        <f t="shared" ca="1" si="209"/>
        <v>1.2689910211038231</v>
      </c>
      <c r="N2620" s="37" t="str">
        <f ca="1">IF(E2620="","",IF(ISERROR([1]!EM_S_EST_NETPROFIT(E2620,行业估值!$E$6,deadline)/100000000),"-",[1]!EM_S_EST_NETPROFIT(E2620,行业估值!$E$6,deadline)/100000000))</f>
        <v>-</v>
      </c>
      <c r="O2620" s="36" t="str">
        <f t="shared" ca="1" si="210"/>
        <v>-</v>
      </c>
      <c r="T2620" s="64" t="s">
        <v>5131</v>
      </c>
      <c r="U2620" s="64" t="s">
        <v>5132</v>
      </c>
    </row>
    <row r="2621" spans="4:21">
      <c r="D2621" s="45" t="str">
        <f>IF(AND(行业估值!$B$39=$G2621,COUNTIF($G$2:$G$2552,$G2621)&gt;=1),COUNTIF($G$2:G2621,$G2621),"")</f>
        <v/>
      </c>
      <c r="E2621" s="65" t="str">
        <f t="shared" si="206"/>
        <v>600533.SH</v>
      </c>
      <c r="F2621" s="65" t="str">
        <f t="shared" si="207"/>
        <v>栖霞建设</v>
      </c>
      <c r="G2621" s="34" t="str">
        <f>IF(E2621="","",IF(行业估值!$C$5="申万行业",[1]!EM_S_INFO_INDUSTRY_SW2014(E2621,"1"),IF(行业估值!$C$5="证监会行业",[1]!EM_S_INFO_INDUSTRY_CSRC1(E2621,"1"),[1]!EM_S_INFO_INDUSTRY_EM2016(E2621,"1"))))</f>
        <v>房地产</v>
      </c>
      <c r="H2621" s="34" t="str">
        <f>IF(E2621="","",IF($H$1="上证50",[1]!EM_S_INFO_COMPINDEX(E2621,"000016"),"")&amp;IF($H$1="上证180",[1]!EM_S_INFO_COMPINDEX(E2621,"000010"),"")&amp;IF($H$1="沪深300",[1]!EM_S_INFO_COMPINDEX(E2621,"000300"),"")&amp;IF(AND($H$1="上证A股",RIGHT(E2621,2)="SH"),"是","")&amp;IF(AND($H$1="深证A股",RIGHT(E2621,2)="SZ"),"是","")&amp;IF(AND($H$1="创业板",LEFT(E2621,1)-3=0),"是","")&amp;IF(AND($H$1="全部A股",E2621&lt;&gt;0),"是","")&amp;IF(AND($H$1="中小板",LEFT(E2621,3)="002"),"是",""))</f>
        <v>是</v>
      </c>
      <c r="I2621" s="46">
        <f ca="1">IF(E2621="","",IF(OR([1]!EM_S_VAL_MV(E2621,deadline)="",[1]!EM_S_VAL_MV(E2621,deadline)="--",[1]!EM_S_VAL_MV(E2621,deadline)="null"),0,[1]!EM_S_VAL_MV(E2621,deadline)/100000000))</f>
        <v>32.97</v>
      </c>
      <c r="J2621" s="46">
        <f ca="1">IF(E2621="","",IF(RIGHT(LEFT($J$1,6),3)="TTM",[1]!EM_S_FA_PROFIT_TTM(E2621,LEFT(RIGHT($J$1,11),10),1)/100000000,[1]!EM_S_STM07_IS(E2621,61,LEFT(RIGHT($J$1,5),4)&amp;"-12-31",1)/100000000))</f>
        <v>6.02268121</v>
      </c>
      <c r="K2621" s="36">
        <f t="shared" ca="1" si="208"/>
        <v>5.4743060192621416</v>
      </c>
      <c r="L2621" s="46">
        <f ca="1">IF(E2621="","",IF(ISERROR(IF(行业估值!$E$7="最新年报",[1]!EM_S_STM07_BS(E2621,140,LEFT(RIGHT($L$1,5),4)&amp;"-12-31",1)/100000000,[1]!EM_S_STM07_BS(E2621,140,LEFT(RIGHT($L$1,11),10),1)/100000000)),0,IF(行业估值!$E$7="最新年报",[1]!EM_S_STM07_BS(E2621,140,LEFT(RIGHT($L$1,5),4)&amp;"-12-31",1)/100000000,[1]!EM_S_STM07_BS(E2621,140,LEFT(RIGHT($L$1,11),10),1)/100000000)))</f>
        <v>40.375251200900003</v>
      </c>
      <c r="M2621" s="36">
        <f t="shared" ca="1" si="209"/>
        <v>0.81658934667544725</v>
      </c>
      <c r="N2621" s="37" t="str">
        <f ca="1">IF(E2621="","",IF(ISERROR([1]!EM_S_EST_NETPROFIT(E2621,行业估值!$E$6,deadline)/100000000),"-",[1]!EM_S_EST_NETPROFIT(E2621,行业估值!$E$6,deadline)/100000000))</f>
        <v>-</v>
      </c>
      <c r="O2621" s="36" t="str">
        <f t="shared" ca="1" si="210"/>
        <v>-</v>
      </c>
      <c r="T2621" s="64" t="s">
        <v>5133</v>
      </c>
      <c r="U2621" s="64" t="s">
        <v>5134</v>
      </c>
    </row>
    <row r="2622" spans="4:21">
      <c r="D2622" s="45" t="str">
        <f>IF(AND(行业估值!$B$39=$G2622,COUNTIF($G$2:$G$2552,$G2622)&gt;=1),COUNTIF($G$2:G2622,$G2622),"")</f>
        <v/>
      </c>
      <c r="E2622" s="65" t="str">
        <f t="shared" si="206"/>
        <v>600535.SH</v>
      </c>
      <c r="F2622" s="65" t="str">
        <f t="shared" si="207"/>
        <v>天士力</v>
      </c>
      <c r="G2622" s="34" t="str">
        <f>IF(E2622="","",IF(行业估值!$C$5="申万行业",[1]!EM_S_INFO_INDUSTRY_SW2014(E2622,"1"),IF(行业估值!$C$5="证监会行业",[1]!EM_S_INFO_INDUSTRY_CSRC1(E2622,"1"),[1]!EM_S_INFO_INDUSTRY_EM2016(E2622,"1"))))</f>
        <v>医药生物</v>
      </c>
      <c r="H2622" s="34" t="str">
        <f>IF(E2622="","",IF($H$1="上证50",[1]!EM_S_INFO_COMPINDEX(E2622,"000016"),"")&amp;IF($H$1="上证180",[1]!EM_S_INFO_COMPINDEX(E2622,"000010"),"")&amp;IF($H$1="沪深300",[1]!EM_S_INFO_COMPINDEX(E2622,"000300"),"")&amp;IF(AND($H$1="上证A股",RIGHT(E2622,2)="SH"),"是","")&amp;IF(AND($H$1="深证A股",RIGHT(E2622,2)="SZ"),"是","")&amp;IF(AND($H$1="创业板",LEFT(E2622,1)-3=0),"是","")&amp;IF(AND($H$1="全部A股",E2622&lt;&gt;0),"是","")&amp;IF(AND($H$1="中小板",LEFT(E2622,3)="002"),"是",""))</f>
        <v>是</v>
      </c>
      <c r="I2622" s="46">
        <f ca="1">IF(E2622="","",IF(OR([1]!EM_S_VAL_MV(E2622,deadline)="",[1]!EM_S_VAL_MV(E2622,deadline)="--",[1]!EM_S_VAL_MV(E2622,deadline)="null"),0,[1]!EM_S_VAL_MV(E2622,deadline)/100000000))</f>
        <v>227.05120097290001</v>
      </c>
      <c r="J2622" s="46">
        <f ca="1">IF(E2622="","",IF(RIGHT(LEFT($J$1,6),3)="TTM",[1]!EM_S_FA_PROFIT_TTM(E2622,LEFT(RIGHT($J$1,11),10),1)/100000000,[1]!EM_S_STM07_IS(E2622,61,LEFT(RIGHT($J$1,5),4)&amp;"-12-31",1)/100000000))</f>
        <v>13.463598747300001</v>
      </c>
      <c r="K2622" s="36">
        <f t="shared" ca="1" si="208"/>
        <v>16.864079599700862</v>
      </c>
      <c r="L2622" s="46">
        <f ca="1">IF(E2622="","",IF(ISERROR(IF(行业估值!$E$7="最新年报",[1]!EM_S_STM07_BS(E2622,140,LEFT(RIGHT($L$1,5),4)&amp;"-12-31",1)/100000000,[1]!EM_S_STM07_BS(E2622,140,LEFT(RIGHT($L$1,11),10),1)/100000000)),0,IF(行业估值!$E$7="最新年报",[1]!EM_S_STM07_BS(E2622,140,LEFT(RIGHT($L$1,5),4)&amp;"-12-31",1)/100000000,[1]!EM_S_STM07_BS(E2622,140,LEFT(RIGHT($L$1,11),10),1)/100000000)))</f>
        <v>111.20540115590001</v>
      </c>
      <c r="M2622" s="36">
        <f t="shared" ca="1" si="209"/>
        <v>2.0417281769848081</v>
      </c>
      <c r="N2622" s="37">
        <f ca="1">IF(E2622="","",IF(ISERROR([1]!EM_S_EST_NETPROFIT(E2622,行业估值!$E$6,deadline)/100000000),"-",[1]!EM_S_EST_NETPROFIT(E2622,行业估值!$E$6,deadline)/100000000))</f>
        <v>16.428942857142857</v>
      </c>
      <c r="O2622" s="36">
        <f t="shared" ca="1" si="210"/>
        <v>13.820195428714655</v>
      </c>
      <c r="T2622" s="64" t="s">
        <v>5135</v>
      </c>
      <c r="U2622" s="64" t="s">
        <v>5136</v>
      </c>
    </row>
    <row r="2623" spans="4:21">
      <c r="D2623" s="45" t="str">
        <f>IF(AND(行业估值!$B$39=$G2623,COUNTIF($G$2:$G$2552,$G2623)&gt;=1),COUNTIF($G$2:G2623,$G2623),"")</f>
        <v/>
      </c>
      <c r="E2623" s="65" t="str">
        <f t="shared" si="206"/>
        <v>600536.SH</v>
      </c>
      <c r="F2623" s="65" t="str">
        <f t="shared" si="207"/>
        <v>中国软件</v>
      </c>
      <c r="G2623" s="34" t="str">
        <f>IF(E2623="","",IF(行业估值!$C$5="申万行业",[1]!EM_S_INFO_INDUSTRY_SW2014(E2623,"1"),IF(行业估值!$C$5="证监会行业",[1]!EM_S_INFO_INDUSTRY_CSRC1(E2623,"1"),[1]!EM_S_INFO_INDUSTRY_EM2016(E2623,"1"))))</f>
        <v>信息技术</v>
      </c>
      <c r="H2623" s="34" t="str">
        <f>IF(E2623="","",IF($H$1="上证50",[1]!EM_S_INFO_COMPINDEX(E2623,"000016"),"")&amp;IF($H$1="上证180",[1]!EM_S_INFO_COMPINDEX(E2623,"000010"),"")&amp;IF($H$1="沪深300",[1]!EM_S_INFO_COMPINDEX(E2623,"000300"),"")&amp;IF(AND($H$1="上证A股",RIGHT(E2623,2)="SH"),"是","")&amp;IF(AND($H$1="深证A股",RIGHT(E2623,2)="SZ"),"是","")&amp;IF(AND($H$1="创业板",LEFT(E2623,1)-3=0),"是","")&amp;IF(AND($H$1="全部A股",E2623&lt;&gt;0),"是","")&amp;IF(AND($H$1="中小板",LEFT(E2623,3)="002"),"是",""))</f>
        <v>是</v>
      </c>
      <c r="I2623" s="46">
        <f ca="1">IF(E2623="","",IF(OR([1]!EM_S_VAL_MV(E2623,deadline)="",[1]!EM_S_VAL_MV(E2623,deadline)="--",[1]!EM_S_VAL_MV(E2623,deadline)="null"),0,[1]!EM_S_VAL_MV(E2623,deadline)/100000000))</f>
        <v>335.80812897800001</v>
      </c>
      <c r="J2623" s="46">
        <f ca="1">IF(E2623="","",IF(RIGHT(LEFT($J$1,6),3)="TTM",[1]!EM_S_FA_PROFIT_TTM(E2623,LEFT(RIGHT($J$1,11),10),1)/100000000,[1]!EM_S_STM07_IS(E2623,61,LEFT(RIGHT($J$1,5),4)&amp;"-12-31",1)/100000000))</f>
        <v>1.701622711</v>
      </c>
      <c r="K2623" s="36">
        <f t="shared" ca="1" si="208"/>
        <v>197.34581985019125</v>
      </c>
      <c r="L2623" s="46">
        <f ca="1">IF(E2623="","",IF(ISERROR(IF(行业估值!$E$7="最新年报",[1]!EM_S_STM07_BS(E2623,140,LEFT(RIGHT($L$1,5),4)&amp;"-12-31",1)/100000000,[1]!EM_S_STM07_BS(E2623,140,LEFT(RIGHT($L$1,11),10),1)/100000000)),0,IF(行业估值!$E$7="最新年报",[1]!EM_S_STM07_BS(E2623,140,LEFT(RIGHT($L$1,5),4)&amp;"-12-31",1)/100000000,[1]!EM_S_STM07_BS(E2623,140,LEFT(RIGHT($L$1,11),10),1)/100000000)))</f>
        <v>19.2567538451</v>
      </c>
      <c r="M2623" s="36">
        <f t="shared" ca="1" si="209"/>
        <v>17.438459860847651</v>
      </c>
      <c r="N2623" s="37">
        <f ca="1">IF(E2623="","",IF(ISERROR([1]!EM_S_EST_NETPROFIT(E2623,行业估值!$E$6,deadline)/100000000),"-",[1]!EM_S_EST_NETPROFIT(E2623,行业估值!$E$6,deadline)/100000000))</f>
        <v>2.1125124999999998</v>
      </c>
      <c r="O2623" s="36">
        <f t="shared" ca="1" si="210"/>
        <v>158.96148731806323</v>
      </c>
      <c r="T2623" s="64" t="s">
        <v>5137</v>
      </c>
      <c r="U2623" s="64" t="s">
        <v>5138</v>
      </c>
    </row>
    <row r="2624" spans="4:21">
      <c r="D2624" s="45" t="str">
        <f>IF(AND(行业估值!$B$39=$G2624,COUNTIF($G$2:$G$2552,$G2624)&gt;=1),COUNTIF($G$2:G2624,$G2624),"")</f>
        <v/>
      </c>
      <c r="E2624" s="65" t="str">
        <f t="shared" si="206"/>
        <v>600537.SH</v>
      </c>
      <c r="F2624" s="65" t="str">
        <f t="shared" si="207"/>
        <v>亿晶光电</v>
      </c>
      <c r="G2624" s="34" t="str">
        <f>IF(E2624="","",IF(行业估值!$C$5="申万行业",[1]!EM_S_INFO_INDUSTRY_SW2014(E2624,"1"),IF(行业估值!$C$5="证监会行业",[1]!EM_S_INFO_INDUSTRY_CSRC1(E2624,"1"),[1]!EM_S_INFO_INDUSTRY_EM2016(E2624,"1"))))</f>
        <v>电气设备</v>
      </c>
      <c r="H2624" s="34" t="str">
        <f>IF(E2624="","",IF($H$1="上证50",[1]!EM_S_INFO_COMPINDEX(E2624,"000016"),"")&amp;IF($H$1="上证180",[1]!EM_S_INFO_COMPINDEX(E2624,"000010"),"")&amp;IF($H$1="沪深300",[1]!EM_S_INFO_COMPINDEX(E2624,"000300"),"")&amp;IF(AND($H$1="上证A股",RIGHT(E2624,2)="SH"),"是","")&amp;IF(AND($H$1="深证A股",RIGHT(E2624,2)="SZ"),"是","")&amp;IF(AND($H$1="创业板",LEFT(E2624,1)-3=0),"是","")&amp;IF(AND($H$1="全部A股",E2624&lt;&gt;0),"是","")&amp;IF(AND($H$1="中小板",LEFT(E2624,3)="002"),"是",""))</f>
        <v>是</v>
      </c>
      <c r="I2624" s="46">
        <f ca="1">IF(E2624="","",IF(OR([1]!EM_S_VAL_MV(E2624,deadline)="",[1]!EM_S_VAL_MV(E2624,deadline)="--",[1]!EM_S_VAL_MV(E2624,deadline)="null"),0,[1]!EM_S_VAL_MV(E2624,deadline)/100000000))</f>
        <v>34.584962479200001</v>
      </c>
      <c r="J2624" s="46">
        <f ca="1">IF(E2624="","",IF(RIGHT(LEFT($J$1,6),3)="TTM",[1]!EM_S_FA_PROFIT_TTM(E2624,LEFT(RIGHT($J$1,11),10),1)/100000000,[1]!EM_S_STM07_IS(E2624,61,LEFT(RIGHT($J$1,5),4)&amp;"-12-31",1)/100000000))</f>
        <v>-0.3654500544</v>
      </c>
      <c r="K2624" s="36">
        <f t="shared" ca="1" si="208"/>
        <v>-94.636632455786554</v>
      </c>
      <c r="L2624" s="46">
        <f ca="1">IF(E2624="","",IF(ISERROR(IF(行业估值!$E$7="最新年报",[1]!EM_S_STM07_BS(E2624,140,LEFT(RIGHT($L$1,5),4)&amp;"-12-31",1)/100000000,[1]!EM_S_STM07_BS(E2624,140,LEFT(RIGHT($L$1,11),10),1)/100000000)),0,IF(行业估值!$E$7="最新年报",[1]!EM_S_STM07_BS(E2624,140,LEFT(RIGHT($L$1,5),4)&amp;"-12-31",1)/100000000,[1]!EM_S_STM07_BS(E2624,140,LEFT(RIGHT($L$1,11),10),1)/100000000)))</f>
        <v>35.872335397299999</v>
      </c>
      <c r="M2624" s="36">
        <f t="shared" ca="1" si="209"/>
        <v>0.96411237507004088</v>
      </c>
      <c r="N2624" s="37" t="str">
        <f ca="1">IF(E2624="","",IF(ISERROR([1]!EM_S_EST_NETPROFIT(E2624,行业估值!$E$6,deadline)/100000000),"-",[1]!EM_S_EST_NETPROFIT(E2624,行业估值!$E$6,deadline)/100000000))</f>
        <v>-</v>
      </c>
      <c r="O2624" s="36" t="str">
        <f t="shared" ca="1" si="210"/>
        <v>-</v>
      </c>
      <c r="T2624" s="64" t="s">
        <v>5139</v>
      </c>
      <c r="U2624" s="64" t="s">
        <v>5140</v>
      </c>
    </row>
    <row r="2625" spans="4:21">
      <c r="D2625" s="45" t="str">
        <f>IF(AND(行业估值!$B$39=$G2625,COUNTIF($G$2:$G$2552,$G2625)&gt;=1),COUNTIF($G$2:G2625,$G2625),"")</f>
        <v/>
      </c>
      <c r="E2625" s="65" t="str">
        <f t="shared" si="206"/>
        <v>600538.SH</v>
      </c>
      <c r="F2625" s="65" t="str">
        <f t="shared" si="207"/>
        <v>国发股份</v>
      </c>
      <c r="G2625" s="34" t="str">
        <f>IF(E2625="","",IF(行业估值!$C$5="申万行业",[1]!EM_S_INFO_INDUSTRY_SW2014(E2625,"1"),IF(行业估值!$C$5="证监会行业",[1]!EM_S_INFO_INDUSTRY_CSRC1(E2625,"1"),[1]!EM_S_INFO_INDUSTRY_EM2016(E2625,"1"))))</f>
        <v>医药生物</v>
      </c>
      <c r="H2625" s="34" t="str">
        <f>IF(E2625="","",IF($H$1="上证50",[1]!EM_S_INFO_COMPINDEX(E2625,"000016"),"")&amp;IF($H$1="上证180",[1]!EM_S_INFO_COMPINDEX(E2625,"000010"),"")&amp;IF($H$1="沪深300",[1]!EM_S_INFO_COMPINDEX(E2625,"000300"),"")&amp;IF(AND($H$1="上证A股",RIGHT(E2625,2)="SH"),"是","")&amp;IF(AND($H$1="深证A股",RIGHT(E2625,2)="SZ"),"是","")&amp;IF(AND($H$1="创业板",LEFT(E2625,1)-3=0),"是","")&amp;IF(AND($H$1="全部A股",E2625&lt;&gt;0),"是","")&amp;IF(AND($H$1="中小板",LEFT(E2625,3)="002"),"是",""))</f>
        <v>是</v>
      </c>
      <c r="I2625" s="46">
        <f ca="1">IF(E2625="","",IF(OR([1]!EM_S_VAL_MV(E2625,deadline)="",[1]!EM_S_VAL_MV(E2625,deadline)="--",[1]!EM_S_VAL_MV(E2625,deadline)="null"),0,[1]!EM_S_VAL_MV(E2625,deadline)/100000000))</f>
        <v>20.758732969500002</v>
      </c>
      <c r="J2625" s="46">
        <f ca="1">IF(E2625="","",IF(RIGHT(LEFT($J$1,6),3)="TTM",[1]!EM_S_FA_PROFIT_TTM(E2625,LEFT(RIGHT($J$1,11),10),1)/100000000,[1]!EM_S_STM07_IS(E2625,61,LEFT(RIGHT($J$1,5),4)&amp;"-12-31",1)/100000000))</f>
        <v>-0.2175082361</v>
      </c>
      <c r="K2625" s="36">
        <f t="shared" ca="1" si="208"/>
        <v>-95.438836439996322</v>
      </c>
      <c r="L2625" s="46">
        <f ca="1">IF(E2625="","",IF(ISERROR(IF(行业估值!$E$7="最新年报",[1]!EM_S_STM07_BS(E2625,140,LEFT(RIGHT($L$1,5),4)&amp;"-12-31",1)/100000000,[1]!EM_S_STM07_BS(E2625,140,LEFT(RIGHT($L$1,11),10),1)/100000000)),0,IF(行业估值!$E$7="最新年报",[1]!EM_S_STM07_BS(E2625,140,LEFT(RIGHT($L$1,5),4)&amp;"-12-31",1)/100000000,[1]!EM_S_STM07_BS(E2625,140,LEFT(RIGHT($L$1,11),10),1)/100000000)))</f>
        <v>6.3143144870000008</v>
      </c>
      <c r="M2625" s="36">
        <f t="shared" ca="1" si="209"/>
        <v>3.2875671638209298</v>
      </c>
      <c r="N2625" s="37" t="str">
        <f ca="1">IF(E2625="","",IF(ISERROR([1]!EM_S_EST_NETPROFIT(E2625,行业估值!$E$6,deadline)/100000000),"-",[1]!EM_S_EST_NETPROFIT(E2625,行业估值!$E$6,deadline)/100000000))</f>
        <v>-</v>
      </c>
      <c r="O2625" s="36" t="str">
        <f t="shared" ca="1" si="210"/>
        <v>-</v>
      </c>
      <c r="T2625" s="64" t="s">
        <v>5141</v>
      </c>
      <c r="U2625" s="64" t="s">
        <v>5142</v>
      </c>
    </row>
    <row r="2626" spans="4:21">
      <c r="D2626" s="45" t="str">
        <f>IF(AND(行业估值!$B$39=$G2626,COUNTIF($G$2:$G$2552,$G2626)&gt;=1),COUNTIF($G$2:G2626,$G2626),"")</f>
        <v/>
      </c>
      <c r="E2626" s="65" t="str">
        <f t="shared" si="206"/>
        <v>600539.SH</v>
      </c>
      <c r="F2626" s="65" t="str">
        <f t="shared" si="207"/>
        <v>ST狮头</v>
      </c>
      <c r="G2626" s="34" t="str">
        <f>IF(E2626="","",IF(行业估值!$C$5="申万行业",[1]!EM_S_INFO_INDUSTRY_SW2014(E2626,"1"),IF(行业估值!$C$5="证监会行业",[1]!EM_S_INFO_INDUSTRY_CSRC1(E2626,"1"),[1]!EM_S_INFO_INDUSTRY_EM2016(E2626,"1"))))</f>
        <v>家电</v>
      </c>
      <c r="H2626" s="34" t="str">
        <f>IF(E2626="","",IF($H$1="上证50",[1]!EM_S_INFO_COMPINDEX(E2626,"000016"),"")&amp;IF($H$1="上证180",[1]!EM_S_INFO_COMPINDEX(E2626,"000010"),"")&amp;IF($H$1="沪深300",[1]!EM_S_INFO_COMPINDEX(E2626,"000300"),"")&amp;IF(AND($H$1="上证A股",RIGHT(E2626,2)="SH"),"是","")&amp;IF(AND($H$1="深证A股",RIGHT(E2626,2)="SZ"),"是","")&amp;IF(AND($H$1="创业板",LEFT(E2626,1)-3=0),"是","")&amp;IF(AND($H$1="全部A股",E2626&lt;&gt;0),"是","")&amp;IF(AND($H$1="中小板",LEFT(E2626,3)="002"),"是",""))</f>
        <v>是</v>
      </c>
      <c r="I2626" s="46">
        <f ca="1">IF(E2626="","",IF(OR([1]!EM_S_VAL_MV(E2626,deadline)="",[1]!EM_S_VAL_MV(E2626,deadline)="--",[1]!EM_S_VAL_MV(E2626,deadline)="null"),0,[1]!EM_S_VAL_MV(E2626,deadline)/100000000))</f>
        <v>14.398</v>
      </c>
      <c r="J2626" s="46">
        <f ca="1">IF(E2626="","",IF(RIGHT(LEFT($J$1,6),3)="TTM",[1]!EM_S_FA_PROFIT_TTM(E2626,LEFT(RIGHT($J$1,11),10),1)/100000000,[1]!EM_S_STM07_IS(E2626,61,LEFT(RIGHT($J$1,5),4)&amp;"-12-31",1)/100000000))</f>
        <v>0.1082400335</v>
      </c>
      <c r="K2626" s="36">
        <f t="shared" ca="1" si="208"/>
        <v>133.01917538671123</v>
      </c>
      <c r="L2626" s="46">
        <f ca="1">IF(E2626="","",IF(ISERROR(IF(行业估值!$E$7="最新年报",[1]!EM_S_STM07_BS(E2626,140,LEFT(RIGHT($L$1,5),4)&amp;"-12-31",1)/100000000,[1]!EM_S_STM07_BS(E2626,140,LEFT(RIGHT($L$1,11),10),1)/100000000)),0,IF(行业估值!$E$7="最新年报",[1]!EM_S_STM07_BS(E2626,140,LEFT(RIGHT($L$1,5),4)&amp;"-12-31",1)/100000000,[1]!EM_S_STM07_BS(E2626,140,LEFT(RIGHT($L$1,11),10),1)/100000000)))</f>
        <v>4.3690869593999997</v>
      </c>
      <c r="M2626" s="36">
        <f t="shared" ca="1" si="209"/>
        <v>3.2954253677700329</v>
      </c>
      <c r="N2626" s="37" t="str">
        <f ca="1">IF(E2626="","",IF(ISERROR([1]!EM_S_EST_NETPROFIT(E2626,行业估值!$E$6,deadline)/100000000),"-",[1]!EM_S_EST_NETPROFIT(E2626,行业估值!$E$6,deadline)/100000000))</f>
        <v>-</v>
      </c>
      <c r="O2626" s="36" t="str">
        <f t="shared" ca="1" si="210"/>
        <v>-</v>
      </c>
      <c r="T2626" s="64" t="s">
        <v>5143</v>
      </c>
      <c r="U2626" s="64" t="s">
        <v>5144</v>
      </c>
    </row>
    <row r="2627" spans="4:21">
      <c r="D2627" s="45" t="str">
        <f>IF(AND(行业估值!$B$39=$G2627,COUNTIF($G$2:$G$2552,$G2627)&gt;=1),COUNTIF($G$2:G2627,$G2627),"")</f>
        <v/>
      </c>
      <c r="E2627" s="65" t="str">
        <f t="shared" ref="E2627:E2690" si="211">IF(U2627="","",U2627)</f>
        <v>600540.SH</v>
      </c>
      <c r="F2627" s="65" t="str">
        <f t="shared" ref="F2627:F2690" si="212">IF(T2627="","",T2627)</f>
        <v>新赛股份</v>
      </c>
      <c r="G2627" s="34" t="str">
        <f>IF(E2627="","",IF(行业估值!$C$5="申万行业",[1]!EM_S_INFO_INDUSTRY_SW2014(E2627,"1"),IF(行业估值!$C$5="证监会行业",[1]!EM_S_INFO_INDUSTRY_CSRC1(E2627,"1"),[1]!EM_S_INFO_INDUSTRY_EM2016(E2627,"1"))))</f>
        <v>农林牧渔</v>
      </c>
      <c r="H2627" s="34" t="str">
        <f>IF(E2627="","",IF($H$1="上证50",[1]!EM_S_INFO_COMPINDEX(E2627,"000016"),"")&amp;IF($H$1="上证180",[1]!EM_S_INFO_COMPINDEX(E2627,"000010"),"")&amp;IF($H$1="沪深300",[1]!EM_S_INFO_COMPINDEX(E2627,"000300"),"")&amp;IF(AND($H$1="上证A股",RIGHT(E2627,2)="SH"),"是","")&amp;IF(AND($H$1="深证A股",RIGHT(E2627,2)="SZ"),"是","")&amp;IF(AND($H$1="创业板",LEFT(E2627,1)-3=0),"是","")&amp;IF(AND($H$1="全部A股",E2627&lt;&gt;0),"是","")&amp;IF(AND($H$1="中小板",LEFT(E2627,3)="002"),"是",""))</f>
        <v>是</v>
      </c>
      <c r="I2627" s="46">
        <f ca="1">IF(E2627="","",IF(OR([1]!EM_S_VAL_MV(E2627,deadline)="",[1]!EM_S_VAL_MV(E2627,deadline)="--",[1]!EM_S_VAL_MV(E2627,deadline)="null"),0,[1]!EM_S_VAL_MV(E2627,deadline)/100000000))</f>
        <v>17.800901231400001</v>
      </c>
      <c r="J2627" s="46">
        <f ca="1">IF(E2627="","",IF(RIGHT(LEFT($J$1,6),3)="TTM",[1]!EM_S_FA_PROFIT_TTM(E2627,LEFT(RIGHT($J$1,11),10),1)/100000000,[1]!EM_S_STM07_IS(E2627,61,LEFT(RIGHT($J$1,5),4)&amp;"-12-31",1)/100000000))</f>
        <v>3.7142621699999996E-2</v>
      </c>
      <c r="K2627" s="36">
        <f t="shared" ca="1" si="208"/>
        <v>479.25807109625765</v>
      </c>
      <c r="L2627" s="46">
        <f ca="1">IF(E2627="","",IF(ISERROR(IF(行业估值!$E$7="最新年报",[1]!EM_S_STM07_BS(E2627,140,LEFT(RIGHT($L$1,5),4)&amp;"-12-31",1)/100000000,[1]!EM_S_STM07_BS(E2627,140,LEFT(RIGHT($L$1,11),10),1)/100000000)),0,IF(行业估值!$E$7="最新年报",[1]!EM_S_STM07_BS(E2627,140,LEFT(RIGHT($L$1,5),4)&amp;"-12-31",1)/100000000,[1]!EM_S_STM07_BS(E2627,140,LEFT(RIGHT($L$1,11),10),1)/100000000)))</f>
        <v>6.2686723025999997</v>
      </c>
      <c r="M2627" s="36">
        <f t="shared" ca="1" si="209"/>
        <v>2.839660516951394</v>
      </c>
      <c r="N2627" s="37" t="str">
        <f ca="1">IF(E2627="","",IF(ISERROR([1]!EM_S_EST_NETPROFIT(E2627,行业估值!$E$6,deadline)/100000000),"-",[1]!EM_S_EST_NETPROFIT(E2627,行业估值!$E$6,deadline)/100000000))</f>
        <v>-</v>
      </c>
      <c r="O2627" s="36" t="str">
        <f t="shared" ca="1" si="210"/>
        <v>-</v>
      </c>
      <c r="T2627" s="64" t="s">
        <v>5145</v>
      </c>
      <c r="U2627" s="64" t="s">
        <v>5146</v>
      </c>
    </row>
    <row r="2628" spans="4:21">
      <c r="D2628" s="45" t="str">
        <f>IF(AND(行业估值!$B$39=$G2628,COUNTIF($G$2:$G$2552,$G2628)&gt;=1),COUNTIF($G$2:G2628,$G2628),"")</f>
        <v/>
      </c>
      <c r="E2628" s="65" t="str">
        <f t="shared" si="211"/>
        <v>600543.SH</v>
      </c>
      <c r="F2628" s="65" t="str">
        <f t="shared" si="212"/>
        <v>莫高股份</v>
      </c>
      <c r="G2628" s="34" t="str">
        <f>IF(E2628="","",IF(行业估值!$C$5="申万行业",[1]!EM_S_INFO_INDUSTRY_SW2014(E2628,"1"),IF(行业估值!$C$5="证监会行业",[1]!EM_S_INFO_INDUSTRY_CSRC1(E2628,"1"),[1]!EM_S_INFO_INDUSTRY_EM2016(E2628,"1"))))</f>
        <v>食品饮料</v>
      </c>
      <c r="H2628" s="34" t="str">
        <f>IF(E2628="","",IF($H$1="上证50",[1]!EM_S_INFO_COMPINDEX(E2628,"000016"),"")&amp;IF($H$1="上证180",[1]!EM_S_INFO_COMPINDEX(E2628,"000010"),"")&amp;IF($H$1="沪深300",[1]!EM_S_INFO_COMPINDEX(E2628,"000300"),"")&amp;IF(AND($H$1="上证A股",RIGHT(E2628,2)="SH"),"是","")&amp;IF(AND($H$1="深证A股",RIGHT(E2628,2)="SZ"),"是","")&amp;IF(AND($H$1="创业板",LEFT(E2628,1)-3=0),"是","")&amp;IF(AND($H$1="全部A股",E2628&lt;&gt;0),"是","")&amp;IF(AND($H$1="中小板",LEFT(E2628,3)="002"),"是",""))</f>
        <v>是</v>
      </c>
      <c r="I2628" s="46">
        <f ca="1">IF(E2628="","",IF(OR([1]!EM_S_VAL_MV(E2628,deadline)="",[1]!EM_S_VAL_MV(E2628,deadline)="--",[1]!EM_S_VAL_MV(E2628,deadline)="null"),0,[1]!EM_S_VAL_MV(E2628,deadline)/100000000))</f>
        <v>17.854272000000002</v>
      </c>
      <c r="J2628" s="46">
        <f ca="1">IF(E2628="","",IF(RIGHT(LEFT($J$1,6),3)="TTM",[1]!EM_S_FA_PROFIT_TTM(E2628,LEFT(RIGHT($J$1,11),10),1)/100000000,[1]!EM_S_STM07_IS(E2628,61,LEFT(RIGHT($J$1,5),4)&amp;"-12-31",1)/100000000))</f>
        <v>0.12372890480000001</v>
      </c>
      <c r="K2628" s="36">
        <f t="shared" ca="1" si="208"/>
        <v>144.30154399944223</v>
      </c>
      <c r="L2628" s="46">
        <f ca="1">IF(E2628="","",IF(ISERROR(IF(行业估值!$E$7="最新年报",[1]!EM_S_STM07_BS(E2628,140,LEFT(RIGHT($L$1,5),4)&amp;"-12-31",1)/100000000,[1]!EM_S_STM07_BS(E2628,140,LEFT(RIGHT($L$1,11),10),1)/100000000)),0,IF(行业估值!$E$7="最新年报",[1]!EM_S_STM07_BS(E2628,140,LEFT(RIGHT($L$1,5),4)&amp;"-12-31",1)/100000000,[1]!EM_S_STM07_BS(E2628,140,LEFT(RIGHT($L$1,11),10),1)/100000000)))</f>
        <v>11.6638508522</v>
      </c>
      <c r="M2628" s="36">
        <f t="shared" ca="1" si="209"/>
        <v>1.5307356229295734</v>
      </c>
      <c r="N2628" s="37" t="str">
        <f ca="1">IF(E2628="","",IF(ISERROR([1]!EM_S_EST_NETPROFIT(E2628,行业估值!$E$6,deadline)/100000000),"-",[1]!EM_S_EST_NETPROFIT(E2628,行业估值!$E$6,deadline)/100000000))</f>
        <v>-</v>
      </c>
      <c r="O2628" s="36" t="str">
        <f t="shared" ca="1" si="210"/>
        <v>-</v>
      </c>
      <c r="T2628" s="64" t="s">
        <v>5147</v>
      </c>
      <c r="U2628" s="64" t="s">
        <v>5148</v>
      </c>
    </row>
    <row r="2629" spans="4:21">
      <c r="D2629" s="45">
        <f>IF(AND(行业估值!$B$39=$G2629,COUNTIF($G$2:$G$2552,$G2629)&gt;=1),COUNTIF($G$2:G2629,$G2629),"")</f>
        <v>243</v>
      </c>
      <c r="E2629" s="65" t="str">
        <f t="shared" si="211"/>
        <v>600545.SH</v>
      </c>
      <c r="F2629" s="65" t="str">
        <f t="shared" si="212"/>
        <v>卓郎智能</v>
      </c>
      <c r="G2629" s="34" t="str">
        <f>IF(E2629="","",IF(行业估值!$C$5="申万行业",[1]!EM_S_INFO_INDUSTRY_SW2014(E2629,"1"),IF(行业估值!$C$5="证监会行业",[1]!EM_S_INFO_INDUSTRY_CSRC1(E2629,"1"),[1]!EM_S_INFO_INDUSTRY_EM2016(E2629,"1"))))</f>
        <v>机械设备</v>
      </c>
      <c r="H2629" s="34" t="str">
        <f>IF(E2629="","",IF($H$1="上证50",[1]!EM_S_INFO_COMPINDEX(E2629,"000016"),"")&amp;IF($H$1="上证180",[1]!EM_S_INFO_COMPINDEX(E2629,"000010"),"")&amp;IF($H$1="沪深300",[1]!EM_S_INFO_COMPINDEX(E2629,"000300"),"")&amp;IF(AND($H$1="上证A股",RIGHT(E2629,2)="SH"),"是","")&amp;IF(AND($H$1="深证A股",RIGHT(E2629,2)="SZ"),"是","")&amp;IF(AND($H$1="创业板",LEFT(E2629,1)-3=0),"是","")&amp;IF(AND($H$1="全部A股",E2629&lt;&gt;0),"是","")&amp;IF(AND($H$1="中小板",LEFT(E2629,3)="002"),"是",""))</f>
        <v>是</v>
      </c>
      <c r="I2629" s="46">
        <f ca="1">IF(E2629="","",IF(OR([1]!EM_S_VAL_MV(E2629,deadline)="",[1]!EM_S_VAL_MV(E2629,deadline)="--",[1]!EM_S_VAL_MV(E2629,deadline)="null"),0,[1]!EM_S_VAL_MV(E2629,deadline)/100000000))</f>
        <v>112.208449304</v>
      </c>
      <c r="J2629" s="46">
        <f ca="1">IF(E2629="","",IF(RIGHT(LEFT($J$1,6),3)="TTM",[1]!EM_S_FA_PROFIT_TTM(E2629,LEFT(RIGHT($J$1,11),10),1)/100000000,[1]!EM_S_STM07_IS(E2629,61,LEFT(RIGHT($J$1,5),4)&amp;"-12-31",1)/100000000))</f>
        <v>7.5296500000000002</v>
      </c>
      <c r="K2629" s="36">
        <f t="shared" ca="1" si="208"/>
        <v>14.902213157849301</v>
      </c>
      <c r="L2629" s="46">
        <f ca="1">IF(E2629="","",IF(ISERROR(IF(行业估值!$E$7="最新年报",[1]!EM_S_STM07_BS(E2629,140,LEFT(RIGHT($L$1,5),4)&amp;"-12-31",1)/100000000,[1]!EM_S_STM07_BS(E2629,140,LEFT(RIGHT($L$1,11),10),1)/100000000)),0,IF(行业估值!$E$7="最新年报",[1]!EM_S_STM07_BS(E2629,140,LEFT(RIGHT($L$1,5),4)&amp;"-12-31",1)/100000000,[1]!EM_S_STM07_BS(E2629,140,LEFT(RIGHT($L$1,11),10),1)/100000000)))</f>
        <v>47.99823</v>
      </c>
      <c r="M2629" s="36">
        <f t="shared" ca="1" si="209"/>
        <v>2.337762232148977</v>
      </c>
      <c r="N2629" s="37">
        <f ca="1">IF(E2629="","",IF(ISERROR([1]!EM_S_EST_NETPROFIT(E2629,行业估值!$E$6,deadline)/100000000),"-",[1]!EM_S_EST_NETPROFIT(E2629,行业估值!$E$6,deadline)/100000000))</f>
        <v>6.9050000000000002</v>
      </c>
      <c r="O2629" s="36">
        <f t="shared" ca="1" si="210"/>
        <v>16.250318508906588</v>
      </c>
      <c r="T2629" s="64" t="s">
        <v>5149</v>
      </c>
      <c r="U2629" s="64" t="s">
        <v>5150</v>
      </c>
    </row>
    <row r="2630" spans="4:21">
      <c r="D2630" s="45" t="str">
        <f>IF(AND(行业估值!$B$39=$G2630,COUNTIF($G$2:$G$2552,$G2630)&gt;=1),COUNTIF($G$2:G2630,$G2630),"")</f>
        <v/>
      </c>
      <c r="E2630" s="65" t="str">
        <f t="shared" si="211"/>
        <v>600546.SH</v>
      </c>
      <c r="F2630" s="65" t="str">
        <f t="shared" si="212"/>
        <v>山煤国际</v>
      </c>
      <c r="G2630" s="34" t="str">
        <f>IF(E2630="","",IF(行业估值!$C$5="申万行业",[1]!EM_S_INFO_INDUSTRY_SW2014(E2630,"1"),IF(行业估值!$C$5="证监会行业",[1]!EM_S_INFO_INDUSTRY_CSRC1(E2630,"1"),[1]!EM_S_INFO_INDUSTRY_EM2016(E2630,"1"))))</f>
        <v>化石能源</v>
      </c>
      <c r="H2630" s="34" t="str">
        <f>IF(E2630="","",IF($H$1="上证50",[1]!EM_S_INFO_COMPINDEX(E2630,"000016"),"")&amp;IF($H$1="上证180",[1]!EM_S_INFO_COMPINDEX(E2630,"000010"),"")&amp;IF($H$1="沪深300",[1]!EM_S_INFO_COMPINDEX(E2630,"000300"),"")&amp;IF(AND($H$1="上证A股",RIGHT(E2630,2)="SH"),"是","")&amp;IF(AND($H$1="深证A股",RIGHT(E2630,2)="SZ"),"是","")&amp;IF(AND($H$1="创业板",LEFT(E2630,1)-3=0),"是","")&amp;IF(AND($H$1="全部A股",E2630&lt;&gt;0),"是","")&amp;IF(AND($H$1="中小板",LEFT(E2630,3)="002"),"是",""))</f>
        <v>是</v>
      </c>
      <c r="I2630" s="46">
        <f ca="1">IF(E2630="","",IF(OR([1]!EM_S_VAL_MV(E2630,deadline)="",[1]!EM_S_VAL_MV(E2630,deadline)="--",[1]!EM_S_VAL_MV(E2630,deadline)="null"),0,[1]!EM_S_VAL_MV(E2630,deadline)/100000000))</f>
        <v>125.48947366200001</v>
      </c>
      <c r="J2630" s="46">
        <f ca="1">IF(E2630="","",IF(RIGHT(LEFT($J$1,6),3)="TTM",[1]!EM_S_FA_PROFIT_TTM(E2630,LEFT(RIGHT($J$1,11),10),1)/100000000,[1]!EM_S_STM07_IS(E2630,61,LEFT(RIGHT($J$1,5),4)&amp;"-12-31",1)/100000000))</f>
        <v>14.206656557400001</v>
      </c>
      <c r="K2630" s="36">
        <f t="shared" ca="1" si="208"/>
        <v>8.8331461491292771</v>
      </c>
      <c r="L2630" s="46">
        <f ca="1">IF(E2630="","",IF(ISERROR(IF(行业估值!$E$7="最新年报",[1]!EM_S_STM07_BS(E2630,140,LEFT(RIGHT($L$1,5),4)&amp;"-12-31",1)/100000000,[1]!EM_S_STM07_BS(E2630,140,LEFT(RIGHT($L$1,11),10),1)/100000000)),0,IF(行业估值!$E$7="最新年报",[1]!EM_S_STM07_BS(E2630,140,LEFT(RIGHT($L$1,5),4)&amp;"-12-31",1)/100000000,[1]!EM_S_STM07_BS(E2630,140,LEFT(RIGHT($L$1,11),10),1)/100000000)))</f>
        <v>84.080906382400002</v>
      </c>
      <c r="M2630" s="36">
        <f t="shared" ca="1" si="209"/>
        <v>1.492484787108191</v>
      </c>
      <c r="N2630" s="37">
        <f ca="1">IF(E2630="","",IF(ISERROR([1]!EM_S_EST_NETPROFIT(E2630,行业估值!$E$6,deadline)/100000000),"-",[1]!EM_S_EST_NETPROFIT(E2630,行业估值!$E$6,deadline)/100000000))</f>
        <v>10.197545454545455</v>
      </c>
      <c r="O2630" s="36">
        <f t="shared" ca="1" si="210"/>
        <v>12.305850875718756</v>
      </c>
      <c r="T2630" s="64" t="s">
        <v>5151</v>
      </c>
      <c r="U2630" s="64" t="s">
        <v>5152</v>
      </c>
    </row>
    <row r="2631" spans="4:21">
      <c r="D2631" s="45" t="str">
        <f>IF(AND(行业估值!$B$39=$G2631,COUNTIF($G$2:$G$2552,$G2631)&gt;=1),COUNTIF($G$2:G2631,$G2631),"")</f>
        <v/>
      </c>
      <c r="E2631" s="65" t="str">
        <f t="shared" si="211"/>
        <v>600547.SH</v>
      </c>
      <c r="F2631" s="65" t="str">
        <f t="shared" si="212"/>
        <v>山东黄金</v>
      </c>
      <c r="G2631" s="34" t="str">
        <f>IF(E2631="","",IF(行业估值!$C$5="申万行业",[1]!EM_S_INFO_INDUSTRY_SW2014(E2631,"1"),IF(行业估值!$C$5="证监会行业",[1]!EM_S_INFO_INDUSTRY_CSRC1(E2631,"1"),[1]!EM_S_INFO_INDUSTRY_EM2016(E2631,"1"))))</f>
        <v>有色金属</v>
      </c>
      <c r="H2631" s="34" t="str">
        <f>IF(E2631="","",IF($H$1="上证50",[1]!EM_S_INFO_COMPINDEX(E2631,"000016"),"")&amp;IF($H$1="上证180",[1]!EM_S_INFO_COMPINDEX(E2631,"000010"),"")&amp;IF($H$1="沪深300",[1]!EM_S_INFO_COMPINDEX(E2631,"000300"),"")&amp;IF(AND($H$1="上证A股",RIGHT(E2631,2)="SH"),"是","")&amp;IF(AND($H$1="深证A股",RIGHT(E2631,2)="SZ"),"是","")&amp;IF(AND($H$1="创业板",LEFT(E2631,1)-3=0),"是","")&amp;IF(AND($H$1="全部A股",E2631&lt;&gt;0),"是","")&amp;IF(AND($H$1="中小板",LEFT(E2631,3)="002"),"是",""))</f>
        <v>是</v>
      </c>
      <c r="I2631" s="46">
        <f ca="1">IF(E2631="","",IF(OR([1]!EM_S_VAL_MV(E2631,deadline)="",[1]!EM_S_VAL_MV(E2631,deadline)="--",[1]!EM_S_VAL_MV(E2631,deadline)="null"),0,[1]!EM_S_VAL_MV(E2631,deadline)/100000000))</f>
        <v>944.76162543359999</v>
      </c>
      <c r="J2631" s="46">
        <f ca="1">IF(E2631="","",IF(RIGHT(LEFT($J$1,6),3)="TTM",[1]!EM_S_FA_PROFIT_TTM(E2631,LEFT(RIGHT($J$1,11),10),1)/100000000,[1]!EM_S_STM07_IS(E2631,61,LEFT(RIGHT($J$1,5),4)&amp;"-12-31",1)/100000000))</f>
        <v>11.0038644233</v>
      </c>
      <c r="K2631" s="36">
        <f t="shared" ca="1" si="208"/>
        <v>85.857257876889676</v>
      </c>
      <c r="L2631" s="46">
        <f ca="1">IF(E2631="","",IF(ISERROR(IF(行业估值!$E$7="最新年报",[1]!EM_S_STM07_BS(E2631,140,LEFT(RIGHT($L$1,5),4)&amp;"-12-31",1)/100000000,[1]!EM_S_STM07_BS(E2631,140,LEFT(RIGHT($L$1,11),10),1)/100000000)),0,IF(行业估值!$E$7="最新年报",[1]!EM_S_STM07_BS(E2631,140,LEFT(RIGHT($L$1,5),4)&amp;"-12-31",1)/100000000,[1]!EM_S_STM07_BS(E2631,140,LEFT(RIGHT($L$1,11),10),1)/100000000)))</f>
        <v>222.2328070252</v>
      </c>
      <c r="M2631" s="36">
        <f t="shared" ca="1" si="209"/>
        <v>4.2512248217540138</v>
      </c>
      <c r="N2631" s="37">
        <f ca="1">IF(E2631="","",IF(ISERROR([1]!EM_S_EST_NETPROFIT(E2631,行业估值!$E$6,deadline)/100000000),"-",[1]!EM_S_EST_NETPROFIT(E2631,行业估值!$E$6,deadline)/100000000))</f>
        <v>17.150054545454548</v>
      </c>
      <c r="O2631" s="36">
        <f t="shared" ca="1" si="210"/>
        <v>55.087966217810056</v>
      </c>
      <c r="T2631" s="64" t="s">
        <v>5153</v>
      </c>
      <c r="U2631" s="64" t="s">
        <v>5154</v>
      </c>
    </row>
    <row r="2632" spans="4:21">
      <c r="D2632" s="45" t="str">
        <f>IF(AND(行业估值!$B$39=$G2632,COUNTIF($G$2:$G$2552,$G2632)&gt;=1),COUNTIF($G$2:G2632,$G2632),"")</f>
        <v/>
      </c>
      <c r="E2632" s="65" t="str">
        <f t="shared" si="211"/>
        <v>600548.SH</v>
      </c>
      <c r="F2632" s="65" t="str">
        <f t="shared" si="212"/>
        <v>深高速</v>
      </c>
      <c r="G2632" s="34" t="str">
        <f>IF(E2632="","",IF(行业估值!$C$5="申万行业",[1]!EM_S_INFO_INDUSTRY_SW2014(E2632,"1"),IF(行业估值!$C$5="证监会行业",[1]!EM_S_INFO_INDUSTRY_CSRC1(E2632,"1"),[1]!EM_S_INFO_INDUSTRY_EM2016(E2632,"1"))))</f>
        <v>交通运输</v>
      </c>
      <c r="H2632" s="34" t="str">
        <f>IF(E2632="","",IF($H$1="上证50",[1]!EM_S_INFO_COMPINDEX(E2632,"000016"),"")&amp;IF($H$1="上证180",[1]!EM_S_INFO_COMPINDEX(E2632,"000010"),"")&amp;IF($H$1="沪深300",[1]!EM_S_INFO_COMPINDEX(E2632,"000300"),"")&amp;IF(AND($H$1="上证A股",RIGHT(E2632,2)="SH"),"是","")&amp;IF(AND($H$1="深证A股",RIGHT(E2632,2)="SZ"),"是","")&amp;IF(AND($H$1="创业板",LEFT(E2632,1)-3=0),"是","")&amp;IF(AND($H$1="全部A股",E2632&lt;&gt;0),"是","")&amp;IF(AND($H$1="中小板",LEFT(E2632,3)="002"),"是",""))</f>
        <v>是</v>
      </c>
      <c r="I2632" s="46">
        <f ca="1">IF(E2632="","",IF(OR([1]!EM_S_VAL_MV(E2632,deadline)="",[1]!EM_S_VAL_MV(E2632,deadline)="--",[1]!EM_S_VAL_MV(E2632,deadline)="null"),0,[1]!EM_S_VAL_MV(E2632,deadline)/100000000))</f>
        <v>235.3051181754</v>
      </c>
      <c r="J2632" s="46">
        <f ca="1">IF(E2632="","",IF(RIGHT(LEFT($J$1,6),3)="TTM",[1]!EM_S_FA_PROFIT_TTM(E2632,LEFT(RIGHT($J$1,11),10),1)/100000000,[1]!EM_S_STM07_IS(E2632,61,LEFT(RIGHT($J$1,5),4)&amp;"-12-31",1)/100000000))</f>
        <v>42.622554107399999</v>
      </c>
      <c r="K2632" s="36">
        <f t="shared" ca="1" si="208"/>
        <v>5.52067146380951</v>
      </c>
      <c r="L2632" s="46">
        <f ca="1">IF(E2632="","",IF(ISERROR(IF(行业估值!$E$7="最新年报",[1]!EM_S_STM07_BS(E2632,140,LEFT(RIGHT($L$1,5),4)&amp;"-12-31",1)/100000000,[1]!EM_S_STM07_BS(E2632,140,LEFT(RIGHT($L$1,11),10),1)/100000000)),0,IF(行业估值!$E$7="最新年报",[1]!EM_S_STM07_BS(E2632,140,LEFT(RIGHT($L$1,5),4)&amp;"-12-31",1)/100000000,[1]!EM_S_STM07_BS(E2632,140,LEFT(RIGHT($L$1,11),10),1)/100000000)))</f>
        <v>179.9580395134</v>
      </c>
      <c r="M2632" s="36">
        <f t="shared" ca="1" si="209"/>
        <v>1.3075554657722239</v>
      </c>
      <c r="N2632" s="37">
        <f ca="1">IF(E2632="","",IF(ISERROR([1]!EM_S_EST_NETPROFIT(E2632,行业估值!$E$6,deadline)/100000000),"-",[1]!EM_S_EST_NETPROFIT(E2632,行业估值!$E$6,deadline)/100000000))</f>
        <v>27.6143</v>
      </c>
      <c r="O2632" s="36">
        <f t="shared" ca="1" si="210"/>
        <v>8.5211328252173697</v>
      </c>
      <c r="T2632" s="64" t="s">
        <v>5155</v>
      </c>
      <c r="U2632" s="64" t="s">
        <v>5156</v>
      </c>
    </row>
    <row r="2633" spans="4:21">
      <c r="D2633" s="45" t="str">
        <f>IF(AND(行业估值!$B$39=$G2633,COUNTIF($G$2:$G$2552,$G2633)&gt;=1),COUNTIF($G$2:G2633,$G2633),"")</f>
        <v/>
      </c>
      <c r="E2633" s="65" t="str">
        <f t="shared" si="211"/>
        <v>600549.SH</v>
      </c>
      <c r="F2633" s="65" t="str">
        <f t="shared" si="212"/>
        <v>厦门钨业</v>
      </c>
      <c r="G2633" s="34" t="str">
        <f>IF(E2633="","",IF(行业估值!$C$5="申万行业",[1]!EM_S_INFO_INDUSTRY_SW2014(E2633,"1"),IF(行业估值!$C$5="证监会行业",[1]!EM_S_INFO_INDUSTRY_CSRC1(E2633,"1"),[1]!EM_S_INFO_INDUSTRY_EM2016(E2633,"1"))))</f>
        <v>有色金属</v>
      </c>
      <c r="H2633" s="34" t="str">
        <f>IF(E2633="","",IF($H$1="上证50",[1]!EM_S_INFO_COMPINDEX(E2633,"000016"),"")&amp;IF($H$1="上证180",[1]!EM_S_INFO_COMPINDEX(E2633,"000010"),"")&amp;IF($H$1="沪深300",[1]!EM_S_INFO_COMPINDEX(E2633,"000300"),"")&amp;IF(AND($H$1="上证A股",RIGHT(E2633,2)="SH"),"是","")&amp;IF(AND($H$1="深证A股",RIGHT(E2633,2)="SZ"),"是","")&amp;IF(AND($H$1="创业板",LEFT(E2633,1)-3=0),"是","")&amp;IF(AND($H$1="全部A股",E2633&lt;&gt;0),"是","")&amp;IF(AND($H$1="中小板",LEFT(E2633,3)="002"),"是",""))</f>
        <v>是</v>
      </c>
      <c r="I2633" s="46">
        <f ca="1">IF(E2633="","",IF(OR([1]!EM_S_VAL_MV(E2633,deadline)="",[1]!EM_S_VAL_MV(E2633,deadline)="--",[1]!EM_S_VAL_MV(E2633,deadline)="null"),0,[1]!EM_S_VAL_MV(E2633,deadline)/100000000))</f>
        <v>173.36549646</v>
      </c>
      <c r="J2633" s="46">
        <f ca="1">IF(E2633="","",IF(RIGHT(LEFT($J$1,6),3)="TTM",[1]!EM_S_FA_PROFIT_TTM(E2633,LEFT(RIGHT($J$1,11),10),1)/100000000,[1]!EM_S_STM07_IS(E2633,61,LEFT(RIGHT($J$1,5),4)&amp;"-12-31",1)/100000000))</f>
        <v>3.5655898079000004</v>
      </c>
      <c r="K2633" s="36">
        <f t="shared" ca="1" si="208"/>
        <v>48.621828589448945</v>
      </c>
      <c r="L2633" s="46">
        <f ca="1">IF(E2633="","",IF(ISERROR(IF(行业估值!$E$7="最新年报",[1]!EM_S_STM07_BS(E2633,140,LEFT(RIGHT($L$1,5),4)&amp;"-12-31",1)/100000000,[1]!EM_S_STM07_BS(E2633,140,LEFT(RIGHT($L$1,11),10),1)/100000000)),0,IF(行业估值!$E$7="最新年报",[1]!EM_S_STM07_BS(E2633,140,LEFT(RIGHT($L$1,5),4)&amp;"-12-31",1)/100000000,[1]!EM_S_STM07_BS(E2633,140,LEFT(RIGHT($L$1,11),10),1)/100000000)))</f>
        <v>72.440311109299998</v>
      </c>
      <c r="M2633" s="36">
        <f t="shared" ca="1" si="209"/>
        <v>2.3932185520078901</v>
      </c>
      <c r="N2633" s="37">
        <f ca="1">IF(E2633="","",IF(ISERROR([1]!EM_S_EST_NETPROFIT(E2633,行业估值!$E$6,deadline)/100000000),"-",[1]!EM_S_EST_NETPROFIT(E2633,行业估值!$E$6,deadline)/100000000))</f>
        <v>3.4375285714285719</v>
      </c>
      <c r="O2633" s="36">
        <f t="shared" ca="1" si="210"/>
        <v>50.43317978531087</v>
      </c>
      <c r="T2633" s="64" t="s">
        <v>5157</v>
      </c>
      <c r="U2633" s="64" t="s">
        <v>5158</v>
      </c>
    </row>
    <row r="2634" spans="4:21">
      <c r="D2634" s="45" t="str">
        <f>IF(AND(行业估值!$B$39=$G2634,COUNTIF($G$2:$G$2552,$G2634)&gt;=1),COUNTIF($G$2:G2634,$G2634),"")</f>
        <v/>
      </c>
      <c r="E2634" s="65" t="str">
        <f t="shared" si="211"/>
        <v>600550.SH</v>
      </c>
      <c r="F2634" s="65" t="str">
        <f t="shared" si="212"/>
        <v>保变电气</v>
      </c>
      <c r="G2634" s="34" t="str">
        <f>IF(E2634="","",IF(行业估值!$C$5="申万行业",[1]!EM_S_INFO_INDUSTRY_SW2014(E2634,"1"),IF(行业估值!$C$5="证监会行业",[1]!EM_S_INFO_INDUSTRY_CSRC1(E2634,"1"),[1]!EM_S_INFO_INDUSTRY_EM2016(E2634,"1"))))</f>
        <v>电气设备</v>
      </c>
      <c r="H2634" s="34" t="str">
        <f>IF(E2634="","",IF($H$1="上证50",[1]!EM_S_INFO_COMPINDEX(E2634,"000016"),"")&amp;IF($H$1="上证180",[1]!EM_S_INFO_COMPINDEX(E2634,"000010"),"")&amp;IF($H$1="沪深300",[1]!EM_S_INFO_COMPINDEX(E2634,"000300"),"")&amp;IF(AND($H$1="上证A股",RIGHT(E2634,2)="SH"),"是","")&amp;IF(AND($H$1="深证A股",RIGHT(E2634,2)="SZ"),"是","")&amp;IF(AND($H$1="创业板",LEFT(E2634,1)-3=0),"是","")&amp;IF(AND($H$1="全部A股",E2634&lt;&gt;0),"是","")&amp;IF(AND($H$1="中小板",LEFT(E2634,3)="002"),"是",""))</f>
        <v>是</v>
      </c>
      <c r="I2634" s="46">
        <f ca="1">IF(E2634="","",IF(OR([1]!EM_S_VAL_MV(E2634,deadline)="",[1]!EM_S_VAL_MV(E2634,deadline)="--",[1]!EM_S_VAL_MV(E2634,deadline)="null"),0,[1]!EM_S_VAL_MV(E2634,deadline)/100000000))</f>
        <v>54.693395856000002</v>
      </c>
      <c r="J2634" s="46">
        <f ca="1">IF(E2634="","",IF(RIGHT(LEFT($J$1,6),3)="TTM",[1]!EM_S_FA_PROFIT_TTM(E2634,LEFT(RIGHT($J$1,11),10),1)/100000000,[1]!EM_S_STM07_IS(E2634,61,LEFT(RIGHT($J$1,5),4)&amp;"-12-31",1)/100000000))</f>
        <v>-7.0854947803999995</v>
      </c>
      <c r="K2634" s="36">
        <f t="shared" ca="1" si="208"/>
        <v>-7.7190651536846353</v>
      </c>
      <c r="L2634" s="46">
        <f ca="1">IF(E2634="","",IF(ISERROR(IF(行业估值!$E$7="最新年报",[1]!EM_S_STM07_BS(E2634,140,LEFT(RIGHT($L$1,5),4)&amp;"-12-31",1)/100000000,[1]!EM_S_STM07_BS(E2634,140,LEFT(RIGHT($L$1,11),10),1)/100000000)),0,IF(行业估值!$E$7="最新年报",[1]!EM_S_STM07_BS(E2634,140,LEFT(RIGHT($L$1,5),4)&amp;"-12-31",1)/100000000,[1]!EM_S_STM07_BS(E2634,140,LEFT(RIGHT($L$1,11),10),1)/100000000)))</f>
        <v>7.0756642272999999</v>
      </c>
      <c r="M2634" s="36">
        <f t="shared" ca="1" si="209"/>
        <v>7.7297896139526729</v>
      </c>
      <c r="N2634" s="37" t="str">
        <f ca="1">IF(E2634="","",IF(ISERROR([1]!EM_S_EST_NETPROFIT(E2634,行业估值!$E$6,deadline)/100000000),"-",[1]!EM_S_EST_NETPROFIT(E2634,行业估值!$E$6,deadline)/100000000))</f>
        <v>-</v>
      </c>
      <c r="O2634" s="36" t="str">
        <f t="shared" ca="1" si="210"/>
        <v>-</v>
      </c>
      <c r="T2634" s="64" t="s">
        <v>5159</v>
      </c>
      <c r="U2634" s="64" t="s">
        <v>5160</v>
      </c>
    </row>
    <row r="2635" spans="4:21">
      <c r="D2635" s="45" t="str">
        <f>IF(AND(行业估值!$B$39=$G2635,COUNTIF($G$2:$G$2552,$G2635)&gt;=1),COUNTIF($G$2:G2635,$G2635),"")</f>
        <v/>
      </c>
      <c r="E2635" s="65" t="str">
        <f t="shared" si="211"/>
        <v>600551.SH</v>
      </c>
      <c r="F2635" s="65" t="str">
        <f t="shared" si="212"/>
        <v>时代出版</v>
      </c>
      <c r="G2635" s="34" t="str">
        <f>IF(E2635="","",IF(行业估值!$C$5="申万行业",[1]!EM_S_INFO_INDUSTRY_SW2014(E2635,"1"),IF(行业估值!$C$5="证监会行业",[1]!EM_S_INFO_INDUSTRY_CSRC1(E2635,"1"),[1]!EM_S_INFO_INDUSTRY_EM2016(E2635,"1"))))</f>
        <v>文化传媒</v>
      </c>
      <c r="H2635" s="34" t="str">
        <f>IF(E2635="","",IF($H$1="上证50",[1]!EM_S_INFO_COMPINDEX(E2635,"000016"),"")&amp;IF($H$1="上证180",[1]!EM_S_INFO_COMPINDEX(E2635,"000010"),"")&amp;IF($H$1="沪深300",[1]!EM_S_INFO_COMPINDEX(E2635,"000300"),"")&amp;IF(AND($H$1="上证A股",RIGHT(E2635,2)="SH"),"是","")&amp;IF(AND($H$1="深证A股",RIGHT(E2635,2)="SZ"),"是","")&amp;IF(AND($H$1="创业板",LEFT(E2635,1)-3=0),"是","")&amp;IF(AND($H$1="全部A股",E2635&lt;&gt;0),"是","")&amp;IF(AND($H$1="中小板",LEFT(E2635,3)="002"),"是",""))</f>
        <v>是</v>
      </c>
      <c r="I2635" s="46">
        <f ca="1">IF(E2635="","",IF(OR([1]!EM_S_VAL_MV(E2635,deadline)="",[1]!EM_S_VAL_MV(E2635,deadline)="--",[1]!EM_S_VAL_MV(E2635,deadline)="null"),0,[1]!EM_S_VAL_MV(E2635,deadline)/100000000))</f>
        <v>39.049712851199999</v>
      </c>
      <c r="J2635" s="46">
        <f ca="1">IF(E2635="","",IF(RIGHT(LEFT($J$1,6),3)="TTM",[1]!EM_S_FA_PROFIT_TTM(E2635,LEFT(RIGHT($J$1,11),10),1)/100000000,[1]!EM_S_STM07_IS(E2635,61,LEFT(RIGHT($J$1,5),4)&amp;"-12-31",1)/100000000))</f>
        <v>3.1697347902999997</v>
      </c>
      <c r="K2635" s="36">
        <f t="shared" ca="1" si="208"/>
        <v>12.319552087038845</v>
      </c>
      <c r="L2635" s="46">
        <f ca="1">IF(E2635="","",IF(ISERROR(IF(行业估值!$E$7="最新年报",[1]!EM_S_STM07_BS(E2635,140,LEFT(RIGHT($L$1,5),4)&amp;"-12-31",1)/100000000,[1]!EM_S_STM07_BS(E2635,140,LEFT(RIGHT($L$1,11),10),1)/100000000)),0,IF(行业估值!$E$7="最新年报",[1]!EM_S_STM07_BS(E2635,140,LEFT(RIGHT($L$1,5),4)&amp;"-12-31",1)/100000000,[1]!EM_S_STM07_BS(E2635,140,LEFT(RIGHT($L$1,11),10),1)/100000000)))</f>
        <v>45.6238929437</v>
      </c>
      <c r="M2635" s="36">
        <f t="shared" ca="1" si="209"/>
        <v>0.85590488517469221</v>
      </c>
      <c r="N2635" s="37" t="str">
        <f ca="1">IF(E2635="","",IF(ISERROR([1]!EM_S_EST_NETPROFIT(E2635,行业估值!$E$6,deadline)/100000000),"-",[1]!EM_S_EST_NETPROFIT(E2635,行业估值!$E$6,deadline)/100000000))</f>
        <v>-</v>
      </c>
      <c r="O2635" s="36" t="str">
        <f t="shared" ca="1" si="210"/>
        <v>-</v>
      </c>
      <c r="T2635" s="64" t="s">
        <v>5161</v>
      </c>
      <c r="U2635" s="64" t="s">
        <v>5162</v>
      </c>
    </row>
    <row r="2636" spans="4:21">
      <c r="D2636" s="45" t="str">
        <f>IF(AND(行业估值!$B$39=$G2636,COUNTIF($G$2:$G$2552,$G2636)&gt;=1),COUNTIF($G$2:G2636,$G2636),"")</f>
        <v/>
      </c>
      <c r="E2636" s="65" t="str">
        <f t="shared" si="211"/>
        <v>600552.SH</v>
      </c>
      <c r="F2636" s="65" t="str">
        <f t="shared" si="212"/>
        <v>凯盛科技</v>
      </c>
      <c r="G2636" s="34" t="str">
        <f>IF(E2636="","",IF(行业估值!$C$5="申万行业",[1]!EM_S_INFO_INDUSTRY_SW2014(E2636,"1"),IF(行业估值!$C$5="证监会行业",[1]!EM_S_INFO_INDUSTRY_CSRC1(E2636,"1"),[1]!EM_S_INFO_INDUSTRY_EM2016(E2636,"1"))))</f>
        <v>电子设备</v>
      </c>
      <c r="H2636" s="34" t="str">
        <f>IF(E2636="","",IF($H$1="上证50",[1]!EM_S_INFO_COMPINDEX(E2636,"000016"),"")&amp;IF($H$1="上证180",[1]!EM_S_INFO_COMPINDEX(E2636,"000010"),"")&amp;IF($H$1="沪深300",[1]!EM_S_INFO_COMPINDEX(E2636,"000300"),"")&amp;IF(AND($H$1="上证A股",RIGHT(E2636,2)="SH"),"是","")&amp;IF(AND($H$1="深证A股",RIGHT(E2636,2)="SZ"),"是","")&amp;IF(AND($H$1="创业板",LEFT(E2636,1)-3=0),"是","")&amp;IF(AND($H$1="全部A股",E2636&lt;&gt;0),"是","")&amp;IF(AND($H$1="中小板",LEFT(E2636,3)="002"),"是",""))</f>
        <v>是</v>
      </c>
      <c r="I2636" s="46">
        <f ca="1">IF(E2636="","",IF(OR([1]!EM_S_VAL_MV(E2636,deadline)="",[1]!EM_S_VAL_MV(E2636,deadline)="--",[1]!EM_S_VAL_MV(E2636,deadline)="null"),0,[1]!EM_S_VAL_MV(E2636,deadline)/100000000))</f>
        <v>40.409463758699999</v>
      </c>
      <c r="J2636" s="46">
        <f ca="1">IF(E2636="","",IF(RIGHT(LEFT($J$1,6),3)="TTM",[1]!EM_S_FA_PROFIT_TTM(E2636,LEFT(RIGHT($J$1,11),10),1)/100000000,[1]!EM_S_STM07_IS(E2636,61,LEFT(RIGHT($J$1,5),4)&amp;"-12-31",1)/100000000))</f>
        <v>0.7336665806999999</v>
      </c>
      <c r="K2636" s="36">
        <f t="shared" ca="1" si="208"/>
        <v>55.078784861843992</v>
      </c>
      <c r="L2636" s="46">
        <f ca="1">IF(E2636="","",IF(ISERROR(IF(行业估值!$E$7="最新年报",[1]!EM_S_STM07_BS(E2636,140,LEFT(RIGHT($L$1,5),4)&amp;"-12-31",1)/100000000,[1]!EM_S_STM07_BS(E2636,140,LEFT(RIGHT($L$1,11),10),1)/100000000)),0,IF(行业估值!$E$7="最新年报",[1]!EM_S_STM07_BS(E2636,140,LEFT(RIGHT($L$1,5),4)&amp;"-12-31",1)/100000000,[1]!EM_S_STM07_BS(E2636,140,LEFT(RIGHT($L$1,11),10),1)/100000000)))</f>
        <v>24.790370352199997</v>
      </c>
      <c r="M2636" s="36">
        <f t="shared" ca="1" si="209"/>
        <v>1.6300467957758404</v>
      </c>
      <c r="N2636" s="37" t="str">
        <f ca="1">IF(E2636="","",IF(ISERROR([1]!EM_S_EST_NETPROFIT(E2636,行业估值!$E$6,deadline)/100000000),"-",[1]!EM_S_EST_NETPROFIT(E2636,行业估值!$E$6,deadline)/100000000))</f>
        <v>-</v>
      </c>
      <c r="O2636" s="36" t="str">
        <f t="shared" ca="1" si="210"/>
        <v>-</v>
      </c>
      <c r="T2636" s="64" t="s">
        <v>5163</v>
      </c>
      <c r="U2636" s="64" t="s">
        <v>5164</v>
      </c>
    </row>
    <row r="2637" spans="4:21">
      <c r="D2637" s="45" t="str">
        <f>IF(AND(行业估值!$B$39=$G2637,COUNTIF($G$2:$G$2552,$G2637)&gt;=1),COUNTIF($G$2:G2637,$G2637),"")</f>
        <v/>
      </c>
      <c r="E2637" s="65" t="str">
        <f t="shared" si="211"/>
        <v>600555.SH</v>
      </c>
      <c r="F2637" s="65" t="str">
        <f t="shared" si="212"/>
        <v>海航创新</v>
      </c>
      <c r="G2637" s="34" t="str">
        <f>IF(E2637="","",IF(行业估值!$C$5="申万行业",[1]!EM_S_INFO_INDUSTRY_SW2014(E2637,"1"),IF(行业估值!$C$5="证监会行业",[1]!EM_S_INFO_INDUSTRY_CSRC1(E2637,"1"),[1]!EM_S_INFO_INDUSTRY_EM2016(E2637,"1"))))</f>
        <v>休闲、生活及专业服务</v>
      </c>
      <c r="H2637" s="34" t="str">
        <f>IF(E2637="","",IF($H$1="上证50",[1]!EM_S_INFO_COMPINDEX(E2637,"000016"),"")&amp;IF($H$1="上证180",[1]!EM_S_INFO_COMPINDEX(E2637,"000010"),"")&amp;IF($H$1="沪深300",[1]!EM_S_INFO_COMPINDEX(E2637,"000300"),"")&amp;IF(AND($H$1="上证A股",RIGHT(E2637,2)="SH"),"是","")&amp;IF(AND($H$1="深证A股",RIGHT(E2637,2)="SZ"),"是","")&amp;IF(AND($H$1="创业板",LEFT(E2637,1)-3=0),"是","")&amp;IF(AND($H$1="全部A股",E2637&lt;&gt;0),"是","")&amp;IF(AND($H$1="中小板",LEFT(E2637,3)="002"),"是",""))</f>
        <v>是</v>
      </c>
      <c r="I2637" s="46">
        <f ca="1">IF(E2637="","",IF(OR([1]!EM_S_VAL_MV(E2637,deadline)="",[1]!EM_S_VAL_MV(E2637,deadline)="--",[1]!EM_S_VAL_MV(E2637,deadline)="null"),0,[1]!EM_S_VAL_MV(E2637,deadline)/100000000))</f>
        <v>28.9377</v>
      </c>
      <c r="J2637" s="46">
        <f ca="1">IF(E2637="","",IF(RIGHT(LEFT($J$1,6),3)="TTM",[1]!EM_S_FA_PROFIT_TTM(E2637,LEFT(RIGHT($J$1,11),10),1)/100000000,[1]!EM_S_STM07_IS(E2637,61,LEFT(RIGHT($J$1,5),4)&amp;"-12-31",1)/100000000))</f>
        <v>-2.3762687257000001</v>
      </c>
      <c r="K2637" s="36">
        <f t="shared" ca="1" si="208"/>
        <v>-12.177789358177723</v>
      </c>
      <c r="L2637" s="46">
        <f ca="1">IF(E2637="","",IF(ISERROR(IF(行业估值!$E$7="最新年报",[1]!EM_S_STM07_BS(E2637,140,LEFT(RIGHT($L$1,5),4)&amp;"-12-31",1)/100000000,[1]!EM_S_STM07_BS(E2637,140,LEFT(RIGHT($L$1,11),10),1)/100000000)),0,IF(行业估值!$E$7="最新年报",[1]!EM_S_STM07_BS(E2637,140,LEFT(RIGHT($L$1,5),4)&amp;"-12-31",1)/100000000,[1]!EM_S_STM07_BS(E2637,140,LEFT(RIGHT($L$1,11),10),1)/100000000)))</f>
        <v>13.324643546199999</v>
      </c>
      <c r="M2637" s="36">
        <f t="shared" ca="1" si="209"/>
        <v>2.171742898762393</v>
      </c>
      <c r="N2637" s="37" t="str">
        <f ca="1">IF(E2637="","",IF(ISERROR([1]!EM_S_EST_NETPROFIT(E2637,行业估值!$E$6,deadline)/100000000),"-",[1]!EM_S_EST_NETPROFIT(E2637,行业估值!$E$6,deadline)/100000000))</f>
        <v>-</v>
      </c>
      <c r="O2637" s="36" t="str">
        <f t="shared" ca="1" si="210"/>
        <v>-</v>
      </c>
      <c r="T2637" s="64" t="s">
        <v>5165</v>
      </c>
      <c r="U2637" s="64" t="s">
        <v>5166</v>
      </c>
    </row>
    <row r="2638" spans="4:21">
      <c r="D2638" s="45" t="str">
        <f>IF(AND(行业估值!$B$39=$G2638,COUNTIF($G$2:$G$2552,$G2638)&gt;=1),COUNTIF($G$2:G2638,$G2638),"")</f>
        <v/>
      </c>
      <c r="E2638" s="65" t="str">
        <f t="shared" si="211"/>
        <v>600556.SH</v>
      </c>
      <c r="F2638" s="65" t="str">
        <f t="shared" si="212"/>
        <v>ST慧球</v>
      </c>
      <c r="G2638" s="34" t="str">
        <f>IF(E2638="","",IF(行业估值!$C$5="申万行业",[1]!EM_S_INFO_INDUSTRY_SW2014(E2638,"1"),IF(行业估值!$C$5="证监会行业",[1]!EM_S_INFO_INDUSTRY_CSRC1(E2638,"1"),[1]!EM_S_INFO_INDUSTRY_EM2016(E2638,"1"))))</f>
        <v>综合</v>
      </c>
      <c r="H2638" s="34" t="str">
        <f>IF(E2638="","",IF($H$1="上证50",[1]!EM_S_INFO_COMPINDEX(E2638,"000016"),"")&amp;IF($H$1="上证180",[1]!EM_S_INFO_COMPINDEX(E2638,"000010"),"")&amp;IF($H$1="沪深300",[1]!EM_S_INFO_COMPINDEX(E2638,"000300"),"")&amp;IF(AND($H$1="上证A股",RIGHT(E2638,2)="SH"),"是","")&amp;IF(AND($H$1="深证A股",RIGHT(E2638,2)="SZ"),"是","")&amp;IF(AND($H$1="创业板",LEFT(E2638,1)-3=0),"是","")&amp;IF(AND($H$1="全部A股",E2638&lt;&gt;0),"是","")&amp;IF(AND($H$1="中小板",LEFT(E2638,3)="002"),"是",""))</f>
        <v>是</v>
      </c>
      <c r="I2638" s="46">
        <f ca="1">IF(E2638="","",IF(OR([1]!EM_S_VAL_MV(E2638,deadline)="",[1]!EM_S_VAL_MV(E2638,deadline)="--",[1]!EM_S_VAL_MV(E2638,deadline)="null"),0,[1]!EM_S_VAL_MV(E2638,deadline)/100000000))</f>
        <v>36.597376731600001</v>
      </c>
      <c r="J2638" s="46">
        <f ca="1">IF(E2638="","",IF(RIGHT(LEFT($J$1,6),3)="TTM",[1]!EM_S_FA_PROFIT_TTM(E2638,LEFT(RIGHT($J$1,11),10),1)/100000000,[1]!EM_S_STM07_IS(E2638,61,LEFT(RIGHT($J$1,5),4)&amp;"-12-31",1)/100000000))</f>
        <v>-1.1024347725000001</v>
      </c>
      <c r="K2638" s="36">
        <f t="shared" ca="1" si="208"/>
        <v>-33.196863564642321</v>
      </c>
      <c r="L2638" s="46">
        <f ca="1">IF(E2638="","",IF(ISERROR(IF(行业估值!$E$7="最新年报",[1]!EM_S_STM07_BS(E2638,140,LEFT(RIGHT($L$1,5),4)&amp;"-12-31",1)/100000000,[1]!EM_S_STM07_BS(E2638,140,LEFT(RIGHT($L$1,11),10),1)/100000000)),0,IF(行业估值!$E$7="最新年报",[1]!EM_S_STM07_BS(E2638,140,LEFT(RIGHT($L$1,5),4)&amp;"-12-31",1)/100000000,[1]!EM_S_STM07_BS(E2638,140,LEFT(RIGHT($L$1,11),10),1)/100000000)))</f>
        <v>-0.44753911600000001</v>
      </c>
      <c r="M2638" s="36">
        <f t="shared" ca="1" si="209"/>
        <v>-81.774699513863268</v>
      </c>
      <c r="N2638" s="37">
        <f ca="1">IF(E2638="","",IF(ISERROR([1]!EM_S_EST_NETPROFIT(E2638,行业估值!$E$6,deadline)/100000000),"-",[1]!EM_S_EST_NETPROFIT(E2638,行业估值!$E$6,deadline)/100000000))</f>
        <v>2.4773999999999998</v>
      </c>
      <c r="O2638" s="36">
        <f t="shared" ca="1" si="210"/>
        <v>14.772494038750304</v>
      </c>
      <c r="T2638" s="64" t="s">
        <v>5167</v>
      </c>
      <c r="U2638" s="64" t="s">
        <v>5168</v>
      </c>
    </row>
    <row r="2639" spans="4:21">
      <c r="D2639" s="45" t="str">
        <f>IF(AND(行业估值!$B$39=$G2639,COUNTIF($G$2:$G$2552,$G2639)&gt;=1),COUNTIF($G$2:G2639,$G2639),"")</f>
        <v/>
      </c>
      <c r="E2639" s="65" t="str">
        <f t="shared" si="211"/>
        <v>600557.SH</v>
      </c>
      <c r="F2639" s="65" t="str">
        <f t="shared" si="212"/>
        <v>康缘药业</v>
      </c>
      <c r="G2639" s="34" t="str">
        <f>IF(E2639="","",IF(行业估值!$C$5="申万行业",[1]!EM_S_INFO_INDUSTRY_SW2014(E2639,"1"),IF(行业估值!$C$5="证监会行业",[1]!EM_S_INFO_INDUSTRY_CSRC1(E2639,"1"),[1]!EM_S_INFO_INDUSTRY_EM2016(E2639,"1"))))</f>
        <v>医药生物</v>
      </c>
      <c r="H2639" s="34" t="str">
        <f>IF(E2639="","",IF($H$1="上证50",[1]!EM_S_INFO_COMPINDEX(E2639,"000016"),"")&amp;IF($H$1="上证180",[1]!EM_S_INFO_COMPINDEX(E2639,"000010"),"")&amp;IF($H$1="沪深300",[1]!EM_S_INFO_COMPINDEX(E2639,"000300"),"")&amp;IF(AND($H$1="上证A股",RIGHT(E2639,2)="SH"),"是","")&amp;IF(AND($H$1="深证A股",RIGHT(E2639,2)="SZ"),"是","")&amp;IF(AND($H$1="创业板",LEFT(E2639,1)-3=0),"是","")&amp;IF(AND($H$1="全部A股",E2639&lt;&gt;0),"是","")&amp;IF(AND($H$1="中小板",LEFT(E2639,3)="002"),"是",""))</f>
        <v>是</v>
      </c>
      <c r="I2639" s="46">
        <f ca="1">IF(E2639="","",IF(OR([1]!EM_S_VAL_MV(E2639,deadline)="",[1]!EM_S_VAL_MV(E2639,deadline)="--",[1]!EM_S_VAL_MV(E2639,deadline)="null"),0,[1]!EM_S_VAL_MV(E2639,deadline)/100000000))</f>
        <v>87.272088793600005</v>
      </c>
      <c r="J2639" s="46">
        <f ca="1">IF(E2639="","",IF(RIGHT(LEFT($J$1,6),3)="TTM",[1]!EM_S_FA_PROFIT_TTM(E2639,LEFT(RIGHT($J$1,11),10),1)/100000000,[1]!EM_S_STM07_IS(E2639,61,LEFT(RIGHT($J$1,5),4)&amp;"-12-31",1)/100000000))</f>
        <v>5.0517648147000003</v>
      </c>
      <c r="K2639" s="36">
        <f t="shared" ca="1" si="208"/>
        <v>17.275564479892097</v>
      </c>
      <c r="L2639" s="46">
        <f ca="1">IF(E2639="","",IF(ISERROR(IF(行业估值!$E$7="最新年报",[1]!EM_S_STM07_BS(E2639,140,LEFT(RIGHT($L$1,5),4)&amp;"-12-31",1)/100000000,[1]!EM_S_STM07_BS(E2639,140,LEFT(RIGHT($L$1,11),10),1)/100000000)),0,IF(行业估值!$E$7="最新年报",[1]!EM_S_STM07_BS(E2639,140,LEFT(RIGHT($L$1,5),4)&amp;"-12-31",1)/100000000,[1]!EM_S_STM07_BS(E2639,140,LEFT(RIGHT($L$1,11),10),1)/100000000)))</f>
        <v>38.110390981599998</v>
      </c>
      <c r="M2639" s="36">
        <f t="shared" ca="1" si="209"/>
        <v>2.289981460324972</v>
      </c>
      <c r="N2639" s="37">
        <f ca="1">IF(E2639="","",IF(ISERROR([1]!EM_S_EST_NETPROFIT(E2639,行业估值!$E$6,deadline)/100000000),"-",[1]!EM_S_EST_NETPROFIT(E2639,行业估值!$E$6,deadline)/100000000))</f>
        <v>5.2137799999999999</v>
      </c>
      <c r="O2639" s="36">
        <f t="shared" ca="1" si="210"/>
        <v>16.738736347448494</v>
      </c>
      <c r="T2639" s="64" t="s">
        <v>5169</v>
      </c>
      <c r="U2639" s="64" t="s">
        <v>5170</v>
      </c>
    </row>
    <row r="2640" spans="4:21">
      <c r="D2640" s="45">
        <f>IF(AND(行业估值!$B$39=$G2640,COUNTIF($G$2:$G$2552,$G2640)&gt;=1),COUNTIF($G$2:G2640,$G2640),"")</f>
        <v>244</v>
      </c>
      <c r="E2640" s="65" t="str">
        <f t="shared" si="211"/>
        <v>600558.SH</v>
      </c>
      <c r="F2640" s="65" t="str">
        <f t="shared" si="212"/>
        <v>大西洋</v>
      </c>
      <c r="G2640" s="34" t="str">
        <f>IF(E2640="","",IF(行业估值!$C$5="申万行业",[1]!EM_S_INFO_INDUSTRY_SW2014(E2640,"1"),IF(行业估值!$C$5="证监会行业",[1]!EM_S_INFO_INDUSTRY_CSRC1(E2640,"1"),[1]!EM_S_INFO_INDUSTRY_EM2016(E2640,"1"))))</f>
        <v>机械设备</v>
      </c>
      <c r="H2640" s="34" t="str">
        <f>IF(E2640="","",IF($H$1="上证50",[1]!EM_S_INFO_COMPINDEX(E2640,"000016"),"")&amp;IF($H$1="上证180",[1]!EM_S_INFO_COMPINDEX(E2640,"000010"),"")&amp;IF($H$1="沪深300",[1]!EM_S_INFO_COMPINDEX(E2640,"000300"),"")&amp;IF(AND($H$1="上证A股",RIGHT(E2640,2)="SH"),"是","")&amp;IF(AND($H$1="深证A股",RIGHT(E2640,2)="SZ"),"是","")&amp;IF(AND($H$1="创业板",LEFT(E2640,1)-3=0),"是","")&amp;IF(AND($H$1="全部A股",E2640&lt;&gt;0),"是","")&amp;IF(AND($H$1="中小板",LEFT(E2640,3)="002"),"是",""))</f>
        <v>是</v>
      </c>
      <c r="I2640" s="46">
        <f ca="1">IF(E2640="","",IF(OR([1]!EM_S_VAL_MV(E2640,deadline)="",[1]!EM_S_VAL_MV(E2640,deadline)="--",[1]!EM_S_VAL_MV(E2640,deadline)="null"),0,[1]!EM_S_VAL_MV(E2640,deadline)/100000000))</f>
        <v>27.646228794799999</v>
      </c>
      <c r="J2640" s="46">
        <f ca="1">IF(E2640="","",IF(RIGHT(LEFT($J$1,6),3)="TTM",[1]!EM_S_FA_PROFIT_TTM(E2640,LEFT(RIGHT($J$1,11),10),1)/100000000,[1]!EM_S_STM07_IS(E2640,61,LEFT(RIGHT($J$1,5),4)&amp;"-12-31",1)/100000000))</f>
        <v>0.3873608824</v>
      </c>
      <c r="K2640" s="36">
        <f t="shared" ca="1" si="208"/>
        <v>71.370729598482555</v>
      </c>
      <c r="L2640" s="46">
        <f ca="1">IF(E2640="","",IF(ISERROR(IF(行业估值!$E$7="最新年报",[1]!EM_S_STM07_BS(E2640,140,LEFT(RIGHT($L$1,5),4)&amp;"-12-31",1)/100000000,[1]!EM_S_STM07_BS(E2640,140,LEFT(RIGHT($L$1,11),10),1)/100000000)),0,IF(行业估值!$E$7="最新年报",[1]!EM_S_STM07_BS(E2640,140,LEFT(RIGHT($L$1,5),4)&amp;"-12-31",1)/100000000,[1]!EM_S_STM07_BS(E2640,140,LEFT(RIGHT($L$1,11),10),1)/100000000)))</f>
        <v>19.373914563099998</v>
      </c>
      <c r="M2640" s="36">
        <f t="shared" ca="1" si="209"/>
        <v>1.4269820745186748</v>
      </c>
      <c r="N2640" s="37" t="str">
        <f ca="1">IF(E2640="","",IF(ISERROR([1]!EM_S_EST_NETPROFIT(E2640,行业估值!$E$6,deadline)/100000000),"-",[1]!EM_S_EST_NETPROFIT(E2640,行业估值!$E$6,deadline)/100000000))</f>
        <v>-</v>
      </c>
      <c r="O2640" s="36" t="str">
        <f t="shared" ca="1" si="210"/>
        <v>-</v>
      </c>
      <c r="T2640" s="64" t="s">
        <v>5171</v>
      </c>
      <c r="U2640" s="64" t="s">
        <v>5172</v>
      </c>
    </row>
    <row r="2641" spans="4:21">
      <c r="D2641" s="45" t="str">
        <f>IF(AND(行业估值!$B$39=$G2641,COUNTIF($G$2:$G$2552,$G2641)&gt;=1),COUNTIF($G$2:G2641,$G2641),"")</f>
        <v/>
      </c>
      <c r="E2641" s="65" t="str">
        <f t="shared" si="211"/>
        <v>600559.SH</v>
      </c>
      <c r="F2641" s="65" t="str">
        <f t="shared" si="212"/>
        <v>老白干酒</v>
      </c>
      <c r="G2641" s="34" t="str">
        <f>IF(E2641="","",IF(行业估值!$C$5="申万行业",[1]!EM_S_INFO_INDUSTRY_SW2014(E2641,"1"),IF(行业估值!$C$5="证监会行业",[1]!EM_S_INFO_INDUSTRY_CSRC1(E2641,"1"),[1]!EM_S_INFO_INDUSTRY_EM2016(E2641,"1"))))</f>
        <v>食品饮料</v>
      </c>
      <c r="H2641" s="34" t="str">
        <f>IF(E2641="","",IF($H$1="上证50",[1]!EM_S_INFO_COMPINDEX(E2641,"000016"),"")&amp;IF($H$1="上证180",[1]!EM_S_INFO_COMPINDEX(E2641,"000010"),"")&amp;IF($H$1="沪深300",[1]!EM_S_INFO_COMPINDEX(E2641,"000300"),"")&amp;IF(AND($H$1="上证A股",RIGHT(E2641,2)="SH"),"是","")&amp;IF(AND($H$1="深证A股",RIGHT(E2641,2)="SZ"),"是","")&amp;IF(AND($H$1="创业板",LEFT(E2641,1)-3=0),"是","")&amp;IF(AND($H$1="全部A股",E2641&lt;&gt;0),"是","")&amp;IF(AND($H$1="中小板",LEFT(E2641,3)="002"),"是",""))</f>
        <v>是</v>
      </c>
      <c r="I2641" s="46">
        <f ca="1">IF(E2641="","",IF(OR([1]!EM_S_VAL_MV(E2641,deadline)="",[1]!EM_S_VAL_MV(E2641,deadline)="--",[1]!EM_S_VAL_MV(E2641,deadline)="null"),0,[1]!EM_S_VAL_MV(E2641,deadline)/100000000))</f>
        <v>99.778363772800006</v>
      </c>
      <c r="J2641" s="46">
        <f ca="1">IF(E2641="","",IF(RIGHT(LEFT($J$1,6),3)="TTM",[1]!EM_S_FA_PROFIT_TTM(E2641,LEFT(RIGHT($J$1,11),10),1)/100000000,[1]!EM_S_STM07_IS(E2641,61,LEFT(RIGHT($J$1,5),4)&amp;"-12-31",1)/100000000))</f>
        <v>3.7736238049000002</v>
      </c>
      <c r="K2641" s="36">
        <f t="shared" ca="1" si="208"/>
        <v>26.440993838134879</v>
      </c>
      <c r="L2641" s="46">
        <f ca="1">IF(E2641="","",IF(ISERROR(IF(行业估值!$E$7="最新年报",[1]!EM_S_STM07_BS(E2641,140,LEFT(RIGHT($L$1,5),4)&amp;"-12-31",1)/100000000,[1]!EM_S_STM07_BS(E2641,140,LEFT(RIGHT($L$1,11),10),1)/100000000)),0,IF(行业估值!$E$7="最新年报",[1]!EM_S_STM07_BS(E2641,140,LEFT(RIGHT($L$1,5),4)&amp;"-12-31",1)/100000000,[1]!EM_S_STM07_BS(E2641,140,LEFT(RIGHT($L$1,11),10),1)/100000000)))</f>
        <v>31.559293494600002</v>
      </c>
      <c r="M2641" s="36">
        <f t="shared" ca="1" si="209"/>
        <v>3.1616158894644686</v>
      </c>
      <c r="N2641" s="37">
        <f ca="1">IF(E2641="","",IF(ISERROR([1]!EM_S_EST_NETPROFIT(E2641,行业估值!$E$6,deadline)/100000000),"-",[1]!EM_S_EST_NETPROFIT(E2641,行业估值!$E$6,deadline)/100000000))</f>
        <v>4.1986400000000001</v>
      </c>
      <c r="O2641" s="36">
        <f t="shared" ca="1" si="210"/>
        <v>23.764448433969097</v>
      </c>
      <c r="T2641" s="64" t="s">
        <v>5173</v>
      </c>
      <c r="U2641" s="64" t="s">
        <v>5174</v>
      </c>
    </row>
    <row r="2642" spans="4:21">
      <c r="D2642" s="45">
        <f>IF(AND(行业估值!$B$39=$G2642,COUNTIF($G$2:$G$2552,$G2642)&gt;=1),COUNTIF($G$2:G2642,$G2642),"")</f>
        <v>245</v>
      </c>
      <c r="E2642" s="65" t="str">
        <f t="shared" si="211"/>
        <v>600560.SH</v>
      </c>
      <c r="F2642" s="65" t="str">
        <f t="shared" si="212"/>
        <v>金自天正</v>
      </c>
      <c r="G2642" s="34" t="str">
        <f>IF(E2642="","",IF(行业估值!$C$5="申万行业",[1]!EM_S_INFO_INDUSTRY_SW2014(E2642,"1"),IF(行业估值!$C$5="证监会行业",[1]!EM_S_INFO_INDUSTRY_CSRC1(E2642,"1"),[1]!EM_S_INFO_INDUSTRY_EM2016(E2642,"1"))))</f>
        <v>机械设备</v>
      </c>
      <c r="H2642" s="34" t="str">
        <f>IF(E2642="","",IF($H$1="上证50",[1]!EM_S_INFO_COMPINDEX(E2642,"000016"),"")&amp;IF($H$1="上证180",[1]!EM_S_INFO_COMPINDEX(E2642,"000010"),"")&amp;IF($H$1="沪深300",[1]!EM_S_INFO_COMPINDEX(E2642,"000300"),"")&amp;IF(AND($H$1="上证A股",RIGHT(E2642,2)="SH"),"是","")&amp;IF(AND($H$1="深证A股",RIGHT(E2642,2)="SZ"),"是","")&amp;IF(AND($H$1="创业板",LEFT(E2642,1)-3=0),"是","")&amp;IF(AND($H$1="全部A股",E2642&lt;&gt;0),"是","")&amp;IF(AND($H$1="中小板",LEFT(E2642,3)="002"),"是",""))</f>
        <v>是</v>
      </c>
      <c r="I2642" s="46">
        <f ca="1">IF(E2642="","",IF(OR([1]!EM_S_VAL_MV(E2642,deadline)="",[1]!EM_S_VAL_MV(E2642,deadline)="--",[1]!EM_S_VAL_MV(E2642,deadline)="null"),0,[1]!EM_S_VAL_MV(E2642,deadline)/100000000))</f>
        <v>18.338930999999999</v>
      </c>
      <c r="J2642" s="46">
        <f ca="1">IF(E2642="","",IF(RIGHT(LEFT($J$1,6),3)="TTM",[1]!EM_S_FA_PROFIT_TTM(E2642,LEFT(RIGHT($J$1,11),10),1)/100000000,[1]!EM_S_STM07_IS(E2642,61,LEFT(RIGHT($J$1,5),4)&amp;"-12-31",1)/100000000))</f>
        <v>0.30862682930000002</v>
      </c>
      <c r="K2642" s="36">
        <f t="shared" ca="1" si="208"/>
        <v>59.421052413345706</v>
      </c>
      <c r="L2642" s="46">
        <f ca="1">IF(E2642="","",IF(ISERROR(IF(行业估值!$E$7="最新年报",[1]!EM_S_STM07_BS(E2642,140,LEFT(RIGHT($L$1,5),4)&amp;"-12-31",1)/100000000,[1]!EM_S_STM07_BS(E2642,140,LEFT(RIGHT($L$1,11),10),1)/100000000)),0,IF(行业估值!$E$7="最新年报",[1]!EM_S_STM07_BS(E2642,140,LEFT(RIGHT($L$1,5),4)&amp;"-12-31",1)/100000000,[1]!EM_S_STM07_BS(E2642,140,LEFT(RIGHT($L$1,11),10),1)/100000000)))</f>
        <v>7.7591767199000001</v>
      </c>
      <c r="M2642" s="36">
        <f t="shared" ca="1" si="209"/>
        <v>2.3635150560453209</v>
      </c>
      <c r="N2642" s="37" t="str">
        <f ca="1">IF(E2642="","",IF(ISERROR([1]!EM_S_EST_NETPROFIT(E2642,行业估值!$E$6,deadline)/100000000),"-",[1]!EM_S_EST_NETPROFIT(E2642,行业估值!$E$6,deadline)/100000000))</f>
        <v>-</v>
      </c>
      <c r="O2642" s="36" t="str">
        <f t="shared" ca="1" si="210"/>
        <v>-</v>
      </c>
      <c r="T2642" s="64" t="s">
        <v>5175</v>
      </c>
      <c r="U2642" s="64" t="s">
        <v>5176</v>
      </c>
    </row>
    <row r="2643" spans="4:21">
      <c r="D2643" s="45" t="str">
        <f>IF(AND(行业估值!$B$39=$G2643,COUNTIF($G$2:$G$2552,$G2643)&gt;=1),COUNTIF($G$2:G2643,$G2643),"")</f>
        <v/>
      </c>
      <c r="E2643" s="65" t="str">
        <f t="shared" si="211"/>
        <v>600561.SH</v>
      </c>
      <c r="F2643" s="65" t="str">
        <f t="shared" si="212"/>
        <v>江西长运</v>
      </c>
      <c r="G2643" s="34" t="str">
        <f>IF(E2643="","",IF(行业估值!$C$5="申万行业",[1]!EM_S_INFO_INDUSTRY_SW2014(E2643,"1"),IF(行业估值!$C$5="证监会行业",[1]!EM_S_INFO_INDUSTRY_CSRC1(E2643,"1"),[1]!EM_S_INFO_INDUSTRY_EM2016(E2643,"1"))))</f>
        <v>交通运输</v>
      </c>
      <c r="H2643" s="34" t="str">
        <f>IF(E2643="","",IF($H$1="上证50",[1]!EM_S_INFO_COMPINDEX(E2643,"000016"),"")&amp;IF($H$1="上证180",[1]!EM_S_INFO_COMPINDEX(E2643,"000010"),"")&amp;IF($H$1="沪深300",[1]!EM_S_INFO_COMPINDEX(E2643,"000300"),"")&amp;IF(AND($H$1="上证A股",RIGHT(E2643,2)="SH"),"是","")&amp;IF(AND($H$1="深证A股",RIGHT(E2643,2)="SZ"),"是","")&amp;IF(AND($H$1="创业板",LEFT(E2643,1)-3=0),"是","")&amp;IF(AND($H$1="全部A股",E2643&lt;&gt;0),"是","")&amp;IF(AND($H$1="中小板",LEFT(E2643,3)="002"),"是",""))</f>
        <v>是</v>
      </c>
      <c r="I2643" s="46">
        <f ca="1">IF(E2643="","",IF(OR([1]!EM_S_VAL_MV(E2643,deadline)="",[1]!EM_S_VAL_MV(E2643,deadline)="--",[1]!EM_S_VAL_MV(E2643,deadline)="null"),0,[1]!EM_S_VAL_MV(E2643,deadline)/100000000))</f>
        <v>13.607473600000001</v>
      </c>
      <c r="J2643" s="46">
        <f ca="1">IF(E2643="","",IF(RIGHT(LEFT($J$1,6),3)="TTM",[1]!EM_S_FA_PROFIT_TTM(E2643,LEFT(RIGHT($J$1,11),10),1)/100000000,[1]!EM_S_STM07_IS(E2643,61,LEFT(RIGHT($J$1,5),4)&amp;"-12-31",1)/100000000))</f>
        <v>0.38968341429999998</v>
      </c>
      <c r="K2643" s="36">
        <f t="shared" ca="1" si="208"/>
        <v>34.919303980241281</v>
      </c>
      <c r="L2643" s="46">
        <f ca="1">IF(E2643="","",IF(ISERROR(IF(行业估值!$E$7="最新年报",[1]!EM_S_STM07_BS(E2643,140,LEFT(RIGHT($L$1,5),4)&amp;"-12-31",1)/100000000,[1]!EM_S_STM07_BS(E2643,140,LEFT(RIGHT($L$1,11),10),1)/100000000)),0,IF(行业估值!$E$7="最新年报",[1]!EM_S_STM07_BS(E2643,140,LEFT(RIGHT($L$1,5),4)&amp;"-12-31",1)/100000000,[1]!EM_S_STM07_BS(E2643,140,LEFT(RIGHT($L$1,11),10),1)/100000000)))</f>
        <v>14.2087506865</v>
      </c>
      <c r="M2643" s="36">
        <f t="shared" ca="1" si="209"/>
        <v>0.95768262109973645</v>
      </c>
      <c r="N2643" s="37" t="str">
        <f ca="1">IF(E2643="","",IF(ISERROR([1]!EM_S_EST_NETPROFIT(E2643,行业估值!$E$6,deadline)/100000000),"-",[1]!EM_S_EST_NETPROFIT(E2643,行业估值!$E$6,deadline)/100000000))</f>
        <v>-</v>
      </c>
      <c r="O2643" s="36" t="str">
        <f t="shared" ca="1" si="210"/>
        <v>-</v>
      </c>
      <c r="T2643" s="64" t="s">
        <v>5177</v>
      </c>
      <c r="U2643" s="64" t="s">
        <v>5178</v>
      </c>
    </row>
    <row r="2644" spans="4:21">
      <c r="D2644" s="45" t="str">
        <f>IF(AND(行业估值!$B$39=$G2644,COUNTIF($G$2:$G$2552,$G2644)&gt;=1),COUNTIF($G$2:G2644,$G2644),"")</f>
        <v/>
      </c>
      <c r="E2644" s="65" t="str">
        <f t="shared" si="211"/>
        <v>600562.SH</v>
      </c>
      <c r="F2644" s="65" t="str">
        <f t="shared" si="212"/>
        <v>国睿科技</v>
      </c>
      <c r="G2644" s="34" t="str">
        <f>IF(E2644="","",IF(行业估值!$C$5="申万行业",[1]!EM_S_INFO_INDUSTRY_SW2014(E2644,"1"),IF(行业估值!$C$5="证监会行业",[1]!EM_S_INFO_INDUSTRY_CSRC1(E2644,"1"),[1]!EM_S_INFO_INDUSTRY_EM2016(E2644,"1"))))</f>
        <v>电子设备</v>
      </c>
      <c r="H2644" s="34" t="str">
        <f>IF(E2644="","",IF($H$1="上证50",[1]!EM_S_INFO_COMPINDEX(E2644,"000016"),"")&amp;IF($H$1="上证180",[1]!EM_S_INFO_COMPINDEX(E2644,"000010"),"")&amp;IF($H$1="沪深300",[1]!EM_S_INFO_COMPINDEX(E2644,"000300"),"")&amp;IF(AND($H$1="上证A股",RIGHT(E2644,2)="SH"),"是","")&amp;IF(AND($H$1="深证A股",RIGHT(E2644,2)="SZ"),"是","")&amp;IF(AND($H$1="创业板",LEFT(E2644,1)-3=0),"是","")&amp;IF(AND($H$1="全部A股",E2644&lt;&gt;0),"是","")&amp;IF(AND($H$1="中小板",LEFT(E2644,3)="002"),"是",""))</f>
        <v>是</v>
      </c>
      <c r="I2644" s="46">
        <f ca="1">IF(E2644="","",IF(OR([1]!EM_S_VAL_MV(E2644,deadline)="",[1]!EM_S_VAL_MV(E2644,deadline)="--",[1]!EM_S_VAL_MV(E2644,deadline)="null"),0,[1]!EM_S_VAL_MV(E2644,deadline)/100000000))</f>
        <v>84.141817208800006</v>
      </c>
      <c r="J2644" s="46">
        <f ca="1">IF(E2644="","",IF(RIGHT(LEFT($J$1,6),3)="TTM",[1]!EM_S_FA_PROFIT_TTM(E2644,LEFT(RIGHT($J$1,11),10),1)/100000000,[1]!EM_S_STM07_IS(E2644,61,LEFT(RIGHT($J$1,5),4)&amp;"-12-31",1)/100000000))</f>
        <v>0.33258567920000004</v>
      </c>
      <c r="K2644" s="36">
        <f t="shared" ca="1" si="208"/>
        <v>252.99290520023087</v>
      </c>
      <c r="L2644" s="46">
        <f ca="1">IF(E2644="","",IF(ISERROR(IF(行业估值!$E$7="最新年报",[1]!EM_S_STM07_BS(E2644,140,LEFT(RIGHT($L$1,5),4)&amp;"-12-31",1)/100000000,[1]!EM_S_STM07_BS(E2644,140,LEFT(RIGHT($L$1,11),10),1)/100000000)),0,IF(行业估值!$E$7="最新年报",[1]!EM_S_STM07_BS(E2644,140,LEFT(RIGHT($L$1,5),4)&amp;"-12-31",1)/100000000,[1]!EM_S_STM07_BS(E2644,140,LEFT(RIGHT($L$1,11),10),1)/100000000)))</f>
        <v>17.891021304200002</v>
      </c>
      <c r="M2644" s="36">
        <f t="shared" ca="1" si="209"/>
        <v>4.7030192283683281</v>
      </c>
      <c r="N2644" s="37">
        <f ca="1">IF(E2644="","",IF(ISERROR([1]!EM_S_EST_NETPROFIT(E2644,行业估值!$E$6,deadline)/100000000),"-",[1]!EM_S_EST_NETPROFIT(E2644,行业估值!$E$6,deadline)/100000000))</f>
        <v>1.0755600000000001</v>
      </c>
      <c r="O2644" s="36">
        <f t="shared" ca="1" si="210"/>
        <v>78.230705129235005</v>
      </c>
      <c r="T2644" s="64" t="s">
        <v>5179</v>
      </c>
      <c r="U2644" s="64" t="s">
        <v>5180</v>
      </c>
    </row>
    <row r="2645" spans="4:21">
      <c r="D2645" s="45" t="str">
        <f>IF(AND(行业估值!$B$39=$G2645,COUNTIF($G$2:$G$2552,$G2645)&gt;=1),COUNTIF($G$2:G2645,$G2645),"")</f>
        <v/>
      </c>
      <c r="E2645" s="65" t="str">
        <f t="shared" si="211"/>
        <v>600563.SH</v>
      </c>
      <c r="F2645" s="65" t="str">
        <f t="shared" si="212"/>
        <v>法拉电子</v>
      </c>
      <c r="G2645" s="34" t="str">
        <f>IF(E2645="","",IF(行业估值!$C$5="申万行业",[1]!EM_S_INFO_INDUSTRY_SW2014(E2645,"1"),IF(行业估值!$C$5="证监会行业",[1]!EM_S_INFO_INDUSTRY_CSRC1(E2645,"1"),[1]!EM_S_INFO_INDUSTRY_EM2016(E2645,"1"))))</f>
        <v>电子设备</v>
      </c>
      <c r="H2645" s="34" t="str">
        <f>IF(E2645="","",IF($H$1="上证50",[1]!EM_S_INFO_COMPINDEX(E2645,"000016"),"")&amp;IF($H$1="上证180",[1]!EM_S_INFO_COMPINDEX(E2645,"000010"),"")&amp;IF($H$1="沪深300",[1]!EM_S_INFO_COMPINDEX(E2645,"000300"),"")&amp;IF(AND($H$1="上证A股",RIGHT(E2645,2)="SH"),"是","")&amp;IF(AND($H$1="深证A股",RIGHT(E2645,2)="SZ"),"是","")&amp;IF(AND($H$1="创业板",LEFT(E2645,1)-3=0),"是","")&amp;IF(AND($H$1="全部A股",E2645&lt;&gt;0),"是","")&amp;IF(AND($H$1="中小板",LEFT(E2645,3)="002"),"是",""))</f>
        <v>是</v>
      </c>
      <c r="I2645" s="46">
        <f ca="1">IF(E2645="","",IF(OR([1]!EM_S_VAL_MV(E2645,deadline)="",[1]!EM_S_VAL_MV(E2645,deadline)="--",[1]!EM_S_VAL_MV(E2645,deadline)="null"),0,[1]!EM_S_VAL_MV(E2645,deadline)/100000000))</f>
        <v>93.33</v>
      </c>
      <c r="J2645" s="46">
        <f ca="1">IF(E2645="","",IF(RIGHT(LEFT($J$1,6),3)="TTM",[1]!EM_S_FA_PROFIT_TTM(E2645,LEFT(RIGHT($J$1,11),10),1)/100000000,[1]!EM_S_STM07_IS(E2645,61,LEFT(RIGHT($J$1,5),4)&amp;"-12-31",1)/100000000))</f>
        <v>4.4132317088999997</v>
      </c>
      <c r="K2645" s="36">
        <f t="shared" ca="1" si="208"/>
        <v>21.14776792974293</v>
      </c>
      <c r="L2645" s="46">
        <f ca="1">IF(E2645="","",IF(ISERROR(IF(行业估值!$E$7="最新年报",[1]!EM_S_STM07_BS(E2645,140,LEFT(RIGHT($L$1,5),4)&amp;"-12-31",1)/100000000,[1]!EM_S_STM07_BS(E2645,140,LEFT(RIGHT($L$1,11),10),1)/100000000)),0,IF(行业估值!$E$7="最新年报",[1]!EM_S_STM07_BS(E2645,140,LEFT(RIGHT($L$1,5),4)&amp;"-12-31",1)/100000000,[1]!EM_S_STM07_BS(E2645,140,LEFT(RIGHT($L$1,11),10),1)/100000000)))</f>
        <v>24.677005327899998</v>
      </c>
      <c r="M2645" s="36">
        <f t="shared" ca="1" si="209"/>
        <v>3.7820634538049247</v>
      </c>
      <c r="N2645" s="37">
        <f ca="1">IF(E2645="","",IF(ISERROR([1]!EM_S_EST_NETPROFIT(E2645,行业估值!$E$6,deadline)/100000000),"-",[1]!EM_S_EST_NETPROFIT(E2645,行业估值!$E$6,deadline)/100000000))</f>
        <v>4.543333333333333</v>
      </c>
      <c r="O2645" s="36">
        <f t="shared" ca="1" si="210"/>
        <v>20.542186353631696</v>
      </c>
      <c r="T2645" s="64" t="s">
        <v>5181</v>
      </c>
      <c r="U2645" s="64" t="s">
        <v>5182</v>
      </c>
    </row>
    <row r="2646" spans="4:21">
      <c r="D2646" s="45" t="str">
        <f>IF(AND(行业估值!$B$39=$G2646,COUNTIF($G$2:$G$2552,$G2646)&gt;=1),COUNTIF($G$2:G2646,$G2646),"")</f>
        <v/>
      </c>
      <c r="E2646" s="65" t="str">
        <f t="shared" si="211"/>
        <v>600565.SH</v>
      </c>
      <c r="F2646" s="65" t="str">
        <f t="shared" si="212"/>
        <v>迪马股份</v>
      </c>
      <c r="G2646" s="34" t="str">
        <f>IF(E2646="","",IF(行业估值!$C$5="申万行业",[1]!EM_S_INFO_INDUSTRY_SW2014(E2646,"1"),IF(行业估值!$C$5="证监会行业",[1]!EM_S_INFO_INDUSTRY_CSRC1(E2646,"1"),[1]!EM_S_INFO_INDUSTRY_EM2016(E2646,"1"))))</f>
        <v>房地产</v>
      </c>
      <c r="H2646" s="34" t="str">
        <f>IF(E2646="","",IF($H$1="上证50",[1]!EM_S_INFO_COMPINDEX(E2646,"000016"),"")&amp;IF($H$1="上证180",[1]!EM_S_INFO_COMPINDEX(E2646,"000010"),"")&amp;IF($H$1="沪深300",[1]!EM_S_INFO_COMPINDEX(E2646,"000300"),"")&amp;IF(AND($H$1="上证A股",RIGHT(E2646,2)="SH"),"是","")&amp;IF(AND($H$1="深证A股",RIGHT(E2646,2)="SZ"),"是","")&amp;IF(AND($H$1="创业板",LEFT(E2646,1)-3=0),"是","")&amp;IF(AND($H$1="全部A股",E2646&lt;&gt;0),"是","")&amp;IF(AND($H$1="中小板",LEFT(E2646,3)="002"),"是",""))</f>
        <v>是</v>
      </c>
      <c r="I2646" s="46">
        <f ca="1">IF(E2646="","",IF(OR([1]!EM_S_VAL_MV(E2646,deadline)="",[1]!EM_S_VAL_MV(E2646,deadline)="--",[1]!EM_S_VAL_MV(E2646,deadline)="null"),0,[1]!EM_S_VAL_MV(E2646,deadline)/100000000))</f>
        <v>76.246057689200001</v>
      </c>
      <c r="J2646" s="46">
        <f ca="1">IF(E2646="","",IF(RIGHT(LEFT($J$1,6),3)="TTM",[1]!EM_S_FA_PROFIT_TTM(E2646,LEFT(RIGHT($J$1,11),10),1)/100000000,[1]!EM_S_STM07_IS(E2646,61,LEFT(RIGHT($J$1,5),4)&amp;"-12-31",1)/100000000))</f>
        <v>13.199205868499998</v>
      </c>
      <c r="K2646" s="36">
        <f t="shared" ca="1" si="208"/>
        <v>5.7765640182309586</v>
      </c>
      <c r="L2646" s="46">
        <f ca="1">IF(E2646="","",IF(ISERROR(IF(行业估值!$E$7="最新年报",[1]!EM_S_STM07_BS(E2646,140,LEFT(RIGHT($L$1,5),4)&amp;"-12-31",1)/100000000,[1]!EM_S_STM07_BS(E2646,140,LEFT(RIGHT($L$1,11),10),1)/100000000)),0,IF(行业估值!$E$7="最新年报",[1]!EM_S_STM07_BS(E2646,140,LEFT(RIGHT($L$1,5),4)&amp;"-12-31",1)/100000000,[1]!EM_S_STM07_BS(E2646,140,LEFT(RIGHT($L$1,11),10),1)/100000000)))</f>
        <v>81.730792186499997</v>
      </c>
      <c r="M2646" s="36">
        <f t="shared" ca="1" si="209"/>
        <v>0.93289267911677054</v>
      </c>
      <c r="N2646" s="37">
        <f ca="1">IF(E2646="","",IF(ISERROR([1]!EM_S_EST_NETPROFIT(E2646,行业估值!$E$6,deadline)/100000000),"-",[1]!EM_S_EST_NETPROFIT(E2646,行业估值!$E$6,deadline)/100000000))</f>
        <v>13.47</v>
      </c>
      <c r="O2646" s="36">
        <f t="shared" ca="1" si="210"/>
        <v>5.6604348692798814</v>
      </c>
      <c r="T2646" s="64" t="s">
        <v>5183</v>
      </c>
      <c r="U2646" s="64" t="s">
        <v>5184</v>
      </c>
    </row>
    <row r="2647" spans="4:21">
      <c r="D2647" s="45" t="str">
        <f>IF(AND(行业估值!$B$39=$G2647,COUNTIF($G$2:$G$2552,$G2647)&gt;=1),COUNTIF($G$2:G2647,$G2647),"")</f>
        <v/>
      </c>
      <c r="E2647" s="65" t="str">
        <f t="shared" si="211"/>
        <v>600566.SH</v>
      </c>
      <c r="F2647" s="65" t="str">
        <f t="shared" si="212"/>
        <v>济川药业</v>
      </c>
      <c r="G2647" s="34" t="str">
        <f>IF(E2647="","",IF(行业估值!$C$5="申万行业",[1]!EM_S_INFO_INDUSTRY_SW2014(E2647,"1"),IF(行业估值!$C$5="证监会行业",[1]!EM_S_INFO_INDUSTRY_CSRC1(E2647,"1"),[1]!EM_S_INFO_INDUSTRY_EM2016(E2647,"1"))))</f>
        <v>医药生物</v>
      </c>
      <c r="H2647" s="34" t="str">
        <f>IF(E2647="","",IF($H$1="上证50",[1]!EM_S_INFO_COMPINDEX(E2647,"000016"),"")&amp;IF($H$1="上证180",[1]!EM_S_INFO_COMPINDEX(E2647,"000010"),"")&amp;IF($H$1="沪深300",[1]!EM_S_INFO_COMPINDEX(E2647,"000300"),"")&amp;IF(AND($H$1="上证A股",RIGHT(E2647,2)="SH"),"是","")&amp;IF(AND($H$1="深证A股",RIGHT(E2647,2)="SZ"),"是","")&amp;IF(AND($H$1="创业板",LEFT(E2647,1)-3=0),"是","")&amp;IF(AND($H$1="全部A股",E2647&lt;&gt;0),"是","")&amp;IF(AND($H$1="中小板",LEFT(E2647,3)="002"),"是",""))</f>
        <v>是</v>
      </c>
      <c r="I2647" s="46">
        <f ca="1">IF(E2647="","",IF(OR([1]!EM_S_VAL_MV(E2647,deadline)="",[1]!EM_S_VAL_MV(E2647,deadline)="--",[1]!EM_S_VAL_MV(E2647,deadline)="null"),0,[1]!EM_S_VAL_MV(E2647,deadline)/100000000))</f>
        <v>186.4541819712</v>
      </c>
      <c r="J2647" s="46">
        <f ca="1">IF(E2647="","",IF(RIGHT(LEFT($J$1,6),3)="TTM",[1]!EM_S_FA_PROFIT_TTM(E2647,LEFT(RIGHT($J$1,11),10),1)/100000000,[1]!EM_S_STM07_IS(E2647,61,LEFT(RIGHT($J$1,5),4)&amp;"-12-31",1)/100000000))</f>
        <v>16.846575921700001</v>
      </c>
      <c r="K2647" s="36">
        <f t="shared" ca="1" si="208"/>
        <v>11.067779164015707</v>
      </c>
      <c r="L2647" s="46">
        <f ca="1">IF(E2647="","",IF(ISERROR(IF(行业估值!$E$7="最新年报",[1]!EM_S_STM07_BS(E2647,140,LEFT(RIGHT($L$1,5),4)&amp;"-12-31",1)/100000000,[1]!EM_S_STM07_BS(E2647,140,LEFT(RIGHT($L$1,11),10),1)/100000000)),0,IF(行业估值!$E$7="最新年报",[1]!EM_S_STM07_BS(E2647,140,LEFT(RIGHT($L$1,5),4)&amp;"-12-31",1)/100000000,[1]!EM_S_STM07_BS(E2647,140,LEFT(RIGHT($L$1,11),10),1)/100000000)))</f>
        <v>58.016307871899997</v>
      </c>
      <c r="M2647" s="36">
        <f t="shared" ca="1" si="209"/>
        <v>3.2138236439121708</v>
      </c>
      <c r="N2647" s="37">
        <f ca="1">IF(E2647="","",IF(ISERROR([1]!EM_S_EST_NETPROFIT(E2647,行业估值!$E$6,deadline)/100000000),"-",[1]!EM_S_EST_NETPROFIT(E2647,行业估值!$E$6,deadline)/100000000))</f>
        <v>18.571259999999999</v>
      </c>
      <c r="O2647" s="36">
        <f t="shared" ca="1" si="210"/>
        <v>10.039931699367733</v>
      </c>
      <c r="T2647" s="64" t="s">
        <v>5185</v>
      </c>
      <c r="U2647" s="64" t="s">
        <v>5186</v>
      </c>
    </row>
    <row r="2648" spans="4:21">
      <c r="D2648" s="45" t="str">
        <f>IF(AND(行业估值!$B$39=$G2648,COUNTIF($G$2:$G$2552,$G2648)&gt;=1),COUNTIF($G$2:G2648,$G2648),"")</f>
        <v/>
      </c>
      <c r="E2648" s="65" t="str">
        <f t="shared" si="211"/>
        <v>600567.SH</v>
      </c>
      <c r="F2648" s="65" t="str">
        <f t="shared" si="212"/>
        <v>山鹰纸业</v>
      </c>
      <c r="G2648" s="34" t="str">
        <f>IF(E2648="","",IF(行业估值!$C$5="申万行业",[1]!EM_S_INFO_INDUSTRY_SW2014(E2648,"1"),IF(行业估值!$C$5="证监会行业",[1]!EM_S_INFO_INDUSTRY_CSRC1(E2648,"1"),[1]!EM_S_INFO_INDUSTRY_EM2016(E2648,"1"))))</f>
        <v>轻工制造</v>
      </c>
      <c r="H2648" s="34" t="str">
        <f>IF(E2648="","",IF($H$1="上证50",[1]!EM_S_INFO_COMPINDEX(E2648,"000016"),"")&amp;IF($H$1="上证180",[1]!EM_S_INFO_COMPINDEX(E2648,"000010"),"")&amp;IF($H$1="沪深300",[1]!EM_S_INFO_COMPINDEX(E2648,"000300"),"")&amp;IF(AND($H$1="上证A股",RIGHT(E2648,2)="SH"),"是","")&amp;IF(AND($H$1="深证A股",RIGHT(E2648,2)="SZ"),"是","")&amp;IF(AND($H$1="创业板",LEFT(E2648,1)-3=0),"是","")&amp;IF(AND($H$1="全部A股",E2648&lt;&gt;0),"是","")&amp;IF(AND($H$1="中小板",LEFT(E2648,3)="002"),"是",""))</f>
        <v>是</v>
      </c>
      <c r="I2648" s="46">
        <f ca="1">IF(E2648="","",IF(OR([1]!EM_S_VAL_MV(E2648,deadline)="",[1]!EM_S_VAL_MV(E2648,deadline)="--",[1]!EM_S_VAL_MV(E2648,deadline)="null"),0,[1]!EM_S_VAL_MV(E2648,deadline)/100000000))</f>
        <v>150.8369973943</v>
      </c>
      <c r="J2648" s="46">
        <f ca="1">IF(E2648="","",IF(RIGHT(LEFT($J$1,6),3)="TTM",[1]!EM_S_FA_PROFIT_TTM(E2648,LEFT(RIGHT($J$1,11),10),1)/100000000,[1]!EM_S_STM07_IS(E2648,61,LEFT(RIGHT($J$1,5),4)&amp;"-12-31",1)/100000000))</f>
        <v>24.215637834499997</v>
      </c>
      <c r="K2648" s="36">
        <f t="shared" ca="1" si="208"/>
        <v>6.2289087087106445</v>
      </c>
      <c r="L2648" s="46">
        <f ca="1">IF(E2648="","",IF(ISERROR(IF(行业估值!$E$7="最新年报",[1]!EM_S_STM07_BS(E2648,140,LEFT(RIGHT($L$1,5),4)&amp;"-12-31",1)/100000000,[1]!EM_S_STM07_BS(E2648,140,LEFT(RIGHT($L$1,11),10),1)/100000000)),0,IF(行业估值!$E$7="最新年报",[1]!EM_S_STM07_BS(E2648,140,LEFT(RIGHT($L$1,5),4)&amp;"-12-31",1)/100000000,[1]!EM_S_STM07_BS(E2648,140,LEFT(RIGHT($L$1,11),10),1)/100000000)))</f>
        <v>141.8184641853</v>
      </c>
      <c r="M2648" s="36">
        <f t="shared" ca="1" si="209"/>
        <v>1.0635920947304605</v>
      </c>
      <c r="N2648" s="37">
        <f ca="1">IF(E2648="","",IF(ISERROR([1]!EM_S_EST_NETPROFIT(E2648,行业估值!$E$6,deadline)/100000000),"-",[1]!EM_S_EST_NETPROFIT(E2648,行业估值!$E$6,deadline)/100000000))</f>
        <v>17.379472727272724</v>
      </c>
      <c r="O2648" s="36">
        <f t="shared" ca="1" si="210"/>
        <v>8.6790318533426607</v>
      </c>
      <c r="T2648" s="64" t="s">
        <v>5187</v>
      </c>
      <c r="U2648" s="64" t="s">
        <v>5188</v>
      </c>
    </row>
    <row r="2649" spans="4:21">
      <c r="D2649" s="45" t="str">
        <f>IF(AND(行业估值!$B$39=$G2649,COUNTIF($G$2:$G$2552,$G2649)&gt;=1),COUNTIF($G$2:G2649,$G2649),"")</f>
        <v/>
      </c>
      <c r="E2649" s="65" t="str">
        <f t="shared" si="211"/>
        <v>600568.SH</v>
      </c>
      <c r="F2649" s="65" t="str">
        <f t="shared" si="212"/>
        <v>中珠医疗</v>
      </c>
      <c r="G2649" s="34" t="str">
        <f>IF(E2649="","",IF(行业估值!$C$5="申万行业",[1]!EM_S_INFO_INDUSTRY_SW2014(E2649,"1"),IF(行业估值!$C$5="证监会行业",[1]!EM_S_INFO_INDUSTRY_CSRC1(E2649,"1"),[1]!EM_S_INFO_INDUSTRY_EM2016(E2649,"1"))))</f>
        <v>医药生物</v>
      </c>
      <c r="H2649" s="34" t="str">
        <f>IF(E2649="","",IF($H$1="上证50",[1]!EM_S_INFO_COMPINDEX(E2649,"000016"),"")&amp;IF($H$1="上证180",[1]!EM_S_INFO_COMPINDEX(E2649,"000010"),"")&amp;IF($H$1="沪深300",[1]!EM_S_INFO_COMPINDEX(E2649,"000300"),"")&amp;IF(AND($H$1="上证A股",RIGHT(E2649,2)="SH"),"是","")&amp;IF(AND($H$1="深证A股",RIGHT(E2649,2)="SZ"),"是","")&amp;IF(AND($H$1="创业板",LEFT(E2649,1)-3=0),"是","")&amp;IF(AND($H$1="全部A股",E2649&lt;&gt;0),"是","")&amp;IF(AND($H$1="中小板",LEFT(E2649,3)="002"),"是",""))</f>
        <v>是</v>
      </c>
      <c r="I2649" s="46">
        <f ca="1">IF(E2649="","",IF(OR([1]!EM_S_VAL_MV(E2649,deadline)="",[1]!EM_S_VAL_MV(E2649,deadline)="--",[1]!EM_S_VAL_MV(E2649,deadline)="null"),0,[1]!EM_S_VAL_MV(E2649,deadline)/100000000))</f>
        <v>34.078071545100002</v>
      </c>
      <c r="J2649" s="46">
        <f ca="1">IF(E2649="","",IF(RIGHT(LEFT($J$1,6),3)="TTM",[1]!EM_S_FA_PROFIT_TTM(E2649,LEFT(RIGHT($J$1,11),10),1)/100000000,[1]!EM_S_STM07_IS(E2649,61,LEFT(RIGHT($J$1,5),4)&amp;"-12-31",1)/100000000))</f>
        <v>-19.6389445804</v>
      </c>
      <c r="K2649" s="36">
        <f t="shared" ca="1" si="208"/>
        <v>-1.7352292739351429</v>
      </c>
      <c r="L2649" s="46">
        <f ca="1">IF(E2649="","",IF(ISERROR(IF(行业估值!$E$7="最新年报",[1]!EM_S_STM07_BS(E2649,140,LEFT(RIGHT($L$1,5),4)&amp;"-12-31",1)/100000000,[1]!EM_S_STM07_BS(E2649,140,LEFT(RIGHT($L$1,11),10),1)/100000000)),0,IF(行业估值!$E$7="最新年报",[1]!EM_S_STM07_BS(E2649,140,LEFT(RIGHT($L$1,5),4)&amp;"-12-31",1)/100000000,[1]!EM_S_STM07_BS(E2649,140,LEFT(RIGHT($L$1,11),10),1)/100000000)))</f>
        <v>40.2660501549</v>
      </c>
      <c r="M2649" s="36">
        <f t="shared" ca="1" si="209"/>
        <v>0.84632268161403013</v>
      </c>
      <c r="N2649" s="37" t="str">
        <f ca="1">IF(E2649="","",IF(ISERROR([1]!EM_S_EST_NETPROFIT(E2649,行业估值!$E$6,deadline)/100000000),"-",[1]!EM_S_EST_NETPROFIT(E2649,行业估值!$E$6,deadline)/100000000))</f>
        <v>-</v>
      </c>
      <c r="O2649" s="36" t="str">
        <f t="shared" ca="1" si="210"/>
        <v>-</v>
      </c>
      <c r="T2649" s="64" t="s">
        <v>5189</v>
      </c>
      <c r="U2649" s="64" t="s">
        <v>5190</v>
      </c>
    </row>
    <row r="2650" spans="4:21">
      <c r="D2650" s="45" t="str">
        <f>IF(AND(行业估值!$B$39=$G2650,COUNTIF($G$2:$G$2552,$G2650)&gt;=1),COUNTIF($G$2:G2650,$G2650),"")</f>
        <v/>
      </c>
      <c r="E2650" s="65" t="str">
        <f t="shared" si="211"/>
        <v>600569.SH</v>
      </c>
      <c r="F2650" s="65" t="str">
        <f t="shared" si="212"/>
        <v>安阳钢铁</v>
      </c>
      <c r="G2650" s="34" t="str">
        <f>IF(E2650="","",IF(行业估值!$C$5="申万行业",[1]!EM_S_INFO_INDUSTRY_SW2014(E2650,"1"),IF(行业估值!$C$5="证监会行业",[1]!EM_S_INFO_INDUSTRY_CSRC1(E2650,"1"),[1]!EM_S_INFO_INDUSTRY_EM2016(E2650,"1"))))</f>
        <v>钢铁</v>
      </c>
      <c r="H2650" s="34" t="str">
        <f>IF(E2650="","",IF($H$1="上证50",[1]!EM_S_INFO_COMPINDEX(E2650,"000016"),"")&amp;IF($H$1="上证180",[1]!EM_S_INFO_COMPINDEX(E2650,"000010"),"")&amp;IF($H$1="沪深300",[1]!EM_S_INFO_COMPINDEX(E2650,"000300"),"")&amp;IF(AND($H$1="上证A股",RIGHT(E2650,2)="SH"),"是","")&amp;IF(AND($H$1="深证A股",RIGHT(E2650,2)="SZ"),"是","")&amp;IF(AND($H$1="创业板",LEFT(E2650,1)-3=0),"是","")&amp;IF(AND($H$1="全部A股",E2650&lt;&gt;0),"是","")&amp;IF(AND($H$1="中小板",LEFT(E2650,3)="002"),"是",""))</f>
        <v>是</v>
      </c>
      <c r="I2650" s="46">
        <f ca="1">IF(E2650="","",IF(OR([1]!EM_S_VAL_MV(E2650,deadline)="",[1]!EM_S_VAL_MV(E2650,deadline)="--",[1]!EM_S_VAL_MV(E2650,deadline)="null"),0,[1]!EM_S_VAL_MV(E2650,deadline)/100000000))</f>
        <v>72.097776788600001</v>
      </c>
      <c r="J2650" s="46">
        <f ca="1">IF(E2650="","",IF(RIGHT(LEFT($J$1,6),3)="TTM",[1]!EM_S_FA_PROFIT_TTM(E2650,LEFT(RIGHT($J$1,11),10),1)/100000000,[1]!EM_S_STM07_IS(E2650,61,LEFT(RIGHT($J$1,5),4)&amp;"-12-31",1)/100000000))</f>
        <v>6.4880527905999994</v>
      </c>
      <c r="K2650" s="36">
        <f t="shared" ca="1" si="208"/>
        <v>11.112390591682065</v>
      </c>
      <c r="L2650" s="46">
        <f ca="1">IF(E2650="","",IF(ISERROR(IF(行业估值!$E$7="最新年报",[1]!EM_S_STM07_BS(E2650,140,LEFT(RIGHT($L$1,5),4)&amp;"-12-31",1)/100000000,[1]!EM_S_STM07_BS(E2650,140,LEFT(RIGHT($L$1,11),10),1)/100000000)),0,IF(行业估值!$E$7="最新年报",[1]!EM_S_STM07_BS(E2650,140,LEFT(RIGHT($L$1,5),4)&amp;"-12-31",1)/100000000,[1]!EM_S_STM07_BS(E2650,140,LEFT(RIGHT($L$1,11),10),1)/100000000)))</f>
        <v>100.06269446909999</v>
      </c>
      <c r="M2650" s="36">
        <f t="shared" ca="1" si="209"/>
        <v>0.72052603791180403</v>
      </c>
      <c r="N2650" s="37">
        <f ca="1">IF(E2650="","",IF(ISERROR([1]!EM_S_EST_NETPROFIT(E2650,行业估值!$E$6,deadline)/100000000),"-",[1]!EM_S_EST_NETPROFIT(E2650,行业估值!$E$6,deadline)/100000000))</f>
        <v>5.6182999999999996</v>
      </c>
      <c r="O2650" s="36">
        <f t="shared" ca="1" si="210"/>
        <v>12.832667673246357</v>
      </c>
      <c r="T2650" s="64" t="s">
        <v>5191</v>
      </c>
      <c r="U2650" s="64" t="s">
        <v>5192</v>
      </c>
    </row>
    <row r="2651" spans="4:21">
      <c r="D2651" s="45" t="str">
        <f>IF(AND(行业估值!$B$39=$G2651,COUNTIF($G$2:$G$2552,$G2651)&gt;=1),COUNTIF($G$2:G2651,$G2651),"")</f>
        <v/>
      </c>
      <c r="E2651" s="65" t="str">
        <f t="shared" si="211"/>
        <v>600570.SH</v>
      </c>
      <c r="F2651" s="65" t="str">
        <f t="shared" si="212"/>
        <v>恒生电子</v>
      </c>
      <c r="G2651" s="34" t="str">
        <f>IF(E2651="","",IF(行业估值!$C$5="申万行业",[1]!EM_S_INFO_INDUSTRY_SW2014(E2651,"1"),IF(行业估值!$C$5="证监会行业",[1]!EM_S_INFO_INDUSTRY_CSRC1(E2651,"1"),[1]!EM_S_INFO_INDUSTRY_EM2016(E2651,"1"))))</f>
        <v>信息技术</v>
      </c>
      <c r="H2651" s="34" t="str">
        <f>IF(E2651="","",IF($H$1="上证50",[1]!EM_S_INFO_COMPINDEX(E2651,"000016"),"")&amp;IF($H$1="上证180",[1]!EM_S_INFO_COMPINDEX(E2651,"000010"),"")&amp;IF($H$1="沪深300",[1]!EM_S_INFO_COMPINDEX(E2651,"000300"),"")&amp;IF(AND($H$1="上证A股",RIGHT(E2651,2)="SH"),"是","")&amp;IF(AND($H$1="深证A股",RIGHT(E2651,2)="SZ"),"是","")&amp;IF(AND($H$1="创业板",LEFT(E2651,1)-3=0),"是","")&amp;IF(AND($H$1="全部A股",E2651&lt;&gt;0),"是","")&amp;IF(AND($H$1="中小板",LEFT(E2651,3)="002"),"是",""))</f>
        <v>是</v>
      </c>
      <c r="I2651" s="46">
        <f ca="1">IF(E2651="","",IF(OR([1]!EM_S_VAL_MV(E2651,deadline)="",[1]!EM_S_VAL_MV(E2651,deadline)="--",[1]!EM_S_VAL_MV(E2651,deadline)="null"),0,[1]!EM_S_VAL_MV(E2651,deadline)/100000000))</f>
        <v>590.07190546980007</v>
      </c>
      <c r="J2651" s="46">
        <f ca="1">IF(E2651="","",IF(RIGHT(LEFT($J$1,6),3)="TTM",[1]!EM_S_FA_PROFIT_TTM(E2651,LEFT(RIGHT($J$1,11),10),1)/100000000,[1]!EM_S_STM07_IS(E2651,61,LEFT(RIGHT($J$1,5),4)&amp;"-12-31",1)/100000000))</f>
        <v>11.033173852400001</v>
      </c>
      <c r="K2651" s="36">
        <f t="shared" ca="1" si="208"/>
        <v>53.481610401837742</v>
      </c>
      <c r="L2651" s="46">
        <f ca="1">IF(E2651="","",IF(ISERROR(IF(行业估值!$E$7="最新年报",[1]!EM_S_STM07_BS(E2651,140,LEFT(RIGHT($L$1,5),4)&amp;"-12-31",1)/100000000,[1]!EM_S_STM07_BS(E2651,140,LEFT(RIGHT($L$1,11),10),1)/100000000)),0,IF(行业估值!$E$7="最新年报",[1]!EM_S_STM07_BS(E2651,140,LEFT(RIGHT($L$1,5),4)&amp;"-12-31",1)/100000000,[1]!EM_S_STM07_BS(E2651,140,LEFT(RIGHT($L$1,11),10),1)/100000000)))</f>
        <v>38.101868872200001</v>
      </c>
      <c r="M2651" s="36">
        <f t="shared" ca="1" si="209"/>
        <v>15.486691937579211</v>
      </c>
      <c r="N2651" s="37">
        <f ca="1">IF(E2651="","",IF(ISERROR([1]!EM_S_EST_NETPROFIT(E2651,行业估值!$E$6,deadline)/100000000),"-",[1]!EM_S_EST_NETPROFIT(E2651,行业估值!$E$6,deadline)/100000000))</f>
        <v>9.8671540540540548</v>
      </c>
      <c r="O2651" s="36">
        <f t="shared" ca="1" si="210"/>
        <v>59.8016309705189</v>
      </c>
      <c r="T2651" s="64" t="s">
        <v>5193</v>
      </c>
      <c r="U2651" s="64" t="s">
        <v>5194</v>
      </c>
    </row>
    <row r="2652" spans="4:21">
      <c r="D2652" s="45" t="str">
        <f>IF(AND(行业估值!$B$39=$G2652,COUNTIF($G$2:$G$2552,$G2652)&gt;=1),COUNTIF($G$2:G2652,$G2652),"")</f>
        <v/>
      </c>
      <c r="E2652" s="65" t="str">
        <f t="shared" si="211"/>
        <v>600571.SH</v>
      </c>
      <c r="F2652" s="65" t="str">
        <f t="shared" si="212"/>
        <v>信雅达</v>
      </c>
      <c r="G2652" s="34" t="str">
        <f>IF(E2652="","",IF(行业估值!$C$5="申万行业",[1]!EM_S_INFO_INDUSTRY_SW2014(E2652,"1"),IF(行业估值!$C$5="证监会行业",[1]!EM_S_INFO_INDUSTRY_CSRC1(E2652,"1"),[1]!EM_S_INFO_INDUSTRY_EM2016(E2652,"1"))))</f>
        <v>信息技术</v>
      </c>
      <c r="H2652" s="34" t="str">
        <f>IF(E2652="","",IF($H$1="上证50",[1]!EM_S_INFO_COMPINDEX(E2652,"000016"),"")&amp;IF($H$1="上证180",[1]!EM_S_INFO_COMPINDEX(E2652,"000010"),"")&amp;IF($H$1="沪深300",[1]!EM_S_INFO_COMPINDEX(E2652,"000300"),"")&amp;IF(AND($H$1="上证A股",RIGHT(E2652,2)="SH"),"是","")&amp;IF(AND($H$1="深证A股",RIGHT(E2652,2)="SZ"),"是","")&amp;IF(AND($H$1="创业板",LEFT(E2652,1)-3=0),"是","")&amp;IF(AND($H$1="全部A股",E2652&lt;&gt;0),"是","")&amp;IF(AND($H$1="中小板",LEFT(E2652,3)="002"),"是",""))</f>
        <v>是</v>
      </c>
      <c r="I2652" s="46">
        <f ca="1">IF(E2652="","",IF(OR([1]!EM_S_VAL_MV(E2652,deadline)="",[1]!EM_S_VAL_MV(E2652,deadline)="--",[1]!EM_S_VAL_MV(E2652,deadline)="null"),0,[1]!EM_S_VAL_MV(E2652,deadline)/100000000))</f>
        <v>39.527161698200004</v>
      </c>
      <c r="J2652" s="46">
        <f ca="1">IF(E2652="","",IF(RIGHT(LEFT($J$1,6),3)="TTM",[1]!EM_S_FA_PROFIT_TTM(E2652,LEFT(RIGHT($J$1,11),10),1)/100000000,[1]!EM_S_STM07_IS(E2652,61,LEFT(RIGHT($J$1,5),4)&amp;"-12-31",1)/100000000))</f>
        <v>-6.6750143000000005E-3</v>
      </c>
      <c r="K2652" s="36">
        <f t="shared" ca="1" si="208"/>
        <v>-5921.6594784223907</v>
      </c>
      <c r="L2652" s="46">
        <f ca="1">IF(E2652="","",IF(ISERROR(IF(行业估值!$E$7="最新年报",[1]!EM_S_STM07_BS(E2652,140,LEFT(RIGHT($L$1,5),4)&amp;"-12-31",1)/100000000,[1]!EM_S_STM07_BS(E2652,140,LEFT(RIGHT($L$1,11),10),1)/100000000)),0,IF(行业估值!$E$7="最新年报",[1]!EM_S_STM07_BS(E2652,140,LEFT(RIGHT($L$1,5),4)&amp;"-12-31",1)/100000000,[1]!EM_S_STM07_BS(E2652,140,LEFT(RIGHT($L$1,11),10),1)/100000000)))</f>
        <v>9.4887124222000008</v>
      </c>
      <c r="M2652" s="36">
        <f t="shared" ca="1" si="209"/>
        <v>4.1657034104776312</v>
      </c>
      <c r="N2652" s="37" t="str">
        <f ca="1">IF(E2652="","",IF(ISERROR([1]!EM_S_EST_NETPROFIT(E2652,行业估值!$E$6,deadline)/100000000),"-",[1]!EM_S_EST_NETPROFIT(E2652,行业估值!$E$6,deadline)/100000000))</f>
        <v>-</v>
      </c>
      <c r="O2652" s="36" t="str">
        <f t="shared" ca="1" si="210"/>
        <v>-</v>
      </c>
      <c r="T2652" s="64" t="s">
        <v>5195</v>
      </c>
      <c r="U2652" s="64" t="s">
        <v>5196</v>
      </c>
    </row>
    <row r="2653" spans="4:21">
      <c r="D2653" s="45" t="str">
        <f>IF(AND(行业估值!$B$39=$G2653,COUNTIF($G$2:$G$2552,$G2653)&gt;=1),COUNTIF($G$2:G2653,$G2653),"")</f>
        <v/>
      </c>
      <c r="E2653" s="65" t="str">
        <f t="shared" si="211"/>
        <v>600572.SH</v>
      </c>
      <c r="F2653" s="65" t="str">
        <f t="shared" si="212"/>
        <v>康恩贝</v>
      </c>
      <c r="G2653" s="34" t="str">
        <f>IF(E2653="","",IF(行业估值!$C$5="申万行业",[1]!EM_S_INFO_INDUSTRY_SW2014(E2653,"1"),IF(行业估值!$C$5="证监会行业",[1]!EM_S_INFO_INDUSTRY_CSRC1(E2653,"1"),[1]!EM_S_INFO_INDUSTRY_EM2016(E2653,"1"))))</f>
        <v>医药生物</v>
      </c>
      <c r="H2653" s="34" t="str">
        <f>IF(E2653="","",IF($H$1="上证50",[1]!EM_S_INFO_COMPINDEX(E2653,"000016"),"")&amp;IF($H$1="上证180",[1]!EM_S_INFO_COMPINDEX(E2653,"000010"),"")&amp;IF($H$1="沪深300",[1]!EM_S_INFO_COMPINDEX(E2653,"000300"),"")&amp;IF(AND($H$1="上证A股",RIGHT(E2653,2)="SH"),"是","")&amp;IF(AND($H$1="深证A股",RIGHT(E2653,2)="SZ"),"是","")&amp;IF(AND($H$1="创业板",LEFT(E2653,1)-3=0),"是","")&amp;IF(AND($H$1="全部A股",E2653&lt;&gt;0),"是","")&amp;IF(AND($H$1="中小板",LEFT(E2653,3)="002"),"是",""))</f>
        <v>是</v>
      </c>
      <c r="I2653" s="46">
        <f ca="1">IF(E2653="","",IF(OR([1]!EM_S_VAL_MV(E2653,deadline)="",[1]!EM_S_VAL_MV(E2653,deadline)="--",[1]!EM_S_VAL_MV(E2653,deadline)="null"),0,[1]!EM_S_VAL_MV(E2653,deadline)/100000000))</f>
        <v>166.17404845999999</v>
      </c>
      <c r="J2653" s="46">
        <f ca="1">IF(E2653="","",IF(RIGHT(LEFT($J$1,6),3)="TTM",[1]!EM_S_FA_PROFIT_TTM(E2653,LEFT(RIGHT($J$1,11),10),1)/100000000,[1]!EM_S_STM07_IS(E2653,61,LEFT(RIGHT($J$1,5),4)&amp;"-12-31",1)/100000000))</f>
        <v>5.5133243737999997</v>
      </c>
      <c r="K2653" s="36">
        <f t="shared" ca="1" si="208"/>
        <v>30.140444710577825</v>
      </c>
      <c r="L2653" s="46">
        <f ca="1">IF(E2653="","",IF(ISERROR(IF(行业估值!$E$7="最新年报",[1]!EM_S_STM07_BS(E2653,140,LEFT(RIGHT($L$1,5),4)&amp;"-12-31",1)/100000000,[1]!EM_S_STM07_BS(E2653,140,LEFT(RIGHT($L$1,11),10),1)/100000000)),0,IF(行业估值!$E$7="最新年报",[1]!EM_S_STM07_BS(E2653,140,LEFT(RIGHT($L$1,5),4)&amp;"-12-31",1)/100000000,[1]!EM_S_STM07_BS(E2653,140,LEFT(RIGHT($L$1,11),10),1)/100000000)))</f>
        <v>54.284842000499999</v>
      </c>
      <c r="M2653" s="36">
        <f t="shared" ca="1" si="209"/>
        <v>3.0611500805044143</v>
      </c>
      <c r="N2653" s="37">
        <f ca="1">IF(E2653="","",IF(ISERROR([1]!EM_S_EST_NETPROFIT(E2653,行业估值!$E$6,deadline)/100000000),"-",[1]!EM_S_EST_NETPROFIT(E2653,行业估值!$E$6,deadline)/100000000))</f>
        <v>6.46</v>
      </c>
      <c r="O2653" s="36">
        <f t="shared" ca="1" si="210"/>
        <v>25.723536913312692</v>
      </c>
      <c r="T2653" s="64" t="s">
        <v>5197</v>
      </c>
      <c r="U2653" s="64" t="s">
        <v>5198</v>
      </c>
    </row>
    <row r="2654" spans="4:21">
      <c r="D2654" s="45" t="str">
        <f>IF(AND(行业估值!$B$39=$G2654,COUNTIF($G$2:$G$2552,$G2654)&gt;=1),COUNTIF($G$2:G2654,$G2654),"")</f>
        <v/>
      </c>
      <c r="E2654" s="65" t="str">
        <f t="shared" si="211"/>
        <v>600573.SH</v>
      </c>
      <c r="F2654" s="65" t="str">
        <f t="shared" si="212"/>
        <v>惠泉啤酒</v>
      </c>
      <c r="G2654" s="34" t="str">
        <f>IF(E2654="","",IF(行业估值!$C$5="申万行业",[1]!EM_S_INFO_INDUSTRY_SW2014(E2654,"1"),IF(行业估值!$C$5="证监会行业",[1]!EM_S_INFO_INDUSTRY_CSRC1(E2654,"1"),[1]!EM_S_INFO_INDUSTRY_EM2016(E2654,"1"))))</f>
        <v>食品饮料</v>
      </c>
      <c r="H2654" s="34" t="str">
        <f>IF(E2654="","",IF($H$1="上证50",[1]!EM_S_INFO_COMPINDEX(E2654,"000016"),"")&amp;IF($H$1="上证180",[1]!EM_S_INFO_COMPINDEX(E2654,"000010"),"")&amp;IF($H$1="沪深300",[1]!EM_S_INFO_COMPINDEX(E2654,"000300"),"")&amp;IF(AND($H$1="上证A股",RIGHT(E2654,2)="SH"),"是","")&amp;IF(AND($H$1="深证A股",RIGHT(E2654,2)="SZ"),"是","")&amp;IF(AND($H$1="创业板",LEFT(E2654,1)-3=0),"是","")&amp;IF(AND($H$1="全部A股",E2654&lt;&gt;0),"是","")&amp;IF(AND($H$1="中小板",LEFT(E2654,3)="002"),"是",""))</f>
        <v>是</v>
      </c>
      <c r="I2654" s="46">
        <f ca="1">IF(E2654="","",IF(OR([1]!EM_S_VAL_MV(E2654,deadline)="",[1]!EM_S_VAL_MV(E2654,deadline)="--",[1]!EM_S_VAL_MV(E2654,deadline)="null"),0,[1]!EM_S_VAL_MV(E2654,deadline)/100000000))</f>
        <v>15.574999999999999</v>
      </c>
      <c r="J2654" s="46">
        <f ca="1">IF(E2654="","",IF(RIGHT(LEFT($J$1,6),3)="TTM",[1]!EM_S_FA_PROFIT_TTM(E2654,LEFT(RIGHT($J$1,11),10),1)/100000000,[1]!EM_S_STM07_IS(E2654,61,LEFT(RIGHT($J$1,5),4)&amp;"-12-31",1)/100000000))</f>
        <v>0.21469938359999999</v>
      </c>
      <c r="K2654" s="36">
        <f t="shared" ca="1" si="208"/>
        <v>72.543291642687322</v>
      </c>
      <c r="L2654" s="46">
        <f ca="1">IF(E2654="","",IF(ISERROR(IF(行业估值!$E$7="最新年报",[1]!EM_S_STM07_BS(E2654,140,LEFT(RIGHT($L$1,5),4)&amp;"-12-31",1)/100000000,[1]!EM_S_STM07_BS(E2654,140,LEFT(RIGHT($L$1,11),10),1)/100000000)),0,IF(行业估值!$E$7="最新年报",[1]!EM_S_STM07_BS(E2654,140,LEFT(RIGHT($L$1,5),4)&amp;"-12-31",1)/100000000,[1]!EM_S_STM07_BS(E2654,140,LEFT(RIGHT($L$1,11),10),1)/100000000)))</f>
        <v>11.4572509273</v>
      </c>
      <c r="M2654" s="36">
        <f t="shared" ca="1" si="209"/>
        <v>1.3594011424580348</v>
      </c>
      <c r="N2654" s="37" t="str">
        <f ca="1">IF(E2654="","",IF(ISERROR([1]!EM_S_EST_NETPROFIT(E2654,行业估值!$E$6,deadline)/100000000),"-",[1]!EM_S_EST_NETPROFIT(E2654,行业估值!$E$6,deadline)/100000000))</f>
        <v>-</v>
      </c>
      <c r="O2654" s="36" t="str">
        <f t="shared" ca="1" si="210"/>
        <v>-</v>
      </c>
      <c r="T2654" s="64" t="s">
        <v>5199</v>
      </c>
      <c r="U2654" s="64" t="s">
        <v>5200</v>
      </c>
    </row>
    <row r="2655" spans="4:21">
      <c r="D2655" s="45" t="str">
        <f>IF(AND(行业估值!$B$39=$G2655,COUNTIF($G$2:$G$2552,$G2655)&gt;=1),COUNTIF($G$2:G2655,$G2655),"")</f>
        <v/>
      </c>
      <c r="E2655" s="65" t="str">
        <f t="shared" si="211"/>
        <v>600575.SH</v>
      </c>
      <c r="F2655" s="65" t="str">
        <f t="shared" si="212"/>
        <v>淮河能源</v>
      </c>
      <c r="G2655" s="34" t="str">
        <f>IF(E2655="","",IF(行业估值!$C$5="申万行业",[1]!EM_S_INFO_INDUSTRY_SW2014(E2655,"1"),IF(行业估值!$C$5="证监会行业",[1]!EM_S_INFO_INDUSTRY_CSRC1(E2655,"1"),[1]!EM_S_INFO_INDUSTRY_EM2016(E2655,"1"))))</f>
        <v>化石能源</v>
      </c>
      <c r="H2655" s="34" t="str">
        <f>IF(E2655="","",IF($H$1="上证50",[1]!EM_S_INFO_COMPINDEX(E2655,"000016"),"")&amp;IF($H$1="上证180",[1]!EM_S_INFO_COMPINDEX(E2655,"000010"),"")&amp;IF($H$1="沪深300",[1]!EM_S_INFO_COMPINDEX(E2655,"000300"),"")&amp;IF(AND($H$1="上证A股",RIGHT(E2655,2)="SH"),"是","")&amp;IF(AND($H$1="深证A股",RIGHT(E2655,2)="SZ"),"是","")&amp;IF(AND($H$1="创业板",LEFT(E2655,1)-3=0),"是","")&amp;IF(AND($H$1="全部A股",E2655&lt;&gt;0),"是","")&amp;IF(AND($H$1="中小板",LEFT(E2655,3)="002"),"是",""))</f>
        <v>是</v>
      </c>
      <c r="I2655" s="46">
        <f ca="1">IF(E2655="","",IF(OR([1]!EM_S_VAL_MV(E2655,deadline)="",[1]!EM_S_VAL_MV(E2655,deadline)="--",[1]!EM_S_VAL_MV(E2655,deadline)="null"),0,[1]!EM_S_VAL_MV(E2655,deadline)/100000000))</f>
        <v>101.4314137965</v>
      </c>
      <c r="J2655" s="46">
        <f ca="1">IF(E2655="","",IF(RIGHT(LEFT($J$1,6),3)="TTM",[1]!EM_S_FA_PROFIT_TTM(E2655,LEFT(RIGHT($J$1,11),10),1)/100000000,[1]!EM_S_STM07_IS(E2655,61,LEFT(RIGHT($J$1,5),4)&amp;"-12-31",1)/100000000))</f>
        <v>7.1411084192999992</v>
      </c>
      <c r="K2655" s="36">
        <f t="shared" ca="1" si="208"/>
        <v>14.203875342708033</v>
      </c>
      <c r="L2655" s="46">
        <f ca="1">IF(E2655="","",IF(ISERROR(IF(行业估值!$E$7="最新年报",[1]!EM_S_STM07_BS(E2655,140,LEFT(RIGHT($L$1,5),4)&amp;"-12-31",1)/100000000,[1]!EM_S_STM07_BS(E2655,140,LEFT(RIGHT($L$1,11),10),1)/100000000)),0,IF(行业估值!$E$7="最新年报",[1]!EM_S_STM07_BS(E2655,140,LEFT(RIGHT($L$1,5),4)&amp;"-12-31",1)/100000000,[1]!EM_S_STM07_BS(E2655,140,LEFT(RIGHT($L$1,11),10),1)/100000000)))</f>
        <v>92.645944408600002</v>
      </c>
      <c r="M2655" s="36">
        <f t="shared" ca="1" si="209"/>
        <v>1.0948284292850758</v>
      </c>
      <c r="N2655" s="37">
        <f ca="1">IF(E2655="","",IF(ISERROR([1]!EM_S_EST_NETPROFIT(E2655,行业估值!$E$6,deadline)/100000000),"-",[1]!EM_S_EST_NETPROFIT(E2655,行业估值!$E$6,deadline)/100000000))</f>
        <v>8.0790000000000006</v>
      </c>
      <c r="O2655" s="36">
        <f t="shared" ca="1" si="210"/>
        <v>12.554946626624581</v>
      </c>
      <c r="T2655" s="64" t="s">
        <v>7383</v>
      </c>
      <c r="U2655" s="64" t="s">
        <v>5201</v>
      </c>
    </row>
    <row r="2656" spans="4:21">
      <c r="D2656" s="45" t="str">
        <f>IF(AND(行业估值!$B$39=$G2656,COUNTIF($G$2:$G$2552,$G2656)&gt;=1),COUNTIF($G$2:G2656,$G2656),"")</f>
        <v/>
      </c>
      <c r="E2656" s="65" t="str">
        <f t="shared" si="211"/>
        <v>600576.SH</v>
      </c>
      <c r="F2656" s="65" t="str">
        <f t="shared" si="212"/>
        <v>祥源文化</v>
      </c>
      <c r="G2656" s="34" t="str">
        <f>IF(E2656="","",IF(行业估值!$C$5="申万行业",[1]!EM_S_INFO_INDUSTRY_SW2014(E2656,"1"),IF(行业估值!$C$5="证监会行业",[1]!EM_S_INFO_INDUSTRY_CSRC1(E2656,"1"),[1]!EM_S_INFO_INDUSTRY_EM2016(E2656,"1"))))</f>
        <v>文化传媒</v>
      </c>
      <c r="H2656" s="34" t="str">
        <f>IF(E2656="","",IF($H$1="上证50",[1]!EM_S_INFO_COMPINDEX(E2656,"000016"),"")&amp;IF($H$1="上证180",[1]!EM_S_INFO_COMPINDEX(E2656,"000010"),"")&amp;IF($H$1="沪深300",[1]!EM_S_INFO_COMPINDEX(E2656,"000300"),"")&amp;IF(AND($H$1="上证A股",RIGHT(E2656,2)="SH"),"是","")&amp;IF(AND($H$1="深证A股",RIGHT(E2656,2)="SZ"),"是","")&amp;IF(AND($H$1="创业板",LEFT(E2656,1)-3=0),"是","")&amp;IF(AND($H$1="全部A股",E2656&lt;&gt;0),"是","")&amp;IF(AND($H$1="中小板",LEFT(E2656,3)="002"),"是",""))</f>
        <v>是</v>
      </c>
      <c r="I2656" s="46">
        <f ca="1">IF(E2656="","",IF(OR([1]!EM_S_VAL_MV(E2656,deadline)="",[1]!EM_S_VAL_MV(E2656,deadline)="--",[1]!EM_S_VAL_MV(E2656,deadline)="null"),0,[1]!EM_S_VAL_MV(E2656,deadline)/100000000))</f>
        <v>26.696243827899998</v>
      </c>
      <c r="J2656" s="46">
        <f ca="1">IF(E2656="","",IF(RIGHT(LEFT($J$1,6),3)="TTM",[1]!EM_S_FA_PROFIT_TTM(E2656,LEFT(RIGHT($J$1,11),10),1)/100000000,[1]!EM_S_STM07_IS(E2656,61,LEFT(RIGHT($J$1,5),4)&amp;"-12-31",1)/100000000))</f>
        <v>-0.12143777089999999</v>
      </c>
      <c r="K2656" s="36">
        <f t="shared" ca="1" si="208"/>
        <v>-219.83476499979136</v>
      </c>
      <c r="L2656" s="46">
        <f ca="1">IF(E2656="","",IF(ISERROR(IF(行业估值!$E$7="最新年报",[1]!EM_S_STM07_BS(E2656,140,LEFT(RIGHT($L$1,5),4)&amp;"-12-31",1)/100000000,[1]!EM_S_STM07_BS(E2656,140,LEFT(RIGHT($L$1,11),10),1)/100000000)),0,IF(行业估值!$E$7="最新年报",[1]!EM_S_STM07_BS(E2656,140,LEFT(RIGHT($L$1,5),4)&amp;"-12-31",1)/100000000,[1]!EM_S_STM07_BS(E2656,140,LEFT(RIGHT($L$1,11),10),1)/100000000)))</f>
        <v>19.252861228800001</v>
      </c>
      <c r="M2656" s="36">
        <f t="shared" ca="1" si="209"/>
        <v>1.3866117617866367</v>
      </c>
      <c r="N2656" s="37" t="str">
        <f ca="1">IF(E2656="","",IF(ISERROR([1]!EM_S_EST_NETPROFIT(E2656,行业估值!$E$6,deadline)/100000000),"-",[1]!EM_S_EST_NETPROFIT(E2656,行业估值!$E$6,deadline)/100000000))</f>
        <v>-</v>
      </c>
      <c r="O2656" s="36" t="str">
        <f t="shared" ca="1" si="210"/>
        <v>-</v>
      </c>
      <c r="T2656" s="64" t="s">
        <v>5202</v>
      </c>
      <c r="U2656" s="64" t="s">
        <v>5203</v>
      </c>
    </row>
    <row r="2657" spans="4:21">
      <c r="D2657" s="45">
        <f>IF(AND(行业估值!$B$39=$G2657,COUNTIF($G$2:$G$2552,$G2657)&gt;=1),COUNTIF($G$2:G2657,$G2657),"")</f>
        <v>246</v>
      </c>
      <c r="E2657" s="65" t="str">
        <f t="shared" si="211"/>
        <v>600577.SH</v>
      </c>
      <c r="F2657" s="65" t="str">
        <f t="shared" si="212"/>
        <v>精达股份</v>
      </c>
      <c r="G2657" s="34" t="str">
        <f>IF(E2657="","",IF(行业估值!$C$5="申万行业",[1]!EM_S_INFO_INDUSTRY_SW2014(E2657,"1"),IF(行业估值!$C$5="证监会行业",[1]!EM_S_INFO_INDUSTRY_CSRC1(E2657,"1"),[1]!EM_S_INFO_INDUSTRY_EM2016(E2657,"1"))))</f>
        <v>机械设备</v>
      </c>
      <c r="H2657" s="34" t="str">
        <f>IF(E2657="","",IF($H$1="上证50",[1]!EM_S_INFO_COMPINDEX(E2657,"000016"),"")&amp;IF($H$1="上证180",[1]!EM_S_INFO_COMPINDEX(E2657,"000010"),"")&amp;IF($H$1="沪深300",[1]!EM_S_INFO_COMPINDEX(E2657,"000300"),"")&amp;IF(AND($H$1="上证A股",RIGHT(E2657,2)="SH"),"是","")&amp;IF(AND($H$1="深证A股",RIGHT(E2657,2)="SZ"),"是","")&amp;IF(AND($H$1="创业板",LEFT(E2657,1)-3=0),"是","")&amp;IF(AND($H$1="全部A股",E2657&lt;&gt;0),"是","")&amp;IF(AND($H$1="中小板",LEFT(E2657,3)="002"),"是",""))</f>
        <v>是</v>
      </c>
      <c r="I2657" s="46">
        <f ca="1">IF(E2657="","",IF(OR([1]!EM_S_VAL_MV(E2657,deadline)="",[1]!EM_S_VAL_MV(E2657,deadline)="--",[1]!EM_S_VAL_MV(E2657,deadline)="null"),0,[1]!EM_S_VAL_MV(E2657,deadline)/100000000))</f>
        <v>51.301518599700003</v>
      </c>
      <c r="J2657" s="46">
        <f ca="1">IF(E2657="","",IF(RIGHT(LEFT($J$1,6),3)="TTM",[1]!EM_S_FA_PROFIT_TTM(E2657,LEFT(RIGHT($J$1,11),10),1)/100000000,[1]!EM_S_STM07_IS(E2657,61,LEFT(RIGHT($J$1,5),4)&amp;"-12-31",1)/100000000))</f>
        <v>4.5972456115</v>
      </c>
      <c r="K2657" s="36">
        <f t="shared" ca="1" si="208"/>
        <v>11.15918594198434</v>
      </c>
      <c r="L2657" s="46">
        <f ca="1">IF(E2657="","",IF(ISERROR(IF(行业估值!$E$7="最新年报",[1]!EM_S_STM07_BS(E2657,140,LEFT(RIGHT($L$1,5),4)&amp;"-12-31",1)/100000000,[1]!EM_S_STM07_BS(E2657,140,LEFT(RIGHT($L$1,11),10),1)/100000000)),0,IF(行业估值!$E$7="最新年报",[1]!EM_S_STM07_BS(E2657,140,LEFT(RIGHT($L$1,5),4)&amp;"-12-31",1)/100000000,[1]!EM_S_STM07_BS(E2657,140,LEFT(RIGHT($L$1,11),10),1)/100000000)))</f>
        <v>34.229372129399998</v>
      </c>
      <c r="M2657" s="36">
        <f t="shared" ca="1" si="209"/>
        <v>1.4987572195528689</v>
      </c>
      <c r="N2657" s="37">
        <f ca="1">IF(E2657="","",IF(ISERROR([1]!EM_S_EST_NETPROFIT(E2657,行业估值!$E$6,deadline)/100000000),"-",[1]!EM_S_EST_NETPROFIT(E2657,行业估值!$E$6,deadline)/100000000))</f>
        <v>4.0750999999999999</v>
      </c>
      <c r="O2657" s="36">
        <f t="shared" ca="1" si="210"/>
        <v>12.589020784692401</v>
      </c>
      <c r="T2657" s="64" t="s">
        <v>5204</v>
      </c>
      <c r="U2657" s="64" t="s">
        <v>5205</v>
      </c>
    </row>
    <row r="2658" spans="4:21">
      <c r="D2658" s="45" t="str">
        <f>IF(AND(行业估值!$B$39=$G2658,COUNTIF($G$2:$G$2552,$G2658)&gt;=1),COUNTIF($G$2:G2658,$G2658),"")</f>
        <v/>
      </c>
      <c r="E2658" s="65" t="str">
        <f t="shared" si="211"/>
        <v>600578.SH</v>
      </c>
      <c r="F2658" s="65" t="str">
        <f t="shared" si="212"/>
        <v>京能电力</v>
      </c>
      <c r="G2658" s="34" t="str">
        <f>IF(E2658="","",IF(行业估值!$C$5="申万行业",[1]!EM_S_INFO_INDUSTRY_SW2014(E2658,"1"),IF(行业估值!$C$5="证监会行业",[1]!EM_S_INFO_INDUSTRY_CSRC1(E2658,"1"),[1]!EM_S_INFO_INDUSTRY_EM2016(E2658,"1"))))</f>
        <v>公用事业</v>
      </c>
      <c r="H2658" s="34" t="str">
        <f>IF(E2658="","",IF($H$1="上证50",[1]!EM_S_INFO_COMPINDEX(E2658,"000016"),"")&amp;IF($H$1="上证180",[1]!EM_S_INFO_COMPINDEX(E2658,"000010"),"")&amp;IF($H$1="沪深300",[1]!EM_S_INFO_COMPINDEX(E2658,"000300"),"")&amp;IF(AND($H$1="上证A股",RIGHT(E2658,2)="SH"),"是","")&amp;IF(AND($H$1="深证A股",RIGHT(E2658,2)="SZ"),"是","")&amp;IF(AND($H$1="创业板",LEFT(E2658,1)-3=0),"是","")&amp;IF(AND($H$1="全部A股",E2658&lt;&gt;0),"是","")&amp;IF(AND($H$1="中小板",LEFT(E2658,3)="002"),"是",""))</f>
        <v>是</v>
      </c>
      <c r="I2658" s="46">
        <f ca="1">IF(E2658="","",IF(OR([1]!EM_S_VAL_MV(E2658,deadline)="",[1]!EM_S_VAL_MV(E2658,deadline)="--",[1]!EM_S_VAL_MV(E2658,deadline)="null"),0,[1]!EM_S_VAL_MV(E2658,deadline)/100000000))</f>
        <v>205.10072749279999</v>
      </c>
      <c r="J2658" s="46">
        <f ca="1">IF(E2658="","",IF(RIGHT(LEFT($J$1,6),3)="TTM",[1]!EM_S_FA_PROFIT_TTM(E2658,LEFT(RIGHT($J$1,11),10),1)/100000000,[1]!EM_S_STM07_IS(E2658,61,LEFT(RIGHT($J$1,5),4)&amp;"-12-31",1)/100000000))</f>
        <v>15.954608086099999</v>
      </c>
      <c r="K2658" s="36">
        <f t="shared" ca="1" si="208"/>
        <v>12.855265788163623</v>
      </c>
      <c r="L2658" s="46">
        <f ca="1">IF(E2658="","",IF(ISERROR(IF(行业估值!$E$7="最新年报",[1]!EM_S_STM07_BS(E2658,140,LEFT(RIGHT($L$1,5),4)&amp;"-12-31",1)/100000000,[1]!EM_S_STM07_BS(E2658,140,LEFT(RIGHT($L$1,11),10),1)/100000000)),0,IF(行业估值!$E$7="最新年报",[1]!EM_S_STM07_BS(E2658,140,LEFT(RIGHT($L$1,5),4)&amp;"-12-31",1)/100000000,[1]!EM_S_STM07_BS(E2658,140,LEFT(RIGHT($L$1,11),10),1)/100000000)))</f>
        <v>233.4329065734</v>
      </c>
      <c r="M2658" s="36">
        <f t="shared" ca="1" si="209"/>
        <v>0.87862816988190429</v>
      </c>
      <c r="N2658" s="37">
        <f ca="1">IF(E2658="","",IF(ISERROR([1]!EM_S_EST_NETPROFIT(E2658,行业估值!$E$6,deadline)/100000000),"-",[1]!EM_S_EST_NETPROFIT(E2658,行业估值!$E$6,deadline)/100000000))</f>
        <v>16.267600000000002</v>
      </c>
      <c r="O2658" s="36">
        <f t="shared" ca="1" si="210"/>
        <v>12.607927874597358</v>
      </c>
      <c r="T2658" s="64" t="s">
        <v>5206</v>
      </c>
      <c r="U2658" s="64" t="s">
        <v>5207</v>
      </c>
    </row>
    <row r="2659" spans="4:21">
      <c r="D2659" s="45">
        <f>IF(AND(行业估值!$B$39=$G2659,COUNTIF($G$2:$G$2552,$G2659)&gt;=1),COUNTIF($G$2:G2659,$G2659),"")</f>
        <v>247</v>
      </c>
      <c r="E2659" s="65" t="str">
        <f t="shared" si="211"/>
        <v>600579.SH</v>
      </c>
      <c r="F2659" s="65" t="str">
        <f t="shared" si="212"/>
        <v>克劳斯</v>
      </c>
      <c r="G2659" s="34" t="str">
        <f>IF(E2659="","",IF(行业估值!$C$5="申万行业",[1]!EM_S_INFO_INDUSTRY_SW2014(E2659,"1"),IF(行业估值!$C$5="证监会行业",[1]!EM_S_INFO_INDUSTRY_CSRC1(E2659,"1"),[1]!EM_S_INFO_INDUSTRY_EM2016(E2659,"1"))))</f>
        <v>机械设备</v>
      </c>
      <c r="H2659" s="34" t="str">
        <f>IF(E2659="","",IF($H$1="上证50",[1]!EM_S_INFO_COMPINDEX(E2659,"000016"),"")&amp;IF($H$1="上证180",[1]!EM_S_INFO_COMPINDEX(E2659,"000010"),"")&amp;IF($H$1="沪深300",[1]!EM_S_INFO_COMPINDEX(E2659,"000300"),"")&amp;IF(AND($H$1="上证A股",RIGHT(E2659,2)="SH"),"是","")&amp;IF(AND($H$1="深证A股",RIGHT(E2659,2)="SZ"),"是","")&amp;IF(AND($H$1="创业板",LEFT(E2659,1)-3=0),"是","")&amp;IF(AND($H$1="全部A股",E2659&lt;&gt;0),"是","")&amp;IF(AND($H$1="中小板",LEFT(E2659,3)="002"),"是",""))</f>
        <v>是</v>
      </c>
      <c r="I2659" s="46">
        <f ca="1">IF(E2659="","",IF(OR([1]!EM_S_VAL_MV(E2659,deadline)="",[1]!EM_S_VAL_MV(E2659,deadline)="--",[1]!EM_S_VAL_MV(E2659,deadline)="null"),0,[1]!EM_S_VAL_MV(E2659,deadline)/100000000))</f>
        <v>61.865508018599996</v>
      </c>
      <c r="J2659" s="46">
        <f ca="1">IF(E2659="","",IF(RIGHT(LEFT($J$1,6),3)="TTM",[1]!EM_S_FA_PROFIT_TTM(E2659,LEFT(RIGHT($J$1,11),10),1)/100000000,[1]!EM_S_STM07_IS(E2659,61,LEFT(RIGHT($J$1,5),4)&amp;"-12-31",1)/100000000))</f>
        <v>-0.85083776830000002</v>
      </c>
      <c r="K2659" s="36">
        <f t="shared" ca="1" si="208"/>
        <v>-72.711285656969807</v>
      </c>
      <c r="L2659" s="46">
        <f ca="1">IF(E2659="","",IF(ISERROR(IF(行业估值!$E$7="最新年报",[1]!EM_S_STM07_BS(E2659,140,LEFT(RIGHT($L$1,5),4)&amp;"-12-31",1)/100000000,[1]!EM_S_STM07_BS(E2659,140,LEFT(RIGHT($L$1,11),10),1)/100000000)),0,IF(行业估值!$E$7="最新年报",[1]!EM_S_STM07_BS(E2659,140,LEFT(RIGHT($L$1,5),4)&amp;"-12-31",1)/100000000,[1]!EM_S_STM07_BS(E2659,140,LEFT(RIGHT($L$1,11),10),1)/100000000)))</f>
        <v>55.104372176999995</v>
      </c>
      <c r="M2659" s="36">
        <f t="shared" ca="1" si="209"/>
        <v>1.1226969036119794</v>
      </c>
      <c r="N2659" s="37" t="str">
        <f ca="1">IF(E2659="","",IF(ISERROR([1]!EM_S_EST_NETPROFIT(E2659,行业估值!$E$6,deadline)/100000000),"-",[1]!EM_S_EST_NETPROFIT(E2659,行业估值!$E$6,deadline)/100000000))</f>
        <v>-</v>
      </c>
      <c r="O2659" s="36" t="str">
        <f t="shared" ca="1" si="210"/>
        <v>-</v>
      </c>
      <c r="T2659" s="64" t="s">
        <v>7384</v>
      </c>
      <c r="U2659" s="64" t="s">
        <v>5208</v>
      </c>
    </row>
    <row r="2660" spans="4:21">
      <c r="D2660" s="45" t="str">
        <f>IF(AND(行业估值!$B$39=$G2660,COUNTIF($G$2:$G$2552,$G2660)&gt;=1),COUNTIF($G$2:G2660,$G2660),"")</f>
        <v/>
      </c>
      <c r="E2660" s="65" t="str">
        <f t="shared" si="211"/>
        <v>600580.SH</v>
      </c>
      <c r="F2660" s="65" t="str">
        <f t="shared" si="212"/>
        <v>卧龙电驱</v>
      </c>
      <c r="G2660" s="34" t="str">
        <f>IF(E2660="","",IF(行业估值!$C$5="申万行业",[1]!EM_S_INFO_INDUSTRY_SW2014(E2660,"1"),IF(行业估值!$C$5="证监会行业",[1]!EM_S_INFO_INDUSTRY_CSRC1(E2660,"1"),[1]!EM_S_INFO_INDUSTRY_EM2016(E2660,"1"))))</f>
        <v>电气设备</v>
      </c>
      <c r="H2660" s="34" t="str">
        <f>IF(E2660="","",IF($H$1="上证50",[1]!EM_S_INFO_COMPINDEX(E2660,"000016"),"")&amp;IF($H$1="上证180",[1]!EM_S_INFO_COMPINDEX(E2660,"000010"),"")&amp;IF($H$1="沪深300",[1]!EM_S_INFO_COMPINDEX(E2660,"000300"),"")&amp;IF(AND($H$1="上证A股",RIGHT(E2660,2)="SH"),"是","")&amp;IF(AND($H$1="深证A股",RIGHT(E2660,2)="SZ"),"是","")&amp;IF(AND($H$1="创业板",LEFT(E2660,1)-3=0),"是","")&amp;IF(AND($H$1="全部A股",E2660&lt;&gt;0),"是","")&amp;IF(AND($H$1="中小板",LEFT(E2660,3)="002"),"是",""))</f>
        <v>是</v>
      </c>
      <c r="I2660" s="46">
        <f ca="1">IF(E2660="","",IF(OR([1]!EM_S_VAL_MV(E2660,deadline)="",[1]!EM_S_VAL_MV(E2660,deadline)="--",[1]!EM_S_VAL_MV(E2660,deadline)="null"),0,[1]!EM_S_VAL_MV(E2660,deadline)/100000000))</f>
        <v>129.4452745586</v>
      </c>
      <c r="J2660" s="46">
        <f ca="1">IF(E2660="","",IF(RIGHT(LEFT($J$1,6),3)="TTM",[1]!EM_S_FA_PROFIT_TTM(E2660,LEFT(RIGHT($J$1,11),10),1)/100000000,[1]!EM_S_STM07_IS(E2660,61,LEFT(RIGHT($J$1,5),4)&amp;"-12-31",1)/100000000))</f>
        <v>10.464299178300001</v>
      </c>
      <c r="K2660" s="36">
        <f t="shared" ca="1" si="208"/>
        <v>12.370180969885965</v>
      </c>
      <c r="L2660" s="46">
        <f ca="1">IF(E2660="","",IF(ISERROR(IF(行业估值!$E$7="最新年报",[1]!EM_S_STM07_BS(E2660,140,LEFT(RIGHT($L$1,5),4)&amp;"-12-31",1)/100000000,[1]!EM_S_STM07_BS(E2660,140,LEFT(RIGHT($L$1,11),10),1)/100000000)),0,IF(行业估值!$E$7="最新年报",[1]!EM_S_STM07_BS(E2660,140,LEFT(RIGHT($L$1,5),4)&amp;"-12-31",1)/100000000,[1]!EM_S_STM07_BS(E2660,140,LEFT(RIGHT($L$1,11),10),1)/100000000)))</f>
        <v>66.766480951899993</v>
      </c>
      <c r="M2660" s="36">
        <f t="shared" ca="1" si="209"/>
        <v>1.9387763547378685</v>
      </c>
      <c r="N2660" s="37">
        <f ca="1">IF(E2660="","",IF(ISERROR([1]!EM_S_EST_NETPROFIT(E2660,行业估值!$E$6,deadline)/100000000),"-",[1]!EM_S_EST_NETPROFIT(E2660,行业估值!$E$6,deadline)/100000000))</f>
        <v>8.9748333333333328</v>
      </c>
      <c r="O2660" s="36">
        <f t="shared" ca="1" si="210"/>
        <v>14.42313965629074</v>
      </c>
      <c r="T2660" s="64" t="s">
        <v>5209</v>
      </c>
      <c r="U2660" s="64" t="s">
        <v>5210</v>
      </c>
    </row>
    <row r="2661" spans="4:21">
      <c r="D2661" s="45" t="str">
        <f>IF(AND(行业估值!$B$39=$G2661,COUNTIF($G$2:$G$2552,$G2661)&gt;=1),COUNTIF($G$2:G2661,$G2661),"")</f>
        <v/>
      </c>
      <c r="E2661" s="65" t="str">
        <f t="shared" si="211"/>
        <v>600581.SH</v>
      </c>
      <c r="F2661" s="65" t="str">
        <f t="shared" si="212"/>
        <v>八一钢铁</v>
      </c>
      <c r="G2661" s="34" t="str">
        <f>IF(E2661="","",IF(行业估值!$C$5="申万行业",[1]!EM_S_INFO_INDUSTRY_SW2014(E2661,"1"),IF(行业估值!$C$5="证监会行业",[1]!EM_S_INFO_INDUSTRY_CSRC1(E2661,"1"),[1]!EM_S_INFO_INDUSTRY_EM2016(E2661,"1"))))</f>
        <v>钢铁</v>
      </c>
      <c r="H2661" s="34" t="str">
        <f>IF(E2661="","",IF($H$1="上证50",[1]!EM_S_INFO_COMPINDEX(E2661,"000016"),"")&amp;IF($H$1="上证180",[1]!EM_S_INFO_COMPINDEX(E2661,"000010"),"")&amp;IF($H$1="沪深300",[1]!EM_S_INFO_COMPINDEX(E2661,"000300"),"")&amp;IF(AND($H$1="上证A股",RIGHT(E2661,2)="SH"),"是","")&amp;IF(AND($H$1="深证A股",RIGHT(E2661,2)="SZ"),"是","")&amp;IF(AND($H$1="创业板",LEFT(E2661,1)-3=0),"是","")&amp;IF(AND($H$1="全部A股",E2661&lt;&gt;0),"是","")&amp;IF(AND($H$1="中小板",LEFT(E2661,3)="002"),"是",""))</f>
        <v>是</v>
      </c>
      <c r="I2661" s="46">
        <f ca="1">IF(E2661="","",IF(OR([1]!EM_S_VAL_MV(E2661,deadline)="",[1]!EM_S_VAL_MV(E2661,deadline)="--",[1]!EM_S_VAL_MV(E2661,deadline)="null"),0,[1]!EM_S_VAL_MV(E2661,deadline)/100000000))</f>
        <v>53.038266301999997</v>
      </c>
      <c r="J2661" s="46">
        <f ca="1">IF(E2661="","",IF(RIGHT(LEFT($J$1,6),3)="TTM",[1]!EM_S_FA_PROFIT_TTM(E2661,LEFT(RIGHT($J$1,11),10),1)/100000000,[1]!EM_S_STM07_IS(E2661,61,LEFT(RIGHT($J$1,5),4)&amp;"-12-31",1)/100000000))</f>
        <v>3.6327100626999997</v>
      </c>
      <c r="K2661" s="36">
        <f t="shared" ref="K2661:K2724" ca="1" si="213">IF(E2661="","",IF(OR(I2661=0,J2661=0),"-",I2661/J2661))</f>
        <v>14.600192524745419</v>
      </c>
      <c r="L2661" s="46">
        <f ca="1">IF(E2661="","",IF(ISERROR(IF(行业估值!$E$7="最新年报",[1]!EM_S_STM07_BS(E2661,140,LEFT(RIGHT($L$1,5),4)&amp;"-12-31",1)/100000000,[1]!EM_S_STM07_BS(E2661,140,LEFT(RIGHT($L$1,11),10),1)/100000000)),0,IF(行业估值!$E$7="最新年报",[1]!EM_S_STM07_BS(E2661,140,LEFT(RIGHT($L$1,5),4)&amp;"-12-31",1)/100000000,[1]!EM_S_STM07_BS(E2661,140,LEFT(RIGHT($L$1,11),10),1)/100000000)))</f>
        <v>42.842676808</v>
      </c>
      <c r="M2661" s="36">
        <f t="shared" ref="M2661:M2724" ca="1" si="214">IF(E2661="","",IF(OR(I2661=0,L2661=0),"-",I2661/L2661))</f>
        <v>1.2379774153629957</v>
      </c>
      <c r="N2661" s="37">
        <f ca="1">IF(E2661="","",IF(ISERROR([1]!EM_S_EST_NETPROFIT(E2661,行业估值!$E$6,deadline)/100000000),"-",[1]!EM_S_EST_NETPROFIT(E2661,行业估值!$E$6,deadline)/100000000))</f>
        <v>3.1962000000000002</v>
      </c>
      <c r="O2661" s="36">
        <f t="shared" ref="O2661:O2724" ca="1" si="215">IF(E2661="","",IF(ISERROR(IF(OR(I2661=0,N2661=0),"-",I2661/N2661)),"-",IF(OR(I2661=0,N2661=0),"-",I2661/N2661)))</f>
        <v>16.594163788874287</v>
      </c>
      <c r="T2661" s="64" t="s">
        <v>5211</v>
      </c>
      <c r="U2661" s="64" t="s">
        <v>5212</v>
      </c>
    </row>
    <row r="2662" spans="4:21">
      <c r="D2662" s="45">
        <f>IF(AND(行业估值!$B$39=$G2662,COUNTIF($G$2:$G$2552,$G2662)&gt;=1),COUNTIF($G$2:G2662,$G2662),"")</f>
        <v>248</v>
      </c>
      <c r="E2662" s="65" t="str">
        <f t="shared" si="211"/>
        <v>600582.SH</v>
      </c>
      <c r="F2662" s="65" t="str">
        <f t="shared" si="212"/>
        <v>天地科技</v>
      </c>
      <c r="G2662" s="34" t="str">
        <f>IF(E2662="","",IF(行业估值!$C$5="申万行业",[1]!EM_S_INFO_INDUSTRY_SW2014(E2662,"1"),IF(行业估值!$C$5="证监会行业",[1]!EM_S_INFO_INDUSTRY_CSRC1(E2662,"1"),[1]!EM_S_INFO_INDUSTRY_EM2016(E2662,"1"))))</f>
        <v>机械设备</v>
      </c>
      <c r="H2662" s="34" t="str">
        <f>IF(E2662="","",IF($H$1="上证50",[1]!EM_S_INFO_COMPINDEX(E2662,"000016"),"")&amp;IF($H$1="上证180",[1]!EM_S_INFO_COMPINDEX(E2662,"000010"),"")&amp;IF($H$1="沪深300",[1]!EM_S_INFO_COMPINDEX(E2662,"000300"),"")&amp;IF(AND($H$1="上证A股",RIGHT(E2662,2)="SH"),"是","")&amp;IF(AND($H$1="深证A股",RIGHT(E2662,2)="SZ"),"是","")&amp;IF(AND($H$1="创业板",LEFT(E2662,1)-3=0),"是","")&amp;IF(AND($H$1="全部A股",E2662&lt;&gt;0),"是","")&amp;IF(AND($H$1="中小板",LEFT(E2662,3)="002"),"是",""))</f>
        <v>是</v>
      </c>
      <c r="I2662" s="46">
        <f ca="1">IF(E2662="","",IF(OR([1]!EM_S_VAL_MV(E2662,deadline)="",[1]!EM_S_VAL_MV(E2662,deadline)="--",[1]!EM_S_VAL_MV(E2662,deadline)="null"),0,[1]!EM_S_VAL_MV(E2662,deadline)/100000000))</f>
        <v>124.9853845384</v>
      </c>
      <c r="J2662" s="46">
        <f ca="1">IF(E2662="","",IF(RIGHT(LEFT($J$1,6),3)="TTM",[1]!EM_S_FA_PROFIT_TTM(E2662,LEFT(RIGHT($J$1,11),10),1)/100000000,[1]!EM_S_STM07_IS(E2662,61,LEFT(RIGHT($J$1,5),4)&amp;"-12-31",1)/100000000))</f>
        <v>14.964972744800001</v>
      </c>
      <c r="K2662" s="36">
        <f t="shared" ca="1" si="213"/>
        <v>8.35186182225622</v>
      </c>
      <c r="L2662" s="46">
        <f ca="1">IF(E2662="","",IF(ISERROR(IF(行业估值!$E$7="最新年报",[1]!EM_S_STM07_BS(E2662,140,LEFT(RIGHT($L$1,5),4)&amp;"-12-31",1)/100000000,[1]!EM_S_STM07_BS(E2662,140,LEFT(RIGHT($L$1,11),10),1)/100000000)),0,IF(行业估值!$E$7="最新年报",[1]!EM_S_STM07_BS(E2662,140,LEFT(RIGHT($L$1,5),4)&amp;"-12-31",1)/100000000,[1]!EM_S_STM07_BS(E2662,140,LEFT(RIGHT($L$1,11),10),1)/100000000)))</f>
        <v>163.70199684159999</v>
      </c>
      <c r="M2662" s="36">
        <f t="shared" ca="1" si="214"/>
        <v>0.76349334125311463</v>
      </c>
      <c r="N2662" s="37">
        <f ca="1">IF(E2662="","",IF(ISERROR([1]!EM_S_EST_NETPROFIT(E2662,行业估值!$E$6,deadline)/100000000),"-",[1]!EM_S_EST_NETPROFIT(E2662,行业估值!$E$6,deadline)/100000000))</f>
        <v>12.273333333333332</v>
      </c>
      <c r="O2662" s="36">
        <f t="shared" ca="1" si="215"/>
        <v>10.183491407256927</v>
      </c>
      <c r="T2662" s="64" t="s">
        <v>5213</v>
      </c>
      <c r="U2662" s="64" t="s">
        <v>5214</v>
      </c>
    </row>
    <row r="2663" spans="4:21">
      <c r="D2663" s="45" t="str">
        <f>IF(AND(行业估值!$B$39=$G2663,COUNTIF($G$2:$G$2552,$G2663)&gt;=1),COUNTIF($G$2:G2663,$G2663),"")</f>
        <v/>
      </c>
      <c r="E2663" s="65" t="str">
        <f t="shared" si="211"/>
        <v>600583.SH</v>
      </c>
      <c r="F2663" s="65" t="str">
        <f t="shared" si="212"/>
        <v>海油工程</v>
      </c>
      <c r="G2663" s="34" t="str">
        <f>IF(E2663="","",IF(行业估值!$C$5="申万行业",[1]!EM_S_INFO_INDUSTRY_SW2014(E2663,"1"),IF(行业估值!$C$5="证监会行业",[1]!EM_S_INFO_INDUSTRY_CSRC1(E2663,"1"),[1]!EM_S_INFO_INDUSTRY_EM2016(E2663,"1"))))</f>
        <v>化石能源</v>
      </c>
      <c r="H2663" s="34" t="str">
        <f>IF(E2663="","",IF($H$1="上证50",[1]!EM_S_INFO_COMPINDEX(E2663,"000016"),"")&amp;IF($H$1="上证180",[1]!EM_S_INFO_COMPINDEX(E2663,"000010"),"")&amp;IF($H$1="沪深300",[1]!EM_S_INFO_COMPINDEX(E2663,"000300"),"")&amp;IF(AND($H$1="上证A股",RIGHT(E2663,2)="SH"),"是","")&amp;IF(AND($H$1="深证A股",RIGHT(E2663,2)="SZ"),"是","")&amp;IF(AND($H$1="创业板",LEFT(E2663,1)-3=0),"是","")&amp;IF(AND($H$1="全部A股",E2663&lt;&gt;0),"是","")&amp;IF(AND($H$1="中小板",LEFT(E2663,3)="002"),"是",""))</f>
        <v>是</v>
      </c>
      <c r="I2663" s="46">
        <f ca="1">IF(E2663="","",IF(OR([1]!EM_S_VAL_MV(E2663,deadline)="",[1]!EM_S_VAL_MV(E2663,deadline)="--",[1]!EM_S_VAL_MV(E2663,deadline)="null"),0,[1]!EM_S_VAL_MV(E2663,deadline)/100000000))</f>
        <v>305.0734812</v>
      </c>
      <c r="J2663" s="46">
        <f ca="1">IF(E2663="","",IF(RIGHT(LEFT($J$1,6),3)="TTM",[1]!EM_S_FA_PROFIT_TTM(E2663,LEFT(RIGHT($J$1,11),10),1)/100000000,[1]!EM_S_STM07_IS(E2663,61,LEFT(RIGHT($J$1,5),4)&amp;"-12-31",1)/100000000))</f>
        <v>-4.1511858891999998</v>
      </c>
      <c r="K2663" s="36">
        <f t="shared" ca="1" si="213"/>
        <v>-73.490681781728782</v>
      </c>
      <c r="L2663" s="46">
        <f ca="1">IF(E2663="","",IF(ISERROR(IF(行业估值!$E$7="最新年报",[1]!EM_S_STM07_BS(E2663,140,LEFT(RIGHT($L$1,5),4)&amp;"-12-31",1)/100000000,[1]!EM_S_STM07_BS(E2663,140,LEFT(RIGHT($L$1,11),10),1)/100000000)),0,IF(行业估值!$E$7="最新年报",[1]!EM_S_STM07_BS(E2663,140,LEFT(RIGHT($L$1,5),4)&amp;"-12-31",1)/100000000,[1]!EM_S_STM07_BS(E2663,140,LEFT(RIGHT($L$1,11),10),1)/100000000)))</f>
        <v>220.38271288279998</v>
      </c>
      <c r="M2663" s="36">
        <f t="shared" ca="1" si="214"/>
        <v>1.3842895262036219</v>
      </c>
      <c r="N2663" s="37">
        <f ca="1">IF(E2663="","",IF(ISERROR([1]!EM_S_EST_NETPROFIT(E2663,行业估值!$E$6,deadline)/100000000),"-",[1]!EM_S_EST_NETPROFIT(E2663,行业估值!$E$6,deadline)/100000000))</f>
        <v>-4.6730769230769229E-2</v>
      </c>
      <c r="O2663" s="36">
        <f t="shared" ca="1" si="215"/>
        <v>-6528.3214083950625</v>
      </c>
      <c r="T2663" s="64" t="s">
        <v>5215</v>
      </c>
      <c r="U2663" s="64" t="s">
        <v>5216</v>
      </c>
    </row>
    <row r="2664" spans="4:21">
      <c r="D2664" s="45" t="str">
        <f>IF(AND(行业估值!$B$39=$G2664,COUNTIF($G$2:$G$2552,$G2664)&gt;=1),COUNTIF($G$2:G2664,$G2664),"")</f>
        <v/>
      </c>
      <c r="E2664" s="65" t="str">
        <f t="shared" si="211"/>
        <v>600584.SH</v>
      </c>
      <c r="F2664" s="65" t="str">
        <f t="shared" si="212"/>
        <v>长电科技</v>
      </c>
      <c r="G2664" s="34" t="str">
        <f>IF(E2664="","",IF(行业估值!$C$5="申万行业",[1]!EM_S_INFO_INDUSTRY_SW2014(E2664,"1"),IF(行业估值!$C$5="证监会行业",[1]!EM_S_INFO_INDUSTRY_CSRC1(E2664,"1"),[1]!EM_S_INFO_INDUSTRY_EM2016(E2664,"1"))))</f>
        <v>电子设备</v>
      </c>
      <c r="H2664" s="34" t="str">
        <f>IF(E2664="","",IF($H$1="上证50",[1]!EM_S_INFO_COMPINDEX(E2664,"000016"),"")&amp;IF($H$1="上证180",[1]!EM_S_INFO_COMPINDEX(E2664,"000010"),"")&amp;IF($H$1="沪深300",[1]!EM_S_INFO_COMPINDEX(E2664,"000300"),"")&amp;IF(AND($H$1="上证A股",RIGHT(E2664,2)="SH"),"是","")&amp;IF(AND($H$1="深证A股",RIGHT(E2664,2)="SZ"),"是","")&amp;IF(AND($H$1="创业板",LEFT(E2664,1)-3=0),"是","")&amp;IF(AND($H$1="全部A股",E2664&lt;&gt;0),"是","")&amp;IF(AND($H$1="中小板",LEFT(E2664,3)="002"),"是",""))</f>
        <v>是</v>
      </c>
      <c r="I2664" s="46">
        <f ca="1">IF(E2664="","",IF(OR([1]!EM_S_VAL_MV(E2664,deadline)="",[1]!EM_S_VAL_MV(E2664,deadline)="--",[1]!EM_S_VAL_MV(E2664,deadline)="null"),0,[1]!EM_S_VAL_MV(E2664,deadline)/100000000))</f>
        <v>339.80940565999998</v>
      </c>
      <c r="J2664" s="46">
        <f ca="1">IF(E2664="","",IF(RIGHT(LEFT($J$1,6),3)="TTM",[1]!EM_S_FA_PROFIT_TTM(E2664,LEFT(RIGHT($J$1,11),10),1)/100000000,[1]!EM_S_STM07_IS(E2664,61,LEFT(RIGHT($J$1,5),4)&amp;"-12-31",1)/100000000))</f>
        <v>-11.391549478900002</v>
      </c>
      <c r="K2664" s="36">
        <f t="shared" ca="1" si="213"/>
        <v>-29.82995476510127</v>
      </c>
      <c r="L2664" s="46">
        <f ca="1">IF(E2664="","",IF(ISERROR(IF(行业估值!$E$7="最新年报",[1]!EM_S_STM07_BS(E2664,140,LEFT(RIGHT($L$1,5),4)&amp;"-12-31",1)/100000000,[1]!EM_S_STM07_BS(E2664,140,LEFT(RIGHT($L$1,11),10),1)/100000000)),0,IF(行业估值!$E$7="最新年报",[1]!EM_S_STM07_BS(E2664,140,LEFT(RIGHT($L$1,5),4)&amp;"-12-31",1)/100000000,[1]!EM_S_STM07_BS(E2664,140,LEFT(RIGHT($L$1,11),10),1)/100000000)))</f>
        <v>123.0920883032</v>
      </c>
      <c r="M2664" s="36">
        <f t="shared" ca="1" si="214"/>
        <v>2.7606112654696591</v>
      </c>
      <c r="N2664" s="37">
        <f ca="1">IF(E2664="","",IF(ISERROR([1]!EM_S_EST_NETPROFIT(E2664,行业估值!$E$6,deadline)/100000000),"-",[1]!EM_S_EST_NETPROFIT(E2664,行业估值!$E$6,deadline)/100000000))</f>
        <v>1.5079333333333333</v>
      </c>
      <c r="O2664" s="36">
        <f t="shared" ca="1" si="215"/>
        <v>225.34776448560942</v>
      </c>
      <c r="T2664" s="64" t="s">
        <v>5217</v>
      </c>
      <c r="U2664" s="64" t="s">
        <v>5218</v>
      </c>
    </row>
    <row r="2665" spans="4:21">
      <c r="D2665" s="45" t="str">
        <f>IF(AND(行业估值!$B$39=$G2665,COUNTIF($G$2:$G$2552,$G2665)&gt;=1),COUNTIF($G$2:G2665,$G2665),"")</f>
        <v/>
      </c>
      <c r="E2665" s="65" t="str">
        <f t="shared" si="211"/>
        <v>600585.SH</v>
      </c>
      <c r="F2665" s="65" t="str">
        <f t="shared" si="212"/>
        <v>海螺水泥</v>
      </c>
      <c r="G2665" s="34" t="str">
        <f>IF(E2665="","",IF(行业估值!$C$5="申万行业",[1]!EM_S_INFO_INDUSTRY_SW2014(E2665,"1"),IF(行业估值!$C$5="证监会行业",[1]!EM_S_INFO_INDUSTRY_CSRC1(E2665,"1"),[1]!EM_S_INFO_INDUSTRY_EM2016(E2665,"1"))))</f>
        <v>建材</v>
      </c>
      <c r="H2665" s="34" t="str">
        <f>IF(E2665="","",IF($H$1="上证50",[1]!EM_S_INFO_COMPINDEX(E2665,"000016"),"")&amp;IF($H$1="上证180",[1]!EM_S_INFO_COMPINDEX(E2665,"000010"),"")&amp;IF($H$1="沪深300",[1]!EM_S_INFO_COMPINDEX(E2665,"000300"),"")&amp;IF(AND($H$1="上证A股",RIGHT(E2665,2)="SH"),"是","")&amp;IF(AND($H$1="深证A股",RIGHT(E2665,2)="SZ"),"是","")&amp;IF(AND($H$1="创业板",LEFT(E2665,1)-3=0),"是","")&amp;IF(AND($H$1="全部A股",E2665&lt;&gt;0),"是","")&amp;IF(AND($H$1="中小板",LEFT(E2665,3)="002"),"是",""))</f>
        <v>是</v>
      </c>
      <c r="I2665" s="46">
        <f ca="1">IF(E2665="","",IF(OR([1]!EM_S_VAL_MV(E2665,deadline)="",[1]!EM_S_VAL_MV(E2665,deadline)="--",[1]!EM_S_VAL_MV(E2665,deadline)="null"),0,[1]!EM_S_VAL_MV(E2665,deadline)/100000000))</f>
        <v>2473.7144438772002</v>
      </c>
      <c r="J2665" s="46">
        <f ca="1">IF(E2665="","",IF(RIGHT(LEFT($J$1,6),3)="TTM",[1]!EM_S_FA_PROFIT_TTM(E2665,LEFT(RIGHT($J$1,11),10),1)/100000000,[1]!EM_S_STM07_IS(E2665,61,LEFT(RIGHT($J$1,5),4)&amp;"-12-31",1)/100000000))</f>
        <v>337.25392527000002</v>
      </c>
      <c r="K2665" s="36">
        <f t="shared" ca="1" si="213"/>
        <v>7.334872209113013</v>
      </c>
      <c r="L2665" s="46">
        <f ca="1">IF(E2665="","",IF(ISERROR(IF(行业估值!$E$7="最新年报",[1]!EM_S_STM07_BS(E2665,140,LEFT(RIGHT($L$1,5),4)&amp;"-12-31",1)/100000000,[1]!EM_S_STM07_BS(E2665,140,LEFT(RIGHT($L$1,11),10),1)/100000000)),0,IF(行业估值!$E$7="最新年报",[1]!EM_S_STM07_BS(E2665,140,LEFT(RIGHT($L$1,5),4)&amp;"-12-31",1)/100000000,[1]!EM_S_STM07_BS(E2665,140,LEFT(RIGHT($L$1,11),10),1)/100000000)))</f>
        <v>1276.09387722</v>
      </c>
      <c r="M2665" s="36">
        <f t="shared" ca="1" si="214"/>
        <v>1.9385050645852517</v>
      </c>
      <c r="N2665" s="37">
        <f ca="1">IF(E2665="","",IF(ISERROR([1]!EM_S_EST_NETPROFIT(E2665,行业估值!$E$6,deadline)/100000000),"-",[1]!EM_S_EST_NETPROFIT(E2665,行业估值!$E$6,deadline)/100000000))</f>
        <v>330.51735238095239</v>
      </c>
      <c r="O2665" s="36">
        <f t="shared" ca="1" si="215"/>
        <v>7.4843708690550423</v>
      </c>
      <c r="T2665" s="64" t="s">
        <v>5219</v>
      </c>
      <c r="U2665" s="64" t="s">
        <v>5220</v>
      </c>
    </row>
    <row r="2666" spans="4:21">
      <c r="D2666" s="45" t="str">
        <f>IF(AND(行业估值!$B$39=$G2666,COUNTIF($G$2:$G$2552,$G2666)&gt;=1),COUNTIF($G$2:G2666,$G2666),"")</f>
        <v/>
      </c>
      <c r="E2666" s="65" t="str">
        <f t="shared" si="211"/>
        <v>600586.SH</v>
      </c>
      <c r="F2666" s="65" t="str">
        <f t="shared" si="212"/>
        <v>金晶科技</v>
      </c>
      <c r="G2666" s="34" t="str">
        <f>IF(E2666="","",IF(行业估值!$C$5="申万行业",[1]!EM_S_INFO_INDUSTRY_SW2014(E2666,"1"),IF(行业估值!$C$5="证监会行业",[1]!EM_S_INFO_INDUSTRY_CSRC1(E2666,"1"),[1]!EM_S_INFO_INDUSTRY_EM2016(E2666,"1"))))</f>
        <v>建材</v>
      </c>
      <c r="H2666" s="34" t="str">
        <f>IF(E2666="","",IF($H$1="上证50",[1]!EM_S_INFO_COMPINDEX(E2666,"000016"),"")&amp;IF($H$1="上证180",[1]!EM_S_INFO_COMPINDEX(E2666,"000010"),"")&amp;IF($H$1="沪深300",[1]!EM_S_INFO_COMPINDEX(E2666,"000300"),"")&amp;IF(AND($H$1="上证A股",RIGHT(E2666,2)="SH"),"是","")&amp;IF(AND($H$1="深证A股",RIGHT(E2666,2)="SZ"),"是","")&amp;IF(AND($H$1="创业板",LEFT(E2666,1)-3=0),"是","")&amp;IF(AND($H$1="全部A股",E2666&lt;&gt;0),"是","")&amp;IF(AND($H$1="中小板",LEFT(E2666,3)="002"),"是",""))</f>
        <v>是</v>
      </c>
      <c r="I2666" s="46">
        <f ca="1">IF(E2666="","",IF(OR([1]!EM_S_VAL_MV(E2666,deadline)="",[1]!EM_S_VAL_MV(E2666,deadline)="--",[1]!EM_S_VAL_MV(E2666,deadline)="null"),0,[1]!EM_S_VAL_MV(E2666,deadline)/100000000))</f>
        <v>39.005420999999998</v>
      </c>
      <c r="J2666" s="46">
        <f ca="1">IF(E2666="","",IF(RIGHT(LEFT($J$1,6),3)="TTM",[1]!EM_S_FA_PROFIT_TTM(E2666,LEFT(RIGHT($J$1,11),10),1)/100000000,[1]!EM_S_STM07_IS(E2666,61,LEFT(RIGHT($J$1,5),4)&amp;"-12-31",1)/100000000))</f>
        <v>-0.33658211290000001</v>
      </c>
      <c r="K2666" s="36">
        <f t="shared" ca="1" si="213"/>
        <v>-115.88679108324654</v>
      </c>
      <c r="L2666" s="46">
        <f ca="1">IF(E2666="","",IF(ISERROR(IF(行业估值!$E$7="最新年报",[1]!EM_S_STM07_BS(E2666,140,LEFT(RIGHT($L$1,5),4)&amp;"-12-31",1)/100000000,[1]!EM_S_STM07_BS(E2666,140,LEFT(RIGHT($L$1,11),10),1)/100000000)),0,IF(行业估值!$E$7="最新年报",[1]!EM_S_STM07_BS(E2666,140,LEFT(RIGHT($L$1,5),4)&amp;"-12-31",1)/100000000,[1]!EM_S_STM07_BS(E2666,140,LEFT(RIGHT($L$1,11),10),1)/100000000)))</f>
        <v>41.870293722299998</v>
      </c>
      <c r="M2666" s="36">
        <f t="shared" ca="1" si="214"/>
        <v>0.93157743909558066</v>
      </c>
      <c r="N2666" s="37" t="str">
        <f ca="1">IF(E2666="","",IF(ISERROR([1]!EM_S_EST_NETPROFIT(E2666,行业估值!$E$6,deadline)/100000000),"-",[1]!EM_S_EST_NETPROFIT(E2666,行业估值!$E$6,deadline)/100000000))</f>
        <v>-</v>
      </c>
      <c r="O2666" s="36" t="str">
        <f t="shared" ca="1" si="215"/>
        <v>-</v>
      </c>
      <c r="T2666" s="64" t="s">
        <v>5221</v>
      </c>
      <c r="U2666" s="64" t="s">
        <v>5222</v>
      </c>
    </row>
    <row r="2667" spans="4:21">
      <c r="D2667" s="45" t="str">
        <f>IF(AND(行业估值!$B$39=$G2667,COUNTIF($G$2:$G$2552,$G2667)&gt;=1),COUNTIF($G$2:G2667,$G2667),"")</f>
        <v/>
      </c>
      <c r="E2667" s="65" t="str">
        <f t="shared" si="211"/>
        <v>600587.SH</v>
      </c>
      <c r="F2667" s="65" t="str">
        <f t="shared" si="212"/>
        <v>新华医疗</v>
      </c>
      <c r="G2667" s="34" t="str">
        <f>IF(E2667="","",IF(行业估值!$C$5="申万行业",[1]!EM_S_INFO_INDUSTRY_SW2014(E2667,"1"),IF(行业估值!$C$5="证监会行业",[1]!EM_S_INFO_INDUSTRY_CSRC1(E2667,"1"),[1]!EM_S_INFO_INDUSTRY_EM2016(E2667,"1"))))</f>
        <v>医药生物</v>
      </c>
      <c r="H2667" s="34" t="str">
        <f>IF(E2667="","",IF($H$1="上证50",[1]!EM_S_INFO_COMPINDEX(E2667,"000016"),"")&amp;IF($H$1="上证180",[1]!EM_S_INFO_COMPINDEX(E2667,"000010"),"")&amp;IF($H$1="沪深300",[1]!EM_S_INFO_COMPINDEX(E2667,"000300"),"")&amp;IF(AND($H$1="上证A股",RIGHT(E2667,2)="SH"),"是","")&amp;IF(AND($H$1="深证A股",RIGHT(E2667,2)="SZ"),"是","")&amp;IF(AND($H$1="创业板",LEFT(E2667,1)-3=0),"是","")&amp;IF(AND($H$1="全部A股",E2667&lt;&gt;0),"是","")&amp;IF(AND($H$1="中小板",LEFT(E2667,3)="002"),"是",""))</f>
        <v>是</v>
      </c>
      <c r="I2667" s="46">
        <f ca="1">IF(E2667="","",IF(OR([1]!EM_S_VAL_MV(E2667,deadline)="",[1]!EM_S_VAL_MV(E2667,deadline)="--",[1]!EM_S_VAL_MV(E2667,deadline)="null"),0,[1]!EM_S_VAL_MV(E2667,deadline)/100000000))</f>
        <v>53.323365539199997</v>
      </c>
      <c r="J2667" s="46">
        <f ca="1">IF(E2667="","",IF(RIGHT(LEFT($J$1,6),3)="TTM",[1]!EM_S_FA_PROFIT_TTM(E2667,LEFT(RIGHT($J$1,11),10),1)/100000000,[1]!EM_S_STM07_IS(E2667,61,LEFT(RIGHT($J$1,5),4)&amp;"-12-31",1)/100000000))</f>
        <v>7.0249358867999998</v>
      </c>
      <c r="K2667" s="36">
        <f t="shared" ca="1" si="213"/>
        <v>7.5905839424663943</v>
      </c>
      <c r="L2667" s="46">
        <f ca="1">IF(E2667="","",IF(ISERROR(IF(行业估值!$E$7="最新年报",[1]!EM_S_STM07_BS(E2667,140,LEFT(RIGHT($L$1,5),4)&amp;"-12-31",1)/100000000,[1]!EM_S_STM07_BS(E2667,140,LEFT(RIGHT($L$1,11),10),1)/100000000)),0,IF(行业估值!$E$7="最新年报",[1]!EM_S_STM07_BS(E2667,140,LEFT(RIGHT($L$1,5),4)&amp;"-12-31",1)/100000000,[1]!EM_S_STM07_BS(E2667,140,LEFT(RIGHT($L$1,11),10),1)/100000000)))</f>
        <v>41.496978561599995</v>
      </c>
      <c r="M2667" s="36">
        <f t="shared" ca="1" si="214"/>
        <v>1.2849939293783612</v>
      </c>
      <c r="N2667" s="37" t="str">
        <f ca="1">IF(E2667="","",IF(ISERROR([1]!EM_S_EST_NETPROFIT(E2667,行业估值!$E$6,deadline)/100000000),"-",[1]!EM_S_EST_NETPROFIT(E2667,行业估值!$E$6,deadline)/100000000))</f>
        <v>-</v>
      </c>
      <c r="O2667" s="36" t="str">
        <f t="shared" ca="1" si="215"/>
        <v>-</v>
      </c>
      <c r="T2667" s="64" t="s">
        <v>5223</v>
      </c>
      <c r="U2667" s="64" t="s">
        <v>5224</v>
      </c>
    </row>
    <row r="2668" spans="4:21">
      <c r="D2668" s="45" t="str">
        <f>IF(AND(行业估值!$B$39=$G2668,COUNTIF($G$2:$G$2552,$G2668)&gt;=1),COUNTIF($G$2:G2668,$G2668),"")</f>
        <v/>
      </c>
      <c r="E2668" s="65" t="str">
        <f t="shared" si="211"/>
        <v>600588.SH</v>
      </c>
      <c r="F2668" s="65" t="str">
        <f t="shared" si="212"/>
        <v>用友网络</v>
      </c>
      <c r="G2668" s="34" t="str">
        <f>IF(E2668="","",IF(行业估值!$C$5="申万行业",[1]!EM_S_INFO_INDUSTRY_SW2014(E2668,"1"),IF(行业估值!$C$5="证监会行业",[1]!EM_S_INFO_INDUSTRY_CSRC1(E2668,"1"),[1]!EM_S_INFO_INDUSTRY_EM2016(E2668,"1"))))</f>
        <v>信息技术</v>
      </c>
      <c r="H2668" s="34" t="str">
        <f>IF(E2668="","",IF($H$1="上证50",[1]!EM_S_INFO_COMPINDEX(E2668,"000016"),"")&amp;IF($H$1="上证180",[1]!EM_S_INFO_COMPINDEX(E2668,"000010"),"")&amp;IF($H$1="沪深300",[1]!EM_S_INFO_COMPINDEX(E2668,"000300"),"")&amp;IF(AND($H$1="上证A股",RIGHT(E2668,2)="SH"),"是","")&amp;IF(AND($H$1="深证A股",RIGHT(E2668,2)="SZ"),"是","")&amp;IF(AND($H$1="创业板",LEFT(E2668,1)-3=0),"是","")&amp;IF(AND($H$1="全部A股",E2668&lt;&gt;0),"是","")&amp;IF(AND($H$1="中小板",LEFT(E2668,3)="002"),"是",""))</f>
        <v>是</v>
      </c>
      <c r="I2668" s="46">
        <f ca="1">IF(E2668="","",IF(OR([1]!EM_S_VAL_MV(E2668,deadline)="",[1]!EM_S_VAL_MV(E2668,deadline)="--",[1]!EM_S_VAL_MV(E2668,deadline)="null"),0,[1]!EM_S_VAL_MV(E2668,deadline)/100000000))</f>
        <v>691.89123274149995</v>
      </c>
      <c r="J2668" s="46">
        <f ca="1">IF(E2668="","",IF(RIGHT(LEFT($J$1,6),3)="TTM",[1]!EM_S_FA_PROFIT_TTM(E2668,LEFT(RIGHT($J$1,11),10),1)/100000000,[1]!EM_S_STM07_IS(E2668,61,LEFT(RIGHT($J$1,5),4)&amp;"-12-31",1)/100000000))</f>
        <v>10.67817172</v>
      </c>
      <c r="K2668" s="36">
        <f t="shared" ca="1" si="213"/>
        <v>64.794915354807571</v>
      </c>
      <c r="L2668" s="46">
        <f ca="1">IF(E2668="","",IF(ISERROR(IF(行业估值!$E$7="最新年报",[1]!EM_S_STM07_BS(E2668,140,LEFT(RIGHT($L$1,5),4)&amp;"-12-31",1)/100000000,[1]!EM_S_STM07_BS(E2668,140,LEFT(RIGHT($L$1,11),10),1)/100000000)),0,IF(行业估值!$E$7="最新年报",[1]!EM_S_STM07_BS(E2668,140,LEFT(RIGHT($L$1,5),4)&amp;"-12-31",1)/100000000,[1]!EM_S_STM07_BS(E2668,140,LEFT(RIGHT($L$1,11),10),1)/100000000)))</f>
        <v>62.333345270000002</v>
      </c>
      <c r="M2668" s="36">
        <f t="shared" ca="1" si="214"/>
        <v>11.099857223201138</v>
      </c>
      <c r="N2668" s="37">
        <f ca="1">IF(E2668="","",IF(ISERROR([1]!EM_S_EST_NETPROFIT(E2668,行业估值!$E$6,deadline)/100000000),"-",[1]!EM_S_EST_NETPROFIT(E2668,行业估值!$E$6,deadline)/100000000))</f>
        <v>8.6383656250000005</v>
      </c>
      <c r="O2668" s="36">
        <f t="shared" ca="1" si="215"/>
        <v>80.095154891235566</v>
      </c>
      <c r="T2668" s="64" t="s">
        <v>5225</v>
      </c>
      <c r="U2668" s="64" t="s">
        <v>5226</v>
      </c>
    </row>
    <row r="2669" spans="4:21">
      <c r="D2669" s="45" t="str">
        <f>IF(AND(行业估值!$B$39=$G2669,COUNTIF($G$2:$G$2552,$G2669)&gt;=1),COUNTIF($G$2:G2669,$G2669),"")</f>
        <v/>
      </c>
      <c r="E2669" s="65" t="str">
        <f t="shared" si="211"/>
        <v>600589.SH</v>
      </c>
      <c r="F2669" s="65" t="str">
        <f t="shared" si="212"/>
        <v>广东榕泰</v>
      </c>
      <c r="G2669" s="34" t="str">
        <f>IF(E2669="","",IF(行业估值!$C$5="申万行业",[1]!EM_S_INFO_INDUSTRY_SW2014(E2669,"1"),IF(行业估值!$C$5="证监会行业",[1]!EM_S_INFO_INDUSTRY_CSRC1(E2669,"1"),[1]!EM_S_INFO_INDUSTRY_EM2016(E2669,"1"))))</f>
        <v>基础化工</v>
      </c>
      <c r="H2669" s="34" t="str">
        <f>IF(E2669="","",IF($H$1="上证50",[1]!EM_S_INFO_COMPINDEX(E2669,"000016"),"")&amp;IF($H$1="上证180",[1]!EM_S_INFO_COMPINDEX(E2669,"000010"),"")&amp;IF($H$1="沪深300",[1]!EM_S_INFO_COMPINDEX(E2669,"000300"),"")&amp;IF(AND($H$1="上证A股",RIGHT(E2669,2)="SH"),"是","")&amp;IF(AND($H$1="深证A股",RIGHT(E2669,2)="SZ"),"是","")&amp;IF(AND($H$1="创业板",LEFT(E2669,1)-3=0),"是","")&amp;IF(AND($H$1="全部A股",E2669&lt;&gt;0),"是","")&amp;IF(AND($H$1="中小板",LEFT(E2669,3)="002"),"是",""))</f>
        <v>是</v>
      </c>
      <c r="I2669" s="46">
        <f ca="1">IF(E2669="","",IF(OR([1]!EM_S_VAL_MV(E2669,deadline)="",[1]!EM_S_VAL_MV(E2669,deadline)="--",[1]!EM_S_VAL_MV(E2669,deadline)="null"),0,[1]!EM_S_VAL_MV(E2669,deadline)/100000000))</f>
        <v>33.019160878899996</v>
      </c>
      <c r="J2669" s="46">
        <f ca="1">IF(E2669="","",IF(RIGHT(LEFT($J$1,6),3)="TTM",[1]!EM_S_FA_PROFIT_TTM(E2669,LEFT(RIGHT($J$1,11),10),1)/100000000,[1]!EM_S_STM07_IS(E2669,61,LEFT(RIGHT($J$1,5),4)&amp;"-12-31",1)/100000000))</f>
        <v>3.4339230824000002</v>
      </c>
      <c r="K2669" s="36">
        <f t="shared" ca="1" si="213"/>
        <v>9.6155796407130367</v>
      </c>
      <c r="L2669" s="46">
        <f ca="1">IF(E2669="","",IF(ISERROR(IF(行业估值!$E$7="最新年报",[1]!EM_S_STM07_BS(E2669,140,LEFT(RIGHT($L$1,5),4)&amp;"-12-31",1)/100000000,[1]!EM_S_STM07_BS(E2669,140,LEFT(RIGHT($L$1,11),10),1)/100000000)),0,IF(行业估值!$E$7="最新年报",[1]!EM_S_STM07_BS(E2669,140,LEFT(RIGHT($L$1,5),4)&amp;"-12-31",1)/100000000,[1]!EM_S_STM07_BS(E2669,140,LEFT(RIGHT($L$1,11),10),1)/100000000)))</f>
        <v>34.852191348000005</v>
      </c>
      <c r="M2669" s="36">
        <f t="shared" ca="1" si="214"/>
        <v>0.94740558919818973</v>
      </c>
      <c r="N2669" s="37" t="str">
        <f ca="1">IF(E2669="","",IF(ISERROR([1]!EM_S_EST_NETPROFIT(E2669,行业估值!$E$6,deadline)/100000000),"-",[1]!EM_S_EST_NETPROFIT(E2669,行业估值!$E$6,deadline)/100000000))</f>
        <v>-</v>
      </c>
      <c r="O2669" s="36" t="str">
        <f t="shared" ca="1" si="215"/>
        <v>-</v>
      </c>
      <c r="T2669" s="64" t="s">
        <v>5227</v>
      </c>
      <c r="U2669" s="64" t="s">
        <v>5228</v>
      </c>
    </row>
    <row r="2670" spans="4:21">
      <c r="D2670" s="45" t="str">
        <f>IF(AND(行业估值!$B$39=$G2670,COUNTIF($G$2:$G$2552,$G2670)&gt;=1),COUNTIF($G$2:G2670,$G2670),"")</f>
        <v/>
      </c>
      <c r="E2670" s="65" t="str">
        <f t="shared" si="211"/>
        <v>600590.SH</v>
      </c>
      <c r="F2670" s="65" t="str">
        <f t="shared" si="212"/>
        <v>泰豪科技</v>
      </c>
      <c r="G2670" s="34" t="str">
        <f>IF(E2670="","",IF(行业估值!$C$5="申万行业",[1]!EM_S_INFO_INDUSTRY_SW2014(E2670,"1"),IF(行业估值!$C$5="证监会行业",[1]!EM_S_INFO_INDUSTRY_CSRC1(E2670,"1"),[1]!EM_S_INFO_INDUSTRY_EM2016(E2670,"1"))))</f>
        <v>电气设备</v>
      </c>
      <c r="H2670" s="34" t="str">
        <f>IF(E2670="","",IF($H$1="上证50",[1]!EM_S_INFO_COMPINDEX(E2670,"000016"),"")&amp;IF($H$1="上证180",[1]!EM_S_INFO_COMPINDEX(E2670,"000010"),"")&amp;IF($H$1="沪深300",[1]!EM_S_INFO_COMPINDEX(E2670,"000300"),"")&amp;IF(AND($H$1="上证A股",RIGHT(E2670,2)="SH"),"是","")&amp;IF(AND($H$1="深证A股",RIGHT(E2670,2)="SZ"),"是","")&amp;IF(AND($H$1="创业板",LEFT(E2670,1)-3=0),"是","")&amp;IF(AND($H$1="全部A股",E2670&lt;&gt;0),"是","")&amp;IF(AND($H$1="中小板",LEFT(E2670,3)="002"),"是",""))</f>
        <v>是</v>
      </c>
      <c r="I2670" s="46">
        <f ca="1">IF(E2670="","",IF(OR([1]!EM_S_VAL_MV(E2670,deadline)="",[1]!EM_S_VAL_MV(E2670,deadline)="--",[1]!EM_S_VAL_MV(E2670,deadline)="null"),0,[1]!EM_S_VAL_MV(E2670,deadline)/100000000))</f>
        <v>46.953394092799996</v>
      </c>
      <c r="J2670" s="46">
        <f ca="1">IF(E2670="","",IF(RIGHT(LEFT($J$1,6),3)="TTM",[1]!EM_S_FA_PROFIT_TTM(E2670,LEFT(RIGHT($J$1,11),10),1)/100000000,[1]!EM_S_STM07_IS(E2670,61,LEFT(RIGHT($J$1,5),4)&amp;"-12-31",1)/100000000))</f>
        <v>2.7578429370999999</v>
      </c>
      <c r="K2670" s="36">
        <f t="shared" ca="1" si="213"/>
        <v>17.025405421446397</v>
      </c>
      <c r="L2670" s="46">
        <f ca="1">IF(E2670="","",IF(ISERROR(IF(行业估值!$E$7="最新年报",[1]!EM_S_STM07_BS(E2670,140,LEFT(RIGHT($L$1,5),4)&amp;"-12-31",1)/100000000,[1]!EM_S_STM07_BS(E2670,140,LEFT(RIGHT($L$1,11),10),1)/100000000)),0,IF(行业估值!$E$7="最新年报",[1]!EM_S_STM07_BS(E2670,140,LEFT(RIGHT($L$1,5),4)&amp;"-12-31",1)/100000000,[1]!EM_S_STM07_BS(E2670,140,LEFT(RIGHT($L$1,11),10),1)/100000000)))</f>
        <v>41.566696410300004</v>
      </c>
      <c r="M2670" s="36">
        <f t="shared" ca="1" si="214"/>
        <v>1.129591671883869</v>
      </c>
      <c r="N2670" s="37">
        <f ca="1">IF(E2670="","",IF(ISERROR([1]!EM_S_EST_NETPROFIT(E2670,行业估值!$E$6,deadline)/100000000),"-",[1]!EM_S_EST_NETPROFIT(E2670,行业估值!$E$6,deadline)/100000000))</f>
        <v>3.1328999999999998</v>
      </c>
      <c r="O2670" s="36">
        <f t="shared" ca="1" si="215"/>
        <v>14.987198471958887</v>
      </c>
      <c r="T2670" s="64" t="s">
        <v>5229</v>
      </c>
      <c r="U2670" s="64" t="s">
        <v>5230</v>
      </c>
    </row>
    <row r="2671" spans="4:21">
      <c r="D2671" s="45">
        <f>IF(AND(行业估值!$B$39=$G2671,COUNTIF($G$2:$G$2552,$G2671)&gt;=1),COUNTIF($G$2:G2671,$G2671),"")</f>
        <v>249</v>
      </c>
      <c r="E2671" s="65" t="str">
        <f t="shared" si="211"/>
        <v>600592.SH</v>
      </c>
      <c r="F2671" s="65" t="str">
        <f t="shared" si="212"/>
        <v>龙溪股份</v>
      </c>
      <c r="G2671" s="34" t="str">
        <f>IF(E2671="","",IF(行业估值!$C$5="申万行业",[1]!EM_S_INFO_INDUSTRY_SW2014(E2671,"1"),IF(行业估值!$C$5="证监会行业",[1]!EM_S_INFO_INDUSTRY_CSRC1(E2671,"1"),[1]!EM_S_INFO_INDUSTRY_EM2016(E2671,"1"))))</f>
        <v>机械设备</v>
      </c>
      <c r="H2671" s="34" t="str">
        <f>IF(E2671="","",IF($H$1="上证50",[1]!EM_S_INFO_COMPINDEX(E2671,"000016"),"")&amp;IF($H$1="上证180",[1]!EM_S_INFO_COMPINDEX(E2671,"000010"),"")&amp;IF($H$1="沪深300",[1]!EM_S_INFO_COMPINDEX(E2671,"000300"),"")&amp;IF(AND($H$1="上证A股",RIGHT(E2671,2)="SH"),"是","")&amp;IF(AND($H$1="深证A股",RIGHT(E2671,2)="SZ"),"是","")&amp;IF(AND($H$1="创业板",LEFT(E2671,1)-3=0),"是","")&amp;IF(AND($H$1="全部A股",E2671&lt;&gt;0),"是","")&amp;IF(AND($H$1="中小板",LEFT(E2671,3)="002"),"是",""))</f>
        <v>是</v>
      </c>
      <c r="I2671" s="46">
        <f ca="1">IF(E2671="","",IF(OR([1]!EM_S_VAL_MV(E2671,deadline)="",[1]!EM_S_VAL_MV(E2671,deadline)="--",[1]!EM_S_VAL_MV(E2671,deadline)="null"),0,[1]!EM_S_VAL_MV(E2671,deadline)/100000000))</f>
        <v>59.173883865100002</v>
      </c>
      <c r="J2671" s="46">
        <f ca="1">IF(E2671="","",IF(RIGHT(LEFT($J$1,6),3)="TTM",[1]!EM_S_FA_PROFIT_TTM(E2671,LEFT(RIGHT($J$1,11),10),1)/100000000,[1]!EM_S_STM07_IS(E2671,61,LEFT(RIGHT($J$1,5),4)&amp;"-12-31",1)/100000000))</f>
        <v>1.0229327773999999</v>
      </c>
      <c r="K2671" s="36">
        <f t="shared" ca="1" si="213"/>
        <v>57.847284956009474</v>
      </c>
      <c r="L2671" s="46">
        <f ca="1">IF(E2671="","",IF(ISERROR(IF(行业估值!$E$7="最新年报",[1]!EM_S_STM07_BS(E2671,140,LEFT(RIGHT($L$1,5),4)&amp;"-12-31",1)/100000000,[1]!EM_S_STM07_BS(E2671,140,LEFT(RIGHT($L$1,11),10),1)/100000000)),0,IF(行业估值!$E$7="最新年报",[1]!EM_S_STM07_BS(E2671,140,LEFT(RIGHT($L$1,5),4)&amp;"-12-31",1)/100000000,[1]!EM_S_STM07_BS(E2671,140,LEFT(RIGHT($L$1,11),10),1)/100000000)))</f>
        <v>19.037676267000002</v>
      </c>
      <c r="M2671" s="36">
        <f t="shared" ca="1" si="214"/>
        <v>3.1082513976599282</v>
      </c>
      <c r="N2671" s="37" t="str">
        <f ca="1">IF(E2671="","",IF(ISERROR([1]!EM_S_EST_NETPROFIT(E2671,行业估值!$E$6,deadline)/100000000),"-",[1]!EM_S_EST_NETPROFIT(E2671,行业估值!$E$6,deadline)/100000000))</f>
        <v>-</v>
      </c>
      <c r="O2671" s="36" t="str">
        <f t="shared" ca="1" si="215"/>
        <v>-</v>
      </c>
      <c r="T2671" s="64" t="s">
        <v>5231</v>
      </c>
      <c r="U2671" s="64" t="s">
        <v>5232</v>
      </c>
    </row>
    <row r="2672" spans="4:21">
      <c r="D2672" s="45" t="str">
        <f>IF(AND(行业估值!$B$39=$G2672,COUNTIF($G$2:$G$2552,$G2672)&gt;=1),COUNTIF($G$2:G2672,$G2672),"")</f>
        <v/>
      </c>
      <c r="E2672" s="65" t="str">
        <f t="shared" si="211"/>
        <v>600593.SH</v>
      </c>
      <c r="F2672" s="65" t="str">
        <f t="shared" si="212"/>
        <v>大连圣亚</v>
      </c>
      <c r="G2672" s="34" t="str">
        <f>IF(E2672="","",IF(行业估值!$C$5="申万行业",[1]!EM_S_INFO_INDUSTRY_SW2014(E2672,"1"),IF(行业估值!$C$5="证监会行业",[1]!EM_S_INFO_INDUSTRY_CSRC1(E2672,"1"),[1]!EM_S_INFO_INDUSTRY_EM2016(E2672,"1"))))</f>
        <v>休闲、生活及专业服务</v>
      </c>
      <c r="H2672" s="34" t="str">
        <f>IF(E2672="","",IF($H$1="上证50",[1]!EM_S_INFO_COMPINDEX(E2672,"000016"),"")&amp;IF($H$1="上证180",[1]!EM_S_INFO_COMPINDEX(E2672,"000010"),"")&amp;IF($H$1="沪深300",[1]!EM_S_INFO_COMPINDEX(E2672,"000300"),"")&amp;IF(AND($H$1="上证A股",RIGHT(E2672,2)="SH"),"是","")&amp;IF(AND($H$1="深证A股",RIGHT(E2672,2)="SZ"),"是","")&amp;IF(AND($H$1="创业板",LEFT(E2672,1)-3=0),"是","")&amp;IF(AND($H$1="全部A股",E2672&lt;&gt;0),"是","")&amp;IF(AND($H$1="中小板",LEFT(E2672,3)="002"),"是",""))</f>
        <v>是</v>
      </c>
      <c r="I2672" s="46">
        <f ca="1">IF(E2672="","",IF(OR([1]!EM_S_VAL_MV(E2672,deadline)="",[1]!EM_S_VAL_MV(E2672,deadline)="--",[1]!EM_S_VAL_MV(E2672,deadline)="null"),0,[1]!EM_S_VAL_MV(E2672,deadline)/100000000))</f>
        <v>53.451999999999998</v>
      </c>
      <c r="J2672" s="46">
        <f ca="1">IF(E2672="","",IF(RIGHT(LEFT($J$1,6),3)="TTM",[1]!EM_S_FA_PROFIT_TTM(E2672,LEFT(RIGHT($J$1,11),10),1)/100000000,[1]!EM_S_STM07_IS(E2672,61,LEFT(RIGHT($J$1,5),4)&amp;"-12-31",1)/100000000))</f>
        <v>0.32835780789999996</v>
      </c>
      <c r="K2672" s="36">
        <f t="shared" ca="1" si="213"/>
        <v>162.78583518951555</v>
      </c>
      <c r="L2672" s="46">
        <f ca="1">IF(E2672="","",IF(ISERROR(IF(行业估值!$E$7="最新年报",[1]!EM_S_STM07_BS(E2672,140,LEFT(RIGHT($L$1,5),4)&amp;"-12-31",1)/100000000,[1]!EM_S_STM07_BS(E2672,140,LEFT(RIGHT($L$1,11),10),1)/100000000)),0,IF(行业估值!$E$7="最新年报",[1]!EM_S_STM07_BS(E2672,140,LEFT(RIGHT($L$1,5),4)&amp;"-12-31",1)/100000000,[1]!EM_S_STM07_BS(E2672,140,LEFT(RIGHT($L$1,11),10),1)/100000000)))</f>
        <v>5.8147600774999999</v>
      </c>
      <c r="M2672" s="36">
        <f t="shared" ca="1" si="214"/>
        <v>9.1924686982065769</v>
      </c>
      <c r="N2672" s="37">
        <f ca="1">IF(E2672="","",IF(ISERROR([1]!EM_S_EST_NETPROFIT(E2672,行业估值!$E$6,deadline)/100000000),"-",[1]!EM_S_EST_NETPROFIT(E2672,行业估值!$E$6,deadline)/100000000))</f>
        <v>0.64</v>
      </c>
      <c r="O2672" s="36">
        <f t="shared" ca="1" si="215"/>
        <v>83.518749999999997</v>
      </c>
      <c r="T2672" s="64" t="s">
        <v>5233</v>
      </c>
      <c r="U2672" s="64" t="s">
        <v>5234</v>
      </c>
    </row>
    <row r="2673" spans="4:21">
      <c r="D2673" s="45" t="str">
        <f>IF(AND(行业估值!$B$39=$G2673,COUNTIF($G$2:$G$2552,$G2673)&gt;=1),COUNTIF($G$2:G2673,$G2673),"")</f>
        <v/>
      </c>
      <c r="E2673" s="65" t="str">
        <f t="shared" si="211"/>
        <v>600594.SH</v>
      </c>
      <c r="F2673" s="65" t="str">
        <f t="shared" si="212"/>
        <v>益佰制药</v>
      </c>
      <c r="G2673" s="34" t="str">
        <f>IF(E2673="","",IF(行业估值!$C$5="申万行业",[1]!EM_S_INFO_INDUSTRY_SW2014(E2673,"1"),IF(行业估值!$C$5="证监会行业",[1]!EM_S_INFO_INDUSTRY_CSRC1(E2673,"1"),[1]!EM_S_INFO_INDUSTRY_EM2016(E2673,"1"))))</f>
        <v>医药生物</v>
      </c>
      <c r="H2673" s="34" t="str">
        <f>IF(E2673="","",IF($H$1="上证50",[1]!EM_S_INFO_COMPINDEX(E2673,"000016"),"")&amp;IF($H$1="上证180",[1]!EM_S_INFO_COMPINDEX(E2673,"000010"),"")&amp;IF($H$1="沪深300",[1]!EM_S_INFO_COMPINDEX(E2673,"000300"),"")&amp;IF(AND($H$1="上证A股",RIGHT(E2673,2)="SH"),"是","")&amp;IF(AND($H$1="深证A股",RIGHT(E2673,2)="SZ"),"是","")&amp;IF(AND($H$1="创业板",LEFT(E2673,1)-3=0),"是","")&amp;IF(AND($H$1="全部A股",E2673&lt;&gt;0),"是","")&amp;IF(AND($H$1="中小板",LEFT(E2673,3)="002"),"是",""))</f>
        <v>是</v>
      </c>
      <c r="I2673" s="46">
        <f ca="1">IF(E2673="","",IF(OR([1]!EM_S_VAL_MV(E2673,deadline)="",[1]!EM_S_VAL_MV(E2673,deadline)="--",[1]!EM_S_VAL_MV(E2673,deadline)="null"),0,[1]!EM_S_VAL_MV(E2673,deadline)/100000000))</f>
        <v>37.220587799999997</v>
      </c>
      <c r="J2673" s="46">
        <f ca="1">IF(E2673="","",IF(RIGHT(LEFT($J$1,6),3)="TTM",[1]!EM_S_FA_PROFIT_TTM(E2673,LEFT(RIGHT($J$1,11),10),1)/100000000,[1]!EM_S_STM07_IS(E2673,61,LEFT(RIGHT($J$1,5),4)&amp;"-12-31",1)/100000000))</f>
        <v>-7.4975847733000007</v>
      </c>
      <c r="K2673" s="36">
        <f t="shared" ca="1" si="213"/>
        <v>-4.964343708729773</v>
      </c>
      <c r="L2673" s="46">
        <f ca="1">IF(E2673="","",IF(ISERROR(IF(行业估值!$E$7="最新年报",[1]!EM_S_STM07_BS(E2673,140,LEFT(RIGHT($L$1,5),4)&amp;"-12-31",1)/100000000,[1]!EM_S_STM07_BS(E2673,140,LEFT(RIGHT($L$1,11),10),1)/100000000)),0,IF(行业估值!$E$7="最新年报",[1]!EM_S_STM07_BS(E2673,140,LEFT(RIGHT($L$1,5),4)&amp;"-12-31",1)/100000000,[1]!EM_S_STM07_BS(E2673,140,LEFT(RIGHT($L$1,11),10),1)/100000000)))</f>
        <v>36.627117028500003</v>
      </c>
      <c r="M2673" s="36">
        <f t="shared" ca="1" si="214"/>
        <v>1.0162030435275102</v>
      </c>
      <c r="N2673" s="37" t="str">
        <f ca="1">IF(E2673="","",IF(ISERROR([1]!EM_S_EST_NETPROFIT(E2673,行业估值!$E$6,deadline)/100000000),"-",[1]!EM_S_EST_NETPROFIT(E2673,行业估值!$E$6,deadline)/100000000))</f>
        <v>-</v>
      </c>
      <c r="O2673" s="36" t="str">
        <f t="shared" ca="1" si="215"/>
        <v>-</v>
      </c>
      <c r="T2673" s="64" t="s">
        <v>5235</v>
      </c>
      <c r="U2673" s="64" t="s">
        <v>5236</v>
      </c>
    </row>
    <row r="2674" spans="4:21">
      <c r="D2674" s="45" t="str">
        <f>IF(AND(行业估值!$B$39=$G2674,COUNTIF($G$2:$G$2552,$G2674)&gt;=1),COUNTIF($G$2:G2674,$G2674),"")</f>
        <v/>
      </c>
      <c r="E2674" s="65" t="str">
        <f t="shared" si="211"/>
        <v>600595.SH</v>
      </c>
      <c r="F2674" s="65" t="str">
        <f t="shared" si="212"/>
        <v>*ST中孚</v>
      </c>
      <c r="G2674" s="34" t="str">
        <f>IF(E2674="","",IF(行业估值!$C$5="申万行业",[1]!EM_S_INFO_INDUSTRY_SW2014(E2674,"1"),IF(行业估值!$C$5="证监会行业",[1]!EM_S_INFO_INDUSTRY_CSRC1(E2674,"1"),[1]!EM_S_INFO_INDUSTRY_EM2016(E2674,"1"))))</f>
        <v>有色金属</v>
      </c>
      <c r="H2674" s="34" t="str">
        <f>IF(E2674="","",IF($H$1="上证50",[1]!EM_S_INFO_COMPINDEX(E2674,"000016"),"")&amp;IF($H$1="上证180",[1]!EM_S_INFO_COMPINDEX(E2674,"000010"),"")&amp;IF($H$1="沪深300",[1]!EM_S_INFO_COMPINDEX(E2674,"000300"),"")&amp;IF(AND($H$1="上证A股",RIGHT(E2674,2)="SH"),"是","")&amp;IF(AND($H$1="深证A股",RIGHT(E2674,2)="SZ"),"是","")&amp;IF(AND($H$1="创业板",LEFT(E2674,1)-3=0),"是","")&amp;IF(AND($H$1="全部A股",E2674&lt;&gt;0),"是","")&amp;IF(AND($H$1="中小板",LEFT(E2674,3)="002"),"是",""))</f>
        <v>是</v>
      </c>
      <c r="I2674" s="46">
        <f ca="1">IF(E2674="","",IF(OR([1]!EM_S_VAL_MV(E2674,deadline)="",[1]!EM_S_VAL_MV(E2674,deadline)="--",[1]!EM_S_VAL_MV(E2674,deadline)="null"),0,[1]!EM_S_VAL_MV(E2674,deadline)/100000000))</f>
        <v>41.9701948198</v>
      </c>
      <c r="J2674" s="46">
        <f ca="1">IF(E2674="","",IF(RIGHT(LEFT($J$1,6),3)="TTM",[1]!EM_S_FA_PROFIT_TTM(E2674,LEFT(RIGHT($J$1,11),10),1)/100000000,[1]!EM_S_STM07_IS(E2674,61,LEFT(RIGHT($J$1,5),4)&amp;"-12-31",1)/100000000))</f>
        <v>-38.848641163499998</v>
      </c>
      <c r="K2674" s="36">
        <f t="shared" ca="1" si="213"/>
        <v>-1.0803516818815491</v>
      </c>
      <c r="L2674" s="46">
        <f ca="1">IF(E2674="","",IF(ISERROR(IF(行业估值!$E$7="最新年报",[1]!EM_S_STM07_BS(E2674,140,LEFT(RIGHT($L$1,5),4)&amp;"-12-31",1)/100000000,[1]!EM_S_STM07_BS(E2674,140,LEFT(RIGHT($L$1,11),10),1)/100000000)),0,IF(行业估值!$E$7="最新年报",[1]!EM_S_STM07_BS(E2674,140,LEFT(RIGHT($L$1,5),4)&amp;"-12-31",1)/100000000,[1]!EM_S_STM07_BS(E2674,140,LEFT(RIGHT($L$1,11),10),1)/100000000)))</f>
        <v>30.982114981100001</v>
      </c>
      <c r="M2674" s="36">
        <f t="shared" ca="1" si="214"/>
        <v>1.3546588038099738</v>
      </c>
      <c r="N2674" s="37" t="str">
        <f ca="1">IF(E2674="","",IF(ISERROR([1]!EM_S_EST_NETPROFIT(E2674,行业估值!$E$6,deadline)/100000000),"-",[1]!EM_S_EST_NETPROFIT(E2674,行业估值!$E$6,deadline)/100000000))</f>
        <v>-</v>
      </c>
      <c r="O2674" s="36" t="str">
        <f t="shared" ca="1" si="215"/>
        <v>-</v>
      </c>
      <c r="T2674" s="64" t="s">
        <v>7385</v>
      </c>
      <c r="U2674" s="64" t="s">
        <v>5237</v>
      </c>
    </row>
    <row r="2675" spans="4:21">
      <c r="D2675" s="45" t="str">
        <f>IF(AND(行业估值!$B$39=$G2675,COUNTIF($G$2:$G$2552,$G2675)&gt;=1),COUNTIF($G$2:G2675,$G2675),"")</f>
        <v/>
      </c>
      <c r="E2675" s="65" t="str">
        <f t="shared" si="211"/>
        <v>600596.SH</v>
      </c>
      <c r="F2675" s="65" t="str">
        <f t="shared" si="212"/>
        <v>新安股份</v>
      </c>
      <c r="G2675" s="34" t="str">
        <f>IF(E2675="","",IF(行业估值!$C$5="申万行业",[1]!EM_S_INFO_INDUSTRY_SW2014(E2675,"1"),IF(行业估值!$C$5="证监会行业",[1]!EM_S_INFO_INDUSTRY_CSRC1(E2675,"1"),[1]!EM_S_INFO_INDUSTRY_EM2016(E2675,"1"))))</f>
        <v>基础化工</v>
      </c>
      <c r="H2675" s="34" t="str">
        <f>IF(E2675="","",IF($H$1="上证50",[1]!EM_S_INFO_COMPINDEX(E2675,"000016"),"")&amp;IF($H$1="上证180",[1]!EM_S_INFO_COMPINDEX(E2675,"000010"),"")&amp;IF($H$1="沪深300",[1]!EM_S_INFO_COMPINDEX(E2675,"000300"),"")&amp;IF(AND($H$1="上证A股",RIGHT(E2675,2)="SH"),"是","")&amp;IF(AND($H$1="深证A股",RIGHT(E2675,2)="SZ"),"是","")&amp;IF(AND($H$1="创业板",LEFT(E2675,1)-3=0),"是","")&amp;IF(AND($H$1="全部A股",E2675&lt;&gt;0),"是","")&amp;IF(AND($H$1="中小板",LEFT(E2675,3)="002"),"是",""))</f>
        <v>是</v>
      </c>
      <c r="I2675" s="46">
        <f ca="1">IF(E2675="","",IF(OR([1]!EM_S_VAL_MV(E2675,deadline)="",[1]!EM_S_VAL_MV(E2675,deadline)="--",[1]!EM_S_VAL_MV(E2675,deadline)="null"),0,[1]!EM_S_VAL_MV(E2675,deadline)/100000000))</f>
        <v>63.757730823199999</v>
      </c>
      <c r="J2675" s="46">
        <f ca="1">IF(E2675="","",IF(RIGHT(LEFT($J$1,6),3)="TTM",[1]!EM_S_FA_PROFIT_TTM(E2675,LEFT(RIGHT($J$1,11),10),1)/100000000,[1]!EM_S_STM07_IS(E2675,61,LEFT(RIGHT($J$1,5),4)&amp;"-12-31",1)/100000000))</f>
        <v>5.4214076548000003</v>
      </c>
      <c r="K2675" s="36">
        <f t="shared" ca="1" si="213"/>
        <v>11.760364629055379</v>
      </c>
      <c r="L2675" s="46">
        <f ca="1">IF(E2675="","",IF(ISERROR(IF(行业估值!$E$7="最新年报",[1]!EM_S_STM07_BS(E2675,140,LEFT(RIGHT($L$1,5),4)&amp;"-12-31",1)/100000000,[1]!EM_S_STM07_BS(E2675,140,LEFT(RIGHT($L$1,11),10),1)/100000000)),0,IF(行业估值!$E$7="最新年报",[1]!EM_S_STM07_BS(E2675,140,LEFT(RIGHT($L$1,5),4)&amp;"-12-31",1)/100000000,[1]!EM_S_STM07_BS(E2675,140,LEFT(RIGHT($L$1,11),10),1)/100000000)))</f>
        <v>57.274210160100004</v>
      </c>
      <c r="M2675" s="36">
        <f t="shared" ca="1" si="214"/>
        <v>1.1132013980633946</v>
      </c>
      <c r="N2675" s="37">
        <f ca="1">IF(E2675="","",IF(ISERROR([1]!EM_S_EST_NETPROFIT(E2675,行业估值!$E$6,deadline)/100000000),"-",[1]!EM_S_EST_NETPROFIT(E2675,行业估值!$E$6,deadline)/100000000))</f>
        <v>5.7042000000000002</v>
      </c>
      <c r="O2675" s="36">
        <f t="shared" ca="1" si="215"/>
        <v>11.177330883068615</v>
      </c>
      <c r="T2675" s="64" t="s">
        <v>5238</v>
      </c>
      <c r="U2675" s="64" t="s">
        <v>5239</v>
      </c>
    </row>
    <row r="2676" spans="4:21">
      <c r="D2676" s="45" t="str">
        <f>IF(AND(行业估值!$B$39=$G2676,COUNTIF($G$2:$G$2552,$G2676)&gt;=1),COUNTIF($G$2:G2676,$G2676),"")</f>
        <v/>
      </c>
      <c r="E2676" s="65" t="str">
        <f t="shared" si="211"/>
        <v>600597.SH</v>
      </c>
      <c r="F2676" s="65" t="str">
        <f t="shared" si="212"/>
        <v>光明乳业</v>
      </c>
      <c r="G2676" s="34" t="str">
        <f>IF(E2676="","",IF(行业估值!$C$5="申万行业",[1]!EM_S_INFO_INDUSTRY_SW2014(E2676,"1"),IF(行业估值!$C$5="证监会行业",[1]!EM_S_INFO_INDUSTRY_CSRC1(E2676,"1"),[1]!EM_S_INFO_INDUSTRY_EM2016(E2676,"1"))))</f>
        <v>食品饮料</v>
      </c>
      <c r="H2676" s="34" t="str">
        <f>IF(E2676="","",IF($H$1="上证50",[1]!EM_S_INFO_COMPINDEX(E2676,"000016"),"")&amp;IF($H$1="上证180",[1]!EM_S_INFO_COMPINDEX(E2676,"000010"),"")&amp;IF($H$1="沪深300",[1]!EM_S_INFO_COMPINDEX(E2676,"000300"),"")&amp;IF(AND($H$1="上证A股",RIGHT(E2676,2)="SH"),"是","")&amp;IF(AND($H$1="深证A股",RIGHT(E2676,2)="SZ"),"是","")&amp;IF(AND($H$1="创业板",LEFT(E2676,1)-3=0),"是","")&amp;IF(AND($H$1="全部A股",E2676&lt;&gt;0),"是","")&amp;IF(AND($H$1="中小板",LEFT(E2676,3)="002"),"是",""))</f>
        <v>是</v>
      </c>
      <c r="I2676" s="46">
        <f ca="1">IF(E2676="","",IF(OR([1]!EM_S_VAL_MV(E2676,deadline)="",[1]!EM_S_VAL_MV(E2676,deadline)="--",[1]!EM_S_VAL_MV(E2676,deadline)="null"),0,[1]!EM_S_VAL_MV(E2676,deadline)/100000000))</f>
        <v>137.87729351339999</v>
      </c>
      <c r="J2676" s="46">
        <f ca="1">IF(E2676="","",IF(RIGHT(LEFT($J$1,6),3)="TTM",[1]!EM_S_FA_PROFIT_TTM(E2676,LEFT(RIGHT($J$1,11),10),1)/100000000,[1]!EM_S_STM07_IS(E2676,61,LEFT(RIGHT($J$1,5),4)&amp;"-12-31",1)/100000000))</f>
        <v>6.1308783099999999</v>
      </c>
      <c r="K2676" s="36">
        <f t="shared" ca="1" si="213"/>
        <v>22.488995302436528</v>
      </c>
      <c r="L2676" s="46">
        <f ca="1">IF(E2676="","",IF(ISERROR(IF(行业估值!$E$7="最新年报",[1]!EM_S_STM07_BS(E2676,140,LEFT(RIGHT($L$1,5),4)&amp;"-12-31",1)/100000000,[1]!EM_S_STM07_BS(E2676,140,LEFT(RIGHT($L$1,11),10),1)/100000000)),0,IF(行业估值!$E$7="最新年报",[1]!EM_S_STM07_BS(E2676,140,LEFT(RIGHT($L$1,5),4)&amp;"-12-31",1)/100000000,[1]!EM_S_STM07_BS(E2676,140,LEFT(RIGHT($L$1,11),10),1)/100000000)))</f>
        <v>54.860392130000001</v>
      </c>
      <c r="M2676" s="36">
        <f t="shared" ca="1" si="214"/>
        <v>2.5132392999794622</v>
      </c>
      <c r="N2676" s="37">
        <f ca="1">IF(E2676="","",IF(ISERROR([1]!EM_S_EST_NETPROFIT(E2676,行业估值!$E$6,deadline)/100000000),"-",[1]!EM_S_EST_NETPROFIT(E2676,行业估值!$E$6,deadline)/100000000))</f>
        <v>4.80375</v>
      </c>
      <c r="O2676" s="36">
        <f t="shared" ca="1" si="215"/>
        <v>28.702012701202182</v>
      </c>
      <c r="T2676" s="64" t="s">
        <v>5240</v>
      </c>
      <c r="U2676" s="64" t="s">
        <v>5241</v>
      </c>
    </row>
    <row r="2677" spans="4:21">
      <c r="D2677" s="45" t="str">
        <f>IF(AND(行业估值!$B$39=$G2677,COUNTIF($G$2:$G$2552,$G2677)&gt;=1),COUNTIF($G$2:G2677,$G2677),"")</f>
        <v/>
      </c>
      <c r="E2677" s="65" t="str">
        <f t="shared" si="211"/>
        <v>600598.SH</v>
      </c>
      <c r="F2677" s="65" t="str">
        <f t="shared" si="212"/>
        <v>北大荒</v>
      </c>
      <c r="G2677" s="34" t="str">
        <f>IF(E2677="","",IF(行业估值!$C$5="申万行业",[1]!EM_S_INFO_INDUSTRY_SW2014(E2677,"1"),IF(行业估值!$C$5="证监会行业",[1]!EM_S_INFO_INDUSTRY_CSRC1(E2677,"1"),[1]!EM_S_INFO_INDUSTRY_EM2016(E2677,"1"))))</f>
        <v>农林牧渔</v>
      </c>
      <c r="H2677" s="34" t="str">
        <f>IF(E2677="","",IF($H$1="上证50",[1]!EM_S_INFO_COMPINDEX(E2677,"000016"),"")&amp;IF($H$1="上证180",[1]!EM_S_INFO_COMPINDEX(E2677,"000010"),"")&amp;IF($H$1="沪深300",[1]!EM_S_INFO_COMPINDEX(E2677,"000300"),"")&amp;IF(AND($H$1="上证A股",RIGHT(E2677,2)="SH"),"是","")&amp;IF(AND($H$1="深证A股",RIGHT(E2677,2)="SZ"),"是","")&amp;IF(AND($H$1="创业板",LEFT(E2677,1)-3=0),"是","")&amp;IF(AND($H$1="全部A股",E2677&lt;&gt;0),"是","")&amp;IF(AND($H$1="中小板",LEFT(E2677,3)="002"),"是",""))</f>
        <v>是</v>
      </c>
      <c r="I2677" s="46">
        <f ca="1">IF(E2677="","",IF(OR([1]!EM_S_VAL_MV(E2677,deadline)="",[1]!EM_S_VAL_MV(E2677,deadline)="--",[1]!EM_S_VAL_MV(E2677,deadline)="null"),0,[1]!EM_S_VAL_MV(E2677,deadline)/100000000))</f>
        <v>167.101911446</v>
      </c>
      <c r="J2677" s="46">
        <f ca="1">IF(E2677="","",IF(RIGHT(LEFT($J$1,6),3)="TTM",[1]!EM_S_FA_PROFIT_TTM(E2677,LEFT(RIGHT($J$1,11),10),1)/100000000,[1]!EM_S_STM07_IS(E2677,61,LEFT(RIGHT($J$1,5),4)&amp;"-12-31",1)/100000000))</f>
        <v>9.0681156966999996</v>
      </c>
      <c r="K2677" s="36">
        <f t="shared" ca="1" si="213"/>
        <v>18.427412820373529</v>
      </c>
      <c r="L2677" s="46">
        <f ca="1">IF(E2677="","",IF(ISERROR(IF(行业估值!$E$7="最新年报",[1]!EM_S_STM07_BS(E2677,140,LEFT(RIGHT($L$1,5),4)&amp;"-12-31",1)/100000000,[1]!EM_S_STM07_BS(E2677,140,LEFT(RIGHT($L$1,11),10),1)/100000000)),0,IF(行业估值!$E$7="最新年报",[1]!EM_S_STM07_BS(E2677,140,LEFT(RIGHT($L$1,5),4)&amp;"-12-31",1)/100000000,[1]!EM_S_STM07_BS(E2677,140,LEFT(RIGHT($L$1,11),10),1)/100000000)))</f>
        <v>67.722336528699998</v>
      </c>
      <c r="M2677" s="36">
        <f t="shared" ca="1" si="214"/>
        <v>2.4674563816206194</v>
      </c>
      <c r="N2677" s="37">
        <f ca="1">IF(E2677="","",IF(ISERROR([1]!EM_S_EST_NETPROFIT(E2677,行业估值!$E$6,deadline)/100000000),"-",[1]!EM_S_EST_NETPROFIT(E2677,行业估值!$E$6,deadline)/100000000))</f>
        <v>9.9600000000000009</v>
      </c>
      <c r="O2677" s="36">
        <f t="shared" ca="1" si="215"/>
        <v>16.777300345983935</v>
      </c>
      <c r="T2677" s="64" t="s">
        <v>5242</v>
      </c>
      <c r="U2677" s="64" t="s">
        <v>5243</v>
      </c>
    </row>
    <row r="2678" spans="4:21">
      <c r="D2678" s="45" t="str">
        <f>IF(AND(行业估值!$B$39=$G2678,COUNTIF($G$2:$G$2552,$G2678)&gt;=1),COUNTIF($G$2:G2678,$G2678),"")</f>
        <v/>
      </c>
      <c r="E2678" s="65" t="str">
        <f t="shared" si="211"/>
        <v>600599.SH</v>
      </c>
      <c r="F2678" s="65" t="str">
        <f t="shared" si="212"/>
        <v>熊猫金控</v>
      </c>
      <c r="G2678" s="34" t="str">
        <f>IF(E2678="","",IF(行业估值!$C$5="申万行业",[1]!EM_S_INFO_INDUSTRY_SW2014(E2678,"1"),IF(行业估值!$C$5="证监会行业",[1]!EM_S_INFO_INDUSTRY_CSRC1(E2678,"1"),[1]!EM_S_INFO_INDUSTRY_EM2016(E2678,"1"))))</f>
        <v>互联网</v>
      </c>
      <c r="H2678" s="34" t="str">
        <f>IF(E2678="","",IF($H$1="上证50",[1]!EM_S_INFO_COMPINDEX(E2678,"000016"),"")&amp;IF($H$1="上证180",[1]!EM_S_INFO_COMPINDEX(E2678,"000010"),"")&amp;IF($H$1="沪深300",[1]!EM_S_INFO_COMPINDEX(E2678,"000300"),"")&amp;IF(AND($H$1="上证A股",RIGHT(E2678,2)="SH"),"是","")&amp;IF(AND($H$1="深证A股",RIGHT(E2678,2)="SZ"),"是","")&amp;IF(AND($H$1="创业板",LEFT(E2678,1)-3=0),"是","")&amp;IF(AND($H$1="全部A股",E2678&lt;&gt;0),"是","")&amp;IF(AND($H$1="中小板",LEFT(E2678,3)="002"),"是",""))</f>
        <v>是</v>
      </c>
      <c r="I2678" s="46">
        <f ca="1">IF(E2678="","",IF(OR([1]!EM_S_VAL_MV(E2678,deadline)="",[1]!EM_S_VAL_MV(E2678,deadline)="--",[1]!EM_S_VAL_MV(E2678,deadline)="null"),0,[1]!EM_S_VAL_MV(E2678,deadline)/100000000))</f>
        <v>16.683</v>
      </c>
      <c r="J2678" s="46">
        <f ca="1">IF(E2678="","",IF(RIGHT(LEFT($J$1,6),3)="TTM",[1]!EM_S_FA_PROFIT_TTM(E2678,LEFT(RIGHT($J$1,11),10),1)/100000000,[1]!EM_S_STM07_IS(E2678,61,LEFT(RIGHT($J$1,5),4)&amp;"-12-31",1)/100000000))</f>
        <v>-0.55265425619999997</v>
      </c>
      <c r="K2678" s="36">
        <f t="shared" ca="1" si="213"/>
        <v>-30.18704698795008</v>
      </c>
      <c r="L2678" s="46">
        <f ca="1">IF(E2678="","",IF(ISERROR(IF(行业估值!$E$7="最新年报",[1]!EM_S_STM07_BS(E2678,140,LEFT(RIGHT($L$1,5),4)&amp;"-12-31",1)/100000000,[1]!EM_S_STM07_BS(E2678,140,LEFT(RIGHT($L$1,11),10),1)/100000000)),0,IF(行业估值!$E$7="最新年报",[1]!EM_S_STM07_BS(E2678,140,LEFT(RIGHT($L$1,5),4)&amp;"-12-31",1)/100000000,[1]!EM_S_STM07_BS(E2678,140,LEFT(RIGHT($L$1,11),10),1)/100000000)))</f>
        <v>6.5330777814999994</v>
      </c>
      <c r="M2678" s="36">
        <f t="shared" ca="1" si="214"/>
        <v>2.5536202932164649</v>
      </c>
      <c r="N2678" s="37" t="str">
        <f ca="1">IF(E2678="","",IF(ISERROR([1]!EM_S_EST_NETPROFIT(E2678,行业估值!$E$6,deadline)/100000000),"-",[1]!EM_S_EST_NETPROFIT(E2678,行业估值!$E$6,deadline)/100000000))</f>
        <v>-</v>
      </c>
      <c r="O2678" s="36" t="str">
        <f t="shared" ca="1" si="215"/>
        <v>-</v>
      </c>
      <c r="T2678" s="64" t="s">
        <v>5244</v>
      </c>
      <c r="U2678" s="64" t="s">
        <v>5245</v>
      </c>
    </row>
    <row r="2679" spans="4:21">
      <c r="D2679" s="45" t="str">
        <f>IF(AND(行业估值!$B$39=$G2679,COUNTIF($G$2:$G$2552,$G2679)&gt;=1),COUNTIF($G$2:G2679,$G2679),"")</f>
        <v/>
      </c>
      <c r="E2679" s="65" t="str">
        <f t="shared" si="211"/>
        <v>600600.SH</v>
      </c>
      <c r="F2679" s="65" t="str">
        <f t="shared" si="212"/>
        <v>青岛啤酒</v>
      </c>
      <c r="G2679" s="34" t="str">
        <f>IF(E2679="","",IF(行业估值!$C$5="申万行业",[1]!EM_S_INFO_INDUSTRY_SW2014(E2679,"1"),IF(行业估值!$C$5="证监会行业",[1]!EM_S_INFO_INDUSTRY_CSRC1(E2679,"1"),[1]!EM_S_INFO_INDUSTRY_EM2016(E2679,"1"))))</f>
        <v>食品饮料</v>
      </c>
      <c r="H2679" s="34" t="str">
        <f>IF(E2679="","",IF($H$1="上证50",[1]!EM_S_INFO_COMPINDEX(E2679,"000016"),"")&amp;IF($H$1="上证180",[1]!EM_S_INFO_COMPINDEX(E2679,"000010"),"")&amp;IF($H$1="沪深300",[1]!EM_S_INFO_COMPINDEX(E2679,"000300"),"")&amp;IF(AND($H$1="上证A股",RIGHT(E2679,2)="SH"),"是","")&amp;IF(AND($H$1="深证A股",RIGHT(E2679,2)="SZ"),"是","")&amp;IF(AND($H$1="创业板",LEFT(E2679,1)-3=0),"是","")&amp;IF(AND($H$1="全部A股",E2679&lt;&gt;0),"是","")&amp;IF(AND($H$1="中小板",LEFT(E2679,3)="002"),"是",""))</f>
        <v>是</v>
      </c>
      <c r="I2679" s="46">
        <f ca="1">IF(E2679="","",IF(OR([1]!EM_S_VAL_MV(E2679,deadline)="",[1]!EM_S_VAL_MV(E2679,deadline)="--",[1]!EM_S_VAL_MV(E2679,deadline)="null"),0,[1]!EM_S_VAL_MV(E2679,deadline)/100000000))</f>
        <v>690.48730652450001</v>
      </c>
      <c r="J2679" s="46">
        <f ca="1">IF(E2679="","",IF(RIGHT(LEFT($J$1,6),3)="TTM",[1]!EM_S_FA_PROFIT_TTM(E2679,LEFT(RIGHT($J$1,11),10),1)/100000000,[1]!EM_S_STM07_IS(E2679,61,LEFT(RIGHT($J$1,5),4)&amp;"-12-31",1)/100000000))</f>
        <v>20.37233882</v>
      </c>
      <c r="K2679" s="36">
        <f t="shared" ca="1" si="213"/>
        <v>33.893374375191158</v>
      </c>
      <c r="L2679" s="46">
        <f ca="1">IF(E2679="","",IF(ISERROR(IF(行业估值!$E$7="最新年报",[1]!EM_S_STM07_BS(E2679,140,LEFT(RIGHT($L$1,5),4)&amp;"-12-31",1)/100000000,[1]!EM_S_STM07_BS(E2679,140,LEFT(RIGHT($L$1,11),10),1)/100000000)),0,IF(行业估值!$E$7="最新年报",[1]!EM_S_STM07_BS(E2679,140,LEFT(RIGHT($L$1,5),4)&amp;"-12-31",1)/100000000,[1]!EM_S_STM07_BS(E2679,140,LEFT(RIGHT($L$1,11),10),1)/100000000)))</f>
        <v>199.03675666999999</v>
      </c>
      <c r="M2679" s="36">
        <f t="shared" ca="1" si="214"/>
        <v>3.4691446850157321</v>
      </c>
      <c r="N2679" s="37">
        <f ca="1">IF(E2679="","",IF(ISERROR([1]!EM_S_EST_NETPROFIT(E2679,行业估值!$E$6,deadline)/100000000),"-",[1]!EM_S_EST_NETPROFIT(E2679,行业估值!$E$6,deadline)/100000000))</f>
        <v>17.771057692307693</v>
      </c>
      <c r="O2679" s="36">
        <f t="shared" ca="1" si="215"/>
        <v>38.854598216930079</v>
      </c>
      <c r="T2679" s="64" t="s">
        <v>5246</v>
      </c>
      <c r="U2679" s="64" t="s">
        <v>5247</v>
      </c>
    </row>
    <row r="2680" spans="4:21">
      <c r="D2680" s="45" t="str">
        <f>IF(AND(行业估值!$B$39=$G2680,COUNTIF($G$2:$G$2552,$G2680)&gt;=1),COUNTIF($G$2:G2680,$G2680),"")</f>
        <v/>
      </c>
      <c r="E2680" s="65" t="str">
        <f t="shared" si="211"/>
        <v>600601.SH</v>
      </c>
      <c r="F2680" s="65" t="str">
        <f t="shared" si="212"/>
        <v>方正科技</v>
      </c>
      <c r="G2680" s="34" t="str">
        <f>IF(E2680="","",IF(行业估值!$C$5="申万行业",[1]!EM_S_INFO_INDUSTRY_SW2014(E2680,"1"),IF(行业估值!$C$5="证监会行业",[1]!EM_S_INFO_INDUSTRY_CSRC1(E2680,"1"),[1]!EM_S_INFO_INDUSTRY_EM2016(E2680,"1"))))</f>
        <v>信息技术</v>
      </c>
      <c r="H2680" s="34" t="str">
        <f>IF(E2680="","",IF($H$1="上证50",[1]!EM_S_INFO_COMPINDEX(E2680,"000016"),"")&amp;IF($H$1="上证180",[1]!EM_S_INFO_COMPINDEX(E2680,"000010"),"")&amp;IF($H$1="沪深300",[1]!EM_S_INFO_COMPINDEX(E2680,"000300"),"")&amp;IF(AND($H$1="上证A股",RIGHT(E2680,2)="SH"),"是","")&amp;IF(AND($H$1="深证A股",RIGHT(E2680,2)="SZ"),"是","")&amp;IF(AND($H$1="创业板",LEFT(E2680,1)-3=0),"是","")&amp;IF(AND($H$1="全部A股",E2680&lt;&gt;0),"是","")&amp;IF(AND($H$1="中小板",LEFT(E2680,3)="002"),"是",""))</f>
        <v>是</v>
      </c>
      <c r="I2680" s="46">
        <f ca="1">IF(E2680="","",IF(OR([1]!EM_S_VAL_MV(E2680,deadline)="",[1]!EM_S_VAL_MV(E2680,deadline)="--",[1]!EM_S_VAL_MV(E2680,deadline)="null"),0,[1]!EM_S_VAL_MV(E2680,deadline)/100000000))</f>
        <v>71.772942370799996</v>
      </c>
      <c r="J2680" s="46">
        <f ca="1">IF(E2680="","",IF(RIGHT(LEFT($J$1,6),3)="TTM",[1]!EM_S_FA_PROFIT_TTM(E2680,LEFT(RIGHT($J$1,11),10),1)/100000000,[1]!EM_S_STM07_IS(E2680,61,LEFT(RIGHT($J$1,5),4)&amp;"-12-31",1)/100000000))</f>
        <v>-0.90243362329999999</v>
      </c>
      <c r="K2680" s="36">
        <f t="shared" ca="1" si="213"/>
        <v>-79.532655386157089</v>
      </c>
      <c r="L2680" s="46">
        <f ca="1">IF(E2680="","",IF(ISERROR(IF(行业估值!$E$7="最新年报",[1]!EM_S_STM07_BS(E2680,140,LEFT(RIGHT($L$1,5),4)&amp;"-12-31",1)/100000000,[1]!EM_S_STM07_BS(E2680,140,LEFT(RIGHT($L$1,11),10),1)/100000000)),0,IF(行业估值!$E$7="最新年报",[1]!EM_S_STM07_BS(E2680,140,LEFT(RIGHT($L$1,5),4)&amp;"-12-31",1)/100000000,[1]!EM_S_STM07_BS(E2680,140,LEFT(RIGHT($L$1,11),10),1)/100000000)))</f>
        <v>28.3400350398</v>
      </c>
      <c r="M2680" s="36">
        <f t="shared" ca="1" si="214"/>
        <v>2.5325636425644484</v>
      </c>
      <c r="N2680" s="37" t="str">
        <f ca="1">IF(E2680="","",IF(ISERROR([1]!EM_S_EST_NETPROFIT(E2680,行业估值!$E$6,deadline)/100000000),"-",[1]!EM_S_EST_NETPROFIT(E2680,行业估值!$E$6,deadline)/100000000))</f>
        <v>-</v>
      </c>
      <c r="O2680" s="36" t="str">
        <f t="shared" ca="1" si="215"/>
        <v>-</v>
      </c>
      <c r="T2680" s="64" t="s">
        <v>5248</v>
      </c>
      <c r="U2680" s="64" t="s">
        <v>5249</v>
      </c>
    </row>
    <row r="2681" spans="4:21">
      <c r="D2681" s="45" t="str">
        <f>IF(AND(行业估值!$B$39=$G2681,COUNTIF($G$2:$G$2552,$G2681)&gt;=1),COUNTIF($G$2:G2681,$G2681),"")</f>
        <v/>
      </c>
      <c r="E2681" s="65" t="str">
        <f t="shared" si="211"/>
        <v>600602.SH</v>
      </c>
      <c r="F2681" s="65" t="str">
        <f t="shared" si="212"/>
        <v>云赛智联</v>
      </c>
      <c r="G2681" s="34" t="str">
        <f>IF(E2681="","",IF(行业估值!$C$5="申万行业",[1]!EM_S_INFO_INDUSTRY_SW2014(E2681,"1"),IF(行业估值!$C$5="证监会行业",[1]!EM_S_INFO_INDUSTRY_CSRC1(E2681,"1"),[1]!EM_S_INFO_INDUSTRY_EM2016(E2681,"1"))))</f>
        <v>信息技术</v>
      </c>
      <c r="H2681" s="34" t="str">
        <f>IF(E2681="","",IF($H$1="上证50",[1]!EM_S_INFO_COMPINDEX(E2681,"000016"),"")&amp;IF($H$1="上证180",[1]!EM_S_INFO_COMPINDEX(E2681,"000010"),"")&amp;IF($H$1="沪深300",[1]!EM_S_INFO_COMPINDEX(E2681,"000300"),"")&amp;IF(AND($H$1="上证A股",RIGHT(E2681,2)="SH"),"是","")&amp;IF(AND($H$1="深证A股",RIGHT(E2681,2)="SZ"),"是","")&amp;IF(AND($H$1="创业板",LEFT(E2681,1)-3=0),"是","")&amp;IF(AND($H$1="全部A股",E2681&lt;&gt;0),"是","")&amp;IF(AND($H$1="中小板",LEFT(E2681,3)="002"),"是",""))</f>
        <v>是</v>
      </c>
      <c r="I2681" s="46">
        <f ca="1">IF(E2681="","",IF(OR([1]!EM_S_VAL_MV(E2681,deadline)="",[1]!EM_S_VAL_MV(E2681,deadline)="--",[1]!EM_S_VAL_MV(E2681,deadline)="null"),0,[1]!EM_S_VAL_MV(E2681,deadline)/100000000))</f>
        <v>109.82417843649999</v>
      </c>
      <c r="J2681" s="46">
        <f ca="1">IF(E2681="","",IF(RIGHT(LEFT($J$1,6),3)="TTM",[1]!EM_S_FA_PROFIT_TTM(E2681,LEFT(RIGHT($J$1,11),10),1)/100000000,[1]!EM_S_STM07_IS(E2681,61,LEFT(RIGHT($J$1,5),4)&amp;"-12-31",1)/100000000))</f>
        <v>3.0953667639999995</v>
      </c>
      <c r="K2681" s="36">
        <f t="shared" ca="1" si="213"/>
        <v>35.480182740793943</v>
      </c>
      <c r="L2681" s="46">
        <f ca="1">IF(E2681="","",IF(ISERROR(IF(行业估值!$E$7="最新年报",[1]!EM_S_STM07_BS(E2681,140,LEFT(RIGHT($L$1,5),4)&amp;"-12-31",1)/100000000,[1]!EM_S_STM07_BS(E2681,140,LEFT(RIGHT($L$1,11),10),1)/100000000)),0,IF(行业估值!$E$7="最新年报",[1]!EM_S_STM07_BS(E2681,140,LEFT(RIGHT($L$1,5),4)&amp;"-12-31",1)/100000000,[1]!EM_S_STM07_BS(E2681,140,LEFT(RIGHT($L$1,11),10),1)/100000000)))</f>
        <v>41.019860572600003</v>
      </c>
      <c r="M2681" s="36">
        <f t="shared" ca="1" si="214"/>
        <v>2.6773415829174989</v>
      </c>
      <c r="N2681" s="37">
        <f ca="1">IF(E2681="","",IF(ISERROR([1]!EM_S_EST_NETPROFIT(E2681,行业估值!$E$6,deadline)/100000000),"-",[1]!EM_S_EST_NETPROFIT(E2681,行业估值!$E$6,deadline)/100000000))</f>
        <v>2.8475000000000001</v>
      </c>
      <c r="O2681" s="36">
        <f t="shared" ca="1" si="215"/>
        <v>38.568631584372248</v>
      </c>
      <c r="T2681" s="64" t="s">
        <v>5250</v>
      </c>
      <c r="U2681" s="64" t="s">
        <v>5251</v>
      </c>
    </row>
    <row r="2682" spans="4:21">
      <c r="D2682" s="45" t="str">
        <f>IF(AND(行业估值!$B$39=$G2682,COUNTIF($G$2:$G$2552,$G2682)&gt;=1),COUNTIF($G$2:G2682,$G2682),"")</f>
        <v/>
      </c>
      <c r="E2682" s="65" t="str">
        <f t="shared" si="211"/>
        <v>600603.SH</v>
      </c>
      <c r="F2682" s="65" t="str">
        <f t="shared" si="212"/>
        <v>广汇物流</v>
      </c>
      <c r="G2682" s="34" t="str">
        <f>IF(E2682="","",IF(行业估值!$C$5="申万行业",[1]!EM_S_INFO_INDUSTRY_SW2014(E2682,"1"),IF(行业估值!$C$5="证监会行业",[1]!EM_S_INFO_INDUSTRY_CSRC1(E2682,"1"),[1]!EM_S_INFO_INDUSTRY_EM2016(E2682,"1"))))</f>
        <v>房地产</v>
      </c>
      <c r="H2682" s="34" t="str">
        <f>IF(E2682="","",IF($H$1="上证50",[1]!EM_S_INFO_COMPINDEX(E2682,"000016"),"")&amp;IF($H$1="上证180",[1]!EM_S_INFO_COMPINDEX(E2682,"000010"),"")&amp;IF($H$1="沪深300",[1]!EM_S_INFO_COMPINDEX(E2682,"000300"),"")&amp;IF(AND($H$1="上证A股",RIGHT(E2682,2)="SH"),"是","")&amp;IF(AND($H$1="深证A股",RIGHT(E2682,2)="SZ"),"是","")&amp;IF(AND($H$1="创业板",LEFT(E2682,1)-3=0),"是","")&amp;IF(AND($H$1="全部A股",E2682&lt;&gt;0),"是","")&amp;IF(AND($H$1="中小板",LEFT(E2682,3)="002"),"是",""))</f>
        <v>是</v>
      </c>
      <c r="I2682" s="46">
        <f ca="1">IF(E2682="","",IF(OR([1]!EM_S_VAL_MV(E2682,deadline)="",[1]!EM_S_VAL_MV(E2682,deadline)="--",[1]!EM_S_VAL_MV(E2682,deadline)="null"),0,[1]!EM_S_VAL_MV(E2682,deadline)/100000000))</f>
        <v>61.609047523199997</v>
      </c>
      <c r="J2682" s="46">
        <f ca="1">IF(E2682="","",IF(RIGHT(LEFT($J$1,6),3)="TTM",[1]!EM_S_FA_PROFIT_TTM(E2682,LEFT(RIGHT($J$1,11),10),1)/100000000,[1]!EM_S_STM07_IS(E2682,61,LEFT(RIGHT($J$1,5),4)&amp;"-12-31",1)/100000000))</f>
        <v>5.6245652690999997</v>
      </c>
      <c r="K2682" s="36">
        <f t="shared" ca="1" si="213"/>
        <v>10.953566111440683</v>
      </c>
      <c r="L2682" s="46">
        <f ca="1">IF(E2682="","",IF(ISERROR(IF(行业估值!$E$7="最新年报",[1]!EM_S_STM07_BS(E2682,140,LEFT(RIGHT($L$1,5),4)&amp;"-12-31",1)/100000000,[1]!EM_S_STM07_BS(E2682,140,LEFT(RIGHT($L$1,11),10),1)/100000000)),0,IF(行业估值!$E$7="最新年报",[1]!EM_S_STM07_BS(E2682,140,LEFT(RIGHT($L$1,5),4)&amp;"-12-31",1)/100000000,[1]!EM_S_STM07_BS(E2682,140,LEFT(RIGHT($L$1,11),10),1)/100000000)))</f>
        <v>60.420779398400001</v>
      </c>
      <c r="M2682" s="36">
        <f t="shared" ca="1" si="214"/>
        <v>1.0196665474466133</v>
      </c>
      <c r="N2682" s="37" t="str">
        <f ca="1">IF(E2682="","",IF(ISERROR([1]!EM_S_EST_NETPROFIT(E2682,行业估值!$E$6,deadline)/100000000),"-",[1]!EM_S_EST_NETPROFIT(E2682,行业估值!$E$6,deadline)/100000000))</f>
        <v>-</v>
      </c>
      <c r="O2682" s="36" t="str">
        <f t="shared" ca="1" si="215"/>
        <v>-</v>
      </c>
      <c r="T2682" s="64" t="s">
        <v>5252</v>
      </c>
      <c r="U2682" s="64" t="s">
        <v>5253</v>
      </c>
    </row>
    <row r="2683" spans="4:21">
      <c r="D2683" s="45" t="str">
        <f>IF(AND(行业估值!$B$39=$G2683,COUNTIF($G$2:$G$2552,$G2683)&gt;=1),COUNTIF($G$2:G2683,$G2683),"")</f>
        <v/>
      </c>
      <c r="E2683" s="65" t="str">
        <f t="shared" si="211"/>
        <v>600604.SH</v>
      </c>
      <c r="F2683" s="65" t="str">
        <f t="shared" si="212"/>
        <v>市北高新</v>
      </c>
      <c r="G2683" s="34" t="str">
        <f>IF(E2683="","",IF(行业估值!$C$5="申万行业",[1]!EM_S_INFO_INDUSTRY_SW2014(E2683,"1"),IF(行业估值!$C$5="证监会行业",[1]!EM_S_INFO_INDUSTRY_CSRC1(E2683,"1"),[1]!EM_S_INFO_INDUSTRY_EM2016(E2683,"1"))))</f>
        <v>房地产</v>
      </c>
      <c r="H2683" s="34" t="str">
        <f>IF(E2683="","",IF($H$1="上证50",[1]!EM_S_INFO_COMPINDEX(E2683,"000016"),"")&amp;IF($H$1="上证180",[1]!EM_S_INFO_COMPINDEX(E2683,"000010"),"")&amp;IF($H$1="沪深300",[1]!EM_S_INFO_COMPINDEX(E2683,"000300"),"")&amp;IF(AND($H$1="上证A股",RIGHT(E2683,2)="SH"),"是","")&amp;IF(AND($H$1="深证A股",RIGHT(E2683,2)="SZ"),"是","")&amp;IF(AND($H$1="创业板",LEFT(E2683,1)-3=0),"是","")&amp;IF(AND($H$1="全部A股",E2683&lt;&gt;0),"是","")&amp;IF(AND($H$1="中小板",LEFT(E2683,3)="002"),"是",""))</f>
        <v>是</v>
      </c>
      <c r="I2683" s="46">
        <f ca="1">IF(E2683="","",IF(OR([1]!EM_S_VAL_MV(E2683,deadline)="",[1]!EM_S_VAL_MV(E2683,deadline)="--",[1]!EM_S_VAL_MV(E2683,deadline)="null"),0,[1]!EM_S_VAL_MV(E2683,deadline)/100000000))</f>
        <v>149.48972335920001</v>
      </c>
      <c r="J2683" s="46">
        <f ca="1">IF(E2683="","",IF(RIGHT(LEFT($J$1,6),3)="TTM",[1]!EM_S_FA_PROFIT_TTM(E2683,LEFT(RIGHT($J$1,11),10),1)/100000000,[1]!EM_S_STM07_IS(E2683,61,LEFT(RIGHT($J$1,5),4)&amp;"-12-31",1)/100000000))</f>
        <v>2.7117528735</v>
      </c>
      <c r="K2683" s="36">
        <f t="shared" ca="1" si="213"/>
        <v>55.126602729937147</v>
      </c>
      <c r="L2683" s="46">
        <f ca="1">IF(E2683="","",IF(ISERROR(IF(行业估值!$E$7="最新年报",[1]!EM_S_STM07_BS(E2683,140,LEFT(RIGHT($L$1,5),4)&amp;"-12-31",1)/100000000,[1]!EM_S_STM07_BS(E2683,140,LEFT(RIGHT($L$1,11),10),1)/100000000)),0,IF(行业估值!$E$7="最新年报",[1]!EM_S_STM07_BS(E2683,140,LEFT(RIGHT($L$1,5),4)&amp;"-12-31",1)/100000000,[1]!EM_S_STM07_BS(E2683,140,LEFT(RIGHT($L$1,11),10),1)/100000000)))</f>
        <v>60.894793763199999</v>
      </c>
      <c r="M2683" s="36">
        <f t="shared" ca="1" si="214"/>
        <v>2.454885124342761</v>
      </c>
      <c r="N2683" s="37" t="str">
        <f ca="1">IF(E2683="","",IF(ISERROR([1]!EM_S_EST_NETPROFIT(E2683,行业估值!$E$6,deadline)/100000000),"-",[1]!EM_S_EST_NETPROFIT(E2683,行业估值!$E$6,deadline)/100000000))</f>
        <v>-</v>
      </c>
      <c r="O2683" s="36" t="str">
        <f t="shared" ca="1" si="215"/>
        <v>-</v>
      </c>
      <c r="T2683" s="64" t="s">
        <v>5254</v>
      </c>
      <c r="U2683" s="64" t="s">
        <v>5255</v>
      </c>
    </row>
    <row r="2684" spans="4:21">
      <c r="D2684" s="45" t="str">
        <f>IF(AND(行业估值!$B$39=$G2684,COUNTIF($G$2:$G$2552,$G2684)&gt;=1),COUNTIF($G$2:G2684,$G2684),"")</f>
        <v/>
      </c>
      <c r="E2684" s="65" t="str">
        <f t="shared" si="211"/>
        <v>600605.SH</v>
      </c>
      <c r="F2684" s="65" t="str">
        <f t="shared" si="212"/>
        <v>汇通能源</v>
      </c>
      <c r="G2684" s="34" t="str">
        <f>IF(E2684="","",IF(行业估值!$C$5="申万行业",[1]!EM_S_INFO_INDUSTRY_SW2014(E2684,"1"),IF(行业估值!$C$5="证监会行业",[1]!EM_S_INFO_INDUSTRY_CSRC1(E2684,"1"),[1]!EM_S_INFO_INDUSTRY_EM2016(E2684,"1"))))</f>
        <v>商贸零售</v>
      </c>
      <c r="H2684" s="34" t="str">
        <f>IF(E2684="","",IF($H$1="上证50",[1]!EM_S_INFO_COMPINDEX(E2684,"000016"),"")&amp;IF($H$1="上证180",[1]!EM_S_INFO_COMPINDEX(E2684,"000010"),"")&amp;IF($H$1="沪深300",[1]!EM_S_INFO_COMPINDEX(E2684,"000300"),"")&amp;IF(AND($H$1="上证A股",RIGHT(E2684,2)="SH"),"是","")&amp;IF(AND($H$1="深证A股",RIGHT(E2684,2)="SZ"),"是","")&amp;IF(AND($H$1="创业板",LEFT(E2684,1)-3=0),"是","")&amp;IF(AND($H$1="全部A股",E2684&lt;&gt;0),"是","")&amp;IF(AND($H$1="中小板",LEFT(E2684,3)="002"),"是",""))</f>
        <v>是</v>
      </c>
      <c r="I2684" s="46">
        <f ca="1">IF(E2684="","",IF(OR([1]!EM_S_VAL_MV(E2684,deadline)="",[1]!EM_S_VAL_MV(E2684,deadline)="--",[1]!EM_S_VAL_MV(E2684,deadline)="null"),0,[1]!EM_S_VAL_MV(E2684,deadline)/100000000))</f>
        <v>16.266842956800001</v>
      </c>
      <c r="J2684" s="46">
        <f ca="1">IF(E2684="","",IF(RIGHT(LEFT($J$1,6),3)="TTM",[1]!EM_S_FA_PROFIT_TTM(E2684,LEFT(RIGHT($J$1,11),10),1)/100000000,[1]!EM_S_STM07_IS(E2684,61,LEFT(RIGHT($J$1,5),4)&amp;"-12-31",1)/100000000))</f>
        <v>1.92933593E-2</v>
      </c>
      <c r="K2684" s="36">
        <f t="shared" ca="1" si="213"/>
        <v>843.13170681478994</v>
      </c>
      <c r="L2684" s="46">
        <f ca="1">IF(E2684="","",IF(ISERROR(IF(行业估值!$E$7="最新年报",[1]!EM_S_STM07_BS(E2684,140,LEFT(RIGHT($L$1,5),4)&amp;"-12-31",1)/100000000,[1]!EM_S_STM07_BS(E2684,140,LEFT(RIGHT($L$1,11),10),1)/100000000)),0,IF(行业估值!$E$7="最新年报",[1]!EM_S_STM07_BS(E2684,140,LEFT(RIGHT($L$1,5),4)&amp;"-12-31",1)/100000000,[1]!EM_S_STM07_BS(E2684,140,LEFT(RIGHT($L$1,11),10),1)/100000000)))</f>
        <v>6.9326884922000005</v>
      </c>
      <c r="M2684" s="36">
        <f t="shared" ca="1" si="214"/>
        <v>2.3463975015034788</v>
      </c>
      <c r="N2684" s="37" t="str">
        <f ca="1">IF(E2684="","",IF(ISERROR([1]!EM_S_EST_NETPROFIT(E2684,行业估值!$E$6,deadline)/100000000),"-",[1]!EM_S_EST_NETPROFIT(E2684,行业估值!$E$6,deadline)/100000000))</f>
        <v>-</v>
      </c>
      <c r="O2684" s="36" t="str">
        <f t="shared" ca="1" si="215"/>
        <v>-</v>
      </c>
      <c r="T2684" s="64" t="s">
        <v>5256</v>
      </c>
      <c r="U2684" s="64" t="s">
        <v>5257</v>
      </c>
    </row>
    <row r="2685" spans="4:21">
      <c r="D2685" s="45" t="str">
        <f>IF(AND(行业估值!$B$39=$G2685,COUNTIF($G$2:$G$2552,$G2685)&gt;=1),COUNTIF($G$2:G2685,$G2685),"")</f>
        <v/>
      </c>
      <c r="E2685" s="65" t="str">
        <f t="shared" si="211"/>
        <v>600606.SH</v>
      </c>
      <c r="F2685" s="65" t="str">
        <f t="shared" si="212"/>
        <v>绿地控股</v>
      </c>
      <c r="G2685" s="34" t="str">
        <f>IF(E2685="","",IF(行业估值!$C$5="申万行业",[1]!EM_S_INFO_INDUSTRY_SW2014(E2685,"1"),IF(行业估值!$C$5="证监会行业",[1]!EM_S_INFO_INDUSTRY_CSRC1(E2685,"1"),[1]!EM_S_INFO_INDUSTRY_EM2016(E2685,"1"))))</f>
        <v>房地产</v>
      </c>
      <c r="H2685" s="34" t="str">
        <f>IF(E2685="","",IF($H$1="上证50",[1]!EM_S_INFO_COMPINDEX(E2685,"000016"),"")&amp;IF($H$1="上证180",[1]!EM_S_INFO_COMPINDEX(E2685,"000010"),"")&amp;IF($H$1="沪深300",[1]!EM_S_INFO_COMPINDEX(E2685,"000300"),"")&amp;IF(AND($H$1="上证A股",RIGHT(E2685,2)="SH"),"是","")&amp;IF(AND($H$1="深证A股",RIGHT(E2685,2)="SZ"),"是","")&amp;IF(AND($H$1="创业板",LEFT(E2685,1)-3=0),"是","")&amp;IF(AND($H$1="全部A股",E2685&lt;&gt;0),"是","")&amp;IF(AND($H$1="中小板",LEFT(E2685,3)="002"),"是",""))</f>
        <v>是</v>
      </c>
      <c r="I2685" s="46">
        <f ca="1">IF(E2685="","",IF(OR([1]!EM_S_VAL_MV(E2685,deadline)="",[1]!EM_S_VAL_MV(E2685,deadline)="--",[1]!EM_S_VAL_MV(E2685,deadline)="null"),0,[1]!EM_S_VAL_MV(E2685,deadline)/100000000))</f>
        <v>806.74863572549998</v>
      </c>
      <c r="J2685" s="46">
        <f ca="1">IF(E2685="","",IF(RIGHT(LEFT($J$1,6),3)="TTM",[1]!EM_S_FA_PROFIT_TTM(E2685,LEFT(RIGHT($J$1,11),10),1)/100000000,[1]!EM_S_STM07_IS(E2685,61,LEFT(RIGHT($J$1,5),4)&amp;"-12-31",1)/100000000))</f>
        <v>202.43874849060001</v>
      </c>
      <c r="K2685" s="36">
        <f t="shared" ca="1" si="213"/>
        <v>3.9851492944936893</v>
      </c>
      <c r="L2685" s="46">
        <f ca="1">IF(E2685="","",IF(ISERROR(IF(行业估值!$E$7="最新年报",[1]!EM_S_STM07_BS(E2685,140,LEFT(RIGHT($L$1,5),4)&amp;"-12-31",1)/100000000,[1]!EM_S_STM07_BS(E2685,140,LEFT(RIGHT($L$1,11),10),1)/100000000)),0,IF(行业估值!$E$7="最新年报",[1]!EM_S_STM07_BS(E2685,140,LEFT(RIGHT($L$1,5),4)&amp;"-12-31",1)/100000000,[1]!EM_S_STM07_BS(E2685,140,LEFT(RIGHT($L$1,11),10),1)/100000000)))</f>
        <v>772.53409031169997</v>
      </c>
      <c r="M2685" s="36">
        <f t="shared" ca="1" si="214"/>
        <v>1.0442887192201384</v>
      </c>
      <c r="N2685" s="37">
        <f ca="1">IF(E2685="","",IF(ISERROR([1]!EM_S_EST_NETPROFIT(E2685,行业估值!$E$6,deadline)/100000000),"-",[1]!EM_S_EST_NETPROFIT(E2685,行业估值!$E$6,deadline)/100000000))</f>
        <v>146.1636</v>
      </c>
      <c r="O2685" s="36">
        <f t="shared" ca="1" si="215"/>
        <v>5.5194907331613337</v>
      </c>
      <c r="T2685" s="64" t="s">
        <v>5258</v>
      </c>
      <c r="U2685" s="64" t="s">
        <v>5259</v>
      </c>
    </row>
    <row r="2686" spans="4:21">
      <c r="D2686" s="45" t="str">
        <f>IF(AND(行业估值!$B$39=$G2686,COUNTIF($G$2:$G$2552,$G2686)&gt;=1),COUNTIF($G$2:G2686,$G2686),"")</f>
        <v/>
      </c>
      <c r="E2686" s="65" t="str">
        <f t="shared" si="211"/>
        <v>600608.SH</v>
      </c>
      <c r="F2686" s="65" t="str">
        <f t="shared" si="212"/>
        <v>ST沪科</v>
      </c>
      <c r="G2686" s="34" t="str">
        <f>IF(E2686="","",IF(行业估值!$C$5="申万行业",[1]!EM_S_INFO_INDUSTRY_SW2014(E2686,"1"),IF(行业估值!$C$5="证监会行业",[1]!EM_S_INFO_INDUSTRY_CSRC1(E2686,"1"),[1]!EM_S_INFO_INDUSTRY_EM2016(E2686,"1"))))</f>
        <v>钢铁</v>
      </c>
      <c r="H2686" s="34" t="str">
        <f>IF(E2686="","",IF($H$1="上证50",[1]!EM_S_INFO_COMPINDEX(E2686,"000016"),"")&amp;IF($H$1="上证180",[1]!EM_S_INFO_COMPINDEX(E2686,"000010"),"")&amp;IF($H$1="沪深300",[1]!EM_S_INFO_COMPINDEX(E2686,"000300"),"")&amp;IF(AND($H$1="上证A股",RIGHT(E2686,2)="SH"),"是","")&amp;IF(AND($H$1="深证A股",RIGHT(E2686,2)="SZ"),"是","")&amp;IF(AND($H$1="创业板",LEFT(E2686,1)-3=0),"是","")&amp;IF(AND($H$1="全部A股",E2686&lt;&gt;0),"是","")&amp;IF(AND($H$1="中小板",LEFT(E2686,3)="002"),"是",""))</f>
        <v>是</v>
      </c>
      <c r="I2686" s="46">
        <f ca="1">IF(E2686="","",IF(OR([1]!EM_S_VAL_MV(E2686,deadline)="",[1]!EM_S_VAL_MV(E2686,deadline)="--",[1]!EM_S_VAL_MV(E2686,deadline)="null"),0,[1]!EM_S_VAL_MV(E2686,deadline)/100000000))</f>
        <v>14.6014479804</v>
      </c>
      <c r="J2686" s="46">
        <f ca="1">IF(E2686="","",IF(RIGHT(LEFT($J$1,6),3)="TTM",[1]!EM_S_FA_PROFIT_TTM(E2686,LEFT(RIGHT($J$1,11),10),1)/100000000,[1]!EM_S_STM07_IS(E2686,61,LEFT(RIGHT($J$1,5),4)&amp;"-12-31",1)/100000000))</f>
        <v>6.1416081999999999E-3</v>
      </c>
      <c r="K2686" s="36">
        <f t="shared" ca="1" si="213"/>
        <v>2377.4632807739185</v>
      </c>
      <c r="L2686" s="46">
        <f ca="1">IF(E2686="","",IF(ISERROR(IF(行业估值!$E$7="最新年报",[1]!EM_S_STM07_BS(E2686,140,LEFT(RIGHT($L$1,5),4)&amp;"-12-31",1)/100000000,[1]!EM_S_STM07_BS(E2686,140,LEFT(RIGHT($L$1,11),10),1)/100000000)),0,IF(行业估值!$E$7="最新年报",[1]!EM_S_STM07_BS(E2686,140,LEFT(RIGHT($L$1,5),4)&amp;"-12-31",1)/100000000,[1]!EM_S_STM07_BS(E2686,140,LEFT(RIGHT($L$1,11),10),1)/100000000)))</f>
        <v>0.57426397620000003</v>
      </c>
      <c r="M2686" s="36">
        <f t="shared" ca="1" si="214"/>
        <v>25.42636937984549</v>
      </c>
      <c r="N2686" s="37" t="str">
        <f ca="1">IF(E2686="","",IF(ISERROR([1]!EM_S_EST_NETPROFIT(E2686,行业估值!$E$6,deadline)/100000000),"-",[1]!EM_S_EST_NETPROFIT(E2686,行业估值!$E$6,deadline)/100000000))</f>
        <v>-</v>
      </c>
      <c r="O2686" s="36" t="str">
        <f t="shared" ca="1" si="215"/>
        <v>-</v>
      </c>
      <c r="T2686" s="64" t="s">
        <v>5260</v>
      </c>
      <c r="U2686" s="64" t="s">
        <v>5261</v>
      </c>
    </row>
    <row r="2687" spans="4:21">
      <c r="D2687" s="45" t="str">
        <f>IF(AND(行业估值!$B$39=$G2687,COUNTIF($G$2:$G$2552,$G2687)&gt;=1),COUNTIF($G$2:G2687,$G2687),"")</f>
        <v/>
      </c>
      <c r="E2687" s="65" t="str">
        <f t="shared" si="211"/>
        <v>600609.SH</v>
      </c>
      <c r="F2687" s="65" t="str">
        <f t="shared" si="212"/>
        <v>金杯汽车</v>
      </c>
      <c r="G2687" s="34" t="str">
        <f>IF(E2687="","",IF(行业估值!$C$5="申万行业",[1]!EM_S_INFO_INDUSTRY_SW2014(E2687,"1"),IF(行业估值!$C$5="证监会行业",[1]!EM_S_INFO_INDUSTRY_CSRC1(E2687,"1"),[1]!EM_S_INFO_INDUSTRY_EM2016(E2687,"1"))))</f>
        <v>交运设备</v>
      </c>
      <c r="H2687" s="34" t="str">
        <f>IF(E2687="","",IF($H$1="上证50",[1]!EM_S_INFO_COMPINDEX(E2687,"000016"),"")&amp;IF($H$1="上证180",[1]!EM_S_INFO_COMPINDEX(E2687,"000010"),"")&amp;IF($H$1="沪深300",[1]!EM_S_INFO_COMPINDEX(E2687,"000300"),"")&amp;IF(AND($H$1="上证A股",RIGHT(E2687,2)="SH"),"是","")&amp;IF(AND($H$1="深证A股",RIGHT(E2687,2)="SZ"),"是","")&amp;IF(AND($H$1="创业板",LEFT(E2687,1)-3=0),"是","")&amp;IF(AND($H$1="全部A股",E2687&lt;&gt;0),"是","")&amp;IF(AND($H$1="中小板",LEFT(E2687,3)="002"),"是",""))</f>
        <v>是</v>
      </c>
      <c r="I2687" s="46">
        <f ca="1">IF(E2687="","",IF(OR([1]!EM_S_VAL_MV(E2687,deadline)="",[1]!EM_S_VAL_MV(E2687,deadline)="--",[1]!EM_S_VAL_MV(E2687,deadline)="null"),0,[1]!EM_S_VAL_MV(E2687,deadline)/100000000))</f>
        <v>42.504751434799999</v>
      </c>
      <c r="J2687" s="46">
        <f ca="1">IF(E2687="","",IF(RIGHT(LEFT($J$1,6),3)="TTM",[1]!EM_S_FA_PROFIT_TTM(E2687,LEFT(RIGHT($J$1,11),10),1)/100000000,[1]!EM_S_STM07_IS(E2687,61,LEFT(RIGHT($J$1,5),4)&amp;"-12-31",1)/100000000))</f>
        <v>2.6887611381999998</v>
      </c>
      <c r="K2687" s="36">
        <f t="shared" ca="1" si="213"/>
        <v>15.80830324825914</v>
      </c>
      <c r="L2687" s="46">
        <f ca="1">IF(E2687="","",IF(ISERROR(IF(行业估值!$E$7="最新年报",[1]!EM_S_STM07_BS(E2687,140,LEFT(RIGHT($L$1,5),4)&amp;"-12-31",1)/100000000,[1]!EM_S_STM07_BS(E2687,140,LEFT(RIGHT($L$1,11),10),1)/100000000)),0,IF(行业估值!$E$7="最新年报",[1]!EM_S_STM07_BS(E2687,140,LEFT(RIGHT($L$1,5),4)&amp;"-12-31",1)/100000000,[1]!EM_S_STM07_BS(E2687,140,LEFT(RIGHT($L$1,11),10),1)/100000000)))</f>
        <v>4.1788023339999993</v>
      </c>
      <c r="M2687" s="36">
        <f t="shared" ca="1" si="214"/>
        <v>10.171515194429871</v>
      </c>
      <c r="N2687" s="37" t="str">
        <f ca="1">IF(E2687="","",IF(ISERROR([1]!EM_S_EST_NETPROFIT(E2687,行业估值!$E$6,deadline)/100000000),"-",[1]!EM_S_EST_NETPROFIT(E2687,行业估值!$E$6,deadline)/100000000))</f>
        <v>-</v>
      </c>
      <c r="O2687" s="36" t="str">
        <f t="shared" ca="1" si="215"/>
        <v>-</v>
      </c>
      <c r="T2687" s="64" t="s">
        <v>5262</v>
      </c>
      <c r="U2687" s="64" t="s">
        <v>5263</v>
      </c>
    </row>
    <row r="2688" spans="4:21">
      <c r="D2688" s="45" t="str">
        <f>IF(AND(行业估值!$B$39=$G2688,COUNTIF($G$2:$G$2552,$G2688)&gt;=1),COUNTIF($G$2:G2688,$G2688),"")</f>
        <v/>
      </c>
      <c r="E2688" s="65" t="str">
        <f t="shared" si="211"/>
        <v>600610.SH</v>
      </c>
      <c r="F2688" s="65" t="str">
        <f t="shared" si="212"/>
        <v>*ST毅达</v>
      </c>
      <c r="G2688" s="34" t="str">
        <f>IF(E2688="","",IF(行业估值!$C$5="申万行业",[1]!EM_S_INFO_INDUSTRY_SW2014(E2688,"1"),IF(行业估值!$C$5="证监会行业",[1]!EM_S_INFO_INDUSTRY_CSRC1(E2688,"1"),[1]!EM_S_INFO_INDUSTRY_EM2016(E2688,"1"))))</f>
        <v>建筑</v>
      </c>
      <c r="H2688" s="34" t="str">
        <f>IF(E2688="","",IF($H$1="上证50",[1]!EM_S_INFO_COMPINDEX(E2688,"000016"),"")&amp;IF($H$1="上证180",[1]!EM_S_INFO_COMPINDEX(E2688,"000010"),"")&amp;IF($H$1="沪深300",[1]!EM_S_INFO_COMPINDEX(E2688,"000300"),"")&amp;IF(AND($H$1="上证A股",RIGHT(E2688,2)="SH"),"是","")&amp;IF(AND($H$1="深证A股",RIGHT(E2688,2)="SZ"),"是","")&amp;IF(AND($H$1="创业板",LEFT(E2688,1)-3=0),"是","")&amp;IF(AND($H$1="全部A股",E2688&lt;&gt;0),"是","")&amp;IF(AND($H$1="中小板",LEFT(E2688,3)="002"),"是",""))</f>
        <v>是</v>
      </c>
      <c r="I2688" s="46">
        <f ca="1">IF(E2688="","",IF(OR([1]!EM_S_VAL_MV(E2688,deadline)="",[1]!EM_S_VAL_MV(E2688,deadline)="--",[1]!EM_S_VAL_MV(E2688,deadline)="null"),0,[1]!EM_S_VAL_MV(E2688,deadline)/100000000))</f>
        <v>34.923552123</v>
      </c>
      <c r="J2688" s="46">
        <f ca="1">IF(E2688="","",IF(RIGHT(LEFT($J$1,6),3)="TTM",[1]!EM_S_FA_PROFIT_TTM(E2688,LEFT(RIGHT($J$1,11),10),1)/100000000,[1]!EM_S_STM07_IS(E2688,61,LEFT(RIGHT($J$1,5),4)&amp;"-12-31",1)/100000000))</f>
        <v>-4.9679088599999996</v>
      </c>
      <c r="K2688" s="36">
        <f t="shared" ca="1" si="213"/>
        <v>-7.0298294729585686</v>
      </c>
      <c r="L2688" s="46">
        <f ca="1">IF(E2688="","",IF(ISERROR(IF(行业估值!$E$7="最新年报",[1]!EM_S_STM07_BS(E2688,140,LEFT(RIGHT($L$1,5),4)&amp;"-12-31",1)/100000000,[1]!EM_S_STM07_BS(E2688,140,LEFT(RIGHT($L$1,11),10),1)/100000000)),0,IF(行业估值!$E$7="最新年报",[1]!EM_S_STM07_BS(E2688,140,LEFT(RIGHT($L$1,5),4)&amp;"-12-31",1)/100000000,[1]!EM_S_STM07_BS(E2688,140,LEFT(RIGHT($L$1,11),10),1)/100000000)))</f>
        <v>-4.8347563487</v>
      </c>
      <c r="M2688" s="36">
        <f t="shared" ca="1" si="214"/>
        <v>-7.223435806106437</v>
      </c>
      <c r="N2688" s="37" t="str">
        <f ca="1">IF(E2688="","",IF(ISERROR([1]!EM_S_EST_NETPROFIT(E2688,行业估值!$E$6,deadline)/100000000),"-",[1]!EM_S_EST_NETPROFIT(E2688,行业估值!$E$6,deadline)/100000000))</f>
        <v>-</v>
      </c>
      <c r="O2688" s="36" t="str">
        <f t="shared" ca="1" si="215"/>
        <v>-</v>
      </c>
      <c r="T2688" s="64" t="s">
        <v>5264</v>
      </c>
      <c r="U2688" s="64" t="s">
        <v>5265</v>
      </c>
    </row>
    <row r="2689" spans="4:21">
      <c r="D2689" s="45" t="str">
        <f>IF(AND(行业估值!$B$39=$G2689,COUNTIF($G$2:$G$2552,$G2689)&gt;=1),COUNTIF($G$2:G2689,$G2689),"")</f>
        <v/>
      </c>
      <c r="E2689" s="65" t="str">
        <f t="shared" si="211"/>
        <v>600611.SH</v>
      </c>
      <c r="F2689" s="65" t="str">
        <f t="shared" si="212"/>
        <v>大众交通</v>
      </c>
      <c r="G2689" s="34" t="str">
        <f>IF(E2689="","",IF(行业估值!$C$5="申万行业",[1]!EM_S_INFO_INDUSTRY_SW2014(E2689,"1"),IF(行业估值!$C$5="证监会行业",[1]!EM_S_INFO_INDUSTRY_CSRC1(E2689,"1"),[1]!EM_S_INFO_INDUSTRY_EM2016(E2689,"1"))))</f>
        <v>交通运输</v>
      </c>
      <c r="H2689" s="34" t="str">
        <f>IF(E2689="","",IF($H$1="上证50",[1]!EM_S_INFO_COMPINDEX(E2689,"000016"),"")&amp;IF($H$1="上证180",[1]!EM_S_INFO_COMPINDEX(E2689,"000010"),"")&amp;IF($H$1="沪深300",[1]!EM_S_INFO_COMPINDEX(E2689,"000300"),"")&amp;IF(AND($H$1="上证A股",RIGHT(E2689,2)="SH"),"是","")&amp;IF(AND($H$1="深证A股",RIGHT(E2689,2)="SZ"),"是","")&amp;IF(AND($H$1="创业板",LEFT(E2689,1)-3=0),"是","")&amp;IF(AND($H$1="全部A股",E2689&lt;&gt;0),"是","")&amp;IF(AND($H$1="中小板",LEFT(E2689,3)="002"),"是",""))</f>
        <v>是</v>
      </c>
      <c r="I2689" s="46">
        <f ca="1">IF(E2689="","",IF(OR([1]!EM_S_VAL_MV(E2689,deadline)="",[1]!EM_S_VAL_MV(E2689,deadline)="--",[1]!EM_S_VAL_MV(E2689,deadline)="null"),0,[1]!EM_S_VAL_MV(E2689,deadline)/100000000))</f>
        <v>93.146440841599997</v>
      </c>
      <c r="J2689" s="46">
        <f ca="1">IF(E2689="","",IF(RIGHT(LEFT($J$1,6),3)="TTM",[1]!EM_S_FA_PROFIT_TTM(E2689,LEFT(RIGHT($J$1,11),10),1)/100000000,[1]!EM_S_STM07_IS(E2689,61,LEFT(RIGHT($J$1,5),4)&amp;"-12-31",1)/100000000))</f>
        <v>10.7108644009</v>
      </c>
      <c r="K2689" s="36">
        <f t="shared" ca="1" si="213"/>
        <v>8.6964447830908203</v>
      </c>
      <c r="L2689" s="46">
        <f ca="1">IF(E2689="","",IF(ISERROR(IF(行业估值!$E$7="最新年报",[1]!EM_S_STM07_BS(E2689,140,LEFT(RIGHT($L$1,5),4)&amp;"-12-31",1)/100000000,[1]!EM_S_STM07_BS(E2689,140,LEFT(RIGHT($L$1,11),10),1)/100000000)),0,IF(行业估值!$E$7="最新年报",[1]!EM_S_STM07_BS(E2689,140,LEFT(RIGHT($L$1,5),4)&amp;"-12-31",1)/100000000,[1]!EM_S_STM07_BS(E2689,140,LEFT(RIGHT($L$1,11),10),1)/100000000)))</f>
        <v>91.285790958799993</v>
      </c>
      <c r="M2689" s="36">
        <f t="shared" ca="1" si="214"/>
        <v>1.0203826889514467</v>
      </c>
      <c r="N2689" s="37">
        <f ca="1">IF(E2689="","",IF(ISERROR([1]!EM_S_EST_NETPROFIT(E2689,行业估值!$E$6,deadline)/100000000),"-",[1]!EM_S_EST_NETPROFIT(E2689,行业估值!$E$6,deadline)/100000000))</f>
        <v>9.2200000000000006</v>
      </c>
      <c r="O2689" s="36">
        <f t="shared" ca="1" si="215"/>
        <v>10.102650850498915</v>
      </c>
      <c r="T2689" s="64" t="s">
        <v>5266</v>
      </c>
      <c r="U2689" s="64" t="s">
        <v>5267</v>
      </c>
    </row>
    <row r="2690" spans="4:21">
      <c r="D2690" s="45" t="str">
        <f>IF(AND(行业估值!$B$39=$G2690,COUNTIF($G$2:$G$2552,$G2690)&gt;=1),COUNTIF($G$2:G2690,$G2690),"")</f>
        <v/>
      </c>
      <c r="E2690" s="65" t="str">
        <f t="shared" si="211"/>
        <v>600612.SH</v>
      </c>
      <c r="F2690" s="65" t="str">
        <f t="shared" si="212"/>
        <v>老凤祥</v>
      </c>
      <c r="G2690" s="34" t="str">
        <f>IF(E2690="","",IF(行业估值!$C$5="申万行业",[1]!EM_S_INFO_INDUSTRY_SW2014(E2690,"1"),IF(行业估值!$C$5="证监会行业",[1]!EM_S_INFO_INDUSTRY_CSRC1(E2690,"1"),[1]!EM_S_INFO_INDUSTRY_EM2016(E2690,"1"))))</f>
        <v>轻工制造</v>
      </c>
      <c r="H2690" s="34" t="str">
        <f>IF(E2690="","",IF($H$1="上证50",[1]!EM_S_INFO_COMPINDEX(E2690,"000016"),"")&amp;IF($H$1="上证180",[1]!EM_S_INFO_COMPINDEX(E2690,"000010"),"")&amp;IF($H$1="沪深300",[1]!EM_S_INFO_COMPINDEX(E2690,"000300"),"")&amp;IF(AND($H$1="上证A股",RIGHT(E2690,2)="SH"),"是","")&amp;IF(AND($H$1="深证A股",RIGHT(E2690,2)="SZ"),"是","")&amp;IF(AND($H$1="创业板",LEFT(E2690,1)-3=0),"是","")&amp;IF(AND($H$1="全部A股",E2690&lt;&gt;0),"是","")&amp;IF(AND($H$1="中小板",LEFT(E2690,3)="002"),"是",""))</f>
        <v>是</v>
      </c>
      <c r="I2690" s="46">
        <f ca="1">IF(E2690="","",IF(OR([1]!EM_S_VAL_MV(E2690,deadline)="",[1]!EM_S_VAL_MV(E2690,deadline)="--",[1]!EM_S_VAL_MV(E2690,deadline)="null"),0,[1]!EM_S_VAL_MV(E2690,deadline)/100000000))</f>
        <v>253.03206244680001</v>
      </c>
      <c r="J2690" s="46">
        <f ca="1">IF(E2690="","",IF(RIGHT(LEFT($J$1,6),3)="TTM",[1]!EM_S_FA_PROFIT_TTM(E2690,LEFT(RIGHT($J$1,11),10),1)/100000000,[1]!EM_S_STM07_IS(E2690,61,LEFT(RIGHT($J$1,5),4)&amp;"-12-31",1)/100000000))</f>
        <v>17.9843661162</v>
      </c>
      <c r="K2690" s="36">
        <f t="shared" ca="1" si="213"/>
        <v>14.069556903586008</v>
      </c>
      <c r="L2690" s="46">
        <f ca="1">IF(E2690="","",IF(ISERROR(IF(行业估值!$E$7="最新年报",[1]!EM_S_STM07_BS(E2690,140,LEFT(RIGHT($L$1,5),4)&amp;"-12-31",1)/100000000,[1]!EM_S_STM07_BS(E2690,140,LEFT(RIGHT($L$1,11),10),1)/100000000)),0,IF(行业估值!$E$7="最新年报",[1]!EM_S_STM07_BS(E2690,140,LEFT(RIGHT($L$1,5),4)&amp;"-12-31",1)/100000000,[1]!EM_S_STM07_BS(E2690,140,LEFT(RIGHT($L$1,11),10),1)/100000000)))</f>
        <v>67.786642435700003</v>
      </c>
      <c r="M2690" s="36">
        <f t="shared" ca="1" si="214"/>
        <v>3.7327717283949742</v>
      </c>
      <c r="N2690" s="37">
        <f ca="1">IF(E2690="","",IF(ISERROR([1]!EM_S_EST_NETPROFIT(E2690,行业估值!$E$6,deadline)/100000000),"-",[1]!EM_S_EST_NETPROFIT(E2690,行业估值!$E$6,deadline)/100000000))</f>
        <v>14.149615384615386</v>
      </c>
      <c r="O2690" s="36">
        <f t="shared" ca="1" si="215"/>
        <v>17.882610627135286</v>
      </c>
      <c r="T2690" s="64" t="s">
        <v>5268</v>
      </c>
      <c r="U2690" s="64" t="s">
        <v>5269</v>
      </c>
    </row>
    <row r="2691" spans="4:21">
      <c r="D2691" s="45" t="str">
        <f>IF(AND(行业估值!$B$39=$G2691,COUNTIF($G$2:$G$2552,$G2691)&gt;=1),COUNTIF($G$2:G2691,$G2691),"")</f>
        <v/>
      </c>
      <c r="E2691" s="65" t="str">
        <f t="shared" ref="E2691:E2754" si="216">IF(U2691="","",U2691)</f>
        <v>600613.SH</v>
      </c>
      <c r="F2691" s="65" t="str">
        <f t="shared" ref="F2691:F2754" si="217">IF(T2691="","",T2691)</f>
        <v>神奇制药</v>
      </c>
      <c r="G2691" s="34" t="str">
        <f>IF(E2691="","",IF(行业估值!$C$5="申万行业",[1]!EM_S_INFO_INDUSTRY_SW2014(E2691,"1"),IF(行业估值!$C$5="证监会行业",[1]!EM_S_INFO_INDUSTRY_CSRC1(E2691,"1"),[1]!EM_S_INFO_INDUSTRY_EM2016(E2691,"1"))))</f>
        <v>医药生物</v>
      </c>
      <c r="H2691" s="34" t="str">
        <f>IF(E2691="","",IF($H$1="上证50",[1]!EM_S_INFO_COMPINDEX(E2691,"000016"),"")&amp;IF($H$1="上证180",[1]!EM_S_INFO_COMPINDEX(E2691,"000010"),"")&amp;IF($H$1="沪深300",[1]!EM_S_INFO_COMPINDEX(E2691,"000300"),"")&amp;IF(AND($H$1="上证A股",RIGHT(E2691,2)="SH"),"是","")&amp;IF(AND($H$1="深证A股",RIGHT(E2691,2)="SZ"),"是","")&amp;IF(AND($H$1="创业板",LEFT(E2691,1)-3=0),"是","")&amp;IF(AND($H$1="全部A股",E2691&lt;&gt;0),"是","")&amp;IF(AND($H$1="中小板",LEFT(E2691,3)="002"),"是",""))</f>
        <v>是</v>
      </c>
      <c r="I2691" s="46">
        <f ca="1">IF(E2691="","",IF(OR([1]!EM_S_VAL_MV(E2691,deadline)="",[1]!EM_S_VAL_MV(E2691,deadline)="--",[1]!EM_S_VAL_MV(E2691,deadline)="null"),0,[1]!EM_S_VAL_MV(E2691,deadline)/100000000))</f>
        <v>34.447620006000001</v>
      </c>
      <c r="J2691" s="46">
        <f ca="1">IF(E2691="","",IF(RIGHT(LEFT($J$1,6),3)="TTM",[1]!EM_S_FA_PROFIT_TTM(E2691,LEFT(RIGHT($J$1,11),10),1)/100000000,[1]!EM_S_STM07_IS(E2691,61,LEFT(RIGHT($J$1,5),4)&amp;"-12-31",1)/100000000))</f>
        <v>1.2143052174</v>
      </c>
      <c r="K2691" s="36">
        <f t="shared" ca="1" si="213"/>
        <v>28.368172608001512</v>
      </c>
      <c r="L2691" s="46">
        <f ca="1">IF(E2691="","",IF(ISERROR(IF(行业估值!$E$7="最新年报",[1]!EM_S_STM07_BS(E2691,140,LEFT(RIGHT($L$1,5),4)&amp;"-12-31",1)/100000000,[1]!EM_S_STM07_BS(E2691,140,LEFT(RIGHT($L$1,11),10),1)/100000000)),0,IF(行业估值!$E$7="最新年报",[1]!EM_S_STM07_BS(E2691,140,LEFT(RIGHT($L$1,5),4)&amp;"-12-31",1)/100000000,[1]!EM_S_STM07_BS(E2691,140,LEFT(RIGHT($L$1,11),10),1)/100000000)))</f>
        <v>26.193505417299999</v>
      </c>
      <c r="M2691" s="36">
        <f t="shared" ca="1" si="214"/>
        <v>1.3151206551853276</v>
      </c>
      <c r="N2691" s="37" t="str">
        <f ca="1">IF(E2691="","",IF(ISERROR([1]!EM_S_EST_NETPROFIT(E2691,行业估值!$E$6,deadline)/100000000),"-",[1]!EM_S_EST_NETPROFIT(E2691,行业估值!$E$6,deadline)/100000000))</f>
        <v>-</v>
      </c>
      <c r="O2691" s="36" t="str">
        <f t="shared" ca="1" si="215"/>
        <v>-</v>
      </c>
      <c r="T2691" s="64" t="s">
        <v>5270</v>
      </c>
      <c r="U2691" s="64" t="s">
        <v>5271</v>
      </c>
    </row>
    <row r="2692" spans="4:21">
      <c r="D2692" s="45" t="str">
        <f>IF(AND(行业估值!$B$39=$G2692,COUNTIF($G$2:$G$2552,$G2692)&gt;=1),COUNTIF($G$2:G2692,$G2692),"")</f>
        <v/>
      </c>
      <c r="E2692" s="65" t="str">
        <f t="shared" si="216"/>
        <v>600614.SH</v>
      </c>
      <c r="F2692" s="65" t="str">
        <f t="shared" si="217"/>
        <v>*ST鹏起</v>
      </c>
      <c r="G2692" s="34" t="str">
        <f>IF(E2692="","",IF(行业估值!$C$5="申万行业",[1]!EM_S_INFO_INDUSTRY_SW2014(E2692,"1"),IF(行业估值!$C$5="证监会行业",[1]!EM_S_INFO_INDUSTRY_CSRC1(E2692,"1"),[1]!EM_S_INFO_INDUSTRY_EM2016(E2692,"1"))))</f>
        <v>有色金属</v>
      </c>
      <c r="H2692" s="34" t="str">
        <f>IF(E2692="","",IF($H$1="上证50",[1]!EM_S_INFO_COMPINDEX(E2692,"000016"),"")&amp;IF($H$1="上证180",[1]!EM_S_INFO_COMPINDEX(E2692,"000010"),"")&amp;IF($H$1="沪深300",[1]!EM_S_INFO_COMPINDEX(E2692,"000300"),"")&amp;IF(AND($H$1="上证A股",RIGHT(E2692,2)="SH"),"是","")&amp;IF(AND($H$1="深证A股",RIGHT(E2692,2)="SZ"),"是","")&amp;IF(AND($H$1="创业板",LEFT(E2692,1)-3=0),"是","")&amp;IF(AND($H$1="全部A股",E2692&lt;&gt;0),"是","")&amp;IF(AND($H$1="中小板",LEFT(E2692,3)="002"),"是",""))</f>
        <v>是</v>
      </c>
      <c r="I2692" s="46">
        <f ca="1">IF(E2692="","",IF(OR([1]!EM_S_VAL_MV(E2692,deadline)="",[1]!EM_S_VAL_MV(E2692,deadline)="--",[1]!EM_S_VAL_MV(E2692,deadline)="null"),0,[1]!EM_S_VAL_MV(E2692,deadline)/100000000))</f>
        <v>16.300795949400001</v>
      </c>
      <c r="J2692" s="46">
        <f ca="1">IF(E2692="","",IF(RIGHT(LEFT($J$1,6),3)="TTM",[1]!EM_S_FA_PROFIT_TTM(E2692,LEFT(RIGHT($J$1,11),10),1)/100000000,[1]!EM_S_STM07_IS(E2692,61,LEFT(RIGHT($J$1,5),4)&amp;"-12-31",1)/100000000))</f>
        <v>-40.675285797000001</v>
      </c>
      <c r="K2692" s="36">
        <f t="shared" ca="1" si="213"/>
        <v>-0.40075430645412363</v>
      </c>
      <c r="L2692" s="46">
        <f ca="1">IF(E2692="","",IF(ISERROR(IF(行业估值!$E$7="最新年报",[1]!EM_S_STM07_BS(E2692,140,LEFT(RIGHT($L$1,5),4)&amp;"-12-31",1)/100000000,[1]!EM_S_STM07_BS(E2692,140,LEFT(RIGHT($L$1,11),10),1)/100000000)),0,IF(行业估值!$E$7="最新年报",[1]!EM_S_STM07_BS(E2692,140,LEFT(RIGHT($L$1,5),4)&amp;"-12-31",1)/100000000,[1]!EM_S_STM07_BS(E2692,140,LEFT(RIGHT($L$1,11),10),1)/100000000)))</f>
        <v>10.027015151599999</v>
      </c>
      <c r="M2692" s="36">
        <f t="shared" ca="1" si="214"/>
        <v>1.6256877747710297</v>
      </c>
      <c r="N2692" s="37" t="str">
        <f ca="1">IF(E2692="","",IF(ISERROR([1]!EM_S_EST_NETPROFIT(E2692,行业估值!$E$6,deadline)/100000000),"-",[1]!EM_S_EST_NETPROFIT(E2692,行业估值!$E$6,deadline)/100000000))</f>
        <v>-</v>
      </c>
      <c r="O2692" s="36" t="str">
        <f t="shared" ca="1" si="215"/>
        <v>-</v>
      </c>
      <c r="T2692" s="64" t="s">
        <v>7386</v>
      </c>
      <c r="U2692" s="64" t="s">
        <v>5272</v>
      </c>
    </row>
    <row r="2693" spans="4:21">
      <c r="D2693" s="45">
        <f>IF(AND(行业估值!$B$39=$G2693,COUNTIF($G$2:$G$2552,$G2693)&gt;=1),COUNTIF($G$2:G2693,$G2693),"")</f>
        <v>250</v>
      </c>
      <c r="E2693" s="65" t="str">
        <f t="shared" si="216"/>
        <v>600615.SH</v>
      </c>
      <c r="F2693" s="65" t="str">
        <f t="shared" si="217"/>
        <v>丰华股份</v>
      </c>
      <c r="G2693" s="34" t="str">
        <f>IF(E2693="","",IF(行业估值!$C$5="申万行业",[1]!EM_S_INFO_INDUSTRY_SW2014(E2693,"1"),IF(行业估值!$C$5="证监会行业",[1]!EM_S_INFO_INDUSTRY_CSRC1(E2693,"1"),[1]!EM_S_INFO_INDUSTRY_EM2016(E2693,"1"))))</f>
        <v>机械设备</v>
      </c>
      <c r="H2693" s="34" t="str">
        <f>IF(E2693="","",IF($H$1="上证50",[1]!EM_S_INFO_COMPINDEX(E2693,"000016"),"")&amp;IF($H$1="上证180",[1]!EM_S_INFO_COMPINDEX(E2693,"000010"),"")&amp;IF($H$1="沪深300",[1]!EM_S_INFO_COMPINDEX(E2693,"000300"),"")&amp;IF(AND($H$1="上证A股",RIGHT(E2693,2)="SH"),"是","")&amp;IF(AND($H$1="深证A股",RIGHT(E2693,2)="SZ"),"是","")&amp;IF(AND($H$1="创业板",LEFT(E2693,1)-3=0),"是","")&amp;IF(AND($H$1="全部A股",E2693&lt;&gt;0),"是","")&amp;IF(AND($H$1="中小板",LEFT(E2693,3)="002"),"是",""))</f>
        <v>是</v>
      </c>
      <c r="I2693" s="46">
        <f ca="1">IF(E2693="","",IF(OR([1]!EM_S_VAL_MV(E2693,deadline)="",[1]!EM_S_VAL_MV(E2693,deadline)="--",[1]!EM_S_VAL_MV(E2693,deadline)="null"),0,[1]!EM_S_VAL_MV(E2693,deadline)/100000000))</f>
        <v>18.6704364444</v>
      </c>
      <c r="J2693" s="46">
        <f ca="1">IF(E2693="","",IF(RIGHT(LEFT($J$1,6),3)="TTM",[1]!EM_S_FA_PROFIT_TTM(E2693,LEFT(RIGHT($J$1,11),10),1)/100000000,[1]!EM_S_STM07_IS(E2693,61,LEFT(RIGHT($J$1,5),4)&amp;"-12-31",1)/100000000))</f>
        <v>0.2425321869</v>
      </c>
      <c r="K2693" s="36">
        <f t="shared" ca="1" si="213"/>
        <v>76.981272807712429</v>
      </c>
      <c r="L2693" s="46">
        <f ca="1">IF(E2693="","",IF(ISERROR(IF(行业估值!$E$7="最新年报",[1]!EM_S_STM07_BS(E2693,140,LEFT(RIGHT($L$1,5),4)&amp;"-12-31",1)/100000000,[1]!EM_S_STM07_BS(E2693,140,LEFT(RIGHT($L$1,11),10),1)/100000000)),0,IF(行业估值!$E$7="最新年报",[1]!EM_S_STM07_BS(E2693,140,LEFT(RIGHT($L$1,5),4)&amp;"-12-31",1)/100000000,[1]!EM_S_STM07_BS(E2693,140,LEFT(RIGHT($L$1,11),10),1)/100000000)))</f>
        <v>6.3031478399000003</v>
      </c>
      <c r="M2693" s="36">
        <f t="shared" ca="1" si="214"/>
        <v>2.9620813153410355</v>
      </c>
      <c r="N2693" s="37" t="str">
        <f ca="1">IF(E2693="","",IF(ISERROR([1]!EM_S_EST_NETPROFIT(E2693,行业估值!$E$6,deadline)/100000000),"-",[1]!EM_S_EST_NETPROFIT(E2693,行业估值!$E$6,deadline)/100000000))</f>
        <v>-</v>
      </c>
      <c r="O2693" s="36" t="str">
        <f t="shared" ca="1" si="215"/>
        <v>-</v>
      </c>
      <c r="T2693" s="64" t="s">
        <v>5273</v>
      </c>
      <c r="U2693" s="64" t="s">
        <v>5274</v>
      </c>
    </row>
    <row r="2694" spans="4:21">
      <c r="D2694" s="45" t="str">
        <f>IF(AND(行业估值!$B$39=$G2694,COUNTIF($G$2:$G$2552,$G2694)&gt;=1),COUNTIF($G$2:G2694,$G2694),"")</f>
        <v/>
      </c>
      <c r="E2694" s="65" t="str">
        <f t="shared" si="216"/>
        <v>600616.SH</v>
      </c>
      <c r="F2694" s="65" t="str">
        <f t="shared" si="217"/>
        <v>金枫酒业</v>
      </c>
      <c r="G2694" s="34" t="str">
        <f>IF(E2694="","",IF(行业估值!$C$5="申万行业",[1]!EM_S_INFO_INDUSTRY_SW2014(E2694,"1"),IF(行业估值!$C$5="证监会行业",[1]!EM_S_INFO_INDUSTRY_CSRC1(E2694,"1"),[1]!EM_S_INFO_INDUSTRY_EM2016(E2694,"1"))))</f>
        <v>食品饮料</v>
      </c>
      <c r="H2694" s="34" t="str">
        <f>IF(E2694="","",IF($H$1="上证50",[1]!EM_S_INFO_COMPINDEX(E2694,"000016"),"")&amp;IF($H$1="上证180",[1]!EM_S_INFO_COMPINDEX(E2694,"000010"),"")&amp;IF($H$1="沪深300",[1]!EM_S_INFO_COMPINDEX(E2694,"000300"),"")&amp;IF(AND($H$1="上证A股",RIGHT(E2694,2)="SH"),"是","")&amp;IF(AND($H$1="深证A股",RIGHT(E2694,2)="SZ"),"是","")&amp;IF(AND($H$1="创业板",LEFT(E2694,1)-3=0),"是","")&amp;IF(AND($H$1="全部A股",E2694&lt;&gt;0),"是","")&amp;IF(AND($H$1="中小板",LEFT(E2694,3)="002"),"是",""))</f>
        <v>是</v>
      </c>
      <c r="I2694" s="46">
        <f ca="1">IF(E2694="","",IF(OR([1]!EM_S_VAL_MV(E2694,deadline)="",[1]!EM_S_VAL_MV(E2694,deadline)="--",[1]!EM_S_VAL_MV(E2694,deadline)="null"),0,[1]!EM_S_VAL_MV(E2694,deadline)/100000000))</f>
        <v>24.392949700799999</v>
      </c>
      <c r="J2694" s="46">
        <f ca="1">IF(E2694="","",IF(RIGHT(LEFT($J$1,6),3)="TTM",[1]!EM_S_FA_PROFIT_TTM(E2694,LEFT(RIGHT($J$1,11),10),1)/100000000,[1]!EM_S_STM07_IS(E2694,61,LEFT(RIGHT($J$1,5),4)&amp;"-12-31",1)/100000000))</f>
        <v>-0.79001246959999993</v>
      </c>
      <c r="K2694" s="36">
        <f t="shared" ca="1" si="213"/>
        <v>-30.876664153352753</v>
      </c>
      <c r="L2694" s="46">
        <f ca="1">IF(E2694="","",IF(ISERROR(IF(行业估值!$E$7="最新年报",[1]!EM_S_STM07_BS(E2694,140,LEFT(RIGHT($L$1,5),4)&amp;"-12-31",1)/100000000,[1]!EM_S_STM07_BS(E2694,140,LEFT(RIGHT($L$1,11),10),1)/100000000)),0,IF(行业估值!$E$7="最新年报",[1]!EM_S_STM07_BS(E2694,140,LEFT(RIGHT($L$1,5),4)&amp;"-12-31",1)/100000000,[1]!EM_S_STM07_BS(E2694,140,LEFT(RIGHT($L$1,11),10),1)/100000000)))</f>
        <v>19.496138324899999</v>
      </c>
      <c r="M2694" s="36">
        <f t="shared" ca="1" si="214"/>
        <v>1.2511682721108883</v>
      </c>
      <c r="N2694" s="37" t="str">
        <f ca="1">IF(E2694="","",IF(ISERROR([1]!EM_S_EST_NETPROFIT(E2694,行业估值!$E$6,deadline)/100000000),"-",[1]!EM_S_EST_NETPROFIT(E2694,行业估值!$E$6,deadline)/100000000))</f>
        <v>-</v>
      </c>
      <c r="O2694" s="36" t="str">
        <f t="shared" ca="1" si="215"/>
        <v>-</v>
      </c>
      <c r="T2694" s="64" t="s">
        <v>5275</v>
      </c>
      <c r="U2694" s="64" t="s">
        <v>5276</v>
      </c>
    </row>
    <row r="2695" spans="4:21">
      <c r="D2695" s="45" t="str">
        <f>IF(AND(行业估值!$B$39=$G2695,COUNTIF($G$2:$G$2552,$G2695)&gt;=1),COUNTIF($G$2:G2695,$G2695),"")</f>
        <v/>
      </c>
      <c r="E2695" s="65" t="str">
        <f t="shared" si="216"/>
        <v>600617.SH</v>
      </c>
      <c r="F2695" s="65" t="str">
        <f t="shared" si="217"/>
        <v>国新能源</v>
      </c>
      <c r="G2695" s="34" t="str">
        <f>IF(E2695="","",IF(行业估值!$C$5="申万行业",[1]!EM_S_INFO_INDUSTRY_SW2014(E2695,"1"),IF(行业估值!$C$5="证监会行业",[1]!EM_S_INFO_INDUSTRY_CSRC1(E2695,"1"),[1]!EM_S_INFO_INDUSTRY_EM2016(E2695,"1"))))</f>
        <v>公用事业</v>
      </c>
      <c r="H2695" s="34" t="str">
        <f>IF(E2695="","",IF($H$1="上证50",[1]!EM_S_INFO_COMPINDEX(E2695,"000016"),"")&amp;IF($H$1="上证180",[1]!EM_S_INFO_COMPINDEX(E2695,"000010"),"")&amp;IF($H$1="沪深300",[1]!EM_S_INFO_COMPINDEX(E2695,"000300"),"")&amp;IF(AND($H$1="上证A股",RIGHT(E2695,2)="SH"),"是","")&amp;IF(AND($H$1="深证A股",RIGHT(E2695,2)="SZ"),"是","")&amp;IF(AND($H$1="创业板",LEFT(E2695,1)-3=0),"是","")&amp;IF(AND($H$1="全部A股",E2695&lt;&gt;0),"是","")&amp;IF(AND($H$1="中小板",LEFT(E2695,3)="002"),"是",""))</f>
        <v>是</v>
      </c>
      <c r="I2695" s="46">
        <f ca="1">IF(E2695="","",IF(OR([1]!EM_S_VAL_MV(E2695,deadline)="",[1]!EM_S_VAL_MV(E2695,deadline)="--",[1]!EM_S_VAL_MV(E2695,deadline)="null"),0,[1]!EM_S_VAL_MV(E2695,deadline)/100000000))</f>
        <v>53.473920015600001</v>
      </c>
      <c r="J2695" s="46">
        <f ca="1">IF(E2695="","",IF(RIGHT(LEFT($J$1,6),3)="TTM",[1]!EM_S_FA_PROFIT_TTM(E2695,LEFT(RIGHT($J$1,11),10),1)/100000000,[1]!EM_S_STM07_IS(E2695,61,LEFT(RIGHT($J$1,5),4)&amp;"-12-31",1)/100000000))</f>
        <v>-0.41780814380000003</v>
      </c>
      <c r="K2695" s="36">
        <f t="shared" ca="1" si="213"/>
        <v>-127.98678247209406</v>
      </c>
      <c r="L2695" s="46">
        <f ca="1">IF(E2695="","",IF(ISERROR(IF(行业估值!$E$7="最新年报",[1]!EM_S_STM07_BS(E2695,140,LEFT(RIGHT($L$1,5),4)&amp;"-12-31",1)/100000000,[1]!EM_S_STM07_BS(E2695,140,LEFT(RIGHT($L$1,11),10),1)/100000000)),0,IF(行业估值!$E$7="最新年报",[1]!EM_S_STM07_BS(E2695,140,LEFT(RIGHT($L$1,5),4)&amp;"-12-31",1)/100000000,[1]!EM_S_STM07_BS(E2695,140,LEFT(RIGHT($L$1,11),10),1)/100000000)))</f>
        <v>37.814054086399999</v>
      </c>
      <c r="M2695" s="36">
        <f t="shared" ca="1" si="214"/>
        <v>1.4141281940682511</v>
      </c>
      <c r="N2695" s="37" t="str">
        <f ca="1">IF(E2695="","",IF(ISERROR([1]!EM_S_EST_NETPROFIT(E2695,行业估值!$E$6,deadline)/100000000),"-",[1]!EM_S_EST_NETPROFIT(E2695,行业估值!$E$6,deadline)/100000000))</f>
        <v>-</v>
      </c>
      <c r="O2695" s="36" t="str">
        <f t="shared" ca="1" si="215"/>
        <v>-</v>
      </c>
      <c r="T2695" s="64" t="s">
        <v>5277</v>
      </c>
      <c r="U2695" s="64" t="s">
        <v>5278</v>
      </c>
    </row>
    <row r="2696" spans="4:21">
      <c r="D2696" s="45" t="str">
        <f>IF(AND(行业估值!$B$39=$G2696,COUNTIF($G$2:$G$2552,$G2696)&gt;=1),COUNTIF($G$2:G2696,$G2696),"")</f>
        <v/>
      </c>
      <c r="E2696" s="65" t="str">
        <f t="shared" si="216"/>
        <v>600618.SH</v>
      </c>
      <c r="F2696" s="65" t="str">
        <f t="shared" si="217"/>
        <v>氯碱化工</v>
      </c>
      <c r="G2696" s="34" t="str">
        <f>IF(E2696="","",IF(行业估值!$C$5="申万行业",[1]!EM_S_INFO_INDUSTRY_SW2014(E2696,"1"),IF(行业估值!$C$5="证监会行业",[1]!EM_S_INFO_INDUSTRY_CSRC1(E2696,"1"),[1]!EM_S_INFO_INDUSTRY_EM2016(E2696,"1"))))</f>
        <v>基础化工</v>
      </c>
      <c r="H2696" s="34" t="str">
        <f>IF(E2696="","",IF($H$1="上证50",[1]!EM_S_INFO_COMPINDEX(E2696,"000016"),"")&amp;IF($H$1="上证180",[1]!EM_S_INFO_COMPINDEX(E2696,"000010"),"")&amp;IF($H$1="沪深300",[1]!EM_S_INFO_COMPINDEX(E2696,"000300"),"")&amp;IF(AND($H$1="上证A股",RIGHT(E2696,2)="SH"),"是","")&amp;IF(AND($H$1="深证A股",RIGHT(E2696,2)="SZ"),"是","")&amp;IF(AND($H$1="创业板",LEFT(E2696,1)-3=0),"是","")&amp;IF(AND($H$1="全部A股",E2696&lt;&gt;0),"是","")&amp;IF(AND($H$1="中小板",LEFT(E2696,3)="002"),"是",""))</f>
        <v>是</v>
      </c>
      <c r="I2696" s="46">
        <f ca="1">IF(E2696="","",IF(OR([1]!EM_S_VAL_MV(E2696,deadline)="",[1]!EM_S_VAL_MV(E2696,deadline)="--",[1]!EM_S_VAL_MV(E2696,deadline)="null"),0,[1]!EM_S_VAL_MV(E2696,deadline)/100000000))</f>
        <v>79.213398355999999</v>
      </c>
      <c r="J2696" s="46">
        <f ca="1">IF(E2696="","",IF(RIGHT(LEFT($J$1,6),3)="TTM",[1]!EM_S_FA_PROFIT_TTM(E2696,LEFT(RIGHT($J$1,11),10),1)/100000000,[1]!EM_S_STM07_IS(E2696,61,LEFT(RIGHT($J$1,5),4)&amp;"-12-31",1)/100000000))</f>
        <v>10.0957275754</v>
      </c>
      <c r="K2696" s="36">
        <f t="shared" ca="1" si="213"/>
        <v>7.8462297803099652</v>
      </c>
      <c r="L2696" s="46">
        <f ca="1">IF(E2696="","",IF(ISERROR(IF(行业估值!$E$7="最新年报",[1]!EM_S_STM07_BS(E2696,140,LEFT(RIGHT($L$1,5),4)&amp;"-12-31",1)/100000000,[1]!EM_S_STM07_BS(E2696,140,LEFT(RIGHT($L$1,11),10),1)/100000000)),0,IF(行业估值!$E$7="最新年报",[1]!EM_S_STM07_BS(E2696,140,LEFT(RIGHT($L$1,5),4)&amp;"-12-31",1)/100000000,[1]!EM_S_STM07_BS(E2696,140,LEFT(RIGHT($L$1,11),10),1)/100000000)))</f>
        <v>44.790891192799997</v>
      </c>
      <c r="M2696" s="36">
        <f t="shared" ca="1" si="214"/>
        <v>1.7685157907448226</v>
      </c>
      <c r="N2696" s="37">
        <f ca="1">IF(E2696="","",IF(ISERROR([1]!EM_S_EST_NETPROFIT(E2696,行业估值!$E$6,deadline)/100000000),"-",[1]!EM_S_EST_NETPROFIT(E2696,行业估值!$E$6,deadline)/100000000))</f>
        <v>8.31</v>
      </c>
      <c r="O2696" s="36">
        <f t="shared" ca="1" si="215"/>
        <v>9.532298237785799</v>
      </c>
      <c r="T2696" s="64" t="s">
        <v>5279</v>
      </c>
      <c r="U2696" s="64" t="s">
        <v>5280</v>
      </c>
    </row>
    <row r="2697" spans="4:21">
      <c r="D2697" s="45">
        <f>IF(AND(行业估值!$B$39=$G2697,COUNTIF($G$2:$G$2552,$G2697)&gt;=1),COUNTIF($G$2:G2697,$G2697),"")</f>
        <v>251</v>
      </c>
      <c r="E2697" s="65" t="str">
        <f t="shared" si="216"/>
        <v>600619.SH</v>
      </c>
      <c r="F2697" s="65" t="str">
        <f t="shared" si="217"/>
        <v>海立股份</v>
      </c>
      <c r="G2697" s="34" t="str">
        <f>IF(E2697="","",IF(行业估值!$C$5="申万行业",[1]!EM_S_INFO_INDUSTRY_SW2014(E2697,"1"),IF(行业估值!$C$5="证监会行业",[1]!EM_S_INFO_INDUSTRY_CSRC1(E2697,"1"),[1]!EM_S_INFO_INDUSTRY_EM2016(E2697,"1"))))</f>
        <v>机械设备</v>
      </c>
      <c r="H2697" s="34" t="str">
        <f>IF(E2697="","",IF($H$1="上证50",[1]!EM_S_INFO_COMPINDEX(E2697,"000016"),"")&amp;IF($H$1="上证180",[1]!EM_S_INFO_COMPINDEX(E2697,"000010"),"")&amp;IF($H$1="沪深300",[1]!EM_S_INFO_COMPINDEX(E2697,"000300"),"")&amp;IF(AND($H$1="上证A股",RIGHT(E2697,2)="SH"),"是","")&amp;IF(AND($H$1="深证A股",RIGHT(E2697,2)="SZ"),"是","")&amp;IF(AND($H$1="创业板",LEFT(E2697,1)-3=0),"是","")&amp;IF(AND($H$1="全部A股",E2697&lt;&gt;0),"是","")&amp;IF(AND($H$1="中小板",LEFT(E2697,3)="002"),"是",""))</f>
        <v>是</v>
      </c>
      <c r="I2697" s="46">
        <f ca="1">IF(E2697="","",IF(OR([1]!EM_S_VAL_MV(E2697,deadline)="",[1]!EM_S_VAL_MV(E2697,deadline)="--",[1]!EM_S_VAL_MV(E2697,deadline)="null"),0,[1]!EM_S_VAL_MV(E2697,deadline)/100000000))</f>
        <v>68.958328137999999</v>
      </c>
      <c r="J2697" s="46">
        <f ca="1">IF(E2697="","",IF(RIGHT(LEFT($J$1,6),3)="TTM",[1]!EM_S_FA_PROFIT_TTM(E2697,LEFT(RIGHT($J$1,11),10),1)/100000000,[1]!EM_S_STM07_IS(E2697,61,LEFT(RIGHT($J$1,5),4)&amp;"-12-31",1)/100000000))</f>
        <v>3.9121129420999998</v>
      </c>
      <c r="K2697" s="36">
        <f t="shared" ca="1" si="213"/>
        <v>17.626875593469848</v>
      </c>
      <c r="L2697" s="46">
        <f ca="1">IF(E2697="","",IF(ISERROR(IF(行业估值!$E$7="最新年报",[1]!EM_S_STM07_BS(E2697,140,LEFT(RIGHT($L$1,5),4)&amp;"-12-31",1)/100000000,[1]!EM_S_STM07_BS(E2697,140,LEFT(RIGHT($L$1,11),10),1)/100000000)),0,IF(行业估值!$E$7="最新年报",[1]!EM_S_STM07_BS(E2697,140,LEFT(RIGHT($L$1,5),4)&amp;"-12-31",1)/100000000,[1]!EM_S_STM07_BS(E2697,140,LEFT(RIGHT($L$1,11),10),1)/100000000)))</f>
        <v>44.086904212</v>
      </c>
      <c r="M2697" s="36">
        <f t="shared" ca="1" si="214"/>
        <v>1.5641453935255054</v>
      </c>
      <c r="N2697" s="37" t="str">
        <f ca="1">IF(E2697="","",IF(ISERROR([1]!EM_S_EST_NETPROFIT(E2697,行业估值!$E$6,deadline)/100000000),"-",[1]!EM_S_EST_NETPROFIT(E2697,行业估值!$E$6,deadline)/100000000))</f>
        <v>-</v>
      </c>
      <c r="O2697" s="36" t="str">
        <f t="shared" ca="1" si="215"/>
        <v>-</v>
      </c>
      <c r="T2697" s="64" t="s">
        <v>5281</v>
      </c>
      <c r="U2697" s="64" t="s">
        <v>5282</v>
      </c>
    </row>
    <row r="2698" spans="4:21">
      <c r="D2698" s="45" t="str">
        <f>IF(AND(行业估值!$B$39=$G2698,COUNTIF($G$2:$G$2552,$G2698)&gt;=1),COUNTIF($G$2:G2698,$G2698),"")</f>
        <v/>
      </c>
      <c r="E2698" s="65" t="str">
        <f t="shared" si="216"/>
        <v>600620.SH</v>
      </c>
      <c r="F2698" s="65" t="str">
        <f t="shared" si="217"/>
        <v>天宸股份</v>
      </c>
      <c r="G2698" s="34" t="str">
        <f>IF(E2698="","",IF(行业估值!$C$5="申万行业",[1]!EM_S_INFO_INDUSTRY_SW2014(E2698,"1"),IF(行业估值!$C$5="证监会行业",[1]!EM_S_INFO_INDUSTRY_CSRC1(E2698,"1"),[1]!EM_S_INFO_INDUSTRY_EM2016(E2698,"1"))))</f>
        <v>交通运输</v>
      </c>
      <c r="H2698" s="34" t="str">
        <f>IF(E2698="","",IF($H$1="上证50",[1]!EM_S_INFO_COMPINDEX(E2698,"000016"),"")&amp;IF($H$1="上证180",[1]!EM_S_INFO_COMPINDEX(E2698,"000010"),"")&amp;IF($H$1="沪深300",[1]!EM_S_INFO_COMPINDEX(E2698,"000300"),"")&amp;IF(AND($H$1="上证A股",RIGHT(E2698,2)="SH"),"是","")&amp;IF(AND($H$1="深证A股",RIGHT(E2698,2)="SZ"),"是","")&amp;IF(AND($H$1="创业板",LEFT(E2698,1)-3=0),"是","")&amp;IF(AND($H$1="全部A股",E2698&lt;&gt;0),"是","")&amp;IF(AND($H$1="中小板",LEFT(E2698,3)="002"),"是",""))</f>
        <v>是</v>
      </c>
      <c r="I2698" s="46">
        <f ca="1">IF(E2698="","",IF(OR([1]!EM_S_VAL_MV(E2698,deadline)="",[1]!EM_S_VAL_MV(E2698,deadline)="--",[1]!EM_S_VAL_MV(E2698,deadline)="null"),0,[1]!EM_S_VAL_MV(E2698,deadline)/100000000))</f>
        <v>41.4752976252</v>
      </c>
      <c r="J2698" s="46">
        <f ca="1">IF(E2698="","",IF(RIGHT(LEFT($J$1,6),3)="TTM",[1]!EM_S_FA_PROFIT_TTM(E2698,LEFT(RIGHT($J$1,11),10),1)/100000000,[1]!EM_S_STM07_IS(E2698,61,LEFT(RIGHT($J$1,5),4)&amp;"-12-31",1)/100000000))</f>
        <v>0.83570691780000006</v>
      </c>
      <c r="K2698" s="36">
        <f t="shared" ca="1" si="213"/>
        <v>49.628998805447004</v>
      </c>
      <c r="L2698" s="46">
        <f ca="1">IF(E2698="","",IF(ISERROR(IF(行业估值!$E$7="最新年报",[1]!EM_S_STM07_BS(E2698,140,LEFT(RIGHT($L$1,5),4)&amp;"-12-31",1)/100000000,[1]!EM_S_STM07_BS(E2698,140,LEFT(RIGHT($L$1,11),10),1)/100000000)),0,IF(行业估值!$E$7="最新年报",[1]!EM_S_STM07_BS(E2698,140,LEFT(RIGHT($L$1,5),4)&amp;"-12-31",1)/100000000,[1]!EM_S_STM07_BS(E2698,140,LEFT(RIGHT($L$1,11),10),1)/100000000)))</f>
        <v>25.462824504299999</v>
      </c>
      <c r="M2698" s="36">
        <f t="shared" ca="1" si="214"/>
        <v>1.6288569093423204</v>
      </c>
      <c r="N2698" s="37" t="str">
        <f ca="1">IF(E2698="","",IF(ISERROR([1]!EM_S_EST_NETPROFIT(E2698,行业估值!$E$6,deadline)/100000000),"-",[1]!EM_S_EST_NETPROFIT(E2698,行业估值!$E$6,deadline)/100000000))</f>
        <v>-</v>
      </c>
      <c r="O2698" s="36" t="str">
        <f t="shared" ca="1" si="215"/>
        <v>-</v>
      </c>
      <c r="T2698" s="64" t="s">
        <v>5283</v>
      </c>
      <c r="U2698" s="64" t="s">
        <v>5284</v>
      </c>
    </row>
    <row r="2699" spans="4:21">
      <c r="D2699" s="45" t="str">
        <f>IF(AND(行业估值!$B$39=$G2699,COUNTIF($G$2:$G$2552,$G2699)&gt;=1),COUNTIF($G$2:G2699,$G2699),"")</f>
        <v/>
      </c>
      <c r="E2699" s="65" t="str">
        <f t="shared" si="216"/>
        <v>600621.SH</v>
      </c>
      <c r="F2699" s="65" t="str">
        <f t="shared" si="217"/>
        <v>华鑫股份</v>
      </c>
      <c r="G2699" s="34" t="str">
        <f>IF(E2699="","",IF(行业估值!$C$5="申万行业",[1]!EM_S_INFO_INDUSTRY_SW2014(E2699,"1"),IF(行业估值!$C$5="证监会行业",[1]!EM_S_INFO_INDUSTRY_CSRC1(E2699,"1"),[1]!EM_S_INFO_INDUSTRY_EM2016(E2699,"1"))))</f>
        <v>金融</v>
      </c>
      <c r="H2699" s="34" t="str">
        <f>IF(E2699="","",IF($H$1="上证50",[1]!EM_S_INFO_COMPINDEX(E2699,"000016"),"")&amp;IF($H$1="上证180",[1]!EM_S_INFO_COMPINDEX(E2699,"000010"),"")&amp;IF($H$1="沪深300",[1]!EM_S_INFO_COMPINDEX(E2699,"000300"),"")&amp;IF(AND($H$1="上证A股",RIGHT(E2699,2)="SH"),"是","")&amp;IF(AND($H$1="深证A股",RIGHT(E2699,2)="SZ"),"是","")&amp;IF(AND($H$1="创业板",LEFT(E2699,1)-3=0),"是","")&amp;IF(AND($H$1="全部A股",E2699&lt;&gt;0),"是","")&amp;IF(AND($H$1="中小板",LEFT(E2699,3)="002"),"是",""))</f>
        <v>是</v>
      </c>
      <c r="I2699" s="46">
        <f ca="1">IF(E2699="","",IF(OR([1]!EM_S_VAL_MV(E2699,deadline)="",[1]!EM_S_VAL_MV(E2699,deadline)="--",[1]!EM_S_VAL_MV(E2699,deadline)="null"),0,[1]!EM_S_VAL_MV(E2699,deadline)/100000000))</f>
        <v>138.7656273936</v>
      </c>
      <c r="J2699" s="46">
        <f ca="1">IF(E2699="","",IF(RIGHT(LEFT($J$1,6),3)="TTM",[1]!EM_S_FA_PROFIT_TTM(E2699,LEFT(RIGHT($J$1,11),10),1)/100000000,[1]!EM_S_STM07_IS(E2699,61,LEFT(RIGHT($J$1,5),4)&amp;"-12-31",1)/100000000))</f>
        <v>0.15227561410000001</v>
      </c>
      <c r="K2699" s="36">
        <f t="shared" ca="1" si="213"/>
        <v>911.27938123087813</v>
      </c>
      <c r="L2699" s="46">
        <f ca="1">IF(E2699="","",IF(ISERROR(IF(行业估值!$E$7="最新年报",[1]!EM_S_STM07_BS(E2699,140,LEFT(RIGHT($L$1,5),4)&amp;"-12-31",1)/100000000,[1]!EM_S_STM07_BS(E2699,140,LEFT(RIGHT($L$1,11),10),1)/100000000)),0,IF(行业估值!$E$7="最新年报",[1]!EM_S_STM07_BS(E2699,140,LEFT(RIGHT($L$1,5),4)&amp;"-12-31",1)/100000000,[1]!EM_S_STM07_BS(E2699,140,LEFT(RIGHT($L$1,11),10),1)/100000000)))</f>
        <v>62.324657261700004</v>
      </c>
      <c r="M2699" s="36">
        <f t="shared" ca="1" si="214"/>
        <v>2.226496438013704</v>
      </c>
      <c r="N2699" s="37">
        <f ca="1">IF(E2699="","",IF(ISERROR([1]!EM_S_EST_NETPROFIT(E2699,行业估值!$E$6,deadline)/100000000),"-",[1]!EM_S_EST_NETPROFIT(E2699,行业估值!$E$6,deadline)/100000000))</f>
        <v>4.17</v>
      </c>
      <c r="O2699" s="36">
        <f t="shared" ca="1" si="215"/>
        <v>33.277128871366905</v>
      </c>
      <c r="T2699" s="64" t="s">
        <v>5285</v>
      </c>
      <c r="U2699" s="64" t="s">
        <v>5286</v>
      </c>
    </row>
    <row r="2700" spans="4:21">
      <c r="D2700" s="45" t="str">
        <f>IF(AND(行业估值!$B$39=$G2700,COUNTIF($G$2:$G$2552,$G2700)&gt;=1),COUNTIF($G$2:G2700,$G2700),"")</f>
        <v/>
      </c>
      <c r="E2700" s="65" t="str">
        <f t="shared" si="216"/>
        <v>600622.SH</v>
      </c>
      <c r="F2700" s="65" t="str">
        <f t="shared" si="217"/>
        <v>光大嘉宝</v>
      </c>
      <c r="G2700" s="34" t="str">
        <f>IF(E2700="","",IF(行业估值!$C$5="申万行业",[1]!EM_S_INFO_INDUSTRY_SW2014(E2700,"1"),IF(行业估值!$C$5="证监会行业",[1]!EM_S_INFO_INDUSTRY_CSRC1(E2700,"1"),[1]!EM_S_INFO_INDUSTRY_EM2016(E2700,"1"))))</f>
        <v>房地产</v>
      </c>
      <c r="H2700" s="34" t="str">
        <f>IF(E2700="","",IF($H$1="上证50",[1]!EM_S_INFO_COMPINDEX(E2700,"000016"),"")&amp;IF($H$1="上证180",[1]!EM_S_INFO_COMPINDEX(E2700,"000010"),"")&amp;IF($H$1="沪深300",[1]!EM_S_INFO_COMPINDEX(E2700,"000300"),"")&amp;IF(AND($H$1="上证A股",RIGHT(E2700,2)="SH"),"是","")&amp;IF(AND($H$1="深证A股",RIGHT(E2700,2)="SZ"),"是","")&amp;IF(AND($H$1="创业板",LEFT(E2700,1)-3=0),"是","")&amp;IF(AND($H$1="全部A股",E2700&lt;&gt;0),"是","")&amp;IF(AND($H$1="中小板",LEFT(E2700,3)="002"),"是",""))</f>
        <v>是</v>
      </c>
      <c r="I2700" s="46">
        <f ca="1">IF(E2700="","",IF(OR([1]!EM_S_VAL_MV(E2700,deadline)="",[1]!EM_S_VAL_MV(E2700,deadline)="--",[1]!EM_S_VAL_MV(E2700,deadline)="null"),0,[1]!EM_S_VAL_MV(E2700,deadline)/100000000))</f>
        <v>55.188422793599997</v>
      </c>
      <c r="J2700" s="46">
        <f ca="1">IF(E2700="","",IF(RIGHT(LEFT($J$1,6),3)="TTM",[1]!EM_S_FA_PROFIT_TTM(E2700,LEFT(RIGHT($J$1,11),10),1)/100000000,[1]!EM_S_STM07_IS(E2700,61,LEFT(RIGHT($J$1,5),4)&amp;"-12-31",1)/100000000))</f>
        <v>8.5219291371000008</v>
      </c>
      <c r="K2700" s="36">
        <f t="shared" ca="1" si="213"/>
        <v>6.4760480761731056</v>
      </c>
      <c r="L2700" s="46">
        <f ca="1">IF(E2700="","",IF(ISERROR(IF(行业估值!$E$7="最新年报",[1]!EM_S_STM07_BS(E2700,140,LEFT(RIGHT($L$1,5),4)&amp;"-12-31",1)/100000000,[1]!EM_S_STM07_BS(E2700,140,LEFT(RIGHT($L$1,11),10),1)/100000000)),0,IF(行业估值!$E$7="最新年报",[1]!EM_S_STM07_BS(E2700,140,LEFT(RIGHT($L$1,5),4)&amp;"-12-31",1)/100000000,[1]!EM_S_STM07_BS(E2700,140,LEFT(RIGHT($L$1,11),10),1)/100000000)))</f>
        <v>62.3942130533</v>
      </c>
      <c r="M2700" s="36">
        <f t="shared" ca="1" si="214"/>
        <v>0.88451188167812156</v>
      </c>
      <c r="N2700" s="37">
        <f ca="1">IF(E2700="","",IF(ISERROR([1]!EM_S_EST_NETPROFIT(E2700,行业估值!$E$6,deadline)/100000000),"-",[1]!EM_S_EST_NETPROFIT(E2700,行业估值!$E$6,deadline)/100000000))</f>
        <v>10.609400000000001</v>
      </c>
      <c r="O2700" s="36">
        <f t="shared" ca="1" si="215"/>
        <v>5.2018420262785821</v>
      </c>
      <c r="T2700" s="64" t="s">
        <v>5287</v>
      </c>
      <c r="U2700" s="64" t="s">
        <v>5288</v>
      </c>
    </row>
    <row r="2701" spans="4:21">
      <c r="D2701" s="45" t="str">
        <f>IF(AND(行业估值!$B$39=$G2701,COUNTIF($G$2:$G$2552,$G2701)&gt;=1),COUNTIF($G$2:G2701,$G2701),"")</f>
        <v/>
      </c>
      <c r="E2701" s="65" t="str">
        <f t="shared" si="216"/>
        <v>600623.SH</v>
      </c>
      <c r="F2701" s="65" t="str">
        <f t="shared" si="217"/>
        <v>华谊集团</v>
      </c>
      <c r="G2701" s="34" t="str">
        <f>IF(E2701="","",IF(行业估值!$C$5="申万行业",[1]!EM_S_INFO_INDUSTRY_SW2014(E2701,"1"),IF(行业估值!$C$5="证监会行业",[1]!EM_S_INFO_INDUSTRY_CSRC1(E2701,"1"),[1]!EM_S_INFO_INDUSTRY_EM2016(E2701,"1"))))</f>
        <v>基础化工</v>
      </c>
      <c r="H2701" s="34" t="str">
        <f>IF(E2701="","",IF($H$1="上证50",[1]!EM_S_INFO_COMPINDEX(E2701,"000016"),"")&amp;IF($H$1="上证180",[1]!EM_S_INFO_COMPINDEX(E2701,"000010"),"")&amp;IF($H$1="沪深300",[1]!EM_S_INFO_COMPINDEX(E2701,"000300"),"")&amp;IF(AND($H$1="上证A股",RIGHT(E2701,2)="SH"),"是","")&amp;IF(AND($H$1="深证A股",RIGHT(E2701,2)="SZ"),"是","")&amp;IF(AND($H$1="创业板",LEFT(E2701,1)-3=0),"是","")&amp;IF(AND($H$1="全部A股",E2701&lt;&gt;0),"是","")&amp;IF(AND($H$1="中小板",LEFT(E2701,3)="002"),"是",""))</f>
        <v>是</v>
      </c>
      <c r="I2701" s="46">
        <f ca="1">IF(E2701="","",IF(OR([1]!EM_S_VAL_MV(E2701,deadline)="",[1]!EM_S_VAL_MV(E2701,deadline)="--",[1]!EM_S_VAL_MV(E2701,deadline)="null"),0,[1]!EM_S_VAL_MV(E2701,deadline)/100000000))</f>
        <v>138.52852700540001</v>
      </c>
      <c r="J2701" s="46">
        <f ca="1">IF(E2701="","",IF(RIGHT(LEFT($J$1,6),3)="TTM",[1]!EM_S_FA_PROFIT_TTM(E2701,LEFT(RIGHT($J$1,11),10),1)/100000000,[1]!EM_S_STM07_IS(E2701,61,LEFT(RIGHT($J$1,5),4)&amp;"-12-31",1)/100000000))</f>
        <v>6.9008064900999999</v>
      </c>
      <c r="K2701" s="36">
        <f t="shared" ca="1" si="213"/>
        <v>20.074251785517404</v>
      </c>
      <c r="L2701" s="46">
        <f ca="1">IF(E2701="","",IF(ISERROR(IF(行业估值!$E$7="最新年报",[1]!EM_S_STM07_BS(E2701,140,LEFT(RIGHT($L$1,5),4)&amp;"-12-31",1)/100000000,[1]!EM_S_STM07_BS(E2701,140,LEFT(RIGHT($L$1,11),10),1)/100000000)),0,IF(行业估值!$E$7="最新年报",[1]!EM_S_STM07_BS(E2701,140,LEFT(RIGHT($L$1,5),4)&amp;"-12-31",1)/100000000,[1]!EM_S_STM07_BS(E2701,140,LEFT(RIGHT($L$1,11),10),1)/100000000)))</f>
        <v>182.29215818990002</v>
      </c>
      <c r="M2701" s="36">
        <f t="shared" ca="1" si="214"/>
        <v>0.75992587054178196</v>
      </c>
      <c r="N2701" s="37">
        <f ca="1">IF(E2701="","",IF(ISERROR([1]!EM_S_EST_NETPROFIT(E2701,行业估值!$E$6,deadline)/100000000),"-",[1]!EM_S_EST_NETPROFIT(E2701,行业估值!$E$6,deadline)/100000000))</f>
        <v>14.7</v>
      </c>
      <c r="O2701" s="36">
        <f t="shared" ca="1" si="215"/>
        <v>9.4237093200952398</v>
      </c>
      <c r="T2701" s="64" t="s">
        <v>5289</v>
      </c>
      <c r="U2701" s="64" t="s">
        <v>5290</v>
      </c>
    </row>
    <row r="2702" spans="4:21">
      <c r="D2702" s="45" t="str">
        <f>IF(AND(行业估值!$B$39=$G2702,COUNTIF($G$2:$G$2552,$G2702)&gt;=1),COUNTIF($G$2:G2702,$G2702),"")</f>
        <v/>
      </c>
      <c r="E2702" s="65" t="str">
        <f t="shared" si="216"/>
        <v>600624.SH</v>
      </c>
      <c r="F2702" s="65" t="str">
        <f t="shared" si="217"/>
        <v>复旦复华</v>
      </c>
      <c r="G2702" s="34" t="str">
        <f>IF(E2702="","",IF(行业估值!$C$5="申万行业",[1]!EM_S_INFO_INDUSTRY_SW2014(E2702,"1"),IF(行业估值!$C$5="证监会行业",[1]!EM_S_INFO_INDUSTRY_CSRC1(E2702,"1"),[1]!EM_S_INFO_INDUSTRY_EM2016(E2702,"1"))))</f>
        <v>医药生物</v>
      </c>
      <c r="H2702" s="34" t="str">
        <f>IF(E2702="","",IF($H$1="上证50",[1]!EM_S_INFO_COMPINDEX(E2702,"000016"),"")&amp;IF($H$1="上证180",[1]!EM_S_INFO_COMPINDEX(E2702,"000010"),"")&amp;IF($H$1="沪深300",[1]!EM_S_INFO_COMPINDEX(E2702,"000300"),"")&amp;IF(AND($H$1="上证A股",RIGHT(E2702,2)="SH"),"是","")&amp;IF(AND($H$1="深证A股",RIGHT(E2702,2)="SZ"),"是","")&amp;IF(AND($H$1="创业板",LEFT(E2702,1)-3=0),"是","")&amp;IF(AND($H$1="全部A股",E2702&lt;&gt;0),"是","")&amp;IF(AND($H$1="中小板",LEFT(E2702,3)="002"),"是",""))</f>
        <v>是</v>
      </c>
      <c r="I2702" s="46">
        <f ca="1">IF(E2702="","",IF(OR([1]!EM_S_VAL_MV(E2702,deadline)="",[1]!EM_S_VAL_MV(E2702,deadline)="--",[1]!EM_S_VAL_MV(E2702,deadline)="null"),0,[1]!EM_S_VAL_MV(E2702,deadline)/100000000))</f>
        <v>55.461672810000003</v>
      </c>
      <c r="J2702" s="46">
        <f ca="1">IF(E2702="","",IF(RIGHT(LEFT($J$1,6),3)="TTM",[1]!EM_S_FA_PROFIT_TTM(E2702,LEFT(RIGHT($J$1,11),10),1)/100000000,[1]!EM_S_STM07_IS(E2702,61,LEFT(RIGHT($J$1,5),4)&amp;"-12-31",1)/100000000))</f>
        <v>0.58112109820000002</v>
      </c>
      <c r="K2702" s="36">
        <f t="shared" ca="1" si="213"/>
        <v>95.439096914206658</v>
      </c>
      <c r="L2702" s="46">
        <f ca="1">IF(E2702="","",IF(ISERROR(IF(行业估值!$E$7="最新年报",[1]!EM_S_STM07_BS(E2702,140,LEFT(RIGHT($L$1,5),4)&amp;"-12-31",1)/100000000,[1]!EM_S_STM07_BS(E2702,140,LEFT(RIGHT($L$1,11),10),1)/100000000)),0,IF(行业估值!$E$7="最新年报",[1]!EM_S_STM07_BS(E2702,140,LEFT(RIGHT($L$1,5),4)&amp;"-12-31",1)/100000000,[1]!EM_S_STM07_BS(E2702,140,LEFT(RIGHT($L$1,11),10),1)/100000000)))</f>
        <v>11.7439241749</v>
      </c>
      <c r="M2702" s="36">
        <f t="shared" ca="1" si="214"/>
        <v>4.7225843750368268</v>
      </c>
      <c r="N2702" s="37" t="str">
        <f ca="1">IF(E2702="","",IF(ISERROR([1]!EM_S_EST_NETPROFIT(E2702,行业估值!$E$6,deadline)/100000000),"-",[1]!EM_S_EST_NETPROFIT(E2702,行业估值!$E$6,deadline)/100000000))</f>
        <v>-</v>
      </c>
      <c r="O2702" s="36" t="str">
        <f t="shared" ca="1" si="215"/>
        <v>-</v>
      </c>
      <c r="T2702" s="64" t="s">
        <v>5291</v>
      </c>
      <c r="U2702" s="64" t="s">
        <v>5292</v>
      </c>
    </row>
    <row r="2703" spans="4:21">
      <c r="D2703" s="45" t="str">
        <f>IF(AND(行业估值!$B$39=$G2703,COUNTIF($G$2:$G$2552,$G2703)&gt;=1),COUNTIF($G$2:G2703,$G2703),"")</f>
        <v/>
      </c>
      <c r="E2703" s="65" t="str">
        <f t="shared" si="216"/>
        <v>600626.SH</v>
      </c>
      <c r="F2703" s="65" t="str">
        <f t="shared" si="217"/>
        <v>申达股份</v>
      </c>
      <c r="G2703" s="34" t="str">
        <f>IF(E2703="","",IF(行业估值!$C$5="申万行业",[1]!EM_S_INFO_INDUSTRY_SW2014(E2703,"1"),IF(行业估值!$C$5="证监会行业",[1]!EM_S_INFO_INDUSTRY_CSRC1(E2703,"1"),[1]!EM_S_INFO_INDUSTRY_EM2016(E2703,"1"))))</f>
        <v>交运设备</v>
      </c>
      <c r="H2703" s="34" t="str">
        <f>IF(E2703="","",IF($H$1="上证50",[1]!EM_S_INFO_COMPINDEX(E2703,"000016"),"")&amp;IF($H$1="上证180",[1]!EM_S_INFO_COMPINDEX(E2703,"000010"),"")&amp;IF($H$1="沪深300",[1]!EM_S_INFO_COMPINDEX(E2703,"000300"),"")&amp;IF(AND($H$1="上证A股",RIGHT(E2703,2)="SH"),"是","")&amp;IF(AND($H$1="深证A股",RIGHT(E2703,2)="SZ"),"是","")&amp;IF(AND($H$1="创业板",LEFT(E2703,1)-3=0),"是","")&amp;IF(AND($H$1="全部A股",E2703&lt;&gt;0),"是","")&amp;IF(AND($H$1="中小板",LEFT(E2703,3)="002"),"是",""))</f>
        <v>是</v>
      </c>
      <c r="I2703" s="46">
        <f ca="1">IF(E2703="","",IF(OR([1]!EM_S_VAL_MV(E2703,deadline)="",[1]!EM_S_VAL_MV(E2703,deadline)="--",[1]!EM_S_VAL_MV(E2703,deadline)="null"),0,[1]!EM_S_VAL_MV(E2703,deadline)/100000000))</f>
        <v>48.665834143599994</v>
      </c>
      <c r="J2703" s="46">
        <f ca="1">IF(E2703="","",IF(RIGHT(LEFT($J$1,6),3)="TTM",[1]!EM_S_FA_PROFIT_TTM(E2703,LEFT(RIGHT($J$1,11),10),1)/100000000,[1]!EM_S_STM07_IS(E2703,61,LEFT(RIGHT($J$1,5),4)&amp;"-12-31",1)/100000000))</f>
        <v>3.2082415530000001</v>
      </c>
      <c r="K2703" s="36">
        <f t="shared" ca="1" si="213"/>
        <v>15.169005618698808</v>
      </c>
      <c r="L2703" s="46">
        <f ca="1">IF(E2703="","",IF(ISERROR(IF(行业估值!$E$7="最新年报",[1]!EM_S_STM07_BS(E2703,140,LEFT(RIGHT($L$1,5),4)&amp;"-12-31",1)/100000000,[1]!EM_S_STM07_BS(E2703,140,LEFT(RIGHT($L$1,11),10),1)/100000000)),0,IF(行业估值!$E$7="最新年报",[1]!EM_S_STM07_BS(E2703,140,LEFT(RIGHT($L$1,5),4)&amp;"-12-31",1)/100000000,[1]!EM_S_STM07_BS(E2703,140,LEFT(RIGHT($L$1,11),10),1)/100000000)))</f>
        <v>36.667221921100001</v>
      </c>
      <c r="M2703" s="36">
        <f t="shared" ca="1" si="214"/>
        <v>1.327229923453662</v>
      </c>
      <c r="N2703" s="37" t="str">
        <f ca="1">IF(E2703="","",IF(ISERROR([1]!EM_S_EST_NETPROFIT(E2703,行业估值!$E$6,deadline)/100000000),"-",[1]!EM_S_EST_NETPROFIT(E2703,行业估值!$E$6,deadline)/100000000))</f>
        <v>-</v>
      </c>
      <c r="O2703" s="36" t="str">
        <f t="shared" ca="1" si="215"/>
        <v>-</v>
      </c>
      <c r="T2703" s="64" t="s">
        <v>5293</v>
      </c>
      <c r="U2703" s="64" t="s">
        <v>5294</v>
      </c>
    </row>
    <row r="2704" spans="4:21">
      <c r="D2704" s="45" t="str">
        <f>IF(AND(行业估值!$B$39=$G2704,COUNTIF($G$2:$G$2552,$G2704)&gt;=1),COUNTIF($G$2:G2704,$G2704),"")</f>
        <v/>
      </c>
      <c r="E2704" s="65" t="str">
        <f t="shared" si="216"/>
        <v>600628.SH</v>
      </c>
      <c r="F2704" s="65" t="str">
        <f t="shared" si="217"/>
        <v>新世界</v>
      </c>
      <c r="G2704" s="34" t="str">
        <f>IF(E2704="","",IF(行业估值!$C$5="申万行业",[1]!EM_S_INFO_INDUSTRY_SW2014(E2704,"1"),IF(行业估值!$C$5="证监会行业",[1]!EM_S_INFO_INDUSTRY_CSRC1(E2704,"1"),[1]!EM_S_INFO_INDUSTRY_EM2016(E2704,"1"))))</f>
        <v>商贸零售</v>
      </c>
      <c r="H2704" s="34" t="str">
        <f>IF(E2704="","",IF($H$1="上证50",[1]!EM_S_INFO_COMPINDEX(E2704,"000016"),"")&amp;IF($H$1="上证180",[1]!EM_S_INFO_COMPINDEX(E2704,"000010"),"")&amp;IF($H$1="沪深300",[1]!EM_S_INFO_COMPINDEX(E2704,"000300"),"")&amp;IF(AND($H$1="上证A股",RIGHT(E2704,2)="SH"),"是","")&amp;IF(AND($H$1="深证A股",RIGHT(E2704,2)="SZ"),"是","")&amp;IF(AND($H$1="创业板",LEFT(E2704,1)-3=0),"是","")&amp;IF(AND($H$1="全部A股",E2704&lt;&gt;0),"是","")&amp;IF(AND($H$1="中小板",LEFT(E2704,3)="002"),"是",""))</f>
        <v>是</v>
      </c>
      <c r="I2704" s="46">
        <f ca="1">IF(E2704="","",IF(OR([1]!EM_S_VAL_MV(E2704,deadline)="",[1]!EM_S_VAL_MV(E2704,deadline)="--",[1]!EM_S_VAL_MV(E2704,deadline)="null"),0,[1]!EM_S_VAL_MV(E2704,deadline)/100000000))</f>
        <v>66.434101936800005</v>
      </c>
      <c r="J2704" s="46">
        <f ca="1">IF(E2704="","",IF(RIGHT(LEFT($J$1,6),3)="TTM",[1]!EM_S_FA_PROFIT_TTM(E2704,LEFT(RIGHT($J$1,11),10),1)/100000000,[1]!EM_S_STM07_IS(E2704,61,LEFT(RIGHT($J$1,5),4)&amp;"-12-31",1)/100000000))</f>
        <v>0.82854670260000007</v>
      </c>
      <c r="K2704" s="36">
        <f t="shared" ca="1" si="213"/>
        <v>80.181481295294702</v>
      </c>
      <c r="L2704" s="46">
        <f ca="1">IF(E2704="","",IF(ISERROR(IF(行业估值!$E$7="最新年报",[1]!EM_S_STM07_BS(E2704,140,LEFT(RIGHT($L$1,5),4)&amp;"-12-31",1)/100000000,[1]!EM_S_STM07_BS(E2704,140,LEFT(RIGHT($L$1,11),10),1)/100000000)),0,IF(行业估值!$E$7="最新年报",[1]!EM_S_STM07_BS(E2704,140,LEFT(RIGHT($L$1,5),4)&amp;"-12-31",1)/100000000,[1]!EM_S_STM07_BS(E2704,140,LEFT(RIGHT($L$1,11),10),1)/100000000)))</f>
        <v>44.050349992600005</v>
      </c>
      <c r="M2704" s="36">
        <f t="shared" ca="1" si="214"/>
        <v>1.508140161155592</v>
      </c>
      <c r="N2704" s="37" t="str">
        <f ca="1">IF(E2704="","",IF(ISERROR([1]!EM_S_EST_NETPROFIT(E2704,行业估值!$E$6,deadline)/100000000),"-",[1]!EM_S_EST_NETPROFIT(E2704,行业估值!$E$6,deadline)/100000000))</f>
        <v>-</v>
      </c>
      <c r="O2704" s="36" t="str">
        <f t="shared" ca="1" si="215"/>
        <v>-</v>
      </c>
      <c r="T2704" s="64" t="s">
        <v>5295</v>
      </c>
      <c r="U2704" s="64" t="s">
        <v>5296</v>
      </c>
    </row>
    <row r="2705" spans="4:21">
      <c r="D2705" s="45" t="str">
        <f>IF(AND(行业估值!$B$39=$G2705,COUNTIF($G$2:$G$2552,$G2705)&gt;=1),COUNTIF($G$2:G2705,$G2705),"")</f>
        <v/>
      </c>
      <c r="E2705" s="65" t="str">
        <f t="shared" si="216"/>
        <v>600629.SH</v>
      </c>
      <c r="F2705" s="65" t="str">
        <f t="shared" si="217"/>
        <v>华建集团</v>
      </c>
      <c r="G2705" s="34" t="str">
        <f>IF(E2705="","",IF(行业估值!$C$5="申万行业",[1]!EM_S_INFO_INDUSTRY_SW2014(E2705,"1"),IF(行业估值!$C$5="证监会行业",[1]!EM_S_INFO_INDUSTRY_CSRC1(E2705,"1"),[1]!EM_S_INFO_INDUSTRY_EM2016(E2705,"1"))))</f>
        <v>建筑</v>
      </c>
      <c r="H2705" s="34" t="str">
        <f>IF(E2705="","",IF($H$1="上证50",[1]!EM_S_INFO_COMPINDEX(E2705,"000016"),"")&amp;IF($H$1="上证180",[1]!EM_S_INFO_COMPINDEX(E2705,"000010"),"")&amp;IF($H$1="沪深300",[1]!EM_S_INFO_COMPINDEX(E2705,"000300"),"")&amp;IF(AND($H$1="上证A股",RIGHT(E2705,2)="SH"),"是","")&amp;IF(AND($H$1="深证A股",RIGHT(E2705,2)="SZ"),"是","")&amp;IF(AND($H$1="创业板",LEFT(E2705,1)-3=0),"是","")&amp;IF(AND($H$1="全部A股",E2705&lt;&gt;0),"是","")&amp;IF(AND($H$1="中小板",LEFT(E2705,3)="002"),"是",""))</f>
        <v>是</v>
      </c>
      <c r="I2705" s="46">
        <f ca="1">IF(E2705="","",IF(OR([1]!EM_S_VAL_MV(E2705,deadline)="",[1]!EM_S_VAL_MV(E2705,deadline)="--",[1]!EM_S_VAL_MV(E2705,deadline)="null"),0,[1]!EM_S_VAL_MV(E2705,deadline)/100000000))</f>
        <v>44.014210331199997</v>
      </c>
      <c r="J2705" s="46">
        <f ca="1">IF(E2705="","",IF(RIGHT(LEFT($J$1,6),3)="TTM",[1]!EM_S_FA_PROFIT_TTM(E2705,LEFT(RIGHT($J$1,11),10),1)/100000000,[1]!EM_S_STM07_IS(E2705,61,LEFT(RIGHT($J$1,5),4)&amp;"-12-31",1)/100000000))</f>
        <v>3.2012031410000001</v>
      </c>
      <c r="K2705" s="36">
        <f t="shared" ca="1" si="213"/>
        <v>13.749271256009928</v>
      </c>
      <c r="L2705" s="46">
        <f ca="1">IF(E2705="","",IF(ISERROR(IF(行业估值!$E$7="最新年报",[1]!EM_S_STM07_BS(E2705,140,LEFT(RIGHT($L$1,5),4)&amp;"-12-31",1)/100000000,[1]!EM_S_STM07_BS(E2705,140,LEFT(RIGHT($L$1,11),10),1)/100000000)),0,IF(行业估值!$E$7="最新年报",[1]!EM_S_STM07_BS(E2705,140,LEFT(RIGHT($L$1,5),4)&amp;"-12-31",1)/100000000,[1]!EM_S_STM07_BS(E2705,140,LEFT(RIGHT($L$1,11),10),1)/100000000)))</f>
        <v>28.6895906984</v>
      </c>
      <c r="M2705" s="36">
        <f t="shared" ca="1" si="214"/>
        <v>1.534152605866721</v>
      </c>
      <c r="N2705" s="37">
        <f ca="1">IF(E2705="","",IF(ISERROR([1]!EM_S_EST_NETPROFIT(E2705,行业估值!$E$6,deadline)/100000000),"-",[1]!EM_S_EST_NETPROFIT(E2705,行业估值!$E$6,deadline)/100000000))</f>
        <v>3.0333333333333332</v>
      </c>
      <c r="O2705" s="36">
        <f t="shared" ca="1" si="215"/>
        <v>14.510179230065933</v>
      </c>
      <c r="T2705" s="64" t="s">
        <v>5297</v>
      </c>
      <c r="U2705" s="64" t="s">
        <v>5298</v>
      </c>
    </row>
    <row r="2706" spans="4:21">
      <c r="D2706" s="45" t="str">
        <f>IF(AND(行业估值!$B$39=$G2706,COUNTIF($G$2:$G$2552,$G2706)&gt;=1),COUNTIF($G$2:G2706,$G2706),"")</f>
        <v/>
      </c>
      <c r="E2706" s="65" t="str">
        <f t="shared" si="216"/>
        <v>600630.SH</v>
      </c>
      <c r="F2706" s="65" t="str">
        <f t="shared" si="217"/>
        <v>龙头股份</v>
      </c>
      <c r="G2706" s="34" t="str">
        <f>IF(E2706="","",IF(行业估值!$C$5="申万行业",[1]!EM_S_INFO_INDUSTRY_SW2014(E2706,"1"),IF(行业估值!$C$5="证监会行业",[1]!EM_S_INFO_INDUSTRY_CSRC1(E2706,"1"),[1]!EM_S_INFO_INDUSTRY_EM2016(E2706,"1"))))</f>
        <v>纺织服装</v>
      </c>
      <c r="H2706" s="34" t="str">
        <f>IF(E2706="","",IF($H$1="上证50",[1]!EM_S_INFO_COMPINDEX(E2706,"000016"),"")&amp;IF($H$1="上证180",[1]!EM_S_INFO_COMPINDEX(E2706,"000010"),"")&amp;IF($H$1="沪深300",[1]!EM_S_INFO_COMPINDEX(E2706,"000300"),"")&amp;IF(AND($H$1="上证A股",RIGHT(E2706,2)="SH"),"是","")&amp;IF(AND($H$1="深证A股",RIGHT(E2706,2)="SZ"),"是","")&amp;IF(AND($H$1="创业板",LEFT(E2706,1)-3=0),"是","")&amp;IF(AND($H$1="全部A股",E2706&lt;&gt;0),"是","")&amp;IF(AND($H$1="中小板",LEFT(E2706,3)="002"),"是",""))</f>
        <v>是</v>
      </c>
      <c r="I2706" s="46">
        <f ca="1">IF(E2706="","",IF(OR([1]!EM_S_VAL_MV(E2706,deadline)="",[1]!EM_S_VAL_MV(E2706,deadline)="--",[1]!EM_S_VAL_MV(E2706,deadline)="null"),0,[1]!EM_S_VAL_MV(E2706,deadline)/100000000))</f>
        <v>29.060533234800001</v>
      </c>
      <c r="J2706" s="46">
        <f ca="1">IF(E2706="","",IF(RIGHT(LEFT($J$1,6),3)="TTM",[1]!EM_S_FA_PROFIT_TTM(E2706,LEFT(RIGHT($J$1,11),10),1)/100000000,[1]!EM_S_STM07_IS(E2706,61,LEFT(RIGHT($J$1,5),4)&amp;"-12-31",1)/100000000))</f>
        <v>0.10452527269999999</v>
      </c>
      <c r="K2706" s="36">
        <f t="shared" ca="1" si="213"/>
        <v>278.02398868843136</v>
      </c>
      <c r="L2706" s="46">
        <f ca="1">IF(E2706="","",IF(ISERROR(IF(行业估值!$E$7="最新年报",[1]!EM_S_STM07_BS(E2706,140,LEFT(RIGHT($L$1,5),4)&amp;"-12-31",1)/100000000,[1]!EM_S_STM07_BS(E2706,140,LEFT(RIGHT($L$1,11),10),1)/100000000)),0,IF(行业估值!$E$7="最新年报",[1]!EM_S_STM07_BS(E2706,140,LEFT(RIGHT($L$1,5),4)&amp;"-12-31",1)/100000000,[1]!EM_S_STM07_BS(E2706,140,LEFT(RIGHT($L$1,11),10),1)/100000000)))</f>
        <v>18.301304984200002</v>
      </c>
      <c r="M2706" s="36">
        <f t="shared" ca="1" si="214"/>
        <v>1.587894046893854</v>
      </c>
      <c r="N2706" s="37" t="str">
        <f ca="1">IF(E2706="","",IF(ISERROR([1]!EM_S_EST_NETPROFIT(E2706,行业估值!$E$6,deadline)/100000000),"-",[1]!EM_S_EST_NETPROFIT(E2706,行业估值!$E$6,deadline)/100000000))</f>
        <v>-</v>
      </c>
      <c r="O2706" s="36" t="str">
        <f t="shared" ca="1" si="215"/>
        <v>-</v>
      </c>
      <c r="T2706" s="64" t="s">
        <v>5299</v>
      </c>
      <c r="U2706" s="64" t="s">
        <v>5300</v>
      </c>
    </row>
    <row r="2707" spans="4:21">
      <c r="D2707" s="45" t="str">
        <f>IF(AND(行业估值!$B$39=$G2707,COUNTIF($G$2:$G$2552,$G2707)&gt;=1),COUNTIF($G$2:G2707,$G2707),"")</f>
        <v/>
      </c>
      <c r="E2707" s="65" t="str">
        <f t="shared" si="216"/>
        <v>600633.SH</v>
      </c>
      <c r="F2707" s="65" t="str">
        <f t="shared" si="217"/>
        <v>浙数文化</v>
      </c>
      <c r="G2707" s="34" t="str">
        <f>IF(E2707="","",IF(行业估值!$C$5="申万行业",[1]!EM_S_INFO_INDUSTRY_SW2014(E2707,"1"),IF(行业估值!$C$5="证监会行业",[1]!EM_S_INFO_INDUSTRY_CSRC1(E2707,"1"),[1]!EM_S_INFO_INDUSTRY_EM2016(E2707,"1"))))</f>
        <v>互联网</v>
      </c>
      <c r="H2707" s="34" t="str">
        <f>IF(E2707="","",IF($H$1="上证50",[1]!EM_S_INFO_COMPINDEX(E2707,"000016"),"")&amp;IF($H$1="上证180",[1]!EM_S_INFO_COMPINDEX(E2707,"000010"),"")&amp;IF($H$1="沪深300",[1]!EM_S_INFO_COMPINDEX(E2707,"000300"),"")&amp;IF(AND($H$1="上证A股",RIGHT(E2707,2)="SH"),"是","")&amp;IF(AND($H$1="深证A股",RIGHT(E2707,2)="SZ"),"是","")&amp;IF(AND($H$1="创业板",LEFT(E2707,1)-3=0),"是","")&amp;IF(AND($H$1="全部A股",E2707&lt;&gt;0),"是","")&amp;IF(AND($H$1="中小板",LEFT(E2707,3)="002"),"是",""))</f>
        <v>是</v>
      </c>
      <c r="I2707" s="46">
        <f ca="1">IF(E2707="","",IF(OR([1]!EM_S_VAL_MV(E2707,deadline)="",[1]!EM_S_VAL_MV(E2707,deadline)="--",[1]!EM_S_VAL_MV(E2707,deadline)="null"),0,[1]!EM_S_VAL_MV(E2707,deadline)/100000000))</f>
        <v>107.92949570370001</v>
      </c>
      <c r="J2707" s="46">
        <f ca="1">IF(E2707="","",IF(RIGHT(LEFT($J$1,6),3)="TTM",[1]!EM_S_FA_PROFIT_TTM(E2707,LEFT(RIGHT($J$1,11),10),1)/100000000,[1]!EM_S_STM07_IS(E2707,61,LEFT(RIGHT($J$1,5),4)&amp;"-12-31",1)/100000000))</f>
        <v>6.2817454817999998</v>
      </c>
      <c r="K2707" s="36">
        <f t="shared" ca="1" si="213"/>
        <v>17.181449967433799</v>
      </c>
      <c r="L2707" s="46">
        <f ca="1">IF(E2707="","",IF(ISERROR(IF(行业估值!$E$7="最新年报",[1]!EM_S_STM07_BS(E2707,140,LEFT(RIGHT($L$1,5),4)&amp;"-12-31",1)/100000000,[1]!EM_S_STM07_BS(E2707,140,LEFT(RIGHT($L$1,11),10),1)/100000000)),0,IF(行业估值!$E$7="最新年报",[1]!EM_S_STM07_BS(E2707,140,LEFT(RIGHT($L$1,5),4)&amp;"-12-31",1)/100000000,[1]!EM_S_STM07_BS(E2707,140,LEFT(RIGHT($L$1,11),10),1)/100000000)))</f>
        <v>79.257539605399998</v>
      </c>
      <c r="M2707" s="36">
        <f t="shared" ca="1" si="214"/>
        <v>1.3617568276917156</v>
      </c>
      <c r="N2707" s="37">
        <f ca="1">IF(E2707="","",IF(ISERROR([1]!EM_S_EST_NETPROFIT(E2707,行业估值!$E$6,deadline)/100000000),"-",[1]!EM_S_EST_NETPROFIT(E2707,行业估值!$E$6,deadline)/100000000))</f>
        <v>5.9307499999999997</v>
      </c>
      <c r="O2707" s="36">
        <f t="shared" ca="1" si="215"/>
        <v>18.198287856291365</v>
      </c>
      <c r="T2707" s="64" t="s">
        <v>5301</v>
      </c>
      <c r="U2707" s="64" t="s">
        <v>5302</v>
      </c>
    </row>
    <row r="2708" spans="4:21">
      <c r="D2708" s="45" t="str">
        <f>IF(AND(行业估值!$B$39=$G2708,COUNTIF($G$2:$G$2552,$G2708)&gt;=1),COUNTIF($G$2:G2708,$G2708),"")</f>
        <v/>
      </c>
      <c r="E2708" s="65" t="str">
        <f t="shared" si="216"/>
        <v>600634.SH</v>
      </c>
      <c r="F2708" s="65" t="str">
        <f t="shared" si="217"/>
        <v>*ST富控</v>
      </c>
      <c r="G2708" s="34" t="str">
        <f>IF(E2708="","",IF(行业估值!$C$5="申万行业",[1]!EM_S_INFO_INDUSTRY_SW2014(E2708,"1"),IF(行业估值!$C$5="证监会行业",[1]!EM_S_INFO_INDUSTRY_CSRC1(E2708,"1"),[1]!EM_S_INFO_INDUSTRY_EM2016(E2708,"1"))))</f>
        <v>互联网</v>
      </c>
      <c r="H2708" s="34" t="str">
        <f>IF(E2708="","",IF($H$1="上证50",[1]!EM_S_INFO_COMPINDEX(E2708,"000016"),"")&amp;IF($H$1="上证180",[1]!EM_S_INFO_COMPINDEX(E2708,"000010"),"")&amp;IF($H$1="沪深300",[1]!EM_S_INFO_COMPINDEX(E2708,"000300"),"")&amp;IF(AND($H$1="上证A股",RIGHT(E2708,2)="SH"),"是","")&amp;IF(AND($H$1="深证A股",RIGHT(E2708,2)="SZ"),"是","")&amp;IF(AND($H$1="创业板",LEFT(E2708,1)-3=0),"是","")&amp;IF(AND($H$1="全部A股",E2708&lt;&gt;0),"是","")&amp;IF(AND($H$1="中小板",LEFT(E2708,3)="002"),"是",""))</f>
        <v>是</v>
      </c>
      <c r="I2708" s="46">
        <f ca="1">IF(E2708="","",IF(OR([1]!EM_S_VAL_MV(E2708,deadline)="",[1]!EM_S_VAL_MV(E2708,deadline)="--",[1]!EM_S_VAL_MV(E2708,deadline)="null"),0,[1]!EM_S_VAL_MV(E2708,deadline)/100000000))</f>
        <v>9.0389936717000001</v>
      </c>
      <c r="J2708" s="46">
        <f ca="1">IF(E2708="","",IF(RIGHT(LEFT($J$1,6),3)="TTM",[1]!EM_S_FA_PROFIT_TTM(E2708,LEFT(RIGHT($J$1,11),10),1)/100000000,[1]!EM_S_STM07_IS(E2708,61,LEFT(RIGHT($J$1,5),4)&amp;"-12-31",1)/100000000))</f>
        <v>-57.217928661800002</v>
      </c>
      <c r="K2708" s="36">
        <f t="shared" ca="1" si="213"/>
        <v>-0.15797484954632129</v>
      </c>
      <c r="L2708" s="46">
        <f ca="1">IF(E2708="","",IF(ISERROR(IF(行业估值!$E$7="最新年报",[1]!EM_S_STM07_BS(E2708,140,LEFT(RIGHT($L$1,5),4)&amp;"-12-31",1)/100000000,[1]!EM_S_STM07_BS(E2708,140,LEFT(RIGHT($L$1,11),10),1)/100000000)),0,IF(行业估值!$E$7="最新年报",[1]!EM_S_STM07_BS(E2708,140,LEFT(RIGHT($L$1,5),4)&amp;"-12-31",1)/100000000,[1]!EM_S_STM07_BS(E2708,140,LEFT(RIGHT($L$1,11),10),1)/100000000)))</f>
        <v>-42.002758556499998</v>
      </c>
      <c r="M2708" s="36">
        <f t="shared" ca="1" si="214"/>
        <v>-0.21520000072236209</v>
      </c>
      <c r="N2708" s="37" t="str">
        <f ca="1">IF(E2708="","",IF(ISERROR([1]!EM_S_EST_NETPROFIT(E2708,行业估值!$E$6,deadline)/100000000),"-",[1]!EM_S_EST_NETPROFIT(E2708,行业估值!$E$6,deadline)/100000000))</f>
        <v>-</v>
      </c>
      <c r="O2708" s="36" t="str">
        <f t="shared" ca="1" si="215"/>
        <v>-</v>
      </c>
      <c r="T2708" s="64" t="s">
        <v>5303</v>
      </c>
      <c r="U2708" s="64" t="s">
        <v>5304</v>
      </c>
    </row>
    <row r="2709" spans="4:21">
      <c r="D2709" s="45" t="str">
        <f>IF(AND(行业估值!$B$39=$G2709,COUNTIF($G$2:$G$2552,$G2709)&gt;=1),COUNTIF($G$2:G2709,$G2709),"")</f>
        <v/>
      </c>
      <c r="E2709" s="65" t="str">
        <f t="shared" si="216"/>
        <v>600635.SH</v>
      </c>
      <c r="F2709" s="65" t="str">
        <f t="shared" si="217"/>
        <v>大众公用</v>
      </c>
      <c r="G2709" s="34" t="str">
        <f>IF(E2709="","",IF(行业估值!$C$5="申万行业",[1]!EM_S_INFO_INDUSTRY_SW2014(E2709,"1"),IF(行业估值!$C$5="证监会行业",[1]!EM_S_INFO_INDUSTRY_CSRC1(E2709,"1"),[1]!EM_S_INFO_INDUSTRY_EM2016(E2709,"1"))))</f>
        <v>公用事业</v>
      </c>
      <c r="H2709" s="34" t="str">
        <f>IF(E2709="","",IF($H$1="上证50",[1]!EM_S_INFO_COMPINDEX(E2709,"000016"),"")&amp;IF($H$1="上证180",[1]!EM_S_INFO_COMPINDEX(E2709,"000010"),"")&amp;IF($H$1="沪深300",[1]!EM_S_INFO_COMPINDEX(E2709,"000300"),"")&amp;IF(AND($H$1="上证A股",RIGHT(E2709,2)="SH"),"是","")&amp;IF(AND($H$1="深证A股",RIGHT(E2709,2)="SZ"),"是","")&amp;IF(AND($H$1="创业板",LEFT(E2709,1)-3=0),"是","")&amp;IF(AND($H$1="全部A股",E2709&lt;&gt;0),"是","")&amp;IF(AND($H$1="中小板",LEFT(E2709,3)="002"),"是",""))</f>
        <v>是</v>
      </c>
      <c r="I2709" s="46">
        <f ca="1">IF(E2709="","",IF(OR([1]!EM_S_VAL_MV(E2709,deadline)="",[1]!EM_S_VAL_MV(E2709,deadline)="--",[1]!EM_S_VAL_MV(E2709,deadline)="null"),0,[1]!EM_S_VAL_MV(E2709,deadline)/100000000))</f>
        <v>134.63102118</v>
      </c>
      <c r="J2709" s="46">
        <f ca="1">IF(E2709="","",IF(RIGHT(LEFT($J$1,6),3)="TTM",[1]!EM_S_FA_PROFIT_TTM(E2709,LEFT(RIGHT($J$1,11),10),1)/100000000,[1]!EM_S_STM07_IS(E2709,61,LEFT(RIGHT($J$1,5),4)&amp;"-12-31",1)/100000000))</f>
        <v>4.8102552718</v>
      </c>
      <c r="K2709" s="36">
        <f t="shared" ca="1" si="213"/>
        <v>27.988331922688378</v>
      </c>
      <c r="L2709" s="46">
        <f ca="1">IF(E2709="","",IF(ISERROR(IF(行业估值!$E$7="最新年报",[1]!EM_S_STM07_BS(E2709,140,LEFT(RIGHT($L$1,5),4)&amp;"-12-31",1)/100000000,[1]!EM_S_STM07_BS(E2709,140,LEFT(RIGHT($L$1,11),10),1)/100000000)),0,IF(行业估值!$E$7="最新年报",[1]!EM_S_STM07_BS(E2709,140,LEFT(RIGHT($L$1,5),4)&amp;"-12-31",1)/100000000,[1]!EM_S_STM07_BS(E2709,140,LEFT(RIGHT($L$1,11),10),1)/100000000)))</f>
        <v>79.012101868599999</v>
      </c>
      <c r="M2709" s="36">
        <f t="shared" ca="1" si="214"/>
        <v>1.703929119666963</v>
      </c>
      <c r="N2709" s="37" t="str">
        <f ca="1">IF(E2709="","",IF(ISERROR([1]!EM_S_EST_NETPROFIT(E2709,行业估值!$E$6,deadline)/100000000),"-",[1]!EM_S_EST_NETPROFIT(E2709,行业估值!$E$6,deadline)/100000000))</f>
        <v>-</v>
      </c>
      <c r="O2709" s="36" t="str">
        <f t="shared" ca="1" si="215"/>
        <v>-</v>
      </c>
      <c r="T2709" s="64" t="s">
        <v>5305</v>
      </c>
      <c r="U2709" s="64" t="s">
        <v>5306</v>
      </c>
    </row>
    <row r="2710" spans="4:21">
      <c r="D2710" s="45" t="str">
        <f>IF(AND(行业估值!$B$39=$G2710,COUNTIF($G$2:$G$2552,$G2710)&gt;=1),COUNTIF($G$2:G2710,$G2710),"")</f>
        <v/>
      </c>
      <c r="E2710" s="65" t="str">
        <f t="shared" si="216"/>
        <v>600636.SH</v>
      </c>
      <c r="F2710" s="65" t="str">
        <f t="shared" si="217"/>
        <v>三爱富</v>
      </c>
      <c r="G2710" s="34" t="str">
        <f>IF(E2710="","",IF(行业估值!$C$5="申万行业",[1]!EM_S_INFO_INDUSTRY_SW2014(E2710,"1"),IF(行业估值!$C$5="证监会行业",[1]!EM_S_INFO_INDUSTRY_CSRC1(E2710,"1"),[1]!EM_S_INFO_INDUSTRY_EM2016(E2710,"1"))))</f>
        <v>基础化工</v>
      </c>
      <c r="H2710" s="34" t="str">
        <f>IF(E2710="","",IF($H$1="上证50",[1]!EM_S_INFO_COMPINDEX(E2710,"000016"),"")&amp;IF($H$1="上证180",[1]!EM_S_INFO_COMPINDEX(E2710,"000010"),"")&amp;IF($H$1="沪深300",[1]!EM_S_INFO_COMPINDEX(E2710,"000300"),"")&amp;IF(AND($H$1="上证A股",RIGHT(E2710,2)="SH"),"是","")&amp;IF(AND($H$1="深证A股",RIGHT(E2710,2)="SZ"),"是","")&amp;IF(AND($H$1="创业板",LEFT(E2710,1)-3=0),"是","")&amp;IF(AND($H$1="全部A股",E2710&lt;&gt;0),"是","")&amp;IF(AND($H$1="中小板",LEFT(E2710,3)="002"),"是",""))</f>
        <v>是</v>
      </c>
      <c r="I2710" s="46">
        <f ca="1">IF(E2710="","",IF(OR([1]!EM_S_VAL_MV(E2710,deadline)="",[1]!EM_S_VAL_MV(E2710,deadline)="--",[1]!EM_S_VAL_MV(E2710,deadline)="null"),0,[1]!EM_S_VAL_MV(E2710,deadline)/100000000))</f>
        <v>40.984112354499999</v>
      </c>
      <c r="J2710" s="46">
        <f ca="1">IF(E2710="","",IF(RIGHT(LEFT($J$1,6),3)="TTM",[1]!EM_S_FA_PROFIT_TTM(E2710,LEFT(RIGHT($J$1,11),10),1)/100000000,[1]!EM_S_STM07_IS(E2710,61,LEFT(RIGHT($J$1,5),4)&amp;"-12-31",1)/100000000))</f>
        <v>0.21501995860000001</v>
      </c>
      <c r="K2710" s="36">
        <f t="shared" ca="1" si="213"/>
        <v>190.60608429723695</v>
      </c>
      <c r="L2710" s="46">
        <f ca="1">IF(E2710="","",IF(ISERROR(IF(行业估值!$E$7="最新年报",[1]!EM_S_STM07_BS(E2710,140,LEFT(RIGHT($L$1,5),4)&amp;"-12-31",1)/100000000,[1]!EM_S_STM07_BS(E2710,140,LEFT(RIGHT($L$1,11),10),1)/100000000)),0,IF(行业估值!$E$7="最新年报",[1]!EM_S_STM07_BS(E2710,140,LEFT(RIGHT($L$1,5),4)&amp;"-12-31",1)/100000000,[1]!EM_S_STM07_BS(E2710,140,LEFT(RIGHT($L$1,11),10),1)/100000000)))</f>
        <v>29.2315772611</v>
      </c>
      <c r="M2710" s="36">
        <f t="shared" ca="1" si="214"/>
        <v>1.4020492971838272</v>
      </c>
      <c r="N2710" s="37">
        <f ca="1">IF(E2710="","",IF(ISERROR([1]!EM_S_EST_NETPROFIT(E2710,行业估值!$E$6,deadline)/100000000),"-",[1]!EM_S_EST_NETPROFIT(E2710,行业估值!$E$6,deadline)/100000000))</f>
        <v>2.0376666666666665</v>
      </c>
      <c r="O2710" s="36">
        <f t="shared" ca="1" si="215"/>
        <v>20.113256512923279</v>
      </c>
      <c r="T2710" s="64" t="s">
        <v>5307</v>
      </c>
      <c r="U2710" s="64" t="s">
        <v>5308</v>
      </c>
    </row>
    <row r="2711" spans="4:21">
      <c r="D2711" s="45" t="str">
        <f>IF(AND(行业估值!$B$39=$G2711,COUNTIF($G$2:$G$2552,$G2711)&gt;=1),COUNTIF($G$2:G2711,$G2711),"")</f>
        <v/>
      </c>
      <c r="E2711" s="65" t="str">
        <f t="shared" si="216"/>
        <v>600637.SH</v>
      </c>
      <c r="F2711" s="65" t="str">
        <f t="shared" si="217"/>
        <v>东方明珠</v>
      </c>
      <c r="G2711" s="34" t="str">
        <f>IF(E2711="","",IF(行业估值!$C$5="申万行业",[1]!EM_S_INFO_INDUSTRY_SW2014(E2711,"1"),IF(行业估值!$C$5="证监会行业",[1]!EM_S_INFO_INDUSTRY_CSRC1(E2711,"1"),[1]!EM_S_INFO_INDUSTRY_EM2016(E2711,"1"))))</f>
        <v>文化传媒</v>
      </c>
      <c r="H2711" s="34" t="str">
        <f>IF(E2711="","",IF($H$1="上证50",[1]!EM_S_INFO_COMPINDEX(E2711,"000016"),"")&amp;IF($H$1="上证180",[1]!EM_S_INFO_COMPINDEX(E2711,"000010"),"")&amp;IF($H$1="沪深300",[1]!EM_S_INFO_COMPINDEX(E2711,"000300"),"")&amp;IF(AND($H$1="上证A股",RIGHT(E2711,2)="SH"),"是","")&amp;IF(AND($H$1="深证A股",RIGHT(E2711,2)="SZ"),"是","")&amp;IF(AND($H$1="创业板",LEFT(E2711,1)-3=0),"是","")&amp;IF(AND($H$1="全部A股",E2711&lt;&gt;0),"是","")&amp;IF(AND($H$1="中小板",LEFT(E2711,3)="002"),"是",""))</f>
        <v>是</v>
      </c>
      <c r="I2711" s="46">
        <f ca="1">IF(E2711="","",IF(OR([1]!EM_S_VAL_MV(E2711,deadline)="",[1]!EM_S_VAL_MV(E2711,deadline)="--",[1]!EM_S_VAL_MV(E2711,deadline)="null"),0,[1]!EM_S_VAL_MV(E2711,deadline)/100000000))</f>
        <v>303.98503895660002</v>
      </c>
      <c r="J2711" s="46">
        <f ca="1">IF(E2711="","",IF(RIGHT(LEFT($J$1,6),3)="TTM",[1]!EM_S_FA_PROFIT_TTM(E2711,LEFT(RIGHT($J$1,11),10),1)/100000000,[1]!EM_S_STM07_IS(E2711,61,LEFT(RIGHT($J$1,5),4)&amp;"-12-31",1)/100000000))</f>
        <v>19.883738214400001</v>
      </c>
      <c r="K2711" s="36">
        <f t="shared" ca="1" si="213"/>
        <v>15.288123172756872</v>
      </c>
      <c r="L2711" s="46">
        <f ca="1">IF(E2711="","",IF(ISERROR(IF(行业估值!$E$7="最新年报",[1]!EM_S_STM07_BS(E2711,140,LEFT(RIGHT($L$1,5),4)&amp;"-12-31",1)/100000000,[1]!EM_S_STM07_BS(E2711,140,LEFT(RIGHT($L$1,11),10),1)/100000000)),0,IF(行业估值!$E$7="最新年报",[1]!EM_S_STM07_BS(E2711,140,LEFT(RIGHT($L$1,5),4)&amp;"-12-31",1)/100000000,[1]!EM_S_STM07_BS(E2711,140,LEFT(RIGHT($L$1,11),10),1)/100000000)))</f>
        <v>285.53228197039999</v>
      </c>
      <c r="M2711" s="36">
        <f t="shared" ca="1" si="214"/>
        <v>1.0646258169439242</v>
      </c>
      <c r="N2711" s="37">
        <f ca="1">IF(E2711="","",IF(ISERROR([1]!EM_S_EST_NETPROFIT(E2711,行业估值!$E$6,deadline)/100000000),"-",[1]!EM_S_EST_NETPROFIT(E2711,行业估值!$E$6,deadline)/100000000))</f>
        <v>19.521350000000002</v>
      </c>
      <c r="O2711" s="36">
        <f t="shared" ca="1" si="215"/>
        <v>15.571927092982811</v>
      </c>
      <c r="T2711" s="64" t="s">
        <v>5309</v>
      </c>
      <c r="U2711" s="64" t="s">
        <v>5310</v>
      </c>
    </row>
    <row r="2712" spans="4:21">
      <c r="D2712" s="45" t="str">
        <f>IF(AND(行业估值!$B$39=$G2712,COUNTIF($G$2:$G$2552,$G2712)&gt;=1),COUNTIF($G$2:G2712,$G2712),"")</f>
        <v/>
      </c>
      <c r="E2712" s="65" t="str">
        <f t="shared" si="216"/>
        <v>600638.SH</v>
      </c>
      <c r="F2712" s="65" t="str">
        <f t="shared" si="217"/>
        <v>新黄浦</v>
      </c>
      <c r="G2712" s="34" t="str">
        <f>IF(E2712="","",IF(行业估值!$C$5="申万行业",[1]!EM_S_INFO_INDUSTRY_SW2014(E2712,"1"),IF(行业估值!$C$5="证监会行业",[1]!EM_S_INFO_INDUSTRY_CSRC1(E2712,"1"),[1]!EM_S_INFO_INDUSTRY_EM2016(E2712,"1"))))</f>
        <v>房地产</v>
      </c>
      <c r="H2712" s="34" t="str">
        <f>IF(E2712="","",IF($H$1="上证50",[1]!EM_S_INFO_COMPINDEX(E2712,"000016"),"")&amp;IF($H$1="上证180",[1]!EM_S_INFO_COMPINDEX(E2712,"000010"),"")&amp;IF($H$1="沪深300",[1]!EM_S_INFO_COMPINDEX(E2712,"000300"),"")&amp;IF(AND($H$1="上证A股",RIGHT(E2712,2)="SH"),"是","")&amp;IF(AND($H$1="深证A股",RIGHT(E2712,2)="SZ"),"是","")&amp;IF(AND($H$1="创业板",LEFT(E2712,1)-3=0),"是","")&amp;IF(AND($H$1="全部A股",E2712&lt;&gt;0),"是","")&amp;IF(AND($H$1="中小板",LEFT(E2712,3)="002"),"是",""))</f>
        <v>是</v>
      </c>
      <c r="I2712" s="46">
        <f ca="1">IF(E2712="","",IF(OR([1]!EM_S_VAL_MV(E2712,deadline)="",[1]!EM_S_VAL_MV(E2712,deadline)="--",[1]!EM_S_VAL_MV(E2712,deadline)="null"),0,[1]!EM_S_VAL_MV(E2712,deadline)/100000000))</f>
        <v>46.801076627</v>
      </c>
      <c r="J2712" s="46">
        <f ca="1">IF(E2712="","",IF(RIGHT(LEFT($J$1,6),3)="TTM",[1]!EM_S_FA_PROFIT_TTM(E2712,LEFT(RIGHT($J$1,11),10),1)/100000000,[1]!EM_S_STM07_IS(E2712,61,LEFT(RIGHT($J$1,5),4)&amp;"-12-31",1)/100000000))</f>
        <v>4.9223385857999995</v>
      </c>
      <c r="K2712" s="36">
        <f t="shared" ca="1" si="213"/>
        <v>9.5078946340692827</v>
      </c>
      <c r="L2712" s="46">
        <f ca="1">IF(E2712="","",IF(ISERROR(IF(行业估值!$E$7="最新年报",[1]!EM_S_STM07_BS(E2712,140,LEFT(RIGHT($L$1,5),4)&amp;"-12-31",1)/100000000,[1]!EM_S_STM07_BS(E2712,140,LEFT(RIGHT($L$1,11),10),1)/100000000)),0,IF(行业估值!$E$7="最新年报",[1]!EM_S_STM07_BS(E2712,140,LEFT(RIGHT($L$1,5),4)&amp;"-12-31",1)/100000000,[1]!EM_S_STM07_BS(E2712,140,LEFT(RIGHT($L$1,11),10),1)/100000000)))</f>
        <v>44.560146848700001</v>
      </c>
      <c r="M2712" s="36">
        <f t="shared" ca="1" si="214"/>
        <v>1.0502899998491675</v>
      </c>
      <c r="N2712" s="37" t="str">
        <f ca="1">IF(E2712="","",IF(ISERROR([1]!EM_S_EST_NETPROFIT(E2712,行业估值!$E$6,deadline)/100000000),"-",[1]!EM_S_EST_NETPROFIT(E2712,行业估值!$E$6,deadline)/100000000))</f>
        <v>-</v>
      </c>
      <c r="O2712" s="36" t="str">
        <f t="shared" ca="1" si="215"/>
        <v>-</v>
      </c>
      <c r="T2712" s="64" t="s">
        <v>5311</v>
      </c>
      <c r="U2712" s="64" t="s">
        <v>5312</v>
      </c>
    </row>
    <row r="2713" spans="4:21">
      <c r="D2713" s="45" t="str">
        <f>IF(AND(行业估值!$B$39=$G2713,COUNTIF($G$2:$G$2552,$G2713)&gt;=1),COUNTIF($G$2:G2713,$G2713),"")</f>
        <v/>
      </c>
      <c r="E2713" s="65" t="str">
        <f t="shared" si="216"/>
        <v>600639.SH</v>
      </c>
      <c r="F2713" s="65" t="str">
        <f t="shared" si="217"/>
        <v>浦东金桥</v>
      </c>
      <c r="G2713" s="34" t="str">
        <f>IF(E2713="","",IF(行业估值!$C$5="申万行业",[1]!EM_S_INFO_INDUSTRY_SW2014(E2713,"1"),IF(行业估值!$C$5="证监会行业",[1]!EM_S_INFO_INDUSTRY_CSRC1(E2713,"1"),[1]!EM_S_INFO_INDUSTRY_EM2016(E2713,"1"))))</f>
        <v>房地产</v>
      </c>
      <c r="H2713" s="34" t="str">
        <f>IF(E2713="","",IF($H$1="上证50",[1]!EM_S_INFO_COMPINDEX(E2713,"000016"),"")&amp;IF($H$1="上证180",[1]!EM_S_INFO_COMPINDEX(E2713,"000010"),"")&amp;IF($H$1="沪深300",[1]!EM_S_INFO_COMPINDEX(E2713,"000300"),"")&amp;IF(AND($H$1="上证A股",RIGHT(E2713,2)="SH"),"是","")&amp;IF(AND($H$1="深证A股",RIGHT(E2713,2)="SZ"),"是","")&amp;IF(AND($H$1="创业板",LEFT(E2713,1)-3=0),"是","")&amp;IF(AND($H$1="全部A股",E2713&lt;&gt;0),"是","")&amp;IF(AND($H$1="中小板",LEFT(E2713,3)="002"),"是",""))</f>
        <v>是</v>
      </c>
      <c r="I2713" s="46">
        <f ca="1">IF(E2713="","",IF(OR([1]!EM_S_VAL_MV(E2713,deadline)="",[1]!EM_S_VAL_MV(E2713,deadline)="--",[1]!EM_S_VAL_MV(E2713,deadline)="null"),0,[1]!EM_S_VAL_MV(E2713,deadline)/100000000))</f>
        <v>146.58712382580001</v>
      </c>
      <c r="J2713" s="46">
        <f ca="1">IF(E2713="","",IF(RIGHT(LEFT($J$1,6),3)="TTM",[1]!EM_S_FA_PROFIT_TTM(E2713,LEFT(RIGHT($J$1,11),10),1)/100000000,[1]!EM_S_STM07_IS(E2713,61,LEFT(RIGHT($J$1,5),4)&amp;"-12-31",1)/100000000))</f>
        <v>9.9712107176</v>
      </c>
      <c r="K2713" s="36">
        <f t="shared" ca="1" si="213"/>
        <v>14.701035609152434</v>
      </c>
      <c r="L2713" s="46">
        <f ca="1">IF(E2713="","",IF(ISERROR(IF(行业估值!$E$7="最新年报",[1]!EM_S_STM07_BS(E2713,140,LEFT(RIGHT($L$1,5),4)&amp;"-12-31",1)/100000000,[1]!EM_S_STM07_BS(E2713,140,LEFT(RIGHT($L$1,11),10),1)/100000000)),0,IF(行业估值!$E$7="最新年报",[1]!EM_S_STM07_BS(E2713,140,LEFT(RIGHT($L$1,5),4)&amp;"-12-31",1)/100000000,[1]!EM_S_STM07_BS(E2713,140,LEFT(RIGHT($L$1,11),10),1)/100000000)))</f>
        <v>93.6761408566</v>
      </c>
      <c r="M2713" s="36">
        <f t="shared" ca="1" si="214"/>
        <v>1.564828807905275</v>
      </c>
      <c r="N2713" s="37">
        <f ca="1">IF(E2713="","",IF(ISERROR([1]!EM_S_EST_NETPROFIT(E2713,行业估值!$E$6,deadline)/100000000),"-",[1]!EM_S_EST_NETPROFIT(E2713,行业估值!$E$6,deadline)/100000000))</f>
        <v>10.94</v>
      </c>
      <c r="O2713" s="36">
        <f t="shared" ca="1" si="215"/>
        <v>13.399188649524682</v>
      </c>
      <c r="T2713" s="64" t="s">
        <v>5313</v>
      </c>
      <c r="U2713" s="64" t="s">
        <v>5314</v>
      </c>
    </row>
    <row r="2714" spans="4:21">
      <c r="D2714" s="45" t="str">
        <f>IF(AND(行业估值!$B$39=$G2714,COUNTIF($G$2:$G$2552,$G2714)&gt;=1),COUNTIF($G$2:G2714,$G2714),"")</f>
        <v/>
      </c>
      <c r="E2714" s="65" t="str">
        <f t="shared" si="216"/>
        <v>600640.SH</v>
      </c>
      <c r="F2714" s="65" t="str">
        <f t="shared" si="217"/>
        <v>号百控股</v>
      </c>
      <c r="G2714" s="34" t="str">
        <f>IF(E2714="","",IF(行业估值!$C$5="申万行业",[1]!EM_S_INFO_INDUSTRY_SW2014(E2714,"1"),IF(行业估值!$C$5="证监会行业",[1]!EM_S_INFO_INDUSTRY_CSRC1(E2714,"1"),[1]!EM_S_INFO_INDUSTRY_EM2016(E2714,"1"))))</f>
        <v>互联网</v>
      </c>
      <c r="H2714" s="34" t="str">
        <f>IF(E2714="","",IF($H$1="上证50",[1]!EM_S_INFO_COMPINDEX(E2714,"000016"),"")&amp;IF($H$1="上证180",[1]!EM_S_INFO_COMPINDEX(E2714,"000010"),"")&amp;IF($H$1="沪深300",[1]!EM_S_INFO_COMPINDEX(E2714,"000300"),"")&amp;IF(AND($H$1="上证A股",RIGHT(E2714,2)="SH"),"是","")&amp;IF(AND($H$1="深证A股",RIGHT(E2714,2)="SZ"),"是","")&amp;IF(AND($H$1="创业板",LEFT(E2714,1)-3=0),"是","")&amp;IF(AND($H$1="全部A股",E2714&lt;&gt;0),"是","")&amp;IF(AND($H$1="中小板",LEFT(E2714,3)="002"),"是",""))</f>
        <v>是</v>
      </c>
      <c r="I2714" s="46">
        <f ca="1">IF(E2714="","",IF(OR([1]!EM_S_VAL_MV(E2714,deadline)="",[1]!EM_S_VAL_MV(E2714,deadline)="--",[1]!EM_S_VAL_MV(E2714,deadline)="null"),0,[1]!EM_S_VAL_MV(E2714,deadline)/100000000))</f>
        <v>134.711322642</v>
      </c>
      <c r="J2714" s="46">
        <f ca="1">IF(E2714="","",IF(RIGHT(LEFT($J$1,6),3)="TTM",[1]!EM_S_FA_PROFIT_TTM(E2714,LEFT(RIGHT($J$1,11),10),1)/100000000,[1]!EM_S_STM07_IS(E2714,61,LEFT(RIGHT($J$1,5),4)&amp;"-12-31",1)/100000000))</f>
        <v>1.8070529281000001</v>
      </c>
      <c r="K2714" s="36">
        <f t="shared" ca="1" si="213"/>
        <v>74.547524617134641</v>
      </c>
      <c r="L2714" s="46">
        <f ca="1">IF(E2714="","",IF(ISERROR(IF(行业估值!$E$7="最新年报",[1]!EM_S_STM07_BS(E2714,140,LEFT(RIGHT($L$1,5),4)&amp;"-12-31",1)/100000000,[1]!EM_S_STM07_BS(E2714,140,LEFT(RIGHT($L$1,11),10),1)/100000000)),0,IF(行业估值!$E$7="最新年报",[1]!EM_S_STM07_BS(E2714,140,LEFT(RIGHT($L$1,5),4)&amp;"-12-31",1)/100000000,[1]!EM_S_STM07_BS(E2714,140,LEFT(RIGHT($L$1,11),10),1)/100000000)))</f>
        <v>44.848714466899999</v>
      </c>
      <c r="M2714" s="36">
        <f t="shared" ca="1" si="214"/>
        <v>3.003683031793964</v>
      </c>
      <c r="N2714" s="37">
        <f ca="1">IF(E2714="","",IF(ISERROR([1]!EM_S_EST_NETPROFIT(E2714,行业估值!$E$6,deadline)/100000000),"-",[1]!EM_S_EST_NETPROFIT(E2714,行业估值!$E$6,deadline)/100000000))</f>
        <v>2.91</v>
      </c>
      <c r="O2714" s="36">
        <f t="shared" ca="1" si="215"/>
        <v>46.292550736082468</v>
      </c>
      <c r="T2714" s="64" t="s">
        <v>5315</v>
      </c>
      <c r="U2714" s="64" t="s">
        <v>5316</v>
      </c>
    </row>
    <row r="2715" spans="4:21">
      <c r="D2715" s="45" t="str">
        <f>IF(AND(行业估值!$B$39=$G2715,COUNTIF($G$2:$G$2552,$G2715)&gt;=1),COUNTIF($G$2:G2715,$G2715),"")</f>
        <v/>
      </c>
      <c r="E2715" s="65" t="str">
        <f t="shared" si="216"/>
        <v>600641.SH</v>
      </c>
      <c r="F2715" s="65" t="str">
        <f t="shared" si="217"/>
        <v>万业企业</v>
      </c>
      <c r="G2715" s="34" t="str">
        <f>IF(E2715="","",IF(行业估值!$C$5="申万行业",[1]!EM_S_INFO_INDUSTRY_SW2014(E2715,"1"),IF(行业估值!$C$5="证监会行业",[1]!EM_S_INFO_INDUSTRY_CSRC1(E2715,"1"),[1]!EM_S_INFO_INDUSTRY_EM2016(E2715,"1"))))</f>
        <v>房地产</v>
      </c>
      <c r="H2715" s="34" t="str">
        <f>IF(E2715="","",IF($H$1="上证50",[1]!EM_S_INFO_COMPINDEX(E2715,"000016"),"")&amp;IF($H$1="上证180",[1]!EM_S_INFO_COMPINDEX(E2715,"000010"),"")&amp;IF($H$1="沪深300",[1]!EM_S_INFO_COMPINDEX(E2715,"000300"),"")&amp;IF(AND($H$1="上证A股",RIGHT(E2715,2)="SH"),"是","")&amp;IF(AND($H$1="深证A股",RIGHT(E2715,2)="SZ"),"是","")&amp;IF(AND($H$1="创业板",LEFT(E2715,1)-3=0),"是","")&amp;IF(AND($H$1="全部A股",E2715&lt;&gt;0),"是","")&amp;IF(AND($H$1="中小板",LEFT(E2715,3)="002"),"是",""))</f>
        <v>是</v>
      </c>
      <c r="I2715" s="46">
        <f ca="1">IF(E2715="","",IF(OR([1]!EM_S_VAL_MV(E2715,deadline)="",[1]!EM_S_VAL_MV(E2715,deadline)="--",[1]!EM_S_VAL_MV(E2715,deadline)="null"),0,[1]!EM_S_VAL_MV(E2715,deadline)/100000000))</f>
        <v>113.9908469672</v>
      </c>
      <c r="J2715" s="46">
        <f ca="1">IF(E2715="","",IF(RIGHT(LEFT($J$1,6),3)="TTM",[1]!EM_S_FA_PROFIT_TTM(E2715,LEFT(RIGHT($J$1,11),10),1)/100000000,[1]!EM_S_STM07_IS(E2715,61,LEFT(RIGHT($J$1,5),4)&amp;"-12-31",1)/100000000))</f>
        <v>6.2818015676999996</v>
      </c>
      <c r="K2715" s="36">
        <f t="shared" ca="1" si="213"/>
        <v>18.146203081823273</v>
      </c>
      <c r="L2715" s="46">
        <f ca="1">IF(E2715="","",IF(ISERROR(IF(行业估值!$E$7="最新年报",[1]!EM_S_STM07_BS(E2715,140,LEFT(RIGHT($L$1,5),4)&amp;"-12-31",1)/100000000,[1]!EM_S_STM07_BS(E2715,140,LEFT(RIGHT($L$1,11),10),1)/100000000)),0,IF(行业估值!$E$7="最新年报",[1]!EM_S_STM07_BS(E2715,140,LEFT(RIGHT($L$1,5),4)&amp;"-12-31",1)/100000000,[1]!EM_S_STM07_BS(E2715,140,LEFT(RIGHT($L$1,11),10),1)/100000000)))</f>
        <v>62.647577284300006</v>
      </c>
      <c r="M2715" s="36">
        <f t="shared" ca="1" si="214"/>
        <v>1.8195571466379281</v>
      </c>
      <c r="N2715" s="37">
        <f ca="1">IF(E2715="","",IF(ISERROR([1]!EM_S_EST_NETPROFIT(E2715,行业估值!$E$6,deadline)/100000000),"-",[1]!EM_S_EST_NETPROFIT(E2715,行业估值!$E$6,deadline)/100000000))</f>
        <v>6.8550500000000003</v>
      </c>
      <c r="O2715" s="36">
        <f t="shared" ca="1" si="215"/>
        <v>16.628740412863507</v>
      </c>
      <c r="T2715" s="64" t="s">
        <v>5317</v>
      </c>
      <c r="U2715" s="64" t="s">
        <v>5318</v>
      </c>
    </row>
    <row r="2716" spans="4:21">
      <c r="D2716" s="45" t="str">
        <f>IF(AND(行业估值!$B$39=$G2716,COUNTIF($G$2:$G$2552,$G2716)&gt;=1),COUNTIF($G$2:G2716,$G2716),"")</f>
        <v/>
      </c>
      <c r="E2716" s="65" t="str">
        <f t="shared" si="216"/>
        <v>600642.SH</v>
      </c>
      <c r="F2716" s="65" t="str">
        <f t="shared" si="217"/>
        <v>申能股份</v>
      </c>
      <c r="G2716" s="34" t="str">
        <f>IF(E2716="","",IF(行业估值!$C$5="申万行业",[1]!EM_S_INFO_INDUSTRY_SW2014(E2716,"1"),IF(行业估值!$C$5="证监会行业",[1]!EM_S_INFO_INDUSTRY_CSRC1(E2716,"1"),[1]!EM_S_INFO_INDUSTRY_EM2016(E2716,"1"))))</f>
        <v>化石能源</v>
      </c>
      <c r="H2716" s="34" t="str">
        <f>IF(E2716="","",IF($H$1="上证50",[1]!EM_S_INFO_COMPINDEX(E2716,"000016"),"")&amp;IF($H$1="上证180",[1]!EM_S_INFO_COMPINDEX(E2716,"000010"),"")&amp;IF($H$1="沪深300",[1]!EM_S_INFO_COMPINDEX(E2716,"000300"),"")&amp;IF(AND($H$1="上证A股",RIGHT(E2716,2)="SH"),"是","")&amp;IF(AND($H$1="深证A股",RIGHT(E2716,2)="SZ"),"是","")&amp;IF(AND($H$1="创业板",LEFT(E2716,1)-3=0),"是","")&amp;IF(AND($H$1="全部A股",E2716&lt;&gt;0),"是","")&amp;IF(AND($H$1="中小板",LEFT(E2716,3)="002"),"是",""))</f>
        <v>是</v>
      </c>
      <c r="I2716" s="46">
        <f ca="1">IF(E2716="","",IF(OR([1]!EM_S_VAL_MV(E2716,deadline)="",[1]!EM_S_VAL_MV(E2716,deadline)="--",[1]!EM_S_VAL_MV(E2716,deadline)="null"),0,[1]!EM_S_VAL_MV(E2716,deadline)/100000000))</f>
        <v>290.30146447560003</v>
      </c>
      <c r="J2716" s="46">
        <f ca="1">IF(E2716="","",IF(RIGHT(LEFT($J$1,6),3)="TTM",[1]!EM_S_FA_PROFIT_TTM(E2716,LEFT(RIGHT($J$1,11),10),1)/100000000,[1]!EM_S_STM07_IS(E2716,61,LEFT(RIGHT($J$1,5),4)&amp;"-12-31",1)/100000000))</f>
        <v>28.053273213600001</v>
      </c>
      <c r="K2716" s="36">
        <f t="shared" ca="1" si="213"/>
        <v>10.348220767866197</v>
      </c>
      <c r="L2716" s="46">
        <f ca="1">IF(E2716="","",IF(ISERROR(IF(行业估值!$E$7="最新年报",[1]!EM_S_STM07_BS(E2716,140,LEFT(RIGHT($L$1,5),4)&amp;"-12-31",1)/100000000,[1]!EM_S_STM07_BS(E2716,140,LEFT(RIGHT($L$1,11),10),1)/100000000)),0,IF(行业估值!$E$7="最新年报",[1]!EM_S_STM07_BS(E2716,140,LEFT(RIGHT($L$1,5),4)&amp;"-12-31",1)/100000000,[1]!EM_S_STM07_BS(E2716,140,LEFT(RIGHT($L$1,11),10),1)/100000000)))</f>
        <v>290.06284028099998</v>
      </c>
      <c r="M2716" s="36">
        <f t="shared" ca="1" si="214"/>
        <v>1.0008226637868156</v>
      </c>
      <c r="N2716" s="37">
        <f ca="1">IF(E2716="","",IF(ISERROR([1]!EM_S_EST_NETPROFIT(E2716,行业估值!$E$6,deadline)/100000000),"-",[1]!EM_S_EST_NETPROFIT(E2716,行业估值!$E$6,deadline)/100000000))</f>
        <v>22.022200000000002</v>
      </c>
      <c r="O2716" s="36">
        <f t="shared" ca="1" si="215"/>
        <v>13.182219055117109</v>
      </c>
      <c r="T2716" s="64" t="s">
        <v>5319</v>
      </c>
      <c r="U2716" s="64" t="s">
        <v>5320</v>
      </c>
    </row>
    <row r="2717" spans="4:21">
      <c r="D2717" s="45" t="str">
        <f>IF(AND(行业估值!$B$39=$G2717,COUNTIF($G$2:$G$2552,$G2717)&gt;=1),COUNTIF($G$2:G2717,$G2717),"")</f>
        <v/>
      </c>
      <c r="E2717" s="65" t="str">
        <f t="shared" si="216"/>
        <v>600643.SH</v>
      </c>
      <c r="F2717" s="65" t="str">
        <f t="shared" si="217"/>
        <v>爱建集团</v>
      </c>
      <c r="G2717" s="34" t="str">
        <f>IF(E2717="","",IF(行业估值!$C$5="申万行业",[1]!EM_S_INFO_INDUSTRY_SW2014(E2717,"1"),IF(行业估值!$C$5="证监会行业",[1]!EM_S_INFO_INDUSTRY_CSRC1(E2717,"1"),[1]!EM_S_INFO_INDUSTRY_EM2016(E2717,"1"))))</f>
        <v>金融</v>
      </c>
      <c r="H2717" s="34" t="str">
        <f>IF(E2717="","",IF($H$1="上证50",[1]!EM_S_INFO_COMPINDEX(E2717,"000016"),"")&amp;IF($H$1="上证180",[1]!EM_S_INFO_COMPINDEX(E2717,"000010"),"")&amp;IF($H$1="沪深300",[1]!EM_S_INFO_COMPINDEX(E2717,"000300"),"")&amp;IF(AND($H$1="上证A股",RIGHT(E2717,2)="SH"),"是","")&amp;IF(AND($H$1="深证A股",RIGHT(E2717,2)="SZ"),"是","")&amp;IF(AND($H$1="创业板",LEFT(E2717,1)-3=0),"是","")&amp;IF(AND($H$1="全部A股",E2717&lt;&gt;0),"是","")&amp;IF(AND($H$1="中小板",LEFT(E2717,3)="002"),"是",""))</f>
        <v>是</v>
      </c>
      <c r="I2717" s="46">
        <f ca="1">IF(E2717="","",IF(OR([1]!EM_S_VAL_MV(E2717,deadline)="",[1]!EM_S_VAL_MV(E2717,deadline)="--",[1]!EM_S_VAL_MV(E2717,deadline)="null"),0,[1]!EM_S_VAL_MV(E2717,deadline)/100000000))</f>
        <v>140.94506107879999</v>
      </c>
      <c r="J2717" s="46">
        <f ca="1">IF(E2717="","",IF(RIGHT(LEFT($J$1,6),3)="TTM",[1]!EM_S_FA_PROFIT_TTM(E2717,LEFT(RIGHT($J$1,11),10),1)/100000000,[1]!EM_S_STM07_IS(E2717,61,LEFT(RIGHT($J$1,5),4)&amp;"-12-31",1)/100000000))</f>
        <v>13.628983708900002</v>
      </c>
      <c r="K2717" s="36">
        <f t="shared" ca="1" si="213"/>
        <v>10.341567947341519</v>
      </c>
      <c r="L2717" s="46">
        <f ca="1">IF(E2717="","",IF(ISERROR(IF(行业估值!$E$7="最新年报",[1]!EM_S_STM07_BS(E2717,140,LEFT(RIGHT($L$1,5),4)&amp;"-12-31",1)/100000000,[1]!EM_S_STM07_BS(E2717,140,LEFT(RIGHT($L$1,11),10),1)/100000000)),0,IF(行业估值!$E$7="最新年报",[1]!EM_S_STM07_BS(E2717,140,LEFT(RIGHT($L$1,5),4)&amp;"-12-31",1)/100000000,[1]!EM_S_STM07_BS(E2717,140,LEFT(RIGHT($L$1,11),10),1)/100000000)))</f>
        <v>104.9420577325</v>
      </c>
      <c r="M2717" s="36">
        <f t="shared" ca="1" si="214"/>
        <v>1.3430750656526345</v>
      </c>
      <c r="N2717" s="37">
        <f ca="1">IF(E2717="","",IF(ISERROR([1]!EM_S_EST_NETPROFIT(E2717,行业估值!$E$6,deadline)/100000000),"-",[1]!EM_S_EST_NETPROFIT(E2717,行业估值!$E$6,deadline)/100000000))</f>
        <v>14.11975</v>
      </c>
      <c r="O2717" s="36">
        <f t="shared" ca="1" si="215"/>
        <v>9.9821215728890387</v>
      </c>
      <c r="T2717" s="64" t="s">
        <v>5321</v>
      </c>
      <c r="U2717" s="64" t="s">
        <v>5322</v>
      </c>
    </row>
    <row r="2718" spans="4:21">
      <c r="D2718" s="45" t="str">
        <f>IF(AND(行业估值!$B$39=$G2718,COUNTIF($G$2:$G$2552,$G2718)&gt;=1),COUNTIF($G$2:G2718,$G2718),"")</f>
        <v/>
      </c>
      <c r="E2718" s="65" t="str">
        <f t="shared" si="216"/>
        <v>600644.SH</v>
      </c>
      <c r="F2718" s="65" t="str">
        <f t="shared" si="217"/>
        <v>乐山电力</v>
      </c>
      <c r="G2718" s="34" t="str">
        <f>IF(E2718="","",IF(行业估值!$C$5="申万行业",[1]!EM_S_INFO_INDUSTRY_SW2014(E2718,"1"),IF(行业估值!$C$5="证监会行业",[1]!EM_S_INFO_INDUSTRY_CSRC1(E2718,"1"),[1]!EM_S_INFO_INDUSTRY_EM2016(E2718,"1"))))</f>
        <v>公用事业</v>
      </c>
      <c r="H2718" s="34" t="str">
        <f>IF(E2718="","",IF($H$1="上证50",[1]!EM_S_INFO_COMPINDEX(E2718,"000016"),"")&amp;IF($H$1="上证180",[1]!EM_S_INFO_COMPINDEX(E2718,"000010"),"")&amp;IF($H$1="沪深300",[1]!EM_S_INFO_COMPINDEX(E2718,"000300"),"")&amp;IF(AND($H$1="上证A股",RIGHT(E2718,2)="SH"),"是","")&amp;IF(AND($H$1="深证A股",RIGHT(E2718,2)="SZ"),"是","")&amp;IF(AND($H$1="创业板",LEFT(E2718,1)-3=0),"是","")&amp;IF(AND($H$1="全部A股",E2718&lt;&gt;0),"是","")&amp;IF(AND($H$1="中小板",LEFT(E2718,3)="002"),"是",""))</f>
        <v>是</v>
      </c>
      <c r="I2718" s="46">
        <f ca="1">IF(E2718="","",IF(OR([1]!EM_S_VAL_MV(E2718,deadline)="",[1]!EM_S_VAL_MV(E2718,deadline)="--",[1]!EM_S_VAL_MV(E2718,deadline)="null"),0,[1]!EM_S_VAL_MV(E2718,deadline)/100000000))</f>
        <v>29.6658763109</v>
      </c>
      <c r="J2718" s="46">
        <f ca="1">IF(E2718="","",IF(RIGHT(LEFT($J$1,6),3)="TTM",[1]!EM_S_FA_PROFIT_TTM(E2718,LEFT(RIGHT($J$1,11),10),1)/100000000,[1]!EM_S_STM07_IS(E2718,61,LEFT(RIGHT($J$1,5),4)&amp;"-12-31",1)/100000000))</f>
        <v>1.1362854345</v>
      </c>
      <c r="K2718" s="36">
        <f t="shared" ca="1" si="213"/>
        <v>26.107767828559631</v>
      </c>
      <c r="L2718" s="46">
        <f ca="1">IF(E2718="","",IF(ISERROR(IF(行业估值!$E$7="最新年报",[1]!EM_S_STM07_BS(E2718,140,LEFT(RIGHT($L$1,5),4)&amp;"-12-31",1)/100000000,[1]!EM_S_STM07_BS(E2718,140,LEFT(RIGHT($L$1,11),10),1)/100000000)),0,IF(行业估值!$E$7="最新年报",[1]!EM_S_STM07_BS(E2718,140,LEFT(RIGHT($L$1,5),4)&amp;"-12-31",1)/100000000,[1]!EM_S_STM07_BS(E2718,140,LEFT(RIGHT($L$1,11),10),1)/100000000)))</f>
        <v>15.233382041900001</v>
      </c>
      <c r="M2718" s="36">
        <f t="shared" ca="1" si="214"/>
        <v>1.9474254784198854</v>
      </c>
      <c r="N2718" s="37" t="str">
        <f ca="1">IF(E2718="","",IF(ISERROR([1]!EM_S_EST_NETPROFIT(E2718,行业估值!$E$6,deadline)/100000000),"-",[1]!EM_S_EST_NETPROFIT(E2718,行业估值!$E$6,deadline)/100000000))</f>
        <v>-</v>
      </c>
      <c r="O2718" s="36" t="str">
        <f t="shared" ca="1" si="215"/>
        <v>-</v>
      </c>
      <c r="T2718" s="64" t="s">
        <v>5323</v>
      </c>
      <c r="U2718" s="64" t="s">
        <v>5324</v>
      </c>
    </row>
    <row r="2719" spans="4:21">
      <c r="D2719" s="45" t="str">
        <f>IF(AND(行业估值!$B$39=$G2719,COUNTIF($G$2:$G$2552,$G2719)&gt;=1),COUNTIF($G$2:G2719,$G2719),"")</f>
        <v/>
      </c>
      <c r="E2719" s="65" t="str">
        <f t="shared" si="216"/>
        <v>600645.SH</v>
      </c>
      <c r="F2719" s="65" t="str">
        <f t="shared" si="217"/>
        <v>中源协和</v>
      </c>
      <c r="G2719" s="34" t="str">
        <f>IF(E2719="","",IF(行业估值!$C$5="申万行业",[1]!EM_S_INFO_INDUSTRY_SW2014(E2719,"1"),IF(行业估值!$C$5="证监会行业",[1]!EM_S_INFO_INDUSTRY_CSRC1(E2719,"1"),[1]!EM_S_INFO_INDUSTRY_EM2016(E2719,"1"))))</f>
        <v>医药生物</v>
      </c>
      <c r="H2719" s="34" t="str">
        <f>IF(E2719="","",IF($H$1="上证50",[1]!EM_S_INFO_COMPINDEX(E2719,"000016"),"")&amp;IF($H$1="上证180",[1]!EM_S_INFO_COMPINDEX(E2719,"000010"),"")&amp;IF($H$1="沪深300",[1]!EM_S_INFO_COMPINDEX(E2719,"000300"),"")&amp;IF(AND($H$1="上证A股",RIGHT(E2719,2)="SH"),"是","")&amp;IF(AND($H$1="深证A股",RIGHT(E2719,2)="SZ"),"是","")&amp;IF(AND($H$1="创业板",LEFT(E2719,1)-3=0),"是","")&amp;IF(AND($H$1="全部A股",E2719&lt;&gt;0),"是","")&amp;IF(AND($H$1="中小板",LEFT(E2719,3)="002"),"是",""))</f>
        <v>是</v>
      </c>
      <c r="I2719" s="46">
        <f ca="1">IF(E2719="","",IF(OR([1]!EM_S_VAL_MV(E2719,deadline)="",[1]!EM_S_VAL_MV(E2719,deadline)="--",[1]!EM_S_VAL_MV(E2719,deadline)="null"),0,[1]!EM_S_VAL_MV(E2719,deadline)/100000000))</f>
        <v>78.150971630000001</v>
      </c>
      <c r="J2719" s="46">
        <f ca="1">IF(E2719="","",IF(RIGHT(LEFT($J$1,6),3)="TTM",[1]!EM_S_FA_PROFIT_TTM(E2719,LEFT(RIGHT($J$1,11),10),1)/100000000,[1]!EM_S_STM07_IS(E2719,61,LEFT(RIGHT($J$1,5),4)&amp;"-12-31",1)/100000000))</f>
        <v>-1.7640830624999999</v>
      </c>
      <c r="K2719" s="36">
        <f t="shared" ca="1" si="213"/>
        <v>-44.301185863236533</v>
      </c>
      <c r="L2719" s="46">
        <f ca="1">IF(E2719="","",IF(ISERROR(IF(行业估值!$E$7="最新年报",[1]!EM_S_STM07_BS(E2719,140,LEFT(RIGHT($L$1,5),4)&amp;"-12-31",1)/100000000,[1]!EM_S_STM07_BS(E2719,140,LEFT(RIGHT($L$1,11),10),1)/100000000)),0,IF(行业估值!$E$7="最新年报",[1]!EM_S_STM07_BS(E2719,140,LEFT(RIGHT($L$1,5),4)&amp;"-12-31",1)/100000000,[1]!EM_S_STM07_BS(E2719,140,LEFT(RIGHT($L$1,11),10),1)/100000000)))</f>
        <v>33.509532612699999</v>
      </c>
      <c r="M2719" s="36">
        <f t="shared" ca="1" si="214"/>
        <v>2.332201183861963</v>
      </c>
      <c r="N2719" s="37" t="str">
        <f ca="1">IF(E2719="","",IF(ISERROR([1]!EM_S_EST_NETPROFIT(E2719,行业估值!$E$6,deadline)/100000000),"-",[1]!EM_S_EST_NETPROFIT(E2719,行业估值!$E$6,deadline)/100000000))</f>
        <v>-</v>
      </c>
      <c r="O2719" s="36" t="str">
        <f t="shared" ca="1" si="215"/>
        <v>-</v>
      </c>
      <c r="T2719" s="64" t="s">
        <v>5325</v>
      </c>
      <c r="U2719" s="64" t="s">
        <v>5326</v>
      </c>
    </row>
    <row r="2720" spans="4:21">
      <c r="D2720" s="45" t="str">
        <f>IF(AND(行业估值!$B$39=$G2720,COUNTIF($G$2:$G$2552,$G2720)&gt;=1),COUNTIF($G$2:G2720,$G2720),"")</f>
        <v/>
      </c>
      <c r="E2720" s="65" t="str">
        <f t="shared" si="216"/>
        <v>600647.SH</v>
      </c>
      <c r="F2720" s="65" t="str">
        <f t="shared" si="217"/>
        <v>同达创业</v>
      </c>
      <c r="G2720" s="34" t="str">
        <f>IF(E2720="","",IF(行业估值!$C$5="申万行业",[1]!EM_S_INFO_INDUSTRY_SW2014(E2720,"1"),IF(行业估值!$C$5="证监会行业",[1]!EM_S_INFO_INDUSTRY_CSRC1(E2720,"1"),[1]!EM_S_INFO_INDUSTRY_EM2016(E2720,"1"))))</f>
        <v>房地产</v>
      </c>
      <c r="H2720" s="34" t="str">
        <f>IF(E2720="","",IF($H$1="上证50",[1]!EM_S_INFO_COMPINDEX(E2720,"000016"),"")&amp;IF($H$1="上证180",[1]!EM_S_INFO_COMPINDEX(E2720,"000010"),"")&amp;IF($H$1="沪深300",[1]!EM_S_INFO_COMPINDEX(E2720,"000300"),"")&amp;IF(AND($H$1="上证A股",RIGHT(E2720,2)="SH"),"是","")&amp;IF(AND($H$1="深证A股",RIGHT(E2720,2)="SZ"),"是","")&amp;IF(AND($H$1="创业板",LEFT(E2720,1)-3=0),"是","")&amp;IF(AND($H$1="全部A股",E2720&lt;&gt;0),"是","")&amp;IF(AND($H$1="中小板",LEFT(E2720,3)="002"),"是",""))</f>
        <v>是</v>
      </c>
      <c r="I2720" s="46">
        <f ca="1">IF(E2720="","",IF(OR([1]!EM_S_VAL_MV(E2720,deadline)="",[1]!EM_S_VAL_MV(E2720,deadline)="--",[1]!EM_S_VAL_MV(E2720,deadline)="null"),0,[1]!EM_S_VAL_MV(E2720,deadline)/100000000))</f>
        <v>18.784379250000001</v>
      </c>
      <c r="J2720" s="46">
        <f ca="1">IF(E2720="","",IF(RIGHT(LEFT($J$1,6),3)="TTM",[1]!EM_S_FA_PROFIT_TTM(E2720,LEFT(RIGHT($J$1,11),10),1)/100000000,[1]!EM_S_STM07_IS(E2720,61,LEFT(RIGHT($J$1,5),4)&amp;"-12-31",1)/100000000))</f>
        <v>-8.8267390399999993E-2</v>
      </c>
      <c r="K2720" s="36">
        <f t="shared" ca="1" si="213"/>
        <v>-212.81221938107737</v>
      </c>
      <c r="L2720" s="46">
        <f ca="1">IF(E2720="","",IF(ISERROR(IF(行业估值!$E$7="最新年报",[1]!EM_S_STM07_BS(E2720,140,LEFT(RIGHT($L$1,5),4)&amp;"-12-31",1)/100000000,[1]!EM_S_STM07_BS(E2720,140,LEFT(RIGHT($L$1,11),10),1)/100000000)),0,IF(行业估值!$E$7="最新年报",[1]!EM_S_STM07_BS(E2720,140,LEFT(RIGHT($L$1,5),4)&amp;"-12-31",1)/100000000,[1]!EM_S_STM07_BS(E2720,140,LEFT(RIGHT($L$1,11),10),1)/100000000)))</f>
        <v>2.8923079379000001</v>
      </c>
      <c r="M2720" s="36">
        <f t="shared" ca="1" si="214"/>
        <v>6.4945986573057146</v>
      </c>
      <c r="N2720" s="37" t="str">
        <f ca="1">IF(E2720="","",IF(ISERROR([1]!EM_S_EST_NETPROFIT(E2720,行业估值!$E$6,deadline)/100000000),"-",[1]!EM_S_EST_NETPROFIT(E2720,行业估值!$E$6,deadline)/100000000))</f>
        <v>-</v>
      </c>
      <c r="O2720" s="36" t="str">
        <f t="shared" ca="1" si="215"/>
        <v>-</v>
      </c>
      <c r="T2720" s="64" t="s">
        <v>5327</v>
      </c>
      <c r="U2720" s="64" t="s">
        <v>5328</v>
      </c>
    </row>
    <row r="2721" spans="4:21">
      <c r="D2721" s="45" t="str">
        <f>IF(AND(行业估值!$B$39=$G2721,COUNTIF($G$2:$G$2552,$G2721)&gt;=1),COUNTIF($G$2:G2721,$G2721),"")</f>
        <v/>
      </c>
      <c r="E2721" s="65" t="str">
        <f t="shared" si="216"/>
        <v>600648.SH</v>
      </c>
      <c r="F2721" s="65" t="str">
        <f t="shared" si="217"/>
        <v>外高桥</v>
      </c>
      <c r="G2721" s="34" t="str">
        <f>IF(E2721="","",IF(行业估值!$C$5="申万行业",[1]!EM_S_INFO_INDUSTRY_SW2014(E2721,"1"),IF(行业估值!$C$5="证监会行业",[1]!EM_S_INFO_INDUSTRY_CSRC1(E2721,"1"),[1]!EM_S_INFO_INDUSTRY_EM2016(E2721,"1"))))</f>
        <v>房地产</v>
      </c>
      <c r="H2721" s="34" t="str">
        <f>IF(E2721="","",IF($H$1="上证50",[1]!EM_S_INFO_COMPINDEX(E2721,"000016"),"")&amp;IF($H$1="上证180",[1]!EM_S_INFO_COMPINDEX(E2721,"000010"),"")&amp;IF($H$1="沪深300",[1]!EM_S_INFO_COMPINDEX(E2721,"000300"),"")&amp;IF(AND($H$1="上证A股",RIGHT(E2721,2)="SH"),"是","")&amp;IF(AND($H$1="深证A股",RIGHT(E2721,2)="SZ"),"是","")&amp;IF(AND($H$1="创业板",LEFT(E2721,1)-3=0),"是","")&amp;IF(AND($H$1="全部A股",E2721&lt;&gt;0),"是","")&amp;IF(AND($H$1="中小板",LEFT(E2721,3)="002"),"是",""))</f>
        <v>是</v>
      </c>
      <c r="I2721" s="46">
        <f ca="1">IF(E2721="","",IF(OR([1]!EM_S_VAL_MV(E2721,deadline)="",[1]!EM_S_VAL_MV(E2721,deadline)="--",[1]!EM_S_VAL_MV(E2721,deadline)="null"),0,[1]!EM_S_VAL_MV(E2721,deadline)/100000000))</f>
        <v>189.603303708</v>
      </c>
      <c r="J2721" s="46">
        <f ca="1">IF(E2721="","",IF(RIGHT(LEFT($J$1,6),3)="TTM",[1]!EM_S_FA_PROFIT_TTM(E2721,LEFT(RIGHT($J$1,11),10),1)/100000000,[1]!EM_S_STM07_IS(E2721,61,LEFT(RIGHT($J$1,5),4)&amp;"-12-31",1)/100000000))</f>
        <v>9.6659183671999998</v>
      </c>
      <c r="K2721" s="36">
        <f t="shared" ca="1" si="213"/>
        <v>19.615653319750084</v>
      </c>
      <c r="L2721" s="46">
        <f ca="1">IF(E2721="","",IF(ISERROR(IF(行业估值!$E$7="最新年报",[1]!EM_S_STM07_BS(E2721,140,LEFT(RIGHT($L$1,5),4)&amp;"-12-31",1)/100000000,[1]!EM_S_STM07_BS(E2721,140,LEFT(RIGHT($L$1,11),10),1)/100000000)),0,IF(行业估值!$E$7="最新年报",[1]!EM_S_STM07_BS(E2721,140,LEFT(RIGHT($L$1,5),4)&amp;"-12-31",1)/100000000,[1]!EM_S_STM07_BS(E2721,140,LEFT(RIGHT($L$1,11),10),1)/100000000)))</f>
        <v>106.7962074909</v>
      </c>
      <c r="M2721" s="36">
        <f t="shared" ca="1" si="214"/>
        <v>1.7753748767170023</v>
      </c>
      <c r="N2721" s="37" t="str">
        <f ca="1">IF(E2721="","",IF(ISERROR([1]!EM_S_EST_NETPROFIT(E2721,行业估值!$E$6,deadline)/100000000),"-",[1]!EM_S_EST_NETPROFIT(E2721,行业估值!$E$6,deadline)/100000000))</f>
        <v>-</v>
      </c>
      <c r="O2721" s="36" t="str">
        <f t="shared" ca="1" si="215"/>
        <v>-</v>
      </c>
      <c r="T2721" s="64" t="s">
        <v>5329</v>
      </c>
      <c r="U2721" s="64" t="s">
        <v>5330</v>
      </c>
    </row>
    <row r="2722" spans="4:21">
      <c r="D2722" s="45" t="str">
        <f>IF(AND(行业估值!$B$39=$G2722,COUNTIF($G$2:$G$2552,$G2722)&gt;=1),COUNTIF($G$2:G2722,$G2722),"")</f>
        <v/>
      </c>
      <c r="E2722" s="65" t="str">
        <f t="shared" si="216"/>
        <v>600649.SH</v>
      </c>
      <c r="F2722" s="65" t="str">
        <f t="shared" si="217"/>
        <v>城投控股</v>
      </c>
      <c r="G2722" s="34" t="str">
        <f>IF(E2722="","",IF(行业估值!$C$5="申万行业",[1]!EM_S_INFO_INDUSTRY_SW2014(E2722,"1"),IF(行业估值!$C$5="证监会行业",[1]!EM_S_INFO_INDUSTRY_CSRC1(E2722,"1"),[1]!EM_S_INFO_INDUSTRY_EM2016(E2722,"1"))))</f>
        <v>房地产</v>
      </c>
      <c r="H2722" s="34" t="str">
        <f>IF(E2722="","",IF($H$1="上证50",[1]!EM_S_INFO_COMPINDEX(E2722,"000016"),"")&amp;IF($H$1="上证180",[1]!EM_S_INFO_COMPINDEX(E2722,"000010"),"")&amp;IF($H$1="沪深300",[1]!EM_S_INFO_COMPINDEX(E2722,"000300"),"")&amp;IF(AND($H$1="上证A股",RIGHT(E2722,2)="SH"),"是","")&amp;IF(AND($H$1="深证A股",RIGHT(E2722,2)="SZ"),"是","")&amp;IF(AND($H$1="创业板",LEFT(E2722,1)-3=0),"是","")&amp;IF(AND($H$1="全部A股",E2722&lt;&gt;0),"是","")&amp;IF(AND($H$1="中小板",LEFT(E2722,3)="002"),"是",""))</f>
        <v>是</v>
      </c>
      <c r="I2722" s="46">
        <f ca="1">IF(E2722="","",IF(OR([1]!EM_S_VAL_MV(E2722,deadline)="",[1]!EM_S_VAL_MV(E2722,deadline)="--",[1]!EM_S_VAL_MV(E2722,deadline)="null"),0,[1]!EM_S_VAL_MV(E2722,deadline)/100000000))</f>
        <v>139.12665987</v>
      </c>
      <c r="J2722" s="46">
        <f ca="1">IF(E2722="","",IF(RIGHT(LEFT($J$1,6),3)="TTM",[1]!EM_S_FA_PROFIT_TTM(E2722,LEFT(RIGHT($J$1,11),10),1)/100000000,[1]!EM_S_STM07_IS(E2722,61,LEFT(RIGHT($J$1,5),4)&amp;"-12-31",1)/100000000))</f>
        <v>7.1216214602000001</v>
      </c>
      <c r="K2722" s="36">
        <f t="shared" ca="1" si="213"/>
        <v>19.535812265159741</v>
      </c>
      <c r="L2722" s="46">
        <f ca="1">IF(E2722="","",IF(ISERROR(IF(行业估值!$E$7="最新年报",[1]!EM_S_STM07_BS(E2722,140,LEFT(RIGHT($L$1,5),4)&amp;"-12-31",1)/100000000,[1]!EM_S_STM07_BS(E2722,140,LEFT(RIGHT($L$1,11),10),1)/100000000)),0,IF(行业估值!$E$7="最新年报",[1]!EM_S_STM07_BS(E2722,140,LEFT(RIGHT($L$1,5),4)&amp;"-12-31",1)/100000000,[1]!EM_S_STM07_BS(E2722,140,LEFT(RIGHT($L$1,11),10),1)/100000000)))</f>
        <v>191.87948363779998</v>
      </c>
      <c r="M2722" s="36">
        <f t="shared" ca="1" si="214"/>
        <v>0.72507314087118091</v>
      </c>
      <c r="N2722" s="37">
        <f ca="1">IF(E2722="","",IF(ISERROR([1]!EM_S_EST_NETPROFIT(E2722,行业估值!$E$6,deadline)/100000000),"-",[1]!EM_S_EST_NETPROFIT(E2722,行业估值!$E$6,deadline)/100000000))</f>
        <v>15.4878</v>
      </c>
      <c r="O2722" s="36">
        <f t="shared" ca="1" si="215"/>
        <v>8.9829840177429983</v>
      </c>
      <c r="T2722" s="64" t="s">
        <v>5331</v>
      </c>
      <c r="U2722" s="64" t="s">
        <v>5332</v>
      </c>
    </row>
    <row r="2723" spans="4:21">
      <c r="D2723" s="45" t="str">
        <f>IF(AND(行业估值!$B$39=$G2723,COUNTIF($G$2:$G$2552,$G2723)&gt;=1),COUNTIF($G$2:G2723,$G2723),"")</f>
        <v/>
      </c>
      <c r="E2723" s="65" t="str">
        <f t="shared" si="216"/>
        <v>600650.SH</v>
      </c>
      <c r="F2723" s="65" t="str">
        <f t="shared" si="217"/>
        <v>锦江投资</v>
      </c>
      <c r="G2723" s="34" t="str">
        <f>IF(E2723="","",IF(行业估值!$C$5="申万行业",[1]!EM_S_INFO_INDUSTRY_SW2014(E2723,"1"),IF(行业估值!$C$5="证监会行业",[1]!EM_S_INFO_INDUSTRY_CSRC1(E2723,"1"),[1]!EM_S_INFO_INDUSTRY_EM2016(E2723,"1"))))</f>
        <v>交通运输</v>
      </c>
      <c r="H2723" s="34" t="str">
        <f>IF(E2723="","",IF($H$1="上证50",[1]!EM_S_INFO_COMPINDEX(E2723,"000016"),"")&amp;IF($H$1="上证180",[1]!EM_S_INFO_COMPINDEX(E2723,"000010"),"")&amp;IF($H$1="沪深300",[1]!EM_S_INFO_COMPINDEX(E2723,"000300"),"")&amp;IF(AND($H$1="上证A股",RIGHT(E2723,2)="SH"),"是","")&amp;IF(AND($H$1="深证A股",RIGHT(E2723,2)="SZ"),"是","")&amp;IF(AND($H$1="创业板",LEFT(E2723,1)-3=0),"是","")&amp;IF(AND($H$1="全部A股",E2723&lt;&gt;0),"是","")&amp;IF(AND($H$1="中小板",LEFT(E2723,3)="002"),"是",""))</f>
        <v>是</v>
      </c>
      <c r="I2723" s="46">
        <f ca="1">IF(E2723="","",IF(OR([1]!EM_S_VAL_MV(E2723,deadline)="",[1]!EM_S_VAL_MV(E2723,deadline)="--",[1]!EM_S_VAL_MV(E2723,deadline)="null"),0,[1]!EM_S_VAL_MV(E2723,deadline)/100000000))</f>
        <v>54.057790486000002</v>
      </c>
      <c r="J2723" s="46">
        <f ca="1">IF(E2723="","",IF(RIGHT(LEFT($J$1,6),3)="TTM",[1]!EM_S_FA_PROFIT_TTM(E2723,LEFT(RIGHT($J$1,11),10),1)/100000000,[1]!EM_S_STM07_IS(E2723,61,LEFT(RIGHT($J$1,5),4)&amp;"-12-31",1)/100000000))</f>
        <v>3.1924629647000002</v>
      </c>
      <c r="K2723" s="36">
        <f t="shared" ca="1" si="213"/>
        <v>16.932942083818311</v>
      </c>
      <c r="L2723" s="46">
        <f ca="1">IF(E2723="","",IF(ISERROR(IF(行业估值!$E$7="最新年报",[1]!EM_S_STM07_BS(E2723,140,LEFT(RIGHT($L$1,5),4)&amp;"-12-31",1)/100000000,[1]!EM_S_STM07_BS(E2723,140,LEFT(RIGHT($L$1,11),10),1)/100000000)),0,IF(行业估值!$E$7="最新年报",[1]!EM_S_STM07_BS(E2723,140,LEFT(RIGHT($L$1,5),4)&amp;"-12-31",1)/100000000,[1]!EM_S_STM07_BS(E2723,140,LEFT(RIGHT($L$1,11),10),1)/100000000)))</f>
        <v>34.068433864299998</v>
      </c>
      <c r="M2723" s="36">
        <f t="shared" ca="1" si="214"/>
        <v>1.586741283773736</v>
      </c>
      <c r="N2723" s="37" t="str">
        <f ca="1">IF(E2723="","",IF(ISERROR([1]!EM_S_EST_NETPROFIT(E2723,行业估值!$E$6,deadline)/100000000),"-",[1]!EM_S_EST_NETPROFIT(E2723,行业估值!$E$6,deadline)/100000000))</f>
        <v>-</v>
      </c>
      <c r="O2723" s="36" t="str">
        <f t="shared" ca="1" si="215"/>
        <v>-</v>
      </c>
      <c r="T2723" s="64" t="s">
        <v>5333</v>
      </c>
      <c r="U2723" s="64" t="s">
        <v>5334</v>
      </c>
    </row>
    <row r="2724" spans="4:21">
      <c r="D2724" s="45" t="str">
        <f>IF(AND(行业估值!$B$39=$G2724,COUNTIF($G$2:$G$2552,$G2724)&gt;=1),COUNTIF($G$2:G2724,$G2724),"")</f>
        <v/>
      </c>
      <c r="E2724" s="65" t="str">
        <f t="shared" si="216"/>
        <v>600651.SH</v>
      </c>
      <c r="F2724" s="65" t="str">
        <f t="shared" si="217"/>
        <v>飞乐音响</v>
      </c>
      <c r="G2724" s="34" t="str">
        <f>IF(E2724="","",IF(行业估值!$C$5="申万行业",[1]!EM_S_INFO_INDUSTRY_SW2014(E2724,"1"),IF(行业估值!$C$5="证监会行业",[1]!EM_S_INFO_INDUSTRY_CSRC1(E2724,"1"),[1]!EM_S_INFO_INDUSTRY_EM2016(E2724,"1"))))</f>
        <v>家电</v>
      </c>
      <c r="H2724" s="34" t="str">
        <f>IF(E2724="","",IF($H$1="上证50",[1]!EM_S_INFO_COMPINDEX(E2724,"000016"),"")&amp;IF($H$1="上证180",[1]!EM_S_INFO_COMPINDEX(E2724,"000010"),"")&amp;IF($H$1="沪深300",[1]!EM_S_INFO_COMPINDEX(E2724,"000300"),"")&amp;IF(AND($H$1="上证A股",RIGHT(E2724,2)="SH"),"是","")&amp;IF(AND($H$1="深证A股",RIGHT(E2724,2)="SZ"),"是","")&amp;IF(AND($H$1="创业板",LEFT(E2724,1)-3=0),"是","")&amp;IF(AND($H$1="全部A股",E2724&lt;&gt;0),"是","")&amp;IF(AND($H$1="中小板",LEFT(E2724,3)="002"),"是",""))</f>
        <v>是</v>
      </c>
      <c r="I2724" s="46">
        <f ca="1">IF(E2724="","",IF(OR([1]!EM_S_VAL_MV(E2724,deadline)="",[1]!EM_S_VAL_MV(E2724,deadline)="--",[1]!EM_S_VAL_MV(E2724,deadline)="null"),0,[1]!EM_S_VAL_MV(E2724,deadline)/100000000))</f>
        <v>41.6748060846</v>
      </c>
      <c r="J2724" s="46">
        <f ca="1">IF(E2724="","",IF(RIGHT(LEFT($J$1,6),3)="TTM",[1]!EM_S_FA_PROFIT_TTM(E2724,LEFT(RIGHT($J$1,11),10),1)/100000000,[1]!EM_S_STM07_IS(E2724,61,LEFT(RIGHT($J$1,5),4)&amp;"-12-31",1)/100000000))</f>
        <v>-32.370083944800001</v>
      </c>
      <c r="K2724" s="36">
        <f t="shared" ca="1" si="213"/>
        <v>-1.2874481930805968</v>
      </c>
      <c r="L2724" s="46">
        <f ca="1">IF(E2724="","",IF(ISERROR(IF(行业估值!$E$7="最新年报",[1]!EM_S_STM07_BS(E2724,140,LEFT(RIGHT($L$1,5),4)&amp;"-12-31",1)/100000000,[1]!EM_S_STM07_BS(E2724,140,LEFT(RIGHT($L$1,11),10),1)/100000000)),0,IF(行业估值!$E$7="最新年报",[1]!EM_S_STM07_BS(E2724,140,LEFT(RIGHT($L$1,5),4)&amp;"-12-31",1)/100000000,[1]!EM_S_STM07_BS(E2724,140,LEFT(RIGHT($L$1,11),10),1)/100000000)))</f>
        <v>-6.413331414</v>
      </c>
      <c r="M2724" s="36">
        <f t="shared" ca="1" si="214"/>
        <v>-6.4981525816092809</v>
      </c>
      <c r="N2724" s="37" t="str">
        <f ca="1">IF(E2724="","",IF(ISERROR([1]!EM_S_EST_NETPROFIT(E2724,行业估值!$E$6,deadline)/100000000),"-",[1]!EM_S_EST_NETPROFIT(E2724,行业估值!$E$6,deadline)/100000000))</f>
        <v>-</v>
      </c>
      <c r="O2724" s="36" t="str">
        <f t="shared" ca="1" si="215"/>
        <v>-</v>
      </c>
      <c r="T2724" s="64" t="s">
        <v>5335</v>
      </c>
      <c r="U2724" s="64" t="s">
        <v>5336</v>
      </c>
    </row>
    <row r="2725" spans="4:21">
      <c r="D2725" s="45" t="str">
        <f>IF(AND(行业估值!$B$39=$G2725,COUNTIF($G$2:$G$2552,$G2725)&gt;=1),COUNTIF($G$2:G2725,$G2725),"")</f>
        <v/>
      </c>
      <c r="E2725" s="65" t="str">
        <f t="shared" si="216"/>
        <v>600652.SH</v>
      </c>
      <c r="F2725" s="65" t="str">
        <f t="shared" si="217"/>
        <v>*ST游久</v>
      </c>
      <c r="G2725" s="34" t="str">
        <f>IF(E2725="","",IF(行业估值!$C$5="申万行业",[1]!EM_S_INFO_INDUSTRY_SW2014(E2725,"1"),IF(行业估值!$C$5="证监会行业",[1]!EM_S_INFO_INDUSTRY_CSRC1(E2725,"1"),[1]!EM_S_INFO_INDUSTRY_EM2016(E2725,"1"))))</f>
        <v>互联网</v>
      </c>
      <c r="H2725" s="34" t="str">
        <f>IF(E2725="","",IF($H$1="上证50",[1]!EM_S_INFO_COMPINDEX(E2725,"000016"),"")&amp;IF($H$1="上证180",[1]!EM_S_INFO_COMPINDEX(E2725,"000010"),"")&amp;IF($H$1="沪深300",[1]!EM_S_INFO_COMPINDEX(E2725,"000300"),"")&amp;IF(AND($H$1="上证A股",RIGHT(E2725,2)="SH"),"是","")&amp;IF(AND($H$1="深证A股",RIGHT(E2725,2)="SZ"),"是","")&amp;IF(AND($H$1="创业板",LEFT(E2725,1)-3=0),"是","")&amp;IF(AND($H$1="全部A股",E2725&lt;&gt;0),"是","")&amp;IF(AND($H$1="中小板",LEFT(E2725,3)="002"),"是",""))</f>
        <v>是</v>
      </c>
      <c r="I2725" s="46">
        <f ca="1">IF(E2725="","",IF(OR([1]!EM_S_VAL_MV(E2725,deadline)="",[1]!EM_S_VAL_MV(E2725,deadline)="--",[1]!EM_S_VAL_MV(E2725,deadline)="null"),0,[1]!EM_S_VAL_MV(E2725,deadline)/100000000))</f>
        <v>15.5715554126</v>
      </c>
      <c r="J2725" s="46">
        <f ca="1">IF(E2725="","",IF(RIGHT(LEFT($J$1,6),3)="TTM",[1]!EM_S_FA_PROFIT_TTM(E2725,LEFT(RIGHT($J$1,11),10),1)/100000000,[1]!EM_S_STM07_IS(E2725,61,LEFT(RIGHT($J$1,5),4)&amp;"-12-31",1)/100000000))</f>
        <v>-9.2125052792000002</v>
      </c>
      <c r="K2725" s="36">
        <f t="shared" ref="K2725:K2788" ca="1" si="218">IF(E2725="","",IF(OR(I2725=0,J2725=0),"-",I2725/J2725))</f>
        <v>-1.6902628482349387</v>
      </c>
      <c r="L2725" s="46">
        <f ca="1">IF(E2725="","",IF(ISERROR(IF(行业估值!$E$7="最新年报",[1]!EM_S_STM07_BS(E2725,140,LEFT(RIGHT($L$1,5),4)&amp;"-12-31",1)/100000000,[1]!EM_S_STM07_BS(E2725,140,LEFT(RIGHT($L$1,11),10),1)/100000000)),0,IF(行业估值!$E$7="最新年报",[1]!EM_S_STM07_BS(E2725,140,LEFT(RIGHT($L$1,5),4)&amp;"-12-31",1)/100000000,[1]!EM_S_STM07_BS(E2725,140,LEFT(RIGHT($L$1,11),10),1)/100000000)))</f>
        <v>16.8902546819</v>
      </c>
      <c r="M2725" s="36">
        <f t="shared" ref="M2725:M2788" ca="1" si="219">IF(E2725="","",IF(OR(I2725=0,L2725=0),"-",I2725/L2725))</f>
        <v>0.92192543604963229</v>
      </c>
      <c r="N2725" s="37" t="str">
        <f ca="1">IF(E2725="","",IF(ISERROR([1]!EM_S_EST_NETPROFIT(E2725,行业估值!$E$6,deadline)/100000000),"-",[1]!EM_S_EST_NETPROFIT(E2725,行业估值!$E$6,deadline)/100000000))</f>
        <v>-</v>
      </c>
      <c r="O2725" s="36" t="str">
        <f t="shared" ref="O2725:O2788" ca="1" si="220">IF(E2725="","",IF(ISERROR(IF(OR(I2725=0,N2725=0),"-",I2725/N2725)),"-",IF(OR(I2725=0,N2725=0),"-",I2725/N2725)))</f>
        <v>-</v>
      </c>
      <c r="T2725" s="64" t="s">
        <v>7387</v>
      </c>
      <c r="U2725" s="64" t="s">
        <v>5337</v>
      </c>
    </row>
    <row r="2726" spans="4:21">
      <c r="D2726" s="45" t="str">
        <f>IF(AND(行业估值!$B$39=$G2726,COUNTIF($G$2:$G$2552,$G2726)&gt;=1),COUNTIF($G$2:G2726,$G2726),"")</f>
        <v/>
      </c>
      <c r="E2726" s="65" t="str">
        <f t="shared" si="216"/>
        <v>600653.SH</v>
      </c>
      <c r="F2726" s="65" t="str">
        <f t="shared" si="217"/>
        <v>申华控股</v>
      </c>
      <c r="G2726" s="34" t="str">
        <f>IF(E2726="","",IF(行业估值!$C$5="申万行业",[1]!EM_S_INFO_INDUSTRY_SW2014(E2726,"1"),IF(行业估值!$C$5="证监会行业",[1]!EM_S_INFO_INDUSTRY_CSRC1(E2726,"1"),[1]!EM_S_INFO_INDUSTRY_EM2016(E2726,"1"))))</f>
        <v>交运设备</v>
      </c>
      <c r="H2726" s="34" t="str">
        <f>IF(E2726="","",IF($H$1="上证50",[1]!EM_S_INFO_COMPINDEX(E2726,"000016"),"")&amp;IF($H$1="上证180",[1]!EM_S_INFO_COMPINDEX(E2726,"000010"),"")&amp;IF($H$1="沪深300",[1]!EM_S_INFO_COMPINDEX(E2726,"000300"),"")&amp;IF(AND($H$1="上证A股",RIGHT(E2726,2)="SH"),"是","")&amp;IF(AND($H$1="深证A股",RIGHT(E2726,2)="SZ"),"是","")&amp;IF(AND($H$1="创业板",LEFT(E2726,1)-3=0),"是","")&amp;IF(AND($H$1="全部A股",E2726&lt;&gt;0),"是","")&amp;IF(AND($H$1="中小板",LEFT(E2726,3)="002"),"是",""))</f>
        <v>是</v>
      </c>
      <c r="I2726" s="46">
        <f ca="1">IF(E2726="","",IF(OR([1]!EM_S_VAL_MV(E2726,deadline)="",[1]!EM_S_VAL_MV(E2726,deadline)="--",[1]!EM_S_VAL_MV(E2726,deadline)="null"),0,[1]!EM_S_VAL_MV(E2726,deadline)/100000000))</f>
        <v>39.9007964985</v>
      </c>
      <c r="J2726" s="46">
        <f ca="1">IF(E2726="","",IF(RIGHT(LEFT($J$1,6),3)="TTM",[1]!EM_S_FA_PROFIT_TTM(E2726,LEFT(RIGHT($J$1,11),10),1)/100000000,[1]!EM_S_STM07_IS(E2726,61,LEFT(RIGHT($J$1,5),4)&amp;"-12-31",1)/100000000))</f>
        <v>4.5890322515999999</v>
      </c>
      <c r="K2726" s="36">
        <f t="shared" ca="1" si="218"/>
        <v>8.6948171882183427</v>
      </c>
      <c r="L2726" s="46">
        <f ca="1">IF(E2726="","",IF(ISERROR(IF(行业估值!$E$7="最新年报",[1]!EM_S_STM07_BS(E2726,140,LEFT(RIGHT($L$1,5),4)&amp;"-12-31",1)/100000000,[1]!EM_S_STM07_BS(E2726,140,LEFT(RIGHT($L$1,11),10),1)/100000000)),0,IF(行业估值!$E$7="最新年报",[1]!EM_S_STM07_BS(E2726,140,LEFT(RIGHT($L$1,5),4)&amp;"-12-31",1)/100000000,[1]!EM_S_STM07_BS(E2726,140,LEFT(RIGHT($L$1,11),10),1)/100000000)))</f>
        <v>21.2515444201</v>
      </c>
      <c r="M2726" s="36">
        <f t="shared" ca="1" si="219"/>
        <v>1.8775480835529903</v>
      </c>
      <c r="N2726" s="37" t="str">
        <f ca="1">IF(E2726="","",IF(ISERROR([1]!EM_S_EST_NETPROFIT(E2726,行业估值!$E$6,deadline)/100000000),"-",[1]!EM_S_EST_NETPROFIT(E2726,行业估值!$E$6,deadline)/100000000))</f>
        <v>-</v>
      </c>
      <c r="O2726" s="36" t="str">
        <f t="shared" ca="1" si="220"/>
        <v>-</v>
      </c>
      <c r="T2726" s="64" t="s">
        <v>5338</v>
      </c>
      <c r="U2726" s="64" t="s">
        <v>5339</v>
      </c>
    </row>
    <row r="2727" spans="4:21">
      <c r="D2727" s="45" t="str">
        <f>IF(AND(行业估值!$B$39=$G2727,COUNTIF($G$2:$G$2552,$G2727)&gt;=1),COUNTIF($G$2:G2727,$G2727),"")</f>
        <v/>
      </c>
      <c r="E2727" s="65" t="str">
        <f t="shared" si="216"/>
        <v>600654.SH</v>
      </c>
      <c r="F2727" s="65" t="str">
        <f t="shared" si="217"/>
        <v>*ST中安</v>
      </c>
      <c r="G2727" s="34" t="str">
        <f>IF(E2727="","",IF(行业估值!$C$5="申万行业",[1]!EM_S_INFO_INDUSTRY_SW2014(E2727,"1"),IF(行业估值!$C$5="证监会行业",[1]!EM_S_INFO_INDUSTRY_CSRC1(E2727,"1"),[1]!EM_S_INFO_INDUSTRY_EM2016(E2727,"1"))))</f>
        <v>信息技术</v>
      </c>
      <c r="H2727" s="34" t="str">
        <f>IF(E2727="","",IF($H$1="上证50",[1]!EM_S_INFO_COMPINDEX(E2727,"000016"),"")&amp;IF($H$1="上证180",[1]!EM_S_INFO_COMPINDEX(E2727,"000010"),"")&amp;IF($H$1="沪深300",[1]!EM_S_INFO_COMPINDEX(E2727,"000300"),"")&amp;IF(AND($H$1="上证A股",RIGHT(E2727,2)="SH"),"是","")&amp;IF(AND($H$1="深证A股",RIGHT(E2727,2)="SZ"),"是","")&amp;IF(AND($H$1="创业板",LEFT(E2727,1)-3=0),"是","")&amp;IF(AND($H$1="全部A股",E2727&lt;&gt;0),"是","")&amp;IF(AND($H$1="中小板",LEFT(E2727,3)="002"),"是",""))</f>
        <v>是</v>
      </c>
      <c r="I2727" s="46">
        <f ca="1">IF(E2727="","",IF(OR([1]!EM_S_VAL_MV(E2727,deadline)="",[1]!EM_S_VAL_MV(E2727,deadline)="--",[1]!EM_S_VAL_MV(E2727,deadline)="null"),0,[1]!EM_S_VAL_MV(E2727,deadline)/100000000))</f>
        <v>19.373616979200001</v>
      </c>
      <c r="J2727" s="46">
        <f ca="1">IF(E2727="","",IF(RIGHT(LEFT($J$1,6),3)="TTM",[1]!EM_S_FA_PROFIT_TTM(E2727,LEFT(RIGHT($J$1,11),10),1)/100000000,[1]!EM_S_STM07_IS(E2727,61,LEFT(RIGHT($J$1,5),4)&amp;"-12-31",1)/100000000))</f>
        <v>-21.633873173800001</v>
      </c>
      <c r="K2727" s="36">
        <f t="shared" ca="1" si="218"/>
        <v>-0.89552235161767912</v>
      </c>
      <c r="L2727" s="46">
        <f ca="1">IF(E2727="","",IF(ISERROR(IF(行业估值!$E$7="最新年报",[1]!EM_S_STM07_BS(E2727,140,LEFT(RIGHT($L$1,5),4)&amp;"-12-31",1)/100000000,[1]!EM_S_STM07_BS(E2727,140,LEFT(RIGHT($L$1,11),10),1)/100000000)),0,IF(行业估值!$E$7="最新年报",[1]!EM_S_STM07_BS(E2727,140,LEFT(RIGHT($L$1,5),4)&amp;"-12-31",1)/100000000,[1]!EM_S_STM07_BS(E2727,140,LEFT(RIGHT($L$1,11),10),1)/100000000)))</f>
        <v>-0.96947183879999999</v>
      </c>
      <c r="M2727" s="36">
        <f t="shared" ca="1" si="219"/>
        <v>-19.983682046072033</v>
      </c>
      <c r="N2727" s="37" t="str">
        <f ca="1">IF(E2727="","",IF(ISERROR([1]!EM_S_EST_NETPROFIT(E2727,行业估值!$E$6,deadline)/100000000),"-",[1]!EM_S_EST_NETPROFIT(E2727,行业估值!$E$6,deadline)/100000000))</f>
        <v>-</v>
      </c>
      <c r="O2727" s="36" t="str">
        <f t="shared" ca="1" si="220"/>
        <v>-</v>
      </c>
      <c r="T2727" s="64" t="s">
        <v>7388</v>
      </c>
      <c r="U2727" s="64" t="s">
        <v>5340</v>
      </c>
    </row>
    <row r="2728" spans="4:21">
      <c r="D2728" s="45" t="str">
        <f>IF(AND(行业估值!$B$39=$G2728,COUNTIF($G$2:$G$2552,$G2728)&gt;=1),COUNTIF($G$2:G2728,$G2728),"")</f>
        <v/>
      </c>
      <c r="E2728" s="65" t="str">
        <f t="shared" si="216"/>
        <v>600655.SH</v>
      </c>
      <c r="F2728" s="65" t="str">
        <f t="shared" si="217"/>
        <v>豫园股份</v>
      </c>
      <c r="G2728" s="34" t="str">
        <f>IF(E2728="","",IF(行业估值!$C$5="申万行业",[1]!EM_S_INFO_INDUSTRY_SW2014(E2728,"1"),IF(行业估值!$C$5="证监会行业",[1]!EM_S_INFO_INDUSTRY_CSRC1(E2728,"1"),[1]!EM_S_INFO_INDUSTRY_EM2016(E2728,"1"))))</f>
        <v>商贸零售</v>
      </c>
      <c r="H2728" s="34" t="str">
        <f>IF(E2728="","",IF($H$1="上证50",[1]!EM_S_INFO_COMPINDEX(E2728,"000016"),"")&amp;IF($H$1="上证180",[1]!EM_S_INFO_COMPINDEX(E2728,"000010"),"")&amp;IF($H$1="沪深300",[1]!EM_S_INFO_COMPINDEX(E2728,"000300"),"")&amp;IF(AND($H$1="上证A股",RIGHT(E2728,2)="SH"),"是","")&amp;IF(AND($H$1="深证A股",RIGHT(E2728,2)="SZ"),"是","")&amp;IF(AND($H$1="创业板",LEFT(E2728,1)-3=0),"是","")&amp;IF(AND($H$1="全部A股",E2728&lt;&gt;0),"是","")&amp;IF(AND($H$1="中小板",LEFT(E2728,3)="002"),"是",""))</f>
        <v>是</v>
      </c>
      <c r="I2728" s="46">
        <f ca="1">IF(E2728="","",IF(OR([1]!EM_S_VAL_MV(E2728,deadline)="",[1]!EM_S_VAL_MV(E2728,deadline)="--",[1]!EM_S_VAL_MV(E2728,deadline)="null"),0,[1]!EM_S_VAL_MV(E2728,deadline)/100000000))</f>
        <v>296.10076445319999</v>
      </c>
      <c r="J2728" s="46">
        <f ca="1">IF(E2728="","",IF(RIGHT(LEFT($J$1,6),3)="TTM",[1]!EM_S_FA_PROFIT_TTM(E2728,LEFT(RIGHT($J$1,11),10),1)/100000000,[1]!EM_S_STM07_IS(E2728,61,LEFT(RIGHT($J$1,5),4)&amp;"-12-31",1)/100000000))</f>
        <v>38.039161421799996</v>
      </c>
      <c r="K2728" s="36">
        <f t="shared" ca="1" si="218"/>
        <v>7.7841033657357803</v>
      </c>
      <c r="L2728" s="46">
        <f ca="1">IF(E2728="","",IF(ISERROR(IF(行业估值!$E$7="最新年报",[1]!EM_S_STM07_BS(E2728,140,LEFT(RIGHT($L$1,5),4)&amp;"-12-31",1)/100000000,[1]!EM_S_STM07_BS(E2728,140,LEFT(RIGHT($L$1,11),10),1)/100000000)),0,IF(行业估值!$E$7="最新年报",[1]!EM_S_STM07_BS(E2728,140,LEFT(RIGHT($L$1,5),4)&amp;"-12-31",1)/100000000,[1]!EM_S_STM07_BS(E2728,140,LEFT(RIGHT($L$1,11),10),1)/100000000)))</f>
        <v>295.38769157180002</v>
      </c>
      <c r="M2728" s="36">
        <f t="shared" ca="1" si="219"/>
        <v>1.0024140236771735</v>
      </c>
      <c r="N2728" s="37">
        <f ca="1">IF(E2728="","",IF(ISERROR([1]!EM_S_EST_NETPROFIT(E2728,行业估值!$E$6,deadline)/100000000),"-",[1]!EM_S_EST_NETPROFIT(E2728,行业估值!$E$6,deadline)/100000000))</f>
        <v>34.143322222222217</v>
      </c>
      <c r="O2728" s="36">
        <f t="shared" ca="1" si="220"/>
        <v>8.6722891968750044</v>
      </c>
      <c r="T2728" s="64" t="s">
        <v>5341</v>
      </c>
      <c r="U2728" s="64" t="s">
        <v>5342</v>
      </c>
    </row>
    <row r="2729" spans="4:21">
      <c r="D2729" s="45" t="str">
        <f>IF(AND(行业估值!$B$39=$G2729,COUNTIF($G$2:$G$2552,$G2729)&gt;=1),COUNTIF($G$2:G2729,$G2729),"")</f>
        <v/>
      </c>
      <c r="E2729" s="65" t="str">
        <f t="shared" si="216"/>
        <v>600657.SH</v>
      </c>
      <c r="F2729" s="65" t="str">
        <f t="shared" si="217"/>
        <v>信达地产</v>
      </c>
      <c r="G2729" s="34" t="str">
        <f>IF(E2729="","",IF(行业估值!$C$5="申万行业",[1]!EM_S_INFO_INDUSTRY_SW2014(E2729,"1"),IF(行业估值!$C$5="证监会行业",[1]!EM_S_INFO_INDUSTRY_CSRC1(E2729,"1"),[1]!EM_S_INFO_INDUSTRY_EM2016(E2729,"1"))))</f>
        <v>房地产</v>
      </c>
      <c r="H2729" s="34" t="str">
        <f>IF(E2729="","",IF($H$1="上证50",[1]!EM_S_INFO_COMPINDEX(E2729,"000016"),"")&amp;IF($H$1="上证180",[1]!EM_S_INFO_COMPINDEX(E2729,"000010"),"")&amp;IF($H$1="沪深300",[1]!EM_S_INFO_COMPINDEX(E2729,"000300"),"")&amp;IF(AND($H$1="上证A股",RIGHT(E2729,2)="SH"),"是","")&amp;IF(AND($H$1="深证A股",RIGHT(E2729,2)="SZ"),"是","")&amp;IF(AND($H$1="创业板",LEFT(E2729,1)-3=0),"是","")&amp;IF(AND($H$1="全部A股",E2729&lt;&gt;0),"是","")&amp;IF(AND($H$1="中小板",LEFT(E2729,3)="002"),"是",""))</f>
        <v>是</v>
      </c>
      <c r="I2729" s="46">
        <f ca="1">IF(E2729="","",IF(OR([1]!EM_S_VAL_MV(E2729,deadline)="",[1]!EM_S_VAL_MV(E2729,deadline)="--",[1]!EM_S_VAL_MV(E2729,deadline)="null"),0,[1]!EM_S_VAL_MV(E2729,deadline)/100000000))</f>
        <v>104.949132296</v>
      </c>
      <c r="J2729" s="46">
        <f ca="1">IF(E2729="","",IF(RIGHT(LEFT($J$1,6),3)="TTM",[1]!EM_S_FA_PROFIT_TTM(E2729,LEFT(RIGHT($J$1,11),10),1)/100000000,[1]!EM_S_STM07_IS(E2729,61,LEFT(RIGHT($J$1,5),4)&amp;"-12-31",1)/100000000))</f>
        <v>22.132515134699997</v>
      </c>
      <c r="K2729" s="36">
        <f t="shared" ca="1" si="218"/>
        <v>4.7418529551328632</v>
      </c>
      <c r="L2729" s="46">
        <f ca="1">IF(E2729="","",IF(ISERROR(IF(行业估值!$E$7="最新年报",[1]!EM_S_STM07_BS(E2729,140,LEFT(RIGHT($L$1,5),4)&amp;"-12-31",1)/100000000,[1]!EM_S_STM07_BS(E2729,140,LEFT(RIGHT($L$1,11),10),1)/100000000)),0,IF(行业估值!$E$7="最新年报",[1]!EM_S_STM07_BS(E2729,140,LEFT(RIGHT($L$1,5),4)&amp;"-12-31",1)/100000000,[1]!EM_S_STM07_BS(E2729,140,LEFT(RIGHT($L$1,11),10),1)/100000000)))</f>
        <v>201.68431870270001</v>
      </c>
      <c r="M2729" s="36">
        <f t="shared" ca="1" si="219"/>
        <v>0.52036337267600874</v>
      </c>
      <c r="N2729" s="37" t="str">
        <f ca="1">IF(E2729="","",IF(ISERROR([1]!EM_S_EST_NETPROFIT(E2729,行业估值!$E$6,deadline)/100000000),"-",[1]!EM_S_EST_NETPROFIT(E2729,行业估值!$E$6,deadline)/100000000))</f>
        <v>-</v>
      </c>
      <c r="O2729" s="36" t="str">
        <f t="shared" ca="1" si="220"/>
        <v>-</v>
      </c>
      <c r="T2729" s="64" t="s">
        <v>5343</v>
      </c>
      <c r="U2729" s="64" t="s">
        <v>5344</v>
      </c>
    </row>
    <row r="2730" spans="4:21">
      <c r="D2730" s="45" t="str">
        <f>IF(AND(行业估值!$B$39=$G2730,COUNTIF($G$2:$G$2552,$G2730)&gt;=1),COUNTIF($G$2:G2730,$G2730),"")</f>
        <v/>
      </c>
      <c r="E2730" s="65" t="str">
        <f t="shared" si="216"/>
        <v>600658.SH</v>
      </c>
      <c r="F2730" s="65" t="str">
        <f t="shared" si="217"/>
        <v>电子城</v>
      </c>
      <c r="G2730" s="34" t="str">
        <f>IF(E2730="","",IF(行业估值!$C$5="申万行业",[1]!EM_S_INFO_INDUSTRY_SW2014(E2730,"1"),IF(行业估值!$C$5="证监会行业",[1]!EM_S_INFO_INDUSTRY_CSRC1(E2730,"1"),[1]!EM_S_INFO_INDUSTRY_EM2016(E2730,"1"))))</f>
        <v>房地产</v>
      </c>
      <c r="H2730" s="34" t="str">
        <f>IF(E2730="","",IF($H$1="上证50",[1]!EM_S_INFO_COMPINDEX(E2730,"000016"),"")&amp;IF($H$1="上证180",[1]!EM_S_INFO_COMPINDEX(E2730,"000010"),"")&amp;IF($H$1="沪深300",[1]!EM_S_INFO_COMPINDEX(E2730,"000300"),"")&amp;IF(AND($H$1="上证A股",RIGHT(E2730,2)="SH"),"是","")&amp;IF(AND($H$1="深证A股",RIGHT(E2730,2)="SZ"),"是","")&amp;IF(AND($H$1="创业板",LEFT(E2730,1)-3=0),"是","")&amp;IF(AND($H$1="全部A股",E2730&lt;&gt;0),"是","")&amp;IF(AND($H$1="中小板",LEFT(E2730,3)="002"),"是",""))</f>
        <v>是</v>
      </c>
      <c r="I2730" s="46">
        <f ca="1">IF(E2730="","",IF(OR([1]!EM_S_VAL_MV(E2730,deadline)="",[1]!EM_S_VAL_MV(E2730,deadline)="--",[1]!EM_S_VAL_MV(E2730,deadline)="null"),0,[1]!EM_S_VAL_MV(E2730,deadline)/100000000))</f>
        <v>47.7635814215</v>
      </c>
      <c r="J2730" s="46">
        <f ca="1">IF(E2730="","",IF(RIGHT(LEFT($J$1,6),3)="TTM",[1]!EM_S_FA_PROFIT_TTM(E2730,LEFT(RIGHT($J$1,11),10),1)/100000000,[1]!EM_S_STM07_IS(E2730,61,LEFT(RIGHT($J$1,5),4)&amp;"-12-31",1)/100000000))</f>
        <v>2.3799718664</v>
      </c>
      <c r="K2730" s="36">
        <f t="shared" ca="1" si="218"/>
        <v>20.068968921783217</v>
      </c>
      <c r="L2730" s="46">
        <f ca="1">IF(E2730="","",IF(ISERROR(IF(行业估值!$E$7="最新年报",[1]!EM_S_STM07_BS(E2730,140,LEFT(RIGHT($L$1,5),4)&amp;"-12-31",1)/100000000,[1]!EM_S_STM07_BS(E2730,140,LEFT(RIGHT($L$1,11),10),1)/100000000)),0,IF(行业估值!$E$7="最新年报",[1]!EM_S_STM07_BS(E2730,140,LEFT(RIGHT($L$1,5),4)&amp;"-12-31",1)/100000000,[1]!EM_S_STM07_BS(E2730,140,LEFT(RIGHT($L$1,11),10),1)/100000000)))</f>
        <v>62.322296110600007</v>
      </c>
      <c r="M2730" s="36">
        <f t="shared" ca="1" si="219"/>
        <v>0.76639636859233418</v>
      </c>
      <c r="N2730" s="37" t="str">
        <f ca="1">IF(E2730="","",IF(ISERROR([1]!EM_S_EST_NETPROFIT(E2730,行业估值!$E$6,deadline)/100000000),"-",[1]!EM_S_EST_NETPROFIT(E2730,行业估值!$E$6,deadline)/100000000))</f>
        <v>-</v>
      </c>
      <c r="O2730" s="36" t="str">
        <f t="shared" ca="1" si="220"/>
        <v>-</v>
      </c>
      <c r="T2730" s="64" t="s">
        <v>5345</v>
      </c>
      <c r="U2730" s="64" t="s">
        <v>5346</v>
      </c>
    </row>
    <row r="2731" spans="4:21">
      <c r="D2731" s="45" t="str">
        <f>IF(AND(行业估值!$B$39=$G2731,COUNTIF($G$2:$G$2552,$G2731)&gt;=1),COUNTIF($G$2:G2731,$G2731),"")</f>
        <v/>
      </c>
      <c r="E2731" s="65" t="str">
        <f t="shared" si="216"/>
        <v>600660.SH</v>
      </c>
      <c r="F2731" s="65" t="str">
        <f t="shared" si="217"/>
        <v>福耀玻璃</v>
      </c>
      <c r="G2731" s="34" t="str">
        <f>IF(E2731="","",IF(行业估值!$C$5="申万行业",[1]!EM_S_INFO_INDUSTRY_SW2014(E2731,"1"),IF(行业估值!$C$5="证监会行业",[1]!EM_S_INFO_INDUSTRY_CSRC1(E2731,"1"),[1]!EM_S_INFO_INDUSTRY_EM2016(E2731,"1"))))</f>
        <v>交运设备</v>
      </c>
      <c r="H2731" s="34" t="str">
        <f>IF(E2731="","",IF($H$1="上证50",[1]!EM_S_INFO_COMPINDEX(E2731,"000016"),"")&amp;IF($H$1="上证180",[1]!EM_S_INFO_COMPINDEX(E2731,"000010"),"")&amp;IF($H$1="沪深300",[1]!EM_S_INFO_COMPINDEX(E2731,"000300"),"")&amp;IF(AND($H$1="上证A股",RIGHT(E2731,2)="SH"),"是","")&amp;IF(AND($H$1="深证A股",RIGHT(E2731,2)="SZ"),"是","")&amp;IF(AND($H$1="创业板",LEFT(E2731,1)-3=0),"是","")&amp;IF(AND($H$1="全部A股",E2731&lt;&gt;0),"是","")&amp;IF(AND($H$1="中小板",LEFT(E2731,3)="002"),"是",""))</f>
        <v>是</v>
      </c>
      <c r="I2731" s="46">
        <f ca="1">IF(E2731="","",IF(OR([1]!EM_S_VAL_MV(E2731,deadline)="",[1]!EM_S_VAL_MV(E2731,deadline)="--",[1]!EM_S_VAL_MV(E2731,deadline)="null"),0,[1]!EM_S_VAL_MV(E2731,deadline)/100000000))</f>
        <v>553.65188931239993</v>
      </c>
      <c r="J2731" s="46">
        <f ca="1">IF(E2731="","",IF(RIGHT(LEFT($J$1,6),3)="TTM",[1]!EM_S_FA_PROFIT_TTM(E2731,LEFT(RIGHT($J$1,11),10),1)/100000000,[1]!EM_S_STM07_IS(E2731,61,LEFT(RIGHT($J$1,5),4)&amp;"-12-31",1)/100000000))</f>
        <v>31.955273349999999</v>
      </c>
      <c r="K2731" s="36">
        <f t="shared" ca="1" si="218"/>
        <v>17.32583800014341</v>
      </c>
      <c r="L2731" s="46">
        <f ca="1">IF(E2731="","",IF(ISERROR(IF(行业估值!$E$7="最新年报",[1]!EM_S_STM07_BS(E2731,140,LEFT(RIGHT($L$1,5),4)&amp;"-12-31",1)/100000000,[1]!EM_S_STM07_BS(E2731,140,LEFT(RIGHT($L$1,11),10),1)/100000000)),0,IF(行业估值!$E$7="最新年报",[1]!EM_S_STM07_BS(E2731,140,LEFT(RIGHT($L$1,5),4)&amp;"-12-31",1)/100000000,[1]!EM_S_STM07_BS(E2731,140,LEFT(RIGHT($L$1,11),10),1)/100000000)))</f>
        <v>208.91357026</v>
      </c>
      <c r="M2731" s="36">
        <f t="shared" ca="1" si="219"/>
        <v>2.6501480426731563</v>
      </c>
      <c r="N2731" s="37">
        <f ca="1">IF(E2731="","",IF(ISERROR([1]!EM_S_EST_NETPROFIT(E2731,行业估值!$E$6,deadline)/100000000),"-",[1]!EM_S_EST_NETPROFIT(E2731,行业估值!$E$6,deadline)/100000000))</f>
        <v>33.497007619047615</v>
      </c>
      <c r="O2731" s="36">
        <f t="shared" ca="1" si="220"/>
        <v>16.528398464989255</v>
      </c>
      <c r="T2731" s="64" t="s">
        <v>5347</v>
      </c>
      <c r="U2731" s="64" t="s">
        <v>5348</v>
      </c>
    </row>
    <row r="2732" spans="4:21">
      <c r="D2732" s="45" t="str">
        <f>IF(AND(行业估值!$B$39=$G2732,COUNTIF($G$2:$G$2552,$G2732)&gt;=1),COUNTIF($G$2:G2732,$G2732),"")</f>
        <v/>
      </c>
      <c r="E2732" s="65" t="str">
        <f t="shared" si="216"/>
        <v>600661.SH</v>
      </c>
      <c r="F2732" s="65" t="str">
        <f t="shared" si="217"/>
        <v>昂立教育</v>
      </c>
      <c r="G2732" s="34" t="str">
        <f>IF(E2732="","",IF(行业估值!$C$5="申万行业",[1]!EM_S_INFO_INDUSTRY_SW2014(E2732,"1"),IF(行业估值!$C$5="证监会行业",[1]!EM_S_INFO_INDUSTRY_CSRC1(E2732,"1"),[1]!EM_S_INFO_INDUSTRY_EM2016(E2732,"1"))))</f>
        <v>文化传媒</v>
      </c>
      <c r="H2732" s="34" t="str">
        <f>IF(E2732="","",IF($H$1="上证50",[1]!EM_S_INFO_COMPINDEX(E2732,"000016"),"")&amp;IF($H$1="上证180",[1]!EM_S_INFO_COMPINDEX(E2732,"000010"),"")&amp;IF($H$1="沪深300",[1]!EM_S_INFO_COMPINDEX(E2732,"000300"),"")&amp;IF(AND($H$1="上证A股",RIGHT(E2732,2)="SH"),"是","")&amp;IF(AND($H$1="深证A股",RIGHT(E2732,2)="SZ"),"是","")&amp;IF(AND($H$1="创业板",LEFT(E2732,1)-3=0),"是","")&amp;IF(AND($H$1="全部A股",E2732&lt;&gt;0),"是","")&amp;IF(AND($H$1="中小板",LEFT(E2732,3)="002"),"是",""))</f>
        <v>是</v>
      </c>
      <c r="I2732" s="46">
        <f ca="1">IF(E2732="","",IF(OR([1]!EM_S_VAL_MV(E2732,deadline)="",[1]!EM_S_VAL_MV(E2732,deadline)="--",[1]!EM_S_VAL_MV(E2732,deadline)="null"),0,[1]!EM_S_VAL_MV(E2732,deadline)/100000000))</f>
        <v>49.830841536999998</v>
      </c>
      <c r="J2732" s="46">
        <f ca="1">IF(E2732="","",IF(RIGHT(LEFT($J$1,6),3)="TTM",[1]!EM_S_FA_PROFIT_TTM(E2732,LEFT(RIGHT($J$1,11),10),1)/100000000,[1]!EM_S_STM07_IS(E2732,61,LEFT(RIGHT($J$1,5),4)&amp;"-12-31",1)/100000000))</f>
        <v>-3.3327697449999998</v>
      </c>
      <c r="K2732" s="36">
        <f t="shared" ca="1" si="218"/>
        <v>-14.951780455808237</v>
      </c>
      <c r="L2732" s="46">
        <f ca="1">IF(E2732="","",IF(ISERROR(IF(行业估值!$E$7="最新年报",[1]!EM_S_STM07_BS(E2732,140,LEFT(RIGHT($L$1,5),4)&amp;"-12-31",1)/100000000,[1]!EM_S_STM07_BS(E2732,140,LEFT(RIGHT($L$1,11),10),1)/100000000)),0,IF(行业估值!$E$7="最新年报",[1]!EM_S_STM07_BS(E2732,140,LEFT(RIGHT($L$1,5),4)&amp;"-12-31",1)/100000000,[1]!EM_S_STM07_BS(E2732,140,LEFT(RIGHT($L$1,11),10),1)/100000000)))</f>
        <v>10.7407718098</v>
      </c>
      <c r="M2732" s="36">
        <f t="shared" ca="1" si="219"/>
        <v>4.6394097574565158</v>
      </c>
      <c r="N2732" s="37">
        <f ca="1">IF(E2732="","",IF(ISERROR([1]!EM_S_EST_NETPROFIT(E2732,行业估值!$E$6,deadline)/100000000),"-",[1]!EM_S_EST_NETPROFIT(E2732,行业估值!$E$6,deadline)/100000000))</f>
        <v>1.4</v>
      </c>
      <c r="O2732" s="36">
        <f t="shared" ca="1" si="220"/>
        <v>35.593458240714284</v>
      </c>
      <c r="T2732" s="64" t="s">
        <v>5349</v>
      </c>
      <c r="U2732" s="64" t="s">
        <v>5350</v>
      </c>
    </row>
    <row r="2733" spans="4:21">
      <c r="D2733" s="45" t="str">
        <f>IF(AND(行业估值!$B$39=$G2733,COUNTIF($G$2:$G$2552,$G2733)&gt;=1),COUNTIF($G$2:G2733,$G2733),"")</f>
        <v/>
      </c>
      <c r="E2733" s="65" t="str">
        <f t="shared" si="216"/>
        <v>600662.SH</v>
      </c>
      <c r="F2733" s="65" t="str">
        <f t="shared" si="217"/>
        <v>强生控股</v>
      </c>
      <c r="G2733" s="34" t="str">
        <f>IF(E2733="","",IF(行业估值!$C$5="申万行业",[1]!EM_S_INFO_INDUSTRY_SW2014(E2733,"1"),IF(行业估值!$C$5="证监会行业",[1]!EM_S_INFO_INDUSTRY_CSRC1(E2733,"1"),[1]!EM_S_INFO_INDUSTRY_EM2016(E2733,"1"))))</f>
        <v>交通运输</v>
      </c>
      <c r="H2733" s="34" t="str">
        <f>IF(E2733="","",IF($H$1="上证50",[1]!EM_S_INFO_COMPINDEX(E2733,"000016"),"")&amp;IF($H$1="上证180",[1]!EM_S_INFO_COMPINDEX(E2733,"000010"),"")&amp;IF($H$1="沪深300",[1]!EM_S_INFO_COMPINDEX(E2733,"000300"),"")&amp;IF(AND($H$1="上证A股",RIGHT(E2733,2)="SH"),"是","")&amp;IF(AND($H$1="深证A股",RIGHT(E2733,2)="SZ"),"是","")&amp;IF(AND($H$1="创业板",LEFT(E2733,1)-3=0),"是","")&amp;IF(AND($H$1="全部A股",E2733&lt;&gt;0),"是","")&amp;IF(AND($H$1="中小板",LEFT(E2733,3)="002"),"是",""))</f>
        <v>是</v>
      </c>
      <c r="I2733" s="46">
        <f ca="1">IF(E2733="","",IF(OR([1]!EM_S_VAL_MV(E2733,deadline)="",[1]!EM_S_VAL_MV(E2733,deadline)="--",[1]!EM_S_VAL_MV(E2733,deadline)="null"),0,[1]!EM_S_VAL_MV(E2733,deadline)/100000000))</f>
        <v>46.874617499499998</v>
      </c>
      <c r="J2733" s="46">
        <f ca="1">IF(E2733="","",IF(RIGHT(LEFT($J$1,6),3)="TTM",[1]!EM_S_FA_PROFIT_TTM(E2733,LEFT(RIGHT($J$1,11),10),1)/100000000,[1]!EM_S_STM07_IS(E2733,61,LEFT(RIGHT($J$1,5),4)&amp;"-12-31",1)/100000000))</f>
        <v>1.8769090288999999</v>
      </c>
      <c r="K2733" s="36">
        <f t="shared" ca="1" si="218"/>
        <v>24.974368377870611</v>
      </c>
      <c r="L2733" s="46">
        <f ca="1">IF(E2733="","",IF(ISERROR(IF(行业估值!$E$7="最新年报",[1]!EM_S_STM07_BS(E2733,140,LEFT(RIGHT($L$1,5),4)&amp;"-12-31",1)/100000000,[1]!EM_S_STM07_BS(E2733,140,LEFT(RIGHT($L$1,11),10),1)/100000000)),0,IF(行业估值!$E$7="最新年报",[1]!EM_S_STM07_BS(E2733,140,LEFT(RIGHT($L$1,5),4)&amp;"-12-31",1)/100000000,[1]!EM_S_STM07_BS(E2733,140,LEFT(RIGHT($L$1,11),10),1)/100000000)))</f>
        <v>33.658067945200003</v>
      </c>
      <c r="M2733" s="36">
        <f t="shared" ca="1" si="219"/>
        <v>1.3926710700037319</v>
      </c>
      <c r="N2733" s="37" t="str">
        <f ca="1">IF(E2733="","",IF(ISERROR([1]!EM_S_EST_NETPROFIT(E2733,行业估值!$E$6,deadline)/100000000),"-",[1]!EM_S_EST_NETPROFIT(E2733,行业估值!$E$6,deadline)/100000000))</f>
        <v>-</v>
      </c>
      <c r="O2733" s="36" t="str">
        <f t="shared" ca="1" si="220"/>
        <v>-</v>
      </c>
      <c r="T2733" s="64" t="s">
        <v>5351</v>
      </c>
      <c r="U2733" s="64" t="s">
        <v>5352</v>
      </c>
    </row>
    <row r="2734" spans="4:21">
      <c r="D2734" s="45" t="str">
        <f>IF(AND(行业估值!$B$39=$G2734,COUNTIF($G$2:$G$2552,$G2734)&gt;=1),COUNTIF($G$2:G2734,$G2734),"")</f>
        <v/>
      </c>
      <c r="E2734" s="65" t="str">
        <f t="shared" si="216"/>
        <v>600663.SH</v>
      </c>
      <c r="F2734" s="65" t="str">
        <f t="shared" si="217"/>
        <v>陆家嘴</v>
      </c>
      <c r="G2734" s="34" t="str">
        <f>IF(E2734="","",IF(行业估值!$C$5="申万行业",[1]!EM_S_INFO_INDUSTRY_SW2014(E2734,"1"),IF(行业估值!$C$5="证监会行业",[1]!EM_S_INFO_INDUSTRY_CSRC1(E2734,"1"),[1]!EM_S_INFO_INDUSTRY_EM2016(E2734,"1"))))</f>
        <v>房地产</v>
      </c>
      <c r="H2734" s="34" t="str">
        <f>IF(E2734="","",IF($H$1="上证50",[1]!EM_S_INFO_COMPINDEX(E2734,"000016"),"")&amp;IF($H$1="上证180",[1]!EM_S_INFO_COMPINDEX(E2734,"000010"),"")&amp;IF($H$1="沪深300",[1]!EM_S_INFO_COMPINDEX(E2734,"000300"),"")&amp;IF(AND($H$1="上证A股",RIGHT(E2734,2)="SH"),"是","")&amp;IF(AND($H$1="深证A股",RIGHT(E2734,2)="SZ"),"是","")&amp;IF(AND($H$1="创业板",LEFT(E2734,1)-3=0),"是","")&amp;IF(AND($H$1="全部A股",E2734&lt;&gt;0),"是","")&amp;IF(AND($H$1="中小板",LEFT(E2734,3)="002"),"是",""))</f>
        <v>是</v>
      </c>
      <c r="I2734" s="46">
        <f ca="1">IF(E2734="","",IF(OR([1]!EM_S_VAL_MV(E2734,deadline)="",[1]!EM_S_VAL_MV(E2734,deadline)="--",[1]!EM_S_VAL_MV(E2734,deadline)="null"),0,[1]!EM_S_VAL_MV(E2734,deadline)/100000000))</f>
        <v>539.37219772800006</v>
      </c>
      <c r="J2734" s="46">
        <f ca="1">IF(E2734="","",IF(RIGHT(LEFT($J$1,6),3)="TTM",[1]!EM_S_FA_PROFIT_TTM(E2734,LEFT(RIGHT($J$1,11),10),1)/100000000,[1]!EM_S_STM07_IS(E2734,61,LEFT(RIGHT($J$1,5),4)&amp;"-12-31",1)/100000000))</f>
        <v>46.2266031351</v>
      </c>
      <c r="K2734" s="36">
        <f t="shared" ca="1" si="218"/>
        <v>11.668004160973124</v>
      </c>
      <c r="L2734" s="46">
        <f ca="1">IF(E2734="","",IF(ISERROR(IF(行业估值!$E$7="最新年报",[1]!EM_S_STM07_BS(E2734,140,LEFT(RIGHT($L$1,5),4)&amp;"-12-31",1)/100000000,[1]!EM_S_STM07_BS(E2734,140,LEFT(RIGHT($L$1,11),10),1)/100000000)),0,IF(行业估值!$E$7="最新年报",[1]!EM_S_STM07_BS(E2734,140,LEFT(RIGHT($L$1,5),4)&amp;"-12-31",1)/100000000,[1]!EM_S_STM07_BS(E2734,140,LEFT(RIGHT($L$1,11),10),1)/100000000)))</f>
        <v>169.3701587587</v>
      </c>
      <c r="M2734" s="36">
        <f t="shared" ca="1" si="219"/>
        <v>3.1845763249028911</v>
      </c>
      <c r="N2734" s="37">
        <f ca="1">IF(E2734="","",IF(ISERROR([1]!EM_S_EST_NETPROFIT(E2734,行业估值!$E$6,deadline)/100000000),"-",[1]!EM_S_EST_NETPROFIT(E2734,行业估值!$E$6,deadline)/100000000))</f>
        <v>37.903333333333329</v>
      </c>
      <c r="O2734" s="36">
        <f t="shared" ca="1" si="220"/>
        <v>14.230204847278166</v>
      </c>
      <c r="T2734" s="64" t="s">
        <v>5353</v>
      </c>
      <c r="U2734" s="64" t="s">
        <v>5354</v>
      </c>
    </row>
    <row r="2735" spans="4:21">
      <c r="D2735" s="45" t="str">
        <f>IF(AND(行业估值!$B$39=$G2735,COUNTIF($G$2:$G$2552,$G2735)&gt;=1),COUNTIF($G$2:G2735,$G2735),"")</f>
        <v/>
      </c>
      <c r="E2735" s="65" t="str">
        <f t="shared" si="216"/>
        <v>600664.SH</v>
      </c>
      <c r="F2735" s="65" t="str">
        <f t="shared" si="217"/>
        <v>哈药股份</v>
      </c>
      <c r="G2735" s="34" t="str">
        <f>IF(E2735="","",IF(行业估值!$C$5="申万行业",[1]!EM_S_INFO_INDUSTRY_SW2014(E2735,"1"),IF(行业估值!$C$5="证监会行业",[1]!EM_S_INFO_INDUSTRY_CSRC1(E2735,"1"),[1]!EM_S_INFO_INDUSTRY_EM2016(E2735,"1"))))</f>
        <v>医药生物</v>
      </c>
      <c r="H2735" s="34" t="str">
        <f>IF(E2735="","",IF($H$1="上证50",[1]!EM_S_INFO_COMPINDEX(E2735,"000016"),"")&amp;IF($H$1="上证180",[1]!EM_S_INFO_COMPINDEX(E2735,"000010"),"")&amp;IF($H$1="沪深300",[1]!EM_S_INFO_COMPINDEX(E2735,"000300"),"")&amp;IF(AND($H$1="上证A股",RIGHT(E2735,2)="SH"),"是","")&amp;IF(AND($H$1="深证A股",RIGHT(E2735,2)="SZ"),"是","")&amp;IF(AND($H$1="创业板",LEFT(E2735,1)-3=0),"是","")&amp;IF(AND($H$1="全部A股",E2735&lt;&gt;0),"是","")&amp;IF(AND($H$1="中小板",LEFT(E2735,3)="002"),"是",""))</f>
        <v>是</v>
      </c>
      <c r="I2735" s="46">
        <f ca="1">IF(E2735="","",IF(OR([1]!EM_S_VAL_MV(E2735,deadline)="",[1]!EM_S_VAL_MV(E2735,deadline)="--",[1]!EM_S_VAL_MV(E2735,deadline)="null"),0,[1]!EM_S_VAL_MV(E2735,deadline)/100000000))</f>
        <v>92.759705812000007</v>
      </c>
      <c r="J2735" s="46">
        <f ca="1">IF(E2735="","",IF(RIGHT(LEFT($J$1,6),3)="TTM",[1]!EM_S_FA_PROFIT_TTM(E2735,LEFT(RIGHT($J$1,11),10),1)/100000000,[1]!EM_S_STM07_IS(E2735,61,LEFT(RIGHT($J$1,5),4)&amp;"-12-31",1)/100000000))</f>
        <v>1.7495408007</v>
      </c>
      <c r="K2735" s="36">
        <f t="shared" ca="1" si="218"/>
        <v>53.019458462978619</v>
      </c>
      <c r="L2735" s="46">
        <f ca="1">IF(E2735="","",IF(ISERROR(IF(行业估值!$E$7="最新年报",[1]!EM_S_STM07_BS(E2735,140,LEFT(RIGHT($L$1,5),4)&amp;"-12-31",1)/100000000,[1]!EM_S_STM07_BS(E2735,140,LEFT(RIGHT($L$1,11),10),1)/100000000)),0,IF(行业估值!$E$7="最新年报",[1]!EM_S_STM07_BS(E2735,140,LEFT(RIGHT($L$1,5),4)&amp;"-12-31",1)/100000000,[1]!EM_S_STM07_BS(E2735,140,LEFT(RIGHT($L$1,11),10),1)/100000000)))</f>
        <v>52.131819907800001</v>
      </c>
      <c r="M2735" s="36">
        <f t="shared" ca="1" si="219"/>
        <v>1.779329898247447</v>
      </c>
      <c r="N2735" s="37" t="str">
        <f ca="1">IF(E2735="","",IF(ISERROR([1]!EM_S_EST_NETPROFIT(E2735,行业估值!$E$6,deadline)/100000000),"-",[1]!EM_S_EST_NETPROFIT(E2735,行业估值!$E$6,deadline)/100000000))</f>
        <v>-</v>
      </c>
      <c r="O2735" s="36" t="str">
        <f t="shared" ca="1" si="220"/>
        <v>-</v>
      </c>
      <c r="T2735" s="64" t="s">
        <v>5355</v>
      </c>
      <c r="U2735" s="64" t="s">
        <v>5356</v>
      </c>
    </row>
    <row r="2736" spans="4:21">
      <c r="D2736" s="45" t="str">
        <f>IF(AND(行业估值!$B$39=$G2736,COUNTIF($G$2:$G$2552,$G2736)&gt;=1),COUNTIF($G$2:G2736,$G2736),"")</f>
        <v/>
      </c>
      <c r="E2736" s="65" t="str">
        <f t="shared" si="216"/>
        <v>600665.SH</v>
      </c>
      <c r="F2736" s="65" t="str">
        <f t="shared" si="217"/>
        <v>天地源</v>
      </c>
      <c r="G2736" s="34" t="str">
        <f>IF(E2736="","",IF(行业估值!$C$5="申万行业",[1]!EM_S_INFO_INDUSTRY_SW2014(E2736,"1"),IF(行业估值!$C$5="证监会行业",[1]!EM_S_INFO_INDUSTRY_CSRC1(E2736,"1"),[1]!EM_S_INFO_INDUSTRY_EM2016(E2736,"1"))))</f>
        <v>房地产</v>
      </c>
      <c r="H2736" s="34" t="str">
        <f>IF(E2736="","",IF($H$1="上证50",[1]!EM_S_INFO_COMPINDEX(E2736,"000016"),"")&amp;IF($H$1="上证180",[1]!EM_S_INFO_COMPINDEX(E2736,"000010"),"")&amp;IF($H$1="沪深300",[1]!EM_S_INFO_COMPINDEX(E2736,"000300"),"")&amp;IF(AND($H$1="上证A股",RIGHT(E2736,2)="SH"),"是","")&amp;IF(AND($H$1="深证A股",RIGHT(E2736,2)="SZ"),"是","")&amp;IF(AND($H$1="创业板",LEFT(E2736,1)-3=0),"是","")&amp;IF(AND($H$1="全部A股",E2736&lt;&gt;0),"是","")&amp;IF(AND($H$1="中小板",LEFT(E2736,3)="002"),"是",""))</f>
        <v>是</v>
      </c>
      <c r="I2736" s="46">
        <f ca="1">IF(E2736="","",IF(OR([1]!EM_S_VAL_MV(E2736,deadline)="",[1]!EM_S_VAL_MV(E2736,deadline)="--",[1]!EM_S_VAL_MV(E2736,deadline)="null"),0,[1]!EM_S_VAL_MV(E2736,deadline)/100000000))</f>
        <v>29.034516705599998</v>
      </c>
      <c r="J2736" s="46">
        <f ca="1">IF(E2736="","",IF(RIGHT(LEFT($J$1,6),3)="TTM",[1]!EM_S_FA_PROFIT_TTM(E2736,LEFT(RIGHT($J$1,11),10),1)/100000000,[1]!EM_S_STM07_IS(E2736,61,LEFT(RIGHT($J$1,5),4)&amp;"-12-31",1)/100000000))</f>
        <v>2.9358838536</v>
      </c>
      <c r="K2736" s="36">
        <f t="shared" ca="1" si="218"/>
        <v>9.8895317912517839</v>
      </c>
      <c r="L2736" s="46">
        <f ca="1">IF(E2736="","",IF(ISERROR(IF(行业估值!$E$7="最新年报",[1]!EM_S_STM07_BS(E2736,140,LEFT(RIGHT($L$1,5),4)&amp;"-12-31",1)/100000000,[1]!EM_S_STM07_BS(E2736,140,LEFT(RIGHT($L$1,11),10),1)/100000000)),0,IF(行业估值!$E$7="最新年报",[1]!EM_S_STM07_BS(E2736,140,LEFT(RIGHT($L$1,5),4)&amp;"-12-31",1)/100000000,[1]!EM_S_STM07_BS(E2736,140,LEFT(RIGHT($L$1,11),10),1)/100000000)))</f>
        <v>35.086897989299999</v>
      </c>
      <c r="M2736" s="36">
        <f t="shared" ca="1" si="219"/>
        <v>0.82750309572690872</v>
      </c>
      <c r="N2736" s="37" t="str">
        <f ca="1">IF(E2736="","",IF(ISERROR([1]!EM_S_EST_NETPROFIT(E2736,行业估值!$E$6,deadline)/100000000),"-",[1]!EM_S_EST_NETPROFIT(E2736,行业估值!$E$6,deadline)/100000000))</f>
        <v>-</v>
      </c>
      <c r="O2736" s="36" t="str">
        <f t="shared" ca="1" si="220"/>
        <v>-</v>
      </c>
      <c r="T2736" s="64" t="s">
        <v>5357</v>
      </c>
      <c r="U2736" s="64" t="s">
        <v>5358</v>
      </c>
    </row>
    <row r="2737" spans="4:21">
      <c r="D2737" s="45">
        <f>IF(AND(行业估值!$B$39=$G2737,COUNTIF($G$2:$G$2552,$G2737)&gt;=1),COUNTIF($G$2:G2737,$G2737),"")</f>
        <v>252</v>
      </c>
      <c r="E2737" s="65" t="str">
        <f t="shared" si="216"/>
        <v>600666.SH</v>
      </c>
      <c r="F2737" s="65" t="str">
        <f t="shared" si="217"/>
        <v>*ST瑞德</v>
      </c>
      <c r="G2737" s="34" t="str">
        <f>IF(E2737="","",IF(行业估值!$C$5="申万行业",[1]!EM_S_INFO_INDUSTRY_SW2014(E2737,"1"),IF(行业估值!$C$5="证监会行业",[1]!EM_S_INFO_INDUSTRY_CSRC1(E2737,"1"),[1]!EM_S_INFO_INDUSTRY_EM2016(E2737,"1"))))</f>
        <v>机械设备</v>
      </c>
      <c r="H2737" s="34" t="str">
        <f>IF(E2737="","",IF($H$1="上证50",[1]!EM_S_INFO_COMPINDEX(E2737,"000016"),"")&amp;IF($H$1="上证180",[1]!EM_S_INFO_COMPINDEX(E2737,"000010"),"")&amp;IF($H$1="沪深300",[1]!EM_S_INFO_COMPINDEX(E2737,"000300"),"")&amp;IF(AND($H$1="上证A股",RIGHT(E2737,2)="SH"),"是","")&amp;IF(AND($H$1="深证A股",RIGHT(E2737,2)="SZ"),"是","")&amp;IF(AND($H$1="创业板",LEFT(E2737,1)-3=0),"是","")&amp;IF(AND($H$1="全部A股",E2737&lt;&gt;0),"是","")&amp;IF(AND($H$1="中小板",LEFT(E2737,3)="002"),"是",""))</f>
        <v>是</v>
      </c>
      <c r="I2737" s="46">
        <f ca="1">IF(E2737="","",IF(OR([1]!EM_S_VAL_MV(E2737,deadline)="",[1]!EM_S_VAL_MV(E2737,deadline)="--",[1]!EM_S_VAL_MV(E2737,deadline)="null"),0,[1]!EM_S_VAL_MV(E2737,deadline)/100000000))</f>
        <v>21.478209199999998</v>
      </c>
      <c r="J2737" s="46">
        <f ca="1">IF(E2737="","",IF(RIGHT(LEFT($J$1,6),3)="TTM",[1]!EM_S_FA_PROFIT_TTM(E2737,LEFT(RIGHT($J$1,11),10),1)/100000000,[1]!EM_S_STM07_IS(E2737,61,LEFT(RIGHT($J$1,5),4)&amp;"-12-31",1)/100000000))</f>
        <v>-17.625938761800001</v>
      </c>
      <c r="K2737" s="36">
        <f t="shared" ca="1" si="218"/>
        <v>-1.2185568944871674</v>
      </c>
      <c r="L2737" s="46">
        <f ca="1">IF(E2737="","",IF(ISERROR(IF(行业估值!$E$7="最新年报",[1]!EM_S_STM07_BS(E2737,140,LEFT(RIGHT($L$1,5),4)&amp;"-12-31",1)/100000000,[1]!EM_S_STM07_BS(E2737,140,LEFT(RIGHT($L$1,11),10),1)/100000000)),0,IF(行业估值!$E$7="最新年报",[1]!EM_S_STM07_BS(E2737,140,LEFT(RIGHT($L$1,5),4)&amp;"-12-31",1)/100000000,[1]!EM_S_STM07_BS(E2737,140,LEFT(RIGHT($L$1,11),10),1)/100000000)))</f>
        <v>6.4856865146000002</v>
      </c>
      <c r="M2737" s="36">
        <f t="shared" ca="1" si="219"/>
        <v>3.3116323386352646</v>
      </c>
      <c r="N2737" s="37" t="str">
        <f ca="1">IF(E2737="","",IF(ISERROR([1]!EM_S_EST_NETPROFIT(E2737,行业估值!$E$6,deadline)/100000000),"-",[1]!EM_S_EST_NETPROFIT(E2737,行业估值!$E$6,deadline)/100000000))</f>
        <v>-</v>
      </c>
      <c r="O2737" s="36" t="str">
        <f t="shared" ca="1" si="220"/>
        <v>-</v>
      </c>
      <c r="T2737" s="64" t="s">
        <v>7389</v>
      </c>
      <c r="U2737" s="64" t="s">
        <v>5359</v>
      </c>
    </row>
    <row r="2738" spans="4:21">
      <c r="D2738" s="45" t="str">
        <f>IF(AND(行业估值!$B$39=$G2738,COUNTIF($G$2:$G$2552,$G2738)&gt;=1),COUNTIF($G$2:G2738,$G2738),"")</f>
        <v/>
      </c>
      <c r="E2738" s="65" t="str">
        <f t="shared" si="216"/>
        <v>600667.SH</v>
      </c>
      <c r="F2738" s="65" t="str">
        <f t="shared" si="217"/>
        <v>太极实业</v>
      </c>
      <c r="G2738" s="34" t="str">
        <f>IF(E2738="","",IF(行业估值!$C$5="申万行业",[1]!EM_S_INFO_INDUSTRY_SW2014(E2738,"1"),IF(行业估值!$C$5="证监会行业",[1]!EM_S_INFO_INDUSTRY_CSRC1(E2738,"1"),[1]!EM_S_INFO_INDUSTRY_EM2016(E2738,"1"))))</f>
        <v>建筑</v>
      </c>
      <c r="H2738" s="34" t="str">
        <f>IF(E2738="","",IF($H$1="上证50",[1]!EM_S_INFO_COMPINDEX(E2738,"000016"),"")&amp;IF($H$1="上证180",[1]!EM_S_INFO_COMPINDEX(E2738,"000010"),"")&amp;IF($H$1="沪深300",[1]!EM_S_INFO_COMPINDEX(E2738,"000300"),"")&amp;IF(AND($H$1="上证A股",RIGHT(E2738,2)="SH"),"是","")&amp;IF(AND($H$1="深证A股",RIGHT(E2738,2)="SZ"),"是","")&amp;IF(AND($H$1="创业板",LEFT(E2738,1)-3=0),"是","")&amp;IF(AND($H$1="全部A股",E2738&lt;&gt;0),"是","")&amp;IF(AND($H$1="中小板",LEFT(E2738,3)="002"),"是",""))</f>
        <v>是</v>
      </c>
      <c r="I2738" s="46">
        <f ca="1">IF(E2738="","",IF(OR([1]!EM_S_VAL_MV(E2738,deadline)="",[1]!EM_S_VAL_MV(E2738,deadline)="--",[1]!EM_S_VAL_MV(E2738,deadline)="null"),0,[1]!EM_S_VAL_MV(E2738,deadline)/100000000))</f>
        <v>142.167837015</v>
      </c>
      <c r="J2738" s="46">
        <f ca="1">IF(E2738="","",IF(RIGHT(LEFT($J$1,6),3)="TTM",[1]!EM_S_FA_PROFIT_TTM(E2738,LEFT(RIGHT($J$1,11),10),1)/100000000,[1]!EM_S_STM07_IS(E2738,61,LEFT(RIGHT($J$1,5),4)&amp;"-12-31",1)/100000000))</f>
        <v>7.4913717149000005</v>
      </c>
      <c r="K2738" s="36">
        <f t="shared" ca="1" si="218"/>
        <v>18.977544090120983</v>
      </c>
      <c r="L2738" s="46">
        <f ca="1">IF(E2738="","",IF(ISERROR(IF(行业估值!$E$7="最新年报",[1]!EM_S_STM07_BS(E2738,140,LEFT(RIGHT($L$1,5),4)&amp;"-12-31",1)/100000000,[1]!EM_S_STM07_BS(E2738,140,LEFT(RIGHT($L$1,11),10),1)/100000000)),0,IF(行业估值!$E$7="最新年报",[1]!EM_S_STM07_BS(E2738,140,LEFT(RIGHT($L$1,5),4)&amp;"-12-31",1)/100000000,[1]!EM_S_STM07_BS(E2738,140,LEFT(RIGHT($L$1,11),10),1)/100000000)))</f>
        <v>66.6935785684</v>
      </c>
      <c r="M2738" s="36">
        <f t="shared" ca="1" si="219"/>
        <v>2.1316570510486952</v>
      </c>
      <c r="N2738" s="37">
        <f ca="1">IF(E2738="","",IF(ISERROR([1]!EM_S_EST_NETPROFIT(E2738,行业估值!$E$6,deadline)/100000000),"-",[1]!EM_S_EST_NETPROFIT(E2738,行业估值!$E$6,deadline)/100000000))</f>
        <v>6.6513333333333335</v>
      </c>
      <c r="O2738" s="36">
        <f t="shared" ca="1" si="220"/>
        <v>21.3743365262604</v>
      </c>
      <c r="T2738" s="64" t="s">
        <v>5360</v>
      </c>
      <c r="U2738" s="64" t="s">
        <v>5361</v>
      </c>
    </row>
    <row r="2739" spans="4:21">
      <c r="D2739" s="45" t="str">
        <f>IF(AND(行业估值!$B$39=$G2739,COUNTIF($G$2:$G$2552,$G2739)&gt;=1),COUNTIF($G$2:G2739,$G2739),"")</f>
        <v/>
      </c>
      <c r="E2739" s="65" t="str">
        <f t="shared" si="216"/>
        <v>600668.SH</v>
      </c>
      <c r="F2739" s="65" t="str">
        <f t="shared" si="217"/>
        <v>尖峰集团</v>
      </c>
      <c r="G2739" s="34" t="str">
        <f>IF(E2739="","",IF(行业估值!$C$5="申万行业",[1]!EM_S_INFO_INDUSTRY_SW2014(E2739,"1"),IF(行业估值!$C$5="证监会行业",[1]!EM_S_INFO_INDUSTRY_CSRC1(E2739,"1"),[1]!EM_S_INFO_INDUSTRY_EM2016(E2739,"1"))))</f>
        <v>建材</v>
      </c>
      <c r="H2739" s="34" t="str">
        <f>IF(E2739="","",IF($H$1="上证50",[1]!EM_S_INFO_COMPINDEX(E2739,"000016"),"")&amp;IF($H$1="上证180",[1]!EM_S_INFO_COMPINDEX(E2739,"000010"),"")&amp;IF($H$1="沪深300",[1]!EM_S_INFO_COMPINDEX(E2739,"000300"),"")&amp;IF(AND($H$1="上证A股",RIGHT(E2739,2)="SH"),"是","")&amp;IF(AND($H$1="深证A股",RIGHT(E2739,2)="SZ"),"是","")&amp;IF(AND($H$1="创业板",LEFT(E2739,1)-3=0),"是","")&amp;IF(AND($H$1="全部A股",E2739&lt;&gt;0),"是","")&amp;IF(AND($H$1="中小板",LEFT(E2739,3)="002"),"是",""))</f>
        <v>是</v>
      </c>
      <c r="I2739" s="46">
        <f ca="1">IF(E2739="","",IF(OR([1]!EM_S_VAL_MV(E2739,deadline)="",[1]!EM_S_VAL_MV(E2739,deadline)="--",[1]!EM_S_VAL_MV(E2739,deadline)="null"),0,[1]!EM_S_VAL_MV(E2739,deadline)/100000000))</f>
        <v>47.793243709199999</v>
      </c>
      <c r="J2739" s="46">
        <f ca="1">IF(E2739="","",IF(RIGHT(LEFT($J$1,6),3)="TTM",[1]!EM_S_FA_PROFIT_TTM(E2739,LEFT(RIGHT($J$1,11),10),1)/100000000,[1]!EM_S_STM07_IS(E2739,61,LEFT(RIGHT($J$1,5),4)&amp;"-12-31",1)/100000000))</f>
        <v>8.1033230853999996</v>
      </c>
      <c r="K2739" s="36">
        <f t="shared" ca="1" si="218"/>
        <v>5.8979807673361213</v>
      </c>
      <c r="L2739" s="46">
        <f ca="1">IF(E2739="","",IF(ISERROR(IF(行业估值!$E$7="最新年报",[1]!EM_S_STM07_BS(E2739,140,LEFT(RIGHT($L$1,5),4)&amp;"-12-31",1)/100000000,[1]!EM_S_STM07_BS(E2739,140,LEFT(RIGHT($L$1,11),10),1)/100000000)),0,IF(行业估值!$E$7="最新年报",[1]!EM_S_STM07_BS(E2739,140,LEFT(RIGHT($L$1,5),4)&amp;"-12-31",1)/100000000,[1]!EM_S_STM07_BS(E2739,140,LEFT(RIGHT($L$1,11),10),1)/100000000)))</f>
        <v>36.412242804099996</v>
      </c>
      <c r="M2739" s="36">
        <f t="shared" ca="1" si="219"/>
        <v>1.3125597334481827</v>
      </c>
      <c r="N2739" s="37" t="str">
        <f ca="1">IF(E2739="","",IF(ISERROR([1]!EM_S_EST_NETPROFIT(E2739,行业估值!$E$6,deadline)/100000000),"-",[1]!EM_S_EST_NETPROFIT(E2739,行业估值!$E$6,deadline)/100000000))</f>
        <v>-</v>
      </c>
      <c r="O2739" s="36" t="str">
        <f t="shared" ca="1" si="220"/>
        <v>-</v>
      </c>
      <c r="T2739" s="64" t="s">
        <v>5362</v>
      </c>
      <c r="U2739" s="64" t="s">
        <v>5363</v>
      </c>
    </row>
    <row r="2740" spans="4:21">
      <c r="D2740" s="45" t="str">
        <f>IF(AND(行业估值!$B$39=$G2740,COUNTIF($G$2:$G$2552,$G2740)&gt;=1),COUNTIF($G$2:G2740,$G2740),"")</f>
        <v/>
      </c>
      <c r="E2740" s="65" t="str">
        <f t="shared" si="216"/>
        <v>600671.SH</v>
      </c>
      <c r="F2740" s="65" t="str">
        <f t="shared" si="217"/>
        <v>天目药业</v>
      </c>
      <c r="G2740" s="34" t="str">
        <f>IF(E2740="","",IF(行业估值!$C$5="申万行业",[1]!EM_S_INFO_INDUSTRY_SW2014(E2740,"1"),IF(行业估值!$C$5="证监会行业",[1]!EM_S_INFO_INDUSTRY_CSRC1(E2740,"1"),[1]!EM_S_INFO_INDUSTRY_EM2016(E2740,"1"))))</f>
        <v>医药生物</v>
      </c>
      <c r="H2740" s="34" t="str">
        <f>IF(E2740="","",IF($H$1="上证50",[1]!EM_S_INFO_COMPINDEX(E2740,"000016"),"")&amp;IF($H$1="上证180",[1]!EM_S_INFO_COMPINDEX(E2740,"000010"),"")&amp;IF($H$1="沪深300",[1]!EM_S_INFO_COMPINDEX(E2740,"000300"),"")&amp;IF(AND($H$1="上证A股",RIGHT(E2740,2)="SH"),"是","")&amp;IF(AND($H$1="深证A股",RIGHT(E2740,2)="SZ"),"是","")&amp;IF(AND($H$1="创业板",LEFT(E2740,1)-3=0),"是","")&amp;IF(AND($H$1="全部A股",E2740&lt;&gt;0),"是","")&amp;IF(AND($H$1="中小板",LEFT(E2740,3)="002"),"是",""))</f>
        <v>是</v>
      </c>
      <c r="I2740" s="46">
        <f ca="1">IF(E2740="","",IF(OR([1]!EM_S_VAL_MV(E2740,deadline)="",[1]!EM_S_VAL_MV(E2740,deadline)="--",[1]!EM_S_VAL_MV(E2740,deadline)="null"),0,[1]!EM_S_VAL_MV(E2740,deadline)/100000000))</f>
        <v>14.564754645999999</v>
      </c>
      <c r="J2740" s="46">
        <f ca="1">IF(E2740="","",IF(RIGHT(LEFT($J$1,6),3)="TTM",[1]!EM_S_FA_PROFIT_TTM(E2740,LEFT(RIGHT($J$1,11),10),1)/100000000,[1]!EM_S_STM07_IS(E2740,61,LEFT(RIGHT($J$1,5),4)&amp;"-12-31",1)/100000000))</f>
        <v>-0.11489130619999999</v>
      </c>
      <c r="K2740" s="36">
        <f t="shared" ca="1" si="218"/>
        <v>-126.76985864053133</v>
      </c>
      <c r="L2740" s="46">
        <f ca="1">IF(E2740="","",IF(ISERROR(IF(行业估值!$E$7="最新年报",[1]!EM_S_STM07_BS(E2740,140,LEFT(RIGHT($L$1,5),4)&amp;"-12-31",1)/100000000,[1]!EM_S_STM07_BS(E2740,140,LEFT(RIGHT($L$1,11),10),1)/100000000)),0,IF(行业估值!$E$7="最新年报",[1]!EM_S_STM07_BS(E2740,140,LEFT(RIGHT($L$1,5),4)&amp;"-12-31",1)/100000000,[1]!EM_S_STM07_BS(E2740,140,LEFT(RIGHT($L$1,11),10),1)/100000000)))</f>
        <v>0.59906810609999994</v>
      </c>
      <c r="M2740" s="36">
        <f t="shared" ca="1" si="219"/>
        <v>24.312351964150075</v>
      </c>
      <c r="N2740" s="37" t="str">
        <f ca="1">IF(E2740="","",IF(ISERROR([1]!EM_S_EST_NETPROFIT(E2740,行业估值!$E$6,deadline)/100000000),"-",[1]!EM_S_EST_NETPROFIT(E2740,行业估值!$E$6,deadline)/100000000))</f>
        <v>-</v>
      </c>
      <c r="O2740" s="36" t="str">
        <f t="shared" ca="1" si="220"/>
        <v>-</v>
      </c>
      <c r="T2740" s="64" t="s">
        <v>5364</v>
      </c>
      <c r="U2740" s="64" t="s">
        <v>5365</v>
      </c>
    </row>
    <row r="2741" spans="4:21">
      <c r="D2741" s="45" t="str">
        <f>IF(AND(行业估值!$B$39=$G2741,COUNTIF($G$2:$G$2552,$G2741)&gt;=1),COUNTIF($G$2:G2741,$G2741),"")</f>
        <v/>
      </c>
      <c r="E2741" s="65" t="str">
        <f t="shared" si="216"/>
        <v>600673.SH</v>
      </c>
      <c r="F2741" s="65" t="str">
        <f t="shared" si="217"/>
        <v>东阳光</v>
      </c>
      <c r="G2741" s="34" t="str">
        <f>IF(E2741="","",IF(行业估值!$C$5="申万行业",[1]!EM_S_INFO_INDUSTRY_SW2014(E2741,"1"),IF(行业估值!$C$5="证监会行业",[1]!EM_S_INFO_INDUSTRY_CSRC1(E2741,"1"),[1]!EM_S_INFO_INDUSTRY_EM2016(E2741,"1"))))</f>
        <v>综合</v>
      </c>
      <c r="H2741" s="34" t="str">
        <f>IF(E2741="","",IF($H$1="上证50",[1]!EM_S_INFO_COMPINDEX(E2741,"000016"),"")&amp;IF($H$1="上证180",[1]!EM_S_INFO_COMPINDEX(E2741,"000010"),"")&amp;IF($H$1="沪深300",[1]!EM_S_INFO_COMPINDEX(E2741,"000300"),"")&amp;IF(AND($H$1="上证A股",RIGHT(E2741,2)="SH"),"是","")&amp;IF(AND($H$1="深证A股",RIGHT(E2741,2)="SZ"),"是","")&amp;IF(AND($H$1="创业板",LEFT(E2741,1)-3=0),"是","")&amp;IF(AND($H$1="全部A股",E2741&lt;&gt;0),"是","")&amp;IF(AND($H$1="中小板",LEFT(E2741,3)="002"),"是",""))</f>
        <v>是</v>
      </c>
      <c r="I2741" s="46">
        <f ca="1">IF(E2741="","",IF(OR([1]!EM_S_VAL_MV(E2741,deadline)="",[1]!EM_S_VAL_MV(E2741,deadline)="--",[1]!EM_S_VAL_MV(E2741,deadline)="null"),0,[1]!EM_S_VAL_MV(E2741,deadline)/100000000))</f>
        <v>272.45631221360003</v>
      </c>
      <c r="J2741" s="46">
        <f ca="1">IF(E2741="","",IF(RIGHT(LEFT($J$1,6),3)="TTM",[1]!EM_S_FA_PROFIT_TTM(E2741,LEFT(RIGHT($J$1,11),10),1)/100000000,[1]!EM_S_STM07_IS(E2741,61,LEFT(RIGHT($J$1,5),4)&amp;"-12-31",1)/100000000))</f>
        <v>17.6445944552</v>
      </c>
      <c r="K2741" s="36">
        <f t="shared" ca="1" si="218"/>
        <v>15.441347371591474</v>
      </c>
      <c r="L2741" s="46">
        <f ca="1">IF(E2741="","",IF(ISERROR(IF(行业估值!$E$7="最新年报",[1]!EM_S_STM07_BS(E2741,140,LEFT(RIGHT($L$1,5),4)&amp;"-12-31",1)/100000000,[1]!EM_S_STM07_BS(E2741,140,LEFT(RIGHT($L$1,11),10),1)/100000000)),0,IF(行业估值!$E$7="最新年报",[1]!EM_S_STM07_BS(E2741,140,LEFT(RIGHT($L$1,5),4)&amp;"-12-31",1)/100000000,[1]!EM_S_STM07_BS(E2741,140,LEFT(RIGHT($L$1,11),10),1)/100000000)))</f>
        <v>68.307624677299998</v>
      </c>
      <c r="M2741" s="36">
        <f t="shared" ca="1" si="219"/>
        <v>3.9886661774690984</v>
      </c>
      <c r="N2741" s="37">
        <f ca="1">IF(E2741="","",IF(ISERROR([1]!EM_S_EST_NETPROFIT(E2741,行业估值!$E$6,deadline)/100000000),"-",[1]!EM_S_EST_NETPROFIT(E2741,行业估值!$E$6,deadline)/100000000))</f>
        <v>12.243333333333332</v>
      </c>
      <c r="O2741" s="36">
        <f t="shared" ca="1" si="220"/>
        <v>22.253442326185684</v>
      </c>
      <c r="T2741" s="64" t="s">
        <v>7166</v>
      </c>
      <c r="U2741" s="64" t="s">
        <v>5366</v>
      </c>
    </row>
    <row r="2742" spans="4:21">
      <c r="D2742" s="45" t="str">
        <f>IF(AND(行业估值!$B$39=$G2742,COUNTIF($G$2:$G$2552,$G2742)&gt;=1),COUNTIF($G$2:G2742,$G2742),"")</f>
        <v/>
      </c>
      <c r="E2742" s="65" t="str">
        <f t="shared" si="216"/>
        <v>600674.SH</v>
      </c>
      <c r="F2742" s="65" t="str">
        <f t="shared" si="217"/>
        <v>川投能源</v>
      </c>
      <c r="G2742" s="34" t="str">
        <f>IF(E2742="","",IF(行业估值!$C$5="申万行业",[1]!EM_S_INFO_INDUSTRY_SW2014(E2742,"1"),IF(行业估值!$C$5="证监会行业",[1]!EM_S_INFO_INDUSTRY_CSRC1(E2742,"1"),[1]!EM_S_INFO_INDUSTRY_EM2016(E2742,"1"))))</f>
        <v>公用事业</v>
      </c>
      <c r="H2742" s="34" t="str">
        <f>IF(E2742="","",IF($H$1="上证50",[1]!EM_S_INFO_COMPINDEX(E2742,"000016"),"")&amp;IF($H$1="上证180",[1]!EM_S_INFO_COMPINDEX(E2742,"000010"),"")&amp;IF($H$1="沪深300",[1]!EM_S_INFO_COMPINDEX(E2742,"000300"),"")&amp;IF(AND($H$1="上证A股",RIGHT(E2742,2)="SH"),"是","")&amp;IF(AND($H$1="深证A股",RIGHT(E2742,2)="SZ"),"是","")&amp;IF(AND($H$1="创业板",LEFT(E2742,1)-3=0),"是","")&amp;IF(AND($H$1="全部A股",E2742&lt;&gt;0),"是","")&amp;IF(AND($H$1="中小板",LEFT(E2742,3)="002"),"是",""))</f>
        <v>是</v>
      </c>
      <c r="I2742" s="46">
        <f ca="1">IF(E2742="","",IF(OR([1]!EM_S_VAL_MV(E2742,deadline)="",[1]!EM_S_VAL_MV(E2742,deadline)="--",[1]!EM_S_VAL_MV(E2742,deadline)="null"),0,[1]!EM_S_VAL_MV(E2742,deadline)/100000000))</f>
        <v>419.96420179199998</v>
      </c>
      <c r="J2742" s="46">
        <f ca="1">IF(E2742="","",IF(RIGHT(LEFT($J$1,6),3)="TTM",[1]!EM_S_FA_PROFIT_TTM(E2742,LEFT(RIGHT($J$1,11),10),1)/100000000,[1]!EM_S_STM07_IS(E2742,61,LEFT(RIGHT($J$1,5),4)&amp;"-12-31",1)/100000000))</f>
        <v>34.666547816399998</v>
      </c>
      <c r="K2742" s="36">
        <f t="shared" ca="1" si="218"/>
        <v>12.114393507429774</v>
      </c>
      <c r="L2742" s="46">
        <f ca="1">IF(E2742="","",IF(ISERROR(IF(行业估值!$E$7="最新年报",[1]!EM_S_STM07_BS(E2742,140,LEFT(RIGHT($L$1,5),4)&amp;"-12-31",1)/100000000,[1]!EM_S_STM07_BS(E2742,140,LEFT(RIGHT($L$1,11),10),1)/100000000)),0,IF(行业估值!$E$7="最新年报",[1]!EM_S_STM07_BS(E2742,140,LEFT(RIGHT($L$1,5),4)&amp;"-12-31",1)/100000000,[1]!EM_S_STM07_BS(E2742,140,LEFT(RIGHT($L$1,11),10),1)/100000000)))</f>
        <v>261.42271411849998</v>
      </c>
      <c r="M2742" s="36">
        <f t="shared" ca="1" si="219"/>
        <v>1.6064564366875747</v>
      </c>
      <c r="N2742" s="37">
        <f ca="1">IF(E2742="","",IF(ISERROR([1]!EM_S_EST_NETPROFIT(E2742,行业估值!$E$6,deadline)/100000000),"-",[1]!EM_S_EST_NETPROFIT(E2742,行业估值!$E$6,deadline)/100000000))</f>
        <v>33.094369999999998</v>
      </c>
      <c r="O2742" s="36">
        <f t="shared" ca="1" si="220"/>
        <v>12.689898668323343</v>
      </c>
      <c r="T2742" s="64" t="s">
        <v>5367</v>
      </c>
      <c r="U2742" s="64" t="s">
        <v>5368</v>
      </c>
    </row>
    <row r="2743" spans="4:21">
      <c r="D2743" s="45" t="str">
        <f>IF(AND(行业估值!$B$39=$G2743,COUNTIF($G$2:$G$2552,$G2743)&gt;=1),COUNTIF($G$2:G2743,$G2743),"")</f>
        <v/>
      </c>
      <c r="E2743" s="65" t="str">
        <f t="shared" si="216"/>
        <v>600675.SH</v>
      </c>
      <c r="F2743" s="65" t="str">
        <f t="shared" si="217"/>
        <v>中华企业</v>
      </c>
      <c r="G2743" s="34" t="str">
        <f>IF(E2743="","",IF(行业估值!$C$5="申万行业",[1]!EM_S_INFO_INDUSTRY_SW2014(E2743,"1"),IF(行业估值!$C$5="证监会行业",[1]!EM_S_INFO_INDUSTRY_CSRC1(E2743,"1"),[1]!EM_S_INFO_INDUSTRY_EM2016(E2743,"1"))))</f>
        <v>房地产</v>
      </c>
      <c r="H2743" s="34" t="str">
        <f>IF(E2743="","",IF($H$1="上证50",[1]!EM_S_INFO_COMPINDEX(E2743,"000016"),"")&amp;IF($H$1="上证180",[1]!EM_S_INFO_COMPINDEX(E2743,"000010"),"")&amp;IF($H$1="沪深300",[1]!EM_S_INFO_COMPINDEX(E2743,"000300"),"")&amp;IF(AND($H$1="上证A股",RIGHT(E2743,2)="SH"),"是","")&amp;IF(AND($H$1="深证A股",RIGHT(E2743,2)="SZ"),"是","")&amp;IF(AND($H$1="创业板",LEFT(E2743,1)-3=0),"是","")&amp;IF(AND($H$1="全部A股",E2743&lt;&gt;0),"是","")&amp;IF(AND($H$1="中小板",LEFT(E2743,3)="002"),"是",""))</f>
        <v>是</v>
      </c>
      <c r="I2743" s="46">
        <f ca="1">IF(E2743="","",IF(OR([1]!EM_S_VAL_MV(E2743,deadline)="",[1]!EM_S_VAL_MV(E2743,deadline)="--",[1]!EM_S_VAL_MV(E2743,deadline)="null"),0,[1]!EM_S_VAL_MV(E2743,deadline)/100000000))</f>
        <v>276.15492691560002</v>
      </c>
      <c r="J2743" s="46">
        <f ca="1">IF(E2743="","",IF(RIGHT(LEFT($J$1,6),3)="TTM",[1]!EM_S_FA_PROFIT_TTM(E2743,LEFT(RIGHT($J$1,11),10),1)/100000000,[1]!EM_S_STM07_IS(E2743,61,LEFT(RIGHT($J$1,5),4)&amp;"-12-31",1)/100000000))</f>
        <v>45.835830830600003</v>
      </c>
      <c r="K2743" s="36">
        <f t="shared" ca="1" si="218"/>
        <v>6.0248701051413907</v>
      </c>
      <c r="L2743" s="46">
        <f ca="1">IF(E2743="","",IF(ISERROR(IF(行业估值!$E$7="最新年报",[1]!EM_S_STM07_BS(E2743,140,LEFT(RIGHT($L$1,5),4)&amp;"-12-31",1)/100000000,[1]!EM_S_STM07_BS(E2743,140,LEFT(RIGHT($L$1,11),10),1)/100000000)),0,IF(行业估值!$E$7="最新年报",[1]!EM_S_STM07_BS(E2743,140,LEFT(RIGHT($L$1,5),4)&amp;"-12-31",1)/100000000,[1]!EM_S_STM07_BS(E2743,140,LEFT(RIGHT($L$1,11),10),1)/100000000)))</f>
        <v>147.04851149459998</v>
      </c>
      <c r="M2743" s="36">
        <f t="shared" ca="1" si="219"/>
        <v>1.877985190796992</v>
      </c>
      <c r="N2743" s="37">
        <f ca="1">IF(E2743="","",IF(ISERROR([1]!EM_S_EST_NETPROFIT(E2743,行业估值!$E$6,deadline)/100000000),"-",[1]!EM_S_EST_NETPROFIT(E2743,行业估值!$E$6,deadline)/100000000))</f>
        <v>28.68333333333333</v>
      </c>
      <c r="O2743" s="36">
        <f t="shared" ca="1" si="220"/>
        <v>9.6277138959535176</v>
      </c>
      <c r="T2743" s="64" t="s">
        <v>5369</v>
      </c>
      <c r="U2743" s="64" t="s">
        <v>5370</v>
      </c>
    </row>
    <row r="2744" spans="4:21">
      <c r="D2744" s="45" t="str">
        <f>IF(AND(行业估值!$B$39=$G2744,COUNTIF($G$2:$G$2552,$G2744)&gt;=1),COUNTIF($G$2:G2744,$G2744),"")</f>
        <v/>
      </c>
      <c r="E2744" s="65" t="str">
        <f t="shared" si="216"/>
        <v>600676.SH</v>
      </c>
      <c r="F2744" s="65" t="str">
        <f t="shared" si="217"/>
        <v>交运股份</v>
      </c>
      <c r="G2744" s="34" t="str">
        <f>IF(E2744="","",IF(行业估值!$C$5="申万行业",[1]!EM_S_INFO_INDUSTRY_SW2014(E2744,"1"),IF(行业估值!$C$5="证监会行业",[1]!EM_S_INFO_INDUSTRY_CSRC1(E2744,"1"),[1]!EM_S_INFO_INDUSTRY_EM2016(E2744,"1"))))</f>
        <v>交运设备</v>
      </c>
      <c r="H2744" s="34" t="str">
        <f>IF(E2744="","",IF($H$1="上证50",[1]!EM_S_INFO_COMPINDEX(E2744,"000016"),"")&amp;IF($H$1="上证180",[1]!EM_S_INFO_COMPINDEX(E2744,"000010"),"")&amp;IF($H$1="沪深300",[1]!EM_S_INFO_COMPINDEX(E2744,"000300"),"")&amp;IF(AND($H$1="上证A股",RIGHT(E2744,2)="SH"),"是","")&amp;IF(AND($H$1="深证A股",RIGHT(E2744,2)="SZ"),"是","")&amp;IF(AND($H$1="创业板",LEFT(E2744,1)-3=0),"是","")&amp;IF(AND($H$1="全部A股",E2744&lt;&gt;0),"是","")&amp;IF(AND($H$1="中小板",LEFT(E2744,3)="002"),"是",""))</f>
        <v>是</v>
      </c>
      <c r="I2744" s="46">
        <f ca="1">IF(E2744="","",IF(OR([1]!EM_S_VAL_MV(E2744,deadline)="",[1]!EM_S_VAL_MV(E2744,deadline)="--",[1]!EM_S_VAL_MV(E2744,deadline)="null"),0,[1]!EM_S_VAL_MV(E2744,deadline)/100000000))</f>
        <v>42.785306470400002</v>
      </c>
      <c r="J2744" s="46">
        <f ca="1">IF(E2744="","",IF(RIGHT(LEFT($J$1,6),3)="TTM",[1]!EM_S_FA_PROFIT_TTM(E2744,LEFT(RIGHT($J$1,11),10),1)/100000000,[1]!EM_S_STM07_IS(E2744,61,LEFT(RIGHT($J$1,5),4)&amp;"-12-31",1)/100000000))</f>
        <v>2.4068854355</v>
      </c>
      <c r="K2744" s="36">
        <f t="shared" ca="1" si="218"/>
        <v>17.77621229467114</v>
      </c>
      <c r="L2744" s="46">
        <f ca="1">IF(E2744="","",IF(ISERROR(IF(行业估值!$E$7="最新年报",[1]!EM_S_STM07_BS(E2744,140,LEFT(RIGHT($L$1,5),4)&amp;"-12-31",1)/100000000,[1]!EM_S_STM07_BS(E2744,140,LEFT(RIGHT($L$1,11),10),1)/100000000)),0,IF(行业估值!$E$7="最新年报",[1]!EM_S_STM07_BS(E2744,140,LEFT(RIGHT($L$1,5),4)&amp;"-12-31",1)/100000000,[1]!EM_S_STM07_BS(E2744,140,LEFT(RIGHT($L$1,11),10),1)/100000000)))</f>
        <v>58.0899980728</v>
      </c>
      <c r="M2744" s="36">
        <f t="shared" ca="1" si="219"/>
        <v>0.73653482337493392</v>
      </c>
      <c r="N2744" s="37" t="str">
        <f ca="1">IF(E2744="","",IF(ISERROR([1]!EM_S_EST_NETPROFIT(E2744,行业估值!$E$6,deadline)/100000000),"-",[1]!EM_S_EST_NETPROFIT(E2744,行业估值!$E$6,deadline)/100000000))</f>
        <v>-</v>
      </c>
      <c r="O2744" s="36" t="str">
        <f t="shared" ca="1" si="220"/>
        <v>-</v>
      </c>
      <c r="T2744" s="64" t="s">
        <v>5371</v>
      </c>
      <c r="U2744" s="64" t="s">
        <v>5372</v>
      </c>
    </row>
    <row r="2745" spans="4:21">
      <c r="D2745" s="45" t="str">
        <f>IF(AND(行业估值!$B$39=$G2745,COUNTIF($G$2:$G$2552,$G2745)&gt;=1),COUNTIF($G$2:G2745,$G2745),"")</f>
        <v/>
      </c>
      <c r="E2745" s="65" t="str">
        <f t="shared" si="216"/>
        <v>600677.SH</v>
      </c>
      <c r="F2745" s="65" t="str">
        <f t="shared" si="217"/>
        <v>航天通信</v>
      </c>
      <c r="G2745" s="34" t="str">
        <f>IF(E2745="","",IF(行业估值!$C$5="申万行业",[1]!EM_S_INFO_INDUSTRY_SW2014(E2745,"1"),IF(行业估值!$C$5="证监会行业",[1]!EM_S_INFO_INDUSTRY_CSRC1(E2745,"1"),[1]!EM_S_INFO_INDUSTRY_EM2016(E2745,"1"))))</f>
        <v>信息技术</v>
      </c>
      <c r="H2745" s="34" t="str">
        <f>IF(E2745="","",IF($H$1="上证50",[1]!EM_S_INFO_COMPINDEX(E2745,"000016"),"")&amp;IF($H$1="上证180",[1]!EM_S_INFO_COMPINDEX(E2745,"000010"),"")&amp;IF($H$1="沪深300",[1]!EM_S_INFO_COMPINDEX(E2745,"000300"),"")&amp;IF(AND($H$1="上证A股",RIGHT(E2745,2)="SH"),"是","")&amp;IF(AND($H$1="深证A股",RIGHT(E2745,2)="SZ"),"是","")&amp;IF(AND($H$1="创业板",LEFT(E2745,1)-3=0),"是","")&amp;IF(AND($H$1="全部A股",E2745&lt;&gt;0),"是","")&amp;IF(AND($H$1="中小板",LEFT(E2745,3)="002"),"是",""))</f>
        <v>是</v>
      </c>
      <c r="I2745" s="46">
        <f ca="1">IF(E2745="","",IF(OR([1]!EM_S_VAL_MV(E2745,deadline)="",[1]!EM_S_VAL_MV(E2745,deadline)="--",[1]!EM_S_VAL_MV(E2745,deadline)="null"),0,[1]!EM_S_VAL_MV(E2745,deadline)/100000000))</f>
        <v>38.716944140000003</v>
      </c>
      <c r="J2745" s="46">
        <f ca="1">IF(E2745="","",IF(RIGHT(LEFT($J$1,6),3)="TTM",[1]!EM_S_FA_PROFIT_TTM(E2745,LEFT(RIGHT($J$1,11),10),1)/100000000,[1]!EM_S_STM07_IS(E2745,61,LEFT(RIGHT($J$1,5),4)&amp;"-12-31",1)/100000000))</f>
        <v>-3.5141097511999999</v>
      </c>
      <c r="K2745" s="36">
        <f t="shared" ca="1" si="218"/>
        <v>-11.017568283625438</v>
      </c>
      <c r="L2745" s="46">
        <f ca="1">IF(E2745="","",IF(ISERROR(IF(行业估值!$E$7="最新年报",[1]!EM_S_STM07_BS(E2745,140,LEFT(RIGHT($L$1,5),4)&amp;"-12-31",1)/100000000,[1]!EM_S_STM07_BS(E2745,140,LEFT(RIGHT($L$1,11),10),1)/100000000)),0,IF(行业估值!$E$7="最新年报",[1]!EM_S_STM07_BS(E2745,140,LEFT(RIGHT($L$1,5),4)&amp;"-12-31",1)/100000000,[1]!EM_S_STM07_BS(E2745,140,LEFT(RIGHT($L$1,11),10),1)/100000000)))</f>
        <v>31.252467097600004</v>
      </c>
      <c r="M2745" s="36">
        <f t="shared" ca="1" si="219"/>
        <v>1.238844409277795</v>
      </c>
      <c r="N2745" s="37" t="str">
        <f ca="1">IF(E2745="","",IF(ISERROR([1]!EM_S_EST_NETPROFIT(E2745,行业估值!$E$6,deadline)/100000000),"-",[1]!EM_S_EST_NETPROFIT(E2745,行业估值!$E$6,deadline)/100000000))</f>
        <v>-</v>
      </c>
      <c r="O2745" s="36" t="str">
        <f t="shared" ca="1" si="220"/>
        <v>-</v>
      </c>
      <c r="T2745" s="64" t="s">
        <v>5373</v>
      </c>
      <c r="U2745" s="64" t="s">
        <v>5374</v>
      </c>
    </row>
    <row r="2746" spans="4:21">
      <c r="D2746" s="45" t="str">
        <f>IF(AND(行业估值!$B$39=$G2746,COUNTIF($G$2:$G$2552,$G2746)&gt;=1),COUNTIF($G$2:G2746,$G2746),"")</f>
        <v/>
      </c>
      <c r="E2746" s="65" t="str">
        <f t="shared" si="216"/>
        <v>600678.SH</v>
      </c>
      <c r="F2746" s="65" t="str">
        <f t="shared" si="217"/>
        <v>四川金顶</v>
      </c>
      <c r="G2746" s="34" t="str">
        <f>IF(E2746="","",IF(行业估值!$C$5="申万行业",[1]!EM_S_INFO_INDUSTRY_SW2014(E2746,"1"),IF(行业估值!$C$5="证监会行业",[1]!EM_S_INFO_INDUSTRY_CSRC1(E2746,"1"),[1]!EM_S_INFO_INDUSTRY_EM2016(E2746,"1"))))</f>
        <v>建材</v>
      </c>
      <c r="H2746" s="34" t="str">
        <f>IF(E2746="","",IF($H$1="上证50",[1]!EM_S_INFO_COMPINDEX(E2746,"000016"),"")&amp;IF($H$1="上证180",[1]!EM_S_INFO_COMPINDEX(E2746,"000010"),"")&amp;IF($H$1="沪深300",[1]!EM_S_INFO_COMPINDEX(E2746,"000300"),"")&amp;IF(AND($H$1="上证A股",RIGHT(E2746,2)="SH"),"是","")&amp;IF(AND($H$1="深证A股",RIGHT(E2746,2)="SZ"),"是","")&amp;IF(AND($H$1="创业板",LEFT(E2746,1)-3=0),"是","")&amp;IF(AND($H$1="全部A股",E2746&lt;&gt;0),"是","")&amp;IF(AND($H$1="中小板",LEFT(E2746,3)="002"),"是",""))</f>
        <v>是</v>
      </c>
      <c r="I2746" s="46">
        <f ca="1">IF(E2746="","",IF(OR([1]!EM_S_VAL_MV(E2746,deadline)="",[1]!EM_S_VAL_MV(E2746,deadline)="--",[1]!EM_S_VAL_MV(E2746,deadline)="null"),0,[1]!EM_S_VAL_MV(E2746,deadline)/100000000))</f>
        <v>21.393087000000001</v>
      </c>
      <c r="J2746" s="46">
        <f ca="1">IF(E2746="","",IF(RIGHT(LEFT($J$1,6),3)="TTM",[1]!EM_S_FA_PROFIT_TTM(E2746,LEFT(RIGHT($J$1,11),10),1)/100000000,[1]!EM_S_STM07_IS(E2746,61,LEFT(RIGHT($J$1,5),4)&amp;"-12-31",1)/100000000))</f>
        <v>0.29392125489999998</v>
      </c>
      <c r="K2746" s="36">
        <f t="shared" ca="1" si="218"/>
        <v>72.785096835812411</v>
      </c>
      <c r="L2746" s="46">
        <f ca="1">IF(E2746="","",IF(ISERROR(IF(行业估值!$E$7="最新年报",[1]!EM_S_STM07_BS(E2746,140,LEFT(RIGHT($L$1,5),4)&amp;"-12-31",1)/100000000,[1]!EM_S_STM07_BS(E2746,140,LEFT(RIGHT($L$1,11),10),1)/100000000)),0,IF(行业估值!$E$7="最新年报",[1]!EM_S_STM07_BS(E2746,140,LEFT(RIGHT($L$1,5),4)&amp;"-12-31",1)/100000000,[1]!EM_S_STM07_BS(E2746,140,LEFT(RIGHT($L$1,11),10),1)/100000000)))</f>
        <v>1.0371043057</v>
      </c>
      <c r="M2746" s="36">
        <f t="shared" ca="1" si="219"/>
        <v>20.627710137179118</v>
      </c>
      <c r="N2746" s="37" t="str">
        <f ca="1">IF(E2746="","",IF(ISERROR([1]!EM_S_EST_NETPROFIT(E2746,行业估值!$E$6,deadline)/100000000),"-",[1]!EM_S_EST_NETPROFIT(E2746,行业估值!$E$6,deadline)/100000000))</f>
        <v>-</v>
      </c>
      <c r="O2746" s="36" t="str">
        <f t="shared" ca="1" si="220"/>
        <v>-</v>
      </c>
      <c r="T2746" s="64" t="s">
        <v>5375</v>
      </c>
      <c r="U2746" s="64" t="s">
        <v>5376</v>
      </c>
    </row>
    <row r="2747" spans="4:21">
      <c r="D2747" s="45" t="str">
        <f>IF(AND(行业估值!$B$39=$G2747,COUNTIF($G$2:$G$2552,$G2747)&gt;=1),COUNTIF($G$2:G2747,$G2747),"")</f>
        <v/>
      </c>
      <c r="E2747" s="65" t="str">
        <f t="shared" si="216"/>
        <v>600679.SH</v>
      </c>
      <c r="F2747" s="65" t="str">
        <f t="shared" si="217"/>
        <v>上海凤凰</v>
      </c>
      <c r="G2747" s="34" t="str">
        <f>IF(E2747="","",IF(行业估值!$C$5="申万行业",[1]!EM_S_INFO_INDUSTRY_SW2014(E2747,"1"),IF(行业估值!$C$5="证监会行业",[1]!EM_S_INFO_INDUSTRY_CSRC1(E2747,"1"),[1]!EM_S_INFO_INDUSTRY_EM2016(E2747,"1"))))</f>
        <v>轻工制造</v>
      </c>
      <c r="H2747" s="34" t="str">
        <f>IF(E2747="","",IF($H$1="上证50",[1]!EM_S_INFO_COMPINDEX(E2747,"000016"),"")&amp;IF($H$1="上证180",[1]!EM_S_INFO_COMPINDEX(E2747,"000010"),"")&amp;IF($H$1="沪深300",[1]!EM_S_INFO_COMPINDEX(E2747,"000300"),"")&amp;IF(AND($H$1="上证A股",RIGHT(E2747,2)="SH"),"是","")&amp;IF(AND($H$1="深证A股",RIGHT(E2747,2)="SZ"),"是","")&amp;IF(AND($H$1="创业板",LEFT(E2747,1)-3=0),"是","")&amp;IF(AND($H$1="全部A股",E2747&lt;&gt;0),"是","")&amp;IF(AND($H$1="中小板",LEFT(E2747,3)="002"),"是",""))</f>
        <v>是</v>
      </c>
      <c r="I2747" s="46">
        <f ca="1">IF(E2747="","",IF(OR([1]!EM_S_VAL_MV(E2747,deadline)="",[1]!EM_S_VAL_MV(E2747,deadline)="--",[1]!EM_S_VAL_MV(E2747,deadline)="null"),0,[1]!EM_S_VAL_MV(E2747,deadline)/100000000))</f>
        <v>48.183433850600004</v>
      </c>
      <c r="J2747" s="46">
        <f ca="1">IF(E2747="","",IF(RIGHT(LEFT($J$1,6),3)="TTM",[1]!EM_S_FA_PROFIT_TTM(E2747,LEFT(RIGHT($J$1,11),10),1)/100000000,[1]!EM_S_STM07_IS(E2747,61,LEFT(RIGHT($J$1,5),4)&amp;"-12-31",1)/100000000))</f>
        <v>0.1141670709</v>
      </c>
      <c r="K2747" s="36">
        <f t="shared" ca="1" si="218"/>
        <v>422.04318172272565</v>
      </c>
      <c r="L2747" s="46">
        <f ca="1">IF(E2747="","",IF(ISERROR(IF(行业估值!$E$7="最新年报",[1]!EM_S_STM07_BS(E2747,140,LEFT(RIGHT($L$1,5),4)&amp;"-12-31",1)/100000000,[1]!EM_S_STM07_BS(E2747,140,LEFT(RIGHT($L$1,11),10),1)/100000000)),0,IF(行业估值!$E$7="最新年报",[1]!EM_S_STM07_BS(E2747,140,LEFT(RIGHT($L$1,5),4)&amp;"-12-31",1)/100000000,[1]!EM_S_STM07_BS(E2747,140,LEFT(RIGHT($L$1,11),10),1)/100000000)))</f>
        <v>13.7796044198</v>
      </c>
      <c r="M2747" s="36">
        <f t="shared" ca="1" si="219"/>
        <v>3.4967211236749964</v>
      </c>
      <c r="N2747" s="37" t="str">
        <f ca="1">IF(E2747="","",IF(ISERROR([1]!EM_S_EST_NETPROFIT(E2747,行业估值!$E$6,deadline)/100000000),"-",[1]!EM_S_EST_NETPROFIT(E2747,行业估值!$E$6,deadline)/100000000))</f>
        <v>-</v>
      </c>
      <c r="O2747" s="36" t="str">
        <f t="shared" ca="1" si="220"/>
        <v>-</v>
      </c>
      <c r="T2747" s="64" t="s">
        <v>5377</v>
      </c>
      <c r="U2747" s="64" t="s">
        <v>5378</v>
      </c>
    </row>
    <row r="2748" spans="4:21">
      <c r="D2748" s="45" t="str">
        <f>IF(AND(行业估值!$B$39=$G2748,COUNTIF($G$2:$G$2552,$G2748)&gt;=1),COUNTIF($G$2:G2748,$G2748),"")</f>
        <v/>
      </c>
      <c r="E2748" s="65" t="str">
        <f t="shared" si="216"/>
        <v>600681.SH</v>
      </c>
      <c r="F2748" s="65" t="str">
        <f t="shared" si="217"/>
        <v>百川能源</v>
      </c>
      <c r="G2748" s="34" t="str">
        <f>IF(E2748="","",IF(行业估值!$C$5="申万行业",[1]!EM_S_INFO_INDUSTRY_SW2014(E2748,"1"),IF(行业估值!$C$5="证监会行业",[1]!EM_S_INFO_INDUSTRY_CSRC1(E2748,"1"),[1]!EM_S_INFO_INDUSTRY_EM2016(E2748,"1"))))</f>
        <v>公用事业</v>
      </c>
      <c r="H2748" s="34" t="str">
        <f>IF(E2748="","",IF($H$1="上证50",[1]!EM_S_INFO_COMPINDEX(E2748,"000016"),"")&amp;IF($H$1="上证180",[1]!EM_S_INFO_COMPINDEX(E2748,"000010"),"")&amp;IF($H$1="沪深300",[1]!EM_S_INFO_COMPINDEX(E2748,"000300"),"")&amp;IF(AND($H$1="上证A股",RIGHT(E2748,2)="SH"),"是","")&amp;IF(AND($H$1="深证A股",RIGHT(E2748,2)="SZ"),"是","")&amp;IF(AND($H$1="创业板",LEFT(E2748,1)-3=0),"是","")&amp;IF(AND($H$1="全部A股",E2748&lt;&gt;0),"是","")&amp;IF(AND($H$1="中小板",LEFT(E2748,3)="002"),"是",""))</f>
        <v>是</v>
      </c>
      <c r="I2748" s="46">
        <f ca="1">IF(E2748="","",IF(OR([1]!EM_S_VAL_MV(E2748,deadline)="",[1]!EM_S_VAL_MV(E2748,deadline)="--",[1]!EM_S_VAL_MV(E2748,deadline)="null"),0,[1]!EM_S_VAL_MV(E2748,deadline)/100000000))</f>
        <v>98.683437204000001</v>
      </c>
      <c r="J2748" s="46">
        <f ca="1">IF(E2748="","",IF(RIGHT(LEFT($J$1,6),3)="TTM",[1]!EM_S_FA_PROFIT_TTM(E2748,LEFT(RIGHT($J$1,11),10),1)/100000000,[1]!EM_S_STM07_IS(E2748,61,LEFT(RIGHT($J$1,5),4)&amp;"-12-31",1)/100000000))</f>
        <v>9.5229903226000001</v>
      </c>
      <c r="K2748" s="36">
        <f t="shared" ca="1" si="218"/>
        <v>10.362652261632993</v>
      </c>
      <c r="L2748" s="46">
        <f ca="1">IF(E2748="","",IF(ISERROR(IF(行业估值!$E$7="最新年报",[1]!EM_S_STM07_BS(E2748,140,LEFT(RIGHT($L$1,5),4)&amp;"-12-31",1)/100000000,[1]!EM_S_STM07_BS(E2748,140,LEFT(RIGHT($L$1,11),10),1)/100000000)),0,IF(行业估值!$E$7="最新年报",[1]!EM_S_STM07_BS(E2748,140,LEFT(RIGHT($L$1,5),4)&amp;"-12-31",1)/100000000,[1]!EM_S_STM07_BS(E2748,140,LEFT(RIGHT($L$1,11),10),1)/100000000)))</f>
        <v>44.805094687500002</v>
      </c>
      <c r="M2748" s="36">
        <f t="shared" ca="1" si="219"/>
        <v>2.2025048243348833</v>
      </c>
      <c r="N2748" s="37">
        <f ca="1">IF(E2748="","",IF(ISERROR([1]!EM_S_EST_NETPROFIT(E2748,行业估值!$E$6,deadline)/100000000),"-",[1]!EM_S_EST_NETPROFIT(E2748,行业估值!$E$6,deadline)/100000000))</f>
        <v>11.180683333333333</v>
      </c>
      <c r="O2748" s="36">
        <f t="shared" ca="1" si="220"/>
        <v>8.826243822664388</v>
      </c>
      <c r="T2748" s="64" t="s">
        <v>5379</v>
      </c>
      <c r="U2748" s="64" t="s">
        <v>5380</v>
      </c>
    </row>
    <row r="2749" spans="4:21">
      <c r="D2749" s="45" t="str">
        <f>IF(AND(行业估值!$B$39=$G2749,COUNTIF($G$2:$G$2552,$G2749)&gt;=1),COUNTIF($G$2:G2749,$G2749),"")</f>
        <v/>
      </c>
      <c r="E2749" s="65" t="str">
        <f t="shared" si="216"/>
        <v>600682.SH</v>
      </c>
      <c r="F2749" s="65" t="str">
        <f t="shared" si="217"/>
        <v>南京新百</v>
      </c>
      <c r="G2749" s="34" t="str">
        <f>IF(E2749="","",IF(行业估值!$C$5="申万行业",[1]!EM_S_INFO_INDUSTRY_SW2014(E2749,"1"),IF(行业估值!$C$5="证监会行业",[1]!EM_S_INFO_INDUSTRY_CSRC1(E2749,"1"),[1]!EM_S_INFO_INDUSTRY_EM2016(E2749,"1"))))</f>
        <v>商贸零售</v>
      </c>
      <c r="H2749" s="34" t="str">
        <f>IF(E2749="","",IF($H$1="上证50",[1]!EM_S_INFO_COMPINDEX(E2749,"000016"),"")&amp;IF($H$1="上证180",[1]!EM_S_INFO_COMPINDEX(E2749,"000010"),"")&amp;IF($H$1="沪深300",[1]!EM_S_INFO_COMPINDEX(E2749,"000300"),"")&amp;IF(AND($H$1="上证A股",RIGHT(E2749,2)="SH"),"是","")&amp;IF(AND($H$1="深证A股",RIGHT(E2749,2)="SZ"),"是","")&amp;IF(AND($H$1="创业板",LEFT(E2749,1)-3=0),"是","")&amp;IF(AND($H$1="全部A股",E2749&lt;&gt;0),"是","")&amp;IF(AND($H$1="中小板",LEFT(E2749,3)="002"),"是",""))</f>
        <v>是</v>
      </c>
      <c r="I2749" s="46">
        <f ca="1">IF(E2749="","",IF(OR([1]!EM_S_VAL_MV(E2749,deadline)="",[1]!EM_S_VAL_MV(E2749,deadline)="--",[1]!EM_S_VAL_MV(E2749,deadline)="null"),0,[1]!EM_S_VAL_MV(E2749,deadline)/100000000))</f>
        <v>123.84416433200001</v>
      </c>
      <c r="J2749" s="46">
        <f ca="1">IF(E2749="","",IF(RIGHT(LEFT($J$1,6),3)="TTM",[1]!EM_S_FA_PROFIT_TTM(E2749,LEFT(RIGHT($J$1,11),10),1)/100000000,[1]!EM_S_STM07_IS(E2749,61,LEFT(RIGHT($J$1,5),4)&amp;"-12-31",1)/100000000))</f>
        <v>13.688757356099998</v>
      </c>
      <c r="K2749" s="36">
        <f t="shared" ca="1" si="218"/>
        <v>9.0471443908538891</v>
      </c>
      <c r="L2749" s="46">
        <f ca="1">IF(E2749="","",IF(ISERROR(IF(行业估值!$E$7="最新年报",[1]!EM_S_STM07_BS(E2749,140,LEFT(RIGHT($L$1,5),4)&amp;"-12-31",1)/100000000,[1]!EM_S_STM07_BS(E2749,140,LEFT(RIGHT($L$1,11),10),1)/100000000)),0,IF(行业估值!$E$7="最新年报",[1]!EM_S_STM07_BS(E2749,140,LEFT(RIGHT($L$1,5),4)&amp;"-12-31",1)/100000000,[1]!EM_S_STM07_BS(E2749,140,LEFT(RIGHT($L$1,11),10),1)/100000000)))</f>
        <v>153.76734575399999</v>
      </c>
      <c r="M2749" s="36">
        <f t="shared" ca="1" si="219"/>
        <v>0.80539963621488486</v>
      </c>
      <c r="N2749" s="37">
        <f ca="1">IF(E2749="","",IF(ISERROR([1]!EM_S_EST_NETPROFIT(E2749,行业估值!$E$6,deadline)/100000000),"-",[1]!EM_S_EST_NETPROFIT(E2749,行业估值!$E$6,deadline)/100000000))</f>
        <v>14.5715</v>
      </c>
      <c r="O2749" s="36">
        <f t="shared" ca="1" si="220"/>
        <v>8.4990676548056143</v>
      </c>
      <c r="T2749" s="64" t="s">
        <v>5381</v>
      </c>
      <c r="U2749" s="64" t="s">
        <v>5382</v>
      </c>
    </row>
    <row r="2750" spans="4:21">
      <c r="D2750" s="45" t="str">
        <f>IF(AND(行业估值!$B$39=$G2750,COUNTIF($G$2:$G$2552,$G2750)&gt;=1),COUNTIF($G$2:G2750,$G2750),"")</f>
        <v/>
      </c>
      <c r="E2750" s="65" t="str">
        <f t="shared" si="216"/>
        <v>600683.SH</v>
      </c>
      <c r="F2750" s="65" t="str">
        <f t="shared" si="217"/>
        <v>京投发展</v>
      </c>
      <c r="G2750" s="34" t="str">
        <f>IF(E2750="","",IF(行业估值!$C$5="申万行业",[1]!EM_S_INFO_INDUSTRY_SW2014(E2750,"1"),IF(行业估值!$C$5="证监会行业",[1]!EM_S_INFO_INDUSTRY_CSRC1(E2750,"1"),[1]!EM_S_INFO_INDUSTRY_EM2016(E2750,"1"))))</f>
        <v>房地产</v>
      </c>
      <c r="H2750" s="34" t="str">
        <f>IF(E2750="","",IF($H$1="上证50",[1]!EM_S_INFO_COMPINDEX(E2750,"000016"),"")&amp;IF($H$1="上证180",[1]!EM_S_INFO_COMPINDEX(E2750,"000010"),"")&amp;IF($H$1="沪深300",[1]!EM_S_INFO_COMPINDEX(E2750,"000300"),"")&amp;IF(AND($H$1="上证A股",RIGHT(E2750,2)="SH"),"是","")&amp;IF(AND($H$1="深证A股",RIGHT(E2750,2)="SZ"),"是","")&amp;IF(AND($H$1="创业板",LEFT(E2750,1)-3=0),"是","")&amp;IF(AND($H$1="全部A股",E2750&lt;&gt;0),"是","")&amp;IF(AND($H$1="中小板",LEFT(E2750,3)="002"),"是",""))</f>
        <v>是</v>
      </c>
      <c r="I2750" s="46">
        <f ca="1">IF(E2750="","",IF(OR([1]!EM_S_VAL_MV(E2750,deadline)="",[1]!EM_S_VAL_MV(E2750,deadline)="--",[1]!EM_S_VAL_MV(E2750,deadline)="null"),0,[1]!EM_S_VAL_MV(E2750,deadline)/100000000))</f>
        <v>30.075570438200003</v>
      </c>
      <c r="J2750" s="46">
        <f ca="1">IF(E2750="","",IF(RIGHT(LEFT($J$1,6),3)="TTM",[1]!EM_S_FA_PROFIT_TTM(E2750,LEFT(RIGHT($J$1,11),10),1)/100000000,[1]!EM_S_STM07_IS(E2750,61,LEFT(RIGHT($J$1,5),4)&amp;"-12-31",1)/100000000))</f>
        <v>8.5627320123999997</v>
      </c>
      <c r="K2750" s="36">
        <f t="shared" ca="1" si="218"/>
        <v>3.5123802070001129</v>
      </c>
      <c r="L2750" s="46">
        <f ca="1">IF(E2750="","",IF(ISERROR(IF(行业估值!$E$7="最新年报",[1]!EM_S_STM07_BS(E2750,140,LEFT(RIGHT($L$1,5),4)&amp;"-12-31",1)/100000000,[1]!EM_S_STM07_BS(E2750,140,LEFT(RIGHT($L$1,11),10),1)/100000000)),0,IF(行业估值!$E$7="最新年报",[1]!EM_S_STM07_BS(E2750,140,LEFT(RIGHT($L$1,5),4)&amp;"-12-31",1)/100000000,[1]!EM_S_STM07_BS(E2750,140,LEFT(RIGHT($L$1,11),10),1)/100000000)))</f>
        <v>26.382498330200001</v>
      </c>
      <c r="M2750" s="36">
        <f t="shared" ca="1" si="219"/>
        <v>1.1399818948826597</v>
      </c>
      <c r="N2750" s="37" t="str">
        <f ca="1">IF(E2750="","",IF(ISERROR([1]!EM_S_EST_NETPROFIT(E2750,行业估值!$E$6,deadline)/100000000),"-",[1]!EM_S_EST_NETPROFIT(E2750,行业估值!$E$6,deadline)/100000000))</f>
        <v>-</v>
      </c>
      <c r="O2750" s="36" t="str">
        <f t="shared" ca="1" si="220"/>
        <v>-</v>
      </c>
      <c r="T2750" s="64" t="s">
        <v>5383</v>
      </c>
      <c r="U2750" s="64" t="s">
        <v>5384</v>
      </c>
    </row>
    <row r="2751" spans="4:21">
      <c r="D2751" s="45" t="str">
        <f>IF(AND(行业估值!$B$39=$G2751,COUNTIF($G$2:$G$2552,$G2751)&gt;=1),COUNTIF($G$2:G2751,$G2751),"")</f>
        <v/>
      </c>
      <c r="E2751" s="65" t="str">
        <f t="shared" si="216"/>
        <v>600684.SH</v>
      </c>
      <c r="F2751" s="65" t="str">
        <f t="shared" si="217"/>
        <v>珠江实业</v>
      </c>
      <c r="G2751" s="34" t="str">
        <f>IF(E2751="","",IF(行业估值!$C$5="申万行业",[1]!EM_S_INFO_INDUSTRY_SW2014(E2751,"1"),IF(行业估值!$C$5="证监会行业",[1]!EM_S_INFO_INDUSTRY_CSRC1(E2751,"1"),[1]!EM_S_INFO_INDUSTRY_EM2016(E2751,"1"))))</f>
        <v>房地产</v>
      </c>
      <c r="H2751" s="34" t="str">
        <f>IF(E2751="","",IF($H$1="上证50",[1]!EM_S_INFO_COMPINDEX(E2751,"000016"),"")&amp;IF($H$1="上证180",[1]!EM_S_INFO_COMPINDEX(E2751,"000010"),"")&amp;IF($H$1="沪深300",[1]!EM_S_INFO_COMPINDEX(E2751,"000300"),"")&amp;IF(AND($H$1="上证A股",RIGHT(E2751,2)="SH"),"是","")&amp;IF(AND($H$1="深证A股",RIGHT(E2751,2)="SZ"),"是","")&amp;IF(AND($H$1="创业板",LEFT(E2751,1)-3=0),"是","")&amp;IF(AND($H$1="全部A股",E2751&lt;&gt;0),"是","")&amp;IF(AND($H$1="中小板",LEFT(E2751,3)="002"),"是",""))</f>
        <v>是</v>
      </c>
      <c r="I2751" s="46">
        <f ca="1">IF(E2751="","",IF(OR([1]!EM_S_VAL_MV(E2751,deadline)="",[1]!EM_S_VAL_MV(E2751,deadline)="--",[1]!EM_S_VAL_MV(E2751,deadline)="null"),0,[1]!EM_S_VAL_MV(E2751,deadline)/100000000))</f>
        <v>29.956471377300002</v>
      </c>
      <c r="J2751" s="46">
        <f ca="1">IF(E2751="","",IF(RIGHT(LEFT($J$1,6),3)="TTM",[1]!EM_S_FA_PROFIT_TTM(E2751,LEFT(RIGHT($J$1,11),10),1)/100000000,[1]!EM_S_STM07_IS(E2751,61,LEFT(RIGHT($J$1,5),4)&amp;"-12-31",1)/100000000))</f>
        <v>0.70579454260000007</v>
      </c>
      <c r="K2751" s="36">
        <f t="shared" ca="1" si="218"/>
        <v>42.443614351205667</v>
      </c>
      <c r="L2751" s="46">
        <f ca="1">IF(E2751="","",IF(ISERROR(IF(行业估值!$E$7="最新年报",[1]!EM_S_STM07_BS(E2751,140,LEFT(RIGHT($L$1,5),4)&amp;"-12-31",1)/100000000,[1]!EM_S_STM07_BS(E2751,140,LEFT(RIGHT($L$1,11),10),1)/100000000)),0,IF(行业估值!$E$7="最新年报",[1]!EM_S_STM07_BS(E2751,140,LEFT(RIGHT($L$1,5),4)&amp;"-12-31",1)/100000000,[1]!EM_S_STM07_BS(E2751,140,LEFT(RIGHT($L$1,11),10),1)/100000000)))</f>
        <v>31.163890931399997</v>
      </c>
      <c r="M2751" s="36">
        <f t="shared" ca="1" si="219"/>
        <v>0.96125581504704127</v>
      </c>
      <c r="N2751" s="37" t="str">
        <f ca="1">IF(E2751="","",IF(ISERROR([1]!EM_S_EST_NETPROFIT(E2751,行业估值!$E$6,deadline)/100000000),"-",[1]!EM_S_EST_NETPROFIT(E2751,行业估值!$E$6,deadline)/100000000))</f>
        <v>-</v>
      </c>
      <c r="O2751" s="36" t="str">
        <f t="shared" ca="1" si="220"/>
        <v>-</v>
      </c>
      <c r="T2751" s="64" t="s">
        <v>5385</v>
      </c>
      <c r="U2751" s="64" t="s">
        <v>5386</v>
      </c>
    </row>
    <row r="2752" spans="4:21">
      <c r="D2752" s="45" t="str">
        <f>IF(AND(行业估值!$B$39=$G2752,COUNTIF($G$2:$G$2552,$G2752)&gt;=1),COUNTIF($G$2:G2752,$G2752),"")</f>
        <v/>
      </c>
      <c r="E2752" s="65" t="str">
        <f t="shared" si="216"/>
        <v>600685.SH</v>
      </c>
      <c r="F2752" s="65" t="str">
        <f t="shared" si="217"/>
        <v>中船防务</v>
      </c>
      <c r="G2752" s="34" t="str">
        <f>IF(E2752="","",IF(行业估值!$C$5="申万行业",[1]!EM_S_INFO_INDUSTRY_SW2014(E2752,"1"),IF(行业估值!$C$5="证监会行业",[1]!EM_S_INFO_INDUSTRY_CSRC1(E2752,"1"),[1]!EM_S_INFO_INDUSTRY_EM2016(E2752,"1"))))</f>
        <v>国防与装备</v>
      </c>
      <c r="H2752" s="34" t="str">
        <f>IF(E2752="","",IF($H$1="上证50",[1]!EM_S_INFO_COMPINDEX(E2752,"000016"),"")&amp;IF($H$1="上证180",[1]!EM_S_INFO_COMPINDEX(E2752,"000010"),"")&amp;IF($H$1="沪深300",[1]!EM_S_INFO_COMPINDEX(E2752,"000300"),"")&amp;IF(AND($H$1="上证A股",RIGHT(E2752,2)="SH"),"是","")&amp;IF(AND($H$1="深证A股",RIGHT(E2752,2)="SZ"),"是","")&amp;IF(AND($H$1="创业板",LEFT(E2752,1)-3=0),"是","")&amp;IF(AND($H$1="全部A股",E2752&lt;&gt;0),"是","")&amp;IF(AND($H$1="中小板",LEFT(E2752,3)="002"),"是",""))</f>
        <v>是</v>
      </c>
      <c r="I2752" s="46">
        <f ca="1">IF(E2752="","",IF(OR([1]!EM_S_VAL_MV(E2752,deadline)="",[1]!EM_S_VAL_MV(E2752,deadline)="--",[1]!EM_S_VAL_MV(E2752,deadline)="null"),0,[1]!EM_S_VAL_MV(E2752,deadline)/100000000))</f>
        <v>213.43946307799999</v>
      </c>
      <c r="J2752" s="46">
        <f ca="1">IF(E2752="","",IF(RIGHT(LEFT($J$1,6),3)="TTM",[1]!EM_S_FA_PROFIT_TTM(E2752,LEFT(RIGHT($J$1,11),10),1)/100000000,[1]!EM_S_STM07_IS(E2752,61,LEFT(RIGHT($J$1,5),4)&amp;"-12-31",1)/100000000))</f>
        <v>-16.470001860299998</v>
      </c>
      <c r="K2752" s="36">
        <f t="shared" ca="1" si="218"/>
        <v>-12.959285911951453</v>
      </c>
      <c r="L2752" s="46">
        <f ca="1">IF(E2752="","",IF(ISERROR(IF(行业估值!$E$7="最新年报",[1]!EM_S_STM07_BS(E2752,140,LEFT(RIGHT($L$1,5),4)&amp;"-12-31",1)/100000000,[1]!EM_S_STM07_BS(E2752,140,LEFT(RIGHT($L$1,11),10),1)/100000000)),0,IF(行业估值!$E$7="最新年报",[1]!EM_S_STM07_BS(E2752,140,LEFT(RIGHT($L$1,5),4)&amp;"-12-31",1)/100000000,[1]!EM_S_STM07_BS(E2752,140,LEFT(RIGHT($L$1,11),10),1)/100000000)))</f>
        <v>96.579475464599994</v>
      </c>
      <c r="M2752" s="36">
        <f t="shared" ca="1" si="219"/>
        <v>2.2099878059105174</v>
      </c>
      <c r="N2752" s="37">
        <f ca="1">IF(E2752="","",IF(ISERROR([1]!EM_S_EST_NETPROFIT(E2752,行业估值!$E$6,deadline)/100000000),"-",[1]!EM_S_EST_NETPROFIT(E2752,行业估值!$E$6,deadline)/100000000))</f>
        <v>19.454999999999998</v>
      </c>
      <c r="O2752" s="36">
        <f t="shared" ca="1" si="220"/>
        <v>10.970931024312517</v>
      </c>
      <c r="T2752" s="64" t="s">
        <v>5387</v>
      </c>
      <c r="U2752" s="64" t="s">
        <v>5388</v>
      </c>
    </row>
    <row r="2753" spans="4:21">
      <c r="D2753" s="45" t="str">
        <f>IF(AND(行业估值!$B$39=$G2753,COUNTIF($G$2:$G$2552,$G2753)&gt;=1),COUNTIF($G$2:G2753,$G2753),"")</f>
        <v/>
      </c>
      <c r="E2753" s="65" t="str">
        <f t="shared" si="216"/>
        <v>600686.SH</v>
      </c>
      <c r="F2753" s="65" t="str">
        <f t="shared" si="217"/>
        <v>金龙汽车</v>
      </c>
      <c r="G2753" s="34" t="str">
        <f>IF(E2753="","",IF(行业估值!$C$5="申万行业",[1]!EM_S_INFO_INDUSTRY_SW2014(E2753,"1"),IF(行业估值!$C$5="证监会行业",[1]!EM_S_INFO_INDUSTRY_CSRC1(E2753,"1"),[1]!EM_S_INFO_INDUSTRY_EM2016(E2753,"1"))))</f>
        <v>交运设备</v>
      </c>
      <c r="H2753" s="34" t="str">
        <f>IF(E2753="","",IF($H$1="上证50",[1]!EM_S_INFO_COMPINDEX(E2753,"000016"),"")&amp;IF($H$1="上证180",[1]!EM_S_INFO_COMPINDEX(E2753,"000010"),"")&amp;IF($H$1="沪深300",[1]!EM_S_INFO_COMPINDEX(E2753,"000300"),"")&amp;IF(AND($H$1="上证A股",RIGHT(E2753,2)="SH"),"是","")&amp;IF(AND($H$1="深证A股",RIGHT(E2753,2)="SZ"),"是","")&amp;IF(AND($H$1="创业板",LEFT(E2753,1)-3=0),"是","")&amp;IF(AND($H$1="全部A股",E2753&lt;&gt;0),"是","")&amp;IF(AND($H$1="中小板",LEFT(E2753,3)="002"),"是",""))</f>
        <v>是</v>
      </c>
      <c r="I2753" s="46">
        <f ca="1">IF(E2753="","",IF(OR([1]!EM_S_VAL_MV(E2753,deadline)="",[1]!EM_S_VAL_MV(E2753,deadline)="--",[1]!EM_S_VAL_MV(E2753,deadline)="null"),0,[1]!EM_S_VAL_MV(E2753,deadline)/100000000))</f>
        <v>40.226763279299995</v>
      </c>
      <c r="J2753" s="46">
        <f ca="1">IF(E2753="","",IF(RIGHT(LEFT($J$1,6),3)="TTM",[1]!EM_S_FA_PROFIT_TTM(E2753,LEFT(RIGHT($J$1,11),10),1)/100000000,[1]!EM_S_STM07_IS(E2753,61,LEFT(RIGHT($J$1,5),4)&amp;"-12-31",1)/100000000))</f>
        <v>1.88627956</v>
      </c>
      <c r="K2753" s="36">
        <f t="shared" ca="1" si="218"/>
        <v>21.325981647863479</v>
      </c>
      <c r="L2753" s="46">
        <f ca="1">IF(E2753="","",IF(ISERROR(IF(行业估值!$E$7="最新年报",[1]!EM_S_STM07_BS(E2753,140,LEFT(RIGHT($L$1,5),4)&amp;"-12-31",1)/100000000,[1]!EM_S_STM07_BS(E2753,140,LEFT(RIGHT($L$1,11),10),1)/100000000)),0,IF(行业估值!$E$7="最新年报",[1]!EM_S_STM07_BS(E2753,140,LEFT(RIGHT($L$1,5),4)&amp;"-12-31",1)/100000000,[1]!EM_S_STM07_BS(E2753,140,LEFT(RIGHT($L$1,11),10),1)/100000000)))</f>
        <v>43.484859578199995</v>
      </c>
      <c r="M2753" s="36">
        <f t="shared" ca="1" si="219"/>
        <v>0.92507515649117189</v>
      </c>
      <c r="N2753" s="37" t="str">
        <f ca="1">IF(E2753="","",IF(ISERROR([1]!EM_S_EST_NETPROFIT(E2753,行业估值!$E$6,deadline)/100000000),"-",[1]!EM_S_EST_NETPROFIT(E2753,行业估值!$E$6,deadline)/100000000))</f>
        <v>-</v>
      </c>
      <c r="O2753" s="36" t="str">
        <f t="shared" ca="1" si="220"/>
        <v>-</v>
      </c>
      <c r="T2753" s="64" t="s">
        <v>5389</v>
      </c>
      <c r="U2753" s="64" t="s">
        <v>5390</v>
      </c>
    </row>
    <row r="2754" spans="4:21">
      <c r="D2754" s="45" t="str">
        <f>IF(AND(行业估值!$B$39=$G2754,COUNTIF($G$2:$G$2552,$G2754)&gt;=1),COUNTIF($G$2:G2754,$G2754),"")</f>
        <v/>
      </c>
      <c r="E2754" s="65" t="str">
        <f t="shared" si="216"/>
        <v>600687.SH</v>
      </c>
      <c r="F2754" s="65" t="str">
        <f t="shared" si="217"/>
        <v>*ST刚泰</v>
      </c>
      <c r="G2754" s="34" t="str">
        <f>IF(E2754="","",IF(行业估值!$C$5="申万行业",[1]!EM_S_INFO_INDUSTRY_SW2014(E2754,"1"),IF(行业估值!$C$5="证监会行业",[1]!EM_S_INFO_INDUSTRY_CSRC1(E2754,"1"),[1]!EM_S_INFO_INDUSTRY_EM2016(E2754,"1"))))</f>
        <v>有色金属</v>
      </c>
      <c r="H2754" s="34" t="str">
        <f>IF(E2754="","",IF($H$1="上证50",[1]!EM_S_INFO_COMPINDEX(E2754,"000016"),"")&amp;IF($H$1="上证180",[1]!EM_S_INFO_COMPINDEX(E2754,"000010"),"")&amp;IF($H$1="沪深300",[1]!EM_S_INFO_COMPINDEX(E2754,"000300"),"")&amp;IF(AND($H$1="上证A股",RIGHT(E2754,2)="SH"),"是","")&amp;IF(AND($H$1="深证A股",RIGHT(E2754,2)="SZ"),"是","")&amp;IF(AND($H$1="创业板",LEFT(E2754,1)-3=0),"是","")&amp;IF(AND($H$1="全部A股",E2754&lt;&gt;0),"是","")&amp;IF(AND($H$1="中小板",LEFT(E2754,3)="002"),"是",""))</f>
        <v>是</v>
      </c>
      <c r="I2754" s="46">
        <f ca="1">IF(E2754="","",IF(OR([1]!EM_S_VAL_MV(E2754,deadline)="",[1]!EM_S_VAL_MV(E2754,deadline)="--",[1]!EM_S_VAL_MV(E2754,deadline)="null"),0,[1]!EM_S_VAL_MV(E2754,deadline)/100000000))</f>
        <v>24.1171879248</v>
      </c>
      <c r="J2754" s="46">
        <f ca="1">IF(E2754="","",IF(RIGHT(LEFT($J$1,6),3)="TTM",[1]!EM_S_FA_PROFIT_TTM(E2754,LEFT(RIGHT($J$1,11),10),1)/100000000,[1]!EM_S_STM07_IS(E2754,61,LEFT(RIGHT($J$1,5),4)&amp;"-12-31",1)/100000000))</f>
        <v>-15.534404611199999</v>
      </c>
      <c r="K2754" s="36">
        <f t="shared" ca="1" si="218"/>
        <v>-1.5525015942620668</v>
      </c>
      <c r="L2754" s="46">
        <f ca="1">IF(E2754="","",IF(ISERROR(IF(行业估值!$E$7="最新年报",[1]!EM_S_STM07_BS(E2754,140,LEFT(RIGHT($L$1,5),4)&amp;"-12-31",1)/100000000,[1]!EM_S_STM07_BS(E2754,140,LEFT(RIGHT($L$1,11),10),1)/100000000)),0,IF(行业估值!$E$7="最新年报",[1]!EM_S_STM07_BS(E2754,140,LEFT(RIGHT($L$1,5),4)&amp;"-12-31",1)/100000000,[1]!EM_S_STM07_BS(E2754,140,LEFT(RIGHT($L$1,11),10),1)/100000000)))</f>
        <v>45.445840502099998</v>
      </c>
      <c r="M2754" s="36">
        <f t="shared" ca="1" si="219"/>
        <v>0.53067976427205854</v>
      </c>
      <c r="N2754" s="37" t="str">
        <f ca="1">IF(E2754="","",IF(ISERROR([1]!EM_S_EST_NETPROFIT(E2754,行业估值!$E$6,deadline)/100000000),"-",[1]!EM_S_EST_NETPROFIT(E2754,行业估值!$E$6,deadline)/100000000))</f>
        <v>-</v>
      </c>
      <c r="O2754" s="36" t="str">
        <f t="shared" ca="1" si="220"/>
        <v>-</v>
      </c>
      <c r="T2754" s="64" t="s">
        <v>7390</v>
      </c>
      <c r="U2754" s="64" t="s">
        <v>5391</v>
      </c>
    </row>
    <row r="2755" spans="4:21">
      <c r="D2755" s="45" t="str">
        <f>IF(AND(行业估值!$B$39=$G2755,COUNTIF($G$2:$G$2552,$G2755)&gt;=1),COUNTIF($G$2:G2755,$G2755),"")</f>
        <v/>
      </c>
      <c r="E2755" s="65" t="str">
        <f t="shared" ref="E2755:E2818" si="221">IF(U2755="","",U2755)</f>
        <v>600688.SH</v>
      </c>
      <c r="F2755" s="65" t="str">
        <f t="shared" ref="F2755:F2818" si="222">IF(T2755="","",T2755)</f>
        <v>上海石化</v>
      </c>
      <c r="G2755" s="34" t="str">
        <f>IF(E2755="","",IF(行业估值!$C$5="申万行业",[1]!EM_S_INFO_INDUSTRY_SW2014(E2755,"1"),IF(行业估值!$C$5="证监会行业",[1]!EM_S_INFO_INDUSTRY_CSRC1(E2755,"1"),[1]!EM_S_INFO_INDUSTRY_EM2016(E2755,"1"))))</f>
        <v>化石能源</v>
      </c>
      <c r="H2755" s="34" t="str">
        <f>IF(E2755="","",IF($H$1="上证50",[1]!EM_S_INFO_COMPINDEX(E2755,"000016"),"")&amp;IF($H$1="上证180",[1]!EM_S_INFO_COMPINDEX(E2755,"000010"),"")&amp;IF($H$1="沪深300",[1]!EM_S_INFO_COMPINDEX(E2755,"000300"),"")&amp;IF(AND($H$1="上证A股",RIGHT(E2755,2)="SH"),"是","")&amp;IF(AND($H$1="深证A股",RIGHT(E2755,2)="SZ"),"是","")&amp;IF(AND($H$1="创业板",LEFT(E2755,1)-3=0),"是","")&amp;IF(AND($H$1="全部A股",E2755&lt;&gt;0),"是","")&amp;IF(AND($H$1="中小板",LEFT(E2755,3)="002"),"是",""))</f>
        <v>是</v>
      </c>
      <c r="I2755" s="46">
        <f ca="1">IF(E2755="","",IF(OR([1]!EM_S_VAL_MV(E2755,deadline)="",[1]!EM_S_VAL_MV(E2755,deadline)="--",[1]!EM_S_VAL_MV(E2755,deadline)="null"),0,[1]!EM_S_VAL_MV(E2755,deadline)/100000000))</f>
        <v>416.71681975000001</v>
      </c>
      <c r="J2755" s="46">
        <f ca="1">IF(E2755="","",IF(RIGHT(LEFT($J$1,6),3)="TTM",[1]!EM_S_FA_PROFIT_TTM(E2755,LEFT(RIGHT($J$1,11),10),1)/100000000,[1]!EM_S_STM07_IS(E2755,61,LEFT(RIGHT($J$1,5),4)&amp;"-12-31",1)/100000000))</f>
        <v>23.244009999999999</v>
      </c>
      <c r="K2755" s="36">
        <f t="shared" ca="1" si="218"/>
        <v>17.927922925089089</v>
      </c>
      <c r="L2755" s="46">
        <f ca="1">IF(E2755="","",IF(ISERROR(IF(行业估值!$E$7="最新年报",[1]!EM_S_STM07_BS(E2755,140,LEFT(RIGHT($L$1,5),4)&amp;"-12-31",1)/100000000,[1]!EM_S_STM07_BS(E2755,140,LEFT(RIGHT($L$1,11),10),1)/100000000)),0,IF(行业估值!$E$7="最新年报",[1]!EM_S_STM07_BS(E2755,140,LEFT(RIGHT($L$1,5),4)&amp;"-12-31",1)/100000000,[1]!EM_S_STM07_BS(E2755,140,LEFT(RIGHT($L$1,11),10),1)/100000000)))</f>
        <v>293.32366999999999</v>
      </c>
      <c r="M2755" s="36">
        <f t="shared" ca="1" si="219"/>
        <v>1.4206723233416521</v>
      </c>
      <c r="N2755" s="37">
        <f ca="1">IF(E2755="","",IF(ISERROR([1]!EM_S_EST_NETPROFIT(E2755,行业估值!$E$6,deadline)/100000000),"-",[1]!EM_S_EST_NETPROFIT(E2755,行业估值!$E$6,deadline)/100000000))</f>
        <v>23.97</v>
      </c>
      <c r="O2755" s="36">
        <f t="shared" ca="1" si="220"/>
        <v>17.384931987901545</v>
      </c>
      <c r="T2755" s="64" t="s">
        <v>5392</v>
      </c>
      <c r="U2755" s="64" t="s">
        <v>5393</v>
      </c>
    </row>
    <row r="2756" spans="4:21">
      <c r="D2756" s="45" t="str">
        <f>IF(AND(行业估值!$B$39=$G2756,COUNTIF($G$2:$G$2552,$G2756)&gt;=1),COUNTIF($G$2:G2756,$G2756),"")</f>
        <v/>
      </c>
      <c r="E2756" s="65" t="str">
        <f t="shared" si="221"/>
        <v>600689.SH</v>
      </c>
      <c r="F2756" s="65" t="str">
        <f t="shared" si="222"/>
        <v>上海三毛</v>
      </c>
      <c r="G2756" s="34" t="str">
        <f>IF(E2756="","",IF(行业估值!$C$5="申万行业",[1]!EM_S_INFO_INDUSTRY_SW2014(E2756,"1"),IF(行业估值!$C$5="证监会行业",[1]!EM_S_INFO_INDUSTRY_CSRC1(E2756,"1"),[1]!EM_S_INFO_INDUSTRY_EM2016(E2756,"1"))))</f>
        <v>纺织服装</v>
      </c>
      <c r="H2756" s="34" t="str">
        <f>IF(E2756="","",IF($H$1="上证50",[1]!EM_S_INFO_COMPINDEX(E2756,"000016"),"")&amp;IF($H$1="上证180",[1]!EM_S_INFO_COMPINDEX(E2756,"000010"),"")&amp;IF($H$1="沪深300",[1]!EM_S_INFO_COMPINDEX(E2756,"000300"),"")&amp;IF(AND($H$1="上证A股",RIGHT(E2756,2)="SH"),"是","")&amp;IF(AND($H$1="深证A股",RIGHT(E2756,2)="SZ"),"是","")&amp;IF(AND($H$1="创业板",LEFT(E2756,1)-3=0),"是","")&amp;IF(AND($H$1="全部A股",E2756&lt;&gt;0),"是","")&amp;IF(AND($H$1="中小板",LEFT(E2756,3)="002"),"是",""))</f>
        <v>是</v>
      </c>
      <c r="I2756" s="46">
        <f ca="1">IF(E2756="","",IF(OR([1]!EM_S_VAL_MV(E2756,deadline)="",[1]!EM_S_VAL_MV(E2756,deadline)="--",[1]!EM_S_VAL_MV(E2756,deadline)="null"),0,[1]!EM_S_VAL_MV(E2756,deadline)/100000000))</f>
        <v>18.973582779200001</v>
      </c>
      <c r="J2756" s="46">
        <f ca="1">IF(E2756="","",IF(RIGHT(LEFT($J$1,6),3)="TTM",[1]!EM_S_FA_PROFIT_TTM(E2756,LEFT(RIGHT($J$1,11),10),1)/100000000,[1]!EM_S_STM07_IS(E2756,61,LEFT(RIGHT($J$1,5),4)&amp;"-12-31",1)/100000000))</f>
        <v>0.21770491519999999</v>
      </c>
      <c r="K2756" s="36">
        <f t="shared" ca="1" si="218"/>
        <v>87.152753357770777</v>
      </c>
      <c r="L2756" s="46">
        <f ca="1">IF(E2756="","",IF(ISERROR(IF(行业估值!$E$7="最新年报",[1]!EM_S_STM07_BS(E2756,140,LEFT(RIGHT($L$1,5),4)&amp;"-12-31",1)/100000000,[1]!EM_S_STM07_BS(E2756,140,LEFT(RIGHT($L$1,11),10),1)/100000000)),0,IF(行业估值!$E$7="最新年报",[1]!EM_S_STM07_BS(E2756,140,LEFT(RIGHT($L$1,5),4)&amp;"-12-31",1)/100000000,[1]!EM_S_STM07_BS(E2756,140,LEFT(RIGHT($L$1,11),10),1)/100000000)))</f>
        <v>4.6897768794000001</v>
      </c>
      <c r="M2756" s="36">
        <f t="shared" ca="1" si="219"/>
        <v>4.0457325086278813</v>
      </c>
      <c r="N2756" s="37" t="str">
        <f ca="1">IF(E2756="","",IF(ISERROR([1]!EM_S_EST_NETPROFIT(E2756,行业估值!$E$6,deadline)/100000000),"-",[1]!EM_S_EST_NETPROFIT(E2756,行业估值!$E$6,deadline)/100000000))</f>
        <v>-</v>
      </c>
      <c r="O2756" s="36" t="str">
        <f t="shared" ca="1" si="220"/>
        <v>-</v>
      </c>
      <c r="T2756" s="64" t="s">
        <v>5394</v>
      </c>
      <c r="U2756" s="64" t="s">
        <v>5395</v>
      </c>
    </row>
    <row r="2757" spans="4:21">
      <c r="D2757" s="45" t="str">
        <f>IF(AND(行业估值!$B$39=$G2757,COUNTIF($G$2:$G$2552,$G2757)&gt;=1),COUNTIF($G$2:G2757,$G2757),"")</f>
        <v/>
      </c>
      <c r="E2757" s="65" t="str">
        <f t="shared" si="221"/>
        <v>600690.SH</v>
      </c>
      <c r="F2757" s="65" t="str">
        <f t="shared" si="222"/>
        <v>海尔智家</v>
      </c>
      <c r="G2757" s="34" t="str">
        <f>IF(E2757="","",IF(行业估值!$C$5="申万行业",[1]!EM_S_INFO_INDUSTRY_SW2014(E2757,"1"),IF(行业估值!$C$5="证监会行业",[1]!EM_S_INFO_INDUSTRY_CSRC1(E2757,"1"),[1]!EM_S_INFO_INDUSTRY_EM2016(E2757,"1"))))</f>
        <v>家电</v>
      </c>
      <c r="H2757" s="34" t="str">
        <f>IF(E2757="","",IF($H$1="上证50",[1]!EM_S_INFO_COMPINDEX(E2757,"000016"),"")&amp;IF($H$1="上证180",[1]!EM_S_INFO_COMPINDEX(E2757,"000010"),"")&amp;IF($H$1="沪深300",[1]!EM_S_INFO_COMPINDEX(E2757,"000300"),"")&amp;IF(AND($H$1="上证A股",RIGHT(E2757,2)="SH"),"是","")&amp;IF(AND($H$1="深证A股",RIGHT(E2757,2)="SZ"),"是","")&amp;IF(AND($H$1="创业板",LEFT(E2757,1)-3=0),"是","")&amp;IF(AND($H$1="全部A股",E2757&lt;&gt;0),"是","")&amp;IF(AND($H$1="中小板",LEFT(E2757,3)="002"),"是",""))</f>
        <v>是</v>
      </c>
      <c r="I2757" s="46">
        <f ca="1">IF(E2757="","",IF(OR([1]!EM_S_VAL_MV(E2757,deadline)="",[1]!EM_S_VAL_MV(E2757,deadline)="--",[1]!EM_S_VAL_MV(E2757,deadline)="null"),0,[1]!EM_S_VAL_MV(E2757,deadline)/100000000))</f>
        <v>1103.0212381068</v>
      </c>
      <c r="J2757" s="46">
        <f ca="1">IF(E2757="","",IF(RIGHT(LEFT($J$1,6),3)="TTM",[1]!EM_S_FA_PROFIT_TTM(E2757,LEFT(RIGHT($J$1,11),10),1)/100000000,[1]!EM_S_STM07_IS(E2757,61,LEFT(RIGHT($J$1,5),4)&amp;"-12-31",1)/100000000))</f>
        <v>131.40391920159999</v>
      </c>
      <c r="K2757" s="36">
        <f t="shared" ca="1" si="218"/>
        <v>8.3941273959610285</v>
      </c>
      <c r="L2757" s="46">
        <f ca="1">IF(E2757="","",IF(ISERROR(IF(行业估值!$E$7="最新年报",[1]!EM_S_STM07_BS(E2757,140,LEFT(RIGHT($L$1,5),4)&amp;"-12-31",1)/100000000,[1]!EM_S_STM07_BS(E2757,140,LEFT(RIGHT($L$1,11),10),1)/100000000)),0,IF(行业估值!$E$7="最新年报",[1]!EM_S_STM07_BS(E2757,140,LEFT(RIGHT($L$1,5),4)&amp;"-12-31",1)/100000000,[1]!EM_S_STM07_BS(E2757,140,LEFT(RIGHT($L$1,11),10),1)/100000000)))</f>
        <v>448.81019057589998</v>
      </c>
      <c r="M2757" s="36">
        <f t="shared" ca="1" si="219"/>
        <v>2.457656401899956</v>
      </c>
      <c r="N2757" s="37">
        <f ca="1">IF(E2757="","",IF(ISERROR([1]!EM_S_EST_NETPROFIT(E2757,行业估值!$E$6,deadline)/100000000),"-",[1]!EM_S_EST_NETPROFIT(E2757,行业估值!$E$6,deadline)/100000000))</f>
        <v>89.493799999999993</v>
      </c>
      <c r="O2757" s="36">
        <f t="shared" ca="1" si="220"/>
        <v>12.325113450393212</v>
      </c>
      <c r="T2757" s="64" t="s">
        <v>7391</v>
      </c>
      <c r="U2757" s="64" t="s">
        <v>5396</v>
      </c>
    </row>
    <row r="2758" spans="4:21">
      <c r="D2758" s="45" t="str">
        <f>IF(AND(行业估值!$B$39=$G2758,COUNTIF($G$2:$G$2552,$G2758)&gt;=1),COUNTIF($G$2:G2758,$G2758),"")</f>
        <v/>
      </c>
      <c r="E2758" s="65" t="str">
        <f t="shared" si="221"/>
        <v>600691.SH</v>
      </c>
      <c r="F2758" s="65" t="str">
        <f t="shared" si="222"/>
        <v>阳煤化工</v>
      </c>
      <c r="G2758" s="34" t="str">
        <f>IF(E2758="","",IF(行业估值!$C$5="申万行业",[1]!EM_S_INFO_INDUSTRY_SW2014(E2758,"1"),IF(行业估值!$C$5="证监会行业",[1]!EM_S_INFO_INDUSTRY_CSRC1(E2758,"1"),[1]!EM_S_INFO_INDUSTRY_EM2016(E2758,"1"))))</f>
        <v>基础化工</v>
      </c>
      <c r="H2758" s="34" t="str">
        <f>IF(E2758="","",IF($H$1="上证50",[1]!EM_S_INFO_COMPINDEX(E2758,"000016"),"")&amp;IF($H$1="上证180",[1]!EM_S_INFO_COMPINDEX(E2758,"000010"),"")&amp;IF($H$1="沪深300",[1]!EM_S_INFO_COMPINDEX(E2758,"000300"),"")&amp;IF(AND($H$1="上证A股",RIGHT(E2758,2)="SH"),"是","")&amp;IF(AND($H$1="深证A股",RIGHT(E2758,2)="SZ"),"是","")&amp;IF(AND($H$1="创业板",LEFT(E2758,1)-3=0),"是","")&amp;IF(AND($H$1="全部A股",E2758&lt;&gt;0),"是","")&amp;IF(AND($H$1="中小板",LEFT(E2758,3)="002"),"是",""))</f>
        <v>是</v>
      </c>
      <c r="I2758" s="46">
        <f ca="1">IF(E2758="","",IF(OR([1]!EM_S_VAL_MV(E2758,deadline)="",[1]!EM_S_VAL_MV(E2758,deadline)="--",[1]!EM_S_VAL_MV(E2758,deadline)="null"),0,[1]!EM_S_VAL_MV(E2758,deadline)/100000000))</f>
        <v>49.182826406400004</v>
      </c>
      <c r="J2758" s="46">
        <f ca="1">IF(E2758="","",IF(RIGHT(LEFT($J$1,6),3)="TTM",[1]!EM_S_FA_PROFIT_TTM(E2758,LEFT(RIGHT($J$1,11),10),1)/100000000,[1]!EM_S_STM07_IS(E2758,61,LEFT(RIGHT($J$1,5),4)&amp;"-12-31",1)/100000000))</f>
        <v>-3.0575559824000003</v>
      </c>
      <c r="K2758" s="36">
        <f t="shared" ca="1" si="218"/>
        <v>-16.085666685911143</v>
      </c>
      <c r="L2758" s="46">
        <f ca="1">IF(E2758="","",IF(ISERROR(IF(行业估值!$E$7="最新年报",[1]!EM_S_STM07_BS(E2758,140,LEFT(RIGHT($L$1,5),4)&amp;"-12-31",1)/100000000,[1]!EM_S_STM07_BS(E2758,140,LEFT(RIGHT($L$1,11),10),1)/100000000)),0,IF(行业估值!$E$7="最新年报",[1]!EM_S_STM07_BS(E2758,140,LEFT(RIGHT($L$1,5),4)&amp;"-12-31",1)/100000000,[1]!EM_S_STM07_BS(E2758,140,LEFT(RIGHT($L$1,11),10),1)/100000000)))</f>
        <v>57.666203316899995</v>
      </c>
      <c r="M2758" s="36">
        <f t="shared" ca="1" si="219"/>
        <v>0.85288823569881522</v>
      </c>
      <c r="N2758" s="37">
        <f ca="1">IF(E2758="","",IF(ISERROR([1]!EM_S_EST_NETPROFIT(E2758,行业估值!$E$6,deadline)/100000000),"-",[1]!EM_S_EST_NETPROFIT(E2758,行业估值!$E$6,deadline)/100000000))</f>
        <v>0.83</v>
      </c>
      <c r="O2758" s="36">
        <f t="shared" ca="1" si="220"/>
        <v>59.25641735710844</v>
      </c>
      <c r="T2758" s="64" t="s">
        <v>5397</v>
      </c>
      <c r="U2758" s="64" t="s">
        <v>5398</v>
      </c>
    </row>
    <row r="2759" spans="4:21">
      <c r="D2759" s="45" t="str">
        <f>IF(AND(行业估值!$B$39=$G2759,COUNTIF($G$2:$G$2552,$G2759)&gt;=1),COUNTIF($G$2:G2759,$G2759),"")</f>
        <v/>
      </c>
      <c r="E2759" s="65" t="str">
        <f t="shared" si="221"/>
        <v>600692.SH</v>
      </c>
      <c r="F2759" s="65" t="str">
        <f t="shared" si="222"/>
        <v>亚通股份</v>
      </c>
      <c r="G2759" s="34" t="str">
        <f>IF(E2759="","",IF(行业估值!$C$5="申万行业",[1]!EM_S_INFO_INDUSTRY_SW2014(E2759,"1"),IF(行业估值!$C$5="证监会行业",[1]!EM_S_INFO_INDUSTRY_CSRC1(E2759,"1"),[1]!EM_S_INFO_INDUSTRY_EM2016(E2759,"1"))))</f>
        <v>房地产</v>
      </c>
      <c r="H2759" s="34" t="str">
        <f>IF(E2759="","",IF($H$1="上证50",[1]!EM_S_INFO_COMPINDEX(E2759,"000016"),"")&amp;IF($H$1="上证180",[1]!EM_S_INFO_COMPINDEX(E2759,"000010"),"")&amp;IF($H$1="沪深300",[1]!EM_S_INFO_COMPINDEX(E2759,"000300"),"")&amp;IF(AND($H$1="上证A股",RIGHT(E2759,2)="SH"),"是","")&amp;IF(AND($H$1="深证A股",RIGHT(E2759,2)="SZ"),"是","")&amp;IF(AND($H$1="创业板",LEFT(E2759,1)-3=0),"是","")&amp;IF(AND($H$1="全部A股",E2759&lt;&gt;0),"是","")&amp;IF(AND($H$1="中小板",LEFT(E2759,3)="002"),"是",""))</f>
        <v>是</v>
      </c>
      <c r="I2759" s="46">
        <f ca="1">IF(E2759="","",IF(OR([1]!EM_S_VAL_MV(E2759,deadline)="",[1]!EM_S_VAL_MV(E2759,deadline)="--",[1]!EM_S_VAL_MV(E2759,deadline)="null"),0,[1]!EM_S_VAL_MV(E2759,deadline)/100000000))</f>
        <v>21.316902278400001</v>
      </c>
      <c r="J2759" s="46">
        <f ca="1">IF(E2759="","",IF(RIGHT(LEFT($J$1,6),3)="TTM",[1]!EM_S_FA_PROFIT_TTM(E2759,LEFT(RIGHT($J$1,11),10),1)/100000000,[1]!EM_S_STM07_IS(E2759,61,LEFT(RIGHT($J$1,5),4)&amp;"-12-31",1)/100000000))</f>
        <v>0.30738786330000001</v>
      </c>
      <c r="K2759" s="36">
        <f t="shared" ca="1" si="218"/>
        <v>69.348548929517875</v>
      </c>
      <c r="L2759" s="46">
        <f ca="1">IF(E2759="","",IF(ISERROR(IF(行业估值!$E$7="最新年报",[1]!EM_S_STM07_BS(E2759,140,LEFT(RIGHT($L$1,5),4)&amp;"-12-31",1)/100000000,[1]!EM_S_STM07_BS(E2759,140,LEFT(RIGHT($L$1,11),10),1)/100000000)),0,IF(行业估值!$E$7="最新年报",[1]!EM_S_STM07_BS(E2759,140,LEFT(RIGHT($L$1,5),4)&amp;"-12-31",1)/100000000,[1]!EM_S_STM07_BS(E2759,140,LEFT(RIGHT($L$1,11),10),1)/100000000)))</f>
        <v>7.9896171639000002</v>
      </c>
      <c r="M2759" s="36">
        <f t="shared" ca="1" si="219"/>
        <v>2.6680755587035545</v>
      </c>
      <c r="N2759" s="37" t="str">
        <f ca="1">IF(E2759="","",IF(ISERROR([1]!EM_S_EST_NETPROFIT(E2759,行业估值!$E$6,deadline)/100000000),"-",[1]!EM_S_EST_NETPROFIT(E2759,行业估值!$E$6,deadline)/100000000))</f>
        <v>-</v>
      </c>
      <c r="O2759" s="36" t="str">
        <f t="shared" ca="1" si="220"/>
        <v>-</v>
      </c>
      <c r="T2759" s="64" t="s">
        <v>5399</v>
      </c>
      <c r="U2759" s="64" t="s">
        <v>5400</v>
      </c>
    </row>
    <row r="2760" spans="4:21">
      <c r="D2760" s="45" t="str">
        <f>IF(AND(行业估值!$B$39=$G2760,COUNTIF($G$2:$G$2552,$G2760)&gt;=1),COUNTIF($G$2:G2760,$G2760),"")</f>
        <v/>
      </c>
      <c r="E2760" s="65" t="str">
        <f t="shared" si="221"/>
        <v>600693.SH</v>
      </c>
      <c r="F2760" s="65" t="str">
        <f t="shared" si="222"/>
        <v>东百集团</v>
      </c>
      <c r="G2760" s="34" t="str">
        <f>IF(E2760="","",IF(行业估值!$C$5="申万行业",[1]!EM_S_INFO_INDUSTRY_SW2014(E2760,"1"),IF(行业估值!$C$5="证监会行业",[1]!EM_S_INFO_INDUSTRY_CSRC1(E2760,"1"),[1]!EM_S_INFO_INDUSTRY_EM2016(E2760,"1"))))</f>
        <v>商贸零售</v>
      </c>
      <c r="H2760" s="34" t="str">
        <f>IF(E2760="","",IF($H$1="上证50",[1]!EM_S_INFO_COMPINDEX(E2760,"000016"),"")&amp;IF($H$1="上证180",[1]!EM_S_INFO_COMPINDEX(E2760,"000010"),"")&amp;IF($H$1="沪深300",[1]!EM_S_INFO_COMPINDEX(E2760,"000300"),"")&amp;IF(AND($H$1="上证A股",RIGHT(E2760,2)="SH"),"是","")&amp;IF(AND($H$1="深证A股",RIGHT(E2760,2)="SZ"),"是","")&amp;IF(AND($H$1="创业板",LEFT(E2760,1)-3=0),"是","")&amp;IF(AND($H$1="全部A股",E2760&lt;&gt;0),"是","")&amp;IF(AND($H$1="中小板",LEFT(E2760,3)="002"),"是",""))</f>
        <v>是</v>
      </c>
      <c r="I2760" s="46">
        <f ca="1">IF(E2760="","",IF(OR([1]!EM_S_VAL_MV(E2760,deadline)="",[1]!EM_S_VAL_MV(E2760,deadline)="--",[1]!EM_S_VAL_MV(E2760,deadline)="null"),0,[1]!EM_S_VAL_MV(E2760,deadline)/100000000))</f>
        <v>46.4384469516</v>
      </c>
      <c r="J2760" s="46">
        <f ca="1">IF(E2760="","",IF(RIGHT(LEFT($J$1,6),3)="TTM",[1]!EM_S_FA_PROFIT_TTM(E2760,LEFT(RIGHT($J$1,11),10),1)/100000000,[1]!EM_S_STM07_IS(E2760,61,LEFT(RIGHT($J$1,5),4)&amp;"-12-31",1)/100000000))</f>
        <v>4.3877479139000002</v>
      </c>
      <c r="K2760" s="36">
        <f t="shared" ca="1" si="218"/>
        <v>10.583663387882215</v>
      </c>
      <c r="L2760" s="46">
        <f ca="1">IF(E2760="","",IF(ISERROR(IF(行业估值!$E$7="最新年报",[1]!EM_S_STM07_BS(E2760,140,LEFT(RIGHT($L$1,5),4)&amp;"-12-31",1)/100000000,[1]!EM_S_STM07_BS(E2760,140,LEFT(RIGHT($L$1,11),10),1)/100000000)),0,IF(行业估值!$E$7="最新年报",[1]!EM_S_STM07_BS(E2760,140,LEFT(RIGHT($L$1,5),4)&amp;"-12-31",1)/100000000,[1]!EM_S_STM07_BS(E2760,140,LEFT(RIGHT($L$1,11),10),1)/100000000)))</f>
        <v>24.0710313732</v>
      </c>
      <c r="M2760" s="36">
        <f t="shared" ca="1" si="219"/>
        <v>1.9292254757020193</v>
      </c>
      <c r="N2760" s="37" t="str">
        <f ca="1">IF(E2760="","",IF(ISERROR([1]!EM_S_EST_NETPROFIT(E2760,行业估值!$E$6,deadline)/100000000),"-",[1]!EM_S_EST_NETPROFIT(E2760,行业估值!$E$6,deadline)/100000000))</f>
        <v>-</v>
      </c>
      <c r="O2760" s="36" t="str">
        <f t="shared" ca="1" si="220"/>
        <v>-</v>
      </c>
      <c r="T2760" s="64" t="s">
        <v>5401</v>
      </c>
      <c r="U2760" s="64" t="s">
        <v>5402</v>
      </c>
    </row>
    <row r="2761" spans="4:21">
      <c r="D2761" s="45" t="str">
        <f>IF(AND(行业估值!$B$39=$G2761,COUNTIF($G$2:$G$2552,$G2761)&gt;=1),COUNTIF($G$2:G2761,$G2761),"")</f>
        <v/>
      </c>
      <c r="E2761" s="65" t="str">
        <f t="shared" si="221"/>
        <v>600694.SH</v>
      </c>
      <c r="F2761" s="65" t="str">
        <f t="shared" si="222"/>
        <v>大商股份</v>
      </c>
      <c r="G2761" s="34" t="str">
        <f>IF(E2761="","",IF(行业估值!$C$5="申万行业",[1]!EM_S_INFO_INDUSTRY_SW2014(E2761,"1"),IF(行业估值!$C$5="证监会行业",[1]!EM_S_INFO_INDUSTRY_CSRC1(E2761,"1"),[1]!EM_S_INFO_INDUSTRY_EM2016(E2761,"1"))))</f>
        <v>商贸零售</v>
      </c>
      <c r="H2761" s="34" t="str">
        <f>IF(E2761="","",IF($H$1="上证50",[1]!EM_S_INFO_COMPINDEX(E2761,"000016"),"")&amp;IF($H$1="上证180",[1]!EM_S_INFO_COMPINDEX(E2761,"000010"),"")&amp;IF($H$1="沪深300",[1]!EM_S_INFO_COMPINDEX(E2761,"000300"),"")&amp;IF(AND($H$1="上证A股",RIGHT(E2761,2)="SH"),"是","")&amp;IF(AND($H$1="深证A股",RIGHT(E2761,2)="SZ"),"是","")&amp;IF(AND($H$1="创业板",LEFT(E2761,1)-3=0),"是","")&amp;IF(AND($H$1="全部A股",E2761&lt;&gt;0),"是","")&amp;IF(AND($H$1="中小板",LEFT(E2761,3)="002"),"是",""))</f>
        <v>是</v>
      </c>
      <c r="I2761" s="46">
        <f ca="1">IF(E2761="","",IF(OR([1]!EM_S_VAL_MV(E2761,deadline)="",[1]!EM_S_VAL_MV(E2761,deadline)="--",[1]!EM_S_VAL_MV(E2761,deadline)="null"),0,[1]!EM_S_VAL_MV(E2761,deadline)/100000000))</f>
        <v>75.867528069900004</v>
      </c>
      <c r="J2761" s="46">
        <f ca="1">IF(E2761="","",IF(RIGHT(LEFT($J$1,6),3)="TTM",[1]!EM_S_FA_PROFIT_TTM(E2761,LEFT(RIGHT($J$1,11),10),1)/100000000,[1]!EM_S_STM07_IS(E2761,61,LEFT(RIGHT($J$1,5),4)&amp;"-12-31",1)/100000000))</f>
        <v>11.236679696800001</v>
      </c>
      <c r="K2761" s="36">
        <f t="shared" ca="1" si="218"/>
        <v>6.7517745559220375</v>
      </c>
      <c r="L2761" s="46">
        <f ca="1">IF(E2761="","",IF(ISERROR(IF(行业估值!$E$7="最新年报",[1]!EM_S_STM07_BS(E2761,140,LEFT(RIGHT($L$1,5),4)&amp;"-12-31",1)/100000000,[1]!EM_S_STM07_BS(E2761,140,LEFT(RIGHT($L$1,11),10),1)/100000000)),0,IF(行业估值!$E$7="最新年报",[1]!EM_S_STM07_BS(E2761,140,LEFT(RIGHT($L$1,5),4)&amp;"-12-31",1)/100000000,[1]!EM_S_STM07_BS(E2761,140,LEFT(RIGHT($L$1,11),10),1)/100000000)))</f>
        <v>89.158243279500013</v>
      </c>
      <c r="M2761" s="36">
        <f t="shared" ca="1" si="219"/>
        <v>0.8509311677672331</v>
      </c>
      <c r="N2761" s="37">
        <f ca="1">IF(E2761="","",IF(ISERROR([1]!EM_S_EST_NETPROFIT(E2761,行业估值!$E$6,deadline)/100000000),"-",[1]!EM_S_EST_NETPROFIT(E2761,行业估值!$E$6,deadline)/100000000))</f>
        <v>9.83</v>
      </c>
      <c r="O2761" s="36">
        <f t="shared" ca="1" si="220"/>
        <v>7.7179580945981696</v>
      </c>
      <c r="T2761" s="64" t="s">
        <v>5403</v>
      </c>
      <c r="U2761" s="64" t="s">
        <v>5404</v>
      </c>
    </row>
    <row r="2762" spans="4:21">
      <c r="D2762" s="45" t="str">
        <f>IF(AND(行业估值!$B$39=$G2762,COUNTIF($G$2:$G$2552,$G2762)&gt;=1),COUNTIF($G$2:G2762,$G2762),"")</f>
        <v/>
      </c>
      <c r="E2762" s="65" t="str">
        <f t="shared" si="221"/>
        <v>600695.SH</v>
      </c>
      <c r="F2762" s="65" t="str">
        <f t="shared" si="222"/>
        <v>绿庭投资</v>
      </c>
      <c r="G2762" s="34" t="str">
        <f>IF(E2762="","",IF(行业估值!$C$5="申万行业",[1]!EM_S_INFO_INDUSTRY_SW2014(E2762,"1"),IF(行业估值!$C$5="证监会行业",[1]!EM_S_INFO_INDUSTRY_CSRC1(E2762,"1"),[1]!EM_S_INFO_INDUSTRY_EM2016(E2762,"1"))))</f>
        <v>互联网</v>
      </c>
      <c r="H2762" s="34" t="str">
        <f>IF(E2762="","",IF($H$1="上证50",[1]!EM_S_INFO_COMPINDEX(E2762,"000016"),"")&amp;IF($H$1="上证180",[1]!EM_S_INFO_COMPINDEX(E2762,"000010"),"")&amp;IF($H$1="沪深300",[1]!EM_S_INFO_COMPINDEX(E2762,"000300"),"")&amp;IF(AND($H$1="上证A股",RIGHT(E2762,2)="SH"),"是","")&amp;IF(AND($H$1="深证A股",RIGHT(E2762,2)="SZ"),"是","")&amp;IF(AND($H$1="创业板",LEFT(E2762,1)-3=0),"是","")&amp;IF(AND($H$1="全部A股",E2762&lt;&gt;0),"是","")&amp;IF(AND($H$1="中小板",LEFT(E2762,3)="002"),"是",""))</f>
        <v>是</v>
      </c>
      <c r="I2762" s="46">
        <f ca="1">IF(E2762="","",IF(OR([1]!EM_S_VAL_MV(E2762,deadline)="",[1]!EM_S_VAL_MV(E2762,deadline)="--",[1]!EM_S_VAL_MV(E2762,deadline)="null"),0,[1]!EM_S_VAL_MV(E2762,deadline)/100000000))</f>
        <v>36.125510679999998</v>
      </c>
      <c r="J2762" s="46">
        <f ca="1">IF(E2762="","",IF(RIGHT(LEFT($J$1,6),3)="TTM",[1]!EM_S_FA_PROFIT_TTM(E2762,LEFT(RIGHT($J$1,11),10),1)/100000000,[1]!EM_S_STM07_IS(E2762,61,LEFT(RIGHT($J$1,5),4)&amp;"-12-31",1)/100000000))</f>
        <v>1.0430981615000001</v>
      </c>
      <c r="K2762" s="36">
        <f t="shared" ca="1" si="218"/>
        <v>34.632896512875305</v>
      </c>
      <c r="L2762" s="46">
        <f ca="1">IF(E2762="","",IF(ISERROR(IF(行业估值!$E$7="最新年报",[1]!EM_S_STM07_BS(E2762,140,LEFT(RIGHT($L$1,5),4)&amp;"-12-31",1)/100000000,[1]!EM_S_STM07_BS(E2762,140,LEFT(RIGHT($L$1,11),10),1)/100000000)),0,IF(行业估值!$E$7="最新年报",[1]!EM_S_STM07_BS(E2762,140,LEFT(RIGHT($L$1,5),4)&amp;"-12-31",1)/100000000,[1]!EM_S_STM07_BS(E2762,140,LEFT(RIGHT($L$1,11),10),1)/100000000)))</f>
        <v>7.2931818272999998</v>
      </c>
      <c r="M2762" s="36">
        <f t="shared" ca="1" si="219"/>
        <v>4.9533264815603779</v>
      </c>
      <c r="N2762" s="37" t="str">
        <f ca="1">IF(E2762="","",IF(ISERROR([1]!EM_S_EST_NETPROFIT(E2762,行业估值!$E$6,deadline)/100000000),"-",[1]!EM_S_EST_NETPROFIT(E2762,行业估值!$E$6,deadline)/100000000))</f>
        <v>-</v>
      </c>
      <c r="O2762" s="36" t="str">
        <f t="shared" ca="1" si="220"/>
        <v>-</v>
      </c>
      <c r="T2762" s="64" t="s">
        <v>5405</v>
      </c>
      <c r="U2762" s="64" t="s">
        <v>5406</v>
      </c>
    </row>
    <row r="2763" spans="4:21">
      <c r="D2763" s="45" t="str">
        <f>IF(AND(行业估值!$B$39=$G2763,COUNTIF($G$2:$G$2552,$G2763)&gt;=1),COUNTIF($G$2:G2763,$G2763),"")</f>
        <v/>
      </c>
      <c r="E2763" s="65" t="str">
        <f t="shared" si="221"/>
        <v>600696.SH</v>
      </c>
      <c r="F2763" s="65" t="str">
        <f t="shared" si="222"/>
        <v>ST岩石</v>
      </c>
      <c r="G2763" s="34" t="str">
        <f>IF(E2763="","",IF(行业估值!$C$5="申万行业",[1]!EM_S_INFO_INDUSTRY_SW2014(E2763,"1"),IF(行业估值!$C$5="证监会行业",[1]!EM_S_INFO_INDUSTRY_CSRC1(E2763,"1"),[1]!EM_S_INFO_INDUSTRY_EM2016(E2763,"1"))))</f>
        <v>金融</v>
      </c>
      <c r="H2763" s="34" t="str">
        <f>IF(E2763="","",IF($H$1="上证50",[1]!EM_S_INFO_COMPINDEX(E2763,"000016"),"")&amp;IF($H$1="上证180",[1]!EM_S_INFO_COMPINDEX(E2763,"000010"),"")&amp;IF($H$1="沪深300",[1]!EM_S_INFO_COMPINDEX(E2763,"000300"),"")&amp;IF(AND($H$1="上证A股",RIGHT(E2763,2)="SH"),"是","")&amp;IF(AND($H$1="深证A股",RIGHT(E2763,2)="SZ"),"是","")&amp;IF(AND($H$1="创业板",LEFT(E2763,1)-3=0),"是","")&amp;IF(AND($H$1="全部A股",E2763&lt;&gt;0),"是","")&amp;IF(AND($H$1="中小板",LEFT(E2763,3)="002"),"是",""))</f>
        <v>是</v>
      </c>
      <c r="I2763" s="46">
        <f ca="1">IF(E2763="","",IF(OR([1]!EM_S_VAL_MV(E2763,deadline)="",[1]!EM_S_VAL_MV(E2763,deadline)="--",[1]!EM_S_VAL_MV(E2763,deadline)="null"),0,[1]!EM_S_VAL_MV(E2763,deadline)/100000000))</f>
        <v>46.3240161935</v>
      </c>
      <c r="J2763" s="46">
        <f ca="1">IF(E2763="","",IF(RIGHT(LEFT($J$1,6),3)="TTM",[1]!EM_S_FA_PROFIT_TTM(E2763,LEFT(RIGHT($J$1,11),10),1)/100000000,[1]!EM_S_STM07_IS(E2763,61,LEFT(RIGHT($J$1,5),4)&amp;"-12-31",1)/100000000))</f>
        <v>0.1129352014</v>
      </c>
      <c r="K2763" s="36">
        <f t="shared" ca="1" si="218"/>
        <v>410.18226044001193</v>
      </c>
      <c r="L2763" s="46">
        <f ca="1">IF(E2763="","",IF(ISERROR(IF(行业估值!$E$7="最新年报",[1]!EM_S_STM07_BS(E2763,140,LEFT(RIGHT($L$1,5),4)&amp;"-12-31",1)/100000000,[1]!EM_S_STM07_BS(E2763,140,LEFT(RIGHT($L$1,11),10),1)/100000000)),0,IF(行业估值!$E$7="最新年报",[1]!EM_S_STM07_BS(E2763,140,LEFT(RIGHT($L$1,5),4)&amp;"-12-31",1)/100000000,[1]!EM_S_STM07_BS(E2763,140,LEFT(RIGHT($L$1,11),10),1)/100000000)))</f>
        <v>2.5465777710999999</v>
      </c>
      <c r="M2763" s="36">
        <f t="shared" ca="1" si="219"/>
        <v>18.190693690650665</v>
      </c>
      <c r="N2763" s="37" t="str">
        <f ca="1">IF(E2763="","",IF(ISERROR([1]!EM_S_EST_NETPROFIT(E2763,行业估值!$E$6,deadline)/100000000),"-",[1]!EM_S_EST_NETPROFIT(E2763,行业估值!$E$6,deadline)/100000000))</f>
        <v>-</v>
      </c>
      <c r="O2763" s="36" t="str">
        <f t="shared" ca="1" si="220"/>
        <v>-</v>
      </c>
      <c r="T2763" s="64" t="s">
        <v>5407</v>
      </c>
      <c r="U2763" s="64" t="s">
        <v>5408</v>
      </c>
    </row>
    <row r="2764" spans="4:21">
      <c r="D2764" s="45" t="str">
        <f>IF(AND(行业估值!$B$39=$G2764,COUNTIF($G$2:$G$2552,$G2764)&gt;=1),COUNTIF($G$2:G2764,$G2764),"")</f>
        <v/>
      </c>
      <c r="E2764" s="65" t="str">
        <f t="shared" si="221"/>
        <v>600697.SH</v>
      </c>
      <c r="F2764" s="65" t="str">
        <f t="shared" si="222"/>
        <v>欧亚集团</v>
      </c>
      <c r="G2764" s="34" t="str">
        <f>IF(E2764="","",IF(行业估值!$C$5="申万行业",[1]!EM_S_INFO_INDUSTRY_SW2014(E2764,"1"),IF(行业估值!$C$5="证监会行业",[1]!EM_S_INFO_INDUSTRY_CSRC1(E2764,"1"),[1]!EM_S_INFO_INDUSTRY_EM2016(E2764,"1"))))</f>
        <v>商贸零售</v>
      </c>
      <c r="H2764" s="34" t="str">
        <f>IF(E2764="","",IF($H$1="上证50",[1]!EM_S_INFO_COMPINDEX(E2764,"000016"),"")&amp;IF($H$1="上证180",[1]!EM_S_INFO_COMPINDEX(E2764,"000010"),"")&amp;IF($H$1="沪深300",[1]!EM_S_INFO_COMPINDEX(E2764,"000300"),"")&amp;IF(AND($H$1="上证A股",RIGHT(E2764,2)="SH"),"是","")&amp;IF(AND($H$1="深证A股",RIGHT(E2764,2)="SZ"),"是","")&amp;IF(AND($H$1="创业板",LEFT(E2764,1)-3=0),"是","")&amp;IF(AND($H$1="全部A股",E2764&lt;&gt;0),"是","")&amp;IF(AND($H$1="中小板",LEFT(E2764,3)="002"),"是",""))</f>
        <v>是</v>
      </c>
      <c r="I2764" s="46">
        <f ca="1">IF(E2764="","",IF(OR([1]!EM_S_VAL_MV(E2764,deadline)="",[1]!EM_S_VAL_MV(E2764,deadline)="--",[1]!EM_S_VAL_MV(E2764,deadline)="null"),0,[1]!EM_S_VAL_MV(E2764,deadline)/100000000))</f>
        <v>26.329076412500001</v>
      </c>
      <c r="J2764" s="46">
        <f ca="1">IF(E2764="","",IF(RIGHT(LEFT($J$1,6),3)="TTM",[1]!EM_S_FA_PROFIT_TTM(E2764,LEFT(RIGHT($J$1,11),10),1)/100000000,[1]!EM_S_STM07_IS(E2764,61,LEFT(RIGHT($J$1,5),4)&amp;"-12-31",1)/100000000))</f>
        <v>6.3246708321000007</v>
      </c>
      <c r="K2764" s="36">
        <f t="shared" ca="1" si="218"/>
        <v>4.1629164760433666</v>
      </c>
      <c r="L2764" s="46">
        <f ca="1">IF(E2764="","",IF(ISERROR(IF(行业估值!$E$7="最新年报",[1]!EM_S_STM07_BS(E2764,140,LEFT(RIGHT($L$1,5),4)&amp;"-12-31",1)/100000000,[1]!EM_S_STM07_BS(E2764,140,LEFT(RIGHT($L$1,11),10),1)/100000000)),0,IF(行业估值!$E$7="最新年报",[1]!EM_S_STM07_BS(E2764,140,LEFT(RIGHT($L$1,5),4)&amp;"-12-31",1)/100000000,[1]!EM_S_STM07_BS(E2764,140,LEFT(RIGHT($L$1,11),10),1)/100000000)))</f>
        <v>32.107281447300004</v>
      </c>
      <c r="M2764" s="36">
        <f t="shared" ca="1" si="219"/>
        <v>0.82003443535746912</v>
      </c>
      <c r="N2764" s="37">
        <f ca="1">IF(E2764="","",IF(ISERROR([1]!EM_S_EST_NETPROFIT(E2764,行业估值!$E$6,deadline)/100000000),"-",[1]!EM_S_EST_NETPROFIT(E2764,行业估值!$E$6,deadline)/100000000))</f>
        <v>2.69</v>
      </c>
      <c r="O2764" s="36">
        <f t="shared" ca="1" si="220"/>
        <v>9.787760748141265</v>
      </c>
      <c r="T2764" s="64" t="s">
        <v>5409</v>
      </c>
      <c r="U2764" s="64" t="s">
        <v>5410</v>
      </c>
    </row>
    <row r="2765" spans="4:21">
      <c r="D2765" s="45" t="str">
        <f>IF(AND(行业估值!$B$39=$G2765,COUNTIF($G$2:$G$2552,$G2765)&gt;=1),COUNTIF($G$2:G2765,$G2765),"")</f>
        <v/>
      </c>
      <c r="E2765" s="65" t="str">
        <f t="shared" si="221"/>
        <v>600698.SH</v>
      </c>
      <c r="F2765" s="65" t="str">
        <f t="shared" si="222"/>
        <v>*ST天雁</v>
      </c>
      <c r="G2765" s="34" t="str">
        <f>IF(E2765="","",IF(行业估值!$C$5="申万行业",[1]!EM_S_INFO_INDUSTRY_SW2014(E2765,"1"),IF(行业估值!$C$5="证监会行业",[1]!EM_S_INFO_INDUSTRY_CSRC1(E2765,"1"),[1]!EM_S_INFO_INDUSTRY_EM2016(E2765,"1"))))</f>
        <v>交运设备</v>
      </c>
      <c r="H2765" s="34" t="str">
        <f>IF(E2765="","",IF($H$1="上证50",[1]!EM_S_INFO_COMPINDEX(E2765,"000016"),"")&amp;IF($H$1="上证180",[1]!EM_S_INFO_COMPINDEX(E2765,"000010"),"")&amp;IF($H$1="沪深300",[1]!EM_S_INFO_COMPINDEX(E2765,"000300"),"")&amp;IF(AND($H$1="上证A股",RIGHT(E2765,2)="SH"),"是","")&amp;IF(AND($H$1="深证A股",RIGHT(E2765,2)="SZ"),"是","")&amp;IF(AND($H$1="创业板",LEFT(E2765,1)-3=0),"是","")&amp;IF(AND($H$1="全部A股",E2765&lt;&gt;0),"是","")&amp;IF(AND($H$1="中小板",LEFT(E2765,3)="002"),"是",""))</f>
        <v>是</v>
      </c>
      <c r="I2765" s="46">
        <f ca="1">IF(E2765="","",IF(OR([1]!EM_S_VAL_MV(E2765,deadline)="",[1]!EM_S_VAL_MV(E2765,deadline)="--",[1]!EM_S_VAL_MV(E2765,deadline)="null"),0,[1]!EM_S_VAL_MV(E2765,deadline)/100000000))</f>
        <v>30.867890928000001</v>
      </c>
      <c r="J2765" s="46">
        <f ca="1">IF(E2765="","",IF(RIGHT(LEFT($J$1,6),3)="TTM",[1]!EM_S_FA_PROFIT_TTM(E2765,LEFT(RIGHT($J$1,11),10),1)/100000000,[1]!EM_S_STM07_IS(E2765,61,LEFT(RIGHT($J$1,5),4)&amp;"-12-31",1)/100000000))</f>
        <v>-0.8546646590000001</v>
      </c>
      <c r="K2765" s="36">
        <f t="shared" ca="1" si="218"/>
        <v>-36.116961901896069</v>
      </c>
      <c r="L2765" s="46">
        <f ca="1">IF(E2765="","",IF(ISERROR(IF(行业估值!$E$7="最新年报",[1]!EM_S_STM07_BS(E2765,140,LEFT(RIGHT($L$1,5),4)&amp;"-12-31",1)/100000000,[1]!EM_S_STM07_BS(E2765,140,LEFT(RIGHT($L$1,11),10),1)/100000000)),0,IF(行业估值!$E$7="最新年报",[1]!EM_S_STM07_BS(E2765,140,LEFT(RIGHT($L$1,5),4)&amp;"-12-31",1)/100000000,[1]!EM_S_STM07_BS(E2765,140,LEFT(RIGHT($L$1,11),10),1)/100000000)))</f>
        <v>4.8964177850999997</v>
      </c>
      <c r="M2765" s="36">
        <f t="shared" ca="1" si="219"/>
        <v>6.3041783366468973</v>
      </c>
      <c r="N2765" s="37" t="str">
        <f ca="1">IF(E2765="","",IF(ISERROR([1]!EM_S_EST_NETPROFIT(E2765,行业估值!$E$6,deadline)/100000000),"-",[1]!EM_S_EST_NETPROFIT(E2765,行业估值!$E$6,deadline)/100000000))</f>
        <v>-</v>
      </c>
      <c r="O2765" s="36" t="str">
        <f t="shared" ca="1" si="220"/>
        <v>-</v>
      </c>
      <c r="T2765" s="64" t="s">
        <v>5411</v>
      </c>
      <c r="U2765" s="64" t="s">
        <v>5412</v>
      </c>
    </row>
    <row r="2766" spans="4:21">
      <c r="D2766" s="45" t="str">
        <f>IF(AND(行业估值!$B$39=$G2766,COUNTIF($G$2:$G$2552,$G2766)&gt;=1),COUNTIF($G$2:G2766,$G2766),"")</f>
        <v/>
      </c>
      <c r="E2766" s="65" t="str">
        <f t="shared" si="221"/>
        <v>600699.SH</v>
      </c>
      <c r="F2766" s="65" t="str">
        <f t="shared" si="222"/>
        <v>均胜电子</v>
      </c>
      <c r="G2766" s="34" t="str">
        <f>IF(E2766="","",IF(行业估值!$C$5="申万行业",[1]!EM_S_INFO_INDUSTRY_SW2014(E2766,"1"),IF(行业估值!$C$5="证监会行业",[1]!EM_S_INFO_INDUSTRY_CSRC1(E2766,"1"),[1]!EM_S_INFO_INDUSTRY_EM2016(E2766,"1"))))</f>
        <v>交运设备</v>
      </c>
      <c r="H2766" s="34" t="str">
        <f>IF(E2766="","",IF($H$1="上证50",[1]!EM_S_INFO_COMPINDEX(E2766,"000016"),"")&amp;IF($H$1="上证180",[1]!EM_S_INFO_COMPINDEX(E2766,"000010"),"")&amp;IF($H$1="沪深300",[1]!EM_S_INFO_COMPINDEX(E2766,"000300"),"")&amp;IF(AND($H$1="上证A股",RIGHT(E2766,2)="SH"),"是","")&amp;IF(AND($H$1="深证A股",RIGHT(E2766,2)="SZ"),"是","")&amp;IF(AND($H$1="创业板",LEFT(E2766,1)-3=0),"是","")&amp;IF(AND($H$1="全部A股",E2766&lt;&gt;0),"是","")&amp;IF(AND($H$1="中小板",LEFT(E2766,3)="002"),"是",""))</f>
        <v>是</v>
      </c>
      <c r="I2766" s="46">
        <f ca="1">IF(E2766="","",IF(OR([1]!EM_S_VAL_MV(E2766,deadline)="",[1]!EM_S_VAL_MV(E2766,deadline)="--",[1]!EM_S_VAL_MV(E2766,deadline)="null"),0,[1]!EM_S_VAL_MV(E2766,deadline)/100000000))</f>
        <v>193.60295216560002</v>
      </c>
      <c r="J2766" s="46">
        <f ca="1">IF(E2766="","",IF(RIGHT(LEFT($J$1,6),3)="TTM",[1]!EM_S_FA_PROFIT_TTM(E2766,LEFT(RIGHT($J$1,11),10),1)/100000000,[1]!EM_S_STM07_IS(E2766,61,LEFT(RIGHT($J$1,5),4)&amp;"-12-31",1)/100000000))</f>
        <v>21.0169963584</v>
      </c>
      <c r="K2766" s="36">
        <f t="shared" ca="1" si="218"/>
        <v>9.2117326788335987</v>
      </c>
      <c r="L2766" s="46">
        <f ca="1">IF(E2766="","",IF(ISERROR(IF(行业估值!$E$7="最新年报",[1]!EM_S_STM07_BS(E2766,140,LEFT(RIGHT($L$1,5),4)&amp;"-12-31",1)/100000000,[1]!EM_S_STM07_BS(E2766,140,LEFT(RIGHT($L$1,11),10),1)/100000000)),0,IF(行业估值!$E$7="最新年报",[1]!EM_S_STM07_BS(E2766,140,LEFT(RIGHT($L$1,5),4)&amp;"-12-31",1)/100000000,[1]!EM_S_STM07_BS(E2766,140,LEFT(RIGHT($L$1,11),10),1)/100000000)))</f>
        <v>131.03238821600002</v>
      </c>
      <c r="M2766" s="36">
        <f t="shared" ca="1" si="219"/>
        <v>1.4775198315584062</v>
      </c>
      <c r="N2766" s="37">
        <f ca="1">IF(E2766="","",IF(ISERROR([1]!EM_S_EST_NETPROFIT(E2766,行业估值!$E$6,deadline)/100000000),"-",[1]!EM_S_EST_NETPROFIT(E2766,行业估值!$E$6,deadline)/100000000))</f>
        <v>11.697613636363634</v>
      </c>
      <c r="O2766" s="36">
        <f t="shared" ca="1" si="220"/>
        <v>16.550636581444159</v>
      </c>
      <c r="T2766" s="64" t="s">
        <v>5413</v>
      </c>
      <c r="U2766" s="64" t="s">
        <v>5414</v>
      </c>
    </row>
    <row r="2767" spans="4:21">
      <c r="D2767" s="45" t="str">
        <f>IF(AND(行业估值!$B$39=$G2767,COUNTIF($G$2:$G$2552,$G2767)&gt;=1),COUNTIF($G$2:G2767,$G2767),"")</f>
        <v/>
      </c>
      <c r="E2767" s="65" t="str">
        <f t="shared" si="221"/>
        <v>600701.SH</v>
      </c>
      <c r="F2767" s="65" t="str">
        <f t="shared" si="222"/>
        <v>*ST工新</v>
      </c>
      <c r="G2767" s="34" t="str">
        <f>IF(E2767="","",IF(行业估值!$C$5="申万行业",[1]!EM_S_INFO_INDUSTRY_SW2014(E2767,"1"),IF(行业估值!$C$5="证监会行业",[1]!EM_S_INFO_INDUSTRY_CSRC1(E2767,"1"),[1]!EM_S_INFO_INDUSTRY_EM2016(E2767,"1"))))</f>
        <v>信息技术</v>
      </c>
      <c r="H2767" s="34" t="str">
        <f>IF(E2767="","",IF($H$1="上证50",[1]!EM_S_INFO_COMPINDEX(E2767,"000016"),"")&amp;IF($H$1="上证180",[1]!EM_S_INFO_COMPINDEX(E2767,"000010"),"")&amp;IF($H$1="沪深300",[1]!EM_S_INFO_COMPINDEX(E2767,"000300"),"")&amp;IF(AND($H$1="上证A股",RIGHT(E2767,2)="SH"),"是","")&amp;IF(AND($H$1="深证A股",RIGHT(E2767,2)="SZ"),"是","")&amp;IF(AND($H$1="创业板",LEFT(E2767,1)-3=0),"是","")&amp;IF(AND($H$1="全部A股",E2767&lt;&gt;0),"是","")&amp;IF(AND($H$1="中小板",LEFT(E2767,3)="002"),"是",""))</f>
        <v>是</v>
      </c>
      <c r="I2767" s="46">
        <f ca="1">IF(E2767="","",IF(OR([1]!EM_S_VAL_MV(E2767,deadline)="",[1]!EM_S_VAL_MV(E2767,deadline)="--",[1]!EM_S_VAL_MV(E2767,deadline)="null"),0,[1]!EM_S_VAL_MV(E2767,deadline)/100000000))</f>
        <v>20.4877573164</v>
      </c>
      <c r="J2767" s="46">
        <f ca="1">IF(E2767="","",IF(RIGHT(LEFT($J$1,6),3)="TTM",[1]!EM_S_FA_PROFIT_TTM(E2767,LEFT(RIGHT($J$1,11),10),1)/100000000,[1]!EM_S_STM07_IS(E2767,61,LEFT(RIGHT($J$1,5),4)&amp;"-12-31",1)/100000000))</f>
        <v>-38.483874265899999</v>
      </c>
      <c r="K2767" s="36">
        <f t="shared" ca="1" si="218"/>
        <v>-0.53237252504366228</v>
      </c>
      <c r="L2767" s="46">
        <f ca="1">IF(E2767="","",IF(ISERROR(IF(行业估值!$E$7="最新年报",[1]!EM_S_STM07_BS(E2767,140,LEFT(RIGHT($L$1,5),4)&amp;"-12-31",1)/100000000,[1]!EM_S_STM07_BS(E2767,140,LEFT(RIGHT($L$1,11),10),1)/100000000)),0,IF(行业估值!$E$7="最新年报",[1]!EM_S_STM07_BS(E2767,140,LEFT(RIGHT($L$1,5),4)&amp;"-12-31",1)/100000000,[1]!EM_S_STM07_BS(E2767,140,LEFT(RIGHT($L$1,11),10),1)/100000000)))</f>
        <v>-5.3802218004999993</v>
      </c>
      <c r="M2767" s="36">
        <f t="shared" ca="1" si="219"/>
        <v>-3.8079763392832642</v>
      </c>
      <c r="N2767" s="37" t="str">
        <f ca="1">IF(E2767="","",IF(ISERROR([1]!EM_S_EST_NETPROFIT(E2767,行业估值!$E$6,deadline)/100000000),"-",[1]!EM_S_EST_NETPROFIT(E2767,行业估值!$E$6,deadline)/100000000))</f>
        <v>-</v>
      </c>
      <c r="O2767" s="36" t="str">
        <f t="shared" ca="1" si="220"/>
        <v>-</v>
      </c>
      <c r="T2767" s="64" t="s">
        <v>5415</v>
      </c>
      <c r="U2767" s="64" t="s">
        <v>5416</v>
      </c>
    </row>
    <row r="2768" spans="4:21">
      <c r="D2768" s="45" t="str">
        <f>IF(AND(行业估值!$B$39=$G2768,COUNTIF($G$2:$G$2552,$G2768)&gt;=1),COUNTIF($G$2:G2768,$G2768),"")</f>
        <v/>
      </c>
      <c r="E2768" s="65" t="str">
        <f t="shared" si="221"/>
        <v>600702.SH</v>
      </c>
      <c r="F2768" s="65" t="str">
        <f t="shared" si="222"/>
        <v>舍得酒业</v>
      </c>
      <c r="G2768" s="34" t="str">
        <f>IF(E2768="","",IF(行业估值!$C$5="申万行业",[1]!EM_S_INFO_INDUSTRY_SW2014(E2768,"1"),IF(行业估值!$C$5="证监会行业",[1]!EM_S_INFO_INDUSTRY_CSRC1(E2768,"1"),[1]!EM_S_INFO_INDUSTRY_EM2016(E2768,"1"))))</f>
        <v>食品饮料</v>
      </c>
      <c r="H2768" s="34" t="str">
        <f>IF(E2768="","",IF($H$1="上证50",[1]!EM_S_INFO_COMPINDEX(E2768,"000016"),"")&amp;IF($H$1="上证180",[1]!EM_S_INFO_COMPINDEX(E2768,"000010"),"")&amp;IF($H$1="沪深300",[1]!EM_S_INFO_COMPINDEX(E2768,"000300"),"")&amp;IF(AND($H$1="上证A股",RIGHT(E2768,2)="SH"),"是","")&amp;IF(AND($H$1="深证A股",RIGHT(E2768,2)="SZ"),"是","")&amp;IF(AND($H$1="创业板",LEFT(E2768,1)-3=0),"是","")&amp;IF(AND($H$1="全部A股",E2768&lt;&gt;0),"是","")&amp;IF(AND($H$1="中小板",LEFT(E2768,3)="002"),"是",""))</f>
        <v>是</v>
      </c>
      <c r="I2768" s="46">
        <f ca="1">IF(E2768="","",IF(OR([1]!EM_S_VAL_MV(E2768,deadline)="",[1]!EM_S_VAL_MV(E2768,deadline)="--",[1]!EM_S_VAL_MV(E2768,deadline)="null"),0,[1]!EM_S_VAL_MV(E2768,deadline)/100000000))</f>
        <v>99.705879999999993</v>
      </c>
      <c r="J2768" s="46">
        <f ca="1">IF(E2768="","",IF(RIGHT(LEFT($J$1,6),3)="TTM",[1]!EM_S_FA_PROFIT_TTM(E2768,LEFT(RIGHT($J$1,11),10),1)/100000000,[1]!EM_S_STM07_IS(E2768,61,LEFT(RIGHT($J$1,5),4)&amp;"-12-31",1)/100000000))</f>
        <v>4.0388431036999997</v>
      </c>
      <c r="K2768" s="36">
        <f t="shared" ca="1" si="218"/>
        <v>24.686742574540482</v>
      </c>
      <c r="L2768" s="46">
        <f ca="1">IF(E2768="","",IF(ISERROR(IF(行业估值!$E$7="最新年报",[1]!EM_S_STM07_BS(E2768,140,LEFT(RIGHT($L$1,5),4)&amp;"-12-31",1)/100000000,[1]!EM_S_STM07_BS(E2768,140,LEFT(RIGHT($L$1,11),10),1)/100000000)),0,IF(行业估值!$E$7="最新年报",[1]!EM_S_STM07_BS(E2768,140,LEFT(RIGHT($L$1,5),4)&amp;"-12-31",1)/100000000,[1]!EM_S_STM07_BS(E2768,140,LEFT(RIGHT($L$1,11),10),1)/100000000)))</f>
        <v>28.205881850800001</v>
      </c>
      <c r="M2768" s="36">
        <f t="shared" ca="1" si="219"/>
        <v>3.534932200574755</v>
      </c>
      <c r="N2768" s="37">
        <f ca="1">IF(E2768="","",IF(ISERROR([1]!EM_S_EST_NETPROFIT(E2768,行业估值!$E$6,deadline)/100000000),"-",[1]!EM_S_EST_NETPROFIT(E2768,行业估值!$E$6,deadline)/100000000))</f>
        <v>4.2233333333333327</v>
      </c>
      <c r="O2768" s="36">
        <f t="shared" ca="1" si="220"/>
        <v>23.60833780584057</v>
      </c>
      <c r="T2768" s="64" t="s">
        <v>5417</v>
      </c>
      <c r="U2768" s="64" t="s">
        <v>5418</v>
      </c>
    </row>
    <row r="2769" spans="4:21">
      <c r="D2769" s="45" t="str">
        <f>IF(AND(行业估值!$B$39=$G2769,COUNTIF($G$2:$G$2552,$G2769)&gt;=1),COUNTIF($G$2:G2769,$G2769),"")</f>
        <v/>
      </c>
      <c r="E2769" s="65" t="str">
        <f t="shared" si="221"/>
        <v>600703.SH</v>
      </c>
      <c r="F2769" s="65" t="str">
        <f t="shared" si="222"/>
        <v>三安光电</v>
      </c>
      <c r="G2769" s="34" t="str">
        <f>IF(E2769="","",IF(行业估值!$C$5="申万行业",[1]!EM_S_INFO_INDUSTRY_SW2014(E2769,"1"),IF(行业估值!$C$5="证监会行业",[1]!EM_S_INFO_INDUSTRY_CSRC1(E2769,"1"),[1]!EM_S_INFO_INDUSTRY_EM2016(E2769,"1"))))</f>
        <v>电子设备</v>
      </c>
      <c r="H2769" s="34" t="str">
        <f>IF(E2769="","",IF($H$1="上证50",[1]!EM_S_INFO_COMPINDEX(E2769,"000016"),"")&amp;IF($H$1="上证180",[1]!EM_S_INFO_COMPINDEX(E2769,"000010"),"")&amp;IF($H$1="沪深300",[1]!EM_S_INFO_COMPINDEX(E2769,"000300"),"")&amp;IF(AND($H$1="上证A股",RIGHT(E2769,2)="SH"),"是","")&amp;IF(AND($H$1="深证A股",RIGHT(E2769,2)="SZ"),"是","")&amp;IF(AND($H$1="创业板",LEFT(E2769,1)-3=0),"是","")&amp;IF(AND($H$1="全部A股",E2769&lt;&gt;0),"是","")&amp;IF(AND($H$1="中小板",LEFT(E2769,3)="002"),"是",""))</f>
        <v>是</v>
      </c>
      <c r="I2769" s="46">
        <f ca="1">IF(E2769="","",IF(OR([1]!EM_S_VAL_MV(E2769,deadline)="",[1]!EM_S_VAL_MV(E2769,deadline)="--",[1]!EM_S_VAL_MV(E2769,deadline)="null"),0,[1]!EM_S_VAL_MV(E2769,deadline)/100000000))</f>
        <v>669.26953068480009</v>
      </c>
      <c r="J2769" s="46">
        <f ca="1">IF(E2769="","",IF(RIGHT(LEFT($J$1,6),3)="TTM",[1]!EM_S_FA_PROFIT_TTM(E2769,LEFT(RIGHT($J$1,11),10),1)/100000000,[1]!EM_S_STM07_IS(E2769,61,LEFT(RIGHT($J$1,5),4)&amp;"-12-31",1)/100000000))</f>
        <v>13.8898062946</v>
      </c>
      <c r="K2769" s="36">
        <f t="shared" ca="1" si="218"/>
        <v>48.184223486615139</v>
      </c>
      <c r="L2769" s="46">
        <f ca="1">IF(E2769="","",IF(ISERROR(IF(行业估值!$E$7="最新年报",[1]!EM_S_STM07_BS(E2769,140,LEFT(RIGHT($L$1,5),4)&amp;"-12-31",1)/100000000,[1]!EM_S_STM07_BS(E2769,140,LEFT(RIGHT($L$1,11),10),1)/100000000)),0,IF(行业估值!$E$7="最新年报",[1]!EM_S_STM07_BS(E2769,140,LEFT(RIGHT($L$1,5),4)&amp;"-12-31",1)/100000000,[1]!EM_S_STM07_BS(E2769,140,LEFT(RIGHT($L$1,11),10),1)/100000000)))</f>
        <v>216.02908206380002</v>
      </c>
      <c r="M2769" s="36">
        <f t="shared" ca="1" si="219"/>
        <v>3.0980529301473596</v>
      </c>
      <c r="N2769" s="37">
        <f ca="1">IF(E2769="","",IF(ISERROR([1]!EM_S_EST_NETPROFIT(E2769,行业估值!$E$6,deadline)/100000000),"-",[1]!EM_S_EST_NETPROFIT(E2769,行业估值!$E$6,deadline)/100000000))</f>
        <v>14.936307692307693</v>
      </c>
      <c r="O2769" s="36">
        <f t="shared" ca="1" si="220"/>
        <v>44.808231356232625</v>
      </c>
      <c r="T2769" s="64" t="s">
        <v>5419</v>
      </c>
      <c r="U2769" s="64" t="s">
        <v>5420</v>
      </c>
    </row>
    <row r="2770" spans="4:21">
      <c r="D2770" s="45" t="str">
        <f>IF(AND(行业估值!$B$39=$G2770,COUNTIF($G$2:$G$2552,$G2770)&gt;=1),COUNTIF($G$2:G2770,$G2770),"")</f>
        <v/>
      </c>
      <c r="E2770" s="65" t="str">
        <f t="shared" si="221"/>
        <v>600704.SH</v>
      </c>
      <c r="F2770" s="65" t="str">
        <f t="shared" si="222"/>
        <v>物产中大</v>
      </c>
      <c r="G2770" s="34" t="str">
        <f>IF(E2770="","",IF(行业估值!$C$5="申万行业",[1]!EM_S_INFO_INDUSTRY_SW2014(E2770,"1"),IF(行业估值!$C$5="证监会行业",[1]!EM_S_INFO_INDUSTRY_CSRC1(E2770,"1"),[1]!EM_S_INFO_INDUSTRY_EM2016(E2770,"1"))))</f>
        <v>交通运输</v>
      </c>
      <c r="H2770" s="34" t="str">
        <f>IF(E2770="","",IF($H$1="上证50",[1]!EM_S_INFO_COMPINDEX(E2770,"000016"),"")&amp;IF($H$1="上证180",[1]!EM_S_INFO_COMPINDEX(E2770,"000010"),"")&amp;IF($H$1="沪深300",[1]!EM_S_INFO_COMPINDEX(E2770,"000300"),"")&amp;IF(AND($H$1="上证A股",RIGHT(E2770,2)="SH"),"是","")&amp;IF(AND($H$1="深证A股",RIGHT(E2770,2)="SZ"),"是","")&amp;IF(AND($H$1="创业板",LEFT(E2770,1)-3=0),"是","")&amp;IF(AND($H$1="全部A股",E2770&lt;&gt;0),"是","")&amp;IF(AND($H$1="中小板",LEFT(E2770,3)="002"),"是",""))</f>
        <v>是</v>
      </c>
      <c r="I2770" s="46">
        <f ca="1">IF(E2770="","",IF(OR([1]!EM_S_VAL_MV(E2770,deadline)="",[1]!EM_S_VAL_MV(E2770,deadline)="--",[1]!EM_S_VAL_MV(E2770,deadline)="null"),0,[1]!EM_S_VAL_MV(E2770,deadline)/100000000))</f>
        <v>258.67750224400004</v>
      </c>
      <c r="J2770" s="46">
        <f ca="1">IF(E2770="","",IF(RIGHT(LEFT($J$1,6),3)="TTM",[1]!EM_S_FA_PROFIT_TTM(E2770,LEFT(RIGHT($J$1,11),10),1)/100000000,[1]!EM_S_STM07_IS(E2770,61,LEFT(RIGHT($J$1,5),4)&amp;"-12-31",1)/100000000))</f>
        <v>39.979118400600001</v>
      </c>
      <c r="K2770" s="36">
        <f t="shared" ca="1" si="218"/>
        <v>6.4703153194122924</v>
      </c>
      <c r="L2770" s="46">
        <f ca="1">IF(E2770="","",IF(ISERROR(IF(行业估值!$E$7="最新年报",[1]!EM_S_STM07_BS(E2770,140,LEFT(RIGHT($L$1,5),4)&amp;"-12-31",1)/100000000,[1]!EM_S_STM07_BS(E2770,140,LEFT(RIGHT($L$1,11),10),1)/100000000)),0,IF(行业估值!$E$7="最新年报",[1]!EM_S_STM07_BS(E2770,140,LEFT(RIGHT($L$1,5),4)&amp;"-12-31",1)/100000000,[1]!EM_S_STM07_BS(E2770,140,LEFT(RIGHT($L$1,11),10),1)/100000000)))</f>
        <v>251.52264780159999</v>
      </c>
      <c r="M2770" s="36">
        <f t="shared" ca="1" si="219"/>
        <v>1.0284461638144162</v>
      </c>
      <c r="N2770" s="37">
        <f ca="1">IF(E2770="","",IF(ISERROR([1]!EM_S_EST_NETPROFIT(E2770,行业估值!$E$6,deadline)/100000000),"-",[1]!EM_S_EST_NETPROFIT(E2770,行业估值!$E$6,deadline)/100000000))</f>
        <v>29.965</v>
      </c>
      <c r="O2770" s="36">
        <f t="shared" ca="1" si="220"/>
        <v>8.632654838778576</v>
      </c>
      <c r="T2770" s="64" t="s">
        <v>5421</v>
      </c>
      <c r="U2770" s="64" t="s">
        <v>5422</v>
      </c>
    </row>
    <row r="2771" spans="4:21">
      <c r="D2771" s="45" t="str">
        <f>IF(AND(行业估值!$B$39=$G2771,COUNTIF($G$2:$G$2552,$G2771)&gt;=1),COUNTIF($G$2:G2771,$G2771),"")</f>
        <v/>
      </c>
      <c r="E2771" s="65" t="str">
        <f t="shared" si="221"/>
        <v>600705.SH</v>
      </c>
      <c r="F2771" s="65" t="str">
        <f t="shared" si="222"/>
        <v>中航资本</v>
      </c>
      <c r="G2771" s="34" t="str">
        <f>IF(E2771="","",IF(行业估值!$C$5="申万行业",[1]!EM_S_INFO_INDUSTRY_SW2014(E2771,"1"),IF(行业估值!$C$5="证监会行业",[1]!EM_S_INFO_INDUSTRY_CSRC1(E2771,"1"),[1]!EM_S_INFO_INDUSTRY_EM2016(E2771,"1"))))</f>
        <v>金融</v>
      </c>
      <c r="H2771" s="34" t="str">
        <f>IF(E2771="","",IF($H$1="上证50",[1]!EM_S_INFO_COMPINDEX(E2771,"000016"),"")&amp;IF($H$1="上证180",[1]!EM_S_INFO_COMPINDEX(E2771,"000010"),"")&amp;IF($H$1="沪深300",[1]!EM_S_INFO_COMPINDEX(E2771,"000300"),"")&amp;IF(AND($H$1="上证A股",RIGHT(E2771,2)="SH"),"是","")&amp;IF(AND($H$1="深证A股",RIGHT(E2771,2)="SZ"),"是","")&amp;IF(AND($H$1="创业板",LEFT(E2771,1)-3=0),"是","")&amp;IF(AND($H$1="全部A股",E2771&lt;&gt;0),"是","")&amp;IF(AND($H$1="中小板",LEFT(E2771,3)="002"),"是",""))</f>
        <v>是</v>
      </c>
      <c r="I2771" s="46">
        <f ca="1">IF(E2771="","",IF(OR([1]!EM_S_VAL_MV(E2771,deadline)="",[1]!EM_S_VAL_MV(E2771,deadline)="--",[1]!EM_S_VAL_MV(E2771,deadline)="null"),0,[1]!EM_S_VAL_MV(E2771,deadline)/100000000))</f>
        <v>402.13939431680001</v>
      </c>
      <c r="J2771" s="46">
        <f ca="1">IF(E2771="","",IF(RIGHT(LEFT($J$1,6),3)="TTM",[1]!EM_S_FA_PROFIT_TTM(E2771,LEFT(RIGHT($J$1,11),10),1)/100000000,[1]!EM_S_STM07_IS(E2771,61,LEFT(RIGHT($J$1,5),4)&amp;"-12-31",1)/100000000))</f>
        <v>45.222719318700001</v>
      </c>
      <c r="K2771" s="36">
        <f t="shared" ca="1" si="218"/>
        <v>8.8924195708530007</v>
      </c>
      <c r="L2771" s="46">
        <f ca="1">IF(E2771="","",IF(ISERROR(IF(行业估值!$E$7="最新年报",[1]!EM_S_STM07_BS(E2771,140,LEFT(RIGHT($L$1,5),4)&amp;"-12-31",1)/100000000,[1]!EM_S_STM07_BS(E2771,140,LEFT(RIGHT($L$1,11),10),1)/100000000)),0,IF(行业估值!$E$7="最新年报",[1]!EM_S_STM07_BS(E2771,140,LEFT(RIGHT($L$1,5),4)&amp;"-12-31",1)/100000000,[1]!EM_S_STM07_BS(E2771,140,LEFT(RIGHT($L$1,11),10),1)/100000000)))</f>
        <v>287.82579275529997</v>
      </c>
      <c r="M2771" s="36">
        <f t="shared" ca="1" si="219"/>
        <v>1.3971624657651363</v>
      </c>
      <c r="N2771" s="37">
        <f ca="1">IF(E2771="","",IF(ISERROR([1]!EM_S_EST_NETPROFIT(E2771,行业估值!$E$6,deadline)/100000000),"-",[1]!EM_S_EST_NETPROFIT(E2771,行业估值!$E$6,deadline)/100000000))</f>
        <v>31.949285714285711</v>
      </c>
      <c r="O2771" s="36">
        <f t="shared" ca="1" si="220"/>
        <v>12.586803908952135</v>
      </c>
      <c r="T2771" s="64" t="s">
        <v>5423</v>
      </c>
      <c r="U2771" s="64" t="s">
        <v>5424</v>
      </c>
    </row>
    <row r="2772" spans="4:21">
      <c r="D2772" s="45" t="str">
        <f>IF(AND(行业估值!$B$39=$G2772,COUNTIF($G$2:$G$2552,$G2772)&gt;=1),COUNTIF($G$2:G2772,$G2772),"")</f>
        <v/>
      </c>
      <c r="E2772" s="65" t="str">
        <f t="shared" si="221"/>
        <v>600706.SH</v>
      </c>
      <c r="F2772" s="65" t="str">
        <f t="shared" si="222"/>
        <v>曲江文旅</v>
      </c>
      <c r="G2772" s="34" t="str">
        <f>IF(E2772="","",IF(行业估值!$C$5="申万行业",[1]!EM_S_INFO_INDUSTRY_SW2014(E2772,"1"),IF(行业估值!$C$5="证监会行业",[1]!EM_S_INFO_INDUSTRY_CSRC1(E2772,"1"),[1]!EM_S_INFO_INDUSTRY_EM2016(E2772,"1"))))</f>
        <v>休闲、生活及专业服务</v>
      </c>
      <c r="H2772" s="34" t="str">
        <f>IF(E2772="","",IF($H$1="上证50",[1]!EM_S_INFO_COMPINDEX(E2772,"000016"),"")&amp;IF($H$1="上证180",[1]!EM_S_INFO_COMPINDEX(E2772,"000010"),"")&amp;IF($H$1="沪深300",[1]!EM_S_INFO_COMPINDEX(E2772,"000300"),"")&amp;IF(AND($H$1="上证A股",RIGHT(E2772,2)="SH"),"是","")&amp;IF(AND($H$1="深证A股",RIGHT(E2772,2)="SZ"),"是","")&amp;IF(AND($H$1="创业板",LEFT(E2772,1)-3=0),"是","")&amp;IF(AND($H$1="全部A股",E2772&lt;&gt;0),"是","")&amp;IF(AND($H$1="中小板",LEFT(E2772,3)="002"),"是",""))</f>
        <v>是</v>
      </c>
      <c r="I2772" s="46">
        <f ca="1">IF(E2772="","",IF(OR([1]!EM_S_VAL_MV(E2772,deadline)="",[1]!EM_S_VAL_MV(E2772,deadline)="--",[1]!EM_S_VAL_MV(E2772,deadline)="null"),0,[1]!EM_S_VAL_MV(E2772,deadline)/100000000))</f>
        <v>17.879163630000001</v>
      </c>
      <c r="J2772" s="46">
        <f ca="1">IF(E2772="","",IF(RIGHT(LEFT($J$1,6),3)="TTM",[1]!EM_S_FA_PROFIT_TTM(E2772,LEFT(RIGHT($J$1,11),10),1)/100000000,[1]!EM_S_STM07_IS(E2772,61,LEFT(RIGHT($J$1,5),4)&amp;"-12-31",1)/100000000))</f>
        <v>0.65634609979999992</v>
      </c>
      <c r="K2772" s="36">
        <f t="shared" ca="1" si="218"/>
        <v>27.240450785718227</v>
      </c>
      <c r="L2772" s="46">
        <f ca="1">IF(E2772="","",IF(ISERROR(IF(行业估值!$E$7="最新年报",[1]!EM_S_STM07_BS(E2772,140,LEFT(RIGHT($L$1,5),4)&amp;"-12-31",1)/100000000,[1]!EM_S_STM07_BS(E2772,140,LEFT(RIGHT($L$1,11),10),1)/100000000)),0,IF(行业估值!$E$7="最新年报",[1]!EM_S_STM07_BS(E2772,140,LEFT(RIGHT($L$1,5),4)&amp;"-12-31",1)/100000000,[1]!EM_S_STM07_BS(E2772,140,LEFT(RIGHT($L$1,11),10),1)/100000000)))</f>
        <v>11.190540166199998</v>
      </c>
      <c r="M2772" s="36">
        <f t="shared" ca="1" si="219"/>
        <v>1.5977033605582667</v>
      </c>
      <c r="N2772" s="37" t="str">
        <f ca="1">IF(E2772="","",IF(ISERROR([1]!EM_S_EST_NETPROFIT(E2772,行业估值!$E$6,deadline)/100000000),"-",[1]!EM_S_EST_NETPROFIT(E2772,行业估值!$E$6,deadline)/100000000))</f>
        <v>-</v>
      </c>
      <c r="O2772" s="36" t="str">
        <f t="shared" ca="1" si="220"/>
        <v>-</v>
      </c>
      <c r="T2772" s="64" t="s">
        <v>5425</v>
      </c>
      <c r="U2772" s="64" t="s">
        <v>5426</v>
      </c>
    </row>
    <row r="2773" spans="4:21">
      <c r="D2773" s="45" t="str">
        <f>IF(AND(行业估值!$B$39=$G2773,COUNTIF($G$2:$G$2552,$G2773)&gt;=1),COUNTIF($G$2:G2773,$G2773),"")</f>
        <v/>
      </c>
      <c r="E2773" s="65" t="str">
        <f t="shared" si="221"/>
        <v>600707.SH</v>
      </c>
      <c r="F2773" s="65" t="str">
        <f t="shared" si="222"/>
        <v>彩虹股份</v>
      </c>
      <c r="G2773" s="34" t="str">
        <f>IF(E2773="","",IF(行业估值!$C$5="申万行业",[1]!EM_S_INFO_INDUSTRY_SW2014(E2773,"1"),IF(行业估值!$C$5="证监会行业",[1]!EM_S_INFO_INDUSTRY_CSRC1(E2773,"1"),[1]!EM_S_INFO_INDUSTRY_EM2016(E2773,"1"))))</f>
        <v>电子设备</v>
      </c>
      <c r="H2773" s="34" t="str">
        <f>IF(E2773="","",IF($H$1="上证50",[1]!EM_S_INFO_COMPINDEX(E2773,"000016"),"")&amp;IF($H$1="上证180",[1]!EM_S_INFO_COMPINDEX(E2773,"000010"),"")&amp;IF($H$1="沪深300",[1]!EM_S_INFO_COMPINDEX(E2773,"000300"),"")&amp;IF(AND($H$1="上证A股",RIGHT(E2773,2)="SH"),"是","")&amp;IF(AND($H$1="深证A股",RIGHT(E2773,2)="SZ"),"是","")&amp;IF(AND($H$1="创业板",LEFT(E2773,1)-3=0),"是","")&amp;IF(AND($H$1="全部A股",E2773&lt;&gt;0),"是","")&amp;IF(AND($H$1="中小板",LEFT(E2773,3)="002"),"是",""))</f>
        <v>是</v>
      </c>
      <c r="I2773" s="46">
        <f ca="1">IF(E2773="","",IF(OR([1]!EM_S_VAL_MV(E2773,deadline)="",[1]!EM_S_VAL_MV(E2773,deadline)="--",[1]!EM_S_VAL_MV(E2773,deadline)="null"),0,[1]!EM_S_VAL_MV(E2773,deadline)/100000000))</f>
        <v>136.35880981599999</v>
      </c>
      <c r="J2773" s="46">
        <f ca="1">IF(E2773="","",IF(RIGHT(LEFT($J$1,6),3)="TTM",[1]!EM_S_FA_PROFIT_TTM(E2773,LEFT(RIGHT($J$1,11),10),1)/100000000,[1]!EM_S_STM07_IS(E2773,61,LEFT(RIGHT($J$1,5),4)&amp;"-12-31",1)/100000000))</f>
        <v>-3.7783426874999999</v>
      </c>
      <c r="K2773" s="36">
        <f t="shared" ca="1" si="218"/>
        <v>-36.089582415888259</v>
      </c>
      <c r="L2773" s="46">
        <f ca="1">IF(E2773="","",IF(ISERROR(IF(行业估值!$E$7="最新年报",[1]!EM_S_STM07_BS(E2773,140,LEFT(RIGHT($L$1,5),4)&amp;"-12-31",1)/100000000,[1]!EM_S_STM07_BS(E2773,140,LEFT(RIGHT($L$1,11),10),1)/100000000)),0,IF(行业估值!$E$7="最新年报",[1]!EM_S_STM07_BS(E2773,140,LEFT(RIGHT($L$1,5),4)&amp;"-12-31",1)/100000000,[1]!EM_S_STM07_BS(E2773,140,LEFT(RIGHT($L$1,11),10),1)/100000000)))</f>
        <v>197.19786708549998</v>
      </c>
      <c r="M2773" s="36">
        <f t="shared" ca="1" si="219"/>
        <v>0.69148217387604038</v>
      </c>
      <c r="N2773" s="37" t="str">
        <f ca="1">IF(E2773="","",IF(ISERROR([1]!EM_S_EST_NETPROFIT(E2773,行业估值!$E$6,deadline)/100000000),"-",[1]!EM_S_EST_NETPROFIT(E2773,行业估值!$E$6,deadline)/100000000))</f>
        <v>-</v>
      </c>
      <c r="O2773" s="36" t="str">
        <f t="shared" ca="1" si="220"/>
        <v>-</v>
      </c>
      <c r="T2773" s="64" t="s">
        <v>5427</v>
      </c>
      <c r="U2773" s="64" t="s">
        <v>5428</v>
      </c>
    </row>
    <row r="2774" spans="4:21">
      <c r="D2774" s="45" t="str">
        <f>IF(AND(行业估值!$B$39=$G2774,COUNTIF($G$2:$G$2552,$G2774)&gt;=1),COUNTIF($G$2:G2774,$G2774),"")</f>
        <v/>
      </c>
      <c r="E2774" s="65" t="str">
        <f t="shared" si="221"/>
        <v>600708.SH</v>
      </c>
      <c r="F2774" s="65" t="str">
        <f t="shared" si="222"/>
        <v>光明地产</v>
      </c>
      <c r="G2774" s="34" t="str">
        <f>IF(E2774="","",IF(行业估值!$C$5="申万行业",[1]!EM_S_INFO_INDUSTRY_SW2014(E2774,"1"),IF(行业估值!$C$5="证监会行业",[1]!EM_S_INFO_INDUSTRY_CSRC1(E2774,"1"),[1]!EM_S_INFO_INDUSTRY_EM2016(E2774,"1"))))</f>
        <v>房地产</v>
      </c>
      <c r="H2774" s="34" t="str">
        <f>IF(E2774="","",IF($H$1="上证50",[1]!EM_S_INFO_COMPINDEX(E2774,"000016"),"")&amp;IF($H$1="上证180",[1]!EM_S_INFO_COMPINDEX(E2774,"000010"),"")&amp;IF($H$1="沪深300",[1]!EM_S_INFO_COMPINDEX(E2774,"000300"),"")&amp;IF(AND($H$1="上证A股",RIGHT(E2774,2)="SH"),"是","")&amp;IF(AND($H$1="深证A股",RIGHT(E2774,2)="SZ"),"是","")&amp;IF(AND($H$1="创业板",LEFT(E2774,1)-3=0),"是","")&amp;IF(AND($H$1="全部A股",E2774&lt;&gt;0),"是","")&amp;IF(AND($H$1="中小板",LEFT(E2774,3)="002"),"是",""))</f>
        <v>是</v>
      </c>
      <c r="I2774" s="46">
        <f ca="1">IF(E2774="","",IF(OR([1]!EM_S_VAL_MV(E2774,deadline)="",[1]!EM_S_VAL_MV(E2774,deadline)="--",[1]!EM_S_VAL_MV(E2774,deadline)="null"),0,[1]!EM_S_VAL_MV(E2774,deadline)/100000000))</f>
        <v>72.430694147500006</v>
      </c>
      <c r="J2774" s="46">
        <f ca="1">IF(E2774="","",IF(RIGHT(LEFT($J$1,6),3)="TTM",[1]!EM_S_FA_PROFIT_TTM(E2774,LEFT(RIGHT($J$1,11),10),1)/100000000,[1]!EM_S_STM07_IS(E2774,61,LEFT(RIGHT($J$1,5),4)&amp;"-12-31",1)/100000000))</f>
        <v>9.3619514326999997</v>
      </c>
      <c r="K2774" s="36">
        <f t="shared" ca="1" si="218"/>
        <v>7.7367090256962481</v>
      </c>
      <c r="L2774" s="46">
        <f ca="1">IF(E2774="","",IF(ISERROR(IF(行业估值!$E$7="最新年报",[1]!EM_S_STM07_BS(E2774,140,LEFT(RIGHT($L$1,5),4)&amp;"-12-31",1)/100000000,[1]!EM_S_STM07_BS(E2774,140,LEFT(RIGHT($L$1,11),10),1)/100000000)),0,IF(行业估值!$E$7="最新年报",[1]!EM_S_STM07_BS(E2774,140,LEFT(RIGHT($L$1,5),4)&amp;"-12-31",1)/100000000,[1]!EM_S_STM07_BS(E2774,140,LEFT(RIGHT($L$1,11),10),1)/100000000)))</f>
        <v>137.85483737139998</v>
      </c>
      <c r="M2774" s="36">
        <f t="shared" ca="1" si="219"/>
        <v>0.525412785859387</v>
      </c>
      <c r="N2774" s="37">
        <f ca="1">IF(E2774="","",IF(ISERROR([1]!EM_S_EST_NETPROFIT(E2774,行业估值!$E$6,deadline)/100000000),"-",[1]!EM_S_EST_NETPROFIT(E2774,行业估值!$E$6,deadline)/100000000))</f>
        <v>14.72</v>
      </c>
      <c r="O2774" s="36">
        <f t="shared" ca="1" si="220"/>
        <v>4.9205634611073368</v>
      </c>
      <c r="T2774" s="64" t="s">
        <v>5429</v>
      </c>
      <c r="U2774" s="64" t="s">
        <v>5430</v>
      </c>
    </row>
    <row r="2775" spans="4:21">
      <c r="D2775" s="45" t="str">
        <f>IF(AND(行业估值!$B$39=$G2775,COUNTIF($G$2:$G$2552,$G2775)&gt;=1),COUNTIF($G$2:G2775,$G2775),"")</f>
        <v/>
      </c>
      <c r="E2775" s="65" t="str">
        <f t="shared" si="221"/>
        <v>600710.SH</v>
      </c>
      <c r="F2775" s="65" t="str">
        <f t="shared" si="222"/>
        <v>苏美达</v>
      </c>
      <c r="G2775" s="34" t="str">
        <f>IF(E2775="","",IF(行业估值!$C$5="申万行业",[1]!EM_S_INFO_INDUSTRY_SW2014(E2775,"1"),IF(行业估值!$C$5="证监会行业",[1]!EM_S_INFO_INDUSTRY_CSRC1(E2775,"1"),[1]!EM_S_INFO_INDUSTRY_EM2016(E2775,"1"))))</f>
        <v>商贸零售</v>
      </c>
      <c r="H2775" s="34" t="str">
        <f>IF(E2775="","",IF($H$1="上证50",[1]!EM_S_INFO_COMPINDEX(E2775,"000016"),"")&amp;IF($H$1="上证180",[1]!EM_S_INFO_COMPINDEX(E2775,"000010"),"")&amp;IF($H$1="沪深300",[1]!EM_S_INFO_COMPINDEX(E2775,"000300"),"")&amp;IF(AND($H$1="上证A股",RIGHT(E2775,2)="SH"),"是","")&amp;IF(AND($H$1="深证A股",RIGHT(E2775,2)="SZ"),"是","")&amp;IF(AND($H$1="创业板",LEFT(E2775,1)-3=0),"是","")&amp;IF(AND($H$1="全部A股",E2775&lt;&gt;0),"是","")&amp;IF(AND($H$1="中小板",LEFT(E2775,3)="002"),"是",""))</f>
        <v>是</v>
      </c>
      <c r="I2775" s="46">
        <f ca="1">IF(E2775="","",IF(OR([1]!EM_S_VAL_MV(E2775,deadline)="",[1]!EM_S_VAL_MV(E2775,deadline)="--",[1]!EM_S_VAL_MV(E2775,deadline)="null"),0,[1]!EM_S_VAL_MV(E2775,deadline)/100000000))</f>
        <v>67.428270794399992</v>
      </c>
      <c r="J2775" s="46">
        <f ca="1">IF(E2775="","",IF(RIGHT(LEFT($J$1,6),3)="TTM",[1]!EM_S_FA_PROFIT_TTM(E2775,LEFT(RIGHT($J$1,11),10),1)/100000000,[1]!EM_S_STM07_IS(E2775,61,LEFT(RIGHT($J$1,5),4)&amp;"-12-31",1)/100000000))</f>
        <v>14.552137113299999</v>
      </c>
      <c r="K2775" s="36">
        <f t="shared" ca="1" si="218"/>
        <v>4.6335648344581353</v>
      </c>
      <c r="L2775" s="46">
        <f ca="1">IF(E2775="","",IF(ISERROR(IF(行业估值!$E$7="最新年报",[1]!EM_S_STM07_BS(E2775,140,LEFT(RIGHT($L$1,5),4)&amp;"-12-31",1)/100000000,[1]!EM_S_STM07_BS(E2775,140,LEFT(RIGHT($L$1,11),10),1)/100000000)),0,IF(行业估值!$E$7="最新年报",[1]!EM_S_STM07_BS(E2775,140,LEFT(RIGHT($L$1,5),4)&amp;"-12-31",1)/100000000,[1]!EM_S_STM07_BS(E2775,140,LEFT(RIGHT($L$1,11),10),1)/100000000)))</f>
        <v>46.714123049099996</v>
      </c>
      <c r="M2775" s="36">
        <f t="shared" ca="1" si="219"/>
        <v>1.4434236670466423</v>
      </c>
      <c r="N2775" s="37">
        <f ca="1">IF(E2775="","",IF(ISERROR([1]!EM_S_EST_NETPROFIT(E2775,行业估值!$E$6,deadline)/100000000),"-",[1]!EM_S_EST_NETPROFIT(E2775,行业估值!$E$6,deadline)/100000000))</f>
        <v>5.8906000000000001</v>
      </c>
      <c r="O2775" s="36">
        <f t="shared" ca="1" si="220"/>
        <v>11.446757680779546</v>
      </c>
      <c r="T2775" s="64" t="s">
        <v>5431</v>
      </c>
      <c r="U2775" s="64" t="s">
        <v>5432</v>
      </c>
    </row>
    <row r="2776" spans="4:21">
      <c r="D2776" s="45" t="str">
        <f>IF(AND(行业估值!$B$39=$G2776,COUNTIF($G$2:$G$2552,$G2776)&gt;=1),COUNTIF($G$2:G2776,$G2776),"")</f>
        <v/>
      </c>
      <c r="E2776" s="65" t="str">
        <f t="shared" si="221"/>
        <v>600711.SH</v>
      </c>
      <c r="F2776" s="65" t="str">
        <f t="shared" si="222"/>
        <v>盛屯矿业</v>
      </c>
      <c r="G2776" s="34" t="str">
        <f>IF(E2776="","",IF(行业估值!$C$5="申万行业",[1]!EM_S_INFO_INDUSTRY_SW2014(E2776,"1"),IF(行业估值!$C$5="证监会行业",[1]!EM_S_INFO_INDUSTRY_CSRC1(E2776,"1"),[1]!EM_S_INFO_INDUSTRY_EM2016(E2776,"1"))))</f>
        <v>有色金属</v>
      </c>
      <c r="H2776" s="34" t="str">
        <f>IF(E2776="","",IF($H$1="上证50",[1]!EM_S_INFO_COMPINDEX(E2776,"000016"),"")&amp;IF($H$1="上证180",[1]!EM_S_INFO_COMPINDEX(E2776,"000010"),"")&amp;IF($H$1="沪深300",[1]!EM_S_INFO_COMPINDEX(E2776,"000300"),"")&amp;IF(AND($H$1="上证A股",RIGHT(E2776,2)="SH"),"是","")&amp;IF(AND($H$1="深证A股",RIGHT(E2776,2)="SZ"),"是","")&amp;IF(AND($H$1="创业板",LEFT(E2776,1)-3=0),"是","")&amp;IF(AND($H$1="全部A股",E2776&lt;&gt;0),"是","")&amp;IF(AND($H$1="中小板",LEFT(E2776,3)="002"),"是",""))</f>
        <v>是</v>
      </c>
      <c r="I2776" s="46">
        <f ca="1">IF(E2776="","",IF(OR([1]!EM_S_VAL_MV(E2776,deadline)="",[1]!EM_S_VAL_MV(E2776,deadline)="--",[1]!EM_S_VAL_MV(E2776,deadline)="null"),0,[1]!EM_S_VAL_MV(E2776,deadline)/100000000))</f>
        <v>111.708855038</v>
      </c>
      <c r="J2776" s="46">
        <f ca="1">IF(E2776="","",IF(RIGHT(LEFT($J$1,6),3)="TTM",[1]!EM_S_FA_PROFIT_TTM(E2776,LEFT(RIGHT($J$1,11),10),1)/100000000,[1]!EM_S_STM07_IS(E2776,61,LEFT(RIGHT($J$1,5),4)&amp;"-12-31",1)/100000000))</f>
        <v>1.9395081302000001</v>
      </c>
      <c r="K2776" s="36">
        <f t="shared" ca="1" si="218"/>
        <v>57.596487118865902</v>
      </c>
      <c r="L2776" s="46">
        <f ca="1">IF(E2776="","",IF(ISERROR(IF(行业估值!$E$7="最新年报",[1]!EM_S_STM07_BS(E2776,140,LEFT(RIGHT($L$1,5),4)&amp;"-12-31",1)/100000000,[1]!EM_S_STM07_BS(E2776,140,LEFT(RIGHT($L$1,11),10),1)/100000000)),0,IF(行业估值!$E$7="最新年报",[1]!EM_S_STM07_BS(E2776,140,LEFT(RIGHT($L$1,5),4)&amp;"-12-31",1)/100000000,[1]!EM_S_STM07_BS(E2776,140,LEFT(RIGHT($L$1,11),10),1)/100000000)))</f>
        <v>88.958684246399997</v>
      </c>
      <c r="M2776" s="36">
        <f t="shared" ca="1" si="219"/>
        <v>1.2557386160139914</v>
      </c>
      <c r="N2776" s="37">
        <f ca="1">IF(E2776="","",IF(ISERROR([1]!EM_S_EST_NETPROFIT(E2776,行业估值!$E$6,deadline)/100000000),"-",[1]!EM_S_EST_NETPROFIT(E2776,行业估值!$E$6,deadline)/100000000))</f>
        <v>4.7851999999999997</v>
      </c>
      <c r="O2776" s="36">
        <f t="shared" ca="1" si="220"/>
        <v>23.344657493521691</v>
      </c>
      <c r="T2776" s="64" t="s">
        <v>5433</v>
      </c>
      <c r="U2776" s="64" t="s">
        <v>5434</v>
      </c>
    </row>
    <row r="2777" spans="4:21">
      <c r="D2777" s="45" t="str">
        <f>IF(AND(行业估值!$B$39=$G2777,COUNTIF($G$2:$G$2552,$G2777)&gt;=1),COUNTIF($G$2:G2777,$G2777),"")</f>
        <v/>
      </c>
      <c r="E2777" s="65" t="str">
        <f t="shared" si="221"/>
        <v>600712.SH</v>
      </c>
      <c r="F2777" s="65" t="str">
        <f t="shared" si="222"/>
        <v>南宁百货</v>
      </c>
      <c r="G2777" s="34" t="str">
        <f>IF(E2777="","",IF(行业估值!$C$5="申万行业",[1]!EM_S_INFO_INDUSTRY_SW2014(E2777,"1"),IF(行业估值!$C$5="证监会行业",[1]!EM_S_INFO_INDUSTRY_CSRC1(E2777,"1"),[1]!EM_S_INFO_INDUSTRY_EM2016(E2777,"1"))))</f>
        <v>商贸零售</v>
      </c>
      <c r="H2777" s="34" t="str">
        <f>IF(E2777="","",IF($H$1="上证50",[1]!EM_S_INFO_COMPINDEX(E2777,"000016"),"")&amp;IF($H$1="上证180",[1]!EM_S_INFO_COMPINDEX(E2777,"000010"),"")&amp;IF($H$1="沪深300",[1]!EM_S_INFO_COMPINDEX(E2777,"000300"),"")&amp;IF(AND($H$1="上证A股",RIGHT(E2777,2)="SH"),"是","")&amp;IF(AND($H$1="深证A股",RIGHT(E2777,2)="SZ"),"是","")&amp;IF(AND($H$1="创业板",LEFT(E2777,1)-3=0),"是","")&amp;IF(AND($H$1="全部A股",E2777&lt;&gt;0),"是","")&amp;IF(AND($H$1="中小板",LEFT(E2777,3)="002"),"是",""))</f>
        <v>是</v>
      </c>
      <c r="I2777" s="46">
        <f ca="1">IF(E2777="","",IF(OR([1]!EM_S_VAL_MV(E2777,deadline)="",[1]!EM_S_VAL_MV(E2777,deadline)="--",[1]!EM_S_VAL_MV(E2777,deadline)="null"),0,[1]!EM_S_VAL_MV(E2777,deadline)/100000000))</f>
        <v>20.424575999999998</v>
      </c>
      <c r="J2777" s="46">
        <f ca="1">IF(E2777="","",IF(RIGHT(LEFT($J$1,6),3)="TTM",[1]!EM_S_FA_PROFIT_TTM(E2777,LEFT(RIGHT($J$1,11),10),1)/100000000,[1]!EM_S_STM07_IS(E2777,61,LEFT(RIGHT($J$1,5),4)&amp;"-12-31",1)/100000000))</f>
        <v>-1.2771652099999999E-2</v>
      </c>
      <c r="K2777" s="36">
        <f t="shared" ca="1" si="218"/>
        <v>-1599.2117417604884</v>
      </c>
      <c r="L2777" s="46">
        <f ca="1">IF(E2777="","",IF(ISERROR(IF(行业估值!$E$7="最新年报",[1]!EM_S_STM07_BS(E2777,140,LEFT(RIGHT($L$1,5),4)&amp;"-12-31",1)/100000000,[1]!EM_S_STM07_BS(E2777,140,LEFT(RIGHT($L$1,11),10),1)/100000000)),0,IF(行业估值!$E$7="最新年报",[1]!EM_S_STM07_BS(E2777,140,LEFT(RIGHT($L$1,5),4)&amp;"-12-31",1)/100000000,[1]!EM_S_STM07_BS(E2777,140,LEFT(RIGHT($L$1,11),10),1)/100000000)))</f>
        <v>10.251691795900001</v>
      </c>
      <c r="M2777" s="36">
        <f t="shared" ca="1" si="219"/>
        <v>1.99231272326861</v>
      </c>
      <c r="N2777" s="37" t="str">
        <f ca="1">IF(E2777="","",IF(ISERROR([1]!EM_S_EST_NETPROFIT(E2777,行业估值!$E$6,deadline)/100000000),"-",[1]!EM_S_EST_NETPROFIT(E2777,行业估值!$E$6,deadline)/100000000))</f>
        <v>-</v>
      </c>
      <c r="O2777" s="36" t="str">
        <f t="shared" ca="1" si="220"/>
        <v>-</v>
      </c>
      <c r="T2777" s="64" t="s">
        <v>5435</v>
      </c>
      <c r="U2777" s="64" t="s">
        <v>5436</v>
      </c>
    </row>
    <row r="2778" spans="4:21">
      <c r="D2778" s="45" t="str">
        <f>IF(AND(行业估值!$B$39=$G2778,COUNTIF($G$2:$G$2552,$G2778)&gt;=1),COUNTIF($G$2:G2778,$G2778),"")</f>
        <v/>
      </c>
      <c r="E2778" s="65" t="str">
        <f t="shared" si="221"/>
        <v>600713.SH</v>
      </c>
      <c r="F2778" s="65" t="str">
        <f t="shared" si="222"/>
        <v>南京医药</v>
      </c>
      <c r="G2778" s="34" t="str">
        <f>IF(E2778="","",IF(行业估值!$C$5="申万行业",[1]!EM_S_INFO_INDUSTRY_SW2014(E2778,"1"),IF(行业估值!$C$5="证监会行业",[1]!EM_S_INFO_INDUSTRY_CSRC1(E2778,"1"),[1]!EM_S_INFO_INDUSTRY_EM2016(E2778,"1"))))</f>
        <v>医药生物</v>
      </c>
      <c r="H2778" s="34" t="str">
        <f>IF(E2778="","",IF($H$1="上证50",[1]!EM_S_INFO_COMPINDEX(E2778,"000016"),"")&amp;IF($H$1="上证180",[1]!EM_S_INFO_COMPINDEX(E2778,"000010"),"")&amp;IF($H$1="沪深300",[1]!EM_S_INFO_COMPINDEX(E2778,"000300"),"")&amp;IF(AND($H$1="上证A股",RIGHT(E2778,2)="SH"),"是","")&amp;IF(AND($H$1="深证A股",RIGHT(E2778,2)="SZ"),"是","")&amp;IF(AND($H$1="创业板",LEFT(E2778,1)-3=0),"是","")&amp;IF(AND($H$1="全部A股",E2778&lt;&gt;0),"是","")&amp;IF(AND($H$1="中小板",LEFT(E2778,3)="002"),"是",""))</f>
        <v>是</v>
      </c>
      <c r="I2778" s="46">
        <f ca="1">IF(E2778="","",IF(OR([1]!EM_S_VAL_MV(E2778,deadline)="",[1]!EM_S_VAL_MV(E2778,deadline)="--",[1]!EM_S_VAL_MV(E2778,deadline)="null"),0,[1]!EM_S_VAL_MV(E2778,deadline)/100000000))</f>
        <v>45.622572487200003</v>
      </c>
      <c r="J2778" s="46">
        <f ca="1">IF(E2778="","",IF(RIGHT(LEFT($J$1,6),3)="TTM",[1]!EM_S_FA_PROFIT_TTM(E2778,LEFT(RIGHT($J$1,11),10),1)/100000000,[1]!EM_S_STM07_IS(E2778,61,LEFT(RIGHT($J$1,5),4)&amp;"-12-31",1)/100000000))</f>
        <v>4.4565045808999999</v>
      </c>
      <c r="K2778" s="36">
        <f t="shared" ca="1" si="218"/>
        <v>10.237299582891135</v>
      </c>
      <c r="L2778" s="46">
        <f ca="1">IF(E2778="","",IF(ISERROR(IF(行业估值!$E$7="最新年报",[1]!EM_S_STM07_BS(E2778,140,LEFT(RIGHT($L$1,5),4)&amp;"-12-31",1)/100000000,[1]!EM_S_STM07_BS(E2778,140,LEFT(RIGHT($L$1,11),10),1)/100000000)),0,IF(行业估值!$E$7="最新年报",[1]!EM_S_STM07_BS(E2778,140,LEFT(RIGHT($L$1,5),4)&amp;"-12-31",1)/100000000,[1]!EM_S_STM07_BS(E2778,140,LEFT(RIGHT($L$1,11),10),1)/100000000)))</f>
        <v>38.902422870900004</v>
      </c>
      <c r="M2778" s="36">
        <f t="shared" ca="1" si="219"/>
        <v>1.172743729576978</v>
      </c>
      <c r="N2778" s="37" t="str">
        <f ca="1">IF(E2778="","",IF(ISERROR([1]!EM_S_EST_NETPROFIT(E2778,行业估值!$E$6,deadline)/100000000),"-",[1]!EM_S_EST_NETPROFIT(E2778,行业估值!$E$6,deadline)/100000000))</f>
        <v>-</v>
      </c>
      <c r="O2778" s="36" t="str">
        <f t="shared" ca="1" si="220"/>
        <v>-</v>
      </c>
      <c r="T2778" s="64" t="s">
        <v>5437</v>
      </c>
      <c r="U2778" s="64" t="s">
        <v>5438</v>
      </c>
    </row>
    <row r="2779" spans="4:21">
      <c r="D2779" s="45" t="str">
        <f>IF(AND(行业估值!$B$39=$G2779,COUNTIF($G$2:$G$2552,$G2779)&gt;=1),COUNTIF($G$2:G2779,$G2779),"")</f>
        <v/>
      </c>
      <c r="E2779" s="65" t="str">
        <f t="shared" si="221"/>
        <v>600714.SH</v>
      </c>
      <c r="F2779" s="65" t="str">
        <f t="shared" si="222"/>
        <v>金瑞矿业</v>
      </c>
      <c r="G2779" s="34" t="str">
        <f>IF(E2779="","",IF(行业估值!$C$5="申万行业",[1]!EM_S_INFO_INDUSTRY_SW2014(E2779,"1"),IF(行业估值!$C$5="证监会行业",[1]!EM_S_INFO_INDUSTRY_CSRC1(E2779,"1"),[1]!EM_S_INFO_INDUSTRY_EM2016(E2779,"1"))))</f>
        <v>基础化工</v>
      </c>
      <c r="H2779" s="34" t="str">
        <f>IF(E2779="","",IF($H$1="上证50",[1]!EM_S_INFO_COMPINDEX(E2779,"000016"),"")&amp;IF($H$1="上证180",[1]!EM_S_INFO_COMPINDEX(E2779,"000010"),"")&amp;IF($H$1="沪深300",[1]!EM_S_INFO_COMPINDEX(E2779,"000300"),"")&amp;IF(AND($H$1="上证A股",RIGHT(E2779,2)="SH"),"是","")&amp;IF(AND($H$1="深证A股",RIGHT(E2779,2)="SZ"),"是","")&amp;IF(AND($H$1="创业板",LEFT(E2779,1)-3=0),"是","")&amp;IF(AND($H$1="全部A股",E2779&lt;&gt;0),"是","")&amp;IF(AND($H$1="中小板",LEFT(E2779,3)="002"),"是",""))</f>
        <v>是</v>
      </c>
      <c r="I2779" s="46">
        <f ca="1">IF(E2779="","",IF(OR([1]!EM_S_VAL_MV(E2779,deadline)="",[1]!EM_S_VAL_MV(E2779,deadline)="--",[1]!EM_S_VAL_MV(E2779,deadline)="null"),0,[1]!EM_S_VAL_MV(E2779,deadline)/100000000))</f>
        <v>17.290576380000001</v>
      </c>
      <c r="J2779" s="46">
        <f ca="1">IF(E2779="","",IF(RIGHT(LEFT($J$1,6),3)="TTM",[1]!EM_S_FA_PROFIT_TTM(E2779,LEFT(RIGHT($J$1,11),10),1)/100000000,[1]!EM_S_STM07_IS(E2779,61,LEFT(RIGHT($J$1,5),4)&amp;"-12-31",1)/100000000))</f>
        <v>8.4772665299999994E-2</v>
      </c>
      <c r="K2779" s="36">
        <f t="shared" ca="1" si="218"/>
        <v>203.96405278530275</v>
      </c>
      <c r="L2779" s="46">
        <f ca="1">IF(E2779="","",IF(ISERROR(IF(行业估值!$E$7="最新年报",[1]!EM_S_STM07_BS(E2779,140,LEFT(RIGHT($L$1,5),4)&amp;"-12-31",1)/100000000,[1]!EM_S_STM07_BS(E2779,140,LEFT(RIGHT($L$1,11),10),1)/100000000)),0,IF(行业估值!$E$7="最新年报",[1]!EM_S_STM07_BS(E2779,140,LEFT(RIGHT($L$1,5),4)&amp;"-12-31",1)/100000000,[1]!EM_S_STM07_BS(E2779,140,LEFT(RIGHT($L$1,11),10),1)/100000000)))</f>
        <v>6.2653788055999993</v>
      </c>
      <c r="M2779" s="36">
        <f t="shared" ca="1" si="219"/>
        <v>2.7597016743098877</v>
      </c>
      <c r="N2779" s="37" t="str">
        <f ca="1">IF(E2779="","",IF(ISERROR([1]!EM_S_EST_NETPROFIT(E2779,行业估值!$E$6,deadline)/100000000),"-",[1]!EM_S_EST_NETPROFIT(E2779,行业估值!$E$6,deadline)/100000000))</f>
        <v>-</v>
      </c>
      <c r="O2779" s="36" t="str">
        <f t="shared" ca="1" si="220"/>
        <v>-</v>
      </c>
      <c r="T2779" s="64" t="s">
        <v>5439</v>
      </c>
      <c r="U2779" s="64" t="s">
        <v>5440</v>
      </c>
    </row>
    <row r="2780" spans="4:21">
      <c r="D2780" s="45" t="str">
        <f>IF(AND(行业估值!$B$39=$G2780,COUNTIF($G$2:$G$2552,$G2780)&gt;=1),COUNTIF($G$2:G2780,$G2780),"")</f>
        <v/>
      </c>
      <c r="E2780" s="65" t="str">
        <f t="shared" si="221"/>
        <v>600715.SH</v>
      </c>
      <c r="F2780" s="65" t="str">
        <f t="shared" si="222"/>
        <v>文投控股</v>
      </c>
      <c r="G2780" s="34" t="str">
        <f>IF(E2780="","",IF(行业估值!$C$5="申万行业",[1]!EM_S_INFO_INDUSTRY_SW2014(E2780,"1"),IF(行业估值!$C$5="证监会行业",[1]!EM_S_INFO_INDUSTRY_CSRC1(E2780,"1"),[1]!EM_S_INFO_INDUSTRY_EM2016(E2780,"1"))))</f>
        <v>文化传媒</v>
      </c>
      <c r="H2780" s="34" t="str">
        <f>IF(E2780="","",IF($H$1="上证50",[1]!EM_S_INFO_COMPINDEX(E2780,"000016"),"")&amp;IF($H$1="上证180",[1]!EM_S_INFO_COMPINDEX(E2780,"000010"),"")&amp;IF($H$1="沪深300",[1]!EM_S_INFO_COMPINDEX(E2780,"000300"),"")&amp;IF(AND($H$1="上证A股",RIGHT(E2780,2)="SH"),"是","")&amp;IF(AND($H$1="深证A股",RIGHT(E2780,2)="SZ"),"是","")&amp;IF(AND($H$1="创业板",LEFT(E2780,1)-3=0),"是","")&amp;IF(AND($H$1="全部A股",E2780&lt;&gt;0),"是","")&amp;IF(AND($H$1="中小板",LEFT(E2780,3)="002"),"是",""))</f>
        <v>是</v>
      </c>
      <c r="I2780" s="46">
        <f ca="1">IF(E2780="","",IF(OR([1]!EM_S_VAL_MV(E2780,deadline)="",[1]!EM_S_VAL_MV(E2780,deadline)="--",[1]!EM_S_VAL_MV(E2780,deadline)="null"),0,[1]!EM_S_VAL_MV(E2780,deadline)/100000000))</f>
        <v>59.726282699999999</v>
      </c>
      <c r="J2780" s="46">
        <f ca="1">IF(E2780="","",IF(RIGHT(LEFT($J$1,6),3)="TTM",[1]!EM_S_FA_PROFIT_TTM(E2780,LEFT(RIGHT($J$1,11),10),1)/100000000,[1]!EM_S_STM07_IS(E2780,61,LEFT(RIGHT($J$1,5),4)&amp;"-12-31",1)/100000000))</f>
        <v>-6.8663395825000002</v>
      </c>
      <c r="K2780" s="36">
        <f t="shared" ca="1" si="218"/>
        <v>-8.6984166719954086</v>
      </c>
      <c r="L2780" s="46">
        <f ca="1">IF(E2780="","",IF(ISERROR(IF(行业估值!$E$7="最新年报",[1]!EM_S_STM07_BS(E2780,140,LEFT(RIGHT($L$1,5),4)&amp;"-12-31",1)/100000000,[1]!EM_S_STM07_BS(E2780,140,LEFT(RIGHT($L$1,11),10),1)/100000000)),0,IF(行业估值!$E$7="最新年报",[1]!EM_S_STM07_BS(E2780,140,LEFT(RIGHT($L$1,5),4)&amp;"-12-31",1)/100000000,[1]!EM_S_STM07_BS(E2780,140,LEFT(RIGHT($L$1,11),10),1)/100000000)))</f>
        <v>64.056063821400002</v>
      </c>
      <c r="M2780" s="36">
        <f t="shared" ca="1" si="219"/>
        <v>0.93240638179904056</v>
      </c>
      <c r="N2780" s="37" t="str">
        <f ca="1">IF(E2780="","",IF(ISERROR([1]!EM_S_EST_NETPROFIT(E2780,行业估值!$E$6,deadline)/100000000),"-",[1]!EM_S_EST_NETPROFIT(E2780,行业估值!$E$6,deadline)/100000000))</f>
        <v>-</v>
      </c>
      <c r="O2780" s="36" t="str">
        <f t="shared" ca="1" si="220"/>
        <v>-</v>
      </c>
      <c r="T2780" s="64" t="s">
        <v>5441</v>
      </c>
      <c r="U2780" s="64" t="s">
        <v>5442</v>
      </c>
    </row>
    <row r="2781" spans="4:21">
      <c r="D2781" s="45" t="str">
        <f>IF(AND(行业估值!$B$39=$G2781,COUNTIF($G$2:$G$2552,$G2781)&gt;=1),COUNTIF($G$2:G2781,$G2781),"")</f>
        <v/>
      </c>
      <c r="E2781" s="65" t="str">
        <f t="shared" si="221"/>
        <v>600716.SH</v>
      </c>
      <c r="F2781" s="65" t="str">
        <f t="shared" si="222"/>
        <v>凤凰股份</v>
      </c>
      <c r="G2781" s="34" t="str">
        <f>IF(E2781="","",IF(行业估值!$C$5="申万行业",[1]!EM_S_INFO_INDUSTRY_SW2014(E2781,"1"),IF(行业估值!$C$5="证监会行业",[1]!EM_S_INFO_INDUSTRY_CSRC1(E2781,"1"),[1]!EM_S_INFO_INDUSTRY_EM2016(E2781,"1"))))</f>
        <v>房地产</v>
      </c>
      <c r="H2781" s="34" t="str">
        <f>IF(E2781="","",IF($H$1="上证50",[1]!EM_S_INFO_COMPINDEX(E2781,"000016"),"")&amp;IF($H$1="上证180",[1]!EM_S_INFO_COMPINDEX(E2781,"000010"),"")&amp;IF($H$1="沪深300",[1]!EM_S_INFO_COMPINDEX(E2781,"000300"),"")&amp;IF(AND($H$1="上证A股",RIGHT(E2781,2)="SH"),"是","")&amp;IF(AND($H$1="深证A股",RIGHT(E2781,2)="SZ"),"是","")&amp;IF(AND($H$1="创业板",LEFT(E2781,1)-3=0),"是","")&amp;IF(AND($H$1="全部A股",E2781&lt;&gt;0),"是","")&amp;IF(AND($H$1="中小板",LEFT(E2781,3)="002"),"是",""))</f>
        <v>是</v>
      </c>
      <c r="I2781" s="46">
        <f ca="1">IF(E2781="","",IF(OR([1]!EM_S_VAL_MV(E2781,deadline)="",[1]!EM_S_VAL_MV(E2781,deadline)="--",[1]!EM_S_VAL_MV(E2781,deadline)="null"),0,[1]!EM_S_VAL_MV(E2781,deadline)/100000000))</f>
        <v>34.915060007000001</v>
      </c>
      <c r="J2781" s="46">
        <f ca="1">IF(E2781="","",IF(RIGHT(LEFT($J$1,6),3)="TTM",[1]!EM_S_FA_PROFIT_TTM(E2781,LEFT(RIGHT($J$1,11),10),1)/100000000,[1]!EM_S_STM07_IS(E2781,61,LEFT(RIGHT($J$1,5),4)&amp;"-12-31",1)/100000000))</f>
        <v>8.7174761696000012</v>
      </c>
      <c r="K2781" s="36">
        <f t="shared" ca="1" si="218"/>
        <v>4.0051798625796611</v>
      </c>
      <c r="L2781" s="46">
        <f ca="1">IF(E2781="","",IF(ISERROR(IF(行业估值!$E$7="最新年报",[1]!EM_S_STM07_BS(E2781,140,LEFT(RIGHT($L$1,5),4)&amp;"-12-31",1)/100000000,[1]!EM_S_STM07_BS(E2781,140,LEFT(RIGHT($L$1,11),10),1)/100000000)),0,IF(行业估值!$E$7="最新年报",[1]!EM_S_STM07_BS(E2781,140,LEFT(RIGHT($L$1,5),4)&amp;"-12-31",1)/100000000,[1]!EM_S_STM07_BS(E2781,140,LEFT(RIGHT($L$1,11),10),1)/100000000)))</f>
        <v>49.862924786000001</v>
      </c>
      <c r="M2781" s="36">
        <f t="shared" ca="1" si="219"/>
        <v>0.70022085862085437</v>
      </c>
      <c r="N2781" s="37" t="str">
        <f ca="1">IF(E2781="","",IF(ISERROR([1]!EM_S_EST_NETPROFIT(E2781,行业估值!$E$6,deadline)/100000000),"-",[1]!EM_S_EST_NETPROFIT(E2781,行业估值!$E$6,deadline)/100000000))</f>
        <v>-</v>
      </c>
      <c r="O2781" s="36" t="str">
        <f t="shared" ca="1" si="220"/>
        <v>-</v>
      </c>
      <c r="T2781" s="64" t="s">
        <v>5443</v>
      </c>
      <c r="U2781" s="64" t="s">
        <v>5444</v>
      </c>
    </row>
    <row r="2782" spans="4:21">
      <c r="D2782" s="45" t="str">
        <f>IF(AND(行业估值!$B$39=$G2782,COUNTIF($G$2:$G$2552,$G2782)&gt;=1),COUNTIF($G$2:G2782,$G2782),"")</f>
        <v/>
      </c>
      <c r="E2782" s="65" t="str">
        <f t="shared" si="221"/>
        <v>600717.SH</v>
      </c>
      <c r="F2782" s="65" t="str">
        <f t="shared" si="222"/>
        <v>天津港</v>
      </c>
      <c r="G2782" s="34" t="str">
        <f>IF(E2782="","",IF(行业估值!$C$5="申万行业",[1]!EM_S_INFO_INDUSTRY_SW2014(E2782,"1"),IF(行业估值!$C$5="证监会行业",[1]!EM_S_INFO_INDUSTRY_CSRC1(E2782,"1"),[1]!EM_S_INFO_INDUSTRY_EM2016(E2782,"1"))))</f>
        <v>交通运输</v>
      </c>
      <c r="H2782" s="34" t="str">
        <f>IF(E2782="","",IF($H$1="上证50",[1]!EM_S_INFO_COMPINDEX(E2782,"000016"),"")&amp;IF($H$1="上证180",[1]!EM_S_INFO_COMPINDEX(E2782,"000010"),"")&amp;IF($H$1="沪深300",[1]!EM_S_INFO_COMPINDEX(E2782,"000300"),"")&amp;IF(AND($H$1="上证A股",RIGHT(E2782,2)="SH"),"是","")&amp;IF(AND($H$1="深证A股",RIGHT(E2782,2)="SZ"),"是","")&amp;IF(AND($H$1="创业板",LEFT(E2782,1)-3=0),"是","")&amp;IF(AND($H$1="全部A股",E2782&lt;&gt;0),"是","")&amp;IF(AND($H$1="中小板",LEFT(E2782,3)="002"),"是",""))</f>
        <v>是</v>
      </c>
      <c r="I2782" s="46">
        <f ca="1">IF(E2782="","",IF(OR([1]!EM_S_VAL_MV(E2782,deadline)="",[1]!EM_S_VAL_MV(E2782,deadline)="--",[1]!EM_S_VAL_MV(E2782,deadline)="null"),0,[1]!EM_S_VAL_MV(E2782,deadline)/100000000))</f>
        <v>123.99990564479999</v>
      </c>
      <c r="J2782" s="46">
        <f ca="1">IF(E2782="","",IF(RIGHT(LEFT($J$1,6),3)="TTM",[1]!EM_S_FA_PROFIT_TTM(E2782,LEFT(RIGHT($J$1,11),10),1)/100000000,[1]!EM_S_STM07_IS(E2782,61,LEFT(RIGHT($J$1,5),4)&amp;"-12-31",1)/100000000))</f>
        <v>9.7147788737000003</v>
      </c>
      <c r="K2782" s="36">
        <f t="shared" ca="1" si="218"/>
        <v>12.764048184410502</v>
      </c>
      <c r="L2782" s="46">
        <f ca="1">IF(E2782="","",IF(ISERROR(IF(行业估值!$E$7="最新年报",[1]!EM_S_STM07_BS(E2782,140,LEFT(RIGHT($L$1,5),4)&amp;"-12-31",1)/100000000,[1]!EM_S_STM07_BS(E2782,140,LEFT(RIGHT($L$1,11),10),1)/100000000)),0,IF(行业估值!$E$7="最新年报",[1]!EM_S_STM07_BS(E2782,140,LEFT(RIGHT($L$1,5),4)&amp;"-12-31",1)/100000000,[1]!EM_S_STM07_BS(E2782,140,LEFT(RIGHT($L$1,11),10),1)/100000000)))</f>
        <v>164.99595888799999</v>
      </c>
      <c r="M2782" s="36">
        <f t="shared" ca="1" si="219"/>
        <v>0.75153298590162254</v>
      </c>
      <c r="N2782" s="37">
        <f ca="1">IF(E2782="","",IF(ISERROR([1]!EM_S_EST_NETPROFIT(E2782,行业估值!$E$6,deadline)/100000000),"-",[1]!EM_S_EST_NETPROFIT(E2782,行业估值!$E$6,deadline)/100000000))</f>
        <v>6.2877999999999998</v>
      </c>
      <c r="O2782" s="36">
        <f t="shared" ca="1" si="220"/>
        <v>19.720714024746332</v>
      </c>
      <c r="T2782" s="64" t="s">
        <v>5445</v>
      </c>
      <c r="U2782" s="64" t="s">
        <v>5446</v>
      </c>
    </row>
    <row r="2783" spans="4:21">
      <c r="D2783" s="45" t="str">
        <f>IF(AND(行业估值!$B$39=$G2783,COUNTIF($G$2:$G$2552,$G2783)&gt;=1),COUNTIF($G$2:G2783,$G2783),"")</f>
        <v/>
      </c>
      <c r="E2783" s="65" t="str">
        <f t="shared" si="221"/>
        <v>600718.SH</v>
      </c>
      <c r="F2783" s="65" t="str">
        <f t="shared" si="222"/>
        <v>东软集团</v>
      </c>
      <c r="G2783" s="34" t="str">
        <f>IF(E2783="","",IF(行业估值!$C$5="申万行业",[1]!EM_S_INFO_INDUSTRY_SW2014(E2783,"1"),IF(行业估值!$C$5="证监会行业",[1]!EM_S_INFO_INDUSTRY_CSRC1(E2783,"1"),[1]!EM_S_INFO_INDUSTRY_EM2016(E2783,"1"))))</f>
        <v>信息技术</v>
      </c>
      <c r="H2783" s="34" t="str">
        <f>IF(E2783="","",IF($H$1="上证50",[1]!EM_S_INFO_COMPINDEX(E2783,"000016"),"")&amp;IF($H$1="上证180",[1]!EM_S_INFO_COMPINDEX(E2783,"000010"),"")&amp;IF($H$1="沪深300",[1]!EM_S_INFO_COMPINDEX(E2783,"000300"),"")&amp;IF(AND($H$1="上证A股",RIGHT(E2783,2)="SH"),"是","")&amp;IF(AND($H$1="深证A股",RIGHT(E2783,2)="SZ"),"是","")&amp;IF(AND($H$1="创业板",LEFT(E2783,1)-3=0),"是","")&amp;IF(AND($H$1="全部A股",E2783&lt;&gt;0),"是","")&amp;IF(AND($H$1="中小板",LEFT(E2783,3)="002"),"是",""))</f>
        <v>是</v>
      </c>
      <c r="I2783" s="46">
        <f ca="1">IF(E2783="","",IF(OR([1]!EM_S_VAL_MV(E2783,deadline)="",[1]!EM_S_VAL_MV(E2783,deadline)="--",[1]!EM_S_VAL_MV(E2783,deadline)="null"),0,[1]!EM_S_VAL_MV(E2783,deadline)/100000000))</f>
        <v>132.06396235849999</v>
      </c>
      <c r="J2783" s="46">
        <f ca="1">IF(E2783="","",IF(RIGHT(LEFT($J$1,6),3)="TTM",[1]!EM_S_FA_PROFIT_TTM(E2783,LEFT(RIGHT($J$1,11),10),1)/100000000,[1]!EM_S_STM07_IS(E2783,61,LEFT(RIGHT($J$1,5),4)&amp;"-12-31",1)/100000000))</f>
        <v>-2.1641828599999999</v>
      </c>
      <c r="K2783" s="36">
        <f t="shared" ca="1" si="218"/>
        <v>-61.022552576033249</v>
      </c>
      <c r="L2783" s="46">
        <f ca="1">IF(E2783="","",IF(ISERROR(IF(行业估值!$E$7="最新年报",[1]!EM_S_STM07_BS(E2783,140,LEFT(RIGHT($L$1,5),4)&amp;"-12-31",1)/100000000,[1]!EM_S_STM07_BS(E2783,140,LEFT(RIGHT($L$1,11),10),1)/100000000)),0,IF(行业估值!$E$7="最新年报",[1]!EM_S_STM07_BS(E2783,140,LEFT(RIGHT($L$1,5),4)&amp;"-12-31",1)/100000000,[1]!EM_S_STM07_BS(E2783,140,LEFT(RIGHT($L$1,11),10),1)/100000000)))</f>
        <v>87.075101900000007</v>
      </c>
      <c r="M2783" s="36">
        <f t="shared" ca="1" si="219"/>
        <v>1.5166673305782257</v>
      </c>
      <c r="N2783" s="37">
        <f ca="1">IF(E2783="","",IF(ISERROR([1]!EM_S_EST_NETPROFIT(E2783,行业估值!$E$6,deadline)/100000000),"-",[1]!EM_S_EST_NETPROFIT(E2783,行业估值!$E$6,deadline)/100000000))</f>
        <v>1.3088500000000001</v>
      </c>
      <c r="O2783" s="36">
        <f t="shared" ca="1" si="220"/>
        <v>100.90076201130762</v>
      </c>
      <c r="T2783" s="64" t="s">
        <v>5447</v>
      </c>
      <c r="U2783" s="64" t="s">
        <v>5448</v>
      </c>
    </row>
    <row r="2784" spans="4:21">
      <c r="D2784" s="45" t="str">
        <f>IF(AND(行业估值!$B$39=$G2784,COUNTIF($G$2:$G$2552,$G2784)&gt;=1),COUNTIF($G$2:G2784,$G2784),"")</f>
        <v/>
      </c>
      <c r="E2784" s="65" t="str">
        <f t="shared" si="221"/>
        <v>600719.SH</v>
      </c>
      <c r="F2784" s="65" t="str">
        <f t="shared" si="222"/>
        <v>大连热电</v>
      </c>
      <c r="G2784" s="34" t="str">
        <f>IF(E2784="","",IF(行业估值!$C$5="申万行业",[1]!EM_S_INFO_INDUSTRY_SW2014(E2784,"1"),IF(行业估值!$C$5="证监会行业",[1]!EM_S_INFO_INDUSTRY_CSRC1(E2784,"1"),[1]!EM_S_INFO_INDUSTRY_EM2016(E2784,"1"))))</f>
        <v>公用事业</v>
      </c>
      <c r="H2784" s="34" t="str">
        <f>IF(E2784="","",IF($H$1="上证50",[1]!EM_S_INFO_COMPINDEX(E2784,"000016"),"")&amp;IF($H$1="上证180",[1]!EM_S_INFO_COMPINDEX(E2784,"000010"),"")&amp;IF($H$1="沪深300",[1]!EM_S_INFO_COMPINDEX(E2784,"000300"),"")&amp;IF(AND($H$1="上证A股",RIGHT(E2784,2)="SH"),"是","")&amp;IF(AND($H$1="深证A股",RIGHT(E2784,2)="SZ"),"是","")&amp;IF(AND($H$1="创业板",LEFT(E2784,1)-3=0),"是","")&amp;IF(AND($H$1="全部A股",E2784&lt;&gt;0),"是","")&amp;IF(AND($H$1="中小板",LEFT(E2784,3)="002"),"是",""))</f>
        <v>是</v>
      </c>
      <c r="I2784" s="46">
        <f ca="1">IF(E2784="","",IF(OR([1]!EM_S_VAL_MV(E2784,deadline)="",[1]!EM_S_VAL_MV(E2784,deadline)="--",[1]!EM_S_VAL_MV(E2784,deadline)="null"),0,[1]!EM_S_VAL_MV(E2784,deadline)/100000000))</f>
        <v>18.004682200000001</v>
      </c>
      <c r="J2784" s="46">
        <f ca="1">IF(E2784="","",IF(RIGHT(LEFT($J$1,6),3)="TTM",[1]!EM_S_FA_PROFIT_TTM(E2784,LEFT(RIGHT($J$1,11),10),1)/100000000,[1]!EM_S_STM07_IS(E2784,61,LEFT(RIGHT($J$1,5),4)&amp;"-12-31",1)/100000000))</f>
        <v>0.13647107720000001</v>
      </c>
      <c r="K2784" s="36">
        <f t="shared" ca="1" si="218"/>
        <v>131.93038825079341</v>
      </c>
      <c r="L2784" s="46">
        <f ca="1">IF(E2784="","",IF(ISERROR(IF(行业估值!$E$7="最新年报",[1]!EM_S_STM07_BS(E2784,140,LEFT(RIGHT($L$1,5),4)&amp;"-12-31",1)/100000000,[1]!EM_S_STM07_BS(E2784,140,LEFT(RIGHT($L$1,11),10),1)/100000000)),0,IF(行业估值!$E$7="最新年报",[1]!EM_S_STM07_BS(E2784,140,LEFT(RIGHT($L$1,5),4)&amp;"-12-31",1)/100000000,[1]!EM_S_STM07_BS(E2784,140,LEFT(RIGHT($L$1,11),10),1)/100000000)))</f>
        <v>7.0333361011999997</v>
      </c>
      <c r="M2784" s="36">
        <f t="shared" ca="1" si="219"/>
        <v>2.559906414386782</v>
      </c>
      <c r="N2784" s="37" t="str">
        <f ca="1">IF(E2784="","",IF(ISERROR([1]!EM_S_EST_NETPROFIT(E2784,行业估值!$E$6,deadline)/100000000),"-",[1]!EM_S_EST_NETPROFIT(E2784,行业估值!$E$6,deadline)/100000000))</f>
        <v>-</v>
      </c>
      <c r="O2784" s="36" t="str">
        <f t="shared" ca="1" si="220"/>
        <v>-</v>
      </c>
      <c r="T2784" s="64" t="s">
        <v>5449</v>
      </c>
      <c r="U2784" s="64" t="s">
        <v>5450</v>
      </c>
    </row>
    <row r="2785" spans="4:21">
      <c r="D2785" s="45" t="str">
        <f>IF(AND(行业估值!$B$39=$G2785,COUNTIF($G$2:$G$2552,$G2785)&gt;=1),COUNTIF($G$2:G2785,$G2785),"")</f>
        <v/>
      </c>
      <c r="E2785" s="65" t="str">
        <f t="shared" si="221"/>
        <v>600720.SH</v>
      </c>
      <c r="F2785" s="65" t="str">
        <f t="shared" si="222"/>
        <v>祁连山</v>
      </c>
      <c r="G2785" s="34" t="str">
        <f>IF(E2785="","",IF(行业估值!$C$5="申万行业",[1]!EM_S_INFO_INDUSTRY_SW2014(E2785,"1"),IF(行业估值!$C$5="证监会行业",[1]!EM_S_INFO_INDUSTRY_CSRC1(E2785,"1"),[1]!EM_S_INFO_INDUSTRY_EM2016(E2785,"1"))))</f>
        <v>建材</v>
      </c>
      <c r="H2785" s="34" t="str">
        <f>IF(E2785="","",IF($H$1="上证50",[1]!EM_S_INFO_COMPINDEX(E2785,"000016"),"")&amp;IF($H$1="上证180",[1]!EM_S_INFO_COMPINDEX(E2785,"000010"),"")&amp;IF($H$1="沪深300",[1]!EM_S_INFO_COMPINDEX(E2785,"000300"),"")&amp;IF(AND($H$1="上证A股",RIGHT(E2785,2)="SH"),"是","")&amp;IF(AND($H$1="深证A股",RIGHT(E2785,2)="SZ"),"是","")&amp;IF(AND($H$1="创业板",LEFT(E2785,1)-3=0),"是","")&amp;IF(AND($H$1="全部A股",E2785&lt;&gt;0),"是","")&amp;IF(AND($H$1="中小板",LEFT(E2785,3)="002"),"是",""))</f>
        <v>是</v>
      </c>
      <c r="I2785" s="46">
        <f ca="1">IF(E2785="","",IF(OR([1]!EM_S_VAL_MV(E2785,deadline)="",[1]!EM_S_VAL_MV(E2785,deadline)="--",[1]!EM_S_VAL_MV(E2785,deadline)="null"),0,[1]!EM_S_VAL_MV(E2785,deadline)/100000000))</f>
        <v>84.615640737999996</v>
      </c>
      <c r="J2785" s="46">
        <f ca="1">IF(E2785="","",IF(RIGHT(LEFT($J$1,6),3)="TTM",[1]!EM_S_FA_PROFIT_TTM(E2785,LEFT(RIGHT($J$1,11),10),1)/100000000,[1]!EM_S_STM07_IS(E2785,61,LEFT(RIGHT($J$1,5),4)&amp;"-12-31",1)/100000000))</f>
        <v>12.347603146400001</v>
      </c>
      <c r="K2785" s="36">
        <f t="shared" ca="1" si="218"/>
        <v>6.8527988577823757</v>
      </c>
      <c r="L2785" s="46">
        <f ca="1">IF(E2785="","",IF(ISERROR(IF(行业估值!$E$7="最新年报",[1]!EM_S_STM07_BS(E2785,140,LEFT(RIGHT($L$1,5),4)&amp;"-12-31",1)/100000000,[1]!EM_S_STM07_BS(E2785,140,LEFT(RIGHT($L$1,11),10),1)/100000000)),0,IF(行业估值!$E$7="最新年报",[1]!EM_S_STM07_BS(E2785,140,LEFT(RIGHT($L$1,5),4)&amp;"-12-31",1)/100000000,[1]!EM_S_STM07_BS(E2785,140,LEFT(RIGHT($L$1,11),10),1)/100000000)))</f>
        <v>66.088885397399991</v>
      </c>
      <c r="M2785" s="36">
        <f t="shared" ca="1" si="219"/>
        <v>1.2803308790759069</v>
      </c>
      <c r="N2785" s="37">
        <f ca="1">IF(E2785="","",IF(ISERROR([1]!EM_S_EST_NETPROFIT(E2785,行业估值!$E$6,deadline)/100000000),"-",[1]!EM_S_EST_NETPROFIT(E2785,行业估值!$E$6,deadline)/100000000))</f>
        <v>11.5297125</v>
      </c>
      <c r="O2785" s="36">
        <f t="shared" ca="1" si="220"/>
        <v>7.3389202669190574</v>
      </c>
      <c r="T2785" s="64" t="s">
        <v>5451</v>
      </c>
      <c r="U2785" s="64" t="s">
        <v>5452</v>
      </c>
    </row>
    <row r="2786" spans="4:21">
      <c r="D2786" s="45" t="str">
        <f>IF(AND(行业估值!$B$39=$G2786,COUNTIF($G$2:$G$2552,$G2786)&gt;=1),COUNTIF($G$2:G2786,$G2786),"")</f>
        <v/>
      </c>
      <c r="E2786" s="65" t="str">
        <f t="shared" si="221"/>
        <v>600721.SH</v>
      </c>
      <c r="F2786" s="65" t="str">
        <f t="shared" si="222"/>
        <v>*ST百花</v>
      </c>
      <c r="G2786" s="34" t="str">
        <f>IF(E2786="","",IF(行业估值!$C$5="申万行业",[1]!EM_S_INFO_INDUSTRY_SW2014(E2786,"1"),IF(行业估值!$C$5="证监会行业",[1]!EM_S_INFO_INDUSTRY_CSRC1(E2786,"1"),[1]!EM_S_INFO_INDUSTRY_EM2016(E2786,"1"))))</f>
        <v>医药生物</v>
      </c>
      <c r="H2786" s="34" t="str">
        <f>IF(E2786="","",IF($H$1="上证50",[1]!EM_S_INFO_COMPINDEX(E2786,"000016"),"")&amp;IF($H$1="上证180",[1]!EM_S_INFO_COMPINDEX(E2786,"000010"),"")&amp;IF($H$1="沪深300",[1]!EM_S_INFO_COMPINDEX(E2786,"000300"),"")&amp;IF(AND($H$1="上证A股",RIGHT(E2786,2)="SH"),"是","")&amp;IF(AND($H$1="深证A股",RIGHT(E2786,2)="SZ"),"是","")&amp;IF(AND($H$1="创业板",LEFT(E2786,1)-3=0),"是","")&amp;IF(AND($H$1="全部A股",E2786&lt;&gt;0),"是","")&amp;IF(AND($H$1="中小板",LEFT(E2786,3)="002"),"是",""))</f>
        <v>是</v>
      </c>
      <c r="I2786" s="46">
        <f ca="1">IF(E2786="","",IF(OR([1]!EM_S_VAL_MV(E2786,deadline)="",[1]!EM_S_VAL_MV(E2786,deadline)="--",[1]!EM_S_VAL_MV(E2786,deadline)="null"),0,[1]!EM_S_VAL_MV(E2786,deadline)/100000000))</f>
        <v>23.542719967199996</v>
      </c>
      <c r="J2786" s="46">
        <f ca="1">IF(E2786="","",IF(RIGHT(LEFT($J$1,6),3)="TTM",[1]!EM_S_FA_PROFIT_TTM(E2786,LEFT(RIGHT($J$1,11),10),1)/100000000,[1]!EM_S_STM07_IS(E2786,61,LEFT(RIGHT($J$1,5),4)&amp;"-12-31",1)/100000000))</f>
        <v>-8.3351354561999997</v>
      </c>
      <c r="K2786" s="36">
        <f t="shared" ca="1" si="218"/>
        <v>-2.8245155811700697</v>
      </c>
      <c r="L2786" s="46">
        <f ca="1">IF(E2786="","",IF(ISERROR(IF(行业估值!$E$7="最新年报",[1]!EM_S_STM07_BS(E2786,140,LEFT(RIGHT($L$1,5),4)&amp;"-12-31",1)/100000000,[1]!EM_S_STM07_BS(E2786,140,LEFT(RIGHT($L$1,11),10),1)/100000000)),0,IF(行业估值!$E$7="最新年报",[1]!EM_S_STM07_BS(E2786,140,LEFT(RIGHT($L$1,5),4)&amp;"-12-31",1)/100000000,[1]!EM_S_STM07_BS(E2786,140,LEFT(RIGHT($L$1,11),10),1)/100000000)))</f>
        <v>9.7128444242</v>
      </c>
      <c r="M2786" s="36">
        <f t="shared" ca="1" si="219"/>
        <v>2.4238749164500386</v>
      </c>
      <c r="N2786" s="37" t="str">
        <f ca="1">IF(E2786="","",IF(ISERROR([1]!EM_S_EST_NETPROFIT(E2786,行业估值!$E$6,deadline)/100000000),"-",[1]!EM_S_EST_NETPROFIT(E2786,行业估值!$E$6,deadline)/100000000))</f>
        <v>-</v>
      </c>
      <c r="O2786" s="36" t="str">
        <f t="shared" ca="1" si="220"/>
        <v>-</v>
      </c>
      <c r="T2786" s="64" t="s">
        <v>7392</v>
      </c>
      <c r="U2786" s="64" t="s">
        <v>5453</v>
      </c>
    </row>
    <row r="2787" spans="4:21">
      <c r="D2787" s="45" t="str">
        <f>IF(AND(行业估值!$B$39=$G2787,COUNTIF($G$2:$G$2552,$G2787)&gt;=1),COUNTIF($G$2:G2787,$G2787),"")</f>
        <v/>
      </c>
      <c r="E2787" s="65" t="str">
        <f t="shared" si="221"/>
        <v>600722.SH</v>
      </c>
      <c r="F2787" s="65" t="str">
        <f t="shared" si="222"/>
        <v>金牛化工</v>
      </c>
      <c r="G2787" s="34" t="str">
        <f>IF(E2787="","",IF(行业估值!$C$5="申万行业",[1]!EM_S_INFO_INDUSTRY_SW2014(E2787,"1"),IF(行业估值!$C$5="证监会行业",[1]!EM_S_INFO_INDUSTRY_CSRC1(E2787,"1"),[1]!EM_S_INFO_INDUSTRY_EM2016(E2787,"1"))))</f>
        <v>基础化工</v>
      </c>
      <c r="H2787" s="34" t="str">
        <f>IF(E2787="","",IF($H$1="上证50",[1]!EM_S_INFO_COMPINDEX(E2787,"000016"),"")&amp;IF($H$1="上证180",[1]!EM_S_INFO_COMPINDEX(E2787,"000010"),"")&amp;IF($H$1="沪深300",[1]!EM_S_INFO_COMPINDEX(E2787,"000300"),"")&amp;IF(AND($H$1="上证A股",RIGHT(E2787,2)="SH"),"是","")&amp;IF(AND($H$1="深证A股",RIGHT(E2787,2)="SZ"),"是","")&amp;IF(AND($H$1="创业板",LEFT(E2787,1)-3=0),"是","")&amp;IF(AND($H$1="全部A股",E2787&lt;&gt;0),"是","")&amp;IF(AND($H$1="中小板",LEFT(E2787,3)="002"),"是",""))</f>
        <v>是</v>
      </c>
      <c r="I2787" s="46">
        <f ca="1">IF(E2787="","",IF(OR([1]!EM_S_VAL_MV(E2787,deadline)="",[1]!EM_S_VAL_MV(E2787,deadline)="--",[1]!EM_S_VAL_MV(E2787,deadline)="null"),0,[1]!EM_S_VAL_MV(E2787,deadline)/100000000))</f>
        <v>31.906992804400002</v>
      </c>
      <c r="J2787" s="46">
        <f ca="1">IF(E2787="","",IF(RIGHT(LEFT($J$1,6),3)="TTM",[1]!EM_S_FA_PROFIT_TTM(E2787,LEFT(RIGHT($J$1,11),10),1)/100000000,[1]!EM_S_STM07_IS(E2787,61,LEFT(RIGHT($J$1,5),4)&amp;"-12-31",1)/100000000))</f>
        <v>0.8036967827</v>
      </c>
      <c r="K2787" s="36">
        <f t="shared" ca="1" si="218"/>
        <v>39.700286838537821</v>
      </c>
      <c r="L2787" s="46">
        <f ca="1">IF(E2787="","",IF(ISERROR(IF(行业估值!$E$7="最新年报",[1]!EM_S_STM07_BS(E2787,140,LEFT(RIGHT($L$1,5),4)&amp;"-12-31",1)/100000000,[1]!EM_S_STM07_BS(E2787,140,LEFT(RIGHT($L$1,11),10),1)/100000000)),0,IF(行业估值!$E$7="最新年报",[1]!EM_S_STM07_BS(E2787,140,LEFT(RIGHT($L$1,5),4)&amp;"-12-31",1)/100000000,[1]!EM_S_STM07_BS(E2787,140,LEFT(RIGHT($L$1,11),10),1)/100000000)))</f>
        <v>9.9983001399999996</v>
      </c>
      <c r="M2787" s="36">
        <f t="shared" ca="1" si="219"/>
        <v>3.191241746859582</v>
      </c>
      <c r="N2787" s="37" t="str">
        <f ca="1">IF(E2787="","",IF(ISERROR([1]!EM_S_EST_NETPROFIT(E2787,行业估值!$E$6,deadline)/100000000),"-",[1]!EM_S_EST_NETPROFIT(E2787,行业估值!$E$6,deadline)/100000000))</f>
        <v>-</v>
      </c>
      <c r="O2787" s="36" t="str">
        <f t="shared" ca="1" si="220"/>
        <v>-</v>
      </c>
      <c r="T2787" s="64" t="s">
        <v>5454</v>
      </c>
      <c r="U2787" s="64" t="s">
        <v>5455</v>
      </c>
    </row>
    <row r="2788" spans="4:21">
      <c r="D2788" s="45" t="str">
        <f>IF(AND(行业估值!$B$39=$G2788,COUNTIF($G$2:$G$2552,$G2788)&gt;=1),COUNTIF($G$2:G2788,$G2788),"")</f>
        <v/>
      </c>
      <c r="E2788" s="65" t="str">
        <f t="shared" si="221"/>
        <v>600723.SH</v>
      </c>
      <c r="F2788" s="65" t="str">
        <f t="shared" si="222"/>
        <v>首商股份</v>
      </c>
      <c r="G2788" s="34" t="str">
        <f>IF(E2788="","",IF(行业估值!$C$5="申万行业",[1]!EM_S_INFO_INDUSTRY_SW2014(E2788,"1"),IF(行业估值!$C$5="证监会行业",[1]!EM_S_INFO_INDUSTRY_CSRC1(E2788,"1"),[1]!EM_S_INFO_INDUSTRY_EM2016(E2788,"1"))))</f>
        <v>商贸零售</v>
      </c>
      <c r="H2788" s="34" t="str">
        <f>IF(E2788="","",IF($H$1="上证50",[1]!EM_S_INFO_COMPINDEX(E2788,"000016"),"")&amp;IF($H$1="上证180",[1]!EM_S_INFO_COMPINDEX(E2788,"000010"),"")&amp;IF($H$1="沪深300",[1]!EM_S_INFO_COMPINDEX(E2788,"000300"),"")&amp;IF(AND($H$1="上证A股",RIGHT(E2788,2)="SH"),"是","")&amp;IF(AND($H$1="深证A股",RIGHT(E2788,2)="SZ"),"是","")&amp;IF(AND($H$1="创业板",LEFT(E2788,1)-3=0),"是","")&amp;IF(AND($H$1="全部A股",E2788&lt;&gt;0),"是","")&amp;IF(AND($H$1="中小板",LEFT(E2788,3)="002"),"是",""))</f>
        <v>是</v>
      </c>
      <c r="I2788" s="46">
        <f ca="1">IF(E2788="","",IF(OR([1]!EM_S_VAL_MV(E2788,deadline)="",[1]!EM_S_VAL_MV(E2788,deadline)="--",[1]!EM_S_VAL_MV(E2788,deadline)="null"),0,[1]!EM_S_VAL_MV(E2788,deadline)/100000000))</f>
        <v>39.109408707600004</v>
      </c>
      <c r="J2788" s="46">
        <f ca="1">IF(E2788="","",IF(RIGHT(LEFT($J$1,6),3)="TTM",[1]!EM_S_FA_PROFIT_TTM(E2788,LEFT(RIGHT($J$1,11),10),1)/100000000,[1]!EM_S_STM07_IS(E2788,61,LEFT(RIGHT($J$1,5),4)&amp;"-12-31",1)/100000000))</f>
        <v>4.9677842786999999</v>
      </c>
      <c r="K2788" s="36">
        <f t="shared" ca="1" si="218"/>
        <v>7.8726060781838925</v>
      </c>
      <c r="L2788" s="46">
        <f ca="1">IF(E2788="","",IF(ISERROR(IF(行业估值!$E$7="最新年报",[1]!EM_S_STM07_BS(E2788,140,LEFT(RIGHT($L$1,5),4)&amp;"-12-31",1)/100000000,[1]!EM_S_STM07_BS(E2788,140,LEFT(RIGHT($L$1,11),10),1)/100000000)),0,IF(行业估值!$E$7="最新年报",[1]!EM_S_STM07_BS(E2788,140,LEFT(RIGHT($L$1,5),4)&amp;"-12-31",1)/100000000,[1]!EM_S_STM07_BS(E2788,140,LEFT(RIGHT($L$1,11),10),1)/100000000)))</f>
        <v>41.692646253699998</v>
      </c>
      <c r="M2788" s="36">
        <f t="shared" ca="1" si="219"/>
        <v>0.93804093099821539</v>
      </c>
      <c r="N2788" s="37">
        <f ca="1">IF(E2788="","",IF(ISERROR([1]!EM_S_EST_NETPROFIT(E2788,行业估值!$E$6,deadline)/100000000),"-",[1]!EM_S_EST_NETPROFIT(E2788,行业估值!$E$6,deadline)/100000000))</f>
        <v>3.53</v>
      </c>
      <c r="O2788" s="36">
        <f t="shared" ca="1" si="220"/>
        <v>11.079152608385272</v>
      </c>
      <c r="T2788" s="64" t="s">
        <v>5456</v>
      </c>
      <c r="U2788" s="64" t="s">
        <v>5457</v>
      </c>
    </row>
    <row r="2789" spans="4:21">
      <c r="D2789" s="45" t="str">
        <f>IF(AND(行业估值!$B$39=$G2789,COUNTIF($G$2:$G$2552,$G2789)&gt;=1),COUNTIF($G$2:G2789,$G2789),"")</f>
        <v/>
      </c>
      <c r="E2789" s="65" t="str">
        <f t="shared" si="221"/>
        <v>600724.SH</v>
      </c>
      <c r="F2789" s="65" t="str">
        <f t="shared" si="222"/>
        <v>宁波富达</v>
      </c>
      <c r="G2789" s="34" t="str">
        <f>IF(E2789="","",IF(行业估值!$C$5="申万行业",[1]!EM_S_INFO_INDUSTRY_SW2014(E2789,"1"),IF(行业估值!$C$5="证监会行业",[1]!EM_S_INFO_INDUSTRY_CSRC1(E2789,"1"),[1]!EM_S_INFO_INDUSTRY_EM2016(E2789,"1"))))</f>
        <v>房地产</v>
      </c>
      <c r="H2789" s="34" t="str">
        <f>IF(E2789="","",IF($H$1="上证50",[1]!EM_S_INFO_COMPINDEX(E2789,"000016"),"")&amp;IF($H$1="上证180",[1]!EM_S_INFO_COMPINDEX(E2789,"000010"),"")&amp;IF($H$1="沪深300",[1]!EM_S_INFO_COMPINDEX(E2789,"000300"),"")&amp;IF(AND($H$1="上证A股",RIGHT(E2789,2)="SH"),"是","")&amp;IF(AND($H$1="深证A股",RIGHT(E2789,2)="SZ"),"是","")&amp;IF(AND($H$1="创业板",LEFT(E2789,1)-3=0),"是","")&amp;IF(AND($H$1="全部A股",E2789&lt;&gt;0),"是","")&amp;IF(AND($H$1="中小板",LEFT(E2789,3)="002"),"是",""))</f>
        <v>是</v>
      </c>
      <c r="I2789" s="46">
        <f ca="1">IF(E2789="","",IF(OR([1]!EM_S_VAL_MV(E2789,deadline)="",[1]!EM_S_VAL_MV(E2789,deadline)="--",[1]!EM_S_VAL_MV(E2789,deadline)="null"),0,[1]!EM_S_VAL_MV(E2789,deadline)/100000000))</f>
        <v>50.294389270799996</v>
      </c>
      <c r="J2789" s="46">
        <f ca="1">IF(E2789="","",IF(RIGHT(LEFT($J$1,6),3)="TTM",[1]!EM_S_FA_PROFIT_TTM(E2789,LEFT(RIGHT($J$1,11),10),1)/100000000,[1]!EM_S_STM07_IS(E2789,61,LEFT(RIGHT($J$1,5),4)&amp;"-12-31",1)/100000000))</f>
        <v>10.107482596000001</v>
      </c>
      <c r="K2789" s="36">
        <f t="shared" ref="K2789:K2852" ca="1" si="223">IF(E2789="","",IF(OR(I2789=0,J2789=0),"-",I2789/J2789))</f>
        <v>4.9759560595932975</v>
      </c>
      <c r="L2789" s="46">
        <f ca="1">IF(E2789="","",IF(ISERROR(IF(行业估值!$E$7="最新年报",[1]!EM_S_STM07_BS(E2789,140,LEFT(RIGHT($L$1,5),4)&amp;"-12-31",1)/100000000,[1]!EM_S_STM07_BS(E2789,140,LEFT(RIGHT($L$1,11),10),1)/100000000)),0,IF(行业估值!$E$7="最新年报",[1]!EM_S_STM07_BS(E2789,140,LEFT(RIGHT($L$1,5),4)&amp;"-12-31",1)/100000000,[1]!EM_S_STM07_BS(E2789,140,LEFT(RIGHT($L$1,11),10),1)/100000000)))</f>
        <v>28.2351325116</v>
      </c>
      <c r="M2789" s="36">
        <f t="shared" ref="M2789:M2852" ca="1" si="224">IF(E2789="","",IF(OR(I2789=0,L2789=0),"-",I2789/L2789))</f>
        <v>1.7812698151898974</v>
      </c>
      <c r="N2789" s="37" t="str">
        <f ca="1">IF(E2789="","",IF(ISERROR([1]!EM_S_EST_NETPROFIT(E2789,行业估值!$E$6,deadline)/100000000),"-",[1]!EM_S_EST_NETPROFIT(E2789,行业估值!$E$6,deadline)/100000000))</f>
        <v>-</v>
      </c>
      <c r="O2789" s="36" t="str">
        <f t="shared" ref="O2789:O2852" ca="1" si="225">IF(E2789="","",IF(ISERROR(IF(OR(I2789=0,N2789=0),"-",I2789/N2789)),"-",IF(OR(I2789=0,N2789=0),"-",I2789/N2789)))</f>
        <v>-</v>
      </c>
      <c r="T2789" s="64" t="s">
        <v>5458</v>
      </c>
      <c r="U2789" s="64" t="s">
        <v>5459</v>
      </c>
    </row>
    <row r="2790" spans="4:21">
      <c r="D2790" s="45" t="str">
        <f>IF(AND(行业估值!$B$39=$G2790,COUNTIF($G$2:$G$2552,$G2790)&gt;=1),COUNTIF($G$2:G2790,$G2790),"")</f>
        <v/>
      </c>
      <c r="E2790" s="65" t="str">
        <f t="shared" si="221"/>
        <v>600725.SH</v>
      </c>
      <c r="F2790" s="65" t="str">
        <f t="shared" si="222"/>
        <v>ST云维</v>
      </c>
      <c r="G2790" s="34" t="str">
        <f>IF(E2790="","",IF(行业估值!$C$5="申万行业",[1]!EM_S_INFO_INDUSTRY_SW2014(E2790,"1"),IF(行业估值!$C$5="证监会行业",[1]!EM_S_INFO_INDUSTRY_CSRC1(E2790,"1"),[1]!EM_S_INFO_INDUSTRY_EM2016(E2790,"1"))))</f>
        <v>化石能源</v>
      </c>
      <c r="H2790" s="34" t="str">
        <f>IF(E2790="","",IF($H$1="上证50",[1]!EM_S_INFO_COMPINDEX(E2790,"000016"),"")&amp;IF($H$1="上证180",[1]!EM_S_INFO_COMPINDEX(E2790,"000010"),"")&amp;IF($H$1="沪深300",[1]!EM_S_INFO_COMPINDEX(E2790,"000300"),"")&amp;IF(AND($H$1="上证A股",RIGHT(E2790,2)="SH"),"是","")&amp;IF(AND($H$1="深证A股",RIGHT(E2790,2)="SZ"),"是","")&amp;IF(AND($H$1="创业板",LEFT(E2790,1)-3=0),"是","")&amp;IF(AND($H$1="全部A股",E2790&lt;&gt;0),"是","")&amp;IF(AND($H$1="中小板",LEFT(E2790,3)="002"),"是",""))</f>
        <v>是</v>
      </c>
      <c r="I2790" s="46">
        <f ca="1">IF(E2790="","",IF(OR([1]!EM_S_VAL_MV(E2790,deadline)="",[1]!EM_S_VAL_MV(E2790,deadline)="--",[1]!EM_S_VAL_MV(E2790,deadline)="null"),0,[1]!EM_S_VAL_MV(E2790,deadline)/100000000))</f>
        <v>33.030195999999997</v>
      </c>
      <c r="J2790" s="46">
        <f ca="1">IF(E2790="","",IF(RIGHT(LEFT($J$1,6),3)="TTM",[1]!EM_S_FA_PROFIT_TTM(E2790,LEFT(RIGHT($J$1,11),10),1)/100000000,[1]!EM_S_STM07_IS(E2790,61,LEFT(RIGHT($J$1,5),4)&amp;"-12-31",1)/100000000))</f>
        <v>8.3825825100000001E-2</v>
      </c>
      <c r="K2790" s="36">
        <f t="shared" ca="1" si="223"/>
        <v>394.03365204692744</v>
      </c>
      <c r="L2790" s="46">
        <f ca="1">IF(E2790="","",IF(ISERROR(IF(行业估值!$E$7="最新年报",[1]!EM_S_STM07_BS(E2790,140,LEFT(RIGHT($L$1,5),4)&amp;"-12-31",1)/100000000,[1]!EM_S_STM07_BS(E2790,140,LEFT(RIGHT($L$1,11),10),1)/100000000)),0,IF(行业估值!$E$7="最新年报",[1]!EM_S_STM07_BS(E2790,140,LEFT(RIGHT($L$1,5),4)&amp;"-12-31",1)/100000000,[1]!EM_S_STM07_BS(E2790,140,LEFT(RIGHT($L$1,11),10),1)/100000000)))</f>
        <v>2.9951326326999999</v>
      </c>
      <c r="M2790" s="36">
        <f t="shared" ca="1" si="224"/>
        <v>11.027957706909465</v>
      </c>
      <c r="N2790" s="37" t="str">
        <f ca="1">IF(E2790="","",IF(ISERROR([1]!EM_S_EST_NETPROFIT(E2790,行业估值!$E$6,deadline)/100000000),"-",[1]!EM_S_EST_NETPROFIT(E2790,行业估值!$E$6,deadline)/100000000))</f>
        <v>-</v>
      </c>
      <c r="O2790" s="36" t="str">
        <f t="shared" ca="1" si="225"/>
        <v>-</v>
      </c>
      <c r="T2790" s="64" t="s">
        <v>5460</v>
      </c>
      <c r="U2790" s="64" t="s">
        <v>5461</v>
      </c>
    </row>
    <row r="2791" spans="4:21">
      <c r="D2791" s="45" t="str">
        <f>IF(AND(行业估值!$B$39=$G2791,COUNTIF($G$2:$G$2552,$G2791)&gt;=1),COUNTIF($G$2:G2791,$G2791),"")</f>
        <v/>
      </c>
      <c r="E2791" s="65" t="str">
        <f t="shared" si="221"/>
        <v>600726.SH</v>
      </c>
      <c r="F2791" s="65" t="str">
        <f t="shared" si="222"/>
        <v>*ST华源</v>
      </c>
      <c r="G2791" s="34" t="str">
        <f>IF(E2791="","",IF(行业估值!$C$5="申万行业",[1]!EM_S_INFO_INDUSTRY_SW2014(E2791,"1"),IF(行业估值!$C$5="证监会行业",[1]!EM_S_INFO_INDUSTRY_CSRC1(E2791,"1"),[1]!EM_S_INFO_INDUSTRY_EM2016(E2791,"1"))))</f>
        <v>公用事业</v>
      </c>
      <c r="H2791" s="34" t="str">
        <f>IF(E2791="","",IF($H$1="上证50",[1]!EM_S_INFO_COMPINDEX(E2791,"000016"),"")&amp;IF($H$1="上证180",[1]!EM_S_INFO_COMPINDEX(E2791,"000010"),"")&amp;IF($H$1="沪深300",[1]!EM_S_INFO_COMPINDEX(E2791,"000300"),"")&amp;IF(AND($H$1="上证A股",RIGHT(E2791,2)="SH"),"是","")&amp;IF(AND($H$1="深证A股",RIGHT(E2791,2)="SZ"),"是","")&amp;IF(AND($H$1="创业板",LEFT(E2791,1)-3=0),"是","")&amp;IF(AND($H$1="全部A股",E2791&lt;&gt;0),"是","")&amp;IF(AND($H$1="中小板",LEFT(E2791,3)="002"),"是",""))</f>
        <v>是</v>
      </c>
      <c r="I2791" s="46">
        <f ca="1">IF(E2791="","",IF(OR([1]!EM_S_VAL_MV(E2791,deadline)="",[1]!EM_S_VAL_MV(E2791,deadline)="--",[1]!EM_S_VAL_MV(E2791,deadline)="null"),0,[1]!EM_S_VAL_MV(E2791,deadline)/100000000))</f>
        <v>33.433477601</v>
      </c>
      <c r="J2791" s="46">
        <f ca="1">IF(E2791="","",IF(RIGHT(LEFT($J$1,6),3)="TTM",[1]!EM_S_FA_PROFIT_TTM(E2791,LEFT(RIGHT($J$1,11),10),1)/100000000,[1]!EM_S_STM07_IS(E2791,61,LEFT(RIGHT($J$1,5),4)&amp;"-12-31",1)/100000000))</f>
        <v>-5.3367228912</v>
      </c>
      <c r="K2791" s="36">
        <f t="shared" ca="1" si="223"/>
        <v>-6.2647955088937071</v>
      </c>
      <c r="L2791" s="46">
        <f ca="1">IF(E2791="","",IF(ISERROR(IF(行业估值!$E$7="最新年报",[1]!EM_S_STM07_BS(E2791,140,LEFT(RIGHT($L$1,5),4)&amp;"-12-31",1)/100000000,[1]!EM_S_STM07_BS(E2791,140,LEFT(RIGHT($L$1,11),10),1)/100000000)),0,IF(行业估值!$E$7="最新年报",[1]!EM_S_STM07_BS(E2791,140,LEFT(RIGHT($L$1,5),4)&amp;"-12-31",1)/100000000,[1]!EM_S_STM07_BS(E2791,140,LEFT(RIGHT($L$1,11),10),1)/100000000)))</f>
        <v>13.7682812779</v>
      </c>
      <c r="M2791" s="36">
        <f t="shared" ca="1" si="224"/>
        <v>2.4282971074004251</v>
      </c>
      <c r="N2791" s="37" t="str">
        <f ca="1">IF(E2791="","",IF(ISERROR([1]!EM_S_EST_NETPROFIT(E2791,行业估值!$E$6,deadline)/100000000),"-",[1]!EM_S_EST_NETPROFIT(E2791,行业估值!$E$6,deadline)/100000000))</f>
        <v>-</v>
      </c>
      <c r="O2791" s="36" t="str">
        <f t="shared" ca="1" si="225"/>
        <v>-</v>
      </c>
      <c r="T2791" s="64" t="s">
        <v>7393</v>
      </c>
      <c r="U2791" s="64" t="s">
        <v>5462</v>
      </c>
    </row>
    <row r="2792" spans="4:21">
      <c r="D2792" s="45" t="str">
        <f>IF(AND(行业估值!$B$39=$G2792,COUNTIF($G$2:$G$2552,$G2792)&gt;=1),COUNTIF($G$2:G2792,$G2792),"")</f>
        <v/>
      </c>
      <c r="E2792" s="65" t="str">
        <f t="shared" si="221"/>
        <v>600727.SH</v>
      </c>
      <c r="F2792" s="65" t="str">
        <f t="shared" si="222"/>
        <v>鲁北化工</v>
      </c>
      <c r="G2792" s="34" t="str">
        <f>IF(E2792="","",IF(行业估值!$C$5="申万行业",[1]!EM_S_INFO_INDUSTRY_SW2014(E2792,"1"),IF(行业估值!$C$5="证监会行业",[1]!EM_S_INFO_INDUSTRY_CSRC1(E2792,"1"),[1]!EM_S_INFO_INDUSTRY_EM2016(E2792,"1"))))</f>
        <v>基础化工</v>
      </c>
      <c r="H2792" s="34" t="str">
        <f>IF(E2792="","",IF($H$1="上证50",[1]!EM_S_INFO_COMPINDEX(E2792,"000016"),"")&amp;IF($H$1="上证180",[1]!EM_S_INFO_COMPINDEX(E2792,"000010"),"")&amp;IF($H$1="沪深300",[1]!EM_S_INFO_COMPINDEX(E2792,"000300"),"")&amp;IF(AND($H$1="上证A股",RIGHT(E2792,2)="SH"),"是","")&amp;IF(AND($H$1="深证A股",RIGHT(E2792,2)="SZ"),"是","")&amp;IF(AND($H$1="创业板",LEFT(E2792,1)-3=0),"是","")&amp;IF(AND($H$1="全部A股",E2792&lt;&gt;0),"是","")&amp;IF(AND($H$1="中小板",LEFT(E2792,3)="002"),"是",""))</f>
        <v>是</v>
      </c>
      <c r="I2792" s="46">
        <f ca="1">IF(E2792="","",IF(OR([1]!EM_S_VAL_MV(E2792,deadline)="",[1]!EM_S_VAL_MV(E2792,deadline)="--",[1]!EM_S_VAL_MV(E2792,deadline)="null"),0,[1]!EM_S_VAL_MV(E2792,deadline)/100000000))</f>
        <v>23.7968919546</v>
      </c>
      <c r="J2792" s="46">
        <f ca="1">IF(E2792="","",IF(RIGHT(LEFT($J$1,6),3)="TTM",[1]!EM_S_FA_PROFIT_TTM(E2792,LEFT(RIGHT($J$1,11),10),1)/100000000,[1]!EM_S_STM07_IS(E2792,61,LEFT(RIGHT($J$1,5),4)&amp;"-12-31",1)/100000000))</f>
        <v>2.0923267065000002</v>
      </c>
      <c r="K2792" s="36">
        <f t="shared" ca="1" si="223"/>
        <v>11.373411179369276</v>
      </c>
      <c r="L2792" s="46">
        <f ca="1">IF(E2792="","",IF(ISERROR(IF(行业估值!$E$7="最新年报",[1]!EM_S_STM07_BS(E2792,140,LEFT(RIGHT($L$1,5),4)&amp;"-12-31",1)/100000000,[1]!EM_S_STM07_BS(E2792,140,LEFT(RIGHT($L$1,11),10),1)/100000000)),0,IF(行业估值!$E$7="最新年报",[1]!EM_S_STM07_BS(E2792,140,LEFT(RIGHT($L$1,5),4)&amp;"-12-31",1)/100000000,[1]!EM_S_STM07_BS(E2792,140,LEFT(RIGHT($L$1,11),10),1)/100000000)))</f>
        <v>14.0042179558</v>
      </c>
      <c r="M2792" s="36">
        <f t="shared" ca="1" si="224"/>
        <v>1.6992660375400868</v>
      </c>
      <c r="N2792" s="37" t="str">
        <f ca="1">IF(E2792="","",IF(ISERROR([1]!EM_S_EST_NETPROFIT(E2792,行业估值!$E$6,deadline)/100000000),"-",[1]!EM_S_EST_NETPROFIT(E2792,行业估值!$E$6,deadline)/100000000))</f>
        <v>-</v>
      </c>
      <c r="O2792" s="36" t="str">
        <f t="shared" ca="1" si="225"/>
        <v>-</v>
      </c>
      <c r="T2792" s="64" t="s">
        <v>5463</v>
      </c>
      <c r="U2792" s="64" t="s">
        <v>5464</v>
      </c>
    </row>
    <row r="2793" spans="4:21">
      <c r="D2793" s="45" t="str">
        <f>IF(AND(行业估值!$B$39=$G2793,COUNTIF($G$2:$G$2552,$G2793)&gt;=1),COUNTIF($G$2:G2793,$G2793),"")</f>
        <v/>
      </c>
      <c r="E2793" s="65" t="str">
        <f t="shared" si="221"/>
        <v>600728.SH</v>
      </c>
      <c r="F2793" s="65" t="str">
        <f t="shared" si="222"/>
        <v>佳都科技</v>
      </c>
      <c r="G2793" s="34" t="str">
        <f>IF(E2793="","",IF(行业估值!$C$5="申万行业",[1]!EM_S_INFO_INDUSTRY_SW2014(E2793,"1"),IF(行业估值!$C$5="证监会行业",[1]!EM_S_INFO_INDUSTRY_CSRC1(E2793,"1"),[1]!EM_S_INFO_INDUSTRY_EM2016(E2793,"1"))))</f>
        <v>信息技术</v>
      </c>
      <c r="H2793" s="34" t="str">
        <f>IF(E2793="","",IF($H$1="上证50",[1]!EM_S_INFO_COMPINDEX(E2793,"000016"),"")&amp;IF($H$1="上证180",[1]!EM_S_INFO_COMPINDEX(E2793,"000010"),"")&amp;IF($H$1="沪深300",[1]!EM_S_INFO_COMPINDEX(E2793,"000300"),"")&amp;IF(AND($H$1="上证A股",RIGHT(E2793,2)="SH"),"是","")&amp;IF(AND($H$1="深证A股",RIGHT(E2793,2)="SZ"),"是","")&amp;IF(AND($H$1="创业板",LEFT(E2793,1)-3=0),"是","")&amp;IF(AND($H$1="全部A股",E2793&lt;&gt;0),"是","")&amp;IF(AND($H$1="中小板",LEFT(E2793,3)="002"),"是",""))</f>
        <v>是</v>
      </c>
      <c r="I2793" s="46">
        <f ca="1">IF(E2793="","",IF(OR([1]!EM_S_VAL_MV(E2793,deadline)="",[1]!EM_S_VAL_MV(E2793,deadline)="--",[1]!EM_S_VAL_MV(E2793,deadline)="null"),0,[1]!EM_S_VAL_MV(E2793,deadline)/100000000))</f>
        <v>143.5229344542</v>
      </c>
      <c r="J2793" s="46">
        <f ca="1">IF(E2793="","",IF(RIGHT(LEFT($J$1,6),3)="TTM",[1]!EM_S_FA_PROFIT_TTM(E2793,LEFT(RIGHT($J$1,11),10),1)/100000000,[1]!EM_S_STM07_IS(E2793,61,LEFT(RIGHT($J$1,5),4)&amp;"-12-31",1)/100000000))</f>
        <v>7.4808926827999995</v>
      </c>
      <c r="K2793" s="36">
        <f t="shared" ca="1" si="223"/>
        <v>19.185268461902499</v>
      </c>
      <c r="L2793" s="46">
        <f ca="1">IF(E2793="","",IF(ISERROR(IF(行业估值!$E$7="最新年报",[1]!EM_S_STM07_BS(E2793,140,LEFT(RIGHT($L$1,5),4)&amp;"-12-31",1)/100000000,[1]!EM_S_STM07_BS(E2793,140,LEFT(RIGHT($L$1,11),10),1)/100000000)),0,IF(行业估值!$E$7="最新年报",[1]!EM_S_STM07_BS(E2793,140,LEFT(RIGHT($L$1,5),4)&amp;"-12-31",1)/100000000,[1]!EM_S_STM07_BS(E2793,140,LEFT(RIGHT($L$1,11),10),1)/100000000)))</f>
        <v>47.772515541400004</v>
      </c>
      <c r="M2793" s="36">
        <f t="shared" ca="1" si="224"/>
        <v>3.0042992885694284</v>
      </c>
      <c r="N2793" s="37">
        <f ca="1">IF(E2793="","",IF(ISERROR([1]!EM_S_EST_NETPROFIT(E2793,行业估值!$E$6,deadline)/100000000),"-",[1]!EM_S_EST_NETPROFIT(E2793,行业估值!$E$6,deadline)/100000000))</f>
        <v>5.9135285714285724</v>
      </c>
      <c r="O2793" s="36">
        <f t="shared" ca="1" si="225"/>
        <v>24.270269893957433</v>
      </c>
      <c r="T2793" s="64" t="s">
        <v>5465</v>
      </c>
      <c r="U2793" s="64" t="s">
        <v>5466</v>
      </c>
    </row>
    <row r="2794" spans="4:21">
      <c r="D2794" s="45" t="str">
        <f>IF(AND(行业估值!$B$39=$G2794,COUNTIF($G$2:$G$2552,$G2794)&gt;=1),COUNTIF($G$2:G2794,$G2794),"")</f>
        <v/>
      </c>
      <c r="E2794" s="65" t="str">
        <f t="shared" si="221"/>
        <v>600729.SH</v>
      </c>
      <c r="F2794" s="65" t="str">
        <f t="shared" si="222"/>
        <v>重庆百货</v>
      </c>
      <c r="G2794" s="34" t="str">
        <f>IF(E2794="","",IF(行业估值!$C$5="申万行业",[1]!EM_S_INFO_INDUSTRY_SW2014(E2794,"1"),IF(行业估值!$C$5="证监会行业",[1]!EM_S_INFO_INDUSTRY_CSRC1(E2794,"1"),[1]!EM_S_INFO_INDUSTRY_EM2016(E2794,"1"))))</f>
        <v>商贸零售</v>
      </c>
      <c r="H2794" s="34" t="str">
        <f>IF(E2794="","",IF($H$1="上证50",[1]!EM_S_INFO_COMPINDEX(E2794,"000016"),"")&amp;IF($H$1="上证180",[1]!EM_S_INFO_COMPINDEX(E2794,"000010"),"")&amp;IF($H$1="沪深300",[1]!EM_S_INFO_COMPINDEX(E2794,"000300"),"")&amp;IF(AND($H$1="上证A股",RIGHT(E2794,2)="SH"),"是","")&amp;IF(AND($H$1="深证A股",RIGHT(E2794,2)="SZ"),"是","")&amp;IF(AND($H$1="创业板",LEFT(E2794,1)-3=0),"是","")&amp;IF(AND($H$1="全部A股",E2794&lt;&gt;0),"是","")&amp;IF(AND($H$1="中小板",LEFT(E2794,3)="002"),"是",""))</f>
        <v>是</v>
      </c>
      <c r="I2794" s="46">
        <f ca="1">IF(E2794="","",IF(OR([1]!EM_S_VAL_MV(E2794,deadline)="",[1]!EM_S_VAL_MV(E2794,deadline)="--",[1]!EM_S_VAL_MV(E2794,deadline)="null"),0,[1]!EM_S_VAL_MV(E2794,deadline)/100000000))</f>
        <v>112.933607577</v>
      </c>
      <c r="J2794" s="46">
        <f ca="1">IF(E2794="","",IF(RIGHT(LEFT($J$1,6),3)="TTM",[1]!EM_S_FA_PROFIT_TTM(E2794,LEFT(RIGHT($J$1,11),10),1)/100000000,[1]!EM_S_STM07_IS(E2794,61,LEFT(RIGHT($J$1,5),4)&amp;"-12-31",1)/100000000))</f>
        <v>9.9280810347999999</v>
      </c>
      <c r="K2794" s="36">
        <f t="shared" ca="1" si="223"/>
        <v>11.375169801812062</v>
      </c>
      <c r="L2794" s="46">
        <f ca="1">IF(E2794="","",IF(ISERROR(IF(行业估值!$E$7="最新年报",[1]!EM_S_STM07_BS(E2794,140,LEFT(RIGHT($L$1,5),4)&amp;"-12-31",1)/100000000,[1]!EM_S_STM07_BS(E2794,140,LEFT(RIGHT($L$1,11),10),1)/100000000)),0,IF(行业估值!$E$7="最新年报",[1]!EM_S_STM07_BS(E2794,140,LEFT(RIGHT($L$1,5),4)&amp;"-12-31",1)/100000000,[1]!EM_S_STM07_BS(E2794,140,LEFT(RIGHT($L$1,11),10),1)/100000000)))</f>
        <v>62.036909401999999</v>
      </c>
      <c r="M2794" s="36">
        <f t="shared" ca="1" si="224"/>
        <v>1.8204260764376368</v>
      </c>
      <c r="N2794" s="37">
        <f ca="1">IF(E2794="","",IF(ISERROR([1]!EM_S_EST_NETPROFIT(E2794,行业估值!$E$6,deadline)/100000000),"-",[1]!EM_S_EST_NETPROFIT(E2794,行业估值!$E$6,deadline)/100000000))</f>
        <v>9.5997500000000002</v>
      </c>
      <c r="O2794" s="36">
        <f t="shared" ca="1" si="225"/>
        <v>11.764223815932707</v>
      </c>
      <c r="T2794" s="64" t="s">
        <v>5467</v>
      </c>
      <c r="U2794" s="64" t="s">
        <v>5468</v>
      </c>
    </row>
    <row r="2795" spans="4:21">
      <c r="D2795" s="45" t="str">
        <f>IF(AND(行业估值!$B$39=$G2795,COUNTIF($G$2:$G$2552,$G2795)&gt;=1),COUNTIF($G$2:G2795,$G2795),"")</f>
        <v/>
      </c>
      <c r="E2795" s="65" t="str">
        <f t="shared" si="221"/>
        <v>600730.SH</v>
      </c>
      <c r="F2795" s="65" t="str">
        <f t="shared" si="222"/>
        <v>中国高科</v>
      </c>
      <c r="G2795" s="34" t="str">
        <f>IF(E2795="","",IF(行业估值!$C$5="申万行业",[1]!EM_S_INFO_INDUSTRY_SW2014(E2795,"1"),IF(行业估值!$C$5="证监会行业",[1]!EM_S_INFO_INDUSTRY_CSRC1(E2795,"1"),[1]!EM_S_INFO_INDUSTRY_EM2016(E2795,"1"))))</f>
        <v>文化传媒</v>
      </c>
      <c r="H2795" s="34" t="str">
        <f>IF(E2795="","",IF($H$1="上证50",[1]!EM_S_INFO_COMPINDEX(E2795,"000016"),"")&amp;IF($H$1="上证180",[1]!EM_S_INFO_COMPINDEX(E2795,"000010"),"")&amp;IF($H$1="沪深300",[1]!EM_S_INFO_COMPINDEX(E2795,"000300"),"")&amp;IF(AND($H$1="上证A股",RIGHT(E2795,2)="SH"),"是","")&amp;IF(AND($H$1="深证A股",RIGHT(E2795,2)="SZ"),"是","")&amp;IF(AND($H$1="创业板",LEFT(E2795,1)-3=0),"是","")&amp;IF(AND($H$1="全部A股",E2795&lt;&gt;0),"是","")&amp;IF(AND($H$1="中小板",LEFT(E2795,3)="002"),"是",""))</f>
        <v>是</v>
      </c>
      <c r="I2795" s="46">
        <f ca="1">IF(E2795="","",IF(OR([1]!EM_S_VAL_MV(E2795,deadline)="",[1]!EM_S_VAL_MV(E2795,deadline)="--",[1]!EM_S_VAL_MV(E2795,deadline)="null"),0,[1]!EM_S_VAL_MV(E2795,deadline)/100000000))</f>
        <v>27.338169693200001</v>
      </c>
      <c r="J2795" s="46">
        <f ca="1">IF(E2795="","",IF(RIGHT(LEFT($J$1,6),3)="TTM",[1]!EM_S_FA_PROFIT_TTM(E2795,LEFT(RIGHT($J$1,11),10),1)/100000000,[1]!EM_S_STM07_IS(E2795,61,LEFT(RIGHT($J$1,5),4)&amp;"-12-31",1)/100000000))</f>
        <v>4.9792875599999994E-2</v>
      </c>
      <c r="K2795" s="36">
        <f t="shared" ca="1" si="223"/>
        <v>549.03777626371925</v>
      </c>
      <c r="L2795" s="46">
        <f ca="1">IF(E2795="","",IF(ISERROR(IF(行业估值!$E$7="最新年报",[1]!EM_S_STM07_BS(E2795,140,LEFT(RIGHT($L$1,5),4)&amp;"-12-31",1)/100000000,[1]!EM_S_STM07_BS(E2795,140,LEFT(RIGHT($L$1,11),10),1)/100000000)),0,IF(行业估值!$E$7="最新年报",[1]!EM_S_STM07_BS(E2795,140,LEFT(RIGHT($L$1,5),4)&amp;"-12-31",1)/100000000,[1]!EM_S_STM07_BS(E2795,140,LEFT(RIGHT($L$1,11),10),1)/100000000)))</f>
        <v>19.634859651900001</v>
      </c>
      <c r="M2795" s="36">
        <f t="shared" ca="1" si="224"/>
        <v>1.3923282456747572</v>
      </c>
      <c r="N2795" s="37" t="str">
        <f ca="1">IF(E2795="","",IF(ISERROR([1]!EM_S_EST_NETPROFIT(E2795,行业估值!$E$6,deadline)/100000000),"-",[1]!EM_S_EST_NETPROFIT(E2795,行业估值!$E$6,deadline)/100000000))</f>
        <v>-</v>
      </c>
      <c r="O2795" s="36" t="str">
        <f t="shared" ca="1" si="225"/>
        <v>-</v>
      </c>
      <c r="T2795" s="64" t="s">
        <v>5469</v>
      </c>
      <c r="U2795" s="64" t="s">
        <v>5470</v>
      </c>
    </row>
    <row r="2796" spans="4:21">
      <c r="D2796" s="45" t="str">
        <f>IF(AND(行业估值!$B$39=$G2796,COUNTIF($G$2:$G$2552,$G2796)&gt;=1),COUNTIF($G$2:G2796,$G2796),"")</f>
        <v/>
      </c>
      <c r="E2796" s="65" t="str">
        <f t="shared" si="221"/>
        <v>600731.SH</v>
      </c>
      <c r="F2796" s="65" t="str">
        <f t="shared" si="222"/>
        <v>湖南海利</v>
      </c>
      <c r="G2796" s="34" t="str">
        <f>IF(E2796="","",IF(行业估值!$C$5="申万行业",[1]!EM_S_INFO_INDUSTRY_SW2014(E2796,"1"),IF(行业估值!$C$5="证监会行业",[1]!EM_S_INFO_INDUSTRY_CSRC1(E2796,"1"),[1]!EM_S_INFO_INDUSTRY_EM2016(E2796,"1"))))</f>
        <v>基础化工</v>
      </c>
      <c r="H2796" s="34" t="str">
        <f>IF(E2796="","",IF($H$1="上证50",[1]!EM_S_INFO_COMPINDEX(E2796,"000016"),"")&amp;IF($H$1="上证180",[1]!EM_S_INFO_COMPINDEX(E2796,"000010"),"")&amp;IF($H$1="沪深300",[1]!EM_S_INFO_COMPINDEX(E2796,"000300"),"")&amp;IF(AND($H$1="上证A股",RIGHT(E2796,2)="SH"),"是","")&amp;IF(AND($H$1="深证A股",RIGHT(E2796,2)="SZ"),"是","")&amp;IF(AND($H$1="创业板",LEFT(E2796,1)-3=0),"是","")&amp;IF(AND($H$1="全部A股",E2796&lt;&gt;0),"是","")&amp;IF(AND($H$1="中小板",LEFT(E2796,3)="002"),"是",""))</f>
        <v>是</v>
      </c>
      <c r="I2796" s="46">
        <f ca="1">IF(E2796="","",IF(OR([1]!EM_S_VAL_MV(E2796,deadline)="",[1]!EM_S_VAL_MV(E2796,deadline)="--",[1]!EM_S_VAL_MV(E2796,deadline)="null"),0,[1]!EM_S_VAL_MV(E2796,deadline)/100000000))</f>
        <v>24.048576654600001</v>
      </c>
      <c r="J2796" s="46">
        <f ca="1">IF(E2796="","",IF(RIGHT(LEFT($J$1,6),3)="TTM",[1]!EM_S_FA_PROFIT_TTM(E2796,LEFT(RIGHT($J$1,11),10),1)/100000000,[1]!EM_S_STM07_IS(E2796,61,LEFT(RIGHT($J$1,5),4)&amp;"-12-31",1)/100000000))</f>
        <v>1.2800159034999998</v>
      </c>
      <c r="K2796" s="36">
        <f t="shared" ca="1" si="223"/>
        <v>18.787717081360469</v>
      </c>
      <c r="L2796" s="46">
        <f ca="1">IF(E2796="","",IF(ISERROR(IF(行业估值!$E$7="最新年报",[1]!EM_S_STM07_BS(E2796,140,LEFT(RIGHT($L$1,5),4)&amp;"-12-31",1)/100000000,[1]!EM_S_STM07_BS(E2796,140,LEFT(RIGHT($L$1,11),10),1)/100000000)),0,IF(行业估值!$E$7="最新年报",[1]!EM_S_STM07_BS(E2796,140,LEFT(RIGHT($L$1,5),4)&amp;"-12-31",1)/100000000,[1]!EM_S_STM07_BS(E2796,140,LEFT(RIGHT($L$1,11),10),1)/100000000)))</f>
        <v>11.485867198800001</v>
      </c>
      <c r="M2796" s="36">
        <f t="shared" ca="1" si="224"/>
        <v>2.0937536746996783</v>
      </c>
      <c r="N2796" s="37">
        <f ca="1">IF(E2796="","",IF(ISERROR([1]!EM_S_EST_NETPROFIT(E2796,行业估值!$E$6,deadline)/100000000),"-",[1]!EM_S_EST_NETPROFIT(E2796,行业估值!$E$6,deadline)/100000000))</f>
        <v>1.4005333333333332</v>
      </c>
      <c r="O2796" s="36">
        <f t="shared" ca="1" si="225"/>
        <v>17.171013414841969</v>
      </c>
      <c r="T2796" s="64" t="s">
        <v>5471</v>
      </c>
      <c r="U2796" s="64" t="s">
        <v>5472</v>
      </c>
    </row>
    <row r="2797" spans="4:21">
      <c r="D2797" s="45" t="str">
        <f>IF(AND(行业估值!$B$39=$G2797,COUNTIF($G$2:$G$2552,$G2797)&gt;=1),COUNTIF($G$2:G2797,$G2797),"")</f>
        <v/>
      </c>
      <c r="E2797" s="65" t="str">
        <f t="shared" si="221"/>
        <v>600732.SH</v>
      </c>
      <c r="F2797" s="65" t="str">
        <f t="shared" si="222"/>
        <v>ST新梅</v>
      </c>
      <c r="G2797" s="34" t="str">
        <f>IF(E2797="","",IF(行业估值!$C$5="申万行业",[1]!EM_S_INFO_INDUSTRY_SW2014(E2797,"1"),IF(行业估值!$C$5="证监会行业",[1]!EM_S_INFO_INDUSTRY_CSRC1(E2797,"1"),[1]!EM_S_INFO_INDUSTRY_EM2016(E2797,"1"))))</f>
        <v>房地产</v>
      </c>
      <c r="H2797" s="34" t="str">
        <f>IF(E2797="","",IF($H$1="上证50",[1]!EM_S_INFO_COMPINDEX(E2797,"000016"),"")&amp;IF($H$1="上证180",[1]!EM_S_INFO_COMPINDEX(E2797,"000010"),"")&amp;IF($H$1="沪深300",[1]!EM_S_INFO_COMPINDEX(E2797,"000300"),"")&amp;IF(AND($H$1="上证A股",RIGHT(E2797,2)="SH"),"是","")&amp;IF(AND($H$1="深证A股",RIGHT(E2797,2)="SZ"),"是","")&amp;IF(AND($H$1="创业板",LEFT(E2797,1)-3=0),"是","")&amp;IF(AND($H$1="全部A股",E2797&lt;&gt;0),"是","")&amp;IF(AND($H$1="中小板",LEFT(E2797,3)="002"),"是",""))</f>
        <v>是</v>
      </c>
      <c r="I2797" s="46">
        <f ca="1">IF(E2797="","",IF(OR([1]!EM_S_VAL_MV(E2797,deadline)="",[1]!EM_S_VAL_MV(E2797,deadline)="--",[1]!EM_S_VAL_MV(E2797,deadline)="null"),0,[1]!EM_S_VAL_MV(E2797,deadline)/100000000))</f>
        <v>132.666896675</v>
      </c>
      <c r="J2797" s="46">
        <f ca="1">IF(E2797="","",IF(RIGHT(LEFT($J$1,6),3)="TTM",[1]!EM_S_FA_PROFIT_TTM(E2797,LEFT(RIGHT($J$1,11),10),1)/100000000,[1]!EM_S_STM07_IS(E2797,61,LEFT(RIGHT($J$1,5),4)&amp;"-12-31",1)/100000000))</f>
        <v>2.6169676972999998</v>
      </c>
      <c r="K2797" s="36">
        <f t="shared" ca="1" si="223"/>
        <v>50.694892723313409</v>
      </c>
      <c r="L2797" s="46">
        <f ca="1">IF(E2797="","",IF(ISERROR(IF(行业估值!$E$7="最新年报",[1]!EM_S_STM07_BS(E2797,140,LEFT(RIGHT($L$1,5),4)&amp;"-12-31",1)/100000000,[1]!EM_S_STM07_BS(E2797,140,LEFT(RIGHT($L$1,11),10),1)/100000000)),0,IF(行业估值!$E$7="最新年报",[1]!EM_S_STM07_BS(E2797,140,LEFT(RIGHT($L$1,5),4)&amp;"-12-31",1)/100000000,[1]!EM_S_STM07_BS(E2797,140,LEFT(RIGHT($L$1,11),10),1)/100000000)))</f>
        <v>19.8882338654</v>
      </c>
      <c r="M2797" s="36">
        <f t="shared" ca="1" si="224"/>
        <v>6.6706223173392756</v>
      </c>
      <c r="N2797" s="37">
        <f ca="1">IF(E2797="","",IF(ISERROR([1]!EM_S_EST_NETPROFIT(E2797,行业估值!$E$6,deadline)/100000000),"-",[1]!EM_S_EST_NETPROFIT(E2797,行业估值!$E$6,deadline)/100000000))</f>
        <v>6.73</v>
      </c>
      <c r="O2797" s="36">
        <f t="shared" ca="1" si="225"/>
        <v>19.71276325037147</v>
      </c>
      <c r="T2797" s="64" t="s">
        <v>5473</v>
      </c>
      <c r="U2797" s="64" t="s">
        <v>5474</v>
      </c>
    </row>
    <row r="2798" spans="4:21">
      <c r="D2798" s="45" t="str">
        <f>IF(AND(行业估值!$B$39=$G2798,COUNTIF($G$2:$G$2552,$G2798)&gt;=1),COUNTIF($G$2:G2798,$G2798),"")</f>
        <v/>
      </c>
      <c r="E2798" s="65" t="str">
        <f t="shared" si="221"/>
        <v>600733.SH</v>
      </c>
      <c r="F2798" s="65" t="str">
        <f t="shared" si="222"/>
        <v>北汽蓝谷</v>
      </c>
      <c r="G2798" s="34" t="str">
        <f>IF(E2798="","",IF(行业估值!$C$5="申万行业",[1]!EM_S_INFO_INDUSTRY_SW2014(E2798,"1"),IF(行业估值!$C$5="证监会行业",[1]!EM_S_INFO_INDUSTRY_CSRC1(E2798,"1"),[1]!EM_S_INFO_INDUSTRY_EM2016(E2798,"1"))))</f>
        <v>交运设备</v>
      </c>
      <c r="H2798" s="34" t="str">
        <f>IF(E2798="","",IF($H$1="上证50",[1]!EM_S_INFO_COMPINDEX(E2798,"000016"),"")&amp;IF($H$1="上证180",[1]!EM_S_INFO_COMPINDEX(E2798,"000010"),"")&amp;IF($H$1="沪深300",[1]!EM_S_INFO_COMPINDEX(E2798,"000300"),"")&amp;IF(AND($H$1="上证A股",RIGHT(E2798,2)="SH"),"是","")&amp;IF(AND($H$1="深证A股",RIGHT(E2798,2)="SZ"),"是","")&amp;IF(AND($H$1="创业板",LEFT(E2798,1)-3=0),"是","")&amp;IF(AND($H$1="全部A股",E2798&lt;&gt;0),"是","")&amp;IF(AND($H$1="中小板",LEFT(E2798,3)="002"),"是",""))</f>
        <v>是</v>
      </c>
      <c r="I2798" s="46">
        <f ca="1">IF(E2798="","",IF(OR([1]!EM_S_VAL_MV(E2798,deadline)="",[1]!EM_S_VAL_MV(E2798,deadline)="--",[1]!EM_S_VAL_MV(E2798,deadline)="null"),0,[1]!EM_S_VAL_MV(E2798,deadline)/100000000))</f>
        <v>183.76648112619998</v>
      </c>
      <c r="J2798" s="46">
        <f ca="1">IF(E2798="","",IF(RIGHT(LEFT($J$1,6),3)="TTM",[1]!EM_S_FA_PROFIT_TTM(E2798,LEFT(RIGHT($J$1,11),10),1)/100000000,[1]!EM_S_STM07_IS(E2798,61,LEFT(RIGHT($J$1,5),4)&amp;"-12-31",1)/100000000))</f>
        <v>-2.5900986983999998</v>
      </c>
      <c r="K2798" s="36">
        <f t="shared" ca="1" si="223"/>
        <v>-70.949605603724422</v>
      </c>
      <c r="L2798" s="46">
        <f ca="1">IF(E2798="","",IF(ISERROR(IF(行业估值!$E$7="最新年报",[1]!EM_S_STM07_BS(E2798,140,LEFT(RIGHT($L$1,5),4)&amp;"-12-31",1)/100000000,[1]!EM_S_STM07_BS(E2798,140,LEFT(RIGHT($L$1,11),10),1)/100000000)),0,IF(行业估值!$E$7="最新年报",[1]!EM_S_STM07_BS(E2798,140,LEFT(RIGHT($L$1,5),4)&amp;"-12-31",1)/100000000,[1]!EM_S_STM07_BS(E2798,140,LEFT(RIGHT($L$1,11),10),1)/100000000)))</f>
        <v>170.24576681260001</v>
      </c>
      <c r="M2798" s="36">
        <f t="shared" ca="1" si="224"/>
        <v>1.079418798873766</v>
      </c>
      <c r="N2798" s="37">
        <f ca="1">IF(E2798="","",IF(ISERROR([1]!EM_S_EST_NETPROFIT(E2798,行业估值!$E$6,deadline)/100000000),"-",[1]!EM_S_EST_NETPROFIT(E2798,行业估值!$E$6,deadline)/100000000))</f>
        <v>0.60970000000000002</v>
      </c>
      <c r="O2798" s="36">
        <f t="shared" ca="1" si="225"/>
        <v>301.40475828473012</v>
      </c>
      <c r="T2798" s="64" t="s">
        <v>5475</v>
      </c>
      <c r="U2798" s="64" t="s">
        <v>5476</v>
      </c>
    </row>
    <row r="2799" spans="4:21">
      <c r="D2799" s="45" t="str">
        <f>IF(AND(行业估值!$B$39=$G2799,COUNTIF($G$2:$G$2552,$G2799)&gt;=1),COUNTIF($G$2:G2799,$G2799),"")</f>
        <v/>
      </c>
      <c r="E2799" s="65" t="str">
        <f t="shared" si="221"/>
        <v>600734.SH</v>
      </c>
      <c r="F2799" s="65" t="str">
        <f t="shared" si="222"/>
        <v>实达集团</v>
      </c>
      <c r="G2799" s="34" t="str">
        <f>IF(E2799="","",IF(行业估值!$C$5="申万行业",[1]!EM_S_INFO_INDUSTRY_SW2014(E2799,"1"),IF(行业估值!$C$5="证监会行业",[1]!EM_S_INFO_INDUSTRY_CSRC1(E2799,"1"),[1]!EM_S_INFO_INDUSTRY_EM2016(E2799,"1"))))</f>
        <v>电子设备</v>
      </c>
      <c r="H2799" s="34" t="str">
        <f>IF(E2799="","",IF($H$1="上证50",[1]!EM_S_INFO_COMPINDEX(E2799,"000016"),"")&amp;IF($H$1="上证180",[1]!EM_S_INFO_COMPINDEX(E2799,"000010"),"")&amp;IF($H$1="沪深300",[1]!EM_S_INFO_COMPINDEX(E2799,"000300"),"")&amp;IF(AND($H$1="上证A股",RIGHT(E2799,2)="SH"),"是","")&amp;IF(AND($H$1="深证A股",RIGHT(E2799,2)="SZ"),"是","")&amp;IF(AND($H$1="创业板",LEFT(E2799,1)-3=0),"是","")&amp;IF(AND($H$1="全部A股",E2799&lt;&gt;0),"是","")&amp;IF(AND($H$1="中小板",LEFT(E2799,3)="002"),"是",""))</f>
        <v>是</v>
      </c>
      <c r="I2799" s="46">
        <f ca="1">IF(E2799="","",IF(OR([1]!EM_S_VAL_MV(E2799,deadline)="",[1]!EM_S_VAL_MV(E2799,deadline)="--",[1]!EM_S_VAL_MV(E2799,deadline)="null"),0,[1]!EM_S_VAL_MV(E2799,deadline)/100000000))</f>
        <v>43.815011046400002</v>
      </c>
      <c r="J2799" s="46">
        <f ca="1">IF(E2799="","",IF(RIGHT(LEFT($J$1,6),3)="TTM",[1]!EM_S_FA_PROFIT_TTM(E2799,LEFT(RIGHT($J$1,11),10),1)/100000000,[1]!EM_S_STM07_IS(E2799,61,LEFT(RIGHT($J$1,5),4)&amp;"-12-31",1)/100000000))</f>
        <v>-6.7051594034000006</v>
      </c>
      <c r="K2799" s="36">
        <f t="shared" ca="1" si="223"/>
        <v>-6.5345219122132461</v>
      </c>
      <c r="L2799" s="46">
        <f ca="1">IF(E2799="","",IF(ISERROR(IF(行业估值!$E$7="最新年报",[1]!EM_S_STM07_BS(E2799,140,LEFT(RIGHT($L$1,5),4)&amp;"-12-31",1)/100000000,[1]!EM_S_STM07_BS(E2799,140,LEFT(RIGHT($L$1,11),10),1)/100000000)),0,IF(行业估值!$E$7="最新年报",[1]!EM_S_STM07_BS(E2799,140,LEFT(RIGHT($L$1,5),4)&amp;"-12-31",1)/100000000,[1]!EM_S_STM07_BS(E2799,140,LEFT(RIGHT($L$1,11),10),1)/100000000)))</f>
        <v>23.188119585100001</v>
      </c>
      <c r="M2799" s="36">
        <f t="shared" ca="1" si="224"/>
        <v>1.8895456738352441</v>
      </c>
      <c r="N2799" s="37" t="str">
        <f ca="1">IF(E2799="","",IF(ISERROR([1]!EM_S_EST_NETPROFIT(E2799,行业估值!$E$6,deadline)/100000000),"-",[1]!EM_S_EST_NETPROFIT(E2799,行业估值!$E$6,deadline)/100000000))</f>
        <v>-</v>
      </c>
      <c r="O2799" s="36" t="str">
        <f t="shared" ca="1" si="225"/>
        <v>-</v>
      </c>
      <c r="T2799" s="64" t="s">
        <v>5477</v>
      </c>
      <c r="U2799" s="64" t="s">
        <v>5478</v>
      </c>
    </row>
    <row r="2800" spans="4:21">
      <c r="D2800" s="45" t="str">
        <f>IF(AND(行业估值!$B$39=$G2800,COUNTIF($G$2:$G$2552,$G2800)&gt;=1),COUNTIF($G$2:G2800,$G2800),"")</f>
        <v/>
      </c>
      <c r="E2800" s="65" t="str">
        <f t="shared" si="221"/>
        <v>600735.SH</v>
      </c>
      <c r="F2800" s="65" t="str">
        <f t="shared" si="222"/>
        <v>新华锦</v>
      </c>
      <c r="G2800" s="34" t="str">
        <f>IF(E2800="","",IF(行业估值!$C$5="申万行业",[1]!EM_S_INFO_INDUSTRY_SW2014(E2800,"1"),IF(行业估值!$C$5="证监会行业",[1]!EM_S_INFO_INDUSTRY_CSRC1(E2800,"1"),[1]!EM_S_INFO_INDUSTRY_EM2016(E2800,"1"))))</f>
        <v>轻工制造</v>
      </c>
      <c r="H2800" s="34" t="str">
        <f>IF(E2800="","",IF($H$1="上证50",[1]!EM_S_INFO_COMPINDEX(E2800,"000016"),"")&amp;IF($H$1="上证180",[1]!EM_S_INFO_COMPINDEX(E2800,"000010"),"")&amp;IF($H$1="沪深300",[1]!EM_S_INFO_COMPINDEX(E2800,"000300"),"")&amp;IF(AND($H$1="上证A股",RIGHT(E2800,2)="SH"),"是","")&amp;IF(AND($H$1="深证A股",RIGHT(E2800,2)="SZ"),"是","")&amp;IF(AND($H$1="创业板",LEFT(E2800,1)-3=0),"是","")&amp;IF(AND($H$1="全部A股",E2800&lt;&gt;0),"是","")&amp;IF(AND($H$1="中小板",LEFT(E2800,3)="002"),"是",""))</f>
        <v>是</v>
      </c>
      <c r="I2800" s="46">
        <f ca="1">IF(E2800="","",IF(OR([1]!EM_S_VAL_MV(E2800,deadline)="",[1]!EM_S_VAL_MV(E2800,deadline)="--",[1]!EM_S_VAL_MV(E2800,deadline)="null"),0,[1]!EM_S_VAL_MV(E2800,deadline)/100000000))</f>
        <v>22.371541611999998</v>
      </c>
      <c r="J2800" s="46">
        <f ca="1">IF(E2800="","",IF(RIGHT(LEFT($J$1,6),3)="TTM",[1]!EM_S_FA_PROFIT_TTM(E2800,LEFT(RIGHT($J$1,11),10),1)/100000000,[1]!EM_S_STM07_IS(E2800,61,LEFT(RIGHT($J$1,5),4)&amp;"-12-31",1)/100000000))</f>
        <v>1.2948984852000001</v>
      </c>
      <c r="K2800" s="36">
        <f t="shared" ca="1" si="223"/>
        <v>17.276676023406313</v>
      </c>
      <c r="L2800" s="46">
        <f ca="1">IF(E2800="","",IF(ISERROR(IF(行业估值!$E$7="最新年报",[1]!EM_S_STM07_BS(E2800,140,LEFT(RIGHT($L$1,5),4)&amp;"-12-31",1)/100000000,[1]!EM_S_STM07_BS(E2800,140,LEFT(RIGHT($L$1,11),10),1)/100000000)),0,IF(行业估值!$E$7="最新年报",[1]!EM_S_STM07_BS(E2800,140,LEFT(RIGHT($L$1,5),4)&amp;"-12-31",1)/100000000,[1]!EM_S_STM07_BS(E2800,140,LEFT(RIGHT($L$1,11),10),1)/100000000)))</f>
        <v>9.4613857217999993</v>
      </c>
      <c r="M2800" s="36">
        <f t="shared" ca="1" si="224"/>
        <v>2.3645100485073427</v>
      </c>
      <c r="N2800" s="37" t="str">
        <f ca="1">IF(E2800="","",IF(ISERROR([1]!EM_S_EST_NETPROFIT(E2800,行业估值!$E$6,deadline)/100000000),"-",[1]!EM_S_EST_NETPROFIT(E2800,行业估值!$E$6,deadline)/100000000))</f>
        <v>-</v>
      </c>
      <c r="O2800" s="36" t="str">
        <f t="shared" ca="1" si="225"/>
        <v>-</v>
      </c>
      <c r="T2800" s="64" t="s">
        <v>5479</v>
      </c>
      <c r="U2800" s="64" t="s">
        <v>5480</v>
      </c>
    </row>
    <row r="2801" spans="4:21">
      <c r="D2801" s="45" t="str">
        <f>IF(AND(行业估值!$B$39=$G2801,COUNTIF($G$2:$G$2552,$G2801)&gt;=1),COUNTIF($G$2:G2801,$G2801),"")</f>
        <v/>
      </c>
      <c r="E2801" s="65" t="str">
        <f t="shared" si="221"/>
        <v>600736.SH</v>
      </c>
      <c r="F2801" s="65" t="str">
        <f t="shared" si="222"/>
        <v>苏州高新</v>
      </c>
      <c r="G2801" s="34" t="str">
        <f>IF(E2801="","",IF(行业估值!$C$5="申万行业",[1]!EM_S_INFO_INDUSTRY_SW2014(E2801,"1"),IF(行业估值!$C$5="证监会行业",[1]!EM_S_INFO_INDUSTRY_CSRC1(E2801,"1"),[1]!EM_S_INFO_INDUSTRY_EM2016(E2801,"1"))))</f>
        <v>房地产</v>
      </c>
      <c r="H2801" s="34" t="str">
        <f>IF(E2801="","",IF($H$1="上证50",[1]!EM_S_INFO_COMPINDEX(E2801,"000016"),"")&amp;IF($H$1="上证180",[1]!EM_S_INFO_COMPINDEX(E2801,"000010"),"")&amp;IF($H$1="沪深300",[1]!EM_S_INFO_COMPINDEX(E2801,"000300"),"")&amp;IF(AND($H$1="上证A股",RIGHT(E2801,2)="SH"),"是","")&amp;IF(AND($H$1="深证A股",RIGHT(E2801,2)="SZ"),"是","")&amp;IF(AND($H$1="创业板",LEFT(E2801,1)-3=0),"是","")&amp;IF(AND($H$1="全部A股",E2801&lt;&gt;0),"是","")&amp;IF(AND($H$1="中小板",LEFT(E2801,3)="002"),"是",""))</f>
        <v>是</v>
      </c>
      <c r="I2801" s="46">
        <f ca="1">IF(E2801="","",IF(OR([1]!EM_S_VAL_MV(E2801,deadline)="",[1]!EM_S_VAL_MV(E2801,deadline)="--",[1]!EM_S_VAL_MV(E2801,deadline)="null"),0,[1]!EM_S_VAL_MV(E2801,deadline)/100000000))</f>
        <v>61.018524071000002</v>
      </c>
      <c r="J2801" s="46">
        <f ca="1">IF(E2801="","",IF(RIGHT(LEFT($J$1,6),3)="TTM",[1]!EM_S_FA_PROFIT_TTM(E2801,LEFT(RIGHT($J$1,11),10),1)/100000000,[1]!EM_S_STM07_IS(E2801,61,LEFT(RIGHT($J$1,5),4)&amp;"-12-31",1)/100000000))</f>
        <v>9.4315200211000008</v>
      </c>
      <c r="K2801" s="36">
        <f t="shared" ca="1" si="223"/>
        <v>6.4696383970442328</v>
      </c>
      <c r="L2801" s="46">
        <f ca="1">IF(E2801="","",IF(ISERROR(IF(行业估值!$E$7="最新年报",[1]!EM_S_STM07_BS(E2801,140,LEFT(RIGHT($L$1,5),4)&amp;"-12-31",1)/100000000,[1]!EM_S_STM07_BS(E2801,140,LEFT(RIGHT($L$1,11),10),1)/100000000)),0,IF(行业估值!$E$7="最新年报",[1]!EM_S_STM07_BS(E2801,140,LEFT(RIGHT($L$1,5),4)&amp;"-12-31",1)/100000000,[1]!EM_S_STM07_BS(E2801,140,LEFT(RIGHT($L$1,11),10),1)/100000000)))</f>
        <v>86.832067854800002</v>
      </c>
      <c r="M2801" s="36">
        <f t="shared" ca="1" si="224"/>
        <v>0.70271877174495911</v>
      </c>
      <c r="N2801" s="37">
        <f ca="1">IF(E2801="","",IF(ISERROR([1]!EM_S_EST_NETPROFIT(E2801,行业估值!$E$6,deadline)/100000000),"-",[1]!EM_S_EST_NETPROFIT(E2801,行业估值!$E$6,deadline)/100000000))</f>
        <v>7.15</v>
      </c>
      <c r="O2801" s="36">
        <f t="shared" ca="1" si="225"/>
        <v>8.5340593106293703</v>
      </c>
      <c r="T2801" s="64" t="s">
        <v>5481</v>
      </c>
      <c r="U2801" s="64" t="s">
        <v>5482</v>
      </c>
    </row>
    <row r="2802" spans="4:21">
      <c r="D2802" s="45" t="str">
        <f>IF(AND(行业估值!$B$39=$G2802,COUNTIF($G$2:$G$2552,$G2802)&gt;=1),COUNTIF($G$2:G2802,$G2802),"")</f>
        <v/>
      </c>
      <c r="E2802" s="65" t="str">
        <f t="shared" si="221"/>
        <v>600737.SH</v>
      </c>
      <c r="F2802" s="65" t="str">
        <f t="shared" si="222"/>
        <v>中粮糖业</v>
      </c>
      <c r="G2802" s="34" t="str">
        <f>IF(E2802="","",IF(行业估值!$C$5="申万行业",[1]!EM_S_INFO_INDUSTRY_SW2014(E2802,"1"),IF(行业估值!$C$5="证监会行业",[1]!EM_S_INFO_INDUSTRY_CSRC1(E2802,"1"),[1]!EM_S_INFO_INDUSTRY_EM2016(E2802,"1"))))</f>
        <v>农林牧渔</v>
      </c>
      <c r="H2802" s="34" t="str">
        <f>IF(E2802="","",IF($H$1="上证50",[1]!EM_S_INFO_COMPINDEX(E2802,"000016"),"")&amp;IF($H$1="上证180",[1]!EM_S_INFO_COMPINDEX(E2802,"000010"),"")&amp;IF($H$1="沪深300",[1]!EM_S_INFO_COMPINDEX(E2802,"000300"),"")&amp;IF(AND($H$1="上证A股",RIGHT(E2802,2)="SH"),"是","")&amp;IF(AND($H$1="深证A股",RIGHT(E2802,2)="SZ"),"是","")&amp;IF(AND($H$1="创业板",LEFT(E2802,1)-3=0),"是","")&amp;IF(AND($H$1="全部A股",E2802&lt;&gt;0),"是","")&amp;IF(AND($H$1="中小板",LEFT(E2802,3)="002"),"是",""))</f>
        <v>是</v>
      </c>
      <c r="I2802" s="46">
        <f ca="1">IF(E2802="","",IF(OR([1]!EM_S_VAL_MV(E2802,deadline)="",[1]!EM_S_VAL_MV(E2802,deadline)="--",[1]!EM_S_VAL_MV(E2802,deadline)="null"),0,[1]!EM_S_VAL_MV(E2802,deadline)/100000000))</f>
        <v>174.95778505040002</v>
      </c>
      <c r="J2802" s="46">
        <f ca="1">IF(E2802="","",IF(RIGHT(LEFT($J$1,6),3)="TTM",[1]!EM_S_FA_PROFIT_TTM(E2802,LEFT(RIGHT($J$1,11),10),1)/100000000,[1]!EM_S_STM07_IS(E2802,61,LEFT(RIGHT($J$1,5),4)&amp;"-12-31",1)/100000000))</f>
        <v>3.4873542680000003</v>
      </c>
      <c r="K2802" s="36">
        <f t="shared" ca="1" si="223"/>
        <v>50.169203242645722</v>
      </c>
      <c r="L2802" s="46">
        <f ca="1">IF(E2802="","",IF(ISERROR(IF(行业估值!$E$7="最新年报",[1]!EM_S_STM07_BS(E2802,140,LEFT(RIGHT($L$1,5),4)&amp;"-12-31",1)/100000000,[1]!EM_S_STM07_BS(E2802,140,LEFT(RIGHT($L$1,11),10),1)/100000000)),0,IF(行业估值!$E$7="最新年报",[1]!EM_S_STM07_BS(E2802,140,LEFT(RIGHT($L$1,5),4)&amp;"-12-31",1)/100000000,[1]!EM_S_STM07_BS(E2802,140,LEFT(RIGHT($L$1,11),10),1)/100000000)))</f>
        <v>79.749473628399997</v>
      </c>
      <c r="M2802" s="36">
        <f t="shared" ca="1" si="224"/>
        <v>2.193842505665077</v>
      </c>
      <c r="N2802" s="37">
        <f ca="1">IF(E2802="","",IF(ISERROR([1]!EM_S_EST_NETPROFIT(E2802,行业估值!$E$6,deadline)/100000000),"-",[1]!EM_S_EST_NETPROFIT(E2802,行业估值!$E$6,deadline)/100000000))</f>
        <v>6.6696999999999997</v>
      </c>
      <c r="O2802" s="36">
        <f t="shared" ca="1" si="225"/>
        <v>26.231732319354698</v>
      </c>
      <c r="T2802" s="64" t="s">
        <v>5483</v>
      </c>
      <c r="U2802" s="64" t="s">
        <v>5484</v>
      </c>
    </row>
    <row r="2803" spans="4:21">
      <c r="D2803" s="45" t="str">
        <f>IF(AND(行业估值!$B$39=$G2803,COUNTIF($G$2:$G$2552,$G2803)&gt;=1),COUNTIF($G$2:G2803,$G2803),"")</f>
        <v/>
      </c>
      <c r="E2803" s="65" t="str">
        <f t="shared" si="221"/>
        <v>600738.SH</v>
      </c>
      <c r="F2803" s="65" t="str">
        <f t="shared" si="222"/>
        <v>兰州民百</v>
      </c>
      <c r="G2803" s="34" t="str">
        <f>IF(E2803="","",IF(行业估值!$C$5="申万行业",[1]!EM_S_INFO_INDUSTRY_SW2014(E2803,"1"),IF(行业估值!$C$5="证监会行业",[1]!EM_S_INFO_INDUSTRY_CSRC1(E2803,"1"),[1]!EM_S_INFO_INDUSTRY_EM2016(E2803,"1"))))</f>
        <v>商贸零售</v>
      </c>
      <c r="H2803" s="34" t="str">
        <f>IF(E2803="","",IF($H$1="上证50",[1]!EM_S_INFO_COMPINDEX(E2803,"000016"),"")&amp;IF($H$1="上证180",[1]!EM_S_INFO_COMPINDEX(E2803,"000010"),"")&amp;IF($H$1="沪深300",[1]!EM_S_INFO_COMPINDEX(E2803,"000300"),"")&amp;IF(AND($H$1="上证A股",RIGHT(E2803,2)="SH"),"是","")&amp;IF(AND($H$1="深证A股",RIGHT(E2803,2)="SZ"),"是","")&amp;IF(AND($H$1="创业板",LEFT(E2803,1)-3=0),"是","")&amp;IF(AND($H$1="全部A股",E2803&lt;&gt;0),"是","")&amp;IF(AND($H$1="中小板",LEFT(E2803,3)="002"),"是",""))</f>
        <v>是</v>
      </c>
      <c r="I2803" s="46">
        <f ca="1">IF(E2803="","",IF(OR([1]!EM_S_VAL_MV(E2803,deadline)="",[1]!EM_S_VAL_MV(E2803,deadline)="--",[1]!EM_S_VAL_MV(E2803,deadline)="null"),0,[1]!EM_S_VAL_MV(E2803,deadline)/100000000))</f>
        <v>40.452192094799997</v>
      </c>
      <c r="J2803" s="46">
        <f ca="1">IF(E2803="","",IF(RIGHT(LEFT($J$1,6),3)="TTM",[1]!EM_S_FA_PROFIT_TTM(E2803,LEFT(RIGHT($J$1,11),10),1)/100000000,[1]!EM_S_STM07_IS(E2803,61,LEFT(RIGHT($J$1,5),4)&amp;"-12-31",1)/100000000))</f>
        <v>5.3498194938000001</v>
      </c>
      <c r="K2803" s="36">
        <f t="shared" ca="1" si="223"/>
        <v>7.5614125189982122</v>
      </c>
      <c r="L2803" s="46">
        <f ca="1">IF(E2803="","",IF(ISERROR(IF(行业估值!$E$7="最新年报",[1]!EM_S_STM07_BS(E2803,140,LEFT(RIGHT($L$1,5),4)&amp;"-12-31",1)/100000000,[1]!EM_S_STM07_BS(E2803,140,LEFT(RIGHT($L$1,11),10),1)/100000000)),0,IF(行业估值!$E$7="最新年报",[1]!EM_S_STM07_BS(E2803,140,LEFT(RIGHT($L$1,5),4)&amp;"-12-31",1)/100000000,[1]!EM_S_STM07_BS(E2803,140,LEFT(RIGHT($L$1,11),10),1)/100000000)))</f>
        <v>18.159573880099998</v>
      </c>
      <c r="M2803" s="36">
        <f t="shared" ca="1" si="224"/>
        <v>2.2275958875405748</v>
      </c>
      <c r="N2803" s="37" t="str">
        <f ca="1">IF(E2803="","",IF(ISERROR([1]!EM_S_EST_NETPROFIT(E2803,行业估值!$E$6,deadline)/100000000),"-",[1]!EM_S_EST_NETPROFIT(E2803,行业估值!$E$6,deadline)/100000000))</f>
        <v>-</v>
      </c>
      <c r="O2803" s="36" t="str">
        <f t="shared" ca="1" si="225"/>
        <v>-</v>
      </c>
      <c r="T2803" s="64" t="s">
        <v>5485</v>
      </c>
      <c r="U2803" s="64" t="s">
        <v>5486</v>
      </c>
    </row>
    <row r="2804" spans="4:21">
      <c r="D2804" s="45" t="str">
        <f>IF(AND(行业估值!$B$39=$G2804,COUNTIF($G$2:$G$2552,$G2804)&gt;=1),COUNTIF($G$2:G2804,$G2804),"")</f>
        <v/>
      </c>
      <c r="E2804" s="65" t="str">
        <f t="shared" si="221"/>
        <v>600739.SH</v>
      </c>
      <c r="F2804" s="65" t="str">
        <f t="shared" si="222"/>
        <v>辽宁成大</v>
      </c>
      <c r="G2804" s="34" t="str">
        <f>IF(E2804="","",IF(行业估值!$C$5="申万行业",[1]!EM_S_INFO_INDUSTRY_SW2014(E2804,"1"),IF(行业估值!$C$5="证监会行业",[1]!EM_S_INFO_INDUSTRY_CSRC1(E2804,"1"),[1]!EM_S_INFO_INDUSTRY_EM2016(E2804,"1"))))</f>
        <v>商贸零售</v>
      </c>
      <c r="H2804" s="34" t="str">
        <f>IF(E2804="","",IF($H$1="上证50",[1]!EM_S_INFO_COMPINDEX(E2804,"000016"),"")&amp;IF($H$1="上证180",[1]!EM_S_INFO_COMPINDEX(E2804,"000010"),"")&amp;IF($H$1="沪深300",[1]!EM_S_INFO_COMPINDEX(E2804,"000300"),"")&amp;IF(AND($H$1="上证A股",RIGHT(E2804,2)="SH"),"是","")&amp;IF(AND($H$1="深证A股",RIGHT(E2804,2)="SZ"),"是","")&amp;IF(AND($H$1="创业板",LEFT(E2804,1)-3=0),"是","")&amp;IF(AND($H$1="全部A股",E2804&lt;&gt;0),"是","")&amp;IF(AND($H$1="中小板",LEFT(E2804,3)="002"),"是",""))</f>
        <v>是</v>
      </c>
      <c r="I2804" s="46">
        <f ca="1">IF(E2804="","",IF(OR([1]!EM_S_VAL_MV(E2804,deadline)="",[1]!EM_S_VAL_MV(E2804,deadline)="--",[1]!EM_S_VAL_MV(E2804,deadline)="null"),0,[1]!EM_S_VAL_MV(E2804,deadline)/100000000))</f>
        <v>220.73712644880001</v>
      </c>
      <c r="J2804" s="46">
        <f ca="1">IF(E2804="","",IF(RIGHT(LEFT($J$1,6),3)="TTM",[1]!EM_S_FA_PROFIT_TTM(E2804,LEFT(RIGHT($J$1,11),10),1)/100000000,[1]!EM_S_STM07_IS(E2804,61,LEFT(RIGHT($J$1,5),4)&amp;"-12-31",1)/100000000))</f>
        <v>12.0819259833</v>
      </c>
      <c r="K2804" s="36">
        <f t="shared" ca="1" si="223"/>
        <v>18.270028036416502</v>
      </c>
      <c r="L2804" s="46">
        <f ca="1">IF(E2804="","",IF(ISERROR(IF(行业估值!$E$7="最新年报",[1]!EM_S_STM07_BS(E2804,140,LEFT(RIGHT($L$1,5),4)&amp;"-12-31",1)/100000000,[1]!EM_S_STM07_BS(E2804,140,LEFT(RIGHT($L$1,11),10),1)/100000000)),0,IF(行业估值!$E$7="最新年报",[1]!EM_S_STM07_BS(E2804,140,LEFT(RIGHT($L$1,5),4)&amp;"-12-31",1)/100000000,[1]!EM_S_STM07_BS(E2804,140,LEFT(RIGHT($L$1,11),10),1)/100000000)))</f>
        <v>215.10853895720001</v>
      </c>
      <c r="M2804" s="36">
        <f t="shared" ca="1" si="224"/>
        <v>1.0261662671267546</v>
      </c>
      <c r="N2804" s="37" t="str">
        <f ca="1">IF(E2804="","",IF(ISERROR([1]!EM_S_EST_NETPROFIT(E2804,行业估值!$E$6,deadline)/100000000),"-",[1]!EM_S_EST_NETPROFIT(E2804,行业估值!$E$6,deadline)/100000000))</f>
        <v>-</v>
      </c>
      <c r="O2804" s="36" t="str">
        <f t="shared" ca="1" si="225"/>
        <v>-</v>
      </c>
      <c r="T2804" s="64" t="s">
        <v>5487</v>
      </c>
      <c r="U2804" s="64" t="s">
        <v>5488</v>
      </c>
    </row>
    <row r="2805" spans="4:21">
      <c r="D2805" s="45" t="str">
        <f>IF(AND(行业估值!$B$39=$G2805,COUNTIF($G$2:$G$2552,$G2805)&gt;=1),COUNTIF($G$2:G2805,$G2805),"")</f>
        <v/>
      </c>
      <c r="E2805" s="65" t="str">
        <f t="shared" si="221"/>
        <v>600740.SH</v>
      </c>
      <c r="F2805" s="65" t="str">
        <f t="shared" si="222"/>
        <v>山西焦化</v>
      </c>
      <c r="G2805" s="34" t="str">
        <f>IF(E2805="","",IF(行业估值!$C$5="申万行业",[1]!EM_S_INFO_INDUSTRY_SW2014(E2805,"1"),IF(行业估值!$C$5="证监会行业",[1]!EM_S_INFO_INDUSTRY_CSRC1(E2805,"1"),[1]!EM_S_INFO_INDUSTRY_EM2016(E2805,"1"))))</f>
        <v>化石能源</v>
      </c>
      <c r="H2805" s="34" t="str">
        <f>IF(E2805="","",IF($H$1="上证50",[1]!EM_S_INFO_COMPINDEX(E2805,"000016"),"")&amp;IF($H$1="上证180",[1]!EM_S_INFO_COMPINDEX(E2805,"000010"),"")&amp;IF($H$1="沪深300",[1]!EM_S_INFO_COMPINDEX(E2805,"000300"),"")&amp;IF(AND($H$1="上证A股",RIGHT(E2805,2)="SH"),"是","")&amp;IF(AND($H$1="深证A股",RIGHT(E2805,2)="SZ"),"是","")&amp;IF(AND($H$1="创业板",LEFT(E2805,1)-3=0),"是","")&amp;IF(AND($H$1="全部A股",E2805&lt;&gt;0),"是","")&amp;IF(AND($H$1="中小板",LEFT(E2805,3)="002"),"是",""))</f>
        <v>是</v>
      </c>
      <c r="I2805" s="46">
        <f ca="1">IF(E2805="","",IF(OR([1]!EM_S_VAL_MV(E2805,deadline)="",[1]!EM_S_VAL_MV(E2805,deadline)="--",[1]!EM_S_VAL_MV(E2805,deadline)="null"),0,[1]!EM_S_VAL_MV(E2805,deadline)/100000000))</f>
        <v>106.426571004</v>
      </c>
      <c r="J2805" s="46">
        <f ca="1">IF(E2805="","",IF(RIGHT(LEFT($J$1,6),3)="TTM",[1]!EM_S_FA_PROFIT_TTM(E2805,LEFT(RIGHT($J$1,11),10),1)/100000000,[1]!EM_S_STM07_IS(E2805,61,LEFT(RIGHT($J$1,5),4)&amp;"-12-31",1)/100000000))</f>
        <v>10.816903357000001</v>
      </c>
      <c r="K2805" s="36">
        <f t="shared" ca="1" si="223"/>
        <v>9.8389129949217491</v>
      </c>
      <c r="L2805" s="46">
        <f ca="1">IF(E2805="","",IF(ISERROR(IF(行业估值!$E$7="最新年报",[1]!EM_S_STM07_BS(E2805,140,LEFT(RIGHT($L$1,5),4)&amp;"-12-31",1)/100000000,[1]!EM_S_STM07_BS(E2805,140,LEFT(RIGHT($L$1,11),10),1)/100000000)),0,IF(行业估值!$E$7="最新年报",[1]!EM_S_STM07_BS(E2805,140,LEFT(RIGHT($L$1,5),4)&amp;"-12-31",1)/100000000,[1]!EM_S_STM07_BS(E2805,140,LEFT(RIGHT($L$1,11),10),1)/100000000)))</f>
        <v>105.70688280680001</v>
      </c>
      <c r="M2805" s="36">
        <f t="shared" ca="1" si="224"/>
        <v>1.0068083380957829</v>
      </c>
      <c r="N2805" s="37">
        <f ca="1">IF(E2805="","",IF(ISERROR([1]!EM_S_EST_NETPROFIT(E2805,行业估值!$E$6,deadline)/100000000),"-",[1]!EM_S_EST_NETPROFIT(E2805,行业估值!$E$6,deadline)/100000000))</f>
        <v>13.571666666666665</v>
      </c>
      <c r="O2805" s="36">
        <f t="shared" ca="1" si="225"/>
        <v>7.8418202876581118</v>
      </c>
      <c r="T2805" s="64" t="s">
        <v>5489</v>
      </c>
      <c r="U2805" s="64" t="s">
        <v>5490</v>
      </c>
    </row>
    <row r="2806" spans="4:21">
      <c r="D2806" s="45" t="str">
        <f>IF(AND(行业估值!$B$39=$G2806,COUNTIF($G$2:$G$2552,$G2806)&gt;=1),COUNTIF($G$2:G2806,$G2806),"")</f>
        <v/>
      </c>
      <c r="E2806" s="65" t="str">
        <f t="shared" si="221"/>
        <v>600741.SH</v>
      </c>
      <c r="F2806" s="65" t="str">
        <f t="shared" si="222"/>
        <v>华域汽车</v>
      </c>
      <c r="G2806" s="34" t="str">
        <f>IF(E2806="","",IF(行业估值!$C$5="申万行业",[1]!EM_S_INFO_INDUSTRY_SW2014(E2806,"1"),IF(行业估值!$C$5="证监会行业",[1]!EM_S_INFO_INDUSTRY_CSRC1(E2806,"1"),[1]!EM_S_INFO_INDUSTRY_EM2016(E2806,"1"))))</f>
        <v>交运设备</v>
      </c>
      <c r="H2806" s="34" t="str">
        <f>IF(E2806="","",IF($H$1="上证50",[1]!EM_S_INFO_COMPINDEX(E2806,"000016"),"")&amp;IF($H$1="上证180",[1]!EM_S_INFO_COMPINDEX(E2806,"000010"),"")&amp;IF($H$1="沪深300",[1]!EM_S_INFO_COMPINDEX(E2806,"000300"),"")&amp;IF(AND($H$1="上证A股",RIGHT(E2806,2)="SH"),"是","")&amp;IF(AND($H$1="深证A股",RIGHT(E2806,2)="SZ"),"是","")&amp;IF(AND($H$1="创业板",LEFT(E2806,1)-3=0),"是","")&amp;IF(AND($H$1="全部A股",E2806&lt;&gt;0),"是","")&amp;IF(AND($H$1="中小板",LEFT(E2806,3)="002"),"是",""))</f>
        <v>是</v>
      </c>
      <c r="I2806" s="46">
        <f ca="1">IF(E2806="","",IF(OR([1]!EM_S_VAL_MV(E2806,deadline)="",[1]!EM_S_VAL_MV(E2806,deadline)="--",[1]!EM_S_VAL_MV(E2806,deadline)="null"),0,[1]!EM_S_VAL_MV(E2806,deadline)/100000000))</f>
        <v>838.6245797439999</v>
      </c>
      <c r="J2806" s="46">
        <f ca="1">IF(E2806="","",IF(RIGHT(LEFT($J$1,6),3)="TTM",[1]!EM_S_FA_PROFIT_TTM(E2806,LEFT(RIGHT($J$1,11),10),1)/100000000,[1]!EM_S_STM07_IS(E2806,61,LEFT(RIGHT($J$1,5),4)&amp;"-12-31",1)/100000000))</f>
        <v>85.422075070200009</v>
      </c>
      <c r="K2806" s="36">
        <f t="shared" ca="1" si="223"/>
        <v>9.8174222419066357</v>
      </c>
      <c r="L2806" s="46">
        <f ca="1">IF(E2806="","",IF(ISERROR(IF(行业估值!$E$7="最新年报",[1]!EM_S_STM07_BS(E2806,140,LEFT(RIGHT($L$1,5),4)&amp;"-12-31",1)/100000000,[1]!EM_S_STM07_BS(E2806,140,LEFT(RIGHT($L$1,11),10),1)/100000000)),0,IF(行业估值!$E$7="最新年报",[1]!EM_S_STM07_BS(E2806,140,LEFT(RIGHT($L$1,5),4)&amp;"-12-31",1)/100000000,[1]!EM_S_STM07_BS(E2806,140,LEFT(RIGHT($L$1,11),10),1)/100000000)))</f>
        <v>481.09929962440003</v>
      </c>
      <c r="M2806" s="36">
        <f t="shared" ca="1" si="224"/>
        <v>1.7431423832849562</v>
      </c>
      <c r="N2806" s="37">
        <f ca="1">IF(E2806="","",IF(ISERROR([1]!EM_S_EST_NETPROFIT(E2806,行业估值!$E$6,deadline)/100000000),"-",[1]!EM_S_EST_NETPROFIT(E2806,行业估值!$E$6,deadline)/100000000))</f>
        <v>68.706493199999997</v>
      </c>
      <c r="O2806" s="36">
        <f t="shared" ca="1" si="225"/>
        <v>12.205899918408292</v>
      </c>
      <c r="T2806" s="64" t="s">
        <v>5491</v>
      </c>
      <c r="U2806" s="64" t="s">
        <v>5492</v>
      </c>
    </row>
    <row r="2807" spans="4:21">
      <c r="D2807" s="45" t="str">
        <f>IF(AND(行业估值!$B$39=$G2807,COUNTIF($G$2:$G$2552,$G2807)&gt;=1),COUNTIF($G$2:G2807,$G2807),"")</f>
        <v/>
      </c>
      <c r="E2807" s="65" t="str">
        <f t="shared" si="221"/>
        <v>600742.SH</v>
      </c>
      <c r="F2807" s="65" t="str">
        <f t="shared" si="222"/>
        <v>一汽富维</v>
      </c>
      <c r="G2807" s="34" t="str">
        <f>IF(E2807="","",IF(行业估值!$C$5="申万行业",[1]!EM_S_INFO_INDUSTRY_SW2014(E2807,"1"),IF(行业估值!$C$5="证监会行业",[1]!EM_S_INFO_INDUSTRY_CSRC1(E2807,"1"),[1]!EM_S_INFO_INDUSTRY_EM2016(E2807,"1"))))</f>
        <v>交运设备</v>
      </c>
      <c r="H2807" s="34" t="str">
        <f>IF(E2807="","",IF($H$1="上证50",[1]!EM_S_INFO_COMPINDEX(E2807,"000016"),"")&amp;IF($H$1="上证180",[1]!EM_S_INFO_COMPINDEX(E2807,"000010"),"")&amp;IF($H$1="沪深300",[1]!EM_S_INFO_COMPINDEX(E2807,"000300"),"")&amp;IF(AND($H$1="上证A股",RIGHT(E2807,2)="SH"),"是","")&amp;IF(AND($H$1="深证A股",RIGHT(E2807,2)="SZ"),"是","")&amp;IF(AND($H$1="创业板",LEFT(E2807,1)-3=0),"是","")&amp;IF(AND($H$1="全部A股",E2807&lt;&gt;0),"是","")&amp;IF(AND($H$1="中小板",LEFT(E2807,3)="002"),"是",""))</f>
        <v>是</v>
      </c>
      <c r="I2807" s="46">
        <f ca="1">IF(E2807="","",IF(OR([1]!EM_S_VAL_MV(E2807,deadline)="",[1]!EM_S_VAL_MV(E2807,deadline)="--",[1]!EM_S_VAL_MV(E2807,deadline)="null"),0,[1]!EM_S_VAL_MV(E2807,deadline)/100000000))</f>
        <v>59.700364416000006</v>
      </c>
      <c r="J2807" s="46">
        <f ca="1">IF(E2807="","",IF(RIGHT(LEFT($J$1,6),3)="TTM",[1]!EM_S_FA_PROFIT_TTM(E2807,LEFT(RIGHT($J$1,11),10),1)/100000000,[1]!EM_S_STM07_IS(E2807,61,LEFT(RIGHT($J$1,5),4)&amp;"-12-31",1)/100000000))</f>
        <v>5.8064992290999999</v>
      </c>
      <c r="K2807" s="36">
        <f t="shared" ca="1" si="223"/>
        <v>10.281645111878106</v>
      </c>
      <c r="L2807" s="46">
        <f ca="1">IF(E2807="","",IF(ISERROR(IF(行业估值!$E$7="最新年报",[1]!EM_S_STM07_BS(E2807,140,LEFT(RIGHT($L$1,5),4)&amp;"-12-31",1)/100000000,[1]!EM_S_STM07_BS(E2807,140,LEFT(RIGHT($L$1,11),10),1)/100000000)),0,IF(行业估值!$E$7="最新年报",[1]!EM_S_STM07_BS(E2807,140,LEFT(RIGHT($L$1,5),4)&amp;"-12-31",1)/100000000,[1]!EM_S_STM07_BS(E2807,140,LEFT(RIGHT($L$1,11),10),1)/100000000)))</f>
        <v>49.125470156300004</v>
      </c>
      <c r="M2807" s="36">
        <f t="shared" ca="1" si="224"/>
        <v>1.2152629628999865</v>
      </c>
      <c r="N2807" s="37">
        <f ca="1">IF(E2807="","",IF(ISERROR([1]!EM_S_EST_NETPROFIT(E2807,行业估值!$E$6,deadline)/100000000),"-",[1]!EM_S_EST_NETPROFIT(E2807,行业估值!$E$6,deadline)/100000000))</f>
        <v>5.3979333333333326</v>
      </c>
      <c r="O2807" s="36">
        <f t="shared" ca="1" si="225"/>
        <v>11.059855824327832</v>
      </c>
      <c r="T2807" s="64" t="s">
        <v>5493</v>
      </c>
      <c r="U2807" s="64" t="s">
        <v>5494</v>
      </c>
    </row>
    <row r="2808" spans="4:21">
      <c r="D2808" s="45" t="str">
        <f>IF(AND(行业估值!$B$39=$G2808,COUNTIF($G$2:$G$2552,$G2808)&gt;=1),COUNTIF($G$2:G2808,$G2808),"")</f>
        <v/>
      </c>
      <c r="E2808" s="65" t="str">
        <f t="shared" si="221"/>
        <v>600743.SH</v>
      </c>
      <c r="F2808" s="65" t="str">
        <f t="shared" si="222"/>
        <v>华远地产</v>
      </c>
      <c r="G2808" s="34" t="str">
        <f>IF(E2808="","",IF(行业估值!$C$5="申万行业",[1]!EM_S_INFO_INDUSTRY_SW2014(E2808,"1"),IF(行业估值!$C$5="证监会行业",[1]!EM_S_INFO_INDUSTRY_CSRC1(E2808,"1"),[1]!EM_S_INFO_INDUSTRY_EM2016(E2808,"1"))))</f>
        <v>房地产</v>
      </c>
      <c r="H2808" s="34" t="str">
        <f>IF(E2808="","",IF($H$1="上证50",[1]!EM_S_INFO_COMPINDEX(E2808,"000016"),"")&amp;IF($H$1="上证180",[1]!EM_S_INFO_COMPINDEX(E2808,"000010"),"")&amp;IF($H$1="沪深300",[1]!EM_S_INFO_COMPINDEX(E2808,"000300"),"")&amp;IF(AND($H$1="上证A股",RIGHT(E2808,2)="SH"),"是","")&amp;IF(AND($H$1="深证A股",RIGHT(E2808,2)="SZ"),"是","")&amp;IF(AND($H$1="创业板",LEFT(E2808,1)-3=0),"是","")&amp;IF(AND($H$1="全部A股",E2808&lt;&gt;0),"是","")&amp;IF(AND($H$1="中小板",LEFT(E2808,3)="002"),"是",""))</f>
        <v>是</v>
      </c>
      <c r="I2808" s="46">
        <f ca="1">IF(E2808="","",IF(OR([1]!EM_S_VAL_MV(E2808,deadline)="",[1]!EM_S_VAL_MV(E2808,deadline)="--",[1]!EM_S_VAL_MV(E2808,deadline)="null"),0,[1]!EM_S_VAL_MV(E2808,deadline)/100000000))</f>
        <v>55.133370538999998</v>
      </c>
      <c r="J2808" s="46">
        <f ca="1">IF(E2808="","",IF(RIGHT(LEFT($J$1,6),3)="TTM",[1]!EM_S_FA_PROFIT_TTM(E2808,LEFT(RIGHT($J$1,11),10),1)/100000000,[1]!EM_S_STM07_IS(E2808,61,LEFT(RIGHT($J$1,5),4)&amp;"-12-31",1)/100000000))</f>
        <v>6.8400666964000001</v>
      </c>
      <c r="K2808" s="36">
        <f t="shared" ca="1" si="223"/>
        <v>8.0603556933176215</v>
      </c>
      <c r="L2808" s="46">
        <f ca="1">IF(E2808="","",IF(ISERROR(IF(行业估值!$E$7="最新年报",[1]!EM_S_STM07_BS(E2808,140,LEFT(RIGHT($L$1,5),4)&amp;"-12-31",1)/100000000,[1]!EM_S_STM07_BS(E2808,140,LEFT(RIGHT($L$1,11),10),1)/100000000)),0,IF(行业估值!$E$7="最新年报",[1]!EM_S_STM07_BS(E2808,140,LEFT(RIGHT($L$1,5),4)&amp;"-12-31",1)/100000000,[1]!EM_S_STM07_BS(E2808,140,LEFT(RIGHT($L$1,11),10),1)/100000000)))</f>
        <v>78.542718792499997</v>
      </c>
      <c r="M2808" s="36">
        <f t="shared" ca="1" si="224"/>
        <v>0.70195393521652139</v>
      </c>
      <c r="N2808" s="37">
        <f ca="1">IF(E2808="","",IF(ISERROR([1]!EM_S_EST_NETPROFIT(E2808,行业估值!$E$6,deadline)/100000000),"-",[1]!EM_S_EST_NETPROFIT(E2808,行业估值!$E$6,deadline)/100000000))</f>
        <v>8</v>
      </c>
      <c r="O2808" s="36">
        <f t="shared" ca="1" si="225"/>
        <v>6.8916713173749997</v>
      </c>
      <c r="T2808" s="64" t="s">
        <v>5495</v>
      </c>
      <c r="U2808" s="64" t="s">
        <v>5496</v>
      </c>
    </row>
    <row r="2809" spans="4:21">
      <c r="D2809" s="45" t="str">
        <f>IF(AND(行业估值!$B$39=$G2809,COUNTIF($G$2:$G$2552,$G2809)&gt;=1),COUNTIF($G$2:G2809,$G2809),"")</f>
        <v/>
      </c>
      <c r="E2809" s="65" t="str">
        <f t="shared" si="221"/>
        <v>600744.SH</v>
      </c>
      <c r="F2809" s="65" t="str">
        <f t="shared" si="222"/>
        <v>华银电力</v>
      </c>
      <c r="G2809" s="34" t="str">
        <f>IF(E2809="","",IF(行业估值!$C$5="申万行业",[1]!EM_S_INFO_INDUSTRY_SW2014(E2809,"1"),IF(行业估值!$C$5="证监会行业",[1]!EM_S_INFO_INDUSTRY_CSRC1(E2809,"1"),[1]!EM_S_INFO_INDUSTRY_EM2016(E2809,"1"))))</f>
        <v>公用事业</v>
      </c>
      <c r="H2809" s="34" t="str">
        <f>IF(E2809="","",IF($H$1="上证50",[1]!EM_S_INFO_COMPINDEX(E2809,"000016"),"")&amp;IF($H$1="上证180",[1]!EM_S_INFO_COMPINDEX(E2809,"000010"),"")&amp;IF($H$1="沪深300",[1]!EM_S_INFO_COMPINDEX(E2809,"000300"),"")&amp;IF(AND($H$1="上证A股",RIGHT(E2809,2)="SH"),"是","")&amp;IF(AND($H$1="深证A股",RIGHT(E2809,2)="SZ"),"是","")&amp;IF(AND($H$1="创业板",LEFT(E2809,1)-3=0),"是","")&amp;IF(AND($H$1="全部A股",E2809&lt;&gt;0),"是","")&amp;IF(AND($H$1="中小板",LEFT(E2809,3)="002"),"是",""))</f>
        <v>是</v>
      </c>
      <c r="I2809" s="46">
        <f ca="1">IF(E2809="","",IF(OR([1]!EM_S_VAL_MV(E2809,deadline)="",[1]!EM_S_VAL_MV(E2809,deadline)="--",[1]!EM_S_VAL_MV(E2809,deadline)="null"),0,[1]!EM_S_VAL_MV(E2809,deadline)/100000000))</f>
        <v>44.884331704799997</v>
      </c>
      <c r="J2809" s="46">
        <f ca="1">IF(E2809="","",IF(RIGHT(LEFT($J$1,6),3)="TTM",[1]!EM_S_FA_PROFIT_TTM(E2809,LEFT(RIGHT($J$1,11),10),1)/100000000,[1]!EM_S_STM07_IS(E2809,61,LEFT(RIGHT($J$1,5),4)&amp;"-12-31",1)/100000000))</f>
        <v>-0.34767665860000002</v>
      </c>
      <c r="K2809" s="36">
        <f t="shared" ca="1" si="223"/>
        <v>-129.09791495792982</v>
      </c>
      <c r="L2809" s="46">
        <f ca="1">IF(E2809="","",IF(ISERROR(IF(行业估值!$E$7="最新年报",[1]!EM_S_STM07_BS(E2809,140,LEFT(RIGHT($L$1,5),4)&amp;"-12-31",1)/100000000,[1]!EM_S_STM07_BS(E2809,140,LEFT(RIGHT($L$1,11),10),1)/100000000)),0,IF(行业估值!$E$7="最新年报",[1]!EM_S_STM07_BS(E2809,140,LEFT(RIGHT($L$1,5),4)&amp;"-12-31",1)/100000000,[1]!EM_S_STM07_BS(E2809,140,LEFT(RIGHT($L$1,11),10),1)/100000000)))</f>
        <v>29.578749066599997</v>
      </c>
      <c r="M2809" s="36">
        <f t="shared" ca="1" si="224"/>
        <v>1.5174519924334089</v>
      </c>
      <c r="N2809" s="37" t="str">
        <f ca="1">IF(E2809="","",IF(ISERROR([1]!EM_S_EST_NETPROFIT(E2809,行业估值!$E$6,deadline)/100000000),"-",[1]!EM_S_EST_NETPROFIT(E2809,行业估值!$E$6,deadline)/100000000))</f>
        <v>-</v>
      </c>
      <c r="O2809" s="36" t="str">
        <f t="shared" ca="1" si="225"/>
        <v>-</v>
      </c>
      <c r="T2809" s="64" t="s">
        <v>5497</v>
      </c>
      <c r="U2809" s="64" t="s">
        <v>5498</v>
      </c>
    </row>
    <row r="2810" spans="4:21">
      <c r="D2810" s="45" t="str">
        <f>IF(AND(行业估值!$B$39=$G2810,COUNTIF($G$2:$G$2552,$G2810)&gt;=1),COUNTIF($G$2:G2810,$G2810),"")</f>
        <v/>
      </c>
      <c r="E2810" s="65" t="str">
        <f t="shared" si="221"/>
        <v>600745.SH</v>
      </c>
      <c r="F2810" s="65" t="str">
        <f t="shared" si="222"/>
        <v>闻泰科技</v>
      </c>
      <c r="G2810" s="34" t="str">
        <f>IF(E2810="","",IF(行业估值!$C$5="申万行业",[1]!EM_S_INFO_INDUSTRY_SW2014(E2810,"1"),IF(行业估值!$C$5="证监会行业",[1]!EM_S_INFO_INDUSTRY_CSRC1(E2810,"1"),[1]!EM_S_INFO_INDUSTRY_EM2016(E2810,"1"))))</f>
        <v>电子设备</v>
      </c>
      <c r="H2810" s="34" t="str">
        <f>IF(E2810="","",IF($H$1="上证50",[1]!EM_S_INFO_COMPINDEX(E2810,"000016"),"")&amp;IF($H$1="上证180",[1]!EM_S_INFO_COMPINDEX(E2810,"000010"),"")&amp;IF($H$1="沪深300",[1]!EM_S_INFO_COMPINDEX(E2810,"000300"),"")&amp;IF(AND($H$1="上证A股",RIGHT(E2810,2)="SH"),"是","")&amp;IF(AND($H$1="深证A股",RIGHT(E2810,2)="SZ"),"是","")&amp;IF(AND($H$1="创业板",LEFT(E2810,1)-3=0),"是","")&amp;IF(AND($H$1="全部A股",E2810&lt;&gt;0),"是","")&amp;IF(AND($H$1="中小板",LEFT(E2810,3)="002"),"是",""))</f>
        <v>是</v>
      </c>
      <c r="I2810" s="46">
        <f ca="1">IF(E2810="","",IF(OR([1]!EM_S_VAL_MV(E2810,deadline)="",[1]!EM_S_VAL_MV(E2810,deadline)="--",[1]!EM_S_VAL_MV(E2810,deadline)="null"),0,[1]!EM_S_VAL_MV(E2810,deadline)/100000000))</f>
        <v>1006.3249657919999</v>
      </c>
      <c r="J2810" s="46">
        <f ca="1">IF(E2810="","",IF(RIGHT(LEFT($J$1,6),3)="TTM",[1]!EM_S_FA_PROFIT_TTM(E2810,LEFT(RIGHT($J$1,11),10),1)/100000000,[1]!EM_S_STM07_IS(E2810,61,LEFT(RIGHT($J$1,5),4)&amp;"-12-31",1)/100000000))</f>
        <v>7.5108485135</v>
      </c>
      <c r="K2810" s="36">
        <f t="shared" ca="1" si="223"/>
        <v>133.98286012335774</v>
      </c>
      <c r="L2810" s="46">
        <f ca="1">IF(E2810="","",IF(ISERROR(IF(行业估值!$E$7="最新年报",[1]!EM_S_STM07_BS(E2810,140,LEFT(RIGHT($L$1,5),4)&amp;"-12-31",1)/100000000,[1]!EM_S_STM07_BS(E2810,140,LEFT(RIGHT($L$1,11),10),1)/100000000)),0,IF(行业估值!$E$7="最新年报",[1]!EM_S_STM07_BS(E2810,140,LEFT(RIGHT($L$1,5),4)&amp;"-12-31",1)/100000000,[1]!EM_S_STM07_BS(E2810,140,LEFT(RIGHT($L$1,11),10),1)/100000000)))</f>
        <v>41.118211525300005</v>
      </c>
      <c r="M2810" s="36">
        <f t="shared" ca="1" si="224"/>
        <v>24.473947880072775</v>
      </c>
      <c r="N2810" s="37">
        <f ca="1">IF(E2810="","",IF(ISERROR([1]!EM_S_EST_NETPROFIT(E2810,行业估值!$E$6,deadline)/100000000),"-",[1]!EM_S_EST_NETPROFIT(E2810,行业估值!$E$6,deadline)/100000000))</f>
        <v>8.6839466666666656</v>
      </c>
      <c r="O2810" s="36">
        <f t="shared" ca="1" si="225"/>
        <v>115.88336552719501</v>
      </c>
      <c r="T2810" s="64" t="s">
        <v>5499</v>
      </c>
      <c r="U2810" s="64" t="s">
        <v>5500</v>
      </c>
    </row>
    <row r="2811" spans="4:21">
      <c r="D2811" s="45" t="str">
        <f>IF(AND(行业估值!$B$39=$G2811,COUNTIF($G$2:$G$2552,$G2811)&gt;=1),COUNTIF($G$2:G2811,$G2811),"")</f>
        <v/>
      </c>
      <c r="E2811" s="65" t="str">
        <f t="shared" si="221"/>
        <v>600746.SH</v>
      </c>
      <c r="F2811" s="65" t="str">
        <f t="shared" si="222"/>
        <v>江苏索普</v>
      </c>
      <c r="G2811" s="34" t="str">
        <f>IF(E2811="","",IF(行业估值!$C$5="申万行业",[1]!EM_S_INFO_INDUSTRY_SW2014(E2811,"1"),IF(行业估值!$C$5="证监会行业",[1]!EM_S_INFO_INDUSTRY_CSRC1(E2811,"1"),[1]!EM_S_INFO_INDUSTRY_EM2016(E2811,"1"))))</f>
        <v>基础化工</v>
      </c>
      <c r="H2811" s="34" t="str">
        <f>IF(E2811="","",IF($H$1="上证50",[1]!EM_S_INFO_COMPINDEX(E2811,"000016"),"")&amp;IF($H$1="上证180",[1]!EM_S_INFO_COMPINDEX(E2811,"000010"),"")&amp;IF($H$1="沪深300",[1]!EM_S_INFO_COMPINDEX(E2811,"000300"),"")&amp;IF(AND($H$1="上证A股",RIGHT(E2811,2)="SH"),"是","")&amp;IF(AND($H$1="深证A股",RIGHT(E2811,2)="SZ"),"是","")&amp;IF(AND($H$1="创业板",LEFT(E2811,1)-3=0),"是","")&amp;IF(AND($H$1="全部A股",E2811&lt;&gt;0),"是","")&amp;IF(AND($H$1="中小板",LEFT(E2811,3)="002"),"是",""))</f>
        <v>是</v>
      </c>
      <c r="I2811" s="46">
        <f ca="1">IF(E2811="","",IF(OR([1]!EM_S_VAL_MV(E2811,deadline)="",[1]!EM_S_VAL_MV(E2811,deadline)="--",[1]!EM_S_VAL_MV(E2811,deadline)="null"),0,[1]!EM_S_VAL_MV(E2811,deadline)/100000000))</f>
        <v>20.6221637196</v>
      </c>
      <c r="J2811" s="46">
        <f ca="1">IF(E2811="","",IF(RIGHT(LEFT($J$1,6),3)="TTM",[1]!EM_S_FA_PROFIT_TTM(E2811,LEFT(RIGHT($J$1,11),10),1)/100000000,[1]!EM_S_STM07_IS(E2811,61,LEFT(RIGHT($J$1,5),4)&amp;"-12-31",1)/100000000))</f>
        <v>-2.1808575600000001E-2</v>
      </c>
      <c r="K2811" s="36">
        <f t="shared" ca="1" si="223"/>
        <v>-945.59883679885991</v>
      </c>
      <c r="L2811" s="46">
        <f ca="1">IF(E2811="","",IF(ISERROR(IF(行业估值!$E$7="最新年报",[1]!EM_S_STM07_BS(E2811,140,LEFT(RIGHT($L$1,5),4)&amp;"-12-31",1)/100000000,[1]!EM_S_STM07_BS(E2811,140,LEFT(RIGHT($L$1,11),10),1)/100000000)),0,IF(行业估值!$E$7="最新年报",[1]!EM_S_STM07_BS(E2811,140,LEFT(RIGHT($L$1,5),4)&amp;"-12-31",1)/100000000,[1]!EM_S_STM07_BS(E2811,140,LEFT(RIGHT($L$1,11),10),1)/100000000)))</f>
        <v>5.0211391157999996</v>
      </c>
      <c r="M2811" s="36">
        <f t="shared" ca="1" si="224"/>
        <v>4.1070687833978381</v>
      </c>
      <c r="N2811" s="37">
        <f ca="1">IF(E2811="","",IF(ISERROR([1]!EM_S_EST_NETPROFIT(E2811,行业估值!$E$6,deadline)/100000000),"-",[1]!EM_S_EST_NETPROFIT(E2811,行业估值!$E$6,deadline)/100000000))</f>
        <v>6.3321500000000004</v>
      </c>
      <c r="O2811" s="36">
        <f t="shared" ca="1" si="225"/>
        <v>3.2567396097060239</v>
      </c>
      <c r="T2811" s="64" t="s">
        <v>5501</v>
      </c>
      <c r="U2811" s="64" t="s">
        <v>5502</v>
      </c>
    </row>
    <row r="2812" spans="4:21">
      <c r="D2812" s="45" t="str">
        <f>IF(AND(行业估值!$B$39=$G2812,COUNTIF($G$2:$G$2552,$G2812)&gt;=1),COUNTIF($G$2:G2812,$G2812),"")</f>
        <v/>
      </c>
      <c r="E2812" s="65" t="str">
        <f t="shared" si="221"/>
        <v>600747.SH</v>
      </c>
      <c r="F2812" s="65" t="str">
        <f t="shared" si="222"/>
        <v>退市大控</v>
      </c>
      <c r="G2812" s="34" t="str">
        <f>IF(E2812="","",IF(行业估值!$C$5="申万行业",[1]!EM_S_INFO_INDUSTRY_SW2014(E2812,"1"),IF(行业估值!$C$5="证监会行业",[1]!EM_S_INFO_INDUSTRY_CSRC1(E2812,"1"),[1]!EM_S_INFO_INDUSTRY_EM2016(E2812,"1"))))</f>
        <v>基础化工</v>
      </c>
      <c r="H2812" s="34" t="str">
        <f>IF(E2812="","",IF($H$1="上证50",[1]!EM_S_INFO_COMPINDEX(E2812,"000016"),"")&amp;IF($H$1="上证180",[1]!EM_S_INFO_COMPINDEX(E2812,"000010"),"")&amp;IF($H$1="沪深300",[1]!EM_S_INFO_COMPINDEX(E2812,"000300"),"")&amp;IF(AND($H$1="上证A股",RIGHT(E2812,2)="SH"),"是","")&amp;IF(AND($H$1="深证A股",RIGHT(E2812,2)="SZ"),"是","")&amp;IF(AND($H$1="创业板",LEFT(E2812,1)-3=0),"是","")&amp;IF(AND($H$1="全部A股",E2812&lt;&gt;0),"是","")&amp;IF(AND($H$1="中小板",LEFT(E2812,3)="002"),"是",""))</f>
        <v>是</v>
      </c>
      <c r="I2812" s="46">
        <f ca="1">IF(E2812="","",IF(OR([1]!EM_S_VAL_MV(E2812,deadline)="",[1]!EM_S_VAL_MV(E2812,deadline)="--",[1]!EM_S_VAL_MV(E2812,deadline)="null"),0,[1]!EM_S_VAL_MV(E2812,deadline)/100000000))</f>
        <v>4.2465523570999997</v>
      </c>
      <c r="J2812" s="46">
        <f ca="1">IF(E2812="","",IF(RIGHT(LEFT($J$1,6),3)="TTM",[1]!EM_S_FA_PROFIT_TTM(E2812,LEFT(RIGHT($J$1,11),10),1)/100000000,[1]!EM_S_STM07_IS(E2812,61,LEFT(RIGHT($J$1,5),4)&amp;"-12-31",1)/100000000))</f>
        <v>-15.735177941300002</v>
      </c>
      <c r="K2812" s="36">
        <f t="shared" ca="1" si="223"/>
        <v>-0.26987634794736615</v>
      </c>
      <c r="L2812" s="46">
        <f ca="1">IF(E2812="","",IF(ISERROR(IF(行业估值!$E$7="最新年报",[1]!EM_S_STM07_BS(E2812,140,LEFT(RIGHT($L$1,5),4)&amp;"-12-31",1)/100000000,[1]!EM_S_STM07_BS(E2812,140,LEFT(RIGHT($L$1,11),10),1)/100000000)),0,IF(行业估值!$E$7="最新年报",[1]!EM_S_STM07_BS(E2812,140,LEFT(RIGHT($L$1,5),4)&amp;"-12-31",1)/100000000,[1]!EM_S_STM07_BS(E2812,140,LEFT(RIGHT($L$1,11),10),1)/100000000)))</f>
        <v>4.1699193544000002</v>
      </c>
      <c r="M2812" s="36">
        <f t="shared" ca="1" si="224"/>
        <v>1.0183775742854926</v>
      </c>
      <c r="N2812" s="37" t="str">
        <f ca="1">IF(E2812="","",IF(ISERROR([1]!EM_S_EST_NETPROFIT(E2812,行业估值!$E$6,deadline)/100000000),"-",[1]!EM_S_EST_NETPROFIT(E2812,行业估值!$E$6,deadline)/100000000))</f>
        <v>-</v>
      </c>
      <c r="O2812" s="36" t="str">
        <f t="shared" ca="1" si="225"/>
        <v>-</v>
      </c>
      <c r="T2812" s="64" t="s">
        <v>7394</v>
      </c>
      <c r="U2812" s="64" t="s">
        <v>5503</v>
      </c>
    </row>
    <row r="2813" spans="4:21">
      <c r="D2813" s="45" t="str">
        <f>IF(AND(行业估值!$B$39=$G2813,COUNTIF($G$2:$G$2552,$G2813)&gt;=1),COUNTIF($G$2:G2813,$G2813),"")</f>
        <v/>
      </c>
      <c r="E2813" s="65" t="str">
        <f t="shared" si="221"/>
        <v>600748.SH</v>
      </c>
      <c r="F2813" s="65" t="str">
        <f t="shared" si="222"/>
        <v>上实发展</v>
      </c>
      <c r="G2813" s="34" t="str">
        <f>IF(E2813="","",IF(行业估值!$C$5="申万行业",[1]!EM_S_INFO_INDUSTRY_SW2014(E2813,"1"),IF(行业估值!$C$5="证监会行业",[1]!EM_S_INFO_INDUSTRY_CSRC1(E2813,"1"),[1]!EM_S_INFO_INDUSTRY_EM2016(E2813,"1"))))</f>
        <v>房地产</v>
      </c>
      <c r="H2813" s="34" t="str">
        <f>IF(E2813="","",IF($H$1="上证50",[1]!EM_S_INFO_COMPINDEX(E2813,"000016"),"")&amp;IF($H$1="上证180",[1]!EM_S_INFO_COMPINDEX(E2813,"000010"),"")&amp;IF($H$1="沪深300",[1]!EM_S_INFO_COMPINDEX(E2813,"000300"),"")&amp;IF(AND($H$1="上证A股",RIGHT(E2813,2)="SH"),"是","")&amp;IF(AND($H$1="深证A股",RIGHT(E2813,2)="SZ"),"是","")&amp;IF(AND($H$1="创业板",LEFT(E2813,1)-3=0),"是","")&amp;IF(AND($H$1="全部A股",E2813&lt;&gt;0),"是","")&amp;IF(AND($H$1="中小板",LEFT(E2813,3)="002"),"是",""))</f>
        <v>是</v>
      </c>
      <c r="I2813" s="46">
        <f ca="1">IF(E2813="","",IF(OR([1]!EM_S_VAL_MV(E2813,deadline)="",[1]!EM_S_VAL_MV(E2813,deadline)="--",[1]!EM_S_VAL_MV(E2813,deadline)="null"),0,[1]!EM_S_VAL_MV(E2813,deadline)/100000000))</f>
        <v>108.09138547120001</v>
      </c>
      <c r="J2813" s="46">
        <f ca="1">IF(E2813="","",IF(RIGHT(LEFT($J$1,6),3)="TTM",[1]!EM_S_FA_PROFIT_TTM(E2813,LEFT(RIGHT($J$1,11),10),1)/100000000,[1]!EM_S_STM07_IS(E2813,61,LEFT(RIGHT($J$1,5),4)&amp;"-12-31",1)/100000000))</f>
        <v>10.0482461682</v>
      </c>
      <c r="K2813" s="36">
        <f t="shared" ca="1" si="223"/>
        <v>10.757238990947515</v>
      </c>
      <c r="L2813" s="46">
        <f ca="1">IF(E2813="","",IF(ISERROR(IF(行业估值!$E$7="最新年报",[1]!EM_S_STM07_BS(E2813,140,LEFT(RIGHT($L$1,5),4)&amp;"-12-31",1)/100000000,[1]!EM_S_STM07_BS(E2813,140,LEFT(RIGHT($L$1,11),10),1)/100000000)),0,IF(行业估值!$E$7="最新年报",[1]!EM_S_STM07_BS(E2813,140,LEFT(RIGHT($L$1,5),4)&amp;"-12-31",1)/100000000,[1]!EM_S_STM07_BS(E2813,140,LEFT(RIGHT($L$1,11),10),1)/100000000)))</f>
        <v>103.6749325574</v>
      </c>
      <c r="M2813" s="36">
        <f t="shared" ca="1" si="224"/>
        <v>1.0425990430363177</v>
      </c>
      <c r="N2813" s="37">
        <f ca="1">IF(E2813="","",IF(ISERROR([1]!EM_S_EST_NETPROFIT(E2813,行业估值!$E$6,deadline)/100000000),"-",[1]!EM_S_EST_NETPROFIT(E2813,行业估值!$E$6,deadline)/100000000))</f>
        <v>11.9</v>
      </c>
      <c r="O2813" s="36">
        <f t="shared" ca="1" si="225"/>
        <v>9.0833097034621861</v>
      </c>
      <c r="T2813" s="64" t="s">
        <v>5504</v>
      </c>
      <c r="U2813" s="64" t="s">
        <v>5505</v>
      </c>
    </row>
    <row r="2814" spans="4:21">
      <c r="D2814" s="45" t="str">
        <f>IF(AND(行业估值!$B$39=$G2814,COUNTIF($G$2:$G$2552,$G2814)&gt;=1),COUNTIF($G$2:G2814,$G2814),"")</f>
        <v/>
      </c>
      <c r="E2814" s="65" t="str">
        <f t="shared" si="221"/>
        <v>600749.SH</v>
      </c>
      <c r="F2814" s="65" t="str">
        <f t="shared" si="222"/>
        <v>西藏旅游</v>
      </c>
      <c r="G2814" s="34" t="str">
        <f>IF(E2814="","",IF(行业估值!$C$5="申万行业",[1]!EM_S_INFO_INDUSTRY_SW2014(E2814,"1"),IF(行业估值!$C$5="证监会行业",[1]!EM_S_INFO_INDUSTRY_CSRC1(E2814,"1"),[1]!EM_S_INFO_INDUSTRY_EM2016(E2814,"1"))))</f>
        <v>休闲、生活及专业服务</v>
      </c>
      <c r="H2814" s="34" t="str">
        <f>IF(E2814="","",IF($H$1="上证50",[1]!EM_S_INFO_COMPINDEX(E2814,"000016"),"")&amp;IF($H$1="上证180",[1]!EM_S_INFO_COMPINDEX(E2814,"000010"),"")&amp;IF($H$1="沪深300",[1]!EM_S_INFO_COMPINDEX(E2814,"000300"),"")&amp;IF(AND($H$1="上证A股",RIGHT(E2814,2)="SH"),"是","")&amp;IF(AND($H$1="深证A股",RIGHT(E2814,2)="SZ"),"是","")&amp;IF(AND($H$1="创业板",LEFT(E2814,1)-3=0),"是","")&amp;IF(AND($H$1="全部A股",E2814&lt;&gt;0),"是","")&amp;IF(AND($H$1="中小板",LEFT(E2814,3)="002"),"是",""))</f>
        <v>是</v>
      </c>
      <c r="I2814" s="46">
        <f ca="1">IF(E2814="","",IF(OR([1]!EM_S_VAL_MV(E2814,deadline)="",[1]!EM_S_VAL_MV(E2814,deadline)="--",[1]!EM_S_VAL_MV(E2814,deadline)="null"),0,[1]!EM_S_VAL_MV(E2814,deadline)/100000000))</f>
        <v>20.540379288499999</v>
      </c>
      <c r="J2814" s="46">
        <f ca="1">IF(E2814="","",IF(RIGHT(LEFT($J$1,6),3)="TTM",[1]!EM_S_FA_PROFIT_TTM(E2814,LEFT(RIGHT($J$1,11),10),1)/100000000,[1]!EM_S_STM07_IS(E2814,61,LEFT(RIGHT($J$1,5),4)&amp;"-12-31",1)/100000000))</f>
        <v>0.25815249829999998</v>
      </c>
      <c r="K2814" s="36">
        <f t="shared" ca="1" si="223"/>
        <v>79.566842946566979</v>
      </c>
      <c r="L2814" s="46">
        <f ca="1">IF(E2814="","",IF(ISERROR(IF(行业估值!$E$7="最新年报",[1]!EM_S_STM07_BS(E2814,140,LEFT(RIGHT($L$1,5),4)&amp;"-12-31",1)/100000000,[1]!EM_S_STM07_BS(E2814,140,LEFT(RIGHT($L$1,11),10),1)/100000000)),0,IF(行业估值!$E$7="最新年报",[1]!EM_S_STM07_BS(E2814,140,LEFT(RIGHT($L$1,5),4)&amp;"-12-31",1)/100000000,[1]!EM_S_STM07_BS(E2814,140,LEFT(RIGHT($L$1,11),10),1)/100000000)))</f>
        <v>10.802753364600001</v>
      </c>
      <c r="M2814" s="36">
        <f t="shared" ca="1" si="224"/>
        <v>1.9014022254557468</v>
      </c>
      <c r="N2814" s="37" t="str">
        <f ca="1">IF(E2814="","",IF(ISERROR([1]!EM_S_EST_NETPROFIT(E2814,行业估值!$E$6,deadline)/100000000),"-",[1]!EM_S_EST_NETPROFIT(E2814,行业估值!$E$6,deadline)/100000000))</f>
        <v>-</v>
      </c>
      <c r="O2814" s="36" t="str">
        <f t="shared" ca="1" si="225"/>
        <v>-</v>
      </c>
      <c r="T2814" s="64" t="s">
        <v>7148</v>
      </c>
      <c r="U2814" s="64" t="s">
        <v>5506</v>
      </c>
    </row>
    <row r="2815" spans="4:21">
      <c r="D2815" s="45" t="str">
        <f>IF(AND(行业估值!$B$39=$G2815,COUNTIF($G$2:$G$2552,$G2815)&gt;=1),COUNTIF($G$2:G2815,$G2815),"")</f>
        <v/>
      </c>
      <c r="E2815" s="65" t="str">
        <f t="shared" si="221"/>
        <v>600750.SH</v>
      </c>
      <c r="F2815" s="65" t="str">
        <f t="shared" si="222"/>
        <v>江中药业</v>
      </c>
      <c r="G2815" s="34" t="str">
        <f>IF(E2815="","",IF(行业估值!$C$5="申万行业",[1]!EM_S_INFO_INDUSTRY_SW2014(E2815,"1"),IF(行业估值!$C$5="证监会行业",[1]!EM_S_INFO_INDUSTRY_CSRC1(E2815,"1"),[1]!EM_S_INFO_INDUSTRY_EM2016(E2815,"1"))))</f>
        <v>医药生物</v>
      </c>
      <c r="H2815" s="34" t="str">
        <f>IF(E2815="","",IF($H$1="上证50",[1]!EM_S_INFO_COMPINDEX(E2815,"000016"),"")&amp;IF($H$1="上证180",[1]!EM_S_INFO_COMPINDEX(E2815,"000010"),"")&amp;IF($H$1="沪深300",[1]!EM_S_INFO_COMPINDEX(E2815,"000300"),"")&amp;IF(AND($H$1="上证A股",RIGHT(E2815,2)="SH"),"是","")&amp;IF(AND($H$1="深证A股",RIGHT(E2815,2)="SZ"),"是","")&amp;IF(AND($H$1="创业板",LEFT(E2815,1)-3=0),"是","")&amp;IF(AND($H$1="全部A股",E2815&lt;&gt;0),"是","")&amp;IF(AND($H$1="中小板",LEFT(E2815,3)="002"),"是",""))</f>
        <v>是</v>
      </c>
      <c r="I2815" s="46">
        <f ca="1">IF(E2815="","",IF(OR([1]!EM_S_VAL_MV(E2815,deadline)="",[1]!EM_S_VAL_MV(E2815,deadline)="--",[1]!EM_S_VAL_MV(E2815,deadline)="null"),0,[1]!EM_S_VAL_MV(E2815,deadline)/100000000))</f>
        <v>63.945</v>
      </c>
      <c r="J2815" s="46">
        <f ca="1">IF(E2815="","",IF(RIGHT(LEFT($J$1,6),3)="TTM",[1]!EM_S_FA_PROFIT_TTM(E2815,LEFT(RIGHT($J$1,11),10),1)/100000000,[1]!EM_S_STM07_IS(E2815,61,LEFT(RIGHT($J$1,5),4)&amp;"-12-31",1)/100000000))</f>
        <v>5.0917688661999998</v>
      </c>
      <c r="K2815" s="36">
        <f t="shared" ca="1" si="223"/>
        <v>12.55850406417256</v>
      </c>
      <c r="L2815" s="46">
        <f ca="1">IF(E2815="","",IF(ISERROR(IF(行业估值!$E$7="最新年报",[1]!EM_S_STM07_BS(E2815,140,LEFT(RIGHT($L$1,5),4)&amp;"-12-31",1)/100000000,[1]!EM_S_STM07_BS(E2815,140,LEFT(RIGHT($L$1,11),10),1)/100000000)),0,IF(行业估值!$E$7="最新年报",[1]!EM_S_STM07_BS(E2815,140,LEFT(RIGHT($L$1,5),4)&amp;"-12-31",1)/100000000,[1]!EM_S_STM07_BS(E2815,140,LEFT(RIGHT($L$1,11),10),1)/100000000)))</f>
        <v>35.161566385699999</v>
      </c>
      <c r="M2815" s="36">
        <f t="shared" ca="1" si="224"/>
        <v>1.8186049875754697</v>
      </c>
      <c r="N2815" s="37" t="str">
        <f ca="1">IF(E2815="","",IF(ISERROR([1]!EM_S_EST_NETPROFIT(E2815,行业估值!$E$6,deadline)/100000000),"-",[1]!EM_S_EST_NETPROFIT(E2815,行业估值!$E$6,deadline)/100000000))</f>
        <v>-</v>
      </c>
      <c r="O2815" s="36" t="str">
        <f t="shared" ca="1" si="225"/>
        <v>-</v>
      </c>
      <c r="T2815" s="64" t="s">
        <v>5507</v>
      </c>
      <c r="U2815" s="64" t="s">
        <v>5508</v>
      </c>
    </row>
    <row r="2816" spans="4:21">
      <c r="D2816" s="45" t="str">
        <f>IF(AND(行业估值!$B$39=$G2816,COUNTIF($G$2:$G$2552,$G2816)&gt;=1),COUNTIF($G$2:G2816,$G2816),"")</f>
        <v/>
      </c>
      <c r="E2816" s="65" t="str">
        <f t="shared" si="221"/>
        <v>600751.SH</v>
      </c>
      <c r="F2816" s="65" t="str">
        <f t="shared" si="222"/>
        <v>海航科技</v>
      </c>
      <c r="G2816" s="34" t="str">
        <f>IF(E2816="","",IF(行业估值!$C$5="申万行业",[1]!EM_S_INFO_INDUSTRY_SW2014(E2816,"1"),IF(行业估值!$C$5="证监会行业",[1]!EM_S_INFO_INDUSTRY_CSRC1(E2816,"1"),[1]!EM_S_INFO_INDUSTRY_EM2016(E2816,"1"))))</f>
        <v>互联网</v>
      </c>
      <c r="H2816" s="34" t="str">
        <f>IF(E2816="","",IF($H$1="上证50",[1]!EM_S_INFO_COMPINDEX(E2816,"000016"),"")&amp;IF($H$1="上证180",[1]!EM_S_INFO_COMPINDEX(E2816,"000010"),"")&amp;IF($H$1="沪深300",[1]!EM_S_INFO_COMPINDEX(E2816,"000300"),"")&amp;IF(AND($H$1="上证A股",RIGHT(E2816,2)="SH"),"是","")&amp;IF(AND($H$1="深证A股",RIGHT(E2816,2)="SZ"),"是","")&amp;IF(AND($H$1="创业板",LEFT(E2816,1)-3=0),"是","")&amp;IF(AND($H$1="全部A股",E2816&lt;&gt;0),"是","")&amp;IF(AND($H$1="中小板",LEFT(E2816,3)="002"),"是",""))</f>
        <v>是</v>
      </c>
      <c r="I2816" s="46">
        <f ca="1">IF(E2816="","",IF(OR([1]!EM_S_VAL_MV(E2816,deadline)="",[1]!EM_S_VAL_MV(E2816,deadline)="--",[1]!EM_S_VAL_MV(E2816,deadline)="null"),0,[1]!EM_S_VAL_MV(E2816,deadline)/100000000))</f>
        <v>83.5009281504</v>
      </c>
      <c r="J2816" s="46">
        <f ca="1">IF(E2816="","",IF(RIGHT(LEFT($J$1,6),3)="TTM",[1]!EM_S_FA_PROFIT_TTM(E2816,LEFT(RIGHT($J$1,11),10),1)/100000000,[1]!EM_S_STM07_IS(E2816,61,LEFT(RIGHT($J$1,5),4)&amp;"-12-31",1)/100000000))</f>
        <v>5.2975300000000001</v>
      </c>
      <c r="K2816" s="36">
        <f t="shared" ca="1" si="223"/>
        <v>15.762237901512592</v>
      </c>
      <c r="L2816" s="46">
        <f ca="1">IF(E2816="","",IF(ISERROR(IF(行业估值!$E$7="最新年报",[1]!EM_S_STM07_BS(E2816,140,LEFT(RIGHT($L$1,5),4)&amp;"-12-31",1)/100000000,[1]!EM_S_STM07_BS(E2816,140,LEFT(RIGHT($L$1,11),10),1)/100000000)),0,IF(行业估值!$E$7="最新年报",[1]!EM_S_STM07_BS(E2816,140,LEFT(RIGHT($L$1,5),4)&amp;"-12-31",1)/100000000,[1]!EM_S_STM07_BS(E2816,140,LEFT(RIGHT($L$1,11),10),1)/100000000)))</f>
        <v>137.55968999999999</v>
      </c>
      <c r="M2816" s="36">
        <f t="shared" ca="1" si="224"/>
        <v>0.60701596630815324</v>
      </c>
      <c r="N2816" s="37" t="str">
        <f ca="1">IF(E2816="","",IF(ISERROR([1]!EM_S_EST_NETPROFIT(E2816,行业估值!$E$6,deadline)/100000000),"-",[1]!EM_S_EST_NETPROFIT(E2816,行业估值!$E$6,deadline)/100000000))</f>
        <v>-</v>
      </c>
      <c r="O2816" s="36" t="str">
        <f t="shared" ca="1" si="225"/>
        <v>-</v>
      </c>
      <c r="T2816" s="64" t="s">
        <v>5509</v>
      </c>
      <c r="U2816" s="64" t="s">
        <v>5510</v>
      </c>
    </row>
    <row r="2817" spans="4:21">
      <c r="D2817" s="45" t="str">
        <f>IF(AND(行业估值!$B$39=$G2817,COUNTIF($G$2:$G$2552,$G2817)&gt;=1),COUNTIF($G$2:G2817,$G2817),"")</f>
        <v/>
      </c>
      <c r="E2817" s="65" t="str">
        <f t="shared" si="221"/>
        <v>600753.SH</v>
      </c>
      <c r="F2817" s="65" t="str">
        <f t="shared" si="222"/>
        <v>东方银星</v>
      </c>
      <c r="G2817" s="34" t="str">
        <f>IF(E2817="","",IF(行业估值!$C$5="申万行业",[1]!EM_S_INFO_INDUSTRY_SW2014(E2817,"1"),IF(行业估值!$C$5="证监会行业",[1]!EM_S_INFO_INDUSTRY_CSRC1(E2817,"1"),[1]!EM_S_INFO_INDUSTRY_EM2016(E2817,"1"))))</f>
        <v>商贸零售</v>
      </c>
      <c r="H2817" s="34" t="str">
        <f>IF(E2817="","",IF($H$1="上证50",[1]!EM_S_INFO_COMPINDEX(E2817,"000016"),"")&amp;IF($H$1="上证180",[1]!EM_S_INFO_COMPINDEX(E2817,"000010"),"")&amp;IF($H$1="沪深300",[1]!EM_S_INFO_COMPINDEX(E2817,"000300"),"")&amp;IF(AND($H$1="上证A股",RIGHT(E2817,2)="SH"),"是","")&amp;IF(AND($H$1="深证A股",RIGHT(E2817,2)="SZ"),"是","")&amp;IF(AND($H$1="创业板",LEFT(E2817,1)-3=0),"是","")&amp;IF(AND($H$1="全部A股",E2817&lt;&gt;0),"是","")&amp;IF(AND($H$1="中小板",LEFT(E2817,3)="002"),"是",""))</f>
        <v>是</v>
      </c>
      <c r="I2817" s="46">
        <f ca="1">IF(E2817="","",IF(OR([1]!EM_S_VAL_MV(E2817,deadline)="",[1]!EM_S_VAL_MV(E2817,deadline)="--",[1]!EM_S_VAL_MV(E2817,deadline)="null"),0,[1]!EM_S_VAL_MV(E2817,deadline)/100000000))</f>
        <v>19.904</v>
      </c>
      <c r="J2817" s="46">
        <f ca="1">IF(E2817="","",IF(RIGHT(LEFT($J$1,6),3)="TTM",[1]!EM_S_FA_PROFIT_TTM(E2817,LEFT(RIGHT($J$1,11),10),1)/100000000,[1]!EM_S_STM07_IS(E2817,61,LEFT(RIGHT($J$1,5),4)&amp;"-12-31",1)/100000000))</f>
        <v>0.30969970219999998</v>
      </c>
      <c r="K2817" s="36">
        <f t="shared" ca="1" si="223"/>
        <v>64.26870887704716</v>
      </c>
      <c r="L2817" s="46">
        <f ca="1">IF(E2817="","",IF(ISERROR(IF(行业估值!$E$7="最新年报",[1]!EM_S_STM07_BS(E2817,140,LEFT(RIGHT($L$1,5),4)&amp;"-12-31",1)/100000000,[1]!EM_S_STM07_BS(E2817,140,LEFT(RIGHT($L$1,11),10),1)/100000000)),0,IF(行业估值!$E$7="最新年报",[1]!EM_S_STM07_BS(E2817,140,LEFT(RIGHT($L$1,5),4)&amp;"-12-31",1)/100000000,[1]!EM_S_STM07_BS(E2817,140,LEFT(RIGHT($L$1,11),10),1)/100000000)))</f>
        <v>1.9634760786000001</v>
      </c>
      <c r="M2817" s="36">
        <f t="shared" ca="1" si="224"/>
        <v>10.13712375563647</v>
      </c>
      <c r="N2817" s="37" t="str">
        <f ca="1">IF(E2817="","",IF(ISERROR([1]!EM_S_EST_NETPROFIT(E2817,行业估值!$E$6,deadline)/100000000),"-",[1]!EM_S_EST_NETPROFIT(E2817,行业估值!$E$6,deadline)/100000000))</f>
        <v>-</v>
      </c>
      <c r="O2817" s="36" t="str">
        <f t="shared" ca="1" si="225"/>
        <v>-</v>
      </c>
      <c r="T2817" s="64" t="s">
        <v>5511</v>
      </c>
      <c r="U2817" s="64" t="s">
        <v>5512</v>
      </c>
    </row>
    <row r="2818" spans="4:21">
      <c r="D2818" s="45" t="str">
        <f>IF(AND(行业估值!$B$39=$G2818,COUNTIF($G$2:$G$2552,$G2818)&gt;=1),COUNTIF($G$2:G2818,$G2818),"")</f>
        <v/>
      </c>
      <c r="E2818" s="65" t="str">
        <f t="shared" si="221"/>
        <v>600754.SH</v>
      </c>
      <c r="F2818" s="65" t="str">
        <f t="shared" si="222"/>
        <v>锦江酒店</v>
      </c>
      <c r="G2818" s="34" t="str">
        <f>IF(E2818="","",IF(行业估值!$C$5="申万行业",[1]!EM_S_INFO_INDUSTRY_SW2014(E2818,"1"),IF(行业估值!$C$5="证监会行业",[1]!EM_S_INFO_INDUSTRY_CSRC1(E2818,"1"),[1]!EM_S_INFO_INDUSTRY_EM2016(E2818,"1"))))</f>
        <v>休闲、生活及专业服务</v>
      </c>
      <c r="H2818" s="34" t="str">
        <f>IF(E2818="","",IF($H$1="上证50",[1]!EM_S_INFO_COMPINDEX(E2818,"000016"),"")&amp;IF($H$1="上证180",[1]!EM_S_INFO_COMPINDEX(E2818,"000010"),"")&amp;IF($H$1="沪深300",[1]!EM_S_INFO_COMPINDEX(E2818,"000300"),"")&amp;IF(AND($H$1="上证A股",RIGHT(E2818,2)="SH"),"是","")&amp;IF(AND($H$1="深证A股",RIGHT(E2818,2)="SZ"),"是","")&amp;IF(AND($H$1="创业板",LEFT(E2818,1)-3=0),"是","")&amp;IF(AND($H$1="全部A股",E2818&lt;&gt;0),"是","")&amp;IF(AND($H$1="中小板",LEFT(E2818,3)="002"),"是",""))</f>
        <v>是</v>
      </c>
      <c r="I2818" s="46">
        <f ca="1">IF(E2818="","",IF(OR([1]!EM_S_VAL_MV(E2818,deadline)="",[1]!EM_S_VAL_MV(E2818,deadline)="--",[1]!EM_S_VAL_MV(E2818,deadline)="null"),0,[1]!EM_S_VAL_MV(E2818,deadline)/100000000))</f>
        <v>230.76688839599998</v>
      </c>
      <c r="J2818" s="46">
        <f ca="1">IF(E2818="","",IF(RIGHT(LEFT($J$1,6),3)="TTM",[1]!EM_S_FA_PROFIT_TTM(E2818,LEFT(RIGHT($J$1,11),10),1)/100000000,[1]!EM_S_STM07_IS(E2818,61,LEFT(RIGHT($J$1,5),4)&amp;"-12-31",1)/100000000))</f>
        <v>12.562763095199999</v>
      </c>
      <c r="K2818" s="36">
        <f t="shared" ca="1" si="223"/>
        <v>18.369118851263842</v>
      </c>
      <c r="L2818" s="46">
        <f ca="1">IF(E2818="","",IF(ISERROR(IF(行业估值!$E$7="最新年报",[1]!EM_S_STM07_BS(E2818,140,LEFT(RIGHT($L$1,5),4)&amp;"-12-31",1)/100000000,[1]!EM_S_STM07_BS(E2818,140,LEFT(RIGHT($L$1,11),10),1)/100000000)),0,IF(行业估值!$E$7="最新年报",[1]!EM_S_STM07_BS(E2818,140,LEFT(RIGHT($L$1,5),4)&amp;"-12-31",1)/100000000,[1]!EM_S_STM07_BS(E2818,140,LEFT(RIGHT($L$1,11),10),1)/100000000)))</f>
        <v>130.13135866440001</v>
      </c>
      <c r="M2818" s="36">
        <f t="shared" ca="1" si="224"/>
        <v>1.7733380390742881</v>
      </c>
      <c r="N2818" s="37">
        <f ca="1">IF(E2818="","",IF(ISERROR([1]!EM_S_EST_NETPROFIT(E2818,行业估值!$E$6,deadline)/100000000),"-",[1]!EM_S_EST_NETPROFIT(E2818,行业估值!$E$6,deadline)/100000000))</f>
        <v>11.449660869565218</v>
      </c>
      <c r="O2818" s="36">
        <f t="shared" ca="1" si="225"/>
        <v>20.154910352795714</v>
      </c>
      <c r="T2818" s="64" t="s">
        <v>7395</v>
      </c>
      <c r="U2818" s="64" t="s">
        <v>5513</v>
      </c>
    </row>
    <row r="2819" spans="4:21">
      <c r="D2819" s="45" t="str">
        <f>IF(AND(行业估值!$B$39=$G2819,COUNTIF($G$2:$G$2552,$G2819)&gt;=1),COUNTIF($G$2:G2819,$G2819),"")</f>
        <v/>
      </c>
      <c r="E2819" s="65" t="str">
        <f t="shared" ref="E2819:E2882" si="226">IF(U2819="","",U2819)</f>
        <v>600755.SH</v>
      </c>
      <c r="F2819" s="65" t="str">
        <f t="shared" ref="F2819:F2882" si="227">IF(T2819="","",T2819)</f>
        <v>厦门国贸</v>
      </c>
      <c r="G2819" s="34" t="str">
        <f>IF(E2819="","",IF(行业估值!$C$5="申万行业",[1]!EM_S_INFO_INDUSTRY_SW2014(E2819,"1"),IF(行业估值!$C$5="证监会行业",[1]!EM_S_INFO_INDUSTRY_CSRC1(E2819,"1"),[1]!EM_S_INFO_INDUSTRY_EM2016(E2819,"1"))))</f>
        <v>商贸零售</v>
      </c>
      <c r="H2819" s="34" t="str">
        <f>IF(E2819="","",IF($H$1="上证50",[1]!EM_S_INFO_COMPINDEX(E2819,"000016"),"")&amp;IF($H$1="上证180",[1]!EM_S_INFO_COMPINDEX(E2819,"000010"),"")&amp;IF($H$1="沪深300",[1]!EM_S_INFO_COMPINDEX(E2819,"000300"),"")&amp;IF(AND($H$1="上证A股",RIGHT(E2819,2)="SH"),"是","")&amp;IF(AND($H$1="深证A股",RIGHT(E2819,2)="SZ"),"是","")&amp;IF(AND($H$1="创业板",LEFT(E2819,1)-3=0),"是","")&amp;IF(AND($H$1="全部A股",E2819&lt;&gt;0),"是","")&amp;IF(AND($H$1="中小板",LEFT(E2819,3)="002"),"是",""))</f>
        <v>是</v>
      </c>
      <c r="I2819" s="46">
        <f ca="1">IF(E2819="","",IF(OR([1]!EM_S_VAL_MV(E2819,deadline)="",[1]!EM_S_VAL_MV(E2819,deadline)="--",[1]!EM_S_VAL_MV(E2819,deadline)="null"),0,[1]!EM_S_VAL_MV(E2819,deadline)/100000000))</f>
        <v>129.68993482969998</v>
      </c>
      <c r="J2819" s="46">
        <f ca="1">IF(E2819="","",IF(RIGHT(LEFT($J$1,6),3)="TTM",[1]!EM_S_FA_PROFIT_TTM(E2819,LEFT(RIGHT($J$1,11),10),1)/100000000,[1]!EM_S_STM07_IS(E2819,61,LEFT(RIGHT($J$1,5),4)&amp;"-12-31",1)/100000000))</f>
        <v>23.496926832</v>
      </c>
      <c r="K2819" s="36">
        <f t="shared" ca="1" si="223"/>
        <v>5.5194424256825716</v>
      </c>
      <c r="L2819" s="46">
        <f ca="1">IF(E2819="","",IF(ISERROR(IF(行业估值!$E$7="最新年报",[1]!EM_S_STM07_BS(E2819,140,LEFT(RIGHT($L$1,5),4)&amp;"-12-31",1)/100000000,[1]!EM_S_STM07_BS(E2819,140,LEFT(RIGHT($L$1,11),10),1)/100000000)),0,IF(行业估值!$E$7="最新年报",[1]!EM_S_STM07_BS(E2819,140,LEFT(RIGHT($L$1,5),4)&amp;"-12-31",1)/100000000,[1]!EM_S_STM07_BS(E2819,140,LEFT(RIGHT($L$1,11),10),1)/100000000)))</f>
        <v>242.84113611419997</v>
      </c>
      <c r="M2819" s="36">
        <f t="shared" ca="1" si="224"/>
        <v>0.53405257817897533</v>
      </c>
      <c r="N2819" s="37">
        <f ca="1">IF(E2819="","",IF(ISERROR([1]!EM_S_EST_NETPROFIT(E2819,行业估值!$E$6,deadline)/100000000),"-",[1]!EM_S_EST_NETPROFIT(E2819,行业估值!$E$6,deadline)/100000000))</f>
        <v>23.68</v>
      </c>
      <c r="O2819" s="36">
        <f t="shared" ca="1" si="225"/>
        <v>5.4767708965244921</v>
      </c>
      <c r="T2819" s="64" t="s">
        <v>5514</v>
      </c>
      <c r="U2819" s="64" t="s">
        <v>5515</v>
      </c>
    </row>
    <row r="2820" spans="4:21">
      <c r="D2820" s="45" t="str">
        <f>IF(AND(行业估值!$B$39=$G2820,COUNTIF($G$2:$G$2552,$G2820)&gt;=1),COUNTIF($G$2:G2820,$G2820),"")</f>
        <v/>
      </c>
      <c r="E2820" s="65" t="str">
        <f t="shared" si="226"/>
        <v>600756.SH</v>
      </c>
      <c r="F2820" s="65" t="str">
        <f t="shared" si="227"/>
        <v>浪潮软件</v>
      </c>
      <c r="G2820" s="34" t="str">
        <f>IF(E2820="","",IF(行业估值!$C$5="申万行业",[1]!EM_S_INFO_INDUSTRY_SW2014(E2820,"1"),IF(行业估值!$C$5="证监会行业",[1]!EM_S_INFO_INDUSTRY_CSRC1(E2820,"1"),[1]!EM_S_INFO_INDUSTRY_EM2016(E2820,"1"))))</f>
        <v>信息技术</v>
      </c>
      <c r="H2820" s="34" t="str">
        <f>IF(E2820="","",IF($H$1="上证50",[1]!EM_S_INFO_COMPINDEX(E2820,"000016"),"")&amp;IF($H$1="上证180",[1]!EM_S_INFO_COMPINDEX(E2820,"000010"),"")&amp;IF($H$1="沪深300",[1]!EM_S_INFO_COMPINDEX(E2820,"000300"),"")&amp;IF(AND($H$1="上证A股",RIGHT(E2820,2)="SH"),"是","")&amp;IF(AND($H$1="深证A股",RIGHT(E2820,2)="SZ"),"是","")&amp;IF(AND($H$1="创业板",LEFT(E2820,1)-3=0),"是","")&amp;IF(AND($H$1="全部A股",E2820&lt;&gt;0),"是","")&amp;IF(AND($H$1="中小板",LEFT(E2820,3)="002"),"是",""))</f>
        <v>是</v>
      </c>
      <c r="I2820" s="46">
        <f ca="1">IF(E2820="","",IF(OR([1]!EM_S_VAL_MV(E2820,deadline)="",[1]!EM_S_VAL_MV(E2820,deadline)="--",[1]!EM_S_VAL_MV(E2820,deadline)="null"),0,[1]!EM_S_VAL_MV(E2820,deadline)/100000000))</f>
        <v>65.43553823069999</v>
      </c>
      <c r="J2820" s="46">
        <f ca="1">IF(E2820="","",IF(RIGHT(LEFT($J$1,6),3)="TTM",[1]!EM_S_FA_PROFIT_TTM(E2820,LEFT(RIGHT($J$1,11),10),1)/100000000,[1]!EM_S_STM07_IS(E2820,61,LEFT(RIGHT($J$1,5),4)&amp;"-12-31",1)/100000000))</f>
        <v>1.5640390704</v>
      </c>
      <c r="K2820" s="36">
        <f t="shared" ca="1" si="223"/>
        <v>41.837534284846846</v>
      </c>
      <c r="L2820" s="46">
        <f ca="1">IF(E2820="","",IF(ISERROR(IF(行业估值!$E$7="最新年报",[1]!EM_S_STM07_BS(E2820,140,LEFT(RIGHT($L$1,5),4)&amp;"-12-31",1)/100000000,[1]!EM_S_STM07_BS(E2820,140,LEFT(RIGHT($L$1,11),10),1)/100000000)),0,IF(行业估值!$E$7="最新年报",[1]!EM_S_STM07_BS(E2820,140,LEFT(RIGHT($L$1,5),4)&amp;"-12-31",1)/100000000,[1]!EM_S_STM07_BS(E2820,140,LEFT(RIGHT($L$1,11),10),1)/100000000)))</f>
        <v>23.519594548499999</v>
      </c>
      <c r="M2820" s="36">
        <f t="shared" ca="1" si="224"/>
        <v>2.78217118478657</v>
      </c>
      <c r="N2820" s="37" t="str">
        <f ca="1">IF(E2820="","",IF(ISERROR([1]!EM_S_EST_NETPROFIT(E2820,行业估值!$E$6,deadline)/100000000),"-",[1]!EM_S_EST_NETPROFIT(E2820,行业估值!$E$6,deadline)/100000000))</f>
        <v>-</v>
      </c>
      <c r="O2820" s="36" t="str">
        <f t="shared" ca="1" si="225"/>
        <v>-</v>
      </c>
      <c r="T2820" s="64" t="s">
        <v>5516</v>
      </c>
      <c r="U2820" s="64" t="s">
        <v>5517</v>
      </c>
    </row>
    <row r="2821" spans="4:21">
      <c r="D2821" s="45" t="str">
        <f>IF(AND(行业估值!$B$39=$G2821,COUNTIF($G$2:$G$2552,$G2821)&gt;=1),COUNTIF($G$2:G2821,$G2821),"")</f>
        <v/>
      </c>
      <c r="E2821" s="65" t="str">
        <f t="shared" si="226"/>
        <v>600757.SH</v>
      </c>
      <c r="F2821" s="65" t="str">
        <f t="shared" si="227"/>
        <v>长江传媒</v>
      </c>
      <c r="G2821" s="34" t="str">
        <f>IF(E2821="","",IF(行业估值!$C$5="申万行业",[1]!EM_S_INFO_INDUSTRY_SW2014(E2821,"1"),IF(行业估值!$C$5="证监会行业",[1]!EM_S_INFO_INDUSTRY_CSRC1(E2821,"1"),[1]!EM_S_INFO_INDUSTRY_EM2016(E2821,"1"))))</f>
        <v>文化传媒</v>
      </c>
      <c r="H2821" s="34" t="str">
        <f>IF(E2821="","",IF($H$1="上证50",[1]!EM_S_INFO_COMPINDEX(E2821,"000016"),"")&amp;IF($H$1="上证180",[1]!EM_S_INFO_COMPINDEX(E2821,"000010"),"")&amp;IF($H$1="沪深300",[1]!EM_S_INFO_COMPINDEX(E2821,"000300"),"")&amp;IF(AND($H$1="上证A股",RIGHT(E2821,2)="SH"),"是","")&amp;IF(AND($H$1="深证A股",RIGHT(E2821,2)="SZ"),"是","")&amp;IF(AND($H$1="创业板",LEFT(E2821,1)-3=0),"是","")&amp;IF(AND($H$1="全部A股",E2821&lt;&gt;0),"是","")&amp;IF(AND($H$1="中小板",LEFT(E2821,3)="002"),"是",""))</f>
        <v>是</v>
      </c>
      <c r="I2821" s="46">
        <f ca="1">IF(E2821="","",IF(OR([1]!EM_S_VAL_MV(E2821,deadline)="",[1]!EM_S_VAL_MV(E2821,deadline)="--",[1]!EM_S_VAL_MV(E2821,deadline)="null"),0,[1]!EM_S_VAL_MV(E2821,deadline)/100000000))</f>
        <v>71.726731134299996</v>
      </c>
      <c r="J2821" s="46">
        <f ca="1">IF(E2821="","",IF(RIGHT(LEFT($J$1,6),3)="TTM",[1]!EM_S_FA_PROFIT_TTM(E2821,LEFT(RIGHT($J$1,11),10),1)/100000000,[1]!EM_S_STM07_IS(E2821,61,LEFT(RIGHT($J$1,5),4)&amp;"-12-31",1)/100000000))</f>
        <v>7.5771256113999996</v>
      </c>
      <c r="K2821" s="36">
        <f t="shared" ca="1" si="223"/>
        <v>9.4662190932119561</v>
      </c>
      <c r="L2821" s="46">
        <f ca="1">IF(E2821="","",IF(ISERROR(IF(行业估值!$E$7="最新年报",[1]!EM_S_STM07_BS(E2821,140,LEFT(RIGHT($L$1,5),4)&amp;"-12-31",1)/100000000,[1]!EM_S_STM07_BS(E2821,140,LEFT(RIGHT($L$1,11),10),1)/100000000)),0,IF(行业估值!$E$7="最新年报",[1]!EM_S_STM07_BS(E2821,140,LEFT(RIGHT($L$1,5),4)&amp;"-12-31",1)/100000000,[1]!EM_S_STM07_BS(E2821,140,LEFT(RIGHT($L$1,11),10),1)/100000000)))</f>
        <v>71.472275850800003</v>
      </c>
      <c r="M2821" s="36">
        <f t="shared" ca="1" si="224"/>
        <v>1.003560195620903</v>
      </c>
      <c r="N2821" s="37">
        <f ca="1">IF(E2821="","",IF(ISERROR([1]!EM_S_EST_NETPROFIT(E2821,行业估值!$E$6,deadline)/100000000),"-",[1]!EM_S_EST_NETPROFIT(E2821,行业估值!$E$6,deadline)/100000000))</f>
        <v>8.2349999999999994</v>
      </c>
      <c r="O2821" s="36">
        <f t="shared" ca="1" si="225"/>
        <v>8.7099855657923495</v>
      </c>
      <c r="T2821" s="64" t="s">
        <v>5518</v>
      </c>
      <c r="U2821" s="64" t="s">
        <v>5519</v>
      </c>
    </row>
    <row r="2822" spans="4:21">
      <c r="D2822" s="45" t="str">
        <f>IF(AND(行业估值!$B$39=$G2822,COUNTIF($G$2:$G$2552,$G2822)&gt;=1),COUNTIF($G$2:G2822,$G2822),"")</f>
        <v/>
      </c>
      <c r="E2822" s="65" t="str">
        <f t="shared" si="226"/>
        <v>600758.SH</v>
      </c>
      <c r="F2822" s="65" t="str">
        <f t="shared" si="227"/>
        <v>红阳能源</v>
      </c>
      <c r="G2822" s="34" t="str">
        <f>IF(E2822="","",IF(行业估值!$C$5="申万行业",[1]!EM_S_INFO_INDUSTRY_SW2014(E2822,"1"),IF(行业估值!$C$5="证监会行业",[1]!EM_S_INFO_INDUSTRY_CSRC1(E2822,"1"),[1]!EM_S_INFO_INDUSTRY_EM2016(E2822,"1"))))</f>
        <v>化石能源</v>
      </c>
      <c r="H2822" s="34" t="str">
        <f>IF(E2822="","",IF($H$1="上证50",[1]!EM_S_INFO_COMPINDEX(E2822,"000016"),"")&amp;IF($H$1="上证180",[1]!EM_S_INFO_COMPINDEX(E2822,"000010"),"")&amp;IF($H$1="沪深300",[1]!EM_S_INFO_COMPINDEX(E2822,"000300"),"")&amp;IF(AND($H$1="上证A股",RIGHT(E2822,2)="SH"),"是","")&amp;IF(AND($H$1="深证A股",RIGHT(E2822,2)="SZ"),"是","")&amp;IF(AND($H$1="创业板",LEFT(E2822,1)-3=0),"是","")&amp;IF(AND($H$1="全部A股",E2822&lt;&gt;0),"是","")&amp;IF(AND($H$1="中小板",LEFT(E2822,3)="002"),"是",""))</f>
        <v>是</v>
      </c>
      <c r="I2822" s="46">
        <f ca="1">IF(E2822="","",IF(OR([1]!EM_S_VAL_MV(E2822,deadline)="",[1]!EM_S_VAL_MV(E2822,deadline)="--",[1]!EM_S_VAL_MV(E2822,deadline)="null"),0,[1]!EM_S_VAL_MV(E2822,deadline)/100000000))</f>
        <v>54.731520111599998</v>
      </c>
      <c r="J2822" s="46">
        <f ca="1">IF(E2822="","",IF(RIGHT(LEFT($J$1,6),3)="TTM",[1]!EM_S_FA_PROFIT_TTM(E2822,LEFT(RIGHT($J$1,11),10),1)/100000000,[1]!EM_S_STM07_IS(E2822,61,LEFT(RIGHT($J$1,5),4)&amp;"-12-31",1)/100000000))</f>
        <v>1.1843774485</v>
      </c>
      <c r="K2822" s="36">
        <f t="shared" ca="1" si="223"/>
        <v>46.211214322694865</v>
      </c>
      <c r="L2822" s="46">
        <f ca="1">IF(E2822="","",IF(ISERROR(IF(行业估值!$E$7="最新年报",[1]!EM_S_STM07_BS(E2822,140,LEFT(RIGHT($L$1,5),4)&amp;"-12-31",1)/100000000,[1]!EM_S_STM07_BS(E2822,140,LEFT(RIGHT($L$1,11),10),1)/100000000)),0,IF(行业估值!$E$7="最新年报",[1]!EM_S_STM07_BS(E2822,140,LEFT(RIGHT($L$1,5),4)&amp;"-12-31",1)/100000000,[1]!EM_S_STM07_BS(E2822,140,LEFT(RIGHT($L$1,11),10),1)/100000000)))</f>
        <v>55.0950862758</v>
      </c>
      <c r="M2822" s="36">
        <f t="shared" ca="1" si="224"/>
        <v>0.99340111453170199</v>
      </c>
      <c r="N2822" s="37" t="str">
        <f ca="1">IF(E2822="","",IF(ISERROR([1]!EM_S_EST_NETPROFIT(E2822,行业估值!$E$6,deadline)/100000000),"-",[1]!EM_S_EST_NETPROFIT(E2822,行业估值!$E$6,deadline)/100000000))</f>
        <v>-</v>
      </c>
      <c r="O2822" s="36" t="str">
        <f t="shared" ca="1" si="225"/>
        <v>-</v>
      </c>
      <c r="T2822" s="64" t="s">
        <v>5520</v>
      </c>
      <c r="U2822" s="64" t="s">
        <v>5521</v>
      </c>
    </row>
    <row r="2823" spans="4:21">
      <c r="D2823" s="45" t="str">
        <f>IF(AND(行业估值!$B$39=$G2823,COUNTIF($G$2:$G$2552,$G2823)&gt;=1),COUNTIF($G$2:G2823,$G2823),"")</f>
        <v/>
      </c>
      <c r="E2823" s="65" t="str">
        <f t="shared" si="226"/>
        <v>600759.SH</v>
      </c>
      <c r="F2823" s="65" t="str">
        <f t="shared" si="227"/>
        <v>洲际油气</v>
      </c>
      <c r="G2823" s="34" t="str">
        <f>IF(E2823="","",IF(行业估值!$C$5="申万行业",[1]!EM_S_INFO_INDUSTRY_SW2014(E2823,"1"),IF(行业估值!$C$5="证监会行业",[1]!EM_S_INFO_INDUSTRY_CSRC1(E2823,"1"),[1]!EM_S_INFO_INDUSTRY_EM2016(E2823,"1"))))</f>
        <v>化石能源</v>
      </c>
      <c r="H2823" s="34" t="str">
        <f>IF(E2823="","",IF($H$1="上证50",[1]!EM_S_INFO_COMPINDEX(E2823,"000016"),"")&amp;IF($H$1="上证180",[1]!EM_S_INFO_COMPINDEX(E2823,"000010"),"")&amp;IF($H$1="沪深300",[1]!EM_S_INFO_COMPINDEX(E2823,"000300"),"")&amp;IF(AND($H$1="上证A股",RIGHT(E2823,2)="SH"),"是","")&amp;IF(AND($H$1="深证A股",RIGHT(E2823,2)="SZ"),"是","")&amp;IF(AND($H$1="创业板",LEFT(E2823,1)-3=0),"是","")&amp;IF(AND($H$1="全部A股",E2823&lt;&gt;0),"是","")&amp;IF(AND($H$1="中小板",LEFT(E2823,3)="002"),"是",""))</f>
        <v>是</v>
      </c>
      <c r="I2823" s="46">
        <f ca="1">IF(E2823="","",IF(OR([1]!EM_S_VAL_MV(E2823,deadline)="",[1]!EM_S_VAL_MV(E2823,deadline)="--",[1]!EM_S_VAL_MV(E2823,deadline)="null"),0,[1]!EM_S_VAL_MV(E2823,deadline)/100000000))</f>
        <v>61.341053737799996</v>
      </c>
      <c r="J2823" s="46">
        <f ca="1">IF(E2823="","",IF(RIGHT(LEFT($J$1,6),3)="TTM",[1]!EM_S_FA_PROFIT_TTM(E2823,LEFT(RIGHT($J$1,11),10),1)/100000000,[1]!EM_S_STM07_IS(E2823,61,LEFT(RIGHT($J$1,5),4)&amp;"-12-31",1)/100000000))</f>
        <v>-1.17484249E-2</v>
      </c>
      <c r="K2823" s="36">
        <f t="shared" ca="1" si="223"/>
        <v>-5221.2151211691362</v>
      </c>
      <c r="L2823" s="46">
        <f ca="1">IF(E2823="","",IF(ISERROR(IF(行业估值!$E$7="最新年报",[1]!EM_S_STM07_BS(E2823,140,LEFT(RIGHT($L$1,5),4)&amp;"-12-31",1)/100000000,[1]!EM_S_STM07_BS(E2823,140,LEFT(RIGHT($L$1,11),10),1)/100000000)),0,IF(行业估值!$E$7="最新年报",[1]!EM_S_STM07_BS(E2823,140,LEFT(RIGHT($L$1,5),4)&amp;"-12-31",1)/100000000,[1]!EM_S_STM07_BS(E2823,140,LEFT(RIGHT($L$1,11),10),1)/100000000)))</f>
        <v>53.677470633900001</v>
      </c>
      <c r="M2823" s="36">
        <f t="shared" ca="1" si="224"/>
        <v>1.1427709430678736</v>
      </c>
      <c r="N2823" s="37" t="str">
        <f ca="1">IF(E2823="","",IF(ISERROR([1]!EM_S_EST_NETPROFIT(E2823,行业估值!$E$6,deadline)/100000000),"-",[1]!EM_S_EST_NETPROFIT(E2823,行业估值!$E$6,deadline)/100000000))</f>
        <v>-</v>
      </c>
      <c r="O2823" s="36" t="str">
        <f t="shared" ca="1" si="225"/>
        <v>-</v>
      </c>
      <c r="T2823" s="64" t="s">
        <v>5522</v>
      </c>
      <c r="U2823" s="64" t="s">
        <v>5523</v>
      </c>
    </row>
    <row r="2824" spans="4:21">
      <c r="D2824" s="45" t="str">
        <f>IF(AND(行业估值!$B$39=$G2824,COUNTIF($G$2:$G$2552,$G2824)&gt;=1),COUNTIF($G$2:G2824,$G2824),"")</f>
        <v/>
      </c>
      <c r="E2824" s="65" t="str">
        <f t="shared" si="226"/>
        <v>600760.SH</v>
      </c>
      <c r="F2824" s="65" t="str">
        <f t="shared" si="227"/>
        <v>中航沈飞</v>
      </c>
      <c r="G2824" s="34" t="str">
        <f>IF(E2824="","",IF(行业估值!$C$5="申万行业",[1]!EM_S_INFO_INDUSTRY_SW2014(E2824,"1"),IF(行业估值!$C$5="证监会行业",[1]!EM_S_INFO_INDUSTRY_CSRC1(E2824,"1"),[1]!EM_S_INFO_INDUSTRY_EM2016(E2824,"1"))))</f>
        <v>国防与装备</v>
      </c>
      <c r="H2824" s="34" t="str">
        <f>IF(E2824="","",IF($H$1="上证50",[1]!EM_S_INFO_COMPINDEX(E2824,"000016"),"")&amp;IF($H$1="上证180",[1]!EM_S_INFO_COMPINDEX(E2824,"000010"),"")&amp;IF($H$1="沪深300",[1]!EM_S_INFO_COMPINDEX(E2824,"000300"),"")&amp;IF(AND($H$1="上证A股",RIGHT(E2824,2)="SH"),"是","")&amp;IF(AND($H$1="深证A股",RIGHT(E2824,2)="SZ"),"是","")&amp;IF(AND($H$1="创业板",LEFT(E2824,1)-3=0),"是","")&amp;IF(AND($H$1="全部A股",E2824&lt;&gt;0),"是","")&amp;IF(AND($H$1="中小板",LEFT(E2824,3)="002"),"是",""))</f>
        <v>是</v>
      </c>
      <c r="I2824" s="46">
        <f ca="1">IF(E2824="","",IF(OR([1]!EM_S_VAL_MV(E2824,deadline)="",[1]!EM_S_VAL_MV(E2824,deadline)="--",[1]!EM_S_VAL_MV(E2824,deadline)="null"),0,[1]!EM_S_VAL_MV(E2824,deadline)/100000000))</f>
        <v>392.66915551400001</v>
      </c>
      <c r="J2824" s="46">
        <f ca="1">IF(E2824="","",IF(RIGHT(LEFT($J$1,6),3)="TTM",[1]!EM_S_FA_PROFIT_TTM(E2824,LEFT(RIGHT($J$1,11),10),1)/100000000,[1]!EM_S_STM07_IS(E2824,61,LEFT(RIGHT($J$1,5),4)&amp;"-12-31",1)/100000000))</f>
        <v>10.534433160900001</v>
      </c>
      <c r="K2824" s="36">
        <f t="shared" ca="1" si="223"/>
        <v>37.274825281672072</v>
      </c>
      <c r="L2824" s="46">
        <f ca="1">IF(E2824="","",IF(ISERROR(IF(行业估值!$E$7="最新年报",[1]!EM_S_STM07_BS(E2824,140,LEFT(RIGHT($L$1,5),4)&amp;"-12-31",1)/100000000,[1]!EM_S_STM07_BS(E2824,140,LEFT(RIGHT($L$1,11),10),1)/100000000)),0,IF(行业估值!$E$7="最新年报",[1]!EM_S_STM07_BS(E2824,140,LEFT(RIGHT($L$1,5),4)&amp;"-12-31",1)/100000000,[1]!EM_S_STM07_BS(E2824,140,LEFT(RIGHT($L$1,11),10),1)/100000000)))</f>
        <v>85.126073057900001</v>
      </c>
      <c r="M2824" s="36">
        <f t="shared" ca="1" si="224"/>
        <v>4.6127953681937042</v>
      </c>
      <c r="N2824" s="37">
        <f ca="1">IF(E2824="","",IF(ISERROR([1]!EM_S_EST_NETPROFIT(E2824,行业估值!$E$6,deadline)/100000000),"-",[1]!EM_S_EST_NETPROFIT(E2824,行业估值!$E$6,deadline)/100000000))</f>
        <v>8.9696250000000006</v>
      </c>
      <c r="O2824" s="36">
        <f t="shared" ca="1" si="225"/>
        <v>43.777655756400073</v>
      </c>
      <c r="T2824" s="64" t="s">
        <v>5524</v>
      </c>
      <c r="U2824" s="64" t="s">
        <v>5525</v>
      </c>
    </row>
    <row r="2825" spans="4:21">
      <c r="D2825" s="45">
        <f>IF(AND(行业估值!$B$39=$G2825,COUNTIF($G$2:$G$2552,$G2825)&gt;=1),COUNTIF($G$2:G2825,$G2825),"")</f>
        <v>253</v>
      </c>
      <c r="E2825" s="65" t="str">
        <f t="shared" si="226"/>
        <v>600761.SH</v>
      </c>
      <c r="F2825" s="65" t="str">
        <f t="shared" si="227"/>
        <v>安徽合力</v>
      </c>
      <c r="G2825" s="34" t="str">
        <f>IF(E2825="","",IF(行业估值!$C$5="申万行业",[1]!EM_S_INFO_INDUSTRY_SW2014(E2825,"1"),IF(行业估值!$C$5="证监会行业",[1]!EM_S_INFO_INDUSTRY_CSRC1(E2825,"1"),[1]!EM_S_INFO_INDUSTRY_EM2016(E2825,"1"))))</f>
        <v>机械设备</v>
      </c>
      <c r="H2825" s="34" t="str">
        <f>IF(E2825="","",IF($H$1="上证50",[1]!EM_S_INFO_COMPINDEX(E2825,"000016"),"")&amp;IF($H$1="上证180",[1]!EM_S_INFO_COMPINDEX(E2825,"000010"),"")&amp;IF($H$1="沪深300",[1]!EM_S_INFO_COMPINDEX(E2825,"000300"),"")&amp;IF(AND($H$1="上证A股",RIGHT(E2825,2)="SH"),"是","")&amp;IF(AND($H$1="深证A股",RIGHT(E2825,2)="SZ"),"是","")&amp;IF(AND($H$1="创业板",LEFT(E2825,1)-3=0),"是","")&amp;IF(AND($H$1="全部A股",E2825&lt;&gt;0),"是","")&amp;IF(AND($H$1="中小板",LEFT(E2825,3)="002"),"是",""))</f>
        <v>是</v>
      </c>
      <c r="I2825" s="46">
        <f ca="1">IF(E2825="","",IF(OR([1]!EM_S_VAL_MV(E2825,deadline)="",[1]!EM_S_VAL_MV(E2825,deadline)="--",[1]!EM_S_VAL_MV(E2825,deadline)="null"),0,[1]!EM_S_VAL_MV(E2825,deadline)/100000000))</f>
        <v>66.986362581000009</v>
      </c>
      <c r="J2825" s="46">
        <f ca="1">IF(E2825="","",IF(RIGHT(LEFT($J$1,6),3)="TTM",[1]!EM_S_FA_PROFIT_TTM(E2825,LEFT(RIGHT($J$1,11),10),1)/100000000,[1]!EM_S_STM07_IS(E2825,61,LEFT(RIGHT($J$1,5),4)&amp;"-12-31",1)/100000000))</f>
        <v>7.2252153130999996</v>
      </c>
      <c r="K2825" s="36">
        <f t="shared" ca="1" si="223"/>
        <v>9.2711925774097548</v>
      </c>
      <c r="L2825" s="46">
        <f ca="1">IF(E2825="","",IF(ISERROR(IF(行业估值!$E$7="最新年报",[1]!EM_S_STM07_BS(E2825,140,LEFT(RIGHT($L$1,5),4)&amp;"-12-31",1)/100000000,[1]!EM_S_STM07_BS(E2825,140,LEFT(RIGHT($L$1,11),10),1)/100000000)),0,IF(行业估值!$E$7="最新年报",[1]!EM_S_STM07_BS(E2825,140,LEFT(RIGHT($L$1,5),4)&amp;"-12-31",1)/100000000,[1]!EM_S_STM07_BS(E2825,140,LEFT(RIGHT($L$1,11),10),1)/100000000)))</f>
        <v>48.067076233599998</v>
      </c>
      <c r="M2825" s="36">
        <f t="shared" ca="1" si="224"/>
        <v>1.3936017713133755</v>
      </c>
      <c r="N2825" s="37">
        <f ca="1">IF(E2825="","",IF(ISERROR([1]!EM_S_EST_NETPROFIT(E2825,行业估值!$E$6,deadline)/100000000),"-",[1]!EM_S_EST_NETPROFIT(E2825,行业估值!$E$6,deadline)/100000000))</f>
        <v>6.2358857142857147</v>
      </c>
      <c r="O2825" s="36">
        <f t="shared" ca="1" si="225"/>
        <v>10.742076691293711</v>
      </c>
      <c r="T2825" s="64" t="s">
        <v>5526</v>
      </c>
      <c r="U2825" s="64" t="s">
        <v>5527</v>
      </c>
    </row>
    <row r="2826" spans="4:21">
      <c r="D2826" s="45" t="str">
        <f>IF(AND(行业估值!$B$39=$G2826,COUNTIF($G$2:$G$2552,$G2826)&gt;=1),COUNTIF($G$2:G2826,$G2826),"")</f>
        <v/>
      </c>
      <c r="E2826" s="65" t="str">
        <f t="shared" si="226"/>
        <v>600763.SH</v>
      </c>
      <c r="F2826" s="65" t="str">
        <f t="shared" si="227"/>
        <v>通策医疗</v>
      </c>
      <c r="G2826" s="34" t="str">
        <f>IF(E2826="","",IF(行业估值!$C$5="申万行业",[1]!EM_S_INFO_INDUSTRY_SW2014(E2826,"1"),IF(行业估值!$C$5="证监会行业",[1]!EM_S_INFO_INDUSTRY_CSRC1(E2826,"1"),[1]!EM_S_INFO_INDUSTRY_EM2016(E2826,"1"))))</f>
        <v>医药生物</v>
      </c>
      <c r="H2826" s="34" t="str">
        <f>IF(E2826="","",IF($H$1="上证50",[1]!EM_S_INFO_COMPINDEX(E2826,"000016"),"")&amp;IF($H$1="上证180",[1]!EM_S_INFO_COMPINDEX(E2826,"000010"),"")&amp;IF($H$1="沪深300",[1]!EM_S_INFO_COMPINDEX(E2826,"000300"),"")&amp;IF(AND($H$1="上证A股",RIGHT(E2826,2)="SH"),"是","")&amp;IF(AND($H$1="深证A股",RIGHT(E2826,2)="SZ"),"是","")&amp;IF(AND($H$1="创业板",LEFT(E2826,1)-3=0),"是","")&amp;IF(AND($H$1="全部A股",E2826&lt;&gt;0),"是","")&amp;IF(AND($H$1="中小板",LEFT(E2826,3)="002"),"是",""))</f>
        <v>是</v>
      </c>
      <c r="I2826" s="46">
        <f ca="1">IF(E2826="","",IF(OR([1]!EM_S_VAL_MV(E2826,deadline)="",[1]!EM_S_VAL_MV(E2826,deadline)="--",[1]!EM_S_VAL_MV(E2826,deadline)="null"),0,[1]!EM_S_VAL_MV(E2826,deadline)/100000000))</f>
        <v>336.768192</v>
      </c>
      <c r="J2826" s="46">
        <f ca="1">IF(E2826="","",IF(RIGHT(LEFT($J$1,6),3)="TTM",[1]!EM_S_FA_PROFIT_TTM(E2826,LEFT(RIGHT($J$1,11),10),1)/100000000,[1]!EM_S_STM07_IS(E2826,61,LEFT(RIGHT($J$1,5),4)&amp;"-12-31",1)/100000000))</f>
        <v>5.0478583374000001</v>
      </c>
      <c r="K2826" s="36">
        <f t="shared" ca="1" si="223"/>
        <v>66.715063991565813</v>
      </c>
      <c r="L2826" s="46">
        <f ca="1">IF(E2826="","",IF(ISERROR(IF(行业估值!$E$7="最新年报",[1]!EM_S_STM07_BS(E2826,140,LEFT(RIGHT($L$1,5),4)&amp;"-12-31",1)/100000000,[1]!EM_S_STM07_BS(E2826,140,LEFT(RIGHT($L$1,11),10),1)/100000000)),0,IF(行业估值!$E$7="最新年报",[1]!EM_S_STM07_BS(E2826,140,LEFT(RIGHT($L$1,5),4)&amp;"-12-31",1)/100000000,[1]!EM_S_STM07_BS(E2826,140,LEFT(RIGHT($L$1,11),10),1)/100000000)))</f>
        <v>17.307939009600002</v>
      </c>
      <c r="M2826" s="36">
        <f t="shared" ca="1" si="224"/>
        <v>19.457440415823545</v>
      </c>
      <c r="N2826" s="37">
        <f ca="1">IF(E2826="","",IF(ISERROR([1]!EM_S_EST_NETPROFIT(E2826,行业估值!$E$6,deadline)/100000000),"-",[1]!EM_S_EST_NETPROFIT(E2826,行业估值!$E$6,deadline)/100000000))</f>
        <v>4.793333333333333</v>
      </c>
      <c r="O2826" s="36">
        <f t="shared" ca="1" si="225"/>
        <v>70.257620027816415</v>
      </c>
      <c r="T2826" s="64" t="s">
        <v>5528</v>
      </c>
      <c r="U2826" s="64" t="s">
        <v>5529</v>
      </c>
    </row>
    <row r="2827" spans="4:21">
      <c r="D2827" s="45" t="str">
        <f>IF(AND(行业估值!$B$39=$G2827,COUNTIF($G$2:$G$2552,$G2827)&gt;=1),COUNTIF($G$2:G2827,$G2827),"")</f>
        <v/>
      </c>
      <c r="E2827" s="65" t="str">
        <f t="shared" si="226"/>
        <v>600764.SH</v>
      </c>
      <c r="F2827" s="65" t="str">
        <f t="shared" si="227"/>
        <v>中国海防</v>
      </c>
      <c r="G2827" s="34" t="str">
        <f>IF(E2827="","",IF(行业估值!$C$5="申万行业",[1]!EM_S_INFO_INDUSTRY_SW2014(E2827,"1"),IF(行业估值!$C$5="证监会行业",[1]!EM_S_INFO_INDUSTRY_CSRC1(E2827,"1"),[1]!EM_S_INFO_INDUSTRY_EM2016(E2827,"1"))))</f>
        <v>国防与装备</v>
      </c>
      <c r="H2827" s="34" t="str">
        <f>IF(E2827="","",IF($H$1="上证50",[1]!EM_S_INFO_COMPINDEX(E2827,"000016"),"")&amp;IF($H$1="上证180",[1]!EM_S_INFO_COMPINDEX(E2827,"000010"),"")&amp;IF($H$1="沪深300",[1]!EM_S_INFO_COMPINDEX(E2827,"000300"),"")&amp;IF(AND($H$1="上证A股",RIGHT(E2827,2)="SH"),"是","")&amp;IF(AND($H$1="深证A股",RIGHT(E2827,2)="SZ"),"是","")&amp;IF(AND($H$1="创业板",LEFT(E2827,1)-3=0),"是","")&amp;IF(AND($H$1="全部A股",E2827&lt;&gt;0),"是","")&amp;IF(AND($H$1="中小板",LEFT(E2827,3)="002"),"是",""))</f>
        <v>是</v>
      </c>
      <c r="I2827" s="46">
        <f ca="1">IF(E2827="","",IF(OR([1]!EM_S_VAL_MV(E2827,deadline)="",[1]!EM_S_VAL_MV(E2827,deadline)="--",[1]!EM_S_VAL_MV(E2827,deadline)="null"),0,[1]!EM_S_VAL_MV(E2827,deadline)/100000000))</f>
        <v>102.88650692580001</v>
      </c>
      <c r="J2827" s="46">
        <f ca="1">IF(E2827="","",IF(RIGHT(LEFT($J$1,6),3)="TTM",[1]!EM_S_FA_PROFIT_TTM(E2827,LEFT(RIGHT($J$1,11),10),1)/100000000,[1]!EM_S_STM07_IS(E2827,61,LEFT(RIGHT($J$1,5),4)&amp;"-12-31",1)/100000000))</f>
        <v>0.65135544639999998</v>
      </c>
      <c r="K2827" s="36">
        <f t="shared" ca="1" si="223"/>
        <v>157.95754452418748</v>
      </c>
      <c r="L2827" s="46">
        <f ca="1">IF(E2827="","",IF(ISERROR(IF(行业估值!$E$7="最新年报",[1]!EM_S_STM07_BS(E2827,140,LEFT(RIGHT($L$1,5),4)&amp;"-12-31",1)/100000000,[1]!EM_S_STM07_BS(E2827,140,LEFT(RIGHT($L$1,11),10),1)/100000000)),0,IF(行业估值!$E$7="最新年报",[1]!EM_S_STM07_BS(E2827,140,LEFT(RIGHT($L$1,5),4)&amp;"-12-31",1)/100000000,[1]!EM_S_STM07_BS(E2827,140,LEFT(RIGHT($L$1,11),10),1)/100000000)))</f>
        <v>10.875017377200001</v>
      </c>
      <c r="M2827" s="36">
        <f t="shared" ca="1" si="224"/>
        <v>9.4608131055961842</v>
      </c>
      <c r="N2827" s="37">
        <f ca="1">IF(E2827="","",IF(ISERROR([1]!EM_S_EST_NETPROFIT(E2827,行业估值!$E$6,deadline)/100000000),"-",[1]!EM_S_EST_NETPROFIT(E2827,行业估值!$E$6,deadline)/100000000))</f>
        <v>0.82</v>
      </c>
      <c r="O2827" s="36">
        <f t="shared" ca="1" si="225"/>
        <v>125.47134990951221</v>
      </c>
      <c r="T2827" s="64" t="s">
        <v>5530</v>
      </c>
      <c r="U2827" s="64" t="s">
        <v>5531</v>
      </c>
    </row>
    <row r="2828" spans="4:21">
      <c r="D2828" s="45">
        <f>IF(AND(行业估值!$B$39=$G2828,COUNTIF($G$2:$G$2552,$G2828)&gt;=1),COUNTIF($G$2:G2828,$G2828),"")</f>
        <v>254</v>
      </c>
      <c r="E2828" s="65" t="str">
        <f t="shared" si="226"/>
        <v>600765.SH</v>
      </c>
      <c r="F2828" s="65" t="str">
        <f t="shared" si="227"/>
        <v>中航重机</v>
      </c>
      <c r="G2828" s="34" t="str">
        <f>IF(E2828="","",IF(行业估值!$C$5="申万行业",[1]!EM_S_INFO_INDUSTRY_SW2014(E2828,"1"),IF(行业估值!$C$5="证监会行业",[1]!EM_S_INFO_INDUSTRY_CSRC1(E2828,"1"),[1]!EM_S_INFO_INDUSTRY_EM2016(E2828,"1"))))</f>
        <v>机械设备</v>
      </c>
      <c r="H2828" s="34" t="str">
        <f>IF(E2828="","",IF($H$1="上证50",[1]!EM_S_INFO_COMPINDEX(E2828,"000016"),"")&amp;IF($H$1="上证180",[1]!EM_S_INFO_COMPINDEX(E2828,"000010"),"")&amp;IF($H$1="沪深300",[1]!EM_S_INFO_COMPINDEX(E2828,"000300"),"")&amp;IF(AND($H$1="上证A股",RIGHT(E2828,2)="SH"),"是","")&amp;IF(AND($H$1="深证A股",RIGHT(E2828,2)="SZ"),"是","")&amp;IF(AND($H$1="创业板",LEFT(E2828,1)-3=0),"是","")&amp;IF(AND($H$1="全部A股",E2828&lt;&gt;0),"是","")&amp;IF(AND($H$1="中小板",LEFT(E2828,3)="002"),"是",""))</f>
        <v>是</v>
      </c>
      <c r="I2828" s="46">
        <f ca="1">IF(E2828="","",IF(OR([1]!EM_S_VAL_MV(E2828,deadline)="",[1]!EM_S_VAL_MV(E2828,deadline)="--",[1]!EM_S_VAL_MV(E2828,deadline)="null"),0,[1]!EM_S_VAL_MV(E2828,deadline)/100000000))</f>
        <v>69.086684160000004</v>
      </c>
      <c r="J2828" s="46">
        <f ca="1">IF(E2828="","",IF(RIGHT(LEFT($J$1,6),3)="TTM",[1]!EM_S_FA_PROFIT_TTM(E2828,LEFT(RIGHT($J$1,11),10),1)/100000000,[1]!EM_S_STM07_IS(E2828,61,LEFT(RIGHT($J$1,5),4)&amp;"-12-31",1)/100000000))</f>
        <v>2.9534452848000003</v>
      </c>
      <c r="K2828" s="36">
        <f t="shared" ca="1" si="223"/>
        <v>23.391895734638055</v>
      </c>
      <c r="L2828" s="46">
        <f ca="1">IF(E2828="","",IF(ISERROR(IF(行业估值!$E$7="最新年报",[1]!EM_S_STM07_BS(E2828,140,LEFT(RIGHT($L$1,5),4)&amp;"-12-31",1)/100000000,[1]!EM_S_STM07_BS(E2828,140,LEFT(RIGHT($L$1,11),10),1)/100000000)),0,IF(行业估值!$E$7="最新年报",[1]!EM_S_STM07_BS(E2828,140,LEFT(RIGHT($L$1,5),4)&amp;"-12-31",1)/100000000,[1]!EM_S_STM07_BS(E2828,140,LEFT(RIGHT($L$1,11),10),1)/100000000)))</f>
        <v>47.866422299399993</v>
      </c>
      <c r="M2828" s="36">
        <f t="shared" ca="1" si="224"/>
        <v>1.4433224970913694</v>
      </c>
      <c r="N2828" s="37">
        <f ca="1">IF(E2828="","",IF(ISERROR([1]!EM_S_EST_NETPROFIT(E2828,行业估值!$E$6,deadline)/100000000),"-",[1]!EM_S_EST_NETPROFIT(E2828,行业估值!$E$6,deadline)/100000000))</f>
        <v>3.2321666666666671</v>
      </c>
      <c r="O2828" s="36">
        <f t="shared" ca="1" si="225"/>
        <v>21.374728250399627</v>
      </c>
      <c r="T2828" s="64" t="s">
        <v>5532</v>
      </c>
      <c r="U2828" s="64" t="s">
        <v>5533</v>
      </c>
    </row>
    <row r="2829" spans="4:21">
      <c r="D2829" s="45" t="str">
        <f>IF(AND(行业估值!$B$39=$G2829,COUNTIF($G$2:$G$2552,$G2829)&gt;=1),COUNTIF($G$2:G2829,$G2829),"")</f>
        <v/>
      </c>
      <c r="E2829" s="65" t="str">
        <f t="shared" si="226"/>
        <v>600766.SH</v>
      </c>
      <c r="F2829" s="65" t="str">
        <f t="shared" si="227"/>
        <v>园城黄金</v>
      </c>
      <c r="G2829" s="34" t="str">
        <f>IF(E2829="","",IF(行业估值!$C$5="申万行业",[1]!EM_S_INFO_INDUSTRY_SW2014(E2829,"1"),IF(行业估值!$C$5="证监会行业",[1]!EM_S_INFO_INDUSTRY_CSRC1(E2829,"1"),[1]!EM_S_INFO_INDUSTRY_EM2016(E2829,"1"))))</f>
        <v>有色金属</v>
      </c>
      <c r="H2829" s="34" t="str">
        <f>IF(E2829="","",IF($H$1="上证50",[1]!EM_S_INFO_COMPINDEX(E2829,"000016"),"")&amp;IF($H$1="上证180",[1]!EM_S_INFO_COMPINDEX(E2829,"000010"),"")&amp;IF($H$1="沪深300",[1]!EM_S_INFO_COMPINDEX(E2829,"000300"),"")&amp;IF(AND($H$1="上证A股",RIGHT(E2829,2)="SH"),"是","")&amp;IF(AND($H$1="深证A股",RIGHT(E2829,2)="SZ"),"是","")&amp;IF(AND($H$1="创业板",LEFT(E2829,1)-3=0),"是","")&amp;IF(AND($H$1="全部A股",E2829&lt;&gt;0),"是","")&amp;IF(AND($H$1="中小板",LEFT(E2829,3)="002"),"是",""))</f>
        <v>是</v>
      </c>
      <c r="I2829" s="46">
        <f ca="1">IF(E2829="","",IF(OR([1]!EM_S_VAL_MV(E2829,deadline)="",[1]!EM_S_VAL_MV(E2829,deadline)="--",[1]!EM_S_VAL_MV(E2829,deadline)="null"),0,[1]!EM_S_VAL_MV(E2829,deadline)/100000000))</f>
        <v>15.9425270442</v>
      </c>
      <c r="J2829" s="46">
        <f ca="1">IF(E2829="","",IF(RIGHT(LEFT($J$1,6),3)="TTM",[1]!EM_S_FA_PROFIT_TTM(E2829,LEFT(RIGHT($J$1,11),10),1)/100000000,[1]!EM_S_STM07_IS(E2829,61,LEFT(RIGHT($J$1,5),4)&amp;"-12-31",1)/100000000))</f>
        <v>-2.89776736E-2</v>
      </c>
      <c r="K2829" s="36">
        <f t="shared" ca="1" si="223"/>
        <v>-550.16587129340849</v>
      </c>
      <c r="L2829" s="46">
        <f ca="1">IF(E2829="","",IF(ISERROR(IF(行业估值!$E$7="最新年报",[1]!EM_S_STM07_BS(E2829,140,LEFT(RIGHT($L$1,5),4)&amp;"-12-31",1)/100000000,[1]!EM_S_STM07_BS(E2829,140,LEFT(RIGHT($L$1,11),10),1)/100000000)),0,IF(行业估值!$E$7="最新年报",[1]!EM_S_STM07_BS(E2829,140,LEFT(RIGHT($L$1,5),4)&amp;"-12-31",1)/100000000,[1]!EM_S_STM07_BS(E2829,140,LEFT(RIGHT($L$1,11),10),1)/100000000)))</f>
        <v>0.51790676660000001</v>
      </c>
      <c r="M2829" s="36">
        <f t="shared" ca="1" si="224"/>
        <v>30.782619715245094</v>
      </c>
      <c r="N2829" s="37" t="str">
        <f ca="1">IF(E2829="","",IF(ISERROR([1]!EM_S_EST_NETPROFIT(E2829,行业估值!$E$6,deadline)/100000000),"-",[1]!EM_S_EST_NETPROFIT(E2829,行业估值!$E$6,deadline)/100000000))</f>
        <v>-</v>
      </c>
      <c r="O2829" s="36" t="str">
        <f t="shared" ca="1" si="225"/>
        <v>-</v>
      </c>
      <c r="T2829" s="64" t="s">
        <v>5534</v>
      </c>
      <c r="U2829" s="64" t="s">
        <v>5535</v>
      </c>
    </row>
    <row r="2830" spans="4:21">
      <c r="D2830" s="45" t="str">
        <f>IF(AND(行业估值!$B$39=$G2830,COUNTIF($G$2:$G$2552,$G2830)&gt;=1),COUNTIF($G$2:G2830,$G2830),"")</f>
        <v/>
      </c>
      <c r="E2830" s="65" t="str">
        <f t="shared" si="226"/>
        <v>600767.SH</v>
      </c>
      <c r="F2830" s="65" t="str">
        <f t="shared" si="227"/>
        <v>ST运盛</v>
      </c>
      <c r="G2830" s="34" t="str">
        <f>IF(E2830="","",IF(行业估值!$C$5="申万行业",[1]!EM_S_INFO_INDUSTRY_SW2014(E2830,"1"),IF(行业估值!$C$5="证监会行业",[1]!EM_S_INFO_INDUSTRY_CSRC1(E2830,"1"),[1]!EM_S_INFO_INDUSTRY_EM2016(E2830,"1"))))</f>
        <v>医药生物</v>
      </c>
      <c r="H2830" s="34" t="str">
        <f>IF(E2830="","",IF($H$1="上证50",[1]!EM_S_INFO_COMPINDEX(E2830,"000016"),"")&amp;IF($H$1="上证180",[1]!EM_S_INFO_COMPINDEX(E2830,"000010"),"")&amp;IF($H$1="沪深300",[1]!EM_S_INFO_COMPINDEX(E2830,"000300"),"")&amp;IF(AND($H$1="上证A股",RIGHT(E2830,2)="SH"),"是","")&amp;IF(AND($H$1="深证A股",RIGHT(E2830,2)="SZ"),"是","")&amp;IF(AND($H$1="创业板",LEFT(E2830,1)-3=0),"是","")&amp;IF(AND($H$1="全部A股",E2830&lt;&gt;0),"是","")&amp;IF(AND($H$1="中小板",LEFT(E2830,3)="002"),"是",""))</f>
        <v>是</v>
      </c>
      <c r="I2830" s="46">
        <f ca="1">IF(E2830="","",IF(OR([1]!EM_S_VAL_MV(E2830,deadline)="",[1]!EM_S_VAL_MV(E2830,deadline)="--",[1]!EM_S_VAL_MV(E2830,deadline)="null"),0,[1]!EM_S_VAL_MV(E2830,deadline)/100000000))</f>
        <v>17.2551152092</v>
      </c>
      <c r="J2830" s="46">
        <f ca="1">IF(E2830="","",IF(RIGHT(LEFT($J$1,6),3)="TTM",[1]!EM_S_FA_PROFIT_TTM(E2830,LEFT(RIGHT($J$1,11),10),1)/100000000,[1]!EM_S_STM07_IS(E2830,61,LEFT(RIGHT($J$1,5),4)&amp;"-12-31",1)/100000000))</f>
        <v>2.9755245400000001E-2</v>
      </c>
      <c r="K2830" s="36">
        <f t="shared" ca="1" si="223"/>
        <v>579.90162666243714</v>
      </c>
      <c r="L2830" s="46">
        <f ca="1">IF(E2830="","",IF(ISERROR(IF(行业估值!$E$7="最新年报",[1]!EM_S_STM07_BS(E2830,140,LEFT(RIGHT($L$1,5),4)&amp;"-12-31",1)/100000000,[1]!EM_S_STM07_BS(E2830,140,LEFT(RIGHT($L$1,11),10),1)/100000000)),0,IF(行业估值!$E$7="最新年报",[1]!EM_S_STM07_BS(E2830,140,LEFT(RIGHT($L$1,5),4)&amp;"-12-31",1)/100000000,[1]!EM_S_STM07_BS(E2830,140,LEFT(RIGHT($L$1,11),10),1)/100000000)))</f>
        <v>2.5747171332000001</v>
      </c>
      <c r="M2830" s="36">
        <f t="shared" ca="1" si="224"/>
        <v>6.7017518105976919</v>
      </c>
      <c r="N2830" s="37" t="str">
        <f ca="1">IF(E2830="","",IF(ISERROR([1]!EM_S_EST_NETPROFIT(E2830,行业估值!$E$6,deadline)/100000000),"-",[1]!EM_S_EST_NETPROFIT(E2830,行业估值!$E$6,deadline)/100000000))</f>
        <v>-</v>
      </c>
      <c r="O2830" s="36" t="str">
        <f t="shared" ca="1" si="225"/>
        <v>-</v>
      </c>
      <c r="T2830" s="64" t="s">
        <v>5536</v>
      </c>
      <c r="U2830" s="64" t="s">
        <v>5537</v>
      </c>
    </row>
    <row r="2831" spans="4:21">
      <c r="D2831" s="45" t="str">
        <f>IF(AND(行业估值!$B$39=$G2831,COUNTIF($G$2:$G$2552,$G2831)&gt;=1),COUNTIF($G$2:G2831,$G2831),"")</f>
        <v/>
      </c>
      <c r="E2831" s="65" t="str">
        <f t="shared" si="226"/>
        <v>600768.SH</v>
      </c>
      <c r="F2831" s="65" t="str">
        <f t="shared" si="227"/>
        <v>宁波富邦</v>
      </c>
      <c r="G2831" s="34" t="str">
        <f>IF(E2831="","",IF(行业估值!$C$5="申万行业",[1]!EM_S_INFO_INDUSTRY_SW2014(E2831,"1"),IF(行业估值!$C$5="证监会行业",[1]!EM_S_INFO_INDUSTRY_CSRC1(E2831,"1"),[1]!EM_S_INFO_INDUSTRY_EM2016(E2831,"1"))))</f>
        <v>有色金属</v>
      </c>
      <c r="H2831" s="34" t="str">
        <f>IF(E2831="","",IF($H$1="上证50",[1]!EM_S_INFO_COMPINDEX(E2831,"000016"),"")&amp;IF($H$1="上证180",[1]!EM_S_INFO_COMPINDEX(E2831,"000010"),"")&amp;IF($H$1="沪深300",[1]!EM_S_INFO_COMPINDEX(E2831,"000300"),"")&amp;IF(AND($H$1="上证A股",RIGHT(E2831,2)="SH"),"是","")&amp;IF(AND($H$1="深证A股",RIGHT(E2831,2)="SZ"),"是","")&amp;IF(AND($H$1="创业板",LEFT(E2831,1)-3=0),"是","")&amp;IF(AND($H$1="全部A股",E2831&lt;&gt;0),"是","")&amp;IF(AND($H$1="中小板",LEFT(E2831,3)="002"),"是",""))</f>
        <v>是</v>
      </c>
      <c r="I2831" s="46">
        <f ca="1">IF(E2831="","",IF(OR([1]!EM_S_VAL_MV(E2831,deadline)="",[1]!EM_S_VAL_MV(E2831,deadline)="--",[1]!EM_S_VAL_MV(E2831,deadline)="null"),0,[1]!EM_S_VAL_MV(E2831,deadline)/100000000))</f>
        <v>13.5084672</v>
      </c>
      <c r="J2831" s="46">
        <f ca="1">IF(E2831="","",IF(RIGHT(LEFT($J$1,6),3)="TTM",[1]!EM_S_FA_PROFIT_TTM(E2831,LEFT(RIGHT($J$1,11),10),1)/100000000,[1]!EM_S_STM07_IS(E2831,61,LEFT(RIGHT($J$1,5),4)&amp;"-12-31",1)/100000000))</f>
        <v>0.89317448160000001</v>
      </c>
      <c r="K2831" s="36">
        <f t="shared" ca="1" si="223"/>
        <v>15.124107862778869</v>
      </c>
      <c r="L2831" s="46">
        <f ca="1">IF(E2831="","",IF(ISERROR(IF(行业估值!$E$7="最新年报",[1]!EM_S_STM07_BS(E2831,140,LEFT(RIGHT($L$1,5),4)&amp;"-12-31",1)/100000000,[1]!EM_S_STM07_BS(E2831,140,LEFT(RIGHT($L$1,11),10),1)/100000000)),0,IF(行业估值!$E$7="最新年报",[1]!EM_S_STM07_BS(E2831,140,LEFT(RIGHT($L$1,5),4)&amp;"-12-31",1)/100000000,[1]!EM_S_STM07_BS(E2831,140,LEFT(RIGHT($L$1,11),10),1)/100000000)))</f>
        <v>2.2929485465999999</v>
      </c>
      <c r="M2831" s="36">
        <f t="shared" ca="1" si="224"/>
        <v>5.891308472678312</v>
      </c>
      <c r="N2831" s="37" t="str">
        <f ca="1">IF(E2831="","",IF(ISERROR([1]!EM_S_EST_NETPROFIT(E2831,行业估值!$E$6,deadline)/100000000),"-",[1]!EM_S_EST_NETPROFIT(E2831,行业估值!$E$6,deadline)/100000000))</f>
        <v>-</v>
      </c>
      <c r="O2831" s="36" t="str">
        <f t="shared" ca="1" si="225"/>
        <v>-</v>
      </c>
      <c r="T2831" s="64" t="s">
        <v>5538</v>
      </c>
      <c r="U2831" s="64" t="s">
        <v>5539</v>
      </c>
    </row>
    <row r="2832" spans="4:21">
      <c r="D2832" s="45" t="str">
        <f>IF(AND(行业估值!$B$39=$G2832,COUNTIF($G$2:$G$2552,$G2832)&gt;=1),COUNTIF($G$2:G2832,$G2832),"")</f>
        <v/>
      </c>
      <c r="E2832" s="65" t="str">
        <f t="shared" si="226"/>
        <v>600769.SH</v>
      </c>
      <c r="F2832" s="65" t="str">
        <f t="shared" si="227"/>
        <v>祥龙电业</v>
      </c>
      <c r="G2832" s="34" t="str">
        <f>IF(E2832="","",IF(行业估值!$C$5="申万行业",[1]!EM_S_INFO_INDUSTRY_SW2014(E2832,"1"),IF(行业估值!$C$5="证监会行业",[1]!EM_S_INFO_INDUSTRY_CSRC1(E2832,"1"),[1]!EM_S_INFO_INDUSTRY_EM2016(E2832,"1"))))</f>
        <v>建筑</v>
      </c>
      <c r="H2832" s="34" t="str">
        <f>IF(E2832="","",IF($H$1="上证50",[1]!EM_S_INFO_COMPINDEX(E2832,"000016"),"")&amp;IF($H$1="上证180",[1]!EM_S_INFO_COMPINDEX(E2832,"000010"),"")&amp;IF($H$1="沪深300",[1]!EM_S_INFO_COMPINDEX(E2832,"000300"),"")&amp;IF(AND($H$1="上证A股",RIGHT(E2832,2)="SH"),"是","")&amp;IF(AND($H$1="深证A股",RIGHT(E2832,2)="SZ"),"是","")&amp;IF(AND($H$1="创业板",LEFT(E2832,1)-3=0),"是","")&amp;IF(AND($H$1="全部A股",E2832&lt;&gt;0),"是","")&amp;IF(AND($H$1="中小板",LEFT(E2832,3)="002"),"是",""))</f>
        <v>是</v>
      </c>
      <c r="I2832" s="46">
        <f ca="1">IF(E2832="","",IF(OR([1]!EM_S_VAL_MV(E2832,deadline)="",[1]!EM_S_VAL_MV(E2832,deadline)="--",[1]!EM_S_VAL_MV(E2832,deadline)="null"),0,[1]!EM_S_VAL_MV(E2832,deadline)/100000000))</f>
        <v>20.323764239999999</v>
      </c>
      <c r="J2832" s="46">
        <f ca="1">IF(E2832="","",IF(RIGHT(LEFT($J$1,6),3)="TTM",[1]!EM_S_FA_PROFIT_TTM(E2832,LEFT(RIGHT($J$1,11),10),1)/100000000,[1]!EM_S_STM07_IS(E2832,61,LEFT(RIGHT($J$1,5),4)&amp;"-12-31",1)/100000000))</f>
        <v>4.8304203300000001E-2</v>
      </c>
      <c r="K2832" s="36">
        <f t="shared" ca="1" si="223"/>
        <v>420.74525303266927</v>
      </c>
      <c r="L2832" s="46">
        <f ca="1">IF(E2832="","",IF(ISERROR(IF(行业估值!$E$7="最新年报",[1]!EM_S_STM07_BS(E2832,140,LEFT(RIGHT($L$1,5),4)&amp;"-12-31",1)/100000000,[1]!EM_S_STM07_BS(E2832,140,LEFT(RIGHT($L$1,11),10),1)/100000000)),0,IF(行业估值!$E$7="最新年报",[1]!EM_S_STM07_BS(E2832,140,LEFT(RIGHT($L$1,5),4)&amp;"-12-31",1)/100000000,[1]!EM_S_STM07_BS(E2832,140,LEFT(RIGHT($L$1,11),10),1)/100000000)))</f>
        <v>0.56261533090000004</v>
      </c>
      <c r="M2832" s="36">
        <f t="shared" ca="1" si="224"/>
        <v>36.123729880393839</v>
      </c>
      <c r="N2832" s="37" t="str">
        <f ca="1">IF(E2832="","",IF(ISERROR([1]!EM_S_EST_NETPROFIT(E2832,行业估值!$E$6,deadline)/100000000),"-",[1]!EM_S_EST_NETPROFIT(E2832,行业估值!$E$6,deadline)/100000000))</f>
        <v>-</v>
      </c>
      <c r="O2832" s="36" t="str">
        <f t="shared" ca="1" si="225"/>
        <v>-</v>
      </c>
      <c r="T2832" s="64" t="s">
        <v>5540</v>
      </c>
      <c r="U2832" s="64" t="s">
        <v>5541</v>
      </c>
    </row>
    <row r="2833" spans="4:21">
      <c r="D2833" s="45" t="str">
        <f>IF(AND(行业估值!$B$39=$G2833,COUNTIF($G$2:$G$2552,$G2833)&gt;=1),COUNTIF($G$2:G2833,$G2833),"")</f>
        <v/>
      </c>
      <c r="E2833" s="65" t="str">
        <f t="shared" si="226"/>
        <v>600770.SH</v>
      </c>
      <c r="F2833" s="65" t="str">
        <f t="shared" si="227"/>
        <v>综艺股份</v>
      </c>
      <c r="G2833" s="34" t="str">
        <f>IF(E2833="","",IF(行业估值!$C$5="申万行业",[1]!EM_S_INFO_INDUSTRY_SW2014(E2833,"1"),IF(行业估值!$C$5="证监会行业",[1]!EM_S_INFO_INDUSTRY_CSRC1(E2833,"1"),[1]!EM_S_INFO_INDUSTRY_EM2016(E2833,"1"))))</f>
        <v>综合</v>
      </c>
      <c r="H2833" s="34" t="str">
        <f>IF(E2833="","",IF($H$1="上证50",[1]!EM_S_INFO_COMPINDEX(E2833,"000016"),"")&amp;IF($H$1="上证180",[1]!EM_S_INFO_COMPINDEX(E2833,"000010"),"")&amp;IF($H$1="沪深300",[1]!EM_S_INFO_COMPINDEX(E2833,"000300"),"")&amp;IF(AND($H$1="上证A股",RIGHT(E2833,2)="SH"),"是","")&amp;IF(AND($H$1="深证A股",RIGHT(E2833,2)="SZ"),"是","")&amp;IF(AND($H$1="创业板",LEFT(E2833,1)-3=0),"是","")&amp;IF(AND($H$1="全部A股",E2833&lt;&gt;0),"是","")&amp;IF(AND($H$1="中小板",LEFT(E2833,3)="002"),"是",""))</f>
        <v>是</v>
      </c>
      <c r="I2833" s="46">
        <f ca="1">IF(E2833="","",IF(OR([1]!EM_S_VAL_MV(E2833,deadline)="",[1]!EM_S_VAL_MV(E2833,deadline)="--",[1]!EM_S_VAL_MV(E2833,deadline)="null"),0,[1]!EM_S_VAL_MV(E2833,deadline)/100000000))</f>
        <v>65.260000000000005</v>
      </c>
      <c r="J2833" s="46">
        <f ca="1">IF(E2833="","",IF(RIGHT(LEFT($J$1,6),3)="TTM",[1]!EM_S_FA_PROFIT_TTM(E2833,LEFT(RIGHT($J$1,11),10),1)/100000000,[1]!EM_S_STM07_IS(E2833,61,LEFT(RIGHT($J$1,5),4)&amp;"-12-31",1)/100000000))</f>
        <v>-0.15023261560000001</v>
      </c>
      <c r="K2833" s="36">
        <f t="shared" ca="1" si="223"/>
        <v>-434.39302270924452</v>
      </c>
      <c r="L2833" s="46">
        <f ca="1">IF(E2833="","",IF(ISERROR(IF(行业估值!$E$7="最新年报",[1]!EM_S_STM07_BS(E2833,140,LEFT(RIGHT($L$1,5),4)&amp;"-12-31",1)/100000000,[1]!EM_S_STM07_BS(E2833,140,LEFT(RIGHT($L$1,11),10),1)/100000000)),0,IF(行业估值!$E$7="最新年报",[1]!EM_S_STM07_BS(E2833,140,LEFT(RIGHT($L$1,5),4)&amp;"-12-31",1)/100000000,[1]!EM_S_STM07_BS(E2833,140,LEFT(RIGHT($L$1,11),10),1)/100000000)))</f>
        <v>34.727329510700002</v>
      </c>
      <c r="M2833" s="36">
        <f t="shared" ca="1" si="224"/>
        <v>1.8792115869402637</v>
      </c>
      <c r="N2833" s="37">
        <f ca="1">IF(E2833="","",IF(ISERROR([1]!EM_S_EST_NETPROFIT(E2833,行业估值!$E$6,deadline)/100000000),"-",[1]!EM_S_EST_NETPROFIT(E2833,行业估值!$E$6,deadline)/100000000))</f>
        <v>0.72</v>
      </c>
      <c r="O2833" s="36">
        <f t="shared" ca="1" si="225"/>
        <v>90.6388888888889</v>
      </c>
      <c r="T2833" s="64" t="s">
        <v>5542</v>
      </c>
      <c r="U2833" s="64" t="s">
        <v>5543</v>
      </c>
    </row>
    <row r="2834" spans="4:21">
      <c r="D2834" s="45" t="str">
        <f>IF(AND(行业估值!$B$39=$G2834,COUNTIF($G$2:$G$2552,$G2834)&gt;=1),COUNTIF($G$2:G2834,$G2834),"")</f>
        <v/>
      </c>
      <c r="E2834" s="65" t="str">
        <f t="shared" si="226"/>
        <v>600771.SH</v>
      </c>
      <c r="F2834" s="65" t="str">
        <f t="shared" si="227"/>
        <v>广誉远</v>
      </c>
      <c r="G2834" s="34" t="str">
        <f>IF(E2834="","",IF(行业估值!$C$5="申万行业",[1]!EM_S_INFO_INDUSTRY_SW2014(E2834,"1"),IF(行业估值!$C$5="证监会行业",[1]!EM_S_INFO_INDUSTRY_CSRC1(E2834,"1"),[1]!EM_S_INFO_INDUSTRY_EM2016(E2834,"1"))))</f>
        <v>医药生物</v>
      </c>
      <c r="H2834" s="34" t="str">
        <f>IF(E2834="","",IF($H$1="上证50",[1]!EM_S_INFO_COMPINDEX(E2834,"000016"),"")&amp;IF($H$1="上证180",[1]!EM_S_INFO_COMPINDEX(E2834,"000010"),"")&amp;IF($H$1="沪深300",[1]!EM_S_INFO_COMPINDEX(E2834,"000300"),"")&amp;IF(AND($H$1="上证A股",RIGHT(E2834,2)="SH"),"是","")&amp;IF(AND($H$1="深证A股",RIGHT(E2834,2)="SZ"),"是","")&amp;IF(AND($H$1="创业板",LEFT(E2834,1)-3=0),"是","")&amp;IF(AND($H$1="全部A股",E2834&lt;&gt;0),"是","")&amp;IF(AND($H$1="中小板",LEFT(E2834,3)="002"),"是",""))</f>
        <v>是</v>
      </c>
      <c r="I2834" s="46">
        <f ca="1">IF(E2834="","",IF(OR([1]!EM_S_VAL_MV(E2834,deadline)="",[1]!EM_S_VAL_MV(E2834,deadline)="--",[1]!EM_S_VAL_MV(E2834,deadline)="null"),0,[1]!EM_S_VAL_MV(E2834,deadline)/100000000))</f>
        <v>70.159156792200008</v>
      </c>
      <c r="J2834" s="46">
        <f ca="1">IF(E2834="","",IF(RIGHT(LEFT($J$1,6),3)="TTM",[1]!EM_S_FA_PROFIT_TTM(E2834,LEFT(RIGHT($J$1,11),10),1)/100000000,[1]!EM_S_STM07_IS(E2834,61,LEFT(RIGHT($J$1,5),4)&amp;"-12-31",1)/100000000))</f>
        <v>3.4060402479</v>
      </c>
      <c r="K2834" s="36">
        <f t="shared" ca="1" si="223"/>
        <v>20.598452069219309</v>
      </c>
      <c r="L2834" s="46">
        <f ca="1">IF(E2834="","",IF(ISERROR(IF(行业估值!$E$7="最新年报",[1]!EM_S_STM07_BS(E2834,140,LEFT(RIGHT($L$1,5),4)&amp;"-12-31",1)/100000000,[1]!EM_S_STM07_BS(E2834,140,LEFT(RIGHT($L$1,11),10),1)/100000000)),0,IF(行业估值!$E$7="最新年报",[1]!EM_S_STM07_BS(E2834,140,LEFT(RIGHT($L$1,5),4)&amp;"-12-31",1)/100000000,[1]!EM_S_STM07_BS(E2834,140,LEFT(RIGHT($L$1,11),10),1)/100000000)))</f>
        <v>24.3038106411</v>
      </c>
      <c r="M2834" s="36">
        <f t="shared" ca="1" si="224"/>
        <v>2.8867554075472577</v>
      </c>
      <c r="N2834" s="37">
        <f ca="1">IF(E2834="","",IF(ISERROR([1]!EM_S_EST_NETPROFIT(E2834,行业估值!$E$6,deadline)/100000000),"-",[1]!EM_S_EST_NETPROFIT(E2834,行业估值!$E$6,deadline)/100000000))</f>
        <v>3.2101000000000002</v>
      </c>
      <c r="O2834" s="36">
        <f t="shared" ca="1" si="225"/>
        <v>21.855754273137912</v>
      </c>
      <c r="T2834" s="64" t="s">
        <v>5544</v>
      </c>
      <c r="U2834" s="64" t="s">
        <v>5545</v>
      </c>
    </row>
    <row r="2835" spans="4:21">
      <c r="D2835" s="45" t="str">
        <f>IF(AND(行业估值!$B$39=$G2835,COUNTIF($G$2:$G$2552,$G2835)&gt;=1),COUNTIF($G$2:G2835,$G2835),"")</f>
        <v/>
      </c>
      <c r="E2835" s="65" t="str">
        <f t="shared" si="226"/>
        <v>600773.SH</v>
      </c>
      <c r="F2835" s="65" t="str">
        <f t="shared" si="227"/>
        <v>西藏城投</v>
      </c>
      <c r="G2835" s="34" t="str">
        <f>IF(E2835="","",IF(行业估值!$C$5="申万行业",[1]!EM_S_INFO_INDUSTRY_SW2014(E2835,"1"),IF(行业估值!$C$5="证监会行业",[1]!EM_S_INFO_INDUSTRY_CSRC1(E2835,"1"),[1]!EM_S_INFO_INDUSTRY_EM2016(E2835,"1"))))</f>
        <v>房地产</v>
      </c>
      <c r="H2835" s="34" t="str">
        <f>IF(E2835="","",IF($H$1="上证50",[1]!EM_S_INFO_COMPINDEX(E2835,"000016"),"")&amp;IF($H$1="上证180",[1]!EM_S_INFO_COMPINDEX(E2835,"000010"),"")&amp;IF($H$1="沪深300",[1]!EM_S_INFO_COMPINDEX(E2835,"000300"),"")&amp;IF(AND($H$1="上证A股",RIGHT(E2835,2)="SH"),"是","")&amp;IF(AND($H$1="深证A股",RIGHT(E2835,2)="SZ"),"是","")&amp;IF(AND($H$1="创业板",LEFT(E2835,1)-3=0),"是","")&amp;IF(AND($H$1="全部A股",E2835&lt;&gt;0),"是","")&amp;IF(AND($H$1="中小板",LEFT(E2835,3)="002"),"是",""))</f>
        <v>是</v>
      </c>
      <c r="I2835" s="46">
        <f ca="1">IF(E2835="","",IF(OR([1]!EM_S_VAL_MV(E2835,deadline)="",[1]!EM_S_VAL_MV(E2835,deadline)="--",[1]!EM_S_VAL_MV(E2835,deadline)="null"),0,[1]!EM_S_VAL_MV(E2835,deadline)/100000000))</f>
        <v>43.687917655200003</v>
      </c>
      <c r="J2835" s="46">
        <f ca="1">IF(E2835="","",IF(RIGHT(LEFT($J$1,6),3)="TTM",[1]!EM_S_FA_PROFIT_TTM(E2835,LEFT(RIGHT($J$1,11),10),1)/100000000,[1]!EM_S_STM07_IS(E2835,61,LEFT(RIGHT($J$1,5),4)&amp;"-12-31",1)/100000000))</f>
        <v>0.99459469200000006</v>
      </c>
      <c r="K2835" s="36">
        <f t="shared" ca="1" si="223"/>
        <v>43.925347688463233</v>
      </c>
      <c r="L2835" s="46">
        <f ca="1">IF(E2835="","",IF(ISERROR(IF(行业估值!$E$7="最新年报",[1]!EM_S_STM07_BS(E2835,140,LEFT(RIGHT($L$1,5),4)&amp;"-12-31",1)/100000000,[1]!EM_S_STM07_BS(E2835,140,LEFT(RIGHT($L$1,11),10),1)/100000000)),0,IF(行业估值!$E$7="最新年报",[1]!EM_S_STM07_BS(E2835,140,LEFT(RIGHT($L$1,5),4)&amp;"-12-31",1)/100000000,[1]!EM_S_STM07_BS(E2835,140,LEFT(RIGHT($L$1,11),10),1)/100000000)))</f>
        <v>33.663509536699998</v>
      </c>
      <c r="M2835" s="36">
        <f t="shared" ca="1" si="224"/>
        <v>1.2977826214932042</v>
      </c>
      <c r="N2835" s="37" t="str">
        <f ca="1">IF(E2835="","",IF(ISERROR([1]!EM_S_EST_NETPROFIT(E2835,行业估值!$E$6,deadline)/100000000),"-",[1]!EM_S_EST_NETPROFIT(E2835,行业估值!$E$6,deadline)/100000000))</f>
        <v>-</v>
      </c>
      <c r="O2835" s="36" t="str">
        <f t="shared" ca="1" si="225"/>
        <v>-</v>
      </c>
      <c r="T2835" s="64" t="s">
        <v>5546</v>
      </c>
      <c r="U2835" s="64" t="s">
        <v>5547</v>
      </c>
    </row>
    <row r="2836" spans="4:21">
      <c r="D2836" s="45" t="str">
        <f>IF(AND(行业估值!$B$39=$G2836,COUNTIF($G$2:$G$2552,$G2836)&gt;=1),COUNTIF($G$2:G2836,$G2836),"")</f>
        <v/>
      </c>
      <c r="E2836" s="65" t="str">
        <f t="shared" si="226"/>
        <v>600774.SH</v>
      </c>
      <c r="F2836" s="65" t="str">
        <f t="shared" si="227"/>
        <v>汉商集团</v>
      </c>
      <c r="G2836" s="34" t="str">
        <f>IF(E2836="","",IF(行业估值!$C$5="申万行业",[1]!EM_S_INFO_INDUSTRY_SW2014(E2836,"1"),IF(行业估值!$C$5="证监会行业",[1]!EM_S_INFO_INDUSTRY_CSRC1(E2836,"1"),[1]!EM_S_INFO_INDUSTRY_EM2016(E2836,"1"))))</f>
        <v>商贸零售</v>
      </c>
      <c r="H2836" s="34" t="str">
        <f>IF(E2836="","",IF($H$1="上证50",[1]!EM_S_INFO_COMPINDEX(E2836,"000016"),"")&amp;IF($H$1="上证180",[1]!EM_S_INFO_COMPINDEX(E2836,"000010"),"")&amp;IF($H$1="沪深300",[1]!EM_S_INFO_COMPINDEX(E2836,"000300"),"")&amp;IF(AND($H$1="上证A股",RIGHT(E2836,2)="SH"),"是","")&amp;IF(AND($H$1="深证A股",RIGHT(E2836,2)="SZ"),"是","")&amp;IF(AND($H$1="创业板",LEFT(E2836,1)-3=0),"是","")&amp;IF(AND($H$1="全部A股",E2836&lt;&gt;0),"是","")&amp;IF(AND($H$1="中小板",LEFT(E2836,3)="002"),"是",""))</f>
        <v>是</v>
      </c>
      <c r="I2836" s="46">
        <f ca="1">IF(E2836="","",IF(OR([1]!EM_S_VAL_MV(E2836,deadline)="",[1]!EM_S_VAL_MV(E2836,deadline)="--",[1]!EM_S_VAL_MV(E2836,deadline)="null"),0,[1]!EM_S_VAL_MV(E2836,deadline)/100000000))</f>
        <v>23.943014210999998</v>
      </c>
      <c r="J2836" s="46">
        <f ca="1">IF(E2836="","",IF(RIGHT(LEFT($J$1,6),3)="TTM",[1]!EM_S_FA_PROFIT_TTM(E2836,LEFT(RIGHT($J$1,11),10),1)/100000000,[1]!EM_S_STM07_IS(E2836,61,LEFT(RIGHT($J$1,5),4)&amp;"-12-31",1)/100000000))</f>
        <v>0.52171373720000003</v>
      </c>
      <c r="K2836" s="36">
        <f t="shared" ca="1" si="223"/>
        <v>45.893010867416351</v>
      </c>
      <c r="L2836" s="46">
        <f ca="1">IF(E2836="","",IF(ISERROR(IF(行业估值!$E$7="最新年报",[1]!EM_S_STM07_BS(E2836,140,LEFT(RIGHT($L$1,5),4)&amp;"-12-31",1)/100000000,[1]!EM_S_STM07_BS(E2836,140,LEFT(RIGHT($L$1,11),10),1)/100000000)),0,IF(行业估值!$E$7="最新年报",[1]!EM_S_STM07_BS(E2836,140,LEFT(RIGHT($L$1,5),4)&amp;"-12-31",1)/100000000,[1]!EM_S_STM07_BS(E2836,140,LEFT(RIGHT($L$1,11),10),1)/100000000)))</f>
        <v>6.1831521410999999</v>
      </c>
      <c r="M2836" s="36">
        <f t="shared" ca="1" si="224"/>
        <v>3.8722990579268632</v>
      </c>
      <c r="N2836" s="37" t="str">
        <f ca="1">IF(E2836="","",IF(ISERROR([1]!EM_S_EST_NETPROFIT(E2836,行业估值!$E$6,deadline)/100000000),"-",[1]!EM_S_EST_NETPROFIT(E2836,行业估值!$E$6,deadline)/100000000))</f>
        <v>-</v>
      </c>
      <c r="O2836" s="36" t="str">
        <f t="shared" ca="1" si="225"/>
        <v>-</v>
      </c>
      <c r="T2836" s="64" t="s">
        <v>5548</v>
      </c>
      <c r="U2836" s="64" t="s">
        <v>5549</v>
      </c>
    </row>
    <row r="2837" spans="4:21">
      <c r="D2837" s="45" t="str">
        <f>IF(AND(行业估值!$B$39=$G2837,COUNTIF($G$2:$G$2552,$G2837)&gt;=1),COUNTIF($G$2:G2837,$G2837),"")</f>
        <v/>
      </c>
      <c r="E2837" s="65" t="str">
        <f t="shared" si="226"/>
        <v>600775.SH</v>
      </c>
      <c r="F2837" s="65" t="str">
        <f t="shared" si="227"/>
        <v>南京熊猫</v>
      </c>
      <c r="G2837" s="34" t="str">
        <f>IF(E2837="","",IF(行业估值!$C$5="申万行业",[1]!EM_S_INFO_INDUSTRY_SW2014(E2837,"1"),IF(行业估值!$C$5="证监会行业",[1]!EM_S_INFO_INDUSTRY_CSRC1(E2837,"1"),[1]!EM_S_INFO_INDUSTRY_EM2016(E2837,"1"))))</f>
        <v>信息技术</v>
      </c>
      <c r="H2837" s="34" t="str">
        <f>IF(E2837="","",IF($H$1="上证50",[1]!EM_S_INFO_COMPINDEX(E2837,"000016"),"")&amp;IF($H$1="上证180",[1]!EM_S_INFO_COMPINDEX(E2837,"000010"),"")&amp;IF($H$1="沪深300",[1]!EM_S_INFO_COMPINDEX(E2837,"000300"),"")&amp;IF(AND($H$1="上证A股",RIGHT(E2837,2)="SH"),"是","")&amp;IF(AND($H$1="深证A股",RIGHT(E2837,2)="SZ"),"是","")&amp;IF(AND($H$1="创业板",LEFT(E2837,1)-3=0),"是","")&amp;IF(AND($H$1="全部A股",E2837&lt;&gt;0),"是","")&amp;IF(AND($H$1="中小板",LEFT(E2837,3)="002"),"是",""))</f>
        <v>是</v>
      </c>
      <c r="I2837" s="46">
        <f ca="1">IF(E2837="","",IF(OR([1]!EM_S_VAL_MV(E2837,deadline)="",[1]!EM_S_VAL_MV(E2837,deadline)="--",[1]!EM_S_VAL_MV(E2837,deadline)="null"),0,[1]!EM_S_VAL_MV(E2837,deadline)/100000000))</f>
        <v>89.0992565775</v>
      </c>
      <c r="J2837" s="46">
        <f ca="1">IF(E2837="","",IF(RIGHT(LEFT($J$1,6),3)="TTM",[1]!EM_S_FA_PROFIT_TTM(E2837,LEFT(RIGHT($J$1,11),10),1)/100000000,[1]!EM_S_STM07_IS(E2837,61,LEFT(RIGHT($J$1,5),4)&amp;"-12-31",1)/100000000))</f>
        <v>1.8468056750999999</v>
      </c>
      <c r="K2837" s="36">
        <f t="shared" ca="1" si="223"/>
        <v>48.245063234752891</v>
      </c>
      <c r="L2837" s="46">
        <f ca="1">IF(E2837="","",IF(ISERROR(IF(行业估值!$E$7="最新年报",[1]!EM_S_STM07_BS(E2837,140,LEFT(RIGHT($L$1,5),4)&amp;"-12-31",1)/100000000,[1]!EM_S_STM07_BS(E2837,140,LEFT(RIGHT($L$1,11),10),1)/100000000)),0,IF(行业估值!$E$7="最新年报",[1]!EM_S_STM07_BS(E2837,140,LEFT(RIGHT($L$1,5),4)&amp;"-12-31",1)/100000000,[1]!EM_S_STM07_BS(E2837,140,LEFT(RIGHT($L$1,11),10),1)/100000000)))</f>
        <v>34.425454995100004</v>
      </c>
      <c r="M2837" s="36">
        <f t="shared" ca="1" si="224"/>
        <v>2.5881794907338791</v>
      </c>
      <c r="N2837" s="37" t="str">
        <f ca="1">IF(E2837="","",IF(ISERROR([1]!EM_S_EST_NETPROFIT(E2837,行业估值!$E$6,deadline)/100000000),"-",[1]!EM_S_EST_NETPROFIT(E2837,行业估值!$E$6,deadline)/100000000))</f>
        <v>-</v>
      </c>
      <c r="O2837" s="36" t="str">
        <f t="shared" ca="1" si="225"/>
        <v>-</v>
      </c>
      <c r="T2837" s="64" t="s">
        <v>5550</v>
      </c>
      <c r="U2837" s="64" t="s">
        <v>5551</v>
      </c>
    </row>
    <row r="2838" spans="4:21">
      <c r="D2838" s="45" t="str">
        <f>IF(AND(行业估值!$B$39=$G2838,COUNTIF($G$2:$G$2552,$G2838)&gt;=1),COUNTIF($G$2:G2838,$G2838),"")</f>
        <v/>
      </c>
      <c r="E2838" s="65" t="str">
        <f t="shared" si="226"/>
        <v>600776.SH</v>
      </c>
      <c r="F2838" s="65" t="str">
        <f t="shared" si="227"/>
        <v>东方通信</v>
      </c>
      <c r="G2838" s="34" t="str">
        <f>IF(E2838="","",IF(行业估值!$C$5="申万行业",[1]!EM_S_INFO_INDUSTRY_SW2014(E2838,"1"),IF(行业估值!$C$5="证监会行业",[1]!EM_S_INFO_INDUSTRY_CSRC1(E2838,"1"),[1]!EM_S_INFO_INDUSTRY_EM2016(E2838,"1"))))</f>
        <v>信息技术</v>
      </c>
      <c r="H2838" s="34" t="str">
        <f>IF(E2838="","",IF($H$1="上证50",[1]!EM_S_INFO_COMPINDEX(E2838,"000016"),"")&amp;IF($H$1="上证180",[1]!EM_S_INFO_COMPINDEX(E2838,"000010"),"")&amp;IF($H$1="沪深300",[1]!EM_S_INFO_COMPINDEX(E2838,"000300"),"")&amp;IF(AND($H$1="上证A股",RIGHT(E2838,2)="SH"),"是","")&amp;IF(AND($H$1="深证A股",RIGHT(E2838,2)="SZ"),"是","")&amp;IF(AND($H$1="创业板",LEFT(E2838,1)-3=0),"是","")&amp;IF(AND($H$1="全部A股",E2838&lt;&gt;0),"是","")&amp;IF(AND($H$1="中小板",LEFT(E2838,3)="002"),"是",""))</f>
        <v>是</v>
      </c>
      <c r="I2838" s="46">
        <f ca="1">IF(E2838="","",IF(OR([1]!EM_S_VAL_MV(E2838,deadline)="",[1]!EM_S_VAL_MV(E2838,deadline)="--",[1]!EM_S_VAL_MV(E2838,deadline)="null"),0,[1]!EM_S_VAL_MV(E2838,deadline)/100000000))</f>
        <v>240.27281224320001</v>
      </c>
      <c r="J2838" s="46">
        <f ca="1">IF(E2838="","",IF(RIGHT(LEFT($J$1,6),3)="TTM",[1]!EM_S_FA_PROFIT_TTM(E2838,LEFT(RIGHT($J$1,11),10),1)/100000000,[1]!EM_S_STM07_IS(E2838,61,LEFT(RIGHT($J$1,5),4)&amp;"-12-31",1)/100000000))</f>
        <v>1.0772547502000001</v>
      </c>
      <c r="K2838" s="36">
        <f t="shared" ca="1" si="223"/>
        <v>223.04177558612912</v>
      </c>
      <c r="L2838" s="46">
        <f ca="1">IF(E2838="","",IF(ISERROR(IF(行业估值!$E$7="最新年报",[1]!EM_S_STM07_BS(E2838,140,LEFT(RIGHT($L$1,5),4)&amp;"-12-31",1)/100000000,[1]!EM_S_STM07_BS(E2838,140,LEFT(RIGHT($L$1,11),10),1)/100000000)),0,IF(行业估值!$E$7="最新年报",[1]!EM_S_STM07_BS(E2838,140,LEFT(RIGHT($L$1,5),4)&amp;"-12-31",1)/100000000,[1]!EM_S_STM07_BS(E2838,140,LEFT(RIGHT($L$1,11),10),1)/100000000)))</f>
        <v>30.522129944</v>
      </c>
      <c r="M2838" s="36">
        <f t="shared" ca="1" si="224"/>
        <v>7.8720853585263146</v>
      </c>
      <c r="N2838" s="37" t="str">
        <f ca="1">IF(E2838="","",IF(ISERROR([1]!EM_S_EST_NETPROFIT(E2838,行业估值!$E$6,deadline)/100000000),"-",[1]!EM_S_EST_NETPROFIT(E2838,行业估值!$E$6,deadline)/100000000))</f>
        <v>-</v>
      </c>
      <c r="O2838" s="36" t="str">
        <f t="shared" ca="1" si="225"/>
        <v>-</v>
      </c>
      <c r="T2838" s="64" t="s">
        <v>5552</v>
      </c>
      <c r="U2838" s="64" t="s">
        <v>5553</v>
      </c>
    </row>
    <row r="2839" spans="4:21">
      <c r="D2839" s="45" t="str">
        <f>IF(AND(行业估值!$B$39=$G2839,COUNTIF($G$2:$G$2552,$G2839)&gt;=1),COUNTIF($G$2:G2839,$G2839),"")</f>
        <v/>
      </c>
      <c r="E2839" s="65" t="str">
        <f t="shared" si="226"/>
        <v>600777.SH</v>
      </c>
      <c r="F2839" s="65" t="str">
        <f t="shared" si="227"/>
        <v>新潮能源</v>
      </c>
      <c r="G2839" s="34" t="str">
        <f>IF(E2839="","",IF(行业估值!$C$5="申万行业",[1]!EM_S_INFO_INDUSTRY_SW2014(E2839,"1"),IF(行业估值!$C$5="证监会行业",[1]!EM_S_INFO_INDUSTRY_CSRC1(E2839,"1"),[1]!EM_S_INFO_INDUSTRY_EM2016(E2839,"1"))))</f>
        <v>化石能源</v>
      </c>
      <c r="H2839" s="34" t="str">
        <f>IF(E2839="","",IF($H$1="上证50",[1]!EM_S_INFO_COMPINDEX(E2839,"000016"),"")&amp;IF($H$1="上证180",[1]!EM_S_INFO_COMPINDEX(E2839,"000010"),"")&amp;IF($H$1="沪深300",[1]!EM_S_INFO_COMPINDEX(E2839,"000300"),"")&amp;IF(AND($H$1="上证A股",RIGHT(E2839,2)="SH"),"是","")&amp;IF(AND($H$1="深证A股",RIGHT(E2839,2)="SZ"),"是","")&amp;IF(AND($H$1="创业板",LEFT(E2839,1)-3=0),"是","")&amp;IF(AND($H$1="全部A股",E2839&lt;&gt;0),"是","")&amp;IF(AND($H$1="中小板",LEFT(E2839,3)="002"),"是",""))</f>
        <v>是</v>
      </c>
      <c r="I2839" s="46">
        <f ca="1">IF(E2839="","",IF(OR([1]!EM_S_VAL_MV(E2839,deadline)="",[1]!EM_S_VAL_MV(E2839,deadline)="--",[1]!EM_S_VAL_MV(E2839,deadline)="null"),0,[1]!EM_S_VAL_MV(E2839,deadline)/100000000))</f>
        <v>138.73011482999999</v>
      </c>
      <c r="J2839" s="46">
        <f ca="1">IF(E2839="","",IF(RIGHT(LEFT($J$1,6),3)="TTM",[1]!EM_S_FA_PROFIT_TTM(E2839,LEFT(RIGHT($J$1,11),10),1)/100000000,[1]!EM_S_STM07_IS(E2839,61,LEFT(RIGHT($J$1,5),4)&amp;"-12-31",1)/100000000))</f>
        <v>9.5051057671999999</v>
      </c>
      <c r="K2839" s="36">
        <f t="shared" ca="1" si="223"/>
        <v>14.595325736271834</v>
      </c>
      <c r="L2839" s="46">
        <f ca="1">IF(E2839="","",IF(ISERROR(IF(行业估值!$E$7="最新年报",[1]!EM_S_STM07_BS(E2839,140,LEFT(RIGHT($L$1,5),4)&amp;"-12-31",1)/100000000,[1]!EM_S_STM07_BS(E2839,140,LEFT(RIGHT($L$1,11),10),1)/100000000)),0,IF(行业估值!$E$7="最新年报",[1]!EM_S_STM07_BS(E2839,140,LEFT(RIGHT($L$1,5),4)&amp;"-12-31",1)/100000000,[1]!EM_S_STM07_BS(E2839,140,LEFT(RIGHT($L$1,11),10),1)/100000000)))</f>
        <v>163.00174699639999</v>
      </c>
      <c r="M2839" s="36">
        <f t="shared" ca="1" si="224"/>
        <v>0.85109587710777079</v>
      </c>
      <c r="N2839" s="37">
        <f ca="1">IF(E2839="","",IF(ISERROR([1]!EM_S_EST_NETPROFIT(E2839,行业估值!$E$6,deadline)/100000000),"-",[1]!EM_S_EST_NETPROFIT(E2839,行业估值!$E$6,deadline)/100000000))</f>
        <v>11.25</v>
      </c>
      <c r="O2839" s="36">
        <f t="shared" ca="1" si="225"/>
        <v>12.331565762666665</v>
      </c>
      <c r="T2839" s="64" t="s">
        <v>5554</v>
      </c>
      <c r="U2839" s="64" t="s">
        <v>5555</v>
      </c>
    </row>
    <row r="2840" spans="4:21">
      <c r="D2840" s="45" t="str">
        <f>IF(AND(行业估值!$B$39=$G2840,COUNTIF($G$2:$G$2552,$G2840)&gt;=1),COUNTIF($G$2:G2840,$G2840),"")</f>
        <v/>
      </c>
      <c r="E2840" s="65" t="str">
        <f t="shared" si="226"/>
        <v>600778.SH</v>
      </c>
      <c r="F2840" s="65" t="str">
        <f t="shared" si="227"/>
        <v>友好集团</v>
      </c>
      <c r="G2840" s="34" t="str">
        <f>IF(E2840="","",IF(行业估值!$C$5="申万行业",[1]!EM_S_INFO_INDUSTRY_SW2014(E2840,"1"),IF(行业估值!$C$5="证监会行业",[1]!EM_S_INFO_INDUSTRY_CSRC1(E2840,"1"),[1]!EM_S_INFO_INDUSTRY_EM2016(E2840,"1"))))</f>
        <v>商贸零售</v>
      </c>
      <c r="H2840" s="34" t="str">
        <f>IF(E2840="","",IF($H$1="上证50",[1]!EM_S_INFO_COMPINDEX(E2840,"000016"),"")&amp;IF($H$1="上证180",[1]!EM_S_INFO_COMPINDEX(E2840,"000010"),"")&amp;IF($H$1="沪深300",[1]!EM_S_INFO_COMPINDEX(E2840,"000300"),"")&amp;IF(AND($H$1="上证A股",RIGHT(E2840,2)="SH"),"是","")&amp;IF(AND($H$1="深证A股",RIGHT(E2840,2)="SZ"),"是","")&amp;IF(AND($H$1="创业板",LEFT(E2840,1)-3=0),"是","")&amp;IF(AND($H$1="全部A股",E2840&lt;&gt;0),"是","")&amp;IF(AND($H$1="中小板",LEFT(E2840,3)="002"),"是",""))</f>
        <v>是</v>
      </c>
      <c r="I2840" s="46">
        <f ca="1">IF(E2840="","",IF(OR([1]!EM_S_VAL_MV(E2840,deadline)="",[1]!EM_S_VAL_MV(E2840,deadline)="--",[1]!EM_S_VAL_MV(E2840,deadline)="null"),0,[1]!EM_S_VAL_MV(E2840,deadline)/100000000))</f>
        <v>16.010655492799998</v>
      </c>
      <c r="J2840" s="46">
        <f ca="1">IF(E2840="","",IF(RIGHT(LEFT($J$1,6),3)="TTM",[1]!EM_S_FA_PROFIT_TTM(E2840,LEFT(RIGHT($J$1,11),10),1)/100000000,[1]!EM_S_STM07_IS(E2840,61,LEFT(RIGHT($J$1,5),4)&amp;"-12-31",1)/100000000))</f>
        <v>0.96308245700000006</v>
      </c>
      <c r="K2840" s="36">
        <f t="shared" ca="1" si="223"/>
        <v>16.624387015285439</v>
      </c>
      <c r="L2840" s="46">
        <f ca="1">IF(E2840="","",IF(ISERROR(IF(行业估值!$E$7="最新年报",[1]!EM_S_STM07_BS(E2840,140,LEFT(RIGHT($L$1,5),4)&amp;"-12-31",1)/100000000,[1]!EM_S_STM07_BS(E2840,140,LEFT(RIGHT($L$1,11),10),1)/100000000)),0,IF(行业估值!$E$7="最新年报",[1]!EM_S_STM07_BS(E2840,140,LEFT(RIGHT($L$1,5),4)&amp;"-12-31",1)/100000000,[1]!EM_S_STM07_BS(E2840,140,LEFT(RIGHT($L$1,11),10),1)/100000000)))</f>
        <v>8.9502077124999992</v>
      </c>
      <c r="M2840" s="36">
        <f t="shared" ca="1" si="224"/>
        <v>1.7888585390525928</v>
      </c>
      <c r="N2840" s="37" t="str">
        <f ca="1">IF(E2840="","",IF(ISERROR([1]!EM_S_EST_NETPROFIT(E2840,行业估值!$E$6,deadline)/100000000),"-",[1]!EM_S_EST_NETPROFIT(E2840,行业估值!$E$6,deadline)/100000000))</f>
        <v>-</v>
      </c>
      <c r="O2840" s="36" t="str">
        <f t="shared" ca="1" si="225"/>
        <v>-</v>
      </c>
      <c r="T2840" s="64" t="s">
        <v>7396</v>
      </c>
      <c r="U2840" s="64" t="s">
        <v>5556</v>
      </c>
    </row>
    <row r="2841" spans="4:21">
      <c r="D2841" s="45" t="str">
        <f>IF(AND(行业估值!$B$39=$G2841,COUNTIF($G$2:$G$2552,$G2841)&gt;=1),COUNTIF($G$2:G2841,$G2841),"")</f>
        <v/>
      </c>
      <c r="E2841" s="65" t="str">
        <f t="shared" si="226"/>
        <v>600779.SH</v>
      </c>
      <c r="F2841" s="65" t="str">
        <f t="shared" si="227"/>
        <v>水井坊</v>
      </c>
      <c r="G2841" s="34" t="str">
        <f>IF(E2841="","",IF(行业估值!$C$5="申万行业",[1]!EM_S_INFO_INDUSTRY_SW2014(E2841,"1"),IF(行业估值!$C$5="证监会行业",[1]!EM_S_INFO_INDUSTRY_CSRC1(E2841,"1"),[1]!EM_S_INFO_INDUSTRY_EM2016(E2841,"1"))))</f>
        <v>食品饮料</v>
      </c>
      <c r="H2841" s="34" t="str">
        <f>IF(E2841="","",IF($H$1="上证50",[1]!EM_S_INFO_COMPINDEX(E2841,"000016"),"")&amp;IF($H$1="上证180",[1]!EM_S_INFO_COMPINDEX(E2841,"000010"),"")&amp;IF($H$1="沪深300",[1]!EM_S_INFO_COMPINDEX(E2841,"000300"),"")&amp;IF(AND($H$1="上证A股",RIGHT(E2841,2)="SH"),"是","")&amp;IF(AND($H$1="深证A股",RIGHT(E2841,2)="SZ"),"是","")&amp;IF(AND($H$1="创业板",LEFT(E2841,1)-3=0),"是","")&amp;IF(AND($H$1="全部A股",E2841&lt;&gt;0),"是","")&amp;IF(AND($H$1="中小板",LEFT(E2841,3)="002"),"是",""))</f>
        <v>是</v>
      </c>
      <c r="I2841" s="46">
        <f ca="1">IF(E2841="","",IF(OR([1]!EM_S_VAL_MV(E2841,deadline)="",[1]!EM_S_VAL_MV(E2841,deadline)="--",[1]!EM_S_VAL_MV(E2841,deadline)="null"),0,[1]!EM_S_VAL_MV(E2841,deadline)/100000000))</f>
        <v>281.89086774599997</v>
      </c>
      <c r="J2841" s="46">
        <f ca="1">IF(E2841="","",IF(RIGHT(LEFT($J$1,6),3)="TTM",[1]!EM_S_FA_PROFIT_TTM(E2841,LEFT(RIGHT($J$1,11),10),1)/100000000,[1]!EM_S_STM07_IS(E2841,61,LEFT(RIGHT($J$1,5),4)&amp;"-12-31",1)/100000000))</f>
        <v>7.5588698273000006</v>
      </c>
      <c r="K2841" s="36">
        <f t="shared" ca="1" si="223"/>
        <v>37.292726847591489</v>
      </c>
      <c r="L2841" s="46">
        <f ca="1">IF(E2841="","",IF(ISERROR(IF(行业估值!$E$7="最新年报",[1]!EM_S_STM07_BS(E2841,140,LEFT(RIGHT($L$1,5),4)&amp;"-12-31",1)/100000000,[1]!EM_S_STM07_BS(E2841,140,LEFT(RIGHT($L$1,11),10),1)/100000000)),0,IF(行业估值!$E$7="最新年报",[1]!EM_S_STM07_BS(E2841,140,LEFT(RIGHT($L$1,5),4)&amp;"-12-31",1)/100000000,[1]!EM_S_STM07_BS(E2841,140,LEFT(RIGHT($L$1,11),10),1)/100000000)))</f>
        <v>19.3049527278</v>
      </c>
      <c r="M2841" s="36">
        <f t="shared" ca="1" si="224"/>
        <v>14.601997307150327</v>
      </c>
      <c r="N2841" s="37">
        <f ca="1">IF(E2841="","",IF(ISERROR([1]!EM_S_EST_NETPROFIT(E2841,行业估值!$E$6,deadline)/100000000),"-",[1]!EM_S_EST_NETPROFIT(E2841,行业估值!$E$6,deadline)/100000000))</f>
        <v>7.659136363636363</v>
      </c>
      <c r="O2841" s="36">
        <f t="shared" ca="1" si="225"/>
        <v>36.804523951857853</v>
      </c>
      <c r="T2841" s="64" t="s">
        <v>5557</v>
      </c>
      <c r="U2841" s="64" t="s">
        <v>5558</v>
      </c>
    </row>
    <row r="2842" spans="4:21">
      <c r="D2842" s="45" t="str">
        <f>IF(AND(行业估值!$B$39=$G2842,COUNTIF($G$2:$G$2552,$G2842)&gt;=1),COUNTIF($G$2:G2842,$G2842),"")</f>
        <v/>
      </c>
      <c r="E2842" s="65" t="str">
        <f t="shared" si="226"/>
        <v>600780.SH</v>
      </c>
      <c r="F2842" s="65" t="str">
        <f t="shared" si="227"/>
        <v>通宝能源</v>
      </c>
      <c r="G2842" s="34" t="str">
        <f>IF(E2842="","",IF(行业估值!$C$5="申万行业",[1]!EM_S_INFO_INDUSTRY_SW2014(E2842,"1"),IF(行业估值!$C$5="证监会行业",[1]!EM_S_INFO_INDUSTRY_CSRC1(E2842,"1"),[1]!EM_S_INFO_INDUSTRY_EM2016(E2842,"1"))))</f>
        <v>公用事业</v>
      </c>
      <c r="H2842" s="34" t="str">
        <f>IF(E2842="","",IF($H$1="上证50",[1]!EM_S_INFO_COMPINDEX(E2842,"000016"),"")&amp;IF($H$1="上证180",[1]!EM_S_INFO_COMPINDEX(E2842,"000010"),"")&amp;IF($H$1="沪深300",[1]!EM_S_INFO_COMPINDEX(E2842,"000300"),"")&amp;IF(AND($H$1="上证A股",RIGHT(E2842,2)="SH"),"是","")&amp;IF(AND($H$1="深证A股",RIGHT(E2842,2)="SZ"),"是","")&amp;IF(AND($H$1="创业板",LEFT(E2842,1)-3=0),"是","")&amp;IF(AND($H$1="全部A股",E2842&lt;&gt;0),"是","")&amp;IF(AND($H$1="中小板",LEFT(E2842,3)="002"),"是",""))</f>
        <v>是</v>
      </c>
      <c r="I2842" s="46">
        <f ca="1">IF(E2842="","",IF(OR([1]!EM_S_VAL_MV(E2842,deadline)="",[1]!EM_S_VAL_MV(E2842,deadline)="--",[1]!EM_S_VAL_MV(E2842,deadline)="null"),0,[1]!EM_S_VAL_MV(E2842,deadline)/100000000))</f>
        <v>38.293184268200001</v>
      </c>
      <c r="J2842" s="46">
        <f ca="1">IF(E2842="","",IF(RIGHT(LEFT($J$1,6),3)="TTM",[1]!EM_S_FA_PROFIT_TTM(E2842,LEFT(RIGHT($J$1,11),10),1)/100000000,[1]!EM_S_STM07_IS(E2842,61,LEFT(RIGHT($J$1,5),4)&amp;"-12-31",1)/100000000))</f>
        <v>2.9163884593999998</v>
      </c>
      <c r="K2842" s="36">
        <f t="shared" ca="1" si="223"/>
        <v>13.130344191554718</v>
      </c>
      <c r="L2842" s="46">
        <f ca="1">IF(E2842="","",IF(ISERROR(IF(行业估值!$E$7="最新年报",[1]!EM_S_STM07_BS(E2842,140,LEFT(RIGHT($L$1,5),4)&amp;"-12-31",1)/100000000,[1]!EM_S_STM07_BS(E2842,140,LEFT(RIGHT($L$1,11),10),1)/100000000)),0,IF(行业估值!$E$7="最新年报",[1]!EM_S_STM07_BS(E2842,140,LEFT(RIGHT($L$1,5),4)&amp;"-12-31",1)/100000000,[1]!EM_S_STM07_BS(E2842,140,LEFT(RIGHT($L$1,11),10),1)/100000000)))</f>
        <v>53.408757658599995</v>
      </c>
      <c r="M2842" s="36">
        <f t="shared" ca="1" si="224"/>
        <v>0.71698324295386318</v>
      </c>
      <c r="N2842" s="37" t="str">
        <f ca="1">IF(E2842="","",IF(ISERROR([1]!EM_S_EST_NETPROFIT(E2842,行业估值!$E$6,deadline)/100000000),"-",[1]!EM_S_EST_NETPROFIT(E2842,行业估值!$E$6,deadline)/100000000))</f>
        <v>-</v>
      </c>
      <c r="O2842" s="36" t="str">
        <f t="shared" ca="1" si="225"/>
        <v>-</v>
      </c>
      <c r="T2842" s="64" t="s">
        <v>5559</v>
      </c>
      <c r="U2842" s="64" t="s">
        <v>5560</v>
      </c>
    </row>
    <row r="2843" spans="4:21">
      <c r="D2843" s="45" t="str">
        <f>IF(AND(行业估值!$B$39=$G2843,COUNTIF($G$2:$G$2552,$G2843)&gt;=1),COUNTIF($G$2:G2843,$G2843),"")</f>
        <v/>
      </c>
      <c r="E2843" s="65" t="str">
        <f t="shared" si="226"/>
        <v>600781.SH</v>
      </c>
      <c r="F2843" s="65" t="str">
        <f t="shared" si="227"/>
        <v>ST辅仁</v>
      </c>
      <c r="G2843" s="34" t="str">
        <f>IF(E2843="","",IF(行业估值!$C$5="申万行业",[1]!EM_S_INFO_INDUSTRY_SW2014(E2843,"1"),IF(行业估值!$C$5="证监会行业",[1]!EM_S_INFO_INDUSTRY_CSRC1(E2843,"1"),[1]!EM_S_INFO_INDUSTRY_EM2016(E2843,"1"))))</f>
        <v>医药生物</v>
      </c>
      <c r="H2843" s="34" t="str">
        <f>IF(E2843="","",IF($H$1="上证50",[1]!EM_S_INFO_COMPINDEX(E2843,"000016"),"")&amp;IF($H$1="上证180",[1]!EM_S_INFO_COMPINDEX(E2843,"000010"),"")&amp;IF($H$1="沪深300",[1]!EM_S_INFO_COMPINDEX(E2843,"000300"),"")&amp;IF(AND($H$1="上证A股",RIGHT(E2843,2)="SH"),"是","")&amp;IF(AND($H$1="深证A股",RIGHT(E2843,2)="SZ"),"是","")&amp;IF(AND($H$1="创业板",LEFT(E2843,1)-3=0),"是","")&amp;IF(AND($H$1="全部A股",E2843&lt;&gt;0),"是","")&amp;IF(AND($H$1="中小板",LEFT(E2843,3)="002"),"是",""))</f>
        <v>是</v>
      </c>
      <c r="I2843" s="46">
        <f ca="1">IF(E2843="","",IF(OR([1]!EM_S_VAL_MV(E2843,deadline)="",[1]!EM_S_VAL_MV(E2843,deadline)="--",[1]!EM_S_VAL_MV(E2843,deadline)="null"),0,[1]!EM_S_VAL_MV(E2843,deadline)/100000000))</f>
        <v>33.051200882399996</v>
      </c>
      <c r="J2843" s="46">
        <f ca="1">IF(E2843="","",IF(RIGHT(LEFT($J$1,6),3)="TTM",[1]!EM_S_FA_PROFIT_TTM(E2843,LEFT(RIGHT($J$1,11),10),1)/100000000,[1]!EM_S_STM07_IS(E2843,61,LEFT(RIGHT($J$1,5),4)&amp;"-12-31",1)/100000000))</f>
        <v>7.0261069230999995</v>
      </c>
      <c r="K2843" s="36">
        <f t="shared" ca="1" si="223"/>
        <v>4.7040560646374887</v>
      </c>
      <c r="L2843" s="46">
        <f ca="1">IF(E2843="","",IF(ISERROR(IF(行业估值!$E$7="最新年报",[1]!EM_S_STM07_BS(E2843,140,LEFT(RIGHT($L$1,5),4)&amp;"-12-31",1)/100000000,[1]!EM_S_STM07_BS(E2843,140,LEFT(RIGHT($L$1,11),10),1)/100000000)),0,IF(行业估值!$E$7="最新年报",[1]!EM_S_STM07_BS(E2843,140,LEFT(RIGHT($L$1,5),4)&amp;"-12-31",1)/100000000,[1]!EM_S_STM07_BS(E2843,140,LEFT(RIGHT($L$1,11),10),1)/100000000)))</f>
        <v>58.777292581099999</v>
      </c>
      <c r="M2843" s="36">
        <f t="shared" ca="1" si="224"/>
        <v>0.56231240724122267</v>
      </c>
      <c r="N2843" s="37" t="str">
        <f ca="1">IF(E2843="","",IF(ISERROR([1]!EM_S_EST_NETPROFIT(E2843,行业估值!$E$6,deadline)/100000000),"-",[1]!EM_S_EST_NETPROFIT(E2843,行业估值!$E$6,deadline)/100000000))</f>
        <v>-</v>
      </c>
      <c r="O2843" s="36" t="str">
        <f t="shared" ca="1" si="225"/>
        <v>-</v>
      </c>
      <c r="T2843" s="64" t="s">
        <v>7397</v>
      </c>
      <c r="U2843" s="64" t="s">
        <v>5561</v>
      </c>
    </row>
    <row r="2844" spans="4:21">
      <c r="D2844" s="45" t="str">
        <f>IF(AND(行业估值!$B$39=$G2844,COUNTIF($G$2:$G$2552,$G2844)&gt;=1),COUNTIF($G$2:G2844,$G2844),"")</f>
        <v/>
      </c>
      <c r="E2844" s="65" t="str">
        <f t="shared" si="226"/>
        <v>600782.SH</v>
      </c>
      <c r="F2844" s="65" t="str">
        <f t="shared" si="227"/>
        <v>新钢股份</v>
      </c>
      <c r="G2844" s="34" t="str">
        <f>IF(E2844="","",IF(行业估值!$C$5="申万行业",[1]!EM_S_INFO_INDUSTRY_SW2014(E2844,"1"),IF(行业估值!$C$5="证监会行业",[1]!EM_S_INFO_INDUSTRY_CSRC1(E2844,"1"),[1]!EM_S_INFO_INDUSTRY_EM2016(E2844,"1"))))</f>
        <v>钢铁</v>
      </c>
      <c r="H2844" s="34" t="str">
        <f>IF(E2844="","",IF($H$1="上证50",[1]!EM_S_INFO_COMPINDEX(E2844,"000016"),"")&amp;IF($H$1="上证180",[1]!EM_S_INFO_COMPINDEX(E2844,"000010"),"")&amp;IF($H$1="沪深300",[1]!EM_S_INFO_COMPINDEX(E2844,"000300"),"")&amp;IF(AND($H$1="上证A股",RIGHT(E2844,2)="SH"),"是","")&amp;IF(AND($H$1="深证A股",RIGHT(E2844,2)="SZ"),"是","")&amp;IF(AND($H$1="创业板",LEFT(E2844,1)-3=0),"是","")&amp;IF(AND($H$1="全部A股",E2844&lt;&gt;0),"是","")&amp;IF(AND($H$1="中小板",LEFT(E2844,3)="002"),"是",""))</f>
        <v>是</v>
      </c>
      <c r="I2844" s="46">
        <f ca="1">IF(E2844="","",IF(OR([1]!EM_S_VAL_MV(E2844,deadline)="",[1]!EM_S_VAL_MV(E2844,deadline)="--",[1]!EM_S_VAL_MV(E2844,deadline)="null"),0,[1]!EM_S_VAL_MV(E2844,deadline)/100000000))</f>
        <v>155.9285398344</v>
      </c>
      <c r="J2844" s="46">
        <f ca="1">IF(E2844="","",IF(RIGHT(LEFT($J$1,6),3)="TTM",[1]!EM_S_FA_PROFIT_TTM(E2844,LEFT(RIGHT($J$1,11),10),1)/100000000,[1]!EM_S_STM07_IS(E2844,61,LEFT(RIGHT($J$1,5),4)&amp;"-12-31",1)/100000000))</f>
        <v>46.164018255500004</v>
      </c>
      <c r="K2844" s="36">
        <f t="shared" ca="1" si="223"/>
        <v>3.3777072648094837</v>
      </c>
      <c r="L2844" s="46">
        <f ca="1">IF(E2844="","",IF(ISERROR(IF(行业估值!$E$7="最新年报",[1]!EM_S_STM07_BS(E2844,140,LEFT(RIGHT($L$1,5),4)&amp;"-12-31",1)/100000000,[1]!EM_S_STM07_BS(E2844,140,LEFT(RIGHT($L$1,11),10),1)/100000000)),0,IF(行业估值!$E$7="最新年报",[1]!EM_S_STM07_BS(E2844,140,LEFT(RIGHT($L$1,5),4)&amp;"-12-31",1)/100000000,[1]!EM_S_STM07_BS(E2844,140,LEFT(RIGHT($L$1,11),10),1)/100000000)))</f>
        <v>209.89839670810002</v>
      </c>
      <c r="M2844" s="36">
        <f t="shared" ca="1" si="224"/>
        <v>0.74287627861800953</v>
      </c>
      <c r="N2844" s="37">
        <f ca="1">IF(E2844="","",IF(ISERROR([1]!EM_S_EST_NETPROFIT(E2844,行业估值!$E$6,deadline)/100000000),"-",[1]!EM_S_EST_NETPROFIT(E2844,行业估值!$E$6,deadline)/100000000))</f>
        <v>35.21125</v>
      </c>
      <c r="O2844" s="36">
        <f t="shared" ca="1" si="225"/>
        <v>4.4283727454833324</v>
      </c>
      <c r="T2844" s="64" t="s">
        <v>5562</v>
      </c>
      <c r="U2844" s="64" t="s">
        <v>5563</v>
      </c>
    </row>
    <row r="2845" spans="4:21">
      <c r="D2845" s="45" t="str">
        <f>IF(AND(行业估值!$B$39=$G2845,COUNTIF($G$2:$G$2552,$G2845)&gt;=1),COUNTIF($G$2:G2845,$G2845),"")</f>
        <v/>
      </c>
      <c r="E2845" s="65" t="str">
        <f t="shared" si="226"/>
        <v>600783.SH</v>
      </c>
      <c r="F2845" s="65" t="str">
        <f t="shared" si="227"/>
        <v>鲁信创投</v>
      </c>
      <c r="G2845" s="34" t="str">
        <f>IF(E2845="","",IF(行业估值!$C$5="申万行业",[1]!EM_S_INFO_INDUSTRY_SW2014(E2845,"1"),IF(行业估值!$C$5="证监会行业",[1]!EM_S_INFO_INDUSTRY_CSRC1(E2845,"1"),[1]!EM_S_INFO_INDUSTRY_EM2016(E2845,"1"))))</f>
        <v>有色金属</v>
      </c>
      <c r="H2845" s="34" t="str">
        <f>IF(E2845="","",IF($H$1="上证50",[1]!EM_S_INFO_COMPINDEX(E2845,"000016"),"")&amp;IF($H$1="上证180",[1]!EM_S_INFO_COMPINDEX(E2845,"000010"),"")&amp;IF($H$1="沪深300",[1]!EM_S_INFO_COMPINDEX(E2845,"000300"),"")&amp;IF(AND($H$1="上证A股",RIGHT(E2845,2)="SH"),"是","")&amp;IF(AND($H$1="深证A股",RIGHT(E2845,2)="SZ"),"是","")&amp;IF(AND($H$1="创业板",LEFT(E2845,1)-3=0),"是","")&amp;IF(AND($H$1="全部A股",E2845&lt;&gt;0),"是","")&amp;IF(AND($H$1="中小板",LEFT(E2845,3)="002"),"是",""))</f>
        <v>是</v>
      </c>
      <c r="I2845" s="46">
        <f ca="1">IF(E2845="","",IF(OR([1]!EM_S_VAL_MV(E2845,deadline)="",[1]!EM_S_VAL_MV(E2845,deadline)="--",[1]!EM_S_VAL_MV(E2845,deadline)="null"),0,[1]!EM_S_VAL_MV(E2845,deadline)/100000000))</f>
        <v>97.287759725800001</v>
      </c>
      <c r="J2845" s="46">
        <f ca="1">IF(E2845="","",IF(RIGHT(LEFT($J$1,6),3)="TTM",[1]!EM_S_FA_PROFIT_TTM(E2845,LEFT(RIGHT($J$1,11),10),1)/100000000,[1]!EM_S_STM07_IS(E2845,61,LEFT(RIGHT($J$1,5),4)&amp;"-12-31",1)/100000000))</f>
        <v>0.39545421140000003</v>
      </c>
      <c r="K2845" s="36">
        <f t="shared" ca="1" si="223"/>
        <v>246.01523241180988</v>
      </c>
      <c r="L2845" s="46">
        <f ca="1">IF(E2845="","",IF(ISERROR(IF(行业估值!$E$7="最新年报",[1]!EM_S_STM07_BS(E2845,140,LEFT(RIGHT($L$1,5),4)&amp;"-12-31",1)/100000000,[1]!EM_S_STM07_BS(E2845,140,LEFT(RIGHT($L$1,11),10),1)/100000000)),0,IF(行业估值!$E$7="最新年报",[1]!EM_S_STM07_BS(E2845,140,LEFT(RIGHT($L$1,5),4)&amp;"-12-31",1)/100000000,[1]!EM_S_STM07_BS(E2845,140,LEFT(RIGHT($L$1,11),10),1)/100000000)))</f>
        <v>35.154214534499999</v>
      </c>
      <c r="M2845" s="36">
        <f t="shared" ca="1" si="224"/>
        <v>2.7674565059709342</v>
      </c>
      <c r="N2845" s="37" t="str">
        <f ca="1">IF(E2845="","",IF(ISERROR([1]!EM_S_EST_NETPROFIT(E2845,行业估值!$E$6,deadline)/100000000),"-",[1]!EM_S_EST_NETPROFIT(E2845,行业估值!$E$6,deadline)/100000000))</f>
        <v>-</v>
      </c>
      <c r="O2845" s="36" t="str">
        <f t="shared" ca="1" si="225"/>
        <v>-</v>
      </c>
      <c r="T2845" s="64" t="s">
        <v>5564</v>
      </c>
      <c r="U2845" s="64" t="s">
        <v>5565</v>
      </c>
    </row>
    <row r="2846" spans="4:21">
      <c r="D2846" s="45" t="str">
        <f>IF(AND(行业估值!$B$39=$G2846,COUNTIF($G$2:$G$2552,$G2846)&gt;=1),COUNTIF($G$2:G2846,$G2846),"")</f>
        <v/>
      </c>
      <c r="E2846" s="65" t="str">
        <f t="shared" si="226"/>
        <v>600784.SH</v>
      </c>
      <c r="F2846" s="65" t="str">
        <f t="shared" si="227"/>
        <v>鲁银投资</v>
      </c>
      <c r="G2846" s="34" t="str">
        <f>IF(E2846="","",IF(行业估值!$C$5="申万行业",[1]!EM_S_INFO_INDUSTRY_SW2014(E2846,"1"),IF(行业估值!$C$5="证监会行业",[1]!EM_S_INFO_INDUSTRY_CSRC1(E2846,"1"),[1]!EM_S_INFO_INDUSTRY_EM2016(E2846,"1"))))</f>
        <v>综合</v>
      </c>
      <c r="H2846" s="34" t="str">
        <f>IF(E2846="","",IF($H$1="上证50",[1]!EM_S_INFO_COMPINDEX(E2846,"000016"),"")&amp;IF($H$1="上证180",[1]!EM_S_INFO_COMPINDEX(E2846,"000010"),"")&amp;IF($H$1="沪深300",[1]!EM_S_INFO_COMPINDEX(E2846,"000300"),"")&amp;IF(AND($H$1="上证A股",RIGHT(E2846,2)="SH"),"是","")&amp;IF(AND($H$1="深证A股",RIGHT(E2846,2)="SZ"),"是","")&amp;IF(AND($H$1="创业板",LEFT(E2846,1)-3=0),"是","")&amp;IF(AND($H$1="全部A股",E2846&lt;&gt;0),"是","")&amp;IF(AND($H$1="中小板",LEFT(E2846,3)="002"),"是",""))</f>
        <v>是</v>
      </c>
      <c r="I2846" s="46">
        <f ca="1">IF(E2846="","",IF(OR([1]!EM_S_VAL_MV(E2846,deadline)="",[1]!EM_S_VAL_MV(E2846,deadline)="--",[1]!EM_S_VAL_MV(E2846,deadline)="null"),0,[1]!EM_S_VAL_MV(E2846,deadline)/100000000))</f>
        <v>26.533905408200003</v>
      </c>
      <c r="J2846" s="46">
        <f ca="1">IF(E2846="","",IF(RIGHT(LEFT($J$1,6),3)="TTM",[1]!EM_S_FA_PROFIT_TTM(E2846,LEFT(RIGHT($J$1,11),10),1)/100000000,[1]!EM_S_STM07_IS(E2846,61,LEFT(RIGHT($J$1,5),4)&amp;"-12-31",1)/100000000))</f>
        <v>0.20065477910000001</v>
      </c>
      <c r="K2846" s="36">
        <f t="shared" ca="1" si="223"/>
        <v>132.23659823709627</v>
      </c>
      <c r="L2846" s="46">
        <f ca="1">IF(E2846="","",IF(ISERROR(IF(行业估值!$E$7="最新年报",[1]!EM_S_STM07_BS(E2846,140,LEFT(RIGHT($L$1,5),4)&amp;"-12-31",1)/100000000,[1]!EM_S_STM07_BS(E2846,140,LEFT(RIGHT($L$1,11),10),1)/100000000)),0,IF(行业估值!$E$7="最新年报",[1]!EM_S_STM07_BS(E2846,140,LEFT(RIGHT($L$1,5),4)&amp;"-12-31",1)/100000000,[1]!EM_S_STM07_BS(E2846,140,LEFT(RIGHT($L$1,11),10),1)/100000000)))</f>
        <v>15.267335730199999</v>
      </c>
      <c r="M2846" s="36">
        <f t="shared" ca="1" si="224"/>
        <v>1.7379525725443921</v>
      </c>
      <c r="N2846" s="37" t="str">
        <f ca="1">IF(E2846="","",IF(ISERROR([1]!EM_S_EST_NETPROFIT(E2846,行业估值!$E$6,deadline)/100000000),"-",[1]!EM_S_EST_NETPROFIT(E2846,行业估值!$E$6,deadline)/100000000))</f>
        <v>-</v>
      </c>
      <c r="O2846" s="36" t="str">
        <f t="shared" ca="1" si="225"/>
        <v>-</v>
      </c>
      <c r="T2846" s="64" t="s">
        <v>5566</v>
      </c>
      <c r="U2846" s="64" t="s">
        <v>5567</v>
      </c>
    </row>
    <row r="2847" spans="4:21">
      <c r="D2847" s="45" t="str">
        <f>IF(AND(行业估值!$B$39=$G2847,COUNTIF($G$2:$G$2552,$G2847)&gt;=1),COUNTIF($G$2:G2847,$G2847),"")</f>
        <v/>
      </c>
      <c r="E2847" s="65" t="str">
        <f t="shared" si="226"/>
        <v>600785.SH</v>
      </c>
      <c r="F2847" s="65" t="str">
        <f t="shared" si="227"/>
        <v>新华百货</v>
      </c>
      <c r="G2847" s="34" t="str">
        <f>IF(E2847="","",IF(行业估值!$C$5="申万行业",[1]!EM_S_INFO_INDUSTRY_SW2014(E2847,"1"),IF(行业估值!$C$5="证监会行业",[1]!EM_S_INFO_INDUSTRY_CSRC1(E2847,"1"),[1]!EM_S_INFO_INDUSTRY_EM2016(E2847,"1"))))</f>
        <v>商贸零售</v>
      </c>
      <c r="H2847" s="34" t="str">
        <f>IF(E2847="","",IF($H$1="上证50",[1]!EM_S_INFO_COMPINDEX(E2847,"000016"),"")&amp;IF($H$1="上证180",[1]!EM_S_INFO_COMPINDEX(E2847,"000010"),"")&amp;IF($H$1="沪深300",[1]!EM_S_INFO_COMPINDEX(E2847,"000300"),"")&amp;IF(AND($H$1="上证A股",RIGHT(E2847,2)="SH"),"是","")&amp;IF(AND($H$1="深证A股",RIGHT(E2847,2)="SZ"),"是","")&amp;IF(AND($H$1="创业板",LEFT(E2847,1)-3=0),"是","")&amp;IF(AND($H$1="全部A股",E2847&lt;&gt;0),"是","")&amp;IF(AND($H$1="中小板",LEFT(E2847,3)="002"),"是",""))</f>
        <v>是</v>
      </c>
      <c r="I2847" s="46">
        <f ca="1">IF(E2847="","",IF(OR([1]!EM_S_VAL_MV(E2847,deadline)="",[1]!EM_S_VAL_MV(E2847,deadline)="--",[1]!EM_S_VAL_MV(E2847,deadline)="null"),0,[1]!EM_S_VAL_MV(E2847,deadline)/100000000))</f>
        <v>33.528808208000001</v>
      </c>
      <c r="J2847" s="46">
        <f ca="1">IF(E2847="","",IF(RIGHT(LEFT($J$1,6),3)="TTM",[1]!EM_S_FA_PROFIT_TTM(E2847,LEFT(RIGHT($J$1,11),10),1)/100000000,[1]!EM_S_STM07_IS(E2847,61,LEFT(RIGHT($J$1,5),4)&amp;"-12-31",1)/100000000))</f>
        <v>1.1909558698</v>
      </c>
      <c r="K2847" s="36">
        <f t="shared" ca="1" si="223"/>
        <v>28.152855246962737</v>
      </c>
      <c r="L2847" s="46">
        <f ca="1">IF(E2847="","",IF(ISERROR(IF(行业估值!$E$7="最新年报",[1]!EM_S_STM07_BS(E2847,140,LEFT(RIGHT($L$1,5),4)&amp;"-12-31",1)/100000000,[1]!EM_S_STM07_BS(E2847,140,LEFT(RIGHT($L$1,11),10),1)/100000000)),0,IF(行业估值!$E$7="最新年报",[1]!EM_S_STM07_BS(E2847,140,LEFT(RIGHT($L$1,5),4)&amp;"-12-31",1)/100000000,[1]!EM_S_STM07_BS(E2847,140,LEFT(RIGHT($L$1,11),10),1)/100000000)))</f>
        <v>22.960118582199996</v>
      </c>
      <c r="M2847" s="36">
        <f t="shared" ca="1" si="224"/>
        <v>1.4603064042532194</v>
      </c>
      <c r="N2847" s="37">
        <f ca="1">IF(E2847="","",IF(ISERROR([1]!EM_S_EST_NETPROFIT(E2847,行业估值!$E$6,deadline)/100000000),"-",[1]!EM_S_EST_NETPROFIT(E2847,行业估值!$E$6,deadline)/100000000))</f>
        <v>1.59</v>
      </c>
      <c r="O2847" s="36">
        <f t="shared" ca="1" si="225"/>
        <v>21.087300759748427</v>
      </c>
      <c r="T2847" s="64" t="s">
        <v>5568</v>
      </c>
      <c r="U2847" s="64" t="s">
        <v>5569</v>
      </c>
    </row>
    <row r="2848" spans="4:21">
      <c r="D2848" s="45" t="str">
        <f>IF(AND(行业估值!$B$39=$G2848,COUNTIF($G$2:$G$2552,$G2848)&gt;=1),COUNTIF($G$2:G2848,$G2848),"")</f>
        <v/>
      </c>
      <c r="E2848" s="65" t="str">
        <f t="shared" si="226"/>
        <v>600787.SH</v>
      </c>
      <c r="F2848" s="65" t="str">
        <f t="shared" si="227"/>
        <v>中储股份</v>
      </c>
      <c r="G2848" s="34" t="str">
        <f>IF(E2848="","",IF(行业估值!$C$5="申万行业",[1]!EM_S_INFO_INDUSTRY_SW2014(E2848,"1"),IF(行业估值!$C$5="证监会行业",[1]!EM_S_INFO_INDUSTRY_CSRC1(E2848,"1"),[1]!EM_S_INFO_INDUSTRY_EM2016(E2848,"1"))))</f>
        <v>交通运输</v>
      </c>
      <c r="H2848" s="34" t="str">
        <f>IF(E2848="","",IF($H$1="上证50",[1]!EM_S_INFO_COMPINDEX(E2848,"000016"),"")&amp;IF($H$1="上证180",[1]!EM_S_INFO_COMPINDEX(E2848,"000010"),"")&amp;IF($H$1="沪深300",[1]!EM_S_INFO_COMPINDEX(E2848,"000300"),"")&amp;IF(AND($H$1="上证A股",RIGHT(E2848,2)="SH"),"是","")&amp;IF(AND($H$1="深证A股",RIGHT(E2848,2)="SZ"),"是","")&amp;IF(AND($H$1="创业板",LEFT(E2848,1)-3=0),"是","")&amp;IF(AND($H$1="全部A股",E2848&lt;&gt;0),"是","")&amp;IF(AND($H$1="中小板",LEFT(E2848,3)="002"),"是",""))</f>
        <v>是</v>
      </c>
      <c r="I2848" s="46">
        <f ca="1">IF(E2848="","",IF(OR([1]!EM_S_VAL_MV(E2848,deadline)="",[1]!EM_S_VAL_MV(E2848,deadline)="--",[1]!EM_S_VAL_MV(E2848,deadline)="null"),0,[1]!EM_S_VAL_MV(E2848,deadline)/100000000))</f>
        <v>108.0102307203</v>
      </c>
      <c r="J2848" s="46">
        <f ca="1">IF(E2848="","",IF(RIGHT(LEFT($J$1,6),3)="TTM",[1]!EM_S_FA_PROFIT_TTM(E2848,LEFT(RIGHT($J$1,11),10),1)/100000000,[1]!EM_S_STM07_IS(E2848,61,LEFT(RIGHT($J$1,5),4)&amp;"-12-31",1)/100000000))</f>
        <v>6.1748554336000003</v>
      </c>
      <c r="K2848" s="36">
        <f t="shared" ca="1" si="223"/>
        <v>17.491944853084437</v>
      </c>
      <c r="L2848" s="46">
        <f ca="1">IF(E2848="","",IF(ISERROR(IF(行业估值!$E$7="最新年报",[1]!EM_S_STM07_BS(E2848,140,LEFT(RIGHT($L$1,5),4)&amp;"-12-31",1)/100000000,[1]!EM_S_STM07_BS(E2848,140,LEFT(RIGHT($L$1,11),10),1)/100000000)),0,IF(行业估值!$E$7="最新年报",[1]!EM_S_STM07_BS(E2848,140,LEFT(RIGHT($L$1,5),4)&amp;"-12-31",1)/100000000,[1]!EM_S_STM07_BS(E2848,140,LEFT(RIGHT($L$1,11),10),1)/100000000)))</f>
        <v>111.57370632830001</v>
      </c>
      <c r="M2848" s="36">
        <f t="shared" ca="1" si="224"/>
        <v>0.96806169011259102</v>
      </c>
      <c r="N2848" s="37">
        <f ca="1">IF(E2848="","",IF(ISERROR([1]!EM_S_EST_NETPROFIT(E2848,行业估值!$E$6,deadline)/100000000),"-",[1]!EM_S_EST_NETPROFIT(E2848,行业估值!$E$6,deadline)/100000000))</f>
        <v>1.1599999999999999</v>
      </c>
      <c r="O2848" s="36">
        <f t="shared" ca="1" si="225"/>
        <v>93.112267862327599</v>
      </c>
      <c r="T2848" s="64" t="s">
        <v>5570</v>
      </c>
      <c r="U2848" s="64" t="s">
        <v>5571</v>
      </c>
    </row>
    <row r="2849" spans="4:21">
      <c r="D2849" s="45" t="str">
        <f>IF(AND(行业估值!$B$39=$G2849,COUNTIF($G$2:$G$2552,$G2849)&gt;=1),COUNTIF($G$2:G2849,$G2849),"")</f>
        <v/>
      </c>
      <c r="E2849" s="65" t="str">
        <f t="shared" si="226"/>
        <v>600789.SH</v>
      </c>
      <c r="F2849" s="65" t="str">
        <f t="shared" si="227"/>
        <v>鲁抗医药</v>
      </c>
      <c r="G2849" s="34" t="str">
        <f>IF(E2849="","",IF(行业估值!$C$5="申万行业",[1]!EM_S_INFO_INDUSTRY_SW2014(E2849,"1"),IF(行业估值!$C$5="证监会行业",[1]!EM_S_INFO_INDUSTRY_CSRC1(E2849,"1"),[1]!EM_S_INFO_INDUSTRY_EM2016(E2849,"1"))))</f>
        <v>医药生物</v>
      </c>
      <c r="H2849" s="34" t="str">
        <f>IF(E2849="","",IF($H$1="上证50",[1]!EM_S_INFO_COMPINDEX(E2849,"000016"),"")&amp;IF($H$1="上证180",[1]!EM_S_INFO_COMPINDEX(E2849,"000010"),"")&amp;IF($H$1="沪深300",[1]!EM_S_INFO_COMPINDEX(E2849,"000300"),"")&amp;IF(AND($H$1="上证A股",RIGHT(E2849,2)="SH"),"是","")&amp;IF(AND($H$1="深证A股",RIGHT(E2849,2)="SZ"),"是","")&amp;IF(AND($H$1="创业板",LEFT(E2849,1)-3=0),"是","")&amp;IF(AND($H$1="全部A股",E2849&lt;&gt;0),"是","")&amp;IF(AND($H$1="中小板",LEFT(E2849,3)="002"),"是",""))</f>
        <v>是</v>
      </c>
      <c r="I2849" s="46">
        <f ca="1">IF(E2849="","",IF(OR([1]!EM_S_VAL_MV(E2849,deadline)="",[1]!EM_S_VAL_MV(E2849,deadline)="--",[1]!EM_S_VAL_MV(E2849,deadline)="null"),0,[1]!EM_S_VAL_MV(E2849,deadline)/100000000))</f>
        <v>55.190404384499999</v>
      </c>
      <c r="J2849" s="46">
        <f ca="1">IF(E2849="","",IF(RIGHT(LEFT($J$1,6),3)="TTM",[1]!EM_S_FA_PROFIT_TTM(E2849,LEFT(RIGHT($J$1,11),10),1)/100000000,[1]!EM_S_STM07_IS(E2849,61,LEFT(RIGHT($J$1,5),4)&amp;"-12-31",1)/100000000))</f>
        <v>1.2360353445999999</v>
      </c>
      <c r="K2849" s="36">
        <f t="shared" ca="1" si="223"/>
        <v>44.651153889422531</v>
      </c>
      <c r="L2849" s="46">
        <f ca="1">IF(E2849="","",IF(ISERROR(IF(行业估值!$E$7="最新年报",[1]!EM_S_STM07_BS(E2849,140,LEFT(RIGHT($L$1,5),4)&amp;"-12-31",1)/100000000,[1]!EM_S_STM07_BS(E2849,140,LEFT(RIGHT($L$1,11),10),1)/100000000)),0,IF(行业估值!$E$7="最新年报",[1]!EM_S_STM07_BS(E2849,140,LEFT(RIGHT($L$1,5),4)&amp;"-12-31",1)/100000000,[1]!EM_S_STM07_BS(E2849,140,LEFT(RIGHT($L$1,11),10),1)/100000000)))</f>
        <v>30.0749625443</v>
      </c>
      <c r="M2849" s="36">
        <f t="shared" ca="1" si="224"/>
        <v>1.8350947005571596</v>
      </c>
      <c r="N2849" s="37" t="str">
        <f ca="1">IF(E2849="","",IF(ISERROR([1]!EM_S_EST_NETPROFIT(E2849,行业估值!$E$6,deadline)/100000000),"-",[1]!EM_S_EST_NETPROFIT(E2849,行业估值!$E$6,deadline)/100000000))</f>
        <v>-</v>
      </c>
      <c r="O2849" s="36" t="str">
        <f t="shared" ca="1" si="225"/>
        <v>-</v>
      </c>
      <c r="T2849" s="64" t="s">
        <v>5572</v>
      </c>
      <c r="U2849" s="64" t="s">
        <v>5573</v>
      </c>
    </row>
    <row r="2850" spans="4:21">
      <c r="D2850" s="45" t="str">
        <f>IF(AND(行业估值!$B$39=$G2850,COUNTIF($G$2:$G$2552,$G2850)&gt;=1),COUNTIF($G$2:G2850,$G2850),"")</f>
        <v/>
      </c>
      <c r="E2850" s="65" t="str">
        <f t="shared" si="226"/>
        <v>600790.SH</v>
      </c>
      <c r="F2850" s="65" t="str">
        <f t="shared" si="227"/>
        <v>轻纺城</v>
      </c>
      <c r="G2850" s="34" t="str">
        <f>IF(E2850="","",IF(行业估值!$C$5="申万行业",[1]!EM_S_INFO_INDUSTRY_SW2014(E2850,"1"),IF(行业估值!$C$5="证监会行业",[1]!EM_S_INFO_INDUSTRY_CSRC1(E2850,"1"),[1]!EM_S_INFO_INDUSTRY_EM2016(E2850,"1"))))</f>
        <v>商贸零售</v>
      </c>
      <c r="H2850" s="34" t="str">
        <f>IF(E2850="","",IF($H$1="上证50",[1]!EM_S_INFO_COMPINDEX(E2850,"000016"),"")&amp;IF($H$1="上证180",[1]!EM_S_INFO_COMPINDEX(E2850,"000010"),"")&amp;IF($H$1="沪深300",[1]!EM_S_INFO_COMPINDEX(E2850,"000300"),"")&amp;IF(AND($H$1="上证A股",RIGHT(E2850,2)="SH"),"是","")&amp;IF(AND($H$1="深证A股",RIGHT(E2850,2)="SZ"),"是","")&amp;IF(AND($H$1="创业板",LEFT(E2850,1)-3=0),"是","")&amp;IF(AND($H$1="全部A股",E2850&lt;&gt;0),"是","")&amp;IF(AND($H$1="中小板",LEFT(E2850,3)="002"),"是",""))</f>
        <v>是</v>
      </c>
      <c r="I2850" s="46">
        <f ca="1">IF(E2850="","",IF(OR([1]!EM_S_VAL_MV(E2850,deadline)="",[1]!EM_S_VAL_MV(E2850,deadline)="--",[1]!EM_S_VAL_MV(E2850,deadline)="null"),0,[1]!EM_S_VAL_MV(E2850,deadline)/100000000))</f>
        <v>48.6642588096</v>
      </c>
      <c r="J2850" s="46">
        <f ca="1">IF(E2850="","",IF(RIGHT(LEFT($J$1,6),3)="TTM",[1]!EM_S_FA_PROFIT_TTM(E2850,LEFT(RIGHT($J$1,11),10),1)/100000000,[1]!EM_S_STM07_IS(E2850,61,LEFT(RIGHT($J$1,5),4)&amp;"-12-31",1)/100000000))</f>
        <v>4.8406978774000002</v>
      </c>
      <c r="K2850" s="36">
        <f t="shared" ca="1" si="223"/>
        <v>10.053149368565466</v>
      </c>
      <c r="L2850" s="46">
        <f ca="1">IF(E2850="","",IF(ISERROR(IF(行业估值!$E$7="最新年报",[1]!EM_S_STM07_BS(E2850,140,LEFT(RIGHT($L$1,5),4)&amp;"-12-31",1)/100000000,[1]!EM_S_STM07_BS(E2850,140,LEFT(RIGHT($L$1,11),10),1)/100000000)),0,IF(行业估值!$E$7="最新年报",[1]!EM_S_STM07_BS(E2850,140,LEFT(RIGHT($L$1,5),4)&amp;"-12-31",1)/100000000,[1]!EM_S_STM07_BS(E2850,140,LEFT(RIGHT($L$1,11),10),1)/100000000)))</f>
        <v>53.734853559399994</v>
      </c>
      <c r="M2850" s="36">
        <f t="shared" ca="1" si="224"/>
        <v>0.90563676247493974</v>
      </c>
      <c r="N2850" s="37" t="str">
        <f ca="1">IF(E2850="","",IF(ISERROR([1]!EM_S_EST_NETPROFIT(E2850,行业估值!$E$6,deadline)/100000000),"-",[1]!EM_S_EST_NETPROFIT(E2850,行业估值!$E$6,deadline)/100000000))</f>
        <v>-</v>
      </c>
      <c r="O2850" s="36" t="str">
        <f t="shared" ca="1" si="225"/>
        <v>-</v>
      </c>
      <c r="T2850" s="64" t="s">
        <v>5574</v>
      </c>
      <c r="U2850" s="64" t="s">
        <v>5575</v>
      </c>
    </row>
    <row r="2851" spans="4:21">
      <c r="D2851" s="45" t="str">
        <f>IF(AND(行业估值!$B$39=$G2851,COUNTIF($G$2:$G$2552,$G2851)&gt;=1),COUNTIF($G$2:G2851,$G2851),"")</f>
        <v/>
      </c>
      <c r="E2851" s="65" t="str">
        <f t="shared" si="226"/>
        <v>600791.SH</v>
      </c>
      <c r="F2851" s="65" t="str">
        <f t="shared" si="227"/>
        <v>京能置业</v>
      </c>
      <c r="G2851" s="34" t="str">
        <f>IF(E2851="","",IF(行业估值!$C$5="申万行业",[1]!EM_S_INFO_INDUSTRY_SW2014(E2851,"1"),IF(行业估值!$C$5="证监会行业",[1]!EM_S_INFO_INDUSTRY_CSRC1(E2851,"1"),[1]!EM_S_INFO_INDUSTRY_EM2016(E2851,"1"))))</f>
        <v>房地产</v>
      </c>
      <c r="H2851" s="34" t="str">
        <f>IF(E2851="","",IF($H$1="上证50",[1]!EM_S_INFO_COMPINDEX(E2851,"000016"),"")&amp;IF($H$1="上证180",[1]!EM_S_INFO_COMPINDEX(E2851,"000010"),"")&amp;IF($H$1="沪深300",[1]!EM_S_INFO_COMPINDEX(E2851,"000300"),"")&amp;IF(AND($H$1="上证A股",RIGHT(E2851,2)="SH"),"是","")&amp;IF(AND($H$1="深证A股",RIGHT(E2851,2)="SZ"),"是","")&amp;IF(AND($H$1="创业板",LEFT(E2851,1)-3=0),"是","")&amp;IF(AND($H$1="全部A股",E2851&lt;&gt;0),"是","")&amp;IF(AND($H$1="中小板",LEFT(E2851,3)="002"),"是",""))</f>
        <v>是</v>
      </c>
      <c r="I2851" s="46">
        <f ca="1">IF(E2851="","",IF(OR([1]!EM_S_VAL_MV(E2851,deadline)="",[1]!EM_S_VAL_MV(E2851,deadline)="--",[1]!EM_S_VAL_MV(E2851,deadline)="null"),0,[1]!EM_S_VAL_MV(E2851,deadline)/100000000))</f>
        <v>16.031952</v>
      </c>
      <c r="J2851" s="46">
        <f ca="1">IF(E2851="","",IF(RIGHT(LEFT($J$1,6),3)="TTM",[1]!EM_S_FA_PROFIT_TTM(E2851,LEFT(RIGHT($J$1,11),10),1)/100000000,[1]!EM_S_STM07_IS(E2851,61,LEFT(RIGHT($J$1,5),4)&amp;"-12-31",1)/100000000))</f>
        <v>-0.35912815909999996</v>
      </c>
      <c r="K2851" s="36">
        <f t="shared" ca="1" si="223"/>
        <v>-44.641311447638031</v>
      </c>
      <c r="L2851" s="46">
        <f ca="1">IF(E2851="","",IF(ISERROR(IF(行业估值!$E$7="最新年报",[1]!EM_S_STM07_BS(E2851,140,LEFT(RIGHT($L$1,5),4)&amp;"-12-31",1)/100000000,[1]!EM_S_STM07_BS(E2851,140,LEFT(RIGHT($L$1,11),10),1)/100000000)),0,IF(行业估值!$E$7="最新年报",[1]!EM_S_STM07_BS(E2851,140,LEFT(RIGHT($L$1,5),4)&amp;"-12-31",1)/100000000,[1]!EM_S_STM07_BS(E2851,140,LEFT(RIGHT($L$1,11),10),1)/100000000)))</f>
        <v>17.081964049300002</v>
      </c>
      <c r="M2851" s="36">
        <f t="shared" ca="1" si="224"/>
        <v>0.9385309530994459</v>
      </c>
      <c r="N2851" s="37" t="str">
        <f ca="1">IF(E2851="","",IF(ISERROR([1]!EM_S_EST_NETPROFIT(E2851,行业估值!$E$6,deadline)/100000000),"-",[1]!EM_S_EST_NETPROFIT(E2851,行业估值!$E$6,deadline)/100000000))</f>
        <v>-</v>
      </c>
      <c r="O2851" s="36" t="str">
        <f t="shared" ca="1" si="225"/>
        <v>-</v>
      </c>
      <c r="T2851" s="64" t="s">
        <v>5576</v>
      </c>
      <c r="U2851" s="64" t="s">
        <v>5577</v>
      </c>
    </row>
    <row r="2852" spans="4:21">
      <c r="D2852" s="45" t="str">
        <f>IF(AND(行业估值!$B$39=$G2852,COUNTIF($G$2:$G$2552,$G2852)&gt;=1),COUNTIF($G$2:G2852,$G2852),"")</f>
        <v/>
      </c>
      <c r="E2852" s="65" t="str">
        <f t="shared" si="226"/>
        <v>600792.SH</v>
      </c>
      <c r="F2852" s="65" t="str">
        <f t="shared" si="227"/>
        <v>云煤能源</v>
      </c>
      <c r="G2852" s="34" t="str">
        <f>IF(E2852="","",IF(行业估值!$C$5="申万行业",[1]!EM_S_INFO_INDUSTRY_SW2014(E2852,"1"),IF(行业估值!$C$5="证监会行业",[1]!EM_S_INFO_INDUSTRY_CSRC1(E2852,"1"),[1]!EM_S_INFO_INDUSTRY_EM2016(E2852,"1"))))</f>
        <v>化石能源</v>
      </c>
      <c r="H2852" s="34" t="str">
        <f>IF(E2852="","",IF($H$1="上证50",[1]!EM_S_INFO_COMPINDEX(E2852,"000016"),"")&amp;IF($H$1="上证180",[1]!EM_S_INFO_COMPINDEX(E2852,"000010"),"")&amp;IF($H$1="沪深300",[1]!EM_S_INFO_COMPINDEX(E2852,"000300"),"")&amp;IF(AND($H$1="上证A股",RIGHT(E2852,2)="SH"),"是","")&amp;IF(AND($H$1="深证A股",RIGHT(E2852,2)="SZ"),"是","")&amp;IF(AND($H$1="创业板",LEFT(E2852,1)-3=0),"是","")&amp;IF(AND($H$1="全部A股",E2852&lt;&gt;0),"是","")&amp;IF(AND($H$1="中小板",LEFT(E2852,3)="002"),"是",""))</f>
        <v>是</v>
      </c>
      <c r="I2852" s="46">
        <f ca="1">IF(E2852="","",IF(OR([1]!EM_S_VAL_MV(E2852,deadline)="",[1]!EM_S_VAL_MV(E2852,deadline)="--",[1]!EM_S_VAL_MV(E2852,deadline)="null"),0,[1]!EM_S_VAL_MV(E2852,deadline)/100000000))</f>
        <v>33.360425319999997</v>
      </c>
      <c r="J2852" s="46">
        <f ca="1">IF(E2852="","",IF(RIGHT(LEFT($J$1,6),3)="TTM",[1]!EM_S_FA_PROFIT_TTM(E2852,LEFT(RIGHT($J$1,11),10),1)/100000000,[1]!EM_S_STM07_IS(E2852,61,LEFT(RIGHT($J$1,5),4)&amp;"-12-31",1)/100000000))</f>
        <v>3.2671372258999996</v>
      </c>
      <c r="K2852" s="36">
        <f t="shared" ca="1" si="223"/>
        <v>10.210904230020576</v>
      </c>
      <c r="L2852" s="46">
        <f ca="1">IF(E2852="","",IF(ISERROR(IF(行业估值!$E$7="最新年报",[1]!EM_S_STM07_BS(E2852,140,LEFT(RIGHT($L$1,5),4)&amp;"-12-31",1)/100000000,[1]!EM_S_STM07_BS(E2852,140,LEFT(RIGHT($L$1,11),10),1)/100000000)),0,IF(行业估值!$E$7="最新年报",[1]!EM_S_STM07_BS(E2852,140,LEFT(RIGHT($L$1,5),4)&amp;"-12-31",1)/100000000,[1]!EM_S_STM07_BS(E2852,140,LEFT(RIGHT($L$1,11),10),1)/100000000)))</f>
        <v>33.327177410399997</v>
      </c>
      <c r="M2852" s="36">
        <f t="shared" ca="1" si="224"/>
        <v>1.0009976215264369</v>
      </c>
      <c r="N2852" s="37" t="str">
        <f ca="1">IF(E2852="","",IF(ISERROR([1]!EM_S_EST_NETPROFIT(E2852,行业估值!$E$6,deadline)/100000000),"-",[1]!EM_S_EST_NETPROFIT(E2852,行业估值!$E$6,deadline)/100000000))</f>
        <v>-</v>
      </c>
      <c r="O2852" s="36" t="str">
        <f t="shared" ca="1" si="225"/>
        <v>-</v>
      </c>
      <c r="T2852" s="64" t="s">
        <v>5578</v>
      </c>
      <c r="U2852" s="64" t="s">
        <v>5579</v>
      </c>
    </row>
    <row r="2853" spans="4:21">
      <c r="D2853" s="45" t="str">
        <f>IF(AND(行业估值!$B$39=$G2853,COUNTIF($G$2:$G$2552,$G2853)&gt;=1),COUNTIF($G$2:G2853,$G2853),"")</f>
        <v/>
      </c>
      <c r="E2853" s="65" t="str">
        <f t="shared" si="226"/>
        <v>600793.SH</v>
      </c>
      <c r="F2853" s="65" t="str">
        <f t="shared" si="227"/>
        <v>宜宾纸业</v>
      </c>
      <c r="G2853" s="34" t="str">
        <f>IF(E2853="","",IF(行业估值!$C$5="申万行业",[1]!EM_S_INFO_INDUSTRY_SW2014(E2853,"1"),IF(行业估值!$C$5="证监会行业",[1]!EM_S_INFO_INDUSTRY_CSRC1(E2853,"1"),[1]!EM_S_INFO_INDUSTRY_EM2016(E2853,"1"))))</f>
        <v>轻工制造</v>
      </c>
      <c r="H2853" s="34" t="str">
        <f>IF(E2853="","",IF($H$1="上证50",[1]!EM_S_INFO_COMPINDEX(E2853,"000016"),"")&amp;IF($H$1="上证180",[1]!EM_S_INFO_COMPINDEX(E2853,"000010"),"")&amp;IF($H$1="沪深300",[1]!EM_S_INFO_COMPINDEX(E2853,"000300"),"")&amp;IF(AND($H$1="上证A股",RIGHT(E2853,2)="SH"),"是","")&amp;IF(AND($H$1="深证A股",RIGHT(E2853,2)="SZ"),"是","")&amp;IF(AND($H$1="创业板",LEFT(E2853,1)-3=0),"是","")&amp;IF(AND($H$1="全部A股",E2853&lt;&gt;0),"是","")&amp;IF(AND($H$1="中小板",LEFT(E2853,3)="002"),"是",""))</f>
        <v>是</v>
      </c>
      <c r="I2853" s="46">
        <f ca="1">IF(E2853="","",IF(OR([1]!EM_S_VAL_MV(E2853,deadline)="",[1]!EM_S_VAL_MV(E2853,deadline)="--",[1]!EM_S_VAL_MV(E2853,deadline)="null"),0,[1]!EM_S_VAL_MV(E2853,deadline)/100000000))</f>
        <v>21.418019999999999</v>
      </c>
      <c r="J2853" s="46">
        <f ca="1">IF(E2853="","",IF(RIGHT(LEFT($J$1,6),3)="TTM",[1]!EM_S_FA_PROFIT_TTM(E2853,LEFT(RIGHT($J$1,11),10),1)/100000000,[1]!EM_S_STM07_IS(E2853,61,LEFT(RIGHT($J$1,5),4)&amp;"-12-31",1)/100000000))</f>
        <v>-0.26798400489999996</v>
      </c>
      <c r="K2853" s="36">
        <f t="shared" ref="K2853:K2916" ca="1" si="228">IF(E2853="","",IF(OR(I2853=0,J2853=0),"-",I2853/J2853))</f>
        <v>-79.922755121121043</v>
      </c>
      <c r="L2853" s="46">
        <f ca="1">IF(E2853="","",IF(ISERROR(IF(行业估值!$E$7="最新年报",[1]!EM_S_STM07_BS(E2853,140,LEFT(RIGHT($L$1,5),4)&amp;"-12-31",1)/100000000,[1]!EM_S_STM07_BS(E2853,140,LEFT(RIGHT($L$1,11),10),1)/100000000)),0,IF(行业估值!$E$7="最新年报",[1]!EM_S_STM07_BS(E2853,140,LEFT(RIGHT($L$1,5),4)&amp;"-12-31",1)/100000000,[1]!EM_S_STM07_BS(E2853,140,LEFT(RIGHT($L$1,11),10),1)/100000000)))</f>
        <v>6.9612620984000007</v>
      </c>
      <c r="M2853" s="36">
        <f t="shared" ref="M2853:M2916" ca="1" si="229">IF(E2853="","",IF(OR(I2853=0,L2853=0),"-",I2853/L2853))</f>
        <v>3.0767437997949805</v>
      </c>
      <c r="N2853" s="37" t="str">
        <f ca="1">IF(E2853="","",IF(ISERROR([1]!EM_S_EST_NETPROFIT(E2853,行业估值!$E$6,deadline)/100000000),"-",[1]!EM_S_EST_NETPROFIT(E2853,行业估值!$E$6,deadline)/100000000))</f>
        <v>-</v>
      </c>
      <c r="O2853" s="36" t="str">
        <f t="shared" ref="O2853:O2916" ca="1" si="230">IF(E2853="","",IF(ISERROR(IF(OR(I2853=0,N2853=0),"-",I2853/N2853)),"-",IF(OR(I2853=0,N2853=0),"-",I2853/N2853)))</f>
        <v>-</v>
      </c>
      <c r="T2853" s="64" t="s">
        <v>5580</v>
      </c>
      <c r="U2853" s="64" t="s">
        <v>5581</v>
      </c>
    </row>
    <row r="2854" spans="4:21">
      <c r="D2854" s="45" t="str">
        <f>IF(AND(行业估值!$B$39=$G2854,COUNTIF($G$2:$G$2552,$G2854)&gt;=1),COUNTIF($G$2:G2854,$G2854),"")</f>
        <v/>
      </c>
      <c r="E2854" s="65" t="str">
        <f t="shared" si="226"/>
        <v>600794.SH</v>
      </c>
      <c r="F2854" s="65" t="str">
        <f t="shared" si="227"/>
        <v>保税科技</v>
      </c>
      <c r="G2854" s="34" t="str">
        <f>IF(E2854="","",IF(行业估值!$C$5="申万行业",[1]!EM_S_INFO_INDUSTRY_SW2014(E2854,"1"),IF(行业估值!$C$5="证监会行业",[1]!EM_S_INFO_INDUSTRY_CSRC1(E2854,"1"),[1]!EM_S_INFO_INDUSTRY_EM2016(E2854,"1"))))</f>
        <v>交通运输</v>
      </c>
      <c r="H2854" s="34" t="str">
        <f>IF(E2854="","",IF($H$1="上证50",[1]!EM_S_INFO_COMPINDEX(E2854,"000016"),"")&amp;IF($H$1="上证180",[1]!EM_S_INFO_COMPINDEX(E2854,"000010"),"")&amp;IF($H$1="沪深300",[1]!EM_S_INFO_COMPINDEX(E2854,"000300"),"")&amp;IF(AND($H$1="上证A股",RIGHT(E2854,2)="SH"),"是","")&amp;IF(AND($H$1="深证A股",RIGHT(E2854,2)="SZ"),"是","")&amp;IF(AND($H$1="创业板",LEFT(E2854,1)-3=0),"是","")&amp;IF(AND($H$1="全部A股",E2854&lt;&gt;0),"是","")&amp;IF(AND($H$1="中小板",LEFT(E2854,3)="002"),"是",""))</f>
        <v>是</v>
      </c>
      <c r="I2854" s="46">
        <f ca="1">IF(E2854="","",IF(OR([1]!EM_S_VAL_MV(E2854,deadline)="",[1]!EM_S_VAL_MV(E2854,deadline)="--",[1]!EM_S_VAL_MV(E2854,deadline)="null"),0,[1]!EM_S_VAL_MV(E2854,deadline)/100000000))</f>
        <v>46.182997181700003</v>
      </c>
      <c r="J2854" s="46">
        <f ca="1">IF(E2854="","",IF(RIGHT(LEFT($J$1,6),3)="TTM",[1]!EM_S_FA_PROFIT_TTM(E2854,LEFT(RIGHT($J$1,11),10),1)/100000000,[1]!EM_S_STM07_IS(E2854,61,LEFT(RIGHT($J$1,5),4)&amp;"-12-31",1)/100000000))</f>
        <v>2.0106338416999998</v>
      </c>
      <c r="K2854" s="36">
        <f t="shared" ca="1" si="228"/>
        <v>22.96937225658754</v>
      </c>
      <c r="L2854" s="46">
        <f ca="1">IF(E2854="","",IF(ISERROR(IF(行业估值!$E$7="最新年报",[1]!EM_S_STM07_BS(E2854,140,LEFT(RIGHT($L$1,5),4)&amp;"-12-31",1)/100000000,[1]!EM_S_STM07_BS(E2854,140,LEFT(RIGHT($L$1,11),10),1)/100000000)),0,IF(行业估值!$E$7="最新年报",[1]!EM_S_STM07_BS(E2854,140,LEFT(RIGHT($L$1,5),4)&amp;"-12-31",1)/100000000,[1]!EM_S_STM07_BS(E2854,140,LEFT(RIGHT($L$1,11),10),1)/100000000)))</f>
        <v>19.7337330925</v>
      </c>
      <c r="M2854" s="36">
        <f t="shared" ca="1" si="229"/>
        <v>2.3403071768135097</v>
      </c>
      <c r="N2854" s="37">
        <f ca="1">IF(E2854="","",IF(ISERROR([1]!EM_S_EST_NETPROFIT(E2854,行业估值!$E$6,deadline)/100000000),"-",[1]!EM_S_EST_NETPROFIT(E2854,行业估值!$E$6,deadline)/100000000))</f>
        <v>2.2844666666666664</v>
      </c>
      <c r="O2854" s="36">
        <f t="shared" ca="1" si="230"/>
        <v>20.216095885998193</v>
      </c>
      <c r="T2854" s="64" t="s">
        <v>5582</v>
      </c>
      <c r="U2854" s="64" t="s">
        <v>5583</v>
      </c>
    </row>
    <row r="2855" spans="4:21">
      <c r="D2855" s="45" t="str">
        <f>IF(AND(行业估值!$B$39=$G2855,COUNTIF($G$2:$G$2552,$G2855)&gt;=1),COUNTIF($G$2:G2855,$G2855),"")</f>
        <v/>
      </c>
      <c r="E2855" s="65" t="str">
        <f t="shared" si="226"/>
        <v>600795.SH</v>
      </c>
      <c r="F2855" s="65" t="str">
        <f t="shared" si="227"/>
        <v>国电电力</v>
      </c>
      <c r="G2855" s="34" t="str">
        <f>IF(E2855="","",IF(行业估值!$C$5="申万行业",[1]!EM_S_INFO_INDUSTRY_SW2014(E2855,"1"),IF(行业估值!$C$5="证监会行业",[1]!EM_S_INFO_INDUSTRY_CSRC1(E2855,"1"),[1]!EM_S_INFO_INDUSTRY_EM2016(E2855,"1"))))</f>
        <v>公用事业</v>
      </c>
      <c r="H2855" s="34" t="str">
        <f>IF(E2855="","",IF($H$1="上证50",[1]!EM_S_INFO_COMPINDEX(E2855,"000016"),"")&amp;IF($H$1="上证180",[1]!EM_S_INFO_COMPINDEX(E2855,"000010"),"")&amp;IF($H$1="沪深300",[1]!EM_S_INFO_COMPINDEX(E2855,"000300"),"")&amp;IF(AND($H$1="上证A股",RIGHT(E2855,2)="SH"),"是","")&amp;IF(AND($H$1="深证A股",RIGHT(E2855,2)="SZ"),"是","")&amp;IF(AND($H$1="创业板",LEFT(E2855,1)-3=0),"是","")&amp;IF(AND($H$1="全部A股",E2855&lt;&gt;0),"是","")&amp;IF(AND($H$1="中小板",LEFT(E2855,3)="002"),"是",""))</f>
        <v>是</v>
      </c>
      <c r="I2855" s="46">
        <f ca="1">IF(E2855="","",IF(OR([1]!EM_S_VAL_MV(E2855,deadline)="",[1]!EM_S_VAL_MV(E2855,deadline)="--",[1]!EM_S_VAL_MV(E2855,deadline)="null"),0,[1]!EM_S_VAL_MV(E2855,deadline)/100000000))</f>
        <v>446.06403108149999</v>
      </c>
      <c r="J2855" s="46">
        <f ca="1">IF(E2855="","",IF(RIGHT(LEFT($J$1,6),3)="TTM",[1]!EM_S_FA_PROFIT_TTM(E2855,LEFT(RIGHT($J$1,11),10),1)/100000000,[1]!EM_S_STM07_IS(E2855,61,LEFT(RIGHT($J$1,5),4)&amp;"-12-31",1)/100000000))</f>
        <v>27.495882651900001</v>
      </c>
      <c r="K2855" s="36">
        <f t="shared" ca="1" si="228"/>
        <v>16.222939147970084</v>
      </c>
      <c r="L2855" s="46">
        <f ca="1">IF(E2855="","",IF(ISERROR(IF(行业估值!$E$7="最新年报",[1]!EM_S_STM07_BS(E2855,140,LEFT(RIGHT($L$1,5),4)&amp;"-12-31",1)/100000000,[1]!EM_S_STM07_BS(E2855,140,LEFT(RIGHT($L$1,11),10),1)/100000000)),0,IF(行业估值!$E$7="最新年报",[1]!EM_S_STM07_BS(E2855,140,LEFT(RIGHT($L$1,5),4)&amp;"-12-31",1)/100000000,[1]!EM_S_STM07_BS(E2855,140,LEFT(RIGHT($L$1,11),10),1)/100000000)))</f>
        <v>559.78800680639995</v>
      </c>
      <c r="M2855" s="36">
        <f t="shared" ca="1" si="229"/>
        <v>0.79684456554598737</v>
      </c>
      <c r="N2855" s="37">
        <f ca="1">IF(E2855="","",IF(ISERROR([1]!EM_S_EST_NETPROFIT(E2855,行业估值!$E$6,deadline)/100000000),"-",[1]!EM_S_EST_NETPROFIT(E2855,行业估值!$E$6,deadline)/100000000))</f>
        <v>39.076666666666668</v>
      </c>
      <c r="O2855" s="36">
        <f t="shared" ca="1" si="230"/>
        <v>11.415099319666467</v>
      </c>
      <c r="T2855" s="64" t="s">
        <v>5584</v>
      </c>
      <c r="U2855" s="64" t="s">
        <v>5585</v>
      </c>
    </row>
    <row r="2856" spans="4:21">
      <c r="D2856" s="45" t="str">
        <f>IF(AND(行业估值!$B$39=$G2856,COUNTIF($G$2:$G$2552,$G2856)&gt;=1),COUNTIF($G$2:G2856,$G2856),"")</f>
        <v/>
      </c>
      <c r="E2856" s="65" t="str">
        <f t="shared" si="226"/>
        <v>600796.SH</v>
      </c>
      <c r="F2856" s="65" t="str">
        <f t="shared" si="227"/>
        <v>钱江生化</v>
      </c>
      <c r="G2856" s="34" t="str">
        <f>IF(E2856="","",IF(行业估值!$C$5="申万行业",[1]!EM_S_INFO_INDUSTRY_SW2014(E2856,"1"),IF(行业估值!$C$5="证监会行业",[1]!EM_S_INFO_INDUSTRY_CSRC1(E2856,"1"),[1]!EM_S_INFO_INDUSTRY_EM2016(E2856,"1"))))</f>
        <v>基础化工</v>
      </c>
      <c r="H2856" s="34" t="str">
        <f>IF(E2856="","",IF($H$1="上证50",[1]!EM_S_INFO_COMPINDEX(E2856,"000016"),"")&amp;IF($H$1="上证180",[1]!EM_S_INFO_COMPINDEX(E2856,"000010"),"")&amp;IF($H$1="沪深300",[1]!EM_S_INFO_COMPINDEX(E2856,"000300"),"")&amp;IF(AND($H$1="上证A股",RIGHT(E2856,2)="SH"),"是","")&amp;IF(AND($H$1="深证A股",RIGHT(E2856,2)="SZ"),"是","")&amp;IF(AND($H$1="创业板",LEFT(E2856,1)-3=0),"是","")&amp;IF(AND($H$1="全部A股",E2856&lt;&gt;0),"是","")&amp;IF(AND($H$1="中小板",LEFT(E2856,3)="002"),"是",""))</f>
        <v>是</v>
      </c>
      <c r="I2856" s="46">
        <f ca="1">IF(E2856="","",IF(OR([1]!EM_S_VAL_MV(E2856,deadline)="",[1]!EM_S_VAL_MV(E2856,deadline)="--",[1]!EM_S_VAL_MV(E2856,deadline)="null"),0,[1]!EM_S_VAL_MV(E2856,deadline)/100000000))</f>
        <v>15.552350630399999</v>
      </c>
      <c r="J2856" s="46">
        <f ca="1">IF(E2856="","",IF(RIGHT(LEFT($J$1,6),3)="TTM",[1]!EM_S_FA_PROFIT_TTM(E2856,LEFT(RIGHT($J$1,11),10),1)/100000000,[1]!EM_S_STM07_IS(E2856,61,LEFT(RIGHT($J$1,5),4)&amp;"-12-31",1)/100000000))</f>
        <v>-0.3016864011</v>
      </c>
      <c r="K2856" s="36">
        <f t="shared" ca="1" si="228"/>
        <v>-51.551381082121964</v>
      </c>
      <c r="L2856" s="46">
        <f ca="1">IF(E2856="","",IF(ISERROR(IF(行业估值!$E$7="最新年报",[1]!EM_S_STM07_BS(E2856,140,LEFT(RIGHT($L$1,5),4)&amp;"-12-31",1)/100000000,[1]!EM_S_STM07_BS(E2856,140,LEFT(RIGHT($L$1,11),10),1)/100000000)),0,IF(行业估值!$E$7="最新年报",[1]!EM_S_STM07_BS(E2856,140,LEFT(RIGHT($L$1,5),4)&amp;"-12-31",1)/100000000,[1]!EM_S_STM07_BS(E2856,140,LEFT(RIGHT($L$1,11),10),1)/100000000)))</f>
        <v>5.6724740370000006</v>
      </c>
      <c r="M2856" s="36">
        <f t="shared" ca="1" si="229"/>
        <v>2.7417226643888113</v>
      </c>
      <c r="N2856" s="37" t="str">
        <f ca="1">IF(E2856="","",IF(ISERROR([1]!EM_S_EST_NETPROFIT(E2856,行业估值!$E$6,deadline)/100000000),"-",[1]!EM_S_EST_NETPROFIT(E2856,行业估值!$E$6,deadline)/100000000))</f>
        <v>-</v>
      </c>
      <c r="O2856" s="36" t="str">
        <f t="shared" ca="1" si="230"/>
        <v>-</v>
      </c>
      <c r="T2856" s="64" t="s">
        <v>5586</v>
      </c>
      <c r="U2856" s="64" t="s">
        <v>5587</v>
      </c>
    </row>
    <row r="2857" spans="4:21">
      <c r="D2857" s="45" t="str">
        <f>IF(AND(行业估值!$B$39=$G2857,COUNTIF($G$2:$G$2552,$G2857)&gt;=1),COUNTIF($G$2:G2857,$G2857),"")</f>
        <v/>
      </c>
      <c r="E2857" s="65" t="str">
        <f t="shared" si="226"/>
        <v>600797.SH</v>
      </c>
      <c r="F2857" s="65" t="str">
        <f t="shared" si="227"/>
        <v>浙大网新</v>
      </c>
      <c r="G2857" s="34" t="str">
        <f>IF(E2857="","",IF(行业估值!$C$5="申万行业",[1]!EM_S_INFO_INDUSTRY_SW2014(E2857,"1"),IF(行业估值!$C$5="证监会行业",[1]!EM_S_INFO_INDUSTRY_CSRC1(E2857,"1"),[1]!EM_S_INFO_INDUSTRY_EM2016(E2857,"1"))))</f>
        <v>信息技术</v>
      </c>
      <c r="H2857" s="34" t="str">
        <f>IF(E2857="","",IF($H$1="上证50",[1]!EM_S_INFO_COMPINDEX(E2857,"000016"),"")&amp;IF($H$1="上证180",[1]!EM_S_INFO_COMPINDEX(E2857,"000010"),"")&amp;IF($H$1="沪深300",[1]!EM_S_INFO_COMPINDEX(E2857,"000300"),"")&amp;IF(AND($H$1="上证A股",RIGHT(E2857,2)="SH"),"是","")&amp;IF(AND($H$1="深证A股",RIGHT(E2857,2)="SZ"),"是","")&amp;IF(AND($H$1="创业板",LEFT(E2857,1)-3=0),"是","")&amp;IF(AND($H$1="全部A股",E2857&lt;&gt;0),"是","")&amp;IF(AND($H$1="中小板",LEFT(E2857,3)="002"),"是",""))</f>
        <v>是</v>
      </c>
      <c r="I2857" s="46">
        <f ca="1">IF(E2857="","",IF(OR([1]!EM_S_VAL_MV(E2857,deadline)="",[1]!EM_S_VAL_MV(E2857,deadline)="--",[1]!EM_S_VAL_MV(E2857,deadline)="null"),0,[1]!EM_S_VAL_MV(E2857,deadline)/100000000))</f>
        <v>103.72158905010001</v>
      </c>
      <c r="J2857" s="46">
        <f ca="1">IF(E2857="","",IF(RIGHT(LEFT($J$1,6),3)="TTM",[1]!EM_S_FA_PROFIT_TTM(E2857,LEFT(RIGHT($J$1,11),10),1)/100000000,[1]!EM_S_STM07_IS(E2857,61,LEFT(RIGHT($J$1,5),4)&amp;"-12-31",1)/100000000))</f>
        <v>1.9323603531</v>
      </c>
      <c r="K2857" s="36">
        <f t="shared" ca="1" si="228"/>
        <v>53.676111126842393</v>
      </c>
      <c r="L2857" s="46">
        <f ca="1">IF(E2857="","",IF(ISERROR(IF(行业估值!$E$7="最新年报",[1]!EM_S_STM07_BS(E2857,140,LEFT(RIGHT($L$1,5),4)&amp;"-12-31",1)/100000000,[1]!EM_S_STM07_BS(E2857,140,LEFT(RIGHT($L$1,11),10),1)/100000000)),0,IF(行业估值!$E$7="最新年报",[1]!EM_S_STM07_BS(E2857,140,LEFT(RIGHT($L$1,5),4)&amp;"-12-31",1)/100000000,[1]!EM_S_STM07_BS(E2857,140,LEFT(RIGHT($L$1,11),10),1)/100000000)))</f>
        <v>44.927291228999998</v>
      </c>
      <c r="M2857" s="36">
        <f t="shared" ca="1" si="229"/>
        <v>2.308654410554559</v>
      </c>
      <c r="N2857" s="37" t="str">
        <f ca="1">IF(E2857="","",IF(ISERROR([1]!EM_S_EST_NETPROFIT(E2857,行业估值!$E$6,deadline)/100000000),"-",[1]!EM_S_EST_NETPROFIT(E2857,行业估值!$E$6,deadline)/100000000))</f>
        <v>-</v>
      </c>
      <c r="O2857" s="36" t="str">
        <f t="shared" ca="1" si="230"/>
        <v>-</v>
      </c>
      <c r="T2857" s="64" t="s">
        <v>5588</v>
      </c>
      <c r="U2857" s="64" t="s">
        <v>5589</v>
      </c>
    </row>
    <row r="2858" spans="4:21">
      <c r="D2858" s="45" t="str">
        <f>IF(AND(行业估值!$B$39=$G2858,COUNTIF($G$2:$G$2552,$G2858)&gt;=1),COUNTIF($G$2:G2858,$G2858),"")</f>
        <v/>
      </c>
      <c r="E2858" s="65" t="str">
        <f t="shared" si="226"/>
        <v>600798.SH</v>
      </c>
      <c r="F2858" s="65" t="str">
        <f t="shared" si="227"/>
        <v>宁波海运</v>
      </c>
      <c r="G2858" s="34" t="str">
        <f>IF(E2858="","",IF(行业估值!$C$5="申万行业",[1]!EM_S_INFO_INDUSTRY_SW2014(E2858,"1"),IF(行业估值!$C$5="证监会行业",[1]!EM_S_INFO_INDUSTRY_CSRC1(E2858,"1"),[1]!EM_S_INFO_INDUSTRY_EM2016(E2858,"1"))))</f>
        <v>交通运输</v>
      </c>
      <c r="H2858" s="34" t="str">
        <f>IF(E2858="","",IF($H$1="上证50",[1]!EM_S_INFO_COMPINDEX(E2858,"000016"),"")&amp;IF($H$1="上证180",[1]!EM_S_INFO_COMPINDEX(E2858,"000010"),"")&amp;IF($H$1="沪深300",[1]!EM_S_INFO_COMPINDEX(E2858,"000300"),"")&amp;IF(AND($H$1="上证A股",RIGHT(E2858,2)="SH"),"是","")&amp;IF(AND($H$1="深证A股",RIGHT(E2858,2)="SZ"),"是","")&amp;IF(AND($H$1="创业板",LEFT(E2858,1)-3=0),"是","")&amp;IF(AND($H$1="全部A股",E2858&lt;&gt;0),"是","")&amp;IF(AND($H$1="中小板",LEFT(E2858,3)="002"),"是",""))</f>
        <v>是</v>
      </c>
      <c r="I2858" s="46">
        <f ca="1">IF(E2858="","",IF(OR([1]!EM_S_VAL_MV(E2858,deadline)="",[1]!EM_S_VAL_MV(E2858,deadline)="--",[1]!EM_S_VAL_MV(E2858,deadline)="null"),0,[1]!EM_S_VAL_MV(E2858,deadline)/100000000))</f>
        <v>41.142816254099998</v>
      </c>
      <c r="J2858" s="46">
        <f ca="1">IF(E2858="","",IF(RIGHT(LEFT($J$1,6),3)="TTM",[1]!EM_S_FA_PROFIT_TTM(E2858,LEFT(RIGHT($J$1,11),10),1)/100000000,[1]!EM_S_STM07_IS(E2858,61,LEFT(RIGHT($J$1,5),4)&amp;"-12-31",1)/100000000))</f>
        <v>4.1460924702000002</v>
      </c>
      <c r="K2858" s="36">
        <f t="shared" ca="1" si="228"/>
        <v>9.9232751198420193</v>
      </c>
      <c r="L2858" s="46">
        <f ca="1">IF(E2858="","",IF(ISERROR(IF(行业估值!$E$7="最新年报",[1]!EM_S_STM07_BS(E2858,140,LEFT(RIGHT($L$1,5),4)&amp;"-12-31",1)/100000000,[1]!EM_S_STM07_BS(E2858,140,LEFT(RIGHT($L$1,11),10),1)/100000000)),0,IF(行业估值!$E$7="最新年报",[1]!EM_S_STM07_BS(E2858,140,LEFT(RIGHT($L$1,5),4)&amp;"-12-31",1)/100000000,[1]!EM_S_STM07_BS(E2858,140,LEFT(RIGHT($L$1,11),10),1)/100000000)))</f>
        <v>35.565603513500001</v>
      </c>
      <c r="M2858" s="36">
        <f t="shared" ca="1" si="229"/>
        <v>1.1568147926544532</v>
      </c>
      <c r="N2858" s="37" t="str">
        <f ca="1">IF(E2858="","",IF(ISERROR([1]!EM_S_EST_NETPROFIT(E2858,行业估值!$E$6,deadline)/100000000),"-",[1]!EM_S_EST_NETPROFIT(E2858,行业估值!$E$6,deadline)/100000000))</f>
        <v>-</v>
      </c>
      <c r="O2858" s="36" t="str">
        <f t="shared" ca="1" si="230"/>
        <v>-</v>
      </c>
      <c r="T2858" s="64" t="s">
        <v>5590</v>
      </c>
      <c r="U2858" s="64" t="s">
        <v>5591</v>
      </c>
    </row>
    <row r="2859" spans="4:21">
      <c r="D2859" s="45" t="str">
        <f>IF(AND(行业估值!$B$39=$G2859,COUNTIF($G$2:$G$2552,$G2859)&gt;=1),COUNTIF($G$2:G2859,$G2859),"")</f>
        <v/>
      </c>
      <c r="E2859" s="65" t="str">
        <f t="shared" si="226"/>
        <v>600800.SH</v>
      </c>
      <c r="F2859" s="65" t="str">
        <f t="shared" si="227"/>
        <v>天津磁卡</v>
      </c>
      <c r="G2859" s="34" t="str">
        <f>IF(E2859="","",IF(行业估值!$C$5="申万行业",[1]!EM_S_INFO_INDUSTRY_SW2014(E2859,"1"),IF(行业估值!$C$5="证监会行业",[1]!EM_S_INFO_INDUSTRY_CSRC1(E2859,"1"),[1]!EM_S_INFO_INDUSTRY_EM2016(E2859,"1"))))</f>
        <v>电子设备</v>
      </c>
      <c r="H2859" s="34" t="str">
        <f>IF(E2859="","",IF($H$1="上证50",[1]!EM_S_INFO_COMPINDEX(E2859,"000016"),"")&amp;IF($H$1="上证180",[1]!EM_S_INFO_COMPINDEX(E2859,"000010"),"")&amp;IF($H$1="沪深300",[1]!EM_S_INFO_COMPINDEX(E2859,"000300"),"")&amp;IF(AND($H$1="上证A股",RIGHT(E2859,2)="SH"),"是","")&amp;IF(AND($H$1="深证A股",RIGHT(E2859,2)="SZ"),"是","")&amp;IF(AND($H$1="创业板",LEFT(E2859,1)-3=0),"是","")&amp;IF(AND($H$1="全部A股",E2859&lt;&gt;0),"是","")&amp;IF(AND($H$1="中小板",LEFT(E2859,3)="002"),"是",""))</f>
        <v>是</v>
      </c>
      <c r="I2859" s="46">
        <f ca="1">IF(E2859="","",IF(OR([1]!EM_S_VAL_MV(E2859,deadline)="",[1]!EM_S_VAL_MV(E2859,deadline)="--",[1]!EM_S_VAL_MV(E2859,deadline)="null"),0,[1]!EM_S_VAL_MV(E2859,deadline)/100000000))</f>
        <v>35.209212307199998</v>
      </c>
      <c r="J2859" s="46">
        <f ca="1">IF(E2859="","",IF(RIGHT(LEFT($J$1,6),3)="TTM",[1]!EM_S_FA_PROFIT_TTM(E2859,LEFT(RIGHT($J$1,11),10),1)/100000000,[1]!EM_S_STM07_IS(E2859,61,LEFT(RIGHT($J$1,5),4)&amp;"-12-31",1)/100000000))</f>
        <v>0.63150615850000003</v>
      </c>
      <c r="K2859" s="36">
        <f t="shared" ca="1" si="228"/>
        <v>55.754345121243972</v>
      </c>
      <c r="L2859" s="46">
        <f ca="1">IF(E2859="","",IF(ISERROR(IF(行业估值!$E$7="最新年报",[1]!EM_S_STM07_BS(E2859,140,LEFT(RIGHT($L$1,5),4)&amp;"-12-31",1)/100000000,[1]!EM_S_STM07_BS(E2859,140,LEFT(RIGHT($L$1,11),10),1)/100000000)),0,IF(行业估值!$E$7="最新年报",[1]!EM_S_STM07_BS(E2859,140,LEFT(RIGHT($L$1,5),4)&amp;"-12-31",1)/100000000,[1]!EM_S_STM07_BS(E2859,140,LEFT(RIGHT($L$1,11),10),1)/100000000)))</f>
        <v>1.2315230098999999</v>
      </c>
      <c r="M2859" s="36">
        <f t="shared" ca="1" si="229"/>
        <v>28.589975196694862</v>
      </c>
      <c r="N2859" s="37" t="str">
        <f ca="1">IF(E2859="","",IF(ISERROR([1]!EM_S_EST_NETPROFIT(E2859,行业估值!$E$6,deadline)/100000000),"-",[1]!EM_S_EST_NETPROFIT(E2859,行业估值!$E$6,deadline)/100000000))</f>
        <v>-</v>
      </c>
      <c r="O2859" s="36" t="str">
        <f t="shared" ca="1" si="230"/>
        <v>-</v>
      </c>
      <c r="T2859" s="64" t="s">
        <v>5592</v>
      </c>
      <c r="U2859" s="64" t="s">
        <v>5593</v>
      </c>
    </row>
    <row r="2860" spans="4:21">
      <c r="D2860" s="45" t="str">
        <f>IF(AND(行业估值!$B$39=$G2860,COUNTIF($G$2:$G$2552,$G2860)&gt;=1),COUNTIF($G$2:G2860,$G2860),"")</f>
        <v/>
      </c>
      <c r="E2860" s="65" t="str">
        <f t="shared" si="226"/>
        <v>600801.SH</v>
      </c>
      <c r="F2860" s="65" t="str">
        <f t="shared" si="227"/>
        <v>华新水泥</v>
      </c>
      <c r="G2860" s="34" t="str">
        <f>IF(E2860="","",IF(行业估值!$C$5="申万行业",[1]!EM_S_INFO_INDUSTRY_SW2014(E2860,"1"),IF(行业估值!$C$5="证监会行业",[1]!EM_S_INFO_INDUSTRY_CSRC1(E2860,"1"),[1]!EM_S_INFO_INDUSTRY_EM2016(E2860,"1"))))</f>
        <v>建材</v>
      </c>
      <c r="H2860" s="34" t="str">
        <f>IF(E2860="","",IF($H$1="上证50",[1]!EM_S_INFO_COMPINDEX(E2860,"000016"),"")&amp;IF($H$1="上证180",[1]!EM_S_INFO_COMPINDEX(E2860,"000010"),"")&amp;IF($H$1="沪深300",[1]!EM_S_INFO_COMPINDEX(E2860,"000300"),"")&amp;IF(AND($H$1="上证A股",RIGHT(E2860,2)="SH"),"是","")&amp;IF(AND($H$1="深证A股",RIGHT(E2860,2)="SZ"),"是","")&amp;IF(AND($H$1="创业板",LEFT(E2860,1)-3=0),"是","")&amp;IF(AND($H$1="全部A股",E2860&lt;&gt;0),"是","")&amp;IF(AND($H$1="中小板",LEFT(E2860,3)="002"),"是",""))</f>
        <v>是</v>
      </c>
      <c r="I2860" s="46">
        <f ca="1">IF(E2860="","",IF(OR([1]!EM_S_VAL_MV(E2860,deadline)="",[1]!EM_S_VAL_MV(E2860,deadline)="--",[1]!EM_S_VAL_MV(E2860,deadline)="null"),0,[1]!EM_S_VAL_MV(E2860,deadline)/100000000))</f>
        <v>467.961087636</v>
      </c>
      <c r="J2860" s="46">
        <f ca="1">IF(E2860="","",IF(RIGHT(LEFT($J$1,6),3)="TTM",[1]!EM_S_FA_PROFIT_TTM(E2860,LEFT(RIGHT($J$1,11),10),1)/100000000,[1]!EM_S_STM07_IS(E2860,61,LEFT(RIGHT($J$1,5),4)&amp;"-12-31",1)/100000000))</f>
        <v>73.023897559999995</v>
      </c>
      <c r="K2860" s="36">
        <f t="shared" ca="1" si="228"/>
        <v>6.4083280031923842</v>
      </c>
      <c r="L2860" s="46">
        <f ca="1">IF(E2860="","",IF(ISERROR(IF(行业估值!$E$7="最新年报",[1]!EM_S_STM07_BS(E2860,140,LEFT(RIGHT($L$1,5),4)&amp;"-12-31",1)/100000000,[1]!EM_S_STM07_BS(E2860,140,LEFT(RIGHT($L$1,11),10),1)/100000000)),0,IF(行业估值!$E$7="最新年报",[1]!EM_S_STM07_BS(E2860,140,LEFT(RIGHT($L$1,5),4)&amp;"-12-31",1)/100000000,[1]!EM_S_STM07_BS(E2860,140,LEFT(RIGHT($L$1,11),10),1)/100000000)))</f>
        <v>198.45055084000001</v>
      </c>
      <c r="M2860" s="36">
        <f t="shared" ca="1" si="229"/>
        <v>2.3580740172058876</v>
      </c>
      <c r="N2860" s="37">
        <f ca="1">IF(E2860="","",IF(ISERROR([1]!EM_S_EST_NETPROFIT(E2860,行业估值!$E$6,deadline)/100000000),"-",[1]!EM_S_EST_NETPROFIT(E2860,行业估值!$E$6,deadline)/100000000))</f>
        <v>67.705409523809521</v>
      </c>
      <c r="O2860" s="36">
        <f t="shared" ca="1" si="230"/>
        <v>6.9117237592578942</v>
      </c>
      <c r="T2860" s="64" t="s">
        <v>5594</v>
      </c>
      <c r="U2860" s="64" t="s">
        <v>5595</v>
      </c>
    </row>
    <row r="2861" spans="4:21">
      <c r="D2861" s="45" t="str">
        <f>IF(AND(行业估值!$B$39=$G2861,COUNTIF($G$2:$G$2552,$G2861)&gt;=1),COUNTIF($G$2:G2861,$G2861),"")</f>
        <v/>
      </c>
      <c r="E2861" s="65" t="str">
        <f t="shared" si="226"/>
        <v>600802.SH</v>
      </c>
      <c r="F2861" s="65" t="str">
        <f t="shared" si="227"/>
        <v>福建水泥</v>
      </c>
      <c r="G2861" s="34" t="str">
        <f>IF(E2861="","",IF(行业估值!$C$5="申万行业",[1]!EM_S_INFO_INDUSTRY_SW2014(E2861,"1"),IF(行业估值!$C$5="证监会行业",[1]!EM_S_INFO_INDUSTRY_CSRC1(E2861,"1"),[1]!EM_S_INFO_INDUSTRY_EM2016(E2861,"1"))))</f>
        <v>建材</v>
      </c>
      <c r="H2861" s="34" t="str">
        <f>IF(E2861="","",IF($H$1="上证50",[1]!EM_S_INFO_COMPINDEX(E2861,"000016"),"")&amp;IF($H$1="上证180",[1]!EM_S_INFO_COMPINDEX(E2861,"000010"),"")&amp;IF($H$1="沪深300",[1]!EM_S_INFO_COMPINDEX(E2861,"000300"),"")&amp;IF(AND($H$1="上证A股",RIGHT(E2861,2)="SH"),"是","")&amp;IF(AND($H$1="深证A股",RIGHT(E2861,2)="SZ"),"是","")&amp;IF(AND($H$1="创业板",LEFT(E2861,1)-3=0),"是","")&amp;IF(AND($H$1="全部A股",E2861&lt;&gt;0),"是","")&amp;IF(AND($H$1="中小板",LEFT(E2861,3)="002"),"是",""))</f>
        <v>是</v>
      </c>
      <c r="I2861" s="46">
        <f ca="1">IF(E2861="","",IF(OR([1]!EM_S_VAL_MV(E2861,deadline)="",[1]!EM_S_VAL_MV(E2861,deadline)="--",[1]!EM_S_VAL_MV(E2861,deadline)="null"),0,[1]!EM_S_VAL_MV(E2861,deadline)/100000000))</f>
        <v>28.869649149600001</v>
      </c>
      <c r="J2861" s="46">
        <f ca="1">IF(E2861="","",IF(RIGHT(LEFT($J$1,6),3)="TTM",[1]!EM_S_FA_PROFIT_TTM(E2861,LEFT(RIGHT($J$1,11),10),1)/100000000,[1]!EM_S_STM07_IS(E2861,61,LEFT(RIGHT($J$1,5),4)&amp;"-12-31",1)/100000000))</f>
        <v>3.2768655237000002</v>
      </c>
      <c r="K2861" s="36">
        <f t="shared" ca="1" si="228"/>
        <v>8.8101415638815954</v>
      </c>
      <c r="L2861" s="46">
        <f ca="1">IF(E2861="","",IF(ISERROR(IF(行业估值!$E$7="最新年报",[1]!EM_S_STM07_BS(E2861,140,LEFT(RIGHT($L$1,5),4)&amp;"-12-31",1)/100000000,[1]!EM_S_STM07_BS(E2861,140,LEFT(RIGHT($L$1,11),10),1)/100000000)),0,IF(行业估值!$E$7="最新年报",[1]!EM_S_STM07_BS(E2861,140,LEFT(RIGHT($L$1,5),4)&amp;"-12-31",1)/100000000,[1]!EM_S_STM07_BS(E2861,140,LEFT(RIGHT($L$1,11),10),1)/100000000)))</f>
        <v>11.6404714903</v>
      </c>
      <c r="M2861" s="36">
        <f t="shared" ca="1" si="229"/>
        <v>2.4801099486096478</v>
      </c>
      <c r="N2861" s="37" t="str">
        <f ca="1">IF(E2861="","",IF(ISERROR([1]!EM_S_EST_NETPROFIT(E2861,行业估值!$E$6,deadline)/100000000),"-",[1]!EM_S_EST_NETPROFIT(E2861,行业估值!$E$6,deadline)/100000000))</f>
        <v>-</v>
      </c>
      <c r="O2861" s="36" t="str">
        <f t="shared" ca="1" si="230"/>
        <v>-</v>
      </c>
      <c r="T2861" s="64" t="s">
        <v>5596</v>
      </c>
      <c r="U2861" s="64" t="s">
        <v>5597</v>
      </c>
    </row>
    <row r="2862" spans="4:21">
      <c r="D2862" s="45" t="str">
        <f>IF(AND(行业估值!$B$39=$G2862,COUNTIF($G$2:$G$2552,$G2862)&gt;=1),COUNTIF($G$2:G2862,$G2862),"")</f>
        <v/>
      </c>
      <c r="E2862" s="65" t="str">
        <f t="shared" si="226"/>
        <v>600803.SH</v>
      </c>
      <c r="F2862" s="65" t="str">
        <f t="shared" si="227"/>
        <v>新奥股份</v>
      </c>
      <c r="G2862" s="34" t="str">
        <f>IF(E2862="","",IF(行业估值!$C$5="申万行业",[1]!EM_S_INFO_INDUSTRY_SW2014(E2862,"1"),IF(行业估值!$C$5="证监会行业",[1]!EM_S_INFO_INDUSTRY_CSRC1(E2862,"1"),[1]!EM_S_INFO_INDUSTRY_EM2016(E2862,"1"))))</f>
        <v>公用事业</v>
      </c>
      <c r="H2862" s="34" t="str">
        <f>IF(E2862="","",IF($H$1="上证50",[1]!EM_S_INFO_COMPINDEX(E2862,"000016"),"")&amp;IF($H$1="上证180",[1]!EM_S_INFO_COMPINDEX(E2862,"000010"),"")&amp;IF($H$1="沪深300",[1]!EM_S_INFO_COMPINDEX(E2862,"000300"),"")&amp;IF(AND($H$1="上证A股",RIGHT(E2862,2)="SH"),"是","")&amp;IF(AND($H$1="深证A股",RIGHT(E2862,2)="SZ"),"是","")&amp;IF(AND($H$1="创业板",LEFT(E2862,1)-3=0),"是","")&amp;IF(AND($H$1="全部A股",E2862&lt;&gt;0),"是","")&amp;IF(AND($H$1="中小板",LEFT(E2862,3)="002"),"是",""))</f>
        <v>是</v>
      </c>
      <c r="I2862" s="46">
        <f ca="1">IF(E2862="","",IF(OR([1]!EM_S_VAL_MV(E2862,deadline)="",[1]!EM_S_VAL_MV(E2862,deadline)="--",[1]!EM_S_VAL_MV(E2862,deadline)="null"),0,[1]!EM_S_VAL_MV(E2862,deadline)/100000000))</f>
        <v>125.7630966009</v>
      </c>
      <c r="J2862" s="46">
        <f ca="1">IF(E2862="","",IF(RIGHT(LEFT($J$1,6),3)="TTM",[1]!EM_S_FA_PROFIT_TTM(E2862,LEFT(RIGHT($J$1,11),10),1)/100000000,[1]!EM_S_STM07_IS(E2862,61,LEFT(RIGHT($J$1,5),4)&amp;"-12-31",1)/100000000))</f>
        <v>13.619996155599999</v>
      </c>
      <c r="K2862" s="36">
        <f t="shared" ca="1" si="228"/>
        <v>9.2337101394254972</v>
      </c>
      <c r="L2862" s="46">
        <f ca="1">IF(E2862="","",IF(ISERROR(IF(行业估值!$E$7="最新年报",[1]!EM_S_STM07_BS(E2862,140,LEFT(RIGHT($L$1,5),4)&amp;"-12-31",1)/100000000,[1]!EM_S_STM07_BS(E2862,140,LEFT(RIGHT($L$1,11),10),1)/100000000)),0,IF(行业估值!$E$7="最新年报",[1]!EM_S_STM07_BS(E2862,140,LEFT(RIGHT($L$1,5),4)&amp;"-12-31",1)/100000000,[1]!EM_S_STM07_BS(E2862,140,LEFT(RIGHT($L$1,11),10),1)/100000000)))</f>
        <v>93.046221414800002</v>
      </c>
      <c r="M2862" s="36">
        <f t="shared" ca="1" si="229"/>
        <v>1.3516196003301217</v>
      </c>
      <c r="N2862" s="37">
        <f ca="1">IF(E2862="","",IF(ISERROR([1]!EM_S_EST_NETPROFIT(E2862,行业估值!$E$6,deadline)/100000000),"-",[1]!EM_S_EST_NETPROFIT(E2862,行业估值!$E$6,deadline)/100000000))</f>
        <v>13.862184615384615</v>
      </c>
      <c r="O2862" s="36">
        <f t="shared" ca="1" si="230"/>
        <v>9.0723865025809012</v>
      </c>
      <c r="T2862" s="64" t="s">
        <v>5598</v>
      </c>
      <c r="U2862" s="64" t="s">
        <v>5599</v>
      </c>
    </row>
    <row r="2863" spans="4:21">
      <c r="D2863" s="45" t="str">
        <f>IF(AND(行业估值!$B$39=$G2863,COUNTIF($G$2:$G$2552,$G2863)&gt;=1),COUNTIF($G$2:G2863,$G2863),"")</f>
        <v/>
      </c>
      <c r="E2863" s="65" t="str">
        <f t="shared" si="226"/>
        <v>600804.SH</v>
      </c>
      <c r="F2863" s="65" t="str">
        <f t="shared" si="227"/>
        <v>鹏博士</v>
      </c>
      <c r="G2863" s="34" t="str">
        <f>IF(E2863="","",IF(行业估值!$C$5="申万行业",[1]!EM_S_INFO_INDUSTRY_SW2014(E2863,"1"),IF(行业估值!$C$5="证监会行业",[1]!EM_S_INFO_INDUSTRY_CSRC1(E2863,"1"),[1]!EM_S_INFO_INDUSTRY_EM2016(E2863,"1"))))</f>
        <v>信息技术</v>
      </c>
      <c r="H2863" s="34" t="str">
        <f>IF(E2863="","",IF($H$1="上证50",[1]!EM_S_INFO_COMPINDEX(E2863,"000016"),"")&amp;IF($H$1="上证180",[1]!EM_S_INFO_COMPINDEX(E2863,"000010"),"")&amp;IF($H$1="沪深300",[1]!EM_S_INFO_COMPINDEX(E2863,"000300"),"")&amp;IF(AND($H$1="上证A股",RIGHT(E2863,2)="SH"),"是","")&amp;IF(AND($H$1="深证A股",RIGHT(E2863,2)="SZ"),"是","")&amp;IF(AND($H$1="创业板",LEFT(E2863,1)-3=0),"是","")&amp;IF(AND($H$1="全部A股",E2863&lt;&gt;0),"是","")&amp;IF(AND($H$1="中小板",LEFT(E2863,3)="002"),"是",""))</f>
        <v>是</v>
      </c>
      <c r="I2863" s="46">
        <f ca="1">IF(E2863="","",IF(OR([1]!EM_S_VAL_MV(E2863,deadline)="",[1]!EM_S_VAL_MV(E2863,deadline)="--",[1]!EM_S_VAL_MV(E2863,deadline)="null"),0,[1]!EM_S_VAL_MV(E2863,deadline)/100000000))</f>
        <v>86.3733762297</v>
      </c>
      <c r="J2863" s="46">
        <f ca="1">IF(E2863="","",IF(RIGHT(LEFT($J$1,6),3)="TTM",[1]!EM_S_FA_PROFIT_TTM(E2863,LEFT(RIGHT($J$1,11),10),1)/100000000,[1]!EM_S_STM07_IS(E2863,61,LEFT(RIGHT($J$1,5),4)&amp;"-12-31",1)/100000000))</f>
        <v>0.75263652849999996</v>
      </c>
      <c r="K2863" s="36">
        <f t="shared" ca="1" si="228"/>
        <v>114.76107385040375</v>
      </c>
      <c r="L2863" s="46">
        <f ca="1">IF(E2863="","",IF(ISERROR(IF(行业估值!$E$7="最新年报",[1]!EM_S_STM07_BS(E2863,140,LEFT(RIGHT($L$1,5),4)&amp;"-12-31",1)/100000000,[1]!EM_S_STM07_BS(E2863,140,LEFT(RIGHT($L$1,11),10),1)/100000000)),0,IF(行业估值!$E$7="最新年报",[1]!EM_S_STM07_BS(E2863,140,LEFT(RIGHT($L$1,5),4)&amp;"-12-31",1)/100000000,[1]!EM_S_STM07_BS(E2863,140,LEFT(RIGHT($L$1,11),10),1)/100000000)))</f>
        <v>69.510376917900004</v>
      </c>
      <c r="M2863" s="36">
        <f t="shared" ca="1" si="229"/>
        <v>1.2425968619292225</v>
      </c>
      <c r="N2863" s="37" t="str">
        <f ca="1">IF(E2863="","",IF(ISERROR([1]!EM_S_EST_NETPROFIT(E2863,行业估值!$E$6,deadline)/100000000),"-",[1]!EM_S_EST_NETPROFIT(E2863,行业估值!$E$6,deadline)/100000000))</f>
        <v>-</v>
      </c>
      <c r="O2863" s="36" t="str">
        <f t="shared" ca="1" si="230"/>
        <v>-</v>
      </c>
      <c r="T2863" s="64" t="s">
        <v>5600</v>
      </c>
      <c r="U2863" s="64" t="s">
        <v>5601</v>
      </c>
    </row>
    <row r="2864" spans="4:21">
      <c r="D2864" s="45" t="str">
        <f>IF(AND(行业估值!$B$39=$G2864,COUNTIF($G$2:$G$2552,$G2864)&gt;=1),COUNTIF($G$2:G2864,$G2864),"")</f>
        <v/>
      </c>
      <c r="E2864" s="65" t="str">
        <f t="shared" si="226"/>
        <v>600805.SH</v>
      </c>
      <c r="F2864" s="65" t="str">
        <f t="shared" si="227"/>
        <v>悦达投资</v>
      </c>
      <c r="G2864" s="34" t="str">
        <f>IF(E2864="","",IF(行业估值!$C$5="申万行业",[1]!EM_S_INFO_INDUSTRY_SW2014(E2864,"1"),IF(行业估值!$C$5="证监会行业",[1]!EM_S_INFO_INDUSTRY_CSRC1(E2864,"1"),[1]!EM_S_INFO_INDUSTRY_EM2016(E2864,"1"))))</f>
        <v>综合</v>
      </c>
      <c r="H2864" s="34" t="str">
        <f>IF(E2864="","",IF($H$1="上证50",[1]!EM_S_INFO_COMPINDEX(E2864,"000016"),"")&amp;IF($H$1="上证180",[1]!EM_S_INFO_COMPINDEX(E2864,"000010"),"")&amp;IF($H$1="沪深300",[1]!EM_S_INFO_COMPINDEX(E2864,"000300"),"")&amp;IF(AND($H$1="上证A股",RIGHT(E2864,2)="SH"),"是","")&amp;IF(AND($H$1="深证A股",RIGHT(E2864,2)="SZ"),"是","")&amp;IF(AND($H$1="创业板",LEFT(E2864,1)-3=0),"是","")&amp;IF(AND($H$1="全部A股",E2864&lt;&gt;0),"是","")&amp;IF(AND($H$1="中小板",LEFT(E2864,3)="002"),"是",""))</f>
        <v>是</v>
      </c>
      <c r="I2864" s="46">
        <f ca="1">IF(E2864="","",IF(OR([1]!EM_S_VAL_MV(E2864,deadline)="",[1]!EM_S_VAL_MV(E2864,deadline)="--",[1]!EM_S_VAL_MV(E2864,deadline)="null"),0,[1]!EM_S_VAL_MV(E2864,deadline)/100000000))</f>
        <v>40.077130667399999</v>
      </c>
      <c r="J2864" s="46">
        <f ca="1">IF(E2864="","",IF(RIGHT(LEFT($J$1,6),3)="TTM",[1]!EM_S_FA_PROFIT_TTM(E2864,LEFT(RIGHT($J$1,11),10),1)/100000000,[1]!EM_S_STM07_IS(E2864,61,LEFT(RIGHT($J$1,5),4)&amp;"-12-31",1)/100000000))</f>
        <v>-0.52394509860000005</v>
      </c>
      <c r="K2864" s="36">
        <f t="shared" ca="1" si="228"/>
        <v>-76.491088044315177</v>
      </c>
      <c r="L2864" s="46">
        <f ca="1">IF(E2864="","",IF(ISERROR(IF(行业估值!$E$7="最新年报",[1]!EM_S_STM07_BS(E2864,140,LEFT(RIGHT($L$1,5),4)&amp;"-12-31",1)/100000000,[1]!EM_S_STM07_BS(E2864,140,LEFT(RIGHT($L$1,11),10),1)/100000000)),0,IF(行业估值!$E$7="最新年报",[1]!EM_S_STM07_BS(E2864,140,LEFT(RIGHT($L$1,5),4)&amp;"-12-31",1)/100000000,[1]!EM_S_STM07_BS(E2864,140,LEFT(RIGHT($L$1,11),10),1)/100000000)))</f>
        <v>62.503850389100002</v>
      </c>
      <c r="M2864" s="36">
        <f t="shared" ca="1" si="229"/>
        <v>0.64119458909989036</v>
      </c>
      <c r="N2864" s="37" t="str">
        <f ca="1">IF(E2864="","",IF(ISERROR([1]!EM_S_EST_NETPROFIT(E2864,行业估值!$E$6,deadline)/100000000),"-",[1]!EM_S_EST_NETPROFIT(E2864,行业估值!$E$6,deadline)/100000000))</f>
        <v>-</v>
      </c>
      <c r="O2864" s="36" t="str">
        <f t="shared" ca="1" si="230"/>
        <v>-</v>
      </c>
      <c r="T2864" s="64" t="s">
        <v>5602</v>
      </c>
      <c r="U2864" s="64" t="s">
        <v>5603</v>
      </c>
    </row>
    <row r="2865" spans="4:21">
      <c r="D2865" s="45" t="str">
        <f>IF(AND(行业估值!$B$39=$G2865,COUNTIF($G$2:$G$2552,$G2865)&gt;=1),COUNTIF($G$2:G2865,$G2865),"")</f>
        <v/>
      </c>
      <c r="E2865" s="65" t="str">
        <f t="shared" si="226"/>
        <v>600807.SH</v>
      </c>
      <c r="F2865" s="65" t="str">
        <f t="shared" si="227"/>
        <v>ST天业</v>
      </c>
      <c r="G2865" s="34" t="str">
        <f>IF(E2865="","",IF(行业估值!$C$5="申万行业",[1]!EM_S_INFO_INDUSTRY_SW2014(E2865,"1"),IF(行业估值!$C$5="证监会行业",[1]!EM_S_INFO_INDUSTRY_CSRC1(E2865,"1"),[1]!EM_S_INFO_INDUSTRY_EM2016(E2865,"1"))))</f>
        <v>有色金属</v>
      </c>
      <c r="H2865" s="34" t="str">
        <f>IF(E2865="","",IF($H$1="上证50",[1]!EM_S_INFO_COMPINDEX(E2865,"000016"),"")&amp;IF($H$1="上证180",[1]!EM_S_INFO_COMPINDEX(E2865,"000010"),"")&amp;IF($H$1="沪深300",[1]!EM_S_INFO_COMPINDEX(E2865,"000300"),"")&amp;IF(AND($H$1="上证A股",RIGHT(E2865,2)="SH"),"是","")&amp;IF(AND($H$1="深证A股",RIGHT(E2865,2)="SZ"),"是","")&amp;IF(AND($H$1="创业板",LEFT(E2865,1)-3=0),"是","")&amp;IF(AND($H$1="全部A股",E2865&lt;&gt;0),"是","")&amp;IF(AND($H$1="中小板",LEFT(E2865,3)="002"),"是",""))</f>
        <v>是</v>
      </c>
      <c r="I2865" s="46">
        <f ca="1">IF(E2865="","",IF(OR([1]!EM_S_VAL_MV(E2865,deadline)="",[1]!EM_S_VAL_MV(E2865,deadline)="--",[1]!EM_S_VAL_MV(E2865,deadline)="null"),0,[1]!EM_S_VAL_MV(E2865,deadline)/100000000))</f>
        <v>30.1660443271</v>
      </c>
      <c r="J2865" s="46">
        <f ca="1">IF(E2865="","",IF(RIGHT(LEFT($J$1,6),3)="TTM",[1]!EM_S_FA_PROFIT_TTM(E2865,LEFT(RIGHT($J$1,11),10),1)/100000000,[1]!EM_S_STM07_IS(E2865,61,LEFT(RIGHT($J$1,5),4)&amp;"-12-31",1)/100000000))</f>
        <v>10.5550164234</v>
      </c>
      <c r="K2865" s="36">
        <f t="shared" ca="1" si="228"/>
        <v>2.8579817517122215</v>
      </c>
      <c r="L2865" s="46">
        <f ca="1">IF(E2865="","",IF(ISERROR(IF(行业估值!$E$7="最新年报",[1]!EM_S_STM07_BS(E2865,140,LEFT(RIGHT($L$1,5),4)&amp;"-12-31",1)/100000000,[1]!EM_S_STM07_BS(E2865,140,LEFT(RIGHT($L$1,11),10),1)/100000000)),0,IF(行业估值!$E$7="最新年报",[1]!EM_S_STM07_BS(E2865,140,LEFT(RIGHT($L$1,5),4)&amp;"-12-31",1)/100000000,[1]!EM_S_STM07_BS(E2865,140,LEFT(RIGHT($L$1,11),10),1)/100000000)))</f>
        <v>12.288069572000001</v>
      </c>
      <c r="M2865" s="36">
        <f t="shared" ca="1" si="229"/>
        <v>2.4549050727900612</v>
      </c>
      <c r="N2865" s="37" t="str">
        <f ca="1">IF(E2865="","",IF(ISERROR([1]!EM_S_EST_NETPROFIT(E2865,行业估值!$E$6,deadline)/100000000),"-",[1]!EM_S_EST_NETPROFIT(E2865,行业估值!$E$6,deadline)/100000000))</f>
        <v>-</v>
      </c>
      <c r="O2865" s="36" t="str">
        <f t="shared" ca="1" si="230"/>
        <v>-</v>
      </c>
      <c r="T2865" s="64" t="s">
        <v>7398</v>
      </c>
      <c r="U2865" s="64" t="s">
        <v>5604</v>
      </c>
    </row>
    <row r="2866" spans="4:21">
      <c r="D2866" s="45" t="str">
        <f>IF(AND(行业估值!$B$39=$G2866,COUNTIF($G$2:$G$2552,$G2866)&gt;=1),COUNTIF($G$2:G2866,$G2866),"")</f>
        <v/>
      </c>
      <c r="E2866" s="65" t="str">
        <f t="shared" si="226"/>
        <v>600808.SH</v>
      </c>
      <c r="F2866" s="65" t="str">
        <f t="shared" si="227"/>
        <v>马钢股份</v>
      </c>
      <c r="G2866" s="34" t="str">
        <f>IF(E2866="","",IF(行业估值!$C$5="申万行业",[1]!EM_S_INFO_INDUSTRY_SW2014(E2866,"1"),IF(行业估值!$C$5="证监会行业",[1]!EM_S_INFO_INDUSTRY_CSRC1(E2866,"1"),[1]!EM_S_INFO_INDUSTRY_EM2016(E2866,"1"))))</f>
        <v>钢铁</v>
      </c>
      <c r="H2866" s="34" t="str">
        <f>IF(E2866="","",IF($H$1="上证50",[1]!EM_S_INFO_COMPINDEX(E2866,"000016"),"")&amp;IF($H$1="上证180",[1]!EM_S_INFO_COMPINDEX(E2866,"000010"),"")&amp;IF($H$1="沪深300",[1]!EM_S_INFO_COMPINDEX(E2866,"000300"),"")&amp;IF(AND($H$1="上证A股",RIGHT(E2866,2)="SH"),"是","")&amp;IF(AND($H$1="深证A股",RIGHT(E2866,2)="SZ"),"是","")&amp;IF(AND($H$1="创业板",LEFT(E2866,1)-3=0),"是","")&amp;IF(AND($H$1="全部A股",E2866&lt;&gt;0),"是","")&amp;IF(AND($H$1="中小板",LEFT(E2866,3)="002"),"是",""))</f>
        <v>是</v>
      </c>
      <c r="I2866" s="46">
        <f ca="1">IF(E2866="","",IF(OR([1]!EM_S_VAL_MV(E2866,deadline)="",[1]!EM_S_VAL_MV(E2866,deadline)="--",[1]!EM_S_VAL_MV(E2866,deadline)="null"),0,[1]!EM_S_VAL_MV(E2866,deadline)/100000000))</f>
        <v>212.5388007336</v>
      </c>
      <c r="J2866" s="46">
        <f ca="1">IF(E2866="","",IF(RIGHT(LEFT($J$1,6),3)="TTM",[1]!EM_S_FA_PROFIT_TTM(E2866,LEFT(RIGHT($J$1,11),10),1)/100000000,[1]!EM_S_STM07_IS(E2866,61,LEFT(RIGHT($J$1,5),4)&amp;"-12-31",1)/100000000))</f>
        <v>25.536212720000002</v>
      </c>
      <c r="K2866" s="36">
        <f t="shared" ca="1" si="228"/>
        <v>8.3230353327664481</v>
      </c>
      <c r="L2866" s="46">
        <f ca="1">IF(E2866="","",IF(ISERROR(IF(行业估值!$E$7="最新年报",[1]!EM_S_STM07_BS(E2866,140,LEFT(RIGHT($L$1,5),4)&amp;"-12-31",1)/100000000,[1]!EM_S_STM07_BS(E2866,140,LEFT(RIGHT($L$1,11),10),1)/100000000)),0,IF(行业估值!$E$7="最新年报",[1]!EM_S_STM07_BS(E2866,140,LEFT(RIGHT($L$1,5),4)&amp;"-12-31",1)/100000000,[1]!EM_S_STM07_BS(E2866,140,LEFT(RIGHT($L$1,11),10),1)/100000000)))</f>
        <v>272.67530657999998</v>
      </c>
      <c r="M2866" s="36">
        <f t="shared" ca="1" si="229"/>
        <v>0.77945745582665515</v>
      </c>
      <c r="N2866" s="37">
        <f ca="1">IF(E2866="","",IF(ISERROR([1]!EM_S_EST_NETPROFIT(E2866,行业估值!$E$6,deadline)/100000000),"-",[1]!EM_S_EST_NETPROFIT(E2866,行业估值!$E$6,deadline)/100000000))</f>
        <v>29.283616666666671</v>
      </c>
      <c r="O2866" s="36">
        <f t="shared" ca="1" si="230"/>
        <v>7.2579423215688852</v>
      </c>
      <c r="T2866" s="64" t="s">
        <v>5605</v>
      </c>
      <c r="U2866" s="64" t="s">
        <v>5606</v>
      </c>
    </row>
    <row r="2867" spans="4:21">
      <c r="D2867" s="45" t="str">
        <f>IF(AND(行业估值!$B$39=$G2867,COUNTIF($G$2:$G$2552,$G2867)&gt;=1),COUNTIF($G$2:G2867,$G2867),"")</f>
        <v/>
      </c>
      <c r="E2867" s="65" t="str">
        <f t="shared" si="226"/>
        <v>600809.SH</v>
      </c>
      <c r="F2867" s="65" t="str">
        <f t="shared" si="227"/>
        <v>山西汾酒</v>
      </c>
      <c r="G2867" s="34" t="str">
        <f>IF(E2867="","",IF(行业估值!$C$5="申万行业",[1]!EM_S_INFO_INDUSTRY_SW2014(E2867,"1"),IF(行业估值!$C$5="证监会行业",[1]!EM_S_INFO_INDUSTRY_CSRC1(E2867,"1"),[1]!EM_S_INFO_INDUSTRY_EM2016(E2867,"1"))))</f>
        <v>食品饮料</v>
      </c>
      <c r="H2867" s="34" t="str">
        <f>IF(E2867="","",IF($H$1="上证50",[1]!EM_S_INFO_COMPINDEX(E2867,"000016"),"")&amp;IF($H$1="上证180",[1]!EM_S_INFO_COMPINDEX(E2867,"000010"),"")&amp;IF($H$1="沪深300",[1]!EM_S_INFO_COMPINDEX(E2867,"000300"),"")&amp;IF(AND($H$1="上证A股",RIGHT(E2867,2)="SH"),"是","")&amp;IF(AND($H$1="深证A股",RIGHT(E2867,2)="SZ"),"是","")&amp;IF(AND($H$1="创业板",LEFT(E2867,1)-3=0),"是","")&amp;IF(AND($H$1="全部A股",E2867&lt;&gt;0),"是","")&amp;IF(AND($H$1="中小板",LEFT(E2867,3)="002"),"是",""))</f>
        <v>是</v>
      </c>
      <c r="I2867" s="46">
        <f ca="1">IF(E2867="","",IF(OR([1]!EM_S_VAL_MV(E2867,deadline)="",[1]!EM_S_VAL_MV(E2867,deadline)="--",[1]!EM_S_VAL_MV(E2867,deadline)="null"),0,[1]!EM_S_VAL_MV(E2867,deadline)/100000000))</f>
        <v>815.4889984962</v>
      </c>
      <c r="J2867" s="46">
        <f ca="1">IF(E2867="","",IF(RIGHT(LEFT($J$1,6),3)="TTM",[1]!EM_S_FA_PROFIT_TTM(E2867,LEFT(RIGHT($J$1,11),10),1)/100000000,[1]!EM_S_STM07_IS(E2867,61,LEFT(RIGHT($J$1,5),4)&amp;"-12-31",1)/100000000))</f>
        <v>20.1108878802</v>
      </c>
      <c r="K2867" s="36">
        <f t="shared" ca="1" si="228"/>
        <v>40.549626816779316</v>
      </c>
      <c r="L2867" s="46">
        <f ca="1">IF(E2867="","",IF(ISERROR(IF(行业估值!$E$7="最新年报",[1]!EM_S_STM07_BS(E2867,140,LEFT(RIGHT($L$1,5),4)&amp;"-12-31",1)/100000000,[1]!EM_S_STM07_BS(E2867,140,LEFT(RIGHT($L$1,11),10),1)/100000000)),0,IF(行业估值!$E$7="最新年报",[1]!EM_S_STM07_BS(E2867,140,LEFT(RIGHT($L$1,5),4)&amp;"-12-31",1)/100000000,[1]!EM_S_STM07_BS(E2867,140,LEFT(RIGHT($L$1,11),10),1)/100000000)))</f>
        <v>72.52964446</v>
      </c>
      <c r="M2867" s="36">
        <f t="shared" ca="1" si="229"/>
        <v>11.243526761611813</v>
      </c>
      <c r="N2867" s="37">
        <f ca="1">IF(E2867="","",IF(ISERROR([1]!EM_S_EST_NETPROFIT(E2867,行业估值!$E$6,deadline)/100000000),"-",[1]!EM_S_EST_NETPROFIT(E2867,行业估值!$E$6,deadline)/100000000))</f>
        <v>19.562564285714284</v>
      </c>
      <c r="O2867" s="36">
        <f t="shared" ca="1" si="230"/>
        <v>41.686201593301199</v>
      </c>
      <c r="T2867" s="64" t="s">
        <v>5607</v>
      </c>
      <c r="U2867" s="64" t="s">
        <v>5608</v>
      </c>
    </row>
    <row r="2868" spans="4:21">
      <c r="D2868" s="45" t="str">
        <f>IF(AND(行业估值!$B$39=$G2868,COUNTIF($G$2:$G$2552,$G2868)&gt;=1),COUNTIF($G$2:G2868,$G2868),"")</f>
        <v/>
      </c>
      <c r="E2868" s="65" t="str">
        <f t="shared" si="226"/>
        <v>600810.SH</v>
      </c>
      <c r="F2868" s="65" t="str">
        <f t="shared" si="227"/>
        <v>神马股份</v>
      </c>
      <c r="G2868" s="34" t="str">
        <f>IF(E2868="","",IF(行业估值!$C$5="申万行业",[1]!EM_S_INFO_INDUSTRY_SW2014(E2868,"1"),IF(行业估值!$C$5="证监会行业",[1]!EM_S_INFO_INDUSTRY_CSRC1(E2868,"1"),[1]!EM_S_INFO_INDUSTRY_EM2016(E2868,"1"))))</f>
        <v>基础化工</v>
      </c>
      <c r="H2868" s="34" t="str">
        <f>IF(E2868="","",IF($H$1="上证50",[1]!EM_S_INFO_COMPINDEX(E2868,"000016"),"")&amp;IF($H$1="上证180",[1]!EM_S_INFO_COMPINDEX(E2868,"000010"),"")&amp;IF($H$1="沪深300",[1]!EM_S_INFO_COMPINDEX(E2868,"000300"),"")&amp;IF(AND($H$1="上证A股",RIGHT(E2868,2)="SH"),"是","")&amp;IF(AND($H$1="深证A股",RIGHT(E2868,2)="SZ"),"是","")&amp;IF(AND($H$1="创业板",LEFT(E2868,1)-3=0),"是","")&amp;IF(AND($H$1="全部A股",E2868&lt;&gt;0),"是","")&amp;IF(AND($H$1="中小板",LEFT(E2868,3)="002"),"是",""))</f>
        <v>是</v>
      </c>
      <c r="I2868" s="46">
        <f ca="1">IF(E2868="","",IF(OR([1]!EM_S_VAL_MV(E2868,deadline)="",[1]!EM_S_VAL_MV(E2868,deadline)="--",[1]!EM_S_VAL_MV(E2868,deadline)="null"),0,[1]!EM_S_VAL_MV(E2868,deadline)/100000000))</f>
        <v>42.317350400000002</v>
      </c>
      <c r="J2868" s="46">
        <f ca="1">IF(E2868="","",IF(RIGHT(LEFT($J$1,6),3)="TTM",[1]!EM_S_FA_PROFIT_TTM(E2868,LEFT(RIGHT($J$1,11),10),1)/100000000,[1]!EM_S_STM07_IS(E2868,61,LEFT(RIGHT($J$1,5),4)&amp;"-12-31",1)/100000000))</f>
        <v>5.7372164613000001</v>
      </c>
      <c r="K2868" s="36">
        <f t="shared" ca="1" si="228"/>
        <v>7.3759375623089669</v>
      </c>
      <c r="L2868" s="46">
        <f ca="1">IF(E2868="","",IF(ISERROR(IF(行业估值!$E$7="最新年报",[1]!EM_S_STM07_BS(E2868,140,LEFT(RIGHT($L$1,5),4)&amp;"-12-31",1)/100000000,[1]!EM_S_STM07_BS(E2868,140,LEFT(RIGHT($L$1,11),10),1)/100000000)),0,IF(行业估值!$E$7="最新年报",[1]!EM_S_STM07_BS(E2868,140,LEFT(RIGHT($L$1,5),4)&amp;"-12-31",1)/100000000,[1]!EM_S_STM07_BS(E2868,140,LEFT(RIGHT($L$1,11),10),1)/100000000)))</f>
        <v>33.566166883400001</v>
      </c>
      <c r="M2868" s="36">
        <f t="shared" ca="1" si="229"/>
        <v>1.2607144136236736</v>
      </c>
      <c r="N2868" s="37">
        <f ca="1">IF(E2868="","",IF(ISERROR([1]!EM_S_EST_NETPROFIT(E2868,行业估值!$E$6,deadline)/100000000),"-",[1]!EM_S_EST_NETPROFIT(E2868,行业估值!$E$6,deadline)/100000000))</f>
        <v>4.92</v>
      </c>
      <c r="O2868" s="36">
        <f t="shared" ca="1" si="230"/>
        <v>8.6010874796747974</v>
      </c>
      <c r="T2868" s="64" t="s">
        <v>5609</v>
      </c>
      <c r="U2868" s="64" t="s">
        <v>5610</v>
      </c>
    </row>
    <row r="2869" spans="4:21">
      <c r="D2869" s="45" t="str">
        <f>IF(AND(行业估值!$B$39=$G2869,COUNTIF($G$2:$G$2552,$G2869)&gt;=1),COUNTIF($G$2:G2869,$G2869),"")</f>
        <v/>
      </c>
      <c r="E2869" s="65" t="str">
        <f t="shared" si="226"/>
        <v>600811.SH</v>
      </c>
      <c r="F2869" s="65" t="str">
        <f t="shared" si="227"/>
        <v>东方集团</v>
      </c>
      <c r="G2869" s="34" t="str">
        <f>IF(E2869="","",IF(行业估值!$C$5="申万行业",[1]!EM_S_INFO_INDUSTRY_SW2014(E2869,"1"),IF(行业估值!$C$5="证监会行业",[1]!EM_S_INFO_INDUSTRY_CSRC1(E2869,"1"),[1]!EM_S_INFO_INDUSTRY_EM2016(E2869,"1"))))</f>
        <v>农林牧渔</v>
      </c>
      <c r="H2869" s="34" t="str">
        <f>IF(E2869="","",IF($H$1="上证50",[1]!EM_S_INFO_COMPINDEX(E2869,"000016"),"")&amp;IF($H$1="上证180",[1]!EM_S_INFO_COMPINDEX(E2869,"000010"),"")&amp;IF($H$1="沪深300",[1]!EM_S_INFO_COMPINDEX(E2869,"000300"),"")&amp;IF(AND($H$1="上证A股",RIGHT(E2869,2)="SH"),"是","")&amp;IF(AND($H$1="深证A股",RIGHT(E2869,2)="SZ"),"是","")&amp;IF(AND($H$1="创业板",LEFT(E2869,1)-3=0),"是","")&amp;IF(AND($H$1="全部A股",E2869&lt;&gt;0),"是","")&amp;IF(AND($H$1="中小板",LEFT(E2869,3)="002"),"是",""))</f>
        <v>是</v>
      </c>
      <c r="I2869" s="46">
        <f ca="1">IF(E2869="","",IF(OR([1]!EM_S_VAL_MV(E2869,deadline)="",[1]!EM_S_VAL_MV(E2869,deadline)="--",[1]!EM_S_VAL_MV(E2869,deadline)="null"),0,[1]!EM_S_VAL_MV(E2869,deadline)/100000000))</f>
        <v>121.83809686719999</v>
      </c>
      <c r="J2869" s="46">
        <f ca="1">IF(E2869="","",IF(RIGHT(LEFT($J$1,6),3)="TTM",[1]!EM_S_FA_PROFIT_TTM(E2869,LEFT(RIGHT($J$1,11),10),1)/100000000,[1]!EM_S_STM07_IS(E2869,61,LEFT(RIGHT($J$1,5),4)&amp;"-12-31",1)/100000000))</f>
        <v>3.0330414881999999</v>
      </c>
      <c r="K2869" s="36">
        <f t="shared" ca="1" si="228"/>
        <v>40.170270450044683</v>
      </c>
      <c r="L2869" s="46">
        <f ca="1">IF(E2869="","",IF(ISERROR(IF(行业估值!$E$7="最新年报",[1]!EM_S_STM07_BS(E2869,140,LEFT(RIGHT($L$1,5),4)&amp;"-12-31",1)/100000000,[1]!EM_S_STM07_BS(E2869,140,LEFT(RIGHT($L$1,11),10),1)/100000000)),0,IF(行业估值!$E$7="最新年报",[1]!EM_S_STM07_BS(E2869,140,LEFT(RIGHT($L$1,5),4)&amp;"-12-31",1)/100000000,[1]!EM_S_STM07_BS(E2869,140,LEFT(RIGHT($L$1,11),10),1)/100000000)))</f>
        <v>209.96249708119998</v>
      </c>
      <c r="M2869" s="36">
        <f t="shared" ca="1" si="229"/>
        <v>0.58028504404803705</v>
      </c>
      <c r="N2869" s="37">
        <f ca="1">IF(E2869="","",IF(ISERROR([1]!EM_S_EST_NETPROFIT(E2869,行业估值!$E$6,deadline)/100000000),"-",[1]!EM_S_EST_NETPROFIT(E2869,行业估值!$E$6,deadline)/100000000))</f>
        <v>4.96</v>
      </c>
      <c r="O2869" s="36">
        <f t="shared" ca="1" si="230"/>
        <v>24.564132432903225</v>
      </c>
      <c r="T2869" s="64" t="s">
        <v>5611</v>
      </c>
      <c r="U2869" s="64" t="s">
        <v>5612</v>
      </c>
    </row>
    <row r="2870" spans="4:21">
      <c r="D2870" s="45" t="str">
        <f>IF(AND(行业估值!$B$39=$G2870,COUNTIF($G$2:$G$2552,$G2870)&gt;=1),COUNTIF($G$2:G2870,$G2870),"")</f>
        <v/>
      </c>
      <c r="E2870" s="65" t="str">
        <f t="shared" si="226"/>
        <v>600812.SH</v>
      </c>
      <c r="F2870" s="65" t="str">
        <f t="shared" si="227"/>
        <v>华北制药</v>
      </c>
      <c r="G2870" s="34" t="str">
        <f>IF(E2870="","",IF(行业估值!$C$5="申万行业",[1]!EM_S_INFO_INDUSTRY_SW2014(E2870,"1"),IF(行业估值!$C$5="证监会行业",[1]!EM_S_INFO_INDUSTRY_CSRC1(E2870,"1"),[1]!EM_S_INFO_INDUSTRY_EM2016(E2870,"1"))))</f>
        <v>医药生物</v>
      </c>
      <c r="H2870" s="34" t="str">
        <f>IF(E2870="","",IF($H$1="上证50",[1]!EM_S_INFO_COMPINDEX(E2870,"000016"),"")&amp;IF($H$1="上证180",[1]!EM_S_INFO_COMPINDEX(E2870,"000010"),"")&amp;IF($H$1="沪深300",[1]!EM_S_INFO_COMPINDEX(E2870,"000300"),"")&amp;IF(AND($H$1="上证A股",RIGHT(E2870,2)="SH"),"是","")&amp;IF(AND($H$1="深证A股",RIGHT(E2870,2)="SZ"),"是","")&amp;IF(AND($H$1="创业板",LEFT(E2870,1)-3=0),"是","")&amp;IF(AND($H$1="全部A股",E2870&lt;&gt;0),"是","")&amp;IF(AND($H$1="中小板",LEFT(E2870,3)="002"),"是",""))</f>
        <v>是</v>
      </c>
      <c r="I2870" s="46">
        <f ca="1">IF(E2870="","",IF(OR([1]!EM_S_VAL_MV(E2870,deadline)="",[1]!EM_S_VAL_MV(E2870,deadline)="--",[1]!EM_S_VAL_MV(E2870,deadline)="null"),0,[1]!EM_S_VAL_MV(E2870,deadline)/100000000))</f>
        <v>112.0362848823</v>
      </c>
      <c r="J2870" s="46">
        <f ca="1">IF(E2870="","",IF(RIGHT(LEFT($J$1,6),3)="TTM",[1]!EM_S_FA_PROFIT_TTM(E2870,LEFT(RIGHT($J$1,11),10),1)/100000000,[1]!EM_S_STM07_IS(E2870,61,LEFT(RIGHT($J$1,5),4)&amp;"-12-31",1)/100000000))</f>
        <v>1.5997816511</v>
      </c>
      <c r="K2870" s="36">
        <f t="shared" ca="1" si="228"/>
        <v>70.032235214889809</v>
      </c>
      <c r="L2870" s="46">
        <f ca="1">IF(E2870="","",IF(ISERROR(IF(行业估值!$E$7="最新年报",[1]!EM_S_STM07_BS(E2870,140,LEFT(RIGHT($L$1,5),4)&amp;"-12-31",1)/100000000,[1]!EM_S_STM07_BS(E2870,140,LEFT(RIGHT($L$1,11),10),1)/100000000)),0,IF(行业估值!$E$7="最新年报",[1]!EM_S_STM07_BS(E2870,140,LEFT(RIGHT($L$1,5),4)&amp;"-12-31",1)/100000000,[1]!EM_S_STM07_BS(E2870,140,LEFT(RIGHT($L$1,11),10),1)/100000000)))</f>
        <v>54.971183745799998</v>
      </c>
      <c r="M2870" s="36">
        <f t="shared" ca="1" si="229"/>
        <v>2.0380911824708519</v>
      </c>
      <c r="N2870" s="37" t="str">
        <f ca="1">IF(E2870="","",IF(ISERROR([1]!EM_S_EST_NETPROFIT(E2870,行业估值!$E$6,deadline)/100000000),"-",[1]!EM_S_EST_NETPROFIT(E2870,行业估值!$E$6,deadline)/100000000))</f>
        <v>-</v>
      </c>
      <c r="O2870" s="36" t="str">
        <f t="shared" ca="1" si="230"/>
        <v>-</v>
      </c>
      <c r="T2870" s="64" t="s">
        <v>5613</v>
      </c>
      <c r="U2870" s="64" t="s">
        <v>5614</v>
      </c>
    </row>
    <row r="2871" spans="4:21">
      <c r="D2871" s="45" t="str">
        <f>IF(AND(行业估值!$B$39=$G2871,COUNTIF($G$2:$G$2552,$G2871)&gt;=1),COUNTIF($G$2:G2871,$G2871),"")</f>
        <v/>
      </c>
      <c r="E2871" s="65" t="str">
        <f t="shared" si="226"/>
        <v>600814.SH</v>
      </c>
      <c r="F2871" s="65" t="str">
        <f t="shared" si="227"/>
        <v>杭州解百</v>
      </c>
      <c r="G2871" s="34" t="str">
        <f>IF(E2871="","",IF(行业估值!$C$5="申万行业",[1]!EM_S_INFO_INDUSTRY_SW2014(E2871,"1"),IF(行业估值!$C$5="证监会行业",[1]!EM_S_INFO_INDUSTRY_CSRC1(E2871,"1"),[1]!EM_S_INFO_INDUSTRY_EM2016(E2871,"1"))))</f>
        <v>商贸零售</v>
      </c>
      <c r="H2871" s="34" t="str">
        <f>IF(E2871="","",IF($H$1="上证50",[1]!EM_S_INFO_COMPINDEX(E2871,"000016"),"")&amp;IF($H$1="上证180",[1]!EM_S_INFO_COMPINDEX(E2871,"000010"),"")&amp;IF($H$1="沪深300",[1]!EM_S_INFO_COMPINDEX(E2871,"000300"),"")&amp;IF(AND($H$1="上证A股",RIGHT(E2871,2)="SH"),"是","")&amp;IF(AND($H$1="深证A股",RIGHT(E2871,2)="SZ"),"是","")&amp;IF(AND($H$1="创业板",LEFT(E2871,1)-3=0),"是","")&amp;IF(AND($H$1="全部A股",E2871&lt;&gt;0),"是","")&amp;IF(AND($H$1="中小板",LEFT(E2871,3)="002"),"是",""))</f>
        <v>是</v>
      </c>
      <c r="I2871" s="46">
        <f ca="1">IF(E2871="","",IF(OR([1]!EM_S_VAL_MV(E2871,deadline)="",[1]!EM_S_VAL_MV(E2871,deadline)="--",[1]!EM_S_VAL_MV(E2871,deadline)="null"),0,[1]!EM_S_VAL_MV(E2871,deadline)/100000000))</f>
        <v>35.179316493599998</v>
      </c>
      <c r="J2871" s="46">
        <f ca="1">IF(E2871="","",IF(RIGHT(LEFT($J$1,6),3)="TTM",[1]!EM_S_FA_PROFIT_TTM(E2871,LEFT(RIGHT($J$1,11),10),1)/100000000,[1]!EM_S_STM07_IS(E2871,61,LEFT(RIGHT($J$1,5),4)&amp;"-12-31",1)/100000000))</f>
        <v>3.1489006839</v>
      </c>
      <c r="K2871" s="36">
        <f t="shared" ca="1" si="228"/>
        <v>11.171935867481679</v>
      </c>
      <c r="L2871" s="46">
        <f ca="1">IF(E2871="","",IF(ISERROR(IF(行业估值!$E$7="最新年报",[1]!EM_S_STM07_BS(E2871,140,LEFT(RIGHT($L$1,5),4)&amp;"-12-31",1)/100000000,[1]!EM_S_STM07_BS(E2871,140,LEFT(RIGHT($L$1,11),10),1)/100000000)),0,IF(行业估值!$E$7="最新年报",[1]!EM_S_STM07_BS(E2871,140,LEFT(RIGHT($L$1,5),4)&amp;"-12-31",1)/100000000,[1]!EM_S_STM07_BS(E2871,140,LEFT(RIGHT($L$1,11),10),1)/100000000)))</f>
        <v>24.76505925</v>
      </c>
      <c r="M2871" s="36">
        <f t="shared" ca="1" si="229"/>
        <v>1.420522201803333</v>
      </c>
      <c r="N2871" s="37" t="str">
        <f ca="1">IF(E2871="","",IF(ISERROR([1]!EM_S_EST_NETPROFIT(E2871,行业估值!$E$6,deadline)/100000000),"-",[1]!EM_S_EST_NETPROFIT(E2871,行业估值!$E$6,deadline)/100000000))</f>
        <v>-</v>
      </c>
      <c r="O2871" s="36" t="str">
        <f t="shared" ca="1" si="230"/>
        <v>-</v>
      </c>
      <c r="T2871" s="64" t="s">
        <v>5615</v>
      </c>
      <c r="U2871" s="64" t="s">
        <v>5616</v>
      </c>
    </row>
    <row r="2872" spans="4:21">
      <c r="D2872" s="45">
        <f>IF(AND(行业估值!$B$39=$G2872,COUNTIF($G$2:$G$2552,$G2872)&gt;=1),COUNTIF($G$2:G2872,$G2872),"")</f>
        <v>255</v>
      </c>
      <c r="E2872" s="65" t="str">
        <f t="shared" si="226"/>
        <v>600815.SH</v>
      </c>
      <c r="F2872" s="65" t="str">
        <f t="shared" si="227"/>
        <v>*ST厦工</v>
      </c>
      <c r="G2872" s="34" t="str">
        <f>IF(E2872="","",IF(行业估值!$C$5="申万行业",[1]!EM_S_INFO_INDUSTRY_SW2014(E2872,"1"),IF(行业估值!$C$5="证监会行业",[1]!EM_S_INFO_INDUSTRY_CSRC1(E2872,"1"),[1]!EM_S_INFO_INDUSTRY_EM2016(E2872,"1"))))</f>
        <v>机械设备</v>
      </c>
      <c r="H2872" s="34" t="str">
        <f>IF(E2872="","",IF($H$1="上证50",[1]!EM_S_INFO_COMPINDEX(E2872,"000016"),"")&amp;IF($H$1="上证180",[1]!EM_S_INFO_COMPINDEX(E2872,"000010"),"")&amp;IF($H$1="沪深300",[1]!EM_S_INFO_COMPINDEX(E2872,"000300"),"")&amp;IF(AND($H$1="上证A股",RIGHT(E2872,2)="SH"),"是","")&amp;IF(AND($H$1="深证A股",RIGHT(E2872,2)="SZ"),"是","")&amp;IF(AND($H$1="创业板",LEFT(E2872,1)-3=0),"是","")&amp;IF(AND($H$1="全部A股",E2872&lt;&gt;0),"是","")&amp;IF(AND($H$1="中小板",LEFT(E2872,3)="002"),"是",""))</f>
        <v>是</v>
      </c>
      <c r="I2872" s="46">
        <f ca="1">IF(E2872="","",IF(OR([1]!EM_S_VAL_MV(E2872,deadline)="",[1]!EM_S_VAL_MV(E2872,deadline)="--",[1]!EM_S_VAL_MV(E2872,deadline)="null"),0,[1]!EM_S_VAL_MV(E2872,deadline)/100000000))</f>
        <v>29.248584664499997</v>
      </c>
      <c r="J2872" s="46">
        <f ca="1">IF(E2872="","",IF(RIGHT(LEFT($J$1,6),3)="TTM",[1]!EM_S_FA_PROFIT_TTM(E2872,LEFT(RIGHT($J$1,11),10),1)/100000000,[1]!EM_S_STM07_IS(E2872,61,LEFT(RIGHT($J$1,5),4)&amp;"-12-31",1)/100000000))</f>
        <v>-11.326596705899998</v>
      </c>
      <c r="K2872" s="36">
        <f t="shared" ca="1" si="228"/>
        <v>-2.5822924064440711</v>
      </c>
      <c r="L2872" s="46">
        <f ca="1">IF(E2872="","",IF(ISERROR(IF(行业估值!$E$7="最新年报",[1]!EM_S_STM07_BS(E2872,140,LEFT(RIGHT($L$1,5),4)&amp;"-12-31",1)/100000000,[1]!EM_S_STM07_BS(E2872,140,LEFT(RIGHT($L$1,11),10),1)/100000000)),0,IF(行业估值!$E$7="最新年报",[1]!EM_S_STM07_BS(E2872,140,LEFT(RIGHT($L$1,5),4)&amp;"-12-31",1)/100000000,[1]!EM_S_STM07_BS(E2872,140,LEFT(RIGHT($L$1,11),10),1)/100000000)))</f>
        <v>-7.1114582280999992</v>
      </c>
      <c r="M2872" s="36">
        <f t="shared" ca="1" si="229"/>
        <v>-4.1128814550197355</v>
      </c>
      <c r="N2872" s="37" t="str">
        <f ca="1">IF(E2872="","",IF(ISERROR([1]!EM_S_EST_NETPROFIT(E2872,行业估值!$E$6,deadline)/100000000),"-",[1]!EM_S_EST_NETPROFIT(E2872,行业估值!$E$6,deadline)/100000000))</f>
        <v>-</v>
      </c>
      <c r="O2872" s="36" t="str">
        <f t="shared" ca="1" si="230"/>
        <v>-</v>
      </c>
      <c r="T2872" s="64" t="s">
        <v>7399</v>
      </c>
      <c r="U2872" s="64" t="s">
        <v>5617</v>
      </c>
    </row>
    <row r="2873" spans="4:21">
      <c r="D2873" s="45" t="str">
        <f>IF(AND(行业估值!$B$39=$G2873,COUNTIF($G$2:$G$2552,$G2873)&gt;=1),COUNTIF($G$2:G2873,$G2873),"")</f>
        <v/>
      </c>
      <c r="E2873" s="65" t="str">
        <f t="shared" si="226"/>
        <v>600816.SH</v>
      </c>
      <c r="F2873" s="65" t="str">
        <f t="shared" si="227"/>
        <v>安信信托</v>
      </c>
      <c r="G2873" s="34" t="str">
        <f>IF(E2873="","",IF(行业估值!$C$5="申万行业",[1]!EM_S_INFO_INDUSTRY_SW2014(E2873,"1"),IF(行业估值!$C$5="证监会行业",[1]!EM_S_INFO_INDUSTRY_CSRC1(E2873,"1"),[1]!EM_S_INFO_INDUSTRY_EM2016(E2873,"1"))))</f>
        <v>金融</v>
      </c>
      <c r="H2873" s="34" t="str">
        <f>IF(E2873="","",IF($H$1="上证50",[1]!EM_S_INFO_COMPINDEX(E2873,"000016"),"")&amp;IF($H$1="上证180",[1]!EM_S_INFO_COMPINDEX(E2873,"000010"),"")&amp;IF($H$1="沪深300",[1]!EM_S_INFO_COMPINDEX(E2873,"000300"),"")&amp;IF(AND($H$1="上证A股",RIGHT(E2873,2)="SH"),"是","")&amp;IF(AND($H$1="深证A股",RIGHT(E2873,2)="SZ"),"是","")&amp;IF(AND($H$1="创业板",LEFT(E2873,1)-3=0),"是","")&amp;IF(AND($H$1="全部A股",E2873&lt;&gt;0),"是","")&amp;IF(AND($H$1="中小板",LEFT(E2873,3)="002"),"是",""))</f>
        <v>是</v>
      </c>
      <c r="I2873" s="46">
        <f ca="1">IF(E2873="","",IF(OR([1]!EM_S_VAL_MV(E2873,deadline)="",[1]!EM_S_VAL_MV(E2873,deadline)="--",[1]!EM_S_VAL_MV(E2873,deadline)="null"),0,[1]!EM_S_VAL_MV(E2873,deadline)/100000000))</f>
        <v>220.4062581357</v>
      </c>
      <c r="J2873" s="46">
        <f ca="1">IF(E2873="","",IF(RIGHT(LEFT($J$1,6),3)="TTM",[1]!EM_S_FA_PROFIT_TTM(E2873,LEFT(RIGHT($J$1,11),10),1)/100000000,[1]!EM_S_STM07_IS(E2873,61,LEFT(RIGHT($J$1,5),4)&amp;"-12-31",1)/100000000))</f>
        <v>-22.041733223200001</v>
      </c>
      <c r="K2873" s="36">
        <f t="shared" ca="1" si="228"/>
        <v>-9.9994975850497845</v>
      </c>
      <c r="L2873" s="46">
        <f ca="1">IF(E2873="","",IF(ISERROR(IF(行业估值!$E$7="最新年报",[1]!EM_S_STM07_BS(E2873,140,LEFT(RIGHT($L$1,5),4)&amp;"-12-31",1)/100000000,[1]!EM_S_STM07_BS(E2873,140,LEFT(RIGHT($L$1,11),10),1)/100000000)),0,IF(行业估值!$E$7="最新年报",[1]!EM_S_STM07_BS(E2873,140,LEFT(RIGHT($L$1,5),4)&amp;"-12-31",1)/100000000,[1]!EM_S_STM07_BS(E2873,140,LEFT(RIGHT($L$1,11),10),1)/100000000)))</f>
        <v>121.5020547127</v>
      </c>
      <c r="M2873" s="36">
        <f t="shared" ca="1" si="229"/>
        <v>1.8140125996787941</v>
      </c>
      <c r="N2873" s="37" t="str">
        <f ca="1">IF(E2873="","",IF(ISERROR([1]!EM_S_EST_NETPROFIT(E2873,行业估值!$E$6,deadline)/100000000),"-",[1]!EM_S_EST_NETPROFIT(E2873,行业估值!$E$6,deadline)/100000000))</f>
        <v>-</v>
      </c>
      <c r="O2873" s="36" t="str">
        <f t="shared" ca="1" si="230"/>
        <v>-</v>
      </c>
      <c r="T2873" s="64" t="s">
        <v>5618</v>
      </c>
      <c r="U2873" s="64" t="s">
        <v>5619</v>
      </c>
    </row>
    <row r="2874" spans="4:21">
      <c r="D2874" s="45" t="str">
        <f>IF(AND(行业估值!$B$39=$G2874,COUNTIF($G$2:$G$2552,$G2874)&gt;=1),COUNTIF($G$2:G2874,$G2874),"")</f>
        <v/>
      </c>
      <c r="E2874" s="65" t="str">
        <f t="shared" si="226"/>
        <v>600817.SH</v>
      </c>
      <c r="F2874" s="65" t="str">
        <f t="shared" si="227"/>
        <v>ST宏盛</v>
      </c>
      <c r="G2874" s="34" t="str">
        <f>IF(E2874="","",IF(行业估值!$C$5="申万行业",[1]!EM_S_INFO_INDUSTRY_SW2014(E2874,"1"),IF(行业估值!$C$5="证监会行业",[1]!EM_S_INFO_INDUSTRY_CSRC1(E2874,"1"),[1]!EM_S_INFO_INDUSTRY_EM2016(E2874,"1"))))</f>
        <v>商贸零售</v>
      </c>
      <c r="H2874" s="34" t="str">
        <f>IF(E2874="","",IF($H$1="上证50",[1]!EM_S_INFO_COMPINDEX(E2874,"000016"),"")&amp;IF($H$1="上证180",[1]!EM_S_INFO_COMPINDEX(E2874,"000010"),"")&amp;IF($H$1="沪深300",[1]!EM_S_INFO_COMPINDEX(E2874,"000300"),"")&amp;IF(AND($H$1="上证A股",RIGHT(E2874,2)="SH"),"是","")&amp;IF(AND($H$1="深证A股",RIGHT(E2874,2)="SZ"),"是","")&amp;IF(AND($H$1="创业板",LEFT(E2874,1)-3=0),"是","")&amp;IF(AND($H$1="全部A股",E2874&lt;&gt;0),"是","")&amp;IF(AND($H$1="中小板",LEFT(E2874,3)="002"),"是",""))</f>
        <v>是</v>
      </c>
      <c r="I2874" s="46">
        <f ca="1">IF(E2874="","",IF(OR([1]!EM_S_VAL_MV(E2874,deadline)="",[1]!EM_S_VAL_MV(E2874,deadline)="--",[1]!EM_S_VAL_MV(E2874,deadline)="null"),0,[1]!EM_S_VAL_MV(E2874,deadline)/100000000))</f>
        <v>11.665980944999999</v>
      </c>
      <c r="J2874" s="46">
        <f ca="1">IF(E2874="","",IF(RIGHT(LEFT($J$1,6),3)="TTM",[1]!EM_S_FA_PROFIT_TTM(E2874,LEFT(RIGHT($J$1,11),10),1)/100000000,[1]!EM_S_STM07_IS(E2874,61,LEFT(RIGHT($J$1,5),4)&amp;"-12-31",1)/100000000))</f>
        <v>7.8260087999999992E-2</v>
      </c>
      <c r="K2874" s="36">
        <f t="shared" ca="1" si="228"/>
        <v>149.06680075545023</v>
      </c>
      <c r="L2874" s="46">
        <f ca="1">IF(E2874="","",IF(ISERROR(IF(行业估值!$E$7="最新年报",[1]!EM_S_STM07_BS(E2874,140,LEFT(RIGHT($L$1,5),4)&amp;"-12-31",1)/100000000,[1]!EM_S_STM07_BS(E2874,140,LEFT(RIGHT($L$1,11),10),1)/100000000)),0,IF(行业估值!$E$7="最新年报",[1]!EM_S_STM07_BS(E2874,140,LEFT(RIGHT($L$1,5),4)&amp;"-12-31",1)/100000000,[1]!EM_S_STM07_BS(E2874,140,LEFT(RIGHT($L$1,11),10),1)/100000000)))</f>
        <v>1.0168094831999999</v>
      </c>
      <c r="M2874" s="36">
        <f t="shared" ca="1" si="229"/>
        <v>11.473123665493368</v>
      </c>
      <c r="N2874" s="37" t="str">
        <f ca="1">IF(E2874="","",IF(ISERROR([1]!EM_S_EST_NETPROFIT(E2874,行业估值!$E$6,deadline)/100000000),"-",[1]!EM_S_EST_NETPROFIT(E2874,行业估值!$E$6,deadline)/100000000))</f>
        <v>-</v>
      </c>
      <c r="O2874" s="36" t="str">
        <f t="shared" ca="1" si="230"/>
        <v>-</v>
      </c>
      <c r="T2874" s="64" t="s">
        <v>5620</v>
      </c>
      <c r="U2874" s="64" t="s">
        <v>5621</v>
      </c>
    </row>
    <row r="2875" spans="4:21">
      <c r="D2875" s="45" t="str">
        <f>IF(AND(行业估值!$B$39=$G2875,COUNTIF($G$2:$G$2552,$G2875)&gt;=1),COUNTIF($G$2:G2875,$G2875),"")</f>
        <v/>
      </c>
      <c r="E2875" s="65" t="str">
        <f t="shared" si="226"/>
        <v>600818.SH</v>
      </c>
      <c r="F2875" s="65" t="str">
        <f t="shared" si="227"/>
        <v>中路股份</v>
      </c>
      <c r="G2875" s="34" t="str">
        <f>IF(E2875="","",IF(行业估值!$C$5="申万行业",[1]!EM_S_INFO_INDUSTRY_SW2014(E2875,"1"),IF(行业估值!$C$5="证监会行业",[1]!EM_S_INFO_INDUSTRY_CSRC1(E2875,"1"),[1]!EM_S_INFO_INDUSTRY_EM2016(E2875,"1"))))</f>
        <v>轻工制造</v>
      </c>
      <c r="H2875" s="34" t="str">
        <f>IF(E2875="","",IF($H$1="上证50",[1]!EM_S_INFO_COMPINDEX(E2875,"000016"),"")&amp;IF($H$1="上证180",[1]!EM_S_INFO_COMPINDEX(E2875,"000010"),"")&amp;IF($H$1="沪深300",[1]!EM_S_INFO_COMPINDEX(E2875,"000300"),"")&amp;IF(AND($H$1="上证A股",RIGHT(E2875,2)="SH"),"是","")&amp;IF(AND($H$1="深证A股",RIGHT(E2875,2)="SZ"),"是","")&amp;IF(AND($H$1="创业板",LEFT(E2875,1)-3=0),"是","")&amp;IF(AND($H$1="全部A股",E2875&lt;&gt;0),"是","")&amp;IF(AND($H$1="中小板",LEFT(E2875,3)="002"),"是",""))</f>
        <v>是</v>
      </c>
      <c r="I2875" s="46">
        <f ca="1">IF(E2875="","",IF(OR([1]!EM_S_VAL_MV(E2875,deadline)="",[1]!EM_S_VAL_MV(E2875,deadline)="--",[1]!EM_S_VAL_MV(E2875,deadline)="null"),0,[1]!EM_S_VAL_MV(E2875,deadline)/100000000))</f>
        <v>41.466780389999997</v>
      </c>
      <c r="J2875" s="46">
        <f ca="1">IF(E2875="","",IF(RIGHT(LEFT($J$1,6),3)="TTM",[1]!EM_S_FA_PROFIT_TTM(E2875,LEFT(RIGHT($J$1,11),10),1)/100000000,[1]!EM_S_STM07_IS(E2875,61,LEFT(RIGHT($J$1,5),4)&amp;"-12-31",1)/100000000))</f>
        <v>-0.4391462599</v>
      </c>
      <c r="K2875" s="36">
        <f t="shared" ca="1" si="228"/>
        <v>-94.425899014698629</v>
      </c>
      <c r="L2875" s="46">
        <f ca="1">IF(E2875="","",IF(ISERROR(IF(行业估值!$E$7="最新年报",[1]!EM_S_STM07_BS(E2875,140,LEFT(RIGHT($L$1,5),4)&amp;"-12-31",1)/100000000,[1]!EM_S_STM07_BS(E2875,140,LEFT(RIGHT($L$1,11),10),1)/100000000)),0,IF(行业估值!$E$7="最新年报",[1]!EM_S_STM07_BS(E2875,140,LEFT(RIGHT($L$1,5),4)&amp;"-12-31",1)/100000000,[1]!EM_S_STM07_BS(E2875,140,LEFT(RIGHT($L$1,11),10),1)/100000000)))</f>
        <v>5.9477997676000003</v>
      </c>
      <c r="M2875" s="36">
        <f t="shared" ca="1" si="229"/>
        <v>6.9717848633516253</v>
      </c>
      <c r="N2875" s="37" t="str">
        <f ca="1">IF(E2875="","",IF(ISERROR([1]!EM_S_EST_NETPROFIT(E2875,行业估值!$E$6,deadline)/100000000),"-",[1]!EM_S_EST_NETPROFIT(E2875,行业估值!$E$6,deadline)/100000000))</f>
        <v>-</v>
      </c>
      <c r="O2875" s="36" t="str">
        <f t="shared" ca="1" si="230"/>
        <v>-</v>
      </c>
      <c r="T2875" s="64" t="s">
        <v>5622</v>
      </c>
      <c r="U2875" s="64" t="s">
        <v>5623</v>
      </c>
    </row>
    <row r="2876" spans="4:21">
      <c r="D2876" s="45" t="str">
        <f>IF(AND(行业估值!$B$39=$G2876,COUNTIF($G$2:$G$2552,$G2876)&gt;=1),COUNTIF($G$2:G2876,$G2876),"")</f>
        <v/>
      </c>
      <c r="E2876" s="65" t="str">
        <f t="shared" si="226"/>
        <v>600819.SH</v>
      </c>
      <c r="F2876" s="65" t="str">
        <f t="shared" si="227"/>
        <v>耀皮玻璃</v>
      </c>
      <c r="G2876" s="34" t="str">
        <f>IF(E2876="","",IF(行业估值!$C$5="申万行业",[1]!EM_S_INFO_INDUSTRY_SW2014(E2876,"1"),IF(行业估值!$C$5="证监会行业",[1]!EM_S_INFO_INDUSTRY_CSRC1(E2876,"1"),[1]!EM_S_INFO_INDUSTRY_EM2016(E2876,"1"))))</f>
        <v>建材</v>
      </c>
      <c r="H2876" s="34" t="str">
        <f>IF(E2876="","",IF($H$1="上证50",[1]!EM_S_INFO_COMPINDEX(E2876,"000016"),"")&amp;IF($H$1="上证180",[1]!EM_S_INFO_COMPINDEX(E2876,"000010"),"")&amp;IF($H$1="沪深300",[1]!EM_S_INFO_COMPINDEX(E2876,"000300"),"")&amp;IF(AND($H$1="上证A股",RIGHT(E2876,2)="SH"),"是","")&amp;IF(AND($H$1="深证A股",RIGHT(E2876,2)="SZ"),"是","")&amp;IF(AND($H$1="创业板",LEFT(E2876,1)-3=0),"是","")&amp;IF(AND($H$1="全部A股",E2876&lt;&gt;0),"是","")&amp;IF(AND($H$1="中小板",LEFT(E2876,3)="002"),"是",""))</f>
        <v>是</v>
      </c>
      <c r="I2876" s="46">
        <f ca="1">IF(E2876="","",IF(OR([1]!EM_S_VAL_MV(E2876,deadline)="",[1]!EM_S_VAL_MV(E2876,deadline)="--",[1]!EM_S_VAL_MV(E2876,deadline)="null"),0,[1]!EM_S_VAL_MV(E2876,deadline)/100000000))</f>
        <v>41.697256677399999</v>
      </c>
      <c r="J2876" s="46">
        <f ca="1">IF(E2876="","",IF(RIGHT(LEFT($J$1,6),3)="TTM",[1]!EM_S_FA_PROFIT_TTM(E2876,LEFT(RIGHT($J$1,11),10),1)/100000000,[1]!EM_S_STM07_IS(E2876,61,LEFT(RIGHT($J$1,5),4)&amp;"-12-31",1)/100000000))</f>
        <v>1.3299547331000001</v>
      </c>
      <c r="K2876" s="36">
        <f t="shared" ca="1" si="228"/>
        <v>31.352387896847883</v>
      </c>
      <c r="L2876" s="46">
        <f ca="1">IF(E2876="","",IF(ISERROR(IF(行业估值!$E$7="最新年报",[1]!EM_S_STM07_BS(E2876,140,LEFT(RIGHT($L$1,5),4)&amp;"-12-31",1)/100000000,[1]!EM_S_STM07_BS(E2876,140,LEFT(RIGHT($L$1,11),10),1)/100000000)),0,IF(行业估值!$E$7="最新年报",[1]!EM_S_STM07_BS(E2876,140,LEFT(RIGHT($L$1,5),4)&amp;"-12-31",1)/100000000,[1]!EM_S_STM07_BS(E2876,140,LEFT(RIGHT($L$1,11),10),1)/100000000)))</f>
        <v>32.184511366100004</v>
      </c>
      <c r="M2876" s="36">
        <f t="shared" ca="1" si="229"/>
        <v>1.2955690457155669</v>
      </c>
      <c r="N2876" s="37" t="str">
        <f ca="1">IF(E2876="","",IF(ISERROR([1]!EM_S_EST_NETPROFIT(E2876,行业估值!$E$6,deadline)/100000000),"-",[1]!EM_S_EST_NETPROFIT(E2876,行业估值!$E$6,deadline)/100000000))</f>
        <v>-</v>
      </c>
      <c r="O2876" s="36" t="str">
        <f t="shared" ca="1" si="230"/>
        <v>-</v>
      </c>
      <c r="T2876" s="64" t="s">
        <v>5624</v>
      </c>
      <c r="U2876" s="64" t="s">
        <v>5625</v>
      </c>
    </row>
    <row r="2877" spans="4:21">
      <c r="D2877" s="45" t="str">
        <f>IF(AND(行业估值!$B$39=$G2877,COUNTIF($G$2:$G$2552,$G2877)&gt;=1),COUNTIF($G$2:G2877,$G2877),"")</f>
        <v/>
      </c>
      <c r="E2877" s="65" t="str">
        <f t="shared" si="226"/>
        <v>600820.SH</v>
      </c>
      <c r="F2877" s="65" t="str">
        <f t="shared" si="227"/>
        <v>隧道股份</v>
      </c>
      <c r="G2877" s="34" t="str">
        <f>IF(E2877="","",IF(行业估值!$C$5="申万行业",[1]!EM_S_INFO_INDUSTRY_SW2014(E2877,"1"),IF(行业估值!$C$5="证监会行业",[1]!EM_S_INFO_INDUSTRY_CSRC1(E2877,"1"),[1]!EM_S_INFO_INDUSTRY_EM2016(E2877,"1"))))</f>
        <v>建筑</v>
      </c>
      <c r="H2877" s="34" t="str">
        <f>IF(E2877="","",IF($H$1="上证50",[1]!EM_S_INFO_COMPINDEX(E2877,"000016"),"")&amp;IF($H$1="上证180",[1]!EM_S_INFO_COMPINDEX(E2877,"000010"),"")&amp;IF($H$1="沪深300",[1]!EM_S_INFO_COMPINDEX(E2877,"000300"),"")&amp;IF(AND($H$1="上证A股",RIGHT(E2877,2)="SH"),"是","")&amp;IF(AND($H$1="深证A股",RIGHT(E2877,2)="SZ"),"是","")&amp;IF(AND($H$1="创业板",LEFT(E2877,1)-3=0),"是","")&amp;IF(AND($H$1="全部A股",E2877&lt;&gt;0),"是","")&amp;IF(AND($H$1="中小板",LEFT(E2877,3)="002"),"是",""))</f>
        <v>是</v>
      </c>
      <c r="I2877" s="46">
        <f ca="1">IF(E2877="","",IF(OR([1]!EM_S_VAL_MV(E2877,deadline)="",[1]!EM_S_VAL_MV(E2877,deadline)="--",[1]!EM_S_VAL_MV(E2877,deadline)="null"),0,[1]!EM_S_VAL_MV(E2877,deadline)/100000000))</f>
        <v>183.92962149900001</v>
      </c>
      <c r="J2877" s="46">
        <f ca="1">IF(E2877="","",IF(RIGHT(LEFT($J$1,6),3)="TTM",[1]!EM_S_FA_PROFIT_TTM(E2877,LEFT(RIGHT($J$1,11),10),1)/100000000,[1]!EM_S_STM07_IS(E2877,61,LEFT(RIGHT($J$1,5),4)&amp;"-12-31",1)/100000000))</f>
        <v>21.1240841778</v>
      </c>
      <c r="K2877" s="36">
        <f t="shared" ca="1" si="228"/>
        <v>8.7071051199605485</v>
      </c>
      <c r="L2877" s="46">
        <f ca="1">IF(E2877="","",IF(ISERROR(IF(行业估值!$E$7="最新年报",[1]!EM_S_STM07_BS(E2877,140,LEFT(RIGHT($L$1,5),4)&amp;"-12-31",1)/100000000,[1]!EM_S_STM07_BS(E2877,140,LEFT(RIGHT($L$1,11),10),1)/100000000)),0,IF(行业估值!$E$7="最新年报",[1]!EM_S_STM07_BS(E2877,140,LEFT(RIGHT($L$1,5),4)&amp;"-12-31",1)/100000000,[1]!EM_S_STM07_BS(E2877,140,LEFT(RIGHT($L$1,11),10),1)/100000000)))</f>
        <v>214.29963254060002</v>
      </c>
      <c r="M2877" s="36">
        <f t="shared" ca="1" si="229"/>
        <v>0.85828248662140716</v>
      </c>
      <c r="N2877" s="37">
        <f ca="1">IF(E2877="","",IF(ISERROR([1]!EM_S_EST_NETPROFIT(E2877,行业估值!$E$6,deadline)/100000000),"-",[1]!EM_S_EST_NETPROFIT(E2877,行业估值!$E$6,deadline)/100000000))</f>
        <v>21.599</v>
      </c>
      <c r="O2877" s="36">
        <f t="shared" ca="1" si="230"/>
        <v>8.5156544978471231</v>
      </c>
      <c r="T2877" s="64" t="s">
        <v>5626</v>
      </c>
      <c r="U2877" s="64" t="s">
        <v>5627</v>
      </c>
    </row>
    <row r="2878" spans="4:21">
      <c r="D2878" s="45" t="str">
        <f>IF(AND(行业估值!$B$39=$G2878,COUNTIF($G$2:$G$2552,$G2878)&gt;=1),COUNTIF($G$2:G2878,$G2878),"")</f>
        <v/>
      </c>
      <c r="E2878" s="65" t="str">
        <f t="shared" si="226"/>
        <v>600821.SH</v>
      </c>
      <c r="F2878" s="65" t="str">
        <f t="shared" si="227"/>
        <v>津劝业</v>
      </c>
      <c r="G2878" s="34" t="str">
        <f>IF(E2878="","",IF(行业估值!$C$5="申万行业",[1]!EM_S_INFO_INDUSTRY_SW2014(E2878,"1"),IF(行业估值!$C$5="证监会行业",[1]!EM_S_INFO_INDUSTRY_CSRC1(E2878,"1"),[1]!EM_S_INFO_INDUSTRY_EM2016(E2878,"1"))))</f>
        <v>商贸零售</v>
      </c>
      <c r="H2878" s="34" t="str">
        <f>IF(E2878="","",IF($H$1="上证50",[1]!EM_S_INFO_COMPINDEX(E2878,"000016"),"")&amp;IF($H$1="上证180",[1]!EM_S_INFO_COMPINDEX(E2878,"000010"),"")&amp;IF($H$1="沪深300",[1]!EM_S_INFO_COMPINDEX(E2878,"000300"),"")&amp;IF(AND($H$1="上证A股",RIGHT(E2878,2)="SH"),"是","")&amp;IF(AND($H$1="深证A股",RIGHT(E2878,2)="SZ"),"是","")&amp;IF(AND($H$1="创业板",LEFT(E2878,1)-3=0),"是","")&amp;IF(AND($H$1="全部A股",E2878&lt;&gt;0),"是","")&amp;IF(AND($H$1="中小板",LEFT(E2878,3)="002"),"是",""))</f>
        <v>是</v>
      </c>
      <c r="I2878" s="46">
        <f ca="1">IF(E2878="","",IF(OR([1]!EM_S_VAL_MV(E2878,deadline)="",[1]!EM_S_VAL_MV(E2878,deadline)="--",[1]!EM_S_VAL_MV(E2878,deadline)="null"),0,[1]!EM_S_VAL_MV(E2878,deadline)/100000000))</f>
        <v>17.400011804999998</v>
      </c>
      <c r="J2878" s="46">
        <f ca="1">IF(E2878="","",IF(RIGHT(LEFT($J$1,6),3)="TTM",[1]!EM_S_FA_PROFIT_TTM(E2878,LEFT(RIGHT($J$1,11),10),1)/100000000,[1]!EM_S_STM07_IS(E2878,61,LEFT(RIGHT($J$1,5),4)&amp;"-12-31",1)/100000000))</f>
        <v>-3.0236357401999996</v>
      </c>
      <c r="K2878" s="36">
        <f t="shared" ca="1" si="228"/>
        <v>-5.7546653433356587</v>
      </c>
      <c r="L2878" s="46">
        <f ca="1">IF(E2878="","",IF(ISERROR(IF(行业估值!$E$7="最新年报",[1]!EM_S_STM07_BS(E2878,140,LEFT(RIGHT($L$1,5),4)&amp;"-12-31",1)/100000000,[1]!EM_S_STM07_BS(E2878,140,LEFT(RIGHT($L$1,11),10),1)/100000000)),0,IF(行业估值!$E$7="最新年报",[1]!EM_S_STM07_BS(E2878,140,LEFT(RIGHT($L$1,5),4)&amp;"-12-31",1)/100000000,[1]!EM_S_STM07_BS(E2878,140,LEFT(RIGHT($L$1,11),10),1)/100000000)))</f>
        <v>1.0244812503</v>
      </c>
      <c r="M2878" s="36">
        <f t="shared" ca="1" si="229"/>
        <v>16.984216938967631</v>
      </c>
      <c r="N2878" s="37" t="str">
        <f ca="1">IF(E2878="","",IF(ISERROR([1]!EM_S_EST_NETPROFIT(E2878,行业估值!$E$6,deadline)/100000000),"-",[1]!EM_S_EST_NETPROFIT(E2878,行业估值!$E$6,deadline)/100000000))</f>
        <v>-</v>
      </c>
      <c r="O2878" s="36" t="str">
        <f t="shared" ca="1" si="230"/>
        <v>-</v>
      </c>
      <c r="T2878" s="64" t="s">
        <v>5628</v>
      </c>
      <c r="U2878" s="64" t="s">
        <v>5629</v>
      </c>
    </row>
    <row r="2879" spans="4:21">
      <c r="D2879" s="45" t="str">
        <f>IF(AND(行业估值!$B$39=$G2879,COUNTIF($G$2:$G$2552,$G2879)&gt;=1),COUNTIF($G$2:G2879,$G2879),"")</f>
        <v/>
      </c>
      <c r="E2879" s="65" t="str">
        <f t="shared" si="226"/>
        <v>600822.SH</v>
      </c>
      <c r="F2879" s="65" t="str">
        <f t="shared" si="227"/>
        <v>上海物贸</v>
      </c>
      <c r="G2879" s="34" t="str">
        <f>IF(E2879="","",IF(行业估值!$C$5="申万行业",[1]!EM_S_INFO_INDUSTRY_SW2014(E2879,"1"),IF(行业估值!$C$5="证监会行业",[1]!EM_S_INFO_INDUSTRY_CSRC1(E2879,"1"),[1]!EM_S_INFO_INDUSTRY_EM2016(E2879,"1"))))</f>
        <v>商贸零售</v>
      </c>
      <c r="H2879" s="34" t="str">
        <f>IF(E2879="","",IF($H$1="上证50",[1]!EM_S_INFO_COMPINDEX(E2879,"000016"),"")&amp;IF($H$1="上证180",[1]!EM_S_INFO_COMPINDEX(E2879,"000010"),"")&amp;IF($H$1="沪深300",[1]!EM_S_INFO_COMPINDEX(E2879,"000300"),"")&amp;IF(AND($H$1="上证A股",RIGHT(E2879,2)="SH"),"是","")&amp;IF(AND($H$1="深证A股",RIGHT(E2879,2)="SZ"),"是","")&amp;IF(AND($H$1="创业板",LEFT(E2879,1)-3=0),"是","")&amp;IF(AND($H$1="全部A股",E2879&lt;&gt;0),"是","")&amp;IF(AND($H$1="中小板",LEFT(E2879,3)="002"),"是",""))</f>
        <v>是</v>
      </c>
      <c r="I2879" s="46">
        <f ca="1">IF(E2879="","",IF(OR([1]!EM_S_VAL_MV(E2879,deadline)="",[1]!EM_S_VAL_MV(E2879,deadline)="--",[1]!EM_S_VAL_MV(E2879,deadline)="null"),0,[1]!EM_S_VAL_MV(E2879,deadline)/100000000))</f>
        <v>49.101318486000004</v>
      </c>
      <c r="J2879" s="46">
        <f ca="1">IF(E2879="","",IF(RIGHT(LEFT($J$1,6),3)="TTM",[1]!EM_S_FA_PROFIT_TTM(E2879,LEFT(RIGHT($J$1,11),10),1)/100000000,[1]!EM_S_STM07_IS(E2879,61,LEFT(RIGHT($J$1,5),4)&amp;"-12-31",1)/100000000))</f>
        <v>0.59793875770000005</v>
      </c>
      <c r="K2879" s="36">
        <f t="shared" ca="1" si="228"/>
        <v>82.117638058570691</v>
      </c>
      <c r="L2879" s="46">
        <f ca="1">IF(E2879="","",IF(ISERROR(IF(行业估值!$E$7="最新年报",[1]!EM_S_STM07_BS(E2879,140,LEFT(RIGHT($L$1,5),4)&amp;"-12-31",1)/100000000,[1]!EM_S_STM07_BS(E2879,140,LEFT(RIGHT($L$1,11),10),1)/100000000)),0,IF(行业估值!$E$7="最新年报",[1]!EM_S_STM07_BS(E2879,140,LEFT(RIGHT($L$1,5),4)&amp;"-12-31",1)/100000000,[1]!EM_S_STM07_BS(E2879,140,LEFT(RIGHT($L$1,11),10),1)/100000000)))</f>
        <v>6.5275623850999995</v>
      </c>
      <c r="M2879" s="36">
        <f t="shared" ca="1" si="229"/>
        <v>7.522152311876801</v>
      </c>
      <c r="N2879" s="37" t="str">
        <f ca="1">IF(E2879="","",IF(ISERROR([1]!EM_S_EST_NETPROFIT(E2879,行业估值!$E$6,deadline)/100000000),"-",[1]!EM_S_EST_NETPROFIT(E2879,行业估值!$E$6,deadline)/100000000))</f>
        <v>-</v>
      </c>
      <c r="O2879" s="36" t="str">
        <f t="shared" ca="1" si="230"/>
        <v>-</v>
      </c>
      <c r="T2879" s="64" t="s">
        <v>5630</v>
      </c>
      <c r="U2879" s="64" t="s">
        <v>5631</v>
      </c>
    </row>
    <row r="2880" spans="4:21">
      <c r="D2880" s="45" t="str">
        <f>IF(AND(行业估值!$B$39=$G2880,COUNTIF($G$2:$G$2552,$G2880)&gt;=1),COUNTIF($G$2:G2880,$G2880),"")</f>
        <v/>
      </c>
      <c r="E2880" s="65" t="str">
        <f t="shared" si="226"/>
        <v>600823.SH</v>
      </c>
      <c r="F2880" s="65" t="str">
        <f t="shared" si="227"/>
        <v>世茂股份</v>
      </c>
      <c r="G2880" s="34" t="str">
        <f>IF(E2880="","",IF(行业估值!$C$5="申万行业",[1]!EM_S_INFO_INDUSTRY_SW2014(E2880,"1"),IF(行业估值!$C$5="证监会行业",[1]!EM_S_INFO_INDUSTRY_CSRC1(E2880,"1"),[1]!EM_S_INFO_INDUSTRY_EM2016(E2880,"1"))))</f>
        <v>房地产</v>
      </c>
      <c r="H2880" s="34" t="str">
        <f>IF(E2880="","",IF($H$1="上证50",[1]!EM_S_INFO_COMPINDEX(E2880,"000016"),"")&amp;IF($H$1="上证180",[1]!EM_S_INFO_COMPINDEX(E2880,"000010"),"")&amp;IF($H$1="沪深300",[1]!EM_S_INFO_COMPINDEX(E2880,"000300"),"")&amp;IF(AND($H$1="上证A股",RIGHT(E2880,2)="SH"),"是","")&amp;IF(AND($H$1="深证A股",RIGHT(E2880,2)="SZ"),"是","")&amp;IF(AND($H$1="创业板",LEFT(E2880,1)-3=0),"是","")&amp;IF(AND($H$1="全部A股",E2880&lt;&gt;0),"是","")&amp;IF(AND($H$1="中小板",LEFT(E2880,3)="002"),"是",""))</f>
        <v>是</v>
      </c>
      <c r="I2880" s="46">
        <f ca="1">IF(E2880="","",IF(OR([1]!EM_S_VAL_MV(E2880,deadline)="",[1]!EM_S_VAL_MV(E2880,deadline)="--",[1]!EM_S_VAL_MV(E2880,deadline)="null"),0,[1]!EM_S_VAL_MV(E2880,deadline)/100000000))</f>
        <v>145.54532852680001</v>
      </c>
      <c r="J2880" s="46">
        <f ca="1">IF(E2880="","",IF(RIGHT(LEFT($J$1,6),3)="TTM",[1]!EM_S_FA_PROFIT_TTM(E2880,LEFT(RIGHT($J$1,11),10),1)/100000000,[1]!EM_S_STM07_IS(E2880,61,LEFT(RIGHT($J$1,5),4)&amp;"-12-31",1)/100000000))</f>
        <v>47.454354911899998</v>
      </c>
      <c r="K2880" s="36">
        <f t="shared" ca="1" si="228"/>
        <v>3.0670594679246603</v>
      </c>
      <c r="L2880" s="46">
        <f ca="1">IF(E2880="","",IF(ISERROR(IF(行业估值!$E$7="最新年报",[1]!EM_S_STM07_BS(E2880,140,LEFT(RIGHT($L$1,5),4)&amp;"-12-31",1)/100000000,[1]!EM_S_STM07_BS(E2880,140,LEFT(RIGHT($L$1,11),10),1)/100000000)),0,IF(行业估值!$E$7="最新年报",[1]!EM_S_STM07_BS(E2880,140,LEFT(RIGHT($L$1,5),4)&amp;"-12-31",1)/100000000,[1]!EM_S_STM07_BS(E2880,140,LEFT(RIGHT($L$1,11),10),1)/100000000)))</f>
        <v>242.4690285362</v>
      </c>
      <c r="M2880" s="36">
        <f t="shared" ca="1" si="229"/>
        <v>0.60026358585039019</v>
      </c>
      <c r="N2880" s="37">
        <f ca="1">IF(E2880="","",IF(ISERROR([1]!EM_S_EST_NETPROFIT(E2880,行业估值!$E$6,deadline)/100000000),"-",[1]!EM_S_EST_NETPROFIT(E2880,行业估值!$E$6,deadline)/100000000))</f>
        <v>27.52</v>
      </c>
      <c r="O2880" s="36">
        <f t="shared" ca="1" si="230"/>
        <v>5.2887110656540699</v>
      </c>
      <c r="T2880" s="64" t="s">
        <v>5632</v>
      </c>
      <c r="U2880" s="64" t="s">
        <v>5633</v>
      </c>
    </row>
    <row r="2881" spans="4:21">
      <c r="D2881" s="45" t="str">
        <f>IF(AND(行业估值!$B$39=$G2881,COUNTIF($G$2:$G$2552,$G2881)&gt;=1),COUNTIF($G$2:G2881,$G2881),"")</f>
        <v/>
      </c>
      <c r="E2881" s="65" t="str">
        <f t="shared" si="226"/>
        <v>600824.SH</v>
      </c>
      <c r="F2881" s="65" t="str">
        <f t="shared" si="227"/>
        <v>益民集团</v>
      </c>
      <c r="G2881" s="34" t="str">
        <f>IF(E2881="","",IF(行业估值!$C$5="申万行业",[1]!EM_S_INFO_INDUSTRY_SW2014(E2881,"1"),IF(行业估值!$C$5="证监会行业",[1]!EM_S_INFO_INDUSTRY_CSRC1(E2881,"1"),[1]!EM_S_INFO_INDUSTRY_EM2016(E2881,"1"))))</f>
        <v>纺织服装</v>
      </c>
      <c r="H2881" s="34" t="str">
        <f>IF(E2881="","",IF($H$1="上证50",[1]!EM_S_INFO_COMPINDEX(E2881,"000016"),"")&amp;IF($H$1="上证180",[1]!EM_S_INFO_COMPINDEX(E2881,"000010"),"")&amp;IF($H$1="沪深300",[1]!EM_S_INFO_COMPINDEX(E2881,"000300"),"")&amp;IF(AND($H$1="上证A股",RIGHT(E2881,2)="SH"),"是","")&amp;IF(AND($H$1="深证A股",RIGHT(E2881,2)="SZ"),"是","")&amp;IF(AND($H$1="创业板",LEFT(E2881,1)-3=0),"是","")&amp;IF(AND($H$1="全部A股",E2881&lt;&gt;0),"是","")&amp;IF(AND($H$1="中小板",LEFT(E2881,3)="002"),"是",""))</f>
        <v>是</v>
      </c>
      <c r="I2881" s="46">
        <f ca="1">IF(E2881="","",IF(OR([1]!EM_S_VAL_MV(E2881,deadline)="",[1]!EM_S_VAL_MV(E2881,deadline)="--",[1]!EM_S_VAL_MV(E2881,deadline)="null"),0,[1]!EM_S_VAL_MV(E2881,deadline)/100000000))</f>
        <v>34.782893409000003</v>
      </c>
      <c r="J2881" s="46">
        <f ca="1">IF(E2881="","",IF(RIGHT(LEFT($J$1,6),3)="TTM",[1]!EM_S_FA_PROFIT_TTM(E2881,LEFT(RIGHT($J$1,11),10),1)/100000000,[1]!EM_S_STM07_IS(E2881,61,LEFT(RIGHT($J$1,5),4)&amp;"-12-31",1)/100000000))</f>
        <v>0.82756470459999998</v>
      </c>
      <c r="K2881" s="36">
        <f t="shared" ca="1" si="228"/>
        <v>42.030421567836406</v>
      </c>
      <c r="L2881" s="46">
        <f ca="1">IF(E2881="","",IF(ISERROR(IF(行业估值!$E$7="最新年报",[1]!EM_S_STM07_BS(E2881,140,LEFT(RIGHT($L$1,5),4)&amp;"-12-31",1)/100000000,[1]!EM_S_STM07_BS(E2881,140,LEFT(RIGHT($L$1,11),10),1)/100000000)),0,IF(行业估值!$E$7="最新年报",[1]!EM_S_STM07_BS(E2881,140,LEFT(RIGHT($L$1,5),4)&amp;"-12-31",1)/100000000,[1]!EM_S_STM07_BS(E2881,140,LEFT(RIGHT($L$1,11),10),1)/100000000)))</f>
        <v>24.611448640199999</v>
      </c>
      <c r="M2881" s="36">
        <f t="shared" ca="1" si="229"/>
        <v>1.4132810269520708</v>
      </c>
      <c r="N2881" s="37" t="str">
        <f ca="1">IF(E2881="","",IF(ISERROR([1]!EM_S_EST_NETPROFIT(E2881,行业估值!$E$6,deadline)/100000000),"-",[1]!EM_S_EST_NETPROFIT(E2881,行业估值!$E$6,deadline)/100000000))</f>
        <v>-</v>
      </c>
      <c r="O2881" s="36" t="str">
        <f t="shared" ca="1" si="230"/>
        <v>-</v>
      </c>
      <c r="T2881" s="64" t="s">
        <v>5634</v>
      </c>
      <c r="U2881" s="64" t="s">
        <v>5635</v>
      </c>
    </row>
    <row r="2882" spans="4:21">
      <c r="D2882" s="45" t="str">
        <f>IF(AND(行业估值!$B$39=$G2882,COUNTIF($G$2:$G$2552,$G2882)&gt;=1),COUNTIF($G$2:G2882,$G2882),"")</f>
        <v/>
      </c>
      <c r="E2882" s="65" t="str">
        <f t="shared" si="226"/>
        <v>600825.SH</v>
      </c>
      <c r="F2882" s="65" t="str">
        <f t="shared" si="227"/>
        <v>新华传媒</v>
      </c>
      <c r="G2882" s="34" t="str">
        <f>IF(E2882="","",IF(行业估值!$C$5="申万行业",[1]!EM_S_INFO_INDUSTRY_SW2014(E2882,"1"),IF(行业估值!$C$5="证监会行业",[1]!EM_S_INFO_INDUSTRY_CSRC1(E2882,"1"),[1]!EM_S_INFO_INDUSTRY_EM2016(E2882,"1"))))</f>
        <v>文化传媒</v>
      </c>
      <c r="H2882" s="34" t="str">
        <f>IF(E2882="","",IF($H$1="上证50",[1]!EM_S_INFO_COMPINDEX(E2882,"000016"),"")&amp;IF($H$1="上证180",[1]!EM_S_INFO_COMPINDEX(E2882,"000010"),"")&amp;IF($H$1="沪深300",[1]!EM_S_INFO_COMPINDEX(E2882,"000300"),"")&amp;IF(AND($H$1="上证A股",RIGHT(E2882,2)="SH"),"是","")&amp;IF(AND($H$1="深证A股",RIGHT(E2882,2)="SZ"),"是","")&amp;IF(AND($H$1="创业板",LEFT(E2882,1)-3=0),"是","")&amp;IF(AND($H$1="全部A股",E2882&lt;&gt;0),"是","")&amp;IF(AND($H$1="中小板",LEFT(E2882,3)="002"),"是",""))</f>
        <v>是</v>
      </c>
      <c r="I2882" s="46">
        <f ca="1">IF(E2882="","",IF(OR([1]!EM_S_VAL_MV(E2882,deadline)="",[1]!EM_S_VAL_MV(E2882,deadline)="--",[1]!EM_S_VAL_MV(E2882,deadline)="null"),0,[1]!EM_S_VAL_MV(E2882,deadline)/100000000))</f>
        <v>55.274567265000002</v>
      </c>
      <c r="J2882" s="46">
        <f ca="1">IF(E2882="","",IF(RIGHT(LEFT($J$1,6),3)="TTM",[1]!EM_S_FA_PROFIT_TTM(E2882,LEFT(RIGHT($J$1,11),10),1)/100000000,[1]!EM_S_STM07_IS(E2882,61,LEFT(RIGHT($J$1,5),4)&amp;"-12-31",1)/100000000))</f>
        <v>0.27853158440000003</v>
      </c>
      <c r="K2882" s="36">
        <f t="shared" ca="1" si="228"/>
        <v>198.44990787694667</v>
      </c>
      <c r="L2882" s="46">
        <f ca="1">IF(E2882="","",IF(ISERROR(IF(行业估值!$E$7="最新年报",[1]!EM_S_STM07_BS(E2882,140,LEFT(RIGHT($L$1,5),4)&amp;"-12-31",1)/100000000,[1]!EM_S_STM07_BS(E2882,140,LEFT(RIGHT($L$1,11),10),1)/100000000)),0,IF(行业估值!$E$7="最新年报",[1]!EM_S_STM07_BS(E2882,140,LEFT(RIGHT($L$1,5),4)&amp;"-12-31",1)/100000000,[1]!EM_S_STM07_BS(E2882,140,LEFT(RIGHT($L$1,11),10),1)/100000000)))</f>
        <v>25.405529927300002</v>
      </c>
      <c r="M2882" s="36">
        <f t="shared" ca="1" si="229"/>
        <v>2.1756903880050009</v>
      </c>
      <c r="N2882" s="37" t="str">
        <f ca="1">IF(E2882="","",IF(ISERROR([1]!EM_S_EST_NETPROFIT(E2882,行业估值!$E$6,deadline)/100000000),"-",[1]!EM_S_EST_NETPROFIT(E2882,行业估值!$E$6,deadline)/100000000))</f>
        <v>-</v>
      </c>
      <c r="O2882" s="36" t="str">
        <f t="shared" ca="1" si="230"/>
        <v>-</v>
      </c>
      <c r="T2882" s="64" t="s">
        <v>5636</v>
      </c>
      <c r="U2882" s="64" t="s">
        <v>5637</v>
      </c>
    </row>
    <row r="2883" spans="4:21">
      <c r="D2883" s="45" t="str">
        <f>IF(AND(行业估值!$B$39=$G2883,COUNTIF($G$2:$G$2552,$G2883)&gt;=1),COUNTIF($G$2:G2883,$G2883),"")</f>
        <v/>
      </c>
      <c r="E2883" s="65" t="str">
        <f t="shared" ref="E2883:E2946" si="231">IF(U2883="","",U2883)</f>
        <v>600826.SH</v>
      </c>
      <c r="F2883" s="65" t="str">
        <f t="shared" ref="F2883:F2946" si="232">IF(T2883="","",T2883)</f>
        <v>兰生股份</v>
      </c>
      <c r="G2883" s="34" t="str">
        <f>IF(E2883="","",IF(行业估值!$C$5="申万行业",[1]!EM_S_INFO_INDUSTRY_SW2014(E2883,"1"),IF(行业估值!$C$5="证监会行业",[1]!EM_S_INFO_INDUSTRY_CSRC1(E2883,"1"),[1]!EM_S_INFO_INDUSTRY_EM2016(E2883,"1"))))</f>
        <v>商贸零售</v>
      </c>
      <c r="H2883" s="34" t="str">
        <f>IF(E2883="","",IF($H$1="上证50",[1]!EM_S_INFO_COMPINDEX(E2883,"000016"),"")&amp;IF($H$1="上证180",[1]!EM_S_INFO_COMPINDEX(E2883,"000010"),"")&amp;IF($H$1="沪深300",[1]!EM_S_INFO_COMPINDEX(E2883,"000300"),"")&amp;IF(AND($H$1="上证A股",RIGHT(E2883,2)="SH"),"是","")&amp;IF(AND($H$1="深证A股",RIGHT(E2883,2)="SZ"),"是","")&amp;IF(AND($H$1="创业板",LEFT(E2883,1)-3=0),"是","")&amp;IF(AND($H$1="全部A股",E2883&lt;&gt;0),"是","")&amp;IF(AND($H$1="中小板",LEFT(E2883,3)="002"),"是",""))</f>
        <v>是</v>
      </c>
      <c r="I2883" s="46">
        <f ca="1">IF(E2883="","",IF(OR([1]!EM_S_VAL_MV(E2883,deadline)="",[1]!EM_S_VAL_MV(E2883,deadline)="--",[1]!EM_S_VAL_MV(E2883,deadline)="null"),0,[1]!EM_S_VAL_MV(E2883,deadline)/100000000))</f>
        <v>44.924596358400002</v>
      </c>
      <c r="J2883" s="46">
        <f ca="1">IF(E2883="","",IF(RIGHT(LEFT($J$1,6),3)="TTM",[1]!EM_S_FA_PROFIT_TTM(E2883,LEFT(RIGHT($J$1,11),10),1)/100000000,[1]!EM_S_STM07_IS(E2883,61,LEFT(RIGHT($J$1,5),4)&amp;"-12-31",1)/100000000))</f>
        <v>1.6489123548</v>
      </c>
      <c r="K2883" s="36">
        <f t="shared" ca="1" si="228"/>
        <v>27.244987417083792</v>
      </c>
      <c r="L2883" s="46">
        <f ca="1">IF(E2883="","",IF(ISERROR(IF(行业估值!$E$7="最新年报",[1]!EM_S_STM07_BS(E2883,140,LEFT(RIGHT($L$1,5),4)&amp;"-12-31",1)/100000000,[1]!EM_S_STM07_BS(E2883,140,LEFT(RIGHT($L$1,11),10),1)/100000000)),0,IF(行业估值!$E$7="最新年报",[1]!EM_S_STM07_BS(E2883,140,LEFT(RIGHT($L$1,5),4)&amp;"-12-31",1)/100000000,[1]!EM_S_STM07_BS(E2883,140,LEFT(RIGHT($L$1,11),10),1)/100000000)))</f>
        <v>34.220396749400003</v>
      </c>
      <c r="M2883" s="36">
        <f t="shared" ca="1" si="229"/>
        <v>1.31280173889824</v>
      </c>
      <c r="N2883" s="37" t="str">
        <f ca="1">IF(E2883="","",IF(ISERROR([1]!EM_S_EST_NETPROFIT(E2883,行业估值!$E$6,deadline)/100000000),"-",[1]!EM_S_EST_NETPROFIT(E2883,行业估值!$E$6,deadline)/100000000))</f>
        <v>-</v>
      </c>
      <c r="O2883" s="36" t="str">
        <f t="shared" ca="1" si="230"/>
        <v>-</v>
      </c>
      <c r="T2883" s="64" t="s">
        <v>5638</v>
      </c>
      <c r="U2883" s="64" t="s">
        <v>5639</v>
      </c>
    </row>
    <row r="2884" spans="4:21">
      <c r="D2884" s="45" t="str">
        <f>IF(AND(行业估值!$B$39=$G2884,COUNTIF($G$2:$G$2552,$G2884)&gt;=1),COUNTIF($G$2:G2884,$G2884),"")</f>
        <v/>
      </c>
      <c r="E2884" s="65" t="str">
        <f t="shared" si="231"/>
        <v>600827.SH</v>
      </c>
      <c r="F2884" s="65" t="str">
        <f t="shared" si="232"/>
        <v>百联股份</v>
      </c>
      <c r="G2884" s="34" t="str">
        <f>IF(E2884="","",IF(行业估值!$C$5="申万行业",[1]!EM_S_INFO_INDUSTRY_SW2014(E2884,"1"),IF(行业估值!$C$5="证监会行业",[1]!EM_S_INFO_INDUSTRY_CSRC1(E2884,"1"),[1]!EM_S_INFO_INDUSTRY_EM2016(E2884,"1"))))</f>
        <v>商贸零售</v>
      </c>
      <c r="H2884" s="34" t="str">
        <f>IF(E2884="","",IF($H$1="上证50",[1]!EM_S_INFO_COMPINDEX(E2884,"000016"),"")&amp;IF($H$1="上证180",[1]!EM_S_INFO_COMPINDEX(E2884,"000010"),"")&amp;IF($H$1="沪深300",[1]!EM_S_INFO_COMPINDEX(E2884,"000300"),"")&amp;IF(AND($H$1="上证A股",RIGHT(E2884,2)="SH"),"是","")&amp;IF(AND($H$1="深证A股",RIGHT(E2884,2)="SZ"),"是","")&amp;IF(AND($H$1="创业板",LEFT(E2884,1)-3=0),"是","")&amp;IF(AND($H$1="全部A股",E2884&lt;&gt;0),"是","")&amp;IF(AND($H$1="中小板",LEFT(E2884,3)="002"),"是",""))</f>
        <v>是</v>
      </c>
      <c r="I2884" s="46">
        <f ca="1">IF(E2884="","",IF(OR([1]!EM_S_VAL_MV(E2884,deadline)="",[1]!EM_S_VAL_MV(E2884,deadline)="--",[1]!EM_S_VAL_MV(E2884,deadline)="null"),0,[1]!EM_S_VAL_MV(E2884,deadline)/100000000))</f>
        <v>154.8657925556</v>
      </c>
      <c r="J2884" s="46">
        <f ca="1">IF(E2884="","",IF(RIGHT(LEFT($J$1,6),3)="TTM",[1]!EM_S_FA_PROFIT_TTM(E2884,LEFT(RIGHT($J$1,11),10),1)/100000000,[1]!EM_S_STM07_IS(E2884,61,LEFT(RIGHT($J$1,5),4)&amp;"-12-31",1)/100000000))</f>
        <v>9.8349680291999988</v>
      </c>
      <c r="K2884" s="36">
        <f t="shared" ca="1" si="228"/>
        <v>15.746445956489517</v>
      </c>
      <c r="L2884" s="46">
        <f ca="1">IF(E2884="","",IF(ISERROR(IF(行业估值!$E$7="最新年报",[1]!EM_S_STM07_BS(E2884,140,LEFT(RIGHT($L$1,5),4)&amp;"-12-31",1)/100000000,[1]!EM_S_STM07_BS(E2884,140,LEFT(RIGHT($L$1,11),10),1)/100000000)),0,IF(行业估值!$E$7="最新年报",[1]!EM_S_STM07_BS(E2884,140,LEFT(RIGHT($L$1,5),4)&amp;"-12-31",1)/100000000,[1]!EM_S_STM07_BS(E2884,140,LEFT(RIGHT($L$1,11),10),1)/100000000)))</f>
        <v>177.97533692979999</v>
      </c>
      <c r="M2884" s="36">
        <f t="shared" ca="1" si="229"/>
        <v>0.87015310788081135</v>
      </c>
      <c r="N2884" s="37">
        <f ca="1">IF(E2884="","",IF(ISERROR([1]!EM_S_EST_NETPROFIT(E2884,行业估值!$E$6,deadline)/100000000),"-",[1]!EM_S_EST_NETPROFIT(E2884,行业估值!$E$6,deadline)/100000000))</f>
        <v>9.2366666666666664</v>
      </c>
      <c r="O2884" s="36">
        <f t="shared" ca="1" si="230"/>
        <v>16.766415650191266</v>
      </c>
      <c r="T2884" s="64" t="s">
        <v>5640</v>
      </c>
      <c r="U2884" s="64" t="s">
        <v>5641</v>
      </c>
    </row>
    <row r="2885" spans="4:21">
      <c r="D2885" s="45" t="str">
        <f>IF(AND(行业估值!$B$39=$G2885,COUNTIF($G$2:$G$2552,$G2885)&gt;=1),COUNTIF($G$2:G2885,$G2885),"")</f>
        <v/>
      </c>
      <c r="E2885" s="65" t="str">
        <f t="shared" si="231"/>
        <v>600828.SH</v>
      </c>
      <c r="F2885" s="65" t="str">
        <f t="shared" si="232"/>
        <v>茂业商业</v>
      </c>
      <c r="G2885" s="34" t="str">
        <f>IF(E2885="","",IF(行业估值!$C$5="申万行业",[1]!EM_S_INFO_INDUSTRY_SW2014(E2885,"1"),IF(行业估值!$C$5="证监会行业",[1]!EM_S_INFO_INDUSTRY_CSRC1(E2885,"1"),[1]!EM_S_INFO_INDUSTRY_EM2016(E2885,"1"))))</f>
        <v>商贸零售</v>
      </c>
      <c r="H2885" s="34" t="str">
        <f>IF(E2885="","",IF($H$1="上证50",[1]!EM_S_INFO_COMPINDEX(E2885,"000016"),"")&amp;IF($H$1="上证180",[1]!EM_S_INFO_COMPINDEX(E2885,"000010"),"")&amp;IF($H$1="沪深300",[1]!EM_S_INFO_COMPINDEX(E2885,"000300"),"")&amp;IF(AND($H$1="上证A股",RIGHT(E2885,2)="SH"),"是","")&amp;IF(AND($H$1="深证A股",RIGHT(E2885,2)="SZ"),"是","")&amp;IF(AND($H$1="创业板",LEFT(E2885,1)-3=0),"是","")&amp;IF(AND($H$1="全部A股",E2885&lt;&gt;0),"是","")&amp;IF(AND($H$1="中小板",LEFT(E2885,3)="002"),"是",""))</f>
        <v>是</v>
      </c>
      <c r="I2885" s="46">
        <f ca="1">IF(E2885="","",IF(OR([1]!EM_S_VAL_MV(E2885,deadline)="",[1]!EM_S_VAL_MV(E2885,deadline)="--",[1]!EM_S_VAL_MV(E2885,deadline)="null"),0,[1]!EM_S_VAL_MV(E2885,deadline)/100000000))</f>
        <v>77.073223296999998</v>
      </c>
      <c r="J2885" s="46">
        <f ca="1">IF(E2885="","",IF(RIGHT(LEFT($J$1,6),3)="TTM",[1]!EM_S_FA_PROFIT_TTM(E2885,LEFT(RIGHT($J$1,11),10),1)/100000000,[1]!EM_S_STM07_IS(E2885,61,LEFT(RIGHT($J$1,5),4)&amp;"-12-31",1)/100000000))</f>
        <v>14.195875197100001</v>
      </c>
      <c r="K2885" s="36">
        <f t="shared" ca="1" si="228"/>
        <v>5.4292688704916809</v>
      </c>
      <c r="L2885" s="46">
        <f ca="1">IF(E2885="","",IF(ISERROR(IF(行业估值!$E$7="最新年报",[1]!EM_S_STM07_BS(E2885,140,LEFT(RIGHT($L$1,5),4)&amp;"-12-31",1)/100000000,[1]!EM_S_STM07_BS(E2885,140,LEFT(RIGHT($L$1,11),10),1)/100000000)),0,IF(行业估值!$E$7="最新年报",[1]!EM_S_STM07_BS(E2885,140,LEFT(RIGHT($L$1,5),4)&amp;"-12-31",1)/100000000,[1]!EM_S_STM07_BS(E2885,140,LEFT(RIGHT($L$1,11),10),1)/100000000)))</f>
        <v>64.28647433350001</v>
      </c>
      <c r="M2885" s="36">
        <f t="shared" ca="1" si="229"/>
        <v>1.1989026322576963</v>
      </c>
      <c r="N2885" s="37">
        <f ca="1">IF(E2885="","",IF(ISERROR([1]!EM_S_EST_NETPROFIT(E2885,行业估值!$E$6,deadline)/100000000),"-",[1]!EM_S_EST_NETPROFIT(E2885,行业估值!$E$6,deadline)/100000000))</f>
        <v>13.11</v>
      </c>
      <c r="O2885" s="36">
        <f t="shared" ca="1" si="230"/>
        <v>5.8789644009916096</v>
      </c>
      <c r="T2885" s="64" t="s">
        <v>5642</v>
      </c>
      <c r="U2885" s="64" t="s">
        <v>5643</v>
      </c>
    </row>
    <row r="2886" spans="4:21">
      <c r="D2886" s="45" t="str">
        <f>IF(AND(行业估值!$B$39=$G2886,COUNTIF($G$2:$G$2552,$G2886)&gt;=1),COUNTIF($G$2:G2886,$G2886),"")</f>
        <v/>
      </c>
      <c r="E2886" s="65" t="str">
        <f t="shared" si="231"/>
        <v>600829.SH</v>
      </c>
      <c r="F2886" s="65" t="str">
        <f t="shared" si="232"/>
        <v>人民同泰</v>
      </c>
      <c r="G2886" s="34" t="str">
        <f>IF(E2886="","",IF(行业估值!$C$5="申万行业",[1]!EM_S_INFO_INDUSTRY_SW2014(E2886,"1"),IF(行业估值!$C$5="证监会行业",[1]!EM_S_INFO_INDUSTRY_CSRC1(E2886,"1"),[1]!EM_S_INFO_INDUSTRY_EM2016(E2886,"1"))))</f>
        <v>医药生物</v>
      </c>
      <c r="H2886" s="34" t="str">
        <f>IF(E2886="","",IF($H$1="上证50",[1]!EM_S_INFO_COMPINDEX(E2886,"000016"),"")&amp;IF($H$1="上证180",[1]!EM_S_INFO_COMPINDEX(E2886,"000010"),"")&amp;IF($H$1="沪深300",[1]!EM_S_INFO_COMPINDEX(E2886,"000300"),"")&amp;IF(AND($H$1="上证A股",RIGHT(E2886,2)="SH"),"是","")&amp;IF(AND($H$1="深证A股",RIGHT(E2886,2)="SZ"),"是","")&amp;IF(AND($H$1="创业板",LEFT(E2886,1)-3=0),"是","")&amp;IF(AND($H$1="全部A股",E2886&lt;&gt;0),"是","")&amp;IF(AND($H$1="中小板",LEFT(E2886,3)="002"),"是",""))</f>
        <v>是</v>
      </c>
      <c r="I2886" s="46">
        <f ca="1">IF(E2886="","",IF(OR([1]!EM_S_VAL_MV(E2886,deadline)="",[1]!EM_S_VAL_MV(E2886,deadline)="--",[1]!EM_S_VAL_MV(E2886,deadline)="null"),0,[1]!EM_S_VAL_MV(E2886,deadline)/100000000))</f>
        <v>37.5187922259</v>
      </c>
      <c r="J2886" s="46">
        <f ca="1">IF(E2886="","",IF(RIGHT(LEFT($J$1,6),3)="TTM",[1]!EM_S_FA_PROFIT_TTM(E2886,LEFT(RIGHT($J$1,11),10),1)/100000000,[1]!EM_S_STM07_IS(E2886,61,LEFT(RIGHT($J$1,5),4)&amp;"-12-31",1)/100000000))</f>
        <v>2.6517861189</v>
      </c>
      <c r="K2886" s="36">
        <f t="shared" ca="1" si="228"/>
        <v>14.148498613252922</v>
      </c>
      <c r="L2886" s="46">
        <f ca="1">IF(E2886="","",IF(ISERROR(IF(行业估值!$E$7="最新年报",[1]!EM_S_STM07_BS(E2886,140,LEFT(RIGHT($L$1,5),4)&amp;"-12-31",1)/100000000,[1]!EM_S_STM07_BS(E2886,140,LEFT(RIGHT($L$1,11),10),1)/100000000)),0,IF(行业估值!$E$7="最新年报",[1]!EM_S_STM07_BS(E2886,140,LEFT(RIGHT($L$1,5),4)&amp;"-12-31",1)/100000000,[1]!EM_S_STM07_BS(E2886,140,LEFT(RIGHT($L$1,11),10),1)/100000000)))</f>
        <v>17.893426828900001</v>
      </c>
      <c r="M2886" s="36">
        <f t="shared" ca="1" si="229"/>
        <v>2.0967918881420027</v>
      </c>
      <c r="N2886" s="37" t="str">
        <f ca="1">IF(E2886="","",IF(ISERROR([1]!EM_S_EST_NETPROFIT(E2886,行业估值!$E$6,deadline)/100000000),"-",[1]!EM_S_EST_NETPROFIT(E2886,行业估值!$E$6,deadline)/100000000))</f>
        <v>-</v>
      </c>
      <c r="O2886" s="36" t="str">
        <f t="shared" ca="1" si="230"/>
        <v>-</v>
      </c>
      <c r="T2886" s="64" t="s">
        <v>5644</v>
      </c>
      <c r="U2886" s="64" t="s">
        <v>5645</v>
      </c>
    </row>
    <row r="2887" spans="4:21">
      <c r="D2887" s="45" t="str">
        <f>IF(AND(行业估值!$B$39=$G2887,COUNTIF($G$2:$G$2552,$G2887)&gt;=1),COUNTIF($G$2:G2887,$G2887),"")</f>
        <v/>
      </c>
      <c r="E2887" s="65" t="str">
        <f t="shared" si="231"/>
        <v>600830.SH</v>
      </c>
      <c r="F2887" s="65" t="str">
        <f t="shared" si="232"/>
        <v>香溢融通</v>
      </c>
      <c r="G2887" s="34" t="str">
        <f>IF(E2887="","",IF(行业估值!$C$5="申万行业",[1]!EM_S_INFO_INDUSTRY_SW2014(E2887,"1"),IF(行业估值!$C$5="证监会行业",[1]!EM_S_INFO_INDUSTRY_CSRC1(E2887,"1"),[1]!EM_S_INFO_INDUSTRY_EM2016(E2887,"1"))))</f>
        <v>商贸零售</v>
      </c>
      <c r="H2887" s="34" t="str">
        <f>IF(E2887="","",IF($H$1="上证50",[1]!EM_S_INFO_COMPINDEX(E2887,"000016"),"")&amp;IF($H$1="上证180",[1]!EM_S_INFO_COMPINDEX(E2887,"000010"),"")&amp;IF($H$1="沪深300",[1]!EM_S_INFO_COMPINDEX(E2887,"000300"),"")&amp;IF(AND($H$1="上证A股",RIGHT(E2887,2)="SH"),"是","")&amp;IF(AND($H$1="深证A股",RIGHT(E2887,2)="SZ"),"是","")&amp;IF(AND($H$1="创业板",LEFT(E2887,1)-3=0),"是","")&amp;IF(AND($H$1="全部A股",E2887&lt;&gt;0),"是","")&amp;IF(AND($H$1="中小板",LEFT(E2887,3)="002"),"是",""))</f>
        <v>是</v>
      </c>
      <c r="I2887" s="46">
        <f ca="1">IF(E2887="","",IF(OR([1]!EM_S_VAL_MV(E2887,deadline)="",[1]!EM_S_VAL_MV(E2887,deadline)="--",[1]!EM_S_VAL_MV(E2887,deadline)="null"),0,[1]!EM_S_VAL_MV(E2887,deadline)/100000000))</f>
        <v>22.852434174099997</v>
      </c>
      <c r="J2887" s="46">
        <f ca="1">IF(E2887="","",IF(RIGHT(LEFT($J$1,6),3)="TTM",[1]!EM_S_FA_PROFIT_TTM(E2887,LEFT(RIGHT($J$1,11),10),1)/100000000,[1]!EM_S_STM07_IS(E2887,61,LEFT(RIGHT($J$1,5),4)&amp;"-12-31",1)/100000000))</f>
        <v>0.39262256700000003</v>
      </c>
      <c r="K2887" s="36">
        <f t="shared" ca="1" si="228"/>
        <v>58.204586528771777</v>
      </c>
      <c r="L2887" s="46">
        <f ca="1">IF(E2887="","",IF(ISERROR(IF(行业估值!$E$7="最新年报",[1]!EM_S_STM07_BS(E2887,140,LEFT(RIGHT($L$1,5),4)&amp;"-12-31",1)/100000000,[1]!EM_S_STM07_BS(E2887,140,LEFT(RIGHT($L$1,11),10),1)/100000000)),0,IF(行业估值!$E$7="最新年报",[1]!EM_S_STM07_BS(E2887,140,LEFT(RIGHT($L$1,5),4)&amp;"-12-31",1)/100000000,[1]!EM_S_STM07_BS(E2887,140,LEFT(RIGHT($L$1,11),10),1)/100000000)))</f>
        <v>20.806346724400001</v>
      </c>
      <c r="M2887" s="36">
        <f t="shared" ca="1" si="229"/>
        <v>1.0983395824746356</v>
      </c>
      <c r="N2887" s="37" t="str">
        <f ca="1">IF(E2887="","",IF(ISERROR([1]!EM_S_EST_NETPROFIT(E2887,行业估值!$E$6,deadline)/100000000),"-",[1]!EM_S_EST_NETPROFIT(E2887,行业估值!$E$6,deadline)/100000000))</f>
        <v>-</v>
      </c>
      <c r="O2887" s="36" t="str">
        <f t="shared" ca="1" si="230"/>
        <v>-</v>
      </c>
      <c r="T2887" s="64" t="s">
        <v>5646</v>
      </c>
      <c r="U2887" s="64" t="s">
        <v>5647</v>
      </c>
    </row>
    <row r="2888" spans="4:21">
      <c r="D2888" s="45" t="str">
        <f>IF(AND(行业估值!$B$39=$G2888,COUNTIF($G$2:$G$2552,$G2888)&gt;=1),COUNTIF($G$2:G2888,$G2888),"")</f>
        <v/>
      </c>
      <c r="E2888" s="65" t="str">
        <f t="shared" si="231"/>
        <v>600831.SH</v>
      </c>
      <c r="F2888" s="65" t="str">
        <f t="shared" si="232"/>
        <v>广电网络</v>
      </c>
      <c r="G2888" s="34" t="str">
        <f>IF(E2888="","",IF(行业估值!$C$5="申万行业",[1]!EM_S_INFO_INDUSTRY_SW2014(E2888,"1"),IF(行业估值!$C$5="证监会行业",[1]!EM_S_INFO_INDUSTRY_CSRC1(E2888,"1"),[1]!EM_S_INFO_INDUSTRY_EM2016(E2888,"1"))))</f>
        <v>文化传媒</v>
      </c>
      <c r="H2888" s="34" t="str">
        <f>IF(E2888="","",IF($H$1="上证50",[1]!EM_S_INFO_COMPINDEX(E2888,"000016"),"")&amp;IF($H$1="上证180",[1]!EM_S_INFO_COMPINDEX(E2888,"000010"),"")&amp;IF($H$1="沪深300",[1]!EM_S_INFO_COMPINDEX(E2888,"000300"),"")&amp;IF(AND($H$1="上证A股",RIGHT(E2888,2)="SH"),"是","")&amp;IF(AND($H$1="深证A股",RIGHT(E2888,2)="SZ"),"是","")&amp;IF(AND($H$1="创业板",LEFT(E2888,1)-3=0),"是","")&amp;IF(AND($H$1="全部A股",E2888&lt;&gt;0),"是","")&amp;IF(AND($H$1="中小板",LEFT(E2888,3)="002"),"是",""))</f>
        <v>是</v>
      </c>
      <c r="I2888" s="46">
        <f ca="1">IF(E2888="","",IF(OR([1]!EM_S_VAL_MV(E2888,deadline)="",[1]!EM_S_VAL_MV(E2888,deadline)="--",[1]!EM_S_VAL_MV(E2888,deadline)="null"),0,[1]!EM_S_VAL_MV(E2888,deadline)/100000000))</f>
        <v>60.464129281800005</v>
      </c>
      <c r="J2888" s="46">
        <f ca="1">IF(E2888="","",IF(RIGHT(LEFT($J$1,6),3)="TTM",[1]!EM_S_FA_PROFIT_TTM(E2888,LEFT(RIGHT($J$1,11),10),1)/100000000,[1]!EM_S_STM07_IS(E2888,61,LEFT(RIGHT($J$1,5),4)&amp;"-12-31",1)/100000000))</f>
        <v>0.62293403790000001</v>
      </c>
      <c r="K2888" s="36">
        <f t="shared" ca="1" si="228"/>
        <v>97.063453918224241</v>
      </c>
      <c r="L2888" s="46">
        <f ca="1">IF(E2888="","",IF(ISERROR(IF(行业估值!$E$7="最新年报",[1]!EM_S_STM07_BS(E2888,140,LEFT(RIGHT($L$1,5),4)&amp;"-12-31",1)/100000000,[1]!EM_S_STM07_BS(E2888,140,LEFT(RIGHT($L$1,11),10),1)/100000000)),0,IF(行业估值!$E$7="最新年报",[1]!EM_S_STM07_BS(E2888,140,LEFT(RIGHT($L$1,5),4)&amp;"-12-31",1)/100000000,[1]!EM_S_STM07_BS(E2888,140,LEFT(RIGHT($L$1,11),10),1)/100000000)))</f>
        <v>38.458209184799998</v>
      </c>
      <c r="M2888" s="36">
        <f t="shared" ca="1" si="229"/>
        <v>1.5722034531368014</v>
      </c>
      <c r="N2888" s="37" t="str">
        <f ca="1">IF(E2888="","",IF(ISERROR([1]!EM_S_EST_NETPROFIT(E2888,行业估值!$E$6,deadline)/100000000),"-",[1]!EM_S_EST_NETPROFIT(E2888,行业估值!$E$6,deadline)/100000000))</f>
        <v>-</v>
      </c>
      <c r="O2888" s="36" t="str">
        <f t="shared" ca="1" si="230"/>
        <v>-</v>
      </c>
      <c r="T2888" s="64" t="s">
        <v>5648</v>
      </c>
      <c r="U2888" s="64" t="s">
        <v>5649</v>
      </c>
    </row>
    <row r="2889" spans="4:21">
      <c r="D2889" s="45" t="str">
        <f>IF(AND(行业估值!$B$39=$G2889,COUNTIF($G$2:$G$2552,$G2889)&gt;=1),COUNTIF($G$2:G2889,$G2889),"")</f>
        <v/>
      </c>
      <c r="E2889" s="65" t="str">
        <f t="shared" si="231"/>
        <v>600833.SH</v>
      </c>
      <c r="F2889" s="65" t="str">
        <f t="shared" si="232"/>
        <v>第一医药</v>
      </c>
      <c r="G2889" s="34" t="str">
        <f>IF(E2889="","",IF(行业估值!$C$5="申万行业",[1]!EM_S_INFO_INDUSTRY_SW2014(E2889,"1"),IF(行业估值!$C$5="证监会行业",[1]!EM_S_INFO_INDUSTRY_CSRC1(E2889,"1"),[1]!EM_S_INFO_INDUSTRY_EM2016(E2889,"1"))))</f>
        <v>医药生物</v>
      </c>
      <c r="H2889" s="34" t="str">
        <f>IF(E2889="","",IF($H$1="上证50",[1]!EM_S_INFO_COMPINDEX(E2889,"000016"),"")&amp;IF($H$1="上证180",[1]!EM_S_INFO_COMPINDEX(E2889,"000010"),"")&amp;IF($H$1="沪深300",[1]!EM_S_INFO_COMPINDEX(E2889,"000300"),"")&amp;IF(AND($H$1="上证A股",RIGHT(E2889,2)="SH"),"是","")&amp;IF(AND($H$1="深证A股",RIGHT(E2889,2)="SZ"),"是","")&amp;IF(AND($H$1="创业板",LEFT(E2889,1)-3=0),"是","")&amp;IF(AND($H$1="全部A股",E2889&lt;&gt;0),"是","")&amp;IF(AND($H$1="中小板",LEFT(E2889,3)="002"),"是",""))</f>
        <v>是</v>
      </c>
      <c r="I2889" s="46">
        <f ca="1">IF(E2889="","",IF(OR([1]!EM_S_VAL_MV(E2889,deadline)="",[1]!EM_S_VAL_MV(E2889,deadline)="--",[1]!EM_S_VAL_MV(E2889,deadline)="null"),0,[1]!EM_S_VAL_MV(E2889,deadline)/100000000))</f>
        <v>19.475438093099999</v>
      </c>
      <c r="J2889" s="46">
        <f ca="1">IF(E2889="","",IF(RIGHT(LEFT($J$1,6),3)="TTM",[1]!EM_S_FA_PROFIT_TTM(E2889,LEFT(RIGHT($J$1,11),10),1)/100000000,[1]!EM_S_STM07_IS(E2889,61,LEFT(RIGHT($J$1,5),4)&amp;"-12-31",1)/100000000))</f>
        <v>0.56162834189999999</v>
      </c>
      <c r="K2889" s="36">
        <f t="shared" ca="1" si="228"/>
        <v>34.676736624818822</v>
      </c>
      <c r="L2889" s="46">
        <f ca="1">IF(E2889="","",IF(ISERROR(IF(行业估值!$E$7="最新年报",[1]!EM_S_STM07_BS(E2889,140,LEFT(RIGHT($L$1,5),4)&amp;"-12-31",1)/100000000,[1]!EM_S_STM07_BS(E2889,140,LEFT(RIGHT($L$1,11),10),1)/100000000)),0,IF(行业估值!$E$7="最新年报",[1]!EM_S_STM07_BS(E2889,140,LEFT(RIGHT($L$1,5),4)&amp;"-12-31",1)/100000000,[1]!EM_S_STM07_BS(E2889,140,LEFT(RIGHT($L$1,11),10),1)/100000000)))</f>
        <v>7.0520346454</v>
      </c>
      <c r="M2889" s="36">
        <f t="shared" ca="1" si="229"/>
        <v>2.7616764625232961</v>
      </c>
      <c r="N2889" s="37" t="str">
        <f ca="1">IF(E2889="","",IF(ISERROR([1]!EM_S_EST_NETPROFIT(E2889,行业估值!$E$6,deadline)/100000000),"-",[1]!EM_S_EST_NETPROFIT(E2889,行业估值!$E$6,deadline)/100000000))</f>
        <v>-</v>
      </c>
      <c r="O2889" s="36" t="str">
        <f t="shared" ca="1" si="230"/>
        <v>-</v>
      </c>
      <c r="T2889" s="64" t="s">
        <v>5650</v>
      </c>
      <c r="U2889" s="64" t="s">
        <v>5651</v>
      </c>
    </row>
    <row r="2890" spans="4:21">
      <c r="D2890" s="45" t="str">
        <f>IF(AND(行业估值!$B$39=$G2890,COUNTIF($G$2:$G$2552,$G2890)&gt;=1),COUNTIF($G$2:G2890,$G2890),"")</f>
        <v/>
      </c>
      <c r="E2890" s="65" t="str">
        <f t="shared" si="231"/>
        <v>600834.SH</v>
      </c>
      <c r="F2890" s="65" t="str">
        <f t="shared" si="232"/>
        <v>申通地铁</v>
      </c>
      <c r="G2890" s="34" t="str">
        <f>IF(E2890="","",IF(行业估值!$C$5="申万行业",[1]!EM_S_INFO_INDUSTRY_SW2014(E2890,"1"),IF(行业估值!$C$5="证监会行业",[1]!EM_S_INFO_INDUSTRY_CSRC1(E2890,"1"),[1]!EM_S_INFO_INDUSTRY_EM2016(E2890,"1"))))</f>
        <v>交通运输</v>
      </c>
      <c r="H2890" s="34" t="str">
        <f>IF(E2890="","",IF($H$1="上证50",[1]!EM_S_INFO_COMPINDEX(E2890,"000016"),"")&amp;IF($H$1="上证180",[1]!EM_S_INFO_COMPINDEX(E2890,"000010"),"")&amp;IF($H$1="沪深300",[1]!EM_S_INFO_COMPINDEX(E2890,"000300"),"")&amp;IF(AND($H$1="上证A股",RIGHT(E2890,2)="SH"),"是","")&amp;IF(AND($H$1="深证A股",RIGHT(E2890,2)="SZ"),"是","")&amp;IF(AND($H$1="创业板",LEFT(E2890,1)-3=0),"是","")&amp;IF(AND($H$1="全部A股",E2890&lt;&gt;0),"是","")&amp;IF(AND($H$1="中小板",LEFT(E2890,3)="002"),"是",""))</f>
        <v>是</v>
      </c>
      <c r="I2890" s="46">
        <f ca="1">IF(E2890="","",IF(OR([1]!EM_S_VAL_MV(E2890,deadline)="",[1]!EM_S_VAL_MV(E2890,deadline)="--",[1]!EM_S_VAL_MV(E2890,deadline)="null"),0,[1]!EM_S_VAL_MV(E2890,deadline)/100000000))</f>
        <v>31.793634873000002</v>
      </c>
      <c r="J2890" s="46">
        <f ca="1">IF(E2890="","",IF(RIGHT(LEFT($J$1,6),3)="TTM",[1]!EM_S_FA_PROFIT_TTM(E2890,LEFT(RIGHT($J$1,11),10),1)/100000000,[1]!EM_S_STM07_IS(E2890,61,LEFT(RIGHT($J$1,5),4)&amp;"-12-31",1)/100000000))</f>
        <v>0.56943634610000005</v>
      </c>
      <c r="K2890" s="36">
        <f t="shared" ca="1" si="228"/>
        <v>55.83351869045719</v>
      </c>
      <c r="L2890" s="46">
        <f ca="1">IF(E2890="","",IF(ISERROR(IF(行业估值!$E$7="最新年报",[1]!EM_S_STM07_BS(E2890,140,LEFT(RIGHT($L$1,5),4)&amp;"-12-31",1)/100000000,[1]!EM_S_STM07_BS(E2890,140,LEFT(RIGHT($L$1,11),10),1)/100000000)),0,IF(行业估值!$E$7="最新年报",[1]!EM_S_STM07_BS(E2890,140,LEFT(RIGHT($L$1,5),4)&amp;"-12-31",1)/100000000,[1]!EM_S_STM07_BS(E2890,140,LEFT(RIGHT($L$1,11),10),1)/100000000)))</f>
        <v>15.2506458074</v>
      </c>
      <c r="M2890" s="36">
        <f t="shared" ca="1" si="229"/>
        <v>2.0847402316282846</v>
      </c>
      <c r="N2890" s="37" t="str">
        <f ca="1">IF(E2890="","",IF(ISERROR([1]!EM_S_EST_NETPROFIT(E2890,行业估值!$E$6,deadline)/100000000),"-",[1]!EM_S_EST_NETPROFIT(E2890,行业估值!$E$6,deadline)/100000000))</f>
        <v>-</v>
      </c>
      <c r="O2890" s="36" t="str">
        <f t="shared" ca="1" si="230"/>
        <v>-</v>
      </c>
      <c r="T2890" s="64" t="s">
        <v>5652</v>
      </c>
      <c r="U2890" s="64" t="s">
        <v>5653</v>
      </c>
    </row>
    <row r="2891" spans="4:21">
      <c r="D2891" s="45">
        <f>IF(AND(行业估值!$B$39=$G2891,COUNTIF($G$2:$G$2552,$G2891)&gt;=1),COUNTIF($G$2:G2891,$G2891),"")</f>
        <v>256</v>
      </c>
      <c r="E2891" s="65" t="str">
        <f t="shared" si="231"/>
        <v>600835.SH</v>
      </c>
      <c r="F2891" s="65" t="str">
        <f t="shared" si="232"/>
        <v>上海机电</v>
      </c>
      <c r="G2891" s="34" t="str">
        <f>IF(E2891="","",IF(行业估值!$C$5="申万行业",[1]!EM_S_INFO_INDUSTRY_SW2014(E2891,"1"),IF(行业估值!$C$5="证监会行业",[1]!EM_S_INFO_INDUSTRY_CSRC1(E2891,"1"),[1]!EM_S_INFO_INDUSTRY_EM2016(E2891,"1"))))</f>
        <v>机械设备</v>
      </c>
      <c r="H2891" s="34" t="str">
        <f>IF(E2891="","",IF($H$1="上证50",[1]!EM_S_INFO_COMPINDEX(E2891,"000016"),"")&amp;IF($H$1="上证180",[1]!EM_S_INFO_COMPINDEX(E2891,"000010"),"")&amp;IF($H$1="沪深300",[1]!EM_S_INFO_COMPINDEX(E2891,"000300"),"")&amp;IF(AND($H$1="上证A股",RIGHT(E2891,2)="SH"),"是","")&amp;IF(AND($H$1="深证A股",RIGHT(E2891,2)="SZ"),"是","")&amp;IF(AND($H$1="创业板",LEFT(E2891,1)-3=0),"是","")&amp;IF(AND($H$1="全部A股",E2891&lt;&gt;0),"是","")&amp;IF(AND($H$1="中小板",LEFT(E2891,3)="002"),"是",""))</f>
        <v>是</v>
      </c>
      <c r="I2891" s="46">
        <f ca="1">IF(E2891="","",IF(OR([1]!EM_S_VAL_MV(E2891,deadline)="",[1]!EM_S_VAL_MV(E2891,deadline)="--",[1]!EM_S_VAL_MV(E2891,deadline)="null"),0,[1]!EM_S_VAL_MV(E2891,deadline)/100000000))</f>
        <v>155.2518269544</v>
      </c>
      <c r="J2891" s="46">
        <f ca="1">IF(E2891="","",IF(RIGHT(LEFT($J$1,6),3)="TTM",[1]!EM_S_FA_PROFIT_TTM(E2891,LEFT(RIGHT($J$1,11),10),1)/100000000,[1]!EM_S_STM07_IS(E2891,61,LEFT(RIGHT($J$1,5),4)&amp;"-12-31",1)/100000000))</f>
        <v>17.792140323199998</v>
      </c>
      <c r="K2891" s="36">
        <f t="shared" ca="1" si="228"/>
        <v>8.725865698797346</v>
      </c>
      <c r="L2891" s="46">
        <f ca="1">IF(E2891="","",IF(ISERROR(IF(行业估值!$E$7="最新年报",[1]!EM_S_STM07_BS(E2891,140,LEFT(RIGHT($L$1,5),4)&amp;"-12-31",1)/100000000,[1]!EM_S_STM07_BS(E2891,140,LEFT(RIGHT($L$1,11),10),1)/100000000)),0,IF(行业估值!$E$7="最新年报",[1]!EM_S_STM07_BS(E2891,140,LEFT(RIGHT($L$1,5),4)&amp;"-12-31",1)/100000000,[1]!EM_S_STM07_BS(E2891,140,LEFT(RIGHT($L$1,11),10),1)/100000000)))</f>
        <v>112.1379405939</v>
      </c>
      <c r="M2891" s="36">
        <f t="shared" ca="1" si="229"/>
        <v>1.3844718935639637</v>
      </c>
      <c r="N2891" s="37">
        <f ca="1">IF(E2891="","",IF(ISERROR([1]!EM_S_EST_NETPROFIT(E2891,行业估值!$E$6,deadline)/100000000),"-",[1]!EM_S_EST_NETPROFIT(E2891,行业估值!$E$6,deadline)/100000000))</f>
        <v>12.695909090909092</v>
      </c>
      <c r="O2891" s="36">
        <f t="shared" ca="1" si="230"/>
        <v>12.228492331090186</v>
      </c>
      <c r="T2891" s="64" t="s">
        <v>5654</v>
      </c>
      <c r="U2891" s="64" t="s">
        <v>5655</v>
      </c>
    </row>
    <row r="2892" spans="4:21">
      <c r="D2892" s="45" t="str">
        <f>IF(AND(行业估值!$B$39=$G2892,COUNTIF($G$2:$G$2552,$G2892)&gt;=1),COUNTIF($G$2:G2892,$G2892),"")</f>
        <v/>
      </c>
      <c r="E2892" s="65" t="str">
        <f t="shared" si="231"/>
        <v>600836.SH</v>
      </c>
      <c r="F2892" s="65" t="str">
        <f t="shared" si="232"/>
        <v>界龙实业</v>
      </c>
      <c r="G2892" s="34" t="str">
        <f>IF(E2892="","",IF(行业估值!$C$5="申万行业",[1]!EM_S_INFO_INDUSTRY_SW2014(E2892,"1"),IF(行业估值!$C$5="证监会行业",[1]!EM_S_INFO_INDUSTRY_CSRC1(E2892,"1"),[1]!EM_S_INFO_INDUSTRY_EM2016(E2892,"1"))))</f>
        <v>轻工制造</v>
      </c>
      <c r="H2892" s="34" t="str">
        <f>IF(E2892="","",IF($H$1="上证50",[1]!EM_S_INFO_COMPINDEX(E2892,"000016"),"")&amp;IF($H$1="上证180",[1]!EM_S_INFO_COMPINDEX(E2892,"000010"),"")&amp;IF($H$1="沪深300",[1]!EM_S_INFO_COMPINDEX(E2892,"000300"),"")&amp;IF(AND($H$1="上证A股",RIGHT(E2892,2)="SH"),"是","")&amp;IF(AND($H$1="深证A股",RIGHT(E2892,2)="SZ"),"是","")&amp;IF(AND($H$1="创业板",LEFT(E2892,1)-3=0),"是","")&amp;IF(AND($H$1="全部A股",E2892&lt;&gt;0),"是","")&amp;IF(AND($H$1="中小板",LEFT(E2892,3)="002"),"是",""))</f>
        <v>是</v>
      </c>
      <c r="I2892" s="46">
        <f ca="1">IF(E2892="","",IF(OR([1]!EM_S_VAL_MV(E2892,deadline)="",[1]!EM_S_VAL_MV(E2892,deadline)="--",[1]!EM_S_VAL_MV(E2892,deadline)="null"),0,[1]!EM_S_VAL_MV(E2892,deadline)/100000000))</f>
        <v>30.088989468800001</v>
      </c>
      <c r="J2892" s="46">
        <f ca="1">IF(E2892="","",IF(RIGHT(LEFT($J$1,6),3)="TTM",[1]!EM_S_FA_PROFIT_TTM(E2892,LEFT(RIGHT($J$1,11),10),1)/100000000,[1]!EM_S_STM07_IS(E2892,61,LEFT(RIGHT($J$1,5),4)&amp;"-12-31",1)/100000000))</f>
        <v>-0.81200114609999996</v>
      </c>
      <c r="K2892" s="36">
        <f t="shared" ca="1" si="228"/>
        <v>-37.055353447856426</v>
      </c>
      <c r="L2892" s="46">
        <f ca="1">IF(E2892="","",IF(ISERROR(IF(行业估值!$E$7="最新年报",[1]!EM_S_STM07_BS(E2892,140,LEFT(RIGHT($L$1,5),4)&amp;"-12-31",1)/100000000,[1]!EM_S_STM07_BS(E2892,140,LEFT(RIGHT($L$1,11),10),1)/100000000)),0,IF(行业估值!$E$7="最新年报",[1]!EM_S_STM07_BS(E2892,140,LEFT(RIGHT($L$1,5),4)&amp;"-12-31",1)/100000000,[1]!EM_S_STM07_BS(E2892,140,LEFT(RIGHT($L$1,11),10),1)/100000000)))</f>
        <v>8.1787810397000005</v>
      </c>
      <c r="M2892" s="36">
        <f t="shared" ca="1" si="229"/>
        <v>3.6789087912669776</v>
      </c>
      <c r="N2892" s="37" t="str">
        <f ca="1">IF(E2892="","",IF(ISERROR([1]!EM_S_EST_NETPROFIT(E2892,行业估值!$E$6,deadline)/100000000),"-",[1]!EM_S_EST_NETPROFIT(E2892,行业估值!$E$6,deadline)/100000000))</f>
        <v>-</v>
      </c>
      <c r="O2892" s="36" t="str">
        <f t="shared" ca="1" si="230"/>
        <v>-</v>
      </c>
      <c r="T2892" s="64" t="s">
        <v>5656</v>
      </c>
      <c r="U2892" s="64" t="s">
        <v>5657</v>
      </c>
    </row>
    <row r="2893" spans="4:21">
      <c r="D2893" s="45" t="str">
        <f>IF(AND(行业估值!$B$39=$G2893,COUNTIF($G$2:$G$2552,$G2893)&gt;=1),COUNTIF($G$2:G2893,$G2893),"")</f>
        <v/>
      </c>
      <c r="E2893" s="65" t="str">
        <f t="shared" si="231"/>
        <v>600837.SH</v>
      </c>
      <c r="F2893" s="65" t="str">
        <f t="shared" si="232"/>
        <v>海通证券</v>
      </c>
      <c r="G2893" s="34" t="str">
        <f>IF(E2893="","",IF(行业估值!$C$5="申万行业",[1]!EM_S_INFO_INDUSTRY_SW2014(E2893,"1"),IF(行业估值!$C$5="证监会行业",[1]!EM_S_INFO_INDUSTRY_CSRC1(E2893,"1"),[1]!EM_S_INFO_INDUSTRY_EM2016(E2893,"1"))))</f>
        <v>金融</v>
      </c>
      <c r="H2893" s="34" t="str">
        <f>IF(E2893="","",IF($H$1="上证50",[1]!EM_S_INFO_COMPINDEX(E2893,"000016"),"")&amp;IF($H$1="上证180",[1]!EM_S_INFO_COMPINDEX(E2893,"000010"),"")&amp;IF($H$1="沪深300",[1]!EM_S_INFO_COMPINDEX(E2893,"000300"),"")&amp;IF(AND($H$1="上证A股",RIGHT(E2893,2)="SH"),"是","")&amp;IF(AND($H$1="深证A股",RIGHT(E2893,2)="SZ"),"是","")&amp;IF(AND($H$1="创业板",LEFT(E2893,1)-3=0),"是","")&amp;IF(AND($H$1="全部A股",E2893&lt;&gt;0),"是","")&amp;IF(AND($H$1="中小板",LEFT(E2893,3)="002"),"是",""))</f>
        <v>是</v>
      </c>
      <c r="I2893" s="46">
        <f ca="1">IF(E2893="","",IF(OR([1]!EM_S_VAL_MV(E2893,deadline)="",[1]!EM_S_VAL_MV(E2893,deadline)="--",[1]!EM_S_VAL_MV(E2893,deadline)="null"),0,[1]!EM_S_VAL_MV(E2893,deadline)/100000000))</f>
        <v>1576.8830700000001</v>
      </c>
      <c r="J2893" s="46">
        <f ca="1">IF(E2893="","",IF(RIGHT(LEFT($J$1,6),3)="TTM",[1]!EM_S_FA_PROFIT_TTM(E2893,LEFT(RIGHT($J$1,11),10),1)/100000000,[1]!EM_S_STM07_IS(E2893,61,LEFT(RIGHT($J$1,5),4)&amp;"-12-31",1)/100000000))</f>
        <v>97.530859842800012</v>
      </c>
      <c r="K2893" s="36">
        <f t="shared" ca="1" si="228"/>
        <v>16.168042325696874</v>
      </c>
      <c r="L2893" s="46">
        <f ca="1">IF(E2893="","",IF(ISERROR(IF(行业估值!$E$7="最新年报",[1]!EM_S_STM07_BS(E2893,140,LEFT(RIGHT($L$1,5),4)&amp;"-12-31",1)/100000000,[1]!EM_S_STM07_BS(E2893,140,LEFT(RIGHT($L$1,11),10),1)/100000000)),0,IF(行业估值!$E$7="最新年报",[1]!EM_S_STM07_BS(E2893,140,LEFT(RIGHT($L$1,5),4)&amp;"-12-31",1)/100000000,[1]!EM_S_STM07_BS(E2893,140,LEFT(RIGHT($L$1,11),10),1)/100000000)))</f>
        <v>1240.387677467</v>
      </c>
      <c r="M2893" s="36">
        <f t="shared" ca="1" si="229"/>
        <v>1.2712824374554885</v>
      </c>
      <c r="N2893" s="37">
        <f ca="1">IF(E2893="","",IF(ISERROR([1]!EM_S_EST_NETPROFIT(E2893,行业估值!$E$6,deadline)/100000000),"-",[1]!EM_S_EST_NETPROFIT(E2893,行业估值!$E$6,deadline)/100000000))</f>
        <v>89.086727777777782</v>
      </c>
      <c r="O2893" s="36">
        <f t="shared" ca="1" si="230"/>
        <v>17.700538669839272</v>
      </c>
      <c r="T2893" s="64" t="s">
        <v>5658</v>
      </c>
      <c r="U2893" s="64" t="s">
        <v>5659</v>
      </c>
    </row>
    <row r="2894" spans="4:21">
      <c r="D2894" s="45" t="str">
        <f>IF(AND(行业估值!$B$39=$G2894,COUNTIF($G$2:$G$2552,$G2894)&gt;=1),COUNTIF($G$2:G2894,$G2894),"")</f>
        <v/>
      </c>
      <c r="E2894" s="65" t="str">
        <f t="shared" si="231"/>
        <v>600838.SH</v>
      </c>
      <c r="F2894" s="65" t="str">
        <f t="shared" si="232"/>
        <v>上海九百</v>
      </c>
      <c r="G2894" s="34" t="str">
        <f>IF(E2894="","",IF(行业估值!$C$5="申万行业",[1]!EM_S_INFO_INDUSTRY_SW2014(E2894,"1"),IF(行业估值!$C$5="证监会行业",[1]!EM_S_INFO_INDUSTRY_CSRC1(E2894,"1"),[1]!EM_S_INFO_INDUSTRY_EM2016(E2894,"1"))))</f>
        <v>商贸零售</v>
      </c>
      <c r="H2894" s="34" t="str">
        <f>IF(E2894="","",IF($H$1="上证50",[1]!EM_S_INFO_COMPINDEX(E2894,"000016"),"")&amp;IF($H$1="上证180",[1]!EM_S_INFO_COMPINDEX(E2894,"000010"),"")&amp;IF($H$1="沪深300",[1]!EM_S_INFO_COMPINDEX(E2894,"000300"),"")&amp;IF(AND($H$1="上证A股",RIGHT(E2894,2)="SH"),"是","")&amp;IF(AND($H$1="深证A股",RIGHT(E2894,2)="SZ"),"是","")&amp;IF(AND($H$1="创业板",LEFT(E2894,1)-3=0),"是","")&amp;IF(AND($H$1="全部A股",E2894&lt;&gt;0),"是","")&amp;IF(AND($H$1="中小板",LEFT(E2894,3)="002"),"是",""))</f>
        <v>是</v>
      </c>
      <c r="I2894" s="46">
        <f ca="1">IF(E2894="","",IF(OR([1]!EM_S_VAL_MV(E2894,deadline)="",[1]!EM_S_VAL_MV(E2894,deadline)="--",[1]!EM_S_VAL_MV(E2894,deadline)="null"),0,[1]!EM_S_VAL_MV(E2894,deadline)/100000000))</f>
        <v>23.932654265700002</v>
      </c>
      <c r="J2894" s="46">
        <f ca="1">IF(E2894="","",IF(RIGHT(LEFT($J$1,6),3)="TTM",[1]!EM_S_FA_PROFIT_TTM(E2894,LEFT(RIGHT($J$1,11),10),1)/100000000,[1]!EM_S_STM07_IS(E2894,61,LEFT(RIGHT($J$1,5),4)&amp;"-12-31",1)/100000000))</f>
        <v>0.99551493369999999</v>
      </c>
      <c r="K2894" s="36">
        <f t="shared" ca="1" si="228"/>
        <v>24.040477400725909</v>
      </c>
      <c r="L2894" s="46">
        <f ca="1">IF(E2894="","",IF(ISERROR(IF(行业估值!$E$7="最新年报",[1]!EM_S_STM07_BS(E2894,140,LEFT(RIGHT($L$1,5),4)&amp;"-12-31",1)/100000000,[1]!EM_S_STM07_BS(E2894,140,LEFT(RIGHT($L$1,11),10),1)/100000000)),0,IF(行业估值!$E$7="最新年报",[1]!EM_S_STM07_BS(E2894,140,LEFT(RIGHT($L$1,5),4)&amp;"-12-31",1)/100000000,[1]!EM_S_STM07_BS(E2894,140,LEFT(RIGHT($L$1,11),10),1)/100000000)))</f>
        <v>12.952473758499998</v>
      </c>
      <c r="M2894" s="36">
        <f t="shared" ca="1" si="229"/>
        <v>1.8477284503274376</v>
      </c>
      <c r="N2894" s="37" t="str">
        <f ca="1">IF(E2894="","",IF(ISERROR([1]!EM_S_EST_NETPROFIT(E2894,行业估值!$E$6,deadline)/100000000),"-",[1]!EM_S_EST_NETPROFIT(E2894,行业估值!$E$6,deadline)/100000000))</f>
        <v>-</v>
      </c>
      <c r="O2894" s="36" t="str">
        <f t="shared" ca="1" si="230"/>
        <v>-</v>
      </c>
      <c r="T2894" s="64" t="s">
        <v>5660</v>
      </c>
      <c r="U2894" s="64" t="s">
        <v>5661</v>
      </c>
    </row>
    <row r="2895" spans="4:21">
      <c r="D2895" s="45" t="str">
        <f>IF(AND(行业估值!$B$39=$G2895,COUNTIF($G$2:$G$2552,$G2895)&gt;=1),COUNTIF($G$2:G2895,$G2895),"")</f>
        <v/>
      </c>
      <c r="E2895" s="65" t="str">
        <f t="shared" si="231"/>
        <v>600839.SH</v>
      </c>
      <c r="F2895" s="65" t="str">
        <f t="shared" si="232"/>
        <v>四川长虹</v>
      </c>
      <c r="G2895" s="34" t="str">
        <f>IF(E2895="","",IF(行业估值!$C$5="申万行业",[1]!EM_S_INFO_INDUSTRY_SW2014(E2895,"1"),IF(行业估值!$C$5="证监会行业",[1]!EM_S_INFO_INDUSTRY_CSRC1(E2895,"1"),[1]!EM_S_INFO_INDUSTRY_EM2016(E2895,"1"))))</f>
        <v>家电</v>
      </c>
      <c r="H2895" s="34" t="str">
        <f>IF(E2895="","",IF($H$1="上证50",[1]!EM_S_INFO_COMPINDEX(E2895,"000016"),"")&amp;IF($H$1="上证180",[1]!EM_S_INFO_COMPINDEX(E2895,"000010"),"")&amp;IF($H$1="沪深300",[1]!EM_S_INFO_COMPINDEX(E2895,"000300"),"")&amp;IF(AND($H$1="上证A股",RIGHT(E2895,2)="SH"),"是","")&amp;IF(AND($H$1="深证A股",RIGHT(E2895,2)="SZ"),"是","")&amp;IF(AND($H$1="创业板",LEFT(E2895,1)-3=0),"是","")&amp;IF(AND($H$1="全部A股",E2895&lt;&gt;0),"是","")&amp;IF(AND($H$1="中小板",LEFT(E2895,3)="002"),"是",""))</f>
        <v>是</v>
      </c>
      <c r="I2895" s="46">
        <f ca="1">IF(E2895="","",IF(OR([1]!EM_S_VAL_MV(E2895,deadline)="",[1]!EM_S_VAL_MV(E2895,deadline)="--",[1]!EM_S_VAL_MV(E2895,deadline)="null"),0,[1]!EM_S_VAL_MV(E2895,deadline)/100000000))</f>
        <v>120.94559861639999</v>
      </c>
      <c r="J2895" s="46">
        <f ca="1">IF(E2895="","",IF(RIGHT(LEFT($J$1,6),3)="TTM",[1]!EM_S_FA_PROFIT_TTM(E2895,LEFT(RIGHT($J$1,11),10),1)/100000000,[1]!EM_S_STM07_IS(E2895,61,LEFT(RIGHT($J$1,5),4)&amp;"-12-31",1)/100000000))</f>
        <v>5.1835250733999993</v>
      </c>
      <c r="K2895" s="36">
        <f t="shared" ca="1" si="228"/>
        <v>23.332692888291337</v>
      </c>
      <c r="L2895" s="46">
        <f ca="1">IF(E2895="","",IF(ISERROR(IF(行业估值!$E$7="最新年报",[1]!EM_S_STM07_BS(E2895,140,LEFT(RIGHT($L$1,5),4)&amp;"-12-31",1)/100000000,[1]!EM_S_STM07_BS(E2895,140,LEFT(RIGHT($L$1,11),10),1)/100000000)),0,IF(行业估值!$E$7="最新年报",[1]!EM_S_STM07_BS(E2895,140,LEFT(RIGHT($L$1,5),4)&amp;"-12-31",1)/100000000,[1]!EM_S_STM07_BS(E2895,140,LEFT(RIGHT($L$1,11),10),1)/100000000)))</f>
        <v>129.4009744823</v>
      </c>
      <c r="M2895" s="36">
        <f t="shared" ca="1" si="229"/>
        <v>0.93465755648496629</v>
      </c>
      <c r="N2895" s="37">
        <f ca="1">IF(E2895="","",IF(ISERROR([1]!EM_S_EST_NETPROFIT(E2895,行业估值!$E$6,deadline)/100000000),"-",[1]!EM_S_EST_NETPROFIT(E2895,行业估值!$E$6,deadline)/100000000))</f>
        <v>2.0533333333333332</v>
      </c>
      <c r="O2895" s="36">
        <f t="shared" ca="1" si="230"/>
        <v>58.902077248246755</v>
      </c>
      <c r="T2895" s="64" t="s">
        <v>5662</v>
      </c>
      <c r="U2895" s="64" t="s">
        <v>5663</v>
      </c>
    </row>
    <row r="2896" spans="4:21">
      <c r="D2896" s="45">
        <f>IF(AND(行业估值!$B$39=$G2896,COUNTIF($G$2:$G$2552,$G2896)&gt;=1),COUNTIF($G$2:G2896,$G2896),"")</f>
        <v>257</v>
      </c>
      <c r="E2896" s="65" t="str">
        <f t="shared" si="231"/>
        <v>600841.SH</v>
      </c>
      <c r="F2896" s="65" t="str">
        <f t="shared" si="232"/>
        <v>上柴股份</v>
      </c>
      <c r="G2896" s="34" t="str">
        <f>IF(E2896="","",IF(行业估值!$C$5="申万行业",[1]!EM_S_INFO_INDUSTRY_SW2014(E2896,"1"),IF(行业估值!$C$5="证监会行业",[1]!EM_S_INFO_INDUSTRY_CSRC1(E2896,"1"),[1]!EM_S_INFO_INDUSTRY_EM2016(E2896,"1"))))</f>
        <v>机械设备</v>
      </c>
      <c r="H2896" s="34" t="str">
        <f>IF(E2896="","",IF($H$1="上证50",[1]!EM_S_INFO_COMPINDEX(E2896,"000016"),"")&amp;IF($H$1="上证180",[1]!EM_S_INFO_COMPINDEX(E2896,"000010"),"")&amp;IF($H$1="沪深300",[1]!EM_S_INFO_COMPINDEX(E2896,"000300"),"")&amp;IF(AND($H$1="上证A股",RIGHT(E2896,2)="SH"),"是","")&amp;IF(AND($H$1="深证A股",RIGHT(E2896,2)="SZ"),"是","")&amp;IF(AND($H$1="创业板",LEFT(E2896,1)-3=0),"是","")&amp;IF(AND($H$1="全部A股",E2896&lt;&gt;0),"是","")&amp;IF(AND($H$1="中小板",LEFT(E2896,3)="002"),"是",""))</f>
        <v>是</v>
      </c>
      <c r="I2896" s="46">
        <f ca="1">IF(E2896="","",IF(OR([1]!EM_S_VAL_MV(E2896,deadline)="",[1]!EM_S_VAL_MV(E2896,deadline)="--",[1]!EM_S_VAL_MV(E2896,deadline)="null"),0,[1]!EM_S_VAL_MV(E2896,deadline)/100000000))</f>
        <v>59.021577423000004</v>
      </c>
      <c r="J2896" s="46">
        <f ca="1">IF(E2896="","",IF(RIGHT(LEFT($J$1,6),3)="TTM",[1]!EM_S_FA_PROFIT_TTM(E2896,LEFT(RIGHT($J$1,11),10),1)/100000000,[1]!EM_S_STM07_IS(E2896,61,LEFT(RIGHT($J$1,5),4)&amp;"-12-31",1)/100000000))</f>
        <v>1.0820170141000001</v>
      </c>
      <c r="K2896" s="36">
        <f t="shared" ca="1" si="228"/>
        <v>54.547735066895378</v>
      </c>
      <c r="L2896" s="46">
        <f ca="1">IF(E2896="","",IF(ISERROR(IF(行业估值!$E$7="最新年报",[1]!EM_S_STM07_BS(E2896,140,LEFT(RIGHT($L$1,5),4)&amp;"-12-31",1)/100000000,[1]!EM_S_STM07_BS(E2896,140,LEFT(RIGHT($L$1,11),10),1)/100000000)),0,IF(行业估值!$E$7="最新年报",[1]!EM_S_STM07_BS(E2896,140,LEFT(RIGHT($L$1,5),4)&amp;"-12-31",1)/100000000,[1]!EM_S_STM07_BS(E2896,140,LEFT(RIGHT($L$1,11),10),1)/100000000)))</f>
        <v>37.786336055900001</v>
      </c>
      <c r="M2896" s="36">
        <f t="shared" ca="1" si="229"/>
        <v>1.5619820174066417</v>
      </c>
      <c r="N2896" s="37">
        <f ca="1">IF(E2896="","",IF(ISERROR([1]!EM_S_EST_NETPROFIT(E2896,行业估值!$E$6,deadline)/100000000),"-",[1]!EM_S_EST_NETPROFIT(E2896,行业估值!$E$6,deadline)/100000000))</f>
        <v>1.26</v>
      </c>
      <c r="O2896" s="36">
        <f t="shared" ca="1" si="230"/>
        <v>46.842521764285713</v>
      </c>
      <c r="T2896" s="64" t="s">
        <v>5664</v>
      </c>
      <c r="U2896" s="64" t="s">
        <v>5665</v>
      </c>
    </row>
    <row r="2897" spans="4:21">
      <c r="D2897" s="45">
        <f>IF(AND(行业估值!$B$39=$G2897,COUNTIF($G$2:$G$2552,$G2897)&gt;=1),COUNTIF($G$2:G2897,$G2897),"")</f>
        <v>258</v>
      </c>
      <c r="E2897" s="65" t="str">
        <f t="shared" si="231"/>
        <v>600843.SH</v>
      </c>
      <c r="F2897" s="65" t="str">
        <f t="shared" si="232"/>
        <v>上工申贝</v>
      </c>
      <c r="G2897" s="34" t="str">
        <f>IF(E2897="","",IF(行业估值!$C$5="申万行业",[1]!EM_S_INFO_INDUSTRY_SW2014(E2897,"1"),IF(行业估值!$C$5="证监会行业",[1]!EM_S_INFO_INDUSTRY_CSRC1(E2897,"1"),[1]!EM_S_INFO_INDUSTRY_EM2016(E2897,"1"))))</f>
        <v>机械设备</v>
      </c>
      <c r="H2897" s="34" t="str">
        <f>IF(E2897="","",IF($H$1="上证50",[1]!EM_S_INFO_COMPINDEX(E2897,"000016"),"")&amp;IF($H$1="上证180",[1]!EM_S_INFO_COMPINDEX(E2897,"000010"),"")&amp;IF($H$1="沪深300",[1]!EM_S_INFO_COMPINDEX(E2897,"000300"),"")&amp;IF(AND($H$1="上证A股",RIGHT(E2897,2)="SH"),"是","")&amp;IF(AND($H$1="深证A股",RIGHT(E2897,2)="SZ"),"是","")&amp;IF(AND($H$1="创业板",LEFT(E2897,1)-3=0),"是","")&amp;IF(AND($H$1="全部A股",E2897&lt;&gt;0),"是","")&amp;IF(AND($H$1="中小板",LEFT(E2897,3)="002"),"是",""))</f>
        <v>是</v>
      </c>
      <c r="I2897" s="46">
        <f ca="1">IF(E2897="","",IF(OR([1]!EM_S_VAL_MV(E2897,deadline)="",[1]!EM_S_VAL_MV(E2897,deadline)="--",[1]!EM_S_VAL_MV(E2897,deadline)="null"),0,[1]!EM_S_VAL_MV(E2897,deadline)/100000000))</f>
        <v>41.253937919999998</v>
      </c>
      <c r="J2897" s="46">
        <f ca="1">IF(E2897="","",IF(RIGHT(LEFT($J$1,6),3)="TTM",[1]!EM_S_FA_PROFIT_TTM(E2897,LEFT(RIGHT($J$1,11),10),1)/100000000,[1]!EM_S_STM07_IS(E2897,61,LEFT(RIGHT($J$1,5),4)&amp;"-12-31",1)/100000000))</f>
        <v>1.0145642720999999</v>
      </c>
      <c r="K2897" s="36">
        <f t="shared" ca="1" si="228"/>
        <v>40.661729428546082</v>
      </c>
      <c r="L2897" s="46">
        <f ca="1">IF(E2897="","",IF(ISERROR(IF(行业估值!$E$7="最新年报",[1]!EM_S_STM07_BS(E2897,140,LEFT(RIGHT($L$1,5),4)&amp;"-12-31",1)/100000000,[1]!EM_S_STM07_BS(E2897,140,LEFT(RIGHT($L$1,11),10),1)/100000000)),0,IF(行业估值!$E$7="最新年报",[1]!EM_S_STM07_BS(E2897,140,LEFT(RIGHT($L$1,5),4)&amp;"-12-31",1)/100000000,[1]!EM_S_STM07_BS(E2897,140,LEFT(RIGHT($L$1,11),10),1)/100000000)))</f>
        <v>23.345854216300001</v>
      </c>
      <c r="M2897" s="36">
        <f t="shared" ca="1" si="229"/>
        <v>1.7670776805929265</v>
      </c>
      <c r="N2897" s="37" t="str">
        <f ca="1">IF(E2897="","",IF(ISERROR([1]!EM_S_EST_NETPROFIT(E2897,行业估值!$E$6,deadline)/100000000),"-",[1]!EM_S_EST_NETPROFIT(E2897,行业估值!$E$6,deadline)/100000000))</f>
        <v>-</v>
      </c>
      <c r="O2897" s="36" t="str">
        <f t="shared" ca="1" si="230"/>
        <v>-</v>
      </c>
      <c r="T2897" s="64" t="s">
        <v>5666</v>
      </c>
      <c r="U2897" s="64" t="s">
        <v>5667</v>
      </c>
    </row>
    <row r="2898" spans="4:21">
      <c r="D2898" s="45" t="str">
        <f>IF(AND(行业估值!$B$39=$G2898,COUNTIF($G$2:$G$2552,$G2898)&gt;=1),COUNTIF($G$2:G2898,$G2898),"")</f>
        <v/>
      </c>
      <c r="E2898" s="65" t="str">
        <f t="shared" si="231"/>
        <v>600844.SH</v>
      </c>
      <c r="F2898" s="65" t="str">
        <f t="shared" si="232"/>
        <v>丹化科技</v>
      </c>
      <c r="G2898" s="34" t="str">
        <f>IF(E2898="","",IF(行业估值!$C$5="申万行业",[1]!EM_S_INFO_INDUSTRY_SW2014(E2898,"1"),IF(行业估值!$C$5="证监会行业",[1]!EM_S_INFO_INDUSTRY_CSRC1(E2898,"1"),[1]!EM_S_INFO_INDUSTRY_EM2016(E2898,"1"))))</f>
        <v>基础化工</v>
      </c>
      <c r="H2898" s="34" t="str">
        <f>IF(E2898="","",IF($H$1="上证50",[1]!EM_S_INFO_COMPINDEX(E2898,"000016"),"")&amp;IF($H$1="上证180",[1]!EM_S_INFO_COMPINDEX(E2898,"000010"),"")&amp;IF($H$1="沪深300",[1]!EM_S_INFO_COMPINDEX(E2898,"000300"),"")&amp;IF(AND($H$1="上证A股",RIGHT(E2898,2)="SH"),"是","")&amp;IF(AND($H$1="深证A股",RIGHT(E2898,2)="SZ"),"是","")&amp;IF(AND($H$1="创业板",LEFT(E2898,1)-3=0),"是","")&amp;IF(AND($H$1="全部A股",E2898&lt;&gt;0),"是","")&amp;IF(AND($H$1="中小板",LEFT(E2898,3)="002"),"是",""))</f>
        <v>是</v>
      </c>
      <c r="I2898" s="46">
        <f ca="1">IF(E2898="","",IF(OR([1]!EM_S_VAL_MV(E2898,deadline)="",[1]!EM_S_VAL_MV(E2898,deadline)="--",[1]!EM_S_VAL_MV(E2898,deadline)="null"),0,[1]!EM_S_VAL_MV(E2898,deadline)/100000000))</f>
        <v>50.826211999999998</v>
      </c>
      <c r="J2898" s="46">
        <f ca="1">IF(E2898="","",IF(RIGHT(LEFT($J$1,6),3)="TTM",[1]!EM_S_FA_PROFIT_TTM(E2898,LEFT(RIGHT($J$1,11),10),1)/100000000,[1]!EM_S_STM07_IS(E2898,61,LEFT(RIGHT($J$1,5),4)&amp;"-12-31",1)/100000000))</f>
        <v>-2.8794760860999999</v>
      </c>
      <c r="K2898" s="36">
        <f t="shared" ca="1" si="228"/>
        <v>-17.651201288092544</v>
      </c>
      <c r="L2898" s="46">
        <f ca="1">IF(E2898="","",IF(ISERROR(IF(行业估值!$E$7="最新年报",[1]!EM_S_STM07_BS(E2898,140,LEFT(RIGHT($L$1,5),4)&amp;"-12-31",1)/100000000,[1]!EM_S_STM07_BS(E2898,140,LEFT(RIGHT($L$1,11),10),1)/100000000)),0,IF(行业估值!$E$7="最新年报",[1]!EM_S_STM07_BS(E2898,140,LEFT(RIGHT($L$1,5),4)&amp;"-12-31",1)/100000000,[1]!EM_S_STM07_BS(E2898,140,LEFT(RIGHT($L$1,11),10),1)/100000000)))</f>
        <v>18.9964584889</v>
      </c>
      <c r="M2898" s="36">
        <f t="shared" ca="1" si="229"/>
        <v>2.6755625018052043</v>
      </c>
      <c r="N2898" s="37">
        <f ca="1">IF(E2898="","",IF(ISERROR([1]!EM_S_EST_NETPROFIT(E2898,行业估值!$E$6,deadline)/100000000),"-",[1]!EM_S_EST_NETPROFIT(E2898,行业估值!$E$6,deadline)/100000000))</f>
        <v>3.7138</v>
      </c>
      <c r="O2898" s="36">
        <f t="shared" ca="1" si="230"/>
        <v>13.685769831439496</v>
      </c>
      <c r="T2898" s="64" t="s">
        <v>5668</v>
      </c>
      <c r="U2898" s="64" t="s">
        <v>5669</v>
      </c>
    </row>
    <row r="2899" spans="4:21">
      <c r="D2899" s="45" t="str">
        <f>IF(AND(行业估值!$B$39=$G2899,COUNTIF($G$2:$G$2552,$G2899)&gt;=1),COUNTIF($G$2:G2899,$G2899),"")</f>
        <v/>
      </c>
      <c r="E2899" s="65" t="str">
        <f t="shared" si="231"/>
        <v>600845.SH</v>
      </c>
      <c r="F2899" s="65" t="str">
        <f t="shared" si="232"/>
        <v>宝信软件</v>
      </c>
      <c r="G2899" s="34" t="str">
        <f>IF(E2899="","",IF(行业估值!$C$5="申万行业",[1]!EM_S_INFO_INDUSTRY_SW2014(E2899,"1"),IF(行业估值!$C$5="证监会行业",[1]!EM_S_INFO_INDUSTRY_CSRC1(E2899,"1"),[1]!EM_S_INFO_INDUSTRY_EM2016(E2899,"1"))))</f>
        <v>信息技术</v>
      </c>
      <c r="H2899" s="34" t="str">
        <f>IF(E2899="","",IF($H$1="上证50",[1]!EM_S_INFO_COMPINDEX(E2899,"000016"),"")&amp;IF($H$1="上证180",[1]!EM_S_INFO_COMPINDEX(E2899,"000010"),"")&amp;IF($H$1="沪深300",[1]!EM_S_INFO_COMPINDEX(E2899,"000300"),"")&amp;IF(AND($H$1="上证A股",RIGHT(E2899,2)="SH"),"是","")&amp;IF(AND($H$1="深证A股",RIGHT(E2899,2)="SZ"),"是","")&amp;IF(AND($H$1="创业板",LEFT(E2899,1)-3=0),"是","")&amp;IF(AND($H$1="全部A股",E2899&lt;&gt;0),"是","")&amp;IF(AND($H$1="中小板",LEFT(E2899,3)="002"),"是",""))</f>
        <v>是</v>
      </c>
      <c r="I2899" s="46">
        <f ca="1">IF(E2899="","",IF(OR([1]!EM_S_VAL_MV(E2899,deadline)="",[1]!EM_S_VAL_MV(E2899,deadline)="--",[1]!EM_S_VAL_MV(E2899,deadline)="null"),0,[1]!EM_S_VAL_MV(E2899,deadline)/100000000))</f>
        <v>397.12218774640002</v>
      </c>
      <c r="J2899" s="46">
        <f ca="1">IF(E2899="","",IF(RIGHT(LEFT($J$1,6),3)="TTM",[1]!EM_S_FA_PROFIT_TTM(E2899,LEFT(RIGHT($J$1,11),10),1)/100000000,[1]!EM_S_STM07_IS(E2899,61,LEFT(RIGHT($J$1,5),4)&amp;"-12-31",1)/100000000))</f>
        <v>8.3100374514999995</v>
      </c>
      <c r="K2899" s="36">
        <f t="shared" ca="1" si="228"/>
        <v>47.788254874196461</v>
      </c>
      <c r="L2899" s="46">
        <f ca="1">IF(E2899="","",IF(ISERROR(IF(行业估值!$E$7="最新年报",[1]!EM_S_STM07_BS(E2899,140,LEFT(RIGHT($L$1,5),4)&amp;"-12-31",1)/100000000,[1]!EM_S_STM07_BS(E2899,140,LEFT(RIGHT($L$1,11),10),1)/100000000)),0,IF(行业估值!$E$7="最新年报",[1]!EM_S_STM07_BS(E2899,140,LEFT(RIGHT($L$1,5),4)&amp;"-12-31",1)/100000000,[1]!EM_S_STM07_BS(E2899,140,LEFT(RIGHT($L$1,11),10),1)/100000000)))</f>
        <v>67.91735676319999</v>
      </c>
      <c r="M2899" s="36">
        <f t="shared" ca="1" si="229"/>
        <v>5.8471384440210539</v>
      </c>
      <c r="N2899" s="37">
        <f ca="1">IF(E2899="","",IF(ISERROR([1]!EM_S_EST_NETPROFIT(E2899,行业估值!$E$6,deadline)/100000000),"-",[1]!EM_S_EST_NETPROFIT(E2899,行业估值!$E$6,deadline)/100000000))</f>
        <v>8.701503703703704</v>
      </c>
      <c r="O2899" s="36">
        <f t="shared" ca="1" si="230"/>
        <v>45.638340368385883</v>
      </c>
      <c r="T2899" s="64" t="s">
        <v>5670</v>
      </c>
      <c r="U2899" s="64" t="s">
        <v>5671</v>
      </c>
    </row>
    <row r="2900" spans="4:21">
      <c r="D2900" s="45" t="str">
        <f>IF(AND(行业估值!$B$39=$G2900,COUNTIF($G$2:$G$2552,$G2900)&gt;=1),COUNTIF($G$2:G2900,$G2900),"")</f>
        <v/>
      </c>
      <c r="E2900" s="65" t="str">
        <f t="shared" si="231"/>
        <v>600846.SH</v>
      </c>
      <c r="F2900" s="65" t="str">
        <f t="shared" si="232"/>
        <v>同济科技</v>
      </c>
      <c r="G2900" s="34" t="str">
        <f>IF(E2900="","",IF(行业估值!$C$5="申万行业",[1]!EM_S_INFO_INDUSTRY_SW2014(E2900,"1"),IF(行业估值!$C$5="证监会行业",[1]!EM_S_INFO_INDUSTRY_CSRC1(E2900,"1"),[1]!EM_S_INFO_INDUSTRY_EM2016(E2900,"1"))))</f>
        <v>建筑</v>
      </c>
      <c r="H2900" s="34" t="str">
        <f>IF(E2900="","",IF($H$1="上证50",[1]!EM_S_INFO_COMPINDEX(E2900,"000016"),"")&amp;IF($H$1="上证180",[1]!EM_S_INFO_COMPINDEX(E2900,"000010"),"")&amp;IF($H$1="沪深300",[1]!EM_S_INFO_COMPINDEX(E2900,"000300"),"")&amp;IF(AND($H$1="上证A股",RIGHT(E2900,2)="SH"),"是","")&amp;IF(AND($H$1="深证A股",RIGHT(E2900,2)="SZ"),"是","")&amp;IF(AND($H$1="创业板",LEFT(E2900,1)-3=0),"是","")&amp;IF(AND($H$1="全部A股",E2900&lt;&gt;0),"是","")&amp;IF(AND($H$1="中小板",LEFT(E2900,3)="002"),"是",""))</f>
        <v>是</v>
      </c>
      <c r="I2900" s="46">
        <f ca="1">IF(E2900="","",IF(OR([1]!EM_S_VAL_MV(E2900,deadline)="",[1]!EM_S_VAL_MV(E2900,deadline)="--",[1]!EM_S_VAL_MV(E2900,deadline)="null"),0,[1]!EM_S_VAL_MV(E2900,deadline)/100000000))</f>
        <v>53.104728860000002</v>
      </c>
      <c r="J2900" s="46">
        <f ca="1">IF(E2900="","",IF(RIGHT(LEFT($J$1,6),3)="TTM",[1]!EM_S_FA_PROFIT_TTM(E2900,LEFT(RIGHT($J$1,11),10),1)/100000000,[1]!EM_S_STM07_IS(E2900,61,LEFT(RIGHT($J$1,5),4)&amp;"-12-31",1)/100000000))</f>
        <v>7.0945962455999991</v>
      </c>
      <c r="K2900" s="36">
        <f t="shared" ca="1" si="228"/>
        <v>7.4852362307347722</v>
      </c>
      <c r="L2900" s="46">
        <f ca="1">IF(E2900="","",IF(ISERROR(IF(行业估值!$E$7="最新年报",[1]!EM_S_STM07_BS(E2900,140,LEFT(RIGHT($L$1,5),4)&amp;"-12-31",1)/100000000,[1]!EM_S_STM07_BS(E2900,140,LEFT(RIGHT($L$1,11),10),1)/100000000)),0,IF(行业估值!$E$7="最新年报",[1]!EM_S_STM07_BS(E2900,140,LEFT(RIGHT($L$1,5),4)&amp;"-12-31",1)/100000000,[1]!EM_S_STM07_BS(E2900,140,LEFT(RIGHT($L$1,11),10),1)/100000000)))</f>
        <v>25.068155585700001</v>
      </c>
      <c r="M2900" s="36">
        <f t="shared" ca="1" si="229"/>
        <v>2.1184138848369569</v>
      </c>
      <c r="N2900" s="37" t="str">
        <f ca="1">IF(E2900="","",IF(ISERROR([1]!EM_S_EST_NETPROFIT(E2900,行业估值!$E$6,deadline)/100000000),"-",[1]!EM_S_EST_NETPROFIT(E2900,行业估值!$E$6,deadline)/100000000))</f>
        <v>-</v>
      </c>
      <c r="O2900" s="36" t="str">
        <f t="shared" ca="1" si="230"/>
        <v>-</v>
      </c>
      <c r="T2900" s="64" t="s">
        <v>5672</v>
      </c>
      <c r="U2900" s="64" t="s">
        <v>5673</v>
      </c>
    </row>
    <row r="2901" spans="4:21">
      <c r="D2901" s="45" t="str">
        <f>IF(AND(行业估值!$B$39=$G2901,COUNTIF($G$2:$G$2552,$G2901)&gt;=1),COUNTIF($G$2:G2901,$G2901),"")</f>
        <v/>
      </c>
      <c r="E2901" s="65" t="str">
        <f t="shared" si="231"/>
        <v>600847.SH</v>
      </c>
      <c r="F2901" s="65" t="str">
        <f t="shared" si="232"/>
        <v>万里股份</v>
      </c>
      <c r="G2901" s="34" t="str">
        <f>IF(E2901="","",IF(行业估值!$C$5="申万行业",[1]!EM_S_INFO_INDUSTRY_SW2014(E2901,"1"),IF(行业估值!$C$5="证监会行业",[1]!EM_S_INFO_INDUSTRY_CSRC1(E2901,"1"),[1]!EM_S_INFO_INDUSTRY_EM2016(E2901,"1"))))</f>
        <v>电气设备</v>
      </c>
      <c r="H2901" s="34" t="str">
        <f>IF(E2901="","",IF($H$1="上证50",[1]!EM_S_INFO_COMPINDEX(E2901,"000016"),"")&amp;IF($H$1="上证180",[1]!EM_S_INFO_COMPINDEX(E2901,"000010"),"")&amp;IF($H$1="沪深300",[1]!EM_S_INFO_COMPINDEX(E2901,"000300"),"")&amp;IF(AND($H$1="上证A股",RIGHT(E2901,2)="SH"),"是","")&amp;IF(AND($H$1="深证A股",RIGHT(E2901,2)="SZ"),"是","")&amp;IF(AND($H$1="创业板",LEFT(E2901,1)-3=0),"是","")&amp;IF(AND($H$1="全部A股",E2901&lt;&gt;0),"是","")&amp;IF(AND($H$1="中小板",LEFT(E2901,3)="002"),"是",""))</f>
        <v>是</v>
      </c>
      <c r="I2901" s="46">
        <f ca="1">IF(E2901="","",IF(OR([1]!EM_S_VAL_MV(E2901,deadline)="",[1]!EM_S_VAL_MV(E2901,deadline)="--",[1]!EM_S_VAL_MV(E2901,deadline)="null"),0,[1]!EM_S_VAL_MV(E2901,deadline)/100000000))</f>
        <v>15.74261598</v>
      </c>
      <c r="J2901" s="46">
        <f ca="1">IF(E2901="","",IF(RIGHT(LEFT($J$1,6),3)="TTM",[1]!EM_S_FA_PROFIT_TTM(E2901,LEFT(RIGHT($J$1,11),10),1)/100000000,[1]!EM_S_STM07_IS(E2901,61,LEFT(RIGHT($J$1,5),4)&amp;"-12-31",1)/100000000))</f>
        <v>-1.5202546461000002</v>
      </c>
      <c r="K2901" s="36">
        <f t="shared" ca="1" si="228"/>
        <v>-10.355249379033619</v>
      </c>
      <c r="L2901" s="46">
        <f ca="1">IF(E2901="","",IF(ISERROR(IF(行业估值!$E$7="最新年报",[1]!EM_S_STM07_BS(E2901,140,LEFT(RIGHT($L$1,5),4)&amp;"-12-31",1)/100000000,[1]!EM_S_STM07_BS(E2901,140,LEFT(RIGHT($L$1,11),10),1)/100000000)),0,IF(行业估值!$E$7="最新年报",[1]!EM_S_STM07_BS(E2901,140,LEFT(RIGHT($L$1,5),4)&amp;"-12-31",1)/100000000,[1]!EM_S_STM07_BS(E2901,140,LEFT(RIGHT($L$1,11),10),1)/100000000)))</f>
        <v>6.8259512573999999</v>
      </c>
      <c r="M2901" s="36">
        <f t="shared" ca="1" si="229"/>
        <v>2.3062889531965909</v>
      </c>
      <c r="N2901" s="37" t="str">
        <f ca="1">IF(E2901="","",IF(ISERROR([1]!EM_S_EST_NETPROFIT(E2901,行业估值!$E$6,deadline)/100000000),"-",[1]!EM_S_EST_NETPROFIT(E2901,行业估值!$E$6,deadline)/100000000))</f>
        <v>-</v>
      </c>
      <c r="O2901" s="36" t="str">
        <f t="shared" ca="1" si="230"/>
        <v>-</v>
      </c>
      <c r="T2901" s="64" t="s">
        <v>5674</v>
      </c>
      <c r="U2901" s="64" t="s">
        <v>5675</v>
      </c>
    </row>
    <row r="2902" spans="4:21">
      <c r="D2902" s="45" t="str">
        <f>IF(AND(行业估值!$B$39=$G2902,COUNTIF($G$2:$G$2552,$G2902)&gt;=1),COUNTIF($G$2:G2902,$G2902),"")</f>
        <v/>
      </c>
      <c r="E2902" s="65" t="str">
        <f t="shared" si="231"/>
        <v>600848.SH</v>
      </c>
      <c r="F2902" s="65" t="str">
        <f t="shared" si="232"/>
        <v>上海临港</v>
      </c>
      <c r="G2902" s="34" t="str">
        <f>IF(E2902="","",IF(行业估值!$C$5="申万行业",[1]!EM_S_INFO_INDUSTRY_SW2014(E2902,"1"),IF(行业估值!$C$5="证监会行业",[1]!EM_S_INFO_INDUSTRY_CSRC1(E2902,"1"),[1]!EM_S_INFO_INDUSTRY_EM2016(E2902,"1"))))</f>
        <v>房地产</v>
      </c>
      <c r="H2902" s="34" t="str">
        <f>IF(E2902="","",IF($H$1="上证50",[1]!EM_S_INFO_COMPINDEX(E2902,"000016"),"")&amp;IF($H$1="上证180",[1]!EM_S_INFO_COMPINDEX(E2902,"000010"),"")&amp;IF($H$1="沪深300",[1]!EM_S_INFO_COMPINDEX(E2902,"000300"),"")&amp;IF(AND($H$1="上证A股",RIGHT(E2902,2)="SH"),"是","")&amp;IF(AND($H$1="深证A股",RIGHT(E2902,2)="SZ"),"是","")&amp;IF(AND($H$1="创业板",LEFT(E2902,1)-3=0),"是","")&amp;IF(AND($H$1="全部A股",E2902&lt;&gt;0),"是","")&amp;IF(AND($H$1="中小板",LEFT(E2902,3)="002"),"是",""))</f>
        <v>是</v>
      </c>
      <c r="I2902" s="46">
        <f ca="1">IF(E2902="","",IF(OR([1]!EM_S_VAL_MV(E2902,deadline)="",[1]!EM_S_VAL_MV(E2902,deadline)="--",[1]!EM_S_VAL_MV(E2902,deadline)="null"),0,[1]!EM_S_VAL_MV(E2902,deadline)/100000000))</f>
        <v>460.21608587759999</v>
      </c>
      <c r="J2902" s="46">
        <f ca="1">IF(E2902="","",IF(RIGHT(LEFT($J$1,6),3)="TTM",[1]!EM_S_FA_PROFIT_TTM(E2902,LEFT(RIGHT($J$1,11),10),1)/100000000,[1]!EM_S_STM07_IS(E2902,61,LEFT(RIGHT($J$1,5),4)&amp;"-12-31",1)/100000000))</f>
        <v>6.4851497495000006</v>
      </c>
      <c r="K2902" s="36">
        <f t="shared" ca="1" si="228"/>
        <v>70.964604312041104</v>
      </c>
      <c r="L2902" s="46">
        <f ca="1">IF(E2902="","",IF(ISERROR(IF(行业估值!$E$7="最新年报",[1]!EM_S_STM07_BS(E2902,140,LEFT(RIGHT($L$1,5),4)&amp;"-12-31",1)/100000000,[1]!EM_S_STM07_BS(E2902,140,LEFT(RIGHT($L$1,11),10),1)/100000000)),0,IF(行业估值!$E$7="最新年报",[1]!EM_S_STM07_BS(E2902,140,LEFT(RIGHT($L$1,5),4)&amp;"-12-31",1)/100000000,[1]!EM_S_STM07_BS(E2902,140,LEFT(RIGHT($L$1,11),10),1)/100000000)))</f>
        <v>87.594943787800005</v>
      </c>
      <c r="M2902" s="36">
        <f t="shared" ca="1" si="229"/>
        <v>5.2539115384613977</v>
      </c>
      <c r="N2902" s="37" t="str">
        <f ca="1">IF(E2902="","",IF(ISERROR([1]!EM_S_EST_NETPROFIT(E2902,行业估值!$E$6,deadline)/100000000),"-",[1]!EM_S_EST_NETPROFIT(E2902,行业估值!$E$6,deadline)/100000000))</f>
        <v>-</v>
      </c>
      <c r="O2902" s="36" t="str">
        <f t="shared" ca="1" si="230"/>
        <v>-</v>
      </c>
      <c r="T2902" s="64" t="s">
        <v>5676</v>
      </c>
      <c r="U2902" s="64" t="s">
        <v>5677</v>
      </c>
    </row>
    <row r="2903" spans="4:21">
      <c r="D2903" s="45" t="str">
        <f>IF(AND(行业估值!$B$39=$G2903,COUNTIF($G$2:$G$2552,$G2903)&gt;=1),COUNTIF($G$2:G2903,$G2903),"")</f>
        <v/>
      </c>
      <c r="E2903" s="65" t="str">
        <f t="shared" si="231"/>
        <v>600850.SH</v>
      </c>
      <c r="F2903" s="65" t="str">
        <f t="shared" si="232"/>
        <v>华东电脑</v>
      </c>
      <c r="G2903" s="34" t="str">
        <f>IF(E2903="","",IF(行业估值!$C$5="申万行业",[1]!EM_S_INFO_INDUSTRY_SW2014(E2903,"1"),IF(行业估值!$C$5="证监会行业",[1]!EM_S_INFO_INDUSTRY_CSRC1(E2903,"1"),[1]!EM_S_INFO_INDUSTRY_EM2016(E2903,"1"))))</f>
        <v>信息技术</v>
      </c>
      <c r="H2903" s="34" t="str">
        <f>IF(E2903="","",IF($H$1="上证50",[1]!EM_S_INFO_COMPINDEX(E2903,"000016"),"")&amp;IF($H$1="上证180",[1]!EM_S_INFO_COMPINDEX(E2903,"000010"),"")&amp;IF($H$1="沪深300",[1]!EM_S_INFO_COMPINDEX(E2903,"000300"),"")&amp;IF(AND($H$1="上证A股",RIGHT(E2903,2)="SH"),"是","")&amp;IF(AND($H$1="深证A股",RIGHT(E2903,2)="SZ"),"是","")&amp;IF(AND($H$1="创业板",LEFT(E2903,1)-3=0),"是","")&amp;IF(AND($H$1="全部A股",E2903&lt;&gt;0),"是","")&amp;IF(AND($H$1="中小板",LEFT(E2903,3)="002"),"是",""))</f>
        <v>是</v>
      </c>
      <c r="I2903" s="46">
        <f ca="1">IF(E2903="","",IF(OR([1]!EM_S_VAL_MV(E2903,deadline)="",[1]!EM_S_VAL_MV(E2903,deadline)="--",[1]!EM_S_VAL_MV(E2903,deadline)="null"),0,[1]!EM_S_VAL_MV(E2903,deadline)/100000000))</f>
        <v>100.5638764752</v>
      </c>
      <c r="J2903" s="46">
        <f ca="1">IF(E2903="","",IF(RIGHT(LEFT($J$1,6),3)="TTM",[1]!EM_S_FA_PROFIT_TTM(E2903,LEFT(RIGHT($J$1,11),10),1)/100000000,[1]!EM_S_STM07_IS(E2903,61,LEFT(RIGHT($J$1,5),4)&amp;"-12-31",1)/100000000))</f>
        <v>3.3279134916000004</v>
      </c>
      <c r="K2903" s="36">
        <f t="shared" ca="1" si="228"/>
        <v>30.218296457835724</v>
      </c>
      <c r="L2903" s="46">
        <f ca="1">IF(E2903="","",IF(ISERROR(IF(行业估值!$E$7="最新年报",[1]!EM_S_STM07_BS(E2903,140,LEFT(RIGHT($L$1,5),4)&amp;"-12-31",1)/100000000,[1]!EM_S_STM07_BS(E2903,140,LEFT(RIGHT($L$1,11),10),1)/100000000)),0,IF(行业估值!$E$7="最新年报",[1]!EM_S_STM07_BS(E2903,140,LEFT(RIGHT($L$1,5),4)&amp;"-12-31",1)/100000000,[1]!EM_S_STM07_BS(E2903,140,LEFT(RIGHT($L$1,11),10),1)/100000000)))</f>
        <v>24.934861594499999</v>
      </c>
      <c r="M2903" s="36">
        <f t="shared" ca="1" si="229"/>
        <v>4.0330633516482743</v>
      </c>
      <c r="N2903" s="37">
        <f ca="1">IF(E2903="","",IF(ISERROR([1]!EM_S_EST_NETPROFIT(E2903,行业估值!$E$6,deadline)/100000000),"-",[1]!EM_S_EST_NETPROFIT(E2903,行业估值!$E$6,deadline)/100000000))</f>
        <v>3.2530000000000001</v>
      </c>
      <c r="O2903" s="36">
        <f t="shared" ca="1" si="230"/>
        <v>30.91419504309868</v>
      </c>
      <c r="T2903" s="64" t="s">
        <v>5678</v>
      </c>
      <c r="U2903" s="64" t="s">
        <v>5679</v>
      </c>
    </row>
    <row r="2904" spans="4:21">
      <c r="D2904" s="45" t="str">
        <f>IF(AND(行业估值!$B$39=$G2904,COUNTIF($G$2:$G$2552,$G2904)&gt;=1),COUNTIF($G$2:G2904,$G2904),"")</f>
        <v/>
      </c>
      <c r="E2904" s="65" t="str">
        <f t="shared" si="231"/>
        <v>600851.SH</v>
      </c>
      <c r="F2904" s="65" t="str">
        <f t="shared" si="232"/>
        <v>海欣股份</v>
      </c>
      <c r="G2904" s="34" t="str">
        <f>IF(E2904="","",IF(行业估值!$C$5="申万行业",[1]!EM_S_INFO_INDUSTRY_SW2014(E2904,"1"),IF(行业估值!$C$5="证监会行业",[1]!EM_S_INFO_INDUSTRY_CSRC1(E2904,"1"),[1]!EM_S_INFO_INDUSTRY_EM2016(E2904,"1"))))</f>
        <v>医药生物</v>
      </c>
      <c r="H2904" s="34" t="str">
        <f>IF(E2904="","",IF($H$1="上证50",[1]!EM_S_INFO_COMPINDEX(E2904,"000016"),"")&amp;IF($H$1="上证180",[1]!EM_S_INFO_COMPINDEX(E2904,"000010"),"")&amp;IF($H$1="沪深300",[1]!EM_S_INFO_COMPINDEX(E2904,"000300"),"")&amp;IF(AND($H$1="上证A股",RIGHT(E2904,2)="SH"),"是","")&amp;IF(AND($H$1="深证A股",RIGHT(E2904,2)="SZ"),"是","")&amp;IF(AND($H$1="创业板",LEFT(E2904,1)-3=0),"是","")&amp;IF(AND($H$1="全部A股",E2904&lt;&gt;0),"是","")&amp;IF(AND($H$1="中小板",LEFT(E2904,3)="002"),"是",""))</f>
        <v>是</v>
      </c>
      <c r="I2904" s="46">
        <f ca="1">IF(E2904="","",IF(OR([1]!EM_S_VAL_MV(E2904,deadline)="",[1]!EM_S_VAL_MV(E2904,deadline)="--",[1]!EM_S_VAL_MV(E2904,deadline)="null"),0,[1]!EM_S_VAL_MV(E2904,deadline)/100000000))</f>
        <v>91.13278024600001</v>
      </c>
      <c r="J2904" s="46">
        <f ca="1">IF(E2904="","",IF(RIGHT(LEFT($J$1,6),3)="TTM",[1]!EM_S_FA_PROFIT_TTM(E2904,LEFT(RIGHT($J$1,11),10),1)/100000000,[1]!EM_S_STM07_IS(E2904,61,LEFT(RIGHT($J$1,5),4)&amp;"-12-31",1)/100000000))</f>
        <v>1.5663592666999999</v>
      </c>
      <c r="K2904" s="36">
        <f t="shared" ca="1" si="228"/>
        <v>58.181275639271583</v>
      </c>
      <c r="L2904" s="46">
        <f ca="1">IF(E2904="","",IF(ISERROR(IF(行业估值!$E$7="最新年报",[1]!EM_S_STM07_BS(E2904,140,LEFT(RIGHT($L$1,5),4)&amp;"-12-31",1)/100000000,[1]!EM_S_STM07_BS(E2904,140,LEFT(RIGHT($L$1,11),10),1)/100000000)),0,IF(行业估值!$E$7="最新年报",[1]!EM_S_STM07_BS(E2904,140,LEFT(RIGHT($L$1,5),4)&amp;"-12-31",1)/100000000,[1]!EM_S_STM07_BS(E2904,140,LEFT(RIGHT($L$1,11),10),1)/100000000)))</f>
        <v>38.175596224700001</v>
      </c>
      <c r="M2904" s="36">
        <f t="shared" ca="1" si="229"/>
        <v>2.387199919802069</v>
      </c>
      <c r="N2904" s="37" t="str">
        <f ca="1">IF(E2904="","",IF(ISERROR([1]!EM_S_EST_NETPROFIT(E2904,行业估值!$E$6,deadline)/100000000),"-",[1]!EM_S_EST_NETPROFIT(E2904,行业估值!$E$6,deadline)/100000000))</f>
        <v>-</v>
      </c>
      <c r="O2904" s="36" t="str">
        <f t="shared" ca="1" si="230"/>
        <v>-</v>
      </c>
      <c r="T2904" s="64" t="s">
        <v>5680</v>
      </c>
      <c r="U2904" s="64" t="s">
        <v>5681</v>
      </c>
    </row>
    <row r="2905" spans="4:21">
      <c r="D2905" s="45" t="str">
        <f>IF(AND(行业估值!$B$39=$G2905,COUNTIF($G$2:$G$2552,$G2905)&gt;=1),COUNTIF($G$2:G2905,$G2905),"")</f>
        <v/>
      </c>
      <c r="E2905" s="65" t="str">
        <f t="shared" si="231"/>
        <v>600853.SH</v>
      </c>
      <c r="F2905" s="65" t="str">
        <f t="shared" si="232"/>
        <v>龙建股份</v>
      </c>
      <c r="G2905" s="34" t="str">
        <f>IF(E2905="","",IF(行业估值!$C$5="申万行业",[1]!EM_S_INFO_INDUSTRY_SW2014(E2905,"1"),IF(行业估值!$C$5="证监会行业",[1]!EM_S_INFO_INDUSTRY_CSRC1(E2905,"1"),[1]!EM_S_INFO_INDUSTRY_EM2016(E2905,"1"))))</f>
        <v>建筑</v>
      </c>
      <c r="H2905" s="34" t="str">
        <f>IF(E2905="","",IF($H$1="上证50",[1]!EM_S_INFO_COMPINDEX(E2905,"000016"),"")&amp;IF($H$1="上证180",[1]!EM_S_INFO_COMPINDEX(E2905,"000010"),"")&amp;IF($H$1="沪深300",[1]!EM_S_INFO_COMPINDEX(E2905,"000300"),"")&amp;IF(AND($H$1="上证A股",RIGHT(E2905,2)="SH"),"是","")&amp;IF(AND($H$1="深证A股",RIGHT(E2905,2)="SZ"),"是","")&amp;IF(AND($H$1="创业板",LEFT(E2905,1)-3=0),"是","")&amp;IF(AND($H$1="全部A股",E2905&lt;&gt;0),"是","")&amp;IF(AND($H$1="中小板",LEFT(E2905,3)="002"),"是",""))</f>
        <v>是</v>
      </c>
      <c r="I2905" s="46">
        <f ca="1">IF(E2905="","",IF(OR([1]!EM_S_VAL_MV(E2905,deadline)="",[1]!EM_S_VAL_MV(E2905,deadline)="--",[1]!EM_S_VAL_MV(E2905,deadline)="null"),0,[1]!EM_S_VAL_MV(E2905,deadline)/100000000))</f>
        <v>25.792473014000002</v>
      </c>
      <c r="J2905" s="46">
        <f ca="1">IF(E2905="","",IF(RIGHT(LEFT($J$1,6),3)="TTM",[1]!EM_S_FA_PROFIT_TTM(E2905,LEFT(RIGHT($J$1,11),10),1)/100000000,[1]!EM_S_STM07_IS(E2905,61,LEFT(RIGHT($J$1,5),4)&amp;"-12-31",1)/100000000))</f>
        <v>1.6039500894999998</v>
      </c>
      <c r="K2905" s="36">
        <f t="shared" ca="1" si="228"/>
        <v>16.08059576345066</v>
      </c>
      <c r="L2905" s="46">
        <f ca="1">IF(E2905="","",IF(ISERROR(IF(行业估值!$E$7="最新年报",[1]!EM_S_STM07_BS(E2905,140,LEFT(RIGHT($L$1,5),4)&amp;"-12-31",1)/100000000,[1]!EM_S_STM07_BS(E2905,140,LEFT(RIGHT($L$1,11),10),1)/100000000)),0,IF(行业估值!$E$7="最新年报",[1]!EM_S_STM07_BS(E2905,140,LEFT(RIGHT($L$1,5),4)&amp;"-12-31",1)/100000000,[1]!EM_S_STM07_BS(E2905,140,LEFT(RIGHT($L$1,11),10),1)/100000000)))</f>
        <v>16.778852467100002</v>
      </c>
      <c r="M2905" s="36">
        <f t="shared" ca="1" si="229"/>
        <v>1.5372012516692617</v>
      </c>
      <c r="N2905" s="37" t="str">
        <f ca="1">IF(E2905="","",IF(ISERROR([1]!EM_S_EST_NETPROFIT(E2905,行业估值!$E$6,deadline)/100000000),"-",[1]!EM_S_EST_NETPROFIT(E2905,行业估值!$E$6,deadline)/100000000))</f>
        <v>-</v>
      </c>
      <c r="O2905" s="36" t="str">
        <f t="shared" ca="1" si="230"/>
        <v>-</v>
      </c>
      <c r="T2905" s="64" t="s">
        <v>5682</v>
      </c>
      <c r="U2905" s="64" t="s">
        <v>5683</v>
      </c>
    </row>
    <row r="2906" spans="4:21">
      <c r="D2906" s="45" t="str">
        <f>IF(AND(行业估值!$B$39=$G2906,COUNTIF($G$2:$G$2552,$G2906)&gt;=1),COUNTIF($G$2:G2906,$G2906),"")</f>
        <v/>
      </c>
      <c r="E2906" s="65" t="str">
        <f t="shared" si="231"/>
        <v>600854.SH</v>
      </c>
      <c r="F2906" s="65" t="str">
        <f t="shared" si="232"/>
        <v>春兰股份</v>
      </c>
      <c r="G2906" s="34" t="str">
        <f>IF(E2906="","",IF(行业估值!$C$5="申万行业",[1]!EM_S_INFO_INDUSTRY_SW2014(E2906,"1"),IF(行业估值!$C$5="证监会行业",[1]!EM_S_INFO_INDUSTRY_CSRC1(E2906,"1"),[1]!EM_S_INFO_INDUSTRY_EM2016(E2906,"1"))))</f>
        <v>家电</v>
      </c>
      <c r="H2906" s="34" t="str">
        <f>IF(E2906="","",IF($H$1="上证50",[1]!EM_S_INFO_COMPINDEX(E2906,"000016"),"")&amp;IF($H$1="上证180",[1]!EM_S_INFO_COMPINDEX(E2906,"000010"),"")&amp;IF($H$1="沪深300",[1]!EM_S_INFO_COMPINDEX(E2906,"000300"),"")&amp;IF(AND($H$1="上证A股",RIGHT(E2906,2)="SH"),"是","")&amp;IF(AND($H$1="深证A股",RIGHT(E2906,2)="SZ"),"是","")&amp;IF(AND($H$1="创业板",LEFT(E2906,1)-3=0),"是","")&amp;IF(AND($H$1="全部A股",E2906&lt;&gt;0),"是","")&amp;IF(AND($H$1="中小板",LEFT(E2906,3)="002"),"是",""))</f>
        <v>是</v>
      </c>
      <c r="I2906" s="46">
        <f ca="1">IF(E2906="","",IF(OR([1]!EM_S_VAL_MV(E2906,deadline)="",[1]!EM_S_VAL_MV(E2906,deadline)="--",[1]!EM_S_VAL_MV(E2906,deadline)="null"),0,[1]!EM_S_VAL_MV(E2906,deadline)/100000000))</f>
        <v>18.908290783199998</v>
      </c>
      <c r="J2906" s="46">
        <f ca="1">IF(E2906="","",IF(RIGHT(LEFT($J$1,6),3)="TTM",[1]!EM_S_FA_PROFIT_TTM(E2906,LEFT(RIGHT($J$1,11),10),1)/100000000,[1]!EM_S_STM07_IS(E2906,61,LEFT(RIGHT($J$1,5),4)&amp;"-12-31",1)/100000000))</f>
        <v>-0.4488915638</v>
      </c>
      <c r="K2906" s="36">
        <f t="shared" ca="1" si="228"/>
        <v>-42.122178958178047</v>
      </c>
      <c r="L2906" s="46">
        <f ca="1">IF(E2906="","",IF(ISERROR(IF(行业估值!$E$7="最新年报",[1]!EM_S_STM07_BS(E2906,140,LEFT(RIGHT($L$1,5),4)&amp;"-12-31",1)/100000000,[1]!EM_S_STM07_BS(E2906,140,LEFT(RIGHT($L$1,11),10),1)/100000000)),0,IF(行业估值!$E$7="最新年报",[1]!EM_S_STM07_BS(E2906,140,LEFT(RIGHT($L$1,5),4)&amp;"-12-31",1)/100000000,[1]!EM_S_STM07_BS(E2906,140,LEFT(RIGHT($L$1,11),10),1)/100000000)))</f>
        <v>20.0524544013</v>
      </c>
      <c r="M2906" s="36">
        <f t="shared" ca="1" si="229"/>
        <v>0.94294146765266673</v>
      </c>
      <c r="N2906" s="37" t="str">
        <f ca="1">IF(E2906="","",IF(ISERROR([1]!EM_S_EST_NETPROFIT(E2906,行业估值!$E$6,deadline)/100000000),"-",[1]!EM_S_EST_NETPROFIT(E2906,行业估值!$E$6,deadline)/100000000))</f>
        <v>-</v>
      </c>
      <c r="O2906" s="36" t="str">
        <f t="shared" ca="1" si="230"/>
        <v>-</v>
      </c>
      <c r="T2906" s="64" t="s">
        <v>5684</v>
      </c>
      <c r="U2906" s="64" t="s">
        <v>5685</v>
      </c>
    </row>
    <row r="2907" spans="4:21">
      <c r="D2907" s="45" t="str">
        <f>IF(AND(行业估值!$B$39=$G2907,COUNTIF($G$2:$G$2552,$G2907)&gt;=1),COUNTIF($G$2:G2907,$G2907),"")</f>
        <v/>
      </c>
      <c r="E2907" s="65" t="str">
        <f t="shared" si="231"/>
        <v>600855.SH</v>
      </c>
      <c r="F2907" s="65" t="str">
        <f t="shared" si="232"/>
        <v>航天长峰</v>
      </c>
      <c r="G2907" s="34" t="str">
        <f>IF(E2907="","",IF(行业估值!$C$5="申万行业",[1]!EM_S_INFO_INDUSTRY_SW2014(E2907,"1"),IF(行业估值!$C$5="证监会行业",[1]!EM_S_INFO_INDUSTRY_CSRC1(E2907,"1"),[1]!EM_S_INFO_INDUSTRY_EM2016(E2907,"1"))))</f>
        <v>信息技术</v>
      </c>
      <c r="H2907" s="34" t="str">
        <f>IF(E2907="","",IF($H$1="上证50",[1]!EM_S_INFO_COMPINDEX(E2907,"000016"),"")&amp;IF($H$1="上证180",[1]!EM_S_INFO_COMPINDEX(E2907,"000010"),"")&amp;IF($H$1="沪深300",[1]!EM_S_INFO_COMPINDEX(E2907,"000300"),"")&amp;IF(AND($H$1="上证A股",RIGHT(E2907,2)="SH"),"是","")&amp;IF(AND($H$1="深证A股",RIGHT(E2907,2)="SZ"),"是","")&amp;IF(AND($H$1="创业板",LEFT(E2907,1)-3=0),"是","")&amp;IF(AND($H$1="全部A股",E2907&lt;&gt;0),"是","")&amp;IF(AND($H$1="中小板",LEFT(E2907,3)="002"),"是",""))</f>
        <v>是</v>
      </c>
      <c r="I2907" s="46">
        <f ca="1">IF(E2907="","",IF(OR([1]!EM_S_VAL_MV(E2907,deadline)="",[1]!EM_S_VAL_MV(E2907,deadline)="--",[1]!EM_S_VAL_MV(E2907,deadline)="null"),0,[1]!EM_S_VAL_MV(E2907,deadline)/100000000))</f>
        <v>42.263589092300002</v>
      </c>
      <c r="J2907" s="46">
        <f ca="1">IF(E2907="","",IF(RIGHT(LEFT($J$1,6),3)="TTM",[1]!EM_S_FA_PROFIT_TTM(E2907,LEFT(RIGHT($J$1,11),10),1)/100000000,[1]!EM_S_STM07_IS(E2907,61,LEFT(RIGHT($J$1,5),4)&amp;"-12-31",1)/100000000))</f>
        <v>0.96288948470000002</v>
      </c>
      <c r="K2907" s="36">
        <f t="shared" ca="1" si="228"/>
        <v>43.892460935397729</v>
      </c>
      <c r="L2907" s="46">
        <f ca="1">IF(E2907="","",IF(ISERROR(IF(行业估值!$E$7="最新年报",[1]!EM_S_STM07_BS(E2907,140,LEFT(RIGHT($L$1,5),4)&amp;"-12-31",1)/100000000,[1]!EM_S_STM07_BS(E2907,140,LEFT(RIGHT($L$1,11),10),1)/100000000)),0,IF(行业估值!$E$7="最新年报",[1]!EM_S_STM07_BS(E2907,140,LEFT(RIGHT($L$1,5),4)&amp;"-12-31",1)/100000000,[1]!EM_S_STM07_BS(E2907,140,LEFT(RIGHT($L$1,11),10),1)/100000000)))</f>
        <v>11.573449328699999</v>
      </c>
      <c r="M2907" s="36">
        <f t="shared" ca="1" si="229"/>
        <v>3.651771212882418</v>
      </c>
      <c r="N2907" s="37" t="str">
        <f ca="1">IF(E2907="","",IF(ISERROR([1]!EM_S_EST_NETPROFIT(E2907,行业估值!$E$6,deadline)/100000000),"-",[1]!EM_S_EST_NETPROFIT(E2907,行业估值!$E$6,deadline)/100000000))</f>
        <v>-</v>
      </c>
      <c r="O2907" s="36" t="str">
        <f t="shared" ca="1" si="230"/>
        <v>-</v>
      </c>
      <c r="T2907" s="64" t="s">
        <v>5686</v>
      </c>
      <c r="U2907" s="64" t="s">
        <v>5687</v>
      </c>
    </row>
    <row r="2908" spans="4:21">
      <c r="D2908" s="45" t="str">
        <f>IF(AND(行业估值!$B$39=$G2908,COUNTIF($G$2:$G$2552,$G2908)&gt;=1),COUNTIF($G$2:G2908,$G2908),"")</f>
        <v/>
      </c>
      <c r="E2908" s="65" t="str">
        <f t="shared" si="231"/>
        <v>600856.SH</v>
      </c>
      <c r="F2908" s="65" t="str">
        <f t="shared" si="232"/>
        <v>ST中天</v>
      </c>
      <c r="G2908" s="34" t="str">
        <f>IF(E2908="","",IF(行业估值!$C$5="申万行业",[1]!EM_S_INFO_INDUSTRY_SW2014(E2908,"1"),IF(行业估值!$C$5="证监会行业",[1]!EM_S_INFO_INDUSTRY_CSRC1(E2908,"1"),[1]!EM_S_INFO_INDUSTRY_EM2016(E2908,"1"))))</f>
        <v>公用事业</v>
      </c>
      <c r="H2908" s="34" t="str">
        <f>IF(E2908="","",IF($H$1="上证50",[1]!EM_S_INFO_COMPINDEX(E2908,"000016"),"")&amp;IF($H$1="上证180",[1]!EM_S_INFO_COMPINDEX(E2908,"000010"),"")&amp;IF($H$1="沪深300",[1]!EM_S_INFO_COMPINDEX(E2908,"000300"),"")&amp;IF(AND($H$1="上证A股",RIGHT(E2908,2)="SH"),"是","")&amp;IF(AND($H$1="深证A股",RIGHT(E2908,2)="SZ"),"是","")&amp;IF(AND($H$1="创业板",LEFT(E2908,1)-3=0),"是","")&amp;IF(AND($H$1="全部A股",E2908&lt;&gt;0),"是","")&amp;IF(AND($H$1="中小板",LEFT(E2908,3)="002"),"是",""))</f>
        <v>是</v>
      </c>
      <c r="I2908" s="46">
        <f ca="1">IF(E2908="","",IF(OR([1]!EM_S_VAL_MV(E2908,deadline)="",[1]!EM_S_VAL_MV(E2908,deadline)="--",[1]!EM_S_VAL_MV(E2908,deadline)="null"),0,[1]!EM_S_VAL_MV(E2908,deadline)/100000000))</f>
        <v>29.656400024299998</v>
      </c>
      <c r="J2908" s="46">
        <f ca="1">IF(E2908="","",IF(RIGHT(LEFT($J$1,6),3)="TTM",[1]!EM_S_FA_PROFIT_TTM(E2908,LEFT(RIGHT($J$1,11),10),1)/100000000,[1]!EM_S_STM07_IS(E2908,61,LEFT(RIGHT($J$1,5),4)&amp;"-12-31",1)/100000000))</f>
        <v>-17.968016712099999</v>
      </c>
      <c r="K2908" s="36">
        <f t="shared" ca="1" si="228"/>
        <v>-1.6505104875781211</v>
      </c>
      <c r="L2908" s="46">
        <f ca="1">IF(E2908="","",IF(ISERROR(IF(行业估值!$E$7="最新年报",[1]!EM_S_STM07_BS(E2908,140,LEFT(RIGHT($L$1,5),4)&amp;"-12-31",1)/100000000,[1]!EM_S_STM07_BS(E2908,140,LEFT(RIGHT($L$1,11),10),1)/100000000)),0,IF(行业估值!$E$7="最新年报",[1]!EM_S_STM07_BS(E2908,140,LEFT(RIGHT($L$1,5),4)&amp;"-12-31",1)/100000000,[1]!EM_S_STM07_BS(E2908,140,LEFT(RIGHT($L$1,11),10),1)/100000000)))</f>
        <v>36.753445984400003</v>
      </c>
      <c r="M2908" s="36">
        <f t="shared" ca="1" si="229"/>
        <v>0.80690120966854795</v>
      </c>
      <c r="N2908" s="37" t="str">
        <f ca="1">IF(E2908="","",IF(ISERROR([1]!EM_S_EST_NETPROFIT(E2908,行业估值!$E$6,deadline)/100000000),"-",[1]!EM_S_EST_NETPROFIT(E2908,行业估值!$E$6,deadline)/100000000))</f>
        <v>-</v>
      </c>
      <c r="O2908" s="36" t="str">
        <f t="shared" ca="1" si="230"/>
        <v>-</v>
      </c>
      <c r="T2908" s="64" t="s">
        <v>7400</v>
      </c>
      <c r="U2908" s="64" t="s">
        <v>5688</v>
      </c>
    </row>
    <row r="2909" spans="4:21">
      <c r="D2909" s="45" t="str">
        <f>IF(AND(行业估值!$B$39=$G2909,COUNTIF($G$2:$G$2552,$G2909)&gt;=1),COUNTIF($G$2:G2909,$G2909),"")</f>
        <v/>
      </c>
      <c r="E2909" s="65" t="str">
        <f t="shared" si="231"/>
        <v>600857.SH</v>
      </c>
      <c r="F2909" s="65" t="str">
        <f t="shared" si="232"/>
        <v>宁波中百</v>
      </c>
      <c r="G2909" s="34" t="str">
        <f>IF(E2909="","",IF(行业估值!$C$5="申万行业",[1]!EM_S_INFO_INDUSTRY_SW2014(E2909,"1"),IF(行业估值!$C$5="证监会行业",[1]!EM_S_INFO_INDUSTRY_CSRC1(E2909,"1"),[1]!EM_S_INFO_INDUSTRY_EM2016(E2909,"1"))))</f>
        <v>商贸零售</v>
      </c>
      <c r="H2909" s="34" t="str">
        <f>IF(E2909="","",IF($H$1="上证50",[1]!EM_S_INFO_COMPINDEX(E2909,"000016"),"")&amp;IF($H$1="上证180",[1]!EM_S_INFO_COMPINDEX(E2909,"000010"),"")&amp;IF($H$1="沪深300",[1]!EM_S_INFO_COMPINDEX(E2909,"000300"),"")&amp;IF(AND($H$1="上证A股",RIGHT(E2909,2)="SH"),"是","")&amp;IF(AND($H$1="深证A股",RIGHT(E2909,2)="SZ"),"是","")&amp;IF(AND($H$1="创业板",LEFT(E2909,1)-3=0),"是","")&amp;IF(AND($H$1="全部A股",E2909&lt;&gt;0),"是","")&amp;IF(AND($H$1="中小板",LEFT(E2909,3)="002"),"是",""))</f>
        <v>是</v>
      </c>
      <c r="I2909" s="46">
        <f ca="1">IF(E2909="","",IF(OR([1]!EM_S_VAL_MV(E2909,deadline)="",[1]!EM_S_VAL_MV(E2909,deadline)="--",[1]!EM_S_VAL_MV(E2909,deadline)="null"),0,[1]!EM_S_VAL_MV(E2909,deadline)/100000000))</f>
        <v>20.6150005561</v>
      </c>
      <c r="J2909" s="46">
        <f ca="1">IF(E2909="","",IF(RIGHT(LEFT($J$1,6),3)="TTM",[1]!EM_S_FA_PROFIT_TTM(E2909,LEFT(RIGHT($J$1,11),10),1)/100000000,[1]!EM_S_STM07_IS(E2909,61,LEFT(RIGHT($J$1,5),4)&amp;"-12-31",1)/100000000))</f>
        <v>0.4733293381</v>
      </c>
      <c r="K2909" s="36">
        <f t="shared" ca="1" si="228"/>
        <v>43.553185692758987</v>
      </c>
      <c r="L2909" s="46">
        <f ca="1">IF(E2909="","",IF(ISERROR(IF(行业估值!$E$7="最新年报",[1]!EM_S_STM07_BS(E2909,140,LEFT(RIGHT($L$1,5),4)&amp;"-12-31",1)/100000000,[1]!EM_S_STM07_BS(E2909,140,LEFT(RIGHT($L$1,11),10),1)/100000000)),0,IF(行业估值!$E$7="最新年报",[1]!EM_S_STM07_BS(E2909,140,LEFT(RIGHT($L$1,5),4)&amp;"-12-31",1)/100000000,[1]!EM_S_STM07_BS(E2909,140,LEFT(RIGHT($L$1,11),10),1)/100000000)))</f>
        <v>4.9062830370999997</v>
      </c>
      <c r="M2909" s="36">
        <f t="shared" ca="1" si="229"/>
        <v>4.2017552595753003</v>
      </c>
      <c r="N2909" s="37" t="str">
        <f ca="1">IF(E2909="","",IF(ISERROR([1]!EM_S_EST_NETPROFIT(E2909,行业估值!$E$6,deadline)/100000000),"-",[1]!EM_S_EST_NETPROFIT(E2909,行业估值!$E$6,deadline)/100000000))</f>
        <v>-</v>
      </c>
      <c r="O2909" s="36" t="str">
        <f t="shared" ca="1" si="230"/>
        <v>-</v>
      </c>
      <c r="T2909" s="64" t="s">
        <v>5689</v>
      </c>
      <c r="U2909" s="64" t="s">
        <v>5690</v>
      </c>
    </row>
    <row r="2910" spans="4:21">
      <c r="D2910" s="45" t="str">
        <f>IF(AND(行业估值!$B$39=$G2910,COUNTIF($G$2:$G$2552,$G2910)&gt;=1),COUNTIF($G$2:G2910,$G2910),"")</f>
        <v/>
      </c>
      <c r="E2910" s="65" t="str">
        <f t="shared" si="231"/>
        <v>600858.SH</v>
      </c>
      <c r="F2910" s="65" t="str">
        <f t="shared" si="232"/>
        <v>银座股份</v>
      </c>
      <c r="G2910" s="34" t="str">
        <f>IF(E2910="","",IF(行业估值!$C$5="申万行业",[1]!EM_S_INFO_INDUSTRY_SW2014(E2910,"1"),IF(行业估值!$C$5="证监会行业",[1]!EM_S_INFO_INDUSTRY_CSRC1(E2910,"1"),[1]!EM_S_INFO_INDUSTRY_EM2016(E2910,"1"))))</f>
        <v>商贸零售</v>
      </c>
      <c r="H2910" s="34" t="str">
        <f>IF(E2910="","",IF($H$1="上证50",[1]!EM_S_INFO_COMPINDEX(E2910,"000016"),"")&amp;IF($H$1="上证180",[1]!EM_S_INFO_COMPINDEX(E2910,"000010"),"")&amp;IF($H$1="沪深300",[1]!EM_S_INFO_COMPINDEX(E2910,"000300"),"")&amp;IF(AND($H$1="上证A股",RIGHT(E2910,2)="SH"),"是","")&amp;IF(AND($H$1="深证A股",RIGHT(E2910,2)="SZ"),"是","")&amp;IF(AND($H$1="创业板",LEFT(E2910,1)-3=0),"是","")&amp;IF(AND($H$1="全部A股",E2910&lt;&gt;0),"是","")&amp;IF(AND($H$1="中小板",LEFT(E2910,3)="002"),"是",""))</f>
        <v>是</v>
      </c>
      <c r="I2910" s="46">
        <f ca="1">IF(E2910="","",IF(OR([1]!EM_S_VAL_MV(E2910,deadline)="",[1]!EM_S_VAL_MV(E2910,deadline)="--",[1]!EM_S_VAL_MV(E2910,deadline)="null"),0,[1]!EM_S_VAL_MV(E2910,deadline)/100000000))</f>
        <v>25.223229566500002</v>
      </c>
      <c r="J2910" s="46">
        <f ca="1">IF(E2910="","",IF(RIGHT(LEFT($J$1,6),3)="TTM",[1]!EM_S_FA_PROFIT_TTM(E2910,LEFT(RIGHT($J$1,11),10),1)/100000000,[1]!EM_S_STM07_IS(E2910,61,LEFT(RIGHT($J$1,5),4)&amp;"-12-31",1)/100000000))</f>
        <v>0.14490676089999999</v>
      </c>
      <c r="K2910" s="36">
        <f t="shared" ca="1" si="228"/>
        <v>174.06523622390904</v>
      </c>
      <c r="L2910" s="46">
        <f ca="1">IF(E2910="","",IF(ISERROR(IF(行业估值!$E$7="最新年报",[1]!EM_S_STM07_BS(E2910,140,LEFT(RIGHT($L$1,5),4)&amp;"-12-31",1)/100000000,[1]!EM_S_STM07_BS(E2910,140,LEFT(RIGHT($L$1,11),10),1)/100000000)),0,IF(行业估值!$E$7="最新年报",[1]!EM_S_STM07_BS(E2910,140,LEFT(RIGHT($L$1,5),4)&amp;"-12-31",1)/100000000,[1]!EM_S_STM07_BS(E2910,140,LEFT(RIGHT($L$1,11),10),1)/100000000)))</f>
        <v>30.819602139099999</v>
      </c>
      <c r="M2910" s="36">
        <f t="shared" ca="1" si="229"/>
        <v>0.81841515840011347</v>
      </c>
      <c r="N2910" s="37">
        <f ca="1">IF(E2910="","",IF(ISERROR([1]!EM_S_EST_NETPROFIT(E2910,行业估值!$E$6,deadline)/100000000),"-",[1]!EM_S_EST_NETPROFIT(E2910,行业估值!$E$6,deadline)/100000000))</f>
        <v>0.53</v>
      </c>
      <c r="O2910" s="36">
        <f t="shared" ca="1" si="230"/>
        <v>47.590999182075471</v>
      </c>
      <c r="T2910" s="64" t="s">
        <v>5691</v>
      </c>
      <c r="U2910" s="64" t="s">
        <v>5692</v>
      </c>
    </row>
    <row r="2911" spans="4:21">
      <c r="D2911" s="45" t="str">
        <f>IF(AND(行业估值!$B$39=$G2911,COUNTIF($G$2:$G$2552,$G2911)&gt;=1),COUNTIF($G$2:G2911,$G2911),"")</f>
        <v/>
      </c>
      <c r="E2911" s="65" t="str">
        <f t="shared" si="231"/>
        <v>600859.SH</v>
      </c>
      <c r="F2911" s="65" t="str">
        <f t="shared" si="232"/>
        <v>王府井</v>
      </c>
      <c r="G2911" s="34" t="str">
        <f>IF(E2911="","",IF(行业估值!$C$5="申万行业",[1]!EM_S_INFO_INDUSTRY_SW2014(E2911,"1"),IF(行业估值!$C$5="证监会行业",[1]!EM_S_INFO_INDUSTRY_CSRC1(E2911,"1"),[1]!EM_S_INFO_INDUSTRY_EM2016(E2911,"1"))))</f>
        <v>商贸零售</v>
      </c>
      <c r="H2911" s="34" t="str">
        <f>IF(E2911="","",IF($H$1="上证50",[1]!EM_S_INFO_COMPINDEX(E2911,"000016"),"")&amp;IF($H$1="上证180",[1]!EM_S_INFO_COMPINDEX(E2911,"000010"),"")&amp;IF($H$1="沪深300",[1]!EM_S_INFO_COMPINDEX(E2911,"000300"),"")&amp;IF(AND($H$1="上证A股",RIGHT(E2911,2)="SH"),"是","")&amp;IF(AND($H$1="深证A股",RIGHT(E2911,2)="SZ"),"是","")&amp;IF(AND($H$1="创业板",LEFT(E2911,1)-3=0),"是","")&amp;IF(AND($H$1="全部A股",E2911&lt;&gt;0),"是","")&amp;IF(AND($H$1="中小板",LEFT(E2911,3)="002"),"是",""))</f>
        <v>是</v>
      </c>
      <c r="I2911" s="46">
        <f ca="1">IF(E2911="","",IF(OR([1]!EM_S_VAL_MV(E2911,deadline)="",[1]!EM_S_VAL_MV(E2911,deadline)="--",[1]!EM_S_VAL_MV(E2911,deadline)="null"),0,[1]!EM_S_VAL_MV(E2911,deadline)/100000000))</f>
        <v>100.21392018500001</v>
      </c>
      <c r="J2911" s="46">
        <f ca="1">IF(E2911="","",IF(RIGHT(LEFT($J$1,6),3)="TTM",[1]!EM_S_FA_PROFIT_TTM(E2911,LEFT(RIGHT($J$1,11),10),1)/100000000,[1]!EM_S_STM07_IS(E2911,61,LEFT(RIGHT($J$1,5),4)&amp;"-12-31",1)/100000000))</f>
        <v>10.6193581022</v>
      </c>
      <c r="K2911" s="36">
        <f t="shared" ca="1" si="228"/>
        <v>9.4369093894892586</v>
      </c>
      <c r="L2911" s="46">
        <f ca="1">IF(E2911="","",IF(ISERROR(IF(行业估值!$E$7="最新年报",[1]!EM_S_STM07_BS(E2911,140,LEFT(RIGHT($L$1,5),4)&amp;"-12-31",1)/100000000,[1]!EM_S_STM07_BS(E2911,140,LEFT(RIGHT($L$1,11),10),1)/100000000)),0,IF(行业估值!$E$7="最新年报",[1]!EM_S_STM07_BS(E2911,140,LEFT(RIGHT($L$1,5),4)&amp;"-12-31",1)/100000000,[1]!EM_S_STM07_BS(E2911,140,LEFT(RIGHT($L$1,11),10),1)/100000000)))</f>
        <v>112.83356293520001</v>
      </c>
      <c r="M2911" s="36">
        <f t="shared" ca="1" si="229"/>
        <v>0.88815701266610336</v>
      </c>
      <c r="N2911" s="37">
        <f ca="1">IF(E2911="","",IF(ISERROR([1]!EM_S_EST_NETPROFIT(E2911,行业估值!$E$6,deadline)/100000000),"-",[1]!EM_S_EST_NETPROFIT(E2911,行业估值!$E$6,deadline)/100000000))</f>
        <v>11.833122222222221</v>
      </c>
      <c r="O2911" s="36">
        <f t="shared" ca="1" si="230"/>
        <v>8.4689330764116928</v>
      </c>
      <c r="T2911" s="64" t="s">
        <v>5693</v>
      </c>
      <c r="U2911" s="64" t="s">
        <v>5694</v>
      </c>
    </row>
    <row r="2912" spans="4:21">
      <c r="D2912" s="45">
        <f>IF(AND(行业估值!$B$39=$G2912,COUNTIF($G$2:$G$2552,$G2912)&gt;=1),COUNTIF($G$2:G2912,$G2912),"")</f>
        <v>259</v>
      </c>
      <c r="E2912" s="65" t="str">
        <f t="shared" si="231"/>
        <v>600860.SH</v>
      </c>
      <c r="F2912" s="65" t="str">
        <f t="shared" si="232"/>
        <v>京城股份</v>
      </c>
      <c r="G2912" s="34" t="str">
        <f>IF(E2912="","",IF(行业估值!$C$5="申万行业",[1]!EM_S_INFO_INDUSTRY_SW2014(E2912,"1"),IF(行业估值!$C$5="证监会行业",[1]!EM_S_INFO_INDUSTRY_CSRC1(E2912,"1"),[1]!EM_S_INFO_INDUSTRY_EM2016(E2912,"1"))))</f>
        <v>机械设备</v>
      </c>
      <c r="H2912" s="34" t="str">
        <f>IF(E2912="","",IF($H$1="上证50",[1]!EM_S_INFO_COMPINDEX(E2912,"000016"),"")&amp;IF($H$1="上证180",[1]!EM_S_INFO_COMPINDEX(E2912,"000010"),"")&amp;IF($H$1="沪深300",[1]!EM_S_INFO_COMPINDEX(E2912,"000300"),"")&amp;IF(AND($H$1="上证A股",RIGHT(E2912,2)="SH"),"是","")&amp;IF(AND($H$1="深证A股",RIGHT(E2912,2)="SZ"),"是","")&amp;IF(AND($H$1="创业板",LEFT(E2912,1)-3=0),"是","")&amp;IF(AND($H$1="全部A股",E2912&lt;&gt;0),"是","")&amp;IF(AND($H$1="中小板",LEFT(E2912,3)="002"),"是",""))</f>
        <v>是</v>
      </c>
      <c r="I2912" s="46">
        <f ca="1">IF(E2912="","",IF(OR([1]!EM_S_VAL_MV(E2912,deadline)="",[1]!EM_S_VAL_MV(E2912,deadline)="--",[1]!EM_S_VAL_MV(E2912,deadline)="null"),0,[1]!EM_S_VAL_MV(E2912,deadline)/100000000))</f>
        <v>21.1</v>
      </c>
      <c r="J2912" s="46">
        <f ca="1">IF(E2912="","",IF(RIGHT(LEFT($J$1,6),3)="TTM",[1]!EM_S_FA_PROFIT_TTM(E2912,LEFT(RIGHT($J$1,11),10),1)/100000000,[1]!EM_S_STM07_IS(E2912,61,LEFT(RIGHT($J$1,5),4)&amp;"-12-31",1)/100000000))</f>
        <v>-1.5380375212999999</v>
      </c>
      <c r="K2912" s="36">
        <f t="shared" ca="1" si="228"/>
        <v>-13.718781049090133</v>
      </c>
      <c r="L2912" s="46">
        <f ca="1">IF(E2912="","",IF(ISERROR(IF(行业估值!$E$7="最新年报",[1]!EM_S_STM07_BS(E2912,140,LEFT(RIGHT($L$1,5),4)&amp;"-12-31",1)/100000000,[1]!EM_S_STM07_BS(E2912,140,LEFT(RIGHT($L$1,11),10),1)/100000000)),0,IF(行业估值!$E$7="最新年报",[1]!EM_S_STM07_BS(E2912,140,LEFT(RIGHT($L$1,5),4)&amp;"-12-31",1)/100000000,[1]!EM_S_STM07_BS(E2912,140,LEFT(RIGHT($L$1,11),10),1)/100000000)))</f>
        <v>4.0283683508000001</v>
      </c>
      <c r="M2912" s="36">
        <f t="shared" ca="1" si="229"/>
        <v>5.2378526893673261</v>
      </c>
      <c r="N2912" s="37" t="str">
        <f ca="1">IF(E2912="","",IF(ISERROR([1]!EM_S_EST_NETPROFIT(E2912,行业估值!$E$6,deadline)/100000000),"-",[1]!EM_S_EST_NETPROFIT(E2912,行业估值!$E$6,deadline)/100000000))</f>
        <v>-</v>
      </c>
      <c r="O2912" s="36" t="str">
        <f t="shared" ca="1" si="230"/>
        <v>-</v>
      </c>
      <c r="T2912" s="64" t="s">
        <v>5695</v>
      </c>
      <c r="U2912" s="64" t="s">
        <v>5696</v>
      </c>
    </row>
    <row r="2913" spans="4:21">
      <c r="D2913" s="45" t="str">
        <f>IF(AND(行业估值!$B$39=$G2913,COUNTIF($G$2:$G$2552,$G2913)&gt;=1),COUNTIF($G$2:G2913,$G2913),"")</f>
        <v/>
      </c>
      <c r="E2913" s="65" t="str">
        <f t="shared" si="231"/>
        <v>600861.SH</v>
      </c>
      <c r="F2913" s="65" t="str">
        <f t="shared" si="232"/>
        <v>北京城乡</v>
      </c>
      <c r="G2913" s="34" t="str">
        <f>IF(E2913="","",IF(行业估值!$C$5="申万行业",[1]!EM_S_INFO_INDUSTRY_SW2014(E2913,"1"),IF(行业估值!$C$5="证监会行业",[1]!EM_S_INFO_INDUSTRY_CSRC1(E2913,"1"),[1]!EM_S_INFO_INDUSTRY_EM2016(E2913,"1"))))</f>
        <v>商贸零售</v>
      </c>
      <c r="H2913" s="34" t="str">
        <f>IF(E2913="","",IF($H$1="上证50",[1]!EM_S_INFO_COMPINDEX(E2913,"000016"),"")&amp;IF($H$1="上证180",[1]!EM_S_INFO_COMPINDEX(E2913,"000010"),"")&amp;IF($H$1="沪深300",[1]!EM_S_INFO_COMPINDEX(E2913,"000300"),"")&amp;IF(AND($H$1="上证A股",RIGHT(E2913,2)="SH"),"是","")&amp;IF(AND($H$1="深证A股",RIGHT(E2913,2)="SZ"),"是","")&amp;IF(AND($H$1="创业板",LEFT(E2913,1)-3=0),"是","")&amp;IF(AND($H$1="全部A股",E2913&lt;&gt;0),"是","")&amp;IF(AND($H$1="中小板",LEFT(E2913,3)="002"),"是",""))</f>
        <v>是</v>
      </c>
      <c r="I2913" s="46">
        <f ca="1">IF(E2913="","",IF(OR([1]!EM_S_VAL_MV(E2913,deadline)="",[1]!EM_S_VAL_MV(E2913,deadline)="--",[1]!EM_S_VAL_MV(E2913,deadline)="null"),0,[1]!EM_S_VAL_MV(E2913,deadline)/100000000))</f>
        <v>26.009686312900001</v>
      </c>
      <c r="J2913" s="46">
        <f ca="1">IF(E2913="","",IF(RIGHT(LEFT($J$1,6),3)="TTM",[1]!EM_S_FA_PROFIT_TTM(E2913,LEFT(RIGHT($J$1,11),10),1)/100000000,[1]!EM_S_STM07_IS(E2913,61,LEFT(RIGHT($J$1,5),4)&amp;"-12-31",1)/100000000))</f>
        <v>0.24046490829999997</v>
      </c>
      <c r="K2913" s="36">
        <f t="shared" ca="1" si="228"/>
        <v>108.16416622607883</v>
      </c>
      <c r="L2913" s="46">
        <f ca="1">IF(E2913="","",IF(ISERROR(IF(行业估值!$E$7="最新年报",[1]!EM_S_STM07_BS(E2913,140,LEFT(RIGHT($L$1,5),4)&amp;"-12-31",1)/100000000,[1]!EM_S_STM07_BS(E2913,140,LEFT(RIGHT($L$1,11),10),1)/100000000)),0,IF(行业估值!$E$7="最新年报",[1]!EM_S_STM07_BS(E2913,140,LEFT(RIGHT($L$1,5),4)&amp;"-12-31",1)/100000000,[1]!EM_S_STM07_BS(E2913,140,LEFT(RIGHT($L$1,11),10),1)/100000000)))</f>
        <v>23.4385527787</v>
      </c>
      <c r="M2913" s="36">
        <f t="shared" ca="1" si="229"/>
        <v>1.1096967700384872</v>
      </c>
      <c r="N2913" s="37" t="str">
        <f ca="1">IF(E2913="","",IF(ISERROR([1]!EM_S_EST_NETPROFIT(E2913,行业估值!$E$6,deadline)/100000000),"-",[1]!EM_S_EST_NETPROFIT(E2913,行业估值!$E$6,deadline)/100000000))</f>
        <v>-</v>
      </c>
      <c r="O2913" s="36" t="str">
        <f t="shared" ca="1" si="230"/>
        <v>-</v>
      </c>
      <c r="T2913" s="64" t="s">
        <v>5697</v>
      </c>
      <c r="U2913" s="64" t="s">
        <v>5698</v>
      </c>
    </row>
    <row r="2914" spans="4:21">
      <c r="D2914" s="45" t="str">
        <f>IF(AND(行业估值!$B$39=$G2914,COUNTIF($G$2:$G$2552,$G2914)&gt;=1),COUNTIF($G$2:G2914,$G2914),"")</f>
        <v/>
      </c>
      <c r="E2914" s="65" t="str">
        <f t="shared" si="231"/>
        <v>600862.SH</v>
      </c>
      <c r="F2914" s="65" t="str">
        <f t="shared" si="232"/>
        <v>中航高科</v>
      </c>
      <c r="G2914" s="34" t="str">
        <f>IF(E2914="","",IF(行业估值!$C$5="申万行业",[1]!EM_S_INFO_INDUSTRY_SW2014(E2914,"1"),IF(行业估值!$C$5="证监会行业",[1]!EM_S_INFO_INDUSTRY_CSRC1(E2914,"1"),[1]!EM_S_INFO_INDUSTRY_EM2016(E2914,"1"))))</f>
        <v>国防与装备</v>
      </c>
      <c r="H2914" s="34" t="str">
        <f>IF(E2914="","",IF($H$1="上证50",[1]!EM_S_INFO_COMPINDEX(E2914,"000016"),"")&amp;IF($H$1="上证180",[1]!EM_S_INFO_COMPINDEX(E2914,"000010"),"")&amp;IF($H$1="沪深300",[1]!EM_S_INFO_COMPINDEX(E2914,"000300"),"")&amp;IF(AND($H$1="上证A股",RIGHT(E2914,2)="SH"),"是","")&amp;IF(AND($H$1="深证A股",RIGHT(E2914,2)="SZ"),"是","")&amp;IF(AND($H$1="创业板",LEFT(E2914,1)-3=0),"是","")&amp;IF(AND($H$1="全部A股",E2914&lt;&gt;0),"是","")&amp;IF(AND($H$1="中小板",LEFT(E2914,3)="002"),"是",""))</f>
        <v>是</v>
      </c>
      <c r="I2914" s="46">
        <f ca="1">IF(E2914="","",IF(OR([1]!EM_S_VAL_MV(E2914,deadline)="",[1]!EM_S_VAL_MV(E2914,deadline)="--",[1]!EM_S_VAL_MV(E2914,deadline)="null"),0,[1]!EM_S_VAL_MV(E2914,deadline)/100000000))</f>
        <v>132.33966516500001</v>
      </c>
      <c r="J2914" s="46">
        <f ca="1">IF(E2914="","",IF(RIGHT(LEFT($J$1,6),3)="TTM",[1]!EM_S_FA_PROFIT_TTM(E2914,LEFT(RIGHT($J$1,11),10),1)/100000000,[1]!EM_S_STM07_IS(E2914,61,LEFT(RIGHT($J$1,5),4)&amp;"-12-31",1)/100000000))</f>
        <v>4.5779853968999999</v>
      </c>
      <c r="K2914" s="36">
        <f t="shared" ca="1" si="228"/>
        <v>28.907839080180185</v>
      </c>
      <c r="L2914" s="46">
        <f ca="1">IF(E2914="","",IF(ISERROR(IF(行业估值!$E$7="最新年报",[1]!EM_S_STM07_BS(E2914,140,LEFT(RIGHT($L$1,5),4)&amp;"-12-31",1)/100000000,[1]!EM_S_STM07_BS(E2914,140,LEFT(RIGHT($L$1,11),10),1)/100000000)),0,IF(行业估值!$E$7="最新年报",[1]!EM_S_STM07_BS(E2914,140,LEFT(RIGHT($L$1,5),4)&amp;"-12-31",1)/100000000,[1]!EM_S_STM07_BS(E2914,140,LEFT(RIGHT($L$1,11),10),1)/100000000)))</f>
        <v>39.757682081999995</v>
      </c>
      <c r="M2914" s="36">
        <f t="shared" ca="1" si="229"/>
        <v>3.3286564566830177</v>
      </c>
      <c r="N2914" s="37">
        <f ca="1">IF(E2914="","",IF(ISERROR([1]!EM_S_EST_NETPROFIT(E2914,行业估值!$E$6,deadline)/100000000),"-",[1]!EM_S_EST_NETPROFIT(E2914,行业估值!$E$6,deadline)/100000000))</f>
        <v>3.7947250000000001</v>
      </c>
      <c r="O2914" s="36">
        <f t="shared" ca="1" si="230"/>
        <v>34.874639180704797</v>
      </c>
      <c r="T2914" s="64" t="s">
        <v>5699</v>
      </c>
      <c r="U2914" s="64" t="s">
        <v>5700</v>
      </c>
    </row>
    <row r="2915" spans="4:21">
      <c r="D2915" s="45" t="str">
        <f>IF(AND(行业估值!$B$39=$G2915,COUNTIF($G$2:$G$2552,$G2915)&gt;=1),COUNTIF($G$2:G2915,$G2915),"")</f>
        <v/>
      </c>
      <c r="E2915" s="65" t="str">
        <f t="shared" si="231"/>
        <v>600863.SH</v>
      </c>
      <c r="F2915" s="65" t="str">
        <f t="shared" si="232"/>
        <v>内蒙华电</v>
      </c>
      <c r="G2915" s="34" t="str">
        <f>IF(E2915="","",IF(行业估值!$C$5="申万行业",[1]!EM_S_INFO_INDUSTRY_SW2014(E2915,"1"),IF(行业估值!$C$5="证监会行业",[1]!EM_S_INFO_INDUSTRY_CSRC1(E2915,"1"),[1]!EM_S_INFO_INDUSTRY_EM2016(E2915,"1"))))</f>
        <v>公用事业</v>
      </c>
      <c r="H2915" s="34" t="str">
        <f>IF(E2915="","",IF($H$1="上证50",[1]!EM_S_INFO_COMPINDEX(E2915,"000016"),"")&amp;IF($H$1="上证180",[1]!EM_S_INFO_COMPINDEX(E2915,"000010"),"")&amp;IF($H$1="沪深300",[1]!EM_S_INFO_COMPINDEX(E2915,"000300"),"")&amp;IF(AND($H$1="上证A股",RIGHT(E2915,2)="SH"),"是","")&amp;IF(AND($H$1="深证A股",RIGHT(E2915,2)="SZ"),"是","")&amp;IF(AND($H$1="创业板",LEFT(E2915,1)-3=0),"是","")&amp;IF(AND($H$1="全部A股",E2915&lt;&gt;0),"是","")&amp;IF(AND($H$1="中小板",LEFT(E2915,3)="002"),"是",""))</f>
        <v>是</v>
      </c>
      <c r="I2915" s="46">
        <f ca="1">IF(E2915="","",IF(OR([1]!EM_S_VAL_MV(E2915,deadline)="",[1]!EM_S_VAL_MV(E2915,deadline)="--",[1]!EM_S_VAL_MV(E2915,deadline)="null"),0,[1]!EM_S_VAL_MV(E2915,deadline)/100000000))</f>
        <v>149.85863815260001</v>
      </c>
      <c r="J2915" s="46">
        <f ca="1">IF(E2915="","",IF(RIGHT(LEFT($J$1,6),3)="TTM",[1]!EM_S_FA_PROFIT_TTM(E2915,LEFT(RIGHT($J$1,11),10),1)/100000000,[1]!EM_S_STM07_IS(E2915,61,LEFT(RIGHT($J$1,5),4)&amp;"-12-31",1)/100000000))</f>
        <v>14.559855645299999</v>
      </c>
      <c r="K2915" s="36">
        <f t="shared" ca="1" si="228"/>
        <v>10.292590929703016</v>
      </c>
      <c r="L2915" s="46">
        <f ca="1">IF(E2915="","",IF(ISERROR(IF(行业估值!$E$7="最新年报",[1]!EM_S_STM07_BS(E2915,140,LEFT(RIGHT($L$1,5),4)&amp;"-12-31",1)/100000000,[1]!EM_S_STM07_BS(E2915,140,LEFT(RIGHT($L$1,11),10),1)/100000000)),0,IF(行业估值!$E$7="最新年报",[1]!EM_S_STM07_BS(E2915,140,LEFT(RIGHT($L$1,5),4)&amp;"-12-31",1)/100000000,[1]!EM_S_STM07_BS(E2915,140,LEFT(RIGHT($L$1,11),10),1)/100000000)))</f>
        <v>139.3005824135</v>
      </c>
      <c r="M2915" s="36">
        <f t="shared" ca="1" si="229"/>
        <v>1.0757933352192273</v>
      </c>
      <c r="N2915" s="37">
        <f ca="1">IF(E2915="","",IF(ISERROR([1]!EM_S_EST_NETPROFIT(E2915,行业估值!$E$6,deadline)/100000000),"-",[1]!EM_S_EST_NETPROFIT(E2915,行业估值!$E$6,deadline)/100000000))</f>
        <v>13.473025</v>
      </c>
      <c r="O2915" s="36">
        <f t="shared" ca="1" si="230"/>
        <v>11.122864995247912</v>
      </c>
      <c r="T2915" s="64" t="s">
        <v>5701</v>
      </c>
      <c r="U2915" s="64" t="s">
        <v>5702</v>
      </c>
    </row>
    <row r="2916" spans="4:21">
      <c r="D2916" s="45" t="str">
        <f>IF(AND(行业估值!$B$39=$G2916,COUNTIF($G$2:$G$2552,$G2916)&gt;=1),COUNTIF($G$2:G2916,$G2916),"")</f>
        <v/>
      </c>
      <c r="E2916" s="65" t="str">
        <f t="shared" si="231"/>
        <v>600864.SH</v>
      </c>
      <c r="F2916" s="65" t="str">
        <f t="shared" si="232"/>
        <v>哈投股份</v>
      </c>
      <c r="G2916" s="34" t="str">
        <f>IF(E2916="","",IF(行业估值!$C$5="申万行业",[1]!EM_S_INFO_INDUSTRY_SW2014(E2916,"1"),IF(行业估值!$C$5="证监会行业",[1]!EM_S_INFO_INDUSTRY_CSRC1(E2916,"1"),[1]!EM_S_INFO_INDUSTRY_EM2016(E2916,"1"))))</f>
        <v>金融</v>
      </c>
      <c r="H2916" s="34" t="str">
        <f>IF(E2916="","",IF($H$1="上证50",[1]!EM_S_INFO_COMPINDEX(E2916,"000016"),"")&amp;IF($H$1="上证180",[1]!EM_S_INFO_COMPINDEX(E2916,"000010"),"")&amp;IF($H$1="沪深300",[1]!EM_S_INFO_COMPINDEX(E2916,"000300"),"")&amp;IF(AND($H$1="上证A股",RIGHT(E2916,2)="SH"),"是","")&amp;IF(AND($H$1="深证A股",RIGHT(E2916,2)="SZ"),"是","")&amp;IF(AND($H$1="创业板",LEFT(E2916,1)-3=0),"是","")&amp;IF(AND($H$1="全部A股",E2916&lt;&gt;0),"是","")&amp;IF(AND($H$1="中小板",LEFT(E2916,3)="002"),"是",""))</f>
        <v>是</v>
      </c>
      <c r="I2916" s="46">
        <f ca="1">IF(E2916="","",IF(OR([1]!EM_S_VAL_MV(E2916,deadline)="",[1]!EM_S_VAL_MV(E2916,deadline)="--",[1]!EM_S_VAL_MV(E2916,deadline)="null"),0,[1]!EM_S_VAL_MV(E2916,deadline)/100000000))</f>
        <v>129.61954339600001</v>
      </c>
      <c r="J2916" s="46">
        <f ca="1">IF(E2916="","",IF(RIGHT(LEFT($J$1,6),3)="TTM",[1]!EM_S_FA_PROFIT_TTM(E2916,LEFT(RIGHT($J$1,11),10),1)/100000000,[1]!EM_S_STM07_IS(E2916,61,LEFT(RIGHT($J$1,5),4)&amp;"-12-31",1)/100000000))</f>
        <v>6.6933753223000005</v>
      </c>
      <c r="K2916" s="36">
        <f t="shared" ca="1" si="228"/>
        <v>19.365348147167655</v>
      </c>
      <c r="L2916" s="46">
        <f ca="1">IF(E2916="","",IF(ISERROR(IF(行业估值!$E$7="最新年报",[1]!EM_S_STM07_BS(E2916,140,LEFT(RIGHT($L$1,5),4)&amp;"-12-31",1)/100000000,[1]!EM_S_STM07_BS(E2916,140,LEFT(RIGHT($L$1,11),10),1)/100000000)),0,IF(行业估值!$E$7="最新年报",[1]!EM_S_STM07_BS(E2916,140,LEFT(RIGHT($L$1,5),4)&amp;"-12-31",1)/100000000,[1]!EM_S_STM07_BS(E2916,140,LEFT(RIGHT($L$1,11),10),1)/100000000)))</f>
        <v>134.13976315209999</v>
      </c>
      <c r="M2916" s="36">
        <f t="shared" ca="1" si="229"/>
        <v>0.96630216387832346</v>
      </c>
      <c r="N2916" s="37">
        <f ca="1">IF(E2916="","",IF(ISERROR([1]!EM_S_EST_NETPROFIT(E2916,行业估值!$E$6,deadline)/100000000),"-",[1]!EM_S_EST_NETPROFIT(E2916,行业估值!$E$6,deadline)/100000000))</f>
        <v>8.56</v>
      </c>
      <c r="O2916" s="36">
        <f t="shared" ca="1" si="230"/>
        <v>15.142470022897196</v>
      </c>
      <c r="T2916" s="64" t="s">
        <v>5703</v>
      </c>
      <c r="U2916" s="64" t="s">
        <v>5704</v>
      </c>
    </row>
    <row r="2917" spans="4:21">
      <c r="D2917" s="45" t="str">
        <f>IF(AND(行业估值!$B$39=$G2917,COUNTIF($G$2:$G$2552,$G2917)&gt;=1),COUNTIF($G$2:G2917,$G2917),"")</f>
        <v/>
      </c>
      <c r="E2917" s="65" t="str">
        <f t="shared" si="231"/>
        <v>600865.SH</v>
      </c>
      <c r="F2917" s="65" t="str">
        <f t="shared" si="232"/>
        <v>百大集团</v>
      </c>
      <c r="G2917" s="34" t="str">
        <f>IF(E2917="","",IF(行业估值!$C$5="申万行业",[1]!EM_S_INFO_INDUSTRY_SW2014(E2917,"1"),IF(行业估值!$C$5="证监会行业",[1]!EM_S_INFO_INDUSTRY_CSRC1(E2917,"1"),[1]!EM_S_INFO_INDUSTRY_EM2016(E2917,"1"))))</f>
        <v>商贸零售</v>
      </c>
      <c r="H2917" s="34" t="str">
        <f>IF(E2917="","",IF($H$1="上证50",[1]!EM_S_INFO_COMPINDEX(E2917,"000016"),"")&amp;IF($H$1="上证180",[1]!EM_S_INFO_COMPINDEX(E2917,"000010"),"")&amp;IF($H$1="沪深300",[1]!EM_S_INFO_COMPINDEX(E2917,"000300"),"")&amp;IF(AND($H$1="上证A股",RIGHT(E2917,2)="SH"),"是","")&amp;IF(AND($H$1="深证A股",RIGHT(E2917,2)="SZ"),"是","")&amp;IF(AND($H$1="创业板",LEFT(E2917,1)-3=0),"是","")&amp;IF(AND($H$1="全部A股",E2917&lt;&gt;0),"是","")&amp;IF(AND($H$1="中小板",LEFT(E2917,3)="002"),"是",""))</f>
        <v>是</v>
      </c>
      <c r="I2917" s="46">
        <f ca="1">IF(E2917="","",IF(OR([1]!EM_S_VAL_MV(E2917,deadline)="",[1]!EM_S_VAL_MV(E2917,deadline)="--",[1]!EM_S_VAL_MV(E2917,deadline)="null"),0,[1]!EM_S_VAL_MV(E2917,deadline)/100000000))</f>
        <v>22.649667023200003</v>
      </c>
      <c r="J2917" s="46">
        <f ca="1">IF(E2917="","",IF(RIGHT(LEFT($J$1,6),3)="TTM",[1]!EM_S_FA_PROFIT_TTM(E2917,LEFT(RIGHT($J$1,11),10),1)/100000000,[1]!EM_S_STM07_IS(E2917,61,LEFT(RIGHT($J$1,5),4)&amp;"-12-31",1)/100000000))</f>
        <v>1.4270426691</v>
      </c>
      <c r="K2917" s="36">
        <f t="shared" ref="K2917:K2980" ca="1" si="233">IF(E2917="","",IF(OR(I2917=0,J2917=0),"-",I2917/J2917))</f>
        <v>15.871751779843121</v>
      </c>
      <c r="L2917" s="46">
        <f ca="1">IF(E2917="","",IF(ISERROR(IF(行业估值!$E$7="最新年报",[1]!EM_S_STM07_BS(E2917,140,LEFT(RIGHT($L$1,5),4)&amp;"-12-31",1)/100000000,[1]!EM_S_STM07_BS(E2917,140,LEFT(RIGHT($L$1,11),10),1)/100000000)),0,IF(行业估值!$E$7="最新年报",[1]!EM_S_STM07_BS(E2917,140,LEFT(RIGHT($L$1,5),4)&amp;"-12-31",1)/100000000,[1]!EM_S_STM07_BS(E2917,140,LEFT(RIGHT($L$1,11),10),1)/100000000)))</f>
        <v>18.206995583199998</v>
      </c>
      <c r="M2917" s="36">
        <f t="shared" ref="M2917:M2980" ca="1" si="234">IF(E2917="","",IF(OR(I2917=0,L2917=0),"-",I2917/L2917))</f>
        <v>1.2440090359608456</v>
      </c>
      <c r="N2917" s="37" t="str">
        <f ca="1">IF(E2917="","",IF(ISERROR([1]!EM_S_EST_NETPROFIT(E2917,行业估值!$E$6,deadline)/100000000),"-",[1]!EM_S_EST_NETPROFIT(E2917,行业估值!$E$6,deadline)/100000000))</f>
        <v>-</v>
      </c>
      <c r="O2917" s="36" t="str">
        <f t="shared" ref="O2917:O2980" ca="1" si="235">IF(E2917="","",IF(ISERROR(IF(OR(I2917=0,N2917=0),"-",I2917/N2917)),"-",IF(OR(I2917=0,N2917=0),"-",I2917/N2917)))</f>
        <v>-</v>
      </c>
      <c r="T2917" s="64" t="s">
        <v>5705</v>
      </c>
      <c r="U2917" s="64" t="s">
        <v>5706</v>
      </c>
    </row>
    <row r="2918" spans="4:21">
      <c r="D2918" s="45" t="str">
        <f>IF(AND(行业估值!$B$39=$G2918,COUNTIF($G$2:$G$2552,$G2918)&gt;=1),COUNTIF($G$2:G2918,$G2918),"")</f>
        <v/>
      </c>
      <c r="E2918" s="65" t="str">
        <f t="shared" si="231"/>
        <v>600866.SH</v>
      </c>
      <c r="F2918" s="65" t="str">
        <f t="shared" si="232"/>
        <v>星湖科技</v>
      </c>
      <c r="G2918" s="34" t="str">
        <f>IF(E2918="","",IF(行业估值!$C$5="申万行业",[1]!EM_S_INFO_INDUSTRY_SW2014(E2918,"1"),IF(行业估值!$C$5="证监会行业",[1]!EM_S_INFO_INDUSTRY_CSRC1(E2918,"1"),[1]!EM_S_INFO_INDUSTRY_EM2016(E2918,"1"))))</f>
        <v>食品饮料</v>
      </c>
      <c r="H2918" s="34" t="str">
        <f>IF(E2918="","",IF($H$1="上证50",[1]!EM_S_INFO_COMPINDEX(E2918,"000016"),"")&amp;IF($H$1="上证180",[1]!EM_S_INFO_COMPINDEX(E2918,"000010"),"")&amp;IF($H$1="沪深300",[1]!EM_S_INFO_COMPINDEX(E2918,"000300"),"")&amp;IF(AND($H$1="上证A股",RIGHT(E2918,2)="SH"),"是","")&amp;IF(AND($H$1="深证A股",RIGHT(E2918,2)="SZ"),"是","")&amp;IF(AND($H$1="创业板",LEFT(E2918,1)-3=0),"是","")&amp;IF(AND($H$1="全部A股",E2918&lt;&gt;0),"是","")&amp;IF(AND($H$1="中小板",LEFT(E2918,3)="002"),"是",""))</f>
        <v>是</v>
      </c>
      <c r="I2918" s="46">
        <f ca="1">IF(E2918="","",IF(OR([1]!EM_S_VAL_MV(E2918,deadline)="",[1]!EM_S_VAL_MV(E2918,deadline)="--",[1]!EM_S_VAL_MV(E2918,deadline)="null"),0,[1]!EM_S_VAL_MV(E2918,deadline)/100000000))</f>
        <v>32.073431804400002</v>
      </c>
      <c r="J2918" s="46">
        <f ca="1">IF(E2918="","",IF(RIGHT(LEFT($J$1,6),3)="TTM",[1]!EM_S_FA_PROFIT_TTM(E2918,LEFT(RIGHT($J$1,11),10),1)/100000000,[1]!EM_S_STM07_IS(E2918,61,LEFT(RIGHT($J$1,5),4)&amp;"-12-31",1)/100000000))</f>
        <v>1.3221855309000001</v>
      </c>
      <c r="K2918" s="36">
        <f t="shared" ca="1" si="233"/>
        <v>24.257890481200395</v>
      </c>
      <c r="L2918" s="46">
        <f ca="1">IF(E2918="","",IF(ISERROR(IF(行业估值!$E$7="最新年报",[1]!EM_S_STM07_BS(E2918,140,LEFT(RIGHT($L$1,5),4)&amp;"-12-31",1)/100000000,[1]!EM_S_STM07_BS(E2918,140,LEFT(RIGHT($L$1,11),10),1)/100000000)),0,IF(行业估值!$E$7="最新年报",[1]!EM_S_STM07_BS(E2918,140,LEFT(RIGHT($L$1,5),4)&amp;"-12-31",1)/100000000,[1]!EM_S_STM07_BS(E2918,140,LEFT(RIGHT($L$1,11),10),1)/100000000)))</f>
        <v>14.926364584100002</v>
      </c>
      <c r="M2918" s="36">
        <f t="shared" ca="1" si="234"/>
        <v>2.148777193782708</v>
      </c>
      <c r="N2918" s="37">
        <f ca="1">IF(E2918="","",IF(ISERROR([1]!EM_S_EST_NETPROFIT(E2918,行业估值!$E$6,deadline)/100000000),"-",[1]!EM_S_EST_NETPROFIT(E2918,行业估值!$E$6,deadline)/100000000))</f>
        <v>1.7050000000000001</v>
      </c>
      <c r="O2918" s="36">
        <f t="shared" ca="1" si="235"/>
        <v>18.811396952727272</v>
      </c>
      <c r="T2918" s="64" t="s">
        <v>5707</v>
      </c>
      <c r="U2918" s="64" t="s">
        <v>5708</v>
      </c>
    </row>
    <row r="2919" spans="4:21">
      <c r="D2919" s="45" t="str">
        <f>IF(AND(行业估值!$B$39=$G2919,COUNTIF($G$2:$G$2552,$G2919)&gt;=1),COUNTIF($G$2:G2919,$G2919),"")</f>
        <v/>
      </c>
      <c r="E2919" s="65" t="str">
        <f t="shared" si="231"/>
        <v>600867.SH</v>
      </c>
      <c r="F2919" s="65" t="str">
        <f t="shared" si="232"/>
        <v>通化东宝</v>
      </c>
      <c r="G2919" s="34" t="str">
        <f>IF(E2919="","",IF(行业估值!$C$5="申万行业",[1]!EM_S_INFO_INDUSTRY_SW2014(E2919,"1"),IF(行业估值!$C$5="证监会行业",[1]!EM_S_INFO_INDUSTRY_CSRC1(E2919,"1"),[1]!EM_S_INFO_INDUSTRY_EM2016(E2919,"1"))))</f>
        <v>医药生物</v>
      </c>
      <c r="H2919" s="34" t="str">
        <f>IF(E2919="","",IF($H$1="上证50",[1]!EM_S_INFO_COMPINDEX(E2919,"000016"),"")&amp;IF($H$1="上证180",[1]!EM_S_INFO_COMPINDEX(E2919,"000010"),"")&amp;IF($H$1="沪深300",[1]!EM_S_INFO_COMPINDEX(E2919,"000300"),"")&amp;IF(AND($H$1="上证A股",RIGHT(E2919,2)="SH"),"是","")&amp;IF(AND($H$1="深证A股",RIGHT(E2919,2)="SZ"),"是","")&amp;IF(AND($H$1="创业板",LEFT(E2919,1)-3=0),"是","")&amp;IF(AND($H$1="全部A股",E2919&lt;&gt;0),"是","")&amp;IF(AND($H$1="中小板",LEFT(E2919,3)="002"),"是",""))</f>
        <v>是</v>
      </c>
      <c r="I2919" s="46">
        <f ca="1">IF(E2919="","",IF(OR([1]!EM_S_VAL_MV(E2919,deadline)="",[1]!EM_S_VAL_MV(E2919,deadline)="--",[1]!EM_S_VAL_MV(E2919,deadline)="null"),0,[1]!EM_S_VAL_MV(E2919,deadline)/100000000))</f>
        <v>301.84389592280002</v>
      </c>
      <c r="J2919" s="46">
        <f ca="1">IF(E2919="","",IF(RIGHT(LEFT($J$1,6),3)="TTM",[1]!EM_S_FA_PROFIT_TTM(E2919,LEFT(RIGHT($J$1,11),10),1)/100000000,[1]!EM_S_STM07_IS(E2919,61,LEFT(RIGHT($J$1,5),4)&amp;"-12-31",1)/100000000))</f>
        <v>8.388966740199999</v>
      </c>
      <c r="K2919" s="36">
        <f t="shared" ca="1" si="233"/>
        <v>35.98105765235205</v>
      </c>
      <c r="L2919" s="46">
        <f ca="1">IF(E2919="","",IF(ISERROR(IF(行业估值!$E$7="最新年报",[1]!EM_S_STM07_BS(E2919,140,LEFT(RIGHT($L$1,5),4)&amp;"-12-31",1)/100000000,[1]!EM_S_STM07_BS(E2919,140,LEFT(RIGHT($L$1,11),10),1)/100000000)),0,IF(行业估值!$E$7="最新年报",[1]!EM_S_STM07_BS(E2919,140,LEFT(RIGHT($L$1,5),4)&amp;"-12-31",1)/100000000,[1]!EM_S_STM07_BS(E2919,140,LEFT(RIGHT($L$1,11),10),1)/100000000)))</f>
        <v>50.056185059099995</v>
      </c>
      <c r="M2919" s="36">
        <f t="shared" ca="1" si="234"/>
        <v>6.0301018858393025</v>
      </c>
      <c r="N2919" s="37">
        <f ca="1">IF(E2919="","",IF(ISERROR([1]!EM_S_EST_NETPROFIT(E2919,行业估值!$E$6,deadline)/100000000),"-",[1]!EM_S_EST_NETPROFIT(E2919,行业估值!$E$6,deadline)/100000000))</f>
        <v>9.6183705882352957</v>
      </c>
      <c r="O2919" s="36">
        <f t="shared" ca="1" si="235"/>
        <v>31.382019766632844</v>
      </c>
      <c r="T2919" s="64" t="s">
        <v>5709</v>
      </c>
      <c r="U2919" s="64" t="s">
        <v>5710</v>
      </c>
    </row>
    <row r="2920" spans="4:21">
      <c r="D2920" s="45" t="str">
        <f>IF(AND(行业估值!$B$39=$G2920,COUNTIF($G$2:$G$2552,$G2920)&gt;=1),COUNTIF($G$2:G2920,$G2920),"")</f>
        <v/>
      </c>
      <c r="E2920" s="65" t="str">
        <f t="shared" si="231"/>
        <v>600868.SH</v>
      </c>
      <c r="F2920" s="65" t="str">
        <f t="shared" si="232"/>
        <v>梅雁吉祥</v>
      </c>
      <c r="G2920" s="34" t="str">
        <f>IF(E2920="","",IF(行业估值!$C$5="申万行业",[1]!EM_S_INFO_INDUSTRY_SW2014(E2920,"1"),IF(行业估值!$C$5="证监会行业",[1]!EM_S_INFO_INDUSTRY_CSRC1(E2920,"1"),[1]!EM_S_INFO_INDUSTRY_EM2016(E2920,"1"))))</f>
        <v>公用事业</v>
      </c>
      <c r="H2920" s="34" t="str">
        <f>IF(E2920="","",IF($H$1="上证50",[1]!EM_S_INFO_COMPINDEX(E2920,"000016"),"")&amp;IF($H$1="上证180",[1]!EM_S_INFO_COMPINDEX(E2920,"000010"),"")&amp;IF($H$1="沪深300",[1]!EM_S_INFO_COMPINDEX(E2920,"000300"),"")&amp;IF(AND($H$1="上证A股",RIGHT(E2920,2)="SH"),"是","")&amp;IF(AND($H$1="深证A股",RIGHT(E2920,2)="SZ"),"是","")&amp;IF(AND($H$1="创业板",LEFT(E2920,1)-3=0),"是","")&amp;IF(AND($H$1="全部A股",E2920&lt;&gt;0),"是","")&amp;IF(AND($H$1="中小板",LEFT(E2920,3)="002"),"是",""))</f>
        <v>是</v>
      </c>
      <c r="I2920" s="46">
        <f ca="1">IF(E2920="","",IF(OR([1]!EM_S_VAL_MV(E2920,deadline)="",[1]!EM_S_VAL_MV(E2920,deadline)="--",[1]!EM_S_VAL_MV(E2920,deadline)="null"),0,[1]!EM_S_VAL_MV(E2920,deadline)/100000000))</f>
        <v>64.916684821800004</v>
      </c>
      <c r="J2920" s="46">
        <f ca="1">IF(E2920="","",IF(RIGHT(LEFT($J$1,6),3)="TTM",[1]!EM_S_FA_PROFIT_TTM(E2920,LEFT(RIGHT($J$1,11),10),1)/100000000,[1]!EM_S_STM07_IS(E2920,61,LEFT(RIGHT($J$1,5),4)&amp;"-12-31",1)/100000000))</f>
        <v>0.60332384630000002</v>
      </c>
      <c r="K2920" s="36">
        <f t="shared" ca="1" si="233"/>
        <v>107.59840709084202</v>
      </c>
      <c r="L2920" s="46">
        <f ca="1">IF(E2920="","",IF(ISERROR(IF(行业估值!$E$7="最新年报",[1]!EM_S_STM07_BS(E2920,140,LEFT(RIGHT($L$1,5),4)&amp;"-12-31",1)/100000000,[1]!EM_S_STM07_BS(E2920,140,LEFT(RIGHT($L$1,11),10),1)/100000000)),0,IF(行业估值!$E$7="最新年报",[1]!EM_S_STM07_BS(E2920,140,LEFT(RIGHT($L$1,5),4)&amp;"-12-31",1)/100000000,[1]!EM_S_STM07_BS(E2920,140,LEFT(RIGHT($L$1,11),10),1)/100000000)))</f>
        <v>23.347386747399998</v>
      </c>
      <c r="M2920" s="36">
        <f t="shared" ca="1" si="234"/>
        <v>2.7804689888485798</v>
      </c>
      <c r="N2920" s="37" t="str">
        <f ca="1">IF(E2920="","",IF(ISERROR([1]!EM_S_EST_NETPROFIT(E2920,行业估值!$E$6,deadline)/100000000),"-",[1]!EM_S_EST_NETPROFIT(E2920,行业估值!$E$6,deadline)/100000000))</f>
        <v>-</v>
      </c>
      <c r="O2920" s="36" t="str">
        <f t="shared" ca="1" si="235"/>
        <v>-</v>
      </c>
      <c r="T2920" s="64" t="s">
        <v>5711</v>
      </c>
      <c r="U2920" s="64" t="s">
        <v>5712</v>
      </c>
    </row>
    <row r="2921" spans="4:21">
      <c r="D2921" s="45" t="str">
        <f>IF(AND(行业估值!$B$39=$G2921,COUNTIF($G$2:$G$2552,$G2921)&gt;=1),COUNTIF($G$2:G2921,$G2921),"")</f>
        <v/>
      </c>
      <c r="E2921" s="65" t="str">
        <f t="shared" si="231"/>
        <v>600869.SH</v>
      </c>
      <c r="F2921" s="65" t="str">
        <f t="shared" si="232"/>
        <v>智慧能源</v>
      </c>
      <c r="G2921" s="34" t="str">
        <f>IF(E2921="","",IF(行业估值!$C$5="申万行业",[1]!EM_S_INFO_INDUSTRY_SW2014(E2921,"1"),IF(行业估值!$C$5="证监会行业",[1]!EM_S_INFO_INDUSTRY_CSRC1(E2921,"1"),[1]!EM_S_INFO_INDUSTRY_EM2016(E2921,"1"))))</f>
        <v>电气设备</v>
      </c>
      <c r="H2921" s="34" t="str">
        <f>IF(E2921="","",IF($H$1="上证50",[1]!EM_S_INFO_COMPINDEX(E2921,"000016"),"")&amp;IF($H$1="上证180",[1]!EM_S_INFO_COMPINDEX(E2921,"000010"),"")&amp;IF($H$1="沪深300",[1]!EM_S_INFO_COMPINDEX(E2921,"000300"),"")&amp;IF(AND($H$1="上证A股",RIGHT(E2921,2)="SH"),"是","")&amp;IF(AND($H$1="深证A股",RIGHT(E2921,2)="SZ"),"是","")&amp;IF(AND($H$1="创业板",LEFT(E2921,1)-3=0),"是","")&amp;IF(AND($H$1="全部A股",E2921&lt;&gt;0),"是","")&amp;IF(AND($H$1="中小板",LEFT(E2921,3)="002"),"是",""))</f>
        <v>是</v>
      </c>
      <c r="I2921" s="46">
        <f ca="1">IF(E2921="","",IF(OR([1]!EM_S_VAL_MV(E2921,deadline)="",[1]!EM_S_VAL_MV(E2921,deadline)="--",[1]!EM_S_VAL_MV(E2921,deadline)="null"),0,[1]!EM_S_VAL_MV(E2921,deadline)/100000000))</f>
        <v>112.74311949680001</v>
      </c>
      <c r="J2921" s="46">
        <f ca="1">IF(E2921="","",IF(RIGHT(LEFT($J$1,6),3)="TTM",[1]!EM_S_FA_PROFIT_TTM(E2921,LEFT(RIGHT($J$1,11),10),1)/100000000,[1]!EM_S_STM07_IS(E2921,61,LEFT(RIGHT($J$1,5),4)&amp;"-12-31",1)/100000000))</f>
        <v>1.8941945444999999</v>
      </c>
      <c r="K2921" s="36">
        <f t="shared" ca="1" si="233"/>
        <v>59.520348542952952</v>
      </c>
      <c r="L2921" s="46">
        <f ca="1">IF(E2921="","",IF(ISERROR(IF(行业估值!$E$7="最新年报",[1]!EM_S_STM07_BS(E2921,140,LEFT(RIGHT($L$1,5),4)&amp;"-12-31",1)/100000000,[1]!EM_S_STM07_BS(E2921,140,LEFT(RIGHT($L$1,11),10),1)/100000000)),0,IF(行业估值!$E$7="最新年报",[1]!EM_S_STM07_BS(E2921,140,LEFT(RIGHT($L$1,5),4)&amp;"-12-31",1)/100000000,[1]!EM_S_STM07_BS(E2921,140,LEFT(RIGHT($L$1,11),10),1)/100000000)))</f>
        <v>51.750131937900001</v>
      </c>
      <c r="M2921" s="36">
        <f t="shared" ca="1" si="234"/>
        <v>2.1786054503608105</v>
      </c>
      <c r="N2921" s="37" t="str">
        <f ca="1">IF(E2921="","",IF(ISERROR([1]!EM_S_EST_NETPROFIT(E2921,行业估值!$E$6,deadline)/100000000),"-",[1]!EM_S_EST_NETPROFIT(E2921,行业估值!$E$6,deadline)/100000000))</f>
        <v>-</v>
      </c>
      <c r="O2921" s="36" t="str">
        <f t="shared" ca="1" si="235"/>
        <v>-</v>
      </c>
      <c r="T2921" s="64" t="s">
        <v>5713</v>
      </c>
      <c r="U2921" s="64" t="s">
        <v>5714</v>
      </c>
    </row>
    <row r="2922" spans="4:21">
      <c r="D2922" s="45" t="str">
        <f>IF(AND(行业估值!$B$39=$G2922,COUNTIF($G$2:$G$2552,$G2922)&gt;=1),COUNTIF($G$2:G2922,$G2922),"")</f>
        <v/>
      </c>
      <c r="E2922" s="65" t="str">
        <f t="shared" si="231"/>
        <v>600870.SH</v>
      </c>
      <c r="F2922" s="65" t="str">
        <f t="shared" si="232"/>
        <v>ST厦华</v>
      </c>
      <c r="G2922" s="34" t="str">
        <f>IF(E2922="","",IF(行业估值!$C$5="申万行业",[1]!EM_S_INFO_INDUSTRY_SW2014(E2922,"1"),IF(行业估值!$C$5="证监会行业",[1]!EM_S_INFO_INDUSTRY_CSRC1(E2922,"1"),[1]!EM_S_INFO_INDUSTRY_EM2016(E2922,"1"))))</f>
        <v>商贸零售</v>
      </c>
      <c r="H2922" s="34" t="str">
        <f>IF(E2922="","",IF($H$1="上证50",[1]!EM_S_INFO_COMPINDEX(E2922,"000016"),"")&amp;IF($H$1="上证180",[1]!EM_S_INFO_COMPINDEX(E2922,"000010"),"")&amp;IF($H$1="沪深300",[1]!EM_S_INFO_COMPINDEX(E2922,"000300"),"")&amp;IF(AND($H$1="上证A股",RIGHT(E2922,2)="SH"),"是","")&amp;IF(AND($H$1="深证A股",RIGHT(E2922,2)="SZ"),"是","")&amp;IF(AND($H$1="创业板",LEFT(E2922,1)-3=0),"是","")&amp;IF(AND($H$1="全部A股",E2922&lt;&gt;0),"是","")&amp;IF(AND($H$1="中小板",LEFT(E2922,3)="002"),"是",""))</f>
        <v>是</v>
      </c>
      <c r="I2922" s="46">
        <f ca="1">IF(E2922="","",IF(OR([1]!EM_S_VAL_MV(E2922,deadline)="",[1]!EM_S_VAL_MV(E2922,deadline)="--",[1]!EM_S_VAL_MV(E2922,deadline)="null"),0,[1]!EM_S_VAL_MV(E2922,deadline)/100000000))</f>
        <v>16.219189615000001</v>
      </c>
      <c r="J2922" s="46">
        <f ca="1">IF(E2922="","",IF(RIGHT(LEFT($J$1,6),3)="TTM",[1]!EM_S_FA_PROFIT_TTM(E2922,LEFT(RIGHT($J$1,11),10),1)/100000000,[1]!EM_S_STM07_IS(E2922,61,LEFT(RIGHT($J$1,5),4)&amp;"-12-31",1)/100000000))</f>
        <v>0.12299153730000001</v>
      </c>
      <c r="K2922" s="36">
        <f t="shared" ca="1" si="233"/>
        <v>131.87240334624227</v>
      </c>
      <c r="L2922" s="46">
        <f ca="1">IF(E2922="","",IF(ISERROR(IF(行业估值!$E$7="最新年报",[1]!EM_S_STM07_BS(E2922,140,LEFT(RIGHT($L$1,5),4)&amp;"-12-31",1)/100000000,[1]!EM_S_STM07_BS(E2922,140,LEFT(RIGHT($L$1,11),10),1)/100000000)),0,IF(行业估值!$E$7="最新年报",[1]!EM_S_STM07_BS(E2922,140,LEFT(RIGHT($L$1,5),4)&amp;"-12-31",1)/100000000,[1]!EM_S_STM07_BS(E2922,140,LEFT(RIGHT($L$1,11),10),1)/100000000)))</f>
        <v>7.8898932300000002E-2</v>
      </c>
      <c r="M2922" s="36">
        <f t="shared" ca="1" si="234"/>
        <v>205.56919012958559</v>
      </c>
      <c r="N2922" s="37" t="str">
        <f ca="1">IF(E2922="","",IF(ISERROR([1]!EM_S_EST_NETPROFIT(E2922,行业估值!$E$6,deadline)/100000000),"-",[1]!EM_S_EST_NETPROFIT(E2922,行业估值!$E$6,deadline)/100000000))</f>
        <v>-</v>
      </c>
      <c r="O2922" s="36" t="str">
        <f t="shared" ca="1" si="235"/>
        <v>-</v>
      </c>
      <c r="T2922" s="64" t="s">
        <v>5715</v>
      </c>
      <c r="U2922" s="64" t="s">
        <v>5716</v>
      </c>
    </row>
    <row r="2923" spans="4:21">
      <c r="D2923" s="45" t="str">
        <f>IF(AND(行业估值!$B$39=$G2923,COUNTIF($G$2:$G$2552,$G2923)&gt;=1),COUNTIF($G$2:G2923,$G2923),"")</f>
        <v/>
      </c>
      <c r="E2923" s="65" t="str">
        <f t="shared" si="231"/>
        <v>600871.SH</v>
      </c>
      <c r="F2923" s="65" t="str">
        <f t="shared" si="232"/>
        <v>石化油服</v>
      </c>
      <c r="G2923" s="34" t="str">
        <f>IF(E2923="","",IF(行业估值!$C$5="申万行业",[1]!EM_S_INFO_INDUSTRY_SW2014(E2923,"1"),IF(行业估值!$C$5="证监会行业",[1]!EM_S_INFO_INDUSTRY_CSRC1(E2923,"1"),[1]!EM_S_INFO_INDUSTRY_EM2016(E2923,"1"))))</f>
        <v>化石能源</v>
      </c>
      <c r="H2923" s="34" t="str">
        <f>IF(E2923="","",IF($H$1="上证50",[1]!EM_S_INFO_COMPINDEX(E2923,"000016"),"")&amp;IF($H$1="上证180",[1]!EM_S_INFO_COMPINDEX(E2923,"000010"),"")&amp;IF($H$1="沪深300",[1]!EM_S_INFO_COMPINDEX(E2923,"000300"),"")&amp;IF(AND($H$1="上证A股",RIGHT(E2923,2)="SH"),"是","")&amp;IF(AND($H$1="深证A股",RIGHT(E2923,2)="SZ"),"是","")&amp;IF(AND($H$1="创业板",LEFT(E2923,1)-3=0),"是","")&amp;IF(AND($H$1="全部A股",E2923&lt;&gt;0),"是","")&amp;IF(AND($H$1="中小板",LEFT(E2923,3)="002"),"是",""))</f>
        <v>是</v>
      </c>
      <c r="I2923" s="46">
        <f ca="1">IF(E2923="","",IF(OR([1]!EM_S_VAL_MV(E2923,deadline)="",[1]!EM_S_VAL_MV(E2923,deadline)="--",[1]!EM_S_VAL_MV(E2923,deadline)="null"),0,[1]!EM_S_VAL_MV(E2923,deadline)/100000000))</f>
        <v>417.65548072600001</v>
      </c>
      <c r="J2923" s="46">
        <f ca="1">IF(E2923="","",IF(RIGHT(LEFT($J$1,6),3)="TTM",[1]!EM_S_FA_PROFIT_TTM(E2923,LEFT(RIGHT($J$1,11),10),1)/100000000,[1]!EM_S_STM07_IS(E2923,61,LEFT(RIGHT($J$1,5),4)&amp;"-12-31",1)/100000000))</f>
        <v>4.2527499999999998</v>
      </c>
      <c r="K2923" s="36">
        <f t="shared" ca="1" si="233"/>
        <v>98.208331250602555</v>
      </c>
      <c r="L2923" s="46">
        <f ca="1">IF(E2923="","",IF(ISERROR(IF(行业估值!$E$7="最新年报",[1]!EM_S_STM07_BS(E2923,140,LEFT(RIGHT($L$1,5),4)&amp;"-12-31",1)/100000000,[1]!EM_S_STM07_BS(E2923,140,LEFT(RIGHT($L$1,11),10),1)/100000000)),0,IF(行业估值!$E$7="最新年报",[1]!EM_S_STM07_BS(E2923,140,LEFT(RIGHT($L$1,5),4)&amp;"-12-31",1)/100000000,[1]!EM_S_STM07_BS(E2923,140,LEFT(RIGHT($L$1,11),10),1)/100000000)))</f>
        <v>69.222909999999999</v>
      </c>
      <c r="M2923" s="36">
        <f t="shared" ca="1" si="234"/>
        <v>6.0334863230395834</v>
      </c>
      <c r="N2923" s="37">
        <f ca="1">IF(E2923="","",IF(ISERROR([1]!EM_S_EST_NETPROFIT(E2923,行业估值!$E$6,deadline)/100000000),"-",[1]!EM_S_EST_NETPROFIT(E2923,行业估值!$E$6,deadline)/100000000))</f>
        <v>11.526666666666666</v>
      </c>
      <c r="O2923" s="36">
        <f t="shared" ca="1" si="235"/>
        <v>36.233847373568544</v>
      </c>
      <c r="T2923" s="64" t="s">
        <v>5717</v>
      </c>
      <c r="U2923" s="64" t="s">
        <v>5718</v>
      </c>
    </row>
    <row r="2924" spans="4:21">
      <c r="D2924" s="45" t="str">
        <f>IF(AND(行业估值!$B$39=$G2924,COUNTIF($G$2:$G$2552,$G2924)&gt;=1),COUNTIF($G$2:G2924,$G2924),"")</f>
        <v/>
      </c>
      <c r="E2924" s="65" t="str">
        <f t="shared" si="231"/>
        <v>600872.SH</v>
      </c>
      <c r="F2924" s="65" t="str">
        <f t="shared" si="232"/>
        <v>中炬高新</v>
      </c>
      <c r="G2924" s="34" t="str">
        <f>IF(E2924="","",IF(行业估值!$C$5="申万行业",[1]!EM_S_INFO_INDUSTRY_SW2014(E2924,"1"),IF(行业估值!$C$5="证监会行业",[1]!EM_S_INFO_INDUSTRY_CSRC1(E2924,"1"),[1]!EM_S_INFO_INDUSTRY_EM2016(E2924,"1"))))</f>
        <v>食品饮料</v>
      </c>
      <c r="H2924" s="34" t="str">
        <f>IF(E2924="","",IF($H$1="上证50",[1]!EM_S_INFO_COMPINDEX(E2924,"000016"),"")&amp;IF($H$1="上证180",[1]!EM_S_INFO_COMPINDEX(E2924,"000010"),"")&amp;IF($H$1="沪深300",[1]!EM_S_INFO_COMPINDEX(E2924,"000300"),"")&amp;IF(AND($H$1="上证A股",RIGHT(E2924,2)="SH"),"是","")&amp;IF(AND($H$1="深证A股",RIGHT(E2924,2)="SZ"),"是","")&amp;IF(AND($H$1="创业板",LEFT(E2924,1)-3=0),"是","")&amp;IF(AND($H$1="全部A股",E2924&lt;&gt;0),"是","")&amp;IF(AND($H$1="中小板",LEFT(E2924,3)="002"),"是",""))</f>
        <v>是</v>
      </c>
      <c r="I2924" s="46">
        <f ca="1">IF(E2924="","",IF(OR([1]!EM_S_VAL_MV(E2924,deadline)="",[1]!EM_S_VAL_MV(E2924,deadline)="--",[1]!EM_S_VAL_MV(E2924,deadline)="null"),0,[1]!EM_S_VAL_MV(E2924,deadline)/100000000))</f>
        <v>370.67528636819998</v>
      </c>
      <c r="J2924" s="46">
        <f ca="1">IF(E2924="","",IF(RIGHT(LEFT($J$1,6),3)="TTM",[1]!EM_S_FA_PROFIT_TTM(E2924,LEFT(RIGHT($J$1,11),10),1)/100000000,[1]!EM_S_STM07_IS(E2924,61,LEFT(RIGHT($J$1,5),4)&amp;"-12-31",1)/100000000))</f>
        <v>7.4263265927999997</v>
      </c>
      <c r="K2924" s="36">
        <f t="shared" ca="1" si="233"/>
        <v>49.913679628307548</v>
      </c>
      <c r="L2924" s="46">
        <f ca="1">IF(E2924="","",IF(ISERROR(IF(行业估值!$E$7="最新年报",[1]!EM_S_STM07_BS(E2924,140,LEFT(RIGHT($L$1,5),4)&amp;"-12-31",1)/100000000,[1]!EM_S_STM07_BS(E2924,140,LEFT(RIGHT($L$1,11),10),1)/100000000)),0,IF(行业估值!$E$7="最新年报",[1]!EM_S_STM07_BS(E2924,140,LEFT(RIGHT($L$1,5),4)&amp;"-12-31",1)/100000000,[1]!EM_S_STM07_BS(E2924,140,LEFT(RIGHT($L$1,11),10),1)/100000000)))</f>
        <v>37.766140500300004</v>
      </c>
      <c r="M2924" s="36">
        <f t="shared" ca="1" si="234"/>
        <v>9.8150163468585152</v>
      </c>
      <c r="N2924" s="37">
        <f ca="1">IF(E2924="","",IF(ISERROR([1]!EM_S_EST_NETPROFIT(E2924,行业估值!$E$6,deadline)/100000000),"-",[1]!EM_S_EST_NETPROFIT(E2924,行业估值!$E$6,deadline)/100000000))</f>
        <v>7.3829000000000002</v>
      </c>
      <c r="O2924" s="36">
        <f t="shared" ca="1" si="235"/>
        <v>50.207274427149216</v>
      </c>
      <c r="T2924" s="64" t="s">
        <v>5719</v>
      </c>
      <c r="U2924" s="64" t="s">
        <v>5720</v>
      </c>
    </row>
    <row r="2925" spans="4:21">
      <c r="D2925" s="45" t="str">
        <f>IF(AND(行业估值!$B$39=$G2925,COUNTIF($G$2:$G$2552,$G2925)&gt;=1),COUNTIF($G$2:G2925,$G2925),"")</f>
        <v/>
      </c>
      <c r="E2925" s="65" t="str">
        <f t="shared" si="231"/>
        <v>600873.SH</v>
      </c>
      <c r="F2925" s="65" t="str">
        <f t="shared" si="232"/>
        <v>梅花生物</v>
      </c>
      <c r="G2925" s="34" t="str">
        <f>IF(E2925="","",IF(行业估值!$C$5="申万行业",[1]!EM_S_INFO_INDUSTRY_SW2014(E2925,"1"),IF(行业估值!$C$5="证监会行业",[1]!EM_S_INFO_INDUSTRY_CSRC1(E2925,"1"),[1]!EM_S_INFO_INDUSTRY_EM2016(E2925,"1"))))</f>
        <v>农林牧渔</v>
      </c>
      <c r="H2925" s="34" t="str">
        <f>IF(E2925="","",IF($H$1="上证50",[1]!EM_S_INFO_COMPINDEX(E2925,"000016"),"")&amp;IF($H$1="上证180",[1]!EM_S_INFO_COMPINDEX(E2925,"000010"),"")&amp;IF($H$1="沪深300",[1]!EM_S_INFO_COMPINDEX(E2925,"000300"),"")&amp;IF(AND($H$1="上证A股",RIGHT(E2925,2)="SH"),"是","")&amp;IF(AND($H$1="深证A股",RIGHT(E2925,2)="SZ"),"是","")&amp;IF(AND($H$1="创业板",LEFT(E2925,1)-3=0),"是","")&amp;IF(AND($H$1="全部A股",E2925&lt;&gt;0),"是","")&amp;IF(AND($H$1="中小板",LEFT(E2925,3)="002"),"是",""))</f>
        <v>是</v>
      </c>
      <c r="I2925" s="46">
        <f ca="1">IF(E2925="","",IF(OR([1]!EM_S_VAL_MV(E2925,deadline)="",[1]!EM_S_VAL_MV(E2925,deadline)="--",[1]!EM_S_VAL_MV(E2925,deadline)="null"),0,[1]!EM_S_VAL_MV(E2925,deadline)/100000000))</f>
        <v>128.20716204940001</v>
      </c>
      <c r="J2925" s="46">
        <f ca="1">IF(E2925="","",IF(RIGHT(LEFT($J$1,6),3)="TTM",[1]!EM_S_FA_PROFIT_TTM(E2925,LEFT(RIGHT($J$1,11),10),1)/100000000,[1]!EM_S_STM07_IS(E2925,61,LEFT(RIGHT($J$1,5),4)&amp;"-12-31",1)/100000000))</f>
        <v>11.441571061199999</v>
      </c>
      <c r="K2925" s="36">
        <f t="shared" ca="1" si="233"/>
        <v>11.205380918724423</v>
      </c>
      <c r="L2925" s="46">
        <f ca="1">IF(E2925="","",IF(ISERROR(IF(行业估值!$E$7="最新年报",[1]!EM_S_STM07_BS(E2925,140,LEFT(RIGHT($L$1,5),4)&amp;"-12-31",1)/100000000,[1]!EM_S_STM07_BS(E2925,140,LEFT(RIGHT($L$1,11),10),1)/100000000)),0,IF(行业估值!$E$7="最新年报",[1]!EM_S_STM07_BS(E2925,140,LEFT(RIGHT($L$1,5),4)&amp;"-12-31",1)/100000000,[1]!EM_S_STM07_BS(E2925,140,LEFT(RIGHT($L$1,11),10),1)/100000000)))</f>
        <v>88.830655521200015</v>
      </c>
      <c r="M2925" s="36">
        <f t="shared" ca="1" si="234"/>
        <v>1.4432760998685024</v>
      </c>
      <c r="N2925" s="37">
        <f ca="1">IF(E2925="","",IF(ISERROR([1]!EM_S_EST_NETPROFIT(E2925,行业估值!$E$6,deadline)/100000000),"-",[1]!EM_S_EST_NETPROFIT(E2925,行业估值!$E$6,deadline)/100000000))</f>
        <v>12.029047500000001</v>
      </c>
      <c r="O2925" s="36">
        <f t="shared" ca="1" si="235"/>
        <v>10.6581308328361</v>
      </c>
      <c r="T2925" s="64" t="s">
        <v>5721</v>
      </c>
      <c r="U2925" s="64" t="s">
        <v>5722</v>
      </c>
    </row>
    <row r="2926" spans="4:21">
      <c r="D2926" s="45" t="str">
        <f>IF(AND(行业估值!$B$39=$G2926,COUNTIF($G$2:$G$2552,$G2926)&gt;=1),COUNTIF($G$2:G2926,$G2926),"")</f>
        <v/>
      </c>
      <c r="E2926" s="65" t="str">
        <f t="shared" si="231"/>
        <v>600874.SH</v>
      </c>
      <c r="F2926" s="65" t="str">
        <f t="shared" si="232"/>
        <v>创业环保</v>
      </c>
      <c r="G2926" s="34" t="str">
        <f>IF(E2926="","",IF(行业估值!$C$5="申万行业",[1]!EM_S_INFO_INDUSTRY_SW2014(E2926,"1"),IF(行业估值!$C$5="证监会行业",[1]!EM_S_INFO_INDUSTRY_CSRC1(E2926,"1"),[1]!EM_S_INFO_INDUSTRY_EM2016(E2926,"1"))))</f>
        <v>公用事业</v>
      </c>
      <c r="H2926" s="34" t="str">
        <f>IF(E2926="","",IF($H$1="上证50",[1]!EM_S_INFO_COMPINDEX(E2926,"000016"),"")&amp;IF($H$1="上证180",[1]!EM_S_INFO_COMPINDEX(E2926,"000010"),"")&amp;IF($H$1="沪深300",[1]!EM_S_INFO_COMPINDEX(E2926,"000300"),"")&amp;IF(AND($H$1="上证A股",RIGHT(E2926,2)="SH"),"是","")&amp;IF(AND($H$1="深证A股",RIGHT(E2926,2)="SZ"),"是","")&amp;IF(AND($H$1="创业板",LEFT(E2926,1)-3=0),"是","")&amp;IF(AND($H$1="全部A股",E2926&lt;&gt;0),"是","")&amp;IF(AND($H$1="中小板",LEFT(E2926,3)="002"),"是",""))</f>
        <v>是</v>
      </c>
      <c r="I2926" s="46">
        <f ca="1">IF(E2926="","",IF(OR([1]!EM_S_VAL_MV(E2926,deadline)="",[1]!EM_S_VAL_MV(E2926,deadline)="--",[1]!EM_S_VAL_MV(E2926,deadline)="null"),0,[1]!EM_S_VAL_MV(E2926,deadline)/100000000))</f>
        <v>99.049653042000003</v>
      </c>
      <c r="J2926" s="46">
        <f ca="1">IF(E2926="","",IF(RIGHT(LEFT($J$1,6),3)="TTM",[1]!EM_S_FA_PROFIT_TTM(E2926,LEFT(RIGHT($J$1,11),10),1)/100000000,[1]!EM_S_STM07_IS(E2926,61,LEFT(RIGHT($J$1,5),4)&amp;"-12-31",1)/100000000))</f>
        <v>4.9867100000000004</v>
      </c>
      <c r="K2926" s="36">
        <f t="shared" ca="1" si="233"/>
        <v>19.862725733399376</v>
      </c>
      <c r="L2926" s="46">
        <f ca="1">IF(E2926="","",IF(ISERROR(IF(行业估值!$E$7="最新年报",[1]!EM_S_STM07_BS(E2926,140,LEFT(RIGHT($L$1,5),4)&amp;"-12-31",1)/100000000,[1]!EM_S_STM07_BS(E2926,140,LEFT(RIGHT($L$1,11),10),1)/100000000)),0,IF(行业估值!$E$7="最新年报",[1]!EM_S_STM07_BS(E2926,140,LEFT(RIGHT($L$1,5),4)&amp;"-12-31",1)/100000000,[1]!EM_S_STM07_BS(E2926,140,LEFT(RIGHT($L$1,11),10),1)/100000000)))</f>
        <v>60.545850000000002</v>
      </c>
      <c r="M2926" s="36">
        <f t="shared" ca="1" si="234"/>
        <v>1.6359445452000425</v>
      </c>
      <c r="N2926" s="37">
        <f ca="1">IF(E2926="","",IF(ISERROR([1]!EM_S_EST_NETPROFIT(E2926,行业估值!$E$6,deadline)/100000000),"-",[1]!EM_S_EST_NETPROFIT(E2926,行业估值!$E$6,deadline)/100000000))</f>
        <v>5.1100000000000003</v>
      </c>
      <c r="O2926" s="36">
        <f t="shared" ca="1" si="235"/>
        <v>19.383493745988257</v>
      </c>
      <c r="T2926" s="64" t="s">
        <v>5723</v>
      </c>
      <c r="U2926" s="64" t="s">
        <v>5724</v>
      </c>
    </row>
    <row r="2927" spans="4:21">
      <c r="D2927" s="45" t="str">
        <f>IF(AND(行业估值!$B$39=$G2927,COUNTIF($G$2:$G$2552,$G2927)&gt;=1),COUNTIF($G$2:G2927,$G2927),"")</f>
        <v/>
      </c>
      <c r="E2927" s="65" t="str">
        <f t="shared" si="231"/>
        <v>600875.SH</v>
      </c>
      <c r="F2927" s="65" t="str">
        <f t="shared" si="232"/>
        <v>东方电气</v>
      </c>
      <c r="G2927" s="34" t="str">
        <f>IF(E2927="","",IF(行业估值!$C$5="申万行业",[1]!EM_S_INFO_INDUSTRY_SW2014(E2927,"1"),IF(行业估值!$C$5="证监会行业",[1]!EM_S_INFO_INDUSTRY_CSRC1(E2927,"1"),[1]!EM_S_INFO_INDUSTRY_EM2016(E2927,"1"))))</f>
        <v>电气设备</v>
      </c>
      <c r="H2927" s="34" t="str">
        <f>IF(E2927="","",IF($H$1="上证50",[1]!EM_S_INFO_COMPINDEX(E2927,"000016"),"")&amp;IF($H$1="上证180",[1]!EM_S_INFO_COMPINDEX(E2927,"000010"),"")&amp;IF($H$1="沪深300",[1]!EM_S_INFO_COMPINDEX(E2927,"000300"),"")&amp;IF(AND($H$1="上证A股",RIGHT(E2927,2)="SH"),"是","")&amp;IF(AND($H$1="深证A股",RIGHT(E2927,2)="SZ"),"是","")&amp;IF(AND($H$1="创业板",LEFT(E2927,1)-3=0),"是","")&amp;IF(AND($H$1="全部A股",E2927&lt;&gt;0),"是","")&amp;IF(AND($H$1="中小板",LEFT(E2927,3)="002"),"是",""))</f>
        <v>是</v>
      </c>
      <c r="I2927" s="46">
        <f ca="1">IF(E2927="","",IF(OR([1]!EM_S_VAL_MV(E2927,deadline)="",[1]!EM_S_VAL_MV(E2927,deadline)="--",[1]!EM_S_VAL_MV(E2927,deadline)="null"),0,[1]!EM_S_VAL_MV(E2927,deadline)/100000000))</f>
        <v>274.15426432970003</v>
      </c>
      <c r="J2927" s="46">
        <f ca="1">IF(E2927="","",IF(RIGHT(LEFT($J$1,6),3)="TTM",[1]!EM_S_FA_PROFIT_TTM(E2927,LEFT(RIGHT($J$1,11),10),1)/100000000,[1]!EM_S_STM07_IS(E2927,61,LEFT(RIGHT($J$1,5),4)&amp;"-12-31",1)/100000000))</f>
        <v>13.313925281900001</v>
      </c>
      <c r="K2927" s="36">
        <f t="shared" ca="1" si="233"/>
        <v>20.591542954083341</v>
      </c>
      <c r="L2927" s="46">
        <f ca="1">IF(E2927="","",IF(ISERROR(IF(行业估值!$E$7="最新年报",[1]!EM_S_STM07_BS(E2927,140,LEFT(RIGHT($L$1,5),4)&amp;"-12-31",1)/100000000,[1]!EM_S_STM07_BS(E2927,140,LEFT(RIGHT($L$1,11),10),1)/100000000)),0,IF(行业估值!$E$7="最新年报",[1]!EM_S_STM07_BS(E2927,140,LEFT(RIGHT($L$1,5),4)&amp;"-12-31",1)/100000000,[1]!EM_S_STM07_BS(E2927,140,LEFT(RIGHT($L$1,11),10),1)/100000000)))</f>
        <v>293.05855020709998</v>
      </c>
      <c r="M2927" s="36">
        <f t="shared" ca="1" si="234"/>
        <v>0.93549314338707878</v>
      </c>
      <c r="N2927" s="37">
        <f ca="1">IF(E2927="","",IF(ISERROR([1]!EM_S_EST_NETPROFIT(E2927,行业估值!$E$6,deadline)/100000000),"-",[1]!EM_S_EST_NETPROFIT(E2927,行业估值!$E$6,deadline)/100000000))</f>
        <v>14.563333333333333</v>
      </c>
      <c r="O2927" s="36">
        <f t="shared" ca="1" si="235"/>
        <v>18.824966651158164</v>
      </c>
      <c r="T2927" s="64" t="s">
        <v>5725</v>
      </c>
      <c r="U2927" s="64" t="s">
        <v>5726</v>
      </c>
    </row>
    <row r="2928" spans="4:21">
      <c r="D2928" s="45" t="str">
        <f>IF(AND(行业估值!$B$39=$G2928,COUNTIF($G$2:$G$2552,$G2928)&gt;=1),COUNTIF($G$2:G2928,$G2928),"")</f>
        <v/>
      </c>
      <c r="E2928" s="65" t="str">
        <f t="shared" si="231"/>
        <v>600876.SH</v>
      </c>
      <c r="F2928" s="65" t="str">
        <f t="shared" si="232"/>
        <v>洛阳玻璃</v>
      </c>
      <c r="G2928" s="34" t="str">
        <f>IF(E2928="","",IF(行业估值!$C$5="申万行业",[1]!EM_S_INFO_INDUSTRY_SW2014(E2928,"1"),IF(行业估值!$C$5="证监会行业",[1]!EM_S_INFO_INDUSTRY_CSRC1(E2928,"1"),[1]!EM_S_INFO_INDUSTRY_EM2016(E2928,"1"))))</f>
        <v>建材</v>
      </c>
      <c r="H2928" s="34" t="str">
        <f>IF(E2928="","",IF($H$1="上证50",[1]!EM_S_INFO_COMPINDEX(E2928,"000016"),"")&amp;IF($H$1="上证180",[1]!EM_S_INFO_COMPINDEX(E2928,"000010"),"")&amp;IF($H$1="沪深300",[1]!EM_S_INFO_COMPINDEX(E2928,"000300"),"")&amp;IF(AND($H$1="上证A股",RIGHT(E2928,2)="SH"),"是","")&amp;IF(AND($H$1="深证A股",RIGHT(E2928,2)="SZ"),"是","")&amp;IF(AND($H$1="创业板",LEFT(E2928,1)-3=0),"是","")&amp;IF(AND($H$1="全部A股",E2928&lt;&gt;0),"是","")&amp;IF(AND($H$1="中小板",LEFT(E2928,3)="002"),"是",""))</f>
        <v>是</v>
      </c>
      <c r="I2928" s="46">
        <f ca="1">IF(E2928="","",IF(OR([1]!EM_S_VAL_MV(E2928,deadline)="",[1]!EM_S_VAL_MV(E2928,deadline)="--",[1]!EM_S_VAL_MV(E2928,deadline)="null"),0,[1]!EM_S_VAL_MV(E2928,deadline)/100000000))</f>
        <v>66.951767963599991</v>
      </c>
      <c r="J2928" s="46">
        <f ca="1">IF(E2928="","",IF(RIGHT(LEFT($J$1,6),3)="TTM",[1]!EM_S_FA_PROFIT_TTM(E2928,LEFT(RIGHT($J$1,11),10),1)/100000000,[1]!EM_S_STM07_IS(E2928,61,LEFT(RIGHT($J$1,5),4)&amp;"-12-31",1)/100000000))</f>
        <v>0.68971872319999994</v>
      </c>
      <c r="K2928" s="36">
        <f t="shared" ca="1" si="233"/>
        <v>97.071118575659966</v>
      </c>
      <c r="L2928" s="46">
        <f ca="1">IF(E2928="","",IF(ISERROR(IF(行业估值!$E$7="最新年报",[1]!EM_S_STM07_BS(E2928,140,LEFT(RIGHT($L$1,5),4)&amp;"-12-31",1)/100000000,[1]!EM_S_STM07_BS(E2928,140,LEFT(RIGHT($L$1,11),10),1)/100000000)),0,IF(行业估值!$E$7="最新年报",[1]!EM_S_STM07_BS(E2928,140,LEFT(RIGHT($L$1,5),4)&amp;"-12-31",1)/100000000,[1]!EM_S_STM07_BS(E2928,140,LEFT(RIGHT($L$1,11),10),1)/100000000)))</f>
        <v>12.9161661644</v>
      </c>
      <c r="M2928" s="36">
        <f t="shared" ca="1" si="234"/>
        <v>5.1835635366889949</v>
      </c>
      <c r="N2928" s="37" t="str">
        <f ca="1">IF(E2928="","",IF(ISERROR([1]!EM_S_EST_NETPROFIT(E2928,行业估值!$E$6,deadline)/100000000),"-",[1]!EM_S_EST_NETPROFIT(E2928,行业估值!$E$6,deadline)/100000000))</f>
        <v>-</v>
      </c>
      <c r="O2928" s="36" t="str">
        <f t="shared" ca="1" si="235"/>
        <v>-</v>
      </c>
      <c r="T2928" s="64" t="s">
        <v>5727</v>
      </c>
      <c r="U2928" s="64" t="s">
        <v>5728</v>
      </c>
    </row>
    <row r="2929" spans="4:21">
      <c r="D2929" s="45" t="str">
        <f>IF(AND(行业估值!$B$39=$G2929,COUNTIF($G$2:$G$2552,$G2929)&gt;=1),COUNTIF($G$2:G2929,$G2929),"")</f>
        <v/>
      </c>
      <c r="E2929" s="65" t="str">
        <f t="shared" si="231"/>
        <v>600877.SH</v>
      </c>
      <c r="F2929" s="65" t="str">
        <f t="shared" si="232"/>
        <v>*ST电能</v>
      </c>
      <c r="G2929" s="34" t="str">
        <f>IF(E2929="","",IF(行业估值!$C$5="申万行业",[1]!EM_S_INFO_INDUSTRY_SW2014(E2929,"1"),IF(行业估值!$C$5="证监会行业",[1]!EM_S_INFO_INDUSTRY_CSRC1(E2929,"1"),[1]!EM_S_INFO_INDUSTRY_EM2016(E2929,"1"))))</f>
        <v>有色金属</v>
      </c>
      <c r="H2929" s="34" t="str">
        <f>IF(E2929="","",IF($H$1="上证50",[1]!EM_S_INFO_COMPINDEX(E2929,"000016"),"")&amp;IF($H$1="上证180",[1]!EM_S_INFO_COMPINDEX(E2929,"000010"),"")&amp;IF($H$1="沪深300",[1]!EM_S_INFO_COMPINDEX(E2929,"000300"),"")&amp;IF(AND($H$1="上证A股",RIGHT(E2929,2)="SH"),"是","")&amp;IF(AND($H$1="深证A股",RIGHT(E2929,2)="SZ"),"是","")&amp;IF(AND($H$1="创业板",LEFT(E2929,1)-3=0),"是","")&amp;IF(AND($H$1="全部A股",E2929&lt;&gt;0),"是","")&amp;IF(AND($H$1="中小板",LEFT(E2929,3)="002"),"是",""))</f>
        <v>是</v>
      </c>
      <c r="I2929" s="46">
        <f ca="1">IF(E2929="","",IF(OR([1]!EM_S_VAL_MV(E2929,deadline)="",[1]!EM_S_VAL_MV(E2929,deadline)="--",[1]!EM_S_VAL_MV(E2929,deadline)="null"),0,[1]!EM_S_VAL_MV(E2929,deadline)/100000000))</f>
        <v>40.861436241500002</v>
      </c>
      <c r="J2929" s="46">
        <f ca="1">IF(E2929="","",IF(RIGHT(LEFT($J$1,6),3)="TTM",[1]!EM_S_FA_PROFIT_TTM(E2929,LEFT(RIGHT($J$1,11),10),1)/100000000,[1]!EM_S_STM07_IS(E2929,61,LEFT(RIGHT($J$1,5),4)&amp;"-12-31",1)/100000000))</f>
        <v>-2.3406143003</v>
      </c>
      <c r="K2929" s="36">
        <f t="shared" ca="1" si="233"/>
        <v>-17.457569252765282</v>
      </c>
      <c r="L2929" s="46">
        <f ca="1">IF(E2929="","",IF(ISERROR(IF(行业估值!$E$7="最新年报",[1]!EM_S_STM07_BS(E2929,140,LEFT(RIGHT($L$1,5),4)&amp;"-12-31",1)/100000000,[1]!EM_S_STM07_BS(E2929,140,LEFT(RIGHT($L$1,11),10),1)/100000000)),0,IF(行业估值!$E$7="最新年报",[1]!EM_S_STM07_BS(E2929,140,LEFT(RIGHT($L$1,5),4)&amp;"-12-31",1)/100000000,[1]!EM_S_STM07_BS(E2929,140,LEFT(RIGHT($L$1,11),10),1)/100000000)))</f>
        <v>2.3021312206000002</v>
      </c>
      <c r="M2929" s="36">
        <f t="shared" ca="1" si="234"/>
        <v>17.749394941462267</v>
      </c>
      <c r="N2929" s="37" t="str">
        <f ca="1">IF(E2929="","",IF(ISERROR([1]!EM_S_EST_NETPROFIT(E2929,行业估值!$E$6,deadline)/100000000),"-",[1]!EM_S_EST_NETPROFIT(E2929,行业估值!$E$6,deadline)/100000000))</f>
        <v>-</v>
      </c>
      <c r="O2929" s="36" t="str">
        <f t="shared" ca="1" si="235"/>
        <v>-</v>
      </c>
      <c r="T2929" s="64" t="s">
        <v>7401</v>
      </c>
      <c r="U2929" s="64" t="s">
        <v>5729</v>
      </c>
    </row>
    <row r="2930" spans="4:21">
      <c r="D2930" s="45" t="str">
        <f>IF(AND(行业估值!$B$39=$G2930,COUNTIF($G$2:$G$2552,$G2930)&gt;=1),COUNTIF($G$2:G2930,$G2930),"")</f>
        <v/>
      </c>
      <c r="E2930" s="65" t="str">
        <f t="shared" si="231"/>
        <v>600879.SH</v>
      </c>
      <c r="F2930" s="65" t="str">
        <f t="shared" si="232"/>
        <v>航天电子</v>
      </c>
      <c r="G2930" s="34" t="str">
        <f>IF(E2930="","",IF(行业估值!$C$5="申万行业",[1]!EM_S_INFO_INDUSTRY_SW2014(E2930,"1"),IF(行业估值!$C$5="证监会行业",[1]!EM_S_INFO_INDUSTRY_CSRC1(E2930,"1"),[1]!EM_S_INFO_INDUSTRY_EM2016(E2930,"1"))))</f>
        <v>国防与装备</v>
      </c>
      <c r="H2930" s="34" t="str">
        <f>IF(E2930="","",IF($H$1="上证50",[1]!EM_S_INFO_COMPINDEX(E2930,"000016"),"")&amp;IF($H$1="上证180",[1]!EM_S_INFO_COMPINDEX(E2930,"000010"),"")&amp;IF($H$1="沪深300",[1]!EM_S_INFO_COMPINDEX(E2930,"000300"),"")&amp;IF(AND($H$1="上证A股",RIGHT(E2930,2)="SH"),"是","")&amp;IF(AND($H$1="深证A股",RIGHT(E2930,2)="SZ"),"是","")&amp;IF(AND($H$1="创业板",LEFT(E2930,1)-3=0),"是","")&amp;IF(AND($H$1="全部A股",E2930&lt;&gt;0),"是","")&amp;IF(AND($H$1="中小板",LEFT(E2930,3)="002"),"是",""))</f>
        <v>是</v>
      </c>
      <c r="I2930" s="46">
        <f ca="1">IF(E2930="","",IF(OR([1]!EM_S_VAL_MV(E2930,deadline)="",[1]!EM_S_VAL_MV(E2930,deadline)="--",[1]!EM_S_VAL_MV(E2930,deadline)="null"),0,[1]!EM_S_VAL_MV(E2930,deadline)/100000000))</f>
        <v>158.26158872879998</v>
      </c>
      <c r="J2930" s="46">
        <f ca="1">IF(E2930="","",IF(RIGHT(LEFT($J$1,6),3)="TTM",[1]!EM_S_FA_PROFIT_TTM(E2930,LEFT(RIGHT($J$1,11),10),1)/100000000,[1]!EM_S_STM07_IS(E2930,61,LEFT(RIGHT($J$1,5),4)&amp;"-12-31",1)/100000000))</f>
        <v>5.0422856239999998</v>
      </c>
      <c r="K2930" s="36">
        <f t="shared" ca="1" si="233"/>
        <v>31.38687502657822</v>
      </c>
      <c r="L2930" s="46">
        <f ca="1">IF(E2930="","",IF(ISERROR(IF(行业估值!$E$7="最新年报",[1]!EM_S_STM07_BS(E2930,140,LEFT(RIGHT($L$1,5),4)&amp;"-12-31",1)/100000000,[1]!EM_S_STM07_BS(E2930,140,LEFT(RIGHT($L$1,11),10),1)/100000000)),0,IF(行业估值!$E$7="最新年报",[1]!EM_S_STM07_BS(E2930,140,LEFT(RIGHT($L$1,5),4)&amp;"-12-31",1)/100000000,[1]!EM_S_STM07_BS(E2930,140,LEFT(RIGHT($L$1,11),10),1)/100000000)))</f>
        <v>122.53647078440001</v>
      </c>
      <c r="M2930" s="36">
        <f t="shared" ca="1" si="234"/>
        <v>1.2915468163536181</v>
      </c>
      <c r="N2930" s="37">
        <f ca="1">IF(E2930="","",IF(ISERROR([1]!EM_S_EST_NETPROFIT(E2930,行业估值!$E$6,deadline)/100000000),"-",[1]!EM_S_EST_NETPROFIT(E2930,行业估值!$E$6,deadline)/100000000))</f>
        <v>5.26</v>
      </c>
      <c r="O2930" s="36">
        <f t="shared" ca="1" si="235"/>
        <v>30.087754511178705</v>
      </c>
      <c r="T2930" s="64" t="s">
        <v>5730</v>
      </c>
      <c r="U2930" s="64" t="s">
        <v>5731</v>
      </c>
    </row>
    <row r="2931" spans="4:21">
      <c r="D2931" s="45" t="str">
        <f>IF(AND(行业估值!$B$39=$G2931,COUNTIF($G$2:$G$2552,$G2931)&gt;=1),COUNTIF($G$2:G2931,$G2931),"")</f>
        <v/>
      </c>
      <c r="E2931" s="65" t="str">
        <f t="shared" si="231"/>
        <v>600880.SH</v>
      </c>
      <c r="F2931" s="65" t="str">
        <f t="shared" si="232"/>
        <v>博瑞传播</v>
      </c>
      <c r="G2931" s="34" t="str">
        <f>IF(E2931="","",IF(行业估值!$C$5="申万行业",[1]!EM_S_INFO_INDUSTRY_SW2014(E2931,"1"),IF(行业估值!$C$5="证监会行业",[1]!EM_S_INFO_INDUSTRY_CSRC1(E2931,"1"),[1]!EM_S_INFO_INDUSTRY_EM2016(E2931,"1"))))</f>
        <v>文化传媒</v>
      </c>
      <c r="H2931" s="34" t="str">
        <f>IF(E2931="","",IF($H$1="上证50",[1]!EM_S_INFO_COMPINDEX(E2931,"000016"),"")&amp;IF($H$1="上证180",[1]!EM_S_INFO_COMPINDEX(E2931,"000010"),"")&amp;IF($H$1="沪深300",[1]!EM_S_INFO_COMPINDEX(E2931,"000300"),"")&amp;IF(AND($H$1="上证A股",RIGHT(E2931,2)="SH"),"是","")&amp;IF(AND($H$1="深证A股",RIGHT(E2931,2)="SZ"),"是","")&amp;IF(AND($H$1="创业板",LEFT(E2931,1)-3=0),"是","")&amp;IF(AND($H$1="全部A股",E2931&lt;&gt;0),"是","")&amp;IF(AND($H$1="中小板",LEFT(E2931,3)="002"),"是",""))</f>
        <v>是</v>
      </c>
      <c r="I2931" s="46">
        <f ca="1">IF(E2931="","",IF(OR([1]!EM_S_VAL_MV(E2931,deadline)="",[1]!EM_S_VAL_MV(E2931,deadline)="--",[1]!EM_S_VAL_MV(E2931,deadline)="null"),0,[1]!EM_S_VAL_MV(E2931,deadline)/100000000))</f>
        <v>40.1252877764</v>
      </c>
      <c r="J2931" s="46">
        <f ca="1">IF(E2931="","",IF(RIGHT(LEFT($J$1,6),3)="TTM",[1]!EM_S_FA_PROFIT_TTM(E2931,LEFT(RIGHT($J$1,11),10),1)/100000000,[1]!EM_S_STM07_IS(E2931,61,LEFT(RIGHT($J$1,5),4)&amp;"-12-31",1)/100000000))</f>
        <v>-8.0562628736999997</v>
      </c>
      <c r="K2931" s="36">
        <f t="shared" ca="1" si="233"/>
        <v>-4.9806328822003367</v>
      </c>
      <c r="L2931" s="46">
        <f ca="1">IF(E2931="","",IF(ISERROR(IF(行业估值!$E$7="最新年报",[1]!EM_S_STM07_BS(E2931,140,LEFT(RIGHT($L$1,5),4)&amp;"-12-31",1)/100000000,[1]!EM_S_STM07_BS(E2931,140,LEFT(RIGHT($L$1,11),10),1)/100000000)),0,IF(行业估值!$E$7="最新年报",[1]!EM_S_STM07_BS(E2931,140,LEFT(RIGHT($L$1,5),4)&amp;"-12-31",1)/100000000,[1]!EM_S_STM07_BS(E2931,140,LEFT(RIGHT($L$1,11),10),1)/100000000)))</f>
        <v>28.54088097</v>
      </c>
      <c r="M2931" s="36">
        <f t="shared" ca="1" si="234"/>
        <v>1.4058882001076507</v>
      </c>
      <c r="N2931" s="37">
        <f ca="1">IF(E2931="","",IF(ISERROR([1]!EM_S_EST_NETPROFIT(E2931,行业估值!$E$6,deadline)/100000000),"-",[1]!EM_S_EST_NETPROFIT(E2931,行业估值!$E$6,deadline)/100000000))</f>
        <v>0.7</v>
      </c>
      <c r="O2931" s="36">
        <f t="shared" ca="1" si="235"/>
        <v>57.321839680571436</v>
      </c>
      <c r="T2931" s="64" t="s">
        <v>5732</v>
      </c>
      <c r="U2931" s="64" t="s">
        <v>5733</v>
      </c>
    </row>
    <row r="2932" spans="4:21">
      <c r="D2932" s="45" t="str">
        <f>IF(AND(行业估值!$B$39=$G2932,COUNTIF($G$2:$G$2552,$G2932)&gt;=1),COUNTIF($G$2:G2932,$G2932),"")</f>
        <v/>
      </c>
      <c r="E2932" s="65" t="str">
        <f t="shared" si="231"/>
        <v>600881.SH</v>
      </c>
      <c r="F2932" s="65" t="str">
        <f t="shared" si="232"/>
        <v>亚泰集团</v>
      </c>
      <c r="G2932" s="34" t="str">
        <f>IF(E2932="","",IF(行业估值!$C$5="申万行业",[1]!EM_S_INFO_INDUSTRY_SW2014(E2932,"1"),IF(行业估值!$C$5="证监会行业",[1]!EM_S_INFO_INDUSTRY_CSRC1(E2932,"1"),[1]!EM_S_INFO_INDUSTRY_EM2016(E2932,"1"))))</f>
        <v>建筑</v>
      </c>
      <c r="H2932" s="34" t="str">
        <f>IF(E2932="","",IF($H$1="上证50",[1]!EM_S_INFO_COMPINDEX(E2932,"000016"),"")&amp;IF($H$1="上证180",[1]!EM_S_INFO_COMPINDEX(E2932,"000010"),"")&amp;IF($H$1="沪深300",[1]!EM_S_INFO_COMPINDEX(E2932,"000300"),"")&amp;IF(AND($H$1="上证A股",RIGHT(E2932,2)="SH"),"是","")&amp;IF(AND($H$1="深证A股",RIGHT(E2932,2)="SZ"),"是","")&amp;IF(AND($H$1="创业板",LEFT(E2932,1)-3=0),"是","")&amp;IF(AND($H$1="全部A股",E2932&lt;&gt;0),"是","")&amp;IF(AND($H$1="中小板",LEFT(E2932,3)="002"),"是",""))</f>
        <v>是</v>
      </c>
      <c r="I2932" s="46">
        <f ca="1">IF(E2932="","",IF(OR([1]!EM_S_VAL_MV(E2932,deadline)="",[1]!EM_S_VAL_MV(E2932,deadline)="--",[1]!EM_S_VAL_MV(E2932,deadline)="null"),0,[1]!EM_S_VAL_MV(E2932,deadline)/100000000))</f>
        <v>96.492733563600012</v>
      </c>
      <c r="J2932" s="46">
        <f ca="1">IF(E2932="","",IF(RIGHT(LEFT($J$1,6),3)="TTM",[1]!EM_S_FA_PROFIT_TTM(E2932,LEFT(RIGHT($J$1,11),10),1)/100000000,[1]!EM_S_STM07_IS(E2932,61,LEFT(RIGHT($J$1,5),4)&amp;"-12-31",1)/100000000))</f>
        <v>-2.5380858947</v>
      </c>
      <c r="K2932" s="36">
        <f t="shared" ca="1" si="233"/>
        <v>-38.017914903941964</v>
      </c>
      <c r="L2932" s="46">
        <f ca="1">IF(E2932="","",IF(ISERROR(IF(行业估值!$E$7="最新年报",[1]!EM_S_STM07_BS(E2932,140,LEFT(RIGHT($L$1,5),4)&amp;"-12-31",1)/100000000,[1]!EM_S_STM07_BS(E2932,140,LEFT(RIGHT($L$1,11),10),1)/100000000)),0,IF(行业估值!$E$7="最新年报",[1]!EM_S_STM07_BS(E2932,140,LEFT(RIGHT($L$1,5),4)&amp;"-12-31",1)/100000000,[1]!EM_S_STM07_BS(E2932,140,LEFT(RIGHT($L$1,11),10),1)/100000000)))</f>
        <v>145.6442617889</v>
      </c>
      <c r="M2932" s="36">
        <f t="shared" ca="1" si="234"/>
        <v>0.66252341409412141</v>
      </c>
      <c r="N2932" s="37">
        <f ca="1">IF(E2932="","",IF(ISERROR([1]!EM_S_EST_NETPROFIT(E2932,行业估值!$E$6,deadline)/100000000),"-",[1]!EM_S_EST_NETPROFIT(E2932,行业估值!$E$6,deadline)/100000000))</f>
        <v>3.24</v>
      </c>
      <c r="O2932" s="36">
        <f t="shared" ca="1" si="235"/>
        <v>29.781707890000003</v>
      </c>
      <c r="T2932" s="64" t="s">
        <v>5734</v>
      </c>
      <c r="U2932" s="64" t="s">
        <v>5735</v>
      </c>
    </row>
    <row r="2933" spans="4:21">
      <c r="D2933" s="45" t="str">
        <f>IF(AND(行业估值!$B$39=$G2933,COUNTIF($G$2:$G$2552,$G2933)&gt;=1),COUNTIF($G$2:G2933,$G2933),"")</f>
        <v/>
      </c>
      <c r="E2933" s="65" t="str">
        <f t="shared" si="231"/>
        <v>600882.SH</v>
      </c>
      <c r="F2933" s="65" t="str">
        <f t="shared" si="232"/>
        <v>妙可蓝多</v>
      </c>
      <c r="G2933" s="34" t="str">
        <f>IF(E2933="","",IF(行业估值!$C$5="申万行业",[1]!EM_S_INFO_INDUSTRY_SW2014(E2933,"1"),IF(行业估值!$C$5="证监会行业",[1]!EM_S_INFO_INDUSTRY_CSRC1(E2933,"1"),[1]!EM_S_INFO_INDUSTRY_EM2016(E2933,"1"))))</f>
        <v>食品饮料</v>
      </c>
      <c r="H2933" s="34" t="str">
        <f>IF(E2933="","",IF($H$1="上证50",[1]!EM_S_INFO_COMPINDEX(E2933,"000016"),"")&amp;IF($H$1="上证180",[1]!EM_S_INFO_COMPINDEX(E2933,"000010"),"")&amp;IF($H$1="沪深300",[1]!EM_S_INFO_COMPINDEX(E2933,"000300"),"")&amp;IF(AND($H$1="上证A股",RIGHT(E2933,2)="SH"),"是","")&amp;IF(AND($H$1="深证A股",RIGHT(E2933,2)="SZ"),"是","")&amp;IF(AND($H$1="创业板",LEFT(E2933,1)-3=0),"是","")&amp;IF(AND($H$1="全部A股",E2933&lt;&gt;0),"是","")&amp;IF(AND($H$1="中小板",LEFT(E2933,3)="002"),"是",""))</f>
        <v>是</v>
      </c>
      <c r="I2933" s="46">
        <f ca="1">IF(E2933="","",IF(OR([1]!EM_S_VAL_MV(E2933,deadline)="",[1]!EM_S_VAL_MV(E2933,deadline)="--",[1]!EM_S_VAL_MV(E2933,deadline)="null"),0,[1]!EM_S_VAL_MV(E2933,deadline)/100000000))</f>
        <v>54.444486984999998</v>
      </c>
      <c r="J2933" s="46">
        <f ca="1">IF(E2933="","",IF(RIGHT(LEFT($J$1,6),3)="TTM",[1]!EM_S_FA_PROFIT_TTM(E2933,LEFT(RIGHT($J$1,11),10),1)/100000000,[1]!EM_S_STM07_IS(E2933,61,LEFT(RIGHT($J$1,5),4)&amp;"-12-31",1)/100000000))</f>
        <v>0.29892320659999999</v>
      </c>
      <c r="K2933" s="36">
        <f t="shared" ca="1" si="233"/>
        <v>182.13536380885324</v>
      </c>
      <c r="L2933" s="46">
        <f ca="1">IF(E2933="","",IF(ISERROR(IF(行业估值!$E$7="最新年报",[1]!EM_S_STM07_BS(E2933,140,LEFT(RIGHT($L$1,5),4)&amp;"-12-31",1)/100000000,[1]!EM_S_STM07_BS(E2933,140,LEFT(RIGHT($L$1,11),10),1)/100000000)),0,IF(行业估值!$E$7="最新年报",[1]!EM_S_STM07_BS(E2933,140,LEFT(RIGHT($L$1,5),4)&amp;"-12-31",1)/100000000,[1]!EM_S_STM07_BS(E2933,140,LEFT(RIGHT($L$1,11),10),1)/100000000)))</f>
        <v>12.5067343292</v>
      </c>
      <c r="M2933" s="36">
        <f t="shared" ca="1" si="234"/>
        <v>4.3532136808796009</v>
      </c>
      <c r="N2933" s="37">
        <f ca="1">IF(E2933="","",IF(ISERROR([1]!EM_S_EST_NETPROFIT(E2933,行业估值!$E$6,deadline)/100000000),"-",[1]!EM_S_EST_NETPROFIT(E2933,行业估值!$E$6,deadline)/100000000))</f>
        <v>0.34266666666666662</v>
      </c>
      <c r="O2933" s="36">
        <f t="shared" ca="1" si="235"/>
        <v>158.88468964494166</v>
      </c>
      <c r="T2933" s="64" t="s">
        <v>5736</v>
      </c>
      <c r="U2933" s="64" t="s">
        <v>5737</v>
      </c>
    </row>
    <row r="2934" spans="4:21">
      <c r="D2934" s="45" t="str">
        <f>IF(AND(行业估值!$B$39=$G2934,COUNTIF($G$2:$G$2552,$G2934)&gt;=1),COUNTIF($G$2:G2934,$G2934),"")</f>
        <v/>
      </c>
      <c r="E2934" s="65" t="str">
        <f t="shared" si="231"/>
        <v>600883.SH</v>
      </c>
      <c r="F2934" s="65" t="str">
        <f t="shared" si="232"/>
        <v>博闻科技</v>
      </c>
      <c r="G2934" s="34" t="str">
        <f>IF(E2934="","",IF(行业估值!$C$5="申万行业",[1]!EM_S_INFO_INDUSTRY_SW2014(E2934,"1"),IF(行业估值!$C$5="证监会行业",[1]!EM_S_INFO_INDUSTRY_CSRC1(E2934,"1"),[1]!EM_S_INFO_INDUSTRY_EM2016(E2934,"1"))))</f>
        <v>建材</v>
      </c>
      <c r="H2934" s="34" t="str">
        <f>IF(E2934="","",IF($H$1="上证50",[1]!EM_S_INFO_COMPINDEX(E2934,"000016"),"")&amp;IF($H$1="上证180",[1]!EM_S_INFO_COMPINDEX(E2934,"000010"),"")&amp;IF($H$1="沪深300",[1]!EM_S_INFO_COMPINDEX(E2934,"000300"),"")&amp;IF(AND($H$1="上证A股",RIGHT(E2934,2)="SH"),"是","")&amp;IF(AND($H$1="深证A股",RIGHT(E2934,2)="SZ"),"是","")&amp;IF(AND($H$1="创业板",LEFT(E2934,1)-3=0),"是","")&amp;IF(AND($H$1="全部A股",E2934&lt;&gt;0),"是","")&amp;IF(AND($H$1="中小板",LEFT(E2934,3)="002"),"是",""))</f>
        <v>是</v>
      </c>
      <c r="I2934" s="46">
        <f ca="1">IF(E2934="","",IF(OR([1]!EM_S_VAL_MV(E2934,deadline)="",[1]!EM_S_VAL_MV(E2934,deadline)="--",[1]!EM_S_VAL_MV(E2934,deadline)="null"),0,[1]!EM_S_VAL_MV(E2934,deadline)/100000000))</f>
        <v>14.236106400000001</v>
      </c>
      <c r="J2934" s="46">
        <f ca="1">IF(E2934="","",IF(RIGHT(LEFT($J$1,6),3)="TTM",[1]!EM_S_FA_PROFIT_TTM(E2934,LEFT(RIGHT($J$1,11),10),1)/100000000,[1]!EM_S_STM07_IS(E2934,61,LEFT(RIGHT($J$1,5),4)&amp;"-12-31",1)/100000000))</f>
        <v>7.2491325499999995E-2</v>
      </c>
      <c r="K2934" s="36">
        <f t="shared" ca="1" si="233"/>
        <v>196.38358523324285</v>
      </c>
      <c r="L2934" s="46">
        <f ca="1">IF(E2934="","",IF(ISERROR(IF(行业估值!$E$7="最新年报",[1]!EM_S_STM07_BS(E2934,140,LEFT(RIGHT($L$1,5),4)&amp;"-12-31",1)/100000000,[1]!EM_S_STM07_BS(E2934,140,LEFT(RIGHT($L$1,11),10),1)/100000000)),0,IF(行业估值!$E$7="最新年报",[1]!EM_S_STM07_BS(E2934,140,LEFT(RIGHT($L$1,5),4)&amp;"-12-31",1)/100000000,[1]!EM_S_STM07_BS(E2934,140,LEFT(RIGHT($L$1,11),10),1)/100000000)))</f>
        <v>6.6303040983000008</v>
      </c>
      <c r="M2934" s="36">
        <f t="shared" ca="1" si="234"/>
        <v>2.1471272190441635</v>
      </c>
      <c r="N2934" s="37" t="str">
        <f ca="1">IF(E2934="","",IF(ISERROR([1]!EM_S_EST_NETPROFIT(E2934,行业估值!$E$6,deadline)/100000000),"-",[1]!EM_S_EST_NETPROFIT(E2934,行业估值!$E$6,deadline)/100000000))</f>
        <v>-</v>
      </c>
      <c r="O2934" s="36" t="str">
        <f t="shared" ca="1" si="235"/>
        <v>-</v>
      </c>
      <c r="T2934" s="64" t="s">
        <v>5738</v>
      </c>
      <c r="U2934" s="64" t="s">
        <v>5739</v>
      </c>
    </row>
    <row r="2935" spans="4:21">
      <c r="D2935" s="45" t="str">
        <f>IF(AND(行业估值!$B$39=$G2935,COUNTIF($G$2:$G$2552,$G2935)&gt;=1),COUNTIF($G$2:G2935,$G2935),"")</f>
        <v/>
      </c>
      <c r="E2935" s="65" t="str">
        <f t="shared" si="231"/>
        <v>600884.SH</v>
      </c>
      <c r="F2935" s="65" t="str">
        <f t="shared" si="232"/>
        <v>杉杉股份</v>
      </c>
      <c r="G2935" s="34" t="str">
        <f>IF(E2935="","",IF(行业估值!$C$5="申万行业",[1]!EM_S_INFO_INDUSTRY_SW2014(E2935,"1"),IF(行业估值!$C$5="证监会行业",[1]!EM_S_INFO_INDUSTRY_CSRC1(E2935,"1"),[1]!EM_S_INFO_INDUSTRY_EM2016(E2935,"1"))))</f>
        <v>有色金属</v>
      </c>
      <c r="H2935" s="34" t="str">
        <f>IF(E2935="","",IF($H$1="上证50",[1]!EM_S_INFO_COMPINDEX(E2935,"000016"),"")&amp;IF($H$1="上证180",[1]!EM_S_INFO_COMPINDEX(E2935,"000010"),"")&amp;IF($H$1="沪深300",[1]!EM_S_INFO_COMPINDEX(E2935,"000300"),"")&amp;IF(AND($H$1="上证A股",RIGHT(E2935,2)="SH"),"是","")&amp;IF(AND($H$1="深证A股",RIGHT(E2935,2)="SZ"),"是","")&amp;IF(AND($H$1="创业板",LEFT(E2935,1)-3=0),"是","")&amp;IF(AND($H$1="全部A股",E2935&lt;&gt;0),"是","")&amp;IF(AND($H$1="中小板",LEFT(E2935,3)="002"),"是",""))</f>
        <v>是</v>
      </c>
      <c r="I2935" s="46">
        <f ca="1">IF(E2935="","",IF(OR([1]!EM_S_VAL_MV(E2935,deadline)="",[1]!EM_S_VAL_MV(E2935,deadline)="--",[1]!EM_S_VAL_MV(E2935,deadline)="null"),0,[1]!EM_S_VAL_MV(E2935,deadline)/100000000))</f>
        <v>130.9143973676</v>
      </c>
      <c r="J2935" s="46">
        <f ca="1">IF(E2935="","",IF(RIGHT(LEFT($J$1,6),3)="TTM",[1]!EM_S_FA_PROFIT_TTM(E2935,LEFT(RIGHT($J$1,11),10),1)/100000000,[1]!EM_S_STM07_IS(E2935,61,LEFT(RIGHT($J$1,5),4)&amp;"-12-31",1)/100000000))</f>
        <v>4.4195116767</v>
      </c>
      <c r="K2935" s="36">
        <f t="shared" ca="1" si="233"/>
        <v>29.621914578886759</v>
      </c>
      <c r="L2935" s="46">
        <f ca="1">IF(E2935="","",IF(ISERROR(IF(行业估值!$E$7="最新年报",[1]!EM_S_STM07_BS(E2935,140,LEFT(RIGHT($L$1,5),4)&amp;"-12-31",1)/100000000,[1]!EM_S_STM07_BS(E2935,140,LEFT(RIGHT($L$1,11),10),1)/100000000)),0,IF(行业估值!$E$7="最新年报",[1]!EM_S_STM07_BS(E2935,140,LEFT(RIGHT($L$1,5),4)&amp;"-12-31",1)/100000000,[1]!EM_S_STM07_BS(E2935,140,LEFT(RIGHT($L$1,11),10),1)/100000000)))</f>
        <v>115.1781390269</v>
      </c>
      <c r="M2935" s="36">
        <f t="shared" ca="1" si="234"/>
        <v>1.1366253915339333</v>
      </c>
      <c r="N2935" s="37">
        <f ca="1">IF(E2935="","",IF(ISERROR([1]!EM_S_EST_NETPROFIT(E2935,行业估值!$E$6,deadline)/100000000),"-",[1]!EM_S_EST_NETPROFIT(E2935,行业估值!$E$6,deadline)/100000000))</f>
        <v>4.8025333333333329</v>
      </c>
      <c r="O2935" s="36">
        <f t="shared" ca="1" si="235"/>
        <v>27.259445855159779</v>
      </c>
      <c r="T2935" s="64" t="s">
        <v>5740</v>
      </c>
      <c r="U2935" s="64" t="s">
        <v>5741</v>
      </c>
    </row>
    <row r="2936" spans="4:21">
      <c r="D2936" s="45" t="str">
        <f>IF(AND(行业估值!$B$39=$G2936,COUNTIF($G$2:$G$2552,$G2936)&gt;=1),COUNTIF($G$2:G2936,$G2936),"")</f>
        <v/>
      </c>
      <c r="E2936" s="65" t="str">
        <f t="shared" si="231"/>
        <v>600885.SH</v>
      </c>
      <c r="F2936" s="65" t="str">
        <f t="shared" si="232"/>
        <v>宏发股份</v>
      </c>
      <c r="G2936" s="34" t="str">
        <f>IF(E2936="","",IF(行业估值!$C$5="申万行业",[1]!EM_S_INFO_INDUSTRY_SW2014(E2936,"1"),IF(行业估值!$C$5="证监会行业",[1]!EM_S_INFO_INDUSTRY_CSRC1(E2936,"1"),[1]!EM_S_INFO_INDUSTRY_EM2016(E2936,"1"))))</f>
        <v>电气设备</v>
      </c>
      <c r="H2936" s="34" t="str">
        <f>IF(E2936="","",IF($H$1="上证50",[1]!EM_S_INFO_COMPINDEX(E2936,"000016"),"")&amp;IF($H$1="上证180",[1]!EM_S_INFO_COMPINDEX(E2936,"000010"),"")&amp;IF($H$1="沪深300",[1]!EM_S_INFO_COMPINDEX(E2936,"000300"),"")&amp;IF(AND($H$1="上证A股",RIGHT(E2936,2)="SH"),"是","")&amp;IF(AND($H$1="深证A股",RIGHT(E2936,2)="SZ"),"是","")&amp;IF(AND($H$1="创业板",LEFT(E2936,1)-3=0),"是","")&amp;IF(AND($H$1="全部A股",E2936&lt;&gt;0),"是","")&amp;IF(AND($H$1="中小板",LEFT(E2936,3)="002"),"是",""))</f>
        <v>是</v>
      </c>
      <c r="I2936" s="46">
        <f ca="1">IF(E2936="","",IF(OR([1]!EM_S_VAL_MV(E2936,deadline)="",[1]!EM_S_VAL_MV(E2936,deadline)="--",[1]!EM_S_VAL_MV(E2936,deadline)="null"),0,[1]!EM_S_VAL_MV(E2936,deadline)/100000000))</f>
        <v>217.24694471839999</v>
      </c>
      <c r="J2936" s="46">
        <f ca="1">IF(E2936="","",IF(RIGHT(LEFT($J$1,6),3)="TTM",[1]!EM_S_FA_PROFIT_TTM(E2936,LEFT(RIGHT($J$1,11),10),1)/100000000,[1]!EM_S_STM07_IS(E2936,61,LEFT(RIGHT($J$1,5),4)&amp;"-12-31",1)/100000000))</f>
        <v>9.2001529949999998</v>
      </c>
      <c r="K2936" s="36">
        <f t="shared" ca="1" si="233"/>
        <v>23.613405650587225</v>
      </c>
      <c r="L2936" s="46">
        <f ca="1">IF(E2936="","",IF(ISERROR(IF(行业估值!$E$7="最新年报",[1]!EM_S_STM07_BS(E2936,140,LEFT(RIGHT($L$1,5),4)&amp;"-12-31",1)/100000000,[1]!EM_S_STM07_BS(E2936,140,LEFT(RIGHT($L$1,11),10),1)/100000000)),0,IF(行业估值!$E$7="最新年报",[1]!EM_S_STM07_BS(E2936,140,LEFT(RIGHT($L$1,5),4)&amp;"-12-31",1)/100000000,[1]!EM_S_STM07_BS(E2936,140,LEFT(RIGHT($L$1,11),10),1)/100000000)))</f>
        <v>47.757999222200006</v>
      </c>
      <c r="M2936" s="36">
        <f t="shared" ca="1" si="234"/>
        <v>4.5489121876239347</v>
      </c>
      <c r="N2936" s="37">
        <f ca="1">IF(E2936="","",IF(ISERROR([1]!EM_S_EST_NETPROFIT(E2936,行业估值!$E$6,deadline)/100000000),"-",[1]!EM_S_EST_NETPROFIT(E2936,行业估值!$E$6,deadline)/100000000))</f>
        <v>7.4086105263157895</v>
      </c>
      <c r="O2936" s="36">
        <f t="shared" ca="1" si="235"/>
        <v>29.323574771102756</v>
      </c>
      <c r="T2936" s="64" t="s">
        <v>5742</v>
      </c>
      <c r="U2936" s="64" t="s">
        <v>5743</v>
      </c>
    </row>
    <row r="2937" spans="4:21">
      <c r="D2937" s="45" t="str">
        <f>IF(AND(行业估值!$B$39=$G2937,COUNTIF($G$2:$G$2552,$G2937)&gt;=1),COUNTIF($G$2:G2937,$G2937),"")</f>
        <v/>
      </c>
      <c r="E2937" s="65" t="str">
        <f t="shared" si="231"/>
        <v>600886.SH</v>
      </c>
      <c r="F2937" s="65" t="str">
        <f t="shared" si="232"/>
        <v>国投电力</v>
      </c>
      <c r="G2937" s="34" t="str">
        <f>IF(E2937="","",IF(行业估值!$C$5="申万行业",[1]!EM_S_INFO_INDUSTRY_SW2014(E2937,"1"),IF(行业估值!$C$5="证监会行业",[1]!EM_S_INFO_INDUSTRY_CSRC1(E2937,"1"),[1]!EM_S_INFO_INDUSTRY_EM2016(E2937,"1"))))</f>
        <v>公用事业</v>
      </c>
      <c r="H2937" s="34" t="str">
        <f>IF(E2937="","",IF($H$1="上证50",[1]!EM_S_INFO_COMPINDEX(E2937,"000016"),"")&amp;IF($H$1="上证180",[1]!EM_S_INFO_COMPINDEX(E2937,"000010"),"")&amp;IF($H$1="沪深300",[1]!EM_S_INFO_COMPINDEX(E2937,"000300"),"")&amp;IF(AND($H$1="上证A股",RIGHT(E2937,2)="SH"),"是","")&amp;IF(AND($H$1="深证A股",RIGHT(E2937,2)="SZ"),"是","")&amp;IF(AND($H$1="创业板",LEFT(E2937,1)-3=0),"是","")&amp;IF(AND($H$1="全部A股",E2937&lt;&gt;0),"是","")&amp;IF(AND($H$1="中小板",LEFT(E2937,3)="002"),"是",""))</f>
        <v>是</v>
      </c>
      <c r="I2937" s="46">
        <f ca="1">IF(E2937="","",IF(OR([1]!EM_S_VAL_MV(E2937,deadline)="",[1]!EM_S_VAL_MV(E2937,deadline)="--",[1]!EM_S_VAL_MV(E2937,deadline)="null"),0,[1]!EM_S_VAL_MV(E2937,deadline)/100000000))</f>
        <v>587.66962185019997</v>
      </c>
      <c r="J2937" s="46">
        <f ca="1">IF(E2937="","",IF(RIGHT(LEFT($J$1,6),3)="TTM",[1]!EM_S_FA_PROFIT_TTM(E2937,LEFT(RIGHT($J$1,11),10),1)/100000000,[1]!EM_S_STM07_IS(E2937,61,LEFT(RIGHT($J$1,5),4)&amp;"-12-31",1)/100000000))</f>
        <v>93.361238795300011</v>
      </c>
      <c r="K2937" s="36">
        <f t="shared" ca="1" si="233"/>
        <v>6.2945782364638507</v>
      </c>
      <c r="L2937" s="46">
        <f ca="1">IF(E2937="","",IF(ISERROR(IF(行业估值!$E$7="最新年报",[1]!EM_S_STM07_BS(E2937,140,LEFT(RIGHT($L$1,5),4)&amp;"-12-31",1)/100000000,[1]!EM_S_STM07_BS(E2937,140,LEFT(RIGHT($L$1,11),10),1)/100000000)),0,IF(行业估值!$E$7="最新年报",[1]!EM_S_STM07_BS(E2937,140,LEFT(RIGHT($L$1,5),4)&amp;"-12-31",1)/100000000,[1]!EM_S_STM07_BS(E2937,140,LEFT(RIGHT($L$1,11),10),1)/100000000)))</f>
        <v>400.77296538260003</v>
      </c>
      <c r="M2937" s="36">
        <f t="shared" ca="1" si="234"/>
        <v>1.4663404785529335</v>
      </c>
      <c r="N2937" s="37">
        <f ca="1">IF(E2937="","",IF(ISERROR([1]!EM_S_EST_NETPROFIT(E2937,行业估值!$E$6,deadline)/100000000),"-",[1]!EM_S_EST_NETPROFIT(E2937,行业估值!$E$6,deadline)/100000000))</f>
        <v>49.489750000000001</v>
      </c>
      <c r="O2937" s="36">
        <f t="shared" ca="1" si="235"/>
        <v>11.874572448844457</v>
      </c>
      <c r="T2937" s="64" t="s">
        <v>5744</v>
      </c>
      <c r="U2937" s="64" t="s">
        <v>5745</v>
      </c>
    </row>
    <row r="2938" spans="4:21">
      <c r="D2938" s="45" t="str">
        <f>IF(AND(行业估值!$B$39=$G2938,COUNTIF($G$2:$G$2552,$G2938)&gt;=1),COUNTIF($G$2:G2938,$G2938),"")</f>
        <v/>
      </c>
      <c r="E2938" s="65" t="str">
        <f t="shared" si="231"/>
        <v>600887.SH</v>
      </c>
      <c r="F2938" s="65" t="str">
        <f t="shared" si="232"/>
        <v>伊利股份</v>
      </c>
      <c r="G2938" s="34" t="str">
        <f>IF(E2938="","",IF(行业估值!$C$5="申万行业",[1]!EM_S_INFO_INDUSTRY_SW2014(E2938,"1"),IF(行业估值!$C$5="证监会行业",[1]!EM_S_INFO_INDUSTRY_CSRC1(E2938,"1"),[1]!EM_S_INFO_INDUSTRY_EM2016(E2938,"1"))))</f>
        <v>食品饮料</v>
      </c>
      <c r="H2938" s="34" t="str">
        <f>IF(E2938="","",IF($H$1="上证50",[1]!EM_S_INFO_COMPINDEX(E2938,"000016"),"")&amp;IF($H$1="上证180",[1]!EM_S_INFO_COMPINDEX(E2938,"000010"),"")&amp;IF($H$1="沪深300",[1]!EM_S_INFO_COMPINDEX(E2938,"000300"),"")&amp;IF(AND($H$1="上证A股",RIGHT(E2938,2)="SH"),"是","")&amp;IF(AND($H$1="深证A股",RIGHT(E2938,2)="SZ"),"是","")&amp;IF(AND($H$1="创业板",LEFT(E2938,1)-3=0),"是","")&amp;IF(AND($H$1="全部A股",E2938&lt;&gt;0),"是","")&amp;IF(AND($H$1="中小板",LEFT(E2938,3)="002"),"是",""))</f>
        <v>是</v>
      </c>
      <c r="I2938" s="46">
        <f ca="1">IF(E2938="","",IF(OR([1]!EM_S_VAL_MV(E2938,deadline)="",[1]!EM_S_VAL_MV(E2938,deadline)="--",[1]!EM_S_VAL_MV(E2938,deadline)="null"),0,[1]!EM_S_VAL_MV(E2938,deadline)/100000000))</f>
        <v>1797.4324818384</v>
      </c>
      <c r="J2938" s="46">
        <f ca="1">IF(E2938="","",IF(RIGHT(LEFT($J$1,6),3)="TTM",[1]!EM_S_FA_PROFIT_TTM(E2938,LEFT(RIGHT($J$1,11),10),1)/100000000,[1]!EM_S_STM07_IS(E2938,61,LEFT(RIGHT($J$1,5),4)&amp;"-12-31",1)/100000000))</f>
        <v>70.4480289941</v>
      </c>
      <c r="K2938" s="36">
        <f t="shared" ca="1" si="233"/>
        <v>25.514304764849197</v>
      </c>
      <c r="L2938" s="46">
        <f ca="1">IF(E2938="","",IF(ISERROR(IF(行业估值!$E$7="最新年报",[1]!EM_S_STM07_BS(E2938,140,LEFT(RIGHT($L$1,5),4)&amp;"-12-31",1)/100000000,[1]!EM_S_STM07_BS(E2938,140,LEFT(RIGHT($L$1,11),10),1)/100000000)),0,IF(行业估值!$E$7="最新年报",[1]!EM_S_STM07_BS(E2938,140,LEFT(RIGHT($L$1,5),4)&amp;"-12-31",1)/100000000,[1]!EM_S_STM07_BS(E2938,140,LEFT(RIGHT($L$1,11),10),1)/100000000)))</f>
        <v>243.52276356089999</v>
      </c>
      <c r="M2938" s="36">
        <f t="shared" ca="1" si="234"/>
        <v>7.3809628946203194</v>
      </c>
      <c r="N2938" s="37">
        <f ca="1">IF(E2938="","",IF(ISERROR([1]!EM_S_EST_NETPROFIT(E2938,行业估值!$E$6,deadline)/100000000),"-",[1]!EM_S_EST_NETPROFIT(E2938,行业估值!$E$6,deadline)/100000000))</f>
        <v>70.572130303030306</v>
      </c>
      <c r="O2938" s="36">
        <f t="shared" ca="1" si="235"/>
        <v>25.469437781180595</v>
      </c>
      <c r="T2938" s="64" t="s">
        <v>5746</v>
      </c>
      <c r="U2938" s="64" t="s">
        <v>5747</v>
      </c>
    </row>
    <row r="2939" spans="4:21">
      <c r="D2939" s="45" t="str">
        <f>IF(AND(行业估值!$B$39=$G2939,COUNTIF($G$2:$G$2552,$G2939)&gt;=1),COUNTIF($G$2:G2939,$G2939),"")</f>
        <v/>
      </c>
      <c r="E2939" s="65" t="str">
        <f t="shared" si="231"/>
        <v>600888.SH</v>
      </c>
      <c r="F2939" s="65" t="str">
        <f t="shared" si="232"/>
        <v>新疆众和</v>
      </c>
      <c r="G2939" s="34" t="str">
        <f>IF(E2939="","",IF(行业估值!$C$5="申万行业",[1]!EM_S_INFO_INDUSTRY_SW2014(E2939,"1"),IF(行业估值!$C$5="证监会行业",[1]!EM_S_INFO_INDUSTRY_CSRC1(E2939,"1"),[1]!EM_S_INFO_INDUSTRY_EM2016(E2939,"1"))))</f>
        <v>有色金属</v>
      </c>
      <c r="H2939" s="34" t="str">
        <f>IF(E2939="","",IF($H$1="上证50",[1]!EM_S_INFO_COMPINDEX(E2939,"000016"),"")&amp;IF($H$1="上证180",[1]!EM_S_INFO_COMPINDEX(E2939,"000010"),"")&amp;IF($H$1="沪深300",[1]!EM_S_INFO_COMPINDEX(E2939,"000300"),"")&amp;IF(AND($H$1="上证A股",RIGHT(E2939,2)="SH"),"是","")&amp;IF(AND($H$1="深证A股",RIGHT(E2939,2)="SZ"),"是","")&amp;IF(AND($H$1="创业板",LEFT(E2939,1)-3=0),"是","")&amp;IF(AND($H$1="全部A股",E2939&lt;&gt;0),"是","")&amp;IF(AND($H$1="中小板",LEFT(E2939,3)="002"),"是",""))</f>
        <v>是</v>
      </c>
      <c r="I2939" s="46">
        <f ca="1">IF(E2939="","",IF(OR([1]!EM_S_VAL_MV(E2939,deadline)="",[1]!EM_S_VAL_MV(E2939,deadline)="--",[1]!EM_S_VAL_MV(E2939,deadline)="null"),0,[1]!EM_S_VAL_MV(E2939,deadline)/100000000))</f>
        <v>46.699843123999997</v>
      </c>
      <c r="J2939" s="46">
        <f ca="1">IF(E2939="","",IF(RIGHT(LEFT($J$1,6),3)="TTM",[1]!EM_S_FA_PROFIT_TTM(E2939,LEFT(RIGHT($J$1,11),10),1)/100000000,[1]!EM_S_STM07_IS(E2939,61,LEFT(RIGHT($J$1,5),4)&amp;"-12-31",1)/100000000))</f>
        <v>1.6386698990000002</v>
      </c>
      <c r="K2939" s="36">
        <f t="shared" ca="1" si="233"/>
        <v>28.498627546950498</v>
      </c>
      <c r="L2939" s="46">
        <f ca="1">IF(E2939="","",IF(ISERROR(IF(行业估值!$E$7="最新年报",[1]!EM_S_STM07_BS(E2939,140,LEFT(RIGHT($L$1,5),4)&amp;"-12-31",1)/100000000,[1]!EM_S_STM07_BS(E2939,140,LEFT(RIGHT($L$1,11),10),1)/100000000)),0,IF(行业估值!$E$7="最新年报",[1]!EM_S_STM07_BS(E2939,140,LEFT(RIGHT($L$1,5),4)&amp;"-12-31",1)/100000000,[1]!EM_S_STM07_BS(E2939,140,LEFT(RIGHT($L$1,11),10),1)/100000000)))</f>
        <v>44.620336486599996</v>
      </c>
      <c r="M2939" s="36">
        <f t="shared" ca="1" si="234"/>
        <v>1.0466044588889307</v>
      </c>
      <c r="N2939" s="37">
        <f ca="1">IF(E2939="","",IF(ISERROR([1]!EM_S_EST_NETPROFIT(E2939,行业估值!$E$6,deadline)/100000000),"-",[1]!EM_S_EST_NETPROFIT(E2939,行业估值!$E$6,deadline)/100000000))</f>
        <v>1.67075</v>
      </c>
      <c r="O2939" s="36">
        <f t="shared" ca="1" si="235"/>
        <v>27.951424883435582</v>
      </c>
      <c r="T2939" s="64" t="s">
        <v>5748</v>
      </c>
      <c r="U2939" s="64" t="s">
        <v>5749</v>
      </c>
    </row>
    <row r="2940" spans="4:21">
      <c r="D2940" s="45" t="str">
        <f>IF(AND(行业估值!$B$39=$G2940,COUNTIF($G$2:$G$2552,$G2940)&gt;=1),COUNTIF($G$2:G2940,$G2940),"")</f>
        <v/>
      </c>
      <c r="E2940" s="65" t="str">
        <f t="shared" si="231"/>
        <v>600889.SH</v>
      </c>
      <c r="F2940" s="65" t="str">
        <f t="shared" si="232"/>
        <v>南京化纤</v>
      </c>
      <c r="G2940" s="34" t="str">
        <f>IF(E2940="","",IF(行业估值!$C$5="申万行业",[1]!EM_S_INFO_INDUSTRY_SW2014(E2940,"1"),IF(行业估值!$C$5="证监会行业",[1]!EM_S_INFO_INDUSTRY_CSRC1(E2940,"1"),[1]!EM_S_INFO_INDUSTRY_EM2016(E2940,"1"))))</f>
        <v>基础化工</v>
      </c>
      <c r="H2940" s="34" t="str">
        <f>IF(E2940="","",IF($H$1="上证50",[1]!EM_S_INFO_COMPINDEX(E2940,"000016"),"")&amp;IF($H$1="上证180",[1]!EM_S_INFO_COMPINDEX(E2940,"000010"),"")&amp;IF($H$1="沪深300",[1]!EM_S_INFO_COMPINDEX(E2940,"000300"),"")&amp;IF(AND($H$1="上证A股",RIGHT(E2940,2)="SH"),"是","")&amp;IF(AND($H$1="深证A股",RIGHT(E2940,2)="SZ"),"是","")&amp;IF(AND($H$1="创业板",LEFT(E2940,1)-3=0),"是","")&amp;IF(AND($H$1="全部A股",E2940&lt;&gt;0),"是","")&amp;IF(AND($H$1="中小板",LEFT(E2940,3)="002"),"是",""))</f>
        <v>是</v>
      </c>
      <c r="I2940" s="46">
        <f ca="1">IF(E2940="","",IF(OR([1]!EM_S_VAL_MV(E2940,deadline)="",[1]!EM_S_VAL_MV(E2940,deadline)="--",[1]!EM_S_VAL_MV(E2940,deadline)="null"),0,[1]!EM_S_VAL_MV(E2940,deadline)/100000000))</f>
        <v>15.38653242</v>
      </c>
      <c r="J2940" s="46">
        <f ca="1">IF(E2940="","",IF(RIGHT(LEFT($J$1,6),3)="TTM",[1]!EM_S_FA_PROFIT_TTM(E2940,LEFT(RIGHT($J$1,11),10),1)/100000000,[1]!EM_S_STM07_IS(E2940,61,LEFT(RIGHT($J$1,5),4)&amp;"-12-31",1)/100000000))</f>
        <v>0.67145450760000003</v>
      </c>
      <c r="K2940" s="36">
        <f t="shared" ca="1" si="233"/>
        <v>22.915226937706539</v>
      </c>
      <c r="L2940" s="46">
        <f ca="1">IF(E2940="","",IF(ISERROR(IF(行业估值!$E$7="最新年报",[1]!EM_S_STM07_BS(E2940,140,LEFT(RIGHT($L$1,5),4)&amp;"-12-31",1)/100000000,[1]!EM_S_STM07_BS(E2940,140,LEFT(RIGHT($L$1,11),10),1)/100000000)),0,IF(行业估值!$E$7="最新年报",[1]!EM_S_STM07_BS(E2940,140,LEFT(RIGHT($L$1,5),4)&amp;"-12-31",1)/100000000,[1]!EM_S_STM07_BS(E2940,140,LEFT(RIGHT($L$1,11),10),1)/100000000)))</f>
        <v>14.901500627500001</v>
      </c>
      <c r="M2940" s="36">
        <f t="shared" ca="1" si="234"/>
        <v>1.0325491911603115</v>
      </c>
      <c r="N2940" s="37" t="str">
        <f ca="1">IF(E2940="","",IF(ISERROR([1]!EM_S_EST_NETPROFIT(E2940,行业估值!$E$6,deadline)/100000000),"-",[1]!EM_S_EST_NETPROFIT(E2940,行业估值!$E$6,deadline)/100000000))</f>
        <v>-</v>
      </c>
      <c r="O2940" s="36" t="str">
        <f t="shared" ca="1" si="235"/>
        <v>-</v>
      </c>
      <c r="T2940" s="64" t="s">
        <v>5750</v>
      </c>
      <c r="U2940" s="64" t="s">
        <v>5751</v>
      </c>
    </row>
    <row r="2941" spans="4:21">
      <c r="D2941" s="45" t="str">
        <f>IF(AND(行业估值!$B$39=$G2941,COUNTIF($G$2:$G$2552,$G2941)&gt;=1),COUNTIF($G$2:G2941,$G2941),"")</f>
        <v/>
      </c>
      <c r="E2941" s="65" t="str">
        <f t="shared" si="231"/>
        <v>600890.SH</v>
      </c>
      <c r="F2941" s="65" t="str">
        <f t="shared" si="232"/>
        <v>中房股份</v>
      </c>
      <c r="G2941" s="34" t="str">
        <f>IF(E2941="","",IF(行业估值!$C$5="申万行业",[1]!EM_S_INFO_INDUSTRY_SW2014(E2941,"1"),IF(行业估值!$C$5="证监会行业",[1]!EM_S_INFO_INDUSTRY_CSRC1(E2941,"1"),[1]!EM_S_INFO_INDUSTRY_EM2016(E2941,"1"))))</f>
        <v>房地产</v>
      </c>
      <c r="H2941" s="34" t="str">
        <f>IF(E2941="","",IF($H$1="上证50",[1]!EM_S_INFO_COMPINDEX(E2941,"000016"),"")&amp;IF($H$1="上证180",[1]!EM_S_INFO_COMPINDEX(E2941,"000010"),"")&amp;IF($H$1="沪深300",[1]!EM_S_INFO_COMPINDEX(E2941,"000300"),"")&amp;IF(AND($H$1="上证A股",RIGHT(E2941,2)="SH"),"是","")&amp;IF(AND($H$1="深证A股",RIGHT(E2941,2)="SZ"),"是","")&amp;IF(AND($H$1="创业板",LEFT(E2941,1)-3=0),"是","")&amp;IF(AND($H$1="全部A股",E2941&lt;&gt;0),"是","")&amp;IF(AND($H$1="中小板",LEFT(E2941,3)="002"),"是",""))</f>
        <v>是</v>
      </c>
      <c r="I2941" s="46">
        <f ca="1">IF(E2941="","",IF(OR([1]!EM_S_VAL_MV(E2941,deadline)="",[1]!EM_S_VAL_MV(E2941,deadline)="--",[1]!EM_S_VAL_MV(E2941,deadline)="null"),0,[1]!EM_S_VAL_MV(E2941,deadline)/100000000))</f>
        <v>36.778877737499997</v>
      </c>
      <c r="J2941" s="46">
        <f ca="1">IF(E2941="","",IF(RIGHT(LEFT($J$1,6),3)="TTM",[1]!EM_S_FA_PROFIT_TTM(E2941,LEFT(RIGHT($J$1,11),10),1)/100000000,[1]!EM_S_STM07_IS(E2941,61,LEFT(RIGHT($J$1,5),4)&amp;"-12-31",1)/100000000))</f>
        <v>-0.30620077429999998</v>
      </c>
      <c r="K2941" s="36">
        <f t="shared" ca="1" si="233"/>
        <v>-120.11360135055021</v>
      </c>
      <c r="L2941" s="46">
        <f ca="1">IF(E2941="","",IF(ISERROR(IF(行业估值!$E$7="最新年报",[1]!EM_S_STM07_BS(E2941,140,LEFT(RIGHT($L$1,5),4)&amp;"-12-31",1)/100000000,[1]!EM_S_STM07_BS(E2941,140,LEFT(RIGHT($L$1,11),10),1)/100000000)),0,IF(行业估值!$E$7="最新年报",[1]!EM_S_STM07_BS(E2941,140,LEFT(RIGHT($L$1,5),4)&amp;"-12-31",1)/100000000,[1]!EM_S_STM07_BS(E2941,140,LEFT(RIGHT($L$1,11),10),1)/100000000)))</f>
        <v>2.3014971377000002</v>
      </c>
      <c r="M2941" s="36">
        <f t="shared" ca="1" si="234"/>
        <v>15.980414285570195</v>
      </c>
      <c r="N2941" s="37" t="str">
        <f ca="1">IF(E2941="","",IF(ISERROR([1]!EM_S_EST_NETPROFIT(E2941,行业估值!$E$6,deadline)/100000000),"-",[1]!EM_S_EST_NETPROFIT(E2941,行业估值!$E$6,deadline)/100000000))</f>
        <v>-</v>
      </c>
      <c r="O2941" s="36" t="str">
        <f t="shared" ca="1" si="235"/>
        <v>-</v>
      </c>
      <c r="T2941" s="64" t="s">
        <v>5752</v>
      </c>
      <c r="U2941" s="64" t="s">
        <v>5753</v>
      </c>
    </row>
    <row r="2942" spans="4:21">
      <c r="D2942" s="45" t="str">
        <f>IF(AND(行业估值!$B$39=$G2942,COUNTIF($G$2:$G$2552,$G2942)&gt;=1),COUNTIF($G$2:G2942,$G2942),"")</f>
        <v/>
      </c>
      <c r="E2942" s="65" t="str">
        <f t="shared" si="231"/>
        <v>600891.SH</v>
      </c>
      <c r="F2942" s="65" t="str">
        <f t="shared" si="232"/>
        <v>*ST秋林</v>
      </c>
      <c r="G2942" s="34" t="str">
        <f>IF(E2942="","",IF(行业估值!$C$5="申万行业",[1]!EM_S_INFO_INDUSTRY_SW2014(E2942,"1"),IF(行业估值!$C$5="证监会行业",[1]!EM_S_INFO_INDUSTRY_CSRC1(E2942,"1"),[1]!EM_S_INFO_INDUSTRY_EM2016(E2942,"1"))))</f>
        <v>轻工制造</v>
      </c>
      <c r="H2942" s="34" t="str">
        <f>IF(E2942="","",IF($H$1="上证50",[1]!EM_S_INFO_COMPINDEX(E2942,"000016"),"")&amp;IF($H$1="上证180",[1]!EM_S_INFO_COMPINDEX(E2942,"000010"),"")&amp;IF($H$1="沪深300",[1]!EM_S_INFO_COMPINDEX(E2942,"000300"),"")&amp;IF(AND($H$1="上证A股",RIGHT(E2942,2)="SH"),"是","")&amp;IF(AND($H$1="深证A股",RIGHT(E2942,2)="SZ"),"是","")&amp;IF(AND($H$1="创业板",LEFT(E2942,1)-3=0),"是","")&amp;IF(AND($H$1="全部A股",E2942&lt;&gt;0),"是","")&amp;IF(AND($H$1="中小板",LEFT(E2942,3)="002"),"是",""))</f>
        <v>是</v>
      </c>
      <c r="I2942" s="46">
        <f ca="1">IF(E2942="","",IF(OR([1]!EM_S_VAL_MV(E2942,deadline)="",[1]!EM_S_VAL_MV(E2942,deadline)="--",[1]!EM_S_VAL_MV(E2942,deadline)="null"),0,[1]!EM_S_VAL_MV(E2942,deadline)/100000000))</f>
        <v>8.1521325995999998</v>
      </c>
      <c r="J2942" s="46">
        <f ca="1">IF(E2942="","",IF(RIGHT(LEFT($J$1,6),3)="TTM",[1]!EM_S_FA_PROFIT_TTM(E2942,LEFT(RIGHT($J$1,11),10),1)/100000000,[1]!EM_S_STM07_IS(E2942,61,LEFT(RIGHT($J$1,5),4)&amp;"-12-31",1)/100000000))</f>
        <v>-43.399737300299996</v>
      </c>
      <c r="K2942" s="36">
        <f t="shared" ca="1" si="233"/>
        <v>-0.18783829365583854</v>
      </c>
      <c r="L2942" s="46">
        <f ca="1">IF(E2942="","",IF(ISERROR(IF(行业估值!$E$7="最新年报",[1]!EM_S_STM07_BS(E2942,140,LEFT(RIGHT($L$1,5),4)&amp;"-12-31",1)/100000000,[1]!EM_S_STM07_BS(E2942,140,LEFT(RIGHT($L$1,11),10),1)/100000000)),0,IF(行业估值!$E$7="最新年报",[1]!EM_S_STM07_BS(E2942,140,LEFT(RIGHT($L$1,5),4)&amp;"-12-31",1)/100000000,[1]!EM_S_STM07_BS(E2942,140,LEFT(RIGHT($L$1,11),10),1)/100000000)))</f>
        <v>-12.420913437899999</v>
      </c>
      <c r="M2942" s="36">
        <f t="shared" ca="1" si="234"/>
        <v>-0.6563231150718235</v>
      </c>
      <c r="N2942" s="37" t="str">
        <f ca="1">IF(E2942="","",IF(ISERROR([1]!EM_S_EST_NETPROFIT(E2942,行业估值!$E$6,deadline)/100000000),"-",[1]!EM_S_EST_NETPROFIT(E2942,行业估值!$E$6,deadline)/100000000))</f>
        <v>-</v>
      </c>
      <c r="O2942" s="36" t="str">
        <f t="shared" ca="1" si="235"/>
        <v>-</v>
      </c>
      <c r="T2942" s="64" t="s">
        <v>7402</v>
      </c>
      <c r="U2942" s="64" t="s">
        <v>5754</v>
      </c>
    </row>
    <row r="2943" spans="4:21">
      <c r="D2943" s="45" t="str">
        <f>IF(AND(行业估值!$B$39=$G2943,COUNTIF($G$2:$G$2552,$G2943)&gt;=1),COUNTIF($G$2:G2943,$G2943),"")</f>
        <v/>
      </c>
      <c r="E2943" s="65" t="str">
        <f t="shared" si="231"/>
        <v>600892.SH</v>
      </c>
      <c r="F2943" s="65" t="str">
        <f t="shared" si="232"/>
        <v>大晟文化</v>
      </c>
      <c r="G2943" s="34" t="str">
        <f>IF(E2943="","",IF(行业估值!$C$5="申万行业",[1]!EM_S_INFO_INDUSTRY_SW2014(E2943,"1"),IF(行业估值!$C$5="证监会行业",[1]!EM_S_INFO_INDUSTRY_CSRC1(E2943,"1"),[1]!EM_S_INFO_INDUSTRY_EM2016(E2943,"1"))))</f>
        <v>互联网</v>
      </c>
      <c r="H2943" s="34" t="str">
        <f>IF(E2943="","",IF($H$1="上证50",[1]!EM_S_INFO_COMPINDEX(E2943,"000016"),"")&amp;IF($H$1="上证180",[1]!EM_S_INFO_COMPINDEX(E2943,"000010"),"")&amp;IF($H$1="沪深300",[1]!EM_S_INFO_COMPINDEX(E2943,"000300"),"")&amp;IF(AND($H$1="上证A股",RIGHT(E2943,2)="SH"),"是","")&amp;IF(AND($H$1="深证A股",RIGHT(E2943,2)="SZ"),"是","")&amp;IF(AND($H$1="创业板",LEFT(E2943,1)-3=0),"是","")&amp;IF(AND($H$1="全部A股",E2943&lt;&gt;0),"是","")&amp;IF(AND($H$1="中小板",LEFT(E2943,3)="002"),"是",""))</f>
        <v>是</v>
      </c>
      <c r="I2943" s="46">
        <f ca="1">IF(E2943="","",IF(OR([1]!EM_S_VAL_MV(E2943,deadline)="",[1]!EM_S_VAL_MV(E2943,deadline)="--",[1]!EM_S_VAL_MV(E2943,deadline)="null"),0,[1]!EM_S_VAL_MV(E2943,deadline)/100000000))</f>
        <v>30.378905408400001</v>
      </c>
      <c r="J2943" s="46">
        <f ca="1">IF(E2943="","",IF(RIGHT(LEFT($J$1,6),3)="TTM",[1]!EM_S_FA_PROFIT_TTM(E2943,LEFT(RIGHT($J$1,11),10),1)/100000000,[1]!EM_S_STM07_IS(E2943,61,LEFT(RIGHT($J$1,5),4)&amp;"-12-31",1)/100000000))</f>
        <v>-11.2425946771</v>
      </c>
      <c r="K2943" s="36">
        <f t="shared" ca="1" si="233"/>
        <v>-2.7021258242351016</v>
      </c>
      <c r="L2943" s="46">
        <f ca="1">IF(E2943="","",IF(ISERROR(IF(行业估值!$E$7="最新年报",[1]!EM_S_STM07_BS(E2943,140,LEFT(RIGHT($L$1,5),4)&amp;"-12-31",1)/100000000,[1]!EM_S_STM07_BS(E2943,140,LEFT(RIGHT($L$1,11),10),1)/100000000)),0,IF(行业估值!$E$7="最新年报",[1]!EM_S_STM07_BS(E2943,140,LEFT(RIGHT($L$1,5),4)&amp;"-12-31",1)/100000000,[1]!EM_S_STM07_BS(E2943,140,LEFT(RIGHT($L$1,11),10),1)/100000000)))</f>
        <v>8.2549793105999996</v>
      </c>
      <c r="M2943" s="36">
        <f t="shared" ca="1" si="234"/>
        <v>3.68007044783156</v>
      </c>
      <c r="N2943" s="37" t="str">
        <f ca="1">IF(E2943="","",IF(ISERROR([1]!EM_S_EST_NETPROFIT(E2943,行业估值!$E$6,deadline)/100000000),"-",[1]!EM_S_EST_NETPROFIT(E2943,行业估值!$E$6,deadline)/100000000))</f>
        <v>-</v>
      </c>
      <c r="O2943" s="36" t="str">
        <f t="shared" ca="1" si="235"/>
        <v>-</v>
      </c>
      <c r="T2943" s="64" t="s">
        <v>5755</v>
      </c>
      <c r="U2943" s="64" t="s">
        <v>5756</v>
      </c>
    </row>
    <row r="2944" spans="4:21">
      <c r="D2944" s="45" t="str">
        <f>IF(AND(行业估值!$B$39=$G2944,COUNTIF($G$2:$G$2552,$G2944)&gt;=1),COUNTIF($G$2:G2944,$G2944),"")</f>
        <v/>
      </c>
      <c r="E2944" s="65" t="str">
        <f t="shared" si="231"/>
        <v>600893.SH</v>
      </c>
      <c r="F2944" s="65" t="str">
        <f t="shared" si="232"/>
        <v>航发动力</v>
      </c>
      <c r="G2944" s="34" t="str">
        <f>IF(E2944="","",IF(行业估值!$C$5="申万行业",[1]!EM_S_INFO_INDUSTRY_SW2014(E2944,"1"),IF(行业估值!$C$5="证监会行业",[1]!EM_S_INFO_INDUSTRY_CSRC1(E2944,"1"),[1]!EM_S_INFO_INDUSTRY_EM2016(E2944,"1"))))</f>
        <v>国防与装备</v>
      </c>
      <c r="H2944" s="34" t="str">
        <f>IF(E2944="","",IF($H$1="上证50",[1]!EM_S_INFO_COMPINDEX(E2944,"000016"),"")&amp;IF($H$1="上证180",[1]!EM_S_INFO_COMPINDEX(E2944,"000010"),"")&amp;IF($H$1="沪深300",[1]!EM_S_INFO_COMPINDEX(E2944,"000300"),"")&amp;IF(AND($H$1="上证A股",RIGHT(E2944,2)="SH"),"是","")&amp;IF(AND($H$1="深证A股",RIGHT(E2944,2)="SZ"),"是","")&amp;IF(AND($H$1="创业板",LEFT(E2944,1)-3=0),"是","")&amp;IF(AND($H$1="全部A股",E2944&lt;&gt;0),"是","")&amp;IF(AND($H$1="中小板",LEFT(E2944,3)="002"),"是",""))</f>
        <v>是</v>
      </c>
      <c r="I2944" s="46">
        <f ca="1">IF(E2944="","",IF(OR([1]!EM_S_VAL_MV(E2944,deadline)="",[1]!EM_S_VAL_MV(E2944,deadline)="--",[1]!EM_S_VAL_MV(E2944,deadline)="null"),0,[1]!EM_S_VAL_MV(E2944,deadline)/100000000))</f>
        <v>453.34365667499998</v>
      </c>
      <c r="J2944" s="46">
        <f ca="1">IF(E2944="","",IF(RIGHT(LEFT($J$1,6),3)="TTM",[1]!EM_S_FA_PROFIT_TTM(E2944,LEFT(RIGHT($J$1,11),10),1)/100000000,[1]!EM_S_STM07_IS(E2944,61,LEFT(RIGHT($J$1,5),4)&amp;"-12-31",1)/100000000))</f>
        <v>8.6528363833000004</v>
      </c>
      <c r="K2944" s="36">
        <f t="shared" ca="1" si="233"/>
        <v>52.392491501394218</v>
      </c>
      <c r="L2944" s="46">
        <f ca="1">IF(E2944="","",IF(ISERROR(IF(行业估值!$E$7="最新年报",[1]!EM_S_STM07_BS(E2944,140,LEFT(RIGHT($L$1,5),4)&amp;"-12-31",1)/100000000,[1]!EM_S_STM07_BS(E2944,140,LEFT(RIGHT($L$1,11),10),1)/100000000)),0,IF(行业估值!$E$7="最新年报",[1]!EM_S_STM07_BS(E2944,140,LEFT(RIGHT($L$1,5),4)&amp;"-12-31",1)/100000000,[1]!EM_S_STM07_BS(E2944,140,LEFT(RIGHT($L$1,11),10),1)/100000000)))</f>
        <v>284.40791045919997</v>
      </c>
      <c r="M2944" s="36">
        <f t="shared" ca="1" si="234"/>
        <v>1.5939910248735323</v>
      </c>
      <c r="N2944" s="37">
        <f ca="1">IF(E2944="","",IF(ISERROR([1]!EM_S_EST_NETPROFIT(E2944,行业估值!$E$6,deadline)/100000000),"-",[1]!EM_S_EST_NETPROFIT(E2944,行业估值!$E$6,deadline)/100000000))</f>
        <v>11.814826666666667</v>
      </c>
      <c r="O2944" s="36">
        <f t="shared" ca="1" si="235"/>
        <v>38.370741227547981</v>
      </c>
      <c r="T2944" s="64" t="s">
        <v>5757</v>
      </c>
      <c r="U2944" s="64" t="s">
        <v>5758</v>
      </c>
    </row>
    <row r="2945" spans="4:21">
      <c r="D2945" s="45">
        <f>IF(AND(行业估值!$B$39=$G2945,COUNTIF($G$2:$G$2552,$G2945)&gt;=1),COUNTIF($G$2:G2945,$G2945),"")</f>
        <v>260</v>
      </c>
      <c r="E2945" s="65" t="str">
        <f t="shared" si="231"/>
        <v>600894.SH</v>
      </c>
      <c r="F2945" s="65" t="str">
        <f t="shared" si="232"/>
        <v>广日股份</v>
      </c>
      <c r="G2945" s="34" t="str">
        <f>IF(E2945="","",IF(行业估值!$C$5="申万行业",[1]!EM_S_INFO_INDUSTRY_SW2014(E2945,"1"),IF(行业估值!$C$5="证监会行业",[1]!EM_S_INFO_INDUSTRY_CSRC1(E2945,"1"),[1]!EM_S_INFO_INDUSTRY_EM2016(E2945,"1"))))</f>
        <v>机械设备</v>
      </c>
      <c r="H2945" s="34" t="str">
        <f>IF(E2945="","",IF($H$1="上证50",[1]!EM_S_INFO_COMPINDEX(E2945,"000016"),"")&amp;IF($H$1="上证180",[1]!EM_S_INFO_COMPINDEX(E2945,"000010"),"")&amp;IF($H$1="沪深300",[1]!EM_S_INFO_COMPINDEX(E2945,"000300"),"")&amp;IF(AND($H$1="上证A股",RIGHT(E2945,2)="SH"),"是","")&amp;IF(AND($H$1="深证A股",RIGHT(E2945,2)="SZ"),"是","")&amp;IF(AND($H$1="创业板",LEFT(E2945,1)-3=0),"是","")&amp;IF(AND($H$1="全部A股",E2945&lt;&gt;0),"是","")&amp;IF(AND($H$1="中小板",LEFT(E2945,3)="002"),"是",""))</f>
        <v>是</v>
      </c>
      <c r="I2945" s="46">
        <f ca="1">IF(E2945="","",IF(OR([1]!EM_S_VAL_MV(E2945,deadline)="",[1]!EM_S_VAL_MV(E2945,deadline)="--",[1]!EM_S_VAL_MV(E2945,deadline)="null"),0,[1]!EM_S_VAL_MV(E2945,deadline)/100000000))</f>
        <v>60.798245476499993</v>
      </c>
      <c r="J2945" s="46">
        <f ca="1">IF(E2945="","",IF(RIGHT(LEFT($J$1,6),3)="TTM",[1]!EM_S_FA_PROFIT_TTM(E2945,LEFT(RIGHT($J$1,11),10),1)/100000000,[1]!EM_S_STM07_IS(E2945,61,LEFT(RIGHT($J$1,5),4)&amp;"-12-31",1)/100000000))</f>
        <v>2.3415559344000001</v>
      </c>
      <c r="K2945" s="36">
        <f t="shared" ca="1" si="233"/>
        <v>25.964891371291937</v>
      </c>
      <c r="L2945" s="46">
        <f ca="1">IF(E2945="","",IF(ISERROR(IF(行业估值!$E$7="最新年报",[1]!EM_S_STM07_BS(E2945,140,LEFT(RIGHT($L$1,5),4)&amp;"-12-31",1)/100000000,[1]!EM_S_STM07_BS(E2945,140,LEFT(RIGHT($L$1,11),10),1)/100000000)),0,IF(行业估值!$E$7="最新年报",[1]!EM_S_STM07_BS(E2945,140,LEFT(RIGHT($L$1,5),4)&amp;"-12-31",1)/100000000,[1]!EM_S_STM07_BS(E2945,140,LEFT(RIGHT($L$1,11),10),1)/100000000)))</f>
        <v>76.319807016599995</v>
      </c>
      <c r="M2945" s="36">
        <f t="shared" ca="1" si="234"/>
        <v>0.7966247276185594</v>
      </c>
      <c r="N2945" s="37">
        <f ca="1">IF(E2945="","",IF(ISERROR([1]!EM_S_EST_NETPROFIT(E2945,行业估值!$E$6,deadline)/100000000),"-",[1]!EM_S_EST_NETPROFIT(E2945,行业估值!$E$6,deadline)/100000000))</f>
        <v>4.7682333333333329</v>
      </c>
      <c r="O2945" s="36">
        <f t="shared" ca="1" si="235"/>
        <v>12.750685888519158</v>
      </c>
      <c r="T2945" s="64" t="s">
        <v>5759</v>
      </c>
      <c r="U2945" s="64" t="s">
        <v>5760</v>
      </c>
    </row>
    <row r="2946" spans="4:21">
      <c r="D2946" s="45" t="str">
        <f>IF(AND(行业估值!$B$39=$G2946,COUNTIF($G$2:$G$2552,$G2946)&gt;=1),COUNTIF($G$2:G2946,$G2946),"")</f>
        <v/>
      </c>
      <c r="E2946" s="65" t="str">
        <f t="shared" si="231"/>
        <v>600895.SH</v>
      </c>
      <c r="F2946" s="65" t="str">
        <f t="shared" si="232"/>
        <v>张江高科</v>
      </c>
      <c r="G2946" s="34" t="str">
        <f>IF(E2946="","",IF(行业估值!$C$5="申万行业",[1]!EM_S_INFO_INDUSTRY_SW2014(E2946,"1"),IF(行业估值!$C$5="证监会行业",[1]!EM_S_INFO_INDUSTRY_CSRC1(E2946,"1"),[1]!EM_S_INFO_INDUSTRY_EM2016(E2946,"1"))))</f>
        <v>房地产</v>
      </c>
      <c r="H2946" s="34" t="str">
        <f>IF(E2946="","",IF($H$1="上证50",[1]!EM_S_INFO_COMPINDEX(E2946,"000016"),"")&amp;IF($H$1="上证180",[1]!EM_S_INFO_COMPINDEX(E2946,"000010"),"")&amp;IF($H$1="沪深300",[1]!EM_S_INFO_COMPINDEX(E2946,"000300"),"")&amp;IF(AND($H$1="上证A股",RIGHT(E2946,2)="SH"),"是","")&amp;IF(AND($H$1="深证A股",RIGHT(E2946,2)="SZ"),"是","")&amp;IF(AND($H$1="创业板",LEFT(E2946,1)-3=0),"是","")&amp;IF(AND($H$1="全部A股",E2946&lt;&gt;0),"是","")&amp;IF(AND($H$1="中小板",LEFT(E2946,3)="002"),"是",""))</f>
        <v>是</v>
      </c>
      <c r="I2946" s="46">
        <f ca="1">IF(E2946="","",IF(OR([1]!EM_S_VAL_MV(E2946,deadline)="",[1]!EM_S_VAL_MV(E2946,deadline)="--",[1]!EM_S_VAL_MV(E2946,deadline)="null"),0,[1]!EM_S_VAL_MV(E2946,deadline)/100000000))</f>
        <v>220.378522965</v>
      </c>
      <c r="J2946" s="46">
        <f ca="1">IF(E2946="","",IF(RIGHT(LEFT($J$1,6),3)="TTM",[1]!EM_S_FA_PROFIT_TTM(E2946,LEFT(RIGHT($J$1,11),10),1)/100000000,[1]!EM_S_STM07_IS(E2946,61,LEFT(RIGHT($J$1,5),4)&amp;"-12-31",1)/100000000))</f>
        <v>5.1031042869999999</v>
      </c>
      <c r="K2946" s="36">
        <f t="shared" ca="1" si="233"/>
        <v>43.185188969468541</v>
      </c>
      <c r="L2946" s="46">
        <f ca="1">IF(E2946="","",IF(ISERROR(IF(行业估值!$E$7="最新年报",[1]!EM_S_STM07_BS(E2946,140,LEFT(RIGHT($L$1,5),4)&amp;"-12-31",1)/100000000,[1]!EM_S_STM07_BS(E2946,140,LEFT(RIGHT($L$1,11),10),1)/100000000)),0,IF(行业估值!$E$7="最新年报",[1]!EM_S_STM07_BS(E2946,140,LEFT(RIGHT($L$1,5),4)&amp;"-12-31",1)/100000000,[1]!EM_S_STM07_BS(E2946,140,LEFT(RIGHT($L$1,11),10),1)/100000000)))</f>
        <v>91.928259755599996</v>
      </c>
      <c r="M2946" s="36">
        <f t="shared" ca="1" si="234"/>
        <v>2.3972880978155926</v>
      </c>
      <c r="N2946" s="37">
        <f ca="1">IF(E2946="","",IF(ISERROR([1]!EM_S_EST_NETPROFIT(E2946,行业估值!$E$6,deadline)/100000000),"-",[1]!EM_S_EST_NETPROFIT(E2946,行业估值!$E$6,deadline)/100000000))</f>
        <v>7.31</v>
      </c>
      <c r="O2946" s="36">
        <f t="shared" ca="1" si="235"/>
        <v>30.14754076128591</v>
      </c>
      <c r="T2946" s="64" t="s">
        <v>5761</v>
      </c>
      <c r="U2946" s="64" t="s">
        <v>5762</v>
      </c>
    </row>
    <row r="2947" spans="4:21">
      <c r="D2947" s="45" t="str">
        <f>IF(AND(行业估值!$B$39=$G2947,COUNTIF($G$2:$G$2552,$G2947)&gt;=1),COUNTIF($G$2:G2947,$G2947),"")</f>
        <v/>
      </c>
      <c r="E2947" s="65" t="str">
        <f t="shared" ref="E2947:E3010" si="236">IF(U2947="","",U2947)</f>
        <v>600896.SH</v>
      </c>
      <c r="F2947" s="65" t="str">
        <f t="shared" ref="F2947:F3010" si="237">IF(T2947="","",T2947)</f>
        <v>览海投资</v>
      </c>
      <c r="G2947" s="34" t="str">
        <f>IF(E2947="","",IF(行业估值!$C$5="申万行业",[1]!EM_S_INFO_INDUSTRY_SW2014(E2947,"1"),IF(行业估值!$C$5="证监会行业",[1]!EM_S_INFO_INDUSTRY_CSRC1(E2947,"1"),[1]!EM_S_INFO_INDUSTRY_EM2016(E2947,"1"))))</f>
        <v>医药生物</v>
      </c>
      <c r="H2947" s="34" t="str">
        <f>IF(E2947="","",IF($H$1="上证50",[1]!EM_S_INFO_COMPINDEX(E2947,"000016"),"")&amp;IF($H$1="上证180",[1]!EM_S_INFO_COMPINDEX(E2947,"000010"),"")&amp;IF($H$1="沪深300",[1]!EM_S_INFO_COMPINDEX(E2947,"000300"),"")&amp;IF(AND($H$1="上证A股",RIGHT(E2947,2)="SH"),"是","")&amp;IF(AND($H$1="深证A股",RIGHT(E2947,2)="SZ"),"是","")&amp;IF(AND($H$1="创业板",LEFT(E2947,1)-3=0),"是","")&amp;IF(AND($H$1="全部A股",E2947&lt;&gt;0),"是","")&amp;IF(AND($H$1="中小板",LEFT(E2947,3)="002"),"是",""))</f>
        <v>是</v>
      </c>
      <c r="I2947" s="46">
        <f ca="1">IF(E2947="","",IF(OR([1]!EM_S_VAL_MV(E2947,deadline)="",[1]!EM_S_VAL_MV(E2947,deadline)="--",[1]!EM_S_VAL_MV(E2947,deadline)="null"),0,[1]!EM_S_VAL_MV(E2947,deadline)/100000000))</f>
        <v>35.372332352500003</v>
      </c>
      <c r="J2947" s="46">
        <f ca="1">IF(E2947="","",IF(RIGHT(LEFT($J$1,6),3)="TTM",[1]!EM_S_FA_PROFIT_TTM(E2947,LEFT(RIGHT($J$1,11),10),1)/100000000,[1]!EM_S_STM07_IS(E2947,61,LEFT(RIGHT($J$1,5),4)&amp;"-12-31",1)/100000000))</f>
        <v>-0.68373765640000006</v>
      </c>
      <c r="K2947" s="36">
        <f t="shared" ca="1" si="233"/>
        <v>-51.733778330626983</v>
      </c>
      <c r="L2947" s="46">
        <f ca="1">IF(E2947="","",IF(ISERROR(IF(行业估值!$E$7="最新年报",[1]!EM_S_STM07_BS(E2947,140,LEFT(RIGHT($L$1,5),4)&amp;"-12-31",1)/100000000,[1]!EM_S_STM07_BS(E2947,140,LEFT(RIGHT($L$1,11),10),1)/100000000)),0,IF(行业估值!$E$7="最新年报",[1]!EM_S_STM07_BS(E2947,140,LEFT(RIGHT($L$1,5),4)&amp;"-12-31",1)/100000000,[1]!EM_S_STM07_BS(E2947,140,LEFT(RIGHT($L$1,11),10),1)/100000000)))</f>
        <v>16.213723196900002</v>
      </c>
      <c r="M2947" s="36">
        <f t="shared" ca="1" si="234"/>
        <v>2.1816292237715671</v>
      </c>
      <c r="N2947" s="37" t="str">
        <f ca="1">IF(E2947="","",IF(ISERROR([1]!EM_S_EST_NETPROFIT(E2947,行业估值!$E$6,deadline)/100000000),"-",[1]!EM_S_EST_NETPROFIT(E2947,行业估值!$E$6,deadline)/100000000))</f>
        <v>-</v>
      </c>
      <c r="O2947" s="36" t="str">
        <f t="shared" ca="1" si="235"/>
        <v>-</v>
      </c>
      <c r="T2947" s="64" t="s">
        <v>5763</v>
      </c>
      <c r="U2947" s="64" t="s">
        <v>5764</v>
      </c>
    </row>
    <row r="2948" spans="4:21">
      <c r="D2948" s="45" t="str">
        <f>IF(AND(行业估值!$B$39=$G2948,COUNTIF($G$2:$G$2552,$G2948)&gt;=1),COUNTIF($G$2:G2948,$G2948),"")</f>
        <v/>
      </c>
      <c r="E2948" s="65" t="str">
        <f t="shared" si="236"/>
        <v>600897.SH</v>
      </c>
      <c r="F2948" s="65" t="str">
        <f t="shared" si="237"/>
        <v>厦门空港</v>
      </c>
      <c r="G2948" s="34" t="str">
        <f>IF(E2948="","",IF(行业估值!$C$5="申万行业",[1]!EM_S_INFO_INDUSTRY_SW2014(E2948,"1"),IF(行业估值!$C$5="证监会行业",[1]!EM_S_INFO_INDUSTRY_CSRC1(E2948,"1"),[1]!EM_S_INFO_INDUSTRY_EM2016(E2948,"1"))))</f>
        <v>交通运输</v>
      </c>
      <c r="H2948" s="34" t="str">
        <f>IF(E2948="","",IF($H$1="上证50",[1]!EM_S_INFO_COMPINDEX(E2948,"000016"),"")&amp;IF($H$1="上证180",[1]!EM_S_INFO_COMPINDEX(E2948,"000010"),"")&amp;IF($H$1="沪深300",[1]!EM_S_INFO_COMPINDEX(E2948,"000300"),"")&amp;IF(AND($H$1="上证A股",RIGHT(E2948,2)="SH"),"是","")&amp;IF(AND($H$1="深证A股",RIGHT(E2948,2)="SZ"),"是","")&amp;IF(AND($H$1="创业板",LEFT(E2948,1)-3=0),"是","")&amp;IF(AND($H$1="全部A股",E2948&lt;&gt;0),"是","")&amp;IF(AND($H$1="中小板",LEFT(E2948,3)="002"),"是",""))</f>
        <v>是</v>
      </c>
      <c r="I2948" s="46">
        <f ca="1">IF(E2948="","",IF(OR([1]!EM_S_VAL_MV(E2948,deadline)="",[1]!EM_S_VAL_MV(E2948,deadline)="--",[1]!EM_S_VAL_MV(E2948,deadline)="null"),0,[1]!EM_S_VAL_MV(E2948,deadline)/100000000))</f>
        <v>61.64667</v>
      </c>
      <c r="J2948" s="46">
        <f ca="1">IF(E2948="","",IF(RIGHT(LEFT($J$1,6),3)="TTM",[1]!EM_S_FA_PROFIT_TTM(E2948,LEFT(RIGHT($J$1,11),10),1)/100000000,[1]!EM_S_STM07_IS(E2948,61,LEFT(RIGHT($J$1,5),4)&amp;"-12-31",1)/100000000))</f>
        <v>5.4324908719000007</v>
      </c>
      <c r="K2948" s="36">
        <f t="shared" ca="1" si="233"/>
        <v>11.347772403792227</v>
      </c>
      <c r="L2948" s="46">
        <f ca="1">IF(E2948="","",IF(ISERROR(IF(行业估值!$E$7="最新年报",[1]!EM_S_STM07_BS(E2948,140,LEFT(RIGHT($L$1,5),4)&amp;"-12-31",1)/100000000,[1]!EM_S_STM07_BS(E2948,140,LEFT(RIGHT($L$1,11),10),1)/100000000)),0,IF(行业估值!$E$7="最新年报",[1]!EM_S_STM07_BS(E2948,140,LEFT(RIGHT($L$1,5),4)&amp;"-12-31",1)/100000000,[1]!EM_S_STM07_BS(E2948,140,LEFT(RIGHT($L$1,11),10),1)/100000000)))</f>
        <v>36.171902324099996</v>
      </c>
      <c r="M2948" s="36">
        <f t="shared" ca="1" si="234"/>
        <v>1.7042695030979089</v>
      </c>
      <c r="N2948" s="37">
        <f ca="1">IF(E2948="","",IF(ISERROR([1]!EM_S_EST_NETPROFIT(E2948,行业估值!$E$6,deadline)/100000000),"-",[1]!EM_S_EST_NETPROFIT(E2948,行业估值!$E$6,deadline)/100000000))</f>
        <v>5.3</v>
      </c>
      <c r="O2948" s="36">
        <f t="shared" ca="1" si="235"/>
        <v>11.631447169811322</v>
      </c>
      <c r="T2948" s="64" t="s">
        <v>5765</v>
      </c>
      <c r="U2948" s="64" t="s">
        <v>5766</v>
      </c>
    </row>
    <row r="2949" spans="4:21">
      <c r="D2949" s="45" t="str">
        <f>IF(AND(行业估值!$B$39=$G2949,COUNTIF($G$2:$G$2552,$G2949)&gt;=1),COUNTIF($G$2:G2949,$G2949),"")</f>
        <v/>
      </c>
      <c r="E2949" s="65" t="str">
        <f t="shared" si="236"/>
        <v>600898.SH</v>
      </c>
      <c r="F2949" s="65" t="str">
        <f t="shared" si="237"/>
        <v>国美通讯</v>
      </c>
      <c r="G2949" s="34" t="str">
        <f>IF(E2949="","",IF(行业估值!$C$5="申万行业",[1]!EM_S_INFO_INDUSTRY_SW2014(E2949,"1"),IF(行业估值!$C$5="证监会行业",[1]!EM_S_INFO_INDUSTRY_CSRC1(E2949,"1"),[1]!EM_S_INFO_INDUSTRY_EM2016(E2949,"1"))))</f>
        <v>电子设备</v>
      </c>
      <c r="H2949" s="34" t="str">
        <f>IF(E2949="","",IF($H$1="上证50",[1]!EM_S_INFO_COMPINDEX(E2949,"000016"),"")&amp;IF($H$1="上证180",[1]!EM_S_INFO_COMPINDEX(E2949,"000010"),"")&amp;IF($H$1="沪深300",[1]!EM_S_INFO_COMPINDEX(E2949,"000300"),"")&amp;IF(AND($H$1="上证A股",RIGHT(E2949,2)="SH"),"是","")&amp;IF(AND($H$1="深证A股",RIGHT(E2949,2)="SZ"),"是","")&amp;IF(AND($H$1="创业板",LEFT(E2949,1)-3=0),"是","")&amp;IF(AND($H$1="全部A股",E2949&lt;&gt;0),"是","")&amp;IF(AND($H$1="中小板",LEFT(E2949,3)="002"),"是",""))</f>
        <v>是</v>
      </c>
      <c r="I2949" s="46">
        <f ca="1">IF(E2949="","",IF(OR([1]!EM_S_VAL_MV(E2949,deadline)="",[1]!EM_S_VAL_MV(E2949,deadline)="--",[1]!EM_S_VAL_MV(E2949,deadline)="null"),0,[1]!EM_S_VAL_MV(E2949,deadline)/100000000))</f>
        <v>18.358481714</v>
      </c>
      <c r="J2949" s="46">
        <f ca="1">IF(E2949="","",IF(RIGHT(LEFT($J$1,6),3)="TTM",[1]!EM_S_FA_PROFIT_TTM(E2949,LEFT(RIGHT($J$1,11),10),1)/100000000,[1]!EM_S_STM07_IS(E2949,61,LEFT(RIGHT($J$1,5),4)&amp;"-12-31",1)/100000000))</f>
        <v>-6.5809164382000009</v>
      </c>
      <c r="K2949" s="36">
        <f t="shared" ca="1" si="233"/>
        <v>-2.7896542808893914</v>
      </c>
      <c r="L2949" s="46">
        <f ca="1">IF(E2949="","",IF(ISERROR(IF(行业估值!$E$7="最新年报",[1]!EM_S_STM07_BS(E2949,140,LEFT(RIGHT($L$1,5),4)&amp;"-12-31",1)/100000000,[1]!EM_S_STM07_BS(E2949,140,LEFT(RIGHT($L$1,11),10),1)/100000000)),0,IF(行业估值!$E$7="最新年报",[1]!EM_S_STM07_BS(E2949,140,LEFT(RIGHT($L$1,5),4)&amp;"-12-31",1)/100000000,[1]!EM_S_STM07_BS(E2949,140,LEFT(RIGHT($L$1,11),10),1)/100000000)))</f>
        <v>-1.3343474137</v>
      </c>
      <c r="M2949" s="36">
        <f t="shared" ca="1" si="234"/>
        <v>-13.758397195145701</v>
      </c>
      <c r="N2949" s="37" t="str">
        <f ca="1">IF(E2949="","",IF(ISERROR([1]!EM_S_EST_NETPROFIT(E2949,行业估值!$E$6,deadline)/100000000),"-",[1]!EM_S_EST_NETPROFIT(E2949,行业估值!$E$6,deadline)/100000000))</f>
        <v>-</v>
      </c>
      <c r="O2949" s="36" t="str">
        <f t="shared" ca="1" si="235"/>
        <v>-</v>
      </c>
      <c r="T2949" s="64" t="s">
        <v>5767</v>
      </c>
      <c r="U2949" s="64" t="s">
        <v>5768</v>
      </c>
    </row>
    <row r="2950" spans="4:21">
      <c r="D2950" s="45" t="str">
        <f>IF(AND(行业估值!$B$39=$G2950,COUNTIF($G$2:$G$2552,$G2950)&gt;=1),COUNTIF($G$2:G2950,$G2950),"")</f>
        <v/>
      </c>
      <c r="E2950" s="65" t="str">
        <f t="shared" si="236"/>
        <v>600900.SH</v>
      </c>
      <c r="F2950" s="65" t="str">
        <f t="shared" si="237"/>
        <v>长江电力</v>
      </c>
      <c r="G2950" s="34" t="str">
        <f>IF(E2950="","",IF(行业估值!$C$5="申万行业",[1]!EM_S_INFO_INDUSTRY_SW2014(E2950,"1"),IF(行业估值!$C$5="证监会行业",[1]!EM_S_INFO_INDUSTRY_CSRC1(E2950,"1"),[1]!EM_S_INFO_INDUSTRY_EM2016(E2950,"1"))))</f>
        <v>公用事业</v>
      </c>
      <c r="H2950" s="34" t="str">
        <f>IF(E2950="","",IF($H$1="上证50",[1]!EM_S_INFO_COMPINDEX(E2950,"000016"),"")&amp;IF($H$1="上证180",[1]!EM_S_INFO_COMPINDEX(E2950,"000010"),"")&amp;IF($H$1="沪深300",[1]!EM_S_INFO_COMPINDEX(E2950,"000300"),"")&amp;IF(AND($H$1="上证A股",RIGHT(E2950,2)="SH"),"是","")&amp;IF(AND($H$1="深证A股",RIGHT(E2950,2)="SZ"),"是","")&amp;IF(AND($H$1="创业板",LEFT(E2950,1)-3=0),"是","")&amp;IF(AND($H$1="全部A股",E2950&lt;&gt;0),"是","")&amp;IF(AND($H$1="中小板",LEFT(E2950,3)="002"),"是",""))</f>
        <v>是</v>
      </c>
      <c r="I2950" s="46">
        <f ca="1">IF(E2950="","",IF(OR([1]!EM_S_VAL_MV(E2950,deadline)="",[1]!EM_S_VAL_MV(E2950,deadline)="--",[1]!EM_S_VAL_MV(E2950,deadline)="null"),0,[1]!EM_S_VAL_MV(E2950,deadline)/100000000))</f>
        <v>3979.8</v>
      </c>
      <c r="J2950" s="46">
        <f ca="1">IF(E2950="","",IF(RIGHT(LEFT($J$1,6),3)="TTM",[1]!EM_S_FA_PROFIT_TTM(E2950,LEFT(RIGHT($J$1,11),10),1)/100000000,[1]!EM_S_STM07_IS(E2950,61,LEFT(RIGHT($J$1,5),4)&amp;"-12-31",1)/100000000))</f>
        <v>225.57918632069999</v>
      </c>
      <c r="K2950" s="36">
        <f t="shared" ca="1" si="233"/>
        <v>17.642585137894873</v>
      </c>
      <c r="L2950" s="46">
        <f ca="1">IF(E2950="","",IF(ISERROR(IF(行业估值!$E$7="最新年报",[1]!EM_S_STM07_BS(E2950,140,LEFT(RIGHT($L$1,5),4)&amp;"-12-31",1)/100000000,[1]!EM_S_STM07_BS(E2950,140,LEFT(RIGHT($L$1,11),10),1)/100000000)),0,IF(行业估值!$E$7="最新年报",[1]!EM_S_STM07_BS(E2950,140,LEFT(RIGHT($L$1,5),4)&amp;"-12-31",1)/100000000,[1]!EM_S_STM07_BS(E2950,140,LEFT(RIGHT($L$1,11),10),1)/100000000)))</f>
        <v>1451.7708020364998</v>
      </c>
      <c r="M2950" s="36">
        <f t="shared" ca="1" si="234"/>
        <v>2.7413418112674934</v>
      </c>
      <c r="N2950" s="37">
        <f ca="1">IF(E2950="","",IF(ISERROR([1]!EM_S_EST_NETPROFIT(E2950,行业估值!$E$6,deadline)/100000000),"-",[1]!EM_S_EST_NETPROFIT(E2950,行业估值!$E$6,deadline)/100000000))</f>
        <v>228.74583999999999</v>
      </c>
      <c r="O2950" s="36">
        <f t="shared" ca="1" si="235"/>
        <v>17.39834918965084</v>
      </c>
      <c r="T2950" s="64" t="s">
        <v>5769</v>
      </c>
      <c r="U2950" s="64" t="s">
        <v>5770</v>
      </c>
    </row>
    <row r="2951" spans="4:21">
      <c r="D2951" s="45" t="str">
        <f>IF(AND(行业估值!$B$39=$G2951,COUNTIF($G$2:$G$2552,$G2951)&gt;=1),COUNTIF($G$2:G2951,$G2951),"")</f>
        <v/>
      </c>
      <c r="E2951" s="65" t="str">
        <f t="shared" si="236"/>
        <v>600901.SH</v>
      </c>
      <c r="F2951" s="65" t="str">
        <f t="shared" si="237"/>
        <v>江苏租赁</v>
      </c>
      <c r="G2951" s="34" t="str">
        <f>IF(E2951="","",IF(行业估值!$C$5="申万行业",[1]!EM_S_INFO_INDUSTRY_SW2014(E2951,"1"),IF(行业估值!$C$5="证监会行业",[1]!EM_S_INFO_INDUSTRY_CSRC1(E2951,"1"),[1]!EM_S_INFO_INDUSTRY_EM2016(E2951,"1"))))</f>
        <v>金融</v>
      </c>
      <c r="H2951" s="34" t="str">
        <f>IF(E2951="","",IF($H$1="上证50",[1]!EM_S_INFO_COMPINDEX(E2951,"000016"),"")&amp;IF($H$1="上证180",[1]!EM_S_INFO_COMPINDEX(E2951,"000010"),"")&amp;IF($H$1="沪深300",[1]!EM_S_INFO_COMPINDEX(E2951,"000300"),"")&amp;IF(AND($H$1="上证A股",RIGHT(E2951,2)="SH"),"是","")&amp;IF(AND($H$1="深证A股",RIGHT(E2951,2)="SZ"),"是","")&amp;IF(AND($H$1="创业板",LEFT(E2951,1)-3=0),"是","")&amp;IF(AND($H$1="全部A股",E2951&lt;&gt;0),"是","")&amp;IF(AND($H$1="中小板",LEFT(E2951,3)="002"),"是",""))</f>
        <v>是</v>
      </c>
      <c r="I2951" s="46">
        <f ca="1">IF(E2951="","",IF(OR([1]!EM_S_VAL_MV(E2951,deadline)="",[1]!EM_S_VAL_MV(E2951,deadline)="--",[1]!EM_S_VAL_MV(E2951,deadline)="null"),0,[1]!EM_S_VAL_MV(E2951,deadline)/100000000))</f>
        <v>177.705673096</v>
      </c>
      <c r="J2951" s="46">
        <f ca="1">IF(E2951="","",IF(RIGHT(LEFT($J$1,6),3)="TTM",[1]!EM_S_FA_PROFIT_TTM(E2951,LEFT(RIGHT($J$1,11),10),1)/100000000,[1]!EM_S_STM07_IS(E2951,61,LEFT(RIGHT($J$1,5),4)&amp;"-12-31",1)/100000000))</f>
        <v>15.023621348900001</v>
      </c>
      <c r="K2951" s="36">
        <f t="shared" ca="1" si="233"/>
        <v>11.828417993842161</v>
      </c>
      <c r="L2951" s="46">
        <f ca="1">IF(E2951="","",IF(ISERROR(IF(行业估值!$E$7="最新年报",[1]!EM_S_STM07_BS(E2951,140,LEFT(RIGHT($L$1,5),4)&amp;"-12-31",1)/100000000,[1]!EM_S_STM07_BS(E2951,140,LEFT(RIGHT($L$1,11),10),1)/100000000)),0,IF(行业估值!$E$7="最新年报",[1]!EM_S_STM07_BS(E2951,140,LEFT(RIGHT($L$1,5),4)&amp;"-12-31",1)/100000000,[1]!EM_S_STM07_BS(E2951,140,LEFT(RIGHT($L$1,11),10),1)/100000000)))</f>
        <v>116.20519195930001</v>
      </c>
      <c r="M2951" s="36">
        <f t="shared" ca="1" si="234"/>
        <v>1.5292403902076945</v>
      </c>
      <c r="N2951" s="37">
        <f ca="1">IF(E2951="","",IF(ISERROR([1]!EM_S_EST_NETPROFIT(E2951,行业估值!$E$6,deadline)/100000000),"-",[1]!EM_S_EST_NETPROFIT(E2951,行业估值!$E$6,deadline)/100000000))</f>
        <v>15.61425</v>
      </c>
      <c r="O2951" s="36">
        <f t="shared" ca="1" si="235"/>
        <v>11.380993201466609</v>
      </c>
      <c r="T2951" s="64" t="s">
        <v>5771</v>
      </c>
      <c r="U2951" s="64" t="s">
        <v>5772</v>
      </c>
    </row>
    <row r="2952" spans="4:21">
      <c r="D2952" s="45" t="str">
        <f>IF(AND(行业估值!$B$39=$G2952,COUNTIF($G$2:$G$2552,$G2952)&gt;=1),COUNTIF($G$2:G2952,$G2952),"")</f>
        <v/>
      </c>
      <c r="E2952" s="65" t="str">
        <f t="shared" si="236"/>
        <v>600903.SH</v>
      </c>
      <c r="F2952" s="65" t="str">
        <f t="shared" si="237"/>
        <v>贵州燃气</v>
      </c>
      <c r="G2952" s="34" t="str">
        <f>IF(E2952="","",IF(行业估值!$C$5="申万行业",[1]!EM_S_INFO_INDUSTRY_SW2014(E2952,"1"),IF(行业估值!$C$5="证监会行业",[1]!EM_S_INFO_INDUSTRY_CSRC1(E2952,"1"),[1]!EM_S_INFO_INDUSTRY_EM2016(E2952,"1"))))</f>
        <v>公用事业</v>
      </c>
      <c r="H2952" s="34" t="str">
        <f>IF(E2952="","",IF($H$1="上证50",[1]!EM_S_INFO_COMPINDEX(E2952,"000016"),"")&amp;IF($H$1="上证180",[1]!EM_S_INFO_COMPINDEX(E2952,"000010"),"")&amp;IF($H$1="沪深300",[1]!EM_S_INFO_COMPINDEX(E2952,"000300"),"")&amp;IF(AND($H$1="上证A股",RIGHT(E2952,2)="SH"),"是","")&amp;IF(AND($H$1="深证A股",RIGHT(E2952,2)="SZ"),"是","")&amp;IF(AND($H$1="创业板",LEFT(E2952,1)-3=0),"是","")&amp;IF(AND($H$1="全部A股",E2952&lt;&gt;0),"是","")&amp;IF(AND($H$1="中小板",LEFT(E2952,3)="002"),"是",""))</f>
        <v>是</v>
      </c>
      <c r="I2952" s="46">
        <f ca="1">IF(E2952="","",IF(OR([1]!EM_S_VAL_MV(E2952,deadline)="",[1]!EM_S_VAL_MV(E2952,deadline)="--",[1]!EM_S_VAL_MV(E2952,deadline)="null"),0,[1]!EM_S_VAL_MV(E2952,deadline)/100000000))</f>
        <v>169.81720602839999</v>
      </c>
      <c r="J2952" s="46">
        <f ca="1">IF(E2952="","",IF(RIGHT(LEFT($J$1,6),3)="TTM",[1]!EM_S_FA_PROFIT_TTM(E2952,LEFT(RIGHT($J$1,11),10),1)/100000000,[1]!EM_S_STM07_IS(E2952,61,LEFT(RIGHT($J$1,5),4)&amp;"-12-31",1)/100000000))</f>
        <v>2.2786423486</v>
      </c>
      <c r="K2952" s="36">
        <f t="shared" ca="1" si="233"/>
        <v>74.525607817626948</v>
      </c>
      <c r="L2952" s="46">
        <f ca="1">IF(E2952="","",IF(ISERROR(IF(行业估值!$E$7="最新年报",[1]!EM_S_STM07_BS(E2952,140,LEFT(RIGHT($L$1,5),4)&amp;"-12-31",1)/100000000,[1]!EM_S_STM07_BS(E2952,140,LEFT(RIGHT($L$1,11),10),1)/100000000)),0,IF(行业估值!$E$7="最新年报",[1]!EM_S_STM07_BS(E2952,140,LEFT(RIGHT($L$1,5),4)&amp;"-12-31",1)/100000000,[1]!EM_S_STM07_BS(E2952,140,LEFT(RIGHT($L$1,11),10),1)/100000000)))</f>
        <v>26.726715015500002</v>
      </c>
      <c r="M2952" s="36">
        <f t="shared" ca="1" si="234"/>
        <v>6.3538375715053457</v>
      </c>
      <c r="N2952" s="37" t="str">
        <f ca="1">IF(E2952="","",IF(ISERROR([1]!EM_S_EST_NETPROFIT(E2952,行业估值!$E$6,deadline)/100000000),"-",[1]!EM_S_EST_NETPROFIT(E2952,行业估值!$E$6,deadline)/100000000))</f>
        <v>-</v>
      </c>
      <c r="O2952" s="36" t="str">
        <f t="shared" ca="1" si="235"/>
        <v>-</v>
      </c>
      <c r="T2952" s="64" t="s">
        <v>5773</v>
      </c>
      <c r="U2952" s="64" t="s">
        <v>5774</v>
      </c>
    </row>
    <row r="2953" spans="4:21">
      <c r="D2953" s="45" t="str">
        <f>IF(AND(行业估值!$B$39=$G2953,COUNTIF($G$2:$G$2552,$G2953)&gt;=1),COUNTIF($G$2:G2953,$G2953),"")</f>
        <v/>
      </c>
      <c r="E2953" s="65" t="str">
        <f t="shared" si="236"/>
        <v>600908.SH</v>
      </c>
      <c r="F2953" s="65" t="str">
        <f t="shared" si="237"/>
        <v>无锡银行</v>
      </c>
      <c r="G2953" s="34" t="str">
        <f>IF(E2953="","",IF(行业估值!$C$5="申万行业",[1]!EM_S_INFO_INDUSTRY_SW2014(E2953,"1"),IF(行业估值!$C$5="证监会行业",[1]!EM_S_INFO_INDUSTRY_CSRC1(E2953,"1"),[1]!EM_S_INFO_INDUSTRY_EM2016(E2953,"1"))))</f>
        <v>金融</v>
      </c>
      <c r="H2953" s="34" t="str">
        <f>IF(E2953="","",IF($H$1="上证50",[1]!EM_S_INFO_COMPINDEX(E2953,"000016"),"")&amp;IF($H$1="上证180",[1]!EM_S_INFO_COMPINDEX(E2953,"000010"),"")&amp;IF($H$1="沪深300",[1]!EM_S_INFO_COMPINDEX(E2953,"000300"),"")&amp;IF(AND($H$1="上证A股",RIGHT(E2953,2)="SH"),"是","")&amp;IF(AND($H$1="深证A股",RIGHT(E2953,2)="SZ"),"是","")&amp;IF(AND($H$1="创业板",LEFT(E2953,1)-3=0),"是","")&amp;IF(AND($H$1="全部A股",E2953&lt;&gt;0),"是","")&amp;IF(AND($H$1="中小板",LEFT(E2953,3)="002"),"是",""))</f>
        <v>是</v>
      </c>
      <c r="I2953" s="46">
        <f ca="1">IF(E2953="","",IF(OR([1]!EM_S_VAL_MV(E2953,deadline)="",[1]!EM_S_VAL_MV(E2953,deadline)="--",[1]!EM_S_VAL_MV(E2953,deadline)="null"),0,[1]!EM_S_VAL_MV(E2953,deadline)/100000000))</f>
        <v>96.848726221600003</v>
      </c>
      <c r="J2953" s="46">
        <f ca="1">IF(E2953="","",IF(RIGHT(LEFT($J$1,6),3)="TTM",[1]!EM_S_FA_PROFIT_TTM(E2953,LEFT(RIGHT($J$1,11),10),1)/100000000,[1]!EM_S_STM07_IS(E2953,61,LEFT(RIGHT($J$1,5),4)&amp;"-12-31",1)/100000000))</f>
        <v>11.800280000000001</v>
      </c>
      <c r="K2953" s="36">
        <f t="shared" ca="1" si="233"/>
        <v>8.2073244212510215</v>
      </c>
      <c r="L2953" s="46">
        <f ca="1">IF(E2953="","",IF(ISERROR(IF(行业估值!$E$7="最新年报",[1]!EM_S_STM07_BS(E2953,140,LEFT(RIGHT($L$1,5),4)&amp;"-12-31",1)/100000000,[1]!EM_S_STM07_BS(E2953,140,LEFT(RIGHT($L$1,11),10),1)/100000000)),0,IF(行业估值!$E$7="最新年报",[1]!EM_S_STM07_BS(E2953,140,LEFT(RIGHT($L$1,5),4)&amp;"-12-31",1)/100000000,[1]!EM_S_STM07_BS(E2953,140,LEFT(RIGHT($L$1,11),10),1)/100000000)))</f>
        <v>113.17752</v>
      </c>
      <c r="M2953" s="36">
        <f t="shared" ca="1" si="234"/>
        <v>0.85572405387218242</v>
      </c>
      <c r="N2953" s="37">
        <f ca="1">IF(E2953="","",IF(ISERROR([1]!EM_S_EST_NETPROFIT(E2953,行业估值!$E$6,deadline)/100000000),"-",[1]!EM_S_EST_NETPROFIT(E2953,行业估值!$E$6,deadline)/100000000))</f>
        <v>12</v>
      </c>
      <c r="O2953" s="36">
        <f t="shared" ca="1" si="235"/>
        <v>8.0707271851333342</v>
      </c>
      <c r="T2953" s="64" t="s">
        <v>5775</v>
      </c>
      <c r="U2953" s="64" t="s">
        <v>5776</v>
      </c>
    </row>
    <row r="2954" spans="4:21">
      <c r="D2954" s="45" t="str">
        <f>IF(AND(行业估值!$B$39=$G2954,COUNTIF($G$2:$G$2552,$G2954)&gt;=1),COUNTIF($G$2:G2954,$G2954),"")</f>
        <v/>
      </c>
      <c r="E2954" s="65" t="str">
        <f t="shared" si="236"/>
        <v>600909.SH</v>
      </c>
      <c r="F2954" s="65" t="str">
        <f t="shared" si="237"/>
        <v>华安证券</v>
      </c>
      <c r="G2954" s="34" t="str">
        <f>IF(E2954="","",IF(行业估值!$C$5="申万行业",[1]!EM_S_INFO_INDUSTRY_SW2014(E2954,"1"),IF(行业估值!$C$5="证监会行业",[1]!EM_S_INFO_INDUSTRY_CSRC1(E2954,"1"),[1]!EM_S_INFO_INDUSTRY_EM2016(E2954,"1"))))</f>
        <v>金融</v>
      </c>
      <c r="H2954" s="34" t="str">
        <f>IF(E2954="","",IF($H$1="上证50",[1]!EM_S_INFO_COMPINDEX(E2954,"000016"),"")&amp;IF($H$1="上证180",[1]!EM_S_INFO_COMPINDEX(E2954,"000010"),"")&amp;IF($H$1="沪深300",[1]!EM_S_INFO_COMPINDEX(E2954,"000300"),"")&amp;IF(AND($H$1="上证A股",RIGHT(E2954,2)="SH"),"是","")&amp;IF(AND($H$1="深证A股",RIGHT(E2954,2)="SZ"),"是","")&amp;IF(AND($H$1="创业板",LEFT(E2954,1)-3=0),"是","")&amp;IF(AND($H$1="全部A股",E2954&lt;&gt;0),"是","")&amp;IF(AND($H$1="中小板",LEFT(E2954,3)="002"),"是",""))</f>
        <v>是</v>
      </c>
      <c r="I2954" s="46">
        <f ca="1">IF(E2954="","",IF(OR([1]!EM_S_VAL_MV(E2954,deadline)="",[1]!EM_S_VAL_MV(E2954,deadline)="--",[1]!EM_S_VAL_MV(E2954,deadline)="null"),0,[1]!EM_S_VAL_MV(E2954,deadline)/100000000))</f>
        <v>215.0874</v>
      </c>
      <c r="J2954" s="46">
        <f ca="1">IF(E2954="","",IF(RIGHT(LEFT($J$1,6),3)="TTM",[1]!EM_S_FA_PROFIT_TTM(E2954,LEFT(RIGHT($J$1,11),10),1)/100000000,[1]!EM_S_STM07_IS(E2954,61,LEFT(RIGHT($J$1,5),4)&amp;"-12-31",1)/100000000))</f>
        <v>11.378695186500002</v>
      </c>
      <c r="K2954" s="36">
        <f t="shared" ca="1" si="233"/>
        <v>18.90264186487618</v>
      </c>
      <c r="L2954" s="46">
        <f ca="1">IF(E2954="","",IF(ISERROR(IF(行业估值!$E$7="最新年报",[1]!EM_S_STM07_BS(E2954,140,LEFT(RIGHT($L$1,5),4)&amp;"-12-31",1)/100000000,[1]!EM_S_STM07_BS(E2954,140,LEFT(RIGHT($L$1,11),10),1)/100000000)),0,IF(行业估值!$E$7="最新年报",[1]!EM_S_STM07_BS(E2954,140,LEFT(RIGHT($L$1,5),4)&amp;"-12-31",1)/100000000,[1]!EM_S_STM07_BS(E2954,140,LEFT(RIGHT($L$1,11),10),1)/100000000)))</f>
        <v>130.26434956489999</v>
      </c>
      <c r="M2954" s="36">
        <f t="shared" ca="1" si="234"/>
        <v>1.6511608948911973</v>
      </c>
      <c r="N2954" s="37">
        <f ca="1">IF(E2954="","",IF(ISERROR([1]!EM_S_EST_NETPROFIT(E2954,行业估值!$E$6,deadline)/100000000),"-",[1]!EM_S_EST_NETPROFIT(E2954,行业估值!$E$6,deadline)/100000000))</f>
        <v>8.99</v>
      </c>
      <c r="O2954" s="36">
        <f t="shared" ca="1" si="235"/>
        <v>23.925183537263624</v>
      </c>
      <c r="T2954" s="64" t="s">
        <v>5777</v>
      </c>
      <c r="U2954" s="64" t="s">
        <v>5778</v>
      </c>
    </row>
    <row r="2955" spans="4:21">
      <c r="D2955" s="45" t="str">
        <f>IF(AND(行业估值!$B$39=$G2955,COUNTIF($G$2:$G$2552,$G2955)&gt;=1),COUNTIF($G$2:G2955,$G2955),"")</f>
        <v/>
      </c>
      <c r="E2955" s="65" t="str">
        <f t="shared" si="236"/>
        <v>600917.SH</v>
      </c>
      <c r="F2955" s="65" t="str">
        <f t="shared" si="237"/>
        <v>重庆燃气</v>
      </c>
      <c r="G2955" s="34" t="str">
        <f>IF(E2955="","",IF(行业估值!$C$5="申万行业",[1]!EM_S_INFO_INDUSTRY_SW2014(E2955,"1"),IF(行业估值!$C$5="证监会行业",[1]!EM_S_INFO_INDUSTRY_CSRC1(E2955,"1"),[1]!EM_S_INFO_INDUSTRY_EM2016(E2955,"1"))))</f>
        <v>公用事业</v>
      </c>
      <c r="H2955" s="34" t="str">
        <f>IF(E2955="","",IF($H$1="上证50",[1]!EM_S_INFO_COMPINDEX(E2955,"000016"),"")&amp;IF($H$1="上证180",[1]!EM_S_INFO_COMPINDEX(E2955,"000010"),"")&amp;IF($H$1="沪深300",[1]!EM_S_INFO_COMPINDEX(E2955,"000300"),"")&amp;IF(AND($H$1="上证A股",RIGHT(E2955,2)="SH"),"是","")&amp;IF(AND($H$1="深证A股",RIGHT(E2955,2)="SZ"),"是","")&amp;IF(AND($H$1="创业板",LEFT(E2955,1)-3=0),"是","")&amp;IF(AND($H$1="全部A股",E2955&lt;&gt;0),"是","")&amp;IF(AND($H$1="中小板",LEFT(E2955,3)="002"),"是",""))</f>
        <v>是</v>
      </c>
      <c r="I2955" s="46">
        <f ca="1">IF(E2955="","",IF(OR([1]!EM_S_VAL_MV(E2955,deadline)="",[1]!EM_S_VAL_MV(E2955,deadline)="--",[1]!EM_S_VAL_MV(E2955,deadline)="null"),0,[1]!EM_S_VAL_MV(E2955,deadline)/100000000))</f>
        <v>110.32040000000001</v>
      </c>
      <c r="J2955" s="46">
        <f ca="1">IF(E2955="","",IF(RIGHT(LEFT($J$1,6),3)="TTM",[1]!EM_S_FA_PROFIT_TTM(E2955,LEFT(RIGHT($J$1,11),10),1)/100000000,[1]!EM_S_STM07_IS(E2955,61,LEFT(RIGHT($J$1,5),4)&amp;"-12-31",1)/100000000))</f>
        <v>4.0296803482000003</v>
      </c>
      <c r="K2955" s="36">
        <f t="shared" ca="1" si="233"/>
        <v>27.376960569410556</v>
      </c>
      <c r="L2955" s="46">
        <f ca="1">IF(E2955="","",IF(ISERROR(IF(行业估值!$E$7="最新年报",[1]!EM_S_STM07_BS(E2955,140,LEFT(RIGHT($L$1,5),4)&amp;"-12-31",1)/100000000,[1]!EM_S_STM07_BS(E2955,140,LEFT(RIGHT($L$1,11),10),1)/100000000)),0,IF(行业估值!$E$7="最新年报",[1]!EM_S_STM07_BS(E2955,140,LEFT(RIGHT($L$1,5),4)&amp;"-12-31",1)/100000000,[1]!EM_S_STM07_BS(E2955,140,LEFT(RIGHT($L$1,11),10),1)/100000000)))</f>
        <v>41.215808195999998</v>
      </c>
      <c r="M2955" s="36">
        <f t="shared" ca="1" si="234"/>
        <v>2.6766525959014587</v>
      </c>
      <c r="N2955" s="37" t="str">
        <f ca="1">IF(E2955="","",IF(ISERROR([1]!EM_S_EST_NETPROFIT(E2955,行业估值!$E$6,deadline)/100000000),"-",[1]!EM_S_EST_NETPROFIT(E2955,行业估值!$E$6,deadline)/100000000))</f>
        <v>-</v>
      </c>
      <c r="O2955" s="36" t="str">
        <f t="shared" ca="1" si="235"/>
        <v>-</v>
      </c>
      <c r="T2955" s="64" t="s">
        <v>5779</v>
      </c>
      <c r="U2955" s="64" t="s">
        <v>5780</v>
      </c>
    </row>
    <row r="2956" spans="4:21">
      <c r="D2956" s="45" t="str">
        <f>IF(AND(行业估值!$B$39=$G2956,COUNTIF($G$2:$G$2552,$G2956)&gt;=1),COUNTIF($G$2:G2956,$G2956),"")</f>
        <v/>
      </c>
      <c r="E2956" s="65" t="str">
        <f t="shared" si="236"/>
        <v>600919.SH</v>
      </c>
      <c r="F2956" s="65" t="str">
        <f t="shared" si="237"/>
        <v>江苏银行</v>
      </c>
      <c r="G2956" s="34" t="str">
        <f>IF(E2956="","",IF(行业估值!$C$5="申万行业",[1]!EM_S_INFO_INDUSTRY_SW2014(E2956,"1"),IF(行业估值!$C$5="证监会行业",[1]!EM_S_INFO_INDUSTRY_CSRC1(E2956,"1"),[1]!EM_S_INFO_INDUSTRY_EM2016(E2956,"1"))))</f>
        <v>金融</v>
      </c>
      <c r="H2956" s="34" t="str">
        <f>IF(E2956="","",IF($H$1="上证50",[1]!EM_S_INFO_COMPINDEX(E2956,"000016"),"")&amp;IF($H$1="上证180",[1]!EM_S_INFO_COMPINDEX(E2956,"000010"),"")&amp;IF($H$1="沪深300",[1]!EM_S_INFO_COMPINDEX(E2956,"000300"),"")&amp;IF(AND($H$1="上证A股",RIGHT(E2956,2)="SH"),"是","")&amp;IF(AND($H$1="深证A股",RIGHT(E2956,2)="SZ"),"是","")&amp;IF(AND($H$1="创业板",LEFT(E2956,1)-3=0),"是","")&amp;IF(AND($H$1="全部A股",E2956&lt;&gt;0),"是","")&amp;IF(AND($H$1="中小板",LEFT(E2956,3)="002"),"是",""))</f>
        <v>是</v>
      </c>
      <c r="I2956" s="46">
        <f ca="1">IF(E2956="","",IF(OR([1]!EM_S_VAL_MV(E2956,deadline)="",[1]!EM_S_VAL_MV(E2956,deadline)="--",[1]!EM_S_VAL_MV(E2956,deadline)="null"),0,[1]!EM_S_VAL_MV(E2956,deadline)/100000000))</f>
        <v>800.03247418710009</v>
      </c>
      <c r="J2956" s="46">
        <f ca="1">IF(E2956="","",IF(RIGHT(LEFT($J$1,6),3)="TTM",[1]!EM_S_FA_PROFIT_TTM(E2956,LEFT(RIGHT($J$1,11),10),1)/100000000,[1]!EM_S_STM07_IS(E2956,61,LEFT(RIGHT($J$1,5),4)&amp;"-12-31",1)/100000000))</f>
        <v>150.60328999999999</v>
      </c>
      <c r="K2956" s="36">
        <f t="shared" ca="1" si="233"/>
        <v>5.3121845756961896</v>
      </c>
      <c r="L2956" s="46">
        <f ca="1">IF(E2956="","",IF(ISERROR(IF(行业估值!$E$7="最新年报",[1]!EM_S_STM07_BS(E2956,140,LEFT(RIGHT($L$1,5),4)&amp;"-12-31",1)/100000000,[1]!EM_S_STM07_BS(E2956,140,LEFT(RIGHT($L$1,11),10),1)/100000000)),0,IF(行业估值!$E$7="最新年报",[1]!EM_S_STM07_BS(E2956,140,LEFT(RIGHT($L$1,5),4)&amp;"-12-31",1)/100000000,[1]!EM_S_STM07_BS(E2956,140,LEFT(RIGHT($L$1,11),10),1)/100000000)))</f>
        <v>1310.1890000000001</v>
      </c>
      <c r="M2956" s="36">
        <f t="shared" ca="1" si="234"/>
        <v>0.61062371473665256</v>
      </c>
      <c r="N2956" s="37">
        <f ca="1">IF(E2956="","",IF(ISERROR([1]!EM_S_EST_NETPROFIT(E2956,行业估值!$E$6,deadline)/100000000),"-",[1]!EM_S_EST_NETPROFIT(E2956,行业估值!$E$6,deadline)/100000000))</f>
        <v>140.98666666666665</v>
      </c>
      <c r="O2956" s="36">
        <f t="shared" ca="1" si="235"/>
        <v>5.6745257768141206</v>
      </c>
      <c r="T2956" s="64" t="s">
        <v>5781</v>
      </c>
      <c r="U2956" s="64" t="s">
        <v>5782</v>
      </c>
    </row>
    <row r="2957" spans="4:21">
      <c r="D2957" s="45" t="str">
        <f>IF(AND(行业估值!$B$39=$G2957,COUNTIF($G$2:$G$2552,$G2957)&gt;=1),COUNTIF($G$2:G2957,$G2957),"")</f>
        <v/>
      </c>
      <c r="E2957" s="65" t="str">
        <f t="shared" si="236"/>
        <v>600926.SH</v>
      </c>
      <c r="F2957" s="65" t="str">
        <f t="shared" si="237"/>
        <v>杭州银行</v>
      </c>
      <c r="G2957" s="34" t="str">
        <f>IF(E2957="","",IF(行业估值!$C$5="申万行业",[1]!EM_S_INFO_INDUSTRY_SW2014(E2957,"1"),IF(行业估值!$C$5="证监会行业",[1]!EM_S_INFO_INDUSTRY_CSRC1(E2957,"1"),[1]!EM_S_INFO_INDUSTRY_EM2016(E2957,"1"))))</f>
        <v>金融</v>
      </c>
      <c r="H2957" s="34" t="str">
        <f>IF(E2957="","",IF($H$1="上证50",[1]!EM_S_INFO_COMPINDEX(E2957,"000016"),"")&amp;IF($H$1="上证180",[1]!EM_S_INFO_COMPINDEX(E2957,"000010"),"")&amp;IF($H$1="沪深300",[1]!EM_S_INFO_COMPINDEX(E2957,"000300"),"")&amp;IF(AND($H$1="上证A股",RIGHT(E2957,2)="SH"),"是","")&amp;IF(AND($H$1="深证A股",RIGHT(E2957,2)="SZ"),"是","")&amp;IF(AND($H$1="创业板",LEFT(E2957,1)-3=0),"是","")&amp;IF(AND($H$1="全部A股",E2957&lt;&gt;0),"是","")&amp;IF(AND($H$1="中小板",LEFT(E2957,3)="002"),"是",""))</f>
        <v>是</v>
      </c>
      <c r="I2957" s="46">
        <f ca="1">IF(E2957="","",IF(OR([1]!EM_S_VAL_MV(E2957,deadline)="",[1]!EM_S_VAL_MV(E2957,deadline)="--",[1]!EM_S_VAL_MV(E2957,deadline)="null"),0,[1]!EM_S_VAL_MV(E2957,deadline)/100000000))</f>
        <v>450.4315979296</v>
      </c>
      <c r="J2957" s="46">
        <f ca="1">IF(E2957="","",IF(RIGHT(LEFT($J$1,6),3)="TTM",[1]!EM_S_FA_PROFIT_TTM(E2957,LEFT(RIGHT($J$1,11),10),1)/100000000,[1]!EM_S_STM07_IS(E2957,61,LEFT(RIGHT($J$1,5),4)&amp;"-12-31",1)/100000000))</f>
        <v>63.05733</v>
      </c>
      <c r="K2957" s="36">
        <f t="shared" ca="1" si="233"/>
        <v>7.1432075847423286</v>
      </c>
      <c r="L2957" s="46">
        <f ca="1">IF(E2957="","",IF(ISERROR(IF(行业估值!$E$7="最新年报",[1]!EM_S_STM07_BS(E2957,140,LEFT(RIGHT($L$1,5),4)&amp;"-12-31",1)/100000000,[1]!EM_S_STM07_BS(E2957,140,LEFT(RIGHT($L$1,11),10),1)/100000000)),0,IF(行业估值!$E$7="最新年报",[1]!EM_S_STM07_BS(E2957,140,LEFT(RIGHT($L$1,5),4)&amp;"-12-31",1)/100000000,[1]!EM_S_STM07_BS(E2957,140,LEFT(RIGHT($L$1,11),10),1)/100000000)))</f>
        <v>614.94191000000001</v>
      </c>
      <c r="M2957" s="36">
        <f t="shared" ca="1" si="234"/>
        <v>0.73247828876974741</v>
      </c>
      <c r="N2957" s="37">
        <f ca="1">IF(E2957="","",IF(ISERROR([1]!EM_S_EST_NETPROFIT(E2957,行业估值!$E$6,deadline)/100000000),"-",[1]!EM_S_EST_NETPROFIT(E2957,行业估值!$E$6,deadline)/100000000))</f>
        <v>61.783999999999999</v>
      </c>
      <c r="O2957" s="36">
        <f t="shared" ca="1" si="235"/>
        <v>7.2904246719150594</v>
      </c>
      <c r="T2957" s="64" t="s">
        <v>5783</v>
      </c>
      <c r="U2957" s="64" t="s">
        <v>5784</v>
      </c>
    </row>
    <row r="2958" spans="4:21">
      <c r="D2958" s="45" t="str">
        <f>IF(AND(行业估值!$B$39=$G2958,COUNTIF($G$2:$G$2552,$G2958)&gt;=1),COUNTIF($G$2:G2958,$G2958),"")</f>
        <v/>
      </c>
      <c r="E2958" s="65" t="str">
        <f t="shared" si="236"/>
        <v>600928.SH</v>
      </c>
      <c r="F2958" s="65" t="str">
        <f t="shared" si="237"/>
        <v>西安银行</v>
      </c>
      <c r="G2958" s="34" t="str">
        <f>IF(E2958="","",IF(行业估值!$C$5="申万行业",[1]!EM_S_INFO_INDUSTRY_SW2014(E2958,"1"),IF(行业估值!$C$5="证监会行业",[1]!EM_S_INFO_INDUSTRY_CSRC1(E2958,"1"),[1]!EM_S_INFO_INDUSTRY_EM2016(E2958,"1"))))</f>
        <v>金融</v>
      </c>
      <c r="H2958" s="34" t="str">
        <f>IF(E2958="","",IF($H$1="上证50",[1]!EM_S_INFO_COMPINDEX(E2958,"000016"),"")&amp;IF($H$1="上证180",[1]!EM_S_INFO_COMPINDEX(E2958,"000010"),"")&amp;IF($H$1="沪深300",[1]!EM_S_INFO_COMPINDEX(E2958,"000300"),"")&amp;IF(AND($H$1="上证A股",RIGHT(E2958,2)="SH"),"是","")&amp;IF(AND($H$1="深证A股",RIGHT(E2958,2)="SZ"),"是","")&amp;IF(AND($H$1="创业板",LEFT(E2958,1)-3=0),"是","")&amp;IF(AND($H$1="全部A股",E2958&lt;&gt;0),"是","")&amp;IF(AND($H$1="中小板",LEFT(E2958,3)="002"),"是",""))</f>
        <v>是</v>
      </c>
      <c r="I2958" s="46">
        <f ca="1">IF(E2958="","",IF(OR([1]!EM_S_VAL_MV(E2958,deadline)="",[1]!EM_S_VAL_MV(E2958,deadline)="--",[1]!EM_S_VAL_MV(E2958,deadline)="null"),0,[1]!EM_S_VAL_MV(E2958,deadline)/100000000))</f>
        <v>297.33333337049999</v>
      </c>
      <c r="J2958" s="46">
        <f ca="1">IF(E2958="","",IF(RIGHT(LEFT($J$1,6),3)="TTM",[1]!EM_S_FA_PROFIT_TTM(E2958,LEFT(RIGHT($J$1,11),10),1)/100000000,[1]!EM_S_STM07_IS(E2958,61,LEFT(RIGHT($J$1,5),4)&amp;"-12-31",1)/100000000))</f>
        <v>25.69481</v>
      </c>
      <c r="K2958" s="36">
        <f t="shared" ca="1" si="233"/>
        <v>11.57172726206187</v>
      </c>
      <c r="L2958" s="46">
        <f ca="1">IF(E2958="","",IF(ISERROR(IF(行业估值!$E$7="最新年报",[1]!EM_S_STM07_BS(E2958,140,LEFT(RIGHT($L$1,5),4)&amp;"-12-31",1)/100000000,[1]!EM_S_STM07_BS(E2958,140,LEFT(RIGHT($L$1,11),10),1)/100000000)),0,IF(行业估值!$E$7="最新年报",[1]!EM_S_STM07_BS(E2958,140,LEFT(RIGHT($L$1,5),4)&amp;"-12-31",1)/100000000,[1]!EM_S_STM07_BS(E2958,140,LEFT(RIGHT($L$1,11),10),1)/100000000)))</f>
        <v>231.54589999999999</v>
      </c>
      <c r="M2958" s="36">
        <f t="shared" ca="1" si="234"/>
        <v>1.2841226442381402</v>
      </c>
      <c r="N2958" s="37">
        <f ca="1">IF(E2958="","",IF(ISERROR([1]!EM_S_EST_NETPROFIT(E2958,行业估值!$E$6,deadline)/100000000),"-",[1]!EM_S_EST_NETPROFIT(E2958,行业估值!$E$6,deadline)/100000000))</f>
        <v>24.26</v>
      </c>
      <c r="O2958" s="36">
        <f t="shared" ca="1" si="235"/>
        <v>12.2561143186521</v>
      </c>
      <c r="T2958" s="64" t="s">
        <v>5785</v>
      </c>
      <c r="U2958" s="64" t="s">
        <v>5786</v>
      </c>
    </row>
    <row r="2959" spans="4:21">
      <c r="D2959" s="45" t="str">
        <f>IF(AND(行业估值!$B$39=$G2959,COUNTIF($G$2:$G$2552,$G2959)&gt;=1),COUNTIF($G$2:G2959,$G2959),"")</f>
        <v/>
      </c>
      <c r="E2959" s="65" t="str">
        <f t="shared" si="236"/>
        <v>600929.SH</v>
      </c>
      <c r="F2959" s="65" t="str">
        <f t="shared" si="237"/>
        <v>湖南盐业</v>
      </c>
      <c r="G2959" s="34" t="str">
        <f>IF(E2959="","",IF(行业估值!$C$5="申万行业",[1]!EM_S_INFO_INDUSTRY_SW2014(E2959,"1"),IF(行业估值!$C$5="证监会行业",[1]!EM_S_INFO_INDUSTRY_CSRC1(E2959,"1"),[1]!EM_S_INFO_INDUSTRY_EM2016(E2959,"1"))))</f>
        <v>食品饮料</v>
      </c>
      <c r="H2959" s="34" t="str">
        <f>IF(E2959="","",IF($H$1="上证50",[1]!EM_S_INFO_COMPINDEX(E2959,"000016"),"")&amp;IF($H$1="上证180",[1]!EM_S_INFO_COMPINDEX(E2959,"000010"),"")&amp;IF($H$1="沪深300",[1]!EM_S_INFO_COMPINDEX(E2959,"000300"),"")&amp;IF(AND($H$1="上证A股",RIGHT(E2959,2)="SH"),"是","")&amp;IF(AND($H$1="深证A股",RIGHT(E2959,2)="SZ"),"是","")&amp;IF(AND($H$1="创业板",LEFT(E2959,1)-3=0),"是","")&amp;IF(AND($H$1="全部A股",E2959&lt;&gt;0),"是","")&amp;IF(AND($H$1="中小板",LEFT(E2959,3)="002"),"是",""))</f>
        <v>是</v>
      </c>
      <c r="I2959" s="46">
        <f ca="1">IF(E2959="","",IF(OR([1]!EM_S_VAL_MV(E2959,deadline)="",[1]!EM_S_VAL_MV(E2959,deadline)="--",[1]!EM_S_VAL_MV(E2959,deadline)="null"),0,[1]!EM_S_VAL_MV(E2959,deadline)/100000000))</f>
        <v>58.827848586800002</v>
      </c>
      <c r="J2959" s="46">
        <f ca="1">IF(E2959="","",IF(RIGHT(LEFT($J$1,6),3)="TTM",[1]!EM_S_FA_PROFIT_TTM(E2959,LEFT(RIGHT($J$1,11),10),1)/100000000,[1]!EM_S_STM07_IS(E2959,61,LEFT(RIGHT($J$1,5),4)&amp;"-12-31",1)/100000000))</f>
        <v>1.7864372261000001</v>
      </c>
      <c r="K2959" s="36">
        <f t="shared" ca="1" si="233"/>
        <v>32.930263502864875</v>
      </c>
      <c r="L2959" s="46">
        <f ca="1">IF(E2959="","",IF(ISERROR(IF(行业估值!$E$7="最新年报",[1]!EM_S_STM07_BS(E2959,140,LEFT(RIGHT($L$1,5),4)&amp;"-12-31",1)/100000000,[1]!EM_S_STM07_BS(E2959,140,LEFT(RIGHT($L$1,11),10),1)/100000000)),0,IF(行业估值!$E$7="最新年报",[1]!EM_S_STM07_BS(E2959,140,LEFT(RIGHT($L$1,5),4)&amp;"-12-31",1)/100000000,[1]!EM_S_STM07_BS(E2959,140,LEFT(RIGHT($L$1,11),10),1)/100000000)))</f>
        <v>24.522658943000003</v>
      </c>
      <c r="M2959" s="36">
        <f t="shared" ca="1" si="234"/>
        <v>2.3989180261218133</v>
      </c>
      <c r="N2959" s="37" t="str">
        <f ca="1">IF(E2959="","",IF(ISERROR([1]!EM_S_EST_NETPROFIT(E2959,行业估值!$E$6,deadline)/100000000),"-",[1]!EM_S_EST_NETPROFIT(E2959,行业估值!$E$6,deadline)/100000000))</f>
        <v>-</v>
      </c>
      <c r="O2959" s="36" t="str">
        <f t="shared" ca="1" si="235"/>
        <v>-</v>
      </c>
      <c r="T2959" s="64" t="s">
        <v>5787</v>
      </c>
      <c r="U2959" s="64" t="s">
        <v>5788</v>
      </c>
    </row>
    <row r="2960" spans="4:21">
      <c r="D2960" s="45" t="str">
        <f>IF(AND(行业估值!$B$39=$G2960,COUNTIF($G$2:$G$2552,$G2960)&gt;=1),COUNTIF($G$2:G2960,$G2960),"")</f>
        <v/>
      </c>
      <c r="E2960" s="65" t="str">
        <f t="shared" si="236"/>
        <v>600933.SH</v>
      </c>
      <c r="F2960" s="65" t="str">
        <f t="shared" si="237"/>
        <v>爱柯迪</v>
      </c>
      <c r="G2960" s="34" t="str">
        <f>IF(E2960="","",IF(行业估值!$C$5="申万行业",[1]!EM_S_INFO_INDUSTRY_SW2014(E2960,"1"),IF(行业估值!$C$5="证监会行业",[1]!EM_S_INFO_INDUSTRY_CSRC1(E2960,"1"),[1]!EM_S_INFO_INDUSTRY_EM2016(E2960,"1"))))</f>
        <v>交运设备</v>
      </c>
      <c r="H2960" s="34" t="str">
        <f>IF(E2960="","",IF($H$1="上证50",[1]!EM_S_INFO_COMPINDEX(E2960,"000016"),"")&amp;IF($H$1="上证180",[1]!EM_S_INFO_COMPINDEX(E2960,"000010"),"")&amp;IF($H$1="沪深300",[1]!EM_S_INFO_COMPINDEX(E2960,"000300"),"")&amp;IF(AND($H$1="上证A股",RIGHT(E2960,2)="SH"),"是","")&amp;IF(AND($H$1="深证A股",RIGHT(E2960,2)="SZ"),"是","")&amp;IF(AND($H$1="创业板",LEFT(E2960,1)-3=0),"是","")&amp;IF(AND($H$1="全部A股",E2960&lt;&gt;0),"是","")&amp;IF(AND($H$1="中小板",LEFT(E2960,3)="002"),"是",""))</f>
        <v>是</v>
      </c>
      <c r="I2960" s="46">
        <f ca="1">IF(E2960="","",IF(OR([1]!EM_S_VAL_MV(E2960,deadline)="",[1]!EM_S_VAL_MV(E2960,deadline)="--",[1]!EM_S_VAL_MV(E2960,deadline)="null"),0,[1]!EM_S_VAL_MV(E2960,deadline)/100000000))</f>
        <v>96.983645850000002</v>
      </c>
      <c r="J2960" s="46">
        <f ca="1">IF(E2960="","",IF(RIGHT(LEFT($J$1,6),3)="TTM",[1]!EM_S_FA_PROFIT_TTM(E2960,LEFT(RIGHT($J$1,11),10),1)/100000000,[1]!EM_S_STM07_IS(E2960,61,LEFT(RIGHT($J$1,5),4)&amp;"-12-31",1)/100000000))</f>
        <v>4.0547489472000002</v>
      </c>
      <c r="K2960" s="36">
        <f t="shared" ca="1" si="233"/>
        <v>23.918532839615605</v>
      </c>
      <c r="L2960" s="46">
        <f ca="1">IF(E2960="","",IF(ISERROR(IF(行业估值!$E$7="最新年报",[1]!EM_S_STM07_BS(E2960,140,LEFT(RIGHT($L$1,5),4)&amp;"-12-31",1)/100000000,[1]!EM_S_STM07_BS(E2960,140,LEFT(RIGHT($L$1,11),10),1)/100000000)),0,IF(行业估值!$E$7="最新年报",[1]!EM_S_STM07_BS(E2960,140,LEFT(RIGHT($L$1,5),4)&amp;"-12-31",1)/100000000,[1]!EM_S_STM07_BS(E2960,140,LEFT(RIGHT($L$1,11),10),1)/100000000)))</f>
        <v>39.343254920700005</v>
      </c>
      <c r="M2960" s="36">
        <f t="shared" ca="1" si="234"/>
        <v>2.4650641144328187</v>
      </c>
      <c r="N2960" s="37">
        <f ca="1">IF(E2960="","",IF(ISERROR([1]!EM_S_EST_NETPROFIT(E2960,行业估值!$E$6,deadline)/100000000),"-",[1]!EM_S_EST_NETPROFIT(E2960,行业估值!$E$6,deadline)/100000000))</f>
        <v>4.6195666666666666</v>
      </c>
      <c r="O2960" s="36">
        <f t="shared" ca="1" si="235"/>
        <v>20.994100279968542</v>
      </c>
      <c r="T2960" s="64" t="s">
        <v>5789</v>
      </c>
      <c r="U2960" s="64" t="s">
        <v>5790</v>
      </c>
    </row>
    <row r="2961" spans="4:21">
      <c r="D2961" s="45" t="str">
        <f>IF(AND(行业估值!$B$39=$G2961,COUNTIF($G$2:$G$2552,$G2961)&gt;=1),COUNTIF($G$2:G2961,$G2961),"")</f>
        <v/>
      </c>
      <c r="E2961" s="65" t="str">
        <f t="shared" si="236"/>
        <v>600936.SH</v>
      </c>
      <c r="F2961" s="65" t="str">
        <f t="shared" si="237"/>
        <v>广西广电</v>
      </c>
      <c r="G2961" s="34" t="str">
        <f>IF(E2961="","",IF(行业估值!$C$5="申万行业",[1]!EM_S_INFO_INDUSTRY_SW2014(E2961,"1"),IF(行业估值!$C$5="证监会行业",[1]!EM_S_INFO_INDUSTRY_CSRC1(E2961,"1"),[1]!EM_S_INFO_INDUSTRY_EM2016(E2961,"1"))))</f>
        <v>文化传媒</v>
      </c>
      <c r="H2961" s="34" t="str">
        <f>IF(E2961="","",IF($H$1="上证50",[1]!EM_S_INFO_COMPINDEX(E2961,"000016"),"")&amp;IF($H$1="上证180",[1]!EM_S_INFO_COMPINDEX(E2961,"000010"),"")&amp;IF($H$1="沪深300",[1]!EM_S_INFO_COMPINDEX(E2961,"000300"),"")&amp;IF(AND($H$1="上证A股",RIGHT(E2961,2)="SH"),"是","")&amp;IF(AND($H$1="深证A股",RIGHT(E2961,2)="SZ"),"是","")&amp;IF(AND($H$1="创业板",LEFT(E2961,1)-3=0),"是","")&amp;IF(AND($H$1="全部A股",E2961&lt;&gt;0),"是","")&amp;IF(AND($H$1="中小板",LEFT(E2961,3)="002"),"是",""))</f>
        <v>是</v>
      </c>
      <c r="I2961" s="46">
        <f ca="1">IF(E2961="","",IF(OR([1]!EM_S_VAL_MV(E2961,deadline)="",[1]!EM_S_VAL_MV(E2961,deadline)="--",[1]!EM_S_VAL_MV(E2961,deadline)="null"),0,[1]!EM_S_VAL_MV(E2961,deadline)/100000000))</f>
        <v>58.820123612799996</v>
      </c>
      <c r="J2961" s="46">
        <f ca="1">IF(E2961="","",IF(RIGHT(LEFT($J$1,6),3)="TTM",[1]!EM_S_FA_PROFIT_TTM(E2961,LEFT(RIGHT($J$1,11),10),1)/100000000,[1]!EM_S_STM07_IS(E2961,61,LEFT(RIGHT($J$1,5),4)&amp;"-12-31",1)/100000000))</f>
        <v>-0.1342637102</v>
      </c>
      <c r="K2961" s="36">
        <f t="shared" ca="1" si="233"/>
        <v>-438.09398328990909</v>
      </c>
      <c r="L2961" s="46">
        <f ca="1">IF(E2961="","",IF(ISERROR(IF(行业估值!$E$7="最新年报",[1]!EM_S_STM07_BS(E2961,140,LEFT(RIGHT($L$1,5),4)&amp;"-12-31",1)/100000000,[1]!EM_S_STM07_BS(E2961,140,LEFT(RIGHT($L$1,11),10),1)/100000000)),0,IF(行业估值!$E$7="最新年报",[1]!EM_S_STM07_BS(E2961,140,LEFT(RIGHT($L$1,5),4)&amp;"-12-31",1)/100000000,[1]!EM_S_STM07_BS(E2961,140,LEFT(RIGHT($L$1,11),10),1)/100000000)))</f>
        <v>36.996669576799995</v>
      </c>
      <c r="M2961" s="36">
        <f t="shared" ca="1" si="234"/>
        <v>1.5898761776569514</v>
      </c>
      <c r="N2961" s="37" t="str">
        <f ca="1">IF(E2961="","",IF(ISERROR([1]!EM_S_EST_NETPROFIT(E2961,行业估值!$E$6,deadline)/100000000),"-",[1]!EM_S_EST_NETPROFIT(E2961,行业估值!$E$6,deadline)/100000000))</f>
        <v>-</v>
      </c>
      <c r="O2961" s="36" t="str">
        <f t="shared" ca="1" si="235"/>
        <v>-</v>
      </c>
      <c r="T2961" s="64" t="s">
        <v>5791</v>
      </c>
      <c r="U2961" s="64" t="s">
        <v>5792</v>
      </c>
    </row>
    <row r="2962" spans="4:21">
      <c r="D2962" s="45" t="str">
        <f>IF(AND(行业估值!$B$39=$G2962,COUNTIF($G$2:$G$2552,$G2962)&gt;=1),COUNTIF($G$2:G2962,$G2962),"")</f>
        <v/>
      </c>
      <c r="E2962" s="65" t="str">
        <f t="shared" si="236"/>
        <v>600939.SH</v>
      </c>
      <c r="F2962" s="65" t="str">
        <f t="shared" si="237"/>
        <v>重庆建工</v>
      </c>
      <c r="G2962" s="34" t="str">
        <f>IF(E2962="","",IF(行业估值!$C$5="申万行业",[1]!EM_S_INFO_INDUSTRY_SW2014(E2962,"1"),IF(行业估值!$C$5="证监会行业",[1]!EM_S_INFO_INDUSTRY_CSRC1(E2962,"1"),[1]!EM_S_INFO_INDUSTRY_EM2016(E2962,"1"))))</f>
        <v>建筑</v>
      </c>
      <c r="H2962" s="34" t="str">
        <f>IF(E2962="","",IF($H$1="上证50",[1]!EM_S_INFO_COMPINDEX(E2962,"000016"),"")&amp;IF($H$1="上证180",[1]!EM_S_INFO_COMPINDEX(E2962,"000010"),"")&amp;IF($H$1="沪深300",[1]!EM_S_INFO_COMPINDEX(E2962,"000300"),"")&amp;IF(AND($H$1="上证A股",RIGHT(E2962,2)="SH"),"是","")&amp;IF(AND($H$1="深证A股",RIGHT(E2962,2)="SZ"),"是","")&amp;IF(AND($H$1="创业板",LEFT(E2962,1)-3=0),"是","")&amp;IF(AND($H$1="全部A股",E2962&lt;&gt;0),"是","")&amp;IF(AND($H$1="中小板",LEFT(E2962,3)="002"),"是",""))</f>
        <v>是</v>
      </c>
      <c r="I2962" s="46">
        <f ca="1">IF(E2962="","",IF(OR([1]!EM_S_VAL_MV(E2962,deadline)="",[1]!EM_S_VAL_MV(E2962,deadline)="--",[1]!EM_S_VAL_MV(E2962,deadline)="null"),0,[1]!EM_S_VAL_MV(E2962,deadline)/100000000))</f>
        <v>82.196849999999998</v>
      </c>
      <c r="J2962" s="46">
        <f ca="1">IF(E2962="","",IF(RIGHT(LEFT($J$1,6),3)="TTM",[1]!EM_S_FA_PROFIT_TTM(E2962,LEFT(RIGHT($J$1,11),10),1)/100000000,[1]!EM_S_STM07_IS(E2962,61,LEFT(RIGHT($J$1,5),4)&amp;"-12-31",1)/100000000))</f>
        <v>7.062346646</v>
      </c>
      <c r="K2962" s="36">
        <f t="shared" ca="1" si="233"/>
        <v>11.638744757247929</v>
      </c>
      <c r="L2962" s="46">
        <f ca="1">IF(E2962="","",IF(ISERROR(IF(行业估值!$E$7="最新年报",[1]!EM_S_STM07_BS(E2962,140,LEFT(RIGHT($L$1,5),4)&amp;"-12-31",1)/100000000,[1]!EM_S_STM07_BS(E2962,140,LEFT(RIGHT($L$1,11),10),1)/100000000)),0,IF(行业估值!$E$7="最新年报",[1]!EM_S_STM07_BS(E2962,140,LEFT(RIGHT($L$1,5),4)&amp;"-12-31",1)/100000000,[1]!EM_S_STM07_BS(E2962,140,LEFT(RIGHT($L$1,11),10),1)/100000000)))</f>
        <v>76.805048590300004</v>
      </c>
      <c r="M2962" s="36">
        <f t="shared" ca="1" si="234"/>
        <v>1.0702011327206027</v>
      </c>
      <c r="N2962" s="37" t="str">
        <f ca="1">IF(E2962="","",IF(ISERROR([1]!EM_S_EST_NETPROFIT(E2962,行业估值!$E$6,deadline)/100000000),"-",[1]!EM_S_EST_NETPROFIT(E2962,行业估值!$E$6,deadline)/100000000))</f>
        <v>-</v>
      </c>
      <c r="O2962" s="36" t="str">
        <f t="shared" ca="1" si="235"/>
        <v>-</v>
      </c>
      <c r="T2962" s="64" t="s">
        <v>5793</v>
      </c>
      <c r="U2962" s="64" t="s">
        <v>5794</v>
      </c>
    </row>
    <row r="2963" spans="4:21">
      <c r="D2963" s="45" t="str">
        <f>IF(AND(行业估值!$B$39=$G2963,COUNTIF($G$2:$G$2552,$G2963)&gt;=1),COUNTIF($G$2:G2963,$G2963),"")</f>
        <v/>
      </c>
      <c r="E2963" s="65" t="str">
        <f t="shared" si="236"/>
        <v>600958.SH</v>
      </c>
      <c r="F2963" s="65" t="str">
        <f t="shared" si="237"/>
        <v>东方证券</v>
      </c>
      <c r="G2963" s="34" t="str">
        <f>IF(E2963="","",IF(行业估值!$C$5="申万行业",[1]!EM_S_INFO_INDUSTRY_SW2014(E2963,"1"),IF(行业估值!$C$5="证监会行业",[1]!EM_S_INFO_INDUSTRY_CSRC1(E2963,"1"),[1]!EM_S_INFO_INDUSTRY_EM2016(E2963,"1"))))</f>
        <v>金融</v>
      </c>
      <c r="H2963" s="34" t="str">
        <f>IF(E2963="","",IF($H$1="上证50",[1]!EM_S_INFO_COMPINDEX(E2963,"000016"),"")&amp;IF($H$1="上证180",[1]!EM_S_INFO_COMPINDEX(E2963,"000010"),"")&amp;IF($H$1="沪深300",[1]!EM_S_INFO_COMPINDEX(E2963,"000300"),"")&amp;IF(AND($H$1="上证A股",RIGHT(E2963,2)="SH"),"是","")&amp;IF(AND($H$1="深证A股",RIGHT(E2963,2)="SZ"),"是","")&amp;IF(AND($H$1="创业板",LEFT(E2963,1)-3=0),"是","")&amp;IF(AND($H$1="全部A股",E2963&lt;&gt;0),"是","")&amp;IF(AND($H$1="中小板",LEFT(E2963,3)="002"),"是",""))</f>
        <v>是</v>
      </c>
      <c r="I2963" s="46">
        <f ca="1">IF(E2963="","",IF(OR([1]!EM_S_VAL_MV(E2963,deadline)="",[1]!EM_S_VAL_MV(E2963,deadline)="--",[1]!EM_S_VAL_MV(E2963,deadline)="null"),0,[1]!EM_S_VAL_MV(E2963,deadline)/100000000))</f>
        <v>676.98588173040002</v>
      </c>
      <c r="J2963" s="46">
        <f ca="1">IF(E2963="","",IF(RIGHT(LEFT($J$1,6),3)="TTM",[1]!EM_S_FA_PROFIT_TTM(E2963,LEFT(RIGHT($J$1,11),10),1)/100000000,[1]!EM_S_STM07_IS(E2963,61,LEFT(RIGHT($J$1,5),4)&amp;"-12-31",1)/100000000))</f>
        <v>21.1422326645</v>
      </c>
      <c r="K2963" s="36">
        <f t="shared" ca="1" si="233"/>
        <v>32.020548277624883</v>
      </c>
      <c r="L2963" s="46">
        <f ca="1">IF(E2963="","",IF(ISERROR(IF(行业估值!$E$7="最新年报",[1]!EM_S_STM07_BS(E2963,140,LEFT(RIGHT($L$1,5),4)&amp;"-12-31",1)/100000000,[1]!EM_S_STM07_BS(E2963,140,LEFT(RIGHT($L$1,11),10),1)/100000000)),0,IF(行业估值!$E$7="最新年报",[1]!EM_S_STM07_BS(E2963,140,LEFT(RIGHT($L$1,5),4)&amp;"-12-31",1)/100000000,[1]!EM_S_STM07_BS(E2963,140,LEFT(RIGHT($L$1,11),10),1)/100000000)))</f>
        <v>532.67863724440008</v>
      </c>
      <c r="M2963" s="36">
        <f t="shared" ca="1" si="234"/>
        <v>1.270908638710416</v>
      </c>
      <c r="N2963" s="37">
        <f ca="1">IF(E2963="","",IF(ISERROR([1]!EM_S_EST_NETPROFIT(E2963,行业估值!$E$6,deadline)/100000000),"-",[1]!EM_S_EST_NETPROFIT(E2963,行业估值!$E$6,deadline)/100000000))</f>
        <v>23.239660000000001</v>
      </c>
      <c r="O2963" s="36">
        <f t="shared" ca="1" si="235"/>
        <v>29.130627630972228</v>
      </c>
      <c r="T2963" s="64" t="s">
        <v>5795</v>
      </c>
      <c r="U2963" s="64" t="s">
        <v>5796</v>
      </c>
    </row>
    <row r="2964" spans="4:21">
      <c r="D2964" s="45" t="str">
        <f>IF(AND(行业估值!$B$39=$G2964,COUNTIF($G$2:$G$2552,$G2964)&gt;=1),COUNTIF($G$2:G2964,$G2964),"")</f>
        <v/>
      </c>
      <c r="E2964" s="65" t="str">
        <f t="shared" si="236"/>
        <v>600959.SH</v>
      </c>
      <c r="F2964" s="65" t="str">
        <f t="shared" si="237"/>
        <v>江苏有线</v>
      </c>
      <c r="G2964" s="34" t="str">
        <f>IF(E2964="","",IF(行业估值!$C$5="申万行业",[1]!EM_S_INFO_INDUSTRY_SW2014(E2964,"1"),IF(行业估值!$C$5="证监会行业",[1]!EM_S_INFO_INDUSTRY_CSRC1(E2964,"1"),[1]!EM_S_INFO_INDUSTRY_EM2016(E2964,"1"))))</f>
        <v>文化传媒</v>
      </c>
      <c r="H2964" s="34" t="str">
        <f>IF(E2964="","",IF($H$1="上证50",[1]!EM_S_INFO_COMPINDEX(E2964,"000016"),"")&amp;IF($H$1="上证180",[1]!EM_S_INFO_COMPINDEX(E2964,"000010"),"")&amp;IF($H$1="沪深300",[1]!EM_S_INFO_COMPINDEX(E2964,"000300"),"")&amp;IF(AND($H$1="上证A股",RIGHT(E2964,2)="SH"),"是","")&amp;IF(AND($H$1="深证A股",RIGHT(E2964,2)="SZ"),"是","")&amp;IF(AND($H$1="创业板",LEFT(E2964,1)-3=0),"是","")&amp;IF(AND($H$1="全部A股",E2964&lt;&gt;0),"是","")&amp;IF(AND($H$1="中小板",LEFT(E2964,3)="002"),"是",""))</f>
        <v>是</v>
      </c>
      <c r="I2964" s="46">
        <f ca="1">IF(E2964="","",IF(OR([1]!EM_S_VAL_MV(E2964,deadline)="",[1]!EM_S_VAL_MV(E2964,deadline)="--",[1]!EM_S_VAL_MV(E2964,deadline)="null"),0,[1]!EM_S_VAL_MV(E2964,deadline)/100000000))</f>
        <v>193.52777444820001</v>
      </c>
      <c r="J2964" s="46">
        <f ca="1">IF(E2964="","",IF(RIGHT(LEFT($J$1,6),3)="TTM",[1]!EM_S_FA_PROFIT_TTM(E2964,LEFT(RIGHT($J$1,11),10),1)/100000000,[1]!EM_S_STM07_IS(E2964,61,LEFT(RIGHT($J$1,5),4)&amp;"-12-31",1)/100000000))</f>
        <v>5.3633599778000001</v>
      </c>
      <c r="K2964" s="36">
        <f t="shared" ca="1" si="233"/>
        <v>36.083308830518455</v>
      </c>
      <c r="L2964" s="46">
        <f ca="1">IF(E2964="","",IF(ISERROR(IF(行业估值!$E$7="最新年报",[1]!EM_S_STM07_BS(E2964,140,LEFT(RIGHT($L$1,5),4)&amp;"-12-31",1)/100000000,[1]!EM_S_STM07_BS(E2964,140,LEFT(RIGHT($L$1,11),10),1)/100000000)),0,IF(行业估值!$E$7="最新年报",[1]!EM_S_STM07_BS(E2964,140,LEFT(RIGHT($L$1,5),4)&amp;"-12-31",1)/100000000,[1]!EM_S_STM07_BS(E2964,140,LEFT(RIGHT($L$1,11),10),1)/100000000)))</f>
        <v>217.02294563610002</v>
      </c>
      <c r="M2964" s="36">
        <f t="shared" ca="1" si="234"/>
        <v>0.89173876928527052</v>
      </c>
      <c r="N2964" s="37">
        <f ca="1">IF(E2964="","",IF(ISERROR([1]!EM_S_EST_NETPROFIT(E2964,行业估值!$E$6,deadline)/100000000),"-",[1]!EM_S_EST_NETPROFIT(E2964,行业估值!$E$6,deadline)/100000000))</f>
        <v>5.45</v>
      </c>
      <c r="O2964" s="36">
        <f t="shared" ca="1" si="235"/>
        <v>35.509683384990822</v>
      </c>
      <c r="T2964" s="64" t="s">
        <v>5797</v>
      </c>
      <c r="U2964" s="64" t="s">
        <v>5798</v>
      </c>
    </row>
    <row r="2965" spans="4:21">
      <c r="D2965" s="45" t="str">
        <f>IF(AND(行业估值!$B$39=$G2965,COUNTIF($G$2:$G$2552,$G2965)&gt;=1),COUNTIF($G$2:G2965,$G2965),"")</f>
        <v/>
      </c>
      <c r="E2965" s="65" t="str">
        <f t="shared" si="236"/>
        <v>600960.SH</v>
      </c>
      <c r="F2965" s="65" t="str">
        <f t="shared" si="237"/>
        <v>渤海汽车</v>
      </c>
      <c r="G2965" s="34" t="str">
        <f>IF(E2965="","",IF(行业估值!$C$5="申万行业",[1]!EM_S_INFO_INDUSTRY_SW2014(E2965,"1"),IF(行业估值!$C$5="证监会行业",[1]!EM_S_INFO_INDUSTRY_CSRC1(E2965,"1"),[1]!EM_S_INFO_INDUSTRY_EM2016(E2965,"1"))))</f>
        <v>交运设备</v>
      </c>
      <c r="H2965" s="34" t="str">
        <f>IF(E2965="","",IF($H$1="上证50",[1]!EM_S_INFO_COMPINDEX(E2965,"000016"),"")&amp;IF($H$1="上证180",[1]!EM_S_INFO_COMPINDEX(E2965,"000010"),"")&amp;IF($H$1="沪深300",[1]!EM_S_INFO_COMPINDEX(E2965,"000300"),"")&amp;IF(AND($H$1="上证A股",RIGHT(E2965,2)="SH"),"是","")&amp;IF(AND($H$1="深证A股",RIGHT(E2965,2)="SZ"),"是","")&amp;IF(AND($H$1="创业板",LEFT(E2965,1)-3=0),"是","")&amp;IF(AND($H$1="全部A股",E2965&lt;&gt;0),"是","")&amp;IF(AND($H$1="中小板",LEFT(E2965,3)="002"),"是",""))</f>
        <v>是</v>
      </c>
      <c r="I2965" s="46">
        <f ca="1">IF(E2965="","",IF(OR([1]!EM_S_VAL_MV(E2965,deadline)="",[1]!EM_S_VAL_MV(E2965,deadline)="--",[1]!EM_S_VAL_MV(E2965,deadline)="null"),0,[1]!EM_S_VAL_MV(E2965,deadline)/100000000))</f>
        <v>28.990723299000003</v>
      </c>
      <c r="J2965" s="46">
        <f ca="1">IF(E2965="","",IF(RIGHT(LEFT($J$1,6),3)="TTM",[1]!EM_S_FA_PROFIT_TTM(E2965,LEFT(RIGHT($J$1,11),10),1)/100000000,[1]!EM_S_STM07_IS(E2965,61,LEFT(RIGHT($J$1,5),4)&amp;"-12-31",1)/100000000))</f>
        <v>0.69139968480000003</v>
      </c>
      <c r="K2965" s="36">
        <f t="shared" ca="1" si="233"/>
        <v>41.930483823385167</v>
      </c>
      <c r="L2965" s="46">
        <f ca="1">IF(E2965="","",IF(ISERROR(IF(行业估值!$E$7="最新年报",[1]!EM_S_STM07_BS(E2965,140,LEFT(RIGHT($L$1,5),4)&amp;"-12-31",1)/100000000,[1]!EM_S_STM07_BS(E2965,140,LEFT(RIGHT($L$1,11),10),1)/100000000)),0,IF(行业估值!$E$7="最新年报",[1]!EM_S_STM07_BS(E2965,140,LEFT(RIGHT($L$1,5),4)&amp;"-12-31",1)/100000000,[1]!EM_S_STM07_BS(E2965,140,LEFT(RIGHT($L$1,11),10),1)/100000000)))</f>
        <v>46.965613138000002</v>
      </c>
      <c r="M2965" s="36">
        <f t="shared" ca="1" si="234"/>
        <v>0.61727552057749102</v>
      </c>
      <c r="N2965" s="37" t="str">
        <f ca="1">IF(E2965="","",IF(ISERROR([1]!EM_S_EST_NETPROFIT(E2965,行业估值!$E$6,deadline)/100000000),"-",[1]!EM_S_EST_NETPROFIT(E2965,行业估值!$E$6,deadline)/100000000))</f>
        <v>-</v>
      </c>
      <c r="O2965" s="36" t="str">
        <f t="shared" ca="1" si="235"/>
        <v>-</v>
      </c>
      <c r="T2965" s="64" t="s">
        <v>5799</v>
      </c>
      <c r="U2965" s="64" t="s">
        <v>5800</v>
      </c>
    </row>
    <row r="2966" spans="4:21">
      <c r="D2966" s="45" t="str">
        <f>IF(AND(行业估值!$B$39=$G2966,COUNTIF($G$2:$G$2552,$G2966)&gt;=1),COUNTIF($G$2:G2966,$G2966),"")</f>
        <v/>
      </c>
      <c r="E2966" s="65" t="str">
        <f t="shared" si="236"/>
        <v>600961.SH</v>
      </c>
      <c r="F2966" s="65" t="str">
        <f t="shared" si="237"/>
        <v>株冶集团</v>
      </c>
      <c r="G2966" s="34" t="str">
        <f>IF(E2966="","",IF(行业估值!$C$5="申万行业",[1]!EM_S_INFO_INDUSTRY_SW2014(E2966,"1"),IF(行业估值!$C$5="证监会行业",[1]!EM_S_INFO_INDUSTRY_CSRC1(E2966,"1"),[1]!EM_S_INFO_INDUSTRY_EM2016(E2966,"1"))))</f>
        <v>有色金属</v>
      </c>
      <c r="H2966" s="34" t="str">
        <f>IF(E2966="","",IF($H$1="上证50",[1]!EM_S_INFO_COMPINDEX(E2966,"000016"),"")&amp;IF($H$1="上证180",[1]!EM_S_INFO_COMPINDEX(E2966,"000010"),"")&amp;IF($H$1="沪深300",[1]!EM_S_INFO_COMPINDEX(E2966,"000300"),"")&amp;IF(AND($H$1="上证A股",RIGHT(E2966,2)="SH"),"是","")&amp;IF(AND($H$1="深证A股",RIGHT(E2966,2)="SZ"),"是","")&amp;IF(AND($H$1="创业板",LEFT(E2966,1)-3=0),"是","")&amp;IF(AND($H$1="全部A股",E2966&lt;&gt;0),"是","")&amp;IF(AND($H$1="中小板",LEFT(E2966,3)="002"),"是",""))</f>
        <v>是</v>
      </c>
      <c r="I2966" s="46">
        <f ca="1">IF(E2966="","",IF(OR([1]!EM_S_VAL_MV(E2966,deadline)="",[1]!EM_S_VAL_MV(E2966,deadline)="--",[1]!EM_S_VAL_MV(E2966,deadline)="null"),0,[1]!EM_S_VAL_MV(E2966,deadline)/100000000))</f>
        <v>44.833922690000001</v>
      </c>
      <c r="J2966" s="46">
        <f ca="1">IF(E2966="","",IF(RIGHT(LEFT($J$1,6),3)="TTM",[1]!EM_S_FA_PROFIT_TTM(E2966,LEFT(RIGHT($J$1,11),10),1)/100000000,[1]!EM_S_STM07_IS(E2966,61,LEFT(RIGHT($J$1,5),4)&amp;"-12-31",1)/100000000))</f>
        <v>-0.52217555530000004</v>
      </c>
      <c r="K2966" s="36">
        <f t="shared" ca="1" si="233"/>
        <v>-85.859865010804725</v>
      </c>
      <c r="L2966" s="46">
        <f ca="1">IF(E2966="","",IF(ISERROR(IF(行业估值!$E$7="最新年报",[1]!EM_S_STM07_BS(E2966,140,LEFT(RIGHT($L$1,5),4)&amp;"-12-31",1)/100000000,[1]!EM_S_STM07_BS(E2966,140,LEFT(RIGHT($L$1,11),10),1)/100000000)),0,IF(行业估值!$E$7="最新年报",[1]!EM_S_STM07_BS(E2966,140,LEFT(RIGHT($L$1,5),4)&amp;"-12-31",1)/100000000,[1]!EM_S_STM07_BS(E2966,140,LEFT(RIGHT($L$1,11),10),1)/100000000)))</f>
        <v>0.54906569449999998</v>
      </c>
      <c r="M2966" s="36">
        <f t="shared" ca="1" si="234"/>
        <v>81.654933351513549</v>
      </c>
      <c r="N2966" s="37">
        <f ca="1">IF(E2966="","",IF(ISERROR([1]!EM_S_EST_NETPROFIT(E2966,行业估值!$E$6,deadline)/100000000),"-",[1]!EM_S_EST_NETPROFIT(E2966,行业估值!$E$6,deadline)/100000000))</f>
        <v>1.125</v>
      </c>
      <c r="O2966" s="36">
        <f t="shared" ca="1" si="235"/>
        <v>39.852375724444443</v>
      </c>
      <c r="T2966" s="64" t="s">
        <v>5801</v>
      </c>
      <c r="U2966" s="64" t="s">
        <v>5802</v>
      </c>
    </row>
    <row r="2967" spans="4:21">
      <c r="D2967" s="45" t="str">
        <f>IF(AND(行业估值!$B$39=$G2967,COUNTIF($G$2:$G$2552,$G2967)&gt;=1),COUNTIF($G$2:G2967,$G2967),"")</f>
        <v/>
      </c>
      <c r="E2967" s="65" t="str">
        <f t="shared" si="236"/>
        <v>600962.SH</v>
      </c>
      <c r="F2967" s="65" t="str">
        <f t="shared" si="237"/>
        <v>国投中鲁</v>
      </c>
      <c r="G2967" s="34" t="str">
        <f>IF(E2967="","",IF(行业估值!$C$5="申万行业",[1]!EM_S_INFO_INDUSTRY_SW2014(E2967,"1"),IF(行业估值!$C$5="证监会行业",[1]!EM_S_INFO_INDUSTRY_CSRC1(E2967,"1"),[1]!EM_S_INFO_INDUSTRY_EM2016(E2967,"1"))))</f>
        <v>食品饮料</v>
      </c>
      <c r="H2967" s="34" t="str">
        <f>IF(E2967="","",IF($H$1="上证50",[1]!EM_S_INFO_COMPINDEX(E2967,"000016"),"")&amp;IF($H$1="上证180",[1]!EM_S_INFO_COMPINDEX(E2967,"000010"),"")&amp;IF($H$1="沪深300",[1]!EM_S_INFO_COMPINDEX(E2967,"000300"),"")&amp;IF(AND($H$1="上证A股",RIGHT(E2967,2)="SH"),"是","")&amp;IF(AND($H$1="深证A股",RIGHT(E2967,2)="SZ"),"是","")&amp;IF(AND($H$1="创业板",LEFT(E2967,1)-3=0),"是","")&amp;IF(AND($H$1="全部A股",E2967&lt;&gt;0),"是","")&amp;IF(AND($H$1="中小板",LEFT(E2967,3)="002"),"是",""))</f>
        <v>是</v>
      </c>
      <c r="I2967" s="46">
        <f ca="1">IF(E2967="","",IF(OR([1]!EM_S_VAL_MV(E2967,deadline)="",[1]!EM_S_VAL_MV(E2967,deadline)="--",[1]!EM_S_VAL_MV(E2967,deadline)="null"),0,[1]!EM_S_VAL_MV(E2967,deadline)/100000000))</f>
        <v>19.351098</v>
      </c>
      <c r="J2967" s="46">
        <f ca="1">IF(E2967="","",IF(RIGHT(LEFT($J$1,6),3)="TTM",[1]!EM_S_FA_PROFIT_TTM(E2967,LEFT(RIGHT($J$1,11),10),1)/100000000,[1]!EM_S_STM07_IS(E2967,61,LEFT(RIGHT($J$1,5),4)&amp;"-12-31",1)/100000000))</f>
        <v>8.4232936500000008E-2</v>
      </c>
      <c r="K2967" s="36">
        <f t="shared" ca="1" si="233"/>
        <v>229.73315194822868</v>
      </c>
      <c r="L2967" s="46">
        <f ca="1">IF(E2967="","",IF(ISERROR(IF(行业估值!$E$7="最新年报",[1]!EM_S_STM07_BS(E2967,140,LEFT(RIGHT($L$1,5),4)&amp;"-12-31",1)/100000000,[1]!EM_S_STM07_BS(E2967,140,LEFT(RIGHT($L$1,11),10),1)/100000000)),0,IF(行业估值!$E$7="最新年报",[1]!EM_S_STM07_BS(E2967,140,LEFT(RIGHT($L$1,5),4)&amp;"-12-31",1)/100000000,[1]!EM_S_STM07_BS(E2967,140,LEFT(RIGHT($L$1,11),10),1)/100000000)))</f>
        <v>8.4237783336999996</v>
      </c>
      <c r="M2967" s="36">
        <f t="shared" ca="1" si="234"/>
        <v>2.2971993366188643</v>
      </c>
      <c r="N2967" s="37" t="str">
        <f ca="1">IF(E2967="","",IF(ISERROR([1]!EM_S_EST_NETPROFIT(E2967,行业估值!$E$6,deadline)/100000000),"-",[1]!EM_S_EST_NETPROFIT(E2967,行业估值!$E$6,deadline)/100000000))</f>
        <v>-</v>
      </c>
      <c r="O2967" s="36" t="str">
        <f t="shared" ca="1" si="235"/>
        <v>-</v>
      </c>
      <c r="T2967" s="64" t="s">
        <v>5803</v>
      </c>
      <c r="U2967" s="64" t="s">
        <v>5804</v>
      </c>
    </row>
    <row r="2968" spans="4:21">
      <c r="D2968" s="45" t="str">
        <f>IF(AND(行业估值!$B$39=$G2968,COUNTIF($G$2:$G$2552,$G2968)&gt;=1),COUNTIF($G$2:G2968,$G2968),"")</f>
        <v/>
      </c>
      <c r="E2968" s="65" t="str">
        <f t="shared" si="236"/>
        <v>600963.SH</v>
      </c>
      <c r="F2968" s="65" t="str">
        <f t="shared" si="237"/>
        <v>岳阳林纸</v>
      </c>
      <c r="G2968" s="34" t="str">
        <f>IF(E2968="","",IF(行业估值!$C$5="申万行业",[1]!EM_S_INFO_INDUSTRY_SW2014(E2968,"1"),IF(行业估值!$C$5="证监会行业",[1]!EM_S_INFO_INDUSTRY_CSRC1(E2968,"1"),[1]!EM_S_INFO_INDUSTRY_EM2016(E2968,"1"))))</f>
        <v>轻工制造</v>
      </c>
      <c r="H2968" s="34" t="str">
        <f>IF(E2968="","",IF($H$1="上证50",[1]!EM_S_INFO_COMPINDEX(E2968,"000016"),"")&amp;IF($H$1="上证180",[1]!EM_S_INFO_COMPINDEX(E2968,"000010"),"")&amp;IF($H$1="沪深300",[1]!EM_S_INFO_COMPINDEX(E2968,"000300"),"")&amp;IF(AND($H$1="上证A股",RIGHT(E2968,2)="SH"),"是","")&amp;IF(AND($H$1="深证A股",RIGHT(E2968,2)="SZ"),"是","")&amp;IF(AND($H$1="创业板",LEFT(E2968,1)-3=0),"是","")&amp;IF(AND($H$1="全部A股",E2968&lt;&gt;0),"是","")&amp;IF(AND($H$1="中小板",LEFT(E2968,3)="002"),"是",""))</f>
        <v>是</v>
      </c>
      <c r="I2968" s="46">
        <f ca="1">IF(E2968="","",IF(OR([1]!EM_S_VAL_MV(E2968,deadline)="",[1]!EM_S_VAL_MV(E2968,deadline)="--",[1]!EM_S_VAL_MV(E2968,deadline)="null"),0,[1]!EM_S_VAL_MV(E2968,deadline)/100000000))</f>
        <v>58.704792216000001</v>
      </c>
      <c r="J2968" s="46">
        <f ca="1">IF(E2968="","",IF(RIGHT(LEFT($J$1,6),3)="TTM",[1]!EM_S_FA_PROFIT_TTM(E2968,LEFT(RIGHT($J$1,11),10),1)/100000000,[1]!EM_S_STM07_IS(E2968,61,LEFT(RIGHT($J$1,5),4)&amp;"-12-31",1)/100000000))</f>
        <v>1.3991899797</v>
      </c>
      <c r="K2968" s="36">
        <f t="shared" ca="1" si="233"/>
        <v>41.956269747291131</v>
      </c>
      <c r="L2968" s="46">
        <f ca="1">IF(E2968="","",IF(ISERROR(IF(行业估值!$E$7="最新年报",[1]!EM_S_STM07_BS(E2968,140,LEFT(RIGHT($L$1,5),4)&amp;"-12-31",1)/100000000,[1]!EM_S_STM07_BS(E2968,140,LEFT(RIGHT($L$1,11),10),1)/100000000)),0,IF(行业估值!$E$7="最新年报",[1]!EM_S_STM07_BS(E2968,140,LEFT(RIGHT($L$1,5),4)&amp;"-12-31",1)/100000000,[1]!EM_S_STM07_BS(E2968,140,LEFT(RIGHT($L$1,11),10),1)/100000000)))</f>
        <v>81.032306487499994</v>
      </c>
      <c r="M2968" s="36">
        <f t="shared" ca="1" si="234"/>
        <v>0.7244615729290117</v>
      </c>
      <c r="N2968" s="37">
        <f ca="1">IF(E2968="","",IF(ISERROR([1]!EM_S_EST_NETPROFIT(E2968,行业估值!$E$6,deadline)/100000000),"-",[1]!EM_S_EST_NETPROFIT(E2968,行业估值!$E$6,deadline)/100000000))</f>
        <v>3.73</v>
      </c>
      <c r="O2968" s="36">
        <f t="shared" ca="1" si="235"/>
        <v>15.738550191957104</v>
      </c>
      <c r="T2968" s="64" t="s">
        <v>5805</v>
      </c>
      <c r="U2968" s="64" t="s">
        <v>5806</v>
      </c>
    </row>
    <row r="2969" spans="4:21">
      <c r="D2969" s="45" t="str">
        <f>IF(AND(行业估值!$B$39=$G2969,COUNTIF($G$2:$G$2552,$G2969)&gt;=1),COUNTIF($G$2:G2969,$G2969),"")</f>
        <v/>
      </c>
      <c r="E2969" s="65" t="str">
        <f t="shared" si="236"/>
        <v>600965.SH</v>
      </c>
      <c r="F2969" s="65" t="str">
        <f t="shared" si="237"/>
        <v>福成股份</v>
      </c>
      <c r="G2969" s="34" t="str">
        <f>IF(E2969="","",IF(行业估值!$C$5="申万行业",[1]!EM_S_INFO_INDUSTRY_SW2014(E2969,"1"),IF(行业估值!$C$5="证监会行业",[1]!EM_S_INFO_INDUSTRY_CSRC1(E2969,"1"),[1]!EM_S_INFO_INDUSTRY_EM2016(E2969,"1"))))</f>
        <v>农林牧渔</v>
      </c>
      <c r="H2969" s="34" t="str">
        <f>IF(E2969="","",IF($H$1="上证50",[1]!EM_S_INFO_COMPINDEX(E2969,"000016"),"")&amp;IF($H$1="上证180",[1]!EM_S_INFO_COMPINDEX(E2969,"000010"),"")&amp;IF($H$1="沪深300",[1]!EM_S_INFO_COMPINDEX(E2969,"000300"),"")&amp;IF(AND($H$1="上证A股",RIGHT(E2969,2)="SH"),"是","")&amp;IF(AND($H$1="深证A股",RIGHT(E2969,2)="SZ"),"是","")&amp;IF(AND($H$1="创业板",LEFT(E2969,1)-3=0),"是","")&amp;IF(AND($H$1="全部A股",E2969&lt;&gt;0),"是","")&amp;IF(AND($H$1="中小板",LEFT(E2969,3)="002"),"是",""))</f>
        <v>是</v>
      </c>
      <c r="I2969" s="46">
        <f ca="1">IF(E2969="","",IF(OR([1]!EM_S_VAL_MV(E2969,deadline)="",[1]!EM_S_VAL_MV(E2969,deadline)="--",[1]!EM_S_VAL_MV(E2969,deadline)="null"),0,[1]!EM_S_VAL_MV(E2969,deadline)/100000000))</f>
        <v>57.636547231999998</v>
      </c>
      <c r="J2969" s="46">
        <f ca="1">IF(E2969="","",IF(RIGHT(LEFT($J$1,6),3)="TTM",[1]!EM_S_FA_PROFIT_TTM(E2969,LEFT(RIGHT($J$1,11),10),1)/100000000,[1]!EM_S_STM07_IS(E2969,61,LEFT(RIGHT($J$1,5),4)&amp;"-12-31",1)/100000000))</f>
        <v>1.8072218587</v>
      </c>
      <c r="K2969" s="36">
        <f t="shared" ca="1" si="233"/>
        <v>31.892347336624209</v>
      </c>
      <c r="L2969" s="46">
        <f ca="1">IF(E2969="","",IF(ISERROR(IF(行业估值!$E$7="最新年报",[1]!EM_S_STM07_BS(E2969,140,LEFT(RIGHT($L$1,5),4)&amp;"-12-31",1)/100000000,[1]!EM_S_STM07_BS(E2969,140,LEFT(RIGHT($L$1,11),10),1)/100000000)),0,IF(行业估值!$E$7="最新年报",[1]!EM_S_STM07_BS(E2969,140,LEFT(RIGHT($L$1,5),4)&amp;"-12-31",1)/100000000,[1]!EM_S_STM07_BS(E2969,140,LEFT(RIGHT($L$1,11),10),1)/100000000)))</f>
        <v>20.204388158900002</v>
      </c>
      <c r="M2969" s="36">
        <f t="shared" ca="1" si="234"/>
        <v>2.852674714953503</v>
      </c>
      <c r="N2969" s="37" t="str">
        <f ca="1">IF(E2969="","",IF(ISERROR([1]!EM_S_EST_NETPROFIT(E2969,行业估值!$E$6,deadline)/100000000),"-",[1]!EM_S_EST_NETPROFIT(E2969,行业估值!$E$6,deadline)/100000000))</f>
        <v>-</v>
      </c>
      <c r="O2969" s="36" t="str">
        <f t="shared" ca="1" si="235"/>
        <v>-</v>
      </c>
      <c r="T2969" s="64" t="s">
        <v>5807</v>
      </c>
      <c r="U2969" s="64" t="s">
        <v>5808</v>
      </c>
    </row>
    <row r="2970" spans="4:21">
      <c r="D2970" s="45" t="str">
        <f>IF(AND(行业估值!$B$39=$G2970,COUNTIF($G$2:$G$2552,$G2970)&gt;=1),COUNTIF($G$2:G2970,$G2970),"")</f>
        <v/>
      </c>
      <c r="E2970" s="65" t="str">
        <f t="shared" si="236"/>
        <v>600966.SH</v>
      </c>
      <c r="F2970" s="65" t="str">
        <f t="shared" si="237"/>
        <v>博汇纸业</v>
      </c>
      <c r="G2970" s="34" t="str">
        <f>IF(E2970="","",IF(行业估值!$C$5="申万行业",[1]!EM_S_INFO_INDUSTRY_SW2014(E2970,"1"),IF(行业估值!$C$5="证监会行业",[1]!EM_S_INFO_INDUSTRY_CSRC1(E2970,"1"),[1]!EM_S_INFO_INDUSTRY_EM2016(E2970,"1"))))</f>
        <v>轻工制造</v>
      </c>
      <c r="H2970" s="34" t="str">
        <f>IF(E2970="","",IF($H$1="上证50",[1]!EM_S_INFO_COMPINDEX(E2970,"000016"),"")&amp;IF($H$1="上证180",[1]!EM_S_INFO_COMPINDEX(E2970,"000010"),"")&amp;IF($H$1="沪深300",[1]!EM_S_INFO_COMPINDEX(E2970,"000300"),"")&amp;IF(AND($H$1="上证A股",RIGHT(E2970,2)="SH"),"是","")&amp;IF(AND($H$1="深证A股",RIGHT(E2970,2)="SZ"),"是","")&amp;IF(AND($H$1="创业板",LEFT(E2970,1)-3=0),"是","")&amp;IF(AND($H$1="全部A股",E2970&lt;&gt;0),"是","")&amp;IF(AND($H$1="中小板",LEFT(E2970,3)="002"),"是",""))</f>
        <v>是</v>
      </c>
      <c r="I2970" s="46">
        <f ca="1">IF(E2970="","",IF(OR([1]!EM_S_VAL_MV(E2970,deadline)="",[1]!EM_S_VAL_MV(E2970,deadline)="--",[1]!EM_S_VAL_MV(E2970,deadline)="null"),0,[1]!EM_S_VAL_MV(E2970,deadline)/100000000))</f>
        <v>65.639054540800004</v>
      </c>
      <c r="J2970" s="46">
        <f ca="1">IF(E2970="","",IF(RIGHT(LEFT($J$1,6),3)="TTM",[1]!EM_S_FA_PROFIT_TTM(E2970,LEFT(RIGHT($J$1,11),10),1)/100000000,[1]!EM_S_STM07_IS(E2970,61,LEFT(RIGHT($J$1,5),4)&amp;"-12-31",1)/100000000))</f>
        <v>-1.1639542892000001</v>
      </c>
      <c r="K2970" s="36">
        <f t="shared" ca="1" si="233"/>
        <v>-56.393154911533962</v>
      </c>
      <c r="L2970" s="46">
        <f ca="1">IF(E2970="","",IF(ISERROR(IF(行业估值!$E$7="最新年报",[1]!EM_S_STM07_BS(E2970,140,LEFT(RIGHT($L$1,5),4)&amp;"-12-31",1)/100000000,[1]!EM_S_STM07_BS(E2970,140,LEFT(RIGHT($L$1,11),10),1)/100000000)),0,IF(行业估值!$E$7="最新年报",[1]!EM_S_STM07_BS(E2970,140,LEFT(RIGHT($L$1,5),4)&amp;"-12-31",1)/100000000,[1]!EM_S_STM07_BS(E2970,140,LEFT(RIGHT($L$1,11),10),1)/100000000)))</f>
        <v>52.761318130699998</v>
      </c>
      <c r="M2970" s="36">
        <f t="shared" ca="1" si="234"/>
        <v>1.2440753352332738</v>
      </c>
      <c r="N2970" s="37" t="str">
        <f ca="1">IF(E2970="","",IF(ISERROR([1]!EM_S_EST_NETPROFIT(E2970,行业估值!$E$6,deadline)/100000000),"-",[1]!EM_S_EST_NETPROFIT(E2970,行业估值!$E$6,deadline)/100000000))</f>
        <v>-</v>
      </c>
      <c r="O2970" s="36" t="str">
        <f t="shared" ca="1" si="235"/>
        <v>-</v>
      </c>
      <c r="T2970" s="64" t="s">
        <v>5809</v>
      </c>
      <c r="U2970" s="64" t="s">
        <v>5810</v>
      </c>
    </row>
    <row r="2971" spans="4:21">
      <c r="D2971" s="45" t="str">
        <f>IF(AND(行业估值!$B$39=$G2971,COUNTIF($G$2:$G$2552,$G2971)&gt;=1),COUNTIF($G$2:G2971,$G2971),"")</f>
        <v/>
      </c>
      <c r="E2971" s="65" t="str">
        <f t="shared" si="236"/>
        <v>600967.SH</v>
      </c>
      <c r="F2971" s="65" t="str">
        <f t="shared" si="237"/>
        <v>内蒙一机</v>
      </c>
      <c r="G2971" s="34" t="str">
        <f>IF(E2971="","",IF(行业估值!$C$5="申万行业",[1]!EM_S_INFO_INDUSTRY_SW2014(E2971,"1"),IF(行业估值!$C$5="证监会行业",[1]!EM_S_INFO_INDUSTRY_CSRC1(E2971,"1"),[1]!EM_S_INFO_INDUSTRY_EM2016(E2971,"1"))))</f>
        <v>国防与装备</v>
      </c>
      <c r="H2971" s="34" t="str">
        <f>IF(E2971="","",IF($H$1="上证50",[1]!EM_S_INFO_COMPINDEX(E2971,"000016"),"")&amp;IF($H$1="上证180",[1]!EM_S_INFO_COMPINDEX(E2971,"000010"),"")&amp;IF($H$1="沪深300",[1]!EM_S_INFO_COMPINDEX(E2971,"000300"),"")&amp;IF(AND($H$1="上证A股",RIGHT(E2971,2)="SH"),"是","")&amp;IF(AND($H$1="深证A股",RIGHT(E2971,2)="SZ"),"是","")&amp;IF(AND($H$1="创业板",LEFT(E2971,1)-3=0),"是","")&amp;IF(AND($H$1="全部A股",E2971&lt;&gt;0),"是","")&amp;IF(AND($H$1="中小板",LEFT(E2971,3)="002"),"是",""))</f>
        <v>是</v>
      </c>
      <c r="I2971" s="46">
        <f ca="1">IF(E2971="","",IF(OR([1]!EM_S_VAL_MV(E2971,deadline)="",[1]!EM_S_VAL_MV(E2971,deadline)="--",[1]!EM_S_VAL_MV(E2971,deadline)="null"),0,[1]!EM_S_VAL_MV(E2971,deadline)/100000000))</f>
        <v>166.76666033790002</v>
      </c>
      <c r="J2971" s="46">
        <f ca="1">IF(E2971="","",IF(RIGHT(LEFT($J$1,6),3)="TTM",[1]!EM_S_FA_PROFIT_TTM(E2971,LEFT(RIGHT($J$1,11),10),1)/100000000,[1]!EM_S_STM07_IS(E2971,61,LEFT(RIGHT($J$1,5),4)&amp;"-12-31",1)/100000000))</f>
        <v>6.0948198787000001</v>
      </c>
      <c r="K2971" s="36">
        <f t="shared" ca="1" si="233"/>
        <v>27.362032620637621</v>
      </c>
      <c r="L2971" s="46">
        <f ca="1">IF(E2971="","",IF(ISERROR(IF(行业估值!$E$7="最新年报",[1]!EM_S_STM07_BS(E2971,140,LEFT(RIGHT($L$1,5),4)&amp;"-12-31",1)/100000000,[1]!EM_S_STM07_BS(E2971,140,LEFT(RIGHT($L$1,11),10),1)/100000000)),0,IF(行业估值!$E$7="最新年报",[1]!EM_S_STM07_BS(E2971,140,LEFT(RIGHT($L$1,5),4)&amp;"-12-31",1)/100000000,[1]!EM_S_STM07_BS(E2971,140,LEFT(RIGHT($L$1,11),10),1)/100000000)))</f>
        <v>88.3525136186</v>
      </c>
      <c r="M2971" s="36">
        <f t="shared" ca="1" si="234"/>
        <v>1.8875146105949865</v>
      </c>
      <c r="N2971" s="37">
        <f ca="1">IF(E2971="","",IF(ISERROR([1]!EM_S_EST_NETPROFIT(E2971,行业估值!$E$6,deadline)/100000000),"-",[1]!EM_S_EST_NETPROFIT(E2971,行业估值!$E$6,deadline)/100000000))</f>
        <v>6.3469619047619048</v>
      </c>
      <c r="O2971" s="36">
        <f t="shared" ca="1" si="235"/>
        <v>26.275037228879661</v>
      </c>
      <c r="T2971" s="64" t="s">
        <v>5811</v>
      </c>
      <c r="U2971" s="64" t="s">
        <v>5812</v>
      </c>
    </row>
    <row r="2972" spans="4:21">
      <c r="D2972" s="45" t="str">
        <f>IF(AND(行业估值!$B$39=$G2972,COUNTIF($G$2:$G$2552,$G2972)&gt;=1),COUNTIF($G$2:G2972,$G2972),"")</f>
        <v/>
      </c>
      <c r="E2972" s="65" t="str">
        <f t="shared" si="236"/>
        <v>600968.SH</v>
      </c>
      <c r="F2972" s="65" t="str">
        <f t="shared" si="237"/>
        <v>海油发展</v>
      </c>
      <c r="G2972" s="34" t="str">
        <f>IF(E2972="","",IF(行业估值!$C$5="申万行业",[1]!EM_S_INFO_INDUSTRY_SW2014(E2972,"1"),IF(行业估值!$C$5="证监会行业",[1]!EM_S_INFO_INDUSTRY_CSRC1(E2972,"1"),[1]!EM_S_INFO_INDUSTRY_EM2016(E2972,"1"))))</f>
        <v>化石能源</v>
      </c>
      <c r="H2972" s="34" t="str">
        <f>IF(E2972="","",IF($H$1="上证50",[1]!EM_S_INFO_COMPINDEX(E2972,"000016"),"")&amp;IF($H$1="上证180",[1]!EM_S_INFO_COMPINDEX(E2972,"000010"),"")&amp;IF($H$1="沪深300",[1]!EM_S_INFO_COMPINDEX(E2972,"000300"),"")&amp;IF(AND($H$1="上证A股",RIGHT(E2972,2)="SH"),"是","")&amp;IF(AND($H$1="深证A股",RIGHT(E2972,2)="SZ"),"是","")&amp;IF(AND($H$1="创业板",LEFT(E2972,1)-3=0),"是","")&amp;IF(AND($H$1="全部A股",E2972&lt;&gt;0),"是","")&amp;IF(AND($H$1="中小板",LEFT(E2972,3)="002"),"是",""))</f>
        <v>是</v>
      </c>
      <c r="I2972" s="46">
        <f ca="1">IF(E2972="","",IF(OR([1]!EM_S_VAL_MV(E2972,deadline)="",[1]!EM_S_VAL_MV(E2972,deadline)="--",[1]!EM_S_VAL_MV(E2972,deadline)="null"),0,[1]!EM_S_VAL_MV(E2972,deadline)/100000000))</f>
        <v>291.73849051130003</v>
      </c>
      <c r="J2972" s="46">
        <f ca="1">IF(E2972="","",IF(RIGHT(LEFT($J$1,6),3)="TTM",[1]!EM_S_FA_PROFIT_TTM(E2972,LEFT(RIGHT($J$1,11),10),1)/100000000,[1]!EM_S_STM07_IS(E2972,61,LEFT(RIGHT($J$1,5),4)&amp;"-12-31",1)/100000000))</f>
        <v>13.751165718499999</v>
      </c>
      <c r="K2972" s="36">
        <f t="shared" ca="1" si="233"/>
        <v>21.215546120487257</v>
      </c>
      <c r="L2972" s="46">
        <f ca="1">IF(E2972="","",IF(ISERROR(IF(行业估值!$E$7="最新年报",[1]!EM_S_STM07_BS(E2972,140,LEFT(RIGHT($L$1,5),4)&amp;"-12-31",1)/100000000,[1]!EM_S_STM07_BS(E2972,140,LEFT(RIGHT($L$1,11),10),1)/100000000)),0,IF(行业估值!$E$7="最新年报",[1]!EM_S_STM07_BS(E2972,140,LEFT(RIGHT($L$1,5),4)&amp;"-12-31",1)/100000000,[1]!EM_S_STM07_BS(E2972,140,LEFT(RIGHT($L$1,11),10),1)/100000000)))</f>
        <v>181.87898445740001</v>
      </c>
      <c r="M2972" s="36">
        <f t="shared" ca="1" si="234"/>
        <v>1.6040252884721351</v>
      </c>
      <c r="N2972" s="37">
        <f ca="1">IF(E2972="","",IF(ISERROR([1]!EM_S_EST_NETPROFIT(E2972,行业估值!$E$6,deadline)/100000000),"-",[1]!EM_S_EST_NETPROFIT(E2972,行业估值!$E$6,deadline)/100000000))</f>
        <v>13.847233333333332</v>
      </c>
      <c r="O2972" s="36">
        <f t="shared" ca="1" si="235"/>
        <v>21.068359540748215</v>
      </c>
      <c r="T2972" s="64" t="s">
        <v>7403</v>
      </c>
      <c r="U2972" s="64" t="s">
        <v>7404</v>
      </c>
    </row>
    <row r="2973" spans="4:21">
      <c r="D2973" s="45" t="str">
        <f>IF(AND(行业估值!$B$39=$G2973,COUNTIF($G$2:$G$2552,$G2973)&gt;=1),COUNTIF($G$2:G2973,$G2973),"")</f>
        <v/>
      </c>
      <c r="E2973" s="65" t="str">
        <f t="shared" si="236"/>
        <v>600969.SH</v>
      </c>
      <c r="F2973" s="65" t="str">
        <f t="shared" si="237"/>
        <v>郴电国际</v>
      </c>
      <c r="G2973" s="34" t="str">
        <f>IF(E2973="","",IF(行业估值!$C$5="申万行业",[1]!EM_S_INFO_INDUSTRY_SW2014(E2973,"1"),IF(行业估值!$C$5="证监会行业",[1]!EM_S_INFO_INDUSTRY_CSRC1(E2973,"1"),[1]!EM_S_INFO_INDUSTRY_EM2016(E2973,"1"))))</f>
        <v>公用事业</v>
      </c>
      <c r="H2973" s="34" t="str">
        <f>IF(E2973="","",IF($H$1="上证50",[1]!EM_S_INFO_COMPINDEX(E2973,"000016"),"")&amp;IF($H$1="上证180",[1]!EM_S_INFO_COMPINDEX(E2973,"000010"),"")&amp;IF($H$1="沪深300",[1]!EM_S_INFO_COMPINDEX(E2973,"000300"),"")&amp;IF(AND($H$1="上证A股",RIGHT(E2973,2)="SH"),"是","")&amp;IF(AND($H$1="深证A股",RIGHT(E2973,2)="SZ"),"是","")&amp;IF(AND($H$1="创业板",LEFT(E2973,1)-3=0),"是","")&amp;IF(AND($H$1="全部A股",E2973&lt;&gt;0),"是","")&amp;IF(AND($H$1="中小板",LEFT(E2973,3)="002"),"是",""))</f>
        <v>是</v>
      </c>
      <c r="I2973" s="46">
        <f ca="1">IF(E2973="","",IF(OR([1]!EM_S_VAL_MV(E2973,deadline)="",[1]!EM_S_VAL_MV(E2973,deadline)="--",[1]!EM_S_VAL_MV(E2973,deadline)="null"),0,[1]!EM_S_VAL_MV(E2973,deadline)/100000000))</f>
        <v>23.461200685599998</v>
      </c>
      <c r="J2973" s="46">
        <f ca="1">IF(E2973="","",IF(RIGHT(LEFT($J$1,6),3)="TTM",[1]!EM_S_FA_PROFIT_TTM(E2973,LEFT(RIGHT($J$1,11),10),1)/100000000,[1]!EM_S_STM07_IS(E2973,61,LEFT(RIGHT($J$1,5),4)&amp;"-12-31",1)/100000000))</f>
        <v>1.1962981082999999</v>
      </c>
      <c r="K2973" s="36">
        <f t="shared" ca="1" si="233"/>
        <v>19.611500279758488</v>
      </c>
      <c r="L2973" s="46">
        <f ca="1">IF(E2973="","",IF(ISERROR(IF(行业估值!$E$7="最新年报",[1]!EM_S_STM07_BS(E2973,140,LEFT(RIGHT($L$1,5),4)&amp;"-12-31",1)/100000000,[1]!EM_S_STM07_BS(E2973,140,LEFT(RIGHT($L$1,11),10),1)/100000000)),0,IF(行业估值!$E$7="最新年报",[1]!EM_S_STM07_BS(E2973,140,LEFT(RIGHT($L$1,5),4)&amp;"-12-31",1)/100000000,[1]!EM_S_STM07_BS(E2973,140,LEFT(RIGHT($L$1,11),10),1)/100000000)))</f>
        <v>35.174211930300004</v>
      </c>
      <c r="M2973" s="36">
        <f t="shared" ca="1" si="234"/>
        <v>0.66700003775748828</v>
      </c>
      <c r="N2973" s="37" t="str">
        <f ca="1">IF(E2973="","",IF(ISERROR([1]!EM_S_EST_NETPROFIT(E2973,行业估值!$E$6,deadline)/100000000),"-",[1]!EM_S_EST_NETPROFIT(E2973,行业估值!$E$6,deadline)/100000000))</f>
        <v>-</v>
      </c>
      <c r="O2973" s="36" t="str">
        <f t="shared" ca="1" si="235"/>
        <v>-</v>
      </c>
      <c r="T2973" s="64" t="s">
        <v>5813</v>
      </c>
      <c r="U2973" s="64" t="s">
        <v>5814</v>
      </c>
    </row>
    <row r="2974" spans="4:21">
      <c r="D2974" s="45" t="str">
        <f>IF(AND(行业估值!$B$39=$G2974,COUNTIF($G$2:$G$2552,$G2974)&gt;=1),COUNTIF($G$2:G2974,$G2974),"")</f>
        <v/>
      </c>
      <c r="E2974" s="65" t="str">
        <f t="shared" si="236"/>
        <v>600970.SH</v>
      </c>
      <c r="F2974" s="65" t="str">
        <f t="shared" si="237"/>
        <v>中材国际</v>
      </c>
      <c r="G2974" s="34" t="str">
        <f>IF(E2974="","",IF(行业估值!$C$5="申万行业",[1]!EM_S_INFO_INDUSTRY_SW2014(E2974,"1"),IF(行业估值!$C$5="证监会行业",[1]!EM_S_INFO_INDUSTRY_CSRC1(E2974,"1"),[1]!EM_S_INFO_INDUSTRY_EM2016(E2974,"1"))))</f>
        <v>建筑</v>
      </c>
      <c r="H2974" s="34" t="str">
        <f>IF(E2974="","",IF($H$1="上证50",[1]!EM_S_INFO_COMPINDEX(E2974,"000016"),"")&amp;IF($H$1="上证180",[1]!EM_S_INFO_COMPINDEX(E2974,"000010"),"")&amp;IF($H$1="沪深300",[1]!EM_S_INFO_COMPINDEX(E2974,"000300"),"")&amp;IF(AND($H$1="上证A股",RIGHT(E2974,2)="SH"),"是","")&amp;IF(AND($H$1="深证A股",RIGHT(E2974,2)="SZ"),"是","")&amp;IF(AND($H$1="创业板",LEFT(E2974,1)-3=0),"是","")&amp;IF(AND($H$1="全部A股",E2974&lt;&gt;0),"是","")&amp;IF(AND($H$1="中小板",LEFT(E2974,3)="002"),"是",""))</f>
        <v>是</v>
      </c>
      <c r="I2974" s="46">
        <f ca="1">IF(E2974="","",IF(OR([1]!EM_S_VAL_MV(E2974,deadline)="",[1]!EM_S_VAL_MV(E2974,deadline)="--",[1]!EM_S_VAL_MV(E2974,deadline)="null"),0,[1]!EM_S_VAL_MV(E2974,deadline)/100000000))</f>
        <v>107.67962150069999</v>
      </c>
      <c r="J2974" s="46">
        <f ca="1">IF(E2974="","",IF(RIGHT(LEFT($J$1,6),3)="TTM",[1]!EM_S_FA_PROFIT_TTM(E2974,LEFT(RIGHT($J$1,11),10),1)/100000000,[1]!EM_S_STM07_IS(E2974,61,LEFT(RIGHT($J$1,5),4)&amp;"-12-31",1)/100000000))</f>
        <v>15.4822406131</v>
      </c>
      <c r="K2974" s="36">
        <f t="shared" ca="1" si="233"/>
        <v>6.955041210868985</v>
      </c>
      <c r="L2974" s="46">
        <f ca="1">IF(E2974="","",IF(ISERROR(IF(行业估值!$E$7="最新年报",[1]!EM_S_STM07_BS(E2974,140,LEFT(RIGHT($L$1,5),4)&amp;"-12-31",1)/100000000,[1]!EM_S_STM07_BS(E2974,140,LEFT(RIGHT($L$1,11),10),1)/100000000)),0,IF(行业估值!$E$7="最新年报",[1]!EM_S_STM07_BS(E2974,140,LEFT(RIGHT($L$1,5),4)&amp;"-12-31",1)/100000000,[1]!EM_S_STM07_BS(E2974,140,LEFT(RIGHT($L$1,11),10),1)/100000000)))</f>
        <v>97.580704574500004</v>
      </c>
      <c r="M2974" s="36">
        <f t="shared" ca="1" si="234"/>
        <v>1.1034929699497074</v>
      </c>
      <c r="N2974" s="37">
        <f ca="1">IF(E2974="","",IF(ISERROR([1]!EM_S_EST_NETPROFIT(E2974,行业估值!$E$6,deadline)/100000000),"-",[1]!EM_S_EST_NETPROFIT(E2974,行业估值!$E$6,deadline)/100000000))</f>
        <v>15.893933333333335</v>
      </c>
      <c r="O2974" s="36">
        <f t="shared" ca="1" si="235"/>
        <v>6.774888206865092</v>
      </c>
      <c r="T2974" s="64" t="s">
        <v>5815</v>
      </c>
      <c r="U2974" s="64" t="s">
        <v>5816</v>
      </c>
    </row>
    <row r="2975" spans="4:21">
      <c r="D2975" s="45" t="str">
        <f>IF(AND(行业估值!$B$39=$G2975,COUNTIF($G$2:$G$2552,$G2975)&gt;=1),COUNTIF($G$2:G2975,$G2975),"")</f>
        <v/>
      </c>
      <c r="E2975" s="65" t="str">
        <f t="shared" si="236"/>
        <v>600971.SH</v>
      </c>
      <c r="F2975" s="65" t="str">
        <f t="shared" si="237"/>
        <v>恒源煤电</v>
      </c>
      <c r="G2975" s="34" t="str">
        <f>IF(E2975="","",IF(行业估值!$C$5="申万行业",[1]!EM_S_INFO_INDUSTRY_SW2014(E2975,"1"),IF(行业估值!$C$5="证监会行业",[1]!EM_S_INFO_INDUSTRY_CSRC1(E2975,"1"),[1]!EM_S_INFO_INDUSTRY_EM2016(E2975,"1"))))</f>
        <v>化石能源</v>
      </c>
      <c r="H2975" s="34" t="str">
        <f>IF(E2975="","",IF($H$1="上证50",[1]!EM_S_INFO_COMPINDEX(E2975,"000016"),"")&amp;IF($H$1="上证180",[1]!EM_S_INFO_COMPINDEX(E2975,"000010"),"")&amp;IF($H$1="沪深300",[1]!EM_S_INFO_COMPINDEX(E2975,"000300"),"")&amp;IF(AND($H$1="上证A股",RIGHT(E2975,2)="SH"),"是","")&amp;IF(AND($H$1="深证A股",RIGHT(E2975,2)="SZ"),"是","")&amp;IF(AND($H$1="创业板",LEFT(E2975,1)-3=0),"是","")&amp;IF(AND($H$1="全部A股",E2975&lt;&gt;0),"是","")&amp;IF(AND($H$1="中小板",LEFT(E2975,3)="002"),"是",""))</f>
        <v>是</v>
      </c>
      <c r="I2975" s="46">
        <f ca="1">IF(E2975="","",IF(OR([1]!EM_S_VAL_MV(E2975,deadline)="",[1]!EM_S_VAL_MV(E2975,deadline)="--",[1]!EM_S_VAL_MV(E2975,deadline)="null"),0,[1]!EM_S_VAL_MV(E2975,deadline)/100000000))</f>
        <v>69.480282783600003</v>
      </c>
      <c r="J2975" s="46">
        <f ca="1">IF(E2975="","",IF(RIGHT(LEFT($J$1,6),3)="TTM",[1]!EM_S_FA_PROFIT_TTM(E2975,LEFT(RIGHT($J$1,11),10),1)/100000000,[1]!EM_S_STM07_IS(E2975,61,LEFT(RIGHT($J$1,5),4)&amp;"-12-31",1)/100000000))</f>
        <v>12.514272094600001</v>
      </c>
      <c r="K2975" s="36">
        <f t="shared" ca="1" si="233"/>
        <v>5.552083433888356</v>
      </c>
      <c r="L2975" s="46">
        <f ca="1">IF(E2975="","",IF(ISERROR(IF(行业估值!$E$7="最新年报",[1]!EM_S_STM07_BS(E2975,140,LEFT(RIGHT($L$1,5),4)&amp;"-12-31",1)/100000000,[1]!EM_S_STM07_BS(E2975,140,LEFT(RIGHT($L$1,11),10),1)/100000000)),0,IF(行业估值!$E$7="最新年报",[1]!EM_S_STM07_BS(E2975,140,LEFT(RIGHT($L$1,5),4)&amp;"-12-31",1)/100000000,[1]!EM_S_STM07_BS(E2975,140,LEFT(RIGHT($L$1,11),10),1)/100000000)))</f>
        <v>81.938841213900005</v>
      </c>
      <c r="M2975" s="36">
        <f t="shared" ca="1" si="234"/>
        <v>0.84795295801441539</v>
      </c>
      <c r="N2975" s="37">
        <f ca="1">IF(E2975="","",IF(ISERROR([1]!EM_S_EST_NETPROFIT(E2975,行业估值!$E$6,deadline)/100000000),"-",[1]!EM_S_EST_NETPROFIT(E2975,行业估值!$E$6,deadline)/100000000))</f>
        <v>10.963333333333335</v>
      </c>
      <c r="O2975" s="36">
        <f t="shared" ca="1" si="235"/>
        <v>6.3375143919367583</v>
      </c>
      <c r="T2975" s="64" t="s">
        <v>5817</v>
      </c>
      <c r="U2975" s="64" t="s">
        <v>5818</v>
      </c>
    </row>
    <row r="2976" spans="4:21">
      <c r="D2976" s="45" t="str">
        <f>IF(AND(行业估值!$B$39=$G2976,COUNTIF($G$2:$G$2552,$G2976)&gt;=1),COUNTIF($G$2:G2976,$G2976),"")</f>
        <v/>
      </c>
      <c r="E2976" s="65" t="str">
        <f t="shared" si="236"/>
        <v>600973.SH</v>
      </c>
      <c r="F2976" s="65" t="str">
        <f t="shared" si="237"/>
        <v>宝胜股份</v>
      </c>
      <c r="G2976" s="34" t="str">
        <f>IF(E2976="","",IF(行业估值!$C$5="申万行业",[1]!EM_S_INFO_INDUSTRY_SW2014(E2976,"1"),IF(行业估值!$C$5="证监会行业",[1]!EM_S_INFO_INDUSTRY_CSRC1(E2976,"1"),[1]!EM_S_INFO_INDUSTRY_EM2016(E2976,"1"))))</f>
        <v>电气设备</v>
      </c>
      <c r="H2976" s="34" t="str">
        <f>IF(E2976="","",IF($H$1="上证50",[1]!EM_S_INFO_COMPINDEX(E2976,"000016"),"")&amp;IF($H$1="上证180",[1]!EM_S_INFO_COMPINDEX(E2976,"000010"),"")&amp;IF($H$1="沪深300",[1]!EM_S_INFO_COMPINDEX(E2976,"000300"),"")&amp;IF(AND($H$1="上证A股",RIGHT(E2976,2)="SH"),"是","")&amp;IF(AND($H$1="深证A股",RIGHT(E2976,2)="SZ"),"是","")&amp;IF(AND($H$1="创业板",LEFT(E2976,1)-3=0),"是","")&amp;IF(AND($H$1="全部A股",E2976&lt;&gt;0),"是","")&amp;IF(AND($H$1="中小板",LEFT(E2976,3)="002"),"是",""))</f>
        <v>是</v>
      </c>
      <c r="I2976" s="46">
        <f ca="1">IF(E2976="","",IF(OR([1]!EM_S_VAL_MV(E2976,deadline)="",[1]!EM_S_VAL_MV(E2976,deadline)="--",[1]!EM_S_VAL_MV(E2976,deadline)="null"),0,[1]!EM_S_VAL_MV(E2976,deadline)/100000000))</f>
        <v>45.095951877299996</v>
      </c>
      <c r="J2976" s="46">
        <f ca="1">IF(E2976="","",IF(RIGHT(LEFT($J$1,6),3)="TTM",[1]!EM_S_FA_PROFIT_TTM(E2976,LEFT(RIGHT($J$1,11),10),1)/100000000,[1]!EM_S_STM07_IS(E2976,61,LEFT(RIGHT($J$1,5),4)&amp;"-12-31",1)/100000000))</f>
        <v>2.1786122297999997</v>
      </c>
      <c r="K2976" s="36">
        <f t="shared" ca="1" si="233"/>
        <v>20.699393522380017</v>
      </c>
      <c r="L2976" s="46">
        <f ca="1">IF(E2976="","",IF(ISERROR(IF(行业估值!$E$7="最新年报",[1]!EM_S_STM07_BS(E2976,140,LEFT(RIGHT($L$1,5),4)&amp;"-12-31",1)/100000000,[1]!EM_S_STM07_BS(E2976,140,LEFT(RIGHT($L$1,11),10),1)/100000000)),0,IF(行业估值!$E$7="最新年报",[1]!EM_S_STM07_BS(E2976,140,LEFT(RIGHT($L$1,5),4)&amp;"-12-31",1)/100000000,[1]!EM_S_STM07_BS(E2976,140,LEFT(RIGHT($L$1,11),10),1)/100000000)))</f>
        <v>38.144874962499998</v>
      </c>
      <c r="M2976" s="36">
        <f t="shared" ca="1" si="234"/>
        <v>1.182228331371739</v>
      </c>
      <c r="N2976" s="37" t="str">
        <f ca="1">IF(E2976="","",IF(ISERROR([1]!EM_S_EST_NETPROFIT(E2976,行业估值!$E$6,deadline)/100000000),"-",[1]!EM_S_EST_NETPROFIT(E2976,行业估值!$E$6,deadline)/100000000))</f>
        <v>-</v>
      </c>
      <c r="O2976" s="36" t="str">
        <f t="shared" ca="1" si="235"/>
        <v>-</v>
      </c>
      <c r="T2976" s="64" t="s">
        <v>5819</v>
      </c>
      <c r="U2976" s="64" t="s">
        <v>5820</v>
      </c>
    </row>
    <row r="2977" spans="4:21">
      <c r="D2977" s="45" t="str">
        <f>IF(AND(行业估值!$B$39=$G2977,COUNTIF($G$2:$G$2552,$G2977)&gt;=1),COUNTIF($G$2:G2977,$G2977),"")</f>
        <v/>
      </c>
      <c r="E2977" s="65" t="str">
        <f t="shared" si="236"/>
        <v>600975.SH</v>
      </c>
      <c r="F2977" s="65" t="str">
        <f t="shared" si="237"/>
        <v>新五丰</v>
      </c>
      <c r="G2977" s="34" t="str">
        <f>IF(E2977="","",IF(行业估值!$C$5="申万行业",[1]!EM_S_INFO_INDUSTRY_SW2014(E2977,"1"),IF(行业估值!$C$5="证监会行业",[1]!EM_S_INFO_INDUSTRY_CSRC1(E2977,"1"),[1]!EM_S_INFO_INDUSTRY_EM2016(E2977,"1"))))</f>
        <v>农林牧渔</v>
      </c>
      <c r="H2977" s="34" t="str">
        <f>IF(E2977="","",IF($H$1="上证50",[1]!EM_S_INFO_COMPINDEX(E2977,"000016"),"")&amp;IF($H$1="上证180",[1]!EM_S_INFO_COMPINDEX(E2977,"000010"),"")&amp;IF($H$1="沪深300",[1]!EM_S_INFO_COMPINDEX(E2977,"000300"),"")&amp;IF(AND($H$1="上证A股",RIGHT(E2977,2)="SH"),"是","")&amp;IF(AND($H$1="深证A股",RIGHT(E2977,2)="SZ"),"是","")&amp;IF(AND($H$1="创业板",LEFT(E2977,1)-3=0),"是","")&amp;IF(AND($H$1="全部A股",E2977&lt;&gt;0),"是","")&amp;IF(AND($H$1="中小板",LEFT(E2977,3)="002"),"是",""))</f>
        <v>是</v>
      </c>
      <c r="I2977" s="46">
        <f ca="1">IF(E2977="","",IF(OR([1]!EM_S_VAL_MV(E2977,deadline)="",[1]!EM_S_VAL_MV(E2977,deadline)="--",[1]!EM_S_VAL_MV(E2977,deadline)="null"),0,[1]!EM_S_VAL_MV(E2977,deadline)/100000000))</f>
        <v>47.841120307200001</v>
      </c>
      <c r="J2977" s="46">
        <f ca="1">IF(E2977="","",IF(RIGHT(LEFT($J$1,6),3)="TTM",[1]!EM_S_FA_PROFIT_TTM(E2977,LEFT(RIGHT($J$1,11),10),1)/100000000,[1]!EM_S_STM07_IS(E2977,61,LEFT(RIGHT($J$1,5),4)&amp;"-12-31",1)/100000000))</f>
        <v>-0.3382090311</v>
      </c>
      <c r="K2977" s="36">
        <f t="shared" ca="1" si="233"/>
        <v>-141.45429574012343</v>
      </c>
      <c r="L2977" s="46">
        <f ca="1">IF(E2977="","",IF(ISERROR(IF(行业估值!$E$7="最新年报",[1]!EM_S_STM07_BS(E2977,140,LEFT(RIGHT($L$1,5),4)&amp;"-12-31",1)/100000000,[1]!EM_S_STM07_BS(E2977,140,LEFT(RIGHT($L$1,11),10),1)/100000000)),0,IF(行业估值!$E$7="最新年报",[1]!EM_S_STM07_BS(E2977,140,LEFT(RIGHT($L$1,5),4)&amp;"-12-31",1)/100000000,[1]!EM_S_STM07_BS(E2977,140,LEFT(RIGHT($L$1,11),10),1)/100000000)))</f>
        <v>10.605644976799999</v>
      </c>
      <c r="M2977" s="36">
        <f t="shared" ca="1" si="234"/>
        <v>4.5109109735290156</v>
      </c>
      <c r="N2977" s="37">
        <f ca="1">IF(E2977="","",IF(ISERROR([1]!EM_S_EST_NETPROFIT(E2977,行业估值!$E$6,deadline)/100000000),"-",[1]!EM_S_EST_NETPROFIT(E2977,行业估值!$E$6,deadline)/100000000))</f>
        <v>2.19</v>
      </c>
      <c r="O2977" s="36">
        <f t="shared" ca="1" si="235"/>
        <v>21.845260414246574</v>
      </c>
      <c r="T2977" s="64" t="s">
        <v>5821</v>
      </c>
      <c r="U2977" s="64" t="s">
        <v>5822</v>
      </c>
    </row>
    <row r="2978" spans="4:21">
      <c r="D2978" s="45" t="str">
        <f>IF(AND(行业估值!$B$39=$G2978,COUNTIF($G$2:$G$2552,$G2978)&gt;=1),COUNTIF($G$2:G2978,$G2978),"")</f>
        <v/>
      </c>
      <c r="E2978" s="65" t="str">
        <f t="shared" si="236"/>
        <v>600976.SH</v>
      </c>
      <c r="F2978" s="65" t="str">
        <f t="shared" si="237"/>
        <v>健民集团</v>
      </c>
      <c r="G2978" s="34" t="str">
        <f>IF(E2978="","",IF(行业估值!$C$5="申万行业",[1]!EM_S_INFO_INDUSTRY_SW2014(E2978,"1"),IF(行业估值!$C$5="证监会行业",[1]!EM_S_INFO_INDUSTRY_CSRC1(E2978,"1"),[1]!EM_S_INFO_INDUSTRY_EM2016(E2978,"1"))))</f>
        <v>医药生物</v>
      </c>
      <c r="H2978" s="34" t="str">
        <f>IF(E2978="","",IF($H$1="上证50",[1]!EM_S_INFO_COMPINDEX(E2978,"000016"),"")&amp;IF($H$1="上证180",[1]!EM_S_INFO_COMPINDEX(E2978,"000010"),"")&amp;IF($H$1="沪深300",[1]!EM_S_INFO_COMPINDEX(E2978,"000300"),"")&amp;IF(AND($H$1="上证A股",RIGHT(E2978,2)="SH"),"是","")&amp;IF(AND($H$1="深证A股",RIGHT(E2978,2)="SZ"),"是","")&amp;IF(AND($H$1="创业板",LEFT(E2978,1)-3=0),"是","")&amp;IF(AND($H$1="全部A股",E2978&lt;&gt;0),"是","")&amp;IF(AND($H$1="中小板",LEFT(E2978,3)="002"),"是",""))</f>
        <v>是</v>
      </c>
      <c r="I2978" s="46">
        <f ca="1">IF(E2978="","",IF(OR([1]!EM_S_VAL_MV(E2978,deadline)="",[1]!EM_S_VAL_MV(E2978,deadline)="--",[1]!EM_S_VAL_MV(E2978,deadline)="null"),0,[1]!EM_S_VAL_MV(E2978,deadline)/100000000))</f>
        <v>26.58397738</v>
      </c>
      <c r="J2978" s="46">
        <f ca="1">IF(E2978="","",IF(RIGHT(LEFT($J$1,6),3)="TTM",[1]!EM_S_FA_PROFIT_TTM(E2978,LEFT(RIGHT($J$1,11),10),1)/100000000,[1]!EM_S_STM07_IS(E2978,61,LEFT(RIGHT($J$1,5),4)&amp;"-12-31",1)/100000000))</f>
        <v>0.83074821379999997</v>
      </c>
      <c r="K2978" s="36">
        <f t="shared" ca="1" si="233"/>
        <v>32.000041575051775</v>
      </c>
      <c r="L2978" s="46">
        <f ca="1">IF(E2978="","",IF(ISERROR(IF(行业估值!$E$7="最新年报",[1]!EM_S_STM07_BS(E2978,140,LEFT(RIGHT($L$1,5),4)&amp;"-12-31",1)/100000000,[1]!EM_S_STM07_BS(E2978,140,LEFT(RIGHT($L$1,11),10),1)/100000000)),0,IF(行业估值!$E$7="最新年报",[1]!EM_S_STM07_BS(E2978,140,LEFT(RIGHT($L$1,5),4)&amp;"-12-31",1)/100000000,[1]!EM_S_STM07_BS(E2978,140,LEFT(RIGHT($L$1,11),10),1)/100000000)))</f>
        <v>11.837769324000002</v>
      </c>
      <c r="M2978" s="36">
        <f t="shared" ca="1" si="234"/>
        <v>2.2456914518602251</v>
      </c>
      <c r="N2978" s="37" t="str">
        <f ca="1">IF(E2978="","",IF(ISERROR([1]!EM_S_EST_NETPROFIT(E2978,行业估值!$E$6,deadline)/100000000),"-",[1]!EM_S_EST_NETPROFIT(E2978,行业估值!$E$6,deadline)/100000000))</f>
        <v>-</v>
      </c>
      <c r="O2978" s="36" t="str">
        <f t="shared" ca="1" si="235"/>
        <v>-</v>
      </c>
      <c r="T2978" s="64" t="s">
        <v>5823</v>
      </c>
      <c r="U2978" s="64" t="s">
        <v>5824</v>
      </c>
    </row>
    <row r="2979" spans="4:21">
      <c r="D2979" s="45" t="str">
        <f>IF(AND(行业估值!$B$39=$G2979,COUNTIF($G$2:$G$2552,$G2979)&gt;=1),COUNTIF($G$2:G2979,$G2979),"")</f>
        <v/>
      </c>
      <c r="E2979" s="65" t="str">
        <f t="shared" si="236"/>
        <v>600977.SH</v>
      </c>
      <c r="F2979" s="65" t="str">
        <f t="shared" si="237"/>
        <v>中国电影</v>
      </c>
      <c r="G2979" s="34" t="str">
        <f>IF(E2979="","",IF(行业估值!$C$5="申万行业",[1]!EM_S_INFO_INDUSTRY_SW2014(E2979,"1"),IF(行业估值!$C$5="证监会行业",[1]!EM_S_INFO_INDUSTRY_CSRC1(E2979,"1"),[1]!EM_S_INFO_INDUSTRY_EM2016(E2979,"1"))))</f>
        <v>文化传媒</v>
      </c>
      <c r="H2979" s="34" t="str">
        <f>IF(E2979="","",IF($H$1="上证50",[1]!EM_S_INFO_COMPINDEX(E2979,"000016"),"")&amp;IF($H$1="上证180",[1]!EM_S_INFO_COMPINDEX(E2979,"000010"),"")&amp;IF($H$1="沪深300",[1]!EM_S_INFO_COMPINDEX(E2979,"000300"),"")&amp;IF(AND($H$1="上证A股",RIGHT(E2979,2)="SH"),"是","")&amp;IF(AND($H$1="深证A股",RIGHT(E2979,2)="SZ"),"是","")&amp;IF(AND($H$1="创业板",LEFT(E2979,1)-3=0),"是","")&amp;IF(AND($H$1="全部A股",E2979&lt;&gt;0),"是","")&amp;IF(AND($H$1="中小板",LEFT(E2979,3)="002"),"是",""))</f>
        <v>是</v>
      </c>
      <c r="I2979" s="46">
        <f ca="1">IF(E2979="","",IF(OR([1]!EM_S_VAL_MV(E2979,deadline)="",[1]!EM_S_VAL_MV(E2979,deadline)="--",[1]!EM_S_VAL_MV(E2979,deadline)="null"),0,[1]!EM_S_VAL_MV(E2979,deadline)/100000000))</f>
        <v>262.87360000000001</v>
      </c>
      <c r="J2979" s="46">
        <f ca="1">IF(E2979="","",IF(RIGHT(LEFT($J$1,6),3)="TTM",[1]!EM_S_FA_PROFIT_TTM(E2979,LEFT(RIGHT($J$1,11),10),1)/100000000,[1]!EM_S_STM07_IS(E2979,61,LEFT(RIGHT($J$1,5),4)&amp;"-12-31",1)/100000000))</f>
        <v>11.850886921099999</v>
      </c>
      <c r="K2979" s="36">
        <f t="shared" ca="1" si="233"/>
        <v>22.181765951370675</v>
      </c>
      <c r="L2979" s="46">
        <f ca="1">IF(E2979="","",IF(ISERROR(IF(行业估值!$E$7="最新年报",[1]!EM_S_STM07_BS(E2979,140,LEFT(RIGHT($L$1,5),4)&amp;"-12-31",1)/100000000,[1]!EM_S_STM07_BS(E2979,140,LEFT(RIGHT($L$1,11),10),1)/100000000)),0,IF(行业估值!$E$7="最新年报",[1]!EM_S_STM07_BS(E2979,140,LEFT(RIGHT($L$1,5),4)&amp;"-12-31",1)/100000000,[1]!EM_S_STM07_BS(E2979,140,LEFT(RIGHT($L$1,11),10),1)/100000000)))</f>
        <v>118.0573392015</v>
      </c>
      <c r="M2979" s="36">
        <f t="shared" ca="1" si="234"/>
        <v>2.2266603819634452</v>
      </c>
      <c r="N2979" s="37">
        <f ca="1">IF(E2979="","",IF(ISERROR([1]!EM_S_EST_NETPROFIT(E2979,行业估值!$E$6,deadline)/100000000),"-",[1]!EM_S_EST_NETPROFIT(E2979,行业估值!$E$6,deadline)/100000000))</f>
        <v>12.723757142857144</v>
      </c>
      <c r="O2979" s="36">
        <f t="shared" ca="1" si="235"/>
        <v>20.660061100550937</v>
      </c>
      <c r="T2979" s="64" t="s">
        <v>5825</v>
      </c>
      <c r="U2979" s="64" t="s">
        <v>5826</v>
      </c>
    </row>
    <row r="2980" spans="4:21">
      <c r="D2980" s="45" t="str">
        <f>IF(AND(行业估值!$B$39=$G2980,COUNTIF($G$2:$G$2552,$G2980)&gt;=1),COUNTIF($G$2:G2980,$G2980),"")</f>
        <v/>
      </c>
      <c r="E2980" s="65" t="str">
        <f t="shared" si="236"/>
        <v>600978.SH</v>
      </c>
      <c r="F2980" s="65" t="str">
        <f t="shared" si="237"/>
        <v>宜华生活</v>
      </c>
      <c r="G2980" s="34" t="str">
        <f>IF(E2980="","",IF(行业估值!$C$5="申万行业",[1]!EM_S_INFO_INDUSTRY_SW2014(E2980,"1"),IF(行业估值!$C$5="证监会行业",[1]!EM_S_INFO_INDUSTRY_CSRC1(E2980,"1"),[1]!EM_S_INFO_INDUSTRY_EM2016(E2980,"1"))))</f>
        <v>轻工制造</v>
      </c>
      <c r="H2980" s="34" t="str">
        <f>IF(E2980="","",IF($H$1="上证50",[1]!EM_S_INFO_COMPINDEX(E2980,"000016"),"")&amp;IF($H$1="上证180",[1]!EM_S_INFO_COMPINDEX(E2980,"000010"),"")&amp;IF($H$1="沪深300",[1]!EM_S_INFO_COMPINDEX(E2980,"000300"),"")&amp;IF(AND($H$1="上证A股",RIGHT(E2980,2)="SH"),"是","")&amp;IF(AND($H$1="深证A股",RIGHT(E2980,2)="SZ"),"是","")&amp;IF(AND($H$1="创业板",LEFT(E2980,1)-3=0),"是","")&amp;IF(AND($H$1="全部A股",E2980&lt;&gt;0),"是","")&amp;IF(AND($H$1="中小板",LEFT(E2980,3)="002"),"是",""))</f>
        <v>是</v>
      </c>
      <c r="I2980" s="46">
        <f ca="1">IF(E2980="","",IF(OR([1]!EM_S_VAL_MV(E2980,deadline)="",[1]!EM_S_VAL_MV(E2980,deadline)="--",[1]!EM_S_VAL_MV(E2980,deadline)="null"),0,[1]!EM_S_VAL_MV(E2980,deadline)/100000000))</f>
        <v>43.448091117200001</v>
      </c>
      <c r="J2980" s="46">
        <f ca="1">IF(E2980="","",IF(RIGHT(LEFT($J$1,6),3)="TTM",[1]!EM_S_FA_PROFIT_TTM(E2980,LEFT(RIGHT($J$1,11),10),1)/100000000,[1]!EM_S_STM07_IS(E2980,61,LEFT(RIGHT($J$1,5),4)&amp;"-12-31",1)/100000000))</f>
        <v>-0.102030555</v>
      </c>
      <c r="K2980" s="36">
        <f t="shared" ca="1" si="233"/>
        <v>-425.83411525302398</v>
      </c>
      <c r="L2980" s="46">
        <f ca="1">IF(E2980="","",IF(ISERROR(IF(行业估值!$E$7="最新年报",[1]!EM_S_STM07_BS(E2980,140,LEFT(RIGHT($L$1,5),4)&amp;"-12-31",1)/100000000,[1]!EM_S_STM07_BS(E2980,140,LEFT(RIGHT($L$1,11),10),1)/100000000)),0,IF(行业估值!$E$7="最新年报",[1]!EM_S_STM07_BS(E2980,140,LEFT(RIGHT($L$1,5),4)&amp;"-12-31",1)/100000000,[1]!EM_S_STM07_BS(E2980,140,LEFT(RIGHT($L$1,11),10),1)/100000000)))</f>
        <v>85.217606803999999</v>
      </c>
      <c r="M2980" s="36">
        <f t="shared" ca="1" si="234"/>
        <v>0.50984875950729713</v>
      </c>
      <c r="N2980" s="37" t="str">
        <f ca="1">IF(E2980="","",IF(ISERROR([1]!EM_S_EST_NETPROFIT(E2980,行业估值!$E$6,deadline)/100000000),"-",[1]!EM_S_EST_NETPROFIT(E2980,行业估值!$E$6,deadline)/100000000))</f>
        <v>-</v>
      </c>
      <c r="O2980" s="36" t="str">
        <f t="shared" ca="1" si="235"/>
        <v>-</v>
      </c>
      <c r="T2980" s="64" t="s">
        <v>5827</v>
      </c>
      <c r="U2980" s="64" t="s">
        <v>5828</v>
      </c>
    </row>
    <row r="2981" spans="4:21">
      <c r="D2981" s="45" t="str">
        <f>IF(AND(行业估值!$B$39=$G2981,COUNTIF($G$2:$G$2552,$G2981)&gt;=1),COUNTIF($G$2:G2981,$G2981),"")</f>
        <v/>
      </c>
      <c r="E2981" s="65" t="str">
        <f t="shared" si="236"/>
        <v>600979.SH</v>
      </c>
      <c r="F2981" s="65" t="str">
        <f t="shared" si="237"/>
        <v>广安爱众</v>
      </c>
      <c r="G2981" s="34" t="str">
        <f>IF(E2981="","",IF(行业估值!$C$5="申万行业",[1]!EM_S_INFO_INDUSTRY_SW2014(E2981,"1"),IF(行业估值!$C$5="证监会行业",[1]!EM_S_INFO_INDUSTRY_CSRC1(E2981,"1"),[1]!EM_S_INFO_INDUSTRY_EM2016(E2981,"1"))))</f>
        <v>公用事业</v>
      </c>
      <c r="H2981" s="34" t="str">
        <f>IF(E2981="","",IF($H$1="上证50",[1]!EM_S_INFO_COMPINDEX(E2981,"000016"),"")&amp;IF($H$1="上证180",[1]!EM_S_INFO_COMPINDEX(E2981,"000010"),"")&amp;IF($H$1="沪深300",[1]!EM_S_INFO_COMPINDEX(E2981,"000300"),"")&amp;IF(AND($H$1="上证A股",RIGHT(E2981,2)="SH"),"是","")&amp;IF(AND($H$1="深证A股",RIGHT(E2981,2)="SZ"),"是","")&amp;IF(AND($H$1="创业板",LEFT(E2981,1)-3=0),"是","")&amp;IF(AND($H$1="全部A股",E2981&lt;&gt;0),"是","")&amp;IF(AND($H$1="中小板",LEFT(E2981,3)="002"),"是",""))</f>
        <v>是</v>
      </c>
      <c r="I2981" s="46">
        <f ca="1">IF(E2981="","",IF(OR([1]!EM_S_VAL_MV(E2981,deadline)="",[1]!EM_S_VAL_MV(E2981,deadline)="--",[1]!EM_S_VAL_MV(E2981,deadline)="null"),0,[1]!EM_S_VAL_MV(E2981,deadline)/100000000))</f>
        <v>39.527102488200001</v>
      </c>
      <c r="J2981" s="46">
        <f ca="1">IF(E2981="","",IF(RIGHT(LEFT($J$1,6),3)="TTM",[1]!EM_S_FA_PROFIT_TTM(E2981,LEFT(RIGHT($J$1,11),10),1)/100000000,[1]!EM_S_STM07_IS(E2981,61,LEFT(RIGHT($J$1,5),4)&amp;"-12-31",1)/100000000))</f>
        <v>2.5307357818000003</v>
      </c>
      <c r="K2981" s="36">
        <f t="shared" ref="K2981:K3000" ca="1" si="238">IF(E2981="","",IF(OR(I2981=0,J2981=0),"-",I2981/J2981))</f>
        <v>15.618818358069021</v>
      </c>
      <c r="L2981" s="46">
        <f ca="1">IF(E2981="","",IF(ISERROR(IF(行业估值!$E$7="最新年报",[1]!EM_S_STM07_BS(E2981,140,LEFT(RIGHT($L$1,5),4)&amp;"-12-31",1)/100000000,[1]!EM_S_STM07_BS(E2981,140,LEFT(RIGHT($L$1,11),10),1)/100000000)),0,IF(行业估值!$E$7="最新年报",[1]!EM_S_STM07_BS(E2981,140,LEFT(RIGHT($L$1,5),4)&amp;"-12-31",1)/100000000,[1]!EM_S_STM07_BS(E2981,140,LEFT(RIGHT($L$1,11),10),1)/100000000)))</f>
        <v>38.302788491699999</v>
      </c>
      <c r="M2981" s="36">
        <f t="shared" ref="M2981:M3000" ca="1" si="239">IF(E2981="","",IF(OR(I2981=0,L2981=0),"-",I2981/L2981))</f>
        <v>1.0319640956888896</v>
      </c>
      <c r="N2981" s="37" t="str">
        <f ca="1">IF(E2981="","",IF(ISERROR([1]!EM_S_EST_NETPROFIT(E2981,行业估值!$E$6,deadline)/100000000),"-",[1]!EM_S_EST_NETPROFIT(E2981,行业估值!$E$6,deadline)/100000000))</f>
        <v>-</v>
      </c>
      <c r="O2981" s="36" t="str">
        <f t="shared" ref="O2981:O3000" ca="1" si="240">IF(E2981="","",IF(ISERROR(IF(OR(I2981=0,N2981=0),"-",I2981/N2981)),"-",IF(OR(I2981=0,N2981=0),"-",I2981/N2981)))</f>
        <v>-</v>
      </c>
      <c r="T2981" s="64" t="s">
        <v>5829</v>
      </c>
      <c r="U2981" s="64" t="s">
        <v>5830</v>
      </c>
    </row>
    <row r="2982" spans="4:21">
      <c r="D2982" s="45">
        <f>IF(AND(行业估值!$B$39=$G2982,COUNTIF($G$2:$G$2552,$G2982)&gt;=1),COUNTIF($G$2:G2982,$G2982),"")</f>
        <v>261</v>
      </c>
      <c r="E2982" s="65" t="str">
        <f t="shared" si="236"/>
        <v>600980.SH</v>
      </c>
      <c r="F2982" s="65" t="str">
        <f t="shared" si="237"/>
        <v>北矿科技</v>
      </c>
      <c r="G2982" s="34" t="str">
        <f>IF(E2982="","",IF(行业估值!$C$5="申万行业",[1]!EM_S_INFO_INDUSTRY_SW2014(E2982,"1"),IF(行业估值!$C$5="证监会行业",[1]!EM_S_INFO_INDUSTRY_CSRC1(E2982,"1"),[1]!EM_S_INFO_INDUSTRY_EM2016(E2982,"1"))))</f>
        <v>机械设备</v>
      </c>
      <c r="H2982" s="34" t="str">
        <f>IF(E2982="","",IF($H$1="上证50",[1]!EM_S_INFO_COMPINDEX(E2982,"000016"),"")&amp;IF($H$1="上证180",[1]!EM_S_INFO_COMPINDEX(E2982,"000010"),"")&amp;IF($H$1="沪深300",[1]!EM_S_INFO_COMPINDEX(E2982,"000300"),"")&amp;IF(AND($H$1="上证A股",RIGHT(E2982,2)="SH"),"是","")&amp;IF(AND($H$1="深证A股",RIGHT(E2982,2)="SZ"),"是","")&amp;IF(AND($H$1="创业板",LEFT(E2982,1)-3=0),"是","")&amp;IF(AND($H$1="全部A股",E2982&lt;&gt;0),"是","")&amp;IF(AND($H$1="中小板",LEFT(E2982,3)="002"),"是",""))</f>
        <v>是</v>
      </c>
      <c r="I2982" s="46">
        <f ca="1">IF(E2982="","",IF(OR([1]!EM_S_VAL_MV(E2982,deadline)="",[1]!EM_S_VAL_MV(E2982,deadline)="--",[1]!EM_S_VAL_MV(E2982,deadline)="null"),0,[1]!EM_S_VAL_MV(E2982,deadline)/100000000))</f>
        <v>20.006553532000002</v>
      </c>
      <c r="J2982" s="46">
        <f ca="1">IF(E2982="","",IF(RIGHT(LEFT($J$1,6),3)="TTM",[1]!EM_S_FA_PROFIT_TTM(E2982,LEFT(RIGHT($J$1,11),10),1)/100000000,[1]!EM_S_STM07_IS(E2982,61,LEFT(RIGHT($J$1,5),4)&amp;"-12-31",1)/100000000))</f>
        <v>0.34134736240000002</v>
      </c>
      <c r="K2982" s="36">
        <f t="shared" ca="1" si="238"/>
        <v>58.610540861762345</v>
      </c>
      <c r="L2982" s="46">
        <f ca="1">IF(E2982="","",IF(ISERROR(IF(行业估值!$E$7="最新年报",[1]!EM_S_STM07_BS(E2982,140,LEFT(RIGHT($L$1,5),4)&amp;"-12-31",1)/100000000,[1]!EM_S_STM07_BS(E2982,140,LEFT(RIGHT($L$1,11),10),1)/100000000)),0,IF(行业估值!$E$7="最新年报",[1]!EM_S_STM07_BS(E2982,140,LEFT(RIGHT($L$1,5),4)&amp;"-12-31",1)/100000000,[1]!EM_S_STM07_BS(E2982,140,LEFT(RIGHT($L$1,11),10),1)/100000000)))</f>
        <v>6.0673896057000007</v>
      </c>
      <c r="M2982" s="36">
        <f t="shared" ca="1" si="239"/>
        <v>3.2973906131237842</v>
      </c>
      <c r="N2982" s="37" t="str">
        <f ca="1">IF(E2982="","",IF(ISERROR([1]!EM_S_EST_NETPROFIT(E2982,行业估值!$E$6,deadline)/100000000),"-",[1]!EM_S_EST_NETPROFIT(E2982,行业估值!$E$6,deadline)/100000000))</f>
        <v>-</v>
      </c>
      <c r="O2982" s="36" t="str">
        <f t="shared" ca="1" si="240"/>
        <v>-</v>
      </c>
      <c r="T2982" s="64" t="s">
        <v>5831</v>
      </c>
      <c r="U2982" s="64" t="s">
        <v>5832</v>
      </c>
    </row>
    <row r="2983" spans="4:21">
      <c r="D2983" s="45" t="str">
        <f>IF(AND(行业估值!$B$39=$G2983,COUNTIF($G$2:$G$2552,$G2983)&gt;=1),COUNTIF($G$2:G2983,$G2983),"")</f>
        <v/>
      </c>
      <c r="E2983" s="65" t="str">
        <f t="shared" si="236"/>
        <v>600981.SH</v>
      </c>
      <c r="F2983" s="65" t="str">
        <f t="shared" si="237"/>
        <v>汇鸿集团</v>
      </c>
      <c r="G2983" s="34" t="str">
        <f>IF(E2983="","",IF(行业估值!$C$5="申万行业",[1]!EM_S_INFO_INDUSTRY_SW2014(E2983,"1"),IF(行业估值!$C$5="证监会行业",[1]!EM_S_INFO_INDUSTRY_CSRC1(E2983,"1"),[1]!EM_S_INFO_INDUSTRY_EM2016(E2983,"1"))))</f>
        <v>商贸零售</v>
      </c>
      <c r="H2983" s="34" t="str">
        <f>IF(E2983="","",IF($H$1="上证50",[1]!EM_S_INFO_COMPINDEX(E2983,"000016"),"")&amp;IF($H$1="上证180",[1]!EM_S_INFO_COMPINDEX(E2983,"000010"),"")&amp;IF($H$1="沪深300",[1]!EM_S_INFO_COMPINDEX(E2983,"000300"),"")&amp;IF(AND($H$1="上证A股",RIGHT(E2983,2)="SH"),"是","")&amp;IF(AND($H$1="深证A股",RIGHT(E2983,2)="SZ"),"是","")&amp;IF(AND($H$1="创业板",LEFT(E2983,1)-3=0),"是","")&amp;IF(AND($H$1="全部A股",E2983&lt;&gt;0),"是","")&amp;IF(AND($H$1="中小板",LEFT(E2983,3)="002"),"是",""))</f>
        <v>是</v>
      </c>
      <c r="I2983" s="46">
        <f ca="1">IF(E2983="","",IF(OR([1]!EM_S_VAL_MV(E2983,deadline)="",[1]!EM_S_VAL_MV(E2983,deadline)="--",[1]!EM_S_VAL_MV(E2983,deadline)="null"),0,[1]!EM_S_VAL_MV(E2983,deadline)/100000000))</f>
        <v>79.382134996800005</v>
      </c>
      <c r="J2983" s="46">
        <f ca="1">IF(E2983="","",IF(RIGHT(LEFT($J$1,6),3)="TTM",[1]!EM_S_FA_PROFIT_TTM(E2983,LEFT(RIGHT($J$1,11),10),1)/100000000,[1]!EM_S_STM07_IS(E2983,61,LEFT(RIGHT($J$1,5),4)&amp;"-12-31",1)/100000000))</f>
        <v>6.1550444273</v>
      </c>
      <c r="K2983" s="36">
        <f t="shared" ca="1" si="238"/>
        <v>12.897085623738079</v>
      </c>
      <c r="L2983" s="46">
        <f ca="1">IF(E2983="","",IF(ISERROR(IF(行业估值!$E$7="最新年报",[1]!EM_S_STM07_BS(E2983,140,LEFT(RIGHT($L$1,5),4)&amp;"-12-31",1)/100000000,[1]!EM_S_STM07_BS(E2983,140,LEFT(RIGHT($L$1,11),10),1)/100000000)),0,IF(行业估值!$E$7="最新年报",[1]!EM_S_STM07_BS(E2983,140,LEFT(RIGHT($L$1,5),4)&amp;"-12-31",1)/100000000,[1]!EM_S_STM07_BS(E2983,140,LEFT(RIGHT($L$1,11),10),1)/100000000)))</f>
        <v>51.516044504200003</v>
      </c>
      <c r="M2983" s="36">
        <f t="shared" ca="1" si="239"/>
        <v>1.5409206153303974</v>
      </c>
      <c r="N2983" s="37" t="str">
        <f ca="1">IF(E2983="","",IF(ISERROR([1]!EM_S_EST_NETPROFIT(E2983,行业估值!$E$6,deadline)/100000000),"-",[1]!EM_S_EST_NETPROFIT(E2983,行业估值!$E$6,deadline)/100000000))</f>
        <v>-</v>
      </c>
      <c r="O2983" s="36" t="str">
        <f t="shared" ca="1" si="240"/>
        <v>-</v>
      </c>
      <c r="T2983" s="64" t="s">
        <v>5833</v>
      </c>
      <c r="U2983" s="64" t="s">
        <v>5834</v>
      </c>
    </row>
    <row r="2984" spans="4:21">
      <c r="D2984" s="45" t="str">
        <f>IF(AND(行业估值!$B$39=$G2984,COUNTIF($G$2:$G$2552,$G2984)&gt;=1),COUNTIF($G$2:G2984,$G2984),"")</f>
        <v/>
      </c>
      <c r="E2984" s="65" t="str">
        <f t="shared" si="236"/>
        <v>600982.SH</v>
      </c>
      <c r="F2984" s="65" t="str">
        <f t="shared" si="237"/>
        <v>宁波热电</v>
      </c>
      <c r="G2984" s="34" t="str">
        <f>IF(E2984="","",IF(行业估值!$C$5="申万行业",[1]!EM_S_INFO_INDUSTRY_SW2014(E2984,"1"),IF(行业估值!$C$5="证监会行业",[1]!EM_S_INFO_INDUSTRY_CSRC1(E2984,"1"),[1]!EM_S_INFO_INDUSTRY_EM2016(E2984,"1"))))</f>
        <v>公用事业</v>
      </c>
      <c r="H2984" s="34" t="str">
        <f>IF(E2984="","",IF($H$1="上证50",[1]!EM_S_INFO_COMPINDEX(E2984,"000016"),"")&amp;IF($H$1="上证180",[1]!EM_S_INFO_COMPINDEX(E2984,"000010"),"")&amp;IF($H$1="沪深300",[1]!EM_S_INFO_COMPINDEX(E2984,"000300"),"")&amp;IF(AND($H$1="上证A股",RIGHT(E2984,2)="SH"),"是","")&amp;IF(AND($H$1="深证A股",RIGHT(E2984,2)="SZ"),"是","")&amp;IF(AND($H$1="创业板",LEFT(E2984,1)-3=0),"是","")&amp;IF(AND($H$1="全部A股",E2984&lt;&gt;0),"是","")&amp;IF(AND($H$1="中小板",LEFT(E2984,3)="002"),"是",""))</f>
        <v>是</v>
      </c>
      <c r="I2984" s="46">
        <f ca="1">IF(E2984="","",IF(OR([1]!EM_S_VAL_MV(E2984,deadline)="",[1]!EM_S_VAL_MV(E2984,deadline)="--",[1]!EM_S_VAL_MV(E2984,deadline)="null"),0,[1]!EM_S_VAL_MV(E2984,deadline)/100000000))</f>
        <v>31.8401784723</v>
      </c>
      <c r="J2984" s="46">
        <f ca="1">IF(E2984="","",IF(RIGHT(LEFT($J$1,6),3)="TTM",[1]!EM_S_FA_PROFIT_TTM(E2984,LEFT(RIGHT($J$1,11),10),1)/100000000,[1]!EM_S_STM07_IS(E2984,61,LEFT(RIGHT($J$1,5),4)&amp;"-12-31",1)/100000000))</f>
        <v>1.0938011011</v>
      </c>
      <c r="K2984" s="36">
        <f t="shared" ca="1" si="238"/>
        <v>29.109660284926917</v>
      </c>
      <c r="L2984" s="46">
        <f ca="1">IF(E2984="","",IF(ISERROR(IF(行业估值!$E$7="最新年报",[1]!EM_S_STM07_BS(E2984,140,LEFT(RIGHT($L$1,5),4)&amp;"-12-31",1)/100000000,[1]!EM_S_STM07_BS(E2984,140,LEFT(RIGHT($L$1,11),10),1)/100000000)),0,IF(行业估值!$E$7="最新年报",[1]!EM_S_STM07_BS(E2984,140,LEFT(RIGHT($L$1,5),4)&amp;"-12-31",1)/100000000,[1]!EM_S_STM07_BS(E2984,140,LEFT(RIGHT($L$1,11),10),1)/100000000)))</f>
        <v>33.095126411000003</v>
      </c>
      <c r="M2984" s="36">
        <f t="shared" ca="1" si="239"/>
        <v>0.9620805818018302</v>
      </c>
      <c r="N2984" s="37" t="str">
        <f ca="1">IF(E2984="","",IF(ISERROR([1]!EM_S_EST_NETPROFIT(E2984,行业估值!$E$6,deadline)/100000000),"-",[1]!EM_S_EST_NETPROFIT(E2984,行业估值!$E$6,deadline)/100000000))</f>
        <v>-</v>
      </c>
      <c r="O2984" s="36" t="str">
        <f t="shared" ca="1" si="240"/>
        <v>-</v>
      </c>
      <c r="T2984" s="64" t="s">
        <v>5835</v>
      </c>
      <c r="U2984" s="64" t="s">
        <v>5836</v>
      </c>
    </row>
    <row r="2985" spans="4:21">
      <c r="D2985" s="45" t="str">
        <f>IF(AND(行业估值!$B$39=$G2985,COUNTIF($G$2:$G$2552,$G2985)&gt;=1),COUNTIF($G$2:G2985,$G2985),"")</f>
        <v/>
      </c>
      <c r="E2985" s="65" t="str">
        <f t="shared" si="236"/>
        <v>600983.SH</v>
      </c>
      <c r="F2985" s="65" t="str">
        <f t="shared" si="237"/>
        <v>惠而浦</v>
      </c>
      <c r="G2985" s="34" t="str">
        <f>IF(E2985="","",IF(行业估值!$C$5="申万行业",[1]!EM_S_INFO_INDUSTRY_SW2014(E2985,"1"),IF(行业估值!$C$5="证监会行业",[1]!EM_S_INFO_INDUSTRY_CSRC1(E2985,"1"),[1]!EM_S_INFO_INDUSTRY_EM2016(E2985,"1"))))</f>
        <v>家电</v>
      </c>
      <c r="H2985" s="34" t="str">
        <f>IF(E2985="","",IF($H$1="上证50",[1]!EM_S_INFO_COMPINDEX(E2985,"000016"),"")&amp;IF($H$1="上证180",[1]!EM_S_INFO_COMPINDEX(E2985,"000010"),"")&amp;IF($H$1="沪深300",[1]!EM_S_INFO_COMPINDEX(E2985,"000300"),"")&amp;IF(AND($H$1="上证A股",RIGHT(E2985,2)="SH"),"是","")&amp;IF(AND($H$1="深证A股",RIGHT(E2985,2)="SZ"),"是","")&amp;IF(AND($H$1="创业板",LEFT(E2985,1)-3=0),"是","")&amp;IF(AND($H$1="全部A股",E2985&lt;&gt;0),"是","")&amp;IF(AND($H$1="中小板",LEFT(E2985,3)="002"),"是",""))</f>
        <v>是</v>
      </c>
      <c r="I2985" s="46">
        <f ca="1">IF(E2985="","",IF(OR([1]!EM_S_VAL_MV(E2985,deadline)="",[1]!EM_S_VAL_MV(E2985,deadline)="--",[1]!EM_S_VAL_MV(E2985,deadline)="null"),0,[1]!EM_S_VAL_MV(E2985,deadline)/100000000))</f>
        <v>36.635784200000003</v>
      </c>
      <c r="J2985" s="46">
        <f ca="1">IF(E2985="","",IF(RIGHT(LEFT($J$1,6),3)="TTM",[1]!EM_S_FA_PROFIT_TTM(E2985,LEFT(RIGHT($J$1,11),10),1)/100000000,[1]!EM_S_STM07_IS(E2985,61,LEFT(RIGHT($J$1,5),4)&amp;"-12-31",1)/100000000))</f>
        <v>-1.6168858115</v>
      </c>
      <c r="K2985" s="36">
        <f t="shared" ca="1" si="238"/>
        <v>-22.658238410795779</v>
      </c>
      <c r="L2985" s="46">
        <f ca="1">IF(E2985="","",IF(ISERROR(IF(行业估值!$E$7="最新年报",[1]!EM_S_STM07_BS(E2985,140,LEFT(RIGHT($L$1,5),4)&amp;"-12-31",1)/100000000,[1]!EM_S_STM07_BS(E2985,140,LEFT(RIGHT($L$1,11),10),1)/100000000)),0,IF(行业估值!$E$7="最新年报",[1]!EM_S_STM07_BS(E2985,140,LEFT(RIGHT($L$1,5),4)&amp;"-12-31",1)/100000000,[1]!EM_S_STM07_BS(E2985,140,LEFT(RIGHT($L$1,11),10),1)/100000000)))</f>
        <v>40.081783248000001</v>
      </c>
      <c r="M2985" s="36">
        <f t="shared" ca="1" si="239"/>
        <v>0.91402580502273567</v>
      </c>
      <c r="N2985" s="37" t="str">
        <f ca="1">IF(E2985="","",IF(ISERROR([1]!EM_S_EST_NETPROFIT(E2985,行业估值!$E$6,deadline)/100000000),"-",[1]!EM_S_EST_NETPROFIT(E2985,行业估值!$E$6,deadline)/100000000))</f>
        <v>-</v>
      </c>
      <c r="O2985" s="36" t="str">
        <f t="shared" ca="1" si="240"/>
        <v>-</v>
      </c>
      <c r="T2985" s="64" t="s">
        <v>5837</v>
      </c>
      <c r="U2985" s="64" t="s">
        <v>5838</v>
      </c>
    </row>
    <row r="2986" spans="4:21">
      <c r="D2986" s="45">
        <f>IF(AND(行业估值!$B$39=$G2986,COUNTIF($G$2:$G$2552,$G2986)&gt;=1),COUNTIF($G$2:G2986,$G2986),"")</f>
        <v>262</v>
      </c>
      <c r="E2986" s="65" t="str">
        <f t="shared" si="236"/>
        <v>600984.SH</v>
      </c>
      <c r="F2986" s="65" t="str">
        <f t="shared" si="237"/>
        <v>建设机械</v>
      </c>
      <c r="G2986" s="34" t="str">
        <f>IF(E2986="","",IF(行业估值!$C$5="申万行业",[1]!EM_S_INFO_INDUSTRY_SW2014(E2986,"1"),IF(行业估值!$C$5="证监会行业",[1]!EM_S_INFO_INDUSTRY_CSRC1(E2986,"1"),[1]!EM_S_INFO_INDUSTRY_EM2016(E2986,"1"))))</f>
        <v>机械设备</v>
      </c>
      <c r="H2986" s="34" t="str">
        <f>IF(E2986="","",IF($H$1="上证50",[1]!EM_S_INFO_COMPINDEX(E2986,"000016"),"")&amp;IF($H$1="上证180",[1]!EM_S_INFO_COMPINDEX(E2986,"000010"),"")&amp;IF($H$1="沪深300",[1]!EM_S_INFO_COMPINDEX(E2986,"000300"),"")&amp;IF(AND($H$1="上证A股",RIGHT(E2986,2)="SH"),"是","")&amp;IF(AND($H$1="深证A股",RIGHT(E2986,2)="SZ"),"是","")&amp;IF(AND($H$1="创业板",LEFT(E2986,1)-3=0),"是","")&amp;IF(AND($H$1="全部A股",E2986&lt;&gt;0),"是","")&amp;IF(AND($H$1="中小板",LEFT(E2986,3)="002"),"是",""))</f>
        <v>是</v>
      </c>
      <c r="I2986" s="46">
        <f ca="1">IF(E2986="","",IF(OR([1]!EM_S_VAL_MV(E2986,deadline)="",[1]!EM_S_VAL_MV(E2986,deadline)="--",[1]!EM_S_VAL_MV(E2986,deadline)="null"),0,[1]!EM_S_VAL_MV(E2986,deadline)/100000000))</f>
        <v>80.875421432799996</v>
      </c>
      <c r="J2986" s="46">
        <f ca="1">IF(E2986="","",IF(RIGHT(LEFT($J$1,6),3)="TTM",[1]!EM_S_FA_PROFIT_TTM(E2986,LEFT(RIGHT($J$1,11),10),1)/100000000,[1]!EM_S_STM07_IS(E2986,61,LEFT(RIGHT($J$1,5),4)&amp;"-12-31",1)/100000000))</f>
        <v>4.1846334291999998</v>
      </c>
      <c r="K2986" s="36">
        <f t="shared" ca="1" si="238"/>
        <v>19.326763694152636</v>
      </c>
      <c r="L2986" s="46">
        <f ca="1">IF(E2986="","",IF(ISERROR(IF(行业估值!$E$7="最新年报",[1]!EM_S_STM07_BS(E2986,140,LEFT(RIGHT($L$1,5),4)&amp;"-12-31",1)/100000000,[1]!EM_S_STM07_BS(E2986,140,LEFT(RIGHT($L$1,11),10),1)/100000000)),0,IF(行业估值!$E$7="最新年报",[1]!EM_S_STM07_BS(E2986,140,LEFT(RIGHT($L$1,5),4)&amp;"-12-31",1)/100000000,[1]!EM_S_STM07_BS(E2986,140,LEFT(RIGHT($L$1,11),10),1)/100000000)))</f>
        <v>37.526751727300002</v>
      </c>
      <c r="M2986" s="36">
        <f t="shared" ca="1" si="239"/>
        <v>2.1551404720692799</v>
      </c>
      <c r="N2986" s="37">
        <f ca="1">IF(E2986="","",IF(ISERROR([1]!EM_S_EST_NETPROFIT(E2986,行业估值!$E$6,deadline)/100000000),"-",[1]!EM_S_EST_NETPROFIT(E2986,行业估值!$E$6,deadline)/100000000))</f>
        <v>5.274345454545454</v>
      </c>
      <c r="O2986" s="36">
        <f t="shared" ca="1" si="240"/>
        <v>15.333736125134012</v>
      </c>
      <c r="T2986" s="64" t="s">
        <v>5839</v>
      </c>
      <c r="U2986" s="64" t="s">
        <v>5840</v>
      </c>
    </row>
    <row r="2987" spans="4:21">
      <c r="D2987" s="45" t="str">
        <f>IF(AND(行业估值!$B$39=$G2987,COUNTIF($G$2:$G$2552,$G2987)&gt;=1),COUNTIF($G$2:G2987,$G2987),"")</f>
        <v/>
      </c>
      <c r="E2987" s="65" t="str">
        <f t="shared" si="236"/>
        <v>600985.SH</v>
      </c>
      <c r="F2987" s="65" t="str">
        <f t="shared" si="237"/>
        <v>淮北矿业</v>
      </c>
      <c r="G2987" s="34" t="str">
        <f>IF(E2987="","",IF(行业估值!$C$5="申万行业",[1]!EM_S_INFO_INDUSTRY_SW2014(E2987,"1"),IF(行业估值!$C$5="证监会行业",[1]!EM_S_INFO_INDUSTRY_CSRC1(E2987,"1"),[1]!EM_S_INFO_INDUSTRY_EM2016(E2987,"1"))))</f>
        <v>化石能源</v>
      </c>
      <c r="H2987" s="34" t="str">
        <f>IF(E2987="","",IF($H$1="上证50",[1]!EM_S_INFO_COMPINDEX(E2987,"000016"),"")&amp;IF($H$1="上证180",[1]!EM_S_INFO_COMPINDEX(E2987,"000010"),"")&amp;IF($H$1="沪深300",[1]!EM_S_INFO_COMPINDEX(E2987,"000300"),"")&amp;IF(AND($H$1="上证A股",RIGHT(E2987,2)="SH"),"是","")&amp;IF(AND($H$1="深证A股",RIGHT(E2987,2)="SZ"),"是","")&amp;IF(AND($H$1="创业板",LEFT(E2987,1)-3=0),"是","")&amp;IF(AND($H$1="全部A股",E2987&lt;&gt;0),"是","")&amp;IF(AND($H$1="中小板",LEFT(E2987,3)="002"),"是",""))</f>
        <v>是</v>
      </c>
      <c r="I2987" s="46">
        <f ca="1">IF(E2987="","",IF(OR([1]!EM_S_VAL_MV(E2987,deadline)="",[1]!EM_S_VAL_MV(E2987,deadline)="--",[1]!EM_S_VAL_MV(E2987,deadline)="null"),0,[1]!EM_S_VAL_MV(E2987,deadline)/100000000))</f>
        <v>198.77571950250001</v>
      </c>
      <c r="J2987" s="46">
        <f ca="1">IF(E2987="","",IF(RIGHT(LEFT($J$1,6),3)="TTM",[1]!EM_S_FA_PROFIT_TTM(E2987,LEFT(RIGHT($J$1,11),10),1)/100000000,[1]!EM_S_STM07_IS(E2987,61,LEFT(RIGHT($J$1,5),4)&amp;"-12-31",1)/100000000))</f>
        <v>39.689312219800001</v>
      </c>
      <c r="K2987" s="36">
        <f t="shared" ca="1" si="238"/>
        <v>5.008293376354751</v>
      </c>
      <c r="L2987" s="46">
        <f ca="1">IF(E2987="","",IF(ISERROR(IF(行业估值!$E$7="最新年报",[1]!EM_S_STM07_BS(E2987,140,LEFT(RIGHT($L$1,5),4)&amp;"-12-31",1)/100000000,[1]!EM_S_STM07_BS(E2987,140,LEFT(RIGHT($L$1,11),10),1)/100000000)),0,IF(行业估值!$E$7="最新年报",[1]!EM_S_STM07_BS(E2987,140,LEFT(RIGHT($L$1,5),4)&amp;"-12-31",1)/100000000,[1]!EM_S_STM07_BS(E2987,140,LEFT(RIGHT($L$1,11),10),1)/100000000)))</f>
        <v>183.18279774979999</v>
      </c>
      <c r="M2987" s="36">
        <f t="shared" ca="1" si="239"/>
        <v>1.0851221945741738</v>
      </c>
      <c r="N2987" s="37">
        <f ca="1">IF(E2987="","",IF(ISERROR([1]!EM_S_EST_NETPROFIT(E2987,行业估值!$E$6,deadline)/100000000),"-",[1]!EM_S_EST_NETPROFIT(E2987,行业估值!$E$6,deadline)/100000000))</f>
        <v>36.307499999999997</v>
      </c>
      <c r="O2987" s="36">
        <f t="shared" ca="1" si="240"/>
        <v>5.4747839840941959</v>
      </c>
      <c r="T2987" s="64" t="s">
        <v>5841</v>
      </c>
      <c r="U2987" s="64" t="s">
        <v>5842</v>
      </c>
    </row>
    <row r="2988" spans="4:21">
      <c r="D2988" s="45" t="str">
        <f>IF(AND(行业估值!$B$39=$G2988,COUNTIF($G$2:$G$2552,$G2988)&gt;=1),COUNTIF($G$2:G2988,$G2988),"")</f>
        <v/>
      </c>
      <c r="E2988" s="65" t="str">
        <f t="shared" si="236"/>
        <v>600986.SH</v>
      </c>
      <c r="F2988" s="65" t="str">
        <f t="shared" si="237"/>
        <v>科达股份</v>
      </c>
      <c r="G2988" s="34" t="str">
        <f>IF(E2988="","",IF(行业估值!$C$5="申万行业",[1]!EM_S_INFO_INDUSTRY_SW2014(E2988,"1"),IF(行业估值!$C$5="证监会行业",[1]!EM_S_INFO_INDUSTRY_CSRC1(E2988,"1"),[1]!EM_S_INFO_INDUSTRY_EM2016(E2988,"1"))))</f>
        <v>互联网</v>
      </c>
      <c r="H2988" s="34" t="str">
        <f>IF(E2988="","",IF($H$1="上证50",[1]!EM_S_INFO_COMPINDEX(E2988,"000016"),"")&amp;IF($H$1="上证180",[1]!EM_S_INFO_COMPINDEX(E2988,"000010"),"")&amp;IF($H$1="沪深300",[1]!EM_S_INFO_COMPINDEX(E2988,"000300"),"")&amp;IF(AND($H$1="上证A股",RIGHT(E2988,2)="SH"),"是","")&amp;IF(AND($H$1="深证A股",RIGHT(E2988,2)="SZ"),"是","")&amp;IF(AND($H$1="创业板",LEFT(E2988,1)-3=0),"是","")&amp;IF(AND($H$1="全部A股",E2988&lt;&gt;0),"是","")&amp;IF(AND($H$1="中小板",LEFT(E2988,3)="002"),"是",""))</f>
        <v>是</v>
      </c>
      <c r="I2988" s="46">
        <f ca="1">IF(E2988="","",IF(OR([1]!EM_S_VAL_MV(E2988,deadline)="",[1]!EM_S_VAL_MV(E2988,deadline)="--",[1]!EM_S_VAL_MV(E2988,deadline)="null"),0,[1]!EM_S_VAL_MV(E2988,deadline)/100000000))</f>
        <v>60.958848606000004</v>
      </c>
      <c r="J2988" s="46">
        <f ca="1">IF(E2988="","",IF(RIGHT(LEFT($J$1,6),3)="TTM",[1]!EM_S_FA_PROFIT_TTM(E2988,LEFT(RIGHT($J$1,11),10),1)/100000000,[1]!EM_S_STM07_IS(E2988,61,LEFT(RIGHT($J$1,5),4)&amp;"-12-31",1)/100000000))</f>
        <v>-0.42216052500000001</v>
      </c>
      <c r="K2988" s="36">
        <f t="shared" ca="1" si="238"/>
        <v>-144.39732044108104</v>
      </c>
      <c r="L2988" s="46">
        <f ca="1">IF(E2988="","",IF(ISERROR(IF(行业估值!$E$7="最新年报",[1]!EM_S_STM07_BS(E2988,140,LEFT(RIGHT($L$1,5),4)&amp;"-12-31",1)/100000000,[1]!EM_S_STM07_BS(E2988,140,LEFT(RIGHT($L$1,11),10),1)/100000000)),0,IF(行业估值!$E$7="最新年报",[1]!EM_S_STM07_BS(E2988,140,LEFT(RIGHT($L$1,5),4)&amp;"-12-31",1)/100000000,[1]!EM_S_STM07_BS(E2988,140,LEFT(RIGHT($L$1,11),10),1)/100000000)))</f>
        <v>61.795395753999998</v>
      </c>
      <c r="M2988" s="36">
        <f t="shared" ca="1" si="239"/>
        <v>0.98646262981581689</v>
      </c>
      <c r="N2988" s="37" t="str">
        <f ca="1">IF(E2988="","",IF(ISERROR([1]!EM_S_EST_NETPROFIT(E2988,行业估值!$E$6,deadline)/100000000),"-",[1]!EM_S_EST_NETPROFIT(E2988,行业估值!$E$6,deadline)/100000000))</f>
        <v>-</v>
      </c>
      <c r="O2988" s="36" t="str">
        <f t="shared" ca="1" si="240"/>
        <v>-</v>
      </c>
      <c r="T2988" s="64" t="s">
        <v>5843</v>
      </c>
      <c r="U2988" s="64" t="s">
        <v>5844</v>
      </c>
    </row>
    <row r="2989" spans="4:21">
      <c r="D2989" s="45" t="str">
        <f>IF(AND(行业估值!$B$39=$G2989,COUNTIF($G$2:$G$2552,$G2989)&gt;=1),COUNTIF($G$2:G2989,$G2989),"")</f>
        <v/>
      </c>
      <c r="E2989" s="65" t="str">
        <f t="shared" si="236"/>
        <v>600987.SH</v>
      </c>
      <c r="F2989" s="65" t="str">
        <f t="shared" si="237"/>
        <v>航民股份</v>
      </c>
      <c r="G2989" s="34" t="str">
        <f>IF(E2989="","",IF(行业估值!$C$5="申万行业",[1]!EM_S_INFO_INDUSTRY_SW2014(E2989,"1"),IF(行业估值!$C$5="证监会行业",[1]!EM_S_INFO_INDUSTRY_CSRC1(E2989,"1"),[1]!EM_S_INFO_INDUSTRY_EM2016(E2989,"1"))))</f>
        <v>纺织服装</v>
      </c>
      <c r="H2989" s="34" t="str">
        <f>IF(E2989="","",IF($H$1="上证50",[1]!EM_S_INFO_COMPINDEX(E2989,"000016"),"")&amp;IF($H$1="上证180",[1]!EM_S_INFO_COMPINDEX(E2989,"000010"),"")&amp;IF($H$1="沪深300",[1]!EM_S_INFO_COMPINDEX(E2989,"000300"),"")&amp;IF(AND($H$1="上证A股",RIGHT(E2989,2)="SH"),"是","")&amp;IF(AND($H$1="深证A股",RIGHT(E2989,2)="SZ"),"是","")&amp;IF(AND($H$1="创业板",LEFT(E2989,1)-3=0),"是","")&amp;IF(AND($H$1="全部A股",E2989&lt;&gt;0),"是","")&amp;IF(AND($H$1="中小板",LEFT(E2989,3)="002"),"是",""))</f>
        <v>是</v>
      </c>
      <c r="I2989" s="46">
        <f ca="1">IF(E2989="","",IF(OR([1]!EM_S_VAL_MV(E2989,deadline)="",[1]!EM_S_VAL_MV(E2989,deadline)="--",[1]!EM_S_VAL_MV(E2989,deadline)="null"),0,[1]!EM_S_VAL_MV(E2989,deadline)/100000000))</f>
        <v>65.389539880499996</v>
      </c>
      <c r="J2989" s="46">
        <f ca="1">IF(E2989="","",IF(RIGHT(LEFT($J$1,6),3)="TTM",[1]!EM_S_FA_PROFIT_TTM(E2989,LEFT(RIGHT($J$1,11),10),1)/100000000,[1]!EM_S_STM07_IS(E2989,61,LEFT(RIGHT($J$1,5),4)&amp;"-12-31",1)/100000000))</f>
        <v>8.1654170448999999</v>
      </c>
      <c r="K2989" s="36">
        <f t="shared" ca="1" si="238"/>
        <v>8.0081077942419796</v>
      </c>
      <c r="L2989" s="46">
        <f ca="1">IF(E2989="","",IF(ISERROR(IF(行业估值!$E$7="最新年报",[1]!EM_S_STM07_BS(E2989,140,LEFT(RIGHT($L$1,5),4)&amp;"-12-31",1)/100000000,[1]!EM_S_STM07_BS(E2989,140,LEFT(RIGHT($L$1,11),10),1)/100000000)),0,IF(行业估值!$E$7="最新年报",[1]!EM_S_STM07_BS(E2989,140,LEFT(RIGHT($L$1,5),4)&amp;"-12-31",1)/100000000,[1]!EM_S_STM07_BS(E2989,140,LEFT(RIGHT($L$1,11),10),1)/100000000)))</f>
        <v>45.8340919758</v>
      </c>
      <c r="M2989" s="36">
        <f t="shared" ca="1" si="239"/>
        <v>1.4266572558048078</v>
      </c>
      <c r="N2989" s="37">
        <f ca="1">IF(E2989="","",IF(ISERROR([1]!EM_S_EST_NETPROFIT(E2989,行业估值!$E$6,deadline)/100000000),"-",[1]!EM_S_EST_NETPROFIT(E2989,行业估值!$E$6,deadline)/100000000))</f>
        <v>7.255233333333333</v>
      </c>
      <c r="O2989" s="36">
        <f t="shared" ca="1" si="240"/>
        <v>9.012741131298327</v>
      </c>
      <c r="T2989" s="64" t="s">
        <v>5845</v>
      </c>
      <c r="U2989" s="64" t="s">
        <v>5846</v>
      </c>
    </row>
    <row r="2990" spans="4:21">
      <c r="D2990" s="45" t="str">
        <f>IF(AND(行业估值!$B$39=$G2990,COUNTIF($G$2:$G$2552,$G2990)&gt;=1),COUNTIF($G$2:G2990,$G2990),"")</f>
        <v/>
      </c>
      <c r="E2990" s="65" t="str">
        <f t="shared" si="236"/>
        <v>600988.SH</v>
      </c>
      <c r="F2990" s="65" t="str">
        <f t="shared" si="237"/>
        <v>赤峰黄金</v>
      </c>
      <c r="G2990" s="34" t="str">
        <f>IF(E2990="","",IF(行业估值!$C$5="申万行业",[1]!EM_S_INFO_INDUSTRY_SW2014(E2990,"1"),IF(行业估值!$C$5="证监会行业",[1]!EM_S_INFO_INDUSTRY_CSRC1(E2990,"1"),[1]!EM_S_INFO_INDUSTRY_EM2016(E2990,"1"))))</f>
        <v>有色金属</v>
      </c>
      <c r="H2990" s="34" t="str">
        <f>IF(E2990="","",IF($H$1="上证50",[1]!EM_S_INFO_COMPINDEX(E2990,"000016"),"")&amp;IF($H$1="上证180",[1]!EM_S_INFO_COMPINDEX(E2990,"000010"),"")&amp;IF($H$1="沪深300",[1]!EM_S_INFO_COMPINDEX(E2990,"000300"),"")&amp;IF(AND($H$1="上证A股",RIGHT(E2990,2)="SH"),"是","")&amp;IF(AND($H$1="深证A股",RIGHT(E2990,2)="SZ"),"是","")&amp;IF(AND($H$1="创业板",LEFT(E2990,1)-3=0),"是","")&amp;IF(AND($H$1="全部A股",E2990&lt;&gt;0),"是","")&amp;IF(AND($H$1="中小板",LEFT(E2990,3)="002"),"是",""))</f>
        <v>是</v>
      </c>
      <c r="I2990" s="46">
        <f ca="1">IF(E2990="","",IF(OR([1]!EM_S_VAL_MV(E2990,deadline)="",[1]!EM_S_VAL_MV(E2990,deadline)="--",[1]!EM_S_VAL_MV(E2990,deadline)="null"),0,[1]!EM_S_VAL_MV(E2990,deadline)/100000000))</f>
        <v>72.626409765800005</v>
      </c>
      <c r="J2990" s="46">
        <f ca="1">IF(E2990="","",IF(RIGHT(LEFT($J$1,6),3)="TTM",[1]!EM_S_FA_PROFIT_TTM(E2990,LEFT(RIGHT($J$1,11),10),1)/100000000,[1]!EM_S_STM07_IS(E2990,61,LEFT(RIGHT($J$1,5),4)&amp;"-12-31",1)/100000000))</f>
        <v>-0.42351936149999997</v>
      </c>
      <c r="K2990" s="36">
        <f t="shared" ca="1" si="238"/>
        <v>-171.48309231619393</v>
      </c>
      <c r="L2990" s="46">
        <f ca="1">IF(E2990="","",IF(ISERROR(IF(行业估值!$E$7="最新年报",[1]!EM_S_STM07_BS(E2990,140,LEFT(RIGHT($L$1,5),4)&amp;"-12-31",1)/100000000,[1]!EM_S_STM07_BS(E2990,140,LEFT(RIGHT($L$1,11),10),1)/100000000)),0,IF(行业估值!$E$7="最新年报",[1]!EM_S_STM07_BS(E2990,140,LEFT(RIGHT($L$1,5),4)&amp;"-12-31",1)/100000000,[1]!EM_S_STM07_BS(E2990,140,LEFT(RIGHT($L$1,11),10),1)/100000000)))</f>
        <v>27.008266166199999</v>
      </c>
      <c r="M2990" s="36">
        <f t="shared" ca="1" si="239"/>
        <v>2.6890437660411424</v>
      </c>
      <c r="N2990" s="37">
        <f ca="1">IF(E2990="","",IF(ISERROR([1]!EM_S_EST_NETPROFIT(E2990,行业估值!$E$6,deadline)/100000000),"-",[1]!EM_S_EST_NETPROFIT(E2990,行业估值!$E$6,deadline)/100000000))</f>
        <v>2.536</v>
      </c>
      <c r="O2990" s="36">
        <f t="shared" ca="1" si="240"/>
        <v>28.638174197870665</v>
      </c>
      <c r="T2990" s="64" t="s">
        <v>5847</v>
      </c>
      <c r="U2990" s="64" t="s">
        <v>5848</v>
      </c>
    </row>
    <row r="2991" spans="4:21">
      <c r="D2991" s="45" t="str">
        <f>IF(AND(行业估值!$B$39=$G2991,COUNTIF($G$2:$G$2552,$G2991)&gt;=1),COUNTIF($G$2:G2991,$G2991),"")</f>
        <v/>
      </c>
      <c r="E2991" s="65" t="str">
        <f t="shared" si="236"/>
        <v>600989.SH</v>
      </c>
      <c r="F2991" s="65" t="str">
        <f t="shared" si="237"/>
        <v>宝丰能源</v>
      </c>
      <c r="G2991" s="34" t="str">
        <f>IF(E2991="","",IF(行业估值!$C$5="申万行业",[1]!EM_S_INFO_INDUSTRY_SW2014(E2991,"1"),IF(行业估值!$C$5="证监会行业",[1]!EM_S_INFO_INDUSTRY_CSRC1(E2991,"1"),[1]!EM_S_INFO_INDUSTRY_EM2016(E2991,"1"))))</f>
        <v>化石能源</v>
      </c>
      <c r="H2991" s="34" t="str">
        <f>IF(E2991="","",IF($H$1="上证50",[1]!EM_S_INFO_COMPINDEX(E2991,"000016"),"")&amp;IF($H$1="上证180",[1]!EM_S_INFO_COMPINDEX(E2991,"000010"),"")&amp;IF($H$1="沪深300",[1]!EM_S_INFO_COMPINDEX(E2991,"000300"),"")&amp;IF(AND($H$1="上证A股",RIGHT(E2991,2)="SH"),"是","")&amp;IF(AND($H$1="深证A股",RIGHT(E2991,2)="SZ"),"是","")&amp;IF(AND($H$1="创业板",LEFT(E2991,1)-3=0),"是","")&amp;IF(AND($H$1="全部A股",E2991&lt;&gt;0),"是","")&amp;IF(AND($H$1="中小板",LEFT(E2991,3)="002"),"是",""))</f>
        <v>是</v>
      </c>
      <c r="I2991" s="46">
        <f ca="1">IF(E2991="","",IF(OR([1]!EM_S_VAL_MV(E2991,deadline)="",[1]!EM_S_VAL_MV(E2991,deadline)="--",[1]!EM_S_VAL_MV(E2991,deadline)="null"),0,[1]!EM_S_VAL_MV(E2991,deadline)/100000000))</f>
        <v>702.535888</v>
      </c>
      <c r="J2991" s="46">
        <f ca="1">IF(E2991="","",IF(RIGHT(LEFT($J$1,6),3)="TTM",[1]!EM_S_FA_PROFIT_TTM(E2991,LEFT(RIGHT($J$1,11),10),1)/100000000,[1]!EM_S_STM07_IS(E2991,61,LEFT(RIGHT($J$1,5),4)&amp;"-12-31",1)/100000000))</f>
        <v>41.4040600079</v>
      </c>
      <c r="K2991" s="36">
        <f t="shared" ca="1" si="238"/>
        <v>16.967801898315148</v>
      </c>
      <c r="L2991" s="46">
        <f ca="1">IF(E2991="","",IF(ISERROR(IF(行业估值!$E$7="最新年报",[1]!EM_S_STM07_BS(E2991,140,LEFT(RIGHT($L$1,5),4)&amp;"-12-31",1)/100000000,[1]!EM_S_STM07_BS(E2991,140,LEFT(RIGHT($L$1,11),10),1)/100000000)),0,IF(行业估值!$E$7="最新年报",[1]!EM_S_STM07_BS(E2991,140,LEFT(RIGHT($L$1,5),4)&amp;"-12-31",1)/100000000,[1]!EM_S_STM07_BS(E2991,140,LEFT(RIGHT($L$1,11),10),1)/100000000)))</f>
        <v>224.54726258139999</v>
      </c>
      <c r="M2991" s="36">
        <f t="shared" ca="1" si="239"/>
        <v>3.1286771431708087</v>
      </c>
      <c r="N2991" s="37">
        <f ca="1">IF(E2991="","",IF(ISERROR([1]!EM_S_EST_NETPROFIT(E2991,行业估值!$E$6,deadline)/100000000),"-",[1]!EM_S_EST_NETPROFIT(E2991,行业估值!$E$6,deadline)/100000000))</f>
        <v>41.357199999999999</v>
      </c>
      <c r="O2991" s="36">
        <f t="shared" ca="1" si="240"/>
        <v>16.987027361620225</v>
      </c>
      <c r="T2991" s="64" t="s">
        <v>7405</v>
      </c>
      <c r="U2991" s="64" t="s">
        <v>7406</v>
      </c>
    </row>
    <row r="2992" spans="4:21">
      <c r="D2992" s="45" t="str">
        <f>IF(AND(行业估值!$B$39=$G2992,COUNTIF($G$2:$G$2552,$G2992)&gt;=1),COUNTIF($G$2:G2992,$G2992),"")</f>
        <v/>
      </c>
      <c r="E2992" s="65" t="str">
        <f t="shared" si="236"/>
        <v>600990.SH</v>
      </c>
      <c r="F2992" s="65" t="str">
        <f t="shared" si="237"/>
        <v>四创电子</v>
      </c>
      <c r="G2992" s="34" t="str">
        <f>IF(E2992="","",IF(行业估值!$C$5="申万行业",[1]!EM_S_INFO_INDUSTRY_SW2014(E2992,"1"),IF(行业估值!$C$5="证监会行业",[1]!EM_S_INFO_INDUSTRY_CSRC1(E2992,"1"),[1]!EM_S_INFO_INDUSTRY_EM2016(E2992,"1"))))</f>
        <v>国防与装备</v>
      </c>
      <c r="H2992" s="34" t="str">
        <f>IF(E2992="","",IF($H$1="上证50",[1]!EM_S_INFO_COMPINDEX(E2992,"000016"),"")&amp;IF($H$1="上证180",[1]!EM_S_INFO_COMPINDEX(E2992,"000010"),"")&amp;IF($H$1="沪深300",[1]!EM_S_INFO_COMPINDEX(E2992,"000300"),"")&amp;IF(AND($H$1="上证A股",RIGHT(E2992,2)="SH"),"是","")&amp;IF(AND($H$1="深证A股",RIGHT(E2992,2)="SZ"),"是","")&amp;IF(AND($H$1="创业板",LEFT(E2992,1)-3=0),"是","")&amp;IF(AND($H$1="全部A股",E2992&lt;&gt;0),"是","")&amp;IF(AND($H$1="中小板",LEFT(E2992,3)="002"),"是",""))</f>
        <v>是</v>
      </c>
      <c r="I2992" s="46">
        <f ca="1">IF(E2992="","",IF(OR([1]!EM_S_VAL_MV(E2992,deadline)="",[1]!EM_S_VAL_MV(E2992,deadline)="--",[1]!EM_S_VAL_MV(E2992,deadline)="null"),0,[1]!EM_S_VAL_MV(E2992,deadline)/100000000))</f>
        <v>66.887062021999995</v>
      </c>
      <c r="J2992" s="46">
        <f ca="1">IF(E2992="","",IF(RIGHT(LEFT($J$1,6),3)="TTM",[1]!EM_S_FA_PROFIT_TTM(E2992,LEFT(RIGHT($J$1,11),10),1)/100000000,[1]!EM_S_STM07_IS(E2992,61,LEFT(RIGHT($J$1,5),4)&amp;"-12-31",1)/100000000))</f>
        <v>1.9361337258000002</v>
      </c>
      <c r="K2992" s="36">
        <f t="shared" ca="1" si="238"/>
        <v>34.546716030351995</v>
      </c>
      <c r="L2992" s="46">
        <f ca="1">IF(E2992="","",IF(ISERROR(IF(行业估值!$E$7="最新年报",[1]!EM_S_STM07_BS(E2992,140,LEFT(RIGHT($L$1,5),4)&amp;"-12-31",1)/100000000,[1]!EM_S_STM07_BS(E2992,140,LEFT(RIGHT($L$1,11),10),1)/100000000)),0,IF(行业估值!$E$7="最新年报",[1]!EM_S_STM07_BS(E2992,140,LEFT(RIGHT($L$1,5),4)&amp;"-12-31",1)/100000000,[1]!EM_S_STM07_BS(E2992,140,LEFT(RIGHT($L$1,11),10),1)/100000000)))</f>
        <v>22.903218021300003</v>
      </c>
      <c r="M2992" s="36">
        <f t="shared" ca="1" si="239"/>
        <v>2.9204220105574246</v>
      </c>
      <c r="N2992" s="37">
        <f ca="1">IF(E2992="","",IF(ISERROR([1]!EM_S_EST_NETPROFIT(E2992,行业估值!$E$6,deadline)/100000000),"-",[1]!EM_S_EST_NETPROFIT(E2992,行业估值!$E$6,deadline)/100000000))</f>
        <v>2.5936411764705882</v>
      </c>
      <c r="O2992" s="36">
        <f t="shared" ca="1" si="240"/>
        <v>25.788864947393964</v>
      </c>
      <c r="T2992" s="64" t="s">
        <v>5849</v>
      </c>
      <c r="U2992" s="64" t="s">
        <v>5850</v>
      </c>
    </row>
    <row r="2993" spans="4:21">
      <c r="D2993" s="45">
        <f>IF(AND(行业估值!$B$39=$G2993,COUNTIF($G$2:$G$2552,$G2993)&gt;=1),COUNTIF($G$2:G2993,$G2993),"")</f>
        <v>263</v>
      </c>
      <c r="E2993" s="65" t="str">
        <f t="shared" si="236"/>
        <v>600992.SH</v>
      </c>
      <c r="F2993" s="65" t="str">
        <f t="shared" si="237"/>
        <v>贵绳股份</v>
      </c>
      <c r="G2993" s="34" t="str">
        <f>IF(E2993="","",IF(行业估值!$C$5="申万行业",[1]!EM_S_INFO_INDUSTRY_SW2014(E2993,"1"),IF(行业估值!$C$5="证监会行业",[1]!EM_S_INFO_INDUSTRY_CSRC1(E2993,"1"),[1]!EM_S_INFO_INDUSTRY_EM2016(E2993,"1"))))</f>
        <v>机械设备</v>
      </c>
      <c r="H2993" s="34" t="str">
        <f>IF(E2993="","",IF($H$1="上证50",[1]!EM_S_INFO_COMPINDEX(E2993,"000016"),"")&amp;IF($H$1="上证180",[1]!EM_S_INFO_COMPINDEX(E2993,"000010"),"")&amp;IF($H$1="沪深300",[1]!EM_S_INFO_COMPINDEX(E2993,"000300"),"")&amp;IF(AND($H$1="上证A股",RIGHT(E2993,2)="SH"),"是","")&amp;IF(AND($H$1="深证A股",RIGHT(E2993,2)="SZ"),"是","")&amp;IF(AND($H$1="创业板",LEFT(E2993,1)-3=0),"是","")&amp;IF(AND($H$1="全部A股",E2993&lt;&gt;0),"是","")&amp;IF(AND($H$1="中小板",LEFT(E2993,3)="002"),"是",""))</f>
        <v>是</v>
      </c>
      <c r="I2993" s="46">
        <f ca="1">IF(E2993="","",IF(OR([1]!EM_S_VAL_MV(E2993,deadline)="",[1]!EM_S_VAL_MV(E2993,deadline)="--",[1]!EM_S_VAL_MV(E2993,deadline)="null"),0,[1]!EM_S_VAL_MV(E2993,deadline)/100000000))</f>
        <v>15.979868</v>
      </c>
      <c r="J2993" s="46">
        <f ca="1">IF(E2993="","",IF(RIGHT(LEFT($J$1,6),3)="TTM",[1]!EM_S_FA_PROFIT_TTM(E2993,LEFT(RIGHT($J$1,11),10),1)/100000000,[1]!EM_S_STM07_IS(E2993,61,LEFT(RIGHT($J$1,5),4)&amp;"-12-31",1)/100000000))</f>
        <v>0.27953903690000004</v>
      </c>
      <c r="K2993" s="36">
        <f t="shared" ca="1" si="238"/>
        <v>57.165067810248289</v>
      </c>
      <c r="L2993" s="46">
        <f ca="1">IF(E2993="","",IF(ISERROR(IF(行业估值!$E$7="最新年报",[1]!EM_S_STM07_BS(E2993,140,LEFT(RIGHT($L$1,5),4)&amp;"-12-31",1)/100000000,[1]!EM_S_STM07_BS(E2993,140,LEFT(RIGHT($L$1,11),10),1)/100000000)),0,IF(行业估值!$E$7="最新年报",[1]!EM_S_STM07_BS(E2993,140,LEFT(RIGHT($L$1,5),4)&amp;"-12-31",1)/100000000,[1]!EM_S_STM07_BS(E2993,140,LEFT(RIGHT($L$1,11),10),1)/100000000)))</f>
        <v>14.044691225099999</v>
      </c>
      <c r="M2993" s="36">
        <f t="shared" ca="1" si="239"/>
        <v>1.1377870644419399</v>
      </c>
      <c r="N2993" s="37" t="str">
        <f ca="1">IF(E2993="","",IF(ISERROR([1]!EM_S_EST_NETPROFIT(E2993,行业估值!$E$6,deadline)/100000000),"-",[1]!EM_S_EST_NETPROFIT(E2993,行业估值!$E$6,deadline)/100000000))</f>
        <v>-</v>
      </c>
      <c r="O2993" s="36" t="str">
        <f t="shared" ca="1" si="240"/>
        <v>-</v>
      </c>
      <c r="T2993" s="64" t="s">
        <v>5851</v>
      </c>
      <c r="U2993" s="64" t="s">
        <v>5852</v>
      </c>
    </row>
    <row r="2994" spans="4:21">
      <c r="D2994" s="45" t="str">
        <f>IF(AND(行业估值!$B$39=$G2994,COUNTIF($G$2:$G$2552,$G2994)&gt;=1),COUNTIF($G$2:G2994,$G2994),"")</f>
        <v/>
      </c>
      <c r="E2994" s="65" t="str">
        <f t="shared" si="236"/>
        <v>600993.SH</v>
      </c>
      <c r="F2994" s="65" t="str">
        <f t="shared" si="237"/>
        <v>马应龙</v>
      </c>
      <c r="G2994" s="34" t="str">
        <f>IF(E2994="","",IF(行业估值!$C$5="申万行业",[1]!EM_S_INFO_INDUSTRY_SW2014(E2994,"1"),IF(行业估值!$C$5="证监会行业",[1]!EM_S_INFO_INDUSTRY_CSRC1(E2994,"1"),[1]!EM_S_INFO_INDUSTRY_EM2016(E2994,"1"))))</f>
        <v>医药生物</v>
      </c>
      <c r="H2994" s="34" t="str">
        <f>IF(E2994="","",IF($H$1="上证50",[1]!EM_S_INFO_COMPINDEX(E2994,"000016"),"")&amp;IF($H$1="上证180",[1]!EM_S_INFO_COMPINDEX(E2994,"000010"),"")&amp;IF($H$1="沪深300",[1]!EM_S_INFO_COMPINDEX(E2994,"000300"),"")&amp;IF(AND($H$1="上证A股",RIGHT(E2994,2)="SH"),"是","")&amp;IF(AND($H$1="深证A股",RIGHT(E2994,2)="SZ"),"是","")&amp;IF(AND($H$1="创业板",LEFT(E2994,1)-3=0),"是","")&amp;IF(AND($H$1="全部A股",E2994&lt;&gt;0),"是","")&amp;IF(AND($H$1="中小板",LEFT(E2994,3)="002"),"是",""))</f>
        <v>是</v>
      </c>
      <c r="I2994" s="46">
        <f ca="1">IF(E2994="","",IF(OR([1]!EM_S_VAL_MV(E2994,deadline)="",[1]!EM_S_VAL_MV(E2994,deadline)="--",[1]!EM_S_VAL_MV(E2994,deadline)="null"),0,[1]!EM_S_VAL_MV(E2994,deadline)/100000000))</f>
        <v>76.296538706999996</v>
      </c>
      <c r="J2994" s="46">
        <f ca="1">IF(E2994="","",IF(RIGHT(LEFT($J$1,6),3)="TTM",[1]!EM_S_FA_PROFIT_TTM(E2994,LEFT(RIGHT($J$1,11),10),1)/100000000,[1]!EM_S_STM07_IS(E2994,61,LEFT(RIGHT($J$1,5),4)&amp;"-12-31",1)/100000000))</f>
        <v>3.4050677418999999</v>
      </c>
      <c r="K2994" s="36">
        <f t="shared" ca="1" si="238"/>
        <v>22.406760889998374</v>
      </c>
      <c r="L2994" s="46">
        <f ca="1">IF(E2994="","",IF(ISERROR(IF(行业估值!$E$7="最新年报",[1]!EM_S_STM07_BS(E2994,140,LEFT(RIGHT($L$1,5),4)&amp;"-12-31",1)/100000000,[1]!EM_S_STM07_BS(E2994,140,LEFT(RIGHT($L$1,11),10),1)/100000000)),0,IF(行业估值!$E$7="最新年报",[1]!EM_S_STM07_BS(E2994,140,LEFT(RIGHT($L$1,5),4)&amp;"-12-31",1)/100000000,[1]!EM_S_STM07_BS(E2994,140,LEFT(RIGHT($L$1,11),10),1)/100000000)))</f>
        <v>24.951219405</v>
      </c>
      <c r="M2994" s="36">
        <f t="shared" ca="1" si="239"/>
        <v>3.0578280551575308</v>
      </c>
      <c r="N2994" s="37" t="str">
        <f ca="1">IF(E2994="","",IF(ISERROR([1]!EM_S_EST_NETPROFIT(E2994,行业估值!$E$6,deadline)/100000000),"-",[1]!EM_S_EST_NETPROFIT(E2994,行业估值!$E$6,deadline)/100000000))</f>
        <v>-</v>
      </c>
      <c r="O2994" s="36" t="str">
        <f t="shared" ca="1" si="240"/>
        <v>-</v>
      </c>
      <c r="T2994" s="64" t="s">
        <v>5853</v>
      </c>
      <c r="U2994" s="64" t="s">
        <v>5854</v>
      </c>
    </row>
    <row r="2995" spans="4:21">
      <c r="D2995" s="45" t="str">
        <f>IF(AND(行业估值!$B$39=$G2995,COUNTIF($G$2:$G$2552,$G2995)&gt;=1),COUNTIF($G$2:G2995,$G2995),"")</f>
        <v/>
      </c>
      <c r="E2995" s="65" t="str">
        <f t="shared" si="236"/>
        <v>600995.SH</v>
      </c>
      <c r="F2995" s="65" t="str">
        <f t="shared" si="237"/>
        <v>文山电力</v>
      </c>
      <c r="G2995" s="34" t="str">
        <f>IF(E2995="","",IF(行业估值!$C$5="申万行业",[1]!EM_S_INFO_INDUSTRY_SW2014(E2995,"1"),IF(行业估值!$C$5="证监会行业",[1]!EM_S_INFO_INDUSTRY_CSRC1(E2995,"1"),[1]!EM_S_INFO_INDUSTRY_EM2016(E2995,"1"))))</f>
        <v>公用事业</v>
      </c>
      <c r="H2995" s="34" t="str">
        <f>IF(E2995="","",IF($H$1="上证50",[1]!EM_S_INFO_COMPINDEX(E2995,"000016"),"")&amp;IF($H$1="上证180",[1]!EM_S_INFO_COMPINDEX(E2995,"000010"),"")&amp;IF($H$1="沪深300",[1]!EM_S_INFO_COMPINDEX(E2995,"000300"),"")&amp;IF(AND($H$1="上证A股",RIGHT(E2995,2)="SH"),"是","")&amp;IF(AND($H$1="深证A股",RIGHT(E2995,2)="SZ"),"是","")&amp;IF(AND($H$1="创业板",LEFT(E2995,1)-3=0),"是","")&amp;IF(AND($H$1="全部A股",E2995&lt;&gt;0),"是","")&amp;IF(AND($H$1="中小板",LEFT(E2995,3)="002"),"是",""))</f>
        <v>是</v>
      </c>
      <c r="I2995" s="46">
        <f ca="1">IF(E2995="","",IF(OR([1]!EM_S_VAL_MV(E2995,deadline)="",[1]!EM_S_VAL_MV(E2995,deadline)="--",[1]!EM_S_VAL_MV(E2995,deadline)="null"),0,[1]!EM_S_VAL_MV(E2995,deadline)/100000000))</f>
        <v>36.22444848</v>
      </c>
      <c r="J2995" s="46">
        <f ca="1">IF(E2995="","",IF(RIGHT(LEFT($J$1,6),3)="TTM",[1]!EM_S_FA_PROFIT_TTM(E2995,LEFT(RIGHT($J$1,11),10),1)/100000000,[1]!EM_S_STM07_IS(E2995,61,LEFT(RIGHT($J$1,5),4)&amp;"-12-31",1)/100000000))</f>
        <v>3.4974159536</v>
      </c>
      <c r="K2995" s="36">
        <f t="shared" ca="1" si="238"/>
        <v>10.357489346588311</v>
      </c>
      <c r="L2995" s="46">
        <f ca="1">IF(E2995="","",IF(ISERROR(IF(行业估值!$E$7="最新年报",[1]!EM_S_STM07_BS(E2995,140,LEFT(RIGHT($L$1,5),4)&amp;"-12-31",1)/100000000,[1]!EM_S_STM07_BS(E2995,140,LEFT(RIGHT($L$1,11),10),1)/100000000)),0,IF(行业估值!$E$7="最新年报",[1]!EM_S_STM07_BS(E2995,140,LEFT(RIGHT($L$1,5),4)&amp;"-12-31",1)/100000000,[1]!EM_S_STM07_BS(E2995,140,LEFT(RIGHT($L$1,11),10),1)/100000000)))</f>
        <v>22.365753596599998</v>
      </c>
      <c r="M2995" s="36">
        <f t="shared" ca="1" si="239"/>
        <v>1.6196390755868282</v>
      </c>
      <c r="N2995" s="37">
        <f ca="1">IF(E2995="","",IF(ISERROR([1]!EM_S_EST_NETPROFIT(E2995,行业估值!$E$6,deadline)/100000000),"-",[1]!EM_S_EST_NETPROFIT(E2995,行业估值!$E$6,deadline)/100000000))</f>
        <v>2.81</v>
      </c>
      <c r="O2995" s="36">
        <f t="shared" ca="1" si="240"/>
        <v>12.891262804270463</v>
      </c>
      <c r="T2995" s="64" t="s">
        <v>5855</v>
      </c>
      <c r="U2995" s="64" t="s">
        <v>5856</v>
      </c>
    </row>
    <row r="2996" spans="4:21">
      <c r="D2996" s="45" t="str">
        <f>IF(AND(行业估值!$B$39=$G2996,COUNTIF($G$2:$G$2552,$G2996)&gt;=1),COUNTIF($G$2:G2996,$G2996),"")</f>
        <v/>
      </c>
      <c r="E2996" s="65" t="str">
        <f t="shared" si="236"/>
        <v>600996.SH</v>
      </c>
      <c r="F2996" s="65" t="str">
        <f t="shared" si="237"/>
        <v>贵广网络</v>
      </c>
      <c r="G2996" s="34" t="str">
        <f>IF(E2996="","",IF(行业估值!$C$5="申万行业",[1]!EM_S_INFO_INDUSTRY_SW2014(E2996,"1"),IF(行业估值!$C$5="证监会行业",[1]!EM_S_INFO_INDUSTRY_CSRC1(E2996,"1"),[1]!EM_S_INFO_INDUSTRY_EM2016(E2996,"1"))))</f>
        <v>文化传媒</v>
      </c>
      <c r="H2996" s="34" t="str">
        <f>IF(E2996="","",IF($H$1="上证50",[1]!EM_S_INFO_COMPINDEX(E2996,"000016"),"")&amp;IF($H$1="上证180",[1]!EM_S_INFO_COMPINDEX(E2996,"000010"),"")&amp;IF($H$1="沪深300",[1]!EM_S_INFO_COMPINDEX(E2996,"000300"),"")&amp;IF(AND($H$1="上证A股",RIGHT(E2996,2)="SH"),"是","")&amp;IF(AND($H$1="深证A股",RIGHT(E2996,2)="SZ"),"是","")&amp;IF(AND($H$1="创业板",LEFT(E2996,1)-3=0),"是","")&amp;IF(AND($H$1="全部A股",E2996&lt;&gt;0),"是","")&amp;IF(AND($H$1="中小板",LEFT(E2996,3)="002"),"是",""))</f>
        <v>是</v>
      </c>
      <c r="I2996" s="46">
        <f ca="1">IF(E2996="","",IF(OR([1]!EM_S_VAL_MV(E2996,deadline)="",[1]!EM_S_VAL_MV(E2996,deadline)="--",[1]!EM_S_VAL_MV(E2996,deadline)="null"),0,[1]!EM_S_VAL_MV(E2996,deadline)/100000000))</f>
        <v>82.030933296000001</v>
      </c>
      <c r="J2996" s="46">
        <f ca="1">IF(E2996="","",IF(RIGHT(LEFT($J$1,6),3)="TTM",[1]!EM_S_FA_PROFIT_TTM(E2996,LEFT(RIGHT($J$1,11),10),1)/100000000,[1]!EM_S_STM07_IS(E2996,61,LEFT(RIGHT($J$1,5),4)&amp;"-12-31",1)/100000000))</f>
        <v>2.2866369999000002</v>
      </c>
      <c r="K2996" s="36">
        <f t="shared" ca="1" si="238"/>
        <v>35.874051412439925</v>
      </c>
      <c r="L2996" s="46">
        <f ca="1">IF(E2996="","",IF(ISERROR(IF(行业估值!$E$7="最新年报",[1]!EM_S_STM07_BS(E2996,140,LEFT(RIGHT($L$1,5),4)&amp;"-12-31",1)/100000000,[1]!EM_S_STM07_BS(E2996,140,LEFT(RIGHT($L$1,11),10),1)/100000000)),0,IF(行业估值!$E$7="最新年报",[1]!EM_S_STM07_BS(E2996,140,LEFT(RIGHT($L$1,5),4)&amp;"-12-31",1)/100000000,[1]!EM_S_STM07_BS(E2996,140,LEFT(RIGHT($L$1,11),10),1)/100000000)))</f>
        <v>46.738039059799995</v>
      </c>
      <c r="M2996" s="36">
        <f t="shared" ca="1" si="239"/>
        <v>1.7551214160064299</v>
      </c>
      <c r="N2996" s="37">
        <f ca="1">IF(E2996="","",IF(ISERROR([1]!EM_S_EST_NETPROFIT(E2996,行业估值!$E$6,deadline)/100000000),"-",[1]!EM_S_EST_NETPROFIT(E2996,行业估值!$E$6,deadline)/100000000))</f>
        <v>2.4065500000000002</v>
      </c>
      <c r="O2996" s="36">
        <f t="shared" ca="1" si="240"/>
        <v>34.0865277247512</v>
      </c>
      <c r="T2996" s="64" t="s">
        <v>5857</v>
      </c>
      <c r="U2996" s="64" t="s">
        <v>5858</v>
      </c>
    </row>
    <row r="2997" spans="4:21">
      <c r="D2997" s="45" t="str">
        <f>IF(AND(行业估值!$B$39=$G2997,COUNTIF($G$2:$G$2552,$G2997)&gt;=1),COUNTIF($G$2:G2997,$G2997),"")</f>
        <v/>
      </c>
      <c r="E2997" s="65" t="str">
        <f t="shared" si="236"/>
        <v>600997.SH</v>
      </c>
      <c r="F2997" s="65" t="str">
        <f t="shared" si="237"/>
        <v>开滦股份</v>
      </c>
      <c r="G2997" s="34" t="str">
        <f>IF(E2997="","",IF(行业估值!$C$5="申万行业",[1]!EM_S_INFO_INDUSTRY_SW2014(E2997,"1"),IF(行业估值!$C$5="证监会行业",[1]!EM_S_INFO_INDUSTRY_CSRC1(E2997,"1"),[1]!EM_S_INFO_INDUSTRY_EM2016(E2997,"1"))))</f>
        <v>化石能源</v>
      </c>
      <c r="H2997" s="34" t="str">
        <f>IF(E2997="","",IF($H$1="上证50",[1]!EM_S_INFO_COMPINDEX(E2997,"000016"),"")&amp;IF($H$1="上证180",[1]!EM_S_INFO_COMPINDEX(E2997,"000010"),"")&amp;IF($H$1="沪深300",[1]!EM_S_INFO_COMPINDEX(E2997,"000300"),"")&amp;IF(AND($H$1="上证A股",RIGHT(E2997,2)="SH"),"是","")&amp;IF(AND($H$1="深证A股",RIGHT(E2997,2)="SZ"),"是","")&amp;IF(AND($H$1="创业板",LEFT(E2997,1)-3=0),"是","")&amp;IF(AND($H$1="全部A股",E2997&lt;&gt;0),"是","")&amp;IF(AND($H$1="中小板",LEFT(E2997,3)="002"),"是",""))</f>
        <v>是</v>
      </c>
      <c r="I2997" s="46">
        <f ca="1">IF(E2997="","",IF(OR([1]!EM_S_VAL_MV(E2997,deadline)="",[1]!EM_S_VAL_MV(E2997,deadline)="--",[1]!EM_S_VAL_MV(E2997,deadline)="null"),0,[1]!EM_S_VAL_MV(E2997,deadline)/100000000))</f>
        <v>82.565592252000002</v>
      </c>
      <c r="J2997" s="46">
        <f ca="1">IF(E2997="","",IF(RIGHT(LEFT($J$1,6),3)="TTM",[1]!EM_S_FA_PROFIT_TTM(E2997,LEFT(RIGHT($J$1,11),10),1)/100000000,[1]!EM_S_STM07_IS(E2997,61,LEFT(RIGHT($J$1,5),4)&amp;"-12-31",1)/100000000))</f>
        <v>16.1592065657</v>
      </c>
      <c r="K2997" s="36">
        <f t="shared" ca="1" si="238"/>
        <v>5.1095078162597485</v>
      </c>
      <c r="L2997" s="46">
        <f ca="1">IF(E2997="","",IF(ISERROR(IF(行业估值!$E$7="最新年报",[1]!EM_S_STM07_BS(E2997,140,LEFT(RIGHT($L$1,5),4)&amp;"-12-31",1)/100000000,[1]!EM_S_STM07_BS(E2997,140,LEFT(RIGHT($L$1,11),10),1)/100000000)),0,IF(行业估值!$E$7="最新年报",[1]!EM_S_STM07_BS(E2997,140,LEFT(RIGHT($L$1,5),4)&amp;"-12-31",1)/100000000,[1]!EM_S_STM07_BS(E2997,140,LEFT(RIGHT($L$1,11),10),1)/100000000)))</f>
        <v>112.01727390479999</v>
      </c>
      <c r="M2997" s="36">
        <f t="shared" ca="1" si="239"/>
        <v>0.73707910730062887</v>
      </c>
      <c r="N2997" s="37">
        <f ca="1">IF(E2997="","",IF(ISERROR([1]!EM_S_EST_NETPROFIT(E2997,行业估值!$E$6,deadline)/100000000),"-",[1]!EM_S_EST_NETPROFIT(E2997,行业估值!$E$6,deadline)/100000000))</f>
        <v>13.417666666666666</v>
      </c>
      <c r="O2997" s="36">
        <f t="shared" ca="1" si="240"/>
        <v>6.1534985406305127</v>
      </c>
      <c r="T2997" s="64" t="s">
        <v>5859</v>
      </c>
      <c r="U2997" s="64" t="s">
        <v>5860</v>
      </c>
    </row>
    <row r="2998" spans="4:21">
      <c r="D2998" s="45" t="str">
        <f>IF(AND(行业估值!$B$39=$G2998,COUNTIF($G$2:$G$2552,$G2998)&gt;=1),COUNTIF($G$2:G2998,$G2998),"")</f>
        <v/>
      </c>
      <c r="E2998" s="65" t="str">
        <f t="shared" si="236"/>
        <v>600998.SH</v>
      </c>
      <c r="F2998" s="65" t="str">
        <f t="shared" si="237"/>
        <v>九州通</v>
      </c>
      <c r="G2998" s="34" t="str">
        <f>IF(E2998="","",IF(行业估值!$C$5="申万行业",[1]!EM_S_INFO_INDUSTRY_SW2014(E2998,"1"),IF(行业估值!$C$5="证监会行业",[1]!EM_S_INFO_INDUSTRY_CSRC1(E2998,"1"),[1]!EM_S_INFO_INDUSTRY_EM2016(E2998,"1"))))</f>
        <v>医药生物</v>
      </c>
      <c r="H2998" s="34" t="str">
        <f>IF(E2998="","",IF($H$1="上证50",[1]!EM_S_INFO_COMPINDEX(E2998,"000016"),"")&amp;IF($H$1="上证180",[1]!EM_S_INFO_COMPINDEX(E2998,"000010"),"")&amp;IF($H$1="沪深300",[1]!EM_S_INFO_COMPINDEX(E2998,"000300"),"")&amp;IF(AND($H$1="上证A股",RIGHT(E2998,2)="SH"),"是","")&amp;IF(AND($H$1="深证A股",RIGHT(E2998,2)="SZ"),"是","")&amp;IF(AND($H$1="创业板",LEFT(E2998,1)-3=0),"是","")&amp;IF(AND($H$1="全部A股",E2998&lt;&gt;0),"是","")&amp;IF(AND($H$1="中小板",LEFT(E2998,3)="002"),"是",""))</f>
        <v>是</v>
      </c>
      <c r="I2998" s="46">
        <f ca="1">IF(E2998="","",IF(OR([1]!EM_S_VAL_MV(E2998,deadline)="",[1]!EM_S_VAL_MV(E2998,deadline)="--",[1]!EM_S_VAL_MV(E2998,deadline)="null"),0,[1]!EM_S_VAL_MV(E2998,deadline)/100000000))</f>
        <v>251.04369752349999</v>
      </c>
      <c r="J2998" s="46">
        <f ca="1">IF(E2998="","",IF(RIGHT(LEFT($J$1,6),3)="TTM",[1]!EM_S_FA_PROFIT_TTM(E2998,LEFT(RIGHT($J$1,11),10),1)/100000000,[1]!EM_S_STM07_IS(E2998,61,LEFT(RIGHT($J$1,5),4)&amp;"-12-31",1)/100000000))</f>
        <v>16.336405390199999</v>
      </c>
      <c r="K2998" s="36">
        <f t="shared" ca="1" si="238"/>
        <v>15.367131968584587</v>
      </c>
      <c r="L2998" s="46">
        <f ca="1">IF(E2998="","",IF(ISERROR(IF(行业估值!$E$7="最新年报",[1]!EM_S_STM07_BS(E2998,140,LEFT(RIGHT($L$1,5),4)&amp;"-12-31",1)/100000000,[1]!EM_S_STM07_BS(E2998,140,LEFT(RIGHT($L$1,11),10),1)/100000000)),0,IF(行业估值!$E$7="最新年报",[1]!EM_S_STM07_BS(E2998,140,LEFT(RIGHT($L$1,5),4)&amp;"-12-31",1)/100000000,[1]!EM_S_STM07_BS(E2998,140,LEFT(RIGHT($L$1,11),10),1)/100000000)))</f>
        <v>178.5413494121</v>
      </c>
      <c r="M2998" s="36">
        <f t="shared" ca="1" si="239"/>
        <v>1.4060815511372313</v>
      </c>
      <c r="N2998" s="37">
        <f ca="1">IF(E2998="","",IF(ISERROR([1]!EM_S_EST_NETPROFIT(E2998,行业估值!$E$6,deadline)/100000000),"-",[1]!EM_S_EST_NETPROFIT(E2998,行业估值!$E$6,deadline)/100000000))</f>
        <v>16.928284615384616</v>
      </c>
      <c r="O2998" s="36">
        <f t="shared" ca="1" si="240"/>
        <v>14.829836762984753</v>
      </c>
      <c r="T2998" s="64" t="s">
        <v>5861</v>
      </c>
      <c r="U2998" s="64" t="s">
        <v>5862</v>
      </c>
    </row>
    <row r="2999" spans="4:21">
      <c r="D2999" s="45" t="str">
        <f>IF(AND(行业估值!$B$39=$G2999,COUNTIF($G$2:$G$2552,$G2999)&gt;=1),COUNTIF($G$2:G2999,$G2999),"")</f>
        <v/>
      </c>
      <c r="E2999" s="65" t="str">
        <f t="shared" si="236"/>
        <v>600999.SH</v>
      </c>
      <c r="F2999" s="65" t="str">
        <f t="shared" si="237"/>
        <v>招商证券</v>
      </c>
      <c r="G2999" s="34" t="str">
        <f>IF(E2999="","",IF(行业估值!$C$5="申万行业",[1]!EM_S_INFO_INDUSTRY_SW2014(E2999,"1"),IF(行业估值!$C$5="证监会行业",[1]!EM_S_INFO_INDUSTRY_CSRC1(E2999,"1"),[1]!EM_S_INFO_INDUSTRY_EM2016(E2999,"1"))))</f>
        <v>金融</v>
      </c>
      <c r="H2999" s="34" t="str">
        <f>IF(E2999="","",IF($H$1="上证50",[1]!EM_S_INFO_COMPINDEX(E2999,"000016"),"")&amp;IF($H$1="上证180",[1]!EM_S_INFO_COMPINDEX(E2999,"000010"),"")&amp;IF($H$1="沪深300",[1]!EM_S_INFO_COMPINDEX(E2999,"000300"),"")&amp;IF(AND($H$1="上证A股",RIGHT(E2999,2)="SH"),"是","")&amp;IF(AND($H$1="深证A股",RIGHT(E2999,2)="SZ"),"是","")&amp;IF(AND($H$1="创业板",LEFT(E2999,1)-3=0),"是","")&amp;IF(AND($H$1="全部A股",E2999&lt;&gt;0),"是","")&amp;IF(AND($H$1="中小板",LEFT(E2999,3)="002"),"是",""))</f>
        <v>是</v>
      </c>
      <c r="I2999" s="46">
        <f ca="1">IF(E2999="","",IF(OR([1]!EM_S_VAL_MV(E2999,deadline)="",[1]!EM_S_VAL_MV(E2999,deadline)="--",[1]!EM_S_VAL_MV(E2999,deadline)="null"),0,[1]!EM_S_VAL_MV(E2999,deadline)/100000000))</f>
        <v>1096.6933071573001</v>
      </c>
      <c r="J2999" s="46">
        <f ca="1">IF(E2999="","",IF(RIGHT(LEFT($J$1,6),3)="TTM",[1]!EM_S_FA_PROFIT_TTM(E2999,LEFT(RIGHT($J$1,11),10),1)/100000000,[1]!EM_S_STM07_IS(E2999,61,LEFT(RIGHT($J$1,5),4)&amp;"-12-31",1)/100000000))</f>
        <v>62.159772755100001</v>
      </c>
      <c r="K2999" s="36">
        <f t="shared" ca="1" si="238"/>
        <v>17.643135721845447</v>
      </c>
      <c r="L2999" s="46">
        <f ca="1">IF(E2999="","",IF(ISERROR(IF(行业估值!$E$7="最新年报",[1]!EM_S_STM07_BS(E2999,140,LEFT(RIGHT($L$1,5),4)&amp;"-12-31",1)/100000000,[1]!EM_S_STM07_BS(E2999,140,LEFT(RIGHT($L$1,11),10),1)/100000000)),0,IF(行业估值!$E$7="最新年报",[1]!EM_S_STM07_BS(E2999,140,LEFT(RIGHT($L$1,5),4)&amp;"-12-31",1)/100000000,[1]!EM_S_STM07_BS(E2999,140,LEFT(RIGHT($L$1,11),10),1)/100000000)))</f>
        <v>834.17362580079998</v>
      </c>
      <c r="M2999" s="36">
        <f t="shared" ca="1" si="239"/>
        <v>1.3147062832446701</v>
      </c>
      <c r="N2999" s="37">
        <f ca="1">IF(E2999="","",IF(ISERROR([1]!EM_S_EST_NETPROFIT(E2999,行业估值!$E$6,deadline)/100000000),"-",[1]!EM_S_EST_NETPROFIT(E2999,行业估值!$E$6,deadline)/100000000))</f>
        <v>64.924682352941176</v>
      </c>
      <c r="O2999" s="36">
        <f t="shared" ca="1" si="240"/>
        <v>16.891777786381706</v>
      </c>
      <c r="T2999" s="64" t="s">
        <v>5863</v>
      </c>
      <c r="U2999" s="64" t="s">
        <v>5864</v>
      </c>
    </row>
    <row r="3000" spans="4:21">
      <c r="D3000" s="45" t="str">
        <f>IF(AND(行业估值!$B$39=$G3000,COUNTIF($G$2:$G$2552,$G3000)&gt;=1),COUNTIF($G$2:G3000,$G3000),"")</f>
        <v/>
      </c>
      <c r="E3000" s="65" t="str">
        <f t="shared" si="236"/>
        <v>601000.SH</v>
      </c>
      <c r="F3000" s="65" t="str">
        <f t="shared" si="237"/>
        <v>唐山港</v>
      </c>
      <c r="G3000" s="34" t="str">
        <f>IF(E3000="","",IF(行业估值!$C$5="申万行业",[1]!EM_S_INFO_INDUSTRY_SW2014(E3000,"1"),IF(行业估值!$C$5="证监会行业",[1]!EM_S_INFO_INDUSTRY_CSRC1(E3000,"1"),[1]!EM_S_INFO_INDUSTRY_EM2016(E3000,"1"))))</f>
        <v>交通运输</v>
      </c>
      <c r="H3000" s="34" t="str">
        <f>IF(E3000="","",IF($H$1="上证50",[1]!EM_S_INFO_COMPINDEX(E3000,"000016"),"")&amp;IF($H$1="上证180",[1]!EM_S_INFO_COMPINDEX(E3000,"000010"),"")&amp;IF($H$1="沪深300",[1]!EM_S_INFO_COMPINDEX(E3000,"000300"),"")&amp;IF(AND($H$1="上证A股",RIGHT(E3000,2)="SH"),"是","")&amp;IF(AND($H$1="深证A股",RIGHT(E3000,2)="SZ"),"是","")&amp;IF(AND($H$1="创业板",LEFT(E3000,1)-3=0),"是","")&amp;IF(AND($H$1="全部A股",E3000&lt;&gt;0),"是","")&amp;IF(AND($H$1="中小板",LEFT(E3000,3)="002"),"是",""))</f>
        <v>是</v>
      </c>
      <c r="I3000" s="46">
        <f ca="1">IF(E3000="","",IF(OR([1]!EM_S_VAL_MV(E3000,deadline)="",[1]!EM_S_VAL_MV(E3000,deadline)="--",[1]!EM_S_VAL_MV(E3000,deadline)="null"),0,[1]!EM_S_VAL_MV(E3000,deadline)/100000000))</f>
        <v>151.7037725184</v>
      </c>
      <c r="J3000" s="46">
        <f ca="1">IF(E3000="","",IF(RIGHT(LEFT($J$1,6),3)="TTM",[1]!EM_S_FA_PROFIT_TTM(E3000,LEFT(RIGHT($J$1,11),10),1)/100000000,[1]!EM_S_STM07_IS(E3000,61,LEFT(RIGHT($J$1,5),4)&amp;"-12-31",1)/100000000))</f>
        <v>16.855489659300002</v>
      </c>
      <c r="K3000" s="36">
        <f t="shared" ca="1" si="238"/>
        <v>9.0002590007640375</v>
      </c>
      <c r="L3000" s="46">
        <f ca="1">IF(E3000="","",IF(ISERROR(IF(行业估值!$E$7="最新年报",[1]!EM_S_STM07_BS(E3000,140,LEFT(RIGHT($L$1,5),4)&amp;"-12-31",1)/100000000,[1]!EM_S_STM07_BS(E3000,140,LEFT(RIGHT($L$1,11),10),1)/100000000)),0,IF(行业估值!$E$7="最新年报",[1]!EM_S_STM07_BS(E3000,140,LEFT(RIGHT($L$1,5),4)&amp;"-12-31",1)/100000000,[1]!EM_S_STM07_BS(E3000,140,LEFT(RIGHT($L$1,11),10),1)/100000000)))</f>
        <v>166.11152599819999</v>
      </c>
      <c r="M3000" s="36">
        <f t="shared" ca="1" si="239"/>
        <v>0.9132645769568325</v>
      </c>
      <c r="N3000" s="37">
        <f ca="1">IF(E3000="","",IF(ISERROR([1]!EM_S_EST_NETPROFIT(E3000,行业估值!$E$6,deadline)/100000000),"-",[1]!EM_S_EST_NETPROFIT(E3000,行业估值!$E$6,deadline)/100000000))</f>
        <v>17.53</v>
      </c>
      <c r="O3000" s="36">
        <f t="shared" ca="1" si="240"/>
        <v>8.653951655356531</v>
      </c>
      <c r="T3000" s="64" t="s">
        <v>5865</v>
      </c>
      <c r="U3000" s="64" t="s">
        <v>5866</v>
      </c>
    </row>
    <row r="3001" spans="4:21">
      <c r="D3001" s="45" t="str">
        <f>IF(AND(行业估值!$B$39=$G3001,COUNTIF($G$2:$G$2552,$G3001)&gt;=1),COUNTIF($G$2:G3001,$G3001),"")</f>
        <v/>
      </c>
      <c r="E3001" s="65" t="str">
        <f t="shared" si="236"/>
        <v>601001.SH</v>
      </c>
      <c r="F3001" s="65" t="str">
        <f t="shared" si="237"/>
        <v>大同煤业</v>
      </c>
      <c r="G3001" s="34" t="str">
        <f>IF(E3001="","",IF(行业估值!$C$5="申万行业",[1]!EM_S_INFO_INDUSTRY_SW2014(E3001,"1"),IF(行业估值!$C$5="证监会行业",[1]!EM_S_INFO_INDUSTRY_CSRC1(E3001,"1"),[1]!EM_S_INFO_INDUSTRY_EM2016(E3001,"1"))))</f>
        <v>化石能源</v>
      </c>
      <c r="H3001" s="34" t="str">
        <f>IF(E3001="","",IF($H$1="上证50",[1]!EM_S_INFO_COMPINDEX(E3001,"000016"),"")&amp;IF($H$1="上证180",[1]!EM_S_INFO_COMPINDEX(E3001,"000010"),"")&amp;IF($H$1="沪深300",[1]!EM_S_INFO_COMPINDEX(E3001,"000300"),"")&amp;IF(AND($H$1="上证A股",RIGHT(E3001,2)="SH"),"是","")&amp;IF(AND($H$1="深证A股",RIGHT(E3001,2)="SZ"),"是","")&amp;IF(AND($H$1="创业板",LEFT(E3001,1)-3=0),"是","")&amp;IF(AND($H$1="全部A股",E3001&lt;&gt;0),"是","")&amp;IF(AND($H$1="中小板",LEFT(E3001,3)="002"),"是",""))</f>
        <v>是</v>
      </c>
      <c r="I3001" s="46">
        <f ca="1">IF(E3001="","",IF(OR([1]!EM_S_VAL_MV(E3001,deadline)="",[1]!EM_S_VAL_MV(E3001,deadline)="--",[1]!EM_S_VAL_MV(E3001,deadline)="null"),0,[1]!EM_S_VAL_MV(E3001,deadline)/100000000))</f>
        <v>70.964879999999994</v>
      </c>
      <c r="J3001" s="46">
        <f ca="1">IF(E3001="","",IF(RIGHT(LEFT($J$1,6),3)="TTM",[1]!EM_S_FA_PROFIT_TTM(E3001,LEFT(RIGHT($J$1,11),10),1)/100000000,[1]!EM_S_STM07_IS(E3001,61,LEFT(RIGHT($J$1,5),4)&amp;"-12-31",1)/100000000))</f>
        <v>11.4046084366</v>
      </c>
      <c r="K3001" s="36">
        <f t="shared" ref="K3001:K3064" ca="1" si="241">IF(E3001="","",IF(OR(I3001=0,J3001=0),"-",I3001/J3001))</f>
        <v>6.2224740458653054</v>
      </c>
      <c r="L3001" s="46">
        <f ca="1">IF(E3001="","",IF(ISERROR(IF(行业估值!$E$7="最新年报",[1]!EM_S_STM07_BS(E3001,140,LEFT(RIGHT($L$1,5),4)&amp;"-12-31",1)/100000000,[1]!EM_S_STM07_BS(E3001,140,LEFT(RIGHT($L$1,11),10),1)/100000000)),0,IF(行业估值!$E$7="最新年报",[1]!EM_S_STM07_BS(E3001,140,LEFT(RIGHT($L$1,5),4)&amp;"-12-31",1)/100000000,[1]!EM_S_STM07_BS(E3001,140,LEFT(RIGHT($L$1,11),10),1)/100000000)))</f>
        <v>64.286913097600006</v>
      </c>
      <c r="M3001" s="36">
        <f t="shared" ref="M3001:M3064" ca="1" si="242">IF(E3001="","",IF(OR(I3001=0,L3001=0),"-",I3001/L3001))</f>
        <v>1.103877548020723</v>
      </c>
      <c r="N3001" s="37">
        <f ca="1">IF(E3001="","",IF(ISERROR([1]!EM_S_EST_NETPROFIT(E3001,行业估值!$E$6,deadline)/100000000),"-",[1]!EM_S_EST_NETPROFIT(E3001,行业估值!$E$6,deadline)/100000000))</f>
        <v>7.0766666666666662</v>
      </c>
      <c r="O3001" s="36">
        <f t="shared" ref="O3001:O3064" ca="1" si="243">IF(E3001="","",IF(ISERROR(IF(OR(I3001=0,N3001=0),"-",I3001/N3001)),"-",IF(OR(I3001=0,N3001=0),"-",I3001/N3001)))</f>
        <v>10.028009420631182</v>
      </c>
      <c r="T3001" s="64" t="s">
        <v>5867</v>
      </c>
      <c r="U3001" s="64" t="s">
        <v>5868</v>
      </c>
    </row>
    <row r="3002" spans="4:21">
      <c r="D3002" s="45">
        <f>IF(AND(行业估值!$B$39=$G3002,COUNTIF($G$2:$G$2552,$G3002)&gt;=1),COUNTIF($G$2:G3002,$G3002),"")</f>
        <v>264</v>
      </c>
      <c r="E3002" s="65" t="str">
        <f t="shared" si="236"/>
        <v>601002.SH</v>
      </c>
      <c r="F3002" s="65" t="str">
        <f t="shared" si="237"/>
        <v>晋亿实业</v>
      </c>
      <c r="G3002" s="34" t="str">
        <f>IF(E3002="","",IF(行业估值!$C$5="申万行业",[1]!EM_S_INFO_INDUSTRY_SW2014(E3002,"1"),IF(行业估值!$C$5="证监会行业",[1]!EM_S_INFO_INDUSTRY_CSRC1(E3002,"1"),[1]!EM_S_INFO_INDUSTRY_EM2016(E3002,"1"))))</f>
        <v>机械设备</v>
      </c>
      <c r="H3002" s="34" t="str">
        <f>IF(E3002="","",IF($H$1="上证50",[1]!EM_S_INFO_COMPINDEX(E3002,"000016"),"")&amp;IF($H$1="上证180",[1]!EM_S_INFO_COMPINDEX(E3002,"000010"),"")&amp;IF($H$1="沪深300",[1]!EM_S_INFO_COMPINDEX(E3002,"000300"),"")&amp;IF(AND($H$1="上证A股",RIGHT(E3002,2)="SH"),"是","")&amp;IF(AND($H$1="深证A股",RIGHT(E3002,2)="SZ"),"是","")&amp;IF(AND($H$1="创业板",LEFT(E3002,1)-3=0),"是","")&amp;IF(AND($H$1="全部A股",E3002&lt;&gt;0),"是","")&amp;IF(AND($H$1="中小板",LEFT(E3002,3)="002"),"是",""))</f>
        <v>是</v>
      </c>
      <c r="I3002" s="46">
        <f ca="1">IF(E3002="","",IF(OR([1]!EM_S_VAL_MV(E3002,deadline)="",[1]!EM_S_VAL_MV(E3002,deadline)="--",[1]!EM_S_VAL_MV(E3002,deadline)="null"),0,[1]!EM_S_VAL_MV(E3002,deadline)/100000000))</f>
        <v>44.152833000000001</v>
      </c>
      <c r="J3002" s="46">
        <f ca="1">IF(E3002="","",IF(RIGHT(LEFT($J$1,6),3)="TTM",[1]!EM_S_FA_PROFIT_TTM(E3002,LEFT(RIGHT($J$1,11),10),1)/100000000,[1]!EM_S_STM07_IS(E3002,61,LEFT(RIGHT($J$1,5),4)&amp;"-12-31",1)/100000000))</f>
        <v>1.8724086012000001</v>
      </c>
      <c r="K3002" s="36">
        <f t="shared" ca="1" si="241"/>
        <v>23.580768092874109</v>
      </c>
      <c r="L3002" s="46">
        <f ca="1">IF(E3002="","",IF(ISERROR(IF(行业估值!$E$7="最新年报",[1]!EM_S_STM07_BS(E3002,140,LEFT(RIGHT($L$1,5),4)&amp;"-12-31",1)/100000000,[1]!EM_S_STM07_BS(E3002,140,LEFT(RIGHT($L$1,11),10),1)/100000000)),0,IF(行业估值!$E$7="最新年报",[1]!EM_S_STM07_BS(E3002,140,LEFT(RIGHT($L$1,5),4)&amp;"-12-31",1)/100000000,[1]!EM_S_STM07_BS(E3002,140,LEFT(RIGHT($L$1,11),10),1)/100000000)))</f>
        <v>27.0430220519</v>
      </c>
      <c r="M3002" s="36">
        <f t="shared" ca="1" si="242"/>
        <v>1.6326885699114346</v>
      </c>
      <c r="N3002" s="37" t="str">
        <f ca="1">IF(E3002="","",IF(ISERROR([1]!EM_S_EST_NETPROFIT(E3002,行业估值!$E$6,deadline)/100000000),"-",[1]!EM_S_EST_NETPROFIT(E3002,行业估值!$E$6,deadline)/100000000))</f>
        <v>-</v>
      </c>
      <c r="O3002" s="36" t="str">
        <f t="shared" ca="1" si="243"/>
        <v>-</v>
      </c>
      <c r="T3002" s="64" t="s">
        <v>5869</v>
      </c>
      <c r="U3002" s="64" t="s">
        <v>5870</v>
      </c>
    </row>
    <row r="3003" spans="4:21">
      <c r="D3003" s="45" t="str">
        <f>IF(AND(行业估值!$B$39=$G3003,COUNTIF($G$2:$G$2552,$G3003)&gt;=1),COUNTIF($G$2:G3003,$G3003),"")</f>
        <v/>
      </c>
      <c r="E3003" s="65" t="str">
        <f t="shared" si="236"/>
        <v>601003.SH</v>
      </c>
      <c r="F3003" s="65" t="str">
        <f t="shared" si="237"/>
        <v>柳钢股份</v>
      </c>
      <c r="G3003" s="34" t="str">
        <f>IF(E3003="","",IF(行业估值!$C$5="申万行业",[1]!EM_S_INFO_INDUSTRY_SW2014(E3003,"1"),IF(行业估值!$C$5="证监会行业",[1]!EM_S_INFO_INDUSTRY_CSRC1(E3003,"1"),[1]!EM_S_INFO_INDUSTRY_EM2016(E3003,"1"))))</f>
        <v>钢铁</v>
      </c>
      <c r="H3003" s="34" t="str">
        <f>IF(E3003="","",IF($H$1="上证50",[1]!EM_S_INFO_COMPINDEX(E3003,"000016"),"")&amp;IF($H$1="上证180",[1]!EM_S_INFO_COMPINDEX(E3003,"000010"),"")&amp;IF($H$1="沪深300",[1]!EM_S_INFO_COMPINDEX(E3003,"000300"),"")&amp;IF(AND($H$1="上证A股",RIGHT(E3003,2)="SH"),"是","")&amp;IF(AND($H$1="深证A股",RIGHT(E3003,2)="SZ"),"是","")&amp;IF(AND($H$1="创业板",LEFT(E3003,1)-3=0),"是","")&amp;IF(AND($H$1="全部A股",E3003&lt;&gt;0),"是","")&amp;IF(AND($H$1="中小板",LEFT(E3003,3)="002"),"是",""))</f>
        <v>是</v>
      </c>
      <c r="I3003" s="46">
        <f ca="1">IF(E3003="","",IF(OR([1]!EM_S_VAL_MV(E3003,deadline)="",[1]!EM_S_VAL_MV(E3003,deadline)="--",[1]!EM_S_VAL_MV(E3003,deadline)="null"),0,[1]!EM_S_VAL_MV(E3003,deadline)/100000000))</f>
        <v>134.54664299999999</v>
      </c>
      <c r="J3003" s="46">
        <f ca="1">IF(E3003="","",IF(RIGHT(LEFT($J$1,6),3)="TTM",[1]!EM_S_FA_PROFIT_TTM(E3003,LEFT(RIGHT($J$1,11),10),1)/100000000,[1]!EM_S_STM07_IS(E3003,61,LEFT(RIGHT($J$1,5),4)&amp;"-12-31",1)/100000000))</f>
        <v>28.389996799299997</v>
      </c>
      <c r="K3003" s="36">
        <f t="shared" ca="1" si="241"/>
        <v>4.739227128173451</v>
      </c>
      <c r="L3003" s="46">
        <f ca="1">IF(E3003="","",IF(ISERROR(IF(行业估值!$E$7="最新年报",[1]!EM_S_STM07_BS(E3003,140,LEFT(RIGHT($L$1,5),4)&amp;"-12-31",1)/100000000,[1]!EM_S_STM07_BS(E3003,140,LEFT(RIGHT($L$1,11),10),1)/100000000)),0,IF(行业估值!$E$7="最新年报",[1]!EM_S_STM07_BS(E3003,140,LEFT(RIGHT($L$1,5),4)&amp;"-12-31",1)/100000000,[1]!EM_S_STM07_BS(E3003,140,LEFT(RIGHT($L$1,11),10),1)/100000000)))</f>
        <v>104.78108467790001</v>
      </c>
      <c r="M3003" s="36">
        <f t="shared" ca="1" si="242"/>
        <v>1.2840737754681595</v>
      </c>
      <c r="N3003" s="37">
        <f ca="1">IF(E3003="","",IF(ISERROR([1]!EM_S_EST_NETPROFIT(E3003,行业估值!$E$6,deadline)/100000000),"-",[1]!EM_S_EST_NETPROFIT(E3003,行业估值!$E$6,deadline)/100000000))</f>
        <v>23.629822222222224</v>
      </c>
      <c r="O3003" s="36">
        <f t="shared" ca="1" si="243"/>
        <v>5.6939337814174547</v>
      </c>
      <c r="T3003" s="64" t="s">
        <v>5871</v>
      </c>
      <c r="U3003" s="64" t="s">
        <v>5872</v>
      </c>
    </row>
    <row r="3004" spans="4:21">
      <c r="D3004" s="45" t="str">
        <f>IF(AND(行业估值!$B$39=$G3004,COUNTIF($G$2:$G$2552,$G3004)&gt;=1),COUNTIF($G$2:G3004,$G3004),"")</f>
        <v/>
      </c>
      <c r="E3004" s="65" t="str">
        <f t="shared" si="236"/>
        <v>601005.SH</v>
      </c>
      <c r="F3004" s="65" t="str">
        <f t="shared" si="237"/>
        <v>重庆钢铁</v>
      </c>
      <c r="G3004" s="34" t="str">
        <f>IF(E3004="","",IF(行业估值!$C$5="申万行业",[1]!EM_S_INFO_INDUSTRY_SW2014(E3004,"1"),IF(行业估值!$C$5="证监会行业",[1]!EM_S_INFO_INDUSTRY_CSRC1(E3004,"1"),[1]!EM_S_INFO_INDUSTRY_EM2016(E3004,"1"))))</f>
        <v>钢铁</v>
      </c>
      <c r="H3004" s="34" t="str">
        <f>IF(E3004="","",IF($H$1="上证50",[1]!EM_S_INFO_COMPINDEX(E3004,"000016"),"")&amp;IF($H$1="上证180",[1]!EM_S_INFO_COMPINDEX(E3004,"000010"),"")&amp;IF($H$1="沪深300",[1]!EM_S_INFO_COMPINDEX(E3004,"000300"),"")&amp;IF(AND($H$1="上证A股",RIGHT(E3004,2)="SH"),"是","")&amp;IF(AND($H$1="深证A股",RIGHT(E3004,2)="SZ"),"是","")&amp;IF(AND($H$1="创业板",LEFT(E3004,1)-3=0),"是","")&amp;IF(AND($H$1="全部A股",E3004&lt;&gt;0),"是","")&amp;IF(AND($H$1="中小板",LEFT(E3004,3)="002"),"是",""))</f>
        <v>是</v>
      </c>
      <c r="I3004" s="46">
        <f ca="1">IF(E3004="","",IF(OR([1]!EM_S_VAL_MV(E3004,deadline)="",[1]!EM_S_VAL_MV(E3004,deadline)="--",[1]!EM_S_VAL_MV(E3004,deadline)="null"),0,[1]!EM_S_VAL_MV(E3004,deadline)/100000000))</f>
        <v>163.21042148610002</v>
      </c>
      <c r="J3004" s="46">
        <f ca="1">IF(E3004="","",IF(RIGHT(LEFT($J$1,6),3)="TTM",[1]!EM_S_FA_PROFIT_TTM(E3004,LEFT(RIGHT($J$1,11),10),1)/100000000,[1]!EM_S_STM07_IS(E3004,61,LEFT(RIGHT($J$1,5),4)&amp;"-12-31",1)/100000000))</f>
        <v>10.279170000000001</v>
      </c>
      <c r="K3004" s="36">
        <f t="shared" ca="1" si="241"/>
        <v>15.877782105568835</v>
      </c>
      <c r="L3004" s="46">
        <f ca="1">IF(E3004="","",IF(ISERROR(IF(行业估值!$E$7="最新年报",[1]!EM_S_STM07_BS(E3004,140,LEFT(RIGHT($L$1,5),4)&amp;"-12-31",1)/100000000,[1]!EM_S_STM07_BS(E3004,140,LEFT(RIGHT($L$1,11),10),1)/100000000)),0,IF(行业估值!$E$7="最新年报",[1]!EM_S_STM07_BS(E3004,140,LEFT(RIGHT($L$1,5),4)&amp;"-12-31",1)/100000000,[1]!EM_S_STM07_BS(E3004,140,LEFT(RIGHT($L$1,11),10),1)/100000000)))</f>
        <v>191.98756</v>
      </c>
      <c r="M3004" s="36">
        <f t="shared" ca="1" si="242"/>
        <v>0.85010935857562864</v>
      </c>
      <c r="N3004" s="37">
        <f ca="1">IF(E3004="","",IF(ISERROR([1]!EM_S_EST_NETPROFIT(E3004,行业估值!$E$6,deadline)/100000000),"-",[1]!EM_S_EST_NETPROFIT(E3004,行业估值!$E$6,deadline)/100000000))</f>
        <v>11.954625</v>
      </c>
      <c r="O3004" s="36">
        <f t="shared" ca="1" si="243"/>
        <v>13.652491942331944</v>
      </c>
      <c r="T3004" s="64" t="s">
        <v>5873</v>
      </c>
      <c r="U3004" s="64" t="s">
        <v>5874</v>
      </c>
    </row>
    <row r="3005" spans="4:21">
      <c r="D3005" s="45" t="str">
        <f>IF(AND(行业估值!$B$39=$G3005,COUNTIF($G$2:$G$2552,$G3005)&gt;=1),COUNTIF($G$2:G3005,$G3005),"")</f>
        <v/>
      </c>
      <c r="E3005" s="65" t="str">
        <f t="shared" si="236"/>
        <v>601006.SH</v>
      </c>
      <c r="F3005" s="65" t="str">
        <f t="shared" si="237"/>
        <v>大秦铁路</v>
      </c>
      <c r="G3005" s="34" t="str">
        <f>IF(E3005="","",IF(行业估值!$C$5="申万行业",[1]!EM_S_INFO_INDUSTRY_SW2014(E3005,"1"),IF(行业估值!$C$5="证监会行业",[1]!EM_S_INFO_INDUSTRY_CSRC1(E3005,"1"),[1]!EM_S_INFO_INDUSTRY_EM2016(E3005,"1"))))</f>
        <v>交通运输</v>
      </c>
      <c r="H3005" s="34" t="str">
        <f>IF(E3005="","",IF($H$1="上证50",[1]!EM_S_INFO_COMPINDEX(E3005,"000016"),"")&amp;IF($H$1="上证180",[1]!EM_S_INFO_COMPINDEX(E3005,"000010"),"")&amp;IF($H$1="沪深300",[1]!EM_S_INFO_COMPINDEX(E3005,"000300"),"")&amp;IF(AND($H$1="上证A股",RIGHT(E3005,2)="SH"),"是","")&amp;IF(AND($H$1="深证A股",RIGHT(E3005,2)="SZ"),"是","")&amp;IF(AND($H$1="创业板",LEFT(E3005,1)-3=0),"是","")&amp;IF(AND($H$1="全部A股",E3005&lt;&gt;0),"是","")&amp;IF(AND($H$1="中小板",LEFT(E3005,3)="002"),"是",""))</f>
        <v>是</v>
      </c>
      <c r="I3005" s="46">
        <f ca="1">IF(E3005="","",IF(OR([1]!EM_S_VAL_MV(E3005,deadline)="",[1]!EM_S_VAL_MV(E3005,deadline)="--",[1]!EM_S_VAL_MV(E3005,deadline)="null"),0,[1]!EM_S_VAL_MV(E3005,deadline)/100000000))</f>
        <v>1167.0431320435</v>
      </c>
      <c r="J3005" s="46">
        <f ca="1">IF(E3005="","",IF(RIGHT(LEFT($J$1,6),3)="TTM",[1]!EM_S_FA_PROFIT_TTM(E3005,LEFT(RIGHT($J$1,11),10),1)/100000000,[1]!EM_S_STM07_IS(E3005,61,LEFT(RIGHT($J$1,5),4)&amp;"-12-31",1)/100000000))</f>
        <v>158.68364034999999</v>
      </c>
      <c r="K3005" s="36">
        <f t="shared" ca="1" si="241"/>
        <v>7.3545270922031758</v>
      </c>
      <c r="L3005" s="46">
        <f ca="1">IF(E3005="","",IF(ISERROR(IF(行业估值!$E$7="最新年报",[1]!EM_S_STM07_BS(E3005,140,LEFT(RIGHT($L$1,5),4)&amp;"-12-31",1)/100000000,[1]!EM_S_STM07_BS(E3005,140,LEFT(RIGHT($L$1,11),10),1)/100000000)),0,IF(行业估值!$E$7="最新年报",[1]!EM_S_STM07_BS(E3005,140,LEFT(RIGHT($L$1,5),4)&amp;"-12-31",1)/100000000,[1]!EM_S_STM07_BS(E3005,140,LEFT(RIGHT($L$1,11),10),1)/100000000)))</f>
        <v>1114.06933095</v>
      </c>
      <c r="M3005" s="36">
        <f t="shared" ca="1" si="242"/>
        <v>1.0475498244335724</v>
      </c>
      <c r="N3005" s="37">
        <f ca="1">IF(E3005="","",IF(ISERROR([1]!EM_S_EST_NETPROFIT(E3005,行业估值!$E$6,deadline)/100000000),"-",[1]!EM_S_EST_NETPROFIT(E3005,行业估值!$E$6,deadline)/100000000))</f>
        <v>139.67333333333335</v>
      </c>
      <c r="O3005" s="36">
        <f t="shared" ca="1" si="243"/>
        <v>8.3555185817634001</v>
      </c>
      <c r="T3005" s="64" t="s">
        <v>5875</v>
      </c>
      <c r="U3005" s="64" t="s">
        <v>5876</v>
      </c>
    </row>
    <row r="3006" spans="4:21">
      <c r="D3006" s="45" t="str">
        <f>IF(AND(行业估值!$B$39=$G3006,COUNTIF($G$2:$G$2552,$G3006)&gt;=1),COUNTIF($G$2:G3006,$G3006),"")</f>
        <v/>
      </c>
      <c r="E3006" s="65" t="str">
        <f t="shared" si="236"/>
        <v>601007.SH</v>
      </c>
      <c r="F3006" s="65" t="str">
        <f t="shared" si="237"/>
        <v>金陵饭店</v>
      </c>
      <c r="G3006" s="34" t="str">
        <f>IF(E3006="","",IF(行业估值!$C$5="申万行业",[1]!EM_S_INFO_INDUSTRY_SW2014(E3006,"1"),IF(行业估值!$C$5="证监会行业",[1]!EM_S_INFO_INDUSTRY_CSRC1(E3006,"1"),[1]!EM_S_INFO_INDUSTRY_EM2016(E3006,"1"))))</f>
        <v>休闲、生活及专业服务</v>
      </c>
      <c r="H3006" s="34" t="str">
        <f>IF(E3006="","",IF($H$1="上证50",[1]!EM_S_INFO_COMPINDEX(E3006,"000016"),"")&amp;IF($H$1="上证180",[1]!EM_S_INFO_COMPINDEX(E3006,"000010"),"")&amp;IF($H$1="沪深300",[1]!EM_S_INFO_COMPINDEX(E3006,"000300"),"")&amp;IF(AND($H$1="上证A股",RIGHT(E3006,2)="SH"),"是","")&amp;IF(AND($H$1="深证A股",RIGHT(E3006,2)="SZ"),"是","")&amp;IF(AND($H$1="创业板",LEFT(E3006,1)-3=0),"是","")&amp;IF(AND($H$1="全部A股",E3006&lt;&gt;0),"是","")&amp;IF(AND($H$1="中小板",LEFT(E3006,3)="002"),"是",""))</f>
        <v>是</v>
      </c>
      <c r="I3006" s="46">
        <f ca="1">IF(E3006="","",IF(OR([1]!EM_S_VAL_MV(E3006,deadline)="",[1]!EM_S_VAL_MV(E3006,deadline)="--",[1]!EM_S_VAL_MV(E3006,deadline)="null"),0,[1]!EM_S_VAL_MV(E3006,deadline)/100000000))</f>
        <v>26.25</v>
      </c>
      <c r="J3006" s="46">
        <f ca="1">IF(E3006="","",IF(RIGHT(LEFT($J$1,6),3)="TTM",[1]!EM_S_FA_PROFIT_TTM(E3006,LEFT(RIGHT($J$1,11),10),1)/100000000,[1]!EM_S_STM07_IS(E3006,61,LEFT(RIGHT($J$1,5),4)&amp;"-12-31",1)/100000000))</f>
        <v>1.2066822350999999</v>
      </c>
      <c r="K3006" s="36">
        <f t="shared" ca="1" si="241"/>
        <v>21.753862977708142</v>
      </c>
      <c r="L3006" s="46">
        <f ca="1">IF(E3006="","",IF(ISERROR(IF(行业估值!$E$7="最新年报",[1]!EM_S_STM07_BS(E3006,140,LEFT(RIGHT($L$1,5),4)&amp;"-12-31",1)/100000000,[1]!EM_S_STM07_BS(E3006,140,LEFT(RIGHT($L$1,11),10),1)/100000000)),0,IF(行业估值!$E$7="最新年报",[1]!EM_S_STM07_BS(E3006,140,LEFT(RIGHT($L$1,5),4)&amp;"-12-31",1)/100000000,[1]!EM_S_STM07_BS(E3006,140,LEFT(RIGHT($L$1,11),10),1)/100000000)))</f>
        <v>14.719375837999999</v>
      </c>
      <c r="M3006" s="36">
        <f t="shared" ca="1" si="242"/>
        <v>1.7833636622167213</v>
      </c>
      <c r="N3006" s="37" t="str">
        <f ca="1">IF(E3006="","",IF(ISERROR([1]!EM_S_EST_NETPROFIT(E3006,行业估值!$E$6,deadline)/100000000),"-",[1]!EM_S_EST_NETPROFIT(E3006,行业估值!$E$6,deadline)/100000000))</f>
        <v>-</v>
      </c>
      <c r="O3006" s="36" t="str">
        <f t="shared" ca="1" si="243"/>
        <v>-</v>
      </c>
      <c r="T3006" s="64" t="s">
        <v>5877</v>
      </c>
      <c r="U3006" s="64" t="s">
        <v>5878</v>
      </c>
    </row>
    <row r="3007" spans="4:21">
      <c r="D3007" s="45" t="str">
        <f>IF(AND(行业估值!$B$39=$G3007,COUNTIF($G$2:$G$2552,$G3007)&gt;=1),COUNTIF($G$2:G3007,$G3007),"")</f>
        <v/>
      </c>
      <c r="E3007" s="65" t="str">
        <f t="shared" si="236"/>
        <v>601008.SH</v>
      </c>
      <c r="F3007" s="65" t="str">
        <f t="shared" si="237"/>
        <v>连云港</v>
      </c>
      <c r="G3007" s="34" t="str">
        <f>IF(E3007="","",IF(行业估值!$C$5="申万行业",[1]!EM_S_INFO_INDUSTRY_SW2014(E3007,"1"),IF(行业估值!$C$5="证监会行业",[1]!EM_S_INFO_INDUSTRY_CSRC1(E3007,"1"),[1]!EM_S_INFO_INDUSTRY_EM2016(E3007,"1"))))</f>
        <v>交通运输</v>
      </c>
      <c r="H3007" s="34" t="str">
        <f>IF(E3007="","",IF($H$1="上证50",[1]!EM_S_INFO_COMPINDEX(E3007,"000016"),"")&amp;IF($H$1="上证180",[1]!EM_S_INFO_COMPINDEX(E3007,"000010"),"")&amp;IF($H$1="沪深300",[1]!EM_S_INFO_COMPINDEX(E3007,"000300"),"")&amp;IF(AND($H$1="上证A股",RIGHT(E3007,2)="SH"),"是","")&amp;IF(AND($H$1="深证A股",RIGHT(E3007,2)="SZ"),"是","")&amp;IF(AND($H$1="创业板",LEFT(E3007,1)-3=0),"是","")&amp;IF(AND($H$1="全部A股",E3007&lt;&gt;0),"是","")&amp;IF(AND($H$1="中小板",LEFT(E3007,3)="002"),"是",""))</f>
        <v>是</v>
      </c>
      <c r="I3007" s="46">
        <f ca="1">IF(E3007="","",IF(OR([1]!EM_S_VAL_MV(E3007,deadline)="",[1]!EM_S_VAL_MV(E3007,deadline)="--",[1]!EM_S_VAL_MV(E3007,deadline)="null"),0,[1]!EM_S_VAL_MV(E3007,deadline)/100000000))</f>
        <v>40.690335086399998</v>
      </c>
      <c r="J3007" s="46">
        <f ca="1">IF(E3007="","",IF(RIGHT(LEFT($J$1,6),3)="TTM",[1]!EM_S_FA_PROFIT_TTM(E3007,LEFT(RIGHT($J$1,11),10),1)/100000000,[1]!EM_S_STM07_IS(E3007,61,LEFT(RIGHT($J$1,5),4)&amp;"-12-31",1)/100000000))</f>
        <v>0.18953777399999999</v>
      </c>
      <c r="K3007" s="36">
        <f t="shared" ca="1" si="241"/>
        <v>214.68192976878581</v>
      </c>
      <c r="L3007" s="46">
        <f ca="1">IF(E3007="","",IF(ISERROR(IF(行业估值!$E$7="最新年报",[1]!EM_S_STM07_BS(E3007,140,LEFT(RIGHT($L$1,5),4)&amp;"-12-31",1)/100000000,[1]!EM_S_STM07_BS(E3007,140,LEFT(RIGHT($L$1,11),10),1)/100000000)),0,IF(行业估值!$E$7="最新年报",[1]!EM_S_STM07_BS(E3007,140,LEFT(RIGHT($L$1,5),4)&amp;"-12-31",1)/100000000,[1]!EM_S_STM07_BS(E3007,140,LEFT(RIGHT($L$1,11),10),1)/100000000)))</f>
        <v>31.665198193200002</v>
      </c>
      <c r="M3007" s="36">
        <f t="shared" ca="1" si="242"/>
        <v>1.2850175400177384</v>
      </c>
      <c r="N3007" s="37" t="str">
        <f ca="1">IF(E3007="","",IF(ISERROR([1]!EM_S_EST_NETPROFIT(E3007,行业估值!$E$6,deadline)/100000000),"-",[1]!EM_S_EST_NETPROFIT(E3007,行业估值!$E$6,deadline)/100000000))</f>
        <v>-</v>
      </c>
      <c r="O3007" s="36" t="str">
        <f t="shared" ca="1" si="243"/>
        <v>-</v>
      </c>
      <c r="T3007" s="64" t="s">
        <v>5879</v>
      </c>
      <c r="U3007" s="64" t="s">
        <v>5880</v>
      </c>
    </row>
    <row r="3008" spans="4:21">
      <c r="D3008" s="45" t="str">
        <f>IF(AND(行业估值!$B$39=$G3008,COUNTIF($G$2:$G$2552,$G3008)&gt;=1),COUNTIF($G$2:G3008,$G3008),"")</f>
        <v/>
      </c>
      <c r="E3008" s="65" t="str">
        <f t="shared" si="236"/>
        <v>601009.SH</v>
      </c>
      <c r="F3008" s="65" t="str">
        <f t="shared" si="237"/>
        <v>南京银行</v>
      </c>
      <c r="G3008" s="34" t="str">
        <f>IF(E3008="","",IF(行业估值!$C$5="申万行业",[1]!EM_S_INFO_INDUSTRY_SW2014(E3008,"1"),IF(行业估值!$C$5="证监会行业",[1]!EM_S_INFO_INDUSTRY_CSRC1(E3008,"1"),[1]!EM_S_INFO_INDUSTRY_EM2016(E3008,"1"))))</f>
        <v>金融</v>
      </c>
      <c r="H3008" s="34" t="str">
        <f>IF(E3008="","",IF($H$1="上证50",[1]!EM_S_INFO_COMPINDEX(E3008,"000016"),"")&amp;IF($H$1="上证180",[1]!EM_S_INFO_COMPINDEX(E3008,"000010"),"")&amp;IF($H$1="沪深300",[1]!EM_S_INFO_COMPINDEX(E3008,"000300"),"")&amp;IF(AND($H$1="上证A股",RIGHT(E3008,2)="SH"),"是","")&amp;IF(AND($H$1="深证A股",RIGHT(E3008,2)="SZ"),"是","")&amp;IF(AND($H$1="创业板",LEFT(E3008,1)-3=0),"是","")&amp;IF(AND($H$1="全部A股",E3008&lt;&gt;0),"是","")&amp;IF(AND($H$1="中小板",LEFT(E3008,3)="002"),"是",""))</f>
        <v>是</v>
      </c>
      <c r="I3008" s="46">
        <f ca="1">IF(E3008="","",IF(OR([1]!EM_S_VAL_MV(E3008,deadline)="",[1]!EM_S_VAL_MV(E3008,deadline)="--",[1]!EM_S_VAL_MV(E3008,deadline)="null"),0,[1]!EM_S_VAL_MV(E3008,deadline)/100000000))</f>
        <v>704.02325769200002</v>
      </c>
      <c r="J3008" s="46">
        <f ca="1">IF(E3008="","",IF(RIGHT(LEFT($J$1,6),3)="TTM",[1]!EM_S_FA_PROFIT_TTM(E3008,LEFT(RIGHT($J$1,11),10),1)/100000000,[1]!EM_S_STM07_IS(E3008,61,LEFT(RIGHT($J$1,5),4)&amp;"-12-31",1)/100000000))</f>
        <v>125.08507</v>
      </c>
      <c r="K3008" s="36">
        <f t="shared" ca="1" si="241"/>
        <v>5.628355627829924</v>
      </c>
      <c r="L3008" s="46">
        <f ca="1">IF(E3008="","",IF(ISERROR(IF(行业估值!$E$7="最新年报",[1]!EM_S_STM07_BS(E3008,140,LEFT(RIGHT($L$1,5),4)&amp;"-12-31",1)/100000000,[1]!EM_S_STM07_BS(E3008,140,LEFT(RIGHT($L$1,11),10),1)/100000000)),0,IF(行业估值!$E$7="最新年报",[1]!EM_S_STM07_BS(E3008,140,LEFT(RIGHT($L$1,5),4)&amp;"-12-31",1)/100000000,[1]!EM_S_STM07_BS(E3008,140,LEFT(RIGHT($L$1,11),10),1)/100000000)))</f>
        <v>844.63642000000004</v>
      </c>
      <c r="M3008" s="36">
        <f t="shared" ca="1" si="242"/>
        <v>0.83352226001810337</v>
      </c>
      <c r="N3008" s="37">
        <f ca="1">IF(E3008="","",IF(ISERROR([1]!EM_S_EST_NETPROFIT(E3008,行业估值!$E$6,deadline)/100000000),"-",[1]!EM_S_EST_NETPROFIT(E3008,行业估值!$E$6,deadline)/100000000))</f>
        <v>127.10250000000001</v>
      </c>
      <c r="O3008" s="36">
        <f t="shared" ca="1" si="243"/>
        <v>5.5390197493519011</v>
      </c>
      <c r="T3008" s="64" t="s">
        <v>5881</v>
      </c>
      <c r="U3008" s="64" t="s">
        <v>5882</v>
      </c>
    </row>
    <row r="3009" spans="4:21">
      <c r="D3009" s="45" t="str">
        <f>IF(AND(行业估值!$B$39=$G3009,COUNTIF($G$2:$G$2552,$G3009)&gt;=1),COUNTIF($G$2:G3009,$G3009),"")</f>
        <v/>
      </c>
      <c r="E3009" s="65" t="str">
        <f t="shared" si="236"/>
        <v>601010.SH</v>
      </c>
      <c r="F3009" s="65" t="str">
        <f t="shared" si="237"/>
        <v>文峰股份</v>
      </c>
      <c r="G3009" s="34" t="str">
        <f>IF(E3009="","",IF(行业估值!$C$5="申万行业",[1]!EM_S_INFO_INDUSTRY_SW2014(E3009,"1"),IF(行业估值!$C$5="证监会行业",[1]!EM_S_INFO_INDUSTRY_CSRC1(E3009,"1"),[1]!EM_S_INFO_INDUSTRY_EM2016(E3009,"1"))))</f>
        <v>商贸零售</v>
      </c>
      <c r="H3009" s="34" t="str">
        <f>IF(E3009="","",IF($H$1="上证50",[1]!EM_S_INFO_COMPINDEX(E3009,"000016"),"")&amp;IF($H$1="上证180",[1]!EM_S_INFO_COMPINDEX(E3009,"000010"),"")&amp;IF($H$1="沪深300",[1]!EM_S_INFO_COMPINDEX(E3009,"000300"),"")&amp;IF(AND($H$1="上证A股",RIGHT(E3009,2)="SH"),"是","")&amp;IF(AND($H$1="深证A股",RIGHT(E3009,2)="SZ"),"是","")&amp;IF(AND($H$1="创业板",LEFT(E3009,1)-3=0),"是","")&amp;IF(AND($H$1="全部A股",E3009&lt;&gt;0),"是","")&amp;IF(AND($H$1="中小板",LEFT(E3009,3)="002"),"是",""))</f>
        <v>是</v>
      </c>
      <c r="I3009" s="46">
        <f ca="1">IF(E3009="","",IF(OR([1]!EM_S_VAL_MV(E3009,deadline)="",[1]!EM_S_VAL_MV(E3009,deadline)="--",[1]!EM_S_VAL_MV(E3009,deadline)="null"),0,[1]!EM_S_VAL_MV(E3009,deadline)/100000000))</f>
        <v>54.515999999999998</v>
      </c>
      <c r="J3009" s="46">
        <f ca="1">IF(E3009="","",IF(RIGHT(LEFT($J$1,6),3)="TTM",[1]!EM_S_FA_PROFIT_TTM(E3009,LEFT(RIGHT($J$1,11),10),1)/100000000,[1]!EM_S_STM07_IS(E3009,61,LEFT(RIGHT($J$1,5),4)&amp;"-12-31",1)/100000000))</f>
        <v>2.8994366594000001</v>
      </c>
      <c r="K3009" s="36">
        <f t="shared" ca="1" si="241"/>
        <v>18.802273132354394</v>
      </c>
      <c r="L3009" s="46">
        <f ca="1">IF(E3009="","",IF(ISERROR(IF(行业估值!$E$7="最新年报",[1]!EM_S_STM07_BS(E3009,140,LEFT(RIGHT($L$1,5),4)&amp;"-12-31",1)/100000000,[1]!EM_S_STM07_BS(E3009,140,LEFT(RIGHT($L$1,11),10),1)/100000000)),0,IF(行业估值!$E$7="最新年报",[1]!EM_S_STM07_BS(E3009,140,LEFT(RIGHT($L$1,5),4)&amp;"-12-31",1)/100000000,[1]!EM_S_STM07_BS(E3009,140,LEFT(RIGHT($L$1,11),10),1)/100000000)))</f>
        <v>46.801719347299994</v>
      </c>
      <c r="M3009" s="36">
        <f t="shared" ca="1" si="242"/>
        <v>1.1648290011624336</v>
      </c>
      <c r="N3009" s="37" t="str">
        <f ca="1">IF(E3009="","",IF(ISERROR([1]!EM_S_EST_NETPROFIT(E3009,行业估值!$E$6,deadline)/100000000),"-",[1]!EM_S_EST_NETPROFIT(E3009,行业估值!$E$6,deadline)/100000000))</f>
        <v>-</v>
      </c>
      <c r="O3009" s="36" t="str">
        <f t="shared" ca="1" si="243"/>
        <v>-</v>
      </c>
      <c r="T3009" s="64" t="s">
        <v>5883</v>
      </c>
      <c r="U3009" s="64" t="s">
        <v>5884</v>
      </c>
    </row>
    <row r="3010" spans="4:21">
      <c r="D3010" s="45" t="str">
        <f>IF(AND(行业估值!$B$39=$G3010,COUNTIF($G$2:$G$2552,$G3010)&gt;=1),COUNTIF($G$2:G3010,$G3010),"")</f>
        <v/>
      </c>
      <c r="E3010" s="65" t="str">
        <f t="shared" si="236"/>
        <v>601011.SH</v>
      </c>
      <c r="F3010" s="65" t="str">
        <f t="shared" si="237"/>
        <v>宝泰隆</v>
      </c>
      <c r="G3010" s="34" t="str">
        <f>IF(E3010="","",IF(行业估值!$C$5="申万行业",[1]!EM_S_INFO_INDUSTRY_SW2014(E3010,"1"),IF(行业估值!$C$5="证监会行业",[1]!EM_S_INFO_INDUSTRY_CSRC1(E3010,"1"),[1]!EM_S_INFO_INDUSTRY_EM2016(E3010,"1"))))</f>
        <v>化石能源</v>
      </c>
      <c r="H3010" s="34" t="str">
        <f>IF(E3010="","",IF($H$1="上证50",[1]!EM_S_INFO_COMPINDEX(E3010,"000016"),"")&amp;IF($H$1="上证180",[1]!EM_S_INFO_COMPINDEX(E3010,"000010"),"")&amp;IF($H$1="沪深300",[1]!EM_S_INFO_COMPINDEX(E3010,"000300"),"")&amp;IF(AND($H$1="上证A股",RIGHT(E3010,2)="SH"),"是","")&amp;IF(AND($H$1="深证A股",RIGHT(E3010,2)="SZ"),"是","")&amp;IF(AND($H$1="创业板",LEFT(E3010,1)-3=0),"是","")&amp;IF(AND($H$1="全部A股",E3010&lt;&gt;0),"是","")&amp;IF(AND($H$1="中小板",LEFT(E3010,3)="002"),"是",""))</f>
        <v>是</v>
      </c>
      <c r="I3010" s="46">
        <f ca="1">IF(E3010="","",IF(OR([1]!EM_S_VAL_MV(E3010,deadline)="",[1]!EM_S_VAL_MV(E3010,deadline)="--",[1]!EM_S_VAL_MV(E3010,deadline)="null"),0,[1]!EM_S_VAL_MV(E3010,deadline)/100000000))</f>
        <v>67.337066154599995</v>
      </c>
      <c r="J3010" s="46">
        <f ca="1">IF(E3010="","",IF(RIGHT(LEFT($J$1,6),3)="TTM",[1]!EM_S_FA_PROFIT_TTM(E3010,LEFT(RIGHT($J$1,11),10),1)/100000000,[1]!EM_S_STM07_IS(E3010,61,LEFT(RIGHT($J$1,5),4)&amp;"-12-31",1)/100000000))</f>
        <v>1.2543264137999999</v>
      </c>
      <c r="K3010" s="36">
        <f t="shared" ca="1" si="241"/>
        <v>53.683846097604999</v>
      </c>
      <c r="L3010" s="46">
        <f ca="1">IF(E3010="","",IF(ISERROR(IF(行业估值!$E$7="最新年报",[1]!EM_S_STM07_BS(E3010,140,LEFT(RIGHT($L$1,5),4)&amp;"-12-31",1)/100000000,[1]!EM_S_STM07_BS(E3010,140,LEFT(RIGHT($L$1,11),10),1)/100000000)),0,IF(行业估值!$E$7="最新年报",[1]!EM_S_STM07_BS(E3010,140,LEFT(RIGHT($L$1,5),4)&amp;"-12-31",1)/100000000,[1]!EM_S_STM07_BS(E3010,140,LEFT(RIGHT($L$1,11),10),1)/100000000)))</f>
        <v>61.683655210399998</v>
      </c>
      <c r="M3010" s="36">
        <f t="shared" ca="1" si="242"/>
        <v>1.0916516851168512</v>
      </c>
      <c r="N3010" s="37" t="str">
        <f ca="1">IF(E3010="","",IF(ISERROR([1]!EM_S_EST_NETPROFIT(E3010,行业估值!$E$6,deadline)/100000000),"-",[1]!EM_S_EST_NETPROFIT(E3010,行业估值!$E$6,deadline)/100000000))</f>
        <v>-</v>
      </c>
      <c r="O3010" s="36" t="str">
        <f t="shared" ca="1" si="243"/>
        <v>-</v>
      </c>
      <c r="T3010" s="64" t="s">
        <v>5885</v>
      </c>
      <c r="U3010" s="64" t="s">
        <v>5886</v>
      </c>
    </row>
    <row r="3011" spans="4:21">
      <c r="D3011" s="45" t="str">
        <f>IF(AND(行业估值!$B$39=$G3011,COUNTIF($G$2:$G$2552,$G3011)&gt;=1),COUNTIF($G$2:G3011,$G3011),"")</f>
        <v/>
      </c>
      <c r="E3011" s="65" t="str">
        <f t="shared" ref="E3011:E3074" si="244">IF(U3011="","",U3011)</f>
        <v>601012.SH</v>
      </c>
      <c r="F3011" s="65" t="str">
        <f t="shared" ref="F3011:F3074" si="245">IF(T3011="","",T3011)</f>
        <v>隆基股份</v>
      </c>
      <c r="G3011" s="34" t="str">
        <f>IF(E3011="","",IF(行业估值!$C$5="申万行业",[1]!EM_S_INFO_INDUSTRY_SW2014(E3011,"1"),IF(行业估值!$C$5="证监会行业",[1]!EM_S_INFO_INDUSTRY_CSRC1(E3011,"1"),[1]!EM_S_INFO_INDUSTRY_EM2016(E3011,"1"))))</f>
        <v>电气设备</v>
      </c>
      <c r="H3011" s="34" t="str">
        <f>IF(E3011="","",IF($H$1="上证50",[1]!EM_S_INFO_COMPINDEX(E3011,"000016"),"")&amp;IF($H$1="上证180",[1]!EM_S_INFO_COMPINDEX(E3011,"000010"),"")&amp;IF($H$1="沪深300",[1]!EM_S_INFO_COMPINDEX(E3011,"000300"),"")&amp;IF(AND($H$1="上证A股",RIGHT(E3011,2)="SH"),"是","")&amp;IF(AND($H$1="深证A股",RIGHT(E3011,2)="SZ"),"是","")&amp;IF(AND($H$1="创业板",LEFT(E3011,1)-3=0),"是","")&amp;IF(AND($H$1="全部A股",E3011&lt;&gt;0),"是","")&amp;IF(AND($H$1="中小板",LEFT(E3011,3)="002"),"是",""))</f>
        <v>是</v>
      </c>
      <c r="I3011" s="46">
        <f ca="1">IF(E3011="","",IF(OR([1]!EM_S_VAL_MV(E3011,deadline)="",[1]!EM_S_VAL_MV(E3011,deadline)="--",[1]!EM_S_VAL_MV(E3011,deadline)="null"),0,[1]!EM_S_VAL_MV(E3011,deadline)/100000000))</f>
        <v>871.71307254270005</v>
      </c>
      <c r="J3011" s="46">
        <f ca="1">IF(E3011="","",IF(RIGHT(LEFT($J$1,6),3)="TTM",[1]!EM_S_FA_PROFIT_TTM(E3011,LEFT(RIGHT($J$1,11),10),1)/100000000,[1]!EM_S_STM07_IS(E3011,61,LEFT(RIGHT($J$1,5),4)&amp;"-12-31",1)/100000000))</f>
        <v>45.655972919600003</v>
      </c>
      <c r="K3011" s="36">
        <f t="shared" ca="1" si="241"/>
        <v>19.093078447321307</v>
      </c>
      <c r="L3011" s="46">
        <f ca="1">IF(E3011="","",IF(ISERROR(IF(行业估值!$E$7="最新年报",[1]!EM_S_STM07_BS(E3011,140,LEFT(RIGHT($L$1,5),4)&amp;"-12-31",1)/100000000,[1]!EM_S_STM07_BS(E3011,140,LEFT(RIGHT($L$1,11),10),1)/100000000)),0,IF(行业估值!$E$7="最新年报",[1]!EM_S_STM07_BS(E3011,140,LEFT(RIGHT($L$1,5),4)&amp;"-12-31",1)/100000000,[1]!EM_S_STM07_BS(E3011,140,LEFT(RIGHT($L$1,11),10),1)/100000000)))</f>
        <v>257.92945494880001</v>
      </c>
      <c r="M3011" s="36">
        <f t="shared" ca="1" si="242"/>
        <v>3.3796569403666537</v>
      </c>
      <c r="N3011" s="37">
        <f ca="1">IF(E3011="","",IF(ISERROR([1]!EM_S_EST_NETPROFIT(E3011,行业估值!$E$6,deadline)/100000000),"-",[1]!EM_S_EST_NETPROFIT(E3011,行业估值!$E$6,deadline)/100000000))</f>
        <v>49.039476190476186</v>
      </c>
      <c r="O3011" s="36">
        <f t="shared" ca="1" si="243"/>
        <v>17.775741917732656</v>
      </c>
      <c r="T3011" s="64" t="s">
        <v>5887</v>
      </c>
      <c r="U3011" s="64" t="s">
        <v>5888</v>
      </c>
    </row>
    <row r="3012" spans="4:21">
      <c r="D3012" s="45" t="str">
        <f>IF(AND(行业估值!$B$39=$G3012,COUNTIF($G$2:$G$2552,$G3012)&gt;=1),COUNTIF($G$2:G3012,$G3012),"")</f>
        <v/>
      </c>
      <c r="E3012" s="65" t="str">
        <f t="shared" si="244"/>
        <v>601015.SH</v>
      </c>
      <c r="F3012" s="65" t="str">
        <f t="shared" si="245"/>
        <v>陕西黑猫</v>
      </c>
      <c r="G3012" s="34" t="str">
        <f>IF(E3012="","",IF(行业估值!$C$5="申万行业",[1]!EM_S_INFO_INDUSTRY_SW2014(E3012,"1"),IF(行业估值!$C$5="证监会行业",[1]!EM_S_INFO_INDUSTRY_CSRC1(E3012,"1"),[1]!EM_S_INFO_INDUSTRY_EM2016(E3012,"1"))))</f>
        <v>化石能源</v>
      </c>
      <c r="H3012" s="34" t="str">
        <f>IF(E3012="","",IF($H$1="上证50",[1]!EM_S_INFO_COMPINDEX(E3012,"000016"),"")&amp;IF($H$1="上证180",[1]!EM_S_INFO_COMPINDEX(E3012,"000010"),"")&amp;IF($H$1="沪深300",[1]!EM_S_INFO_COMPINDEX(E3012,"000300"),"")&amp;IF(AND($H$1="上证A股",RIGHT(E3012,2)="SH"),"是","")&amp;IF(AND($H$1="深证A股",RIGHT(E3012,2)="SZ"),"是","")&amp;IF(AND($H$1="创业板",LEFT(E3012,1)-3=0),"是","")&amp;IF(AND($H$1="全部A股",E3012&lt;&gt;0),"是","")&amp;IF(AND($H$1="中小板",LEFT(E3012,3)="002"),"是",""))</f>
        <v>是</v>
      </c>
      <c r="I3012" s="46">
        <f ca="1">IF(E3012="","",IF(OR([1]!EM_S_VAL_MV(E3012,deadline)="",[1]!EM_S_VAL_MV(E3012,deadline)="--",[1]!EM_S_VAL_MV(E3012,deadline)="null"),0,[1]!EM_S_VAL_MV(E3012,deadline)/100000000))</f>
        <v>49.545599979199999</v>
      </c>
      <c r="J3012" s="46">
        <f ca="1">IF(E3012="","",IF(RIGHT(LEFT($J$1,6),3)="TTM",[1]!EM_S_FA_PROFIT_TTM(E3012,LEFT(RIGHT($J$1,11),10),1)/100000000,[1]!EM_S_STM07_IS(E3012,61,LEFT(RIGHT($J$1,5),4)&amp;"-12-31",1)/100000000))</f>
        <v>2.3311970863</v>
      </c>
      <c r="K3012" s="36">
        <f t="shared" ca="1" si="241"/>
        <v>21.253286678492362</v>
      </c>
      <c r="L3012" s="46">
        <f ca="1">IF(E3012="","",IF(ISERROR(IF(行业估值!$E$7="最新年报",[1]!EM_S_STM07_BS(E3012,140,LEFT(RIGHT($L$1,5),4)&amp;"-12-31",1)/100000000,[1]!EM_S_STM07_BS(E3012,140,LEFT(RIGHT($L$1,11),10),1)/100000000)),0,IF(行业估值!$E$7="最新年报",[1]!EM_S_STM07_BS(E3012,140,LEFT(RIGHT($L$1,5),4)&amp;"-12-31",1)/100000000,[1]!EM_S_STM07_BS(E3012,140,LEFT(RIGHT($L$1,11),10),1)/100000000)))</f>
        <v>56.216957740399998</v>
      </c>
      <c r="M3012" s="36">
        <f t="shared" ca="1" si="242"/>
        <v>0.88132837440248624</v>
      </c>
      <c r="N3012" s="37" t="str">
        <f ca="1">IF(E3012="","",IF(ISERROR([1]!EM_S_EST_NETPROFIT(E3012,行业估值!$E$6,deadline)/100000000),"-",[1]!EM_S_EST_NETPROFIT(E3012,行业估值!$E$6,deadline)/100000000))</f>
        <v>-</v>
      </c>
      <c r="O3012" s="36" t="str">
        <f t="shared" ca="1" si="243"/>
        <v>-</v>
      </c>
      <c r="T3012" s="64" t="s">
        <v>5889</v>
      </c>
      <c r="U3012" s="64" t="s">
        <v>5890</v>
      </c>
    </row>
    <row r="3013" spans="4:21">
      <c r="D3013" s="45" t="str">
        <f>IF(AND(行业估值!$B$39=$G3013,COUNTIF($G$2:$G$2552,$G3013)&gt;=1),COUNTIF($G$2:G3013,$G3013),"")</f>
        <v/>
      </c>
      <c r="E3013" s="65" t="str">
        <f t="shared" si="244"/>
        <v>601016.SH</v>
      </c>
      <c r="F3013" s="65" t="str">
        <f t="shared" si="245"/>
        <v>节能风电</v>
      </c>
      <c r="G3013" s="34" t="str">
        <f>IF(E3013="","",IF(行业估值!$C$5="申万行业",[1]!EM_S_INFO_INDUSTRY_SW2014(E3013,"1"),IF(行业估值!$C$5="证监会行业",[1]!EM_S_INFO_INDUSTRY_CSRC1(E3013,"1"),[1]!EM_S_INFO_INDUSTRY_EM2016(E3013,"1"))))</f>
        <v>公用事业</v>
      </c>
      <c r="H3013" s="34" t="str">
        <f>IF(E3013="","",IF($H$1="上证50",[1]!EM_S_INFO_COMPINDEX(E3013,"000016"),"")&amp;IF($H$1="上证180",[1]!EM_S_INFO_COMPINDEX(E3013,"000010"),"")&amp;IF($H$1="沪深300",[1]!EM_S_INFO_COMPINDEX(E3013,"000300"),"")&amp;IF(AND($H$1="上证A股",RIGHT(E3013,2)="SH"),"是","")&amp;IF(AND($H$1="深证A股",RIGHT(E3013,2)="SZ"),"是","")&amp;IF(AND($H$1="创业板",LEFT(E3013,1)-3=0),"是","")&amp;IF(AND($H$1="全部A股",E3013&lt;&gt;0),"是","")&amp;IF(AND($H$1="中小板",LEFT(E3013,3)="002"),"是",""))</f>
        <v>是</v>
      </c>
      <c r="I3013" s="46">
        <f ca="1">IF(E3013="","",IF(OR([1]!EM_S_VAL_MV(E3013,deadline)="",[1]!EM_S_VAL_MV(E3013,deadline)="--",[1]!EM_S_VAL_MV(E3013,deadline)="null"),0,[1]!EM_S_VAL_MV(E3013,deadline)/100000000))</f>
        <v>95.577879999999993</v>
      </c>
      <c r="J3013" s="46">
        <f ca="1">IF(E3013="","",IF(RIGHT(LEFT($J$1,6),3)="TTM",[1]!EM_S_FA_PROFIT_TTM(E3013,LEFT(RIGHT($J$1,11),10),1)/100000000,[1]!EM_S_STM07_IS(E3013,61,LEFT(RIGHT($J$1,5),4)&amp;"-12-31",1)/100000000))</f>
        <v>5.3961580279999994</v>
      </c>
      <c r="K3013" s="36">
        <f t="shared" ca="1" si="241"/>
        <v>17.712209224425628</v>
      </c>
      <c r="L3013" s="46">
        <f ca="1">IF(E3013="","",IF(ISERROR(IF(行业估值!$E$7="最新年报",[1]!EM_S_STM07_BS(E3013,140,LEFT(RIGHT($L$1,5),4)&amp;"-12-31",1)/100000000,[1]!EM_S_STM07_BS(E3013,140,LEFT(RIGHT($L$1,11),10),1)/100000000)),0,IF(行业估值!$E$7="最新年报",[1]!EM_S_STM07_BS(E3013,140,LEFT(RIGHT($L$1,5),4)&amp;"-12-31",1)/100000000,[1]!EM_S_STM07_BS(E3013,140,LEFT(RIGHT($L$1,11),10),1)/100000000)))</f>
        <v>71.675389279599997</v>
      </c>
      <c r="M3013" s="36">
        <f t="shared" ca="1" si="242"/>
        <v>1.3334825378786332</v>
      </c>
      <c r="N3013" s="37">
        <f ca="1">IF(E3013="","",IF(ISERROR([1]!EM_S_EST_NETPROFIT(E3013,行业估值!$E$6,deadline)/100000000),"-",[1]!EM_S_EST_NETPROFIT(E3013,行业估值!$E$6,deadline)/100000000))</f>
        <v>5.34</v>
      </c>
      <c r="O3013" s="36">
        <f t="shared" ca="1" si="243"/>
        <v>17.898479400749064</v>
      </c>
      <c r="T3013" s="64" t="s">
        <v>5891</v>
      </c>
      <c r="U3013" s="64" t="s">
        <v>5892</v>
      </c>
    </row>
    <row r="3014" spans="4:21">
      <c r="D3014" s="45" t="str">
        <f>IF(AND(行业估值!$B$39=$G3014,COUNTIF($G$2:$G$2552,$G3014)&gt;=1),COUNTIF($G$2:G3014,$G3014),"")</f>
        <v/>
      </c>
      <c r="E3014" s="65" t="str">
        <f t="shared" si="244"/>
        <v>601018.SH</v>
      </c>
      <c r="F3014" s="65" t="str">
        <f t="shared" si="245"/>
        <v>宁波港</v>
      </c>
      <c r="G3014" s="34" t="str">
        <f>IF(E3014="","",IF(行业估值!$C$5="申万行业",[1]!EM_S_INFO_INDUSTRY_SW2014(E3014,"1"),IF(行业估值!$C$5="证监会行业",[1]!EM_S_INFO_INDUSTRY_CSRC1(E3014,"1"),[1]!EM_S_INFO_INDUSTRY_EM2016(E3014,"1"))))</f>
        <v>交通运输</v>
      </c>
      <c r="H3014" s="34" t="str">
        <f>IF(E3014="","",IF($H$1="上证50",[1]!EM_S_INFO_COMPINDEX(E3014,"000016"),"")&amp;IF($H$1="上证180",[1]!EM_S_INFO_COMPINDEX(E3014,"000010"),"")&amp;IF($H$1="沪深300",[1]!EM_S_INFO_COMPINDEX(E3014,"000300"),"")&amp;IF(AND($H$1="上证A股",RIGHT(E3014,2)="SH"),"是","")&amp;IF(AND($H$1="深证A股",RIGHT(E3014,2)="SZ"),"是","")&amp;IF(AND($H$1="创业板",LEFT(E3014,1)-3=0),"是","")&amp;IF(AND($H$1="全部A股",E3014&lt;&gt;0),"是","")&amp;IF(AND($H$1="中小板",LEFT(E3014,3)="002"),"是",""))</f>
        <v>是</v>
      </c>
      <c r="I3014" s="46">
        <f ca="1">IF(E3014="","",IF(OR([1]!EM_S_VAL_MV(E3014,deadline)="",[1]!EM_S_VAL_MV(E3014,deadline)="--",[1]!EM_S_VAL_MV(E3014,deadline)="null"),0,[1]!EM_S_VAL_MV(E3014,deadline)/100000000))</f>
        <v>478.17437546669998</v>
      </c>
      <c r="J3014" s="46">
        <f ca="1">IF(E3014="","",IF(RIGHT(LEFT($J$1,6),3)="TTM",[1]!EM_S_FA_PROFIT_TTM(E3014,LEFT(RIGHT($J$1,11),10),1)/100000000,[1]!EM_S_STM07_IS(E3014,61,LEFT(RIGHT($J$1,5),4)&amp;"-12-31",1)/100000000))</f>
        <v>37.940530000000003</v>
      </c>
      <c r="K3014" s="36">
        <f t="shared" ca="1" si="241"/>
        <v>12.603260298859819</v>
      </c>
      <c r="L3014" s="46">
        <f ca="1">IF(E3014="","",IF(ISERROR(IF(行业估值!$E$7="最新年报",[1]!EM_S_STM07_BS(E3014,140,LEFT(RIGHT($L$1,5),4)&amp;"-12-31",1)/100000000,[1]!EM_S_STM07_BS(E3014,140,LEFT(RIGHT($L$1,11),10),1)/100000000)),0,IF(行业估值!$E$7="最新年报",[1]!EM_S_STM07_BS(E3014,140,LEFT(RIGHT($L$1,5),4)&amp;"-12-31",1)/100000000,[1]!EM_S_STM07_BS(E3014,140,LEFT(RIGHT($L$1,11),10),1)/100000000)))</f>
        <v>400.82042000000001</v>
      </c>
      <c r="M3014" s="36">
        <f t="shared" ca="1" si="242"/>
        <v>1.1929890584583989</v>
      </c>
      <c r="N3014" s="37">
        <f ca="1">IF(E3014="","",IF(ISERROR([1]!EM_S_EST_NETPROFIT(E3014,行业估值!$E$6,deadline)/100000000),"-",[1]!EM_S_EST_NETPROFIT(E3014,行业估值!$E$6,deadline)/100000000))</f>
        <v>34.314999999999998</v>
      </c>
      <c r="O3014" s="36">
        <f t="shared" ca="1" si="243"/>
        <v>13.934849933460587</v>
      </c>
      <c r="T3014" s="64" t="s">
        <v>5893</v>
      </c>
      <c r="U3014" s="64" t="s">
        <v>5894</v>
      </c>
    </row>
    <row r="3015" spans="4:21">
      <c r="D3015" s="45" t="str">
        <f>IF(AND(行业估值!$B$39=$G3015,COUNTIF($G$2:$G$2552,$G3015)&gt;=1),COUNTIF($G$2:G3015,$G3015),"")</f>
        <v/>
      </c>
      <c r="E3015" s="65" t="str">
        <f t="shared" si="244"/>
        <v>601019.SH</v>
      </c>
      <c r="F3015" s="65" t="str">
        <f t="shared" si="245"/>
        <v>山东出版</v>
      </c>
      <c r="G3015" s="34" t="str">
        <f>IF(E3015="","",IF(行业估值!$C$5="申万行业",[1]!EM_S_INFO_INDUSTRY_SW2014(E3015,"1"),IF(行业估值!$C$5="证监会行业",[1]!EM_S_INFO_INDUSTRY_CSRC1(E3015,"1"),[1]!EM_S_INFO_INDUSTRY_EM2016(E3015,"1"))))</f>
        <v>文化传媒</v>
      </c>
      <c r="H3015" s="34" t="str">
        <f>IF(E3015="","",IF($H$1="上证50",[1]!EM_S_INFO_COMPINDEX(E3015,"000016"),"")&amp;IF($H$1="上证180",[1]!EM_S_INFO_COMPINDEX(E3015,"000010"),"")&amp;IF($H$1="沪深300",[1]!EM_S_INFO_COMPINDEX(E3015,"000300"),"")&amp;IF(AND($H$1="上证A股",RIGHT(E3015,2)="SH"),"是","")&amp;IF(AND($H$1="深证A股",RIGHT(E3015,2)="SZ"),"是","")&amp;IF(AND($H$1="创业板",LEFT(E3015,1)-3=0),"是","")&amp;IF(AND($H$1="全部A股",E3015&lt;&gt;0),"是","")&amp;IF(AND($H$1="中小板",LEFT(E3015,3)="002"),"是",""))</f>
        <v>是</v>
      </c>
      <c r="I3015" s="46">
        <f ca="1">IF(E3015="","",IF(OR([1]!EM_S_VAL_MV(E3015,deadline)="",[1]!EM_S_VAL_MV(E3015,deadline)="--",[1]!EM_S_VAL_MV(E3015,deadline)="null"),0,[1]!EM_S_VAL_MV(E3015,deadline)/100000000))</f>
        <v>139.40492</v>
      </c>
      <c r="J3015" s="46">
        <f ca="1">IF(E3015="","",IF(RIGHT(LEFT($J$1,6),3)="TTM",[1]!EM_S_FA_PROFIT_TTM(E3015,LEFT(RIGHT($J$1,11),10),1)/100000000,[1]!EM_S_STM07_IS(E3015,61,LEFT(RIGHT($J$1,5),4)&amp;"-12-31",1)/100000000))</f>
        <v>14.530520376199998</v>
      </c>
      <c r="K3015" s="36">
        <f t="shared" ca="1" si="241"/>
        <v>9.5939385783000422</v>
      </c>
      <c r="L3015" s="46">
        <f ca="1">IF(E3015="","",IF(ISERROR(IF(行业估值!$E$7="最新年报",[1]!EM_S_STM07_BS(E3015,140,LEFT(RIGHT($L$1,5),4)&amp;"-12-31",1)/100000000,[1]!EM_S_STM07_BS(E3015,140,LEFT(RIGHT($L$1,11),10),1)/100000000)),0,IF(行业估值!$E$7="最新年报",[1]!EM_S_STM07_BS(E3015,140,LEFT(RIGHT($L$1,5),4)&amp;"-12-31",1)/100000000,[1]!EM_S_STM07_BS(E3015,140,LEFT(RIGHT($L$1,11),10),1)/100000000)))</f>
        <v>101.44524787459999</v>
      </c>
      <c r="M3015" s="36">
        <f t="shared" ca="1" si="242"/>
        <v>1.3741887660654475</v>
      </c>
      <c r="N3015" s="37">
        <f ca="1">IF(E3015="","",IF(ISERROR([1]!EM_S_EST_NETPROFIT(E3015,行业估值!$E$6,deadline)/100000000),"-",[1]!EM_S_EST_NETPROFIT(E3015,行业估值!$E$6,deadline)/100000000))</f>
        <v>16.38</v>
      </c>
      <c r="O3015" s="36">
        <f t="shared" ca="1" si="243"/>
        <v>8.5106788766788775</v>
      </c>
      <c r="T3015" s="64" t="s">
        <v>5895</v>
      </c>
      <c r="U3015" s="64" t="s">
        <v>5896</v>
      </c>
    </row>
    <row r="3016" spans="4:21">
      <c r="D3016" s="45" t="str">
        <f>IF(AND(行业估值!$B$39=$G3016,COUNTIF($G$2:$G$2552,$G3016)&gt;=1),COUNTIF($G$2:G3016,$G3016),"")</f>
        <v/>
      </c>
      <c r="E3016" s="65" t="str">
        <f t="shared" si="244"/>
        <v>601020.SH</v>
      </c>
      <c r="F3016" s="65" t="str">
        <f t="shared" si="245"/>
        <v>华钰矿业</v>
      </c>
      <c r="G3016" s="34" t="str">
        <f>IF(E3016="","",IF(行业估值!$C$5="申万行业",[1]!EM_S_INFO_INDUSTRY_SW2014(E3016,"1"),IF(行业估值!$C$5="证监会行业",[1]!EM_S_INFO_INDUSTRY_CSRC1(E3016,"1"),[1]!EM_S_INFO_INDUSTRY_EM2016(E3016,"1"))))</f>
        <v>有色金属</v>
      </c>
      <c r="H3016" s="34" t="str">
        <f>IF(E3016="","",IF($H$1="上证50",[1]!EM_S_INFO_COMPINDEX(E3016,"000016"),"")&amp;IF($H$1="上证180",[1]!EM_S_INFO_COMPINDEX(E3016,"000010"),"")&amp;IF($H$1="沪深300",[1]!EM_S_INFO_COMPINDEX(E3016,"000300"),"")&amp;IF(AND($H$1="上证A股",RIGHT(E3016,2)="SH"),"是","")&amp;IF(AND($H$1="深证A股",RIGHT(E3016,2)="SZ"),"是","")&amp;IF(AND($H$1="创业板",LEFT(E3016,1)-3=0),"是","")&amp;IF(AND($H$1="全部A股",E3016&lt;&gt;0),"是","")&amp;IF(AND($H$1="中小板",LEFT(E3016,3)="002"),"是",""))</f>
        <v>是</v>
      </c>
      <c r="I3016" s="46">
        <f ca="1">IF(E3016="","",IF(OR([1]!EM_S_VAL_MV(E3016,deadline)="",[1]!EM_S_VAL_MV(E3016,deadline)="--",[1]!EM_S_VAL_MV(E3016,deadline)="null"),0,[1]!EM_S_VAL_MV(E3016,deadline)/100000000))</f>
        <v>46.438409290000003</v>
      </c>
      <c r="J3016" s="46">
        <f ca="1">IF(E3016="","",IF(RIGHT(LEFT($J$1,6),3)="TTM",[1]!EM_S_FA_PROFIT_TTM(E3016,LEFT(RIGHT($J$1,11),10),1)/100000000,[1]!EM_S_STM07_IS(E3016,61,LEFT(RIGHT($J$1,5),4)&amp;"-12-31",1)/100000000))</f>
        <v>0.97698611459999996</v>
      </c>
      <c r="K3016" s="36">
        <f t="shared" ca="1" si="241"/>
        <v>47.532312482263812</v>
      </c>
      <c r="L3016" s="46">
        <f ca="1">IF(E3016="","",IF(ISERROR(IF(行业估值!$E$7="最新年报",[1]!EM_S_STM07_BS(E3016,140,LEFT(RIGHT($L$1,5),4)&amp;"-12-31",1)/100000000,[1]!EM_S_STM07_BS(E3016,140,LEFT(RIGHT($L$1,11),10),1)/100000000)),0,IF(行业估值!$E$7="最新年报",[1]!EM_S_STM07_BS(E3016,140,LEFT(RIGHT($L$1,5),4)&amp;"-12-31",1)/100000000,[1]!EM_S_STM07_BS(E3016,140,LEFT(RIGHT($L$1,11),10),1)/100000000)))</f>
        <v>21.403465808900002</v>
      </c>
      <c r="M3016" s="36">
        <f t="shared" ca="1" si="242"/>
        <v>2.1696677400110573</v>
      </c>
      <c r="N3016" s="37">
        <f ca="1">IF(E3016="","",IF(ISERROR([1]!EM_S_EST_NETPROFIT(E3016,行业估值!$E$6,deadline)/100000000),"-",[1]!EM_S_EST_NETPROFIT(E3016,行业估值!$E$6,deadline)/100000000))</f>
        <v>2.4350000000000001</v>
      </c>
      <c r="O3016" s="36">
        <f t="shared" ca="1" si="243"/>
        <v>19.071215314168377</v>
      </c>
      <c r="T3016" s="64" t="s">
        <v>5897</v>
      </c>
      <c r="U3016" s="64" t="s">
        <v>5898</v>
      </c>
    </row>
    <row r="3017" spans="4:21">
      <c r="D3017" s="45" t="str">
        <f>IF(AND(行业估值!$B$39=$G3017,COUNTIF($G$2:$G$2552,$G3017)&gt;=1),COUNTIF($G$2:G3017,$G3017),"")</f>
        <v/>
      </c>
      <c r="E3017" s="65" t="str">
        <f t="shared" si="244"/>
        <v>601021.SH</v>
      </c>
      <c r="F3017" s="65" t="str">
        <f t="shared" si="245"/>
        <v>春秋航空</v>
      </c>
      <c r="G3017" s="34" t="str">
        <f>IF(E3017="","",IF(行业估值!$C$5="申万行业",[1]!EM_S_INFO_INDUSTRY_SW2014(E3017,"1"),IF(行业估值!$C$5="证监会行业",[1]!EM_S_INFO_INDUSTRY_CSRC1(E3017,"1"),[1]!EM_S_INFO_INDUSTRY_EM2016(E3017,"1"))))</f>
        <v>交通运输</v>
      </c>
      <c r="H3017" s="34" t="str">
        <f>IF(E3017="","",IF($H$1="上证50",[1]!EM_S_INFO_COMPINDEX(E3017,"000016"),"")&amp;IF($H$1="上证180",[1]!EM_S_INFO_COMPINDEX(E3017,"000010"),"")&amp;IF($H$1="沪深300",[1]!EM_S_INFO_COMPINDEX(E3017,"000300"),"")&amp;IF(AND($H$1="上证A股",RIGHT(E3017,2)="SH"),"是","")&amp;IF(AND($H$1="深证A股",RIGHT(E3017,2)="SZ"),"是","")&amp;IF(AND($H$1="创业板",LEFT(E3017,1)-3=0),"是","")&amp;IF(AND($H$1="全部A股",E3017&lt;&gt;0),"是","")&amp;IF(AND($H$1="中小板",LEFT(E3017,3)="002"),"是",""))</f>
        <v>是</v>
      </c>
      <c r="I3017" s="46">
        <f ca="1">IF(E3017="","",IF(OR([1]!EM_S_VAL_MV(E3017,deadline)="",[1]!EM_S_VAL_MV(E3017,deadline)="--",[1]!EM_S_VAL_MV(E3017,deadline)="null"),0,[1]!EM_S_VAL_MV(E3017,deadline)/100000000))</f>
        <v>379.34813463940003</v>
      </c>
      <c r="J3017" s="46">
        <f ca="1">IF(E3017="","",IF(RIGHT(LEFT($J$1,6),3)="TTM",[1]!EM_S_FA_PROFIT_TTM(E3017,LEFT(RIGHT($J$1,11),10),1)/100000000,[1]!EM_S_STM07_IS(E3017,61,LEFT(RIGHT($J$1,5),4)&amp;"-12-31",1)/100000000))</f>
        <v>18.080454410000002</v>
      </c>
      <c r="K3017" s="36">
        <f t="shared" ca="1" si="241"/>
        <v>20.981117290370136</v>
      </c>
      <c r="L3017" s="46">
        <f ca="1">IF(E3017="","",IF(ISERROR(IF(行业估值!$E$7="最新年报",[1]!EM_S_STM07_BS(E3017,140,LEFT(RIGHT($L$1,5),4)&amp;"-12-31",1)/100000000,[1]!EM_S_STM07_BS(E3017,140,LEFT(RIGHT($L$1,11),10),1)/100000000)),0,IF(行业估值!$E$7="最新年报",[1]!EM_S_STM07_BS(E3017,140,LEFT(RIGHT($L$1,5),4)&amp;"-12-31",1)/100000000,[1]!EM_S_STM07_BS(E3017,140,LEFT(RIGHT($L$1,11),10),1)/100000000)))</f>
        <v>148.59473636000001</v>
      </c>
      <c r="M3017" s="36">
        <f t="shared" ca="1" si="242"/>
        <v>2.5529042544303486</v>
      </c>
      <c r="N3017" s="37">
        <f ca="1">IF(E3017="","",IF(ISERROR([1]!EM_S_EST_NETPROFIT(E3017,行业估值!$E$6,deadline)/100000000),"-",[1]!EM_S_EST_NETPROFIT(E3017,行业估值!$E$6,deadline)/100000000))</f>
        <v>18.615761111111112</v>
      </c>
      <c r="O3017" s="36">
        <f t="shared" ca="1" si="243"/>
        <v>20.377793439397976</v>
      </c>
      <c r="T3017" s="64" t="s">
        <v>5899</v>
      </c>
      <c r="U3017" s="64" t="s">
        <v>5900</v>
      </c>
    </row>
    <row r="3018" spans="4:21">
      <c r="D3018" s="45">
        <f>IF(AND(行业估值!$B$39=$G3018,COUNTIF($G$2:$G$2552,$G3018)&gt;=1),COUNTIF($G$2:G3018,$G3018),"")</f>
        <v>265</v>
      </c>
      <c r="E3018" s="65" t="str">
        <f t="shared" si="244"/>
        <v>601028.SH</v>
      </c>
      <c r="F3018" s="65" t="str">
        <f t="shared" si="245"/>
        <v>玉龙股份</v>
      </c>
      <c r="G3018" s="34" t="str">
        <f>IF(E3018="","",IF(行业估值!$C$5="申万行业",[1]!EM_S_INFO_INDUSTRY_SW2014(E3018,"1"),IF(行业估值!$C$5="证监会行业",[1]!EM_S_INFO_INDUSTRY_CSRC1(E3018,"1"),[1]!EM_S_INFO_INDUSTRY_EM2016(E3018,"1"))))</f>
        <v>机械设备</v>
      </c>
      <c r="H3018" s="34" t="str">
        <f>IF(E3018="","",IF($H$1="上证50",[1]!EM_S_INFO_COMPINDEX(E3018,"000016"),"")&amp;IF($H$1="上证180",[1]!EM_S_INFO_COMPINDEX(E3018,"000010"),"")&amp;IF($H$1="沪深300",[1]!EM_S_INFO_COMPINDEX(E3018,"000300"),"")&amp;IF(AND($H$1="上证A股",RIGHT(E3018,2)="SH"),"是","")&amp;IF(AND($H$1="深证A股",RIGHT(E3018,2)="SZ"),"是","")&amp;IF(AND($H$1="创业板",LEFT(E3018,1)-3=0),"是","")&amp;IF(AND($H$1="全部A股",E3018&lt;&gt;0),"是","")&amp;IF(AND($H$1="中小板",LEFT(E3018,3)="002"),"是",""))</f>
        <v>是</v>
      </c>
      <c r="I3018" s="46">
        <f ca="1">IF(E3018="","",IF(OR([1]!EM_S_VAL_MV(E3018,deadline)="",[1]!EM_S_VAL_MV(E3018,deadline)="--",[1]!EM_S_VAL_MV(E3018,deadline)="null"),0,[1]!EM_S_VAL_MV(E3018,deadline)/100000000))</f>
        <v>42.205088463999999</v>
      </c>
      <c r="J3018" s="46">
        <f ca="1">IF(E3018="","",IF(RIGHT(LEFT($J$1,6),3)="TTM",[1]!EM_S_FA_PROFIT_TTM(E3018,LEFT(RIGHT($J$1,11),10),1)/100000000,[1]!EM_S_STM07_IS(E3018,61,LEFT(RIGHT($J$1,5),4)&amp;"-12-31",1)/100000000))</f>
        <v>-0.99008195519999997</v>
      </c>
      <c r="K3018" s="36">
        <f t="shared" ca="1" si="241"/>
        <v>-42.627873624334889</v>
      </c>
      <c r="L3018" s="46">
        <f ca="1">IF(E3018="","",IF(ISERROR(IF(行业估值!$E$7="最新年报",[1]!EM_S_STM07_BS(E3018,140,LEFT(RIGHT($L$1,5),4)&amp;"-12-31",1)/100000000,[1]!EM_S_STM07_BS(E3018,140,LEFT(RIGHT($L$1,11),10),1)/100000000)),0,IF(行业估值!$E$7="最新年报",[1]!EM_S_STM07_BS(E3018,140,LEFT(RIGHT($L$1,5),4)&amp;"-12-31",1)/100000000,[1]!EM_S_STM07_BS(E3018,140,LEFT(RIGHT($L$1,11),10),1)/100000000)))</f>
        <v>20.344385155299999</v>
      </c>
      <c r="M3018" s="36">
        <f t="shared" ca="1" si="242"/>
        <v>2.0745325131148031</v>
      </c>
      <c r="N3018" s="37" t="str">
        <f ca="1">IF(E3018="","",IF(ISERROR([1]!EM_S_EST_NETPROFIT(E3018,行业估值!$E$6,deadline)/100000000),"-",[1]!EM_S_EST_NETPROFIT(E3018,行业估值!$E$6,deadline)/100000000))</f>
        <v>-</v>
      </c>
      <c r="O3018" s="36" t="str">
        <f t="shared" ca="1" si="243"/>
        <v>-</v>
      </c>
      <c r="T3018" s="64" t="s">
        <v>5901</v>
      </c>
      <c r="U3018" s="64" t="s">
        <v>5902</v>
      </c>
    </row>
    <row r="3019" spans="4:21">
      <c r="D3019" s="45">
        <f>IF(AND(行业估值!$B$39=$G3019,COUNTIF($G$2:$G$2552,$G3019)&gt;=1),COUNTIF($G$2:G3019,$G3019),"")</f>
        <v>266</v>
      </c>
      <c r="E3019" s="65" t="str">
        <f t="shared" si="244"/>
        <v>601038.SH</v>
      </c>
      <c r="F3019" s="65" t="str">
        <f t="shared" si="245"/>
        <v>一拖股份</v>
      </c>
      <c r="G3019" s="34" t="str">
        <f>IF(E3019="","",IF(行业估值!$C$5="申万行业",[1]!EM_S_INFO_INDUSTRY_SW2014(E3019,"1"),IF(行业估值!$C$5="证监会行业",[1]!EM_S_INFO_INDUSTRY_CSRC1(E3019,"1"),[1]!EM_S_INFO_INDUSTRY_EM2016(E3019,"1"))))</f>
        <v>机械设备</v>
      </c>
      <c r="H3019" s="34" t="str">
        <f>IF(E3019="","",IF($H$1="上证50",[1]!EM_S_INFO_COMPINDEX(E3019,"000016"),"")&amp;IF($H$1="上证180",[1]!EM_S_INFO_COMPINDEX(E3019,"000010"),"")&amp;IF($H$1="沪深300",[1]!EM_S_INFO_COMPINDEX(E3019,"000300"),"")&amp;IF(AND($H$1="上证A股",RIGHT(E3019,2)="SH"),"是","")&amp;IF(AND($H$1="深证A股",RIGHT(E3019,2)="SZ"),"是","")&amp;IF(AND($H$1="创业板",LEFT(E3019,1)-3=0),"是","")&amp;IF(AND($H$1="全部A股",E3019&lt;&gt;0),"是","")&amp;IF(AND($H$1="中小板",LEFT(E3019,3)="002"),"是",""))</f>
        <v>是</v>
      </c>
      <c r="I3019" s="46">
        <f ca="1">IF(E3019="","",IF(OR([1]!EM_S_VAL_MV(E3019,deadline)="",[1]!EM_S_VAL_MV(E3019,deadline)="--",[1]!EM_S_VAL_MV(E3019,deadline)="null"),0,[1]!EM_S_VAL_MV(E3019,deadline)/100000000))</f>
        <v>60.728360000000002</v>
      </c>
      <c r="J3019" s="46">
        <f ca="1">IF(E3019="","",IF(RIGHT(LEFT($J$1,6),3)="TTM",[1]!EM_S_FA_PROFIT_TTM(E3019,LEFT(RIGHT($J$1,11),10),1)/100000000,[1]!EM_S_STM07_IS(E3019,61,LEFT(RIGHT($J$1,5),4)&amp;"-12-31",1)/100000000))</f>
        <v>-8.7568366747000006</v>
      </c>
      <c r="K3019" s="36">
        <f t="shared" ca="1" si="241"/>
        <v>-6.934965473942734</v>
      </c>
      <c r="L3019" s="46">
        <f ca="1">IF(E3019="","",IF(ISERROR(IF(行业估值!$E$7="最新年报",[1]!EM_S_STM07_BS(E3019,140,LEFT(RIGHT($L$1,5),4)&amp;"-12-31",1)/100000000,[1]!EM_S_STM07_BS(E3019,140,LEFT(RIGHT($L$1,11),10),1)/100000000)),0,IF(行业估值!$E$7="最新年报",[1]!EM_S_STM07_BS(E3019,140,LEFT(RIGHT($L$1,5),4)&amp;"-12-31",1)/100000000,[1]!EM_S_STM07_BS(E3019,140,LEFT(RIGHT($L$1,11),10),1)/100000000)))</f>
        <v>40.775874444700001</v>
      </c>
      <c r="M3019" s="36">
        <f t="shared" ca="1" si="242"/>
        <v>1.4893208503071944</v>
      </c>
      <c r="N3019" s="37" t="str">
        <f ca="1">IF(E3019="","",IF(ISERROR([1]!EM_S_EST_NETPROFIT(E3019,行业估值!$E$6,deadline)/100000000),"-",[1]!EM_S_EST_NETPROFIT(E3019,行业估值!$E$6,deadline)/100000000))</f>
        <v>-</v>
      </c>
      <c r="O3019" s="36" t="str">
        <f t="shared" ca="1" si="243"/>
        <v>-</v>
      </c>
      <c r="T3019" s="64" t="s">
        <v>5903</v>
      </c>
      <c r="U3019" s="64" t="s">
        <v>5904</v>
      </c>
    </row>
    <row r="3020" spans="4:21">
      <c r="D3020" s="45" t="str">
        <f>IF(AND(行业估值!$B$39=$G3020,COUNTIF($G$2:$G$2552,$G3020)&gt;=1),COUNTIF($G$2:G3020,$G3020),"")</f>
        <v/>
      </c>
      <c r="E3020" s="65" t="str">
        <f t="shared" si="244"/>
        <v>601058.SH</v>
      </c>
      <c r="F3020" s="65" t="str">
        <f t="shared" si="245"/>
        <v>赛轮轮胎</v>
      </c>
      <c r="G3020" s="34" t="str">
        <f>IF(E3020="","",IF(行业估值!$C$5="申万行业",[1]!EM_S_INFO_INDUSTRY_SW2014(E3020,"1"),IF(行业估值!$C$5="证监会行业",[1]!EM_S_INFO_INDUSTRY_CSRC1(E3020,"1"),[1]!EM_S_INFO_INDUSTRY_EM2016(E3020,"1"))))</f>
        <v>基础化工</v>
      </c>
      <c r="H3020" s="34" t="str">
        <f>IF(E3020="","",IF($H$1="上证50",[1]!EM_S_INFO_COMPINDEX(E3020,"000016"),"")&amp;IF($H$1="上证180",[1]!EM_S_INFO_COMPINDEX(E3020,"000010"),"")&amp;IF($H$1="沪深300",[1]!EM_S_INFO_COMPINDEX(E3020,"000300"),"")&amp;IF(AND($H$1="上证A股",RIGHT(E3020,2)="SH"),"是","")&amp;IF(AND($H$1="深证A股",RIGHT(E3020,2)="SZ"),"是","")&amp;IF(AND($H$1="创业板",LEFT(E3020,1)-3=0),"是","")&amp;IF(AND($H$1="全部A股",E3020&lt;&gt;0),"是","")&amp;IF(AND($H$1="中小板",LEFT(E3020,3)="002"),"是",""))</f>
        <v>是</v>
      </c>
      <c r="I3020" s="46">
        <f ca="1">IF(E3020="","",IF(OR([1]!EM_S_VAL_MV(E3020,deadline)="",[1]!EM_S_VAL_MV(E3020,deadline)="--",[1]!EM_S_VAL_MV(E3020,deadline)="null"),0,[1]!EM_S_VAL_MV(E3020,deadline)/100000000))</f>
        <v>119.08149589979999</v>
      </c>
      <c r="J3020" s="46">
        <f ca="1">IF(E3020="","",IF(RIGHT(LEFT($J$1,6),3)="TTM",[1]!EM_S_FA_PROFIT_TTM(E3020,LEFT(RIGHT($J$1,11),10),1)/100000000,[1]!EM_S_STM07_IS(E3020,61,LEFT(RIGHT($J$1,5),4)&amp;"-12-31",1)/100000000))</f>
        <v>10.783828853900001</v>
      </c>
      <c r="K3020" s="36">
        <f t="shared" ca="1" si="241"/>
        <v>11.042598831372759</v>
      </c>
      <c r="L3020" s="46">
        <f ca="1">IF(E3020="","",IF(ISERROR(IF(行业估值!$E$7="最新年报",[1]!EM_S_STM07_BS(E3020,140,LEFT(RIGHT($L$1,5),4)&amp;"-12-31",1)/100000000,[1]!EM_S_STM07_BS(E3020,140,LEFT(RIGHT($L$1,11),10),1)/100000000)),0,IF(行业估值!$E$7="最新年报",[1]!EM_S_STM07_BS(E3020,140,LEFT(RIGHT($L$1,5),4)&amp;"-12-31",1)/100000000,[1]!EM_S_STM07_BS(E3020,140,LEFT(RIGHT($L$1,11),10),1)/100000000)))</f>
        <v>69.537163649199996</v>
      </c>
      <c r="M3020" s="36">
        <f t="shared" ca="1" si="242"/>
        <v>1.712487102587912</v>
      </c>
      <c r="N3020" s="37">
        <f ca="1">IF(E3020="","",IF(ISERROR([1]!EM_S_EST_NETPROFIT(E3020,行业估值!$E$6,deadline)/100000000),"-",[1]!EM_S_EST_NETPROFIT(E3020,行业估值!$E$6,deadline)/100000000))</f>
        <v>11.655849999999999</v>
      </c>
      <c r="O3020" s="36">
        <f t="shared" ca="1" si="243"/>
        <v>10.216457478416418</v>
      </c>
      <c r="T3020" s="64" t="s">
        <v>5905</v>
      </c>
      <c r="U3020" s="64" t="s">
        <v>5906</v>
      </c>
    </row>
    <row r="3021" spans="4:21">
      <c r="D3021" s="45" t="str">
        <f>IF(AND(行业估值!$B$39=$G3021,COUNTIF($G$2:$G$2552,$G3021)&gt;=1),COUNTIF($G$2:G3021,$G3021),"")</f>
        <v/>
      </c>
      <c r="E3021" s="65" t="str">
        <f t="shared" si="244"/>
        <v>601066.SH</v>
      </c>
      <c r="F3021" s="65" t="str">
        <f t="shared" si="245"/>
        <v>中信建投</v>
      </c>
      <c r="G3021" s="34" t="str">
        <f>IF(E3021="","",IF(行业估值!$C$5="申万行业",[1]!EM_S_INFO_INDUSTRY_SW2014(E3021,"1"),IF(行业估值!$C$5="证监会行业",[1]!EM_S_INFO_INDUSTRY_CSRC1(E3021,"1"),[1]!EM_S_INFO_INDUSTRY_EM2016(E3021,"1"))))</f>
        <v>金融</v>
      </c>
      <c r="H3021" s="34" t="str">
        <f>IF(E3021="","",IF($H$1="上证50",[1]!EM_S_INFO_COMPINDEX(E3021,"000016"),"")&amp;IF($H$1="上证180",[1]!EM_S_INFO_COMPINDEX(E3021,"000010"),"")&amp;IF($H$1="沪深300",[1]!EM_S_INFO_COMPINDEX(E3021,"000300"),"")&amp;IF(AND($H$1="上证A股",RIGHT(E3021,2)="SH"),"是","")&amp;IF(AND($H$1="深证A股",RIGHT(E3021,2)="SZ"),"是","")&amp;IF(AND($H$1="创业板",LEFT(E3021,1)-3=0),"是","")&amp;IF(AND($H$1="全部A股",E3021&lt;&gt;0),"是","")&amp;IF(AND($H$1="中小板",LEFT(E3021,3)="002"),"是",""))</f>
        <v>是</v>
      </c>
      <c r="I3021" s="46">
        <f ca="1">IF(E3021="","",IF(OR([1]!EM_S_VAL_MV(E3021,deadline)="",[1]!EM_S_VAL_MV(E3021,deadline)="--",[1]!EM_S_VAL_MV(E3021,deadline)="null"),0,[1]!EM_S_VAL_MV(E3021,deadline)/100000000))</f>
        <v>1721.9659555976</v>
      </c>
      <c r="J3021" s="46">
        <f ca="1">IF(E3021="","",IF(RIGHT(LEFT($J$1,6),3)="TTM",[1]!EM_S_FA_PROFIT_TTM(E3021,LEFT(RIGHT($J$1,11),10),1)/100000000,[1]!EM_S_STM07_IS(E3021,61,LEFT(RIGHT($J$1,5),4)&amp;"-12-31",1)/100000000))</f>
        <v>47.528709639200002</v>
      </c>
      <c r="K3021" s="36">
        <f t="shared" ca="1" si="241"/>
        <v>36.230016944903198</v>
      </c>
      <c r="L3021" s="46">
        <f ca="1">IF(E3021="","",IF(ISERROR(IF(行业估值!$E$7="最新年报",[1]!EM_S_STM07_BS(E3021,140,LEFT(RIGHT($L$1,5),4)&amp;"-12-31",1)/100000000,[1]!EM_S_STM07_BS(E3021,140,LEFT(RIGHT($L$1,11),10),1)/100000000)),0,IF(行业估值!$E$7="最新年报",[1]!EM_S_STM07_BS(E3021,140,LEFT(RIGHT($L$1,5),4)&amp;"-12-31",1)/100000000,[1]!EM_S_STM07_BS(E3021,140,LEFT(RIGHT($L$1,11),10),1)/100000000)))</f>
        <v>553.16588767739995</v>
      </c>
      <c r="M3021" s="36">
        <f t="shared" ca="1" si="242"/>
        <v>3.1129286782807384</v>
      </c>
      <c r="N3021" s="37">
        <f ca="1">IF(E3021="","",IF(ISERROR([1]!EM_S_EST_NETPROFIT(E3021,行业估值!$E$6,deadline)/100000000),"-",[1]!EM_S_EST_NETPROFIT(E3021,行业估值!$E$6,deadline)/100000000))</f>
        <v>47.173462499999999</v>
      </c>
      <c r="O3021" s="36">
        <f t="shared" ca="1" si="243"/>
        <v>36.50285275535159</v>
      </c>
      <c r="T3021" s="64" t="s">
        <v>5907</v>
      </c>
      <c r="U3021" s="64" t="s">
        <v>5908</v>
      </c>
    </row>
    <row r="3022" spans="4:21">
      <c r="D3022" s="45" t="str">
        <f>IF(AND(行业估值!$B$39=$G3022,COUNTIF($G$2:$G$2552,$G3022)&gt;=1),COUNTIF($G$2:G3022,$G3022),"")</f>
        <v/>
      </c>
      <c r="E3022" s="65" t="str">
        <f t="shared" si="244"/>
        <v>601068.SH</v>
      </c>
      <c r="F3022" s="65" t="str">
        <f t="shared" si="245"/>
        <v>中铝国际</v>
      </c>
      <c r="G3022" s="34" t="str">
        <f>IF(E3022="","",IF(行业估值!$C$5="申万行业",[1]!EM_S_INFO_INDUSTRY_SW2014(E3022,"1"),IF(行业估值!$C$5="证监会行业",[1]!EM_S_INFO_INDUSTRY_CSRC1(E3022,"1"),[1]!EM_S_INFO_INDUSTRY_EM2016(E3022,"1"))))</f>
        <v>建筑</v>
      </c>
      <c r="H3022" s="34" t="str">
        <f>IF(E3022="","",IF($H$1="上证50",[1]!EM_S_INFO_COMPINDEX(E3022,"000016"),"")&amp;IF($H$1="上证180",[1]!EM_S_INFO_COMPINDEX(E3022,"000010"),"")&amp;IF($H$1="沪深300",[1]!EM_S_INFO_COMPINDEX(E3022,"000300"),"")&amp;IF(AND($H$1="上证A股",RIGHT(E3022,2)="SH"),"是","")&amp;IF(AND($H$1="深证A股",RIGHT(E3022,2)="SZ"),"是","")&amp;IF(AND($H$1="创业板",LEFT(E3022,1)-3=0),"是","")&amp;IF(AND($H$1="全部A股",E3022&lt;&gt;0),"是","")&amp;IF(AND($H$1="中小板",LEFT(E3022,3)="002"),"是",""))</f>
        <v>是</v>
      </c>
      <c r="I3022" s="46">
        <f ca="1">IF(E3022="","",IF(OR([1]!EM_S_VAL_MV(E3022,deadline)="",[1]!EM_S_VAL_MV(E3022,deadline)="--",[1]!EM_S_VAL_MV(E3022,deadline)="null"),0,[1]!EM_S_VAL_MV(E3022,deadline)/100000000))</f>
        <v>152.39193335049998</v>
      </c>
      <c r="J3022" s="46">
        <f ca="1">IF(E3022="","",IF(RIGHT(LEFT($J$1,6),3)="TTM",[1]!EM_S_FA_PROFIT_TTM(E3022,LEFT(RIGHT($J$1,11),10),1)/100000000,[1]!EM_S_STM07_IS(E3022,61,LEFT(RIGHT($J$1,5),4)&amp;"-12-31",1)/100000000))</f>
        <v>2.7564371694999998</v>
      </c>
      <c r="K3022" s="36">
        <f t="shared" ca="1" si="241"/>
        <v>55.285836019307091</v>
      </c>
      <c r="L3022" s="46">
        <f ca="1">IF(E3022="","",IF(ISERROR(IF(行业估值!$E$7="最新年报",[1]!EM_S_STM07_BS(E3022,140,LEFT(RIGHT($L$1,5),4)&amp;"-12-31",1)/100000000,[1]!EM_S_STM07_BS(E3022,140,LEFT(RIGHT($L$1,11),10),1)/100000000)),0,IF(行业估值!$E$7="最新年报",[1]!EM_S_STM07_BS(E3022,140,LEFT(RIGHT($L$1,5),4)&amp;"-12-31",1)/100000000,[1]!EM_S_STM07_BS(E3022,140,LEFT(RIGHT($L$1,11),10),1)/100000000)))</f>
        <v>93.941217872099998</v>
      </c>
      <c r="M3022" s="36">
        <f t="shared" ca="1" si="242"/>
        <v>1.6222052130299187</v>
      </c>
      <c r="N3022" s="37" t="str">
        <f ca="1">IF(E3022="","",IF(ISERROR([1]!EM_S_EST_NETPROFIT(E3022,行业估值!$E$6,deadline)/100000000),"-",[1]!EM_S_EST_NETPROFIT(E3022,行业估值!$E$6,deadline)/100000000))</f>
        <v>-</v>
      </c>
      <c r="O3022" s="36" t="str">
        <f t="shared" ca="1" si="243"/>
        <v>-</v>
      </c>
      <c r="T3022" s="64" t="s">
        <v>5909</v>
      </c>
      <c r="U3022" s="64" t="s">
        <v>5910</v>
      </c>
    </row>
    <row r="3023" spans="4:21">
      <c r="D3023" s="45" t="str">
        <f>IF(AND(行业估值!$B$39=$G3023,COUNTIF($G$2:$G$2552,$G3023)&gt;=1),COUNTIF($G$2:G3023,$G3023),"")</f>
        <v/>
      </c>
      <c r="E3023" s="65" t="str">
        <f t="shared" si="244"/>
        <v>601069.SH</v>
      </c>
      <c r="F3023" s="65" t="str">
        <f t="shared" si="245"/>
        <v>西部黄金</v>
      </c>
      <c r="G3023" s="34" t="str">
        <f>IF(E3023="","",IF(行业估值!$C$5="申万行业",[1]!EM_S_INFO_INDUSTRY_SW2014(E3023,"1"),IF(行业估值!$C$5="证监会行业",[1]!EM_S_INFO_INDUSTRY_CSRC1(E3023,"1"),[1]!EM_S_INFO_INDUSTRY_EM2016(E3023,"1"))))</f>
        <v>有色金属</v>
      </c>
      <c r="H3023" s="34" t="str">
        <f>IF(E3023="","",IF($H$1="上证50",[1]!EM_S_INFO_COMPINDEX(E3023,"000016"),"")&amp;IF($H$1="上证180",[1]!EM_S_INFO_COMPINDEX(E3023,"000010"),"")&amp;IF($H$1="沪深300",[1]!EM_S_INFO_COMPINDEX(E3023,"000300"),"")&amp;IF(AND($H$1="上证A股",RIGHT(E3023,2)="SH"),"是","")&amp;IF(AND($H$1="深证A股",RIGHT(E3023,2)="SZ"),"是","")&amp;IF(AND($H$1="创业板",LEFT(E3023,1)-3=0),"是","")&amp;IF(AND($H$1="全部A股",E3023&lt;&gt;0),"是","")&amp;IF(AND($H$1="中小板",LEFT(E3023,3)="002"),"是",""))</f>
        <v>是</v>
      </c>
      <c r="I3023" s="46">
        <f ca="1">IF(E3023="","",IF(OR([1]!EM_S_VAL_MV(E3023,deadline)="",[1]!EM_S_VAL_MV(E3023,deadline)="--",[1]!EM_S_VAL_MV(E3023,deadline)="null"),0,[1]!EM_S_VAL_MV(E3023,deadline)/100000000))</f>
        <v>91.965599999999995</v>
      </c>
      <c r="J3023" s="46">
        <f ca="1">IF(E3023="","",IF(RIGHT(LEFT($J$1,6),3)="TTM",[1]!EM_S_FA_PROFIT_TTM(E3023,LEFT(RIGHT($J$1,11),10),1)/100000000,[1]!EM_S_STM07_IS(E3023,61,LEFT(RIGHT($J$1,5),4)&amp;"-12-31",1)/100000000))</f>
        <v>0.84745606510000004</v>
      </c>
      <c r="K3023" s="36">
        <f t="shared" ca="1" si="241"/>
        <v>108.51960802138814</v>
      </c>
      <c r="L3023" s="46">
        <f ca="1">IF(E3023="","",IF(ISERROR(IF(行业估值!$E$7="最新年报",[1]!EM_S_STM07_BS(E3023,140,LEFT(RIGHT($L$1,5),4)&amp;"-12-31",1)/100000000,[1]!EM_S_STM07_BS(E3023,140,LEFT(RIGHT($L$1,11),10),1)/100000000)),0,IF(行业估值!$E$7="最新年报",[1]!EM_S_STM07_BS(E3023,140,LEFT(RIGHT($L$1,5),4)&amp;"-12-31",1)/100000000,[1]!EM_S_STM07_BS(E3023,140,LEFT(RIGHT($L$1,11),10),1)/100000000)))</f>
        <v>17.147567350199999</v>
      </c>
      <c r="M3023" s="36">
        <f t="shared" ca="1" si="242"/>
        <v>5.3631863996689511</v>
      </c>
      <c r="N3023" s="37" t="str">
        <f ca="1">IF(E3023="","",IF(ISERROR([1]!EM_S_EST_NETPROFIT(E3023,行业估值!$E$6,deadline)/100000000),"-",[1]!EM_S_EST_NETPROFIT(E3023,行业估值!$E$6,deadline)/100000000))</f>
        <v>-</v>
      </c>
      <c r="O3023" s="36" t="str">
        <f t="shared" ca="1" si="243"/>
        <v>-</v>
      </c>
      <c r="T3023" s="64" t="s">
        <v>5911</v>
      </c>
      <c r="U3023" s="64" t="s">
        <v>5912</v>
      </c>
    </row>
    <row r="3024" spans="4:21">
      <c r="D3024" s="45" t="str">
        <f>IF(AND(行业估值!$B$39=$G3024,COUNTIF($G$2:$G$2552,$G3024)&gt;=1),COUNTIF($G$2:G3024,$G3024),"")</f>
        <v/>
      </c>
      <c r="E3024" s="65" t="str">
        <f t="shared" si="244"/>
        <v>601077.SH</v>
      </c>
      <c r="F3024" s="65" t="str">
        <f t="shared" si="245"/>
        <v>渝农商行</v>
      </c>
      <c r="G3024" s="34" t="str">
        <f>IF(E3024="","",IF(行业估值!$C$5="申万行业",[1]!EM_S_INFO_INDUSTRY_SW2014(E3024,"1"),IF(行业估值!$C$5="证监会行业",[1]!EM_S_INFO_INDUSTRY_CSRC1(E3024,"1"),[1]!EM_S_INFO_INDUSTRY_EM2016(E3024,"1"))))</f>
        <v>金融</v>
      </c>
      <c r="H3024" s="34" t="str">
        <f>IF(E3024="","",IF($H$1="上证50",[1]!EM_S_INFO_COMPINDEX(E3024,"000016"),"")&amp;IF($H$1="上证180",[1]!EM_S_INFO_COMPINDEX(E3024,"000010"),"")&amp;IF($H$1="沪深300",[1]!EM_S_INFO_COMPINDEX(E3024,"000300"),"")&amp;IF(AND($H$1="上证A股",RIGHT(E3024,2)="SH"),"是","")&amp;IF(AND($H$1="深证A股",RIGHT(E3024,2)="SZ"),"是","")&amp;IF(AND($H$1="创业板",LEFT(E3024,1)-3=0),"是","")&amp;IF(AND($H$1="全部A股",E3024&lt;&gt;0),"是","")&amp;IF(AND($H$1="中小板",LEFT(E3024,3)="002"),"是",""))</f>
        <v>是</v>
      </c>
      <c r="I3024" s="46">
        <f ca="1">IF(E3024="","",IF(OR([1]!EM_S_VAL_MV(E3024,deadline)="",[1]!EM_S_VAL_MV(E3024,deadline)="--",[1]!EM_S_VAL_MV(E3024,deadline)="null"),0,[1]!EM_S_VAL_MV(E3024,deadline)/100000000))</f>
        <v>768.86890000000005</v>
      </c>
      <c r="J3024" s="46">
        <f ca="1">IF(E3024="","",IF(RIGHT(LEFT($J$1,6),3)="TTM",[1]!EM_S_FA_PROFIT_TTM(E3024,LEFT(RIGHT($J$1,11),10),1)/100000000,[1]!EM_S_STM07_IS(E3024,61,LEFT(RIGHT($J$1,5),4)&amp;"-12-31",1)/100000000))</f>
        <v>105.48895</v>
      </c>
      <c r="K3024" s="36">
        <f t="shared" ca="1" si="241"/>
        <v>7.2886202772897066</v>
      </c>
      <c r="L3024" s="46">
        <f ca="1">IF(E3024="","",IF(ISERROR(IF(行业估值!$E$7="最新年报",[1]!EM_S_STM07_BS(E3024,140,LEFT(RIGHT($L$1,5),4)&amp;"-12-31",1)/100000000,[1]!EM_S_STM07_BS(E3024,140,LEFT(RIGHT($L$1,11),10),1)/100000000)),0,IF(行业估值!$E$7="最新年报",[1]!EM_S_STM07_BS(E3024,140,LEFT(RIGHT($L$1,5),4)&amp;"-12-31",1)/100000000,[1]!EM_S_STM07_BS(E3024,140,LEFT(RIGHT($L$1,11),10),1)/100000000)))</f>
        <v>768.42606000000001</v>
      </c>
      <c r="M3024" s="36">
        <f t="shared" ca="1" si="242"/>
        <v>1.000576294874747</v>
      </c>
      <c r="N3024" s="37">
        <f ca="1">IF(E3024="","",IF(ISERROR([1]!EM_S_EST_NETPROFIT(E3024,行业估值!$E$6,deadline)/100000000),"-",[1]!EM_S_EST_NETPROFIT(E3024,行业估值!$E$6,deadline)/100000000))</f>
        <v>89.36</v>
      </c>
      <c r="O3024" s="36">
        <f t="shared" ca="1" si="243"/>
        <v>8.6041730080572965</v>
      </c>
      <c r="T3024" s="64" t="s">
        <v>7407</v>
      </c>
      <c r="U3024" s="64" t="s">
        <v>7408</v>
      </c>
    </row>
    <row r="3025" spans="4:21">
      <c r="D3025" s="45" t="str">
        <f>IF(AND(行业估值!$B$39=$G3025,COUNTIF($G$2:$G$2552,$G3025)&gt;=1),COUNTIF($G$2:G3025,$G3025),"")</f>
        <v/>
      </c>
      <c r="E3025" s="65" t="str">
        <f t="shared" si="244"/>
        <v>601086.SH</v>
      </c>
      <c r="F3025" s="65" t="str">
        <f t="shared" si="245"/>
        <v>国芳集团</v>
      </c>
      <c r="G3025" s="34" t="str">
        <f>IF(E3025="","",IF(行业估值!$C$5="申万行业",[1]!EM_S_INFO_INDUSTRY_SW2014(E3025,"1"),IF(行业估值!$C$5="证监会行业",[1]!EM_S_INFO_INDUSTRY_CSRC1(E3025,"1"),[1]!EM_S_INFO_INDUSTRY_EM2016(E3025,"1"))))</f>
        <v>商贸零售</v>
      </c>
      <c r="H3025" s="34" t="str">
        <f>IF(E3025="","",IF($H$1="上证50",[1]!EM_S_INFO_COMPINDEX(E3025,"000016"),"")&amp;IF($H$1="上证180",[1]!EM_S_INFO_COMPINDEX(E3025,"000010"),"")&amp;IF($H$1="沪深300",[1]!EM_S_INFO_COMPINDEX(E3025,"000300"),"")&amp;IF(AND($H$1="上证A股",RIGHT(E3025,2)="SH"),"是","")&amp;IF(AND($H$1="深证A股",RIGHT(E3025,2)="SZ"),"是","")&amp;IF(AND($H$1="创业板",LEFT(E3025,1)-3=0),"是","")&amp;IF(AND($H$1="全部A股",E3025&lt;&gt;0),"是","")&amp;IF(AND($H$1="中小板",LEFT(E3025,3)="002"),"是",""))</f>
        <v>是</v>
      </c>
      <c r="I3025" s="46">
        <f ca="1">IF(E3025="","",IF(OR([1]!EM_S_VAL_MV(E3025,deadline)="",[1]!EM_S_VAL_MV(E3025,deadline)="--",[1]!EM_S_VAL_MV(E3025,deadline)="null"),0,[1]!EM_S_VAL_MV(E3025,deadline)/100000000))</f>
        <v>30.2364</v>
      </c>
      <c r="J3025" s="46">
        <f ca="1">IF(E3025="","",IF(RIGHT(LEFT($J$1,6),3)="TTM",[1]!EM_S_FA_PROFIT_TTM(E3025,LEFT(RIGHT($J$1,11),10),1)/100000000,[1]!EM_S_STM07_IS(E3025,61,LEFT(RIGHT($J$1,5),4)&amp;"-12-31",1)/100000000))</f>
        <v>1.2308894892</v>
      </c>
      <c r="K3025" s="36">
        <f t="shared" ca="1" si="241"/>
        <v>24.564674786240754</v>
      </c>
      <c r="L3025" s="46">
        <f ca="1">IF(E3025="","",IF(ISERROR(IF(行业估值!$E$7="最新年报",[1]!EM_S_STM07_BS(E3025,140,LEFT(RIGHT($L$1,5),4)&amp;"-12-31",1)/100000000,[1]!EM_S_STM07_BS(E3025,140,LEFT(RIGHT($L$1,11),10),1)/100000000)),0,IF(行业估值!$E$7="最新年报",[1]!EM_S_STM07_BS(E3025,140,LEFT(RIGHT($L$1,5),4)&amp;"-12-31",1)/100000000,[1]!EM_S_STM07_BS(E3025,140,LEFT(RIGHT($L$1,11),10),1)/100000000)))</f>
        <v>17.825164214499999</v>
      </c>
      <c r="M3025" s="36">
        <f t="shared" ca="1" si="242"/>
        <v>1.6962760980010494</v>
      </c>
      <c r="N3025" s="37" t="str">
        <f ca="1">IF(E3025="","",IF(ISERROR([1]!EM_S_EST_NETPROFIT(E3025,行业估值!$E$6,deadline)/100000000),"-",[1]!EM_S_EST_NETPROFIT(E3025,行业估值!$E$6,deadline)/100000000))</f>
        <v>-</v>
      </c>
      <c r="O3025" s="36" t="str">
        <f t="shared" ca="1" si="243"/>
        <v>-</v>
      </c>
      <c r="T3025" s="64" t="s">
        <v>5913</v>
      </c>
      <c r="U3025" s="64" t="s">
        <v>5914</v>
      </c>
    </row>
    <row r="3026" spans="4:21">
      <c r="D3026" s="45" t="str">
        <f>IF(AND(行业估值!$B$39=$G3026,COUNTIF($G$2:$G$2552,$G3026)&gt;=1),COUNTIF($G$2:G3026,$G3026),"")</f>
        <v/>
      </c>
      <c r="E3026" s="65" t="str">
        <f t="shared" si="244"/>
        <v>601088.SH</v>
      </c>
      <c r="F3026" s="65" t="str">
        <f t="shared" si="245"/>
        <v>中国神华</v>
      </c>
      <c r="G3026" s="34" t="str">
        <f>IF(E3026="","",IF(行业估值!$C$5="申万行业",[1]!EM_S_INFO_INDUSTRY_SW2014(E3026,"1"),IF(行业估值!$C$5="证监会行业",[1]!EM_S_INFO_INDUSTRY_CSRC1(E3026,"1"),[1]!EM_S_INFO_INDUSTRY_EM2016(E3026,"1"))))</f>
        <v>化石能源</v>
      </c>
      <c r="H3026" s="34" t="str">
        <f>IF(E3026="","",IF($H$1="上证50",[1]!EM_S_INFO_COMPINDEX(E3026,"000016"),"")&amp;IF($H$1="上证180",[1]!EM_S_INFO_COMPINDEX(E3026,"000010"),"")&amp;IF($H$1="沪深300",[1]!EM_S_INFO_COMPINDEX(E3026,"000300"),"")&amp;IF(AND($H$1="上证A股",RIGHT(E3026,2)="SH"),"是","")&amp;IF(AND($H$1="深证A股",RIGHT(E3026,2)="SZ"),"是","")&amp;IF(AND($H$1="创业板",LEFT(E3026,1)-3=0),"是","")&amp;IF(AND($H$1="全部A股",E3026&lt;&gt;0),"是","")&amp;IF(AND($H$1="中小板",LEFT(E3026,3)="002"),"是",""))</f>
        <v>是</v>
      </c>
      <c r="I3026" s="46">
        <f ca="1">IF(E3026="","",IF(OR([1]!EM_S_VAL_MV(E3026,deadline)="",[1]!EM_S_VAL_MV(E3026,deadline)="--",[1]!EM_S_VAL_MV(E3026,deadline)="null"),0,[1]!EM_S_VAL_MV(E3026,deadline)/100000000))</f>
        <v>3460.7939591700001</v>
      </c>
      <c r="J3026" s="46">
        <f ca="1">IF(E3026="","",IF(RIGHT(LEFT($J$1,6),3)="TTM",[1]!EM_S_FA_PROFIT_TTM(E3026,LEFT(RIGHT($J$1,11),10),1)/100000000,[1]!EM_S_STM07_IS(E3026,61,LEFT(RIGHT($J$1,5),4)&amp;"-12-31",1)/100000000))</f>
        <v>547.19000000000005</v>
      </c>
      <c r="K3026" s="36">
        <f t="shared" ca="1" si="241"/>
        <v>6.3246659463257728</v>
      </c>
      <c r="L3026" s="46">
        <f ca="1">IF(E3026="","",IF(ISERROR(IF(行业估值!$E$7="最新年报",[1]!EM_S_STM07_BS(E3026,140,LEFT(RIGHT($L$1,5),4)&amp;"-12-31",1)/100000000,[1]!EM_S_STM07_BS(E3026,140,LEFT(RIGHT($L$1,11),10),1)/100000000)),0,IF(行业估值!$E$7="最新年报",[1]!EM_S_STM07_BS(E3026,140,LEFT(RIGHT($L$1,5),4)&amp;"-12-31",1)/100000000,[1]!EM_S_STM07_BS(E3026,140,LEFT(RIGHT($L$1,11),10),1)/100000000)))</f>
        <v>3469.11</v>
      </c>
      <c r="M3026" s="36">
        <f t="shared" ca="1" si="242"/>
        <v>0.9976028316109895</v>
      </c>
      <c r="N3026" s="37">
        <f ca="1">IF(E3026="","",IF(ISERROR([1]!EM_S_EST_NETPROFIT(E3026,行业估值!$E$6,deadline)/100000000),"-",[1]!EM_S_EST_NETPROFIT(E3026,行业估值!$E$6,deadline)/100000000))</f>
        <v>450.52061111111107</v>
      </c>
      <c r="O3026" s="36">
        <f t="shared" ca="1" si="243"/>
        <v>7.6817661030750735</v>
      </c>
      <c r="T3026" s="64" t="s">
        <v>5915</v>
      </c>
      <c r="U3026" s="64" t="s">
        <v>5916</v>
      </c>
    </row>
    <row r="3027" spans="4:21">
      <c r="D3027" s="45" t="str">
        <f>IF(AND(行业估值!$B$39=$G3027,COUNTIF($G$2:$G$2552,$G3027)&gt;=1),COUNTIF($G$2:G3027,$G3027),"")</f>
        <v/>
      </c>
      <c r="E3027" s="65" t="str">
        <f t="shared" si="244"/>
        <v>601098.SH</v>
      </c>
      <c r="F3027" s="65" t="str">
        <f t="shared" si="245"/>
        <v>中南传媒</v>
      </c>
      <c r="G3027" s="34" t="str">
        <f>IF(E3027="","",IF(行业估值!$C$5="申万行业",[1]!EM_S_INFO_INDUSTRY_SW2014(E3027,"1"),IF(行业估值!$C$5="证监会行业",[1]!EM_S_INFO_INDUSTRY_CSRC1(E3027,"1"),[1]!EM_S_INFO_INDUSTRY_EM2016(E3027,"1"))))</f>
        <v>文化传媒</v>
      </c>
      <c r="H3027" s="34" t="str">
        <f>IF(E3027="","",IF($H$1="上证50",[1]!EM_S_INFO_COMPINDEX(E3027,"000016"),"")&amp;IF($H$1="上证180",[1]!EM_S_INFO_COMPINDEX(E3027,"000010"),"")&amp;IF($H$1="沪深300",[1]!EM_S_INFO_COMPINDEX(E3027,"000300"),"")&amp;IF(AND($H$1="上证A股",RIGHT(E3027,2)="SH"),"是","")&amp;IF(AND($H$1="深证A股",RIGHT(E3027,2)="SZ"),"是","")&amp;IF(AND($H$1="创业板",LEFT(E3027,1)-3=0),"是","")&amp;IF(AND($H$1="全部A股",E3027&lt;&gt;0),"是","")&amp;IF(AND($H$1="中小板",LEFT(E3027,3)="002"),"是",""))</f>
        <v>是</v>
      </c>
      <c r="I3027" s="46">
        <f ca="1">IF(E3027="","",IF(OR([1]!EM_S_VAL_MV(E3027,deadline)="",[1]!EM_S_VAL_MV(E3027,deadline)="--",[1]!EM_S_VAL_MV(E3027,deadline)="null"),0,[1]!EM_S_VAL_MV(E3027,deadline)/100000000))</f>
        <v>208.51560000000001</v>
      </c>
      <c r="J3027" s="46">
        <f ca="1">IF(E3027="","",IF(RIGHT(LEFT($J$1,6),3)="TTM",[1]!EM_S_FA_PROFIT_TTM(E3027,LEFT(RIGHT($J$1,11),10),1)/100000000,[1]!EM_S_STM07_IS(E3027,61,LEFT(RIGHT($J$1,5),4)&amp;"-12-31",1)/100000000))</f>
        <v>14.065973291700001</v>
      </c>
      <c r="K3027" s="36">
        <f t="shared" ca="1" si="241"/>
        <v>14.824114597390864</v>
      </c>
      <c r="L3027" s="46">
        <f ca="1">IF(E3027="","",IF(ISERROR(IF(行业估值!$E$7="最新年报",[1]!EM_S_STM07_BS(E3027,140,LEFT(RIGHT($L$1,5),4)&amp;"-12-31",1)/100000000,[1]!EM_S_STM07_BS(E3027,140,LEFT(RIGHT($L$1,11),10),1)/100000000)),0,IF(行业估值!$E$7="最新年报",[1]!EM_S_STM07_BS(E3027,140,LEFT(RIGHT($L$1,5),4)&amp;"-12-31",1)/100000000,[1]!EM_S_STM07_BS(E3027,140,LEFT(RIGHT($L$1,11),10),1)/100000000)))</f>
        <v>133.06911850379998</v>
      </c>
      <c r="M3027" s="36">
        <f t="shared" ca="1" si="242"/>
        <v>1.5669721295557055</v>
      </c>
      <c r="N3027" s="37">
        <f ca="1">IF(E3027="","",IF(ISERROR([1]!EM_S_EST_NETPROFIT(E3027,行业估值!$E$6,deadline)/100000000),"-",[1]!EM_S_EST_NETPROFIT(E3027,行业估值!$E$6,deadline)/100000000))</f>
        <v>13.423809090909092</v>
      </c>
      <c r="O3027" s="36">
        <f t="shared" ca="1" si="243"/>
        <v>15.533266197983366</v>
      </c>
      <c r="T3027" s="64" t="s">
        <v>5917</v>
      </c>
      <c r="U3027" s="64" t="s">
        <v>5918</v>
      </c>
    </row>
    <row r="3028" spans="4:21">
      <c r="D3028" s="45" t="str">
        <f>IF(AND(行业估值!$B$39=$G3028,COUNTIF($G$2:$G$2552,$G3028)&gt;=1),COUNTIF($G$2:G3028,$G3028),"")</f>
        <v/>
      </c>
      <c r="E3028" s="65" t="str">
        <f t="shared" si="244"/>
        <v>601099.SH</v>
      </c>
      <c r="F3028" s="65" t="str">
        <f t="shared" si="245"/>
        <v>太平洋</v>
      </c>
      <c r="G3028" s="34" t="str">
        <f>IF(E3028="","",IF(行业估值!$C$5="申万行业",[1]!EM_S_INFO_INDUSTRY_SW2014(E3028,"1"),IF(行业估值!$C$5="证监会行业",[1]!EM_S_INFO_INDUSTRY_CSRC1(E3028,"1"),[1]!EM_S_INFO_INDUSTRY_EM2016(E3028,"1"))))</f>
        <v>金融</v>
      </c>
      <c r="H3028" s="34" t="str">
        <f>IF(E3028="","",IF($H$1="上证50",[1]!EM_S_INFO_COMPINDEX(E3028,"000016"),"")&amp;IF($H$1="上证180",[1]!EM_S_INFO_COMPINDEX(E3028,"000010"),"")&amp;IF($H$1="沪深300",[1]!EM_S_INFO_COMPINDEX(E3028,"000300"),"")&amp;IF(AND($H$1="上证A股",RIGHT(E3028,2)="SH"),"是","")&amp;IF(AND($H$1="深证A股",RIGHT(E3028,2)="SZ"),"是","")&amp;IF(AND($H$1="创业板",LEFT(E3028,1)-3=0),"是","")&amp;IF(AND($H$1="全部A股",E3028&lt;&gt;0),"是","")&amp;IF(AND($H$1="中小板",LEFT(E3028,3)="002"),"是",""))</f>
        <v>是</v>
      </c>
      <c r="I3028" s="46">
        <f ca="1">IF(E3028="","",IF(OR([1]!EM_S_VAL_MV(E3028,deadline)="",[1]!EM_S_VAL_MV(E3028,deadline)="--",[1]!EM_S_VAL_MV(E3028,deadline)="null"),0,[1]!EM_S_VAL_MV(E3028,deadline)/100000000))</f>
        <v>218.80375547700001</v>
      </c>
      <c r="J3028" s="46">
        <f ca="1">IF(E3028="","",IF(RIGHT(LEFT($J$1,6),3)="TTM",[1]!EM_S_FA_PROFIT_TTM(E3028,LEFT(RIGHT($J$1,11),10),1)/100000000,[1]!EM_S_STM07_IS(E3028,61,LEFT(RIGHT($J$1,5),4)&amp;"-12-31",1)/100000000))</f>
        <v>-7.1783841876999999</v>
      </c>
      <c r="K3028" s="36">
        <f t="shared" ca="1" si="241"/>
        <v>-30.480920184226882</v>
      </c>
      <c r="L3028" s="46">
        <f ca="1">IF(E3028="","",IF(ISERROR(IF(行业估值!$E$7="最新年报",[1]!EM_S_STM07_BS(E3028,140,LEFT(RIGHT($L$1,5),4)&amp;"-12-31",1)/100000000,[1]!EM_S_STM07_BS(E3028,140,LEFT(RIGHT($L$1,11),10),1)/100000000)),0,IF(行业估值!$E$7="最新年报",[1]!EM_S_STM07_BS(E3028,140,LEFT(RIGHT($L$1,5),4)&amp;"-12-31",1)/100000000,[1]!EM_S_STM07_BS(E3028,140,LEFT(RIGHT($L$1,11),10),1)/100000000)))</f>
        <v>102.3672378394</v>
      </c>
      <c r="M3028" s="36">
        <f t="shared" ca="1" si="242"/>
        <v>2.1374392832624118</v>
      </c>
      <c r="N3028" s="37" t="str">
        <f ca="1">IF(E3028="","",IF(ISERROR([1]!EM_S_EST_NETPROFIT(E3028,行业估值!$E$6,deadline)/100000000),"-",[1]!EM_S_EST_NETPROFIT(E3028,行业估值!$E$6,deadline)/100000000))</f>
        <v>-</v>
      </c>
      <c r="O3028" s="36" t="str">
        <f t="shared" ca="1" si="243"/>
        <v>-</v>
      </c>
      <c r="T3028" s="64" t="s">
        <v>5919</v>
      </c>
      <c r="U3028" s="64" t="s">
        <v>5920</v>
      </c>
    </row>
    <row r="3029" spans="4:21">
      <c r="D3029" s="45">
        <f>IF(AND(行业估值!$B$39=$G3029,COUNTIF($G$2:$G$2552,$G3029)&gt;=1),COUNTIF($G$2:G3029,$G3029),"")</f>
        <v>267</v>
      </c>
      <c r="E3029" s="65" t="str">
        <f t="shared" si="244"/>
        <v>601100.SH</v>
      </c>
      <c r="F3029" s="65" t="str">
        <f t="shared" si="245"/>
        <v>恒立液压</v>
      </c>
      <c r="G3029" s="34" t="str">
        <f>IF(E3029="","",IF(行业估值!$C$5="申万行业",[1]!EM_S_INFO_INDUSTRY_SW2014(E3029,"1"),IF(行业估值!$C$5="证监会行业",[1]!EM_S_INFO_INDUSTRY_CSRC1(E3029,"1"),[1]!EM_S_INFO_INDUSTRY_EM2016(E3029,"1"))))</f>
        <v>机械设备</v>
      </c>
      <c r="H3029" s="34" t="str">
        <f>IF(E3029="","",IF($H$1="上证50",[1]!EM_S_INFO_COMPINDEX(E3029,"000016"),"")&amp;IF($H$1="上证180",[1]!EM_S_INFO_COMPINDEX(E3029,"000010"),"")&amp;IF($H$1="沪深300",[1]!EM_S_INFO_COMPINDEX(E3029,"000300"),"")&amp;IF(AND($H$1="上证A股",RIGHT(E3029,2)="SH"),"是","")&amp;IF(AND($H$1="深证A股",RIGHT(E3029,2)="SZ"),"是","")&amp;IF(AND($H$1="创业板",LEFT(E3029,1)-3=0),"是","")&amp;IF(AND($H$1="全部A股",E3029&lt;&gt;0),"是","")&amp;IF(AND($H$1="中小板",LEFT(E3029,3)="002"),"是",""))</f>
        <v>是</v>
      </c>
      <c r="I3029" s="46">
        <f ca="1">IF(E3029="","",IF(OR([1]!EM_S_VAL_MV(E3029,deadline)="",[1]!EM_S_VAL_MV(E3029,deadline)="--",[1]!EM_S_VAL_MV(E3029,deadline)="null"),0,[1]!EM_S_VAL_MV(E3029,deadline)/100000000))</f>
        <v>416.12759999999997</v>
      </c>
      <c r="J3029" s="46">
        <f ca="1">IF(E3029="","",IF(RIGHT(LEFT($J$1,6),3)="TTM",[1]!EM_S_FA_PROFIT_TTM(E3029,LEFT(RIGHT($J$1,11),10),1)/100000000,[1]!EM_S_STM07_IS(E3029,61,LEFT(RIGHT($J$1,5),4)&amp;"-12-31",1)/100000000))</f>
        <v>10.348027549400001</v>
      </c>
      <c r="K3029" s="36">
        <f t="shared" ca="1" si="241"/>
        <v>40.213228850954103</v>
      </c>
      <c r="L3029" s="46">
        <f ca="1">IF(E3029="","",IF(ISERROR(IF(行业估值!$E$7="最新年报",[1]!EM_S_STM07_BS(E3029,140,LEFT(RIGHT($L$1,5),4)&amp;"-12-31",1)/100000000,[1]!EM_S_STM07_BS(E3029,140,LEFT(RIGHT($L$1,11),10),1)/100000000)),0,IF(行业估值!$E$7="最新年报",[1]!EM_S_STM07_BS(E3029,140,LEFT(RIGHT($L$1,5),4)&amp;"-12-31",1)/100000000,[1]!EM_S_STM07_BS(E3029,140,LEFT(RIGHT($L$1,11),10),1)/100000000)))</f>
        <v>51.943713805800002</v>
      </c>
      <c r="M3029" s="36">
        <f t="shared" ca="1" si="242"/>
        <v>8.0111253029723777</v>
      </c>
      <c r="N3029" s="37">
        <f ca="1">IF(E3029="","",IF(ISERROR([1]!EM_S_EST_NETPROFIT(E3029,行业估值!$E$6,deadline)/100000000),"-",[1]!EM_S_EST_NETPROFIT(E3029,行业估值!$E$6,deadline)/100000000))</f>
        <v>12.225165625000001</v>
      </c>
      <c r="O3029" s="36">
        <f t="shared" ca="1" si="243"/>
        <v>34.038606327675005</v>
      </c>
      <c r="T3029" s="64" t="s">
        <v>5921</v>
      </c>
      <c r="U3029" s="64" t="s">
        <v>5922</v>
      </c>
    </row>
    <row r="3030" spans="4:21">
      <c r="D3030" s="45" t="str">
        <f>IF(AND(行业估值!$B$39=$G3030,COUNTIF($G$2:$G$2552,$G3030)&gt;=1),COUNTIF($G$2:G3030,$G3030),"")</f>
        <v/>
      </c>
      <c r="E3030" s="65" t="str">
        <f t="shared" si="244"/>
        <v>601101.SH</v>
      </c>
      <c r="F3030" s="65" t="str">
        <f t="shared" si="245"/>
        <v>昊华能源</v>
      </c>
      <c r="G3030" s="34" t="str">
        <f>IF(E3030="","",IF(行业估值!$C$5="申万行业",[1]!EM_S_INFO_INDUSTRY_SW2014(E3030,"1"),IF(行业估值!$C$5="证监会行业",[1]!EM_S_INFO_INDUSTRY_CSRC1(E3030,"1"),[1]!EM_S_INFO_INDUSTRY_EM2016(E3030,"1"))))</f>
        <v>化石能源</v>
      </c>
      <c r="H3030" s="34" t="str">
        <f>IF(E3030="","",IF($H$1="上证50",[1]!EM_S_INFO_COMPINDEX(E3030,"000016"),"")&amp;IF($H$1="上证180",[1]!EM_S_INFO_COMPINDEX(E3030,"000010"),"")&amp;IF($H$1="沪深300",[1]!EM_S_INFO_COMPINDEX(E3030,"000300"),"")&amp;IF(AND($H$1="上证A股",RIGHT(E3030,2)="SH"),"是","")&amp;IF(AND($H$1="深证A股",RIGHT(E3030,2)="SZ"),"是","")&amp;IF(AND($H$1="创业板",LEFT(E3030,1)-3=0),"是","")&amp;IF(AND($H$1="全部A股",E3030&lt;&gt;0),"是","")&amp;IF(AND($H$1="中小板",LEFT(E3030,3)="002"),"是",""))</f>
        <v>是</v>
      </c>
      <c r="I3030" s="46">
        <f ca="1">IF(E3030="","",IF(OR([1]!EM_S_VAL_MV(E3030,deadline)="",[1]!EM_S_VAL_MV(E3030,deadline)="--",[1]!EM_S_VAL_MV(E3030,deadline)="null"),0,[1]!EM_S_VAL_MV(E3030,deadline)/100000000))</f>
        <v>64.199907551999999</v>
      </c>
      <c r="J3030" s="46">
        <f ca="1">IF(E3030="","",IF(RIGHT(LEFT($J$1,6),3)="TTM",[1]!EM_S_FA_PROFIT_TTM(E3030,LEFT(RIGHT($J$1,11),10),1)/100000000,[1]!EM_S_STM07_IS(E3030,61,LEFT(RIGHT($J$1,5),4)&amp;"-12-31",1)/100000000))</f>
        <v>5.7386730023000005</v>
      </c>
      <c r="K3030" s="36">
        <f t="shared" ca="1" si="241"/>
        <v>11.187239197331742</v>
      </c>
      <c r="L3030" s="46">
        <f ca="1">IF(E3030="","",IF(ISERROR(IF(行业估值!$E$7="最新年报",[1]!EM_S_STM07_BS(E3030,140,LEFT(RIGHT($L$1,5),4)&amp;"-12-31",1)/100000000,[1]!EM_S_STM07_BS(E3030,140,LEFT(RIGHT($L$1,11),10),1)/100000000)),0,IF(行业估值!$E$7="最新年报",[1]!EM_S_STM07_BS(E3030,140,LEFT(RIGHT($L$1,5),4)&amp;"-12-31",1)/100000000,[1]!EM_S_STM07_BS(E3030,140,LEFT(RIGHT($L$1,11),10),1)/100000000)))</f>
        <v>85.251344994999997</v>
      </c>
      <c r="M3030" s="36">
        <f t="shared" ca="1" si="242"/>
        <v>0.75306621327517276</v>
      </c>
      <c r="N3030" s="37">
        <f ca="1">IF(E3030="","",IF(ISERROR([1]!EM_S_EST_NETPROFIT(E3030,行业估值!$E$6,deadline)/100000000),"-",[1]!EM_S_EST_NETPROFIT(E3030,行业估值!$E$6,deadline)/100000000))</f>
        <v>6.54</v>
      </c>
      <c r="O3030" s="36">
        <f t="shared" ca="1" si="243"/>
        <v>9.8164996256880723</v>
      </c>
      <c r="T3030" s="64" t="s">
        <v>5923</v>
      </c>
      <c r="U3030" s="64" t="s">
        <v>5924</v>
      </c>
    </row>
    <row r="3031" spans="4:21">
      <c r="D3031" s="45">
        <f>IF(AND(行业估值!$B$39=$G3031,COUNTIF($G$2:$G$2552,$G3031)&gt;=1),COUNTIF($G$2:G3031,$G3031),"")</f>
        <v>268</v>
      </c>
      <c r="E3031" s="65" t="str">
        <f t="shared" si="244"/>
        <v>601106.SH</v>
      </c>
      <c r="F3031" s="65" t="str">
        <f t="shared" si="245"/>
        <v>中国一重</v>
      </c>
      <c r="G3031" s="34" t="str">
        <f>IF(E3031="","",IF(行业估值!$C$5="申万行业",[1]!EM_S_INFO_INDUSTRY_SW2014(E3031,"1"),IF(行业估值!$C$5="证监会行业",[1]!EM_S_INFO_INDUSTRY_CSRC1(E3031,"1"),[1]!EM_S_INFO_INDUSTRY_EM2016(E3031,"1"))))</f>
        <v>机械设备</v>
      </c>
      <c r="H3031" s="34" t="str">
        <f>IF(E3031="","",IF($H$1="上证50",[1]!EM_S_INFO_COMPINDEX(E3031,"000016"),"")&amp;IF($H$1="上证180",[1]!EM_S_INFO_COMPINDEX(E3031,"000010"),"")&amp;IF($H$1="沪深300",[1]!EM_S_INFO_COMPINDEX(E3031,"000300"),"")&amp;IF(AND($H$1="上证A股",RIGHT(E3031,2)="SH"),"是","")&amp;IF(AND($H$1="深证A股",RIGHT(E3031,2)="SZ"),"是","")&amp;IF(AND($H$1="创业板",LEFT(E3031,1)-3=0),"是","")&amp;IF(AND($H$1="全部A股",E3031&lt;&gt;0),"是","")&amp;IF(AND($H$1="中小板",LEFT(E3031,3)="002"),"是",""))</f>
        <v>是</v>
      </c>
      <c r="I3031" s="46">
        <f ca="1">IF(E3031="","",IF(OR([1]!EM_S_VAL_MV(E3031,deadline)="",[1]!EM_S_VAL_MV(E3031,deadline)="--",[1]!EM_S_VAL_MV(E3031,deadline)="null"),0,[1]!EM_S_VAL_MV(E3031,deadline)/100000000))</f>
        <v>193.3894785414</v>
      </c>
      <c r="J3031" s="46">
        <f ca="1">IF(E3031="","",IF(RIGHT(LEFT($J$1,6),3)="TTM",[1]!EM_S_FA_PROFIT_TTM(E3031,LEFT(RIGHT($J$1,11),10),1)/100000000,[1]!EM_S_STM07_IS(E3031,61,LEFT(RIGHT($J$1,5),4)&amp;"-12-31",1)/100000000))</f>
        <v>0.67566619180000009</v>
      </c>
      <c r="K3031" s="36">
        <f t="shared" ca="1" si="241"/>
        <v>286.22044567037335</v>
      </c>
      <c r="L3031" s="46">
        <f ca="1">IF(E3031="","",IF(ISERROR(IF(行业估值!$E$7="最新年报",[1]!EM_S_STM07_BS(E3031,140,LEFT(RIGHT($L$1,5),4)&amp;"-12-31",1)/100000000,[1]!EM_S_STM07_BS(E3031,140,LEFT(RIGHT($L$1,11),10),1)/100000000)),0,IF(行业估值!$E$7="最新年报",[1]!EM_S_STM07_BS(E3031,140,LEFT(RIGHT($L$1,5),4)&amp;"-12-31",1)/100000000,[1]!EM_S_STM07_BS(E3031,140,LEFT(RIGHT($L$1,11),10),1)/100000000)))</f>
        <v>109.8680623123</v>
      </c>
      <c r="M3031" s="36">
        <f t="shared" ca="1" si="242"/>
        <v>1.7601974083395624</v>
      </c>
      <c r="N3031" s="37">
        <f ca="1">IF(E3031="","",IF(ISERROR([1]!EM_S_EST_NETPROFIT(E3031,行业估值!$E$6,deadline)/100000000),"-",[1]!EM_S_EST_NETPROFIT(E3031,行业估值!$E$6,deadline)/100000000))</f>
        <v>1.53</v>
      </c>
      <c r="O3031" s="36">
        <f t="shared" ca="1" si="243"/>
        <v>126.39835198784313</v>
      </c>
      <c r="T3031" s="64" t="s">
        <v>5925</v>
      </c>
      <c r="U3031" s="64" t="s">
        <v>5926</v>
      </c>
    </row>
    <row r="3032" spans="4:21">
      <c r="D3032" s="45" t="str">
        <f>IF(AND(行业估值!$B$39=$G3032,COUNTIF($G$2:$G$2552,$G3032)&gt;=1),COUNTIF($G$2:G3032,$G3032),"")</f>
        <v/>
      </c>
      <c r="E3032" s="65" t="str">
        <f t="shared" si="244"/>
        <v>601107.SH</v>
      </c>
      <c r="F3032" s="65" t="str">
        <f t="shared" si="245"/>
        <v>四川成渝</v>
      </c>
      <c r="G3032" s="34" t="str">
        <f>IF(E3032="","",IF(行业估值!$C$5="申万行业",[1]!EM_S_INFO_INDUSTRY_SW2014(E3032,"1"),IF(行业估值!$C$5="证监会行业",[1]!EM_S_INFO_INDUSTRY_CSRC1(E3032,"1"),[1]!EM_S_INFO_INDUSTRY_EM2016(E3032,"1"))))</f>
        <v>交通运输</v>
      </c>
      <c r="H3032" s="34" t="str">
        <f>IF(E3032="","",IF($H$1="上证50",[1]!EM_S_INFO_COMPINDEX(E3032,"000016"),"")&amp;IF($H$1="上证180",[1]!EM_S_INFO_COMPINDEX(E3032,"000010"),"")&amp;IF($H$1="沪深300",[1]!EM_S_INFO_COMPINDEX(E3032,"000300"),"")&amp;IF(AND($H$1="上证A股",RIGHT(E3032,2)="SH"),"是","")&amp;IF(AND($H$1="深证A股",RIGHT(E3032,2)="SZ"),"是","")&amp;IF(AND($H$1="创业板",LEFT(E3032,1)-3=0),"是","")&amp;IF(AND($H$1="全部A股",E3032&lt;&gt;0),"是","")&amp;IF(AND($H$1="中小板",LEFT(E3032,3)="002"),"是",""))</f>
        <v>是</v>
      </c>
      <c r="I3032" s="46">
        <f ca="1">IF(E3032="","",IF(OR([1]!EM_S_VAL_MV(E3032,deadline)="",[1]!EM_S_VAL_MV(E3032,deadline)="--",[1]!EM_S_VAL_MV(E3032,deadline)="null"),0,[1]!EM_S_VAL_MV(E3032,deadline)/100000000))</f>
        <v>116.512086</v>
      </c>
      <c r="J3032" s="46">
        <f ca="1">IF(E3032="","",IF(RIGHT(LEFT($J$1,6),3)="TTM",[1]!EM_S_FA_PROFIT_TTM(E3032,LEFT(RIGHT($J$1,11),10),1)/100000000,[1]!EM_S_STM07_IS(E3032,61,LEFT(RIGHT($J$1,5),4)&amp;"-12-31",1)/100000000))</f>
        <v>11.124240068599999</v>
      </c>
      <c r="K3032" s="36">
        <f t="shared" ca="1" si="241"/>
        <v>10.473711937310178</v>
      </c>
      <c r="L3032" s="46">
        <f ca="1">IF(E3032="","",IF(ISERROR(IF(行业估值!$E$7="最新年报",[1]!EM_S_STM07_BS(E3032,140,LEFT(RIGHT($L$1,5),4)&amp;"-12-31",1)/100000000,[1]!EM_S_STM07_BS(E3032,140,LEFT(RIGHT($L$1,11),10),1)/100000000)),0,IF(行业估值!$E$7="最新年报",[1]!EM_S_STM07_BS(E3032,140,LEFT(RIGHT($L$1,5),4)&amp;"-12-31",1)/100000000,[1]!EM_S_STM07_BS(E3032,140,LEFT(RIGHT($L$1,11),10),1)/100000000)))</f>
        <v>153.12209503700001</v>
      </c>
      <c r="M3032" s="36">
        <f t="shared" ca="1" si="242"/>
        <v>0.760909690870193</v>
      </c>
      <c r="N3032" s="37" t="str">
        <f ca="1">IF(E3032="","",IF(ISERROR([1]!EM_S_EST_NETPROFIT(E3032,行业估值!$E$6,deadline)/100000000),"-",[1]!EM_S_EST_NETPROFIT(E3032,行业估值!$E$6,deadline)/100000000))</f>
        <v>-</v>
      </c>
      <c r="O3032" s="36" t="str">
        <f t="shared" ca="1" si="243"/>
        <v>-</v>
      </c>
      <c r="T3032" s="64" t="s">
        <v>5927</v>
      </c>
      <c r="U3032" s="64" t="s">
        <v>5928</v>
      </c>
    </row>
    <row r="3033" spans="4:21">
      <c r="D3033" s="45" t="str">
        <f>IF(AND(行业估值!$B$39=$G3033,COUNTIF($G$2:$G$2552,$G3033)&gt;=1),COUNTIF($G$2:G3033,$G3033),"")</f>
        <v/>
      </c>
      <c r="E3033" s="65" t="str">
        <f t="shared" si="244"/>
        <v>601108.SH</v>
      </c>
      <c r="F3033" s="65" t="str">
        <f t="shared" si="245"/>
        <v>财通证券</v>
      </c>
      <c r="G3033" s="34" t="str">
        <f>IF(E3033="","",IF(行业估值!$C$5="申万行业",[1]!EM_S_INFO_INDUSTRY_SW2014(E3033,"1"),IF(行业估值!$C$5="证监会行业",[1]!EM_S_INFO_INDUSTRY_CSRC1(E3033,"1"),[1]!EM_S_INFO_INDUSTRY_EM2016(E3033,"1"))))</f>
        <v>金融</v>
      </c>
      <c r="H3033" s="34" t="str">
        <f>IF(E3033="","",IF($H$1="上证50",[1]!EM_S_INFO_COMPINDEX(E3033,"000016"),"")&amp;IF($H$1="上证180",[1]!EM_S_INFO_COMPINDEX(E3033,"000010"),"")&amp;IF($H$1="沪深300",[1]!EM_S_INFO_COMPINDEX(E3033,"000300"),"")&amp;IF(AND($H$1="上证A股",RIGHT(E3033,2)="SH"),"是","")&amp;IF(AND($H$1="深证A股",RIGHT(E3033,2)="SZ"),"是","")&amp;IF(AND($H$1="创业板",LEFT(E3033,1)-3=0),"是","")&amp;IF(AND($H$1="全部A股",E3033&lt;&gt;0),"是","")&amp;IF(AND($H$1="中小板",LEFT(E3033,3)="002"),"是",""))</f>
        <v>是</v>
      </c>
      <c r="I3033" s="46">
        <f ca="1">IF(E3033="","",IF(OR([1]!EM_S_VAL_MV(E3033,deadline)="",[1]!EM_S_VAL_MV(E3033,deadline)="--",[1]!EM_S_VAL_MV(E3033,deadline)="null"),0,[1]!EM_S_VAL_MV(E3033,deadline)/100000000))</f>
        <v>340.23719999999997</v>
      </c>
      <c r="J3033" s="46">
        <f ca="1">IF(E3033="","",IF(RIGHT(LEFT($J$1,6),3)="TTM",[1]!EM_S_FA_PROFIT_TTM(E3033,LEFT(RIGHT($J$1,11),10),1)/100000000,[1]!EM_S_STM07_IS(E3033,61,LEFT(RIGHT($J$1,5),4)&amp;"-12-31",1)/100000000))</f>
        <v>11.453652674500001</v>
      </c>
      <c r="K3033" s="36">
        <f t="shared" ca="1" si="241"/>
        <v>29.705562903744394</v>
      </c>
      <c r="L3033" s="46">
        <f ca="1">IF(E3033="","",IF(ISERROR(IF(行业估值!$E$7="最新年报",[1]!EM_S_STM07_BS(E3033,140,LEFT(RIGHT($L$1,5),4)&amp;"-12-31",1)/100000000,[1]!EM_S_STM07_BS(E3033,140,LEFT(RIGHT($L$1,11),10),1)/100000000)),0,IF(行业估值!$E$7="最新年报",[1]!EM_S_STM07_BS(E3033,140,LEFT(RIGHT($L$1,5),4)&amp;"-12-31",1)/100000000,[1]!EM_S_STM07_BS(E3033,140,LEFT(RIGHT($L$1,11),10),1)/100000000)))</f>
        <v>204.63100354860001</v>
      </c>
      <c r="M3033" s="36">
        <f t="shared" ca="1" si="242"/>
        <v>1.662686465392784</v>
      </c>
      <c r="N3033" s="37">
        <f ca="1">IF(E3033="","",IF(ISERROR([1]!EM_S_EST_NETPROFIT(E3033,行业估值!$E$6,deadline)/100000000),"-",[1]!EM_S_EST_NETPROFIT(E3033,行业估值!$E$6,deadline)/100000000))</f>
        <v>12.125</v>
      </c>
      <c r="O3033" s="36">
        <f t="shared" ca="1" si="243"/>
        <v>28.060799999999997</v>
      </c>
      <c r="T3033" s="64" t="s">
        <v>5929</v>
      </c>
      <c r="U3033" s="64" t="s">
        <v>5930</v>
      </c>
    </row>
    <row r="3034" spans="4:21">
      <c r="D3034" s="45" t="str">
        <f>IF(AND(行业估值!$B$39=$G3034,COUNTIF($G$2:$G$2552,$G3034)&gt;=1),COUNTIF($G$2:G3034,$G3034),"")</f>
        <v/>
      </c>
      <c r="E3034" s="65" t="str">
        <f t="shared" si="244"/>
        <v>601111.SH</v>
      </c>
      <c r="F3034" s="65" t="str">
        <f t="shared" si="245"/>
        <v>中国国航</v>
      </c>
      <c r="G3034" s="34" t="str">
        <f>IF(E3034="","",IF(行业估值!$C$5="申万行业",[1]!EM_S_INFO_INDUSTRY_SW2014(E3034,"1"),IF(行业估值!$C$5="证监会行业",[1]!EM_S_INFO_INDUSTRY_CSRC1(E3034,"1"),[1]!EM_S_INFO_INDUSTRY_EM2016(E3034,"1"))))</f>
        <v>交通运输</v>
      </c>
      <c r="H3034" s="34" t="str">
        <f>IF(E3034="","",IF($H$1="上证50",[1]!EM_S_INFO_COMPINDEX(E3034,"000016"),"")&amp;IF($H$1="上证180",[1]!EM_S_INFO_COMPINDEX(E3034,"000010"),"")&amp;IF($H$1="沪深300",[1]!EM_S_INFO_COMPINDEX(E3034,"000300"),"")&amp;IF(AND($H$1="上证A股",RIGHT(E3034,2)="SH"),"是","")&amp;IF(AND($H$1="深证A股",RIGHT(E3034,2)="SZ"),"是","")&amp;IF(AND($H$1="创业板",LEFT(E3034,1)-3=0),"是","")&amp;IF(AND($H$1="全部A股",E3034&lt;&gt;0),"是","")&amp;IF(AND($H$1="中小板",LEFT(E3034,3)="002"),"是",""))</f>
        <v>是</v>
      </c>
      <c r="I3034" s="46">
        <f ca="1">IF(E3034="","",IF(OR([1]!EM_S_VAL_MV(E3034,deadline)="",[1]!EM_S_VAL_MV(E3034,deadline)="--",[1]!EM_S_VAL_MV(E3034,deadline)="null"),0,[1]!EM_S_VAL_MV(E3034,deadline)/100000000))</f>
        <v>1247.6816243915</v>
      </c>
      <c r="J3034" s="46">
        <f ca="1">IF(E3034="","",IF(RIGHT(LEFT($J$1,6),3)="TTM",[1]!EM_S_FA_PROFIT_TTM(E3034,LEFT(RIGHT($J$1,11),10),1)/100000000,[1]!EM_S_STM07_IS(E3034,61,LEFT(RIGHT($J$1,5),4)&amp;"-12-31",1)/100000000))</f>
        <v>81.776870000000002</v>
      </c>
      <c r="K3034" s="36">
        <f t="shared" ca="1" si="241"/>
        <v>15.257145747831874</v>
      </c>
      <c r="L3034" s="46">
        <f ca="1">IF(E3034="","",IF(ISERROR(IF(行业估值!$E$7="最新年报",[1]!EM_S_STM07_BS(E3034,140,LEFT(RIGHT($L$1,5),4)&amp;"-12-31",1)/100000000,[1]!EM_S_STM07_BS(E3034,140,LEFT(RIGHT($L$1,11),10),1)/100000000)),0,IF(行业估值!$E$7="最新年报",[1]!EM_S_STM07_BS(E3034,140,LEFT(RIGHT($L$1,5),4)&amp;"-12-31",1)/100000000,[1]!EM_S_STM07_BS(E3034,140,LEFT(RIGHT($L$1,11),10),1)/100000000)))</f>
        <v>938.49422000000004</v>
      </c>
      <c r="M3034" s="36">
        <f t="shared" ca="1" si="242"/>
        <v>1.3294505153068497</v>
      </c>
      <c r="N3034" s="37">
        <f ca="1">IF(E3034="","",IF(ISERROR([1]!EM_S_EST_NETPROFIT(E3034,行业估值!$E$6,deadline)/100000000),"-",[1]!EM_S_EST_NETPROFIT(E3034,行业估值!$E$6,deadline)/100000000))</f>
        <v>77.995536842105253</v>
      </c>
      <c r="O3034" s="36">
        <f t="shared" ca="1" si="243"/>
        <v>15.996833599816307</v>
      </c>
      <c r="T3034" s="64" t="s">
        <v>5931</v>
      </c>
      <c r="U3034" s="64" t="s">
        <v>5932</v>
      </c>
    </row>
    <row r="3035" spans="4:21">
      <c r="D3035" s="45" t="str">
        <f>IF(AND(行业估值!$B$39=$G3035,COUNTIF($G$2:$G$2552,$G3035)&gt;=1),COUNTIF($G$2:G3035,$G3035),"")</f>
        <v/>
      </c>
      <c r="E3035" s="65" t="str">
        <f t="shared" si="244"/>
        <v>601113.SH</v>
      </c>
      <c r="F3035" s="65" t="str">
        <f t="shared" si="245"/>
        <v>ST华鼎</v>
      </c>
      <c r="G3035" s="34" t="str">
        <f>IF(E3035="","",IF(行业估值!$C$5="申万行业",[1]!EM_S_INFO_INDUSTRY_SW2014(E3035,"1"),IF(行业估值!$C$5="证监会行业",[1]!EM_S_INFO_INDUSTRY_CSRC1(E3035,"1"),[1]!EM_S_INFO_INDUSTRY_EM2016(E3035,"1"))))</f>
        <v>基础化工</v>
      </c>
      <c r="H3035" s="34" t="str">
        <f>IF(E3035="","",IF($H$1="上证50",[1]!EM_S_INFO_COMPINDEX(E3035,"000016"),"")&amp;IF($H$1="上证180",[1]!EM_S_INFO_COMPINDEX(E3035,"000010"),"")&amp;IF($H$1="沪深300",[1]!EM_S_INFO_COMPINDEX(E3035,"000300"),"")&amp;IF(AND($H$1="上证A股",RIGHT(E3035,2)="SH"),"是","")&amp;IF(AND($H$1="深证A股",RIGHT(E3035,2)="SZ"),"是","")&amp;IF(AND($H$1="创业板",LEFT(E3035,1)-3=0),"是","")&amp;IF(AND($H$1="全部A股",E3035&lt;&gt;0),"是","")&amp;IF(AND($H$1="中小板",LEFT(E3035,3)="002"),"是",""))</f>
        <v>是</v>
      </c>
      <c r="I3035" s="46">
        <f ca="1">IF(E3035="","",IF(OR([1]!EM_S_VAL_MV(E3035,deadline)="",[1]!EM_S_VAL_MV(E3035,deadline)="--",[1]!EM_S_VAL_MV(E3035,deadline)="null"),0,[1]!EM_S_VAL_MV(E3035,deadline)/100000000))</f>
        <v>40.408429984199998</v>
      </c>
      <c r="J3035" s="46">
        <f ca="1">IF(E3035="","",IF(RIGHT(LEFT($J$1,6),3)="TTM",[1]!EM_S_FA_PROFIT_TTM(E3035,LEFT(RIGHT($J$1,11),10),1)/100000000,[1]!EM_S_STM07_IS(E3035,61,LEFT(RIGHT($J$1,5),4)&amp;"-12-31",1)/100000000))</f>
        <v>3.0283164927999997</v>
      </c>
      <c r="K3035" s="36">
        <f t="shared" ca="1" si="241"/>
        <v>13.343529343869246</v>
      </c>
      <c r="L3035" s="46">
        <f ca="1">IF(E3035="","",IF(ISERROR(IF(行业估值!$E$7="最新年报",[1]!EM_S_STM07_BS(E3035,140,LEFT(RIGHT($L$1,5),4)&amp;"-12-31",1)/100000000,[1]!EM_S_STM07_BS(E3035,140,LEFT(RIGHT($L$1,11),10),1)/100000000)),0,IF(行业估值!$E$7="最新年报",[1]!EM_S_STM07_BS(E3035,140,LEFT(RIGHT($L$1,5),4)&amp;"-12-31",1)/100000000,[1]!EM_S_STM07_BS(E3035,140,LEFT(RIGHT($L$1,11),10),1)/100000000)))</f>
        <v>60.252601642999998</v>
      </c>
      <c r="M3035" s="36">
        <f t="shared" ca="1" si="242"/>
        <v>0.67065037661978788</v>
      </c>
      <c r="N3035" s="37" t="str">
        <f ca="1">IF(E3035="","",IF(ISERROR([1]!EM_S_EST_NETPROFIT(E3035,行业估值!$E$6,deadline)/100000000),"-",[1]!EM_S_EST_NETPROFIT(E3035,行业估值!$E$6,deadline)/100000000))</f>
        <v>-</v>
      </c>
      <c r="O3035" s="36" t="str">
        <f t="shared" ca="1" si="243"/>
        <v>-</v>
      </c>
      <c r="T3035" s="64" t="s">
        <v>7409</v>
      </c>
      <c r="U3035" s="64" t="s">
        <v>5933</v>
      </c>
    </row>
    <row r="3036" spans="4:21">
      <c r="D3036" s="45" t="str">
        <f>IF(AND(行业估值!$B$39=$G3036,COUNTIF($G$2:$G$2552,$G3036)&gt;=1),COUNTIF($G$2:G3036,$G3036),"")</f>
        <v/>
      </c>
      <c r="E3036" s="65" t="str">
        <f t="shared" si="244"/>
        <v>601116.SH</v>
      </c>
      <c r="F3036" s="65" t="str">
        <f t="shared" si="245"/>
        <v>三江购物</v>
      </c>
      <c r="G3036" s="34" t="str">
        <f>IF(E3036="","",IF(行业估值!$C$5="申万行业",[1]!EM_S_INFO_INDUSTRY_SW2014(E3036,"1"),IF(行业估值!$C$5="证监会行业",[1]!EM_S_INFO_INDUSTRY_CSRC1(E3036,"1"),[1]!EM_S_INFO_INDUSTRY_EM2016(E3036,"1"))))</f>
        <v>商贸零售</v>
      </c>
      <c r="H3036" s="34" t="str">
        <f>IF(E3036="","",IF($H$1="上证50",[1]!EM_S_INFO_COMPINDEX(E3036,"000016"),"")&amp;IF($H$1="上证180",[1]!EM_S_INFO_COMPINDEX(E3036,"000010"),"")&amp;IF($H$1="沪深300",[1]!EM_S_INFO_COMPINDEX(E3036,"000300"),"")&amp;IF(AND($H$1="上证A股",RIGHT(E3036,2)="SH"),"是","")&amp;IF(AND($H$1="深证A股",RIGHT(E3036,2)="SZ"),"是","")&amp;IF(AND($H$1="创业板",LEFT(E3036,1)-3=0),"是","")&amp;IF(AND($H$1="全部A股",E3036&lt;&gt;0),"是","")&amp;IF(AND($H$1="中小板",LEFT(E3036,3)="002"),"是",""))</f>
        <v>是</v>
      </c>
      <c r="I3036" s="46">
        <f ca="1">IF(E3036="","",IF(OR([1]!EM_S_VAL_MV(E3036,deadline)="",[1]!EM_S_VAL_MV(E3036,deadline)="--",[1]!EM_S_VAL_MV(E3036,deadline)="null"),0,[1]!EM_S_VAL_MV(E3036,deadline)/100000000))</f>
        <v>72.512620159999997</v>
      </c>
      <c r="J3036" s="46">
        <f ca="1">IF(E3036="","",IF(RIGHT(LEFT($J$1,6),3)="TTM",[1]!EM_S_FA_PROFIT_TTM(E3036,LEFT(RIGHT($J$1,11),10),1)/100000000,[1]!EM_S_STM07_IS(E3036,61,LEFT(RIGHT($J$1,5),4)&amp;"-12-31",1)/100000000))</f>
        <v>1.6830824491</v>
      </c>
      <c r="K3036" s="36">
        <f t="shared" ca="1" si="241"/>
        <v>43.083225185299092</v>
      </c>
      <c r="L3036" s="46">
        <f ca="1">IF(E3036="","",IF(ISERROR(IF(行业估值!$E$7="最新年报",[1]!EM_S_STM07_BS(E3036,140,LEFT(RIGHT($L$1,5),4)&amp;"-12-31",1)/100000000,[1]!EM_S_STM07_BS(E3036,140,LEFT(RIGHT($L$1,11),10),1)/100000000)),0,IF(行业估值!$E$7="最新年报",[1]!EM_S_STM07_BS(E3036,140,LEFT(RIGHT($L$1,5),4)&amp;"-12-31",1)/100000000,[1]!EM_S_STM07_BS(E3036,140,LEFT(RIGHT($L$1,11),10),1)/100000000)))</f>
        <v>31.437874622399999</v>
      </c>
      <c r="M3036" s="36">
        <f t="shared" ca="1" si="242"/>
        <v>2.3065369727104126</v>
      </c>
      <c r="N3036" s="37">
        <f ca="1">IF(E3036="","",IF(ISERROR([1]!EM_S_EST_NETPROFIT(E3036,行业估值!$E$6,deadline)/100000000),"-",[1]!EM_S_EST_NETPROFIT(E3036,行业估值!$E$6,deadline)/100000000))</f>
        <v>1.587</v>
      </c>
      <c r="O3036" s="36">
        <f t="shared" ca="1" si="243"/>
        <v>45.691632110901068</v>
      </c>
      <c r="T3036" s="64" t="s">
        <v>5934</v>
      </c>
      <c r="U3036" s="64" t="s">
        <v>5935</v>
      </c>
    </row>
    <row r="3037" spans="4:21">
      <c r="D3037" s="45" t="str">
        <f>IF(AND(行业估值!$B$39=$G3037,COUNTIF($G$2:$G$2552,$G3037)&gt;=1),COUNTIF($G$2:G3037,$G3037),"")</f>
        <v/>
      </c>
      <c r="E3037" s="65" t="str">
        <f t="shared" si="244"/>
        <v>601117.SH</v>
      </c>
      <c r="F3037" s="65" t="str">
        <f t="shared" si="245"/>
        <v>中国化学</v>
      </c>
      <c r="G3037" s="34" t="str">
        <f>IF(E3037="","",IF(行业估值!$C$5="申万行业",[1]!EM_S_INFO_INDUSTRY_SW2014(E3037,"1"),IF(行业估值!$C$5="证监会行业",[1]!EM_S_INFO_INDUSTRY_CSRC1(E3037,"1"),[1]!EM_S_INFO_INDUSTRY_EM2016(E3037,"1"))))</f>
        <v>建筑</v>
      </c>
      <c r="H3037" s="34" t="str">
        <f>IF(E3037="","",IF($H$1="上证50",[1]!EM_S_INFO_COMPINDEX(E3037,"000016"),"")&amp;IF($H$1="上证180",[1]!EM_S_INFO_COMPINDEX(E3037,"000010"),"")&amp;IF($H$1="沪深300",[1]!EM_S_INFO_COMPINDEX(E3037,"000300"),"")&amp;IF(AND($H$1="上证A股",RIGHT(E3037,2)="SH"),"是","")&amp;IF(AND($H$1="深证A股",RIGHT(E3037,2)="SZ"),"是","")&amp;IF(AND($H$1="创业板",LEFT(E3037,1)-3=0),"是","")&amp;IF(AND($H$1="全部A股",E3037&lt;&gt;0),"是","")&amp;IF(AND($H$1="中小板",LEFT(E3037,3)="002"),"是",""))</f>
        <v>是</v>
      </c>
      <c r="I3037" s="46">
        <f ca="1">IF(E3037="","",IF(OR([1]!EM_S_VAL_MV(E3037,deadline)="",[1]!EM_S_VAL_MV(E3037,deadline)="--",[1]!EM_S_VAL_MV(E3037,deadline)="null"),0,[1]!EM_S_VAL_MV(E3037,deadline)/100000000))</f>
        <v>311.27229999999997</v>
      </c>
      <c r="J3037" s="46">
        <f ca="1">IF(E3037="","",IF(RIGHT(LEFT($J$1,6),3)="TTM",[1]!EM_S_FA_PROFIT_TTM(E3037,LEFT(RIGHT($J$1,11),10),1)/100000000,[1]!EM_S_STM07_IS(E3037,61,LEFT(RIGHT($J$1,5),4)&amp;"-12-31",1)/100000000))</f>
        <v>28.841284621700002</v>
      </c>
      <c r="K3037" s="36">
        <f t="shared" ca="1" si="241"/>
        <v>10.792594854315215</v>
      </c>
      <c r="L3037" s="46">
        <f ca="1">IF(E3037="","",IF(ISERROR(IF(行业估值!$E$7="最新年报",[1]!EM_S_STM07_BS(E3037,140,LEFT(RIGHT($L$1,5),4)&amp;"-12-31",1)/100000000,[1]!EM_S_STM07_BS(E3037,140,LEFT(RIGHT($L$1,11),10),1)/100000000)),0,IF(行业估值!$E$7="最新年报",[1]!EM_S_STM07_BS(E3037,140,LEFT(RIGHT($L$1,5),4)&amp;"-12-31",1)/100000000,[1]!EM_S_STM07_BS(E3037,140,LEFT(RIGHT($L$1,11),10),1)/100000000)))</f>
        <v>346.5247194232</v>
      </c>
      <c r="M3037" s="36">
        <f t="shared" ca="1" si="242"/>
        <v>0.89826867335213878</v>
      </c>
      <c r="N3037" s="37">
        <f ca="1">IF(E3037="","",IF(ISERROR([1]!EM_S_EST_NETPROFIT(E3037,行业估值!$E$6,deadline)/100000000),"-",[1]!EM_S_EST_NETPROFIT(E3037,行业估值!$E$6,deadline)/100000000))</f>
        <v>26.487220000000001</v>
      </c>
      <c r="O3037" s="36">
        <f t="shared" ca="1" si="243"/>
        <v>11.75179199629104</v>
      </c>
      <c r="T3037" s="64" t="s">
        <v>5936</v>
      </c>
      <c r="U3037" s="64" t="s">
        <v>5937</v>
      </c>
    </row>
    <row r="3038" spans="4:21">
      <c r="D3038" s="45" t="str">
        <f>IF(AND(行业估值!$B$39=$G3038,COUNTIF($G$2:$G$2552,$G3038)&gt;=1),COUNTIF($G$2:G3038,$G3038),"")</f>
        <v/>
      </c>
      <c r="E3038" s="65" t="str">
        <f t="shared" si="244"/>
        <v>601118.SH</v>
      </c>
      <c r="F3038" s="65" t="str">
        <f t="shared" si="245"/>
        <v>海南橡胶</v>
      </c>
      <c r="G3038" s="34" t="str">
        <f>IF(E3038="","",IF(行业估值!$C$5="申万行业",[1]!EM_S_INFO_INDUSTRY_SW2014(E3038,"1"),IF(行业估值!$C$5="证监会行业",[1]!EM_S_INFO_INDUSTRY_CSRC1(E3038,"1"),[1]!EM_S_INFO_INDUSTRY_EM2016(E3038,"1"))))</f>
        <v>农林牧渔</v>
      </c>
      <c r="H3038" s="34" t="str">
        <f>IF(E3038="","",IF($H$1="上证50",[1]!EM_S_INFO_COMPINDEX(E3038,"000016"),"")&amp;IF($H$1="上证180",[1]!EM_S_INFO_COMPINDEX(E3038,"000010"),"")&amp;IF($H$1="沪深300",[1]!EM_S_INFO_COMPINDEX(E3038,"000300"),"")&amp;IF(AND($H$1="上证A股",RIGHT(E3038,2)="SH"),"是","")&amp;IF(AND($H$1="深证A股",RIGHT(E3038,2)="SZ"),"是","")&amp;IF(AND($H$1="创业板",LEFT(E3038,1)-3=0),"是","")&amp;IF(AND($H$1="全部A股",E3038&lt;&gt;0),"是","")&amp;IF(AND($H$1="中小板",LEFT(E3038,3)="002"),"是",""))</f>
        <v>是</v>
      </c>
      <c r="I3038" s="46">
        <f ca="1">IF(E3038="","",IF(OR([1]!EM_S_VAL_MV(E3038,deadline)="",[1]!EM_S_VAL_MV(E3038,deadline)="--",[1]!EM_S_VAL_MV(E3038,deadline)="null"),0,[1]!EM_S_VAL_MV(E3038,deadline)/100000000))</f>
        <v>201.56104923869998</v>
      </c>
      <c r="J3038" s="46">
        <f ca="1">IF(E3038="","",IF(RIGHT(LEFT($J$1,6),3)="TTM",[1]!EM_S_FA_PROFIT_TTM(E3038,LEFT(RIGHT($J$1,11),10),1)/100000000,[1]!EM_S_STM07_IS(E3038,61,LEFT(RIGHT($J$1,5),4)&amp;"-12-31",1)/100000000))</f>
        <v>-1.5145706274999999</v>
      </c>
      <c r="K3038" s="36">
        <f t="shared" ca="1" si="241"/>
        <v>-133.08131399022525</v>
      </c>
      <c r="L3038" s="46">
        <f ca="1">IF(E3038="","",IF(ISERROR(IF(行业估值!$E$7="最新年报",[1]!EM_S_STM07_BS(E3038,140,LEFT(RIGHT($L$1,5),4)&amp;"-12-31",1)/100000000,[1]!EM_S_STM07_BS(E3038,140,LEFT(RIGHT($L$1,11),10),1)/100000000)),0,IF(行业估值!$E$7="最新年报",[1]!EM_S_STM07_BS(E3038,140,LEFT(RIGHT($L$1,5),4)&amp;"-12-31",1)/100000000,[1]!EM_S_STM07_BS(E3038,140,LEFT(RIGHT($L$1,11),10),1)/100000000)))</f>
        <v>96.998534636800002</v>
      </c>
      <c r="M3038" s="36">
        <f t="shared" ca="1" si="242"/>
        <v>2.0779803529344276</v>
      </c>
      <c r="N3038" s="37">
        <f ca="1">IF(E3038="","",IF(ISERROR([1]!EM_S_EST_NETPROFIT(E3038,行业估值!$E$6,deadline)/100000000),"-",[1]!EM_S_EST_NETPROFIT(E3038,行业估值!$E$6,deadline)/100000000))</f>
        <v>3.86</v>
      </c>
      <c r="O3038" s="36">
        <f t="shared" ca="1" si="243"/>
        <v>52.217888403808288</v>
      </c>
      <c r="T3038" s="64" t="s">
        <v>5938</v>
      </c>
      <c r="U3038" s="64" t="s">
        <v>5939</v>
      </c>
    </row>
    <row r="3039" spans="4:21">
      <c r="D3039" s="45" t="str">
        <f>IF(AND(行业估值!$B$39=$G3039,COUNTIF($G$2:$G$2552,$G3039)&gt;=1),COUNTIF($G$2:G3039,$G3039),"")</f>
        <v/>
      </c>
      <c r="E3039" s="65" t="str">
        <f t="shared" si="244"/>
        <v>601126.SH</v>
      </c>
      <c r="F3039" s="65" t="str">
        <f t="shared" si="245"/>
        <v>四方股份</v>
      </c>
      <c r="G3039" s="34" t="str">
        <f>IF(E3039="","",IF(行业估值!$C$5="申万行业",[1]!EM_S_INFO_INDUSTRY_SW2014(E3039,"1"),IF(行业估值!$C$5="证监会行业",[1]!EM_S_INFO_INDUSTRY_CSRC1(E3039,"1"),[1]!EM_S_INFO_INDUSTRY_EM2016(E3039,"1"))))</f>
        <v>电气设备</v>
      </c>
      <c r="H3039" s="34" t="str">
        <f>IF(E3039="","",IF($H$1="上证50",[1]!EM_S_INFO_COMPINDEX(E3039,"000016"),"")&amp;IF($H$1="上证180",[1]!EM_S_INFO_COMPINDEX(E3039,"000010"),"")&amp;IF($H$1="沪深300",[1]!EM_S_INFO_COMPINDEX(E3039,"000300"),"")&amp;IF(AND($H$1="上证A股",RIGHT(E3039,2)="SH"),"是","")&amp;IF(AND($H$1="深证A股",RIGHT(E3039,2)="SZ"),"是","")&amp;IF(AND($H$1="创业板",LEFT(E3039,1)-3=0),"是","")&amp;IF(AND($H$1="全部A股",E3039&lt;&gt;0),"是","")&amp;IF(AND($H$1="中小板",LEFT(E3039,3)="002"),"是",""))</f>
        <v>是</v>
      </c>
      <c r="I3039" s="46">
        <f ca="1">IF(E3039="","",IF(OR([1]!EM_S_VAL_MV(E3039,deadline)="",[1]!EM_S_VAL_MV(E3039,deadline)="--",[1]!EM_S_VAL_MV(E3039,deadline)="null"),0,[1]!EM_S_VAL_MV(E3039,deadline)/100000000))</f>
        <v>43.098115999999997</v>
      </c>
      <c r="J3039" s="46">
        <f ca="1">IF(E3039="","",IF(RIGHT(LEFT($J$1,6),3)="TTM",[1]!EM_S_FA_PROFIT_TTM(E3039,LEFT(RIGHT($J$1,11),10),1)/100000000,[1]!EM_S_STM07_IS(E3039,61,LEFT(RIGHT($J$1,5),4)&amp;"-12-31",1)/100000000))</f>
        <v>1.7134410084</v>
      </c>
      <c r="K3039" s="36">
        <f t="shared" ca="1" si="241"/>
        <v>25.152961665277719</v>
      </c>
      <c r="L3039" s="46">
        <f ca="1">IF(E3039="","",IF(ISERROR(IF(行业估值!$E$7="最新年报",[1]!EM_S_STM07_BS(E3039,140,LEFT(RIGHT($L$1,5),4)&amp;"-12-31",1)/100000000,[1]!EM_S_STM07_BS(E3039,140,LEFT(RIGHT($L$1,11),10),1)/100000000)),0,IF(行业估值!$E$7="最新年报",[1]!EM_S_STM07_BS(E3039,140,LEFT(RIGHT($L$1,5),4)&amp;"-12-31",1)/100000000,[1]!EM_S_STM07_BS(E3039,140,LEFT(RIGHT($L$1,11),10),1)/100000000)))</f>
        <v>38.487532227499997</v>
      </c>
      <c r="M3039" s="36">
        <f t="shared" ca="1" si="242"/>
        <v>1.1197942166114163</v>
      </c>
      <c r="N3039" s="37" t="str">
        <f ca="1">IF(E3039="","",IF(ISERROR([1]!EM_S_EST_NETPROFIT(E3039,行业估值!$E$6,deadline)/100000000),"-",[1]!EM_S_EST_NETPROFIT(E3039,行业估值!$E$6,deadline)/100000000))</f>
        <v>-</v>
      </c>
      <c r="O3039" s="36" t="str">
        <f t="shared" ca="1" si="243"/>
        <v>-</v>
      </c>
      <c r="T3039" s="64" t="s">
        <v>5940</v>
      </c>
      <c r="U3039" s="64" t="s">
        <v>5941</v>
      </c>
    </row>
    <row r="3040" spans="4:21">
      <c r="D3040" s="45" t="str">
        <f>IF(AND(行业估值!$B$39=$G3040,COUNTIF($G$2:$G$2552,$G3040)&gt;=1),COUNTIF($G$2:G3040,$G3040),"")</f>
        <v/>
      </c>
      <c r="E3040" s="65" t="str">
        <f t="shared" si="244"/>
        <v>601127.SH</v>
      </c>
      <c r="F3040" s="65" t="str">
        <f t="shared" si="245"/>
        <v>小康股份</v>
      </c>
      <c r="G3040" s="34" t="str">
        <f>IF(E3040="","",IF(行业估值!$C$5="申万行业",[1]!EM_S_INFO_INDUSTRY_SW2014(E3040,"1"),IF(行业估值!$C$5="证监会行业",[1]!EM_S_INFO_INDUSTRY_CSRC1(E3040,"1"),[1]!EM_S_INFO_INDUSTRY_EM2016(E3040,"1"))))</f>
        <v>交运设备</v>
      </c>
      <c r="H3040" s="34" t="str">
        <f>IF(E3040="","",IF($H$1="上证50",[1]!EM_S_INFO_COMPINDEX(E3040,"000016"),"")&amp;IF($H$1="上证180",[1]!EM_S_INFO_COMPINDEX(E3040,"000010"),"")&amp;IF($H$1="沪深300",[1]!EM_S_INFO_COMPINDEX(E3040,"000300"),"")&amp;IF(AND($H$1="上证A股",RIGHT(E3040,2)="SH"),"是","")&amp;IF(AND($H$1="深证A股",RIGHT(E3040,2)="SZ"),"是","")&amp;IF(AND($H$1="创业板",LEFT(E3040,1)-3=0),"是","")&amp;IF(AND($H$1="全部A股",E3040&lt;&gt;0),"是","")&amp;IF(AND($H$1="中小板",LEFT(E3040,3)="002"),"是",""))</f>
        <v>是</v>
      </c>
      <c r="I3040" s="46">
        <f ca="1">IF(E3040="","",IF(OR([1]!EM_S_VAL_MV(E3040,deadline)="",[1]!EM_S_VAL_MV(E3040,deadline)="--",[1]!EM_S_VAL_MV(E3040,deadline)="null"),0,[1]!EM_S_VAL_MV(E3040,deadline)/100000000))</f>
        <v>118.61448454799999</v>
      </c>
      <c r="J3040" s="46">
        <f ca="1">IF(E3040="","",IF(RIGHT(LEFT($J$1,6),3)="TTM",[1]!EM_S_FA_PROFIT_TTM(E3040,LEFT(RIGHT($J$1,11),10),1)/100000000,[1]!EM_S_STM07_IS(E3040,61,LEFT(RIGHT($J$1,5),4)&amp;"-12-31",1)/100000000))</f>
        <v>-2.659641288</v>
      </c>
      <c r="K3040" s="36">
        <f t="shared" ca="1" si="241"/>
        <v>-44.597925698918537</v>
      </c>
      <c r="L3040" s="46">
        <f ca="1">IF(E3040="","",IF(ISERROR(IF(行业估值!$E$7="最新年报",[1]!EM_S_STM07_BS(E3040,140,LEFT(RIGHT($L$1,5),4)&amp;"-12-31",1)/100000000,[1]!EM_S_STM07_BS(E3040,140,LEFT(RIGHT($L$1,11),10),1)/100000000)),0,IF(行业估值!$E$7="最新年报",[1]!EM_S_STM07_BS(E3040,140,LEFT(RIGHT($L$1,5),4)&amp;"-12-31",1)/100000000,[1]!EM_S_STM07_BS(E3040,140,LEFT(RIGHT($L$1,11),10),1)/100000000)))</f>
        <v>51.893242495100004</v>
      </c>
      <c r="M3040" s="36">
        <f t="shared" ca="1" si="242"/>
        <v>2.2857404711066205</v>
      </c>
      <c r="N3040" s="37">
        <f ca="1">IF(E3040="","",IF(ISERROR([1]!EM_S_EST_NETPROFIT(E3040,行业估值!$E$6,deadline)/100000000),"-",[1]!EM_S_EST_NETPROFIT(E3040,行业估值!$E$6,deadline)/100000000))</f>
        <v>0.91</v>
      </c>
      <c r="O3040" s="36">
        <f t="shared" ca="1" si="243"/>
        <v>130.34558741538461</v>
      </c>
      <c r="T3040" s="64" t="s">
        <v>5942</v>
      </c>
      <c r="U3040" s="64" t="s">
        <v>5943</v>
      </c>
    </row>
    <row r="3041" spans="4:21">
      <c r="D3041" s="45" t="str">
        <f>IF(AND(行业估值!$B$39=$G3041,COUNTIF($G$2:$G$2552,$G3041)&gt;=1),COUNTIF($G$2:G3041,$G3041),"")</f>
        <v/>
      </c>
      <c r="E3041" s="65" t="str">
        <f t="shared" si="244"/>
        <v>601128.SH</v>
      </c>
      <c r="F3041" s="65" t="str">
        <f t="shared" si="245"/>
        <v>常熟银行</v>
      </c>
      <c r="G3041" s="34" t="str">
        <f>IF(E3041="","",IF(行业估值!$C$5="申万行业",[1]!EM_S_INFO_INDUSTRY_SW2014(E3041,"1"),IF(行业估值!$C$5="证监会行业",[1]!EM_S_INFO_INDUSTRY_CSRC1(E3041,"1"),[1]!EM_S_INFO_INDUSTRY_EM2016(E3041,"1"))))</f>
        <v>金融</v>
      </c>
      <c r="H3041" s="34" t="str">
        <f>IF(E3041="","",IF($H$1="上证50",[1]!EM_S_INFO_COMPINDEX(E3041,"000016"),"")&amp;IF($H$1="上证180",[1]!EM_S_INFO_COMPINDEX(E3041,"000010"),"")&amp;IF($H$1="沪深300",[1]!EM_S_INFO_COMPINDEX(E3041,"000300"),"")&amp;IF(AND($H$1="上证A股",RIGHT(E3041,2)="SH"),"是","")&amp;IF(AND($H$1="深证A股",RIGHT(E3041,2)="SZ"),"是","")&amp;IF(AND($H$1="创业板",LEFT(E3041,1)-3=0),"是","")&amp;IF(AND($H$1="全部A股",E3041&lt;&gt;0),"是","")&amp;IF(AND($H$1="中小板",LEFT(E3041,3)="002"),"是",""))</f>
        <v>是</v>
      </c>
      <c r="I3041" s="46">
        <f ca="1">IF(E3041="","",IF(OR([1]!EM_S_VAL_MV(E3041,deadline)="",[1]!EM_S_VAL_MV(E3041,deadline)="--",[1]!EM_S_VAL_MV(E3041,deadline)="null"),0,[1]!EM_S_VAL_MV(E3041,deadline)/100000000))</f>
        <v>222.8315867025</v>
      </c>
      <c r="J3041" s="46">
        <f ca="1">IF(E3041="","",IF(RIGHT(LEFT($J$1,6),3)="TTM",[1]!EM_S_FA_PROFIT_TTM(E3041,LEFT(RIGHT($J$1,11),10),1)/100000000,[1]!EM_S_STM07_IS(E3041,61,LEFT(RIGHT($J$1,5),4)&amp;"-12-31",1)/100000000))</f>
        <v>18.445060000000002</v>
      </c>
      <c r="K3041" s="36">
        <f t="shared" ca="1" si="241"/>
        <v>12.080827424931119</v>
      </c>
      <c r="L3041" s="46">
        <f ca="1">IF(E3041="","",IF(ISERROR(IF(行业估值!$E$7="最新年报",[1]!EM_S_STM07_BS(E3041,140,LEFT(RIGHT($L$1,5),4)&amp;"-12-31",1)/100000000,[1]!EM_S_STM07_BS(E3041,140,LEFT(RIGHT($L$1,11),10),1)/100000000)),0,IF(行业估值!$E$7="最新年报",[1]!EM_S_STM07_BS(E3041,140,LEFT(RIGHT($L$1,5),4)&amp;"-12-31",1)/100000000,[1]!EM_S_STM07_BS(E3041,140,LEFT(RIGHT($L$1,11),10),1)/100000000)))</f>
        <v>161.95174</v>
      </c>
      <c r="M3041" s="36">
        <f t="shared" ca="1" si="242"/>
        <v>1.3759135079530482</v>
      </c>
      <c r="N3041" s="37">
        <f ca="1">IF(E3041="","",IF(ISERROR([1]!EM_S_EST_NETPROFIT(E3041,行业估值!$E$6,deadline)/100000000),"-",[1]!EM_S_EST_NETPROFIT(E3041,行业估值!$E$6,deadline)/100000000))</f>
        <v>18.099333333333334</v>
      </c>
      <c r="O3041" s="36">
        <f t="shared" ca="1" si="243"/>
        <v>12.311590852471546</v>
      </c>
      <c r="T3041" s="64" t="s">
        <v>5944</v>
      </c>
      <c r="U3041" s="64" t="s">
        <v>5945</v>
      </c>
    </row>
    <row r="3042" spans="4:21">
      <c r="D3042" s="45" t="str">
        <f>IF(AND(行业估值!$B$39=$G3042,COUNTIF($G$2:$G$2552,$G3042)&gt;=1),COUNTIF($G$2:G3042,$G3042),"")</f>
        <v/>
      </c>
      <c r="E3042" s="65" t="str">
        <f t="shared" si="244"/>
        <v>601137.SH</v>
      </c>
      <c r="F3042" s="65" t="str">
        <f t="shared" si="245"/>
        <v>博威合金</v>
      </c>
      <c r="G3042" s="34" t="str">
        <f>IF(E3042="","",IF(行业估值!$C$5="申万行业",[1]!EM_S_INFO_INDUSTRY_SW2014(E3042,"1"),IF(行业估值!$C$5="证监会行业",[1]!EM_S_INFO_INDUSTRY_CSRC1(E3042,"1"),[1]!EM_S_INFO_INDUSTRY_EM2016(E3042,"1"))))</f>
        <v>有色金属</v>
      </c>
      <c r="H3042" s="34" t="str">
        <f>IF(E3042="","",IF($H$1="上证50",[1]!EM_S_INFO_COMPINDEX(E3042,"000016"),"")&amp;IF($H$1="上证180",[1]!EM_S_INFO_COMPINDEX(E3042,"000010"),"")&amp;IF($H$1="沪深300",[1]!EM_S_INFO_COMPINDEX(E3042,"000300"),"")&amp;IF(AND($H$1="上证A股",RIGHT(E3042,2)="SH"),"是","")&amp;IF(AND($H$1="深证A股",RIGHT(E3042,2)="SZ"),"是","")&amp;IF(AND($H$1="创业板",LEFT(E3042,1)-3=0),"是","")&amp;IF(AND($H$1="全部A股",E3042&lt;&gt;0),"是","")&amp;IF(AND($H$1="中小板",LEFT(E3042,3)="002"),"是",""))</f>
        <v>是</v>
      </c>
      <c r="I3042" s="46">
        <f ca="1">IF(E3042="","",IF(OR([1]!EM_S_VAL_MV(E3042,deadline)="",[1]!EM_S_VAL_MV(E3042,deadline)="--",[1]!EM_S_VAL_MV(E3042,deadline)="null"),0,[1]!EM_S_VAL_MV(E3042,deadline)/100000000))</f>
        <v>68.383595252700005</v>
      </c>
      <c r="J3042" s="46">
        <f ca="1">IF(E3042="","",IF(RIGHT(LEFT($J$1,6),3)="TTM",[1]!EM_S_FA_PROFIT_TTM(E3042,LEFT(RIGHT($J$1,11),10),1)/100000000,[1]!EM_S_STM07_IS(E3042,61,LEFT(RIGHT($J$1,5),4)&amp;"-12-31",1)/100000000))</f>
        <v>4.2801861430999999</v>
      </c>
      <c r="K3042" s="36">
        <f t="shared" ca="1" si="241"/>
        <v>15.976780674116194</v>
      </c>
      <c r="L3042" s="46">
        <f ca="1">IF(E3042="","",IF(ISERROR(IF(行业估值!$E$7="最新年报",[1]!EM_S_STM07_BS(E3042,140,LEFT(RIGHT($L$1,5),4)&amp;"-12-31",1)/100000000,[1]!EM_S_STM07_BS(E3042,140,LEFT(RIGHT($L$1,11),10),1)/100000000)),0,IF(行业估值!$E$7="最新年报",[1]!EM_S_STM07_BS(E3042,140,LEFT(RIGHT($L$1,5),4)&amp;"-12-31",1)/100000000,[1]!EM_S_STM07_BS(E3042,140,LEFT(RIGHT($L$1,11),10),1)/100000000)))</f>
        <v>36.569350128400004</v>
      </c>
      <c r="M3042" s="36">
        <f t="shared" ca="1" si="242"/>
        <v>1.8699702076355151</v>
      </c>
      <c r="N3042" s="37">
        <f ca="1">IF(E3042="","",IF(ISERROR([1]!EM_S_EST_NETPROFIT(E3042,行业估值!$E$6,deadline)/100000000),"-",[1]!EM_S_EST_NETPROFIT(E3042,行业估值!$E$6,deadline)/100000000))</f>
        <v>4.4841125000000002</v>
      </c>
      <c r="O3042" s="36">
        <f t="shared" ca="1" si="243"/>
        <v>15.250196165395048</v>
      </c>
      <c r="T3042" s="64" t="s">
        <v>5946</v>
      </c>
      <c r="U3042" s="64" t="s">
        <v>5947</v>
      </c>
    </row>
    <row r="3043" spans="4:21">
      <c r="D3043" s="45" t="str">
        <f>IF(AND(行业估值!$B$39=$G3043,COUNTIF($G$2:$G$2552,$G3043)&gt;=1),COUNTIF($G$2:G3043,$G3043),"")</f>
        <v/>
      </c>
      <c r="E3043" s="65" t="str">
        <f t="shared" si="244"/>
        <v>601138.SH</v>
      </c>
      <c r="F3043" s="65" t="str">
        <f t="shared" si="245"/>
        <v>工业富联</v>
      </c>
      <c r="G3043" s="34" t="str">
        <f>IF(E3043="","",IF(行业估值!$C$5="申万行业",[1]!EM_S_INFO_INDUSTRY_SW2014(E3043,"1"),IF(行业估值!$C$5="证监会行业",[1]!EM_S_INFO_INDUSTRY_CSRC1(E3043,"1"),[1]!EM_S_INFO_INDUSTRY_EM2016(E3043,"1"))))</f>
        <v>信息技术</v>
      </c>
      <c r="H3043" s="34" t="str">
        <f>IF(E3043="","",IF($H$1="上证50",[1]!EM_S_INFO_COMPINDEX(E3043,"000016"),"")&amp;IF($H$1="上证180",[1]!EM_S_INFO_COMPINDEX(E3043,"000010"),"")&amp;IF($H$1="沪深300",[1]!EM_S_INFO_COMPINDEX(E3043,"000300"),"")&amp;IF(AND($H$1="上证A股",RIGHT(E3043,2)="SH"),"是","")&amp;IF(AND($H$1="深证A股",RIGHT(E3043,2)="SZ"),"是","")&amp;IF(AND($H$1="创业板",LEFT(E3043,1)-3=0),"是","")&amp;IF(AND($H$1="全部A股",E3043&lt;&gt;0),"是","")&amp;IF(AND($H$1="中小板",LEFT(E3043,3)="002"),"是",""))</f>
        <v>是</v>
      </c>
      <c r="I3043" s="46">
        <f ca="1">IF(E3043="","",IF(OR([1]!EM_S_VAL_MV(E3043,deadline)="",[1]!EM_S_VAL_MV(E3043,deadline)="--",[1]!EM_S_VAL_MV(E3043,deadline)="null"),0,[1]!EM_S_VAL_MV(E3043,deadline)/100000000))</f>
        <v>3283.9891960946002</v>
      </c>
      <c r="J3043" s="46">
        <f ca="1">IF(E3043="","",IF(RIGHT(LEFT($J$1,6),3)="TTM",[1]!EM_S_FA_PROFIT_TTM(E3043,LEFT(RIGHT($J$1,11),10),1)/100000000,[1]!EM_S_STM07_IS(E3043,61,LEFT(RIGHT($J$1,5),4)&amp;"-12-31",1)/100000000))</f>
        <v>173.33694</v>
      </c>
      <c r="K3043" s="36">
        <f t="shared" ca="1" si="241"/>
        <v>18.945697299690419</v>
      </c>
      <c r="L3043" s="46">
        <f ca="1">IF(E3043="","",IF(ISERROR(IF(行业估值!$E$7="最新年报",[1]!EM_S_STM07_BS(E3043,140,LEFT(RIGHT($L$1,5),4)&amp;"-12-31",1)/100000000,[1]!EM_S_STM07_BS(E3043,140,LEFT(RIGHT($L$1,11),10),1)/100000000)),0,IF(行业估值!$E$7="最新年报",[1]!EM_S_STM07_BS(E3043,140,LEFT(RIGHT($L$1,5),4)&amp;"-12-31",1)/100000000,[1]!EM_S_STM07_BS(E3043,140,LEFT(RIGHT($L$1,11),10),1)/100000000)))</f>
        <v>806.16980000000001</v>
      </c>
      <c r="M3043" s="36">
        <f t="shared" ca="1" si="242"/>
        <v>4.0735701040830357</v>
      </c>
      <c r="N3043" s="37">
        <f ca="1">IF(E3043="","",IF(ISERROR([1]!EM_S_EST_NETPROFIT(E3043,行业估值!$E$6,deadline)/100000000),"-",[1]!EM_S_EST_NETPROFIT(E3043,行业估值!$E$6,deadline)/100000000))</f>
        <v>179.42044375</v>
      </c>
      <c r="O3043" s="36">
        <f t="shared" ca="1" si="243"/>
        <v>18.303316653649734</v>
      </c>
      <c r="T3043" s="64" t="s">
        <v>5948</v>
      </c>
      <c r="U3043" s="64" t="s">
        <v>5949</v>
      </c>
    </row>
    <row r="3044" spans="4:21">
      <c r="D3044" s="45" t="str">
        <f>IF(AND(行业估值!$B$39=$G3044,COUNTIF($G$2:$G$2552,$G3044)&gt;=1),COUNTIF($G$2:G3044,$G3044),"")</f>
        <v/>
      </c>
      <c r="E3044" s="65" t="str">
        <f t="shared" si="244"/>
        <v>601139.SH</v>
      </c>
      <c r="F3044" s="65" t="str">
        <f t="shared" si="245"/>
        <v>深圳燃气</v>
      </c>
      <c r="G3044" s="34" t="str">
        <f>IF(E3044="","",IF(行业估值!$C$5="申万行业",[1]!EM_S_INFO_INDUSTRY_SW2014(E3044,"1"),IF(行业估值!$C$5="证监会行业",[1]!EM_S_INFO_INDUSTRY_CSRC1(E3044,"1"),[1]!EM_S_INFO_INDUSTRY_EM2016(E3044,"1"))))</f>
        <v>公用事业</v>
      </c>
      <c r="H3044" s="34" t="str">
        <f>IF(E3044="","",IF($H$1="上证50",[1]!EM_S_INFO_COMPINDEX(E3044,"000016"),"")&amp;IF($H$1="上证180",[1]!EM_S_INFO_COMPINDEX(E3044,"000010"),"")&amp;IF($H$1="沪深300",[1]!EM_S_INFO_COMPINDEX(E3044,"000300"),"")&amp;IF(AND($H$1="上证A股",RIGHT(E3044,2)="SH"),"是","")&amp;IF(AND($H$1="深证A股",RIGHT(E3044,2)="SZ"),"是","")&amp;IF(AND($H$1="创业板",LEFT(E3044,1)-3=0),"是","")&amp;IF(AND($H$1="全部A股",E3044&lt;&gt;0),"是","")&amp;IF(AND($H$1="中小板",LEFT(E3044,3)="002"),"是",""))</f>
        <v>是</v>
      </c>
      <c r="I3044" s="46">
        <f ca="1">IF(E3044="","",IF(OR([1]!EM_S_VAL_MV(E3044,deadline)="",[1]!EM_S_VAL_MV(E3044,deadline)="--",[1]!EM_S_VAL_MV(E3044,deadline)="null"),0,[1]!EM_S_VAL_MV(E3044,deadline)/100000000))</f>
        <v>207.12726316799998</v>
      </c>
      <c r="J3044" s="46">
        <f ca="1">IF(E3044="","",IF(RIGHT(LEFT($J$1,6),3)="TTM",[1]!EM_S_FA_PROFIT_TTM(E3044,LEFT(RIGHT($J$1,11),10),1)/100000000,[1]!EM_S_STM07_IS(E3044,61,LEFT(RIGHT($J$1,5),4)&amp;"-12-31",1)/100000000))</f>
        <v>11.526295211400001</v>
      </c>
      <c r="K3044" s="36">
        <f t="shared" ca="1" si="241"/>
        <v>17.969977288378164</v>
      </c>
      <c r="L3044" s="46">
        <f ca="1">IF(E3044="","",IF(ISERROR(IF(行业估值!$E$7="最新年报",[1]!EM_S_STM07_BS(E3044,140,LEFT(RIGHT($L$1,5),4)&amp;"-12-31",1)/100000000,[1]!EM_S_STM07_BS(E3044,140,LEFT(RIGHT($L$1,11),10),1)/100000000)),0,IF(行业估值!$E$7="最新年报",[1]!EM_S_STM07_BS(E3044,140,LEFT(RIGHT($L$1,5),4)&amp;"-12-31",1)/100000000,[1]!EM_S_STM07_BS(E3044,140,LEFT(RIGHT($L$1,11),10),1)/100000000)))</f>
        <v>110.6509067276</v>
      </c>
      <c r="M3044" s="36">
        <f t="shared" ca="1" si="242"/>
        <v>1.871898471450443</v>
      </c>
      <c r="N3044" s="37">
        <f ca="1">IF(E3044="","",IF(ISERROR([1]!EM_S_EST_NETPROFIT(E3044,行业估值!$E$6,deadline)/100000000),"-",[1]!EM_S_EST_NETPROFIT(E3044,行业估值!$E$6,deadline)/100000000))</f>
        <v>11.054870588235294</v>
      </c>
      <c r="O3044" s="36">
        <f t="shared" ca="1" si="243"/>
        <v>18.736290173168278</v>
      </c>
      <c r="T3044" s="64" t="s">
        <v>5950</v>
      </c>
      <c r="U3044" s="64" t="s">
        <v>5951</v>
      </c>
    </row>
    <row r="3045" spans="4:21">
      <c r="D3045" s="45" t="str">
        <f>IF(AND(行业估值!$B$39=$G3045,COUNTIF($G$2:$G$2552,$G3045)&gt;=1),COUNTIF($G$2:G3045,$G3045),"")</f>
        <v/>
      </c>
      <c r="E3045" s="65" t="str">
        <f t="shared" si="244"/>
        <v>601155.SH</v>
      </c>
      <c r="F3045" s="65" t="str">
        <f t="shared" si="245"/>
        <v>新城控股</v>
      </c>
      <c r="G3045" s="34" t="str">
        <f>IF(E3045="","",IF(行业估值!$C$5="申万行业",[1]!EM_S_INFO_INDUSTRY_SW2014(E3045,"1"),IF(行业估值!$C$5="证监会行业",[1]!EM_S_INFO_INDUSTRY_CSRC1(E3045,"1"),[1]!EM_S_INFO_INDUSTRY_EM2016(E3045,"1"))))</f>
        <v>房地产</v>
      </c>
      <c r="H3045" s="34" t="str">
        <f>IF(E3045="","",IF($H$1="上证50",[1]!EM_S_INFO_COMPINDEX(E3045,"000016"),"")&amp;IF($H$1="上证180",[1]!EM_S_INFO_COMPINDEX(E3045,"000010"),"")&amp;IF($H$1="沪深300",[1]!EM_S_INFO_COMPINDEX(E3045,"000300"),"")&amp;IF(AND($H$1="上证A股",RIGHT(E3045,2)="SH"),"是","")&amp;IF(AND($H$1="深证A股",RIGHT(E3045,2)="SZ"),"是","")&amp;IF(AND($H$1="创业板",LEFT(E3045,1)-3=0),"是","")&amp;IF(AND($H$1="全部A股",E3045&lt;&gt;0),"是","")&amp;IF(AND($H$1="中小板",LEFT(E3045,3)="002"),"是",""))</f>
        <v>是</v>
      </c>
      <c r="I3045" s="46">
        <f ca="1">IF(E3045="","",IF(OR([1]!EM_S_VAL_MV(E3045,deadline)="",[1]!EM_S_VAL_MV(E3045,deadline)="--",[1]!EM_S_VAL_MV(E3045,deadline)="null"),0,[1]!EM_S_VAL_MV(E3045,deadline)/100000000))</f>
        <v>746.29868831020008</v>
      </c>
      <c r="J3045" s="46">
        <f ca="1">IF(E3045="","",IF(RIGHT(LEFT($J$1,6),3)="TTM",[1]!EM_S_FA_PROFIT_TTM(E3045,LEFT(RIGHT($J$1,11),10),1)/100000000,[1]!EM_S_STM07_IS(E3045,61,LEFT(RIGHT($J$1,5),4)&amp;"-12-31",1)/100000000))</f>
        <v>122.6001005</v>
      </c>
      <c r="K3045" s="36">
        <f t="shared" ca="1" si="241"/>
        <v>6.087260004409214</v>
      </c>
      <c r="L3045" s="46">
        <f ca="1">IF(E3045="","",IF(ISERROR(IF(行业估值!$E$7="最新年报",[1]!EM_S_STM07_BS(E3045,140,LEFT(RIGHT($L$1,5),4)&amp;"-12-31",1)/100000000,[1]!EM_S_STM07_BS(E3045,140,LEFT(RIGHT($L$1,11),10),1)/100000000)),0,IF(行业估值!$E$7="最新年报",[1]!EM_S_STM07_BS(E3045,140,LEFT(RIGHT($L$1,5),4)&amp;"-12-31",1)/100000000,[1]!EM_S_STM07_BS(E3045,140,LEFT(RIGHT($L$1,11),10),1)/100000000)))</f>
        <v>303.44871140999999</v>
      </c>
      <c r="M3045" s="36">
        <f t="shared" ca="1" si="242"/>
        <v>2.4593898746264578</v>
      </c>
      <c r="N3045" s="37">
        <f ca="1">IF(E3045="","",IF(ISERROR([1]!EM_S_EST_NETPROFIT(E3045,行业估值!$E$6,deadline)/100000000),"-",[1]!EM_S_EST_NETPROFIT(E3045,行业估值!$E$6,deadline)/100000000))</f>
        <v>131.68982500000001</v>
      </c>
      <c r="O3045" s="36">
        <f t="shared" ca="1" si="243"/>
        <v>5.667094540600992</v>
      </c>
      <c r="T3045" s="64" t="s">
        <v>5952</v>
      </c>
      <c r="U3045" s="64" t="s">
        <v>5953</v>
      </c>
    </row>
    <row r="3046" spans="4:21">
      <c r="D3046" s="45" t="str">
        <f>IF(AND(行业估值!$B$39=$G3046,COUNTIF($G$2:$G$2552,$G3046)&gt;=1),COUNTIF($G$2:G3046,$G3046),"")</f>
        <v/>
      </c>
      <c r="E3046" s="65" t="str">
        <f t="shared" si="244"/>
        <v>601158.SH</v>
      </c>
      <c r="F3046" s="65" t="str">
        <f t="shared" si="245"/>
        <v>重庆水务</v>
      </c>
      <c r="G3046" s="34" t="str">
        <f>IF(E3046="","",IF(行业估值!$C$5="申万行业",[1]!EM_S_INFO_INDUSTRY_SW2014(E3046,"1"),IF(行业估值!$C$5="证监会行业",[1]!EM_S_INFO_INDUSTRY_CSRC1(E3046,"1"),[1]!EM_S_INFO_INDUSTRY_EM2016(E3046,"1"))))</f>
        <v>公用事业</v>
      </c>
      <c r="H3046" s="34" t="str">
        <f>IF(E3046="","",IF($H$1="上证50",[1]!EM_S_INFO_COMPINDEX(E3046,"000016"),"")&amp;IF($H$1="上证180",[1]!EM_S_INFO_COMPINDEX(E3046,"000010"),"")&amp;IF($H$1="沪深300",[1]!EM_S_INFO_COMPINDEX(E3046,"000300"),"")&amp;IF(AND($H$1="上证A股",RIGHT(E3046,2)="SH"),"是","")&amp;IF(AND($H$1="深证A股",RIGHT(E3046,2)="SZ"),"是","")&amp;IF(AND($H$1="创业板",LEFT(E3046,1)-3=0),"是","")&amp;IF(AND($H$1="全部A股",E3046&lt;&gt;0),"是","")&amp;IF(AND($H$1="中小板",LEFT(E3046,3)="002"),"是",""))</f>
        <v>是</v>
      </c>
      <c r="I3046" s="46">
        <f ca="1">IF(E3046="","",IF(OR([1]!EM_S_VAL_MV(E3046,deadline)="",[1]!EM_S_VAL_MV(E3046,deadline)="--",[1]!EM_S_VAL_MV(E3046,deadline)="null"),0,[1]!EM_S_VAL_MV(E3046,deadline)/100000000))</f>
        <v>267.83999999999997</v>
      </c>
      <c r="J3046" s="46">
        <f ca="1">IF(E3046="","",IF(RIGHT(LEFT($J$1,6),3)="TTM",[1]!EM_S_FA_PROFIT_TTM(E3046,LEFT(RIGHT($J$1,11),10),1)/100000000,[1]!EM_S_STM07_IS(E3046,61,LEFT(RIGHT($J$1,5),4)&amp;"-12-31",1)/100000000))</f>
        <v>14.406589614200001</v>
      </c>
      <c r="K3046" s="36">
        <f t="shared" ca="1" si="241"/>
        <v>18.591492308214345</v>
      </c>
      <c r="L3046" s="46">
        <f ca="1">IF(E3046="","",IF(ISERROR(IF(行业估值!$E$7="最新年报",[1]!EM_S_STM07_BS(E3046,140,LEFT(RIGHT($L$1,5),4)&amp;"-12-31",1)/100000000,[1]!EM_S_STM07_BS(E3046,140,LEFT(RIGHT($L$1,11),10),1)/100000000)),0,IF(行业估值!$E$7="最新年报",[1]!EM_S_STM07_BS(E3046,140,LEFT(RIGHT($L$1,5),4)&amp;"-12-31",1)/100000000,[1]!EM_S_STM07_BS(E3046,140,LEFT(RIGHT($L$1,11),10),1)/100000000)))</f>
        <v>147.47532429649999</v>
      </c>
      <c r="M3046" s="36">
        <f t="shared" ca="1" si="242"/>
        <v>1.8161682388404592</v>
      </c>
      <c r="N3046" s="37">
        <f ca="1">IF(E3046="","",IF(ISERROR([1]!EM_S_EST_NETPROFIT(E3046,行业估值!$E$6,deadline)/100000000),"-",[1]!EM_S_EST_NETPROFIT(E3046,行业估值!$E$6,deadline)/100000000))</f>
        <v>17.507760000000001</v>
      </c>
      <c r="O3046" s="36">
        <f t="shared" ca="1" si="243"/>
        <v>15.298359127609698</v>
      </c>
      <c r="T3046" s="64" t="s">
        <v>5954</v>
      </c>
      <c r="U3046" s="64" t="s">
        <v>5955</v>
      </c>
    </row>
    <row r="3047" spans="4:21">
      <c r="D3047" s="45" t="str">
        <f>IF(AND(行业估值!$B$39=$G3047,COUNTIF($G$2:$G$2552,$G3047)&gt;=1),COUNTIF($G$2:G3047,$G3047),"")</f>
        <v/>
      </c>
      <c r="E3047" s="65" t="str">
        <f t="shared" si="244"/>
        <v>601162.SH</v>
      </c>
      <c r="F3047" s="65" t="str">
        <f t="shared" si="245"/>
        <v>天风证券</v>
      </c>
      <c r="G3047" s="34" t="str">
        <f>IF(E3047="","",IF(行业估值!$C$5="申万行业",[1]!EM_S_INFO_INDUSTRY_SW2014(E3047,"1"),IF(行业估值!$C$5="证监会行业",[1]!EM_S_INFO_INDUSTRY_CSRC1(E3047,"1"),[1]!EM_S_INFO_INDUSTRY_EM2016(E3047,"1"))))</f>
        <v>金融</v>
      </c>
      <c r="H3047" s="34" t="str">
        <f>IF(E3047="","",IF($H$1="上证50",[1]!EM_S_INFO_COMPINDEX(E3047,"000016"),"")&amp;IF($H$1="上证180",[1]!EM_S_INFO_COMPINDEX(E3047,"000010"),"")&amp;IF($H$1="沪深300",[1]!EM_S_INFO_COMPINDEX(E3047,"000300"),"")&amp;IF(AND($H$1="上证A股",RIGHT(E3047,2)="SH"),"是","")&amp;IF(AND($H$1="深证A股",RIGHT(E3047,2)="SZ"),"是","")&amp;IF(AND($H$1="创业板",LEFT(E3047,1)-3=0),"是","")&amp;IF(AND($H$1="全部A股",E3047&lt;&gt;0),"是","")&amp;IF(AND($H$1="中小板",LEFT(E3047,3)="002"),"是",""))</f>
        <v>是</v>
      </c>
      <c r="I3047" s="46">
        <f ca="1">IF(E3047="","",IF(OR([1]!EM_S_VAL_MV(E3047,deadline)="",[1]!EM_S_VAL_MV(E3047,deadline)="--",[1]!EM_S_VAL_MV(E3047,deadline)="null"),0,[1]!EM_S_VAL_MV(E3047,deadline)/100000000))</f>
        <v>283.346</v>
      </c>
      <c r="J3047" s="46">
        <f ca="1">IF(E3047="","",IF(RIGHT(LEFT($J$1,6),3)="TTM",[1]!EM_S_FA_PROFIT_TTM(E3047,LEFT(RIGHT($J$1,11),10),1)/100000000,[1]!EM_S_STM07_IS(E3047,61,LEFT(RIGHT($J$1,5),4)&amp;"-12-31",1)/100000000))</f>
        <v>3.4820504541000004</v>
      </c>
      <c r="K3047" s="36">
        <f t="shared" ca="1" si="241"/>
        <v>81.373318317765722</v>
      </c>
      <c r="L3047" s="46">
        <f ca="1">IF(E3047="","",IF(ISERROR(IF(行业估值!$E$7="最新年报",[1]!EM_S_STM07_BS(E3047,140,LEFT(RIGHT($L$1,5),4)&amp;"-12-31",1)/100000000,[1]!EM_S_STM07_BS(E3047,140,LEFT(RIGHT($L$1,11),10),1)/100000000)),0,IF(行业估值!$E$7="最新年报",[1]!EM_S_STM07_BS(E3047,140,LEFT(RIGHT($L$1,5),4)&amp;"-12-31",1)/100000000,[1]!EM_S_STM07_BS(E3047,140,LEFT(RIGHT($L$1,11),10),1)/100000000)))</f>
        <v>120.5687875534</v>
      </c>
      <c r="M3047" s="36">
        <f t="shared" ca="1" si="242"/>
        <v>2.3500775428674348</v>
      </c>
      <c r="N3047" s="37" t="str">
        <f ca="1">IF(E3047="","",IF(ISERROR([1]!EM_S_EST_NETPROFIT(E3047,行业估值!$E$6,deadline)/100000000),"-",[1]!EM_S_EST_NETPROFIT(E3047,行业估值!$E$6,deadline)/100000000))</f>
        <v>-</v>
      </c>
      <c r="O3047" s="36" t="str">
        <f t="shared" ca="1" si="243"/>
        <v>-</v>
      </c>
      <c r="T3047" s="64" t="s">
        <v>5956</v>
      </c>
      <c r="U3047" s="64" t="s">
        <v>5957</v>
      </c>
    </row>
    <row r="3048" spans="4:21">
      <c r="D3048" s="45" t="str">
        <f>IF(AND(行业估值!$B$39=$G3048,COUNTIF($G$2:$G$2552,$G3048)&gt;=1),COUNTIF($G$2:G3048,$G3048),"")</f>
        <v/>
      </c>
      <c r="E3048" s="65" t="str">
        <f t="shared" si="244"/>
        <v>601163.SH</v>
      </c>
      <c r="F3048" s="65" t="str">
        <f t="shared" si="245"/>
        <v>三角轮胎</v>
      </c>
      <c r="G3048" s="34" t="str">
        <f>IF(E3048="","",IF(行业估值!$C$5="申万行业",[1]!EM_S_INFO_INDUSTRY_SW2014(E3048,"1"),IF(行业估值!$C$5="证监会行业",[1]!EM_S_INFO_INDUSTRY_CSRC1(E3048,"1"),[1]!EM_S_INFO_INDUSTRY_EM2016(E3048,"1"))))</f>
        <v>基础化工</v>
      </c>
      <c r="H3048" s="34" t="str">
        <f>IF(E3048="","",IF($H$1="上证50",[1]!EM_S_INFO_COMPINDEX(E3048,"000016"),"")&amp;IF($H$1="上证180",[1]!EM_S_INFO_COMPINDEX(E3048,"000010"),"")&amp;IF($H$1="沪深300",[1]!EM_S_INFO_COMPINDEX(E3048,"000300"),"")&amp;IF(AND($H$1="上证A股",RIGHT(E3048,2)="SH"),"是","")&amp;IF(AND($H$1="深证A股",RIGHT(E3048,2)="SZ"),"是","")&amp;IF(AND($H$1="创业板",LEFT(E3048,1)-3=0),"是","")&amp;IF(AND($H$1="全部A股",E3048&lt;&gt;0),"是","")&amp;IF(AND($H$1="中小板",LEFT(E3048,3)="002"),"是",""))</f>
        <v>是</v>
      </c>
      <c r="I3048" s="46">
        <f ca="1">IF(E3048="","",IF(OR([1]!EM_S_VAL_MV(E3048,deadline)="",[1]!EM_S_VAL_MV(E3048,deadline)="--",[1]!EM_S_VAL_MV(E3048,deadline)="null"),0,[1]!EM_S_VAL_MV(E3048,deadline)/100000000))</f>
        <v>114.88</v>
      </c>
      <c r="J3048" s="46">
        <f ca="1">IF(E3048="","",IF(RIGHT(LEFT($J$1,6),3)="TTM",[1]!EM_S_FA_PROFIT_TTM(E3048,LEFT(RIGHT($J$1,11),10),1)/100000000,[1]!EM_S_STM07_IS(E3048,61,LEFT(RIGHT($J$1,5),4)&amp;"-12-31",1)/100000000))</f>
        <v>7.7137934725999999</v>
      </c>
      <c r="K3048" s="36">
        <f t="shared" ca="1" si="241"/>
        <v>14.892802148263728</v>
      </c>
      <c r="L3048" s="46">
        <f ca="1">IF(E3048="","",IF(ISERROR(IF(行业估值!$E$7="最新年报",[1]!EM_S_STM07_BS(E3048,140,LEFT(RIGHT($L$1,5),4)&amp;"-12-31",1)/100000000,[1]!EM_S_STM07_BS(E3048,140,LEFT(RIGHT($L$1,11),10),1)/100000000)),0,IF(行业估值!$E$7="最新年报",[1]!EM_S_STM07_BS(E3048,140,LEFT(RIGHT($L$1,5),4)&amp;"-12-31",1)/100000000,[1]!EM_S_STM07_BS(E3048,140,LEFT(RIGHT($L$1,11),10),1)/100000000)))</f>
        <v>98.268260482499997</v>
      </c>
      <c r="M3048" s="36">
        <f t="shared" ca="1" si="242"/>
        <v>1.1690448109688305</v>
      </c>
      <c r="N3048" s="37">
        <f ca="1">IF(E3048="","",IF(ISERROR([1]!EM_S_EST_NETPROFIT(E3048,行业估值!$E$6,deadline)/100000000),"-",[1]!EM_S_EST_NETPROFIT(E3048,行业估值!$E$6,deadline)/100000000))</f>
        <v>7.0026000000000002</v>
      </c>
      <c r="O3048" s="36">
        <f t="shared" ca="1" si="243"/>
        <v>16.405335161225828</v>
      </c>
      <c r="T3048" s="64" t="s">
        <v>5958</v>
      </c>
      <c r="U3048" s="64" t="s">
        <v>5959</v>
      </c>
    </row>
    <row r="3049" spans="4:21">
      <c r="D3049" s="45" t="str">
        <f>IF(AND(行业估值!$B$39=$G3049,COUNTIF($G$2:$G$2552,$G3049)&gt;=1),COUNTIF($G$2:G3049,$G3049),"")</f>
        <v/>
      </c>
      <c r="E3049" s="65" t="str">
        <f t="shared" si="244"/>
        <v>601166.SH</v>
      </c>
      <c r="F3049" s="65" t="str">
        <f t="shared" si="245"/>
        <v>兴业银行</v>
      </c>
      <c r="G3049" s="34" t="str">
        <f>IF(E3049="","",IF(行业估值!$C$5="申万行业",[1]!EM_S_INFO_INDUSTRY_SW2014(E3049,"1"),IF(行业估值!$C$5="证监会行业",[1]!EM_S_INFO_INDUSTRY_CSRC1(E3049,"1"),[1]!EM_S_INFO_INDUSTRY_EM2016(E3049,"1"))))</f>
        <v>金融</v>
      </c>
      <c r="H3049" s="34" t="str">
        <f>IF(E3049="","",IF($H$1="上证50",[1]!EM_S_INFO_COMPINDEX(E3049,"000016"),"")&amp;IF($H$1="上证180",[1]!EM_S_INFO_COMPINDEX(E3049,"000010"),"")&amp;IF($H$1="沪深300",[1]!EM_S_INFO_COMPINDEX(E3049,"000300"),"")&amp;IF(AND($H$1="上证A股",RIGHT(E3049,2)="SH"),"是","")&amp;IF(AND($H$1="深证A股",RIGHT(E3049,2)="SZ"),"是","")&amp;IF(AND($H$1="创业板",LEFT(E3049,1)-3=0),"是","")&amp;IF(AND($H$1="全部A股",E3049&lt;&gt;0),"是","")&amp;IF(AND($H$1="中小板",LEFT(E3049,3)="002"),"是",""))</f>
        <v>是</v>
      </c>
      <c r="I3049" s="46">
        <f ca="1">IF(E3049="","",IF(OR([1]!EM_S_VAL_MV(E3049,deadline)="",[1]!EM_S_VAL_MV(E3049,deadline)="--",[1]!EM_S_VAL_MV(E3049,deadline)="null"),0,[1]!EM_S_VAL_MV(E3049,deadline)/100000000))</f>
        <v>3976.1801097414</v>
      </c>
      <c r="J3049" s="46">
        <f ca="1">IF(E3049="","",IF(RIGHT(LEFT($J$1,6),3)="TTM",[1]!EM_S_FA_PROFIT_TTM(E3049,LEFT(RIGHT($J$1,11),10),1)/100000000,[1]!EM_S_STM07_IS(E3049,61,LEFT(RIGHT($J$1,5),4)&amp;"-12-31",1)/100000000))</f>
        <v>656.43</v>
      </c>
      <c r="K3049" s="36">
        <f t="shared" ca="1" si="241"/>
        <v>6.0572796943183587</v>
      </c>
      <c r="L3049" s="46">
        <f ca="1">IF(E3049="","",IF(ISERROR(IF(行业估值!$E$7="最新年报",[1]!EM_S_STM07_BS(E3049,140,LEFT(RIGHT($L$1,5),4)&amp;"-12-31",1)/100000000,[1]!EM_S_STM07_BS(E3049,140,LEFT(RIGHT($L$1,11),10),1)/100000000)),0,IF(行业估值!$E$7="最新年报",[1]!EM_S_STM07_BS(E3049,140,LEFT(RIGHT($L$1,5),4)&amp;"-12-31",1)/100000000,[1]!EM_S_STM07_BS(E3049,140,LEFT(RIGHT($L$1,11),10),1)/100000000)))</f>
        <v>5306.15</v>
      </c>
      <c r="M3049" s="36">
        <f t="shared" ca="1" si="242"/>
        <v>0.74935312981001301</v>
      </c>
      <c r="N3049" s="37">
        <f ca="1">IF(E3049="","",IF(ISERROR([1]!EM_S_EST_NETPROFIT(E3049,行业估值!$E$6,deadline)/100000000),"-",[1]!EM_S_EST_NETPROFIT(E3049,行业估值!$E$6,deadline)/100000000))</f>
        <v>662.83615384615382</v>
      </c>
      <c r="O3049" s="36">
        <f t="shared" ca="1" si="243"/>
        <v>5.9987375261131017</v>
      </c>
      <c r="T3049" s="64" t="s">
        <v>5960</v>
      </c>
      <c r="U3049" s="64" t="s">
        <v>5961</v>
      </c>
    </row>
    <row r="3050" spans="4:21">
      <c r="D3050" s="45" t="str">
        <f>IF(AND(行业估值!$B$39=$G3050,COUNTIF($G$2:$G$2552,$G3050)&gt;=1),COUNTIF($G$2:G3050,$G3050),"")</f>
        <v/>
      </c>
      <c r="E3050" s="65" t="str">
        <f t="shared" si="244"/>
        <v>601168.SH</v>
      </c>
      <c r="F3050" s="65" t="str">
        <f t="shared" si="245"/>
        <v>西部矿业</v>
      </c>
      <c r="G3050" s="34" t="str">
        <f>IF(E3050="","",IF(行业估值!$C$5="申万行业",[1]!EM_S_INFO_INDUSTRY_SW2014(E3050,"1"),IF(行业估值!$C$5="证监会行业",[1]!EM_S_INFO_INDUSTRY_CSRC1(E3050,"1"),[1]!EM_S_INFO_INDUSTRY_EM2016(E3050,"1"))))</f>
        <v>有色金属</v>
      </c>
      <c r="H3050" s="34" t="str">
        <f>IF(E3050="","",IF($H$1="上证50",[1]!EM_S_INFO_COMPINDEX(E3050,"000016"),"")&amp;IF($H$1="上证180",[1]!EM_S_INFO_COMPINDEX(E3050,"000010"),"")&amp;IF($H$1="沪深300",[1]!EM_S_INFO_COMPINDEX(E3050,"000300"),"")&amp;IF(AND($H$1="上证A股",RIGHT(E3050,2)="SH"),"是","")&amp;IF(AND($H$1="深证A股",RIGHT(E3050,2)="SZ"),"是","")&amp;IF(AND($H$1="创业板",LEFT(E3050,1)-3=0),"是","")&amp;IF(AND($H$1="全部A股",E3050&lt;&gt;0),"是","")&amp;IF(AND($H$1="中小板",LEFT(E3050,3)="002"),"是",""))</f>
        <v>是</v>
      </c>
      <c r="I3050" s="46">
        <f ca="1">IF(E3050="","",IF(OR([1]!EM_S_VAL_MV(E3050,deadline)="",[1]!EM_S_VAL_MV(E3050,deadline)="--",[1]!EM_S_VAL_MV(E3050,deadline)="null"),0,[1]!EM_S_VAL_MV(E3050,deadline)/100000000))</f>
        <v>130.3501</v>
      </c>
      <c r="J3050" s="46">
        <f ca="1">IF(E3050="","",IF(RIGHT(LEFT($J$1,6),3)="TTM",[1]!EM_S_FA_PROFIT_TTM(E3050,LEFT(RIGHT($J$1,11),10),1)/100000000,[1]!EM_S_STM07_IS(E3050,61,LEFT(RIGHT($J$1,5),4)&amp;"-12-31",1)/100000000))</f>
        <v>-16.81170517</v>
      </c>
      <c r="K3050" s="36">
        <f t="shared" ca="1" si="241"/>
        <v>-7.7535323562898286</v>
      </c>
      <c r="L3050" s="46">
        <f ca="1">IF(E3050="","",IF(ISERROR(IF(行业估值!$E$7="最新年报",[1]!EM_S_STM07_BS(E3050,140,LEFT(RIGHT($L$1,5),4)&amp;"-12-31",1)/100000000,[1]!EM_S_STM07_BS(E3050,140,LEFT(RIGHT($L$1,11),10),1)/100000000)),0,IF(行业估值!$E$7="最新年报",[1]!EM_S_STM07_BS(E3050,140,LEFT(RIGHT($L$1,5),4)&amp;"-12-31",1)/100000000,[1]!EM_S_STM07_BS(E3050,140,LEFT(RIGHT($L$1,11),10),1)/100000000)))</f>
        <v>97.76022768</v>
      </c>
      <c r="M3050" s="36">
        <f t="shared" ca="1" si="242"/>
        <v>1.3333653479887231</v>
      </c>
      <c r="N3050" s="37">
        <f ca="1">IF(E3050="","",IF(ISERROR([1]!EM_S_EST_NETPROFIT(E3050,行业估值!$E$6,deadline)/100000000),"-",[1]!EM_S_EST_NETPROFIT(E3050,行业估值!$E$6,deadline)/100000000))</f>
        <v>9.3780000000000001</v>
      </c>
      <c r="O3050" s="36">
        <f t="shared" ca="1" si="243"/>
        <v>13.899562806568564</v>
      </c>
      <c r="T3050" s="64" t="s">
        <v>5962</v>
      </c>
      <c r="U3050" s="64" t="s">
        <v>5963</v>
      </c>
    </row>
    <row r="3051" spans="4:21">
      <c r="D3051" s="45" t="str">
        <f>IF(AND(行业估值!$B$39=$G3051,COUNTIF($G$2:$G$2552,$G3051)&gt;=1),COUNTIF($G$2:G3051,$G3051),"")</f>
        <v/>
      </c>
      <c r="E3051" s="65" t="str">
        <f t="shared" si="244"/>
        <v>601169.SH</v>
      </c>
      <c r="F3051" s="65" t="str">
        <f t="shared" si="245"/>
        <v>北京银行</v>
      </c>
      <c r="G3051" s="34" t="str">
        <f>IF(E3051="","",IF(行业估值!$C$5="申万行业",[1]!EM_S_INFO_INDUSTRY_SW2014(E3051,"1"),IF(行业估值!$C$5="证监会行业",[1]!EM_S_INFO_INDUSTRY_CSRC1(E3051,"1"),[1]!EM_S_INFO_INDUSTRY_EM2016(E3051,"1"))))</f>
        <v>金融</v>
      </c>
      <c r="H3051" s="34" t="str">
        <f>IF(E3051="","",IF($H$1="上证50",[1]!EM_S_INFO_COMPINDEX(E3051,"000016"),"")&amp;IF($H$1="上证180",[1]!EM_S_INFO_COMPINDEX(E3051,"000010"),"")&amp;IF($H$1="沪深300",[1]!EM_S_INFO_COMPINDEX(E3051,"000300"),"")&amp;IF(AND($H$1="上证A股",RIGHT(E3051,2)="SH"),"是","")&amp;IF(AND($H$1="深证A股",RIGHT(E3051,2)="SZ"),"是","")&amp;IF(AND($H$1="创业板",LEFT(E3051,1)-3=0),"是","")&amp;IF(AND($H$1="全部A股",E3051&lt;&gt;0),"是","")&amp;IF(AND($H$1="中小板",LEFT(E3051,3)="002"),"是",""))</f>
        <v>是</v>
      </c>
      <c r="I3051" s="46">
        <f ca="1">IF(E3051="","",IF(OR([1]!EM_S_VAL_MV(E3051,deadline)="",[1]!EM_S_VAL_MV(E3051,deadline)="--",[1]!EM_S_VAL_MV(E3051,deadline)="null"),0,[1]!EM_S_VAL_MV(E3051,deadline)/100000000))</f>
        <v>1177.6642239503999</v>
      </c>
      <c r="J3051" s="46">
        <f ca="1">IF(E3051="","",IF(RIGHT(LEFT($J$1,6),3)="TTM",[1]!EM_S_FA_PROFIT_TTM(E3051,LEFT(RIGHT($J$1,11),10),1)/100000000,[1]!EM_S_STM07_IS(E3051,61,LEFT(RIGHT($J$1,5),4)&amp;"-12-31",1)/100000000))</f>
        <v>216.57</v>
      </c>
      <c r="K3051" s="36">
        <f t="shared" ca="1" si="241"/>
        <v>5.4377994364427202</v>
      </c>
      <c r="L3051" s="46">
        <f ca="1">IF(E3051="","",IF(ISERROR(IF(行业估值!$E$7="最新年报",[1]!EM_S_STM07_BS(E3051,140,LEFT(RIGHT($L$1,5),4)&amp;"-12-31",1)/100000000,[1]!EM_S_STM07_BS(E3051,140,LEFT(RIGHT($L$1,11),10),1)/100000000)),0,IF(行业估值!$E$7="最新年报",[1]!EM_S_STM07_BS(E3051,140,LEFT(RIGHT($L$1,5),4)&amp;"-12-31",1)/100000000,[1]!EM_S_STM07_BS(E3051,140,LEFT(RIGHT($L$1,11),10),1)/100000000)))</f>
        <v>2035.21</v>
      </c>
      <c r="M3051" s="36">
        <f t="shared" ca="1" si="242"/>
        <v>0.57864506559539308</v>
      </c>
      <c r="N3051" s="37">
        <f ca="1">IF(E3051="","",IF(ISERROR([1]!EM_S_EST_NETPROFIT(E3051,行业估值!$E$6,deadline)/100000000),"-",[1]!EM_S_EST_NETPROFIT(E3051,行业估值!$E$6,deadline)/100000000))</f>
        <v>212.173</v>
      </c>
      <c r="O3051" s="36">
        <f t="shared" ca="1" si="243"/>
        <v>5.5504905145819681</v>
      </c>
      <c r="T3051" s="64" t="s">
        <v>5964</v>
      </c>
      <c r="U3051" s="64" t="s">
        <v>5965</v>
      </c>
    </row>
    <row r="3052" spans="4:21">
      <c r="D3052" s="45">
        <f>IF(AND(行业估值!$B$39=$G3052,COUNTIF($G$2:$G$2552,$G3052)&gt;=1),COUNTIF($G$2:G3052,$G3052),"")</f>
        <v>269</v>
      </c>
      <c r="E3052" s="65" t="str">
        <f t="shared" si="244"/>
        <v>601177.SH</v>
      </c>
      <c r="F3052" s="65" t="str">
        <f t="shared" si="245"/>
        <v>杭齿前进</v>
      </c>
      <c r="G3052" s="34" t="str">
        <f>IF(E3052="","",IF(行业估值!$C$5="申万行业",[1]!EM_S_INFO_INDUSTRY_SW2014(E3052,"1"),IF(行业估值!$C$5="证监会行业",[1]!EM_S_INFO_INDUSTRY_CSRC1(E3052,"1"),[1]!EM_S_INFO_INDUSTRY_EM2016(E3052,"1"))))</f>
        <v>机械设备</v>
      </c>
      <c r="H3052" s="34" t="str">
        <f>IF(E3052="","",IF($H$1="上证50",[1]!EM_S_INFO_COMPINDEX(E3052,"000016"),"")&amp;IF($H$1="上证180",[1]!EM_S_INFO_COMPINDEX(E3052,"000010"),"")&amp;IF($H$1="沪深300",[1]!EM_S_INFO_COMPINDEX(E3052,"000300"),"")&amp;IF(AND($H$1="上证A股",RIGHT(E3052,2)="SH"),"是","")&amp;IF(AND($H$1="深证A股",RIGHT(E3052,2)="SZ"),"是","")&amp;IF(AND($H$1="创业板",LEFT(E3052,1)-3=0),"是","")&amp;IF(AND($H$1="全部A股",E3052&lt;&gt;0),"是","")&amp;IF(AND($H$1="中小板",LEFT(E3052,3)="002"),"是",""))</f>
        <v>是</v>
      </c>
      <c r="I3052" s="46">
        <f ca="1">IF(E3052="","",IF(OR([1]!EM_S_VAL_MV(E3052,deadline)="",[1]!EM_S_VAL_MV(E3052,deadline)="--",[1]!EM_S_VAL_MV(E3052,deadline)="null"),0,[1]!EM_S_VAL_MV(E3052,deadline)/100000000))</f>
        <v>36.805520000000001</v>
      </c>
      <c r="J3052" s="46">
        <f ca="1">IF(E3052="","",IF(RIGHT(LEFT($J$1,6),3)="TTM",[1]!EM_S_FA_PROFIT_TTM(E3052,LEFT(RIGHT($J$1,11),10),1)/100000000,[1]!EM_S_STM07_IS(E3052,61,LEFT(RIGHT($J$1,5),4)&amp;"-12-31",1)/100000000))</f>
        <v>0.30904177649999998</v>
      </c>
      <c r="K3052" s="36">
        <f t="shared" ca="1" si="241"/>
        <v>119.09561359902422</v>
      </c>
      <c r="L3052" s="46">
        <f ca="1">IF(E3052="","",IF(ISERROR(IF(行业估值!$E$7="最新年报",[1]!EM_S_STM07_BS(E3052,140,LEFT(RIGHT($L$1,5),4)&amp;"-12-31",1)/100000000,[1]!EM_S_STM07_BS(E3052,140,LEFT(RIGHT($L$1,11),10),1)/100000000)),0,IF(行业估值!$E$7="最新年报",[1]!EM_S_STM07_BS(E3052,140,LEFT(RIGHT($L$1,5),4)&amp;"-12-31",1)/100000000,[1]!EM_S_STM07_BS(E3052,140,LEFT(RIGHT($L$1,11),10),1)/100000000)))</f>
        <v>16.429018407000001</v>
      </c>
      <c r="M3052" s="36">
        <f t="shared" ca="1" si="242"/>
        <v>2.2402750479796207</v>
      </c>
      <c r="N3052" s="37" t="str">
        <f ca="1">IF(E3052="","",IF(ISERROR([1]!EM_S_EST_NETPROFIT(E3052,行业估值!$E$6,deadline)/100000000),"-",[1]!EM_S_EST_NETPROFIT(E3052,行业估值!$E$6,deadline)/100000000))</f>
        <v>-</v>
      </c>
      <c r="O3052" s="36" t="str">
        <f t="shared" ca="1" si="243"/>
        <v>-</v>
      </c>
      <c r="T3052" s="64" t="s">
        <v>5966</v>
      </c>
      <c r="U3052" s="64" t="s">
        <v>5967</v>
      </c>
    </row>
    <row r="3053" spans="4:21">
      <c r="D3053" s="45" t="str">
        <f>IF(AND(行业估值!$B$39=$G3053,COUNTIF($G$2:$G$2552,$G3053)&gt;=1),COUNTIF($G$2:G3053,$G3053),"")</f>
        <v/>
      </c>
      <c r="E3053" s="65" t="str">
        <f t="shared" si="244"/>
        <v>601179.SH</v>
      </c>
      <c r="F3053" s="65" t="str">
        <f t="shared" si="245"/>
        <v>中国西电</v>
      </c>
      <c r="G3053" s="34" t="str">
        <f>IF(E3053="","",IF(行业估值!$C$5="申万行业",[1]!EM_S_INFO_INDUSTRY_SW2014(E3053,"1"),IF(行业估值!$C$5="证监会行业",[1]!EM_S_INFO_INDUSTRY_CSRC1(E3053,"1"),[1]!EM_S_INFO_INDUSTRY_EM2016(E3053,"1"))))</f>
        <v>电气设备</v>
      </c>
      <c r="H3053" s="34" t="str">
        <f>IF(E3053="","",IF($H$1="上证50",[1]!EM_S_INFO_COMPINDEX(E3053,"000016"),"")&amp;IF($H$1="上证180",[1]!EM_S_INFO_COMPINDEX(E3053,"000010"),"")&amp;IF($H$1="沪深300",[1]!EM_S_INFO_COMPINDEX(E3053,"000300"),"")&amp;IF(AND($H$1="上证A股",RIGHT(E3053,2)="SH"),"是","")&amp;IF(AND($H$1="深证A股",RIGHT(E3053,2)="SZ"),"是","")&amp;IF(AND($H$1="创业板",LEFT(E3053,1)-3=0),"是","")&amp;IF(AND($H$1="全部A股",E3053&lt;&gt;0),"是","")&amp;IF(AND($H$1="中小板",LEFT(E3053,3)="002"),"是",""))</f>
        <v>是</v>
      </c>
      <c r="I3053" s="46">
        <f ca="1">IF(E3053="","",IF(OR([1]!EM_S_VAL_MV(E3053,deadline)="",[1]!EM_S_VAL_MV(E3053,deadline)="--",[1]!EM_S_VAL_MV(E3053,deadline)="null"),0,[1]!EM_S_VAL_MV(E3053,deadline)/100000000))</f>
        <v>179.40588231999999</v>
      </c>
      <c r="J3053" s="46">
        <f ca="1">IF(E3053="","",IF(RIGHT(LEFT($J$1,6),3)="TTM",[1]!EM_S_FA_PROFIT_TTM(E3053,LEFT(RIGHT($J$1,11),10),1)/100000000,[1]!EM_S_STM07_IS(E3053,61,LEFT(RIGHT($J$1,5),4)&amp;"-12-31",1)/100000000))</f>
        <v>5.9892462247000005</v>
      </c>
      <c r="K3053" s="36">
        <f t="shared" ca="1" si="241"/>
        <v>29.954668014836269</v>
      </c>
      <c r="L3053" s="46">
        <f ca="1">IF(E3053="","",IF(ISERROR(IF(行业估值!$E$7="最新年报",[1]!EM_S_STM07_BS(E3053,140,LEFT(RIGHT($L$1,5),4)&amp;"-12-31",1)/100000000,[1]!EM_S_STM07_BS(E3053,140,LEFT(RIGHT($L$1,11),10),1)/100000000)),0,IF(行业估值!$E$7="最新年报",[1]!EM_S_STM07_BS(E3053,140,LEFT(RIGHT($L$1,5),4)&amp;"-12-31",1)/100000000,[1]!EM_S_STM07_BS(E3053,140,LEFT(RIGHT($L$1,11),10),1)/100000000)))</f>
        <v>197.20817570310001</v>
      </c>
      <c r="M3053" s="36">
        <f t="shared" ca="1" si="242"/>
        <v>0.90972842114871721</v>
      </c>
      <c r="N3053" s="37">
        <f ca="1">IF(E3053="","",IF(ISERROR([1]!EM_S_EST_NETPROFIT(E3053,行业估值!$E$6,deadline)/100000000),"-",[1]!EM_S_EST_NETPROFIT(E3053,行业估值!$E$6,deadline)/100000000))</f>
        <v>4.42</v>
      </c>
      <c r="O3053" s="36">
        <f t="shared" ca="1" si="243"/>
        <v>40.589566135746601</v>
      </c>
      <c r="T3053" s="64" t="s">
        <v>5968</v>
      </c>
      <c r="U3053" s="64" t="s">
        <v>5969</v>
      </c>
    </row>
    <row r="3054" spans="4:21">
      <c r="D3054" s="45" t="str">
        <f>IF(AND(行业估值!$B$39=$G3054,COUNTIF($G$2:$G$2552,$G3054)&gt;=1),COUNTIF($G$2:G3054,$G3054),"")</f>
        <v/>
      </c>
      <c r="E3054" s="65" t="str">
        <f t="shared" si="244"/>
        <v>601186.SH</v>
      </c>
      <c r="F3054" s="65" t="str">
        <f t="shared" si="245"/>
        <v>中国铁建</v>
      </c>
      <c r="G3054" s="34" t="str">
        <f>IF(E3054="","",IF(行业估值!$C$5="申万行业",[1]!EM_S_INFO_INDUSTRY_SW2014(E3054,"1"),IF(行业估值!$C$5="证监会行业",[1]!EM_S_INFO_INDUSTRY_CSRC1(E3054,"1"),[1]!EM_S_INFO_INDUSTRY_EM2016(E3054,"1"))))</f>
        <v>建筑</v>
      </c>
      <c r="H3054" s="34" t="str">
        <f>IF(E3054="","",IF($H$1="上证50",[1]!EM_S_INFO_COMPINDEX(E3054,"000016"),"")&amp;IF($H$1="上证180",[1]!EM_S_INFO_COMPINDEX(E3054,"000010"),"")&amp;IF($H$1="沪深300",[1]!EM_S_INFO_COMPINDEX(E3054,"000300"),"")&amp;IF(AND($H$1="上证A股",RIGHT(E3054,2)="SH"),"是","")&amp;IF(AND($H$1="深证A股",RIGHT(E3054,2)="SZ"),"是","")&amp;IF(AND($H$1="创业板",LEFT(E3054,1)-3=0),"是","")&amp;IF(AND($H$1="全部A股",E3054&lt;&gt;0),"是","")&amp;IF(AND($H$1="中小板",LEFT(E3054,3)="002"),"是",""))</f>
        <v>是</v>
      </c>
      <c r="I3054" s="46">
        <f ca="1">IF(E3054="","",IF(OR([1]!EM_S_VAL_MV(E3054,deadline)="",[1]!EM_S_VAL_MV(E3054,deadline)="--",[1]!EM_S_VAL_MV(E3054,deadline)="null"),0,[1]!EM_S_VAL_MV(E3054,deadline)/100000000))</f>
        <v>1318.5734796500001</v>
      </c>
      <c r="J3054" s="46">
        <f ca="1">IF(E3054="","",IF(RIGHT(LEFT($J$1,6),3)="TTM",[1]!EM_S_FA_PROFIT_TTM(E3054,LEFT(RIGHT($J$1,11),10),1)/100000000,[1]!EM_S_STM07_IS(E3054,61,LEFT(RIGHT($J$1,5),4)&amp;"-12-31",1)/100000000))</f>
        <v>220.678</v>
      </c>
      <c r="K3054" s="36">
        <f t="shared" ca="1" si="241"/>
        <v>5.9751016397194103</v>
      </c>
      <c r="L3054" s="46">
        <f ca="1">IF(E3054="","",IF(ISERROR(IF(行业估值!$E$7="最新年报",[1]!EM_S_STM07_BS(E3054,140,LEFT(RIGHT($L$1,5),4)&amp;"-12-31",1)/100000000,[1]!EM_S_STM07_BS(E3054,140,LEFT(RIGHT($L$1,11),10),1)/100000000)),0,IF(行业估值!$E$7="最新年报",[1]!EM_S_STM07_BS(E3054,140,LEFT(RIGHT($L$1,5),4)&amp;"-12-31",1)/100000000,[1]!EM_S_STM07_BS(E3054,140,LEFT(RIGHT($L$1,11),10),1)/100000000)))</f>
        <v>1836.19877</v>
      </c>
      <c r="M3054" s="36">
        <f t="shared" ca="1" si="242"/>
        <v>0.71809953322754927</v>
      </c>
      <c r="N3054" s="37">
        <f ca="1">IF(E3054="","",IF(ISERROR([1]!EM_S_EST_NETPROFIT(E3054,行业估值!$E$6,deadline)/100000000),"-",[1]!EM_S_EST_NETPROFIT(E3054,行业估值!$E$6,deadline)/100000000))</f>
        <v>205.70551538461535</v>
      </c>
      <c r="O3054" s="36">
        <f t="shared" ca="1" si="243"/>
        <v>6.4100054740127579</v>
      </c>
      <c r="T3054" s="64" t="s">
        <v>5970</v>
      </c>
      <c r="U3054" s="64" t="s">
        <v>5971</v>
      </c>
    </row>
    <row r="3055" spans="4:21">
      <c r="D3055" s="45" t="str">
        <f>IF(AND(行业估值!$B$39=$G3055,COUNTIF($G$2:$G$2552,$G3055)&gt;=1),COUNTIF($G$2:G3055,$G3055),"")</f>
        <v/>
      </c>
      <c r="E3055" s="65" t="str">
        <f t="shared" si="244"/>
        <v>601188.SH</v>
      </c>
      <c r="F3055" s="65" t="str">
        <f t="shared" si="245"/>
        <v>龙江交通</v>
      </c>
      <c r="G3055" s="34" t="str">
        <f>IF(E3055="","",IF(行业估值!$C$5="申万行业",[1]!EM_S_INFO_INDUSTRY_SW2014(E3055,"1"),IF(行业估值!$C$5="证监会行业",[1]!EM_S_INFO_INDUSTRY_CSRC1(E3055,"1"),[1]!EM_S_INFO_INDUSTRY_EM2016(E3055,"1"))))</f>
        <v>交通运输</v>
      </c>
      <c r="H3055" s="34" t="str">
        <f>IF(E3055="","",IF($H$1="上证50",[1]!EM_S_INFO_COMPINDEX(E3055,"000016"),"")&amp;IF($H$1="上证180",[1]!EM_S_INFO_COMPINDEX(E3055,"000010"),"")&amp;IF($H$1="沪深300",[1]!EM_S_INFO_COMPINDEX(E3055,"000300"),"")&amp;IF(AND($H$1="上证A股",RIGHT(E3055,2)="SH"),"是","")&amp;IF(AND($H$1="深证A股",RIGHT(E3055,2)="SZ"),"是","")&amp;IF(AND($H$1="创业板",LEFT(E3055,1)-3=0),"是","")&amp;IF(AND($H$1="全部A股",E3055&lt;&gt;0),"是","")&amp;IF(AND($H$1="中小板",LEFT(E3055,3)="002"),"是",""))</f>
        <v>是</v>
      </c>
      <c r="I3055" s="46">
        <f ca="1">IF(E3055="","",IF(OR([1]!EM_S_VAL_MV(E3055,deadline)="",[1]!EM_S_VAL_MV(E3055,deadline)="--",[1]!EM_S_VAL_MV(E3055,deadline)="null"),0,[1]!EM_S_VAL_MV(E3055,deadline)/100000000))</f>
        <v>38.818417844499997</v>
      </c>
      <c r="J3055" s="46">
        <f ca="1">IF(E3055="","",IF(RIGHT(LEFT($J$1,6),3)="TTM",[1]!EM_S_FA_PROFIT_TTM(E3055,LEFT(RIGHT($J$1,11),10),1)/100000000,[1]!EM_S_STM07_IS(E3055,61,LEFT(RIGHT($J$1,5),4)&amp;"-12-31",1)/100000000))</f>
        <v>3.6357712436000003</v>
      </c>
      <c r="K3055" s="36">
        <f t="shared" ca="1" si="241"/>
        <v>10.676804244170075</v>
      </c>
      <c r="L3055" s="46">
        <f ca="1">IF(E3055="","",IF(ISERROR(IF(行业估值!$E$7="最新年报",[1]!EM_S_STM07_BS(E3055,140,LEFT(RIGHT($L$1,5),4)&amp;"-12-31",1)/100000000,[1]!EM_S_STM07_BS(E3055,140,LEFT(RIGHT($L$1,11),10),1)/100000000)),0,IF(行业估值!$E$7="最新年报",[1]!EM_S_STM07_BS(E3055,140,LEFT(RIGHT($L$1,5),4)&amp;"-12-31",1)/100000000,[1]!EM_S_STM07_BS(E3055,140,LEFT(RIGHT($L$1,11),10),1)/100000000)))</f>
        <v>44.135092072399999</v>
      </c>
      <c r="M3055" s="36">
        <f t="shared" ca="1" si="242"/>
        <v>0.87953635127398322</v>
      </c>
      <c r="N3055" s="37" t="str">
        <f ca="1">IF(E3055="","",IF(ISERROR([1]!EM_S_EST_NETPROFIT(E3055,行业估值!$E$6,deadline)/100000000),"-",[1]!EM_S_EST_NETPROFIT(E3055,行业估值!$E$6,deadline)/100000000))</f>
        <v>-</v>
      </c>
      <c r="O3055" s="36" t="str">
        <f t="shared" ca="1" si="243"/>
        <v>-</v>
      </c>
      <c r="T3055" s="64" t="s">
        <v>5972</v>
      </c>
      <c r="U3055" s="64" t="s">
        <v>5973</v>
      </c>
    </row>
    <row r="3056" spans="4:21">
      <c r="D3056" s="45" t="str">
        <f>IF(AND(行业估值!$B$39=$G3056,COUNTIF($G$2:$G$2552,$G3056)&gt;=1),COUNTIF($G$2:G3056,$G3056),"")</f>
        <v/>
      </c>
      <c r="E3056" s="65" t="str">
        <f t="shared" si="244"/>
        <v>601198.SH</v>
      </c>
      <c r="F3056" s="65" t="str">
        <f t="shared" si="245"/>
        <v>东兴证券</v>
      </c>
      <c r="G3056" s="34" t="str">
        <f>IF(E3056="","",IF(行业估值!$C$5="申万行业",[1]!EM_S_INFO_INDUSTRY_SW2014(E3056,"1"),IF(行业估值!$C$5="证监会行业",[1]!EM_S_INFO_INDUSTRY_CSRC1(E3056,"1"),[1]!EM_S_INFO_INDUSTRY_EM2016(E3056,"1"))))</f>
        <v>金融</v>
      </c>
      <c r="H3056" s="34" t="str">
        <f>IF(E3056="","",IF($H$1="上证50",[1]!EM_S_INFO_COMPINDEX(E3056,"000016"),"")&amp;IF($H$1="上证180",[1]!EM_S_INFO_COMPINDEX(E3056,"000010"),"")&amp;IF($H$1="沪深300",[1]!EM_S_INFO_COMPINDEX(E3056,"000300"),"")&amp;IF(AND($H$1="上证A股",RIGHT(E3056,2)="SH"),"是","")&amp;IF(AND($H$1="深证A股",RIGHT(E3056,2)="SZ"),"是","")&amp;IF(AND($H$1="创业板",LEFT(E3056,1)-3=0),"是","")&amp;IF(AND($H$1="全部A股",E3056&lt;&gt;0),"是","")&amp;IF(AND($H$1="中小板",LEFT(E3056,3)="002"),"是",""))</f>
        <v>是</v>
      </c>
      <c r="I3056" s="46">
        <f ca="1">IF(E3056="","",IF(OR([1]!EM_S_VAL_MV(E3056,deadline)="",[1]!EM_S_VAL_MV(E3056,deadline)="--",[1]!EM_S_VAL_MV(E3056,deadline)="null"),0,[1]!EM_S_VAL_MV(E3056,deadline)/100000000))</f>
        <v>295.65338243040003</v>
      </c>
      <c r="J3056" s="46">
        <f ca="1">IF(E3056="","",IF(RIGHT(LEFT($J$1,6),3)="TTM",[1]!EM_S_FA_PROFIT_TTM(E3056,LEFT(RIGHT($J$1,11),10),1)/100000000,[1]!EM_S_STM07_IS(E3056,61,LEFT(RIGHT($J$1,5),4)&amp;"-12-31",1)/100000000))</f>
        <v>13.378098633599999</v>
      </c>
      <c r="K3056" s="36">
        <f t="shared" ca="1" si="241"/>
        <v>22.099805848930323</v>
      </c>
      <c r="L3056" s="46">
        <f ca="1">IF(E3056="","",IF(ISERROR(IF(行业估值!$E$7="最新年报",[1]!EM_S_STM07_BS(E3056,140,LEFT(RIGHT($L$1,5),4)&amp;"-12-31",1)/100000000,[1]!EM_S_STM07_BS(E3056,140,LEFT(RIGHT($L$1,11),10),1)/100000000)),0,IF(行业估值!$E$7="最新年报",[1]!EM_S_STM07_BS(E3056,140,LEFT(RIGHT($L$1,5),4)&amp;"-12-31",1)/100000000,[1]!EM_S_STM07_BS(E3056,140,LEFT(RIGHT($L$1,11),10),1)/100000000)))</f>
        <v>202.05512517599999</v>
      </c>
      <c r="M3056" s="36">
        <f t="shared" ca="1" si="242"/>
        <v>1.4632312947908217</v>
      </c>
      <c r="N3056" s="37" t="str">
        <f ca="1">IF(E3056="","",IF(ISERROR([1]!EM_S_EST_NETPROFIT(E3056,行业估值!$E$6,deadline)/100000000),"-",[1]!EM_S_EST_NETPROFIT(E3056,行业估值!$E$6,deadline)/100000000))</f>
        <v>-</v>
      </c>
      <c r="O3056" s="36" t="str">
        <f t="shared" ca="1" si="243"/>
        <v>-</v>
      </c>
      <c r="T3056" s="64" t="s">
        <v>5974</v>
      </c>
      <c r="U3056" s="64" t="s">
        <v>5975</v>
      </c>
    </row>
    <row r="3057" spans="4:21">
      <c r="D3057" s="45" t="str">
        <f>IF(AND(行业估值!$B$39=$G3057,COUNTIF($G$2:$G$2552,$G3057)&gt;=1),COUNTIF($G$2:G3057,$G3057),"")</f>
        <v/>
      </c>
      <c r="E3057" s="65" t="str">
        <f t="shared" si="244"/>
        <v>601199.SH</v>
      </c>
      <c r="F3057" s="65" t="str">
        <f t="shared" si="245"/>
        <v>江南水务</v>
      </c>
      <c r="G3057" s="34" t="str">
        <f>IF(E3057="","",IF(行业估值!$C$5="申万行业",[1]!EM_S_INFO_INDUSTRY_SW2014(E3057,"1"),IF(行业估值!$C$5="证监会行业",[1]!EM_S_INFO_INDUSTRY_CSRC1(E3057,"1"),[1]!EM_S_INFO_INDUSTRY_EM2016(E3057,"1"))))</f>
        <v>公用事业</v>
      </c>
      <c r="H3057" s="34" t="str">
        <f>IF(E3057="","",IF($H$1="上证50",[1]!EM_S_INFO_COMPINDEX(E3057,"000016"),"")&amp;IF($H$1="上证180",[1]!EM_S_INFO_COMPINDEX(E3057,"000010"),"")&amp;IF($H$1="沪深300",[1]!EM_S_INFO_COMPINDEX(E3057,"000300"),"")&amp;IF(AND($H$1="上证A股",RIGHT(E3057,2)="SH"),"是","")&amp;IF(AND($H$1="深证A股",RIGHT(E3057,2)="SZ"),"是","")&amp;IF(AND($H$1="创业板",LEFT(E3057,1)-3=0),"是","")&amp;IF(AND($H$1="全部A股",E3057&lt;&gt;0),"是","")&amp;IF(AND($H$1="中小板",LEFT(E3057,3)="002"),"是",""))</f>
        <v>是</v>
      </c>
      <c r="I3057" s="46">
        <f ca="1">IF(E3057="","",IF(OR([1]!EM_S_VAL_MV(E3057,deadline)="",[1]!EM_S_VAL_MV(E3057,deadline)="--",[1]!EM_S_VAL_MV(E3057,deadline)="null"),0,[1]!EM_S_VAL_MV(E3057,deadline)/100000000))</f>
        <v>34.322217716399997</v>
      </c>
      <c r="J3057" s="46">
        <f ca="1">IF(E3057="","",IF(RIGHT(LEFT($J$1,6),3)="TTM",[1]!EM_S_FA_PROFIT_TTM(E3057,LEFT(RIGHT($J$1,11),10),1)/100000000,[1]!EM_S_STM07_IS(E3057,61,LEFT(RIGHT($J$1,5),4)&amp;"-12-31",1)/100000000))</f>
        <v>2.2963297173999999</v>
      </c>
      <c r="K3057" s="36">
        <f t="shared" ca="1" si="241"/>
        <v>14.946554693923066</v>
      </c>
      <c r="L3057" s="46">
        <f ca="1">IF(E3057="","",IF(ISERROR(IF(行业估值!$E$7="最新年报",[1]!EM_S_STM07_BS(E3057,140,LEFT(RIGHT($L$1,5),4)&amp;"-12-31",1)/100000000,[1]!EM_S_STM07_BS(E3057,140,LEFT(RIGHT($L$1,11),10),1)/100000000)),0,IF(行业估值!$E$7="最新年报",[1]!EM_S_STM07_BS(E3057,140,LEFT(RIGHT($L$1,5),4)&amp;"-12-31",1)/100000000,[1]!EM_S_STM07_BS(E3057,140,LEFT(RIGHT($L$1,11),10),1)/100000000)))</f>
        <v>28.473539101300002</v>
      </c>
      <c r="M3057" s="36">
        <f t="shared" ca="1" si="242"/>
        <v>1.2054075046411412</v>
      </c>
      <c r="N3057" s="37">
        <f ca="1">IF(E3057="","",IF(ISERROR([1]!EM_S_EST_NETPROFIT(E3057,行业估值!$E$6,deadline)/100000000),"-",[1]!EM_S_EST_NETPROFIT(E3057,行业估值!$E$6,deadline)/100000000))</f>
        <v>2.25</v>
      </c>
      <c r="O3057" s="36">
        <f t="shared" ca="1" si="243"/>
        <v>15.254318985066666</v>
      </c>
      <c r="T3057" s="64" t="s">
        <v>5976</v>
      </c>
      <c r="U3057" s="64" t="s">
        <v>5977</v>
      </c>
    </row>
    <row r="3058" spans="4:21">
      <c r="D3058" s="45" t="str">
        <f>IF(AND(行业估值!$B$39=$G3058,COUNTIF($G$2:$G$2552,$G3058)&gt;=1),COUNTIF($G$2:G3058,$G3058),"")</f>
        <v/>
      </c>
      <c r="E3058" s="65" t="str">
        <f t="shared" si="244"/>
        <v>601200.SH</v>
      </c>
      <c r="F3058" s="65" t="str">
        <f t="shared" si="245"/>
        <v>上海环境</v>
      </c>
      <c r="G3058" s="34" t="str">
        <f>IF(E3058="","",IF(行业估值!$C$5="申万行业",[1]!EM_S_INFO_INDUSTRY_SW2014(E3058,"1"),IF(行业估值!$C$5="证监会行业",[1]!EM_S_INFO_INDUSTRY_CSRC1(E3058,"1"),[1]!EM_S_INFO_INDUSTRY_EM2016(E3058,"1"))))</f>
        <v>公用事业</v>
      </c>
      <c r="H3058" s="34" t="str">
        <f>IF(E3058="","",IF($H$1="上证50",[1]!EM_S_INFO_COMPINDEX(E3058,"000016"),"")&amp;IF($H$1="上证180",[1]!EM_S_INFO_COMPINDEX(E3058,"000010"),"")&amp;IF($H$1="沪深300",[1]!EM_S_INFO_COMPINDEX(E3058,"000300"),"")&amp;IF(AND($H$1="上证A股",RIGHT(E3058,2)="SH"),"是","")&amp;IF(AND($H$1="深证A股",RIGHT(E3058,2)="SZ"),"是","")&amp;IF(AND($H$1="创业板",LEFT(E3058,1)-3=0),"是","")&amp;IF(AND($H$1="全部A股",E3058&lt;&gt;0),"是","")&amp;IF(AND($H$1="中小板",LEFT(E3058,3)="002"),"是",""))</f>
        <v>是</v>
      </c>
      <c r="I3058" s="46">
        <f ca="1">IF(E3058="","",IF(OR([1]!EM_S_VAL_MV(E3058,deadline)="",[1]!EM_S_VAL_MV(E3058,deadline)="--",[1]!EM_S_VAL_MV(E3058,deadline)="null"),0,[1]!EM_S_VAL_MV(E3058,deadline)/100000000))</f>
        <v>99.0938148165</v>
      </c>
      <c r="J3058" s="46">
        <f ca="1">IF(E3058="","",IF(RIGHT(LEFT($J$1,6),3)="TTM",[1]!EM_S_FA_PROFIT_TTM(E3058,LEFT(RIGHT($J$1,11),10),1)/100000000,[1]!EM_S_STM07_IS(E3058,61,LEFT(RIGHT($J$1,5),4)&amp;"-12-31",1)/100000000))</f>
        <v>6.1819766269000009</v>
      </c>
      <c r="K3058" s="36">
        <f t="shared" ca="1" si="241"/>
        <v>16.029470960033596</v>
      </c>
      <c r="L3058" s="46">
        <f ca="1">IF(E3058="","",IF(ISERROR(IF(行业估值!$E$7="最新年报",[1]!EM_S_STM07_BS(E3058,140,LEFT(RIGHT($L$1,5),4)&amp;"-12-31",1)/100000000,[1]!EM_S_STM07_BS(E3058,140,LEFT(RIGHT($L$1,11),10),1)/100000000)),0,IF(行业估值!$E$7="最新年报",[1]!EM_S_STM07_BS(E3058,140,LEFT(RIGHT($L$1,5),4)&amp;"-12-31",1)/100000000,[1]!EM_S_STM07_BS(E3058,140,LEFT(RIGHT($L$1,11),10),1)/100000000)))</f>
        <v>66.443951144600007</v>
      </c>
      <c r="M3058" s="36">
        <f t="shared" ca="1" si="242"/>
        <v>1.4913895563020487</v>
      </c>
      <c r="N3058" s="37">
        <f ca="1">IF(E3058="","",IF(ISERROR([1]!EM_S_EST_NETPROFIT(E3058,行业估值!$E$6,deadline)/100000000),"-",[1]!EM_S_EST_NETPROFIT(E3058,行业估值!$E$6,deadline)/100000000))</f>
        <v>5.8217909090909101</v>
      </c>
      <c r="O3058" s="36">
        <f t="shared" ca="1" si="243"/>
        <v>17.021190964066037</v>
      </c>
      <c r="T3058" s="64" t="s">
        <v>5978</v>
      </c>
      <c r="U3058" s="64" t="s">
        <v>5979</v>
      </c>
    </row>
    <row r="3059" spans="4:21">
      <c r="D3059" s="45" t="str">
        <f>IF(AND(行业估值!$B$39=$G3059,COUNTIF($G$2:$G$2552,$G3059)&gt;=1),COUNTIF($G$2:G3059,$G3059),"")</f>
        <v/>
      </c>
      <c r="E3059" s="65" t="str">
        <f t="shared" si="244"/>
        <v>601208.SH</v>
      </c>
      <c r="F3059" s="65" t="str">
        <f t="shared" si="245"/>
        <v>东材科技</v>
      </c>
      <c r="G3059" s="34" t="str">
        <f>IF(E3059="","",IF(行业估值!$C$5="申万行业",[1]!EM_S_INFO_INDUSTRY_SW2014(E3059,"1"),IF(行业估值!$C$5="证监会行业",[1]!EM_S_INFO_INDUSTRY_CSRC1(E3059,"1"),[1]!EM_S_INFO_INDUSTRY_EM2016(E3059,"1"))))</f>
        <v>基础化工</v>
      </c>
      <c r="H3059" s="34" t="str">
        <f>IF(E3059="","",IF($H$1="上证50",[1]!EM_S_INFO_COMPINDEX(E3059,"000016"),"")&amp;IF($H$1="上证180",[1]!EM_S_INFO_COMPINDEX(E3059,"000010"),"")&amp;IF($H$1="沪深300",[1]!EM_S_INFO_COMPINDEX(E3059,"000300"),"")&amp;IF(AND($H$1="上证A股",RIGHT(E3059,2)="SH"),"是","")&amp;IF(AND($H$1="深证A股",RIGHT(E3059,2)="SZ"),"是","")&amp;IF(AND($H$1="创业板",LEFT(E3059,1)-3=0),"是","")&amp;IF(AND($H$1="全部A股",E3059&lt;&gt;0),"是","")&amp;IF(AND($H$1="中小板",LEFT(E3059,3)="002"),"是",""))</f>
        <v>是</v>
      </c>
      <c r="I3059" s="46">
        <f ca="1">IF(E3059="","",IF(OR([1]!EM_S_VAL_MV(E3059,deadline)="",[1]!EM_S_VAL_MV(E3059,deadline)="--",[1]!EM_S_VAL_MV(E3059,deadline)="null"),0,[1]!EM_S_VAL_MV(E3059,deadline)/100000000))</f>
        <v>28.823646</v>
      </c>
      <c r="J3059" s="46">
        <f ca="1">IF(E3059="","",IF(RIGHT(LEFT($J$1,6),3)="TTM",[1]!EM_S_FA_PROFIT_TTM(E3059,LEFT(RIGHT($J$1,11),10),1)/100000000,[1]!EM_S_STM07_IS(E3059,61,LEFT(RIGHT($J$1,5),4)&amp;"-12-31",1)/100000000))</f>
        <v>0.44772774240000002</v>
      </c>
      <c r="K3059" s="36">
        <f t="shared" ca="1" si="241"/>
        <v>64.377618964359257</v>
      </c>
      <c r="L3059" s="46">
        <f ca="1">IF(E3059="","",IF(ISERROR(IF(行业估值!$E$7="最新年报",[1]!EM_S_STM07_BS(E3059,140,LEFT(RIGHT($L$1,5),4)&amp;"-12-31",1)/100000000,[1]!EM_S_STM07_BS(E3059,140,LEFT(RIGHT($L$1,11),10),1)/100000000)),0,IF(行业估值!$E$7="最新年报",[1]!EM_S_STM07_BS(E3059,140,LEFT(RIGHT($L$1,5),4)&amp;"-12-31",1)/100000000,[1]!EM_S_STM07_BS(E3059,140,LEFT(RIGHT($L$1,11),10),1)/100000000)))</f>
        <v>23.050347486100002</v>
      </c>
      <c r="M3059" s="36">
        <f t="shared" ca="1" si="242"/>
        <v>1.2504647063295449</v>
      </c>
      <c r="N3059" s="37" t="str">
        <f ca="1">IF(E3059="","",IF(ISERROR([1]!EM_S_EST_NETPROFIT(E3059,行业估值!$E$6,deadline)/100000000),"-",[1]!EM_S_EST_NETPROFIT(E3059,行业估值!$E$6,deadline)/100000000))</f>
        <v>-</v>
      </c>
      <c r="O3059" s="36" t="str">
        <f t="shared" ca="1" si="243"/>
        <v>-</v>
      </c>
      <c r="T3059" s="64" t="s">
        <v>5980</v>
      </c>
      <c r="U3059" s="64" t="s">
        <v>5981</v>
      </c>
    </row>
    <row r="3060" spans="4:21">
      <c r="D3060" s="45" t="str">
        <f>IF(AND(行业估值!$B$39=$G3060,COUNTIF($G$2:$G$2552,$G3060)&gt;=1),COUNTIF($G$2:G3060,$G3060),"")</f>
        <v/>
      </c>
      <c r="E3060" s="65" t="str">
        <f t="shared" si="244"/>
        <v>601211.SH</v>
      </c>
      <c r="F3060" s="65" t="str">
        <f t="shared" si="245"/>
        <v>国泰君安</v>
      </c>
      <c r="G3060" s="34" t="str">
        <f>IF(E3060="","",IF(行业估值!$C$5="申万行业",[1]!EM_S_INFO_INDUSTRY_SW2014(E3060,"1"),IF(行业估值!$C$5="证监会行业",[1]!EM_S_INFO_INDUSTRY_CSRC1(E3060,"1"),[1]!EM_S_INFO_INDUSTRY_EM2016(E3060,"1"))))</f>
        <v>金融</v>
      </c>
      <c r="H3060" s="34" t="str">
        <f>IF(E3060="","",IF($H$1="上证50",[1]!EM_S_INFO_COMPINDEX(E3060,"000016"),"")&amp;IF($H$1="上证180",[1]!EM_S_INFO_COMPINDEX(E3060,"000010"),"")&amp;IF($H$1="沪深300",[1]!EM_S_INFO_COMPINDEX(E3060,"000300"),"")&amp;IF(AND($H$1="上证A股",RIGHT(E3060,2)="SH"),"是","")&amp;IF(AND($H$1="深证A股",RIGHT(E3060,2)="SZ"),"是","")&amp;IF(AND($H$1="创业板",LEFT(E3060,1)-3=0),"是","")&amp;IF(AND($H$1="全部A股",E3060&lt;&gt;0),"是","")&amp;IF(AND($H$1="中小板",LEFT(E3060,3)="002"),"是",""))</f>
        <v>是</v>
      </c>
      <c r="I3060" s="46">
        <f ca="1">IF(E3060="","",IF(OR([1]!EM_S_VAL_MV(E3060,deadline)="",[1]!EM_S_VAL_MV(E3060,deadline)="--",[1]!EM_S_VAL_MV(E3060,deadline)="null"),0,[1]!EM_S_VAL_MV(E3060,deadline)/100000000))</f>
        <v>1478.7193772959999</v>
      </c>
      <c r="J3060" s="46">
        <f ca="1">IF(E3060="","",IF(RIGHT(LEFT($J$1,6),3)="TTM",[1]!EM_S_FA_PROFIT_TTM(E3060,LEFT(RIGHT($J$1,11),10),1)/100000000,[1]!EM_S_STM07_IS(E3060,61,LEFT(RIGHT($J$1,5),4)&amp;"-12-31",1)/100000000))</f>
        <v>82.500330450000007</v>
      </c>
      <c r="K3060" s="36">
        <f t="shared" ca="1" si="241"/>
        <v>17.923799446987545</v>
      </c>
      <c r="L3060" s="46">
        <f ca="1">IF(E3060="","",IF(ISERROR(IF(行业估值!$E$7="最新年报",[1]!EM_S_STM07_BS(E3060,140,LEFT(RIGHT($L$1,5),4)&amp;"-12-31",1)/100000000,[1]!EM_S_STM07_BS(E3060,140,LEFT(RIGHT($L$1,11),10),1)/100000000)),0,IF(行业估值!$E$7="最新年报",[1]!EM_S_STM07_BS(E3060,140,LEFT(RIGHT($L$1,5),4)&amp;"-12-31",1)/100000000,[1]!EM_S_STM07_BS(E3060,140,LEFT(RIGHT($L$1,11),10),1)/100000000)))</f>
        <v>1352.1855260699999</v>
      </c>
      <c r="M3060" s="36">
        <f t="shared" ca="1" si="242"/>
        <v>1.0935772856508521</v>
      </c>
      <c r="N3060" s="37">
        <f ca="1">IF(E3060="","",IF(ISERROR([1]!EM_S_EST_NETPROFIT(E3060,行业估值!$E$6,deadline)/100000000),"-",[1]!EM_S_EST_NETPROFIT(E3060,行业估值!$E$6,deadline)/100000000))</f>
        <v>88.970183333333324</v>
      </c>
      <c r="O3060" s="36">
        <f t="shared" ca="1" si="243"/>
        <v>16.620392606766575</v>
      </c>
      <c r="T3060" s="64" t="s">
        <v>5982</v>
      </c>
      <c r="U3060" s="64" t="s">
        <v>5983</v>
      </c>
    </row>
    <row r="3061" spans="4:21">
      <c r="D3061" s="45" t="str">
        <f>IF(AND(行业估值!$B$39=$G3061,COUNTIF($G$2:$G$2552,$G3061)&gt;=1),COUNTIF($G$2:G3061,$G3061),"")</f>
        <v/>
      </c>
      <c r="E3061" s="65" t="str">
        <f t="shared" si="244"/>
        <v>601212.SH</v>
      </c>
      <c r="F3061" s="65" t="str">
        <f t="shared" si="245"/>
        <v>白银有色</v>
      </c>
      <c r="G3061" s="34" t="str">
        <f>IF(E3061="","",IF(行业估值!$C$5="申万行业",[1]!EM_S_INFO_INDUSTRY_SW2014(E3061,"1"),IF(行业估值!$C$5="证监会行业",[1]!EM_S_INFO_INDUSTRY_CSRC1(E3061,"1"),[1]!EM_S_INFO_INDUSTRY_EM2016(E3061,"1"))))</f>
        <v>有色金属</v>
      </c>
      <c r="H3061" s="34" t="str">
        <f>IF(E3061="","",IF($H$1="上证50",[1]!EM_S_INFO_COMPINDEX(E3061,"000016"),"")&amp;IF($H$1="上证180",[1]!EM_S_INFO_COMPINDEX(E3061,"000010"),"")&amp;IF($H$1="沪深300",[1]!EM_S_INFO_COMPINDEX(E3061,"000300"),"")&amp;IF(AND($H$1="上证A股",RIGHT(E3061,2)="SH"),"是","")&amp;IF(AND($H$1="深证A股",RIGHT(E3061,2)="SZ"),"是","")&amp;IF(AND($H$1="创业板",LEFT(E3061,1)-3=0),"是","")&amp;IF(AND($H$1="全部A股",E3061&lt;&gt;0),"是","")&amp;IF(AND($H$1="中小板",LEFT(E3061,3)="002"),"是",""))</f>
        <v>是</v>
      </c>
      <c r="I3061" s="46">
        <f ca="1">IF(E3061="","",IF(OR([1]!EM_S_VAL_MV(E3061,deadline)="",[1]!EM_S_VAL_MV(E3061,deadline)="--",[1]!EM_S_VAL_MV(E3061,deadline)="null"),0,[1]!EM_S_VAL_MV(E3061,deadline)/100000000))</f>
        <v>252.50281082509997</v>
      </c>
      <c r="J3061" s="46">
        <f ca="1">IF(E3061="","",IF(RIGHT(LEFT($J$1,6),3)="TTM",[1]!EM_S_FA_PROFIT_TTM(E3061,LEFT(RIGHT($J$1,11),10),1)/100000000,[1]!EM_S_STM07_IS(E3061,61,LEFT(RIGHT($J$1,5),4)&amp;"-12-31",1)/100000000))</f>
        <v>4.0106605095000001</v>
      </c>
      <c r="K3061" s="36">
        <f t="shared" ca="1" si="241"/>
        <v>62.957911851925587</v>
      </c>
      <c r="L3061" s="46">
        <f ca="1">IF(E3061="","",IF(ISERROR(IF(行业估值!$E$7="最新年报",[1]!EM_S_STM07_BS(E3061,140,LEFT(RIGHT($L$1,5),4)&amp;"-12-31",1)/100000000,[1]!EM_S_STM07_BS(E3061,140,LEFT(RIGHT($L$1,11),10),1)/100000000)),0,IF(行业估值!$E$7="最新年报",[1]!EM_S_STM07_BS(E3061,140,LEFT(RIGHT($L$1,5),4)&amp;"-12-31",1)/100000000,[1]!EM_S_STM07_BS(E3061,140,LEFT(RIGHT($L$1,11),10),1)/100000000)))</f>
        <v>120.49932367860001</v>
      </c>
      <c r="M3061" s="36">
        <f t="shared" ca="1" si="242"/>
        <v>2.0954707720898438</v>
      </c>
      <c r="N3061" s="37">
        <f ca="1">IF(E3061="","",IF(ISERROR([1]!EM_S_EST_NETPROFIT(E3061,行业估值!$E$6,deadline)/100000000),"-",[1]!EM_S_EST_NETPROFIT(E3061,行业估值!$E$6,deadline)/100000000))</f>
        <v>2.21455</v>
      </c>
      <c r="O3061" s="36">
        <f t="shared" ca="1" si="243"/>
        <v>114.01991864040097</v>
      </c>
      <c r="T3061" s="64" t="s">
        <v>5984</v>
      </c>
      <c r="U3061" s="64" t="s">
        <v>5985</v>
      </c>
    </row>
    <row r="3062" spans="4:21">
      <c r="D3062" s="45" t="str">
        <f>IF(AND(行业估值!$B$39=$G3062,COUNTIF($G$2:$G$2552,$G3062)&gt;=1),COUNTIF($G$2:G3062,$G3062),"")</f>
        <v/>
      </c>
      <c r="E3062" s="65" t="str">
        <f t="shared" si="244"/>
        <v>601216.SH</v>
      </c>
      <c r="F3062" s="65" t="str">
        <f t="shared" si="245"/>
        <v>君正集团</v>
      </c>
      <c r="G3062" s="34" t="str">
        <f>IF(E3062="","",IF(行业估值!$C$5="申万行业",[1]!EM_S_INFO_INDUSTRY_SW2014(E3062,"1"),IF(行业估值!$C$5="证监会行业",[1]!EM_S_INFO_INDUSTRY_CSRC1(E3062,"1"),[1]!EM_S_INFO_INDUSTRY_EM2016(E3062,"1"))))</f>
        <v>基础化工</v>
      </c>
      <c r="H3062" s="34" t="str">
        <f>IF(E3062="","",IF($H$1="上证50",[1]!EM_S_INFO_COMPINDEX(E3062,"000016"),"")&amp;IF($H$1="上证180",[1]!EM_S_INFO_COMPINDEX(E3062,"000010"),"")&amp;IF($H$1="沪深300",[1]!EM_S_INFO_COMPINDEX(E3062,"000300"),"")&amp;IF(AND($H$1="上证A股",RIGHT(E3062,2)="SH"),"是","")&amp;IF(AND($H$1="深证A股",RIGHT(E3062,2)="SZ"),"是","")&amp;IF(AND($H$1="创业板",LEFT(E3062,1)-3=0),"是","")&amp;IF(AND($H$1="全部A股",E3062&lt;&gt;0),"是","")&amp;IF(AND($H$1="中小板",LEFT(E3062,3)="002"),"是",""))</f>
        <v>是</v>
      </c>
      <c r="I3062" s="46">
        <f ca="1">IF(E3062="","",IF(OR([1]!EM_S_VAL_MV(E3062,deadline)="",[1]!EM_S_VAL_MV(E3062,deadline)="--",[1]!EM_S_VAL_MV(E3062,deadline)="null"),0,[1]!EM_S_VAL_MV(E3062,deadline)/100000000))</f>
        <v>254.82812517799999</v>
      </c>
      <c r="J3062" s="46">
        <f ca="1">IF(E3062="","",IF(RIGHT(LEFT($J$1,6),3)="TTM",[1]!EM_S_FA_PROFIT_TTM(E3062,LEFT(RIGHT($J$1,11),10),1)/100000000,[1]!EM_S_STM07_IS(E3062,61,LEFT(RIGHT($J$1,5),4)&amp;"-12-31",1)/100000000))</f>
        <v>23.410886681999997</v>
      </c>
      <c r="K3062" s="36">
        <f t="shared" ca="1" si="241"/>
        <v>10.885026639077729</v>
      </c>
      <c r="L3062" s="46">
        <f ca="1">IF(E3062="","",IF(ISERROR(IF(行业估值!$E$7="最新年报",[1]!EM_S_STM07_BS(E3062,140,LEFT(RIGHT($L$1,5),4)&amp;"-12-31",1)/100000000,[1]!EM_S_STM07_BS(E3062,140,LEFT(RIGHT($L$1,11),10),1)/100000000)),0,IF(行业估值!$E$7="最新年报",[1]!EM_S_STM07_BS(E3062,140,LEFT(RIGHT($L$1,5),4)&amp;"-12-31",1)/100000000,[1]!EM_S_STM07_BS(E3062,140,LEFT(RIGHT($L$1,11),10),1)/100000000)))</f>
        <v>184.95502012009999</v>
      </c>
      <c r="M3062" s="36">
        <f t="shared" ca="1" si="242"/>
        <v>1.3777843121669697</v>
      </c>
      <c r="N3062" s="37" t="str">
        <f ca="1">IF(E3062="","",IF(ISERROR([1]!EM_S_EST_NETPROFIT(E3062,行业估值!$E$6,deadline)/100000000),"-",[1]!EM_S_EST_NETPROFIT(E3062,行业估值!$E$6,deadline)/100000000))</f>
        <v>-</v>
      </c>
      <c r="O3062" s="36" t="str">
        <f t="shared" ca="1" si="243"/>
        <v>-</v>
      </c>
      <c r="T3062" s="64" t="s">
        <v>5986</v>
      </c>
      <c r="U3062" s="64" t="s">
        <v>5987</v>
      </c>
    </row>
    <row r="3063" spans="4:21">
      <c r="D3063" s="45" t="str">
        <f>IF(AND(行业估值!$B$39=$G3063,COUNTIF($G$2:$G$2552,$G3063)&gt;=1),COUNTIF($G$2:G3063,$G3063),"")</f>
        <v/>
      </c>
      <c r="E3063" s="65" t="str">
        <f t="shared" si="244"/>
        <v>601218.SH</v>
      </c>
      <c r="F3063" s="65" t="str">
        <f t="shared" si="245"/>
        <v>吉鑫科技</v>
      </c>
      <c r="G3063" s="34" t="str">
        <f>IF(E3063="","",IF(行业估值!$C$5="申万行业",[1]!EM_S_INFO_INDUSTRY_SW2014(E3063,"1"),IF(行业估值!$C$5="证监会行业",[1]!EM_S_INFO_INDUSTRY_CSRC1(E3063,"1"),[1]!EM_S_INFO_INDUSTRY_EM2016(E3063,"1"))))</f>
        <v>电气设备</v>
      </c>
      <c r="H3063" s="34" t="str">
        <f>IF(E3063="","",IF($H$1="上证50",[1]!EM_S_INFO_COMPINDEX(E3063,"000016"),"")&amp;IF($H$1="上证180",[1]!EM_S_INFO_COMPINDEX(E3063,"000010"),"")&amp;IF($H$1="沪深300",[1]!EM_S_INFO_COMPINDEX(E3063,"000300"),"")&amp;IF(AND($H$1="上证A股",RIGHT(E3063,2)="SH"),"是","")&amp;IF(AND($H$1="深证A股",RIGHT(E3063,2)="SZ"),"是","")&amp;IF(AND($H$1="创业板",LEFT(E3063,1)-3=0),"是","")&amp;IF(AND($H$1="全部A股",E3063&lt;&gt;0),"是","")&amp;IF(AND($H$1="中小板",LEFT(E3063,3)="002"),"是",""))</f>
        <v>是</v>
      </c>
      <c r="I3063" s="46">
        <f ca="1">IF(E3063="","",IF(OR([1]!EM_S_VAL_MV(E3063,deadline)="",[1]!EM_S_VAL_MV(E3063,deadline)="--",[1]!EM_S_VAL_MV(E3063,deadline)="null"),0,[1]!EM_S_VAL_MV(E3063,deadline)/100000000))</f>
        <v>27.670103999999998</v>
      </c>
      <c r="J3063" s="46">
        <f ca="1">IF(E3063="","",IF(RIGHT(LEFT($J$1,6),3)="TTM",[1]!EM_S_FA_PROFIT_TTM(E3063,LEFT(RIGHT($J$1,11),10),1)/100000000,[1]!EM_S_STM07_IS(E3063,61,LEFT(RIGHT($J$1,5),4)&amp;"-12-31",1)/100000000))</f>
        <v>0.57674870290000002</v>
      </c>
      <c r="K3063" s="36">
        <f t="shared" ca="1" si="241"/>
        <v>47.976014269073438</v>
      </c>
      <c r="L3063" s="46">
        <f ca="1">IF(E3063="","",IF(ISERROR(IF(行业估值!$E$7="最新年报",[1]!EM_S_STM07_BS(E3063,140,LEFT(RIGHT($L$1,5),4)&amp;"-12-31",1)/100000000,[1]!EM_S_STM07_BS(E3063,140,LEFT(RIGHT($L$1,11),10),1)/100000000)),0,IF(行业估值!$E$7="最新年报",[1]!EM_S_STM07_BS(E3063,140,LEFT(RIGHT($L$1,5),4)&amp;"-12-31",1)/100000000,[1]!EM_S_STM07_BS(E3063,140,LEFT(RIGHT($L$1,11),10),1)/100000000)))</f>
        <v>24.681813782500001</v>
      </c>
      <c r="M3063" s="36">
        <f t="shared" ca="1" si="242"/>
        <v>1.1210725534125359</v>
      </c>
      <c r="N3063" s="37" t="str">
        <f ca="1">IF(E3063="","",IF(ISERROR([1]!EM_S_EST_NETPROFIT(E3063,行业估值!$E$6,deadline)/100000000),"-",[1]!EM_S_EST_NETPROFIT(E3063,行业估值!$E$6,deadline)/100000000))</f>
        <v>-</v>
      </c>
      <c r="O3063" s="36" t="str">
        <f t="shared" ca="1" si="243"/>
        <v>-</v>
      </c>
      <c r="T3063" s="64" t="s">
        <v>5988</v>
      </c>
      <c r="U3063" s="64" t="s">
        <v>5989</v>
      </c>
    </row>
    <row r="3064" spans="4:21">
      <c r="D3064" s="45" t="str">
        <f>IF(AND(行业估值!$B$39=$G3064,COUNTIF($G$2:$G$2552,$G3064)&gt;=1),COUNTIF($G$2:G3064,$G3064),"")</f>
        <v/>
      </c>
      <c r="E3064" s="65" t="str">
        <f t="shared" si="244"/>
        <v>601222.SH</v>
      </c>
      <c r="F3064" s="65" t="str">
        <f t="shared" si="245"/>
        <v>林洋能源</v>
      </c>
      <c r="G3064" s="34" t="str">
        <f>IF(E3064="","",IF(行业估值!$C$5="申万行业",[1]!EM_S_INFO_INDUSTRY_SW2014(E3064,"1"),IF(行业估值!$C$5="证监会行业",[1]!EM_S_INFO_INDUSTRY_CSRC1(E3064,"1"),[1]!EM_S_INFO_INDUSTRY_EM2016(E3064,"1"))))</f>
        <v>电气设备</v>
      </c>
      <c r="H3064" s="34" t="str">
        <f>IF(E3064="","",IF($H$1="上证50",[1]!EM_S_INFO_COMPINDEX(E3064,"000016"),"")&amp;IF($H$1="上证180",[1]!EM_S_INFO_COMPINDEX(E3064,"000010"),"")&amp;IF($H$1="沪深300",[1]!EM_S_INFO_COMPINDEX(E3064,"000300"),"")&amp;IF(AND($H$1="上证A股",RIGHT(E3064,2)="SH"),"是","")&amp;IF(AND($H$1="深证A股",RIGHT(E3064,2)="SZ"),"是","")&amp;IF(AND($H$1="创业板",LEFT(E3064,1)-3=0),"是","")&amp;IF(AND($H$1="全部A股",E3064&lt;&gt;0),"是","")&amp;IF(AND($H$1="中小板",LEFT(E3064,3)="002"),"是",""))</f>
        <v>是</v>
      </c>
      <c r="I3064" s="46">
        <f ca="1">IF(E3064="","",IF(OR([1]!EM_S_VAL_MV(E3064,deadline)="",[1]!EM_S_VAL_MV(E3064,deadline)="--",[1]!EM_S_VAL_MV(E3064,deadline)="null"),0,[1]!EM_S_VAL_MV(E3064,deadline)/100000000))</f>
        <v>76.985983668000003</v>
      </c>
      <c r="J3064" s="46">
        <f ca="1">IF(E3064="","",IF(RIGHT(LEFT($J$1,6),3)="TTM",[1]!EM_S_FA_PROFIT_TTM(E3064,LEFT(RIGHT($J$1,11),10),1)/100000000,[1]!EM_S_STM07_IS(E3064,61,LEFT(RIGHT($J$1,5),4)&amp;"-12-31",1)/100000000))</f>
        <v>8.008186052200001</v>
      </c>
      <c r="K3064" s="36">
        <f t="shared" ca="1" si="241"/>
        <v>9.6134109729943766</v>
      </c>
      <c r="L3064" s="46">
        <f ca="1">IF(E3064="","",IF(ISERROR(IF(行业估值!$E$7="最新年报",[1]!EM_S_STM07_BS(E3064,140,LEFT(RIGHT($L$1,5),4)&amp;"-12-31",1)/100000000,[1]!EM_S_STM07_BS(E3064,140,LEFT(RIGHT($L$1,11),10),1)/100000000)),0,IF(行业估值!$E$7="最新年报",[1]!EM_S_STM07_BS(E3064,140,LEFT(RIGHT($L$1,5),4)&amp;"-12-31",1)/100000000,[1]!EM_S_STM07_BS(E3064,140,LEFT(RIGHT($L$1,11),10),1)/100000000)))</f>
        <v>103.1210901466</v>
      </c>
      <c r="M3064" s="36">
        <f t="shared" ca="1" si="242"/>
        <v>0.74655905555841628</v>
      </c>
      <c r="N3064" s="37">
        <f ca="1">IF(E3064="","",IF(ISERROR([1]!EM_S_EST_NETPROFIT(E3064,行业估值!$E$6,deadline)/100000000),"-",[1]!EM_S_EST_NETPROFIT(E3064,行业估值!$E$6,deadline)/100000000))</f>
        <v>9.0129125000000005</v>
      </c>
      <c r="O3064" s="36">
        <f t="shared" ca="1" si="243"/>
        <v>8.5417431566100301</v>
      </c>
      <c r="T3064" s="64" t="s">
        <v>5990</v>
      </c>
      <c r="U3064" s="64" t="s">
        <v>5991</v>
      </c>
    </row>
    <row r="3065" spans="4:21">
      <c r="D3065" s="45" t="str">
        <f>IF(AND(行业估值!$B$39=$G3065,COUNTIF($G$2:$G$2552,$G3065)&gt;=1),COUNTIF($G$2:G3065,$G3065),"")</f>
        <v/>
      </c>
      <c r="E3065" s="65" t="str">
        <f t="shared" si="244"/>
        <v>601225.SH</v>
      </c>
      <c r="F3065" s="65" t="str">
        <f t="shared" si="245"/>
        <v>陕西煤业</v>
      </c>
      <c r="G3065" s="34" t="str">
        <f>IF(E3065="","",IF(行业估值!$C$5="申万行业",[1]!EM_S_INFO_INDUSTRY_SW2014(E3065,"1"),IF(行业估值!$C$5="证监会行业",[1]!EM_S_INFO_INDUSTRY_CSRC1(E3065,"1"),[1]!EM_S_INFO_INDUSTRY_EM2016(E3065,"1"))))</f>
        <v>化石能源</v>
      </c>
      <c r="H3065" s="34" t="str">
        <f>IF(E3065="","",IF($H$1="上证50",[1]!EM_S_INFO_COMPINDEX(E3065,"000016"),"")&amp;IF($H$1="上证180",[1]!EM_S_INFO_COMPINDEX(E3065,"000010"),"")&amp;IF($H$1="沪深300",[1]!EM_S_INFO_COMPINDEX(E3065,"000300"),"")&amp;IF(AND($H$1="上证A股",RIGHT(E3065,2)="SH"),"是","")&amp;IF(AND($H$1="深证A股",RIGHT(E3065,2)="SZ"),"是","")&amp;IF(AND($H$1="创业板",LEFT(E3065,1)-3=0),"是","")&amp;IF(AND($H$1="全部A股",E3065&lt;&gt;0),"是","")&amp;IF(AND($H$1="中小板",LEFT(E3065,3)="002"),"是",""))</f>
        <v>是</v>
      </c>
      <c r="I3065" s="46">
        <f ca="1">IF(E3065="","",IF(OR([1]!EM_S_VAL_MV(E3065,deadline)="",[1]!EM_S_VAL_MV(E3065,deadline)="--",[1]!EM_S_VAL_MV(E3065,deadline)="null"),0,[1]!EM_S_VAL_MV(E3065,deadline)/100000000))</f>
        <v>864</v>
      </c>
      <c r="J3065" s="46">
        <f ca="1">IF(E3065="","",IF(RIGHT(LEFT($J$1,6),3)="TTM",[1]!EM_S_FA_PROFIT_TTM(E3065,LEFT(RIGHT($J$1,11),10),1)/100000000,[1]!EM_S_STM07_IS(E3065,61,LEFT(RIGHT($J$1,5),4)&amp;"-12-31",1)/100000000))</f>
        <v>158.48846796929999</v>
      </c>
      <c r="K3065" s="36">
        <f t="shared" ref="K3065:K3128" ca="1" si="246">IF(E3065="","",IF(OR(I3065=0,J3065=0),"-",I3065/J3065))</f>
        <v>5.4515007373745394</v>
      </c>
      <c r="L3065" s="46">
        <f ca="1">IF(E3065="","",IF(ISERROR(IF(行业估值!$E$7="最新年报",[1]!EM_S_STM07_BS(E3065,140,LEFT(RIGHT($L$1,5),4)&amp;"-12-31",1)/100000000,[1]!EM_S_STM07_BS(E3065,140,LEFT(RIGHT($L$1,11),10),1)/100000000)),0,IF(行业估值!$E$7="最新年报",[1]!EM_S_STM07_BS(E3065,140,LEFT(RIGHT($L$1,5),4)&amp;"-12-31",1)/100000000,[1]!EM_S_STM07_BS(E3065,140,LEFT(RIGHT($L$1,11),10),1)/100000000)))</f>
        <v>563.91762999489993</v>
      </c>
      <c r="M3065" s="36">
        <f t="shared" ref="M3065:M3128" ca="1" si="247">IF(E3065="","",IF(OR(I3065=0,L3065=0),"-",I3065/L3065))</f>
        <v>1.5321386565052311</v>
      </c>
      <c r="N3065" s="37">
        <f ca="1">IF(E3065="","",IF(ISERROR([1]!EM_S_EST_NETPROFIT(E3065,行业估值!$E$6,deadline)/100000000),"-",[1]!EM_S_EST_NETPROFIT(E3065,行业估值!$E$6,deadline)/100000000))</f>
        <v>113.26252631578947</v>
      </c>
      <c r="O3065" s="36">
        <f t="shared" ref="O3065:O3128" ca="1" si="248">IF(E3065="","",IF(ISERROR(IF(OR(I3065=0,N3065=0),"-",I3065/N3065)),"-",IF(OR(I3065=0,N3065=0),"-",I3065/N3065)))</f>
        <v>7.6282953250668681</v>
      </c>
      <c r="T3065" s="64" t="s">
        <v>5992</v>
      </c>
      <c r="U3065" s="64" t="s">
        <v>5993</v>
      </c>
    </row>
    <row r="3066" spans="4:21">
      <c r="D3066" s="45" t="str">
        <f>IF(AND(行业估值!$B$39=$G3066,COUNTIF($G$2:$G$2552,$G3066)&gt;=1),COUNTIF($G$2:G3066,$G3066),"")</f>
        <v/>
      </c>
      <c r="E3066" s="65" t="str">
        <f t="shared" si="244"/>
        <v>601226.SH</v>
      </c>
      <c r="F3066" s="65" t="str">
        <f t="shared" si="245"/>
        <v>华电重工</v>
      </c>
      <c r="G3066" s="34" t="str">
        <f>IF(E3066="","",IF(行业估值!$C$5="申万行业",[1]!EM_S_INFO_INDUSTRY_SW2014(E3066,"1"),IF(行业估值!$C$5="证监会行业",[1]!EM_S_INFO_INDUSTRY_CSRC1(E3066,"1"),[1]!EM_S_INFO_INDUSTRY_EM2016(E3066,"1"))))</f>
        <v>建筑</v>
      </c>
      <c r="H3066" s="34" t="str">
        <f>IF(E3066="","",IF($H$1="上证50",[1]!EM_S_INFO_COMPINDEX(E3066,"000016"),"")&amp;IF($H$1="上证180",[1]!EM_S_INFO_COMPINDEX(E3066,"000010"),"")&amp;IF($H$1="沪深300",[1]!EM_S_INFO_COMPINDEX(E3066,"000300"),"")&amp;IF(AND($H$1="上证A股",RIGHT(E3066,2)="SH"),"是","")&amp;IF(AND($H$1="深证A股",RIGHT(E3066,2)="SZ"),"是","")&amp;IF(AND($H$1="创业板",LEFT(E3066,1)-3=0),"是","")&amp;IF(AND($H$1="全部A股",E3066&lt;&gt;0),"是","")&amp;IF(AND($H$1="中小板",LEFT(E3066,3)="002"),"是",""))</f>
        <v>是</v>
      </c>
      <c r="I3066" s="46">
        <f ca="1">IF(E3066="","",IF(OR([1]!EM_S_VAL_MV(E3066,deadline)="",[1]!EM_S_VAL_MV(E3066,deadline)="--",[1]!EM_S_VAL_MV(E3066,deadline)="null"),0,[1]!EM_S_VAL_MV(E3066,deadline)/100000000))</f>
        <v>46.3155</v>
      </c>
      <c r="J3066" s="46">
        <f ca="1">IF(E3066="","",IF(RIGHT(LEFT($J$1,6),3)="TTM",[1]!EM_S_FA_PROFIT_TTM(E3066,LEFT(RIGHT($J$1,11),10),1)/100000000,[1]!EM_S_STM07_IS(E3066,61,LEFT(RIGHT($J$1,5),4)&amp;"-12-31",1)/100000000))</f>
        <v>0.68460604660000002</v>
      </c>
      <c r="K3066" s="36">
        <f t="shared" ca="1" si="246"/>
        <v>67.65277670277591</v>
      </c>
      <c r="L3066" s="46">
        <f ca="1">IF(E3066="","",IF(ISERROR(IF(行业估值!$E$7="最新年报",[1]!EM_S_STM07_BS(E3066,140,LEFT(RIGHT($L$1,5),4)&amp;"-12-31",1)/100000000,[1]!EM_S_STM07_BS(E3066,140,LEFT(RIGHT($L$1,11),10),1)/100000000)),0,IF(行业估值!$E$7="最新年报",[1]!EM_S_STM07_BS(E3066,140,LEFT(RIGHT($L$1,5),4)&amp;"-12-31",1)/100000000,[1]!EM_S_STM07_BS(E3066,140,LEFT(RIGHT($L$1,11),10),1)/100000000)))</f>
        <v>35.996357938400003</v>
      </c>
      <c r="M3066" s="36">
        <f t="shared" ca="1" si="247"/>
        <v>1.2866718371691652</v>
      </c>
      <c r="N3066" s="37" t="str">
        <f ca="1">IF(E3066="","",IF(ISERROR([1]!EM_S_EST_NETPROFIT(E3066,行业估值!$E$6,deadline)/100000000),"-",[1]!EM_S_EST_NETPROFIT(E3066,行业估值!$E$6,deadline)/100000000))</f>
        <v>-</v>
      </c>
      <c r="O3066" s="36" t="str">
        <f t="shared" ca="1" si="248"/>
        <v>-</v>
      </c>
      <c r="T3066" s="64" t="s">
        <v>5994</v>
      </c>
      <c r="U3066" s="64" t="s">
        <v>5995</v>
      </c>
    </row>
    <row r="3067" spans="4:21">
      <c r="D3067" s="45" t="str">
        <f>IF(AND(行业估值!$B$39=$G3067,COUNTIF($G$2:$G$2552,$G3067)&gt;=1),COUNTIF($G$2:G3067,$G3067),"")</f>
        <v/>
      </c>
      <c r="E3067" s="65" t="str">
        <f t="shared" si="244"/>
        <v>601228.SH</v>
      </c>
      <c r="F3067" s="65" t="str">
        <f t="shared" si="245"/>
        <v>广州港</v>
      </c>
      <c r="G3067" s="34" t="str">
        <f>IF(E3067="","",IF(行业估值!$C$5="申万行业",[1]!EM_S_INFO_INDUSTRY_SW2014(E3067,"1"),IF(行业估值!$C$5="证监会行业",[1]!EM_S_INFO_INDUSTRY_CSRC1(E3067,"1"),[1]!EM_S_INFO_INDUSTRY_EM2016(E3067,"1"))))</f>
        <v>交通运输</v>
      </c>
      <c r="H3067" s="34" t="str">
        <f>IF(E3067="","",IF($H$1="上证50",[1]!EM_S_INFO_COMPINDEX(E3067,"000016"),"")&amp;IF($H$1="上证180",[1]!EM_S_INFO_COMPINDEX(E3067,"000010"),"")&amp;IF($H$1="沪深300",[1]!EM_S_INFO_COMPINDEX(E3067,"000300"),"")&amp;IF(AND($H$1="上证A股",RIGHT(E3067,2)="SH"),"是","")&amp;IF(AND($H$1="深证A股",RIGHT(E3067,2)="SZ"),"是","")&amp;IF(AND($H$1="创业板",LEFT(E3067,1)-3=0),"是","")&amp;IF(AND($H$1="全部A股",E3067&lt;&gt;0),"是","")&amp;IF(AND($H$1="中小板",LEFT(E3067,3)="002"),"是",""))</f>
        <v>是</v>
      </c>
      <c r="I3067" s="46">
        <f ca="1">IF(E3067="","",IF(OR([1]!EM_S_VAL_MV(E3067,deadline)="",[1]!EM_S_VAL_MV(E3067,deadline)="--",[1]!EM_S_VAL_MV(E3067,deadline)="null"),0,[1]!EM_S_VAL_MV(E3067,deadline)/100000000))</f>
        <v>232.24424999999999</v>
      </c>
      <c r="J3067" s="46">
        <f ca="1">IF(E3067="","",IF(RIGHT(LEFT($J$1,6),3)="TTM",[1]!EM_S_FA_PROFIT_TTM(E3067,LEFT(RIGHT($J$1,11),10),1)/100000000,[1]!EM_S_STM07_IS(E3067,61,LEFT(RIGHT($J$1,5),4)&amp;"-12-31",1)/100000000))</f>
        <v>9.3293268143999999</v>
      </c>
      <c r="K3067" s="36">
        <f t="shared" ca="1" si="246"/>
        <v>24.893998743995805</v>
      </c>
      <c r="L3067" s="46">
        <f ca="1">IF(E3067="","",IF(ISERROR(IF(行业估值!$E$7="最新年报",[1]!EM_S_STM07_BS(E3067,140,LEFT(RIGHT($L$1,5),4)&amp;"-12-31",1)/100000000,[1]!EM_S_STM07_BS(E3067,140,LEFT(RIGHT($L$1,11),10),1)/100000000)),0,IF(行业估值!$E$7="最新年报",[1]!EM_S_STM07_BS(E3067,140,LEFT(RIGHT($L$1,5),4)&amp;"-12-31",1)/100000000,[1]!EM_S_STM07_BS(E3067,140,LEFT(RIGHT($L$1,11),10),1)/100000000)))</f>
        <v>131.11467823549998</v>
      </c>
      <c r="M3067" s="36">
        <f t="shared" ca="1" si="247"/>
        <v>1.7713062574341021</v>
      </c>
      <c r="N3067" s="37" t="str">
        <f ca="1">IF(E3067="","",IF(ISERROR([1]!EM_S_EST_NETPROFIT(E3067,行业估值!$E$6,deadline)/100000000),"-",[1]!EM_S_EST_NETPROFIT(E3067,行业估值!$E$6,deadline)/100000000))</f>
        <v>-</v>
      </c>
      <c r="O3067" s="36" t="str">
        <f t="shared" ca="1" si="248"/>
        <v>-</v>
      </c>
      <c r="T3067" s="64" t="s">
        <v>5996</v>
      </c>
      <c r="U3067" s="64" t="s">
        <v>5997</v>
      </c>
    </row>
    <row r="3068" spans="4:21">
      <c r="D3068" s="45" t="str">
        <f>IF(AND(行业估值!$B$39=$G3068,COUNTIF($G$2:$G$2552,$G3068)&gt;=1),COUNTIF($G$2:G3068,$G3068),"")</f>
        <v/>
      </c>
      <c r="E3068" s="65" t="str">
        <f t="shared" si="244"/>
        <v>601229.SH</v>
      </c>
      <c r="F3068" s="65" t="str">
        <f t="shared" si="245"/>
        <v>上海银行</v>
      </c>
      <c r="G3068" s="34" t="str">
        <f>IF(E3068="","",IF(行业估值!$C$5="申万行业",[1]!EM_S_INFO_INDUSTRY_SW2014(E3068,"1"),IF(行业估值!$C$5="证监会行业",[1]!EM_S_INFO_INDUSTRY_CSRC1(E3068,"1"),[1]!EM_S_INFO_INDUSTRY_EM2016(E3068,"1"))))</f>
        <v>金融</v>
      </c>
      <c r="H3068" s="34" t="str">
        <f>IF(E3068="","",IF($H$1="上证50",[1]!EM_S_INFO_COMPINDEX(E3068,"000016"),"")&amp;IF($H$1="上证180",[1]!EM_S_INFO_COMPINDEX(E3068,"000010"),"")&amp;IF($H$1="沪深300",[1]!EM_S_INFO_COMPINDEX(E3068,"000300"),"")&amp;IF(AND($H$1="上证A股",RIGHT(E3068,2)="SH"),"是","")&amp;IF(AND($H$1="深证A股",RIGHT(E3068,2)="SZ"),"是","")&amp;IF(AND($H$1="创业板",LEFT(E3068,1)-3=0),"是","")&amp;IF(AND($H$1="全部A股",E3068&lt;&gt;0),"是","")&amp;IF(AND($H$1="中小板",LEFT(E3068,3)="002"),"是",""))</f>
        <v>是</v>
      </c>
      <c r="I3068" s="46">
        <f ca="1">IF(E3068="","",IF(OR([1]!EM_S_VAL_MV(E3068,deadline)="",[1]!EM_S_VAL_MV(E3068,deadline)="--",[1]!EM_S_VAL_MV(E3068,deadline)="null"),0,[1]!EM_S_VAL_MV(E3068,deadline)/100000000))</f>
        <v>1318.36586336</v>
      </c>
      <c r="J3068" s="46">
        <f ca="1">IF(E3068="","",IF(RIGHT(LEFT($J$1,6),3)="TTM",[1]!EM_S_FA_PROFIT_TTM(E3068,LEFT(RIGHT($J$1,11),10),1)/100000000,[1]!EM_S_STM07_IS(E3068,61,LEFT(RIGHT($J$1,5),4)&amp;"-12-31",1)/100000000))</f>
        <v>201.56228999999999</v>
      </c>
      <c r="K3068" s="36">
        <f t="shared" ca="1" si="246"/>
        <v>6.5407366792667423</v>
      </c>
      <c r="L3068" s="46">
        <f ca="1">IF(E3068="","",IF(ISERROR(IF(行业估值!$E$7="最新年报",[1]!EM_S_STM07_BS(E3068,140,LEFT(RIGHT($L$1,5),4)&amp;"-12-31",1)/100000000,[1]!EM_S_STM07_BS(E3068,140,LEFT(RIGHT($L$1,11),10),1)/100000000)),0,IF(行业估值!$E$7="最新年报",[1]!EM_S_STM07_BS(E3068,140,LEFT(RIGHT($L$1,5),4)&amp;"-12-31",1)/100000000,[1]!EM_S_STM07_BS(E3068,140,LEFT(RIGHT($L$1,11),10),1)/100000000)))</f>
        <v>1732.8427099999999</v>
      </c>
      <c r="M3068" s="36">
        <f t="shared" ca="1" si="247"/>
        <v>0.76081103942780826</v>
      </c>
      <c r="N3068" s="37">
        <f ca="1">IF(E3068="","",IF(ISERROR([1]!EM_S_EST_NETPROFIT(E3068,行业估值!$E$6,deadline)/100000000),"-",[1]!EM_S_EST_NETPROFIT(E3068,行业估值!$E$6,deadline)/100000000))</f>
        <v>201.41399999999999</v>
      </c>
      <c r="O3068" s="36">
        <f t="shared" ca="1" si="248"/>
        <v>6.5455522623055007</v>
      </c>
      <c r="T3068" s="64" t="s">
        <v>5998</v>
      </c>
      <c r="U3068" s="64" t="s">
        <v>5999</v>
      </c>
    </row>
    <row r="3069" spans="4:21">
      <c r="D3069" s="45" t="str">
        <f>IF(AND(行业估值!$B$39=$G3069,COUNTIF($G$2:$G$2552,$G3069)&gt;=1),COUNTIF($G$2:G3069,$G3069),"")</f>
        <v/>
      </c>
      <c r="E3069" s="65" t="str">
        <f t="shared" si="244"/>
        <v>601231.SH</v>
      </c>
      <c r="F3069" s="65" t="str">
        <f t="shared" si="245"/>
        <v>环旭电子</v>
      </c>
      <c r="G3069" s="34" t="str">
        <f>IF(E3069="","",IF(行业估值!$C$5="申万行业",[1]!EM_S_INFO_INDUSTRY_SW2014(E3069,"1"),IF(行业估值!$C$5="证监会行业",[1]!EM_S_INFO_INDUSTRY_CSRC1(E3069,"1"),[1]!EM_S_INFO_INDUSTRY_EM2016(E3069,"1"))))</f>
        <v>电子设备</v>
      </c>
      <c r="H3069" s="34" t="str">
        <f>IF(E3069="","",IF($H$1="上证50",[1]!EM_S_INFO_COMPINDEX(E3069,"000016"),"")&amp;IF($H$1="上证180",[1]!EM_S_INFO_COMPINDEX(E3069,"000010"),"")&amp;IF($H$1="沪深300",[1]!EM_S_INFO_COMPINDEX(E3069,"000300"),"")&amp;IF(AND($H$1="上证A股",RIGHT(E3069,2)="SH"),"是","")&amp;IF(AND($H$1="深证A股",RIGHT(E3069,2)="SZ"),"是","")&amp;IF(AND($H$1="创业板",LEFT(E3069,1)-3=0),"是","")&amp;IF(AND($H$1="全部A股",E3069&lt;&gt;0),"是","")&amp;IF(AND($H$1="中小板",LEFT(E3069,3)="002"),"是",""))</f>
        <v>是</v>
      </c>
      <c r="I3069" s="46">
        <f ca="1">IF(E3069="","",IF(OR([1]!EM_S_VAL_MV(E3069,deadline)="",[1]!EM_S_VAL_MV(E3069,deadline)="--",[1]!EM_S_VAL_MV(E3069,deadline)="null"),0,[1]!EM_S_VAL_MV(E3069,deadline)/100000000))</f>
        <v>344.66629507199997</v>
      </c>
      <c r="J3069" s="46">
        <f ca="1">IF(E3069="","",IF(RIGHT(LEFT($J$1,6),3)="TTM",[1]!EM_S_FA_PROFIT_TTM(E3069,LEFT(RIGHT($J$1,11),10),1)/100000000,[1]!EM_S_STM07_IS(E3069,61,LEFT(RIGHT($J$1,5),4)&amp;"-12-31",1)/100000000))</f>
        <v>12.632722140599999</v>
      </c>
      <c r="K3069" s="36">
        <f t="shared" ca="1" si="246"/>
        <v>27.283612449947373</v>
      </c>
      <c r="L3069" s="46">
        <f ca="1">IF(E3069="","",IF(ISERROR(IF(行业估值!$E$7="最新年报",[1]!EM_S_STM07_BS(E3069,140,LEFT(RIGHT($L$1,5),4)&amp;"-12-31",1)/100000000,[1]!EM_S_STM07_BS(E3069,140,LEFT(RIGHT($L$1,11),10),1)/100000000)),0,IF(行业估值!$E$7="最新年报",[1]!EM_S_STM07_BS(E3069,140,LEFT(RIGHT($L$1,5),4)&amp;"-12-31",1)/100000000,[1]!EM_S_STM07_BS(E3069,140,LEFT(RIGHT($L$1,11),10),1)/100000000)))</f>
        <v>98.049773784599992</v>
      </c>
      <c r="M3069" s="36">
        <f t="shared" ca="1" si="247"/>
        <v>3.5152176467961862</v>
      </c>
      <c r="N3069" s="37">
        <f ca="1">IF(E3069="","",IF(ISERROR([1]!EM_S_EST_NETPROFIT(E3069,行业估值!$E$6,deadline)/100000000),"-",[1]!EM_S_EST_NETPROFIT(E3069,行业估值!$E$6,deadline)/100000000))</f>
        <v>13.577446153846154</v>
      </c>
      <c r="O3069" s="36">
        <f t="shared" ca="1" si="248"/>
        <v>25.385208025617143</v>
      </c>
      <c r="T3069" s="64" t="s">
        <v>6000</v>
      </c>
      <c r="U3069" s="64" t="s">
        <v>6001</v>
      </c>
    </row>
    <row r="3070" spans="4:21">
      <c r="D3070" s="45" t="str">
        <f>IF(AND(行业估值!$B$39=$G3070,COUNTIF($G$2:$G$2552,$G3070)&gt;=1),COUNTIF($G$2:G3070,$G3070),"")</f>
        <v/>
      </c>
      <c r="E3070" s="65" t="str">
        <f t="shared" si="244"/>
        <v>601233.SH</v>
      </c>
      <c r="F3070" s="65" t="str">
        <f t="shared" si="245"/>
        <v>桐昆股份</v>
      </c>
      <c r="G3070" s="34" t="str">
        <f>IF(E3070="","",IF(行业估值!$C$5="申万行业",[1]!EM_S_INFO_INDUSTRY_SW2014(E3070,"1"),IF(行业估值!$C$5="证监会行业",[1]!EM_S_INFO_INDUSTRY_CSRC1(E3070,"1"),[1]!EM_S_INFO_INDUSTRY_EM2016(E3070,"1"))))</f>
        <v>基础化工</v>
      </c>
      <c r="H3070" s="34" t="str">
        <f>IF(E3070="","",IF($H$1="上证50",[1]!EM_S_INFO_COMPINDEX(E3070,"000016"),"")&amp;IF($H$1="上证180",[1]!EM_S_INFO_COMPINDEX(E3070,"000010"),"")&amp;IF($H$1="沪深300",[1]!EM_S_INFO_COMPINDEX(E3070,"000300"),"")&amp;IF(AND($H$1="上证A股",RIGHT(E3070,2)="SH"),"是","")&amp;IF(AND($H$1="深证A股",RIGHT(E3070,2)="SZ"),"是","")&amp;IF(AND($H$1="创业板",LEFT(E3070,1)-3=0),"是","")&amp;IF(AND($H$1="全部A股",E3070&lt;&gt;0),"是","")&amp;IF(AND($H$1="中小板",LEFT(E3070,3)="002"),"是",""))</f>
        <v>是</v>
      </c>
      <c r="I3070" s="46">
        <f ca="1">IF(E3070="","",IF(OR([1]!EM_S_VAL_MV(E3070,deadline)="",[1]!EM_S_VAL_MV(E3070,deadline)="--",[1]!EM_S_VAL_MV(E3070,deadline)="null"),0,[1]!EM_S_VAL_MV(E3070,deadline)/100000000))</f>
        <v>241.70895297000001</v>
      </c>
      <c r="J3070" s="46">
        <f ca="1">IF(E3070="","",IF(RIGHT(LEFT($J$1,6),3)="TTM",[1]!EM_S_FA_PROFIT_TTM(E3070,LEFT(RIGHT($J$1,11),10),1)/100000000,[1]!EM_S_STM07_IS(E3070,61,LEFT(RIGHT($J$1,5),4)&amp;"-12-31",1)/100000000))</f>
        <v>20.806092533899999</v>
      </c>
      <c r="K3070" s="36">
        <f t="shared" ca="1" si="246"/>
        <v>11.617219935755656</v>
      </c>
      <c r="L3070" s="46">
        <f ca="1">IF(E3070="","",IF(ISERROR(IF(行业估值!$E$7="最新年报",[1]!EM_S_STM07_BS(E3070,140,LEFT(RIGHT($L$1,5),4)&amp;"-12-31",1)/100000000,[1]!EM_S_STM07_BS(E3070,140,LEFT(RIGHT($L$1,11),10),1)/100000000)),0,IF(行业估值!$E$7="最新年报",[1]!EM_S_STM07_BS(E3070,140,LEFT(RIGHT($L$1,5),4)&amp;"-12-31",1)/100000000,[1]!EM_S_STM07_BS(E3070,140,LEFT(RIGHT($L$1,11),10),1)/100000000)))</f>
        <v>185.70302335069999</v>
      </c>
      <c r="M3070" s="36">
        <f t="shared" ca="1" si="247"/>
        <v>1.3015886796497269</v>
      </c>
      <c r="N3070" s="37">
        <f ca="1">IF(E3070="","",IF(ISERROR([1]!EM_S_EST_NETPROFIT(E3070,行业估值!$E$6,deadline)/100000000),"-",[1]!EM_S_EST_NETPROFIT(E3070,行业估值!$E$6,deadline)/100000000))</f>
        <v>29.302096428571424</v>
      </c>
      <c r="O3070" s="36">
        <f t="shared" ca="1" si="248"/>
        <v>8.2488621098904815</v>
      </c>
      <c r="T3070" s="64" t="s">
        <v>6002</v>
      </c>
      <c r="U3070" s="64" t="s">
        <v>6003</v>
      </c>
    </row>
    <row r="3071" spans="4:21">
      <c r="D3071" s="45" t="str">
        <f>IF(AND(行业估值!$B$39=$G3071,COUNTIF($G$2:$G$2552,$G3071)&gt;=1),COUNTIF($G$2:G3071,$G3071),"")</f>
        <v/>
      </c>
      <c r="E3071" s="65" t="str">
        <f t="shared" si="244"/>
        <v>601236.SH</v>
      </c>
      <c r="F3071" s="65" t="str">
        <f t="shared" si="245"/>
        <v>红塔证券</v>
      </c>
      <c r="G3071" s="34" t="str">
        <f>IF(E3071="","",IF(行业估值!$C$5="申万行业",[1]!EM_S_INFO_INDUSTRY_SW2014(E3071,"1"),IF(行业估值!$C$5="证监会行业",[1]!EM_S_INFO_INDUSTRY_CSRC1(E3071,"1"),[1]!EM_S_INFO_INDUSTRY_EM2016(E3071,"1"))))</f>
        <v>金融</v>
      </c>
      <c r="H3071" s="34" t="str">
        <f>IF(E3071="","",IF($H$1="上证50",[1]!EM_S_INFO_COMPINDEX(E3071,"000016"),"")&amp;IF($H$1="上证180",[1]!EM_S_INFO_COMPINDEX(E3071,"000010"),"")&amp;IF($H$1="沪深300",[1]!EM_S_INFO_COMPINDEX(E3071,"000300"),"")&amp;IF(AND($H$1="上证A股",RIGHT(E3071,2)="SH"),"是","")&amp;IF(AND($H$1="深证A股",RIGHT(E3071,2)="SZ"),"是","")&amp;IF(AND($H$1="创业板",LEFT(E3071,1)-3=0),"是","")&amp;IF(AND($H$1="全部A股",E3071&lt;&gt;0),"是","")&amp;IF(AND($H$1="中小板",LEFT(E3071,3)="002"),"是",""))</f>
        <v>是</v>
      </c>
      <c r="I3071" s="46">
        <f ca="1">IF(E3071="","",IF(OR([1]!EM_S_VAL_MV(E3071,deadline)="",[1]!EM_S_VAL_MV(E3071,deadline)="--",[1]!EM_S_VAL_MV(E3071,deadline)="null"),0,[1]!EM_S_VAL_MV(E3071,deadline)/100000000))</f>
        <v>529.75050673680005</v>
      </c>
      <c r="J3071" s="46">
        <f ca="1">IF(E3071="","",IF(RIGHT(LEFT($J$1,6),3)="TTM",[1]!EM_S_FA_PROFIT_TTM(E3071,LEFT(RIGHT($J$1,11),10),1)/100000000,[1]!EM_S_STM07_IS(E3071,61,LEFT(RIGHT($J$1,5),4)&amp;"-12-31",1)/100000000))</f>
        <v>6.8774795332000007</v>
      </c>
      <c r="K3071" s="36">
        <f t="shared" ca="1" si="246"/>
        <v>77.026838710243908</v>
      </c>
      <c r="L3071" s="46">
        <f ca="1">IF(E3071="","",IF(ISERROR(IF(行业估值!$E$7="最新年报",[1]!EM_S_STM07_BS(E3071,140,LEFT(RIGHT($L$1,5),4)&amp;"-12-31",1)/100000000,[1]!EM_S_STM07_BS(E3071,140,LEFT(RIGHT($L$1,11),10),1)/100000000)),0,IF(行业估值!$E$7="最新年报",[1]!EM_S_STM07_BS(E3071,140,LEFT(RIGHT($L$1,5),4)&amp;"-12-31",1)/100000000,[1]!EM_S_STM07_BS(E3071,140,LEFT(RIGHT($L$1,11),10),1)/100000000)))</f>
        <v>130.7068944419</v>
      </c>
      <c r="M3071" s="36">
        <f t="shared" ca="1" si="247"/>
        <v>4.0529652930609359</v>
      </c>
      <c r="N3071" s="37">
        <f ca="1">IF(E3071="","",IF(ISERROR([1]!EM_S_EST_NETPROFIT(E3071,行业估值!$E$6,deadline)/100000000),"-",[1]!EM_S_EST_NETPROFIT(E3071,行业估值!$E$6,deadline)/100000000))</f>
        <v>4.9640000000000004</v>
      </c>
      <c r="O3071" s="36">
        <f t="shared" ca="1" si="248"/>
        <v>106.71847436277196</v>
      </c>
      <c r="T3071" s="64" t="s">
        <v>7410</v>
      </c>
      <c r="U3071" s="64" t="s">
        <v>7411</v>
      </c>
    </row>
    <row r="3072" spans="4:21">
      <c r="D3072" s="45" t="str">
        <f>IF(AND(行业估值!$B$39=$G3072,COUNTIF($G$2:$G$2552,$G3072)&gt;=1),COUNTIF($G$2:G3072,$G3072),"")</f>
        <v/>
      </c>
      <c r="E3072" s="65" t="str">
        <f t="shared" si="244"/>
        <v>601238.SH</v>
      </c>
      <c r="F3072" s="65" t="str">
        <f t="shared" si="245"/>
        <v>广汽集团</v>
      </c>
      <c r="G3072" s="34" t="str">
        <f>IF(E3072="","",IF(行业估值!$C$5="申万行业",[1]!EM_S_INFO_INDUSTRY_SW2014(E3072,"1"),IF(行业估值!$C$5="证监会行业",[1]!EM_S_INFO_INDUSTRY_CSRC1(E3072,"1"),[1]!EM_S_INFO_INDUSTRY_EM2016(E3072,"1"))))</f>
        <v>交运设备</v>
      </c>
      <c r="H3072" s="34" t="str">
        <f>IF(E3072="","",IF($H$1="上证50",[1]!EM_S_INFO_COMPINDEX(E3072,"000016"),"")&amp;IF($H$1="上证180",[1]!EM_S_INFO_COMPINDEX(E3072,"000010"),"")&amp;IF($H$1="沪深300",[1]!EM_S_INFO_COMPINDEX(E3072,"000300"),"")&amp;IF(AND($H$1="上证A股",RIGHT(E3072,2)="SH"),"是","")&amp;IF(AND($H$1="深证A股",RIGHT(E3072,2)="SZ"),"是","")&amp;IF(AND($H$1="创业板",LEFT(E3072,1)-3=0),"是","")&amp;IF(AND($H$1="全部A股",E3072&lt;&gt;0),"是","")&amp;IF(AND($H$1="中小板",LEFT(E3072,3)="002"),"是",""))</f>
        <v>是</v>
      </c>
      <c r="I3072" s="46">
        <f ca="1">IF(E3072="","",IF(OR([1]!EM_S_VAL_MV(E3072,deadline)="",[1]!EM_S_VAL_MV(E3072,deadline)="--",[1]!EM_S_VAL_MV(E3072,deadline)="null"),0,[1]!EM_S_VAL_MV(E3072,deadline)/100000000))</f>
        <v>1188.5978455100999</v>
      </c>
      <c r="J3072" s="46">
        <f ca="1">IF(E3072="","",IF(RIGHT(LEFT($J$1,6),3)="TTM",[1]!EM_S_FA_PROFIT_TTM(E3072,LEFT(RIGHT($J$1,11),10),1)/100000000,[1]!EM_S_STM07_IS(E3072,61,LEFT(RIGHT($J$1,5),4)&amp;"-12-31",1)/100000000))</f>
        <v>74.728408759999994</v>
      </c>
      <c r="K3072" s="36">
        <f t="shared" ca="1" si="246"/>
        <v>15.90556878211386</v>
      </c>
      <c r="L3072" s="46">
        <f ca="1">IF(E3072="","",IF(ISERROR(IF(行业估值!$E$7="最新年报",[1]!EM_S_STM07_BS(E3072,140,LEFT(RIGHT($L$1,5),4)&amp;"-12-31",1)/100000000,[1]!EM_S_STM07_BS(E3072,140,LEFT(RIGHT($L$1,11),10),1)/100000000)),0,IF(行业估值!$E$7="最新年报",[1]!EM_S_STM07_BS(E3072,140,LEFT(RIGHT($L$1,5),4)&amp;"-12-31",1)/100000000,[1]!EM_S_STM07_BS(E3072,140,LEFT(RIGHT($L$1,11),10),1)/100000000)))</f>
        <v>795.13247019000005</v>
      </c>
      <c r="M3072" s="36">
        <f t="shared" ca="1" si="247"/>
        <v>1.4948425452001473</v>
      </c>
      <c r="N3072" s="37">
        <f ca="1">IF(E3072="","",IF(ISERROR([1]!EM_S_EST_NETPROFIT(E3072,行业估值!$E$6,deadline)/100000000),"-",[1]!EM_S_EST_NETPROFIT(E3072,行业估值!$E$6,deadline)/100000000))</f>
        <v>82.906390476190481</v>
      </c>
      <c r="O3072" s="36">
        <f t="shared" ca="1" si="248"/>
        <v>14.336625182728804</v>
      </c>
      <c r="T3072" s="64" t="s">
        <v>6004</v>
      </c>
      <c r="U3072" s="64" t="s">
        <v>6005</v>
      </c>
    </row>
    <row r="3073" spans="4:21">
      <c r="D3073" s="45" t="str">
        <f>IF(AND(行业估值!$B$39=$G3073,COUNTIF($G$2:$G$2552,$G3073)&gt;=1),COUNTIF($G$2:G3073,$G3073),"")</f>
        <v/>
      </c>
      <c r="E3073" s="65" t="str">
        <f t="shared" si="244"/>
        <v>601258.SH</v>
      </c>
      <c r="F3073" s="65" t="str">
        <f t="shared" si="245"/>
        <v>*ST庞大</v>
      </c>
      <c r="G3073" s="34" t="str">
        <f>IF(E3073="","",IF(行业估值!$C$5="申万行业",[1]!EM_S_INFO_INDUSTRY_SW2014(E3073,"1"),IF(行业估值!$C$5="证监会行业",[1]!EM_S_INFO_INDUSTRY_CSRC1(E3073,"1"),[1]!EM_S_INFO_INDUSTRY_EM2016(E3073,"1"))))</f>
        <v>交运设备</v>
      </c>
      <c r="H3073" s="34" t="str">
        <f>IF(E3073="","",IF($H$1="上证50",[1]!EM_S_INFO_COMPINDEX(E3073,"000016"),"")&amp;IF($H$1="上证180",[1]!EM_S_INFO_COMPINDEX(E3073,"000010"),"")&amp;IF($H$1="沪深300",[1]!EM_S_INFO_COMPINDEX(E3073,"000300"),"")&amp;IF(AND($H$1="上证A股",RIGHT(E3073,2)="SH"),"是","")&amp;IF(AND($H$1="深证A股",RIGHT(E3073,2)="SZ"),"是","")&amp;IF(AND($H$1="创业板",LEFT(E3073,1)-3=0),"是","")&amp;IF(AND($H$1="全部A股",E3073&lt;&gt;0),"是","")&amp;IF(AND($H$1="中小板",LEFT(E3073,3)="002"),"是",""))</f>
        <v>是</v>
      </c>
      <c r="I3073" s="46">
        <f ca="1">IF(E3073="","",IF(OR([1]!EM_S_VAL_MV(E3073,deadline)="",[1]!EM_S_VAL_MV(E3073,deadline)="--",[1]!EM_S_VAL_MV(E3073,deadline)="null"),0,[1]!EM_S_VAL_MV(E3073,deadline)/100000000))</f>
        <v>79.115588664200004</v>
      </c>
      <c r="J3073" s="46">
        <f ca="1">IF(E3073="","",IF(RIGHT(LEFT($J$1,6),3)="TTM",[1]!EM_S_FA_PROFIT_TTM(E3073,LEFT(RIGHT($J$1,11),10),1)/100000000,[1]!EM_S_STM07_IS(E3073,61,LEFT(RIGHT($J$1,5),4)&amp;"-12-31",1)/100000000))</f>
        <v>-80.104146159999999</v>
      </c>
      <c r="K3073" s="36">
        <f t="shared" ca="1" si="246"/>
        <v>-0.98765909702319965</v>
      </c>
      <c r="L3073" s="46">
        <f ca="1">IF(E3073="","",IF(ISERROR(IF(行业估值!$E$7="最新年报",[1]!EM_S_STM07_BS(E3073,140,LEFT(RIGHT($L$1,5),4)&amp;"-12-31",1)/100000000,[1]!EM_S_STM07_BS(E3073,140,LEFT(RIGHT($L$1,11),10),1)/100000000)),0,IF(行业估值!$E$7="最新年报",[1]!EM_S_STM07_BS(E3073,140,LEFT(RIGHT($L$1,5),4)&amp;"-12-31",1)/100000000,[1]!EM_S_STM07_BS(E3073,140,LEFT(RIGHT($L$1,11),10),1)/100000000)))</f>
        <v>44.270404329999998</v>
      </c>
      <c r="M3073" s="36">
        <f t="shared" ca="1" si="247"/>
        <v>1.7870988499327314</v>
      </c>
      <c r="N3073" s="37" t="str">
        <f ca="1">IF(E3073="","",IF(ISERROR([1]!EM_S_EST_NETPROFIT(E3073,行业估值!$E$6,deadline)/100000000),"-",[1]!EM_S_EST_NETPROFIT(E3073,行业估值!$E$6,deadline)/100000000))</f>
        <v>-</v>
      </c>
      <c r="O3073" s="36" t="str">
        <f t="shared" ca="1" si="248"/>
        <v>-</v>
      </c>
      <c r="T3073" s="64" t="s">
        <v>7412</v>
      </c>
      <c r="U3073" s="64" t="s">
        <v>6006</v>
      </c>
    </row>
    <row r="3074" spans="4:21">
      <c r="D3074" s="45" t="str">
        <f>IF(AND(行业估值!$B$39=$G3074,COUNTIF($G$2:$G$2552,$G3074)&gt;=1),COUNTIF($G$2:G3074,$G3074),"")</f>
        <v/>
      </c>
      <c r="E3074" s="65" t="str">
        <f t="shared" si="244"/>
        <v>601288.SH</v>
      </c>
      <c r="F3074" s="65" t="str">
        <f t="shared" si="245"/>
        <v>农业银行</v>
      </c>
      <c r="G3074" s="34" t="str">
        <f>IF(E3074="","",IF(行业估值!$C$5="申万行业",[1]!EM_S_INFO_INDUSTRY_SW2014(E3074,"1"),IF(行业估值!$C$5="证监会行业",[1]!EM_S_INFO_INDUSTRY_CSRC1(E3074,"1"),[1]!EM_S_INFO_INDUSTRY_EM2016(E3074,"1"))))</f>
        <v>金融</v>
      </c>
      <c r="H3074" s="34" t="str">
        <f>IF(E3074="","",IF($H$1="上证50",[1]!EM_S_INFO_COMPINDEX(E3074,"000016"),"")&amp;IF($H$1="上证180",[1]!EM_S_INFO_COMPINDEX(E3074,"000010"),"")&amp;IF($H$1="沪深300",[1]!EM_S_INFO_COMPINDEX(E3074,"000300"),"")&amp;IF(AND($H$1="上证A股",RIGHT(E3074,2)="SH"),"是","")&amp;IF(AND($H$1="深证A股",RIGHT(E3074,2)="SZ"),"是","")&amp;IF(AND($H$1="创业板",LEFT(E3074,1)-3=0),"是","")&amp;IF(AND($H$1="全部A股",E3074&lt;&gt;0),"是","")&amp;IF(AND($H$1="中小板",LEFT(E3074,3)="002"),"是",""))</f>
        <v>是</v>
      </c>
      <c r="I3074" s="46">
        <f ca="1">IF(E3074="","",IF(OR([1]!EM_S_VAL_MV(E3074,deadline)="",[1]!EM_S_VAL_MV(E3074,deadline)="--",[1]!EM_S_VAL_MV(E3074,deadline)="null"),0,[1]!EM_S_VAL_MV(E3074,deadline)/100000000))</f>
        <v>12809.379039751799</v>
      </c>
      <c r="J3074" s="46">
        <f ca="1">IF(E3074="","",IF(RIGHT(LEFT($J$1,6),3)="TTM",[1]!EM_S_FA_PROFIT_TTM(E3074,LEFT(RIGHT($J$1,11),10),1)/100000000,[1]!EM_S_STM07_IS(E3074,61,LEFT(RIGHT($J$1,5),4)&amp;"-12-31",1)/100000000))</f>
        <v>2126.1799999999998</v>
      </c>
      <c r="K3074" s="36">
        <f t="shared" ca="1" si="246"/>
        <v>6.0245976538918624</v>
      </c>
      <c r="L3074" s="46">
        <f ca="1">IF(E3074="","",IF(ISERROR(IF(行业估值!$E$7="最新年报",[1]!EM_S_STM07_BS(E3074,140,LEFT(RIGHT($L$1,5),4)&amp;"-12-31",1)/100000000,[1]!EM_S_STM07_BS(E3074,140,LEFT(RIGHT($L$1,11),10),1)/100000000)),0,IF(行业估值!$E$7="最新年报",[1]!EM_S_STM07_BS(E3074,140,LEFT(RIGHT($L$1,5),4)&amp;"-12-31",1)/100000000,[1]!EM_S_STM07_BS(E3074,140,LEFT(RIGHT($L$1,11),10),1)/100000000)))</f>
        <v>19176.490000000002</v>
      </c>
      <c r="M3074" s="36">
        <f t="shared" ca="1" si="247"/>
        <v>0.66797307743762269</v>
      </c>
      <c r="N3074" s="37">
        <f ca="1">IF(E3074="","",IF(ISERROR([1]!EM_S_EST_NETPROFIT(E3074,行业估值!$E$6,deadline)/100000000),"-",[1]!EM_S_EST_NETPROFIT(E3074,行业估值!$E$6,deadline)/100000000))</f>
        <v>2150.4861538461537</v>
      </c>
      <c r="O3074" s="36">
        <f t="shared" ca="1" si="248"/>
        <v>5.9565038430227366</v>
      </c>
      <c r="T3074" s="64" t="s">
        <v>6007</v>
      </c>
      <c r="U3074" s="64" t="s">
        <v>6008</v>
      </c>
    </row>
    <row r="3075" spans="4:21">
      <c r="D3075" s="45" t="str">
        <f>IF(AND(行业估值!$B$39=$G3075,COUNTIF($G$2:$G$2552,$G3075)&gt;=1),COUNTIF($G$2:G3075,$G3075),"")</f>
        <v/>
      </c>
      <c r="E3075" s="65" t="str">
        <f t="shared" ref="E3075:E3138" si="249">IF(U3075="","",U3075)</f>
        <v>601298.SH</v>
      </c>
      <c r="F3075" s="65" t="str">
        <f t="shared" ref="F3075:F3138" si="250">IF(T3075="","",T3075)</f>
        <v>青岛港</v>
      </c>
      <c r="G3075" s="34" t="str">
        <f>IF(E3075="","",IF(行业估值!$C$5="申万行业",[1]!EM_S_INFO_INDUSTRY_SW2014(E3075,"1"),IF(行业估值!$C$5="证监会行业",[1]!EM_S_INFO_INDUSTRY_CSRC1(E3075,"1"),[1]!EM_S_INFO_INDUSTRY_EM2016(E3075,"1"))))</f>
        <v>交通运输</v>
      </c>
      <c r="H3075" s="34" t="str">
        <f>IF(E3075="","",IF($H$1="上证50",[1]!EM_S_INFO_COMPINDEX(E3075,"000016"),"")&amp;IF($H$1="上证180",[1]!EM_S_INFO_COMPINDEX(E3075,"000010"),"")&amp;IF($H$1="沪深300",[1]!EM_S_INFO_COMPINDEX(E3075,"000300"),"")&amp;IF(AND($H$1="上证A股",RIGHT(E3075,2)="SH"),"是","")&amp;IF(AND($H$1="深证A股",RIGHT(E3075,2)="SZ"),"是","")&amp;IF(AND($H$1="创业板",LEFT(E3075,1)-3=0),"是","")&amp;IF(AND($H$1="全部A股",E3075&lt;&gt;0),"是","")&amp;IF(AND($H$1="中小板",LEFT(E3075,3)="002"),"是",""))</f>
        <v>是</v>
      </c>
      <c r="I3075" s="46">
        <f ca="1">IF(E3075="","",IF(OR([1]!EM_S_VAL_MV(E3075,deadline)="",[1]!EM_S_VAL_MV(E3075,deadline)="--",[1]!EM_S_VAL_MV(E3075,deadline)="null"),0,[1]!EM_S_VAL_MV(E3075,deadline)/100000000))</f>
        <v>423.21972</v>
      </c>
      <c r="J3075" s="46">
        <f ca="1">IF(E3075="","",IF(RIGHT(LEFT($J$1,6),3)="TTM",[1]!EM_S_FA_PROFIT_TTM(E3075,LEFT(RIGHT($J$1,11),10),1)/100000000,[1]!EM_S_STM07_IS(E3075,61,LEFT(RIGHT($J$1,5),4)&amp;"-12-31",1)/100000000))</f>
        <v>40.053885229999999</v>
      </c>
      <c r="K3075" s="36">
        <f t="shared" ca="1" si="246"/>
        <v>10.566258867766772</v>
      </c>
      <c r="L3075" s="46">
        <f ca="1">IF(E3075="","",IF(ISERROR(IF(行业估值!$E$7="最新年报",[1]!EM_S_STM07_BS(E3075,140,LEFT(RIGHT($L$1,5),4)&amp;"-12-31",1)/100000000,[1]!EM_S_STM07_BS(E3075,140,LEFT(RIGHT($L$1,11),10),1)/100000000)),0,IF(行业估值!$E$7="最新年报",[1]!EM_S_STM07_BS(E3075,140,LEFT(RIGHT($L$1,5),4)&amp;"-12-31",1)/100000000,[1]!EM_S_STM07_BS(E3075,140,LEFT(RIGHT($L$1,11),10),1)/100000000)))</f>
        <v>295.39258662999998</v>
      </c>
      <c r="M3075" s="36">
        <f t="shared" ca="1" si="247"/>
        <v>1.4327364299433571</v>
      </c>
      <c r="N3075" s="37">
        <f ca="1">IF(E3075="","",IF(ISERROR([1]!EM_S_EST_NETPROFIT(E3075,行业估值!$E$6,deadline)/100000000),"-",[1]!EM_S_EST_NETPROFIT(E3075,行业估值!$E$6,deadline)/100000000))</f>
        <v>38.752233333333329</v>
      </c>
      <c r="O3075" s="36">
        <f t="shared" ca="1" si="248"/>
        <v>10.921169790644326</v>
      </c>
      <c r="T3075" s="64" t="s">
        <v>6009</v>
      </c>
      <c r="U3075" s="64" t="s">
        <v>6010</v>
      </c>
    </row>
    <row r="3076" spans="4:21">
      <c r="D3076" s="45" t="str">
        <f>IF(AND(行业估值!$B$39=$G3076,COUNTIF($G$2:$G$2552,$G3076)&gt;=1),COUNTIF($G$2:G3076,$G3076),"")</f>
        <v/>
      </c>
      <c r="E3076" s="65" t="str">
        <f t="shared" si="249"/>
        <v>601311.SH</v>
      </c>
      <c r="F3076" s="65" t="str">
        <f t="shared" si="250"/>
        <v>骆驼股份</v>
      </c>
      <c r="G3076" s="34" t="str">
        <f>IF(E3076="","",IF(行业估值!$C$5="申万行业",[1]!EM_S_INFO_INDUSTRY_SW2014(E3076,"1"),IF(行业估值!$C$5="证监会行业",[1]!EM_S_INFO_INDUSTRY_CSRC1(E3076,"1"),[1]!EM_S_INFO_INDUSTRY_EM2016(E3076,"1"))))</f>
        <v>交运设备</v>
      </c>
      <c r="H3076" s="34" t="str">
        <f>IF(E3076="","",IF($H$1="上证50",[1]!EM_S_INFO_COMPINDEX(E3076,"000016"),"")&amp;IF($H$1="上证180",[1]!EM_S_INFO_COMPINDEX(E3076,"000010"),"")&amp;IF($H$1="沪深300",[1]!EM_S_INFO_COMPINDEX(E3076,"000300"),"")&amp;IF(AND($H$1="上证A股",RIGHT(E3076,2)="SH"),"是","")&amp;IF(AND($H$1="深证A股",RIGHT(E3076,2)="SZ"),"是","")&amp;IF(AND($H$1="创业板",LEFT(E3076,1)-3=0),"是","")&amp;IF(AND($H$1="全部A股",E3076&lt;&gt;0),"是","")&amp;IF(AND($H$1="中小板",LEFT(E3076,3)="002"),"是",""))</f>
        <v>是</v>
      </c>
      <c r="I3076" s="46">
        <f ca="1">IF(E3076="","",IF(OR([1]!EM_S_VAL_MV(E3076,deadline)="",[1]!EM_S_VAL_MV(E3076,deadline)="--",[1]!EM_S_VAL_MV(E3076,deadline)="null"),0,[1]!EM_S_VAL_MV(E3076,deadline)/100000000))</f>
        <v>77.744134619999997</v>
      </c>
      <c r="J3076" s="46">
        <f ca="1">IF(E3076="","",IF(RIGHT(LEFT($J$1,6),3)="TTM",[1]!EM_S_FA_PROFIT_TTM(E3076,LEFT(RIGHT($J$1,11),10),1)/100000000,[1]!EM_S_STM07_IS(E3076,61,LEFT(RIGHT($J$1,5),4)&amp;"-12-31",1)/100000000))</f>
        <v>6.1487988946000005</v>
      </c>
      <c r="K3076" s="36">
        <f t="shared" ca="1" si="246"/>
        <v>12.643792056409012</v>
      </c>
      <c r="L3076" s="46">
        <f ca="1">IF(E3076="","",IF(ISERROR(IF(行业估值!$E$7="最新年报",[1]!EM_S_STM07_BS(E3076,140,LEFT(RIGHT($L$1,5),4)&amp;"-12-31",1)/100000000,[1]!EM_S_STM07_BS(E3076,140,LEFT(RIGHT($L$1,11),10),1)/100000000)),0,IF(行业估值!$E$7="最新年报",[1]!EM_S_STM07_BS(E3076,140,LEFT(RIGHT($L$1,5),4)&amp;"-12-31",1)/100000000,[1]!EM_S_STM07_BS(E3076,140,LEFT(RIGHT($L$1,11),10),1)/100000000)))</f>
        <v>63.306817006599999</v>
      </c>
      <c r="M3076" s="36">
        <f t="shared" ca="1" si="247"/>
        <v>1.2280531275469884</v>
      </c>
      <c r="N3076" s="37">
        <f ca="1">IF(E3076="","",IF(ISERROR([1]!EM_S_EST_NETPROFIT(E3076,行业估值!$E$6,deadline)/100000000),"-",[1]!EM_S_EST_NETPROFIT(E3076,行业估值!$E$6,deadline)/100000000))</f>
        <v>6.46</v>
      </c>
      <c r="O3076" s="36">
        <f t="shared" ca="1" si="248"/>
        <v>12.034695761609907</v>
      </c>
      <c r="T3076" s="64" t="s">
        <v>6011</v>
      </c>
      <c r="U3076" s="64" t="s">
        <v>6012</v>
      </c>
    </row>
    <row r="3077" spans="4:21">
      <c r="D3077" s="45" t="str">
        <f>IF(AND(行业估值!$B$39=$G3077,COUNTIF($G$2:$G$2552,$G3077)&gt;=1),COUNTIF($G$2:G3077,$G3077),"")</f>
        <v/>
      </c>
      <c r="E3077" s="65" t="str">
        <f t="shared" si="249"/>
        <v>601318.SH</v>
      </c>
      <c r="F3077" s="65" t="str">
        <f t="shared" si="250"/>
        <v>中国平安</v>
      </c>
      <c r="G3077" s="34" t="str">
        <f>IF(E3077="","",IF(行业估值!$C$5="申万行业",[1]!EM_S_INFO_INDUSTRY_SW2014(E3077,"1"),IF(行业估值!$C$5="证监会行业",[1]!EM_S_INFO_INDUSTRY_CSRC1(E3077,"1"),[1]!EM_S_INFO_INDUSTRY_EM2016(E3077,"1"))))</f>
        <v>金融</v>
      </c>
      <c r="H3077" s="34" t="str">
        <f>IF(E3077="","",IF($H$1="上证50",[1]!EM_S_INFO_COMPINDEX(E3077,"000016"),"")&amp;IF($H$1="上证180",[1]!EM_S_INFO_COMPINDEX(E3077,"000010"),"")&amp;IF($H$1="沪深300",[1]!EM_S_INFO_COMPINDEX(E3077,"000300"),"")&amp;IF(AND($H$1="上证A股",RIGHT(E3077,2)="SH"),"是","")&amp;IF(AND($H$1="深证A股",RIGHT(E3077,2)="SZ"),"是","")&amp;IF(AND($H$1="创业板",LEFT(E3077,1)-3=0),"是","")&amp;IF(AND($H$1="全部A股",E3077&lt;&gt;0),"是","")&amp;IF(AND($H$1="中小板",LEFT(E3077,3)="002"),"是",""))</f>
        <v>是</v>
      </c>
      <c r="I3077" s="46">
        <f ca="1">IF(E3077="","",IF(OR([1]!EM_S_VAL_MV(E3077,deadline)="",[1]!EM_S_VAL_MV(E3077,deadline)="--",[1]!EM_S_VAL_MV(E3077,deadline)="null"),0,[1]!EM_S_VAL_MV(E3077,deadline)/100000000))</f>
        <v>15521.752981231</v>
      </c>
      <c r="J3077" s="46">
        <f ca="1">IF(E3077="","",IF(RIGHT(LEFT($J$1,6),3)="TTM",[1]!EM_S_FA_PROFIT_TTM(E3077,LEFT(RIGHT($J$1,11),10),1)/100000000,[1]!EM_S_STM07_IS(E3077,61,LEFT(RIGHT($J$1,5),4)&amp;"-12-31",1)/100000000))</f>
        <v>1727.11</v>
      </c>
      <c r="K3077" s="36">
        <f t="shared" ca="1" si="246"/>
        <v>8.9871247235155849</v>
      </c>
      <c r="L3077" s="46">
        <f ca="1">IF(E3077="","",IF(ISERROR(IF(行业估值!$E$7="最新年报",[1]!EM_S_STM07_BS(E3077,140,LEFT(RIGHT($L$1,5),4)&amp;"-12-31",1)/100000000,[1]!EM_S_STM07_BS(E3077,140,LEFT(RIGHT($L$1,11),10),1)/100000000)),0,IF(行业估值!$E$7="最新年报",[1]!EM_S_STM07_BS(E3077,140,LEFT(RIGHT($L$1,5),4)&amp;"-12-31",1)/100000000,[1]!EM_S_STM07_BS(E3077,140,LEFT(RIGHT($L$1,11),10),1)/100000000)))</f>
        <v>6411.97</v>
      </c>
      <c r="M3077" s="36">
        <f t="shared" ca="1" si="247"/>
        <v>2.4207463511574447</v>
      </c>
      <c r="N3077" s="37">
        <f ca="1">IF(E3077="","",IF(ISERROR([1]!EM_S_EST_NETPROFIT(E3077,行业估值!$E$6,deadline)/100000000),"-",[1]!EM_S_EST_NETPROFIT(E3077,行业估值!$E$6,deadline)/100000000))</f>
        <v>1569.4399583333334</v>
      </c>
      <c r="O3077" s="36">
        <f t="shared" ca="1" si="248"/>
        <v>9.889994770946398</v>
      </c>
      <c r="T3077" s="64" t="s">
        <v>6013</v>
      </c>
      <c r="U3077" s="64" t="s">
        <v>6014</v>
      </c>
    </row>
    <row r="3078" spans="4:21">
      <c r="D3078" s="45" t="str">
        <f>IF(AND(行业估值!$B$39=$G3078,COUNTIF($G$2:$G$2552,$G3078)&gt;=1),COUNTIF($G$2:G3078,$G3078),"")</f>
        <v/>
      </c>
      <c r="E3078" s="65" t="str">
        <f t="shared" si="249"/>
        <v>601319.SH</v>
      </c>
      <c r="F3078" s="65" t="str">
        <f t="shared" si="250"/>
        <v>中国人保</v>
      </c>
      <c r="G3078" s="34" t="str">
        <f>IF(E3078="","",IF(行业估值!$C$5="申万行业",[1]!EM_S_INFO_INDUSTRY_SW2014(E3078,"1"),IF(行业估值!$C$5="证监会行业",[1]!EM_S_INFO_INDUSTRY_CSRC1(E3078,"1"),[1]!EM_S_INFO_INDUSTRY_EM2016(E3078,"1"))))</f>
        <v>金融</v>
      </c>
      <c r="H3078" s="34" t="str">
        <f>IF(E3078="","",IF($H$1="上证50",[1]!EM_S_INFO_COMPINDEX(E3078,"000016"),"")&amp;IF($H$1="上证180",[1]!EM_S_INFO_COMPINDEX(E3078,"000010"),"")&amp;IF($H$1="沪深300",[1]!EM_S_INFO_COMPINDEX(E3078,"000300"),"")&amp;IF(AND($H$1="上证A股",RIGHT(E3078,2)="SH"),"是","")&amp;IF(AND($H$1="深证A股",RIGHT(E3078,2)="SZ"),"是","")&amp;IF(AND($H$1="创业板",LEFT(E3078,1)-3=0),"是","")&amp;IF(AND($H$1="全部A股",E3078&lt;&gt;0),"是","")&amp;IF(AND($H$1="中小板",LEFT(E3078,3)="002"),"是",""))</f>
        <v>是</v>
      </c>
      <c r="I3078" s="46">
        <f ca="1">IF(E3078="","",IF(OR([1]!EM_S_VAL_MV(E3078,deadline)="",[1]!EM_S_VAL_MV(E3078,deadline)="--",[1]!EM_S_VAL_MV(E3078,deadline)="null"),0,[1]!EM_S_VAL_MV(E3078,deadline)/100000000))</f>
        <v>2980.6969652941998</v>
      </c>
      <c r="J3078" s="46">
        <f ca="1">IF(E3078="","",IF(RIGHT(LEFT($J$1,6),3)="TTM",[1]!EM_S_FA_PROFIT_TTM(E3078,LEFT(RIGHT($J$1,11),10),1)/100000000,[1]!EM_S_STM07_IS(E3078,61,LEFT(RIGHT($J$1,5),4)&amp;"-12-31",1)/100000000))</f>
        <v>322.08</v>
      </c>
      <c r="K3078" s="36">
        <f t="shared" ca="1" si="246"/>
        <v>9.2545236130594883</v>
      </c>
      <c r="L3078" s="46">
        <f ca="1">IF(E3078="","",IF(ISERROR(IF(行业估值!$E$7="最新年报",[1]!EM_S_STM07_BS(E3078,140,LEFT(RIGHT($L$1,5),4)&amp;"-12-31",1)/100000000,[1]!EM_S_STM07_BS(E3078,140,LEFT(RIGHT($L$1,11),10),1)/100000000)),0,IF(行业估值!$E$7="最新年报",[1]!EM_S_STM07_BS(E3078,140,LEFT(RIGHT($L$1,5),4)&amp;"-12-31",1)/100000000,[1]!EM_S_STM07_BS(E3078,140,LEFT(RIGHT($L$1,11),10),1)/100000000)))</f>
        <v>1792.95</v>
      </c>
      <c r="M3078" s="36">
        <f t="shared" ca="1" si="247"/>
        <v>1.6624540368076075</v>
      </c>
      <c r="N3078" s="37">
        <f ca="1">IF(E3078="","",IF(ISERROR([1]!EM_S_EST_NETPROFIT(E3078,行业估值!$E$6,deadline)/100000000),"-",[1]!EM_S_EST_NETPROFIT(E3078,行业估值!$E$6,deadline)/100000000))</f>
        <v>200.23542</v>
      </c>
      <c r="O3078" s="36">
        <f t="shared" ca="1" si="248"/>
        <v>14.88596255994169</v>
      </c>
      <c r="T3078" s="64" t="s">
        <v>6015</v>
      </c>
      <c r="U3078" s="64" t="s">
        <v>6016</v>
      </c>
    </row>
    <row r="3079" spans="4:21">
      <c r="D3079" s="45" t="str">
        <f>IF(AND(行业估值!$B$39=$G3079,COUNTIF($G$2:$G$2552,$G3079)&gt;=1),COUNTIF($G$2:G3079,$G3079),"")</f>
        <v/>
      </c>
      <c r="E3079" s="65" t="str">
        <f t="shared" si="249"/>
        <v>601326.SH</v>
      </c>
      <c r="F3079" s="65" t="str">
        <f t="shared" si="250"/>
        <v>秦港股份</v>
      </c>
      <c r="G3079" s="34" t="str">
        <f>IF(E3079="","",IF(行业估值!$C$5="申万行业",[1]!EM_S_INFO_INDUSTRY_SW2014(E3079,"1"),IF(行业估值!$C$5="证监会行业",[1]!EM_S_INFO_INDUSTRY_CSRC1(E3079,"1"),[1]!EM_S_INFO_INDUSTRY_EM2016(E3079,"1"))))</f>
        <v>交通运输</v>
      </c>
      <c r="H3079" s="34" t="str">
        <f>IF(E3079="","",IF($H$1="上证50",[1]!EM_S_INFO_COMPINDEX(E3079,"000016"),"")&amp;IF($H$1="上证180",[1]!EM_S_INFO_COMPINDEX(E3079,"000010"),"")&amp;IF($H$1="沪深300",[1]!EM_S_INFO_COMPINDEX(E3079,"000300"),"")&amp;IF(AND($H$1="上证A股",RIGHT(E3079,2)="SH"),"是","")&amp;IF(AND($H$1="深证A股",RIGHT(E3079,2)="SZ"),"是","")&amp;IF(AND($H$1="创业板",LEFT(E3079,1)-3=0),"是","")&amp;IF(AND($H$1="全部A股",E3079&lt;&gt;0),"是","")&amp;IF(AND($H$1="中小板",LEFT(E3079,3)="002"),"是",""))</f>
        <v>是</v>
      </c>
      <c r="I3079" s="46">
        <f ca="1">IF(E3079="","",IF(OR([1]!EM_S_VAL_MV(E3079,deadline)="",[1]!EM_S_VAL_MV(E3079,deadline)="--",[1]!EM_S_VAL_MV(E3079,deadline)="null"),0,[1]!EM_S_VAL_MV(E3079,deadline)/100000000))</f>
        <v>173.20977199999999</v>
      </c>
      <c r="J3079" s="46">
        <f ca="1">IF(E3079="","",IF(RIGHT(LEFT($J$1,6),3)="TTM",[1]!EM_S_FA_PROFIT_TTM(E3079,LEFT(RIGHT($J$1,11),10),1)/100000000,[1]!EM_S_STM07_IS(E3079,61,LEFT(RIGHT($J$1,5),4)&amp;"-12-31",1)/100000000))</f>
        <v>6.5457859860000003</v>
      </c>
      <c r="K3079" s="36">
        <f t="shared" ca="1" si="246"/>
        <v>26.461264143138454</v>
      </c>
      <c r="L3079" s="46">
        <f ca="1">IF(E3079="","",IF(ISERROR(IF(行业估值!$E$7="最新年报",[1]!EM_S_STM07_BS(E3079,140,LEFT(RIGHT($L$1,5),4)&amp;"-12-31",1)/100000000,[1]!EM_S_STM07_BS(E3079,140,LEFT(RIGHT($L$1,11),10),1)/100000000)),0,IF(行业估值!$E$7="最新年报",[1]!EM_S_STM07_BS(E3079,140,LEFT(RIGHT($L$1,5),4)&amp;"-12-31",1)/100000000,[1]!EM_S_STM07_BS(E3079,140,LEFT(RIGHT($L$1,11),10),1)/100000000)))</f>
        <v>143.71906554079999</v>
      </c>
      <c r="M3079" s="36">
        <f t="shared" ca="1" si="247"/>
        <v>1.2051968981862602</v>
      </c>
      <c r="N3079" s="37" t="str">
        <f ca="1">IF(E3079="","",IF(ISERROR([1]!EM_S_EST_NETPROFIT(E3079,行业估值!$E$6,deadline)/100000000),"-",[1]!EM_S_EST_NETPROFIT(E3079,行业估值!$E$6,deadline)/100000000))</f>
        <v>-</v>
      </c>
      <c r="O3079" s="36" t="str">
        <f t="shared" ca="1" si="248"/>
        <v>-</v>
      </c>
      <c r="T3079" s="64" t="s">
        <v>6017</v>
      </c>
      <c r="U3079" s="64" t="s">
        <v>6018</v>
      </c>
    </row>
    <row r="3080" spans="4:21">
      <c r="D3080" s="45" t="str">
        <f>IF(AND(行业估值!$B$39=$G3080,COUNTIF($G$2:$G$2552,$G3080)&gt;=1),COUNTIF($G$2:G3080,$G3080),"")</f>
        <v/>
      </c>
      <c r="E3080" s="65" t="str">
        <f t="shared" si="249"/>
        <v>601328.SH</v>
      </c>
      <c r="F3080" s="65" t="str">
        <f t="shared" si="250"/>
        <v>交通银行</v>
      </c>
      <c r="G3080" s="34" t="str">
        <f>IF(E3080="","",IF(行业估值!$C$5="申万行业",[1]!EM_S_INFO_INDUSTRY_SW2014(E3080,"1"),IF(行业估值!$C$5="证监会行业",[1]!EM_S_INFO_INDUSTRY_CSRC1(E3080,"1"),[1]!EM_S_INFO_INDUSTRY_EM2016(E3080,"1"))))</f>
        <v>金融</v>
      </c>
      <c r="H3080" s="34" t="str">
        <f>IF(E3080="","",IF($H$1="上证50",[1]!EM_S_INFO_COMPINDEX(E3080,"000016"),"")&amp;IF($H$1="上证180",[1]!EM_S_INFO_COMPINDEX(E3080,"000010"),"")&amp;IF($H$1="沪深300",[1]!EM_S_INFO_COMPINDEX(E3080,"000300"),"")&amp;IF(AND($H$1="上证A股",RIGHT(E3080,2)="SH"),"是","")&amp;IF(AND($H$1="深证A股",RIGHT(E3080,2)="SZ"),"是","")&amp;IF(AND($H$1="创业板",LEFT(E3080,1)-3=0),"是","")&amp;IF(AND($H$1="全部A股",E3080&lt;&gt;0),"是","")&amp;IF(AND($H$1="中小板",LEFT(E3080,3)="002"),"是",""))</f>
        <v>是</v>
      </c>
      <c r="I3080" s="46">
        <f ca="1">IF(E3080="","",IF(OR([1]!EM_S_VAL_MV(E3080,deadline)="",[1]!EM_S_VAL_MV(E3080,deadline)="--",[1]!EM_S_VAL_MV(E3080,deadline)="null"),0,[1]!EM_S_VAL_MV(E3080,deadline)/100000000))</f>
        <v>4121.5813287974997</v>
      </c>
      <c r="J3080" s="46">
        <f ca="1">IF(E3080="","",IF(RIGHT(LEFT($J$1,6),3)="TTM",[1]!EM_S_FA_PROFIT_TTM(E3080,LEFT(RIGHT($J$1,11),10),1)/100000000,[1]!EM_S_STM07_IS(E3080,61,LEFT(RIGHT($J$1,5),4)&amp;"-12-31",1)/100000000))</f>
        <v>772.18</v>
      </c>
      <c r="K3080" s="36">
        <f t="shared" ca="1" si="246"/>
        <v>5.3375914020014763</v>
      </c>
      <c r="L3080" s="46">
        <f ca="1">IF(E3080="","",IF(ISERROR(IF(行业估值!$E$7="最新年报",[1]!EM_S_STM07_BS(E3080,140,LEFT(RIGHT($L$1,5),4)&amp;"-12-31",1)/100000000,[1]!EM_S_STM07_BS(E3080,140,LEFT(RIGHT($L$1,11),10),1)/100000000)),0,IF(行业估值!$E$7="最新年报",[1]!EM_S_STM07_BS(E3080,140,LEFT(RIGHT($L$1,5),4)&amp;"-12-31",1)/100000000,[1]!EM_S_STM07_BS(E3080,140,LEFT(RIGHT($L$1,11),10),1)/100000000)))</f>
        <v>7753.37</v>
      </c>
      <c r="M3080" s="36">
        <f t="shared" ca="1" si="247"/>
        <v>0.53158579157160046</v>
      </c>
      <c r="N3080" s="37">
        <f ca="1">IF(E3080="","",IF(ISERROR([1]!EM_S_EST_NETPROFIT(E3080,行业估值!$E$6,deadline)/100000000),"-",[1]!EM_S_EST_NETPROFIT(E3080,行业估值!$E$6,deadline)/100000000))</f>
        <v>773.63666666666654</v>
      </c>
      <c r="O3080" s="36">
        <f t="shared" ca="1" si="248"/>
        <v>5.3275413464513921</v>
      </c>
      <c r="T3080" s="64" t="s">
        <v>6019</v>
      </c>
      <c r="U3080" s="64" t="s">
        <v>6020</v>
      </c>
    </row>
    <row r="3081" spans="4:21">
      <c r="D3081" s="45" t="str">
        <f>IF(AND(行业估值!$B$39=$G3081,COUNTIF($G$2:$G$2552,$G3081)&gt;=1),COUNTIF($G$2:G3081,$G3081),"")</f>
        <v/>
      </c>
      <c r="E3081" s="65" t="str">
        <f t="shared" si="249"/>
        <v>601330.SH</v>
      </c>
      <c r="F3081" s="65" t="str">
        <f t="shared" si="250"/>
        <v>绿色动力</v>
      </c>
      <c r="G3081" s="34" t="str">
        <f>IF(E3081="","",IF(行业估值!$C$5="申万行业",[1]!EM_S_INFO_INDUSTRY_SW2014(E3081,"1"),IF(行业估值!$C$5="证监会行业",[1]!EM_S_INFO_INDUSTRY_CSRC1(E3081,"1"),[1]!EM_S_INFO_INDUSTRY_EM2016(E3081,"1"))))</f>
        <v>公用事业</v>
      </c>
      <c r="H3081" s="34" t="str">
        <f>IF(E3081="","",IF($H$1="上证50",[1]!EM_S_INFO_COMPINDEX(E3081,"000016"),"")&amp;IF($H$1="上证180",[1]!EM_S_INFO_COMPINDEX(E3081,"000010"),"")&amp;IF($H$1="沪深300",[1]!EM_S_INFO_COMPINDEX(E3081,"000300"),"")&amp;IF(AND($H$1="上证A股",RIGHT(E3081,2)="SH"),"是","")&amp;IF(AND($H$1="深证A股",RIGHT(E3081,2)="SZ"),"是","")&amp;IF(AND($H$1="创业板",LEFT(E3081,1)-3=0),"是","")&amp;IF(AND($H$1="全部A股",E3081&lt;&gt;0),"是","")&amp;IF(AND($H$1="中小板",LEFT(E3081,3)="002"),"是",""))</f>
        <v>是</v>
      </c>
      <c r="I3081" s="46">
        <f ca="1">IF(E3081="","",IF(OR([1]!EM_S_VAL_MV(E3081,deadline)="",[1]!EM_S_VAL_MV(E3081,deadline)="--",[1]!EM_S_VAL_MV(E3081,deadline)="null"),0,[1]!EM_S_VAL_MV(E3081,deadline)/100000000))</f>
        <v>119.6036</v>
      </c>
      <c r="J3081" s="46">
        <f ca="1">IF(E3081="","",IF(RIGHT(LEFT($J$1,6),3)="TTM",[1]!EM_S_FA_PROFIT_TTM(E3081,LEFT(RIGHT($J$1,11),10),1)/100000000,[1]!EM_S_STM07_IS(E3081,61,LEFT(RIGHT($J$1,5),4)&amp;"-12-31",1)/100000000))</f>
        <v>3.2735050801000001</v>
      </c>
      <c r="K3081" s="36">
        <f t="shared" ca="1" si="246"/>
        <v>36.536860971160095</v>
      </c>
      <c r="L3081" s="46">
        <f ca="1">IF(E3081="","",IF(ISERROR(IF(行业估值!$E$7="最新年报",[1]!EM_S_STM07_BS(E3081,140,LEFT(RIGHT($L$1,5),4)&amp;"-12-31",1)/100000000,[1]!EM_S_STM07_BS(E3081,140,LEFT(RIGHT($L$1,11),10),1)/100000000)),0,IF(行业估值!$E$7="最新年报",[1]!EM_S_STM07_BS(E3081,140,LEFT(RIGHT($L$1,5),4)&amp;"-12-31",1)/100000000,[1]!EM_S_STM07_BS(E3081,140,LEFT(RIGHT($L$1,11),10),1)/100000000)))</f>
        <v>32.027535214699995</v>
      </c>
      <c r="M3081" s="36">
        <f t="shared" ca="1" si="247"/>
        <v>3.7343991411835011</v>
      </c>
      <c r="N3081" s="37">
        <f ca="1">IF(E3081="","",IF(ISERROR([1]!EM_S_EST_NETPROFIT(E3081,行业估值!$E$6,deadline)/100000000),"-",[1]!EM_S_EST_NETPROFIT(E3081,行业估值!$E$6,deadline)/100000000))</f>
        <v>3.916666666666667</v>
      </c>
      <c r="O3081" s="36">
        <f t="shared" ca="1" si="248"/>
        <v>30.537089361702126</v>
      </c>
      <c r="T3081" s="64" t="s">
        <v>6021</v>
      </c>
      <c r="U3081" s="64" t="s">
        <v>6022</v>
      </c>
    </row>
    <row r="3082" spans="4:21">
      <c r="D3082" s="45" t="str">
        <f>IF(AND(行业估值!$B$39=$G3082,COUNTIF($G$2:$G$2552,$G3082)&gt;=1),COUNTIF($G$2:G3082,$G3082),"")</f>
        <v/>
      </c>
      <c r="E3082" s="65" t="str">
        <f t="shared" si="249"/>
        <v>601333.SH</v>
      </c>
      <c r="F3082" s="65" t="str">
        <f t="shared" si="250"/>
        <v>广深铁路</v>
      </c>
      <c r="G3082" s="34" t="str">
        <f>IF(E3082="","",IF(行业估值!$C$5="申万行业",[1]!EM_S_INFO_INDUSTRY_SW2014(E3082,"1"),IF(行业估值!$C$5="证监会行业",[1]!EM_S_INFO_INDUSTRY_CSRC1(E3082,"1"),[1]!EM_S_INFO_INDUSTRY_EM2016(E3082,"1"))))</f>
        <v>交通运输</v>
      </c>
      <c r="H3082" s="34" t="str">
        <f>IF(E3082="","",IF($H$1="上证50",[1]!EM_S_INFO_COMPINDEX(E3082,"000016"),"")&amp;IF($H$1="上证180",[1]!EM_S_INFO_COMPINDEX(E3082,"000010"),"")&amp;IF($H$1="沪深300",[1]!EM_S_INFO_COMPINDEX(E3082,"000300"),"")&amp;IF(AND($H$1="上证A股",RIGHT(E3082,2)="SH"),"是","")&amp;IF(AND($H$1="深证A股",RIGHT(E3082,2)="SZ"),"是","")&amp;IF(AND($H$1="创业板",LEFT(E3082,1)-3=0),"是","")&amp;IF(AND($H$1="全部A股",E3082&lt;&gt;0),"是","")&amp;IF(AND($H$1="中小板",LEFT(E3082,3)="002"),"是",""))</f>
        <v>是</v>
      </c>
      <c r="I3082" s="46">
        <f ca="1">IF(E3082="","",IF(OR([1]!EM_S_VAL_MV(E3082,deadline)="",[1]!EM_S_VAL_MV(E3082,deadline)="--",[1]!EM_S_VAL_MV(E3082,deadline)="null"),0,[1]!EM_S_VAL_MV(E3082,deadline)/100000000))</f>
        <v>209.67269519999999</v>
      </c>
      <c r="J3082" s="46">
        <f ca="1">IF(E3082="","",IF(RIGHT(LEFT($J$1,6),3)="TTM",[1]!EM_S_FA_PROFIT_TTM(E3082,LEFT(RIGHT($J$1,11),10),1)/100000000,[1]!EM_S_STM07_IS(E3082,61,LEFT(RIGHT($J$1,5),4)&amp;"-12-31",1)/100000000))</f>
        <v>6.9372443099999996</v>
      </c>
      <c r="K3082" s="36">
        <f t="shared" ca="1" si="246"/>
        <v>30.224205149839968</v>
      </c>
      <c r="L3082" s="46">
        <f ca="1">IF(E3082="","",IF(ISERROR(IF(行业估值!$E$7="最新年报",[1]!EM_S_STM07_BS(E3082,140,LEFT(RIGHT($L$1,5),4)&amp;"-12-31",1)/100000000,[1]!EM_S_STM07_BS(E3082,140,LEFT(RIGHT($L$1,11),10),1)/100000000)),0,IF(行业估值!$E$7="最新年报",[1]!EM_S_STM07_BS(E3082,140,LEFT(RIGHT($L$1,5),4)&amp;"-12-31",1)/100000000,[1]!EM_S_STM07_BS(E3082,140,LEFT(RIGHT($L$1,11),10),1)/100000000)))</f>
        <v>293.02095613</v>
      </c>
      <c r="M3082" s="36">
        <f t="shared" ca="1" si="247"/>
        <v>0.71555528986458494</v>
      </c>
      <c r="N3082" s="37">
        <f ca="1">IF(E3082="","",IF(ISERROR([1]!EM_S_EST_NETPROFIT(E3082,行业估值!$E$6,deadline)/100000000),"-",[1]!EM_S_EST_NETPROFIT(E3082,行业估值!$E$6,deadline)/100000000))</f>
        <v>15.60161818181818</v>
      </c>
      <c r="O3082" s="36">
        <f t="shared" ca="1" si="248"/>
        <v>13.439163345527097</v>
      </c>
      <c r="T3082" s="64" t="s">
        <v>6023</v>
      </c>
      <c r="U3082" s="64" t="s">
        <v>6024</v>
      </c>
    </row>
    <row r="3083" spans="4:21">
      <c r="D3083" s="45" t="str">
        <f>IF(AND(行业估值!$B$39=$G3083,COUNTIF($G$2:$G$2552,$G3083)&gt;=1),COUNTIF($G$2:G3083,$G3083),"")</f>
        <v/>
      </c>
      <c r="E3083" s="65" t="str">
        <f t="shared" si="249"/>
        <v>601336.SH</v>
      </c>
      <c r="F3083" s="65" t="str">
        <f t="shared" si="250"/>
        <v>新华保险</v>
      </c>
      <c r="G3083" s="34" t="str">
        <f>IF(E3083="","",IF(行业估值!$C$5="申万行业",[1]!EM_S_INFO_INDUSTRY_SW2014(E3083,"1"),IF(行业估值!$C$5="证监会行业",[1]!EM_S_INFO_INDUSTRY_CSRC1(E3083,"1"),[1]!EM_S_INFO_INDUSTRY_EM2016(E3083,"1"))))</f>
        <v>金融</v>
      </c>
      <c r="H3083" s="34" t="str">
        <f>IF(E3083="","",IF($H$1="上证50",[1]!EM_S_INFO_COMPINDEX(E3083,"000016"),"")&amp;IF($H$1="上证180",[1]!EM_S_INFO_COMPINDEX(E3083,"000010"),"")&amp;IF($H$1="沪深300",[1]!EM_S_INFO_COMPINDEX(E3083,"000300"),"")&amp;IF(AND($H$1="上证A股",RIGHT(E3083,2)="SH"),"是","")&amp;IF(AND($H$1="深证A股",RIGHT(E3083,2)="SZ"),"是","")&amp;IF(AND($H$1="创业板",LEFT(E3083,1)-3=0),"是","")&amp;IF(AND($H$1="全部A股",E3083&lt;&gt;0),"是","")&amp;IF(AND($H$1="中小板",LEFT(E3083,3)="002"),"是",""))</f>
        <v>是</v>
      </c>
      <c r="I3083" s="46">
        <f ca="1">IF(E3083="","",IF(OR([1]!EM_S_VAL_MV(E3083,deadline)="",[1]!EM_S_VAL_MV(E3083,deadline)="--",[1]!EM_S_VAL_MV(E3083,deadline)="null"),0,[1]!EM_S_VAL_MV(E3083,deadline)/100000000))</f>
        <v>1403.17206068</v>
      </c>
      <c r="J3083" s="46">
        <f ca="1">IF(E3083="","",IF(RIGHT(LEFT($J$1,6),3)="TTM",[1]!EM_S_FA_PROFIT_TTM(E3083,LEFT(RIGHT($J$1,11),10),1)/100000000,[1]!EM_S_STM07_IS(E3083,61,LEFT(RIGHT($J$1,5),4)&amp;"-12-31",1)/100000000))</f>
        <v>132.24</v>
      </c>
      <c r="K3083" s="36">
        <f t="shared" ca="1" si="246"/>
        <v>10.610799006957047</v>
      </c>
      <c r="L3083" s="46">
        <f ca="1">IF(E3083="","",IF(ISERROR(IF(行业估值!$E$7="最新年报",[1]!EM_S_STM07_BS(E3083,140,LEFT(RIGHT($L$1,5),4)&amp;"-12-31",1)/100000000,[1]!EM_S_STM07_BS(E3083,140,LEFT(RIGHT($L$1,11),10),1)/100000000)),0,IF(行业估值!$E$7="最新年报",[1]!EM_S_STM07_BS(E3083,140,LEFT(RIGHT($L$1,5),4)&amp;"-12-31",1)/100000000,[1]!EM_S_STM07_BS(E3083,140,LEFT(RIGHT($L$1,11),10),1)/100000000)))</f>
        <v>797.98</v>
      </c>
      <c r="M3083" s="36">
        <f t="shared" ca="1" si="247"/>
        <v>1.7584050485977092</v>
      </c>
      <c r="N3083" s="37">
        <f ca="1">IF(E3083="","",IF(ISERROR([1]!EM_S_EST_NETPROFIT(E3083,行业估值!$E$6,deadline)/100000000),"-",[1]!EM_S_EST_NETPROFIT(E3083,行业估值!$E$6,deadline)/100000000))</f>
        <v>137.90350869565219</v>
      </c>
      <c r="O3083" s="36">
        <f t="shared" ca="1" si="248"/>
        <v>10.175027988423032</v>
      </c>
      <c r="T3083" s="64" t="s">
        <v>6025</v>
      </c>
      <c r="U3083" s="64" t="s">
        <v>6026</v>
      </c>
    </row>
    <row r="3084" spans="4:21">
      <c r="D3084" s="45" t="str">
        <f>IF(AND(行业估值!$B$39=$G3084,COUNTIF($G$2:$G$2552,$G3084)&gt;=1),COUNTIF($G$2:G3084,$G3084),"")</f>
        <v/>
      </c>
      <c r="E3084" s="65" t="str">
        <f t="shared" si="249"/>
        <v>601339.SH</v>
      </c>
      <c r="F3084" s="65" t="str">
        <f t="shared" si="250"/>
        <v>百隆东方</v>
      </c>
      <c r="G3084" s="34" t="str">
        <f>IF(E3084="","",IF(行业估值!$C$5="申万行业",[1]!EM_S_INFO_INDUSTRY_SW2014(E3084,"1"),IF(行业估值!$C$5="证监会行业",[1]!EM_S_INFO_INDUSTRY_CSRC1(E3084,"1"),[1]!EM_S_INFO_INDUSTRY_EM2016(E3084,"1"))))</f>
        <v>纺织服装</v>
      </c>
      <c r="H3084" s="34" t="str">
        <f>IF(E3084="","",IF($H$1="上证50",[1]!EM_S_INFO_COMPINDEX(E3084,"000016"),"")&amp;IF($H$1="上证180",[1]!EM_S_INFO_COMPINDEX(E3084,"000010"),"")&amp;IF($H$1="沪深300",[1]!EM_S_INFO_COMPINDEX(E3084,"000300"),"")&amp;IF(AND($H$1="上证A股",RIGHT(E3084,2)="SH"),"是","")&amp;IF(AND($H$1="深证A股",RIGHT(E3084,2)="SZ"),"是","")&amp;IF(AND($H$1="创业板",LEFT(E3084,1)-3=0),"是","")&amp;IF(AND($H$1="全部A股",E3084&lt;&gt;0),"是","")&amp;IF(AND($H$1="中小板",LEFT(E3084,3)="002"),"是",""))</f>
        <v>是</v>
      </c>
      <c r="I3084" s="46">
        <f ca="1">IF(E3084="","",IF(OR([1]!EM_S_VAL_MV(E3084,deadline)="",[1]!EM_S_VAL_MV(E3084,deadline)="--",[1]!EM_S_VAL_MV(E3084,deadline)="null"),0,[1]!EM_S_VAL_MV(E3084,deadline)/100000000))</f>
        <v>58.95</v>
      </c>
      <c r="J3084" s="46">
        <f ca="1">IF(E3084="","",IF(RIGHT(LEFT($J$1,6),3)="TTM",[1]!EM_S_FA_PROFIT_TTM(E3084,LEFT(RIGHT($J$1,11),10),1)/100000000,[1]!EM_S_STM07_IS(E3084,61,LEFT(RIGHT($J$1,5),4)&amp;"-12-31",1)/100000000))</f>
        <v>2.6884918405000002</v>
      </c>
      <c r="K3084" s="36">
        <f t="shared" ca="1" si="246"/>
        <v>21.926791486574349</v>
      </c>
      <c r="L3084" s="46">
        <f ca="1">IF(E3084="","",IF(ISERROR(IF(行业估值!$E$7="最新年报",[1]!EM_S_STM07_BS(E3084,140,LEFT(RIGHT($L$1,5),4)&amp;"-12-31",1)/100000000,[1]!EM_S_STM07_BS(E3084,140,LEFT(RIGHT($L$1,11),10),1)/100000000)),0,IF(行业估值!$E$7="最新年报",[1]!EM_S_STM07_BS(E3084,140,LEFT(RIGHT($L$1,5),4)&amp;"-12-31",1)/100000000,[1]!EM_S_STM07_BS(E3084,140,LEFT(RIGHT($L$1,11),10),1)/100000000)))</f>
        <v>80.090860149700006</v>
      </c>
      <c r="M3084" s="36">
        <f t="shared" ca="1" si="247"/>
        <v>0.73603904228041694</v>
      </c>
      <c r="N3084" s="37">
        <f ca="1">IF(E3084="","",IF(ISERROR([1]!EM_S_EST_NETPROFIT(E3084,行业估值!$E$6,deadline)/100000000),"-",[1]!EM_S_EST_NETPROFIT(E3084,行业估值!$E$6,deadline)/100000000))</f>
        <v>4.4523999999999999</v>
      </c>
      <c r="O3084" s="36">
        <f t="shared" ca="1" si="248"/>
        <v>13.240050309945198</v>
      </c>
      <c r="T3084" s="64" t="s">
        <v>6027</v>
      </c>
      <c r="U3084" s="64" t="s">
        <v>6028</v>
      </c>
    </row>
    <row r="3085" spans="4:21">
      <c r="D3085" s="45" t="str">
        <f>IF(AND(行业估值!$B$39=$G3085,COUNTIF($G$2:$G$2552,$G3085)&gt;=1),COUNTIF($G$2:G3085,$G3085),"")</f>
        <v/>
      </c>
      <c r="E3085" s="65" t="str">
        <f t="shared" si="249"/>
        <v>601360.SH</v>
      </c>
      <c r="F3085" s="65" t="str">
        <f t="shared" si="250"/>
        <v>三六零</v>
      </c>
      <c r="G3085" s="34" t="str">
        <f>IF(E3085="","",IF(行业估值!$C$5="申万行业",[1]!EM_S_INFO_INDUSTRY_SW2014(E3085,"1"),IF(行业估值!$C$5="证监会行业",[1]!EM_S_INFO_INDUSTRY_CSRC1(E3085,"1"),[1]!EM_S_INFO_INDUSTRY_EM2016(E3085,"1"))))</f>
        <v>信息技术</v>
      </c>
      <c r="H3085" s="34" t="str">
        <f>IF(E3085="","",IF($H$1="上证50",[1]!EM_S_INFO_COMPINDEX(E3085,"000016"),"")&amp;IF($H$1="上证180",[1]!EM_S_INFO_COMPINDEX(E3085,"000010"),"")&amp;IF($H$1="沪深300",[1]!EM_S_INFO_COMPINDEX(E3085,"000300"),"")&amp;IF(AND($H$1="上证A股",RIGHT(E3085,2)="SH"),"是","")&amp;IF(AND($H$1="深证A股",RIGHT(E3085,2)="SZ"),"是","")&amp;IF(AND($H$1="创业板",LEFT(E3085,1)-3=0),"是","")&amp;IF(AND($H$1="全部A股",E3085&lt;&gt;0),"是","")&amp;IF(AND($H$1="中小板",LEFT(E3085,3)="002"),"是",""))</f>
        <v>是</v>
      </c>
      <c r="I3085" s="46">
        <f ca="1">IF(E3085="","",IF(OR([1]!EM_S_VAL_MV(E3085,deadline)="",[1]!EM_S_VAL_MV(E3085,deadline)="--",[1]!EM_S_VAL_MV(E3085,deadline)="null"),0,[1]!EM_S_VAL_MV(E3085,deadline)/100000000))</f>
        <v>1412.3347188696</v>
      </c>
      <c r="J3085" s="46">
        <f ca="1">IF(E3085="","",IF(RIGHT(LEFT($J$1,6),3)="TTM",[1]!EM_S_FA_PROFIT_TTM(E3085,LEFT(RIGHT($J$1,11),10),1)/100000000,[1]!EM_S_STM07_IS(E3085,61,LEFT(RIGHT($J$1,5),4)&amp;"-12-31",1)/100000000))</f>
        <v>61.664819999999999</v>
      </c>
      <c r="K3085" s="36">
        <f t="shared" ca="1" si="246"/>
        <v>22.903411035167217</v>
      </c>
      <c r="L3085" s="46">
        <f ca="1">IF(E3085="","",IF(ISERROR(IF(行业估值!$E$7="最新年报",[1]!EM_S_STM07_BS(E3085,140,LEFT(RIGHT($L$1,5),4)&amp;"-12-31",1)/100000000,[1]!EM_S_STM07_BS(E3085,140,LEFT(RIGHT($L$1,11),10),1)/100000000)),0,IF(行业估值!$E$7="最新年报",[1]!EM_S_STM07_BS(E3085,140,LEFT(RIGHT($L$1,5),4)&amp;"-12-31",1)/100000000,[1]!EM_S_STM07_BS(E3085,140,LEFT(RIGHT($L$1,11),10),1)/100000000)))</f>
        <v>278.58591999999999</v>
      </c>
      <c r="M3085" s="36">
        <f t="shared" ca="1" si="247"/>
        <v>5.0696557775410902</v>
      </c>
      <c r="N3085" s="37">
        <f ca="1">IF(E3085="","",IF(ISERROR([1]!EM_S_EST_NETPROFIT(E3085,行业估值!$E$6,deadline)/100000000),"-",[1]!EM_S_EST_NETPROFIT(E3085,行业估值!$E$6,deadline)/100000000))</f>
        <v>58.022599999999997</v>
      </c>
      <c r="O3085" s="36">
        <f t="shared" ca="1" si="248"/>
        <v>24.341113960243078</v>
      </c>
      <c r="T3085" s="64" t="s">
        <v>6029</v>
      </c>
      <c r="U3085" s="64" t="s">
        <v>6030</v>
      </c>
    </row>
    <row r="3086" spans="4:21">
      <c r="D3086" s="45" t="str">
        <f>IF(AND(行业估值!$B$39=$G3086,COUNTIF($G$2:$G$2552,$G3086)&gt;=1),COUNTIF($G$2:G3086,$G3086),"")</f>
        <v/>
      </c>
      <c r="E3086" s="65" t="str">
        <f t="shared" si="249"/>
        <v>601366.SH</v>
      </c>
      <c r="F3086" s="65" t="str">
        <f t="shared" si="250"/>
        <v>利群股份</v>
      </c>
      <c r="G3086" s="34" t="str">
        <f>IF(E3086="","",IF(行业估值!$C$5="申万行业",[1]!EM_S_INFO_INDUSTRY_SW2014(E3086,"1"),IF(行业估值!$C$5="证监会行业",[1]!EM_S_INFO_INDUSTRY_CSRC1(E3086,"1"),[1]!EM_S_INFO_INDUSTRY_EM2016(E3086,"1"))))</f>
        <v>商贸零售</v>
      </c>
      <c r="H3086" s="34" t="str">
        <f>IF(E3086="","",IF($H$1="上证50",[1]!EM_S_INFO_COMPINDEX(E3086,"000016"),"")&amp;IF($H$1="上证180",[1]!EM_S_INFO_COMPINDEX(E3086,"000010"),"")&amp;IF($H$1="沪深300",[1]!EM_S_INFO_COMPINDEX(E3086,"000300"),"")&amp;IF(AND($H$1="上证A股",RIGHT(E3086,2)="SH"),"是","")&amp;IF(AND($H$1="深证A股",RIGHT(E3086,2)="SZ"),"是","")&amp;IF(AND($H$1="创业板",LEFT(E3086,1)-3=0),"是","")&amp;IF(AND($H$1="全部A股",E3086&lt;&gt;0),"是","")&amp;IF(AND($H$1="中小板",LEFT(E3086,3)="002"),"是",""))</f>
        <v>是</v>
      </c>
      <c r="I3086" s="46">
        <f ca="1">IF(E3086="","",IF(OR([1]!EM_S_VAL_MV(E3086,deadline)="",[1]!EM_S_VAL_MV(E3086,deadline)="--",[1]!EM_S_VAL_MV(E3086,deadline)="null"),0,[1]!EM_S_VAL_MV(E3086,deadline)/100000000))</f>
        <v>46.294924748</v>
      </c>
      <c r="J3086" s="46">
        <f ca="1">IF(E3086="","",IF(RIGHT(LEFT($J$1,6),3)="TTM",[1]!EM_S_FA_PROFIT_TTM(E3086,LEFT(RIGHT($J$1,11),10),1)/100000000,[1]!EM_S_STM07_IS(E3086,61,LEFT(RIGHT($J$1,5),4)&amp;"-12-31",1)/100000000))</f>
        <v>1.2032272279</v>
      </c>
      <c r="K3086" s="36">
        <f t="shared" ca="1" si="246"/>
        <v>38.475629269792059</v>
      </c>
      <c r="L3086" s="46">
        <f ca="1">IF(E3086="","",IF(ISERROR(IF(行业估值!$E$7="最新年报",[1]!EM_S_STM07_BS(E3086,140,LEFT(RIGHT($L$1,5),4)&amp;"-12-31",1)/100000000,[1]!EM_S_STM07_BS(E3086,140,LEFT(RIGHT($L$1,11),10),1)/100000000)),0,IF(行业估值!$E$7="最新年报",[1]!EM_S_STM07_BS(E3086,140,LEFT(RIGHT($L$1,5),4)&amp;"-12-31",1)/100000000,[1]!EM_S_STM07_BS(E3086,140,LEFT(RIGHT($L$1,11),10),1)/100000000)))</f>
        <v>46.126043625400001</v>
      </c>
      <c r="M3086" s="36">
        <f t="shared" ca="1" si="247"/>
        <v>1.0036612965111753</v>
      </c>
      <c r="N3086" s="37">
        <f ca="1">IF(E3086="","",IF(ISERROR([1]!EM_S_EST_NETPROFIT(E3086,行业估值!$E$6,deadline)/100000000),"-",[1]!EM_S_EST_NETPROFIT(E3086,行业估值!$E$6,deadline)/100000000))</f>
        <v>2.5499999999999998</v>
      </c>
      <c r="O3086" s="36">
        <f t="shared" ca="1" si="248"/>
        <v>18.154872450196081</v>
      </c>
      <c r="T3086" s="64" t="s">
        <v>6031</v>
      </c>
      <c r="U3086" s="64" t="s">
        <v>6032</v>
      </c>
    </row>
    <row r="3087" spans="4:21">
      <c r="D3087" s="45" t="str">
        <f>IF(AND(行业估值!$B$39=$G3087,COUNTIF($G$2:$G$2552,$G3087)&gt;=1),COUNTIF($G$2:G3087,$G3087),"")</f>
        <v/>
      </c>
      <c r="E3087" s="65" t="str">
        <f t="shared" si="249"/>
        <v>601368.SH</v>
      </c>
      <c r="F3087" s="65" t="str">
        <f t="shared" si="250"/>
        <v>绿城水务</v>
      </c>
      <c r="G3087" s="34" t="str">
        <f>IF(E3087="","",IF(行业估值!$C$5="申万行业",[1]!EM_S_INFO_INDUSTRY_SW2014(E3087,"1"),IF(行业估值!$C$5="证监会行业",[1]!EM_S_INFO_INDUSTRY_CSRC1(E3087,"1"),[1]!EM_S_INFO_INDUSTRY_EM2016(E3087,"1"))))</f>
        <v>公用事业</v>
      </c>
      <c r="H3087" s="34" t="str">
        <f>IF(E3087="","",IF($H$1="上证50",[1]!EM_S_INFO_COMPINDEX(E3087,"000016"),"")&amp;IF($H$1="上证180",[1]!EM_S_INFO_COMPINDEX(E3087,"000010"),"")&amp;IF($H$1="沪深300",[1]!EM_S_INFO_COMPINDEX(E3087,"000300"),"")&amp;IF(AND($H$1="上证A股",RIGHT(E3087,2)="SH"),"是","")&amp;IF(AND($H$1="深证A股",RIGHT(E3087,2)="SZ"),"是","")&amp;IF(AND($H$1="创业板",LEFT(E3087,1)-3=0),"是","")&amp;IF(AND($H$1="全部A股",E3087&lt;&gt;0),"是","")&amp;IF(AND($H$1="中小板",LEFT(E3087,3)="002"),"是",""))</f>
        <v>是</v>
      </c>
      <c r="I3087" s="46">
        <f ca="1">IF(E3087="","",IF(OR([1]!EM_S_VAL_MV(E3087,deadline)="",[1]!EM_S_VAL_MV(E3087,deadline)="--",[1]!EM_S_VAL_MV(E3087,deadline)="null"),0,[1]!EM_S_VAL_MV(E3087,deadline)/100000000))</f>
        <v>50.064573465900004</v>
      </c>
      <c r="J3087" s="46">
        <f ca="1">IF(E3087="","",IF(RIGHT(LEFT($J$1,6),3)="TTM",[1]!EM_S_FA_PROFIT_TTM(E3087,LEFT(RIGHT($J$1,11),10),1)/100000000,[1]!EM_S_STM07_IS(E3087,61,LEFT(RIGHT($J$1,5),4)&amp;"-12-31",1)/100000000))</f>
        <v>2.6086441909000002</v>
      </c>
      <c r="K3087" s="36">
        <f t="shared" ca="1" si="246"/>
        <v>19.191798421779929</v>
      </c>
      <c r="L3087" s="46">
        <f ca="1">IF(E3087="","",IF(ISERROR(IF(行业估值!$E$7="最新年报",[1]!EM_S_STM07_BS(E3087,140,LEFT(RIGHT($L$1,5),4)&amp;"-12-31",1)/100000000,[1]!EM_S_STM07_BS(E3087,140,LEFT(RIGHT($L$1,11),10),1)/100000000)),0,IF(行业估值!$E$7="最新年报",[1]!EM_S_STM07_BS(E3087,140,LEFT(RIGHT($L$1,5),4)&amp;"-12-31",1)/100000000,[1]!EM_S_STM07_BS(E3087,140,LEFT(RIGHT($L$1,11),10),1)/100000000)))</f>
        <v>41.3687869882</v>
      </c>
      <c r="M3087" s="36">
        <f t="shared" ca="1" si="247"/>
        <v>1.2102016305235246</v>
      </c>
      <c r="N3087" s="37" t="str">
        <f ca="1">IF(E3087="","",IF(ISERROR([1]!EM_S_EST_NETPROFIT(E3087,行业估值!$E$6,deadline)/100000000),"-",[1]!EM_S_EST_NETPROFIT(E3087,行业估值!$E$6,deadline)/100000000))</f>
        <v>-</v>
      </c>
      <c r="O3087" s="36" t="str">
        <f t="shared" ca="1" si="248"/>
        <v>-</v>
      </c>
      <c r="T3087" s="64" t="s">
        <v>6033</v>
      </c>
      <c r="U3087" s="64" t="s">
        <v>6034</v>
      </c>
    </row>
    <row r="3088" spans="4:21">
      <c r="D3088" s="45">
        <f>IF(AND(行业估值!$B$39=$G3088,COUNTIF($G$2:$G$2552,$G3088)&gt;=1),COUNTIF($G$2:G3088,$G3088),"")</f>
        <v>270</v>
      </c>
      <c r="E3088" s="65" t="str">
        <f t="shared" si="249"/>
        <v>601369.SH</v>
      </c>
      <c r="F3088" s="65" t="str">
        <f t="shared" si="250"/>
        <v>陕鼓动力</v>
      </c>
      <c r="G3088" s="34" t="str">
        <f>IF(E3088="","",IF(行业估值!$C$5="申万行业",[1]!EM_S_INFO_INDUSTRY_SW2014(E3088,"1"),IF(行业估值!$C$5="证监会行业",[1]!EM_S_INFO_INDUSTRY_CSRC1(E3088,"1"),[1]!EM_S_INFO_INDUSTRY_EM2016(E3088,"1"))))</f>
        <v>机械设备</v>
      </c>
      <c r="H3088" s="34" t="str">
        <f>IF(E3088="","",IF($H$1="上证50",[1]!EM_S_INFO_COMPINDEX(E3088,"000016"),"")&amp;IF($H$1="上证180",[1]!EM_S_INFO_COMPINDEX(E3088,"000010"),"")&amp;IF($H$1="沪深300",[1]!EM_S_INFO_COMPINDEX(E3088,"000300"),"")&amp;IF(AND($H$1="上证A股",RIGHT(E3088,2)="SH"),"是","")&amp;IF(AND($H$1="深证A股",RIGHT(E3088,2)="SZ"),"是","")&amp;IF(AND($H$1="创业板",LEFT(E3088,1)-3=0),"是","")&amp;IF(AND($H$1="全部A股",E3088&lt;&gt;0),"是","")&amp;IF(AND($H$1="中小板",LEFT(E3088,3)="002"),"是",""))</f>
        <v>是</v>
      </c>
      <c r="I3088" s="46">
        <f ca="1">IF(E3088="","",IF(OR([1]!EM_S_VAL_MV(E3088,deadline)="",[1]!EM_S_VAL_MV(E3088,deadline)="--",[1]!EM_S_VAL_MV(E3088,deadline)="null"),0,[1]!EM_S_VAL_MV(E3088,deadline)/100000000))</f>
        <v>107.07746886540001</v>
      </c>
      <c r="J3088" s="46">
        <f ca="1">IF(E3088="","",IF(RIGHT(LEFT($J$1,6),3)="TTM",[1]!EM_S_FA_PROFIT_TTM(E3088,LEFT(RIGHT($J$1,11),10),1)/100000000,[1]!EM_S_STM07_IS(E3088,61,LEFT(RIGHT($J$1,5),4)&amp;"-12-31",1)/100000000))</f>
        <v>5.0826074560999999</v>
      </c>
      <c r="K3088" s="36">
        <f t="shared" ca="1" si="246"/>
        <v>21.067428439095508</v>
      </c>
      <c r="L3088" s="46">
        <f ca="1">IF(E3088="","",IF(ISERROR(IF(行业估值!$E$7="最新年报",[1]!EM_S_STM07_BS(E3088,140,LEFT(RIGHT($L$1,5),4)&amp;"-12-31",1)/100000000,[1]!EM_S_STM07_BS(E3088,140,LEFT(RIGHT($L$1,11),10),1)/100000000)),0,IF(行业估值!$E$7="最新年报",[1]!EM_S_STM07_BS(E3088,140,LEFT(RIGHT($L$1,5),4)&amp;"-12-31",1)/100000000,[1]!EM_S_STM07_BS(E3088,140,LEFT(RIGHT($L$1,11),10),1)/100000000)))</f>
        <v>66.852670329399999</v>
      </c>
      <c r="M3088" s="36">
        <f t="shared" ca="1" si="247"/>
        <v>1.6016932208960728</v>
      </c>
      <c r="N3088" s="37">
        <f ca="1">IF(E3088="","",IF(ISERROR([1]!EM_S_EST_NETPROFIT(E3088,行业估值!$E$6,deadline)/100000000),"-",[1]!EM_S_EST_NETPROFIT(E3088,行业估值!$E$6,deadline)/100000000))</f>
        <v>6.02</v>
      </c>
      <c r="O3088" s="36">
        <f t="shared" ca="1" si="248"/>
        <v>17.786954961029902</v>
      </c>
      <c r="T3088" s="64" t="s">
        <v>6035</v>
      </c>
      <c r="U3088" s="64" t="s">
        <v>6036</v>
      </c>
    </row>
    <row r="3089" spans="4:21">
      <c r="D3089" s="45" t="str">
        <f>IF(AND(行业估值!$B$39=$G3089,COUNTIF($G$2:$G$2552,$G3089)&gt;=1),COUNTIF($G$2:G3089,$G3089),"")</f>
        <v/>
      </c>
      <c r="E3089" s="65" t="str">
        <f t="shared" si="249"/>
        <v>601375.SH</v>
      </c>
      <c r="F3089" s="65" t="str">
        <f t="shared" si="250"/>
        <v>中原证券</v>
      </c>
      <c r="G3089" s="34" t="str">
        <f>IF(E3089="","",IF(行业估值!$C$5="申万行业",[1]!EM_S_INFO_INDUSTRY_SW2014(E3089,"1"),IF(行业估值!$C$5="证监会行业",[1]!EM_S_INFO_INDUSTRY_CSRC1(E3089,"1"),[1]!EM_S_INFO_INDUSTRY_EM2016(E3089,"1"))))</f>
        <v>金融</v>
      </c>
      <c r="H3089" s="34" t="str">
        <f>IF(E3089="","",IF($H$1="上证50",[1]!EM_S_INFO_COMPINDEX(E3089,"000016"),"")&amp;IF($H$1="上证180",[1]!EM_S_INFO_COMPINDEX(E3089,"000010"),"")&amp;IF($H$1="沪深300",[1]!EM_S_INFO_COMPINDEX(E3089,"000300"),"")&amp;IF(AND($H$1="上证A股",RIGHT(E3089,2)="SH"),"是","")&amp;IF(AND($H$1="深证A股",RIGHT(E3089,2)="SZ"),"是","")&amp;IF(AND($H$1="创业板",LEFT(E3089,1)-3=0),"是","")&amp;IF(AND($H$1="全部A股",E3089&lt;&gt;0),"是","")&amp;IF(AND($H$1="中小板",LEFT(E3089,3)="002"),"是",""))</f>
        <v>是</v>
      </c>
      <c r="I3089" s="46">
        <f ca="1">IF(E3089="","",IF(OR([1]!EM_S_VAL_MV(E3089,deadline)="",[1]!EM_S_VAL_MV(E3089,deadline)="--",[1]!EM_S_VAL_MV(E3089,deadline)="null"),0,[1]!EM_S_VAL_MV(E3089,deadline)/100000000))</f>
        <v>181.45941583000001</v>
      </c>
      <c r="J3089" s="46">
        <f ca="1">IF(E3089="","",IF(RIGHT(LEFT($J$1,6),3)="TTM",[1]!EM_S_FA_PROFIT_TTM(E3089,LEFT(RIGHT($J$1,11),10),1)/100000000,[1]!EM_S_STM07_IS(E3089,61,LEFT(RIGHT($J$1,5),4)&amp;"-12-31",1)/100000000))</f>
        <v>2.4243104713000001</v>
      </c>
      <c r="K3089" s="36">
        <f t="shared" ca="1" si="246"/>
        <v>74.849908037024292</v>
      </c>
      <c r="L3089" s="46">
        <f ca="1">IF(E3089="","",IF(ISERROR(IF(行业估值!$E$7="最新年报",[1]!EM_S_STM07_BS(E3089,140,LEFT(RIGHT($L$1,5),4)&amp;"-12-31",1)/100000000,[1]!EM_S_STM07_BS(E3089,140,LEFT(RIGHT($L$1,11),10),1)/100000000)),0,IF(行业估值!$E$7="最新年报",[1]!EM_S_STM07_BS(E3089,140,LEFT(RIGHT($L$1,5),4)&amp;"-12-31",1)/100000000,[1]!EM_S_STM07_BS(E3089,140,LEFT(RIGHT($L$1,11),10),1)/100000000)))</f>
        <v>99.948994044200006</v>
      </c>
      <c r="M3089" s="36">
        <f t="shared" ca="1" si="247"/>
        <v>1.8155201817214288</v>
      </c>
      <c r="N3089" s="37">
        <f ca="1">IF(E3089="","",IF(ISERROR([1]!EM_S_EST_NETPROFIT(E3089,行业估值!$E$6,deadline)/100000000),"-",[1]!EM_S_EST_NETPROFIT(E3089,行业估值!$E$6,deadline)/100000000))</f>
        <v>2.4249999999999998</v>
      </c>
      <c r="O3089" s="36">
        <f t="shared" ca="1" si="248"/>
        <v>74.8286250845361</v>
      </c>
      <c r="T3089" s="64" t="s">
        <v>6037</v>
      </c>
      <c r="U3089" s="64" t="s">
        <v>6038</v>
      </c>
    </row>
    <row r="3090" spans="4:21">
      <c r="D3090" s="45" t="str">
        <f>IF(AND(行业估值!$B$39=$G3090,COUNTIF($G$2:$G$2552,$G3090)&gt;=1),COUNTIF($G$2:G3090,$G3090),"")</f>
        <v/>
      </c>
      <c r="E3090" s="65" t="str">
        <f t="shared" si="249"/>
        <v>601377.SH</v>
      </c>
      <c r="F3090" s="65" t="str">
        <f t="shared" si="250"/>
        <v>兴业证券</v>
      </c>
      <c r="G3090" s="34" t="str">
        <f>IF(E3090="","",IF(行业估值!$C$5="申万行业",[1]!EM_S_INFO_INDUSTRY_SW2014(E3090,"1"),IF(行业估值!$C$5="证监会行业",[1]!EM_S_INFO_INDUSTRY_CSRC1(E3090,"1"),[1]!EM_S_INFO_INDUSTRY_EM2016(E3090,"1"))))</f>
        <v>金融</v>
      </c>
      <c r="H3090" s="34" t="str">
        <f>IF(E3090="","",IF($H$1="上证50",[1]!EM_S_INFO_COMPINDEX(E3090,"000016"),"")&amp;IF($H$1="上证180",[1]!EM_S_INFO_COMPINDEX(E3090,"000010"),"")&amp;IF($H$1="沪深300",[1]!EM_S_INFO_COMPINDEX(E3090,"000300"),"")&amp;IF(AND($H$1="上证A股",RIGHT(E3090,2)="SH"),"是","")&amp;IF(AND($H$1="深证A股",RIGHT(E3090,2)="SZ"),"是","")&amp;IF(AND($H$1="创业板",LEFT(E3090,1)-3=0),"是","")&amp;IF(AND($H$1="全部A股",E3090&lt;&gt;0),"是","")&amp;IF(AND($H$1="中小板",LEFT(E3090,3)="002"),"是",""))</f>
        <v>是</v>
      </c>
      <c r="I3090" s="46">
        <f ca="1">IF(E3090="","",IF(OR([1]!EM_S_VAL_MV(E3090,deadline)="",[1]!EM_S_VAL_MV(E3090,deadline)="--",[1]!EM_S_VAL_MV(E3090,deadline)="null"),0,[1]!EM_S_VAL_MV(E3090,deadline)/100000000))</f>
        <v>413.18464228580001</v>
      </c>
      <c r="J3090" s="46">
        <f ca="1">IF(E3090="","",IF(RIGHT(LEFT($J$1,6),3)="TTM",[1]!EM_S_FA_PROFIT_TTM(E3090,LEFT(RIGHT($J$1,11),10),1)/100000000,[1]!EM_S_STM07_IS(E3090,61,LEFT(RIGHT($J$1,5),4)&amp;"-12-31",1)/100000000))</f>
        <v>15.7137139869</v>
      </c>
      <c r="K3090" s="36">
        <f t="shared" ca="1" si="246"/>
        <v>26.294524810000887</v>
      </c>
      <c r="L3090" s="46">
        <f ca="1">IF(E3090="","",IF(ISERROR(IF(行业估值!$E$7="最新年报",[1]!EM_S_STM07_BS(E3090,140,LEFT(RIGHT($L$1,5),4)&amp;"-12-31",1)/100000000,[1]!EM_S_STM07_BS(E3090,140,LEFT(RIGHT($L$1,11),10),1)/100000000)),0,IF(行业估值!$E$7="最新年报",[1]!EM_S_STM07_BS(E3090,140,LEFT(RIGHT($L$1,5),4)&amp;"-12-31",1)/100000000,[1]!EM_S_STM07_BS(E3090,140,LEFT(RIGHT($L$1,11),10),1)/100000000)))</f>
        <v>344.06977729819999</v>
      </c>
      <c r="M3090" s="36">
        <f t="shared" ca="1" si="247"/>
        <v>1.2008745596033541</v>
      </c>
      <c r="N3090" s="37">
        <f ca="1">IF(E3090="","",IF(ISERROR([1]!EM_S_EST_NETPROFIT(E3090,行业估值!$E$6,deadline)/100000000),"-",[1]!EM_S_EST_NETPROFIT(E3090,行业估值!$E$6,deadline)/100000000))</f>
        <v>20.842662499999999</v>
      </c>
      <c r="O3090" s="36">
        <f t="shared" ca="1" si="248"/>
        <v>19.823985648944802</v>
      </c>
      <c r="T3090" s="64" t="s">
        <v>6039</v>
      </c>
      <c r="U3090" s="64" t="s">
        <v>6040</v>
      </c>
    </row>
    <row r="3091" spans="4:21">
      <c r="D3091" s="45" t="str">
        <f>IF(AND(行业估值!$B$39=$G3091,COUNTIF($G$2:$G$2552,$G3091)&gt;=1),COUNTIF($G$2:G3091,$G3091),"")</f>
        <v/>
      </c>
      <c r="E3091" s="65" t="str">
        <f t="shared" si="249"/>
        <v>601388.SH</v>
      </c>
      <c r="F3091" s="65" t="str">
        <f t="shared" si="250"/>
        <v>怡球资源</v>
      </c>
      <c r="G3091" s="34" t="str">
        <f>IF(E3091="","",IF(行业估值!$C$5="申万行业",[1]!EM_S_INFO_INDUSTRY_SW2014(E3091,"1"),IF(行业估值!$C$5="证监会行业",[1]!EM_S_INFO_INDUSTRY_CSRC1(E3091,"1"),[1]!EM_S_INFO_INDUSTRY_EM2016(E3091,"1"))))</f>
        <v>有色金属</v>
      </c>
      <c r="H3091" s="34" t="str">
        <f>IF(E3091="","",IF($H$1="上证50",[1]!EM_S_INFO_COMPINDEX(E3091,"000016"),"")&amp;IF($H$1="上证180",[1]!EM_S_INFO_COMPINDEX(E3091,"000010"),"")&amp;IF($H$1="沪深300",[1]!EM_S_INFO_COMPINDEX(E3091,"000300"),"")&amp;IF(AND($H$1="上证A股",RIGHT(E3091,2)="SH"),"是","")&amp;IF(AND($H$1="深证A股",RIGHT(E3091,2)="SZ"),"是","")&amp;IF(AND($H$1="创业板",LEFT(E3091,1)-3=0),"是","")&amp;IF(AND($H$1="全部A股",E3091&lt;&gt;0),"是","")&amp;IF(AND($H$1="中小板",LEFT(E3091,3)="002"),"是",""))</f>
        <v>是</v>
      </c>
      <c r="I3091" s="46">
        <f ca="1">IF(E3091="","",IF(OR([1]!EM_S_VAL_MV(E3091,deadline)="",[1]!EM_S_VAL_MV(E3091,deadline)="--",[1]!EM_S_VAL_MV(E3091,deadline)="null"),0,[1]!EM_S_VAL_MV(E3091,deadline)/100000000))</f>
        <v>36.4572</v>
      </c>
      <c r="J3091" s="46">
        <f ca="1">IF(E3091="","",IF(RIGHT(LEFT($J$1,6),3)="TTM",[1]!EM_S_FA_PROFIT_TTM(E3091,LEFT(RIGHT($J$1,11),10),1)/100000000,[1]!EM_S_STM07_IS(E3091,61,LEFT(RIGHT($J$1,5),4)&amp;"-12-31",1)/100000000))</f>
        <v>0.6657434579</v>
      </c>
      <c r="K3091" s="36">
        <f t="shared" ca="1" si="246"/>
        <v>54.761634631753545</v>
      </c>
      <c r="L3091" s="46">
        <f ca="1">IF(E3091="","",IF(ISERROR(IF(行业估值!$E$7="最新年报",[1]!EM_S_STM07_BS(E3091,140,LEFT(RIGHT($L$1,5),4)&amp;"-12-31",1)/100000000,[1]!EM_S_STM07_BS(E3091,140,LEFT(RIGHT($L$1,11),10),1)/100000000)),0,IF(行业估值!$E$7="最新年报",[1]!EM_S_STM07_BS(E3091,140,LEFT(RIGHT($L$1,5),4)&amp;"-12-31",1)/100000000,[1]!EM_S_STM07_BS(E3091,140,LEFT(RIGHT($L$1,11),10),1)/100000000)))</f>
        <v>26.558452803200002</v>
      </c>
      <c r="M3091" s="36">
        <f t="shared" ca="1" si="247"/>
        <v>1.3727155068162444</v>
      </c>
      <c r="N3091" s="37" t="str">
        <f ca="1">IF(E3091="","",IF(ISERROR([1]!EM_S_EST_NETPROFIT(E3091,行业估值!$E$6,deadline)/100000000),"-",[1]!EM_S_EST_NETPROFIT(E3091,行业估值!$E$6,deadline)/100000000))</f>
        <v>-</v>
      </c>
      <c r="O3091" s="36" t="str">
        <f t="shared" ca="1" si="248"/>
        <v>-</v>
      </c>
      <c r="T3091" s="64" t="s">
        <v>6041</v>
      </c>
      <c r="U3091" s="64" t="s">
        <v>6042</v>
      </c>
    </row>
    <row r="3092" spans="4:21">
      <c r="D3092" s="45" t="str">
        <f>IF(AND(行业估值!$B$39=$G3092,COUNTIF($G$2:$G$2552,$G3092)&gt;=1),COUNTIF($G$2:G3092,$G3092),"")</f>
        <v/>
      </c>
      <c r="E3092" s="65" t="str">
        <f t="shared" si="249"/>
        <v>601390.SH</v>
      </c>
      <c r="F3092" s="65" t="str">
        <f t="shared" si="250"/>
        <v>中国中铁</v>
      </c>
      <c r="G3092" s="34" t="str">
        <f>IF(E3092="","",IF(行业估值!$C$5="申万行业",[1]!EM_S_INFO_INDUSTRY_SW2014(E3092,"1"),IF(行业估值!$C$5="证监会行业",[1]!EM_S_INFO_INDUSTRY_CSRC1(E3092,"1"),[1]!EM_S_INFO_INDUSTRY_EM2016(E3092,"1"))))</f>
        <v>建筑</v>
      </c>
      <c r="H3092" s="34" t="str">
        <f>IF(E3092="","",IF($H$1="上证50",[1]!EM_S_INFO_COMPINDEX(E3092,"000016"),"")&amp;IF($H$1="上证180",[1]!EM_S_INFO_COMPINDEX(E3092,"000010"),"")&amp;IF($H$1="沪深300",[1]!EM_S_INFO_COMPINDEX(E3092,"000300"),"")&amp;IF(AND($H$1="上证A股",RIGHT(E3092,2)="SH"),"是","")&amp;IF(AND($H$1="深证A股",RIGHT(E3092,2)="SZ"),"是","")&amp;IF(AND($H$1="创业板",LEFT(E3092,1)-3=0),"是","")&amp;IF(AND($H$1="全部A股",E3092&lt;&gt;0),"是","")&amp;IF(AND($H$1="中小板",LEFT(E3092,3)="002"),"是",""))</f>
        <v>是</v>
      </c>
      <c r="I3092" s="46">
        <f ca="1">IF(E3092="","",IF(OR([1]!EM_S_VAL_MV(E3092,deadline)="",[1]!EM_S_VAL_MV(E3092,deadline)="--",[1]!EM_S_VAL_MV(E3092,deadline)="null"),0,[1]!EM_S_VAL_MV(E3092,deadline)/100000000))</f>
        <v>1403.0000620593</v>
      </c>
      <c r="J3092" s="46">
        <f ca="1">IF(E3092="","",IF(RIGHT(LEFT($J$1,6),3)="TTM",[1]!EM_S_FA_PROFIT_TTM(E3092,LEFT(RIGHT($J$1,11),10),1)/100000000,[1]!EM_S_STM07_IS(E3092,61,LEFT(RIGHT($J$1,5),4)&amp;"-12-31",1)/100000000))</f>
        <v>209.58700999999999</v>
      </c>
      <c r="K3092" s="36">
        <f t="shared" ca="1" si="246"/>
        <v>6.6941174553675822</v>
      </c>
      <c r="L3092" s="46">
        <f ca="1">IF(E3092="","",IF(ISERROR(IF(行业估值!$E$7="最新年报",[1]!EM_S_STM07_BS(E3092,140,LEFT(RIGHT($L$1,5),4)&amp;"-12-31",1)/100000000,[1]!EM_S_STM07_BS(E3092,140,LEFT(RIGHT($L$1,11),10),1)/100000000)),0,IF(行业估值!$E$7="最新年报",[1]!EM_S_STM07_BS(E3092,140,LEFT(RIGHT($L$1,5),4)&amp;"-12-31",1)/100000000,[1]!EM_S_STM07_BS(E3092,140,LEFT(RIGHT($L$1,11),10),1)/100000000)))</f>
        <v>2106.2121999999999</v>
      </c>
      <c r="M3092" s="36">
        <f t="shared" ca="1" si="247"/>
        <v>0.66612474377429776</v>
      </c>
      <c r="N3092" s="37">
        <f ca="1">IF(E3092="","",IF(ISERROR([1]!EM_S_EST_NETPROFIT(E3092,行业估值!$E$6,deadline)/100000000),"-",[1]!EM_S_EST_NETPROFIT(E3092,行业估值!$E$6,deadline)/100000000))</f>
        <v>197.40713846153847</v>
      </c>
      <c r="O3092" s="36">
        <f t="shared" ca="1" si="248"/>
        <v>7.1071394529770338</v>
      </c>
      <c r="T3092" s="64" t="s">
        <v>6043</v>
      </c>
      <c r="U3092" s="64" t="s">
        <v>6044</v>
      </c>
    </row>
    <row r="3093" spans="4:21">
      <c r="D3093" s="45" t="str">
        <f>IF(AND(行业估值!$B$39=$G3093,COUNTIF($G$2:$G$2552,$G3093)&gt;=1),COUNTIF($G$2:G3093,$G3093),"")</f>
        <v/>
      </c>
      <c r="E3093" s="65" t="str">
        <f t="shared" si="249"/>
        <v>601398.SH</v>
      </c>
      <c r="F3093" s="65" t="str">
        <f t="shared" si="250"/>
        <v>工商银行</v>
      </c>
      <c r="G3093" s="34" t="str">
        <f>IF(E3093="","",IF(行业估值!$C$5="申万行业",[1]!EM_S_INFO_INDUSTRY_SW2014(E3093,"1"),IF(行业估值!$C$5="证监会行业",[1]!EM_S_INFO_INDUSTRY_CSRC1(E3093,"1"),[1]!EM_S_INFO_INDUSTRY_EM2016(E3093,"1"))))</f>
        <v>金融</v>
      </c>
      <c r="H3093" s="34" t="str">
        <f>IF(E3093="","",IF($H$1="上证50",[1]!EM_S_INFO_COMPINDEX(E3093,"000016"),"")&amp;IF($H$1="上证180",[1]!EM_S_INFO_COMPINDEX(E3093,"000010"),"")&amp;IF($H$1="沪深300",[1]!EM_S_INFO_COMPINDEX(E3093,"000300"),"")&amp;IF(AND($H$1="上证A股",RIGHT(E3093,2)="SH"),"是","")&amp;IF(AND($H$1="深证A股",RIGHT(E3093,2)="SZ"),"是","")&amp;IF(AND($H$1="创业板",LEFT(E3093,1)-3=0),"是","")&amp;IF(AND($H$1="全部A股",E3093&lt;&gt;0),"是","")&amp;IF(AND($H$1="中小板",LEFT(E3093,3)="002"),"是",""))</f>
        <v>是</v>
      </c>
      <c r="I3093" s="46">
        <f ca="1">IF(E3093="","",IF(OR([1]!EM_S_VAL_MV(E3093,deadline)="",[1]!EM_S_VAL_MV(E3093,deadline)="--",[1]!EM_S_VAL_MV(E3093,deadline)="null"),0,[1]!EM_S_VAL_MV(E3093,deadline)/100000000))</f>
        <v>20956.687916833202</v>
      </c>
      <c r="J3093" s="46">
        <f ca="1">IF(E3093="","",IF(RIGHT(LEFT($J$1,6),3)="TTM",[1]!EM_S_FA_PROFIT_TTM(E3093,LEFT(RIGHT($J$1,11),10),1)/100000000,[1]!EM_S_STM07_IS(E3093,61,LEFT(RIGHT($J$1,5),4)&amp;"-12-31",1)/100000000))</f>
        <v>3112.91</v>
      </c>
      <c r="K3093" s="36">
        <f t="shared" ca="1" si="246"/>
        <v>6.7321856130865338</v>
      </c>
      <c r="L3093" s="46">
        <f ca="1">IF(E3093="","",IF(ISERROR(IF(行业估值!$E$7="最新年报",[1]!EM_S_STM07_BS(E3093,140,LEFT(RIGHT($L$1,5),4)&amp;"-12-31",1)/100000000,[1]!EM_S_STM07_BS(E3093,140,LEFT(RIGHT($L$1,11),10),1)/100000000)),0,IF(行业估值!$E$7="最新年报",[1]!EM_S_STM07_BS(E3093,140,LEFT(RIGHT($L$1,5),4)&amp;"-12-31",1)/100000000,[1]!EM_S_STM07_BS(E3093,140,LEFT(RIGHT($L$1,11),10),1)/100000000)))</f>
        <v>26548.959999999999</v>
      </c>
      <c r="M3093" s="36">
        <f t="shared" ca="1" si="247"/>
        <v>0.78936003206277017</v>
      </c>
      <c r="N3093" s="37">
        <f ca="1">IF(E3093="","",IF(ISERROR([1]!EM_S_EST_NETPROFIT(E3093,行业估值!$E$6,deadline)/100000000),"-",[1]!EM_S_EST_NETPROFIT(E3093,行业估值!$E$6,deadline)/100000000))</f>
        <v>2931.0978571428573</v>
      </c>
      <c r="O3093" s="36">
        <f t="shared" ca="1" si="248"/>
        <v>7.149774227347403</v>
      </c>
      <c r="T3093" s="64" t="s">
        <v>6045</v>
      </c>
      <c r="U3093" s="64" t="s">
        <v>6046</v>
      </c>
    </row>
    <row r="3094" spans="4:21">
      <c r="D3094" s="45" t="str">
        <f>IF(AND(行业估值!$B$39=$G3094,COUNTIF($G$2:$G$2552,$G3094)&gt;=1),COUNTIF($G$2:G3094,$G3094),"")</f>
        <v/>
      </c>
      <c r="E3094" s="65" t="str">
        <f t="shared" si="249"/>
        <v>601500.SH</v>
      </c>
      <c r="F3094" s="65" t="str">
        <f t="shared" si="250"/>
        <v>通用股份</v>
      </c>
      <c r="G3094" s="34" t="str">
        <f>IF(E3094="","",IF(行业估值!$C$5="申万行业",[1]!EM_S_INFO_INDUSTRY_SW2014(E3094,"1"),IF(行业估值!$C$5="证监会行业",[1]!EM_S_INFO_INDUSTRY_CSRC1(E3094,"1"),[1]!EM_S_INFO_INDUSTRY_EM2016(E3094,"1"))))</f>
        <v>基础化工</v>
      </c>
      <c r="H3094" s="34" t="str">
        <f>IF(E3094="","",IF($H$1="上证50",[1]!EM_S_INFO_COMPINDEX(E3094,"000016"),"")&amp;IF($H$1="上证180",[1]!EM_S_INFO_COMPINDEX(E3094,"000010"),"")&amp;IF($H$1="沪深300",[1]!EM_S_INFO_COMPINDEX(E3094,"000300"),"")&amp;IF(AND($H$1="上证A股",RIGHT(E3094,2)="SH"),"是","")&amp;IF(AND($H$1="深证A股",RIGHT(E3094,2)="SZ"),"是","")&amp;IF(AND($H$1="创业板",LEFT(E3094,1)-3=0),"是","")&amp;IF(AND($H$1="全部A股",E3094&lt;&gt;0),"是","")&amp;IF(AND($H$1="中小板",LEFT(E3094,3)="002"),"是",""))</f>
        <v>是</v>
      </c>
      <c r="I3094" s="46">
        <f ca="1">IF(E3094="","",IF(OR([1]!EM_S_VAL_MV(E3094,deadline)="",[1]!EM_S_VAL_MV(E3094,deadline)="--",[1]!EM_S_VAL_MV(E3094,deadline)="null"),0,[1]!EM_S_VAL_MV(E3094,deadline)/100000000))</f>
        <v>51.465115310000002</v>
      </c>
      <c r="J3094" s="46">
        <f ca="1">IF(E3094="","",IF(RIGHT(LEFT($J$1,6),3)="TTM",[1]!EM_S_FA_PROFIT_TTM(E3094,LEFT(RIGHT($J$1,11),10),1)/100000000,[1]!EM_S_STM07_IS(E3094,61,LEFT(RIGHT($J$1,5),4)&amp;"-12-31",1)/100000000))</f>
        <v>1.2504524171</v>
      </c>
      <c r="K3094" s="36">
        <f t="shared" ca="1" si="246"/>
        <v>41.157196072566975</v>
      </c>
      <c r="L3094" s="46">
        <f ca="1">IF(E3094="","",IF(ISERROR(IF(行业估值!$E$7="最新年报",[1]!EM_S_STM07_BS(E3094,140,LEFT(RIGHT($L$1,5),4)&amp;"-12-31",1)/100000000,[1]!EM_S_STM07_BS(E3094,140,LEFT(RIGHT($L$1,11),10),1)/100000000)),0,IF(行业估值!$E$7="最新年报",[1]!EM_S_STM07_BS(E3094,140,LEFT(RIGHT($L$1,5),4)&amp;"-12-31",1)/100000000,[1]!EM_S_STM07_BS(E3094,140,LEFT(RIGHT($L$1,11),10),1)/100000000)))</f>
        <v>36.447809701200001</v>
      </c>
      <c r="M3094" s="36">
        <f t="shared" ca="1" si="247"/>
        <v>1.4120221690113131</v>
      </c>
      <c r="N3094" s="37" t="str">
        <f ca="1">IF(E3094="","",IF(ISERROR([1]!EM_S_EST_NETPROFIT(E3094,行业估值!$E$6,deadline)/100000000),"-",[1]!EM_S_EST_NETPROFIT(E3094,行业估值!$E$6,deadline)/100000000))</f>
        <v>-</v>
      </c>
      <c r="O3094" s="36" t="str">
        <f t="shared" ca="1" si="248"/>
        <v>-</v>
      </c>
      <c r="T3094" s="64" t="s">
        <v>6047</v>
      </c>
      <c r="U3094" s="64" t="s">
        <v>6048</v>
      </c>
    </row>
    <row r="3095" spans="4:21">
      <c r="D3095" s="45" t="str">
        <f>IF(AND(行业估值!$B$39=$G3095,COUNTIF($G$2:$G$2552,$G3095)&gt;=1),COUNTIF($G$2:G3095,$G3095),"")</f>
        <v/>
      </c>
      <c r="E3095" s="65" t="str">
        <f t="shared" si="249"/>
        <v>601515.SH</v>
      </c>
      <c r="F3095" s="65" t="str">
        <f t="shared" si="250"/>
        <v>东风股份</v>
      </c>
      <c r="G3095" s="34" t="str">
        <f>IF(E3095="","",IF(行业估值!$C$5="申万行业",[1]!EM_S_INFO_INDUSTRY_SW2014(E3095,"1"),IF(行业估值!$C$5="证监会行业",[1]!EM_S_INFO_INDUSTRY_CSRC1(E3095,"1"),[1]!EM_S_INFO_INDUSTRY_EM2016(E3095,"1"))))</f>
        <v>轻工制造</v>
      </c>
      <c r="H3095" s="34" t="str">
        <f>IF(E3095="","",IF($H$1="上证50",[1]!EM_S_INFO_COMPINDEX(E3095,"000016"),"")&amp;IF($H$1="上证180",[1]!EM_S_INFO_COMPINDEX(E3095,"000010"),"")&amp;IF($H$1="沪深300",[1]!EM_S_INFO_COMPINDEX(E3095,"000300"),"")&amp;IF(AND($H$1="上证A股",RIGHT(E3095,2)="SH"),"是","")&amp;IF(AND($H$1="深证A股",RIGHT(E3095,2)="SZ"),"是","")&amp;IF(AND($H$1="创业板",LEFT(E3095,1)-3=0),"是","")&amp;IF(AND($H$1="全部A股",E3095&lt;&gt;0),"是","")&amp;IF(AND($H$1="中小板",LEFT(E3095,3)="002"),"是",""))</f>
        <v>是</v>
      </c>
      <c r="I3095" s="46">
        <f ca="1">IF(E3095="","",IF(OR([1]!EM_S_VAL_MV(E3095,deadline)="",[1]!EM_S_VAL_MV(E3095,deadline)="--",[1]!EM_S_VAL_MV(E3095,deadline)="null"),0,[1]!EM_S_VAL_MV(E3095,deadline)/100000000))</f>
        <v>87.136319999999998</v>
      </c>
      <c r="J3095" s="46">
        <f ca="1">IF(E3095="","",IF(RIGHT(LEFT($J$1,6),3)="TTM",[1]!EM_S_FA_PROFIT_TTM(E3095,LEFT(RIGHT($J$1,11),10),1)/100000000,[1]!EM_S_STM07_IS(E3095,61,LEFT(RIGHT($J$1,5),4)&amp;"-12-31",1)/100000000))</f>
        <v>7.5869339527999999</v>
      </c>
      <c r="K3095" s="36">
        <f t="shared" ca="1" si="246"/>
        <v>11.485050554294315</v>
      </c>
      <c r="L3095" s="46">
        <f ca="1">IF(E3095="","",IF(ISERROR(IF(行业估值!$E$7="最新年报",[1]!EM_S_STM07_BS(E3095,140,LEFT(RIGHT($L$1,5),4)&amp;"-12-31",1)/100000000,[1]!EM_S_STM07_BS(E3095,140,LEFT(RIGHT($L$1,11),10),1)/100000000)),0,IF(行业估值!$E$7="最新年报",[1]!EM_S_STM07_BS(E3095,140,LEFT(RIGHT($L$1,5),4)&amp;"-12-31",1)/100000000,[1]!EM_S_STM07_BS(E3095,140,LEFT(RIGHT($L$1,11),10),1)/100000000)))</f>
        <v>40.974641573699998</v>
      </c>
      <c r="M3095" s="36">
        <f t="shared" ca="1" si="247"/>
        <v>2.1265913905133305</v>
      </c>
      <c r="N3095" s="37">
        <f ca="1">IF(E3095="","",IF(ISERROR([1]!EM_S_EST_NETPROFIT(E3095,行业估值!$E$6,deadline)/100000000),"-",[1]!EM_S_EST_NETPROFIT(E3095,行业估值!$E$6,deadline)/100000000))</f>
        <v>7.74</v>
      </c>
      <c r="O3095" s="36">
        <f t="shared" ca="1" si="248"/>
        <v>11.257922480620154</v>
      </c>
      <c r="T3095" s="64" t="s">
        <v>6049</v>
      </c>
      <c r="U3095" s="64" t="s">
        <v>6050</v>
      </c>
    </row>
    <row r="3096" spans="4:21">
      <c r="D3096" s="45" t="str">
        <f>IF(AND(行业估值!$B$39=$G3096,COUNTIF($G$2:$G$2552,$G3096)&gt;=1),COUNTIF($G$2:G3096,$G3096),"")</f>
        <v/>
      </c>
      <c r="E3096" s="65" t="str">
        <f t="shared" si="249"/>
        <v>601518.SH</v>
      </c>
      <c r="F3096" s="65" t="str">
        <f t="shared" si="250"/>
        <v>吉林高速</v>
      </c>
      <c r="G3096" s="34" t="str">
        <f>IF(E3096="","",IF(行业估值!$C$5="申万行业",[1]!EM_S_INFO_INDUSTRY_SW2014(E3096,"1"),IF(行业估值!$C$5="证监会行业",[1]!EM_S_INFO_INDUSTRY_CSRC1(E3096,"1"),[1]!EM_S_INFO_INDUSTRY_EM2016(E3096,"1"))))</f>
        <v>交通运输</v>
      </c>
      <c r="H3096" s="34" t="str">
        <f>IF(E3096="","",IF($H$1="上证50",[1]!EM_S_INFO_COMPINDEX(E3096,"000016"),"")&amp;IF($H$1="上证180",[1]!EM_S_INFO_COMPINDEX(E3096,"000010"),"")&amp;IF($H$1="沪深300",[1]!EM_S_INFO_COMPINDEX(E3096,"000300"),"")&amp;IF(AND($H$1="上证A股",RIGHT(E3096,2)="SH"),"是","")&amp;IF(AND($H$1="深证A股",RIGHT(E3096,2)="SZ"),"是","")&amp;IF(AND($H$1="创业板",LEFT(E3096,1)-3=0),"是","")&amp;IF(AND($H$1="全部A股",E3096&lt;&gt;0),"是","")&amp;IF(AND($H$1="中小板",LEFT(E3096,3)="002"),"是",""))</f>
        <v>是</v>
      </c>
      <c r="I3096" s="46">
        <f ca="1">IF(E3096="","",IF(OR([1]!EM_S_VAL_MV(E3096,deadline)="",[1]!EM_S_VAL_MV(E3096,deadline)="--",[1]!EM_S_VAL_MV(E3096,deadline)="null"),0,[1]!EM_S_VAL_MV(E3096,deadline)/100000000))</f>
        <v>34.300036073400001</v>
      </c>
      <c r="J3096" s="46">
        <f ca="1">IF(E3096="","",IF(RIGHT(LEFT($J$1,6),3)="TTM",[1]!EM_S_FA_PROFIT_TTM(E3096,LEFT(RIGHT($J$1,11),10),1)/100000000,[1]!EM_S_STM07_IS(E3096,61,LEFT(RIGHT($J$1,5),4)&amp;"-12-31",1)/100000000))</f>
        <v>1.6497004915</v>
      </c>
      <c r="K3096" s="36">
        <f t="shared" ca="1" si="246"/>
        <v>20.791674761648697</v>
      </c>
      <c r="L3096" s="46">
        <f ca="1">IF(E3096="","",IF(ISERROR(IF(行业估值!$E$7="最新年报",[1]!EM_S_STM07_BS(E3096,140,LEFT(RIGHT($L$1,5),4)&amp;"-12-31",1)/100000000,[1]!EM_S_STM07_BS(E3096,140,LEFT(RIGHT($L$1,11),10),1)/100000000)),0,IF(行业估值!$E$7="最新年报",[1]!EM_S_STM07_BS(E3096,140,LEFT(RIGHT($L$1,5),4)&amp;"-12-31",1)/100000000,[1]!EM_S_STM07_BS(E3096,140,LEFT(RIGHT($L$1,11),10),1)/100000000)))</f>
        <v>36.090669375899999</v>
      </c>
      <c r="M3096" s="36">
        <f t="shared" ca="1" si="247"/>
        <v>0.950385145704842</v>
      </c>
      <c r="N3096" s="37" t="str">
        <f ca="1">IF(E3096="","",IF(ISERROR([1]!EM_S_EST_NETPROFIT(E3096,行业估值!$E$6,deadline)/100000000),"-",[1]!EM_S_EST_NETPROFIT(E3096,行业估值!$E$6,deadline)/100000000))</f>
        <v>-</v>
      </c>
      <c r="O3096" s="36" t="str">
        <f t="shared" ca="1" si="248"/>
        <v>-</v>
      </c>
      <c r="T3096" s="64" t="s">
        <v>6051</v>
      </c>
      <c r="U3096" s="64" t="s">
        <v>6052</v>
      </c>
    </row>
    <row r="3097" spans="4:21">
      <c r="D3097" s="45" t="str">
        <f>IF(AND(行业估值!$B$39=$G3097,COUNTIF($G$2:$G$2552,$G3097)&gt;=1),COUNTIF($G$2:G3097,$G3097),"")</f>
        <v/>
      </c>
      <c r="E3097" s="65" t="str">
        <f t="shared" si="249"/>
        <v>601519.SH</v>
      </c>
      <c r="F3097" s="65" t="str">
        <f t="shared" si="250"/>
        <v>大智慧</v>
      </c>
      <c r="G3097" s="34" t="str">
        <f>IF(E3097="","",IF(行业估值!$C$5="申万行业",[1]!EM_S_INFO_INDUSTRY_SW2014(E3097,"1"),IF(行业估值!$C$5="证监会行业",[1]!EM_S_INFO_INDUSTRY_CSRC1(E3097,"1"),[1]!EM_S_INFO_INDUSTRY_EM2016(E3097,"1"))))</f>
        <v>信息技术</v>
      </c>
      <c r="H3097" s="34" t="str">
        <f>IF(E3097="","",IF($H$1="上证50",[1]!EM_S_INFO_COMPINDEX(E3097,"000016"),"")&amp;IF($H$1="上证180",[1]!EM_S_INFO_COMPINDEX(E3097,"000010"),"")&amp;IF($H$1="沪深300",[1]!EM_S_INFO_COMPINDEX(E3097,"000300"),"")&amp;IF(AND($H$1="上证A股",RIGHT(E3097,2)="SH"),"是","")&amp;IF(AND($H$1="深证A股",RIGHT(E3097,2)="SZ"),"是","")&amp;IF(AND($H$1="创业板",LEFT(E3097,1)-3=0),"是","")&amp;IF(AND($H$1="全部A股",E3097&lt;&gt;0),"是","")&amp;IF(AND($H$1="中小板",LEFT(E3097,3)="002"),"是",""))</f>
        <v>是</v>
      </c>
      <c r="I3097" s="46">
        <f ca="1">IF(E3097="","",IF(OR([1]!EM_S_VAL_MV(E3097,deadline)="",[1]!EM_S_VAL_MV(E3097,deadline)="--",[1]!EM_S_VAL_MV(E3097,deadline)="null"),0,[1]!EM_S_VAL_MV(E3097,deadline)/100000000))</f>
        <v>136.35622000000001</v>
      </c>
      <c r="J3097" s="46">
        <f ca="1">IF(E3097="","",IF(RIGHT(LEFT($J$1,6),3)="TTM",[1]!EM_S_FA_PROFIT_TTM(E3097,LEFT(RIGHT($J$1,11),10),1)/100000000,[1]!EM_S_STM07_IS(E3097,61,LEFT(RIGHT($J$1,5),4)&amp;"-12-31",1)/100000000))</f>
        <v>0.61984738210000001</v>
      </c>
      <c r="K3097" s="36">
        <f t="shared" ca="1" si="246"/>
        <v>219.98353778317912</v>
      </c>
      <c r="L3097" s="46">
        <f ca="1">IF(E3097="","",IF(ISERROR(IF(行业估值!$E$7="最新年报",[1]!EM_S_STM07_BS(E3097,140,LEFT(RIGHT($L$1,5),4)&amp;"-12-31",1)/100000000,[1]!EM_S_STM07_BS(E3097,140,LEFT(RIGHT($L$1,11),10),1)/100000000)),0,IF(行业估值!$E$7="最新年报",[1]!EM_S_STM07_BS(E3097,140,LEFT(RIGHT($L$1,5),4)&amp;"-12-31",1)/100000000,[1]!EM_S_STM07_BS(E3097,140,LEFT(RIGHT($L$1,11),10),1)/100000000)))</f>
        <v>13.659824218099999</v>
      </c>
      <c r="M3097" s="36">
        <f t="shared" ca="1" si="247"/>
        <v>9.9822821892042146</v>
      </c>
      <c r="N3097" s="37" t="str">
        <f ca="1">IF(E3097="","",IF(ISERROR([1]!EM_S_EST_NETPROFIT(E3097,行业估值!$E$6,deadline)/100000000),"-",[1]!EM_S_EST_NETPROFIT(E3097,行业估值!$E$6,deadline)/100000000))</f>
        <v>-</v>
      </c>
      <c r="O3097" s="36" t="str">
        <f t="shared" ca="1" si="248"/>
        <v>-</v>
      </c>
      <c r="T3097" s="64" t="s">
        <v>6053</v>
      </c>
      <c r="U3097" s="64" t="s">
        <v>6054</v>
      </c>
    </row>
    <row r="3098" spans="4:21">
      <c r="D3098" s="45" t="str">
        <f>IF(AND(行业估值!$B$39=$G3098,COUNTIF($G$2:$G$2552,$G3098)&gt;=1),COUNTIF($G$2:G3098,$G3098),"")</f>
        <v/>
      </c>
      <c r="E3098" s="65" t="str">
        <f t="shared" si="249"/>
        <v>601555.SH</v>
      </c>
      <c r="F3098" s="65" t="str">
        <f t="shared" si="250"/>
        <v>东吴证券</v>
      </c>
      <c r="G3098" s="34" t="str">
        <f>IF(E3098="","",IF(行业估值!$C$5="申万行业",[1]!EM_S_INFO_INDUSTRY_SW2014(E3098,"1"),IF(行业估值!$C$5="证监会行业",[1]!EM_S_INFO_INDUSTRY_CSRC1(E3098,"1"),[1]!EM_S_INFO_INDUSTRY_EM2016(E3098,"1"))))</f>
        <v>金融</v>
      </c>
      <c r="H3098" s="34" t="str">
        <f>IF(E3098="","",IF($H$1="上证50",[1]!EM_S_INFO_COMPINDEX(E3098,"000016"),"")&amp;IF($H$1="上证180",[1]!EM_S_INFO_COMPINDEX(E3098,"000010"),"")&amp;IF($H$1="沪深300",[1]!EM_S_INFO_COMPINDEX(E3098,"000300"),"")&amp;IF(AND($H$1="上证A股",RIGHT(E3098,2)="SH"),"是","")&amp;IF(AND($H$1="深证A股",RIGHT(E3098,2)="SZ"),"是","")&amp;IF(AND($H$1="创业板",LEFT(E3098,1)-3=0),"是","")&amp;IF(AND($H$1="全部A股",E3098&lt;&gt;0),"是","")&amp;IF(AND($H$1="中小板",LEFT(E3098,3)="002"),"是",""))</f>
        <v>是</v>
      </c>
      <c r="I3098" s="46">
        <f ca="1">IF(E3098="","",IF(OR([1]!EM_S_VAL_MV(E3098,deadline)="",[1]!EM_S_VAL_MV(E3098,deadline)="--",[1]!EM_S_VAL_MV(E3098,deadline)="null"),0,[1]!EM_S_VAL_MV(E3098,deadline)/100000000))</f>
        <v>255.6</v>
      </c>
      <c r="J3098" s="46">
        <f ca="1">IF(E3098="","",IF(RIGHT(LEFT($J$1,6),3)="TTM",[1]!EM_S_FA_PROFIT_TTM(E3098,LEFT(RIGHT($J$1,11),10),1)/100000000,[1]!EM_S_STM07_IS(E3098,61,LEFT(RIGHT($J$1,5),4)&amp;"-12-31",1)/100000000))</f>
        <v>10.763392641400001</v>
      </c>
      <c r="K3098" s="36">
        <f t="shared" ca="1" si="246"/>
        <v>23.747159331237956</v>
      </c>
      <c r="L3098" s="46">
        <f ca="1">IF(E3098="","",IF(ISERROR(IF(行业估值!$E$7="最新年报",[1]!EM_S_STM07_BS(E3098,140,LEFT(RIGHT($L$1,5),4)&amp;"-12-31",1)/100000000,[1]!EM_S_STM07_BS(E3098,140,LEFT(RIGHT($L$1,11),10),1)/100000000)),0,IF(行业估值!$E$7="最新年报",[1]!EM_S_STM07_BS(E3098,140,LEFT(RIGHT($L$1,5),4)&amp;"-12-31",1)/100000000,[1]!EM_S_STM07_BS(E3098,140,LEFT(RIGHT($L$1,11),10),1)/100000000)))</f>
        <v>207.19757503610001</v>
      </c>
      <c r="M3098" s="36">
        <f t="shared" ca="1" si="247"/>
        <v>1.2336051710811136</v>
      </c>
      <c r="N3098" s="37">
        <f ca="1">IF(E3098="","",IF(ISERROR([1]!EM_S_EST_NETPROFIT(E3098,行业估值!$E$6,deadline)/100000000),"-",[1]!EM_S_EST_NETPROFIT(E3098,行业估值!$E$6,deadline)/100000000))</f>
        <v>15.921111111111111</v>
      </c>
      <c r="O3098" s="36">
        <f t="shared" ca="1" si="248"/>
        <v>16.05415590759997</v>
      </c>
      <c r="T3098" s="64" t="s">
        <v>6055</v>
      </c>
      <c r="U3098" s="64" t="s">
        <v>6056</v>
      </c>
    </row>
    <row r="3099" spans="4:21">
      <c r="D3099" s="45" t="str">
        <f>IF(AND(行业估值!$B$39=$G3099,COUNTIF($G$2:$G$2552,$G3099)&gt;=1),COUNTIF($G$2:G3099,$G3099),"")</f>
        <v/>
      </c>
      <c r="E3099" s="65" t="str">
        <f t="shared" si="249"/>
        <v>601558.SH</v>
      </c>
      <c r="F3099" s="65" t="str">
        <f t="shared" si="250"/>
        <v>ST锐电</v>
      </c>
      <c r="G3099" s="34" t="str">
        <f>IF(E3099="","",IF(行业估值!$C$5="申万行业",[1]!EM_S_INFO_INDUSTRY_SW2014(E3099,"1"),IF(行业估值!$C$5="证监会行业",[1]!EM_S_INFO_INDUSTRY_CSRC1(E3099,"1"),[1]!EM_S_INFO_INDUSTRY_EM2016(E3099,"1"))))</f>
        <v>电气设备</v>
      </c>
      <c r="H3099" s="34" t="str">
        <f>IF(E3099="","",IF($H$1="上证50",[1]!EM_S_INFO_COMPINDEX(E3099,"000016"),"")&amp;IF($H$1="上证180",[1]!EM_S_INFO_COMPINDEX(E3099,"000010"),"")&amp;IF($H$1="沪深300",[1]!EM_S_INFO_COMPINDEX(E3099,"000300"),"")&amp;IF(AND($H$1="上证A股",RIGHT(E3099,2)="SH"),"是","")&amp;IF(AND($H$1="深证A股",RIGHT(E3099,2)="SZ"),"是","")&amp;IF(AND($H$1="创业板",LEFT(E3099,1)-3=0),"是","")&amp;IF(AND($H$1="全部A股",E3099&lt;&gt;0),"是","")&amp;IF(AND($H$1="中小板",LEFT(E3099,3)="002"),"是",""))</f>
        <v>是</v>
      </c>
      <c r="I3099" s="46">
        <f ca="1">IF(E3099="","",IF(OR([1]!EM_S_VAL_MV(E3099,deadline)="",[1]!EM_S_VAL_MV(E3099,deadline)="--",[1]!EM_S_VAL_MV(E3099,deadline)="null"),0,[1]!EM_S_VAL_MV(E3099,deadline)/100000000))</f>
        <v>62.115180000000002</v>
      </c>
      <c r="J3099" s="46">
        <f ca="1">IF(E3099="","",IF(RIGHT(LEFT($J$1,6),3)="TTM",[1]!EM_S_FA_PROFIT_TTM(E3099,LEFT(RIGHT($J$1,11),10),1)/100000000,[1]!EM_S_STM07_IS(E3099,61,LEFT(RIGHT($J$1,5),4)&amp;"-12-31",1)/100000000))</f>
        <v>1.6592831895</v>
      </c>
      <c r="K3099" s="36">
        <f t="shared" ca="1" si="246"/>
        <v>37.434948050499735</v>
      </c>
      <c r="L3099" s="46">
        <f ca="1">IF(E3099="","",IF(ISERROR(IF(行业估值!$E$7="最新年报",[1]!EM_S_STM07_BS(E3099,140,LEFT(RIGHT($L$1,5),4)&amp;"-12-31",1)/100000000,[1]!EM_S_STM07_BS(E3099,140,LEFT(RIGHT($L$1,11),10),1)/100000000)),0,IF(行业估值!$E$7="最新年报",[1]!EM_S_STM07_BS(E3099,140,LEFT(RIGHT($L$1,5),4)&amp;"-12-31",1)/100000000,[1]!EM_S_STM07_BS(E3099,140,LEFT(RIGHT($L$1,11),10),1)/100000000)))</f>
        <v>14.6192763697</v>
      </c>
      <c r="M3099" s="36">
        <f t="shared" ca="1" si="247"/>
        <v>4.2488546237993212</v>
      </c>
      <c r="N3099" s="37" t="str">
        <f ca="1">IF(E3099="","",IF(ISERROR([1]!EM_S_EST_NETPROFIT(E3099,行业估值!$E$6,deadline)/100000000),"-",[1]!EM_S_EST_NETPROFIT(E3099,行业估值!$E$6,deadline)/100000000))</f>
        <v>-</v>
      </c>
      <c r="O3099" s="36" t="str">
        <f t="shared" ca="1" si="248"/>
        <v>-</v>
      </c>
      <c r="T3099" s="64" t="s">
        <v>6057</v>
      </c>
      <c r="U3099" s="64" t="s">
        <v>6058</v>
      </c>
    </row>
    <row r="3100" spans="4:21">
      <c r="D3100" s="45" t="str">
        <f>IF(AND(行业估值!$B$39=$G3100,COUNTIF($G$2:$G$2552,$G3100)&gt;=1),COUNTIF($G$2:G3100,$G3100),"")</f>
        <v/>
      </c>
      <c r="E3100" s="65" t="str">
        <f t="shared" si="249"/>
        <v>601566.SH</v>
      </c>
      <c r="F3100" s="65" t="str">
        <f t="shared" si="250"/>
        <v>九牧王</v>
      </c>
      <c r="G3100" s="34" t="str">
        <f>IF(E3100="","",IF(行业估值!$C$5="申万行业",[1]!EM_S_INFO_INDUSTRY_SW2014(E3100,"1"),IF(行业估值!$C$5="证监会行业",[1]!EM_S_INFO_INDUSTRY_CSRC1(E3100,"1"),[1]!EM_S_INFO_INDUSTRY_EM2016(E3100,"1"))))</f>
        <v>纺织服装</v>
      </c>
      <c r="H3100" s="34" t="str">
        <f>IF(E3100="","",IF($H$1="上证50",[1]!EM_S_INFO_COMPINDEX(E3100,"000016"),"")&amp;IF($H$1="上证180",[1]!EM_S_INFO_COMPINDEX(E3100,"000010"),"")&amp;IF($H$1="沪深300",[1]!EM_S_INFO_COMPINDEX(E3100,"000300"),"")&amp;IF(AND($H$1="上证A股",RIGHT(E3100,2)="SH"),"是","")&amp;IF(AND($H$1="深证A股",RIGHT(E3100,2)="SZ"),"是","")&amp;IF(AND($H$1="创业板",LEFT(E3100,1)-3=0),"是","")&amp;IF(AND($H$1="全部A股",E3100&lt;&gt;0),"是","")&amp;IF(AND($H$1="中小板",LEFT(E3100,3)="002"),"是",""))</f>
        <v>是</v>
      </c>
      <c r="I3100" s="46">
        <f ca="1">IF(E3100="","",IF(OR([1]!EM_S_VAL_MV(E3100,deadline)="",[1]!EM_S_VAL_MV(E3100,deadline)="--",[1]!EM_S_VAL_MV(E3100,deadline)="null"),0,[1]!EM_S_VAL_MV(E3100,deadline)/100000000))</f>
        <v>63.669796220000002</v>
      </c>
      <c r="J3100" s="46">
        <f ca="1">IF(E3100="","",IF(RIGHT(LEFT($J$1,6),3)="TTM",[1]!EM_S_FA_PROFIT_TTM(E3100,LEFT(RIGHT($J$1,11),10),1)/100000000,[1]!EM_S_STM07_IS(E3100,61,LEFT(RIGHT($J$1,5),4)&amp;"-12-31",1)/100000000))</f>
        <v>5.5043941474000002</v>
      </c>
      <c r="K3100" s="36">
        <f t="shared" ca="1" si="246"/>
        <v>11.567085225914358</v>
      </c>
      <c r="L3100" s="46">
        <f ca="1">IF(E3100="","",IF(ISERROR(IF(行业估值!$E$7="最新年报",[1]!EM_S_STM07_BS(E3100,140,LEFT(RIGHT($L$1,5),4)&amp;"-12-31",1)/100000000,[1]!EM_S_STM07_BS(E3100,140,LEFT(RIGHT($L$1,11),10),1)/100000000)),0,IF(行业估值!$E$7="最新年报",[1]!EM_S_STM07_BS(E3100,140,LEFT(RIGHT($L$1,5),4)&amp;"-12-31",1)/100000000,[1]!EM_S_STM07_BS(E3100,140,LEFT(RIGHT($L$1,11),10),1)/100000000)))</f>
        <v>42.9127547609</v>
      </c>
      <c r="M3100" s="36">
        <f t="shared" ca="1" si="247"/>
        <v>1.4837033086026161</v>
      </c>
      <c r="N3100" s="37">
        <f ca="1">IF(E3100="","",IF(ISERROR([1]!EM_S_EST_NETPROFIT(E3100,行业估值!$E$6,deadline)/100000000),"-",[1]!EM_S_EST_NETPROFIT(E3100,行业估值!$E$6,deadline)/100000000))</f>
        <v>5.5621</v>
      </c>
      <c r="O3100" s="36">
        <f t="shared" ca="1" si="248"/>
        <v>11.447078660937416</v>
      </c>
      <c r="T3100" s="64" t="s">
        <v>6059</v>
      </c>
      <c r="U3100" s="64" t="s">
        <v>6060</v>
      </c>
    </row>
    <row r="3101" spans="4:21">
      <c r="D3101" s="45" t="str">
        <f>IF(AND(行业估值!$B$39=$G3101,COUNTIF($G$2:$G$2552,$G3101)&gt;=1),COUNTIF($G$2:G3101,$G3101),"")</f>
        <v/>
      </c>
      <c r="E3101" s="65" t="str">
        <f t="shared" si="249"/>
        <v>601567.SH</v>
      </c>
      <c r="F3101" s="65" t="str">
        <f t="shared" si="250"/>
        <v>三星医疗</v>
      </c>
      <c r="G3101" s="34" t="str">
        <f>IF(E3101="","",IF(行业估值!$C$5="申万行业",[1]!EM_S_INFO_INDUSTRY_SW2014(E3101,"1"),IF(行业估值!$C$5="证监会行业",[1]!EM_S_INFO_INDUSTRY_CSRC1(E3101,"1"),[1]!EM_S_INFO_INDUSTRY_EM2016(E3101,"1"))))</f>
        <v>电气设备</v>
      </c>
      <c r="H3101" s="34" t="str">
        <f>IF(E3101="","",IF($H$1="上证50",[1]!EM_S_INFO_COMPINDEX(E3101,"000016"),"")&amp;IF($H$1="上证180",[1]!EM_S_INFO_COMPINDEX(E3101,"000010"),"")&amp;IF($H$1="沪深300",[1]!EM_S_INFO_COMPINDEX(E3101,"000300"),"")&amp;IF(AND($H$1="上证A股",RIGHT(E3101,2)="SH"),"是","")&amp;IF(AND($H$1="深证A股",RIGHT(E3101,2)="SZ"),"是","")&amp;IF(AND($H$1="创业板",LEFT(E3101,1)-3=0),"是","")&amp;IF(AND($H$1="全部A股",E3101&lt;&gt;0),"是","")&amp;IF(AND($H$1="中小板",LEFT(E3101,3)="002"),"是",""))</f>
        <v>是</v>
      </c>
      <c r="I3101" s="46">
        <f ca="1">IF(E3101="","",IF(OR([1]!EM_S_VAL_MV(E3101,deadline)="",[1]!EM_S_VAL_MV(E3101,deadline)="--",[1]!EM_S_VAL_MV(E3101,deadline)="null"),0,[1]!EM_S_VAL_MV(E3101,deadline)/100000000))</f>
        <v>90.820272971500003</v>
      </c>
      <c r="J3101" s="46">
        <f ca="1">IF(E3101="","",IF(RIGHT(LEFT($J$1,6),3)="TTM",[1]!EM_S_FA_PROFIT_TTM(E3101,LEFT(RIGHT($J$1,11),10),1)/100000000,[1]!EM_S_STM07_IS(E3101,61,LEFT(RIGHT($J$1,5),4)&amp;"-12-31",1)/100000000))</f>
        <v>9.0505020288000004</v>
      </c>
      <c r="K3101" s="36">
        <f t="shared" ca="1" si="246"/>
        <v>10.034832618400264</v>
      </c>
      <c r="L3101" s="46">
        <f ca="1">IF(E3101="","",IF(ISERROR(IF(行业估值!$E$7="最新年报",[1]!EM_S_STM07_BS(E3101,140,LEFT(RIGHT($L$1,5),4)&amp;"-12-31",1)/100000000,[1]!EM_S_STM07_BS(E3101,140,LEFT(RIGHT($L$1,11),10),1)/100000000)),0,IF(行业估值!$E$7="最新年报",[1]!EM_S_STM07_BS(E3101,140,LEFT(RIGHT($L$1,5),4)&amp;"-12-31",1)/100000000,[1]!EM_S_STM07_BS(E3101,140,LEFT(RIGHT($L$1,11),10),1)/100000000)))</f>
        <v>77.976456377700003</v>
      </c>
      <c r="M3101" s="36">
        <f t="shared" ca="1" si="247"/>
        <v>1.1647140328048189</v>
      </c>
      <c r="N3101" s="37" t="str">
        <f ca="1">IF(E3101="","",IF(ISERROR([1]!EM_S_EST_NETPROFIT(E3101,行业估值!$E$6,deadline)/100000000),"-",[1]!EM_S_EST_NETPROFIT(E3101,行业估值!$E$6,deadline)/100000000))</f>
        <v>-</v>
      </c>
      <c r="O3101" s="36" t="str">
        <f t="shared" ca="1" si="248"/>
        <v>-</v>
      </c>
      <c r="T3101" s="64" t="s">
        <v>6061</v>
      </c>
      <c r="U3101" s="64" t="s">
        <v>6062</v>
      </c>
    </row>
    <row r="3102" spans="4:21">
      <c r="D3102" s="45" t="str">
        <f>IF(AND(行业估值!$B$39=$G3102,COUNTIF($G$2:$G$2552,$G3102)&gt;=1),COUNTIF($G$2:G3102,$G3102),"")</f>
        <v/>
      </c>
      <c r="E3102" s="65" t="str">
        <f t="shared" si="249"/>
        <v>601577.SH</v>
      </c>
      <c r="F3102" s="65" t="str">
        <f t="shared" si="250"/>
        <v>长沙银行</v>
      </c>
      <c r="G3102" s="34" t="str">
        <f>IF(E3102="","",IF(行业估值!$C$5="申万行业",[1]!EM_S_INFO_INDUSTRY_SW2014(E3102,"1"),IF(行业估值!$C$5="证监会行业",[1]!EM_S_INFO_INDUSTRY_CSRC1(E3102,"1"),[1]!EM_S_INFO_INDUSTRY_EM2016(E3102,"1"))))</f>
        <v>金融</v>
      </c>
      <c r="H3102" s="34" t="str">
        <f>IF(E3102="","",IF($H$1="上证50",[1]!EM_S_INFO_COMPINDEX(E3102,"000016"),"")&amp;IF($H$1="上证180",[1]!EM_S_INFO_COMPINDEX(E3102,"000010"),"")&amp;IF($H$1="沪深300",[1]!EM_S_INFO_COMPINDEX(E3102,"000300"),"")&amp;IF(AND($H$1="上证A股",RIGHT(E3102,2)="SH"),"是","")&amp;IF(AND($H$1="深证A股",RIGHT(E3102,2)="SZ"),"是","")&amp;IF(AND($H$1="创业板",LEFT(E3102,1)-3=0),"是","")&amp;IF(AND($H$1="全部A股",E3102&lt;&gt;0),"是","")&amp;IF(AND($H$1="中小板",LEFT(E3102,3)="002"),"是",""))</f>
        <v>是</v>
      </c>
      <c r="I3102" s="46">
        <f ca="1">IF(E3102="","",IF(OR([1]!EM_S_VAL_MV(E3102,deadline)="",[1]!EM_S_VAL_MV(E3102,deadline)="--",[1]!EM_S_VAL_MV(E3102,deadline)="null"),0,[1]!EM_S_VAL_MV(E3102,deadline)/100000000))</f>
        <v>295.6222443456</v>
      </c>
      <c r="J3102" s="46">
        <f ca="1">IF(E3102="","",IF(RIGHT(LEFT($J$1,6),3)="TTM",[1]!EM_S_FA_PROFIT_TTM(E3102,LEFT(RIGHT($J$1,11),10),1)/100000000,[1]!EM_S_STM07_IS(E3102,61,LEFT(RIGHT($J$1,5),4)&amp;"-12-31",1)/100000000))</f>
        <v>50.203240000000001</v>
      </c>
      <c r="K3102" s="36">
        <f t="shared" ca="1" si="246"/>
        <v>5.888509274413364</v>
      </c>
      <c r="L3102" s="46">
        <f ca="1">IF(E3102="","",IF(ISERROR(IF(行业估值!$E$7="最新年报",[1]!EM_S_STM07_BS(E3102,140,LEFT(RIGHT($L$1,5),4)&amp;"-12-31",1)/100000000,[1]!EM_S_STM07_BS(E3102,140,LEFT(RIGHT($L$1,11),10),1)/100000000)),0,IF(行业估值!$E$7="最新年报",[1]!EM_S_STM07_BS(E3102,140,LEFT(RIGHT($L$1,5),4)&amp;"-12-31",1)/100000000,[1]!EM_S_STM07_BS(E3102,140,LEFT(RIGHT($L$1,11),10),1)/100000000)))</f>
        <v>336.75427000000002</v>
      </c>
      <c r="M3102" s="36">
        <f t="shared" ca="1" si="247"/>
        <v>0.87785744883234884</v>
      </c>
      <c r="N3102" s="37">
        <f ca="1">IF(E3102="","",IF(ISERROR([1]!EM_S_EST_NETPROFIT(E3102,行业估值!$E$6,deadline)/100000000),"-",[1]!EM_S_EST_NETPROFIT(E3102,行业估值!$E$6,deadline)/100000000))</f>
        <v>50.1875</v>
      </c>
      <c r="O3102" s="36">
        <f t="shared" ca="1" si="248"/>
        <v>5.8903560517180571</v>
      </c>
      <c r="T3102" s="64" t="s">
        <v>6063</v>
      </c>
      <c r="U3102" s="64" t="s">
        <v>6064</v>
      </c>
    </row>
    <row r="3103" spans="4:21">
      <c r="D3103" s="45" t="str">
        <f>IF(AND(行业估值!$B$39=$G3103,COUNTIF($G$2:$G$2552,$G3103)&gt;=1),COUNTIF($G$2:G3103,$G3103),"")</f>
        <v/>
      </c>
      <c r="E3103" s="65" t="str">
        <f t="shared" si="249"/>
        <v>601579.SH</v>
      </c>
      <c r="F3103" s="65" t="str">
        <f t="shared" si="250"/>
        <v>会稽山</v>
      </c>
      <c r="G3103" s="34" t="str">
        <f>IF(E3103="","",IF(行业估值!$C$5="申万行业",[1]!EM_S_INFO_INDUSTRY_SW2014(E3103,"1"),IF(行业估值!$C$5="证监会行业",[1]!EM_S_INFO_INDUSTRY_CSRC1(E3103,"1"),[1]!EM_S_INFO_INDUSTRY_EM2016(E3103,"1"))))</f>
        <v>食品饮料</v>
      </c>
      <c r="H3103" s="34" t="str">
        <f>IF(E3103="","",IF($H$1="上证50",[1]!EM_S_INFO_COMPINDEX(E3103,"000016"),"")&amp;IF($H$1="上证180",[1]!EM_S_INFO_COMPINDEX(E3103,"000010"),"")&amp;IF($H$1="沪深300",[1]!EM_S_INFO_COMPINDEX(E3103,"000300"),"")&amp;IF(AND($H$1="上证A股",RIGHT(E3103,2)="SH"),"是","")&amp;IF(AND($H$1="深证A股",RIGHT(E3103,2)="SZ"),"是","")&amp;IF(AND($H$1="创业板",LEFT(E3103,1)-3=0),"是","")&amp;IF(AND($H$1="全部A股",E3103&lt;&gt;0),"是","")&amp;IF(AND($H$1="中小板",LEFT(E3103,3)="002"),"是",""))</f>
        <v>是</v>
      </c>
      <c r="I3103" s="46">
        <f ca="1">IF(E3103="","",IF(OR([1]!EM_S_VAL_MV(E3103,deadline)="",[1]!EM_S_VAL_MV(E3103,deadline)="--",[1]!EM_S_VAL_MV(E3103,deadline)="null"),0,[1]!EM_S_VAL_MV(E3103,deadline)/100000000))</f>
        <v>41.778239999999997</v>
      </c>
      <c r="J3103" s="46">
        <f ca="1">IF(E3103="","",IF(RIGHT(LEFT($J$1,6),3)="TTM",[1]!EM_S_FA_PROFIT_TTM(E3103,LEFT(RIGHT($J$1,11),10),1)/100000000,[1]!EM_S_STM07_IS(E3103,61,LEFT(RIGHT($J$1,5),4)&amp;"-12-31",1)/100000000))</f>
        <v>1.629350291</v>
      </c>
      <c r="K3103" s="36">
        <f t="shared" ca="1" si="246"/>
        <v>25.641042463839348</v>
      </c>
      <c r="L3103" s="46">
        <f ca="1">IF(E3103="","",IF(ISERROR(IF(行业估值!$E$7="最新年报",[1]!EM_S_STM07_BS(E3103,140,LEFT(RIGHT($L$1,5),4)&amp;"-12-31",1)/100000000,[1]!EM_S_STM07_BS(E3103,140,LEFT(RIGHT($L$1,11),10),1)/100000000)),0,IF(行业估值!$E$7="最新年报",[1]!EM_S_STM07_BS(E3103,140,LEFT(RIGHT($L$1,5),4)&amp;"-12-31",1)/100000000,[1]!EM_S_STM07_BS(E3103,140,LEFT(RIGHT($L$1,11),10),1)/100000000)))</f>
        <v>31.621971175700001</v>
      </c>
      <c r="M3103" s="36">
        <f t="shared" ca="1" si="247"/>
        <v>1.3211776004686455</v>
      </c>
      <c r="N3103" s="37">
        <f ca="1">IF(E3103="","",IF(ISERROR([1]!EM_S_EST_NETPROFIT(E3103,行业估值!$E$6,deadline)/100000000),"-",[1]!EM_S_EST_NETPROFIT(E3103,行业估值!$E$6,deadline)/100000000))</f>
        <v>1.4</v>
      </c>
      <c r="O3103" s="36">
        <f t="shared" ca="1" si="248"/>
        <v>29.8416</v>
      </c>
      <c r="T3103" s="64" t="s">
        <v>6065</v>
      </c>
      <c r="U3103" s="64" t="s">
        <v>6066</v>
      </c>
    </row>
    <row r="3104" spans="4:21">
      <c r="D3104" s="45" t="str">
        <f>IF(AND(行业估值!$B$39=$G3104,COUNTIF($G$2:$G$2552,$G3104)&gt;=1),COUNTIF($G$2:G3104,$G3104),"")</f>
        <v/>
      </c>
      <c r="E3104" s="65" t="str">
        <f t="shared" si="249"/>
        <v>601588.SH</v>
      </c>
      <c r="F3104" s="65" t="str">
        <f t="shared" si="250"/>
        <v>北辰实业</v>
      </c>
      <c r="G3104" s="34" t="str">
        <f>IF(E3104="","",IF(行业估值!$C$5="申万行业",[1]!EM_S_INFO_INDUSTRY_SW2014(E3104,"1"),IF(行业估值!$C$5="证监会行业",[1]!EM_S_INFO_INDUSTRY_CSRC1(E3104,"1"),[1]!EM_S_INFO_INDUSTRY_EM2016(E3104,"1"))))</f>
        <v>房地产</v>
      </c>
      <c r="H3104" s="34" t="str">
        <f>IF(E3104="","",IF($H$1="上证50",[1]!EM_S_INFO_COMPINDEX(E3104,"000016"),"")&amp;IF($H$1="上证180",[1]!EM_S_INFO_COMPINDEX(E3104,"000010"),"")&amp;IF($H$1="沪深300",[1]!EM_S_INFO_COMPINDEX(E3104,"000300"),"")&amp;IF(AND($H$1="上证A股",RIGHT(E3104,2)="SH"),"是","")&amp;IF(AND($H$1="深证A股",RIGHT(E3104,2)="SZ"),"是","")&amp;IF(AND($H$1="创业板",LEFT(E3104,1)-3=0),"是","")&amp;IF(AND($H$1="全部A股",E3104&lt;&gt;0),"是","")&amp;IF(AND($H$1="中小板",LEFT(E3104,3)="002"),"是",""))</f>
        <v>是</v>
      </c>
      <c r="I3104" s="46">
        <f ca="1">IF(E3104="","",IF(OR([1]!EM_S_VAL_MV(E3104,deadline)="",[1]!EM_S_VAL_MV(E3104,deadline)="--",[1]!EM_S_VAL_MV(E3104,deadline)="null"),0,[1]!EM_S_VAL_MV(E3104,deadline)/100000000))</f>
        <v>102.35740800000001</v>
      </c>
      <c r="J3104" s="46">
        <f ca="1">IF(E3104="","",IF(RIGHT(LEFT($J$1,6),3)="TTM",[1]!EM_S_FA_PROFIT_TTM(E3104,LEFT(RIGHT($J$1,11),10),1)/100000000,[1]!EM_S_STM07_IS(E3104,61,LEFT(RIGHT($J$1,5),4)&amp;"-12-31",1)/100000000))</f>
        <v>18.680205709999999</v>
      </c>
      <c r="K3104" s="36">
        <f t="shared" ca="1" si="246"/>
        <v>5.4794582880425899</v>
      </c>
      <c r="L3104" s="46">
        <f ca="1">IF(E3104="","",IF(ISERROR(IF(行业估值!$E$7="最新年报",[1]!EM_S_STM07_BS(E3104,140,LEFT(RIGHT($L$1,5),4)&amp;"-12-31",1)/100000000,[1]!EM_S_STM07_BS(E3104,140,LEFT(RIGHT($L$1,11),10),1)/100000000)),0,IF(行业估值!$E$7="最新年报",[1]!EM_S_STM07_BS(E3104,140,LEFT(RIGHT($L$1,5),4)&amp;"-12-31",1)/100000000,[1]!EM_S_STM07_BS(E3104,140,LEFT(RIGHT($L$1,11),10),1)/100000000)))</f>
        <v>170.16105451999999</v>
      </c>
      <c r="M3104" s="36">
        <f t="shared" ca="1" si="247"/>
        <v>0.60153252040389393</v>
      </c>
      <c r="N3104" s="37" t="str">
        <f ca="1">IF(E3104="","",IF(ISERROR([1]!EM_S_EST_NETPROFIT(E3104,行业估值!$E$6,deadline)/100000000),"-",[1]!EM_S_EST_NETPROFIT(E3104,行业估值!$E$6,deadline)/100000000))</f>
        <v>-</v>
      </c>
      <c r="O3104" s="36" t="str">
        <f t="shared" ca="1" si="248"/>
        <v>-</v>
      </c>
      <c r="T3104" s="64" t="s">
        <v>6067</v>
      </c>
      <c r="U3104" s="64" t="s">
        <v>6068</v>
      </c>
    </row>
    <row r="3105" spans="4:21">
      <c r="D3105" s="45" t="str">
        <f>IF(AND(行业估值!$B$39=$G3105,COUNTIF($G$2:$G$2552,$G3105)&gt;=1),COUNTIF($G$2:G3105,$G3105),"")</f>
        <v/>
      </c>
      <c r="E3105" s="65" t="str">
        <f t="shared" si="249"/>
        <v>601595.SH</v>
      </c>
      <c r="F3105" s="65" t="str">
        <f t="shared" si="250"/>
        <v>上海电影</v>
      </c>
      <c r="G3105" s="34" t="str">
        <f>IF(E3105="","",IF(行业估值!$C$5="申万行业",[1]!EM_S_INFO_INDUSTRY_SW2014(E3105,"1"),IF(行业估值!$C$5="证监会行业",[1]!EM_S_INFO_INDUSTRY_CSRC1(E3105,"1"),[1]!EM_S_INFO_INDUSTRY_EM2016(E3105,"1"))))</f>
        <v>文化传媒</v>
      </c>
      <c r="H3105" s="34" t="str">
        <f>IF(E3105="","",IF($H$1="上证50",[1]!EM_S_INFO_COMPINDEX(E3105,"000016"),"")&amp;IF($H$1="上证180",[1]!EM_S_INFO_COMPINDEX(E3105,"000010"),"")&amp;IF($H$1="沪深300",[1]!EM_S_INFO_COMPINDEX(E3105,"000300"),"")&amp;IF(AND($H$1="上证A股",RIGHT(E3105,2)="SH"),"是","")&amp;IF(AND($H$1="深证A股",RIGHT(E3105,2)="SZ"),"是","")&amp;IF(AND($H$1="创业板",LEFT(E3105,1)-3=0),"是","")&amp;IF(AND($H$1="全部A股",E3105&lt;&gt;0),"是","")&amp;IF(AND($H$1="中小板",LEFT(E3105,3)="002"),"是",""))</f>
        <v>是</v>
      </c>
      <c r="I3105" s="46">
        <f ca="1">IF(E3105="","",IF(OR([1]!EM_S_VAL_MV(E3105,deadline)="",[1]!EM_S_VAL_MV(E3105,deadline)="--",[1]!EM_S_VAL_MV(E3105,deadline)="null"),0,[1]!EM_S_VAL_MV(E3105,deadline)/100000000))</f>
        <v>50.273099999999999</v>
      </c>
      <c r="J3105" s="46">
        <f ca="1">IF(E3105="","",IF(RIGHT(LEFT($J$1,6),3)="TTM",[1]!EM_S_FA_PROFIT_TTM(E3105,LEFT(RIGHT($J$1,11),10),1)/100000000,[1]!EM_S_STM07_IS(E3105,61,LEFT(RIGHT($J$1,5),4)&amp;"-12-31",1)/100000000))</f>
        <v>2.4932095073</v>
      </c>
      <c r="K3105" s="36">
        <f t="shared" ca="1" si="246"/>
        <v>20.16400942351725</v>
      </c>
      <c r="L3105" s="46">
        <f ca="1">IF(E3105="","",IF(ISERROR(IF(行业估值!$E$7="最新年报",[1]!EM_S_STM07_BS(E3105,140,LEFT(RIGHT($L$1,5),4)&amp;"-12-31",1)/100000000,[1]!EM_S_STM07_BS(E3105,140,LEFT(RIGHT($L$1,11),10),1)/100000000)),0,IF(行业估值!$E$7="最新年报",[1]!EM_S_STM07_BS(E3105,140,LEFT(RIGHT($L$1,5),4)&amp;"-12-31",1)/100000000,[1]!EM_S_STM07_BS(E3105,140,LEFT(RIGHT($L$1,11),10),1)/100000000)))</f>
        <v>23.565299508800003</v>
      </c>
      <c r="M3105" s="36">
        <f t="shared" ca="1" si="247"/>
        <v>2.1333528980281575</v>
      </c>
      <c r="N3105" s="37">
        <f ca="1">IF(E3105="","",IF(ISERROR([1]!EM_S_EST_NETPROFIT(E3105,行业估值!$E$6,deadline)/100000000),"-",[1]!EM_S_EST_NETPROFIT(E3105,行业估值!$E$6,deadline)/100000000))</f>
        <v>2.5289999999999999</v>
      </c>
      <c r="O3105" s="36">
        <f t="shared" ca="1" si="248"/>
        <v>19.878647686832739</v>
      </c>
      <c r="T3105" s="64" t="s">
        <v>6069</v>
      </c>
      <c r="U3105" s="64" t="s">
        <v>6070</v>
      </c>
    </row>
    <row r="3106" spans="4:21">
      <c r="D3106" s="45" t="str">
        <f>IF(AND(行业估值!$B$39=$G3106,COUNTIF($G$2:$G$2552,$G3106)&gt;=1),COUNTIF($G$2:G3106,$G3106),"")</f>
        <v/>
      </c>
      <c r="E3106" s="65" t="str">
        <f t="shared" si="249"/>
        <v>601598.SH</v>
      </c>
      <c r="F3106" s="65" t="str">
        <f t="shared" si="250"/>
        <v>中国外运</v>
      </c>
      <c r="G3106" s="34" t="str">
        <f>IF(E3106="","",IF(行业估值!$C$5="申万行业",[1]!EM_S_INFO_INDUSTRY_SW2014(E3106,"1"),IF(行业估值!$C$5="证监会行业",[1]!EM_S_INFO_INDUSTRY_CSRC1(E3106,"1"),[1]!EM_S_INFO_INDUSTRY_EM2016(E3106,"1"))))</f>
        <v>交通运输</v>
      </c>
      <c r="H3106" s="34" t="str">
        <f>IF(E3106="","",IF($H$1="上证50",[1]!EM_S_INFO_COMPINDEX(E3106,"000016"),"")&amp;IF($H$1="上证180",[1]!EM_S_INFO_COMPINDEX(E3106,"000010"),"")&amp;IF($H$1="沪深300",[1]!EM_S_INFO_COMPINDEX(E3106,"000300"),"")&amp;IF(AND($H$1="上证A股",RIGHT(E3106,2)="SH"),"是","")&amp;IF(AND($H$1="深证A股",RIGHT(E3106,2)="SZ"),"是","")&amp;IF(AND($H$1="创业板",LEFT(E3106,1)-3=0),"是","")&amp;IF(AND($H$1="全部A股",E3106&lt;&gt;0),"是","")&amp;IF(AND($H$1="中小板",LEFT(E3106,3)="002"),"是",""))</f>
        <v>是</v>
      </c>
      <c r="I3106" s="46">
        <f ca="1">IF(E3106="","",IF(OR([1]!EM_S_VAL_MV(E3106,deadline)="",[1]!EM_S_VAL_MV(E3106,deadline)="--",[1]!EM_S_VAL_MV(E3106,deadline)="null"),0,[1]!EM_S_VAL_MV(E3106,deadline)/100000000))</f>
        <v>304.91311965</v>
      </c>
      <c r="J3106" s="46">
        <f ca="1">IF(E3106="","",IF(RIGHT(LEFT($J$1,6),3)="TTM",[1]!EM_S_FA_PROFIT_TTM(E3106,LEFT(RIGHT($J$1,11),10),1)/100000000,[1]!EM_S_STM07_IS(E3106,61,LEFT(RIGHT($J$1,5),4)&amp;"-12-31",1)/100000000))</f>
        <v>30.582497262699999</v>
      </c>
      <c r="K3106" s="36">
        <f t="shared" ca="1" si="246"/>
        <v>9.9701838287054425</v>
      </c>
      <c r="L3106" s="46">
        <f ca="1">IF(E3106="","",IF(ISERROR(IF(行业估值!$E$7="最新年报",[1]!EM_S_STM07_BS(E3106,140,LEFT(RIGHT($L$1,5),4)&amp;"-12-31",1)/100000000,[1]!EM_S_STM07_BS(E3106,140,LEFT(RIGHT($L$1,11),10),1)/100000000)),0,IF(行业估值!$E$7="最新年报",[1]!EM_S_STM07_BS(E3106,140,LEFT(RIGHT($L$1,5),4)&amp;"-12-31",1)/100000000,[1]!EM_S_STM07_BS(E3106,140,LEFT(RIGHT($L$1,11),10),1)/100000000)))</f>
        <v>277.42697946819999</v>
      </c>
      <c r="M3106" s="36">
        <f t="shared" ca="1" si="247"/>
        <v>1.0990752241706565</v>
      </c>
      <c r="N3106" s="37">
        <f ca="1">IF(E3106="","",IF(ISERROR([1]!EM_S_EST_NETPROFIT(E3106,行业估值!$E$6,deadline)/100000000),"-",[1]!EM_S_EST_NETPROFIT(E3106,行业估值!$E$6,deadline)/100000000))</f>
        <v>27.7</v>
      </c>
      <c r="O3106" s="36">
        <f t="shared" ca="1" si="248"/>
        <v>11.007693850180505</v>
      </c>
      <c r="T3106" s="64" t="s">
        <v>6071</v>
      </c>
      <c r="U3106" s="64" t="s">
        <v>6072</v>
      </c>
    </row>
    <row r="3107" spans="4:21">
      <c r="D3107" s="45" t="str">
        <f>IF(AND(行业估值!$B$39=$G3107,COUNTIF($G$2:$G$2552,$G3107)&gt;=1),COUNTIF($G$2:G3107,$G3107),"")</f>
        <v/>
      </c>
      <c r="E3107" s="65" t="str">
        <f t="shared" si="249"/>
        <v>601599.SH</v>
      </c>
      <c r="F3107" s="65" t="str">
        <f t="shared" si="250"/>
        <v>鹿港文化</v>
      </c>
      <c r="G3107" s="34" t="str">
        <f>IF(E3107="","",IF(行业估值!$C$5="申万行业",[1]!EM_S_INFO_INDUSTRY_SW2014(E3107,"1"),IF(行业估值!$C$5="证监会行业",[1]!EM_S_INFO_INDUSTRY_CSRC1(E3107,"1"),[1]!EM_S_INFO_INDUSTRY_EM2016(E3107,"1"))))</f>
        <v>纺织服装</v>
      </c>
      <c r="H3107" s="34" t="str">
        <f>IF(E3107="","",IF($H$1="上证50",[1]!EM_S_INFO_COMPINDEX(E3107,"000016"),"")&amp;IF($H$1="上证180",[1]!EM_S_INFO_COMPINDEX(E3107,"000010"),"")&amp;IF($H$1="沪深300",[1]!EM_S_INFO_COMPINDEX(E3107,"000300"),"")&amp;IF(AND($H$1="上证A股",RIGHT(E3107,2)="SH"),"是","")&amp;IF(AND($H$1="深证A股",RIGHT(E3107,2)="SZ"),"是","")&amp;IF(AND($H$1="创业板",LEFT(E3107,1)-3=0),"是","")&amp;IF(AND($H$1="全部A股",E3107&lt;&gt;0),"是","")&amp;IF(AND($H$1="中小板",LEFT(E3107,3)="002"),"是",""))</f>
        <v>是</v>
      </c>
      <c r="I3107" s="46">
        <f ca="1">IF(E3107="","",IF(OR([1]!EM_S_VAL_MV(E3107,deadline)="",[1]!EM_S_VAL_MV(E3107,deadline)="--",[1]!EM_S_VAL_MV(E3107,deadline)="null"),0,[1]!EM_S_VAL_MV(E3107,deadline)/100000000))</f>
        <v>34.727001099600002</v>
      </c>
      <c r="J3107" s="46">
        <f ca="1">IF(E3107="","",IF(RIGHT(LEFT($J$1,6),3)="TTM",[1]!EM_S_FA_PROFIT_TTM(E3107,LEFT(RIGHT($J$1,11),10),1)/100000000,[1]!EM_S_STM07_IS(E3107,61,LEFT(RIGHT($J$1,5),4)&amp;"-12-31",1)/100000000))</f>
        <v>0.96178664469999997</v>
      </c>
      <c r="K3107" s="36">
        <f t="shared" ca="1" si="246"/>
        <v>36.106761609724821</v>
      </c>
      <c r="L3107" s="46">
        <f ca="1">IF(E3107="","",IF(ISERROR(IF(行业估值!$E$7="最新年报",[1]!EM_S_STM07_BS(E3107,140,LEFT(RIGHT($L$1,5),4)&amp;"-12-31",1)/100000000,[1]!EM_S_STM07_BS(E3107,140,LEFT(RIGHT($L$1,11),10),1)/100000000)),0,IF(行业估值!$E$7="最新年报",[1]!EM_S_STM07_BS(E3107,140,LEFT(RIGHT($L$1,5),4)&amp;"-12-31",1)/100000000,[1]!EM_S_STM07_BS(E3107,140,LEFT(RIGHT($L$1,11),10),1)/100000000)))</f>
        <v>26.218626562499999</v>
      </c>
      <c r="M3107" s="36">
        <f t="shared" ca="1" si="247"/>
        <v>1.324516408852223</v>
      </c>
      <c r="N3107" s="37" t="str">
        <f ca="1">IF(E3107="","",IF(ISERROR([1]!EM_S_EST_NETPROFIT(E3107,行业估值!$E$6,deadline)/100000000),"-",[1]!EM_S_EST_NETPROFIT(E3107,行业估值!$E$6,deadline)/100000000))</f>
        <v>-</v>
      </c>
      <c r="O3107" s="36" t="str">
        <f t="shared" ca="1" si="248"/>
        <v>-</v>
      </c>
      <c r="T3107" s="64" t="s">
        <v>6073</v>
      </c>
      <c r="U3107" s="64" t="s">
        <v>6074</v>
      </c>
    </row>
    <row r="3108" spans="4:21">
      <c r="D3108" s="45" t="str">
        <f>IF(AND(行业估值!$B$39=$G3108,COUNTIF($G$2:$G$2552,$G3108)&gt;=1),COUNTIF($G$2:G3108,$G3108),"")</f>
        <v/>
      </c>
      <c r="E3108" s="65" t="str">
        <f t="shared" si="249"/>
        <v>601600.SH</v>
      </c>
      <c r="F3108" s="65" t="str">
        <f t="shared" si="250"/>
        <v>中国铝业</v>
      </c>
      <c r="G3108" s="34" t="str">
        <f>IF(E3108="","",IF(行业估值!$C$5="申万行业",[1]!EM_S_INFO_INDUSTRY_SW2014(E3108,"1"),IF(行业估值!$C$5="证监会行业",[1]!EM_S_INFO_INDUSTRY_CSRC1(E3108,"1"),[1]!EM_S_INFO_INDUSTRY_EM2016(E3108,"1"))))</f>
        <v>有色金属</v>
      </c>
      <c r="H3108" s="34" t="str">
        <f>IF(E3108="","",IF($H$1="上证50",[1]!EM_S_INFO_COMPINDEX(E3108,"000016"),"")&amp;IF($H$1="上证180",[1]!EM_S_INFO_COMPINDEX(E3108,"000010"),"")&amp;IF($H$1="沪深300",[1]!EM_S_INFO_COMPINDEX(E3108,"000300"),"")&amp;IF(AND($H$1="上证A股",RIGHT(E3108,2)="SH"),"是","")&amp;IF(AND($H$1="深证A股",RIGHT(E3108,2)="SZ"),"是","")&amp;IF(AND($H$1="创业板",LEFT(E3108,1)-3=0),"是","")&amp;IF(AND($H$1="全部A股",E3108&lt;&gt;0),"是","")&amp;IF(AND($H$1="中小板",LEFT(E3108,3)="002"),"是",""))</f>
        <v>是</v>
      </c>
      <c r="I3108" s="46">
        <f ca="1">IF(E3108="","",IF(OR([1]!EM_S_VAL_MV(E3108,deadline)="",[1]!EM_S_VAL_MV(E3108,deadline)="--",[1]!EM_S_VAL_MV(E3108,deadline)="null"),0,[1]!EM_S_VAL_MV(E3108,deadline)/100000000))</f>
        <v>573.66407844870002</v>
      </c>
      <c r="J3108" s="46">
        <f ca="1">IF(E3108="","",IF(RIGHT(LEFT($J$1,6),3)="TTM",[1]!EM_S_FA_PROFIT_TTM(E3108,LEFT(RIGHT($J$1,11),10),1)/100000000,[1]!EM_S_STM07_IS(E3108,61,LEFT(RIGHT($J$1,5),4)&amp;"-12-31",1)/100000000))</f>
        <v>7.6513099999999996</v>
      </c>
      <c r="K3108" s="36">
        <f t="shared" ca="1" si="246"/>
        <v>74.975929409303774</v>
      </c>
      <c r="L3108" s="46">
        <f ca="1">IF(E3108="","",IF(ISERROR(IF(行业估值!$E$7="最新年报",[1]!EM_S_STM07_BS(E3108,140,LEFT(RIGHT($L$1,5),4)&amp;"-12-31",1)/100000000,[1]!EM_S_STM07_BS(E3108,140,LEFT(RIGHT($L$1,11),10),1)/100000000)),0,IF(行业估值!$E$7="最新年报",[1]!EM_S_STM07_BS(E3108,140,LEFT(RIGHT($L$1,5),4)&amp;"-12-31",1)/100000000,[1]!EM_S_STM07_BS(E3108,140,LEFT(RIGHT($L$1,11),10),1)/100000000)))</f>
        <v>531.34609999999998</v>
      </c>
      <c r="M3108" s="36">
        <f t="shared" ca="1" si="247"/>
        <v>1.0796429642538075</v>
      </c>
      <c r="N3108" s="37">
        <f ca="1">IF(E3108="","",IF(ISERROR([1]!EM_S_EST_NETPROFIT(E3108,行业估值!$E$6,deadline)/100000000),"-",[1]!EM_S_EST_NETPROFIT(E3108,行业估值!$E$6,deadline)/100000000))</f>
        <v>12.5003875</v>
      </c>
      <c r="O3108" s="36">
        <f t="shared" ca="1" si="248"/>
        <v>45.891703633083374</v>
      </c>
      <c r="T3108" s="64" t="s">
        <v>6075</v>
      </c>
      <c r="U3108" s="64" t="s">
        <v>6076</v>
      </c>
    </row>
    <row r="3109" spans="4:21">
      <c r="D3109" s="45" t="str">
        <f>IF(AND(行业估值!$B$39=$G3109,COUNTIF($G$2:$G$2552,$G3109)&gt;=1),COUNTIF($G$2:G3109,$G3109),"")</f>
        <v/>
      </c>
      <c r="E3109" s="65" t="str">
        <f t="shared" si="249"/>
        <v>601601.SH</v>
      </c>
      <c r="F3109" s="65" t="str">
        <f t="shared" si="250"/>
        <v>中国太保</v>
      </c>
      <c r="G3109" s="34" t="str">
        <f>IF(E3109="","",IF(行业估值!$C$5="申万行业",[1]!EM_S_INFO_INDUSTRY_SW2014(E3109,"1"),IF(行业估值!$C$5="证监会行业",[1]!EM_S_INFO_INDUSTRY_CSRC1(E3109,"1"),[1]!EM_S_INFO_INDUSTRY_EM2016(E3109,"1"))))</f>
        <v>金融</v>
      </c>
      <c r="H3109" s="34" t="str">
        <f>IF(E3109="","",IF($H$1="上证50",[1]!EM_S_INFO_COMPINDEX(E3109,"000016"),"")&amp;IF($H$1="上证180",[1]!EM_S_INFO_COMPINDEX(E3109,"000010"),"")&amp;IF($H$1="沪深300",[1]!EM_S_INFO_COMPINDEX(E3109,"000300"),"")&amp;IF(AND($H$1="上证A股",RIGHT(E3109,2)="SH"),"是","")&amp;IF(AND($H$1="深证A股",RIGHT(E3109,2)="SZ"),"是","")&amp;IF(AND($H$1="创业板",LEFT(E3109,1)-3=0),"是","")&amp;IF(AND($H$1="全部A股",E3109&lt;&gt;0),"是","")&amp;IF(AND($H$1="中小板",LEFT(E3109,3)="002"),"是",""))</f>
        <v>是</v>
      </c>
      <c r="I3109" s="46">
        <f ca="1">IF(E3109="","",IF(OR([1]!EM_S_VAL_MV(E3109,deadline)="",[1]!EM_S_VAL_MV(E3109,deadline)="--",[1]!EM_S_VAL_MV(E3109,deadline)="null"),0,[1]!EM_S_VAL_MV(E3109,deadline)/100000000))</f>
        <v>3142.7015999999999</v>
      </c>
      <c r="J3109" s="46">
        <f ca="1">IF(E3109="","",IF(RIGHT(LEFT($J$1,6),3)="TTM",[1]!EM_S_FA_PROFIT_TTM(E3109,LEFT(RIGHT($J$1,11),10),1)/100000000,[1]!EM_S_STM07_IS(E3109,61,LEFT(RIGHT($J$1,5),4)&amp;"-12-31",1)/100000000))</f>
        <v>288.12</v>
      </c>
      <c r="K3109" s="36">
        <f t="shared" ca="1" si="246"/>
        <v>10.907613494377342</v>
      </c>
      <c r="L3109" s="46">
        <f ca="1">IF(E3109="","",IF(ISERROR(IF(行业估值!$E$7="最新年报",[1]!EM_S_STM07_BS(E3109,140,LEFT(RIGHT($L$1,5),4)&amp;"-12-31",1)/100000000,[1]!EM_S_STM07_BS(E3109,140,LEFT(RIGHT($L$1,11),10),1)/100000000)),0,IF(行业估值!$E$7="最新年报",[1]!EM_S_STM07_BS(E3109,140,LEFT(RIGHT($L$1,5),4)&amp;"-12-31",1)/100000000,[1]!EM_S_STM07_BS(E3109,140,LEFT(RIGHT($L$1,11),10),1)/100000000)))</f>
        <v>1702.33</v>
      </c>
      <c r="M3109" s="36">
        <f t="shared" ca="1" si="247"/>
        <v>1.8461177327545188</v>
      </c>
      <c r="N3109" s="37">
        <f ca="1">IF(E3109="","",IF(ISERROR([1]!EM_S_EST_NETPROFIT(E3109,行业估值!$E$6,deadline)/100000000),"-",[1]!EM_S_EST_NETPROFIT(E3109,行业估值!$E$6,deadline)/100000000))</f>
        <v>288.32374782608696</v>
      </c>
      <c r="O3109" s="36">
        <f t="shared" ca="1" si="248"/>
        <v>10.899905483663579</v>
      </c>
      <c r="T3109" s="64" t="s">
        <v>6077</v>
      </c>
      <c r="U3109" s="64" t="s">
        <v>6078</v>
      </c>
    </row>
    <row r="3110" spans="4:21">
      <c r="D3110" s="45" t="str">
        <f>IF(AND(行业估值!$B$39=$G3110,COUNTIF($G$2:$G$2552,$G3110)&gt;=1),COUNTIF($G$2:G3110,$G3110),"")</f>
        <v/>
      </c>
      <c r="E3110" s="65" t="str">
        <f t="shared" si="249"/>
        <v>601606.SH</v>
      </c>
      <c r="F3110" s="65" t="str">
        <f t="shared" si="250"/>
        <v>长城军工</v>
      </c>
      <c r="G3110" s="34" t="str">
        <f>IF(E3110="","",IF(行业估值!$C$5="申万行业",[1]!EM_S_INFO_INDUSTRY_SW2014(E3110,"1"),IF(行业估值!$C$5="证监会行业",[1]!EM_S_INFO_INDUSTRY_CSRC1(E3110,"1"),[1]!EM_S_INFO_INDUSTRY_EM2016(E3110,"1"))))</f>
        <v>国防与装备</v>
      </c>
      <c r="H3110" s="34" t="str">
        <f>IF(E3110="","",IF($H$1="上证50",[1]!EM_S_INFO_COMPINDEX(E3110,"000016"),"")&amp;IF($H$1="上证180",[1]!EM_S_INFO_COMPINDEX(E3110,"000010"),"")&amp;IF($H$1="沪深300",[1]!EM_S_INFO_COMPINDEX(E3110,"000300"),"")&amp;IF(AND($H$1="上证A股",RIGHT(E3110,2)="SH"),"是","")&amp;IF(AND($H$1="深证A股",RIGHT(E3110,2)="SZ"),"是","")&amp;IF(AND($H$1="创业板",LEFT(E3110,1)-3=0),"是","")&amp;IF(AND($H$1="全部A股",E3110&lt;&gt;0),"是","")&amp;IF(AND($H$1="中小板",LEFT(E3110,3)="002"),"是",""))</f>
        <v>是</v>
      </c>
      <c r="I3110" s="46">
        <f ca="1">IF(E3110="","",IF(OR([1]!EM_S_VAL_MV(E3110,deadline)="",[1]!EM_S_VAL_MV(E3110,deadline)="--",[1]!EM_S_VAL_MV(E3110,deadline)="null"),0,[1]!EM_S_VAL_MV(E3110,deadline)/100000000))</f>
        <v>82.127500560000001</v>
      </c>
      <c r="J3110" s="46">
        <f ca="1">IF(E3110="","",IF(RIGHT(LEFT($J$1,6),3)="TTM",[1]!EM_S_FA_PROFIT_TTM(E3110,LEFT(RIGHT($J$1,11),10),1)/100000000,[1]!EM_S_STM07_IS(E3110,61,LEFT(RIGHT($J$1,5),4)&amp;"-12-31",1)/100000000))</f>
        <v>0.61953629049999992</v>
      </c>
      <c r="K3110" s="36">
        <f t="shared" ca="1" si="246"/>
        <v>132.56285680007315</v>
      </c>
      <c r="L3110" s="46">
        <f ca="1">IF(E3110="","",IF(ISERROR(IF(行业估值!$E$7="最新年报",[1]!EM_S_STM07_BS(E3110,140,LEFT(RIGHT($L$1,5),4)&amp;"-12-31",1)/100000000,[1]!EM_S_STM07_BS(E3110,140,LEFT(RIGHT($L$1,11),10),1)/100000000)),0,IF(行业估值!$E$7="最新年报",[1]!EM_S_STM07_BS(E3110,140,LEFT(RIGHT($L$1,5),4)&amp;"-12-31",1)/100000000,[1]!EM_S_STM07_BS(E3110,140,LEFT(RIGHT($L$1,11),10),1)/100000000)))</f>
        <v>21.882571351399999</v>
      </c>
      <c r="M3110" s="36">
        <f t="shared" ca="1" si="247"/>
        <v>3.7531010063287495</v>
      </c>
      <c r="N3110" s="37" t="str">
        <f ca="1">IF(E3110="","",IF(ISERROR([1]!EM_S_EST_NETPROFIT(E3110,行业估值!$E$6,deadline)/100000000),"-",[1]!EM_S_EST_NETPROFIT(E3110,行业估值!$E$6,deadline)/100000000))</f>
        <v>-</v>
      </c>
      <c r="O3110" s="36" t="str">
        <f t="shared" ca="1" si="248"/>
        <v>-</v>
      </c>
      <c r="T3110" s="64" t="s">
        <v>6079</v>
      </c>
      <c r="U3110" s="64" t="s">
        <v>6080</v>
      </c>
    </row>
    <row r="3111" spans="4:21">
      <c r="D3111" s="45" t="str">
        <f>IF(AND(行业估值!$B$39=$G3111,COUNTIF($G$2:$G$2552,$G3111)&gt;=1),COUNTIF($G$2:G3111,$G3111),"")</f>
        <v/>
      </c>
      <c r="E3111" s="65" t="str">
        <f t="shared" si="249"/>
        <v>601607.SH</v>
      </c>
      <c r="F3111" s="65" t="str">
        <f t="shared" si="250"/>
        <v>上海医药</v>
      </c>
      <c r="G3111" s="34" t="str">
        <f>IF(E3111="","",IF(行业估值!$C$5="申万行业",[1]!EM_S_INFO_INDUSTRY_SW2014(E3111,"1"),IF(行业估值!$C$5="证监会行业",[1]!EM_S_INFO_INDUSTRY_CSRC1(E3111,"1"),[1]!EM_S_INFO_INDUSTRY_EM2016(E3111,"1"))))</f>
        <v>医药生物</v>
      </c>
      <c r="H3111" s="34" t="str">
        <f>IF(E3111="","",IF($H$1="上证50",[1]!EM_S_INFO_COMPINDEX(E3111,"000016"),"")&amp;IF($H$1="上证180",[1]!EM_S_INFO_COMPINDEX(E3111,"000010"),"")&amp;IF($H$1="沪深300",[1]!EM_S_INFO_COMPINDEX(E3111,"000300"),"")&amp;IF(AND($H$1="上证A股",RIGHT(E3111,2)="SH"),"是","")&amp;IF(AND($H$1="深证A股",RIGHT(E3111,2)="SZ"),"是","")&amp;IF(AND($H$1="创业板",LEFT(E3111,1)-3=0),"是","")&amp;IF(AND($H$1="全部A股",E3111&lt;&gt;0),"是","")&amp;IF(AND($H$1="中小板",LEFT(E3111,3)="002"),"是",""))</f>
        <v>是</v>
      </c>
      <c r="I3111" s="46">
        <f ca="1">IF(E3111="","",IF(OR([1]!EM_S_VAL_MV(E3111,deadline)="",[1]!EM_S_VAL_MV(E3111,deadline)="--",[1]!EM_S_VAL_MV(E3111,deadline)="null"),0,[1]!EM_S_VAL_MV(E3111,deadline)/100000000))</f>
        <v>509.3024065024</v>
      </c>
      <c r="J3111" s="46">
        <f ca="1">IF(E3111="","",IF(RIGHT(LEFT($J$1,6),3)="TTM",[1]!EM_S_FA_PROFIT_TTM(E3111,LEFT(RIGHT($J$1,11),10),1)/100000000,[1]!EM_S_STM07_IS(E3111,61,LEFT(RIGHT($J$1,5),4)&amp;"-12-31",1)/100000000))</f>
        <v>45.434453171199998</v>
      </c>
      <c r="K3111" s="36">
        <f t="shared" ca="1" si="246"/>
        <v>11.209607928664072</v>
      </c>
      <c r="L3111" s="46">
        <f ca="1">IF(E3111="","",IF(ISERROR(IF(行业估值!$E$7="最新年报",[1]!EM_S_STM07_BS(E3111,140,LEFT(RIGHT($L$1,5),4)&amp;"-12-31",1)/100000000,[1]!EM_S_STM07_BS(E3111,140,LEFT(RIGHT($L$1,11),10),1)/100000000)),0,IF(行业估值!$E$7="最新年报",[1]!EM_S_STM07_BS(E3111,140,LEFT(RIGHT($L$1,5),4)&amp;"-12-31",1)/100000000,[1]!EM_S_STM07_BS(E3111,140,LEFT(RIGHT($L$1,11),10),1)/100000000)))</f>
        <v>409.27773528289998</v>
      </c>
      <c r="M3111" s="36">
        <f t="shared" ca="1" si="247"/>
        <v>1.2443931408835647</v>
      </c>
      <c r="N3111" s="37">
        <f ca="1">IF(E3111="","",IF(ISERROR([1]!EM_S_EST_NETPROFIT(E3111,行业估值!$E$6,deadline)/100000000),"-",[1]!EM_S_EST_NETPROFIT(E3111,行业估值!$E$6,deadline)/100000000))</f>
        <v>43.507710000000003</v>
      </c>
      <c r="O3111" s="36">
        <f t="shared" ca="1" si="248"/>
        <v>11.70602650662147</v>
      </c>
      <c r="T3111" s="64" t="s">
        <v>6081</v>
      </c>
      <c r="U3111" s="64" t="s">
        <v>6082</v>
      </c>
    </row>
    <row r="3112" spans="4:21">
      <c r="D3112" s="45">
        <f>IF(AND(行业估值!$B$39=$G3112,COUNTIF($G$2:$G$2552,$G3112)&gt;=1),COUNTIF($G$2:G3112,$G3112),"")</f>
        <v>271</v>
      </c>
      <c r="E3112" s="65" t="str">
        <f t="shared" si="249"/>
        <v>601608.SH</v>
      </c>
      <c r="F3112" s="65" t="str">
        <f t="shared" si="250"/>
        <v>中信重工</v>
      </c>
      <c r="G3112" s="34" t="str">
        <f>IF(E3112="","",IF(行业估值!$C$5="申万行业",[1]!EM_S_INFO_INDUSTRY_SW2014(E3112,"1"),IF(行业估值!$C$5="证监会行业",[1]!EM_S_INFO_INDUSTRY_CSRC1(E3112,"1"),[1]!EM_S_INFO_INDUSTRY_EM2016(E3112,"1"))))</f>
        <v>机械设备</v>
      </c>
      <c r="H3112" s="34" t="str">
        <f>IF(E3112="","",IF($H$1="上证50",[1]!EM_S_INFO_COMPINDEX(E3112,"000016"),"")&amp;IF($H$1="上证180",[1]!EM_S_INFO_COMPINDEX(E3112,"000010"),"")&amp;IF($H$1="沪深300",[1]!EM_S_INFO_COMPINDEX(E3112,"000300"),"")&amp;IF(AND($H$1="上证A股",RIGHT(E3112,2)="SH"),"是","")&amp;IF(AND($H$1="深证A股",RIGHT(E3112,2)="SZ"),"是","")&amp;IF(AND($H$1="创业板",LEFT(E3112,1)-3=0),"是","")&amp;IF(AND($H$1="全部A股",E3112&lt;&gt;0),"是","")&amp;IF(AND($H$1="中小板",LEFT(E3112,3)="002"),"是",""))</f>
        <v>是</v>
      </c>
      <c r="I3112" s="46">
        <f ca="1">IF(E3112="","",IF(OR([1]!EM_S_VAL_MV(E3112,deadline)="",[1]!EM_S_VAL_MV(E3112,deadline)="--",[1]!EM_S_VAL_MV(E3112,deadline)="null"),0,[1]!EM_S_VAL_MV(E3112,deadline)/100000000))</f>
        <v>154.4833268308</v>
      </c>
      <c r="J3112" s="46">
        <f ca="1">IF(E3112="","",IF(RIGHT(LEFT($J$1,6),3)="TTM",[1]!EM_S_FA_PROFIT_TTM(E3112,LEFT(RIGHT($J$1,11),10),1)/100000000,[1]!EM_S_STM07_IS(E3112,61,LEFT(RIGHT($J$1,5),4)&amp;"-12-31",1)/100000000))</f>
        <v>1.5694048791999999</v>
      </c>
      <c r="K3112" s="36">
        <f t="shared" ca="1" si="246"/>
        <v>98.434335765253564</v>
      </c>
      <c r="L3112" s="46">
        <f ca="1">IF(E3112="","",IF(ISERROR(IF(行业估值!$E$7="最新年报",[1]!EM_S_STM07_BS(E3112,140,LEFT(RIGHT($L$1,5),4)&amp;"-12-31",1)/100000000,[1]!EM_S_STM07_BS(E3112,140,LEFT(RIGHT($L$1,11),10),1)/100000000)),0,IF(行业估值!$E$7="最新年报",[1]!EM_S_STM07_BS(E3112,140,LEFT(RIGHT($L$1,5),4)&amp;"-12-31",1)/100000000,[1]!EM_S_STM07_BS(E3112,140,LEFT(RIGHT($L$1,11),10),1)/100000000)))</f>
        <v>72.422168532200004</v>
      </c>
      <c r="M3112" s="36">
        <f t="shared" ca="1" si="247"/>
        <v>2.133094464882177</v>
      </c>
      <c r="N3112" s="37">
        <f ca="1">IF(E3112="","",IF(ISERROR([1]!EM_S_EST_NETPROFIT(E3112,行业估值!$E$6,deadline)/100000000),"-",[1]!EM_S_EST_NETPROFIT(E3112,行业估值!$E$6,deadline)/100000000))</f>
        <v>1.69</v>
      </c>
      <c r="O3112" s="36">
        <f t="shared" ca="1" si="248"/>
        <v>91.410252562603546</v>
      </c>
      <c r="T3112" s="64" t="s">
        <v>6083</v>
      </c>
      <c r="U3112" s="64" t="s">
        <v>6084</v>
      </c>
    </row>
    <row r="3113" spans="4:21">
      <c r="D3113" s="45" t="str">
        <f>IF(AND(行业估值!$B$39=$G3113,COUNTIF($G$2:$G$2552,$G3113)&gt;=1),COUNTIF($G$2:G3113,$G3113),"")</f>
        <v/>
      </c>
      <c r="E3113" s="65" t="str">
        <f t="shared" si="249"/>
        <v>601611.SH</v>
      </c>
      <c r="F3113" s="65" t="str">
        <f t="shared" si="250"/>
        <v>中国核建</v>
      </c>
      <c r="G3113" s="34" t="str">
        <f>IF(E3113="","",IF(行业估值!$C$5="申万行业",[1]!EM_S_INFO_INDUSTRY_SW2014(E3113,"1"),IF(行业估值!$C$5="证监会行业",[1]!EM_S_INFO_INDUSTRY_CSRC1(E3113,"1"),[1]!EM_S_INFO_INDUSTRY_EM2016(E3113,"1"))))</f>
        <v>建筑</v>
      </c>
      <c r="H3113" s="34" t="str">
        <f>IF(E3113="","",IF($H$1="上证50",[1]!EM_S_INFO_COMPINDEX(E3113,"000016"),"")&amp;IF($H$1="上证180",[1]!EM_S_INFO_COMPINDEX(E3113,"000010"),"")&amp;IF($H$1="沪深300",[1]!EM_S_INFO_COMPINDEX(E3113,"000300"),"")&amp;IF(AND($H$1="上证A股",RIGHT(E3113,2)="SH"),"是","")&amp;IF(AND($H$1="深证A股",RIGHT(E3113,2)="SZ"),"是","")&amp;IF(AND($H$1="创业板",LEFT(E3113,1)-3=0),"是","")&amp;IF(AND($H$1="全部A股",E3113&lt;&gt;0),"是","")&amp;IF(AND($H$1="中小板",LEFT(E3113,3)="002"),"是",""))</f>
        <v>是</v>
      </c>
      <c r="I3113" s="46">
        <f ca="1">IF(E3113="","",IF(OR([1]!EM_S_VAL_MV(E3113,deadline)="",[1]!EM_S_VAL_MV(E3113,deadline)="--",[1]!EM_S_VAL_MV(E3113,deadline)="null"),0,[1]!EM_S_VAL_MV(E3113,deadline)/100000000))</f>
        <v>183.22499999999999</v>
      </c>
      <c r="J3113" s="46">
        <f ca="1">IF(E3113="","",IF(RIGHT(LEFT($J$1,6),3)="TTM",[1]!EM_S_FA_PROFIT_TTM(E3113,LEFT(RIGHT($J$1,11),10),1)/100000000,[1]!EM_S_STM07_IS(E3113,61,LEFT(RIGHT($J$1,5),4)&amp;"-12-31",1)/100000000))</f>
        <v>14.6768368149</v>
      </c>
      <c r="K3113" s="36">
        <f t="shared" ca="1" si="246"/>
        <v>12.483957020901741</v>
      </c>
      <c r="L3113" s="46">
        <f ca="1">IF(E3113="","",IF(ISERROR(IF(行业估值!$E$7="最新年报",[1]!EM_S_STM07_BS(E3113,140,LEFT(RIGHT($L$1,5),4)&amp;"-12-31",1)/100000000,[1]!EM_S_STM07_BS(E3113,140,LEFT(RIGHT($L$1,11),10),1)/100000000)),0,IF(行业估值!$E$7="最新年报",[1]!EM_S_STM07_BS(E3113,140,LEFT(RIGHT($L$1,5),4)&amp;"-12-31",1)/100000000,[1]!EM_S_STM07_BS(E3113,140,LEFT(RIGHT($L$1,11),10),1)/100000000)))</f>
        <v>151.25823255020001</v>
      </c>
      <c r="M3113" s="36">
        <f t="shared" ca="1" si="247"/>
        <v>1.2113390253928213</v>
      </c>
      <c r="N3113" s="37">
        <f ca="1">IF(E3113="","",IF(ISERROR([1]!EM_S_EST_NETPROFIT(E3113,行业估值!$E$6,deadline)/100000000),"-",[1]!EM_S_EST_NETPROFIT(E3113,行业估值!$E$6,deadline)/100000000))</f>
        <v>11.54</v>
      </c>
      <c r="O3113" s="36">
        <f t="shared" ca="1" si="248"/>
        <v>15.877383015597921</v>
      </c>
      <c r="T3113" s="64" t="s">
        <v>6085</v>
      </c>
      <c r="U3113" s="64" t="s">
        <v>6086</v>
      </c>
    </row>
    <row r="3114" spans="4:21">
      <c r="D3114" s="45" t="str">
        <f>IF(AND(行业估值!$B$39=$G3114,COUNTIF($G$2:$G$2552,$G3114)&gt;=1),COUNTIF($G$2:G3114,$G3114),"")</f>
        <v/>
      </c>
      <c r="E3114" s="65" t="str">
        <f t="shared" si="249"/>
        <v>601615.SH</v>
      </c>
      <c r="F3114" s="65" t="str">
        <f t="shared" si="250"/>
        <v>明阳智能</v>
      </c>
      <c r="G3114" s="34" t="str">
        <f>IF(E3114="","",IF(行业估值!$C$5="申万行业",[1]!EM_S_INFO_INDUSTRY_SW2014(E3114,"1"),IF(行业估值!$C$5="证监会行业",[1]!EM_S_INFO_INDUSTRY_CSRC1(E3114,"1"),[1]!EM_S_INFO_INDUSTRY_EM2016(E3114,"1"))))</f>
        <v>电气设备</v>
      </c>
      <c r="H3114" s="34" t="str">
        <f>IF(E3114="","",IF($H$1="上证50",[1]!EM_S_INFO_COMPINDEX(E3114,"000016"),"")&amp;IF($H$1="上证180",[1]!EM_S_INFO_COMPINDEX(E3114,"000010"),"")&amp;IF($H$1="沪深300",[1]!EM_S_INFO_COMPINDEX(E3114,"000300"),"")&amp;IF(AND($H$1="上证A股",RIGHT(E3114,2)="SH"),"是","")&amp;IF(AND($H$1="深证A股",RIGHT(E3114,2)="SZ"),"是","")&amp;IF(AND($H$1="创业板",LEFT(E3114,1)-3=0),"是","")&amp;IF(AND($H$1="全部A股",E3114&lt;&gt;0),"是","")&amp;IF(AND($H$1="中小板",LEFT(E3114,3)="002"),"是",""))</f>
        <v>是</v>
      </c>
      <c r="I3114" s="46">
        <f ca="1">IF(E3114="","",IF(OR([1]!EM_S_VAL_MV(E3114,deadline)="",[1]!EM_S_VAL_MV(E3114,deadline)="--",[1]!EM_S_VAL_MV(E3114,deadline)="null"),0,[1]!EM_S_VAL_MV(E3114,deadline)/100000000))</f>
        <v>155.4947120006</v>
      </c>
      <c r="J3114" s="46">
        <f ca="1">IF(E3114="","",IF(RIGHT(LEFT($J$1,6),3)="TTM",[1]!EM_S_FA_PROFIT_TTM(E3114,LEFT(RIGHT($J$1,11),10),1)/100000000,[1]!EM_S_STM07_IS(E3114,61,LEFT(RIGHT($J$1,5),4)&amp;"-12-31",1)/100000000))</f>
        <v>6.6381056269000007</v>
      </c>
      <c r="K3114" s="36">
        <f t="shared" ca="1" si="246"/>
        <v>23.424561273999512</v>
      </c>
      <c r="L3114" s="46">
        <f ca="1">IF(E3114="","",IF(ISERROR(IF(行业估值!$E$7="最新年报",[1]!EM_S_STM07_BS(E3114,140,LEFT(RIGHT($L$1,5),4)&amp;"-12-31",1)/100000000,[1]!EM_S_STM07_BS(E3114,140,LEFT(RIGHT($L$1,11),10),1)/100000000)),0,IF(行业估值!$E$7="最新年报",[1]!EM_S_STM07_BS(E3114,140,LEFT(RIGHT($L$1,5),4)&amp;"-12-31",1)/100000000,[1]!EM_S_STM07_BS(E3114,140,LEFT(RIGHT($L$1,11),10),1)/100000000)))</f>
        <v>61.301087149300002</v>
      </c>
      <c r="M3114" s="36">
        <f t="shared" ca="1" si="247"/>
        <v>2.5365734806935736</v>
      </c>
      <c r="N3114" s="37">
        <f ca="1">IF(E3114="","",IF(ISERROR([1]!EM_S_EST_NETPROFIT(E3114,行业估值!$E$6,deadline)/100000000),"-",[1]!EM_S_EST_NETPROFIT(E3114,行业估值!$E$6,deadline)/100000000))</f>
        <v>6.6290333333333322</v>
      </c>
      <c r="O3114" s="36">
        <f t="shared" ca="1" si="248"/>
        <v>23.456619416697261</v>
      </c>
      <c r="T3114" s="64" t="s">
        <v>6087</v>
      </c>
      <c r="U3114" s="64" t="s">
        <v>6088</v>
      </c>
    </row>
    <row r="3115" spans="4:21">
      <c r="D3115" s="45" t="str">
        <f>IF(AND(行业估值!$B$39=$G3115,COUNTIF($G$2:$G$2552,$G3115)&gt;=1),COUNTIF($G$2:G3115,$G3115),"")</f>
        <v/>
      </c>
      <c r="E3115" s="65" t="str">
        <f t="shared" si="249"/>
        <v>601616.SH</v>
      </c>
      <c r="F3115" s="65" t="str">
        <f t="shared" si="250"/>
        <v>广电电气</v>
      </c>
      <c r="G3115" s="34" t="str">
        <f>IF(E3115="","",IF(行业估值!$C$5="申万行业",[1]!EM_S_INFO_INDUSTRY_SW2014(E3115,"1"),IF(行业估值!$C$5="证监会行业",[1]!EM_S_INFO_INDUSTRY_CSRC1(E3115,"1"),[1]!EM_S_INFO_INDUSTRY_EM2016(E3115,"1"))))</f>
        <v>电气设备</v>
      </c>
      <c r="H3115" s="34" t="str">
        <f>IF(E3115="","",IF($H$1="上证50",[1]!EM_S_INFO_COMPINDEX(E3115,"000016"),"")&amp;IF($H$1="上证180",[1]!EM_S_INFO_COMPINDEX(E3115,"000010"),"")&amp;IF($H$1="沪深300",[1]!EM_S_INFO_COMPINDEX(E3115,"000300"),"")&amp;IF(AND($H$1="上证A股",RIGHT(E3115,2)="SH"),"是","")&amp;IF(AND($H$1="深证A股",RIGHT(E3115,2)="SZ"),"是","")&amp;IF(AND($H$1="创业板",LEFT(E3115,1)-3=0),"是","")&amp;IF(AND($H$1="全部A股",E3115&lt;&gt;0),"是","")&amp;IF(AND($H$1="中小板",LEFT(E3115,3)="002"),"是",""))</f>
        <v>是</v>
      </c>
      <c r="I3115" s="46">
        <f ca="1">IF(E3115="","",IF(OR([1]!EM_S_VAL_MV(E3115,deadline)="",[1]!EM_S_VAL_MV(E3115,deadline)="--",[1]!EM_S_VAL_MV(E3115,deadline)="null"),0,[1]!EM_S_VAL_MV(E3115,deadline)/100000000))</f>
        <v>27.7865775</v>
      </c>
      <c r="J3115" s="46">
        <f ca="1">IF(E3115="","",IF(RIGHT(LEFT($J$1,6),3)="TTM",[1]!EM_S_FA_PROFIT_TTM(E3115,LEFT(RIGHT($J$1,11),10),1)/100000000,[1]!EM_S_STM07_IS(E3115,61,LEFT(RIGHT($J$1,5),4)&amp;"-12-31",1)/100000000))</f>
        <v>-0.25348830719999998</v>
      </c>
      <c r="K3115" s="36">
        <f t="shared" ca="1" si="246"/>
        <v>-109.61680168575445</v>
      </c>
      <c r="L3115" s="46">
        <f ca="1">IF(E3115="","",IF(ISERROR(IF(行业估值!$E$7="最新年报",[1]!EM_S_STM07_BS(E3115,140,LEFT(RIGHT($L$1,5),4)&amp;"-12-31",1)/100000000,[1]!EM_S_STM07_BS(E3115,140,LEFT(RIGHT($L$1,11),10),1)/100000000)),0,IF(行业估值!$E$7="最新年报",[1]!EM_S_STM07_BS(E3115,140,LEFT(RIGHT($L$1,5),4)&amp;"-12-31",1)/100000000,[1]!EM_S_STM07_BS(E3115,140,LEFT(RIGHT($L$1,11),10),1)/100000000)))</f>
        <v>24.685878433200003</v>
      </c>
      <c r="M3115" s="36">
        <f t="shared" ca="1" si="247"/>
        <v>1.1256061871644751</v>
      </c>
      <c r="N3115" s="37" t="str">
        <f ca="1">IF(E3115="","",IF(ISERROR([1]!EM_S_EST_NETPROFIT(E3115,行业估值!$E$6,deadline)/100000000),"-",[1]!EM_S_EST_NETPROFIT(E3115,行业估值!$E$6,deadline)/100000000))</f>
        <v>-</v>
      </c>
      <c r="O3115" s="36" t="str">
        <f t="shared" ca="1" si="248"/>
        <v>-</v>
      </c>
      <c r="T3115" s="64" t="s">
        <v>6089</v>
      </c>
      <c r="U3115" s="64" t="s">
        <v>6090</v>
      </c>
    </row>
    <row r="3116" spans="4:21">
      <c r="D3116" s="45" t="str">
        <f>IF(AND(行业估值!$B$39=$G3116,COUNTIF($G$2:$G$2552,$G3116)&gt;=1),COUNTIF($G$2:G3116,$G3116),"")</f>
        <v/>
      </c>
      <c r="E3116" s="65" t="str">
        <f t="shared" si="249"/>
        <v>601618.SH</v>
      </c>
      <c r="F3116" s="65" t="str">
        <f t="shared" si="250"/>
        <v>中国中冶</v>
      </c>
      <c r="G3116" s="34" t="str">
        <f>IF(E3116="","",IF(行业估值!$C$5="申万行业",[1]!EM_S_INFO_INDUSTRY_SW2014(E3116,"1"),IF(行业估值!$C$5="证监会行业",[1]!EM_S_INFO_INDUSTRY_CSRC1(E3116,"1"),[1]!EM_S_INFO_INDUSTRY_EM2016(E3116,"1"))))</f>
        <v>建筑</v>
      </c>
      <c r="H3116" s="34" t="str">
        <f>IF(E3116="","",IF($H$1="上证50",[1]!EM_S_INFO_COMPINDEX(E3116,"000016"),"")&amp;IF($H$1="上证180",[1]!EM_S_INFO_COMPINDEX(E3116,"000010"),"")&amp;IF($H$1="沪深300",[1]!EM_S_INFO_COMPINDEX(E3116,"000300"),"")&amp;IF(AND($H$1="上证A股",RIGHT(E3116,2)="SH"),"是","")&amp;IF(AND($H$1="深证A股",RIGHT(E3116,2)="SZ"),"是","")&amp;IF(AND($H$1="创业板",LEFT(E3116,1)-3=0),"是","")&amp;IF(AND($H$1="全部A股",E3116&lt;&gt;0),"是","")&amp;IF(AND($H$1="中小板",LEFT(E3116,3)="002"),"是",""))</f>
        <v>是</v>
      </c>
      <c r="I3116" s="46">
        <f ca="1">IF(E3116="","",IF(OR([1]!EM_S_VAL_MV(E3116,deadline)="",[1]!EM_S_VAL_MV(E3116,deadline)="--",[1]!EM_S_VAL_MV(E3116,deadline)="null"),0,[1]!EM_S_VAL_MV(E3116,deadline)/100000000))</f>
        <v>551.24826992199996</v>
      </c>
      <c r="J3116" s="46">
        <f ca="1">IF(E3116="","",IF(RIGHT(LEFT($J$1,6),3)="TTM",[1]!EM_S_FA_PROFIT_TTM(E3116,LEFT(RIGHT($J$1,11),10),1)/100000000,[1]!EM_S_STM07_IS(E3116,61,LEFT(RIGHT($J$1,5),4)&amp;"-12-31",1)/100000000))</f>
        <v>79.877499999999998</v>
      </c>
      <c r="K3116" s="36">
        <f t="shared" ca="1" si="246"/>
        <v>6.9011707917999434</v>
      </c>
      <c r="L3116" s="46">
        <f ca="1">IF(E3116="","",IF(ISERROR(IF(行业估值!$E$7="最新年报",[1]!EM_S_STM07_BS(E3116,140,LEFT(RIGHT($L$1,5),4)&amp;"-12-31",1)/100000000,[1]!EM_S_STM07_BS(E3116,140,LEFT(RIGHT($L$1,11),10),1)/100000000)),0,IF(行业估值!$E$7="最新年报",[1]!EM_S_STM07_BS(E3116,140,LEFT(RIGHT($L$1,5),4)&amp;"-12-31",1)/100000000,[1]!EM_S_STM07_BS(E3116,140,LEFT(RIGHT($L$1,11),10),1)/100000000)))</f>
        <v>942.31647999999996</v>
      </c>
      <c r="M3116" s="36">
        <f t="shared" ca="1" si="247"/>
        <v>0.58499270852399821</v>
      </c>
      <c r="N3116" s="37">
        <f ca="1">IF(E3116="","",IF(ISERROR([1]!EM_S_EST_NETPROFIT(E3116,行业估值!$E$6,deadline)/100000000),"-",[1]!EM_S_EST_NETPROFIT(E3116,行业估值!$E$6,deadline)/100000000))</f>
        <v>72.057471428571432</v>
      </c>
      <c r="O3116" s="36">
        <f t="shared" ca="1" si="248"/>
        <v>7.6501195364374812</v>
      </c>
      <c r="T3116" s="64" t="s">
        <v>6091</v>
      </c>
      <c r="U3116" s="64" t="s">
        <v>6092</v>
      </c>
    </row>
    <row r="3117" spans="4:21">
      <c r="D3117" s="45" t="str">
        <f>IF(AND(行业估值!$B$39=$G3117,COUNTIF($G$2:$G$2552,$G3117)&gt;=1),COUNTIF($G$2:G3117,$G3117),"")</f>
        <v/>
      </c>
      <c r="E3117" s="65" t="str">
        <f t="shared" si="249"/>
        <v>601619.SH</v>
      </c>
      <c r="F3117" s="65" t="str">
        <f t="shared" si="250"/>
        <v>嘉泽新能</v>
      </c>
      <c r="G3117" s="34" t="str">
        <f>IF(E3117="","",IF(行业估值!$C$5="申万行业",[1]!EM_S_INFO_INDUSTRY_SW2014(E3117,"1"),IF(行业估值!$C$5="证监会行业",[1]!EM_S_INFO_INDUSTRY_CSRC1(E3117,"1"),[1]!EM_S_INFO_INDUSTRY_EM2016(E3117,"1"))))</f>
        <v>公用事业</v>
      </c>
      <c r="H3117" s="34" t="str">
        <f>IF(E3117="","",IF($H$1="上证50",[1]!EM_S_INFO_COMPINDEX(E3117,"000016"),"")&amp;IF($H$1="上证180",[1]!EM_S_INFO_COMPINDEX(E3117,"000010"),"")&amp;IF($H$1="沪深300",[1]!EM_S_INFO_COMPINDEX(E3117,"000300"),"")&amp;IF(AND($H$1="上证A股",RIGHT(E3117,2)="SH"),"是","")&amp;IF(AND($H$1="深证A股",RIGHT(E3117,2)="SZ"),"是","")&amp;IF(AND($H$1="创业板",LEFT(E3117,1)-3=0),"是","")&amp;IF(AND($H$1="全部A股",E3117&lt;&gt;0),"是","")&amp;IF(AND($H$1="中小板",LEFT(E3117,3)="002"),"是",""))</f>
        <v>是</v>
      </c>
      <c r="I3117" s="46">
        <f ca="1">IF(E3117="","",IF(OR([1]!EM_S_VAL_MV(E3117,deadline)="",[1]!EM_S_VAL_MV(E3117,deadline)="--",[1]!EM_S_VAL_MV(E3117,deadline)="null"),0,[1]!EM_S_VAL_MV(E3117,deadline)/100000000))</f>
        <v>73.647300000000001</v>
      </c>
      <c r="J3117" s="46">
        <f ca="1">IF(E3117="","",IF(RIGHT(LEFT($J$1,6),3)="TTM",[1]!EM_S_FA_PROFIT_TTM(E3117,LEFT(RIGHT($J$1,11),10),1)/100000000,[1]!EM_S_STM07_IS(E3117,61,LEFT(RIGHT($J$1,5),4)&amp;"-12-31",1)/100000000))</f>
        <v>2.5724218335</v>
      </c>
      <c r="K3117" s="36">
        <f t="shared" ca="1" si="246"/>
        <v>28.629557967868958</v>
      </c>
      <c r="L3117" s="46">
        <f ca="1">IF(E3117="","",IF(ISERROR(IF(行业估值!$E$7="最新年报",[1]!EM_S_STM07_BS(E3117,140,LEFT(RIGHT($L$1,5),4)&amp;"-12-31",1)/100000000,[1]!EM_S_STM07_BS(E3117,140,LEFT(RIGHT($L$1,11),10),1)/100000000)),0,IF(行业估值!$E$7="最新年报",[1]!EM_S_STM07_BS(E3117,140,LEFT(RIGHT($L$1,5),4)&amp;"-12-31",1)/100000000,[1]!EM_S_STM07_BS(E3117,140,LEFT(RIGHT($L$1,11),10),1)/100000000)))</f>
        <v>27.963024502300001</v>
      </c>
      <c r="M3117" s="36">
        <f t="shared" ca="1" si="247"/>
        <v>2.6337387071252754</v>
      </c>
      <c r="N3117" s="37" t="str">
        <f ca="1">IF(E3117="","",IF(ISERROR([1]!EM_S_EST_NETPROFIT(E3117,行业估值!$E$6,deadline)/100000000),"-",[1]!EM_S_EST_NETPROFIT(E3117,行业估值!$E$6,deadline)/100000000))</f>
        <v>-</v>
      </c>
      <c r="O3117" s="36" t="str">
        <f t="shared" ca="1" si="248"/>
        <v>-</v>
      </c>
      <c r="T3117" s="64" t="s">
        <v>6093</v>
      </c>
      <c r="U3117" s="64" t="s">
        <v>6094</v>
      </c>
    </row>
    <row r="3118" spans="4:21">
      <c r="D3118" s="45" t="str">
        <f>IF(AND(行业估值!$B$39=$G3118,COUNTIF($G$2:$G$2552,$G3118)&gt;=1),COUNTIF($G$2:G3118,$G3118),"")</f>
        <v/>
      </c>
      <c r="E3118" s="65" t="str">
        <f t="shared" si="249"/>
        <v>601628.SH</v>
      </c>
      <c r="F3118" s="65" t="str">
        <f t="shared" si="250"/>
        <v>中国人寿</v>
      </c>
      <c r="G3118" s="34" t="str">
        <f>IF(E3118="","",IF(行业估值!$C$5="申万行业",[1]!EM_S_INFO_INDUSTRY_SW2014(E3118,"1"),IF(行业估值!$C$5="证监会行业",[1]!EM_S_INFO_INDUSTRY_CSRC1(E3118,"1"),[1]!EM_S_INFO_INDUSTRY_EM2016(E3118,"1"))))</f>
        <v>金融</v>
      </c>
      <c r="H3118" s="34" t="str">
        <f>IF(E3118="","",IF($H$1="上证50",[1]!EM_S_INFO_COMPINDEX(E3118,"000016"),"")&amp;IF($H$1="上证180",[1]!EM_S_INFO_COMPINDEX(E3118,"000010"),"")&amp;IF($H$1="沪深300",[1]!EM_S_INFO_COMPINDEX(E3118,"000300"),"")&amp;IF(AND($H$1="上证A股",RIGHT(E3118,2)="SH"),"是","")&amp;IF(AND($H$1="深证A股",RIGHT(E3118,2)="SZ"),"是","")&amp;IF(AND($H$1="创业板",LEFT(E3118,1)-3=0),"是","")&amp;IF(AND($H$1="全部A股",E3118&lt;&gt;0),"是","")&amp;IF(AND($H$1="中小板",LEFT(E3118,3)="002"),"是",""))</f>
        <v>是</v>
      </c>
      <c r="I3118" s="46">
        <f ca="1">IF(E3118="","",IF(OR([1]!EM_S_VAL_MV(E3118,deadline)="",[1]!EM_S_VAL_MV(E3118,deadline)="--",[1]!EM_S_VAL_MV(E3118,deadline)="null"),0,[1]!EM_S_VAL_MV(E3118,deadline)/100000000))</f>
        <v>9570.4291130000001</v>
      </c>
      <c r="J3118" s="46">
        <f ca="1">IF(E3118="","",IF(RIGHT(LEFT($J$1,6),3)="TTM",[1]!EM_S_FA_PROFIT_TTM(E3118,LEFT(RIGHT($J$1,11),10),1)/100000000,[1]!EM_S_STM07_IS(E3118,61,LEFT(RIGHT($J$1,5),4)&amp;"-12-31",1)/100000000))</f>
        <v>498.86</v>
      </c>
      <c r="K3118" s="36">
        <f t="shared" ca="1" si="246"/>
        <v>19.184599111975302</v>
      </c>
      <c r="L3118" s="46">
        <f ca="1">IF(E3118="","",IF(ISERROR(IF(行业估值!$E$7="最新年报",[1]!EM_S_STM07_BS(E3118,140,LEFT(RIGHT($L$1,5),4)&amp;"-12-31",1)/100000000,[1]!EM_S_STM07_BS(E3118,140,LEFT(RIGHT($L$1,11),10),1)/100000000)),0,IF(行业估值!$E$7="最新年报",[1]!EM_S_STM07_BS(E3118,140,LEFT(RIGHT($L$1,5),4)&amp;"-12-31",1)/100000000,[1]!EM_S_STM07_BS(E3118,140,LEFT(RIGHT($L$1,11),10),1)/100000000)))</f>
        <v>3887.54</v>
      </c>
      <c r="M3118" s="36">
        <f t="shared" ca="1" si="247"/>
        <v>2.4618213865323573</v>
      </c>
      <c r="N3118" s="37">
        <f ca="1">IF(E3118="","",IF(ISERROR([1]!EM_S_EST_NETPROFIT(E3118,行业估值!$E$6,deadline)/100000000),"-",[1]!EM_S_EST_NETPROFIT(E3118,行业估值!$E$6,deadline)/100000000))</f>
        <v>570.27476363636356</v>
      </c>
      <c r="O3118" s="36">
        <f t="shared" ca="1" si="248"/>
        <v>16.782136828173929</v>
      </c>
      <c r="T3118" s="64" t="s">
        <v>6095</v>
      </c>
      <c r="U3118" s="64" t="s">
        <v>6096</v>
      </c>
    </row>
    <row r="3119" spans="4:21">
      <c r="D3119" s="45" t="str">
        <f>IF(AND(行业估值!$B$39=$G3119,COUNTIF($G$2:$G$2552,$G3119)&gt;=1),COUNTIF($G$2:G3119,$G3119),"")</f>
        <v/>
      </c>
      <c r="E3119" s="65" t="str">
        <f t="shared" si="249"/>
        <v>601633.SH</v>
      </c>
      <c r="F3119" s="65" t="str">
        <f t="shared" si="250"/>
        <v>长城汽车</v>
      </c>
      <c r="G3119" s="34" t="str">
        <f>IF(E3119="","",IF(行业估值!$C$5="申万行业",[1]!EM_S_INFO_INDUSTRY_SW2014(E3119,"1"),IF(行业估值!$C$5="证监会行业",[1]!EM_S_INFO_INDUSTRY_CSRC1(E3119,"1"),[1]!EM_S_INFO_INDUSTRY_EM2016(E3119,"1"))))</f>
        <v>交运设备</v>
      </c>
      <c r="H3119" s="34" t="str">
        <f>IF(E3119="","",IF($H$1="上证50",[1]!EM_S_INFO_COMPINDEX(E3119,"000016"),"")&amp;IF($H$1="上证180",[1]!EM_S_INFO_COMPINDEX(E3119,"000010"),"")&amp;IF($H$1="沪深300",[1]!EM_S_INFO_COMPINDEX(E3119,"000300"),"")&amp;IF(AND($H$1="上证A股",RIGHT(E3119,2)="SH"),"是","")&amp;IF(AND($H$1="深证A股",RIGHT(E3119,2)="SZ"),"是","")&amp;IF(AND($H$1="创业板",LEFT(E3119,1)-3=0),"是","")&amp;IF(AND($H$1="全部A股",E3119&lt;&gt;0),"是","")&amp;IF(AND($H$1="中小板",LEFT(E3119,3)="002"),"是",""))</f>
        <v>是</v>
      </c>
      <c r="I3119" s="46">
        <f ca="1">IF(E3119="","",IF(OR([1]!EM_S_VAL_MV(E3119,deadline)="",[1]!EM_S_VAL_MV(E3119,deadline)="--",[1]!EM_S_VAL_MV(E3119,deadline)="null"),0,[1]!EM_S_VAL_MV(E3119,deadline)/100000000))</f>
        <v>846.09783630000004</v>
      </c>
      <c r="J3119" s="46">
        <f ca="1">IF(E3119="","",IF(RIGHT(LEFT($J$1,6),3)="TTM",[1]!EM_S_FA_PROFIT_TTM(E3119,LEFT(RIGHT($J$1,11),10),1)/100000000,[1]!EM_S_STM07_IS(E3119,61,LEFT(RIGHT($J$1,5),4)&amp;"-12-31",1)/100000000))</f>
        <v>42.401514005900005</v>
      </c>
      <c r="K3119" s="36">
        <f t="shared" ca="1" si="246"/>
        <v>19.954425122231928</v>
      </c>
      <c r="L3119" s="46">
        <f ca="1">IF(E3119="","",IF(ISERROR(IF(行业估值!$E$7="最新年报",[1]!EM_S_STM07_BS(E3119,140,LEFT(RIGHT($L$1,5),4)&amp;"-12-31",1)/100000000,[1]!EM_S_STM07_BS(E3119,140,LEFT(RIGHT($L$1,11),10),1)/100000000)),0,IF(行业估值!$E$7="最新年报",[1]!EM_S_STM07_BS(E3119,140,LEFT(RIGHT($L$1,5),4)&amp;"-12-31",1)/100000000,[1]!EM_S_STM07_BS(E3119,140,LEFT(RIGHT($L$1,11),10),1)/100000000)))</f>
        <v>529.91605598149999</v>
      </c>
      <c r="M3119" s="36">
        <f t="shared" ca="1" si="247"/>
        <v>1.5966638994036035</v>
      </c>
      <c r="N3119" s="37">
        <f ca="1">IF(E3119="","",IF(ISERROR([1]!EM_S_EST_NETPROFIT(E3119,行业估值!$E$6,deadline)/100000000),"-",[1]!EM_S_EST_NETPROFIT(E3119,行业估值!$E$6,deadline)/100000000))</f>
        <v>45.806289999999997</v>
      </c>
      <c r="O3119" s="36">
        <f t="shared" ca="1" si="248"/>
        <v>18.471215116963197</v>
      </c>
      <c r="T3119" s="64" t="s">
        <v>6097</v>
      </c>
      <c r="U3119" s="64" t="s">
        <v>6098</v>
      </c>
    </row>
    <row r="3120" spans="4:21">
      <c r="D3120" s="45" t="str">
        <f>IF(AND(行业估值!$B$39=$G3120,COUNTIF($G$2:$G$2552,$G3120)&gt;=1),COUNTIF($G$2:G3120,$G3120),"")</f>
        <v/>
      </c>
      <c r="E3120" s="65" t="str">
        <f t="shared" si="249"/>
        <v>601636.SH</v>
      </c>
      <c r="F3120" s="65" t="str">
        <f t="shared" si="250"/>
        <v>旗滨集团</v>
      </c>
      <c r="G3120" s="34" t="str">
        <f>IF(E3120="","",IF(行业估值!$C$5="申万行业",[1]!EM_S_INFO_INDUSTRY_SW2014(E3120,"1"),IF(行业估值!$C$5="证监会行业",[1]!EM_S_INFO_INDUSTRY_CSRC1(E3120,"1"),[1]!EM_S_INFO_INDUSTRY_EM2016(E3120,"1"))))</f>
        <v>建材</v>
      </c>
      <c r="H3120" s="34" t="str">
        <f>IF(E3120="","",IF($H$1="上证50",[1]!EM_S_INFO_COMPINDEX(E3120,"000016"),"")&amp;IF($H$1="上证180",[1]!EM_S_INFO_COMPINDEX(E3120,"000010"),"")&amp;IF($H$1="沪深300",[1]!EM_S_INFO_COMPINDEX(E3120,"000300"),"")&amp;IF(AND($H$1="上证A股",RIGHT(E3120,2)="SH"),"是","")&amp;IF(AND($H$1="深证A股",RIGHT(E3120,2)="SZ"),"是","")&amp;IF(AND($H$1="创业板",LEFT(E3120,1)-3=0),"是","")&amp;IF(AND($H$1="全部A股",E3120&lt;&gt;0),"是","")&amp;IF(AND($H$1="中小板",LEFT(E3120,3)="002"),"是",""))</f>
        <v>是</v>
      </c>
      <c r="I3120" s="46">
        <f ca="1">IF(E3120="","",IF(OR([1]!EM_S_VAL_MV(E3120,deadline)="",[1]!EM_S_VAL_MV(E3120,deadline)="--",[1]!EM_S_VAL_MV(E3120,deadline)="null"),0,[1]!EM_S_VAL_MV(E3120,deadline)/100000000))</f>
        <v>119.33401053600001</v>
      </c>
      <c r="J3120" s="46">
        <f ca="1">IF(E3120="","",IF(RIGHT(LEFT($J$1,6),3)="TTM",[1]!EM_S_FA_PROFIT_TTM(E3120,LEFT(RIGHT($J$1,11),10),1)/100000000,[1]!EM_S_STM07_IS(E3120,61,LEFT(RIGHT($J$1,5),4)&amp;"-12-31",1)/100000000))</f>
        <v>11.754205322999999</v>
      </c>
      <c r="K3120" s="36">
        <f t="shared" ca="1" si="246"/>
        <v>10.152452442062893</v>
      </c>
      <c r="L3120" s="46">
        <f ca="1">IF(E3120="","",IF(ISERROR(IF(行业估值!$E$7="最新年报",[1]!EM_S_STM07_BS(E3120,140,LEFT(RIGHT($L$1,5),4)&amp;"-12-31",1)/100000000,[1]!EM_S_STM07_BS(E3120,140,LEFT(RIGHT($L$1,11),10),1)/100000000)),0,IF(行业估值!$E$7="最新年报",[1]!EM_S_STM07_BS(E3120,140,LEFT(RIGHT($L$1,5),4)&amp;"-12-31",1)/100000000,[1]!EM_S_STM07_BS(E3120,140,LEFT(RIGHT($L$1,11),10),1)/100000000)))</f>
        <v>77.872579574</v>
      </c>
      <c r="M3120" s="36">
        <f t="shared" ca="1" si="247"/>
        <v>1.5324265767079213</v>
      </c>
      <c r="N3120" s="37">
        <f ca="1">IF(E3120="","",IF(ISERROR([1]!EM_S_EST_NETPROFIT(E3120,行业估值!$E$6,deadline)/100000000),"-",[1]!EM_S_EST_NETPROFIT(E3120,行业估值!$E$6,deadline)/100000000))</f>
        <v>12.995211764705882</v>
      </c>
      <c r="O3120" s="36">
        <f t="shared" ca="1" si="248"/>
        <v>9.1829215788620786</v>
      </c>
      <c r="T3120" s="64" t="s">
        <v>6099</v>
      </c>
      <c r="U3120" s="64" t="s">
        <v>6100</v>
      </c>
    </row>
    <row r="3121" spans="4:21">
      <c r="D3121" s="45" t="str">
        <f>IF(AND(行业估值!$B$39=$G3121,COUNTIF($G$2:$G$2552,$G3121)&gt;=1),COUNTIF($G$2:G3121,$G3121),"")</f>
        <v/>
      </c>
      <c r="E3121" s="65" t="str">
        <f t="shared" si="249"/>
        <v>601666.SH</v>
      </c>
      <c r="F3121" s="65" t="str">
        <f t="shared" si="250"/>
        <v>平煤股份</v>
      </c>
      <c r="G3121" s="34" t="str">
        <f>IF(E3121="","",IF(行业估值!$C$5="申万行业",[1]!EM_S_INFO_INDUSTRY_SW2014(E3121,"1"),IF(行业估值!$C$5="证监会行业",[1]!EM_S_INFO_INDUSTRY_CSRC1(E3121,"1"),[1]!EM_S_INFO_INDUSTRY_EM2016(E3121,"1"))))</f>
        <v>化石能源</v>
      </c>
      <c r="H3121" s="34" t="str">
        <f>IF(E3121="","",IF($H$1="上证50",[1]!EM_S_INFO_COMPINDEX(E3121,"000016"),"")&amp;IF($H$1="上证180",[1]!EM_S_INFO_COMPINDEX(E3121,"000010"),"")&amp;IF($H$1="沪深300",[1]!EM_S_INFO_COMPINDEX(E3121,"000300"),"")&amp;IF(AND($H$1="上证A股",RIGHT(E3121,2)="SH"),"是","")&amp;IF(AND($H$1="深证A股",RIGHT(E3121,2)="SZ"),"是","")&amp;IF(AND($H$1="创业板",LEFT(E3121,1)-3=0),"是","")&amp;IF(AND($H$1="全部A股",E3121&lt;&gt;0),"是","")&amp;IF(AND($H$1="中小板",LEFT(E3121,3)="002"),"是",""))</f>
        <v>是</v>
      </c>
      <c r="I3121" s="46">
        <f ca="1">IF(E3121="","",IF(OR([1]!EM_S_VAL_MV(E3121,deadline)="",[1]!EM_S_VAL_MV(E3121,deadline)="--",[1]!EM_S_VAL_MV(E3121,deadline)="null"),0,[1]!EM_S_VAL_MV(E3121,deadline)/100000000))</f>
        <v>90.1965023124</v>
      </c>
      <c r="J3121" s="46">
        <f ca="1">IF(E3121="","",IF(RIGHT(LEFT($J$1,6),3)="TTM",[1]!EM_S_FA_PROFIT_TTM(E3121,LEFT(RIGHT($J$1,11),10),1)/100000000,[1]!EM_S_STM07_IS(E3121,61,LEFT(RIGHT($J$1,5),4)&amp;"-12-31",1)/100000000))</f>
        <v>12.893181864200001</v>
      </c>
      <c r="K3121" s="36">
        <f t="shared" ca="1" si="246"/>
        <v>6.9956744008121952</v>
      </c>
      <c r="L3121" s="46">
        <f ca="1">IF(E3121="","",IF(ISERROR(IF(行业估值!$E$7="最新年报",[1]!EM_S_STM07_BS(E3121,140,LEFT(RIGHT($L$1,5),4)&amp;"-12-31",1)/100000000,[1]!EM_S_STM07_BS(E3121,140,LEFT(RIGHT($L$1,11),10),1)/100000000)),0,IF(行业估值!$E$7="最新年报",[1]!EM_S_STM07_BS(E3121,140,LEFT(RIGHT($L$1,5),4)&amp;"-12-31",1)/100000000,[1]!EM_S_STM07_BS(E3121,140,LEFT(RIGHT($L$1,11),10),1)/100000000)))</f>
        <v>139.01826403370001</v>
      </c>
      <c r="M3121" s="36">
        <f t="shared" ca="1" si="247"/>
        <v>0.6488104490395239</v>
      </c>
      <c r="N3121" s="37">
        <f ca="1">IF(E3121="","",IF(ISERROR([1]!EM_S_EST_NETPROFIT(E3121,行业估值!$E$6,deadline)/100000000),"-",[1]!EM_S_EST_NETPROFIT(E3121,行业估值!$E$6,deadline)/100000000))</f>
        <v>11.726800000000001</v>
      </c>
      <c r="O3121" s="36">
        <f t="shared" ca="1" si="248"/>
        <v>7.6914846601289346</v>
      </c>
      <c r="T3121" s="64" t="s">
        <v>6101</v>
      </c>
      <c r="U3121" s="64" t="s">
        <v>6102</v>
      </c>
    </row>
    <row r="3122" spans="4:21">
      <c r="D3122" s="45" t="str">
        <f>IF(AND(行业估值!$B$39=$G3122,COUNTIF($G$2:$G$2552,$G3122)&gt;=1),COUNTIF($G$2:G3122,$G3122),"")</f>
        <v/>
      </c>
      <c r="E3122" s="65" t="str">
        <f t="shared" si="249"/>
        <v>601668.SH</v>
      </c>
      <c r="F3122" s="65" t="str">
        <f t="shared" si="250"/>
        <v>中国建筑</v>
      </c>
      <c r="G3122" s="34" t="str">
        <f>IF(E3122="","",IF(行业估值!$C$5="申万行业",[1]!EM_S_INFO_INDUSTRY_SW2014(E3122,"1"),IF(行业估值!$C$5="证监会行业",[1]!EM_S_INFO_INDUSTRY_CSRC1(E3122,"1"),[1]!EM_S_INFO_INDUSTRY_EM2016(E3122,"1"))))</f>
        <v>建筑</v>
      </c>
      <c r="H3122" s="34" t="str">
        <f>IF(E3122="","",IF($H$1="上证50",[1]!EM_S_INFO_COMPINDEX(E3122,"000016"),"")&amp;IF($H$1="上证180",[1]!EM_S_INFO_COMPINDEX(E3122,"000010"),"")&amp;IF($H$1="沪深300",[1]!EM_S_INFO_COMPINDEX(E3122,"000300"),"")&amp;IF(AND($H$1="上证A股",RIGHT(E3122,2)="SH"),"是","")&amp;IF(AND($H$1="深证A股",RIGHT(E3122,2)="SZ"),"是","")&amp;IF(AND($H$1="创业板",LEFT(E3122,1)-3=0),"是","")&amp;IF(AND($H$1="全部A股",E3122&lt;&gt;0),"是","")&amp;IF(AND($H$1="中小板",LEFT(E3122,3)="002"),"是",""))</f>
        <v>是</v>
      </c>
      <c r="I3122" s="46">
        <f ca="1">IF(E3122="","",IF(OR([1]!EM_S_VAL_MV(E3122,deadline)="",[1]!EM_S_VAL_MV(E3122,deadline)="--",[1]!EM_S_VAL_MV(E3122,deadline)="null"),0,[1]!EM_S_VAL_MV(E3122,deadline)/100000000))</f>
        <v>2157.5473671454001</v>
      </c>
      <c r="J3122" s="46">
        <f ca="1">IF(E3122="","",IF(RIGHT(LEFT($J$1,6),3)="TTM",[1]!EM_S_FA_PROFIT_TTM(E3122,LEFT(RIGHT($J$1,11),10),1)/100000000,[1]!EM_S_STM07_IS(E3122,61,LEFT(RIGHT($J$1,5),4)&amp;"-12-31",1)/100000000))</f>
        <v>615.77467000000001</v>
      </c>
      <c r="K3122" s="36">
        <f t="shared" ca="1" si="246"/>
        <v>3.5037936314356681</v>
      </c>
      <c r="L3122" s="46">
        <f ca="1">IF(E3122="","",IF(ISERROR(IF(行业估值!$E$7="最新年报",[1]!EM_S_STM07_BS(E3122,140,LEFT(RIGHT($L$1,5),4)&amp;"-12-31",1)/100000000,[1]!EM_S_STM07_BS(E3122,140,LEFT(RIGHT($L$1,11),10),1)/100000000)),0,IF(行业估值!$E$7="最新年报",[1]!EM_S_STM07_BS(E3122,140,LEFT(RIGHT($L$1,5),4)&amp;"-12-31",1)/100000000,[1]!EM_S_STM07_BS(E3122,140,LEFT(RIGHT($L$1,11),10),1)/100000000)))</f>
        <v>2647.3415100000002</v>
      </c>
      <c r="M3122" s="36">
        <f t="shared" ca="1" si="247"/>
        <v>0.81498641523790405</v>
      </c>
      <c r="N3122" s="37">
        <f ca="1">IF(E3122="","",IF(ISERROR([1]!EM_S_EST_NETPROFIT(E3122,行业估值!$E$6,deadline)/100000000),"-",[1]!EM_S_EST_NETPROFIT(E3122,行业估值!$E$6,deadline)/100000000))</f>
        <v>425.58963</v>
      </c>
      <c r="O3122" s="36">
        <f t="shared" ca="1" si="248"/>
        <v>5.0695487273630233</v>
      </c>
      <c r="T3122" s="64" t="s">
        <v>6103</v>
      </c>
      <c r="U3122" s="64" t="s">
        <v>6104</v>
      </c>
    </row>
    <row r="3123" spans="4:21">
      <c r="D3123" s="45" t="str">
        <f>IF(AND(行业估值!$B$39=$G3123,COUNTIF($G$2:$G$2552,$G3123)&gt;=1),COUNTIF($G$2:G3123,$G3123),"")</f>
        <v/>
      </c>
      <c r="E3123" s="65" t="str">
        <f t="shared" si="249"/>
        <v>601669.SH</v>
      </c>
      <c r="F3123" s="65" t="str">
        <f t="shared" si="250"/>
        <v>中国电建</v>
      </c>
      <c r="G3123" s="34" t="str">
        <f>IF(E3123="","",IF(行业估值!$C$5="申万行业",[1]!EM_S_INFO_INDUSTRY_SW2014(E3123,"1"),IF(行业估值!$C$5="证监会行业",[1]!EM_S_INFO_INDUSTRY_CSRC1(E3123,"1"),[1]!EM_S_INFO_INDUSTRY_EM2016(E3123,"1"))))</f>
        <v>建筑</v>
      </c>
      <c r="H3123" s="34" t="str">
        <f>IF(E3123="","",IF($H$1="上证50",[1]!EM_S_INFO_COMPINDEX(E3123,"000016"),"")&amp;IF($H$1="上证180",[1]!EM_S_INFO_COMPINDEX(E3123,"000010"),"")&amp;IF($H$1="沪深300",[1]!EM_S_INFO_COMPINDEX(E3123,"000300"),"")&amp;IF(AND($H$1="上证A股",RIGHT(E3123,2)="SH"),"是","")&amp;IF(AND($H$1="深证A股",RIGHT(E3123,2)="SZ"),"是","")&amp;IF(AND($H$1="创业板",LEFT(E3123,1)-3=0),"是","")&amp;IF(AND($H$1="全部A股",E3123&lt;&gt;0),"是","")&amp;IF(AND($H$1="中小板",LEFT(E3123,3)="002"),"是",""))</f>
        <v>是</v>
      </c>
      <c r="I3123" s="46">
        <f ca="1">IF(E3123="","",IF(OR([1]!EM_S_VAL_MV(E3123,deadline)="",[1]!EM_S_VAL_MV(E3123,deadline)="--",[1]!EM_S_VAL_MV(E3123,deadline)="null"),0,[1]!EM_S_VAL_MV(E3123,deadline)/100000000))</f>
        <v>625.73053248159999</v>
      </c>
      <c r="J3123" s="46">
        <f ca="1">IF(E3123="","",IF(RIGHT(LEFT($J$1,6),3)="TTM",[1]!EM_S_FA_PROFIT_TTM(E3123,LEFT(RIGHT($J$1,11),10),1)/100000000,[1]!EM_S_STM07_IS(E3123,61,LEFT(RIGHT($J$1,5),4)&amp;"-12-31",1)/100000000))</f>
        <v>107.18671702489999</v>
      </c>
      <c r="K3123" s="36">
        <f t="shared" ca="1" si="246"/>
        <v>5.8377618967118821</v>
      </c>
      <c r="L3123" s="46">
        <f ca="1">IF(E3123="","",IF(ISERROR(IF(行业估值!$E$7="最新年报",[1]!EM_S_STM07_BS(E3123,140,LEFT(RIGHT($L$1,5),4)&amp;"-12-31",1)/100000000,[1]!EM_S_STM07_BS(E3123,140,LEFT(RIGHT($L$1,11),10),1)/100000000)),0,IF(行业估值!$E$7="最新年报",[1]!EM_S_STM07_BS(E3123,140,LEFT(RIGHT($L$1,5),4)&amp;"-12-31",1)/100000000,[1]!EM_S_STM07_BS(E3123,140,LEFT(RIGHT($L$1,11),10),1)/100000000)))</f>
        <v>896.03931959009992</v>
      </c>
      <c r="M3123" s="36">
        <f t="shared" ca="1" si="247"/>
        <v>0.69832932417278881</v>
      </c>
      <c r="N3123" s="37">
        <f ca="1">IF(E3123="","",IF(ISERROR([1]!EM_S_EST_NETPROFIT(E3123,行业估值!$E$6,deadline)/100000000),"-",[1]!EM_S_EST_NETPROFIT(E3123,行业估值!$E$6,deadline)/100000000))</f>
        <v>83.482500000000002</v>
      </c>
      <c r="O3123" s="36">
        <f t="shared" ca="1" si="248"/>
        <v>7.495349713791513</v>
      </c>
      <c r="T3123" s="64" t="s">
        <v>6105</v>
      </c>
      <c r="U3123" s="64" t="s">
        <v>6106</v>
      </c>
    </row>
    <row r="3124" spans="4:21">
      <c r="D3124" s="45" t="str">
        <f>IF(AND(行业估值!$B$39=$G3124,COUNTIF($G$2:$G$2552,$G3124)&gt;=1),COUNTIF($G$2:G3124,$G3124),"")</f>
        <v/>
      </c>
      <c r="E3124" s="65" t="str">
        <f t="shared" si="249"/>
        <v>601677.SH</v>
      </c>
      <c r="F3124" s="65" t="str">
        <f t="shared" si="250"/>
        <v>明泰铝业</v>
      </c>
      <c r="G3124" s="34" t="str">
        <f>IF(E3124="","",IF(行业估值!$C$5="申万行业",[1]!EM_S_INFO_INDUSTRY_SW2014(E3124,"1"),IF(行业估值!$C$5="证监会行业",[1]!EM_S_INFO_INDUSTRY_CSRC1(E3124,"1"),[1]!EM_S_INFO_INDUSTRY_EM2016(E3124,"1"))))</f>
        <v>有色金属</v>
      </c>
      <c r="H3124" s="34" t="str">
        <f>IF(E3124="","",IF($H$1="上证50",[1]!EM_S_INFO_COMPINDEX(E3124,"000016"),"")&amp;IF($H$1="上证180",[1]!EM_S_INFO_COMPINDEX(E3124,"000010"),"")&amp;IF($H$1="沪深300",[1]!EM_S_INFO_COMPINDEX(E3124,"000300"),"")&amp;IF(AND($H$1="上证A股",RIGHT(E3124,2)="SH"),"是","")&amp;IF(AND($H$1="深证A股",RIGHT(E3124,2)="SZ"),"是","")&amp;IF(AND($H$1="创业板",LEFT(E3124,1)-3=0),"是","")&amp;IF(AND($H$1="全部A股",E3124&lt;&gt;0),"是","")&amp;IF(AND($H$1="中小板",LEFT(E3124,3)="002"),"是",""))</f>
        <v>是</v>
      </c>
      <c r="I3124" s="46">
        <f ca="1">IF(E3124="","",IF(OR([1]!EM_S_VAL_MV(E3124,deadline)="",[1]!EM_S_VAL_MV(E3124,deadline)="--",[1]!EM_S_VAL_MV(E3124,deadline)="null"),0,[1]!EM_S_VAL_MV(E3124,deadline)/100000000))</f>
        <v>67.174783235000007</v>
      </c>
      <c r="J3124" s="46">
        <f ca="1">IF(E3124="","",IF(RIGHT(LEFT($J$1,6),3)="TTM",[1]!EM_S_FA_PROFIT_TTM(E3124,LEFT(RIGHT($J$1,11),10),1)/100000000,[1]!EM_S_STM07_IS(E3124,61,LEFT(RIGHT($J$1,5),4)&amp;"-12-31",1)/100000000))</f>
        <v>8.6638347864999989</v>
      </c>
      <c r="K3124" s="36">
        <f t="shared" ca="1" si="246"/>
        <v>7.753470015341458</v>
      </c>
      <c r="L3124" s="46">
        <f ca="1">IF(E3124="","",IF(ISERROR(IF(行业估值!$E$7="最新年报",[1]!EM_S_STM07_BS(E3124,140,LEFT(RIGHT($L$1,5),4)&amp;"-12-31",1)/100000000,[1]!EM_S_STM07_BS(E3124,140,LEFT(RIGHT($L$1,11),10),1)/100000000)),0,IF(行业估值!$E$7="最新年报",[1]!EM_S_STM07_BS(E3124,140,LEFT(RIGHT($L$1,5),4)&amp;"-12-31",1)/100000000,[1]!EM_S_STM07_BS(E3124,140,LEFT(RIGHT($L$1,11),10),1)/100000000)))</f>
        <v>70.302670718999991</v>
      </c>
      <c r="M3124" s="36">
        <f t="shared" ca="1" si="247"/>
        <v>0.95550826942973244</v>
      </c>
      <c r="N3124" s="37">
        <f ca="1">IF(E3124="","",IF(ISERROR([1]!EM_S_EST_NETPROFIT(E3124,行业估值!$E$6,deadline)/100000000),"-",[1]!EM_S_EST_NETPROFIT(E3124,行业估值!$E$6,deadline)/100000000))</f>
        <v>7.4882499999999999</v>
      </c>
      <c r="O3124" s="36">
        <f t="shared" ca="1" si="248"/>
        <v>8.9706918485627494</v>
      </c>
      <c r="T3124" s="64" t="s">
        <v>6107</v>
      </c>
      <c r="U3124" s="64" t="s">
        <v>6108</v>
      </c>
    </row>
    <row r="3125" spans="4:21">
      <c r="D3125" s="45" t="str">
        <f>IF(AND(行业估值!$B$39=$G3125,COUNTIF($G$2:$G$2552,$G3125)&gt;=1),COUNTIF($G$2:G3125,$G3125),"")</f>
        <v/>
      </c>
      <c r="E3125" s="65" t="str">
        <f t="shared" si="249"/>
        <v>601678.SH</v>
      </c>
      <c r="F3125" s="65" t="str">
        <f t="shared" si="250"/>
        <v>滨化股份</v>
      </c>
      <c r="G3125" s="34" t="str">
        <f>IF(E3125="","",IF(行业估值!$C$5="申万行业",[1]!EM_S_INFO_INDUSTRY_SW2014(E3125,"1"),IF(行业估值!$C$5="证监会行业",[1]!EM_S_INFO_INDUSTRY_CSRC1(E3125,"1"),[1]!EM_S_INFO_INDUSTRY_EM2016(E3125,"1"))))</f>
        <v>基础化工</v>
      </c>
      <c r="H3125" s="34" t="str">
        <f>IF(E3125="","",IF($H$1="上证50",[1]!EM_S_INFO_COMPINDEX(E3125,"000016"),"")&amp;IF($H$1="上证180",[1]!EM_S_INFO_COMPINDEX(E3125,"000010"),"")&amp;IF($H$1="沪深300",[1]!EM_S_INFO_COMPINDEX(E3125,"000300"),"")&amp;IF(AND($H$1="上证A股",RIGHT(E3125,2)="SH"),"是","")&amp;IF(AND($H$1="深证A股",RIGHT(E3125,2)="SZ"),"是","")&amp;IF(AND($H$1="创业板",LEFT(E3125,1)-3=0),"是","")&amp;IF(AND($H$1="全部A股",E3125&lt;&gt;0),"是","")&amp;IF(AND($H$1="中小板",LEFT(E3125,3)="002"),"是",""))</f>
        <v>是</v>
      </c>
      <c r="I3125" s="46">
        <f ca="1">IF(E3125="","",IF(OR([1]!EM_S_VAL_MV(E3125,deadline)="",[1]!EM_S_VAL_MV(E3125,deadline)="--",[1]!EM_S_VAL_MV(E3125,deadline)="null"),0,[1]!EM_S_VAL_MV(E3125,deadline)/100000000))</f>
        <v>72.432360000000003</v>
      </c>
      <c r="J3125" s="46">
        <f ca="1">IF(E3125="","",IF(RIGHT(LEFT($J$1,6),3)="TTM",[1]!EM_S_FA_PROFIT_TTM(E3125,LEFT(RIGHT($J$1,11),10),1)/100000000,[1]!EM_S_STM07_IS(E3125,61,LEFT(RIGHT($J$1,5),4)&amp;"-12-31",1)/100000000))</f>
        <v>4.0018840927000001</v>
      </c>
      <c r="K3125" s="36">
        <f t="shared" ca="1" si="246"/>
        <v>18.099564685575682</v>
      </c>
      <c r="L3125" s="46">
        <f ca="1">IF(E3125="","",IF(ISERROR(IF(行业估值!$E$7="最新年报",[1]!EM_S_STM07_BS(E3125,140,LEFT(RIGHT($L$1,5),4)&amp;"-12-31",1)/100000000,[1]!EM_S_STM07_BS(E3125,140,LEFT(RIGHT($L$1,11),10),1)/100000000)),0,IF(行业估值!$E$7="最新年报",[1]!EM_S_STM07_BS(E3125,140,LEFT(RIGHT($L$1,5),4)&amp;"-12-31",1)/100000000,[1]!EM_S_STM07_BS(E3125,140,LEFT(RIGHT($L$1,11),10),1)/100000000)))</f>
        <v>62.493531336099998</v>
      </c>
      <c r="M3125" s="36">
        <f t="shared" ca="1" si="247"/>
        <v>1.1590377188072063</v>
      </c>
      <c r="N3125" s="37">
        <f ca="1">IF(E3125="","",IF(ISERROR([1]!EM_S_EST_NETPROFIT(E3125,行业估值!$E$6,deadline)/100000000),"-",[1]!EM_S_EST_NETPROFIT(E3125,行业估值!$E$6,deadline)/100000000))</f>
        <v>5.5664166666666661</v>
      </c>
      <c r="O3125" s="36">
        <f t="shared" ca="1" si="248"/>
        <v>13.012385586179022</v>
      </c>
      <c r="T3125" s="64" t="s">
        <v>6109</v>
      </c>
      <c r="U3125" s="64" t="s">
        <v>6110</v>
      </c>
    </row>
    <row r="3126" spans="4:21">
      <c r="D3126" s="45" t="str">
        <f>IF(AND(行业估值!$B$39=$G3126,COUNTIF($G$2:$G$2552,$G3126)&gt;=1),COUNTIF($G$2:G3126,$G3126),"")</f>
        <v/>
      </c>
      <c r="E3126" s="65" t="str">
        <f t="shared" si="249"/>
        <v>601688.SH</v>
      </c>
      <c r="F3126" s="65" t="str">
        <f t="shared" si="250"/>
        <v>华泰证券</v>
      </c>
      <c r="G3126" s="34" t="str">
        <f>IF(E3126="","",IF(行业估值!$C$5="申万行业",[1]!EM_S_INFO_INDUSTRY_SW2014(E3126,"1"),IF(行业估值!$C$5="证监会行业",[1]!EM_S_INFO_INDUSTRY_CSRC1(E3126,"1"),[1]!EM_S_INFO_INDUSTRY_EM2016(E3126,"1"))))</f>
        <v>金融</v>
      </c>
      <c r="H3126" s="34" t="str">
        <f>IF(E3126="","",IF($H$1="上证50",[1]!EM_S_INFO_COMPINDEX(E3126,"000016"),"")&amp;IF($H$1="上证180",[1]!EM_S_INFO_COMPINDEX(E3126,"000010"),"")&amp;IF($H$1="沪深300",[1]!EM_S_INFO_COMPINDEX(E3126,"000300"),"")&amp;IF(AND($H$1="上证A股",RIGHT(E3126,2)="SH"),"是","")&amp;IF(AND($H$1="深证A股",RIGHT(E3126,2)="SZ"),"是","")&amp;IF(AND($H$1="创业板",LEFT(E3126,1)-3=0),"是","")&amp;IF(AND($H$1="全部A股",E3126&lt;&gt;0),"是","")&amp;IF(AND($H$1="中小板",LEFT(E3126,3)="002"),"是",""))</f>
        <v>是</v>
      </c>
      <c r="I3126" s="46">
        <f ca="1">IF(E3126="","",IF(OR([1]!EM_S_VAL_MV(E3126,deadline)="",[1]!EM_S_VAL_MV(E3126,deadline)="--",[1]!EM_S_VAL_MV(E3126,deadline)="null"),0,[1]!EM_S_VAL_MV(E3126,deadline)/100000000))</f>
        <v>1537.5845099999999</v>
      </c>
      <c r="J3126" s="46">
        <f ca="1">IF(E3126="","",IF(RIGHT(LEFT($J$1,6),3)="TTM",[1]!EM_S_FA_PROFIT_TTM(E3126,LEFT(RIGHT($J$1,11),10),1)/100000000,[1]!EM_S_STM07_IS(E3126,61,LEFT(RIGHT($J$1,5),4)&amp;"-12-31",1)/100000000))</f>
        <v>70.560640923199998</v>
      </c>
      <c r="K3126" s="36">
        <f t="shared" ca="1" si="246"/>
        <v>21.790965754882329</v>
      </c>
      <c r="L3126" s="46">
        <f ca="1">IF(E3126="","",IF(ISERROR(IF(行业估值!$E$7="最新年报",[1]!EM_S_STM07_BS(E3126,140,LEFT(RIGHT($L$1,5),4)&amp;"-12-31",1)/100000000,[1]!EM_S_STM07_BS(E3126,140,LEFT(RIGHT($L$1,11),10),1)/100000000)),0,IF(行业估值!$E$7="最新年报",[1]!EM_S_STM07_BS(E3126,140,LEFT(RIGHT($L$1,5),4)&amp;"-12-31",1)/100000000,[1]!EM_S_STM07_BS(E3126,140,LEFT(RIGHT($L$1,11),10),1)/100000000)))</f>
        <v>1199.4623096216001</v>
      </c>
      <c r="M3126" s="36">
        <f t="shared" ca="1" si="247"/>
        <v>1.2818948104214036</v>
      </c>
      <c r="N3126" s="37">
        <f ca="1">IF(E3126="","",IF(ISERROR([1]!EM_S_EST_NETPROFIT(E3126,行业估值!$E$6,deadline)/100000000),"-",[1]!EM_S_EST_NETPROFIT(E3126,行业估值!$E$6,deadline)/100000000))</f>
        <v>79.253610714285713</v>
      </c>
      <c r="O3126" s="36">
        <f t="shared" ca="1" si="248"/>
        <v>19.400813365375736</v>
      </c>
      <c r="T3126" s="64" t="s">
        <v>6111</v>
      </c>
      <c r="U3126" s="64" t="s">
        <v>6112</v>
      </c>
    </row>
    <row r="3127" spans="4:21">
      <c r="D3127" s="45" t="str">
        <f>IF(AND(行业估值!$B$39=$G3127,COUNTIF($G$2:$G$2552,$G3127)&gt;=1),COUNTIF($G$2:G3127,$G3127),"")</f>
        <v/>
      </c>
      <c r="E3127" s="65" t="str">
        <f t="shared" si="249"/>
        <v>601689.SH</v>
      </c>
      <c r="F3127" s="65" t="str">
        <f t="shared" si="250"/>
        <v>拓普集团</v>
      </c>
      <c r="G3127" s="34" t="str">
        <f>IF(E3127="","",IF(行业估值!$C$5="申万行业",[1]!EM_S_INFO_INDUSTRY_SW2014(E3127,"1"),IF(行业估值!$C$5="证监会行业",[1]!EM_S_INFO_INDUSTRY_CSRC1(E3127,"1"),[1]!EM_S_INFO_INDUSTRY_EM2016(E3127,"1"))))</f>
        <v>交运设备</v>
      </c>
      <c r="H3127" s="34" t="str">
        <f>IF(E3127="","",IF($H$1="上证50",[1]!EM_S_INFO_COMPINDEX(E3127,"000016"),"")&amp;IF($H$1="上证180",[1]!EM_S_INFO_COMPINDEX(E3127,"000010"),"")&amp;IF($H$1="沪深300",[1]!EM_S_INFO_COMPINDEX(E3127,"000300"),"")&amp;IF(AND($H$1="上证A股",RIGHT(E3127,2)="SH"),"是","")&amp;IF(AND($H$1="深证A股",RIGHT(E3127,2)="SZ"),"是","")&amp;IF(AND($H$1="创业板",LEFT(E3127,1)-3=0),"是","")&amp;IF(AND($H$1="全部A股",E3127&lt;&gt;0),"是","")&amp;IF(AND($H$1="中小板",LEFT(E3127,3)="002"),"是",""))</f>
        <v>是</v>
      </c>
      <c r="I3127" s="46">
        <f ca="1">IF(E3127="","",IF(OR([1]!EM_S_VAL_MV(E3127,deadline)="",[1]!EM_S_VAL_MV(E3127,deadline)="--",[1]!EM_S_VAL_MV(E3127,deadline)="null"),0,[1]!EM_S_VAL_MV(E3127,deadline)/100000000))</f>
        <v>148.96427015879999</v>
      </c>
      <c r="J3127" s="46">
        <f ca="1">IF(E3127="","",IF(RIGHT(LEFT($J$1,6),3)="TTM",[1]!EM_S_FA_PROFIT_TTM(E3127,LEFT(RIGHT($J$1,11),10),1)/100000000,[1]!EM_S_STM07_IS(E3127,61,LEFT(RIGHT($J$1,5),4)&amp;"-12-31",1)/100000000))</f>
        <v>4.7801815703999999</v>
      </c>
      <c r="K3127" s="36">
        <f t="shared" ca="1" si="246"/>
        <v>31.162889518929891</v>
      </c>
      <c r="L3127" s="46">
        <f ca="1">IF(E3127="","",IF(ISERROR(IF(行业估值!$E$7="最新年报",[1]!EM_S_STM07_BS(E3127,140,LEFT(RIGHT($L$1,5),4)&amp;"-12-31",1)/100000000,[1]!EM_S_STM07_BS(E3127,140,LEFT(RIGHT($L$1,11),10),1)/100000000)),0,IF(行业估值!$E$7="最新年报",[1]!EM_S_STM07_BS(E3127,140,LEFT(RIGHT($L$1,5),4)&amp;"-12-31",1)/100000000,[1]!EM_S_STM07_BS(E3127,140,LEFT(RIGHT($L$1,11),10),1)/100000000)))</f>
        <v>72.555869903199991</v>
      </c>
      <c r="M3127" s="36">
        <f t="shared" ca="1" si="247"/>
        <v>2.0530974317796731</v>
      </c>
      <c r="N3127" s="37">
        <f ca="1">IF(E3127="","",IF(ISERROR([1]!EM_S_EST_NETPROFIT(E3127,行业估值!$E$6,deadline)/100000000),"-",[1]!EM_S_EST_NETPROFIT(E3127,行业估值!$E$6,deadline)/100000000))</f>
        <v>5.1119366666666659</v>
      </c>
      <c r="O3127" s="36">
        <f t="shared" ca="1" si="248"/>
        <v>29.140476471500367</v>
      </c>
      <c r="T3127" s="64" t="s">
        <v>6113</v>
      </c>
      <c r="U3127" s="64" t="s">
        <v>6114</v>
      </c>
    </row>
    <row r="3128" spans="4:21">
      <c r="D3128" s="45" t="str">
        <f>IF(AND(行业估值!$B$39=$G3128,COUNTIF($G$2:$G$2552,$G3128)&gt;=1),COUNTIF($G$2:G3128,$G3128),"")</f>
        <v/>
      </c>
      <c r="E3128" s="65" t="str">
        <f t="shared" si="249"/>
        <v>601698.SH</v>
      </c>
      <c r="F3128" s="65" t="str">
        <f t="shared" si="250"/>
        <v>中国卫通</v>
      </c>
      <c r="G3128" s="34" t="str">
        <f>IF(E3128="","",IF(行业估值!$C$5="申万行业",[1]!EM_S_INFO_INDUSTRY_SW2014(E3128,"1"),IF(行业估值!$C$5="证监会行业",[1]!EM_S_INFO_INDUSTRY_CSRC1(E3128,"1"),[1]!EM_S_INFO_INDUSTRY_EM2016(E3128,"1"))))</f>
        <v>信息技术</v>
      </c>
      <c r="H3128" s="34" t="str">
        <f>IF(E3128="","",IF($H$1="上证50",[1]!EM_S_INFO_COMPINDEX(E3128,"000016"),"")&amp;IF($H$1="上证180",[1]!EM_S_INFO_COMPINDEX(E3128,"000010"),"")&amp;IF($H$1="沪深300",[1]!EM_S_INFO_COMPINDEX(E3128,"000300"),"")&amp;IF(AND($H$1="上证A股",RIGHT(E3128,2)="SH"),"是","")&amp;IF(AND($H$1="深证A股",RIGHT(E3128,2)="SZ"),"是","")&amp;IF(AND($H$1="创业板",LEFT(E3128,1)-3=0),"是","")&amp;IF(AND($H$1="全部A股",E3128&lt;&gt;0),"是","")&amp;IF(AND($H$1="中小板",LEFT(E3128,3)="002"),"是",""))</f>
        <v>是</v>
      </c>
      <c r="I3128" s="46">
        <f ca="1">IF(E3128="","",IF(OR([1]!EM_S_VAL_MV(E3128,deadline)="",[1]!EM_S_VAL_MV(E3128,deadline)="--",[1]!EM_S_VAL_MV(E3128,deadline)="null"),0,[1]!EM_S_VAL_MV(E3128,deadline)/100000000))</f>
        <v>408</v>
      </c>
      <c r="J3128" s="46">
        <f ca="1">IF(E3128="","",IF(RIGHT(LEFT($J$1,6),3)="TTM",[1]!EM_S_FA_PROFIT_TTM(E3128,LEFT(RIGHT($J$1,11),10),1)/100000000,[1]!EM_S_STM07_IS(E3128,61,LEFT(RIGHT($J$1,5),4)&amp;"-12-31",1)/100000000))</f>
        <v>8.2340689785999999</v>
      </c>
      <c r="K3128" s="36">
        <f t="shared" ca="1" si="246"/>
        <v>49.550228575978039</v>
      </c>
      <c r="L3128" s="46">
        <f ca="1">IF(E3128="","",IF(ISERROR(IF(行业估值!$E$7="最新年报",[1]!EM_S_STM07_BS(E3128,140,LEFT(RIGHT($L$1,5),4)&amp;"-12-31",1)/100000000,[1]!EM_S_STM07_BS(E3128,140,LEFT(RIGHT($L$1,11),10),1)/100000000)),0,IF(行业估值!$E$7="最新年报",[1]!EM_S_STM07_BS(E3128,140,LEFT(RIGHT($L$1,5),4)&amp;"-12-31",1)/100000000,[1]!EM_S_STM07_BS(E3128,140,LEFT(RIGHT($L$1,11),10),1)/100000000)))</f>
        <v>112.0330634436</v>
      </c>
      <c r="M3128" s="36">
        <f t="shared" ca="1" si="247"/>
        <v>3.641782054860943</v>
      </c>
      <c r="N3128" s="37">
        <f ca="1">IF(E3128="","",IF(ISERROR([1]!EM_S_EST_NETPROFIT(E3128,行业估值!$E$6,deadline)/100000000),"-",[1]!EM_S_EST_NETPROFIT(E3128,行业估值!$E$6,deadline)/100000000))</f>
        <v>4.5418000000000003</v>
      </c>
      <c r="O3128" s="36">
        <f t="shared" ca="1" si="248"/>
        <v>89.832225108987615</v>
      </c>
      <c r="T3128" s="64" t="s">
        <v>7413</v>
      </c>
      <c r="U3128" s="64" t="s">
        <v>7414</v>
      </c>
    </row>
    <row r="3129" spans="4:21">
      <c r="D3129" s="45" t="str">
        <f>IF(AND(行业估值!$B$39=$G3129,COUNTIF($G$2:$G$2552,$G3129)&gt;=1),COUNTIF($G$2:G3129,$G3129),"")</f>
        <v/>
      </c>
      <c r="E3129" s="65" t="str">
        <f t="shared" si="249"/>
        <v>601699.SH</v>
      </c>
      <c r="F3129" s="65" t="str">
        <f t="shared" si="250"/>
        <v>潞安环能</v>
      </c>
      <c r="G3129" s="34" t="str">
        <f>IF(E3129="","",IF(行业估值!$C$5="申万行业",[1]!EM_S_INFO_INDUSTRY_SW2014(E3129,"1"),IF(行业估值!$C$5="证监会行业",[1]!EM_S_INFO_INDUSTRY_CSRC1(E3129,"1"),[1]!EM_S_INFO_INDUSTRY_EM2016(E3129,"1"))))</f>
        <v>化石能源</v>
      </c>
      <c r="H3129" s="34" t="str">
        <f>IF(E3129="","",IF($H$1="上证50",[1]!EM_S_INFO_COMPINDEX(E3129,"000016"),"")&amp;IF($H$1="上证180",[1]!EM_S_INFO_COMPINDEX(E3129,"000010"),"")&amp;IF($H$1="沪深300",[1]!EM_S_INFO_COMPINDEX(E3129,"000300"),"")&amp;IF(AND($H$1="上证A股",RIGHT(E3129,2)="SH"),"是","")&amp;IF(AND($H$1="深证A股",RIGHT(E3129,2)="SZ"),"是","")&amp;IF(AND($H$1="创业板",LEFT(E3129,1)-3=0),"是","")&amp;IF(AND($H$1="全部A股",E3129&lt;&gt;0),"是","")&amp;IF(AND($H$1="中小板",LEFT(E3129,3)="002"),"是",""))</f>
        <v>是</v>
      </c>
      <c r="I3129" s="46">
        <f ca="1">IF(E3129="","",IF(OR([1]!EM_S_VAL_MV(E3129,deadline)="",[1]!EM_S_VAL_MV(E3129,deadline)="--",[1]!EM_S_VAL_MV(E3129,deadline)="null"),0,[1]!EM_S_VAL_MV(E3129,deadline)/100000000))</f>
        <v>209.39864399999999</v>
      </c>
      <c r="J3129" s="46">
        <f ca="1">IF(E3129="","",IF(RIGHT(LEFT($J$1,6),3)="TTM",[1]!EM_S_FA_PROFIT_TTM(E3129,LEFT(RIGHT($J$1,11),10),1)/100000000,[1]!EM_S_STM07_IS(E3129,61,LEFT(RIGHT($J$1,5),4)&amp;"-12-31",1)/100000000))</f>
        <v>19.7825170363</v>
      </c>
      <c r="K3129" s="36">
        <f t="shared" ref="K3129:K3192" ca="1" si="251">IF(E3129="","",IF(OR(I3129=0,J3129=0),"-",I3129/J3129))</f>
        <v>10.585035443961109</v>
      </c>
      <c r="L3129" s="46">
        <f ca="1">IF(E3129="","",IF(ISERROR(IF(行业估值!$E$7="最新年报",[1]!EM_S_STM07_BS(E3129,140,LEFT(RIGHT($L$1,5),4)&amp;"-12-31",1)/100000000,[1]!EM_S_STM07_BS(E3129,140,LEFT(RIGHT($L$1,11),10),1)/100000000)),0,IF(行业估值!$E$7="最新年报",[1]!EM_S_STM07_BS(E3129,140,LEFT(RIGHT($L$1,5),4)&amp;"-12-31",1)/100000000,[1]!EM_S_STM07_BS(E3129,140,LEFT(RIGHT($L$1,11),10),1)/100000000)))</f>
        <v>261.78208729049999</v>
      </c>
      <c r="M3129" s="36">
        <f t="shared" ref="M3129:M3192" ca="1" si="252">IF(E3129="","",IF(OR(I3129=0,L3129=0),"-",I3129/L3129))</f>
        <v>0.79989676210209903</v>
      </c>
      <c r="N3129" s="37">
        <f ca="1">IF(E3129="","",IF(ISERROR([1]!EM_S_EST_NETPROFIT(E3129,行业估值!$E$6,deadline)/100000000),"-",[1]!EM_S_EST_NETPROFIT(E3129,行业估值!$E$6,deadline)/100000000))</f>
        <v>31.177666666666664</v>
      </c>
      <c r="O3129" s="36">
        <f t="shared" ref="O3129:O3192" ca="1" si="253">IF(E3129="","",IF(ISERROR(IF(OR(I3129=0,N3129=0),"-",I3129/N3129)),"-",IF(OR(I3129=0,N3129=0),"-",I3129/N3129)))</f>
        <v>6.7163026097740905</v>
      </c>
      <c r="T3129" s="64" t="s">
        <v>6115</v>
      </c>
      <c r="U3129" s="64" t="s">
        <v>6116</v>
      </c>
    </row>
    <row r="3130" spans="4:21">
      <c r="D3130" s="45" t="str">
        <f>IF(AND(行业估值!$B$39=$G3130,COUNTIF($G$2:$G$2552,$G3130)&gt;=1),COUNTIF($G$2:G3130,$G3130),"")</f>
        <v/>
      </c>
      <c r="E3130" s="65" t="str">
        <f t="shared" si="249"/>
        <v>601700.SH</v>
      </c>
      <c r="F3130" s="65" t="str">
        <f t="shared" si="250"/>
        <v>风范股份</v>
      </c>
      <c r="G3130" s="34" t="str">
        <f>IF(E3130="","",IF(行业估值!$C$5="申万行业",[1]!EM_S_INFO_INDUSTRY_SW2014(E3130,"1"),IF(行业估值!$C$5="证监会行业",[1]!EM_S_INFO_INDUSTRY_CSRC1(E3130,"1"),[1]!EM_S_INFO_INDUSTRY_EM2016(E3130,"1"))))</f>
        <v>电气设备</v>
      </c>
      <c r="H3130" s="34" t="str">
        <f>IF(E3130="","",IF($H$1="上证50",[1]!EM_S_INFO_COMPINDEX(E3130,"000016"),"")&amp;IF($H$1="上证180",[1]!EM_S_INFO_COMPINDEX(E3130,"000010"),"")&amp;IF($H$1="沪深300",[1]!EM_S_INFO_COMPINDEX(E3130,"000300"),"")&amp;IF(AND($H$1="上证A股",RIGHT(E3130,2)="SH"),"是","")&amp;IF(AND($H$1="深证A股",RIGHT(E3130,2)="SZ"),"是","")&amp;IF(AND($H$1="创业板",LEFT(E3130,1)-3=0),"是","")&amp;IF(AND($H$1="全部A股",E3130&lt;&gt;0),"是","")&amp;IF(AND($H$1="中小板",LEFT(E3130,3)="002"),"是",""))</f>
        <v>是</v>
      </c>
      <c r="I3130" s="46">
        <f ca="1">IF(E3130="","",IF(OR([1]!EM_S_VAL_MV(E3130,deadline)="",[1]!EM_S_VAL_MV(E3130,deadline)="--",[1]!EM_S_VAL_MV(E3130,deadline)="null"),0,[1]!EM_S_VAL_MV(E3130,deadline)/100000000))</f>
        <v>58.701417599999999</v>
      </c>
      <c r="J3130" s="46">
        <f ca="1">IF(E3130="","",IF(RIGHT(LEFT($J$1,6),3)="TTM",[1]!EM_S_FA_PROFIT_TTM(E3130,LEFT(RIGHT($J$1,11),10),1)/100000000,[1]!EM_S_STM07_IS(E3130,61,LEFT(RIGHT($J$1,5),4)&amp;"-12-31",1)/100000000))</f>
        <v>1.3502439071000001</v>
      </c>
      <c r="K3130" s="36">
        <f t="shared" ca="1" si="251"/>
        <v>43.474676901950673</v>
      </c>
      <c r="L3130" s="46">
        <f ca="1">IF(E3130="","",IF(ISERROR(IF(行业估值!$E$7="最新年报",[1]!EM_S_STM07_BS(E3130,140,LEFT(RIGHT($L$1,5),4)&amp;"-12-31",1)/100000000,[1]!EM_S_STM07_BS(E3130,140,LEFT(RIGHT($L$1,11),10),1)/100000000)),0,IF(行业估值!$E$7="最新年报",[1]!EM_S_STM07_BS(E3130,140,LEFT(RIGHT($L$1,5),4)&amp;"-12-31",1)/100000000,[1]!EM_S_STM07_BS(E3130,140,LEFT(RIGHT($L$1,11),10),1)/100000000)))</f>
        <v>27.8956372311</v>
      </c>
      <c r="M3130" s="36">
        <f t="shared" ca="1" si="252"/>
        <v>2.1043225187397967</v>
      </c>
      <c r="N3130" s="37" t="str">
        <f ca="1">IF(E3130="","",IF(ISERROR([1]!EM_S_EST_NETPROFIT(E3130,行业估值!$E$6,deadline)/100000000),"-",[1]!EM_S_EST_NETPROFIT(E3130,行业估值!$E$6,deadline)/100000000))</f>
        <v>-</v>
      </c>
      <c r="O3130" s="36" t="str">
        <f t="shared" ca="1" si="253"/>
        <v>-</v>
      </c>
      <c r="T3130" s="64" t="s">
        <v>6117</v>
      </c>
      <c r="U3130" s="64" t="s">
        <v>6118</v>
      </c>
    </row>
    <row r="3131" spans="4:21">
      <c r="D3131" s="45" t="str">
        <f>IF(AND(行业估值!$B$39=$G3131,COUNTIF($G$2:$G$2552,$G3131)&gt;=1),COUNTIF($G$2:G3131,$G3131),"")</f>
        <v/>
      </c>
      <c r="E3131" s="65" t="str">
        <f t="shared" si="249"/>
        <v>601717.SH</v>
      </c>
      <c r="F3131" s="65" t="str">
        <f t="shared" si="250"/>
        <v>郑煤机</v>
      </c>
      <c r="G3131" s="34" t="str">
        <f>IF(E3131="","",IF(行业估值!$C$5="申万行业",[1]!EM_S_INFO_INDUSTRY_SW2014(E3131,"1"),IF(行业估值!$C$5="证监会行业",[1]!EM_S_INFO_INDUSTRY_CSRC1(E3131,"1"),[1]!EM_S_INFO_INDUSTRY_EM2016(E3131,"1"))))</f>
        <v>交运设备</v>
      </c>
      <c r="H3131" s="34" t="str">
        <f>IF(E3131="","",IF($H$1="上证50",[1]!EM_S_INFO_COMPINDEX(E3131,"000016"),"")&amp;IF($H$1="上证180",[1]!EM_S_INFO_COMPINDEX(E3131,"000010"),"")&amp;IF($H$1="沪深300",[1]!EM_S_INFO_COMPINDEX(E3131,"000300"),"")&amp;IF(AND($H$1="上证A股",RIGHT(E3131,2)="SH"),"是","")&amp;IF(AND($H$1="深证A股",RIGHT(E3131,2)="SZ"),"是","")&amp;IF(AND($H$1="创业板",LEFT(E3131,1)-3=0),"是","")&amp;IF(AND($H$1="全部A股",E3131&lt;&gt;0),"是","")&amp;IF(AND($H$1="中小板",LEFT(E3131,3)="002"),"是",""))</f>
        <v>是</v>
      </c>
      <c r="I3131" s="46">
        <f ca="1">IF(E3131="","",IF(OR([1]!EM_S_VAL_MV(E3131,deadline)="",[1]!EM_S_VAL_MV(E3131,deadline)="--",[1]!EM_S_VAL_MV(E3131,deadline)="null"),0,[1]!EM_S_VAL_MV(E3131,deadline)/100000000))</f>
        <v>104.814517885</v>
      </c>
      <c r="J3131" s="46">
        <f ca="1">IF(E3131="","",IF(RIGHT(LEFT($J$1,6),3)="TTM",[1]!EM_S_FA_PROFIT_TTM(E3131,LEFT(RIGHT($J$1,11),10),1)/100000000,[1]!EM_S_STM07_IS(E3131,61,LEFT(RIGHT($J$1,5),4)&amp;"-12-31",1)/100000000))</f>
        <v>12.831176059900001</v>
      </c>
      <c r="K3131" s="36">
        <f t="shared" ca="1" si="251"/>
        <v>8.1687381885879038</v>
      </c>
      <c r="L3131" s="46">
        <f ca="1">IF(E3131="","",IF(ISERROR(IF(行业估值!$E$7="最新年报",[1]!EM_S_STM07_BS(E3131,140,LEFT(RIGHT($L$1,5),4)&amp;"-12-31",1)/100000000,[1]!EM_S_STM07_BS(E3131,140,LEFT(RIGHT($L$1,11),10),1)/100000000)),0,IF(行业估值!$E$7="最新年报",[1]!EM_S_STM07_BS(E3131,140,LEFT(RIGHT($L$1,5),4)&amp;"-12-31",1)/100000000,[1]!EM_S_STM07_BS(E3131,140,LEFT(RIGHT($L$1,11),10),1)/100000000)))</f>
        <v>122.44399133520001</v>
      </c>
      <c r="M3131" s="36">
        <f t="shared" ca="1" si="252"/>
        <v>0.85602010145244334</v>
      </c>
      <c r="N3131" s="37">
        <f ca="1">IF(E3131="","",IF(ISERROR([1]!EM_S_EST_NETPROFIT(E3131,行业估值!$E$6,deadline)/100000000),"-",[1]!EM_S_EST_NETPROFIT(E3131,行业估值!$E$6,deadline)/100000000))</f>
        <v>11.840325</v>
      </c>
      <c r="O3131" s="36">
        <f t="shared" ca="1" si="253"/>
        <v>8.8523345334693087</v>
      </c>
      <c r="T3131" s="64" t="s">
        <v>6119</v>
      </c>
      <c r="U3131" s="64" t="s">
        <v>6120</v>
      </c>
    </row>
    <row r="3132" spans="4:21">
      <c r="D3132" s="45" t="str">
        <f>IF(AND(行业估值!$B$39=$G3132,COUNTIF($G$2:$G$2552,$G3132)&gt;=1),COUNTIF($G$2:G3132,$G3132),"")</f>
        <v/>
      </c>
      <c r="E3132" s="65" t="str">
        <f t="shared" si="249"/>
        <v>601718.SH</v>
      </c>
      <c r="F3132" s="65" t="str">
        <f t="shared" si="250"/>
        <v>际华集团</v>
      </c>
      <c r="G3132" s="34" t="str">
        <f>IF(E3132="","",IF(行业估值!$C$5="申万行业",[1]!EM_S_INFO_INDUSTRY_SW2014(E3132,"1"),IF(行业估值!$C$5="证监会行业",[1]!EM_S_INFO_INDUSTRY_CSRC1(E3132,"1"),[1]!EM_S_INFO_INDUSTRY_EM2016(E3132,"1"))))</f>
        <v>纺织服装</v>
      </c>
      <c r="H3132" s="34" t="str">
        <f>IF(E3132="","",IF($H$1="上证50",[1]!EM_S_INFO_COMPINDEX(E3132,"000016"),"")&amp;IF($H$1="上证180",[1]!EM_S_INFO_COMPINDEX(E3132,"000010"),"")&amp;IF($H$1="沪深300",[1]!EM_S_INFO_COMPINDEX(E3132,"000300"),"")&amp;IF(AND($H$1="上证A股",RIGHT(E3132,2)="SH"),"是","")&amp;IF(AND($H$1="深证A股",RIGHT(E3132,2)="SZ"),"是","")&amp;IF(AND($H$1="创业板",LEFT(E3132,1)-3=0),"是","")&amp;IF(AND($H$1="全部A股",E3132&lt;&gt;0),"是","")&amp;IF(AND($H$1="中小板",LEFT(E3132,3)="002"),"是",""))</f>
        <v>是</v>
      </c>
      <c r="I3132" s="46">
        <f ca="1">IF(E3132="","",IF(OR([1]!EM_S_VAL_MV(E3132,deadline)="",[1]!EM_S_VAL_MV(E3132,deadline)="--",[1]!EM_S_VAL_MV(E3132,deadline)="null"),0,[1]!EM_S_VAL_MV(E3132,deadline)/100000000))</f>
        <v>137.89716328559999</v>
      </c>
      <c r="J3132" s="46">
        <f ca="1">IF(E3132="","",IF(RIGHT(LEFT($J$1,6),3)="TTM",[1]!EM_S_FA_PROFIT_TTM(E3132,LEFT(RIGHT($J$1,11),10),1)/100000000,[1]!EM_S_STM07_IS(E3132,61,LEFT(RIGHT($J$1,5),4)&amp;"-12-31",1)/100000000))</f>
        <v>-2.0246516227</v>
      </c>
      <c r="K3132" s="36">
        <f t="shared" ca="1" si="251"/>
        <v>-68.109081947493493</v>
      </c>
      <c r="L3132" s="46">
        <f ca="1">IF(E3132="","",IF(ISERROR(IF(行业估值!$E$7="最新年报",[1]!EM_S_STM07_BS(E3132,140,LEFT(RIGHT($L$1,5),4)&amp;"-12-31",1)/100000000,[1]!EM_S_STM07_BS(E3132,140,LEFT(RIGHT($L$1,11),10),1)/100000000)),0,IF(行业估值!$E$7="最新年报",[1]!EM_S_STM07_BS(E3132,140,LEFT(RIGHT($L$1,5),4)&amp;"-12-31",1)/100000000,[1]!EM_S_STM07_BS(E3132,140,LEFT(RIGHT($L$1,11),10),1)/100000000)))</f>
        <v>179.660686</v>
      </c>
      <c r="M3132" s="36">
        <f t="shared" ca="1" si="252"/>
        <v>0.76754222838490105</v>
      </c>
      <c r="N3132" s="37" t="str">
        <f ca="1">IF(E3132="","",IF(ISERROR([1]!EM_S_EST_NETPROFIT(E3132,行业估值!$E$6,deadline)/100000000),"-",[1]!EM_S_EST_NETPROFIT(E3132,行业估值!$E$6,deadline)/100000000))</f>
        <v>-</v>
      </c>
      <c r="O3132" s="36" t="str">
        <f t="shared" ca="1" si="253"/>
        <v>-</v>
      </c>
      <c r="T3132" s="64" t="s">
        <v>6121</v>
      </c>
      <c r="U3132" s="64" t="s">
        <v>6122</v>
      </c>
    </row>
    <row r="3133" spans="4:21">
      <c r="D3133" s="45" t="str">
        <f>IF(AND(行业估值!$B$39=$G3133,COUNTIF($G$2:$G$2552,$G3133)&gt;=1),COUNTIF($G$2:G3133,$G3133),"")</f>
        <v/>
      </c>
      <c r="E3133" s="65" t="str">
        <f t="shared" si="249"/>
        <v>601727.SH</v>
      </c>
      <c r="F3133" s="65" t="str">
        <f t="shared" si="250"/>
        <v>上海电气</v>
      </c>
      <c r="G3133" s="34" t="str">
        <f>IF(E3133="","",IF(行业估值!$C$5="申万行业",[1]!EM_S_INFO_INDUSTRY_SW2014(E3133,"1"),IF(行业估值!$C$5="证监会行业",[1]!EM_S_INFO_INDUSTRY_CSRC1(E3133,"1"),[1]!EM_S_INFO_INDUSTRY_EM2016(E3133,"1"))))</f>
        <v>电气设备</v>
      </c>
      <c r="H3133" s="34" t="str">
        <f>IF(E3133="","",IF($H$1="上证50",[1]!EM_S_INFO_COMPINDEX(E3133,"000016"),"")&amp;IF($H$1="上证180",[1]!EM_S_INFO_COMPINDEX(E3133,"000010"),"")&amp;IF($H$1="沪深300",[1]!EM_S_INFO_COMPINDEX(E3133,"000300"),"")&amp;IF(AND($H$1="上证A股",RIGHT(E3133,2)="SH"),"是","")&amp;IF(AND($H$1="深证A股",RIGHT(E3133,2)="SZ"),"是","")&amp;IF(AND($H$1="创业板",LEFT(E3133,1)-3=0),"是","")&amp;IF(AND($H$1="全部A股",E3133&lt;&gt;0),"是","")&amp;IF(AND($H$1="中小板",LEFT(E3133,3)="002"),"是",""))</f>
        <v>是</v>
      </c>
      <c r="I3133" s="46">
        <f ca="1">IF(E3133="","",IF(OR([1]!EM_S_VAL_MV(E3133,deadline)="",[1]!EM_S_VAL_MV(E3133,deadline)="--",[1]!EM_S_VAL_MV(E3133,deadline)="null"),0,[1]!EM_S_VAL_MV(E3133,deadline)/100000000))</f>
        <v>713.68095247559995</v>
      </c>
      <c r="J3133" s="46">
        <f ca="1">IF(E3133="","",IF(RIGHT(LEFT($J$1,6),3)="TTM",[1]!EM_S_FA_PROFIT_TTM(E3133,LEFT(RIGHT($J$1,11),10),1)/100000000,[1]!EM_S_STM07_IS(E3133,61,LEFT(RIGHT($J$1,5),4)&amp;"-12-31",1)/100000000))</f>
        <v>52.417529999999999</v>
      </c>
      <c r="K3133" s="36">
        <f t="shared" ca="1" si="251"/>
        <v>13.615310612224574</v>
      </c>
      <c r="L3133" s="46">
        <f ca="1">IF(E3133="","",IF(ISERROR(IF(行业估值!$E$7="最新年报",[1]!EM_S_STM07_BS(E3133,140,LEFT(RIGHT($L$1,5),4)&amp;"-12-31",1)/100000000,[1]!EM_S_STM07_BS(E3133,140,LEFT(RIGHT($L$1,11),10),1)/100000000)),0,IF(行业估值!$E$7="最新年报",[1]!EM_S_STM07_BS(E3133,140,LEFT(RIGHT($L$1,5),4)&amp;"-12-31",1)/100000000,[1]!EM_S_STM07_BS(E3133,140,LEFT(RIGHT($L$1,11),10),1)/100000000)))</f>
        <v>616.17814999999996</v>
      </c>
      <c r="M3133" s="36">
        <f t="shared" ca="1" si="252"/>
        <v>1.15823800710168</v>
      </c>
      <c r="N3133" s="37">
        <f ca="1">IF(E3133="","",IF(ISERROR([1]!EM_S_EST_NETPROFIT(E3133,行业估值!$E$6,deadline)/100000000),"-",[1]!EM_S_EST_NETPROFIT(E3133,行业估值!$E$6,deadline)/100000000))</f>
        <v>27.73</v>
      </c>
      <c r="O3133" s="36">
        <f t="shared" ca="1" si="253"/>
        <v>25.736781553393435</v>
      </c>
      <c r="T3133" s="64" t="s">
        <v>6123</v>
      </c>
      <c r="U3133" s="64" t="s">
        <v>6124</v>
      </c>
    </row>
    <row r="3134" spans="4:21">
      <c r="D3134" s="45" t="str">
        <f>IF(AND(行业估值!$B$39=$G3134,COUNTIF($G$2:$G$2552,$G3134)&gt;=1),COUNTIF($G$2:G3134,$G3134),"")</f>
        <v/>
      </c>
      <c r="E3134" s="65" t="str">
        <f t="shared" si="249"/>
        <v>601766.SH</v>
      </c>
      <c r="F3134" s="65" t="str">
        <f t="shared" si="250"/>
        <v>中国中车</v>
      </c>
      <c r="G3134" s="34" t="str">
        <f>IF(E3134="","",IF(行业估值!$C$5="申万行业",[1]!EM_S_INFO_INDUSTRY_SW2014(E3134,"1"),IF(行业估值!$C$5="证监会行业",[1]!EM_S_INFO_INDUSTRY_CSRC1(E3134,"1"),[1]!EM_S_INFO_INDUSTRY_EM2016(E3134,"1"))))</f>
        <v>交运设备</v>
      </c>
      <c r="H3134" s="34" t="str">
        <f>IF(E3134="","",IF($H$1="上证50",[1]!EM_S_INFO_COMPINDEX(E3134,"000016"),"")&amp;IF($H$1="上证180",[1]!EM_S_INFO_COMPINDEX(E3134,"000010"),"")&amp;IF($H$1="沪深300",[1]!EM_S_INFO_COMPINDEX(E3134,"000300"),"")&amp;IF(AND($H$1="上证A股",RIGHT(E3134,2)="SH"),"是","")&amp;IF(AND($H$1="深证A股",RIGHT(E3134,2)="SZ"),"是","")&amp;IF(AND($H$1="创业板",LEFT(E3134,1)-3=0),"是","")&amp;IF(AND($H$1="全部A股",E3134&lt;&gt;0),"是","")&amp;IF(AND($H$1="中小板",LEFT(E3134,3)="002"),"是",""))</f>
        <v>是</v>
      </c>
      <c r="I3134" s="46">
        <f ca="1">IF(E3134="","",IF(OR([1]!EM_S_VAL_MV(E3134,deadline)="",[1]!EM_S_VAL_MV(E3134,deadline)="--",[1]!EM_S_VAL_MV(E3134,deadline)="null"),0,[1]!EM_S_VAL_MV(E3134,deadline)/100000000))</f>
        <v>2014.6602589776001</v>
      </c>
      <c r="J3134" s="46">
        <f ca="1">IF(E3134="","",IF(RIGHT(LEFT($J$1,6),3)="TTM",[1]!EM_S_FA_PROFIT_TTM(E3134,LEFT(RIGHT($J$1,11),10),1)/100000000,[1]!EM_S_STM07_IS(E3134,61,LEFT(RIGHT($J$1,5),4)&amp;"-12-31",1)/100000000))</f>
        <v>139.82616999999999</v>
      </c>
      <c r="K3134" s="36">
        <f t="shared" ca="1" si="251"/>
        <v>14.408320409388315</v>
      </c>
      <c r="L3134" s="46">
        <f ca="1">IF(E3134="","",IF(ISERROR(IF(行业估值!$E$7="最新年报",[1]!EM_S_STM07_BS(E3134,140,LEFT(RIGHT($L$1,5),4)&amp;"-12-31",1)/100000000,[1]!EM_S_STM07_BS(E3134,140,LEFT(RIGHT($L$1,11),10),1)/100000000)),0,IF(行业估值!$E$7="最新年报",[1]!EM_S_STM07_BS(E3134,140,LEFT(RIGHT($L$1,5),4)&amp;"-12-31",1)/100000000,[1]!EM_S_STM07_BS(E3134,140,LEFT(RIGHT($L$1,11),10),1)/100000000)))</f>
        <v>1324.80558</v>
      </c>
      <c r="M3134" s="36">
        <f t="shared" ca="1" si="252"/>
        <v>1.5207214472765129</v>
      </c>
      <c r="N3134" s="37">
        <f ca="1">IF(E3134="","",IF(ISERROR([1]!EM_S_EST_NETPROFIT(E3134,行业估值!$E$6,deadline)/100000000),"-",[1]!EM_S_EST_NETPROFIT(E3134,行业估值!$E$6,deadline)/100000000))</f>
        <v>130.10130000000001</v>
      </c>
      <c r="O3134" s="36">
        <f t="shared" ca="1" si="253"/>
        <v>15.485319969728204</v>
      </c>
      <c r="T3134" s="64" t="s">
        <v>6125</v>
      </c>
      <c r="U3134" s="64" t="s">
        <v>6126</v>
      </c>
    </row>
    <row r="3135" spans="4:21">
      <c r="D3135" s="45" t="str">
        <f>IF(AND(行业估值!$B$39=$G3135,COUNTIF($G$2:$G$2552,$G3135)&gt;=1),COUNTIF($G$2:G3135,$G3135),"")</f>
        <v/>
      </c>
      <c r="E3135" s="65" t="str">
        <f t="shared" si="249"/>
        <v>601777.SH</v>
      </c>
      <c r="F3135" s="65" t="str">
        <f t="shared" si="250"/>
        <v>力帆股份</v>
      </c>
      <c r="G3135" s="34" t="str">
        <f>IF(E3135="","",IF(行业估值!$C$5="申万行业",[1]!EM_S_INFO_INDUSTRY_SW2014(E3135,"1"),IF(行业估值!$C$5="证监会行业",[1]!EM_S_INFO_INDUSTRY_CSRC1(E3135,"1"),[1]!EM_S_INFO_INDUSTRY_EM2016(E3135,"1"))))</f>
        <v>交运设备</v>
      </c>
      <c r="H3135" s="34" t="str">
        <f>IF(E3135="","",IF($H$1="上证50",[1]!EM_S_INFO_COMPINDEX(E3135,"000016"),"")&amp;IF($H$1="上证180",[1]!EM_S_INFO_COMPINDEX(E3135,"000010"),"")&amp;IF($H$1="沪深300",[1]!EM_S_INFO_COMPINDEX(E3135,"000300"),"")&amp;IF(AND($H$1="上证A股",RIGHT(E3135,2)="SH"),"是","")&amp;IF(AND($H$1="深证A股",RIGHT(E3135,2)="SZ"),"是","")&amp;IF(AND($H$1="创业板",LEFT(E3135,1)-3=0),"是","")&amp;IF(AND($H$1="全部A股",E3135&lt;&gt;0),"是","")&amp;IF(AND($H$1="中小板",LEFT(E3135,3)="002"),"是",""))</f>
        <v>是</v>
      </c>
      <c r="I3135" s="46">
        <f ca="1">IF(E3135="","",IF(OR([1]!EM_S_VAL_MV(E3135,deadline)="",[1]!EM_S_VAL_MV(E3135,deadline)="--",[1]!EM_S_VAL_MV(E3135,deadline)="null"),0,[1]!EM_S_VAL_MV(E3135,deadline)/100000000))</f>
        <v>36.785212211999998</v>
      </c>
      <c r="J3135" s="46">
        <f ca="1">IF(E3135="","",IF(RIGHT(LEFT($J$1,6),3)="TTM",[1]!EM_S_FA_PROFIT_TTM(E3135,LEFT(RIGHT($J$1,11),10),1)/100000000,[1]!EM_S_STM07_IS(E3135,61,LEFT(RIGHT($J$1,5),4)&amp;"-12-31",1)/100000000))</f>
        <v>-25.2511615188</v>
      </c>
      <c r="K3135" s="36">
        <f t="shared" ca="1" si="251"/>
        <v>-1.4567730749578653</v>
      </c>
      <c r="L3135" s="46">
        <f ca="1">IF(E3135="","",IF(ISERROR(IF(行业估值!$E$7="最新年报",[1]!EM_S_STM07_BS(E3135,140,LEFT(RIGHT($L$1,5),4)&amp;"-12-31",1)/100000000,[1]!EM_S_STM07_BS(E3135,140,LEFT(RIGHT($L$1,11),10),1)/100000000)),0,IF(行业估值!$E$7="最新年报",[1]!EM_S_STM07_BS(E3135,140,LEFT(RIGHT($L$1,5),4)&amp;"-12-31",1)/100000000,[1]!EM_S_STM07_BS(E3135,140,LEFT(RIGHT($L$1,11),10),1)/100000000)))</f>
        <v>48.284597488400003</v>
      </c>
      <c r="M3135" s="36">
        <f t="shared" ca="1" si="252"/>
        <v>0.76184154213644129</v>
      </c>
      <c r="N3135" s="37" t="str">
        <f ca="1">IF(E3135="","",IF(ISERROR([1]!EM_S_EST_NETPROFIT(E3135,行业估值!$E$6,deadline)/100000000),"-",[1]!EM_S_EST_NETPROFIT(E3135,行业估值!$E$6,deadline)/100000000))</f>
        <v>-</v>
      </c>
      <c r="O3135" s="36" t="str">
        <f t="shared" ca="1" si="253"/>
        <v>-</v>
      </c>
      <c r="T3135" s="64" t="s">
        <v>6127</v>
      </c>
      <c r="U3135" s="64" t="s">
        <v>6128</v>
      </c>
    </row>
    <row r="3136" spans="4:21">
      <c r="D3136" s="45" t="str">
        <f>IF(AND(行业估值!$B$39=$G3136,COUNTIF($G$2:$G$2552,$G3136)&gt;=1),COUNTIF($G$2:G3136,$G3136),"")</f>
        <v/>
      </c>
      <c r="E3136" s="65" t="str">
        <f t="shared" si="249"/>
        <v>601788.SH</v>
      </c>
      <c r="F3136" s="65" t="str">
        <f t="shared" si="250"/>
        <v>光大证券</v>
      </c>
      <c r="G3136" s="34" t="str">
        <f>IF(E3136="","",IF(行业估值!$C$5="申万行业",[1]!EM_S_INFO_INDUSTRY_SW2014(E3136,"1"),IF(行业估值!$C$5="证监会行业",[1]!EM_S_INFO_INDUSTRY_CSRC1(E3136,"1"),[1]!EM_S_INFO_INDUSTRY_EM2016(E3136,"1"))))</f>
        <v>金融</v>
      </c>
      <c r="H3136" s="34" t="str">
        <f>IF(E3136="","",IF($H$1="上证50",[1]!EM_S_INFO_COMPINDEX(E3136,"000016"),"")&amp;IF($H$1="上证180",[1]!EM_S_INFO_COMPINDEX(E3136,"000010"),"")&amp;IF($H$1="沪深300",[1]!EM_S_INFO_COMPINDEX(E3136,"000300"),"")&amp;IF(AND($H$1="上证A股",RIGHT(E3136,2)="SH"),"是","")&amp;IF(AND($H$1="深证A股",RIGHT(E3136,2)="SZ"),"是","")&amp;IF(AND($H$1="创业板",LEFT(E3136,1)-3=0),"是","")&amp;IF(AND($H$1="全部A股",E3136&lt;&gt;0),"是","")&amp;IF(AND($H$1="中小板",LEFT(E3136,3)="002"),"是",""))</f>
        <v>是</v>
      </c>
      <c r="I3136" s="46">
        <f ca="1">IF(E3136="","",IF(OR([1]!EM_S_VAL_MV(E3136,deadline)="",[1]!EM_S_VAL_MV(E3136,deadline)="--",[1]!EM_S_VAL_MV(E3136,deadline)="null"),0,[1]!EM_S_VAL_MV(E3136,deadline)/100000000))</f>
        <v>514.10282174849999</v>
      </c>
      <c r="J3136" s="46">
        <f ca="1">IF(E3136="","",IF(RIGHT(LEFT($J$1,6),3)="TTM",[1]!EM_S_FA_PROFIT_TTM(E3136,LEFT(RIGHT($J$1,11),10),1)/100000000,[1]!EM_S_STM07_IS(E3136,61,LEFT(RIGHT($J$1,5),4)&amp;"-12-31",1)/100000000))</f>
        <v>13.2995615317</v>
      </c>
      <c r="K3136" s="36">
        <f t="shared" ca="1" si="251"/>
        <v>38.65562188070011</v>
      </c>
      <c r="L3136" s="46">
        <f ca="1">IF(E3136="","",IF(ISERROR(IF(行业估值!$E$7="最新年报",[1]!EM_S_STM07_BS(E3136,140,LEFT(RIGHT($L$1,5),4)&amp;"-12-31",1)/100000000,[1]!EM_S_STM07_BS(E3136,140,LEFT(RIGHT($L$1,11),10),1)/100000000)),0,IF(行业估值!$E$7="最新年报",[1]!EM_S_STM07_BS(E3136,140,LEFT(RIGHT($L$1,5),4)&amp;"-12-31",1)/100000000,[1]!EM_S_STM07_BS(E3136,140,LEFT(RIGHT($L$1,11),10),1)/100000000)))</f>
        <v>492.2120409826</v>
      </c>
      <c r="M3136" s="36">
        <f t="shared" ca="1" si="252"/>
        <v>1.0444742894184376</v>
      </c>
      <c r="N3136" s="37">
        <f ca="1">IF(E3136="","",IF(ISERROR([1]!EM_S_EST_NETPROFIT(E3136,行业估值!$E$6,deadline)/100000000),"-",[1]!EM_S_EST_NETPROFIT(E3136,行业估值!$E$6,deadline)/100000000))</f>
        <v>25.824000000000002</v>
      </c>
      <c r="O3136" s="36">
        <f t="shared" ca="1" si="253"/>
        <v>19.907946938835966</v>
      </c>
      <c r="T3136" s="64" t="s">
        <v>6129</v>
      </c>
      <c r="U3136" s="64" t="s">
        <v>6130</v>
      </c>
    </row>
    <row r="3137" spans="4:21">
      <c r="D3137" s="45" t="str">
        <f>IF(AND(行业估值!$B$39=$G3137,COUNTIF($G$2:$G$2552,$G3137)&gt;=1),COUNTIF($G$2:G3137,$G3137),"")</f>
        <v/>
      </c>
      <c r="E3137" s="65" t="str">
        <f t="shared" si="249"/>
        <v>601789.SH</v>
      </c>
      <c r="F3137" s="65" t="str">
        <f t="shared" si="250"/>
        <v>宁波建工</v>
      </c>
      <c r="G3137" s="34" t="str">
        <f>IF(E3137="","",IF(行业估值!$C$5="申万行业",[1]!EM_S_INFO_INDUSTRY_SW2014(E3137,"1"),IF(行业估值!$C$5="证监会行业",[1]!EM_S_INFO_INDUSTRY_CSRC1(E3137,"1"),[1]!EM_S_INFO_INDUSTRY_EM2016(E3137,"1"))))</f>
        <v>建筑</v>
      </c>
      <c r="H3137" s="34" t="str">
        <f>IF(E3137="","",IF($H$1="上证50",[1]!EM_S_INFO_COMPINDEX(E3137,"000016"),"")&amp;IF($H$1="上证180",[1]!EM_S_INFO_COMPINDEX(E3137,"000010"),"")&amp;IF($H$1="沪深300",[1]!EM_S_INFO_COMPINDEX(E3137,"000300"),"")&amp;IF(AND($H$1="上证A股",RIGHT(E3137,2)="SH"),"是","")&amp;IF(AND($H$1="深证A股",RIGHT(E3137,2)="SZ"),"是","")&amp;IF(AND($H$1="创业板",LEFT(E3137,1)-3=0),"是","")&amp;IF(AND($H$1="全部A股",E3137&lt;&gt;0),"是","")&amp;IF(AND($H$1="中小板",LEFT(E3137,3)="002"),"是",""))</f>
        <v>是</v>
      </c>
      <c r="I3137" s="46">
        <f ca="1">IF(E3137="","",IF(OR([1]!EM_S_VAL_MV(E3137,deadline)="",[1]!EM_S_VAL_MV(E3137,deadline)="--",[1]!EM_S_VAL_MV(E3137,deadline)="null"),0,[1]!EM_S_VAL_MV(E3137,deadline)/100000000))</f>
        <v>35.626919999999998</v>
      </c>
      <c r="J3137" s="46">
        <f ca="1">IF(E3137="","",IF(RIGHT(LEFT($J$1,6),3)="TTM",[1]!EM_S_FA_PROFIT_TTM(E3137,LEFT(RIGHT($J$1,11),10),1)/100000000,[1]!EM_S_STM07_IS(E3137,61,LEFT(RIGHT($J$1,5),4)&amp;"-12-31",1)/100000000))</f>
        <v>2.2752754269</v>
      </c>
      <c r="K3137" s="36">
        <f t="shared" ca="1" si="251"/>
        <v>15.65828891693376</v>
      </c>
      <c r="L3137" s="46">
        <f ca="1">IF(E3137="","",IF(ISERROR(IF(行业估值!$E$7="最新年报",[1]!EM_S_STM07_BS(E3137,140,LEFT(RIGHT($L$1,5),4)&amp;"-12-31",1)/100000000,[1]!EM_S_STM07_BS(E3137,140,LEFT(RIGHT($L$1,11),10),1)/100000000)),0,IF(行业估值!$E$7="最新年报",[1]!EM_S_STM07_BS(E3137,140,LEFT(RIGHT($L$1,5),4)&amp;"-12-31",1)/100000000,[1]!EM_S_STM07_BS(E3137,140,LEFT(RIGHT($L$1,11),10),1)/100000000)))</f>
        <v>28.141759952600001</v>
      </c>
      <c r="M3137" s="36">
        <f t="shared" ca="1" si="252"/>
        <v>1.265980523606465</v>
      </c>
      <c r="N3137" s="37" t="str">
        <f ca="1">IF(E3137="","",IF(ISERROR([1]!EM_S_EST_NETPROFIT(E3137,行业估值!$E$6,deadline)/100000000),"-",[1]!EM_S_EST_NETPROFIT(E3137,行业估值!$E$6,deadline)/100000000))</f>
        <v>-</v>
      </c>
      <c r="O3137" s="36" t="str">
        <f t="shared" ca="1" si="253"/>
        <v>-</v>
      </c>
      <c r="T3137" s="64" t="s">
        <v>6131</v>
      </c>
      <c r="U3137" s="64" t="s">
        <v>6132</v>
      </c>
    </row>
    <row r="3138" spans="4:21">
      <c r="D3138" s="45">
        <f>IF(AND(行业估值!$B$39=$G3138,COUNTIF($G$2:$G$2552,$G3138)&gt;=1),COUNTIF($G$2:G3138,$G3138),"")</f>
        <v>272</v>
      </c>
      <c r="E3138" s="65" t="str">
        <f t="shared" si="249"/>
        <v>601798.SH</v>
      </c>
      <c r="F3138" s="65" t="str">
        <f t="shared" si="250"/>
        <v>ST蓝科</v>
      </c>
      <c r="G3138" s="34" t="str">
        <f>IF(E3138="","",IF(行业估值!$C$5="申万行业",[1]!EM_S_INFO_INDUSTRY_SW2014(E3138,"1"),IF(行业估值!$C$5="证监会行业",[1]!EM_S_INFO_INDUSTRY_CSRC1(E3138,"1"),[1]!EM_S_INFO_INDUSTRY_EM2016(E3138,"1"))))</f>
        <v>机械设备</v>
      </c>
      <c r="H3138" s="34" t="str">
        <f>IF(E3138="","",IF($H$1="上证50",[1]!EM_S_INFO_COMPINDEX(E3138,"000016"),"")&amp;IF($H$1="上证180",[1]!EM_S_INFO_COMPINDEX(E3138,"000010"),"")&amp;IF($H$1="沪深300",[1]!EM_S_INFO_COMPINDEX(E3138,"000300"),"")&amp;IF(AND($H$1="上证A股",RIGHT(E3138,2)="SH"),"是","")&amp;IF(AND($H$1="深证A股",RIGHT(E3138,2)="SZ"),"是","")&amp;IF(AND($H$1="创业板",LEFT(E3138,1)-3=0),"是","")&amp;IF(AND($H$1="全部A股",E3138&lt;&gt;0),"是","")&amp;IF(AND($H$1="中小板",LEFT(E3138,3)="002"),"是",""))</f>
        <v>是</v>
      </c>
      <c r="I3138" s="46">
        <f ca="1">IF(E3138="","",IF(OR([1]!EM_S_VAL_MV(E3138,deadline)="",[1]!EM_S_VAL_MV(E3138,deadline)="--",[1]!EM_S_VAL_MV(E3138,deadline)="null"),0,[1]!EM_S_VAL_MV(E3138,deadline)/100000000))</f>
        <v>21.5198616186</v>
      </c>
      <c r="J3138" s="46">
        <f ca="1">IF(E3138="","",IF(RIGHT(LEFT($J$1,6),3)="TTM",[1]!EM_S_FA_PROFIT_TTM(E3138,LEFT(RIGHT($J$1,11),10),1)/100000000,[1]!EM_S_STM07_IS(E3138,61,LEFT(RIGHT($J$1,5),4)&amp;"-12-31",1)/100000000))</f>
        <v>1.4040811990000002</v>
      </c>
      <c r="K3138" s="36">
        <f t="shared" ca="1" si="251"/>
        <v>15.326650363188858</v>
      </c>
      <c r="L3138" s="46">
        <f ca="1">IF(E3138="","",IF(ISERROR(IF(行业估值!$E$7="最新年报",[1]!EM_S_STM07_BS(E3138,140,LEFT(RIGHT($L$1,5),4)&amp;"-12-31",1)/100000000,[1]!EM_S_STM07_BS(E3138,140,LEFT(RIGHT($L$1,11),10),1)/100000000)),0,IF(行业估值!$E$7="最新年报",[1]!EM_S_STM07_BS(E3138,140,LEFT(RIGHT($L$1,5),4)&amp;"-12-31",1)/100000000,[1]!EM_S_STM07_BS(E3138,140,LEFT(RIGHT($L$1,11),10),1)/100000000)))</f>
        <v>17.9556450402</v>
      </c>
      <c r="M3138" s="36">
        <f t="shared" ca="1" si="252"/>
        <v>1.1985011716605141</v>
      </c>
      <c r="N3138" s="37" t="str">
        <f ca="1">IF(E3138="","",IF(ISERROR([1]!EM_S_EST_NETPROFIT(E3138,行业估值!$E$6,deadline)/100000000),"-",[1]!EM_S_EST_NETPROFIT(E3138,行业估值!$E$6,deadline)/100000000))</f>
        <v>-</v>
      </c>
      <c r="O3138" s="36" t="str">
        <f t="shared" ca="1" si="253"/>
        <v>-</v>
      </c>
      <c r="T3138" s="64" t="s">
        <v>7415</v>
      </c>
      <c r="U3138" s="64" t="s">
        <v>6133</v>
      </c>
    </row>
    <row r="3139" spans="4:21">
      <c r="D3139" s="45" t="str">
        <f>IF(AND(行业估值!$B$39=$G3139,COUNTIF($G$2:$G$2552,$G3139)&gt;=1),COUNTIF($G$2:G3139,$G3139),"")</f>
        <v/>
      </c>
      <c r="E3139" s="65" t="str">
        <f t="shared" ref="E3139:E3202" si="254">IF(U3139="","",U3139)</f>
        <v>601799.SH</v>
      </c>
      <c r="F3139" s="65" t="str">
        <f t="shared" ref="F3139:F3202" si="255">IF(T3139="","",T3139)</f>
        <v>星宇股份</v>
      </c>
      <c r="G3139" s="34" t="str">
        <f>IF(E3139="","",IF(行业估值!$C$5="申万行业",[1]!EM_S_INFO_INDUSTRY_SW2014(E3139,"1"),IF(行业估值!$C$5="证监会行业",[1]!EM_S_INFO_INDUSTRY_CSRC1(E3139,"1"),[1]!EM_S_INFO_INDUSTRY_EM2016(E3139,"1"))))</f>
        <v>交运设备</v>
      </c>
      <c r="H3139" s="34" t="str">
        <f>IF(E3139="","",IF($H$1="上证50",[1]!EM_S_INFO_COMPINDEX(E3139,"000016"),"")&amp;IF($H$1="上证180",[1]!EM_S_INFO_COMPINDEX(E3139,"000010"),"")&amp;IF($H$1="沪深300",[1]!EM_S_INFO_COMPINDEX(E3139,"000300"),"")&amp;IF(AND($H$1="上证A股",RIGHT(E3139,2)="SH"),"是","")&amp;IF(AND($H$1="深证A股",RIGHT(E3139,2)="SZ"),"是","")&amp;IF(AND($H$1="创业板",LEFT(E3139,1)-3=0),"是","")&amp;IF(AND($H$1="全部A股",E3139&lt;&gt;0),"是","")&amp;IF(AND($H$1="中小板",LEFT(E3139,3)="002"),"是",""))</f>
        <v>是</v>
      </c>
      <c r="I3139" s="46">
        <f ca="1">IF(E3139="","",IF(OR([1]!EM_S_VAL_MV(E3139,deadline)="",[1]!EM_S_VAL_MV(E3139,deadline)="--",[1]!EM_S_VAL_MV(E3139,deadline)="null"),0,[1]!EM_S_VAL_MV(E3139,deadline)/100000000))</f>
        <v>236.74788039360001</v>
      </c>
      <c r="J3139" s="46">
        <f ca="1">IF(E3139="","",IF(RIGHT(LEFT($J$1,6),3)="TTM",[1]!EM_S_FA_PROFIT_TTM(E3139,LEFT(RIGHT($J$1,11),10),1)/100000000,[1]!EM_S_STM07_IS(E3139,61,LEFT(RIGHT($J$1,5),4)&amp;"-12-31",1)/100000000))</f>
        <v>7.0003756274000004</v>
      </c>
      <c r="K3139" s="36">
        <f t="shared" ca="1" si="251"/>
        <v>33.819310990534689</v>
      </c>
      <c r="L3139" s="46">
        <f ca="1">IF(E3139="","",IF(ISERROR(IF(行业估值!$E$7="最新年报",[1]!EM_S_STM07_BS(E3139,140,LEFT(RIGHT($L$1,5),4)&amp;"-12-31",1)/100000000,[1]!EM_S_STM07_BS(E3139,140,LEFT(RIGHT($L$1,11),10),1)/100000000)),0,IF(行业估值!$E$7="最新年报",[1]!EM_S_STM07_BS(E3139,140,LEFT(RIGHT($L$1,5),4)&amp;"-12-31",1)/100000000,[1]!EM_S_STM07_BS(E3139,140,LEFT(RIGHT($L$1,11),10),1)/100000000)))</f>
        <v>46.272114764799994</v>
      </c>
      <c r="M3139" s="36">
        <f t="shared" ca="1" si="252"/>
        <v>5.1164266339886035</v>
      </c>
      <c r="N3139" s="37">
        <f ca="1">IF(E3139="","",IF(ISERROR([1]!EM_S_EST_NETPROFIT(E3139,行业估值!$E$6,deadline)/100000000),"-",[1]!EM_S_EST_NETPROFIT(E3139,行业估值!$E$6,deadline)/100000000))</f>
        <v>7.5998374999999996</v>
      </c>
      <c r="O3139" s="36">
        <f t="shared" ca="1" si="253"/>
        <v>31.151702966491062</v>
      </c>
      <c r="T3139" s="64" t="s">
        <v>6134</v>
      </c>
      <c r="U3139" s="64" t="s">
        <v>6135</v>
      </c>
    </row>
    <row r="3140" spans="4:21">
      <c r="D3140" s="45" t="str">
        <f>IF(AND(行业估值!$B$39=$G3140,COUNTIF($G$2:$G$2552,$G3140)&gt;=1),COUNTIF($G$2:G3140,$G3140),"")</f>
        <v/>
      </c>
      <c r="E3140" s="65" t="str">
        <f t="shared" si="254"/>
        <v>601800.SH</v>
      </c>
      <c r="F3140" s="65" t="str">
        <f t="shared" si="255"/>
        <v>中国交建</v>
      </c>
      <c r="G3140" s="34" t="str">
        <f>IF(E3140="","",IF(行业估值!$C$5="申万行业",[1]!EM_S_INFO_INDUSTRY_SW2014(E3140,"1"),IF(行业估值!$C$5="证监会行业",[1]!EM_S_INFO_INDUSTRY_CSRC1(E3140,"1"),[1]!EM_S_INFO_INDUSTRY_EM2016(E3140,"1"))))</f>
        <v>建筑</v>
      </c>
      <c r="H3140" s="34" t="str">
        <f>IF(E3140="","",IF($H$1="上证50",[1]!EM_S_INFO_COMPINDEX(E3140,"000016"),"")&amp;IF($H$1="上证180",[1]!EM_S_INFO_COMPINDEX(E3140,"000010"),"")&amp;IF($H$1="沪深300",[1]!EM_S_INFO_COMPINDEX(E3140,"000300"),"")&amp;IF(AND($H$1="上证A股",RIGHT(E3140,2)="SH"),"是","")&amp;IF(AND($H$1="深证A股",RIGHT(E3140,2)="SZ"),"是","")&amp;IF(AND($H$1="创业板",LEFT(E3140,1)-3=0),"是","")&amp;IF(AND($H$1="全部A股",E3140&lt;&gt;0),"是","")&amp;IF(AND($H$1="中小板",LEFT(E3140,3)="002"),"是",""))</f>
        <v>是</v>
      </c>
      <c r="I3140" s="46">
        <f ca="1">IF(E3140="","",IF(OR([1]!EM_S_VAL_MV(E3140,deadline)="",[1]!EM_S_VAL_MV(E3140,deadline)="--",[1]!EM_S_VAL_MV(E3140,deadline)="null"),0,[1]!EM_S_VAL_MV(E3140,deadline)/100000000))</f>
        <v>1446.0213469949999</v>
      </c>
      <c r="J3140" s="46">
        <f ca="1">IF(E3140="","",IF(RIGHT(LEFT($J$1,6),3)="TTM",[1]!EM_S_FA_PROFIT_TTM(E3140,LEFT(RIGHT($J$1,11),10),1)/100000000,[1]!EM_S_STM07_IS(E3140,61,LEFT(RIGHT($J$1,5),4)&amp;"-12-31",1)/100000000))</f>
        <v>211.43803011</v>
      </c>
      <c r="K3140" s="36">
        <f t="shared" ca="1" si="251"/>
        <v>6.8389841990237601</v>
      </c>
      <c r="L3140" s="46">
        <f ca="1">IF(E3140="","",IF(ISERROR(IF(行业估值!$E$7="最新年报",[1]!EM_S_STM07_BS(E3140,140,LEFT(RIGHT($L$1,5),4)&amp;"-12-31",1)/100000000,[1]!EM_S_STM07_BS(E3140,140,LEFT(RIGHT($L$1,11),10),1)/100000000)),0,IF(行业估值!$E$7="最新年报",[1]!EM_S_STM07_BS(E3140,140,LEFT(RIGHT($L$1,5),4)&amp;"-12-31",1)/100000000,[1]!EM_S_STM07_BS(E3140,140,LEFT(RIGHT($L$1,11),10),1)/100000000)))</f>
        <v>2133.0965279500001</v>
      </c>
      <c r="M3140" s="36">
        <f t="shared" ca="1" si="252"/>
        <v>0.67789775476531777</v>
      </c>
      <c r="N3140" s="37">
        <f ca="1">IF(E3140="","",IF(ISERROR([1]!EM_S_EST_NETPROFIT(E3140,行业估值!$E$6,deadline)/100000000),"-",[1]!EM_S_EST_NETPROFIT(E3140,行业估值!$E$6,deadline)/100000000))</f>
        <v>216.38433125</v>
      </c>
      <c r="O3140" s="36">
        <f t="shared" ca="1" si="253"/>
        <v>6.6826527532824764</v>
      </c>
      <c r="T3140" s="64" t="s">
        <v>6136</v>
      </c>
      <c r="U3140" s="64" t="s">
        <v>6137</v>
      </c>
    </row>
    <row r="3141" spans="4:21">
      <c r="D3141" s="45" t="str">
        <f>IF(AND(行业估值!$B$39=$G3141,COUNTIF($G$2:$G$2552,$G3141)&gt;=1),COUNTIF($G$2:G3141,$G3141),"")</f>
        <v/>
      </c>
      <c r="E3141" s="65" t="str">
        <f t="shared" si="254"/>
        <v>601801.SH</v>
      </c>
      <c r="F3141" s="65" t="str">
        <f t="shared" si="255"/>
        <v>皖新传媒</v>
      </c>
      <c r="G3141" s="34" t="str">
        <f>IF(E3141="","",IF(行业估值!$C$5="申万行业",[1]!EM_S_INFO_INDUSTRY_SW2014(E3141,"1"),IF(行业估值!$C$5="证监会行业",[1]!EM_S_INFO_INDUSTRY_CSRC1(E3141,"1"),[1]!EM_S_INFO_INDUSTRY_EM2016(E3141,"1"))))</f>
        <v>文化传媒</v>
      </c>
      <c r="H3141" s="34" t="str">
        <f>IF(E3141="","",IF($H$1="上证50",[1]!EM_S_INFO_COMPINDEX(E3141,"000016"),"")&amp;IF($H$1="上证180",[1]!EM_S_INFO_COMPINDEX(E3141,"000010"),"")&amp;IF($H$1="沪深300",[1]!EM_S_INFO_COMPINDEX(E3141,"000300"),"")&amp;IF(AND($H$1="上证A股",RIGHT(E3141,2)="SH"),"是","")&amp;IF(AND($H$1="深证A股",RIGHT(E3141,2)="SZ"),"是","")&amp;IF(AND($H$1="创业板",LEFT(E3141,1)-3=0),"是","")&amp;IF(AND($H$1="全部A股",E3141&lt;&gt;0),"是","")&amp;IF(AND($H$1="中小板",LEFT(E3141,3)="002"),"是",""))</f>
        <v>是</v>
      </c>
      <c r="I3141" s="46">
        <f ca="1">IF(E3141="","",IF(OR([1]!EM_S_VAL_MV(E3141,deadline)="",[1]!EM_S_VAL_MV(E3141,deadline)="--",[1]!EM_S_VAL_MV(E3141,deadline)="null"),0,[1]!EM_S_VAL_MV(E3141,deadline)/100000000))</f>
        <v>103.04080537660001</v>
      </c>
      <c r="J3141" s="46">
        <f ca="1">IF(E3141="","",IF(RIGHT(LEFT($J$1,6),3)="TTM",[1]!EM_S_FA_PROFIT_TTM(E3141,LEFT(RIGHT($J$1,11),10),1)/100000000,[1]!EM_S_STM07_IS(E3141,61,LEFT(RIGHT($J$1,5),4)&amp;"-12-31",1)/100000000))</f>
        <v>6.2053779108000002</v>
      </c>
      <c r="K3141" s="36">
        <f t="shared" ca="1" si="251"/>
        <v>16.605081408058183</v>
      </c>
      <c r="L3141" s="46">
        <f ca="1">IF(E3141="","",IF(ISERROR(IF(行业估值!$E$7="最新年报",[1]!EM_S_STM07_BS(E3141,140,LEFT(RIGHT($L$1,5),4)&amp;"-12-31",1)/100000000,[1]!EM_S_STM07_BS(E3141,140,LEFT(RIGHT($L$1,11),10),1)/100000000)),0,IF(行业估值!$E$7="最新年报",[1]!EM_S_STM07_BS(E3141,140,LEFT(RIGHT($L$1,5),4)&amp;"-12-31",1)/100000000,[1]!EM_S_STM07_BS(E3141,140,LEFT(RIGHT($L$1,11),10),1)/100000000)))</f>
        <v>102.22009647620001</v>
      </c>
      <c r="M3141" s="36">
        <f t="shared" ca="1" si="252"/>
        <v>1.0080288409881424</v>
      </c>
      <c r="N3141" s="37" t="str">
        <f ca="1">IF(E3141="","",IF(ISERROR([1]!EM_S_EST_NETPROFIT(E3141,行业估值!$E$6,deadline)/100000000),"-",[1]!EM_S_EST_NETPROFIT(E3141,行业估值!$E$6,deadline)/100000000))</f>
        <v>-</v>
      </c>
      <c r="O3141" s="36" t="str">
        <f t="shared" ca="1" si="253"/>
        <v>-</v>
      </c>
      <c r="T3141" s="64" t="s">
        <v>6138</v>
      </c>
      <c r="U3141" s="64" t="s">
        <v>6139</v>
      </c>
    </row>
    <row r="3142" spans="4:21">
      <c r="D3142" s="45" t="str">
        <f>IF(AND(行业估值!$B$39=$G3142,COUNTIF($G$2:$G$2552,$G3142)&gt;=1),COUNTIF($G$2:G3142,$G3142),"")</f>
        <v/>
      </c>
      <c r="E3142" s="65" t="str">
        <f t="shared" si="254"/>
        <v>601808.SH</v>
      </c>
      <c r="F3142" s="65" t="str">
        <f t="shared" si="255"/>
        <v>中海油服</v>
      </c>
      <c r="G3142" s="34" t="str">
        <f>IF(E3142="","",IF(行业估值!$C$5="申万行业",[1]!EM_S_INFO_INDUSTRY_SW2014(E3142,"1"),IF(行业估值!$C$5="证监会行业",[1]!EM_S_INFO_INDUSTRY_CSRC1(E3142,"1"),[1]!EM_S_INFO_INDUSTRY_EM2016(E3142,"1"))))</f>
        <v>化石能源</v>
      </c>
      <c r="H3142" s="34" t="str">
        <f>IF(E3142="","",IF($H$1="上证50",[1]!EM_S_INFO_COMPINDEX(E3142,"000016"),"")&amp;IF($H$1="上证180",[1]!EM_S_INFO_COMPINDEX(E3142,"000010"),"")&amp;IF($H$1="沪深300",[1]!EM_S_INFO_COMPINDEX(E3142,"000300"),"")&amp;IF(AND($H$1="上证A股",RIGHT(E3142,2)="SH"),"是","")&amp;IF(AND($H$1="深证A股",RIGHT(E3142,2)="SZ"),"是","")&amp;IF(AND($H$1="创业板",LEFT(E3142,1)-3=0),"是","")&amp;IF(AND($H$1="全部A股",E3142&lt;&gt;0),"是","")&amp;IF(AND($H$1="中小板",LEFT(E3142,3)="002"),"是",""))</f>
        <v>是</v>
      </c>
      <c r="I3142" s="46">
        <f ca="1">IF(E3142="","",IF(OR([1]!EM_S_VAL_MV(E3142,deadline)="",[1]!EM_S_VAL_MV(E3142,deadline)="--",[1]!EM_S_VAL_MV(E3142,deadline)="null"),0,[1]!EM_S_VAL_MV(E3142,deadline)/100000000))</f>
        <v>809.26200319999998</v>
      </c>
      <c r="J3142" s="46">
        <f ca="1">IF(E3142="","",IF(RIGHT(LEFT($J$1,6),3)="TTM",[1]!EM_S_FA_PROFIT_TTM(E3142,LEFT(RIGHT($J$1,11),10),1)/100000000,[1]!EM_S_STM07_IS(E3142,61,LEFT(RIGHT($J$1,5),4)&amp;"-12-31",1)/100000000))</f>
        <v>24.89943753</v>
      </c>
      <c r="K3142" s="36">
        <f t="shared" ca="1" si="251"/>
        <v>32.5012162312889</v>
      </c>
      <c r="L3142" s="46">
        <f ca="1">IF(E3142="","",IF(ISERROR(IF(行业估值!$E$7="最新年报",[1]!EM_S_STM07_BS(E3142,140,LEFT(RIGHT($L$1,5),4)&amp;"-12-31",1)/100000000,[1]!EM_S_STM07_BS(E3142,140,LEFT(RIGHT($L$1,11),10),1)/100000000)),0,IF(行业估值!$E$7="最新年报",[1]!EM_S_STM07_BS(E3142,140,LEFT(RIGHT($L$1,5),4)&amp;"-12-31",1)/100000000,[1]!EM_S_STM07_BS(E3142,140,LEFT(RIGHT($L$1,11),10),1)/100000000)))</f>
        <v>364.14614564999999</v>
      </c>
      <c r="M3142" s="36">
        <f t="shared" ca="1" si="252"/>
        <v>2.2223549881475999</v>
      </c>
      <c r="N3142" s="37">
        <f ca="1">IF(E3142="","",IF(ISERROR([1]!EM_S_EST_NETPROFIT(E3142,行业估值!$E$6,deadline)/100000000),"-",[1]!EM_S_EST_NETPROFIT(E3142,行业估值!$E$6,deadline)/100000000))</f>
        <v>25.333135714285714</v>
      </c>
      <c r="O3142" s="36">
        <f t="shared" ca="1" si="253"/>
        <v>31.944801951368607</v>
      </c>
      <c r="T3142" s="64" t="s">
        <v>6140</v>
      </c>
      <c r="U3142" s="64" t="s">
        <v>6141</v>
      </c>
    </row>
    <row r="3143" spans="4:21">
      <c r="D3143" s="45" t="str">
        <f>IF(AND(行业估值!$B$39=$G3143,COUNTIF($G$2:$G$2552,$G3143)&gt;=1),COUNTIF($G$2:G3143,$G3143),"")</f>
        <v/>
      </c>
      <c r="E3143" s="65" t="str">
        <f t="shared" si="254"/>
        <v>601811.SH</v>
      </c>
      <c r="F3143" s="65" t="str">
        <f t="shared" si="255"/>
        <v>新华文轩</v>
      </c>
      <c r="G3143" s="34" t="str">
        <f>IF(E3143="","",IF(行业估值!$C$5="申万行业",[1]!EM_S_INFO_INDUSTRY_SW2014(E3143,"1"),IF(行业估值!$C$5="证监会行业",[1]!EM_S_INFO_INDUSTRY_CSRC1(E3143,"1"),[1]!EM_S_INFO_INDUSTRY_EM2016(E3143,"1"))))</f>
        <v>轻工制造</v>
      </c>
      <c r="H3143" s="34" t="str">
        <f>IF(E3143="","",IF($H$1="上证50",[1]!EM_S_INFO_COMPINDEX(E3143,"000016"),"")&amp;IF($H$1="上证180",[1]!EM_S_INFO_COMPINDEX(E3143,"000010"),"")&amp;IF($H$1="沪深300",[1]!EM_S_INFO_COMPINDEX(E3143,"000300"),"")&amp;IF(AND($H$1="上证A股",RIGHT(E3143,2)="SH"),"是","")&amp;IF(AND($H$1="深证A股",RIGHT(E3143,2)="SZ"),"是","")&amp;IF(AND($H$1="创业板",LEFT(E3143,1)-3=0),"是","")&amp;IF(AND($H$1="全部A股",E3143&lt;&gt;0),"是","")&amp;IF(AND($H$1="中小板",LEFT(E3143,3)="002"),"是",""))</f>
        <v>是</v>
      </c>
      <c r="I3143" s="46">
        <f ca="1">IF(E3143="","",IF(OR([1]!EM_S_VAL_MV(E3143,deadline)="",[1]!EM_S_VAL_MV(E3143,deadline)="--",[1]!EM_S_VAL_MV(E3143,deadline)="null"),0,[1]!EM_S_VAL_MV(E3143,deadline)/100000000))</f>
        <v>149.17137690000001</v>
      </c>
      <c r="J3143" s="46">
        <f ca="1">IF(E3143="","",IF(RIGHT(LEFT($J$1,6),3)="TTM",[1]!EM_S_FA_PROFIT_TTM(E3143,LEFT(RIGHT($J$1,11),10),1)/100000000,[1]!EM_S_STM07_IS(E3143,61,LEFT(RIGHT($J$1,5),4)&amp;"-12-31",1)/100000000))</f>
        <v>10.748521405999998</v>
      </c>
      <c r="K3143" s="36">
        <f t="shared" ca="1" si="251"/>
        <v>13.878316027424027</v>
      </c>
      <c r="L3143" s="46">
        <f ca="1">IF(E3143="","",IF(ISERROR(IF(行业估值!$E$7="最新年报",[1]!EM_S_STM07_BS(E3143,140,LEFT(RIGHT($L$1,5),4)&amp;"-12-31",1)/100000000,[1]!EM_S_STM07_BS(E3143,140,LEFT(RIGHT($L$1,11),10),1)/100000000)),0,IF(行业估值!$E$7="最新年报",[1]!EM_S_STM07_BS(E3143,140,LEFT(RIGHT($L$1,5),4)&amp;"-12-31",1)/100000000,[1]!EM_S_STM07_BS(E3143,140,LEFT(RIGHT($L$1,11),10),1)/100000000)))</f>
        <v>87.358697200599991</v>
      </c>
      <c r="M3143" s="36">
        <f t="shared" ca="1" si="252"/>
        <v>1.7075732775348151</v>
      </c>
      <c r="N3143" s="37">
        <f ca="1">IF(E3143="","",IF(ISERROR([1]!EM_S_EST_NETPROFIT(E3143,行业估值!$E$6,deadline)/100000000),"-",[1]!EM_S_EST_NETPROFIT(E3143,行业估值!$E$6,deadline)/100000000))</f>
        <v>11.353579999999999</v>
      </c>
      <c r="O3143" s="36">
        <f t="shared" ca="1" si="253"/>
        <v>13.138708398584413</v>
      </c>
      <c r="T3143" s="64" t="s">
        <v>6142</v>
      </c>
      <c r="U3143" s="64" t="s">
        <v>6143</v>
      </c>
    </row>
    <row r="3144" spans="4:21">
      <c r="D3144" s="45" t="str">
        <f>IF(AND(行业估值!$B$39=$G3144,COUNTIF($G$2:$G$2552,$G3144)&gt;=1),COUNTIF($G$2:G3144,$G3144),"")</f>
        <v/>
      </c>
      <c r="E3144" s="65" t="str">
        <f t="shared" si="254"/>
        <v>601818.SH</v>
      </c>
      <c r="F3144" s="65" t="str">
        <f t="shared" si="255"/>
        <v>光大银行</v>
      </c>
      <c r="G3144" s="34" t="str">
        <f>IF(E3144="","",IF(行业估值!$C$5="申万行业",[1]!EM_S_INFO_INDUSTRY_SW2014(E3144,"1"),IF(行业估值!$C$5="证监会行业",[1]!EM_S_INFO_INDUSTRY_CSRC1(E3144,"1"),[1]!EM_S_INFO_INDUSTRY_EM2016(E3144,"1"))))</f>
        <v>金融</v>
      </c>
      <c r="H3144" s="34" t="str">
        <f>IF(E3144="","",IF($H$1="上证50",[1]!EM_S_INFO_COMPINDEX(E3144,"000016"),"")&amp;IF($H$1="上证180",[1]!EM_S_INFO_COMPINDEX(E3144,"000010"),"")&amp;IF($H$1="沪深300",[1]!EM_S_INFO_COMPINDEX(E3144,"000300"),"")&amp;IF(AND($H$1="上证A股",RIGHT(E3144,2)="SH"),"是","")&amp;IF(AND($H$1="深证A股",RIGHT(E3144,2)="SZ"),"是","")&amp;IF(AND($H$1="创业板",LEFT(E3144,1)-3=0),"是","")&amp;IF(AND($H$1="全部A股",E3144&lt;&gt;0),"是","")&amp;IF(AND($H$1="中小板",LEFT(E3144,3)="002"),"是",""))</f>
        <v>是</v>
      </c>
      <c r="I3144" s="46">
        <f ca="1">IF(E3144="","",IF(OR([1]!EM_S_VAL_MV(E3144,deadline)="",[1]!EM_S_VAL_MV(E3144,deadline)="--",[1]!EM_S_VAL_MV(E3144,deadline)="null"),0,[1]!EM_S_VAL_MV(E3144,deadline)/100000000))</f>
        <v>2204.55139065</v>
      </c>
      <c r="J3144" s="46">
        <f ca="1">IF(E3144="","",IF(RIGHT(LEFT($J$1,6),3)="TTM",[1]!EM_S_FA_PROFIT_TTM(E3144,LEFT(RIGHT($J$1,11),10),1)/100000000,[1]!EM_S_STM07_IS(E3144,61,LEFT(RIGHT($J$1,5),4)&amp;"-12-31",1)/100000000))</f>
        <v>373.89</v>
      </c>
      <c r="K3144" s="36">
        <f t="shared" ca="1" si="251"/>
        <v>5.8962566280189366</v>
      </c>
      <c r="L3144" s="46">
        <f ca="1">IF(E3144="","",IF(ISERROR(IF(行业估值!$E$7="最新年报",[1]!EM_S_STM07_BS(E3144,140,LEFT(RIGHT($L$1,5),4)&amp;"-12-31",1)/100000000,[1]!EM_S_STM07_BS(E3144,140,LEFT(RIGHT($L$1,11),10),1)/100000000)),0,IF(行业估值!$E$7="最新年报",[1]!EM_S_STM07_BS(E3144,140,LEFT(RIGHT($L$1,5),4)&amp;"-12-31",1)/100000000,[1]!EM_S_STM07_BS(E3144,140,LEFT(RIGHT($L$1,11),10),1)/100000000)))</f>
        <v>3792.68</v>
      </c>
      <c r="M3144" s="36">
        <f t="shared" ca="1" si="252"/>
        <v>0.58126480236930089</v>
      </c>
      <c r="N3144" s="37">
        <f ca="1">IF(E3144="","",IF(ISERROR([1]!EM_S_EST_NETPROFIT(E3144,行业估值!$E$6,deadline)/100000000),"-",[1]!EM_S_EST_NETPROFIT(E3144,行业估值!$E$6,deadline)/100000000))</f>
        <v>372.27199999999999</v>
      </c>
      <c r="O3144" s="36">
        <f t="shared" ca="1" si="253"/>
        <v>5.9218834364389483</v>
      </c>
      <c r="T3144" s="64" t="s">
        <v>6144</v>
      </c>
      <c r="U3144" s="64" t="s">
        <v>6145</v>
      </c>
    </row>
    <row r="3145" spans="4:21">
      <c r="D3145" s="45" t="str">
        <f>IF(AND(行业估值!$B$39=$G3145,COUNTIF($G$2:$G$2552,$G3145)&gt;=1),COUNTIF($G$2:G3145,$G3145),"")</f>
        <v/>
      </c>
      <c r="E3145" s="65" t="str">
        <f t="shared" si="254"/>
        <v>601828.SH</v>
      </c>
      <c r="F3145" s="65" t="str">
        <f t="shared" si="255"/>
        <v>美凯龙</v>
      </c>
      <c r="G3145" s="34" t="str">
        <f>IF(E3145="","",IF(行业估值!$C$5="申万行业",[1]!EM_S_INFO_INDUSTRY_SW2014(E3145,"1"),IF(行业估值!$C$5="证监会行业",[1]!EM_S_INFO_INDUSTRY_CSRC1(E3145,"1"),[1]!EM_S_INFO_INDUSTRY_EM2016(E3145,"1"))))</f>
        <v>商贸零售</v>
      </c>
      <c r="H3145" s="34" t="str">
        <f>IF(E3145="","",IF($H$1="上证50",[1]!EM_S_INFO_COMPINDEX(E3145,"000016"),"")&amp;IF($H$1="上证180",[1]!EM_S_INFO_COMPINDEX(E3145,"000010"),"")&amp;IF($H$1="沪深300",[1]!EM_S_INFO_COMPINDEX(E3145,"000300"),"")&amp;IF(AND($H$1="上证A股",RIGHT(E3145,2)="SH"),"是","")&amp;IF(AND($H$1="深证A股",RIGHT(E3145,2)="SZ"),"是","")&amp;IF(AND($H$1="创业板",LEFT(E3145,1)-3=0),"是","")&amp;IF(AND($H$1="全部A股",E3145&lt;&gt;0),"是","")&amp;IF(AND($H$1="中小板",LEFT(E3145,3)="002"),"是",""))</f>
        <v>是</v>
      </c>
      <c r="I3145" s="46">
        <f ca="1">IF(E3145="","",IF(OR([1]!EM_S_VAL_MV(E3145,deadline)="",[1]!EM_S_VAL_MV(E3145,deadline)="--",[1]!EM_S_VAL_MV(E3145,deadline)="null"),0,[1]!EM_S_VAL_MV(E3145,deadline)/100000000))</f>
        <v>380.20499999999998</v>
      </c>
      <c r="J3145" s="46">
        <f ca="1">IF(E3145="","",IF(RIGHT(LEFT($J$1,6),3)="TTM",[1]!EM_S_FA_PROFIT_TTM(E3145,LEFT(RIGHT($J$1,11),10),1)/100000000,[1]!EM_S_STM07_IS(E3145,61,LEFT(RIGHT($J$1,5),4)&amp;"-12-31",1)/100000000))</f>
        <v>43.652232215799998</v>
      </c>
      <c r="K3145" s="36">
        <f t="shared" ca="1" si="251"/>
        <v>8.7098638649316111</v>
      </c>
      <c r="L3145" s="46">
        <f ca="1">IF(E3145="","",IF(ISERROR(IF(行业估值!$E$7="最新年报",[1]!EM_S_STM07_BS(E3145,140,LEFT(RIGHT($L$1,5),4)&amp;"-12-31",1)/100000000,[1]!EM_S_STM07_BS(E3145,140,LEFT(RIGHT($L$1,11),10),1)/100000000)),0,IF(行业估值!$E$7="最新年报",[1]!EM_S_STM07_BS(E3145,140,LEFT(RIGHT($L$1,5),4)&amp;"-12-31",1)/100000000,[1]!EM_S_STM07_BS(E3145,140,LEFT(RIGHT($L$1,11),10),1)/100000000)))</f>
        <v>445.60992051449995</v>
      </c>
      <c r="M3145" s="36">
        <f t="shared" ca="1" si="252"/>
        <v>0.85322382311645206</v>
      </c>
      <c r="N3145" s="37">
        <f ca="1">IF(E3145="","",IF(ISERROR([1]!EM_S_EST_NETPROFIT(E3145,行业估值!$E$6,deadline)/100000000),"-",[1]!EM_S_EST_NETPROFIT(E3145,行业估值!$E$6,deadline)/100000000))</f>
        <v>48.065609090909092</v>
      </c>
      <c r="O3145" s="36">
        <f t="shared" ca="1" si="253"/>
        <v>7.9101254970242376</v>
      </c>
      <c r="T3145" s="64" t="s">
        <v>6146</v>
      </c>
      <c r="U3145" s="64" t="s">
        <v>6147</v>
      </c>
    </row>
    <row r="3146" spans="4:21">
      <c r="D3146" s="45" t="str">
        <f>IF(AND(行业估值!$B$39=$G3146,COUNTIF($G$2:$G$2552,$G3146)&gt;=1),COUNTIF($G$2:G3146,$G3146),"")</f>
        <v/>
      </c>
      <c r="E3146" s="65" t="str">
        <f t="shared" si="254"/>
        <v>601838.SH</v>
      </c>
      <c r="F3146" s="65" t="str">
        <f t="shared" si="255"/>
        <v>成都银行</v>
      </c>
      <c r="G3146" s="34" t="str">
        <f>IF(E3146="","",IF(行业估值!$C$5="申万行业",[1]!EM_S_INFO_INDUSTRY_SW2014(E3146,"1"),IF(行业估值!$C$5="证监会行业",[1]!EM_S_INFO_INDUSTRY_CSRC1(E3146,"1"),[1]!EM_S_INFO_INDUSTRY_EM2016(E3146,"1"))))</f>
        <v>金融</v>
      </c>
      <c r="H3146" s="34" t="str">
        <f>IF(E3146="","",IF($H$1="上证50",[1]!EM_S_INFO_COMPINDEX(E3146,"000016"),"")&amp;IF($H$1="上证180",[1]!EM_S_INFO_COMPINDEX(E3146,"000010"),"")&amp;IF($H$1="沪深300",[1]!EM_S_INFO_COMPINDEX(E3146,"000300"),"")&amp;IF(AND($H$1="上证A股",RIGHT(E3146,2)="SH"),"是","")&amp;IF(AND($H$1="深证A股",RIGHT(E3146,2)="SZ"),"是","")&amp;IF(AND($H$1="创业板",LEFT(E3146,1)-3=0),"是","")&amp;IF(AND($H$1="全部A股",E3146&lt;&gt;0),"是","")&amp;IF(AND($H$1="中小板",LEFT(E3146,3)="002"),"是",""))</f>
        <v>是</v>
      </c>
      <c r="I3146" s="46">
        <f ca="1">IF(E3146="","",IF(OR([1]!EM_S_VAL_MV(E3146,deadline)="",[1]!EM_S_VAL_MV(E3146,deadline)="--",[1]!EM_S_VAL_MV(E3146,deadline)="null"),0,[1]!EM_S_VAL_MV(E3146,deadline)/100000000))</f>
        <v>311.01483985740003</v>
      </c>
      <c r="J3146" s="46">
        <f ca="1">IF(E3146="","",IF(RIGHT(LEFT($J$1,6),3)="TTM",[1]!EM_S_FA_PROFIT_TTM(E3146,LEFT(RIGHT($J$1,11),10),1)/100000000,[1]!EM_S_STM07_IS(E3146,61,LEFT(RIGHT($J$1,5),4)&amp;"-12-31",1)/100000000))</f>
        <v>52.663499999999999</v>
      </c>
      <c r="K3146" s="36">
        <f t="shared" ca="1" si="251"/>
        <v>5.905700150149535</v>
      </c>
      <c r="L3146" s="46">
        <f ca="1">IF(E3146="","",IF(ISERROR(IF(行业估值!$E$7="最新年报",[1]!EM_S_STM07_BS(E3146,140,LEFT(RIGHT($L$1,5),4)&amp;"-12-31",1)/100000000,[1]!EM_S_STM07_BS(E3146,140,LEFT(RIGHT($L$1,11),10),1)/100000000)),0,IF(行业估值!$E$7="最新年报",[1]!EM_S_STM07_BS(E3146,140,LEFT(RIGHT($L$1,5),4)&amp;"-12-31",1)/100000000,[1]!EM_S_STM07_BS(E3146,140,LEFT(RIGHT($L$1,11),10),1)/100000000)))</f>
        <v>339.54273999999998</v>
      </c>
      <c r="M3146" s="36">
        <f t="shared" ca="1" si="252"/>
        <v>0.91598141623466922</v>
      </c>
      <c r="N3146" s="37">
        <f ca="1">IF(E3146="","",IF(ISERROR([1]!EM_S_EST_NETPROFIT(E3146,行业估值!$E$6,deadline)/100000000),"-",[1]!EM_S_EST_NETPROFIT(E3146,行业估值!$E$6,deadline)/100000000))</f>
        <v>55.083333333333329</v>
      </c>
      <c r="O3146" s="36">
        <f t="shared" ca="1" si="253"/>
        <v>5.646260330240243</v>
      </c>
      <c r="T3146" s="64" t="s">
        <v>6148</v>
      </c>
      <c r="U3146" s="64" t="s">
        <v>6149</v>
      </c>
    </row>
    <row r="3147" spans="4:21">
      <c r="D3147" s="45" t="str">
        <f>IF(AND(行业估值!$B$39=$G3147,COUNTIF($G$2:$G$2552,$G3147)&gt;=1),COUNTIF($G$2:G3147,$G3147),"")</f>
        <v/>
      </c>
      <c r="E3147" s="65" t="str">
        <f t="shared" si="254"/>
        <v>601857.SH</v>
      </c>
      <c r="F3147" s="65" t="str">
        <f t="shared" si="255"/>
        <v>中国石油</v>
      </c>
      <c r="G3147" s="34" t="str">
        <f>IF(E3147="","",IF(行业估值!$C$5="申万行业",[1]!EM_S_INFO_INDUSTRY_SW2014(E3147,"1"),IF(行业估值!$C$5="证监会行业",[1]!EM_S_INFO_INDUSTRY_CSRC1(E3147,"1"),[1]!EM_S_INFO_INDUSTRY_EM2016(E3147,"1"))))</f>
        <v>化石能源</v>
      </c>
      <c r="H3147" s="34" t="str">
        <f>IF(E3147="","",IF($H$1="上证50",[1]!EM_S_INFO_COMPINDEX(E3147,"000016"),"")&amp;IF($H$1="上证180",[1]!EM_S_INFO_COMPINDEX(E3147,"000010"),"")&amp;IF($H$1="沪深300",[1]!EM_S_INFO_COMPINDEX(E3147,"000300"),"")&amp;IF(AND($H$1="上证A股",RIGHT(E3147,2)="SH"),"是","")&amp;IF(AND($H$1="深证A股",RIGHT(E3147,2)="SZ"),"是","")&amp;IF(AND($H$1="创业板",LEFT(E3147,1)-3=0),"是","")&amp;IF(AND($H$1="全部A股",E3147&lt;&gt;0),"是","")&amp;IF(AND($H$1="中小板",LEFT(E3147,3)="002"),"是",""))</f>
        <v>是</v>
      </c>
      <c r="I3147" s="46">
        <f ca="1">IF(E3147="","",IF(OR([1]!EM_S_VAL_MV(E3147,deadline)="",[1]!EM_S_VAL_MV(E3147,deadline)="--",[1]!EM_S_VAL_MV(E3147,deadline)="null"),0,[1]!EM_S_VAL_MV(E3147,deadline)/100000000))</f>
        <v>10358.987344498801</v>
      </c>
      <c r="J3147" s="46">
        <f ca="1">IF(E3147="","",IF(RIGHT(LEFT($J$1,6),3)="TTM",[1]!EM_S_FA_PROFIT_TTM(E3147,LEFT(RIGHT($J$1,11),10),1)/100000000,[1]!EM_S_STM07_IS(E3147,61,LEFT(RIGHT($J$1,5),4)&amp;"-12-31",1)/100000000))</f>
        <v>606.89</v>
      </c>
      <c r="K3147" s="36">
        <f t="shared" ca="1" si="251"/>
        <v>17.068970232659627</v>
      </c>
      <c r="L3147" s="46">
        <f ca="1">IF(E3147="","",IF(ISERROR(IF(行业估值!$E$7="最新年报",[1]!EM_S_STM07_BS(E3147,140,LEFT(RIGHT($L$1,5),4)&amp;"-12-31",1)/100000000,[1]!EM_S_STM07_BS(E3147,140,LEFT(RIGHT($L$1,11),10),1)/100000000)),0,IF(行业估值!$E$7="最新年报",[1]!EM_S_STM07_BS(E3147,140,LEFT(RIGHT($L$1,5),4)&amp;"-12-31",1)/100000000,[1]!EM_S_STM07_BS(E3147,140,LEFT(RIGHT($L$1,11),10),1)/100000000)))</f>
        <v>12255.38</v>
      </c>
      <c r="M3147" s="36">
        <f t="shared" ca="1" si="252"/>
        <v>0.84526039539359865</v>
      </c>
      <c r="N3147" s="37">
        <f ca="1">IF(E3147="","",IF(ISERROR([1]!EM_S_EST_NETPROFIT(E3147,行业估值!$E$6,deadline)/100000000),"-",[1]!EM_S_EST_NETPROFIT(E3147,行业估值!$E$6,deadline)/100000000))</f>
        <v>561.07487500000002</v>
      </c>
      <c r="O3147" s="36">
        <f t="shared" ca="1" si="253"/>
        <v>18.462753914081077</v>
      </c>
      <c r="T3147" s="64" t="s">
        <v>6150</v>
      </c>
      <c r="U3147" s="64" t="s">
        <v>6151</v>
      </c>
    </row>
    <row r="3148" spans="4:21">
      <c r="D3148" s="45" t="str">
        <f>IF(AND(行业估值!$B$39=$G3148,COUNTIF($G$2:$G$2552,$G3148)&gt;=1),COUNTIF($G$2:G3148,$G3148),"")</f>
        <v/>
      </c>
      <c r="E3148" s="65" t="str">
        <f t="shared" si="254"/>
        <v>601858.SH</v>
      </c>
      <c r="F3148" s="65" t="str">
        <f t="shared" si="255"/>
        <v>中国科传</v>
      </c>
      <c r="G3148" s="34" t="str">
        <f>IF(E3148="","",IF(行业估值!$C$5="申万行业",[1]!EM_S_INFO_INDUSTRY_SW2014(E3148,"1"),IF(行业估值!$C$5="证监会行业",[1]!EM_S_INFO_INDUSTRY_CSRC1(E3148,"1"),[1]!EM_S_INFO_INDUSTRY_EM2016(E3148,"1"))))</f>
        <v>文化传媒</v>
      </c>
      <c r="H3148" s="34" t="str">
        <f>IF(E3148="","",IF($H$1="上证50",[1]!EM_S_INFO_COMPINDEX(E3148,"000016"),"")&amp;IF($H$1="上证180",[1]!EM_S_INFO_COMPINDEX(E3148,"000010"),"")&amp;IF($H$1="沪深300",[1]!EM_S_INFO_COMPINDEX(E3148,"000300"),"")&amp;IF(AND($H$1="上证A股",RIGHT(E3148,2)="SH"),"是","")&amp;IF(AND($H$1="深证A股",RIGHT(E3148,2)="SZ"),"是","")&amp;IF(AND($H$1="创业板",LEFT(E3148,1)-3=0),"是","")&amp;IF(AND($H$1="全部A股",E3148&lt;&gt;0),"是","")&amp;IF(AND($H$1="中小板",LEFT(E3148,3)="002"),"是",""))</f>
        <v>是</v>
      </c>
      <c r="I3148" s="46">
        <f ca="1">IF(E3148="","",IF(OR([1]!EM_S_VAL_MV(E3148,deadline)="",[1]!EM_S_VAL_MV(E3148,deadline)="--",[1]!EM_S_VAL_MV(E3148,deadline)="null"),0,[1]!EM_S_VAL_MV(E3148,deadline)/100000000))</f>
        <v>87.824550000000002</v>
      </c>
      <c r="J3148" s="46">
        <f ca="1">IF(E3148="","",IF(RIGHT(LEFT($J$1,6),3)="TTM",[1]!EM_S_FA_PROFIT_TTM(E3148,LEFT(RIGHT($J$1,11),10),1)/100000000,[1]!EM_S_STM07_IS(E3148,61,LEFT(RIGHT($J$1,5),4)&amp;"-12-31",1)/100000000))</f>
        <v>4.6198432109000001</v>
      </c>
      <c r="K3148" s="36">
        <f t="shared" ca="1" si="251"/>
        <v>19.010288009945416</v>
      </c>
      <c r="L3148" s="46">
        <f ca="1">IF(E3148="","",IF(ISERROR(IF(行业估值!$E$7="最新年报",[1]!EM_S_STM07_BS(E3148,140,LEFT(RIGHT($L$1,5),4)&amp;"-12-31",1)/100000000,[1]!EM_S_STM07_BS(E3148,140,LEFT(RIGHT($L$1,11),10),1)/100000000)),0,IF(行业估值!$E$7="最新年报",[1]!EM_S_STM07_BS(E3148,140,LEFT(RIGHT($L$1,5),4)&amp;"-12-31",1)/100000000,[1]!EM_S_STM07_BS(E3148,140,LEFT(RIGHT($L$1,11),10),1)/100000000)))</f>
        <v>36.742134832399998</v>
      </c>
      <c r="M3148" s="36">
        <f t="shared" ca="1" si="252"/>
        <v>2.3902952400728346</v>
      </c>
      <c r="N3148" s="37">
        <f ca="1">IF(E3148="","",IF(ISERROR([1]!EM_S_EST_NETPROFIT(E3148,行业估值!$E$6,deadline)/100000000),"-",[1]!EM_S_EST_NETPROFIT(E3148,行业估值!$E$6,deadline)/100000000))</f>
        <v>4.940666666666667</v>
      </c>
      <c r="O3148" s="36">
        <f t="shared" ca="1" si="253"/>
        <v>17.775850087707461</v>
      </c>
      <c r="T3148" s="64" t="s">
        <v>6152</v>
      </c>
      <c r="U3148" s="64" t="s">
        <v>6153</v>
      </c>
    </row>
    <row r="3149" spans="4:21">
      <c r="D3149" s="45" t="str">
        <f>IF(AND(行业估值!$B$39=$G3149,COUNTIF($G$2:$G$2552,$G3149)&gt;=1),COUNTIF($G$2:G3149,$G3149),"")</f>
        <v/>
      </c>
      <c r="E3149" s="65" t="str">
        <f t="shared" si="254"/>
        <v>601860.SH</v>
      </c>
      <c r="F3149" s="65" t="str">
        <f t="shared" si="255"/>
        <v>紫金银行</v>
      </c>
      <c r="G3149" s="34" t="str">
        <f>IF(E3149="","",IF(行业估值!$C$5="申万行业",[1]!EM_S_INFO_INDUSTRY_SW2014(E3149,"1"),IF(行业估值!$C$5="证监会行业",[1]!EM_S_INFO_INDUSTRY_CSRC1(E3149,"1"),[1]!EM_S_INFO_INDUSTRY_EM2016(E3149,"1"))))</f>
        <v>金融</v>
      </c>
      <c r="H3149" s="34" t="str">
        <f>IF(E3149="","",IF($H$1="上证50",[1]!EM_S_INFO_COMPINDEX(E3149,"000016"),"")&amp;IF($H$1="上证180",[1]!EM_S_INFO_COMPINDEX(E3149,"000010"),"")&amp;IF($H$1="沪深300",[1]!EM_S_INFO_COMPINDEX(E3149,"000300"),"")&amp;IF(AND($H$1="上证A股",RIGHT(E3149,2)="SH"),"是","")&amp;IF(AND($H$1="深证A股",RIGHT(E3149,2)="SZ"),"是","")&amp;IF(AND($H$1="创业板",LEFT(E3149,1)-3=0),"是","")&amp;IF(AND($H$1="全部A股",E3149&lt;&gt;0),"是","")&amp;IF(AND($H$1="中小板",LEFT(E3149,3)="002"),"是",""))</f>
        <v>是</v>
      </c>
      <c r="I3149" s="46">
        <f ca="1">IF(E3149="","",IF(OR([1]!EM_S_VAL_MV(E3149,deadline)="",[1]!EM_S_VAL_MV(E3149,deadline)="--",[1]!EM_S_VAL_MV(E3149,deadline)="null"),0,[1]!EM_S_VAL_MV(E3149,deadline)/100000000))</f>
        <v>226.60902222909999</v>
      </c>
      <c r="J3149" s="46">
        <f ca="1">IF(E3149="","",IF(RIGHT(LEFT($J$1,6),3)="TTM",[1]!EM_S_FA_PROFIT_TTM(E3149,LEFT(RIGHT($J$1,11),10),1)/100000000,[1]!EM_S_STM07_IS(E3149,61,LEFT(RIGHT($J$1,5),4)&amp;"-12-31",1)/100000000))</f>
        <v>14.0409962816</v>
      </c>
      <c r="K3149" s="36">
        <f t="shared" ca="1" si="251"/>
        <v>16.139098514402388</v>
      </c>
      <c r="L3149" s="46">
        <f ca="1">IF(E3149="","",IF(ISERROR(IF(行业估值!$E$7="最新年报",[1]!EM_S_STM07_BS(E3149,140,LEFT(RIGHT($L$1,5),4)&amp;"-12-31",1)/100000000,[1]!EM_S_STM07_BS(E3149,140,LEFT(RIGHT($L$1,11),10),1)/100000000)),0,IF(行业估值!$E$7="最新年报",[1]!EM_S_STM07_BS(E3149,140,LEFT(RIGHT($L$1,5),4)&amp;"-12-31",1)/100000000,[1]!EM_S_STM07_BS(E3149,140,LEFT(RIGHT($L$1,11),10),1)/100000000)))</f>
        <v>133.76497000000001</v>
      </c>
      <c r="M3149" s="36">
        <f t="shared" ca="1" si="252"/>
        <v>1.6940834527088817</v>
      </c>
      <c r="N3149" s="37" t="str">
        <f ca="1">IF(E3149="","",IF(ISERROR([1]!EM_S_EST_NETPROFIT(E3149,行业估值!$E$6,deadline)/100000000),"-",[1]!EM_S_EST_NETPROFIT(E3149,行业估值!$E$6,deadline)/100000000))</f>
        <v>-</v>
      </c>
      <c r="O3149" s="36" t="str">
        <f t="shared" ca="1" si="253"/>
        <v>-</v>
      </c>
      <c r="T3149" s="64" t="s">
        <v>6154</v>
      </c>
      <c r="U3149" s="64" t="s">
        <v>6155</v>
      </c>
    </row>
    <row r="3150" spans="4:21">
      <c r="D3150" s="45" t="str">
        <f>IF(AND(行业估值!$B$39=$G3150,COUNTIF($G$2:$G$2552,$G3150)&gt;=1),COUNTIF($G$2:G3150,$G3150),"")</f>
        <v/>
      </c>
      <c r="E3150" s="65" t="str">
        <f t="shared" si="254"/>
        <v>601865.SH</v>
      </c>
      <c r="F3150" s="65" t="str">
        <f t="shared" si="255"/>
        <v>福莱特</v>
      </c>
      <c r="G3150" s="34" t="str">
        <f>IF(E3150="","",IF(行业估值!$C$5="申万行业",[1]!EM_S_INFO_INDUSTRY_SW2014(E3150,"1"),IF(行业估值!$C$5="证监会行业",[1]!EM_S_INFO_INDUSTRY_CSRC1(E3150,"1"),[1]!EM_S_INFO_INDUSTRY_EM2016(E3150,"1"))))</f>
        <v>建材</v>
      </c>
      <c r="H3150" s="34" t="str">
        <f>IF(E3150="","",IF($H$1="上证50",[1]!EM_S_INFO_COMPINDEX(E3150,"000016"),"")&amp;IF($H$1="上证180",[1]!EM_S_INFO_COMPINDEX(E3150,"000010"),"")&amp;IF($H$1="沪深300",[1]!EM_S_INFO_COMPINDEX(E3150,"000300"),"")&amp;IF(AND($H$1="上证A股",RIGHT(E3150,2)="SH"),"是","")&amp;IF(AND($H$1="深证A股",RIGHT(E3150,2)="SZ"),"是","")&amp;IF(AND($H$1="创业板",LEFT(E3150,1)-3=0),"是","")&amp;IF(AND($H$1="全部A股",E3150&lt;&gt;0),"是","")&amp;IF(AND($H$1="中小板",LEFT(E3150,3)="002"),"是",""))</f>
        <v>是</v>
      </c>
      <c r="I3150" s="46">
        <f ca="1">IF(E3150="","",IF(OR([1]!EM_S_VAL_MV(E3150,deadline)="",[1]!EM_S_VAL_MV(E3150,deadline)="--",[1]!EM_S_VAL_MV(E3150,deadline)="null"),0,[1]!EM_S_VAL_MV(E3150,deadline)/100000000))</f>
        <v>190.32</v>
      </c>
      <c r="J3150" s="46">
        <f ca="1">IF(E3150="","",IF(RIGHT(LEFT($J$1,6),3)="TTM",[1]!EM_S_FA_PROFIT_TTM(E3150,LEFT(RIGHT($J$1,11),10),1)/100000000,[1]!EM_S_STM07_IS(E3150,61,LEFT(RIGHT($J$1,5),4)&amp;"-12-31",1)/100000000))</f>
        <v>6.2496193203999999</v>
      </c>
      <c r="K3150" s="36">
        <f t="shared" ca="1" si="251"/>
        <v>30.453054857078683</v>
      </c>
      <c r="L3150" s="46">
        <f ca="1">IF(E3150="","",IF(ISERROR(IF(行业估值!$E$7="最新年报",[1]!EM_S_STM07_BS(E3150,140,LEFT(RIGHT($L$1,5),4)&amp;"-12-31",1)/100000000,[1]!EM_S_STM07_BS(E3150,140,LEFT(RIGHT($L$1,11),10),1)/100000000)),0,IF(行业估值!$E$7="最新年报",[1]!EM_S_STM07_BS(E3150,140,LEFT(RIGHT($L$1,5),4)&amp;"-12-31",1)/100000000,[1]!EM_S_STM07_BS(E3150,140,LEFT(RIGHT($L$1,11),10),1)/100000000)))</f>
        <v>43.613448978199997</v>
      </c>
      <c r="M3150" s="36">
        <f t="shared" ca="1" si="252"/>
        <v>4.3637915473075903</v>
      </c>
      <c r="N3150" s="37">
        <f ca="1">IF(E3150="","",IF(ISERROR([1]!EM_S_EST_NETPROFIT(E3150,行业估值!$E$6,deadline)/100000000),"-",[1]!EM_S_EST_NETPROFIT(E3150,行业估值!$E$6,deadline)/100000000))</f>
        <v>7.2866200000000001</v>
      </c>
      <c r="O3150" s="36">
        <f t="shared" ca="1" si="253"/>
        <v>26.119105977805894</v>
      </c>
      <c r="T3150" s="64" t="s">
        <v>6156</v>
      </c>
      <c r="U3150" s="64" t="s">
        <v>6157</v>
      </c>
    </row>
    <row r="3151" spans="4:21">
      <c r="D3151" s="45" t="str">
        <f>IF(AND(行业估值!$B$39=$G3151,COUNTIF($G$2:$G$2552,$G3151)&gt;=1),COUNTIF($G$2:G3151,$G3151),"")</f>
        <v/>
      </c>
      <c r="E3151" s="65" t="str">
        <f t="shared" si="254"/>
        <v>601866.SH</v>
      </c>
      <c r="F3151" s="65" t="str">
        <f t="shared" si="255"/>
        <v>中远海发</v>
      </c>
      <c r="G3151" s="34" t="str">
        <f>IF(E3151="","",IF(行业估值!$C$5="申万行业",[1]!EM_S_INFO_INDUSTRY_SW2014(E3151,"1"),IF(行业估值!$C$5="证监会行业",[1]!EM_S_INFO_INDUSTRY_CSRC1(E3151,"1"),[1]!EM_S_INFO_INDUSTRY_EM2016(E3151,"1"))))</f>
        <v>交通运输</v>
      </c>
      <c r="H3151" s="34" t="str">
        <f>IF(E3151="","",IF($H$1="上证50",[1]!EM_S_INFO_COMPINDEX(E3151,"000016"),"")&amp;IF($H$1="上证180",[1]!EM_S_INFO_COMPINDEX(E3151,"000010"),"")&amp;IF($H$1="沪深300",[1]!EM_S_INFO_COMPINDEX(E3151,"000300"),"")&amp;IF(AND($H$1="上证A股",RIGHT(E3151,2)="SH"),"是","")&amp;IF(AND($H$1="深证A股",RIGHT(E3151,2)="SZ"),"是","")&amp;IF(AND($H$1="创业板",LEFT(E3151,1)-3=0),"是","")&amp;IF(AND($H$1="全部A股",E3151&lt;&gt;0),"是","")&amp;IF(AND($H$1="中小板",LEFT(E3151,3)="002"),"是",""))</f>
        <v>是</v>
      </c>
      <c r="I3151" s="46">
        <f ca="1">IF(E3151="","",IF(OR([1]!EM_S_VAL_MV(E3151,deadline)="",[1]!EM_S_VAL_MV(E3151,deadline)="--",[1]!EM_S_VAL_MV(E3151,deadline)="null"),0,[1]!EM_S_VAL_MV(E3151,deadline)/100000000))</f>
        <v>287.88150000000002</v>
      </c>
      <c r="J3151" s="46">
        <f ca="1">IF(E3151="","",IF(RIGHT(LEFT($J$1,6),3)="TTM",[1]!EM_S_FA_PROFIT_TTM(E3151,LEFT(RIGHT($J$1,11),10),1)/100000000,[1]!EM_S_STM07_IS(E3151,61,LEFT(RIGHT($J$1,5),4)&amp;"-12-31",1)/100000000))</f>
        <v>18.717347298</v>
      </c>
      <c r="K3151" s="36">
        <f t="shared" ca="1" si="251"/>
        <v>15.3804647323481</v>
      </c>
      <c r="L3151" s="46">
        <f ca="1">IF(E3151="","",IF(ISERROR(IF(行业估值!$E$7="最新年报",[1]!EM_S_STM07_BS(E3151,140,LEFT(RIGHT($L$1,5),4)&amp;"-12-31",1)/100000000,[1]!EM_S_STM07_BS(E3151,140,LEFT(RIGHT($L$1,11),10),1)/100000000)),0,IF(行业估值!$E$7="最新年报",[1]!EM_S_STM07_BS(E3151,140,LEFT(RIGHT($L$1,5),4)&amp;"-12-31",1)/100000000,[1]!EM_S_STM07_BS(E3151,140,LEFT(RIGHT($L$1,11),10),1)/100000000)))</f>
        <v>237.42435625509998</v>
      </c>
      <c r="M3151" s="36">
        <f t="shared" ca="1" si="252"/>
        <v>1.2125188187966971</v>
      </c>
      <c r="N3151" s="37">
        <f ca="1">IF(E3151="","",IF(ISERROR([1]!EM_S_EST_NETPROFIT(E3151,行业估值!$E$6,deadline)/100000000),"-",[1]!EM_S_EST_NETPROFIT(E3151,行业估值!$E$6,deadline)/100000000))</f>
        <v>19.309999999999999</v>
      </c>
      <c r="O3151" s="36">
        <f t="shared" ca="1" si="253"/>
        <v>14.908415328845161</v>
      </c>
      <c r="T3151" s="64" t="s">
        <v>6158</v>
      </c>
      <c r="U3151" s="64" t="s">
        <v>6159</v>
      </c>
    </row>
    <row r="3152" spans="4:21">
      <c r="D3152" s="45" t="str">
        <f>IF(AND(行业估值!$B$39=$G3152,COUNTIF($G$2:$G$2552,$G3152)&gt;=1),COUNTIF($G$2:G3152,$G3152),"")</f>
        <v/>
      </c>
      <c r="E3152" s="65" t="str">
        <f t="shared" si="254"/>
        <v>601869.SH</v>
      </c>
      <c r="F3152" s="65" t="str">
        <f t="shared" si="255"/>
        <v>长飞光纤</v>
      </c>
      <c r="G3152" s="34" t="str">
        <f>IF(E3152="","",IF(行业估值!$C$5="申万行业",[1]!EM_S_INFO_INDUSTRY_SW2014(E3152,"1"),IF(行业估值!$C$5="证监会行业",[1]!EM_S_INFO_INDUSTRY_CSRC1(E3152,"1"),[1]!EM_S_INFO_INDUSTRY_EM2016(E3152,"1"))))</f>
        <v>信息技术</v>
      </c>
      <c r="H3152" s="34" t="str">
        <f>IF(E3152="","",IF($H$1="上证50",[1]!EM_S_INFO_COMPINDEX(E3152,"000016"),"")&amp;IF($H$1="上证180",[1]!EM_S_INFO_COMPINDEX(E3152,"000010"),"")&amp;IF($H$1="沪深300",[1]!EM_S_INFO_COMPINDEX(E3152,"000300"),"")&amp;IF(AND($H$1="上证A股",RIGHT(E3152,2)="SH"),"是","")&amp;IF(AND($H$1="深证A股",RIGHT(E3152,2)="SZ"),"是","")&amp;IF(AND($H$1="创业板",LEFT(E3152,1)-3=0),"是","")&amp;IF(AND($H$1="全部A股",E3152&lt;&gt;0),"是","")&amp;IF(AND($H$1="中小板",LEFT(E3152,3)="002"),"是",""))</f>
        <v>是</v>
      </c>
      <c r="I3152" s="46">
        <f ca="1">IF(E3152="","",IF(OR([1]!EM_S_VAL_MV(E3152,deadline)="",[1]!EM_S_VAL_MV(E3152,deadline)="--",[1]!EM_S_VAL_MV(E3152,deadline)="null"),0,[1]!EM_S_VAL_MV(E3152,deadline)/100000000))</f>
        <v>237.22429880400003</v>
      </c>
      <c r="J3152" s="46">
        <f ca="1">IF(E3152="","",IF(RIGHT(LEFT($J$1,6),3)="TTM",[1]!EM_S_FA_PROFIT_TTM(E3152,LEFT(RIGHT($J$1,11),10),1)/100000000,[1]!EM_S_STM07_IS(E3152,61,LEFT(RIGHT($J$1,5),4)&amp;"-12-31",1)/100000000))</f>
        <v>8.8582726899999997</v>
      </c>
      <c r="K3152" s="36">
        <f t="shared" ca="1" si="251"/>
        <v>26.779972473843547</v>
      </c>
      <c r="L3152" s="46">
        <f ca="1">IF(E3152="","",IF(ISERROR(IF(行业估值!$E$7="最新年报",[1]!EM_S_STM07_BS(E3152,140,LEFT(RIGHT($L$1,5),4)&amp;"-12-31",1)/100000000,[1]!EM_S_STM07_BS(E3152,140,LEFT(RIGHT($L$1,11),10),1)/100000000)),0,IF(行业估值!$E$7="最新年报",[1]!EM_S_STM07_BS(E3152,140,LEFT(RIGHT($L$1,5),4)&amp;"-12-31",1)/100000000,[1]!EM_S_STM07_BS(E3152,140,LEFT(RIGHT($L$1,11),10),1)/100000000)))</f>
        <v>86.477522239999999</v>
      </c>
      <c r="M3152" s="36">
        <f t="shared" ca="1" si="252"/>
        <v>2.7431902841253288</v>
      </c>
      <c r="N3152" s="37">
        <f ca="1">IF(E3152="","",IF(ISERROR([1]!EM_S_EST_NETPROFIT(E3152,行业估值!$E$6,deadline)/100000000),"-",[1]!EM_S_EST_NETPROFIT(E3152,行业估值!$E$6,deadline)/100000000))</f>
        <v>9.75</v>
      </c>
      <c r="O3152" s="36">
        <f t="shared" ca="1" si="253"/>
        <v>24.330697313230772</v>
      </c>
      <c r="T3152" s="64" t="s">
        <v>6160</v>
      </c>
      <c r="U3152" s="64" t="s">
        <v>6161</v>
      </c>
    </row>
    <row r="3153" spans="4:21">
      <c r="D3153" s="45" t="str">
        <f>IF(AND(行业估值!$B$39=$G3153,COUNTIF($G$2:$G$2552,$G3153)&gt;=1),COUNTIF($G$2:G3153,$G3153),"")</f>
        <v/>
      </c>
      <c r="E3153" s="65" t="str">
        <f t="shared" si="254"/>
        <v>601872.SH</v>
      </c>
      <c r="F3153" s="65" t="str">
        <f t="shared" si="255"/>
        <v>招商轮船</v>
      </c>
      <c r="G3153" s="34" t="str">
        <f>IF(E3153="","",IF(行业估值!$C$5="申万行业",[1]!EM_S_INFO_INDUSTRY_SW2014(E3153,"1"),IF(行业估值!$C$5="证监会行业",[1]!EM_S_INFO_INDUSTRY_CSRC1(E3153,"1"),[1]!EM_S_INFO_INDUSTRY_EM2016(E3153,"1"))))</f>
        <v>交通运输</v>
      </c>
      <c r="H3153" s="34" t="str">
        <f>IF(E3153="","",IF($H$1="上证50",[1]!EM_S_INFO_COMPINDEX(E3153,"000016"),"")&amp;IF($H$1="上证180",[1]!EM_S_INFO_COMPINDEX(E3153,"000010"),"")&amp;IF($H$1="沪深300",[1]!EM_S_INFO_COMPINDEX(E3153,"000300"),"")&amp;IF(AND($H$1="上证A股",RIGHT(E3153,2)="SH"),"是","")&amp;IF(AND($H$1="深证A股",RIGHT(E3153,2)="SZ"),"是","")&amp;IF(AND($H$1="创业板",LEFT(E3153,1)-3=0),"是","")&amp;IF(AND($H$1="全部A股",E3153&lt;&gt;0),"是","")&amp;IF(AND($H$1="中小板",LEFT(E3153,3)="002"),"是",""))</f>
        <v>是</v>
      </c>
      <c r="I3153" s="46">
        <f ca="1">IF(E3153="","",IF(OR([1]!EM_S_VAL_MV(E3153,deadline)="",[1]!EM_S_VAL_MV(E3153,deadline)="--",[1]!EM_S_VAL_MV(E3153,deadline)="null"),0,[1]!EM_S_VAL_MV(E3153,deadline)/100000000))</f>
        <v>378.5566297968</v>
      </c>
      <c r="J3153" s="46">
        <f ca="1">IF(E3153="","",IF(RIGHT(LEFT($J$1,6),3)="TTM",[1]!EM_S_FA_PROFIT_TTM(E3153,LEFT(RIGHT($J$1,11),10),1)/100000000,[1]!EM_S_STM07_IS(E3153,61,LEFT(RIGHT($J$1,5),4)&amp;"-12-31",1)/100000000))</f>
        <v>14.6667289168</v>
      </c>
      <c r="K3153" s="36">
        <f t="shared" ca="1" si="251"/>
        <v>25.810569755822133</v>
      </c>
      <c r="L3153" s="46">
        <f ca="1">IF(E3153="","",IF(ISERROR(IF(行业估值!$E$7="最新年报",[1]!EM_S_STM07_BS(E3153,140,LEFT(RIGHT($L$1,5),4)&amp;"-12-31",1)/100000000,[1]!EM_S_STM07_BS(E3153,140,LEFT(RIGHT($L$1,11),10),1)/100000000)),0,IF(行业估值!$E$7="最新年报",[1]!EM_S_STM07_BS(E3153,140,LEFT(RIGHT($L$1,5),4)&amp;"-12-31",1)/100000000,[1]!EM_S_STM07_BS(E3153,140,LEFT(RIGHT($L$1,11),10),1)/100000000)))</f>
        <v>211.86696924950002</v>
      </c>
      <c r="M3153" s="36">
        <f t="shared" ca="1" si="252"/>
        <v>1.7867656819643365</v>
      </c>
      <c r="N3153" s="37">
        <f ca="1">IF(E3153="","",IF(ISERROR([1]!EM_S_EST_NETPROFIT(E3153,行业估值!$E$6,deadline)/100000000),"-",[1]!EM_S_EST_NETPROFIT(E3153,行业估值!$E$6,deadline)/100000000))</f>
        <v>19.297142857142859</v>
      </c>
      <c r="O3153" s="36">
        <f t="shared" ca="1" si="253"/>
        <v>19.617237256274798</v>
      </c>
      <c r="T3153" s="64" t="s">
        <v>6162</v>
      </c>
      <c r="U3153" s="64" t="s">
        <v>6163</v>
      </c>
    </row>
    <row r="3154" spans="4:21">
      <c r="D3154" s="45" t="str">
        <f>IF(AND(行业估值!$B$39=$G3154,COUNTIF($G$2:$G$2552,$G3154)&gt;=1),COUNTIF($G$2:G3154,$G3154),"")</f>
        <v/>
      </c>
      <c r="E3154" s="65" t="str">
        <f t="shared" si="254"/>
        <v>601877.SH</v>
      </c>
      <c r="F3154" s="65" t="str">
        <f t="shared" si="255"/>
        <v>正泰电器</v>
      </c>
      <c r="G3154" s="34" t="str">
        <f>IF(E3154="","",IF(行业估值!$C$5="申万行业",[1]!EM_S_INFO_INDUSTRY_SW2014(E3154,"1"),IF(行业估值!$C$5="证监会行业",[1]!EM_S_INFO_INDUSTRY_CSRC1(E3154,"1"),[1]!EM_S_INFO_INDUSTRY_EM2016(E3154,"1"))))</f>
        <v>电气设备</v>
      </c>
      <c r="H3154" s="34" t="str">
        <f>IF(E3154="","",IF($H$1="上证50",[1]!EM_S_INFO_COMPINDEX(E3154,"000016"),"")&amp;IF($H$1="上证180",[1]!EM_S_INFO_COMPINDEX(E3154,"000010"),"")&amp;IF($H$1="沪深300",[1]!EM_S_INFO_COMPINDEX(E3154,"000300"),"")&amp;IF(AND($H$1="上证A股",RIGHT(E3154,2)="SH"),"是","")&amp;IF(AND($H$1="深证A股",RIGHT(E3154,2)="SZ"),"是","")&amp;IF(AND($H$1="创业板",LEFT(E3154,1)-3=0),"是","")&amp;IF(AND($H$1="全部A股",E3154&lt;&gt;0),"是","")&amp;IF(AND($H$1="中小板",LEFT(E3154,3)="002"),"是",""))</f>
        <v>是</v>
      </c>
      <c r="I3154" s="46">
        <f ca="1">IF(E3154="","",IF(OR([1]!EM_S_VAL_MV(E3154,deadline)="",[1]!EM_S_VAL_MV(E3154,deadline)="--",[1]!EM_S_VAL_MV(E3154,deadline)="null"),0,[1]!EM_S_VAL_MV(E3154,deadline)/100000000))</f>
        <v>509.19848811719999</v>
      </c>
      <c r="J3154" s="46">
        <f ca="1">IF(E3154="","",IF(RIGHT(LEFT($J$1,6),3)="TTM",[1]!EM_S_FA_PROFIT_TTM(E3154,LEFT(RIGHT($J$1,11),10),1)/100000000,[1]!EM_S_STM07_IS(E3154,61,LEFT(RIGHT($J$1,5),4)&amp;"-12-31",1)/100000000))</f>
        <v>38.669919811500002</v>
      </c>
      <c r="K3154" s="36">
        <f t="shared" ca="1" si="251"/>
        <v>13.167818568006703</v>
      </c>
      <c r="L3154" s="46">
        <f ca="1">IF(E3154="","",IF(ISERROR(IF(行业估值!$E$7="最新年报",[1]!EM_S_STM07_BS(E3154,140,LEFT(RIGHT($L$1,5),4)&amp;"-12-31",1)/100000000,[1]!EM_S_STM07_BS(E3154,140,LEFT(RIGHT($L$1,11),10),1)/100000000)),0,IF(行业估值!$E$7="最新年报",[1]!EM_S_STM07_BS(E3154,140,LEFT(RIGHT($L$1,5),4)&amp;"-12-31",1)/100000000,[1]!EM_S_STM07_BS(E3154,140,LEFT(RIGHT($L$1,11),10),1)/100000000)))</f>
        <v>233.26810488569998</v>
      </c>
      <c r="M3154" s="36">
        <f t="shared" ca="1" si="252"/>
        <v>2.1828894626065756</v>
      </c>
      <c r="N3154" s="37">
        <f ca="1">IF(E3154="","",IF(ISERROR([1]!EM_S_EST_NETPROFIT(E3154,行业估值!$E$6,deadline)/100000000),"-",[1]!EM_S_EST_NETPROFIT(E3154,行业估值!$E$6,deadline)/100000000))</f>
        <v>41.055681249999999</v>
      </c>
      <c r="O3154" s="36">
        <f t="shared" ca="1" si="253"/>
        <v>12.402631563133543</v>
      </c>
      <c r="T3154" s="64" t="s">
        <v>6164</v>
      </c>
      <c r="U3154" s="64" t="s">
        <v>6165</v>
      </c>
    </row>
    <row r="3155" spans="4:21">
      <c r="D3155" s="45" t="str">
        <f>IF(AND(行业估值!$B$39=$G3155,COUNTIF($G$2:$G$2552,$G3155)&gt;=1),COUNTIF($G$2:G3155,$G3155),"")</f>
        <v/>
      </c>
      <c r="E3155" s="65" t="str">
        <f t="shared" si="254"/>
        <v>601878.SH</v>
      </c>
      <c r="F3155" s="65" t="str">
        <f t="shared" si="255"/>
        <v>浙商证券</v>
      </c>
      <c r="G3155" s="34" t="str">
        <f>IF(E3155="","",IF(行业估值!$C$5="申万行业",[1]!EM_S_INFO_INDUSTRY_SW2014(E3155,"1"),IF(行业估值!$C$5="证监会行业",[1]!EM_S_INFO_INDUSTRY_CSRC1(E3155,"1"),[1]!EM_S_INFO_INDUSTRY_EM2016(E3155,"1"))))</f>
        <v>金融</v>
      </c>
      <c r="H3155" s="34" t="str">
        <f>IF(E3155="","",IF($H$1="上证50",[1]!EM_S_INFO_COMPINDEX(E3155,"000016"),"")&amp;IF($H$1="上证180",[1]!EM_S_INFO_COMPINDEX(E3155,"000010"),"")&amp;IF($H$1="沪深300",[1]!EM_S_INFO_COMPINDEX(E3155,"000300"),"")&amp;IF(AND($H$1="上证A股",RIGHT(E3155,2)="SH"),"是","")&amp;IF(AND($H$1="深证A股",RIGHT(E3155,2)="SZ"),"是","")&amp;IF(AND($H$1="创业板",LEFT(E3155,1)-3=0),"是","")&amp;IF(AND($H$1="全部A股",E3155&lt;&gt;0),"是","")&amp;IF(AND($H$1="中小板",LEFT(E3155,3)="002"),"是",""))</f>
        <v>是</v>
      </c>
      <c r="I3155" s="46">
        <f ca="1">IF(E3155="","",IF(OR([1]!EM_S_VAL_MV(E3155,deadline)="",[1]!EM_S_VAL_MV(E3155,deadline)="--",[1]!EM_S_VAL_MV(E3155,deadline)="null"),0,[1]!EM_S_VAL_MV(E3155,deadline)/100000000))</f>
        <v>277.00098553830003</v>
      </c>
      <c r="J3155" s="46">
        <f ca="1">IF(E3155="","",IF(RIGHT(LEFT($J$1,6),3)="TTM",[1]!EM_S_FA_PROFIT_TTM(E3155,LEFT(RIGHT($J$1,11),10),1)/100000000,[1]!EM_S_STM07_IS(E3155,61,LEFT(RIGHT($J$1,5),4)&amp;"-12-31",1)/100000000))</f>
        <v>8.8396308358000013</v>
      </c>
      <c r="K3155" s="36">
        <f t="shared" ca="1" si="251"/>
        <v>31.336261738042477</v>
      </c>
      <c r="L3155" s="46">
        <f ca="1">IF(E3155="","",IF(ISERROR(IF(行业估值!$E$7="最新年报",[1]!EM_S_STM07_BS(E3155,140,LEFT(RIGHT($L$1,5),4)&amp;"-12-31",1)/100000000,[1]!EM_S_STM07_BS(E3155,140,LEFT(RIGHT($L$1,11),10),1)/100000000)),0,IF(行业估值!$E$7="最新年报",[1]!EM_S_STM07_BS(E3155,140,LEFT(RIGHT($L$1,5),4)&amp;"-12-31",1)/100000000,[1]!EM_S_STM07_BS(E3155,140,LEFT(RIGHT($L$1,11),10),1)/100000000)))</f>
        <v>146.7837306845</v>
      </c>
      <c r="M3155" s="36">
        <f t="shared" ca="1" si="252"/>
        <v>1.8871368389845036</v>
      </c>
      <c r="N3155" s="37">
        <f ca="1">IF(E3155="","",IF(ISERROR([1]!EM_S_EST_NETPROFIT(E3155,行业估值!$E$6,deadline)/100000000),"-",[1]!EM_S_EST_NETPROFIT(E3155,行业估值!$E$6,deadline)/100000000))</f>
        <v>10.11</v>
      </c>
      <c r="O3155" s="36">
        <f t="shared" ca="1" si="253"/>
        <v>27.398712713976266</v>
      </c>
      <c r="T3155" s="64" t="s">
        <v>6166</v>
      </c>
      <c r="U3155" s="64" t="s">
        <v>6167</v>
      </c>
    </row>
    <row r="3156" spans="4:21">
      <c r="D3156" s="45" t="str">
        <f>IF(AND(行业估值!$B$39=$G3156,COUNTIF($G$2:$G$2552,$G3156)&gt;=1),COUNTIF($G$2:G3156,$G3156),"")</f>
        <v/>
      </c>
      <c r="E3156" s="65" t="str">
        <f t="shared" si="254"/>
        <v>601880.SH</v>
      </c>
      <c r="F3156" s="65" t="str">
        <f t="shared" si="255"/>
        <v>大连港</v>
      </c>
      <c r="G3156" s="34" t="str">
        <f>IF(E3156="","",IF(行业估值!$C$5="申万行业",[1]!EM_S_INFO_INDUSTRY_SW2014(E3156,"1"),IF(行业估值!$C$5="证监会行业",[1]!EM_S_INFO_INDUSTRY_CSRC1(E3156,"1"),[1]!EM_S_INFO_INDUSTRY_EM2016(E3156,"1"))))</f>
        <v>交通运输</v>
      </c>
      <c r="H3156" s="34" t="str">
        <f>IF(E3156="","",IF($H$1="上证50",[1]!EM_S_INFO_COMPINDEX(E3156,"000016"),"")&amp;IF($H$1="上证180",[1]!EM_S_INFO_COMPINDEX(E3156,"000010"),"")&amp;IF($H$1="沪深300",[1]!EM_S_INFO_COMPINDEX(E3156,"000300"),"")&amp;IF(AND($H$1="上证A股",RIGHT(E3156,2)="SH"),"是","")&amp;IF(AND($H$1="深证A股",RIGHT(E3156,2)="SZ"),"是","")&amp;IF(AND($H$1="创业板",LEFT(E3156,1)-3=0),"是","")&amp;IF(AND($H$1="全部A股",E3156&lt;&gt;0),"是","")&amp;IF(AND($H$1="中小板",LEFT(E3156,3)="002"),"是",""))</f>
        <v>是</v>
      </c>
      <c r="I3156" s="46">
        <f ca="1">IF(E3156="","",IF(OR([1]!EM_S_VAL_MV(E3156,deadline)="",[1]!EM_S_VAL_MV(E3156,deadline)="--",[1]!EM_S_VAL_MV(E3156,deadline)="null"),0,[1]!EM_S_VAL_MV(E3156,deadline)/100000000))</f>
        <v>257.89071997999997</v>
      </c>
      <c r="J3156" s="46">
        <f ca="1">IF(E3156="","",IF(RIGHT(LEFT($J$1,6),3)="TTM",[1]!EM_S_FA_PROFIT_TTM(E3156,LEFT(RIGHT($J$1,11),10),1)/100000000,[1]!EM_S_STM07_IS(E3156,61,LEFT(RIGHT($J$1,5),4)&amp;"-12-31",1)/100000000))</f>
        <v>7.7554650735999999</v>
      </c>
      <c r="K3156" s="36">
        <f t="shared" ca="1" si="251"/>
        <v>33.252773048759281</v>
      </c>
      <c r="L3156" s="46">
        <f ca="1">IF(E3156="","",IF(ISERROR(IF(行业估值!$E$7="最新年报",[1]!EM_S_STM07_BS(E3156,140,LEFT(RIGHT($L$1,5),4)&amp;"-12-31",1)/100000000,[1]!EM_S_STM07_BS(E3156,140,LEFT(RIGHT($L$1,11),10),1)/100000000)),0,IF(行业估值!$E$7="最新年报",[1]!EM_S_STM07_BS(E3156,140,LEFT(RIGHT($L$1,5),4)&amp;"-12-31",1)/100000000,[1]!EM_S_STM07_BS(E3156,140,LEFT(RIGHT($L$1,11),10),1)/100000000)))</f>
        <v>186.07659896499999</v>
      </c>
      <c r="M3156" s="36">
        <f t="shared" ca="1" si="252"/>
        <v>1.3859384867008873</v>
      </c>
      <c r="N3156" s="37" t="str">
        <f ca="1">IF(E3156="","",IF(ISERROR([1]!EM_S_EST_NETPROFIT(E3156,行业估值!$E$6,deadline)/100000000),"-",[1]!EM_S_EST_NETPROFIT(E3156,行业估值!$E$6,deadline)/100000000))</f>
        <v>-</v>
      </c>
      <c r="O3156" s="36" t="str">
        <f t="shared" ca="1" si="253"/>
        <v>-</v>
      </c>
      <c r="T3156" s="64" t="s">
        <v>6168</v>
      </c>
      <c r="U3156" s="64" t="s">
        <v>6169</v>
      </c>
    </row>
    <row r="3157" spans="4:21">
      <c r="D3157" s="45" t="str">
        <f>IF(AND(行业估值!$B$39=$G3157,COUNTIF($G$2:$G$2552,$G3157)&gt;=1),COUNTIF($G$2:G3157,$G3157),"")</f>
        <v/>
      </c>
      <c r="E3157" s="65" t="str">
        <f t="shared" si="254"/>
        <v>601881.SH</v>
      </c>
      <c r="F3157" s="65" t="str">
        <f t="shared" si="255"/>
        <v>中国银河</v>
      </c>
      <c r="G3157" s="34" t="str">
        <f>IF(E3157="","",IF(行业估值!$C$5="申万行业",[1]!EM_S_INFO_INDUSTRY_SW2014(E3157,"1"),IF(行业估值!$C$5="证监会行业",[1]!EM_S_INFO_INDUSTRY_CSRC1(E3157,"1"),[1]!EM_S_INFO_INDUSTRY_EM2016(E3157,"1"))))</f>
        <v>金融</v>
      </c>
      <c r="H3157" s="34" t="str">
        <f>IF(E3157="","",IF($H$1="上证50",[1]!EM_S_INFO_COMPINDEX(E3157,"000016"),"")&amp;IF($H$1="上证180",[1]!EM_S_INFO_COMPINDEX(E3157,"000010"),"")&amp;IF($H$1="沪深300",[1]!EM_S_INFO_COMPINDEX(E3157,"000300"),"")&amp;IF(AND($H$1="上证A股",RIGHT(E3157,2)="SH"),"是","")&amp;IF(AND($H$1="深证A股",RIGHT(E3157,2)="SZ"),"是","")&amp;IF(AND($H$1="创业板",LEFT(E3157,1)-3=0),"是","")&amp;IF(AND($H$1="全部A股",E3157&lt;&gt;0),"是","")&amp;IF(AND($H$1="中小板",LEFT(E3157,3)="002"),"是",""))</f>
        <v>是</v>
      </c>
      <c r="I3157" s="46">
        <f ca="1">IF(E3157="","",IF(OR([1]!EM_S_VAL_MV(E3157,deadline)="",[1]!EM_S_VAL_MV(E3157,deadline)="--",[1]!EM_S_VAL_MV(E3157,deadline)="null"),0,[1]!EM_S_VAL_MV(E3157,deadline)/100000000))</f>
        <v>1032.9866673383001</v>
      </c>
      <c r="J3157" s="46">
        <f ca="1">IF(E3157="","",IF(RIGHT(LEFT($J$1,6),3)="TTM",[1]!EM_S_FA_PROFIT_TTM(E3157,LEFT(RIGHT($J$1,11),10),1)/100000000,[1]!EM_S_STM07_IS(E3157,61,LEFT(RIGHT($J$1,5),4)&amp;"-12-31",1)/100000000))</f>
        <v>49.071785481199996</v>
      </c>
      <c r="K3157" s="36">
        <f t="shared" ca="1" si="251"/>
        <v>21.050521337440433</v>
      </c>
      <c r="L3157" s="46">
        <f ca="1">IF(E3157="","",IF(ISERROR(IF(行业估值!$E$7="最新年报",[1]!EM_S_STM07_BS(E3157,140,LEFT(RIGHT($L$1,5),4)&amp;"-12-31",1)/100000000,[1]!EM_S_STM07_BS(E3157,140,LEFT(RIGHT($L$1,11),10),1)/100000000)),0,IF(行业估值!$E$7="最新年报",[1]!EM_S_STM07_BS(E3157,140,LEFT(RIGHT($L$1,5),4)&amp;"-12-31",1)/100000000,[1]!EM_S_STM07_BS(E3157,140,LEFT(RIGHT($L$1,11),10),1)/100000000)))</f>
        <v>694.93569601490003</v>
      </c>
      <c r="M3157" s="36">
        <f t="shared" ca="1" si="252"/>
        <v>1.4864492833825476</v>
      </c>
      <c r="N3157" s="37">
        <f ca="1">IF(E3157="","",IF(ISERROR([1]!EM_S_EST_NETPROFIT(E3157,行业估值!$E$6,deadline)/100000000),"-",[1]!EM_S_EST_NETPROFIT(E3157,行业估值!$E$6,deadline)/100000000))</f>
        <v>49.296500000000002</v>
      </c>
      <c r="O3157" s="36">
        <f t="shared" ca="1" si="253"/>
        <v>20.954564063134299</v>
      </c>
      <c r="T3157" s="64" t="s">
        <v>6170</v>
      </c>
      <c r="U3157" s="64" t="s">
        <v>6171</v>
      </c>
    </row>
    <row r="3158" spans="4:21">
      <c r="D3158" s="45">
        <f>IF(AND(行业估值!$B$39=$G3158,COUNTIF($G$2:$G$2552,$G3158)&gt;=1),COUNTIF($G$2:G3158,$G3158),"")</f>
        <v>273</v>
      </c>
      <c r="E3158" s="65" t="str">
        <f t="shared" si="254"/>
        <v>601882.SH</v>
      </c>
      <c r="F3158" s="65" t="str">
        <f t="shared" si="255"/>
        <v>海天精工</v>
      </c>
      <c r="G3158" s="34" t="str">
        <f>IF(E3158="","",IF(行业估值!$C$5="申万行业",[1]!EM_S_INFO_INDUSTRY_SW2014(E3158,"1"),IF(行业估值!$C$5="证监会行业",[1]!EM_S_INFO_INDUSTRY_CSRC1(E3158,"1"),[1]!EM_S_INFO_INDUSTRY_EM2016(E3158,"1"))))</f>
        <v>机械设备</v>
      </c>
      <c r="H3158" s="34" t="str">
        <f>IF(E3158="","",IF($H$1="上证50",[1]!EM_S_INFO_COMPINDEX(E3158,"000016"),"")&amp;IF($H$1="上证180",[1]!EM_S_INFO_COMPINDEX(E3158,"000010"),"")&amp;IF($H$1="沪深300",[1]!EM_S_INFO_COMPINDEX(E3158,"000300"),"")&amp;IF(AND($H$1="上证A股",RIGHT(E3158,2)="SH"),"是","")&amp;IF(AND($H$1="深证A股",RIGHT(E3158,2)="SZ"),"是","")&amp;IF(AND($H$1="创业板",LEFT(E3158,1)-3=0),"是","")&amp;IF(AND($H$1="全部A股",E3158&lt;&gt;0),"是","")&amp;IF(AND($H$1="中小板",LEFT(E3158,3)="002"),"是",""))</f>
        <v>是</v>
      </c>
      <c r="I3158" s="46">
        <f ca="1">IF(E3158="","",IF(OR([1]!EM_S_VAL_MV(E3158,deadline)="",[1]!EM_S_VAL_MV(E3158,deadline)="--",[1]!EM_S_VAL_MV(E3158,deadline)="null"),0,[1]!EM_S_VAL_MV(E3158,deadline)/100000000))</f>
        <v>36.54</v>
      </c>
      <c r="J3158" s="46">
        <f ca="1">IF(E3158="","",IF(RIGHT(LEFT($J$1,6),3)="TTM",[1]!EM_S_FA_PROFIT_TTM(E3158,LEFT(RIGHT($J$1,11),10),1)/100000000,[1]!EM_S_STM07_IS(E3158,61,LEFT(RIGHT($J$1,5),4)&amp;"-12-31",1)/100000000))</f>
        <v>0.71144144450000002</v>
      </c>
      <c r="K3158" s="36">
        <f t="shared" ca="1" si="251"/>
        <v>51.360516431089074</v>
      </c>
      <c r="L3158" s="46">
        <f ca="1">IF(E3158="","",IF(ISERROR(IF(行业估值!$E$7="最新年报",[1]!EM_S_STM07_BS(E3158,140,LEFT(RIGHT($L$1,5),4)&amp;"-12-31",1)/100000000,[1]!EM_S_STM07_BS(E3158,140,LEFT(RIGHT($L$1,11),10),1)/100000000)),0,IF(行业估值!$E$7="最新年报",[1]!EM_S_STM07_BS(E3158,140,LEFT(RIGHT($L$1,5),4)&amp;"-12-31",1)/100000000,[1]!EM_S_STM07_BS(E3158,140,LEFT(RIGHT($L$1,11),10),1)/100000000)))</f>
        <v>12.593561717</v>
      </c>
      <c r="M3158" s="36">
        <f t="shared" ca="1" si="252"/>
        <v>2.9014825846031149</v>
      </c>
      <c r="N3158" s="37" t="str">
        <f ca="1">IF(E3158="","",IF(ISERROR([1]!EM_S_EST_NETPROFIT(E3158,行业估值!$E$6,deadline)/100000000),"-",[1]!EM_S_EST_NETPROFIT(E3158,行业估值!$E$6,deadline)/100000000))</f>
        <v>-</v>
      </c>
      <c r="O3158" s="36" t="str">
        <f t="shared" ca="1" si="253"/>
        <v>-</v>
      </c>
      <c r="T3158" s="64" t="s">
        <v>6172</v>
      </c>
      <c r="U3158" s="64" t="s">
        <v>6173</v>
      </c>
    </row>
    <row r="3159" spans="4:21">
      <c r="D3159" s="45" t="str">
        <f>IF(AND(行业估值!$B$39=$G3159,COUNTIF($G$2:$G$2552,$G3159)&gt;=1),COUNTIF($G$2:G3159,$G3159),"")</f>
        <v/>
      </c>
      <c r="E3159" s="65" t="str">
        <f t="shared" si="254"/>
        <v>601886.SH</v>
      </c>
      <c r="F3159" s="65" t="str">
        <f t="shared" si="255"/>
        <v>江河集团</v>
      </c>
      <c r="G3159" s="34" t="str">
        <f>IF(E3159="","",IF(行业估值!$C$5="申万行业",[1]!EM_S_INFO_INDUSTRY_SW2014(E3159,"1"),IF(行业估值!$C$5="证监会行业",[1]!EM_S_INFO_INDUSTRY_CSRC1(E3159,"1"),[1]!EM_S_INFO_INDUSTRY_EM2016(E3159,"1"))))</f>
        <v>建筑</v>
      </c>
      <c r="H3159" s="34" t="str">
        <f>IF(E3159="","",IF($H$1="上证50",[1]!EM_S_INFO_COMPINDEX(E3159,"000016"),"")&amp;IF($H$1="上证180",[1]!EM_S_INFO_COMPINDEX(E3159,"000010"),"")&amp;IF($H$1="沪深300",[1]!EM_S_INFO_COMPINDEX(E3159,"000300"),"")&amp;IF(AND($H$1="上证A股",RIGHT(E3159,2)="SH"),"是","")&amp;IF(AND($H$1="深证A股",RIGHT(E3159,2)="SZ"),"是","")&amp;IF(AND($H$1="创业板",LEFT(E3159,1)-3=0),"是","")&amp;IF(AND($H$1="全部A股",E3159&lt;&gt;0),"是","")&amp;IF(AND($H$1="中小板",LEFT(E3159,3)="002"),"是",""))</f>
        <v>是</v>
      </c>
      <c r="I3159" s="46">
        <f ca="1">IF(E3159="","",IF(OR([1]!EM_S_VAL_MV(E3159,deadline)="",[1]!EM_S_VAL_MV(E3159,deadline)="--",[1]!EM_S_VAL_MV(E3159,deadline)="null"),0,[1]!EM_S_VAL_MV(E3159,deadline)/100000000))</f>
        <v>86.438344999999998</v>
      </c>
      <c r="J3159" s="46">
        <f ca="1">IF(E3159="","",IF(RIGHT(LEFT($J$1,6),3)="TTM",[1]!EM_S_FA_PROFIT_TTM(E3159,LEFT(RIGHT($J$1,11),10),1)/100000000,[1]!EM_S_STM07_IS(E3159,61,LEFT(RIGHT($J$1,5),4)&amp;"-12-31",1)/100000000))</f>
        <v>7.9348314959000001</v>
      </c>
      <c r="K3159" s="36">
        <f t="shared" ca="1" si="251"/>
        <v>10.893532527396893</v>
      </c>
      <c r="L3159" s="46">
        <f ca="1">IF(E3159="","",IF(ISERROR(IF(行业估值!$E$7="最新年报",[1]!EM_S_STM07_BS(E3159,140,LEFT(RIGHT($L$1,5),4)&amp;"-12-31",1)/100000000,[1]!EM_S_STM07_BS(E3159,140,LEFT(RIGHT($L$1,11),10),1)/100000000)),0,IF(行业估值!$E$7="最新年报",[1]!EM_S_STM07_BS(E3159,140,LEFT(RIGHT($L$1,5),4)&amp;"-12-31",1)/100000000,[1]!EM_S_STM07_BS(E3159,140,LEFT(RIGHT($L$1,11),10),1)/100000000)))</f>
        <v>81.224129700900008</v>
      </c>
      <c r="M3159" s="36">
        <f t="shared" ca="1" si="252"/>
        <v>1.0641953975782914</v>
      </c>
      <c r="N3159" s="37">
        <f ca="1">IF(E3159="","",IF(ISERROR([1]!EM_S_EST_NETPROFIT(E3159,行业估值!$E$6,deadline)/100000000),"-",[1]!EM_S_EST_NETPROFIT(E3159,行业估值!$E$6,deadline)/100000000))</f>
        <v>7.2904</v>
      </c>
      <c r="O3159" s="36">
        <f t="shared" ca="1" si="253"/>
        <v>11.856461236694832</v>
      </c>
      <c r="T3159" s="64" t="s">
        <v>6174</v>
      </c>
      <c r="U3159" s="64" t="s">
        <v>6175</v>
      </c>
    </row>
    <row r="3160" spans="4:21">
      <c r="D3160" s="45" t="str">
        <f>IF(AND(行业估值!$B$39=$G3160,COUNTIF($G$2:$G$2552,$G3160)&gt;=1),COUNTIF($G$2:G3160,$G3160),"")</f>
        <v/>
      </c>
      <c r="E3160" s="65" t="str">
        <f t="shared" si="254"/>
        <v>601888.SH</v>
      </c>
      <c r="F3160" s="65" t="str">
        <f t="shared" si="255"/>
        <v>中国国旅</v>
      </c>
      <c r="G3160" s="34" t="str">
        <f>IF(E3160="","",IF(行业估值!$C$5="申万行业",[1]!EM_S_INFO_INDUSTRY_SW2014(E3160,"1"),IF(行业估值!$C$5="证监会行业",[1]!EM_S_INFO_INDUSTRY_CSRC1(E3160,"1"),[1]!EM_S_INFO_INDUSTRY_EM2016(E3160,"1"))))</f>
        <v>休闲、生活及专业服务</v>
      </c>
      <c r="H3160" s="34" t="str">
        <f>IF(E3160="","",IF($H$1="上证50",[1]!EM_S_INFO_COMPINDEX(E3160,"000016"),"")&amp;IF($H$1="上证180",[1]!EM_S_INFO_COMPINDEX(E3160,"000010"),"")&amp;IF($H$1="沪深300",[1]!EM_S_INFO_COMPINDEX(E3160,"000300"),"")&amp;IF(AND($H$1="上证A股",RIGHT(E3160,2)="SH"),"是","")&amp;IF(AND($H$1="深证A股",RIGHT(E3160,2)="SZ"),"是","")&amp;IF(AND($H$1="创业板",LEFT(E3160,1)-3=0),"是","")&amp;IF(AND($H$1="全部A股",E3160&lt;&gt;0),"是","")&amp;IF(AND($H$1="中小板",LEFT(E3160,3)="002"),"是",""))</f>
        <v>是</v>
      </c>
      <c r="I3160" s="46">
        <f ca="1">IF(E3160="","",IF(OR([1]!EM_S_VAL_MV(E3160,deadline)="",[1]!EM_S_VAL_MV(E3160,deadline)="--",[1]!EM_S_VAL_MV(E3160,deadline)="null"),0,[1]!EM_S_VAL_MV(E3160,deadline)/100000000))</f>
        <v>1641.4461898407999</v>
      </c>
      <c r="J3160" s="46">
        <f ca="1">IF(E3160="","",IF(RIGHT(LEFT($J$1,6),3)="TTM",[1]!EM_S_FA_PROFIT_TTM(E3160,LEFT(RIGHT($J$1,11),10),1)/100000000,[1]!EM_S_STM07_IS(E3160,61,LEFT(RIGHT($J$1,5),4)&amp;"-12-31",1)/100000000))</f>
        <v>54.7128055234</v>
      </c>
      <c r="K3160" s="36">
        <f t="shared" ca="1" si="251"/>
        <v>30.001133631116272</v>
      </c>
      <c r="L3160" s="46">
        <f ca="1">IF(E3160="","",IF(ISERROR(IF(行业估值!$E$7="最新年报",[1]!EM_S_STM07_BS(E3160,140,LEFT(RIGHT($L$1,5),4)&amp;"-12-31",1)/100000000,[1]!EM_S_STM07_BS(E3160,140,LEFT(RIGHT($L$1,11),10),1)/100000000)),0,IF(行业估值!$E$7="最新年报",[1]!EM_S_STM07_BS(E3160,140,LEFT(RIGHT($L$1,5),4)&amp;"-12-31",1)/100000000,[1]!EM_S_STM07_BS(E3160,140,LEFT(RIGHT($L$1,11),10),1)/100000000)))</f>
        <v>194.7787655107</v>
      </c>
      <c r="M3160" s="36">
        <f t="shared" ca="1" si="252"/>
        <v>8.4272337671768867</v>
      </c>
      <c r="N3160" s="37">
        <f ca="1">IF(E3160="","",IF(ISERROR([1]!EM_S_EST_NETPROFIT(E3160,行业估值!$E$6,deadline)/100000000),"-",[1]!EM_S_EST_NETPROFIT(E3160,行业估值!$E$6,deadline)/100000000))</f>
        <v>46.706990909090912</v>
      </c>
      <c r="O3160" s="36">
        <f t="shared" ca="1" si="253"/>
        <v>35.143479763782288</v>
      </c>
      <c r="T3160" s="64" t="s">
        <v>6176</v>
      </c>
      <c r="U3160" s="64" t="s">
        <v>6177</v>
      </c>
    </row>
    <row r="3161" spans="4:21">
      <c r="D3161" s="45" t="str">
        <f>IF(AND(行业估值!$B$39=$G3161,COUNTIF($G$2:$G$2552,$G3161)&gt;=1),COUNTIF($G$2:G3161,$G3161),"")</f>
        <v/>
      </c>
      <c r="E3161" s="65" t="str">
        <f t="shared" si="254"/>
        <v>601890.SH</v>
      </c>
      <c r="F3161" s="65" t="str">
        <f t="shared" si="255"/>
        <v>亚星锚链</v>
      </c>
      <c r="G3161" s="34" t="str">
        <f>IF(E3161="","",IF(行业估值!$C$5="申万行业",[1]!EM_S_INFO_INDUSTRY_SW2014(E3161,"1"),IF(行业估值!$C$5="证监会行业",[1]!EM_S_INFO_INDUSTRY_CSRC1(E3161,"1"),[1]!EM_S_INFO_INDUSTRY_EM2016(E3161,"1"))))</f>
        <v>国防与装备</v>
      </c>
      <c r="H3161" s="34" t="str">
        <f>IF(E3161="","",IF($H$1="上证50",[1]!EM_S_INFO_COMPINDEX(E3161,"000016"),"")&amp;IF($H$1="上证180",[1]!EM_S_INFO_COMPINDEX(E3161,"000010"),"")&amp;IF($H$1="沪深300",[1]!EM_S_INFO_COMPINDEX(E3161,"000300"),"")&amp;IF(AND($H$1="上证A股",RIGHT(E3161,2)="SH"),"是","")&amp;IF(AND($H$1="深证A股",RIGHT(E3161,2)="SZ"),"是","")&amp;IF(AND($H$1="创业板",LEFT(E3161,1)-3=0),"是","")&amp;IF(AND($H$1="全部A股",E3161&lt;&gt;0),"是","")&amp;IF(AND($H$1="中小板",LEFT(E3161,3)="002"),"是",""))</f>
        <v>是</v>
      </c>
      <c r="I3161" s="46">
        <f ca="1">IF(E3161="","",IF(OR([1]!EM_S_VAL_MV(E3161,deadline)="",[1]!EM_S_VAL_MV(E3161,deadline)="--",[1]!EM_S_VAL_MV(E3161,deadline)="null"),0,[1]!EM_S_VAL_MV(E3161,deadline)/100000000))</f>
        <v>52.862940000000002</v>
      </c>
      <c r="J3161" s="46">
        <f ca="1">IF(E3161="","",IF(RIGHT(LEFT($J$1,6),3)="TTM",[1]!EM_S_FA_PROFIT_TTM(E3161,LEFT(RIGHT($J$1,11),10),1)/100000000,[1]!EM_S_STM07_IS(E3161,61,LEFT(RIGHT($J$1,5),4)&amp;"-12-31",1)/100000000))</f>
        <v>0.60072938630000006</v>
      </c>
      <c r="K3161" s="36">
        <f t="shared" ca="1" si="251"/>
        <v>87.997925864077203</v>
      </c>
      <c r="L3161" s="46">
        <f ca="1">IF(E3161="","",IF(ISERROR(IF(行业估值!$E$7="最新年报",[1]!EM_S_STM07_BS(E3161,140,LEFT(RIGHT($L$1,5),4)&amp;"-12-31",1)/100000000,[1]!EM_S_STM07_BS(E3161,140,LEFT(RIGHT($L$1,11),10),1)/100000000)),0,IF(行业估值!$E$7="最新年报",[1]!EM_S_STM07_BS(E3161,140,LEFT(RIGHT($L$1,5),4)&amp;"-12-31",1)/100000000,[1]!EM_S_STM07_BS(E3161,140,LEFT(RIGHT($L$1,11),10),1)/100000000)))</f>
        <v>29.753571622700001</v>
      </c>
      <c r="M3161" s="36">
        <f t="shared" ca="1" si="252"/>
        <v>1.7766922462400812</v>
      </c>
      <c r="N3161" s="37" t="str">
        <f ca="1">IF(E3161="","",IF(ISERROR([1]!EM_S_EST_NETPROFIT(E3161,行业估值!$E$6,deadline)/100000000),"-",[1]!EM_S_EST_NETPROFIT(E3161,行业估值!$E$6,deadline)/100000000))</f>
        <v>-</v>
      </c>
      <c r="O3161" s="36" t="str">
        <f t="shared" ca="1" si="253"/>
        <v>-</v>
      </c>
      <c r="T3161" s="64" t="s">
        <v>6178</v>
      </c>
      <c r="U3161" s="64" t="s">
        <v>6179</v>
      </c>
    </row>
    <row r="3162" spans="4:21">
      <c r="D3162" s="45" t="str">
        <f>IF(AND(行业估值!$B$39=$G3162,COUNTIF($G$2:$G$2552,$G3162)&gt;=1),COUNTIF($G$2:G3162,$G3162),"")</f>
        <v/>
      </c>
      <c r="E3162" s="65" t="str">
        <f t="shared" si="254"/>
        <v>601898.SH</v>
      </c>
      <c r="F3162" s="65" t="str">
        <f t="shared" si="255"/>
        <v>中煤能源</v>
      </c>
      <c r="G3162" s="34" t="str">
        <f>IF(E3162="","",IF(行业估值!$C$5="申万行业",[1]!EM_S_INFO_INDUSTRY_SW2014(E3162,"1"),IF(行业估值!$C$5="证监会行业",[1]!EM_S_INFO_INDUSTRY_CSRC1(E3162,"1"),[1]!EM_S_INFO_INDUSTRY_EM2016(E3162,"1"))))</f>
        <v>化石能源</v>
      </c>
      <c r="H3162" s="34" t="str">
        <f>IF(E3162="","",IF($H$1="上证50",[1]!EM_S_INFO_COMPINDEX(E3162,"000016"),"")&amp;IF($H$1="上证180",[1]!EM_S_INFO_COMPINDEX(E3162,"000010"),"")&amp;IF($H$1="沪深300",[1]!EM_S_INFO_COMPINDEX(E3162,"000300"),"")&amp;IF(AND($H$1="上证A股",RIGHT(E3162,2)="SH"),"是","")&amp;IF(AND($H$1="深证A股",RIGHT(E3162,2)="SZ"),"是","")&amp;IF(AND($H$1="创业板",LEFT(E3162,1)-3=0),"是","")&amp;IF(AND($H$1="全部A股",E3162&lt;&gt;0),"是","")&amp;IF(AND($H$1="中小板",LEFT(E3162,3)="002"),"是",""))</f>
        <v>是</v>
      </c>
      <c r="I3162" s="46">
        <f ca="1">IF(E3162="","",IF(OR([1]!EM_S_VAL_MV(E3162,deadline)="",[1]!EM_S_VAL_MV(E3162,deadline)="--",[1]!EM_S_VAL_MV(E3162,deadline)="null"),0,[1]!EM_S_VAL_MV(E3162,deadline)/100000000))</f>
        <v>648.34864026000002</v>
      </c>
      <c r="J3162" s="46">
        <f ca="1">IF(E3162="","",IF(RIGHT(LEFT($J$1,6),3)="TTM",[1]!EM_S_FA_PROFIT_TTM(E3162,LEFT(RIGHT($J$1,11),10),1)/100000000,[1]!EM_S_STM07_IS(E3162,61,LEFT(RIGHT($J$1,5),4)&amp;"-12-31",1)/100000000))</f>
        <v>86.726039999999998</v>
      </c>
      <c r="K3162" s="36">
        <f t="shared" ca="1" si="251"/>
        <v>7.4758243344213575</v>
      </c>
      <c r="L3162" s="46">
        <f ca="1">IF(E3162="","",IF(ISERROR(IF(行业估值!$E$7="最新年报",[1]!EM_S_STM07_BS(E3162,140,LEFT(RIGHT($L$1,5),4)&amp;"-12-31",1)/100000000,[1]!EM_S_STM07_BS(E3162,140,LEFT(RIGHT($L$1,11),10),1)/100000000)),0,IF(行业估值!$E$7="最新年报",[1]!EM_S_STM07_BS(E3162,140,LEFT(RIGHT($L$1,5),4)&amp;"-12-31",1)/100000000,[1]!EM_S_STM07_BS(E3162,140,LEFT(RIGHT($L$1,11),10),1)/100000000)))</f>
        <v>976.21223999999995</v>
      </c>
      <c r="M3162" s="36">
        <f t="shared" ca="1" si="252"/>
        <v>0.66414721481058259</v>
      </c>
      <c r="N3162" s="37">
        <f ca="1">IF(E3162="","",IF(ISERROR([1]!EM_S_EST_NETPROFIT(E3162,行业估值!$E$6,deadline)/100000000),"-",[1]!EM_S_EST_NETPROFIT(E3162,行业估值!$E$6,deadline)/100000000))</f>
        <v>62.525624999999998</v>
      </c>
      <c r="O3162" s="36">
        <f t="shared" ca="1" si="253"/>
        <v>10.369326820163733</v>
      </c>
      <c r="T3162" s="64" t="s">
        <v>6180</v>
      </c>
      <c r="U3162" s="64" t="s">
        <v>6181</v>
      </c>
    </row>
    <row r="3163" spans="4:21">
      <c r="D3163" s="45" t="str">
        <f>IF(AND(行业估值!$B$39=$G3163,COUNTIF($G$2:$G$2552,$G3163)&gt;=1),COUNTIF($G$2:G3163,$G3163),"")</f>
        <v/>
      </c>
      <c r="E3163" s="65" t="str">
        <f t="shared" si="254"/>
        <v>601899.SH</v>
      </c>
      <c r="F3163" s="65" t="str">
        <f t="shared" si="255"/>
        <v>紫金矿业</v>
      </c>
      <c r="G3163" s="34" t="str">
        <f>IF(E3163="","",IF(行业估值!$C$5="申万行业",[1]!EM_S_INFO_INDUSTRY_SW2014(E3163,"1"),IF(行业估值!$C$5="证监会行业",[1]!EM_S_INFO_INDUSTRY_CSRC1(E3163,"1"),[1]!EM_S_INFO_INDUSTRY_EM2016(E3163,"1"))))</f>
        <v>有色金属</v>
      </c>
      <c r="H3163" s="34" t="str">
        <f>IF(E3163="","",IF($H$1="上证50",[1]!EM_S_INFO_COMPINDEX(E3163,"000016"),"")&amp;IF($H$1="上证180",[1]!EM_S_INFO_COMPINDEX(E3163,"000010"),"")&amp;IF($H$1="沪深300",[1]!EM_S_INFO_COMPINDEX(E3163,"000300"),"")&amp;IF(AND($H$1="上证A股",RIGHT(E3163,2)="SH"),"是","")&amp;IF(AND($H$1="深证A股",RIGHT(E3163,2)="SZ"),"是","")&amp;IF(AND($H$1="创业板",LEFT(E3163,1)-3=0),"是","")&amp;IF(AND($H$1="全部A股",E3163&lt;&gt;0),"是","")&amp;IF(AND($H$1="中小板",LEFT(E3163,3)="002"),"是",""))</f>
        <v>是</v>
      </c>
      <c r="I3163" s="46">
        <f ca="1">IF(E3163="","",IF(OR([1]!EM_S_VAL_MV(E3163,deadline)="",[1]!EM_S_VAL_MV(E3163,deadline)="--",[1]!EM_S_VAL_MV(E3163,deadline)="null"),0,[1]!EM_S_VAL_MV(E3163,deadline)/100000000))</f>
        <v>933.88316601279996</v>
      </c>
      <c r="J3163" s="46">
        <f ca="1">IF(E3163="","",IF(RIGHT(LEFT($J$1,6),3)="TTM",[1]!EM_S_FA_PROFIT_TTM(E3163,LEFT(RIGHT($J$1,11),10),1)/100000000,[1]!EM_S_STM07_IS(E3163,61,LEFT(RIGHT($J$1,5),4)&amp;"-12-31",1)/100000000))</f>
        <v>43.500844010000002</v>
      </c>
      <c r="K3163" s="36">
        <f t="shared" ca="1" si="251"/>
        <v>21.468161992399924</v>
      </c>
      <c r="L3163" s="46">
        <f ca="1">IF(E3163="","",IF(ISERROR(IF(行业估值!$E$7="最新年报",[1]!EM_S_STM07_BS(E3163,140,LEFT(RIGHT($L$1,5),4)&amp;"-12-31",1)/100000000,[1]!EM_S_STM07_BS(E3163,140,LEFT(RIGHT($L$1,11),10),1)/100000000)),0,IF(行业估值!$E$7="最新年报",[1]!EM_S_STM07_BS(E3163,140,LEFT(RIGHT($L$1,5),4)&amp;"-12-31",1)/100000000,[1]!EM_S_STM07_BS(E3163,140,LEFT(RIGHT($L$1,11),10),1)/100000000)))</f>
        <v>416.43166603999998</v>
      </c>
      <c r="M3163" s="36">
        <f t="shared" ca="1" si="252"/>
        <v>2.2425844194161177</v>
      </c>
      <c r="N3163" s="37">
        <f ca="1">IF(E3163="","",IF(ISERROR([1]!EM_S_EST_NETPROFIT(E3163,行业估值!$E$6,deadline)/100000000),"-",[1]!EM_S_EST_NETPROFIT(E3163,行业估值!$E$6,deadline)/100000000))</f>
        <v>42.346536842105259</v>
      </c>
      <c r="O3163" s="36">
        <f t="shared" ca="1" si="253"/>
        <v>22.053353961267447</v>
      </c>
      <c r="T3163" s="64" t="s">
        <v>6182</v>
      </c>
      <c r="U3163" s="64" t="s">
        <v>6183</v>
      </c>
    </row>
    <row r="3164" spans="4:21">
      <c r="D3164" s="45" t="str">
        <f>IF(AND(行业估值!$B$39=$G3164,COUNTIF($G$2:$G$2552,$G3164)&gt;=1),COUNTIF($G$2:G3164,$G3164),"")</f>
        <v/>
      </c>
      <c r="E3164" s="65" t="str">
        <f t="shared" si="254"/>
        <v>601900.SH</v>
      </c>
      <c r="F3164" s="65" t="str">
        <f t="shared" si="255"/>
        <v>南方传媒</v>
      </c>
      <c r="G3164" s="34" t="str">
        <f>IF(E3164="","",IF(行业估值!$C$5="申万行业",[1]!EM_S_INFO_INDUSTRY_SW2014(E3164,"1"),IF(行业估值!$C$5="证监会行业",[1]!EM_S_INFO_INDUSTRY_CSRC1(E3164,"1"),[1]!EM_S_INFO_INDUSTRY_EM2016(E3164,"1"))))</f>
        <v>文化传媒</v>
      </c>
      <c r="H3164" s="34" t="str">
        <f>IF(E3164="","",IF($H$1="上证50",[1]!EM_S_INFO_COMPINDEX(E3164,"000016"),"")&amp;IF($H$1="上证180",[1]!EM_S_INFO_COMPINDEX(E3164,"000010"),"")&amp;IF($H$1="沪深300",[1]!EM_S_INFO_COMPINDEX(E3164,"000300"),"")&amp;IF(AND($H$1="上证A股",RIGHT(E3164,2)="SH"),"是","")&amp;IF(AND($H$1="深证A股",RIGHT(E3164,2)="SZ"),"是","")&amp;IF(AND($H$1="创业板",LEFT(E3164,1)-3=0),"是","")&amp;IF(AND($H$1="全部A股",E3164&lt;&gt;0),"是","")&amp;IF(AND($H$1="中小板",LEFT(E3164,3)="002"),"是",""))</f>
        <v>是</v>
      </c>
      <c r="I3164" s="46">
        <f ca="1">IF(E3164="","",IF(OR([1]!EM_S_VAL_MV(E3164,deadline)="",[1]!EM_S_VAL_MV(E3164,deadline)="--",[1]!EM_S_VAL_MV(E3164,deadline)="null"),0,[1]!EM_S_VAL_MV(E3164,deadline)/100000000))</f>
        <v>79.374663747599996</v>
      </c>
      <c r="J3164" s="46">
        <f ca="1">IF(E3164="","",IF(RIGHT(LEFT($J$1,6),3)="TTM",[1]!EM_S_FA_PROFIT_TTM(E3164,LEFT(RIGHT($J$1,11),10),1)/100000000,[1]!EM_S_STM07_IS(E3164,61,LEFT(RIGHT($J$1,5),4)&amp;"-12-31",1)/100000000))</f>
        <v>7.8333294338999995</v>
      </c>
      <c r="K3164" s="36">
        <f t="shared" ca="1" si="251"/>
        <v>10.132940841743908</v>
      </c>
      <c r="L3164" s="46">
        <f ca="1">IF(E3164="","",IF(ISERROR(IF(行业估值!$E$7="最新年报",[1]!EM_S_STM07_BS(E3164,140,LEFT(RIGHT($L$1,5),4)&amp;"-12-31",1)/100000000,[1]!EM_S_STM07_BS(E3164,140,LEFT(RIGHT($L$1,11),10),1)/100000000)),0,IF(行业估值!$E$7="最新年报",[1]!EM_S_STM07_BS(E3164,140,LEFT(RIGHT($L$1,5),4)&amp;"-12-31",1)/100000000,[1]!EM_S_STM07_BS(E3164,140,LEFT(RIGHT($L$1,11),10),1)/100000000)))</f>
        <v>58.845482377099998</v>
      </c>
      <c r="M3164" s="36">
        <f t="shared" ca="1" si="252"/>
        <v>1.3488658864064138</v>
      </c>
      <c r="N3164" s="37">
        <f ca="1">IF(E3164="","",IF(ISERROR([1]!EM_S_EST_NETPROFIT(E3164,行业估值!$E$6,deadline)/100000000),"-",[1]!EM_S_EST_NETPROFIT(E3164,行业估值!$E$6,deadline)/100000000))</f>
        <v>7.5992875</v>
      </c>
      <c r="O3164" s="36">
        <f t="shared" ca="1" si="253"/>
        <v>10.445013923686924</v>
      </c>
      <c r="T3164" s="64" t="s">
        <v>6184</v>
      </c>
      <c r="U3164" s="64" t="s">
        <v>6185</v>
      </c>
    </row>
    <row r="3165" spans="4:21">
      <c r="D3165" s="45" t="str">
        <f>IF(AND(行业估值!$B$39=$G3165,COUNTIF($G$2:$G$2552,$G3165)&gt;=1),COUNTIF($G$2:G3165,$G3165),"")</f>
        <v/>
      </c>
      <c r="E3165" s="65" t="str">
        <f t="shared" si="254"/>
        <v>601901.SH</v>
      </c>
      <c r="F3165" s="65" t="str">
        <f t="shared" si="255"/>
        <v>方正证券</v>
      </c>
      <c r="G3165" s="34" t="str">
        <f>IF(E3165="","",IF(行业估值!$C$5="申万行业",[1]!EM_S_INFO_INDUSTRY_SW2014(E3165,"1"),IF(行业估值!$C$5="证监会行业",[1]!EM_S_INFO_INDUSTRY_CSRC1(E3165,"1"),[1]!EM_S_INFO_INDUSTRY_EM2016(E3165,"1"))))</f>
        <v>金融</v>
      </c>
      <c r="H3165" s="34" t="str">
        <f>IF(E3165="","",IF($H$1="上证50",[1]!EM_S_INFO_COMPINDEX(E3165,"000016"),"")&amp;IF($H$1="上证180",[1]!EM_S_INFO_COMPINDEX(E3165,"000010"),"")&amp;IF($H$1="沪深300",[1]!EM_S_INFO_COMPINDEX(E3165,"000300"),"")&amp;IF(AND($H$1="上证A股",RIGHT(E3165,2)="SH"),"是","")&amp;IF(AND($H$1="深证A股",RIGHT(E3165,2)="SZ"),"是","")&amp;IF(AND($H$1="创业板",LEFT(E3165,1)-3=0),"是","")&amp;IF(AND($H$1="全部A股",E3165&lt;&gt;0),"是","")&amp;IF(AND($H$1="中小板",LEFT(E3165,3)="002"),"是",""))</f>
        <v>是</v>
      </c>
      <c r="I3165" s="46">
        <f ca="1">IF(E3165="","",IF(OR([1]!EM_S_VAL_MV(E3165,deadline)="",[1]!EM_S_VAL_MV(E3165,deadline)="--",[1]!EM_S_VAL_MV(E3165,deadline)="null"),0,[1]!EM_S_VAL_MV(E3165,deadline)/100000000))</f>
        <v>546.61153262800008</v>
      </c>
      <c r="J3165" s="46">
        <f ca="1">IF(E3165="","",IF(RIGHT(LEFT($J$1,6),3)="TTM",[1]!EM_S_FA_PROFIT_TTM(E3165,LEFT(RIGHT($J$1,11),10),1)/100000000,[1]!EM_S_STM07_IS(E3165,61,LEFT(RIGHT($J$1,5),4)&amp;"-12-31",1)/100000000))</f>
        <v>12.6498055687</v>
      </c>
      <c r="K3165" s="36">
        <f t="shared" ca="1" si="251"/>
        <v>43.211061992961085</v>
      </c>
      <c r="L3165" s="46">
        <f ca="1">IF(E3165="","",IF(ISERROR(IF(行业估值!$E$7="最新年报",[1]!EM_S_STM07_BS(E3165,140,LEFT(RIGHT($L$1,5),4)&amp;"-12-31",1)/100000000,[1]!EM_S_STM07_BS(E3165,140,LEFT(RIGHT($L$1,11),10),1)/100000000)),0,IF(行业估值!$E$7="最新年报",[1]!EM_S_STM07_BS(E3165,140,LEFT(RIGHT($L$1,5),4)&amp;"-12-31",1)/100000000,[1]!EM_S_STM07_BS(E3165,140,LEFT(RIGHT($L$1,11),10),1)/100000000)))</f>
        <v>386.56680163199997</v>
      </c>
      <c r="M3165" s="36">
        <f t="shared" ca="1" si="252"/>
        <v>1.4140157155770399</v>
      </c>
      <c r="N3165" s="37">
        <f ca="1">IF(E3165="","",IF(ISERROR([1]!EM_S_EST_NETPROFIT(E3165,行业估值!$E$6,deadline)/100000000),"-",[1]!EM_S_EST_NETPROFIT(E3165,行业估值!$E$6,deadline)/100000000))</f>
        <v>15.92</v>
      </c>
      <c r="O3165" s="36">
        <f t="shared" ca="1" si="253"/>
        <v>34.334895265577892</v>
      </c>
      <c r="T3165" s="64" t="s">
        <v>6186</v>
      </c>
      <c r="U3165" s="64" t="s">
        <v>6187</v>
      </c>
    </row>
    <row r="3166" spans="4:21">
      <c r="D3166" s="45" t="str">
        <f>IF(AND(行业估值!$B$39=$G3166,COUNTIF($G$2:$G$2552,$G3166)&gt;=1),COUNTIF($G$2:G3166,$G3166),"")</f>
        <v/>
      </c>
      <c r="E3166" s="65" t="str">
        <f t="shared" si="254"/>
        <v>601908.SH</v>
      </c>
      <c r="F3166" s="65" t="str">
        <f t="shared" si="255"/>
        <v>京运通</v>
      </c>
      <c r="G3166" s="34" t="str">
        <f>IF(E3166="","",IF(行业估值!$C$5="申万行业",[1]!EM_S_INFO_INDUSTRY_SW2014(E3166,"1"),IF(行业估值!$C$5="证监会行业",[1]!EM_S_INFO_INDUSTRY_CSRC1(E3166,"1"),[1]!EM_S_INFO_INDUSTRY_EM2016(E3166,"1"))))</f>
        <v>公用事业</v>
      </c>
      <c r="H3166" s="34" t="str">
        <f>IF(E3166="","",IF($H$1="上证50",[1]!EM_S_INFO_COMPINDEX(E3166,"000016"),"")&amp;IF($H$1="上证180",[1]!EM_S_INFO_COMPINDEX(E3166,"000010"),"")&amp;IF($H$1="沪深300",[1]!EM_S_INFO_COMPINDEX(E3166,"000300"),"")&amp;IF(AND($H$1="上证A股",RIGHT(E3166,2)="SH"),"是","")&amp;IF(AND($H$1="深证A股",RIGHT(E3166,2)="SZ"),"是","")&amp;IF(AND($H$1="创业板",LEFT(E3166,1)-3=0),"是","")&amp;IF(AND($H$1="全部A股",E3166&lt;&gt;0),"是","")&amp;IF(AND($H$1="中小板",LEFT(E3166,3)="002"),"是",""))</f>
        <v>是</v>
      </c>
      <c r="I3166" s="46">
        <f ca="1">IF(E3166="","",IF(OR([1]!EM_S_VAL_MV(E3166,deadline)="",[1]!EM_S_VAL_MV(E3166,deadline)="--",[1]!EM_S_VAL_MV(E3166,deadline)="null"),0,[1]!EM_S_VAL_MV(E3166,deadline)/100000000))</f>
        <v>57.398909788800005</v>
      </c>
      <c r="J3166" s="46">
        <f ca="1">IF(E3166="","",IF(RIGHT(LEFT($J$1,6),3)="TTM",[1]!EM_S_FA_PROFIT_TTM(E3166,LEFT(RIGHT($J$1,11),10),1)/100000000,[1]!EM_S_STM07_IS(E3166,61,LEFT(RIGHT($J$1,5),4)&amp;"-12-31",1)/100000000))</f>
        <v>1.3428578711000001</v>
      </c>
      <c r="K3166" s="36">
        <f t="shared" ca="1" si="251"/>
        <v>42.743845811308212</v>
      </c>
      <c r="L3166" s="46">
        <f ca="1">IF(E3166="","",IF(ISERROR(IF(行业估值!$E$7="最新年报",[1]!EM_S_STM07_BS(E3166,140,LEFT(RIGHT($L$1,5),4)&amp;"-12-31",1)/100000000,[1]!EM_S_STM07_BS(E3166,140,LEFT(RIGHT($L$1,11),10),1)/100000000)),0,IF(行业估值!$E$7="最新年报",[1]!EM_S_STM07_BS(E3166,140,LEFT(RIGHT($L$1,5),4)&amp;"-12-31",1)/100000000,[1]!EM_S_STM07_BS(E3166,140,LEFT(RIGHT($L$1,11),10),1)/100000000)))</f>
        <v>69.234409164499993</v>
      </c>
      <c r="M3166" s="36">
        <f t="shared" ca="1" si="252"/>
        <v>0.82905177470961</v>
      </c>
      <c r="N3166" s="37" t="str">
        <f ca="1">IF(E3166="","",IF(ISERROR([1]!EM_S_EST_NETPROFIT(E3166,行业估值!$E$6,deadline)/100000000),"-",[1]!EM_S_EST_NETPROFIT(E3166,行业估值!$E$6,deadline)/100000000))</f>
        <v>-</v>
      </c>
      <c r="O3166" s="36" t="str">
        <f t="shared" ca="1" si="253"/>
        <v>-</v>
      </c>
      <c r="T3166" s="64" t="s">
        <v>6188</v>
      </c>
      <c r="U3166" s="64" t="s">
        <v>6189</v>
      </c>
    </row>
    <row r="3167" spans="4:21">
      <c r="D3167" s="45" t="str">
        <f>IF(AND(行业估值!$B$39=$G3167,COUNTIF($G$2:$G$2552,$G3167)&gt;=1),COUNTIF($G$2:G3167,$G3167),"")</f>
        <v/>
      </c>
      <c r="E3167" s="65" t="str">
        <f t="shared" si="254"/>
        <v>601916.SH</v>
      </c>
      <c r="F3167" s="65" t="str">
        <f t="shared" si="255"/>
        <v>浙商银行</v>
      </c>
      <c r="G3167" s="34" t="str">
        <f>IF(E3167="","",IF(行业估值!$C$5="申万行业",[1]!EM_S_INFO_INDUSTRY_SW2014(E3167,"1"),IF(行业估值!$C$5="证监会行业",[1]!EM_S_INFO_INDUSTRY_CSRC1(E3167,"1"),[1]!EM_S_INFO_INDUSTRY_EM2016(E3167,"1"))))</f>
        <v>金融</v>
      </c>
      <c r="H3167" s="34" t="str">
        <f>IF(E3167="","",IF($H$1="上证50",[1]!EM_S_INFO_COMPINDEX(E3167,"000016"),"")&amp;IF($H$1="上证180",[1]!EM_S_INFO_COMPINDEX(E3167,"000010"),"")&amp;IF($H$1="沪深300",[1]!EM_S_INFO_COMPINDEX(E3167,"000300"),"")&amp;IF(AND($H$1="上证A股",RIGHT(E3167,2)="SH"),"是","")&amp;IF(AND($H$1="深证A股",RIGHT(E3167,2)="SZ"),"是","")&amp;IF(AND($H$1="创业板",LEFT(E3167,1)-3=0),"是","")&amp;IF(AND($H$1="全部A股",E3167&lt;&gt;0),"是","")&amp;IF(AND($H$1="中小板",LEFT(E3167,3)="002"),"是",""))</f>
        <v>是</v>
      </c>
      <c r="I3167" s="46">
        <f ca="1">IF(E3167="","",IF(OR([1]!EM_S_VAL_MV(E3167,deadline)="",[1]!EM_S_VAL_MV(E3167,deadline)="--",[1]!EM_S_VAL_MV(E3167,deadline)="null"),0,[1]!EM_S_VAL_MV(E3167,deadline)/100000000))</f>
        <v>1008.1362272772</v>
      </c>
      <c r="J3167" s="46">
        <f ca="1">IF(E3167="","",IF(RIGHT(LEFT($J$1,6),3)="TTM",[1]!EM_S_FA_PROFIT_TTM(E3167,LEFT(RIGHT($J$1,11),10),1)/100000000,[1]!EM_S_STM07_IS(E3167,61,LEFT(RIGHT($J$1,5),4)&amp;"-12-31",1)/100000000))</f>
        <v>130.73052999999999</v>
      </c>
      <c r="K3167" s="36">
        <f t="shared" ca="1" si="251"/>
        <v>7.7115592453973836</v>
      </c>
      <c r="L3167" s="46">
        <f ca="1">IF(E3167="","",IF(ISERROR(IF(行业估值!$E$7="最新年报",[1]!EM_S_STM07_BS(E3167,140,LEFT(RIGHT($L$1,5),4)&amp;"-12-31",1)/100000000,[1]!EM_S_STM07_BS(E3167,140,LEFT(RIGHT($L$1,11),10),1)/100000000)),0,IF(行业估值!$E$7="最新年报",[1]!EM_S_STM07_BS(E3167,140,LEFT(RIGHT($L$1,5),4)&amp;"-12-31",1)/100000000,[1]!EM_S_STM07_BS(E3167,140,LEFT(RIGHT($L$1,11),10),1)/100000000)))</f>
        <v>1124.4586300000001</v>
      </c>
      <c r="M3167" s="36">
        <f t="shared" ca="1" si="252"/>
        <v>0.89655252792821727</v>
      </c>
      <c r="N3167" s="37">
        <f ca="1">IF(E3167="","",IF(ISERROR([1]!EM_S_EST_NETPROFIT(E3167,行业估值!$E$6,deadline)/100000000),"-",[1]!EM_S_EST_NETPROFIT(E3167,行业估值!$E$6,deadline)/100000000))</f>
        <v>132.44999999999999</v>
      </c>
      <c r="O3167" s="36">
        <f t="shared" ca="1" si="253"/>
        <v>7.611447544561722</v>
      </c>
      <c r="T3167" s="64" t="s">
        <v>7416</v>
      </c>
      <c r="U3167" s="64" t="s">
        <v>7417</v>
      </c>
    </row>
    <row r="3168" spans="4:21">
      <c r="D3168" s="45" t="str">
        <f>IF(AND(行业估值!$B$39=$G3168,COUNTIF($G$2:$G$2552,$G3168)&gt;=1),COUNTIF($G$2:G3168,$G3168),"")</f>
        <v/>
      </c>
      <c r="E3168" s="65" t="str">
        <f t="shared" si="254"/>
        <v>601918.SH</v>
      </c>
      <c r="F3168" s="65" t="str">
        <f t="shared" si="255"/>
        <v>新集能源</v>
      </c>
      <c r="G3168" s="34" t="str">
        <f>IF(E3168="","",IF(行业估值!$C$5="申万行业",[1]!EM_S_INFO_INDUSTRY_SW2014(E3168,"1"),IF(行业估值!$C$5="证监会行业",[1]!EM_S_INFO_INDUSTRY_CSRC1(E3168,"1"),[1]!EM_S_INFO_INDUSTRY_EM2016(E3168,"1"))))</f>
        <v>化石能源</v>
      </c>
      <c r="H3168" s="34" t="str">
        <f>IF(E3168="","",IF($H$1="上证50",[1]!EM_S_INFO_COMPINDEX(E3168,"000016"),"")&amp;IF($H$1="上证180",[1]!EM_S_INFO_COMPINDEX(E3168,"000010"),"")&amp;IF($H$1="沪深300",[1]!EM_S_INFO_COMPINDEX(E3168,"000300"),"")&amp;IF(AND($H$1="上证A股",RIGHT(E3168,2)="SH"),"是","")&amp;IF(AND($H$1="深证A股",RIGHT(E3168,2)="SZ"),"是","")&amp;IF(AND($H$1="创业板",LEFT(E3168,1)-3=0),"是","")&amp;IF(AND($H$1="全部A股",E3168&lt;&gt;0),"是","")&amp;IF(AND($H$1="中小板",LEFT(E3168,3)="002"),"是",""))</f>
        <v>是</v>
      </c>
      <c r="I3168" s="46">
        <f ca="1">IF(E3168="","",IF(OR([1]!EM_S_VAL_MV(E3168,deadline)="",[1]!EM_S_VAL_MV(E3168,deadline)="--",[1]!EM_S_VAL_MV(E3168,deadline)="null"),0,[1]!EM_S_VAL_MV(E3168,deadline)/100000000))</f>
        <v>87.560312839999995</v>
      </c>
      <c r="J3168" s="46">
        <f ca="1">IF(E3168="","",IF(RIGHT(LEFT($J$1,6),3)="TTM",[1]!EM_S_FA_PROFIT_TTM(E3168,LEFT(RIGHT($J$1,11),10),1)/100000000,[1]!EM_S_STM07_IS(E3168,61,LEFT(RIGHT($J$1,5),4)&amp;"-12-31",1)/100000000))</f>
        <v>14.7139051289</v>
      </c>
      <c r="K3168" s="36">
        <f t="shared" ca="1" si="251"/>
        <v>5.9508547916365373</v>
      </c>
      <c r="L3168" s="46">
        <f ca="1">IF(E3168="","",IF(ISERROR(IF(行业估值!$E$7="最新年报",[1]!EM_S_STM07_BS(E3168,140,LEFT(RIGHT($L$1,5),4)&amp;"-12-31",1)/100000000,[1]!EM_S_STM07_BS(E3168,140,LEFT(RIGHT($L$1,11),10),1)/100000000)),0,IF(行业估值!$E$7="最新年报",[1]!EM_S_STM07_BS(E3168,140,LEFT(RIGHT($L$1,5),4)&amp;"-12-31",1)/100000000,[1]!EM_S_STM07_BS(E3168,140,LEFT(RIGHT($L$1,11),10),1)/100000000)))</f>
        <v>73.437766662399994</v>
      </c>
      <c r="M3168" s="36">
        <f t="shared" ca="1" si="252"/>
        <v>1.1923063134874814</v>
      </c>
      <c r="N3168" s="37">
        <f ca="1">IF(E3168="","",IF(ISERROR([1]!EM_S_EST_NETPROFIT(E3168,行业估值!$E$6,deadline)/100000000),"-",[1]!EM_S_EST_NETPROFIT(E3168,行业估值!$E$6,deadline)/100000000))</f>
        <v>10.484999999999999</v>
      </c>
      <c r="O3168" s="36">
        <f t="shared" ca="1" si="253"/>
        <v>8.3510074239389596</v>
      </c>
      <c r="T3168" s="64" t="s">
        <v>6190</v>
      </c>
      <c r="U3168" s="64" t="s">
        <v>6191</v>
      </c>
    </row>
    <row r="3169" spans="4:21">
      <c r="D3169" s="45" t="str">
        <f>IF(AND(行业估值!$B$39=$G3169,COUNTIF($G$2:$G$2552,$G3169)&gt;=1),COUNTIF($G$2:G3169,$G3169),"")</f>
        <v/>
      </c>
      <c r="E3169" s="65" t="str">
        <f t="shared" si="254"/>
        <v>601919.SH</v>
      </c>
      <c r="F3169" s="65" t="str">
        <f t="shared" si="255"/>
        <v>中远海控</v>
      </c>
      <c r="G3169" s="34" t="str">
        <f>IF(E3169="","",IF(行业估值!$C$5="申万行业",[1]!EM_S_INFO_INDUSTRY_SW2014(E3169,"1"),IF(行业估值!$C$5="证监会行业",[1]!EM_S_INFO_INDUSTRY_CSRC1(E3169,"1"),[1]!EM_S_INFO_INDUSTRY_EM2016(E3169,"1"))))</f>
        <v>交通运输</v>
      </c>
      <c r="H3169" s="34" t="str">
        <f>IF(E3169="","",IF($H$1="上证50",[1]!EM_S_INFO_COMPINDEX(E3169,"000016"),"")&amp;IF($H$1="上证180",[1]!EM_S_INFO_COMPINDEX(E3169,"000010"),"")&amp;IF($H$1="沪深300",[1]!EM_S_INFO_COMPINDEX(E3169,"000300"),"")&amp;IF(AND($H$1="上证A股",RIGHT(E3169,2)="SH"),"是","")&amp;IF(AND($H$1="深证A股",RIGHT(E3169,2)="SZ"),"是","")&amp;IF(AND($H$1="创业板",LEFT(E3169,1)-3=0),"是","")&amp;IF(AND($H$1="全部A股",E3169&lt;&gt;0),"是","")&amp;IF(AND($H$1="中小板",LEFT(E3169,3)="002"),"是",""))</f>
        <v>是</v>
      </c>
      <c r="I3169" s="46">
        <f ca="1">IF(E3169="","",IF(OR([1]!EM_S_VAL_MV(E3169,deadline)="",[1]!EM_S_VAL_MV(E3169,deadline)="--",[1]!EM_S_VAL_MV(E3169,deadline)="null"),0,[1]!EM_S_VAL_MV(E3169,deadline)/100000000))</f>
        <v>577.42382659169994</v>
      </c>
      <c r="J3169" s="46">
        <f ca="1">IF(E3169="","",IF(RIGHT(LEFT($J$1,6),3)="TTM",[1]!EM_S_FA_PROFIT_TTM(E3169,LEFT(RIGHT($J$1,11),10),1)/100000000,[1]!EM_S_STM07_IS(E3169,61,LEFT(RIGHT($J$1,5),4)&amp;"-12-31",1)/100000000))</f>
        <v>44.210302882600004</v>
      </c>
      <c r="K3169" s="36">
        <f t="shared" ca="1" si="251"/>
        <v>13.060843037539074</v>
      </c>
      <c r="L3169" s="46">
        <f ca="1">IF(E3169="","",IF(ISERROR(IF(行业估值!$E$7="最新年报",[1]!EM_S_STM07_BS(E3169,140,LEFT(RIGHT($L$1,5),4)&amp;"-12-31",1)/100000000,[1]!EM_S_STM07_BS(E3169,140,LEFT(RIGHT($L$1,11),10),1)/100000000)),0,IF(行业估值!$E$7="最新年报",[1]!EM_S_STM07_BS(E3169,140,LEFT(RIGHT($L$1,5),4)&amp;"-12-31",1)/100000000,[1]!EM_S_STM07_BS(E3169,140,LEFT(RIGHT($L$1,11),10),1)/100000000)))</f>
        <v>308.04576027860003</v>
      </c>
      <c r="M3169" s="36">
        <f t="shared" ca="1" si="252"/>
        <v>1.8744741887356975</v>
      </c>
      <c r="N3169" s="37">
        <f ca="1">IF(E3169="","",IF(ISERROR([1]!EM_S_EST_NETPROFIT(E3169,行业估值!$E$6,deadline)/100000000),"-",[1]!EM_S_EST_NETPROFIT(E3169,行业估值!$E$6,deadline)/100000000))</f>
        <v>47.167585714285714</v>
      </c>
      <c r="O3169" s="36">
        <f t="shared" ca="1" si="253"/>
        <v>12.24196273452289</v>
      </c>
      <c r="T3169" s="64" t="s">
        <v>6192</v>
      </c>
      <c r="U3169" s="64" t="s">
        <v>6193</v>
      </c>
    </row>
    <row r="3170" spans="4:21">
      <c r="D3170" s="45" t="str">
        <f>IF(AND(行业估值!$B$39=$G3170,COUNTIF($G$2:$G$2552,$G3170)&gt;=1),COUNTIF($G$2:G3170,$G3170),"")</f>
        <v/>
      </c>
      <c r="E3170" s="65" t="str">
        <f t="shared" si="254"/>
        <v>601928.SH</v>
      </c>
      <c r="F3170" s="65" t="str">
        <f t="shared" si="255"/>
        <v>凤凰传媒</v>
      </c>
      <c r="G3170" s="34" t="str">
        <f>IF(E3170="","",IF(行业估值!$C$5="申万行业",[1]!EM_S_INFO_INDUSTRY_SW2014(E3170,"1"),IF(行业估值!$C$5="证监会行业",[1]!EM_S_INFO_INDUSTRY_CSRC1(E3170,"1"),[1]!EM_S_INFO_INDUSTRY_EM2016(E3170,"1"))))</f>
        <v>文化传媒</v>
      </c>
      <c r="H3170" s="34" t="str">
        <f>IF(E3170="","",IF($H$1="上证50",[1]!EM_S_INFO_COMPINDEX(E3170,"000016"),"")&amp;IF($H$1="上证180",[1]!EM_S_INFO_COMPINDEX(E3170,"000010"),"")&amp;IF($H$1="沪深300",[1]!EM_S_INFO_COMPINDEX(E3170,"000300"),"")&amp;IF(AND($H$1="上证A股",RIGHT(E3170,2)="SH"),"是","")&amp;IF(AND($H$1="深证A股",RIGHT(E3170,2)="SZ"),"是","")&amp;IF(AND($H$1="创业板",LEFT(E3170,1)-3=0),"是","")&amp;IF(AND($H$1="全部A股",E3170&lt;&gt;0),"是","")&amp;IF(AND($H$1="中小板",LEFT(E3170,3)="002"),"是",""))</f>
        <v>是</v>
      </c>
      <c r="I3170" s="46">
        <f ca="1">IF(E3170="","",IF(OR([1]!EM_S_VAL_MV(E3170,deadline)="",[1]!EM_S_VAL_MV(E3170,deadline)="--",[1]!EM_S_VAL_MV(E3170,deadline)="null"),0,[1]!EM_S_VAL_MV(E3170,deadline)/100000000))</f>
        <v>186.79566</v>
      </c>
      <c r="J3170" s="46">
        <f ca="1">IF(E3170="","",IF(RIGHT(LEFT($J$1,6),3)="TTM",[1]!EM_S_FA_PROFIT_TTM(E3170,LEFT(RIGHT($J$1,11),10),1)/100000000,[1]!EM_S_STM07_IS(E3170,61,LEFT(RIGHT($J$1,5),4)&amp;"-12-31",1)/100000000))</f>
        <v>14.216704526800001</v>
      </c>
      <c r="K3170" s="36">
        <f t="shared" ca="1" si="251"/>
        <v>13.13916735400038</v>
      </c>
      <c r="L3170" s="46">
        <f ca="1">IF(E3170="","",IF(ISERROR(IF(行业估值!$E$7="最新年报",[1]!EM_S_STM07_BS(E3170,140,LEFT(RIGHT($L$1,5),4)&amp;"-12-31",1)/100000000,[1]!EM_S_STM07_BS(E3170,140,LEFT(RIGHT($L$1,11),10),1)/100000000)),0,IF(行业估值!$E$7="最新年报",[1]!EM_S_STM07_BS(E3170,140,LEFT(RIGHT($L$1,5),4)&amp;"-12-31",1)/100000000,[1]!EM_S_STM07_BS(E3170,140,LEFT(RIGHT($L$1,11),10),1)/100000000)))</f>
        <v>137.20564156309999</v>
      </c>
      <c r="M3170" s="36">
        <f t="shared" ca="1" si="252"/>
        <v>1.3614284213968992</v>
      </c>
      <c r="N3170" s="37">
        <f ca="1">IF(E3170="","",IF(ISERROR([1]!EM_S_EST_NETPROFIT(E3170,行业估值!$E$6,deadline)/100000000),"-",[1]!EM_S_EST_NETPROFIT(E3170,行业估值!$E$6,deadline)/100000000))</f>
        <v>15.323172727272727</v>
      </c>
      <c r="O3170" s="36">
        <f t="shared" ca="1" si="253"/>
        <v>12.19040360143787</v>
      </c>
      <c r="T3170" s="64" t="s">
        <v>6194</v>
      </c>
      <c r="U3170" s="64" t="s">
        <v>6195</v>
      </c>
    </row>
    <row r="3171" spans="4:21">
      <c r="D3171" s="45" t="str">
        <f>IF(AND(行业估值!$B$39=$G3171,COUNTIF($G$2:$G$2552,$G3171)&gt;=1),COUNTIF($G$2:G3171,$G3171),"")</f>
        <v/>
      </c>
      <c r="E3171" s="65" t="str">
        <f t="shared" si="254"/>
        <v>601929.SH</v>
      </c>
      <c r="F3171" s="65" t="str">
        <f t="shared" si="255"/>
        <v>吉视传媒</v>
      </c>
      <c r="G3171" s="34" t="str">
        <f>IF(E3171="","",IF(行业估值!$C$5="申万行业",[1]!EM_S_INFO_INDUSTRY_SW2014(E3171,"1"),IF(行业估值!$C$5="证监会行业",[1]!EM_S_INFO_INDUSTRY_CSRC1(E3171,"1"),[1]!EM_S_INFO_INDUSTRY_EM2016(E3171,"1"))))</f>
        <v>文化传媒</v>
      </c>
      <c r="H3171" s="34" t="str">
        <f>IF(E3171="","",IF($H$1="上证50",[1]!EM_S_INFO_COMPINDEX(E3171,"000016"),"")&amp;IF($H$1="上证180",[1]!EM_S_INFO_COMPINDEX(E3171,"000010"),"")&amp;IF($H$1="沪深300",[1]!EM_S_INFO_COMPINDEX(E3171,"000300"),"")&amp;IF(AND($H$1="上证A股",RIGHT(E3171,2)="SH"),"是","")&amp;IF(AND($H$1="深证A股",RIGHT(E3171,2)="SZ"),"是","")&amp;IF(AND($H$1="创业板",LEFT(E3171,1)-3=0),"是","")&amp;IF(AND($H$1="全部A股",E3171&lt;&gt;0),"是","")&amp;IF(AND($H$1="中小板",LEFT(E3171,3)="002"),"是",""))</f>
        <v>是</v>
      </c>
      <c r="I3171" s="46">
        <f ca="1">IF(E3171="","",IF(OR([1]!EM_S_VAL_MV(E3171,deadline)="",[1]!EM_S_VAL_MV(E3171,deadline)="--",[1]!EM_S_VAL_MV(E3171,deadline)="null"),0,[1]!EM_S_VAL_MV(E3171,deadline)/100000000))</f>
        <v>63.465629344799993</v>
      </c>
      <c r="J3171" s="46">
        <f ca="1">IF(E3171="","",IF(RIGHT(LEFT($J$1,6),3)="TTM",[1]!EM_S_FA_PROFIT_TTM(E3171,LEFT(RIGHT($J$1,11),10),1)/100000000,[1]!EM_S_STM07_IS(E3171,61,LEFT(RIGHT($J$1,5),4)&amp;"-12-31",1)/100000000))</f>
        <v>2.4148432215</v>
      </c>
      <c r="K3171" s="36">
        <f t="shared" ca="1" si="251"/>
        <v>26.281469860961735</v>
      </c>
      <c r="L3171" s="46">
        <f ca="1">IF(E3171="","",IF(ISERROR(IF(行业估值!$E$7="最新年报",[1]!EM_S_STM07_BS(E3171,140,LEFT(RIGHT($L$1,5),4)&amp;"-12-31",1)/100000000,[1]!EM_S_STM07_BS(E3171,140,LEFT(RIGHT($L$1,11),10),1)/100000000)),0,IF(行业估值!$E$7="最新年报",[1]!EM_S_STM07_BS(E3171,140,LEFT(RIGHT($L$1,5),4)&amp;"-12-31",1)/100000000,[1]!EM_S_STM07_BS(E3171,140,LEFT(RIGHT($L$1,11),10),1)/100000000)))</f>
        <v>70.549971874299999</v>
      </c>
      <c r="M3171" s="36">
        <f t="shared" ca="1" si="252"/>
        <v>0.89958404884806631</v>
      </c>
      <c r="N3171" s="37" t="str">
        <f ca="1">IF(E3171="","",IF(ISERROR([1]!EM_S_EST_NETPROFIT(E3171,行业估值!$E$6,deadline)/100000000),"-",[1]!EM_S_EST_NETPROFIT(E3171,行业估值!$E$6,deadline)/100000000))</f>
        <v>-</v>
      </c>
      <c r="O3171" s="36" t="str">
        <f t="shared" ca="1" si="253"/>
        <v>-</v>
      </c>
      <c r="T3171" s="64" t="s">
        <v>6196</v>
      </c>
      <c r="U3171" s="64" t="s">
        <v>6197</v>
      </c>
    </row>
    <row r="3172" spans="4:21">
      <c r="D3172" s="45" t="str">
        <f>IF(AND(行业估值!$B$39=$G3172,COUNTIF($G$2:$G$2552,$G3172)&gt;=1),COUNTIF($G$2:G3172,$G3172),"")</f>
        <v/>
      </c>
      <c r="E3172" s="65" t="str">
        <f t="shared" si="254"/>
        <v>601933.SH</v>
      </c>
      <c r="F3172" s="65" t="str">
        <f t="shared" si="255"/>
        <v>永辉超市</v>
      </c>
      <c r="G3172" s="34" t="str">
        <f>IF(E3172="","",IF(行业估值!$C$5="申万行业",[1]!EM_S_INFO_INDUSTRY_SW2014(E3172,"1"),IF(行业估值!$C$5="证监会行业",[1]!EM_S_INFO_INDUSTRY_CSRC1(E3172,"1"),[1]!EM_S_INFO_INDUSTRY_EM2016(E3172,"1"))))</f>
        <v>商贸零售</v>
      </c>
      <c r="H3172" s="34" t="str">
        <f>IF(E3172="","",IF($H$1="上证50",[1]!EM_S_INFO_COMPINDEX(E3172,"000016"),"")&amp;IF($H$1="上证180",[1]!EM_S_INFO_COMPINDEX(E3172,"000010"),"")&amp;IF($H$1="沪深300",[1]!EM_S_INFO_COMPINDEX(E3172,"000300"),"")&amp;IF(AND($H$1="上证A股",RIGHT(E3172,2)="SH"),"是","")&amp;IF(AND($H$1="深证A股",RIGHT(E3172,2)="SZ"),"是","")&amp;IF(AND($H$1="创业板",LEFT(E3172,1)-3=0),"是","")&amp;IF(AND($H$1="全部A股",E3172&lt;&gt;0),"是","")&amp;IF(AND($H$1="中小板",LEFT(E3172,3)="002"),"是",""))</f>
        <v>是</v>
      </c>
      <c r="I3172" s="46">
        <f ca="1">IF(E3172="","",IF(OR([1]!EM_S_VAL_MV(E3172,deadline)="",[1]!EM_S_VAL_MV(E3172,deadline)="--",[1]!EM_S_VAL_MV(E3172,deadline)="null"),0,[1]!EM_S_VAL_MV(E3172,deadline)/100000000))</f>
        <v>714.91351946759994</v>
      </c>
      <c r="J3172" s="46">
        <f ca="1">IF(E3172="","",IF(RIGHT(LEFT($J$1,6),3)="TTM",[1]!EM_S_FA_PROFIT_TTM(E3172,LEFT(RIGHT($J$1,11),10),1)/100000000,[1]!EM_S_STM07_IS(E3172,61,LEFT(RIGHT($J$1,5),4)&amp;"-12-31",1)/100000000))</f>
        <v>17.7488813342</v>
      </c>
      <c r="K3172" s="36">
        <f t="shared" ca="1" si="251"/>
        <v>40.279356541194851</v>
      </c>
      <c r="L3172" s="46">
        <f ca="1">IF(E3172="","",IF(ISERROR(IF(行业估值!$E$7="最新年报",[1]!EM_S_STM07_BS(E3172,140,LEFT(RIGHT($L$1,5),4)&amp;"-12-31",1)/100000000,[1]!EM_S_STM07_BS(E3172,140,LEFT(RIGHT($L$1,11),10),1)/100000000)),0,IF(行业估值!$E$7="最新年报",[1]!EM_S_STM07_BS(E3172,140,LEFT(RIGHT($L$1,5),4)&amp;"-12-31",1)/100000000,[1]!EM_S_STM07_BS(E3172,140,LEFT(RIGHT($L$1,11),10),1)/100000000)))</f>
        <v>205.05663322419997</v>
      </c>
      <c r="M3172" s="36">
        <f t="shared" ca="1" si="252"/>
        <v>3.4864198647304656</v>
      </c>
      <c r="N3172" s="37">
        <f ca="1">IF(E3172="","",IF(ISERROR([1]!EM_S_EST_NETPROFIT(E3172,行业估值!$E$6,deadline)/100000000),"-",[1]!EM_S_EST_NETPROFIT(E3172,行业估值!$E$6,deadline)/100000000))</f>
        <v>22.690229629629627</v>
      </c>
      <c r="O3172" s="36">
        <f t="shared" ca="1" si="253"/>
        <v>31.507548893821816</v>
      </c>
      <c r="T3172" s="64" t="s">
        <v>6198</v>
      </c>
      <c r="U3172" s="64" t="s">
        <v>6199</v>
      </c>
    </row>
    <row r="3173" spans="4:21">
      <c r="D3173" s="45" t="str">
        <f>IF(AND(行业估值!$B$39=$G3173,COUNTIF($G$2:$G$2552,$G3173)&gt;=1),COUNTIF($G$2:G3173,$G3173),"")</f>
        <v/>
      </c>
      <c r="E3173" s="65" t="str">
        <f t="shared" si="254"/>
        <v>601939.SH</v>
      </c>
      <c r="F3173" s="65" t="str">
        <f t="shared" si="255"/>
        <v>建设银行</v>
      </c>
      <c r="G3173" s="34" t="str">
        <f>IF(E3173="","",IF(行业估值!$C$5="申万行业",[1]!EM_S_INFO_INDUSTRY_SW2014(E3173,"1"),IF(行业估值!$C$5="证监会行业",[1]!EM_S_INFO_INDUSTRY_CSRC1(E3173,"1"),[1]!EM_S_INFO_INDUSTRY_EM2016(E3173,"1"))))</f>
        <v>金融</v>
      </c>
      <c r="H3173" s="34" t="str">
        <f>IF(E3173="","",IF($H$1="上证50",[1]!EM_S_INFO_COMPINDEX(E3173,"000016"),"")&amp;IF($H$1="上证180",[1]!EM_S_INFO_COMPINDEX(E3173,"000010"),"")&amp;IF($H$1="沪深300",[1]!EM_S_INFO_COMPINDEX(E3173,"000300"),"")&amp;IF(AND($H$1="上证A股",RIGHT(E3173,2)="SH"),"是","")&amp;IF(AND($H$1="深证A股",RIGHT(E3173,2)="SZ"),"是","")&amp;IF(AND($H$1="创业板",LEFT(E3173,1)-3=0),"是","")&amp;IF(AND($H$1="全部A股",E3173&lt;&gt;0),"是","")&amp;IF(AND($H$1="中小板",LEFT(E3173,3)="002"),"是",""))</f>
        <v>是</v>
      </c>
      <c r="I3173" s="46">
        <f ca="1">IF(E3173="","",IF(OR([1]!EM_S_VAL_MV(E3173,deadline)="",[1]!EM_S_VAL_MV(E3173,deadline)="--",[1]!EM_S_VAL_MV(E3173,deadline)="null"),0,[1]!EM_S_VAL_MV(E3173,deadline)/100000000))</f>
        <v>18050.792574489198</v>
      </c>
      <c r="J3173" s="46">
        <f ca="1">IF(E3173="","",IF(RIGHT(LEFT($J$1,6),3)="TTM",[1]!EM_S_FA_PROFIT_TTM(E3173,LEFT(RIGHT($J$1,11),10),1)/100000000,[1]!EM_S_STM07_IS(E3173,61,LEFT(RIGHT($J$1,5),4)&amp;"-12-31",1)/100000000))</f>
        <v>2681.52</v>
      </c>
      <c r="K3173" s="36">
        <f t="shared" ca="1" si="251"/>
        <v>6.7315524681856553</v>
      </c>
      <c r="L3173" s="46">
        <f ca="1">IF(E3173="","",IF(ISERROR(IF(行业估值!$E$7="最新年报",[1]!EM_S_STM07_BS(E3173,140,LEFT(RIGHT($L$1,5),4)&amp;"-12-31",1)/100000000,[1]!EM_S_STM07_BS(E3173,140,LEFT(RIGHT($L$1,11),10),1)/100000000)),0,IF(行业估值!$E$7="最新年报",[1]!EM_S_STM07_BS(E3173,140,LEFT(RIGHT($L$1,5),4)&amp;"-12-31",1)/100000000,[1]!EM_S_STM07_BS(E3173,140,LEFT(RIGHT($L$1,11),10),1)/100000000)))</f>
        <v>21360.34</v>
      </c>
      <c r="M3173" s="36">
        <f t="shared" ca="1" si="252"/>
        <v>0.84506110738355278</v>
      </c>
      <c r="N3173" s="37">
        <f ca="1">IF(E3173="","",IF(ISERROR([1]!EM_S_EST_NETPROFIT(E3173,行业估值!$E$6,deadline)/100000000),"-",[1]!EM_S_EST_NETPROFIT(E3173,行业估值!$E$6,deadline)/100000000))</f>
        <v>2731.258888888889</v>
      </c>
      <c r="O3173" s="36">
        <f t="shared" ca="1" si="253"/>
        <v>6.6089643306689583</v>
      </c>
      <c r="T3173" s="64" t="s">
        <v>6200</v>
      </c>
      <c r="U3173" s="64" t="s">
        <v>6201</v>
      </c>
    </row>
    <row r="3174" spans="4:21">
      <c r="D3174" s="45" t="str">
        <f>IF(AND(行业估值!$B$39=$G3174,COUNTIF($G$2:$G$2552,$G3174)&gt;=1),COUNTIF($G$2:G3174,$G3174),"")</f>
        <v/>
      </c>
      <c r="E3174" s="65" t="str">
        <f t="shared" si="254"/>
        <v>601949.SH</v>
      </c>
      <c r="F3174" s="65" t="str">
        <f t="shared" si="255"/>
        <v>中国出版</v>
      </c>
      <c r="G3174" s="34" t="str">
        <f>IF(E3174="","",IF(行业估值!$C$5="申万行业",[1]!EM_S_INFO_INDUSTRY_SW2014(E3174,"1"),IF(行业估值!$C$5="证监会行业",[1]!EM_S_INFO_INDUSTRY_CSRC1(E3174,"1"),[1]!EM_S_INFO_INDUSTRY_EM2016(E3174,"1"))))</f>
        <v>文化传媒</v>
      </c>
      <c r="H3174" s="34" t="str">
        <f>IF(E3174="","",IF($H$1="上证50",[1]!EM_S_INFO_COMPINDEX(E3174,"000016"),"")&amp;IF($H$1="上证180",[1]!EM_S_INFO_COMPINDEX(E3174,"000010"),"")&amp;IF($H$1="沪深300",[1]!EM_S_INFO_COMPINDEX(E3174,"000300"),"")&amp;IF(AND($H$1="上证A股",RIGHT(E3174,2)="SH"),"是","")&amp;IF(AND($H$1="深证A股",RIGHT(E3174,2)="SZ"),"是","")&amp;IF(AND($H$1="创业板",LEFT(E3174,1)-3=0),"是","")&amp;IF(AND($H$1="全部A股",E3174&lt;&gt;0),"是","")&amp;IF(AND($H$1="中小板",LEFT(E3174,3)="002"),"是",""))</f>
        <v>是</v>
      </c>
      <c r="I3174" s="46">
        <f ca="1">IF(E3174="","",IF(OR([1]!EM_S_VAL_MV(E3174,deadline)="",[1]!EM_S_VAL_MV(E3174,deadline)="--",[1]!EM_S_VAL_MV(E3174,deadline)="null"),0,[1]!EM_S_VAL_MV(E3174,deadline)/100000000))</f>
        <v>106.98075</v>
      </c>
      <c r="J3174" s="46">
        <f ca="1">IF(E3174="","",IF(RIGHT(LEFT($J$1,6),3)="TTM",[1]!EM_S_FA_PROFIT_TTM(E3174,LEFT(RIGHT($J$1,11),10),1)/100000000,[1]!EM_S_STM07_IS(E3174,61,LEFT(RIGHT($J$1,5),4)&amp;"-12-31",1)/100000000))</f>
        <v>7.5799349302999994</v>
      </c>
      <c r="K3174" s="36">
        <f t="shared" ca="1" si="251"/>
        <v>14.11367656631927</v>
      </c>
      <c r="L3174" s="46">
        <f ca="1">IF(E3174="","",IF(ISERROR(IF(行业估值!$E$7="最新年报",[1]!EM_S_STM07_BS(E3174,140,LEFT(RIGHT($L$1,5),4)&amp;"-12-31",1)/100000000,[1]!EM_S_STM07_BS(E3174,140,LEFT(RIGHT($L$1,11),10),1)/100000000)),0,IF(行业估值!$E$7="最新年报",[1]!EM_S_STM07_BS(E3174,140,LEFT(RIGHT($L$1,5),4)&amp;"-12-31",1)/100000000,[1]!EM_S_STM07_BS(E3174,140,LEFT(RIGHT($L$1,11),10),1)/100000000)))</f>
        <v>63.214527509600003</v>
      </c>
      <c r="M3174" s="36">
        <f t="shared" ca="1" si="252"/>
        <v>1.6923443742224205</v>
      </c>
      <c r="N3174" s="37">
        <f ca="1">IF(E3174="","",IF(ISERROR([1]!EM_S_EST_NETPROFIT(E3174,行业估值!$E$6,deadline)/100000000),"-",[1]!EM_S_EST_NETPROFIT(E3174,行业估值!$E$6,deadline)/100000000))</f>
        <v>6.8289999999999997</v>
      </c>
      <c r="O3174" s="36">
        <f t="shared" ca="1" si="253"/>
        <v>15.665653829257579</v>
      </c>
      <c r="T3174" s="64" t="s">
        <v>6202</v>
      </c>
      <c r="U3174" s="64" t="s">
        <v>6203</v>
      </c>
    </row>
    <row r="3175" spans="4:21">
      <c r="D3175" s="45" t="str">
        <f>IF(AND(行业估值!$B$39=$G3175,COUNTIF($G$2:$G$2552,$G3175)&gt;=1),COUNTIF($G$2:G3175,$G3175),"")</f>
        <v/>
      </c>
      <c r="E3175" s="65" t="str">
        <f t="shared" si="254"/>
        <v>601952.SH</v>
      </c>
      <c r="F3175" s="65" t="str">
        <f t="shared" si="255"/>
        <v>苏垦农发</v>
      </c>
      <c r="G3175" s="34" t="str">
        <f>IF(E3175="","",IF(行业估值!$C$5="申万行业",[1]!EM_S_INFO_INDUSTRY_SW2014(E3175,"1"),IF(行业估值!$C$5="证监会行业",[1]!EM_S_INFO_INDUSTRY_CSRC1(E3175,"1"),[1]!EM_S_INFO_INDUSTRY_EM2016(E3175,"1"))))</f>
        <v>农林牧渔</v>
      </c>
      <c r="H3175" s="34" t="str">
        <f>IF(E3175="","",IF($H$1="上证50",[1]!EM_S_INFO_COMPINDEX(E3175,"000016"),"")&amp;IF($H$1="上证180",[1]!EM_S_INFO_COMPINDEX(E3175,"000010"),"")&amp;IF($H$1="沪深300",[1]!EM_S_INFO_COMPINDEX(E3175,"000300"),"")&amp;IF(AND($H$1="上证A股",RIGHT(E3175,2)="SH"),"是","")&amp;IF(AND($H$1="深证A股",RIGHT(E3175,2)="SZ"),"是","")&amp;IF(AND($H$1="创业板",LEFT(E3175,1)-3=0),"是","")&amp;IF(AND($H$1="全部A股",E3175&lt;&gt;0),"是","")&amp;IF(AND($H$1="中小板",LEFT(E3175,3)="002"),"是",""))</f>
        <v>是</v>
      </c>
      <c r="I3175" s="46">
        <f ca="1">IF(E3175="","",IF(OR([1]!EM_S_VAL_MV(E3175,deadline)="",[1]!EM_S_VAL_MV(E3175,deadline)="--",[1]!EM_S_VAL_MV(E3175,deadline)="null"),0,[1]!EM_S_VAL_MV(E3175,deadline)/100000000))</f>
        <v>95.633200000000002</v>
      </c>
      <c r="J3175" s="46">
        <f ca="1">IF(E3175="","",IF(RIGHT(LEFT($J$1,6),3)="TTM",[1]!EM_S_FA_PROFIT_TTM(E3175,LEFT(RIGHT($J$1,11),10),1)/100000000,[1]!EM_S_STM07_IS(E3175,61,LEFT(RIGHT($J$1,5),4)&amp;"-12-31",1)/100000000))</f>
        <v>5.6664677226000002</v>
      </c>
      <c r="K3175" s="36">
        <f t="shared" ca="1" si="251"/>
        <v>16.877039574156385</v>
      </c>
      <c r="L3175" s="46">
        <f ca="1">IF(E3175="","",IF(ISERROR(IF(行业估值!$E$7="最新年报",[1]!EM_S_STM07_BS(E3175,140,LEFT(RIGHT($L$1,5),4)&amp;"-12-31",1)/100000000,[1]!EM_S_STM07_BS(E3175,140,LEFT(RIGHT($L$1,11),10),1)/100000000)),0,IF(行业估值!$E$7="最新年报",[1]!EM_S_STM07_BS(E3175,140,LEFT(RIGHT($L$1,5),4)&amp;"-12-31",1)/100000000,[1]!EM_S_STM07_BS(E3175,140,LEFT(RIGHT($L$1,11),10),1)/100000000)))</f>
        <v>57.055547320100004</v>
      </c>
      <c r="M3175" s="36">
        <f t="shared" ca="1" si="252"/>
        <v>1.6761420140879018</v>
      </c>
      <c r="N3175" s="37">
        <f ca="1">IF(E3175="","",IF(ISERROR([1]!EM_S_EST_NETPROFIT(E3175,行业估值!$E$6,deadline)/100000000),"-",[1]!EM_S_EST_NETPROFIT(E3175,行业估值!$E$6,deadline)/100000000))</f>
        <v>5.83</v>
      </c>
      <c r="O3175" s="36">
        <f t="shared" ca="1" si="253"/>
        <v>16.403636363636362</v>
      </c>
      <c r="T3175" s="64" t="s">
        <v>6204</v>
      </c>
      <c r="U3175" s="64" t="s">
        <v>6205</v>
      </c>
    </row>
    <row r="3176" spans="4:21">
      <c r="D3176" s="45" t="str">
        <f>IF(AND(行业估值!$B$39=$G3176,COUNTIF($G$2:$G$2552,$G3176)&gt;=1),COUNTIF($G$2:G3176,$G3176),"")</f>
        <v/>
      </c>
      <c r="E3176" s="65" t="str">
        <f t="shared" si="254"/>
        <v>601958.SH</v>
      </c>
      <c r="F3176" s="65" t="str">
        <f t="shared" si="255"/>
        <v>金钼股份</v>
      </c>
      <c r="G3176" s="34" t="str">
        <f>IF(E3176="","",IF(行业估值!$C$5="申万行业",[1]!EM_S_INFO_INDUSTRY_SW2014(E3176,"1"),IF(行业估值!$C$5="证监会行业",[1]!EM_S_INFO_INDUSTRY_CSRC1(E3176,"1"),[1]!EM_S_INFO_INDUSTRY_EM2016(E3176,"1"))))</f>
        <v>有色金属</v>
      </c>
      <c r="H3176" s="34" t="str">
        <f>IF(E3176="","",IF($H$1="上证50",[1]!EM_S_INFO_COMPINDEX(E3176,"000016"),"")&amp;IF($H$1="上证180",[1]!EM_S_INFO_COMPINDEX(E3176,"000010"),"")&amp;IF($H$1="沪深300",[1]!EM_S_INFO_COMPINDEX(E3176,"000300"),"")&amp;IF(AND($H$1="上证A股",RIGHT(E3176,2)="SH"),"是","")&amp;IF(AND($H$1="深证A股",RIGHT(E3176,2)="SZ"),"是","")&amp;IF(AND($H$1="创业板",LEFT(E3176,1)-3=0),"是","")&amp;IF(AND($H$1="全部A股",E3176&lt;&gt;0),"是","")&amp;IF(AND($H$1="中小板",LEFT(E3176,3)="002"),"是",""))</f>
        <v>是</v>
      </c>
      <c r="I3176" s="46">
        <f ca="1">IF(E3176="","",IF(OR([1]!EM_S_VAL_MV(E3176,deadline)="",[1]!EM_S_VAL_MV(E3176,deadline)="--",[1]!EM_S_VAL_MV(E3176,deadline)="null"),0,[1]!EM_S_VAL_MV(E3176,deadline)/100000000))</f>
        <v>234.57413987999999</v>
      </c>
      <c r="J3176" s="46">
        <f ca="1">IF(E3176="","",IF(RIGHT(LEFT($J$1,6),3)="TTM",[1]!EM_S_FA_PROFIT_TTM(E3176,LEFT(RIGHT($J$1,11),10),1)/100000000,[1]!EM_S_STM07_IS(E3176,61,LEFT(RIGHT($J$1,5),4)&amp;"-12-31",1)/100000000))</f>
        <v>7.0573304759000006</v>
      </c>
      <c r="K3176" s="36">
        <f t="shared" ca="1" si="251"/>
        <v>33.238366926565874</v>
      </c>
      <c r="L3176" s="46">
        <f ca="1">IF(E3176="","",IF(ISERROR(IF(行业估值!$E$7="最新年报",[1]!EM_S_STM07_BS(E3176,140,LEFT(RIGHT($L$1,5),4)&amp;"-12-31",1)/100000000,[1]!EM_S_STM07_BS(E3176,140,LEFT(RIGHT($L$1,11),10),1)/100000000)),0,IF(行业估值!$E$7="最新年报",[1]!EM_S_STM07_BS(E3176,140,LEFT(RIGHT($L$1,5),4)&amp;"-12-31",1)/100000000,[1]!EM_S_STM07_BS(E3176,140,LEFT(RIGHT($L$1,11),10),1)/100000000)))</f>
        <v>131.91828082059999</v>
      </c>
      <c r="M3176" s="36">
        <f t="shared" ca="1" si="252"/>
        <v>1.7781776598423464</v>
      </c>
      <c r="N3176" s="37">
        <f ca="1">IF(E3176="","",IF(ISERROR([1]!EM_S_EST_NETPROFIT(E3176,行业估值!$E$6,deadline)/100000000),"-",[1]!EM_S_EST_NETPROFIT(E3176,行业估值!$E$6,deadline)/100000000))</f>
        <v>5.8077181818181822</v>
      </c>
      <c r="O3176" s="36">
        <f t="shared" ca="1" si="253"/>
        <v>40.390069307144564</v>
      </c>
      <c r="T3176" s="64" t="s">
        <v>6206</v>
      </c>
      <c r="U3176" s="64" t="s">
        <v>6207</v>
      </c>
    </row>
    <row r="3177" spans="4:21">
      <c r="D3177" s="45" t="str">
        <f>IF(AND(行业估值!$B$39=$G3177,COUNTIF($G$2:$G$2552,$G3177)&gt;=1),COUNTIF($G$2:G3177,$G3177),"")</f>
        <v/>
      </c>
      <c r="E3177" s="65" t="str">
        <f t="shared" si="254"/>
        <v>601965.SH</v>
      </c>
      <c r="F3177" s="65" t="str">
        <f t="shared" si="255"/>
        <v>中国汽研</v>
      </c>
      <c r="G3177" s="34" t="str">
        <f>IF(E3177="","",IF(行业估值!$C$5="申万行业",[1]!EM_S_INFO_INDUSTRY_SW2014(E3177,"1"),IF(行业估值!$C$5="证监会行业",[1]!EM_S_INFO_INDUSTRY_CSRC1(E3177,"1"),[1]!EM_S_INFO_INDUSTRY_EM2016(E3177,"1"))))</f>
        <v>交运设备</v>
      </c>
      <c r="H3177" s="34" t="str">
        <f>IF(E3177="","",IF($H$1="上证50",[1]!EM_S_INFO_COMPINDEX(E3177,"000016"),"")&amp;IF($H$1="上证180",[1]!EM_S_INFO_COMPINDEX(E3177,"000010"),"")&amp;IF($H$1="沪深300",[1]!EM_S_INFO_COMPINDEX(E3177,"000300"),"")&amp;IF(AND($H$1="上证A股",RIGHT(E3177,2)="SH"),"是","")&amp;IF(AND($H$1="深证A股",RIGHT(E3177,2)="SZ"),"是","")&amp;IF(AND($H$1="创业板",LEFT(E3177,1)-3=0),"是","")&amp;IF(AND($H$1="全部A股",E3177&lt;&gt;0),"是","")&amp;IF(AND($H$1="中小板",LEFT(E3177,3)="002"),"是",""))</f>
        <v>是</v>
      </c>
      <c r="I3177" s="46">
        <f ca="1">IF(E3177="","",IF(OR([1]!EM_S_VAL_MV(E3177,deadline)="",[1]!EM_S_VAL_MV(E3177,deadline)="--",[1]!EM_S_VAL_MV(E3177,deadline)="null"),0,[1]!EM_S_VAL_MV(E3177,deadline)/100000000))</f>
        <v>68.577484686899993</v>
      </c>
      <c r="J3177" s="46">
        <f ca="1">IF(E3177="","",IF(RIGHT(LEFT($J$1,6),3)="TTM",[1]!EM_S_FA_PROFIT_TTM(E3177,LEFT(RIGHT($J$1,11),10),1)/100000000,[1]!EM_S_STM07_IS(E3177,61,LEFT(RIGHT($J$1,5),4)&amp;"-12-31",1)/100000000))</f>
        <v>4.3330564416000001</v>
      </c>
      <c r="K3177" s="36">
        <f t="shared" ca="1" si="251"/>
        <v>15.826584677853274</v>
      </c>
      <c r="L3177" s="46">
        <f ca="1">IF(E3177="","",IF(ISERROR(IF(行业估值!$E$7="最新年报",[1]!EM_S_STM07_BS(E3177,140,LEFT(RIGHT($L$1,5),4)&amp;"-12-31",1)/100000000,[1]!EM_S_STM07_BS(E3177,140,LEFT(RIGHT($L$1,11),10),1)/100000000)),0,IF(行业估值!$E$7="最新年报",[1]!EM_S_STM07_BS(E3177,140,LEFT(RIGHT($L$1,5),4)&amp;"-12-31",1)/100000000,[1]!EM_S_STM07_BS(E3177,140,LEFT(RIGHT($L$1,11),10),1)/100000000)))</f>
        <v>45.111946004499998</v>
      </c>
      <c r="M3177" s="36">
        <f t="shared" ca="1" si="252"/>
        <v>1.5201624128575448</v>
      </c>
      <c r="N3177" s="37">
        <f ca="1">IF(E3177="","",IF(ISERROR([1]!EM_S_EST_NETPROFIT(E3177,行业估值!$E$6,deadline)/100000000),"-",[1]!EM_S_EST_NETPROFIT(E3177,行业估值!$E$6,deadline)/100000000))</f>
        <v>4.6455624999999996</v>
      </c>
      <c r="O3177" s="36">
        <f t="shared" ca="1" si="253"/>
        <v>14.761933498236219</v>
      </c>
      <c r="T3177" s="64" t="s">
        <v>6208</v>
      </c>
      <c r="U3177" s="64" t="s">
        <v>6209</v>
      </c>
    </row>
    <row r="3178" spans="4:21">
      <c r="D3178" s="45" t="str">
        <f>IF(AND(行业估值!$B$39=$G3178,COUNTIF($G$2:$G$2552,$G3178)&gt;=1),COUNTIF($G$2:G3178,$G3178),"")</f>
        <v/>
      </c>
      <c r="E3178" s="65" t="str">
        <f t="shared" si="254"/>
        <v>601966.SH</v>
      </c>
      <c r="F3178" s="65" t="str">
        <f t="shared" si="255"/>
        <v>玲珑轮胎</v>
      </c>
      <c r="G3178" s="34" t="str">
        <f>IF(E3178="","",IF(行业估值!$C$5="申万行业",[1]!EM_S_INFO_INDUSTRY_SW2014(E3178,"1"),IF(行业估值!$C$5="证监会行业",[1]!EM_S_INFO_INDUSTRY_CSRC1(E3178,"1"),[1]!EM_S_INFO_INDUSTRY_EM2016(E3178,"1"))))</f>
        <v>基础化工</v>
      </c>
      <c r="H3178" s="34" t="str">
        <f>IF(E3178="","",IF($H$1="上证50",[1]!EM_S_INFO_COMPINDEX(E3178,"000016"),"")&amp;IF($H$1="上证180",[1]!EM_S_INFO_COMPINDEX(E3178,"000010"),"")&amp;IF($H$1="沪深300",[1]!EM_S_INFO_COMPINDEX(E3178,"000300"),"")&amp;IF(AND($H$1="上证A股",RIGHT(E3178,2)="SH"),"是","")&amp;IF(AND($H$1="深证A股",RIGHT(E3178,2)="SZ"),"是","")&amp;IF(AND($H$1="创业板",LEFT(E3178,1)-3=0),"是","")&amp;IF(AND($H$1="全部A股",E3178&lt;&gt;0),"是","")&amp;IF(AND($H$1="中小板",LEFT(E3178,3)="002"),"是",""))</f>
        <v>是</v>
      </c>
      <c r="I3178" s="46">
        <f ca="1">IF(E3178="","",IF(OR([1]!EM_S_VAL_MV(E3178,deadline)="",[1]!EM_S_VAL_MV(E3178,deadline)="--",[1]!EM_S_VAL_MV(E3178,deadline)="null"),0,[1]!EM_S_VAL_MV(E3178,deadline)/100000000))</f>
        <v>254.04251944169999</v>
      </c>
      <c r="J3178" s="46">
        <f ca="1">IF(E3178="","",IF(RIGHT(LEFT($J$1,6),3)="TTM",[1]!EM_S_FA_PROFIT_TTM(E3178,LEFT(RIGHT($J$1,11),10),1)/100000000,[1]!EM_S_STM07_IS(E3178,61,LEFT(RIGHT($J$1,5),4)&amp;"-12-31",1)/100000000))</f>
        <v>15.11629435</v>
      </c>
      <c r="K3178" s="36">
        <f t="shared" ca="1" si="251"/>
        <v>16.805872759529851</v>
      </c>
      <c r="L3178" s="46">
        <f ca="1">IF(E3178="","",IF(ISERROR(IF(行业估值!$E$7="最新年报",[1]!EM_S_STM07_BS(E3178,140,LEFT(RIGHT($L$1,5),4)&amp;"-12-31",1)/100000000,[1]!EM_S_STM07_BS(E3178,140,LEFT(RIGHT($L$1,11),10),1)/100000000)),0,IF(行业估值!$E$7="最新年报",[1]!EM_S_STM07_BS(E3178,140,LEFT(RIGHT($L$1,5),4)&amp;"-12-31",1)/100000000,[1]!EM_S_STM07_BS(E3178,140,LEFT(RIGHT($L$1,11),10),1)/100000000)))</f>
        <v>105.75164997</v>
      </c>
      <c r="M3178" s="36">
        <f t="shared" ca="1" si="252"/>
        <v>2.4022558467292723</v>
      </c>
      <c r="N3178" s="37">
        <f ca="1">IF(E3178="","",IF(ISERROR([1]!EM_S_EST_NETPROFIT(E3178,行业估值!$E$6,deadline)/100000000),"-",[1]!EM_S_EST_NETPROFIT(E3178,行业估值!$E$6,deadline)/100000000))</f>
        <v>15.802355</v>
      </c>
      <c r="O3178" s="36">
        <f t="shared" ca="1" si="253"/>
        <v>16.076244296606422</v>
      </c>
      <c r="T3178" s="64" t="s">
        <v>6210</v>
      </c>
      <c r="U3178" s="64" t="s">
        <v>6211</v>
      </c>
    </row>
    <row r="3179" spans="4:21">
      <c r="D3179" s="45" t="str">
        <f>IF(AND(行业估值!$B$39=$G3179,COUNTIF($G$2:$G$2552,$G3179)&gt;=1),COUNTIF($G$2:G3179,$G3179),"")</f>
        <v/>
      </c>
      <c r="E3179" s="65" t="str">
        <f t="shared" si="254"/>
        <v>601968.SH</v>
      </c>
      <c r="F3179" s="65" t="str">
        <f t="shared" si="255"/>
        <v>宝钢包装</v>
      </c>
      <c r="G3179" s="34" t="str">
        <f>IF(E3179="","",IF(行业估值!$C$5="申万行业",[1]!EM_S_INFO_INDUSTRY_SW2014(E3179,"1"),IF(行业估值!$C$5="证监会行业",[1]!EM_S_INFO_INDUSTRY_CSRC1(E3179,"1"),[1]!EM_S_INFO_INDUSTRY_EM2016(E3179,"1"))))</f>
        <v>轻工制造</v>
      </c>
      <c r="H3179" s="34" t="str">
        <f>IF(E3179="","",IF($H$1="上证50",[1]!EM_S_INFO_COMPINDEX(E3179,"000016"),"")&amp;IF($H$1="上证180",[1]!EM_S_INFO_COMPINDEX(E3179,"000010"),"")&amp;IF($H$1="沪深300",[1]!EM_S_INFO_COMPINDEX(E3179,"000300"),"")&amp;IF(AND($H$1="上证A股",RIGHT(E3179,2)="SH"),"是","")&amp;IF(AND($H$1="深证A股",RIGHT(E3179,2)="SZ"),"是","")&amp;IF(AND($H$1="创业板",LEFT(E3179,1)-3=0),"是","")&amp;IF(AND($H$1="全部A股",E3179&lt;&gt;0),"是","")&amp;IF(AND($H$1="中小板",LEFT(E3179,3)="002"),"是",""))</f>
        <v>是</v>
      </c>
      <c r="I3179" s="46">
        <f ca="1">IF(E3179="","",IF(OR([1]!EM_S_VAL_MV(E3179,deadline)="",[1]!EM_S_VAL_MV(E3179,deadline)="--",[1]!EM_S_VAL_MV(E3179,deadline)="null"),0,[1]!EM_S_VAL_MV(E3179,deadline)/100000000))</f>
        <v>44.083331569999999</v>
      </c>
      <c r="J3179" s="46">
        <f ca="1">IF(E3179="","",IF(RIGHT(LEFT($J$1,6),3)="TTM",[1]!EM_S_FA_PROFIT_TTM(E3179,LEFT(RIGHT($J$1,11),10),1)/100000000,[1]!EM_S_STM07_IS(E3179,61,LEFT(RIGHT($J$1,5),4)&amp;"-12-31",1)/100000000))</f>
        <v>0.9673760037000001</v>
      </c>
      <c r="K3179" s="36">
        <f t="shared" ca="1" si="251"/>
        <v>45.570007320205349</v>
      </c>
      <c r="L3179" s="46">
        <f ca="1">IF(E3179="","",IF(ISERROR(IF(行业估值!$E$7="最新年报",[1]!EM_S_STM07_BS(E3179,140,LEFT(RIGHT($L$1,5),4)&amp;"-12-31",1)/100000000,[1]!EM_S_STM07_BS(E3179,140,LEFT(RIGHT($L$1,11),10),1)/100000000)),0,IF(行业估值!$E$7="最新年报",[1]!EM_S_STM07_BS(E3179,140,LEFT(RIGHT($L$1,5),4)&amp;"-12-31",1)/100000000,[1]!EM_S_STM07_BS(E3179,140,LEFT(RIGHT($L$1,11),10),1)/100000000)))</f>
        <v>22.654897907700001</v>
      </c>
      <c r="M3179" s="36">
        <f t="shared" ca="1" si="252"/>
        <v>1.9458631749126907</v>
      </c>
      <c r="N3179" s="37" t="str">
        <f ca="1">IF(E3179="","",IF(ISERROR([1]!EM_S_EST_NETPROFIT(E3179,行业估值!$E$6,deadline)/100000000),"-",[1]!EM_S_EST_NETPROFIT(E3179,行业估值!$E$6,deadline)/100000000))</f>
        <v>-</v>
      </c>
      <c r="O3179" s="36" t="str">
        <f t="shared" ca="1" si="253"/>
        <v>-</v>
      </c>
      <c r="T3179" s="64" t="s">
        <v>6212</v>
      </c>
      <c r="U3179" s="64" t="s">
        <v>6213</v>
      </c>
    </row>
    <row r="3180" spans="4:21">
      <c r="D3180" s="45" t="str">
        <f>IF(AND(行业估值!$B$39=$G3180,COUNTIF($G$2:$G$2552,$G3180)&gt;=1),COUNTIF($G$2:G3180,$G3180),"")</f>
        <v/>
      </c>
      <c r="E3180" s="65" t="str">
        <f t="shared" si="254"/>
        <v>601969.SH</v>
      </c>
      <c r="F3180" s="65" t="str">
        <f t="shared" si="255"/>
        <v>海南矿业</v>
      </c>
      <c r="G3180" s="34" t="str">
        <f>IF(E3180="","",IF(行业估值!$C$5="申万行业",[1]!EM_S_INFO_INDUSTRY_SW2014(E3180,"1"),IF(行业估值!$C$5="证监会行业",[1]!EM_S_INFO_INDUSTRY_CSRC1(E3180,"1"),[1]!EM_S_INFO_INDUSTRY_EM2016(E3180,"1"))))</f>
        <v>钢铁</v>
      </c>
      <c r="H3180" s="34" t="str">
        <f>IF(E3180="","",IF($H$1="上证50",[1]!EM_S_INFO_COMPINDEX(E3180,"000016"),"")&amp;IF($H$1="上证180",[1]!EM_S_INFO_COMPINDEX(E3180,"000010"),"")&amp;IF($H$1="沪深300",[1]!EM_S_INFO_COMPINDEX(E3180,"000300"),"")&amp;IF(AND($H$1="上证A股",RIGHT(E3180,2)="SH"),"是","")&amp;IF(AND($H$1="深证A股",RIGHT(E3180,2)="SZ"),"是","")&amp;IF(AND($H$1="创业板",LEFT(E3180,1)-3=0),"是","")&amp;IF(AND($H$1="全部A股",E3180&lt;&gt;0),"是","")&amp;IF(AND($H$1="中小板",LEFT(E3180,3)="002"),"是",""))</f>
        <v>是</v>
      </c>
      <c r="I3180" s="46">
        <f ca="1">IF(E3180="","",IF(OR([1]!EM_S_VAL_MV(E3180,deadline)="",[1]!EM_S_VAL_MV(E3180,deadline)="--",[1]!EM_S_VAL_MV(E3180,deadline)="null"),0,[1]!EM_S_VAL_MV(E3180,deadline)/100000000))</f>
        <v>105.75036898739999</v>
      </c>
      <c r="J3180" s="46">
        <f ca="1">IF(E3180="","",IF(RIGHT(LEFT($J$1,6),3)="TTM",[1]!EM_S_FA_PROFIT_TTM(E3180,LEFT(RIGHT($J$1,11),10),1)/100000000,[1]!EM_S_STM07_IS(E3180,61,LEFT(RIGHT($J$1,5),4)&amp;"-12-31",1)/100000000))</f>
        <v>-3.4879070502</v>
      </c>
      <c r="K3180" s="36">
        <f t="shared" ca="1" si="251"/>
        <v>-30.319147690973061</v>
      </c>
      <c r="L3180" s="46">
        <f ca="1">IF(E3180="","",IF(ISERROR(IF(行业估值!$E$7="最新年报",[1]!EM_S_STM07_BS(E3180,140,LEFT(RIGHT($L$1,5),4)&amp;"-12-31",1)/100000000,[1]!EM_S_STM07_BS(E3180,140,LEFT(RIGHT($L$1,11),10),1)/100000000)),0,IF(行业估值!$E$7="最新年报",[1]!EM_S_STM07_BS(E3180,140,LEFT(RIGHT($L$1,5),4)&amp;"-12-31",1)/100000000,[1]!EM_S_STM07_BS(E3180,140,LEFT(RIGHT($L$1,11),10),1)/100000000)))</f>
        <v>38.902546100000002</v>
      </c>
      <c r="M3180" s="36">
        <f t="shared" ca="1" si="252"/>
        <v>2.7183405609382465</v>
      </c>
      <c r="N3180" s="37">
        <f ca="1">IF(E3180="","",IF(ISERROR([1]!EM_S_EST_NETPROFIT(E3180,行业估值!$E$6,deadline)/100000000),"-",[1]!EM_S_EST_NETPROFIT(E3180,行业估值!$E$6,deadline)/100000000))</f>
        <v>1.34</v>
      </c>
      <c r="O3180" s="36">
        <f t="shared" ca="1" si="253"/>
        <v>78.918185811492535</v>
      </c>
      <c r="T3180" s="64" t="s">
        <v>6214</v>
      </c>
      <c r="U3180" s="64" t="s">
        <v>6215</v>
      </c>
    </row>
    <row r="3181" spans="4:21">
      <c r="D3181" s="45" t="str">
        <f>IF(AND(行业估值!$B$39=$G3181,COUNTIF($G$2:$G$2552,$G3181)&gt;=1),COUNTIF($G$2:G3181,$G3181),"")</f>
        <v/>
      </c>
      <c r="E3181" s="65" t="str">
        <f t="shared" si="254"/>
        <v>601975.SH</v>
      </c>
      <c r="F3181" s="65" t="str">
        <f t="shared" si="255"/>
        <v>招商南油</v>
      </c>
      <c r="G3181" s="34" t="str">
        <f>IF(E3181="","",IF(行业估值!$C$5="申万行业",[1]!EM_S_INFO_INDUSTRY_SW2014(E3181,"1"),IF(行业估值!$C$5="证监会行业",[1]!EM_S_INFO_INDUSTRY_CSRC1(E3181,"1"),[1]!EM_S_INFO_INDUSTRY_EM2016(E3181,"1"))))</f>
        <v>交通运输</v>
      </c>
      <c r="H3181" s="34" t="str">
        <f>IF(E3181="","",IF($H$1="上证50",[1]!EM_S_INFO_COMPINDEX(E3181,"000016"),"")&amp;IF($H$1="上证180",[1]!EM_S_INFO_COMPINDEX(E3181,"000010"),"")&amp;IF($H$1="沪深300",[1]!EM_S_INFO_COMPINDEX(E3181,"000300"),"")&amp;IF(AND($H$1="上证A股",RIGHT(E3181,2)="SH"),"是","")&amp;IF(AND($H$1="深证A股",RIGHT(E3181,2)="SZ"),"是","")&amp;IF(AND($H$1="创业板",LEFT(E3181,1)-3=0),"是","")&amp;IF(AND($H$1="全部A股",E3181&lt;&gt;0),"是","")&amp;IF(AND($H$1="中小板",LEFT(E3181,3)="002"),"是",""))</f>
        <v>是</v>
      </c>
      <c r="I3181" s="46">
        <f ca="1">IF(E3181="","",IF(OR([1]!EM_S_VAL_MV(E3181,deadline)="",[1]!EM_S_VAL_MV(E3181,deadline)="--",[1]!EM_S_VAL_MV(E3181,deadline)="null"),0,[1]!EM_S_VAL_MV(E3181,deadline)/100000000))</f>
        <v>140.15286066959999</v>
      </c>
      <c r="J3181" s="46">
        <f ca="1">IF(E3181="","",IF(RIGHT(LEFT($J$1,6),3)="TTM",[1]!EM_S_FA_PROFIT_TTM(E3181,LEFT(RIGHT($J$1,11),10),1)/100000000,[1]!EM_S_STM07_IS(E3181,61,LEFT(RIGHT($J$1,5),4)&amp;"-12-31",1)/100000000))</f>
        <v>6.8142605162000001</v>
      </c>
      <c r="K3181" s="36">
        <f t="shared" ca="1" si="251"/>
        <v>20.567581814109566</v>
      </c>
      <c r="L3181" s="46">
        <f ca="1">IF(E3181="","",IF(ISERROR(IF(行业估值!$E$7="最新年报",[1]!EM_S_STM07_BS(E3181,140,LEFT(RIGHT($L$1,5),4)&amp;"-12-31",1)/100000000,[1]!EM_S_STM07_BS(E3181,140,LEFT(RIGHT($L$1,11),10),1)/100000000)),0,IF(行业估值!$E$7="最新年报",[1]!EM_S_STM07_BS(E3181,140,LEFT(RIGHT($L$1,5),4)&amp;"-12-31",1)/100000000,[1]!EM_S_STM07_BS(E3181,140,LEFT(RIGHT($L$1,11),10),1)/100000000)))</f>
        <v>43.562094942600005</v>
      </c>
      <c r="M3181" s="36">
        <f t="shared" ca="1" si="252"/>
        <v>3.2173122264728935</v>
      </c>
      <c r="N3181" s="37" t="str">
        <f ca="1">IF(E3181="","",IF(ISERROR([1]!EM_S_EST_NETPROFIT(E3181,行业估值!$E$6,deadline)/100000000),"-",[1]!EM_S_EST_NETPROFIT(E3181,行业估值!$E$6,deadline)/100000000))</f>
        <v>-</v>
      </c>
      <c r="O3181" s="36" t="str">
        <f t="shared" ca="1" si="253"/>
        <v>-</v>
      </c>
      <c r="T3181" s="64" t="s">
        <v>7418</v>
      </c>
      <c r="U3181" s="64" t="s">
        <v>6216</v>
      </c>
    </row>
    <row r="3182" spans="4:21">
      <c r="D3182" s="45" t="str">
        <f>IF(AND(行业估值!$B$39=$G3182,COUNTIF($G$2:$G$2552,$G3182)&gt;=1),COUNTIF($G$2:G3182,$G3182),"")</f>
        <v/>
      </c>
      <c r="E3182" s="65" t="str">
        <f t="shared" si="254"/>
        <v>601985.SH</v>
      </c>
      <c r="F3182" s="65" t="str">
        <f t="shared" si="255"/>
        <v>中国核电</v>
      </c>
      <c r="G3182" s="34" t="str">
        <f>IF(E3182="","",IF(行业估值!$C$5="申万行业",[1]!EM_S_INFO_INDUSTRY_SW2014(E3182,"1"),IF(行业估值!$C$5="证监会行业",[1]!EM_S_INFO_INDUSTRY_CSRC1(E3182,"1"),[1]!EM_S_INFO_INDUSTRY_EM2016(E3182,"1"))))</f>
        <v>公用事业</v>
      </c>
      <c r="H3182" s="34" t="str">
        <f>IF(E3182="","",IF($H$1="上证50",[1]!EM_S_INFO_COMPINDEX(E3182,"000016"),"")&amp;IF($H$1="上证180",[1]!EM_S_INFO_COMPINDEX(E3182,"000010"),"")&amp;IF($H$1="沪深300",[1]!EM_S_INFO_COMPINDEX(E3182,"000300"),"")&amp;IF(AND($H$1="上证A股",RIGHT(E3182,2)="SH"),"是","")&amp;IF(AND($H$1="深证A股",RIGHT(E3182,2)="SZ"),"是","")&amp;IF(AND($H$1="创业板",LEFT(E3182,1)-3=0),"是","")&amp;IF(AND($H$1="全部A股",E3182&lt;&gt;0),"是","")&amp;IF(AND($H$1="中小板",LEFT(E3182,3)="002"),"是",""))</f>
        <v>是</v>
      </c>
      <c r="I3182" s="46">
        <f ca="1">IF(E3182="","",IF(OR([1]!EM_S_VAL_MV(E3182,deadline)="",[1]!EM_S_VAL_MV(E3182,deadline)="--",[1]!EM_S_VAL_MV(E3182,deadline)="null"),0,[1]!EM_S_VAL_MV(E3182,deadline)/100000000))</f>
        <v>759.592984</v>
      </c>
      <c r="J3182" s="46">
        <f ca="1">IF(E3182="","",IF(RIGHT(LEFT($J$1,6),3)="TTM",[1]!EM_S_FA_PROFIT_TTM(E3182,LEFT(RIGHT($J$1,11),10),1)/100000000,[1]!EM_S_STM07_IS(E3182,61,LEFT(RIGHT($J$1,5),4)&amp;"-12-31",1)/100000000))</f>
        <v>83.475656767900006</v>
      </c>
      <c r="K3182" s="36">
        <f t="shared" ca="1" si="251"/>
        <v>9.0995748151106053</v>
      </c>
      <c r="L3182" s="46">
        <f ca="1">IF(E3182="","",IF(ISERROR(IF(行业估值!$E$7="最新年报",[1]!EM_S_STM07_BS(E3182,140,LEFT(RIGHT($L$1,5),4)&amp;"-12-31",1)/100000000,[1]!EM_S_STM07_BS(E3182,140,LEFT(RIGHT($L$1,11),10),1)/100000000)),0,IF(行业估值!$E$7="最新年报",[1]!EM_S_STM07_BS(E3182,140,LEFT(RIGHT($L$1,5),4)&amp;"-12-31",1)/100000000,[1]!EM_S_STM07_BS(E3182,140,LEFT(RIGHT($L$1,11),10),1)/100000000)))</f>
        <v>491.75248140989999</v>
      </c>
      <c r="M3182" s="36">
        <f t="shared" ca="1" si="252"/>
        <v>1.5446652792115587</v>
      </c>
      <c r="N3182" s="37">
        <f ca="1">IF(E3182="","",IF(ISERROR([1]!EM_S_EST_NETPROFIT(E3182,行业估值!$E$6,deadline)/100000000),"-",[1]!EM_S_EST_NETPROFIT(E3182,行业估值!$E$6,deadline)/100000000))</f>
        <v>51.010820000000002</v>
      </c>
      <c r="O3182" s="36">
        <f t="shared" ca="1" si="253"/>
        <v>14.89082088858795</v>
      </c>
      <c r="T3182" s="64" t="s">
        <v>6217</v>
      </c>
      <c r="U3182" s="64" t="s">
        <v>6218</v>
      </c>
    </row>
    <row r="3183" spans="4:21">
      <c r="D3183" s="45" t="str">
        <f>IF(AND(行业估值!$B$39=$G3183,COUNTIF($G$2:$G$2552,$G3183)&gt;=1),COUNTIF($G$2:G3183,$G3183),"")</f>
        <v/>
      </c>
      <c r="E3183" s="65" t="str">
        <f t="shared" si="254"/>
        <v>601988.SH</v>
      </c>
      <c r="F3183" s="65" t="str">
        <f t="shared" si="255"/>
        <v>中国银行</v>
      </c>
      <c r="G3183" s="34" t="str">
        <f>IF(E3183="","",IF(行业估值!$C$5="申万行业",[1]!EM_S_INFO_INDUSTRY_SW2014(E3183,"1"),IF(行业估值!$C$5="证监会行业",[1]!EM_S_INFO_INDUSTRY_CSRC1(E3183,"1"),[1]!EM_S_INFO_INDUSTRY_EM2016(E3183,"1"))))</f>
        <v>金融</v>
      </c>
      <c r="H3183" s="34" t="str">
        <f>IF(E3183="","",IF($H$1="上证50",[1]!EM_S_INFO_COMPINDEX(E3183,"000016"),"")&amp;IF($H$1="上证180",[1]!EM_S_INFO_COMPINDEX(E3183,"000010"),"")&amp;IF($H$1="沪深300",[1]!EM_S_INFO_COMPINDEX(E3183,"000300"),"")&amp;IF(AND($H$1="上证A股",RIGHT(E3183,2)="SH"),"是","")&amp;IF(AND($H$1="深证A股",RIGHT(E3183,2)="SZ"),"是","")&amp;IF(AND($H$1="创业板",LEFT(E3183,1)-3=0),"是","")&amp;IF(AND($H$1="全部A股",E3183&lt;&gt;0),"是","")&amp;IF(AND($H$1="中小板",LEFT(E3183,3)="002"),"是",""))</f>
        <v>是</v>
      </c>
      <c r="I3183" s="46">
        <f ca="1">IF(E3183="","",IF(OR([1]!EM_S_VAL_MV(E3183,deadline)="",[1]!EM_S_VAL_MV(E3183,deadline)="--",[1]!EM_S_VAL_MV(E3183,deadline)="null"),0,[1]!EM_S_VAL_MV(E3183,deadline)/100000000))</f>
        <v>10774.593159420601</v>
      </c>
      <c r="J3183" s="46">
        <f ca="1">IF(E3183="","",IF(RIGHT(LEFT($J$1,6),3)="TTM",[1]!EM_S_FA_PROFIT_TTM(E3183,LEFT(RIGHT($J$1,11),10),1)/100000000,[1]!EM_S_STM07_IS(E3183,61,LEFT(RIGHT($J$1,5),4)&amp;"-12-31",1)/100000000))</f>
        <v>2009.33</v>
      </c>
      <c r="K3183" s="36">
        <f t="shared" ca="1" si="251"/>
        <v>5.3622815363432599</v>
      </c>
      <c r="L3183" s="46">
        <f ca="1">IF(E3183="","",IF(ISERROR(IF(行业估值!$E$7="最新年报",[1]!EM_S_STM07_BS(E3183,140,LEFT(RIGHT($L$1,5),4)&amp;"-12-31",1)/100000000,[1]!EM_S_STM07_BS(E3183,140,LEFT(RIGHT($L$1,11),10),1)/100000000)),0,IF(行业估值!$E$7="最新年报",[1]!EM_S_STM07_BS(E3183,140,LEFT(RIGHT($L$1,5),4)&amp;"-12-31",1)/100000000,[1]!EM_S_STM07_BS(E3183,140,LEFT(RIGHT($L$1,11),10),1)/100000000)))</f>
        <v>18663.150000000001</v>
      </c>
      <c r="M3183" s="36">
        <f t="shared" ca="1" si="252"/>
        <v>0.57731911062283703</v>
      </c>
      <c r="N3183" s="37">
        <f ca="1">IF(E3183="","",IF(ISERROR([1]!EM_S_EST_NETPROFIT(E3183,行业估值!$E$6,deadline)/100000000),"-",[1]!EM_S_EST_NETPROFIT(E3183,行业估值!$E$6,deadline)/100000000))</f>
        <v>1698.1775</v>
      </c>
      <c r="O3183" s="36">
        <f t="shared" ca="1" si="253"/>
        <v>6.3447979727799959</v>
      </c>
      <c r="T3183" s="64" t="s">
        <v>6219</v>
      </c>
      <c r="U3183" s="64" t="s">
        <v>6220</v>
      </c>
    </row>
    <row r="3184" spans="4:21">
      <c r="D3184" s="45" t="str">
        <f>IF(AND(行业估值!$B$39=$G3184,COUNTIF($G$2:$G$2552,$G3184)&gt;=1),COUNTIF($G$2:G3184,$G3184),"")</f>
        <v/>
      </c>
      <c r="E3184" s="65" t="str">
        <f t="shared" si="254"/>
        <v>601989.SH</v>
      </c>
      <c r="F3184" s="65" t="str">
        <f t="shared" si="255"/>
        <v>中国重工</v>
      </c>
      <c r="G3184" s="34" t="str">
        <f>IF(E3184="","",IF(行业估值!$C$5="申万行业",[1]!EM_S_INFO_INDUSTRY_SW2014(E3184,"1"),IF(行业估值!$C$5="证监会行业",[1]!EM_S_INFO_INDUSTRY_CSRC1(E3184,"1"),[1]!EM_S_INFO_INDUSTRY_EM2016(E3184,"1"))))</f>
        <v>国防与装备</v>
      </c>
      <c r="H3184" s="34" t="str">
        <f>IF(E3184="","",IF($H$1="上证50",[1]!EM_S_INFO_COMPINDEX(E3184,"000016"),"")&amp;IF($H$1="上证180",[1]!EM_S_INFO_COMPINDEX(E3184,"000010"),"")&amp;IF($H$1="沪深300",[1]!EM_S_INFO_COMPINDEX(E3184,"000300"),"")&amp;IF(AND($H$1="上证A股",RIGHT(E3184,2)="SH"),"是","")&amp;IF(AND($H$1="深证A股",RIGHT(E3184,2)="SZ"),"是","")&amp;IF(AND($H$1="创业板",LEFT(E3184,1)-3=0),"是","")&amp;IF(AND($H$1="全部A股",E3184&lt;&gt;0),"是","")&amp;IF(AND($H$1="中小板",LEFT(E3184,3)="002"),"是",""))</f>
        <v>是</v>
      </c>
      <c r="I3184" s="46">
        <f ca="1">IF(E3184="","",IF(OR([1]!EM_S_VAL_MV(E3184,deadline)="",[1]!EM_S_VAL_MV(E3184,deadline)="--",[1]!EM_S_VAL_MV(E3184,deadline)="null"),0,[1]!EM_S_VAL_MV(E3184,deadline)/100000000))</f>
        <v>1217.2050005275999</v>
      </c>
      <c r="J3184" s="46">
        <f ca="1">IF(E3184="","",IF(RIGHT(LEFT($J$1,6),3)="TTM",[1]!EM_S_FA_PROFIT_TTM(E3184,LEFT(RIGHT($J$1,11),10),1)/100000000,[1]!EM_S_STM07_IS(E3184,61,LEFT(RIGHT($J$1,5),4)&amp;"-12-31",1)/100000000))</f>
        <v>2.7428592310000002</v>
      </c>
      <c r="K3184" s="36">
        <f t="shared" ca="1" si="251"/>
        <v>443.77231859756341</v>
      </c>
      <c r="L3184" s="46">
        <f ca="1">IF(E3184="","",IF(ISERROR(IF(行业估值!$E$7="最新年报",[1]!EM_S_STM07_BS(E3184,140,LEFT(RIGHT($L$1,5),4)&amp;"-12-31",1)/100000000,[1]!EM_S_STM07_BS(E3184,140,LEFT(RIGHT($L$1,11),10),1)/100000000)),0,IF(行业估值!$E$7="最新年报",[1]!EM_S_STM07_BS(E3184,140,LEFT(RIGHT($L$1,5),4)&amp;"-12-31",1)/100000000,[1]!EM_S_STM07_BS(E3184,140,LEFT(RIGHT($L$1,11),10),1)/100000000)))</f>
        <v>842.62988980399996</v>
      </c>
      <c r="M3184" s="36">
        <f t="shared" ca="1" si="252"/>
        <v>1.4445310037728758</v>
      </c>
      <c r="N3184" s="37">
        <f ca="1">IF(E3184="","",IF(ISERROR([1]!EM_S_EST_NETPROFIT(E3184,行业估值!$E$6,deadline)/100000000),"-",[1]!EM_S_EST_NETPROFIT(E3184,行业估值!$E$6,deadline)/100000000))</f>
        <v>14.16</v>
      </c>
      <c r="O3184" s="36">
        <f t="shared" ca="1" si="253"/>
        <v>85.960805122005638</v>
      </c>
      <c r="T3184" s="64" t="s">
        <v>6221</v>
      </c>
      <c r="U3184" s="64" t="s">
        <v>6222</v>
      </c>
    </row>
    <row r="3185" spans="4:21">
      <c r="D3185" s="45" t="str">
        <f>IF(AND(行业估值!$B$39=$G3185,COUNTIF($G$2:$G$2552,$G3185)&gt;=1),COUNTIF($G$2:G3185,$G3185),"")</f>
        <v/>
      </c>
      <c r="E3185" s="65" t="str">
        <f t="shared" si="254"/>
        <v>601990.SH</v>
      </c>
      <c r="F3185" s="65" t="str">
        <f t="shared" si="255"/>
        <v>南京证券</v>
      </c>
      <c r="G3185" s="34" t="str">
        <f>IF(E3185="","",IF(行业估值!$C$5="申万行业",[1]!EM_S_INFO_INDUSTRY_SW2014(E3185,"1"),IF(行业估值!$C$5="证监会行业",[1]!EM_S_INFO_INDUSTRY_CSRC1(E3185,"1"),[1]!EM_S_INFO_INDUSTRY_EM2016(E3185,"1"))))</f>
        <v>金融</v>
      </c>
      <c r="H3185" s="34" t="str">
        <f>IF(E3185="","",IF($H$1="上证50",[1]!EM_S_INFO_COMPINDEX(E3185,"000016"),"")&amp;IF($H$1="上证180",[1]!EM_S_INFO_COMPINDEX(E3185,"000010"),"")&amp;IF($H$1="沪深300",[1]!EM_S_INFO_COMPINDEX(E3185,"000300"),"")&amp;IF(AND($H$1="上证A股",RIGHT(E3185,2)="SH"),"是","")&amp;IF(AND($H$1="深证A股",RIGHT(E3185,2)="SZ"),"是","")&amp;IF(AND($H$1="创业板",LEFT(E3185,1)-3=0),"是","")&amp;IF(AND($H$1="全部A股",E3185&lt;&gt;0),"是","")&amp;IF(AND($H$1="中小板",LEFT(E3185,3)="002"),"是",""))</f>
        <v>是</v>
      </c>
      <c r="I3185" s="46">
        <f ca="1">IF(E3185="","",IF(OR([1]!EM_S_VAL_MV(E3185,deadline)="",[1]!EM_S_VAL_MV(E3185,deadline)="--",[1]!EM_S_VAL_MV(E3185,deadline)="null"),0,[1]!EM_S_VAL_MV(E3185,deadline)/100000000))</f>
        <v>254.33928444840001</v>
      </c>
      <c r="J3185" s="46">
        <f ca="1">IF(E3185="","",IF(RIGHT(LEFT($J$1,6),3)="TTM",[1]!EM_S_FA_PROFIT_TTM(E3185,LEFT(RIGHT($J$1,11),10),1)/100000000,[1]!EM_S_STM07_IS(E3185,61,LEFT(RIGHT($J$1,5),4)&amp;"-12-31",1)/100000000))</f>
        <v>6.6182543701999998</v>
      </c>
      <c r="K3185" s="36">
        <f t="shared" ca="1" si="251"/>
        <v>38.42996509678035</v>
      </c>
      <c r="L3185" s="46">
        <f ca="1">IF(E3185="","",IF(ISERROR(IF(行业估值!$E$7="最新年报",[1]!EM_S_STM07_BS(E3185,140,LEFT(RIGHT($L$1,5),4)&amp;"-12-31",1)/100000000,[1]!EM_S_STM07_BS(E3185,140,LEFT(RIGHT($L$1,11),10),1)/100000000)),0,IF(行业估值!$E$7="最新年报",[1]!EM_S_STM07_BS(E3185,140,LEFT(RIGHT($L$1,5),4)&amp;"-12-31",1)/100000000,[1]!EM_S_STM07_BS(E3185,140,LEFT(RIGHT($L$1,11),10),1)/100000000)))</f>
        <v>110.0690295749</v>
      </c>
      <c r="M3185" s="36">
        <f t="shared" ca="1" si="252"/>
        <v>2.3107252369780067</v>
      </c>
      <c r="N3185" s="37">
        <f ca="1">IF(E3185="","",IF(ISERROR([1]!EM_S_EST_NETPROFIT(E3185,行业估值!$E$6,deadline)/100000000),"-",[1]!EM_S_EST_NETPROFIT(E3185,行业估值!$E$6,deadline)/100000000))</f>
        <v>6.59</v>
      </c>
      <c r="O3185" s="36">
        <f t="shared" ca="1" si="253"/>
        <v>38.594732086251902</v>
      </c>
      <c r="T3185" s="64" t="s">
        <v>6223</v>
      </c>
      <c r="U3185" s="64" t="s">
        <v>6224</v>
      </c>
    </row>
    <row r="3186" spans="4:21">
      <c r="D3186" s="45" t="str">
        <f>IF(AND(行业估值!$B$39=$G3186,COUNTIF($G$2:$G$2552,$G3186)&gt;=1),COUNTIF($G$2:G3186,$G3186),"")</f>
        <v/>
      </c>
      <c r="E3186" s="65" t="str">
        <f t="shared" si="254"/>
        <v>601991.SH</v>
      </c>
      <c r="F3186" s="65" t="str">
        <f t="shared" si="255"/>
        <v>大唐发电</v>
      </c>
      <c r="G3186" s="34" t="str">
        <f>IF(E3186="","",IF(行业估值!$C$5="申万行业",[1]!EM_S_INFO_INDUSTRY_SW2014(E3186,"1"),IF(行业估值!$C$5="证监会行业",[1]!EM_S_INFO_INDUSTRY_CSRC1(E3186,"1"),[1]!EM_S_INFO_INDUSTRY_EM2016(E3186,"1"))))</f>
        <v>公用事业</v>
      </c>
      <c r="H3186" s="34" t="str">
        <f>IF(E3186="","",IF($H$1="上证50",[1]!EM_S_INFO_COMPINDEX(E3186,"000016"),"")&amp;IF($H$1="上证180",[1]!EM_S_INFO_COMPINDEX(E3186,"000010"),"")&amp;IF($H$1="沪深300",[1]!EM_S_INFO_COMPINDEX(E3186,"000300"),"")&amp;IF(AND($H$1="上证A股",RIGHT(E3186,2)="SH"),"是","")&amp;IF(AND($H$1="深证A股",RIGHT(E3186,2)="SZ"),"是","")&amp;IF(AND($H$1="创业板",LEFT(E3186,1)-3=0),"是","")&amp;IF(AND($H$1="全部A股",E3186&lt;&gt;0),"是","")&amp;IF(AND($H$1="中小板",LEFT(E3186,3)="002"),"是",""))</f>
        <v>是</v>
      </c>
      <c r="I3186" s="46">
        <f ca="1">IF(E3186="","",IF(OR([1]!EM_S_VAL_MV(E3186,deadline)="",[1]!EM_S_VAL_MV(E3186,deadline)="--",[1]!EM_S_VAL_MV(E3186,deadline)="null"),0,[1]!EM_S_VAL_MV(E3186,deadline)/100000000))</f>
        <v>453.41440734800005</v>
      </c>
      <c r="J3186" s="46">
        <f ca="1">IF(E3186="","",IF(RIGHT(LEFT($J$1,6),3)="TTM",[1]!EM_S_FA_PROFIT_TTM(E3186,LEFT(RIGHT($J$1,11),10),1)/100000000,[1]!EM_S_STM07_IS(E3186,61,LEFT(RIGHT($J$1,5),4)&amp;"-12-31",1)/100000000))</f>
        <v>27.17475</v>
      </c>
      <c r="K3186" s="36">
        <f t="shared" ca="1" si="251"/>
        <v>16.685136288208724</v>
      </c>
      <c r="L3186" s="46">
        <f ca="1">IF(E3186="","",IF(ISERROR(IF(行业估值!$E$7="最新年报",[1]!EM_S_STM07_BS(E3186,140,LEFT(RIGHT($L$1,5),4)&amp;"-12-31",1)/100000000,[1]!EM_S_STM07_BS(E3186,140,LEFT(RIGHT($L$1,11),10),1)/100000000)),0,IF(行业估值!$E$7="最新年报",[1]!EM_S_STM07_BS(E3186,140,LEFT(RIGHT($L$1,5),4)&amp;"-12-31",1)/100000000,[1]!EM_S_STM07_BS(E3186,140,LEFT(RIGHT($L$1,11),10),1)/100000000)))</f>
        <v>637.02784999999994</v>
      </c>
      <c r="M3186" s="36">
        <f t="shared" ca="1" si="252"/>
        <v>0.71176543905890477</v>
      </c>
      <c r="N3186" s="37">
        <f ca="1">IF(E3186="","",IF(ISERROR([1]!EM_S_EST_NETPROFIT(E3186,行业估值!$E$6,deadline)/100000000),"-",[1]!EM_S_EST_NETPROFIT(E3186,行业估值!$E$6,deadline)/100000000))</f>
        <v>24.2529</v>
      </c>
      <c r="O3186" s="36">
        <f t="shared" ca="1" si="253"/>
        <v>18.695265611452655</v>
      </c>
      <c r="T3186" s="64" t="s">
        <v>6225</v>
      </c>
      <c r="U3186" s="64" t="s">
        <v>6226</v>
      </c>
    </row>
    <row r="3187" spans="4:21">
      <c r="D3187" s="45" t="str">
        <f>IF(AND(行业估值!$B$39=$G3187,COUNTIF($G$2:$G$2552,$G3187)&gt;=1),COUNTIF($G$2:G3187,$G3187),"")</f>
        <v/>
      </c>
      <c r="E3187" s="65" t="str">
        <f t="shared" si="254"/>
        <v>601992.SH</v>
      </c>
      <c r="F3187" s="65" t="str">
        <f t="shared" si="255"/>
        <v>金隅集团</v>
      </c>
      <c r="G3187" s="34" t="str">
        <f>IF(E3187="","",IF(行业估值!$C$5="申万行业",[1]!EM_S_INFO_INDUSTRY_SW2014(E3187,"1"),IF(行业估值!$C$5="证监会行业",[1]!EM_S_INFO_INDUSTRY_CSRC1(E3187,"1"),[1]!EM_S_INFO_INDUSTRY_EM2016(E3187,"1"))))</f>
        <v>建材</v>
      </c>
      <c r="H3187" s="34" t="str">
        <f>IF(E3187="","",IF($H$1="上证50",[1]!EM_S_INFO_COMPINDEX(E3187,"000016"),"")&amp;IF($H$1="上证180",[1]!EM_S_INFO_COMPINDEX(E3187,"000010"),"")&amp;IF($H$1="沪深300",[1]!EM_S_INFO_COMPINDEX(E3187,"000300"),"")&amp;IF(AND($H$1="上证A股",RIGHT(E3187,2)="SH"),"是","")&amp;IF(AND($H$1="深证A股",RIGHT(E3187,2)="SZ"),"是","")&amp;IF(AND($H$1="创业板",LEFT(E3187,1)-3=0),"是","")&amp;IF(AND($H$1="全部A股",E3187&lt;&gt;0),"是","")&amp;IF(AND($H$1="中小板",LEFT(E3187,3)="002"),"是",""))</f>
        <v>是</v>
      </c>
      <c r="I3187" s="46">
        <f ca="1">IF(E3187="","",IF(OR([1]!EM_S_VAL_MV(E3187,deadline)="",[1]!EM_S_VAL_MV(E3187,deadline)="--",[1]!EM_S_VAL_MV(E3187,deadline)="null"),0,[1]!EM_S_VAL_MV(E3187,deadline)/100000000))</f>
        <v>350.23089319519994</v>
      </c>
      <c r="J3187" s="46">
        <f ca="1">IF(E3187="","",IF(RIGHT(LEFT($J$1,6),3)="TTM",[1]!EM_S_FA_PROFIT_TTM(E3187,LEFT(RIGHT($J$1,11),10),1)/100000000,[1]!EM_S_STM07_IS(E3187,61,LEFT(RIGHT($J$1,5),4)&amp;"-12-31",1)/100000000))</f>
        <v>52.554860214499996</v>
      </c>
      <c r="K3187" s="36">
        <f t="shared" ca="1" si="251"/>
        <v>6.6641009369209678</v>
      </c>
      <c r="L3187" s="46">
        <f ca="1">IF(E3187="","",IF(ISERROR(IF(行业估值!$E$7="最新年报",[1]!EM_S_STM07_BS(E3187,140,LEFT(RIGHT($L$1,5),4)&amp;"-12-31",1)/100000000,[1]!EM_S_STM07_BS(E3187,140,LEFT(RIGHT($L$1,11),10),1)/100000000)),0,IF(行业估值!$E$7="最新年报",[1]!EM_S_STM07_BS(E3187,140,LEFT(RIGHT($L$1,5),4)&amp;"-12-31",1)/100000000,[1]!EM_S_STM07_BS(E3187,140,LEFT(RIGHT($L$1,11),10),1)/100000000)))</f>
        <v>605.84667129339994</v>
      </c>
      <c r="M3187" s="36">
        <f t="shared" ca="1" si="252"/>
        <v>0.57808503337569683</v>
      </c>
      <c r="N3187" s="37">
        <f ca="1">IF(E3187="","",IF(ISERROR([1]!EM_S_EST_NETPROFIT(E3187,行业估值!$E$6,deadline)/100000000),"-",[1]!EM_S_EST_NETPROFIT(E3187,行业估值!$E$6,deadline)/100000000))</f>
        <v>46.86</v>
      </c>
      <c r="O3187" s="36">
        <f t="shared" ca="1" si="253"/>
        <v>7.4739840630644458</v>
      </c>
      <c r="T3187" s="64" t="s">
        <v>6227</v>
      </c>
      <c r="U3187" s="64" t="s">
        <v>6228</v>
      </c>
    </row>
    <row r="3188" spans="4:21">
      <c r="D3188" s="45" t="str">
        <f>IF(AND(行业估值!$B$39=$G3188,COUNTIF($G$2:$G$2552,$G3188)&gt;=1),COUNTIF($G$2:G3188,$G3188),"")</f>
        <v/>
      </c>
      <c r="E3188" s="65" t="str">
        <f t="shared" si="254"/>
        <v>601996.SH</v>
      </c>
      <c r="F3188" s="65" t="str">
        <f t="shared" si="255"/>
        <v>丰林集团</v>
      </c>
      <c r="G3188" s="34" t="str">
        <f>IF(E3188="","",IF(行业估值!$C$5="申万行业",[1]!EM_S_INFO_INDUSTRY_SW2014(E3188,"1"),IF(行业估值!$C$5="证监会行业",[1]!EM_S_INFO_INDUSTRY_CSRC1(E3188,"1"),[1]!EM_S_INFO_INDUSTRY_EM2016(E3188,"1"))))</f>
        <v>农林牧渔</v>
      </c>
      <c r="H3188" s="34" t="str">
        <f>IF(E3188="","",IF($H$1="上证50",[1]!EM_S_INFO_COMPINDEX(E3188,"000016"),"")&amp;IF($H$1="上证180",[1]!EM_S_INFO_COMPINDEX(E3188,"000010"),"")&amp;IF($H$1="沪深300",[1]!EM_S_INFO_COMPINDEX(E3188,"000300"),"")&amp;IF(AND($H$1="上证A股",RIGHT(E3188,2)="SH"),"是","")&amp;IF(AND($H$1="深证A股",RIGHT(E3188,2)="SZ"),"是","")&amp;IF(AND($H$1="创业板",LEFT(E3188,1)-3=0),"是","")&amp;IF(AND($H$1="全部A股",E3188&lt;&gt;0),"是","")&amp;IF(AND($H$1="中小板",LEFT(E3188,3)="002"),"是",""))</f>
        <v>是</v>
      </c>
      <c r="I3188" s="46">
        <f ca="1">IF(E3188="","",IF(OR([1]!EM_S_VAL_MV(E3188,deadline)="",[1]!EM_S_VAL_MV(E3188,deadline)="--",[1]!EM_S_VAL_MV(E3188,deadline)="null"),0,[1]!EM_S_VAL_MV(E3188,deadline)/100000000))</f>
        <v>32.080630399999997</v>
      </c>
      <c r="J3188" s="46">
        <f ca="1">IF(E3188="","",IF(RIGHT(LEFT($J$1,6),3)="TTM",[1]!EM_S_FA_PROFIT_TTM(E3188,LEFT(RIGHT($J$1,11),10),1)/100000000,[1]!EM_S_STM07_IS(E3188,61,LEFT(RIGHT($J$1,5),4)&amp;"-12-31",1)/100000000))</f>
        <v>1.6000876435</v>
      </c>
      <c r="K3188" s="36">
        <f t="shared" ca="1" si="251"/>
        <v>20.04929575596713</v>
      </c>
      <c r="L3188" s="46">
        <f ca="1">IF(E3188="","",IF(ISERROR(IF(行业估值!$E$7="最新年报",[1]!EM_S_STM07_BS(E3188,140,LEFT(RIGHT($L$1,5),4)&amp;"-12-31",1)/100000000,[1]!EM_S_STM07_BS(E3188,140,LEFT(RIGHT($L$1,11),10),1)/100000000)),0,IF(行业估值!$E$7="最新年报",[1]!EM_S_STM07_BS(E3188,140,LEFT(RIGHT($L$1,5),4)&amp;"-12-31",1)/100000000,[1]!EM_S_STM07_BS(E3188,140,LEFT(RIGHT($L$1,11),10),1)/100000000)))</f>
        <v>26.975205984599999</v>
      </c>
      <c r="M3188" s="36">
        <f t="shared" ca="1" si="252"/>
        <v>1.1892635933276898</v>
      </c>
      <c r="N3188" s="37">
        <f ca="1">IF(E3188="","",IF(ISERROR([1]!EM_S_EST_NETPROFIT(E3188,行业估值!$E$6,deadline)/100000000),"-",[1]!EM_S_EST_NETPROFIT(E3188,行业估值!$E$6,deadline)/100000000))</f>
        <v>1.7165600000000001</v>
      </c>
      <c r="O3188" s="36">
        <f t="shared" ca="1" si="253"/>
        <v>18.688907116558696</v>
      </c>
      <c r="T3188" s="64" t="s">
        <v>6229</v>
      </c>
      <c r="U3188" s="64" t="s">
        <v>6230</v>
      </c>
    </row>
    <row r="3189" spans="4:21">
      <c r="D3189" s="45" t="str">
        <f>IF(AND(行业估值!$B$39=$G3189,COUNTIF($G$2:$G$2552,$G3189)&gt;=1),COUNTIF($G$2:G3189,$G3189),"")</f>
        <v/>
      </c>
      <c r="E3189" s="65" t="str">
        <f t="shared" si="254"/>
        <v>601997.SH</v>
      </c>
      <c r="F3189" s="65" t="str">
        <f t="shared" si="255"/>
        <v>贵阳银行</v>
      </c>
      <c r="G3189" s="34" t="str">
        <f>IF(E3189="","",IF(行业估值!$C$5="申万行业",[1]!EM_S_INFO_INDUSTRY_SW2014(E3189,"1"),IF(行业估值!$C$5="证监会行业",[1]!EM_S_INFO_INDUSTRY_CSRC1(E3189,"1"),[1]!EM_S_INFO_INDUSTRY_EM2016(E3189,"1"))))</f>
        <v>金融</v>
      </c>
      <c r="H3189" s="34" t="str">
        <f>IF(E3189="","",IF($H$1="上证50",[1]!EM_S_INFO_COMPINDEX(E3189,"000016"),"")&amp;IF($H$1="上证180",[1]!EM_S_INFO_COMPINDEX(E3189,"000010"),"")&amp;IF($H$1="沪深300",[1]!EM_S_INFO_COMPINDEX(E3189,"000300"),"")&amp;IF(AND($H$1="上证A股",RIGHT(E3189,2)="SH"),"是","")&amp;IF(AND($H$1="深证A股",RIGHT(E3189,2)="SZ"),"是","")&amp;IF(AND($H$1="创业板",LEFT(E3189,1)-3=0),"是","")&amp;IF(AND($H$1="全部A股",E3189&lt;&gt;0),"是","")&amp;IF(AND($H$1="中小板",LEFT(E3189,3)="002"),"是",""))</f>
        <v>是</v>
      </c>
      <c r="I3189" s="46">
        <f ca="1">IF(E3189="","",IF(OR([1]!EM_S_VAL_MV(E3189,deadline)="",[1]!EM_S_VAL_MV(E3189,deadline)="--",[1]!EM_S_VAL_MV(E3189,deadline)="null"),0,[1]!EM_S_VAL_MV(E3189,deadline)/100000000))</f>
        <v>295.736833854</v>
      </c>
      <c r="J3189" s="46">
        <f ca="1">IF(E3189="","",IF(RIGHT(LEFT($J$1,6),3)="TTM",[1]!EM_S_FA_PROFIT_TTM(E3189,LEFT(RIGHT($J$1,11),10),1)/100000000,[1]!EM_S_STM07_IS(E3189,61,LEFT(RIGHT($J$1,5),4)&amp;"-12-31",1)/100000000))</f>
        <v>58.54242</v>
      </c>
      <c r="K3189" s="36">
        <f t="shared" ca="1" si="251"/>
        <v>5.051667386725728</v>
      </c>
      <c r="L3189" s="46">
        <f ca="1">IF(E3189="","",IF(ISERROR(IF(行业估值!$E$7="最新年报",[1]!EM_S_STM07_BS(E3189,140,LEFT(RIGHT($L$1,5),4)&amp;"-12-31",1)/100000000,[1]!EM_S_STM07_BS(E3189,140,LEFT(RIGHT($L$1,11),10),1)/100000000)),0,IF(行业估值!$E$7="最新年报",[1]!EM_S_STM07_BS(E3189,140,LEFT(RIGHT($L$1,5),4)&amp;"-12-31",1)/100000000,[1]!EM_S_STM07_BS(E3189,140,LEFT(RIGHT($L$1,11),10),1)/100000000)))</f>
        <v>377.39008999999999</v>
      </c>
      <c r="M3189" s="36">
        <f t="shared" ca="1" si="252"/>
        <v>0.78363698912708601</v>
      </c>
      <c r="N3189" s="37">
        <f ca="1">IF(E3189="","",IF(ISERROR([1]!EM_S_EST_NETPROFIT(E3189,行业估值!$E$6,deadline)/100000000),"-",[1]!EM_S_EST_NETPROFIT(E3189,行业估值!$E$6,deadline)/100000000))</f>
        <v>53.207999999999998</v>
      </c>
      <c r="O3189" s="36">
        <f t="shared" ca="1" si="253"/>
        <v>5.5581272337618408</v>
      </c>
      <c r="T3189" s="64" t="s">
        <v>6231</v>
      </c>
      <c r="U3189" s="64" t="s">
        <v>6232</v>
      </c>
    </row>
    <row r="3190" spans="4:21">
      <c r="D3190" s="45" t="str">
        <f>IF(AND(行业估值!$B$39=$G3190,COUNTIF($G$2:$G$2552,$G3190)&gt;=1),COUNTIF($G$2:G3190,$G3190),"")</f>
        <v/>
      </c>
      <c r="E3190" s="65" t="str">
        <f t="shared" si="254"/>
        <v>601998.SH</v>
      </c>
      <c r="F3190" s="65" t="str">
        <f t="shared" si="255"/>
        <v>中信银行</v>
      </c>
      <c r="G3190" s="34" t="str">
        <f>IF(E3190="","",IF(行业估值!$C$5="申万行业",[1]!EM_S_INFO_INDUSTRY_SW2014(E3190,"1"),IF(行业估值!$C$5="证监会行业",[1]!EM_S_INFO_INDUSTRY_CSRC1(E3190,"1"),[1]!EM_S_INFO_INDUSTRY_EM2016(E3190,"1"))))</f>
        <v>金融</v>
      </c>
      <c r="H3190" s="34" t="str">
        <f>IF(E3190="","",IF($H$1="上证50",[1]!EM_S_INFO_COMPINDEX(E3190,"000016"),"")&amp;IF($H$1="上证180",[1]!EM_S_INFO_COMPINDEX(E3190,"000010"),"")&amp;IF($H$1="沪深300",[1]!EM_S_INFO_COMPINDEX(E3190,"000300"),"")&amp;IF(AND($H$1="上证A股",RIGHT(E3190,2)="SH"),"是","")&amp;IF(AND($H$1="深证A股",RIGHT(E3190,2)="SZ"),"是","")&amp;IF(AND($H$1="创业板",LEFT(E3190,1)-3=0),"是","")&amp;IF(AND($H$1="全部A股",E3190&lt;&gt;0),"是","")&amp;IF(AND($H$1="中小板",LEFT(E3190,3)="002"),"是",""))</f>
        <v>是</v>
      </c>
      <c r="I3190" s="46">
        <f ca="1">IF(E3190="","",IF(OR([1]!EM_S_VAL_MV(E3190,deadline)="",[1]!EM_S_VAL_MV(E3190,deadline)="--",[1]!EM_S_VAL_MV(E3190,deadline)="null"),0,[1]!EM_S_VAL_MV(E3190,deadline)/100000000))</f>
        <v>2955.6625741319999</v>
      </c>
      <c r="J3190" s="46">
        <f ca="1">IF(E3190="","",IF(RIGHT(LEFT($J$1,6),3)="TTM",[1]!EM_S_FA_PROFIT_TTM(E3190,LEFT(RIGHT($J$1,11),10),1)/100000000,[1]!EM_S_STM07_IS(E3190,61,LEFT(RIGHT($J$1,5),4)&amp;"-12-31",1)/100000000))</f>
        <v>494.48</v>
      </c>
      <c r="K3190" s="36">
        <f t="shared" ca="1" si="251"/>
        <v>5.9773147025804878</v>
      </c>
      <c r="L3190" s="46">
        <f ca="1">IF(E3190="","",IF(ISERROR(IF(行业估值!$E$7="最新年报",[1]!EM_S_STM07_BS(E3190,140,LEFT(RIGHT($L$1,5),4)&amp;"-12-31",1)/100000000,[1]!EM_S_STM07_BS(E3190,140,LEFT(RIGHT($L$1,11),10),1)/100000000)),0,IF(行业估值!$E$7="最新年报",[1]!EM_S_STM07_BS(E3190,140,LEFT(RIGHT($L$1,5),4)&amp;"-12-31",1)/100000000,[1]!EM_S_STM07_BS(E3190,140,LEFT(RIGHT($L$1,11),10),1)/100000000)))</f>
        <v>4708.08</v>
      </c>
      <c r="M3190" s="36">
        <f t="shared" ca="1" si="252"/>
        <v>0.62778512135137887</v>
      </c>
      <c r="N3190" s="37">
        <f ca="1">IF(E3190="","",IF(ISERROR([1]!EM_S_EST_NETPROFIT(E3190,行业估值!$E$6,deadline)/100000000),"-",[1]!EM_S_EST_NETPROFIT(E3190,行业估值!$E$6,deadline)/100000000))</f>
        <v>486.37153846153848</v>
      </c>
      <c r="O3190" s="36">
        <f t="shared" ca="1" si="253"/>
        <v>6.0769645022428245</v>
      </c>
      <c r="T3190" s="64" t="s">
        <v>6233</v>
      </c>
      <c r="U3190" s="64" t="s">
        <v>6234</v>
      </c>
    </row>
    <row r="3191" spans="4:21">
      <c r="D3191" s="45" t="str">
        <f>IF(AND(行业估值!$B$39=$G3191,COUNTIF($G$2:$G$2552,$G3191)&gt;=1),COUNTIF($G$2:G3191,$G3191),"")</f>
        <v/>
      </c>
      <c r="E3191" s="65" t="str">
        <f t="shared" si="254"/>
        <v>601999.SH</v>
      </c>
      <c r="F3191" s="65" t="str">
        <f t="shared" si="255"/>
        <v>出版传媒</v>
      </c>
      <c r="G3191" s="34" t="str">
        <f>IF(E3191="","",IF(行业估值!$C$5="申万行业",[1]!EM_S_INFO_INDUSTRY_SW2014(E3191,"1"),IF(行业估值!$C$5="证监会行业",[1]!EM_S_INFO_INDUSTRY_CSRC1(E3191,"1"),[1]!EM_S_INFO_INDUSTRY_EM2016(E3191,"1"))))</f>
        <v>文化传媒</v>
      </c>
      <c r="H3191" s="34" t="str">
        <f>IF(E3191="","",IF($H$1="上证50",[1]!EM_S_INFO_COMPINDEX(E3191,"000016"),"")&amp;IF($H$1="上证180",[1]!EM_S_INFO_COMPINDEX(E3191,"000010"),"")&amp;IF($H$1="沪深300",[1]!EM_S_INFO_COMPINDEX(E3191,"000300"),"")&amp;IF(AND($H$1="上证A股",RIGHT(E3191,2)="SH"),"是","")&amp;IF(AND($H$1="深证A股",RIGHT(E3191,2)="SZ"),"是","")&amp;IF(AND($H$1="创业板",LEFT(E3191,1)-3=0),"是","")&amp;IF(AND($H$1="全部A股",E3191&lt;&gt;0),"是","")&amp;IF(AND($H$1="中小板",LEFT(E3191,3)="002"),"是",""))</f>
        <v>是</v>
      </c>
      <c r="I3191" s="46">
        <f ca="1">IF(E3191="","",IF(OR([1]!EM_S_VAL_MV(E3191,deadline)="",[1]!EM_S_VAL_MV(E3191,deadline)="--",[1]!EM_S_VAL_MV(E3191,deadline)="null"),0,[1]!EM_S_VAL_MV(E3191,deadline)/100000000))</f>
        <v>29.47393645</v>
      </c>
      <c r="J3191" s="46">
        <f ca="1">IF(E3191="","",IF(RIGHT(LEFT($J$1,6),3)="TTM",[1]!EM_S_FA_PROFIT_TTM(E3191,LEFT(RIGHT($J$1,11),10),1)/100000000,[1]!EM_S_STM07_IS(E3191,61,LEFT(RIGHT($J$1,5),4)&amp;"-12-31",1)/100000000))</f>
        <v>1.5824209003</v>
      </c>
      <c r="K3191" s="36">
        <f t="shared" ca="1" si="251"/>
        <v>18.625851342340237</v>
      </c>
      <c r="L3191" s="46">
        <f ca="1">IF(E3191="","",IF(ISERROR(IF(行业估值!$E$7="最新年报",[1]!EM_S_STM07_BS(E3191,140,LEFT(RIGHT($L$1,5),4)&amp;"-12-31",1)/100000000,[1]!EM_S_STM07_BS(E3191,140,LEFT(RIGHT($L$1,11),10),1)/100000000)),0,IF(行业估值!$E$7="最新年报",[1]!EM_S_STM07_BS(E3191,140,LEFT(RIGHT($L$1,5),4)&amp;"-12-31",1)/100000000,[1]!EM_S_STM07_BS(E3191,140,LEFT(RIGHT($L$1,11),10),1)/100000000)))</f>
        <v>22.2728052742</v>
      </c>
      <c r="M3191" s="36">
        <f t="shared" ca="1" si="252"/>
        <v>1.3233149613237776</v>
      </c>
      <c r="N3191" s="37" t="str">
        <f ca="1">IF(E3191="","",IF(ISERROR([1]!EM_S_EST_NETPROFIT(E3191,行业估值!$E$6,deadline)/100000000),"-",[1]!EM_S_EST_NETPROFIT(E3191,行业估值!$E$6,deadline)/100000000))</f>
        <v>-</v>
      </c>
      <c r="O3191" s="36" t="str">
        <f t="shared" ca="1" si="253"/>
        <v>-</v>
      </c>
      <c r="T3191" s="64" t="s">
        <v>6235</v>
      </c>
      <c r="U3191" s="64" t="s">
        <v>6236</v>
      </c>
    </row>
    <row r="3192" spans="4:21">
      <c r="D3192" s="45" t="str">
        <f>IF(AND(行业估值!$B$39=$G3192,COUNTIF($G$2:$G$2552,$G3192)&gt;=1),COUNTIF($G$2:G3192,$G3192),"")</f>
        <v/>
      </c>
      <c r="E3192" s="65" t="str">
        <f t="shared" si="254"/>
        <v>603000.SH</v>
      </c>
      <c r="F3192" s="65" t="str">
        <f t="shared" si="255"/>
        <v>人民网</v>
      </c>
      <c r="G3192" s="34" t="str">
        <f>IF(E3192="","",IF(行业估值!$C$5="申万行业",[1]!EM_S_INFO_INDUSTRY_SW2014(E3192,"1"),IF(行业估值!$C$5="证监会行业",[1]!EM_S_INFO_INDUSTRY_CSRC1(E3192,"1"),[1]!EM_S_INFO_INDUSTRY_EM2016(E3192,"1"))))</f>
        <v>互联网</v>
      </c>
      <c r="H3192" s="34" t="str">
        <f>IF(E3192="","",IF($H$1="上证50",[1]!EM_S_INFO_COMPINDEX(E3192,"000016"),"")&amp;IF($H$1="上证180",[1]!EM_S_INFO_COMPINDEX(E3192,"000010"),"")&amp;IF($H$1="沪深300",[1]!EM_S_INFO_COMPINDEX(E3192,"000300"),"")&amp;IF(AND($H$1="上证A股",RIGHT(E3192,2)="SH"),"是","")&amp;IF(AND($H$1="深证A股",RIGHT(E3192,2)="SZ"),"是","")&amp;IF(AND($H$1="创业板",LEFT(E3192,1)-3=0),"是","")&amp;IF(AND($H$1="全部A股",E3192&lt;&gt;0),"是","")&amp;IF(AND($H$1="中小板",LEFT(E3192,3)="002"),"是",""))</f>
        <v>是</v>
      </c>
      <c r="I3192" s="46">
        <f ca="1">IF(E3192="","",IF(OR([1]!EM_S_VAL_MV(E3192,deadline)="",[1]!EM_S_VAL_MV(E3192,deadline)="--",[1]!EM_S_VAL_MV(E3192,deadline)="null"),0,[1]!EM_S_VAL_MV(E3192,deadline)/100000000))</f>
        <v>203.99999983200001</v>
      </c>
      <c r="J3192" s="46">
        <f ca="1">IF(E3192="","",IF(RIGHT(LEFT($J$1,6),3)="TTM",[1]!EM_S_FA_PROFIT_TTM(E3192,LEFT(RIGHT($J$1,11),10),1)/100000000,[1]!EM_S_STM07_IS(E3192,61,LEFT(RIGHT($J$1,5),4)&amp;"-12-31",1)/100000000))</f>
        <v>2.9745021391000002</v>
      </c>
      <c r="K3192" s="36">
        <f t="shared" ca="1" si="251"/>
        <v>68.582905740899761</v>
      </c>
      <c r="L3192" s="46">
        <f ca="1">IF(E3192="","",IF(ISERROR(IF(行业估值!$E$7="最新年报",[1]!EM_S_STM07_BS(E3192,140,LEFT(RIGHT($L$1,5),4)&amp;"-12-31",1)/100000000,[1]!EM_S_STM07_BS(E3192,140,LEFT(RIGHT($L$1,11),10),1)/100000000)),0,IF(行业估值!$E$7="最新年报",[1]!EM_S_STM07_BS(E3192,140,LEFT(RIGHT($L$1,5),4)&amp;"-12-31",1)/100000000,[1]!EM_S_STM07_BS(E3192,140,LEFT(RIGHT($L$1,11),10),1)/100000000)))</f>
        <v>29.501479709600002</v>
      </c>
      <c r="M3192" s="36">
        <f t="shared" ca="1" si="252"/>
        <v>6.9149073822767235</v>
      </c>
      <c r="N3192" s="37">
        <f ca="1">IF(E3192="","",IF(ISERROR([1]!EM_S_EST_NETPROFIT(E3192,行业估值!$E$6,deadline)/100000000),"-",[1]!EM_S_EST_NETPROFIT(E3192,行业估值!$E$6,deadline)/100000000))</f>
        <v>3.0486666666666671</v>
      </c>
      <c r="O3192" s="36">
        <f t="shared" ca="1" si="253"/>
        <v>66.914498086157877</v>
      </c>
      <c r="T3192" s="64" t="s">
        <v>6237</v>
      </c>
      <c r="U3192" s="64" t="s">
        <v>6238</v>
      </c>
    </row>
    <row r="3193" spans="4:21">
      <c r="D3193" s="45" t="str">
        <f>IF(AND(行业估值!$B$39=$G3193,COUNTIF($G$2:$G$2552,$G3193)&gt;=1),COUNTIF($G$2:G3193,$G3193),"")</f>
        <v/>
      </c>
      <c r="E3193" s="65" t="str">
        <f t="shared" si="254"/>
        <v>603001.SH</v>
      </c>
      <c r="F3193" s="65" t="str">
        <f t="shared" si="255"/>
        <v>奥康国际</v>
      </c>
      <c r="G3193" s="34" t="str">
        <f>IF(E3193="","",IF(行业估值!$C$5="申万行业",[1]!EM_S_INFO_INDUSTRY_SW2014(E3193,"1"),IF(行业估值!$C$5="证监会行业",[1]!EM_S_INFO_INDUSTRY_CSRC1(E3193,"1"),[1]!EM_S_INFO_INDUSTRY_EM2016(E3193,"1"))))</f>
        <v>纺织服装</v>
      </c>
      <c r="H3193" s="34" t="str">
        <f>IF(E3193="","",IF($H$1="上证50",[1]!EM_S_INFO_COMPINDEX(E3193,"000016"),"")&amp;IF($H$1="上证180",[1]!EM_S_INFO_COMPINDEX(E3193,"000010"),"")&amp;IF($H$1="沪深300",[1]!EM_S_INFO_COMPINDEX(E3193,"000300"),"")&amp;IF(AND($H$1="上证A股",RIGHT(E3193,2)="SH"),"是","")&amp;IF(AND($H$1="深证A股",RIGHT(E3193,2)="SZ"),"是","")&amp;IF(AND($H$1="创业板",LEFT(E3193,1)-3=0),"是","")&amp;IF(AND($H$1="全部A股",E3193&lt;&gt;0),"是","")&amp;IF(AND($H$1="中小板",LEFT(E3193,3)="002"),"是",""))</f>
        <v>是</v>
      </c>
      <c r="I3193" s="46">
        <f ca="1">IF(E3193="","",IF(OR([1]!EM_S_VAL_MV(E3193,deadline)="",[1]!EM_S_VAL_MV(E3193,deadline)="--",[1]!EM_S_VAL_MV(E3193,deadline)="null"),0,[1]!EM_S_VAL_MV(E3193,deadline)/100000000))</f>
        <v>35.366436</v>
      </c>
      <c r="J3193" s="46">
        <f ca="1">IF(E3193="","",IF(RIGHT(LEFT($J$1,6),3)="TTM",[1]!EM_S_FA_PROFIT_TTM(E3193,LEFT(RIGHT($J$1,11),10),1)/100000000,[1]!EM_S_STM07_IS(E3193,61,LEFT(RIGHT($J$1,5),4)&amp;"-12-31",1)/100000000))</f>
        <v>0.69069249200000005</v>
      </c>
      <c r="K3193" s="36">
        <f t="shared" ref="K3193:K3256" ca="1" si="256">IF(E3193="","",IF(OR(I3193=0,J3193=0),"-",I3193/J3193))</f>
        <v>51.204315103514979</v>
      </c>
      <c r="L3193" s="46">
        <f ca="1">IF(E3193="","",IF(ISERROR(IF(行业估值!$E$7="最新年报",[1]!EM_S_STM07_BS(E3193,140,LEFT(RIGHT($L$1,5),4)&amp;"-12-31",1)/100000000,[1]!EM_S_STM07_BS(E3193,140,LEFT(RIGHT($L$1,11),10),1)/100000000)),0,IF(行业估值!$E$7="最新年报",[1]!EM_S_STM07_BS(E3193,140,LEFT(RIGHT($L$1,5),4)&amp;"-12-31",1)/100000000,[1]!EM_S_STM07_BS(E3193,140,LEFT(RIGHT($L$1,11),10),1)/100000000)))</f>
        <v>38.598318577100002</v>
      </c>
      <c r="M3193" s="36">
        <f t="shared" ref="M3193:M3256" ca="1" si="257">IF(E3193="","",IF(OR(I3193=0,L3193=0),"-",I3193/L3193))</f>
        <v>0.91626882475089355</v>
      </c>
      <c r="N3193" s="37" t="str">
        <f ca="1">IF(E3193="","",IF(ISERROR([1]!EM_S_EST_NETPROFIT(E3193,行业估值!$E$6,deadline)/100000000),"-",[1]!EM_S_EST_NETPROFIT(E3193,行业估值!$E$6,deadline)/100000000))</f>
        <v>-</v>
      </c>
      <c r="O3193" s="36" t="str">
        <f t="shared" ref="O3193:O3256" ca="1" si="258">IF(E3193="","",IF(ISERROR(IF(OR(I3193=0,N3193=0),"-",I3193/N3193)),"-",IF(OR(I3193=0,N3193=0),"-",I3193/N3193)))</f>
        <v>-</v>
      </c>
      <c r="T3193" s="64" t="s">
        <v>6239</v>
      </c>
      <c r="U3193" s="64" t="s">
        <v>6240</v>
      </c>
    </row>
    <row r="3194" spans="4:21">
      <c r="D3194" s="45" t="str">
        <f>IF(AND(行业估值!$B$39=$G3194,COUNTIF($G$2:$G$2552,$G3194)&gt;=1),COUNTIF($G$2:G3194,$G3194),"")</f>
        <v/>
      </c>
      <c r="E3194" s="65" t="str">
        <f t="shared" si="254"/>
        <v>603002.SH</v>
      </c>
      <c r="F3194" s="65" t="str">
        <f t="shared" si="255"/>
        <v>宏昌电子</v>
      </c>
      <c r="G3194" s="34" t="str">
        <f>IF(E3194="","",IF(行业估值!$C$5="申万行业",[1]!EM_S_INFO_INDUSTRY_SW2014(E3194,"1"),IF(行业估值!$C$5="证监会行业",[1]!EM_S_INFO_INDUSTRY_CSRC1(E3194,"1"),[1]!EM_S_INFO_INDUSTRY_EM2016(E3194,"1"))))</f>
        <v>电子设备</v>
      </c>
      <c r="H3194" s="34" t="str">
        <f>IF(E3194="","",IF($H$1="上证50",[1]!EM_S_INFO_COMPINDEX(E3194,"000016"),"")&amp;IF($H$1="上证180",[1]!EM_S_INFO_COMPINDEX(E3194,"000010"),"")&amp;IF($H$1="沪深300",[1]!EM_S_INFO_COMPINDEX(E3194,"000300"),"")&amp;IF(AND($H$1="上证A股",RIGHT(E3194,2)="SH"),"是","")&amp;IF(AND($H$1="深证A股",RIGHT(E3194,2)="SZ"),"是","")&amp;IF(AND($H$1="创业板",LEFT(E3194,1)-3=0),"是","")&amp;IF(AND($H$1="全部A股",E3194&lt;&gt;0),"是","")&amp;IF(AND($H$1="中小板",LEFT(E3194,3)="002"),"是",""))</f>
        <v>是</v>
      </c>
      <c r="I3194" s="46">
        <f ca="1">IF(E3194="","",IF(OR([1]!EM_S_VAL_MV(E3194,deadline)="",[1]!EM_S_VAL_MV(E3194,deadline)="--",[1]!EM_S_VAL_MV(E3194,deadline)="null"),0,[1]!EM_S_VAL_MV(E3194,deadline)/100000000))</f>
        <v>24.084938640000001</v>
      </c>
      <c r="J3194" s="46">
        <f ca="1">IF(E3194="","",IF(RIGHT(LEFT($J$1,6),3)="TTM",[1]!EM_S_FA_PROFIT_TTM(E3194,LEFT(RIGHT($J$1,11),10),1)/100000000,[1]!EM_S_STM07_IS(E3194,61,LEFT(RIGHT($J$1,5),4)&amp;"-12-31",1)/100000000))</f>
        <v>0.46891825780000002</v>
      </c>
      <c r="K3194" s="36">
        <f t="shared" ca="1" si="256"/>
        <v>51.362765768597036</v>
      </c>
      <c r="L3194" s="46">
        <f ca="1">IF(E3194="","",IF(ISERROR(IF(行业估值!$E$7="最新年报",[1]!EM_S_STM07_BS(E3194,140,LEFT(RIGHT($L$1,5),4)&amp;"-12-31",1)/100000000,[1]!EM_S_STM07_BS(E3194,140,LEFT(RIGHT($L$1,11),10),1)/100000000)),0,IF(行业估值!$E$7="最新年报",[1]!EM_S_STM07_BS(E3194,140,LEFT(RIGHT($L$1,5),4)&amp;"-12-31",1)/100000000,[1]!EM_S_STM07_BS(E3194,140,LEFT(RIGHT($L$1,11),10),1)/100000000)))</f>
        <v>11.300462403199999</v>
      </c>
      <c r="M3194" s="36">
        <f t="shared" ca="1" si="257"/>
        <v>2.1313232840082517</v>
      </c>
      <c r="N3194" s="37" t="str">
        <f ca="1">IF(E3194="","",IF(ISERROR([1]!EM_S_EST_NETPROFIT(E3194,行业估值!$E$6,deadline)/100000000),"-",[1]!EM_S_EST_NETPROFIT(E3194,行业估值!$E$6,deadline)/100000000))</f>
        <v>-</v>
      </c>
      <c r="O3194" s="36" t="str">
        <f t="shared" ca="1" si="258"/>
        <v>-</v>
      </c>
      <c r="T3194" s="64" t="s">
        <v>6241</v>
      </c>
      <c r="U3194" s="64" t="s">
        <v>6242</v>
      </c>
    </row>
    <row r="3195" spans="4:21">
      <c r="D3195" s="45">
        <f>IF(AND(行业估值!$B$39=$G3195,COUNTIF($G$2:$G$2552,$G3195)&gt;=1),COUNTIF($G$2:G3195,$G3195),"")</f>
        <v>274</v>
      </c>
      <c r="E3195" s="65" t="str">
        <f t="shared" si="254"/>
        <v>603003.SH</v>
      </c>
      <c r="F3195" s="65" t="str">
        <f t="shared" si="255"/>
        <v>龙宇燃油</v>
      </c>
      <c r="G3195" s="34" t="str">
        <f>IF(E3195="","",IF(行业估值!$C$5="申万行业",[1]!EM_S_INFO_INDUSTRY_SW2014(E3195,"1"),IF(行业估值!$C$5="证监会行业",[1]!EM_S_INFO_INDUSTRY_CSRC1(E3195,"1"),[1]!EM_S_INFO_INDUSTRY_EM2016(E3195,"1"))))</f>
        <v>机械设备</v>
      </c>
      <c r="H3195" s="34" t="str">
        <f>IF(E3195="","",IF($H$1="上证50",[1]!EM_S_INFO_COMPINDEX(E3195,"000016"),"")&amp;IF($H$1="上证180",[1]!EM_S_INFO_COMPINDEX(E3195,"000010"),"")&amp;IF($H$1="沪深300",[1]!EM_S_INFO_COMPINDEX(E3195,"000300"),"")&amp;IF(AND($H$1="上证A股",RIGHT(E3195,2)="SH"),"是","")&amp;IF(AND($H$1="深证A股",RIGHT(E3195,2)="SZ"),"是","")&amp;IF(AND($H$1="创业板",LEFT(E3195,1)-3=0),"是","")&amp;IF(AND($H$1="全部A股",E3195&lt;&gt;0),"是","")&amp;IF(AND($H$1="中小板",LEFT(E3195,3)="002"),"是",""))</f>
        <v>是</v>
      </c>
      <c r="I3195" s="46">
        <f ca="1">IF(E3195="","",IF(OR([1]!EM_S_VAL_MV(E3195,deadline)="",[1]!EM_S_VAL_MV(E3195,deadline)="--",[1]!EM_S_VAL_MV(E3195,deadline)="null"),0,[1]!EM_S_VAL_MV(E3195,deadline)/100000000))</f>
        <v>33.614164841399997</v>
      </c>
      <c r="J3195" s="46">
        <f ca="1">IF(E3195="","",IF(RIGHT(LEFT($J$1,6),3)="TTM",[1]!EM_S_FA_PROFIT_TTM(E3195,LEFT(RIGHT($J$1,11),10),1)/100000000,[1]!EM_S_STM07_IS(E3195,61,LEFT(RIGHT($J$1,5),4)&amp;"-12-31",1)/100000000))</f>
        <v>-0.1012984821</v>
      </c>
      <c r="K3195" s="36">
        <f t="shared" ca="1" si="256"/>
        <v>-331.8328581490166</v>
      </c>
      <c r="L3195" s="46">
        <f ca="1">IF(E3195="","",IF(ISERROR(IF(行业估值!$E$7="最新年报",[1]!EM_S_STM07_BS(E3195,140,LEFT(RIGHT($L$1,5),4)&amp;"-12-31",1)/100000000,[1]!EM_S_STM07_BS(E3195,140,LEFT(RIGHT($L$1,11),10),1)/100000000)),0,IF(行业估值!$E$7="最新年报",[1]!EM_S_STM07_BS(E3195,140,LEFT(RIGHT($L$1,5),4)&amp;"-12-31",1)/100000000,[1]!EM_S_STM07_BS(E3195,140,LEFT(RIGHT($L$1,11),10),1)/100000000)))</f>
        <v>38.670321765700002</v>
      </c>
      <c r="M3195" s="36">
        <f t="shared" ca="1" si="257"/>
        <v>0.86924968054481666</v>
      </c>
      <c r="N3195" s="37" t="str">
        <f ca="1">IF(E3195="","",IF(ISERROR([1]!EM_S_EST_NETPROFIT(E3195,行业估值!$E$6,deadline)/100000000),"-",[1]!EM_S_EST_NETPROFIT(E3195,行业估值!$E$6,deadline)/100000000))</f>
        <v>-</v>
      </c>
      <c r="O3195" s="36" t="str">
        <f t="shared" ca="1" si="258"/>
        <v>-</v>
      </c>
      <c r="T3195" s="64" t="s">
        <v>6243</v>
      </c>
      <c r="U3195" s="64" t="s">
        <v>6244</v>
      </c>
    </row>
    <row r="3196" spans="4:21">
      <c r="D3196" s="45" t="str">
        <f>IF(AND(行业估值!$B$39=$G3196,COUNTIF($G$2:$G$2552,$G3196)&gt;=1),COUNTIF($G$2:G3196,$G3196),"")</f>
        <v/>
      </c>
      <c r="E3196" s="65" t="str">
        <f t="shared" si="254"/>
        <v>603005.SH</v>
      </c>
      <c r="F3196" s="65" t="str">
        <f t="shared" si="255"/>
        <v>晶方科技</v>
      </c>
      <c r="G3196" s="34" t="str">
        <f>IF(E3196="","",IF(行业估值!$C$5="申万行业",[1]!EM_S_INFO_INDUSTRY_SW2014(E3196,"1"),IF(行业估值!$C$5="证监会行业",[1]!EM_S_INFO_INDUSTRY_CSRC1(E3196,"1"),[1]!EM_S_INFO_INDUSTRY_EM2016(E3196,"1"))))</f>
        <v>电子设备</v>
      </c>
      <c r="H3196" s="34" t="str">
        <f>IF(E3196="","",IF($H$1="上证50",[1]!EM_S_INFO_COMPINDEX(E3196,"000016"),"")&amp;IF($H$1="上证180",[1]!EM_S_INFO_COMPINDEX(E3196,"000010"),"")&amp;IF($H$1="沪深300",[1]!EM_S_INFO_COMPINDEX(E3196,"000300"),"")&amp;IF(AND($H$1="上证A股",RIGHT(E3196,2)="SH"),"是","")&amp;IF(AND($H$1="深证A股",RIGHT(E3196,2)="SZ"),"是","")&amp;IF(AND($H$1="创业板",LEFT(E3196,1)-3=0),"是","")&amp;IF(AND($H$1="全部A股",E3196&lt;&gt;0),"是","")&amp;IF(AND($H$1="中小板",LEFT(E3196,3)="002"),"是",""))</f>
        <v>是</v>
      </c>
      <c r="I3196" s="46">
        <f ca="1">IF(E3196="","",IF(OR([1]!EM_S_VAL_MV(E3196,deadline)="",[1]!EM_S_VAL_MV(E3196,deadline)="--",[1]!EM_S_VAL_MV(E3196,deadline)="null"),0,[1]!EM_S_VAL_MV(E3196,deadline)/100000000))</f>
        <v>60.130081318999999</v>
      </c>
      <c r="J3196" s="46">
        <f ca="1">IF(E3196="","",IF(RIGHT(LEFT($J$1,6),3)="TTM",[1]!EM_S_FA_PROFIT_TTM(E3196,LEFT(RIGHT($J$1,11),10),1)/100000000,[1]!EM_S_STM07_IS(E3196,61,LEFT(RIGHT($J$1,5),4)&amp;"-12-31",1)/100000000))</f>
        <v>0.92637337230000005</v>
      </c>
      <c r="K3196" s="36">
        <f t="shared" ca="1" si="256"/>
        <v>64.909121005614637</v>
      </c>
      <c r="L3196" s="46">
        <f ca="1">IF(E3196="","",IF(ISERROR(IF(行业估值!$E$7="最新年报",[1]!EM_S_STM07_BS(E3196,140,LEFT(RIGHT($L$1,5),4)&amp;"-12-31",1)/100000000,[1]!EM_S_STM07_BS(E3196,140,LEFT(RIGHT($L$1,11),10),1)/100000000)),0,IF(行业估值!$E$7="最新年报",[1]!EM_S_STM07_BS(E3196,140,LEFT(RIGHT($L$1,5),4)&amp;"-12-31",1)/100000000,[1]!EM_S_STM07_BS(E3196,140,LEFT(RIGHT($L$1,11),10),1)/100000000)))</f>
        <v>19.2426683363</v>
      </c>
      <c r="M3196" s="36">
        <f t="shared" ca="1" si="257"/>
        <v>3.1248307286764718</v>
      </c>
      <c r="N3196" s="37">
        <f ca="1">IF(E3196="","",IF(ISERROR([1]!EM_S_EST_NETPROFIT(E3196,行业估值!$E$6,deadline)/100000000),"-",[1]!EM_S_EST_NETPROFIT(E3196,行业估值!$E$6,deadline)/100000000))</f>
        <v>0.91</v>
      </c>
      <c r="O3196" s="36">
        <f t="shared" ca="1" si="258"/>
        <v>66.077012438461537</v>
      </c>
      <c r="T3196" s="64" t="s">
        <v>6245</v>
      </c>
      <c r="U3196" s="64" t="s">
        <v>6246</v>
      </c>
    </row>
    <row r="3197" spans="4:21">
      <c r="D3197" s="45" t="str">
        <f>IF(AND(行业估值!$B$39=$G3197,COUNTIF($G$2:$G$2552,$G3197)&gt;=1),COUNTIF($G$2:G3197,$G3197),"")</f>
        <v/>
      </c>
      <c r="E3197" s="65" t="str">
        <f t="shared" si="254"/>
        <v>603006.SH</v>
      </c>
      <c r="F3197" s="65" t="str">
        <f t="shared" si="255"/>
        <v>联明股份</v>
      </c>
      <c r="G3197" s="34" t="str">
        <f>IF(E3197="","",IF(行业估值!$C$5="申万行业",[1]!EM_S_INFO_INDUSTRY_SW2014(E3197,"1"),IF(行业估值!$C$5="证监会行业",[1]!EM_S_INFO_INDUSTRY_CSRC1(E3197,"1"),[1]!EM_S_INFO_INDUSTRY_EM2016(E3197,"1"))))</f>
        <v>交运设备</v>
      </c>
      <c r="H3197" s="34" t="str">
        <f>IF(E3197="","",IF($H$1="上证50",[1]!EM_S_INFO_COMPINDEX(E3197,"000016"),"")&amp;IF($H$1="上证180",[1]!EM_S_INFO_COMPINDEX(E3197,"000010"),"")&amp;IF($H$1="沪深300",[1]!EM_S_INFO_COMPINDEX(E3197,"000300"),"")&amp;IF(AND($H$1="上证A股",RIGHT(E3197,2)="SH"),"是","")&amp;IF(AND($H$1="深证A股",RIGHT(E3197,2)="SZ"),"是","")&amp;IF(AND($H$1="创业板",LEFT(E3197,1)-3=0),"是","")&amp;IF(AND($H$1="全部A股",E3197&lt;&gt;0),"是","")&amp;IF(AND($H$1="中小板",LEFT(E3197,3)="002"),"是",""))</f>
        <v>是</v>
      </c>
      <c r="I3197" s="46">
        <f ca="1">IF(E3197="","",IF(OR([1]!EM_S_VAL_MV(E3197,deadline)="",[1]!EM_S_VAL_MV(E3197,deadline)="--",[1]!EM_S_VAL_MV(E3197,deadline)="null"),0,[1]!EM_S_VAL_MV(E3197,deadline)/100000000))</f>
        <v>18.439044948999999</v>
      </c>
      <c r="J3197" s="46">
        <f ca="1">IF(E3197="","",IF(RIGHT(LEFT($J$1,6),3)="TTM",[1]!EM_S_FA_PROFIT_TTM(E3197,LEFT(RIGHT($J$1,11),10),1)/100000000,[1]!EM_S_STM07_IS(E3197,61,LEFT(RIGHT($J$1,5),4)&amp;"-12-31",1)/100000000))</f>
        <v>1.1221730220000001</v>
      </c>
      <c r="K3197" s="36">
        <f t="shared" ca="1" si="256"/>
        <v>16.431552521318764</v>
      </c>
      <c r="L3197" s="46">
        <f ca="1">IF(E3197="","",IF(ISERROR(IF(行业估值!$E$7="最新年报",[1]!EM_S_STM07_BS(E3197,140,LEFT(RIGHT($L$1,5),4)&amp;"-12-31",1)/100000000,[1]!EM_S_STM07_BS(E3197,140,LEFT(RIGHT($L$1,11),10),1)/100000000)),0,IF(行业估值!$E$7="最新年报",[1]!EM_S_STM07_BS(E3197,140,LEFT(RIGHT($L$1,5),4)&amp;"-12-31",1)/100000000,[1]!EM_S_STM07_BS(E3197,140,LEFT(RIGHT($L$1,11),10),1)/100000000)))</f>
        <v>11.030599241300001</v>
      </c>
      <c r="M3197" s="36">
        <f t="shared" ca="1" si="257"/>
        <v>1.6716267671081559</v>
      </c>
      <c r="N3197" s="37" t="str">
        <f ca="1">IF(E3197="","",IF(ISERROR([1]!EM_S_EST_NETPROFIT(E3197,行业估值!$E$6,deadline)/100000000),"-",[1]!EM_S_EST_NETPROFIT(E3197,行业估值!$E$6,deadline)/100000000))</f>
        <v>-</v>
      </c>
      <c r="O3197" s="36" t="str">
        <f t="shared" ca="1" si="258"/>
        <v>-</v>
      </c>
      <c r="T3197" s="64" t="s">
        <v>6247</v>
      </c>
      <c r="U3197" s="64" t="s">
        <v>6248</v>
      </c>
    </row>
    <row r="3198" spans="4:21">
      <c r="D3198" s="45" t="str">
        <f>IF(AND(行业估值!$B$39=$G3198,COUNTIF($G$2:$G$2552,$G3198)&gt;=1),COUNTIF($G$2:G3198,$G3198),"")</f>
        <v/>
      </c>
      <c r="E3198" s="65" t="str">
        <f t="shared" si="254"/>
        <v>603007.SH</v>
      </c>
      <c r="F3198" s="65" t="str">
        <f t="shared" si="255"/>
        <v>花王股份</v>
      </c>
      <c r="G3198" s="34" t="str">
        <f>IF(E3198="","",IF(行业估值!$C$5="申万行业",[1]!EM_S_INFO_INDUSTRY_SW2014(E3198,"1"),IF(行业估值!$C$5="证监会行业",[1]!EM_S_INFO_INDUSTRY_CSRC1(E3198,"1"),[1]!EM_S_INFO_INDUSTRY_EM2016(E3198,"1"))))</f>
        <v>建筑</v>
      </c>
      <c r="H3198" s="34" t="str">
        <f>IF(E3198="","",IF($H$1="上证50",[1]!EM_S_INFO_COMPINDEX(E3198,"000016"),"")&amp;IF($H$1="上证180",[1]!EM_S_INFO_COMPINDEX(E3198,"000010"),"")&amp;IF($H$1="沪深300",[1]!EM_S_INFO_COMPINDEX(E3198,"000300"),"")&amp;IF(AND($H$1="上证A股",RIGHT(E3198,2)="SH"),"是","")&amp;IF(AND($H$1="深证A股",RIGHT(E3198,2)="SZ"),"是","")&amp;IF(AND($H$1="创业板",LEFT(E3198,1)-3=0),"是","")&amp;IF(AND($H$1="全部A股",E3198&lt;&gt;0),"是","")&amp;IF(AND($H$1="中小板",LEFT(E3198,3)="002"),"是",""))</f>
        <v>是</v>
      </c>
      <c r="I3198" s="46">
        <f ca="1">IF(E3198="","",IF(OR([1]!EM_S_VAL_MV(E3198,deadline)="",[1]!EM_S_VAL_MV(E3198,deadline)="--",[1]!EM_S_VAL_MV(E3198,deadline)="null"),0,[1]!EM_S_VAL_MV(E3198,deadline)/100000000))</f>
        <v>21.742550099999999</v>
      </c>
      <c r="J3198" s="46">
        <f ca="1">IF(E3198="","",IF(RIGHT(LEFT($J$1,6),3)="TTM",[1]!EM_S_FA_PROFIT_TTM(E3198,LEFT(RIGHT($J$1,11),10),1)/100000000,[1]!EM_S_STM07_IS(E3198,61,LEFT(RIGHT($J$1,5),4)&amp;"-12-31",1)/100000000))</f>
        <v>0.82594387420000004</v>
      </c>
      <c r="K3198" s="36">
        <f t="shared" ca="1" si="256"/>
        <v>26.324488599252085</v>
      </c>
      <c r="L3198" s="46">
        <f ca="1">IF(E3198="","",IF(ISERROR(IF(行业估值!$E$7="最新年报",[1]!EM_S_STM07_BS(E3198,140,LEFT(RIGHT($L$1,5),4)&amp;"-12-31",1)/100000000,[1]!EM_S_STM07_BS(E3198,140,LEFT(RIGHT($L$1,11),10),1)/100000000)),0,IF(行业估值!$E$7="最新年报",[1]!EM_S_STM07_BS(E3198,140,LEFT(RIGHT($L$1,5),4)&amp;"-12-31",1)/100000000,[1]!EM_S_STM07_BS(E3198,140,LEFT(RIGHT($L$1,11),10),1)/100000000)))</f>
        <v>11.4168343435</v>
      </c>
      <c r="M3198" s="36">
        <f t="shared" ca="1" si="257"/>
        <v>1.9044289726756689</v>
      </c>
      <c r="N3198" s="37">
        <f ca="1">IF(E3198="","",IF(ISERROR([1]!EM_S_EST_NETPROFIT(E3198,行业估值!$E$6,deadline)/100000000),"-",[1]!EM_S_EST_NETPROFIT(E3198,行业估值!$E$6,deadline)/100000000))</f>
        <v>0.79600000000000004</v>
      </c>
      <c r="O3198" s="36">
        <f t="shared" ca="1" si="258"/>
        <v>27.3147614321608</v>
      </c>
      <c r="T3198" s="64" t="s">
        <v>6249</v>
      </c>
      <c r="U3198" s="64" t="s">
        <v>6250</v>
      </c>
    </row>
    <row r="3199" spans="4:21">
      <c r="D3199" s="45" t="str">
        <f>IF(AND(行业估值!$B$39=$G3199,COUNTIF($G$2:$G$2552,$G3199)&gt;=1),COUNTIF($G$2:G3199,$G3199),"")</f>
        <v/>
      </c>
      <c r="E3199" s="65" t="str">
        <f t="shared" si="254"/>
        <v>603008.SH</v>
      </c>
      <c r="F3199" s="65" t="str">
        <f t="shared" si="255"/>
        <v>喜临门</v>
      </c>
      <c r="G3199" s="34" t="str">
        <f>IF(E3199="","",IF(行业估值!$C$5="申万行业",[1]!EM_S_INFO_INDUSTRY_SW2014(E3199,"1"),IF(行业估值!$C$5="证监会行业",[1]!EM_S_INFO_INDUSTRY_CSRC1(E3199,"1"),[1]!EM_S_INFO_INDUSTRY_EM2016(E3199,"1"))))</f>
        <v>轻工制造</v>
      </c>
      <c r="H3199" s="34" t="str">
        <f>IF(E3199="","",IF($H$1="上证50",[1]!EM_S_INFO_COMPINDEX(E3199,"000016"),"")&amp;IF($H$1="上证180",[1]!EM_S_INFO_COMPINDEX(E3199,"000010"),"")&amp;IF($H$1="沪深300",[1]!EM_S_INFO_COMPINDEX(E3199,"000300"),"")&amp;IF(AND($H$1="上证A股",RIGHT(E3199,2)="SH"),"是","")&amp;IF(AND($H$1="深证A股",RIGHT(E3199,2)="SZ"),"是","")&amp;IF(AND($H$1="创业板",LEFT(E3199,1)-3=0),"是","")&amp;IF(AND($H$1="全部A股",E3199&lt;&gt;0),"是","")&amp;IF(AND($H$1="中小板",LEFT(E3199,3)="002"),"是",""))</f>
        <v>是</v>
      </c>
      <c r="I3199" s="46">
        <f ca="1">IF(E3199="","",IF(OR([1]!EM_S_VAL_MV(E3199,deadline)="",[1]!EM_S_VAL_MV(E3199,deadline)="--",[1]!EM_S_VAL_MV(E3199,deadline)="null"),0,[1]!EM_S_VAL_MV(E3199,deadline)/100000000))</f>
        <v>59.452943624</v>
      </c>
      <c r="J3199" s="46">
        <f ca="1">IF(E3199="","",IF(RIGHT(LEFT($J$1,6),3)="TTM",[1]!EM_S_FA_PROFIT_TTM(E3199,LEFT(RIGHT($J$1,11),10),1)/100000000,[1]!EM_S_STM07_IS(E3199,61,LEFT(RIGHT($J$1,5),4)&amp;"-12-31",1)/100000000))</f>
        <v>-2.9214426858999998</v>
      </c>
      <c r="K3199" s="36">
        <f t="shared" ca="1" si="256"/>
        <v>-20.350542528505745</v>
      </c>
      <c r="L3199" s="46">
        <f ca="1">IF(E3199="","",IF(ISERROR(IF(行业估值!$E$7="最新年报",[1]!EM_S_STM07_BS(E3199,140,LEFT(RIGHT($L$1,5),4)&amp;"-12-31",1)/100000000,[1]!EM_S_STM07_BS(E3199,140,LEFT(RIGHT($L$1,11),10),1)/100000000)),0,IF(行业估值!$E$7="最新年报",[1]!EM_S_STM07_BS(E3199,140,LEFT(RIGHT($L$1,5),4)&amp;"-12-31",1)/100000000,[1]!EM_S_STM07_BS(E3199,140,LEFT(RIGHT($L$1,11),10),1)/100000000)))</f>
        <v>25.834376705900002</v>
      </c>
      <c r="M3199" s="36">
        <f t="shared" ca="1" si="257"/>
        <v>2.3013113225380142</v>
      </c>
      <c r="N3199" s="37">
        <f ca="1">IF(E3199="","",IF(ISERROR([1]!EM_S_EST_NETPROFIT(E3199,行业估值!$E$6,deadline)/100000000),"-",[1]!EM_S_EST_NETPROFIT(E3199,行业估值!$E$6,deadline)/100000000))</f>
        <v>3.8603333333333332</v>
      </c>
      <c r="O3199" s="36">
        <f t="shared" ca="1" si="258"/>
        <v>15.400987036698041</v>
      </c>
      <c r="T3199" s="64" t="s">
        <v>6251</v>
      </c>
      <c r="U3199" s="64" t="s">
        <v>6252</v>
      </c>
    </row>
    <row r="3200" spans="4:21">
      <c r="D3200" s="45" t="str">
        <f>IF(AND(行业估值!$B$39=$G3200,COUNTIF($G$2:$G$2552,$G3200)&gt;=1),COUNTIF($G$2:G3200,$G3200),"")</f>
        <v/>
      </c>
      <c r="E3200" s="65" t="str">
        <f t="shared" si="254"/>
        <v>603009.SH</v>
      </c>
      <c r="F3200" s="65" t="str">
        <f t="shared" si="255"/>
        <v>北特科技</v>
      </c>
      <c r="G3200" s="34" t="str">
        <f>IF(E3200="","",IF(行业估值!$C$5="申万行业",[1]!EM_S_INFO_INDUSTRY_SW2014(E3200,"1"),IF(行业估值!$C$5="证监会行业",[1]!EM_S_INFO_INDUSTRY_CSRC1(E3200,"1"),[1]!EM_S_INFO_INDUSTRY_EM2016(E3200,"1"))))</f>
        <v>交运设备</v>
      </c>
      <c r="H3200" s="34" t="str">
        <f>IF(E3200="","",IF($H$1="上证50",[1]!EM_S_INFO_COMPINDEX(E3200,"000016"),"")&amp;IF($H$1="上证180",[1]!EM_S_INFO_COMPINDEX(E3200,"000010"),"")&amp;IF($H$1="沪深300",[1]!EM_S_INFO_COMPINDEX(E3200,"000300"),"")&amp;IF(AND($H$1="上证A股",RIGHT(E3200,2)="SH"),"是","")&amp;IF(AND($H$1="深证A股",RIGHT(E3200,2)="SZ"),"是","")&amp;IF(AND($H$1="创业板",LEFT(E3200,1)-3=0),"是","")&amp;IF(AND($H$1="全部A股",E3200&lt;&gt;0),"是","")&amp;IF(AND($H$1="中小板",LEFT(E3200,3)="002"),"是",""))</f>
        <v>是</v>
      </c>
      <c r="I3200" s="46">
        <f ca="1">IF(E3200="","",IF(OR([1]!EM_S_VAL_MV(E3200,deadline)="",[1]!EM_S_VAL_MV(E3200,deadline)="--",[1]!EM_S_VAL_MV(E3200,deadline)="null"),0,[1]!EM_S_VAL_MV(E3200,deadline)/100000000))</f>
        <v>26.315774064899998</v>
      </c>
      <c r="J3200" s="46">
        <f ca="1">IF(E3200="","",IF(RIGHT(LEFT($J$1,6),3)="TTM",[1]!EM_S_FA_PROFIT_TTM(E3200,LEFT(RIGHT($J$1,11),10),1)/100000000,[1]!EM_S_STM07_IS(E3200,61,LEFT(RIGHT($J$1,5),4)&amp;"-12-31",1)/100000000))</f>
        <v>0.24429127039999998</v>
      </c>
      <c r="K3200" s="36">
        <f t="shared" ca="1" si="256"/>
        <v>107.7229408231036</v>
      </c>
      <c r="L3200" s="46">
        <f ca="1">IF(E3200="","",IF(ISERROR(IF(行业估值!$E$7="最新年报",[1]!EM_S_STM07_BS(E3200,140,LEFT(RIGHT($L$1,5),4)&amp;"-12-31",1)/100000000,[1]!EM_S_STM07_BS(E3200,140,LEFT(RIGHT($L$1,11),10),1)/100000000)),0,IF(行业估值!$E$7="最新年报",[1]!EM_S_STM07_BS(E3200,140,LEFT(RIGHT($L$1,5),4)&amp;"-12-31",1)/100000000,[1]!EM_S_STM07_BS(E3200,140,LEFT(RIGHT($L$1,11),10),1)/100000000)))</f>
        <v>17.393261172999999</v>
      </c>
      <c r="M3200" s="36">
        <f t="shared" ca="1" si="257"/>
        <v>1.5129867713221394</v>
      </c>
      <c r="N3200" s="37" t="str">
        <f ca="1">IF(E3200="","",IF(ISERROR([1]!EM_S_EST_NETPROFIT(E3200,行业估值!$E$6,deadline)/100000000),"-",[1]!EM_S_EST_NETPROFIT(E3200,行业估值!$E$6,deadline)/100000000))</f>
        <v>-</v>
      </c>
      <c r="O3200" s="36" t="str">
        <f t="shared" ca="1" si="258"/>
        <v>-</v>
      </c>
      <c r="T3200" s="64" t="s">
        <v>6253</v>
      </c>
      <c r="U3200" s="64" t="s">
        <v>6254</v>
      </c>
    </row>
    <row r="3201" spans="4:21">
      <c r="D3201" s="45" t="str">
        <f>IF(AND(行业估值!$B$39=$G3201,COUNTIF($G$2:$G$2552,$G3201)&gt;=1),COUNTIF($G$2:G3201,$G3201),"")</f>
        <v/>
      </c>
      <c r="E3201" s="65" t="str">
        <f t="shared" si="254"/>
        <v>603010.SH</v>
      </c>
      <c r="F3201" s="65" t="str">
        <f t="shared" si="255"/>
        <v>万盛股份</v>
      </c>
      <c r="G3201" s="34" t="str">
        <f>IF(E3201="","",IF(行业估值!$C$5="申万行业",[1]!EM_S_INFO_INDUSTRY_SW2014(E3201,"1"),IF(行业估值!$C$5="证监会行业",[1]!EM_S_INFO_INDUSTRY_CSRC1(E3201,"1"),[1]!EM_S_INFO_INDUSTRY_EM2016(E3201,"1"))))</f>
        <v>基础化工</v>
      </c>
      <c r="H3201" s="34" t="str">
        <f>IF(E3201="","",IF($H$1="上证50",[1]!EM_S_INFO_COMPINDEX(E3201,"000016"),"")&amp;IF($H$1="上证180",[1]!EM_S_INFO_COMPINDEX(E3201,"000010"),"")&amp;IF($H$1="沪深300",[1]!EM_S_INFO_COMPINDEX(E3201,"000300"),"")&amp;IF(AND($H$1="上证A股",RIGHT(E3201,2)="SH"),"是","")&amp;IF(AND($H$1="深证A股",RIGHT(E3201,2)="SZ"),"是","")&amp;IF(AND($H$1="创业板",LEFT(E3201,1)-3=0),"是","")&amp;IF(AND($H$1="全部A股",E3201&lt;&gt;0),"是","")&amp;IF(AND($H$1="中小板",LEFT(E3201,3)="002"),"是",""))</f>
        <v>是</v>
      </c>
      <c r="I3201" s="46">
        <f ca="1">IF(E3201="","",IF(OR([1]!EM_S_VAL_MV(E3201,deadline)="",[1]!EM_S_VAL_MV(E3201,deadline)="--",[1]!EM_S_VAL_MV(E3201,deadline)="null"),0,[1]!EM_S_VAL_MV(E3201,deadline)/100000000))</f>
        <v>41.441563217999999</v>
      </c>
      <c r="J3201" s="46">
        <f ca="1">IF(E3201="","",IF(RIGHT(LEFT($J$1,6),3)="TTM",[1]!EM_S_FA_PROFIT_TTM(E3201,LEFT(RIGHT($J$1,11),10),1)/100000000,[1]!EM_S_STM07_IS(E3201,61,LEFT(RIGHT($J$1,5),4)&amp;"-12-31",1)/100000000))</f>
        <v>1.0060652394</v>
      </c>
      <c r="K3201" s="36">
        <f t="shared" ca="1" si="256"/>
        <v>41.191725541292961</v>
      </c>
      <c r="L3201" s="46">
        <f ca="1">IF(E3201="","",IF(ISERROR(IF(行业估值!$E$7="最新年报",[1]!EM_S_STM07_BS(E3201,140,LEFT(RIGHT($L$1,5),4)&amp;"-12-31",1)/100000000,[1]!EM_S_STM07_BS(E3201,140,LEFT(RIGHT($L$1,11),10),1)/100000000)),0,IF(行业估值!$E$7="最新年报",[1]!EM_S_STM07_BS(E3201,140,LEFT(RIGHT($L$1,5),4)&amp;"-12-31",1)/100000000,[1]!EM_S_STM07_BS(E3201,140,LEFT(RIGHT($L$1,11),10),1)/100000000)))</f>
        <v>12.480928172700001</v>
      </c>
      <c r="M3201" s="36">
        <f t="shared" ca="1" si="257"/>
        <v>3.3203911315383317</v>
      </c>
      <c r="N3201" s="37">
        <f ca="1">IF(E3201="","",IF(ISERROR([1]!EM_S_EST_NETPROFIT(E3201,行业估值!$E$6,deadline)/100000000),"-",[1]!EM_S_EST_NETPROFIT(E3201,行业估值!$E$6,deadline)/100000000))</f>
        <v>2.08</v>
      </c>
      <c r="O3201" s="36">
        <f t="shared" ca="1" si="258"/>
        <v>19.923828470192305</v>
      </c>
      <c r="T3201" s="64" t="s">
        <v>6255</v>
      </c>
      <c r="U3201" s="64" t="s">
        <v>6256</v>
      </c>
    </row>
    <row r="3202" spans="4:21">
      <c r="D3202" s="45">
        <f>IF(AND(行业估值!$B$39=$G3202,COUNTIF($G$2:$G$2552,$G3202)&gt;=1),COUNTIF($G$2:G3202,$G3202),"")</f>
        <v>275</v>
      </c>
      <c r="E3202" s="65" t="str">
        <f t="shared" si="254"/>
        <v>603011.SH</v>
      </c>
      <c r="F3202" s="65" t="str">
        <f t="shared" si="255"/>
        <v>合锻智能</v>
      </c>
      <c r="G3202" s="34" t="str">
        <f>IF(E3202="","",IF(行业估值!$C$5="申万行业",[1]!EM_S_INFO_INDUSTRY_SW2014(E3202,"1"),IF(行业估值!$C$5="证监会行业",[1]!EM_S_INFO_INDUSTRY_CSRC1(E3202,"1"),[1]!EM_S_INFO_INDUSTRY_EM2016(E3202,"1"))))</f>
        <v>机械设备</v>
      </c>
      <c r="H3202" s="34" t="str">
        <f>IF(E3202="","",IF($H$1="上证50",[1]!EM_S_INFO_COMPINDEX(E3202,"000016"),"")&amp;IF($H$1="上证180",[1]!EM_S_INFO_COMPINDEX(E3202,"000010"),"")&amp;IF($H$1="沪深300",[1]!EM_S_INFO_COMPINDEX(E3202,"000300"),"")&amp;IF(AND($H$1="上证A股",RIGHT(E3202,2)="SH"),"是","")&amp;IF(AND($H$1="深证A股",RIGHT(E3202,2)="SZ"),"是","")&amp;IF(AND($H$1="创业板",LEFT(E3202,1)-3=0),"是","")&amp;IF(AND($H$1="全部A股",E3202&lt;&gt;0),"是","")&amp;IF(AND($H$1="中小板",LEFT(E3202,3)="002"),"是",""))</f>
        <v>是</v>
      </c>
      <c r="I3202" s="46">
        <f ca="1">IF(E3202="","",IF(OR([1]!EM_S_VAL_MV(E3202,deadline)="",[1]!EM_S_VAL_MV(E3202,deadline)="--",[1]!EM_S_VAL_MV(E3202,deadline)="null"),0,[1]!EM_S_VAL_MV(E3202,deadline)/100000000))</f>
        <v>21.928820029600001</v>
      </c>
      <c r="J3202" s="46">
        <f ca="1">IF(E3202="","",IF(RIGHT(LEFT($J$1,6),3)="TTM",[1]!EM_S_FA_PROFIT_TTM(E3202,LEFT(RIGHT($J$1,11),10),1)/100000000,[1]!EM_S_STM07_IS(E3202,61,LEFT(RIGHT($J$1,5),4)&amp;"-12-31",1)/100000000))</f>
        <v>0.29112129940000003</v>
      </c>
      <c r="K3202" s="36">
        <f t="shared" ca="1" si="256"/>
        <v>75.325371502515353</v>
      </c>
      <c r="L3202" s="46">
        <f ca="1">IF(E3202="","",IF(ISERROR(IF(行业估值!$E$7="最新年报",[1]!EM_S_STM07_BS(E3202,140,LEFT(RIGHT($L$1,5),4)&amp;"-12-31",1)/100000000,[1]!EM_S_STM07_BS(E3202,140,LEFT(RIGHT($L$1,11),10),1)/100000000)),0,IF(行业估值!$E$7="最新年报",[1]!EM_S_STM07_BS(E3202,140,LEFT(RIGHT($L$1,5),4)&amp;"-12-31",1)/100000000,[1]!EM_S_STM07_BS(E3202,140,LEFT(RIGHT($L$1,11),10),1)/100000000)))</f>
        <v>16.5461827096</v>
      </c>
      <c r="M3202" s="36">
        <f t="shared" ca="1" si="257"/>
        <v>1.3253099167626758</v>
      </c>
      <c r="N3202" s="37" t="str">
        <f ca="1">IF(E3202="","",IF(ISERROR([1]!EM_S_EST_NETPROFIT(E3202,行业估值!$E$6,deadline)/100000000),"-",[1]!EM_S_EST_NETPROFIT(E3202,行业估值!$E$6,deadline)/100000000))</f>
        <v>-</v>
      </c>
      <c r="O3202" s="36" t="str">
        <f t="shared" ca="1" si="258"/>
        <v>-</v>
      </c>
      <c r="T3202" s="64" t="s">
        <v>6257</v>
      </c>
      <c r="U3202" s="64" t="s">
        <v>6258</v>
      </c>
    </row>
    <row r="3203" spans="4:21">
      <c r="D3203" s="45">
        <f>IF(AND(行业估值!$B$39=$G3203,COUNTIF($G$2:$G$2552,$G3203)&gt;=1),COUNTIF($G$2:G3203,$G3203),"")</f>
        <v>276</v>
      </c>
      <c r="E3203" s="65" t="str">
        <f t="shared" ref="E3203:E3266" si="259">IF(U3203="","",U3203)</f>
        <v>603012.SH</v>
      </c>
      <c r="F3203" s="65" t="str">
        <f t="shared" ref="F3203:F3266" si="260">IF(T3203="","",T3203)</f>
        <v>创力集团</v>
      </c>
      <c r="G3203" s="34" t="str">
        <f>IF(E3203="","",IF(行业估值!$C$5="申万行业",[1]!EM_S_INFO_INDUSTRY_SW2014(E3203,"1"),IF(行业估值!$C$5="证监会行业",[1]!EM_S_INFO_INDUSTRY_CSRC1(E3203,"1"),[1]!EM_S_INFO_INDUSTRY_EM2016(E3203,"1"))))</f>
        <v>机械设备</v>
      </c>
      <c r="H3203" s="34" t="str">
        <f>IF(E3203="","",IF($H$1="上证50",[1]!EM_S_INFO_COMPINDEX(E3203,"000016"),"")&amp;IF($H$1="上证180",[1]!EM_S_INFO_COMPINDEX(E3203,"000010"),"")&amp;IF($H$1="沪深300",[1]!EM_S_INFO_COMPINDEX(E3203,"000300"),"")&amp;IF(AND($H$1="上证A股",RIGHT(E3203,2)="SH"),"是","")&amp;IF(AND($H$1="深证A股",RIGHT(E3203,2)="SZ"),"是","")&amp;IF(AND($H$1="创业板",LEFT(E3203,1)-3=0),"是","")&amp;IF(AND($H$1="全部A股",E3203&lt;&gt;0),"是","")&amp;IF(AND($H$1="中小板",LEFT(E3203,3)="002"),"是",""))</f>
        <v>是</v>
      </c>
      <c r="I3203" s="46">
        <f ca="1">IF(E3203="","",IF(OR([1]!EM_S_VAL_MV(E3203,deadline)="",[1]!EM_S_VAL_MV(E3203,deadline)="--",[1]!EM_S_VAL_MV(E3203,deadline)="null"),0,[1]!EM_S_VAL_MV(E3203,deadline)/100000000))</f>
        <v>110.825096</v>
      </c>
      <c r="J3203" s="46">
        <f ca="1">IF(E3203="","",IF(RIGHT(LEFT($J$1,6),3)="TTM",[1]!EM_S_FA_PROFIT_TTM(E3203,LEFT(RIGHT($J$1,11),10),1)/100000000,[1]!EM_S_STM07_IS(E3203,61,LEFT(RIGHT($J$1,5),4)&amp;"-12-31",1)/100000000))</f>
        <v>2.7014267748000003</v>
      </c>
      <c r="K3203" s="36">
        <f t="shared" ca="1" si="256"/>
        <v>41.024652984793534</v>
      </c>
      <c r="L3203" s="46">
        <f ca="1">IF(E3203="","",IF(ISERROR(IF(行业估值!$E$7="最新年报",[1]!EM_S_STM07_BS(E3203,140,LEFT(RIGHT($L$1,5),4)&amp;"-12-31",1)/100000000,[1]!EM_S_STM07_BS(E3203,140,LEFT(RIGHT($L$1,11),10),1)/100000000)),0,IF(行业估值!$E$7="最新年报",[1]!EM_S_STM07_BS(E3203,140,LEFT(RIGHT($L$1,5),4)&amp;"-12-31",1)/100000000,[1]!EM_S_STM07_BS(E3203,140,LEFT(RIGHT($L$1,11),10),1)/100000000)))</f>
        <v>25.125427365100002</v>
      </c>
      <c r="M3203" s="36">
        <f t="shared" ca="1" si="257"/>
        <v>4.4108740675169367</v>
      </c>
      <c r="N3203" s="37" t="str">
        <f ca="1">IF(E3203="","",IF(ISERROR([1]!EM_S_EST_NETPROFIT(E3203,行业估值!$E$6,deadline)/100000000),"-",[1]!EM_S_EST_NETPROFIT(E3203,行业估值!$E$6,deadline)/100000000))</f>
        <v>-</v>
      </c>
      <c r="O3203" s="36" t="str">
        <f t="shared" ca="1" si="258"/>
        <v>-</v>
      </c>
      <c r="T3203" s="64" t="s">
        <v>6259</v>
      </c>
      <c r="U3203" s="64" t="s">
        <v>6260</v>
      </c>
    </row>
    <row r="3204" spans="4:21">
      <c r="D3204" s="45" t="str">
        <f>IF(AND(行业估值!$B$39=$G3204,COUNTIF($G$2:$G$2552,$G3204)&gt;=1),COUNTIF($G$2:G3204,$G3204),"")</f>
        <v/>
      </c>
      <c r="E3204" s="65" t="str">
        <f t="shared" si="259"/>
        <v>603013.SH</v>
      </c>
      <c r="F3204" s="65" t="str">
        <f t="shared" si="260"/>
        <v>亚普股份</v>
      </c>
      <c r="G3204" s="34" t="str">
        <f>IF(E3204="","",IF(行业估值!$C$5="申万行业",[1]!EM_S_INFO_INDUSTRY_SW2014(E3204,"1"),IF(行业估值!$C$5="证监会行业",[1]!EM_S_INFO_INDUSTRY_CSRC1(E3204,"1"),[1]!EM_S_INFO_INDUSTRY_EM2016(E3204,"1"))))</f>
        <v>交运设备</v>
      </c>
      <c r="H3204" s="34" t="str">
        <f>IF(E3204="","",IF($H$1="上证50",[1]!EM_S_INFO_COMPINDEX(E3204,"000016"),"")&amp;IF($H$1="上证180",[1]!EM_S_INFO_COMPINDEX(E3204,"000010"),"")&amp;IF($H$1="沪深300",[1]!EM_S_INFO_COMPINDEX(E3204,"000300"),"")&amp;IF(AND($H$1="上证A股",RIGHT(E3204,2)="SH"),"是","")&amp;IF(AND($H$1="深证A股",RIGHT(E3204,2)="SZ"),"是","")&amp;IF(AND($H$1="创业板",LEFT(E3204,1)-3=0),"是","")&amp;IF(AND($H$1="全部A股",E3204&lt;&gt;0),"是","")&amp;IF(AND($H$1="中小板",LEFT(E3204,3)="002"),"是",""))</f>
        <v>是</v>
      </c>
      <c r="I3204" s="46">
        <f ca="1">IF(E3204="","",IF(OR([1]!EM_S_VAL_MV(E3204,deadline)="",[1]!EM_S_VAL_MV(E3204,deadline)="--",[1]!EM_S_VAL_MV(E3204,deadline)="null"),0,[1]!EM_S_VAL_MV(E3204,deadline)/100000000))</f>
        <v>82.161000000000001</v>
      </c>
      <c r="J3204" s="46">
        <f ca="1">IF(E3204="","",IF(RIGHT(LEFT($J$1,6),3)="TTM",[1]!EM_S_FA_PROFIT_TTM(E3204,LEFT(RIGHT($J$1,11),10),1)/100000000,[1]!EM_S_STM07_IS(E3204,61,LEFT(RIGHT($J$1,5),4)&amp;"-12-31",1)/100000000))</f>
        <v>4.1951026783999996</v>
      </c>
      <c r="K3204" s="36">
        <f t="shared" ca="1" si="256"/>
        <v>19.584979510283638</v>
      </c>
      <c r="L3204" s="46">
        <f ca="1">IF(E3204="","",IF(ISERROR(IF(行业估值!$E$7="最新年报",[1]!EM_S_STM07_BS(E3204,140,LEFT(RIGHT($L$1,5),4)&amp;"-12-31",1)/100000000,[1]!EM_S_STM07_BS(E3204,140,LEFT(RIGHT($L$1,11),10),1)/100000000)),0,IF(行业估值!$E$7="最新年报",[1]!EM_S_STM07_BS(E3204,140,LEFT(RIGHT($L$1,5),4)&amp;"-12-31",1)/100000000,[1]!EM_S_STM07_BS(E3204,140,LEFT(RIGHT($L$1,11),10),1)/100000000)))</f>
        <v>31.471335201300001</v>
      </c>
      <c r="M3204" s="36">
        <f t="shared" ca="1" si="257"/>
        <v>2.6106613994758678</v>
      </c>
      <c r="N3204" s="37" t="str">
        <f ca="1">IF(E3204="","",IF(ISERROR([1]!EM_S_EST_NETPROFIT(E3204,行业估值!$E$6,deadline)/100000000),"-",[1]!EM_S_EST_NETPROFIT(E3204,行业估值!$E$6,deadline)/100000000))</f>
        <v>-</v>
      </c>
      <c r="O3204" s="36" t="str">
        <f t="shared" ca="1" si="258"/>
        <v>-</v>
      </c>
      <c r="T3204" s="64" t="s">
        <v>6261</v>
      </c>
      <c r="U3204" s="64" t="s">
        <v>6262</v>
      </c>
    </row>
    <row r="3205" spans="4:21">
      <c r="D3205" s="45">
        <f>IF(AND(行业估值!$B$39=$G3205,COUNTIF($G$2:$G$2552,$G3205)&gt;=1),COUNTIF($G$2:G3205,$G3205),"")</f>
        <v>277</v>
      </c>
      <c r="E3205" s="65" t="str">
        <f t="shared" si="259"/>
        <v>603015.SH</v>
      </c>
      <c r="F3205" s="65" t="str">
        <f t="shared" si="260"/>
        <v>弘讯科技</v>
      </c>
      <c r="G3205" s="34" t="str">
        <f>IF(E3205="","",IF(行业估值!$C$5="申万行业",[1]!EM_S_INFO_INDUSTRY_SW2014(E3205,"1"),IF(行业估值!$C$5="证监会行业",[1]!EM_S_INFO_INDUSTRY_CSRC1(E3205,"1"),[1]!EM_S_INFO_INDUSTRY_EM2016(E3205,"1"))))</f>
        <v>机械设备</v>
      </c>
      <c r="H3205" s="34" t="str">
        <f>IF(E3205="","",IF($H$1="上证50",[1]!EM_S_INFO_COMPINDEX(E3205,"000016"),"")&amp;IF($H$1="上证180",[1]!EM_S_INFO_COMPINDEX(E3205,"000010"),"")&amp;IF($H$1="沪深300",[1]!EM_S_INFO_COMPINDEX(E3205,"000300"),"")&amp;IF(AND($H$1="上证A股",RIGHT(E3205,2)="SH"),"是","")&amp;IF(AND($H$1="深证A股",RIGHT(E3205,2)="SZ"),"是","")&amp;IF(AND($H$1="创业板",LEFT(E3205,1)-3=0),"是","")&amp;IF(AND($H$1="全部A股",E3205&lt;&gt;0),"是","")&amp;IF(AND($H$1="中小板",LEFT(E3205,3)="002"),"是",""))</f>
        <v>是</v>
      </c>
      <c r="I3205" s="46">
        <f ca="1">IF(E3205="","",IF(OR([1]!EM_S_VAL_MV(E3205,deadline)="",[1]!EM_S_VAL_MV(E3205,deadline)="--",[1]!EM_S_VAL_MV(E3205,deadline)="null"),0,[1]!EM_S_VAL_MV(E3205,deadline)/100000000))</f>
        <v>23.814647999999998</v>
      </c>
      <c r="J3205" s="46">
        <f ca="1">IF(E3205="","",IF(RIGHT(LEFT($J$1,6),3)="TTM",[1]!EM_S_FA_PROFIT_TTM(E3205,LEFT(RIGHT($J$1,11),10),1)/100000000,[1]!EM_S_STM07_IS(E3205,61,LEFT(RIGHT($J$1,5),4)&amp;"-12-31",1)/100000000))</f>
        <v>0.1299659601</v>
      </c>
      <c r="K3205" s="36">
        <f t="shared" ca="1" si="256"/>
        <v>183.23757991458871</v>
      </c>
      <c r="L3205" s="46">
        <f ca="1">IF(E3205="","",IF(ISERROR(IF(行业估值!$E$7="最新年报",[1]!EM_S_STM07_BS(E3205,140,LEFT(RIGHT($L$1,5),4)&amp;"-12-31",1)/100000000,[1]!EM_S_STM07_BS(E3205,140,LEFT(RIGHT($L$1,11),10),1)/100000000)),0,IF(行业估值!$E$7="最新年报",[1]!EM_S_STM07_BS(E3205,140,LEFT(RIGHT($L$1,5),4)&amp;"-12-31",1)/100000000,[1]!EM_S_STM07_BS(E3205,140,LEFT(RIGHT($L$1,11),10),1)/100000000)))</f>
        <v>11.9455751143</v>
      </c>
      <c r="M3205" s="36">
        <f t="shared" ca="1" si="257"/>
        <v>1.9935957684859875</v>
      </c>
      <c r="N3205" s="37" t="str">
        <f ca="1">IF(E3205="","",IF(ISERROR([1]!EM_S_EST_NETPROFIT(E3205,行业估值!$E$6,deadline)/100000000),"-",[1]!EM_S_EST_NETPROFIT(E3205,行业估值!$E$6,deadline)/100000000))</f>
        <v>-</v>
      </c>
      <c r="O3205" s="36" t="str">
        <f t="shared" ca="1" si="258"/>
        <v>-</v>
      </c>
      <c r="T3205" s="64" t="s">
        <v>6263</v>
      </c>
      <c r="U3205" s="64" t="s">
        <v>6264</v>
      </c>
    </row>
    <row r="3206" spans="4:21">
      <c r="D3206" s="45" t="str">
        <f>IF(AND(行业估值!$B$39=$G3206,COUNTIF($G$2:$G$2552,$G3206)&gt;=1),COUNTIF($G$2:G3206,$G3206),"")</f>
        <v/>
      </c>
      <c r="E3206" s="65" t="str">
        <f t="shared" si="259"/>
        <v>603016.SH</v>
      </c>
      <c r="F3206" s="65" t="str">
        <f t="shared" si="260"/>
        <v>新宏泰</v>
      </c>
      <c r="G3206" s="34" t="str">
        <f>IF(E3206="","",IF(行业估值!$C$5="申万行业",[1]!EM_S_INFO_INDUSTRY_SW2014(E3206,"1"),IF(行业估值!$C$5="证监会行业",[1]!EM_S_INFO_INDUSTRY_CSRC1(E3206,"1"),[1]!EM_S_INFO_INDUSTRY_EM2016(E3206,"1"))))</f>
        <v>电气设备</v>
      </c>
      <c r="H3206" s="34" t="str">
        <f>IF(E3206="","",IF($H$1="上证50",[1]!EM_S_INFO_COMPINDEX(E3206,"000016"),"")&amp;IF($H$1="上证180",[1]!EM_S_INFO_COMPINDEX(E3206,"000010"),"")&amp;IF($H$1="沪深300",[1]!EM_S_INFO_COMPINDEX(E3206,"000300"),"")&amp;IF(AND($H$1="上证A股",RIGHT(E3206,2)="SH"),"是","")&amp;IF(AND($H$1="深证A股",RIGHT(E3206,2)="SZ"),"是","")&amp;IF(AND($H$1="创业板",LEFT(E3206,1)-3=0),"是","")&amp;IF(AND($H$1="全部A股",E3206&lt;&gt;0),"是","")&amp;IF(AND($H$1="中小板",LEFT(E3206,3)="002"),"是",""))</f>
        <v>是</v>
      </c>
      <c r="I3206" s="46">
        <f ca="1">IF(E3206="","",IF(OR([1]!EM_S_VAL_MV(E3206,deadline)="",[1]!EM_S_VAL_MV(E3206,deadline)="--",[1]!EM_S_VAL_MV(E3206,deadline)="null"),0,[1]!EM_S_VAL_MV(E3206,deadline)/100000000))</f>
        <v>19.468223999999999</v>
      </c>
      <c r="J3206" s="46">
        <f ca="1">IF(E3206="","",IF(RIGHT(LEFT($J$1,6),3)="TTM",[1]!EM_S_FA_PROFIT_TTM(E3206,LEFT(RIGHT($J$1,11),10),1)/100000000,[1]!EM_S_STM07_IS(E3206,61,LEFT(RIGHT($J$1,5),4)&amp;"-12-31",1)/100000000))</f>
        <v>0.63603978810000006</v>
      </c>
      <c r="K3206" s="36">
        <f t="shared" ca="1" si="256"/>
        <v>30.608500229452858</v>
      </c>
      <c r="L3206" s="46">
        <f ca="1">IF(E3206="","",IF(ISERROR(IF(行业估值!$E$7="最新年报",[1]!EM_S_STM07_BS(E3206,140,LEFT(RIGHT($L$1,5),4)&amp;"-12-31",1)/100000000,[1]!EM_S_STM07_BS(E3206,140,LEFT(RIGHT($L$1,11),10),1)/100000000)),0,IF(行业估值!$E$7="最新年报",[1]!EM_S_STM07_BS(E3206,140,LEFT(RIGHT($L$1,5),4)&amp;"-12-31",1)/100000000,[1]!EM_S_STM07_BS(E3206,140,LEFT(RIGHT($L$1,11),10),1)/100000000)))</f>
        <v>8.1811675634000007</v>
      </c>
      <c r="M3206" s="36">
        <f t="shared" ca="1" si="257"/>
        <v>2.3796388289484227</v>
      </c>
      <c r="N3206" s="37" t="str">
        <f ca="1">IF(E3206="","",IF(ISERROR([1]!EM_S_EST_NETPROFIT(E3206,行业估值!$E$6,deadline)/100000000),"-",[1]!EM_S_EST_NETPROFIT(E3206,行业估值!$E$6,deadline)/100000000))</f>
        <v>-</v>
      </c>
      <c r="O3206" s="36" t="str">
        <f t="shared" ca="1" si="258"/>
        <v>-</v>
      </c>
      <c r="T3206" s="64" t="s">
        <v>6265</v>
      </c>
      <c r="U3206" s="64" t="s">
        <v>6266</v>
      </c>
    </row>
    <row r="3207" spans="4:21">
      <c r="D3207" s="45" t="str">
        <f>IF(AND(行业估值!$B$39=$G3207,COUNTIF($G$2:$G$2552,$G3207)&gt;=1),COUNTIF($G$2:G3207,$G3207),"")</f>
        <v/>
      </c>
      <c r="E3207" s="65" t="str">
        <f t="shared" si="259"/>
        <v>603017.SH</v>
      </c>
      <c r="F3207" s="65" t="str">
        <f t="shared" si="260"/>
        <v>中衡设计</v>
      </c>
      <c r="G3207" s="34" t="str">
        <f>IF(E3207="","",IF(行业估值!$C$5="申万行业",[1]!EM_S_INFO_INDUSTRY_SW2014(E3207,"1"),IF(行业估值!$C$5="证监会行业",[1]!EM_S_INFO_INDUSTRY_CSRC1(E3207,"1"),[1]!EM_S_INFO_INDUSTRY_EM2016(E3207,"1"))))</f>
        <v>建筑</v>
      </c>
      <c r="H3207" s="34" t="str">
        <f>IF(E3207="","",IF($H$1="上证50",[1]!EM_S_INFO_COMPINDEX(E3207,"000016"),"")&amp;IF($H$1="上证180",[1]!EM_S_INFO_COMPINDEX(E3207,"000010"),"")&amp;IF($H$1="沪深300",[1]!EM_S_INFO_COMPINDEX(E3207,"000300"),"")&amp;IF(AND($H$1="上证A股",RIGHT(E3207,2)="SH"),"是","")&amp;IF(AND($H$1="深证A股",RIGHT(E3207,2)="SZ"),"是","")&amp;IF(AND($H$1="创业板",LEFT(E3207,1)-3=0),"是","")&amp;IF(AND($H$1="全部A股",E3207&lt;&gt;0),"是","")&amp;IF(AND($H$1="中小板",LEFT(E3207,3)="002"),"是",""))</f>
        <v>是</v>
      </c>
      <c r="I3207" s="46">
        <f ca="1">IF(E3207="","",IF(OR([1]!EM_S_VAL_MV(E3207,deadline)="",[1]!EM_S_VAL_MV(E3207,deadline)="--",[1]!EM_S_VAL_MV(E3207,deadline)="null"),0,[1]!EM_S_VAL_MV(E3207,deadline)/100000000))</f>
        <v>27.951656364800002</v>
      </c>
      <c r="J3207" s="46">
        <f ca="1">IF(E3207="","",IF(RIGHT(LEFT($J$1,6),3)="TTM",[1]!EM_S_FA_PROFIT_TTM(E3207,LEFT(RIGHT($J$1,11),10),1)/100000000,[1]!EM_S_STM07_IS(E3207,61,LEFT(RIGHT($J$1,5),4)&amp;"-12-31",1)/100000000))</f>
        <v>1.9680382309</v>
      </c>
      <c r="K3207" s="36">
        <f t="shared" ca="1" si="256"/>
        <v>14.202801513676633</v>
      </c>
      <c r="L3207" s="46">
        <f ca="1">IF(E3207="","",IF(ISERROR(IF(行业估值!$E$7="最新年报",[1]!EM_S_STM07_BS(E3207,140,LEFT(RIGHT($L$1,5),4)&amp;"-12-31",1)/100000000,[1]!EM_S_STM07_BS(E3207,140,LEFT(RIGHT($L$1,11),10),1)/100000000)),0,IF(行业估值!$E$7="最新年报",[1]!EM_S_STM07_BS(E3207,140,LEFT(RIGHT($L$1,5),4)&amp;"-12-31",1)/100000000,[1]!EM_S_STM07_BS(E3207,140,LEFT(RIGHT($L$1,11),10),1)/100000000)))</f>
        <v>17.9654593496</v>
      </c>
      <c r="M3207" s="36">
        <f t="shared" ca="1" si="257"/>
        <v>1.555855367840753</v>
      </c>
      <c r="N3207" s="37">
        <f ca="1">IF(E3207="","",IF(ISERROR([1]!EM_S_EST_NETPROFIT(E3207,行业估值!$E$6,deadline)/100000000),"-",[1]!EM_S_EST_NETPROFIT(E3207,行业估值!$E$6,deadline)/100000000))</f>
        <v>2.0285000000000002</v>
      </c>
      <c r="O3207" s="36">
        <f t="shared" ca="1" si="258"/>
        <v>13.779470724574809</v>
      </c>
      <c r="T3207" s="64" t="s">
        <v>6267</v>
      </c>
      <c r="U3207" s="64" t="s">
        <v>6268</v>
      </c>
    </row>
    <row r="3208" spans="4:21">
      <c r="D3208" s="45" t="str">
        <f>IF(AND(行业估值!$B$39=$G3208,COUNTIF($G$2:$G$2552,$G3208)&gt;=1),COUNTIF($G$2:G3208,$G3208),"")</f>
        <v/>
      </c>
      <c r="E3208" s="65" t="str">
        <f t="shared" si="259"/>
        <v>603018.SH</v>
      </c>
      <c r="F3208" s="65" t="str">
        <f t="shared" si="260"/>
        <v>中设集团</v>
      </c>
      <c r="G3208" s="34" t="str">
        <f>IF(E3208="","",IF(行业估值!$C$5="申万行业",[1]!EM_S_INFO_INDUSTRY_SW2014(E3208,"1"),IF(行业估值!$C$5="证监会行业",[1]!EM_S_INFO_INDUSTRY_CSRC1(E3208,"1"),[1]!EM_S_INFO_INDUSTRY_EM2016(E3208,"1"))))</f>
        <v>休闲、生活及专业服务</v>
      </c>
      <c r="H3208" s="34" t="str">
        <f>IF(E3208="","",IF($H$1="上证50",[1]!EM_S_INFO_COMPINDEX(E3208,"000016"),"")&amp;IF($H$1="上证180",[1]!EM_S_INFO_COMPINDEX(E3208,"000010"),"")&amp;IF($H$1="沪深300",[1]!EM_S_INFO_COMPINDEX(E3208,"000300"),"")&amp;IF(AND($H$1="上证A股",RIGHT(E3208,2)="SH"),"是","")&amp;IF(AND($H$1="深证A股",RIGHT(E3208,2)="SZ"),"是","")&amp;IF(AND($H$1="创业板",LEFT(E3208,1)-3=0),"是","")&amp;IF(AND($H$1="全部A股",E3208&lt;&gt;0),"是","")&amp;IF(AND($H$1="中小板",LEFT(E3208,3)="002"),"是",""))</f>
        <v>是</v>
      </c>
      <c r="I3208" s="46">
        <f ca="1">IF(E3208="","",IF(OR([1]!EM_S_VAL_MV(E3208,deadline)="",[1]!EM_S_VAL_MV(E3208,deadline)="--",[1]!EM_S_VAL_MV(E3208,deadline)="null"),0,[1]!EM_S_VAL_MV(E3208,deadline)/100000000))</f>
        <v>47.087385696000005</v>
      </c>
      <c r="J3208" s="46">
        <f ca="1">IF(E3208="","",IF(RIGHT(LEFT($J$1,6),3)="TTM",[1]!EM_S_FA_PROFIT_TTM(E3208,LEFT(RIGHT($J$1,11),10),1)/100000000,[1]!EM_S_STM07_IS(E3208,61,LEFT(RIGHT($J$1,5),4)&amp;"-12-31",1)/100000000))</f>
        <v>4.5784029431000004</v>
      </c>
      <c r="K3208" s="36">
        <f t="shared" ca="1" si="256"/>
        <v>10.284674870516641</v>
      </c>
      <c r="L3208" s="46">
        <f ca="1">IF(E3208="","",IF(ISERROR(IF(行业估值!$E$7="最新年报",[1]!EM_S_STM07_BS(E3208,140,LEFT(RIGHT($L$1,5),4)&amp;"-12-31",1)/100000000,[1]!EM_S_STM07_BS(E3208,140,LEFT(RIGHT($L$1,11),10),1)/100000000)),0,IF(行业估值!$E$7="最新年报",[1]!EM_S_STM07_BS(E3208,140,LEFT(RIGHT($L$1,5),4)&amp;"-12-31",1)/100000000,[1]!EM_S_STM07_BS(E3208,140,LEFT(RIGHT($L$1,11),10),1)/100000000)))</f>
        <v>26.4280102755</v>
      </c>
      <c r="M3208" s="36">
        <f t="shared" ca="1" si="257"/>
        <v>1.7817226951683234</v>
      </c>
      <c r="N3208" s="37">
        <f ca="1">IF(E3208="","",IF(ISERROR([1]!EM_S_EST_NETPROFIT(E3208,行业估值!$E$6,deadline)/100000000),"-",[1]!EM_S_EST_NETPROFIT(E3208,行业估值!$E$6,deadline)/100000000))</f>
        <v>4.945157142857143</v>
      </c>
      <c r="O3208" s="36">
        <f t="shared" ca="1" si="258"/>
        <v>9.5219189877542547</v>
      </c>
      <c r="T3208" s="64" t="s">
        <v>6269</v>
      </c>
      <c r="U3208" s="64" t="s">
        <v>6270</v>
      </c>
    </row>
    <row r="3209" spans="4:21">
      <c r="D3209" s="45" t="str">
        <f>IF(AND(行业估值!$B$39=$G3209,COUNTIF($G$2:$G$2552,$G3209)&gt;=1),COUNTIF($G$2:G3209,$G3209),"")</f>
        <v/>
      </c>
      <c r="E3209" s="65" t="str">
        <f t="shared" si="259"/>
        <v>603019.SH</v>
      </c>
      <c r="F3209" s="65" t="str">
        <f t="shared" si="260"/>
        <v>中科曙光</v>
      </c>
      <c r="G3209" s="34" t="str">
        <f>IF(E3209="","",IF(行业估值!$C$5="申万行业",[1]!EM_S_INFO_INDUSTRY_SW2014(E3209,"1"),IF(行业估值!$C$5="证监会行业",[1]!EM_S_INFO_INDUSTRY_CSRC1(E3209,"1"),[1]!EM_S_INFO_INDUSTRY_EM2016(E3209,"1"))))</f>
        <v>信息技术</v>
      </c>
      <c r="H3209" s="34" t="str">
        <f>IF(E3209="","",IF($H$1="上证50",[1]!EM_S_INFO_COMPINDEX(E3209,"000016"),"")&amp;IF($H$1="上证180",[1]!EM_S_INFO_COMPINDEX(E3209,"000010"),"")&amp;IF($H$1="沪深300",[1]!EM_S_INFO_COMPINDEX(E3209,"000300"),"")&amp;IF(AND($H$1="上证A股",RIGHT(E3209,2)="SH"),"是","")&amp;IF(AND($H$1="深证A股",RIGHT(E3209,2)="SZ"),"是","")&amp;IF(AND($H$1="创业板",LEFT(E3209,1)-3=0),"是","")&amp;IF(AND($H$1="全部A股",E3209&lt;&gt;0),"是","")&amp;IF(AND($H$1="中小板",LEFT(E3209,3)="002"),"是",""))</f>
        <v>是</v>
      </c>
      <c r="I3209" s="46">
        <f ca="1">IF(E3209="","",IF(OR([1]!EM_S_VAL_MV(E3209,deadline)="",[1]!EM_S_VAL_MV(E3209,deadline)="--",[1]!EM_S_VAL_MV(E3209,deadline)="null"),0,[1]!EM_S_VAL_MV(E3209,deadline)/100000000))</f>
        <v>299.62279859199998</v>
      </c>
      <c r="J3209" s="46">
        <f ca="1">IF(E3209="","",IF(RIGHT(LEFT($J$1,6),3)="TTM",[1]!EM_S_FA_PROFIT_TTM(E3209,LEFT(RIGHT($J$1,11),10),1)/100000000,[1]!EM_S_STM07_IS(E3209,61,LEFT(RIGHT($J$1,5),4)&amp;"-12-31",1)/100000000))</f>
        <v>5.5950176042999997</v>
      </c>
      <c r="K3209" s="36">
        <f t="shared" ca="1" si="256"/>
        <v>53.551716863540804</v>
      </c>
      <c r="L3209" s="46">
        <f ca="1">IF(E3209="","",IF(ISERROR(IF(行业估值!$E$7="最新年报",[1]!EM_S_STM07_BS(E3209,140,LEFT(RIGHT($L$1,5),4)&amp;"-12-31",1)/100000000,[1]!EM_S_STM07_BS(E3209,140,LEFT(RIGHT($L$1,11),10),1)/100000000)),0,IF(行业估值!$E$7="最新年报",[1]!EM_S_STM07_BS(E3209,140,LEFT(RIGHT($L$1,5),4)&amp;"-12-31",1)/100000000,[1]!EM_S_STM07_BS(E3209,140,LEFT(RIGHT($L$1,11),10),1)/100000000)))</f>
        <v>39.894861103000004</v>
      </c>
      <c r="M3209" s="36">
        <f t="shared" ca="1" si="257"/>
        <v>7.5103106091393066</v>
      </c>
      <c r="N3209" s="37">
        <f ca="1">IF(E3209="","",IF(ISERROR([1]!EM_S_EST_NETPROFIT(E3209,行业估值!$E$6,deadline)/100000000),"-",[1]!EM_S_EST_NETPROFIT(E3209,行业估值!$E$6,deadline)/100000000))</f>
        <v>5.5609000000000002</v>
      </c>
      <c r="O3209" s="36">
        <f t="shared" ca="1" si="258"/>
        <v>53.880270925929253</v>
      </c>
      <c r="T3209" s="64" t="s">
        <v>6271</v>
      </c>
      <c r="U3209" s="64" t="s">
        <v>6272</v>
      </c>
    </row>
    <row r="3210" spans="4:21">
      <c r="D3210" s="45" t="str">
        <f>IF(AND(行业估值!$B$39=$G3210,COUNTIF($G$2:$G$2552,$G3210)&gt;=1),COUNTIF($G$2:G3210,$G3210),"")</f>
        <v/>
      </c>
      <c r="E3210" s="65" t="str">
        <f t="shared" si="259"/>
        <v>603020.SH</v>
      </c>
      <c r="F3210" s="65" t="str">
        <f t="shared" si="260"/>
        <v>爱普股份</v>
      </c>
      <c r="G3210" s="34" t="str">
        <f>IF(E3210="","",IF(行业估值!$C$5="申万行业",[1]!EM_S_INFO_INDUSTRY_SW2014(E3210,"1"),IF(行业估值!$C$5="证监会行业",[1]!EM_S_INFO_INDUSTRY_CSRC1(E3210,"1"),[1]!EM_S_INFO_INDUSTRY_EM2016(E3210,"1"))))</f>
        <v>食品饮料</v>
      </c>
      <c r="H3210" s="34" t="str">
        <f>IF(E3210="","",IF($H$1="上证50",[1]!EM_S_INFO_COMPINDEX(E3210,"000016"),"")&amp;IF($H$1="上证180",[1]!EM_S_INFO_COMPINDEX(E3210,"000010"),"")&amp;IF($H$1="沪深300",[1]!EM_S_INFO_COMPINDEX(E3210,"000300"),"")&amp;IF(AND($H$1="上证A股",RIGHT(E3210,2)="SH"),"是","")&amp;IF(AND($H$1="深证A股",RIGHT(E3210,2)="SZ"),"是","")&amp;IF(AND($H$1="创业板",LEFT(E3210,1)-3=0),"是","")&amp;IF(AND($H$1="全部A股",E3210&lt;&gt;0),"是","")&amp;IF(AND($H$1="中小板",LEFT(E3210,3)="002"),"是",""))</f>
        <v>是</v>
      </c>
      <c r="I3210" s="46">
        <f ca="1">IF(E3210="","",IF(OR([1]!EM_S_VAL_MV(E3210,deadline)="",[1]!EM_S_VAL_MV(E3210,deadline)="--",[1]!EM_S_VAL_MV(E3210,deadline)="null"),0,[1]!EM_S_VAL_MV(E3210,deadline)/100000000))</f>
        <v>24.608000000000001</v>
      </c>
      <c r="J3210" s="46">
        <f ca="1">IF(E3210="","",IF(RIGHT(LEFT($J$1,6),3)="TTM",[1]!EM_S_FA_PROFIT_TTM(E3210,LEFT(RIGHT($J$1,11),10),1)/100000000,[1]!EM_S_STM07_IS(E3210,61,LEFT(RIGHT($J$1,5),4)&amp;"-12-31",1)/100000000))</f>
        <v>1.5792478796</v>
      </c>
      <c r="K3210" s="36">
        <f t="shared" ca="1" si="256"/>
        <v>15.582101022819066</v>
      </c>
      <c r="L3210" s="46">
        <f ca="1">IF(E3210="","",IF(ISERROR(IF(行业估值!$E$7="最新年报",[1]!EM_S_STM07_BS(E3210,140,LEFT(RIGHT($L$1,5),4)&amp;"-12-31",1)/100000000,[1]!EM_S_STM07_BS(E3210,140,LEFT(RIGHT($L$1,11),10),1)/100000000)),0,IF(行业估值!$E$7="最新年报",[1]!EM_S_STM07_BS(E3210,140,LEFT(RIGHT($L$1,5),4)&amp;"-12-31",1)/100000000,[1]!EM_S_STM07_BS(E3210,140,LEFT(RIGHT($L$1,11),10),1)/100000000)))</f>
        <v>20.756179973199998</v>
      </c>
      <c r="M3210" s="36">
        <f t="shared" ca="1" si="257"/>
        <v>1.1855746111169494</v>
      </c>
      <c r="N3210" s="37" t="str">
        <f ca="1">IF(E3210="","",IF(ISERROR([1]!EM_S_EST_NETPROFIT(E3210,行业估值!$E$6,deadline)/100000000),"-",[1]!EM_S_EST_NETPROFIT(E3210,行业估值!$E$6,deadline)/100000000))</f>
        <v>-</v>
      </c>
      <c r="O3210" s="36" t="str">
        <f t="shared" ca="1" si="258"/>
        <v>-</v>
      </c>
      <c r="T3210" s="64" t="s">
        <v>6273</v>
      </c>
      <c r="U3210" s="64" t="s">
        <v>6274</v>
      </c>
    </row>
    <row r="3211" spans="4:21">
      <c r="D3211" s="45" t="str">
        <f>IF(AND(行业估值!$B$39=$G3211,COUNTIF($G$2:$G$2552,$G3211)&gt;=1),COUNTIF($G$2:G3211,$G3211),"")</f>
        <v/>
      </c>
      <c r="E3211" s="65" t="str">
        <f t="shared" si="259"/>
        <v>603021.SH</v>
      </c>
      <c r="F3211" s="65" t="str">
        <f t="shared" si="260"/>
        <v>山东华鹏</v>
      </c>
      <c r="G3211" s="34" t="str">
        <f>IF(E3211="","",IF(行业估值!$C$5="申万行业",[1]!EM_S_INFO_INDUSTRY_SW2014(E3211,"1"),IF(行业估值!$C$5="证监会行业",[1]!EM_S_INFO_INDUSTRY_CSRC1(E3211,"1"),[1]!EM_S_INFO_INDUSTRY_EM2016(E3211,"1"))))</f>
        <v>建材</v>
      </c>
      <c r="H3211" s="34" t="str">
        <f>IF(E3211="","",IF($H$1="上证50",[1]!EM_S_INFO_COMPINDEX(E3211,"000016"),"")&amp;IF($H$1="上证180",[1]!EM_S_INFO_COMPINDEX(E3211,"000010"),"")&amp;IF($H$1="沪深300",[1]!EM_S_INFO_COMPINDEX(E3211,"000300"),"")&amp;IF(AND($H$1="上证A股",RIGHT(E3211,2)="SH"),"是","")&amp;IF(AND($H$1="深证A股",RIGHT(E3211,2)="SZ"),"是","")&amp;IF(AND($H$1="创业板",LEFT(E3211,1)-3=0),"是","")&amp;IF(AND($H$1="全部A股",E3211&lt;&gt;0),"是","")&amp;IF(AND($H$1="中小板",LEFT(E3211,3)="002"),"是",""))</f>
        <v>是</v>
      </c>
      <c r="I3211" s="46">
        <f ca="1">IF(E3211="","",IF(OR([1]!EM_S_VAL_MV(E3211,deadline)="",[1]!EM_S_VAL_MV(E3211,deadline)="--",[1]!EM_S_VAL_MV(E3211,deadline)="null"),0,[1]!EM_S_VAL_MV(E3211,deadline)/100000000))</f>
        <v>30.555040685000002</v>
      </c>
      <c r="J3211" s="46">
        <f ca="1">IF(E3211="","",IF(RIGHT(LEFT($J$1,6),3)="TTM",[1]!EM_S_FA_PROFIT_TTM(E3211,LEFT(RIGHT($J$1,11),10),1)/100000000,[1]!EM_S_STM07_IS(E3211,61,LEFT(RIGHT($J$1,5),4)&amp;"-12-31",1)/100000000))</f>
        <v>-0.17846429260000002</v>
      </c>
      <c r="K3211" s="36">
        <f t="shared" ca="1" si="256"/>
        <v>-171.21094780278753</v>
      </c>
      <c r="L3211" s="46">
        <f ca="1">IF(E3211="","",IF(ISERROR(IF(行业估值!$E$7="最新年报",[1]!EM_S_STM07_BS(E3211,140,LEFT(RIGHT($L$1,5),4)&amp;"-12-31",1)/100000000,[1]!EM_S_STM07_BS(E3211,140,LEFT(RIGHT($L$1,11),10),1)/100000000)),0,IF(行业估值!$E$7="最新年报",[1]!EM_S_STM07_BS(E3211,140,LEFT(RIGHT($L$1,5),4)&amp;"-12-31",1)/100000000,[1]!EM_S_STM07_BS(E3211,140,LEFT(RIGHT($L$1,11),10),1)/100000000)))</f>
        <v>13.121958529</v>
      </c>
      <c r="M3211" s="36">
        <f t="shared" ca="1" si="257"/>
        <v>2.3285426956252193</v>
      </c>
      <c r="N3211" s="37" t="str">
        <f ca="1">IF(E3211="","",IF(ISERROR([1]!EM_S_EST_NETPROFIT(E3211,行业估值!$E$6,deadline)/100000000),"-",[1]!EM_S_EST_NETPROFIT(E3211,行业估值!$E$6,deadline)/100000000))</f>
        <v>-</v>
      </c>
      <c r="O3211" s="36" t="str">
        <f t="shared" ca="1" si="258"/>
        <v>-</v>
      </c>
      <c r="T3211" s="64" t="s">
        <v>6275</v>
      </c>
      <c r="U3211" s="64" t="s">
        <v>6276</v>
      </c>
    </row>
    <row r="3212" spans="4:21">
      <c r="D3212" s="45" t="str">
        <f>IF(AND(行业估值!$B$39=$G3212,COUNTIF($G$2:$G$2552,$G3212)&gt;=1),COUNTIF($G$2:G3212,$G3212),"")</f>
        <v/>
      </c>
      <c r="E3212" s="65" t="str">
        <f t="shared" si="259"/>
        <v>603022.SH</v>
      </c>
      <c r="F3212" s="65" t="str">
        <f t="shared" si="260"/>
        <v>新通联</v>
      </c>
      <c r="G3212" s="34" t="str">
        <f>IF(E3212="","",IF(行业估值!$C$5="申万行业",[1]!EM_S_INFO_INDUSTRY_SW2014(E3212,"1"),IF(行业估值!$C$5="证监会行业",[1]!EM_S_INFO_INDUSTRY_CSRC1(E3212,"1"),[1]!EM_S_INFO_INDUSTRY_EM2016(E3212,"1"))))</f>
        <v>轻工制造</v>
      </c>
      <c r="H3212" s="34" t="str">
        <f>IF(E3212="","",IF($H$1="上证50",[1]!EM_S_INFO_COMPINDEX(E3212,"000016"),"")&amp;IF($H$1="上证180",[1]!EM_S_INFO_COMPINDEX(E3212,"000010"),"")&amp;IF($H$1="沪深300",[1]!EM_S_INFO_COMPINDEX(E3212,"000300"),"")&amp;IF(AND($H$1="上证A股",RIGHT(E3212,2)="SH"),"是","")&amp;IF(AND($H$1="深证A股",RIGHT(E3212,2)="SZ"),"是","")&amp;IF(AND($H$1="创业板",LEFT(E3212,1)-3=0),"是","")&amp;IF(AND($H$1="全部A股",E3212&lt;&gt;0),"是","")&amp;IF(AND($H$1="中小板",LEFT(E3212,3)="002"),"是",""))</f>
        <v>是</v>
      </c>
      <c r="I3212" s="46">
        <f ca="1">IF(E3212="","",IF(OR([1]!EM_S_VAL_MV(E3212,deadline)="",[1]!EM_S_VAL_MV(E3212,deadline)="--",[1]!EM_S_VAL_MV(E3212,deadline)="null"),0,[1]!EM_S_VAL_MV(E3212,deadline)/100000000))</f>
        <v>28.74</v>
      </c>
      <c r="J3212" s="46">
        <f ca="1">IF(E3212="","",IF(RIGHT(LEFT($J$1,6),3)="TTM",[1]!EM_S_FA_PROFIT_TTM(E3212,LEFT(RIGHT($J$1,11),10),1)/100000000,[1]!EM_S_STM07_IS(E3212,61,LEFT(RIGHT($J$1,5),4)&amp;"-12-31",1)/100000000))</f>
        <v>0.25072753310000001</v>
      </c>
      <c r="K3212" s="36">
        <f t="shared" ca="1" si="256"/>
        <v>114.62642193562904</v>
      </c>
      <c r="L3212" s="46">
        <f ca="1">IF(E3212="","",IF(ISERROR(IF(行业估值!$E$7="最新年报",[1]!EM_S_STM07_BS(E3212,140,LEFT(RIGHT($L$1,5),4)&amp;"-12-31",1)/100000000,[1]!EM_S_STM07_BS(E3212,140,LEFT(RIGHT($L$1,11),10),1)/100000000)),0,IF(行业估值!$E$7="最新年报",[1]!EM_S_STM07_BS(E3212,140,LEFT(RIGHT($L$1,5),4)&amp;"-12-31",1)/100000000,[1]!EM_S_STM07_BS(E3212,140,LEFT(RIGHT($L$1,11),10),1)/100000000)))</f>
        <v>6.3411628027999996</v>
      </c>
      <c r="M3212" s="36">
        <f t="shared" ca="1" si="257"/>
        <v>4.5322917726240339</v>
      </c>
      <c r="N3212" s="37" t="str">
        <f ca="1">IF(E3212="","",IF(ISERROR([1]!EM_S_EST_NETPROFIT(E3212,行业估值!$E$6,deadline)/100000000),"-",[1]!EM_S_EST_NETPROFIT(E3212,行业估值!$E$6,deadline)/100000000))</f>
        <v>-</v>
      </c>
      <c r="O3212" s="36" t="str">
        <f t="shared" ca="1" si="258"/>
        <v>-</v>
      </c>
      <c r="T3212" s="64" t="s">
        <v>6277</v>
      </c>
      <c r="U3212" s="64" t="s">
        <v>6278</v>
      </c>
    </row>
    <row r="3213" spans="4:21">
      <c r="D3213" s="45" t="str">
        <f>IF(AND(行业估值!$B$39=$G3213,COUNTIF($G$2:$G$2552,$G3213)&gt;=1),COUNTIF($G$2:G3213,$G3213),"")</f>
        <v/>
      </c>
      <c r="E3213" s="65" t="str">
        <f t="shared" si="259"/>
        <v>603023.SH</v>
      </c>
      <c r="F3213" s="65" t="str">
        <f t="shared" si="260"/>
        <v>威帝股份</v>
      </c>
      <c r="G3213" s="34" t="str">
        <f>IF(E3213="","",IF(行业估值!$C$5="申万行业",[1]!EM_S_INFO_INDUSTRY_SW2014(E3213,"1"),IF(行业估值!$C$5="证监会行业",[1]!EM_S_INFO_INDUSTRY_CSRC1(E3213,"1"),[1]!EM_S_INFO_INDUSTRY_EM2016(E3213,"1"))))</f>
        <v>交运设备</v>
      </c>
      <c r="H3213" s="34" t="str">
        <f>IF(E3213="","",IF($H$1="上证50",[1]!EM_S_INFO_COMPINDEX(E3213,"000016"),"")&amp;IF($H$1="上证180",[1]!EM_S_INFO_COMPINDEX(E3213,"000010"),"")&amp;IF($H$1="沪深300",[1]!EM_S_INFO_COMPINDEX(E3213,"000300"),"")&amp;IF(AND($H$1="上证A股",RIGHT(E3213,2)="SH"),"是","")&amp;IF(AND($H$1="深证A股",RIGHT(E3213,2)="SZ"),"是","")&amp;IF(AND($H$1="创业板",LEFT(E3213,1)-3=0),"是","")&amp;IF(AND($H$1="全部A股",E3213&lt;&gt;0),"是","")&amp;IF(AND($H$1="中小板",LEFT(E3213,3)="002"),"是",""))</f>
        <v>是</v>
      </c>
      <c r="I3213" s="46">
        <f ca="1">IF(E3213="","",IF(OR([1]!EM_S_VAL_MV(E3213,deadline)="",[1]!EM_S_VAL_MV(E3213,deadline)="--",[1]!EM_S_VAL_MV(E3213,deadline)="null"),0,[1]!EM_S_VAL_MV(E3213,deadline)/100000000))</f>
        <v>18.6695943436</v>
      </c>
      <c r="J3213" s="46">
        <f ca="1">IF(E3213="","",IF(RIGHT(LEFT($J$1,6),3)="TTM",[1]!EM_S_FA_PROFIT_TTM(E3213,LEFT(RIGHT($J$1,11),10),1)/100000000,[1]!EM_S_STM07_IS(E3213,61,LEFT(RIGHT($J$1,5),4)&amp;"-12-31",1)/100000000))</f>
        <v>0.49192303950000005</v>
      </c>
      <c r="K3213" s="36">
        <f t="shared" ca="1" si="256"/>
        <v>37.952266603686894</v>
      </c>
      <c r="L3213" s="46">
        <f ca="1">IF(E3213="","",IF(ISERROR(IF(行业估值!$E$7="最新年报",[1]!EM_S_STM07_BS(E3213,140,LEFT(RIGHT($L$1,5),4)&amp;"-12-31",1)/100000000,[1]!EM_S_STM07_BS(E3213,140,LEFT(RIGHT($L$1,11),10),1)/100000000)),0,IF(行业估值!$E$7="最新年报",[1]!EM_S_STM07_BS(E3213,140,LEFT(RIGHT($L$1,5),4)&amp;"-12-31",1)/100000000,[1]!EM_S_STM07_BS(E3213,140,LEFT(RIGHT($L$1,11),10),1)/100000000)))</f>
        <v>7.0057004294000009</v>
      </c>
      <c r="M3213" s="36">
        <f t="shared" ca="1" si="257"/>
        <v>2.6649147407519029</v>
      </c>
      <c r="N3213" s="37" t="str">
        <f ca="1">IF(E3213="","",IF(ISERROR([1]!EM_S_EST_NETPROFIT(E3213,行业估值!$E$6,deadline)/100000000),"-",[1]!EM_S_EST_NETPROFIT(E3213,行业估值!$E$6,deadline)/100000000))</f>
        <v>-</v>
      </c>
      <c r="O3213" s="36" t="str">
        <f t="shared" ca="1" si="258"/>
        <v>-</v>
      </c>
      <c r="T3213" s="64" t="s">
        <v>6279</v>
      </c>
      <c r="U3213" s="64" t="s">
        <v>6280</v>
      </c>
    </row>
    <row r="3214" spans="4:21">
      <c r="D3214" s="45" t="str">
        <f>IF(AND(行业估值!$B$39=$G3214,COUNTIF($G$2:$G$2552,$G3214)&gt;=1),COUNTIF($G$2:G3214,$G3214),"")</f>
        <v/>
      </c>
      <c r="E3214" s="65" t="str">
        <f t="shared" si="259"/>
        <v>603025.SH</v>
      </c>
      <c r="F3214" s="65" t="str">
        <f t="shared" si="260"/>
        <v>大豪科技</v>
      </c>
      <c r="G3214" s="34" t="str">
        <f>IF(E3214="","",IF(行业估值!$C$5="申万行业",[1]!EM_S_INFO_INDUSTRY_SW2014(E3214,"1"),IF(行业估值!$C$5="证监会行业",[1]!EM_S_INFO_INDUSTRY_CSRC1(E3214,"1"),[1]!EM_S_INFO_INDUSTRY_EM2016(E3214,"1"))))</f>
        <v>电子设备</v>
      </c>
      <c r="H3214" s="34" t="str">
        <f>IF(E3214="","",IF($H$1="上证50",[1]!EM_S_INFO_COMPINDEX(E3214,"000016"),"")&amp;IF($H$1="上证180",[1]!EM_S_INFO_COMPINDEX(E3214,"000010"),"")&amp;IF($H$1="沪深300",[1]!EM_S_INFO_COMPINDEX(E3214,"000300"),"")&amp;IF(AND($H$1="上证A股",RIGHT(E3214,2)="SH"),"是","")&amp;IF(AND($H$1="深证A股",RIGHT(E3214,2)="SZ"),"是","")&amp;IF(AND($H$1="创业板",LEFT(E3214,1)-3=0),"是","")&amp;IF(AND($H$1="全部A股",E3214&lt;&gt;0),"是","")&amp;IF(AND($H$1="中小板",LEFT(E3214,3)="002"),"是",""))</f>
        <v>是</v>
      </c>
      <c r="I3214" s="46">
        <f ca="1">IF(E3214="","",IF(OR([1]!EM_S_VAL_MV(E3214,deadline)="",[1]!EM_S_VAL_MV(E3214,deadline)="--",[1]!EM_S_VAL_MV(E3214,deadline)="null"),0,[1]!EM_S_VAL_MV(E3214,deadline)/100000000))</f>
        <v>73.165985168999995</v>
      </c>
      <c r="J3214" s="46">
        <f ca="1">IF(E3214="","",IF(RIGHT(LEFT($J$1,6),3)="TTM",[1]!EM_S_FA_PROFIT_TTM(E3214,LEFT(RIGHT($J$1,11),10),1)/100000000,[1]!EM_S_STM07_IS(E3214,61,LEFT(RIGHT($J$1,5),4)&amp;"-12-31",1)/100000000))</f>
        <v>2.5321721038999998</v>
      </c>
      <c r="K3214" s="36">
        <f t="shared" ca="1" si="256"/>
        <v>28.894554622219886</v>
      </c>
      <c r="L3214" s="46">
        <f ca="1">IF(E3214="","",IF(ISERROR(IF(行业估值!$E$7="最新年报",[1]!EM_S_STM07_BS(E3214,140,LEFT(RIGHT($L$1,5),4)&amp;"-12-31",1)/100000000,[1]!EM_S_STM07_BS(E3214,140,LEFT(RIGHT($L$1,11),10),1)/100000000)),0,IF(行业估值!$E$7="最新年报",[1]!EM_S_STM07_BS(E3214,140,LEFT(RIGHT($L$1,5),4)&amp;"-12-31",1)/100000000,[1]!EM_S_STM07_BS(E3214,140,LEFT(RIGHT($L$1,11),10),1)/100000000)))</f>
        <v>17.5084288372</v>
      </c>
      <c r="M3214" s="36">
        <f t="shared" ca="1" si="257"/>
        <v>4.1789006797425987</v>
      </c>
      <c r="N3214" s="37">
        <f ca="1">IF(E3214="","",IF(ISERROR([1]!EM_S_EST_NETPROFIT(E3214,行业估值!$E$6,deadline)/100000000),"-",[1]!EM_S_EST_NETPROFIT(E3214,行业估值!$E$6,deadline)/100000000))</f>
        <v>3.24</v>
      </c>
      <c r="O3214" s="36">
        <f t="shared" ca="1" si="258"/>
        <v>22.582094187962959</v>
      </c>
      <c r="T3214" s="64" t="s">
        <v>6281</v>
      </c>
      <c r="U3214" s="64" t="s">
        <v>6282</v>
      </c>
    </row>
    <row r="3215" spans="4:21">
      <c r="D3215" s="45" t="str">
        <f>IF(AND(行业估值!$B$39=$G3215,COUNTIF($G$2:$G$2552,$G3215)&gt;=1),COUNTIF($G$2:G3215,$G3215),"")</f>
        <v/>
      </c>
      <c r="E3215" s="65" t="str">
        <f t="shared" si="259"/>
        <v>603026.SH</v>
      </c>
      <c r="F3215" s="65" t="str">
        <f t="shared" si="260"/>
        <v>石大胜华</v>
      </c>
      <c r="G3215" s="34" t="str">
        <f>IF(E3215="","",IF(行业估值!$C$5="申万行业",[1]!EM_S_INFO_INDUSTRY_SW2014(E3215,"1"),IF(行业估值!$C$5="证监会行业",[1]!EM_S_INFO_INDUSTRY_CSRC1(E3215,"1"),[1]!EM_S_INFO_INDUSTRY_EM2016(E3215,"1"))))</f>
        <v>基础化工</v>
      </c>
      <c r="H3215" s="34" t="str">
        <f>IF(E3215="","",IF($H$1="上证50",[1]!EM_S_INFO_COMPINDEX(E3215,"000016"),"")&amp;IF($H$1="上证180",[1]!EM_S_INFO_COMPINDEX(E3215,"000010"),"")&amp;IF($H$1="沪深300",[1]!EM_S_INFO_COMPINDEX(E3215,"000300"),"")&amp;IF(AND($H$1="上证A股",RIGHT(E3215,2)="SH"),"是","")&amp;IF(AND($H$1="深证A股",RIGHT(E3215,2)="SZ"),"是","")&amp;IF(AND($H$1="创业板",LEFT(E3215,1)-3=0),"是","")&amp;IF(AND($H$1="全部A股",E3215&lt;&gt;0),"是","")&amp;IF(AND($H$1="中小板",LEFT(E3215,3)="002"),"是",""))</f>
        <v>是</v>
      </c>
      <c r="I3215" s="46">
        <f ca="1">IF(E3215="","",IF(OR([1]!EM_S_VAL_MV(E3215,deadline)="",[1]!EM_S_VAL_MV(E3215,deadline)="--",[1]!EM_S_VAL_MV(E3215,deadline)="null"),0,[1]!EM_S_VAL_MV(E3215,deadline)/100000000))</f>
        <v>76.613039999999998</v>
      </c>
      <c r="J3215" s="46">
        <f ca="1">IF(E3215="","",IF(RIGHT(LEFT($J$1,6),3)="TTM",[1]!EM_S_FA_PROFIT_TTM(E3215,LEFT(RIGHT($J$1,11),10),1)/100000000,[1]!EM_S_STM07_IS(E3215,61,LEFT(RIGHT($J$1,5),4)&amp;"-12-31",1)/100000000))</f>
        <v>3.5954095839</v>
      </c>
      <c r="K3215" s="36">
        <f t="shared" ca="1" si="256"/>
        <v>21.308570890801423</v>
      </c>
      <c r="L3215" s="46">
        <f ca="1">IF(E3215="","",IF(ISERROR(IF(行业估值!$E$7="最新年报",[1]!EM_S_STM07_BS(E3215,140,LEFT(RIGHT($L$1,5),4)&amp;"-12-31",1)/100000000,[1]!EM_S_STM07_BS(E3215,140,LEFT(RIGHT($L$1,11),10),1)/100000000)),0,IF(行业估值!$E$7="最新年报",[1]!EM_S_STM07_BS(E3215,140,LEFT(RIGHT($L$1,5),4)&amp;"-12-31",1)/100000000,[1]!EM_S_STM07_BS(E3215,140,LEFT(RIGHT($L$1,11),10),1)/100000000)))</f>
        <v>18.045308914900001</v>
      </c>
      <c r="M3215" s="36">
        <f t="shared" ca="1" si="257"/>
        <v>4.2455931545034762</v>
      </c>
      <c r="N3215" s="37">
        <f ca="1">IF(E3215="","",IF(ISERROR([1]!EM_S_EST_NETPROFIT(E3215,行业估值!$E$6,deadline)/100000000),"-",[1]!EM_S_EST_NETPROFIT(E3215,行业估值!$E$6,deadline)/100000000))</f>
        <v>4.686916666666666</v>
      </c>
      <c r="O3215" s="36">
        <f t="shared" ca="1" si="258"/>
        <v>16.346149387479333</v>
      </c>
      <c r="T3215" s="64" t="s">
        <v>6283</v>
      </c>
      <c r="U3215" s="64" t="s">
        <v>6284</v>
      </c>
    </row>
    <row r="3216" spans="4:21">
      <c r="D3216" s="45" t="str">
        <f>IF(AND(行业估值!$B$39=$G3216,COUNTIF($G$2:$G$2552,$G3216)&gt;=1),COUNTIF($G$2:G3216,$G3216),"")</f>
        <v/>
      </c>
      <c r="E3216" s="65" t="str">
        <f t="shared" si="259"/>
        <v>603027.SH</v>
      </c>
      <c r="F3216" s="65" t="str">
        <f t="shared" si="260"/>
        <v>千禾味业</v>
      </c>
      <c r="G3216" s="34" t="str">
        <f>IF(E3216="","",IF(行业估值!$C$5="申万行业",[1]!EM_S_INFO_INDUSTRY_SW2014(E3216,"1"),IF(行业估值!$C$5="证监会行业",[1]!EM_S_INFO_INDUSTRY_CSRC1(E3216,"1"),[1]!EM_S_INFO_INDUSTRY_EM2016(E3216,"1"))))</f>
        <v>食品饮料</v>
      </c>
      <c r="H3216" s="34" t="str">
        <f>IF(E3216="","",IF($H$1="上证50",[1]!EM_S_INFO_COMPINDEX(E3216,"000016"),"")&amp;IF($H$1="上证180",[1]!EM_S_INFO_COMPINDEX(E3216,"000010"),"")&amp;IF($H$1="沪深300",[1]!EM_S_INFO_COMPINDEX(E3216,"000300"),"")&amp;IF(AND($H$1="上证A股",RIGHT(E3216,2)="SH"),"是","")&amp;IF(AND($H$1="深证A股",RIGHT(E3216,2)="SZ"),"是","")&amp;IF(AND($H$1="创业板",LEFT(E3216,1)-3=0),"是","")&amp;IF(AND($H$1="全部A股",E3216&lt;&gt;0),"是","")&amp;IF(AND($H$1="中小板",LEFT(E3216,3)="002"),"是",""))</f>
        <v>是</v>
      </c>
      <c r="I3216" s="46">
        <f ca="1">IF(E3216="","",IF(OR([1]!EM_S_VAL_MV(E3216,deadline)="",[1]!EM_S_VAL_MV(E3216,deadline)="--",[1]!EM_S_VAL_MV(E3216,deadline)="null"),0,[1]!EM_S_VAL_MV(E3216,deadline)/100000000))</f>
        <v>101.2391924492</v>
      </c>
      <c r="J3216" s="46">
        <f ca="1">IF(E3216="","",IF(RIGHT(LEFT($J$1,6),3)="TTM",[1]!EM_S_FA_PROFIT_TTM(E3216,LEFT(RIGHT($J$1,11),10),1)/100000000,[1]!EM_S_STM07_IS(E3216,61,LEFT(RIGHT($J$1,5),4)&amp;"-12-31",1)/100000000))</f>
        <v>2.0287387385</v>
      </c>
      <c r="K3216" s="36">
        <f t="shared" ca="1" si="256"/>
        <v>49.90252836797201</v>
      </c>
      <c r="L3216" s="46">
        <f ca="1">IF(E3216="","",IF(ISERROR(IF(行业估值!$E$7="最新年报",[1]!EM_S_STM07_BS(E3216,140,LEFT(RIGHT($L$1,5),4)&amp;"-12-31",1)/100000000,[1]!EM_S_STM07_BS(E3216,140,LEFT(RIGHT($L$1,11),10),1)/100000000)),0,IF(行业估值!$E$7="最新年报",[1]!EM_S_STM07_BS(E3216,140,LEFT(RIGHT($L$1,5),4)&amp;"-12-31",1)/100000000,[1]!EM_S_STM07_BS(E3216,140,LEFT(RIGHT($L$1,11),10),1)/100000000)))</f>
        <v>15.160879764600001</v>
      </c>
      <c r="M3216" s="36">
        <f t="shared" ca="1" si="257"/>
        <v>6.6776594776240588</v>
      </c>
      <c r="N3216" s="37">
        <f ca="1">IF(E3216="","",IF(ISERROR([1]!EM_S_EST_NETPROFIT(E3216,行业估值!$E$6,deadline)/100000000),"-",[1]!EM_S_EST_NETPROFIT(E3216,行业估值!$E$6,deadline)/100000000))</f>
        <v>2.1829055555555557</v>
      </c>
      <c r="O3216" s="36">
        <f t="shared" ca="1" si="258"/>
        <v>46.378182597750701</v>
      </c>
      <c r="T3216" s="64" t="s">
        <v>6285</v>
      </c>
      <c r="U3216" s="64" t="s">
        <v>6286</v>
      </c>
    </row>
    <row r="3217" spans="4:21">
      <c r="D3217" s="45" t="str">
        <f>IF(AND(行业估值!$B$39=$G3217,COUNTIF($G$2:$G$2552,$G3217)&gt;=1),COUNTIF($G$2:G3217,$G3217),"")</f>
        <v/>
      </c>
      <c r="E3217" s="65" t="str">
        <f t="shared" si="259"/>
        <v>603028.SH</v>
      </c>
      <c r="F3217" s="65" t="str">
        <f t="shared" si="260"/>
        <v>赛福天</v>
      </c>
      <c r="G3217" s="34" t="str">
        <f>IF(E3217="","",IF(行业估值!$C$5="申万行业",[1]!EM_S_INFO_INDUSTRY_SW2014(E3217,"1"),IF(行业估值!$C$5="证监会行业",[1]!EM_S_INFO_INDUSTRY_CSRC1(E3217,"1"),[1]!EM_S_INFO_INDUSTRY_EM2016(E3217,"1"))))</f>
        <v>建筑</v>
      </c>
      <c r="H3217" s="34" t="str">
        <f>IF(E3217="","",IF($H$1="上证50",[1]!EM_S_INFO_COMPINDEX(E3217,"000016"),"")&amp;IF($H$1="上证180",[1]!EM_S_INFO_COMPINDEX(E3217,"000010"),"")&amp;IF($H$1="沪深300",[1]!EM_S_INFO_COMPINDEX(E3217,"000300"),"")&amp;IF(AND($H$1="上证A股",RIGHT(E3217,2)="SH"),"是","")&amp;IF(AND($H$1="深证A股",RIGHT(E3217,2)="SZ"),"是","")&amp;IF(AND($H$1="创业板",LEFT(E3217,1)-3=0),"是","")&amp;IF(AND($H$1="全部A股",E3217&lt;&gt;0),"是","")&amp;IF(AND($H$1="中小板",LEFT(E3217,3)="002"),"是",""))</f>
        <v>是</v>
      </c>
      <c r="I3217" s="46">
        <f ca="1">IF(E3217="","",IF(OR([1]!EM_S_VAL_MV(E3217,deadline)="",[1]!EM_S_VAL_MV(E3217,deadline)="--",[1]!EM_S_VAL_MV(E3217,deadline)="null"),0,[1]!EM_S_VAL_MV(E3217,deadline)/100000000))</f>
        <v>23.36064</v>
      </c>
      <c r="J3217" s="46">
        <f ca="1">IF(E3217="","",IF(RIGHT(LEFT($J$1,6),3)="TTM",[1]!EM_S_FA_PROFIT_TTM(E3217,LEFT(RIGHT($J$1,11),10),1)/100000000,[1]!EM_S_STM07_IS(E3217,61,LEFT(RIGHT($J$1,5),4)&amp;"-12-31",1)/100000000))</f>
        <v>0.12403364710000001</v>
      </c>
      <c r="K3217" s="36">
        <f t="shared" ca="1" si="256"/>
        <v>188.34115214854469</v>
      </c>
      <c r="L3217" s="46">
        <f ca="1">IF(E3217="","",IF(ISERROR(IF(行业估值!$E$7="最新年报",[1]!EM_S_STM07_BS(E3217,140,LEFT(RIGHT($L$1,5),4)&amp;"-12-31",1)/100000000,[1]!EM_S_STM07_BS(E3217,140,LEFT(RIGHT($L$1,11),10),1)/100000000)),0,IF(行业估值!$E$7="最新年报",[1]!EM_S_STM07_BS(E3217,140,LEFT(RIGHT($L$1,5),4)&amp;"-12-31",1)/100000000,[1]!EM_S_STM07_BS(E3217,140,LEFT(RIGHT($L$1,11),10),1)/100000000)))</f>
        <v>7.0302933367999998</v>
      </c>
      <c r="M3217" s="36">
        <f t="shared" ca="1" si="257"/>
        <v>3.3228542367811262</v>
      </c>
      <c r="N3217" s="37" t="str">
        <f ca="1">IF(E3217="","",IF(ISERROR([1]!EM_S_EST_NETPROFIT(E3217,行业估值!$E$6,deadline)/100000000),"-",[1]!EM_S_EST_NETPROFIT(E3217,行业估值!$E$6,deadline)/100000000))</f>
        <v>-</v>
      </c>
      <c r="O3217" s="36" t="str">
        <f t="shared" ca="1" si="258"/>
        <v>-</v>
      </c>
      <c r="T3217" s="64" t="s">
        <v>6287</v>
      </c>
      <c r="U3217" s="64" t="s">
        <v>6288</v>
      </c>
    </row>
    <row r="3218" spans="4:21">
      <c r="D3218" s="45">
        <f>IF(AND(行业估值!$B$39=$G3218,COUNTIF($G$2:$G$2552,$G3218)&gt;=1),COUNTIF($G$2:G3218,$G3218),"")</f>
        <v>278</v>
      </c>
      <c r="E3218" s="65" t="str">
        <f t="shared" si="259"/>
        <v>603029.SH</v>
      </c>
      <c r="F3218" s="65" t="str">
        <f t="shared" si="260"/>
        <v>天鹅股份</v>
      </c>
      <c r="G3218" s="34" t="str">
        <f>IF(E3218="","",IF(行业估值!$C$5="申万行业",[1]!EM_S_INFO_INDUSTRY_SW2014(E3218,"1"),IF(行业估值!$C$5="证监会行业",[1]!EM_S_INFO_INDUSTRY_CSRC1(E3218,"1"),[1]!EM_S_INFO_INDUSTRY_EM2016(E3218,"1"))))</f>
        <v>机械设备</v>
      </c>
      <c r="H3218" s="34" t="str">
        <f>IF(E3218="","",IF($H$1="上证50",[1]!EM_S_INFO_COMPINDEX(E3218,"000016"),"")&amp;IF($H$1="上证180",[1]!EM_S_INFO_COMPINDEX(E3218,"000010"),"")&amp;IF($H$1="沪深300",[1]!EM_S_INFO_COMPINDEX(E3218,"000300"),"")&amp;IF(AND($H$1="上证A股",RIGHT(E3218,2)="SH"),"是","")&amp;IF(AND($H$1="深证A股",RIGHT(E3218,2)="SZ"),"是","")&amp;IF(AND($H$1="创业板",LEFT(E3218,1)-3=0),"是","")&amp;IF(AND($H$1="全部A股",E3218&lt;&gt;0),"是","")&amp;IF(AND($H$1="中小板",LEFT(E3218,3)="002"),"是",""))</f>
        <v>是</v>
      </c>
      <c r="I3218" s="46">
        <f ca="1">IF(E3218="","",IF(OR([1]!EM_S_VAL_MV(E3218,deadline)="",[1]!EM_S_VAL_MV(E3218,deadline)="--",[1]!EM_S_VAL_MV(E3218,deadline)="null"),0,[1]!EM_S_VAL_MV(E3218,deadline)/100000000))</f>
        <v>12.516894000000001</v>
      </c>
      <c r="J3218" s="46">
        <f ca="1">IF(E3218="","",IF(RIGHT(LEFT($J$1,6),3)="TTM",[1]!EM_S_FA_PROFIT_TTM(E3218,LEFT(RIGHT($J$1,11),10),1)/100000000,[1]!EM_S_STM07_IS(E3218,61,LEFT(RIGHT($J$1,5),4)&amp;"-12-31",1)/100000000))</f>
        <v>0.27183231720000001</v>
      </c>
      <c r="K3218" s="36">
        <f t="shared" ca="1" si="256"/>
        <v>46.046379359635608</v>
      </c>
      <c r="L3218" s="46">
        <f ca="1">IF(E3218="","",IF(ISERROR(IF(行业估值!$E$7="最新年报",[1]!EM_S_STM07_BS(E3218,140,LEFT(RIGHT($L$1,5),4)&amp;"-12-31",1)/100000000,[1]!EM_S_STM07_BS(E3218,140,LEFT(RIGHT($L$1,11),10),1)/100000000)),0,IF(行业估值!$E$7="最新年报",[1]!EM_S_STM07_BS(E3218,140,LEFT(RIGHT($L$1,5),4)&amp;"-12-31",1)/100000000,[1]!EM_S_STM07_BS(E3218,140,LEFT(RIGHT($L$1,11),10),1)/100000000)))</f>
        <v>7.1187084387999997</v>
      </c>
      <c r="M3218" s="36">
        <f t="shared" ca="1" si="257"/>
        <v>1.7583096860348411</v>
      </c>
      <c r="N3218" s="37" t="str">
        <f ca="1">IF(E3218="","",IF(ISERROR([1]!EM_S_EST_NETPROFIT(E3218,行业估值!$E$6,deadline)/100000000),"-",[1]!EM_S_EST_NETPROFIT(E3218,行业估值!$E$6,deadline)/100000000))</f>
        <v>-</v>
      </c>
      <c r="O3218" s="36" t="str">
        <f t="shared" ca="1" si="258"/>
        <v>-</v>
      </c>
      <c r="T3218" s="64" t="s">
        <v>6289</v>
      </c>
      <c r="U3218" s="64" t="s">
        <v>6290</v>
      </c>
    </row>
    <row r="3219" spans="4:21">
      <c r="D3219" s="45" t="str">
        <f>IF(AND(行业估值!$B$39=$G3219,COUNTIF($G$2:$G$2552,$G3219)&gt;=1),COUNTIF($G$2:G3219,$G3219),"")</f>
        <v/>
      </c>
      <c r="E3219" s="65" t="str">
        <f t="shared" si="259"/>
        <v>603030.SH</v>
      </c>
      <c r="F3219" s="65" t="str">
        <f t="shared" si="260"/>
        <v>全筑股份</v>
      </c>
      <c r="G3219" s="34" t="str">
        <f>IF(E3219="","",IF(行业估值!$C$5="申万行业",[1]!EM_S_INFO_INDUSTRY_SW2014(E3219,"1"),IF(行业估值!$C$5="证监会行业",[1]!EM_S_INFO_INDUSTRY_CSRC1(E3219,"1"),[1]!EM_S_INFO_INDUSTRY_EM2016(E3219,"1"))))</f>
        <v>建筑</v>
      </c>
      <c r="H3219" s="34" t="str">
        <f>IF(E3219="","",IF($H$1="上证50",[1]!EM_S_INFO_COMPINDEX(E3219,"000016"),"")&amp;IF($H$1="上证180",[1]!EM_S_INFO_COMPINDEX(E3219,"000010"),"")&amp;IF($H$1="沪深300",[1]!EM_S_INFO_COMPINDEX(E3219,"000300"),"")&amp;IF(AND($H$1="上证A股",RIGHT(E3219,2)="SH"),"是","")&amp;IF(AND($H$1="深证A股",RIGHT(E3219,2)="SZ"),"是","")&amp;IF(AND($H$1="创业板",LEFT(E3219,1)-3=0),"是","")&amp;IF(AND($H$1="全部A股",E3219&lt;&gt;0),"是","")&amp;IF(AND($H$1="中小板",LEFT(E3219,3)="002"),"是",""))</f>
        <v>是</v>
      </c>
      <c r="I3219" s="46">
        <f ca="1">IF(E3219="","",IF(OR([1]!EM_S_VAL_MV(E3219,deadline)="",[1]!EM_S_VAL_MV(E3219,deadline)="--",[1]!EM_S_VAL_MV(E3219,deadline)="null"),0,[1]!EM_S_VAL_MV(E3219,deadline)/100000000))</f>
        <v>37.298218626900002</v>
      </c>
      <c r="J3219" s="46">
        <f ca="1">IF(E3219="","",IF(RIGHT(LEFT($J$1,6),3)="TTM",[1]!EM_S_FA_PROFIT_TTM(E3219,LEFT(RIGHT($J$1,11),10),1)/100000000,[1]!EM_S_STM07_IS(E3219,61,LEFT(RIGHT($J$1,5),4)&amp;"-12-31",1)/100000000))</f>
        <v>3.4340630101</v>
      </c>
      <c r="K3219" s="36">
        <f t="shared" ca="1" si="256"/>
        <v>10.861250512061478</v>
      </c>
      <c r="L3219" s="46">
        <f ca="1">IF(E3219="","",IF(ISERROR(IF(行业估值!$E$7="最新年报",[1]!EM_S_STM07_BS(E3219,140,LEFT(RIGHT($L$1,5),4)&amp;"-12-31",1)/100000000,[1]!EM_S_STM07_BS(E3219,140,LEFT(RIGHT($L$1,11),10),1)/100000000)),0,IF(行业估值!$E$7="最新年报",[1]!EM_S_STM07_BS(E3219,140,LEFT(RIGHT($L$1,5),4)&amp;"-12-31",1)/100000000,[1]!EM_S_STM07_BS(E3219,140,LEFT(RIGHT($L$1,11),10),1)/100000000)))</f>
        <v>21.055845035800001</v>
      </c>
      <c r="M3219" s="36">
        <f t="shared" ca="1" si="257"/>
        <v>1.7713950004611099</v>
      </c>
      <c r="N3219" s="37">
        <f ca="1">IF(E3219="","",IF(ISERROR([1]!EM_S_EST_NETPROFIT(E3219,行业估值!$E$6,deadline)/100000000),"-",[1]!EM_S_EST_NETPROFIT(E3219,行业估值!$E$6,deadline)/100000000))</f>
        <v>3.4593750000000001</v>
      </c>
      <c r="O3219" s="36">
        <f t="shared" ca="1" si="258"/>
        <v>10.781779548878049</v>
      </c>
      <c r="T3219" s="64" t="s">
        <v>6291</v>
      </c>
      <c r="U3219" s="64" t="s">
        <v>6292</v>
      </c>
    </row>
    <row r="3220" spans="4:21">
      <c r="D3220" s="45" t="str">
        <f>IF(AND(行业估值!$B$39=$G3220,COUNTIF($G$2:$G$2552,$G3220)&gt;=1),COUNTIF($G$2:G3220,$G3220),"")</f>
        <v/>
      </c>
      <c r="E3220" s="65" t="str">
        <f t="shared" si="259"/>
        <v>603031.SH</v>
      </c>
      <c r="F3220" s="65" t="str">
        <f t="shared" si="260"/>
        <v>安德利</v>
      </c>
      <c r="G3220" s="34" t="str">
        <f>IF(E3220="","",IF(行业估值!$C$5="申万行业",[1]!EM_S_INFO_INDUSTRY_SW2014(E3220,"1"),IF(行业估值!$C$5="证监会行业",[1]!EM_S_INFO_INDUSTRY_CSRC1(E3220,"1"),[1]!EM_S_INFO_INDUSTRY_EM2016(E3220,"1"))))</f>
        <v>商贸零售</v>
      </c>
      <c r="H3220" s="34" t="str">
        <f>IF(E3220="","",IF($H$1="上证50",[1]!EM_S_INFO_COMPINDEX(E3220,"000016"),"")&amp;IF($H$1="上证180",[1]!EM_S_INFO_COMPINDEX(E3220,"000010"),"")&amp;IF($H$1="沪深300",[1]!EM_S_INFO_COMPINDEX(E3220,"000300"),"")&amp;IF(AND($H$1="上证A股",RIGHT(E3220,2)="SH"),"是","")&amp;IF(AND($H$1="深证A股",RIGHT(E3220,2)="SZ"),"是","")&amp;IF(AND($H$1="创业板",LEFT(E3220,1)-3=0),"是","")&amp;IF(AND($H$1="全部A股",E3220&lt;&gt;0),"是","")&amp;IF(AND($H$1="中小板",LEFT(E3220,3)="002"),"是",""))</f>
        <v>是</v>
      </c>
      <c r="I3220" s="46">
        <f ca="1">IF(E3220="","",IF(OR([1]!EM_S_VAL_MV(E3220,deadline)="",[1]!EM_S_VAL_MV(E3220,deadline)="--",[1]!EM_S_VAL_MV(E3220,deadline)="null"),0,[1]!EM_S_VAL_MV(E3220,deadline)/100000000))</f>
        <v>20.316800000000001</v>
      </c>
      <c r="J3220" s="46">
        <f ca="1">IF(E3220="","",IF(RIGHT(LEFT($J$1,6),3)="TTM",[1]!EM_S_FA_PROFIT_TTM(E3220,LEFT(RIGHT($J$1,11),10),1)/100000000,[1]!EM_S_STM07_IS(E3220,61,LEFT(RIGHT($J$1,5),4)&amp;"-12-31",1)/100000000))</f>
        <v>7.8405641600000006E-2</v>
      </c>
      <c r="K3220" s="36">
        <f t="shared" ca="1" si="256"/>
        <v>259.12421077617967</v>
      </c>
      <c r="L3220" s="46">
        <f ca="1">IF(E3220="","",IF(ISERROR(IF(行业估值!$E$7="最新年报",[1]!EM_S_STM07_BS(E3220,140,LEFT(RIGHT($L$1,5),4)&amp;"-12-31",1)/100000000,[1]!EM_S_STM07_BS(E3220,140,LEFT(RIGHT($L$1,11),10),1)/100000000)),0,IF(行业估值!$E$7="最新年报",[1]!EM_S_STM07_BS(E3220,140,LEFT(RIGHT($L$1,5),4)&amp;"-12-31",1)/100000000,[1]!EM_S_STM07_BS(E3220,140,LEFT(RIGHT($L$1,11),10),1)/100000000)))</f>
        <v>6.1445888585999997</v>
      </c>
      <c r="M3220" s="36">
        <f t="shared" ca="1" si="257"/>
        <v>3.3064539332952272</v>
      </c>
      <c r="N3220" s="37">
        <f ca="1">IF(E3220="","",IF(ISERROR([1]!EM_S_EST_NETPROFIT(E3220,行业估值!$E$6,deadline)/100000000),"-",[1]!EM_S_EST_NETPROFIT(E3220,行业估值!$E$6,deadline)/100000000))</f>
        <v>0.12</v>
      </c>
      <c r="O3220" s="36">
        <f t="shared" ca="1" si="258"/>
        <v>169.30666666666667</v>
      </c>
      <c r="T3220" s="64" t="s">
        <v>6293</v>
      </c>
      <c r="U3220" s="64" t="s">
        <v>6294</v>
      </c>
    </row>
    <row r="3221" spans="4:21">
      <c r="D3221" s="45" t="str">
        <f>IF(AND(行业估值!$B$39=$G3221,COUNTIF($G$2:$G$2552,$G3221)&gt;=1),COUNTIF($G$2:G3221,$G3221),"")</f>
        <v/>
      </c>
      <c r="E3221" s="65" t="str">
        <f t="shared" si="259"/>
        <v>603032.SH</v>
      </c>
      <c r="F3221" s="65" t="str">
        <f t="shared" si="260"/>
        <v>德新交运</v>
      </c>
      <c r="G3221" s="34" t="str">
        <f>IF(E3221="","",IF(行业估值!$C$5="申万行业",[1]!EM_S_INFO_INDUSTRY_SW2014(E3221,"1"),IF(行业估值!$C$5="证监会行业",[1]!EM_S_INFO_INDUSTRY_CSRC1(E3221,"1"),[1]!EM_S_INFO_INDUSTRY_EM2016(E3221,"1"))))</f>
        <v>交通运输</v>
      </c>
      <c r="H3221" s="34" t="str">
        <f>IF(E3221="","",IF($H$1="上证50",[1]!EM_S_INFO_COMPINDEX(E3221,"000016"),"")&amp;IF($H$1="上证180",[1]!EM_S_INFO_COMPINDEX(E3221,"000010"),"")&amp;IF($H$1="沪深300",[1]!EM_S_INFO_COMPINDEX(E3221,"000300"),"")&amp;IF(AND($H$1="上证A股",RIGHT(E3221,2)="SH"),"是","")&amp;IF(AND($H$1="深证A股",RIGHT(E3221,2)="SZ"),"是","")&amp;IF(AND($H$1="创业板",LEFT(E3221,1)-3=0),"是","")&amp;IF(AND($H$1="全部A股",E3221&lt;&gt;0),"是","")&amp;IF(AND($H$1="中小板",LEFT(E3221,3)="002"),"是",""))</f>
        <v>是</v>
      </c>
      <c r="I3221" s="46">
        <f ca="1">IF(E3221="","",IF(OR([1]!EM_S_VAL_MV(E3221,deadline)="",[1]!EM_S_VAL_MV(E3221,deadline)="--",[1]!EM_S_VAL_MV(E3221,deadline)="null"),0,[1]!EM_S_VAL_MV(E3221,deadline)/100000000))</f>
        <v>35.361767999999998</v>
      </c>
      <c r="J3221" s="46">
        <f ca="1">IF(E3221="","",IF(RIGHT(LEFT($J$1,6),3)="TTM",[1]!EM_S_FA_PROFIT_TTM(E3221,LEFT(RIGHT($J$1,11),10),1)/100000000,[1]!EM_S_STM07_IS(E3221,61,LEFT(RIGHT($J$1,5),4)&amp;"-12-31",1)/100000000))</f>
        <v>2.6171712777999998</v>
      </c>
      <c r="K3221" s="36">
        <f t="shared" ca="1" si="256"/>
        <v>13.511445849935042</v>
      </c>
      <c r="L3221" s="46">
        <f ca="1">IF(E3221="","",IF(ISERROR(IF(行业估值!$E$7="最新年报",[1]!EM_S_STM07_BS(E3221,140,LEFT(RIGHT($L$1,5),4)&amp;"-12-31",1)/100000000,[1]!EM_S_STM07_BS(E3221,140,LEFT(RIGHT($L$1,11),10),1)/100000000)),0,IF(行业估值!$E$7="最新年报",[1]!EM_S_STM07_BS(E3221,140,LEFT(RIGHT($L$1,5),4)&amp;"-12-31",1)/100000000,[1]!EM_S_STM07_BS(E3221,140,LEFT(RIGHT($L$1,11),10),1)/100000000)))</f>
        <v>6.8334149065999998</v>
      </c>
      <c r="M3221" s="36">
        <f t="shared" ca="1" si="257"/>
        <v>5.174831103237433</v>
      </c>
      <c r="N3221" s="37" t="str">
        <f ca="1">IF(E3221="","",IF(ISERROR([1]!EM_S_EST_NETPROFIT(E3221,行业估值!$E$6,deadline)/100000000),"-",[1]!EM_S_EST_NETPROFIT(E3221,行业估值!$E$6,deadline)/100000000))</f>
        <v>-</v>
      </c>
      <c r="O3221" s="36" t="str">
        <f t="shared" ca="1" si="258"/>
        <v>-</v>
      </c>
      <c r="T3221" s="64" t="s">
        <v>6295</v>
      </c>
      <c r="U3221" s="64" t="s">
        <v>6296</v>
      </c>
    </row>
    <row r="3222" spans="4:21">
      <c r="D3222" s="45" t="str">
        <f>IF(AND(行业估值!$B$39=$G3222,COUNTIF($G$2:$G$2552,$G3222)&gt;=1),COUNTIF($G$2:G3222,$G3222),"")</f>
        <v/>
      </c>
      <c r="E3222" s="65" t="str">
        <f t="shared" si="259"/>
        <v>603033.SH</v>
      </c>
      <c r="F3222" s="65" t="str">
        <f t="shared" si="260"/>
        <v>三维股份</v>
      </c>
      <c r="G3222" s="34" t="str">
        <f>IF(E3222="","",IF(行业估值!$C$5="申万行业",[1]!EM_S_INFO_INDUSTRY_SW2014(E3222,"1"),IF(行业估值!$C$5="证监会行业",[1]!EM_S_INFO_INDUSTRY_CSRC1(E3222,"1"),[1]!EM_S_INFO_INDUSTRY_EM2016(E3222,"1"))))</f>
        <v>基础化工</v>
      </c>
      <c r="H3222" s="34" t="str">
        <f>IF(E3222="","",IF($H$1="上证50",[1]!EM_S_INFO_COMPINDEX(E3222,"000016"),"")&amp;IF($H$1="上证180",[1]!EM_S_INFO_COMPINDEX(E3222,"000010"),"")&amp;IF($H$1="沪深300",[1]!EM_S_INFO_COMPINDEX(E3222,"000300"),"")&amp;IF(AND($H$1="上证A股",RIGHT(E3222,2)="SH"),"是","")&amp;IF(AND($H$1="深证A股",RIGHT(E3222,2)="SZ"),"是","")&amp;IF(AND($H$1="创业板",LEFT(E3222,1)-3=0),"是","")&amp;IF(AND($H$1="全部A股",E3222&lt;&gt;0),"是","")&amp;IF(AND($H$1="中小板",LEFT(E3222,3)="002"),"是",""))</f>
        <v>是</v>
      </c>
      <c r="I3222" s="46">
        <f ca="1">IF(E3222="","",IF(OR([1]!EM_S_VAL_MV(E3222,deadline)="",[1]!EM_S_VAL_MV(E3222,deadline)="--",[1]!EM_S_VAL_MV(E3222,deadline)="null"),0,[1]!EM_S_VAL_MV(E3222,deadline)/100000000))</f>
        <v>55.130126240600006</v>
      </c>
      <c r="J3222" s="46">
        <f ca="1">IF(E3222="","",IF(RIGHT(LEFT($J$1,6),3)="TTM",[1]!EM_S_FA_PROFIT_TTM(E3222,LEFT(RIGHT($J$1,11),10),1)/100000000,[1]!EM_S_STM07_IS(E3222,61,LEFT(RIGHT($J$1,5),4)&amp;"-12-31",1)/100000000))</f>
        <v>1.8354965505</v>
      </c>
      <c r="K3222" s="36">
        <f t="shared" ca="1" si="256"/>
        <v>30.035537917836042</v>
      </c>
      <c r="L3222" s="46">
        <f ca="1">IF(E3222="","",IF(ISERROR(IF(行业估值!$E$7="最新年报",[1]!EM_S_STM07_BS(E3222,140,LEFT(RIGHT($L$1,5),4)&amp;"-12-31",1)/100000000,[1]!EM_S_STM07_BS(E3222,140,LEFT(RIGHT($L$1,11),10),1)/100000000)),0,IF(行业估值!$E$7="最新年报",[1]!EM_S_STM07_BS(E3222,140,LEFT(RIGHT($L$1,5),4)&amp;"-12-31",1)/100000000,[1]!EM_S_STM07_BS(E3222,140,LEFT(RIGHT($L$1,11),10),1)/100000000)))</f>
        <v>28.079082278200001</v>
      </c>
      <c r="M3222" s="36">
        <f t="shared" ca="1" si="257"/>
        <v>1.9633877522913865</v>
      </c>
      <c r="N3222" s="37">
        <f ca="1">IF(E3222="","",IF(ISERROR([1]!EM_S_EST_NETPROFIT(E3222,行业估值!$E$6,deadline)/100000000),"-",[1]!EM_S_EST_NETPROFIT(E3222,行业估值!$E$6,deadline)/100000000))</f>
        <v>2.6</v>
      </c>
      <c r="O3222" s="36">
        <f t="shared" ca="1" si="258"/>
        <v>21.20389470792308</v>
      </c>
      <c r="T3222" s="64" t="s">
        <v>6297</v>
      </c>
      <c r="U3222" s="64" t="s">
        <v>6298</v>
      </c>
    </row>
    <row r="3223" spans="4:21">
      <c r="D3223" s="45" t="str">
        <f>IF(AND(行业估值!$B$39=$G3223,COUNTIF($G$2:$G$2552,$G3223)&gt;=1),COUNTIF($G$2:G3223,$G3223),"")</f>
        <v/>
      </c>
      <c r="E3223" s="65" t="str">
        <f t="shared" si="259"/>
        <v>603035.SH</v>
      </c>
      <c r="F3223" s="65" t="str">
        <f t="shared" si="260"/>
        <v>常熟汽饰</v>
      </c>
      <c r="G3223" s="34" t="str">
        <f>IF(E3223="","",IF(行业估值!$C$5="申万行业",[1]!EM_S_INFO_INDUSTRY_SW2014(E3223,"1"),IF(行业估值!$C$5="证监会行业",[1]!EM_S_INFO_INDUSTRY_CSRC1(E3223,"1"),[1]!EM_S_INFO_INDUSTRY_EM2016(E3223,"1"))))</f>
        <v>交运设备</v>
      </c>
      <c r="H3223" s="34" t="str">
        <f>IF(E3223="","",IF($H$1="上证50",[1]!EM_S_INFO_COMPINDEX(E3223,"000016"),"")&amp;IF($H$1="上证180",[1]!EM_S_INFO_COMPINDEX(E3223,"000010"),"")&amp;IF($H$1="沪深300",[1]!EM_S_INFO_COMPINDEX(E3223,"000300"),"")&amp;IF(AND($H$1="上证A股",RIGHT(E3223,2)="SH"),"是","")&amp;IF(AND($H$1="深证A股",RIGHT(E3223,2)="SZ"),"是","")&amp;IF(AND($H$1="创业板",LEFT(E3223,1)-3=0),"是","")&amp;IF(AND($H$1="全部A股",E3223&lt;&gt;0),"是","")&amp;IF(AND($H$1="中小板",LEFT(E3223,3)="002"),"是",""))</f>
        <v>是</v>
      </c>
      <c r="I3223" s="46">
        <f ca="1">IF(E3223="","",IF(OR([1]!EM_S_VAL_MV(E3223,deadline)="",[1]!EM_S_VAL_MV(E3223,deadline)="--",[1]!EM_S_VAL_MV(E3223,deadline)="null"),0,[1]!EM_S_VAL_MV(E3223,deadline)/100000000))</f>
        <v>29.26</v>
      </c>
      <c r="J3223" s="46">
        <f ca="1">IF(E3223="","",IF(RIGHT(LEFT($J$1,6),3)="TTM",[1]!EM_S_FA_PROFIT_TTM(E3223,LEFT(RIGHT($J$1,11),10),1)/100000000,[1]!EM_S_STM07_IS(E3223,61,LEFT(RIGHT($J$1,5),4)&amp;"-12-31",1)/100000000))</f>
        <v>2.2463989699</v>
      </c>
      <c r="K3223" s="36">
        <f t="shared" ca="1" si="256"/>
        <v>13.025290873109032</v>
      </c>
      <c r="L3223" s="46">
        <f ca="1">IF(E3223="","",IF(ISERROR(IF(行业估值!$E$7="最新年报",[1]!EM_S_STM07_BS(E3223,140,LEFT(RIGHT($L$1,5),4)&amp;"-12-31",1)/100000000,[1]!EM_S_STM07_BS(E3223,140,LEFT(RIGHT($L$1,11),10),1)/100000000)),0,IF(行业估值!$E$7="最新年报",[1]!EM_S_STM07_BS(E3223,140,LEFT(RIGHT($L$1,5),4)&amp;"-12-31",1)/100000000,[1]!EM_S_STM07_BS(E3223,140,LEFT(RIGHT($L$1,11),10),1)/100000000)))</f>
        <v>26.1123536781</v>
      </c>
      <c r="M3223" s="36">
        <f t="shared" ca="1" si="257"/>
        <v>1.1205424206757693</v>
      </c>
      <c r="N3223" s="37" t="str">
        <f ca="1">IF(E3223="","",IF(ISERROR([1]!EM_S_EST_NETPROFIT(E3223,行业估值!$E$6,deadline)/100000000),"-",[1]!EM_S_EST_NETPROFIT(E3223,行业估值!$E$6,deadline)/100000000))</f>
        <v>-</v>
      </c>
      <c r="O3223" s="36" t="str">
        <f t="shared" ca="1" si="258"/>
        <v>-</v>
      </c>
      <c r="T3223" s="64" t="s">
        <v>6299</v>
      </c>
      <c r="U3223" s="64" t="s">
        <v>6300</v>
      </c>
    </row>
    <row r="3224" spans="4:21">
      <c r="D3224" s="45">
        <f>IF(AND(行业估值!$B$39=$G3224,COUNTIF($G$2:$G$2552,$G3224)&gt;=1),COUNTIF($G$2:G3224,$G3224),"")</f>
        <v>279</v>
      </c>
      <c r="E3224" s="65" t="str">
        <f t="shared" si="259"/>
        <v>603036.SH</v>
      </c>
      <c r="F3224" s="65" t="str">
        <f t="shared" si="260"/>
        <v>如通股份</v>
      </c>
      <c r="G3224" s="34" t="str">
        <f>IF(E3224="","",IF(行业估值!$C$5="申万行业",[1]!EM_S_INFO_INDUSTRY_SW2014(E3224,"1"),IF(行业估值!$C$5="证监会行业",[1]!EM_S_INFO_INDUSTRY_CSRC1(E3224,"1"),[1]!EM_S_INFO_INDUSTRY_EM2016(E3224,"1"))))</f>
        <v>机械设备</v>
      </c>
      <c r="H3224" s="34" t="str">
        <f>IF(E3224="","",IF($H$1="上证50",[1]!EM_S_INFO_COMPINDEX(E3224,"000016"),"")&amp;IF($H$1="上证180",[1]!EM_S_INFO_COMPINDEX(E3224,"000010"),"")&amp;IF($H$1="沪深300",[1]!EM_S_INFO_COMPINDEX(E3224,"000300"),"")&amp;IF(AND($H$1="上证A股",RIGHT(E3224,2)="SH"),"是","")&amp;IF(AND($H$1="深证A股",RIGHT(E3224,2)="SZ"),"是","")&amp;IF(AND($H$1="创业板",LEFT(E3224,1)-3=0),"是","")&amp;IF(AND($H$1="全部A股",E3224&lt;&gt;0),"是","")&amp;IF(AND($H$1="中小板",LEFT(E3224,3)="002"),"是",""))</f>
        <v>是</v>
      </c>
      <c r="I3224" s="46">
        <f ca="1">IF(E3224="","",IF(OR([1]!EM_S_VAL_MV(E3224,deadline)="",[1]!EM_S_VAL_MV(E3224,deadline)="--",[1]!EM_S_VAL_MV(E3224,deadline)="null"),0,[1]!EM_S_VAL_MV(E3224,deadline)/100000000))</f>
        <v>21.633465000000001</v>
      </c>
      <c r="J3224" s="46">
        <f ca="1">IF(E3224="","",IF(RIGHT(LEFT($J$1,6),3)="TTM",[1]!EM_S_FA_PROFIT_TTM(E3224,LEFT(RIGHT($J$1,11),10),1)/100000000,[1]!EM_S_STM07_IS(E3224,61,LEFT(RIGHT($J$1,5),4)&amp;"-12-31",1)/100000000))</f>
        <v>0.61806126439999998</v>
      </c>
      <c r="K3224" s="36">
        <f t="shared" ca="1" si="256"/>
        <v>35.002136917610073</v>
      </c>
      <c r="L3224" s="46">
        <f ca="1">IF(E3224="","",IF(ISERROR(IF(行业估值!$E$7="最新年报",[1]!EM_S_STM07_BS(E3224,140,LEFT(RIGHT($L$1,5),4)&amp;"-12-31",1)/100000000,[1]!EM_S_STM07_BS(E3224,140,LEFT(RIGHT($L$1,11),10),1)/100000000)),0,IF(行业估值!$E$7="最新年报",[1]!EM_S_STM07_BS(E3224,140,LEFT(RIGHT($L$1,5),4)&amp;"-12-31",1)/100000000,[1]!EM_S_STM07_BS(E3224,140,LEFT(RIGHT($L$1,11),10),1)/100000000)))</f>
        <v>10.388853874199999</v>
      </c>
      <c r="M3224" s="36">
        <f t="shared" ca="1" si="257"/>
        <v>2.0823726333975316</v>
      </c>
      <c r="N3224" s="37" t="str">
        <f ca="1">IF(E3224="","",IF(ISERROR([1]!EM_S_EST_NETPROFIT(E3224,行业估值!$E$6,deadline)/100000000),"-",[1]!EM_S_EST_NETPROFIT(E3224,行业估值!$E$6,deadline)/100000000))</f>
        <v>-</v>
      </c>
      <c r="O3224" s="36" t="str">
        <f t="shared" ca="1" si="258"/>
        <v>-</v>
      </c>
      <c r="T3224" s="64" t="s">
        <v>6301</v>
      </c>
      <c r="U3224" s="64" t="s">
        <v>6302</v>
      </c>
    </row>
    <row r="3225" spans="4:21">
      <c r="D3225" s="45" t="str">
        <f>IF(AND(行业估值!$B$39=$G3225,COUNTIF($G$2:$G$2552,$G3225)&gt;=1),COUNTIF($G$2:G3225,$G3225),"")</f>
        <v/>
      </c>
      <c r="E3225" s="65" t="str">
        <f t="shared" si="259"/>
        <v>603037.SH</v>
      </c>
      <c r="F3225" s="65" t="str">
        <f t="shared" si="260"/>
        <v>凯众股份</v>
      </c>
      <c r="G3225" s="34" t="str">
        <f>IF(E3225="","",IF(行业估值!$C$5="申万行业",[1]!EM_S_INFO_INDUSTRY_SW2014(E3225,"1"),IF(行业估值!$C$5="证监会行业",[1]!EM_S_INFO_INDUSTRY_CSRC1(E3225,"1"),[1]!EM_S_INFO_INDUSTRY_EM2016(E3225,"1"))))</f>
        <v>交运设备</v>
      </c>
      <c r="H3225" s="34" t="str">
        <f>IF(E3225="","",IF($H$1="上证50",[1]!EM_S_INFO_COMPINDEX(E3225,"000016"),"")&amp;IF($H$1="上证180",[1]!EM_S_INFO_COMPINDEX(E3225,"000010"),"")&amp;IF($H$1="沪深300",[1]!EM_S_INFO_COMPINDEX(E3225,"000300"),"")&amp;IF(AND($H$1="上证A股",RIGHT(E3225,2)="SH"),"是","")&amp;IF(AND($H$1="深证A股",RIGHT(E3225,2)="SZ"),"是","")&amp;IF(AND($H$1="创业板",LEFT(E3225,1)-3=0),"是","")&amp;IF(AND($H$1="全部A股",E3225&lt;&gt;0),"是","")&amp;IF(AND($H$1="中小板",LEFT(E3225,3)="002"),"是",""))</f>
        <v>是</v>
      </c>
      <c r="I3225" s="46">
        <f ca="1">IF(E3225="","",IF(OR([1]!EM_S_VAL_MV(E3225,deadline)="",[1]!EM_S_VAL_MV(E3225,deadline)="--",[1]!EM_S_VAL_MV(E3225,deadline)="null"),0,[1]!EM_S_VAL_MV(E3225,deadline)/100000000))</f>
        <v>17.228098360000001</v>
      </c>
      <c r="J3225" s="46">
        <f ca="1">IF(E3225="","",IF(RIGHT(LEFT($J$1,6),3)="TTM",[1]!EM_S_FA_PROFIT_TTM(E3225,LEFT(RIGHT($J$1,11),10),1)/100000000,[1]!EM_S_STM07_IS(E3225,61,LEFT(RIGHT($J$1,5),4)&amp;"-12-31",1)/100000000))</f>
        <v>0.98604148700000005</v>
      </c>
      <c r="K3225" s="36">
        <f t="shared" ca="1" si="256"/>
        <v>17.47198123723571</v>
      </c>
      <c r="L3225" s="46">
        <f ca="1">IF(E3225="","",IF(ISERROR(IF(行业估值!$E$7="最新年报",[1]!EM_S_STM07_BS(E3225,140,LEFT(RIGHT($L$1,5),4)&amp;"-12-31",1)/100000000,[1]!EM_S_STM07_BS(E3225,140,LEFT(RIGHT($L$1,11),10),1)/100000000)),0,IF(行业估值!$E$7="最新年报",[1]!EM_S_STM07_BS(E3225,140,LEFT(RIGHT($L$1,5),4)&amp;"-12-31",1)/100000000,[1]!EM_S_STM07_BS(E3225,140,LEFT(RIGHT($L$1,11),10),1)/100000000)))</f>
        <v>8.3453024797000008</v>
      </c>
      <c r="M3225" s="36">
        <f t="shared" ca="1" si="257"/>
        <v>2.0644067008844145</v>
      </c>
      <c r="N3225" s="37">
        <f ca="1">IF(E3225="","",IF(ISERROR([1]!EM_S_EST_NETPROFIT(E3225,行业估值!$E$6,deadline)/100000000),"-",[1]!EM_S_EST_NETPROFIT(E3225,行业估值!$E$6,deadline)/100000000))</f>
        <v>0.92425000000000002</v>
      </c>
      <c r="O3225" s="36">
        <f t="shared" ca="1" si="258"/>
        <v>18.640084782255883</v>
      </c>
      <c r="T3225" s="64" t="s">
        <v>6303</v>
      </c>
      <c r="U3225" s="64" t="s">
        <v>6304</v>
      </c>
    </row>
    <row r="3226" spans="4:21">
      <c r="D3226" s="45" t="str">
        <f>IF(AND(行业估值!$B$39=$G3226,COUNTIF($G$2:$G$2552,$G3226)&gt;=1),COUNTIF($G$2:G3226,$G3226),"")</f>
        <v/>
      </c>
      <c r="E3226" s="65" t="str">
        <f t="shared" si="259"/>
        <v>603038.SH</v>
      </c>
      <c r="F3226" s="65" t="str">
        <f t="shared" si="260"/>
        <v>华立股份</v>
      </c>
      <c r="G3226" s="34" t="str">
        <f>IF(E3226="","",IF(行业估值!$C$5="申万行业",[1]!EM_S_INFO_INDUSTRY_SW2014(E3226,"1"),IF(行业估值!$C$5="证监会行业",[1]!EM_S_INFO_INDUSTRY_CSRC1(E3226,"1"),[1]!EM_S_INFO_INDUSTRY_EM2016(E3226,"1"))))</f>
        <v>建筑</v>
      </c>
      <c r="H3226" s="34" t="str">
        <f>IF(E3226="","",IF($H$1="上证50",[1]!EM_S_INFO_COMPINDEX(E3226,"000016"),"")&amp;IF($H$1="上证180",[1]!EM_S_INFO_COMPINDEX(E3226,"000010"),"")&amp;IF($H$1="沪深300",[1]!EM_S_INFO_COMPINDEX(E3226,"000300"),"")&amp;IF(AND($H$1="上证A股",RIGHT(E3226,2)="SH"),"是","")&amp;IF(AND($H$1="深证A股",RIGHT(E3226,2)="SZ"),"是","")&amp;IF(AND($H$1="创业板",LEFT(E3226,1)-3=0),"是","")&amp;IF(AND($H$1="全部A股",E3226&lt;&gt;0),"是","")&amp;IF(AND($H$1="中小板",LEFT(E3226,3)="002"),"是",""))</f>
        <v>是</v>
      </c>
      <c r="I3226" s="46">
        <f ca="1">IF(E3226="","",IF(OR([1]!EM_S_VAL_MV(E3226,deadline)="",[1]!EM_S_VAL_MV(E3226,deadline)="--",[1]!EM_S_VAL_MV(E3226,deadline)="null"),0,[1]!EM_S_VAL_MV(E3226,deadline)/100000000))</f>
        <v>18.538433649400002</v>
      </c>
      <c r="J3226" s="46">
        <f ca="1">IF(E3226="","",IF(RIGHT(LEFT($J$1,6),3)="TTM",[1]!EM_S_FA_PROFIT_TTM(E3226,LEFT(RIGHT($J$1,11),10),1)/100000000,[1]!EM_S_STM07_IS(E3226,61,LEFT(RIGHT($J$1,5),4)&amp;"-12-31",1)/100000000))</f>
        <v>0.89789139519999994</v>
      </c>
      <c r="K3226" s="36">
        <f t="shared" ca="1" si="256"/>
        <v>20.646632486405192</v>
      </c>
      <c r="L3226" s="46">
        <f ca="1">IF(E3226="","",IF(ISERROR(IF(行业估值!$E$7="最新年报",[1]!EM_S_STM07_BS(E3226,140,LEFT(RIGHT($L$1,5),4)&amp;"-12-31",1)/100000000,[1]!EM_S_STM07_BS(E3226,140,LEFT(RIGHT($L$1,11),10),1)/100000000)),0,IF(行业估值!$E$7="最新年报",[1]!EM_S_STM07_BS(E3226,140,LEFT(RIGHT($L$1,5),4)&amp;"-12-31",1)/100000000,[1]!EM_S_STM07_BS(E3226,140,LEFT(RIGHT($L$1,11),10),1)/100000000)))</f>
        <v>10.485950431799999</v>
      </c>
      <c r="M3226" s="36">
        <f t="shared" ca="1" si="257"/>
        <v>1.7679306964087687</v>
      </c>
      <c r="N3226" s="37" t="str">
        <f ca="1">IF(E3226="","",IF(ISERROR([1]!EM_S_EST_NETPROFIT(E3226,行业估值!$E$6,deadline)/100000000),"-",[1]!EM_S_EST_NETPROFIT(E3226,行业估值!$E$6,deadline)/100000000))</f>
        <v>-</v>
      </c>
      <c r="O3226" s="36" t="str">
        <f t="shared" ca="1" si="258"/>
        <v>-</v>
      </c>
      <c r="T3226" s="64" t="s">
        <v>6305</v>
      </c>
      <c r="U3226" s="64" t="s">
        <v>6306</v>
      </c>
    </row>
    <row r="3227" spans="4:21">
      <c r="D3227" s="45" t="str">
        <f>IF(AND(行业估值!$B$39=$G3227,COUNTIF($G$2:$G$2552,$G3227)&gt;=1),COUNTIF($G$2:G3227,$G3227),"")</f>
        <v/>
      </c>
      <c r="E3227" s="65" t="str">
        <f t="shared" si="259"/>
        <v>603039.SH</v>
      </c>
      <c r="F3227" s="65" t="str">
        <f t="shared" si="260"/>
        <v>泛微网络</v>
      </c>
      <c r="G3227" s="34" t="str">
        <f>IF(E3227="","",IF(行业估值!$C$5="申万行业",[1]!EM_S_INFO_INDUSTRY_SW2014(E3227,"1"),IF(行业估值!$C$5="证监会行业",[1]!EM_S_INFO_INDUSTRY_CSRC1(E3227,"1"),[1]!EM_S_INFO_INDUSTRY_EM2016(E3227,"1"))))</f>
        <v>信息技术</v>
      </c>
      <c r="H3227" s="34" t="str">
        <f>IF(E3227="","",IF($H$1="上证50",[1]!EM_S_INFO_COMPINDEX(E3227,"000016"),"")&amp;IF($H$1="上证180",[1]!EM_S_INFO_COMPINDEX(E3227,"000010"),"")&amp;IF($H$1="沪深300",[1]!EM_S_INFO_COMPINDEX(E3227,"000300"),"")&amp;IF(AND($H$1="上证A股",RIGHT(E3227,2)="SH"),"是","")&amp;IF(AND($H$1="深证A股",RIGHT(E3227,2)="SZ"),"是","")&amp;IF(AND($H$1="创业板",LEFT(E3227,1)-3=0),"是","")&amp;IF(AND($H$1="全部A股",E3227&lt;&gt;0),"是","")&amp;IF(AND($H$1="中小板",LEFT(E3227,3)="002"),"是",""))</f>
        <v>是</v>
      </c>
      <c r="I3227" s="46">
        <f ca="1">IF(E3227="","",IF(OR([1]!EM_S_VAL_MV(E3227,deadline)="",[1]!EM_S_VAL_MV(E3227,deadline)="--",[1]!EM_S_VAL_MV(E3227,deadline)="null"),0,[1]!EM_S_VAL_MV(E3227,deadline)/100000000))</f>
        <v>83.311178622399993</v>
      </c>
      <c r="J3227" s="46">
        <f ca="1">IF(E3227="","",IF(RIGHT(LEFT($J$1,6),3)="TTM",[1]!EM_S_FA_PROFIT_TTM(E3227,LEFT(RIGHT($J$1,11),10),1)/100000000,[1]!EM_S_STM07_IS(E3227,61,LEFT(RIGHT($J$1,5),4)&amp;"-12-31",1)/100000000))</f>
        <v>1.2017409373000001</v>
      </c>
      <c r="K3227" s="36">
        <f t="shared" ca="1" si="256"/>
        <v>69.325406197427696</v>
      </c>
      <c r="L3227" s="46">
        <f ca="1">IF(E3227="","",IF(ISERROR(IF(行业估值!$E$7="最新年报",[1]!EM_S_STM07_BS(E3227,140,LEFT(RIGHT($L$1,5),4)&amp;"-12-31",1)/100000000,[1]!EM_S_STM07_BS(E3227,140,LEFT(RIGHT($L$1,11),10),1)/100000000)),0,IF(行业估值!$E$7="最新年报",[1]!EM_S_STM07_BS(E3227,140,LEFT(RIGHT($L$1,5),4)&amp;"-12-31",1)/100000000,[1]!EM_S_STM07_BS(E3227,140,LEFT(RIGHT($L$1,11),10),1)/100000000)))</f>
        <v>7.9780446416999995</v>
      </c>
      <c r="M3227" s="36">
        <f t="shared" ca="1" si="257"/>
        <v>10.44255608535272</v>
      </c>
      <c r="N3227" s="37">
        <f ca="1">IF(E3227="","",IF(ISERROR([1]!EM_S_EST_NETPROFIT(E3227,行业估值!$E$6,deadline)/100000000),"-",[1]!EM_S_EST_NETPROFIT(E3227,行业估值!$E$6,deadline)/100000000))</f>
        <v>1.4950812499999999</v>
      </c>
      <c r="O3227" s="36">
        <f t="shared" ca="1" si="258"/>
        <v>55.723512432785839</v>
      </c>
      <c r="T3227" s="64" t="s">
        <v>6307</v>
      </c>
      <c r="U3227" s="64" t="s">
        <v>6308</v>
      </c>
    </row>
    <row r="3228" spans="4:21">
      <c r="D3228" s="45" t="str">
        <f>IF(AND(行业估值!$B$39=$G3228,COUNTIF($G$2:$G$2552,$G3228)&gt;=1),COUNTIF($G$2:G3228,$G3228),"")</f>
        <v/>
      </c>
      <c r="E3228" s="65" t="str">
        <f t="shared" si="259"/>
        <v>603040.SH</v>
      </c>
      <c r="F3228" s="65" t="str">
        <f t="shared" si="260"/>
        <v>新坐标</v>
      </c>
      <c r="G3228" s="34" t="str">
        <f>IF(E3228="","",IF(行业估值!$C$5="申万行业",[1]!EM_S_INFO_INDUSTRY_SW2014(E3228,"1"),IF(行业估值!$C$5="证监会行业",[1]!EM_S_INFO_INDUSTRY_CSRC1(E3228,"1"),[1]!EM_S_INFO_INDUSTRY_EM2016(E3228,"1"))))</f>
        <v>交运设备</v>
      </c>
      <c r="H3228" s="34" t="str">
        <f>IF(E3228="","",IF($H$1="上证50",[1]!EM_S_INFO_COMPINDEX(E3228,"000016"),"")&amp;IF($H$1="上证180",[1]!EM_S_INFO_COMPINDEX(E3228,"000010"),"")&amp;IF($H$1="沪深300",[1]!EM_S_INFO_COMPINDEX(E3228,"000300"),"")&amp;IF(AND($H$1="上证A股",RIGHT(E3228,2)="SH"),"是","")&amp;IF(AND($H$1="深证A股",RIGHT(E3228,2)="SZ"),"是","")&amp;IF(AND($H$1="创业板",LEFT(E3228,1)-3=0),"是","")&amp;IF(AND($H$1="全部A股",E3228&lt;&gt;0),"是","")&amp;IF(AND($H$1="中小板",LEFT(E3228,3)="002"),"是",""))</f>
        <v>是</v>
      </c>
      <c r="I3228" s="46">
        <f ca="1">IF(E3228="","",IF(OR([1]!EM_S_VAL_MV(E3228,deadline)="",[1]!EM_S_VAL_MV(E3228,deadline)="--",[1]!EM_S_VAL_MV(E3228,deadline)="null"),0,[1]!EM_S_VAL_MV(E3228,deadline)/100000000))</f>
        <v>25.498109187199997</v>
      </c>
      <c r="J3228" s="46">
        <f ca="1">IF(E3228="","",IF(RIGHT(LEFT($J$1,6),3)="TTM",[1]!EM_S_FA_PROFIT_TTM(E3228,LEFT(RIGHT($J$1,11),10),1)/100000000,[1]!EM_S_STM07_IS(E3228,61,LEFT(RIGHT($J$1,5),4)&amp;"-12-31",1)/100000000))</f>
        <v>1.1381190756999999</v>
      </c>
      <c r="K3228" s="36">
        <f t="shared" ca="1" si="256"/>
        <v>22.403727106952662</v>
      </c>
      <c r="L3228" s="46">
        <f ca="1">IF(E3228="","",IF(ISERROR(IF(行业估值!$E$7="最新年报",[1]!EM_S_STM07_BS(E3228,140,LEFT(RIGHT($L$1,5),4)&amp;"-12-31",1)/100000000,[1]!EM_S_STM07_BS(E3228,140,LEFT(RIGHT($L$1,11),10),1)/100000000)),0,IF(行业估值!$E$7="最新年报",[1]!EM_S_STM07_BS(E3228,140,LEFT(RIGHT($L$1,5),4)&amp;"-12-31",1)/100000000,[1]!EM_S_STM07_BS(E3228,140,LEFT(RIGHT($L$1,11),10),1)/100000000)))</f>
        <v>7.4832997480999994</v>
      </c>
      <c r="M3228" s="36">
        <f t="shared" ca="1" si="257"/>
        <v>3.4073350053462628</v>
      </c>
      <c r="N3228" s="37">
        <f ca="1">IF(E3228="","",IF(ISERROR([1]!EM_S_EST_NETPROFIT(E3228,行业估值!$E$6,deadline)/100000000),"-",[1]!EM_S_EST_NETPROFIT(E3228,行业估值!$E$6,deadline)/100000000))</f>
        <v>1.2461</v>
      </c>
      <c r="O3228" s="36">
        <f t="shared" ca="1" si="258"/>
        <v>20.462329818794636</v>
      </c>
      <c r="T3228" s="64" t="s">
        <v>6309</v>
      </c>
      <c r="U3228" s="64" t="s">
        <v>6310</v>
      </c>
    </row>
    <row r="3229" spans="4:21">
      <c r="D3229" s="45" t="str">
        <f>IF(AND(行业估值!$B$39=$G3229,COUNTIF($G$2:$G$2552,$G3229)&gt;=1),COUNTIF($G$2:G3229,$G3229),"")</f>
        <v/>
      </c>
      <c r="E3229" s="65" t="str">
        <f t="shared" si="259"/>
        <v>603041.SH</v>
      </c>
      <c r="F3229" s="65" t="str">
        <f t="shared" si="260"/>
        <v>美思德</v>
      </c>
      <c r="G3229" s="34" t="str">
        <f>IF(E3229="","",IF(行业估值!$C$5="申万行业",[1]!EM_S_INFO_INDUSTRY_SW2014(E3229,"1"),IF(行业估值!$C$5="证监会行业",[1]!EM_S_INFO_INDUSTRY_CSRC1(E3229,"1"),[1]!EM_S_INFO_INDUSTRY_EM2016(E3229,"1"))))</f>
        <v>基础化工</v>
      </c>
      <c r="H3229" s="34" t="str">
        <f>IF(E3229="","",IF($H$1="上证50",[1]!EM_S_INFO_COMPINDEX(E3229,"000016"),"")&amp;IF($H$1="上证180",[1]!EM_S_INFO_COMPINDEX(E3229,"000010"),"")&amp;IF($H$1="沪深300",[1]!EM_S_INFO_COMPINDEX(E3229,"000300"),"")&amp;IF(AND($H$1="上证A股",RIGHT(E3229,2)="SH"),"是","")&amp;IF(AND($H$1="深证A股",RIGHT(E3229,2)="SZ"),"是","")&amp;IF(AND($H$1="创业板",LEFT(E3229,1)-3=0),"是","")&amp;IF(AND($H$1="全部A股",E3229&lt;&gt;0),"是","")&amp;IF(AND($H$1="中小板",LEFT(E3229,3)="002"),"是",""))</f>
        <v>是</v>
      </c>
      <c r="I3229" s="46">
        <f ca="1">IF(E3229="","",IF(OR([1]!EM_S_VAL_MV(E3229,deadline)="",[1]!EM_S_VAL_MV(E3229,deadline)="--",[1]!EM_S_VAL_MV(E3229,deadline)="null"),0,[1]!EM_S_VAL_MV(E3229,deadline)/100000000))</f>
        <v>15.89146654</v>
      </c>
      <c r="J3229" s="46">
        <f ca="1">IF(E3229="","",IF(RIGHT(LEFT($J$1,6),3)="TTM",[1]!EM_S_FA_PROFIT_TTM(E3229,LEFT(RIGHT($J$1,11),10),1)/100000000,[1]!EM_S_STM07_IS(E3229,61,LEFT(RIGHT($J$1,5),4)&amp;"-12-31",1)/100000000))</f>
        <v>0.65078710139999996</v>
      </c>
      <c r="K3229" s="36">
        <f t="shared" ca="1" si="256"/>
        <v>24.418840671263496</v>
      </c>
      <c r="L3229" s="46">
        <f ca="1">IF(E3229="","",IF(ISERROR(IF(行业估值!$E$7="最新年报",[1]!EM_S_STM07_BS(E3229,140,LEFT(RIGHT($L$1,5),4)&amp;"-12-31",1)/100000000,[1]!EM_S_STM07_BS(E3229,140,LEFT(RIGHT($L$1,11),10),1)/100000000)),0,IF(行业估值!$E$7="最新年报",[1]!EM_S_STM07_BS(E3229,140,LEFT(RIGHT($L$1,5),4)&amp;"-12-31",1)/100000000,[1]!EM_S_STM07_BS(E3229,140,LEFT(RIGHT($L$1,11),10),1)/100000000)))</f>
        <v>7.7858298537000001</v>
      </c>
      <c r="M3229" s="36">
        <f t="shared" ca="1" si="257"/>
        <v>2.0410754972314247</v>
      </c>
      <c r="N3229" s="37">
        <f ca="1">IF(E3229="","",IF(ISERROR([1]!EM_S_EST_NETPROFIT(E3229,行业估值!$E$6,deadline)/100000000),"-",[1]!EM_S_EST_NETPROFIT(E3229,行业估值!$E$6,deadline)/100000000))</f>
        <v>0.70779999999999998</v>
      </c>
      <c r="O3229" s="36">
        <f t="shared" ca="1" si="258"/>
        <v>22.451916558349815</v>
      </c>
      <c r="T3229" s="64" t="s">
        <v>6311</v>
      </c>
      <c r="U3229" s="64" t="s">
        <v>6312</v>
      </c>
    </row>
    <row r="3230" spans="4:21">
      <c r="D3230" s="45" t="str">
        <f>IF(AND(行业估值!$B$39=$G3230,COUNTIF($G$2:$G$2552,$G3230)&gt;=1),COUNTIF($G$2:G3230,$G3230),"")</f>
        <v/>
      </c>
      <c r="E3230" s="65" t="str">
        <f t="shared" si="259"/>
        <v>603042.SH</v>
      </c>
      <c r="F3230" s="65" t="str">
        <f t="shared" si="260"/>
        <v>华脉科技</v>
      </c>
      <c r="G3230" s="34" t="str">
        <f>IF(E3230="","",IF(行业估值!$C$5="申万行业",[1]!EM_S_INFO_INDUSTRY_SW2014(E3230,"1"),IF(行业估值!$C$5="证监会行业",[1]!EM_S_INFO_INDUSTRY_CSRC1(E3230,"1"),[1]!EM_S_INFO_INDUSTRY_EM2016(E3230,"1"))))</f>
        <v>信息技术</v>
      </c>
      <c r="H3230" s="34" t="str">
        <f>IF(E3230="","",IF($H$1="上证50",[1]!EM_S_INFO_COMPINDEX(E3230,"000016"),"")&amp;IF($H$1="上证180",[1]!EM_S_INFO_COMPINDEX(E3230,"000010"),"")&amp;IF($H$1="沪深300",[1]!EM_S_INFO_COMPINDEX(E3230,"000300"),"")&amp;IF(AND($H$1="上证A股",RIGHT(E3230,2)="SH"),"是","")&amp;IF(AND($H$1="深证A股",RIGHT(E3230,2)="SZ"),"是","")&amp;IF(AND($H$1="创业板",LEFT(E3230,1)-3=0),"是","")&amp;IF(AND($H$1="全部A股",E3230&lt;&gt;0),"是","")&amp;IF(AND($H$1="中小板",LEFT(E3230,3)="002"),"是",""))</f>
        <v>是</v>
      </c>
      <c r="I3230" s="46">
        <f ca="1">IF(E3230="","",IF(OR([1]!EM_S_VAL_MV(E3230,deadline)="",[1]!EM_S_VAL_MV(E3230,deadline)="--",[1]!EM_S_VAL_MV(E3230,deadline)="null"),0,[1]!EM_S_VAL_MV(E3230,deadline)/100000000))</f>
        <v>19.216799999999999</v>
      </c>
      <c r="J3230" s="46">
        <f ca="1">IF(E3230="","",IF(RIGHT(LEFT($J$1,6),3)="TTM",[1]!EM_S_FA_PROFIT_TTM(E3230,LEFT(RIGHT($J$1,11),10),1)/100000000,[1]!EM_S_STM07_IS(E3230,61,LEFT(RIGHT($J$1,5),4)&amp;"-12-31",1)/100000000))</f>
        <v>-0.87933275580000003</v>
      </c>
      <c r="K3230" s="36">
        <f t="shared" ca="1" si="256"/>
        <v>-21.853843011360272</v>
      </c>
      <c r="L3230" s="46">
        <f ca="1">IF(E3230="","",IF(ISERROR(IF(行业估值!$E$7="最新年报",[1]!EM_S_STM07_BS(E3230,140,LEFT(RIGHT($L$1,5),4)&amp;"-12-31",1)/100000000,[1]!EM_S_STM07_BS(E3230,140,LEFT(RIGHT($L$1,11),10),1)/100000000)),0,IF(行业估值!$E$7="最新年报",[1]!EM_S_STM07_BS(E3230,140,LEFT(RIGHT($L$1,5),4)&amp;"-12-31",1)/100000000,[1]!EM_S_STM07_BS(E3230,140,LEFT(RIGHT($L$1,11),10),1)/100000000)))</f>
        <v>7.8159441825</v>
      </c>
      <c r="M3230" s="36">
        <f t="shared" ca="1" si="257"/>
        <v>2.4586664837022076</v>
      </c>
      <c r="N3230" s="37" t="str">
        <f ca="1">IF(E3230="","",IF(ISERROR([1]!EM_S_EST_NETPROFIT(E3230,行业估值!$E$6,deadline)/100000000),"-",[1]!EM_S_EST_NETPROFIT(E3230,行业估值!$E$6,deadline)/100000000))</f>
        <v>-</v>
      </c>
      <c r="O3230" s="36" t="str">
        <f t="shared" ca="1" si="258"/>
        <v>-</v>
      </c>
      <c r="T3230" s="64" t="s">
        <v>6313</v>
      </c>
      <c r="U3230" s="64" t="s">
        <v>6314</v>
      </c>
    </row>
    <row r="3231" spans="4:21">
      <c r="D3231" s="45" t="str">
        <f>IF(AND(行业估值!$B$39=$G3231,COUNTIF($G$2:$G$2552,$G3231)&gt;=1),COUNTIF($G$2:G3231,$G3231),"")</f>
        <v/>
      </c>
      <c r="E3231" s="65" t="str">
        <f t="shared" si="259"/>
        <v>603043.SH</v>
      </c>
      <c r="F3231" s="65" t="str">
        <f t="shared" si="260"/>
        <v>广州酒家</v>
      </c>
      <c r="G3231" s="34" t="str">
        <f>IF(E3231="","",IF(行业估值!$C$5="申万行业",[1]!EM_S_INFO_INDUSTRY_SW2014(E3231,"1"),IF(行业估值!$C$5="证监会行业",[1]!EM_S_INFO_INDUSTRY_CSRC1(E3231,"1"),[1]!EM_S_INFO_INDUSTRY_EM2016(E3231,"1"))))</f>
        <v>食品饮料</v>
      </c>
      <c r="H3231" s="34" t="str">
        <f>IF(E3231="","",IF($H$1="上证50",[1]!EM_S_INFO_COMPINDEX(E3231,"000016"),"")&amp;IF($H$1="上证180",[1]!EM_S_INFO_COMPINDEX(E3231,"000010"),"")&amp;IF($H$1="沪深300",[1]!EM_S_INFO_COMPINDEX(E3231,"000300"),"")&amp;IF(AND($H$1="上证A股",RIGHT(E3231,2)="SH"),"是","")&amp;IF(AND($H$1="深证A股",RIGHT(E3231,2)="SZ"),"是","")&amp;IF(AND($H$1="创业板",LEFT(E3231,1)-3=0),"是","")&amp;IF(AND($H$1="全部A股",E3231&lt;&gt;0),"是","")&amp;IF(AND($H$1="中小板",LEFT(E3231,3)="002"),"是",""))</f>
        <v>是</v>
      </c>
      <c r="I3231" s="46">
        <f ca="1">IF(E3231="","",IF(OR([1]!EM_S_VAL_MV(E3231,deadline)="",[1]!EM_S_VAL_MV(E3231,deadline)="--",[1]!EM_S_VAL_MV(E3231,deadline)="null"),0,[1]!EM_S_VAL_MV(E3231,deadline)/100000000))</f>
        <v>121.7644498576</v>
      </c>
      <c r="J3231" s="46">
        <f ca="1">IF(E3231="","",IF(RIGHT(LEFT($J$1,6),3)="TTM",[1]!EM_S_FA_PROFIT_TTM(E3231,LEFT(RIGHT($J$1,11),10),1)/100000000,[1]!EM_S_STM07_IS(E3231,61,LEFT(RIGHT($J$1,5),4)&amp;"-12-31",1)/100000000))</f>
        <v>4.0904800802999999</v>
      </c>
      <c r="K3231" s="36">
        <f t="shared" ca="1" si="256"/>
        <v>29.767765022014157</v>
      </c>
      <c r="L3231" s="46">
        <f ca="1">IF(E3231="","",IF(ISERROR(IF(行业估值!$E$7="最新年报",[1]!EM_S_STM07_BS(E3231,140,LEFT(RIGHT($L$1,5),4)&amp;"-12-31",1)/100000000,[1]!EM_S_STM07_BS(E3231,140,LEFT(RIGHT($L$1,11),10),1)/100000000)),0,IF(行业估值!$E$7="最新年报",[1]!EM_S_STM07_BS(E3231,140,LEFT(RIGHT($L$1,5),4)&amp;"-12-31",1)/100000000,[1]!EM_S_STM07_BS(E3231,140,LEFT(RIGHT($L$1,11),10),1)/100000000)))</f>
        <v>21.215519208099998</v>
      </c>
      <c r="M3231" s="36">
        <f t="shared" ca="1" si="257"/>
        <v>5.7394046623714416</v>
      </c>
      <c r="N3231" s="37">
        <f ca="1">IF(E3231="","",IF(ISERROR([1]!EM_S_EST_NETPROFIT(E3231,行业估值!$E$6,deadline)/100000000),"-",[1]!EM_S_EST_NETPROFIT(E3231,行业估值!$E$6,deadline)/100000000))</f>
        <v>4.3966304347826091</v>
      </c>
      <c r="O3231" s="36">
        <f t="shared" ca="1" si="258"/>
        <v>27.694947679545102</v>
      </c>
      <c r="T3231" s="64" t="s">
        <v>6315</v>
      </c>
      <c r="U3231" s="64" t="s">
        <v>6316</v>
      </c>
    </row>
    <row r="3232" spans="4:21">
      <c r="D3232" s="45" t="str">
        <f>IF(AND(行业估值!$B$39=$G3232,COUNTIF($G$2:$G$2552,$G3232)&gt;=1),COUNTIF($G$2:G3232,$G3232),"")</f>
        <v/>
      </c>
      <c r="E3232" s="65" t="str">
        <f t="shared" si="259"/>
        <v>603045.SH</v>
      </c>
      <c r="F3232" s="65" t="str">
        <f t="shared" si="260"/>
        <v>福达合金</v>
      </c>
      <c r="G3232" s="34" t="str">
        <f>IF(E3232="","",IF(行业估值!$C$5="申万行业",[1]!EM_S_INFO_INDUSTRY_SW2014(E3232,"1"),IF(行业估值!$C$5="证监会行业",[1]!EM_S_INFO_INDUSTRY_CSRC1(E3232,"1"),[1]!EM_S_INFO_INDUSTRY_EM2016(E3232,"1"))))</f>
        <v>电气设备</v>
      </c>
      <c r="H3232" s="34" t="str">
        <f>IF(E3232="","",IF($H$1="上证50",[1]!EM_S_INFO_COMPINDEX(E3232,"000016"),"")&amp;IF($H$1="上证180",[1]!EM_S_INFO_COMPINDEX(E3232,"000010"),"")&amp;IF($H$1="沪深300",[1]!EM_S_INFO_COMPINDEX(E3232,"000300"),"")&amp;IF(AND($H$1="上证A股",RIGHT(E3232,2)="SH"),"是","")&amp;IF(AND($H$1="深证A股",RIGHT(E3232,2)="SZ"),"是","")&amp;IF(AND($H$1="创业板",LEFT(E3232,1)-3=0),"是","")&amp;IF(AND($H$1="全部A股",E3232&lt;&gt;0),"是","")&amp;IF(AND($H$1="中小板",LEFT(E3232,3)="002"),"是",""))</f>
        <v>是</v>
      </c>
      <c r="I3232" s="46">
        <f ca="1">IF(E3232="","",IF(OR([1]!EM_S_VAL_MV(E3232,deadline)="",[1]!EM_S_VAL_MV(E3232,deadline)="--",[1]!EM_S_VAL_MV(E3232,deadline)="null"),0,[1]!EM_S_VAL_MV(E3232,deadline)/100000000))</f>
        <v>19.473230000000001</v>
      </c>
      <c r="J3232" s="46">
        <f ca="1">IF(E3232="","",IF(RIGHT(LEFT($J$1,6),3)="TTM",[1]!EM_S_FA_PROFIT_TTM(E3232,LEFT(RIGHT($J$1,11),10),1)/100000000,[1]!EM_S_STM07_IS(E3232,61,LEFT(RIGHT($J$1,5),4)&amp;"-12-31",1)/100000000))</f>
        <v>0.71382763500000002</v>
      </c>
      <c r="K3232" s="36">
        <f t="shared" ca="1" si="256"/>
        <v>27.280016974966234</v>
      </c>
      <c r="L3232" s="46">
        <f ca="1">IF(E3232="","",IF(ISERROR(IF(行业估值!$E$7="最新年报",[1]!EM_S_STM07_BS(E3232,140,LEFT(RIGHT($L$1,5),4)&amp;"-12-31",1)/100000000,[1]!EM_S_STM07_BS(E3232,140,LEFT(RIGHT($L$1,11),10),1)/100000000)),0,IF(行业估值!$E$7="最新年报",[1]!EM_S_STM07_BS(E3232,140,LEFT(RIGHT($L$1,5),4)&amp;"-12-31",1)/100000000,[1]!EM_S_STM07_BS(E3232,140,LEFT(RIGHT($L$1,11),10),1)/100000000)))</f>
        <v>8.0229225627999998</v>
      </c>
      <c r="M3232" s="36">
        <f t="shared" ca="1" si="257"/>
        <v>2.4271990471766243</v>
      </c>
      <c r="N3232" s="37">
        <f ca="1">IF(E3232="","",IF(ISERROR([1]!EM_S_EST_NETPROFIT(E3232,行业估值!$E$6,deadline)/100000000),"-",[1]!EM_S_EST_NETPROFIT(E3232,行业估值!$E$6,deadline)/100000000))</f>
        <v>0.67949999999999999</v>
      </c>
      <c r="O3232" s="36">
        <f t="shared" ca="1" si="258"/>
        <v>28.658175128771155</v>
      </c>
      <c r="T3232" s="64" t="s">
        <v>6317</v>
      </c>
      <c r="U3232" s="64" t="s">
        <v>6318</v>
      </c>
    </row>
    <row r="3233" spans="4:21">
      <c r="D3233" s="45" t="str">
        <f>IF(AND(行业估值!$B$39=$G3233,COUNTIF($G$2:$G$2552,$G3233)&gt;=1),COUNTIF($G$2:G3233,$G3233),"")</f>
        <v/>
      </c>
      <c r="E3233" s="65" t="str">
        <f t="shared" si="259"/>
        <v>603050.SH</v>
      </c>
      <c r="F3233" s="65" t="str">
        <f t="shared" si="260"/>
        <v>科林电气</v>
      </c>
      <c r="G3233" s="34" t="str">
        <f>IF(E3233="","",IF(行业估值!$C$5="申万行业",[1]!EM_S_INFO_INDUSTRY_SW2014(E3233,"1"),IF(行业估值!$C$5="证监会行业",[1]!EM_S_INFO_INDUSTRY_CSRC1(E3233,"1"),[1]!EM_S_INFO_INDUSTRY_EM2016(E3233,"1"))))</f>
        <v>电气设备</v>
      </c>
      <c r="H3233" s="34" t="str">
        <f>IF(E3233="","",IF($H$1="上证50",[1]!EM_S_INFO_COMPINDEX(E3233,"000016"),"")&amp;IF($H$1="上证180",[1]!EM_S_INFO_COMPINDEX(E3233,"000010"),"")&amp;IF($H$1="沪深300",[1]!EM_S_INFO_COMPINDEX(E3233,"000300"),"")&amp;IF(AND($H$1="上证A股",RIGHT(E3233,2)="SH"),"是","")&amp;IF(AND($H$1="深证A股",RIGHT(E3233,2)="SZ"),"是","")&amp;IF(AND($H$1="创业板",LEFT(E3233,1)-3=0),"是","")&amp;IF(AND($H$1="全部A股",E3233&lt;&gt;0),"是","")&amp;IF(AND($H$1="中小板",LEFT(E3233,3)="002"),"是",""))</f>
        <v>是</v>
      </c>
      <c r="I3233" s="46">
        <f ca="1">IF(E3233="","",IF(OR([1]!EM_S_VAL_MV(E3233,deadline)="",[1]!EM_S_VAL_MV(E3233,deadline)="--",[1]!EM_S_VAL_MV(E3233,deadline)="null"),0,[1]!EM_S_VAL_MV(E3233,deadline)/100000000))</f>
        <v>17.163352100000001</v>
      </c>
      <c r="J3233" s="46">
        <f ca="1">IF(E3233="","",IF(RIGHT(LEFT($J$1,6),3)="TTM",[1]!EM_S_FA_PROFIT_TTM(E3233,LEFT(RIGHT($J$1,11),10),1)/100000000,[1]!EM_S_STM07_IS(E3233,61,LEFT(RIGHT($J$1,5),4)&amp;"-12-31",1)/100000000))</f>
        <v>0.8772816497</v>
      </c>
      <c r="K3233" s="36">
        <f t="shared" ca="1" si="256"/>
        <v>19.564243827360659</v>
      </c>
      <c r="L3233" s="46">
        <f ca="1">IF(E3233="","",IF(ISERROR(IF(行业估值!$E$7="最新年报",[1]!EM_S_STM07_BS(E3233,140,LEFT(RIGHT($L$1,5),4)&amp;"-12-31",1)/100000000,[1]!EM_S_STM07_BS(E3233,140,LEFT(RIGHT($L$1,11),10),1)/100000000)),0,IF(行业估值!$E$7="最新年报",[1]!EM_S_STM07_BS(E3233,140,LEFT(RIGHT($L$1,5),4)&amp;"-12-31",1)/100000000,[1]!EM_S_STM07_BS(E3233,140,LEFT(RIGHT($L$1,11),10),1)/100000000)))</f>
        <v>10.742113113499999</v>
      </c>
      <c r="M3233" s="36">
        <f t="shared" ca="1" si="257"/>
        <v>1.5977631140776392</v>
      </c>
      <c r="N3233" s="37" t="str">
        <f ca="1">IF(E3233="","",IF(ISERROR([1]!EM_S_EST_NETPROFIT(E3233,行业估值!$E$6,deadline)/100000000),"-",[1]!EM_S_EST_NETPROFIT(E3233,行业估值!$E$6,deadline)/100000000))</f>
        <v>-</v>
      </c>
      <c r="O3233" s="36" t="str">
        <f t="shared" ca="1" si="258"/>
        <v>-</v>
      </c>
      <c r="T3233" s="64" t="s">
        <v>6319</v>
      </c>
      <c r="U3233" s="64" t="s">
        <v>6320</v>
      </c>
    </row>
    <row r="3234" spans="4:21">
      <c r="D3234" s="45" t="str">
        <f>IF(AND(行业估值!$B$39=$G3234,COUNTIF($G$2:$G$2552,$G3234)&gt;=1),COUNTIF($G$2:G3234,$G3234),"")</f>
        <v/>
      </c>
      <c r="E3234" s="65" t="str">
        <f t="shared" si="259"/>
        <v>603055.SH</v>
      </c>
      <c r="F3234" s="65" t="str">
        <f t="shared" si="260"/>
        <v>台华新材</v>
      </c>
      <c r="G3234" s="34" t="str">
        <f>IF(E3234="","",IF(行业估值!$C$5="申万行业",[1]!EM_S_INFO_INDUSTRY_SW2014(E3234,"1"),IF(行业估值!$C$5="证监会行业",[1]!EM_S_INFO_INDUSTRY_CSRC1(E3234,"1"),[1]!EM_S_INFO_INDUSTRY_EM2016(E3234,"1"))))</f>
        <v>基础化工</v>
      </c>
      <c r="H3234" s="34" t="str">
        <f>IF(E3234="","",IF($H$1="上证50",[1]!EM_S_INFO_COMPINDEX(E3234,"000016"),"")&amp;IF($H$1="上证180",[1]!EM_S_INFO_COMPINDEX(E3234,"000010"),"")&amp;IF($H$1="沪深300",[1]!EM_S_INFO_COMPINDEX(E3234,"000300"),"")&amp;IF(AND($H$1="上证A股",RIGHT(E3234,2)="SH"),"是","")&amp;IF(AND($H$1="深证A股",RIGHT(E3234,2)="SZ"),"是","")&amp;IF(AND($H$1="创业板",LEFT(E3234,1)-3=0),"是","")&amp;IF(AND($H$1="全部A股",E3234&lt;&gt;0),"是","")&amp;IF(AND($H$1="中小板",LEFT(E3234,3)="002"),"是",""))</f>
        <v>是</v>
      </c>
      <c r="I3234" s="46">
        <f ca="1">IF(E3234="","",IF(OR([1]!EM_S_VAL_MV(E3234,deadline)="",[1]!EM_S_VAL_MV(E3234,deadline)="--",[1]!EM_S_VAL_MV(E3234,deadline)="null"),0,[1]!EM_S_VAL_MV(E3234,deadline)/100000000))</f>
        <v>48.068451581700003</v>
      </c>
      <c r="J3234" s="46">
        <f ca="1">IF(E3234="","",IF(RIGHT(LEFT($J$1,6),3)="TTM",[1]!EM_S_FA_PROFIT_TTM(E3234,LEFT(RIGHT($J$1,11),10),1)/100000000,[1]!EM_S_STM07_IS(E3234,61,LEFT(RIGHT($J$1,5),4)&amp;"-12-31",1)/100000000))</f>
        <v>1.9888041955000002</v>
      </c>
      <c r="K3234" s="36">
        <f t="shared" ca="1" si="256"/>
        <v>24.169524426015823</v>
      </c>
      <c r="L3234" s="46">
        <f ca="1">IF(E3234="","",IF(ISERROR(IF(行业估值!$E$7="最新年报",[1]!EM_S_STM07_BS(E3234,140,LEFT(RIGHT($L$1,5),4)&amp;"-12-31",1)/100000000,[1]!EM_S_STM07_BS(E3234,140,LEFT(RIGHT($L$1,11),10),1)/100000000)),0,IF(行业估值!$E$7="最新年报",[1]!EM_S_STM07_BS(E3234,140,LEFT(RIGHT($L$1,5),4)&amp;"-12-31",1)/100000000,[1]!EM_S_STM07_BS(E3234,140,LEFT(RIGHT($L$1,11),10),1)/100000000)))</f>
        <v>26.508315397099999</v>
      </c>
      <c r="M3234" s="36">
        <f t="shared" ca="1" si="257"/>
        <v>1.8133348295289513</v>
      </c>
      <c r="N3234" s="37">
        <f ca="1">IF(E3234="","",IF(ISERROR([1]!EM_S_EST_NETPROFIT(E3234,行业估值!$E$6,deadline)/100000000),"-",[1]!EM_S_EST_NETPROFIT(E3234,行业估值!$E$6,deadline)/100000000))</f>
        <v>3.5131000000000001</v>
      </c>
      <c r="O3234" s="36">
        <f t="shared" ca="1" si="258"/>
        <v>13.682631175229854</v>
      </c>
      <c r="T3234" s="64" t="s">
        <v>6321</v>
      </c>
      <c r="U3234" s="64" t="s">
        <v>6322</v>
      </c>
    </row>
    <row r="3235" spans="4:21">
      <c r="D3235" s="45" t="str">
        <f>IF(AND(行业估值!$B$39=$G3235,COUNTIF($G$2:$G$2552,$G3235)&gt;=1),COUNTIF($G$2:G3235,$G3235),"")</f>
        <v/>
      </c>
      <c r="E3235" s="65" t="str">
        <f t="shared" si="259"/>
        <v>603056.SH</v>
      </c>
      <c r="F3235" s="65" t="str">
        <f t="shared" si="260"/>
        <v>德邦股份</v>
      </c>
      <c r="G3235" s="34" t="str">
        <f>IF(E3235="","",IF(行业估值!$C$5="申万行业",[1]!EM_S_INFO_INDUSTRY_SW2014(E3235,"1"),IF(行业估值!$C$5="证监会行业",[1]!EM_S_INFO_INDUSTRY_CSRC1(E3235,"1"),[1]!EM_S_INFO_INDUSTRY_EM2016(E3235,"1"))))</f>
        <v>交通运输</v>
      </c>
      <c r="H3235" s="34" t="str">
        <f>IF(E3235="","",IF($H$1="上证50",[1]!EM_S_INFO_COMPINDEX(E3235,"000016"),"")&amp;IF($H$1="上证180",[1]!EM_S_INFO_COMPINDEX(E3235,"000010"),"")&amp;IF($H$1="沪深300",[1]!EM_S_INFO_COMPINDEX(E3235,"000300"),"")&amp;IF(AND($H$1="上证A股",RIGHT(E3235,2)="SH"),"是","")&amp;IF(AND($H$1="深证A股",RIGHT(E3235,2)="SZ"),"是","")&amp;IF(AND($H$1="创业板",LEFT(E3235,1)-3=0),"是","")&amp;IF(AND($H$1="全部A股",E3235&lt;&gt;0),"是","")&amp;IF(AND($H$1="中小板",LEFT(E3235,3)="002"),"是",""))</f>
        <v>是</v>
      </c>
      <c r="I3235" s="46">
        <f ca="1">IF(E3235="","",IF(OR([1]!EM_S_VAL_MV(E3235,deadline)="",[1]!EM_S_VAL_MV(E3235,deadline)="--",[1]!EM_S_VAL_MV(E3235,deadline)="null"),0,[1]!EM_S_VAL_MV(E3235,deadline)/100000000))</f>
        <v>104.44799999999999</v>
      </c>
      <c r="J3235" s="46">
        <f ca="1">IF(E3235="","",IF(RIGHT(LEFT($J$1,6),3)="TTM",[1]!EM_S_FA_PROFIT_TTM(E3235,LEFT(RIGHT($J$1,11),10),1)/100000000,[1]!EM_S_STM07_IS(E3235,61,LEFT(RIGHT($J$1,5),4)&amp;"-12-31",1)/100000000))</f>
        <v>3.5290977737999998</v>
      </c>
      <c r="K3235" s="36">
        <f t="shared" ca="1" si="256"/>
        <v>29.596233001936444</v>
      </c>
      <c r="L3235" s="46">
        <f ca="1">IF(E3235="","",IF(ISERROR(IF(行业估值!$E$7="最新年报",[1]!EM_S_STM07_BS(E3235,140,LEFT(RIGHT($L$1,5),4)&amp;"-12-31",1)/100000000,[1]!EM_S_STM07_BS(E3235,140,LEFT(RIGHT($L$1,11),10),1)/100000000)),0,IF(行业估值!$E$7="最新年报",[1]!EM_S_STM07_BS(E3235,140,LEFT(RIGHT($L$1,5),4)&amp;"-12-31",1)/100000000,[1]!EM_S_STM07_BS(E3235,140,LEFT(RIGHT($L$1,11),10),1)/100000000)))</f>
        <v>38.917286808900002</v>
      </c>
      <c r="M3235" s="36">
        <f t="shared" ca="1" si="257"/>
        <v>2.6838458835242789</v>
      </c>
      <c r="N3235" s="37">
        <f ca="1">IF(E3235="","",IF(ISERROR([1]!EM_S_EST_NETPROFIT(E3235,行业估值!$E$6,deadline)/100000000),"-",[1]!EM_S_EST_NETPROFIT(E3235,行业估值!$E$6,deadline)/100000000))</f>
        <v>4.2335000000000003</v>
      </c>
      <c r="O3235" s="36">
        <f t="shared" ca="1" si="258"/>
        <v>24.671784575410413</v>
      </c>
      <c r="T3235" s="64" t="s">
        <v>6323</v>
      </c>
      <c r="U3235" s="64" t="s">
        <v>6324</v>
      </c>
    </row>
    <row r="3236" spans="4:21">
      <c r="D3236" s="45" t="str">
        <f>IF(AND(行业估值!$B$39=$G3236,COUNTIF($G$2:$G$2552,$G3236)&gt;=1),COUNTIF($G$2:G3236,$G3236),"")</f>
        <v/>
      </c>
      <c r="E3236" s="65" t="str">
        <f t="shared" si="259"/>
        <v>603058.SH</v>
      </c>
      <c r="F3236" s="65" t="str">
        <f t="shared" si="260"/>
        <v>永吉股份</v>
      </c>
      <c r="G3236" s="34" t="str">
        <f>IF(E3236="","",IF(行业估值!$C$5="申万行业",[1]!EM_S_INFO_INDUSTRY_SW2014(E3236,"1"),IF(行业估值!$C$5="证监会行业",[1]!EM_S_INFO_INDUSTRY_CSRC1(E3236,"1"),[1]!EM_S_INFO_INDUSTRY_EM2016(E3236,"1"))))</f>
        <v>轻工制造</v>
      </c>
      <c r="H3236" s="34" t="str">
        <f>IF(E3236="","",IF($H$1="上证50",[1]!EM_S_INFO_COMPINDEX(E3236,"000016"),"")&amp;IF($H$1="上证180",[1]!EM_S_INFO_COMPINDEX(E3236,"000010"),"")&amp;IF($H$1="沪深300",[1]!EM_S_INFO_COMPINDEX(E3236,"000300"),"")&amp;IF(AND($H$1="上证A股",RIGHT(E3236,2)="SH"),"是","")&amp;IF(AND($H$1="深证A股",RIGHT(E3236,2)="SZ"),"是","")&amp;IF(AND($H$1="创业板",LEFT(E3236,1)-3=0),"是","")&amp;IF(AND($H$1="全部A股",E3236&lt;&gt;0),"是","")&amp;IF(AND($H$1="中小板",LEFT(E3236,3)="002"),"是",""))</f>
        <v>是</v>
      </c>
      <c r="I3236" s="46">
        <f ca="1">IF(E3236="","",IF(OR([1]!EM_S_VAL_MV(E3236,deadline)="",[1]!EM_S_VAL_MV(E3236,deadline)="--",[1]!EM_S_VAL_MV(E3236,deadline)="null"),0,[1]!EM_S_VAL_MV(E3236,deadline)/100000000))</f>
        <v>29.921912160000002</v>
      </c>
      <c r="J3236" s="46">
        <f ca="1">IF(E3236="","",IF(RIGHT(LEFT($J$1,6),3)="TTM",[1]!EM_S_FA_PROFIT_TTM(E3236,LEFT(RIGHT($J$1,11),10),1)/100000000,[1]!EM_S_STM07_IS(E3236,61,LEFT(RIGHT($J$1,5),4)&amp;"-12-31",1)/100000000))</f>
        <v>1.0887978533</v>
      </c>
      <c r="K3236" s="36">
        <f t="shared" ca="1" si="256"/>
        <v>27.481604660875025</v>
      </c>
      <c r="L3236" s="46">
        <f ca="1">IF(E3236="","",IF(ISERROR(IF(行业估值!$E$7="最新年报",[1]!EM_S_STM07_BS(E3236,140,LEFT(RIGHT($L$1,5),4)&amp;"-12-31",1)/100000000,[1]!EM_S_STM07_BS(E3236,140,LEFT(RIGHT($L$1,11),10),1)/100000000)),0,IF(行业估值!$E$7="最新年报",[1]!EM_S_STM07_BS(E3236,140,LEFT(RIGHT($L$1,5),4)&amp;"-12-31",1)/100000000,[1]!EM_S_STM07_BS(E3236,140,LEFT(RIGHT($L$1,11),10),1)/100000000)))</f>
        <v>9.7144097038999995</v>
      </c>
      <c r="M3236" s="36">
        <f t="shared" ca="1" si="257"/>
        <v>3.0801575259881604</v>
      </c>
      <c r="N3236" s="37" t="str">
        <f ca="1">IF(E3236="","",IF(ISERROR([1]!EM_S_EST_NETPROFIT(E3236,行业估值!$E$6,deadline)/100000000),"-",[1]!EM_S_EST_NETPROFIT(E3236,行业估值!$E$6,deadline)/100000000))</f>
        <v>-</v>
      </c>
      <c r="O3236" s="36" t="str">
        <f t="shared" ca="1" si="258"/>
        <v>-</v>
      </c>
      <c r="T3236" s="64" t="s">
        <v>6325</v>
      </c>
      <c r="U3236" s="64" t="s">
        <v>6326</v>
      </c>
    </row>
    <row r="3237" spans="4:21">
      <c r="D3237" s="45" t="str">
        <f>IF(AND(行业估值!$B$39=$G3237,COUNTIF($G$2:$G$2552,$G3237)&gt;=1),COUNTIF($G$2:G3237,$G3237),"")</f>
        <v/>
      </c>
      <c r="E3237" s="65" t="str">
        <f t="shared" si="259"/>
        <v>603059.SH</v>
      </c>
      <c r="F3237" s="65" t="str">
        <f t="shared" si="260"/>
        <v>倍加洁</v>
      </c>
      <c r="G3237" s="34" t="str">
        <f>IF(E3237="","",IF(行业估值!$C$5="申万行业",[1]!EM_S_INFO_INDUSTRY_SW2014(E3237,"1"),IF(行业估值!$C$5="证监会行业",[1]!EM_S_INFO_INDUSTRY_CSRC1(E3237,"1"),[1]!EM_S_INFO_INDUSTRY_EM2016(E3237,"1"))))</f>
        <v>轻工制造</v>
      </c>
      <c r="H3237" s="34" t="str">
        <f>IF(E3237="","",IF($H$1="上证50",[1]!EM_S_INFO_COMPINDEX(E3237,"000016"),"")&amp;IF($H$1="上证180",[1]!EM_S_INFO_COMPINDEX(E3237,"000010"),"")&amp;IF($H$1="沪深300",[1]!EM_S_INFO_COMPINDEX(E3237,"000300"),"")&amp;IF(AND($H$1="上证A股",RIGHT(E3237,2)="SH"),"是","")&amp;IF(AND($H$1="深证A股",RIGHT(E3237,2)="SZ"),"是","")&amp;IF(AND($H$1="创业板",LEFT(E3237,1)-3=0),"是","")&amp;IF(AND($H$1="全部A股",E3237&lt;&gt;0),"是","")&amp;IF(AND($H$1="中小板",LEFT(E3237,3)="002"),"是",""))</f>
        <v>是</v>
      </c>
      <c r="I3237" s="46">
        <f ca="1">IF(E3237="","",IF(OR([1]!EM_S_VAL_MV(E3237,deadline)="",[1]!EM_S_VAL_MV(E3237,deadline)="--",[1]!EM_S_VAL_MV(E3237,deadline)="null"),0,[1]!EM_S_VAL_MV(E3237,deadline)/100000000))</f>
        <v>23.26</v>
      </c>
      <c r="J3237" s="46">
        <f ca="1">IF(E3237="","",IF(RIGHT(LEFT($J$1,6),3)="TTM",[1]!EM_S_FA_PROFIT_TTM(E3237,LEFT(RIGHT($J$1,11),10),1)/100000000,[1]!EM_S_STM07_IS(E3237,61,LEFT(RIGHT($J$1,5),4)&amp;"-12-31",1)/100000000))</f>
        <v>1.0467474478000001</v>
      </c>
      <c r="K3237" s="36">
        <f t="shared" ca="1" si="256"/>
        <v>22.221214915676818</v>
      </c>
      <c r="L3237" s="46">
        <f ca="1">IF(E3237="","",IF(ISERROR(IF(行业估值!$E$7="最新年报",[1]!EM_S_STM07_BS(E3237,140,LEFT(RIGHT($L$1,5),4)&amp;"-12-31",1)/100000000,[1]!EM_S_STM07_BS(E3237,140,LEFT(RIGHT($L$1,11),10),1)/100000000)),0,IF(行业估值!$E$7="最新年报",[1]!EM_S_STM07_BS(E3237,140,LEFT(RIGHT($L$1,5),4)&amp;"-12-31",1)/100000000,[1]!EM_S_STM07_BS(E3237,140,LEFT(RIGHT($L$1,11),10),1)/100000000)))</f>
        <v>9.4996937360000011</v>
      </c>
      <c r="M3237" s="36">
        <f t="shared" ca="1" si="257"/>
        <v>2.4484999881474074</v>
      </c>
      <c r="N3237" s="37" t="str">
        <f ca="1">IF(E3237="","",IF(ISERROR([1]!EM_S_EST_NETPROFIT(E3237,行业估值!$E$6,deadline)/100000000),"-",[1]!EM_S_EST_NETPROFIT(E3237,行业估值!$E$6,deadline)/100000000))</f>
        <v>-</v>
      </c>
      <c r="O3237" s="36" t="str">
        <f t="shared" ca="1" si="258"/>
        <v>-</v>
      </c>
      <c r="T3237" s="64" t="s">
        <v>6327</v>
      </c>
      <c r="U3237" s="64" t="s">
        <v>6328</v>
      </c>
    </row>
    <row r="3238" spans="4:21">
      <c r="D3238" s="45" t="str">
        <f>IF(AND(行业估值!$B$39=$G3238,COUNTIF($G$2:$G$2552,$G3238)&gt;=1),COUNTIF($G$2:G3238,$G3238),"")</f>
        <v/>
      </c>
      <c r="E3238" s="65" t="str">
        <f t="shared" si="259"/>
        <v>603060.SH</v>
      </c>
      <c r="F3238" s="65" t="str">
        <f t="shared" si="260"/>
        <v>国检集团</v>
      </c>
      <c r="G3238" s="34" t="str">
        <f>IF(E3238="","",IF(行业估值!$C$5="申万行业",[1]!EM_S_INFO_INDUSTRY_SW2014(E3238,"1"),IF(行业估值!$C$5="证监会行业",[1]!EM_S_INFO_INDUSTRY_CSRC1(E3238,"1"),[1]!EM_S_INFO_INDUSTRY_EM2016(E3238,"1"))))</f>
        <v>休闲、生活及专业服务</v>
      </c>
      <c r="H3238" s="34" t="str">
        <f>IF(E3238="","",IF($H$1="上证50",[1]!EM_S_INFO_COMPINDEX(E3238,"000016"),"")&amp;IF($H$1="上证180",[1]!EM_S_INFO_COMPINDEX(E3238,"000010"),"")&amp;IF($H$1="沪深300",[1]!EM_S_INFO_COMPINDEX(E3238,"000300"),"")&amp;IF(AND($H$1="上证A股",RIGHT(E3238,2)="SH"),"是","")&amp;IF(AND($H$1="深证A股",RIGHT(E3238,2)="SZ"),"是","")&amp;IF(AND($H$1="创业板",LEFT(E3238,1)-3=0),"是","")&amp;IF(AND($H$1="全部A股",E3238&lt;&gt;0),"是","")&amp;IF(AND($H$1="中小板",LEFT(E3238,3)="002"),"是",""))</f>
        <v>是</v>
      </c>
      <c r="I3238" s="46">
        <f ca="1">IF(E3238="","",IF(OR([1]!EM_S_VAL_MV(E3238,deadline)="",[1]!EM_S_VAL_MV(E3238,deadline)="--",[1]!EM_S_VAL_MV(E3238,deadline)="null"),0,[1]!EM_S_VAL_MV(E3238,deadline)/100000000))</f>
        <v>62.985999999999997</v>
      </c>
      <c r="J3238" s="46">
        <f ca="1">IF(E3238="","",IF(RIGHT(LEFT($J$1,6),3)="TTM",[1]!EM_S_FA_PROFIT_TTM(E3238,LEFT(RIGHT($J$1,11),10),1)/100000000,[1]!EM_S_STM07_IS(E3238,61,LEFT(RIGHT($J$1,5),4)&amp;"-12-31",1)/100000000))</f>
        <v>1.9096022515</v>
      </c>
      <c r="K3238" s="36">
        <f t="shared" ca="1" si="256"/>
        <v>32.983832078394464</v>
      </c>
      <c r="L3238" s="46">
        <f ca="1">IF(E3238="","",IF(ISERROR(IF(行业估值!$E$7="最新年报",[1]!EM_S_STM07_BS(E3238,140,LEFT(RIGHT($L$1,5),4)&amp;"-12-31",1)/100000000,[1]!EM_S_STM07_BS(E3238,140,LEFT(RIGHT($L$1,11),10),1)/100000000)),0,IF(行业估值!$E$7="最新年报",[1]!EM_S_STM07_BS(E3238,140,LEFT(RIGHT($L$1,5),4)&amp;"-12-31",1)/100000000,[1]!EM_S_STM07_BS(E3238,140,LEFT(RIGHT($L$1,11),10),1)/100000000)))</f>
        <v>12.451912195999999</v>
      </c>
      <c r="M3238" s="36">
        <f t="shared" ca="1" si="257"/>
        <v>5.0583395552880113</v>
      </c>
      <c r="N3238" s="37">
        <f ca="1">IF(E3238="","",IF(ISERROR([1]!EM_S_EST_NETPROFIT(E3238,行业估值!$E$6,deadline)/100000000),"-",[1]!EM_S_EST_NETPROFIT(E3238,行业估值!$E$6,deadline)/100000000))</f>
        <v>2.1867833333333335</v>
      </c>
      <c r="O3238" s="36">
        <f t="shared" ca="1" si="258"/>
        <v>28.803036423361554</v>
      </c>
      <c r="T3238" s="64" t="s">
        <v>6329</v>
      </c>
      <c r="U3238" s="64" t="s">
        <v>6330</v>
      </c>
    </row>
    <row r="3239" spans="4:21">
      <c r="D3239" s="45" t="str">
        <f>IF(AND(行业估值!$B$39=$G3239,COUNTIF($G$2:$G$2552,$G3239)&gt;=1),COUNTIF($G$2:G3239,$G3239),"")</f>
        <v/>
      </c>
      <c r="E3239" s="65" t="str">
        <f t="shared" si="259"/>
        <v>603063.SH</v>
      </c>
      <c r="F3239" s="65" t="str">
        <f t="shared" si="260"/>
        <v>禾望电气</v>
      </c>
      <c r="G3239" s="34" t="str">
        <f>IF(E3239="","",IF(行业估值!$C$5="申万行业",[1]!EM_S_INFO_INDUSTRY_SW2014(E3239,"1"),IF(行业估值!$C$5="证监会行业",[1]!EM_S_INFO_INDUSTRY_CSRC1(E3239,"1"),[1]!EM_S_INFO_INDUSTRY_EM2016(E3239,"1"))))</f>
        <v>电气设备</v>
      </c>
      <c r="H3239" s="34" t="str">
        <f>IF(E3239="","",IF($H$1="上证50",[1]!EM_S_INFO_COMPINDEX(E3239,"000016"),"")&amp;IF($H$1="上证180",[1]!EM_S_INFO_COMPINDEX(E3239,"000010"),"")&amp;IF($H$1="沪深300",[1]!EM_S_INFO_COMPINDEX(E3239,"000300"),"")&amp;IF(AND($H$1="上证A股",RIGHT(E3239,2)="SH"),"是","")&amp;IF(AND($H$1="深证A股",RIGHT(E3239,2)="SZ"),"是","")&amp;IF(AND($H$1="创业板",LEFT(E3239,1)-3=0),"是","")&amp;IF(AND($H$1="全部A股",E3239&lt;&gt;0),"是","")&amp;IF(AND($H$1="中小板",LEFT(E3239,3)="002"),"是",""))</f>
        <v>是</v>
      </c>
      <c r="I3239" s="46">
        <f ca="1">IF(E3239="","",IF(OR([1]!EM_S_VAL_MV(E3239,deadline)="",[1]!EM_S_VAL_MV(E3239,deadline)="--",[1]!EM_S_VAL_MV(E3239,deadline)="null"),0,[1]!EM_S_VAL_MV(E3239,deadline)/100000000))</f>
        <v>35.160623999999999</v>
      </c>
      <c r="J3239" s="46">
        <f ca="1">IF(E3239="","",IF(RIGHT(LEFT($J$1,6),3)="TTM",[1]!EM_S_FA_PROFIT_TTM(E3239,LEFT(RIGHT($J$1,11),10),1)/100000000,[1]!EM_S_STM07_IS(E3239,61,LEFT(RIGHT($J$1,5),4)&amp;"-12-31",1)/100000000))</f>
        <v>1.2376601515000001</v>
      </c>
      <c r="K3239" s="36">
        <f t="shared" ca="1" si="256"/>
        <v>28.40894890037994</v>
      </c>
      <c r="L3239" s="46">
        <f ca="1">IF(E3239="","",IF(ISERROR(IF(行业估值!$E$7="最新年报",[1]!EM_S_STM07_BS(E3239,140,LEFT(RIGHT($L$1,5),4)&amp;"-12-31",1)/100000000,[1]!EM_S_STM07_BS(E3239,140,LEFT(RIGHT($L$1,11),10),1)/100000000)),0,IF(行业估值!$E$7="最新年报",[1]!EM_S_STM07_BS(E3239,140,LEFT(RIGHT($L$1,5),4)&amp;"-12-31",1)/100000000,[1]!EM_S_STM07_BS(E3239,140,LEFT(RIGHT($L$1,11),10),1)/100000000)))</f>
        <v>24.917422864899997</v>
      </c>
      <c r="M3239" s="36">
        <f t="shared" ca="1" si="257"/>
        <v>1.4110858972309339</v>
      </c>
      <c r="N3239" s="37">
        <f ca="1">IF(E3239="","",IF(ISERROR([1]!EM_S_EST_NETPROFIT(E3239,行业估值!$E$6,deadline)/100000000),"-",[1]!EM_S_EST_NETPROFIT(E3239,行业估值!$E$6,deadline)/100000000))</f>
        <v>1.26</v>
      </c>
      <c r="O3239" s="36">
        <f t="shared" ca="1" si="258"/>
        <v>27.905257142857142</v>
      </c>
      <c r="T3239" s="64" t="s">
        <v>6331</v>
      </c>
      <c r="U3239" s="64" t="s">
        <v>6332</v>
      </c>
    </row>
    <row r="3240" spans="4:21">
      <c r="D3240" s="45">
        <f>IF(AND(行业估值!$B$39=$G3240,COUNTIF($G$2:$G$2552,$G3240)&gt;=1),COUNTIF($G$2:G3240,$G3240),"")</f>
        <v>280</v>
      </c>
      <c r="E3240" s="65" t="str">
        <f t="shared" si="259"/>
        <v>603066.SH</v>
      </c>
      <c r="F3240" s="65" t="str">
        <f t="shared" si="260"/>
        <v>音飞储存</v>
      </c>
      <c r="G3240" s="34" t="str">
        <f>IF(E3240="","",IF(行业估值!$C$5="申万行业",[1]!EM_S_INFO_INDUSTRY_SW2014(E3240,"1"),IF(行业估值!$C$5="证监会行业",[1]!EM_S_INFO_INDUSTRY_CSRC1(E3240,"1"),[1]!EM_S_INFO_INDUSTRY_EM2016(E3240,"1"))))</f>
        <v>机械设备</v>
      </c>
      <c r="H3240" s="34" t="str">
        <f>IF(E3240="","",IF($H$1="上证50",[1]!EM_S_INFO_COMPINDEX(E3240,"000016"),"")&amp;IF($H$1="上证180",[1]!EM_S_INFO_COMPINDEX(E3240,"000010"),"")&amp;IF($H$1="沪深300",[1]!EM_S_INFO_COMPINDEX(E3240,"000300"),"")&amp;IF(AND($H$1="上证A股",RIGHT(E3240,2)="SH"),"是","")&amp;IF(AND($H$1="深证A股",RIGHT(E3240,2)="SZ"),"是","")&amp;IF(AND($H$1="创业板",LEFT(E3240,1)-3=0),"是","")&amp;IF(AND($H$1="全部A股",E3240&lt;&gt;0),"是","")&amp;IF(AND($H$1="中小板",LEFT(E3240,3)="002"),"是",""))</f>
        <v>是</v>
      </c>
      <c r="I3240" s="46">
        <f ca="1">IF(E3240="","",IF(OR([1]!EM_S_VAL_MV(E3240,deadline)="",[1]!EM_S_VAL_MV(E3240,deadline)="--",[1]!EM_S_VAL_MV(E3240,deadline)="null"),0,[1]!EM_S_VAL_MV(E3240,deadline)/100000000))</f>
        <v>21.680679090000002</v>
      </c>
      <c r="J3240" s="46">
        <f ca="1">IF(E3240="","",IF(RIGHT(LEFT($J$1,6),3)="TTM",[1]!EM_S_FA_PROFIT_TTM(E3240,LEFT(RIGHT($J$1,11),10),1)/100000000,[1]!EM_S_STM07_IS(E3240,61,LEFT(RIGHT($J$1,5),4)&amp;"-12-31",1)/100000000))</f>
        <v>0.91849486859999996</v>
      </c>
      <c r="K3240" s="36">
        <f t="shared" ca="1" si="256"/>
        <v>23.604572906374976</v>
      </c>
      <c r="L3240" s="46">
        <f ca="1">IF(E3240="","",IF(ISERROR(IF(行业估值!$E$7="最新年报",[1]!EM_S_STM07_BS(E3240,140,LEFT(RIGHT($L$1,5),4)&amp;"-12-31",1)/100000000,[1]!EM_S_STM07_BS(E3240,140,LEFT(RIGHT($L$1,11),10),1)/100000000)),0,IF(行业估值!$E$7="最新年报",[1]!EM_S_STM07_BS(E3240,140,LEFT(RIGHT($L$1,5),4)&amp;"-12-31",1)/100000000,[1]!EM_S_STM07_BS(E3240,140,LEFT(RIGHT($L$1,11),10),1)/100000000)))</f>
        <v>9.8185456434000002</v>
      </c>
      <c r="M3240" s="36">
        <f t="shared" ca="1" si="257"/>
        <v>2.2081354894524217</v>
      </c>
      <c r="N3240" s="37">
        <f ca="1">IF(E3240="","",IF(ISERROR([1]!EM_S_EST_NETPROFIT(E3240,行业估值!$E$6,deadline)/100000000),"-",[1]!EM_S_EST_NETPROFIT(E3240,行业估值!$E$6,deadline)/100000000))</f>
        <v>1.01</v>
      </c>
      <c r="O3240" s="36">
        <f t="shared" ca="1" si="258"/>
        <v>21.4660189009901</v>
      </c>
      <c r="T3240" s="64" t="s">
        <v>6333</v>
      </c>
      <c r="U3240" s="64" t="s">
        <v>6334</v>
      </c>
    </row>
    <row r="3241" spans="4:21">
      <c r="D3241" s="45" t="str">
        <f>IF(AND(行业估值!$B$39=$G3241,COUNTIF($G$2:$G$2552,$G3241)&gt;=1),COUNTIF($G$2:G3241,$G3241),"")</f>
        <v/>
      </c>
      <c r="E3241" s="65" t="str">
        <f t="shared" si="259"/>
        <v>603067.SH</v>
      </c>
      <c r="F3241" s="65" t="str">
        <f t="shared" si="260"/>
        <v>振华股份</v>
      </c>
      <c r="G3241" s="34" t="str">
        <f>IF(E3241="","",IF(行业估值!$C$5="申万行业",[1]!EM_S_INFO_INDUSTRY_SW2014(E3241,"1"),IF(行业估值!$C$5="证监会行业",[1]!EM_S_INFO_INDUSTRY_CSRC1(E3241,"1"),[1]!EM_S_INFO_INDUSTRY_EM2016(E3241,"1"))))</f>
        <v>基础化工</v>
      </c>
      <c r="H3241" s="34" t="str">
        <f>IF(E3241="","",IF($H$1="上证50",[1]!EM_S_INFO_COMPINDEX(E3241,"000016"),"")&amp;IF($H$1="上证180",[1]!EM_S_INFO_COMPINDEX(E3241,"000010"),"")&amp;IF($H$1="沪深300",[1]!EM_S_INFO_COMPINDEX(E3241,"000300"),"")&amp;IF(AND($H$1="上证A股",RIGHT(E3241,2)="SH"),"是","")&amp;IF(AND($H$1="深证A股",RIGHT(E3241,2)="SZ"),"是","")&amp;IF(AND($H$1="创业板",LEFT(E3241,1)-3=0),"是","")&amp;IF(AND($H$1="全部A股",E3241&lt;&gt;0),"是","")&amp;IF(AND($H$1="中小板",LEFT(E3241,3)="002"),"是",""))</f>
        <v>是</v>
      </c>
      <c r="I3241" s="46">
        <f ca="1">IF(E3241="","",IF(OR([1]!EM_S_VAL_MV(E3241,deadline)="",[1]!EM_S_VAL_MV(E3241,deadline)="--",[1]!EM_S_VAL_MV(E3241,deadline)="null"),0,[1]!EM_S_VAL_MV(E3241,deadline)/100000000))</f>
        <v>23.9316</v>
      </c>
      <c r="J3241" s="46">
        <f ca="1">IF(E3241="","",IF(RIGHT(LEFT($J$1,6),3)="TTM",[1]!EM_S_FA_PROFIT_TTM(E3241,LEFT(RIGHT($J$1,11),10),1)/100000000,[1]!EM_S_STM07_IS(E3241,61,LEFT(RIGHT($J$1,5),4)&amp;"-12-31",1)/100000000))</f>
        <v>1.4726728847999999</v>
      </c>
      <c r="K3241" s="36">
        <f t="shared" ca="1" si="256"/>
        <v>16.250451982247295</v>
      </c>
      <c r="L3241" s="46">
        <f ca="1">IF(E3241="","",IF(ISERROR(IF(行业估值!$E$7="最新年报",[1]!EM_S_STM07_BS(E3241,140,LEFT(RIGHT($L$1,5),4)&amp;"-12-31",1)/100000000,[1]!EM_S_STM07_BS(E3241,140,LEFT(RIGHT($L$1,11),10),1)/100000000)),0,IF(行业估值!$E$7="最新年报",[1]!EM_S_STM07_BS(E3241,140,LEFT(RIGHT($L$1,5),4)&amp;"-12-31",1)/100000000,[1]!EM_S_STM07_BS(E3241,140,LEFT(RIGHT($L$1,11),10),1)/100000000)))</f>
        <v>13.271299582899999</v>
      </c>
      <c r="M3241" s="36">
        <f t="shared" ca="1" si="257"/>
        <v>1.8032597222683258</v>
      </c>
      <c r="N3241" s="37">
        <f ca="1">IF(E3241="","",IF(ISERROR([1]!EM_S_EST_NETPROFIT(E3241,行业估值!$E$6,deadline)/100000000),"-",[1]!EM_S_EST_NETPROFIT(E3241,行业估值!$E$6,deadline)/100000000))</f>
        <v>2.052</v>
      </c>
      <c r="O3241" s="36">
        <f t="shared" ca="1" si="258"/>
        <v>11.662573099415205</v>
      </c>
      <c r="T3241" s="64" t="s">
        <v>6335</v>
      </c>
      <c r="U3241" s="64" t="s">
        <v>6336</v>
      </c>
    </row>
    <row r="3242" spans="4:21">
      <c r="D3242" s="45" t="str">
        <f>IF(AND(行业估值!$B$39=$G3242,COUNTIF($G$2:$G$2552,$G3242)&gt;=1),COUNTIF($G$2:G3242,$G3242),"")</f>
        <v/>
      </c>
      <c r="E3242" s="65" t="str">
        <f t="shared" si="259"/>
        <v>603068.SH</v>
      </c>
      <c r="F3242" s="65" t="str">
        <f t="shared" si="260"/>
        <v>博通集成</v>
      </c>
      <c r="G3242" s="34" t="str">
        <f>IF(E3242="","",IF(行业估值!$C$5="申万行业",[1]!EM_S_INFO_INDUSTRY_SW2014(E3242,"1"),IF(行业估值!$C$5="证监会行业",[1]!EM_S_INFO_INDUSTRY_CSRC1(E3242,"1"),[1]!EM_S_INFO_INDUSTRY_EM2016(E3242,"1"))))</f>
        <v>电子设备</v>
      </c>
      <c r="H3242" s="34" t="str">
        <f>IF(E3242="","",IF($H$1="上证50",[1]!EM_S_INFO_COMPINDEX(E3242,"000016"),"")&amp;IF($H$1="上证180",[1]!EM_S_INFO_COMPINDEX(E3242,"000010"),"")&amp;IF($H$1="沪深300",[1]!EM_S_INFO_COMPINDEX(E3242,"000300"),"")&amp;IF(AND($H$1="上证A股",RIGHT(E3242,2)="SH"),"是","")&amp;IF(AND($H$1="深证A股",RIGHT(E3242,2)="SZ"),"是","")&amp;IF(AND($H$1="创业板",LEFT(E3242,1)-3=0),"是","")&amp;IF(AND($H$1="全部A股",E3242&lt;&gt;0),"是","")&amp;IF(AND($H$1="中小板",LEFT(E3242,3)="002"),"是",""))</f>
        <v>是</v>
      </c>
      <c r="I3242" s="46">
        <f ca="1">IF(E3242="","",IF(OR([1]!EM_S_VAL_MV(E3242,deadline)="",[1]!EM_S_VAL_MV(E3242,deadline)="--",[1]!EM_S_VAL_MV(E3242,deadline)="null"),0,[1]!EM_S_VAL_MV(E3242,deadline)/100000000))</f>
        <v>125.13347902139999</v>
      </c>
      <c r="J3242" s="46">
        <f ca="1">IF(E3242="","",IF(RIGHT(LEFT($J$1,6),3)="TTM",[1]!EM_S_FA_PROFIT_TTM(E3242,LEFT(RIGHT($J$1,11),10),1)/100000000,[1]!EM_S_STM07_IS(E3242,61,LEFT(RIGHT($J$1,5),4)&amp;"-12-31",1)/100000000))</f>
        <v>2.1444697394999999</v>
      </c>
      <c r="K3242" s="36">
        <f t="shared" ca="1" si="256"/>
        <v>58.351711248942991</v>
      </c>
      <c r="L3242" s="46">
        <f ca="1">IF(E3242="","",IF(ISERROR(IF(行业估值!$E$7="最新年报",[1]!EM_S_STM07_BS(E3242,140,LEFT(RIGHT($L$1,5),4)&amp;"-12-31",1)/100000000,[1]!EM_S_STM07_BS(E3242,140,LEFT(RIGHT($L$1,11),10),1)/100000000)),0,IF(行业估值!$E$7="最新年报",[1]!EM_S_STM07_BS(E3242,140,LEFT(RIGHT($L$1,5),4)&amp;"-12-31",1)/100000000,[1]!EM_S_STM07_BS(E3242,140,LEFT(RIGHT($L$1,11),10),1)/100000000)))</f>
        <v>11.7560516522</v>
      </c>
      <c r="M3242" s="36">
        <f t="shared" ca="1" si="257"/>
        <v>10.644175674235219</v>
      </c>
      <c r="N3242" s="37">
        <f ca="1">IF(E3242="","",IF(ISERROR([1]!EM_S_EST_NETPROFIT(E3242,行业估值!$E$6,deadline)/100000000),"-",[1]!EM_S_EST_NETPROFIT(E3242,行业估值!$E$6,deadline)/100000000))</f>
        <v>3.5993428571428572</v>
      </c>
      <c r="O3242" s="36">
        <f t="shared" ca="1" si="258"/>
        <v>34.765645838121245</v>
      </c>
      <c r="T3242" s="64" t="s">
        <v>7167</v>
      </c>
      <c r="U3242" s="64" t="s">
        <v>7168</v>
      </c>
    </row>
    <row r="3243" spans="4:21">
      <c r="D3243" s="45" t="str">
        <f>IF(AND(行业估值!$B$39=$G3243,COUNTIF($G$2:$G$2552,$G3243)&gt;=1),COUNTIF($G$2:G3243,$G3243),"")</f>
        <v/>
      </c>
      <c r="E3243" s="65" t="str">
        <f t="shared" si="259"/>
        <v>603069.SH</v>
      </c>
      <c r="F3243" s="65" t="str">
        <f t="shared" si="260"/>
        <v>海汽集团</v>
      </c>
      <c r="G3243" s="34" t="str">
        <f>IF(E3243="","",IF(行业估值!$C$5="申万行业",[1]!EM_S_INFO_INDUSTRY_SW2014(E3243,"1"),IF(行业估值!$C$5="证监会行业",[1]!EM_S_INFO_INDUSTRY_CSRC1(E3243,"1"),[1]!EM_S_INFO_INDUSTRY_EM2016(E3243,"1"))))</f>
        <v>交通运输</v>
      </c>
      <c r="H3243" s="34" t="str">
        <f>IF(E3243="","",IF($H$1="上证50",[1]!EM_S_INFO_COMPINDEX(E3243,"000016"),"")&amp;IF($H$1="上证180",[1]!EM_S_INFO_COMPINDEX(E3243,"000010"),"")&amp;IF($H$1="沪深300",[1]!EM_S_INFO_COMPINDEX(E3243,"000300"),"")&amp;IF(AND($H$1="上证A股",RIGHT(E3243,2)="SH"),"是","")&amp;IF(AND($H$1="深证A股",RIGHT(E3243,2)="SZ"),"是","")&amp;IF(AND($H$1="创业板",LEFT(E3243,1)-3=0),"是","")&amp;IF(AND($H$1="全部A股",E3243&lt;&gt;0),"是","")&amp;IF(AND($H$1="中小板",LEFT(E3243,3)="002"),"是",""))</f>
        <v>是</v>
      </c>
      <c r="I3243" s="46">
        <f ca="1">IF(E3243="","",IF(OR([1]!EM_S_VAL_MV(E3243,deadline)="",[1]!EM_S_VAL_MV(E3243,deadline)="--",[1]!EM_S_VAL_MV(E3243,deadline)="null"),0,[1]!EM_S_VAL_MV(E3243,deadline)/100000000))</f>
        <v>24.395199999999999</v>
      </c>
      <c r="J3243" s="46">
        <f ca="1">IF(E3243="","",IF(RIGHT(LEFT($J$1,6),3)="TTM",[1]!EM_S_FA_PROFIT_TTM(E3243,LEFT(RIGHT($J$1,11),10),1)/100000000,[1]!EM_S_STM07_IS(E3243,61,LEFT(RIGHT($J$1,5),4)&amp;"-12-31",1)/100000000))</f>
        <v>0.41869346130000001</v>
      </c>
      <c r="K3243" s="36">
        <f t="shared" ca="1" si="256"/>
        <v>58.265060849661751</v>
      </c>
      <c r="L3243" s="46">
        <f ca="1">IF(E3243="","",IF(ISERROR(IF(行业估值!$E$7="最新年报",[1]!EM_S_STM07_BS(E3243,140,LEFT(RIGHT($L$1,5),4)&amp;"-12-31",1)/100000000,[1]!EM_S_STM07_BS(E3243,140,LEFT(RIGHT($L$1,11),10),1)/100000000)),0,IF(行业估值!$E$7="最新年报",[1]!EM_S_STM07_BS(E3243,140,LEFT(RIGHT($L$1,5),4)&amp;"-12-31",1)/100000000,[1]!EM_S_STM07_BS(E3243,140,LEFT(RIGHT($L$1,11),10),1)/100000000)))</f>
        <v>11.268900371800001</v>
      </c>
      <c r="M3243" s="36">
        <f t="shared" ca="1" si="257"/>
        <v>2.164825244266785</v>
      </c>
      <c r="N3243" s="37" t="str">
        <f ca="1">IF(E3243="","",IF(ISERROR([1]!EM_S_EST_NETPROFIT(E3243,行业估值!$E$6,deadline)/100000000),"-",[1]!EM_S_EST_NETPROFIT(E3243,行业估值!$E$6,deadline)/100000000))</f>
        <v>-</v>
      </c>
      <c r="O3243" s="36" t="str">
        <f t="shared" ca="1" si="258"/>
        <v>-</v>
      </c>
      <c r="T3243" s="64" t="s">
        <v>6337</v>
      </c>
      <c r="U3243" s="64" t="s">
        <v>6338</v>
      </c>
    </row>
    <row r="3244" spans="4:21">
      <c r="D3244" s="45">
        <f>IF(AND(行业估值!$B$39=$G3244,COUNTIF($G$2:$G$2552,$G3244)&gt;=1),COUNTIF($G$2:G3244,$G3244),"")</f>
        <v>281</v>
      </c>
      <c r="E3244" s="65" t="str">
        <f t="shared" si="259"/>
        <v>603076.SH</v>
      </c>
      <c r="F3244" s="65" t="str">
        <f t="shared" si="260"/>
        <v>乐惠国际</v>
      </c>
      <c r="G3244" s="34" t="str">
        <f>IF(E3244="","",IF(行业估值!$C$5="申万行业",[1]!EM_S_INFO_INDUSTRY_SW2014(E3244,"1"),IF(行业估值!$C$5="证监会行业",[1]!EM_S_INFO_INDUSTRY_CSRC1(E3244,"1"),[1]!EM_S_INFO_INDUSTRY_EM2016(E3244,"1"))))</f>
        <v>机械设备</v>
      </c>
      <c r="H3244" s="34" t="str">
        <f>IF(E3244="","",IF($H$1="上证50",[1]!EM_S_INFO_COMPINDEX(E3244,"000016"),"")&amp;IF($H$1="上证180",[1]!EM_S_INFO_COMPINDEX(E3244,"000010"),"")&amp;IF($H$1="沪深300",[1]!EM_S_INFO_COMPINDEX(E3244,"000300"),"")&amp;IF(AND($H$1="上证A股",RIGHT(E3244,2)="SH"),"是","")&amp;IF(AND($H$1="深证A股",RIGHT(E3244,2)="SZ"),"是","")&amp;IF(AND($H$1="创业板",LEFT(E3244,1)-3=0),"是","")&amp;IF(AND($H$1="全部A股",E3244&lt;&gt;0),"是","")&amp;IF(AND($H$1="中小板",LEFT(E3244,3)="002"),"是",""))</f>
        <v>是</v>
      </c>
      <c r="I3244" s="46">
        <f ca="1">IF(E3244="","",IF(OR([1]!EM_S_VAL_MV(E3244,deadline)="",[1]!EM_S_VAL_MV(E3244,deadline)="--",[1]!EM_S_VAL_MV(E3244,deadline)="null"),0,[1]!EM_S_VAL_MV(E3244,deadline)/100000000))</f>
        <v>16.159050000000001</v>
      </c>
      <c r="J3244" s="46">
        <f ca="1">IF(E3244="","",IF(RIGHT(LEFT($J$1,6),3)="TTM",[1]!EM_S_FA_PROFIT_TTM(E3244,LEFT(RIGHT($J$1,11),10),1)/100000000,[1]!EM_S_STM07_IS(E3244,61,LEFT(RIGHT($J$1,5),4)&amp;"-12-31",1)/100000000))</f>
        <v>0.33246884430000001</v>
      </c>
      <c r="K3244" s="36">
        <f t="shared" ca="1" si="256"/>
        <v>48.603200802235293</v>
      </c>
      <c r="L3244" s="46">
        <f ca="1">IF(E3244="","",IF(ISERROR(IF(行业估值!$E$7="最新年报",[1]!EM_S_STM07_BS(E3244,140,LEFT(RIGHT($L$1,5),4)&amp;"-12-31",1)/100000000,[1]!EM_S_STM07_BS(E3244,140,LEFT(RIGHT($L$1,11),10),1)/100000000)),0,IF(行业估值!$E$7="最新年报",[1]!EM_S_STM07_BS(E3244,140,LEFT(RIGHT($L$1,5),4)&amp;"-12-31",1)/100000000,[1]!EM_S_STM07_BS(E3244,140,LEFT(RIGHT($L$1,11),10),1)/100000000)))</f>
        <v>8.2898592013000005</v>
      </c>
      <c r="M3244" s="36">
        <f t="shared" ca="1" si="257"/>
        <v>1.9492550606246688</v>
      </c>
      <c r="N3244" s="37" t="str">
        <f ca="1">IF(E3244="","",IF(ISERROR([1]!EM_S_EST_NETPROFIT(E3244,行业估值!$E$6,deadline)/100000000),"-",[1]!EM_S_EST_NETPROFIT(E3244,行业估值!$E$6,deadline)/100000000))</f>
        <v>-</v>
      </c>
      <c r="O3244" s="36" t="str">
        <f t="shared" ca="1" si="258"/>
        <v>-</v>
      </c>
      <c r="T3244" s="64" t="s">
        <v>6339</v>
      </c>
      <c r="U3244" s="64" t="s">
        <v>6340</v>
      </c>
    </row>
    <row r="3245" spans="4:21">
      <c r="D3245" s="45" t="str">
        <f>IF(AND(行业估值!$B$39=$G3245,COUNTIF($G$2:$G$2552,$G3245)&gt;=1),COUNTIF($G$2:G3245,$G3245),"")</f>
        <v/>
      </c>
      <c r="E3245" s="65" t="str">
        <f t="shared" si="259"/>
        <v>603077.SH</v>
      </c>
      <c r="F3245" s="65" t="str">
        <f t="shared" si="260"/>
        <v>和邦生物</v>
      </c>
      <c r="G3245" s="34" t="str">
        <f>IF(E3245="","",IF(行业估值!$C$5="申万行业",[1]!EM_S_INFO_INDUSTRY_SW2014(E3245,"1"),IF(行业估值!$C$5="证监会行业",[1]!EM_S_INFO_INDUSTRY_CSRC1(E3245,"1"),[1]!EM_S_INFO_INDUSTRY_EM2016(E3245,"1"))))</f>
        <v>基础化工</v>
      </c>
      <c r="H3245" s="34" t="str">
        <f>IF(E3245="","",IF($H$1="上证50",[1]!EM_S_INFO_COMPINDEX(E3245,"000016"),"")&amp;IF($H$1="上证180",[1]!EM_S_INFO_COMPINDEX(E3245,"000010"),"")&amp;IF($H$1="沪深300",[1]!EM_S_INFO_COMPINDEX(E3245,"000300"),"")&amp;IF(AND($H$1="上证A股",RIGHT(E3245,2)="SH"),"是","")&amp;IF(AND($H$1="深证A股",RIGHT(E3245,2)="SZ"),"是","")&amp;IF(AND($H$1="创业板",LEFT(E3245,1)-3=0),"是","")&amp;IF(AND($H$1="全部A股",E3245&lt;&gt;0),"是","")&amp;IF(AND($H$1="中小板",LEFT(E3245,3)="002"),"是",""))</f>
        <v>是</v>
      </c>
      <c r="I3245" s="46">
        <f ca="1">IF(E3245="","",IF(OR([1]!EM_S_VAL_MV(E3245,deadline)="",[1]!EM_S_VAL_MV(E3245,deadline)="--",[1]!EM_S_VAL_MV(E3245,deadline)="null"),0,[1]!EM_S_VAL_MV(E3245,deadline)/100000000))</f>
        <v>128.93625332879998</v>
      </c>
      <c r="J3245" s="46">
        <f ca="1">IF(E3245="","",IF(RIGHT(LEFT($J$1,6),3)="TTM",[1]!EM_S_FA_PROFIT_TTM(E3245,LEFT(RIGHT($J$1,11),10),1)/100000000,[1]!EM_S_STM07_IS(E3245,61,LEFT(RIGHT($J$1,5),4)&amp;"-12-31",1)/100000000))</f>
        <v>3.3033396632000001</v>
      </c>
      <c r="K3245" s="36">
        <f t="shared" ca="1" si="256"/>
        <v>39.032090694511652</v>
      </c>
      <c r="L3245" s="46">
        <f ca="1">IF(E3245="","",IF(ISERROR(IF(行业估值!$E$7="最新年报",[1]!EM_S_STM07_BS(E3245,140,LEFT(RIGHT($L$1,5),4)&amp;"-12-31",1)/100000000,[1]!EM_S_STM07_BS(E3245,140,LEFT(RIGHT($L$1,11),10),1)/100000000)),0,IF(行业估值!$E$7="最新年报",[1]!EM_S_STM07_BS(E3245,140,LEFT(RIGHT($L$1,5),4)&amp;"-12-31",1)/100000000,[1]!EM_S_STM07_BS(E3245,140,LEFT(RIGHT($L$1,11),10),1)/100000000)))</f>
        <v>111.87747638459999</v>
      </c>
      <c r="M3245" s="36">
        <f t="shared" ca="1" si="257"/>
        <v>1.152477312641172</v>
      </c>
      <c r="N3245" s="37">
        <f ca="1">IF(E3245="","",IF(ISERROR([1]!EM_S_EST_NETPROFIT(E3245,行业估值!$E$6,deadline)/100000000),"-",[1]!EM_S_EST_NETPROFIT(E3245,行业估值!$E$6,deadline)/100000000))</f>
        <v>5.16</v>
      </c>
      <c r="O3245" s="36">
        <f t="shared" ca="1" si="258"/>
        <v>24.987645993953482</v>
      </c>
      <c r="T3245" s="64" t="s">
        <v>6341</v>
      </c>
      <c r="U3245" s="64" t="s">
        <v>6342</v>
      </c>
    </row>
    <row r="3246" spans="4:21">
      <c r="D3246" s="45" t="str">
        <f>IF(AND(行业估值!$B$39=$G3246,COUNTIF($G$2:$G$2552,$G3246)&gt;=1),COUNTIF($G$2:G3246,$G3246),"")</f>
        <v/>
      </c>
      <c r="E3246" s="65" t="str">
        <f t="shared" si="259"/>
        <v>603078.SH</v>
      </c>
      <c r="F3246" s="65" t="str">
        <f t="shared" si="260"/>
        <v>江化微</v>
      </c>
      <c r="G3246" s="34" t="str">
        <f>IF(E3246="","",IF(行业估值!$C$5="申万行业",[1]!EM_S_INFO_INDUSTRY_SW2014(E3246,"1"),IF(行业估值!$C$5="证监会行业",[1]!EM_S_INFO_INDUSTRY_CSRC1(E3246,"1"),[1]!EM_S_INFO_INDUSTRY_EM2016(E3246,"1"))))</f>
        <v>电子设备</v>
      </c>
      <c r="H3246" s="34" t="str">
        <f>IF(E3246="","",IF($H$1="上证50",[1]!EM_S_INFO_COMPINDEX(E3246,"000016"),"")&amp;IF($H$1="上证180",[1]!EM_S_INFO_COMPINDEX(E3246,"000010"),"")&amp;IF($H$1="沪深300",[1]!EM_S_INFO_COMPINDEX(E3246,"000300"),"")&amp;IF(AND($H$1="上证A股",RIGHT(E3246,2)="SH"),"是","")&amp;IF(AND($H$1="深证A股",RIGHT(E3246,2)="SZ"),"是","")&amp;IF(AND($H$1="创业板",LEFT(E3246,1)-3=0),"是","")&amp;IF(AND($H$1="全部A股",E3246&lt;&gt;0),"是","")&amp;IF(AND($H$1="中小板",LEFT(E3246,3)="002"),"是",""))</f>
        <v>是</v>
      </c>
      <c r="I3246" s="46">
        <f ca="1">IF(E3246="","",IF(OR([1]!EM_S_VAL_MV(E3246,deadline)="",[1]!EM_S_VAL_MV(E3246,deadline)="--",[1]!EM_S_VAL_MV(E3246,deadline)="null"),0,[1]!EM_S_VAL_MV(E3246,deadline)/100000000))</f>
        <v>32.159399999999998</v>
      </c>
      <c r="J3246" s="46">
        <f ca="1">IF(E3246="","",IF(RIGHT(LEFT($J$1,6),3)="TTM",[1]!EM_S_FA_PROFIT_TTM(E3246,LEFT(RIGHT($J$1,11),10),1)/100000000,[1]!EM_S_STM07_IS(E3246,61,LEFT(RIGHT($J$1,5),4)&amp;"-12-31",1)/100000000))</f>
        <v>0.42019654000000001</v>
      </c>
      <c r="K3246" s="36">
        <f t="shared" ca="1" si="256"/>
        <v>76.534185645602889</v>
      </c>
      <c r="L3246" s="46">
        <f ca="1">IF(E3246="","",IF(ISERROR(IF(行业估值!$E$7="最新年报",[1]!EM_S_STM07_BS(E3246,140,LEFT(RIGHT($L$1,5),4)&amp;"-12-31",1)/100000000,[1]!EM_S_STM07_BS(E3246,140,LEFT(RIGHT($L$1,11),10),1)/100000000)),0,IF(行业估值!$E$7="最新年报",[1]!EM_S_STM07_BS(E3246,140,LEFT(RIGHT($L$1,5),4)&amp;"-12-31",1)/100000000,[1]!EM_S_STM07_BS(E3246,140,LEFT(RIGHT($L$1,11),10),1)/100000000)))</f>
        <v>7.8988493239999995</v>
      </c>
      <c r="M3246" s="36">
        <f t="shared" ca="1" si="257"/>
        <v>4.0714031475807904</v>
      </c>
      <c r="N3246" s="37">
        <f ca="1">IF(E3246="","",IF(ISERROR([1]!EM_S_EST_NETPROFIT(E3246,行业估值!$E$6,deadline)/100000000),"-",[1]!EM_S_EST_NETPROFIT(E3246,行业估值!$E$6,deadline)/100000000))</f>
        <v>0.54317499999999996</v>
      </c>
      <c r="O3246" s="36">
        <f t="shared" ca="1" si="258"/>
        <v>59.206333133888712</v>
      </c>
      <c r="T3246" s="64" t="s">
        <v>6343</v>
      </c>
      <c r="U3246" s="64" t="s">
        <v>6344</v>
      </c>
    </row>
    <row r="3247" spans="4:21">
      <c r="D3247" s="45" t="str">
        <f>IF(AND(行业估值!$B$39=$G3247,COUNTIF($G$2:$G$2552,$G3247)&gt;=1),COUNTIF($G$2:G3247,$G3247),"")</f>
        <v/>
      </c>
      <c r="E3247" s="65" t="str">
        <f t="shared" si="259"/>
        <v>603079.SH</v>
      </c>
      <c r="F3247" s="65" t="str">
        <f t="shared" si="260"/>
        <v>圣达生物</v>
      </c>
      <c r="G3247" s="34" t="str">
        <f>IF(E3247="","",IF(行业估值!$C$5="申万行业",[1]!EM_S_INFO_INDUSTRY_SW2014(E3247,"1"),IF(行业估值!$C$5="证监会行业",[1]!EM_S_INFO_INDUSTRY_CSRC1(E3247,"1"),[1]!EM_S_INFO_INDUSTRY_EM2016(E3247,"1"))))</f>
        <v>医药生物</v>
      </c>
      <c r="H3247" s="34" t="str">
        <f>IF(E3247="","",IF($H$1="上证50",[1]!EM_S_INFO_COMPINDEX(E3247,"000016"),"")&amp;IF($H$1="上证180",[1]!EM_S_INFO_COMPINDEX(E3247,"000010"),"")&amp;IF($H$1="沪深300",[1]!EM_S_INFO_COMPINDEX(E3247,"000300"),"")&amp;IF(AND($H$1="上证A股",RIGHT(E3247,2)="SH"),"是","")&amp;IF(AND($H$1="深证A股",RIGHT(E3247,2)="SZ"),"是","")&amp;IF(AND($H$1="创业板",LEFT(E3247,1)-3=0),"是","")&amp;IF(AND($H$1="全部A股",E3247&lt;&gt;0),"是","")&amp;IF(AND($H$1="中小板",LEFT(E3247,3)="002"),"是",""))</f>
        <v>是</v>
      </c>
      <c r="I3247" s="46">
        <f ca="1">IF(E3247="","",IF(OR([1]!EM_S_VAL_MV(E3247,deadline)="",[1]!EM_S_VAL_MV(E3247,deadline)="--",[1]!EM_S_VAL_MV(E3247,deadline)="null"),0,[1]!EM_S_VAL_MV(E3247,deadline)/100000000))</f>
        <v>39.984000000000002</v>
      </c>
      <c r="J3247" s="46">
        <f ca="1">IF(E3247="","",IF(RIGHT(LEFT($J$1,6),3)="TTM",[1]!EM_S_FA_PROFIT_TTM(E3247,LEFT(RIGHT($J$1,11),10),1)/100000000,[1]!EM_S_STM07_IS(E3247,61,LEFT(RIGHT($J$1,5),4)&amp;"-12-31",1)/100000000))</f>
        <v>0.32042635059999997</v>
      </c>
      <c r="K3247" s="36">
        <f t="shared" ca="1" si="256"/>
        <v>124.78374492338024</v>
      </c>
      <c r="L3247" s="46">
        <f ca="1">IF(E3247="","",IF(ISERROR(IF(行业估值!$E$7="最新年报",[1]!EM_S_STM07_BS(E3247,140,LEFT(RIGHT($L$1,5),4)&amp;"-12-31",1)/100000000,[1]!EM_S_STM07_BS(E3247,140,LEFT(RIGHT($L$1,11),10),1)/100000000)),0,IF(行业估值!$E$7="最新年报",[1]!EM_S_STM07_BS(E3247,140,LEFT(RIGHT($L$1,5),4)&amp;"-12-31",1)/100000000,[1]!EM_S_STM07_BS(E3247,140,LEFT(RIGHT($L$1,11),10),1)/100000000)))</f>
        <v>8.8143807372000005</v>
      </c>
      <c r="M3247" s="36">
        <f t="shared" ca="1" si="257"/>
        <v>4.536223382234045</v>
      </c>
      <c r="N3247" s="37">
        <f ca="1">IF(E3247="","",IF(ISERROR([1]!EM_S_EST_NETPROFIT(E3247,行业估值!$E$6,deadline)/100000000),"-",[1]!EM_S_EST_NETPROFIT(E3247,行业估值!$E$6,deadline)/100000000))</f>
        <v>0.85709999999999997</v>
      </c>
      <c r="O3247" s="36">
        <f t="shared" ca="1" si="258"/>
        <v>46.650332516625838</v>
      </c>
      <c r="T3247" s="64" t="s">
        <v>6345</v>
      </c>
      <c r="U3247" s="64" t="s">
        <v>6346</v>
      </c>
    </row>
    <row r="3248" spans="4:21">
      <c r="D3248" s="45" t="str">
        <f>IF(AND(行业估值!$B$39=$G3248,COUNTIF($G$2:$G$2552,$G3248)&gt;=1),COUNTIF($G$2:G3248,$G3248),"")</f>
        <v/>
      </c>
      <c r="E3248" s="65" t="str">
        <f t="shared" si="259"/>
        <v>603080.SH</v>
      </c>
      <c r="F3248" s="65" t="str">
        <f t="shared" si="260"/>
        <v>新疆火炬</v>
      </c>
      <c r="G3248" s="34" t="str">
        <f>IF(E3248="","",IF(行业估值!$C$5="申万行业",[1]!EM_S_INFO_INDUSTRY_SW2014(E3248,"1"),IF(行业估值!$C$5="证监会行业",[1]!EM_S_INFO_INDUSTRY_CSRC1(E3248,"1"),[1]!EM_S_INFO_INDUSTRY_EM2016(E3248,"1"))))</f>
        <v>公用事业</v>
      </c>
      <c r="H3248" s="34" t="str">
        <f>IF(E3248="","",IF($H$1="上证50",[1]!EM_S_INFO_COMPINDEX(E3248,"000016"),"")&amp;IF($H$1="上证180",[1]!EM_S_INFO_COMPINDEX(E3248,"000010"),"")&amp;IF($H$1="沪深300",[1]!EM_S_INFO_COMPINDEX(E3248,"000300"),"")&amp;IF(AND($H$1="上证A股",RIGHT(E3248,2)="SH"),"是","")&amp;IF(AND($H$1="深证A股",RIGHT(E3248,2)="SZ"),"是","")&amp;IF(AND($H$1="创业板",LEFT(E3248,1)-3=0),"是","")&amp;IF(AND($H$1="全部A股",E3248&lt;&gt;0),"是","")&amp;IF(AND($H$1="中小板",LEFT(E3248,3)="002"),"是",""))</f>
        <v>是</v>
      </c>
      <c r="I3248" s="46">
        <f ca="1">IF(E3248="","",IF(OR([1]!EM_S_VAL_MV(E3248,deadline)="",[1]!EM_S_VAL_MV(E3248,deadline)="--",[1]!EM_S_VAL_MV(E3248,deadline)="null"),0,[1]!EM_S_VAL_MV(E3248,deadline)/100000000))</f>
        <v>22.413599999999999</v>
      </c>
      <c r="J3248" s="46">
        <f ca="1">IF(E3248="","",IF(RIGHT(LEFT($J$1,6),3)="TTM",[1]!EM_S_FA_PROFIT_TTM(E3248,LEFT(RIGHT($J$1,11),10),1)/100000000,[1]!EM_S_STM07_IS(E3248,61,LEFT(RIGHT($J$1,5),4)&amp;"-12-31",1)/100000000))</f>
        <v>0.67205162890000003</v>
      </c>
      <c r="K3248" s="36">
        <f t="shared" ca="1" si="256"/>
        <v>33.351009113222609</v>
      </c>
      <c r="L3248" s="46">
        <f ca="1">IF(E3248="","",IF(ISERROR(IF(行业估值!$E$7="最新年报",[1]!EM_S_STM07_BS(E3248,140,LEFT(RIGHT($L$1,5),4)&amp;"-12-31",1)/100000000,[1]!EM_S_STM07_BS(E3248,140,LEFT(RIGHT($L$1,11),10),1)/100000000)),0,IF(行业估值!$E$7="最新年报",[1]!EM_S_STM07_BS(E3248,140,LEFT(RIGHT($L$1,5),4)&amp;"-12-31",1)/100000000,[1]!EM_S_STM07_BS(E3248,140,LEFT(RIGHT($L$1,11),10),1)/100000000)))</f>
        <v>10.8751254854</v>
      </c>
      <c r="M3248" s="36">
        <f t="shared" ca="1" si="257"/>
        <v>2.0609969080440087</v>
      </c>
      <c r="N3248" s="37" t="str">
        <f ca="1">IF(E3248="","",IF(ISERROR([1]!EM_S_EST_NETPROFIT(E3248,行业估值!$E$6,deadline)/100000000),"-",[1]!EM_S_EST_NETPROFIT(E3248,行业估值!$E$6,deadline)/100000000))</f>
        <v>-</v>
      </c>
      <c r="O3248" s="36" t="str">
        <f t="shared" ca="1" si="258"/>
        <v>-</v>
      </c>
      <c r="T3248" s="64" t="s">
        <v>6347</v>
      </c>
      <c r="U3248" s="64" t="s">
        <v>6348</v>
      </c>
    </row>
    <row r="3249" spans="4:21">
      <c r="D3249" s="45" t="str">
        <f>IF(AND(行业估值!$B$39=$G3249,COUNTIF($G$2:$G$2552,$G3249)&gt;=1),COUNTIF($G$2:G3249,$G3249),"")</f>
        <v/>
      </c>
      <c r="E3249" s="65" t="str">
        <f t="shared" si="259"/>
        <v>603081.SH</v>
      </c>
      <c r="F3249" s="65" t="str">
        <f t="shared" si="260"/>
        <v>大丰实业</v>
      </c>
      <c r="G3249" s="34" t="str">
        <f>IF(E3249="","",IF(行业估值!$C$5="申万行业",[1]!EM_S_INFO_INDUSTRY_SW2014(E3249,"1"),IF(行业估值!$C$5="证监会行业",[1]!EM_S_INFO_INDUSTRY_CSRC1(E3249,"1"),[1]!EM_S_INFO_INDUSTRY_EM2016(E3249,"1"))))</f>
        <v>建筑</v>
      </c>
      <c r="H3249" s="34" t="str">
        <f>IF(E3249="","",IF($H$1="上证50",[1]!EM_S_INFO_COMPINDEX(E3249,"000016"),"")&amp;IF($H$1="上证180",[1]!EM_S_INFO_COMPINDEX(E3249,"000010"),"")&amp;IF($H$1="沪深300",[1]!EM_S_INFO_COMPINDEX(E3249,"000300"),"")&amp;IF(AND($H$1="上证A股",RIGHT(E3249,2)="SH"),"是","")&amp;IF(AND($H$1="深证A股",RIGHT(E3249,2)="SZ"),"是","")&amp;IF(AND($H$1="创业板",LEFT(E3249,1)-3=0),"是","")&amp;IF(AND($H$1="全部A股",E3249&lt;&gt;0),"是","")&amp;IF(AND($H$1="中小板",LEFT(E3249,3)="002"),"是",""))</f>
        <v>是</v>
      </c>
      <c r="I3249" s="46">
        <f ca="1">IF(E3249="","",IF(OR([1]!EM_S_VAL_MV(E3249,deadline)="",[1]!EM_S_VAL_MV(E3249,deadline)="--",[1]!EM_S_VAL_MV(E3249,deadline)="null"),0,[1]!EM_S_VAL_MV(E3249,deadline)/100000000))</f>
        <v>69.832840000000004</v>
      </c>
      <c r="J3249" s="46">
        <f ca="1">IF(E3249="","",IF(RIGHT(LEFT($J$1,6),3)="TTM",[1]!EM_S_FA_PROFIT_TTM(E3249,LEFT(RIGHT($J$1,11),10),1)/100000000,[1]!EM_S_STM07_IS(E3249,61,LEFT(RIGHT($J$1,5),4)&amp;"-12-31",1)/100000000))</f>
        <v>2.5709364126000001</v>
      </c>
      <c r="K3249" s="36">
        <f t="shared" ca="1" si="256"/>
        <v>27.162414308558386</v>
      </c>
      <c r="L3249" s="46">
        <f ca="1">IF(E3249="","",IF(ISERROR(IF(行业估值!$E$7="最新年报",[1]!EM_S_STM07_BS(E3249,140,LEFT(RIGHT($L$1,5),4)&amp;"-12-31",1)/100000000,[1]!EM_S_STM07_BS(E3249,140,LEFT(RIGHT($L$1,11),10),1)/100000000)),0,IF(行业估值!$E$7="最新年报",[1]!EM_S_STM07_BS(E3249,140,LEFT(RIGHT($L$1,5),4)&amp;"-12-31",1)/100000000,[1]!EM_S_STM07_BS(E3249,140,LEFT(RIGHT($L$1,11),10),1)/100000000)))</f>
        <v>19.679702215799999</v>
      </c>
      <c r="M3249" s="36">
        <f t="shared" ca="1" si="257"/>
        <v>3.548470359675167</v>
      </c>
      <c r="N3249" s="37">
        <f ca="1">IF(E3249="","",IF(ISERROR([1]!EM_S_EST_NETPROFIT(E3249,行业估值!$E$6,deadline)/100000000),"-",[1]!EM_S_EST_NETPROFIT(E3249,行业估值!$E$6,deadline)/100000000))</f>
        <v>2.68</v>
      </c>
      <c r="O3249" s="36">
        <f t="shared" ca="1" si="258"/>
        <v>26.057029850746268</v>
      </c>
      <c r="T3249" s="64" t="s">
        <v>6349</v>
      </c>
      <c r="U3249" s="64" t="s">
        <v>6350</v>
      </c>
    </row>
    <row r="3250" spans="4:21">
      <c r="D3250" s="45" t="str">
        <f>IF(AND(行业估值!$B$39=$G3250,COUNTIF($G$2:$G$2552,$G3250)&gt;=1),COUNTIF($G$2:G3250,$G3250),"")</f>
        <v/>
      </c>
      <c r="E3250" s="65" t="str">
        <f t="shared" si="259"/>
        <v>603083.SH</v>
      </c>
      <c r="F3250" s="65" t="str">
        <f t="shared" si="260"/>
        <v>剑桥科技</v>
      </c>
      <c r="G3250" s="34" t="str">
        <f>IF(E3250="","",IF(行业估值!$C$5="申万行业",[1]!EM_S_INFO_INDUSTRY_SW2014(E3250,"1"),IF(行业估值!$C$5="证监会行业",[1]!EM_S_INFO_INDUSTRY_CSRC1(E3250,"1"),[1]!EM_S_INFO_INDUSTRY_EM2016(E3250,"1"))))</f>
        <v>信息技术</v>
      </c>
      <c r="H3250" s="34" t="str">
        <f>IF(E3250="","",IF($H$1="上证50",[1]!EM_S_INFO_COMPINDEX(E3250,"000016"),"")&amp;IF($H$1="上证180",[1]!EM_S_INFO_COMPINDEX(E3250,"000010"),"")&amp;IF($H$1="沪深300",[1]!EM_S_INFO_COMPINDEX(E3250,"000300"),"")&amp;IF(AND($H$1="上证A股",RIGHT(E3250,2)="SH"),"是","")&amp;IF(AND($H$1="深证A股",RIGHT(E3250,2)="SZ"),"是","")&amp;IF(AND($H$1="创业板",LEFT(E3250,1)-3=0),"是","")&amp;IF(AND($H$1="全部A股",E3250&lt;&gt;0),"是","")&amp;IF(AND($H$1="中小板",LEFT(E3250,3)="002"),"是",""))</f>
        <v>是</v>
      </c>
      <c r="I3250" s="46">
        <f ca="1">IF(E3250="","",IF(OR([1]!EM_S_VAL_MV(E3250,deadline)="",[1]!EM_S_VAL_MV(E3250,deadline)="--",[1]!EM_S_VAL_MV(E3250,deadline)="null"),0,[1]!EM_S_VAL_MV(E3250,deadline)/100000000))</f>
        <v>41.384747968799999</v>
      </c>
      <c r="J3250" s="46">
        <f ca="1">IF(E3250="","",IF(RIGHT(LEFT($J$1,6),3)="TTM",[1]!EM_S_FA_PROFIT_TTM(E3250,LEFT(RIGHT($J$1,11),10),1)/100000000,[1]!EM_S_STM07_IS(E3250,61,LEFT(RIGHT($J$1,5),4)&amp;"-12-31",1)/100000000))</f>
        <v>0.1118167097</v>
      </c>
      <c r="K3250" s="36">
        <f t="shared" ca="1" si="256"/>
        <v>370.11237479473067</v>
      </c>
      <c r="L3250" s="46">
        <f ca="1">IF(E3250="","",IF(ISERROR(IF(行业估值!$E$7="最新年报",[1]!EM_S_STM07_BS(E3250,140,LEFT(RIGHT($L$1,5),4)&amp;"-12-31",1)/100000000,[1]!EM_S_STM07_BS(E3250,140,LEFT(RIGHT($L$1,11),10),1)/100000000)),0,IF(行业估值!$E$7="最新年报",[1]!EM_S_STM07_BS(E3250,140,LEFT(RIGHT($L$1,5),4)&amp;"-12-31",1)/100000000,[1]!EM_S_STM07_BS(E3250,140,LEFT(RIGHT($L$1,11),10),1)/100000000)))</f>
        <v>11.0801326306</v>
      </c>
      <c r="M3250" s="36">
        <f t="shared" ca="1" si="257"/>
        <v>3.7350408473006675</v>
      </c>
      <c r="N3250" s="37">
        <f ca="1">IF(E3250="","",IF(ISERROR([1]!EM_S_EST_NETPROFIT(E3250,行业估值!$E$6,deadline)/100000000),"-",[1]!EM_S_EST_NETPROFIT(E3250,行业估值!$E$6,deadline)/100000000))</f>
        <v>0.58666666666666667</v>
      </c>
      <c r="O3250" s="36">
        <f t="shared" ca="1" si="258"/>
        <v>70.542184037727267</v>
      </c>
      <c r="T3250" s="64" t="s">
        <v>6351</v>
      </c>
      <c r="U3250" s="64" t="s">
        <v>6352</v>
      </c>
    </row>
    <row r="3251" spans="4:21">
      <c r="D3251" s="45" t="str">
        <f>IF(AND(行业估值!$B$39=$G3251,COUNTIF($G$2:$G$2552,$G3251)&gt;=1),COUNTIF($G$2:G3251,$G3251),"")</f>
        <v/>
      </c>
      <c r="E3251" s="65" t="str">
        <f t="shared" si="259"/>
        <v>603085.SH</v>
      </c>
      <c r="F3251" s="65" t="str">
        <f t="shared" si="260"/>
        <v>天成自控</v>
      </c>
      <c r="G3251" s="34" t="str">
        <f>IF(E3251="","",IF(行业估值!$C$5="申万行业",[1]!EM_S_INFO_INDUSTRY_SW2014(E3251,"1"),IF(行业估值!$C$5="证监会行业",[1]!EM_S_INFO_INDUSTRY_CSRC1(E3251,"1"),[1]!EM_S_INFO_INDUSTRY_EM2016(E3251,"1"))))</f>
        <v>交运设备</v>
      </c>
      <c r="H3251" s="34" t="str">
        <f>IF(E3251="","",IF($H$1="上证50",[1]!EM_S_INFO_COMPINDEX(E3251,"000016"),"")&amp;IF($H$1="上证180",[1]!EM_S_INFO_COMPINDEX(E3251,"000010"),"")&amp;IF($H$1="沪深300",[1]!EM_S_INFO_COMPINDEX(E3251,"000300"),"")&amp;IF(AND($H$1="上证A股",RIGHT(E3251,2)="SH"),"是","")&amp;IF(AND($H$1="深证A股",RIGHT(E3251,2)="SZ"),"是","")&amp;IF(AND($H$1="创业板",LEFT(E3251,1)-3=0),"是","")&amp;IF(AND($H$1="全部A股",E3251&lt;&gt;0),"是","")&amp;IF(AND($H$1="中小板",LEFT(E3251,3)="002"),"是",""))</f>
        <v>是</v>
      </c>
      <c r="I3251" s="46">
        <f ca="1">IF(E3251="","",IF(OR([1]!EM_S_VAL_MV(E3251,deadline)="",[1]!EM_S_VAL_MV(E3251,deadline)="--",[1]!EM_S_VAL_MV(E3251,deadline)="null"),0,[1]!EM_S_VAL_MV(E3251,deadline)/100000000))</f>
        <v>26.101456040399999</v>
      </c>
      <c r="J3251" s="46">
        <f ca="1">IF(E3251="","",IF(RIGHT(LEFT($J$1,6),3)="TTM",[1]!EM_S_FA_PROFIT_TTM(E3251,LEFT(RIGHT($J$1,11),10),1)/100000000,[1]!EM_S_STM07_IS(E3251,61,LEFT(RIGHT($J$1,5),4)&amp;"-12-31",1)/100000000))</f>
        <v>0.21185428239999998</v>
      </c>
      <c r="K3251" s="36">
        <f t="shared" ca="1" si="256"/>
        <v>123.2047601054299</v>
      </c>
      <c r="L3251" s="46">
        <f ca="1">IF(E3251="","",IF(ISERROR(IF(行业估值!$E$7="最新年报",[1]!EM_S_STM07_BS(E3251,140,LEFT(RIGHT($L$1,5),4)&amp;"-12-31",1)/100000000,[1]!EM_S_STM07_BS(E3251,140,LEFT(RIGHT($L$1,11),10),1)/100000000)),0,IF(行业估值!$E$7="最新年报",[1]!EM_S_STM07_BS(E3251,140,LEFT(RIGHT($L$1,5),4)&amp;"-12-31",1)/100000000,[1]!EM_S_STM07_BS(E3251,140,LEFT(RIGHT($L$1,11),10),1)/100000000)))</f>
        <v>10.092650619</v>
      </c>
      <c r="M3251" s="36">
        <f t="shared" ca="1" si="257"/>
        <v>2.5861844450715941</v>
      </c>
      <c r="N3251" s="37">
        <f ca="1">IF(E3251="","",IF(ISERROR([1]!EM_S_EST_NETPROFIT(E3251,行业估值!$E$6,deadline)/100000000),"-",[1]!EM_S_EST_NETPROFIT(E3251,行业估值!$E$6,deadline)/100000000))</f>
        <v>0.92520000000000002</v>
      </c>
      <c r="O3251" s="36">
        <f t="shared" ca="1" si="258"/>
        <v>28.211690488975353</v>
      </c>
      <c r="T3251" s="64" t="s">
        <v>6353</v>
      </c>
      <c r="U3251" s="64" t="s">
        <v>6354</v>
      </c>
    </row>
    <row r="3252" spans="4:21">
      <c r="D3252" s="45" t="str">
        <f>IF(AND(行业估值!$B$39=$G3252,COUNTIF($G$2:$G$2552,$G3252)&gt;=1),COUNTIF($G$2:G3252,$G3252),"")</f>
        <v/>
      </c>
      <c r="E3252" s="65" t="str">
        <f t="shared" si="259"/>
        <v>603086.SH</v>
      </c>
      <c r="F3252" s="65" t="str">
        <f t="shared" si="260"/>
        <v>先达股份</v>
      </c>
      <c r="G3252" s="34" t="str">
        <f>IF(E3252="","",IF(行业估值!$C$5="申万行业",[1]!EM_S_INFO_INDUSTRY_SW2014(E3252,"1"),IF(行业估值!$C$5="证监会行业",[1]!EM_S_INFO_INDUSTRY_CSRC1(E3252,"1"),[1]!EM_S_INFO_INDUSTRY_EM2016(E3252,"1"))))</f>
        <v>基础化工</v>
      </c>
      <c r="H3252" s="34" t="str">
        <f>IF(E3252="","",IF($H$1="上证50",[1]!EM_S_INFO_COMPINDEX(E3252,"000016"),"")&amp;IF($H$1="上证180",[1]!EM_S_INFO_COMPINDEX(E3252,"000010"),"")&amp;IF($H$1="沪深300",[1]!EM_S_INFO_COMPINDEX(E3252,"000300"),"")&amp;IF(AND($H$1="上证A股",RIGHT(E3252,2)="SH"),"是","")&amp;IF(AND($H$1="深证A股",RIGHT(E3252,2)="SZ"),"是","")&amp;IF(AND($H$1="创业板",LEFT(E3252,1)-3=0),"是","")&amp;IF(AND($H$1="全部A股",E3252&lt;&gt;0),"是","")&amp;IF(AND($H$1="中小板",LEFT(E3252,3)="002"),"是",""))</f>
        <v>是</v>
      </c>
      <c r="I3252" s="46">
        <f ca="1">IF(E3252="","",IF(OR([1]!EM_S_VAL_MV(E3252,deadline)="",[1]!EM_S_VAL_MV(E3252,deadline)="--",[1]!EM_S_VAL_MV(E3252,deadline)="null"),0,[1]!EM_S_VAL_MV(E3252,deadline)/100000000))</f>
        <v>24.987200000000001</v>
      </c>
      <c r="J3252" s="46">
        <f ca="1">IF(E3252="","",IF(RIGHT(LEFT($J$1,6),3)="TTM",[1]!EM_S_FA_PROFIT_TTM(E3252,LEFT(RIGHT($J$1,11),10),1)/100000000,[1]!EM_S_STM07_IS(E3252,61,LEFT(RIGHT($J$1,5),4)&amp;"-12-31",1)/100000000))</f>
        <v>2.2226332959000001</v>
      </c>
      <c r="K3252" s="36">
        <f t="shared" ca="1" si="256"/>
        <v>11.242160389702097</v>
      </c>
      <c r="L3252" s="46">
        <f ca="1">IF(E3252="","",IF(ISERROR(IF(行业估值!$E$7="最新年报",[1]!EM_S_STM07_BS(E3252,140,LEFT(RIGHT($L$1,5),4)&amp;"-12-31",1)/100000000,[1]!EM_S_STM07_BS(E3252,140,LEFT(RIGHT($L$1,11),10),1)/100000000)),0,IF(行业估值!$E$7="最新年报",[1]!EM_S_STM07_BS(E3252,140,LEFT(RIGHT($L$1,5),4)&amp;"-12-31",1)/100000000,[1]!EM_S_STM07_BS(E3252,140,LEFT(RIGHT($L$1,11),10),1)/100000000)))</f>
        <v>15.101957101500002</v>
      </c>
      <c r="M3252" s="36">
        <f t="shared" ca="1" si="257"/>
        <v>1.6545670095644853</v>
      </c>
      <c r="N3252" s="37">
        <f ca="1">IF(E3252="","",IF(ISERROR([1]!EM_S_EST_NETPROFIT(E3252,行业估值!$E$6,deadline)/100000000),"-",[1]!EM_S_EST_NETPROFIT(E3252,行业估值!$E$6,deadline)/100000000))</f>
        <v>2.8592333333333335</v>
      </c>
      <c r="O3252" s="36">
        <f t="shared" ca="1" si="258"/>
        <v>8.7391258729029921</v>
      </c>
      <c r="T3252" s="64" t="s">
        <v>6355</v>
      </c>
      <c r="U3252" s="64" t="s">
        <v>6356</v>
      </c>
    </row>
    <row r="3253" spans="4:21">
      <c r="D3253" s="45">
        <f>IF(AND(行业估值!$B$39=$G3253,COUNTIF($G$2:$G$2552,$G3253)&gt;=1),COUNTIF($G$2:G3253,$G3253),"")</f>
        <v>282</v>
      </c>
      <c r="E3253" s="65" t="str">
        <f t="shared" si="259"/>
        <v>603088.SH</v>
      </c>
      <c r="F3253" s="65" t="str">
        <f t="shared" si="260"/>
        <v>宁波精达</v>
      </c>
      <c r="G3253" s="34" t="str">
        <f>IF(E3253="","",IF(行业估值!$C$5="申万行业",[1]!EM_S_INFO_INDUSTRY_SW2014(E3253,"1"),IF(行业估值!$C$5="证监会行业",[1]!EM_S_INFO_INDUSTRY_CSRC1(E3253,"1"),[1]!EM_S_INFO_INDUSTRY_EM2016(E3253,"1"))))</f>
        <v>机械设备</v>
      </c>
      <c r="H3253" s="34" t="str">
        <f>IF(E3253="","",IF($H$1="上证50",[1]!EM_S_INFO_COMPINDEX(E3253,"000016"),"")&amp;IF($H$1="上证180",[1]!EM_S_INFO_COMPINDEX(E3253,"000010"),"")&amp;IF($H$1="沪深300",[1]!EM_S_INFO_COMPINDEX(E3253,"000300"),"")&amp;IF(AND($H$1="上证A股",RIGHT(E3253,2)="SH"),"是","")&amp;IF(AND($H$1="深证A股",RIGHT(E3253,2)="SZ"),"是","")&amp;IF(AND($H$1="创业板",LEFT(E3253,1)-3=0),"是","")&amp;IF(AND($H$1="全部A股",E3253&lt;&gt;0),"是","")&amp;IF(AND($H$1="中小板",LEFT(E3253,3)="002"),"是",""))</f>
        <v>是</v>
      </c>
      <c r="I3253" s="46">
        <f ca="1">IF(E3253="","",IF(OR([1]!EM_S_VAL_MV(E3253,deadline)="",[1]!EM_S_VAL_MV(E3253,deadline)="--",[1]!EM_S_VAL_MV(E3253,deadline)="null"),0,[1]!EM_S_VAL_MV(E3253,deadline)/100000000))</f>
        <v>12.84192</v>
      </c>
      <c r="J3253" s="46">
        <f ca="1">IF(E3253="","",IF(RIGHT(LEFT($J$1,6),3)="TTM",[1]!EM_S_FA_PROFIT_TTM(E3253,LEFT(RIGHT($J$1,11),10),1)/100000000,[1]!EM_S_STM07_IS(E3253,61,LEFT(RIGHT($J$1,5),4)&amp;"-12-31",1)/100000000))</f>
        <v>0.47774083280000001</v>
      </c>
      <c r="K3253" s="36">
        <f t="shared" ca="1" si="256"/>
        <v>26.880515790820215</v>
      </c>
      <c r="L3253" s="46">
        <f ca="1">IF(E3253="","",IF(ISERROR(IF(行业估值!$E$7="最新年报",[1]!EM_S_STM07_BS(E3253,140,LEFT(RIGHT($L$1,5),4)&amp;"-12-31",1)/100000000,[1]!EM_S_STM07_BS(E3253,140,LEFT(RIGHT($L$1,11),10),1)/100000000)),0,IF(行业估值!$E$7="最新年报",[1]!EM_S_STM07_BS(E3253,140,LEFT(RIGHT($L$1,5),4)&amp;"-12-31",1)/100000000,[1]!EM_S_STM07_BS(E3253,140,LEFT(RIGHT($L$1,11),10),1)/100000000)))</f>
        <v>5.2273346400999996</v>
      </c>
      <c r="M3253" s="36">
        <f t="shared" ca="1" si="257"/>
        <v>2.4566860329711613</v>
      </c>
      <c r="N3253" s="37" t="str">
        <f ca="1">IF(E3253="","",IF(ISERROR([1]!EM_S_EST_NETPROFIT(E3253,行业估值!$E$6,deadline)/100000000),"-",[1]!EM_S_EST_NETPROFIT(E3253,行业估值!$E$6,deadline)/100000000))</f>
        <v>-</v>
      </c>
      <c r="O3253" s="36" t="str">
        <f t="shared" ca="1" si="258"/>
        <v>-</v>
      </c>
      <c r="T3253" s="64" t="s">
        <v>6357</v>
      </c>
      <c r="U3253" s="64" t="s">
        <v>6358</v>
      </c>
    </row>
    <row r="3254" spans="4:21">
      <c r="D3254" s="45" t="str">
        <f>IF(AND(行业估值!$B$39=$G3254,COUNTIF($G$2:$G$2552,$G3254)&gt;=1),COUNTIF($G$2:G3254,$G3254),"")</f>
        <v/>
      </c>
      <c r="E3254" s="65" t="str">
        <f t="shared" si="259"/>
        <v>603089.SH</v>
      </c>
      <c r="F3254" s="65" t="str">
        <f t="shared" si="260"/>
        <v>正裕工业</v>
      </c>
      <c r="G3254" s="34" t="str">
        <f>IF(E3254="","",IF(行业估值!$C$5="申万行业",[1]!EM_S_INFO_INDUSTRY_SW2014(E3254,"1"),IF(行业估值!$C$5="证监会行业",[1]!EM_S_INFO_INDUSTRY_CSRC1(E3254,"1"),[1]!EM_S_INFO_INDUSTRY_EM2016(E3254,"1"))))</f>
        <v>交运设备</v>
      </c>
      <c r="H3254" s="34" t="str">
        <f>IF(E3254="","",IF($H$1="上证50",[1]!EM_S_INFO_COMPINDEX(E3254,"000016"),"")&amp;IF($H$1="上证180",[1]!EM_S_INFO_COMPINDEX(E3254,"000010"),"")&amp;IF($H$1="沪深300",[1]!EM_S_INFO_COMPINDEX(E3254,"000300"),"")&amp;IF(AND($H$1="上证A股",RIGHT(E3254,2)="SH"),"是","")&amp;IF(AND($H$1="深证A股",RIGHT(E3254,2)="SZ"),"是","")&amp;IF(AND($H$1="创业板",LEFT(E3254,1)-3=0),"是","")&amp;IF(AND($H$1="全部A股",E3254&lt;&gt;0),"是","")&amp;IF(AND($H$1="中小板",LEFT(E3254,3)="002"),"是",""))</f>
        <v>是</v>
      </c>
      <c r="I3254" s="46">
        <f ca="1">IF(E3254="","",IF(OR([1]!EM_S_VAL_MV(E3254,deadline)="",[1]!EM_S_VAL_MV(E3254,deadline)="--",[1]!EM_S_VAL_MV(E3254,deadline)="null"),0,[1]!EM_S_VAL_MV(E3254,deadline)/100000000))</f>
        <v>18.885390149999999</v>
      </c>
      <c r="J3254" s="46">
        <f ca="1">IF(E3254="","",IF(RIGHT(LEFT($J$1,6),3)="TTM",[1]!EM_S_FA_PROFIT_TTM(E3254,LEFT(RIGHT($J$1,11),10),1)/100000000,[1]!EM_S_STM07_IS(E3254,61,LEFT(RIGHT($J$1,5),4)&amp;"-12-31",1)/100000000))</f>
        <v>1.4278922463999999</v>
      </c>
      <c r="K3254" s="36">
        <f t="shared" ca="1" si="256"/>
        <v>13.22606113844642</v>
      </c>
      <c r="L3254" s="46">
        <f ca="1">IF(E3254="","",IF(ISERROR(IF(行业估值!$E$7="最新年报",[1]!EM_S_STM07_BS(E3254,140,LEFT(RIGHT($L$1,5),4)&amp;"-12-31",1)/100000000,[1]!EM_S_STM07_BS(E3254,140,LEFT(RIGHT($L$1,11),10),1)/100000000)),0,IF(行业估值!$E$7="最新年报",[1]!EM_S_STM07_BS(E3254,140,LEFT(RIGHT($L$1,5),4)&amp;"-12-31",1)/100000000,[1]!EM_S_STM07_BS(E3254,140,LEFT(RIGHT($L$1,11),10),1)/100000000)))</f>
        <v>8.2364706973999997</v>
      </c>
      <c r="M3254" s="36">
        <f t="shared" ca="1" si="257"/>
        <v>2.2928983594832113</v>
      </c>
      <c r="N3254" s="37" t="str">
        <f ca="1">IF(E3254="","",IF(ISERROR([1]!EM_S_EST_NETPROFIT(E3254,行业估值!$E$6,deadline)/100000000),"-",[1]!EM_S_EST_NETPROFIT(E3254,行业估值!$E$6,deadline)/100000000))</f>
        <v>-</v>
      </c>
      <c r="O3254" s="36" t="str">
        <f t="shared" ca="1" si="258"/>
        <v>-</v>
      </c>
      <c r="T3254" s="64" t="s">
        <v>6359</v>
      </c>
      <c r="U3254" s="64" t="s">
        <v>6360</v>
      </c>
    </row>
    <row r="3255" spans="4:21">
      <c r="D3255" s="45">
        <f>IF(AND(行业估值!$B$39=$G3255,COUNTIF($G$2:$G$2552,$G3255)&gt;=1),COUNTIF($G$2:G3255,$G3255),"")</f>
        <v>283</v>
      </c>
      <c r="E3255" s="65" t="str">
        <f t="shared" si="259"/>
        <v>603090.SH</v>
      </c>
      <c r="F3255" s="65" t="str">
        <f t="shared" si="260"/>
        <v>宏盛股份</v>
      </c>
      <c r="G3255" s="34" t="str">
        <f>IF(E3255="","",IF(行业估值!$C$5="申万行业",[1]!EM_S_INFO_INDUSTRY_SW2014(E3255,"1"),IF(行业估值!$C$5="证监会行业",[1]!EM_S_INFO_INDUSTRY_CSRC1(E3255,"1"),[1]!EM_S_INFO_INDUSTRY_EM2016(E3255,"1"))))</f>
        <v>机械设备</v>
      </c>
      <c r="H3255" s="34" t="str">
        <f>IF(E3255="","",IF($H$1="上证50",[1]!EM_S_INFO_COMPINDEX(E3255,"000016"),"")&amp;IF($H$1="上证180",[1]!EM_S_INFO_COMPINDEX(E3255,"000010"),"")&amp;IF($H$1="沪深300",[1]!EM_S_INFO_COMPINDEX(E3255,"000300"),"")&amp;IF(AND($H$1="上证A股",RIGHT(E3255,2)="SH"),"是","")&amp;IF(AND($H$1="深证A股",RIGHT(E3255,2)="SZ"),"是","")&amp;IF(AND($H$1="创业板",LEFT(E3255,1)-3=0),"是","")&amp;IF(AND($H$1="全部A股",E3255&lt;&gt;0),"是","")&amp;IF(AND($H$1="中小板",LEFT(E3255,3)="002"),"是",""))</f>
        <v>是</v>
      </c>
      <c r="I3255" s="46">
        <f ca="1">IF(E3255="","",IF(OR([1]!EM_S_VAL_MV(E3255,deadline)="",[1]!EM_S_VAL_MV(E3255,deadline)="--",[1]!EM_S_VAL_MV(E3255,deadline)="null"),0,[1]!EM_S_VAL_MV(E3255,deadline)/100000000))</f>
        <v>15.5</v>
      </c>
      <c r="J3255" s="46">
        <f ca="1">IF(E3255="","",IF(RIGHT(LEFT($J$1,6),3)="TTM",[1]!EM_S_FA_PROFIT_TTM(E3255,LEFT(RIGHT($J$1,11),10),1)/100000000,[1]!EM_S_STM07_IS(E3255,61,LEFT(RIGHT($J$1,5),4)&amp;"-12-31",1)/100000000))</f>
        <v>0.34463342930000002</v>
      </c>
      <c r="K3255" s="36">
        <f t="shared" ca="1" si="256"/>
        <v>44.975323582168812</v>
      </c>
      <c r="L3255" s="46">
        <f ca="1">IF(E3255="","",IF(ISERROR(IF(行业估值!$E$7="最新年报",[1]!EM_S_STM07_BS(E3255,140,LEFT(RIGHT($L$1,5),4)&amp;"-12-31",1)/100000000,[1]!EM_S_STM07_BS(E3255,140,LEFT(RIGHT($L$1,11),10),1)/100000000)),0,IF(行业估值!$E$7="最新年报",[1]!EM_S_STM07_BS(E3255,140,LEFT(RIGHT($L$1,5),4)&amp;"-12-31",1)/100000000,[1]!EM_S_STM07_BS(E3255,140,LEFT(RIGHT($L$1,11),10),1)/100000000)))</f>
        <v>4.9608017422000001</v>
      </c>
      <c r="M3255" s="36">
        <f t="shared" ca="1" si="257"/>
        <v>3.1244949517224834</v>
      </c>
      <c r="N3255" s="37" t="str">
        <f ca="1">IF(E3255="","",IF(ISERROR([1]!EM_S_EST_NETPROFIT(E3255,行业估值!$E$6,deadline)/100000000),"-",[1]!EM_S_EST_NETPROFIT(E3255,行业估值!$E$6,deadline)/100000000))</f>
        <v>-</v>
      </c>
      <c r="O3255" s="36" t="str">
        <f t="shared" ca="1" si="258"/>
        <v>-</v>
      </c>
      <c r="T3255" s="64" t="s">
        <v>6361</v>
      </c>
      <c r="U3255" s="64" t="s">
        <v>6362</v>
      </c>
    </row>
    <row r="3256" spans="4:21">
      <c r="D3256" s="45" t="str">
        <f>IF(AND(行业估值!$B$39=$G3256,COUNTIF($G$2:$G$2552,$G3256)&gt;=1),COUNTIF($G$2:G3256,$G3256),"")</f>
        <v/>
      </c>
      <c r="E3256" s="65" t="str">
        <f t="shared" si="259"/>
        <v>603093.SH</v>
      </c>
      <c r="F3256" s="65" t="str">
        <f t="shared" si="260"/>
        <v>南华期货</v>
      </c>
      <c r="G3256" s="34" t="str">
        <f>IF(E3256="","",IF(行业估值!$C$5="申万行业",[1]!EM_S_INFO_INDUSTRY_SW2014(E3256,"1"),IF(行业估值!$C$5="证监会行业",[1]!EM_S_INFO_INDUSTRY_CSRC1(E3256,"1"),[1]!EM_S_INFO_INDUSTRY_EM2016(E3256,"1"))))</f>
        <v>金融</v>
      </c>
      <c r="H3256" s="34" t="str">
        <f>IF(E3256="","",IF($H$1="上证50",[1]!EM_S_INFO_COMPINDEX(E3256,"000016"),"")&amp;IF($H$1="上证180",[1]!EM_S_INFO_COMPINDEX(E3256,"000010"),"")&amp;IF($H$1="沪深300",[1]!EM_S_INFO_COMPINDEX(E3256,"000300"),"")&amp;IF(AND($H$1="上证A股",RIGHT(E3256,2)="SH"),"是","")&amp;IF(AND($H$1="深证A股",RIGHT(E3256,2)="SZ"),"是","")&amp;IF(AND($H$1="创业板",LEFT(E3256,1)-3=0),"是","")&amp;IF(AND($H$1="全部A股",E3256&lt;&gt;0),"是","")&amp;IF(AND($H$1="中小板",LEFT(E3256,3)="002"),"是",""))</f>
        <v>是</v>
      </c>
      <c r="I3256" s="46">
        <f ca="1">IF(E3256="","",IF(OR([1]!EM_S_VAL_MV(E3256,deadline)="",[1]!EM_S_VAL_MV(E3256,deadline)="--",[1]!EM_S_VAL_MV(E3256,deadline)="null"),0,[1]!EM_S_VAL_MV(E3256,deadline)/100000000))</f>
        <v>154.91800000000001</v>
      </c>
      <c r="J3256" s="46">
        <f ca="1">IF(E3256="","",IF(RIGHT(LEFT($J$1,6),3)="TTM",[1]!EM_S_FA_PROFIT_TTM(E3256,LEFT(RIGHT($J$1,11),10),1)/100000000,[1]!EM_S_STM07_IS(E3256,61,LEFT(RIGHT($J$1,5),4)&amp;"-12-31",1)/100000000))</f>
        <v>1.3367171579000001</v>
      </c>
      <c r="K3256" s="36">
        <f t="shared" ca="1" si="256"/>
        <v>115.89437532422953</v>
      </c>
      <c r="L3256" s="46">
        <f ca="1">IF(E3256="","",IF(ISERROR(IF(行业估值!$E$7="最新年报",[1]!EM_S_STM07_BS(E3256,140,LEFT(RIGHT($L$1,5),4)&amp;"-12-31",1)/100000000,[1]!EM_S_STM07_BS(E3256,140,LEFT(RIGHT($L$1,11),10),1)/100000000)),0,IF(行业估值!$E$7="最新年报",[1]!EM_S_STM07_BS(E3256,140,LEFT(RIGHT($L$1,5),4)&amp;"-12-31",1)/100000000,[1]!EM_S_STM07_BS(E3256,140,LEFT(RIGHT($L$1,11),10),1)/100000000)))</f>
        <v>24.370053792899999</v>
      </c>
      <c r="M3256" s="36">
        <f t="shared" ca="1" si="257"/>
        <v>6.3569002069718046</v>
      </c>
      <c r="N3256" s="37" t="str">
        <f ca="1">IF(E3256="","",IF(ISERROR([1]!EM_S_EST_NETPROFIT(E3256,行业估值!$E$6,deadline)/100000000),"-",[1]!EM_S_EST_NETPROFIT(E3256,行业估值!$E$6,deadline)/100000000))</f>
        <v>-</v>
      </c>
      <c r="O3256" s="36" t="str">
        <f t="shared" ca="1" si="258"/>
        <v>-</v>
      </c>
      <c r="T3256" s="64" t="s">
        <v>7419</v>
      </c>
      <c r="U3256" s="64" t="s">
        <v>7420</v>
      </c>
    </row>
    <row r="3257" spans="4:21">
      <c r="D3257" s="45" t="str">
        <f>IF(AND(行业估值!$B$39=$G3257,COUNTIF($G$2:$G$2552,$G3257)&gt;=1),COUNTIF($G$2:G3257,$G3257),"")</f>
        <v/>
      </c>
      <c r="E3257" s="65" t="str">
        <f t="shared" si="259"/>
        <v>603096.SH</v>
      </c>
      <c r="F3257" s="65" t="str">
        <f t="shared" si="260"/>
        <v>新经典</v>
      </c>
      <c r="G3257" s="34" t="str">
        <f>IF(E3257="","",IF(行业估值!$C$5="申万行业",[1]!EM_S_INFO_INDUSTRY_SW2014(E3257,"1"),IF(行业估值!$C$5="证监会行业",[1]!EM_S_INFO_INDUSTRY_CSRC1(E3257,"1"),[1]!EM_S_INFO_INDUSTRY_EM2016(E3257,"1"))))</f>
        <v>文化传媒</v>
      </c>
      <c r="H3257" s="34" t="str">
        <f>IF(E3257="","",IF($H$1="上证50",[1]!EM_S_INFO_COMPINDEX(E3257,"000016"),"")&amp;IF($H$1="上证180",[1]!EM_S_INFO_COMPINDEX(E3257,"000010"),"")&amp;IF($H$1="沪深300",[1]!EM_S_INFO_COMPINDEX(E3257,"000300"),"")&amp;IF(AND($H$1="上证A股",RIGHT(E3257,2)="SH"),"是","")&amp;IF(AND($H$1="深证A股",RIGHT(E3257,2)="SZ"),"是","")&amp;IF(AND($H$1="创业板",LEFT(E3257,1)-3=0),"是","")&amp;IF(AND($H$1="全部A股",E3257&lt;&gt;0),"是","")&amp;IF(AND($H$1="中小板",LEFT(E3257,3)="002"),"是",""))</f>
        <v>是</v>
      </c>
      <c r="I3257" s="46">
        <f ca="1">IF(E3257="","",IF(OR([1]!EM_S_VAL_MV(E3257,deadline)="",[1]!EM_S_VAL_MV(E3257,deadline)="--",[1]!EM_S_VAL_MV(E3257,deadline)="null"),0,[1]!EM_S_VAL_MV(E3257,deadline)/100000000))</f>
        <v>75.163594000000003</v>
      </c>
      <c r="J3257" s="46">
        <f ca="1">IF(E3257="","",IF(RIGHT(LEFT($J$1,6),3)="TTM",[1]!EM_S_FA_PROFIT_TTM(E3257,LEFT(RIGHT($J$1,11),10),1)/100000000,[1]!EM_S_STM07_IS(E3257,61,LEFT(RIGHT($J$1,5),4)&amp;"-12-31",1)/100000000))</f>
        <v>2.5699893125999997</v>
      </c>
      <c r="K3257" s="36">
        <f t="shared" ref="K3257:K3320" ca="1" si="261">IF(E3257="","",IF(OR(I3257=0,J3257=0),"-",I3257/J3257))</f>
        <v>29.246656253196129</v>
      </c>
      <c r="L3257" s="46">
        <f ca="1">IF(E3257="","",IF(ISERROR(IF(行业估值!$E$7="最新年报",[1]!EM_S_STM07_BS(E3257,140,LEFT(RIGHT($L$1,5),4)&amp;"-12-31",1)/100000000,[1]!EM_S_STM07_BS(E3257,140,LEFT(RIGHT($L$1,11),10),1)/100000000)),0,IF(行业估值!$E$7="最新年报",[1]!EM_S_STM07_BS(E3257,140,LEFT(RIGHT($L$1,5),4)&amp;"-12-31",1)/100000000,[1]!EM_S_STM07_BS(E3257,140,LEFT(RIGHT($L$1,11),10),1)/100000000)))</f>
        <v>18.782452408800001</v>
      </c>
      <c r="M3257" s="36">
        <f t="shared" ref="M3257:M3320" ca="1" si="262">IF(E3257="","",IF(OR(I3257=0,L3257=0),"-",I3257/L3257))</f>
        <v>4.0017987195742428</v>
      </c>
      <c r="N3257" s="37">
        <f ca="1">IF(E3257="","",IF(ISERROR([1]!EM_S_EST_NETPROFIT(E3257,行业估值!$E$6,deadline)/100000000),"-",[1]!EM_S_EST_NETPROFIT(E3257,行业估值!$E$6,deadline)/100000000))</f>
        <v>2.707994117647059</v>
      </c>
      <c r="O3257" s="36">
        <f t="shared" ref="O3257:O3320" ca="1" si="263">IF(E3257="","",IF(ISERROR(IF(OR(I3257=0,N3257=0),"-",I3257/N3257)),"-",IF(OR(I3257=0,N3257=0),"-",I3257/N3257)))</f>
        <v>27.756188061925585</v>
      </c>
      <c r="T3257" s="64" t="s">
        <v>6363</v>
      </c>
      <c r="U3257" s="64" t="s">
        <v>6364</v>
      </c>
    </row>
    <row r="3258" spans="4:21">
      <c r="D3258" s="45" t="str">
        <f>IF(AND(行业估值!$B$39=$G3258,COUNTIF($G$2:$G$2552,$G3258)&gt;=1),COUNTIF($G$2:G3258,$G3258),"")</f>
        <v/>
      </c>
      <c r="E3258" s="65" t="str">
        <f t="shared" si="259"/>
        <v>603098.SH</v>
      </c>
      <c r="F3258" s="65" t="str">
        <f t="shared" si="260"/>
        <v>森特股份</v>
      </c>
      <c r="G3258" s="34" t="str">
        <f>IF(E3258="","",IF(行业估值!$C$5="申万行业",[1]!EM_S_INFO_INDUSTRY_SW2014(E3258,"1"),IF(行业估值!$C$5="证监会行业",[1]!EM_S_INFO_INDUSTRY_CSRC1(E3258,"1"),[1]!EM_S_INFO_INDUSTRY_EM2016(E3258,"1"))))</f>
        <v>建筑</v>
      </c>
      <c r="H3258" s="34" t="str">
        <f>IF(E3258="","",IF($H$1="上证50",[1]!EM_S_INFO_COMPINDEX(E3258,"000016"),"")&amp;IF($H$1="上证180",[1]!EM_S_INFO_COMPINDEX(E3258,"000010"),"")&amp;IF($H$1="沪深300",[1]!EM_S_INFO_COMPINDEX(E3258,"000300"),"")&amp;IF(AND($H$1="上证A股",RIGHT(E3258,2)="SH"),"是","")&amp;IF(AND($H$1="深证A股",RIGHT(E3258,2)="SZ"),"是","")&amp;IF(AND($H$1="创业板",LEFT(E3258,1)-3=0),"是","")&amp;IF(AND($H$1="全部A股",E3258&lt;&gt;0),"是","")&amp;IF(AND($H$1="中小板",LEFT(E3258,3)="002"),"是",""))</f>
        <v>是</v>
      </c>
      <c r="I3258" s="46">
        <f ca="1">IF(E3258="","",IF(OR([1]!EM_S_VAL_MV(E3258,deadline)="",[1]!EM_S_VAL_MV(E3258,deadline)="--",[1]!EM_S_VAL_MV(E3258,deadline)="null"),0,[1]!EM_S_VAL_MV(E3258,deadline)/100000000))</f>
        <v>49.153228800000001</v>
      </c>
      <c r="J3258" s="46">
        <f ca="1">IF(E3258="","",IF(RIGHT(LEFT($J$1,6),3)="TTM",[1]!EM_S_FA_PROFIT_TTM(E3258,LEFT(RIGHT($J$1,11),10),1)/100000000,[1]!EM_S_STM07_IS(E3258,61,LEFT(RIGHT($J$1,5),4)&amp;"-12-31",1)/100000000))</f>
        <v>2.5571996957000001</v>
      </c>
      <c r="K3258" s="36">
        <f t="shared" ca="1" si="261"/>
        <v>19.221505806782503</v>
      </c>
      <c r="L3258" s="46">
        <f ca="1">IF(E3258="","",IF(ISERROR(IF(行业估值!$E$7="最新年报",[1]!EM_S_STM07_BS(E3258,140,LEFT(RIGHT($L$1,5),4)&amp;"-12-31",1)/100000000,[1]!EM_S_STM07_BS(E3258,140,LEFT(RIGHT($L$1,11),10),1)/100000000)),0,IF(行业估值!$E$7="最新年报",[1]!EM_S_STM07_BS(E3258,140,LEFT(RIGHT($L$1,5),4)&amp;"-12-31",1)/100000000,[1]!EM_S_STM07_BS(E3258,140,LEFT(RIGHT($L$1,11),10),1)/100000000)))</f>
        <v>20.048391082200002</v>
      </c>
      <c r="M3258" s="36">
        <f t="shared" ca="1" si="262"/>
        <v>2.4517293481790055</v>
      </c>
      <c r="N3258" s="37" t="str">
        <f ca="1">IF(E3258="","",IF(ISERROR([1]!EM_S_EST_NETPROFIT(E3258,行业估值!$E$6,deadline)/100000000),"-",[1]!EM_S_EST_NETPROFIT(E3258,行业估值!$E$6,deadline)/100000000))</f>
        <v>-</v>
      </c>
      <c r="O3258" s="36" t="str">
        <f t="shared" ca="1" si="263"/>
        <v>-</v>
      </c>
      <c r="T3258" s="64" t="s">
        <v>6365</v>
      </c>
      <c r="U3258" s="64" t="s">
        <v>6366</v>
      </c>
    </row>
    <row r="3259" spans="4:21">
      <c r="D3259" s="45" t="str">
        <f>IF(AND(行业估值!$B$39=$G3259,COUNTIF($G$2:$G$2552,$G3259)&gt;=1),COUNTIF($G$2:G3259,$G3259),"")</f>
        <v/>
      </c>
      <c r="E3259" s="65" t="str">
        <f t="shared" si="259"/>
        <v>603099.SH</v>
      </c>
      <c r="F3259" s="65" t="str">
        <f t="shared" si="260"/>
        <v>长白山</v>
      </c>
      <c r="G3259" s="34" t="str">
        <f>IF(E3259="","",IF(行业估值!$C$5="申万行业",[1]!EM_S_INFO_INDUSTRY_SW2014(E3259,"1"),IF(行业估值!$C$5="证监会行业",[1]!EM_S_INFO_INDUSTRY_CSRC1(E3259,"1"),[1]!EM_S_INFO_INDUSTRY_EM2016(E3259,"1"))))</f>
        <v>休闲、生活及专业服务</v>
      </c>
      <c r="H3259" s="34" t="str">
        <f>IF(E3259="","",IF($H$1="上证50",[1]!EM_S_INFO_COMPINDEX(E3259,"000016"),"")&amp;IF($H$1="上证180",[1]!EM_S_INFO_COMPINDEX(E3259,"000010"),"")&amp;IF($H$1="沪深300",[1]!EM_S_INFO_COMPINDEX(E3259,"000300"),"")&amp;IF(AND($H$1="上证A股",RIGHT(E3259,2)="SH"),"是","")&amp;IF(AND($H$1="深证A股",RIGHT(E3259,2)="SZ"),"是","")&amp;IF(AND($H$1="创业板",LEFT(E3259,1)-3=0),"是","")&amp;IF(AND($H$1="全部A股",E3259&lt;&gt;0),"是","")&amp;IF(AND($H$1="中小板",LEFT(E3259,3)="002"),"是",""))</f>
        <v>是</v>
      </c>
      <c r="I3259" s="46">
        <f ca="1">IF(E3259="","",IF(OR([1]!EM_S_VAL_MV(E3259,deadline)="",[1]!EM_S_VAL_MV(E3259,deadline)="--",[1]!EM_S_VAL_MV(E3259,deadline)="null"),0,[1]!EM_S_VAL_MV(E3259,deadline)/100000000))</f>
        <v>22.320278999999999</v>
      </c>
      <c r="J3259" s="46">
        <f ca="1">IF(E3259="","",IF(RIGHT(LEFT($J$1,6),3)="TTM",[1]!EM_S_FA_PROFIT_TTM(E3259,LEFT(RIGHT($J$1,11),10),1)/100000000,[1]!EM_S_STM07_IS(E3259,61,LEFT(RIGHT($J$1,5),4)&amp;"-12-31",1)/100000000))</f>
        <v>0.72708521959999994</v>
      </c>
      <c r="K3259" s="36">
        <f t="shared" ca="1" si="261"/>
        <v>30.698298353911415</v>
      </c>
      <c r="L3259" s="46">
        <f ca="1">IF(E3259="","",IF(ISERROR(IF(行业估值!$E$7="最新年报",[1]!EM_S_STM07_BS(E3259,140,LEFT(RIGHT($L$1,5),4)&amp;"-12-31",1)/100000000,[1]!EM_S_STM07_BS(E3259,140,LEFT(RIGHT($L$1,11),10),1)/100000000)),0,IF(行业估值!$E$7="最新年报",[1]!EM_S_STM07_BS(E3259,140,LEFT(RIGHT($L$1,5),4)&amp;"-12-31",1)/100000000,[1]!EM_S_STM07_BS(E3259,140,LEFT(RIGHT($L$1,11),10),1)/100000000)))</f>
        <v>10.888410216700001</v>
      </c>
      <c r="M3259" s="36">
        <f t="shared" ca="1" si="262"/>
        <v>2.04991165429885</v>
      </c>
      <c r="N3259" s="37">
        <f ca="1">IF(E3259="","",IF(ISERROR([1]!EM_S_EST_NETPROFIT(E3259,行业估值!$E$6,deadline)/100000000),"-",[1]!EM_S_EST_NETPROFIT(E3259,行业估值!$E$6,deadline)/100000000))</f>
        <v>0.80810000000000004</v>
      </c>
      <c r="O3259" s="36">
        <f t="shared" ca="1" si="263"/>
        <v>27.620689271129809</v>
      </c>
      <c r="T3259" s="64" t="s">
        <v>6367</v>
      </c>
      <c r="U3259" s="64" t="s">
        <v>6368</v>
      </c>
    </row>
    <row r="3260" spans="4:21">
      <c r="D3260" s="45" t="str">
        <f>IF(AND(行业估值!$B$39=$G3260,COUNTIF($G$2:$G$2552,$G3260)&gt;=1),COUNTIF($G$2:G3260,$G3260),"")</f>
        <v/>
      </c>
      <c r="E3260" s="65" t="str">
        <f t="shared" si="259"/>
        <v>603100.SH</v>
      </c>
      <c r="F3260" s="65" t="str">
        <f t="shared" si="260"/>
        <v>川仪股份</v>
      </c>
      <c r="G3260" s="34" t="str">
        <f>IF(E3260="","",IF(行业估值!$C$5="申万行业",[1]!EM_S_INFO_INDUSTRY_SW2014(E3260,"1"),IF(行业估值!$C$5="证监会行业",[1]!EM_S_INFO_INDUSTRY_CSRC1(E3260,"1"),[1]!EM_S_INFO_INDUSTRY_EM2016(E3260,"1"))))</f>
        <v>电气设备</v>
      </c>
      <c r="H3260" s="34" t="str">
        <f>IF(E3260="","",IF($H$1="上证50",[1]!EM_S_INFO_COMPINDEX(E3260,"000016"),"")&amp;IF($H$1="上证180",[1]!EM_S_INFO_COMPINDEX(E3260,"000010"),"")&amp;IF($H$1="沪深300",[1]!EM_S_INFO_COMPINDEX(E3260,"000300"),"")&amp;IF(AND($H$1="上证A股",RIGHT(E3260,2)="SH"),"是","")&amp;IF(AND($H$1="深证A股",RIGHT(E3260,2)="SZ"),"是","")&amp;IF(AND($H$1="创业板",LEFT(E3260,1)-3=0),"是","")&amp;IF(AND($H$1="全部A股",E3260&lt;&gt;0),"是","")&amp;IF(AND($H$1="中小板",LEFT(E3260,3)="002"),"是",""))</f>
        <v>是</v>
      </c>
      <c r="I3260" s="46">
        <f ca="1">IF(E3260="","",IF(OR([1]!EM_S_VAL_MV(E3260,deadline)="",[1]!EM_S_VAL_MV(E3260,deadline)="--",[1]!EM_S_VAL_MV(E3260,deadline)="null"),0,[1]!EM_S_VAL_MV(E3260,deadline)/100000000))</f>
        <v>31.718499999999999</v>
      </c>
      <c r="J3260" s="46">
        <f ca="1">IF(E3260="","",IF(RIGHT(LEFT($J$1,6),3)="TTM",[1]!EM_S_FA_PROFIT_TTM(E3260,LEFT(RIGHT($J$1,11),10),1)/100000000,[1]!EM_S_STM07_IS(E3260,61,LEFT(RIGHT($J$1,5),4)&amp;"-12-31",1)/100000000))</f>
        <v>3.7614063433999996</v>
      </c>
      <c r="K3260" s="36">
        <f t="shared" ca="1" si="261"/>
        <v>8.4326172458488244</v>
      </c>
      <c r="L3260" s="46">
        <f ca="1">IF(E3260="","",IF(ISERROR(IF(行业估值!$E$7="最新年报",[1]!EM_S_STM07_BS(E3260,140,LEFT(RIGHT($L$1,5),4)&amp;"-12-31",1)/100000000,[1]!EM_S_STM07_BS(E3260,140,LEFT(RIGHT($L$1,11),10),1)/100000000)),0,IF(行业估值!$E$7="最新年报",[1]!EM_S_STM07_BS(E3260,140,LEFT(RIGHT($L$1,5),4)&amp;"-12-31",1)/100000000,[1]!EM_S_STM07_BS(E3260,140,LEFT(RIGHT($L$1,11),10),1)/100000000)))</f>
        <v>23.380371627600002</v>
      </c>
      <c r="M3260" s="36">
        <f t="shared" ca="1" si="262"/>
        <v>1.3566294199770983</v>
      </c>
      <c r="N3260" s="37" t="str">
        <f ca="1">IF(E3260="","",IF(ISERROR([1]!EM_S_EST_NETPROFIT(E3260,行业估值!$E$6,deadline)/100000000),"-",[1]!EM_S_EST_NETPROFIT(E3260,行业估值!$E$6,deadline)/100000000))</f>
        <v>-</v>
      </c>
      <c r="O3260" s="36" t="str">
        <f t="shared" ca="1" si="263"/>
        <v>-</v>
      </c>
      <c r="T3260" s="64" t="s">
        <v>6369</v>
      </c>
      <c r="U3260" s="64" t="s">
        <v>6370</v>
      </c>
    </row>
    <row r="3261" spans="4:21">
      <c r="D3261" s="45" t="str">
        <f>IF(AND(行业估值!$B$39=$G3261,COUNTIF($G$2:$G$2552,$G3261)&gt;=1),COUNTIF($G$2:G3261,$G3261),"")</f>
        <v/>
      </c>
      <c r="E3261" s="65" t="str">
        <f t="shared" si="259"/>
        <v>603101.SH</v>
      </c>
      <c r="F3261" s="65" t="str">
        <f t="shared" si="260"/>
        <v>汇嘉时代</v>
      </c>
      <c r="G3261" s="34" t="str">
        <f>IF(E3261="","",IF(行业估值!$C$5="申万行业",[1]!EM_S_INFO_INDUSTRY_SW2014(E3261,"1"),IF(行业估值!$C$5="证监会行业",[1]!EM_S_INFO_INDUSTRY_CSRC1(E3261,"1"),[1]!EM_S_INFO_INDUSTRY_EM2016(E3261,"1"))))</f>
        <v>商贸零售</v>
      </c>
      <c r="H3261" s="34" t="str">
        <f>IF(E3261="","",IF($H$1="上证50",[1]!EM_S_INFO_COMPINDEX(E3261,"000016"),"")&amp;IF($H$1="上证180",[1]!EM_S_INFO_COMPINDEX(E3261,"000010"),"")&amp;IF($H$1="沪深300",[1]!EM_S_INFO_COMPINDEX(E3261,"000300"),"")&amp;IF(AND($H$1="上证A股",RIGHT(E3261,2)="SH"),"是","")&amp;IF(AND($H$1="深证A股",RIGHT(E3261,2)="SZ"),"是","")&amp;IF(AND($H$1="创业板",LEFT(E3261,1)-3=0),"是","")&amp;IF(AND($H$1="全部A股",E3261&lt;&gt;0),"是","")&amp;IF(AND($H$1="中小板",LEFT(E3261,3)="002"),"是",""))</f>
        <v>是</v>
      </c>
      <c r="I3261" s="46">
        <f ca="1">IF(E3261="","",IF(OR([1]!EM_S_VAL_MV(E3261,deadline)="",[1]!EM_S_VAL_MV(E3261,deadline)="--",[1]!EM_S_VAL_MV(E3261,deadline)="null"),0,[1]!EM_S_VAL_MV(E3261,deadline)/100000000))</f>
        <v>27.047999999999998</v>
      </c>
      <c r="J3261" s="46">
        <f ca="1">IF(E3261="","",IF(RIGHT(LEFT($J$1,6),3)="TTM",[1]!EM_S_FA_PROFIT_TTM(E3261,LEFT(RIGHT($J$1,11),10),1)/100000000,[1]!EM_S_STM07_IS(E3261,61,LEFT(RIGHT($J$1,5),4)&amp;"-12-31",1)/100000000))</f>
        <v>8.4329426600000007E-2</v>
      </c>
      <c r="K3261" s="36">
        <f t="shared" ca="1" si="261"/>
        <v>320.74213107480085</v>
      </c>
      <c r="L3261" s="46">
        <f ca="1">IF(E3261="","",IF(ISERROR(IF(行业估值!$E$7="最新年报",[1]!EM_S_STM07_BS(E3261,140,LEFT(RIGHT($L$1,5),4)&amp;"-12-31",1)/100000000,[1]!EM_S_STM07_BS(E3261,140,LEFT(RIGHT($L$1,11),10),1)/100000000)),0,IF(行业估值!$E$7="最新年报",[1]!EM_S_STM07_BS(E3261,140,LEFT(RIGHT($L$1,5),4)&amp;"-12-31",1)/100000000,[1]!EM_S_STM07_BS(E3261,140,LEFT(RIGHT($L$1,11),10),1)/100000000)))</f>
        <v>13.7451410131</v>
      </c>
      <c r="M3261" s="36">
        <f t="shared" ca="1" si="262"/>
        <v>1.9678226636031979</v>
      </c>
      <c r="N3261" s="37" t="str">
        <f ca="1">IF(E3261="","",IF(ISERROR([1]!EM_S_EST_NETPROFIT(E3261,行业估值!$E$6,deadline)/100000000),"-",[1]!EM_S_EST_NETPROFIT(E3261,行业估值!$E$6,deadline)/100000000))</f>
        <v>-</v>
      </c>
      <c r="O3261" s="36" t="str">
        <f t="shared" ca="1" si="263"/>
        <v>-</v>
      </c>
      <c r="T3261" s="64" t="s">
        <v>6371</v>
      </c>
      <c r="U3261" s="64" t="s">
        <v>6372</v>
      </c>
    </row>
    <row r="3262" spans="4:21">
      <c r="D3262" s="45" t="str">
        <f>IF(AND(行业估值!$B$39=$G3262,COUNTIF($G$2:$G$2552,$G3262)&gt;=1),COUNTIF($G$2:G3262,$G3262),"")</f>
        <v/>
      </c>
      <c r="E3262" s="65" t="str">
        <f t="shared" si="259"/>
        <v>603103.SH</v>
      </c>
      <c r="F3262" s="65" t="str">
        <f t="shared" si="260"/>
        <v>横店影视</v>
      </c>
      <c r="G3262" s="34" t="str">
        <f>IF(E3262="","",IF(行业估值!$C$5="申万行业",[1]!EM_S_INFO_INDUSTRY_SW2014(E3262,"1"),IF(行业估值!$C$5="证监会行业",[1]!EM_S_INFO_INDUSTRY_CSRC1(E3262,"1"),[1]!EM_S_INFO_INDUSTRY_EM2016(E3262,"1"))))</f>
        <v>文化传媒</v>
      </c>
      <c r="H3262" s="34" t="str">
        <f>IF(E3262="","",IF($H$1="上证50",[1]!EM_S_INFO_COMPINDEX(E3262,"000016"),"")&amp;IF($H$1="上证180",[1]!EM_S_INFO_COMPINDEX(E3262,"000010"),"")&amp;IF($H$1="沪深300",[1]!EM_S_INFO_COMPINDEX(E3262,"000300"),"")&amp;IF(AND($H$1="上证A股",RIGHT(E3262,2)="SH"),"是","")&amp;IF(AND($H$1="深证A股",RIGHT(E3262,2)="SZ"),"是","")&amp;IF(AND($H$1="创业板",LEFT(E3262,1)-3=0),"是","")&amp;IF(AND($H$1="全部A股",E3262&lt;&gt;0),"是","")&amp;IF(AND($H$1="中小板",LEFT(E3262,3)="002"),"是",""))</f>
        <v>是</v>
      </c>
      <c r="I3262" s="46">
        <f ca="1">IF(E3262="","",IF(OR([1]!EM_S_VAL_MV(E3262,deadline)="",[1]!EM_S_VAL_MV(E3262,deadline)="--",[1]!EM_S_VAL_MV(E3262,deadline)="null"),0,[1]!EM_S_VAL_MV(E3262,deadline)/100000000))</f>
        <v>96.778919999999999</v>
      </c>
      <c r="J3262" s="46">
        <f ca="1">IF(E3262="","",IF(RIGHT(LEFT($J$1,6),3)="TTM",[1]!EM_S_FA_PROFIT_TTM(E3262,LEFT(RIGHT($J$1,11),10),1)/100000000,[1]!EM_S_STM07_IS(E3262,61,LEFT(RIGHT($J$1,5),4)&amp;"-12-31",1)/100000000))</f>
        <v>2.5800975269999999</v>
      </c>
      <c r="K3262" s="36">
        <f t="shared" ca="1" si="261"/>
        <v>37.509791388595055</v>
      </c>
      <c r="L3262" s="46">
        <f ca="1">IF(E3262="","",IF(ISERROR(IF(行业估值!$E$7="最新年报",[1]!EM_S_STM07_BS(E3262,140,LEFT(RIGHT($L$1,5),4)&amp;"-12-31",1)/100000000,[1]!EM_S_STM07_BS(E3262,140,LEFT(RIGHT($L$1,11),10),1)/100000000)),0,IF(行业估值!$E$7="最新年报",[1]!EM_S_STM07_BS(E3262,140,LEFT(RIGHT($L$1,5),4)&amp;"-12-31",1)/100000000,[1]!EM_S_STM07_BS(E3262,140,LEFT(RIGHT($L$1,11),10),1)/100000000)))</f>
        <v>23.382207035</v>
      </c>
      <c r="M3262" s="36">
        <f t="shared" ca="1" si="262"/>
        <v>4.1389985066480275</v>
      </c>
      <c r="N3262" s="37">
        <f ca="1">IF(E3262="","",IF(ISERROR([1]!EM_S_EST_NETPROFIT(E3262,行业估值!$E$6,deadline)/100000000),"-",[1]!EM_S_EST_NETPROFIT(E3262,行业估值!$E$6,deadline)/100000000))</f>
        <v>3.1375428571428574</v>
      </c>
      <c r="O3262" s="36">
        <f t="shared" ca="1" si="263"/>
        <v>30.845449578377981</v>
      </c>
      <c r="T3262" s="64" t="s">
        <v>6373</v>
      </c>
      <c r="U3262" s="64" t="s">
        <v>6374</v>
      </c>
    </row>
    <row r="3263" spans="4:21">
      <c r="D3263" s="45" t="str">
        <f>IF(AND(行业估值!$B$39=$G3263,COUNTIF($G$2:$G$2552,$G3263)&gt;=1),COUNTIF($G$2:G3263,$G3263),"")</f>
        <v/>
      </c>
      <c r="E3263" s="65" t="str">
        <f t="shared" si="259"/>
        <v>603105.SH</v>
      </c>
      <c r="F3263" s="65" t="str">
        <f t="shared" si="260"/>
        <v>芯能科技</v>
      </c>
      <c r="G3263" s="34" t="str">
        <f>IF(E3263="","",IF(行业估值!$C$5="申万行业",[1]!EM_S_INFO_INDUSTRY_SW2014(E3263,"1"),IF(行业估值!$C$5="证监会行业",[1]!EM_S_INFO_INDUSTRY_CSRC1(E3263,"1"),[1]!EM_S_INFO_INDUSTRY_EM2016(E3263,"1"))))</f>
        <v>电气设备</v>
      </c>
      <c r="H3263" s="34" t="str">
        <f>IF(E3263="","",IF($H$1="上证50",[1]!EM_S_INFO_COMPINDEX(E3263,"000016"),"")&amp;IF($H$1="上证180",[1]!EM_S_INFO_COMPINDEX(E3263,"000010"),"")&amp;IF($H$1="沪深300",[1]!EM_S_INFO_COMPINDEX(E3263,"000300"),"")&amp;IF(AND($H$1="上证A股",RIGHT(E3263,2)="SH"),"是","")&amp;IF(AND($H$1="深证A股",RIGHT(E3263,2)="SZ"),"是","")&amp;IF(AND($H$1="创业板",LEFT(E3263,1)-3=0),"是","")&amp;IF(AND($H$1="全部A股",E3263&lt;&gt;0),"是","")&amp;IF(AND($H$1="中小板",LEFT(E3263,3)="002"),"是",""))</f>
        <v>是</v>
      </c>
      <c r="I3263" s="46">
        <f ca="1">IF(E3263="","",IF(OR([1]!EM_S_VAL_MV(E3263,deadline)="",[1]!EM_S_VAL_MV(E3263,deadline)="--",[1]!EM_S_VAL_MV(E3263,deadline)="null"),0,[1]!EM_S_VAL_MV(E3263,deadline)/100000000))</f>
        <v>34.200000000000003</v>
      </c>
      <c r="J3263" s="46">
        <f ca="1">IF(E3263="","",IF(RIGHT(LEFT($J$1,6),3)="TTM",[1]!EM_S_FA_PROFIT_TTM(E3263,LEFT(RIGHT($J$1,11),10),1)/100000000,[1]!EM_S_STM07_IS(E3263,61,LEFT(RIGHT($J$1,5),4)&amp;"-12-31",1)/100000000))</f>
        <v>0.39361785430000001</v>
      </c>
      <c r="K3263" s="36">
        <f t="shared" ca="1" si="261"/>
        <v>86.886302606421182</v>
      </c>
      <c r="L3263" s="46">
        <f ca="1">IF(E3263="","",IF(ISERROR(IF(行业估值!$E$7="最新年报",[1]!EM_S_STM07_BS(E3263,140,LEFT(RIGHT($L$1,5),4)&amp;"-12-31",1)/100000000,[1]!EM_S_STM07_BS(E3263,140,LEFT(RIGHT($L$1,11),10),1)/100000000)),0,IF(行业估值!$E$7="最新年报",[1]!EM_S_STM07_BS(E3263,140,LEFT(RIGHT($L$1,5),4)&amp;"-12-31",1)/100000000,[1]!EM_S_STM07_BS(E3263,140,LEFT(RIGHT($L$1,11),10),1)/100000000)))</f>
        <v>14.5434945968</v>
      </c>
      <c r="M3263" s="36">
        <f t="shared" ca="1" si="262"/>
        <v>2.3515668653340729</v>
      </c>
      <c r="N3263" s="37" t="str">
        <f ca="1">IF(E3263="","",IF(ISERROR([1]!EM_S_EST_NETPROFIT(E3263,行业估值!$E$6,deadline)/100000000),"-",[1]!EM_S_EST_NETPROFIT(E3263,行业估值!$E$6,deadline)/100000000))</f>
        <v>-</v>
      </c>
      <c r="O3263" s="36" t="str">
        <f t="shared" ca="1" si="263"/>
        <v>-</v>
      </c>
      <c r="T3263" s="64" t="s">
        <v>6375</v>
      </c>
      <c r="U3263" s="64" t="s">
        <v>6376</v>
      </c>
    </row>
    <row r="3264" spans="4:21">
      <c r="D3264" s="45" t="str">
        <f>IF(AND(行业估值!$B$39=$G3264,COUNTIF($G$2:$G$2552,$G3264)&gt;=1),COUNTIF($G$2:G3264,$G3264),"")</f>
        <v/>
      </c>
      <c r="E3264" s="65" t="str">
        <f t="shared" si="259"/>
        <v>603106.SH</v>
      </c>
      <c r="F3264" s="65" t="str">
        <f t="shared" si="260"/>
        <v>恒银金融</v>
      </c>
      <c r="G3264" s="34" t="str">
        <f>IF(E3264="","",IF(行业估值!$C$5="申万行业",[1]!EM_S_INFO_INDUSTRY_SW2014(E3264,"1"),IF(行业估值!$C$5="证监会行业",[1]!EM_S_INFO_INDUSTRY_CSRC1(E3264,"1"),[1]!EM_S_INFO_INDUSTRY_EM2016(E3264,"1"))))</f>
        <v>金融</v>
      </c>
      <c r="H3264" s="34" t="str">
        <f>IF(E3264="","",IF($H$1="上证50",[1]!EM_S_INFO_COMPINDEX(E3264,"000016"),"")&amp;IF($H$1="上证180",[1]!EM_S_INFO_COMPINDEX(E3264,"000010"),"")&amp;IF($H$1="沪深300",[1]!EM_S_INFO_COMPINDEX(E3264,"000300"),"")&amp;IF(AND($H$1="上证A股",RIGHT(E3264,2)="SH"),"是","")&amp;IF(AND($H$1="深证A股",RIGHT(E3264,2)="SZ"),"是","")&amp;IF(AND($H$1="创业板",LEFT(E3264,1)-3=0),"是","")&amp;IF(AND($H$1="全部A股",E3264&lt;&gt;0),"是","")&amp;IF(AND($H$1="中小板",LEFT(E3264,3)="002"),"是",""))</f>
        <v>是</v>
      </c>
      <c r="I3264" s="46">
        <f ca="1">IF(E3264="","",IF(OR([1]!EM_S_VAL_MV(E3264,deadline)="",[1]!EM_S_VAL_MV(E3264,deadline)="--",[1]!EM_S_VAL_MV(E3264,deadline)="null"),0,[1]!EM_S_VAL_MV(E3264,deadline)/100000000))</f>
        <v>32.952919999999999</v>
      </c>
      <c r="J3264" s="46">
        <f ca="1">IF(E3264="","",IF(RIGHT(LEFT($J$1,6),3)="TTM",[1]!EM_S_FA_PROFIT_TTM(E3264,LEFT(RIGHT($J$1,11),10),1)/100000000,[1]!EM_S_STM07_IS(E3264,61,LEFT(RIGHT($J$1,5),4)&amp;"-12-31",1)/100000000))</f>
        <v>2.9975203399999997E-2</v>
      </c>
      <c r="K3264" s="36">
        <f t="shared" ca="1" si="261"/>
        <v>1099.3393292537257</v>
      </c>
      <c r="L3264" s="46">
        <f ca="1">IF(E3264="","",IF(ISERROR(IF(行业估值!$E$7="最新年报",[1]!EM_S_STM07_BS(E3264,140,LEFT(RIGHT($L$1,5),4)&amp;"-12-31",1)/100000000,[1]!EM_S_STM07_BS(E3264,140,LEFT(RIGHT($L$1,11),10),1)/100000000)),0,IF(行业估值!$E$7="最新年报",[1]!EM_S_STM07_BS(E3264,140,LEFT(RIGHT($L$1,5),4)&amp;"-12-31",1)/100000000,[1]!EM_S_STM07_BS(E3264,140,LEFT(RIGHT($L$1,11),10),1)/100000000)))</f>
        <v>16.094624292199999</v>
      </c>
      <c r="M3264" s="36">
        <f t="shared" ca="1" si="262"/>
        <v>2.0474488501089212</v>
      </c>
      <c r="N3264" s="37" t="str">
        <f ca="1">IF(E3264="","",IF(ISERROR([1]!EM_S_EST_NETPROFIT(E3264,行业估值!$E$6,deadline)/100000000),"-",[1]!EM_S_EST_NETPROFIT(E3264,行业估值!$E$6,deadline)/100000000))</f>
        <v>-</v>
      </c>
      <c r="O3264" s="36" t="str">
        <f t="shared" ca="1" si="263"/>
        <v>-</v>
      </c>
      <c r="T3264" s="64" t="s">
        <v>6377</v>
      </c>
      <c r="U3264" s="64" t="s">
        <v>6378</v>
      </c>
    </row>
    <row r="3265" spans="4:21">
      <c r="D3265" s="45" t="str">
        <f>IF(AND(行业估值!$B$39=$G3265,COUNTIF($G$2:$G$2552,$G3265)&gt;=1),COUNTIF($G$2:G3265,$G3265),"")</f>
        <v/>
      </c>
      <c r="E3265" s="65" t="str">
        <f t="shared" si="259"/>
        <v>603108.SH</v>
      </c>
      <c r="F3265" s="65" t="str">
        <f t="shared" si="260"/>
        <v>润达医疗</v>
      </c>
      <c r="G3265" s="34" t="str">
        <f>IF(E3265="","",IF(行业估值!$C$5="申万行业",[1]!EM_S_INFO_INDUSTRY_SW2014(E3265,"1"),IF(行业估值!$C$5="证监会行业",[1]!EM_S_INFO_INDUSTRY_CSRC1(E3265,"1"),[1]!EM_S_INFO_INDUSTRY_EM2016(E3265,"1"))))</f>
        <v>医药生物</v>
      </c>
      <c r="H3265" s="34" t="str">
        <f>IF(E3265="","",IF($H$1="上证50",[1]!EM_S_INFO_COMPINDEX(E3265,"000016"),"")&amp;IF($H$1="上证180",[1]!EM_S_INFO_COMPINDEX(E3265,"000010"),"")&amp;IF($H$1="沪深300",[1]!EM_S_INFO_COMPINDEX(E3265,"000300"),"")&amp;IF(AND($H$1="上证A股",RIGHT(E3265,2)="SH"),"是","")&amp;IF(AND($H$1="深证A股",RIGHT(E3265,2)="SZ"),"是","")&amp;IF(AND($H$1="创业板",LEFT(E3265,1)-3=0),"是","")&amp;IF(AND($H$1="全部A股",E3265&lt;&gt;0),"是","")&amp;IF(AND($H$1="中小板",LEFT(E3265,3)="002"),"是",""))</f>
        <v>是</v>
      </c>
      <c r="I3265" s="46">
        <f ca="1">IF(E3265="","",IF(OR([1]!EM_S_VAL_MV(E3265,deadline)="",[1]!EM_S_VAL_MV(E3265,deadline)="--",[1]!EM_S_VAL_MV(E3265,deadline)="null"),0,[1]!EM_S_VAL_MV(E3265,deadline)/100000000))</f>
        <v>58.417035163199998</v>
      </c>
      <c r="J3265" s="46">
        <f ca="1">IF(E3265="","",IF(RIGHT(LEFT($J$1,6),3)="TTM",[1]!EM_S_FA_PROFIT_TTM(E3265,LEFT(RIGHT($J$1,11),10),1)/100000000,[1]!EM_S_STM07_IS(E3265,61,LEFT(RIGHT($J$1,5),4)&amp;"-12-31",1)/100000000))</f>
        <v>5.1562488509</v>
      </c>
      <c r="K3265" s="36">
        <f t="shared" ca="1" si="261"/>
        <v>11.32936692010192</v>
      </c>
      <c r="L3265" s="46">
        <f ca="1">IF(E3265="","",IF(ISERROR(IF(行业估值!$E$7="最新年报",[1]!EM_S_STM07_BS(E3265,140,LEFT(RIGHT($L$1,5),4)&amp;"-12-31",1)/100000000,[1]!EM_S_STM07_BS(E3265,140,LEFT(RIGHT($L$1,11),10),1)/100000000)),0,IF(行业估值!$E$7="最新年报",[1]!EM_S_STM07_BS(E3265,140,LEFT(RIGHT($L$1,5),4)&amp;"-12-31",1)/100000000,[1]!EM_S_STM07_BS(E3265,140,LEFT(RIGHT($L$1,11),10),1)/100000000)))</f>
        <v>27.425579406100002</v>
      </c>
      <c r="M3265" s="36">
        <f t="shared" ca="1" si="262"/>
        <v>2.1300200917617396</v>
      </c>
      <c r="N3265" s="37">
        <f ca="1">IF(E3265="","",IF(ISERROR([1]!EM_S_EST_NETPROFIT(E3265,行业估值!$E$6,deadline)/100000000),"-",[1]!EM_S_EST_NETPROFIT(E3265,行业估值!$E$6,deadline)/100000000))</f>
        <v>3.49</v>
      </c>
      <c r="O3265" s="36">
        <f t="shared" ca="1" si="263"/>
        <v>16.738405490888251</v>
      </c>
      <c r="T3265" s="64" t="s">
        <v>6379</v>
      </c>
      <c r="U3265" s="64" t="s">
        <v>6380</v>
      </c>
    </row>
    <row r="3266" spans="4:21">
      <c r="D3266" s="45" t="str">
        <f>IF(AND(行业估值!$B$39=$G3266,COUNTIF($G$2:$G$2552,$G3266)&gt;=1),COUNTIF($G$2:G3266,$G3266),"")</f>
        <v/>
      </c>
      <c r="E3266" s="65" t="str">
        <f t="shared" si="259"/>
        <v>603110.SH</v>
      </c>
      <c r="F3266" s="65" t="str">
        <f t="shared" si="260"/>
        <v>东方材料</v>
      </c>
      <c r="G3266" s="34" t="str">
        <f>IF(E3266="","",IF(行业估值!$C$5="申万行业",[1]!EM_S_INFO_INDUSTRY_SW2014(E3266,"1"),IF(行业估值!$C$5="证监会行业",[1]!EM_S_INFO_INDUSTRY_CSRC1(E3266,"1"),[1]!EM_S_INFO_INDUSTRY_EM2016(E3266,"1"))))</f>
        <v>基础化工</v>
      </c>
      <c r="H3266" s="34" t="str">
        <f>IF(E3266="","",IF($H$1="上证50",[1]!EM_S_INFO_COMPINDEX(E3266,"000016"),"")&amp;IF($H$1="上证180",[1]!EM_S_INFO_COMPINDEX(E3266,"000010"),"")&amp;IF($H$1="沪深300",[1]!EM_S_INFO_COMPINDEX(E3266,"000300"),"")&amp;IF(AND($H$1="上证A股",RIGHT(E3266,2)="SH"),"是","")&amp;IF(AND($H$1="深证A股",RIGHT(E3266,2)="SZ"),"是","")&amp;IF(AND($H$1="创业板",LEFT(E3266,1)-3=0),"是","")&amp;IF(AND($H$1="全部A股",E3266&lt;&gt;0),"是","")&amp;IF(AND($H$1="中小板",LEFT(E3266,3)="002"),"是",""))</f>
        <v>是</v>
      </c>
      <c r="I3266" s="46">
        <f ca="1">IF(E3266="","",IF(OR([1]!EM_S_VAL_MV(E3266,deadline)="",[1]!EM_S_VAL_MV(E3266,deadline)="--",[1]!EM_S_VAL_MV(E3266,deadline)="null"),0,[1]!EM_S_VAL_MV(E3266,deadline)/100000000))</f>
        <v>20.683233382000001</v>
      </c>
      <c r="J3266" s="46">
        <f ca="1">IF(E3266="","",IF(RIGHT(LEFT($J$1,6),3)="TTM",[1]!EM_S_FA_PROFIT_TTM(E3266,LEFT(RIGHT($J$1,11),10),1)/100000000,[1]!EM_S_STM07_IS(E3266,61,LEFT(RIGHT($J$1,5),4)&amp;"-12-31",1)/100000000))</f>
        <v>0.44609030729999999</v>
      </c>
      <c r="K3266" s="36">
        <f t="shared" ca="1" si="261"/>
        <v>46.365574511553618</v>
      </c>
      <c r="L3266" s="46">
        <f ca="1">IF(E3266="","",IF(ISERROR(IF(行业估值!$E$7="最新年报",[1]!EM_S_STM07_BS(E3266,140,LEFT(RIGHT($L$1,5),4)&amp;"-12-31",1)/100000000,[1]!EM_S_STM07_BS(E3266,140,LEFT(RIGHT($L$1,11),10),1)/100000000)),0,IF(行业估值!$E$7="最新年报",[1]!EM_S_STM07_BS(E3266,140,LEFT(RIGHT($L$1,5),4)&amp;"-12-31",1)/100000000,[1]!EM_S_STM07_BS(E3266,140,LEFT(RIGHT($L$1,11),10),1)/100000000)))</f>
        <v>6.3940957999999997</v>
      </c>
      <c r="M3266" s="36">
        <f t="shared" ca="1" si="262"/>
        <v>3.234739364086475</v>
      </c>
      <c r="N3266" s="37" t="str">
        <f ca="1">IF(E3266="","",IF(ISERROR([1]!EM_S_EST_NETPROFIT(E3266,行业估值!$E$6,deadline)/100000000),"-",[1]!EM_S_EST_NETPROFIT(E3266,行业估值!$E$6,deadline)/100000000))</f>
        <v>-</v>
      </c>
      <c r="O3266" s="36" t="str">
        <f t="shared" ca="1" si="263"/>
        <v>-</v>
      </c>
      <c r="T3266" s="64" t="s">
        <v>6381</v>
      </c>
      <c r="U3266" s="64" t="s">
        <v>6382</v>
      </c>
    </row>
    <row r="3267" spans="4:21">
      <c r="D3267" s="45" t="str">
        <f>IF(AND(行业估值!$B$39=$G3267,COUNTIF($G$2:$G$2552,$G3267)&gt;=1),COUNTIF($G$2:G3267,$G3267),"")</f>
        <v/>
      </c>
      <c r="E3267" s="65" t="str">
        <f t="shared" ref="E3267:E3330" si="264">IF(U3267="","",U3267)</f>
        <v>603111.SH</v>
      </c>
      <c r="F3267" s="65" t="str">
        <f t="shared" ref="F3267:F3330" si="265">IF(T3267="","",T3267)</f>
        <v>康尼机电</v>
      </c>
      <c r="G3267" s="34" t="str">
        <f>IF(E3267="","",IF(行业估值!$C$5="申万行业",[1]!EM_S_INFO_INDUSTRY_SW2014(E3267,"1"),IF(行业估值!$C$5="证监会行业",[1]!EM_S_INFO_INDUSTRY_CSRC1(E3267,"1"),[1]!EM_S_INFO_INDUSTRY_EM2016(E3267,"1"))))</f>
        <v>交运设备</v>
      </c>
      <c r="H3267" s="34" t="str">
        <f>IF(E3267="","",IF($H$1="上证50",[1]!EM_S_INFO_COMPINDEX(E3267,"000016"),"")&amp;IF($H$1="上证180",[1]!EM_S_INFO_COMPINDEX(E3267,"000010"),"")&amp;IF($H$1="沪深300",[1]!EM_S_INFO_COMPINDEX(E3267,"000300"),"")&amp;IF(AND($H$1="上证A股",RIGHT(E3267,2)="SH"),"是","")&amp;IF(AND($H$1="深证A股",RIGHT(E3267,2)="SZ"),"是","")&amp;IF(AND($H$1="创业板",LEFT(E3267,1)-3=0),"是","")&amp;IF(AND($H$1="全部A股",E3267&lt;&gt;0),"是","")&amp;IF(AND($H$1="中小板",LEFT(E3267,3)="002"),"是",""))</f>
        <v>是</v>
      </c>
      <c r="I3267" s="46">
        <f ca="1">IF(E3267="","",IF(OR([1]!EM_S_VAL_MV(E3267,deadline)="",[1]!EM_S_VAL_MV(E3267,deadline)="--",[1]!EM_S_VAL_MV(E3267,deadline)="null"),0,[1]!EM_S_VAL_MV(E3267,deadline)/100000000))</f>
        <v>49.167136458000002</v>
      </c>
      <c r="J3267" s="46">
        <f ca="1">IF(E3267="","",IF(RIGHT(LEFT($J$1,6),3)="TTM",[1]!EM_S_FA_PROFIT_TTM(E3267,LEFT(RIGHT($J$1,11),10),1)/100000000,[1]!EM_S_STM07_IS(E3267,61,LEFT(RIGHT($J$1,5),4)&amp;"-12-31",1)/100000000))</f>
        <v>-23.994191453899997</v>
      </c>
      <c r="K3267" s="36">
        <f t="shared" ca="1" si="261"/>
        <v>-2.0491266210184556</v>
      </c>
      <c r="L3267" s="46">
        <f ca="1">IF(E3267="","",IF(ISERROR(IF(行业估值!$E$7="最新年报",[1]!EM_S_STM07_BS(E3267,140,LEFT(RIGHT($L$1,5),4)&amp;"-12-31",1)/100000000,[1]!EM_S_STM07_BS(E3267,140,LEFT(RIGHT($L$1,11),10),1)/100000000)),0,IF(行业估值!$E$7="最新年报",[1]!EM_S_STM07_BS(E3267,140,LEFT(RIGHT($L$1,5),4)&amp;"-12-31",1)/100000000,[1]!EM_S_STM07_BS(E3267,140,LEFT(RIGHT($L$1,11),10),1)/100000000)))</f>
        <v>19.1545713611</v>
      </c>
      <c r="M3267" s="36">
        <f t="shared" ca="1" si="262"/>
        <v>2.5668617444424218</v>
      </c>
      <c r="N3267" s="37">
        <f ca="1">IF(E3267="","",IF(ISERROR([1]!EM_S_EST_NETPROFIT(E3267,行业估值!$E$6,deadline)/100000000),"-",[1]!EM_S_EST_NETPROFIT(E3267,行业估值!$E$6,deadline)/100000000))</f>
        <v>3.64</v>
      </c>
      <c r="O3267" s="36">
        <f t="shared" ca="1" si="263"/>
        <v>13.507455070879121</v>
      </c>
      <c r="T3267" s="64" t="s">
        <v>6383</v>
      </c>
      <c r="U3267" s="64" t="s">
        <v>6384</v>
      </c>
    </row>
    <row r="3268" spans="4:21">
      <c r="D3268" s="45" t="str">
        <f>IF(AND(行业估值!$B$39=$G3268,COUNTIF($G$2:$G$2552,$G3268)&gt;=1),COUNTIF($G$2:G3268,$G3268),"")</f>
        <v/>
      </c>
      <c r="E3268" s="65" t="str">
        <f t="shared" si="264"/>
        <v>603113.SH</v>
      </c>
      <c r="F3268" s="65" t="str">
        <f t="shared" si="265"/>
        <v>金能科技</v>
      </c>
      <c r="G3268" s="34" t="str">
        <f>IF(E3268="","",IF(行业估值!$C$5="申万行业",[1]!EM_S_INFO_INDUSTRY_SW2014(E3268,"1"),IF(行业估值!$C$5="证监会行业",[1]!EM_S_INFO_INDUSTRY_CSRC1(E3268,"1"),[1]!EM_S_INFO_INDUSTRY_EM2016(E3268,"1"))))</f>
        <v>化石能源</v>
      </c>
      <c r="H3268" s="34" t="str">
        <f>IF(E3268="","",IF($H$1="上证50",[1]!EM_S_INFO_COMPINDEX(E3268,"000016"),"")&amp;IF($H$1="上证180",[1]!EM_S_INFO_COMPINDEX(E3268,"000010"),"")&amp;IF($H$1="沪深300",[1]!EM_S_INFO_COMPINDEX(E3268,"000300"),"")&amp;IF(AND($H$1="上证A股",RIGHT(E3268,2)="SH"),"是","")&amp;IF(AND($H$1="深证A股",RIGHT(E3268,2)="SZ"),"是","")&amp;IF(AND($H$1="创业板",LEFT(E3268,1)-3=0),"是","")&amp;IF(AND($H$1="全部A股",E3268&lt;&gt;0),"是","")&amp;IF(AND($H$1="中小板",LEFT(E3268,3)="002"),"是",""))</f>
        <v>是</v>
      </c>
      <c r="I3268" s="46">
        <f ca="1">IF(E3268="","",IF(OR([1]!EM_S_VAL_MV(E3268,deadline)="",[1]!EM_S_VAL_MV(E3268,deadline)="--",[1]!EM_S_VAL_MV(E3268,deadline)="null"),0,[1]!EM_S_VAL_MV(E3268,deadline)/100000000))</f>
        <v>68.607854682500005</v>
      </c>
      <c r="J3268" s="46">
        <f ca="1">IF(E3268="","",IF(RIGHT(LEFT($J$1,6),3)="TTM",[1]!EM_S_FA_PROFIT_TTM(E3268,LEFT(RIGHT($J$1,11),10),1)/100000000,[1]!EM_S_STM07_IS(E3268,61,LEFT(RIGHT($J$1,5),4)&amp;"-12-31",1)/100000000))</f>
        <v>9.4060514679999994</v>
      </c>
      <c r="K3268" s="36">
        <f t="shared" ca="1" si="261"/>
        <v>7.294012255398389</v>
      </c>
      <c r="L3268" s="46">
        <f ca="1">IF(E3268="","",IF(ISERROR(IF(行业估值!$E$7="最新年报",[1]!EM_S_STM07_BS(E3268,140,LEFT(RIGHT($L$1,5),4)&amp;"-12-31",1)/100000000,[1]!EM_S_STM07_BS(E3268,140,LEFT(RIGHT($L$1,11),10),1)/100000000)),0,IF(行业估值!$E$7="最新年报",[1]!EM_S_STM07_BS(E3268,140,LEFT(RIGHT($L$1,5),4)&amp;"-12-31",1)/100000000,[1]!EM_S_STM07_BS(E3268,140,LEFT(RIGHT($L$1,11),10),1)/100000000)))</f>
        <v>54.578525013100005</v>
      </c>
      <c r="M3268" s="36">
        <f t="shared" ca="1" si="262"/>
        <v>1.2570485308284287</v>
      </c>
      <c r="N3268" s="37">
        <f ca="1">IF(E3268="","",IF(ISERROR([1]!EM_S_EST_NETPROFIT(E3268,行业估值!$E$6,deadline)/100000000),"-",[1]!EM_S_EST_NETPROFIT(E3268,行业估值!$E$6,deadline)/100000000))</f>
        <v>8.2533333333333339</v>
      </c>
      <c r="O3268" s="36">
        <f t="shared" ca="1" si="263"/>
        <v>8.3127449130654281</v>
      </c>
      <c r="T3268" s="64" t="s">
        <v>6385</v>
      </c>
      <c r="U3268" s="64" t="s">
        <v>6386</v>
      </c>
    </row>
    <row r="3269" spans="4:21">
      <c r="D3269" s="45" t="str">
        <f>IF(AND(行业估值!$B$39=$G3269,COUNTIF($G$2:$G$2552,$G3269)&gt;=1),COUNTIF($G$2:G3269,$G3269),"")</f>
        <v/>
      </c>
      <c r="E3269" s="65" t="str">
        <f t="shared" si="264"/>
        <v>603115.SH</v>
      </c>
      <c r="F3269" s="65" t="str">
        <f t="shared" si="265"/>
        <v>海星股份</v>
      </c>
      <c r="G3269" s="34" t="str">
        <f>IF(E3269="","",IF(行业估值!$C$5="申万行业",[1]!EM_S_INFO_INDUSTRY_SW2014(E3269,"1"),IF(行业估值!$C$5="证监会行业",[1]!EM_S_INFO_INDUSTRY_CSRC1(E3269,"1"),[1]!EM_S_INFO_INDUSTRY_EM2016(E3269,"1"))))</f>
        <v>有色金属</v>
      </c>
      <c r="H3269" s="34" t="str">
        <f>IF(E3269="","",IF($H$1="上证50",[1]!EM_S_INFO_COMPINDEX(E3269,"000016"),"")&amp;IF($H$1="上证180",[1]!EM_S_INFO_COMPINDEX(E3269,"000010"),"")&amp;IF($H$1="沪深300",[1]!EM_S_INFO_COMPINDEX(E3269,"000300"),"")&amp;IF(AND($H$1="上证A股",RIGHT(E3269,2)="SH"),"是","")&amp;IF(AND($H$1="深证A股",RIGHT(E3269,2)="SZ"),"是","")&amp;IF(AND($H$1="创业板",LEFT(E3269,1)-3=0),"是","")&amp;IF(AND($H$1="全部A股",E3269&lt;&gt;0),"是","")&amp;IF(AND($H$1="中小板",LEFT(E3269,3)="002"),"是",""))</f>
        <v>是</v>
      </c>
      <c r="I3269" s="46">
        <f ca="1">IF(E3269="","",IF(OR([1]!EM_S_VAL_MV(E3269,deadline)="",[1]!EM_S_VAL_MV(E3269,deadline)="--",[1]!EM_S_VAL_MV(E3269,deadline)="null"),0,[1]!EM_S_VAL_MV(E3269,deadline)/100000000))</f>
        <v>44.449599999999997</v>
      </c>
      <c r="J3269" s="46">
        <f ca="1">IF(E3269="","",IF(RIGHT(LEFT($J$1,6),3)="TTM",[1]!EM_S_FA_PROFIT_TTM(E3269,LEFT(RIGHT($J$1,11),10),1)/100000000,[1]!EM_S_STM07_IS(E3269,61,LEFT(RIGHT($J$1,5),4)&amp;"-12-31",1)/100000000))</f>
        <v>1.4160576338999999</v>
      </c>
      <c r="K3269" s="36">
        <f t="shared" ca="1" si="261"/>
        <v>31.389682832032928</v>
      </c>
      <c r="L3269" s="46">
        <f ca="1">IF(E3269="","",IF(ISERROR(IF(行业估值!$E$7="最新年报",[1]!EM_S_STM07_BS(E3269,140,LEFT(RIGHT($L$1,5),4)&amp;"-12-31",1)/100000000,[1]!EM_S_STM07_BS(E3269,140,LEFT(RIGHT($L$1,11),10),1)/100000000)),0,IF(行业估值!$E$7="最新年报",[1]!EM_S_STM07_BS(E3269,140,LEFT(RIGHT($L$1,5),4)&amp;"-12-31",1)/100000000,[1]!EM_S_STM07_BS(E3269,140,LEFT(RIGHT($L$1,11),10),1)/100000000)))</f>
        <v>12.4955724831</v>
      </c>
      <c r="M3269" s="36">
        <f t="shared" ca="1" si="262"/>
        <v>3.5572279749581019</v>
      </c>
      <c r="N3269" s="37">
        <f ca="1">IF(E3269="","",IF(ISERROR([1]!EM_S_EST_NETPROFIT(E3269,行业估值!$E$6,deadline)/100000000),"-",[1]!EM_S_EST_NETPROFIT(E3269,行业估值!$E$6,deadline)/100000000))</f>
        <v>1.55</v>
      </c>
      <c r="O3269" s="36">
        <f t="shared" ca="1" si="263"/>
        <v>28.677161290322577</v>
      </c>
      <c r="T3269" s="64" t="s">
        <v>7421</v>
      </c>
      <c r="U3269" s="64" t="s">
        <v>7422</v>
      </c>
    </row>
    <row r="3270" spans="4:21">
      <c r="D3270" s="45" t="str">
        <f>IF(AND(行业估值!$B$39=$G3270,COUNTIF($G$2:$G$2552,$G3270)&gt;=1),COUNTIF($G$2:G3270,$G3270),"")</f>
        <v/>
      </c>
      <c r="E3270" s="65" t="str">
        <f t="shared" si="264"/>
        <v>603116.SH</v>
      </c>
      <c r="F3270" s="65" t="str">
        <f t="shared" si="265"/>
        <v>红蜻蜓</v>
      </c>
      <c r="G3270" s="34" t="str">
        <f>IF(E3270="","",IF(行业估值!$C$5="申万行业",[1]!EM_S_INFO_INDUSTRY_SW2014(E3270,"1"),IF(行业估值!$C$5="证监会行业",[1]!EM_S_INFO_INDUSTRY_CSRC1(E3270,"1"),[1]!EM_S_INFO_INDUSTRY_EM2016(E3270,"1"))))</f>
        <v>纺织服装</v>
      </c>
      <c r="H3270" s="34" t="str">
        <f>IF(E3270="","",IF($H$1="上证50",[1]!EM_S_INFO_COMPINDEX(E3270,"000016"),"")&amp;IF($H$1="上证180",[1]!EM_S_INFO_COMPINDEX(E3270,"000010"),"")&amp;IF($H$1="沪深300",[1]!EM_S_INFO_COMPINDEX(E3270,"000300"),"")&amp;IF(AND($H$1="上证A股",RIGHT(E3270,2)="SH"),"是","")&amp;IF(AND($H$1="深证A股",RIGHT(E3270,2)="SZ"),"是","")&amp;IF(AND($H$1="创业板",LEFT(E3270,1)-3=0),"是","")&amp;IF(AND($H$1="全部A股",E3270&lt;&gt;0),"是","")&amp;IF(AND($H$1="中小板",LEFT(E3270,3)="002"),"是",""))</f>
        <v>是</v>
      </c>
      <c r="I3270" s="46">
        <f ca="1">IF(E3270="","",IF(OR([1]!EM_S_VAL_MV(E3270,deadline)="",[1]!EM_S_VAL_MV(E3270,deadline)="--",[1]!EM_S_VAL_MV(E3270,deadline)="null"),0,[1]!EM_S_VAL_MV(E3270,deadline)/100000000))</f>
        <v>38.144492960000001</v>
      </c>
      <c r="J3270" s="46">
        <f ca="1">IF(E3270="","",IF(RIGHT(LEFT($J$1,6),3)="TTM",[1]!EM_S_FA_PROFIT_TTM(E3270,LEFT(RIGHT($J$1,11),10),1)/100000000,[1]!EM_S_STM07_IS(E3270,61,LEFT(RIGHT($J$1,5),4)&amp;"-12-31",1)/100000000))</f>
        <v>0.74608832019999993</v>
      </c>
      <c r="K3270" s="36">
        <f t="shared" ca="1" si="261"/>
        <v>51.125975205957936</v>
      </c>
      <c r="L3270" s="46">
        <f ca="1">IF(E3270="","",IF(ISERROR(IF(行业估值!$E$7="最新年报",[1]!EM_S_STM07_BS(E3270,140,LEFT(RIGHT($L$1,5),4)&amp;"-12-31",1)/100000000,[1]!EM_S_STM07_BS(E3270,140,LEFT(RIGHT($L$1,11),10),1)/100000000)),0,IF(行业估值!$E$7="最新年报",[1]!EM_S_STM07_BS(E3270,140,LEFT(RIGHT($L$1,5),4)&amp;"-12-31",1)/100000000,[1]!EM_S_STM07_BS(E3270,140,LEFT(RIGHT($L$1,11),10),1)/100000000)))</f>
        <v>34.236994060400001</v>
      </c>
      <c r="M3270" s="36">
        <f t="shared" ca="1" si="262"/>
        <v>1.1141308986620291</v>
      </c>
      <c r="N3270" s="37" t="str">
        <f ca="1">IF(E3270="","",IF(ISERROR([1]!EM_S_EST_NETPROFIT(E3270,行业估值!$E$6,deadline)/100000000),"-",[1]!EM_S_EST_NETPROFIT(E3270,行业估值!$E$6,deadline)/100000000))</f>
        <v>-</v>
      </c>
      <c r="O3270" s="36" t="str">
        <f t="shared" ca="1" si="263"/>
        <v>-</v>
      </c>
      <c r="T3270" s="64" t="s">
        <v>6387</v>
      </c>
      <c r="U3270" s="64" t="s">
        <v>6388</v>
      </c>
    </row>
    <row r="3271" spans="4:21">
      <c r="D3271" s="45" t="str">
        <f>IF(AND(行业估值!$B$39=$G3271,COUNTIF($G$2:$G$2552,$G3271)&gt;=1),COUNTIF($G$2:G3271,$G3271),"")</f>
        <v/>
      </c>
      <c r="E3271" s="65" t="str">
        <f t="shared" si="264"/>
        <v>603117.SH</v>
      </c>
      <c r="F3271" s="65" t="str">
        <f t="shared" si="265"/>
        <v>万林物流</v>
      </c>
      <c r="G3271" s="34" t="str">
        <f>IF(E3271="","",IF(行业估值!$C$5="申万行业",[1]!EM_S_INFO_INDUSTRY_SW2014(E3271,"1"),IF(行业估值!$C$5="证监会行业",[1]!EM_S_INFO_INDUSTRY_CSRC1(E3271,"1"),[1]!EM_S_INFO_INDUSTRY_EM2016(E3271,"1"))))</f>
        <v>交通运输</v>
      </c>
      <c r="H3271" s="34" t="str">
        <f>IF(E3271="","",IF($H$1="上证50",[1]!EM_S_INFO_COMPINDEX(E3271,"000016"),"")&amp;IF($H$1="上证180",[1]!EM_S_INFO_COMPINDEX(E3271,"000010"),"")&amp;IF($H$1="沪深300",[1]!EM_S_INFO_COMPINDEX(E3271,"000300"),"")&amp;IF(AND($H$1="上证A股",RIGHT(E3271,2)="SH"),"是","")&amp;IF(AND($H$1="深证A股",RIGHT(E3271,2)="SZ"),"是","")&amp;IF(AND($H$1="创业板",LEFT(E3271,1)-3=0),"是","")&amp;IF(AND($H$1="全部A股",E3271&lt;&gt;0),"是","")&amp;IF(AND($H$1="中小板",LEFT(E3271,3)="002"),"是",""))</f>
        <v>是</v>
      </c>
      <c r="I3271" s="46">
        <f ca="1">IF(E3271="","",IF(OR([1]!EM_S_VAL_MV(E3271,deadline)="",[1]!EM_S_VAL_MV(E3271,deadline)="--",[1]!EM_S_VAL_MV(E3271,deadline)="null"),0,[1]!EM_S_VAL_MV(E3271,deadline)/100000000))</f>
        <v>23.148607859999998</v>
      </c>
      <c r="J3271" s="46">
        <f ca="1">IF(E3271="","",IF(RIGHT(LEFT($J$1,6),3)="TTM",[1]!EM_S_FA_PROFIT_TTM(E3271,LEFT(RIGHT($J$1,11),10),1)/100000000,[1]!EM_S_STM07_IS(E3271,61,LEFT(RIGHT($J$1,5),4)&amp;"-12-31",1)/100000000))</f>
        <v>1.0734481362000001</v>
      </c>
      <c r="K3271" s="36">
        <f t="shared" ca="1" si="261"/>
        <v>21.564719411545983</v>
      </c>
      <c r="L3271" s="46">
        <f ca="1">IF(E3271="","",IF(ISERROR(IF(行业估值!$E$7="最新年报",[1]!EM_S_STM07_BS(E3271,140,LEFT(RIGHT($L$1,5),4)&amp;"-12-31",1)/100000000,[1]!EM_S_STM07_BS(E3271,140,LEFT(RIGHT($L$1,11),10),1)/100000000)),0,IF(行业估值!$E$7="最新年报",[1]!EM_S_STM07_BS(E3271,140,LEFT(RIGHT($L$1,5),4)&amp;"-12-31",1)/100000000,[1]!EM_S_STM07_BS(E3271,140,LEFT(RIGHT($L$1,11),10),1)/100000000)))</f>
        <v>22.6401078144</v>
      </c>
      <c r="M3271" s="36">
        <f t="shared" ca="1" si="262"/>
        <v>1.0224601424060611</v>
      </c>
      <c r="N3271" s="37" t="str">
        <f ca="1">IF(E3271="","",IF(ISERROR([1]!EM_S_EST_NETPROFIT(E3271,行业估值!$E$6,deadline)/100000000),"-",[1]!EM_S_EST_NETPROFIT(E3271,行业估值!$E$6,deadline)/100000000))</f>
        <v>-</v>
      </c>
      <c r="O3271" s="36" t="str">
        <f t="shared" ca="1" si="263"/>
        <v>-</v>
      </c>
      <c r="T3271" s="64" t="s">
        <v>6389</v>
      </c>
      <c r="U3271" s="64" t="s">
        <v>6390</v>
      </c>
    </row>
    <row r="3272" spans="4:21">
      <c r="D3272" s="45" t="str">
        <f>IF(AND(行业估值!$B$39=$G3272,COUNTIF($G$2:$G$2552,$G3272)&gt;=1),COUNTIF($G$2:G3272,$G3272),"")</f>
        <v/>
      </c>
      <c r="E3272" s="65" t="str">
        <f t="shared" si="264"/>
        <v>603118.SH</v>
      </c>
      <c r="F3272" s="65" t="str">
        <f t="shared" si="265"/>
        <v>共进股份</v>
      </c>
      <c r="G3272" s="34" t="str">
        <f>IF(E3272="","",IF(行业估值!$C$5="申万行业",[1]!EM_S_INFO_INDUSTRY_SW2014(E3272,"1"),IF(行业估值!$C$5="证监会行业",[1]!EM_S_INFO_INDUSTRY_CSRC1(E3272,"1"),[1]!EM_S_INFO_INDUSTRY_EM2016(E3272,"1"))))</f>
        <v>信息技术</v>
      </c>
      <c r="H3272" s="34" t="str">
        <f>IF(E3272="","",IF($H$1="上证50",[1]!EM_S_INFO_COMPINDEX(E3272,"000016"),"")&amp;IF($H$1="上证180",[1]!EM_S_INFO_COMPINDEX(E3272,"000010"),"")&amp;IF($H$1="沪深300",[1]!EM_S_INFO_COMPINDEX(E3272,"000300"),"")&amp;IF(AND($H$1="上证A股",RIGHT(E3272,2)="SH"),"是","")&amp;IF(AND($H$1="深证A股",RIGHT(E3272,2)="SZ"),"是","")&amp;IF(AND($H$1="创业板",LEFT(E3272,1)-3=0),"是","")&amp;IF(AND($H$1="全部A股",E3272&lt;&gt;0),"是","")&amp;IF(AND($H$1="中小板",LEFT(E3272,3)="002"),"是",""))</f>
        <v>是</v>
      </c>
      <c r="I3272" s="46">
        <f ca="1">IF(E3272="","",IF(OR([1]!EM_S_VAL_MV(E3272,deadline)="",[1]!EM_S_VAL_MV(E3272,deadline)="--",[1]!EM_S_VAL_MV(E3272,deadline)="null"),0,[1]!EM_S_VAL_MV(E3272,deadline)/100000000))</f>
        <v>87.192426516799998</v>
      </c>
      <c r="J3272" s="46">
        <f ca="1">IF(E3272="","",IF(RIGHT(LEFT($J$1,6),3)="TTM",[1]!EM_S_FA_PROFIT_TTM(E3272,LEFT(RIGHT($J$1,11),10),1)/100000000,[1]!EM_S_STM07_IS(E3272,61,LEFT(RIGHT($J$1,5),4)&amp;"-12-31",1)/100000000))</f>
        <v>3.3430862946</v>
      </c>
      <c r="K3272" s="36">
        <f t="shared" ca="1" si="261"/>
        <v>26.081416641155702</v>
      </c>
      <c r="L3272" s="46">
        <f ca="1">IF(E3272="","",IF(ISERROR(IF(行业估值!$E$7="最新年报",[1]!EM_S_STM07_BS(E3272,140,LEFT(RIGHT($L$1,5),4)&amp;"-12-31",1)/100000000,[1]!EM_S_STM07_BS(E3272,140,LEFT(RIGHT($L$1,11),10),1)/100000000)),0,IF(行业估值!$E$7="最新年报",[1]!EM_S_STM07_BS(E3272,140,LEFT(RIGHT($L$1,5),4)&amp;"-12-31",1)/100000000,[1]!EM_S_STM07_BS(E3272,140,LEFT(RIGHT($L$1,11),10),1)/100000000)))</f>
        <v>43.942889237399996</v>
      </c>
      <c r="M3272" s="36">
        <f t="shared" ca="1" si="262"/>
        <v>1.9842215209324499</v>
      </c>
      <c r="N3272" s="37">
        <f ca="1">IF(E3272="","",IF(ISERROR([1]!EM_S_EST_NETPROFIT(E3272,行业估值!$E$6,deadline)/100000000),"-",[1]!EM_S_EST_NETPROFIT(E3272,行业估值!$E$6,deadline)/100000000))</f>
        <v>3.5303</v>
      </c>
      <c r="O3272" s="36">
        <f t="shared" ca="1" si="263"/>
        <v>24.698305106308243</v>
      </c>
      <c r="T3272" s="64" t="s">
        <v>6391</v>
      </c>
      <c r="U3272" s="64" t="s">
        <v>6392</v>
      </c>
    </row>
    <row r="3273" spans="4:21">
      <c r="D3273" s="45" t="str">
        <f>IF(AND(行业估值!$B$39=$G3273,COUNTIF($G$2:$G$2552,$G3273)&gt;=1),COUNTIF($G$2:G3273,$G3273),"")</f>
        <v/>
      </c>
      <c r="E3273" s="65" t="str">
        <f t="shared" si="264"/>
        <v>603121.SH</v>
      </c>
      <c r="F3273" s="65" t="str">
        <f t="shared" si="265"/>
        <v>华培动力</v>
      </c>
      <c r="G3273" s="34" t="str">
        <f>IF(E3273="","",IF(行业估值!$C$5="申万行业",[1]!EM_S_INFO_INDUSTRY_SW2014(E3273,"1"),IF(行业估值!$C$5="证监会行业",[1]!EM_S_INFO_INDUSTRY_CSRC1(E3273,"1"),[1]!EM_S_INFO_INDUSTRY_EM2016(E3273,"1"))))</f>
        <v>交运设备</v>
      </c>
      <c r="H3273" s="34" t="str">
        <f>IF(E3273="","",IF($H$1="上证50",[1]!EM_S_INFO_COMPINDEX(E3273,"000016"),"")&amp;IF($H$1="上证180",[1]!EM_S_INFO_COMPINDEX(E3273,"000010"),"")&amp;IF($H$1="沪深300",[1]!EM_S_INFO_COMPINDEX(E3273,"000300"),"")&amp;IF(AND($H$1="上证A股",RIGHT(E3273,2)="SH"),"是","")&amp;IF(AND($H$1="深证A股",RIGHT(E3273,2)="SZ"),"是","")&amp;IF(AND($H$1="创业板",LEFT(E3273,1)-3=0),"是","")&amp;IF(AND($H$1="全部A股",E3273&lt;&gt;0),"是","")&amp;IF(AND($H$1="中小板",LEFT(E3273,3)="002"),"是",""))</f>
        <v>是</v>
      </c>
      <c r="I3273" s="46">
        <f ca="1">IF(E3273="","",IF(OR([1]!EM_S_VAL_MV(E3273,deadline)="",[1]!EM_S_VAL_MV(E3273,deadline)="--",[1]!EM_S_VAL_MV(E3273,deadline)="null"),0,[1]!EM_S_VAL_MV(E3273,deadline)/100000000))</f>
        <v>52.336799999999997</v>
      </c>
      <c r="J3273" s="46">
        <f ca="1">IF(E3273="","",IF(RIGHT(LEFT($J$1,6),3)="TTM",[1]!EM_S_FA_PROFIT_TTM(E3273,LEFT(RIGHT($J$1,11),10),1)/100000000,[1]!EM_S_STM07_IS(E3273,61,LEFT(RIGHT($J$1,5),4)&amp;"-12-31",1)/100000000))</f>
        <v>0.93495713629999999</v>
      </c>
      <c r="K3273" s="36">
        <f t="shared" ca="1" si="261"/>
        <v>55.97775338355904</v>
      </c>
      <c r="L3273" s="46">
        <f ca="1">IF(E3273="","",IF(ISERROR(IF(行业估值!$E$7="最新年报",[1]!EM_S_STM07_BS(E3273,140,LEFT(RIGHT($L$1,5),4)&amp;"-12-31",1)/100000000,[1]!EM_S_STM07_BS(E3273,140,LEFT(RIGHT($L$1,11),10),1)/100000000)),0,IF(行业估值!$E$7="最新年报",[1]!EM_S_STM07_BS(E3273,140,LEFT(RIGHT($L$1,5),4)&amp;"-12-31",1)/100000000,[1]!EM_S_STM07_BS(E3273,140,LEFT(RIGHT($L$1,11),10),1)/100000000)))</f>
        <v>10.856728365599999</v>
      </c>
      <c r="M3273" s="36">
        <f t="shared" ca="1" si="262"/>
        <v>4.8206787751852902</v>
      </c>
      <c r="N3273" s="37" t="str">
        <f ca="1">IF(E3273="","",IF(ISERROR([1]!EM_S_EST_NETPROFIT(E3273,行业估值!$E$6,deadline)/100000000),"-",[1]!EM_S_EST_NETPROFIT(E3273,行业估值!$E$6,deadline)/100000000))</f>
        <v>-</v>
      </c>
      <c r="O3273" s="36" t="str">
        <f t="shared" ca="1" si="263"/>
        <v>-</v>
      </c>
      <c r="T3273" s="64" t="s">
        <v>6393</v>
      </c>
      <c r="U3273" s="64" t="s">
        <v>6394</v>
      </c>
    </row>
    <row r="3274" spans="4:21">
      <c r="D3274" s="45" t="str">
        <f>IF(AND(行业估值!$B$39=$G3274,COUNTIF($G$2:$G$2552,$G3274)&gt;=1),COUNTIF($G$2:G3274,$G3274),"")</f>
        <v/>
      </c>
      <c r="E3274" s="65" t="str">
        <f t="shared" si="264"/>
        <v>603123.SH</v>
      </c>
      <c r="F3274" s="65" t="str">
        <f t="shared" si="265"/>
        <v>翠微股份</v>
      </c>
      <c r="G3274" s="34" t="str">
        <f>IF(E3274="","",IF(行业估值!$C$5="申万行业",[1]!EM_S_INFO_INDUSTRY_SW2014(E3274,"1"),IF(行业估值!$C$5="证监会行业",[1]!EM_S_INFO_INDUSTRY_CSRC1(E3274,"1"),[1]!EM_S_INFO_INDUSTRY_EM2016(E3274,"1"))))</f>
        <v>商贸零售</v>
      </c>
      <c r="H3274" s="34" t="str">
        <f>IF(E3274="","",IF($H$1="上证50",[1]!EM_S_INFO_COMPINDEX(E3274,"000016"),"")&amp;IF($H$1="上证180",[1]!EM_S_INFO_COMPINDEX(E3274,"000010"),"")&amp;IF($H$1="沪深300",[1]!EM_S_INFO_COMPINDEX(E3274,"000300"),"")&amp;IF(AND($H$1="上证A股",RIGHT(E3274,2)="SH"),"是","")&amp;IF(AND($H$1="深证A股",RIGHT(E3274,2)="SZ"),"是","")&amp;IF(AND($H$1="创业板",LEFT(E3274,1)-3=0),"是","")&amp;IF(AND($H$1="全部A股",E3274&lt;&gt;0),"是","")&amp;IF(AND($H$1="中小板",LEFT(E3274,3)="002"),"是",""))</f>
        <v>是</v>
      </c>
      <c r="I3274" s="46">
        <f ca="1">IF(E3274="","",IF(OR([1]!EM_S_VAL_MV(E3274,deadline)="",[1]!EM_S_VAL_MV(E3274,deadline)="--",[1]!EM_S_VAL_MV(E3274,deadline)="null"),0,[1]!EM_S_VAL_MV(E3274,deadline)/100000000))</f>
        <v>38.314942628200001</v>
      </c>
      <c r="J3274" s="46">
        <f ca="1">IF(E3274="","",IF(RIGHT(LEFT($J$1,6),3)="TTM",[1]!EM_S_FA_PROFIT_TTM(E3274,LEFT(RIGHT($J$1,11),10),1)/100000000,[1]!EM_S_STM07_IS(E3274,61,LEFT(RIGHT($J$1,5),4)&amp;"-12-31",1)/100000000))</f>
        <v>2.1645394705000003</v>
      </c>
      <c r="K3274" s="36">
        <f t="shared" ca="1" si="261"/>
        <v>17.701198407506698</v>
      </c>
      <c r="L3274" s="46">
        <f ca="1">IF(E3274="","",IF(ISERROR(IF(行业估值!$E$7="最新年报",[1]!EM_S_STM07_BS(E3274,140,LEFT(RIGHT($L$1,5),4)&amp;"-12-31",1)/100000000,[1]!EM_S_STM07_BS(E3274,140,LEFT(RIGHT($L$1,11),10),1)/100000000)),0,IF(行业估值!$E$7="最新年报",[1]!EM_S_STM07_BS(E3274,140,LEFT(RIGHT($L$1,5),4)&amp;"-12-31",1)/100000000,[1]!EM_S_STM07_BS(E3274,140,LEFT(RIGHT($L$1,11),10),1)/100000000)))</f>
        <v>32.038178438199999</v>
      </c>
      <c r="M3274" s="36">
        <f t="shared" ca="1" si="262"/>
        <v>1.1959151392488669</v>
      </c>
      <c r="N3274" s="37" t="str">
        <f ca="1">IF(E3274="","",IF(ISERROR([1]!EM_S_EST_NETPROFIT(E3274,行业估值!$E$6,deadline)/100000000),"-",[1]!EM_S_EST_NETPROFIT(E3274,行业估值!$E$6,deadline)/100000000))</f>
        <v>-</v>
      </c>
      <c r="O3274" s="36" t="str">
        <f t="shared" ca="1" si="263"/>
        <v>-</v>
      </c>
      <c r="T3274" s="64" t="s">
        <v>6395</v>
      </c>
      <c r="U3274" s="64" t="s">
        <v>6396</v>
      </c>
    </row>
    <row r="3275" spans="4:21">
      <c r="D3275" s="45">
        <f>IF(AND(行业估值!$B$39=$G3275,COUNTIF($G$2:$G$2552,$G3275)&gt;=1),COUNTIF($G$2:G3275,$G3275),"")</f>
        <v>284</v>
      </c>
      <c r="E3275" s="65" t="str">
        <f t="shared" si="264"/>
        <v>603126.SH</v>
      </c>
      <c r="F3275" s="65" t="str">
        <f t="shared" si="265"/>
        <v>中材节能</v>
      </c>
      <c r="G3275" s="34" t="str">
        <f>IF(E3275="","",IF(行业估值!$C$5="申万行业",[1]!EM_S_INFO_INDUSTRY_SW2014(E3275,"1"),IF(行业估值!$C$5="证监会行业",[1]!EM_S_INFO_INDUSTRY_CSRC1(E3275,"1"),[1]!EM_S_INFO_INDUSTRY_EM2016(E3275,"1"))))</f>
        <v>机械设备</v>
      </c>
      <c r="H3275" s="34" t="str">
        <f>IF(E3275="","",IF($H$1="上证50",[1]!EM_S_INFO_COMPINDEX(E3275,"000016"),"")&amp;IF($H$1="上证180",[1]!EM_S_INFO_COMPINDEX(E3275,"000010"),"")&amp;IF($H$1="沪深300",[1]!EM_S_INFO_COMPINDEX(E3275,"000300"),"")&amp;IF(AND($H$1="上证A股",RIGHT(E3275,2)="SH"),"是","")&amp;IF(AND($H$1="深证A股",RIGHT(E3275,2)="SZ"),"是","")&amp;IF(AND($H$1="创业板",LEFT(E3275,1)-3=0),"是","")&amp;IF(AND($H$1="全部A股",E3275&lt;&gt;0),"是","")&amp;IF(AND($H$1="中小板",LEFT(E3275,3)="002"),"是",""))</f>
        <v>是</v>
      </c>
      <c r="I3275" s="46">
        <f ca="1">IF(E3275="","",IF(OR([1]!EM_S_VAL_MV(E3275,deadline)="",[1]!EM_S_VAL_MV(E3275,deadline)="--",[1]!EM_S_VAL_MV(E3275,deadline)="null"),0,[1]!EM_S_VAL_MV(E3275,deadline)/100000000))</f>
        <v>28.998750000000001</v>
      </c>
      <c r="J3275" s="46">
        <f ca="1">IF(E3275="","",IF(RIGHT(LEFT($J$1,6),3)="TTM",[1]!EM_S_FA_PROFIT_TTM(E3275,LEFT(RIGHT($J$1,11),10),1)/100000000,[1]!EM_S_STM07_IS(E3275,61,LEFT(RIGHT($J$1,5),4)&amp;"-12-31",1)/100000000))</f>
        <v>1.2090587328</v>
      </c>
      <c r="K3275" s="36">
        <f t="shared" ca="1" si="261"/>
        <v>23.984566848000192</v>
      </c>
      <c r="L3275" s="46">
        <f ca="1">IF(E3275="","",IF(ISERROR(IF(行业估值!$E$7="最新年报",[1]!EM_S_STM07_BS(E3275,140,LEFT(RIGHT($L$1,5),4)&amp;"-12-31",1)/100000000,[1]!EM_S_STM07_BS(E3275,140,LEFT(RIGHT($L$1,11),10),1)/100000000)),0,IF(行业估值!$E$7="最新年报",[1]!EM_S_STM07_BS(E3275,140,LEFT(RIGHT($L$1,5),4)&amp;"-12-31",1)/100000000,[1]!EM_S_STM07_BS(E3275,140,LEFT(RIGHT($L$1,11),10),1)/100000000)))</f>
        <v>16.9176255665</v>
      </c>
      <c r="M3275" s="36">
        <f t="shared" ca="1" si="262"/>
        <v>1.7141146602406689</v>
      </c>
      <c r="N3275" s="37" t="str">
        <f ca="1">IF(E3275="","",IF(ISERROR([1]!EM_S_EST_NETPROFIT(E3275,行业估值!$E$6,deadline)/100000000),"-",[1]!EM_S_EST_NETPROFIT(E3275,行业估值!$E$6,deadline)/100000000))</f>
        <v>-</v>
      </c>
      <c r="O3275" s="36" t="str">
        <f t="shared" ca="1" si="263"/>
        <v>-</v>
      </c>
      <c r="T3275" s="64" t="s">
        <v>6397</v>
      </c>
      <c r="U3275" s="64" t="s">
        <v>6398</v>
      </c>
    </row>
    <row r="3276" spans="4:21">
      <c r="D3276" s="45" t="str">
        <f>IF(AND(行业估值!$B$39=$G3276,COUNTIF($G$2:$G$2552,$G3276)&gt;=1),COUNTIF($G$2:G3276,$G3276),"")</f>
        <v/>
      </c>
      <c r="E3276" s="65" t="str">
        <f t="shared" si="264"/>
        <v>603127.SH</v>
      </c>
      <c r="F3276" s="65" t="str">
        <f t="shared" si="265"/>
        <v>昭衍新药</v>
      </c>
      <c r="G3276" s="34" t="str">
        <f>IF(E3276="","",IF(行业估值!$C$5="申万行业",[1]!EM_S_INFO_INDUSTRY_SW2014(E3276,"1"),IF(行业估值!$C$5="证监会行业",[1]!EM_S_INFO_INDUSTRY_CSRC1(E3276,"1"),[1]!EM_S_INFO_INDUSTRY_EM2016(E3276,"1"))))</f>
        <v>医药生物</v>
      </c>
      <c r="H3276" s="34" t="str">
        <f>IF(E3276="","",IF($H$1="上证50",[1]!EM_S_INFO_COMPINDEX(E3276,"000016"),"")&amp;IF($H$1="上证180",[1]!EM_S_INFO_COMPINDEX(E3276,"000010"),"")&amp;IF($H$1="沪深300",[1]!EM_S_INFO_COMPINDEX(E3276,"000300"),"")&amp;IF(AND($H$1="上证A股",RIGHT(E3276,2)="SH"),"是","")&amp;IF(AND($H$1="深证A股",RIGHT(E3276,2)="SZ"),"是","")&amp;IF(AND($H$1="创业板",LEFT(E3276,1)-3=0),"是","")&amp;IF(AND($H$1="全部A股",E3276&lt;&gt;0),"是","")&amp;IF(AND($H$1="中小板",LEFT(E3276,3)="002"),"是",""))</f>
        <v>是</v>
      </c>
      <c r="I3276" s="46">
        <f ca="1">IF(E3276="","",IF(OR([1]!EM_S_VAL_MV(E3276,deadline)="",[1]!EM_S_VAL_MV(E3276,deadline)="--",[1]!EM_S_VAL_MV(E3276,deadline)="null"),0,[1]!EM_S_VAL_MV(E3276,deadline)/100000000))</f>
        <v>94.863145272000011</v>
      </c>
      <c r="J3276" s="46">
        <f ca="1">IF(E3276="","",IF(RIGHT(LEFT($J$1,6),3)="TTM",[1]!EM_S_FA_PROFIT_TTM(E3276,LEFT(RIGHT($J$1,11),10),1)/100000000,[1]!EM_S_STM07_IS(E3276,61,LEFT(RIGHT($J$1,5),4)&amp;"-12-31",1)/100000000))</f>
        <v>1.2696341455</v>
      </c>
      <c r="K3276" s="36">
        <f t="shared" ca="1" si="261"/>
        <v>74.716914008831694</v>
      </c>
      <c r="L3276" s="46">
        <f ca="1">IF(E3276="","",IF(ISERROR(IF(行业估值!$E$7="最新年报",[1]!EM_S_STM07_BS(E3276,140,LEFT(RIGHT($L$1,5),4)&amp;"-12-31",1)/100000000,[1]!EM_S_STM07_BS(E3276,140,LEFT(RIGHT($L$1,11),10),1)/100000000)),0,IF(行业估值!$E$7="最新年报",[1]!EM_S_STM07_BS(E3276,140,LEFT(RIGHT($L$1,5),4)&amp;"-12-31",1)/100000000,[1]!EM_S_STM07_BS(E3276,140,LEFT(RIGHT($L$1,11),10),1)/100000000)))</f>
        <v>7.1424944322000004</v>
      </c>
      <c r="M3276" s="36">
        <f t="shared" ca="1" si="262"/>
        <v>13.281514766652842</v>
      </c>
      <c r="N3276" s="37">
        <f ca="1">IF(E3276="","",IF(ISERROR([1]!EM_S_EST_NETPROFIT(E3276,行业估值!$E$6,deadline)/100000000),"-",[1]!EM_S_EST_NETPROFIT(E3276,行业估值!$E$6,deadline)/100000000))</f>
        <v>1.5461571428571428</v>
      </c>
      <c r="O3276" s="36">
        <f t="shared" ca="1" si="263"/>
        <v>61.35414224242593</v>
      </c>
      <c r="T3276" s="64" t="s">
        <v>6399</v>
      </c>
      <c r="U3276" s="64" t="s">
        <v>6400</v>
      </c>
    </row>
    <row r="3277" spans="4:21">
      <c r="D3277" s="45" t="str">
        <f>IF(AND(行业估值!$B$39=$G3277,COUNTIF($G$2:$G$2552,$G3277)&gt;=1),COUNTIF($G$2:G3277,$G3277),"")</f>
        <v/>
      </c>
      <c r="E3277" s="65" t="str">
        <f t="shared" si="264"/>
        <v>603128.SH</v>
      </c>
      <c r="F3277" s="65" t="str">
        <f t="shared" si="265"/>
        <v>华贸物流</v>
      </c>
      <c r="G3277" s="34" t="str">
        <f>IF(E3277="","",IF(行业估值!$C$5="申万行业",[1]!EM_S_INFO_INDUSTRY_SW2014(E3277,"1"),IF(行业估值!$C$5="证监会行业",[1]!EM_S_INFO_INDUSTRY_CSRC1(E3277,"1"),[1]!EM_S_INFO_INDUSTRY_EM2016(E3277,"1"))))</f>
        <v>交通运输</v>
      </c>
      <c r="H3277" s="34" t="str">
        <f>IF(E3277="","",IF($H$1="上证50",[1]!EM_S_INFO_COMPINDEX(E3277,"000016"),"")&amp;IF($H$1="上证180",[1]!EM_S_INFO_COMPINDEX(E3277,"000010"),"")&amp;IF($H$1="沪深300",[1]!EM_S_INFO_COMPINDEX(E3277,"000300"),"")&amp;IF(AND($H$1="上证A股",RIGHT(E3277,2)="SH"),"是","")&amp;IF(AND($H$1="深证A股",RIGHT(E3277,2)="SZ"),"是","")&amp;IF(AND($H$1="创业板",LEFT(E3277,1)-3=0),"是","")&amp;IF(AND($H$1="全部A股",E3277&lt;&gt;0),"是","")&amp;IF(AND($H$1="中小板",LEFT(E3277,3)="002"),"是",""))</f>
        <v>是</v>
      </c>
      <c r="I3277" s="46">
        <f ca="1">IF(E3277="","",IF(OR([1]!EM_S_VAL_MV(E3277,deadline)="",[1]!EM_S_VAL_MV(E3277,deadline)="--",[1]!EM_S_VAL_MV(E3277,deadline)="null"),0,[1]!EM_S_VAL_MV(E3277,deadline)/100000000))</f>
        <v>60.924708850600005</v>
      </c>
      <c r="J3277" s="46">
        <f ca="1">IF(E3277="","",IF(RIGHT(LEFT($J$1,6),3)="TTM",[1]!EM_S_FA_PROFIT_TTM(E3277,LEFT(RIGHT($J$1,11),10),1)/100000000,[1]!EM_S_STM07_IS(E3277,61,LEFT(RIGHT($J$1,5),4)&amp;"-12-31",1)/100000000))</f>
        <v>3.3682975245</v>
      </c>
      <c r="K3277" s="36">
        <f t="shared" ca="1" si="261"/>
        <v>18.087686259141805</v>
      </c>
      <c r="L3277" s="46">
        <f ca="1">IF(E3277="","",IF(ISERROR(IF(行业估值!$E$7="最新年报",[1]!EM_S_STM07_BS(E3277,140,LEFT(RIGHT($L$1,5),4)&amp;"-12-31",1)/100000000,[1]!EM_S_STM07_BS(E3277,140,LEFT(RIGHT($L$1,11),10),1)/100000000)),0,IF(行业估值!$E$7="最新年报",[1]!EM_S_STM07_BS(E3277,140,LEFT(RIGHT($L$1,5),4)&amp;"-12-31",1)/100000000,[1]!EM_S_STM07_BS(E3277,140,LEFT(RIGHT($L$1,11),10),1)/100000000)))</f>
        <v>40.229634713000003</v>
      </c>
      <c r="M3277" s="36">
        <f t="shared" ca="1" si="262"/>
        <v>1.5144236154575994</v>
      </c>
      <c r="N3277" s="37">
        <f ca="1">IF(E3277="","",IF(ISERROR([1]!EM_S_EST_NETPROFIT(E3277,行业估值!$E$6,deadline)/100000000),"-",[1]!EM_S_EST_NETPROFIT(E3277,行业估值!$E$6,deadline)/100000000))</f>
        <v>3.6882000000000001</v>
      </c>
      <c r="O3277" s="36">
        <f t="shared" ca="1" si="263"/>
        <v>16.518819166693781</v>
      </c>
      <c r="T3277" s="64" t="s">
        <v>6401</v>
      </c>
      <c r="U3277" s="64" t="s">
        <v>6402</v>
      </c>
    </row>
    <row r="3278" spans="4:21">
      <c r="D3278" s="45" t="str">
        <f>IF(AND(行业估值!$B$39=$G3278,COUNTIF($G$2:$G$2552,$G3278)&gt;=1),COUNTIF($G$2:G3278,$G3278),"")</f>
        <v/>
      </c>
      <c r="E3278" s="65" t="str">
        <f t="shared" si="264"/>
        <v>603129.SH</v>
      </c>
      <c r="F3278" s="65" t="str">
        <f t="shared" si="265"/>
        <v>春风动力</v>
      </c>
      <c r="G3278" s="34" t="str">
        <f>IF(E3278="","",IF(行业估值!$C$5="申万行业",[1]!EM_S_INFO_INDUSTRY_SW2014(E3278,"1"),IF(行业估值!$C$5="证监会行业",[1]!EM_S_INFO_INDUSTRY_CSRC1(E3278,"1"),[1]!EM_S_INFO_INDUSTRY_EM2016(E3278,"1"))))</f>
        <v>交运设备</v>
      </c>
      <c r="H3278" s="34" t="str">
        <f>IF(E3278="","",IF($H$1="上证50",[1]!EM_S_INFO_COMPINDEX(E3278,"000016"),"")&amp;IF($H$1="上证180",[1]!EM_S_INFO_COMPINDEX(E3278,"000010"),"")&amp;IF($H$1="沪深300",[1]!EM_S_INFO_COMPINDEX(E3278,"000300"),"")&amp;IF(AND($H$1="上证A股",RIGHT(E3278,2)="SH"),"是","")&amp;IF(AND($H$1="深证A股",RIGHT(E3278,2)="SZ"),"是","")&amp;IF(AND($H$1="创业板",LEFT(E3278,1)-3=0),"是","")&amp;IF(AND($H$1="全部A股",E3278&lt;&gt;0),"是","")&amp;IF(AND($H$1="中小板",LEFT(E3278,3)="002"),"是",""))</f>
        <v>是</v>
      </c>
      <c r="I3278" s="46">
        <f ca="1">IF(E3278="","",IF(OR([1]!EM_S_VAL_MV(E3278,deadline)="",[1]!EM_S_VAL_MV(E3278,deadline)="--",[1]!EM_S_VAL_MV(E3278,deadline)="null"),0,[1]!EM_S_VAL_MV(E3278,deadline)/100000000))</f>
        <v>49.722597999999998</v>
      </c>
      <c r="J3278" s="46">
        <f ca="1">IF(E3278="","",IF(RIGHT(LEFT($J$1,6),3)="TTM",[1]!EM_S_FA_PROFIT_TTM(E3278,LEFT(RIGHT($J$1,11),10),1)/100000000,[1]!EM_S_STM07_IS(E3278,61,LEFT(RIGHT($J$1,5),4)&amp;"-12-31",1)/100000000))</f>
        <v>1.5868805430000001</v>
      </c>
      <c r="K3278" s="36">
        <f t="shared" ca="1" si="261"/>
        <v>31.333548211511467</v>
      </c>
      <c r="L3278" s="46">
        <f ca="1">IF(E3278="","",IF(ISERROR(IF(行业估值!$E$7="最新年报",[1]!EM_S_STM07_BS(E3278,140,LEFT(RIGHT($L$1,5),4)&amp;"-12-31",1)/100000000,[1]!EM_S_STM07_BS(E3278,140,LEFT(RIGHT($L$1,11),10),1)/100000000)),0,IF(行业估值!$E$7="最新年报",[1]!EM_S_STM07_BS(E3278,140,LEFT(RIGHT($L$1,5),4)&amp;"-12-31",1)/100000000,[1]!EM_S_STM07_BS(E3278,140,LEFT(RIGHT($L$1,11),10),1)/100000000)))</f>
        <v>9.9196018901999992</v>
      </c>
      <c r="M3278" s="36">
        <f t="shared" ca="1" si="262"/>
        <v>5.0125598335879875</v>
      </c>
      <c r="N3278" s="37">
        <f ca="1">IF(E3278="","",IF(ISERROR([1]!EM_S_EST_NETPROFIT(E3278,行业估值!$E$6,deadline)/100000000),"-",[1]!EM_S_EST_NETPROFIT(E3278,行业估值!$E$6,deadline)/100000000))</f>
        <v>1.927</v>
      </c>
      <c r="O3278" s="36">
        <f t="shared" ca="1" si="263"/>
        <v>25.803112610275036</v>
      </c>
      <c r="T3278" s="64" t="s">
        <v>6403</v>
      </c>
      <c r="U3278" s="64" t="s">
        <v>6404</v>
      </c>
    </row>
    <row r="3279" spans="4:21">
      <c r="D3279" s="45">
        <f>IF(AND(行业估值!$B$39=$G3279,COUNTIF($G$2:$G$2552,$G3279)&gt;=1),COUNTIF($G$2:G3279,$G3279),"")</f>
        <v>285</v>
      </c>
      <c r="E3279" s="65" t="str">
        <f t="shared" si="264"/>
        <v>603131.SH</v>
      </c>
      <c r="F3279" s="65" t="str">
        <f t="shared" si="265"/>
        <v>上海沪工</v>
      </c>
      <c r="G3279" s="34" t="str">
        <f>IF(E3279="","",IF(行业估值!$C$5="申万行业",[1]!EM_S_INFO_INDUSTRY_SW2014(E3279,"1"),IF(行业估值!$C$5="证监会行业",[1]!EM_S_INFO_INDUSTRY_CSRC1(E3279,"1"),[1]!EM_S_INFO_INDUSTRY_EM2016(E3279,"1"))))</f>
        <v>机械设备</v>
      </c>
      <c r="H3279" s="34" t="str">
        <f>IF(E3279="","",IF($H$1="上证50",[1]!EM_S_INFO_COMPINDEX(E3279,"000016"),"")&amp;IF($H$1="上证180",[1]!EM_S_INFO_COMPINDEX(E3279,"000010"),"")&amp;IF($H$1="沪深300",[1]!EM_S_INFO_COMPINDEX(E3279,"000300"),"")&amp;IF(AND($H$1="上证A股",RIGHT(E3279,2)="SH"),"是","")&amp;IF(AND($H$1="深证A股",RIGHT(E3279,2)="SZ"),"是","")&amp;IF(AND($H$1="创业板",LEFT(E3279,1)-3=0),"是","")&amp;IF(AND($H$1="全部A股",E3279&lt;&gt;0),"是","")&amp;IF(AND($H$1="中小板",LEFT(E3279,3)="002"),"是",""))</f>
        <v>是</v>
      </c>
      <c r="I3279" s="46">
        <f ca="1">IF(E3279="","",IF(OR([1]!EM_S_VAL_MV(E3279,deadline)="",[1]!EM_S_VAL_MV(E3279,deadline)="--",[1]!EM_S_VAL_MV(E3279,deadline)="null"),0,[1]!EM_S_VAL_MV(E3279,deadline)/100000000))</f>
        <v>40.859691382000001</v>
      </c>
      <c r="J3279" s="46">
        <f ca="1">IF(E3279="","",IF(RIGHT(LEFT($J$1,6),3)="TTM",[1]!EM_S_FA_PROFIT_TTM(E3279,LEFT(RIGHT($J$1,11),10),1)/100000000,[1]!EM_S_STM07_IS(E3279,61,LEFT(RIGHT($J$1,5),4)&amp;"-12-31",1)/100000000))</f>
        <v>0.67016036400000001</v>
      </c>
      <c r="K3279" s="36">
        <f t="shared" ca="1" si="261"/>
        <v>60.970020873988901</v>
      </c>
      <c r="L3279" s="46">
        <f ca="1">IF(E3279="","",IF(ISERROR(IF(行业估值!$E$7="最新年报",[1]!EM_S_STM07_BS(E3279,140,LEFT(RIGHT($L$1,5),4)&amp;"-12-31",1)/100000000,[1]!EM_S_STM07_BS(E3279,140,LEFT(RIGHT($L$1,11),10),1)/100000000)),0,IF(行业估值!$E$7="最新年报",[1]!EM_S_STM07_BS(E3279,140,LEFT(RIGHT($L$1,5),4)&amp;"-12-31",1)/100000000,[1]!EM_S_STM07_BS(E3279,140,LEFT(RIGHT($L$1,11),10),1)/100000000)))</f>
        <v>11.693876099800001</v>
      </c>
      <c r="M3279" s="36">
        <f t="shared" ca="1" si="262"/>
        <v>3.4941101678594682</v>
      </c>
      <c r="N3279" s="37">
        <f ca="1">IF(E3279="","",IF(ISERROR([1]!EM_S_EST_NETPROFIT(E3279,行业估值!$E$6,deadline)/100000000),"-",[1]!EM_S_EST_NETPROFIT(E3279,行业估值!$E$6,deadline)/100000000))</f>
        <v>1.2059333333333333</v>
      </c>
      <c r="O3279" s="36">
        <f t="shared" ca="1" si="263"/>
        <v>33.88221409309525</v>
      </c>
      <c r="T3279" s="64" t="s">
        <v>6405</v>
      </c>
      <c r="U3279" s="64" t="s">
        <v>6406</v>
      </c>
    </row>
    <row r="3280" spans="4:21">
      <c r="D3280" s="45" t="str">
        <f>IF(AND(行业估值!$B$39=$G3280,COUNTIF($G$2:$G$2552,$G3280)&gt;=1),COUNTIF($G$2:G3280,$G3280),"")</f>
        <v/>
      </c>
      <c r="E3280" s="65" t="str">
        <f t="shared" si="264"/>
        <v>603133.SH</v>
      </c>
      <c r="F3280" s="65" t="str">
        <f t="shared" si="265"/>
        <v>碳元科技</v>
      </c>
      <c r="G3280" s="34" t="str">
        <f>IF(E3280="","",IF(行业估值!$C$5="申万行业",[1]!EM_S_INFO_INDUSTRY_SW2014(E3280,"1"),IF(行业估值!$C$5="证监会行业",[1]!EM_S_INFO_INDUSTRY_CSRC1(E3280,"1"),[1]!EM_S_INFO_INDUSTRY_EM2016(E3280,"1"))))</f>
        <v>有色金属</v>
      </c>
      <c r="H3280" s="34" t="str">
        <f>IF(E3280="","",IF($H$1="上证50",[1]!EM_S_INFO_COMPINDEX(E3280,"000016"),"")&amp;IF($H$1="上证180",[1]!EM_S_INFO_COMPINDEX(E3280,"000010"),"")&amp;IF($H$1="沪深300",[1]!EM_S_INFO_COMPINDEX(E3280,"000300"),"")&amp;IF(AND($H$1="上证A股",RIGHT(E3280,2)="SH"),"是","")&amp;IF(AND($H$1="深证A股",RIGHT(E3280,2)="SZ"),"是","")&amp;IF(AND($H$1="创业板",LEFT(E3280,1)-3=0),"是","")&amp;IF(AND($H$1="全部A股",E3280&lt;&gt;0),"是","")&amp;IF(AND($H$1="中小板",LEFT(E3280,3)="002"),"是",""))</f>
        <v>是</v>
      </c>
      <c r="I3280" s="46">
        <f ca="1">IF(E3280="","",IF(OR([1]!EM_S_VAL_MV(E3280,deadline)="",[1]!EM_S_VAL_MV(E3280,deadline)="--",[1]!EM_S_VAL_MV(E3280,deadline)="null"),0,[1]!EM_S_VAL_MV(E3280,deadline)/100000000))</f>
        <v>42.010809999999999</v>
      </c>
      <c r="J3280" s="46">
        <f ca="1">IF(E3280="","",IF(RIGHT(LEFT($J$1,6),3)="TTM",[1]!EM_S_FA_PROFIT_TTM(E3280,LEFT(RIGHT($J$1,11),10),1)/100000000,[1]!EM_S_STM07_IS(E3280,61,LEFT(RIGHT($J$1,5),4)&amp;"-12-31",1)/100000000))</f>
        <v>-0.1146830625</v>
      </c>
      <c r="K3280" s="36">
        <f t="shared" ca="1" si="261"/>
        <v>-366.32096391740498</v>
      </c>
      <c r="L3280" s="46">
        <f ca="1">IF(E3280="","",IF(ISERROR(IF(行业估值!$E$7="最新年报",[1]!EM_S_STM07_BS(E3280,140,LEFT(RIGHT($L$1,5),4)&amp;"-12-31",1)/100000000,[1]!EM_S_STM07_BS(E3280,140,LEFT(RIGHT($L$1,11),10),1)/100000000)),0,IF(行业估值!$E$7="最新年报",[1]!EM_S_STM07_BS(E3280,140,LEFT(RIGHT($L$1,5),4)&amp;"-12-31",1)/100000000,[1]!EM_S_STM07_BS(E3280,140,LEFT(RIGHT($L$1,11),10),1)/100000000)))</f>
        <v>9.0650105972000006</v>
      </c>
      <c r="M3280" s="36">
        <f t="shared" ca="1" si="262"/>
        <v>4.6343917141118727</v>
      </c>
      <c r="N3280" s="37">
        <f ca="1">IF(E3280="","",IF(ISERROR([1]!EM_S_EST_NETPROFIT(E3280,行业估值!$E$6,deadline)/100000000),"-",[1]!EM_S_EST_NETPROFIT(E3280,行业估值!$E$6,deadline)/100000000))</f>
        <v>0.45500000000000002</v>
      </c>
      <c r="O3280" s="36">
        <f t="shared" ca="1" si="263"/>
        <v>92.331450549450551</v>
      </c>
      <c r="T3280" s="64" t="s">
        <v>6407</v>
      </c>
      <c r="U3280" s="64" t="s">
        <v>6408</v>
      </c>
    </row>
    <row r="3281" spans="4:21">
      <c r="D3281" s="45" t="str">
        <f>IF(AND(行业估值!$B$39=$G3281,COUNTIF($G$2:$G$2552,$G3281)&gt;=1),COUNTIF($G$2:G3281,$G3281),"")</f>
        <v/>
      </c>
      <c r="E3281" s="65" t="str">
        <f t="shared" si="264"/>
        <v>603136.SH</v>
      </c>
      <c r="F3281" s="65" t="str">
        <f t="shared" si="265"/>
        <v>天目湖</v>
      </c>
      <c r="G3281" s="34" t="str">
        <f>IF(E3281="","",IF(行业估值!$C$5="申万行业",[1]!EM_S_INFO_INDUSTRY_SW2014(E3281,"1"),IF(行业估值!$C$5="证监会行业",[1]!EM_S_INFO_INDUSTRY_CSRC1(E3281,"1"),[1]!EM_S_INFO_INDUSTRY_EM2016(E3281,"1"))))</f>
        <v>休闲、生活及专业服务</v>
      </c>
      <c r="H3281" s="34" t="str">
        <f>IF(E3281="","",IF($H$1="上证50",[1]!EM_S_INFO_COMPINDEX(E3281,"000016"),"")&amp;IF($H$1="上证180",[1]!EM_S_INFO_COMPINDEX(E3281,"000010"),"")&amp;IF($H$1="沪深300",[1]!EM_S_INFO_COMPINDEX(E3281,"000300"),"")&amp;IF(AND($H$1="上证A股",RIGHT(E3281,2)="SH"),"是","")&amp;IF(AND($H$1="深证A股",RIGHT(E3281,2)="SZ"),"是","")&amp;IF(AND($H$1="创业板",LEFT(E3281,1)-3=0),"是","")&amp;IF(AND($H$1="全部A股",E3281&lt;&gt;0),"是","")&amp;IF(AND($H$1="中小板",LEFT(E3281,3)="002"),"是",""))</f>
        <v>是</v>
      </c>
      <c r="I3281" s="46">
        <f ca="1">IF(E3281="","",IF(OR([1]!EM_S_VAL_MV(E3281,deadline)="",[1]!EM_S_VAL_MV(E3281,deadline)="--",[1]!EM_S_VAL_MV(E3281,deadline)="null"),0,[1]!EM_S_VAL_MV(E3281,deadline)/100000000))</f>
        <v>28.118400000000001</v>
      </c>
      <c r="J3281" s="46">
        <f ca="1">IF(E3281="","",IF(RIGHT(LEFT($J$1,6),3)="TTM",[1]!EM_S_FA_PROFIT_TTM(E3281,LEFT(RIGHT($J$1,11),10),1)/100000000,[1]!EM_S_STM07_IS(E3281,61,LEFT(RIGHT($J$1,5),4)&amp;"-12-31",1)/100000000))</f>
        <v>1.4059295783000001</v>
      </c>
      <c r="K3281" s="36">
        <f t="shared" ca="1" si="261"/>
        <v>19.999863744242273</v>
      </c>
      <c r="L3281" s="46">
        <f ca="1">IF(E3281="","",IF(ISERROR(IF(行业估值!$E$7="最新年报",[1]!EM_S_STM07_BS(E3281,140,LEFT(RIGHT($L$1,5),4)&amp;"-12-31",1)/100000000,[1]!EM_S_STM07_BS(E3281,140,LEFT(RIGHT($L$1,11),10),1)/100000000)),0,IF(行业估值!$E$7="最新年报",[1]!EM_S_STM07_BS(E3281,140,LEFT(RIGHT($L$1,5),4)&amp;"-12-31",1)/100000000,[1]!EM_S_STM07_BS(E3281,140,LEFT(RIGHT($L$1,11),10),1)/100000000)))</f>
        <v>8.9282681045000007</v>
      </c>
      <c r="M3281" s="36">
        <f t="shared" ca="1" si="262"/>
        <v>3.149367791254817</v>
      </c>
      <c r="N3281" s="37">
        <f ca="1">IF(E3281="","",IF(ISERROR([1]!EM_S_EST_NETPROFIT(E3281,行业估值!$E$6,deadline)/100000000),"-",[1]!EM_S_EST_NETPROFIT(E3281,行业估值!$E$6,deadline)/100000000))</f>
        <v>1.2283333333333333</v>
      </c>
      <c r="O3281" s="36">
        <f t="shared" ca="1" si="263"/>
        <v>22.891506105834466</v>
      </c>
      <c r="T3281" s="64" t="s">
        <v>6409</v>
      </c>
      <c r="U3281" s="64" t="s">
        <v>6410</v>
      </c>
    </row>
    <row r="3282" spans="4:21">
      <c r="D3282" s="45" t="str">
        <f>IF(AND(行业估值!$B$39=$G3282,COUNTIF($G$2:$G$2552,$G3282)&gt;=1),COUNTIF($G$2:G3282,$G3282),"")</f>
        <v/>
      </c>
      <c r="E3282" s="65" t="str">
        <f t="shared" si="264"/>
        <v>603138.SH</v>
      </c>
      <c r="F3282" s="65" t="str">
        <f t="shared" si="265"/>
        <v>海量数据</v>
      </c>
      <c r="G3282" s="34" t="str">
        <f>IF(E3282="","",IF(行业估值!$C$5="申万行业",[1]!EM_S_INFO_INDUSTRY_SW2014(E3282,"1"),IF(行业估值!$C$5="证监会行业",[1]!EM_S_INFO_INDUSTRY_CSRC1(E3282,"1"),[1]!EM_S_INFO_INDUSTRY_EM2016(E3282,"1"))))</f>
        <v>信息技术</v>
      </c>
      <c r="H3282" s="34" t="str">
        <f>IF(E3282="","",IF($H$1="上证50",[1]!EM_S_INFO_COMPINDEX(E3282,"000016"),"")&amp;IF($H$1="上证180",[1]!EM_S_INFO_COMPINDEX(E3282,"000010"),"")&amp;IF($H$1="沪深300",[1]!EM_S_INFO_COMPINDEX(E3282,"000300"),"")&amp;IF(AND($H$1="上证A股",RIGHT(E3282,2)="SH"),"是","")&amp;IF(AND($H$1="深证A股",RIGHT(E3282,2)="SZ"),"是","")&amp;IF(AND($H$1="创业板",LEFT(E3282,1)-3=0),"是","")&amp;IF(AND($H$1="全部A股",E3282&lt;&gt;0),"是","")&amp;IF(AND($H$1="中小板",LEFT(E3282,3)="002"),"是",""))</f>
        <v>是</v>
      </c>
      <c r="I3282" s="46">
        <f ca="1">IF(E3282="","",IF(OR([1]!EM_S_VAL_MV(E3282,deadline)="",[1]!EM_S_VAL_MV(E3282,deadline)="--",[1]!EM_S_VAL_MV(E3282,deadline)="null"),0,[1]!EM_S_VAL_MV(E3282,deadline)/100000000))</f>
        <v>30.643731720000002</v>
      </c>
      <c r="J3282" s="46">
        <f ca="1">IF(E3282="","",IF(RIGHT(LEFT($J$1,6),3)="TTM",[1]!EM_S_FA_PROFIT_TTM(E3282,LEFT(RIGHT($J$1,11),10),1)/100000000,[1]!EM_S_STM07_IS(E3282,61,LEFT(RIGHT($J$1,5),4)&amp;"-12-31",1)/100000000))</f>
        <v>0.43930085119999995</v>
      </c>
      <c r="K3282" s="36">
        <f t="shared" ca="1" si="261"/>
        <v>69.755684825770729</v>
      </c>
      <c r="L3282" s="46">
        <f ca="1">IF(E3282="","",IF(ISERROR(IF(行业估值!$E$7="最新年报",[1]!EM_S_STM07_BS(E3282,140,LEFT(RIGHT($L$1,5),4)&amp;"-12-31",1)/100000000,[1]!EM_S_STM07_BS(E3282,140,LEFT(RIGHT($L$1,11),10),1)/100000000)),0,IF(行业估值!$E$7="最新年报",[1]!EM_S_STM07_BS(E3282,140,LEFT(RIGHT($L$1,5),4)&amp;"-12-31",1)/100000000,[1]!EM_S_STM07_BS(E3282,140,LEFT(RIGHT($L$1,11),10),1)/100000000)))</f>
        <v>4.5477078899999999</v>
      </c>
      <c r="M3282" s="36">
        <f t="shared" ca="1" si="262"/>
        <v>6.738280571490268</v>
      </c>
      <c r="N3282" s="37" t="str">
        <f ca="1">IF(E3282="","",IF(ISERROR([1]!EM_S_EST_NETPROFIT(E3282,行业估值!$E$6,deadline)/100000000),"-",[1]!EM_S_EST_NETPROFIT(E3282,行业估值!$E$6,deadline)/100000000))</f>
        <v>-</v>
      </c>
      <c r="O3282" s="36" t="str">
        <f t="shared" ca="1" si="263"/>
        <v>-</v>
      </c>
      <c r="T3282" s="64" t="s">
        <v>6411</v>
      </c>
      <c r="U3282" s="64" t="s">
        <v>6412</v>
      </c>
    </row>
    <row r="3283" spans="4:21">
      <c r="D3283" s="45" t="str">
        <f>IF(AND(行业估值!$B$39=$G3283,COUNTIF($G$2:$G$2552,$G3283)&gt;=1),COUNTIF($G$2:G3283,$G3283),"")</f>
        <v/>
      </c>
      <c r="E3283" s="65" t="str">
        <f t="shared" si="264"/>
        <v>603139.SH</v>
      </c>
      <c r="F3283" s="65" t="str">
        <f t="shared" si="265"/>
        <v>康惠制药</v>
      </c>
      <c r="G3283" s="34" t="str">
        <f>IF(E3283="","",IF(行业估值!$C$5="申万行业",[1]!EM_S_INFO_INDUSTRY_SW2014(E3283,"1"),IF(行业估值!$C$5="证监会行业",[1]!EM_S_INFO_INDUSTRY_CSRC1(E3283,"1"),[1]!EM_S_INFO_INDUSTRY_EM2016(E3283,"1"))))</f>
        <v>医药生物</v>
      </c>
      <c r="H3283" s="34" t="str">
        <f>IF(E3283="","",IF($H$1="上证50",[1]!EM_S_INFO_COMPINDEX(E3283,"000016"),"")&amp;IF($H$1="上证180",[1]!EM_S_INFO_COMPINDEX(E3283,"000010"),"")&amp;IF($H$1="沪深300",[1]!EM_S_INFO_COMPINDEX(E3283,"000300"),"")&amp;IF(AND($H$1="上证A股",RIGHT(E3283,2)="SH"),"是","")&amp;IF(AND($H$1="深证A股",RIGHT(E3283,2)="SZ"),"是","")&amp;IF(AND($H$1="创业板",LEFT(E3283,1)-3=0),"是","")&amp;IF(AND($H$1="全部A股",E3283&lt;&gt;0),"是","")&amp;IF(AND($H$1="中小板",LEFT(E3283,3)="002"),"是",""))</f>
        <v>是</v>
      </c>
      <c r="I3283" s="46">
        <f ca="1">IF(E3283="","",IF(OR([1]!EM_S_VAL_MV(E3283,deadline)="",[1]!EM_S_VAL_MV(E3283,deadline)="--",[1]!EM_S_VAL_MV(E3283,deadline)="null"),0,[1]!EM_S_VAL_MV(E3283,deadline)/100000000))</f>
        <v>15.960824000000001</v>
      </c>
      <c r="J3283" s="46">
        <f ca="1">IF(E3283="","",IF(RIGHT(LEFT($J$1,6),3)="TTM",[1]!EM_S_FA_PROFIT_TTM(E3283,LEFT(RIGHT($J$1,11),10),1)/100000000,[1]!EM_S_STM07_IS(E3283,61,LEFT(RIGHT($J$1,5),4)&amp;"-12-31",1)/100000000))</f>
        <v>0.58179645820000003</v>
      </c>
      <c r="K3283" s="36">
        <f t="shared" ca="1" si="261"/>
        <v>27.433690554563778</v>
      </c>
      <c r="L3283" s="46">
        <f ca="1">IF(E3283="","",IF(ISERROR(IF(行业估值!$E$7="最新年报",[1]!EM_S_STM07_BS(E3283,140,LEFT(RIGHT($L$1,5),4)&amp;"-12-31",1)/100000000,[1]!EM_S_STM07_BS(E3283,140,LEFT(RIGHT($L$1,11),10),1)/100000000)),0,IF(行业估值!$E$7="最新年报",[1]!EM_S_STM07_BS(E3283,140,LEFT(RIGHT($L$1,5),4)&amp;"-12-31",1)/100000000,[1]!EM_S_STM07_BS(E3283,140,LEFT(RIGHT($L$1,11),10),1)/100000000)))</f>
        <v>9.6751678290999994</v>
      </c>
      <c r="M3283" s="36">
        <f t="shared" ca="1" si="262"/>
        <v>1.6496689547849119</v>
      </c>
      <c r="N3283" s="37" t="str">
        <f ca="1">IF(E3283="","",IF(ISERROR([1]!EM_S_EST_NETPROFIT(E3283,行业估值!$E$6,deadline)/100000000),"-",[1]!EM_S_EST_NETPROFIT(E3283,行业估值!$E$6,deadline)/100000000))</f>
        <v>-</v>
      </c>
      <c r="O3283" s="36" t="str">
        <f t="shared" ca="1" si="263"/>
        <v>-</v>
      </c>
      <c r="T3283" s="64" t="s">
        <v>6413</v>
      </c>
      <c r="U3283" s="64" t="s">
        <v>6414</v>
      </c>
    </row>
    <row r="3284" spans="4:21">
      <c r="D3284" s="45" t="str">
        <f>IF(AND(行业估值!$B$39=$G3284,COUNTIF($G$2:$G$2552,$G3284)&gt;=1),COUNTIF($G$2:G3284,$G3284),"")</f>
        <v/>
      </c>
      <c r="E3284" s="65" t="str">
        <f t="shared" si="264"/>
        <v>603156.SH</v>
      </c>
      <c r="F3284" s="65" t="str">
        <f t="shared" si="265"/>
        <v>养元饮品</v>
      </c>
      <c r="G3284" s="34" t="str">
        <f>IF(E3284="","",IF(行业估值!$C$5="申万行业",[1]!EM_S_INFO_INDUSTRY_SW2014(E3284,"1"),IF(行业估值!$C$5="证监会行业",[1]!EM_S_INFO_INDUSTRY_CSRC1(E3284,"1"),[1]!EM_S_INFO_INDUSTRY_EM2016(E3284,"1"))))</f>
        <v>食品饮料</v>
      </c>
      <c r="H3284" s="34" t="str">
        <f>IF(E3284="","",IF($H$1="上证50",[1]!EM_S_INFO_COMPINDEX(E3284,"000016"),"")&amp;IF($H$1="上证180",[1]!EM_S_INFO_COMPINDEX(E3284,"000010"),"")&amp;IF($H$1="沪深300",[1]!EM_S_INFO_COMPINDEX(E3284,"000300"),"")&amp;IF(AND($H$1="上证A股",RIGHT(E3284,2)="SH"),"是","")&amp;IF(AND($H$1="深证A股",RIGHT(E3284,2)="SZ"),"是","")&amp;IF(AND($H$1="创业板",LEFT(E3284,1)-3=0),"是","")&amp;IF(AND($H$1="全部A股",E3284&lt;&gt;0),"是","")&amp;IF(AND($H$1="中小板",LEFT(E3284,3)="002"),"是",""))</f>
        <v>是</v>
      </c>
      <c r="I3284" s="46">
        <f ca="1">IF(E3284="","",IF(OR([1]!EM_S_VAL_MV(E3284,deadline)="",[1]!EM_S_VAL_MV(E3284,deadline)="--",[1]!EM_S_VAL_MV(E3284,deadline)="null"),0,[1]!EM_S_VAL_MV(E3284,deadline)/100000000))</f>
        <v>311.62779899999998</v>
      </c>
      <c r="J3284" s="46">
        <f ca="1">IF(E3284="","",IF(RIGHT(LEFT($J$1,6),3)="TTM",[1]!EM_S_FA_PROFIT_TTM(E3284,LEFT(RIGHT($J$1,11),10),1)/100000000,[1]!EM_S_STM07_IS(E3284,61,LEFT(RIGHT($J$1,5),4)&amp;"-12-31",1)/100000000))</f>
        <v>28.267273472700001</v>
      </c>
      <c r="K3284" s="36">
        <f t="shared" ca="1" si="261"/>
        <v>11.0243316993754</v>
      </c>
      <c r="L3284" s="46">
        <f ca="1">IF(E3284="","",IF(ISERROR(IF(行业估值!$E$7="最新年报",[1]!EM_S_STM07_BS(E3284,140,LEFT(RIGHT($L$1,5),4)&amp;"-12-31",1)/100000000,[1]!EM_S_STM07_BS(E3284,140,LEFT(RIGHT($L$1,11),10),1)/100000000)),0,IF(行业估值!$E$7="最新年报",[1]!EM_S_STM07_BS(E3284,140,LEFT(RIGHT($L$1,5),4)&amp;"-12-31",1)/100000000,[1]!EM_S_STM07_BS(E3284,140,LEFT(RIGHT($L$1,11),10),1)/100000000)))</f>
        <v>114.5822578681</v>
      </c>
      <c r="M3284" s="36">
        <f t="shared" ca="1" si="262"/>
        <v>2.7196863179177933</v>
      </c>
      <c r="N3284" s="37">
        <f ca="1">IF(E3284="","",IF(ISERROR([1]!EM_S_EST_NETPROFIT(E3284,行业估值!$E$6,deadline)/100000000),"-",[1]!EM_S_EST_NETPROFIT(E3284,行业估值!$E$6,deadline)/100000000))</f>
        <v>28.158860000000001</v>
      </c>
      <c r="O3284" s="36">
        <f t="shared" ca="1" si="263"/>
        <v>11.066776105282671</v>
      </c>
      <c r="T3284" s="64" t="s">
        <v>6415</v>
      </c>
      <c r="U3284" s="64" t="s">
        <v>6416</v>
      </c>
    </row>
    <row r="3285" spans="4:21">
      <c r="D3285" s="45" t="str">
        <f>IF(AND(行业估值!$B$39=$G3285,COUNTIF($G$2:$G$2552,$G3285)&gt;=1),COUNTIF($G$2:G3285,$G3285),"")</f>
        <v/>
      </c>
      <c r="E3285" s="65" t="str">
        <f t="shared" si="264"/>
        <v>603157.SH</v>
      </c>
      <c r="F3285" s="65" t="str">
        <f t="shared" si="265"/>
        <v>拉夏贝尔</v>
      </c>
      <c r="G3285" s="34" t="str">
        <f>IF(E3285="","",IF(行业估值!$C$5="申万行业",[1]!EM_S_INFO_INDUSTRY_SW2014(E3285,"1"),IF(行业估值!$C$5="证监会行业",[1]!EM_S_INFO_INDUSTRY_CSRC1(E3285,"1"),[1]!EM_S_INFO_INDUSTRY_EM2016(E3285,"1"))))</f>
        <v>纺织服装</v>
      </c>
      <c r="H3285" s="34" t="str">
        <f>IF(E3285="","",IF($H$1="上证50",[1]!EM_S_INFO_COMPINDEX(E3285,"000016"),"")&amp;IF($H$1="上证180",[1]!EM_S_INFO_COMPINDEX(E3285,"000010"),"")&amp;IF($H$1="沪深300",[1]!EM_S_INFO_COMPINDEX(E3285,"000300"),"")&amp;IF(AND($H$1="上证A股",RIGHT(E3285,2)="SH"),"是","")&amp;IF(AND($H$1="深证A股",RIGHT(E3285,2)="SZ"),"是","")&amp;IF(AND($H$1="创业板",LEFT(E3285,1)-3=0),"是","")&amp;IF(AND($H$1="全部A股",E3285&lt;&gt;0),"是","")&amp;IF(AND($H$1="中小板",LEFT(E3285,3)="002"),"是",""))</f>
        <v>是</v>
      </c>
      <c r="I3285" s="46">
        <f ca="1">IF(E3285="","",IF(OR([1]!EM_S_VAL_MV(E3285,deadline)="",[1]!EM_S_VAL_MV(E3285,deadline)="--",[1]!EM_S_VAL_MV(E3285,deadline)="null"),0,[1]!EM_S_VAL_MV(E3285,deadline)/100000000))</f>
        <v>29.026597025999997</v>
      </c>
      <c r="J3285" s="46">
        <f ca="1">IF(E3285="","",IF(RIGHT(LEFT($J$1,6),3)="TTM",[1]!EM_S_FA_PROFIT_TTM(E3285,LEFT(RIGHT($J$1,11),10),1)/100000000,[1]!EM_S_STM07_IS(E3285,61,LEFT(RIGHT($J$1,5),4)&amp;"-12-31",1)/100000000))</f>
        <v>-13.19547</v>
      </c>
      <c r="K3285" s="36">
        <f t="shared" ca="1" si="261"/>
        <v>-2.1997395337945518</v>
      </c>
      <c r="L3285" s="46">
        <f ca="1">IF(E3285="","",IF(ISERROR(IF(行业估值!$E$7="最新年报",[1]!EM_S_STM07_BS(E3285,140,LEFT(RIGHT($L$1,5),4)&amp;"-12-31",1)/100000000,[1]!EM_S_STM07_BS(E3285,140,LEFT(RIGHT($L$1,11),10),1)/100000000)),0,IF(行业估值!$E$7="最新年报",[1]!EM_S_STM07_BS(E3285,140,LEFT(RIGHT($L$1,5),4)&amp;"-12-31",1)/100000000,[1]!EM_S_STM07_BS(E3285,140,LEFT(RIGHT($L$1,11),10),1)/100000000)))</f>
        <v>26.59825</v>
      </c>
      <c r="M3285" s="36">
        <f t="shared" ca="1" si="262"/>
        <v>1.0912972479768406</v>
      </c>
      <c r="N3285" s="37" t="str">
        <f ca="1">IF(E3285="","",IF(ISERROR([1]!EM_S_EST_NETPROFIT(E3285,行业估值!$E$6,deadline)/100000000),"-",[1]!EM_S_EST_NETPROFIT(E3285,行业估值!$E$6,deadline)/100000000))</f>
        <v>-</v>
      </c>
      <c r="O3285" s="36" t="str">
        <f t="shared" ca="1" si="263"/>
        <v>-</v>
      </c>
      <c r="T3285" s="64" t="s">
        <v>6417</v>
      </c>
      <c r="U3285" s="64" t="s">
        <v>6418</v>
      </c>
    </row>
    <row r="3286" spans="4:21">
      <c r="D3286" s="45" t="str">
        <f>IF(AND(行业估值!$B$39=$G3286,COUNTIF($G$2:$G$2552,$G3286)&gt;=1),COUNTIF($G$2:G3286,$G3286),"")</f>
        <v/>
      </c>
      <c r="E3286" s="65" t="str">
        <f t="shared" si="264"/>
        <v>603158.SH</v>
      </c>
      <c r="F3286" s="65" t="str">
        <f t="shared" si="265"/>
        <v>腾龙股份</v>
      </c>
      <c r="G3286" s="34" t="str">
        <f>IF(E3286="","",IF(行业估值!$C$5="申万行业",[1]!EM_S_INFO_INDUSTRY_SW2014(E3286,"1"),IF(行业估值!$C$5="证监会行业",[1]!EM_S_INFO_INDUSTRY_CSRC1(E3286,"1"),[1]!EM_S_INFO_INDUSTRY_EM2016(E3286,"1"))))</f>
        <v>交运设备</v>
      </c>
      <c r="H3286" s="34" t="str">
        <f>IF(E3286="","",IF($H$1="上证50",[1]!EM_S_INFO_COMPINDEX(E3286,"000016"),"")&amp;IF($H$1="上证180",[1]!EM_S_INFO_COMPINDEX(E3286,"000010"),"")&amp;IF($H$1="沪深300",[1]!EM_S_INFO_COMPINDEX(E3286,"000300"),"")&amp;IF(AND($H$1="上证A股",RIGHT(E3286,2)="SH"),"是","")&amp;IF(AND($H$1="深证A股",RIGHT(E3286,2)="SZ"),"是","")&amp;IF(AND($H$1="创业板",LEFT(E3286,1)-3=0),"是","")&amp;IF(AND($H$1="全部A股",E3286&lt;&gt;0),"是","")&amp;IF(AND($H$1="中小板",LEFT(E3286,3)="002"),"是",""))</f>
        <v>是</v>
      </c>
      <c r="I3286" s="46">
        <f ca="1">IF(E3286="","",IF(OR([1]!EM_S_VAL_MV(E3286,deadline)="",[1]!EM_S_VAL_MV(E3286,deadline)="--",[1]!EM_S_VAL_MV(E3286,deadline)="null"),0,[1]!EM_S_VAL_MV(E3286,deadline)/100000000))</f>
        <v>30.744819039999999</v>
      </c>
      <c r="J3286" s="46">
        <f ca="1">IF(E3286="","",IF(RIGHT(LEFT($J$1,6),3)="TTM",[1]!EM_S_FA_PROFIT_TTM(E3286,LEFT(RIGHT($J$1,11),10),1)/100000000,[1]!EM_S_STM07_IS(E3286,61,LEFT(RIGHT($J$1,5),4)&amp;"-12-31",1)/100000000))</f>
        <v>1.2347968644</v>
      </c>
      <c r="K3286" s="36">
        <f t="shared" ca="1" si="261"/>
        <v>24.898685708065198</v>
      </c>
      <c r="L3286" s="46">
        <f ca="1">IF(E3286="","",IF(ISERROR(IF(行业估值!$E$7="最新年报",[1]!EM_S_STM07_BS(E3286,140,LEFT(RIGHT($L$1,5),4)&amp;"-12-31",1)/100000000,[1]!EM_S_STM07_BS(E3286,140,LEFT(RIGHT($L$1,11),10),1)/100000000)),0,IF(行业估值!$E$7="最新年报",[1]!EM_S_STM07_BS(E3286,140,LEFT(RIGHT($L$1,5),4)&amp;"-12-31",1)/100000000,[1]!EM_S_STM07_BS(E3286,140,LEFT(RIGHT($L$1,11),10),1)/100000000)))</f>
        <v>10.1757322303</v>
      </c>
      <c r="M3286" s="36">
        <f t="shared" ca="1" si="262"/>
        <v>3.0213864068132605</v>
      </c>
      <c r="N3286" s="37">
        <f ca="1">IF(E3286="","",IF(ISERROR([1]!EM_S_EST_NETPROFIT(E3286,行业估值!$E$6,deadline)/100000000),"-",[1]!EM_S_EST_NETPROFIT(E3286,行业估值!$E$6,deadline)/100000000))</f>
        <v>1.2540500000000001</v>
      </c>
      <c r="O3286" s="36">
        <f t="shared" ca="1" si="263"/>
        <v>24.516422024640164</v>
      </c>
      <c r="T3286" s="64" t="s">
        <v>6419</v>
      </c>
      <c r="U3286" s="64" t="s">
        <v>6420</v>
      </c>
    </row>
    <row r="3287" spans="4:21">
      <c r="D3287" s="45">
        <f>IF(AND(行业估值!$B$39=$G3287,COUNTIF($G$2:$G$2552,$G3287)&gt;=1),COUNTIF($G$2:G3287,$G3287),"")</f>
        <v>286</v>
      </c>
      <c r="E3287" s="65" t="str">
        <f t="shared" si="264"/>
        <v>603159.SH</v>
      </c>
      <c r="F3287" s="65" t="str">
        <f t="shared" si="265"/>
        <v>上海亚虹</v>
      </c>
      <c r="G3287" s="34" t="str">
        <f>IF(E3287="","",IF(行业估值!$C$5="申万行业",[1]!EM_S_INFO_INDUSTRY_SW2014(E3287,"1"),IF(行业估值!$C$5="证监会行业",[1]!EM_S_INFO_INDUSTRY_CSRC1(E3287,"1"),[1]!EM_S_INFO_INDUSTRY_EM2016(E3287,"1"))))</f>
        <v>机械设备</v>
      </c>
      <c r="H3287" s="34" t="str">
        <f>IF(E3287="","",IF($H$1="上证50",[1]!EM_S_INFO_COMPINDEX(E3287,"000016"),"")&amp;IF($H$1="上证180",[1]!EM_S_INFO_COMPINDEX(E3287,"000010"),"")&amp;IF($H$1="沪深300",[1]!EM_S_INFO_COMPINDEX(E3287,"000300"),"")&amp;IF(AND($H$1="上证A股",RIGHT(E3287,2)="SH"),"是","")&amp;IF(AND($H$1="深证A股",RIGHT(E3287,2)="SZ"),"是","")&amp;IF(AND($H$1="创业板",LEFT(E3287,1)-3=0),"是","")&amp;IF(AND($H$1="全部A股",E3287&lt;&gt;0),"是","")&amp;IF(AND($H$1="中小板",LEFT(E3287,3)="002"),"是",""))</f>
        <v>是</v>
      </c>
      <c r="I3287" s="46">
        <f ca="1">IF(E3287="","",IF(OR([1]!EM_S_VAL_MV(E3287,deadline)="",[1]!EM_S_VAL_MV(E3287,deadline)="--",[1]!EM_S_VAL_MV(E3287,deadline)="null"),0,[1]!EM_S_VAL_MV(E3287,deadline)/100000000))</f>
        <v>14.938000000000001</v>
      </c>
      <c r="J3287" s="46">
        <f ca="1">IF(E3287="","",IF(RIGHT(LEFT($J$1,6),3)="TTM",[1]!EM_S_FA_PROFIT_TTM(E3287,LEFT(RIGHT($J$1,11),10),1)/100000000,[1]!EM_S_STM07_IS(E3287,61,LEFT(RIGHT($J$1,5),4)&amp;"-12-31",1)/100000000))</f>
        <v>0.24838850730000001</v>
      </c>
      <c r="K3287" s="36">
        <f t="shared" ca="1" si="261"/>
        <v>60.139658482500167</v>
      </c>
      <c r="L3287" s="46">
        <f ca="1">IF(E3287="","",IF(ISERROR(IF(行业估值!$E$7="最新年报",[1]!EM_S_STM07_BS(E3287,140,LEFT(RIGHT($L$1,5),4)&amp;"-12-31",1)/100000000,[1]!EM_S_STM07_BS(E3287,140,LEFT(RIGHT($L$1,11),10),1)/100000000)),0,IF(行业估值!$E$7="最新年报",[1]!EM_S_STM07_BS(E3287,140,LEFT(RIGHT($L$1,5),4)&amp;"-12-31",1)/100000000,[1]!EM_S_STM07_BS(E3287,140,LEFT(RIGHT($L$1,11),10),1)/100000000)))</f>
        <v>4.2019213896999998</v>
      </c>
      <c r="M3287" s="36">
        <f t="shared" ca="1" si="262"/>
        <v>3.5550403290782442</v>
      </c>
      <c r="N3287" s="37" t="str">
        <f ca="1">IF(E3287="","",IF(ISERROR([1]!EM_S_EST_NETPROFIT(E3287,行业估值!$E$6,deadline)/100000000),"-",[1]!EM_S_EST_NETPROFIT(E3287,行业估值!$E$6,deadline)/100000000))</f>
        <v>-</v>
      </c>
      <c r="O3287" s="36" t="str">
        <f t="shared" ca="1" si="263"/>
        <v>-</v>
      </c>
      <c r="T3287" s="64" t="s">
        <v>6421</v>
      </c>
      <c r="U3287" s="64" t="s">
        <v>6422</v>
      </c>
    </row>
    <row r="3288" spans="4:21">
      <c r="D3288" s="45" t="str">
        <f>IF(AND(行业估值!$B$39=$G3288,COUNTIF($G$2:$G$2552,$G3288)&gt;=1),COUNTIF($G$2:G3288,$G3288),"")</f>
        <v/>
      </c>
      <c r="E3288" s="65" t="str">
        <f t="shared" si="264"/>
        <v>603160.SH</v>
      </c>
      <c r="F3288" s="65" t="str">
        <f t="shared" si="265"/>
        <v>汇顶科技</v>
      </c>
      <c r="G3288" s="34" t="str">
        <f>IF(E3288="","",IF(行业估值!$C$5="申万行业",[1]!EM_S_INFO_INDUSTRY_SW2014(E3288,"1"),IF(行业估值!$C$5="证监会行业",[1]!EM_S_INFO_INDUSTRY_CSRC1(E3288,"1"),[1]!EM_S_INFO_INDUSTRY_EM2016(E3288,"1"))))</f>
        <v>电子设备</v>
      </c>
      <c r="H3288" s="34" t="str">
        <f>IF(E3288="","",IF($H$1="上证50",[1]!EM_S_INFO_COMPINDEX(E3288,"000016"),"")&amp;IF($H$1="上证180",[1]!EM_S_INFO_COMPINDEX(E3288,"000010"),"")&amp;IF($H$1="沪深300",[1]!EM_S_INFO_COMPINDEX(E3288,"000300"),"")&amp;IF(AND($H$1="上证A股",RIGHT(E3288,2)="SH"),"是","")&amp;IF(AND($H$1="深证A股",RIGHT(E3288,2)="SZ"),"是","")&amp;IF(AND($H$1="创业板",LEFT(E3288,1)-3=0),"是","")&amp;IF(AND($H$1="全部A股",E3288&lt;&gt;0),"是","")&amp;IF(AND($H$1="中小板",LEFT(E3288,3)="002"),"是",""))</f>
        <v>是</v>
      </c>
      <c r="I3288" s="46">
        <f ca="1">IF(E3288="","",IF(OR([1]!EM_S_VAL_MV(E3288,deadline)="",[1]!EM_S_VAL_MV(E3288,deadline)="--",[1]!EM_S_VAL_MV(E3288,deadline)="null"),0,[1]!EM_S_VAL_MV(E3288,deadline)/100000000))</f>
        <v>889.13371339800005</v>
      </c>
      <c r="J3288" s="46">
        <f ca="1">IF(E3288="","",IF(RIGHT(LEFT($J$1,6),3)="TTM",[1]!EM_S_FA_PROFIT_TTM(E3288,LEFT(RIGHT($J$1,11),10),1)/100000000,[1]!EM_S_STM07_IS(E3288,61,LEFT(RIGHT($J$1,5),4)&amp;"-12-31",1)/100000000))</f>
        <v>21.3607435409</v>
      </c>
      <c r="K3288" s="36">
        <f t="shared" ca="1" si="261"/>
        <v>41.624661224715865</v>
      </c>
      <c r="L3288" s="46">
        <f ca="1">IF(E3288="","",IF(ISERROR(IF(行业估值!$E$7="最新年报",[1]!EM_S_STM07_BS(E3288,140,LEFT(RIGHT($L$1,5),4)&amp;"-12-31",1)/100000000,[1]!EM_S_STM07_BS(E3288,140,LEFT(RIGHT($L$1,11),10),1)/100000000)),0,IF(行业估值!$E$7="最新年报",[1]!EM_S_STM07_BS(E3288,140,LEFT(RIGHT($L$1,5),4)&amp;"-12-31",1)/100000000,[1]!EM_S_STM07_BS(E3288,140,LEFT(RIGHT($L$1,11),10),1)/100000000)))</f>
        <v>57.201792869999998</v>
      </c>
      <c r="M3288" s="36">
        <f t="shared" ca="1" si="262"/>
        <v>15.543808485490921</v>
      </c>
      <c r="N3288" s="37">
        <f ca="1">IF(E3288="","",IF(ISERROR([1]!EM_S_EST_NETPROFIT(E3288,行业估值!$E$6,deadline)/100000000),"-",[1]!EM_S_EST_NETPROFIT(E3288,行业估值!$E$6,deadline)/100000000))</f>
        <v>22.261787500000001</v>
      </c>
      <c r="O3288" s="36">
        <f t="shared" ca="1" si="263"/>
        <v>39.939906595460947</v>
      </c>
      <c r="T3288" s="64" t="s">
        <v>6423</v>
      </c>
      <c r="U3288" s="64" t="s">
        <v>6424</v>
      </c>
    </row>
    <row r="3289" spans="4:21">
      <c r="D3289" s="45" t="str">
        <f>IF(AND(行业估值!$B$39=$G3289,COUNTIF($G$2:$G$2552,$G3289)&gt;=1),COUNTIF($G$2:G3289,$G3289),"")</f>
        <v/>
      </c>
      <c r="E3289" s="65" t="str">
        <f t="shared" si="264"/>
        <v>603161.SH</v>
      </c>
      <c r="F3289" s="65" t="str">
        <f t="shared" si="265"/>
        <v>科华控股</v>
      </c>
      <c r="G3289" s="34" t="str">
        <f>IF(E3289="","",IF(行业估值!$C$5="申万行业",[1]!EM_S_INFO_INDUSTRY_SW2014(E3289,"1"),IF(行业估值!$C$5="证监会行业",[1]!EM_S_INFO_INDUSTRY_CSRC1(E3289,"1"),[1]!EM_S_INFO_INDUSTRY_EM2016(E3289,"1"))))</f>
        <v>交运设备</v>
      </c>
      <c r="H3289" s="34" t="str">
        <f>IF(E3289="","",IF($H$1="上证50",[1]!EM_S_INFO_COMPINDEX(E3289,"000016"),"")&amp;IF($H$1="上证180",[1]!EM_S_INFO_COMPINDEX(E3289,"000010"),"")&amp;IF($H$1="沪深300",[1]!EM_S_INFO_COMPINDEX(E3289,"000300"),"")&amp;IF(AND($H$1="上证A股",RIGHT(E3289,2)="SH"),"是","")&amp;IF(AND($H$1="深证A股",RIGHT(E3289,2)="SZ"),"是","")&amp;IF(AND($H$1="创业板",LEFT(E3289,1)-3=0),"是","")&amp;IF(AND($H$1="全部A股",E3289&lt;&gt;0),"是","")&amp;IF(AND($H$1="中小板",LEFT(E3289,3)="002"),"是",""))</f>
        <v>是</v>
      </c>
      <c r="I3289" s="46">
        <f ca="1">IF(E3289="","",IF(OR([1]!EM_S_VAL_MV(E3289,deadline)="",[1]!EM_S_VAL_MV(E3289,deadline)="--",[1]!EM_S_VAL_MV(E3289,deadline)="null"),0,[1]!EM_S_VAL_MV(E3289,deadline)/100000000))</f>
        <v>16.715019999999999</v>
      </c>
      <c r="J3289" s="46">
        <f ca="1">IF(E3289="","",IF(RIGHT(LEFT($J$1,6),3)="TTM",[1]!EM_S_FA_PROFIT_TTM(E3289,LEFT(RIGHT($J$1,11),10),1)/100000000,[1]!EM_S_STM07_IS(E3289,61,LEFT(RIGHT($J$1,5),4)&amp;"-12-31",1)/100000000))</f>
        <v>1.0478507676</v>
      </c>
      <c r="K3289" s="36">
        <f t="shared" ca="1" si="261"/>
        <v>15.951718046916282</v>
      </c>
      <c r="L3289" s="46">
        <f ca="1">IF(E3289="","",IF(ISERROR(IF(行业估值!$E$7="最新年报",[1]!EM_S_STM07_BS(E3289,140,LEFT(RIGHT($L$1,5),4)&amp;"-12-31",1)/100000000,[1]!EM_S_STM07_BS(E3289,140,LEFT(RIGHT($L$1,11),10),1)/100000000)),0,IF(行业估值!$E$7="最新年报",[1]!EM_S_STM07_BS(E3289,140,LEFT(RIGHT($L$1,5),4)&amp;"-12-31",1)/100000000,[1]!EM_S_STM07_BS(E3289,140,LEFT(RIGHT($L$1,11),10),1)/100000000)))</f>
        <v>12.780290707899999</v>
      </c>
      <c r="M3289" s="36">
        <f t="shared" ca="1" si="262"/>
        <v>1.3078747879864572</v>
      </c>
      <c r="N3289" s="37" t="str">
        <f ca="1">IF(E3289="","",IF(ISERROR([1]!EM_S_EST_NETPROFIT(E3289,行业估值!$E$6,deadline)/100000000),"-",[1]!EM_S_EST_NETPROFIT(E3289,行业估值!$E$6,deadline)/100000000))</f>
        <v>-</v>
      </c>
      <c r="O3289" s="36" t="str">
        <f t="shared" ca="1" si="263"/>
        <v>-</v>
      </c>
      <c r="T3289" s="64" t="s">
        <v>6425</v>
      </c>
      <c r="U3289" s="64" t="s">
        <v>6426</v>
      </c>
    </row>
    <row r="3290" spans="4:21">
      <c r="D3290" s="45" t="str">
        <f>IF(AND(行业估值!$B$39=$G3290,COUNTIF($G$2:$G$2552,$G3290)&gt;=1),COUNTIF($G$2:G3290,$G3290),"")</f>
        <v/>
      </c>
      <c r="E3290" s="65" t="str">
        <f t="shared" si="264"/>
        <v>603165.SH</v>
      </c>
      <c r="F3290" s="65" t="str">
        <f t="shared" si="265"/>
        <v>荣晟环保</v>
      </c>
      <c r="G3290" s="34" t="str">
        <f>IF(E3290="","",IF(行业估值!$C$5="申万行业",[1]!EM_S_INFO_INDUSTRY_SW2014(E3290,"1"),IF(行业估值!$C$5="证监会行业",[1]!EM_S_INFO_INDUSTRY_CSRC1(E3290,"1"),[1]!EM_S_INFO_INDUSTRY_EM2016(E3290,"1"))))</f>
        <v>轻工制造</v>
      </c>
      <c r="H3290" s="34" t="str">
        <f>IF(E3290="","",IF($H$1="上证50",[1]!EM_S_INFO_COMPINDEX(E3290,"000016"),"")&amp;IF($H$1="上证180",[1]!EM_S_INFO_COMPINDEX(E3290,"000010"),"")&amp;IF($H$1="沪深300",[1]!EM_S_INFO_COMPINDEX(E3290,"000300"),"")&amp;IF(AND($H$1="上证A股",RIGHT(E3290,2)="SH"),"是","")&amp;IF(AND($H$1="深证A股",RIGHT(E3290,2)="SZ"),"是","")&amp;IF(AND($H$1="创业板",LEFT(E3290,1)-3=0),"是","")&amp;IF(AND($H$1="全部A股",E3290&lt;&gt;0),"是","")&amp;IF(AND($H$1="中小板",LEFT(E3290,3)="002"),"是",""))</f>
        <v>是</v>
      </c>
      <c r="I3290" s="46">
        <f ca="1">IF(E3290="","",IF(OR([1]!EM_S_VAL_MV(E3290,deadline)="",[1]!EM_S_VAL_MV(E3290,deadline)="--",[1]!EM_S_VAL_MV(E3290,deadline)="null"),0,[1]!EM_S_VAL_MV(E3290,deadline)/100000000))</f>
        <v>28.8906408</v>
      </c>
      <c r="J3290" s="46">
        <f ca="1">IF(E3290="","",IF(RIGHT(LEFT($J$1,6),3)="TTM",[1]!EM_S_FA_PROFIT_TTM(E3290,LEFT(RIGHT($J$1,11),10),1)/100000000,[1]!EM_S_STM07_IS(E3290,61,LEFT(RIGHT($J$1,5),4)&amp;"-12-31",1)/100000000))</f>
        <v>2.5268415145000001</v>
      </c>
      <c r="K3290" s="36">
        <f t="shared" ca="1" si="261"/>
        <v>11.433499344622232</v>
      </c>
      <c r="L3290" s="46">
        <f ca="1">IF(E3290="","",IF(ISERROR(IF(行业估值!$E$7="最新年报",[1]!EM_S_STM07_BS(E3290,140,LEFT(RIGHT($L$1,5),4)&amp;"-12-31",1)/100000000,[1]!EM_S_STM07_BS(E3290,140,LEFT(RIGHT($L$1,11),10),1)/100000000)),0,IF(行业估值!$E$7="最新年报",[1]!EM_S_STM07_BS(E3290,140,LEFT(RIGHT($L$1,5),4)&amp;"-12-31",1)/100000000,[1]!EM_S_STM07_BS(E3290,140,LEFT(RIGHT($L$1,11),10),1)/100000000)))</f>
        <v>14.276117122100001</v>
      </c>
      <c r="M3290" s="36">
        <f t="shared" ca="1" si="262"/>
        <v>2.0237043835453083</v>
      </c>
      <c r="N3290" s="37" t="str">
        <f ca="1">IF(E3290="","",IF(ISERROR([1]!EM_S_EST_NETPROFIT(E3290,行业估值!$E$6,deadline)/100000000),"-",[1]!EM_S_EST_NETPROFIT(E3290,行业估值!$E$6,deadline)/100000000))</f>
        <v>-</v>
      </c>
      <c r="O3290" s="36" t="str">
        <f t="shared" ca="1" si="263"/>
        <v>-</v>
      </c>
      <c r="T3290" s="64" t="s">
        <v>6427</v>
      </c>
      <c r="U3290" s="64" t="s">
        <v>6428</v>
      </c>
    </row>
    <row r="3291" spans="4:21">
      <c r="D3291" s="45" t="str">
        <f>IF(AND(行业估值!$B$39=$G3291,COUNTIF($G$2:$G$2552,$G3291)&gt;=1),COUNTIF($G$2:G3291,$G3291),"")</f>
        <v/>
      </c>
      <c r="E3291" s="65" t="str">
        <f t="shared" si="264"/>
        <v>603166.SH</v>
      </c>
      <c r="F3291" s="65" t="str">
        <f t="shared" si="265"/>
        <v>福达股份</v>
      </c>
      <c r="G3291" s="34" t="str">
        <f>IF(E3291="","",IF(行业估值!$C$5="申万行业",[1]!EM_S_INFO_INDUSTRY_SW2014(E3291,"1"),IF(行业估值!$C$5="证监会行业",[1]!EM_S_INFO_INDUSTRY_CSRC1(E3291,"1"),[1]!EM_S_INFO_INDUSTRY_EM2016(E3291,"1"))))</f>
        <v>交运设备</v>
      </c>
      <c r="H3291" s="34" t="str">
        <f>IF(E3291="","",IF($H$1="上证50",[1]!EM_S_INFO_COMPINDEX(E3291,"000016"),"")&amp;IF($H$1="上证180",[1]!EM_S_INFO_COMPINDEX(E3291,"000010"),"")&amp;IF($H$1="沪深300",[1]!EM_S_INFO_COMPINDEX(E3291,"000300"),"")&amp;IF(AND($H$1="上证A股",RIGHT(E3291,2)="SH"),"是","")&amp;IF(AND($H$1="深证A股",RIGHT(E3291,2)="SZ"),"是","")&amp;IF(AND($H$1="创业板",LEFT(E3291,1)-3=0),"是","")&amp;IF(AND($H$1="全部A股",E3291&lt;&gt;0),"是","")&amp;IF(AND($H$1="中小板",LEFT(E3291,3)="002"),"是",""))</f>
        <v>是</v>
      </c>
      <c r="I3291" s="46">
        <f ca="1">IF(E3291="","",IF(OR([1]!EM_S_VAL_MV(E3291,deadline)="",[1]!EM_S_VAL_MV(E3291,deadline)="--",[1]!EM_S_VAL_MV(E3291,deadline)="null"),0,[1]!EM_S_VAL_MV(E3291,deadline)/100000000))</f>
        <v>30.715349436</v>
      </c>
      <c r="J3291" s="46">
        <f ca="1">IF(E3291="","",IF(RIGHT(LEFT($J$1,6),3)="TTM",[1]!EM_S_FA_PROFIT_TTM(E3291,LEFT(RIGHT($J$1,11),10),1)/100000000,[1]!EM_S_STM07_IS(E3291,61,LEFT(RIGHT($J$1,5),4)&amp;"-12-31",1)/100000000))</f>
        <v>1.1985559551</v>
      </c>
      <c r="K3291" s="36">
        <f t="shared" ca="1" si="261"/>
        <v>25.626963268008044</v>
      </c>
      <c r="L3291" s="46">
        <f ca="1">IF(E3291="","",IF(ISERROR(IF(行业估值!$E$7="最新年报",[1]!EM_S_STM07_BS(E3291,140,LEFT(RIGHT($L$1,5),4)&amp;"-12-31",1)/100000000,[1]!EM_S_STM07_BS(E3291,140,LEFT(RIGHT($L$1,11),10),1)/100000000)),0,IF(行业估值!$E$7="最新年报",[1]!EM_S_STM07_BS(E3291,140,LEFT(RIGHT($L$1,5),4)&amp;"-12-31",1)/100000000,[1]!EM_S_STM07_BS(E3291,140,LEFT(RIGHT($L$1,11),10),1)/100000000)))</f>
        <v>21.085347589000001</v>
      </c>
      <c r="M3291" s="36">
        <f t="shared" ca="1" si="262"/>
        <v>1.4567153472975645</v>
      </c>
      <c r="N3291" s="37" t="str">
        <f ca="1">IF(E3291="","",IF(ISERROR([1]!EM_S_EST_NETPROFIT(E3291,行业估值!$E$6,deadline)/100000000),"-",[1]!EM_S_EST_NETPROFIT(E3291,行业估值!$E$6,deadline)/100000000))</f>
        <v>-</v>
      </c>
      <c r="O3291" s="36" t="str">
        <f t="shared" ca="1" si="263"/>
        <v>-</v>
      </c>
      <c r="T3291" s="64" t="s">
        <v>6429</v>
      </c>
      <c r="U3291" s="64" t="s">
        <v>6430</v>
      </c>
    </row>
    <row r="3292" spans="4:21">
      <c r="D3292" s="45" t="str">
        <f>IF(AND(行业估值!$B$39=$G3292,COUNTIF($G$2:$G$2552,$G3292)&gt;=1),COUNTIF($G$2:G3292,$G3292),"")</f>
        <v/>
      </c>
      <c r="E3292" s="65" t="str">
        <f t="shared" si="264"/>
        <v>603167.SH</v>
      </c>
      <c r="F3292" s="65" t="str">
        <f t="shared" si="265"/>
        <v>渤海轮渡</v>
      </c>
      <c r="G3292" s="34" t="str">
        <f>IF(E3292="","",IF(行业估值!$C$5="申万行业",[1]!EM_S_INFO_INDUSTRY_SW2014(E3292,"1"),IF(行业估值!$C$5="证监会行业",[1]!EM_S_INFO_INDUSTRY_CSRC1(E3292,"1"),[1]!EM_S_INFO_INDUSTRY_EM2016(E3292,"1"))))</f>
        <v>交通运输</v>
      </c>
      <c r="H3292" s="34" t="str">
        <f>IF(E3292="","",IF($H$1="上证50",[1]!EM_S_INFO_COMPINDEX(E3292,"000016"),"")&amp;IF($H$1="上证180",[1]!EM_S_INFO_COMPINDEX(E3292,"000010"),"")&amp;IF($H$1="沪深300",[1]!EM_S_INFO_COMPINDEX(E3292,"000300"),"")&amp;IF(AND($H$1="上证A股",RIGHT(E3292,2)="SH"),"是","")&amp;IF(AND($H$1="深证A股",RIGHT(E3292,2)="SZ"),"是","")&amp;IF(AND($H$1="创业板",LEFT(E3292,1)-3=0),"是","")&amp;IF(AND($H$1="全部A股",E3292&lt;&gt;0),"是","")&amp;IF(AND($H$1="中小板",LEFT(E3292,3)="002"),"是",""))</f>
        <v>是</v>
      </c>
      <c r="I3292" s="46">
        <f ca="1">IF(E3292="","",IF(OR([1]!EM_S_VAL_MV(E3292,deadline)="",[1]!EM_S_VAL_MV(E3292,deadline)="--",[1]!EM_S_VAL_MV(E3292,deadline)="null"),0,[1]!EM_S_VAL_MV(E3292,deadline)/100000000))</f>
        <v>45.342153227700003</v>
      </c>
      <c r="J3292" s="46">
        <f ca="1">IF(E3292="","",IF(RIGHT(LEFT($J$1,6),3)="TTM",[1]!EM_S_FA_PROFIT_TTM(E3292,LEFT(RIGHT($J$1,11),10),1)/100000000,[1]!EM_S_STM07_IS(E3292,61,LEFT(RIGHT($J$1,5),4)&amp;"-12-31",1)/100000000))</f>
        <v>4.3781079154000002</v>
      </c>
      <c r="K3292" s="36">
        <f t="shared" ca="1" si="261"/>
        <v>10.35656363521989</v>
      </c>
      <c r="L3292" s="46">
        <f ca="1">IF(E3292="","",IF(ISERROR(IF(行业估值!$E$7="最新年报",[1]!EM_S_STM07_BS(E3292,140,LEFT(RIGHT($L$1,5),4)&amp;"-12-31",1)/100000000,[1]!EM_S_STM07_BS(E3292,140,LEFT(RIGHT($L$1,11),10),1)/100000000)),0,IF(行业估值!$E$7="最新年报",[1]!EM_S_STM07_BS(E3292,140,LEFT(RIGHT($L$1,5),4)&amp;"-12-31",1)/100000000,[1]!EM_S_STM07_BS(E3292,140,LEFT(RIGHT($L$1,11),10),1)/100000000)))</f>
        <v>33.1702092206</v>
      </c>
      <c r="M3292" s="36">
        <f t="shared" ca="1" si="262"/>
        <v>1.3669540920333041</v>
      </c>
      <c r="N3292" s="37">
        <f ca="1">IF(E3292="","",IF(ISERROR([1]!EM_S_EST_NETPROFIT(E3292,行业估值!$E$6,deadline)/100000000),"-",[1]!EM_S_EST_NETPROFIT(E3292,行业估值!$E$6,deadline)/100000000))</f>
        <v>4.0903</v>
      </c>
      <c r="O3292" s="36">
        <f t="shared" ca="1" si="263"/>
        <v>11.085287931863189</v>
      </c>
      <c r="T3292" s="64" t="s">
        <v>6431</v>
      </c>
      <c r="U3292" s="64" t="s">
        <v>6432</v>
      </c>
    </row>
    <row r="3293" spans="4:21">
      <c r="D3293" s="45" t="str">
        <f>IF(AND(行业估值!$B$39=$G3293,COUNTIF($G$2:$G$2552,$G3293)&gt;=1),COUNTIF($G$2:G3293,$G3293),"")</f>
        <v/>
      </c>
      <c r="E3293" s="65" t="str">
        <f t="shared" si="264"/>
        <v>603168.SH</v>
      </c>
      <c r="F3293" s="65" t="str">
        <f t="shared" si="265"/>
        <v>莎普爱思</v>
      </c>
      <c r="G3293" s="34" t="str">
        <f>IF(E3293="","",IF(行业估值!$C$5="申万行业",[1]!EM_S_INFO_INDUSTRY_SW2014(E3293,"1"),IF(行业估值!$C$5="证监会行业",[1]!EM_S_INFO_INDUSTRY_CSRC1(E3293,"1"),[1]!EM_S_INFO_INDUSTRY_EM2016(E3293,"1"))))</f>
        <v>医药生物</v>
      </c>
      <c r="H3293" s="34" t="str">
        <f>IF(E3293="","",IF($H$1="上证50",[1]!EM_S_INFO_COMPINDEX(E3293,"000016"),"")&amp;IF($H$1="上证180",[1]!EM_S_INFO_COMPINDEX(E3293,"000010"),"")&amp;IF($H$1="沪深300",[1]!EM_S_INFO_COMPINDEX(E3293,"000300"),"")&amp;IF(AND($H$1="上证A股",RIGHT(E3293,2)="SH"),"是","")&amp;IF(AND($H$1="深证A股",RIGHT(E3293,2)="SZ"),"是","")&amp;IF(AND($H$1="创业板",LEFT(E3293,1)-3=0),"是","")&amp;IF(AND($H$1="全部A股",E3293&lt;&gt;0),"是","")&amp;IF(AND($H$1="中小板",LEFT(E3293,3)="002"),"是",""))</f>
        <v>是</v>
      </c>
      <c r="I3293" s="46">
        <f ca="1">IF(E3293="","",IF(OR([1]!EM_S_VAL_MV(E3293,deadline)="",[1]!EM_S_VAL_MV(E3293,deadline)="--",[1]!EM_S_VAL_MV(E3293,deadline)="null"),0,[1]!EM_S_VAL_MV(E3293,deadline)/100000000))</f>
        <v>23.742807926399998</v>
      </c>
      <c r="J3293" s="46">
        <f ca="1">IF(E3293="","",IF(RIGHT(LEFT($J$1,6),3)="TTM",[1]!EM_S_FA_PROFIT_TTM(E3293,LEFT(RIGHT($J$1,11),10),1)/100000000,[1]!EM_S_STM07_IS(E3293,61,LEFT(RIGHT($J$1,5),4)&amp;"-12-31",1)/100000000))</f>
        <v>-1.6524210899</v>
      </c>
      <c r="K3293" s="36">
        <f t="shared" ca="1" si="261"/>
        <v>-14.368497274406518</v>
      </c>
      <c r="L3293" s="46">
        <f ca="1">IF(E3293="","",IF(ISERROR(IF(行业估值!$E$7="最新年报",[1]!EM_S_STM07_BS(E3293,140,LEFT(RIGHT($L$1,5),4)&amp;"-12-31",1)/100000000,[1]!EM_S_STM07_BS(E3293,140,LEFT(RIGHT($L$1,11),10),1)/100000000)),0,IF(行业估值!$E$7="最新年报",[1]!EM_S_STM07_BS(E3293,140,LEFT(RIGHT($L$1,5),4)&amp;"-12-31",1)/100000000,[1]!EM_S_STM07_BS(E3293,140,LEFT(RIGHT($L$1,11),10),1)/100000000)))</f>
        <v>15.203352686300001</v>
      </c>
      <c r="M3293" s="36">
        <f t="shared" ca="1" si="262"/>
        <v>1.5616823746906197</v>
      </c>
      <c r="N3293" s="37" t="str">
        <f ca="1">IF(E3293="","",IF(ISERROR([1]!EM_S_EST_NETPROFIT(E3293,行业估值!$E$6,deadline)/100000000),"-",[1]!EM_S_EST_NETPROFIT(E3293,行业估值!$E$6,deadline)/100000000))</f>
        <v>-</v>
      </c>
      <c r="O3293" s="36" t="str">
        <f t="shared" ca="1" si="263"/>
        <v>-</v>
      </c>
      <c r="T3293" s="64" t="s">
        <v>6433</v>
      </c>
      <c r="U3293" s="64" t="s">
        <v>6434</v>
      </c>
    </row>
    <row r="3294" spans="4:21">
      <c r="D3294" s="45">
        <f>IF(AND(行业估值!$B$39=$G3294,COUNTIF($G$2:$G$2552,$G3294)&gt;=1),COUNTIF($G$2:G3294,$G3294),"")</f>
        <v>287</v>
      </c>
      <c r="E3294" s="65" t="str">
        <f t="shared" si="264"/>
        <v>603169.SH</v>
      </c>
      <c r="F3294" s="65" t="str">
        <f t="shared" si="265"/>
        <v>兰石重装</v>
      </c>
      <c r="G3294" s="34" t="str">
        <f>IF(E3294="","",IF(行业估值!$C$5="申万行业",[1]!EM_S_INFO_INDUSTRY_SW2014(E3294,"1"),IF(行业估值!$C$5="证监会行业",[1]!EM_S_INFO_INDUSTRY_CSRC1(E3294,"1"),[1]!EM_S_INFO_INDUSTRY_EM2016(E3294,"1"))))</f>
        <v>机械设备</v>
      </c>
      <c r="H3294" s="34" t="str">
        <f>IF(E3294="","",IF($H$1="上证50",[1]!EM_S_INFO_COMPINDEX(E3294,"000016"),"")&amp;IF($H$1="上证180",[1]!EM_S_INFO_COMPINDEX(E3294,"000010"),"")&amp;IF($H$1="沪深300",[1]!EM_S_INFO_COMPINDEX(E3294,"000300"),"")&amp;IF(AND($H$1="上证A股",RIGHT(E3294,2)="SH"),"是","")&amp;IF(AND($H$1="深证A股",RIGHT(E3294,2)="SZ"),"是","")&amp;IF(AND($H$1="创业板",LEFT(E3294,1)-3=0),"是","")&amp;IF(AND($H$1="全部A股",E3294&lt;&gt;0),"是","")&amp;IF(AND($H$1="中小板",LEFT(E3294,3)="002"),"是",""))</f>
        <v>是</v>
      </c>
      <c r="I3294" s="46">
        <f ca="1">IF(E3294="","",IF(OR([1]!EM_S_VAL_MV(E3294,deadline)="",[1]!EM_S_VAL_MV(E3294,deadline)="--",[1]!EM_S_VAL_MV(E3294,deadline)="null"),0,[1]!EM_S_VAL_MV(E3294,deadline)/100000000))</f>
        <v>59.094441961199998</v>
      </c>
      <c r="J3294" s="46">
        <f ca="1">IF(E3294="","",IF(RIGHT(LEFT($J$1,6),3)="TTM",[1]!EM_S_FA_PROFIT_TTM(E3294,LEFT(RIGHT($J$1,11),10),1)/100000000,[1]!EM_S_STM07_IS(E3294,61,LEFT(RIGHT($J$1,5),4)&amp;"-12-31",1)/100000000))</f>
        <v>-12.699697011700001</v>
      </c>
      <c r="K3294" s="36">
        <f t="shared" ca="1" si="261"/>
        <v>-4.6532166796386836</v>
      </c>
      <c r="L3294" s="46">
        <f ca="1">IF(E3294="","",IF(ISERROR(IF(行业估值!$E$7="最新年报",[1]!EM_S_STM07_BS(E3294,140,LEFT(RIGHT($L$1,5),4)&amp;"-12-31",1)/100000000,[1]!EM_S_STM07_BS(E3294,140,LEFT(RIGHT($L$1,11),10),1)/100000000)),0,IF(行业估值!$E$7="最新年报",[1]!EM_S_STM07_BS(E3294,140,LEFT(RIGHT($L$1,5),4)&amp;"-12-31",1)/100000000,[1]!EM_S_STM07_BS(E3294,140,LEFT(RIGHT($L$1,11),10),1)/100000000)))</f>
        <v>18.255756197</v>
      </c>
      <c r="M3294" s="36">
        <f t="shared" ca="1" si="262"/>
        <v>3.2370306287783954</v>
      </c>
      <c r="N3294" s="37">
        <f ca="1">IF(E3294="","",IF(ISERROR([1]!EM_S_EST_NETPROFIT(E3294,行业估值!$E$6,deadline)/100000000),"-",[1]!EM_S_EST_NETPROFIT(E3294,行业估值!$E$6,deadline)/100000000))</f>
        <v>0.86</v>
      </c>
      <c r="O3294" s="36">
        <f t="shared" ca="1" si="263"/>
        <v>68.714467396744183</v>
      </c>
      <c r="T3294" s="64" t="s">
        <v>6435</v>
      </c>
      <c r="U3294" s="64" t="s">
        <v>6436</v>
      </c>
    </row>
    <row r="3295" spans="4:21">
      <c r="D3295" s="45" t="str">
        <f>IF(AND(行业估值!$B$39=$G3295,COUNTIF($G$2:$G$2552,$G3295)&gt;=1),COUNTIF($G$2:G3295,$G3295),"")</f>
        <v/>
      </c>
      <c r="E3295" s="65" t="str">
        <f t="shared" si="264"/>
        <v>603177.SH</v>
      </c>
      <c r="F3295" s="65" t="str">
        <f t="shared" si="265"/>
        <v>德创环保</v>
      </c>
      <c r="G3295" s="34" t="str">
        <f>IF(E3295="","",IF(行业估值!$C$5="申万行业",[1]!EM_S_INFO_INDUSTRY_SW2014(E3295,"1"),IF(行业估值!$C$5="证监会行业",[1]!EM_S_INFO_INDUSTRY_CSRC1(E3295,"1"),[1]!EM_S_INFO_INDUSTRY_EM2016(E3295,"1"))))</f>
        <v>公用事业</v>
      </c>
      <c r="H3295" s="34" t="str">
        <f>IF(E3295="","",IF($H$1="上证50",[1]!EM_S_INFO_COMPINDEX(E3295,"000016"),"")&amp;IF($H$1="上证180",[1]!EM_S_INFO_COMPINDEX(E3295,"000010"),"")&amp;IF($H$1="沪深300",[1]!EM_S_INFO_COMPINDEX(E3295,"000300"),"")&amp;IF(AND($H$1="上证A股",RIGHT(E3295,2)="SH"),"是","")&amp;IF(AND($H$1="深证A股",RIGHT(E3295,2)="SZ"),"是","")&amp;IF(AND($H$1="创业板",LEFT(E3295,1)-3=0),"是","")&amp;IF(AND($H$1="全部A股",E3295&lt;&gt;0),"是","")&amp;IF(AND($H$1="中小板",LEFT(E3295,3)="002"),"是",""))</f>
        <v>是</v>
      </c>
      <c r="I3295" s="46">
        <f ca="1">IF(E3295="","",IF(OR([1]!EM_S_VAL_MV(E3295,deadline)="",[1]!EM_S_VAL_MV(E3295,deadline)="--",[1]!EM_S_VAL_MV(E3295,deadline)="null"),0,[1]!EM_S_VAL_MV(E3295,deadline)/100000000))</f>
        <v>19.634399999999999</v>
      </c>
      <c r="J3295" s="46">
        <f ca="1">IF(E3295="","",IF(RIGHT(LEFT($J$1,6),3)="TTM",[1]!EM_S_FA_PROFIT_TTM(E3295,LEFT(RIGHT($J$1,11),10),1)/100000000,[1]!EM_S_STM07_IS(E3295,61,LEFT(RIGHT($J$1,5),4)&amp;"-12-31",1)/100000000))</f>
        <v>9.4999444999999995E-3</v>
      </c>
      <c r="K3295" s="36">
        <f t="shared" ca="1" si="261"/>
        <v>2066.7910217791273</v>
      </c>
      <c r="L3295" s="46">
        <f ca="1">IF(E3295="","",IF(ISERROR(IF(行业估值!$E$7="最新年报",[1]!EM_S_STM07_BS(E3295,140,LEFT(RIGHT($L$1,5),4)&amp;"-12-31",1)/100000000,[1]!EM_S_STM07_BS(E3295,140,LEFT(RIGHT($L$1,11),10),1)/100000000)),0,IF(行业估值!$E$7="最新年报",[1]!EM_S_STM07_BS(E3295,140,LEFT(RIGHT($L$1,5),4)&amp;"-12-31",1)/100000000,[1]!EM_S_STM07_BS(E3295,140,LEFT(RIGHT($L$1,11),10),1)/100000000)))</f>
        <v>5.1906412493000005</v>
      </c>
      <c r="M3295" s="36">
        <f t="shared" ca="1" si="262"/>
        <v>3.7826540223036713</v>
      </c>
      <c r="N3295" s="37" t="str">
        <f ca="1">IF(E3295="","",IF(ISERROR([1]!EM_S_EST_NETPROFIT(E3295,行业估值!$E$6,deadline)/100000000),"-",[1]!EM_S_EST_NETPROFIT(E3295,行业估值!$E$6,deadline)/100000000))</f>
        <v>-</v>
      </c>
      <c r="O3295" s="36" t="str">
        <f t="shared" ca="1" si="263"/>
        <v>-</v>
      </c>
      <c r="T3295" s="64" t="s">
        <v>6437</v>
      </c>
      <c r="U3295" s="64" t="s">
        <v>6438</v>
      </c>
    </row>
    <row r="3296" spans="4:21">
      <c r="D3296" s="45" t="str">
        <f>IF(AND(行业估值!$B$39=$G3296,COUNTIF($G$2:$G$2552,$G3296)&gt;=1),COUNTIF($G$2:G3296,$G3296),"")</f>
        <v/>
      </c>
      <c r="E3296" s="65" t="str">
        <f t="shared" si="264"/>
        <v>603178.SH</v>
      </c>
      <c r="F3296" s="65" t="str">
        <f t="shared" si="265"/>
        <v>圣龙股份</v>
      </c>
      <c r="G3296" s="34" t="str">
        <f>IF(E3296="","",IF(行业估值!$C$5="申万行业",[1]!EM_S_INFO_INDUSTRY_SW2014(E3296,"1"),IF(行业估值!$C$5="证监会行业",[1]!EM_S_INFO_INDUSTRY_CSRC1(E3296,"1"),[1]!EM_S_INFO_INDUSTRY_EM2016(E3296,"1"))))</f>
        <v>交运设备</v>
      </c>
      <c r="H3296" s="34" t="str">
        <f>IF(E3296="","",IF($H$1="上证50",[1]!EM_S_INFO_COMPINDEX(E3296,"000016"),"")&amp;IF($H$1="上证180",[1]!EM_S_INFO_COMPINDEX(E3296,"000010"),"")&amp;IF($H$1="沪深300",[1]!EM_S_INFO_COMPINDEX(E3296,"000300"),"")&amp;IF(AND($H$1="上证A股",RIGHT(E3296,2)="SH"),"是","")&amp;IF(AND($H$1="深证A股",RIGHT(E3296,2)="SZ"),"是","")&amp;IF(AND($H$1="创业板",LEFT(E3296,1)-3=0),"是","")&amp;IF(AND($H$1="全部A股",E3296&lt;&gt;0),"是","")&amp;IF(AND($H$1="中小板",LEFT(E3296,3)="002"),"是",""))</f>
        <v>是</v>
      </c>
      <c r="I3296" s="46">
        <f ca="1">IF(E3296="","",IF(OR([1]!EM_S_VAL_MV(E3296,deadline)="",[1]!EM_S_VAL_MV(E3296,deadline)="--",[1]!EM_S_VAL_MV(E3296,deadline)="null"),0,[1]!EM_S_VAL_MV(E3296,deadline)/100000000))</f>
        <v>21.193389</v>
      </c>
      <c r="J3296" s="46">
        <f ca="1">IF(E3296="","",IF(RIGHT(LEFT($J$1,6),3)="TTM",[1]!EM_S_FA_PROFIT_TTM(E3296,LEFT(RIGHT($J$1,11),10),1)/100000000,[1]!EM_S_STM07_IS(E3296,61,LEFT(RIGHT($J$1,5),4)&amp;"-12-31",1)/100000000))</f>
        <v>-1.3877715534000001</v>
      </c>
      <c r="K3296" s="36">
        <f t="shared" ca="1" si="261"/>
        <v>-15.271525740729308</v>
      </c>
      <c r="L3296" s="46">
        <f ca="1">IF(E3296="","",IF(ISERROR(IF(行业估值!$E$7="最新年报",[1]!EM_S_STM07_BS(E3296,140,LEFT(RIGHT($L$1,5),4)&amp;"-12-31",1)/100000000,[1]!EM_S_STM07_BS(E3296,140,LEFT(RIGHT($L$1,11),10),1)/100000000)),0,IF(行业估值!$E$7="最新年报",[1]!EM_S_STM07_BS(E3296,140,LEFT(RIGHT($L$1,5),4)&amp;"-12-31",1)/100000000,[1]!EM_S_STM07_BS(E3296,140,LEFT(RIGHT($L$1,11),10),1)/100000000)))</f>
        <v>7.3602237616999995</v>
      </c>
      <c r="M3296" s="36">
        <f t="shared" ca="1" si="262"/>
        <v>2.879449006738477</v>
      </c>
      <c r="N3296" s="37" t="str">
        <f ca="1">IF(E3296="","",IF(ISERROR([1]!EM_S_EST_NETPROFIT(E3296,行业估值!$E$6,deadline)/100000000),"-",[1]!EM_S_EST_NETPROFIT(E3296,行业估值!$E$6,deadline)/100000000))</f>
        <v>-</v>
      </c>
      <c r="O3296" s="36" t="str">
        <f t="shared" ca="1" si="263"/>
        <v>-</v>
      </c>
      <c r="T3296" s="64" t="s">
        <v>6439</v>
      </c>
      <c r="U3296" s="64" t="s">
        <v>6440</v>
      </c>
    </row>
    <row r="3297" spans="4:21">
      <c r="D3297" s="45" t="str">
        <f>IF(AND(行业估值!$B$39=$G3297,COUNTIF($G$2:$G$2552,$G3297)&gt;=1),COUNTIF($G$2:G3297,$G3297),"")</f>
        <v/>
      </c>
      <c r="E3297" s="65" t="str">
        <f t="shared" si="264"/>
        <v>603179.SH</v>
      </c>
      <c r="F3297" s="65" t="str">
        <f t="shared" si="265"/>
        <v>新泉股份</v>
      </c>
      <c r="G3297" s="34" t="str">
        <f>IF(E3297="","",IF(行业估值!$C$5="申万行业",[1]!EM_S_INFO_INDUSTRY_SW2014(E3297,"1"),IF(行业估值!$C$5="证监会行业",[1]!EM_S_INFO_INDUSTRY_CSRC1(E3297,"1"),[1]!EM_S_INFO_INDUSTRY_EM2016(E3297,"1"))))</f>
        <v>交运设备</v>
      </c>
      <c r="H3297" s="34" t="str">
        <f>IF(E3297="","",IF($H$1="上证50",[1]!EM_S_INFO_COMPINDEX(E3297,"000016"),"")&amp;IF($H$1="上证180",[1]!EM_S_INFO_COMPINDEX(E3297,"000010"),"")&amp;IF($H$1="沪深300",[1]!EM_S_INFO_COMPINDEX(E3297,"000300"),"")&amp;IF(AND($H$1="上证A股",RIGHT(E3297,2)="SH"),"是","")&amp;IF(AND($H$1="深证A股",RIGHT(E3297,2)="SZ"),"是","")&amp;IF(AND($H$1="创业板",LEFT(E3297,1)-3=0),"是","")&amp;IF(AND($H$1="全部A股",E3297&lt;&gt;0),"是","")&amp;IF(AND($H$1="中小板",LEFT(E3297,3)="002"),"是",""))</f>
        <v>是</v>
      </c>
      <c r="I3297" s="46">
        <f ca="1">IF(E3297="","",IF(OR([1]!EM_S_VAL_MV(E3297,deadline)="",[1]!EM_S_VAL_MV(E3297,deadline)="--",[1]!EM_S_VAL_MV(E3297,deadline)="null"),0,[1]!EM_S_VAL_MV(E3297,deadline)/100000000))</f>
        <v>39.493046978499997</v>
      </c>
      <c r="J3297" s="46">
        <f ca="1">IF(E3297="","",IF(RIGHT(LEFT($J$1,6),3)="TTM",[1]!EM_S_FA_PROFIT_TTM(E3297,LEFT(RIGHT($J$1,11),10),1)/100000000,[1]!EM_S_STM07_IS(E3297,61,LEFT(RIGHT($J$1,5),4)&amp;"-12-31",1)/100000000))</f>
        <v>1.8321040830999999</v>
      </c>
      <c r="K3297" s="36">
        <f t="shared" ca="1" si="261"/>
        <v>21.556115366369383</v>
      </c>
      <c r="L3297" s="46">
        <f ca="1">IF(E3297="","",IF(ISERROR(IF(行业估值!$E$7="最新年报",[1]!EM_S_STM07_BS(E3297,140,LEFT(RIGHT($L$1,5),4)&amp;"-12-31",1)/100000000,[1]!EM_S_STM07_BS(E3297,140,LEFT(RIGHT($L$1,11),10),1)/100000000)),0,IF(行业估值!$E$7="最新年报",[1]!EM_S_STM07_BS(E3297,140,LEFT(RIGHT($L$1,5),4)&amp;"-12-31",1)/100000000,[1]!EM_S_STM07_BS(E3297,140,LEFT(RIGHT($L$1,11),10),1)/100000000)))</f>
        <v>16.049511604399999</v>
      </c>
      <c r="M3297" s="36">
        <f t="shared" ca="1" si="262"/>
        <v>2.4607008581914052</v>
      </c>
      <c r="N3297" s="37">
        <f ca="1">IF(E3297="","",IF(ISERROR([1]!EM_S_EST_NETPROFIT(E3297,行业估值!$E$6,deadline)/100000000),"-",[1]!EM_S_EST_NETPROFIT(E3297,行业估值!$E$6,deadline)/100000000))</f>
        <v>2.0152625</v>
      </c>
      <c r="O3297" s="36">
        <f t="shared" ca="1" si="263"/>
        <v>19.596974080795924</v>
      </c>
      <c r="T3297" s="64" t="s">
        <v>6441</v>
      </c>
      <c r="U3297" s="64" t="s">
        <v>6442</v>
      </c>
    </row>
    <row r="3298" spans="4:21">
      <c r="D3298" s="45" t="str">
        <f>IF(AND(行业估值!$B$39=$G3298,COUNTIF($G$2:$G$2552,$G3298)&gt;=1),COUNTIF($G$2:G3298,$G3298),"")</f>
        <v/>
      </c>
      <c r="E3298" s="65" t="str">
        <f t="shared" si="264"/>
        <v>603180.SH</v>
      </c>
      <c r="F3298" s="65" t="str">
        <f t="shared" si="265"/>
        <v>金牌厨柜</v>
      </c>
      <c r="G3298" s="34" t="str">
        <f>IF(E3298="","",IF(行业估值!$C$5="申万行业",[1]!EM_S_INFO_INDUSTRY_SW2014(E3298,"1"),IF(行业估值!$C$5="证监会行业",[1]!EM_S_INFO_INDUSTRY_CSRC1(E3298,"1"),[1]!EM_S_INFO_INDUSTRY_EM2016(E3298,"1"))))</f>
        <v>轻工制造</v>
      </c>
      <c r="H3298" s="34" t="str">
        <f>IF(E3298="","",IF($H$1="上证50",[1]!EM_S_INFO_COMPINDEX(E3298,"000016"),"")&amp;IF($H$1="上证180",[1]!EM_S_INFO_COMPINDEX(E3298,"000010"),"")&amp;IF($H$1="沪深300",[1]!EM_S_INFO_COMPINDEX(E3298,"000300"),"")&amp;IF(AND($H$1="上证A股",RIGHT(E3298,2)="SH"),"是","")&amp;IF(AND($H$1="深证A股",RIGHT(E3298,2)="SZ"),"是","")&amp;IF(AND($H$1="创业板",LEFT(E3298,1)-3=0),"是","")&amp;IF(AND($H$1="全部A股",E3298&lt;&gt;0),"是","")&amp;IF(AND($H$1="中小板",LEFT(E3298,3)="002"),"是",""))</f>
        <v>是</v>
      </c>
      <c r="I3298" s="46">
        <f ca="1">IF(E3298="","",IF(OR([1]!EM_S_VAL_MV(E3298,deadline)="",[1]!EM_S_VAL_MV(E3298,deadline)="--",[1]!EM_S_VAL_MV(E3298,deadline)="null"),0,[1]!EM_S_VAL_MV(E3298,deadline)/100000000))</f>
        <v>40.342971776200002</v>
      </c>
      <c r="J3298" s="46">
        <f ca="1">IF(E3298="","",IF(RIGHT(LEFT($J$1,6),3)="TTM",[1]!EM_S_FA_PROFIT_TTM(E3298,LEFT(RIGHT($J$1,11),10),1)/100000000,[1]!EM_S_STM07_IS(E3298,61,LEFT(RIGHT($J$1,5),4)&amp;"-12-31",1)/100000000))</f>
        <v>2.2268271258999999</v>
      </c>
      <c r="K3298" s="36">
        <f t="shared" ca="1" si="261"/>
        <v>18.116795554973713</v>
      </c>
      <c r="L3298" s="46">
        <f ca="1">IF(E3298="","",IF(ISERROR(IF(行业估值!$E$7="最新年报",[1]!EM_S_STM07_BS(E3298,140,LEFT(RIGHT($L$1,5),4)&amp;"-12-31",1)/100000000,[1]!EM_S_STM07_BS(E3298,140,LEFT(RIGHT($L$1,11),10),1)/100000000)),0,IF(行业估值!$E$7="最新年报",[1]!EM_S_STM07_BS(E3298,140,LEFT(RIGHT($L$1,5),4)&amp;"-12-31",1)/100000000,[1]!EM_S_STM07_BS(E3298,140,LEFT(RIGHT($L$1,11),10),1)/100000000)))</f>
        <v>10.43825476</v>
      </c>
      <c r="M3298" s="36">
        <f t="shared" ca="1" si="262"/>
        <v>3.8649154196539275</v>
      </c>
      <c r="N3298" s="37">
        <f ca="1">IF(E3298="","",IF(ISERROR([1]!EM_S_EST_NETPROFIT(E3298,行业估值!$E$6,deadline)/100000000),"-",[1]!EM_S_EST_NETPROFIT(E3298,行业估值!$E$6,deadline)/100000000))</f>
        <v>2.4323000000000001</v>
      </c>
      <c r="O3298" s="36">
        <f t="shared" ca="1" si="263"/>
        <v>16.586346986884841</v>
      </c>
      <c r="T3298" s="64" t="s">
        <v>6443</v>
      </c>
      <c r="U3298" s="64" t="s">
        <v>6444</v>
      </c>
    </row>
    <row r="3299" spans="4:21">
      <c r="D3299" s="45" t="str">
        <f>IF(AND(行业估值!$B$39=$G3299,COUNTIF($G$2:$G$2552,$G3299)&gt;=1),COUNTIF($G$2:G3299,$G3299),"")</f>
        <v/>
      </c>
      <c r="E3299" s="65" t="str">
        <f t="shared" si="264"/>
        <v>603181.SH</v>
      </c>
      <c r="F3299" s="65" t="str">
        <f t="shared" si="265"/>
        <v>皇马科技</v>
      </c>
      <c r="G3299" s="34" t="str">
        <f>IF(E3299="","",IF(行业估值!$C$5="申万行业",[1]!EM_S_INFO_INDUSTRY_SW2014(E3299,"1"),IF(行业估值!$C$5="证监会行业",[1]!EM_S_INFO_INDUSTRY_CSRC1(E3299,"1"),[1]!EM_S_INFO_INDUSTRY_EM2016(E3299,"1"))))</f>
        <v>基础化工</v>
      </c>
      <c r="H3299" s="34" t="str">
        <f>IF(E3299="","",IF($H$1="上证50",[1]!EM_S_INFO_COMPINDEX(E3299,"000016"),"")&amp;IF($H$1="上证180",[1]!EM_S_INFO_COMPINDEX(E3299,"000010"),"")&amp;IF($H$1="沪深300",[1]!EM_S_INFO_COMPINDEX(E3299,"000300"),"")&amp;IF(AND($H$1="上证A股",RIGHT(E3299,2)="SH"),"是","")&amp;IF(AND($H$1="深证A股",RIGHT(E3299,2)="SZ"),"是","")&amp;IF(AND($H$1="创业板",LEFT(E3299,1)-3=0),"是","")&amp;IF(AND($H$1="全部A股",E3299&lt;&gt;0),"是","")&amp;IF(AND($H$1="中小板",LEFT(E3299,3)="002"),"是",""))</f>
        <v>是</v>
      </c>
      <c r="I3299" s="46">
        <f ca="1">IF(E3299="","",IF(OR([1]!EM_S_VAL_MV(E3299,deadline)="",[1]!EM_S_VAL_MV(E3299,deadline)="--",[1]!EM_S_VAL_MV(E3299,deadline)="null"),0,[1]!EM_S_VAL_MV(E3299,deadline)/100000000))</f>
        <v>43.12</v>
      </c>
      <c r="J3299" s="46">
        <f ca="1">IF(E3299="","",IF(RIGHT(LEFT($J$1,6),3)="TTM",[1]!EM_S_FA_PROFIT_TTM(E3299,LEFT(RIGHT($J$1,11),10),1)/100000000,[1]!EM_S_STM07_IS(E3299,61,LEFT(RIGHT($J$1,5),4)&amp;"-12-31",1)/100000000))</f>
        <v>2.4485876361000001</v>
      </c>
      <c r="K3299" s="36">
        <f t="shared" ca="1" si="261"/>
        <v>17.610151813344768</v>
      </c>
      <c r="L3299" s="46">
        <f ca="1">IF(E3299="","",IF(ISERROR(IF(行业估值!$E$7="最新年报",[1]!EM_S_STM07_BS(E3299,140,LEFT(RIGHT($L$1,5),4)&amp;"-12-31",1)/100000000,[1]!EM_S_STM07_BS(E3299,140,LEFT(RIGHT($L$1,11),10),1)/100000000)),0,IF(行业估值!$E$7="最新年报",[1]!EM_S_STM07_BS(E3299,140,LEFT(RIGHT($L$1,5),4)&amp;"-12-31",1)/100000000,[1]!EM_S_STM07_BS(E3299,140,LEFT(RIGHT($L$1,11),10),1)/100000000)))</f>
        <v>15.243320476400001</v>
      </c>
      <c r="M3299" s="36">
        <f t="shared" ca="1" si="262"/>
        <v>2.8287799936214162</v>
      </c>
      <c r="N3299" s="37">
        <f ca="1">IF(E3299="","",IF(ISERROR([1]!EM_S_EST_NETPROFIT(E3299,行业估值!$E$6,deadline)/100000000),"-",[1]!EM_S_EST_NETPROFIT(E3299,行业估值!$E$6,deadline)/100000000))</f>
        <v>2.5853888888888887</v>
      </c>
      <c r="O3299" s="36">
        <f t="shared" ca="1" si="263"/>
        <v>16.678341964458387</v>
      </c>
      <c r="T3299" s="64" t="s">
        <v>6445</v>
      </c>
      <c r="U3299" s="64" t="s">
        <v>6446</v>
      </c>
    </row>
    <row r="3300" spans="4:21">
      <c r="D3300" s="45" t="str">
        <f>IF(AND(行业估值!$B$39=$G3300,COUNTIF($G$2:$G$2552,$G3300)&gt;=1),COUNTIF($G$2:G3300,$G3300),"")</f>
        <v/>
      </c>
      <c r="E3300" s="65" t="str">
        <f t="shared" si="264"/>
        <v>603183.SH</v>
      </c>
      <c r="F3300" s="65" t="str">
        <f t="shared" si="265"/>
        <v>建研院</v>
      </c>
      <c r="G3300" s="34" t="str">
        <f>IF(E3300="","",IF(行业估值!$C$5="申万行业",[1]!EM_S_INFO_INDUSTRY_SW2014(E3300,"1"),IF(行业估值!$C$5="证监会行业",[1]!EM_S_INFO_INDUSTRY_CSRC1(E3300,"1"),[1]!EM_S_INFO_INDUSTRY_EM2016(E3300,"1"))))</f>
        <v>综合</v>
      </c>
      <c r="H3300" s="34" t="str">
        <f>IF(E3300="","",IF($H$1="上证50",[1]!EM_S_INFO_COMPINDEX(E3300,"000016"),"")&amp;IF($H$1="上证180",[1]!EM_S_INFO_COMPINDEX(E3300,"000010"),"")&amp;IF($H$1="沪深300",[1]!EM_S_INFO_COMPINDEX(E3300,"000300"),"")&amp;IF(AND($H$1="上证A股",RIGHT(E3300,2)="SH"),"是","")&amp;IF(AND($H$1="深证A股",RIGHT(E3300,2)="SZ"),"是","")&amp;IF(AND($H$1="创业板",LEFT(E3300,1)-3=0),"是","")&amp;IF(AND($H$1="全部A股",E3300&lt;&gt;0),"是","")&amp;IF(AND($H$1="中小板",LEFT(E3300,3)="002"),"是",""))</f>
        <v>是</v>
      </c>
      <c r="I3300" s="46">
        <f ca="1">IF(E3300="","",IF(OR([1]!EM_S_VAL_MV(E3300,deadline)="",[1]!EM_S_VAL_MV(E3300,deadline)="--",[1]!EM_S_VAL_MV(E3300,deadline)="null"),0,[1]!EM_S_VAL_MV(E3300,deadline)/100000000))</f>
        <v>18.377939999999999</v>
      </c>
      <c r="J3300" s="46">
        <f ca="1">IF(E3300="","",IF(RIGHT(LEFT($J$1,6),3)="TTM",[1]!EM_S_FA_PROFIT_TTM(E3300,LEFT(RIGHT($J$1,11),10),1)/100000000,[1]!EM_S_STM07_IS(E3300,61,LEFT(RIGHT($J$1,5),4)&amp;"-12-31",1)/100000000))</f>
        <v>0.66222343859999999</v>
      </c>
      <c r="K3300" s="36">
        <f t="shared" ca="1" si="261"/>
        <v>27.751871843818485</v>
      </c>
      <c r="L3300" s="46">
        <f ca="1">IF(E3300="","",IF(ISERROR(IF(行业估值!$E$7="最新年报",[1]!EM_S_STM07_BS(E3300,140,LEFT(RIGHT($L$1,5),4)&amp;"-12-31",1)/100000000,[1]!EM_S_STM07_BS(E3300,140,LEFT(RIGHT($L$1,11),10),1)/100000000)),0,IF(行业估值!$E$7="最新年报",[1]!EM_S_STM07_BS(E3300,140,LEFT(RIGHT($L$1,5),4)&amp;"-12-31",1)/100000000,[1]!EM_S_STM07_BS(E3300,140,LEFT(RIGHT($L$1,11),10),1)/100000000)))</f>
        <v>7.2885979309</v>
      </c>
      <c r="M3300" s="36">
        <f t="shared" ca="1" si="262"/>
        <v>2.5214643713692517</v>
      </c>
      <c r="N3300" s="37">
        <f ca="1">IF(E3300="","",IF(ISERROR([1]!EM_S_EST_NETPROFIT(E3300,行业估值!$E$6,deadline)/100000000),"-",[1]!EM_S_EST_NETPROFIT(E3300,行业估值!$E$6,deadline)/100000000))</f>
        <v>0.68189999999999995</v>
      </c>
      <c r="O3300" s="36">
        <f t="shared" ca="1" si="263"/>
        <v>26.951077870655521</v>
      </c>
      <c r="T3300" s="64" t="s">
        <v>6447</v>
      </c>
      <c r="U3300" s="64" t="s">
        <v>6448</v>
      </c>
    </row>
    <row r="3301" spans="4:21">
      <c r="D3301" s="45">
        <f>IF(AND(行业估值!$B$39=$G3301,COUNTIF($G$2:$G$2552,$G3301)&gt;=1),COUNTIF($G$2:G3301,$G3301),"")</f>
        <v>288</v>
      </c>
      <c r="E3301" s="65" t="str">
        <f t="shared" si="264"/>
        <v>603185.SH</v>
      </c>
      <c r="F3301" s="65" t="str">
        <f t="shared" si="265"/>
        <v>上机数控</v>
      </c>
      <c r="G3301" s="34" t="str">
        <f>IF(E3301="","",IF(行业估值!$C$5="申万行业",[1]!EM_S_INFO_INDUSTRY_SW2014(E3301,"1"),IF(行业估值!$C$5="证监会行业",[1]!EM_S_INFO_INDUSTRY_CSRC1(E3301,"1"),[1]!EM_S_INFO_INDUSTRY_EM2016(E3301,"1"))))</f>
        <v>机械设备</v>
      </c>
      <c r="H3301" s="34" t="str">
        <f>IF(E3301="","",IF($H$1="上证50",[1]!EM_S_INFO_COMPINDEX(E3301,"000016"),"")&amp;IF($H$1="上证180",[1]!EM_S_INFO_COMPINDEX(E3301,"000010"),"")&amp;IF($H$1="沪深300",[1]!EM_S_INFO_COMPINDEX(E3301,"000300"),"")&amp;IF(AND($H$1="上证A股",RIGHT(E3301,2)="SH"),"是","")&amp;IF(AND($H$1="深证A股",RIGHT(E3301,2)="SZ"),"是","")&amp;IF(AND($H$1="创业板",LEFT(E3301,1)-3=0),"是","")&amp;IF(AND($H$1="全部A股",E3301&lt;&gt;0),"是","")&amp;IF(AND($H$1="中小板",LEFT(E3301,3)="002"),"是",""))</f>
        <v>是</v>
      </c>
      <c r="I3301" s="46">
        <f ca="1">IF(E3301="","",IF(OR([1]!EM_S_VAL_MV(E3301,deadline)="",[1]!EM_S_VAL_MV(E3301,deadline)="--",[1]!EM_S_VAL_MV(E3301,deadline)="null"),0,[1]!EM_S_VAL_MV(E3301,deadline)/100000000))</f>
        <v>40.783679999999997</v>
      </c>
      <c r="J3301" s="46">
        <f ca="1">IF(E3301="","",IF(RIGHT(LEFT($J$1,6),3)="TTM",[1]!EM_S_FA_PROFIT_TTM(E3301,LEFT(RIGHT($J$1,11),10),1)/100000000,[1]!EM_S_STM07_IS(E3301,61,LEFT(RIGHT($J$1,5),4)&amp;"-12-31",1)/100000000))</f>
        <v>1.7955148318</v>
      </c>
      <c r="K3301" s="36">
        <f t="shared" ca="1" si="261"/>
        <v>22.714198333362937</v>
      </c>
      <c r="L3301" s="46">
        <f ca="1">IF(E3301="","",IF(ISERROR(IF(行业估值!$E$7="最新年报",[1]!EM_S_STM07_BS(E3301,140,LEFT(RIGHT($L$1,5),4)&amp;"-12-31",1)/100000000,[1]!EM_S_STM07_BS(E3301,140,LEFT(RIGHT($L$1,11),10),1)/100000000)),0,IF(行业估值!$E$7="最新年报",[1]!EM_S_STM07_BS(E3301,140,LEFT(RIGHT($L$1,5),4)&amp;"-12-31",1)/100000000,[1]!EM_S_STM07_BS(E3301,140,LEFT(RIGHT($L$1,11),10),1)/100000000)))</f>
        <v>16.7407215896</v>
      </c>
      <c r="M3301" s="36">
        <f t="shared" ca="1" si="262"/>
        <v>2.4361960613057705</v>
      </c>
      <c r="N3301" s="37">
        <f ca="1">IF(E3301="","",IF(ISERROR([1]!EM_S_EST_NETPROFIT(E3301,行业估值!$E$6,deadline)/100000000),"-",[1]!EM_S_EST_NETPROFIT(E3301,行业估值!$E$6,deadline)/100000000))</f>
        <v>2.36</v>
      </c>
      <c r="O3301" s="36">
        <f t="shared" ca="1" si="263"/>
        <v>17.281220338983051</v>
      </c>
      <c r="T3301" s="64" t="s">
        <v>6449</v>
      </c>
      <c r="U3301" s="64" t="s">
        <v>6450</v>
      </c>
    </row>
    <row r="3302" spans="4:21">
      <c r="D3302" s="45" t="str">
        <f>IF(AND(行业估值!$B$39=$G3302,COUNTIF($G$2:$G$2552,$G3302)&gt;=1),COUNTIF($G$2:G3302,$G3302),"")</f>
        <v/>
      </c>
      <c r="E3302" s="65" t="str">
        <f t="shared" si="264"/>
        <v>603186.SH</v>
      </c>
      <c r="F3302" s="65" t="str">
        <f t="shared" si="265"/>
        <v>华正新材</v>
      </c>
      <c r="G3302" s="34" t="str">
        <f>IF(E3302="","",IF(行业估值!$C$5="申万行业",[1]!EM_S_INFO_INDUSTRY_SW2014(E3302,"1"),IF(行业估值!$C$5="证监会行业",[1]!EM_S_INFO_INDUSTRY_CSRC1(E3302,"1"),[1]!EM_S_INFO_INDUSTRY_EM2016(E3302,"1"))))</f>
        <v>电子设备</v>
      </c>
      <c r="H3302" s="34" t="str">
        <f>IF(E3302="","",IF($H$1="上证50",[1]!EM_S_INFO_COMPINDEX(E3302,"000016"),"")&amp;IF($H$1="上证180",[1]!EM_S_INFO_COMPINDEX(E3302,"000010"),"")&amp;IF($H$1="沪深300",[1]!EM_S_INFO_COMPINDEX(E3302,"000300"),"")&amp;IF(AND($H$1="上证A股",RIGHT(E3302,2)="SH"),"是","")&amp;IF(AND($H$1="深证A股",RIGHT(E3302,2)="SZ"),"是","")&amp;IF(AND($H$1="创业板",LEFT(E3302,1)-3=0),"是","")&amp;IF(AND($H$1="全部A股",E3302&lt;&gt;0),"是","")&amp;IF(AND($H$1="中小板",LEFT(E3302,3)="002"),"是",""))</f>
        <v>是</v>
      </c>
      <c r="I3302" s="46">
        <f ca="1">IF(E3302="","",IF(OR([1]!EM_S_VAL_MV(E3302,deadline)="",[1]!EM_S_VAL_MV(E3302,deadline)="--",[1]!EM_S_VAL_MV(E3302,deadline)="null"),0,[1]!EM_S_VAL_MV(E3302,deadline)/100000000))</f>
        <v>50.705199999999998</v>
      </c>
      <c r="J3302" s="46">
        <f ca="1">IF(E3302="","",IF(RIGHT(LEFT($J$1,6),3)="TTM",[1]!EM_S_FA_PROFIT_TTM(E3302,LEFT(RIGHT($J$1,11),10),1)/100000000,[1]!EM_S_STM07_IS(E3302,61,LEFT(RIGHT($J$1,5),4)&amp;"-12-31",1)/100000000))</f>
        <v>0.96146393389999996</v>
      </c>
      <c r="K3302" s="36">
        <f t="shared" ca="1" si="261"/>
        <v>52.737495617046982</v>
      </c>
      <c r="L3302" s="46">
        <f ca="1">IF(E3302="","",IF(ISERROR(IF(行业估值!$E$7="最新年报",[1]!EM_S_STM07_BS(E3302,140,LEFT(RIGHT($L$1,5),4)&amp;"-12-31",1)/100000000,[1]!EM_S_STM07_BS(E3302,140,LEFT(RIGHT($L$1,11),10),1)/100000000)),0,IF(行业估值!$E$7="最新年报",[1]!EM_S_STM07_BS(E3302,140,LEFT(RIGHT($L$1,5),4)&amp;"-12-31",1)/100000000,[1]!EM_S_STM07_BS(E3302,140,LEFT(RIGHT($L$1,11),10),1)/100000000)))</f>
        <v>7.1880556495000008</v>
      </c>
      <c r="M3302" s="36">
        <f t="shared" ca="1" si="262"/>
        <v>7.0540911857752571</v>
      </c>
      <c r="N3302" s="37">
        <f ca="1">IF(E3302="","",IF(ISERROR([1]!EM_S_EST_NETPROFIT(E3302,行业估值!$E$6,deadline)/100000000),"-",[1]!EM_S_EST_NETPROFIT(E3302,行业估值!$E$6,deadline)/100000000))</f>
        <v>1.1747000000000001</v>
      </c>
      <c r="O3302" s="36">
        <f t="shared" ca="1" si="263"/>
        <v>43.164382395505228</v>
      </c>
      <c r="T3302" s="64" t="s">
        <v>6451</v>
      </c>
      <c r="U3302" s="64" t="s">
        <v>6452</v>
      </c>
    </row>
    <row r="3303" spans="4:21">
      <c r="D3303" s="45">
        <f>IF(AND(行业估值!$B$39=$G3303,COUNTIF($G$2:$G$2552,$G3303)&gt;=1),COUNTIF($G$2:G3303,$G3303),"")</f>
        <v>289</v>
      </c>
      <c r="E3303" s="65" t="str">
        <f t="shared" si="264"/>
        <v>603187.SH</v>
      </c>
      <c r="F3303" s="65" t="str">
        <f t="shared" si="265"/>
        <v>海容冷链</v>
      </c>
      <c r="G3303" s="34" t="str">
        <f>IF(E3303="","",IF(行业估值!$C$5="申万行业",[1]!EM_S_INFO_INDUSTRY_SW2014(E3303,"1"),IF(行业估值!$C$5="证监会行业",[1]!EM_S_INFO_INDUSTRY_CSRC1(E3303,"1"),[1]!EM_S_INFO_INDUSTRY_EM2016(E3303,"1"))))</f>
        <v>机械设备</v>
      </c>
      <c r="H3303" s="34" t="str">
        <f>IF(E3303="","",IF($H$1="上证50",[1]!EM_S_INFO_COMPINDEX(E3303,"000016"),"")&amp;IF($H$1="上证180",[1]!EM_S_INFO_COMPINDEX(E3303,"000010"),"")&amp;IF($H$1="沪深300",[1]!EM_S_INFO_COMPINDEX(E3303,"000300"),"")&amp;IF(AND($H$1="上证A股",RIGHT(E3303,2)="SH"),"是","")&amp;IF(AND($H$1="深证A股",RIGHT(E3303,2)="SZ"),"是","")&amp;IF(AND($H$1="创业板",LEFT(E3303,1)-3=0),"是","")&amp;IF(AND($H$1="全部A股",E3303&lt;&gt;0),"是","")&amp;IF(AND($H$1="中小板",LEFT(E3303,3)="002"),"是",""))</f>
        <v>是</v>
      </c>
      <c r="I3303" s="46">
        <f ca="1">IF(E3303="","",IF(OR([1]!EM_S_VAL_MV(E3303,deadline)="",[1]!EM_S_VAL_MV(E3303,deadline)="--",[1]!EM_S_VAL_MV(E3303,deadline)="null"),0,[1]!EM_S_VAL_MV(E3303,deadline)/100000000))</f>
        <v>33.427959999999999</v>
      </c>
      <c r="J3303" s="46">
        <f ca="1">IF(E3303="","",IF(RIGHT(LEFT($J$1,6),3)="TTM",[1]!EM_S_FA_PROFIT_TTM(E3303,LEFT(RIGHT($J$1,11),10),1)/100000000,[1]!EM_S_STM07_IS(E3303,61,LEFT(RIGHT($J$1,5),4)&amp;"-12-31",1)/100000000))</f>
        <v>1.9551213730000001</v>
      </c>
      <c r="K3303" s="36">
        <f t="shared" ca="1" si="261"/>
        <v>17.09763928809549</v>
      </c>
      <c r="L3303" s="46">
        <f ca="1">IF(E3303="","",IF(ISERROR(IF(行业估值!$E$7="最新年报",[1]!EM_S_STM07_BS(E3303,140,LEFT(RIGHT($L$1,5),4)&amp;"-12-31",1)/100000000,[1]!EM_S_STM07_BS(E3303,140,LEFT(RIGHT($L$1,11),10),1)/100000000)),0,IF(行业估值!$E$7="最新年报",[1]!EM_S_STM07_BS(E3303,140,LEFT(RIGHT($L$1,5),4)&amp;"-12-31",1)/100000000,[1]!EM_S_STM07_BS(E3303,140,LEFT(RIGHT($L$1,11),10),1)/100000000)))</f>
        <v>14.398599257999999</v>
      </c>
      <c r="M3303" s="36">
        <f t="shared" ca="1" si="262"/>
        <v>2.3216119430108528</v>
      </c>
      <c r="N3303" s="37">
        <f ca="1">IF(E3303="","",IF(ISERROR([1]!EM_S_EST_NETPROFIT(E3303,行业估值!$E$6,deadline)/100000000),"-",[1]!EM_S_EST_NETPROFIT(E3303,行业估值!$E$6,deadline)/100000000))</f>
        <v>2.0270000000000001</v>
      </c>
      <c r="O3303" s="36">
        <f t="shared" ca="1" si="263"/>
        <v>16.49134681795757</v>
      </c>
      <c r="T3303" s="64" t="s">
        <v>6453</v>
      </c>
      <c r="U3303" s="64" t="s">
        <v>6454</v>
      </c>
    </row>
    <row r="3304" spans="4:21">
      <c r="D3304" s="45" t="str">
        <f>IF(AND(行业估值!$B$39=$G3304,COUNTIF($G$2:$G$2552,$G3304)&gt;=1),COUNTIF($G$2:G3304,$G3304),"")</f>
        <v/>
      </c>
      <c r="E3304" s="65" t="str">
        <f t="shared" si="264"/>
        <v>603188.SH</v>
      </c>
      <c r="F3304" s="65" t="str">
        <f t="shared" si="265"/>
        <v>ST亚邦</v>
      </c>
      <c r="G3304" s="34" t="str">
        <f>IF(E3304="","",IF(行业估值!$C$5="申万行业",[1]!EM_S_INFO_INDUSTRY_SW2014(E3304,"1"),IF(行业估值!$C$5="证监会行业",[1]!EM_S_INFO_INDUSTRY_CSRC1(E3304,"1"),[1]!EM_S_INFO_INDUSTRY_EM2016(E3304,"1"))))</f>
        <v>基础化工</v>
      </c>
      <c r="H3304" s="34" t="str">
        <f>IF(E3304="","",IF($H$1="上证50",[1]!EM_S_INFO_COMPINDEX(E3304,"000016"),"")&amp;IF($H$1="上证180",[1]!EM_S_INFO_COMPINDEX(E3304,"000010"),"")&amp;IF($H$1="沪深300",[1]!EM_S_INFO_COMPINDEX(E3304,"000300"),"")&amp;IF(AND($H$1="上证A股",RIGHT(E3304,2)="SH"),"是","")&amp;IF(AND($H$1="深证A股",RIGHT(E3304,2)="SZ"),"是","")&amp;IF(AND($H$1="创业板",LEFT(E3304,1)-3=0),"是","")&amp;IF(AND($H$1="全部A股",E3304&lt;&gt;0),"是","")&amp;IF(AND($H$1="中小板",LEFT(E3304,3)="002"),"是",""))</f>
        <v>是</v>
      </c>
      <c r="I3304" s="46">
        <f ca="1">IF(E3304="","",IF(OR([1]!EM_S_VAL_MV(E3304,deadline)="",[1]!EM_S_VAL_MV(E3304,deadline)="--",[1]!EM_S_VAL_MV(E3304,deadline)="null"),0,[1]!EM_S_VAL_MV(E3304,deadline)/100000000))</f>
        <v>34.790399999999998</v>
      </c>
      <c r="J3304" s="46">
        <f ca="1">IF(E3304="","",IF(RIGHT(LEFT($J$1,6),3)="TTM",[1]!EM_S_FA_PROFIT_TTM(E3304,LEFT(RIGHT($J$1,11),10),1)/100000000,[1]!EM_S_STM07_IS(E3304,61,LEFT(RIGHT($J$1,5),4)&amp;"-12-31",1)/100000000))</f>
        <v>-1.4988998613</v>
      </c>
      <c r="K3304" s="36">
        <f t="shared" ca="1" si="261"/>
        <v>-23.210623269940253</v>
      </c>
      <c r="L3304" s="46">
        <f ca="1">IF(E3304="","",IF(ISERROR(IF(行业估值!$E$7="最新年报",[1]!EM_S_STM07_BS(E3304,140,LEFT(RIGHT($L$1,5),4)&amp;"-12-31",1)/100000000,[1]!EM_S_STM07_BS(E3304,140,LEFT(RIGHT($L$1,11),10),1)/100000000)),0,IF(行业估值!$E$7="最新年报",[1]!EM_S_STM07_BS(E3304,140,LEFT(RIGHT($L$1,5),4)&amp;"-12-31",1)/100000000,[1]!EM_S_STM07_BS(E3304,140,LEFT(RIGHT($L$1,11),10),1)/100000000)))</f>
        <v>31.729043796700001</v>
      </c>
      <c r="M3304" s="36">
        <f t="shared" ca="1" si="262"/>
        <v>1.0964843511489115</v>
      </c>
      <c r="N3304" s="37" t="str">
        <f ca="1">IF(E3304="","",IF(ISERROR([1]!EM_S_EST_NETPROFIT(E3304,行业估值!$E$6,deadline)/100000000),"-",[1]!EM_S_EST_NETPROFIT(E3304,行业估值!$E$6,deadline)/100000000))</f>
        <v>-</v>
      </c>
      <c r="O3304" s="36" t="str">
        <f t="shared" ca="1" si="263"/>
        <v>-</v>
      </c>
      <c r="T3304" s="64" t="s">
        <v>7423</v>
      </c>
      <c r="U3304" s="64" t="s">
        <v>6455</v>
      </c>
    </row>
    <row r="3305" spans="4:21">
      <c r="D3305" s="45" t="str">
        <f>IF(AND(行业估值!$B$39=$G3305,COUNTIF($G$2:$G$2552,$G3305)&gt;=1),COUNTIF($G$2:G3305,$G3305),"")</f>
        <v/>
      </c>
      <c r="E3305" s="65" t="str">
        <f t="shared" si="264"/>
        <v>603189.SH</v>
      </c>
      <c r="F3305" s="65" t="str">
        <f t="shared" si="265"/>
        <v>网达软件</v>
      </c>
      <c r="G3305" s="34" t="str">
        <f>IF(E3305="","",IF(行业估值!$C$5="申万行业",[1]!EM_S_INFO_INDUSTRY_SW2014(E3305,"1"),IF(行业估值!$C$5="证监会行业",[1]!EM_S_INFO_INDUSTRY_CSRC1(E3305,"1"),[1]!EM_S_INFO_INDUSTRY_EM2016(E3305,"1"))))</f>
        <v>信息技术</v>
      </c>
      <c r="H3305" s="34" t="str">
        <f>IF(E3305="","",IF($H$1="上证50",[1]!EM_S_INFO_COMPINDEX(E3305,"000016"),"")&amp;IF($H$1="上证180",[1]!EM_S_INFO_COMPINDEX(E3305,"000010"),"")&amp;IF($H$1="沪深300",[1]!EM_S_INFO_COMPINDEX(E3305,"000300"),"")&amp;IF(AND($H$1="上证A股",RIGHT(E3305,2)="SH"),"是","")&amp;IF(AND($H$1="深证A股",RIGHT(E3305,2)="SZ"),"是","")&amp;IF(AND($H$1="创业板",LEFT(E3305,1)-3=0),"是","")&amp;IF(AND($H$1="全部A股",E3305&lt;&gt;0),"是","")&amp;IF(AND($H$1="中小板",LEFT(E3305,3)="002"),"是",""))</f>
        <v>是</v>
      </c>
      <c r="I3305" s="46">
        <f ca="1">IF(E3305="","",IF(OR([1]!EM_S_VAL_MV(E3305,deadline)="",[1]!EM_S_VAL_MV(E3305,deadline)="--",[1]!EM_S_VAL_MV(E3305,deadline)="null"),0,[1]!EM_S_VAL_MV(E3305,deadline)/100000000))</f>
        <v>32.965440000000001</v>
      </c>
      <c r="J3305" s="46">
        <f ca="1">IF(E3305="","",IF(RIGHT(LEFT($J$1,6),3)="TTM",[1]!EM_S_FA_PROFIT_TTM(E3305,LEFT(RIGHT($J$1,11),10),1)/100000000,[1]!EM_S_STM07_IS(E3305,61,LEFT(RIGHT($J$1,5),4)&amp;"-12-31",1)/100000000))</f>
        <v>0.25878632309999999</v>
      </c>
      <c r="K3305" s="36">
        <f t="shared" ca="1" si="261"/>
        <v>127.38478450138774</v>
      </c>
      <c r="L3305" s="46">
        <f ca="1">IF(E3305="","",IF(ISERROR(IF(行业估值!$E$7="最新年报",[1]!EM_S_STM07_BS(E3305,140,LEFT(RIGHT($L$1,5),4)&amp;"-12-31",1)/100000000,[1]!EM_S_STM07_BS(E3305,140,LEFT(RIGHT($L$1,11),10),1)/100000000)),0,IF(行业估值!$E$7="最新年报",[1]!EM_S_STM07_BS(E3305,140,LEFT(RIGHT($L$1,5),4)&amp;"-12-31",1)/100000000,[1]!EM_S_STM07_BS(E3305,140,LEFT(RIGHT($L$1,11),10),1)/100000000)))</f>
        <v>7.9968745823000003</v>
      </c>
      <c r="M3305" s="36">
        <f t="shared" ca="1" si="262"/>
        <v>4.1222904849557782</v>
      </c>
      <c r="N3305" s="37" t="str">
        <f ca="1">IF(E3305="","",IF(ISERROR([1]!EM_S_EST_NETPROFIT(E3305,行业估值!$E$6,deadline)/100000000),"-",[1]!EM_S_EST_NETPROFIT(E3305,行业估值!$E$6,deadline)/100000000))</f>
        <v>-</v>
      </c>
      <c r="O3305" s="36" t="str">
        <f t="shared" ca="1" si="263"/>
        <v>-</v>
      </c>
      <c r="T3305" s="64" t="s">
        <v>6456</v>
      </c>
      <c r="U3305" s="64" t="s">
        <v>6457</v>
      </c>
    </row>
    <row r="3306" spans="4:21">
      <c r="D3306" s="45" t="str">
        <f>IF(AND(行业估值!$B$39=$G3306,COUNTIF($G$2:$G$2552,$G3306)&gt;=1),COUNTIF($G$2:G3306,$G3306),"")</f>
        <v/>
      </c>
      <c r="E3306" s="65" t="str">
        <f t="shared" si="264"/>
        <v>603192.SH</v>
      </c>
      <c r="F3306" s="65" t="str">
        <f t="shared" si="265"/>
        <v>汇得科技</v>
      </c>
      <c r="G3306" s="34" t="str">
        <f>IF(E3306="","",IF(行业估值!$C$5="申万行业",[1]!EM_S_INFO_INDUSTRY_SW2014(E3306,"1"),IF(行业估值!$C$5="证监会行业",[1]!EM_S_INFO_INDUSTRY_CSRC1(E3306,"1"),[1]!EM_S_INFO_INDUSTRY_EM2016(E3306,"1"))))</f>
        <v>基础化工</v>
      </c>
      <c r="H3306" s="34" t="str">
        <f>IF(E3306="","",IF($H$1="上证50",[1]!EM_S_INFO_COMPINDEX(E3306,"000016"),"")&amp;IF($H$1="上证180",[1]!EM_S_INFO_COMPINDEX(E3306,"000010"),"")&amp;IF($H$1="沪深300",[1]!EM_S_INFO_COMPINDEX(E3306,"000300"),"")&amp;IF(AND($H$1="上证A股",RIGHT(E3306,2)="SH"),"是","")&amp;IF(AND($H$1="深证A股",RIGHT(E3306,2)="SZ"),"是","")&amp;IF(AND($H$1="创业板",LEFT(E3306,1)-3=0),"是","")&amp;IF(AND($H$1="全部A股",E3306&lt;&gt;0),"是","")&amp;IF(AND($H$1="中小板",LEFT(E3306,3)="002"),"是",""))</f>
        <v>是</v>
      </c>
      <c r="I3306" s="46">
        <f ca="1">IF(E3306="","",IF(OR([1]!EM_S_VAL_MV(E3306,deadline)="",[1]!EM_S_VAL_MV(E3306,deadline)="--",[1]!EM_S_VAL_MV(E3306,deadline)="null"),0,[1]!EM_S_VAL_MV(E3306,deadline)/100000000))</f>
        <v>28.352000088600001</v>
      </c>
      <c r="J3306" s="46">
        <f ca="1">IF(E3306="","",IF(RIGHT(LEFT($J$1,6),3)="TTM",[1]!EM_S_FA_PROFIT_TTM(E3306,LEFT(RIGHT($J$1,11),10),1)/100000000,[1]!EM_S_STM07_IS(E3306,61,LEFT(RIGHT($J$1,5),4)&amp;"-12-31",1)/100000000))</f>
        <v>1.2576053618</v>
      </c>
      <c r="K3306" s="36">
        <f t="shared" ca="1" si="261"/>
        <v>22.544433213945606</v>
      </c>
      <c r="L3306" s="46">
        <f ca="1">IF(E3306="","",IF(ISERROR(IF(行业估值!$E$7="最新年报",[1]!EM_S_STM07_BS(E3306,140,LEFT(RIGHT($L$1,5),4)&amp;"-12-31",1)/100000000,[1]!EM_S_STM07_BS(E3306,140,LEFT(RIGHT($L$1,11),10),1)/100000000)),0,IF(行业估值!$E$7="最新年报",[1]!EM_S_STM07_BS(E3306,140,LEFT(RIGHT($L$1,5),4)&amp;"-12-31",1)/100000000,[1]!EM_S_STM07_BS(E3306,140,LEFT(RIGHT($L$1,11),10),1)/100000000)))</f>
        <v>11.7849564174</v>
      </c>
      <c r="M3306" s="36">
        <f t="shared" ca="1" si="262"/>
        <v>2.4057789510989998</v>
      </c>
      <c r="N3306" s="37" t="str">
        <f ca="1">IF(E3306="","",IF(ISERROR([1]!EM_S_EST_NETPROFIT(E3306,行业估值!$E$6,deadline)/100000000),"-",[1]!EM_S_EST_NETPROFIT(E3306,行业估值!$E$6,deadline)/100000000))</f>
        <v>-</v>
      </c>
      <c r="O3306" s="36" t="str">
        <f t="shared" ca="1" si="263"/>
        <v>-</v>
      </c>
      <c r="T3306" s="64" t="s">
        <v>6458</v>
      </c>
      <c r="U3306" s="64" t="s">
        <v>6459</v>
      </c>
    </row>
    <row r="3307" spans="4:21">
      <c r="D3307" s="45" t="str">
        <f>IF(AND(行业估值!$B$39=$G3307,COUNTIF($G$2:$G$2552,$G3307)&gt;=1),COUNTIF($G$2:G3307,$G3307),"")</f>
        <v/>
      </c>
      <c r="E3307" s="65" t="str">
        <f t="shared" si="264"/>
        <v>603196.SH</v>
      </c>
      <c r="F3307" s="65" t="str">
        <f t="shared" si="265"/>
        <v>日播时尚</v>
      </c>
      <c r="G3307" s="34" t="str">
        <f>IF(E3307="","",IF(行业估值!$C$5="申万行业",[1]!EM_S_INFO_INDUSTRY_SW2014(E3307,"1"),IF(行业估值!$C$5="证监会行业",[1]!EM_S_INFO_INDUSTRY_CSRC1(E3307,"1"),[1]!EM_S_INFO_INDUSTRY_EM2016(E3307,"1"))))</f>
        <v>纺织服装</v>
      </c>
      <c r="H3307" s="34" t="str">
        <f>IF(E3307="","",IF($H$1="上证50",[1]!EM_S_INFO_COMPINDEX(E3307,"000016"),"")&amp;IF($H$1="上证180",[1]!EM_S_INFO_COMPINDEX(E3307,"000010"),"")&amp;IF($H$1="沪深300",[1]!EM_S_INFO_COMPINDEX(E3307,"000300"),"")&amp;IF(AND($H$1="上证A股",RIGHT(E3307,2)="SH"),"是","")&amp;IF(AND($H$1="深证A股",RIGHT(E3307,2)="SZ"),"是","")&amp;IF(AND($H$1="创业板",LEFT(E3307,1)-3=0),"是","")&amp;IF(AND($H$1="全部A股",E3307&lt;&gt;0),"是","")&amp;IF(AND($H$1="中小板",LEFT(E3307,3)="002"),"是",""))</f>
        <v>是</v>
      </c>
      <c r="I3307" s="46">
        <f ca="1">IF(E3307="","",IF(OR([1]!EM_S_VAL_MV(E3307,deadline)="",[1]!EM_S_VAL_MV(E3307,deadline)="--",[1]!EM_S_VAL_MV(E3307,deadline)="null"),0,[1]!EM_S_VAL_MV(E3307,deadline)/100000000))</f>
        <v>18.792000000000002</v>
      </c>
      <c r="J3307" s="46">
        <f ca="1">IF(E3307="","",IF(RIGHT(LEFT($J$1,6),3)="TTM",[1]!EM_S_FA_PROFIT_TTM(E3307,LEFT(RIGHT($J$1,11),10),1)/100000000,[1]!EM_S_STM07_IS(E3307,61,LEFT(RIGHT($J$1,5),4)&amp;"-12-31",1)/100000000))</f>
        <v>3.6000685499999997E-2</v>
      </c>
      <c r="K3307" s="36">
        <f t="shared" ca="1" si="261"/>
        <v>521.9900604392659</v>
      </c>
      <c r="L3307" s="46">
        <f ca="1">IF(E3307="","",IF(ISERROR(IF(行业估值!$E$7="最新年报",[1]!EM_S_STM07_BS(E3307,140,LEFT(RIGHT($L$1,5),4)&amp;"-12-31",1)/100000000,[1]!EM_S_STM07_BS(E3307,140,LEFT(RIGHT($L$1,11),10),1)/100000000)),0,IF(行业估值!$E$7="最新年报",[1]!EM_S_STM07_BS(E3307,140,LEFT(RIGHT($L$1,5),4)&amp;"-12-31",1)/100000000,[1]!EM_S_STM07_BS(E3307,140,LEFT(RIGHT($L$1,11),10),1)/100000000)))</f>
        <v>9.2032027179</v>
      </c>
      <c r="M3307" s="36">
        <f t="shared" ca="1" si="262"/>
        <v>2.0418978670816443</v>
      </c>
      <c r="N3307" s="37">
        <f ca="1">IF(E3307="","",IF(ISERROR([1]!EM_S_EST_NETPROFIT(E3307,行业估值!$E$6,deadline)/100000000),"-",[1]!EM_S_EST_NETPROFIT(E3307,行业估值!$E$6,deadline)/100000000))</f>
        <v>0.16</v>
      </c>
      <c r="O3307" s="36">
        <f t="shared" ca="1" si="263"/>
        <v>117.45</v>
      </c>
      <c r="T3307" s="64" t="s">
        <v>6460</v>
      </c>
      <c r="U3307" s="64" t="s">
        <v>6461</v>
      </c>
    </row>
    <row r="3308" spans="4:21">
      <c r="D3308" s="45" t="str">
        <f>IF(AND(行业估值!$B$39=$G3308,COUNTIF($G$2:$G$2552,$G3308)&gt;=1),COUNTIF($G$2:G3308,$G3308),"")</f>
        <v/>
      </c>
      <c r="E3308" s="65" t="str">
        <f t="shared" si="264"/>
        <v>603197.SH</v>
      </c>
      <c r="F3308" s="65" t="str">
        <f t="shared" si="265"/>
        <v>保隆科技</v>
      </c>
      <c r="G3308" s="34" t="str">
        <f>IF(E3308="","",IF(行业估值!$C$5="申万行业",[1]!EM_S_INFO_INDUSTRY_SW2014(E3308,"1"),IF(行业估值!$C$5="证监会行业",[1]!EM_S_INFO_INDUSTRY_CSRC1(E3308,"1"),[1]!EM_S_INFO_INDUSTRY_EM2016(E3308,"1"))))</f>
        <v>交运设备</v>
      </c>
      <c r="H3308" s="34" t="str">
        <f>IF(E3308="","",IF($H$1="上证50",[1]!EM_S_INFO_COMPINDEX(E3308,"000016"),"")&amp;IF($H$1="上证180",[1]!EM_S_INFO_COMPINDEX(E3308,"000010"),"")&amp;IF($H$1="沪深300",[1]!EM_S_INFO_COMPINDEX(E3308,"000300"),"")&amp;IF(AND($H$1="上证A股",RIGHT(E3308,2)="SH"),"是","")&amp;IF(AND($H$1="深证A股",RIGHT(E3308,2)="SZ"),"是","")&amp;IF(AND($H$1="创业板",LEFT(E3308,1)-3=0),"是","")&amp;IF(AND($H$1="全部A股",E3308&lt;&gt;0),"是","")&amp;IF(AND($H$1="中小板",LEFT(E3308,3)="002"),"是",""))</f>
        <v>是</v>
      </c>
      <c r="I3308" s="46">
        <f ca="1">IF(E3308="","",IF(OR([1]!EM_S_VAL_MV(E3308,deadline)="",[1]!EM_S_VAL_MV(E3308,deadline)="--",[1]!EM_S_VAL_MV(E3308,deadline)="null"),0,[1]!EM_S_VAL_MV(E3308,deadline)/100000000))</f>
        <v>42.117367359200003</v>
      </c>
      <c r="J3308" s="46">
        <f ca="1">IF(E3308="","",IF(RIGHT(LEFT($J$1,6),3)="TTM",[1]!EM_S_FA_PROFIT_TTM(E3308,LEFT(RIGHT($J$1,11),10),1)/100000000,[1]!EM_S_STM07_IS(E3308,61,LEFT(RIGHT($J$1,5),4)&amp;"-12-31",1)/100000000))</f>
        <v>1.5019108546000002</v>
      </c>
      <c r="K3308" s="36">
        <f t="shared" ca="1" si="261"/>
        <v>28.042521452058487</v>
      </c>
      <c r="L3308" s="46">
        <f ca="1">IF(E3308="","",IF(ISERROR(IF(行业估值!$E$7="最新年报",[1]!EM_S_STM07_BS(E3308,140,LEFT(RIGHT($L$1,5),4)&amp;"-12-31",1)/100000000,[1]!EM_S_STM07_BS(E3308,140,LEFT(RIGHT($L$1,11),10),1)/100000000)),0,IF(行业估值!$E$7="最新年报",[1]!EM_S_STM07_BS(E3308,140,LEFT(RIGHT($L$1,5),4)&amp;"-12-31",1)/100000000,[1]!EM_S_STM07_BS(E3308,140,LEFT(RIGHT($L$1,11),10),1)/100000000)))</f>
        <v>10.4107446574</v>
      </c>
      <c r="M3308" s="36">
        <f t="shared" ca="1" si="262"/>
        <v>4.0455672235955573</v>
      </c>
      <c r="N3308" s="37">
        <f ca="1">IF(E3308="","",IF(ISERROR([1]!EM_S_EST_NETPROFIT(E3308,行业估值!$E$6,deadline)/100000000),"-",[1]!EM_S_EST_NETPROFIT(E3308,行业估值!$E$6,deadline)/100000000))</f>
        <v>1.7652375</v>
      </c>
      <c r="O3308" s="36">
        <f t="shared" ca="1" si="263"/>
        <v>23.859320549897678</v>
      </c>
      <c r="T3308" s="64" t="s">
        <v>6462</v>
      </c>
      <c r="U3308" s="64" t="s">
        <v>6463</v>
      </c>
    </row>
    <row r="3309" spans="4:21">
      <c r="D3309" s="45" t="str">
        <f>IF(AND(行业估值!$B$39=$G3309,COUNTIF($G$2:$G$2552,$G3309)&gt;=1),COUNTIF($G$2:G3309,$G3309),"")</f>
        <v/>
      </c>
      <c r="E3309" s="65" t="str">
        <f t="shared" si="264"/>
        <v>603198.SH</v>
      </c>
      <c r="F3309" s="65" t="str">
        <f t="shared" si="265"/>
        <v>迎驾贡酒</v>
      </c>
      <c r="G3309" s="34" t="str">
        <f>IF(E3309="","",IF(行业估值!$C$5="申万行业",[1]!EM_S_INFO_INDUSTRY_SW2014(E3309,"1"),IF(行业估值!$C$5="证监会行业",[1]!EM_S_INFO_INDUSTRY_CSRC1(E3309,"1"),[1]!EM_S_INFO_INDUSTRY_EM2016(E3309,"1"))))</f>
        <v>食品饮料</v>
      </c>
      <c r="H3309" s="34" t="str">
        <f>IF(E3309="","",IF($H$1="上证50",[1]!EM_S_INFO_COMPINDEX(E3309,"000016"),"")&amp;IF($H$1="上证180",[1]!EM_S_INFO_COMPINDEX(E3309,"000010"),"")&amp;IF($H$1="沪深300",[1]!EM_S_INFO_COMPINDEX(E3309,"000300"),"")&amp;IF(AND($H$1="上证A股",RIGHT(E3309,2)="SH"),"是","")&amp;IF(AND($H$1="深证A股",RIGHT(E3309,2)="SZ"),"是","")&amp;IF(AND($H$1="创业板",LEFT(E3309,1)-3=0),"是","")&amp;IF(AND($H$1="全部A股",E3309&lt;&gt;0),"是","")&amp;IF(AND($H$1="中小板",LEFT(E3309,3)="002"),"是",""))</f>
        <v>是</v>
      </c>
      <c r="I3309" s="46">
        <f ca="1">IF(E3309="","",IF(OR([1]!EM_S_VAL_MV(E3309,deadline)="",[1]!EM_S_VAL_MV(E3309,deadline)="--",[1]!EM_S_VAL_MV(E3309,deadline)="null"),0,[1]!EM_S_VAL_MV(E3309,deadline)/100000000))</f>
        <v>168.8</v>
      </c>
      <c r="J3309" s="46">
        <f ca="1">IF(E3309="","",IF(RIGHT(LEFT($J$1,6),3)="TTM",[1]!EM_S_FA_PROFIT_TTM(E3309,LEFT(RIGHT($J$1,11),10),1)/100000000,[1]!EM_S_STM07_IS(E3309,61,LEFT(RIGHT($J$1,5),4)&amp;"-12-31",1)/100000000))</f>
        <v>8.8163805835000009</v>
      </c>
      <c r="K3309" s="36">
        <f t="shared" ca="1" si="261"/>
        <v>19.14617891109555</v>
      </c>
      <c r="L3309" s="46">
        <f ca="1">IF(E3309="","",IF(ISERROR(IF(行业估值!$E$7="最新年报",[1]!EM_S_STM07_BS(E3309,140,LEFT(RIGHT($L$1,5),4)&amp;"-12-31",1)/100000000,[1]!EM_S_STM07_BS(E3309,140,LEFT(RIGHT($L$1,11),10),1)/100000000)),0,IF(行业估值!$E$7="最新年报",[1]!EM_S_STM07_BS(E3309,140,LEFT(RIGHT($L$1,5),4)&amp;"-12-31",1)/100000000,[1]!EM_S_STM07_BS(E3309,140,LEFT(RIGHT($L$1,11),10),1)/100000000)))</f>
        <v>44.156317704099997</v>
      </c>
      <c r="M3309" s="36">
        <f t="shared" ca="1" si="262"/>
        <v>3.8227825320752826</v>
      </c>
      <c r="N3309" s="37">
        <f ca="1">IF(E3309="","",IF(ISERROR([1]!EM_S_EST_NETPROFIT(E3309,行业估值!$E$6,deadline)/100000000),"-",[1]!EM_S_EST_NETPROFIT(E3309,行业估值!$E$6,deadline)/100000000))</f>
        <v>8.8933333333333344</v>
      </c>
      <c r="O3309" s="36">
        <f t="shared" ca="1" si="263"/>
        <v>18.980509745127435</v>
      </c>
      <c r="T3309" s="64" t="s">
        <v>6464</v>
      </c>
      <c r="U3309" s="64" t="s">
        <v>6465</v>
      </c>
    </row>
    <row r="3310" spans="4:21">
      <c r="D3310" s="45" t="str">
        <f>IF(AND(行业估值!$B$39=$G3310,COUNTIF($G$2:$G$2552,$G3310)&gt;=1),COUNTIF($G$2:G3310,$G3310),"")</f>
        <v/>
      </c>
      <c r="E3310" s="65" t="str">
        <f t="shared" si="264"/>
        <v>603199.SH</v>
      </c>
      <c r="F3310" s="65" t="str">
        <f t="shared" si="265"/>
        <v>九华旅游</v>
      </c>
      <c r="G3310" s="34" t="str">
        <f>IF(E3310="","",IF(行业估值!$C$5="申万行业",[1]!EM_S_INFO_INDUSTRY_SW2014(E3310,"1"),IF(行业估值!$C$5="证监会行业",[1]!EM_S_INFO_INDUSTRY_CSRC1(E3310,"1"),[1]!EM_S_INFO_INDUSTRY_EM2016(E3310,"1"))))</f>
        <v>休闲、生活及专业服务</v>
      </c>
      <c r="H3310" s="34" t="str">
        <f>IF(E3310="","",IF($H$1="上证50",[1]!EM_S_INFO_COMPINDEX(E3310,"000016"),"")&amp;IF($H$1="上证180",[1]!EM_S_INFO_COMPINDEX(E3310,"000010"),"")&amp;IF($H$1="沪深300",[1]!EM_S_INFO_COMPINDEX(E3310,"000300"),"")&amp;IF(AND($H$1="上证A股",RIGHT(E3310,2)="SH"),"是","")&amp;IF(AND($H$1="深证A股",RIGHT(E3310,2)="SZ"),"是","")&amp;IF(AND($H$1="创业板",LEFT(E3310,1)-3=0),"是","")&amp;IF(AND($H$1="全部A股",E3310&lt;&gt;0),"是","")&amp;IF(AND($H$1="中小板",LEFT(E3310,3)="002"),"是",""))</f>
        <v>是</v>
      </c>
      <c r="I3310" s="46">
        <f ca="1">IF(E3310="","",IF(OR([1]!EM_S_VAL_MV(E3310,deadline)="",[1]!EM_S_VAL_MV(E3310,deadline)="--",[1]!EM_S_VAL_MV(E3310,deadline)="null"),0,[1]!EM_S_VAL_MV(E3310,deadline)/100000000))</f>
        <v>24.504552</v>
      </c>
      <c r="J3310" s="46">
        <f ca="1">IF(E3310="","",IF(RIGHT(LEFT($J$1,6),3)="TTM",[1]!EM_S_FA_PROFIT_TTM(E3310,LEFT(RIGHT($J$1,11),10),1)/100000000,[1]!EM_S_STM07_IS(E3310,61,LEFT(RIGHT($J$1,5),4)&amp;"-12-31",1)/100000000))</f>
        <v>1.1905064336</v>
      </c>
      <c r="K3310" s="36">
        <f t="shared" ca="1" si="261"/>
        <v>20.583300777216397</v>
      </c>
      <c r="L3310" s="46">
        <f ca="1">IF(E3310="","",IF(ISERROR(IF(行业估值!$E$7="最新年报",[1]!EM_S_STM07_BS(E3310,140,LEFT(RIGHT($L$1,5),4)&amp;"-12-31",1)/100000000,[1]!EM_S_STM07_BS(E3310,140,LEFT(RIGHT($L$1,11),10),1)/100000000)),0,IF(行业估值!$E$7="最新年报",[1]!EM_S_STM07_BS(E3310,140,LEFT(RIGHT($L$1,5),4)&amp;"-12-31",1)/100000000,[1]!EM_S_STM07_BS(E3310,140,LEFT(RIGHT($L$1,11),10),1)/100000000)))</f>
        <v>11.894533256600001</v>
      </c>
      <c r="M3310" s="36">
        <f t="shared" ca="1" si="262"/>
        <v>2.0601524642762246</v>
      </c>
      <c r="N3310" s="37">
        <f ca="1">IF(E3310="","",IF(ISERROR([1]!EM_S_EST_NETPROFIT(E3310,行业估值!$E$6,deadline)/100000000),"-",[1]!EM_S_EST_NETPROFIT(E3310,行业估值!$E$6,deadline)/100000000))</f>
        <v>1.08</v>
      </c>
      <c r="O3310" s="36">
        <f t="shared" ca="1" si="263"/>
        <v>22.689399999999999</v>
      </c>
      <c r="T3310" s="64" t="s">
        <v>6466</v>
      </c>
      <c r="U3310" s="64" t="s">
        <v>6467</v>
      </c>
    </row>
    <row r="3311" spans="4:21">
      <c r="D3311" s="45" t="str">
        <f>IF(AND(行业估值!$B$39=$G3311,COUNTIF($G$2:$G$2552,$G3311)&gt;=1),COUNTIF($G$2:G3311,$G3311),"")</f>
        <v/>
      </c>
      <c r="E3311" s="65" t="str">
        <f t="shared" si="264"/>
        <v>603200.SH</v>
      </c>
      <c r="F3311" s="65" t="str">
        <f t="shared" si="265"/>
        <v>上海洗霸</v>
      </c>
      <c r="G3311" s="34" t="str">
        <f>IF(E3311="","",IF(行业估值!$C$5="申万行业",[1]!EM_S_INFO_INDUSTRY_SW2014(E3311,"1"),IF(行业估值!$C$5="证监会行业",[1]!EM_S_INFO_INDUSTRY_CSRC1(E3311,"1"),[1]!EM_S_INFO_INDUSTRY_EM2016(E3311,"1"))))</f>
        <v>公用事业</v>
      </c>
      <c r="H3311" s="34" t="str">
        <f>IF(E3311="","",IF($H$1="上证50",[1]!EM_S_INFO_COMPINDEX(E3311,"000016"),"")&amp;IF($H$1="上证180",[1]!EM_S_INFO_COMPINDEX(E3311,"000010"),"")&amp;IF($H$1="沪深300",[1]!EM_S_INFO_COMPINDEX(E3311,"000300"),"")&amp;IF(AND($H$1="上证A股",RIGHT(E3311,2)="SH"),"是","")&amp;IF(AND($H$1="深证A股",RIGHT(E3311,2)="SZ"),"是","")&amp;IF(AND($H$1="创业板",LEFT(E3311,1)-3=0),"是","")&amp;IF(AND($H$1="全部A股",E3311&lt;&gt;0),"是","")&amp;IF(AND($H$1="中小板",LEFT(E3311,3)="002"),"是",""))</f>
        <v>是</v>
      </c>
      <c r="I3311" s="46">
        <f ca="1">IF(E3311="","",IF(OR([1]!EM_S_VAL_MV(E3311,deadline)="",[1]!EM_S_VAL_MV(E3311,deadline)="--",[1]!EM_S_VAL_MV(E3311,deadline)="null"),0,[1]!EM_S_VAL_MV(E3311,deadline)/100000000))</f>
        <v>19.046294100000001</v>
      </c>
      <c r="J3311" s="46">
        <f ca="1">IF(E3311="","",IF(RIGHT(LEFT($J$1,6),3)="TTM",[1]!EM_S_FA_PROFIT_TTM(E3311,LEFT(RIGHT($J$1,11),10),1)/100000000,[1]!EM_S_STM07_IS(E3311,61,LEFT(RIGHT($J$1,5),4)&amp;"-12-31",1)/100000000))</f>
        <v>0.72150932349999997</v>
      </c>
      <c r="K3311" s="36">
        <f t="shared" ca="1" si="261"/>
        <v>26.397848897651844</v>
      </c>
      <c r="L3311" s="46">
        <f ca="1">IF(E3311="","",IF(ISERROR(IF(行业估值!$E$7="最新年报",[1]!EM_S_STM07_BS(E3311,140,LEFT(RIGHT($L$1,5),4)&amp;"-12-31",1)/100000000,[1]!EM_S_STM07_BS(E3311,140,LEFT(RIGHT($L$1,11),10),1)/100000000)),0,IF(行业估值!$E$7="最新年报",[1]!EM_S_STM07_BS(E3311,140,LEFT(RIGHT($L$1,5),4)&amp;"-12-31",1)/100000000,[1]!EM_S_STM07_BS(E3311,140,LEFT(RIGHT($L$1,11),10),1)/100000000)))</f>
        <v>7.8955038183999999</v>
      </c>
      <c r="M3311" s="36">
        <f t="shared" ca="1" si="262"/>
        <v>2.4122962306235292</v>
      </c>
      <c r="N3311" s="37">
        <f ca="1">IF(E3311="","",IF(ISERROR([1]!EM_S_EST_NETPROFIT(E3311,行业估值!$E$6,deadline)/100000000),"-",[1]!EM_S_EST_NETPROFIT(E3311,行业估值!$E$6,deadline)/100000000))</f>
        <v>0.96333333333333326</v>
      </c>
      <c r="O3311" s="36">
        <f t="shared" ca="1" si="263"/>
        <v>19.771239550173014</v>
      </c>
      <c r="T3311" s="64" t="s">
        <v>6468</v>
      </c>
      <c r="U3311" s="64" t="s">
        <v>6469</v>
      </c>
    </row>
    <row r="3312" spans="4:21">
      <c r="D3312" s="45">
        <f>IF(AND(行业估值!$B$39=$G3312,COUNTIF($G$2:$G$2552,$G3312)&gt;=1),COUNTIF($G$2:G3312,$G3312),"")</f>
        <v>290</v>
      </c>
      <c r="E3312" s="65" t="str">
        <f t="shared" si="264"/>
        <v>603203.SH</v>
      </c>
      <c r="F3312" s="65" t="str">
        <f t="shared" si="265"/>
        <v>快克股份</v>
      </c>
      <c r="G3312" s="34" t="str">
        <f>IF(E3312="","",IF(行业估值!$C$5="申万行业",[1]!EM_S_INFO_INDUSTRY_SW2014(E3312,"1"),IF(行业估值!$C$5="证监会行业",[1]!EM_S_INFO_INDUSTRY_CSRC1(E3312,"1"),[1]!EM_S_INFO_INDUSTRY_EM2016(E3312,"1"))))</f>
        <v>机械设备</v>
      </c>
      <c r="H3312" s="34" t="str">
        <f>IF(E3312="","",IF($H$1="上证50",[1]!EM_S_INFO_COMPINDEX(E3312,"000016"),"")&amp;IF($H$1="上证180",[1]!EM_S_INFO_COMPINDEX(E3312,"000010"),"")&amp;IF($H$1="沪深300",[1]!EM_S_INFO_COMPINDEX(E3312,"000300"),"")&amp;IF(AND($H$1="上证A股",RIGHT(E3312,2)="SH"),"是","")&amp;IF(AND($H$1="深证A股",RIGHT(E3312,2)="SZ"),"是","")&amp;IF(AND($H$1="创业板",LEFT(E3312,1)-3=0),"是","")&amp;IF(AND($H$1="全部A股",E3312&lt;&gt;0),"是","")&amp;IF(AND($H$1="中小板",LEFT(E3312,3)="002"),"是",""))</f>
        <v>是</v>
      </c>
      <c r="I3312" s="46">
        <f ca="1">IF(E3312="","",IF(OR([1]!EM_S_VAL_MV(E3312,deadline)="",[1]!EM_S_VAL_MV(E3312,deadline)="--",[1]!EM_S_VAL_MV(E3312,deadline)="null"),0,[1]!EM_S_VAL_MV(E3312,deadline)/100000000))</f>
        <v>32.152552581599998</v>
      </c>
      <c r="J3312" s="46">
        <f ca="1">IF(E3312="","",IF(RIGHT(LEFT($J$1,6),3)="TTM",[1]!EM_S_FA_PROFIT_TTM(E3312,LEFT(RIGHT($J$1,11),10),1)/100000000,[1]!EM_S_STM07_IS(E3312,61,LEFT(RIGHT($J$1,5),4)&amp;"-12-31",1)/100000000))</f>
        <v>1.6954385350000001</v>
      </c>
      <c r="K3312" s="36">
        <f t="shared" ca="1" si="261"/>
        <v>18.964151113623235</v>
      </c>
      <c r="L3312" s="46">
        <f ca="1">IF(E3312="","",IF(ISERROR(IF(行业估值!$E$7="最新年报",[1]!EM_S_STM07_BS(E3312,140,LEFT(RIGHT($L$1,5),4)&amp;"-12-31",1)/100000000,[1]!EM_S_STM07_BS(E3312,140,LEFT(RIGHT($L$1,11),10),1)/100000000)),0,IF(行业估值!$E$7="最新年报",[1]!EM_S_STM07_BS(E3312,140,LEFT(RIGHT($L$1,5),4)&amp;"-12-31",1)/100000000,[1]!EM_S_STM07_BS(E3312,140,LEFT(RIGHT($L$1,11),10),1)/100000000)))</f>
        <v>9.3056474407999996</v>
      </c>
      <c r="M3312" s="36">
        <f t="shared" ca="1" si="262"/>
        <v>3.455165563293237</v>
      </c>
      <c r="N3312" s="37">
        <f ca="1">IF(E3312="","",IF(ISERROR([1]!EM_S_EST_NETPROFIT(E3312,行业估值!$E$6,deadline)/100000000),"-",[1]!EM_S_EST_NETPROFIT(E3312,行业估值!$E$6,deadline)/100000000))</f>
        <v>1.790025</v>
      </c>
      <c r="O3312" s="36">
        <f t="shared" ca="1" si="263"/>
        <v>17.962069011103196</v>
      </c>
      <c r="T3312" s="64" t="s">
        <v>6470</v>
      </c>
      <c r="U3312" s="64" t="s">
        <v>6471</v>
      </c>
    </row>
    <row r="3313" spans="4:21">
      <c r="D3313" s="45" t="str">
        <f>IF(AND(行业估值!$B$39=$G3313,COUNTIF($G$2:$G$2552,$G3313)&gt;=1),COUNTIF($G$2:G3313,$G3313),"")</f>
        <v/>
      </c>
      <c r="E3313" s="65" t="str">
        <f t="shared" si="264"/>
        <v>603208.SH</v>
      </c>
      <c r="F3313" s="65" t="str">
        <f t="shared" si="265"/>
        <v>江山欧派</v>
      </c>
      <c r="G3313" s="34" t="str">
        <f>IF(E3313="","",IF(行业估值!$C$5="申万行业",[1]!EM_S_INFO_INDUSTRY_SW2014(E3313,"1"),IF(行业估值!$C$5="证监会行业",[1]!EM_S_INFO_INDUSTRY_CSRC1(E3313,"1"),[1]!EM_S_INFO_INDUSTRY_EM2016(E3313,"1"))))</f>
        <v>轻工制造</v>
      </c>
      <c r="H3313" s="34" t="str">
        <f>IF(E3313="","",IF($H$1="上证50",[1]!EM_S_INFO_COMPINDEX(E3313,"000016"),"")&amp;IF($H$1="上证180",[1]!EM_S_INFO_COMPINDEX(E3313,"000010"),"")&amp;IF($H$1="沪深300",[1]!EM_S_INFO_COMPINDEX(E3313,"000300"),"")&amp;IF(AND($H$1="上证A股",RIGHT(E3313,2)="SH"),"是","")&amp;IF(AND($H$1="深证A股",RIGHT(E3313,2)="SZ"),"是","")&amp;IF(AND($H$1="创业板",LEFT(E3313,1)-3=0),"是","")&amp;IF(AND($H$1="全部A股",E3313&lt;&gt;0),"是","")&amp;IF(AND($H$1="中小板",LEFT(E3313,3)="002"),"是",""))</f>
        <v>是</v>
      </c>
      <c r="I3313" s="46">
        <f ca="1">IF(E3313="","",IF(OR([1]!EM_S_VAL_MV(E3313,deadline)="",[1]!EM_S_VAL_MV(E3313,deadline)="--",[1]!EM_S_VAL_MV(E3313,deadline)="null"),0,[1]!EM_S_VAL_MV(E3313,deadline)/100000000))</f>
        <v>41.216191109999997</v>
      </c>
      <c r="J3313" s="46">
        <f ca="1">IF(E3313="","",IF(RIGHT(LEFT($J$1,6),3)="TTM",[1]!EM_S_FA_PROFIT_TTM(E3313,LEFT(RIGHT($J$1,11),10),1)/100000000,[1]!EM_S_STM07_IS(E3313,61,LEFT(RIGHT($J$1,5),4)&amp;"-12-31",1)/100000000))</f>
        <v>2.2534149616999999</v>
      </c>
      <c r="K3313" s="36">
        <f t="shared" ca="1" si="261"/>
        <v>18.29054648634536</v>
      </c>
      <c r="L3313" s="46">
        <f ca="1">IF(E3313="","",IF(ISERROR(IF(行业估值!$E$7="最新年报",[1]!EM_S_STM07_BS(E3313,140,LEFT(RIGHT($L$1,5),4)&amp;"-12-31",1)/100000000,[1]!EM_S_STM07_BS(E3313,140,LEFT(RIGHT($L$1,11),10),1)/100000000)),0,IF(行业估值!$E$7="最新年报",[1]!EM_S_STM07_BS(E3313,140,LEFT(RIGHT($L$1,5),4)&amp;"-12-31",1)/100000000,[1]!EM_S_STM07_BS(E3313,140,LEFT(RIGHT($L$1,11),10),1)/100000000)))</f>
        <v>12.304772955699999</v>
      </c>
      <c r="M3313" s="36">
        <f t="shared" ca="1" si="262"/>
        <v>3.3496100463119252</v>
      </c>
      <c r="N3313" s="37">
        <f ca="1">IF(E3313="","",IF(ISERROR([1]!EM_S_EST_NETPROFIT(E3313,行业估值!$E$6,deadline)/100000000),"-",[1]!EM_S_EST_NETPROFIT(E3313,行业估值!$E$6,deadline)/100000000))</f>
        <v>2.1506166666666666</v>
      </c>
      <c r="O3313" s="36">
        <f t="shared" ca="1" si="263"/>
        <v>19.16482455884746</v>
      </c>
      <c r="T3313" s="64" t="s">
        <v>6472</v>
      </c>
      <c r="U3313" s="64" t="s">
        <v>6473</v>
      </c>
    </row>
    <row r="3314" spans="4:21">
      <c r="D3314" s="45" t="str">
        <f>IF(AND(行业估值!$B$39=$G3314,COUNTIF($G$2:$G$2552,$G3314)&gt;=1),COUNTIF($G$2:G3314,$G3314),"")</f>
        <v/>
      </c>
      <c r="E3314" s="65" t="str">
        <f t="shared" si="264"/>
        <v>603214.SH</v>
      </c>
      <c r="F3314" s="65" t="str">
        <f t="shared" si="265"/>
        <v>爱婴室</v>
      </c>
      <c r="G3314" s="34" t="str">
        <f>IF(E3314="","",IF(行业估值!$C$5="申万行业",[1]!EM_S_INFO_INDUSTRY_SW2014(E3314,"1"),IF(行业估值!$C$5="证监会行业",[1]!EM_S_INFO_INDUSTRY_CSRC1(E3314,"1"),[1]!EM_S_INFO_INDUSTRY_EM2016(E3314,"1"))))</f>
        <v>商贸零售</v>
      </c>
      <c r="H3314" s="34" t="str">
        <f>IF(E3314="","",IF($H$1="上证50",[1]!EM_S_INFO_COMPINDEX(E3314,"000016"),"")&amp;IF($H$1="上证180",[1]!EM_S_INFO_COMPINDEX(E3314,"000010"),"")&amp;IF($H$1="沪深300",[1]!EM_S_INFO_COMPINDEX(E3314,"000300"),"")&amp;IF(AND($H$1="上证A股",RIGHT(E3314,2)="SH"),"是","")&amp;IF(AND($H$1="深证A股",RIGHT(E3314,2)="SZ"),"是","")&amp;IF(AND($H$1="创业板",LEFT(E3314,1)-3=0),"是","")&amp;IF(AND($H$1="全部A股",E3314&lt;&gt;0),"是","")&amp;IF(AND($H$1="中小板",LEFT(E3314,3)="002"),"是",""))</f>
        <v>是</v>
      </c>
      <c r="I3314" s="46">
        <f ca="1">IF(E3314="","",IF(OR([1]!EM_S_VAL_MV(E3314,deadline)="",[1]!EM_S_VAL_MV(E3314,deadline)="--",[1]!EM_S_VAL_MV(E3314,deadline)="null"),0,[1]!EM_S_VAL_MV(E3314,deadline)/100000000))</f>
        <v>43.466928099999997</v>
      </c>
      <c r="J3314" s="46">
        <f ca="1">IF(E3314="","",IF(RIGHT(LEFT($J$1,6),3)="TTM",[1]!EM_S_FA_PROFIT_TTM(E3314,LEFT(RIGHT($J$1,11),10),1)/100000000,[1]!EM_S_STM07_IS(E3314,61,LEFT(RIGHT($J$1,5),4)&amp;"-12-31",1)/100000000))</f>
        <v>1.5353685509000001</v>
      </c>
      <c r="K3314" s="36">
        <f t="shared" ca="1" si="261"/>
        <v>28.310419719435192</v>
      </c>
      <c r="L3314" s="46">
        <f ca="1">IF(E3314="","",IF(ISERROR(IF(行业估值!$E$7="最新年报",[1]!EM_S_STM07_BS(E3314,140,LEFT(RIGHT($L$1,5),4)&amp;"-12-31",1)/100000000,[1]!EM_S_STM07_BS(E3314,140,LEFT(RIGHT($L$1,11),10),1)/100000000)),0,IF(行业估值!$E$7="最新年报",[1]!EM_S_STM07_BS(E3314,140,LEFT(RIGHT($L$1,5),4)&amp;"-12-31",1)/100000000,[1]!EM_S_STM07_BS(E3314,140,LEFT(RIGHT($L$1,11),10),1)/100000000)))</f>
        <v>9.4760771447999996</v>
      </c>
      <c r="M3314" s="36">
        <f t="shared" ca="1" si="262"/>
        <v>4.5870171206713408</v>
      </c>
      <c r="N3314" s="37">
        <f ca="1">IF(E3314="","",IF(ISERROR([1]!EM_S_EST_NETPROFIT(E3314,行业估值!$E$6,deadline)/100000000),"-",[1]!EM_S_EST_NETPROFIT(E3314,行业估值!$E$6,deadline)/100000000))</f>
        <v>1.4984041666666665</v>
      </c>
      <c r="O3314" s="36">
        <f t="shared" ca="1" si="263"/>
        <v>29.008814221797078</v>
      </c>
      <c r="T3314" s="64" t="s">
        <v>6474</v>
      </c>
      <c r="U3314" s="64" t="s">
        <v>6475</v>
      </c>
    </row>
    <row r="3315" spans="4:21">
      <c r="D3315" s="45" t="str">
        <f>IF(AND(行业估值!$B$39=$G3315,COUNTIF($G$2:$G$2552,$G3315)&gt;=1),COUNTIF($G$2:G3315,$G3315),"")</f>
        <v/>
      </c>
      <c r="E3315" s="65" t="str">
        <f t="shared" si="264"/>
        <v>603217.SH</v>
      </c>
      <c r="F3315" s="65" t="str">
        <f t="shared" si="265"/>
        <v>元利科技</v>
      </c>
      <c r="G3315" s="34" t="str">
        <f>IF(E3315="","",IF(行业估值!$C$5="申万行业",[1]!EM_S_INFO_INDUSTRY_SW2014(E3315,"1"),IF(行业估值!$C$5="证监会行业",[1]!EM_S_INFO_INDUSTRY_CSRC1(E3315,"1"),[1]!EM_S_INFO_INDUSTRY_EM2016(E3315,"1"))))</f>
        <v>基础化工</v>
      </c>
      <c r="H3315" s="34" t="str">
        <f>IF(E3315="","",IF($H$1="上证50",[1]!EM_S_INFO_COMPINDEX(E3315,"000016"),"")&amp;IF($H$1="上证180",[1]!EM_S_INFO_COMPINDEX(E3315,"000010"),"")&amp;IF($H$1="沪深300",[1]!EM_S_INFO_COMPINDEX(E3315,"000300"),"")&amp;IF(AND($H$1="上证A股",RIGHT(E3315,2)="SH"),"是","")&amp;IF(AND($H$1="深证A股",RIGHT(E3315,2)="SZ"),"是","")&amp;IF(AND($H$1="创业板",LEFT(E3315,1)-3=0),"是","")&amp;IF(AND($H$1="全部A股",E3315&lt;&gt;0),"是","")&amp;IF(AND($H$1="中小板",LEFT(E3315,3)="002"),"是",""))</f>
        <v>是</v>
      </c>
      <c r="I3315" s="46">
        <f ca="1">IF(E3315="","",IF(OR([1]!EM_S_VAL_MV(E3315,deadline)="",[1]!EM_S_VAL_MV(E3315,deadline)="--",[1]!EM_S_VAL_MV(E3315,deadline)="null"),0,[1]!EM_S_VAL_MV(E3315,deadline)/100000000))</f>
        <v>42.533887999999997</v>
      </c>
      <c r="J3315" s="46">
        <f ca="1">IF(E3315="","",IF(RIGHT(LEFT($J$1,6),3)="TTM",[1]!EM_S_FA_PROFIT_TTM(E3315,LEFT(RIGHT($J$1,11),10),1)/100000000,[1]!EM_S_STM07_IS(E3315,61,LEFT(RIGHT($J$1,5),4)&amp;"-12-31",1)/100000000))</f>
        <v>1.6200260928999999</v>
      </c>
      <c r="K3315" s="36">
        <f t="shared" ca="1" si="261"/>
        <v>26.255063536575708</v>
      </c>
      <c r="L3315" s="46">
        <f ca="1">IF(E3315="","",IF(ISERROR(IF(行业估值!$E$7="最新年报",[1]!EM_S_STM07_BS(E3315,140,LEFT(RIGHT($L$1,5),4)&amp;"-12-31",1)/100000000,[1]!EM_S_STM07_BS(E3315,140,LEFT(RIGHT($L$1,11),10),1)/100000000)),0,IF(行业估值!$E$7="最新年报",[1]!EM_S_STM07_BS(E3315,140,LEFT(RIGHT($L$1,5),4)&amp;"-12-31",1)/100000000,[1]!EM_S_STM07_BS(E3315,140,LEFT(RIGHT($L$1,11),10),1)/100000000)))</f>
        <v>21.416019345300001</v>
      </c>
      <c r="M3315" s="36">
        <f t="shared" ca="1" si="262"/>
        <v>1.9860781461861428</v>
      </c>
      <c r="N3315" s="37" t="str">
        <f ca="1">IF(E3315="","",IF(ISERROR([1]!EM_S_EST_NETPROFIT(E3315,行业估值!$E$6,deadline)/100000000),"-",[1]!EM_S_EST_NETPROFIT(E3315,行业估值!$E$6,deadline)/100000000))</f>
        <v>-</v>
      </c>
      <c r="O3315" s="36" t="str">
        <f t="shared" ca="1" si="263"/>
        <v>-</v>
      </c>
      <c r="T3315" s="64" t="s">
        <v>7424</v>
      </c>
      <c r="U3315" s="64" t="s">
        <v>7425</v>
      </c>
    </row>
    <row r="3316" spans="4:21">
      <c r="D3316" s="45" t="str">
        <f>IF(AND(行业估值!$B$39=$G3316,COUNTIF($G$2:$G$2552,$G3316)&gt;=1),COUNTIF($G$2:G3316,$G3316),"")</f>
        <v/>
      </c>
      <c r="E3316" s="65" t="str">
        <f t="shared" si="264"/>
        <v>603218.SH</v>
      </c>
      <c r="F3316" s="65" t="str">
        <f t="shared" si="265"/>
        <v>日月股份</v>
      </c>
      <c r="G3316" s="34" t="str">
        <f>IF(E3316="","",IF(行业估值!$C$5="申万行业",[1]!EM_S_INFO_INDUSTRY_SW2014(E3316,"1"),IF(行业估值!$C$5="证监会行业",[1]!EM_S_INFO_INDUSTRY_CSRC1(E3316,"1"),[1]!EM_S_INFO_INDUSTRY_EM2016(E3316,"1"))))</f>
        <v>电气设备</v>
      </c>
      <c r="H3316" s="34" t="str">
        <f>IF(E3316="","",IF($H$1="上证50",[1]!EM_S_INFO_COMPINDEX(E3316,"000016"),"")&amp;IF($H$1="上证180",[1]!EM_S_INFO_COMPINDEX(E3316,"000010"),"")&amp;IF($H$1="沪深300",[1]!EM_S_INFO_COMPINDEX(E3316,"000300"),"")&amp;IF(AND($H$1="上证A股",RIGHT(E3316,2)="SH"),"是","")&amp;IF(AND($H$1="深证A股",RIGHT(E3316,2)="SZ"),"是","")&amp;IF(AND($H$1="创业板",LEFT(E3316,1)-3=0),"是","")&amp;IF(AND($H$1="全部A股",E3316&lt;&gt;0),"是","")&amp;IF(AND($H$1="中小板",LEFT(E3316,3)="002"),"是",""))</f>
        <v>是</v>
      </c>
      <c r="I3316" s="46">
        <f ca="1">IF(E3316="","",IF(OR([1]!EM_S_VAL_MV(E3316,deadline)="",[1]!EM_S_VAL_MV(E3316,deadline)="--",[1]!EM_S_VAL_MV(E3316,deadline)="null"),0,[1]!EM_S_VAL_MV(E3316,deadline)/100000000))</f>
        <v>97.236501000000004</v>
      </c>
      <c r="J3316" s="46">
        <f ca="1">IF(E3316="","",IF(RIGHT(LEFT($J$1,6),3)="TTM",[1]!EM_S_FA_PROFIT_TTM(E3316,LEFT(RIGHT($J$1,11),10),1)/100000000,[1]!EM_S_STM07_IS(E3316,61,LEFT(RIGHT($J$1,5),4)&amp;"-12-31",1)/100000000))</f>
        <v>4.2597255456000003</v>
      </c>
      <c r="K3316" s="36">
        <f t="shared" ca="1" si="261"/>
        <v>22.826940364840766</v>
      </c>
      <c r="L3316" s="46">
        <f ca="1">IF(E3316="","",IF(ISERROR(IF(行业估值!$E$7="最新年报",[1]!EM_S_STM07_BS(E3316,140,LEFT(RIGHT($L$1,5),4)&amp;"-12-31",1)/100000000,[1]!EM_S_STM07_BS(E3316,140,LEFT(RIGHT($L$1,11),10),1)/100000000)),0,IF(行业估值!$E$7="最新年报",[1]!EM_S_STM07_BS(E3316,140,LEFT(RIGHT($L$1,5),4)&amp;"-12-31",1)/100000000,[1]!EM_S_STM07_BS(E3316,140,LEFT(RIGHT($L$1,11),10),1)/100000000)))</f>
        <v>32.159226898100002</v>
      </c>
      <c r="M3316" s="36">
        <f t="shared" ca="1" si="262"/>
        <v>3.0235957259826054</v>
      </c>
      <c r="N3316" s="37">
        <f ca="1">IF(E3316="","",IF(ISERROR([1]!EM_S_EST_NETPROFIT(E3316,行业估值!$E$6,deadline)/100000000),"-",[1]!EM_S_EST_NETPROFIT(E3316,行业估值!$E$6,deadline)/100000000))</f>
        <v>4.9331461538461534</v>
      </c>
      <c r="O3316" s="36">
        <f t="shared" ca="1" si="263"/>
        <v>19.710849418922862</v>
      </c>
      <c r="T3316" s="64" t="s">
        <v>6476</v>
      </c>
      <c r="U3316" s="64" t="s">
        <v>6477</v>
      </c>
    </row>
    <row r="3317" spans="4:21">
      <c r="D3317" s="45" t="str">
        <f>IF(AND(行业估值!$B$39=$G3317,COUNTIF($G$2:$G$2552,$G3317)&gt;=1),COUNTIF($G$2:G3317,$G3317),"")</f>
        <v/>
      </c>
      <c r="E3317" s="65" t="str">
        <f t="shared" si="264"/>
        <v>603220.SH</v>
      </c>
      <c r="F3317" s="65" t="str">
        <f t="shared" si="265"/>
        <v>中贝通信</v>
      </c>
      <c r="G3317" s="34" t="str">
        <f>IF(E3317="","",IF(行业估值!$C$5="申万行业",[1]!EM_S_INFO_INDUSTRY_SW2014(E3317,"1"),IF(行业估值!$C$5="证监会行业",[1]!EM_S_INFO_INDUSTRY_CSRC1(E3317,"1"),[1]!EM_S_INFO_INDUSTRY_EM2016(E3317,"1"))))</f>
        <v>信息技术</v>
      </c>
      <c r="H3317" s="34" t="str">
        <f>IF(E3317="","",IF($H$1="上证50",[1]!EM_S_INFO_COMPINDEX(E3317,"000016"),"")&amp;IF($H$1="上证180",[1]!EM_S_INFO_COMPINDEX(E3317,"000010"),"")&amp;IF($H$1="沪深300",[1]!EM_S_INFO_COMPINDEX(E3317,"000300"),"")&amp;IF(AND($H$1="上证A股",RIGHT(E3317,2)="SH"),"是","")&amp;IF(AND($H$1="深证A股",RIGHT(E3317,2)="SZ"),"是","")&amp;IF(AND($H$1="创业板",LEFT(E3317,1)-3=0),"是","")&amp;IF(AND($H$1="全部A股",E3317&lt;&gt;0),"是","")&amp;IF(AND($H$1="中小板",LEFT(E3317,3)="002"),"是",""))</f>
        <v>是</v>
      </c>
      <c r="I3317" s="46">
        <f ca="1">IF(E3317="","",IF(OR([1]!EM_S_VAL_MV(E3317,deadline)="",[1]!EM_S_VAL_MV(E3317,deadline)="--",[1]!EM_S_VAL_MV(E3317,deadline)="null"),0,[1]!EM_S_VAL_MV(E3317,deadline)/100000000))</f>
        <v>64.174400000000006</v>
      </c>
      <c r="J3317" s="46">
        <f ca="1">IF(E3317="","",IF(RIGHT(LEFT($J$1,6),3)="TTM",[1]!EM_S_FA_PROFIT_TTM(E3317,LEFT(RIGHT($J$1,11),10),1)/100000000,[1]!EM_S_STM07_IS(E3317,61,LEFT(RIGHT($J$1,5),4)&amp;"-12-31",1)/100000000))</f>
        <v>1.5127096992</v>
      </c>
      <c r="K3317" s="36">
        <f t="shared" ca="1" si="261"/>
        <v>42.423473607618689</v>
      </c>
      <c r="L3317" s="46">
        <f ca="1">IF(E3317="","",IF(ISERROR(IF(行业估值!$E$7="最新年报",[1]!EM_S_STM07_BS(E3317,140,LEFT(RIGHT($L$1,5),4)&amp;"-12-31",1)/100000000,[1]!EM_S_STM07_BS(E3317,140,LEFT(RIGHT($L$1,11),10),1)/100000000)),0,IF(行业估值!$E$7="最新年报",[1]!EM_S_STM07_BS(E3317,140,LEFT(RIGHT($L$1,5),4)&amp;"-12-31",1)/100000000,[1]!EM_S_STM07_BS(E3317,140,LEFT(RIGHT($L$1,11),10),1)/100000000)))</f>
        <v>15.4138362866</v>
      </c>
      <c r="M3317" s="36">
        <f t="shared" ca="1" si="262"/>
        <v>4.1634281568041525</v>
      </c>
      <c r="N3317" s="37">
        <f ca="1">IF(E3317="","",IF(ISERROR([1]!EM_S_EST_NETPROFIT(E3317,行业估值!$E$6,deadline)/100000000),"-",[1]!EM_S_EST_NETPROFIT(E3317,行业估值!$E$6,deadline)/100000000))</f>
        <v>2.31</v>
      </c>
      <c r="O3317" s="36">
        <f t="shared" ca="1" si="263"/>
        <v>27.781125541125544</v>
      </c>
      <c r="T3317" s="64" t="s">
        <v>7426</v>
      </c>
      <c r="U3317" s="64" t="s">
        <v>6478</v>
      </c>
    </row>
    <row r="3318" spans="4:21">
      <c r="D3318" s="45" t="str">
        <f>IF(AND(行业估值!$B$39=$G3318,COUNTIF($G$2:$G$2552,$G3318)&gt;=1),COUNTIF($G$2:G3318,$G3318),"")</f>
        <v/>
      </c>
      <c r="E3318" s="65" t="str">
        <f t="shared" si="264"/>
        <v>603222.SH</v>
      </c>
      <c r="F3318" s="65" t="str">
        <f t="shared" si="265"/>
        <v>济民制药</v>
      </c>
      <c r="G3318" s="34" t="str">
        <f>IF(E3318="","",IF(行业估值!$C$5="申万行业",[1]!EM_S_INFO_INDUSTRY_SW2014(E3318,"1"),IF(行业估值!$C$5="证监会行业",[1]!EM_S_INFO_INDUSTRY_CSRC1(E3318,"1"),[1]!EM_S_INFO_INDUSTRY_EM2016(E3318,"1"))))</f>
        <v>医药生物</v>
      </c>
      <c r="H3318" s="34" t="str">
        <f>IF(E3318="","",IF($H$1="上证50",[1]!EM_S_INFO_COMPINDEX(E3318,"000016"),"")&amp;IF($H$1="上证180",[1]!EM_S_INFO_COMPINDEX(E3318,"000010"),"")&amp;IF($H$1="沪深300",[1]!EM_S_INFO_COMPINDEX(E3318,"000300"),"")&amp;IF(AND($H$1="上证A股",RIGHT(E3318,2)="SH"),"是","")&amp;IF(AND($H$1="深证A股",RIGHT(E3318,2)="SZ"),"是","")&amp;IF(AND($H$1="创业板",LEFT(E3318,1)-3=0),"是","")&amp;IF(AND($H$1="全部A股",E3318&lt;&gt;0),"是","")&amp;IF(AND($H$1="中小板",LEFT(E3318,3)="002"),"是",""))</f>
        <v>是</v>
      </c>
      <c r="I3318" s="46">
        <f ca="1">IF(E3318="","",IF(OR([1]!EM_S_VAL_MV(E3318,deadline)="",[1]!EM_S_VAL_MV(E3318,deadline)="--",[1]!EM_S_VAL_MV(E3318,deadline)="null"),0,[1]!EM_S_VAL_MV(E3318,deadline)/100000000))</f>
        <v>158.08000000000001</v>
      </c>
      <c r="J3318" s="46">
        <f ca="1">IF(E3318="","",IF(RIGHT(LEFT($J$1,6),3)="TTM",[1]!EM_S_FA_PROFIT_TTM(E3318,LEFT(RIGHT($J$1,11),10),1)/100000000,[1]!EM_S_STM07_IS(E3318,61,LEFT(RIGHT($J$1,5),4)&amp;"-12-31",1)/100000000))</f>
        <v>0.43517354799999997</v>
      </c>
      <c r="K3318" s="36">
        <f t="shared" ca="1" si="261"/>
        <v>363.25737335487133</v>
      </c>
      <c r="L3318" s="46">
        <f ca="1">IF(E3318="","",IF(ISERROR(IF(行业估值!$E$7="最新年报",[1]!EM_S_STM07_BS(E3318,140,LEFT(RIGHT($L$1,5),4)&amp;"-12-31",1)/100000000,[1]!EM_S_STM07_BS(E3318,140,LEFT(RIGHT($L$1,11),10),1)/100000000)),0,IF(行业估值!$E$7="最新年报",[1]!EM_S_STM07_BS(E3318,140,LEFT(RIGHT($L$1,5),4)&amp;"-12-31",1)/100000000,[1]!EM_S_STM07_BS(E3318,140,LEFT(RIGHT($L$1,11),10),1)/100000000)))</f>
        <v>8.4386272736999999</v>
      </c>
      <c r="M3318" s="36">
        <f t="shared" ca="1" si="262"/>
        <v>18.732904638729028</v>
      </c>
      <c r="N3318" s="37" t="str">
        <f ca="1">IF(E3318="","",IF(ISERROR([1]!EM_S_EST_NETPROFIT(E3318,行业估值!$E$6,deadline)/100000000),"-",[1]!EM_S_EST_NETPROFIT(E3318,行业估值!$E$6,deadline)/100000000))</f>
        <v>-</v>
      </c>
      <c r="O3318" s="36" t="str">
        <f t="shared" ca="1" si="263"/>
        <v>-</v>
      </c>
      <c r="T3318" s="64" t="s">
        <v>6479</v>
      </c>
      <c r="U3318" s="64" t="s">
        <v>6480</v>
      </c>
    </row>
    <row r="3319" spans="4:21">
      <c r="D3319" s="45" t="str">
        <f>IF(AND(行业估值!$B$39=$G3319,COUNTIF($G$2:$G$2552,$G3319)&gt;=1),COUNTIF($G$2:G3319,$G3319),"")</f>
        <v/>
      </c>
      <c r="E3319" s="65" t="str">
        <f t="shared" si="264"/>
        <v>603223.SH</v>
      </c>
      <c r="F3319" s="65" t="str">
        <f t="shared" si="265"/>
        <v>恒通股份</v>
      </c>
      <c r="G3319" s="34" t="str">
        <f>IF(E3319="","",IF(行业估值!$C$5="申万行业",[1]!EM_S_INFO_INDUSTRY_SW2014(E3319,"1"),IF(行业估值!$C$5="证监会行业",[1]!EM_S_INFO_INDUSTRY_CSRC1(E3319,"1"),[1]!EM_S_INFO_INDUSTRY_EM2016(E3319,"1"))))</f>
        <v>交通运输</v>
      </c>
      <c r="H3319" s="34" t="str">
        <f>IF(E3319="","",IF($H$1="上证50",[1]!EM_S_INFO_COMPINDEX(E3319,"000016"),"")&amp;IF($H$1="上证180",[1]!EM_S_INFO_COMPINDEX(E3319,"000010"),"")&amp;IF($H$1="沪深300",[1]!EM_S_INFO_COMPINDEX(E3319,"000300"),"")&amp;IF(AND($H$1="上证A股",RIGHT(E3319,2)="SH"),"是","")&amp;IF(AND($H$1="深证A股",RIGHT(E3319,2)="SZ"),"是","")&amp;IF(AND($H$1="创业板",LEFT(E3319,1)-3=0),"是","")&amp;IF(AND($H$1="全部A股",E3319&lt;&gt;0),"是","")&amp;IF(AND($H$1="中小板",LEFT(E3319,3)="002"),"是",""))</f>
        <v>是</v>
      </c>
      <c r="I3319" s="46">
        <f ca="1">IF(E3319="","",IF(OR([1]!EM_S_VAL_MV(E3319,deadline)="",[1]!EM_S_VAL_MV(E3319,deadline)="--",[1]!EM_S_VAL_MV(E3319,deadline)="null"),0,[1]!EM_S_VAL_MV(E3319,deadline)/100000000))</f>
        <v>17.131968000000001</v>
      </c>
      <c r="J3319" s="46">
        <f ca="1">IF(E3319="","",IF(RIGHT(LEFT($J$1,6),3)="TTM",[1]!EM_S_FA_PROFIT_TTM(E3319,LEFT(RIGHT($J$1,11),10),1)/100000000,[1]!EM_S_STM07_IS(E3319,61,LEFT(RIGHT($J$1,5),4)&amp;"-12-31",1)/100000000))</f>
        <v>-1.32563E-5</v>
      </c>
      <c r="K3319" s="36">
        <f t="shared" ca="1" si="261"/>
        <v>-1292364.2343640383</v>
      </c>
      <c r="L3319" s="46">
        <f ca="1">IF(E3319="","",IF(ISERROR(IF(行业估值!$E$7="最新年报",[1]!EM_S_STM07_BS(E3319,140,LEFT(RIGHT($L$1,5),4)&amp;"-12-31",1)/100000000,[1]!EM_S_STM07_BS(E3319,140,LEFT(RIGHT($L$1,11),10),1)/100000000)),0,IF(行业估值!$E$7="最新年报",[1]!EM_S_STM07_BS(E3319,140,LEFT(RIGHT($L$1,5),4)&amp;"-12-31",1)/100000000,[1]!EM_S_STM07_BS(E3319,140,LEFT(RIGHT($L$1,11),10),1)/100000000)))</f>
        <v>10.2383602942</v>
      </c>
      <c r="M3319" s="36">
        <f t="shared" ca="1" si="262"/>
        <v>1.6733116932508429</v>
      </c>
      <c r="N3319" s="37" t="str">
        <f ca="1">IF(E3319="","",IF(ISERROR([1]!EM_S_EST_NETPROFIT(E3319,行业估值!$E$6,deadline)/100000000),"-",[1]!EM_S_EST_NETPROFIT(E3319,行业估值!$E$6,deadline)/100000000))</f>
        <v>-</v>
      </c>
      <c r="O3319" s="36" t="str">
        <f t="shared" ca="1" si="263"/>
        <v>-</v>
      </c>
      <c r="T3319" s="64" t="s">
        <v>6481</v>
      </c>
      <c r="U3319" s="64" t="s">
        <v>6482</v>
      </c>
    </row>
    <row r="3320" spans="4:21">
      <c r="D3320" s="45" t="str">
        <f>IF(AND(行业估值!$B$39=$G3320,COUNTIF($G$2:$G$2552,$G3320)&gt;=1),COUNTIF($G$2:G3320,$G3320),"")</f>
        <v/>
      </c>
      <c r="E3320" s="65" t="str">
        <f t="shared" si="264"/>
        <v>603225.SH</v>
      </c>
      <c r="F3320" s="65" t="str">
        <f t="shared" si="265"/>
        <v>新凤鸣</v>
      </c>
      <c r="G3320" s="34" t="str">
        <f>IF(E3320="","",IF(行业估值!$C$5="申万行业",[1]!EM_S_INFO_INDUSTRY_SW2014(E3320,"1"),IF(行业估值!$C$5="证监会行业",[1]!EM_S_INFO_INDUSTRY_CSRC1(E3320,"1"),[1]!EM_S_INFO_INDUSTRY_EM2016(E3320,"1"))))</f>
        <v>基础化工</v>
      </c>
      <c r="H3320" s="34" t="str">
        <f>IF(E3320="","",IF($H$1="上证50",[1]!EM_S_INFO_COMPINDEX(E3320,"000016"),"")&amp;IF($H$1="上证180",[1]!EM_S_INFO_COMPINDEX(E3320,"000010"),"")&amp;IF($H$1="沪深300",[1]!EM_S_INFO_COMPINDEX(E3320,"000300"),"")&amp;IF(AND($H$1="上证A股",RIGHT(E3320,2)="SH"),"是","")&amp;IF(AND($H$1="深证A股",RIGHT(E3320,2)="SZ"),"是","")&amp;IF(AND($H$1="创业板",LEFT(E3320,1)-3=0),"是","")&amp;IF(AND($H$1="全部A股",E3320&lt;&gt;0),"是","")&amp;IF(AND($H$1="中小板",LEFT(E3320,3)="002"),"是",""))</f>
        <v>是</v>
      </c>
      <c r="I3320" s="46">
        <f ca="1">IF(E3320="","",IF(OR([1]!EM_S_VAL_MV(E3320,deadline)="",[1]!EM_S_VAL_MV(E3320,deadline)="--",[1]!EM_S_VAL_MV(E3320,deadline)="null"),0,[1]!EM_S_VAL_MV(E3320,deadline)/100000000))</f>
        <v>140.2080747837</v>
      </c>
      <c r="J3320" s="46">
        <f ca="1">IF(E3320="","",IF(RIGHT(LEFT($J$1,6),3)="TTM",[1]!EM_S_FA_PROFIT_TTM(E3320,LEFT(RIGHT($J$1,11),10),1)/100000000,[1]!EM_S_STM07_IS(E3320,61,LEFT(RIGHT($J$1,5),4)&amp;"-12-31",1)/100000000))</f>
        <v>10.727217254999999</v>
      </c>
      <c r="K3320" s="36">
        <f t="shared" ca="1" si="261"/>
        <v>13.070311847963035</v>
      </c>
      <c r="L3320" s="46">
        <f ca="1">IF(E3320="","",IF(ISERROR(IF(行业估值!$E$7="最新年报",[1]!EM_S_STM07_BS(E3320,140,LEFT(RIGHT($L$1,5),4)&amp;"-12-31",1)/100000000,[1]!EM_S_STM07_BS(E3320,140,LEFT(RIGHT($L$1,11),10),1)/100000000)),0,IF(行业估值!$E$7="最新年报",[1]!EM_S_STM07_BS(E3320,140,LEFT(RIGHT($L$1,5),4)&amp;"-12-31",1)/100000000,[1]!EM_S_STM07_BS(E3320,140,LEFT(RIGHT($L$1,11),10),1)/100000000)))</f>
        <v>92.251507712700004</v>
      </c>
      <c r="M3320" s="36">
        <f t="shared" ca="1" si="262"/>
        <v>1.5198458893523097</v>
      </c>
      <c r="N3320" s="37">
        <f ca="1">IF(E3320="","",IF(ISERROR([1]!EM_S_EST_NETPROFIT(E3320,行业估值!$E$6,deadline)/100000000),"-",[1]!EM_S_EST_NETPROFIT(E3320,行业估值!$E$6,deadline)/100000000))</f>
        <v>15.273899999999999</v>
      </c>
      <c r="O3320" s="36">
        <f t="shared" ca="1" si="263"/>
        <v>9.1795857497888562</v>
      </c>
      <c r="T3320" s="64" t="s">
        <v>6483</v>
      </c>
      <c r="U3320" s="64" t="s">
        <v>6484</v>
      </c>
    </row>
    <row r="3321" spans="4:21">
      <c r="D3321" s="45" t="str">
        <f>IF(AND(行业估值!$B$39=$G3321,COUNTIF($G$2:$G$2552,$G3321)&gt;=1),COUNTIF($G$2:G3321,$G3321),"")</f>
        <v/>
      </c>
      <c r="E3321" s="65" t="str">
        <f t="shared" si="264"/>
        <v>603226.SH</v>
      </c>
      <c r="F3321" s="65" t="str">
        <f t="shared" si="265"/>
        <v>菲林格尔</v>
      </c>
      <c r="G3321" s="34" t="str">
        <f>IF(E3321="","",IF(行业估值!$C$5="申万行业",[1]!EM_S_INFO_INDUSTRY_SW2014(E3321,"1"),IF(行业估值!$C$5="证监会行业",[1]!EM_S_INFO_INDUSTRY_CSRC1(E3321,"1"),[1]!EM_S_INFO_INDUSTRY_EM2016(E3321,"1"))))</f>
        <v>轻工制造</v>
      </c>
      <c r="H3321" s="34" t="str">
        <f>IF(E3321="","",IF($H$1="上证50",[1]!EM_S_INFO_COMPINDEX(E3321,"000016"),"")&amp;IF($H$1="上证180",[1]!EM_S_INFO_COMPINDEX(E3321,"000010"),"")&amp;IF($H$1="沪深300",[1]!EM_S_INFO_COMPINDEX(E3321,"000300"),"")&amp;IF(AND($H$1="上证A股",RIGHT(E3321,2)="SH"),"是","")&amp;IF(AND($H$1="深证A股",RIGHT(E3321,2)="SZ"),"是","")&amp;IF(AND($H$1="创业板",LEFT(E3321,1)-3=0),"是","")&amp;IF(AND($H$1="全部A股",E3321&lt;&gt;0),"是","")&amp;IF(AND($H$1="中小板",LEFT(E3321,3)="002"),"是",""))</f>
        <v>是</v>
      </c>
      <c r="I3321" s="46">
        <f ca="1">IF(E3321="","",IF(OR([1]!EM_S_VAL_MV(E3321,deadline)="",[1]!EM_S_VAL_MV(E3321,deadline)="--",[1]!EM_S_VAL_MV(E3321,deadline)="null"),0,[1]!EM_S_VAL_MV(E3321,deadline)/100000000))</f>
        <v>32.021650180000002</v>
      </c>
      <c r="J3321" s="46">
        <f ca="1">IF(E3321="","",IF(RIGHT(LEFT($J$1,6),3)="TTM",[1]!EM_S_FA_PROFIT_TTM(E3321,LEFT(RIGHT($J$1,11),10),1)/100000000,[1]!EM_S_STM07_IS(E3321,61,LEFT(RIGHT($J$1,5),4)&amp;"-12-31",1)/100000000))</f>
        <v>1.0088900240000001</v>
      </c>
      <c r="K3321" s="36">
        <f t="shared" ref="K3321:K3384" ca="1" si="266">IF(E3321="","",IF(OR(I3321=0,J3321=0),"-",I3321/J3321))</f>
        <v>31.739485393107625</v>
      </c>
      <c r="L3321" s="46">
        <f ca="1">IF(E3321="","",IF(ISERROR(IF(行业估值!$E$7="最新年报",[1]!EM_S_STM07_BS(E3321,140,LEFT(RIGHT($L$1,5),4)&amp;"-12-31",1)/100000000,[1]!EM_S_STM07_BS(E3321,140,LEFT(RIGHT($L$1,11),10),1)/100000000)),0,IF(行业估值!$E$7="最新年报",[1]!EM_S_STM07_BS(E3321,140,LEFT(RIGHT($L$1,5),4)&amp;"-12-31",1)/100000000,[1]!EM_S_STM07_BS(E3321,140,LEFT(RIGHT($L$1,11),10),1)/100000000)))</f>
        <v>8.7471546342999993</v>
      </c>
      <c r="M3321" s="36">
        <f t="shared" ref="M3321:M3384" ca="1" si="267">IF(E3321="","",IF(OR(I3321=0,L3321=0),"-",I3321/L3321))</f>
        <v>3.6608076018725337</v>
      </c>
      <c r="N3321" s="37" t="str">
        <f ca="1">IF(E3321="","",IF(ISERROR([1]!EM_S_EST_NETPROFIT(E3321,行业估值!$E$6,deadline)/100000000),"-",[1]!EM_S_EST_NETPROFIT(E3321,行业估值!$E$6,deadline)/100000000))</f>
        <v>-</v>
      </c>
      <c r="O3321" s="36" t="str">
        <f t="shared" ref="O3321:O3384" ca="1" si="268">IF(E3321="","",IF(ISERROR(IF(OR(I3321=0,N3321=0),"-",I3321/N3321)),"-",IF(OR(I3321=0,N3321=0),"-",I3321/N3321)))</f>
        <v>-</v>
      </c>
      <c r="T3321" s="64" t="s">
        <v>6485</v>
      </c>
      <c r="U3321" s="64" t="s">
        <v>6486</v>
      </c>
    </row>
    <row r="3322" spans="4:21">
      <c r="D3322" s="45" t="str">
        <f>IF(AND(行业估值!$B$39=$G3322,COUNTIF($G$2:$G$2552,$G3322)&gt;=1),COUNTIF($G$2:G3322,$G3322),"")</f>
        <v/>
      </c>
      <c r="E3322" s="65" t="str">
        <f t="shared" si="264"/>
        <v>603227.SH</v>
      </c>
      <c r="F3322" s="65" t="str">
        <f t="shared" si="265"/>
        <v>雪峰科技</v>
      </c>
      <c r="G3322" s="34" t="str">
        <f>IF(E3322="","",IF(行业估值!$C$5="申万行业",[1]!EM_S_INFO_INDUSTRY_SW2014(E3322,"1"),IF(行业估值!$C$5="证监会行业",[1]!EM_S_INFO_INDUSTRY_CSRC1(E3322,"1"),[1]!EM_S_INFO_INDUSTRY_EM2016(E3322,"1"))))</f>
        <v>基础化工</v>
      </c>
      <c r="H3322" s="34" t="str">
        <f>IF(E3322="","",IF($H$1="上证50",[1]!EM_S_INFO_COMPINDEX(E3322,"000016"),"")&amp;IF($H$1="上证180",[1]!EM_S_INFO_COMPINDEX(E3322,"000010"),"")&amp;IF($H$1="沪深300",[1]!EM_S_INFO_COMPINDEX(E3322,"000300"),"")&amp;IF(AND($H$1="上证A股",RIGHT(E3322,2)="SH"),"是","")&amp;IF(AND($H$1="深证A股",RIGHT(E3322,2)="SZ"),"是","")&amp;IF(AND($H$1="创业板",LEFT(E3322,1)-3=0),"是","")&amp;IF(AND($H$1="全部A股",E3322&lt;&gt;0),"是","")&amp;IF(AND($H$1="中小板",LEFT(E3322,3)="002"),"是",""))</f>
        <v>是</v>
      </c>
      <c r="I3322" s="46">
        <f ca="1">IF(E3322="","",IF(OR([1]!EM_S_VAL_MV(E3322,deadline)="",[1]!EM_S_VAL_MV(E3322,deadline)="--",[1]!EM_S_VAL_MV(E3322,deadline)="null"),0,[1]!EM_S_VAL_MV(E3322,deadline)/100000000))</f>
        <v>29.312149999999999</v>
      </c>
      <c r="J3322" s="46">
        <f ca="1">IF(E3322="","",IF(RIGHT(LEFT($J$1,6),3)="TTM",[1]!EM_S_FA_PROFIT_TTM(E3322,LEFT(RIGHT($J$1,11),10),1)/100000000,[1]!EM_S_STM07_IS(E3322,61,LEFT(RIGHT($J$1,5),4)&amp;"-12-31",1)/100000000))</f>
        <v>1.2448337433000001</v>
      </c>
      <c r="K3322" s="36">
        <f t="shared" ca="1" si="266"/>
        <v>23.547040042708648</v>
      </c>
      <c r="L3322" s="46">
        <f ca="1">IF(E3322="","",IF(ISERROR(IF(行业估值!$E$7="最新年报",[1]!EM_S_STM07_BS(E3322,140,LEFT(RIGHT($L$1,5),4)&amp;"-12-31",1)/100000000,[1]!EM_S_STM07_BS(E3322,140,LEFT(RIGHT($L$1,11),10),1)/100000000)),0,IF(行业估值!$E$7="最新年报",[1]!EM_S_STM07_BS(E3322,140,LEFT(RIGHT($L$1,5),4)&amp;"-12-31",1)/100000000,[1]!EM_S_STM07_BS(E3322,140,LEFT(RIGHT($L$1,11),10),1)/100000000)))</f>
        <v>12.5627379626</v>
      </c>
      <c r="M3322" s="36">
        <f t="shared" ca="1" si="267"/>
        <v>2.3332612753098863</v>
      </c>
      <c r="N3322" s="37" t="str">
        <f ca="1">IF(E3322="","",IF(ISERROR([1]!EM_S_EST_NETPROFIT(E3322,行业估值!$E$6,deadline)/100000000),"-",[1]!EM_S_EST_NETPROFIT(E3322,行业估值!$E$6,deadline)/100000000))</f>
        <v>-</v>
      </c>
      <c r="O3322" s="36" t="str">
        <f t="shared" ca="1" si="268"/>
        <v>-</v>
      </c>
      <c r="T3322" s="64" t="s">
        <v>6487</v>
      </c>
      <c r="U3322" s="64" t="s">
        <v>6488</v>
      </c>
    </row>
    <row r="3323" spans="4:21">
      <c r="D3323" s="45" t="str">
        <f>IF(AND(行业估值!$B$39=$G3323,COUNTIF($G$2:$G$2552,$G3323)&gt;=1),COUNTIF($G$2:G3323,$G3323),"")</f>
        <v/>
      </c>
      <c r="E3323" s="65" t="str">
        <f t="shared" si="264"/>
        <v>603228.SH</v>
      </c>
      <c r="F3323" s="65" t="str">
        <f t="shared" si="265"/>
        <v>景旺电子</v>
      </c>
      <c r="G3323" s="34" t="str">
        <f>IF(E3323="","",IF(行业估值!$C$5="申万行业",[1]!EM_S_INFO_INDUSTRY_SW2014(E3323,"1"),IF(行业估值!$C$5="证监会行业",[1]!EM_S_INFO_INDUSTRY_CSRC1(E3323,"1"),[1]!EM_S_INFO_INDUSTRY_EM2016(E3323,"1"))))</f>
        <v>电子设备</v>
      </c>
      <c r="H3323" s="34" t="str">
        <f>IF(E3323="","",IF($H$1="上证50",[1]!EM_S_INFO_COMPINDEX(E3323,"000016"),"")&amp;IF($H$1="上证180",[1]!EM_S_INFO_COMPINDEX(E3323,"000010"),"")&amp;IF($H$1="沪深300",[1]!EM_S_INFO_COMPINDEX(E3323,"000300"),"")&amp;IF(AND($H$1="上证A股",RIGHT(E3323,2)="SH"),"是","")&amp;IF(AND($H$1="深证A股",RIGHT(E3323,2)="SZ"),"是","")&amp;IF(AND($H$1="创业板",LEFT(E3323,1)-3=0),"是","")&amp;IF(AND($H$1="全部A股",E3323&lt;&gt;0),"是","")&amp;IF(AND($H$1="中小板",LEFT(E3323,3)="002"),"是",""))</f>
        <v>是</v>
      </c>
      <c r="I3323" s="46">
        <f ca="1">IF(E3323="","",IF(OR([1]!EM_S_VAL_MV(E3323,deadline)="",[1]!EM_S_VAL_MV(E3323,deadline)="--",[1]!EM_S_VAL_MV(E3323,deadline)="null"),0,[1]!EM_S_VAL_MV(E3323,deadline)/100000000))</f>
        <v>253.899633615</v>
      </c>
      <c r="J3323" s="46">
        <f ca="1">IF(E3323="","",IF(RIGHT(LEFT($J$1,6),3)="TTM",[1]!EM_S_FA_PROFIT_TTM(E3323,LEFT(RIGHT($J$1,11),10),1)/100000000,[1]!EM_S_STM07_IS(E3323,61,LEFT(RIGHT($J$1,5),4)&amp;"-12-31",1)/100000000))</f>
        <v>7.5393490369000009</v>
      </c>
      <c r="K3323" s="36">
        <f t="shared" ca="1" si="266"/>
        <v>33.676598917536971</v>
      </c>
      <c r="L3323" s="46">
        <f ca="1">IF(E3323="","",IF(ISERROR(IF(行业估值!$E$7="最新年报",[1]!EM_S_STM07_BS(E3323,140,LEFT(RIGHT($L$1,5),4)&amp;"-12-31",1)/100000000,[1]!EM_S_STM07_BS(E3323,140,LEFT(RIGHT($L$1,11),10),1)/100000000)),0,IF(行业估值!$E$7="最新年报",[1]!EM_S_STM07_BS(E3323,140,LEFT(RIGHT($L$1,5),4)&amp;"-12-31",1)/100000000,[1]!EM_S_STM07_BS(E3323,140,LEFT(RIGHT($L$1,11),10),1)/100000000)))</f>
        <v>51.993581446299999</v>
      </c>
      <c r="M3323" s="36">
        <f t="shared" ca="1" si="267"/>
        <v>4.8832880242580057</v>
      </c>
      <c r="N3323" s="37">
        <f ca="1">IF(E3323="","",IF(ISERROR([1]!EM_S_EST_NETPROFIT(E3323,行业估值!$E$6,deadline)/100000000),"-",[1]!EM_S_EST_NETPROFIT(E3323,行业估值!$E$6,deadline)/100000000))</f>
        <v>9.312018181818182</v>
      </c>
      <c r="O3323" s="36">
        <f t="shared" ca="1" si="268"/>
        <v>27.26580088844133</v>
      </c>
      <c r="T3323" s="64" t="s">
        <v>6489</v>
      </c>
      <c r="U3323" s="64" t="s">
        <v>6490</v>
      </c>
    </row>
    <row r="3324" spans="4:21">
      <c r="D3324" s="45" t="str">
        <f>IF(AND(行业估值!$B$39=$G3324,COUNTIF($G$2:$G$2552,$G3324)&gt;=1),COUNTIF($G$2:G3324,$G3324),"")</f>
        <v/>
      </c>
      <c r="E3324" s="65" t="str">
        <f t="shared" si="264"/>
        <v>603229.SH</v>
      </c>
      <c r="F3324" s="65" t="str">
        <f t="shared" si="265"/>
        <v>奥翔药业</v>
      </c>
      <c r="G3324" s="34" t="str">
        <f>IF(E3324="","",IF(行业估值!$C$5="申万行业",[1]!EM_S_INFO_INDUSTRY_SW2014(E3324,"1"),IF(行业估值!$C$5="证监会行业",[1]!EM_S_INFO_INDUSTRY_CSRC1(E3324,"1"),[1]!EM_S_INFO_INDUSTRY_EM2016(E3324,"1"))))</f>
        <v>医药生物</v>
      </c>
      <c r="H3324" s="34" t="str">
        <f>IF(E3324="","",IF($H$1="上证50",[1]!EM_S_INFO_COMPINDEX(E3324,"000016"),"")&amp;IF($H$1="上证180",[1]!EM_S_INFO_COMPINDEX(E3324,"000010"),"")&amp;IF($H$1="沪深300",[1]!EM_S_INFO_COMPINDEX(E3324,"000300"),"")&amp;IF(AND($H$1="上证A股",RIGHT(E3324,2)="SH"),"是","")&amp;IF(AND($H$1="深证A股",RIGHT(E3324,2)="SZ"),"是","")&amp;IF(AND($H$1="创业板",LEFT(E3324,1)-3=0),"是","")&amp;IF(AND($H$1="全部A股",E3324&lt;&gt;0),"是","")&amp;IF(AND($H$1="中小板",LEFT(E3324,3)="002"),"是",""))</f>
        <v>是</v>
      </c>
      <c r="I3324" s="46">
        <f ca="1">IF(E3324="","",IF(OR([1]!EM_S_VAL_MV(E3324,deadline)="",[1]!EM_S_VAL_MV(E3324,deadline)="--",[1]!EM_S_VAL_MV(E3324,deadline)="null"),0,[1]!EM_S_VAL_MV(E3324,deadline)/100000000))</f>
        <v>28.8</v>
      </c>
      <c r="J3324" s="46">
        <f ca="1">IF(E3324="","",IF(RIGHT(LEFT($J$1,6),3)="TTM",[1]!EM_S_FA_PROFIT_TTM(E3324,LEFT(RIGHT($J$1,11),10),1)/100000000,[1]!EM_S_STM07_IS(E3324,61,LEFT(RIGHT($J$1,5),4)&amp;"-12-31",1)/100000000))</f>
        <v>0.61804830740000005</v>
      </c>
      <c r="K3324" s="36">
        <f t="shared" ca="1" si="266"/>
        <v>46.59829928368476</v>
      </c>
      <c r="L3324" s="46">
        <f ca="1">IF(E3324="","",IF(ISERROR(IF(行业估值!$E$7="最新年报",[1]!EM_S_STM07_BS(E3324,140,LEFT(RIGHT($L$1,5),4)&amp;"-12-31",1)/100000000,[1]!EM_S_STM07_BS(E3324,140,LEFT(RIGHT($L$1,11),10),1)/100000000)),0,IF(行业估值!$E$7="最新年报",[1]!EM_S_STM07_BS(E3324,140,LEFT(RIGHT($L$1,5),4)&amp;"-12-31",1)/100000000,[1]!EM_S_STM07_BS(E3324,140,LEFT(RIGHT($L$1,11),10),1)/100000000)))</f>
        <v>6.3907933084000002</v>
      </c>
      <c r="M3324" s="36">
        <f t="shared" ca="1" si="267"/>
        <v>4.5064827808068122</v>
      </c>
      <c r="N3324" s="37" t="str">
        <f ca="1">IF(E3324="","",IF(ISERROR([1]!EM_S_EST_NETPROFIT(E3324,行业估值!$E$6,deadline)/100000000),"-",[1]!EM_S_EST_NETPROFIT(E3324,行业估值!$E$6,deadline)/100000000))</f>
        <v>-</v>
      </c>
      <c r="O3324" s="36" t="str">
        <f t="shared" ca="1" si="268"/>
        <v>-</v>
      </c>
      <c r="T3324" s="64" t="s">
        <v>6491</v>
      </c>
      <c r="U3324" s="64" t="s">
        <v>6492</v>
      </c>
    </row>
    <row r="3325" spans="4:21">
      <c r="D3325" s="45" t="str">
        <f>IF(AND(行业估值!$B$39=$G3325,COUNTIF($G$2:$G$2552,$G3325)&gt;=1),COUNTIF($G$2:G3325,$G3325),"")</f>
        <v/>
      </c>
      <c r="E3325" s="65" t="str">
        <f t="shared" si="264"/>
        <v>603232.SH</v>
      </c>
      <c r="F3325" s="65" t="str">
        <f t="shared" si="265"/>
        <v>格尔软件</v>
      </c>
      <c r="G3325" s="34" t="str">
        <f>IF(E3325="","",IF(行业估值!$C$5="申万行业",[1]!EM_S_INFO_INDUSTRY_SW2014(E3325,"1"),IF(行业估值!$C$5="证监会行业",[1]!EM_S_INFO_INDUSTRY_CSRC1(E3325,"1"),[1]!EM_S_INFO_INDUSTRY_EM2016(E3325,"1"))))</f>
        <v>信息技术</v>
      </c>
      <c r="H3325" s="34" t="str">
        <f>IF(E3325="","",IF($H$1="上证50",[1]!EM_S_INFO_COMPINDEX(E3325,"000016"),"")&amp;IF($H$1="上证180",[1]!EM_S_INFO_COMPINDEX(E3325,"000010"),"")&amp;IF($H$1="沪深300",[1]!EM_S_INFO_COMPINDEX(E3325,"000300"),"")&amp;IF(AND($H$1="上证A股",RIGHT(E3325,2)="SH"),"是","")&amp;IF(AND($H$1="深证A股",RIGHT(E3325,2)="SZ"),"是","")&amp;IF(AND($H$1="创业板",LEFT(E3325,1)-3=0),"是","")&amp;IF(AND($H$1="全部A股",E3325&lt;&gt;0),"是","")&amp;IF(AND($H$1="中小板",LEFT(E3325,3)="002"),"是",""))</f>
        <v>是</v>
      </c>
      <c r="I3325" s="46">
        <f ca="1">IF(E3325="","",IF(OR([1]!EM_S_VAL_MV(E3325,deadline)="",[1]!EM_S_VAL_MV(E3325,deadline)="--",[1]!EM_S_VAL_MV(E3325,deadline)="null"),0,[1]!EM_S_VAL_MV(E3325,deadline)/100000000))</f>
        <v>33.239558799999998</v>
      </c>
      <c r="J3325" s="46">
        <f ca="1">IF(E3325="","",IF(RIGHT(LEFT($J$1,6),3)="TTM",[1]!EM_S_FA_PROFIT_TTM(E3325,LEFT(RIGHT($J$1,11),10),1)/100000000,[1]!EM_S_STM07_IS(E3325,61,LEFT(RIGHT($J$1,5),4)&amp;"-12-31",1)/100000000))</f>
        <v>0.54820007700000006</v>
      </c>
      <c r="K3325" s="36">
        <f t="shared" ca="1" si="266"/>
        <v>60.633991483368568</v>
      </c>
      <c r="L3325" s="46">
        <f ca="1">IF(E3325="","",IF(ISERROR(IF(行业估值!$E$7="最新年报",[1]!EM_S_STM07_BS(E3325,140,LEFT(RIGHT($L$1,5),4)&amp;"-12-31",1)/100000000,[1]!EM_S_STM07_BS(E3325,140,LEFT(RIGHT($L$1,11),10),1)/100000000)),0,IF(行业估值!$E$7="最新年报",[1]!EM_S_STM07_BS(E3325,140,LEFT(RIGHT($L$1,5),4)&amp;"-12-31",1)/100000000,[1]!EM_S_STM07_BS(E3325,140,LEFT(RIGHT($L$1,11),10),1)/100000000)))</f>
        <v>5.9235772773000006</v>
      </c>
      <c r="M3325" s="36">
        <f t="shared" ca="1" si="267"/>
        <v>5.6113995384813773</v>
      </c>
      <c r="N3325" s="37">
        <f ca="1">IF(E3325="","",IF(ISERROR([1]!EM_S_EST_NETPROFIT(E3325,行业估值!$E$6,deadline)/100000000),"-",[1]!EM_S_EST_NETPROFIT(E3325,行业估值!$E$6,deadline)/100000000))</f>
        <v>0.84699999999999998</v>
      </c>
      <c r="O3325" s="36">
        <f t="shared" ca="1" si="268"/>
        <v>39.243871074380166</v>
      </c>
      <c r="T3325" s="64" t="s">
        <v>6493</v>
      </c>
      <c r="U3325" s="64" t="s">
        <v>6494</v>
      </c>
    </row>
    <row r="3326" spans="4:21">
      <c r="D3326" s="45" t="str">
        <f>IF(AND(行业估值!$B$39=$G3326,COUNTIF($G$2:$G$2552,$G3326)&gt;=1),COUNTIF($G$2:G3326,$G3326),"")</f>
        <v/>
      </c>
      <c r="E3326" s="65" t="str">
        <f t="shared" si="264"/>
        <v>603233.SH</v>
      </c>
      <c r="F3326" s="65" t="str">
        <f t="shared" si="265"/>
        <v>大参林</v>
      </c>
      <c r="G3326" s="34" t="str">
        <f>IF(E3326="","",IF(行业估值!$C$5="申万行业",[1]!EM_S_INFO_INDUSTRY_SW2014(E3326,"1"),IF(行业估值!$C$5="证监会行业",[1]!EM_S_INFO_INDUSTRY_CSRC1(E3326,"1"),[1]!EM_S_INFO_INDUSTRY_EM2016(E3326,"1"))))</f>
        <v>医药生物</v>
      </c>
      <c r="H3326" s="34" t="str">
        <f>IF(E3326="","",IF($H$1="上证50",[1]!EM_S_INFO_COMPINDEX(E3326,"000016"),"")&amp;IF($H$1="上证180",[1]!EM_S_INFO_COMPINDEX(E3326,"000010"),"")&amp;IF($H$1="沪深300",[1]!EM_S_INFO_COMPINDEX(E3326,"000300"),"")&amp;IF(AND($H$1="上证A股",RIGHT(E3326,2)="SH"),"是","")&amp;IF(AND($H$1="深证A股",RIGHT(E3326,2)="SZ"),"是","")&amp;IF(AND($H$1="创业板",LEFT(E3326,1)-3=0),"是","")&amp;IF(AND($H$1="全部A股",E3326&lt;&gt;0),"是","")&amp;IF(AND($H$1="中小板",LEFT(E3326,3)="002"),"是",""))</f>
        <v>是</v>
      </c>
      <c r="I3326" s="46">
        <f ca="1">IF(E3326="","",IF(OR([1]!EM_S_VAL_MV(E3326,deadline)="",[1]!EM_S_VAL_MV(E3326,deadline)="--",[1]!EM_S_VAL_MV(E3326,deadline)="null"),0,[1]!EM_S_VAL_MV(E3326,deadline)/100000000))</f>
        <v>259.12247789999998</v>
      </c>
      <c r="J3326" s="46">
        <f ca="1">IF(E3326="","",IF(RIGHT(LEFT($J$1,6),3)="TTM",[1]!EM_S_FA_PROFIT_TTM(E3326,LEFT(RIGHT($J$1,11),10),1)/100000000,[1]!EM_S_STM07_IS(E3326,61,LEFT(RIGHT($J$1,5),4)&amp;"-12-31",1)/100000000))</f>
        <v>6.6777476996000003</v>
      </c>
      <c r="K3326" s="36">
        <f t="shared" ca="1" si="266"/>
        <v>38.803873634746864</v>
      </c>
      <c r="L3326" s="46">
        <f ca="1">IF(E3326="","",IF(ISERROR(IF(行业估值!$E$7="最新年报",[1]!EM_S_STM07_BS(E3326,140,LEFT(RIGHT($L$1,5),4)&amp;"-12-31",1)/100000000,[1]!EM_S_STM07_BS(E3326,140,LEFT(RIGHT($L$1,11),10),1)/100000000)),0,IF(行业估值!$E$7="最新年报",[1]!EM_S_STM07_BS(E3326,140,LEFT(RIGHT($L$1,5),4)&amp;"-12-31",1)/100000000,[1]!EM_S_STM07_BS(E3326,140,LEFT(RIGHT($L$1,11),10),1)/100000000)))</f>
        <v>35.128296784200003</v>
      </c>
      <c r="M3326" s="36">
        <f t="shared" ca="1" si="267"/>
        <v>7.3764600513324066</v>
      </c>
      <c r="N3326" s="37">
        <f ca="1">IF(E3326="","",IF(ISERROR([1]!EM_S_EST_NETPROFIT(E3326,行业估值!$E$6,deadline)/100000000),"-",[1]!EM_S_EST_NETPROFIT(E3326,行业估值!$E$6,deadline)/100000000))</f>
        <v>6.9450863636363636</v>
      </c>
      <c r="O3326" s="36">
        <f t="shared" ca="1" si="268"/>
        <v>37.310187999494737</v>
      </c>
      <c r="T3326" s="64" t="s">
        <v>6495</v>
      </c>
      <c r="U3326" s="64" t="s">
        <v>6496</v>
      </c>
    </row>
    <row r="3327" spans="4:21">
      <c r="D3327" s="45" t="str">
        <f>IF(AND(行业估值!$B$39=$G3327,COUNTIF($G$2:$G$2552,$G3327)&gt;=1),COUNTIF($G$2:G3327,$G3327),"")</f>
        <v/>
      </c>
      <c r="E3327" s="65" t="str">
        <f t="shared" si="264"/>
        <v>603236.SH</v>
      </c>
      <c r="F3327" s="65" t="str">
        <f t="shared" si="265"/>
        <v>移远通信</v>
      </c>
      <c r="G3327" s="34" t="str">
        <f>IF(E3327="","",IF(行业估值!$C$5="申万行业",[1]!EM_S_INFO_INDUSTRY_SW2014(E3327,"1"),IF(行业估值!$C$5="证监会行业",[1]!EM_S_INFO_INDUSTRY_CSRC1(E3327,"1"),[1]!EM_S_INFO_INDUSTRY_EM2016(E3327,"1"))))</f>
        <v>信息技术</v>
      </c>
      <c r="H3327" s="34" t="str">
        <f>IF(E3327="","",IF($H$1="上证50",[1]!EM_S_INFO_COMPINDEX(E3327,"000016"),"")&amp;IF($H$1="上证180",[1]!EM_S_INFO_COMPINDEX(E3327,"000010"),"")&amp;IF($H$1="沪深300",[1]!EM_S_INFO_COMPINDEX(E3327,"000300"),"")&amp;IF(AND($H$1="上证A股",RIGHT(E3327,2)="SH"),"是","")&amp;IF(AND($H$1="深证A股",RIGHT(E3327,2)="SZ"),"是","")&amp;IF(AND($H$1="创业板",LEFT(E3327,1)-3=0),"是","")&amp;IF(AND($H$1="全部A股",E3327&lt;&gt;0),"是","")&amp;IF(AND($H$1="中小板",LEFT(E3327,3)="002"),"是",""))</f>
        <v>是</v>
      </c>
      <c r="I3327" s="46">
        <f ca="1">IF(E3327="","",IF(OR([1]!EM_S_VAL_MV(E3327,deadline)="",[1]!EM_S_VAL_MV(E3327,deadline)="--",[1]!EM_S_VAL_MV(E3327,deadline)="null"),0,[1]!EM_S_VAL_MV(E3327,deadline)/100000000))</f>
        <v>122.479812</v>
      </c>
      <c r="J3327" s="46">
        <f ca="1">IF(E3327="","",IF(RIGHT(LEFT($J$1,6),3)="TTM",[1]!EM_S_FA_PROFIT_TTM(E3327,LEFT(RIGHT($J$1,11),10),1)/100000000,[1]!EM_S_STM07_IS(E3327,61,LEFT(RIGHT($J$1,5),4)&amp;"-12-31",1)/100000000))</f>
        <v>1.6358337468999999</v>
      </c>
      <c r="K3327" s="36">
        <f t="shared" ca="1" si="266"/>
        <v>74.873019481415128</v>
      </c>
      <c r="L3327" s="46">
        <f ca="1">IF(E3327="","",IF(ISERROR(IF(行业估值!$E$7="最新年报",[1]!EM_S_STM07_BS(E3327,140,LEFT(RIGHT($L$1,5),4)&amp;"-12-31",1)/100000000,[1]!EM_S_STM07_BS(E3327,140,LEFT(RIGHT($L$1,11),10),1)/100000000)),0,IF(行业估值!$E$7="最新年报",[1]!EM_S_STM07_BS(E3327,140,LEFT(RIGHT($L$1,5),4)&amp;"-12-31",1)/100000000,[1]!EM_S_STM07_BS(E3327,140,LEFT(RIGHT($L$1,11),10),1)/100000000)))</f>
        <v>16.579977477</v>
      </c>
      <c r="M3327" s="36">
        <f t="shared" ca="1" si="267"/>
        <v>7.3872122064041328</v>
      </c>
      <c r="N3327" s="37">
        <f ca="1">IF(E3327="","",IF(ISERROR([1]!EM_S_EST_NETPROFIT(E3327,行业估值!$E$6,deadline)/100000000),"-",[1]!EM_S_EST_NETPROFIT(E3327,行业估值!$E$6,deadline)/100000000))</f>
        <v>2.3149500000000001</v>
      </c>
      <c r="O3327" s="36">
        <f t="shared" ca="1" si="268"/>
        <v>52.908188945765566</v>
      </c>
      <c r="T3327" s="64" t="s">
        <v>7427</v>
      </c>
      <c r="U3327" s="64" t="s">
        <v>7428</v>
      </c>
    </row>
    <row r="3328" spans="4:21">
      <c r="D3328" s="45" t="str">
        <f>IF(AND(行业估值!$B$39=$G3328,COUNTIF($G$2:$G$2552,$G3328)&gt;=1),COUNTIF($G$2:G3328,$G3328),"")</f>
        <v/>
      </c>
      <c r="E3328" s="65" t="str">
        <f t="shared" si="264"/>
        <v>603238.SH</v>
      </c>
      <c r="F3328" s="65" t="str">
        <f t="shared" si="265"/>
        <v>诺邦股份</v>
      </c>
      <c r="G3328" s="34" t="str">
        <f>IF(E3328="","",IF(行业估值!$C$5="申万行业",[1]!EM_S_INFO_INDUSTRY_SW2014(E3328,"1"),IF(行业估值!$C$5="证监会行业",[1]!EM_S_INFO_INDUSTRY_CSRC1(E3328,"1"),[1]!EM_S_INFO_INDUSTRY_EM2016(E3328,"1"))))</f>
        <v>纺织服装</v>
      </c>
      <c r="H3328" s="34" t="str">
        <f>IF(E3328="","",IF($H$1="上证50",[1]!EM_S_INFO_COMPINDEX(E3328,"000016"),"")&amp;IF($H$1="上证180",[1]!EM_S_INFO_COMPINDEX(E3328,"000010"),"")&amp;IF($H$1="沪深300",[1]!EM_S_INFO_COMPINDEX(E3328,"000300"),"")&amp;IF(AND($H$1="上证A股",RIGHT(E3328,2)="SH"),"是","")&amp;IF(AND($H$1="深证A股",RIGHT(E3328,2)="SZ"),"是","")&amp;IF(AND($H$1="创业板",LEFT(E3328,1)-3=0),"是","")&amp;IF(AND($H$1="全部A股",E3328&lt;&gt;0),"是","")&amp;IF(AND($H$1="中小板",LEFT(E3328,3)="002"),"是",""))</f>
        <v>是</v>
      </c>
      <c r="I3328" s="46">
        <f ca="1">IF(E3328="","",IF(OR([1]!EM_S_VAL_MV(E3328,deadline)="",[1]!EM_S_VAL_MV(E3328,deadline)="--",[1]!EM_S_VAL_MV(E3328,deadline)="null"),0,[1]!EM_S_VAL_MV(E3328,deadline)/100000000))</f>
        <v>20.123999999999999</v>
      </c>
      <c r="J3328" s="46">
        <f ca="1">IF(E3328="","",IF(RIGHT(LEFT($J$1,6),3)="TTM",[1]!EM_S_FA_PROFIT_TTM(E3328,LEFT(RIGHT($J$1,11),10),1)/100000000,[1]!EM_S_STM07_IS(E3328,61,LEFT(RIGHT($J$1,5),4)&amp;"-12-31",1)/100000000))</f>
        <v>1.0706885262999999</v>
      </c>
      <c r="K3328" s="36">
        <f t="shared" ca="1" si="266"/>
        <v>18.795382135589811</v>
      </c>
      <c r="L3328" s="46">
        <f ca="1">IF(E3328="","",IF(ISERROR(IF(行业估值!$E$7="最新年报",[1]!EM_S_STM07_BS(E3328,140,LEFT(RIGHT($L$1,5),4)&amp;"-12-31",1)/100000000,[1]!EM_S_STM07_BS(E3328,140,LEFT(RIGHT($L$1,11),10),1)/100000000)),0,IF(行业估值!$E$7="最新年报",[1]!EM_S_STM07_BS(E3328,140,LEFT(RIGHT($L$1,5),4)&amp;"-12-31",1)/100000000,[1]!EM_S_STM07_BS(E3328,140,LEFT(RIGHT($L$1,11),10),1)/100000000)))</f>
        <v>8.7198944229999995</v>
      </c>
      <c r="M3328" s="36">
        <f t="shared" ca="1" si="267"/>
        <v>2.3078261070363419</v>
      </c>
      <c r="N3328" s="37" t="str">
        <f ca="1">IF(E3328="","",IF(ISERROR([1]!EM_S_EST_NETPROFIT(E3328,行业估值!$E$6,deadline)/100000000),"-",[1]!EM_S_EST_NETPROFIT(E3328,行业估值!$E$6,deadline)/100000000))</f>
        <v>-</v>
      </c>
      <c r="O3328" s="36" t="str">
        <f t="shared" ca="1" si="268"/>
        <v>-</v>
      </c>
      <c r="T3328" s="64" t="s">
        <v>6497</v>
      </c>
      <c r="U3328" s="64" t="s">
        <v>6498</v>
      </c>
    </row>
    <row r="3329" spans="4:21">
      <c r="D3329" s="45" t="str">
        <f>IF(AND(行业估值!$B$39=$G3329,COUNTIF($G$2:$G$2552,$G3329)&gt;=1),COUNTIF($G$2:G3329,$G3329),"")</f>
        <v/>
      </c>
      <c r="E3329" s="65" t="str">
        <f t="shared" si="264"/>
        <v>603239.SH</v>
      </c>
      <c r="F3329" s="65" t="str">
        <f t="shared" si="265"/>
        <v>浙江仙通</v>
      </c>
      <c r="G3329" s="34" t="str">
        <f>IF(E3329="","",IF(行业估值!$C$5="申万行业",[1]!EM_S_INFO_INDUSTRY_SW2014(E3329,"1"),IF(行业估值!$C$5="证监会行业",[1]!EM_S_INFO_INDUSTRY_CSRC1(E3329,"1"),[1]!EM_S_INFO_INDUSTRY_EM2016(E3329,"1"))))</f>
        <v>交运设备</v>
      </c>
      <c r="H3329" s="34" t="str">
        <f>IF(E3329="","",IF($H$1="上证50",[1]!EM_S_INFO_COMPINDEX(E3329,"000016"),"")&amp;IF($H$1="上证180",[1]!EM_S_INFO_COMPINDEX(E3329,"000010"),"")&amp;IF($H$1="沪深300",[1]!EM_S_INFO_COMPINDEX(E3329,"000300"),"")&amp;IF(AND($H$1="上证A股",RIGHT(E3329,2)="SH"),"是","")&amp;IF(AND($H$1="深证A股",RIGHT(E3329,2)="SZ"),"是","")&amp;IF(AND($H$1="创业板",LEFT(E3329,1)-3=0),"是","")&amp;IF(AND($H$1="全部A股",E3329&lt;&gt;0),"是","")&amp;IF(AND($H$1="中小板",LEFT(E3329,3)="002"),"是",""))</f>
        <v>是</v>
      </c>
      <c r="I3329" s="46">
        <f ca="1">IF(E3329="","",IF(OR([1]!EM_S_VAL_MV(E3329,deadline)="",[1]!EM_S_VAL_MV(E3329,deadline)="--",[1]!EM_S_VAL_MV(E3329,deadline)="null"),0,[1]!EM_S_VAL_MV(E3329,deadline)/100000000))</f>
        <v>26.259840000000001</v>
      </c>
      <c r="J3329" s="46">
        <f ca="1">IF(E3329="","",IF(RIGHT(LEFT($J$1,6),3)="TTM",[1]!EM_S_FA_PROFIT_TTM(E3329,LEFT(RIGHT($J$1,11),10),1)/100000000,[1]!EM_S_STM07_IS(E3329,61,LEFT(RIGHT($J$1,5),4)&amp;"-12-31",1)/100000000))</f>
        <v>0.70747537510000003</v>
      </c>
      <c r="K3329" s="36">
        <f t="shared" ca="1" si="266"/>
        <v>37.117673525086623</v>
      </c>
      <c r="L3329" s="46">
        <f ca="1">IF(E3329="","",IF(ISERROR(IF(行业估值!$E$7="最新年报",[1]!EM_S_STM07_BS(E3329,140,LEFT(RIGHT($L$1,5),4)&amp;"-12-31",1)/100000000,[1]!EM_S_STM07_BS(E3329,140,LEFT(RIGHT($L$1,11),10),1)/100000000)),0,IF(行业估值!$E$7="最新年报",[1]!EM_S_STM07_BS(E3329,140,LEFT(RIGHT($L$1,5),4)&amp;"-12-31",1)/100000000,[1]!EM_S_STM07_BS(E3329,140,LEFT(RIGHT($L$1,11),10),1)/100000000)))</f>
        <v>9.6158680914999994</v>
      </c>
      <c r="M3329" s="36">
        <f t="shared" ca="1" si="267"/>
        <v>2.7308860469095384</v>
      </c>
      <c r="N3329" s="37" t="str">
        <f ca="1">IF(E3329="","",IF(ISERROR([1]!EM_S_EST_NETPROFIT(E3329,行业估值!$E$6,deadline)/100000000),"-",[1]!EM_S_EST_NETPROFIT(E3329,行业估值!$E$6,deadline)/100000000))</f>
        <v>-</v>
      </c>
      <c r="O3329" s="36" t="str">
        <f t="shared" ca="1" si="268"/>
        <v>-</v>
      </c>
      <c r="T3329" s="64" t="s">
        <v>6499</v>
      </c>
      <c r="U3329" s="64" t="s">
        <v>6500</v>
      </c>
    </row>
    <row r="3330" spans="4:21">
      <c r="D3330" s="45" t="str">
        <f>IF(AND(行业估值!$B$39=$G3330,COUNTIF($G$2:$G$2552,$G3330)&gt;=1),COUNTIF($G$2:G3330,$G3330),"")</f>
        <v/>
      </c>
      <c r="E3330" s="65" t="str">
        <f t="shared" si="264"/>
        <v>603256.SH</v>
      </c>
      <c r="F3330" s="65" t="str">
        <f t="shared" si="265"/>
        <v>宏和科技</v>
      </c>
      <c r="G3330" s="34" t="str">
        <f>IF(E3330="","",IF(行业估值!$C$5="申万行业",[1]!EM_S_INFO_INDUSTRY_SW2014(E3330,"1"),IF(行业估值!$C$5="证监会行业",[1]!EM_S_INFO_INDUSTRY_CSRC1(E3330,"1"),[1]!EM_S_INFO_INDUSTRY_EM2016(E3330,"1"))))</f>
        <v>基础化工</v>
      </c>
      <c r="H3330" s="34" t="str">
        <f>IF(E3330="","",IF($H$1="上证50",[1]!EM_S_INFO_COMPINDEX(E3330,"000016"),"")&amp;IF($H$1="上证180",[1]!EM_S_INFO_COMPINDEX(E3330,"000010"),"")&amp;IF($H$1="沪深300",[1]!EM_S_INFO_COMPINDEX(E3330,"000300"),"")&amp;IF(AND($H$1="上证A股",RIGHT(E3330,2)="SH"),"是","")&amp;IF(AND($H$1="深证A股",RIGHT(E3330,2)="SZ"),"是","")&amp;IF(AND($H$1="创业板",LEFT(E3330,1)-3=0),"是","")&amp;IF(AND($H$1="全部A股",E3330&lt;&gt;0),"是","")&amp;IF(AND($H$1="中小板",LEFT(E3330,3)="002"),"是",""))</f>
        <v>是</v>
      </c>
      <c r="I3330" s="46">
        <f ca="1">IF(E3330="","",IF(OR([1]!EM_S_VAL_MV(E3330,deadline)="",[1]!EM_S_VAL_MV(E3330,deadline)="--",[1]!EM_S_VAL_MV(E3330,deadline)="null"),0,[1]!EM_S_VAL_MV(E3330,deadline)/100000000))</f>
        <v>128.42214000000001</v>
      </c>
      <c r="J3330" s="46">
        <f ca="1">IF(E3330="","",IF(RIGHT(LEFT($J$1,6),3)="TTM",[1]!EM_S_FA_PROFIT_TTM(E3330,LEFT(RIGHT($J$1,11),10),1)/100000000,[1]!EM_S_STM07_IS(E3330,61,LEFT(RIGHT($J$1,5),4)&amp;"-12-31",1)/100000000))</f>
        <v>1.1761560440999999</v>
      </c>
      <c r="K3330" s="36">
        <f t="shared" ca="1" si="266"/>
        <v>109.18801178143777</v>
      </c>
      <c r="L3330" s="46">
        <f ca="1">IF(E3330="","",IF(ISERROR(IF(行业估值!$E$7="最新年报",[1]!EM_S_STM07_BS(E3330,140,LEFT(RIGHT($L$1,5),4)&amp;"-12-31",1)/100000000,[1]!EM_S_STM07_BS(E3330,140,LEFT(RIGHT($L$1,11),10),1)/100000000)),0,IF(行业估值!$E$7="最新年报",[1]!EM_S_STM07_BS(E3330,140,LEFT(RIGHT($L$1,5),4)&amp;"-12-31",1)/100000000,[1]!EM_S_STM07_BS(E3330,140,LEFT(RIGHT($L$1,11),10),1)/100000000)))</f>
        <v>14.0219067199</v>
      </c>
      <c r="M3330" s="36">
        <f t="shared" ca="1" si="267"/>
        <v>9.1586788134699475</v>
      </c>
      <c r="N3330" s="37">
        <f ca="1">IF(E3330="","",IF(ISERROR([1]!EM_S_EST_NETPROFIT(E3330,行业估值!$E$6,deadline)/100000000),"-",[1]!EM_S_EST_NETPROFIT(E3330,行业估值!$E$6,deadline)/100000000))</f>
        <v>1.24</v>
      </c>
      <c r="O3330" s="36">
        <f t="shared" ca="1" si="268"/>
        <v>103.56624193548389</v>
      </c>
      <c r="T3330" s="64" t="s">
        <v>7429</v>
      </c>
      <c r="U3330" s="64" t="s">
        <v>7430</v>
      </c>
    </row>
    <row r="3331" spans="4:21">
      <c r="D3331" s="45" t="str">
        <f>IF(AND(行业估值!$B$39=$G3331,COUNTIF($G$2:$G$2552,$G3331)&gt;=1),COUNTIF($G$2:G3331,$G3331),"")</f>
        <v/>
      </c>
      <c r="E3331" s="65" t="str">
        <f t="shared" ref="E3331:E3394" si="269">IF(U3331="","",U3331)</f>
        <v>603258.SH</v>
      </c>
      <c r="F3331" s="65" t="str">
        <f t="shared" ref="F3331:F3394" si="270">IF(T3331="","",T3331)</f>
        <v>电魂网络</v>
      </c>
      <c r="G3331" s="34" t="str">
        <f>IF(E3331="","",IF(行业估值!$C$5="申万行业",[1]!EM_S_INFO_INDUSTRY_SW2014(E3331,"1"),IF(行业估值!$C$5="证监会行业",[1]!EM_S_INFO_INDUSTRY_CSRC1(E3331,"1"),[1]!EM_S_INFO_INDUSTRY_EM2016(E3331,"1"))))</f>
        <v>互联网</v>
      </c>
      <c r="H3331" s="34" t="str">
        <f>IF(E3331="","",IF($H$1="上证50",[1]!EM_S_INFO_COMPINDEX(E3331,"000016"),"")&amp;IF($H$1="上证180",[1]!EM_S_INFO_COMPINDEX(E3331,"000010"),"")&amp;IF($H$1="沪深300",[1]!EM_S_INFO_COMPINDEX(E3331,"000300"),"")&amp;IF(AND($H$1="上证A股",RIGHT(E3331,2)="SH"),"是","")&amp;IF(AND($H$1="深证A股",RIGHT(E3331,2)="SZ"),"是","")&amp;IF(AND($H$1="创业板",LEFT(E3331,1)-3=0),"是","")&amp;IF(AND($H$1="全部A股",E3331&lt;&gt;0),"是","")&amp;IF(AND($H$1="中小板",LEFT(E3331,3)="002"),"是",""))</f>
        <v>是</v>
      </c>
      <c r="I3331" s="46">
        <f ca="1">IF(E3331="","",IF(OR([1]!EM_S_VAL_MV(E3331,deadline)="",[1]!EM_S_VAL_MV(E3331,deadline)="--",[1]!EM_S_VAL_MV(E3331,deadline)="null"),0,[1]!EM_S_VAL_MV(E3331,deadline)/100000000))</f>
        <v>51.715474200000003</v>
      </c>
      <c r="J3331" s="46">
        <f ca="1">IF(E3331="","",IF(RIGHT(LEFT($J$1,6),3)="TTM",[1]!EM_S_FA_PROFIT_TTM(E3331,LEFT(RIGHT($J$1,11),10),1)/100000000,[1]!EM_S_STM07_IS(E3331,61,LEFT(RIGHT($J$1,5),4)&amp;"-12-31",1)/100000000))</f>
        <v>1.7858558561000002</v>
      </c>
      <c r="K3331" s="36">
        <f t="shared" ca="1" si="266"/>
        <v>28.958369749357956</v>
      </c>
      <c r="L3331" s="46">
        <f ca="1">IF(E3331="","",IF(ISERROR(IF(行业估值!$E$7="最新年报",[1]!EM_S_STM07_BS(E3331,140,LEFT(RIGHT($L$1,5),4)&amp;"-12-31",1)/100000000,[1]!EM_S_STM07_BS(E3331,140,LEFT(RIGHT($L$1,11),10),1)/100000000)),0,IF(行业估值!$E$7="最新年报",[1]!EM_S_STM07_BS(E3331,140,LEFT(RIGHT($L$1,5),4)&amp;"-12-31",1)/100000000,[1]!EM_S_STM07_BS(E3331,140,LEFT(RIGHT($L$1,11),10),1)/100000000)))</f>
        <v>18.142881902199999</v>
      </c>
      <c r="M3331" s="36">
        <f t="shared" ca="1" si="267"/>
        <v>2.8504553178913103</v>
      </c>
      <c r="N3331" s="37" t="str">
        <f ca="1">IF(E3331="","",IF(ISERROR([1]!EM_S_EST_NETPROFIT(E3331,行业估值!$E$6,deadline)/100000000),"-",[1]!EM_S_EST_NETPROFIT(E3331,行业估值!$E$6,deadline)/100000000))</f>
        <v>-</v>
      </c>
      <c r="O3331" s="36" t="str">
        <f t="shared" ca="1" si="268"/>
        <v>-</v>
      </c>
      <c r="T3331" s="64" t="s">
        <v>6501</v>
      </c>
      <c r="U3331" s="64" t="s">
        <v>6502</v>
      </c>
    </row>
    <row r="3332" spans="4:21">
      <c r="D3332" s="45" t="str">
        <f>IF(AND(行业估值!$B$39=$G3332,COUNTIF($G$2:$G$2552,$G3332)&gt;=1),COUNTIF($G$2:G3332,$G3332),"")</f>
        <v/>
      </c>
      <c r="E3332" s="65" t="str">
        <f t="shared" si="269"/>
        <v>603259.SH</v>
      </c>
      <c r="F3332" s="65" t="str">
        <f t="shared" si="270"/>
        <v>药明康德</v>
      </c>
      <c r="G3332" s="34" t="str">
        <f>IF(E3332="","",IF(行业估值!$C$5="申万行业",[1]!EM_S_INFO_INDUSTRY_SW2014(E3332,"1"),IF(行业估值!$C$5="证监会行业",[1]!EM_S_INFO_INDUSTRY_CSRC1(E3332,"1"),[1]!EM_S_INFO_INDUSTRY_EM2016(E3332,"1"))))</f>
        <v>医药生物</v>
      </c>
      <c r="H3332" s="34" t="str">
        <f>IF(E3332="","",IF($H$1="上证50",[1]!EM_S_INFO_COMPINDEX(E3332,"000016"),"")&amp;IF($H$1="上证180",[1]!EM_S_INFO_COMPINDEX(E3332,"000010"),"")&amp;IF($H$1="沪深300",[1]!EM_S_INFO_COMPINDEX(E3332,"000300"),"")&amp;IF(AND($H$1="上证A股",RIGHT(E3332,2)="SH"),"是","")&amp;IF(AND($H$1="深证A股",RIGHT(E3332,2)="SZ"),"是","")&amp;IF(AND($H$1="创业板",LEFT(E3332,1)-3=0),"是","")&amp;IF(AND($H$1="全部A股",E3332&lt;&gt;0),"是","")&amp;IF(AND($H$1="中小板",LEFT(E3332,3)="002"),"是",""))</f>
        <v>是</v>
      </c>
      <c r="I3332" s="46">
        <f ca="1">IF(E3332="","",IF(OR([1]!EM_S_VAL_MV(E3332,deadline)="",[1]!EM_S_VAL_MV(E3332,deadline)="--",[1]!EM_S_VAL_MV(E3332,deadline)="null"),0,[1]!EM_S_VAL_MV(E3332,deadline)/100000000))</f>
        <v>1479.1161412823001</v>
      </c>
      <c r="J3332" s="46">
        <f ca="1">IF(E3332="","",IF(RIGHT(LEFT($J$1,6),3)="TTM",[1]!EM_S_FA_PROFIT_TTM(E3332,LEFT(RIGHT($J$1,11),10),1)/100000000,[1]!EM_S_STM07_IS(E3332,61,LEFT(RIGHT($J$1,5),4)&amp;"-12-31",1)/100000000))</f>
        <v>21.729367669499997</v>
      </c>
      <c r="K3332" s="36">
        <f t="shared" ca="1" si="266"/>
        <v>68.06991182529589</v>
      </c>
      <c r="L3332" s="46">
        <f ca="1">IF(E3332="","",IF(ISERROR(IF(行业估值!$E$7="最新年报",[1]!EM_S_STM07_BS(E3332,140,LEFT(RIGHT($L$1,5),4)&amp;"-12-31",1)/100000000,[1]!EM_S_STM07_BS(E3332,140,LEFT(RIGHT($L$1,11),10),1)/100000000)),0,IF(行业估值!$E$7="最新年报",[1]!EM_S_STM07_BS(E3332,140,LEFT(RIGHT($L$1,5),4)&amp;"-12-31",1)/100000000,[1]!EM_S_STM07_BS(E3332,140,LEFT(RIGHT($L$1,11),10),1)/100000000)))</f>
        <v>172.19160719519999</v>
      </c>
      <c r="M3332" s="36">
        <f t="shared" ca="1" si="267"/>
        <v>8.5899432926805961</v>
      </c>
      <c r="N3332" s="37">
        <f ca="1">IF(E3332="","",IF(ISERROR([1]!EM_S_EST_NETPROFIT(E3332,行业估值!$E$6,deadline)/100000000),"-",[1]!EM_S_EST_NETPROFIT(E3332,行业估值!$E$6,deadline)/100000000))</f>
        <v>22.394879166666666</v>
      </c>
      <c r="O3332" s="36">
        <f t="shared" ca="1" si="268"/>
        <v>66.047069523101925</v>
      </c>
      <c r="T3332" s="64" t="s">
        <v>6503</v>
      </c>
      <c r="U3332" s="64" t="s">
        <v>6504</v>
      </c>
    </row>
    <row r="3333" spans="4:21">
      <c r="D3333" s="45" t="str">
        <f>IF(AND(行业估值!$B$39=$G3333,COUNTIF($G$2:$G$2552,$G3333)&gt;=1),COUNTIF($G$2:G3333,$G3333),"")</f>
        <v/>
      </c>
      <c r="E3333" s="65" t="str">
        <f t="shared" si="269"/>
        <v>603260.SH</v>
      </c>
      <c r="F3333" s="65" t="str">
        <f t="shared" si="270"/>
        <v>合盛硅业</v>
      </c>
      <c r="G3333" s="34" t="str">
        <f>IF(E3333="","",IF(行业估值!$C$5="申万行业",[1]!EM_S_INFO_INDUSTRY_SW2014(E3333,"1"),IF(行业估值!$C$5="证监会行业",[1]!EM_S_INFO_INDUSTRY_CSRC1(E3333,"1"),[1]!EM_S_INFO_INDUSTRY_EM2016(E3333,"1"))))</f>
        <v>有色金属</v>
      </c>
      <c r="H3333" s="34" t="str">
        <f>IF(E3333="","",IF($H$1="上证50",[1]!EM_S_INFO_COMPINDEX(E3333,"000016"),"")&amp;IF($H$1="上证180",[1]!EM_S_INFO_COMPINDEX(E3333,"000010"),"")&amp;IF($H$1="沪深300",[1]!EM_S_INFO_COMPINDEX(E3333,"000300"),"")&amp;IF(AND($H$1="上证A股",RIGHT(E3333,2)="SH"),"是","")&amp;IF(AND($H$1="深证A股",RIGHT(E3333,2)="SZ"),"是","")&amp;IF(AND($H$1="创业板",LEFT(E3333,1)-3=0),"是","")&amp;IF(AND($H$1="全部A股",E3333&lt;&gt;0),"是","")&amp;IF(AND($H$1="中小板",LEFT(E3333,3)="002"),"是",""))</f>
        <v>是</v>
      </c>
      <c r="I3333" s="46">
        <f ca="1">IF(E3333="","",IF(OR([1]!EM_S_VAL_MV(E3333,deadline)="",[1]!EM_S_VAL_MV(E3333,deadline)="--",[1]!EM_S_VAL_MV(E3333,deadline)="null"),0,[1]!EM_S_VAL_MV(E3333,deadline)/100000000))</f>
        <v>260.95159999999998</v>
      </c>
      <c r="J3333" s="46">
        <f ca="1">IF(E3333="","",IF(RIGHT(LEFT($J$1,6),3)="TTM",[1]!EM_S_FA_PROFIT_TTM(E3333,LEFT(RIGHT($J$1,11),10),1)/100000000,[1]!EM_S_STM07_IS(E3333,61,LEFT(RIGHT($J$1,5),4)&amp;"-12-31",1)/100000000))</f>
        <v>14.294989414000002</v>
      </c>
      <c r="K3333" s="36">
        <f t="shared" ca="1" si="266"/>
        <v>18.254759933185632</v>
      </c>
      <c r="L3333" s="46">
        <f ca="1">IF(E3333="","",IF(ISERROR(IF(行业估值!$E$7="最新年报",[1]!EM_S_STM07_BS(E3333,140,LEFT(RIGHT($L$1,5),4)&amp;"-12-31",1)/100000000,[1]!EM_S_STM07_BS(E3333,140,LEFT(RIGHT($L$1,11),10),1)/100000000)),0,IF(行业估值!$E$7="最新年报",[1]!EM_S_STM07_BS(E3333,140,LEFT(RIGHT($L$1,5),4)&amp;"-12-31",1)/100000000,[1]!EM_S_STM07_BS(E3333,140,LEFT(RIGHT($L$1,11),10),1)/100000000)))</f>
        <v>82.514682897699998</v>
      </c>
      <c r="M3333" s="36">
        <f t="shared" ca="1" si="267"/>
        <v>3.1624868548973568</v>
      </c>
      <c r="N3333" s="37">
        <f ca="1">IF(E3333="","",IF(ISERROR([1]!EM_S_EST_NETPROFIT(E3333,行业估值!$E$6,deadline)/100000000),"-",[1]!EM_S_EST_NETPROFIT(E3333,行业估值!$E$6,deadline)/100000000))</f>
        <v>15.408250000000001</v>
      </c>
      <c r="O3333" s="36">
        <f t="shared" ca="1" si="268"/>
        <v>16.93583632145117</v>
      </c>
      <c r="T3333" s="64" t="s">
        <v>6505</v>
      </c>
      <c r="U3333" s="64" t="s">
        <v>6506</v>
      </c>
    </row>
    <row r="3334" spans="4:21">
      <c r="D3334" s="45" t="str">
        <f>IF(AND(行业估值!$B$39=$G3334,COUNTIF($G$2:$G$2552,$G3334)&gt;=1),COUNTIF($G$2:G3334,$G3334),"")</f>
        <v/>
      </c>
      <c r="E3334" s="65" t="str">
        <f t="shared" si="269"/>
        <v>603266.SH</v>
      </c>
      <c r="F3334" s="65" t="str">
        <f t="shared" si="270"/>
        <v>天龙股份</v>
      </c>
      <c r="G3334" s="34" t="str">
        <f>IF(E3334="","",IF(行业估值!$C$5="申万行业",[1]!EM_S_INFO_INDUSTRY_SW2014(E3334,"1"),IF(行业估值!$C$5="证监会行业",[1]!EM_S_INFO_INDUSTRY_CSRC1(E3334,"1"),[1]!EM_S_INFO_INDUSTRY_EM2016(E3334,"1"))))</f>
        <v>基础化工</v>
      </c>
      <c r="H3334" s="34" t="str">
        <f>IF(E3334="","",IF($H$1="上证50",[1]!EM_S_INFO_COMPINDEX(E3334,"000016"),"")&amp;IF($H$1="上证180",[1]!EM_S_INFO_COMPINDEX(E3334,"000010"),"")&amp;IF($H$1="沪深300",[1]!EM_S_INFO_COMPINDEX(E3334,"000300"),"")&amp;IF(AND($H$1="上证A股",RIGHT(E3334,2)="SH"),"是","")&amp;IF(AND($H$1="深证A股",RIGHT(E3334,2)="SZ"),"是","")&amp;IF(AND($H$1="创业板",LEFT(E3334,1)-3=0),"是","")&amp;IF(AND($H$1="全部A股",E3334&lt;&gt;0),"是","")&amp;IF(AND($H$1="中小板",LEFT(E3334,3)="002"),"是",""))</f>
        <v>是</v>
      </c>
      <c r="I3334" s="46">
        <f ca="1">IF(E3334="","",IF(OR([1]!EM_S_VAL_MV(E3334,deadline)="",[1]!EM_S_VAL_MV(E3334,deadline)="--",[1]!EM_S_VAL_MV(E3334,deadline)="null"),0,[1]!EM_S_VAL_MV(E3334,deadline)/100000000))</f>
        <v>20.976662784000002</v>
      </c>
      <c r="J3334" s="46">
        <f ca="1">IF(E3334="","",IF(RIGHT(LEFT($J$1,6),3)="TTM",[1]!EM_S_FA_PROFIT_TTM(E3334,LEFT(RIGHT($J$1,11),10),1)/100000000,[1]!EM_S_STM07_IS(E3334,61,LEFT(RIGHT($J$1,5),4)&amp;"-12-31",1)/100000000))</f>
        <v>0.64514421789999998</v>
      </c>
      <c r="K3334" s="36">
        <f t="shared" ca="1" si="266"/>
        <v>32.514687727157884</v>
      </c>
      <c r="L3334" s="46">
        <f ca="1">IF(E3334="","",IF(ISERROR(IF(行业估值!$E$7="最新年报",[1]!EM_S_STM07_BS(E3334,140,LEFT(RIGHT($L$1,5),4)&amp;"-12-31",1)/100000000,[1]!EM_S_STM07_BS(E3334,140,LEFT(RIGHT($L$1,11),10),1)/100000000)),0,IF(行业估值!$E$7="最新年报",[1]!EM_S_STM07_BS(E3334,140,LEFT(RIGHT($L$1,5),4)&amp;"-12-31",1)/100000000,[1]!EM_S_STM07_BS(E3334,140,LEFT(RIGHT($L$1,11),10),1)/100000000)))</f>
        <v>8.7929276425000005</v>
      </c>
      <c r="M3334" s="36">
        <f t="shared" ca="1" si="267"/>
        <v>2.3856289550946341</v>
      </c>
      <c r="N3334" s="37" t="str">
        <f ca="1">IF(E3334="","",IF(ISERROR([1]!EM_S_EST_NETPROFIT(E3334,行业估值!$E$6,deadline)/100000000),"-",[1]!EM_S_EST_NETPROFIT(E3334,行业估值!$E$6,deadline)/100000000))</f>
        <v>-</v>
      </c>
      <c r="O3334" s="36" t="str">
        <f t="shared" ca="1" si="268"/>
        <v>-</v>
      </c>
      <c r="T3334" s="64" t="s">
        <v>6507</v>
      </c>
      <c r="U3334" s="64" t="s">
        <v>6508</v>
      </c>
    </row>
    <row r="3335" spans="4:21">
      <c r="D3335" s="45" t="str">
        <f>IF(AND(行业估值!$B$39=$G3335,COUNTIF($G$2:$G$2552,$G3335)&gt;=1),COUNTIF($G$2:G3335,$G3335),"")</f>
        <v/>
      </c>
      <c r="E3335" s="65" t="str">
        <f t="shared" si="269"/>
        <v>603267.SH</v>
      </c>
      <c r="F3335" s="65" t="str">
        <f t="shared" si="270"/>
        <v>鸿远电子</v>
      </c>
      <c r="G3335" s="34" t="str">
        <f>IF(E3335="","",IF(行业估值!$C$5="申万行业",[1]!EM_S_INFO_INDUSTRY_SW2014(E3335,"1"),IF(行业估值!$C$5="证监会行业",[1]!EM_S_INFO_INDUSTRY_CSRC1(E3335,"1"),[1]!EM_S_INFO_INDUSTRY_EM2016(E3335,"1"))))</f>
        <v>电子设备</v>
      </c>
      <c r="H3335" s="34" t="str">
        <f>IF(E3335="","",IF($H$1="上证50",[1]!EM_S_INFO_COMPINDEX(E3335,"000016"),"")&amp;IF($H$1="上证180",[1]!EM_S_INFO_COMPINDEX(E3335,"000010"),"")&amp;IF($H$1="沪深300",[1]!EM_S_INFO_COMPINDEX(E3335,"000300"),"")&amp;IF(AND($H$1="上证A股",RIGHT(E3335,2)="SH"),"是","")&amp;IF(AND($H$1="深证A股",RIGHT(E3335,2)="SZ"),"是","")&amp;IF(AND($H$1="创业板",LEFT(E3335,1)-3=0),"是","")&amp;IF(AND($H$1="全部A股",E3335&lt;&gt;0),"是","")&amp;IF(AND($H$1="中小板",LEFT(E3335,3)="002"),"是",""))</f>
        <v>是</v>
      </c>
      <c r="I3335" s="46">
        <f ca="1">IF(E3335="","",IF(OR([1]!EM_S_VAL_MV(E3335,deadline)="",[1]!EM_S_VAL_MV(E3335,deadline)="--",[1]!EM_S_VAL_MV(E3335,deadline)="null"),0,[1]!EM_S_VAL_MV(E3335,deadline)/100000000))</f>
        <v>71.790627999999998</v>
      </c>
      <c r="J3335" s="46">
        <f ca="1">IF(E3335="","",IF(RIGHT(LEFT($J$1,6),3)="TTM",[1]!EM_S_FA_PROFIT_TTM(E3335,LEFT(RIGHT($J$1,11),10),1)/100000000,[1]!EM_S_STM07_IS(E3335,61,LEFT(RIGHT($J$1,5),4)&amp;"-12-31",1)/100000000))</f>
        <v>2.6098018240000003</v>
      </c>
      <c r="K3335" s="36">
        <f t="shared" ca="1" si="266"/>
        <v>27.508076414004371</v>
      </c>
      <c r="L3335" s="46">
        <f ca="1">IF(E3335="","",IF(ISERROR(IF(行业估值!$E$7="最新年报",[1]!EM_S_STM07_BS(E3335,140,LEFT(RIGHT($L$1,5),4)&amp;"-12-31",1)/100000000,[1]!EM_S_STM07_BS(E3335,140,LEFT(RIGHT($L$1,11),10),1)/100000000)),0,IF(行业估值!$E$7="最新年报",[1]!EM_S_STM07_BS(E3335,140,LEFT(RIGHT($L$1,5),4)&amp;"-12-31",1)/100000000,[1]!EM_S_STM07_BS(E3335,140,LEFT(RIGHT($L$1,11),10),1)/100000000)))</f>
        <v>20.314541626</v>
      </c>
      <c r="M3335" s="36">
        <f t="shared" ca="1" si="267"/>
        <v>3.5339526395277967</v>
      </c>
      <c r="N3335" s="37">
        <f ca="1">IF(E3335="","",IF(ISERROR([1]!EM_S_EST_NETPROFIT(E3335,行业估值!$E$6,deadline)/100000000),"-",[1]!EM_S_EST_NETPROFIT(E3335,行业估值!$E$6,deadline)/100000000))</f>
        <v>2.8819400000000002</v>
      </c>
      <c r="O3335" s="36">
        <f t="shared" ca="1" si="268"/>
        <v>24.910521384900449</v>
      </c>
      <c r="T3335" s="64" t="s">
        <v>7431</v>
      </c>
      <c r="U3335" s="64" t="s">
        <v>7432</v>
      </c>
    </row>
    <row r="3336" spans="4:21">
      <c r="D3336" s="45" t="str">
        <f>IF(AND(行业估值!$B$39=$G3336,COUNTIF($G$2:$G$2552,$G3336)&gt;=1),COUNTIF($G$2:G3336,$G3336),"")</f>
        <v/>
      </c>
      <c r="E3336" s="65" t="str">
        <f t="shared" si="269"/>
        <v>603268.SH</v>
      </c>
      <c r="F3336" s="65" t="str">
        <f t="shared" si="270"/>
        <v>松发股份</v>
      </c>
      <c r="G3336" s="34" t="str">
        <f>IF(E3336="","",IF(行业估值!$C$5="申万行业",[1]!EM_S_INFO_INDUSTRY_SW2014(E3336,"1"),IF(行业估值!$C$5="证监会行业",[1]!EM_S_INFO_INDUSTRY_CSRC1(E3336,"1"),[1]!EM_S_INFO_INDUSTRY_EM2016(E3336,"1"))))</f>
        <v>建材</v>
      </c>
      <c r="H3336" s="34" t="str">
        <f>IF(E3336="","",IF($H$1="上证50",[1]!EM_S_INFO_COMPINDEX(E3336,"000016"),"")&amp;IF($H$1="上证180",[1]!EM_S_INFO_COMPINDEX(E3336,"000010"),"")&amp;IF($H$1="沪深300",[1]!EM_S_INFO_COMPINDEX(E3336,"000300"),"")&amp;IF(AND($H$1="上证A股",RIGHT(E3336,2)="SH"),"是","")&amp;IF(AND($H$1="深证A股",RIGHT(E3336,2)="SZ"),"是","")&amp;IF(AND($H$1="创业板",LEFT(E3336,1)-3=0),"是","")&amp;IF(AND($H$1="全部A股",E3336&lt;&gt;0),"是","")&amp;IF(AND($H$1="中小板",LEFT(E3336,3)="002"),"是",""))</f>
        <v>是</v>
      </c>
      <c r="I3336" s="46">
        <f ca="1">IF(E3336="","",IF(OR([1]!EM_S_VAL_MV(E3336,deadline)="",[1]!EM_S_VAL_MV(E3336,deadline)="--",[1]!EM_S_VAL_MV(E3336,deadline)="null"),0,[1]!EM_S_VAL_MV(E3336,deadline)/100000000))</f>
        <v>19.569002879999999</v>
      </c>
      <c r="J3336" s="46">
        <f ca="1">IF(E3336="","",IF(RIGHT(LEFT($J$1,6),3)="TTM",[1]!EM_S_FA_PROFIT_TTM(E3336,LEFT(RIGHT($J$1,11),10),1)/100000000,[1]!EM_S_STM07_IS(E3336,61,LEFT(RIGHT($J$1,5),4)&amp;"-12-31",1)/100000000))</f>
        <v>0.47447920560000001</v>
      </c>
      <c r="K3336" s="36">
        <f t="shared" ca="1" si="266"/>
        <v>41.243120138961892</v>
      </c>
      <c r="L3336" s="46">
        <f ca="1">IF(E3336="","",IF(ISERROR(IF(行业估值!$E$7="最新年报",[1]!EM_S_STM07_BS(E3336,140,LEFT(RIGHT($L$1,5),4)&amp;"-12-31",1)/100000000,[1]!EM_S_STM07_BS(E3336,140,LEFT(RIGHT($L$1,11),10),1)/100000000)),0,IF(行业估值!$E$7="最新年报",[1]!EM_S_STM07_BS(E3336,140,LEFT(RIGHT($L$1,5),4)&amp;"-12-31",1)/100000000,[1]!EM_S_STM07_BS(E3336,140,LEFT(RIGHT($L$1,11),10),1)/100000000)))</f>
        <v>6.4254159836999998</v>
      </c>
      <c r="M3336" s="36">
        <f t="shared" ca="1" si="267"/>
        <v>3.0455620195863835</v>
      </c>
      <c r="N3336" s="37" t="str">
        <f ca="1">IF(E3336="","",IF(ISERROR([1]!EM_S_EST_NETPROFIT(E3336,行业估值!$E$6,deadline)/100000000),"-",[1]!EM_S_EST_NETPROFIT(E3336,行业估值!$E$6,deadline)/100000000))</f>
        <v>-</v>
      </c>
      <c r="O3336" s="36" t="str">
        <f t="shared" ca="1" si="268"/>
        <v>-</v>
      </c>
      <c r="T3336" s="64" t="s">
        <v>6509</v>
      </c>
      <c r="U3336" s="64" t="s">
        <v>6510</v>
      </c>
    </row>
    <row r="3337" spans="4:21">
      <c r="D3337" s="45">
        <f>IF(AND(行业估值!$B$39=$G3337,COUNTIF($G$2:$G$2552,$G3337)&gt;=1),COUNTIF($G$2:G3337,$G3337),"")</f>
        <v>291</v>
      </c>
      <c r="E3337" s="65" t="str">
        <f t="shared" si="269"/>
        <v>603269.SH</v>
      </c>
      <c r="F3337" s="65" t="str">
        <f t="shared" si="270"/>
        <v>海鸥股份</v>
      </c>
      <c r="G3337" s="34" t="str">
        <f>IF(E3337="","",IF(行业估值!$C$5="申万行业",[1]!EM_S_INFO_INDUSTRY_SW2014(E3337,"1"),IF(行业估值!$C$5="证监会行业",[1]!EM_S_INFO_INDUSTRY_CSRC1(E3337,"1"),[1]!EM_S_INFO_INDUSTRY_EM2016(E3337,"1"))))</f>
        <v>机械设备</v>
      </c>
      <c r="H3337" s="34" t="str">
        <f>IF(E3337="","",IF($H$1="上证50",[1]!EM_S_INFO_COMPINDEX(E3337,"000016"),"")&amp;IF($H$1="上证180",[1]!EM_S_INFO_COMPINDEX(E3337,"000010"),"")&amp;IF($H$1="沪深300",[1]!EM_S_INFO_COMPINDEX(E3337,"000300"),"")&amp;IF(AND($H$1="上证A股",RIGHT(E3337,2)="SH"),"是","")&amp;IF(AND($H$1="深证A股",RIGHT(E3337,2)="SZ"),"是","")&amp;IF(AND($H$1="创业板",LEFT(E3337,1)-3=0),"是","")&amp;IF(AND($H$1="全部A股",E3337&lt;&gt;0),"是","")&amp;IF(AND($H$1="中小板",LEFT(E3337,3)="002"),"是",""))</f>
        <v>是</v>
      </c>
      <c r="I3337" s="46">
        <f ca="1">IF(E3337="","",IF(OR([1]!EM_S_VAL_MV(E3337,deadline)="",[1]!EM_S_VAL_MV(E3337,deadline)="--",[1]!EM_S_VAL_MV(E3337,deadline)="null"),0,[1]!EM_S_VAL_MV(E3337,deadline)/100000000))</f>
        <v>12.101481</v>
      </c>
      <c r="J3337" s="46">
        <f ca="1">IF(E3337="","",IF(RIGHT(LEFT($J$1,6),3)="TTM",[1]!EM_S_FA_PROFIT_TTM(E3337,LEFT(RIGHT($J$1,11),10),1)/100000000,[1]!EM_S_STM07_IS(E3337,61,LEFT(RIGHT($J$1,5),4)&amp;"-12-31",1)/100000000))</f>
        <v>0.34244640069999999</v>
      </c>
      <c r="K3337" s="36">
        <f t="shared" ca="1" si="266"/>
        <v>35.338321486992342</v>
      </c>
      <c r="L3337" s="46">
        <f ca="1">IF(E3337="","",IF(ISERROR(IF(行业估值!$E$7="最新年报",[1]!EM_S_STM07_BS(E3337,140,LEFT(RIGHT($L$1,5),4)&amp;"-12-31",1)/100000000,[1]!EM_S_STM07_BS(E3337,140,LEFT(RIGHT($L$1,11),10),1)/100000000)),0,IF(行业估值!$E$7="最新年报",[1]!EM_S_STM07_BS(E3337,140,LEFT(RIGHT($L$1,5),4)&amp;"-12-31",1)/100000000,[1]!EM_S_STM07_BS(E3337,140,LEFT(RIGHT($L$1,11),10),1)/100000000)))</f>
        <v>6.6091300737000003</v>
      </c>
      <c r="M3337" s="36">
        <f t="shared" ca="1" si="267"/>
        <v>1.8310247892012219</v>
      </c>
      <c r="N3337" s="37" t="str">
        <f ca="1">IF(E3337="","",IF(ISERROR([1]!EM_S_EST_NETPROFIT(E3337,行业估值!$E$6,deadline)/100000000),"-",[1]!EM_S_EST_NETPROFIT(E3337,行业估值!$E$6,deadline)/100000000))</f>
        <v>-</v>
      </c>
      <c r="O3337" s="36" t="str">
        <f t="shared" ca="1" si="268"/>
        <v>-</v>
      </c>
      <c r="T3337" s="64" t="s">
        <v>6511</v>
      </c>
      <c r="U3337" s="64" t="s">
        <v>6512</v>
      </c>
    </row>
    <row r="3338" spans="4:21">
      <c r="D3338" s="45">
        <f>IF(AND(行业估值!$B$39=$G3338,COUNTIF($G$2:$G$2552,$G3338)&gt;=1),COUNTIF($G$2:G3338,$G3338),"")</f>
        <v>292</v>
      </c>
      <c r="E3338" s="65" t="str">
        <f t="shared" si="269"/>
        <v>603277.SH</v>
      </c>
      <c r="F3338" s="65" t="str">
        <f t="shared" si="270"/>
        <v>银都股份</v>
      </c>
      <c r="G3338" s="34" t="str">
        <f>IF(E3338="","",IF(行业估值!$C$5="申万行业",[1]!EM_S_INFO_INDUSTRY_SW2014(E3338,"1"),IF(行业估值!$C$5="证监会行业",[1]!EM_S_INFO_INDUSTRY_CSRC1(E3338,"1"),[1]!EM_S_INFO_INDUSTRY_EM2016(E3338,"1"))))</f>
        <v>机械设备</v>
      </c>
      <c r="H3338" s="34" t="str">
        <f>IF(E3338="","",IF($H$1="上证50",[1]!EM_S_INFO_COMPINDEX(E3338,"000016"),"")&amp;IF($H$1="上证180",[1]!EM_S_INFO_COMPINDEX(E3338,"000010"),"")&amp;IF($H$1="沪深300",[1]!EM_S_INFO_COMPINDEX(E3338,"000300"),"")&amp;IF(AND($H$1="上证A股",RIGHT(E3338,2)="SH"),"是","")&amp;IF(AND($H$1="深证A股",RIGHT(E3338,2)="SZ"),"是","")&amp;IF(AND($H$1="创业板",LEFT(E3338,1)-3=0),"是","")&amp;IF(AND($H$1="全部A股",E3338&lt;&gt;0),"是","")&amp;IF(AND($H$1="中小板",LEFT(E3338,3)="002"),"是",""))</f>
        <v>是</v>
      </c>
      <c r="I3338" s="46">
        <f ca="1">IF(E3338="","",IF(OR([1]!EM_S_VAL_MV(E3338,deadline)="",[1]!EM_S_VAL_MV(E3338,deadline)="--",[1]!EM_S_VAL_MV(E3338,deadline)="null"),0,[1]!EM_S_VAL_MV(E3338,deadline)/100000000))</f>
        <v>39.643615500000003</v>
      </c>
      <c r="J3338" s="46">
        <f ca="1">IF(E3338="","",IF(RIGHT(LEFT($J$1,6),3)="TTM",[1]!EM_S_FA_PROFIT_TTM(E3338,LEFT(RIGHT($J$1,11),10),1)/100000000,[1]!EM_S_STM07_IS(E3338,61,LEFT(RIGHT($J$1,5),4)&amp;"-12-31",1)/100000000))</f>
        <v>2.8103580706</v>
      </c>
      <c r="K3338" s="36">
        <f t="shared" ca="1" si="266"/>
        <v>14.106250699768038</v>
      </c>
      <c r="L3338" s="46">
        <f ca="1">IF(E3338="","",IF(ISERROR(IF(行业估值!$E$7="最新年报",[1]!EM_S_STM07_BS(E3338,140,LEFT(RIGHT($L$1,5),4)&amp;"-12-31",1)/100000000,[1]!EM_S_STM07_BS(E3338,140,LEFT(RIGHT($L$1,11),10),1)/100000000)),0,IF(行业估值!$E$7="最新年报",[1]!EM_S_STM07_BS(E3338,140,LEFT(RIGHT($L$1,5),4)&amp;"-12-31",1)/100000000,[1]!EM_S_STM07_BS(E3338,140,LEFT(RIGHT($L$1,11),10),1)/100000000)))</f>
        <v>19.378908944100001</v>
      </c>
      <c r="M3338" s="36">
        <f t="shared" ca="1" si="267"/>
        <v>2.0457093644619082</v>
      </c>
      <c r="N3338" s="37">
        <f ca="1">IF(E3338="","",IF(ISERROR([1]!EM_S_EST_NETPROFIT(E3338,行业估值!$E$6,deadline)/100000000),"-",[1]!EM_S_EST_NETPROFIT(E3338,行业估值!$E$6,deadline)/100000000))</f>
        <v>2.8731</v>
      </c>
      <c r="O3338" s="36">
        <f t="shared" ca="1" si="268"/>
        <v>13.798202464237237</v>
      </c>
      <c r="T3338" s="64" t="s">
        <v>6513</v>
      </c>
      <c r="U3338" s="64" t="s">
        <v>6514</v>
      </c>
    </row>
    <row r="3339" spans="4:21">
      <c r="D3339" s="45">
        <f>IF(AND(行业估值!$B$39=$G3339,COUNTIF($G$2:$G$2552,$G3339)&gt;=1),COUNTIF($G$2:G3339,$G3339),"")</f>
        <v>293</v>
      </c>
      <c r="E3339" s="65" t="str">
        <f t="shared" si="269"/>
        <v>603278.SH</v>
      </c>
      <c r="F3339" s="65" t="str">
        <f t="shared" si="270"/>
        <v>大业股份</v>
      </c>
      <c r="G3339" s="34" t="str">
        <f>IF(E3339="","",IF(行业估值!$C$5="申万行业",[1]!EM_S_INFO_INDUSTRY_SW2014(E3339,"1"),IF(行业估值!$C$5="证监会行业",[1]!EM_S_INFO_INDUSTRY_CSRC1(E3339,"1"),[1]!EM_S_INFO_INDUSTRY_EM2016(E3339,"1"))))</f>
        <v>机械设备</v>
      </c>
      <c r="H3339" s="34" t="str">
        <f>IF(E3339="","",IF($H$1="上证50",[1]!EM_S_INFO_COMPINDEX(E3339,"000016"),"")&amp;IF($H$1="上证180",[1]!EM_S_INFO_COMPINDEX(E3339,"000010"),"")&amp;IF($H$1="沪深300",[1]!EM_S_INFO_COMPINDEX(E3339,"000300"),"")&amp;IF(AND($H$1="上证A股",RIGHT(E3339,2)="SH"),"是","")&amp;IF(AND($H$1="深证A股",RIGHT(E3339,2)="SZ"),"是","")&amp;IF(AND($H$1="创业板",LEFT(E3339,1)-3=0),"是","")&amp;IF(AND($H$1="全部A股",E3339&lt;&gt;0),"是","")&amp;IF(AND($H$1="中小板",LEFT(E3339,3)="002"),"是",""))</f>
        <v>是</v>
      </c>
      <c r="I3339" s="46">
        <f ca="1">IF(E3339="","",IF(OR([1]!EM_S_VAL_MV(E3339,deadline)="",[1]!EM_S_VAL_MV(E3339,deadline)="--",[1]!EM_S_VAL_MV(E3339,deadline)="null"),0,[1]!EM_S_VAL_MV(E3339,deadline)/100000000))</f>
        <v>24.991776359999999</v>
      </c>
      <c r="J3339" s="46">
        <f ca="1">IF(E3339="","",IF(RIGHT(LEFT($J$1,6),3)="TTM",[1]!EM_S_FA_PROFIT_TTM(E3339,LEFT(RIGHT($J$1,11),10),1)/100000000,[1]!EM_S_STM07_IS(E3339,61,LEFT(RIGHT($J$1,5),4)&amp;"-12-31",1)/100000000))</f>
        <v>1.7168885533000002</v>
      </c>
      <c r="K3339" s="36">
        <f t="shared" ca="1" si="266"/>
        <v>14.556434843696616</v>
      </c>
      <c r="L3339" s="46">
        <f ca="1">IF(E3339="","",IF(ISERROR(IF(行业估值!$E$7="最新年报",[1]!EM_S_STM07_BS(E3339,140,LEFT(RIGHT($L$1,5),4)&amp;"-12-31",1)/100000000,[1]!EM_S_STM07_BS(E3339,140,LEFT(RIGHT($L$1,11),10),1)/100000000)),0,IF(行业估值!$E$7="最新年报",[1]!EM_S_STM07_BS(E3339,140,LEFT(RIGHT($L$1,5),4)&amp;"-12-31",1)/100000000,[1]!EM_S_STM07_BS(E3339,140,LEFT(RIGHT($L$1,11),10),1)/100000000)))</f>
        <v>16.9094291786</v>
      </c>
      <c r="M3339" s="36">
        <f t="shared" ca="1" si="267"/>
        <v>1.477978712115767</v>
      </c>
      <c r="N3339" s="37">
        <f ca="1">IF(E3339="","",IF(ISERROR([1]!EM_S_EST_NETPROFIT(E3339,行业估值!$E$6,deadline)/100000000),"-",[1]!EM_S_EST_NETPROFIT(E3339,行业估值!$E$6,deadline)/100000000))</f>
        <v>1.86</v>
      </c>
      <c r="O3339" s="36">
        <f t="shared" ca="1" si="268"/>
        <v>13.436438903225806</v>
      </c>
      <c r="T3339" s="64" t="s">
        <v>6515</v>
      </c>
      <c r="U3339" s="64" t="s">
        <v>6516</v>
      </c>
    </row>
    <row r="3340" spans="4:21">
      <c r="D3340" s="45">
        <f>IF(AND(行业估值!$B$39=$G3340,COUNTIF($G$2:$G$2552,$G3340)&gt;=1),COUNTIF($G$2:G3340,$G3340),"")</f>
        <v>294</v>
      </c>
      <c r="E3340" s="65" t="str">
        <f t="shared" si="269"/>
        <v>603279.SH</v>
      </c>
      <c r="F3340" s="65" t="str">
        <f t="shared" si="270"/>
        <v>景津环保</v>
      </c>
      <c r="G3340" s="34" t="str">
        <f>IF(E3340="","",IF(行业估值!$C$5="申万行业",[1]!EM_S_INFO_INDUSTRY_SW2014(E3340,"1"),IF(行业估值!$C$5="证监会行业",[1]!EM_S_INFO_INDUSTRY_CSRC1(E3340,"1"),[1]!EM_S_INFO_INDUSTRY_EM2016(E3340,"1"))))</f>
        <v>机械设备</v>
      </c>
      <c r="H3340" s="34" t="str">
        <f>IF(E3340="","",IF($H$1="上证50",[1]!EM_S_INFO_COMPINDEX(E3340,"000016"),"")&amp;IF($H$1="上证180",[1]!EM_S_INFO_COMPINDEX(E3340,"000010"),"")&amp;IF($H$1="沪深300",[1]!EM_S_INFO_COMPINDEX(E3340,"000300"),"")&amp;IF(AND($H$1="上证A股",RIGHT(E3340,2)="SH"),"是","")&amp;IF(AND($H$1="深证A股",RIGHT(E3340,2)="SZ"),"是","")&amp;IF(AND($H$1="创业板",LEFT(E3340,1)-3=0),"是","")&amp;IF(AND($H$1="全部A股",E3340&lt;&gt;0),"是","")&amp;IF(AND($H$1="中小板",LEFT(E3340,3)="002"),"是",""))</f>
        <v>是</v>
      </c>
      <c r="I3340" s="46">
        <f ca="1">IF(E3340="","",IF(OR([1]!EM_S_VAL_MV(E3340,deadline)="",[1]!EM_S_VAL_MV(E3340,deadline)="--",[1]!EM_S_VAL_MV(E3340,deadline)="null"),0,[1]!EM_S_VAL_MV(E3340,deadline)/100000000))</f>
        <v>81.367119000000002</v>
      </c>
      <c r="J3340" s="46">
        <f ca="1">IF(E3340="","",IF(RIGHT(LEFT($J$1,6),3)="TTM",[1]!EM_S_FA_PROFIT_TTM(E3340,LEFT(RIGHT($J$1,11),10),1)/100000000,[1]!EM_S_STM07_IS(E3340,61,LEFT(RIGHT($J$1,5),4)&amp;"-12-31",1)/100000000))</f>
        <v>3.1427109675999998</v>
      </c>
      <c r="K3340" s="36">
        <f t="shared" ca="1" si="266"/>
        <v>25.890742050051706</v>
      </c>
      <c r="L3340" s="46">
        <f ca="1">IF(E3340="","",IF(ISERROR(IF(行业估值!$E$7="最新年报",[1]!EM_S_STM07_BS(E3340,140,LEFT(RIGHT($L$1,5),4)&amp;"-12-31",1)/100000000,[1]!EM_S_STM07_BS(E3340,140,LEFT(RIGHT($L$1,11),10),1)/100000000)),0,IF(行业估值!$E$7="最新年报",[1]!EM_S_STM07_BS(E3340,140,LEFT(RIGHT($L$1,5),4)&amp;"-12-31",1)/100000000,[1]!EM_S_STM07_BS(E3340,140,LEFT(RIGHT($L$1,11),10),1)/100000000)))</f>
        <v>25.4807638594</v>
      </c>
      <c r="M3340" s="36">
        <f t="shared" ca="1" si="267"/>
        <v>3.193276286730439</v>
      </c>
      <c r="N3340" s="37" t="str">
        <f ca="1">IF(E3340="","",IF(ISERROR([1]!EM_S_EST_NETPROFIT(E3340,行业估值!$E$6,deadline)/100000000),"-",[1]!EM_S_EST_NETPROFIT(E3340,行业估值!$E$6,deadline)/100000000))</f>
        <v>-</v>
      </c>
      <c r="O3340" s="36" t="str">
        <f t="shared" ca="1" si="268"/>
        <v>-</v>
      </c>
      <c r="T3340" s="64" t="s">
        <v>7433</v>
      </c>
      <c r="U3340" s="64" t="s">
        <v>7434</v>
      </c>
    </row>
    <row r="3341" spans="4:21">
      <c r="D3341" s="45">
        <f>IF(AND(行业估值!$B$39=$G3341,COUNTIF($G$2:$G$2552,$G3341)&gt;=1),COUNTIF($G$2:G3341,$G3341),"")</f>
        <v>295</v>
      </c>
      <c r="E3341" s="65" t="str">
        <f t="shared" si="269"/>
        <v>603283.SH</v>
      </c>
      <c r="F3341" s="65" t="str">
        <f t="shared" si="270"/>
        <v>赛腾股份</v>
      </c>
      <c r="G3341" s="34" t="str">
        <f>IF(E3341="","",IF(行业估值!$C$5="申万行业",[1]!EM_S_INFO_INDUSTRY_SW2014(E3341,"1"),IF(行业估值!$C$5="证监会行业",[1]!EM_S_INFO_INDUSTRY_CSRC1(E3341,"1"),[1]!EM_S_INFO_INDUSTRY_EM2016(E3341,"1"))))</f>
        <v>机械设备</v>
      </c>
      <c r="H3341" s="34" t="str">
        <f>IF(E3341="","",IF($H$1="上证50",[1]!EM_S_INFO_COMPINDEX(E3341,"000016"),"")&amp;IF($H$1="上证180",[1]!EM_S_INFO_COMPINDEX(E3341,"000010"),"")&amp;IF($H$1="沪深300",[1]!EM_S_INFO_COMPINDEX(E3341,"000300"),"")&amp;IF(AND($H$1="上证A股",RIGHT(E3341,2)="SH"),"是","")&amp;IF(AND($H$1="深证A股",RIGHT(E3341,2)="SZ"),"是","")&amp;IF(AND($H$1="创业板",LEFT(E3341,1)-3=0),"是","")&amp;IF(AND($H$1="全部A股",E3341&lt;&gt;0),"是","")&amp;IF(AND($H$1="中小板",LEFT(E3341,3)="002"),"是",""))</f>
        <v>是</v>
      </c>
      <c r="I3341" s="46">
        <f ca="1">IF(E3341="","",IF(OR([1]!EM_S_VAL_MV(E3341,deadline)="",[1]!EM_S_VAL_MV(E3341,deadline)="--",[1]!EM_S_VAL_MV(E3341,deadline)="null"),0,[1]!EM_S_VAL_MV(E3341,deadline)/100000000))</f>
        <v>41.923341990600001</v>
      </c>
      <c r="J3341" s="46">
        <f ca="1">IF(E3341="","",IF(RIGHT(LEFT($J$1,6),3)="TTM",[1]!EM_S_FA_PROFIT_TTM(E3341,LEFT(RIGHT($J$1,11),10),1)/100000000,[1]!EM_S_STM07_IS(E3341,61,LEFT(RIGHT($J$1,5),4)&amp;"-12-31",1)/100000000))</f>
        <v>1.3730215821</v>
      </c>
      <c r="K3341" s="36">
        <f t="shared" ca="1" si="266"/>
        <v>30.533636569994307</v>
      </c>
      <c r="L3341" s="46">
        <f ca="1">IF(E3341="","",IF(ISERROR(IF(行业估值!$E$7="最新年报",[1]!EM_S_STM07_BS(E3341,140,LEFT(RIGHT($L$1,5),4)&amp;"-12-31",1)/100000000,[1]!EM_S_STM07_BS(E3341,140,LEFT(RIGHT($L$1,11),10),1)/100000000)),0,IF(行业估值!$E$7="最新年报",[1]!EM_S_STM07_BS(E3341,140,LEFT(RIGHT($L$1,5),4)&amp;"-12-31",1)/100000000,[1]!EM_S_STM07_BS(E3341,140,LEFT(RIGHT($L$1,11),10),1)/100000000)))</f>
        <v>9.3792731067999995</v>
      </c>
      <c r="M3341" s="36">
        <f t="shared" ca="1" si="267"/>
        <v>4.4697858259618712</v>
      </c>
      <c r="N3341" s="37" t="str">
        <f ca="1">IF(E3341="","",IF(ISERROR([1]!EM_S_EST_NETPROFIT(E3341,行业估值!$E$6,deadline)/100000000),"-",[1]!EM_S_EST_NETPROFIT(E3341,行业估值!$E$6,deadline)/100000000))</f>
        <v>-</v>
      </c>
      <c r="O3341" s="36" t="str">
        <f t="shared" ca="1" si="268"/>
        <v>-</v>
      </c>
      <c r="T3341" s="64" t="s">
        <v>6517</v>
      </c>
      <c r="U3341" s="64" t="s">
        <v>6518</v>
      </c>
    </row>
    <row r="3342" spans="4:21">
      <c r="D3342" s="45" t="str">
        <f>IF(AND(行业估值!$B$39=$G3342,COUNTIF($G$2:$G$2552,$G3342)&gt;=1),COUNTIF($G$2:G3342,$G3342),"")</f>
        <v/>
      </c>
      <c r="E3342" s="65" t="str">
        <f t="shared" si="269"/>
        <v>603286.SH</v>
      </c>
      <c r="F3342" s="65" t="str">
        <f t="shared" si="270"/>
        <v>日盈电子</v>
      </c>
      <c r="G3342" s="34" t="str">
        <f>IF(E3342="","",IF(行业估值!$C$5="申万行业",[1]!EM_S_INFO_INDUSTRY_SW2014(E3342,"1"),IF(行业估值!$C$5="证监会行业",[1]!EM_S_INFO_INDUSTRY_CSRC1(E3342,"1"),[1]!EM_S_INFO_INDUSTRY_EM2016(E3342,"1"))))</f>
        <v>交运设备</v>
      </c>
      <c r="H3342" s="34" t="str">
        <f>IF(E3342="","",IF($H$1="上证50",[1]!EM_S_INFO_COMPINDEX(E3342,"000016"),"")&amp;IF($H$1="上证180",[1]!EM_S_INFO_COMPINDEX(E3342,"000010"),"")&amp;IF($H$1="沪深300",[1]!EM_S_INFO_COMPINDEX(E3342,"000300"),"")&amp;IF(AND($H$1="上证A股",RIGHT(E3342,2)="SH"),"是","")&amp;IF(AND($H$1="深证A股",RIGHT(E3342,2)="SZ"),"是","")&amp;IF(AND($H$1="创业板",LEFT(E3342,1)-3=0),"是","")&amp;IF(AND($H$1="全部A股",E3342&lt;&gt;0),"是","")&amp;IF(AND($H$1="中小板",LEFT(E3342,3)="002"),"是",""))</f>
        <v>是</v>
      </c>
      <c r="I3342" s="46">
        <f ca="1">IF(E3342="","",IF(OR([1]!EM_S_VAL_MV(E3342,deadline)="",[1]!EM_S_VAL_MV(E3342,deadline)="--",[1]!EM_S_VAL_MV(E3342,deadline)="null"),0,[1]!EM_S_VAL_MV(E3342,deadline)/100000000))</f>
        <v>12.506792000000001</v>
      </c>
      <c r="J3342" s="46">
        <f ca="1">IF(E3342="","",IF(RIGHT(LEFT($J$1,6),3)="TTM",[1]!EM_S_FA_PROFIT_TTM(E3342,LEFT(RIGHT($J$1,11),10),1)/100000000,[1]!EM_S_STM07_IS(E3342,61,LEFT(RIGHT($J$1,5),4)&amp;"-12-31",1)/100000000))</f>
        <v>0.2230550473</v>
      </c>
      <c r="K3342" s="36">
        <f t="shared" ca="1" si="266"/>
        <v>56.070428135969827</v>
      </c>
      <c r="L3342" s="46">
        <f ca="1">IF(E3342="","",IF(ISERROR(IF(行业估值!$E$7="最新年报",[1]!EM_S_STM07_BS(E3342,140,LEFT(RIGHT($L$1,5),4)&amp;"-12-31",1)/100000000,[1]!EM_S_STM07_BS(E3342,140,LEFT(RIGHT($L$1,11),10),1)/100000000)),0,IF(行业估值!$E$7="最新年报",[1]!EM_S_STM07_BS(E3342,140,LEFT(RIGHT($L$1,5),4)&amp;"-12-31",1)/100000000,[1]!EM_S_STM07_BS(E3342,140,LEFT(RIGHT($L$1,11),10),1)/100000000)))</f>
        <v>4.4328805174000001</v>
      </c>
      <c r="M3342" s="36">
        <f t="shared" ca="1" si="267"/>
        <v>2.8213690738805566</v>
      </c>
      <c r="N3342" s="37" t="str">
        <f ca="1">IF(E3342="","",IF(ISERROR([1]!EM_S_EST_NETPROFIT(E3342,行业估值!$E$6,deadline)/100000000),"-",[1]!EM_S_EST_NETPROFIT(E3342,行业估值!$E$6,deadline)/100000000))</f>
        <v>-</v>
      </c>
      <c r="O3342" s="36" t="str">
        <f t="shared" ca="1" si="268"/>
        <v>-</v>
      </c>
      <c r="T3342" s="64" t="s">
        <v>6519</v>
      </c>
      <c r="U3342" s="64" t="s">
        <v>6520</v>
      </c>
    </row>
    <row r="3343" spans="4:21">
      <c r="D3343" s="45" t="str">
        <f>IF(AND(行业估值!$B$39=$G3343,COUNTIF($G$2:$G$2552,$G3343)&gt;=1),COUNTIF($G$2:G3343,$G3343),"")</f>
        <v/>
      </c>
      <c r="E3343" s="65" t="str">
        <f t="shared" si="269"/>
        <v>603288.SH</v>
      </c>
      <c r="F3343" s="65" t="str">
        <f t="shared" si="270"/>
        <v>海天味业</v>
      </c>
      <c r="G3343" s="34" t="str">
        <f>IF(E3343="","",IF(行业估值!$C$5="申万行业",[1]!EM_S_INFO_INDUSTRY_SW2014(E3343,"1"),IF(行业估值!$C$5="证监会行业",[1]!EM_S_INFO_INDUSTRY_CSRC1(E3343,"1"),[1]!EM_S_INFO_INDUSTRY_EM2016(E3343,"1"))))</f>
        <v>食品饮料</v>
      </c>
      <c r="H3343" s="34" t="str">
        <f>IF(E3343="","",IF($H$1="上证50",[1]!EM_S_INFO_COMPINDEX(E3343,"000016"),"")&amp;IF($H$1="上证180",[1]!EM_S_INFO_COMPINDEX(E3343,"000010"),"")&amp;IF($H$1="沪深300",[1]!EM_S_INFO_COMPINDEX(E3343,"000300"),"")&amp;IF(AND($H$1="上证A股",RIGHT(E3343,2)="SH"),"是","")&amp;IF(AND($H$1="深证A股",RIGHT(E3343,2)="SZ"),"是","")&amp;IF(AND($H$1="创业板",LEFT(E3343,1)-3=0),"是","")&amp;IF(AND($H$1="全部A股",E3343&lt;&gt;0),"是","")&amp;IF(AND($H$1="中小板",LEFT(E3343,3)="002"),"是",""))</f>
        <v>是</v>
      </c>
      <c r="I3343" s="46">
        <f ca="1">IF(E3343="","",IF(OR([1]!EM_S_VAL_MV(E3343,deadline)="",[1]!EM_S_VAL_MV(E3343,deadline)="--",[1]!EM_S_VAL_MV(E3343,deadline)="null"),0,[1]!EM_S_VAL_MV(E3343,deadline)/100000000))</f>
        <v>2962.8452398479999</v>
      </c>
      <c r="J3343" s="46">
        <f ca="1">IF(E3343="","",IF(RIGHT(LEFT($J$1,6),3)="TTM",[1]!EM_S_FA_PROFIT_TTM(E3343,LEFT(RIGHT($J$1,11),10),1)/100000000,[1]!EM_S_STM07_IS(E3343,61,LEFT(RIGHT($J$1,5),4)&amp;"-12-31",1)/100000000))</f>
        <v>50.713924682299997</v>
      </c>
      <c r="K3343" s="36">
        <f t="shared" ca="1" si="266"/>
        <v>58.422716411890761</v>
      </c>
      <c r="L3343" s="46">
        <f ca="1">IF(E3343="","",IF(ISERROR(IF(行业估值!$E$7="最新年报",[1]!EM_S_STM07_BS(E3343,140,LEFT(RIGHT($L$1,5),4)&amp;"-12-31",1)/100000000,[1]!EM_S_STM07_BS(E3343,140,LEFT(RIGHT($L$1,11),10),1)/100000000)),0,IF(行业估值!$E$7="最新年报",[1]!EM_S_STM07_BS(E3343,140,LEFT(RIGHT($L$1,5),4)&amp;"-12-31",1)/100000000,[1]!EM_S_STM07_BS(E3343,140,LEFT(RIGHT($L$1,11),10),1)/100000000)))</f>
        <v>150.63905959409999</v>
      </c>
      <c r="M3343" s="36">
        <f t="shared" ca="1" si="267"/>
        <v>19.668505949462553</v>
      </c>
      <c r="N3343" s="37">
        <f ca="1">IF(E3343="","",IF(ISERROR([1]!EM_S_EST_NETPROFIT(E3343,行业估值!$E$6,deadline)/100000000),"-",[1]!EM_S_EST_NETPROFIT(E3343,行业估值!$E$6,deadline)/100000000))</f>
        <v>52.762176470588237</v>
      </c>
      <c r="O3343" s="36">
        <f t="shared" ca="1" si="268"/>
        <v>56.15471987778232</v>
      </c>
      <c r="T3343" s="64" t="s">
        <v>6521</v>
      </c>
      <c r="U3343" s="64" t="s">
        <v>6522</v>
      </c>
    </row>
    <row r="3344" spans="4:21">
      <c r="D3344" s="45">
        <f>IF(AND(行业估值!$B$39=$G3344,COUNTIF($G$2:$G$2552,$G3344)&gt;=1),COUNTIF($G$2:G3344,$G3344),"")</f>
        <v>296</v>
      </c>
      <c r="E3344" s="65" t="str">
        <f t="shared" si="269"/>
        <v>603289.SH</v>
      </c>
      <c r="F3344" s="65" t="str">
        <f t="shared" si="270"/>
        <v>泰瑞机器</v>
      </c>
      <c r="G3344" s="34" t="str">
        <f>IF(E3344="","",IF(行业估值!$C$5="申万行业",[1]!EM_S_INFO_INDUSTRY_SW2014(E3344,"1"),IF(行业估值!$C$5="证监会行业",[1]!EM_S_INFO_INDUSTRY_CSRC1(E3344,"1"),[1]!EM_S_INFO_INDUSTRY_EM2016(E3344,"1"))))</f>
        <v>机械设备</v>
      </c>
      <c r="H3344" s="34" t="str">
        <f>IF(E3344="","",IF($H$1="上证50",[1]!EM_S_INFO_COMPINDEX(E3344,"000016"),"")&amp;IF($H$1="上证180",[1]!EM_S_INFO_COMPINDEX(E3344,"000010"),"")&amp;IF($H$1="沪深300",[1]!EM_S_INFO_COMPINDEX(E3344,"000300"),"")&amp;IF(AND($H$1="上证A股",RIGHT(E3344,2)="SH"),"是","")&amp;IF(AND($H$1="深证A股",RIGHT(E3344,2)="SZ"),"是","")&amp;IF(AND($H$1="创业板",LEFT(E3344,1)-3=0),"是","")&amp;IF(AND($H$1="全部A股",E3344&lt;&gt;0),"是","")&amp;IF(AND($H$1="中小板",LEFT(E3344,3)="002"),"是",""))</f>
        <v>是</v>
      </c>
      <c r="I3344" s="46">
        <f ca="1">IF(E3344="","",IF(OR([1]!EM_S_VAL_MV(E3344,deadline)="",[1]!EM_S_VAL_MV(E3344,deadline)="--",[1]!EM_S_VAL_MV(E3344,deadline)="null"),0,[1]!EM_S_VAL_MV(E3344,deadline)/100000000))</f>
        <v>23.638480000000001</v>
      </c>
      <c r="J3344" s="46">
        <f ca="1">IF(E3344="","",IF(RIGHT(LEFT($J$1,6),3)="TTM",[1]!EM_S_FA_PROFIT_TTM(E3344,LEFT(RIGHT($J$1,11),10),1)/100000000,[1]!EM_S_STM07_IS(E3344,61,LEFT(RIGHT($J$1,5),4)&amp;"-12-31",1)/100000000))</f>
        <v>1.1967135313999999</v>
      </c>
      <c r="K3344" s="36">
        <f t="shared" ca="1" si="266"/>
        <v>19.752830882045796</v>
      </c>
      <c r="L3344" s="46">
        <f ca="1">IF(E3344="","",IF(ISERROR(IF(行业估值!$E$7="最新年报",[1]!EM_S_STM07_BS(E3344,140,LEFT(RIGHT($L$1,5),4)&amp;"-12-31",1)/100000000,[1]!EM_S_STM07_BS(E3344,140,LEFT(RIGHT($L$1,11),10),1)/100000000)),0,IF(行业估值!$E$7="最新年报",[1]!EM_S_STM07_BS(E3344,140,LEFT(RIGHT($L$1,5),4)&amp;"-12-31",1)/100000000,[1]!EM_S_STM07_BS(E3344,140,LEFT(RIGHT($L$1,11),10),1)/100000000)))</f>
        <v>10.011223751099999</v>
      </c>
      <c r="M3344" s="36">
        <f t="shared" ca="1" si="267"/>
        <v>2.3611978503030349</v>
      </c>
      <c r="N3344" s="37">
        <f ca="1">IF(E3344="","",IF(ISERROR([1]!EM_S_EST_NETPROFIT(E3344,行业估值!$E$6,deadline)/100000000),"-",[1]!EM_S_EST_NETPROFIT(E3344,行业估值!$E$6,deadline)/100000000))</f>
        <v>1.41</v>
      </c>
      <c r="O3344" s="36">
        <f t="shared" ca="1" si="268"/>
        <v>16.764879432624117</v>
      </c>
      <c r="T3344" s="64" t="s">
        <v>6523</v>
      </c>
      <c r="U3344" s="64" t="s">
        <v>6524</v>
      </c>
    </row>
    <row r="3345" spans="4:21">
      <c r="D3345" s="45" t="str">
        <f>IF(AND(行业估值!$B$39=$G3345,COUNTIF($G$2:$G$2552,$G3345)&gt;=1),COUNTIF($G$2:G3345,$G3345),"")</f>
        <v/>
      </c>
      <c r="E3345" s="65" t="str">
        <f t="shared" si="269"/>
        <v>603297.SH</v>
      </c>
      <c r="F3345" s="65" t="str">
        <f t="shared" si="270"/>
        <v>永新光学</v>
      </c>
      <c r="G3345" s="34" t="str">
        <f>IF(E3345="","",IF(行业估值!$C$5="申万行业",[1]!EM_S_INFO_INDUSTRY_SW2014(E3345,"1"),IF(行业估值!$C$5="证监会行业",[1]!EM_S_INFO_INDUSTRY_CSRC1(E3345,"1"),[1]!EM_S_INFO_INDUSTRY_EM2016(E3345,"1"))))</f>
        <v>电子设备</v>
      </c>
      <c r="H3345" s="34" t="str">
        <f>IF(E3345="","",IF($H$1="上证50",[1]!EM_S_INFO_COMPINDEX(E3345,"000016"),"")&amp;IF($H$1="上证180",[1]!EM_S_INFO_COMPINDEX(E3345,"000010"),"")&amp;IF($H$1="沪深300",[1]!EM_S_INFO_COMPINDEX(E3345,"000300"),"")&amp;IF(AND($H$1="上证A股",RIGHT(E3345,2)="SH"),"是","")&amp;IF(AND($H$1="深证A股",RIGHT(E3345,2)="SZ"),"是","")&amp;IF(AND($H$1="创业板",LEFT(E3345,1)-3=0),"是","")&amp;IF(AND($H$1="全部A股",E3345&lt;&gt;0),"是","")&amp;IF(AND($H$1="中小板",LEFT(E3345,3)="002"),"是",""))</f>
        <v>是</v>
      </c>
      <c r="I3345" s="46">
        <f ca="1">IF(E3345="","",IF(OR([1]!EM_S_VAL_MV(E3345,deadline)="",[1]!EM_S_VAL_MV(E3345,deadline)="--",[1]!EM_S_VAL_MV(E3345,deadline)="null"),0,[1]!EM_S_VAL_MV(E3345,deadline)/100000000))</f>
        <v>32.530679999999997</v>
      </c>
      <c r="J3345" s="46">
        <f ca="1">IF(E3345="","",IF(RIGHT(LEFT($J$1,6),3)="TTM",[1]!EM_S_FA_PROFIT_TTM(E3345,LEFT(RIGHT($J$1,11),10),1)/100000000,[1]!EM_S_STM07_IS(E3345,61,LEFT(RIGHT($J$1,5),4)&amp;"-12-31",1)/100000000))</f>
        <v>1.2941655403000001</v>
      </c>
      <c r="K3345" s="36">
        <f t="shared" ca="1" si="266"/>
        <v>25.13641337758002</v>
      </c>
      <c r="L3345" s="46">
        <f ca="1">IF(E3345="","",IF(ISERROR(IF(行业估值!$E$7="最新年报",[1]!EM_S_STM07_BS(E3345,140,LEFT(RIGHT($L$1,5),4)&amp;"-12-31",1)/100000000,[1]!EM_S_STM07_BS(E3345,140,LEFT(RIGHT($L$1,11),10),1)/100000000)),0,IF(行业估值!$E$7="最新年报",[1]!EM_S_STM07_BS(E3345,140,LEFT(RIGHT($L$1,5),4)&amp;"-12-31",1)/100000000,[1]!EM_S_STM07_BS(E3345,140,LEFT(RIGHT($L$1,11),10),1)/100000000)))</f>
        <v>10.901556688699999</v>
      </c>
      <c r="M3345" s="36">
        <f t="shared" ca="1" si="267"/>
        <v>2.9840398879656931</v>
      </c>
      <c r="N3345" s="37">
        <f ca="1">IF(E3345="","",IF(ISERROR([1]!EM_S_EST_NETPROFIT(E3345,行业估值!$E$6,deadline)/100000000),"-",[1]!EM_S_EST_NETPROFIT(E3345,行业估值!$E$6,deadline)/100000000))</f>
        <v>1.4350000000000001</v>
      </c>
      <c r="O3345" s="36">
        <f t="shared" ca="1" si="268"/>
        <v>22.669463414634144</v>
      </c>
      <c r="T3345" s="64" t="s">
        <v>6525</v>
      </c>
      <c r="U3345" s="64" t="s">
        <v>6526</v>
      </c>
    </row>
    <row r="3346" spans="4:21">
      <c r="D3346" s="45">
        <f>IF(AND(行业估值!$B$39=$G3346,COUNTIF($G$2:$G$2552,$G3346)&gt;=1),COUNTIF($G$2:G3346,$G3346),"")</f>
        <v>297</v>
      </c>
      <c r="E3346" s="65" t="str">
        <f t="shared" si="269"/>
        <v>603298.SH</v>
      </c>
      <c r="F3346" s="65" t="str">
        <f t="shared" si="270"/>
        <v>杭叉集团</v>
      </c>
      <c r="G3346" s="34" t="str">
        <f>IF(E3346="","",IF(行业估值!$C$5="申万行业",[1]!EM_S_INFO_INDUSTRY_SW2014(E3346,"1"),IF(行业估值!$C$5="证监会行业",[1]!EM_S_INFO_INDUSTRY_CSRC1(E3346,"1"),[1]!EM_S_INFO_INDUSTRY_EM2016(E3346,"1"))))</f>
        <v>机械设备</v>
      </c>
      <c r="H3346" s="34" t="str">
        <f>IF(E3346="","",IF($H$1="上证50",[1]!EM_S_INFO_COMPINDEX(E3346,"000016"),"")&amp;IF($H$1="上证180",[1]!EM_S_INFO_COMPINDEX(E3346,"000010"),"")&amp;IF($H$1="沪深300",[1]!EM_S_INFO_COMPINDEX(E3346,"000300"),"")&amp;IF(AND($H$1="上证A股",RIGHT(E3346,2)="SH"),"是","")&amp;IF(AND($H$1="深证A股",RIGHT(E3346,2)="SZ"),"是","")&amp;IF(AND($H$1="创业板",LEFT(E3346,1)-3=0),"是","")&amp;IF(AND($H$1="全部A股",E3346&lt;&gt;0),"是","")&amp;IF(AND($H$1="中小板",LEFT(E3346,3)="002"),"是",""))</f>
        <v>是</v>
      </c>
      <c r="I3346" s="46">
        <f ca="1">IF(E3346="","",IF(OR([1]!EM_S_VAL_MV(E3346,deadline)="",[1]!EM_S_VAL_MV(E3346,deadline)="--",[1]!EM_S_VAL_MV(E3346,deadline)="null"),0,[1]!EM_S_VAL_MV(E3346,deadline)/100000000))</f>
        <v>79.770303802000001</v>
      </c>
      <c r="J3346" s="46">
        <f ca="1">IF(E3346="","",IF(RIGHT(LEFT($J$1,6),3)="TTM",[1]!EM_S_FA_PROFIT_TTM(E3346,LEFT(RIGHT($J$1,11),10),1)/100000000,[1]!EM_S_STM07_IS(E3346,61,LEFT(RIGHT($J$1,5),4)&amp;"-12-31",1)/100000000))</f>
        <v>6.7097512533000003</v>
      </c>
      <c r="K3346" s="36">
        <f t="shared" ca="1" si="266"/>
        <v>11.888712530552789</v>
      </c>
      <c r="L3346" s="46">
        <f ca="1">IF(E3346="","",IF(ISERROR(IF(行业估值!$E$7="最新年报",[1]!EM_S_STM07_BS(E3346,140,LEFT(RIGHT($L$1,5),4)&amp;"-12-31",1)/100000000,[1]!EM_S_STM07_BS(E3346,140,LEFT(RIGHT($L$1,11),10),1)/100000000)),0,IF(行业估值!$E$7="最新年报",[1]!EM_S_STM07_BS(E3346,140,LEFT(RIGHT($L$1,5),4)&amp;"-12-31",1)/100000000,[1]!EM_S_STM07_BS(E3346,140,LEFT(RIGHT($L$1,11),10),1)/100000000)))</f>
        <v>41.494445924099999</v>
      </c>
      <c r="M3346" s="36">
        <f t="shared" ca="1" si="267"/>
        <v>1.9224332805386217</v>
      </c>
      <c r="N3346" s="37">
        <f ca="1">IF(E3346="","",IF(ISERROR([1]!EM_S_EST_NETPROFIT(E3346,行业估值!$E$6,deadline)/100000000),"-",[1]!EM_S_EST_NETPROFIT(E3346,行业估值!$E$6,deadline)/100000000))</f>
        <v>6.1684142857142863</v>
      </c>
      <c r="O3346" s="36">
        <f t="shared" ca="1" si="268"/>
        <v>12.932060025012216</v>
      </c>
      <c r="T3346" s="64" t="s">
        <v>6527</v>
      </c>
      <c r="U3346" s="64" t="s">
        <v>6528</v>
      </c>
    </row>
    <row r="3347" spans="4:21">
      <c r="D3347" s="45" t="str">
        <f>IF(AND(行业估值!$B$39=$G3347,COUNTIF($G$2:$G$2552,$G3347)&gt;=1),COUNTIF($G$2:G3347,$G3347),"")</f>
        <v/>
      </c>
      <c r="E3347" s="65" t="str">
        <f t="shared" si="269"/>
        <v>603299.SH</v>
      </c>
      <c r="F3347" s="65" t="str">
        <f t="shared" si="270"/>
        <v>苏盐井神</v>
      </c>
      <c r="G3347" s="34" t="str">
        <f>IF(E3347="","",IF(行业估值!$C$5="申万行业",[1]!EM_S_INFO_INDUSTRY_SW2014(E3347,"1"),IF(行业估值!$C$5="证监会行业",[1]!EM_S_INFO_INDUSTRY_CSRC1(E3347,"1"),[1]!EM_S_INFO_INDUSTRY_EM2016(E3347,"1"))))</f>
        <v>食品饮料</v>
      </c>
      <c r="H3347" s="34" t="str">
        <f>IF(E3347="","",IF($H$1="上证50",[1]!EM_S_INFO_COMPINDEX(E3347,"000016"),"")&amp;IF($H$1="上证180",[1]!EM_S_INFO_COMPINDEX(E3347,"000010"),"")&amp;IF($H$1="沪深300",[1]!EM_S_INFO_COMPINDEX(E3347,"000300"),"")&amp;IF(AND($H$1="上证A股",RIGHT(E3347,2)="SH"),"是","")&amp;IF(AND($H$1="深证A股",RIGHT(E3347,2)="SZ"),"是","")&amp;IF(AND($H$1="创业板",LEFT(E3347,1)-3=0),"是","")&amp;IF(AND($H$1="全部A股",E3347&lt;&gt;0),"是","")&amp;IF(AND($H$1="中小板",LEFT(E3347,3)="002"),"是",""))</f>
        <v>是</v>
      </c>
      <c r="I3347" s="46">
        <f ca="1">IF(E3347="","",IF(OR([1]!EM_S_VAL_MV(E3347,deadline)="",[1]!EM_S_VAL_MV(E3347,deadline)="--",[1]!EM_S_VAL_MV(E3347,deadline)="null"),0,[1]!EM_S_VAL_MV(E3347,deadline)/100000000))</f>
        <v>50.189786253800001</v>
      </c>
      <c r="J3347" s="46">
        <f ca="1">IF(E3347="","",IF(RIGHT(LEFT($J$1,6),3)="TTM",[1]!EM_S_FA_PROFIT_TTM(E3347,LEFT(RIGHT($J$1,11),10),1)/100000000,[1]!EM_S_STM07_IS(E3347,61,LEFT(RIGHT($J$1,5),4)&amp;"-12-31",1)/100000000))</f>
        <v>1.9430818912999999</v>
      </c>
      <c r="K3347" s="36">
        <f t="shared" ca="1" si="266"/>
        <v>25.829990222502161</v>
      </c>
      <c r="L3347" s="46">
        <f ca="1">IF(E3347="","",IF(ISERROR(IF(行业估值!$E$7="最新年报",[1]!EM_S_STM07_BS(E3347,140,LEFT(RIGHT($L$1,5),4)&amp;"-12-31",1)/100000000,[1]!EM_S_STM07_BS(E3347,140,LEFT(RIGHT($L$1,11),10),1)/100000000)),0,IF(行业估值!$E$7="最新年报",[1]!EM_S_STM07_BS(E3347,140,LEFT(RIGHT($L$1,5),4)&amp;"-12-31",1)/100000000,[1]!EM_S_STM07_BS(E3347,140,LEFT(RIGHT($L$1,11),10),1)/100000000)))</f>
        <v>38.964643287000001</v>
      </c>
      <c r="M3347" s="36">
        <f t="shared" ca="1" si="267"/>
        <v>1.2880853517410515</v>
      </c>
      <c r="N3347" s="37">
        <f ca="1">IF(E3347="","",IF(ISERROR([1]!EM_S_EST_NETPROFIT(E3347,行业估值!$E$6,deadline)/100000000),"-",[1]!EM_S_EST_NETPROFIT(E3347,行业估值!$E$6,deadline)/100000000))</f>
        <v>5.0250000000000004</v>
      </c>
      <c r="O3347" s="36">
        <f t="shared" ca="1" si="268"/>
        <v>9.9880171649353233</v>
      </c>
      <c r="T3347" s="64" t="s">
        <v>6529</v>
      </c>
      <c r="U3347" s="64" t="s">
        <v>6530</v>
      </c>
    </row>
    <row r="3348" spans="4:21">
      <c r="D3348" s="45">
        <f>IF(AND(行业估值!$B$39=$G3348,COUNTIF($G$2:$G$2552,$G3348)&gt;=1),COUNTIF($G$2:G3348,$G3348),"")</f>
        <v>298</v>
      </c>
      <c r="E3348" s="65" t="str">
        <f t="shared" si="269"/>
        <v>603300.SH</v>
      </c>
      <c r="F3348" s="65" t="str">
        <f t="shared" si="270"/>
        <v>华铁应急</v>
      </c>
      <c r="G3348" s="34" t="str">
        <f>IF(E3348="","",IF(行业估值!$C$5="申万行业",[1]!EM_S_INFO_INDUSTRY_SW2014(E3348,"1"),IF(行业估值!$C$5="证监会行业",[1]!EM_S_INFO_INDUSTRY_CSRC1(E3348,"1"),[1]!EM_S_INFO_INDUSTRY_EM2016(E3348,"1"))))</f>
        <v>机械设备</v>
      </c>
      <c r="H3348" s="34" t="str">
        <f>IF(E3348="","",IF($H$1="上证50",[1]!EM_S_INFO_COMPINDEX(E3348,"000016"),"")&amp;IF($H$1="上证180",[1]!EM_S_INFO_COMPINDEX(E3348,"000010"),"")&amp;IF($H$1="沪深300",[1]!EM_S_INFO_COMPINDEX(E3348,"000300"),"")&amp;IF(AND($H$1="上证A股",RIGHT(E3348,2)="SH"),"是","")&amp;IF(AND($H$1="深证A股",RIGHT(E3348,2)="SZ"),"是","")&amp;IF(AND($H$1="创业板",LEFT(E3348,1)-3=0),"是","")&amp;IF(AND($H$1="全部A股",E3348&lt;&gt;0),"是","")&amp;IF(AND($H$1="中小板",LEFT(E3348,3)="002"),"是",""))</f>
        <v>是</v>
      </c>
      <c r="I3348" s="46">
        <f ca="1">IF(E3348="","",IF(OR([1]!EM_S_VAL_MV(E3348,deadline)="",[1]!EM_S_VAL_MV(E3348,deadline)="--",[1]!EM_S_VAL_MV(E3348,deadline)="null"),0,[1]!EM_S_VAL_MV(E3348,deadline)/100000000))</f>
        <v>40.940999248800004</v>
      </c>
      <c r="J3348" s="46">
        <f ca="1">IF(E3348="","",IF(RIGHT(LEFT($J$1,6),3)="TTM",[1]!EM_S_FA_PROFIT_TTM(E3348,LEFT(RIGHT($J$1,11),10),1)/100000000,[1]!EM_S_STM07_IS(E3348,61,LEFT(RIGHT($J$1,5),4)&amp;"-12-31",1)/100000000))</f>
        <v>3.1863831623000003</v>
      </c>
      <c r="K3348" s="36">
        <f t="shared" ca="1" si="266"/>
        <v>12.848737004763704</v>
      </c>
      <c r="L3348" s="46">
        <f ca="1">IF(E3348="","",IF(ISERROR(IF(行业估值!$E$7="最新年报",[1]!EM_S_STM07_BS(E3348,140,LEFT(RIGHT($L$1,5),4)&amp;"-12-31",1)/100000000,[1]!EM_S_STM07_BS(E3348,140,LEFT(RIGHT($L$1,11),10),1)/100000000)),0,IF(行业估值!$E$7="最新年报",[1]!EM_S_STM07_BS(E3348,140,LEFT(RIGHT($L$1,5),4)&amp;"-12-31",1)/100000000,[1]!EM_S_STM07_BS(E3348,140,LEFT(RIGHT($L$1,11),10),1)/100000000)))</f>
        <v>17.197558623900001</v>
      </c>
      <c r="M3348" s="36">
        <f t="shared" ca="1" si="267"/>
        <v>2.3806285615391349</v>
      </c>
      <c r="N3348" s="37" t="str">
        <f ca="1">IF(E3348="","",IF(ISERROR([1]!EM_S_EST_NETPROFIT(E3348,行业估值!$E$6,deadline)/100000000),"-",[1]!EM_S_EST_NETPROFIT(E3348,行业估值!$E$6,deadline)/100000000))</f>
        <v>-</v>
      </c>
      <c r="O3348" s="36" t="str">
        <f t="shared" ca="1" si="268"/>
        <v>-</v>
      </c>
      <c r="T3348" s="64" t="s">
        <v>7435</v>
      </c>
      <c r="U3348" s="64" t="s">
        <v>6531</v>
      </c>
    </row>
    <row r="3349" spans="4:21">
      <c r="D3349" s="45" t="str">
        <f>IF(AND(行业估值!$B$39=$G3349,COUNTIF($G$2:$G$2552,$G3349)&gt;=1),COUNTIF($G$2:G3349,$G3349),"")</f>
        <v/>
      </c>
      <c r="E3349" s="65" t="str">
        <f t="shared" si="269"/>
        <v>603301.SH</v>
      </c>
      <c r="F3349" s="65" t="str">
        <f t="shared" si="270"/>
        <v>振德医疗</v>
      </c>
      <c r="G3349" s="34" t="str">
        <f>IF(E3349="","",IF(行业估值!$C$5="申万行业",[1]!EM_S_INFO_INDUSTRY_SW2014(E3349,"1"),IF(行业估值!$C$5="证监会行业",[1]!EM_S_INFO_INDUSTRY_CSRC1(E3349,"1"),[1]!EM_S_INFO_INDUSTRY_EM2016(E3349,"1"))))</f>
        <v>医药生物</v>
      </c>
      <c r="H3349" s="34" t="str">
        <f>IF(E3349="","",IF($H$1="上证50",[1]!EM_S_INFO_COMPINDEX(E3349,"000016"),"")&amp;IF($H$1="上证180",[1]!EM_S_INFO_COMPINDEX(E3349,"000010"),"")&amp;IF($H$1="沪深300",[1]!EM_S_INFO_COMPINDEX(E3349,"000300"),"")&amp;IF(AND($H$1="上证A股",RIGHT(E3349,2)="SH"),"是","")&amp;IF(AND($H$1="深证A股",RIGHT(E3349,2)="SZ"),"是","")&amp;IF(AND($H$1="创业板",LEFT(E3349,1)-3=0),"是","")&amp;IF(AND($H$1="全部A股",E3349&lt;&gt;0),"是","")&amp;IF(AND($H$1="中小板",LEFT(E3349,3)="002"),"是",""))</f>
        <v>是</v>
      </c>
      <c r="I3349" s="46">
        <f ca="1">IF(E3349="","",IF(OR([1]!EM_S_VAL_MV(E3349,deadline)="",[1]!EM_S_VAL_MV(E3349,deadline)="--",[1]!EM_S_VAL_MV(E3349,deadline)="null"),0,[1]!EM_S_VAL_MV(E3349,deadline)/100000000))</f>
        <v>26.376000000000001</v>
      </c>
      <c r="J3349" s="46">
        <f ca="1">IF(E3349="","",IF(RIGHT(LEFT($J$1,6),3)="TTM",[1]!EM_S_FA_PROFIT_TTM(E3349,LEFT(RIGHT($J$1,11),10),1)/100000000,[1]!EM_S_STM07_IS(E3349,61,LEFT(RIGHT($J$1,5),4)&amp;"-12-31",1)/100000000))</f>
        <v>1.4863496266999998</v>
      </c>
      <c r="K3349" s="36">
        <f t="shared" ca="1" si="266"/>
        <v>17.745488360339632</v>
      </c>
      <c r="L3349" s="46">
        <f ca="1">IF(E3349="","",IF(ISERROR(IF(行业估值!$E$7="最新年报",[1]!EM_S_STM07_BS(E3349,140,LEFT(RIGHT($L$1,5),4)&amp;"-12-31",1)/100000000,[1]!EM_S_STM07_BS(E3349,140,LEFT(RIGHT($L$1,11),10),1)/100000000)),0,IF(行业估值!$E$7="最新年报",[1]!EM_S_STM07_BS(E3349,140,LEFT(RIGHT($L$1,5),4)&amp;"-12-31",1)/100000000,[1]!EM_S_STM07_BS(E3349,140,LEFT(RIGHT($L$1,11),10),1)/100000000)))</f>
        <v>11.863473519200001</v>
      </c>
      <c r="M3349" s="36">
        <f t="shared" ca="1" si="267"/>
        <v>2.2232948855419736</v>
      </c>
      <c r="N3349" s="37" t="str">
        <f ca="1">IF(E3349="","",IF(ISERROR([1]!EM_S_EST_NETPROFIT(E3349,行业估值!$E$6,deadline)/100000000),"-",[1]!EM_S_EST_NETPROFIT(E3349,行业估值!$E$6,deadline)/100000000))</f>
        <v>-</v>
      </c>
      <c r="O3349" s="36" t="str">
        <f t="shared" ca="1" si="268"/>
        <v>-</v>
      </c>
      <c r="T3349" s="64" t="s">
        <v>6532</v>
      </c>
      <c r="U3349" s="64" t="s">
        <v>6533</v>
      </c>
    </row>
    <row r="3350" spans="4:21">
      <c r="D3350" s="45" t="str">
        <f>IF(AND(行业估值!$B$39=$G3350,COUNTIF($G$2:$G$2552,$G3350)&gt;=1),COUNTIF($G$2:G3350,$G3350),"")</f>
        <v/>
      </c>
      <c r="E3350" s="65" t="str">
        <f t="shared" si="269"/>
        <v>603303.SH</v>
      </c>
      <c r="F3350" s="65" t="str">
        <f t="shared" si="270"/>
        <v>得邦照明</v>
      </c>
      <c r="G3350" s="34" t="str">
        <f>IF(E3350="","",IF(行业估值!$C$5="申万行业",[1]!EM_S_INFO_INDUSTRY_SW2014(E3350,"1"),IF(行业估值!$C$5="证监会行业",[1]!EM_S_INFO_INDUSTRY_CSRC1(E3350,"1"),[1]!EM_S_INFO_INDUSTRY_EM2016(E3350,"1"))))</f>
        <v>电子设备</v>
      </c>
      <c r="H3350" s="34" t="str">
        <f>IF(E3350="","",IF($H$1="上证50",[1]!EM_S_INFO_COMPINDEX(E3350,"000016"),"")&amp;IF($H$1="上证180",[1]!EM_S_INFO_COMPINDEX(E3350,"000010"),"")&amp;IF($H$1="沪深300",[1]!EM_S_INFO_COMPINDEX(E3350,"000300"),"")&amp;IF(AND($H$1="上证A股",RIGHT(E3350,2)="SH"),"是","")&amp;IF(AND($H$1="深证A股",RIGHT(E3350,2)="SZ"),"是","")&amp;IF(AND($H$1="创业板",LEFT(E3350,1)-3=0),"是","")&amp;IF(AND($H$1="全部A股",E3350&lt;&gt;0),"是","")&amp;IF(AND($H$1="中小板",LEFT(E3350,3)="002"),"是",""))</f>
        <v>是</v>
      </c>
      <c r="I3350" s="46">
        <f ca="1">IF(E3350="","",IF(OR([1]!EM_S_VAL_MV(E3350,deadline)="",[1]!EM_S_VAL_MV(E3350,deadline)="--",[1]!EM_S_VAL_MV(E3350,deadline)="null"),0,[1]!EM_S_VAL_MV(E3350,deadline)/100000000))</f>
        <v>45.796472867399999</v>
      </c>
      <c r="J3350" s="46">
        <f ca="1">IF(E3350="","",IF(RIGHT(LEFT($J$1,6),3)="TTM",[1]!EM_S_FA_PROFIT_TTM(E3350,LEFT(RIGHT($J$1,11),10),1)/100000000,[1]!EM_S_STM07_IS(E3350,61,LEFT(RIGHT($J$1,5),4)&amp;"-12-31",1)/100000000))</f>
        <v>2.7859464200000001</v>
      </c>
      <c r="K3350" s="36">
        <f t="shared" ca="1" si="266"/>
        <v>16.438389675634895</v>
      </c>
      <c r="L3350" s="46">
        <f ca="1">IF(E3350="","",IF(ISERROR(IF(行业估值!$E$7="最新年报",[1]!EM_S_STM07_BS(E3350,140,LEFT(RIGHT($L$1,5),4)&amp;"-12-31",1)/100000000,[1]!EM_S_STM07_BS(E3350,140,LEFT(RIGHT($L$1,11),10),1)/100000000)),0,IF(行业估值!$E$7="最新年报",[1]!EM_S_STM07_BS(E3350,140,LEFT(RIGHT($L$1,5),4)&amp;"-12-31",1)/100000000,[1]!EM_S_STM07_BS(E3350,140,LEFT(RIGHT($L$1,11),10),1)/100000000)))</f>
        <v>25.848130619299997</v>
      </c>
      <c r="M3350" s="36">
        <f t="shared" ca="1" si="267"/>
        <v>1.771751835438544</v>
      </c>
      <c r="N3350" s="37" t="str">
        <f ca="1">IF(E3350="","",IF(ISERROR([1]!EM_S_EST_NETPROFIT(E3350,行业估值!$E$6,deadline)/100000000),"-",[1]!EM_S_EST_NETPROFIT(E3350,行业估值!$E$6,deadline)/100000000))</f>
        <v>-</v>
      </c>
      <c r="O3350" s="36" t="str">
        <f t="shared" ca="1" si="268"/>
        <v>-</v>
      </c>
      <c r="T3350" s="64" t="s">
        <v>6534</v>
      </c>
      <c r="U3350" s="64" t="s">
        <v>6535</v>
      </c>
    </row>
    <row r="3351" spans="4:21">
      <c r="D3351" s="45" t="str">
        <f>IF(AND(行业估值!$B$39=$G3351,COUNTIF($G$2:$G$2552,$G3351)&gt;=1),COUNTIF($G$2:G3351,$G3351),"")</f>
        <v/>
      </c>
      <c r="E3351" s="65" t="str">
        <f t="shared" si="269"/>
        <v>603305.SH</v>
      </c>
      <c r="F3351" s="65" t="str">
        <f t="shared" si="270"/>
        <v>旭升股份</v>
      </c>
      <c r="G3351" s="34" t="str">
        <f>IF(E3351="","",IF(行业估值!$C$5="申万行业",[1]!EM_S_INFO_INDUSTRY_SW2014(E3351,"1"),IF(行业估值!$C$5="证监会行业",[1]!EM_S_INFO_INDUSTRY_CSRC1(E3351,"1"),[1]!EM_S_INFO_INDUSTRY_EM2016(E3351,"1"))))</f>
        <v>交运设备</v>
      </c>
      <c r="H3351" s="34" t="str">
        <f>IF(E3351="","",IF($H$1="上证50",[1]!EM_S_INFO_COMPINDEX(E3351,"000016"),"")&amp;IF($H$1="上证180",[1]!EM_S_INFO_COMPINDEX(E3351,"000010"),"")&amp;IF($H$1="沪深300",[1]!EM_S_INFO_COMPINDEX(E3351,"000300"),"")&amp;IF(AND($H$1="上证A股",RIGHT(E3351,2)="SH"),"是","")&amp;IF(AND($H$1="深证A股",RIGHT(E3351,2)="SZ"),"是","")&amp;IF(AND($H$1="创业板",LEFT(E3351,1)-3=0),"是","")&amp;IF(AND($H$1="全部A股",E3351&lt;&gt;0),"是","")&amp;IF(AND($H$1="中小板",LEFT(E3351,3)="002"),"是",""))</f>
        <v>是</v>
      </c>
      <c r="I3351" s="46">
        <f ca="1">IF(E3351="","",IF(OR([1]!EM_S_VAL_MV(E3351,deadline)="",[1]!EM_S_VAL_MV(E3351,deadline)="--",[1]!EM_S_VAL_MV(E3351,deadline)="null"),0,[1]!EM_S_VAL_MV(E3351,deadline)/100000000))</f>
        <v>124.8275053</v>
      </c>
      <c r="J3351" s="46">
        <f ca="1">IF(E3351="","",IF(RIGHT(LEFT($J$1,6),3)="TTM",[1]!EM_S_FA_PROFIT_TTM(E3351,LEFT(RIGHT($J$1,11),10),1)/100000000,[1]!EM_S_STM07_IS(E3351,61,LEFT(RIGHT($J$1,5),4)&amp;"-12-31",1)/100000000))</f>
        <v>1.9984996044000001</v>
      </c>
      <c r="K3351" s="36">
        <f t="shared" ca="1" si="266"/>
        <v>62.460610462555664</v>
      </c>
      <c r="L3351" s="46">
        <f ca="1">IF(E3351="","",IF(ISERROR(IF(行业估值!$E$7="最新年报",[1]!EM_S_STM07_BS(E3351,140,LEFT(RIGHT($L$1,5),4)&amp;"-12-31",1)/100000000,[1]!EM_S_STM07_BS(E3351,140,LEFT(RIGHT($L$1,11),10),1)/100000000)),0,IF(行业估值!$E$7="最新年报",[1]!EM_S_STM07_BS(E3351,140,LEFT(RIGHT($L$1,5),4)&amp;"-12-31",1)/100000000,[1]!EM_S_STM07_BS(E3351,140,LEFT(RIGHT($L$1,11),10),1)/100000000)))</f>
        <v>14.8105256834</v>
      </c>
      <c r="M3351" s="36">
        <f t="shared" ca="1" si="267"/>
        <v>8.4282967376309763</v>
      </c>
      <c r="N3351" s="37">
        <f ca="1">IF(E3351="","",IF(ISERROR([1]!EM_S_EST_NETPROFIT(E3351,行业估值!$E$6,deadline)/100000000),"-",[1]!EM_S_EST_NETPROFIT(E3351,行业估值!$E$6,deadline)/100000000))</f>
        <v>2.37223125</v>
      </c>
      <c r="O3351" s="36">
        <f t="shared" ca="1" si="268"/>
        <v>52.62029378459625</v>
      </c>
      <c r="T3351" s="64" t="s">
        <v>6536</v>
      </c>
      <c r="U3351" s="64" t="s">
        <v>6537</v>
      </c>
    </row>
    <row r="3352" spans="4:21">
      <c r="D3352" s="45" t="str">
        <f>IF(AND(行业估值!$B$39=$G3352,COUNTIF($G$2:$G$2552,$G3352)&gt;=1),COUNTIF($G$2:G3352,$G3352),"")</f>
        <v/>
      </c>
      <c r="E3352" s="65" t="str">
        <f t="shared" si="269"/>
        <v>603306.SH</v>
      </c>
      <c r="F3352" s="65" t="str">
        <f t="shared" si="270"/>
        <v>华懋科技</v>
      </c>
      <c r="G3352" s="34" t="str">
        <f>IF(E3352="","",IF(行业估值!$C$5="申万行业",[1]!EM_S_INFO_INDUSTRY_SW2014(E3352,"1"),IF(行业估值!$C$5="证监会行业",[1]!EM_S_INFO_INDUSTRY_CSRC1(E3352,"1"),[1]!EM_S_INFO_INDUSTRY_EM2016(E3352,"1"))))</f>
        <v>交运设备</v>
      </c>
      <c r="H3352" s="34" t="str">
        <f>IF(E3352="","",IF($H$1="上证50",[1]!EM_S_INFO_COMPINDEX(E3352,"000016"),"")&amp;IF($H$1="上证180",[1]!EM_S_INFO_COMPINDEX(E3352,"000010"),"")&amp;IF($H$1="沪深300",[1]!EM_S_INFO_COMPINDEX(E3352,"000300"),"")&amp;IF(AND($H$1="上证A股",RIGHT(E3352,2)="SH"),"是","")&amp;IF(AND($H$1="深证A股",RIGHT(E3352,2)="SZ"),"是","")&amp;IF(AND($H$1="创业板",LEFT(E3352,1)-3=0),"是","")&amp;IF(AND($H$1="全部A股",E3352&lt;&gt;0),"是","")&amp;IF(AND($H$1="中小板",LEFT(E3352,3)="002"),"是",""))</f>
        <v>是</v>
      </c>
      <c r="I3352" s="46">
        <f ca="1">IF(E3352="","",IF(OR([1]!EM_S_VAL_MV(E3352,deadline)="",[1]!EM_S_VAL_MV(E3352,deadline)="--",[1]!EM_S_VAL_MV(E3352,deadline)="null"),0,[1]!EM_S_VAL_MV(E3352,deadline)/100000000))</f>
        <v>40.374711779999998</v>
      </c>
      <c r="J3352" s="46">
        <f ca="1">IF(E3352="","",IF(RIGHT(LEFT($J$1,6),3)="TTM",[1]!EM_S_FA_PROFIT_TTM(E3352,LEFT(RIGHT($J$1,11),10),1)/100000000,[1]!EM_S_STM07_IS(E3352,61,LEFT(RIGHT($J$1,5),4)&amp;"-12-31",1)/100000000))</f>
        <v>2.2163870698000001</v>
      </c>
      <c r="K3352" s="36">
        <f t="shared" ca="1" si="266"/>
        <v>18.216453402989437</v>
      </c>
      <c r="L3352" s="46">
        <f ca="1">IF(E3352="","",IF(ISERROR(IF(行业估值!$E$7="最新年报",[1]!EM_S_STM07_BS(E3352,140,LEFT(RIGHT($L$1,5),4)&amp;"-12-31",1)/100000000,[1]!EM_S_STM07_BS(E3352,140,LEFT(RIGHT($L$1,11),10),1)/100000000)),0,IF(行业估值!$E$7="最新年报",[1]!EM_S_STM07_BS(E3352,140,LEFT(RIGHT($L$1,5),4)&amp;"-12-31",1)/100000000,[1]!EM_S_STM07_BS(E3352,140,LEFT(RIGHT($L$1,11),10),1)/100000000)))</f>
        <v>23.327558160799999</v>
      </c>
      <c r="M3352" s="36">
        <f t="shared" ca="1" si="267"/>
        <v>1.7307731697287678</v>
      </c>
      <c r="N3352" s="37" t="str">
        <f ca="1">IF(E3352="","",IF(ISERROR([1]!EM_S_EST_NETPROFIT(E3352,行业估值!$E$6,deadline)/100000000),"-",[1]!EM_S_EST_NETPROFIT(E3352,行业估值!$E$6,deadline)/100000000))</f>
        <v>-</v>
      </c>
      <c r="O3352" s="36" t="str">
        <f t="shared" ca="1" si="268"/>
        <v>-</v>
      </c>
      <c r="T3352" s="64" t="s">
        <v>6538</v>
      </c>
      <c r="U3352" s="64" t="s">
        <v>6539</v>
      </c>
    </row>
    <row r="3353" spans="4:21">
      <c r="D3353" s="45">
        <f>IF(AND(行业估值!$B$39=$G3353,COUNTIF($G$2:$G$2552,$G3353)&gt;=1),COUNTIF($G$2:G3353,$G3353),"")</f>
        <v>299</v>
      </c>
      <c r="E3353" s="65" t="str">
        <f t="shared" si="269"/>
        <v>603308.SH</v>
      </c>
      <c r="F3353" s="65" t="str">
        <f t="shared" si="270"/>
        <v>应流股份</v>
      </c>
      <c r="G3353" s="34" t="str">
        <f>IF(E3353="","",IF(行业估值!$C$5="申万行业",[1]!EM_S_INFO_INDUSTRY_SW2014(E3353,"1"),IF(行业估值!$C$5="证监会行业",[1]!EM_S_INFO_INDUSTRY_CSRC1(E3353,"1"),[1]!EM_S_INFO_INDUSTRY_EM2016(E3353,"1"))))</f>
        <v>机械设备</v>
      </c>
      <c r="H3353" s="34" t="str">
        <f>IF(E3353="","",IF($H$1="上证50",[1]!EM_S_INFO_COMPINDEX(E3353,"000016"),"")&amp;IF($H$1="上证180",[1]!EM_S_INFO_COMPINDEX(E3353,"000010"),"")&amp;IF($H$1="沪深300",[1]!EM_S_INFO_COMPINDEX(E3353,"000300"),"")&amp;IF(AND($H$1="上证A股",RIGHT(E3353,2)="SH"),"是","")&amp;IF(AND($H$1="深证A股",RIGHT(E3353,2)="SZ"),"是","")&amp;IF(AND($H$1="创业板",LEFT(E3353,1)-3=0),"是","")&amp;IF(AND($H$1="全部A股",E3353&lt;&gt;0),"是","")&amp;IF(AND($H$1="中小板",LEFT(E3353,3)="002"),"是",""))</f>
        <v>是</v>
      </c>
      <c r="I3353" s="46">
        <f ca="1">IF(E3353="","",IF(OR([1]!EM_S_VAL_MV(E3353,deadline)="",[1]!EM_S_VAL_MV(E3353,deadline)="--",[1]!EM_S_VAL_MV(E3353,deadline)="null"),0,[1]!EM_S_VAL_MV(E3353,deadline)/100000000))</f>
        <v>56.701194393199998</v>
      </c>
      <c r="J3353" s="46">
        <f ca="1">IF(E3353="","",IF(RIGHT(LEFT($J$1,6),3)="TTM",[1]!EM_S_FA_PROFIT_TTM(E3353,LEFT(RIGHT($J$1,11),10),1)/100000000,[1]!EM_S_STM07_IS(E3353,61,LEFT(RIGHT($J$1,5),4)&amp;"-12-31",1)/100000000))</f>
        <v>1.0291341032999999</v>
      </c>
      <c r="K3353" s="36">
        <f t="shared" ca="1" si="266"/>
        <v>55.096021219570062</v>
      </c>
      <c r="L3353" s="46">
        <f ca="1">IF(E3353="","",IF(ISERROR(IF(行业估值!$E$7="最新年报",[1]!EM_S_STM07_BS(E3353,140,LEFT(RIGHT($L$1,5),4)&amp;"-12-31",1)/100000000,[1]!EM_S_STM07_BS(E3353,140,LEFT(RIGHT($L$1,11),10),1)/100000000)),0,IF(行业估值!$E$7="最新年报",[1]!EM_S_STM07_BS(E3353,140,LEFT(RIGHT($L$1,5),4)&amp;"-12-31",1)/100000000,[1]!EM_S_STM07_BS(E3353,140,LEFT(RIGHT($L$1,11),10),1)/100000000)))</f>
        <v>29.6358703756</v>
      </c>
      <c r="M3353" s="36">
        <f t="shared" ca="1" si="267"/>
        <v>1.9132623295546467</v>
      </c>
      <c r="N3353" s="37">
        <f ca="1">IF(E3353="","",IF(ISERROR([1]!EM_S_EST_NETPROFIT(E3353,行业估值!$E$6,deadline)/100000000),"-",[1]!EM_S_EST_NETPROFIT(E3353,行业估值!$E$6,deadline)/100000000))</f>
        <v>1.3294375</v>
      </c>
      <c r="O3353" s="36">
        <f t="shared" ca="1" si="268"/>
        <v>42.650515269202195</v>
      </c>
      <c r="T3353" s="64" t="s">
        <v>6540</v>
      </c>
      <c r="U3353" s="64" t="s">
        <v>6541</v>
      </c>
    </row>
    <row r="3354" spans="4:21">
      <c r="D3354" s="45" t="str">
        <f>IF(AND(行业估值!$B$39=$G3354,COUNTIF($G$2:$G$2552,$G3354)&gt;=1),COUNTIF($G$2:G3354,$G3354),"")</f>
        <v/>
      </c>
      <c r="E3354" s="65" t="str">
        <f t="shared" si="269"/>
        <v>603309.SH</v>
      </c>
      <c r="F3354" s="65" t="str">
        <f t="shared" si="270"/>
        <v>维力医疗</v>
      </c>
      <c r="G3354" s="34" t="str">
        <f>IF(E3354="","",IF(行业估值!$C$5="申万行业",[1]!EM_S_INFO_INDUSTRY_SW2014(E3354,"1"),IF(行业估值!$C$5="证监会行业",[1]!EM_S_INFO_INDUSTRY_CSRC1(E3354,"1"),[1]!EM_S_INFO_INDUSTRY_EM2016(E3354,"1"))))</f>
        <v>医药生物</v>
      </c>
      <c r="H3354" s="34" t="str">
        <f>IF(E3354="","",IF($H$1="上证50",[1]!EM_S_INFO_COMPINDEX(E3354,"000016"),"")&amp;IF($H$1="上证180",[1]!EM_S_INFO_COMPINDEX(E3354,"000010"),"")&amp;IF($H$1="沪深300",[1]!EM_S_INFO_COMPINDEX(E3354,"000300"),"")&amp;IF(AND($H$1="上证A股",RIGHT(E3354,2)="SH"),"是","")&amp;IF(AND($H$1="深证A股",RIGHT(E3354,2)="SZ"),"是","")&amp;IF(AND($H$1="创业板",LEFT(E3354,1)-3=0),"是","")&amp;IF(AND($H$1="全部A股",E3354&lt;&gt;0),"是","")&amp;IF(AND($H$1="中小板",LEFT(E3354,3)="002"),"是",""))</f>
        <v>是</v>
      </c>
      <c r="I3354" s="46">
        <f ca="1">IF(E3354="","",IF(OR([1]!EM_S_VAL_MV(E3354,deadline)="",[1]!EM_S_VAL_MV(E3354,deadline)="--",[1]!EM_S_VAL_MV(E3354,deadline)="null"),0,[1]!EM_S_VAL_MV(E3354,deadline)/100000000))</f>
        <v>26</v>
      </c>
      <c r="J3354" s="46">
        <f ca="1">IF(E3354="","",IF(RIGHT(LEFT($J$1,6),3)="TTM",[1]!EM_S_FA_PROFIT_TTM(E3354,LEFT(RIGHT($J$1,11),10),1)/100000000,[1]!EM_S_STM07_IS(E3354,61,LEFT(RIGHT($J$1,5),4)&amp;"-12-31",1)/100000000))</f>
        <v>1.2504524409</v>
      </c>
      <c r="K3354" s="36">
        <f t="shared" ca="1" si="266"/>
        <v>20.792474107441283</v>
      </c>
      <c r="L3354" s="46">
        <f ca="1">IF(E3354="","",IF(ISERROR(IF(行业估值!$E$7="最新年报",[1]!EM_S_STM07_BS(E3354,140,LEFT(RIGHT($L$1,5),4)&amp;"-12-31",1)/100000000,[1]!EM_S_STM07_BS(E3354,140,LEFT(RIGHT($L$1,11),10),1)/100000000)),0,IF(行业估值!$E$7="最新年报",[1]!EM_S_STM07_BS(E3354,140,LEFT(RIGHT($L$1,5),4)&amp;"-12-31",1)/100000000,[1]!EM_S_STM07_BS(E3354,140,LEFT(RIGHT($L$1,11),10),1)/100000000)))</f>
        <v>10.116940980199999</v>
      </c>
      <c r="M3354" s="36">
        <f t="shared" ca="1" si="267"/>
        <v>2.5699467903277236</v>
      </c>
      <c r="N3354" s="37" t="str">
        <f ca="1">IF(E3354="","",IF(ISERROR([1]!EM_S_EST_NETPROFIT(E3354,行业估值!$E$6,deadline)/100000000),"-",[1]!EM_S_EST_NETPROFIT(E3354,行业估值!$E$6,deadline)/100000000))</f>
        <v>-</v>
      </c>
      <c r="O3354" s="36" t="str">
        <f t="shared" ca="1" si="268"/>
        <v>-</v>
      </c>
      <c r="T3354" s="64" t="s">
        <v>6542</v>
      </c>
      <c r="U3354" s="64" t="s">
        <v>6543</v>
      </c>
    </row>
    <row r="3355" spans="4:21">
      <c r="D3355" s="45">
        <f>IF(AND(行业估值!$B$39=$G3355,COUNTIF($G$2:$G$2552,$G3355)&gt;=1),COUNTIF($G$2:G3355,$G3355),"")</f>
        <v>300</v>
      </c>
      <c r="E3355" s="65" t="str">
        <f t="shared" si="269"/>
        <v>603311.SH</v>
      </c>
      <c r="F3355" s="65" t="str">
        <f t="shared" si="270"/>
        <v>金海环境</v>
      </c>
      <c r="G3355" s="34" t="str">
        <f>IF(E3355="","",IF(行业估值!$C$5="申万行业",[1]!EM_S_INFO_INDUSTRY_SW2014(E3355,"1"),IF(行业估值!$C$5="证监会行业",[1]!EM_S_INFO_INDUSTRY_CSRC1(E3355,"1"),[1]!EM_S_INFO_INDUSTRY_EM2016(E3355,"1"))))</f>
        <v>机械设备</v>
      </c>
      <c r="H3355" s="34" t="str">
        <f>IF(E3355="","",IF($H$1="上证50",[1]!EM_S_INFO_COMPINDEX(E3355,"000016"),"")&amp;IF($H$1="上证180",[1]!EM_S_INFO_COMPINDEX(E3355,"000010"),"")&amp;IF($H$1="沪深300",[1]!EM_S_INFO_COMPINDEX(E3355,"000300"),"")&amp;IF(AND($H$1="上证A股",RIGHT(E3355,2)="SH"),"是","")&amp;IF(AND($H$1="深证A股",RIGHT(E3355,2)="SZ"),"是","")&amp;IF(AND($H$1="创业板",LEFT(E3355,1)-3=0),"是","")&amp;IF(AND($H$1="全部A股",E3355&lt;&gt;0),"是","")&amp;IF(AND($H$1="中小板",LEFT(E3355,3)="002"),"是",""))</f>
        <v>是</v>
      </c>
      <c r="I3355" s="46">
        <f ca="1">IF(E3355="","",IF(OR([1]!EM_S_VAL_MV(E3355,deadline)="",[1]!EM_S_VAL_MV(E3355,deadline)="--",[1]!EM_S_VAL_MV(E3355,deadline)="null"),0,[1]!EM_S_VAL_MV(E3355,deadline)/100000000))</f>
        <v>23.52</v>
      </c>
      <c r="J3355" s="46">
        <f ca="1">IF(E3355="","",IF(RIGHT(LEFT($J$1,6),3)="TTM",[1]!EM_S_FA_PROFIT_TTM(E3355,LEFT(RIGHT($J$1,11),10),1)/100000000,[1]!EM_S_STM07_IS(E3355,61,LEFT(RIGHT($J$1,5),4)&amp;"-12-31",1)/100000000))</f>
        <v>0.68363814749999996</v>
      </c>
      <c r="K3355" s="36">
        <f t="shared" ca="1" si="266"/>
        <v>34.404165545779463</v>
      </c>
      <c r="L3355" s="46">
        <f ca="1">IF(E3355="","",IF(ISERROR(IF(行业估值!$E$7="最新年报",[1]!EM_S_STM07_BS(E3355,140,LEFT(RIGHT($L$1,5),4)&amp;"-12-31",1)/100000000,[1]!EM_S_STM07_BS(E3355,140,LEFT(RIGHT($L$1,11),10),1)/100000000)),0,IF(行业估值!$E$7="最新年报",[1]!EM_S_STM07_BS(E3355,140,LEFT(RIGHT($L$1,5),4)&amp;"-12-31",1)/100000000,[1]!EM_S_STM07_BS(E3355,140,LEFT(RIGHT($L$1,11),10),1)/100000000)))</f>
        <v>8.0676800653999994</v>
      </c>
      <c r="M3355" s="36">
        <f t="shared" ca="1" si="267"/>
        <v>2.9153362316473896</v>
      </c>
      <c r="N3355" s="37" t="str">
        <f ca="1">IF(E3355="","",IF(ISERROR([1]!EM_S_EST_NETPROFIT(E3355,行业估值!$E$6,deadline)/100000000),"-",[1]!EM_S_EST_NETPROFIT(E3355,行业估值!$E$6,deadline)/100000000))</f>
        <v>-</v>
      </c>
      <c r="O3355" s="36" t="str">
        <f t="shared" ca="1" si="268"/>
        <v>-</v>
      </c>
      <c r="T3355" s="64" t="s">
        <v>6544</v>
      </c>
      <c r="U3355" s="64" t="s">
        <v>6545</v>
      </c>
    </row>
    <row r="3356" spans="4:21">
      <c r="D3356" s="45" t="str">
        <f>IF(AND(行业估值!$B$39=$G3356,COUNTIF($G$2:$G$2552,$G3356)&gt;=1),COUNTIF($G$2:G3356,$G3356),"")</f>
        <v/>
      </c>
      <c r="E3356" s="65" t="str">
        <f t="shared" si="269"/>
        <v>603313.SH</v>
      </c>
      <c r="F3356" s="65" t="str">
        <f t="shared" si="270"/>
        <v>梦百合</v>
      </c>
      <c r="G3356" s="34" t="str">
        <f>IF(E3356="","",IF(行业估值!$C$5="申万行业",[1]!EM_S_INFO_INDUSTRY_SW2014(E3356,"1"),IF(行业估值!$C$5="证监会行业",[1]!EM_S_INFO_INDUSTRY_CSRC1(E3356,"1"),[1]!EM_S_INFO_INDUSTRY_EM2016(E3356,"1"))))</f>
        <v>轻工制造</v>
      </c>
      <c r="H3356" s="34" t="str">
        <f>IF(E3356="","",IF($H$1="上证50",[1]!EM_S_INFO_COMPINDEX(E3356,"000016"),"")&amp;IF($H$1="上证180",[1]!EM_S_INFO_COMPINDEX(E3356,"000010"),"")&amp;IF($H$1="沪深300",[1]!EM_S_INFO_COMPINDEX(E3356,"000300"),"")&amp;IF(AND($H$1="上证A股",RIGHT(E3356,2)="SH"),"是","")&amp;IF(AND($H$1="深证A股",RIGHT(E3356,2)="SZ"),"是","")&amp;IF(AND($H$1="创业板",LEFT(E3356,1)-3=0),"是","")&amp;IF(AND($H$1="全部A股",E3356&lt;&gt;0),"是","")&amp;IF(AND($H$1="中小板",LEFT(E3356,3)="002"),"是",""))</f>
        <v>是</v>
      </c>
      <c r="I3356" s="46">
        <f ca="1">IF(E3356="","",IF(OR([1]!EM_S_VAL_MV(E3356,deadline)="",[1]!EM_S_VAL_MV(E3356,deadline)="--",[1]!EM_S_VAL_MV(E3356,deadline)="null"),0,[1]!EM_S_VAL_MV(E3356,deadline)/100000000))</f>
        <v>60.1652366474</v>
      </c>
      <c r="J3356" s="46">
        <f ca="1">IF(E3356="","",IF(RIGHT(LEFT($J$1,6),3)="TTM",[1]!EM_S_FA_PROFIT_TTM(E3356,LEFT(RIGHT($J$1,11),10),1)/100000000,[1]!EM_S_STM07_IS(E3356,61,LEFT(RIGHT($J$1,5),4)&amp;"-12-31",1)/100000000))</f>
        <v>3.5382505922000003</v>
      </c>
      <c r="K3356" s="36">
        <f t="shared" ca="1" si="266"/>
        <v>17.004232764076409</v>
      </c>
      <c r="L3356" s="46">
        <f ca="1">IF(E3356="","",IF(ISERROR(IF(行业估值!$E$7="最新年报",[1]!EM_S_STM07_BS(E3356,140,LEFT(RIGHT($L$1,5),4)&amp;"-12-31",1)/100000000,[1]!EM_S_STM07_BS(E3356,140,LEFT(RIGHT($L$1,11),10),1)/100000000)),0,IF(行业估值!$E$7="最新年报",[1]!EM_S_STM07_BS(E3356,140,LEFT(RIGHT($L$1,5),4)&amp;"-12-31",1)/100000000,[1]!EM_S_STM07_BS(E3356,140,LEFT(RIGHT($L$1,11),10),1)/100000000)))</f>
        <v>21.1151154573</v>
      </c>
      <c r="M3356" s="36">
        <f t="shared" ca="1" si="267"/>
        <v>2.8493917908746003</v>
      </c>
      <c r="N3356" s="37">
        <f ca="1">IF(E3356="","",IF(ISERROR([1]!EM_S_EST_NETPROFIT(E3356,行业估值!$E$6,deadline)/100000000),"-",[1]!EM_S_EST_NETPROFIT(E3356,行业估值!$E$6,deadline)/100000000))</f>
        <v>3.5701999999999998</v>
      </c>
      <c r="O3356" s="36">
        <f t="shared" ca="1" si="268"/>
        <v>16.852063371071651</v>
      </c>
      <c r="T3356" s="64" t="s">
        <v>6546</v>
      </c>
      <c r="U3356" s="64" t="s">
        <v>6547</v>
      </c>
    </row>
    <row r="3357" spans="4:21">
      <c r="D3357" s="45">
        <f>IF(AND(行业估值!$B$39=$G3357,COUNTIF($G$2:$G$2552,$G3357)&gt;=1),COUNTIF($G$2:G3357,$G3357),"")</f>
        <v>301</v>
      </c>
      <c r="E3357" s="65" t="str">
        <f t="shared" si="269"/>
        <v>603315.SH</v>
      </c>
      <c r="F3357" s="65" t="str">
        <f t="shared" si="270"/>
        <v>福鞍股份</v>
      </c>
      <c r="G3357" s="34" t="str">
        <f>IF(E3357="","",IF(行业估值!$C$5="申万行业",[1]!EM_S_INFO_INDUSTRY_SW2014(E3357,"1"),IF(行业估值!$C$5="证监会行业",[1]!EM_S_INFO_INDUSTRY_CSRC1(E3357,"1"),[1]!EM_S_INFO_INDUSTRY_EM2016(E3357,"1"))))</f>
        <v>机械设备</v>
      </c>
      <c r="H3357" s="34" t="str">
        <f>IF(E3357="","",IF($H$1="上证50",[1]!EM_S_INFO_COMPINDEX(E3357,"000016"),"")&amp;IF($H$1="上证180",[1]!EM_S_INFO_COMPINDEX(E3357,"000010"),"")&amp;IF($H$1="沪深300",[1]!EM_S_INFO_COMPINDEX(E3357,"000300"),"")&amp;IF(AND($H$1="上证A股",RIGHT(E3357,2)="SH"),"是","")&amp;IF(AND($H$1="深证A股",RIGHT(E3357,2)="SZ"),"是","")&amp;IF(AND($H$1="创业板",LEFT(E3357,1)-3=0),"是","")&amp;IF(AND($H$1="全部A股",E3357&lt;&gt;0),"是","")&amp;IF(AND($H$1="中小板",LEFT(E3357,3)="002"),"是",""))</f>
        <v>是</v>
      </c>
      <c r="I3357" s="46">
        <f ca="1">IF(E3357="","",IF(OR([1]!EM_S_VAL_MV(E3357,deadline)="",[1]!EM_S_VAL_MV(E3357,deadline)="--",[1]!EM_S_VAL_MV(E3357,deadline)="null"),0,[1]!EM_S_VAL_MV(E3357,deadline)/100000000))</f>
        <v>34.018510051199996</v>
      </c>
      <c r="J3357" s="46">
        <f ca="1">IF(E3357="","",IF(RIGHT(LEFT($J$1,6),3)="TTM",[1]!EM_S_FA_PROFIT_TTM(E3357,LEFT(RIGHT($J$1,11),10),1)/100000000,[1]!EM_S_STM07_IS(E3357,61,LEFT(RIGHT($J$1,5),4)&amp;"-12-31",1)/100000000))</f>
        <v>0.50169763060000006</v>
      </c>
      <c r="K3357" s="36">
        <f t="shared" ca="1" si="266"/>
        <v>67.806798310998431</v>
      </c>
      <c r="L3357" s="46">
        <f ca="1">IF(E3357="","",IF(ISERROR(IF(行业估值!$E$7="最新年报",[1]!EM_S_STM07_BS(E3357,140,LEFT(RIGHT($L$1,5),4)&amp;"-12-31",1)/100000000,[1]!EM_S_STM07_BS(E3357,140,LEFT(RIGHT($L$1,11),10),1)/100000000)),0,IF(行业估值!$E$7="最新年报",[1]!EM_S_STM07_BS(E3357,140,LEFT(RIGHT($L$1,5),4)&amp;"-12-31",1)/100000000,[1]!EM_S_STM07_BS(E3357,140,LEFT(RIGHT($L$1,11),10),1)/100000000)))</f>
        <v>12.836249004100001</v>
      </c>
      <c r="M3357" s="36">
        <f t="shared" ca="1" si="267"/>
        <v>2.6501908805550758</v>
      </c>
      <c r="N3357" s="37" t="str">
        <f ca="1">IF(E3357="","",IF(ISERROR([1]!EM_S_EST_NETPROFIT(E3357,行业估值!$E$6,deadline)/100000000),"-",[1]!EM_S_EST_NETPROFIT(E3357,行业估值!$E$6,deadline)/100000000))</f>
        <v>-</v>
      </c>
      <c r="O3357" s="36" t="str">
        <f t="shared" ca="1" si="268"/>
        <v>-</v>
      </c>
      <c r="T3357" s="64" t="s">
        <v>6548</v>
      </c>
      <c r="U3357" s="64" t="s">
        <v>6549</v>
      </c>
    </row>
    <row r="3358" spans="4:21">
      <c r="D3358" s="45" t="str">
        <f>IF(AND(行业估值!$B$39=$G3358,COUNTIF($G$2:$G$2552,$G3358)&gt;=1),COUNTIF($G$2:G3358,$G3358),"")</f>
        <v/>
      </c>
      <c r="E3358" s="65" t="str">
        <f t="shared" si="269"/>
        <v>603316.SH</v>
      </c>
      <c r="F3358" s="65" t="str">
        <f t="shared" si="270"/>
        <v>诚邦股份</v>
      </c>
      <c r="G3358" s="34" t="str">
        <f>IF(E3358="","",IF(行业估值!$C$5="申万行业",[1]!EM_S_INFO_INDUSTRY_SW2014(E3358,"1"),IF(行业估值!$C$5="证监会行业",[1]!EM_S_INFO_INDUSTRY_CSRC1(E3358,"1"),[1]!EM_S_INFO_INDUSTRY_EM2016(E3358,"1"))))</f>
        <v>建筑</v>
      </c>
      <c r="H3358" s="34" t="str">
        <f>IF(E3358="","",IF($H$1="上证50",[1]!EM_S_INFO_COMPINDEX(E3358,"000016"),"")&amp;IF($H$1="上证180",[1]!EM_S_INFO_COMPINDEX(E3358,"000010"),"")&amp;IF($H$1="沪深300",[1]!EM_S_INFO_COMPINDEX(E3358,"000300"),"")&amp;IF(AND($H$1="上证A股",RIGHT(E3358,2)="SH"),"是","")&amp;IF(AND($H$1="深证A股",RIGHT(E3358,2)="SZ"),"是","")&amp;IF(AND($H$1="创业板",LEFT(E3358,1)-3=0),"是","")&amp;IF(AND($H$1="全部A股",E3358&lt;&gt;0),"是","")&amp;IF(AND($H$1="中小板",LEFT(E3358,3)="002"),"是",""))</f>
        <v>是</v>
      </c>
      <c r="I3358" s="46">
        <f ca="1">IF(E3358="","",IF(OR([1]!EM_S_VAL_MV(E3358,deadline)="",[1]!EM_S_VAL_MV(E3358,deadline)="--",[1]!EM_S_VAL_MV(E3358,deadline)="null"),0,[1]!EM_S_VAL_MV(E3358,deadline)/100000000))</f>
        <v>20.551608000000002</v>
      </c>
      <c r="J3358" s="46">
        <f ca="1">IF(E3358="","",IF(RIGHT(LEFT($J$1,6),3)="TTM",[1]!EM_S_FA_PROFIT_TTM(E3358,LEFT(RIGHT($J$1,11),10),1)/100000000,[1]!EM_S_STM07_IS(E3358,61,LEFT(RIGHT($J$1,5),4)&amp;"-12-31",1)/100000000))</f>
        <v>0.3699770161</v>
      </c>
      <c r="K3358" s="36">
        <f t="shared" ca="1" si="266"/>
        <v>55.548337074120212</v>
      </c>
      <c r="L3358" s="46">
        <f ca="1">IF(E3358="","",IF(ISERROR(IF(行业估值!$E$7="最新年报",[1]!EM_S_STM07_BS(E3358,140,LEFT(RIGHT($L$1,5),4)&amp;"-12-31",1)/100000000,[1]!EM_S_STM07_BS(E3358,140,LEFT(RIGHT($L$1,11),10),1)/100000000)),0,IF(行业估值!$E$7="最新年报",[1]!EM_S_STM07_BS(E3358,140,LEFT(RIGHT($L$1,5),4)&amp;"-12-31",1)/100000000,[1]!EM_S_STM07_BS(E3358,140,LEFT(RIGHT($L$1,11),10),1)/100000000)))</f>
        <v>8.5408221715000003</v>
      </c>
      <c r="M3358" s="36">
        <f t="shared" ca="1" si="267"/>
        <v>2.4062798156106067</v>
      </c>
      <c r="N3358" s="37" t="str">
        <f ca="1">IF(E3358="","",IF(ISERROR([1]!EM_S_EST_NETPROFIT(E3358,行业估值!$E$6,deadline)/100000000),"-",[1]!EM_S_EST_NETPROFIT(E3358,行业估值!$E$6,deadline)/100000000))</f>
        <v>-</v>
      </c>
      <c r="O3358" s="36" t="str">
        <f t="shared" ca="1" si="268"/>
        <v>-</v>
      </c>
      <c r="T3358" s="64" t="s">
        <v>6550</v>
      </c>
      <c r="U3358" s="64" t="s">
        <v>6551</v>
      </c>
    </row>
    <row r="3359" spans="4:21">
      <c r="D3359" s="45" t="str">
        <f>IF(AND(行业估值!$B$39=$G3359,COUNTIF($G$2:$G$2552,$G3359)&gt;=1),COUNTIF($G$2:G3359,$G3359),"")</f>
        <v/>
      </c>
      <c r="E3359" s="65" t="str">
        <f t="shared" si="269"/>
        <v>603317.SH</v>
      </c>
      <c r="F3359" s="65" t="str">
        <f t="shared" si="270"/>
        <v>天味食品</v>
      </c>
      <c r="G3359" s="34" t="str">
        <f>IF(E3359="","",IF(行业估值!$C$5="申万行业",[1]!EM_S_INFO_INDUSTRY_SW2014(E3359,"1"),IF(行业估值!$C$5="证监会行业",[1]!EM_S_INFO_INDUSTRY_CSRC1(E3359,"1"),[1]!EM_S_INFO_INDUSTRY_EM2016(E3359,"1"))))</f>
        <v>食品饮料</v>
      </c>
      <c r="H3359" s="34" t="str">
        <f>IF(E3359="","",IF($H$1="上证50",[1]!EM_S_INFO_COMPINDEX(E3359,"000016"),"")&amp;IF($H$1="上证180",[1]!EM_S_INFO_COMPINDEX(E3359,"000010"),"")&amp;IF($H$1="沪深300",[1]!EM_S_INFO_COMPINDEX(E3359,"000300"),"")&amp;IF(AND($H$1="上证A股",RIGHT(E3359,2)="SH"),"是","")&amp;IF(AND($H$1="深证A股",RIGHT(E3359,2)="SZ"),"是","")&amp;IF(AND($H$1="创业板",LEFT(E3359,1)-3=0),"是","")&amp;IF(AND($H$1="全部A股",E3359&lt;&gt;0),"是","")&amp;IF(AND($H$1="中小板",LEFT(E3359,3)="002"),"是",""))</f>
        <v>是</v>
      </c>
      <c r="I3359" s="46">
        <f ca="1">IF(E3359="","",IF(OR([1]!EM_S_VAL_MV(E3359,deadline)="",[1]!EM_S_VAL_MV(E3359,deadline)="--",[1]!EM_S_VAL_MV(E3359,deadline)="null"),0,[1]!EM_S_VAL_MV(E3359,deadline)/100000000))</f>
        <v>182.44924800000001</v>
      </c>
      <c r="J3359" s="46">
        <f ca="1">IF(E3359="","",IF(RIGHT(LEFT($J$1,6),3)="TTM",[1]!EM_S_FA_PROFIT_TTM(E3359,LEFT(RIGHT($J$1,11),10),1)/100000000,[1]!EM_S_STM07_IS(E3359,61,LEFT(RIGHT($J$1,5),4)&amp;"-12-31",1)/100000000))</f>
        <v>2.9856956748000001</v>
      </c>
      <c r="K3359" s="36">
        <f t="shared" ca="1" si="266"/>
        <v>61.107784540774254</v>
      </c>
      <c r="L3359" s="46">
        <f ca="1">IF(E3359="","",IF(ISERROR(IF(行业估值!$E$7="最新年报",[1]!EM_S_STM07_BS(E3359,140,LEFT(RIGHT($L$1,5),4)&amp;"-12-31",1)/100000000,[1]!EM_S_STM07_BS(E3359,140,LEFT(RIGHT($L$1,11),10),1)/100000000)),0,IF(行业估值!$E$7="最新年报",[1]!EM_S_STM07_BS(E3359,140,LEFT(RIGHT($L$1,5),4)&amp;"-12-31",1)/100000000,[1]!EM_S_STM07_BS(E3359,140,LEFT(RIGHT($L$1,11),10),1)/100000000)))</f>
        <v>17.404299839700002</v>
      </c>
      <c r="M3359" s="36">
        <f t="shared" ca="1" si="267"/>
        <v>10.482998436043083</v>
      </c>
      <c r="N3359" s="37">
        <f ca="1">IF(E3359="","",IF(ISERROR([1]!EM_S_EST_NETPROFIT(E3359,行业估值!$E$6,deadline)/100000000),"-",[1]!EM_S_EST_NETPROFIT(E3359,行业估值!$E$6,deadline)/100000000))</f>
        <v>3.255235714285714</v>
      </c>
      <c r="O3359" s="36">
        <f t="shared" ca="1" si="268"/>
        <v>56.047937542376793</v>
      </c>
      <c r="T3359" s="64" t="s">
        <v>7169</v>
      </c>
      <c r="U3359" s="64" t="s">
        <v>7170</v>
      </c>
    </row>
    <row r="3360" spans="4:21">
      <c r="D3360" s="45">
        <f>IF(AND(行业估值!$B$39=$G3360,COUNTIF($G$2:$G$2552,$G3360)&gt;=1),COUNTIF($G$2:G3360,$G3360),"")</f>
        <v>302</v>
      </c>
      <c r="E3360" s="65" t="str">
        <f t="shared" si="269"/>
        <v>603318.SH</v>
      </c>
      <c r="F3360" s="65" t="str">
        <f t="shared" si="270"/>
        <v>派思股份</v>
      </c>
      <c r="G3360" s="34" t="str">
        <f>IF(E3360="","",IF(行业估值!$C$5="申万行业",[1]!EM_S_INFO_INDUSTRY_SW2014(E3360,"1"),IF(行业估值!$C$5="证监会行业",[1]!EM_S_INFO_INDUSTRY_CSRC1(E3360,"1"),[1]!EM_S_INFO_INDUSTRY_EM2016(E3360,"1"))))</f>
        <v>机械设备</v>
      </c>
      <c r="H3360" s="34" t="str">
        <f>IF(E3360="","",IF($H$1="上证50",[1]!EM_S_INFO_COMPINDEX(E3360,"000016"),"")&amp;IF($H$1="上证180",[1]!EM_S_INFO_COMPINDEX(E3360,"000010"),"")&amp;IF($H$1="沪深300",[1]!EM_S_INFO_COMPINDEX(E3360,"000300"),"")&amp;IF(AND($H$1="上证A股",RIGHT(E3360,2)="SH"),"是","")&amp;IF(AND($H$1="深证A股",RIGHT(E3360,2)="SZ"),"是","")&amp;IF(AND($H$1="创业板",LEFT(E3360,1)-3=0),"是","")&amp;IF(AND($H$1="全部A股",E3360&lt;&gt;0),"是","")&amp;IF(AND($H$1="中小板",LEFT(E3360,3)="002"),"是",""))</f>
        <v>是</v>
      </c>
      <c r="I3360" s="46">
        <f ca="1">IF(E3360="","",IF(OR([1]!EM_S_VAL_MV(E3360,deadline)="",[1]!EM_S_VAL_MV(E3360,deadline)="--",[1]!EM_S_VAL_MV(E3360,deadline)="null"),0,[1]!EM_S_VAL_MV(E3360,deadline)/100000000))</f>
        <v>47.495364913700001</v>
      </c>
      <c r="J3360" s="46">
        <f ca="1">IF(E3360="","",IF(RIGHT(LEFT($J$1,6),3)="TTM",[1]!EM_S_FA_PROFIT_TTM(E3360,LEFT(RIGHT($J$1,11),10),1)/100000000,[1]!EM_S_STM07_IS(E3360,61,LEFT(RIGHT($J$1,5),4)&amp;"-12-31",1)/100000000))</f>
        <v>-0.72549126069999992</v>
      </c>
      <c r="K3360" s="36">
        <f t="shared" ca="1" si="266"/>
        <v>-65.466488001348864</v>
      </c>
      <c r="L3360" s="46">
        <f ca="1">IF(E3360="","",IF(ISERROR(IF(行业估值!$E$7="最新年报",[1]!EM_S_STM07_BS(E3360,140,LEFT(RIGHT($L$1,5),4)&amp;"-12-31",1)/100000000,[1]!EM_S_STM07_BS(E3360,140,LEFT(RIGHT($L$1,11),10),1)/100000000)),0,IF(行业估值!$E$7="最新年报",[1]!EM_S_STM07_BS(E3360,140,LEFT(RIGHT($L$1,5),4)&amp;"-12-31",1)/100000000,[1]!EM_S_STM07_BS(E3360,140,LEFT(RIGHT($L$1,11),10),1)/100000000)))</f>
        <v>9.5811227750000008</v>
      </c>
      <c r="M3360" s="36">
        <f t="shared" ca="1" si="267"/>
        <v>4.9571815359291227</v>
      </c>
      <c r="N3360" s="37" t="str">
        <f ca="1">IF(E3360="","",IF(ISERROR([1]!EM_S_EST_NETPROFIT(E3360,行业估值!$E$6,deadline)/100000000),"-",[1]!EM_S_EST_NETPROFIT(E3360,行业估值!$E$6,deadline)/100000000))</f>
        <v>-</v>
      </c>
      <c r="O3360" s="36" t="str">
        <f t="shared" ca="1" si="268"/>
        <v>-</v>
      </c>
      <c r="T3360" s="64" t="s">
        <v>6552</v>
      </c>
      <c r="U3360" s="64" t="s">
        <v>6553</v>
      </c>
    </row>
    <row r="3361" spans="4:21">
      <c r="D3361" s="45" t="str">
        <f>IF(AND(行业估值!$B$39=$G3361,COUNTIF($G$2:$G$2552,$G3361)&gt;=1),COUNTIF($G$2:G3361,$G3361),"")</f>
        <v/>
      </c>
      <c r="E3361" s="65" t="str">
        <f t="shared" si="269"/>
        <v>603319.SH</v>
      </c>
      <c r="F3361" s="65" t="str">
        <f t="shared" si="270"/>
        <v>湘油泵</v>
      </c>
      <c r="G3361" s="34" t="str">
        <f>IF(E3361="","",IF(行业估值!$C$5="申万行业",[1]!EM_S_INFO_INDUSTRY_SW2014(E3361,"1"),IF(行业估值!$C$5="证监会行业",[1]!EM_S_INFO_INDUSTRY_CSRC1(E3361,"1"),[1]!EM_S_INFO_INDUSTRY_EM2016(E3361,"1"))))</f>
        <v>交运设备</v>
      </c>
      <c r="H3361" s="34" t="str">
        <f>IF(E3361="","",IF($H$1="上证50",[1]!EM_S_INFO_COMPINDEX(E3361,"000016"),"")&amp;IF($H$1="上证180",[1]!EM_S_INFO_COMPINDEX(E3361,"000010"),"")&amp;IF($H$1="沪深300",[1]!EM_S_INFO_COMPINDEX(E3361,"000300"),"")&amp;IF(AND($H$1="上证A股",RIGHT(E3361,2)="SH"),"是","")&amp;IF(AND($H$1="深证A股",RIGHT(E3361,2)="SZ"),"是","")&amp;IF(AND($H$1="创业板",LEFT(E3361,1)-3=0),"是","")&amp;IF(AND($H$1="全部A股",E3361&lt;&gt;0),"是","")&amp;IF(AND($H$1="中小板",LEFT(E3361,3)="002"),"是",""))</f>
        <v>是</v>
      </c>
      <c r="I3361" s="46">
        <f ca="1">IF(E3361="","",IF(OR([1]!EM_S_VAL_MV(E3361,deadline)="",[1]!EM_S_VAL_MV(E3361,deadline)="--",[1]!EM_S_VAL_MV(E3361,deadline)="null"),0,[1]!EM_S_VAL_MV(E3361,deadline)/100000000))</f>
        <v>17.046501875000001</v>
      </c>
      <c r="J3361" s="46">
        <f ca="1">IF(E3361="","",IF(RIGHT(LEFT($J$1,6),3)="TTM",[1]!EM_S_FA_PROFIT_TTM(E3361,LEFT(RIGHT($J$1,11),10),1)/100000000,[1]!EM_S_STM07_IS(E3361,61,LEFT(RIGHT($J$1,5),4)&amp;"-12-31",1)/100000000))</f>
        <v>1.0119753033000001</v>
      </c>
      <c r="K3361" s="36">
        <f t="shared" ca="1" si="266"/>
        <v>16.844780519259931</v>
      </c>
      <c r="L3361" s="46">
        <f ca="1">IF(E3361="","",IF(ISERROR(IF(行业估值!$E$7="最新年报",[1]!EM_S_STM07_BS(E3361,140,LEFT(RIGHT($L$1,5),4)&amp;"-12-31",1)/100000000,[1]!EM_S_STM07_BS(E3361,140,LEFT(RIGHT($L$1,11),10),1)/100000000)),0,IF(行业估值!$E$7="最新年报",[1]!EM_S_STM07_BS(E3361,140,LEFT(RIGHT($L$1,5),4)&amp;"-12-31",1)/100000000,[1]!EM_S_STM07_BS(E3361,140,LEFT(RIGHT($L$1,11),10),1)/100000000)))</f>
        <v>7.7347281057000004</v>
      </c>
      <c r="M3361" s="36">
        <f t="shared" ca="1" si="267"/>
        <v>2.2038915449966261</v>
      </c>
      <c r="N3361" s="37" t="str">
        <f ca="1">IF(E3361="","",IF(ISERROR([1]!EM_S_EST_NETPROFIT(E3361,行业估值!$E$6,deadline)/100000000),"-",[1]!EM_S_EST_NETPROFIT(E3361,行业估值!$E$6,deadline)/100000000))</f>
        <v>-</v>
      </c>
      <c r="O3361" s="36" t="str">
        <f t="shared" ca="1" si="268"/>
        <v>-</v>
      </c>
      <c r="T3361" s="64" t="s">
        <v>6554</v>
      </c>
      <c r="U3361" s="64" t="s">
        <v>6555</v>
      </c>
    </row>
    <row r="3362" spans="4:21">
      <c r="D3362" s="45" t="str">
        <f>IF(AND(行业估值!$B$39=$G3362,COUNTIF($G$2:$G$2552,$G3362)&gt;=1),COUNTIF($G$2:G3362,$G3362),"")</f>
        <v/>
      </c>
      <c r="E3362" s="65" t="str">
        <f t="shared" si="269"/>
        <v>603320.SH</v>
      </c>
      <c r="F3362" s="65" t="str">
        <f t="shared" si="270"/>
        <v>迪贝电气</v>
      </c>
      <c r="G3362" s="34" t="str">
        <f>IF(E3362="","",IF(行业估值!$C$5="申万行业",[1]!EM_S_INFO_INDUSTRY_SW2014(E3362,"1"),IF(行业估值!$C$5="证监会行业",[1]!EM_S_INFO_INDUSTRY_CSRC1(E3362,"1"),[1]!EM_S_INFO_INDUSTRY_EM2016(E3362,"1"))))</f>
        <v>电气设备</v>
      </c>
      <c r="H3362" s="34" t="str">
        <f>IF(E3362="","",IF($H$1="上证50",[1]!EM_S_INFO_COMPINDEX(E3362,"000016"),"")&amp;IF($H$1="上证180",[1]!EM_S_INFO_COMPINDEX(E3362,"000010"),"")&amp;IF($H$1="沪深300",[1]!EM_S_INFO_COMPINDEX(E3362,"000300"),"")&amp;IF(AND($H$1="上证A股",RIGHT(E3362,2)="SH"),"是","")&amp;IF(AND($H$1="深证A股",RIGHT(E3362,2)="SZ"),"是","")&amp;IF(AND($H$1="创业板",LEFT(E3362,1)-3=0),"是","")&amp;IF(AND($H$1="全部A股",E3362&lt;&gt;0),"是","")&amp;IF(AND($H$1="中小板",LEFT(E3362,3)="002"),"是",""))</f>
        <v>是</v>
      </c>
      <c r="I3362" s="46">
        <f ca="1">IF(E3362="","",IF(OR([1]!EM_S_VAL_MV(E3362,deadline)="",[1]!EM_S_VAL_MV(E3362,deadline)="--",[1]!EM_S_VAL_MV(E3362,deadline)="null"),0,[1]!EM_S_VAL_MV(E3362,deadline)/100000000))</f>
        <v>15.84</v>
      </c>
      <c r="J3362" s="46">
        <f ca="1">IF(E3362="","",IF(RIGHT(LEFT($J$1,6),3)="TTM",[1]!EM_S_FA_PROFIT_TTM(E3362,LEFT(RIGHT($J$1,11),10),1)/100000000,[1]!EM_S_STM07_IS(E3362,61,LEFT(RIGHT($J$1,5),4)&amp;"-12-31",1)/100000000))</f>
        <v>0.40867619759999996</v>
      </c>
      <c r="K3362" s="36">
        <f t="shared" ca="1" si="266"/>
        <v>38.759291813475564</v>
      </c>
      <c r="L3362" s="46">
        <f ca="1">IF(E3362="","",IF(ISERROR(IF(行业估值!$E$7="最新年报",[1]!EM_S_STM07_BS(E3362,140,LEFT(RIGHT($L$1,5),4)&amp;"-12-31",1)/100000000,[1]!EM_S_STM07_BS(E3362,140,LEFT(RIGHT($L$1,11),10),1)/100000000)),0,IF(行业估值!$E$7="最新年报",[1]!EM_S_STM07_BS(E3362,140,LEFT(RIGHT($L$1,5),4)&amp;"-12-31",1)/100000000,[1]!EM_S_STM07_BS(E3362,140,LEFT(RIGHT($L$1,11),10),1)/100000000)))</f>
        <v>6.4095654280999996</v>
      </c>
      <c r="M3362" s="36">
        <f t="shared" ca="1" si="267"/>
        <v>2.4713063900644952</v>
      </c>
      <c r="N3362" s="37" t="str">
        <f ca="1">IF(E3362="","",IF(ISERROR([1]!EM_S_EST_NETPROFIT(E3362,行业估值!$E$6,deadline)/100000000),"-",[1]!EM_S_EST_NETPROFIT(E3362,行业估值!$E$6,deadline)/100000000))</f>
        <v>-</v>
      </c>
      <c r="O3362" s="36" t="str">
        <f t="shared" ca="1" si="268"/>
        <v>-</v>
      </c>
      <c r="T3362" s="64" t="s">
        <v>6556</v>
      </c>
      <c r="U3362" s="64" t="s">
        <v>6557</v>
      </c>
    </row>
    <row r="3363" spans="4:21">
      <c r="D3363" s="45">
        <f>IF(AND(行业估值!$B$39=$G3363,COUNTIF($G$2:$G$2552,$G3363)&gt;=1),COUNTIF($G$2:G3363,$G3363),"")</f>
        <v>303</v>
      </c>
      <c r="E3363" s="65" t="str">
        <f t="shared" si="269"/>
        <v>603321.SH</v>
      </c>
      <c r="F3363" s="65" t="str">
        <f t="shared" si="270"/>
        <v>梅轮电梯</v>
      </c>
      <c r="G3363" s="34" t="str">
        <f>IF(E3363="","",IF(行业估值!$C$5="申万行业",[1]!EM_S_INFO_INDUSTRY_SW2014(E3363,"1"),IF(行业估值!$C$5="证监会行业",[1]!EM_S_INFO_INDUSTRY_CSRC1(E3363,"1"),[1]!EM_S_INFO_INDUSTRY_EM2016(E3363,"1"))))</f>
        <v>机械设备</v>
      </c>
      <c r="H3363" s="34" t="str">
        <f>IF(E3363="","",IF($H$1="上证50",[1]!EM_S_INFO_COMPINDEX(E3363,"000016"),"")&amp;IF($H$1="上证180",[1]!EM_S_INFO_COMPINDEX(E3363,"000010"),"")&amp;IF($H$1="沪深300",[1]!EM_S_INFO_COMPINDEX(E3363,"000300"),"")&amp;IF(AND($H$1="上证A股",RIGHT(E3363,2)="SH"),"是","")&amp;IF(AND($H$1="深证A股",RIGHT(E3363,2)="SZ"),"是","")&amp;IF(AND($H$1="创业板",LEFT(E3363,1)-3=0),"是","")&amp;IF(AND($H$1="全部A股",E3363&lt;&gt;0),"是","")&amp;IF(AND($H$1="中小板",LEFT(E3363,3)="002"),"是",""))</f>
        <v>是</v>
      </c>
      <c r="I3363" s="46">
        <f ca="1">IF(E3363="","",IF(OR([1]!EM_S_VAL_MV(E3363,deadline)="",[1]!EM_S_VAL_MV(E3363,deadline)="--",[1]!EM_S_VAL_MV(E3363,deadline)="null"),0,[1]!EM_S_VAL_MV(E3363,deadline)/100000000))</f>
        <v>24.099499999999999</v>
      </c>
      <c r="J3363" s="46">
        <f ca="1">IF(E3363="","",IF(RIGHT(LEFT($J$1,6),3)="TTM",[1]!EM_S_FA_PROFIT_TTM(E3363,LEFT(RIGHT($J$1,11),10),1)/100000000,[1]!EM_S_STM07_IS(E3363,61,LEFT(RIGHT($J$1,5),4)&amp;"-12-31",1)/100000000))</f>
        <v>0.3499876119</v>
      </c>
      <c r="K3363" s="36">
        <f t="shared" ca="1" si="266"/>
        <v>68.858151490475649</v>
      </c>
      <c r="L3363" s="46">
        <f ca="1">IF(E3363="","",IF(ISERROR(IF(行业估值!$E$7="最新年报",[1]!EM_S_STM07_BS(E3363,140,LEFT(RIGHT($L$1,5),4)&amp;"-12-31",1)/100000000,[1]!EM_S_STM07_BS(E3363,140,LEFT(RIGHT($L$1,11),10),1)/100000000)),0,IF(行业估值!$E$7="最新年报",[1]!EM_S_STM07_BS(E3363,140,LEFT(RIGHT($L$1,5),4)&amp;"-12-31",1)/100000000,[1]!EM_S_STM07_BS(E3363,140,LEFT(RIGHT($L$1,11),10),1)/100000000)))</f>
        <v>10.4307142603</v>
      </c>
      <c r="M3363" s="36">
        <f t="shared" ca="1" si="267"/>
        <v>2.3104362173666586</v>
      </c>
      <c r="N3363" s="37" t="str">
        <f ca="1">IF(E3363="","",IF(ISERROR([1]!EM_S_EST_NETPROFIT(E3363,行业估值!$E$6,deadline)/100000000),"-",[1]!EM_S_EST_NETPROFIT(E3363,行业估值!$E$6,deadline)/100000000))</f>
        <v>-</v>
      </c>
      <c r="O3363" s="36" t="str">
        <f t="shared" ca="1" si="268"/>
        <v>-</v>
      </c>
      <c r="T3363" s="64" t="s">
        <v>6558</v>
      </c>
      <c r="U3363" s="64" t="s">
        <v>6559</v>
      </c>
    </row>
    <row r="3364" spans="4:21">
      <c r="D3364" s="45" t="str">
        <f>IF(AND(行业估值!$B$39=$G3364,COUNTIF($G$2:$G$2552,$G3364)&gt;=1),COUNTIF($G$2:G3364,$G3364),"")</f>
        <v/>
      </c>
      <c r="E3364" s="65" t="str">
        <f t="shared" si="269"/>
        <v>603322.SH</v>
      </c>
      <c r="F3364" s="65" t="str">
        <f t="shared" si="270"/>
        <v>超讯通信</v>
      </c>
      <c r="G3364" s="34" t="str">
        <f>IF(E3364="","",IF(行业估值!$C$5="申万行业",[1]!EM_S_INFO_INDUSTRY_SW2014(E3364,"1"),IF(行业估值!$C$5="证监会行业",[1]!EM_S_INFO_INDUSTRY_CSRC1(E3364,"1"),[1]!EM_S_INFO_INDUSTRY_EM2016(E3364,"1"))))</f>
        <v>信息技术</v>
      </c>
      <c r="H3364" s="34" t="str">
        <f>IF(E3364="","",IF($H$1="上证50",[1]!EM_S_INFO_COMPINDEX(E3364,"000016"),"")&amp;IF($H$1="上证180",[1]!EM_S_INFO_COMPINDEX(E3364,"000010"),"")&amp;IF($H$1="沪深300",[1]!EM_S_INFO_COMPINDEX(E3364,"000300"),"")&amp;IF(AND($H$1="上证A股",RIGHT(E3364,2)="SH"),"是","")&amp;IF(AND($H$1="深证A股",RIGHT(E3364,2)="SZ"),"是","")&amp;IF(AND($H$1="创业板",LEFT(E3364,1)-3=0),"是","")&amp;IF(AND($H$1="全部A股",E3364&lt;&gt;0),"是","")&amp;IF(AND($H$1="中小板",LEFT(E3364,3)="002"),"是",""))</f>
        <v>是</v>
      </c>
      <c r="I3364" s="46">
        <f ca="1">IF(E3364="","",IF(OR([1]!EM_S_VAL_MV(E3364,deadline)="",[1]!EM_S_VAL_MV(E3364,deadline)="--",[1]!EM_S_VAL_MV(E3364,deadline)="null"),0,[1]!EM_S_VAL_MV(E3364,deadline)/100000000))</f>
        <v>34.434399999999997</v>
      </c>
      <c r="J3364" s="46">
        <f ca="1">IF(E3364="","",IF(RIGHT(LEFT($J$1,6),3)="TTM",[1]!EM_S_FA_PROFIT_TTM(E3364,LEFT(RIGHT($J$1,11),10),1)/100000000,[1]!EM_S_STM07_IS(E3364,61,LEFT(RIGHT($J$1,5),4)&amp;"-12-31",1)/100000000))</f>
        <v>-6.9819999699999996E-2</v>
      </c>
      <c r="K3364" s="36">
        <f t="shared" ca="1" si="266"/>
        <v>-493.18820034311744</v>
      </c>
      <c r="L3364" s="46">
        <f ca="1">IF(E3364="","",IF(ISERROR(IF(行业估值!$E$7="最新年报",[1]!EM_S_STM07_BS(E3364,140,LEFT(RIGHT($L$1,5),4)&amp;"-12-31",1)/100000000,[1]!EM_S_STM07_BS(E3364,140,LEFT(RIGHT($L$1,11),10),1)/100000000)),0,IF(行业估值!$E$7="最新年报",[1]!EM_S_STM07_BS(E3364,140,LEFT(RIGHT($L$1,5),4)&amp;"-12-31",1)/100000000,[1]!EM_S_STM07_BS(E3364,140,LEFT(RIGHT($L$1,11),10),1)/100000000)))</f>
        <v>4.2979633911999997</v>
      </c>
      <c r="M3364" s="36">
        <f t="shared" ca="1" si="267"/>
        <v>8.0117946259160302</v>
      </c>
      <c r="N3364" s="37" t="str">
        <f ca="1">IF(E3364="","",IF(ISERROR([1]!EM_S_EST_NETPROFIT(E3364,行业估值!$E$6,deadline)/100000000),"-",[1]!EM_S_EST_NETPROFIT(E3364,行业估值!$E$6,deadline)/100000000))</f>
        <v>-</v>
      </c>
      <c r="O3364" s="36" t="str">
        <f t="shared" ca="1" si="268"/>
        <v>-</v>
      </c>
      <c r="T3364" s="64" t="s">
        <v>6560</v>
      </c>
      <c r="U3364" s="64" t="s">
        <v>6561</v>
      </c>
    </row>
    <row r="3365" spans="4:21">
      <c r="D3365" s="45" t="str">
        <f>IF(AND(行业估值!$B$39=$G3365,COUNTIF($G$2:$G$2552,$G3365)&gt;=1),COUNTIF($G$2:G3365,$G3365),"")</f>
        <v/>
      </c>
      <c r="E3365" s="65" t="str">
        <f t="shared" si="269"/>
        <v>603323.SH</v>
      </c>
      <c r="F3365" s="65" t="str">
        <f t="shared" si="270"/>
        <v>苏农银行</v>
      </c>
      <c r="G3365" s="34" t="str">
        <f>IF(E3365="","",IF(行业估值!$C$5="申万行业",[1]!EM_S_INFO_INDUSTRY_SW2014(E3365,"1"),IF(行业估值!$C$5="证监会行业",[1]!EM_S_INFO_INDUSTRY_CSRC1(E3365,"1"),[1]!EM_S_INFO_INDUSTRY_EM2016(E3365,"1"))))</f>
        <v>金融</v>
      </c>
      <c r="H3365" s="34" t="str">
        <f>IF(E3365="","",IF($H$1="上证50",[1]!EM_S_INFO_COMPINDEX(E3365,"000016"),"")&amp;IF($H$1="上证180",[1]!EM_S_INFO_COMPINDEX(E3365,"000010"),"")&amp;IF($H$1="沪深300",[1]!EM_S_INFO_COMPINDEX(E3365,"000300"),"")&amp;IF(AND($H$1="上证A股",RIGHT(E3365,2)="SH"),"是","")&amp;IF(AND($H$1="深证A股",RIGHT(E3365,2)="SZ"),"是","")&amp;IF(AND($H$1="创业板",LEFT(E3365,1)-3=0),"是","")&amp;IF(AND($H$1="全部A股",E3365&lt;&gt;0),"是","")&amp;IF(AND($H$1="中小板",LEFT(E3365,3)="002"),"是",""))</f>
        <v>是</v>
      </c>
      <c r="I3365" s="46">
        <f ca="1">IF(E3365="","",IF(OR([1]!EM_S_VAL_MV(E3365,deadline)="",[1]!EM_S_VAL_MV(E3365,deadline)="--",[1]!EM_S_VAL_MV(E3365,deadline)="null"),0,[1]!EM_S_VAL_MV(E3365,deadline)/100000000))</f>
        <v>89.972955625699996</v>
      </c>
      <c r="J3365" s="46">
        <f ca="1">IF(E3365="","",IF(RIGHT(LEFT($J$1,6),3)="TTM",[1]!EM_S_FA_PROFIT_TTM(E3365,LEFT(RIGHT($J$1,11),10),1)/100000000,[1]!EM_S_STM07_IS(E3365,61,LEFT(RIGHT($J$1,5),4)&amp;"-12-31",1)/100000000))</f>
        <v>9.1567299999999996</v>
      </c>
      <c r="K3365" s="36">
        <f t="shared" ca="1" si="266"/>
        <v>9.8258827797368706</v>
      </c>
      <c r="L3365" s="46">
        <f ca="1">IF(E3365="","",IF(ISERROR(IF(行业估值!$E$7="最新年报",[1]!EM_S_STM07_BS(E3365,140,LEFT(RIGHT($L$1,5),4)&amp;"-12-31",1)/100000000,[1]!EM_S_STM07_BS(E3365,140,LEFT(RIGHT($L$1,11),10),1)/100000000)),0,IF(行业估值!$E$7="最新年报",[1]!EM_S_STM07_BS(E3365,140,LEFT(RIGHT($L$1,5),4)&amp;"-12-31",1)/100000000,[1]!EM_S_STM07_BS(E3365,140,LEFT(RIGHT($L$1,11),10),1)/100000000)))</f>
        <v>113.60131</v>
      </c>
      <c r="M3365" s="36">
        <f t="shared" ca="1" si="267"/>
        <v>0.79200632128009785</v>
      </c>
      <c r="N3365" s="37">
        <f ca="1">IF(E3365="","",IF(ISERROR([1]!EM_S_EST_NETPROFIT(E3365,行业估值!$E$6,deadline)/100000000),"-",[1]!EM_S_EST_NETPROFIT(E3365,行业估值!$E$6,deadline)/100000000))</f>
        <v>9.07</v>
      </c>
      <c r="O3365" s="36">
        <f t="shared" ca="1" si="268"/>
        <v>9.9198407525578816</v>
      </c>
      <c r="T3365" s="64" t="s">
        <v>6562</v>
      </c>
      <c r="U3365" s="64" t="s">
        <v>6563</v>
      </c>
    </row>
    <row r="3366" spans="4:21">
      <c r="D3366" s="45" t="str">
        <f>IF(AND(行业估值!$B$39=$G3366,COUNTIF($G$2:$G$2552,$G3366)&gt;=1),COUNTIF($G$2:G3366,$G3366),"")</f>
        <v/>
      </c>
      <c r="E3366" s="65" t="str">
        <f t="shared" si="269"/>
        <v>603326.SH</v>
      </c>
      <c r="F3366" s="65" t="str">
        <f t="shared" si="270"/>
        <v>我乐家居</v>
      </c>
      <c r="G3366" s="34" t="str">
        <f>IF(E3366="","",IF(行业估值!$C$5="申万行业",[1]!EM_S_INFO_INDUSTRY_SW2014(E3366,"1"),IF(行业估值!$C$5="证监会行业",[1]!EM_S_INFO_INDUSTRY_CSRC1(E3366,"1"),[1]!EM_S_INFO_INDUSTRY_EM2016(E3366,"1"))))</f>
        <v>轻工制造</v>
      </c>
      <c r="H3366" s="34" t="str">
        <f>IF(E3366="","",IF($H$1="上证50",[1]!EM_S_INFO_COMPINDEX(E3366,"000016"),"")&amp;IF($H$1="上证180",[1]!EM_S_INFO_COMPINDEX(E3366,"000010"),"")&amp;IF($H$1="沪深300",[1]!EM_S_INFO_COMPINDEX(E3366,"000300"),"")&amp;IF(AND($H$1="上证A股",RIGHT(E3366,2)="SH"),"是","")&amp;IF(AND($H$1="深证A股",RIGHT(E3366,2)="SZ"),"是","")&amp;IF(AND($H$1="创业板",LEFT(E3366,1)-3=0),"是","")&amp;IF(AND($H$1="全部A股",E3366&lt;&gt;0),"是","")&amp;IF(AND($H$1="中小板",LEFT(E3366,3)="002"),"是",""))</f>
        <v>是</v>
      </c>
      <c r="I3366" s="46">
        <f ca="1">IF(E3366="","",IF(OR([1]!EM_S_VAL_MV(E3366,deadline)="",[1]!EM_S_VAL_MV(E3366,deadline)="--",[1]!EM_S_VAL_MV(E3366,deadline)="null"),0,[1]!EM_S_VAL_MV(E3366,deadline)/100000000))</f>
        <v>32.060886000000004</v>
      </c>
      <c r="J3366" s="46">
        <f ca="1">IF(E3366="","",IF(RIGHT(LEFT($J$1,6),3)="TTM",[1]!EM_S_FA_PROFIT_TTM(E3366,LEFT(RIGHT($J$1,11),10),1)/100000000,[1]!EM_S_STM07_IS(E3366,61,LEFT(RIGHT($J$1,5),4)&amp;"-12-31",1)/100000000))</f>
        <v>1.3329576129</v>
      </c>
      <c r="K3366" s="36">
        <f t="shared" ca="1" si="266"/>
        <v>24.052442245517412</v>
      </c>
      <c r="L3366" s="46">
        <f ca="1">IF(E3366="","",IF(ISERROR(IF(行业估值!$E$7="最新年报",[1]!EM_S_STM07_BS(E3366,140,LEFT(RIGHT($L$1,5),4)&amp;"-12-31",1)/100000000,[1]!EM_S_STM07_BS(E3366,140,LEFT(RIGHT($L$1,11),10),1)/100000000)),0,IF(行业估值!$E$7="最新年报",[1]!EM_S_STM07_BS(E3366,140,LEFT(RIGHT($L$1,5),4)&amp;"-12-31",1)/100000000,[1]!EM_S_STM07_BS(E3366,140,LEFT(RIGHT($L$1,11),10),1)/100000000)))</f>
        <v>8.9375073867000001</v>
      </c>
      <c r="M3366" s="36">
        <f t="shared" ca="1" si="267"/>
        <v>3.5872290352128995</v>
      </c>
      <c r="N3366" s="37">
        <f ca="1">IF(E3366="","",IF(ISERROR([1]!EM_S_EST_NETPROFIT(E3366,行业估值!$E$6,deadline)/100000000),"-",[1]!EM_S_EST_NETPROFIT(E3366,行业估值!$E$6,deadline)/100000000))</f>
        <v>1.3248500000000001</v>
      </c>
      <c r="O3366" s="36">
        <f t="shared" ca="1" si="268"/>
        <v>24.199634675623656</v>
      </c>
      <c r="T3366" s="64" t="s">
        <v>6564</v>
      </c>
      <c r="U3366" s="64" t="s">
        <v>6565</v>
      </c>
    </row>
    <row r="3367" spans="4:21">
      <c r="D3367" s="45" t="str">
        <f>IF(AND(行业估值!$B$39=$G3367,COUNTIF($G$2:$G$2552,$G3367)&gt;=1),COUNTIF($G$2:G3367,$G3367),"")</f>
        <v/>
      </c>
      <c r="E3367" s="65" t="str">
        <f t="shared" si="269"/>
        <v>603327.SH</v>
      </c>
      <c r="F3367" s="65" t="str">
        <f t="shared" si="270"/>
        <v>福蓉科技</v>
      </c>
      <c r="G3367" s="34" t="str">
        <f>IF(E3367="","",IF(行业估值!$C$5="申万行业",[1]!EM_S_INFO_INDUSTRY_SW2014(E3367,"1"),IF(行业估值!$C$5="证监会行业",[1]!EM_S_INFO_INDUSTRY_CSRC1(E3367,"1"),[1]!EM_S_INFO_INDUSTRY_EM2016(E3367,"1"))))</f>
        <v>电子设备</v>
      </c>
      <c r="H3367" s="34" t="str">
        <f>IF(E3367="","",IF($H$1="上证50",[1]!EM_S_INFO_COMPINDEX(E3367,"000016"),"")&amp;IF($H$1="上证180",[1]!EM_S_INFO_COMPINDEX(E3367,"000010"),"")&amp;IF($H$1="沪深300",[1]!EM_S_INFO_COMPINDEX(E3367,"000300"),"")&amp;IF(AND($H$1="上证A股",RIGHT(E3367,2)="SH"),"是","")&amp;IF(AND($H$1="深证A股",RIGHT(E3367,2)="SZ"),"是","")&amp;IF(AND($H$1="创业板",LEFT(E3367,1)-3=0),"是","")&amp;IF(AND($H$1="全部A股",E3367&lt;&gt;0),"是","")&amp;IF(AND($H$1="中小板",LEFT(E3367,3)="002"),"是",""))</f>
        <v>是</v>
      </c>
      <c r="I3367" s="46">
        <f ca="1">IF(E3367="","",IF(OR([1]!EM_S_VAL_MV(E3367,deadline)="",[1]!EM_S_VAL_MV(E3367,deadline)="--",[1]!EM_S_VAL_MV(E3367,deadline)="null"),0,[1]!EM_S_VAL_MV(E3367,deadline)/100000000))</f>
        <v>97.603399999999993</v>
      </c>
      <c r="J3367" s="46">
        <f ca="1">IF(E3367="","",IF(RIGHT(LEFT($J$1,6),3)="TTM",[1]!EM_S_FA_PROFIT_TTM(E3367,LEFT(RIGHT($J$1,11),10),1)/100000000,[1]!EM_S_STM07_IS(E3367,61,LEFT(RIGHT($J$1,5),4)&amp;"-12-31",1)/100000000))</f>
        <v>2.4691192067999999</v>
      </c>
      <c r="K3367" s="36">
        <f t="shared" ca="1" si="266"/>
        <v>39.529642688452803</v>
      </c>
      <c r="L3367" s="46">
        <f ca="1">IF(E3367="","",IF(ISERROR(IF(行业估值!$E$7="最新年报",[1]!EM_S_STM07_BS(E3367,140,LEFT(RIGHT($L$1,5),4)&amp;"-12-31",1)/100000000,[1]!EM_S_STM07_BS(E3367,140,LEFT(RIGHT($L$1,11),10),1)/100000000)),0,IF(行业估值!$E$7="最新年报",[1]!EM_S_STM07_BS(E3367,140,LEFT(RIGHT($L$1,5),4)&amp;"-12-31",1)/100000000,[1]!EM_S_STM07_BS(E3367,140,LEFT(RIGHT($L$1,11),10),1)/100000000)))</f>
        <v>12.201598664400001</v>
      </c>
      <c r="M3367" s="36">
        <f t="shared" ca="1" si="267"/>
        <v>7.9992304848357776</v>
      </c>
      <c r="N3367" s="37" t="str">
        <f ca="1">IF(E3367="","",IF(ISERROR([1]!EM_S_EST_NETPROFIT(E3367,行业估值!$E$6,deadline)/100000000),"-",[1]!EM_S_EST_NETPROFIT(E3367,行业估值!$E$6,deadline)/100000000))</f>
        <v>-</v>
      </c>
      <c r="O3367" s="36" t="str">
        <f t="shared" ca="1" si="268"/>
        <v>-</v>
      </c>
      <c r="T3367" s="64" t="s">
        <v>7436</v>
      </c>
      <c r="U3367" s="64" t="s">
        <v>7437</v>
      </c>
    </row>
    <row r="3368" spans="4:21">
      <c r="D3368" s="45" t="str">
        <f>IF(AND(行业估值!$B$39=$G3368,COUNTIF($G$2:$G$2552,$G3368)&gt;=1),COUNTIF($G$2:G3368,$G3368),"")</f>
        <v/>
      </c>
      <c r="E3368" s="65" t="str">
        <f t="shared" si="269"/>
        <v>603328.SH</v>
      </c>
      <c r="F3368" s="65" t="str">
        <f t="shared" si="270"/>
        <v>依顿电子</v>
      </c>
      <c r="G3368" s="34" t="str">
        <f>IF(E3368="","",IF(行业估值!$C$5="申万行业",[1]!EM_S_INFO_INDUSTRY_SW2014(E3368,"1"),IF(行业估值!$C$5="证监会行业",[1]!EM_S_INFO_INDUSTRY_CSRC1(E3368,"1"),[1]!EM_S_INFO_INDUSTRY_EM2016(E3368,"1"))))</f>
        <v>电子设备</v>
      </c>
      <c r="H3368" s="34" t="str">
        <f>IF(E3368="","",IF($H$1="上证50",[1]!EM_S_INFO_COMPINDEX(E3368,"000016"),"")&amp;IF($H$1="上证180",[1]!EM_S_INFO_COMPINDEX(E3368,"000010"),"")&amp;IF($H$1="沪深300",[1]!EM_S_INFO_COMPINDEX(E3368,"000300"),"")&amp;IF(AND($H$1="上证A股",RIGHT(E3368,2)="SH"),"是","")&amp;IF(AND($H$1="深证A股",RIGHT(E3368,2)="SZ"),"是","")&amp;IF(AND($H$1="创业板",LEFT(E3368,1)-3=0),"是","")&amp;IF(AND($H$1="全部A股",E3368&lt;&gt;0),"是","")&amp;IF(AND($H$1="中小板",LEFT(E3368,3)="002"),"是",""))</f>
        <v>是</v>
      </c>
      <c r="I3368" s="46">
        <f ca="1">IF(E3368="","",IF(OR([1]!EM_S_VAL_MV(E3368,deadline)="",[1]!EM_S_VAL_MV(E3368,deadline)="--",[1]!EM_S_VAL_MV(E3368,deadline)="null"),0,[1]!EM_S_VAL_MV(E3368,deadline)/100000000))</f>
        <v>96.628667968799988</v>
      </c>
      <c r="J3368" s="46">
        <f ca="1">IF(E3368="","",IF(RIGHT(LEFT($J$1,6),3)="TTM",[1]!EM_S_FA_PROFIT_TTM(E3368,LEFT(RIGHT($J$1,11),10),1)/100000000,[1]!EM_S_STM07_IS(E3368,61,LEFT(RIGHT($J$1,5),4)&amp;"-12-31",1)/100000000))</f>
        <v>6.1690206297000003</v>
      </c>
      <c r="K3368" s="36">
        <f t="shared" ca="1" si="266"/>
        <v>15.663534581744306</v>
      </c>
      <c r="L3368" s="46">
        <f ca="1">IF(E3368="","",IF(ISERROR(IF(行业估值!$E$7="最新年报",[1]!EM_S_STM07_BS(E3368,140,LEFT(RIGHT($L$1,5),4)&amp;"-12-31",1)/100000000,[1]!EM_S_STM07_BS(E3368,140,LEFT(RIGHT($L$1,11),10),1)/100000000)),0,IF(行业估值!$E$7="最新年报",[1]!EM_S_STM07_BS(E3368,140,LEFT(RIGHT($L$1,5),4)&amp;"-12-31",1)/100000000,[1]!EM_S_STM07_BS(E3368,140,LEFT(RIGHT($L$1,11),10),1)/100000000)))</f>
        <v>34.892534689000001</v>
      </c>
      <c r="M3368" s="36">
        <f t="shared" ca="1" si="267"/>
        <v>2.7693221151761875</v>
      </c>
      <c r="N3368" s="37">
        <f ca="1">IF(E3368="","",IF(ISERROR([1]!EM_S_EST_NETPROFIT(E3368,行业估值!$E$6,deadline)/100000000),"-",[1]!EM_S_EST_NETPROFIT(E3368,行业估值!$E$6,deadline)/100000000))</f>
        <v>6.19</v>
      </c>
      <c r="O3368" s="36">
        <f t="shared" ca="1" si="268"/>
        <v>15.610447167819061</v>
      </c>
      <c r="T3368" s="64" t="s">
        <v>6566</v>
      </c>
      <c r="U3368" s="64" t="s">
        <v>6567</v>
      </c>
    </row>
    <row r="3369" spans="4:21">
      <c r="D3369" s="45" t="str">
        <f>IF(AND(行业估值!$B$39=$G3369,COUNTIF($G$2:$G$2552,$G3369)&gt;=1),COUNTIF($G$2:G3369,$G3369),"")</f>
        <v/>
      </c>
      <c r="E3369" s="65" t="str">
        <f t="shared" si="269"/>
        <v>603329.SH</v>
      </c>
      <c r="F3369" s="65" t="str">
        <f t="shared" si="270"/>
        <v>上海雅仕</v>
      </c>
      <c r="G3369" s="34" t="str">
        <f>IF(E3369="","",IF(行业估值!$C$5="申万行业",[1]!EM_S_INFO_INDUSTRY_SW2014(E3369,"1"),IF(行业估值!$C$5="证监会行业",[1]!EM_S_INFO_INDUSTRY_CSRC1(E3369,"1"),[1]!EM_S_INFO_INDUSTRY_EM2016(E3369,"1"))))</f>
        <v>交通运输</v>
      </c>
      <c r="H3369" s="34" t="str">
        <f>IF(E3369="","",IF($H$1="上证50",[1]!EM_S_INFO_COMPINDEX(E3369,"000016"),"")&amp;IF($H$1="上证180",[1]!EM_S_INFO_COMPINDEX(E3369,"000010"),"")&amp;IF($H$1="沪深300",[1]!EM_S_INFO_COMPINDEX(E3369,"000300"),"")&amp;IF(AND($H$1="上证A股",RIGHT(E3369,2)="SH"),"是","")&amp;IF(AND($H$1="深证A股",RIGHT(E3369,2)="SZ"),"是","")&amp;IF(AND($H$1="创业板",LEFT(E3369,1)-3=0),"是","")&amp;IF(AND($H$1="全部A股",E3369&lt;&gt;0),"是","")&amp;IF(AND($H$1="中小板",LEFT(E3369,3)="002"),"是",""))</f>
        <v>是</v>
      </c>
      <c r="I3369" s="46">
        <f ca="1">IF(E3369="","",IF(OR([1]!EM_S_VAL_MV(E3369,deadline)="",[1]!EM_S_VAL_MV(E3369,deadline)="--",[1]!EM_S_VAL_MV(E3369,deadline)="null"),0,[1]!EM_S_VAL_MV(E3369,deadline)/100000000))</f>
        <v>17.793600000000001</v>
      </c>
      <c r="J3369" s="46">
        <f ca="1">IF(E3369="","",IF(RIGHT(LEFT($J$1,6),3)="TTM",[1]!EM_S_FA_PROFIT_TTM(E3369,LEFT(RIGHT($J$1,11),10),1)/100000000,[1]!EM_S_STM07_IS(E3369,61,LEFT(RIGHT($J$1,5),4)&amp;"-12-31",1)/100000000))</f>
        <v>-0.2388682395</v>
      </c>
      <c r="K3369" s="36">
        <f t="shared" ca="1" si="266"/>
        <v>-74.491276183244949</v>
      </c>
      <c r="L3369" s="46">
        <f ca="1">IF(E3369="","",IF(ISERROR(IF(行业估值!$E$7="最新年报",[1]!EM_S_STM07_BS(E3369,140,LEFT(RIGHT($L$1,5),4)&amp;"-12-31",1)/100000000,[1]!EM_S_STM07_BS(E3369,140,LEFT(RIGHT($L$1,11),10),1)/100000000)),0,IF(行业估值!$E$7="最新年报",[1]!EM_S_STM07_BS(E3369,140,LEFT(RIGHT($L$1,5),4)&amp;"-12-31",1)/100000000,[1]!EM_S_STM07_BS(E3369,140,LEFT(RIGHT($L$1,11),10),1)/100000000)))</f>
        <v>6.8062681438999997</v>
      </c>
      <c r="M3369" s="36">
        <f t="shared" ca="1" si="267"/>
        <v>2.6142960611898913</v>
      </c>
      <c r="N3369" s="37" t="str">
        <f ca="1">IF(E3369="","",IF(ISERROR([1]!EM_S_EST_NETPROFIT(E3369,行业估值!$E$6,deadline)/100000000),"-",[1]!EM_S_EST_NETPROFIT(E3369,行业估值!$E$6,deadline)/100000000))</f>
        <v>-</v>
      </c>
      <c r="O3369" s="36" t="str">
        <f t="shared" ca="1" si="268"/>
        <v>-</v>
      </c>
      <c r="T3369" s="64" t="s">
        <v>6568</v>
      </c>
      <c r="U3369" s="64" t="s">
        <v>6569</v>
      </c>
    </row>
    <row r="3370" spans="4:21">
      <c r="D3370" s="45" t="str">
        <f>IF(AND(行业估值!$B$39=$G3370,COUNTIF($G$2:$G$2552,$G3370)&gt;=1),COUNTIF($G$2:G3370,$G3370),"")</f>
        <v/>
      </c>
      <c r="E3370" s="65" t="str">
        <f t="shared" si="269"/>
        <v>603330.SH</v>
      </c>
      <c r="F3370" s="65" t="str">
        <f t="shared" si="270"/>
        <v>上海天洋</v>
      </c>
      <c r="G3370" s="34" t="str">
        <f>IF(E3370="","",IF(行业估值!$C$5="申万行业",[1]!EM_S_INFO_INDUSTRY_SW2014(E3370,"1"),IF(行业估值!$C$5="证监会行业",[1]!EM_S_INFO_INDUSTRY_CSRC1(E3370,"1"),[1]!EM_S_INFO_INDUSTRY_EM2016(E3370,"1"))))</f>
        <v>基础化工</v>
      </c>
      <c r="H3370" s="34" t="str">
        <f>IF(E3370="","",IF($H$1="上证50",[1]!EM_S_INFO_COMPINDEX(E3370,"000016"),"")&amp;IF($H$1="上证180",[1]!EM_S_INFO_COMPINDEX(E3370,"000010"),"")&amp;IF($H$1="沪深300",[1]!EM_S_INFO_COMPINDEX(E3370,"000300"),"")&amp;IF(AND($H$1="上证A股",RIGHT(E3370,2)="SH"),"是","")&amp;IF(AND($H$1="深证A股",RIGHT(E3370,2)="SZ"),"是","")&amp;IF(AND($H$1="创业板",LEFT(E3370,1)-3=0),"是","")&amp;IF(AND($H$1="全部A股",E3370&lt;&gt;0),"是","")&amp;IF(AND($H$1="中小板",LEFT(E3370,3)="002"),"是",""))</f>
        <v>是</v>
      </c>
      <c r="I3370" s="46">
        <f ca="1">IF(E3370="","",IF(OR([1]!EM_S_VAL_MV(E3370,deadline)="",[1]!EM_S_VAL_MV(E3370,deadline)="--",[1]!EM_S_VAL_MV(E3370,deadline)="null"),0,[1]!EM_S_VAL_MV(E3370,deadline)/100000000))</f>
        <v>14.2506</v>
      </c>
      <c r="J3370" s="46">
        <f ca="1">IF(E3370="","",IF(RIGHT(LEFT($J$1,6),3)="TTM",[1]!EM_S_FA_PROFIT_TTM(E3370,LEFT(RIGHT($J$1,11),10),1)/100000000,[1]!EM_S_STM07_IS(E3370,61,LEFT(RIGHT($J$1,5),4)&amp;"-12-31",1)/100000000))</f>
        <v>0.2164698562</v>
      </c>
      <c r="K3370" s="36">
        <f t="shared" ca="1" si="266"/>
        <v>65.831798709348433</v>
      </c>
      <c r="L3370" s="46">
        <f ca="1">IF(E3370="","",IF(ISERROR(IF(行业估值!$E$7="最新年报",[1]!EM_S_STM07_BS(E3370,140,LEFT(RIGHT($L$1,5),4)&amp;"-12-31",1)/100000000,[1]!EM_S_STM07_BS(E3370,140,LEFT(RIGHT($L$1,11),10),1)/100000000)),0,IF(行业估值!$E$7="最新年报",[1]!EM_S_STM07_BS(E3370,140,LEFT(RIGHT($L$1,5),4)&amp;"-12-31",1)/100000000,[1]!EM_S_STM07_BS(E3370,140,LEFT(RIGHT($L$1,11),10),1)/100000000)))</f>
        <v>6.0757750148000005</v>
      </c>
      <c r="M3370" s="36">
        <f t="shared" ca="1" si="267"/>
        <v>2.3454785546349095</v>
      </c>
      <c r="N3370" s="37" t="str">
        <f ca="1">IF(E3370="","",IF(ISERROR([1]!EM_S_EST_NETPROFIT(E3370,行业估值!$E$6,deadline)/100000000),"-",[1]!EM_S_EST_NETPROFIT(E3370,行业估值!$E$6,deadline)/100000000))</f>
        <v>-</v>
      </c>
      <c r="O3370" s="36" t="str">
        <f t="shared" ca="1" si="268"/>
        <v>-</v>
      </c>
      <c r="T3370" s="64" t="s">
        <v>6570</v>
      </c>
      <c r="U3370" s="64" t="s">
        <v>6571</v>
      </c>
    </row>
    <row r="3371" spans="4:21">
      <c r="D3371" s="45">
        <f>IF(AND(行业估值!$B$39=$G3371,COUNTIF($G$2:$G$2552,$G3371)&gt;=1),COUNTIF($G$2:G3371,$G3371),"")</f>
        <v>304</v>
      </c>
      <c r="E3371" s="65" t="str">
        <f t="shared" si="269"/>
        <v>603331.SH</v>
      </c>
      <c r="F3371" s="65" t="str">
        <f t="shared" si="270"/>
        <v>百达精工</v>
      </c>
      <c r="G3371" s="34" t="str">
        <f>IF(E3371="","",IF(行业估值!$C$5="申万行业",[1]!EM_S_INFO_INDUSTRY_SW2014(E3371,"1"),IF(行业估值!$C$5="证监会行业",[1]!EM_S_INFO_INDUSTRY_CSRC1(E3371,"1"),[1]!EM_S_INFO_INDUSTRY_EM2016(E3371,"1"))))</f>
        <v>机械设备</v>
      </c>
      <c r="H3371" s="34" t="str">
        <f>IF(E3371="","",IF($H$1="上证50",[1]!EM_S_INFO_COMPINDEX(E3371,"000016"),"")&amp;IF($H$1="上证180",[1]!EM_S_INFO_COMPINDEX(E3371,"000010"),"")&amp;IF($H$1="沪深300",[1]!EM_S_INFO_COMPINDEX(E3371,"000300"),"")&amp;IF(AND($H$1="上证A股",RIGHT(E3371,2)="SH"),"是","")&amp;IF(AND($H$1="深证A股",RIGHT(E3371,2)="SZ"),"是","")&amp;IF(AND($H$1="创业板",LEFT(E3371,1)-3=0),"是","")&amp;IF(AND($H$1="全部A股",E3371&lt;&gt;0),"是","")&amp;IF(AND($H$1="中小板",LEFT(E3371,3)="002"),"是",""))</f>
        <v>是</v>
      </c>
      <c r="I3371" s="46">
        <f ca="1">IF(E3371="","",IF(OR([1]!EM_S_VAL_MV(E3371,deadline)="",[1]!EM_S_VAL_MV(E3371,deadline)="--",[1]!EM_S_VAL_MV(E3371,deadline)="null"),0,[1]!EM_S_VAL_MV(E3371,deadline)/100000000))</f>
        <v>19.41896376</v>
      </c>
      <c r="J3371" s="46">
        <f ca="1">IF(E3371="","",IF(RIGHT(LEFT($J$1,6),3)="TTM",[1]!EM_S_FA_PROFIT_TTM(E3371,LEFT(RIGHT($J$1,11),10),1)/100000000,[1]!EM_S_STM07_IS(E3371,61,LEFT(RIGHT($J$1,5),4)&amp;"-12-31",1)/100000000))</f>
        <v>0.75183399409999996</v>
      </c>
      <c r="K3371" s="36">
        <f t="shared" ca="1" si="266"/>
        <v>25.828791877448843</v>
      </c>
      <c r="L3371" s="46">
        <f ca="1">IF(E3371="","",IF(ISERROR(IF(行业估值!$E$7="最新年报",[1]!EM_S_STM07_BS(E3371,140,LEFT(RIGHT($L$1,5),4)&amp;"-12-31",1)/100000000,[1]!EM_S_STM07_BS(E3371,140,LEFT(RIGHT($L$1,11),10),1)/100000000)),0,IF(行业估值!$E$7="最新年报",[1]!EM_S_STM07_BS(E3371,140,LEFT(RIGHT($L$1,5),4)&amp;"-12-31",1)/100000000,[1]!EM_S_STM07_BS(E3371,140,LEFT(RIGHT($L$1,11),10),1)/100000000)))</f>
        <v>7.5105750377999998</v>
      </c>
      <c r="M3371" s="36">
        <f t="shared" ca="1" si="267"/>
        <v>2.5855495301313454</v>
      </c>
      <c r="N3371" s="37" t="str">
        <f ca="1">IF(E3371="","",IF(ISERROR([1]!EM_S_EST_NETPROFIT(E3371,行业估值!$E$6,deadline)/100000000),"-",[1]!EM_S_EST_NETPROFIT(E3371,行业估值!$E$6,deadline)/100000000))</f>
        <v>-</v>
      </c>
      <c r="O3371" s="36" t="str">
        <f t="shared" ca="1" si="268"/>
        <v>-</v>
      </c>
      <c r="T3371" s="64" t="s">
        <v>6572</v>
      </c>
      <c r="U3371" s="64" t="s">
        <v>6573</v>
      </c>
    </row>
    <row r="3372" spans="4:21">
      <c r="D3372" s="45" t="str">
        <f>IF(AND(行业估值!$B$39=$G3372,COUNTIF($G$2:$G$2552,$G3372)&gt;=1),COUNTIF($G$2:G3372,$G3372),"")</f>
        <v/>
      </c>
      <c r="E3372" s="65" t="str">
        <f t="shared" si="269"/>
        <v>603332.SH</v>
      </c>
      <c r="F3372" s="65" t="str">
        <f t="shared" si="270"/>
        <v>苏州龙杰</v>
      </c>
      <c r="G3372" s="34" t="str">
        <f>IF(E3372="","",IF(行业估值!$C$5="申万行业",[1]!EM_S_INFO_INDUSTRY_SW2014(E3372,"1"),IF(行业估值!$C$5="证监会行业",[1]!EM_S_INFO_INDUSTRY_CSRC1(E3372,"1"),[1]!EM_S_INFO_INDUSTRY_EM2016(E3372,"1"))))</f>
        <v>基础化工</v>
      </c>
      <c r="H3372" s="34" t="str">
        <f>IF(E3372="","",IF($H$1="上证50",[1]!EM_S_INFO_COMPINDEX(E3372,"000016"),"")&amp;IF($H$1="上证180",[1]!EM_S_INFO_COMPINDEX(E3372,"000010"),"")&amp;IF($H$1="沪深300",[1]!EM_S_INFO_COMPINDEX(E3372,"000300"),"")&amp;IF(AND($H$1="上证A股",RIGHT(E3372,2)="SH"),"是","")&amp;IF(AND($H$1="深证A股",RIGHT(E3372,2)="SZ"),"是","")&amp;IF(AND($H$1="创业板",LEFT(E3372,1)-3=0),"是","")&amp;IF(AND($H$1="全部A股",E3372&lt;&gt;0),"是","")&amp;IF(AND($H$1="中小板",LEFT(E3372,3)="002"),"是",""))</f>
        <v>是</v>
      </c>
      <c r="I3372" s="46">
        <f ca="1">IF(E3372="","",IF(OR([1]!EM_S_VAL_MV(E3372,deadline)="",[1]!EM_S_VAL_MV(E3372,deadline)="--",[1]!EM_S_VAL_MV(E3372,deadline)="null"),0,[1]!EM_S_VAL_MV(E3372,deadline)/100000000))</f>
        <v>32.826887999999997</v>
      </c>
      <c r="J3372" s="46">
        <f ca="1">IF(E3372="","",IF(RIGHT(LEFT($J$1,6),3)="TTM",[1]!EM_S_FA_PROFIT_TTM(E3372,LEFT(RIGHT($J$1,11),10),1)/100000000,[1]!EM_S_STM07_IS(E3372,61,LEFT(RIGHT($J$1,5),4)&amp;"-12-31",1)/100000000))</f>
        <v>1.5097307713999999</v>
      </c>
      <c r="K3372" s="36">
        <f t="shared" ca="1" si="266"/>
        <v>21.743537736572094</v>
      </c>
      <c r="L3372" s="46">
        <f ca="1">IF(E3372="","",IF(ISERROR(IF(行业估值!$E$7="最新年报",[1]!EM_S_STM07_BS(E3372,140,LEFT(RIGHT($L$1,5),4)&amp;"-12-31",1)/100000000,[1]!EM_S_STM07_BS(E3372,140,LEFT(RIGHT($L$1,11),10),1)/100000000)),0,IF(行业估值!$E$7="最新年报",[1]!EM_S_STM07_BS(E3372,140,LEFT(RIGHT($L$1,5),4)&amp;"-12-31",1)/100000000,[1]!EM_S_STM07_BS(E3372,140,LEFT(RIGHT($L$1,11),10),1)/100000000)))</f>
        <v>13.3314933822</v>
      </c>
      <c r="M3372" s="36">
        <f t="shared" ca="1" si="267"/>
        <v>2.4623563961581336</v>
      </c>
      <c r="N3372" s="37" t="str">
        <f ca="1">IF(E3372="","",IF(ISERROR([1]!EM_S_EST_NETPROFIT(E3372,行业估值!$E$6,deadline)/100000000),"-",[1]!EM_S_EST_NETPROFIT(E3372,行业估值!$E$6,deadline)/100000000))</f>
        <v>-</v>
      </c>
      <c r="O3372" s="36" t="str">
        <f t="shared" ca="1" si="268"/>
        <v>-</v>
      </c>
      <c r="T3372" s="64" t="s">
        <v>6574</v>
      </c>
      <c r="U3372" s="64" t="s">
        <v>6575</v>
      </c>
    </row>
    <row r="3373" spans="4:21">
      <c r="D3373" s="45" t="str">
        <f>IF(AND(行业估值!$B$39=$G3373,COUNTIF($G$2:$G$2552,$G3373)&gt;=1),COUNTIF($G$2:G3373,$G3373),"")</f>
        <v/>
      </c>
      <c r="E3373" s="65" t="str">
        <f t="shared" si="269"/>
        <v>603333.SH</v>
      </c>
      <c r="F3373" s="65" t="str">
        <f t="shared" si="270"/>
        <v>尚纬股份</v>
      </c>
      <c r="G3373" s="34" t="str">
        <f>IF(E3373="","",IF(行业估值!$C$5="申万行业",[1]!EM_S_INFO_INDUSTRY_SW2014(E3373,"1"),IF(行业估值!$C$5="证监会行业",[1]!EM_S_INFO_INDUSTRY_CSRC1(E3373,"1"),[1]!EM_S_INFO_INDUSTRY_EM2016(E3373,"1"))))</f>
        <v>电气设备</v>
      </c>
      <c r="H3373" s="34" t="str">
        <f>IF(E3373="","",IF($H$1="上证50",[1]!EM_S_INFO_COMPINDEX(E3373,"000016"),"")&amp;IF($H$1="上证180",[1]!EM_S_INFO_COMPINDEX(E3373,"000010"),"")&amp;IF($H$1="沪深300",[1]!EM_S_INFO_COMPINDEX(E3373,"000300"),"")&amp;IF(AND($H$1="上证A股",RIGHT(E3373,2)="SH"),"是","")&amp;IF(AND($H$1="深证A股",RIGHT(E3373,2)="SZ"),"是","")&amp;IF(AND($H$1="创业板",LEFT(E3373,1)-3=0),"是","")&amp;IF(AND($H$1="全部A股",E3373&lt;&gt;0),"是","")&amp;IF(AND($H$1="中小板",LEFT(E3373,3)="002"),"是",""))</f>
        <v>是</v>
      </c>
      <c r="I3373" s="46">
        <f ca="1">IF(E3373="","",IF(OR([1]!EM_S_VAL_MV(E3373,deadline)="",[1]!EM_S_VAL_MV(E3373,deadline)="--",[1]!EM_S_VAL_MV(E3373,deadline)="null"),0,[1]!EM_S_VAL_MV(E3373,deadline)/100000000))</f>
        <v>55.161920500000001</v>
      </c>
      <c r="J3373" s="46">
        <f ca="1">IF(E3373="","",IF(RIGHT(LEFT($J$1,6),3)="TTM",[1]!EM_S_FA_PROFIT_TTM(E3373,LEFT(RIGHT($J$1,11),10),1)/100000000,[1]!EM_S_STM07_IS(E3373,61,LEFT(RIGHT($J$1,5),4)&amp;"-12-31",1)/100000000))</f>
        <v>0.99345255609999994</v>
      </c>
      <c r="K3373" s="36">
        <f t="shared" ca="1" si="266"/>
        <v>55.525470402481361</v>
      </c>
      <c r="L3373" s="46">
        <f ca="1">IF(E3373="","",IF(ISERROR(IF(行业估值!$E$7="最新年报",[1]!EM_S_STM07_BS(E3373,140,LEFT(RIGHT($L$1,5),4)&amp;"-12-31",1)/100000000,[1]!EM_S_STM07_BS(E3373,140,LEFT(RIGHT($L$1,11),10),1)/100000000)),0,IF(行业估值!$E$7="最新年报",[1]!EM_S_STM07_BS(E3373,140,LEFT(RIGHT($L$1,5),4)&amp;"-12-31",1)/100000000,[1]!EM_S_STM07_BS(E3373,140,LEFT(RIGHT($L$1,11),10),1)/100000000)))</f>
        <v>14.950168123800001</v>
      </c>
      <c r="M3373" s="36">
        <f t="shared" ca="1" si="267"/>
        <v>3.6897190749436914</v>
      </c>
      <c r="N3373" s="37">
        <f ca="1">IF(E3373="","",IF(ISERROR([1]!EM_S_EST_NETPROFIT(E3373,行业估值!$E$6,deadline)/100000000),"-",[1]!EM_S_EST_NETPROFIT(E3373,行业估值!$E$6,deadline)/100000000))</f>
        <v>1.2155</v>
      </c>
      <c r="O3373" s="36">
        <f t="shared" ca="1" si="268"/>
        <v>45.382081859317154</v>
      </c>
      <c r="T3373" s="64" t="s">
        <v>6576</v>
      </c>
      <c r="U3373" s="64" t="s">
        <v>6577</v>
      </c>
    </row>
    <row r="3374" spans="4:21">
      <c r="D3374" s="45" t="str">
        <f>IF(AND(行业估值!$B$39=$G3374,COUNTIF($G$2:$G$2552,$G3374)&gt;=1),COUNTIF($G$2:G3374,$G3374),"")</f>
        <v/>
      </c>
      <c r="E3374" s="65" t="str">
        <f t="shared" si="269"/>
        <v>603335.SH</v>
      </c>
      <c r="F3374" s="65" t="str">
        <f t="shared" si="270"/>
        <v>迪生力</v>
      </c>
      <c r="G3374" s="34" t="str">
        <f>IF(E3374="","",IF(行业估值!$C$5="申万行业",[1]!EM_S_INFO_INDUSTRY_SW2014(E3374,"1"),IF(行业估值!$C$5="证监会行业",[1]!EM_S_INFO_INDUSTRY_CSRC1(E3374,"1"),[1]!EM_S_INFO_INDUSTRY_EM2016(E3374,"1"))))</f>
        <v>交运设备</v>
      </c>
      <c r="H3374" s="34" t="str">
        <f>IF(E3374="","",IF($H$1="上证50",[1]!EM_S_INFO_COMPINDEX(E3374,"000016"),"")&amp;IF($H$1="上证180",[1]!EM_S_INFO_COMPINDEX(E3374,"000010"),"")&amp;IF($H$1="沪深300",[1]!EM_S_INFO_COMPINDEX(E3374,"000300"),"")&amp;IF(AND($H$1="上证A股",RIGHT(E3374,2)="SH"),"是","")&amp;IF(AND($H$1="深证A股",RIGHT(E3374,2)="SZ"),"是","")&amp;IF(AND($H$1="创业板",LEFT(E3374,1)-3=0),"是","")&amp;IF(AND($H$1="全部A股",E3374&lt;&gt;0),"是","")&amp;IF(AND($H$1="中小板",LEFT(E3374,3)="002"),"是",""))</f>
        <v>是</v>
      </c>
      <c r="I3374" s="46">
        <f ca="1">IF(E3374="","",IF(OR([1]!EM_S_VAL_MV(E3374,deadline)="",[1]!EM_S_VAL_MV(E3374,deadline)="--",[1]!EM_S_VAL_MV(E3374,deadline)="null"),0,[1]!EM_S_VAL_MV(E3374,deadline)/100000000))</f>
        <v>20.336868500000001</v>
      </c>
      <c r="J3374" s="46">
        <f ca="1">IF(E3374="","",IF(RIGHT(LEFT($J$1,6),3)="TTM",[1]!EM_S_FA_PROFIT_TTM(E3374,LEFT(RIGHT($J$1,11),10),1)/100000000,[1]!EM_S_STM07_IS(E3374,61,LEFT(RIGHT($J$1,5),4)&amp;"-12-31",1)/100000000))</f>
        <v>9.4361961300000005E-2</v>
      </c>
      <c r="K3374" s="36">
        <f t="shared" ca="1" si="266"/>
        <v>215.51977322031351</v>
      </c>
      <c r="L3374" s="46">
        <f ca="1">IF(E3374="","",IF(ISERROR(IF(行业估值!$E$7="最新年报",[1]!EM_S_STM07_BS(E3374,140,LEFT(RIGHT($L$1,5),4)&amp;"-12-31",1)/100000000,[1]!EM_S_STM07_BS(E3374,140,LEFT(RIGHT($L$1,11),10),1)/100000000)),0,IF(行业估值!$E$7="最新年报",[1]!EM_S_STM07_BS(E3374,140,LEFT(RIGHT($L$1,5),4)&amp;"-12-31",1)/100000000,[1]!EM_S_STM07_BS(E3374,140,LEFT(RIGHT($L$1,11),10),1)/100000000)))</f>
        <v>5.6803483469000007</v>
      </c>
      <c r="M3374" s="36">
        <f t="shared" ca="1" si="267"/>
        <v>3.5802150252103226</v>
      </c>
      <c r="N3374" s="37" t="str">
        <f ca="1">IF(E3374="","",IF(ISERROR([1]!EM_S_EST_NETPROFIT(E3374,行业估值!$E$6,deadline)/100000000),"-",[1]!EM_S_EST_NETPROFIT(E3374,行业估值!$E$6,deadline)/100000000))</f>
        <v>-</v>
      </c>
      <c r="O3374" s="36" t="str">
        <f t="shared" ca="1" si="268"/>
        <v>-</v>
      </c>
      <c r="T3374" s="64" t="s">
        <v>6578</v>
      </c>
      <c r="U3374" s="64" t="s">
        <v>6579</v>
      </c>
    </row>
    <row r="3375" spans="4:21">
      <c r="D3375" s="45" t="str">
        <f>IF(AND(行业估值!$B$39=$G3375,COUNTIF($G$2:$G$2552,$G3375)&gt;=1),COUNTIF($G$2:G3375,$G3375),"")</f>
        <v/>
      </c>
      <c r="E3375" s="65" t="str">
        <f t="shared" si="269"/>
        <v>603336.SH</v>
      </c>
      <c r="F3375" s="65" t="str">
        <f t="shared" si="270"/>
        <v>宏辉果蔬</v>
      </c>
      <c r="G3375" s="34" t="str">
        <f>IF(E3375="","",IF(行业估值!$C$5="申万行业",[1]!EM_S_INFO_INDUSTRY_SW2014(E3375,"1"),IF(行业估值!$C$5="证监会行业",[1]!EM_S_INFO_INDUSTRY_CSRC1(E3375,"1"),[1]!EM_S_INFO_INDUSTRY_EM2016(E3375,"1"))))</f>
        <v>农林牧渔</v>
      </c>
      <c r="H3375" s="34" t="str">
        <f>IF(E3375="","",IF($H$1="上证50",[1]!EM_S_INFO_COMPINDEX(E3375,"000016"),"")&amp;IF($H$1="上证180",[1]!EM_S_INFO_COMPINDEX(E3375,"000010"),"")&amp;IF($H$1="沪深300",[1]!EM_S_INFO_COMPINDEX(E3375,"000300"),"")&amp;IF(AND($H$1="上证A股",RIGHT(E3375,2)="SH"),"是","")&amp;IF(AND($H$1="深证A股",RIGHT(E3375,2)="SZ"),"是","")&amp;IF(AND($H$1="创业板",LEFT(E3375,1)-3=0),"是","")&amp;IF(AND($H$1="全部A股",E3375&lt;&gt;0),"是","")&amp;IF(AND($H$1="中小板",LEFT(E3375,3)="002"),"是",""))</f>
        <v>是</v>
      </c>
      <c r="I3375" s="46">
        <f ca="1">IF(E3375="","",IF(OR([1]!EM_S_VAL_MV(E3375,deadline)="",[1]!EM_S_VAL_MV(E3375,deadline)="--",[1]!EM_S_VAL_MV(E3375,deadline)="null"),0,[1]!EM_S_VAL_MV(E3375,deadline)/100000000))</f>
        <v>31.1449593</v>
      </c>
      <c r="J3375" s="46">
        <f ca="1">IF(E3375="","",IF(RIGHT(LEFT($J$1,6),3)="TTM",[1]!EM_S_FA_PROFIT_TTM(E3375,LEFT(RIGHT($J$1,11),10),1)/100000000,[1]!EM_S_STM07_IS(E3375,61,LEFT(RIGHT($J$1,5),4)&amp;"-12-31",1)/100000000))</f>
        <v>0.72760242709999989</v>
      </c>
      <c r="K3375" s="36">
        <f t="shared" ca="1" si="266"/>
        <v>42.80491397497704</v>
      </c>
      <c r="L3375" s="46">
        <f ca="1">IF(E3375="","",IF(ISERROR(IF(行业估值!$E$7="最新年报",[1]!EM_S_STM07_BS(E3375,140,LEFT(RIGHT($L$1,5),4)&amp;"-12-31",1)/100000000,[1]!EM_S_STM07_BS(E3375,140,LEFT(RIGHT($L$1,11),10),1)/100000000)),0,IF(行业估值!$E$7="最新年报",[1]!EM_S_STM07_BS(E3375,140,LEFT(RIGHT($L$1,5),4)&amp;"-12-31",1)/100000000,[1]!EM_S_STM07_BS(E3375,140,LEFT(RIGHT($L$1,11),10),1)/100000000)))</f>
        <v>8.5805035028999992</v>
      </c>
      <c r="M3375" s="36">
        <f t="shared" ca="1" si="267"/>
        <v>3.6297356314199707</v>
      </c>
      <c r="N3375" s="37" t="str">
        <f ca="1">IF(E3375="","",IF(ISERROR([1]!EM_S_EST_NETPROFIT(E3375,行业估值!$E$6,deadline)/100000000),"-",[1]!EM_S_EST_NETPROFIT(E3375,行业估值!$E$6,deadline)/100000000))</f>
        <v>-</v>
      </c>
      <c r="O3375" s="36" t="str">
        <f t="shared" ca="1" si="268"/>
        <v>-</v>
      </c>
      <c r="T3375" s="64" t="s">
        <v>6580</v>
      </c>
      <c r="U3375" s="64" t="s">
        <v>6581</v>
      </c>
    </row>
    <row r="3376" spans="4:21">
      <c r="D3376" s="45">
        <f>IF(AND(行业估值!$B$39=$G3376,COUNTIF($G$2:$G$2552,$G3376)&gt;=1),COUNTIF($G$2:G3376,$G3376),"")</f>
        <v>305</v>
      </c>
      <c r="E3376" s="65" t="str">
        <f t="shared" si="269"/>
        <v>603337.SH</v>
      </c>
      <c r="F3376" s="65" t="str">
        <f t="shared" si="270"/>
        <v>杰克股份</v>
      </c>
      <c r="G3376" s="34" t="str">
        <f>IF(E3376="","",IF(行业估值!$C$5="申万行业",[1]!EM_S_INFO_INDUSTRY_SW2014(E3376,"1"),IF(行业估值!$C$5="证监会行业",[1]!EM_S_INFO_INDUSTRY_CSRC1(E3376,"1"),[1]!EM_S_INFO_INDUSTRY_EM2016(E3376,"1"))))</f>
        <v>机械设备</v>
      </c>
      <c r="H3376" s="34" t="str">
        <f>IF(E3376="","",IF($H$1="上证50",[1]!EM_S_INFO_COMPINDEX(E3376,"000016"),"")&amp;IF($H$1="上证180",[1]!EM_S_INFO_COMPINDEX(E3376,"000010"),"")&amp;IF($H$1="沪深300",[1]!EM_S_INFO_COMPINDEX(E3376,"000300"),"")&amp;IF(AND($H$1="上证A股",RIGHT(E3376,2)="SH"),"是","")&amp;IF(AND($H$1="深证A股",RIGHT(E3376,2)="SZ"),"是","")&amp;IF(AND($H$1="创业板",LEFT(E3376,1)-3=0),"是","")&amp;IF(AND($H$1="全部A股",E3376&lt;&gt;0),"是","")&amp;IF(AND($H$1="中小板",LEFT(E3376,3)="002"),"是",""))</f>
        <v>是</v>
      </c>
      <c r="I3376" s="46">
        <f ca="1">IF(E3376="","",IF(OR([1]!EM_S_VAL_MV(E3376,deadline)="",[1]!EM_S_VAL_MV(E3376,deadline)="--",[1]!EM_S_VAL_MV(E3376,deadline)="null"),0,[1]!EM_S_VAL_MV(E3376,deadline)/100000000))</f>
        <v>85.265605583999999</v>
      </c>
      <c r="J3376" s="46">
        <f ca="1">IF(E3376="","",IF(RIGHT(LEFT($J$1,6),3)="TTM",[1]!EM_S_FA_PROFIT_TTM(E3376,LEFT(RIGHT($J$1,11),10),1)/100000000,[1]!EM_S_STM07_IS(E3376,61,LEFT(RIGHT($J$1,5),4)&amp;"-12-31",1)/100000000))</f>
        <v>3.4047229879000001</v>
      </c>
      <c r="K3376" s="36">
        <f t="shared" ca="1" si="266"/>
        <v>25.043331245162765</v>
      </c>
      <c r="L3376" s="46">
        <f ca="1">IF(E3376="","",IF(ISERROR(IF(行业估值!$E$7="最新年报",[1]!EM_S_STM07_BS(E3376,140,LEFT(RIGHT($L$1,5),4)&amp;"-12-31",1)/100000000,[1]!EM_S_STM07_BS(E3376,140,LEFT(RIGHT($L$1,11),10),1)/100000000)),0,IF(行业估值!$E$7="最新年报",[1]!EM_S_STM07_BS(E3376,140,LEFT(RIGHT($L$1,5),4)&amp;"-12-31",1)/100000000,[1]!EM_S_STM07_BS(E3376,140,LEFT(RIGHT($L$1,11),10),1)/100000000)))</f>
        <v>25.9774674883</v>
      </c>
      <c r="M3376" s="36">
        <f t="shared" ca="1" si="267"/>
        <v>3.2822909170188663</v>
      </c>
      <c r="N3376" s="37">
        <f ca="1">IF(E3376="","",IF(ISERROR([1]!EM_S_EST_NETPROFIT(E3376,行业估值!$E$6,deadline)/100000000),"-",[1]!EM_S_EST_NETPROFIT(E3376,行业估值!$E$6,deadline)/100000000))</f>
        <v>4.0447300000000004</v>
      </c>
      <c r="O3376" s="36">
        <f t="shared" ca="1" si="268"/>
        <v>21.080666839072073</v>
      </c>
      <c r="T3376" s="64" t="s">
        <v>6582</v>
      </c>
      <c r="U3376" s="64" t="s">
        <v>6583</v>
      </c>
    </row>
    <row r="3377" spans="4:21">
      <c r="D3377" s="45">
        <f>IF(AND(行业估值!$B$39=$G3377,COUNTIF($G$2:$G$2552,$G3377)&gt;=1),COUNTIF($G$2:G3377,$G3377),"")</f>
        <v>306</v>
      </c>
      <c r="E3377" s="65" t="str">
        <f t="shared" si="269"/>
        <v>603338.SH</v>
      </c>
      <c r="F3377" s="65" t="str">
        <f t="shared" si="270"/>
        <v>浙江鼎力</v>
      </c>
      <c r="G3377" s="34" t="str">
        <f>IF(E3377="","",IF(行业估值!$C$5="申万行业",[1]!EM_S_INFO_INDUSTRY_SW2014(E3377,"1"),IF(行业估值!$C$5="证监会行业",[1]!EM_S_INFO_INDUSTRY_CSRC1(E3377,"1"),[1]!EM_S_INFO_INDUSTRY_EM2016(E3377,"1"))))</f>
        <v>机械设备</v>
      </c>
      <c r="H3377" s="34" t="str">
        <f>IF(E3377="","",IF($H$1="上证50",[1]!EM_S_INFO_COMPINDEX(E3377,"000016"),"")&amp;IF($H$1="上证180",[1]!EM_S_INFO_COMPINDEX(E3377,"000010"),"")&amp;IF($H$1="沪深300",[1]!EM_S_INFO_COMPINDEX(E3377,"000300"),"")&amp;IF(AND($H$1="上证A股",RIGHT(E3377,2)="SH"),"是","")&amp;IF(AND($H$1="深证A股",RIGHT(E3377,2)="SZ"),"是","")&amp;IF(AND($H$1="创业板",LEFT(E3377,1)-3=0),"是","")&amp;IF(AND($H$1="全部A股",E3377&lt;&gt;0),"是","")&amp;IF(AND($H$1="中小板",LEFT(E3377,3)="002"),"是",""))</f>
        <v>是</v>
      </c>
      <c r="I3377" s="46">
        <f ca="1">IF(E3377="","",IF(OR([1]!EM_S_VAL_MV(E3377,deadline)="",[1]!EM_S_VAL_MV(E3377,deadline)="--",[1]!EM_S_VAL_MV(E3377,deadline)="null"),0,[1]!EM_S_VAL_MV(E3377,deadline)/100000000))</f>
        <v>231.43790729919999</v>
      </c>
      <c r="J3377" s="46">
        <f ca="1">IF(E3377="","",IF(RIGHT(LEFT($J$1,6),3)="TTM",[1]!EM_S_FA_PROFIT_TTM(E3377,LEFT(RIGHT($J$1,11),10),1)/100000000,[1]!EM_S_STM07_IS(E3377,61,LEFT(RIGHT($J$1,5),4)&amp;"-12-31",1)/100000000))</f>
        <v>5.2806920066999998</v>
      </c>
      <c r="K3377" s="36">
        <f t="shared" ca="1" si="266"/>
        <v>43.827192914405501</v>
      </c>
      <c r="L3377" s="46">
        <f ca="1">IF(E3377="","",IF(ISERROR(IF(行业估值!$E$7="最新年报",[1]!EM_S_STM07_BS(E3377,140,LEFT(RIGHT($L$1,5),4)&amp;"-12-31",1)/100000000,[1]!EM_S_STM07_BS(E3377,140,LEFT(RIGHT($L$1,11),10),1)/100000000)),0,IF(行业估值!$E$7="最新年报",[1]!EM_S_STM07_BS(E3377,140,LEFT(RIGHT($L$1,5),4)&amp;"-12-31",1)/100000000,[1]!EM_S_STM07_BS(E3377,140,LEFT(RIGHT($L$1,11),10),1)/100000000)))</f>
        <v>29.566904896500002</v>
      </c>
      <c r="M3377" s="36">
        <f t="shared" ca="1" si="267"/>
        <v>7.8276000856145265</v>
      </c>
      <c r="N3377" s="37">
        <f ca="1">IF(E3377="","",IF(ISERROR([1]!EM_S_EST_NETPROFIT(E3377,行业估值!$E$6,deadline)/100000000),"-",[1]!EM_S_EST_NETPROFIT(E3377,行业估值!$E$6,deadline)/100000000))</f>
        <v>5.8701999999999996</v>
      </c>
      <c r="O3377" s="36">
        <f t="shared" ca="1" si="268"/>
        <v>39.425898146434534</v>
      </c>
      <c r="T3377" s="64" t="s">
        <v>6584</v>
      </c>
      <c r="U3377" s="64" t="s">
        <v>6585</v>
      </c>
    </row>
    <row r="3378" spans="4:21">
      <c r="D3378" s="45">
        <f>IF(AND(行业估值!$B$39=$G3378,COUNTIF($G$2:$G$2552,$G3378)&gt;=1),COUNTIF($G$2:G3378,$G3378),"")</f>
        <v>307</v>
      </c>
      <c r="E3378" s="65" t="str">
        <f t="shared" si="269"/>
        <v>603339.SH</v>
      </c>
      <c r="F3378" s="65" t="str">
        <f t="shared" si="270"/>
        <v>四方科技</v>
      </c>
      <c r="G3378" s="34" t="str">
        <f>IF(E3378="","",IF(行业估值!$C$5="申万行业",[1]!EM_S_INFO_INDUSTRY_SW2014(E3378,"1"),IF(行业估值!$C$5="证监会行业",[1]!EM_S_INFO_INDUSTRY_CSRC1(E3378,"1"),[1]!EM_S_INFO_INDUSTRY_EM2016(E3378,"1"))))</f>
        <v>机械设备</v>
      </c>
      <c r="H3378" s="34" t="str">
        <f>IF(E3378="","",IF($H$1="上证50",[1]!EM_S_INFO_COMPINDEX(E3378,"000016"),"")&amp;IF($H$1="上证180",[1]!EM_S_INFO_COMPINDEX(E3378,"000010"),"")&amp;IF($H$1="沪深300",[1]!EM_S_INFO_COMPINDEX(E3378,"000300"),"")&amp;IF(AND($H$1="上证A股",RIGHT(E3378,2)="SH"),"是","")&amp;IF(AND($H$1="深证A股",RIGHT(E3378,2)="SZ"),"是","")&amp;IF(AND($H$1="创业板",LEFT(E3378,1)-3=0),"是","")&amp;IF(AND($H$1="全部A股",E3378&lt;&gt;0),"是","")&amp;IF(AND($H$1="中小板",LEFT(E3378,3)="002"),"是",""))</f>
        <v>是</v>
      </c>
      <c r="I3378" s="46">
        <f ca="1">IF(E3378="","",IF(OR([1]!EM_S_VAL_MV(E3378,deadline)="",[1]!EM_S_VAL_MV(E3378,deadline)="--",[1]!EM_S_VAL_MV(E3378,deadline)="null"),0,[1]!EM_S_VAL_MV(E3378,deadline)/100000000))</f>
        <v>27.661611087499999</v>
      </c>
      <c r="J3378" s="46">
        <f ca="1">IF(E3378="","",IF(RIGHT(LEFT($J$1,6),3)="TTM",[1]!EM_S_FA_PROFIT_TTM(E3378,LEFT(RIGHT($J$1,11),10),1)/100000000,[1]!EM_S_STM07_IS(E3378,61,LEFT(RIGHT($J$1,5),4)&amp;"-12-31",1)/100000000))</f>
        <v>1.3110557854</v>
      </c>
      <c r="K3378" s="36">
        <f t="shared" ca="1" si="266"/>
        <v>21.098729280280402</v>
      </c>
      <c r="L3378" s="46">
        <f ca="1">IF(E3378="","",IF(ISERROR(IF(行业估值!$E$7="最新年报",[1]!EM_S_STM07_BS(E3378,140,LEFT(RIGHT($L$1,5),4)&amp;"-12-31",1)/100000000,[1]!EM_S_STM07_BS(E3378,140,LEFT(RIGHT($L$1,11),10),1)/100000000)),0,IF(行业估值!$E$7="最新年报",[1]!EM_S_STM07_BS(E3378,140,LEFT(RIGHT($L$1,5),4)&amp;"-12-31",1)/100000000,[1]!EM_S_STM07_BS(E3378,140,LEFT(RIGHT($L$1,11),10),1)/100000000)))</f>
        <v>17.1871454626</v>
      </c>
      <c r="M3378" s="36">
        <f t="shared" ca="1" si="267"/>
        <v>1.6094360257608167</v>
      </c>
      <c r="N3378" s="37">
        <f ca="1">IF(E3378="","",IF(ISERROR([1]!EM_S_EST_NETPROFIT(E3378,行业估值!$E$6,deadline)/100000000),"-",[1]!EM_S_EST_NETPROFIT(E3378,行业估值!$E$6,deadline)/100000000))</f>
        <v>1.5</v>
      </c>
      <c r="O3378" s="36">
        <f t="shared" ca="1" si="268"/>
        <v>18.441074058333331</v>
      </c>
      <c r="T3378" s="64" t="s">
        <v>6586</v>
      </c>
      <c r="U3378" s="64" t="s">
        <v>6587</v>
      </c>
    </row>
    <row r="3379" spans="4:21">
      <c r="D3379" s="45" t="str">
        <f>IF(AND(行业估值!$B$39=$G3379,COUNTIF($G$2:$G$2552,$G3379)&gt;=1),COUNTIF($G$2:G3379,$G3379),"")</f>
        <v/>
      </c>
      <c r="E3379" s="65" t="str">
        <f t="shared" si="269"/>
        <v>603345.SH</v>
      </c>
      <c r="F3379" s="65" t="str">
        <f t="shared" si="270"/>
        <v>安井食品</v>
      </c>
      <c r="G3379" s="34" t="str">
        <f>IF(E3379="","",IF(行业估值!$C$5="申万行业",[1]!EM_S_INFO_INDUSTRY_SW2014(E3379,"1"),IF(行业估值!$C$5="证监会行业",[1]!EM_S_INFO_INDUSTRY_CSRC1(E3379,"1"),[1]!EM_S_INFO_INDUSTRY_EM2016(E3379,"1"))))</f>
        <v>食品饮料</v>
      </c>
      <c r="H3379" s="34" t="str">
        <f>IF(E3379="","",IF($H$1="上证50",[1]!EM_S_INFO_COMPINDEX(E3379,"000016"),"")&amp;IF($H$1="上证180",[1]!EM_S_INFO_COMPINDEX(E3379,"000010"),"")&amp;IF($H$1="沪深300",[1]!EM_S_INFO_COMPINDEX(E3379,"000300"),"")&amp;IF(AND($H$1="上证A股",RIGHT(E3379,2)="SH"),"是","")&amp;IF(AND($H$1="深证A股",RIGHT(E3379,2)="SZ"),"是","")&amp;IF(AND($H$1="创业板",LEFT(E3379,1)-3=0),"是","")&amp;IF(AND($H$1="全部A股",E3379&lt;&gt;0),"是","")&amp;IF(AND($H$1="中小板",LEFT(E3379,3)="002"),"是",""))</f>
        <v>是</v>
      </c>
      <c r="I3379" s="46">
        <f ca="1">IF(E3379="","",IF(OR([1]!EM_S_VAL_MV(E3379,deadline)="",[1]!EM_S_VAL_MV(E3379,deadline)="--",[1]!EM_S_VAL_MV(E3379,deadline)="null"),0,[1]!EM_S_VAL_MV(E3379,deadline)/100000000))</f>
        <v>139.0292759907</v>
      </c>
      <c r="J3379" s="46">
        <f ca="1">IF(E3379="","",IF(RIGHT(LEFT($J$1,6),3)="TTM",[1]!EM_S_FA_PROFIT_TTM(E3379,LEFT(RIGHT($J$1,11),10),1)/100000000,[1]!EM_S_STM07_IS(E3379,61,LEFT(RIGHT($J$1,5),4)&amp;"-12-31",1)/100000000))</f>
        <v>3.1199585089999999</v>
      </c>
      <c r="K3379" s="36">
        <f t="shared" ca="1" si="266"/>
        <v>44.561257974953413</v>
      </c>
      <c r="L3379" s="46">
        <f ca="1">IF(E3379="","",IF(ISERROR(IF(行业估值!$E$7="最新年报",[1]!EM_S_STM07_BS(E3379,140,LEFT(RIGHT($L$1,5),4)&amp;"-12-31",1)/100000000,[1]!EM_S_STM07_BS(E3379,140,LEFT(RIGHT($L$1,11),10),1)/100000000)),0,IF(行业估值!$E$7="最新年报",[1]!EM_S_STM07_BS(E3379,140,LEFT(RIGHT($L$1,5),4)&amp;"-12-31",1)/100000000,[1]!EM_S_STM07_BS(E3379,140,LEFT(RIGHT($L$1,11),10),1)/100000000)))</f>
        <v>25.881109402500002</v>
      </c>
      <c r="M3379" s="36">
        <f t="shared" ca="1" si="267"/>
        <v>5.3718437578750153</v>
      </c>
      <c r="N3379" s="37">
        <f ca="1">IF(E3379="","",IF(ISERROR([1]!EM_S_EST_NETPROFIT(E3379,行业估值!$E$6,deadline)/100000000),"-",[1]!EM_S_EST_NETPROFIT(E3379,行业估值!$E$6,deadline)/100000000))</f>
        <v>3.23699</v>
      </c>
      <c r="O3379" s="36">
        <f t="shared" ca="1" si="268"/>
        <v>42.950171607172095</v>
      </c>
      <c r="T3379" s="64" t="s">
        <v>6588</v>
      </c>
      <c r="U3379" s="64" t="s">
        <v>6589</v>
      </c>
    </row>
    <row r="3380" spans="4:21">
      <c r="D3380" s="45" t="str">
        <f>IF(AND(行业估值!$B$39=$G3380,COUNTIF($G$2:$G$2552,$G3380)&gt;=1),COUNTIF($G$2:G3380,$G3380),"")</f>
        <v/>
      </c>
      <c r="E3380" s="65" t="str">
        <f t="shared" si="269"/>
        <v>603348.SH</v>
      </c>
      <c r="F3380" s="65" t="str">
        <f t="shared" si="270"/>
        <v>文灿股份</v>
      </c>
      <c r="G3380" s="34" t="str">
        <f>IF(E3380="","",IF(行业估值!$C$5="申万行业",[1]!EM_S_INFO_INDUSTRY_SW2014(E3380,"1"),IF(行业估值!$C$5="证监会行业",[1]!EM_S_INFO_INDUSTRY_CSRC1(E3380,"1"),[1]!EM_S_INFO_INDUSTRY_EM2016(E3380,"1"))))</f>
        <v>交运设备</v>
      </c>
      <c r="H3380" s="34" t="str">
        <f>IF(E3380="","",IF($H$1="上证50",[1]!EM_S_INFO_COMPINDEX(E3380,"000016"),"")&amp;IF($H$1="上证180",[1]!EM_S_INFO_COMPINDEX(E3380,"000010"),"")&amp;IF($H$1="沪深300",[1]!EM_S_INFO_COMPINDEX(E3380,"000300"),"")&amp;IF(AND($H$1="上证A股",RIGHT(E3380,2)="SH"),"是","")&amp;IF(AND($H$1="深证A股",RIGHT(E3380,2)="SZ"),"是","")&amp;IF(AND($H$1="创业板",LEFT(E3380,1)-3=0),"是","")&amp;IF(AND($H$1="全部A股",E3380&lt;&gt;0),"是","")&amp;IF(AND($H$1="中小板",LEFT(E3380,3)="002"),"是",""))</f>
        <v>是</v>
      </c>
      <c r="I3380" s="46">
        <f ca="1">IF(E3380="","",IF(OR([1]!EM_S_VAL_MV(E3380,deadline)="",[1]!EM_S_VAL_MV(E3380,deadline)="--",[1]!EM_S_VAL_MV(E3380,deadline)="null"),0,[1]!EM_S_VAL_MV(E3380,deadline)/100000000))</f>
        <v>36.058</v>
      </c>
      <c r="J3380" s="46">
        <f ca="1">IF(E3380="","",IF(RIGHT(LEFT($J$1,6),3)="TTM",[1]!EM_S_FA_PROFIT_TTM(E3380,LEFT(RIGHT($J$1,11),10),1)/100000000,[1]!EM_S_STM07_IS(E3380,61,LEFT(RIGHT($J$1,5),4)&amp;"-12-31",1)/100000000))</f>
        <v>0.67434434599999993</v>
      </c>
      <c r="K3380" s="36">
        <f t="shared" ca="1" si="266"/>
        <v>53.471197933051258</v>
      </c>
      <c r="L3380" s="46">
        <f ca="1">IF(E3380="","",IF(ISERROR(IF(行业估值!$E$7="最新年报",[1]!EM_S_STM07_BS(E3380,140,LEFT(RIGHT($L$1,5),4)&amp;"-12-31",1)/100000000,[1]!EM_S_STM07_BS(E3380,140,LEFT(RIGHT($L$1,11),10),1)/100000000)),0,IF(行业估值!$E$7="最新年报",[1]!EM_S_STM07_BS(E3380,140,LEFT(RIGHT($L$1,5),4)&amp;"-12-31",1)/100000000,[1]!EM_S_STM07_BS(E3380,140,LEFT(RIGHT($L$1,11),10),1)/100000000)))</f>
        <v>22.289175028800003</v>
      </c>
      <c r="M3380" s="36">
        <f t="shared" ca="1" si="267"/>
        <v>1.6177359616679039</v>
      </c>
      <c r="N3380" s="37" t="str">
        <f ca="1">IF(E3380="","",IF(ISERROR([1]!EM_S_EST_NETPROFIT(E3380,行业估值!$E$6,deadline)/100000000),"-",[1]!EM_S_EST_NETPROFIT(E3380,行业估值!$E$6,deadline)/100000000))</f>
        <v>-</v>
      </c>
      <c r="O3380" s="36" t="str">
        <f t="shared" ca="1" si="268"/>
        <v>-</v>
      </c>
      <c r="T3380" s="64" t="s">
        <v>6590</v>
      </c>
      <c r="U3380" s="64" t="s">
        <v>6591</v>
      </c>
    </row>
    <row r="3381" spans="4:21">
      <c r="D3381" s="45" t="str">
        <f>IF(AND(行业估值!$B$39=$G3381,COUNTIF($G$2:$G$2552,$G3381)&gt;=1),COUNTIF($G$2:G3381,$G3381),"")</f>
        <v/>
      </c>
      <c r="E3381" s="65" t="str">
        <f t="shared" si="269"/>
        <v>603351.SH</v>
      </c>
      <c r="F3381" s="65" t="str">
        <f t="shared" si="270"/>
        <v>威尔药业</v>
      </c>
      <c r="G3381" s="34" t="str">
        <f>IF(E3381="","",IF(行业估值!$C$5="申万行业",[1]!EM_S_INFO_INDUSTRY_SW2014(E3381,"1"),IF(行业估值!$C$5="证监会行业",[1]!EM_S_INFO_INDUSTRY_CSRC1(E3381,"1"),[1]!EM_S_INFO_INDUSTRY_EM2016(E3381,"1"))))</f>
        <v>医药生物</v>
      </c>
      <c r="H3381" s="34" t="str">
        <f>IF(E3381="","",IF($H$1="上证50",[1]!EM_S_INFO_COMPINDEX(E3381,"000016"),"")&amp;IF($H$1="上证180",[1]!EM_S_INFO_COMPINDEX(E3381,"000010"),"")&amp;IF($H$1="沪深300",[1]!EM_S_INFO_COMPINDEX(E3381,"000300"),"")&amp;IF(AND($H$1="上证A股",RIGHT(E3381,2)="SH"),"是","")&amp;IF(AND($H$1="深证A股",RIGHT(E3381,2)="SZ"),"是","")&amp;IF(AND($H$1="创业板",LEFT(E3381,1)-3=0),"是","")&amp;IF(AND($H$1="全部A股",E3381&lt;&gt;0),"是","")&amp;IF(AND($H$1="中小板",LEFT(E3381,3)="002"),"是",""))</f>
        <v>是</v>
      </c>
      <c r="I3381" s="46">
        <f ca="1">IF(E3381="","",IF(OR([1]!EM_S_VAL_MV(E3381,deadline)="",[1]!EM_S_VAL_MV(E3381,deadline)="--",[1]!EM_S_VAL_MV(E3381,deadline)="null"),0,[1]!EM_S_VAL_MV(E3381,deadline)/100000000))</f>
        <v>28.914681124000001</v>
      </c>
      <c r="J3381" s="46">
        <f ca="1">IF(E3381="","",IF(RIGHT(LEFT($J$1,6),3)="TTM",[1]!EM_S_FA_PROFIT_TTM(E3381,LEFT(RIGHT($J$1,11),10),1)/100000000,[1]!EM_S_STM07_IS(E3381,61,LEFT(RIGHT($J$1,5),4)&amp;"-12-31",1)/100000000))</f>
        <v>1.3808867885</v>
      </c>
      <c r="K3381" s="36">
        <f t="shared" ca="1" si="266"/>
        <v>20.939211935982687</v>
      </c>
      <c r="L3381" s="46">
        <f ca="1">IF(E3381="","",IF(ISERROR(IF(行业估值!$E$7="最新年报",[1]!EM_S_STM07_BS(E3381,140,LEFT(RIGHT($L$1,5),4)&amp;"-12-31",1)/100000000,[1]!EM_S_STM07_BS(E3381,140,LEFT(RIGHT($L$1,11),10),1)/100000000)),0,IF(行业估值!$E$7="最新年报",[1]!EM_S_STM07_BS(E3381,140,LEFT(RIGHT($L$1,5),4)&amp;"-12-31",1)/100000000,[1]!EM_S_STM07_BS(E3381,140,LEFT(RIGHT($L$1,11),10),1)/100000000)))</f>
        <v>12.2348324018</v>
      </c>
      <c r="M3381" s="36">
        <f t="shared" ca="1" si="267"/>
        <v>2.3633083130542962</v>
      </c>
      <c r="N3381" s="37" t="str">
        <f ca="1">IF(E3381="","",IF(ISERROR([1]!EM_S_EST_NETPROFIT(E3381,行业估值!$E$6,deadline)/100000000),"-",[1]!EM_S_EST_NETPROFIT(E3381,行业估值!$E$6,deadline)/100000000))</f>
        <v>-</v>
      </c>
      <c r="O3381" s="36" t="str">
        <f t="shared" ca="1" si="268"/>
        <v>-</v>
      </c>
      <c r="T3381" s="64" t="s">
        <v>6592</v>
      </c>
      <c r="U3381" s="64" t="s">
        <v>6593</v>
      </c>
    </row>
    <row r="3382" spans="4:21">
      <c r="D3382" s="45" t="str">
        <f>IF(AND(行业估值!$B$39=$G3382,COUNTIF($G$2:$G$2552,$G3382)&gt;=1),COUNTIF($G$2:G3382,$G3382),"")</f>
        <v/>
      </c>
      <c r="E3382" s="65" t="str">
        <f t="shared" si="269"/>
        <v>603355.SH</v>
      </c>
      <c r="F3382" s="65" t="str">
        <f t="shared" si="270"/>
        <v>莱克电气</v>
      </c>
      <c r="G3382" s="34" t="str">
        <f>IF(E3382="","",IF(行业估值!$C$5="申万行业",[1]!EM_S_INFO_INDUSTRY_SW2014(E3382,"1"),IF(行业估值!$C$5="证监会行业",[1]!EM_S_INFO_INDUSTRY_CSRC1(E3382,"1"),[1]!EM_S_INFO_INDUSTRY_EM2016(E3382,"1"))))</f>
        <v>家电</v>
      </c>
      <c r="H3382" s="34" t="str">
        <f>IF(E3382="","",IF($H$1="上证50",[1]!EM_S_INFO_COMPINDEX(E3382,"000016"),"")&amp;IF($H$1="上证180",[1]!EM_S_INFO_COMPINDEX(E3382,"000010"),"")&amp;IF($H$1="沪深300",[1]!EM_S_INFO_COMPINDEX(E3382,"000300"),"")&amp;IF(AND($H$1="上证A股",RIGHT(E3382,2)="SH"),"是","")&amp;IF(AND($H$1="深证A股",RIGHT(E3382,2)="SZ"),"是","")&amp;IF(AND($H$1="创业板",LEFT(E3382,1)-3=0),"是","")&amp;IF(AND($H$1="全部A股",E3382&lt;&gt;0),"是","")&amp;IF(AND($H$1="中小板",LEFT(E3382,3)="002"),"是",""))</f>
        <v>是</v>
      </c>
      <c r="I3382" s="46">
        <f ca="1">IF(E3382="","",IF(OR([1]!EM_S_VAL_MV(E3382,deadline)="",[1]!EM_S_VAL_MV(E3382,deadline)="--",[1]!EM_S_VAL_MV(E3382,deadline)="null"),0,[1]!EM_S_VAL_MV(E3382,deadline)/100000000))</f>
        <v>84.971900000000005</v>
      </c>
      <c r="J3382" s="46">
        <f ca="1">IF(E3382="","",IF(RIGHT(LEFT($J$1,6),3)="TTM",[1]!EM_S_FA_PROFIT_TTM(E3382,LEFT(RIGHT($J$1,11),10),1)/100000000,[1]!EM_S_STM07_IS(E3382,61,LEFT(RIGHT($J$1,5),4)&amp;"-12-31",1)/100000000))</f>
        <v>4.6753015423000006</v>
      </c>
      <c r="K3382" s="36">
        <f t="shared" ca="1" si="266"/>
        <v>18.17463520399977</v>
      </c>
      <c r="L3382" s="46">
        <f ca="1">IF(E3382="","",IF(ISERROR(IF(行业估值!$E$7="最新年报",[1]!EM_S_STM07_BS(E3382,140,LEFT(RIGHT($L$1,5),4)&amp;"-12-31",1)/100000000,[1]!EM_S_STM07_BS(E3382,140,LEFT(RIGHT($L$1,11),10),1)/100000000)),0,IF(行业估值!$E$7="最新年报",[1]!EM_S_STM07_BS(E3382,140,LEFT(RIGHT($L$1,5),4)&amp;"-12-31",1)/100000000,[1]!EM_S_STM07_BS(E3382,140,LEFT(RIGHT($L$1,11),10),1)/100000000)))</f>
        <v>30.807911153899997</v>
      </c>
      <c r="M3382" s="36">
        <f t="shared" ca="1" si="267"/>
        <v>2.7581194835159524</v>
      </c>
      <c r="N3382" s="37">
        <f ca="1">IF(E3382="","",IF(ISERROR([1]!EM_S_EST_NETPROFIT(E3382,行业估值!$E$6,deadline)/100000000),"-",[1]!EM_S_EST_NETPROFIT(E3382,行业估值!$E$6,deadline)/100000000))</f>
        <v>4.9365111111111108</v>
      </c>
      <c r="O3382" s="36">
        <f t="shared" ca="1" si="268"/>
        <v>17.212946165307933</v>
      </c>
      <c r="T3382" s="64" t="s">
        <v>6594</v>
      </c>
      <c r="U3382" s="64" t="s">
        <v>6595</v>
      </c>
    </row>
    <row r="3383" spans="4:21">
      <c r="D3383" s="45">
        <f>IF(AND(行业估值!$B$39=$G3383,COUNTIF($G$2:$G$2552,$G3383)&gt;=1),COUNTIF($G$2:G3383,$G3383),"")</f>
        <v>308</v>
      </c>
      <c r="E3383" s="65" t="str">
        <f t="shared" si="269"/>
        <v>603356.SH</v>
      </c>
      <c r="F3383" s="65" t="str">
        <f t="shared" si="270"/>
        <v>华菱精工</v>
      </c>
      <c r="G3383" s="34" t="str">
        <f>IF(E3383="","",IF(行业估值!$C$5="申万行业",[1]!EM_S_INFO_INDUSTRY_SW2014(E3383,"1"),IF(行业估值!$C$5="证监会行业",[1]!EM_S_INFO_INDUSTRY_CSRC1(E3383,"1"),[1]!EM_S_INFO_INDUSTRY_EM2016(E3383,"1"))))</f>
        <v>机械设备</v>
      </c>
      <c r="H3383" s="34" t="str">
        <f>IF(E3383="","",IF($H$1="上证50",[1]!EM_S_INFO_COMPINDEX(E3383,"000016"),"")&amp;IF($H$1="上证180",[1]!EM_S_INFO_COMPINDEX(E3383,"000010"),"")&amp;IF($H$1="沪深300",[1]!EM_S_INFO_COMPINDEX(E3383,"000300"),"")&amp;IF(AND($H$1="上证A股",RIGHT(E3383,2)="SH"),"是","")&amp;IF(AND($H$1="深证A股",RIGHT(E3383,2)="SZ"),"是","")&amp;IF(AND($H$1="创业板",LEFT(E3383,1)-3=0),"是","")&amp;IF(AND($H$1="全部A股",E3383&lt;&gt;0),"是","")&amp;IF(AND($H$1="中小板",LEFT(E3383,3)="002"),"是",""))</f>
        <v>是</v>
      </c>
      <c r="I3383" s="46">
        <f ca="1">IF(E3383="","",IF(OR([1]!EM_S_VAL_MV(E3383,deadline)="",[1]!EM_S_VAL_MV(E3383,deadline)="--",[1]!EM_S_VAL_MV(E3383,deadline)="null"),0,[1]!EM_S_VAL_MV(E3383,deadline)/100000000))</f>
        <v>15.267429999999999</v>
      </c>
      <c r="J3383" s="46">
        <f ca="1">IF(E3383="","",IF(RIGHT(LEFT($J$1,6),3)="TTM",[1]!EM_S_FA_PROFIT_TTM(E3383,LEFT(RIGHT($J$1,11),10),1)/100000000,[1]!EM_S_STM07_IS(E3383,61,LEFT(RIGHT($J$1,5),4)&amp;"-12-31",1)/100000000))</f>
        <v>0.73186854540000001</v>
      </c>
      <c r="K3383" s="36">
        <f t="shared" ca="1" si="266"/>
        <v>20.860891065697654</v>
      </c>
      <c r="L3383" s="46">
        <f ca="1">IF(E3383="","",IF(ISERROR(IF(行业估值!$E$7="最新年报",[1]!EM_S_STM07_BS(E3383,140,LEFT(RIGHT($L$1,5),4)&amp;"-12-31",1)/100000000,[1]!EM_S_STM07_BS(E3383,140,LEFT(RIGHT($L$1,11),10),1)/100000000)),0,IF(行业估值!$E$7="最新年报",[1]!EM_S_STM07_BS(E3383,140,LEFT(RIGHT($L$1,5),4)&amp;"-12-31",1)/100000000,[1]!EM_S_STM07_BS(E3383,140,LEFT(RIGHT($L$1,11),10),1)/100000000)))</f>
        <v>7.2662250873000005</v>
      </c>
      <c r="M3383" s="36">
        <f t="shared" ca="1" si="267"/>
        <v>2.101150159342656</v>
      </c>
      <c r="N3383" s="37" t="str">
        <f ca="1">IF(E3383="","",IF(ISERROR([1]!EM_S_EST_NETPROFIT(E3383,行业估值!$E$6,deadline)/100000000),"-",[1]!EM_S_EST_NETPROFIT(E3383,行业估值!$E$6,deadline)/100000000))</f>
        <v>-</v>
      </c>
      <c r="O3383" s="36" t="str">
        <f t="shared" ca="1" si="268"/>
        <v>-</v>
      </c>
      <c r="T3383" s="64" t="s">
        <v>6596</v>
      </c>
      <c r="U3383" s="64" t="s">
        <v>6597</v>
      </c>
    </row>
    <row r="3384" spans="4:21">
      <c r="D3384" s="45" t="str">
        <f>IF(AND(行业估值!$B$39=$G3384,COUNTIF($G$2:$G$2552,$G3384)&gt;=1),COUNTIF($G$2:G3384,$G3384),"")</f>
        <v/>
      </c>
      <c r="E3384" s="65" t="str">
        <f t="shared" si="269"/>
        <v>603357.SH</v>
      </c>
      <c r="F3384" s="65" t="str">
        <f t="shared" si="270"/>
        <v>设计总院</v>
      </c>
      <c r="G3384" s="34" t="str">
        <f>IF(E3384="","",IF(行业估值!$C$5="申万行业",[1]!EM_S_INFO_INDUSTRY_SW2014(E3384,"1"),IF(行业估值!$C$5="证监会行业",[1]!EM_S_INFO_INDUSTRY_CSRC1(E3384,"1"),[1]!EM_S_INFO_INDUSTRY_EM2016(E3384,"1"))))</f>
        <v>休闲、生活及专业服务</v>
      </c>
      <c r="H3384" s="34" t="str">
        <f>IF(E3384="","",IF($H$1="上证50",[1]!EM_S_INFO_COMPINDEX(E3384,"000016"),"")&amp;IF($H$1="上证180",[1]!EM_S_INFO_COMPINDEX(E3384,"000010"),"")&amp;IF($H$1="沪深300",[1]!EM_S_INFO_COMPINDEX(E3384,"000300"),"")&amp;IF(AND($H$1="上证A股",RIGHT(E3384,2)="SH"),"是","")&amp;IF(AND($H$1="深证A股",RIGHT(E3384,2)="SZ"),"是","")&amp;IF(AND($H$1="创业板",LEFT(E3384,1)-3=0),"是","")&amp;IF(AND($H$1="全部A股",E3384&lt;&gt;0),"是","")&amp;IF(AND($H$1="中小板",LEFT(E3384,3)="002"),"是",""))</f>
        <v>是</v>
      </c>
      <c r="I3384" s="46">
        <f ca="1">IF(E3384="","",IF(OR([1]!EM_S_VAL_MV(E3384,deadline)="",[1]!EM_S_VAL_MV(E3384,deadline)="--",[1]!EM_S_VAL_MV(E3384,deadline)="null"),0,[1]!EM_S_VAL_MV(E3384,deadline)/100000000))</f>
        <v>48.1360717182</v>
      </c>
      <c r="J3384" s="46">
        <f ca="1">IF(E3384="","",IF(RIGHT(LEFT($J$1,6),3)="TTM",[1]!EM_S_FA_PROFIT_TTM(E3384,LEFT(RIGHT($J$1,11),10),1)/100000000,[1]!EM_S_STM07_IS(E3384,61,LEFT(RIGHT($J$1,5),4)&amp;"-12-31",1)/100000000))</f>
        <v>3.6972050048000002</v>
      </c>
      <c r="K3384" s="36">
        <f t="shared" ca="1" si="266"/>
        <v>13.019584160387643</v>
      </c>
      <c r="L3384" s="46">
        <f ca="1">IF(E3384="","",IF(ISERROR(IF(行业估值!$E$7="最新年报",[1]!EM_S_STM07_BS(E3384,140,LEFT(RIGHT($L$1,5),4)&amp;"-12-31",1)/100000000,[1]!EM_S_STM07_BS(E3384,140,LEFT(RIGHT($L$1,11),10),1)/100000000)),0,IF(行业估值!$E$7="最新年报",[1]!EM_S_STM07_BS(E3384,140,LEFT(RIGHT($L$1,5),4)&amp;"-12-31",1)/100000000,[1]!EM_S_STM07_BS(E3384,140,LEFT(RIGHT($L$1,11),10),1)/100000000)))</f>
        <v>23.015519281100001</v>
      </c>
      <c r="M3384" s="36">
        <f t="shared" ca="1" si="267"/>
        <v>2.0914614669471576</v>
      </c>
      <c r="N3384" s="37">
        <f ca="1">IF(E3384="","",IF(ISERROR([1]!EM_S_EST_NETPROFIT(E3384,行业估值!$E$6,deadline)/100000000),"-",[1]!EM_S_EST_NETPROFIT(E3384,行业估值!$E$6,deadline)/100000000))</f>
        <v>4.9925499999999996</v>
      </c>
      <c r="O3384" s="36">
        <f t="shared" ca="1" si="268"/>
        <v>9.6415802982844454</v>
      </c>
      <c r="T3384" s="64" t="s">
        <v>6598</v>
      </c>
      <c r="U3384" s="64" t="s">
        <v>6599</v>
      </c>
    </row>
    <row r="3385" spans="4:21">
      <c r="D3385" s="45" t="str">
        <f>IF(AND(行业估值!$B$39=$G3385,COUNTIF($G$2:$G$2552,$G3385)&gt;=1),COUNTIF($G$2:G3385,$G3385),"")</f>
        <v/>
      </c>
      <c r="E3385" s="65" t="str">
        <f t="shared" si="269"/>
        <v>603358.SH</v>
      </c>
      <c r="F3385" s="65" t="str">
        <f t="shared" si="270"/>
        <v>华达科技</v>
      </c>
      <c r="G3385" s="34" t="str">
        <f>IF(E3385="","",IF(行业估值!$C$5="申万行业",[1]!EM_S_INFO_INDUSTRY_SW2014(E3385,"1"),IF(行业估值!$C$5="证监会行业",[1]!EM_S_INFO_INDUSTRY_CSRC1(E3385,"1"),[1]!EM_S_INFO_INDUSTRY_EM2016(E3385,"1"))))</f>
        <v>交运设备</v>
      </c>
      <c r="H3385" s="34" t="str">
        <f>IF(E3385="","",IF($H$1="上证50",[1]!EM_S_INFO_COMPINDEX(E3385,"000016"),"")&amp;IF($H$1="上证180",[1]!EM_S_INFO_COMPINDEX(E3385,"000010"),"")&amp;IF($H$1="沪深300",[1]!EM_S_INFO_COMPINDEX(E3385,"000300"),"")&amp;IF(AND($H$1="上证A股",RIGHT(E3385,2)="SH"),"是","")&amp;IF(AND($H$1="深证A股",RIGHT(E3385,2)="SZ"),"是","")&amp;IF(AND($H$1="创业板",LEFT(E3385,1)-3=0),"是","")&amp;IF(AND($H$1="全部A股",E3385&lt;&gt;0),"是","")&amp;IF(AND($H$1="中小板",LEFT(E3385,3)="002"),"是",""))</f>
        <v>是</v>
      </c>
      <c r="I3385" s="46">
        <f ca="1">IF(E3385="","",IF(OR([1]!EM_S_VAL_MV(E3385,deadline)="",[1]!EM_S_VAL_MV(E3385,deadline)="--",[1]!EM_S_VAL_MV(E3385,deadline)="null"),0,[1]!EM_S_VAL_MV(E3385,deadline)/100000000))</f>
        <v>42.27328</v>
      </c>
      <c r="J3385" s="46">
        <f ca="1">IF(E3385="","",IF(RIGHT(LEFT($J$1,6),3)="TTM",[1]!EM_S_FA_PROFIT_TTM(E3385,LEFT(RIGHT($J$1,11),10),1)/100000000,[1]!EM_S_STM07_IS(E3385,61,LEFT(RIGHT($J$1,5),4)&amp;"-12-31",1)/100000000))</f>
        <v>1.9590671735</v>
      </c>
      <c r="K3385" s="36">
        <f t="shared" ref="K3385:K3448" ca="1" si="271">IF(E3385="","",IF(OR(I3385=0,J3385=0),"-",I3385/J3385))</f>
        <v>21.57826978667406</v>
      </c>
      <c r="L3385" s="46">
        <f ca="1">IF(E3385="","",IF(ISERROR(IF(行业估值!$E$7="最新年报",[1]!EM_S_STM07_BS(E3385,140,LEFT(RIGHT($L$1,5),4)&amp;"-12-31",1)/100000000,[1]!EM_S_STM07_BS(E3385,140,LEFT(RIGHT($L$1,11),10),1)/100000000)),0,IF(行业估值!$E$7="最新年报",[1]!EM_S_STM07_BS(E3385,140,LEFT(RIGHT($L$1,5),4)&amp;"-12-31",1)/100000000,[1]!EM_S_STM07_BS(E3385,140,LEFT(RIGHT($L$1,11),10),1)/100000000)))</f>
        <v>26.127961256300001</v>
      </c>
      <c r="M3385" s="36">
        <f t="shared" ref="M3385:M3448" ca="1" si="272">IF(E3385="","",IF(OR(I3385=0,L3385=0),"-",I3385/L3385))</f>
        <v>1.6179325889733178</v>
      </c>
      <c r="N3385" s="37">
        <f ca="1">IF(E3385="","",IF(ISERROR([1]!EM_S_EST_NETPROFIT(E3385,行业估值!$E$6,deadline)/100000000),"-",[1]!EM_S_EST_NETPROFIT(E3385,行业估值!$E$6,deadline)/100000000))</f>
        <v>1.89</v>
      </c>
      <c r="O3385" s="36">
        <f t="shared" ref="O3385:O3448" ca="1" si="273">IF(E3385="","",IF(ISERROR(IF(OR(I3385=0,N3385=0),"-",I3385/N3385)),"-",IF(OR(I3385=0,N3385=0),"-",I3385/N3385)))</f>
        <v>22.366814814814816</v>
      </c>
      <c r="T3385" s="64" t="s">
        <v>6600</v>
      </c>
      <c r="U3385" s="64" t="s">
        <v>6601</v>
      </c>
    </row>
    <row r="3386" spans="4:21">
      <c r="D3386" s="45" t="str">
        <f>IF(AND(行业估值!$B$39=$G3386,COUNTIF($G$2:$G$2552,$G3386)&gt;=1),COUNTIF($G$2:G3386,$G3386),"")</f>
        <v/>
      </c>
      <c r="E3386" s="65" t="str">
        <f t="shared" si="269"/>
        <v>603359.SH</v>
      </c>
      <c r="F3386" s="65" t="str">
        <f t="shared" si="270"/>
        <v>东珠生态</v>
      </c>
      <c r="G3386" s="34" t="str">
        <f>IF(E3386="","",IF(行业估值!$C$5="申万行业",[1]!EM_S_INFO_INDUSTRY_SW2014(E3386,"1"),IF(行业估值!$C$5="证监会行业",[1]!EM_S_INFO_INDUSTRY_CSRC1(E3386,"1"),[1]!EM_S_INFO_INDUSTRY_EM2016(E3386,"1"))))</f>
        <v>建筑</v>
      </c>
      <c r="H3386" s="34" t="str">
        <f>IF(E3386="","",IF($H$1="上证50",[1]!EM_S_INFO_COMPINDEX(E3386,"000016"),"")&amp;IF($H$1="上证180",[1]!EM_S_INFO_COMPINDEX(E3386,"000010"),"")&amp;IF($H$1="沪深300",[1]!EM_S_INFO_COMPINDEX(E3386,"000300"),"")&amp;IF(AND($H$1="上证A股",RIGHT(E3386,2)="SH"),"是","")&amp;IF(AND($H$1="深证A股",RIGHT(E3386,2)="SZ"),"是","")&amp;IF(AND($H$1="创业板",LEFT(E3386,1)-3=0),"是","")&amp;IF(AND($H$1="全部A股",E3386&lt;&gt;0),"是","")&amp;IF(AND($H$1="中小板",LEFT(E3386,3)="002"),"是",""))</f>
        <v>是</v>
      </c>
      <c r="I3386" s="46">
        <f ca="1">IF(E3386="","",IF(OR([1]!EM_S_VAL_MV(E3386,deadline)="",[1]!EM_S_VAL_MV(E3386,deadline)="--",[1]!EM_S_VAL_MV(E3386,deadline)="null"),0,[1]!EM_S_VAL_MV(E3386,deadline)/100000000))</f>
        <v>47.381768000000001</v>
      </c>
      <c r="J3386" s="46">
        <f ca="1">IF(E3386="","",IF(RIGHT(LEFT($J$1,6),3)="TTM",[1]!EM_S_FA_PROFIT_TTM(E3386,LEFT(RIGHT($J$1,11),10),1)/100000000,[1]!EM_S_STM07_IS(E3386,61,LEFT(RIGHT($J$1,5),4)&amp;"-12-31",1)/100000000))</f>
        <v>3.3882163042000002</v>
      </c>
      <c r="K3386" s="36">
        <f t="shared" ca="1" si="271"/>
        <v>13.984280738294665</v>
      </c>
      <c r="L3386" s="46">
        <f ca="1">IF(E3386="","",IF(ISERROR(IF(行业估值!$E$7="最新年报",[1]!EM_S_STM07_BS(E3386,140,LEFT(RIGHT($L$1,5),4)&amp;"-12-31",1)/100000000,[1]!EM_S_STM07_BS(E3386,140,LEFT(RIGHT($L$1,11),10),1)/100000000)),0,IF(行业估值!$E$7="最新年报",[1]!EM_S_STM07_BS(E3386,140,LEFT(RIGHT($L$1,5),4)&amp;"-12-31",1)/100000000,[1]!EM_S_STM07_BS(E3386,140,LEFT(RIGHT($L$1,11),10),1)/100000000)))</f>
        <v>28.1209213729</v>
      </c>
      <c r="M3386" s="36">
        <f t="shared" ca="1" si="272"/>
        <v>1.6849294292918009</v>
      </c>
      <c r="N3386" s="37">
        <f ca="1">IF(E3386="","",IF(ISERROR([1]!EM_S_EST_NETPROFIT(E3386,行业估值!$E$6,deadline)/100000000),"-",[1]!EM_S_EST_NETPROFIT(E3386,行业估值!$E$6,deadline)/100000000))</f>
        <v>4.1156499999999996</v>
      </c>
      <c r="O3386" s="36">
        <f t="shared" ca="1" si="273"/>
        <v>11.512584403435667</v>
      </c>
      <c r="T3386" s="64" t="s">
        <v>6602</v>
      </c>
      <c r="U3386" s="64" t="s">
        <v>6603</v>
      </c>
    </row>
    <row r="3387" spans="4:21">
      <c r="D3387" s="45" t="str">
        <f>IF(AND(行业估值!$B$39=$G3387,COUNTIF($G$2:$G$2552,$G3387)&gt;=1),COUNTIF($G$2:G3387,$G3387),"")</f>
        <v/>
      </c>
      <c r="E3387" s="65" t="str">
        <f t="shared" si="269"/>
        <v>603360.SH</v>
      </c>
      <c r="F3387" s="65" t="str">
        <f t="shared" si="270"/>
        <v>百傲化学</v>
      </c>
      <c r="G3387" s="34" t="str">
        <f>IF(E3387="","",IF(行业估值!$C$5="申万行业",[1]!EM_S_INFO_INDUSTRY_SW2014(E3387,"1"),IF(行业估值!$C$5="证监会行业",[1]!EM_S_INFO_INDUSTRY_CSRC1(E3387,"1"),[1]!EM_S_INFO_INDUSTRY_EM2016(E3387,"1"))))</f>
        <v>基础化工</v>
      </c>
      <c r="H3387" s="34" t="str">
        <f>IF(E3387="","",IF($H$1="上证50",[1]!EM_S_INFO_COMPINDEX(E3387,"000016"),"")&amp;IF($H$1="上证180",[1]!EM_S_INFO_COMPINDEX(E3387,"000010"),"")&amp;IF($H$1="沪深300",[1]!EM_S_INFO_COMPINDEX(E3387,"000300"),"")&amp;IF(AND($H$1="上证A股",RIGHT(E3387,2)="SH"),"是","")&amp;IF(AND($H$1="深证A股",RIGHT(E3387,2)="SZ"),"是","")&amp;IF(AND($H$1="创业板",LEFT(E3387,1)-3=0),"是","")&amp;IF(AND($H$1="全部A股",E3387&lt;&gt;0),"是","")&amp;IF(AND($H$1="中小板",LEFT(E3387,3)="002"),"是",""))</f>
        <v>是</v>
      </c>
      <c r="I3387" s="46">
        <f ca="1">IF(E3387="","",IF(OR([1]!EM_S_VAL_MV(E3387,deadline)="",[1]!EM_S_VAL_MV(E3387,deadline)="--",[1]!EM_S_VAL_MV(E3387,deadline)="null"),0,[1]!EM_S_VAL_MV(E3387,deadline)/100000000))</f>
        <v>54.920079200000004</v>
      </c>
      <c r="J3387" s="46">
        <f ca="1">IF(E3387="","",IF(RIGHT(LEFT($J$1,6),3)="TTM",[1]!EM_S_FA_PROFIT_TTM(E3387,LEFT(RIGHT($J$1,11),10),1)/100000000,[1]!EM_S_STM07_IS(E3387,61,LEFT(RIGHT($J$1,5),4)&amp;"-12-31",1)/100000000))</f>
        <v>2.7077655838000001</v>
      </c>
      <c r="K3387" s="36">
        <f t="shared" ca="1" si="271"/>
        <v>20.282434908167623</v>
      </c>
      <c r="L3387" s="46">
        <f ca="1">IF(E3387="","",IF(ISERROR(IF(行业估值!$E$7="最新年报",[1]!EM_S_STM07_BS(E3387,140,LEFT(RIGHT($L$1,5),4)&amp;"-12-31",1)/100000000,[1]!EM_S_STM07_BS(E3387,140,LEFT(RIGHT($L$1,11),10),1)/100000000)),0,IF(行业估值!$E$7="最新年报",[1]!EM_S_STM07_BS(E3387,140,LEFT(RIGHT($L$1,5),4)&amp;"-12-31",1)/100000000,[1]!EM_S_STM07_BS(E3387,140,LEFT(RIGHT($L$1,11),10),1)/100000000)))</f>
        <v>9.6071018180000003</v>
      </c>
      <c r="M3387" s="36">
        <f t="shared" ca="1" si="272"/>
        <v>5.7166125893556137</v>
      </c>
      <c r="N3387" s="37">
        <f ca="1">IF(E3387="","",IF(ISERROR([1]!EM_S_EST_NETPROFIT(E3387,行业估值!$E$6,deadline)/100000000),"-",[1]!EM_S_EST_NETPROFIT(E3387,行业估值!$E$6,deadline)/100000000))</f>
        <v>4.0087333333333328</v>
      </c>
      <c r="O3387" s="36">
        <f t="shared" ca="1" si="273"/>
        <v>13.700107897756567</v>
      </c>
      <c r="T3387" s="64" t="s">
        <v>6604</v>
      </c>
      <c r="U3387" s="64" t="s">
        <v>6605</v>
      </c>
    </row>
    <row r="3388" spans="4:21">
      <c r="D3388" s="45" t="str">
        <f>IF(AND(行业估值!$B$39=$G3388,COUNTIF($G$2:$G$2552,$G3388)&gt;=1),COUNTIF($G$2:G3388,$G3388),"")</f>
        <v/>
      </c>
      <c r="E3388" s="65" t="str">
        <f t="shared" si="269"/>
        <v>603363.SH</v>
      </c>
      <c r="F3388" s="65" t="str">
        <f t="shared" si="270"/>
        <v>傲农生物</v>
      </c>
      <c r="G3388" s="34" t="str">
        <f>IF(E3388="","",IF(行业估值!$C$5="申万行业",[1]!EM_S_INFO_INDUSTRY_SW2014(E3388,"1"),IF(行业估值!$C$5="证监会行业",[1]!EM_S_INFO_INDUSTRY_CSRC1(E3388,"1"),[1]!EM_S_INFO_INDUSTRY_EM2016(E3388,"1"))))</f>
        <v>农林牧渔</v>
      </c>
      <c r="H3388" s="34" t="str">
        <f>IF(E3388="","",IF($H$1="上证50",[1]!EM_S_INFO_COMPINDEX(E3388,"000016"),"")&amp;IF($H$1="上证180",[1]!EM_S_INFO_COMPINDEX(E3388,"000010"),"")&amp;IF($H$1="沪深300",[1]!EM_S_INFO_COMPINDEX(E3388,"000300"),"")&amp;IF(AND($H$1="上证A股",RIGHT(E3388,2)="SH"),"是","")&amp;IF(AND($H$1="深证A股",RIGHT(E3388,2)="SZ"),"是","")&amp;IF(AND($H$1="创业板",LEFT(E3388,1)-3=0),"是","")&amp;IF(AND($H$1="全部A股",E3388&lt;&gt;0),"是","")&amp;IF(AND($H$1="中小板",LEFT(E3388,3)="002"),"是",""))</f>
        <v>是</v>
      </c>
      <c r="I3388" s="46">
        <f ca="1">IF(E3388="","",IF(OR([1]!EM_S_VAL_MV(E3388,deadline)="",[1]!EM_S_VAL_MV(E3388,deadline)="--",[1]!EM_S_VAL_MV(E3388,deadline)="null"),0,[1]!EM_S_VAL_MV(E3388,deadline)/100000000))</f>
        <v>70.732116675</v>
      </c>
      <c r="J3388" s="46">
        <f ca="1">IF(E3388="","",IF(RIGHT(LEFT($J$1,6),3)="TTM",[1]!EM_S_FA_PROFIT_TTM(E3388,LEFT(RIGHT($J$1,11),10),1)/100000000,[1]!EM_S_STM07_IS(E3388,61,LEFT(RIGHT($J$1,5),4)&amp;"-12-31",1)/100000000))</f>
        <v>0.73295650680000002</v>
      </c>
      <c r="K3388" s="36">
        <f t="shared" ca="1" si="271"/>
        <v>96.502474592671149</v>
      </c>
      <c r="L3388" s="46">
        <f ca="1">IF(E3388="","",IF(ISERROR(IF(行业估值!$E$7="最新年报",[1]!EM_S_STM07_BS(E3388,140,LEFT(RIGHT($L$1,5),4)&amp;"-12-31",1)/100000000,[1]!EM_S_STM07_BS(E3388,140,LEFT(RIGHT($L$1,11),10),1)/100000000)),0,IF(行业估值!$E$7="最新年报",[1]!EM_S_STM07_BS(E3388,140,LEFT(RIGHT($L$1,5),4)&amp;"-12-31",1)/100000000,[1]!EM_S_STM07_BS(E3388,140,LEFT(RIGHT($L$1,11),10),1)/100000000)))</f>
        <v>8.3765205797000011</v>
      </c>
      <c r="M3388" s="36">
        <f t="shared" ca="1" si="272"/>
        <v>8.4440927473413101</v>
      </c>
      <c r="N3388" s="37">
        <f ca="1">IF(E3388="","",IF(ISERROR([1]!EM_S_EST_NETPROFIT(E3388,行业估值!$E$6,deadline)/100000000),"-",[1]!EM_S_EST_NETPROFIT(E3388,行业估值!$E$6,deadline)/100000000))</f>
        <v>3.165</v>
      </c>
      <c r="O3388" s="36">
        <f t="shared" ca="1" si="273"/>
        <v>22.348220118483411</v>
      </c>
      <c r="T3388" s="64" t="s">
        <v>6606</v>
      </c>
      <c r="U3388" s="64" t="s">
        <v>6607</v>
      </c>
    </row>
    <row r="3389" spans="4:21">
      <c r="D3389" s="45" t="str">
        <f>IF(AND(行业估值!$B$39=$G3389,COUNTIF($G$2:$G$2552,$G3389)&gt;=1),COUNTIF($G$2:G3389,$G3389),"")</f>
        <v/>
      </c>
      <c r="E3389" s="65" t="str">
        <f t="shared" si="269"/>
        <v>603365.SH</v>
      </c>
      <c r="F3389" s="65" t="str">
        <f t="shared" si="270"/>
        <v>水星家纺</v>
      </c>
      <c r="G3389" s="34" t="str">
        <f>IF(E3389="","",IF(行业估值!$C$5="申万行业",[1]!EM_S_INFO_INDUSTRY_SW2014(E3389,"1"),IF(行业估值!$C$5="证监会行业",[1]!EM_S_INFO_INDUSTRY_CSRC1(E3389,"1"),[1]!EM_S_INFO_INDUSTRY_EM2016(E3389,"1"))))</f>
        <v>纺织服装</v>
      </c>
      <c r="H3389" s="34" t="str">
        <f>IF(E3389="","",IF($H$1="上证50",[1]!EM_S_INFO_COMPINDEX(E3389,"000016"),"")&amp;IF($H$1="上证180",[1]!EM_S_INFO_COMPINDEX(E3389,"000010"),"")&amp;IF($H$1="沪深300",[1]!EM_S_INFO_COMPINDEX(E3389,"000300"),"")&amp;IF(AND($H$1="上证A股",RIGHT(E3389,2)="SH"),"是","")&amp;IF(AND($H$1="深证A股",RIGHT(E3389,2)="SZ"),"是","")&amp;IF(AND($H$1="创业板",LEFT(E3389,1)-3=0),"是","")&amp;IF(AND($H$1="全部A股",E3389&lt;&gt;0),"是","")&amp;IF(AND($H$1="中小板",LEFT(E3389,3)="002"),"是",""))</f>
        <v>是</v>
      </c>
      <c r="I3389" s="46">
        <f ca="1">IF(E3389="","",IF(OR([1]!EM_S_VAL_MV(E3389,deadline)="",[1]!EM_S_VAL_MV(E3389,deadline)="--",[1]!EM_S_VAL_MV(E3389,deadline)="null"),0,[1]!EM_S_VAL_MV(E3389,deadline)/100000000))</f>
        <v>38.747151000000002</v>
      </c>
      <c r="J3389" s="46">
        <f ca="1">IF(E3389="","",IF(RIGHT(LEFT($J$1,6),3)="TTM",[1]!EM_S_FA_PROFIT_TTM(E3389,LEFT(RIGHT($J$1,11),10),1)/100000000,[1]!EM_S_STM07_IS(E3389,61,LEFT(RIGHT($J$1,5),4)&amp;"-12-31",1)/100000000))</f>
        <v>3.1899926238999998</v>
      </c>
      <c r="K3389" s="36">
        <f t="shared" ca="1" si="271"/>
        <v>12.146470405511085</v>
      </c>
      <c r="L3389" s="46">
        <f ca="1">IF(E3389="","",IF(ISERROR(IF(行业估值!$E$7="最新年报",[1]!EM_S_STM07_BS(E3389,140,LEFT(RIGHT($L$1,5),4)&amp;"-12-31",1)/100000000,[1]!EM_S_STM07_BS(E3389,140,LEFT(RIGHT($L$1,11),10),1)/100000000)),0,IF(行业估值!$E$7="最新年报",[1]!EM_S_STM07_BS(E3389,140,LEFT(RIGHT($L$1,5),4)&amp;"-12-31",1)/100000000,[1]!EM_S_STM07_BS(E3389,140,LEFT(RIGHT($L$1,11),10),1)/100000000)))</f>
        <v>21.981423732</v>
      </c>
      <c r="M3389" s="36">
        <f t="shared" ca="1" si="272"/>
        <v>1.7627225366477459</v>
      </c>
      <c r="N3389" s="37">
        <f ca="1">IF(E3389="","",IF(ISERROR([1]!EM_S_EST_NETPROFIT(E3389,行业估值!$E$6,deadline)/100000000),"-",[1]!EM_S_EST_NETPROFIT(E3389,行业估值!$E$6,deadline)/100000000))</f>
        <v>3.297133333333333</v>
      </c>
      <c r="O3389" s="36">
        <f t="shared" ca="1" si="273"/>
        <v>11.751769516954123</v>
      </c>
      <c r="T3389" s="64" t="s">
        <v>6608</v>
      </c>
      <c r="U3389" s="64" t="s">
        <v>6609</v>
      </c>
    </row>
    <row r="3390" spans="4:21">
      <c r="D3390" s="45" t="str">
        <f>IF(AND(行业估值!$B$39=$G3390,COUNTIF($G$2:$G$2552,$G3390)&gt;=1),COUNTIF($G$2:G3390,$G3390),"")</f>
        <v/>
      </c>
      <c r="E3390" s="65" t="str">
        <f t="shared" si="269"/>
        <v>603366.SH</v>
      </c>
      <c r="F3390" s="65" t="str">
        <f t="shared" si="270"/>
        <v>日出东方</v>
      </c>
      <c r="G3390" s="34" t="str">
        <f>IF(E3390="","",IF(行业估值!$C$5="申万行业",[1]!EM_S_INFO_INDUSTRY_SW2014(E3390,"1"),IF(行业估值!$C$5="证监会行业",[1]!EM_S_INFO_INDUSTRY_CSRC1(E3390,"1"),[1]!EM_S_INFO_INDUSTRY_EM2016(E3390,"1"))))</f>
        <v>家电</v>
      </c>
      <c r="H3390" s="34" t="str">
        <f>IF(E3390="","",IF($H$1="上证50",[1]!EM_S_INFO_COMPINDEX(E3390,"000016"),"")&amp;IF($H$1="上证180",[1]!EM_S_INFO_COMPINDEX(E3390,"000010"),"")&amp;IF($H$1="沪深300",[1]!EM_S_INFO_COMPINDEX(E3390,"000300"),"")&amp;IF(AND($H$1="上证A股",RIGHT(E3390,2)="SH"),"是","")&amp;IF(AND($H$1="深证A股",RIGHT(E3390,2)="SZ"),"是","")&amp;IF(AND($H$1="创业板",LEFT(E3390,1)-3=0),"是","")&amp;IF(AND($H$1="全部A股",E3390&lt;&gt;0),"是","")&amp;IF(AND($H$1="中小板",LEFT(E3390,3)="002"),"是",""))</f>
        <v>是</v>
      </c>
      <c r="I3390" s="46">
        <f ca="1">IF(E3390="","",IF(OR([1]!EM_S_VAL_MV(E3390,deadline)="",[1]!EM_S_VAL_MV(E3390,deadline)="--",[1]!EM_S_VAL_MV(E3390,deadline)="null"),0,[1]!EM_S_VAL_MV(E3390,deadline)/100000000))</f>
        <v>32.64</v>
      </c>
      <c r="J3390" s="46">
        <f ca="1">IF(E3390="","",IF(RIGHT(LEFT($J$1,6),3)="TTM",[1]!EM_S_FA_PROFIT_TTM(E3390,LEFT(RIGHT($J$1,11),10),1)/100000000,[1]!EM_S_STM07_IS(E3390,61,LEFT(RIGHT($J$1,5),4)&amp;"-12-31",1)/100000000))</f>
        <v>-4.1297697529000006</v>
      </c>
      <c r="K3390" s="36">
        <f t="shared" ca="1" si="271"/>
        <v>-7.9035883240414533</v>
      </c>
      <c r="L3390" s="46">
        <f ca="1">IF(E3390="","",IF(ISERROR(IF(行业估值!$E$7="最新年报",[1]!EM_S_STM07_BS(E3390,140,LEFT(RIGHT($L$1,5),4)&amp;"-12-31",1)/100000000,[1]!EM_S_STM07_BS(E3390,140,LEFT(RIGHT($L$1,11),10),1)/100000000)),0,IF(行业估值!$E$7="最新年报",[1]!EM_S_STM07_BS(E3390,140,LEFT(RIGHT($L$1,5),4)&amp;"-12-31",1)/100000000,[1]!EM_S_STM07_BS(E3390,140,LEFT(RIGHT($L$1,11),10),1)/100000000)))</f>
        <v>31.0665275048</v>
      </c>
      <c r="M3390" s="36">
        <f t="shared" ca="1" si="272"/>
        <v>1.0506484831610772</v>
      </c>
      <c r="N3390" s="37" t="str">
        <f ca="1">IF(E3390="","",IF(ISERROR([1]!EM_S_EST_NETPROFIT(E3390,行业估值!$E$6,deadline)/100000000),"-",[1]!EM_S_EST_NETPROFIT(E3390,行业估值!$E$6,deadline)/100000000))</f>
        <v>-</v>
      </c>
      <c r="O3390" s="36" t="str">
        <f t="shared" ca="1" si="273"/>
        <v>-</v>
      </c>
      <c r="T3390" s="64" t="s">
        <v>6610</v>
      </c>
      <c r="U3390" s="64" t="s">
        <v>6611</v>
      </c>
    </row>
    <row r="3391" spans="4:21">
      <c r="D3391" s="45" t="str">
        <f>IF(AND(行业估值!$B$39=$G3391,COUNTIF($G$2:$G$2552,$G3391)&gt;=1),COUNTIF($G$2:G3391,$G3391),"")</f>
        <v/>
      </c>
      <c r="E3391" s="65" t="str">
        <f t="shared" si="269"/>
        <v>603367.SH</v>
      </c>
      <c r="F3391" s="65" t="str">
        <f t="shared" si="270"/>
        <v>辰欣药业</v>
      </c>
      <c r="G3391" s="34" t="str">
        <f>IF(E3391="","",IF(行业估值!$C$5="申万行业",[1]!EM_S_INFO_INDUSTRY_SW2014(E3391,"1"),IF(行业估值!$C$5="证监会行业",[1]!EM_S_INFO_INDUSTRY_CSRC1(E3391,"1"),[1]!EM_S_INFO_INDUSTRY_EM2016(E3391,"1"))))</f>
        <v>医药生物</v>
      </c>
      <c r="H3391" s="34" t="str">
        <f>IF(E3391="","",IF($H$1="上证50",[1]!EM_S_INFO_COMPINDEX(E3391,"000016"),"")&amp;IF($H$1="上证180",[1]!EM_S_INFO_COMPINDEX(E3391,"000010"),"")&amp;IF($H$1="沪深300",[1]!EM_S_INFO_COMPINDEX(E3391,"000300"),"")&amp;IF(AND($H$1="上证A股",RIGHT(E3391,2)="SH"),"是","")&amp;IF(AND($H$1="深证A股",RIGHT(E3391,2)="SZ"),"是","")&amp;IF(AND($H$1="创业板",LEFT(E3391,1)-3=0),"是","")&amp;IF(AND($H$1="全部A股",E3391&lt;&gt;0),"是","")&amp;IF(AND($H$1="中小板",LEFT(E3391,3)="002"),"是",""))</f>
        <v>是</v>
      </c>
      <c r="I3391" s="46">
        <f ca="1">IF(E3391="","",IF(OR([1]!EM_S_VAL_MV(E3391,deadline)="",[1]!EM_S_VAL_MV(E3391,deadline)="--",[1]!EM_S_VAL_MV(E3391,deadline)="null"),0,[1]!EM_S_VAL_MV(E3391,deadline)/100000000))</f>
        <v>71.811115200000003</v>
      </c>
      <c r="J3391" s="46">
        <f ca="1">IF(E3391="","",IF(RIGHT(LEFT($J$1,6),3)="TTM",[1]!EM_S_FA_PROFIT_TTM(E3391,LEFT(RIGHT($J$1,11),10),1)/100000000,[1]!EM_S_STM07_IS(E3391,61,LEFT(RIGHT($J$1,5),4)&amp;"-12-31",1)/100000000))</f>
        <v>5.3952916137999996</v>
      </c>
      <c r="K3391" s="36">
        <f t="shared" ca="1" si="271"/>
        <v>13.309959931789889</v>
      </c>
      <c r="L3391" s="46">
        <f ca="1">IF(E3391="","",IF(ISERROR(IF(行业估值!$E$7="最新年报",[1]!EM_S_STM07_BS(E3391,140,LEFT(RIGHT($L$1,5),4)&amp;"-12-31",1)/100000000,[1]!EM_S_STM07_BS(E3391,140,LEFT(RIGHT($L$1,11),10),1)/100000000)),0,IF(行业估值!$E$7="最新年报",[1]!EM_S_STM07_BS(E3391,140,LEFT(RIGHT($L$1,5),4)&amp;"-12-31",1)/100000000,[1]!EM_S_STM07_BS(E3391,140,LEFT(RIGHT($L$1,11),10),1)/100000000)))</f>
        <v>44.468090520200008</v>
      </c>
      <c r="M3391" s="36">
        <f t="shared" ca="1" si="272"/>
        <v>1.6148909107617111</v>
      </c>
      <c r="N3391" s="37" t="str">
        <f ca="1">IF(E3391="","",IF(ISERROR([1]!EM_S_EST_NETPROFIT(E3391,行业估值!$E$6,deadline)/100000000),"-",[1]!EM_S_EST_NETPROFIT(E3391,行业估值!$E$6,deadline)/100000000))</f>
        <v>-</v>
      </c>
      <c r="O3391" s="36" t="str">
        <f t="shared" ca="1" si="273"/>
        <v>-</v>
      </c>
      <c r="T3391" s="64" t="s">
        <v>6612</v>
      </c>
      <c r="U3391" s="64" t="s">
        <v>6613</v>
      </c>
    </row>
    <row r="3392" spans="4:21">
      <c r="D3392" s="45" t="str">
        <f>IF(AND(行业估值!$B$39=$G3392,COUNTIF($G$2:$G$2552,$G3392)&gt;=1),COUNTIF($G$2:G3392,$G3392),"")</f>
        <v/>
      </c>
      <c r="E3392" s="65" t="str">
        <f t="shared" si="269"/>
        <v>603368.SH</v>
      </c>
      <c r="F3392" s="65" t="str">
        <f t="shared" si="270"/>
        <v>柳药股份</v>
      </c>
      <c r="G3392" s="34" t="str">
        <f>IF(E3392="","",IF(行业估值!$C$5="申万行业",[1]!EM_S_INFO_INDUSTRY_SW2014(E3392,"1"),IF(行业估值!$C$5="证监会行业",[1]!EM_S_INFO_INDUSTRY_CSRC1(E3392,"1"),[1]!EM_S_INFO_INDUSTRY_EM2016(E3392,"1"))))</f>
        <v>医药生物</v>
      </c>
      <c r="H3392" s="34" t="str">
        <f>IF(E3392="","",IF($H$1="上证50",[1]!EM_S_INFO_COMPINDEX(E3392,"000016"),"")&amp;IF($H$1="上证180",[1]!EM_S_INFO_COMPINDEX(E3392,"000010"),"")&amp;IF($H$1="沪深300",[1]!EM_S_INFO_COMPINDEX(E3392,"000300"),"")&amp;IF(AND($H$1="上证A股",RIGHT(E3392,2)="SH"),"是","")&amp;IF(AND($H$1="深证A股",RIGHT(E3392,2)="SZ"),"是","")&amp;IF(AND($H$1="创业板",LEFT(E3392,1)-3=0),"是","")&amp;IF(AND($H$1="全部A股",E3392&lt;&gt;0),"是","")&amp;IF(AND($H$1="中小板",LEFT(E3392,3)="002"),"是",""))</f>
        <v>是</v>
      </c>
      <c r="I3392" s="46">
        <f ca="1">IF(E3392="","",IF(OR([1]!EM_S_VAL_MV(E3392,deadline)="",[1]!EM_S_VAL_MV(E3392,deadline)="--",[1]!EM_S_VAL_MV(E3392,deadline)="null"),0,[1]!EM_S_VAL_MV(E3392,deadline)/100000000))</f>
        <v>87.307749617000013</v>
      </c>
      <c r="J3392" s="46">
        <f ca="1">IF(E3392="","",IF(RIGHT(LEFT($J$1,6),3)="TTM",[1]!EM_S_FA_PROFIT_TTM(E3392,LEFT(RIGHT($J$1,11),10),1)/100000000,[1]!EM_S_STM07_IS(E3392,61,LEFT(RIGHT($J$1,5),4)&amp;"-12-31",1)/100000000))</f>
        <v>7.6003588598</v>
      </c>
      <c r="K3392" s="36">
        <f t="shared" ca="1" si="271"/>
        <v>11.487319378929625</v>
      </c>
      <c r="L3392" s="46">
        <f ca="1">IF(E3392="","",IF(ISERROR(IF(行业估值!$E$7="最新年报",[1]!EM_S_STM07_BS(E3392,140,LEFT(RIGHT($L$1,5),4)&amp;"-12-31",1)/100000000,[1]!EM_S_STM07_BS(E3392,140,LEFT(RIGHT($L$1,11),10),1)/100000000)),0,IF(行业估值!$E$7="最新年报",[1]!EM_S_STM07_BS(E3392,140,LEFT(RIGHT($L$1,5),4)&amp;"-12-31",1)/100000000,[1]!EM_S_STM07_BS(E3392,140,LEFT(RIGHT($L$1,11),10),1)/100000000)))</f>
        <v>42.0417272615</v>
      </c>
      <c r="M3392" s="36">
        <f t="shared" ca="1" si="272"/>
        <v>2.0766927360987064</v>
      </c>
      <c r="N3392" s="37">
        <f ca="1">IF(E3392="","",IF(ISERROR([1]!EM_S_EST_NETPROFIT(E3392,行业估值!$E$6,deadline)/100000000),"-",[1]!EM_S_EST_NETPROFIT(E3392,行业估值!$E$6,deadline)/100000000))</f>
        <v>7.0679733333333337</v>
      </c>
      <c r="O3392" s="36">
        <f t="shared" ca="1" si="273"/>
        <v>12.352586165718416</v>
      </c>
      <c r="T3392" s="64" t="s">
        <v>6614</v>
      </c>
      <c r="U3392" s="64" t="s">
        <v>6615</v>
      </c>
    </row>
    <row r="3393" spans="4:21">
      <c r="D3393" s="45" t="str">
        <f>IF(AND(行业估值!$B$39=$G3393,COUNTIF($G$2:$G$2552,$G3393)&gt;=1),COUNTIF($G$2:G3393,$G3393),"")</f>
        <v/>
      </c>
      <c r="E3393" s="65" t="str">
        <f t="shared" si="269"/>
        <v>603369.SH</v>
      </c>
      <c r="F3393" s="65" t="str">
        <f t="shared" si="270"/>
        <v>今世缘</v>
      </c>
      <c r="G3393" s="34" t="str">
        <f>IF(E3393="","",IF(行业估值!$C$5="申万行业",[1]!EM_S_INFO_INDUSTRY_SW2014(E3393,"1"),IF(行业估值!$C$5="证监会行业",[1]!EM_S_INFO_INDUSTRY_CSRC1(E3393,"1"),[1]!EM_S_INFO_INDUSTRY_EM2016(E3393,"1"))))</f>
        <v>食品饮料</v>
      </c>
      <c r="H3393" s="34" t="str">
        <f>IF(E3393="","",IF($H$1="上证50",[1]!EM_S_INFO_COMPINDEX(E3393,"000016"),"")&amp;IF($H$1="上证180",[1]!EM_S_INFO_COMPINDEX(E3393,"000010"),"")&amp;IF($H$1="沪深300",[1]!EM_S_INFO_COMPINDEX(E3393,"000300"),"")&amp;IF(AND($H$1="上证A股",RIGHT(E3393,2)="SH"),"是","")&amp;IF(AND($H$1="深证A股",RIGHT(E3393,2)="SZ"),"是","")&amp;IF(AND($H$1="创业板",LEFT(E3393,1)-3=0),"是","")&amp;IF(AND($H$1="全部A股",E3393&lt;&gt;0),"是","")&amp;IF(AND($H$1="中小板",LEFT(E3393,3)="002"),"是",""))</f>
        <v>是</v>
      </c>
      <c r="I3393" s="46">
        <f ca="1">IF(E3393="","",IF(OR([1]!EM_S_VAL_MV(E3393,deadline)="",[1]!EM_S_VAL_MV(E3393,deadline)="--",[1]!EM_S_VAL_MV(E3393,deadline)="null"),0,[1]!EM_S_VAL_MV(E3393,deadline)/100000000))</f>
        <v>386.88780000000003</v>
      </c>
      <c r="J3393" s="46">
        <f ca="1">IF(E3393="","",IF(RIGHT(LEFT($J$1,6),3)="TTM",[1]!EM_S_FA_PROFIT_TTM(E3393,LEFT(RIGHT($J$1,11),10),1)/100000000,[1]!EM_S_STM07_IS(E3393,61,LEFT(RIGHT($J$1,5),4)&amp;"-12-31",1)/100000000))</f>
        <v>14.157450690499999</v>
      </c>
      <c r="K3393" s="36">
        <f t="shared" ca="1" si="271"/>
        <v>27.327504679893487</v>
      </c>
      <c r="L3393" s="46">
        <f ca="1">IF(E3393="","",IF(ISERROR(IF(行业估值!$E$7="最新年报",[1]!EM_S_STM07_BS(E3393,140,LEFT(RIGHT($L$1,5),4)&amp;"-12-31",1)/100000000,[1]!EM_S_STM07_BS(E3393,140,LEFT(RIGHT($L$1,11),10),1)/100000000)),0,IF(行业估值!$E$7="最新年报",[1]!EM_S_STM07_BS(E3393,140,LEFT(RIGHT($L$1,5),4)&amp;"-12-31",1)/100000000,[1]!EM_S_STM07_BS(E3393,140,LEFT(RIGHT($L$1,11),10),1)/100000000)))</f>
        <v>69.745075766400007</v>
      </c>
      <c r="M3393" s="36">
        <f t="shared" ca="1" si="272"/>
        <v>5.5471701155766029</v>
      </c>
      <c r="N3393" s="37">
        <f ca="1">IF(E3393="","",IF(ISERROR([1]!EM_S_EST_NETPROFIT(E3393,行业估值!$E$6,deadline)/100000000),"-",[1]!EM_S_EST_NETPROFIT(E3393,行业估值!$E$6,deadline)/100000000))</f>
        <v>14.491614285714286</v>
      </c>
      <c r="O3393" s="36">
        <f t="shared" ca="1" si="273"/>
        <v>26.697356993650516</v>
      </c>
      <c r="T3393" s="64" t="s">
        <v>6616</v>
      </c>
      <c r="U3393" s="64" t="s">
        <v>6617</v>
      </c>
    </row>
    <row r="3394" spans="4:21">
      <c r="D3394" s="45" t="str">
        <f>IF(AND(行业估值!$B$39=$G3394,COUNTIF($G$2:$G$2552,$G3394)&gt;=1),COUNTIF($G$2:G3394,$G3394),"")</f>
        <v/>
      </c>
      <c r="E3394" s="65" t="str">
        <f t="shared" si="269"/>
        <v>603377.SH</v>
      </c>
      <c r="F3394" s="65" t="str">
        <f t="shared" si="270"/>
        <v>东方时尚</v>
      </c>
      <c r="G3394" s="34" t="str">
        <f>IF(E3394="","",IF(行业估值!$C$5="申万行业",[1]!EM_S_INFO_INDUSTRY_SW2014(E3394,"1"),IF(行业估值!$C$5="证监会行业",[1]!EM_S_INFO_INDUSTRY_CSRC1(E3394,"1"),[1]!EM_S_INFO_INDUSTRY_EM2016(E3394,"1"))))</f>
        <v>交运设备</v>
      </c>
      <c r="H3394" s="34" t="str">
        <f>IF(E3394="","",IF($H$1="上证50",[1]!EM_S_INFO_COMPINDEX(E3394,"000016"),"")&amp;IF($H$1="上证180",[1]!EM_S_INFO_COMPINDEX(E3394,"000010"),"")&amp;IF($H$1="沪深300",[1]!EM_S_INFO_COMPINDEX(E3394,"000300"),"")&amp;IF(AND($H$1="上证A股",RIGHT(E3394,2)="SH"),"是","")&amp;IF(AND($H$1="深证A股",RIGHT(E3394,2)="SZ"),"是","")&amp;IF(AND($H$1="创业板",LEFT(E3394,1)-3=0),"是","")&amp;IF(AND($H$1="全部A股",E3394&lt;&gt;0),"是","")&amp;IF(AND($H$1="中小板",LEFT(E3394,3)="002"),"是",""))</f>
        <v>是</v>
      </c>
      <c r="I3394" s="46">
        <f ca="1">IF(E3394="","",IF(OR([1]!EM_S_VAL_MV(E3394,deadline)="",[1]!EM_S_VAL_MV(E3394,deadline)="--",[1]!EM_S_VAL_MV(E3394,deadline)="null"),0,[1]!EM_S_VAL_MV(E3394,deadline)/100000000))</f>
        <v>108.9564</v>
      </c>
      <c r="J3394" s="46">
        <f ca="1">IF(E3394="","",IF(RIGHT(LEFT($J$1,6),3)="TTM",[1]!EM_S_FA_PROFIT_TTM(E3394,LEFT(RIGHT($J$1,11),10),1)/100000000,[1]!EM_S_STM07_IS(E3394,61,LEFT(RIGHT($J$1,5),4)&amp;"-12-31",1)/100000000))</f>
        <v>2.2219519418</v>
      </c>
      <c r="K3394" s="36">
        <f t="shared" ca="1" si="271"/>
        <v>49.036344103704863</v>
      </c>
      <c r="L3394" s="46">
        <f ca="1">IF(E3394="","",IF(ISERROR(IF(行业估值!$E$7="最新年报",[1]!EM_S_STM07_BS(E3394,140,LEFT(RIGHT($L$1,5),4)&amp;"-12-31",1)/100000000,[1]!EM_S_STM07_BS(E3394,140,LEFT(RIGHT($L$1,11),10),1)/100000000)),0,IF(行业估值!$E$7="最新年报",[1]!EM_S_STM07_BS(E3394,140,LEFT(RIGHT($L$1,5),4)&amp;"-12-31",1)/100000000,[1]!EM_S_STM07_BS(E3394,140,LEFT(RIGHT($L$1,11),10),1)/100000000)))</f>
        <v>17.109630137100002</v>
      </c>
      <c r="M3394" s="36">
        <f t="shared" ca="1" si="272"/>
        <v>6.3681329828248163</v>
      </c>
      <c r="N3394" s="37">
        <f ca="1">IF(E3394="","",IF(ISERROR([1]!EM_S_EST_NETPROFIT(E3394,行业估值!$E$6,deadline)/100000000),"-",[1]!EM_S_EST_NETPROFIT(E3394,行业估值!$E$6,deadline)/100000000))</f>
        <v>2.3088166666666665</v>
      </c>
      <c r="O3394" s="36">
        <f t="shared" ca="1" si="273"/>
        <v>47.19144727818724</v>
      </c>
      <c r="T3394" s="64" t="s">
        <v>6618</v>
      </c>
      <c r="U3394" s="64" t="s">
        <v>6619</v>
      </c>
    </row>
    <row r="3395" spans="4:21">
      <c r="D3395" s="45" t="str">
        <f>IF(AND(行业估值!$B$39=$G3395,COUNTIF($G$2:$G$2552,$G3395)&gt;=1),COUNTIF($G$2:G3395,$G3395),"")</f>
        <v/>
      </c>
      <c r="E3395" s="65" t="str">
        <f t="shared" ref="E3395:E3458" si="274">IF(U3395="","",U3395)</f>
        <v>603378.SH</v>
      </c>
      <c r="F3395" s="65" t="str">
        <f t="shared" ref="F3395:F3458" si="275">IF(T3395="","",T3395)</f>
        <v>亚士创能</v>
      </c>
      <c r="G3395" s="34" t="str">
        <f>IF(E3395="","",IF(行业估值!$C$5="申万行业",[1]!EM_S_INFO_INDUSTRY_SW2014(E3395,"1"),IF(行业估值!$C$5="证监会行业",[1]!EM_S_INFO_INDUSTRY_CSRC1(E3395,"1"),[1]!EM_S_INFO_INDUSTRY_EM2016(E3395,"1"))))</f>
        <v>基础化工</v>
      </c>
      <c r="H3395" s="34" t="str">
        <f>IF(E3395="","",IF($H$1="上证50",[1]!EM_S_INFO_COMPINDEX(E3395,"000016"),"")&amp;IF($H$1="上证180",[1]!EM_S_INFO_COMPINDEX(E3395,"000010"),"")&amp;IF($H$1="沪深300",[1]!EM_S_INFO_COMPINDEX(E3395,"000300"),"")&amp;IF(AND($H$1="上证A股",RIGHT(E3395,2)="SH"),"是","")&amp;IF(AND($H$1="深证A股",RIGHT(E3395,2)="SZ"),"是","")&amp;IF(AND($H$1="创业板",LEFT(E3395,1)-3=0),"是","")&amp;IF(AND($H$1="全部A股",E3395&lt;&gt;0),"是","")&amp;IF(AND($H$1="中小板",LEFT(E3395,3)="002"),"是",""))</f>
        <v>是</v>
      </c>
      <c r="I3395" s="46">
        <f ca="1">IF(E3395="","",IF(OR([1]!EM_S_VAL_MV(E3395,deadline)="",[1]!EM_S_VAL_MV(E3395,deadline)="--",[1]!EM_S_VAL_MV(E3395,deadline)="null"),0,[1]!EM_S_VAL_MV(E3395,deadline)/100000000))</f>
        <v>37.031480000000002</v>
      </c>
      <c r="J3395" s="46">
        <f ca="1">IF(E3395="","",IF(RIGHT(LEFT($J$1,6),3)="TTM",[1]!EM_S_FA_PROFIT_TTM(E3395,LEFT(RIGHT($J$1,11),10),1)/100000000,[1]!EM_S_STM07_IS(E3395,61,LEFT(RIGHT($J$1,5),4)&amp;"-12-31",1)/100000000))</f>
        <v>0.86670944810000006</v>
      </c>
      <c r="K3395" s="36">
        <f t="shared" ca="1" si="271"/>
        <v>42.726521651725832</v>
      </c>
      <c r="L3395" s="46">
        <f ca="1">IF(E3395="","",IF(ISERROR(IF(行业估值!$E$7="最新年报",[1]!EM_S_STM07_BS(E3395,140,LEFT(RIGHT($L$1,5),4)&amp;"-12-31",1)/100000000,[1]!EM_S_STM07_BS(E3395,140,LEFT(RIGHT($L$1,11),10),1)/100000000)),0,IF(行业估值!$E$7="最新年报",[1]!EM_S_STM07_BS(E3395,140,LEFT(RIGHT($L$1,5),4)&amp;"-12-31",1)/100000000,[1]!EM_S_STM07_BS(E3395,140,LEFT(RIGHT($L$1,11),10),1)/100000000)))</f>
        <v>13.391848728699999</v>
      </c>
      <c r="M3395" s="36">
        <f t="shared" ca="1" si="272"/>
        <v>2.7652253807674838</v>
      </c>
      <c r="N3395" s="37">
        <f ca="1">IF(E3395="","",IF(ISERROR([1]!EM_S_EST_NETPROFIT(E3395,行业估值!$E$6,deadline)/100000000),"-",[1]!EM_S_EST_NETPROFIT(E3395,行业估值!$E$6,deadline)/100000000))</f>
        <v>1.2174666666666667</v>
      </c>
      <c r="O3395" s="36">
        <f t="shared" ca="1" si="273"/>
        <v>30.416832767495347</v>
      </c>
      <c r="T3395" s="64" t="s">
        <v>6620</v>
      </c>
      <c r="U3395" s="64" t="s">
        <v>6621</v>
      </c>
    </row>
    <row r="3396" spans="4:21">
      <c r="D3396" s="45" t="str">
        <f>IF(AND(行业估值!$B$39=$G3396,COUNTIF($G$2:$G$2552,$G3396)&gt;=1),COUNTIF($G$2:G3396,$G3396),"")</f>
        <v/>
      </c>
      <c r="E3396" s="65" t="str">
        <f t="shared" si="274"/>
        <v>603379.SH</v>
      </c>
      <c r="F3396" s="65" t="str">
        <f t="shared" si="275"/>
        <v>三美股份</v>
      </c>
      <c r="G3396" s="34" t="str">
        <f>IF(E3396="","",IF(行业估值!$C$5="申万行业",[1]!EM_S_INFO_INDUSTRY_SW2014(E3396,"1"),IF(行业估值!$C$5="证监会行业",[1]!EM_S_INFO_INDUSTRY_CSRC1(E3396,"1"),[1]!EM_S_INFO_INDUSTRY_EM2016(E3396,"1"))))</f>
        <v>基础化工</v>
      </c>
      <c r="H3396" s="34" t="str">
        <f>IF(E3396="","",IF($H$1="上证50",[1]!EM_S_INFO_COMPINDEX(E3396,"000016"),"")&amp;IF($H$1="上证180",[1]!EM_S_INFO_COMPINDEX(E3396,"000010"),"")&amp;IF($H$1="沪深300",[1]!EM_S_INFO_COMPINDEX(E3396,"000300"),"")&amp;IF(AND($H$1="上证A股",RIGHT(E3396,2)="SH"),"是","")&amp;IF(AND($H$1="深证A股",RIGHT(E3396,2)="SZ"),"是","")&amp;IF(AND($H$1="创业板",LEFT(E3396,1)-3=0),"是","")&amp;IF(AND($H$1="全部A股",E3396&lt;&gt;0),"是","")&amp;IF(AND($H$1="中小板",LEFT(E3396,3)="002"),"是",""))</f>
        <v>是</v>
      </c>
      <c r="I3396" s="46">
        <f ca="1">IF(E3396="","",IF(OR([1]!EM_S_VAL_MV(E3396,deadline)="",[1]!EM_S_VAL_MV(E3396,deadline)="--",[1]!EM_S_VAL_MV(E3396,deadline)="null"),0,[1]!EM_S_VAL_MV(E3396,deadline)/100000000))</f>
        <v>147.29987049900001</v>
      </c>
      <c r="J3396" s="46">
        <f ca="1">IF(E3396="","",IF(RIGHT(LEFT($J$1,6),3)="TTM",[1]!EM_S_FA_PROFIT_TTM(E3396,LEFT(RIGHT($J$1,11),10),1)/100000000,[1]!EM_S_STM07_IS(E3396,61,LEFT(RIGHT($J$1,5),4)&amp;"-12-31",1)/100000000))</f>
        <v>8.5515235100999991</v>
      </c>
      <c r="K3396" s="36">
        <f t="shared" ca="1" si="271"/>
        <v>17.224985737924673</v>
      </c>
      <c r="L3396" s="46">
        <f ca="1">IF(E3396="","",IF(ISERROR(IF(行业估值!$E$7="最新年报",[1]!EM_S_STM07_BS(E3396,140,LEFT(RIGHT($L$1,5),4)&amp;"-12-31",1)/100000000,[1]!EM_S_STM07_BS(E3396,140,LEFT(RIGHT($L$1,11),10),1)/100000000)),0,IF(行业估值!$E$7="最新年报",[1]!EM_S_STM07_BS(E3396,140,LEFT(RIGHT($L$1,5),4)&amp;"-12-31",1)/100000000,[1]!EM_S_STM07_BS(E3396,140,LEFT(RIGHT($L$1,11),10),1)/100000000)))</f>
        <v>49.2407744526</v>
      </c>
      <c r="M3396" s="36">
        <f t="shared" ca="1" si="272"/>
        <v>2.9914206698920496</v>
      </c>
      <c r="N3396" s="37">
        <f ca="1">IF(E3396="","",IF(ISERROR([1]!EM_S_EST_NETPROFIT(E3396,行业估值!$E$6,deadline)/100000000),"-",[1]!EM_S_EST_NETPROFIT(E3396,行业估值!$E$6,deadline)/100000000))</f>
        <v>9.6813000000000002</v>
      </c>
      <c r="O3396" s="36">
        <f t="shared" ca="1" si="273"/>
        <v>15.214885449164886</v>
      </c>
      <c r="T3396" s="64" t="s">
        <v>6622</v>
      </c>
      <c r="U3396" s="64" t="s">
        <v>6623</v>
      </c>
    </row>
    <row r="3397" spans="4:21">
      <c r="D3397" s="45" t="str">
        <f>IF(AND(行业估值!$B$39=$G3397,COUNTIF($G$2:$G$2552,$G3397)&gt;=1),COUNTIF($G$2:G3397,$G3397),"")</f>
        <v/>
      </c>
      <c r="E3397" s="65" t="str">
        <f t="shared" si="274"/>
        <v>603380.SH</v>
      </c>
      <c r="F3397" s="65" t="str">
        <f t="shared" si="275"/>
        <v>易德龙</v>
      </c>
      <c r="G3397" s="34" t="str">
        <f>IF(E3397="","",IF(行业估值!$C$5="申万行业",[1]!EM_S_INFO_INDUSTRY_SW2014(E3397,"1"),IF(行业估值!$C$5="证监会行业",[1]!EM_S_INFO_INDUSTRY_CSRC1(E3397,"1"),[1]!EM_S_INFO_INDUSTRY_EM2016(E3397,"1"))))</f>
        <v>电子设备</v>
      </c>
      <c r="H3397" s="34" t="str">
        <f>IF(E3397="","",IF($H$1="上证50",[1]!EM_S_INFO_COMPINDEX(E3397,"000016"),"")&amp;IF($H$1="上证180",[1]!EM_S_INFO_COMPINDEX(E3397,"000010"),"")&amp;IF($H$1="沪深300",[1]!EM_S_INFO_COMPINDEX(E3397,"000300"),"")&amp;IF(AND($H$1="上证A股",RIGHT(E3397,2)="SH"),"是","")&amp;IF(AND($H$1="深证A股",RIGHT(E3397,2)="SZ"),"是","")&amp;IF(AND($H$1="创业板",LEFT(E3397,1)-3=0),"是","")&amp;IF(AND($H$1="全部A股",E3397&lt;&gt;0),"是","")&amp;IF(AND($H$1="中小板",LEFT(E3397,3)="002"),"是",""))</f>
        <v>是</v>
      </c>
      <c r="I3397" s="46">
        <f ca="1">IF(E3397="","",IF(OR([1]!EM_S_VAL_MV(E3397,deadline)="",[1]!EM_S_VAL_MV(E3397,deadline)="--",[1]!EM_S_VAL_MV(E3397,deadline)="null"),0,[1]!EM_S_VAL_MV(E3397,deadline)/100000000))</f>
        <v>23.167999999999999</v>
      </c>
      <c r="J3397" s="46">
        <f ca="1">IF(E3397="","",IF(RIGHT(LEFT($J$1,6),3)="TTM",[1]!EM_S_FA_PROFIT_TTM(E3397,LEFT(RIGHT($J$1,11),10),1)/100000000,[1]!EM_S_STM07_IS(E3397,61,LEFT(RIGHT($J$1,5),4)&amp;"-12-31",1)/100000000))</f>
        <v>1.0873958406999999</v>
      </c>
      <c r="K3397" s="36">
        <f t="shared" ca="1" si="271"/>
        <v>21.305948701335694</v>
      </c>
      <c r="L3397" s="46">
        <f ca="1">IF(E3397="","",IF(ISERROR(IF(行业估值!$E$7="最新年报",[1]!EM_S_STM07_BS(E3397,140,LEFT(RIGHT($L$1,5),4)&amp;"-12-31",1)/100000000,[1]!EM_S_STM07_BS(E3397,140,LEFT(RIGHT($L$1,11),10),1)/100000000)),0,IF(行业估值!$E$7="最新年报",[1]!EM_S_STM07_BS(E3397,140,LEFT(RIGHT($L$1,5),4)&amp;"-12-31",1)/100000000,[1]!EM_S_STM07_BS(E3397,140,LEFT(RIGHT($L$1,11),10),1)/100000000)))</f>
        <v>8.0782183511000003</v>
      </c>
      <c r="M3397" s="36">
        <f t="shared" ca="1" si="272"/>
        <v>2.8679591208184219</v>
      </c>
      <c r="N3397" s="37" t="str">
        <f ca="1">IF(E3397="","",IF(ISERROR([1]!EM_S_EST_NETPROFIT(E3397,行业估值!$E$6,deadline)/100000000),"-",[1]!EM_S_EST_NETPROFIT(E3397,行业估值!$E$6,deadline)/100000000))</f>
        <v>-</v>
      </c>
      <c r="O3397" s="36" t="str">
        <f t="shared" ca="1" si="273"/>
        <v>-</v>
      </c>
      <c r="T3397" s="64" t="s">
        <v>6624</v>
      </c>
      <c r="U3397" s="64" t="s">
        <v>6625</v>
      </c>
    </row>
    <row r="3398" spans="4:21">
      <c r="D3398" s="45" t="str">
        <f>IF(AND(行业估值!$B$39=$G3398,COUNTIF($G$2:$G$2552,$G3398)&gt;=1),COUNTIF($G$2:G3398,$G3398),"")</f>
        <v/>
      </c>
      <c r="E3398" s="65" t="str">
        <f t="shared" si="274"/>
        <v>603383.SH</v>
      </c>
      <c r="F3398" s="65" t="str">
        <f t="shared" si="275"/>
        <v>顶点软件</v>
      </c>
      <c r="G3398" s="34" t="str">
        <f>IF(E3398="","",IF(行业估值!$C$5="申万行业",[1]!EM_S_INFO_INDUSTRY_SW2014(E3398,"1"),IF(行业估值!$C$5="证监会行业",[1]!EM_S_INFO_INDUSTRY_CSRC1(E3398,"1"),[1]!EM_S_INFO_INDUSTRY_EM2016(E3398,"1"))))</f>
        <v>信息技术</v>
      </c>
      <c r="H3398" s="34" t="str">
        <f>IF(E3398="","",IF($H$1="上证50",[1]!EM_S_INFO_COMPINDEX(E3398,"000016"),"")&amp;IF($H$1="上证180",[1]!EM_S_INFO_COMPINDEX(E3398,"000010"),"")&amp;IF($H$1="沪深300",[1]!EM_S_INFO_COMPINDEX(E3398,"000300"),"")&amp;IF(AND($H$1="上证A股",RIGHT(E3398,2)="SH"),"是","")&amp;IF(AND($H$1="深证A股",RIGHT(E3398,2)="SZ"),"是","")&amp;IF(AND($H$1="创业板",LEFT(E3398,1)-3=0),"是","")&amp;IF(AND($H$1="全部A股",E3398&lt;&gt;0),"是","")&amp;IF(AND($H$1="中小板",LEFT(E3398,3)="002"),"是",""))</f>
        <v>是</v>
      </c>
      <c r="I3398" s="46">
        <f ca="1">IF(E3398="","",IF(OR([1]!EM_S_VAL_MV(E3398,deadline)="",[1]!EM_S_VAL_MV(E3398,deadline)="--",[1]!EM_S_VAL_MV(E3398,deadline)="null"),0,[1]!EM_S_VAL_MV(E3398,deadline)/100000000))</f>
        <v>78.793443343999996</v>
      </c>
      <c r="J3398" s="46">
        <f ca="1">IF(E3398="","",IF(RIGHT(LEFT($J$1,6),3)="TTM",[1]!EM_S_FA_PROFIT_TTM(E3398,LEFT(RIGHT($J$1,11),10),1)/100000000,[1]!EM_S_STM07_IS(E3398,61,LEFT(RIGHT($J$1,5),4)&amp;"-12-31",1)/100000000))</f>
        <v>1.2174484016</v>
      </c>
      <c r="K3398" s="36">
        <f t="shared" ca="1" si="271"/>
        <v>64.720150143897484</v>
      </c>
      <c r="L3398" s="46">
        <f ca="1">IF(E3398="","",IF(ISERROR(IF(行业估值!$E$7="最新年报",[1]!EM_S_STM07_BS(E3398,140,LEFT(RIGHT($L$1,5),4)&amp;"-12-31",1)/100000000,[1]!EM_S_STM07_BS(E3398,140,LEFT(RIGHT($L$1,11),10),1)/100000000)),0,IF(行业估值!$E$7="最新年报",[1]!EM_S_STM07_BS(E3398,140,LEFT(RIGHT($L$1,5),4)&amp;"-12-31",1)/100000000,[1]!EM_S_STM07_BS(E3398,140,LEFT(RIGHT($L$1,11),10),1)/100000000)))</f>
        <v>10.4411327995</v>
      </c>
      <c r="M3398" s="36">
        <f t="shared" ca="1" si="272"/>
        <v>7.5464458557382983</v>
      </c>
      <c r="N3398" s="37">
        <f ca="1">IF(E3398="","",IF(ISERROR([1]!EM_S_EST_NETPROFIT(E3398,行业估值!$E$6,deadline)/100000000),"-",[1]!EM_S_EST_NETPROFIT(E3398,行业估值!$E$6,deadline)/100000000))</f>
        <v>1.425</v>
      </c>
      <c r="O3398" s="36">
        <f t="shared" ca="1" si="273"/>
        <v>55.293644451929822</v>
      </c>
      <c r="T3398" s="64" t="s">
        <v>6626</v>
      </c>
      <c r="U3398" s="64" t="s">
        <v>6627</v>
      </c>
    </row>
    <row r="3399" spans="4:21">
      <c r="D3399" s="45" t="str">
        <f>IF(AND(行业估值!$B$39=$G3399,COUNTIF($G$2:$G$2552,$G3399)&gt;=1),COUNTIF($G$2:G3399,$G3399),"")</f>
        <v/>
      </c>
      <c r="E3399" s="65" t="str">
        <f t="shared" si="274"/>
        <v>603385.SH</v>
      </c>
      <c r="F3399" s="65" t="str">
        <f t="shared" si="275"/>
        <v>惠达卫浴</v>
      </c>
      <c r="G3399" s="34" t="str">
        <f>IF(E3399="","",IF(行业估值!$C$5="申万行业",[1]!EM_S_INFO_INDUSTRY_SW2014(E3399,"1"),IF(行业估值!$C$5="证监会行业",[1]!EM_S_INFO_INDUSTRY_CSRC1(E3399,"1"),[1]!EM_S_INFO_INDUSTRY_EM2016(E3399,"1"))))</f>
        <v>轻工制造</v>
      </c>
      <c r="H3399" s="34" t="str">
        <f>IF(E3399="","",IF($H$1="上证50",[1]!EM_S_INFO_COMPINDEX(E3399,"000016"),"")&amp;IF($H$1="上证180",[1]!EM_S_INFO_COMPINDEX(E3399,"000010"),"")&amp;IF($H$1="沪深300",[1]!EM_S_INFO_COMPINDEX(E3399,"000300"),"")&amp;IF(AND($H$1="上证A股",RIGHT(E3399,2)="SH"),"是","")&amp;IF(AND($H$1="深证A股",RIGHT(E3399,2)="SZ"),"是","")&amp;IF(AND($H$1="创业板",LEFT(E3399,1)-3=0),"是","")&amp;IF(AND($H$1="全部A股",E3399&lt;&gt;0),"是","")&amp;IF(AND($H$1="中小板",LEFT(E3399,3)="002"),"是",""))</f>
        <v>是</v>
      </c>
      <c r="I3399" s="46">
        <f ca="1">IF(E3399="","",IF(OR([1]!EM_S_VAL_MV(E3399,deadline)="",[1]!EM_S_VAL_MV(E3399,deadline)="--",[1]!EM_S_VAL_MV(E3399,deadline)="null"),0,[1]!EM_S_VAL_MV(E3399,deadline)/100000000))</f>
        <v>37.863135509999999</v>
      </c>
      <c r="J3399" s="46">
        <f ca="1">IF(E3399="","",IF(RIGHT(LEFT($J$1,6),3)="TTM",[1]!EM_S_FA_PROFIT_TTM(E3399,LEFT(RIGHT($J$1,11),10),1)/100000000,[1]!EM_S_STM07_IS(E3399,61,LEFT(RIGHT($J$1,5),4)&amp;"-12-31",1)/100000000))</f>
        <v>2.8144826304000001</v>
      </c>
      <c r="K3399" s="36">
        <f t="shared" ca="1" si="271"/>
        <v>13.452964712245821</v>
      </c>
      <c r="L3399" s="46">
        <f ca="1">IF(E3399="","",IF(ISERROR(IF(行业估值!$E$7="最新年报",[1]!EM_S_STM07_BS(E3399,140,LEFT(RIGHT($L$1,5),4)&amp;"-12-31",1)/100000000,[1]!EM_S_STM07_BS(E3399,140,LEFT(RIGHT($L$1,11),10),1)/100000000)),0,IF(行业估值!$E$7="最新年报",[1]!EM_S_STM07_BS(E3399,140,LEFT(RIGHT($L$1,5),4)&amp;"-12-31",1)/100000000,[1]!EM_S_STM07_BS(E3399,140,LEFT(RIGHT($L$1,11),10),1)/100000000)))</f>
        <v>32.792750266700004</v>
      </c>
      <c r="M3399" s="36">
        <f t="shared" ca="1" si="272"/>
        <v>1.1546190911729906</v>
      </c>
      <c r="N3399" s="37">
        <f ca="1">IF(E3399="","",IF(ISERROR([1]!EM_S_EST_NETPROFIT(E3399,行业估值!$E$6,deadline)/100000000),"-",[1]!EM_S_EST_NETPROFIT(E3399,行业估值!$E$6,deadline)/100000000))</f>
        <v>2.8176285714285711</v>
      </c>
      <c r="O3399" s="36">
        <f t="shared" ca="1" si="273"/>
        <v>13.437944196740927</v>
      </c>
      <c r="T3399" s="64" t="s">
        <v>6628</v>
      </c>
      <c r="U3399" s="64" t="s">
        <v>6629</v>
      </c>
    </row>
    <row r="3400" spans="4:21">
      <c r="D3400" s="45" t="str">
        <f>IF(AND(行业估值!$B$39=$G3400,COUNTIF($G$2:$G$2552,$G3400)&gt;=1),COUNTIF($G$2:G3400,$G3400),"")</f>
        <v/>
      </c>
      <c r="E3400" s="65" t="str">
        <f t="shared" si="274"/>
        <v>603386.SH</v>
      </c>
      <c r="F3400" s="65" t="str">
        <f t="shared" si="275"/>
        <v>广东骏亚</v>
      </c>
      <c r="G3400" s="34" t="str">
        <f>IF(E3400="","",IF(行业估值!$C$5="申万行业",[1]!EM_S_INFO_INDUSTRY_SW2014(E3400,"1"),IF(行业估值!$C$5="证监会行业",[1]!EM_S_INFO_INDUSTRY_CSRC1(E3400,"1"),[1]!EM_S_INFO_INDUSTRY_EM2016(E3400,"1"))))</f>
        <v>电子设备</v>
      </c>
      <c r="H3400" s="34" t="str">
        <f>IF(E3400="","",IF($H$1="上证50",[1]!EM_S_INFO_COMPINDEX(E3400,"000016"),"")&amp;IF($H$1="上证180",[1]!EM_S_INFO_COMPINDEX(E3400,"000010"),"")&amp;IF($H$1="沪深300",[1]!EM_S_INFO_COMPINDEX(E3400,"000300"),"")&amp;IF(AND($H$1="上证A股",RIGHT(E3400,2)="SH"),"是","")&amp;IF(AND($H$1="深证A股",RIGHT(E3400,2)="SZ"),"是","")&amp;IF(AND($H$1="创业板",LEFT(E3400,1)-3=0),"是","")&amp;IF(AND($H$1="全部A股",E3400&lt;&gt;0),"是","")&amp;IF(AND($H$1="中小板",LEFT(E3400,3)="002"),"是",""))</f>
        <v>是</v>
      </c>
      <c r="I3400" s="46">
        <f ca="1">IF(E3400="","",IF(OR([1]!EM_S_VAL_MV(E3400,deadline)="",[1]!EM_S_VAL_MV(E3400,deadline)="--",[1]!EM_S_VAL_MV(E3400,deadline)="null"),0,[1]!EM_S_VAL_MV(E3400,deadline)/100000000))</f>
        <v>34.986098732800002</v>
      </c>
      <c r="J3400" s="46">
        <f ca="1">IF(E3400="","",IF(RIGHT(LEFT($J$1,6),3)="TTM",[1]!EM_S_FA_PROFIT_TTM(E3400,LEFT(RIGHT($J$1,11),10),1)/100000000,[1]!EM_S_STM07_IS(E3400,61,LEFT(RIGHT($J$1,5),4)&amp;"-12-31",1)/100000000))</f>
        <v>0.25485178860000002</v>
      </c>
      <c r="K3400" s="36">
        <f t="shared" ca="1" si="271"/>
        <v>137.28017733362691</v>
      </c>
      <c r="L3400" s="46">
        <f ca="1">IF(E3400="","",IF(ISERROR(IF(行业估值!$E$7="最新年报",[1]!EM_S_STM07_BS(E3400,140,LEFT(RIGHT($L$1,5),4)&amp;"-12-31",1)/100000000,[1]!EM_S_STM07_BS(E3400,140,LEFT(RIGHT($L$1,11),10),1)/100000000)),0,IF(行业估值!$E$7="最新年报",[1]!EM_S_STM07_BS(E3400,140,LEFT(RIGHT($L$1,5),4)&amp;"-12-31",1)/100000000,[1]!EM_S_STM07_BS(E3400,140,LEFT(RIGHT($L$1,11),10),1)/100000000)))</f>
        <v>10.039769136799999</v>
      </c>
      <c r="M3400" s="36">
        <f t="shared" ca="1" si="272"/>
        <v>3.4847513180916838</v>
      </c>
      <c r="N3400" s="37" t="str">
        <f ca="1">IF(E3400="","",IF(ISERROR([1]!EM_S_EST_NETPROFIT(E3400,行业估值!$E$6,deadline)/100000000),"-",[1]!EM_S_EST_NETPROFIT(E3400,行业估值!$E$6,deadline)/100000000))</f>
        <v>-</v>
      </c>
      <c r="O3400" s="36" t="str">
        <f t="shared" ca="1" si="273"/>
        <v>-</v>
      </c>
      <c r="T3400" s="64" t="s">
        <v>6630</v>
      </c>
      <c r="U3400" s="64" t="s">
        <v>6631</v>
      </c>
    </row>
    <row r="3401" spans="4:21">
      <c r="D3401" s="45" t="str">
        <f>IF(AND(行业估值!$B$39=$G3401,COUNTIF($G$2:$G$2552,$G3401)&gt;=1),COUNTIF($G$2:G3401,$G3401),"")</f>
        <v/>
      </c>
      <c r="E3401" s="65" t="str">
        <f t="shared" si="274"/>
        <v>603387.SH</v>
      </c>
      <c r="F3401" s="65" t="str">
        <f t="shared" si="275"/>
        <v>基蛋生物</v>
      </c>
      <c r="G3401" s="34" t="str">
        <f>IF(E3401="","",IF(行业估值!$C$5="申万行业",[1]!EM_S_INFO_INDUSTRY_SW2014(E3401,"1"),IF(行业估值!$C$5="证监会行业",[1]!EM_S_INFO_INDUSTRY_CSRC1(E3401,"1"),[1]!EM_S_INFO_INDUSTRY_EM2016(E3401,"1"))))</f>
        <v>医药生物</v>
      </c>
      <c r="H3401" s="34" t="str">
        <f>IF(E3401="","",IF($H$1="上证50",[1]!EM_S_INFO_COMPINDEX(E3401,"000016"),"")&amp;IF($H$1="上证180",[1]!EM_S_INFO_COMPINDEX(E3401,"000010"),"")&amp;IF($H$1="沪深300",[1]!EM_S_INFO_COMPINDEX(E3401,"000300"),"")&amp;IF(AND($H$1="上证A股",RIGHT(E3401,2)="SH"),"是","")&amp;IF(AND($H$1="深证A股",RIGHT(E3401,2)="SZ"),"是","")&amp;IF(AND($H$1="创业板",LEFT(E3401,1)-3=0),"是","")&amp;IF(AND($H$1="全部A股",E3401&lt;&gt;0),"是","")&amp;IF(AND($H$1="中小板",LEFT(E3401,3)="002"),"是",""))</f>
        <v>是</v>
      </c>
      <c r="I3401" s="46">
        <f ca="1">IF(E3401="","",IF(OR([1]!EM_S_VAL_MV(E3401,deadline)="",[1]!EM_S_VAL_MV(E3401,deadline)="--",[1]!EM_S_VAL_MV(E3401,deadline)="null"),0,[1]!EM_S_VAL_MV(E3401,deadline)/100000000))</f>
        <v>59.288542166699997</v>
      </c>
      <c r="J3401" s="46">
        <f ca="1">IF(E3401="","",IF(RIGHT(LEFT($J$1,6),3)="TTM",[1]!EM_S_FA_PROFIT_TTM(E3401,LEFT(RIGHT($J$1,11),10),1)/100000000,[1]!EM_S_STM07_IS(E3401,61,LEFT(RIGHT($J$1,5),4)&amp;"-12-31",1)/100000000))</f>
        <v>2.7504124197000004</v>
      </c>
      <c r="K3401" s="36">
        <f t="shared" ca="1" si="271"/>
        <v>21.556237072681217</v>
      </c>
      <c r="L3401" s="46">
        <f ca="1">IF(E3401="","",IF(ISERROR(IF(行业估值!$E$7="最新年报",[1]!EM_S_STM07_BS(E3401,140,LEFT(RIGHT($L$1,5),4)&amp;"-12-31",1)/100000000,[1]!EM_S_STM07_BS(E3401,140,LEFT(RIGHT($L$1,11),10),1)/100000000)),0,IF(行业估值!$E$7="最新年报",[1]!EM_S_STM07_BS(E3401,140,LEFT(RIGHT($L$1,5),4)&amp;"-12-31",1)/100000000,[1]!EM_S_STM07_BS(E3401,140,LEFT(RIGHT($L$1,11),10),1)/100000000)))</f>
        <v>14.837893965699999</v>
      </c>
      <c r="M3401" s="36">
        <f t="shared" ca="1" si="272"/>
        <v>3.9957518434728194</v>
      </c>
      <c r="N3401" s="37" t="str">
        <f ca="1">IF(E3401="","",IF(ISERROR([1]!EM_S_EST_NETPROFIT(E3401,行业估值!$E$6,deadline)/100000000),"-",[1]!EM_S_EST_NETPROFIT(E3401,行业估值!$E$6,deadline)/100000000))</f>
        <v>-</v>
      </c>
      <c r="O3401" s="36" t="str">
        <f t="shared" ca="1" si="273"/>
        <v>-</v>
      </c>
      <c r="T3401" s="64" t="s">
        <v>6632</v>
      </c>
      <c r="U3401" s="64" t="s">
        <v>6633</v>
      </c>
    </row>
    <row r="3402" spans="4:21">
      <c r="D3402" s="45" t="str">
        <f>IF(AND(行业估值!$B$39=$G3402,COUNTIF($G$2:$G$2552,$G3402)&gt;=1),COUNTIF($G$2:G3402,$G3402),"")</f>
        <v/>
      </c>
      <c r="E3402" s="65" t="str">
        <f t="shared" si="274"/>
        <v>603388.SH</v>
      </c>
      <c r="F3402" s="65" t="str">
        <f t="shared" si="275"/>
        <v>元成股份</v>
      </c>
      <c r="G3402" s="34" t="str">
        <f>IF(E3402="","",IF(行业估值!$C$5="申万行业",[1]!EM_S_INFO_INDUSTRY_SW2014(E3402,"1"),IF(行业估值!$C$5="证监会行业",[1]!EM_S_INFO_INDUSTRY_CSRC1(E3402,"1"),[1]!EM_S_INFO_INDUSTRY_EM2016(E3402,"1"))))</f>
        <v>建筑</v>
      </c>
      <c r="H3402" s="34" t="str">
        <f>IF(E3402="","",IF($H$1="上证50",[1]!EM_S_INFO_COMPINDEX(E3402,"000016"),"")&amp;IF($H$1="上证180",[1]!EM_S_INFO_COMPINDEX(E3402,"000010"),"")&amp;IF($H$1="沪深300",[1]!EM_S_INFO_COMPINDEX(E3402,"000300"),"")&amp;IF(AND($H$1="上证A股",RIGHT(E3402,2)="SH"),"是","")&amp;IF(AND($H$1="深证A股",RIGHT(E3402,2)="SZ"),"是","")&amp;IF(AND($H$1="创业板",LEFT(E3402,1)-3=0),"是","")&amp;IF(AND($H$1="全部A股",E3402&lt;&gt;0),"是","")&amp;IF(AND($H$1="中小板",LEFT(E3402,3)="002"),"是",""))</f>
        <v>是</v>
      </c>
      <c r="I3402" s="46">
        <f ca="1">IF(E3402="","",IF(OR([1]!EM_S_VAL_MV(E3402,deadline)="",[1]!EM_S_VAL_MV(E3402,deadline)="--",[1]!EM_S_VAL_MV(E3402,deadline)="null"),0,[1]!EM_S_VAL_MV(E3402,deadline)/100000000))</f>
        <v>20.797812</v>
      </c>
      <c r="J3402" s="46">
        <f ca="1">IF(E3402="","",IF(RIGHT(LEFT($J$1,6),3)="TTM",[1]!EM_S_FA_PROFIT_TTM(E3402,LEFT(RIGHT($J$1,11),10),1)/100000000,[1]!EM_S_STM07_IS(E3402,61,LEFT(RIGHT($J$1,5),4)&amp;"-12-31",1)/100000000))</f>
        <v>1.4417551247</v>
      </c>
      <c r="K3402" s="36">
        <f t="shared" ca="1" si="271"/>
        <v>14.425342864189647</v>
      </c>
      <c r="L3402" s="46">
        <f ca="1">IF(E3402="","",IF(ISERROR(IF(行业估值!$E$7="最新年报",[1]!EM_S_STM07_BS(E3402,140,LEFT(RIGHT($L$1,5),4)&amp;"-12-31",1)/100000000,[1]!EM_S_STM07_BS(E3402,140,LEFT(RIGHT($L$1,11),10),1)/100000000)),0,IF(行业估值!$E$7="最新年报",[1]!EM_S_STM07_BS(E3402,140,LEFT(RIGHT($L$1,5),4)&amp;"-12-31",1)/100000000,[1]!EM_S_STM07_BS(E3402,140,LEFT(RIGHT($L$1,11),10),1)/100000000)))</f>
        <v>9.8312952058</v>
      </c>
      <c r="M3402" s="36">
        <f t="shared" ca="1" si="272"/>
        <v>2.1154701964121951</v>
      </c>
      <c r="N3402" s="37" t="str">
        <f ca="1">IF(E3402="","",IF(ISERROR([1]!EM_S_EST_NETPROFIT(E3402,行业估值!$E$6,deadline)/100000000),"-",[1]!EM_S_EST_NETPROFIT(E3402,行业估值!$E$6,deadline)/100000000))</f>
        <v>-</v>
      </c>
      <c r="O3402" s="36" t="str">
        <f t="shared" ca="1" si="273"/>
        <v>-</v>
      </c>
      <c r="T3402" s="64" t="s">
        <v>6634</v>
      </c>
      <c r="U3402" s="64" t="s">
        <v>6635</v>
      </c>
    </row>
    <row r="3403" spans="4:21">
      <c r="D3403" s="45" t="str">
        <f>IF(AND(行业估值!$B$39=$G3403,COUNTIF($G$2:$G$2552,$G3403)&gt;=1),COUNTIF($G$2:G3403,$G3403),"")</f>
        <v/>
      </c>
      <c r="E3403" s="65" t="str">
        <f t="shared" si="274"/>
        <v>603389.SH</v>
      </c>
      <c r="F3403" s="65" t="str">
        <f t="shared" si="275"/>
        <v>亚振家居</v>
      </c>
      <c r="G3403" s="34" t="str">
        <f>IF(E3403="","",IF(行业估值!$C$5="申万行业",[1]!EM_S_INFO_INDUSTRY_SW2014(E3403,"1"),IF(行业估值!$C$5="证监会行业",[1]!EM_S_INFO_INDUSTRY_CSRC1(E3403,"1"),[1]!EM_S_INFO_INDUSTRY_EM2016(E3403,"1"))))</f>
        <v>轻工制造</v>
      </c>
      <c r="H3403" s="34" t="str">
        <f>IF(E3403="","",IF($H$1="上证50",[1]!EM_S_INFO_COMPINDEX(E3403,"000016"),"")&amp;IF($H$1="上证180",[1]!EM_S_INFO_COMPINDEX(E3403,"000010"),"")&amp;IF($H$1="沪深300",[1]!EM_S_INFO_COMPINDEX(E3403,"000300"),"")&amp;IF(AND($H$1="上证A股",RIGHT(E3403,2)="SH"),"是","")&amp;IF(AND($H$1="深证A股",RIGHT(E3403,2)="SZ"),"是","")&amp;IF(AND($H$1="创业板",LEFT(E3403,1)-3=0),"是","")&amp;IF(AND($H$1="全部A股",E3403&lt;&gt;0),"是","")&amp;IF(AND($H$1="中小板",LEFT(E3403,3)="002"),"是",""))</f>
        <v>是</v>
      </c>
      <c r="I3403" s="46">
        <f ca="1">IF(E3403="","",IF(OR([1]!EM_S_VAL_MV(E3403,deadline)="",[1]!EM_S_VAL_MV(E3403,deadline)="--",[1]!EM_S_VAL_MV(E3403,deadline)="null"),0,[1]!EM_S_VAL_MV(E3403,deadline)/100000000))</f>
        <v>15.0819648</v>
      </c>
      <c r="J3403" s="46">
        <f ca="1">IF(E3403="","",IF(RIGHT(LEFT($J$1,6),3)="TTM",[1]!EM_S_FA_PROFIT_TTM(E3403,LEFT(RIGHT($J$1,11),10),1)/100000000,[1]!EM_S_STM07_IS(E3403,61,LEFT(RIGHT($J$1,5),4)&amp;"-12-31",1)/100000000))</f>
        <v>-1.149560766</v>
      </c>
      <c r="K3403" s="36">
        <f t="shared" ca="1" si="271"/>
        <v>-13.119762996504353</v>
      </c>
      <c r="L3403" s="46">
        <f ca="1">IF(E3403="","",IF(ISERROR(IF(行业估值!$E$7="最新年报",[1]!EM_S_STM07_BS(E3403,140,LEFT(RIGHT($L$1,5),4)&amp;"-12-31",1)/100000000,[1]!EM_S_STM07_BS(E3403,140,LEFT(RIGHT($L$1,11),10),1)/100000000)),0,IF(行业估值!$E$7="最新年报",[1]!EM_S_STM07_BS(E3403,140,LEFT(RIGHT($L$1,5),4)&amp;"-12-31",1)/100000000,[1]!EM_S_STM07_BS(E3403,140,LEFT(RIGHT($L$1,11),10),1)/100000000)))</f>
        <v>7.3777098877</v>
      </c>
      <c r="M3403" s="36">
        <f t="shared" ca="1" si="272"/>
        <v>2.0442610280927975</v>
      </c>
      <c r="N3403" s="37" t="str">
        <f ca="1">IF(E3403="","",IF(ISERROR([1]!EM_S_EST_NETPROFIT(E3403,行业估值!$E$6,deadline)/100000000),"-",[1]!EM_S_EST_NETPROFIT(E3403,行业估值!$E$6,deadline)/100000000))</f>
        <v>-</v>
      </c>
      <c r="O3403" s="36" t="str">
        <f t="shared" ca="1" si="273"/>
        <v>-</v>
      </c>
      <c r="T3403" s="64" t="s">
        <v>6636</v>
      </c>
      <c r="U3403" s="64" t="s">
        <v>6637</v>
      </c>
    </row>
    <row r="3404" spans="4:21">
      <c r="D3404" s="45" t="str">
        <f>IF(AND(行业估值!$B$39=$G3404,COUNTIF($G$2:$G$2552,$G3404)&gt;=1),COUNTIF($G$2:G3404,$G3404),"")</f>
        <v/>
      </c>
      <c r="E3404" s="65" t="str">
        <f t="shared" si="274"/>
        <v>603390.SH</v>
      </c>
      <c r="F3404" s="65" t="str">
        <f t="shared" si="275"/>
        <v>通达电气</v>
      </c>
      <c r="G3404" s="34" t="str">
        <f>IF(E3404="","",IF(行业估值!$C$5="申万行业",[1]!EM_S_INFO_INDUSTRY_SW2014(E3404,"1"),IF(行业估值!$C$5="证监会行业",[1]!EM_S_INFO_INDUSTRY_CSRC1(E3404,"1"),[1]!EM_S_INFO_INDUSTRY_EM2016(E3404,"1"))))</f>
        <v>交运设备</v>
      </c>
      <c r="H3404" s="34" t="str">
        <f>IF(E3404="","",IF($H$1="上证50",[1]!EM_S_INFO_COMPINDEX(E3404,"000016"),"")&amp;IF($H$1="上证180",[1]!EM_S_INFO_COMPINDEX(E3404,"000010"),"")&amp;IF($H$1="沪深300",[1]!EM_S_INFO_COMPINDEX(E3404,"000300"),"")&amp;IF(AND($H$1="上证A股",RIGHT(E3404,2)="SH"),"是","")&amp;IF(AND($H$1="深证A股",RIGHT(E3404,2)="SZ"),"是","")&amp;IF(AND($H$1="创业板",LEFT(E3404,1)-3=0),"是","")&amp;IF(AND($H$1="全部A股",E3404&lt;&gt;0),"是","")&amp;IF(AND($H$1="中小板",LEFT(E3404,3)="002"),"是",""))</f>
        <v>是</v>
      </c>
      <c r="I3404" s="46">
        <f ca="1">IF(E3404="","",IF(OR([1]!EM_S_VAL_MV(E3404,deadline)="",[1]!EM_S_VAL_MV(E3404,deadline)="--",[1]!EM_S_VAL_MV(E3404,deadline)="null"),0,[1]!EM_S_VAL_MV(E3404,deadline)/100000000))</f>
        <v>61.721065691999996</v>
      </c>
      <c r="J3404" s="46">
        <f ca="1">IF(E3404="","",IF(RIGHT(LEFT($J$1,6),3)="TTM",[1]!EM_S_FA_PROFIT_TTM(E3404,LEFT(RIGHT($J$1,11),10),1)/100000000,[1]!EM_S_STM07_IS(E3404,61,LEFT(RIGHT($J$1,5),4)&amp;"-12-31",1)/100000000))</f>
        <v>1.7157410113</v>
      </c>
      <c r="K3404" s="36">
        <f t="shared" ca="1" si="271"/>
        <v>35.973416317206613</v>
      </c>
      <c r="L3404" s="46">
        <f ca="1">IF(E3404="","",IF(ISERROR(IF(行业估值!$E$7="最新年报",[1]!EM_S_STM07_BS(E3404,140,LEFT(RIGHT($L$1,5),4)&amp;"-12-31",1)/100000000,[1]!EM_S_STM07_BS(E3404,140,LEFT(RIGHT($L$1,11),10),1)/100000000)),0,IF(行业估值!$E$7="最新年报",[1]!EM_S_STM07_BS(E3404,140,LEFT(RIGHT($L$1,5),4)&amp;"-12-31",1)/100000000,[1]!EM_S_STM07_BS(E3404,140,LEFT(RIGHT($L$1,11),10),1)/100000000)))</f>
        <v>8.6478482581999998</v>
      </c>
      <c r="M3404" s="36">
        <f t="shared" ca="1" si="272"/>
        <v>7.1371587300315191</v>
      </c>
      <c r="N3404" s="37" t="str">
        <f ca="1">IF(E3404="","",IF(ISERROR([1]!EM_S_EST_NETPROFIT(E3404,行业估值!$E$6,deadline)/100000000),"-",[1]!EM_S_EST_NETPROFIT(E3404,行业估值!$E$6,deadline)/100000000))</f>
        <v>-</v>
      </c>
      <c r="O3404" s="36" t="str">
        <f t="shared" ca="1" si="273"/>
        <v>-</v>
      </c>
      <c r="T3404" s="64" t="s">
        <v>7438</v>
      </c>
      <c r="U3404" s="64" t="s">
        <v>7439</v>
      </c>
    </row>
    <row r="3405" spans="4:21">
      <c r="D3405" s="45" t="str">
        <f>IF(AND(行业估值!$B$39=$G3405,COUNTIF($G$2:$G$2552,$G3405)&gt;=1),COUNTIF($G$2:G3405,$G3405),"")</f>
        <v/>
      </c>
      <c r="E3405" s="65" t="str">
        <f t="shared" si="274"/>
        <v>603393.SH</v>
      </c>
      <c r="F3405" s="65" t="str">
        <f t="shared" si="275"/>
        <v>新天然气</v>
      </c>
      <c r="G3405" s="34" t="str">
        <f>IF(E3405="","",IF(行业估值!$C$5="申万行业",[1]!EM_S_INFO_INDUSTRY_SW2014(E3405,"1"),IF(行业估值!$C$5="证监会行业",[1]!EM_S_INFO_INDUSTRY_CSRC1(E3405,"1"),[1]!EM_S_INFO_INDUSTRY_EM2016(E3405,"1"))))</f>
        <v>公用事业</v>
      </c>
      <c r="H3405" s="34" t="str">
        <f>IF(E3405="","",IF($H$1="上证50",[1]!EM_S_INFO_COMPINDEX(E3405,"000016"),"")&amp;IF($H$1="上证180",[1]!EM_S_INFO_COMPINDEX(E3405,"000010"),"")&amp;IF($H$1="沪深300",[1]!EM_S_INFO_COMPINDEX(E3405,"000300"),"")&amp;IF(AND($H$1="上证A股",RIGHT(E3405,2)="SH"),"是","")&amp;IF(AND($H$1="深证A股",RIGHT(E3405,2)="SZ"),"是","")&amp;IF(AND($H$1="创业板",LEFT(E3405,1)-3=0),"是","")&amp;IF(AND($H$1="全部A股",E3405&lt;&gt;0),"是","")&amp;IF(AND($H$1="中小板",LEFT(E3405,3)="002"),"是",""))</f>
        <v>是</v>
      </c>
      <c r="I3405" s="46">
        <f ca="1">IF(E3405="","",IF(OR([1]!EM_S_VAL_MV(E3405,deadline)="",[1]!EM_S_VAL_MV(E3405,deadline)="--",[1]!EM_S_VAL_MV(E3405,deadline)="null"),0,[1]!EM_S_VAL_MV(E3405,deadline)/100000000))</f>
        <v>58.8</v>
      </c>
      <c r="J3405" s="46">
        <f ca="1">IF(E3405="","",IF(RIGHT(LEFT($J$1,6),3)="TTM",[1]!EM_S_FA_PROFIT_TTM(E3405,LEFT(RIGHT($J$1,11),10),1)/100000000,[1]!EM_S_STM07_IS(E3405,61,LEFT(RIGHT($J$1,5),4)&amp;"-12-31",1)/100000000))</f>
        <v>8.1858203293000003</v>
      </c>
      <c r="K3405" s="36">
        <f t="shared" ca="1" si="271"/>
        <v>7.1831530176069966</v>
      </c>
      <c r="L3405" s="46">
        <f ca="1">IF(E3405="","",IF(ISERROR(IF(行业估值!$E$7="最新年报",[1]!EM_S_STM07_BS(E3405,140,LEFT(RIGHT($L$1,5),4)&amp;"-12-31",1)/100000000,[1]!EM_S_STM07_BS(E3405,140,LEFT(RIGHT($L$1,11),10),1)/100000000)),0,IF(行业估值!$E$7="最新年报",[1]!EM_S_STM07_BS(E3405,140,LEFT(RIGHT($L$1,5),4)&amp;"-12-31",1)/100000000,[1]!EM_S_STM07_BS(E3405,140,LEFT(RIGHT($L$1,11),10),1)/100000000)))</f>
        <v>23.858382095900001</v>
      </c>
      <c r="M3405" s="36">
        <f t="shared" ca="1" si="272"/>
        <v>2.4645426401358801</v>
      </c>
      <c r="N3405" s="37">
        <f ca="1">IF(E3405="","",IF(ISERROR([1]!EM_S_EST_NETPROFIT(E3405,行业估值!$E$6,deadline)/100000000),"-",[1]!EM_S_EST_NETPROFIT(E3405,行业估值!$E$6,deadline)/100000000))</f>
        <v>4.28</v>
      </c>
      <c r="O3405" s="36">
        <f t="shared" ca="1" si="273"/>
        <v>13.738317757009344</v>
      </c>
      <c r="T3405" s="64" t="s">
        <v>6638</v>
      </c>
      <c r="U3405" s="64" t="s">
        <v>6639</v>
      </c>
    </row>
    <row r="3406" spans="4:21">
      <c r="D3406" s="45" t="str">
        <f>IF(AND(行业估值!$B$39=$G3406,COUNTIF($G$2:$G$2552,$G3406)&gt;=1),COUNTIF($G$2:G3406,$G3406),"")</f>
        <v/>
      </c>
      <c r="E3406" s="65" t="str">
        <f t="shared" si="274"/>
        <v>603396.SH</v>
      </c>
      <c r="F3406" s="65" t="str">
        <f t="shared" si="275"/>
        <v>金辰股份</v>
      </c>
      <c r="G3406" s="34" t="str">
        <f>IF(E3406="","",IF(行业估值!$C$5="申万行业",[1]!EM_S_INFO_INDUSTRY_SW2014(E3406,"1"),IF(行业估值!$C$5="证监会行业",[1]!EM_S_INFO_INDUSTRY_CSRC1(E3406,"1"),[1]!EM_S_INFO_INDUSTRY_EM2016(E3406,"1"))))</f>
        <v>电气设备</v>
      </c>
      <c r="H3406" s="34" t="str">
        <f>IF(E3406="","",IF($H$1="上证50",[1]!EM_S_INFO_COMPINDEX(E3406,"000016"),"")&amp;IF($H$1="上证180",[1]!EM_S_INFO_COMPINDEX(E3406,"000010"),"")&amp;IF($H$1="沪深300",[1]!EM_S_INFO_COMPINDEX(E3406,"000300"),"")&amp;IF(AND($H$1="上证A股",RIGHT(E3406,2)="SH"),"是","")&amp;IF(AND($H$1="深证A股",RIGHT(E3406,2)="SZ"),"是","")&amp;IF(AND($H$1="创业板",LEFT(E3406,1)-3=0),"是","")&amp;IF(AND($H$1="全部A股",E3406&lt;&gt;0),"是","")&amp;IF(AND($H$1="中小板",LEFT(E3406,3)="002"),"是",""))</f>
        <v>是</v>
      </c>
      <c r="I3406" s="46">
        <f ca="1">IF(E3406="","",IF(OR([1]!EM_S_VAL_MV(E3406,deadline)="",[1]!EM_S_VAL_MV(E3406,deadline)="--",[1]!EM_S_VAL_MV(E3406,deadline)="null"),0,[1]!EM_S_VAL_MV(E3406,deadline)/100000000))</f>
        <v>17.739194311800002</v>
      </c>
      <c r="J3406" s="46">
        <f ca="1">IF(E3406="","",IF(RIGHT(LEFT($J$1,6),3)="TTM",[1]!EM_S_FA_PROFIT_TTM(E3406,LEFT(RIGHT($J$1,11),10),1)/100000000,[1]!EM_S_STM07_IS(E3406,61,LEFT(RIGHT($J$1,5),4)&amp;"-12-31",1)/100000000))</f>
        <v>0.8065822237000001</v>
      </c>
      <c r="K3406" s="36">
        <f t="shared" ca="1" si="271"/>
        <v>21.993039011479517</v>
      </c>
      <c r="L3406" s="46">
        <f ca="1">IF(E3406="","",IF(ISERROR(IF(行业估值!$E$7="最新年报",[1]!EM_S_STM07_BS(E3406,140,LEFT(RIGHT($L$1,5),4)&amp;"-12-31",1)/100000000,[1]!EM_S_STM07_BS(E3406,140,LEFT(RIGHT($L$1,11),10),1)/100000000)),0,IF(行业估值!$E$7="最新年报",[1]!EM_S_STM07_BS(E3406,140,LEFT(RIGHT($L$1,5),4)&amp;"-12-31",1)/100000000,[1]!EM_S_STM07_BS(E3406,140,LEFT(RIGHT($L$1,11),10),1)/100000000)))</f>
        <v>9.1627151141999992</v>
      </c>
      <c r="M3406" s="36">
        <f t="shared" ca="1" si="272"/>
        <v>1.9360194102628518</v>
      </c>
      <c r="N3406" s="37">
        <f ca="1">IF(E3406="","",IF(ISERROR([1]!EM_S_EST_NETPROFIT(E3406,行业估值!$E$6,deadline)/100000000),"-",[1]!EM_S_EST_NETPROFIT(E3406,行业估值!$E$6,deadline)/100000000))</f>
        <v>0.93</v>
      </c>
      <c r="O3406" s="36">
        <f t="shared" ca="1" si="273"/>
        <v>19.074402485806452</v>
      </c>
      <c r="T3406" s="64" t="s">
        <v>6640</v>
      </c>
      <c r="U3406" s="64" t="s">
        <v>6641</v>
      </c>
    </row>
    <row r="3407" spans="4:21">
      <c r="D3407" s="45" t="str">
        <f>IF(AND(行业估值!$B$39=$G3407,COUNTIF($G$2:$G$2552,$G3407)&gt;=1),COUNTIF($G$2:G3407,$G3407),"")</f>
        <v/>
      </c>
      <c r="E3407" s="65" t="str">
        <f t="shared" si="274"/>
        <v>603398.SH</v>
      </c>
      <c r="F3407" s="65" t="str">
        <f t="shared" si="275"/>
        <v>邦宝益智</v>
      </c>
      <c r="G3407" s="34" t="str">
        <f>IF(E3407="","",IF(行业估值!$C$5="申万行业",[1]!EM_S_INFO_INDUSTRY_SW2014(E3407,"1"),IF(行业估值!$C$5="证监会行业",[1]!EM_S_INFO_INDUSTRY_CSRC1(E3407,"1"),[1]!EM_S_INFO_INDUSTRY_EM2016(E3407,"1"))))</f>
        <v>轻工制造</v>
      </c>
      <c r="H3407" s="34" t="str">
        <f>IF(E3407="","",IF($H$1="上证50",[1]!EM_S_INFO_COMPINDEX(E3407,"000016"),"")&amp;IF($H$1="上证180",[1]!EM_S_INFO_COMPINDEX(E3407,"000010"),"")&amp;IF($H$1="沪深300",[1]!EM_S_INFO_COMPINDEX(E3407,"000300"),"")&amp;IF(AND($H$1="上证A股",RIGHT(E3407,2)="SH"),"是","")&amp;IF(AND($H$1="深证A股",RIGHT(E3407,2)="SZ"),"是","")&amp;IF(AND($H$1="创业板",LEFT(E3407,1)-3=0),"是","")&amp;IF(AND($H$1="全部A股",E3407&lt;&gt;0),"是","")&amp;IF(AND($H$1="中小板",LEFT(E3407,3)="002"),"是",""))</f>
        <v>是</v>
      </c>
      <c r="I3407" s="46">
        <f ca="1">IF(E3407="","",IF(OR([1]!EM_S_VAL_MV(E3407,deadline)="",[1]!EM_S_VAL_MV(E3407,deadline)="--",[1]!EM_S_VAL_MV(E3407,deadline)="null"),0,[1]!EM_S_VAL_MV(E3407,deadline)/100000000))</f>
        <v>29.371535479999999</v>
      </c>
      <c r="J3407" s="46">
        <f ca="1">IF(E3407="","",IF(RIGHT(LEFT($J$1,6),3)="TTM",[1]!EM_S_FA_PROFIT_TTM(E3407,LEFT(RIGHT($J$1,11),10),1)/100000000,[1]!EM_S_STM07_IS(E3407,61,LEFT(RIGHT($J$1,5),4)&amp;"-12-31",1)/100000000))</f>
        <v>0.72977920819999997</v>
      </c>
      <c r="K3407" s="36">
        <f t="shared" ca="1" si="271"/>
        <v>40.247153042966069</v>
      </c>
      <c r="L3407" s="46">
        <f ca="1">IF(E3407="","",IF(ISERROR(IF(行业估值!$E$7="最新年报",[1]!EM_S_STM07_BS(E3407,140,LEFT(RIGHT($L$1,5),4)&amp;"-12-31",1)/100000000,[1]!EM_S_STM07_BS(E3407,140,LEFT(RIGHT($L$1,11),10),1)/100000000)),0,IF(行业估值!$E$7="最新年报",[1]!EM_S_STM07_BS(E3407,140,LEFT(RIGHT($L$1,5),4)&amp;"-12-31",1)/100000000,[1]!EM_S_STM07_BS(E3407,140,LEFT(RIGHT($L$1,11),10),1)/100000000)))</f>
        <v>7.2611483879999996</v>
      </c>
      <c r="M3407" s="36">
        <f t="shared" ca="1" si="272"/>
        <v>4.0450262011640357</v>
      </c>
      <c r="N3407" s="37" t="str">
        <f ca="1">IF(E3407="","",IF(ISERROR([1]!EM_S_EST_NETPROFIT(E3407,行业估值!$E$6,deadline)/100000000),"-",[1]!EM_S_EST_NETPROFIT(E3407,行业估值!$E$6,deadline)/100000000))</f>
        <v>-</v>
      </c>
      <c r="O3407" s="36" t="str">
        <f t="shared" ca="1" si="273"/>
        <v>-</v>
      </c>
      <c r="T3407" s="64" t="s">
        <v>6642</v>
      </c>
      <c r="U3407" s="64" t="s">
        <v>6643</v>
      </c>
    </row>
    <row r="3408" spans="4:21">
      <c r="D3408" s="45" t="str">
        <f>IF(AND(行业估值!$B$39=$G3408,COUNTIF($G$2:$G$2552,$G3408)&gt;=1),COUNTIF($G$2:G3408,$G3408),"")</f>
        <v/>
      </c>
      <c r="E3408" s="65" t="str">
        <f t="shared" si="274"/>
        <v>603399.SH</v>
      </c>
      <c r="F3408" s="65" t="str">
        <f t="shared" si="275"/>
        <v>吉翔股份</v>
      </c>
      <c r="G3408" s="34" t="str">
        <f>IF(E3408="","",IF(行业估值!$C$5="申万行业",[1]!EM_S_INFO_INDUSTRY_SW2014(E3408,"1"),IF(行业估值!$C$5="证监会行业",[1]!EM_S_INFO_INDUSTRY_CSRC1(E3408,"1"),[1]!EM_S_INFO_INDUSTRY_EM2016(E3408,"1"))))</f>
        <v>有色金属</v>
      </c>
      <c r="H3408" s="34" t="str">
        <f>IF(E3408="","",IF($H$1="上证50",[1]!EM_S_INFO_COMPINDEX(E3408,"000016"),"")&amp;IF($H$1="上证180",[1]!EM_S_INFO_COMPINDEX(E3408,"000010"),"")&amp;IF($H$1="沪深300",[1]!EM_S_INFO_COMPINDEX(E3408,"000300"),"")&amp;IF(AND($H$1="上证A股",RIGHT(E3408,2)="SH"),"是","")&amp;IF(AND($H$1="深证A股",RIGHT(E3408,2)="SZ"),"是","")&amp;IF(AND($H$1="创业板",LEFT(E3408,1)-3=0),"是","")&amp;IF(AND($H$1="全部A股",E3408&lt;&gt;0),"是","")&amp;IF(AND($H$1="中小板",LEFT(E3408,3)="002"),"是",""))</f>
        <v>是</v>
      </c>
      <c r="I3408" s="46">
        <f ca="1">IF(E3408="","",IF(OR([1]!EM_S_VAL_MV(E3408,deadline)="",[1]!EM_S_VAL_MV(E3408,deadline)="--",[1]!EM_S_VAL_MV(E3408,deadline)="null"),0,[1]!EM_S_VAL_MV(E3408,deadline)/100000000))</f>
        <v>59.869196065499999</v>
      </c>
      <c r="J3408" s="46">
        <f ca="1">IF(E3408="","",IF(RIGHT(LEFT($J$1,6),3)="TTM",[1]!EM_S_FA_PROFIT_TTM(E3408,LEFT(RIGHT($J$1,11),10),1)/100000000,[1]!EM_S_STM07_IS(E3408,61,LEFT(RIGHT($J$1,5),4)&amp;"-12-31",1)/100000000))</f>
        <v>-0.67607244749999995</v>
      </c>
      <c r="K3408" s="36">
        <f t="shared" ca="1" si="271"/>
        <v>-88.554409053180649</v>
      </c>
      <c r="L3408" s="46">
        <f ca="1">IF(E3408="","",IF(ISERROR(IF(行业估值!$E$7="最新年报",[1]!EM_S_STM07_BS(E3408,140,LEFT(RIGHT($L$1,5),4)&amp;"-12-31",1)/100000000,[1]!EM_S_STM07_BS(E3408,140,LEFT(RIGHT($L$1,11),10),1)/100000000)),0,IF(行业估值!$E$7="最新年报",[1]!EM_S_STM07_BS(E3408,140,LEFT(RIGHT($L$1,5),4)&amp;"-12-31",1)/100000000,[1]!EM_S_STM07_BS(E3408,140,LEFT(RIGHT($L$1,11),10),1)/100000000)))</f>
        <v>23.524638592800002</v>
      </c>
      <c r="M3408" s="36">
        <f t="shared" ca="1" si="272"/>
        <v>2.5449571022877979</v>
      </c>
      <c r="N3408" s="37" t="str">
        <f ca="1">IF(E3408="","",IF(ISERROR([1]!EM_S_EST_NETPROFIT(E3408,行业估值!$E$6,deadline)/100000000),"-",[1]!EM_S_EST_NETPROFIT(E3408,行业估值!$E$6,deadline)/100000000))</f>
        <v>-</v>
      </c>
      <c r="O3408" s="36" t="str">
        <f t="shared" ca="1" si="273"/>
        <v>-</v>
      </c>
      <c r="T3408" s="64" t="s">
        <v>6644</v>
      </c>
      <c r="U3408" s="64" t="s">
        <v>6645</v>
      </c>
    </row>
    <row r="3409" spans="4:21">
      <c r="D3409" s="45" t="str">
        <f>IF(AND(行业估值!$B$39=$G3409,COUNTIF($G$2:$G$2552,$G3409)&gt;=1),COUNTIF($G$2:G3409,$G3409),"")</f>
        <v/>
      </c>
      <c r="E3409" s="65" t="str">
        <f t="shared" si="274"/>
        <v>603416.SH</v>
      </c>
      <c r="F3409" s="65" t="str">
        <f t="shared" si="275"/>
        <v>信捷电气</v>
      </c>
      <c r="G3409" s="34" t="str">
        <f>IF(E3409="","",IF(行业估值!$C$5="申万行业",[1]!EM_S_INFO_INDUSTRY_SW2014(E3409,"1"),IF(行业估值!$C$5="证监会行业",[1]!EM_S_INFO_INDUSTRY_CSRC1(E3409,"1"),[1]!EM_S_INFO_INDUSTRY_EM2016(E3409,"1"))))</f>
        <v>电气设备</v>
      </c>
      <c r="H3409" s="34" t="str">
        <f>IF(E3409="","",IF($H$1="上证50",[1]!EM_S_INFO_COMPINDEX(E3409,"000016"),"")&amp;IF($H$1="上证180",[1]!EM_S_INFO_COMPINDEX(E3409,"000010"),"")&amp;IF($H$1="沪深300",[1]!EM_S_INFO_COMPINDEX(E3409,"000300"),"")&amp;IF(AND($H$1="上证A股",RIGHT(E3409,2)="SH"),"是","")&amp;IF(AND($H$1="深证A股",RIGHT(E3409,2)="SZ"),"是","")&amp;IF(AND($H$1="创业板",LEFT(E3409,1)-3=0),"是","")&amp;IF(AND($H$1="全部A股",E3409&lt;&gt;0),"是","")&amp;IF(AND($H$1="中小板",LEFT(E3409,3)="002"),"是",""))</f>
        <v>是</v>
      </c>
      <c r="I3409" s="46">
        <f ca="1">IF(E3409="","",IF(OR([1]!EM_S_VAL_MV(E3409,deadline)="",[1]!EM_S_VAL_MV(E3409,deadline)="--",[1]!EM_S_VAL_MV(E3409,deadline)="null"),0,[1]!EM_S_VAL_MV(E3409,deadline)/100000000))</f>
        <v>35.800632</v>
      </c>
      <c r="J3409" s="46">
        <f ca="1">IF(E3409="","",IF(RIGHT(LEFT($J$1,6),3)="TTM",[1]!EM_S_FA_PROFIT_TTM(E3409,LEFT(RIGHT($J$1,11),10),1)/100000000,[1]!EM_S_STM07_IS(E3409,61,LEFT(RIGHT($J$1,5),4)&amp;"-12-31",1)/100000000))</f>
        <v>1.5941375818999999</v>
      </c>
      <c r="K3409" s="36">
        <f t="shared" ca="1" si="271"/>
        <v>22.457680194284368</v>
      </c>
      <c r="L3409" s="46">
        <f ca="1">IF(E3409="","",IF(ISERROR(IF(行业估值!$E$7="最新年报",[1]!EM_S_STM07_BS(E3409,140,LEFT(RIGHT($L$1,5),4)&amp;"-12-31",1)/100000000,[1]!EM_S_STM07_BS(E3409,140,LEFT(RIGHT($L$1,11),10),1)/100000000)),0,IF(行业估值!$E$7="最新年报",[1]!EM_S_STM07_BS(E3409,140,LEFT(RIGHT($L$1,5),4)&amp;"-12-31",1)/100000000,[1]!EM_S_STM07_BS(E3409,140,LEFT(RIGHT($L$1,11),10),1)/100000000)))</f>
        <v>11.546820121300001</v>
      </c>
      <c r="M3409" s="36">
        <f t="shared" ca="1" si="272"/>
        <v>3.100475423009307</v>
      </c>
      <c r="N3409" s="37">
        <f ca="1">IF(E3409="","",IF(ISERROR([1]!EM_S_EST_NETPROFIT(E3409,行业估值!$E$6,deadline)/100000000),"-",[1]!EM_S_EST_NETPROFIT(E3409,行业估值!$E$6,deadline)/100000000))</f>
        <v>1.6794666666666667</v>
      </c>
      <c r="O3409" s="36">
        <f t="shared" ca="1" si="273"/>
        <v>21.316667195935217</v>
      </c>
      <c r="T3409" s="64" t="s">
        <v>6646</v>
      </c>
      <c r="U3409" s="64" t="s">
        <v>6647</v>
      </c>
    </row>
    <row r="3410" spans="4:21">
      <c r="D3410" s="45" t="str">
        <f>IF(AND(行业估值!$B$39=$G3410,COUNTIF($G$2:$G$2552,$G3410)&gt;=1),COUNTIF($G$2:G3410,$G3410),"")</f>
        <v/>
      </c>
      <c r="E3410" s="65" t="str">
        <f t="shared" si="274"/>
        <v>603421.SH</v>
      </c>
      <c r="F3410" s="65" t="str">
        <f t="shared" si="275"/>
        <v>鼎信通讯</v>
      </c>
      <c r="G3410" s="34" t="str">
        <f>IF(E3410="","",IF(行业估值!$C$5="申万行业",[1]!EM_S_INFO_INDUSTRY_SW2014(E3410,"1"),IF(行业估值!$C$5="证监会行业",[1]!EM_S_INFO_INDUSTRY_CSRC1(E3410,"1"),[1]!EM_S_INFO_INDUSTRY_EM2016(E3410,"1"))))</f>
        <v>信息技术</v>
      </c>
      <c r="H3410" s="34" t="str">
        <f>IF(E3410="","",IF($H$1="上证50",[1]!EM_S_INFO_COMPINDEX(E3410,"000016"),"")&amp;IF($H$1="上证180",[1]!EM_S_INFO_COMPINDEX(E3410,"000010"),"")&amp;IF($H$1="沪深300",[1]!EM_S_INFO_COMPINDEX(E3410,"000300"),"")&amp;IF(AND($H$1="上证A股",RIGHT(E3410,2)="SH"),"是","")&amp;IF(AND($H$1="深证A股",RIGHT(E3410,2)="SZ"),"是","")&amp;IF(AND($H$1="创业板",LEFT(E3410,1)-3=0),"是","")&amp;IF(AND($H$1="全部A股",E3410&lt;&gt;0),"是","")&amp;IF(AND($H$1="中小板",LEFT(E3410,3)="002"),"是",""))</f>
        <v>是</v>
      </c>
      <c r="I3410" s="46">
        <f ca="1">IF(E3410="","",IF(OR([1]!EM_S_VAL_MV(E3410,deadline)="",[1]!EM_S_VAL_MV(E3410,deadline)="--",[1]!EM_S_VAL_MV(E3410,deadline)="null"),0,[1]!EM_S_VAL_MV(E3410,deadline)/100000000))</f>
        <v>72.498486142499999</v>
      </c>
      <c r="J3410" s="46">
        <f ca="1">IF(E3410="","",IF(RIGHT(LEFT($J$1,6),3)="TTM",[1]!EM_S_FA_PROFIT_TTM(E3410,LEFT(RIGHT($J$1,11),10),1)/100000000,[1]!EM_S_STM07_IS(E3410,61,LEFT(RIGHT($J$1,5),4)&amp;"-12-31",1)/100000000))</f>
        <v>1.5889965549</v>
      </c>
      <c r="K3410" s="36">
        <f t="shared" ca="1" si="271"/>
        <v>45.625326196545799</v>
      </c>
      <c r="L3410" s="46">
        <f ca="1">IF(E3410="","",IF(ISERROR(IF(行业估值!$E$7="最新年报",[1]!EM_S_STM07_BS(E3410,140,LEFT(RIGHT($L$1,5),4)&amp;"-12-31",1)/100000000,[1]!EM_S_STM07_BS(E3410,140,LEFT(RIGHT($L$1,11),10),1)/100000000)),0,IF(行业估值!$E$7="最新年报",[1]!EM_S_STM07_BS(E3410,140,LEFT(RIGHT($L$1,5),4)&amp;"-12-31",1)/100000000,[1]!EM_S_STM07_BS(E3410,140,LEFT(RIGHT($L$1,11),10),1)/100000000)))</f>
        <v>29.812395504099999</v>
      </c>
      <c r="M3410" s="36">
        <f t="shared" ca="1" si="272"/>
        <v>2.4318235725985025</v>
      </c>
      <c r="N3410" s="37" t="str">
        <f ca="1">IF(E3410="","",IF(ISERROR([1]!EM_S_EST_NETPROFIT(E3410,行业估值!$E$6,deadline)/100000000),"-",[1]!EM_S_EST_NETPROFIT(E3410,行业估值!$E$6,deadline)/100000000))</f>
        <v>-</v>
      </c>
      <c r="O3410" s="36" t="str">
        <f t="shared" ca="1" si="273"/>
        <v>-</v>
      </c>
      <c r="T3410" s="64" t="s">
        <v>6648</v>
      </c>
      <c r="U3410" s="64" t="s">
        <v>6649</v>
      </c>
    </row>
    <row r="3411" spans="4:21">
      <c r="D3411" s="45" t="str">
        <f>IF(AND(行业估值!$B$39=$G3411,COUNTIF($G$2:$G$2552,$G3411)&gt;=1),COUNTIF($G$2:G3411,$G3411),"")</f>
        <v/>
      </c>
      <c r="E3411" s="65" t="str">
        <f t="shared" si="274"/>
        <v>603429.SH</v>
      </c>
      <c r="F3411" s="65" t="str">
        <f t="shared" si="275"/>
        <v>集友股份</v>
      </c>
      <c r="G3411" s="34" t="str">
        <f>IF(E3411="","",IF(行业估值!$C$5="申万行业",[1]!EM_S_INFO_INDUSTRY_SW2014(E3411,"1"),IF(行业估值!$C$5="证监会行业",[1]!EM_S_INFO_INDUSTRY_CSRC1(E3411,"1"),[1]!EM_S_INFO_INDUSTRY_EM2016(E3411,"1"))))</f>
        <v>轻工制造</v>
      </c>
      <c r="H3411" s="34" t="str">
        <f>IF(E3411="","",IF($H$1="上证50",[1]!EM_S_INFO_COMPINDEX(E3411,"000016"),"")&amp;IF($H$1="上证180",[1]!EM_S_INFO_COMPINDEX(E3411,"000010"),"")&amp;IF($H$1="沪深300",[1]!EM_S_INFO_COMPINDEX(E3411,"000300"),"")&amp;IF(AND($H$1="上证A股",RIGHT(E3411,2)="SH"),"是","")&amp;IF(AND($H$1="深证A股",RIGHT(E3411,2)="SZ"),"是","")&amp;IF(AND($H$1="创业板",LEFT(E3411,1)-3=0),"是","")&amp;IF(AND($H$1="全部A股",E3411&lt;&gt;0),"是","")&amp;IF(AND($H$1="中小板",LEFT(E3411,3)="002"),"是",""))</f>
        <v>是</v>
      </c>
      <c r="I3411" s="46">
        <f ca="1">IF(E3411="","",IF(OR([1]!EM_S_VAL_MV(E3411,deadline)="",[1]!EM_S_VAL_MV(E3411,deadline)="--",[1]!EM_S_VAL_MV(E3411,deadline)="null"),0,[1]!EM_S_VAL_MV(E3411,deadline)/100000000))</f>
        <v>96.308558384500003</v>
      </c>
      <c r="J3411" s="46">
        <f ca="1">IF(E3411="","",IF(RIGHT(LEFT($J$1,6),3)="TTM",[1]!EM_S_FA_PROFIT_TTM(E3411,LEFT(RIGHT($J$1,11),10),1)/100000000,[1]!EM_S_STM07_IS(E3411,61,LEFT(RIGHT($J$1,5),4)&amp;"-12-31",1)/100000000))</f>
        <v>1.4218116386000001</v>
      </c>
      <c r="K3411" s="36">
        <f t="shared" ca="1" si="271"/>
        <v>67.736510076208901</v>
      </c>
      <c r="L3411" s="46">
        <f ca="1">IF(E3411="","",IF(ISERROR(IF(行业估值!$E$7="最新年报",[1]!EM_S_STM07_BS(E3411,140,LEFT(RIGHT($L$1,5),4)&amp;"-12-31",1)/100000000,[1]!EM_S_STM07_BS(E3411,140,LEFT(RIGHT($L$1,11),10),1)/100000000)),0,IF(行业估值!$E$7="最新年报",[1]!EM_S_STM07_BS(E3411,140,LEFT(RIGHT($L$1,5),4)&amp;"-12-31",1)/100000000,[1]!EM_S_STM07_BS(E3411,140,LEFT(RIGHT($L$1,11),10),1)/100000000)))</f>
        <v>10.726397370199999</v>
      </c>
      <c r="M3411" s="36">
        <f t="shared" ca="1" si="272"/>
        <v>8.9786491270651378</v>
      </c>
      <c r="N3411" s="37">
        <f ca="1">IF(E3411="","",IF(ISERROR([1]!EM_S_EST_NETPROFIT(E3411,行业估值!$E$6,deadline)/100000000),"-",[1]!EM_S_EST_NETPROFIT(E3411,行业估值!$E$6,deadline)/100000000))</f>
        <v>2.0467200000000001</v>
      </c>
      <c r="O3411" s="36">
        <f t="shared" ca="1" si="273"/>
        <v>47.055072694115459</v>
      </c>
      <c r="T3411" s="64" t="s">
        <v>6650</v>
      </c>
      <c r="U3411" s="64" t="s">
        <v>6651</v>
      </c>
    </row>
    <row r="3412" spans="4:21">
      <c r="D3412" s="45" t="str">
        <f>IF(AND(行业估值!$B$39=$G3412,COUNTIF($G$2:$G$2552,$G3412)&gt;=1),COUNTIF($G$2:G3412,$G3412),"")</f>
        <v/>
      </c>
      <c r="E3412" s="65" t="str">
        <f t="shared" si="274"/>
        <v>603444.SH</v>
      </c>
      <c r="F3412" s="65" t="str">
        <f t="shared" si="275"/>
        <v>吉比特</v>
      </c>
      <c r="G3412" s="34" t="str">
        <f>IF(E3412="","",IF(行业估值!$C$5="申万行业",[1]!EM_S_INFO_INDUSTRY_SW2014(E3412,"1"),IF(行业估值!$C$5="证监会行业",[1]!EM_S_INFO_INDUSTRY_CSRC1(E3412,"1"),[1]!EM_S_INFO_INDUSTRY_EM2016(E3412,"1"))))</f>
        <v>互联网</v>
      </c>
      <c r="H3412" s="34" t="str">
        <f>IF(E3412="","",IF($H$1="上证50",[1]!EM_S_INFO_COMPINDEX(E3412,"000016"),"")&amp;IF($H$1="上证180",[1]!EM_S_INFO_COMPINDEX(E3412,"000010"),"")&amp;IF($H$1="沪深300",[1]!EM_S_INFO_COMPINDEX(E3412,"000300"),"")&amp;IF(AND($H$1="上证A股",RIGHT(E3412,2)="SH"),"是","")&amp;IF(AND($H$1="深证A股",RIGHT(E3412,2)="SZ"),"是","")&amp;IF(AND($H$1="创业板",LEFT(E3412,1)-3=0),"是","")&amp;IF(AND($H$1="全部A股",E3412&lt;&gt;0),"是","")&amp;IF(AND($H$1="中小板",LEFT(E3412,3)="002"),"是",""))</f>
        <v>是</v>
      </c>
      <c r="I3412" s="46">
        <f ca="1">IF(E3412="","",IF(OR([1]!EM_S_VAL_MV(E3412,deadline)="",[1]!EM_S_VAL_MV(E3412,deadline)="--",[1]!EM_S_VAL_MV(E3412,deadline)="null"),0,[1]!EM_S_VAL_MV(E3412,deadline)/100000000))</f>
        <v>217.42935417999999</v>
      </c>
      <c r="J3412" s="46">
        <f ca="1">IF(E3412="","",IF(RIGHT(LEFT($J$1,6),3)="TTM",[1]!EM_S_FA_PROFIT_TTM(E3412,LEFT(RIGHT($J$1,11),10),1)/100000000,[1]!EM_S_STM07_IS(E3412,61,LEFT(RIGHT($J$1,5),4)&amp;"-12-31",1)/100000000))</f>
        <v>11.416396650599999</v>
      </c>
      <c r="K3412" s="36">
        <f t="shared" ca="1" si="271"/>
        <v>19.0453573780281</v>
      </c>
      <c r="L3412" s="46">
        <f ca="1">IF(E3412="","",IF(ISERROR(IF(行业估值!$E$7="最新年报",[1]!EM_S_STM07_BS(E3412,140,LEFT(RIGHT($L$1,5),4)&amp;"-12-31",1)/100000000,[1]!EM_S_STM07_BS(E3412,140,LEFT(RIGHT($L$1,11),10),1)/100000000)),0,IF(行业估值!$E$7="最新年报",[1]!EM_S_STM07_BS(E3412,140,LEFT(RIGHT($L$1,5),4)&amp;"-12-31",1)/100000000,[1]!EM_S_STM07_BS(E3412,140,LEFT(RIGHT($L$1,11),10),1)/100000000)))</f>
        <v>29.290784317399996</v>
      </c>
      <c r="M3412" s="36">
        <f t="shared" ca="1" si="272"/>
        <v>7.4231318568973084</v>
      </c>
      <c r="N3412" s="37">
        <f ca="1">IF(E3412="","",IF(ISERROR([1]!EM_S_EST_NETPROFIT(E3412,行业估值!$E$6,deadline)/100000000),"-",[1]!EM_S_EST_NETPROFIT(E3412,行业估值!$E$6,deadline)/100000000))</f>
        <v>8.9563600000000001</v>
      </c>
      <c r="O3412" s="36">
        <f t="shared" ca="1" si="273"/>
        <v>24.276531334158072</v>
      </c>
      <c r="T3412" s="64" t="s">
        <v>6652</v>
      </c>
      <c r="U3412" s="64" t="s">
        <v>6653</v>
      </c>
    </row>
    <row r="3413" spans="4:21">
      <c r="D3413" s="45" t="str">
        <f>IF(AND(行业估值!$B$39=$G3413,COUNTIF($G$2:$G$2552,$G3413)&gt;=1),COUNTIF($G$2:G3413,$G3413),"")</f>
        <v/>
      </c>
      <c r="E3413" s="65" t="str">
        <f t="shared" si="274"/>
        <v>603456.SH</v>
      </c>
      <c r="F3413" s="65" t="str">
        <f t="shared" si="275"/>
        <v>九洲药业</v>
      </c>
      <c r="G3413" s="34" t="str">
        <f>IF(E3413="","",IF(行业估值!$C$5="申万行业",[1]!EM_S_INFO_INDUSTRY_SW2014(E3413,"1"),IF(行业估值!$C$5="证监会行业",[1]!EM_S_INFO_INDUSTRY_CSRC1(E3413,"1"),[1]!EM_S_INFO_INDUSTRY_EM2016(E3413,"1"))))</f>
        <v>医药生物</v>
      </c>
      <c r="H3413" s="34" t="str">
        <f>IF(E3413="","",IF($H$1="上证50",[1]!EM_S_INFO_COMPINDEX(E3413,"000016"),"")&amp;IF($H$1="上证180",[1]!EM_S_INFO_COMPINDEX(E3413,"000010"),"")&amp;IF($H$1="沪深300",[1]!EM_S_INFO_COMPINDEX(E3413,"000300"),"")&amp;IF(AND($H$1="上证A股",RIGHT(E3413,2)="SH"),"是","")&amp;IF(AND($H$1="深证A股",RIGHT(E3413,2)="SZ"),"是","")&amp;IF(AND($H$1="创业板",LEFT(E3413,1)-3=0),"是","")&amp;IF(AND($H$1="全部A股",E3413&lt;&gt;0),"是","")&amp;IF(AND($H$1="中小板",LEFT(E3413,3)="002"),"是",""))</f>
        <v>是</v>
      </c>
      <c r="I3413" s="46">
        <f ca="1">IF(E3413="","",IF(OR([1]!EM_S_VAL_MV(E3413,deadline)="",[1]!EM_S_VAL_MV(E3413,deadline)="--",[1]!EM_S_VAL_MV(E3413,deadline)="null"),0,[1]!EM_S_VAL_MV(E3413,deadline)/100000000))</f>
        <v>105.54177060100001</v>
      </c>
      <c r="J3413" s="46">
        <f ca="1">IF(E3413="","",IF(RIGHT(LEFT($J$1,6),3)="TTM",[1]!EM_S_FA_PROFIT_TTM(E3413,LEFT(RIGHT($J$1,11),10),1)/100000000,[1]!EM_S_STM07_IS(E3413,61,LEFT(RIGHT($J$1,5),4)&amp;"-12-31",1)/100000000))</f>
        <v>1.9708959093</v>
      </c>
      <c r="K3413" s="36">
        <f t="shared" ca="1" si="271"/>
        <v>53.550149504590081</v>
      </c>
      <c r="L3413" s="46">
        <f ca="1">IF(E3413="","",IF(ISERROR(IF(行业估值!$E$7="最新年报",[1]!EM_S_STM07_BS(E3413,140,LEFT(RIGHT($L$1,5),4)&amp;"-12-31",1)/100000000,[1]!EM_S_STM07_BS(E3413,140,LEFT(RIGHT($L$1,11),10),1)/100000000)),0,IF(行业估值!$E$7="最新年报",[1]!EM_S_STM07_BS(E3413,140,LEFT(RIGHT($L$1,5),4)&amp;"-12-31",1)/100000000,[1]!EM_S_STM07_BS(E3413,140,LEFT(RIGHT($L$1,11),10),1)/100000000)))</f>
        <v>27.526259986100001</v>
      </c>
      <c r="M3413" s="36">
        <f t="shared" ca="1" si="272"/>
        <v>3.8342212365317949</v>
      </c>
      <c r="N3413" s="37">
        <f ca="1">IF(E3413="","",IF(ISERROR([1]!EM_S_EST_NETPROFIT(E3413,行业估值!$E$6,deadline)/100000000),"-",[1]!EM_S_EST_NETPROFIT(E3413,行业估值!$E$6,deadline)/100000000))</f>
        <v>2.7170000000000001</v>
      </c>
      <c r="O3413" s="36">
        <f t="shared" ca="1" si="273"/>
        <v>38.84496525616489</v>
      </c>
      <c r="T3413" s="64" t="s">
        <v>6654</v>
      </c>
      <c r="U3413" s="64" t="s">
        <v>6655</v>
      </c>
    </row>
    <row r="3414" spans="4:21">
      <c r="D3414" s="45" t="str">
        <f>IF(AND(行业估值!$B$39=$G3414,COUNTIF($G$2:$G$2552,$G3414)&gt;=1),COUNTIF($G$2:G3414,$G3414),"")</f>
        <v/>
      </c>
      <c r="E3414" s="65" t="str">
        <f t="shared" si="274"/>
        <v>603458.SH</v>
      </c>
      <c r="F3414" s="65" t="str">
        <f t="shared" si="275"/>
        <v>勘设股份</v>
      </c>
      <c r="G3414" s="34" t="str">
        <f>IF(E3414="","",IF(行业估值!$C$5="申万行业",[1]!EM_S_INFO_INDUSTRY_SW2014(E3414,"1"),IF(行业估值!$C$5="证监会行业",[1]!EM_S_INFO_INDUSTRY_CSRC1(E3414,"1"),[1]!EM_S_INFO_INDUSTRY_EM2016(E3414,"1"))))</f>
        <v>休闲、生活及专业服务</v>
      </c>
      <c r="H3414" s="34" t="str">
        <f>IF(E3414="","",IF($H$1="上证50",[1]!EM_S_INFO_COMPINDEX(E3414,"000016"),"")&amp;IF($H$1="上证180",[1]!EM_S_INFO_COMPINDEX(E3414,"000010"),"")&amp;IF($H$1="沪深300",[1]!EM_S_INFO_COMPINDEX(E3414,"000300"),"")&amp;IF(AND($H$1="上证A股",RIGHT(E3414,2)="SH"),"是","")&amp;IF(AND($H$1="深证A股",RIGHT(E3414,2)="SZ"),"是","")&amp;IF(AND($H$1="创业板",LEFT(E3414,1)-3=0),"是","")&amp;IF(AND($H$1="全部A股",E3414&lt;&gt;0),"是","")&amp;IF(AND($H$1="中小板",LEFT(E3414,3)="002"),"是",""))</f>
        <v>是</v>
      </c>
      <c r="I3414" s="46">
        <f ca="1">IF(E3414="","",IF(OR([1]!EM_S_VAL_MV(E3414,deadline)="",[1]!EM_S_VAL_MV(E3414,deadline)="--",[1]!EM_S_VAL_MV(E3414,deadline)="null"),0,[1]!EM_S_VAL_MV(E3414,deadline)/100000000))</f>
        <v>33.651875367999999</v>
      </c>
      <c r="J3414" s="46">
        <f ca="1">IF(E3414="","",IF(RIGHT(LEFT($J$1,6),3)="TTM",[1]!EM_S_FA_PROFIT_TTM(E3414,LEFT(RIGHT($J$1,11),10),1)/100000000,[1]!EM_S_STM07_IS(E3414,61,LEFT(RIGHT($J$1,5),4)&amp;"-12-31",1)/100000000))</f>
        <v>3.7717497601999996</v>
      </c>
      <c r="K3414" s="36">
        <f t="shared" ca="1" si="271"/>
        <v>8.9220859037624987</v>
      </c>
      <c r="L3414" s="46">
        <f ca="1">IF(E3414="","",IF(ISERROR(IF(行业估值!$E$7="最新年报",[1]!EM_S_STM07_BS(E3414,140,LEFT(RIGHT($L$1,5),4)&amp;"-12-31",1)/100000000,[1]!EM_S_STM07_BS(E3414,140,LEFT(RIGHT($L$1,11),10),1)/100000000)),0,IF(行业估值!$E$7="最新年报",[1]!EM_S_STM07_BS(E3414,140,LEFT(RIGHT($L$1,5),4)&amp;"-12-31",1)/100000000,[1]!EM_S_STM07_BS(E3414,140,LEFT(RIGHT($L$1,11),10),1)/100000000)))</f>
        <v>24.228513134099998</v>
      </c>
      <c r="M3414" s="36">
        <f t="shared" ca="1" si="272"/>
        <v>1.3889368770482764</v>
      </c>
      <c r="N3414" s="37">
        <f ca="1">IF(E3414="","",IF(ISERROR([1]!EM_S_EST_NETPROFIT(E3414,行业估值!$E$6,deadline)/100000000),"-",[1]!EM_S_EST_NETPROFIT(E3414,行业估值!$E$6,deadline)/100000000))</f>
        <v>4.1399999999999997</v>
      </c>
      <c r="O3414" s="36">
        <f t="shared" ca="1" si="273"/>
        <v>8.1284723111111123</v>
      </c>
      <c r="T3414" s="64" t="s">
        <v>6656</v>
      </c>
      <c r="U3414" s="64" t="s">
        <v>6657</v>
      </c>
    </row>
    <row r="3415" spans="4:21">
      <c r="D3415" s="45" t="str">
        <f>IF(AND(行业估值!$B$39=$G3415,COUNTIF($G$2:$G$2552,$G3415)&gt;=1),COUNTIF($G$2:G3415,$G3415),"")</f>
        <v/>
      </c>
      <c r="E3415" s="65" t="str">
        <f t="shared" si="274"/>
        <v>603466.SH</v>
      </c>
      <c r="F3415" s="65" t="str">
        <f t="shared" si="275"/>
        <v>风语筑</v>
      </c>
      <c r="G3415" s="34" t="str">
        <f>IF(E3415="","",IF(行业估值!$C$5="申万行业",[1]!EM_S_INFO_INDUSTRY_SW2014(E3415,"1"),IF(行业估值!$C$5="证监会行业",[1]!EM_S_INFO_INDUSTRY_CSRC1(E3415,"1"),[1]!EM_S_INFO_INDUSTRY_EM2016(E3415,"1"))))</f>
        <v>休闲、生活及专业服务</v>
      </c>
      <c r="H3415" s="34" t="str">
        <f>IF(E3415="","",IF($H$1="上证50",[1]!EM_S_INFO_COMPINDEX(E3415,"000016"),"")&amp;IF($H$1="上证180",[1]!EM_S_INFO_COMPINDEX(E3415,"000010"),"")&amp;IF($H$1="沪深300",[1]!EM_S_INFO_COMPINDEX(E3415,"000300"),"")&amp;IF(AND($H$1="上证A股",RIGHT(E3415,2)="SH"),"是","")&amp;IF(AND($H$1="深证A股",RIGHT(E3415,2)="SZ"),"是","")&amp;IF(AND($H$1="创业板",LEFT(E3415,1)-3=0),"是","")&amp;IF(AND($H$1="全部A股",E3415&lt;&gt;0),"是","")&amp;IF(AND($H$1="中小板",LEFT(E3415,3)="002"),"是",""))</f>
        <v>是</v>
      </c>
      <c r="I3415" s="46">
        <f ca="1">IF(E3415="","",IF(OR([1]!EM_S_VAL_MV(E3415,deadline)="",[1]!EM_S_VAL_MV(E3415,deadline)="--",[1]!EM_S_VAL_MV(E3415,deadline)="null"),0,[1]!EM_S_VAL_MV(E3415,deadline)/100000000))</f>
        <v>39.4739103</v>
      </c>
      <c r="J3415" s="46">
        <f ca="1">IF(E3415="","",IF(RIGHT(LEFT($J$1,6),3)="TTM",[1]!EM_S_FA_PROFIT_TTM(E3415,LEFT(RIGHT($J$1,11),10),1)/100000000,[1]!EM_S_STM07_IS(E3415,61,LEFT(RIGHT($J$1,5),4)&amp;"-12-31",1)/100000000))</f>
        <v>2.4572811997000001</v>
      </c>
      <c r="K3415" s="36">
        <f t="shared" ca="1" si="271"/>
        <v>16.064059052264437</v>
      </c>
      <c r="L3415" s="46">
        <f ca="1">IF(E3415="","",IF(ISERROR(IF(行业估值!$E$7="最新年报",[1]!EM_S_STM07_BS(E3415,140,LEFT(RIGHT($L$1,5),4)&amp;"-12-31",1)/100000000,[1]!EM_S_STM07_BS(E3415,140,LEFT(RIGHT($L$1,11),10),1)/100000000)),0,IF(行业估值!$E$7="最新年报",[1]!EM_S_STM07_BS(E3415,140,LEFT(RIGHT($L$1,5),4)&amp;"-12-31",1)/100000000,[1]!EM_S_STM07_BS(E3415,140,LEFT(RIGHT($L$1,11),10),1)/100000000)))</f>
        <v>16.1107544268</v>
      </c>
      <c r="M3415" s="36">
        <f t="shared" ca="1" si="272"/>
        <v>2.4501590213761646</v>
      </c>
      <c r="N3415" s="37" t="str">
        <f ca="1">IF(E3415="","",IF(ISERROR([1]!EM_S_EST_NETPROFIT(E3415,行业估值!$E$6,deadline)/100000000),"-",[1]!EM_S_EST_NETPROFIT(E3415,行业估值!$E$6,deadline)/100000000))</f>
        <v>-</v>
      </c>
      <c r="O3415" s="36" t="str">
        <f t="shared" ca="1" si="273"/>
        <v>-</v>
      </c>
      <c r="T3415" s="64" t="s">
        <v>6658</v>
      </c>
      <c r="U3415" s="64" t="s">
        <v>6659</v>
      </c>
    </row>
    <row r="3416" spans="4:21">
      <c r="D3416" s="45" t="str">
        <f>IF(AND(行业估值!$B$39=$G3416,COUNTIF($G$2:$G$2552,$G3416)&gt;=1),COUNTIF($G$2:G3416,$G3416),"")</f>
        <v/>
      </c>
      <c r="E3416" s="65" t="str">
        <f t="shared" si="274"/>
        <v>603477.SH</v>
      </c>
      <c r="F3416" s="65" t="str">
        <f t="shared" si="275"/>
        <v>振静股份</v>
      </c>
      <c r="G3416" s="34" t="str">
        <f>IF(E3416="","",IF(行业估值!$C$5="申万行业",[1]!EM_S_INFO_INDUSTRY_SW2014(E3416,"1"),IF(行业估值!$C$5="证监会行业",[1]!EM_S_INFO_INDUSTRY_CSRC1(E3416,"1"),[1]!EM_S_INFO_INDUSTRY_EM2016(E3416,"1"))))</f>
        <v>纺织服装</v>
      </c>
      <c r="H3416" s="34" t="str">
        <f>IF(E3416="","",IF($H$1="上证50",[1]!EM_S_INFO_COMPINDEX(E3416,"000016"),"")&amp;IF($H$1="上证180",[1]!EM_S_INFO_COMPINDEX(E3416,"000010"),"")&amp;IF($H$1="沪深300",[1]!EM_S_INFO_COMPINDEX(E3416,"000300"),"")&amp;IF(AND($H$1="上证A股",RIGHT(E3416,2)="SH"),"是","")&amp;IF(AND($H$1="深证A股",RIGHT(E3416,2)="SZ"),"是","")&amp;IF(AND($H$1="创业板",LEFT(E3416,1)-3=0),"是","")&amp;IF(AND($H$1="全部A股",E3416&lt;&gt;0),"是","")&amp;IF(AND($H$1="中小板",LEFT(E3416,3)="002"),"是",""))</f>
        <v>是</v>
      </c>
      <c r="I3416" s="46">
        <f ca="1">IF(E3416="","",IF(OR([1]!EM_S_VAL_MV(E3416,deadline)="",[1]!EM_S_VAL_MV(E3416,deadline)="--",[1]!EM_S_VAL_MV(E3416,deadline)="null"),0,[1]!EM_S_VAL_MV(E3416,deadline)/100000000))</f>
        <v>27.167999999999999</v>
      </c>
      <c r="J3416" s="46">
        <f ca="1">IF(E3416="","",IF(RIGHT(LEFT($J$1,6),3)="TTM",[1]!EM_S_FA_PROFIT_TTM(E3416,LEFT(RIGHT($J$1,11),10),1)/100000000,[1]!EM_S_STM07_IS(E3416,61,LEFT(RIGHT($J$1,5),4)&amp;"-12-31",1)/100000000))</f>
        <v>0.47972571930000002</v>
      </c>
      <c r="K3416" s="36">
        <f t="shared" ca="1" si="271"/>
        <v>56.63236075739831</v>
      </c>
      <c r="L3416" s="46">
        <f ca="1">IF(E3416="","",IF(ISERROR(IF(行业估值!$E$7="最新年报",[1]!EM_S_STM07_BS(E3416,140,LEFT(RIGHT($L$1,5),4)&amp;"-12-31",1)/100000000,[1]!EM_S_STM07_BS(E3416,140,LEFT(RIGHT($L$1,11),10),1)/100000000)),0,IF(行业估值!$E$7="最新年报",[1]!EM_S_STM07_BS(E3416,140,LEFT(RIGHT($L$1,5),4)&amp;"-12-31",1)/100000000,[1]!EM_S_STM07_BS(E3416,140,LEFT(RIGHT($L$1,11),10),1)/100000000)))</f>
        <v>8.4855595947999998</v>
      </c>
      <c r="M3416" s="36">
        <f t="shared" ca="1" si="272"/>
        <v>3.2016745267629383</v>
      </c>
      <c r="N3416" s="37" t="str">
        <f ca="1">IF(E3416="","",IF(ISERROR([1]!EM_S_EST_NETPROFIT(E3416,行业估值!$E$6,deadline)/100000000),"-",[1]!EM_S_EST_NETPROFIT(E3416,行业估值!$E$6,deadline)/100000000))</f>
        <v>-</v>
      </c>
      <c r="O3416" s="36" t="str">
        <f t="shared" ca="1" si="273"/>
        <v>-</v>
      </c>
      <c r="T3416" s="64" t="s">
        <v>6660</v>
      </c>
      <c r="U3416" s="64" t="s">
        <v>6661</v>
      </c>
    </row>
    <row r="3417" spans="4:21">
      <c r="D3417" s="45">
        <f>IF(AND(行业估值!$B$39=$G3417,COUNTIF($G$2:$G$2552,$G3417)&gt;=1),COUNTIF($G$2:G3417,$G3417),"")</f>
        <v>309</v>
      </c>
      <c r="E3417" s="65" t="str">
        <f t="shared" si="274"/>
        <v>603486.SH</v>
      </c>
      <c r="F3417" s="65" t="str">
        <f t="shared" si="275"/>
        <v>科沃斯</v>
      </c>
      <c r="G3417" s="34" t="str">
        <f>IF(E3417="","",IF(行业估值!$C$5="申万行业",[1]!EM_S_INFO_INDUSTRY_SW2014(E3417,"1"),IF(行业估值!$C$5="证监会行业",[1]!EM_S_INFO_INDUSTRY_CSRC1(E3417,"1"),[1]!EM_S_INFO_INDUSTRY_EM2016(E3417,"1"))))</f>
        <v>机械设备</v>
      </c>
      <c r="H3417" s="34" t="str">
        <f>IF(E3417="","",IF($H$1="上证50",[1]!EM_S_INFO_COMPINDEX(E3417,"000016"),"")&amp;IF($H$1="上证180",[1]!EM_S_INFO_COMPINDEX(E3417,"000010"),"")&amp;IF($H$1="沪深300",[1]!EM_S_INFO_COMPINDEX(E3417,"000300"),"")&amp;IF(AND($H$1="上证A股",RIGHT(E3417,2)="SH"),"是","")&amp;IF(AND($H$1="深证A股",RIGHT(E3417,2)="SZ"),"是","")&amp;IF(AND($H$1="创业板",LEFT(E3417,1)-3=0),"是","")&amp;IF(AND($H$1="全部A股",E3417&lt;&gt;0),"是","")&amp;IF(AND($H$1="中小板",LEFT(E3417,3)="002"),"是",""))</f>
        <v>是</v>
      </c>
      <c r="I3417" s="46">
        <f ca="1">IF(E3417="","",IF(OR([1]!EM_S_VAL_MV(E3417,deadline)="",[1]!EM_S_VAL_MV(E3417,deadline)="--",[1]!EM_S_VAL_MV(E3417,deadline)="null"),0,[1]!EM_S_VAL_MV(E3417,deadline)/100000000))</f>
        <v>108.94417679999999</v>
      </c>
      <c r="J3417" s="46">
        <f ca="1">IF(E3417="","",IF(RIGHT(LEFT($J$1,6),3)="TTM",[1]!EM_S_FA_PROFIT_TTM(E3417,LEFT(RIGHT($J$1,11),10),1)/100000000,[1]!EM_S_STM07_IS(E3417,61,LEFT(RIGHT($J$1,5),4)&amp;"-12-31",1)/100000000))</f>
        <v>2.9914876650999997</v>
      </c>
      <c r="K3417" s="36">
        <f t="shared" ca="1" si="271"/>
        <v>36.418059840590452</v>
      </c>
      <c r="L3417" s="46">
        <f ca="1">IF(E3417="","",IF(ISERROR(IF(行业估值!$E$7="最新年报",[1]!EM_S_STM07_BS(E3417,140,LEFT(RIGHT($L$1,5),4)&amp;"-12-31",1)/100000000,[1]!EM_S_STM07_BS(E3417,140,LEFT(RIGHT($L$1,11),10),1)/100000000)),0,IF(行业估值!$E$7="最新年报",[1]!EM_S_STM07_BS(E3417,140,LEFT(RIGHT($L$1,5),4)&amp;"-12-31",1)/100000000,[1]!EM_S_STM07_BS(E3417,140,LEFT(RIGHT($L$1,11),10),1)/100000000)))</f>
        <v>24.5783125488</v>
      </c>
      <c r="M3417" s="36">
        <f t="shared" ca="1" si="272"/>
        <v>4.4325328105292989</v>
      </c>
      <c r="N3417" s="37">
        <f ca="1">IF(E3417="","",IF(ISERROR([1]!EM_S_EST_NETPROFIT(E3417,行业估值!$E$6,deadline)/100000000),"-",[1]!EM_S_EST_NETPROFIT(E3417,行业估值!$E$6,deadline)/100000000))</f>
        <v>3.9601230769230766</v>
      </c>
      <c r="O3417" s="36">
        <f t="shared" ca="1" si="273"/>
        <v>27.510300736573843</v>
      </c>
      <c r="T3417" s="64" t="s">
        <v>6662</v>
      </c>
      <c r="U3417" s="64" t="s">
        <v>6663</v>
      </c>
    </row>
    <row r="3418" spans="4:21">
      <c r="D3418" s="45" t="str">
        <f>IF(AND(行业估值!$B$39=$G3418,COUNTIF($G$2:$G$2552,$G3418)&gt;=1),COUNTIF($G$2:G3418,$G3418),"")</f>
        <v/>
      </c>
      <c r="E3418" s="65" t="str">
        <f t="shared" si="274"/>
        <v>603488.SH</v>
      </c>
      <c r="F3418" s="65" t="str">
        <f t="shared" si="275"/>
        <v>展鹏科技</v>
      </c>
      <c r="G3418" s="34" t="str">
        <f>IF(E3418="","",IF(行业估值!$C$5="申万行业",[1]!EM_S_INFO_INDUSTRY_SW2014(E3418,"1"),IF(行业估值!$C$5="证监会行业",[1]!EM_S_INFO_INDUSTRY_CSRC1(E3418,"1"),[1]!EM_S_INFO_INDUSTRY_EM2016(E3418,"1"))))</f>
        <v>电气设备</v>
      </c>
      <c r="H3418" s="34" t="str">
        <f>IF(E3418="","",IF($H$1="上证50",[1]!EM_S_INFO_COMPINDEX(E3418,"000016"),"")&amp;IF($H$1="上证180",[1]!EM_S_INFO_COMPINDEX(E3418,"000010"),"")&amp;IF($H$1="沪深300",[1]!EM_S_INFO_COMPINDEX(E3418,"000300"),"")&amp;IF(AND($H$1="上证A股",RIGHT(E3418,2)="SH"),"是","")&amp;IF(AND($H$1="深证A股",RIGHT(E3418,2)="SZ"),"是","")&amp;IF(AND($H$1="创业板",LEFT(E3418,1)-3=0),"是","")&amp;IF(AND($H$1="全部A股",E3418&lt;&gt;0),"是","")&amp;IF(AND($H$1="中小板",LEFT(E3418,3)="002"),"是",""))</f>
        <v>是</v>
      </c>
      <c r="I3418" s="46">
        <f ca="1">IF(E3418="","",IF(OR([1]!EM_S_VAL_MV(E3418,deadline)="",[1]!EM_S_VAL_MV(E3418,deadline)="--",[1]!EM_S_VAL_MV(E3418,deadline)="null"),0,[1]!EM_S_VAL_MV(E3418,deadline)/100000000))</f>
        <v>16.71528</v>
      </c>
      <c r="J3418" s="46">
        <f ca="1">IF(E3418="","",IF(RIGHT(LEFT($J$1,6),3)="TTM",[1]!EM_S_FA_PROFIT_TTM(E3418,LEFT(RIGHT($J$1,11),10),1)/100000000,[1]!EM_S_STM07_IS(E3418,61,LEFT(RIGHT($J$1,5),4)&amp;"-12-31",1)/100000000))</f>
        <v>0.81600490189999997</v>
      </c>
      <c r="K3418" s="36">
        <f t="shared" ca="1" si="271"/>
        <v>20.484288710864178</v>
      </c>
      <c r="L3418" s="46">
        <f ca="1">IF(E3418="","",IF(ISERROR(IF(行业估值!$E$7="最新年报",[1]!EM_S_STM07_BS(E3418,140,LEFT(RIGHT($L$1,5),4)&amp;"-12-31",1)/100000000,[1]!EM_S_STM07_BS(E3418,140,LEFT(RIGHT($L$1,11),10),1)/100000000)),0,IF(行业估值!$E$7="最新年报",[1]!EM_S_STM07_BS(E3418,140,LEFT(RIGHT($L$1,5),4)&amp;"-12-31",1)/100000000,[1]!EM_S_STM07_BS(E3418,140,LEFT(RIGHT($L$1,11),10),1)/100000000)))</f>
        <v>8.5676708236000003</v>
      </c>
      <c r="M3418" s="36">
        <f t="shared" ca="1" si="272"/>
        <v>1.9509713134586213</v>
      </c>
      <c r="N3418" s="37" t="str">
        <f ca="1">IF(E3418="","",IF(ISERROR([1]!EM_S_EST_NETPROFIT(E3418,行业估值!$E$6,deadline)/100000000),"-",[1]!EM_S_EST_NETPROFIT(E3418,行业估值!$E$6,deadline)/100000000))</f>
        <v>-</v>
      </c>
      <c r="O3418" s="36" t="str">
        <f t="shared" ca="1" si="273"/>
        <v>-</v>
      </c>
      <c r="T3418" s="64" t="s">
        <v>6664</v>
      </c>
      <c r="U3418" s="64" t="s">
        <v>6665</v>
      </c>
    </row>
    <row r="3419" spans="4:21">
      <c r="D3419" s="45" t="str">
        <f>IF(AND(行业估值!$B$39=$G3419,COUNTIF($G$2:$G$2552,$G3419)&gt;=1),COUNTIF($G$2:G3419,$G3419),"")</f>
        <v/>
      </c>
      <c r="E3419" s="65" t="str">
        <f t="shared" si="274"/>
        <v>603489.SH</v>
      </c>
      <c r="F3419" s="65" t="str">
        <f t="shared" si="275"/>
        <v>八方股份</v>
      </c>
      <c r="G3419" s="34" t="str">
        <f>IF(E3419="","",IF(行业估值!$C$5="申万行业",[1]!EM_S_INFO_INDUSTRY_SW2014(E3419,"1"),IF(行业估值!$C$5="证监会行业",[1]!EM_S_INFO_INDUSTRY_CSRC1(E3419,"1"),[1]!EM_S_INFO_INDUSTRY_EM2016(E3419,"1"))))</f>
        <v>电气设备</v>
      </c>
      <c r="H3419" s="34" t="str">
        <f>IF(E3419="","",IF($H$1="上证50",[1]!EM_S_INFO_COMPINDEX(E3419,"000016"),"")&amp;IF($H$1="上证180",[1]!EM_S_INFO_COMPINDEX(E3419,"000010"),"")&amp;IF($H$1="沪深300",[1]!EM_S_INFO_COMPINDEX(E3419,"000300"),"")&amp;IF(AND($H$1="上证A股",RIGHT(E3419,2)="SH"),"是","")&amp;IF(AND($H$1="深证A股",RIGHT(E3419,2)="SZ"),"是","")&amp;IF(AND($H$1="创业板",LEFT(E3419,1)-3=0),"是","")&amp;IF(AND($H$1="全部A股",E3419&lt;&gt;0),"是","")&amp;IF(AND($H$1="中小板",LEFT(E3419,3)="002"),"是",""))</f>
        <v>是</v>
      </c>
      <c r="I3419" s="46">
        <f ca="1">IF(E3419="","",IF(OR([1]!EM_S_VAL_MV(E3419,deadline)="",[1]!EM_S_VAL_MV(E3419,deadline)="--",[1]!EM_S_VAL_MV(E3419,deadline)="null"),0,[1]!EM_S_VAL_MV(E3419,deadline)/100000000))</f>
        <v>106.764</v>
      </c>
      <c r="J3419" s="46">
        <f ca="1">IF(E3419="","",IF(RIGHT(LEFT($J$1,6),3)="TTM",[1]!EM_S_FA_PROFIT_TTM(E3419,LEFT(RIGHT($J$1,11),10),1)/100000000,[1]!EM_S_STM07_IS(E3419,61,LEFT(RIGHT($J$1,5),4)&amp;"-12-31",1)/100000000))</f>
        <v>3.0999136725000001</v>
      </c>
      <c r="K3419" s="36">
        <f t="shared" ca="1" si="271"/>
        <v>34.440959097385957</v>
      </c>
      <c r="L3419" s="46">
        <f ca="1">IF(E3419="","",IF(ISERROR(IF(行业估值!$E$7="最新年报",[1]!EM_S_STM07_BS(E3419,140,LEFT(RIGHT($L$1,5),4)&amp;"-12-31",1)/100000000,[1]!EM_S_STM07_BS(E3419,140,LEFT(RIGHT($L$1,11),10),1)/100000000)),0,IF(行业估值!$E$7="最新年报",[1]!EM_S_STM07_BS(E3419,140,LEFT(RIGHT($L$1,5),4)&amp;"-12-31",1)/100000000,[1]!EM_S_STM07_BS(E3419,140,LEFT(RIGHT($L$1,11),10),1)/100000000)))</f>
        <v>6.6021827008000002</v>
      </c>
      <c r="M3419" s="36">
        <f t="shared" ca="1" si="272"/>
        <v>16.171015683504667</v>
      </c>
      <c r="N3419" s="37" t="str">
        <f ca="1">IF(E3419="","",IF(ISERROR([1]!EM_S_EST_NETPROFIT(E3419,行业估值!$E$6,deadline)/100000000),"-",[1]!EM_S_EST_NETPROFIT(E3419,行业估值!$E$6,deadline)/100000000))</f>
        <v>-</v>
      </c>
      <c r="O3419" s="36" t="str">
        <f t="shared" ca="1" si="273"/>
        <v>-</v>
      </c>
      <c r="T3419" s="64" t="s">
        <v>7440</v>
      </c>
      <c r="U3419" s="64" t="s">
        <v>7441</v>
      </c>
    </row>
    <row r="3420" spans="4:21">
      <c r="D3420" s="45" t="str">
        <f>IF(AND(行业估值!$B$39=$G3420,COUNTIF($G$2:$G$2552,$G3420)&gt;=1),COUNTIF($G$2:G3420,$G3420),"")</f>
        <v/>
      </c>
      <c r="E3420" s="65" t="str">
        <f t="shared" si="274"/>
        <v>603496.SH</v>
      </c>
      <c r="F3420" s="65" t="str">
        <f t="shared" si="275"/>
        <v>恒为科技</v>
      </c>
      <c r="G3420" s="34" t="str">
        <f>IF(E3420="","",IF(行业估值!$C$5="申万行业",[1]!EM_S_INFO_INDUSTRY_SW2014(E3420,"1"),IF(行业估值!$C$5="证监会行业",[1]!EM_S_INFO_INDUSTRY_CSRC1(E3420,"1"),[1]!EM_S_INFO_INDUSTRY_EM2016(E3420,"1"))))</f>
        <v>信息技术</v>
      </c>
      <c r="H3420" s="34" t="str">
        <f>IF(E3420="","",IF($H$1="上证50",[1]!EM_S_INFO_COMPINDEX(E3420,"000016"),"")&amp;IF($H$1="上证180",[1]!EM_S_INFO_COMPINDEX(E3420,"000010"),"")&amp;IF($H$1="沪深300",[1]!EM_S_INFO_COMPINDEX(E3420,"000300"),"")&amp;IF(AND($H$1="上证A股",RIGHT(E3420,2)="SH"),"是","")&amp;IF(AND($H$1="深证A股",RIGHT(E3420,2)="SZ"),"是","")&amp;IF(AND($H$1="创业板",LEFT(E3420,1)-3=0),"是","")&amp;IF(AND($H$1="全部A股",E3420&lt;&gt;0),"是","")&amp;IF(AND($H$1="中小板",LEFT(E3420,3)="002"),"是",""))</f>
        <v>是</v>
      </c>
      <c r="I3420" s="46">
        <f ca="1">IF(E3420="","",IF(OR([1]!EM_S_VAL_MV(E3420,deadline)="",[1]!EM_S_VAL_MV(E3420,deadline)="--",[1]!EM_S_VAL_MV(E3420,deadline)="null"),0,[1]!EM_S_VAL_MV(E3420,deadline)/100000000))</f>
        <v>37.493285110000002</v>
      </c>
      <c r="J3420" s="46">
        <f ca="1">IF(E3420="","",IF(RIGHT(LEFT($J$1,6),3)="TTM",[1]!EM_S_FA_PROFIT_TTM(E3420,LEFT(RIGHT($J$1,11),10),1)/100000000,[1]!EM_S_STM07_IS(E3420,61,LEFT(RIGHT($J$1,5),4)&amp;"-12-31",1)/100000000))</f>
        <v>0.88301554209999988</v>
      </c>
      <c r="K3420" s="36">
        <f t="shared" ca="1" si="271"/>
        <v>42.460504172817785</v>
      </c>
      <c r="L3420" s="46">
        <f ca="1">IF(E3420="","",IF(ISERROR(IF(行业估值!$E$7="最新年报",[1]!EM_S_STM07_BS(E3420,140,LEFT(RIGHT($L$1,5),4)&amp;"-12-31",1)/100000000,[1]!EM_S_STM07_BS(E3420,140,LEFT(RIGHT($L$1,11),10),1)/100000000)),0,IF(行业估值!$E$7="最新年报",[1]!EM_S_STM07_BS(E3420,140,LEFT(RIGHT($L$1,5),4)&amp;"-12-31",1)/100000000,[1]!EM_S_STM07_BS(E3420,140,LEFT(RIGHT($L$1,11),10),1)/100000000)))</f>
        <v>8.1304264383000007</v>
      </c>
      <c r="M3420" s="36">
        <f t="shared" ca="1" si="272"/>
        <v>4.6114783024639863</v>
      </c>
      <c r="N3420" s="37">
        <f ca="1">IF(E3420="","",IF(ISERROR([1]!EM_S_EST_NETPROFIT(E3420,行业估值!$E$6,deadline)/100000000),"-",[1]!EM_S_EST_NETPROFIT(E3420,行业估值!$E$6,deadline)/100000000))</f>
        <v>1.2170749999999999</v>
      </c>
      <c r="O3420" s="36">
        <f t="shared" ca="1" si="273"/>
        <v>30.806059700511476</v>
      </c>
      <c r="T3420" s="64" t="s">
        <v>6666</v>
      </c>
      <c r="U3420" s="64" t="s">
        <v>6667</v>
      </c>
    </row>
    <row r="3421" spans="4:21">
      <c r="D3421" s="45" t="str">
        <f>IF(AND(行业估值!$B$39=$G3421,COUNTIF($G$2:$G$2552,$G3421)&gt;=1),COUNTIF($G$2:G3421,$G3421),"")</f>
        <v/>
      </c>
      <c r="E3421" s="65" t="str">
        <f t="shared" si="274"/>
        <v>603499.SH</v>
      </c>
      <c r="F3421" s="65" t="str">
        <f t="shared" si="275"/>
        <v>翔港科技</v>
      </c>
      <c r="G3421" s="34" t="str">
        <f>IF(E3421="","",IF(行业估值!$C$5="申万行业",[1]!EM_S_INFO_INDUSTRY_SW2014(E3421,"1"),IF(行业估值!$C$5="证监会行业",[1]!EM_S_INFO_INDUSTRY_CSRC1(E3421,"1"),[1]!EM_S_INFO_INDUSTRY_EM2016(E3421,"1"))))</f>
        <v>轻工制造</v>
      </c>
      <c r="H3421" s="34" t="str">
        <f>IF(E3421="","",IF($H$1="上证50",[1]!EM_S_INFO_COMPINDEX(E3421,"000016"),"")&amp;IF($H$1="上证180",[1]!EM_S_INFO_COMPINDEX(E3421,"000010"),"")&amp;IF($H$1="沪深300",[1]!EM_S_INFO_COMPINDEX(E3421,"000300"),"")&amp;IF(AND($H$1="上证A股",RIGHT(E3421,2)="SH"),"是","")&amp;IF(AND($H$1="深证A股",RIGHT(E3421,2)="SZ"),"是","")&amp;IF(AND($H$1="创业板",LEFT(E3421,1)-3=0),"是","")&amp;IF(AND($H$1="全部A股",E3421&lt;&gt;0),"是","")&amp;IF(AND($H$1="中小板",LEFT(E3421,3)="002"),"是",""))</f>
        <v>是</v>
      </c>
      <c r="I3421" s="46">
        <f ca="1">IF(E3421="","",IF(OR([1]!EM_S_VAL_MV(E3421,deadline)="",[1]!EM_S_VAL_MV(E3421,deadline)="--",[1]!EM_S_VAL_MV(E3421,deadline)="null"),0,[1]!EM_S_VAL_MV(E3421,deadline)/100000000))</f>
        <v>19.583445812000001</v>
      </c>
      <c r="J3421" s="46">
        <f ca="1">IF(E3421="","",IF(RIGHT(LEFT($J$1,6),3)="TTM",[1]!EM_S_FA_PROFIT_TTM(E3421,LEFT(RIGHT($J$1,11),10),1)/100000000,[1]!EM_S_STM07_IS(E3421,61,LEFT(RIGHT($J$1,5),4)&amp;"-12-31",1)/100000000))</f>
        <v>0.30741404220000002</v>
      </c>
      <c r="K3421" s="36">
        <f t="shared" ca="1" si="271"/>
        <v>63.703810248392095</v>
      </c>
      <c r="L3421" s="46">
        <f ca="1">IF(E3421="","",IF(ISERROR(IF(行业估值!$E$7="最新年报",[1]!EM_S_STM07_BS(E3421,140,LEFT(RIGHT($L$1,5),4)&amp;"-12-31",1)/100000000,[1]!EM_S_STM07_BS(E3421,140,LEFT(RIGHT($L$1,11),10),1)/100000000)),0,IF(行业估值!$E$7="最新年报",[1]!EM_S_STM07_BS(E3421,140,LEFT(RIGHT($L$1,5),4)&amp;"-12-31",1)/100000000,[1]!EM_S_STM07_BS(E3421,140,LEFT(RIGHT($L$1,11),10),1)/100000000)))</f>
        <v>5.4423403528999996</v>
      </c>
      <c r="M3421" s="36">
        <f t="shared" ca="1" si="272"/>
        <v>3.5983500740751699</v>
      </c>
      <c r="N3421" s="37" t="str">
        <f ca="1">IF(E3421="","",IF(ISERROR([1]!EM_S_EST_NETPROFIT(E3421,行业估值!$E$6,deadline)/100000000),"-",[1]!EM_S_EST_NETPROFIT(E3421,行业估值!$E$6,deadline)/100000000))</f>
        <v>-</v>
      </c>
      <c r="O3421" s="36" t="str">
        <f t="shared" ca="1" si="273"/>
        <v>-</v>
      </c>
      <c r="T3421" s="64" t="s">
        <v>6668</v>
      </c>
      <c r="U3421" s="64" t="s">
        <v>6669</v>
      </c>
    </row>
    <row r="3422" spans="4:21">
      <c r="D3422" s="45" t="str">
        <f>IF(AND(行业估值!$B$39=$G3422,COUNTIF($G$2:$G$2552,$G3422)&gt;=1),COUNTIF($G$2:G3422,$G3422),"")</f>
        <v/>
      </c>
      <c r="E3422" s="65" t="str">
        <f t="shared" si="274"/>
        <v>603500.SH</v>
      </c>
      <c r="F3422" s="65" t="str">
        <f t="shared" si="275"/>
        <v>祥和实业</v>
      </c>
      <c r="G3422" s="34" t="str">
        <f>IF(E3422="","",IF(行业估值!$C$5="申万行业",[1]!EM_S_INFO_INDUSTRY_SW2014(E3422,"1"),IF(行业估值!$C$5="证监会行业",[1]!EM_S_INFO_INDUSTRY_CSRC1(E3422,"1"),[1]!EM_S_INFO_INDUSTRY_EM2016(E3422,"1"))))</f>
        <v>交运设备</v>
      </c>
      <c r="H3422" s="34" t="str">
        <f>IF(E3422="","",IF($H$1="上证50",[1]!EM_S_INFO_COMPINDEX(E3422,"000016"),"")&amp;IF($H$1="上证180",[1]!EM_S_INFO_COMPINDEX(E3422,"000010"),"")&amp;IF($H$1="沪深300",[1]!EM_S_INFO_COMPINDEX(E3422,"000300"),"")&amp;IF(AND($H$1="上证A股",RIGHT(E3422,2)="SH"),"是","")&amp;IF(AND($H$1="深证A股",RIGHT(E3422,2)="SZ"),"是","")&amp;IF(AND($H$1="创业板",LEFT(E3422,1)-3=0),"是","")&amp;IF(AND($H$1="全部A股",E3422&lt;&gt;0),"是","")&amp;IF(AND($H$1="中小板",LEFT(E3422,3)="002"),"是",""))</f>
        <v>是</v>
      </c>
      <c r="I3422" s="46">
        <f ca="1">IF(E3422="","",IF(OR([1]!EM_S_VAL_MV(E3422,deadline)="",[1]!EM_S_VAL_MV(E3422,deadline)="--",[1]!EM_S_VAL_MV(E3422,deadline)="null"),0,[1]!EM_S_VAL_MV(E3422,deadline)/100000000))</f>
        <v>21.150359999999999</v>
      </c>
      <c r="J3422" s="46">
        <f ca="1">IF(E3422="","",IF(RIGHT(LEFT($J$1,6),3)="TTM",[1]!EM_S_FA_PROFIT_TTM(E3422,LEFT(RIGHT($J$1,11),10),1)/100000000,[1]!EM_S_STM07_IS(E3422,61,LEFT(RIGHT($J$1,5),4)&amp;"-12-31",1)/100000000))</f>
        <v>1.0088663435</v>
      </c>
      <c r="K3422" s="36">
        <f t="shared" ca="1" si="271"/>
        <v>20.964481703913634</v>
      </c>
      <c r="L3422" s="46">
        <f ca="1">IF(E3422="","",IF(ISERROR(IF(行业估值!$E$7="最新年报",[1]!EM_S_STM07_BS(E3422,140,LEFT(RIGHT($L$1,5),4)&amp;"-12-31",1)/100000000,[1]!EM_S_STM07_BS(E3422,140,LEFT(RIGHT($L$1,11),10),1)/100000000)),0,IF(行业估值!$E$7="最新年报",[1]!EM_S_STM07_BS(E3422,140,LEFT(RIGHT($L$1,5),4)&amp;"-12-31",1)/100000000,[1]!EM_S_STM07_BS(E3422,140,LEFT(RIGHT($L$1,11),10),1)/100000000)))</f>
        <v>8.7231124927000003</v>
      </c>
      <c r="M3422" s="36">
        <f t="shared" ca="1" si="272"/>
        <v>2.4246345576421064</v>
      </c>
      <c r="N3422" s="37" t="str">
        <f ca="1">IF(E3422="","",IF(ISERROR([1]!EM_S_EST_NETPROFIT(E3422,行业估值!$E$6,deadline)/100000000),"-",[1]!EM_S_EST_NETPROFIT(E3422,行业估值!$E$6,deadline)/100000000))</f>
        <v>-</v>
      </c>
      <c r="O3422" s="36" t="str">
        <f t="shared" ca="1" si="273"/>
        <v>-</v>
      </c>
      <c r="T3422" s="64" t="s">
        <v>6670</v>
      </c>
      <c r="U3422" s="64" t="s">
        <v>6671</v>
      </c>
    </row>
    <row r="3423" spans="4:21">
      <c r="D3423" s="45" t="str">
        <f>IF(AND(行业估值!$B$39=$G3423,COUNTIF($G$2:$G$2552,$G3423)&gt;=1),COUNTIF($G$2:G3423,$G3423),"")</f>
        <v/>
      </c>
      <c r="E3423" s="65" t="str">
        <f t="shared" si="274"/>
        <v>603501.SH</v>
      </c>
      <c r="F3423" s="65" t="str">
        <f t="shared" si="275"/>
        <v>韦尔股份</v>
      </c>
      <c r="G3423" s="34" t="str">
        <f>IF(E3423="","",IF(行业估值!$C$5="申万行业",[1]!EM_S_INFO_INDUSTRY_SW2014(E3423,"1"),IF(行业估值!$C$5="证监会行业",[1]!EM_S_INFO_INDUSTRY_CSRC1(E3423,"1"),[1]!EM_S_INFO_INDUSTRY_EM2016(E3423,"1"))))</f>
        <v>电子设备</v>
      </c>
      <c r="H3423" s="34" t="str">
        <f>IF(E3423="","",IF($H$1="上证50",[1]!EM_S_INFO_COMPINDEX(E3423,"000016"),"")&amp;IF($H$1="上证180",[1]!EM_S_INFO_COMPINDEX(E3423,"000010"),"")&amp;IF($H$1="沪深300",[1]!EM_S_INFO_COMPINDEX(E3423,"000300"),"")&amp;IF(AND($H$1="上证A股",RIGHT(E3423,2)="SH"),"是","")&amp;IF(AND($H$1="深证A股",RIGHT(E3423,2)="SZ"),"是","")&amp;IF(AND($H$1="创业板",LEFT(E3423,1)-3=0),"是","")&amp;IF(AND($H$1="全部A股",E3423&lt;&gt;0),"是","")&amp;IF(AND($H$1="中小板",LEFT(E3423,3)="002"),"是",""))</f>
        <v>是</v>
      </c>
      <c r="I3423" s="46">
        <f ca="1">IF(E3423="","",IF(OR([1]!EM_S_VAL_MV(E3423,deadline)="",[1]!EM_S_VAL_MV(E3423,deadline)="--",[1]!EM_S_VAL_MV(E3423,deadline)="null"),0,[1]!EM_S_VAL_MV(E3423,deadline)/100000000))</f>
        <v>1110.4967256083999</v>
      </c>
      <c r="J3423" s="46">
        <f ca="1">IF(E3423="","",IF(RIGHT(LEFT($J$1,6),3)="TTM",[1]!EM_S_FA_PROFIT_TTM(E3423,LEFT(RIGHT($J$1,11),10),1)/100000000,[1]!EM_S_STM07_IS(E3423,61,LEFT(RIGHT($J$1,5),4)&amp;"-12-31",1)/100000000))</f>
        <v>2.6555130234999997</v>
      </c>
      <c r="K3423" s="36">
        <f t="shared" ca="1" si="271"/>
        <v>418.18538104729424</v>
      </c>
      <c r="L3423" s="46">
        <f ca="1">IF(E3423="","",IF(ISERROR(IF(行业估值!$E$7="最新年报",[1]!EM_S_STM07_BS(E3423,140,LEFT(RIGHT($L$1,5),4)&amp;"-12-31",1)/100000000,[1]!EM_S_STM07_BS(E3423,140,LEFT(RIGHT($L$1,11),10),1)/100000000)),0,IF(行业估值!$E$7="最新年报",[1]!EM_S_STM07_BS(E3423,140,LEFT(RIGHT($L$1,5),4)&amp;"-12-31",1)/100000000,[1]!EM_S_STM07_BS(E3423,140,LEFT(RIGHT($L$1,11),10),1)/100000000)))</f>
        <v>76.401106533299995</v>
      </c>
      <c r="M3423" s="36">
        <f t="shared" ca="1" si="272"/>
        <v>14.535086937836189</v>
      </c>
      <c r="N3423" s="37">
        <f ca="1">IF(E3423="","",IF(ISERROR([1]!EM_S_EST_NETPROFIT(E3423,行业估值!$E$6,deadline)/100000000),"-",[1]!EM_S_EST_NETPROFIT(E3423,行业估值!$E$6,deadline)/100000000))</f>
        <v>5.910041176470588</v>
      </c>
      <c r="O3423" s="36">
        <f t="shared" ca="1" si="273"/>
        <v>187.89999806254758</v>
      </c>
      <c r="T3423" s="64" t="s">
        <v>6672</v>
      </c>
      <c r="U3423" s="64" t="s">
        <v>6673</v>
      </c>
    </row>
    <row r="3424" spans="4:21">
      <c r="D3424" s="45" t="str">
        <f>IF(AND(行业估值!$B$39=$G3424,COUNTIF($G$2:$G$2552,$G3424)&gt;=1),COUNTIF($G$2:G3424,$G3424),"")</f>
        <v/>
      </c>
      <c r="E3424" s="65" t="str">
        <f t="shared" si="274"/>
        <v>603505.SH</v>
      </c>
      <c r="F3424" s="65" t="str">
        <f t="shared" si="275"/>
        <v>金石资源</v>
      </c>
      <c r="G3424" s="34" t="str">
        <f>IF(E3424="","",IF(行业估值!$C$5="申万行业",[1]!EM_S_INFO_INDUSTRY_SW2014(E3424,"1"),IF(行业估值!$C$5="证监会行业",[1]!EM_S_INFO_INDUSTRY_CSRC1(E3424,"1"),[1]!EM_S_INFO_INDUSTRY_EM2016(E3424,"1"))))</f>
        <v>有色金属</v>
      </c>
      <c r="H3424" s="34" t="str">
        <f>IF(E3424="","",IF($H$1="上证50",[1]!EM_S_INFO_COMPINDEX(E3424,"000016"),"")&amp;IF($H$1="上证180",[1]!EM_S_INFO_COMPINDEX(E3424,"000010"),"")&amp;IF($H$1="沪深300",[1]!EM_S_INFO_COMPINDEX(E3424,"000300"),"")&amp;IF(AND($H$1="上证A股",RIGHT(E3424,2)="SH"),"是","")&amp;IF(AND($H$1="深证A股",RIGHT(E3424,2)="SZ"),"是","")&amp;IF(AND($H$1="创业板",LEFT(E3424,1)-3=0),"是","")&amp;IF(AND($H$1="全部A股",E3424&lt;&gt;0),"是","")&amp;IF(AND($H$1="中小板",LEFT(E3424,3)="002"),"是",""))</f>
        <v>是</v>
      </c>
      <c r="I3424" s="46">
        <f ca="1">IF(E3424="","",IF(OR([1]!EM_S_VAL_MV(E3424,deadline)="",[1]!EM_S_VAL_MV(E3424,deadline)="--",[1]!EM_S_VAL_MV(E3424,deadline)="null"),0,[1]!EM_S_VAL_MV(E3424,deadline)/100000000))</f>
        <v>42.527999999999999</v>
      </c>
      <c r="J3424" s="46">
        <f ca="1">IF(E3424="","",IF(RIGHT(LEFT($J$1,6),3)="TTM",[1]!EM_S_FA_PROFIT_TTM(E3424,LEFT(RIGHT($J$1,11),10),1)/100000000,[1]!EM_S_STM07_IS(E3424,61,LEFT(RIGHT($J$1,5),4)&amp;"-12-31",1)/100000000))</f>
        <v>2.3393952372999998</v>
      </c>
      <c r="K3424" s="36">
        <f t="shared" ca="1" si="271"/>
        <v>18.179057271691917</v>
      </c>
      <c r="L3424" s="46">
        <f ca="1">IF(E3424="","",IF(ISERROR(IF(行业估值!$E$7="最新年报",[1]!EM_S_STM07_BS(E3424,140,LEFT(RIGHT($L$1,5),4)&amp;"-12-31",1)/100000000,[1]!EM_S_STM07_BS(E3424,140,LEFT(RIGHT($L$1,11),10),1)/100000000)),0,IF(行业估值!$E$7="最新年报",[1]!EM_S_STM07_BS(E3424,140,LEFT(RIGHT($L$1,5),4)&amp;"-12-31",1)/100000000,[1]!EM_S_STM07_BS(E3424,140,LEFT(RIGHT($L$1,11),10),1)/100000000)))</f>
        <v>9.6342006616999996</v>
      </c>
      <c r="M3424" s="36">
        <f t="shared" ca="1" si="272"/>
        <v>4.4142738451635832</v>
      </c>
      <c r="N3424" s="37">
        <f ca="1">IF(E3424="","",IF(ISERROR([1]!EM_S_EST_NETPROFIT(E3424,行业估值!$E$6,deadline)/100000000),"-",[1]!EM_S_EST_NETPROFIT(E3424,行业估值!$E$6,deadline)/100000000))</f>
        <v>2.6675</v>
      </c>
      <c r="O3424" s="36">
        <f t="shared" ca="1" si="273"/>
        <v>15.943017806935332</v>
      </c>
      <c r="T3424" s="64" t="s">
        <v>6674</v>
      </c>
      <c r="U3424" s="64" t="s">
        <v>6675</v>
      </c>
    </row>
    <row r="3425" spans="4:21">
      <c r="D3425" s="45" t="str">
        <f>IF(AND(行业估值!$B$39=$G3425,COUNTIF($G$2:$G$2552,$G3425)&gt;=1),COUNTIF($G$2:G3425,$G3425),"")</f>
        <v/>
      </c>
      <c r="E3425" s="65" t="str">
        <f t="shared" si="274"/>
        <v>603506.SH</v>
      </c>
      <c r="F3425" s="65" t="str">
        <f t="shared" si="275"/>
        <v>南都物业</v>
      </c>
      <c r="G3425" s="34" t="str">
        <f>IF(E3425="","",IF(行业估值!$C$5="申万行业",[1]!EM_S_INFO_INDUSTRY_SW2014(E3425,"1"),IF(行业估值!$C$5="证监会行业",[1]!EM_S_INFO_INDUSTRY_CSRC1(E3425,"1"),[1]!EM_S_INFO_INDUSTRY_EM2016(E3425,"1"))))</f>
        <v>房地产</v>
      </c>
      <c r="H3425" s="34" t="str">
        <f>IF(E3425="","",IF($H$1="上证50",[1]!EM_S_INFO_COMPINDEX(E3425,"000016"),"")&amp;IF($H$1="上证180",[1]!EM_S_INFO_COMPINDEX(E3425,"000010"),"")&amp;IF($H$1="沪深300",[1]!EM_S_INFO_COMPINDEX(E3425,"000300"),"")&amp;IF(AND($H$1="上证A股",RIGHT(E3425,2)="SH"),"是","")&amp;IF(AND($H$1="深证A股",RIGHT(E3425,2)="SZ"),"是","")&amp;IF(AND($H$1="创业板",LEFT(E3425,1)-3=0),"是","")&amp;IF(AND($H$1="全部A股",E3425&lt;&gt;0),"是","")&amp;IF(AND($H$1="中小板",LEFT(E3425,3)="002"),"是",""))</f>
        <v>是</v>
      </c>
      <c r="I3425" s="46">
        <f ca="1">IF(E3425="","",IF(OR([1]!EM_S_VAL_MV(E3425,deadline)="",[1]!EM_S_VAL_MV(E3425,deadline)="--",[1]!EM_S_VAL_MV(E3425,deadline)="null"),0,[1]!EM_S_VAL_MV(E3425,deadline)/100000000))</f>
        <v>31.788095445</v>
      </c>
      <c r="J3425" s="46">
        <f ca="1">IF(E3425="","",IF(RIGHT(LEFT($J$1,6),3)="TTM",[1]!EM_S_FA_PROFIT_TTM(E3425,LEFT(RIGHT($J$1,11),10),1)/100000000,[1]!EM_S_STM07_IS(E3425,61,LEFT(RIGHT($J$1,5),4)&amp;"-12-31",1)/100000000))</f>
        <v>1.1958590676</v>
      </c>
      <c r="K3425" s="36">
        <f t="shared" ca="1" si="271"/>
        <v>26.581807427188171</v>
      </c>
      <c r="L3425" s="46">
        <f ca="1">IF(E3425="","",IF(ISERROR(IF(行业估值!$E$7="最新年报",[1]!EM_S_STM07_BS(E3425,140,LEFT(RIGHT($L$1,5),4)&amp;"-12-31",1)/100000000,[1]!EM_S_STM07_BS(E3425,140,LEFT(RIGHT($L$1,11),10),1)/100000000)),0,IF(行业估值!$E$7="最新年报",[1]!EM_S_STM07_BS(E3425,140,LEFT(RIGHT($L$1,5),4)&amp;"-12-31",1)/100000000,[1]!EM_S_STM07_BS(E3425,140,LEFT(RIGHT($L$1,11),10),1)/100000000)))</f>
        <v>6.9483985575</v>
      </c>
      <c r="M3425" s="36">
        <f t="shared" ca="1" si="272"/>
        <v>4.5748808422465048</v>
      </c>
      <c r="N3425" s="37">
        <f ca="1">IF(E3425="","",IF(ISERROR([1]!EM_S_EST_NETPROFIT(E3425,行业估值!$E$6,deadline)/100000000),"-",[1]!EM_S_EST_NETPROFIT(E3425,行业估值!$E$6,deadline)/100000000))</f>
        <v>1.0965</v>
      </c>
      <c r="O3425" s="36">
        <f t="shared" ca="1" si="273"/>
        <v>28.990511121751023</v>
      </c>
      <c r="T3425" s="64" t="s">
        <v>6676</v>
      </c>
      <c r="U3425" s="64" t="s">
        <v>6677</v>
      </c>
    </row>
    <row r="3426" spans="4:21">
      <c r="D3426" s="45">
        <f>IF(AND(行业估值!$B$39=$G3426,COUNTIF($G$2:$G$2552,$G3426)&gt;=1),COUNTIF($G$2:G3426,$G3426),"")</f>
        <v>310</v>
      </c>
      <c r="E3426" s="65" t="str">
        <f t="shared" si="274"/>
        <v>603507.SH</v>
      </c>
      <c r="F3426" s="65" t="str">
        <f t="shared" si="275"/>
        <v>振江股份</v>
      </c>
      <c r="G3426" s="34" t="str">
        <f>IF(E3426="","",IF(行业估值!$C$5="申万行业",[1]!EM_S_INFO_INDUSTRY_SW2014(E3426,"1"),IF(行业估值!$C$5="证监会行业",[1]!EM_S_INFO_INDUSTRY_CSRC1(E3426,"1"),[1]!EM_S_INFO_INDUSTRY_EM2016(E3426,"1"))))</f>
        <v>机械设备</v>
      </c>
      <c r="H3426" s="34" t="str">
        <f>IF(E3426="","",IF($H$1="上证50",[1]!EM_S_INFO_COMPINDEX(E3426,"000016"),"")&amp;IF($H$1="上证180",[1]!EM_S_INFO_COMPINDEX(E3426,"000010"),"")&amp;IF($H$1="沪深300",[1]!EM_S_INFO_COMPINDEX(E3426,"000300"),"")&amp;IF(AND($H$1="上证A股",RIGHT(E3426,2)="SH"),"是","")&amp;IF(AND($H$1="深证A股",RIGHT(E3426,2)="SZ"),"是","")&amp;IF(AND($H$1="创业板",LEFT(E3426,1)-3=0),"是","")&amp;IF(AND($H$1="全部A股",E3426&lt;&gt;0),"是","")&amp;IF(AND($H$1="中小板",LEFT(E3426,3)="002"),"是",""))</f>
        <v>是</v>
      </c>
      <c r="I3426" s="46">
        <f ca="1">IF(E3426="","",IF(OR([1]!EM_S_VAL_MV(E3426,deadline)="",[1]!EM_S_VAL_MV(E3426,deadline)="--",[1]!EM_S_VAL_MV(E3426,deadline)="null"),0,[1]!EM_S_VAL_MV(E3426,deadline)/100000000))</f>
        <v>25.230065799999998</v>
      </c>
      <c r="J3426" s="46">
        <f ca="1">IF(E3426="","",IF(RIGHT(LEFT($J$1,6),3)="TTM",[1]!EM_S_FA_PROFIT_TTM(E3426,LEFT(RIGHT($J$1,11),10),1)/100000000,[1]!EM_S_STM07_IS(E3426,61,LEFT(RIGHT($J$1,5),4)&amp;"-12-31",1)/100000000))</f>
        <v>2.2272975099999998E-2</v>
      </c>
      <c r="K3426" s="36">
        <f t="shared" ca="1" si="271"/>
        <v>1132.7658602734216</v>
      </c>
      <c r="L3426" s="46">
        <f ca="1">IF(E3426="","",IF(ISERROR(IF(行业估值!$E$7="最新年报",[1]!EM_S_STM07_BS(E3426,140,LEFT(RIGHT($L$1,5),4)&amp;"-12-31",1)/100000000,[1]!EM_S_STM07_BS(E3426,140,LEFT(RIGHT($L$1,11),10),1)/100000000)),0,IF(行业估值!$E$7="最新年报",[1]!EM_S_STM07_BS(E3426,140,LEFT(RIGHT($L$1,5),4)&amp;"-12-31",1)/100000000,[1]!EM_S_STM07_BS(E3426,140,LEFT(RIGHT($L$1,11),10),1)/100000000)))</f>
        <v>13.814458195999999</v>
      </c>
      <c r="M3426" s="36">
        <f t="shared" ca="1" si="272"/>
        <v>1.8263521769753814</v>
      </c>
      <c r="N3426" s="37">
        <f ca="1">IF(E3426="","",IF(ISERROR([1]!EM_S_EST_NETPROFIT(E3426,行业估值!$E$6,deadline)/100000000),"-",[1]!EM_S_EST_NETPROFIT(E3426,行业估值!$E$6,deadline)/100000000))</f>
        <v>0.64539999999999997</v>
      </c>
      <c r="O3426" s="36">
        <f t="shared" ca="1" si="273"/>
        <v>39.092137898977377</v>
      </c>
      <c r="T3426" s="64" t="s">
        <v>6678</v>
      </c>
      <c r="U3426" s="64" t="s">
        <v>6679</v>
      </c>
    </row>
    <row r="3427" spans="4:21">
      <c r="D3427" s="45" t="str">
        <f>IF(AND(行业估值!$B$39=$G3427,COUNTIF($G$2:$G$2552,$G3427)&gt;=1),COUNTIF($G$2:G3427,$G3427),"")</f>
        <v/>
      </c>
      <c r="E3427" s="65" t="str">
        <f t="shared" si="274"/>
        <v>603508.SH</v>
      </c>
      <c r="F3427" s="65" t="str">
        <f t="shared" si="275"/>
        <v>思维列控</v>
      </c>
      <c r="G3427" s="34" t="str">
        <f>IF(E3427="","",IF(行业估值!$C$5="申万行业",[1]!EM_S_INFO_INDUSTRY_SW2014(E3427,"1"),IF(行业估值!$C$5="证监会行业",[1]!EM_S_INFO_INDUSTRY_CSRC1(E3427,"1"),[1]!EM_S_INFO_INDUSTRY_EM2016(E3427,"1"))))</f>
        <v>信息技术</v>
      </c>
      <c r="H3427" s="34" t="str">
        <f>IF(E3427="","",IF($H$1="上证50",[1]!EM_S_INFO_COMPINDEX(E3427,"000016"),"")&amp;IF($H$1="上证180",[1]!EM_S_INFO_COMPINDEX(E3427,"000010"),"")&amp;IF($H$1="沪深300",[1]!EM_S_INFO_COMPINDEX(E3427,"000300"),"")&amp;IF(AND($H$1="上证A股",RIGHT(E3427,2)="SH"),"是","")&amp;IF(AND($H$1="深证A股",RIGHT(E3427,2)="SZ"),"是","")&amp;IF(AND($H$1="创业板",LEFT(E3427,1)-3=0),"是","")&amp;IF(AND($H$1="全部A股",E3427&lt;&gt;0),"是","")&amp;IF(AND($H$1="中小板",LEFT(E3427,3)="002"),"是",""))</f>
        <v>是</v>
      </c>
      <c r="I3427" s="46">
        <f ca="1">IF(E3427="","",IF(OR([1]!EM_S_VAL_MV(E3427,deadline)="",[1]!EM_S_VAL_MV(E3427,deadline)="--",[1]!EM_S_VAL_MV(E3427,deadline)="null"),0,[1]!EM_S_VAL_MV(E3427,deadline)/100000000))</f>
        <v>100.5825648915</v>
      </c>
      <c r="J3427" s="46">
        <f ca="1">IF(E3427="","",IF(RIGHT(LEFT($J$1,6),3)="TTM",[1]!EM_S_FA_PROFIT_TTM(E3427,LEFT(RIGHT($J$1,11),10),1)/100000000,[1]!EM_S_STM07_IS(E3427,61,LEFT(RIGHT($J$1,5),4)&amp;"-12-31",1)/100000000))</f>
        <v>8.0824712633000004</v>
      </c>
      <c r="K3427" s="36">
        <f t="shared" ca="1" si="271"/>
        <v>12.444531086453011</v>
      </c>
      <c r="L3427" s="46">
        <f ca="1">IF(E3427="","",IF(ISERROR(IF(行业估值!$E$7="最新年报",[1]!EM_S_STM07_BS(E3427,140,LEFT(RIGHT($L$1,5),4)&amp;"-12-31",1)/100000000,[1]!EM_S_STM07_BS(E3427,140,LEFT(RIGHT($L$1,11),10),1)/100000000)),0,IF(行业估值!$E$7="最新年报",[1]!EM_S_STM07_BS(E3427,140,LEFT(RIGHT($L$1,5),4)&amp;"-12-31",1)/100000000,[1]!EM_S_STM07_BS(E3427,140,LEFT(RIGHT($L$1,11),10),1)/100000000)))</f>
        <v>43.131294281899997</v>
      </c>
      <c r="M3427" s="36">
        <f t="shared" ca="1" si="272"/>
        <v>2.3320089639347867</v>
      </c>
      <c r="N3427" s="37">
        <f ca="1">IF(E3427="","",IF(ISERROR([1]!EM_S_EST_NETPROFIT(E3427,行业估值!$E$6,deadline)/100000000),"-",[1]!EM_S_EST_NETPROFIT(E3427,行业估值!$E$6,deadline)/100000000))</f>
        <v>8.8266666666666662</v>
      </c>
      <c r="O3427" s="36">
        <f t="shared" ca="1" si="273"/>
        <v>11.395305690124623</v>
      </c>
      <c r="T3427" s="64" t="s">
        <v>6680</v>
      </c>
      <c r="U3427" s="64" t="s">
        <v>6681</v>
      </c>
    </row>
    <row r="3428" spans="4:21">
      <c r="D3428" s="45" t="str">
        <f>IF(AND(行业估值!$B$39=$G3428,COUNTIF($G$2:$G$2552,$G3428)&gt;=1),COUNTIF($G$2:G3428,$G3428),"")</f>
        <v/>
      </c>
      <c r="E3428" s="65" t="str">
        <f t="shared" si="274"/>
        <v>603515.SH</v>
      </c>
      <c r="F3428" s="65" t="str">
        <f t="shared" si="275"/>
        <v>欧普照明</v>
      </c>
      <c r="G3428" s="34" t="str">
        <f>IF(E3428="","",IF(行业估值!$C$5="申万行业",[1]!EM_S_INFO_INDUSTRY_SW2014(E3428,"1"),IF(行业估值!$C$5="证监会行业",[1]!EM_S_INFO_INDUSTRY_CSRC1(E3428,"1"),[1]!EM_S_INFO_INDUSTRY_EM2016(E3428,"1"))))</f>
        <v>家电</v>
      </c>
      <c r="H3428" s="34" t="str">
        <f>IF(E3428="","",IF($H$1="上证50",[1]!EM_S_INFO_COMPINDEX(E3428,"000016"),"")&amp;IF($H$1="上证180",[1]!EM_S_INFO_COMPINDEX(E3428,"000010"),"")&amp;IF($H$1="沪深300",[1]!EM_S_INFO_COMPINDEX(E3428,"000300"),"")&amp;IF(AND($H$1="上证A股",RIGHT(E3428,2)="SH"),"是","")&amp;IF(AND($H$1="深证A股",RIGHT(E3428,2)="SZ"),"是","")&amp;IF(AND($H$1="创业板",LEFT(E3428,1)-3=0),"是","")&amp;IF(AND($H$1="全部A股",E3428&lt;&gt;0),"是","")&amp;IF(AND($H$1="中小板",LEFT(E3428,3)="002"),"是",""))</f>
        <v>是</v>
      </c>
      <c r="I3428" s="46">
        <f ca="1">IF(E3428="","",IF(OR([1]!EM_S_VAL_MV(E3428,deadline)="",[1]!EM_S_VAL_MV(E3428,deadline)="--",[1]!EM_S_VAL_MV(E3428,deadline)="null"),0,[1]!EM_S_VAL_MV(E3428,deadline)/100000000))</f>
        <v>195.21566154099997</v>
      </c>
      <c r="J3428" s="46">
        <f ca="1">IF(E3428="","",IF(RIGHT(LEFT($J$1,6),3)="TTM",[1]!EM_S_FA_PROFIT_TTM(E3428,LEFT(RIGHT($J$1,11),10),1)/100000000,[1]!EM_S_STM07_IS(E3428,61,LEFT(RIGHT($J$1,5),4)&amp;"-12-31",1)/100000000))</f>
        <v>9.3149608169000011</v>
      </c>
      <c r="K3428" s="36">
        <f t="shared" ca="1" si="271"/>
        <v>20.957217682206775</v>
      </c>
      <c r="L3428" s="46">
        <f ca="1">IF(E3428="","",IF(ISERROR(IF(行业估值!$E$7="最新年报",[1]!EM_S_STM07_BS(E3428,140,LEFT(RIGHT($L$1,5),4)&amp;"-12-31",1)/100000000,[1]!EM_S_STM07_BS(E3428,140,LEFT(RIGHT($L$1,11),10),1)/100000000)),0,IF(行业估值!$E$7="最新年报",[1]!EM_S_STM07_BS(E3428,140,LEFT(RIGHT($L$1,5),4)&amp;"-12-31",1)/100000000,[1]!EM_S_STM07_BS(E3428,140,LEFT(RIGHT($L$1,11),10),1)/100000000)))</f>
        <v>47.643014101800006</v>
      </c>
      <c r="M3428" s="36">
        <f t="shared" ca="1" si="272"/>
        <v>4.0974666532196693</v>
      </c>
      <c r="N3428" s="37">
        <f ca="1">IF(E3428="","",IF(ISERROR([1]!EM_S_EST_NETPROFIT(E3428,行业估值!$E$6,deadline)/100000000),"-",[1]!EM_S_EST_NETPROFIT(E3428,行业估值!$E$6,deadline)/100000000))</f>
        <v>9.6045111111111101</v>
      </c>
      <c r="O3428" s="36">
        <f t="shared" ca="1" si="273"/>
        <v>20.325413681406655</v>
      </c>
      <c r="T3428" s="64" t="s">
        <v>6682</v>
      </c>
      <c r="U3428" s="64" t="s">
        <v>6683</v>
      </c>
    </row>
    <row r="3429" spans="4:21">
      <c r="D3429" s="45" t="str">
        <f>IF(AND(行业估值!$B$39=$G3429,COUNTIF($G$2:$G$2552,$G3429)&gt;=1),COUNTIF($G$2:G3429,$G3429),"")</f>
        <v/>
      </c>
      <c r="E3429" s="65" t="str">
        <f t="shared" si="274"/>
        <v>603516.SH</v>
      </c>
      <c r="F3429" s="65" t="str">
        <f t="shared" si="275"/>
        <v>淳中科技</v>
      </c>
      <c r="G3429" s="34" t="str">
        <f>IF(E3429="","",IF(行业估值!$C$5="申万行业",[1]!EM_S_INFO_INDUSTRY_SW2014(E3429,"1"),IF(行业估值!$C$5="证监会行业",[1]!EM_S_INFO_INDUSTRY_CSRC1(E3429,"1"),[1]!EM_S_INFO_INDUSTRY_EM2016(E3429,"1"))))</f>
        <v>信息技术</v>
      </c>
      <c r="H3429" s="34" t="str">
        <f>IF(E3429="","",IF($H$1="上证50",[1]!EM_S_INFO_COMPINDEX(E3429,"000016"),"")&amp;IF($H$1="上证180",[1]!EM_S_INFO_COMPINDEX(E3429,"000010"),"")&amp;IF($H$1="沪深300",[1]!EM_S_INFO_COMPINDEX(E3429,"000300"),"")&amp;IF(AND($H$1="上证A股",RIGHT(E3429,2)="SH"),"是","")&amp;IF(AND($H$1="深证A股",RIGHT(E3429,2)="SZ"),"是","")&amp;IF(AND($H$1="创业板",LEFT(E3429,1)-3=0),"是","")&amp;IF(AND($H$1="全部A股",E3429&lt;&gt;0),"是","")&amp;IF(AND($H$1="中小板",LEFT(E3429,3)="002"),"是",""))</f>
        <v>是</v>
      </c>
      <c r="I3429" s="46">
        <f ca="1">IF(E3429="","",IF(OR([1]!EM_S_VAL_MV(E3429,deadline)="",[1]!EM_S_VAL_MV(E3429,deadline)="--",[1]!EM_S_VAL_MV(E3429,deadline)="null"),0,[1]!EM_S_VAL_MV(E3429,deadline)/100000000))</f>
        <v>46.558192589999997</v>
      </c>
      <c r="J3429" s="46">
        <f ca="1">IF(E3429="","",IF(RIGHT(LEFT($J$1,6),3)="TTM",[1]!EM_S_FA_PROFIT_TTM(E3429,LEFT(RIGHT($J$1,11),10),1)/100000000,[1]!EM_S_STM07_IS(E3429,61,LEFT(RIGHT($J$1,5),4)&amp;"-12-31",1)/100000000))</f>
        <v>1.1275140284</v>
      </c>
      <c r="K3429" s="36">
        <f t="shared" ca="1" si="271"/>
        <v>41.292783430879744</v>
      </c>
      <c r="L3429" s="46">
        <f ca="1">IF(E3429="","",IF(ISERROR(IF(行业估值!$E$7="最新年报",[1]!EM_S_STM07_BS(E3429,140,LEFT(RIGHT($L$1,5),4)&amp;"-12-31",1)/100000000,[1]!EM_S_STM07_BS(E3429,140,LEFT(RIGHT($L$1,11),10),1)/100000000)),0,IF(行业估值!$E$7="最新年报",[1]!EM_S_STM07_BS(E3429,140,LEFT(RIGHT($L$1,5),4)&amp;"-12-31",1)/100000000,[1]!EM_S_STM07_BS(E3429,140,LEFT(RIGHT($L$1,11),10),1)/100000000)))</f>
        <v>8.1377566124000005</v>
      </c>
      <c r="M3429" s="36">
        <f t="shared" ca="1" si="272"/>
        <v>5.7212564601718876</v>
      </c>
      <c r="N3429" s="37">
        <f ca="1">IF(E3429="","",IF(ISERROR([1]!EM_S_EST_NETPROFIT(E3429,行业估值!$E$6,deadline)/100000000),"-",[1]!EM_S_EST_NETPROFIT(E3429,行业估值!$E$6,deadline)/100000000))</f>
        <v>1.2461</v>
      </c>
      <c r="O3429" s="36">
        <f t="shared" ca="1" si="273"/>
        <v>37.363127028328385</v>
      </c>
      <c r="T3429" s="64" t="s">
        <v>6684</v>
      </c>
      <c r="U3429" s="64" t="s">
        <v>6685</v>
      </c>
    </row>
    <row r="3430" spans="4:21">
      <c r="D3430" s="45" t="str">
        <f>IF(AND(行业估值!$B$39=$G3430,COUNTIF($G$2:$G$2552,$G3430)&gt;=1),COUNTIF($G$2:G3430,$G3430),"")</f>
        <v/>
      </c>
      <c r="E3430" s="65" t="str">
        <f t="shared" si="274"/>
        <v>603517.SH</v>
      </c>
      <c r="F3430" s="65" t="str">
        <f t="shared" si="275"/>
        <v>绝味食品</v>
      </c>
      <c r="G3430" s="34" t="str">
        <f>IF(E3430="","",IF(行业估值!$C$5="申万行业",[1]!EM_S_INFO_INDUSTRY_SW2014(E3430,"1"),IF(行业估值!$C$5="证监会行业",[1]!EM_S_INFO_INDUSTRY_CSRC1(E3430,"1"),[1]!EM_S_INFO_INDUSTRY_EM2016(E3430,"1"))))</f>
        <v>食品饮料</v>
      </c>
      <c r="H3430" s="34" t="str">
        <f>IF(E3430="","",IF($H$1="上证50",[1]!EM_S_INFO_COMPINDEX(E3430,"000016"),"")&amp;IF($H$1="上证180",[1]!EM_S_INFO_COMPINDEX(E3430,"000010"),"")&amp;IF($H$1="沪深300",[1]!EM_S_INFO_COMPINDEX(E3430,"000300"),"")&amp;IF(AND($H$1="上证A股",RIGHT(E3430,2)="SH"),"是","")&amp;IF(AND($H$1="深证A股",RIGHT(E3430,2)="SZ"),"是","")&amp;IF(AND($H$1="创业板",LEFT(E3430,1)-3=0),"是","")&amp;IF(AND($H$1="全部A股",E3430&lt;&gt;0),"是","")&amp;IF(AND($H$1="中小板",LEFT(E3430,3)="002"),"是",""))</f>
        <v>是</v>
      </c>
      <c r="I3430" s="46">
        <f ca="1">IF(E3430="","",IF(OR([1]!EM_S_VAL_MV(E3430,deadline)="",[1]!EM_S_VAL_MV(E3430,deadline)="--",[1]!EM_S_VAL_MV(E3430,deadline)="null"),0,[1]!EM_S_VAL_MV(E3430,deadline)/100000000))</f>
        <v>273.88381275</v>
      </c>
      <c r="J3430" s="46">
        <f ca="1">IF(E3430="","",IF(RIGHT(LEFT($J$1,6),3)="TTM",[1]!EM_S_FA_PROFIT_TTM(E3430,LEFT(RIGHT($J$1,11),10),1)/100000000,[1]!EM_S_STM07_IS(E3430,61,LEFT(RIGHT($J$1,5),4)&amp;"-12-31",1)/100000000))</f>
        <v>7.5677051108000004</v>
      </c>
      <c r="K3430" s="36">
        <f t="shared" ca="1" si="271"/>
        <v>36.191131755270931</v>
      </c>
      <c r="L3430" s="46">
        <f ca="1">IF(E3430="","",IF(ISERROR(IF(行业估值!$E$7="最新年报",[1]!EM_S_STM07_BS(E3430,140,LEFT(RIGHT($L$1,5),4)&amp;"-12-31",1)/100000000,[1]!EM_S_STM07_BS(E3430,140,LEFT(RIGHT($L$1,11),10),1)/100000000)),0,IF(行业估值!$E$7="最新年报",[1]!EM_S_STM07_BS(E3430,140,LEFT(RIGHT($L$1,5),4)&amp;"-12-31",1)/100000000,[1]!EM_S_STM07_BS(E3430,140,LEFT(RIGHT($L$1,11),10),1)/100000000)))</f>
        <v>36.984901660399998</v>
      </c>
      <c r="M3430" s="36">
        <f t="shared" ca="1" si="272"/>
        <v>7.4052870348239805</v>
      </c>
      <c r="N3430" s="37">
        <f ca="1">IF(E3430="","",IF(ISERROR([1]!EM_S_EST_NETPROFIT(E3430,行业估值!$E$6,deadline)/100000000),"-",[1]!EM_S_EST_NETPROFIT(E3430,行业估值!$E$6,deadline)/100000000))</f>
        <v>7.9391129032258068</v>
      </c>
      <c r="O3430" s="36">
        <f t="shared" ca="1" si="273"/>
        <v>34.498037260399208</v>
      </c>
      <c r="T3430" s="64" t="s">
        <v>6686</v>
      </c>
      <c r="U3430" s="64" t="s">
        <v>6687</v>
      </c>
    </row>
    <row r="3431" spans="4:21">
      <c r="D3431" s="45" t="str">
        <f>IF(AND(行业估值!$B$39=$G3431,COUNTIF($G$2:$G$2552,$G3431)&gt;=1),COUNTIF($G$2:G3431,$G3431),"")</f>
        <v/>
      </c>
      <c r="E3431" s="65" t="str">
        <f t="shared" si="274"/>
        <v>603518.SH</v>
      </c>
      <c r="F3431" s="65" t="str">
        <f t="shared" si="275"/>
        <v>锦泓集团</v>
      </c>
      <c r="G3431" s="34" t="str">
        <f>IF(E3431="","",IF(行业估值!$C$5="申万行业",[1]!EM_S_INFO_INDUSTRY_SW2014(E3431,"1"),IF(行业估值!$C$5="证监会行业",[1]!EM_S_INFO_INDUSTRY_CSRC1(E3431,"1"),[1]!EM_S_INFO_INDUSTRY_EM2016(E3431,"1"))))</f>
        <v>纺织服装</v>
      </c>
      <c r="H3431" s="34" t="str">
        <f>IF(E3431="","",IF($H$1="上证50",[1]!EM_S_INFO_COMPINDEX(E3431,"000016"),"")&amp;IF($H$1="上证180",[1]!EM_S_INFO_COMPINDEX(E3431,"000010"),"")&amp;IF($H$1="沪深300",[1]!EM_S_INFO_COMPINDEX(E3431,"000300"),"")&amp;IF(AND($H$1="上证A股",RIGHT(E3431,2)="SH"),"是","")&amp;IF(AND($H$1="深证A股",RIGHT(E3431,2)="SZ"),"是","")&amp;IF(AND($H$1="创业板",LEFT(E3431,1)-3=0),"是","")&amp;IF(AND($H$1="全部A股",E3431&lt;&gt;0),"是","")&amp;IF(AND($H$1="中小板",LEFT(E3431,3)="002"),"是",""))</f>
        <v>是</v>
      </c>
      <c r="I3431" s="46">
        <f ca="1">IF(E3431="","",IF(OR([1]!EM_S_VAL_MV(E3431,deadline)="",[1]!EM_S_VAL_MV(E3431,deadline)="--",[1]!EM_S_VAL_MV(E3431,deadline)="null"),0,[1]!EM_S_VAL_MV(E3431,deadline)/100000000))</f>
        <v>16.454679828</v>
      </c>
      <c r="J3431" s="46">
        <f ca="1">IF(E3431="","",IF(RIGHT(LEFT($J$1,6),3)="TTM",[1]!EM_S_FA_PROFIT_TTM(E3431,LEFT(RIGHT($J$1,11),10),1)/100000000,[1]!EM_S_STM07_IS(E3431,61,LEFT(RIGHT($J$1,5),4)&amp;"-12-31",1)/100000000))</f>
        <v>1.9864487521</v>
      </c>
      <c r="K3431" s="36">
        <f t="shared" ca="1" si="271"/>
        <v>8.2834655616485051</v>
      </c>
      <c r="L3431" s="46">
        <f ca="1">IF(E3431="","",IF(ISERROR(IF(行业估值!$E$7="最新年报",[1]!EM_S_STM07_BS(E3431,140,LEFT(RIGHT($L$1,5),4)&amp;"-12-31",1)/100000000,[1]!EM_S_STM07_BS(E3431,140,LEFT(RIGHT($L$1,11),10),1)/100000000)),0,IF(行业估值!$E$7="最新年报",[1]!EM_S_STM07_BS(E3431,140,LEFT(RIGHT($L$1,5),4)&amp;"-12-31",1)/100000000,[1]!EM_S_STM07_BS(E3431,140,LEFT(RIGHT($L$1,11),10),1)/100000000)))</f>
        <v>25.5704918697</v>
      </c>
      <c r="M3431" s="36">
        <f t="shared" ca="1" si="272"/>
        <v>0.64350267143269668</v>
      </c>
      <c r="N3431" s="37">
        <f ca="1">IF(E3431="","",IF(ISERROR([1]!EM_S_EST_NETPROFIT(E3431,行业估值!$E$6,deadline)/100000000),"-",[1]!EM_S_EST_NETPROFIT(E3431,行业估值!$E$6,deadline)/100000000))</f>
        <v>1.87</v>
      </c>
      <c r="O3431" s="36">
        <f t="shared" ca="1" si="273"/>
        <v>8.7992940256684484</v>
      </c>
      <c r="T3431" s="64" t="s">
        <v>7442</v>
      </c>
      <c r="U3431" s="64" t="s">
        <v>6688</v>
      </c>
    </row>
    <row r="3432" spans="4:21">
      <c r="D3432" s="45" t="str">
        <f>IF(AND(行业估值!$B$39=$G3432,COUNTIF($G$2:$G$2552,$G3432)&gt;=1),COUNTIF($G$2:G3432,$G3432),"")</f>
        <v/>
      </c>
      <c r="E3432" s="65" t="str">
        <f t="shared" si="274"/>
        <v>603519.SH</v>
      </c>
      <c r="F3432" s="65" t="str">
        <f t="shared" si="275"/>
        <v>立霸股份</v>
      </c>
      <c r="G3432" s="34" t="str">
        <f>IF(E3432="","",IF(行业估值!$C$5="申万行业",[1]!EM_S_INFO_INDUSTRY_SW2014(E3432,"1"),IF(行业估值!$C$5="证监会行业",[1]!EM_S_INFO_INDUSTRY_CSRC1(E3432,"1"),[1]!EM_S_INFO_INDUSTRY_EM2016(E3432,"1"))))</f>
        <v>基础化工</v>
      </c>
      <c r="H3432" s="34" t="str">
        <f>IF(E3432="","",IF($H$1="上证50",[1]!EM_S_INFO_COMPINDEX(E3432,"000016"),"")&amp;IF($H$1="上证180",[1]!EM_S_INFO_COMPINDEX(E3432,"000010"),"")&amp;IF($H$1="沪深300",[1]!EM_S_INFO_COMPINDEX(E3432,"000300"),"")&amp;IF(AND($H$1="上证A股",RIGHT(E3432,2)="SH"),"是","")&amp;IF(AND($H$1="深证A股",RIGHT(E3432,2)="SZ"),"是","")&amp;IF(AND($H$1="创业板",LEFT(E3432,1)-3=0),"是","")&amp;IF(AND($H$1="全部A股",E3432&lt;&gt;0),"是","")&amp;IF(AND($H$1="中小板",LEFT(E3432,3)="002"),"是",""))</f>
        <v>是</v>
      </c>
      <c r="I3432" s="46">
        <f ca="1">IF(E3432="","",IF(OR([1]!EM_S_VAL_MV(E3432,deadline)="",[1]!EM_S_VAL_MV(E3432,deadline)="--",[1]!EM_S_VAL_MV(E3432,deadline)="null"),0,[1]!EM_S_VAL_MV(E3432,deadline)/100000000))</f>
        <v>33.401949833000003</v>
      </c>
      <c r="J3432" s="46">
        <f ca="1">IF(E3432="","",IF(RIGHT(LEFT($J$1,6),3)="TTM",[1]!EM_S_FA_PROFIT_TTM(E3432,LEFT(RIGHT($J$1,11),10),1)/100000000,[1]!EM_S_STM07_IS(E3432,61,LEFT(RIGHT($J$1,5),4)&amp;"-12-31",1)/100000000))</f>
        <v>1.4413926452000001</v>
      </c>
      <c r="K3432" s="36">
        <f t="shared" ca="1" si="271"/>
        <v>23.173387171241828</v>
      </c>
      <c r="L3432" s="46">
        <f ca="1">IF(E3432="","",IF(ISERROR(IF(行业估值!$E$7="最新年报",[1]!EM_S_STM07_BS(E3432,140,LEFT(RIGHT($L$1,5),4)&amp;"-12-31",1)/100000000,[1]!EM_S_STM07_BS(E3432,140,LEFT(RIGHT($L$1,11),10),1)/100000000)),0,IF(行业估值!$E$7="最新年报",[1]!EM_S_STM07_BS(E3432,140,LEFT(RIGHT($L$1,5),4)&amp;"-12-31",1)/100000000,[1]!EM_S_STM07_BS(E3432,140,LEFT(RIGHT($L$1,11),10),1)/100000000)))</f>
        <v>7.1523970891999999</v>
      </c>
      <c r="M3432" s="36">
        <f t="shared" ca="1" si="272"/>
        <v>4.6700357120043554</v>
      </c>
      <c r="N3432" s="37" t="str">
        <f ca="1">IF(E3432="","",IF(ISERROR([1]!EM_S_EST_NETPROFIT(E3432,行业估值!$E$6,deadline)/100000000),"-",[1]!EM_S_EST_NETPROFIT(E3432,行业估值!$E$6,deadline)/100000000))</f>
        <v>-</v>
      </c>
      <c r="O3432" s="36" t="str">
        <f t="shared" ca="1" si="273"/>
        <v>-</v>
      </c>
      <c r="T3432" s="64" t="s">
        <v>6689</v>
      </c>
      <c r="U3432" s="64" t="s">
        <v>6690</v>
      </c>
    </row>
    <row r="3433" spans="4:21">
      <c r="D3433" s="45" t="str">
        <f>IF(AND(行业估值!$B$39=$G3433,COUNTIF($G$2:$G$2552,$G3433)&gt;=1),COUNTIF($G$2:G3433,$G3433),"")</f>
        <v/>
      </c>
      <c r="E3433" s="65" t="str">
        <f t="shared" si="274"/>
        <v>603520.SH</v>
      </c>
      <c r="F3433" s="65" t="str">
        <f t="shared" si="275"/>
        <v>司太立</v>
      </c>
      <c r="G3433" s="34" t="str">
        <f>IF(E3433="","",IF(行业估值!$C$5="申万行业",[1]!EM_S_INFO_INDUSTRY_SW2014(E3433,"1"),IF(行业估值!$C$5="证监会行业",[1]!EM_S_INFO_INDUSTRY_CSRC1(E3433,"1"),[1]!EM_S_INFO_INDUSTRY_EM2016(E3433,"1"))))</f>
        <v>医药生物</v>
      </c>
      <c r="H3433" s="34" t="str">
        <f>IF(E3433="","",IF($H$1="上证50",[1]!EM_S_INFO_COMPINDEX(E3433,"000016"),"")&amp;IF($H$1="上证180",[1]!EM_S_INFO_COMPINDEX(E3433,"000010"),"")&amp;IF($H$1="沪深300",[1]!EM_S_INFO_COMPINDEX(E3433,"000300"),"")&amp;IF(AND($H$1="上证A股",RIGHT(E3433,2)="SH"),"是","")&amp;IF(AND($H$1="深证A股",RIGHT(E3433,2)="SZ"),"是","")&amp;IF(AND($H$1="创业板",LEFT(E3433,1)-3=0),"是","")&amp;IF(AND($H$1="全部A股",E3433&lt;&gt;0),"是","")&amp;IF(AND($H$1="中小板",LEFT(E3433,3)="002"),"是",""))</f>
        <v>是</v>
      </c>
      <c r="I3433" s="46">
        <f ca="1">IF(E3433="","",IF(OR([1]!EM_S_VAL_MV(E3433,deadline)="",[1]!EM_S_VAL_MV(E3433,deadline)="--",[1]!EM_S_VAL_MV(E3433,deadline)="null"),0,[1]!EM_S_VAL_MV(E3433,deadline)/100000000))</f>
        <v>70.853119736000011</v>
      </c>
      <c r="J3433" s="46">
        <f ca="1">IF(E3433="","",IF(RIGHT(LEFT($J$1,6),3)="TTM",[1]!EM_S_FA_PROFIT_TTM(E3433,LEFT(RIGHT($J$1,11),10),1)/100000000,[1]!EM_S_STM07_IS(E3433,61,LEFT(RIGHT($J$1,5),4)&amp;"-12-31",1)/100000000))</f>
        <v>1.5485247452000002</v>
      </c>
      <c r="K3433" s="36">
        <f t="shared" ca="1" si="271"/>
        <v>45.75523894960358</v>
      </c>
      <c r="L3433" s="46">
        <f ca="1">IF(E3433="","",IF(ISERROR(IF(行业估值!$E$7="最新年报",[1]!EM_S_STM07_BS(E3433,140,LEFT(RIGHT($L$1,5),4)&amp;"-12-31",1)/100000000,[1]!EM_S_STM07_BS(E3433,140,LEFT(RIGHT($L$1,11),10),1)/100000000)),0,IF(行业估值!$E$7="最新年报",[1]!EM_S_STM07_BS(E3433,140,LEFT(RIGHT($L$1,5),4)&amp;"-12-31",1)/100000000,[1]!EM_S_STM07_BS(E3433,140,LEFT(RIGHT($L$1,11),10),1)/100000000)))</f>
        <v>9.8641492958000008</v>
      </c>
      <c r="M3433" s="36">
        <f t="shared" ca="1" si="272"/>
        <v>7.1828920681652857</v>
      </c>
      <c r="N3433" s="37">
        <f ca="1">IF(E3433="","",IF(ISERROR([1]!EM_S_EST_NETPROFIT(E3433,行业估值!$E$6,deadline)/100000000),"-",[1]!EM_S_EST_NETPROFIT(E3433,行业估值!$E$6,deadline)/100000000))</f>
        <v>1.6692</v>
      </c>
      <c r="O3433" s="36">
        <f t="shared" ca="1" si="273"/>
        <v>42.447351866762524</v>
      </c>
      <c r="T3433" s="64" t="s">
        <v>6691</v>
      </c>
      <c r="U3433" s="64" t="s">
        <v>6692</v>
      </c>
    </row>
    <row r="3434" spans="4:21">
      <c r="D3434" s="45" t="str">
        <f>IF(AND(行业估值!$B$39=$G3434,COUNTIF($G$2:$G$2552,$G3434)&gt;=1),COUNTIF($G$2:G3434,$G3434),"")</f>
        <v/>
      </c>
      <c r="E3434" s="65" t="str">
        <f t="shared" si="274"/>
        <v>603527.SH</v>
      </c>
      <c r="F3434" s="65" t="str">
        <f t="shared" si="275"/>
        <v>众源新材</v>
      </c>
      <c r="G3434" s="34" t="str">
        <f>IF(E3434="","",IF(行业估值!$C$5="申万行业",[1]!EM_S_INFO_INDUSTRY_SW2014(E3434,"1"),IF(行业估值!$C$5="证监会行业",[1]!EM_S_INFO_INDUSTRY_CSRC1(E3434,"1"),[1]!EM_S_INFO_INDUSTRY_EM2016(E3434,"1"))))</f>
        <v>有色金属</v>
      </c>
      <c r="H3434" s="34" t="str">
        <f>IF(E3434="","",IF($H$1="上证50",[1]!EM_S_INFO_COMPINDEX(E3434,"000016"),"")&amp;IF($H$1="上证180",[1]!EM_S_INFO_COMPINDEX(E3434,"000010"),"")&amp;IF($H$1="沪深300",[1]!EM_S_INFO_COMPINDEX(E3434,"000300"),"")&amp;IF(AND($H$1="上证A股",RIGHT(E3434,2)="SH"),"是","")&amp;IF(AND($H$1="深证A股",RIGHT(E3434,2)="SZ"),"是","")&amp;IF(AND($H$1="创业板",LEFT(E3434,1)-3=0),"是","")&amp;IF(AND($H$1="全部A股",E3434&lt;&gt;0),"是","")&amp;IF(AND($H$1="中小板",LEFT(E3434,3)="002"),"是",""))</f>
        <v>是</v>
      </c>
      <c r="I3434" s="46">
        <f ca="1">IF(E3434="","",IF(OR([1]!EM_S_VAL_MV(E3434,deadline)="",[1]!EM_S_VAL_MV(E3434,deadline)="--",[1]!EM_S_VAL_MV(E3434,deadline)="null"),0,[1]!EM_S_VAL_MV(E3434,deadline)/100000000))</f>
        <v>17.346336000000001</v>
      </c>
      <c r="J3434" s="46">
        <f ca="1">IF(E3434="","",IF(RIGHT(LEFT($J$1,6),3)="TTM",[1]!EM_S_FA_PROFIT_TTM(E3434,LEFT(RIGHT($J$1,11),10),1)/100000000,[1]!EM_S_STM07_IS(E3434,61,LEFT(RIGHT($J$1,5),4)&amp;"-12-31",1)/100000000))</f>
        <v>0.9033095578</v>
      </c>
      <c r="K3434" s="36">
        <f t="shared" ca="1" si="271"/>
        <v>19.203091398973793</v>
      </c>
      <c r="L3434" s="46">
        <f ca="1">IF(E3434="","",IF(ISERROR(IF(行业估值!$E$7="最新年报",[1]!EM_S_STM07_BS(E3434,140,LEFT(RIGHT($L$1,5),4)&amp;"-12-31",1)/100000000,[1]!EM_S_STM07_BS(E3434,140,LEFT(RIGHT($L$1,11),10),1)/100000000)),0,IF(行业估值!$E$7="最新年报",[1]!EM_S_STM07_BS(E3434,140,LEFT(RIGHT($L$1,5),4)&amp;"-12-31",1)/100000000,[1]!EM_S_STM07_BS(E3434,140,LEFT(RIGHT($L$1,11),10),1)/100000000)))</f>
        <v>9.0073798639999989</v>
      </c>
      <c r="M3434" s="36">
        <f t="shared" ca="1" si="272"/>
        <v>1.9257915466992237</v>
      </c>
      <c r="N3434" s="37" t="str">
        <f ca="1">IF(E3434="","",IF(ISERROR([1]!EM_S_EST_NETPROFIT(E3434,行业估值!$E$6,deadline)/100000000),"-",[1]!EM_S_EST_NETPROFIT(E3434,行业估值!$E$6,deadline)/100000000))</f>
        <v>-</v>
      </c>
      <c r="O3434" s="36" t="str">
        <f t="shared" ca="1" si="273"/>
        <v>-</v>
      </c>
      <c r="T3434" s="64" t="s">
        <v>6693</v>
      </c>
      <c r="U3434" s="64" t="s">
        <v>6694</v>
      </c>
    </row>
    <row r="3435" spans="4:21">
      <c r="D3435" s="45" t="str">
        <f>IF(AND(行业估值!$B$39=$G3435,COUNTIF($G$2:$G$2552,$G3435)&gt;=1),COUNTIF($G$2:G3435,$G3435),"")</f>
        <v/>
      </c>
      <c r="E3435" s="65" t="str">
        <f t="shared" si="274"/>
        <v>603528.SH</v>
      </c>
      <c r="F3435" s="65" t="str">
        <f t="shared" si="275"/>
        <v>多伦科技</v>
      </c>
      <c r="G3435" s="34" t="str">
        <f>IF(E3435="","",IF(行业估值!$C$5="申万行业",[1]!EM_S_INFO_INDUSTRY_SW2014(E3435,"1"),IF(行业估值!$C$5="证监会行业",[1]!EM_S_INFO_INDUSTRY_CSRC1(E3435,"1"),[1]!EM_S_INFO_INDUSTRY_EM2016(E3435,"1"))))</f>
        <v>信息技术</v>
      </c>
      <c r="H3435" s="34" t="str">
        <f>IF(E3435="","",IF($H$1="上证50",[1]!EM_S_INFO_COMPINDEX(E3435,"000016"),"")&amp;IF($H$1="上证180",[1]!EM_S_INFO_COMPINDEX(E3435,"000010"),"")&amp;IF($H$1="沪深300",[1]!EM_S_INFO_COMPINDEX(E3435,"000300"),"")&amp;IF(AND($H$1="上证A股",RIGHT(E3435,2)="SH"),"是","")&amp;IF(AND($H$1="深证A股",RIGHT(E3435,2)="SZ"),"是","")&amp;IF(AND($H$1="创业板",LEFT(E3435,1)-3=0),"是","")&amp;IF(AND($H$1="全部A股",E3435&lt;&gt;0),"是","")&amp;IF(AND($H$1="中小板",LEFT(E3435,3)="002"),"是",""))</f>
        <v>是</v>
      </c>
      <c r="I3435" s="46">
        <f ca="1">IF(E3435="","",IF(OR([1]!EM_S_VAL_MV(E3435,deadline)="",[1]!EM_S_VAL_MV(E3435,deadline)="--",[1]!EM_S_VAL_MV(E3435,deadline)="null"),0,[1]!EM_S_VAL_MV(E3435,deadline)/100000000))</f>
        <v>39.745142999999999</v>
      </c>
      <c r="J3435" s="46">
        <f ca="1">IF(E3435="","",IF(RIGHT(LEFT($J$1,6),3)="TTM",[1]!EM_S_FA_PROFIT_TTM(E3435,LEFT(RIGHT($J$1,11),10),1)/100000000,[1]!EM_S_STM07_IS(E3435,61,LEFT(RIGHT($J$1,5),4)&amp;"-12-31",1)/100000000))</f>
        <v>1.3424013212000001</v>
      </c>
      <c r="K3435" s="36">
        <f t="shared" ca="1" si="271"/>
        <v>29.607496932788326</v>
      </c>
      <c r="L3435" s="46">
        <f ca="1">IF(E3435="","",IF(ISERROR(IF(行业估值!$E$7="最新年报",[1]!EM_S_STM07_BS(E3435,140,LEFT(RIGHT($L$1,5),4)&amp;"-12-31",1)/100000000,[1]!EM_S_STM07_BS(E3435,140,LEFT(RIGHT($L$1,11),10),1)/100000000)),0,IF(行业估值!$E$7="最新年报",[1]!EM_S_STM07_BS(E3435,140,LEFT(RIGHT($L$1,5),4)&amp;"-12-31",1)/100000000,[1]!EM_S_STM07_BS(E3435,140,LEFT(RIGHT($L$1,11),10),1)/100000000)))</f>
        <v>15.5436723574</v>
      </c>
      <c r="M3435" s="36">
        <f t="shared" ca="1" si="272"/>
        <v>2.5569982489420018</v>
      </c>
      <c r="N3435" s="37" t="str">
        <f ca="1">IF(E3435="","",IF(ISERROR([1]!EM_S_EST_NETPROFIT(E3435,行业估值!$E$6,deadline)/100000000),"-",[1]!EM_S_EST_NETPROFIT(E3435,行业估值!$E$6,deadline)/100000000))</f>
        <v>-</v>
      </c>
      <c r="O3435" s="36" t="str">
        <f t="shared" ca="1" si="273"/>
        <v>-</v>
      </c>
      <c r="T3435" s="64" t="s">
        <v>6695</v>
      </c>
      <c r="U3435" s="64" t="s">
        <v>6696</v>
      </c>
    </row>
    <row r="3436" spans="4:21">
      <c r="D3436" s="45" t="str">
        <f>IF(AND(行业估值!$B$39=$G3436,COUNTIF($G$2:$G$2552,$G3436)&gt;=1),COUNTIF($G$2:G3436,$G3436),"")</f>
        <v/>
      </c>
      <c r="E3436" s="65" t="str">
        <f t="shared" si="274"/>
        <v>603530.SH</v>
      </c>
      <c r="F3436" s="65" t="str">
        <f t="shared" si="275"/>
        <v>神马电力</v>
      </c>
      <c r="G3436" s="34" t="str">
        <f>IF(E3436="","",IF(行业估值!$C$5="申万行业",[1]!EM_S_INFO_INDUSTRY_SW2014(E3436,"1"),IF(行业估值!$C$5="证监会行业",[1]!EM_S_INFO_INDUSTRY_CSRC1(E3436,"1"),[1]!EM_S_INFO_INDUSTRY_EM2016(E3436,"1"))))</f>
        <v>电气设备</v>
      </c>
      <c r="H3436" s="34" t="str">
        <f>IF(E3436="","",IF($H$1="上证50",[1]!EM_S_INFO_COMPINDEX(E3436,"000016"),"")&amp;IF($H$1="上证180",[1]!EM_S_INFO_COMPINDEX(E3436,"000010"),"")&amp;IF($H$1="沪深300",[1]!EM_S_INFO_COMPINDEX(E3436,"000300"),"")&amp;IF(AND($H$1="上证A股",RIGHT(E3436,2)="SH"),"是","")&amp;IF(AND($H$1="深证A股",RIGHT(E3436,2)="SZ"),"是","")&amp;IF(AND($H$1="创业板",LEFT(E3436,1)-3=0),"是","")&amp;IF(AND($H$1="全部A股",E3436&lt;&gt;0),"是","")&amp;IF(AND($H$1="中小板",LEFT(E3436,3)="002"),"是",""))</f>
        <v>是</v>
      </c>
      <c r="I3436" s="46">
        <f ca="1">IF(E3436="","",IF(OR([1]!EM_S_VAL_MV(E3436,deadline)="",[1]!EM_S_VAL_MV(E3436,deadline)="--",[1]!EM_S_VAL_MV(E3436,deadline)="null"),0,[1]!EM_S_VAL_MV(E3436,deadline)/100000000))</f>
        <v>87.72975665700001</v>
      </c>
      <c r="J3436" s="46">
        <f ca="1">IF(E3436="","",IF(RIGHT(LEFT($J$1,6),3)="TTM",[1]!EM_S_FA_PROFIT_TTM(E3436,LEFT(RIGHT($J$1,11),10),1)/100000000,[1]!EM_S_STM07_IS(E3436,61,LEFT(RIGHT($J$1,5),4)&amp;"-12-31",1)/100000000))</f>
        <v>1.2269355732</v>
      </c>
      <c r="K3436" s="36">
        <f t="shared" ca="1" si="271"/>
        <v>71.503148635742903</v>
      </c>
      <c r="L3436" s="46">
        <f ca="1">IF(E3436="","",IF(ISERROR(IF(行业估值!$E$7="最新年报",[1]!EM_S_STM07_BS(E3436,140,LEFT(RIGHT($L$1,5),4)&amp;"-12-31",1)/100000000,[1]!EM_S_STM07_BS(E3436,140,LEFT(RIGHT($L$1,11),10),1)/100000000)),0,IF(行业估值!$E$7="最新年报",[1]!EM_S_STM07_BS(E3436,140,LEFT(RIGHT($L$1,5),4)&amp;"-12-31",1)/100000000,[1]!EM_S_STM07_BS(E3436,140,LEFT(RIGHT($L$1,11),10),1)/100000000)))</f>
        <v>10.2769321877</v>
      </c>
      <c r="M3436" s="36">
        <f t="shared" ca="1" si="272"/>
        <v>8.5365705499156483</v>
      </c>
      <c r="N3436" s="37" t="str">
        <f ca="1">IF(E3436="","",IF(ISERROR([1]!EM_S_EST_NETPROFIT(E3436,行业估值!$E$6,deadline)/100000000),"-",[1]!EM_S_EST_NETPROFIT(E3436,行业估值!$E$6,deadline)/100000000))</f>
        <v>-</v>
      </c>
      <c r="O3436" s="36" t="str">
        <f t="shared" ca="1" si="273"/>
        <v>-</v>
      </c>
      <c r="T3436" s="64" t="s">
        <v>7443</v>
      </c>
      <c r="U3436" s="64" t="s">
        <v>7444</v>
      </c>
    </row>
    <row r="3437" spans="4:21">
      <c r="D3437" s="45" t="str">
        <f>IF(AND(行业估值!$B$39=$G3437,COUNTIF($G$2:$G$2552,$G3437)&gt;=1),COUNTIF($G$2:G3437,$G3437),"")</f>
        <v/>
      </c>
      <c r="E3437" s="65" t="str">
        <f t="shared" si="274"/>
        <v>603533.SH</v>
      </c>
      <c r="F3437" s="65" t="str">
        <f t="shared" si="275"/>
        <v>掌阅科技</v>
      </c>
      <c r="G3437" s="34" t="str">
        <f>IF(E3437="","",IF(行业估值!$C$5="申万行业",[1]!EM_S_INFO_INDUSTRY_SW2014(E3437,"1"),IF(行业估值!$C$5="证监会行业",[1]!EM_S_INFO_INDUSTRY_CSRC1(E3437,"1"),[1]!EM_S_INFO_INDUSTRY_EM2016(E3437,"1"))))</f>
        <v>互联网</v>
      </c>
      <c r="H3437" s="34" t="str">
        <f>IF(E3437="","",IF($H$1="上证50",[1]!EM_S_INFO_COMPINDEX(E3437,"000016"),"")&amp;IF($H$1="上证180",[1]!EM_S_INFO_COMPINDEX(E3437,"000010"),"")&amp;IF($H$1="沪深300",[1]!EM_S_INFO_COMPINDEX(E3437,"000300"),"")&amp;IF(AND($H$1="上证A股",RIGHT(E3437,2)="SH"),"是","")&amp;IF(AND($H$1="深证A股",RIGHT(E3437,2)="SZ"),"是","")&amp;IF(AND($H$1="创业板",LEFT(E3437,1)-3=0),"是","")&amp;IF(AND($H$1="全部A股",E3437&lt;&gt;0),"是","")&amp;IF(AND($H$1="中小板",LEFT(E3437,3)="002"),"是",""))</f>
        <v>是</v>
      </c>
      <c r="I3437" s="46">
        <f ca="1">IF(E3437="","",IF(OR([1]!EM_S_VAL_MV(E3437,deadline)="",[1]!EM_S_VAL_MV(E3437,deadline)="--",[1]!EM_S_VAL_MV(E3437,deadline)="null"),0,[1]!EM_S_VAL_MV(E3437,deadline)/100000000))</f>
        <v>63.357999999999997</v>
      </c>
      <c r="J3437" s="46">
        <f ca="1">IF(E3437="","",IF(RIGHT(LEFT($J$1,6),3)="TTM",[1]!EM_S_FA_PROFIT_TTM(E3437,LEFT(RIGHT($J$1,11),10),1)/100000000,[1]!EM_S_STM07_IS(E3437,61,LEFT(RIGHT($J$1,5),4)&amp;"-12-31",1)/100000000))</f>
        <v>1.1537818623</v>
      </c>
      <c r="K3437" s="36">
        <f t="shared" ca="1" si="271"/>
        <v>54.913326400970931</v>
      </c>
      <c r="L3437" s="46">
        <f ca="1">IF(E3437="","",IF(ISERROR(IF(行业估值!$E$7="最新年报",[1]!EM_S_STM07_BS(E3437,140,LEFT(RIGHT($L$1,5),4)&amp;"-12-31",1)/100000000,[1]!EM_S_STM07_BS(E3437,140,LEFT(RIGHT($L$1,11),10),1)/100000000)),0,IF(行业估值!$E$7="最新年报",[1]!EM_S_STM07_BS(E3437,140,LEFT(RIGHT($L$1,5),4)&amp;"-12-31",1)/100000000,[1]!EM_S_STM07_BS(E3437,140,LEFT(RIGHT($L$1,11),10),1)/100000000)))</f>
        <v>11.8776318234</v>
      </c>
      <c r="M3437" s="36">
        <f t="shared" ca="1" si="272"/>
        <v>5.3342283160502628</v>
      </c>
      <c r="N3437" s="37">
        <f ca="1">IF(E3437="","",IF(ISERROR([1]!EM_S_EST_NETPROFIT(E3437,行业估值!$E$6,deadline)/100000000),"-",[1]!EM_S_EST_NETPROFIT(E3437,行业估值!$E$6,deadline)/100000000))</f>
        <v>1.31575</v>
      </c>
      <c r="O3437" s="36">
        <f t="shared" ca="1" si="273"/>
        <v>48.15352460573817</v>
      </c>
      <c r="T3437" s="64" t="s">
        <v>6697</v>
      </c>
      <c r="U3437" s="64" t="s">
        <v>6698</v>
      </c>
    </row>
    <row r="3438" spans="4:21">
      <c r="D3438" s="45" t="str">
        <f>IF(AND(行业估值!$B$39=$G3438,COUNTIF($G$2:$G$2552,$G3438)&gt;=1),COUNTIF($G$2:G3438,$G3438),"")</f>
        <v/>
      </c>
      <c r="E3438" s="65" t="str">
        <f t="shared" si="274"/>
        <v>603535.SH</v>
      </c>
      <c r="F3438" s="65" t="str">
        <f t="shared" si="275"/>
        <v>嘉诚国际</v>
      </c>
      <c r="G3438" s="34" t="str">
        <f>IF(E3438="","",IF(行业估值!$C$5="申万行业",[1]!EM_S_INFO_INDUSTRY_SW2014(E3438,"1"),IF(行业估值!$C$5="证监会行业",[1]!EM_S_INFO_INDUSTRY_CSRC1(E3438,"1"),[1]!EM_S_INFO_INDUSTRY_EM2016(E3438,"1"))))</f>
        <v>交通运输</v>
      </c>
      <c r="H3438" s="34" t="str">
        <f>IF(E3438="","",IF($H$1="上证50",[1]!EM_S_INFO_COMPINDEX(E3438,"000016"),"")&amp;IF($H$1="上证180",[1]!EM_S_INFO_COMPINDEX(E3438,"000010"),"")&amp;IF($H$1="沪深300",[1]!EM_S_INFO_COMPINDEX(E3438,"000300"),"")&amp;IF(AND($H$1="上证A股",RIGHT(E3438,2)="SH"),"是","")&amp;IF(AND($H$1="深证A股",RIGHT(E3438,2)="SZ"),"是","")&amp;IF(AND($H$1="创业板",LEFT(E3438,1)-3=0),"是","")&amp;IF(AND($H$1="全部A股",E3438&lt;&gt;0),"是","")&amp;IF(AND($H$1="中小板",LEFT(E3438,3)="002"),"是",""))</f>
        <v>是</v>
      </c>
      <c r="I3438" s="46">
        <f ca="1">IF(E3438="","",IF(OR([1]!EM_S_VAL_MV(E3438,deadline)="",[1]!EM_S_VAL_MV(E3438,deadline)="--",[1]!EM_S_VAL_MV(E3438,deadline)="null"),0,[1]!EM_S_VAL_MV(E3438,deadline)/100000000))</f>
        <v>26.560639999999999</v>
      </c>
      <c r="J3438" s="46">
        <f ca="1">IF(E3438="","",IF(RIGHT(LEFT($J$1,6),3)="TTM",[1]!EM_S_FA_PROFIT_TTM(E3438,LEFT(RIGHT($J$1,11),10),1)/100000000,[1]!EM_S_STM07_IS(E3438,61,LEFT(RIGHT($J$1,5),4)&amp;"-12-31",1)/100000000))</f>
        <v>1.4319835201</v>
      </c>
      <c r="K3438" s="36">
        <f t="shared" ca="1" si="271"/>
        <v>18.548146418713802</v>
      </c>
      <c r="L3438" s="46">
        <f ca="1">IF(E3438="","",IF(ISERROR(IF(行业估值!$E$7="最新年报",[1]!EM_S_STM07_BS(E3438,140,LEFT(RIGHT($L$1,5),4)&amp;"-12-31",1)/100000000,[1]!EM_S_STM07_BS(E3438,140,LEFT(RIGHT($L$1,11),10),1)/100000000)),0,IF(行业估值!$E$7="最新年报",[1]!EM_S_STM07_BS(E3438,140,LEFT(RIGHT($L$1,5),4)&amp;"-12-31",1)/100000000,[1]!EM_S_STM07_BS(E3438,140,LEFT(RIGHT($L$1,11),10),1)/100000000)))</f>
        <v>15.751114433900002</v>
      </c>
      <c r="M3438" s="36">
        <f t="shared" ca="1" si="272"/>
        <v>1.6862705246325571</v>
      </c>
      <c r="N3438" s="37" t="str">
        <f ca="1">IF(E3438="","",IF(ISERROR([1]!EM_S_EST_NETPROFIT(E3438,行业估值!$E$6,deadline)/100000000),"-",[1]!EM_S_EST_NETPROFIT(E3438,行业估值!$E$6,deadline)/100000000))</f>
        <v>-</v>
      </c>
      <c r="O3438" s="36" t="str">
        <f t="shared" ca="1" si="273"/>
        <v>-</v>
      </c>
      <c r="T3438" s="64" t="s">
        <v>6699</v>
      </c>
      <c r="U3438" s="64" t="s">
        <v>6700</v>
      </c>
    </row>
    <row r="3439" spans="4:21">
      <c r="D3439" s="45" t="str">
        <f>IF(AND(行业估值!$B$39=$G3439,COUNTIF($G$2:$G$2552,$G3439)&gt;=1),COUNTIF($G$2:G3439,$G3439),"")</f>
        <v/>
      </c>
      <c r="E3439" s="65" t="str">
        <f t="shared" si="274"/>
        <v>603536.SH</v>
      </c>
      <c r="F3439" s="65" t="str">
        <f t="shared" si="275"/>
        <v>惠发食品</v>
      </c>
      <c r="G3439" s="34" t="str">
        <f>IF(E3439="","",IF(行业估值!$C$5="申万行业",[1]!EM_S_INFO_INDUSTRY_SW2014(E3439,"1"),IF(行业估值!$C$5="证监会行业",[1]!EM_S_INFO_INDUSTRY_CSRC1(E3439,"1"),[1]!EM_S_INFO_INDUSTRY_EM2016(E3439,"1"))))</f>
        <v>食品饮料</v>
      </c>
      <c r="H3439" s="34" t="str">
        <f>IF(E3439="","",IF($H$1="上证50",[1]!EM_S_INFO_COMPINDEX(E3439,"000016"),"")&amp;IF($H$1="上证180",[1]!EM_S_INFO_COMPINDEX(E3439,"000010"),"")&amp;IF($H$1="沪深300",[1]!EM_S_INFO_COMPINDEX(E3439,"000300"),"")&amp;IF(AND($H$1="上证A股",RIGHT(E3439,2)="SH"),"是","")&amp;IF(AND($H$1="深证A股",RIGHT(E3439,2)="SZ"),"是","")&amp;IF(AND($H$1="创业板",LEFT(E3439,1)-3=0),"是","")&amp;IF(AND($H$1="全部A股",E3439&lt;&gt;0),"是","")&amp;IF(AND($H$1="中小板",LEFT(E3439,3)="002"),"是",""))</f>
        <v>是</v>
      </c>
      <c r="I3439" s="46">
        <f ca="1">IF(E3439="","",IF(OR([1]!EM_S_VAL_MV(E3439,deadline)="",[1]!EM_S_VAL_MV(E3439,deadline)="--",[1]!EM_S_VAL_MV(E3439,deadline)="null"),0,[1]!EM_S_VAL_MV(E3439,deadline)/100000000))</f>
        <v>17.589600000000001</v>
      </c>
      <c r="J3439" s="46">
        <f ca="1">IF(E3439="","",IF(RIGHT(LEFT($J$1,6),3)="TTM",[1]!EM_S_FA_PROFIT_TTM(E3439,LEFT(RIGHT($J$1,11),10),1)/100000000,[1]!EM_S_STM07_IS(E3439,61,LEFT(RIGHT($J$1,5),4)&amp;"-12-31",1)/100000000))</f>
        <v>-0.1595854407</v>
      </c>
      <c r="K3439" s="36">
        <f t="shared" ca="1" si="271"/>
        <v>-110.22058104326807</v>
      </c>
      <c r="L3439" s="46">
        <f ca="1">IF(E3439="","",IF(ISERROR(IF(行业估值!$E$7="最新年报",[1]!EM_S_STM07_BS(E3439,140,LEFT(RIGHT($L$1,5),4)&amp;"-12-31",1)/100000000,[1]!EM_S_STM07_BS(E3439,140,LEFT(RIGHT($L$1,11),10),1)/100000000)),0,IF(行业估值!$E$7="最新年报",[1]!EM_S_STM07_BS(E3439,140,LEFT(RIGHT($L$1,5),4)&amp;"-12-31",1)/100000000,[1]!EM_S_STM07_BS(E3439,140,LEFT(RIGHT($L$1,11),10),1)/100000000)))</f>
        <v>5.9905012533000006</v>
      </c>
      <c r="M3439" s="36">
        <f t="shared" ca="1" si="272"/>
        <v>2.9362484467072565</v>
      </c>
      <c r="N3439" s="37" t="str">
        <f ca="1">IF(E3439="","",IF(ISERROR([1]!EM_S_EST_NETPROFIT(E3439,行业估值!$E$6,deadline)/100000000),"-",[1]!EM_S_EST_NETPROFIT(E3439,行业估值!$E$6,deadline)/100000000))</f>
        <v>-</v>
      </c>
      <c r="O3439" s="36" t="str">
        <f t="shared" ca="1" si="273"/>
        <v>-</v>
      </c>
      <c r="T3439" s="64" t="s">
        <v>7445</v>
      </c>
      <c r="U3439" s="64" t="s">
        <v>6701</v>
      </c>
    </row>
    <row r="3440" spans="4:21">
      <c r="D3440" s="45" t="str">
        <f>IF(AND(行业估值!$B$39=$G3440,COUNTIF($G$2:$G$2552,$G3440)&gt;=1),COUNTIF($G$2:G3440,$G3440),"")</f>
        <v/>
      </c>
      <c r="E3440" s="65" t="str">
        <f t="shared" si="274"/>
        <v>603538.SH</v>
      </c>
      <c r="F3440" s="65" t="str">
        <f t="shared" si="275"/>
        <v>美诺华</v>
      </c>
      <c r="G3440" s="34" t="str">
        <f>IF(E3440="","",IF(行业估值!$C$5="申万行业",[1]!EM_S_INFO_INDUSTRY_SW2014(E3440,"1"),IF(行业估值!$C$5="证监会行业",[1]!EM_S_INFO_INDUSTRY_CSRC1(E3440,"1"),[1]!EM_S_INFO_INDUSTRY_EM2016(E3440,"1"))))</f>
        <v>医药生物</v>
      </c>
      <c r="H3440" s="34" t="str">
        <f>IF(E3440="","",IF($H$1="上证50",[1]!EM_S_INFO_COMPINDEX(E3440,"000016"),"")&amp;IF($H$1="上证180",[1]!EM_S_INFO_COMPINDEX(E3440,"000010"),"")&amp;IF($H$1="沪深300",[1]!EM_S_INFO_COMPINDEX(E3440,"000300"),"")&amp;IF(AND($H$1="上证A股",RIGHT(E3440,2)="SH"),"是","")&amp;IF(AND($H$1="深证A股",RIGHT(E3440,2)="SZ"),"是","")&amp;IF(AND($H$1="创业板",LEFT(E3440,1)-3=0),"是","")&amp;IF(AND($H$1="全部A股",E3440&lt;&gt;0),"是","")&amp;IF(AND($H$1="中小板",LEFT(E3440,3)="002"),"是",""))</f>
        <v>是</v>
      </c>
      <c r="I3440" s="46">
        <f ca="1">IF(E3440="","",IF(OR([1]!EM_S_VAL_MV(E3440,deadline)="",[1]!EM_S_VAL_MV(E3440,deadline)="--",[1]!EM_S_VAL_MV(E3440,deadline)="null"),0,[1]!EM_S_VAL_MV(E3440,deadline)/100000000))</f>
        <v>37.195976999999999</v>
      </c>
      <c r="J3440" s="46">
        <f ca="1">IF(E3440="","",IF(RIGHT(LEFT($J$1,6),3)="TTM",[1]!EM_S_FA_PROFIT_TTM(E3440,LEFT(RIGHT($J$1,11),10),1)/100000000,[1]!EM_S_STM07_IS(E3440,61,LEFT(RIGHT($J$1,5),4)&amp;"-12-31",1)/100000000))</f>
        <v>1.7413882034999999</v>
      </c>
      <c r="K3440" s="36">
        <f t="shared" ca="1" si="271"/>
        <v>21.359956915545972</v>
      </c>
      <c r="L3440" s="46">
        <f ca="1">IF(E3440="","",IF(ISERROR(IF(行业估值!$E$7="最新年报",[1]!EM_S_STM07_BS(E3440,140,LEFT(RIGHT($L$1,5),4)&amp;"-12-31",1)/100000000,[1]!EM_S_STM07_BS(E3440,140,LEFT(RIGHT($L$1,11),10),1)/100000000)),0,IF(行业估值!$E$7="最新年报",[1]!EM_S_STM07_BS(E3440,140,LEFT(RIGHT($L$1,5),4)&amp;"-12-31",1)/100000000,[1]!EM_S_STM07_BS(E3440,140,LEFT(RIGHT($L$1,11),10),1)/100000000)))</f>
        <v>12.9966510612</v>
      </c>
      <c r="M3440" s="36">
        <f t="shared" ca="1" si="272"/>
        <v>2.8619662730689361</v>
      </c>
      <c r="N3440" s="37">
        <f ca="1">IF(E3440="","",IF(ISERROR([1]!EM_S_EST_NETPROFIT(E3440,行业估值!$E$6,deadline)/100000000),"-",[1]!EM_S_EST_NETPROFIT(E3440,行业估值!$E$6,deadline)/100000000))</f>
        <v>1.5943400000000001</v>
      </c>
      <c r="O3440" s="36">
        <f t="shared" ca="1" si="273"/>
        <v>23.330015555025902</v>
      </c>
      <c r="T3440" s="64" t="s">
        <v>6702</v>
      </c>
      <c r="U3440" s="64" t="s">
        <v>6703</v>
      </c>
    </row>
    <row r="3441" spans="4:21">
      <c r="D3441" s="45" t="str">
        <f>IF(AND(行业估值!$B$39=$G3441,COUNTIF($G$2:$G$2552,$G3441)&gt;=1),COUNTIF($G$2:G3441,$G3441),"")</f>
        <v/>
      </c>
      <c r="E3441" s="65" t="str">
        <f t="shared" si="274"/>
        <v>603555.SH</v>
      </c>
      <c r="F3441" s="65" t="str">
        <f t="shared" si="275"/>
        <v>贵人鸟</v>
      </c>
      <c r="G3441" s="34" t="str">
        <f>IF(E3441="","",IF(行业估值!$C$5="申万行业",[1]!EM_S_INFO_INDUSTRY_SW2014(E3441,"1"),IF(行业估值!$C$5="证监会行业",[1]!EM_S_INFO_INDUSTRY_CSRC1(E3441,"1"),[1]!EM_S_INFO_INDUSTRY_EM2016(E3441,"1"))))</f>
        <v>纺织服装</v>
      </c>
      <c r="H3441" s="34" t="str">
        <f>IF(E3441="","",IF($H$1="上证50",[1]!EM_S_INFO_COMPINDEX(E3441,"000016"),"")&amp;IF($H$1="上证180",[1]!EM_S_INFO_COMPINDEX(E3441,"000010"),"")&amp;IF($H$1="沪深300",[1]!EM_S_INFO_COMPINDEX(E3441,"000300"),"")&amp;IF(AND($H$1="上证A股",RIGHT(E3441,2)="SH"),"是","")&amp;IF(AND($H$1="深证A股",RIGHT(E3441,2)="SZ"),"是","")&amp;IF(AND($H$1="创业板",LEFT(E3441,1)-3=0),"是","")&amp;IF(AND($H$1="全部A股",E3441&lt;&gt;0),"是","")&amp;IF(AND($H$1="中小板",LEFT(E3441,3)="002"),"是",""))</f>
        <v>是</v>
      </c>
      <c r="I3441" s="46">
        <f ca="1">IF(E3441="","",IF(OR([1]!EM_S_VAL_MV(E3441,deadline)="",[1]!EM_S_VAL_MV(E3441,deadline)="--",[1]!EM_S_VAL_MV(E3441,deadline)="null"),0,[1]!EM_S_VAL_MV(E3441,deadline)/100000000))</f>
        <v>29.167139435199999</v>
      </c>
      <c r="J3441" s="46">
        <f ca="1">IF(E3441="","",IF(RIGHT(LEFT($J$1,6),3)="TTM",[1]!EM_S_FA_PROFIT_TTM(E3441,LEFT(RIGHT($J$1,11),10),1)/100000000,[1]!EM_S_STM07_IS(E3441,61,LEFT(RIGHT($J$1,5),4)&amp;"-12-31",1)/100000000))</f>
        <v>-8.8891320548999992</v>
      </c>
      <c r="K3441" s="36">
        <f t="shared" ca="1" si="271"/>
        <v>-3.2812134250072318</v>
      </c>
      <c r="L3441" s="46">
        <f ca="1">IF(E3441="","",IF(ISERROR(IF(行业估值!$E$7="最新年报",[1]!EM_S_STM07_BS(E3441,140,LEFT(RIGHT($L$1,5),4)&amp;"-12-31",1)/100000000,[1]!EM_S_STM07_BS(E3441,140,LEFT(RIGHT($L$1,11),10),1)/100000000)),0,IF(行业估值!$E$7="最新年报",[1]!EM_S_STM07_BS(E3441,140,LEFT(RIGHT($L$1,5),4)&amp;"-12-31",1)/100000000,[1]!EM_S_STM07_BS(E3441,140,LEFT(RIGHT($L$1,11),10),1)/100000000)))</f>
        <v>15.328101672500001</v>
      </c>
      <c r="M3441" s="36">
        <f t="shared" ca="1" si="272"/>
        <v>1.9028539905583013</v>
      </c>
      <c r="N3441" s="37">
        <f ca="1">IF(E3441="","",IF(ISERROR([1]!EM_S_EST_NETPROFIT(E3441,行业估值!$E$6,deadline)/100000000),"-",[1]!EM_S_EST_NETPROFIT(E3441,行业估值!$E$6,deadline)/100000000))</f>
        <v>-1.25</v>
      </c>
      <c r="O3441" s="36">
        <f t="shared" ca="1" si="273"/>
        <v>-23.33371154816</v>
      </c>
      <c r="T3441" s="64" t="s">
        <v>6704</v>
      </c>
      <c r="U3441" s="64" t="s">
        <v>6705</v>
      </c>
    </row>
    <row r="3442" spans="4:21">
      <c r="D3442" s="45">
        <f>IF(AND(行业估值!$B$39=$G3442,COUNTIF($G$2:$G$2552,$G3442)&gt;=1),COUNTIF($G$2:G3442,$G3442),"")</f>
        <v>311</v>
      </c>
      <c r="E3442" s="65" t="str">
        <f t="shared" si="274"/>
        <v>603556.SH</v>
      </c>
      <c r="F3442" s="65" t="str">
        <f t="shared" si="275"/>
        <v>海兴电力</v>
      </c>
      <c r="G3442" s="34" t="str">
        <f>IF(E3442="","",IF(行业估值!$C$5="申万行业",[1]!EM_S_INFO_INDUSTRY_SW2014(E3442,"1"),IF(行业估值!$C$5="证监会行业",[1]!EM_S_INFO_INDUSTRY_CSRC1(E3442,"1"),[1]!EM_S_INFO_INDUSTRY_EM2016(E3442,"1"))))</f>
        <v>机械设备</v>
      </c>
      <c r="H3442" s="34" t="str">
        <f>IF(E3442="","",IF($H$1="上证50",[1]!EM_S_INFO_COMPINDEX(E3442,"000016"),"")&amp;IF($H$1="上证180",[1]!EM_S_INFO_COMPINDEX(E3442,"000010"),"")&amp;IF($H$1="沪深300",[1]!EM_S_INFO_COMPINDEX(E3442,"000300"),"")&amp;IF(AND($H$1="上证A股",RIGHT(E3442,2)="SH"),"是","")&amp;IF(AND($H$1="深证A股",RIGHT(E3442,2)="SZ"),"是","")&amp;IF(AND($H$1="创业板",LEFT(E3442,1)-3=0),"是","")&amp;IF(AND($H$1="全部A股",E3442&lt;&gt;0),"是","")&amp;IF(AND($H$1="中小板",LEFT(E3442,3)="002"),"是",""))</f>
        <v>是</v>
      </c>
      <c r="I3442" s="46">
        <f ca="1">IF(E3442="","",IF(OR([1]!EM_S_VAL_MV(E3442,deadline)="",[1]!EM_S_VAL_MV(E3442,deadline)="--",[1]!EM_S_VAL_MV(E3442,deadline)="null"),0,[1]!EM_S_VAL_MV(E3442,deadline)/100000000))</f>
        <v>76.710565074000002</v>
      </c>
      <c r="J3442" s="46">
        <f ca="1">IF(E3442="","",IF(RIGHT(LEFT($J$1,6),3)="TTM",[1]!EM_S_FA_PROFIT_TTM(E3442,LEFT(RIGHT($J$1,11),10),1)/100000000,[1]!EM_S_STM07_IS(E3442,61,LEFT(RIGHT($J$1,5),4)&amp;"-12-31",1)/100000000))</f>
        <v>4.2343707739000003</v>
      </c>
      <c r="K3442" s="36">
        <f t="shared" ca="1" si="271"/>
        <v>18.116166290120823</v>
      </c>
      <c r="L3442" s="46">
        <f ca="1">IF(E3442="","",IF(ISERROR(IF(行业估值!$E$7="最新年报",[1]!EM_S_STM07_BS(E3442,140,LEFT(RIGHT($L$1,5),4)&amp;"-12-31",1)/100000000,[1]!EM_S_STM07_BS(E3442,140,LEFT(RIGHT($L$1,11),10),1)/100000000)),0,IF(行业估值!$E$7="最新年报",[1]!EM_S_STM07_BS(E3442,140,LEFT(RIGHT($L$1,5),4)&amp;"-12-31",1)/100000000,[1]!EM_S_STM07_BS(E3442,140,LEFT(RIGHT($L$1,11),10),1)/100000000)))</f>
        <v>50.878543749199999</v>
      </c>
      <c r="M3442" s="36">
        <f t="shared" ca="1" si="272"/>
        <v>1.5077193532137243</v>
      </c>
      <c r="N3442" s="37">
        <f ca="1">IF(E3442="","",IF(ISERROR([1]!EM_S_EST_NETPROFIT(E3442,行业估值!$E$6,deadline)/100000000),"-",[1]!EM_S_EST_NETPROFIT(E3442,行业估值!$E$6,deadline)/100000000))</f>
        <v>5.1723125000000003</v>
      </c>
      <c r="O3442" s="36">
        <f t="shared" ca="1" si="273"/>
        <v>14.830999688050557</v>
      </c>
      <c r="T3442" s="64" t="s">
        <v>6706</v>
      </c>
      <c r="U3442" s="64" t="s">
        <v>6707</v>
      </c>
    </row>
    <row r="3443" spans="4:21">
      <c r="D3443" s="45" t="str">
        <f>IF(AND(行业估值!$B$39=$G3443,COUNTIF($G$2:$G$2552,$G3443)&gt;=1),COUNTIF($G$2:G3443,$G3443),"")</f>
        <v/>
      </c>
      <c r="E3443" s="65" t="str">
        <f t="shared" si="274"/>
        <v>603557.SH</v>
      </c>
      <c r="F3443" s="65" t="str">
        <f t="shared" si="275"/>
        <v>起步股份</v>
      </c>
      <c r="G3443" s="34" t="str">
        <f>IF(E3443="","",IF(行业估值!$C$5="申万行业",[1]!EM_S_INFO_INDUSTRY_SW2014(E3443,"1"),IF(行业估值!$C$5="证监会行业",[1]!EM_S_INFO_INDUSTRY_CSRC1(E3443,"1"),[1]!EM_S_INFO_INDUSTRY_EM2016(E3443,"1"))))</f>
        <v>纺织服装</v>
      </c>
      <c r="H3443" s="34" t="str">
        <f>IF(E3443="","",IF($H$1="上证50",[1]!EM_S_INFO_COMPINDEX(E3443,"000016"),"")&amp;IF($H$1="上证180",[1]!EM_S_INFO_COMPINDEX(E3443,"000010"),"")&amp;IF($H$1="沪深300",[1]!EM_S_INFO_COMPINDEX(E3443,"000300"),"")&amp;IF(AND($H$1="上证A股",RIGHT(E3443,2)="SH"),"是","")&amp;IF(AND($H$1="深证A股",RIGHT(E3443,2)="SZ"),"是","")&amp;IF(AND($H$1="创业板",LEFT(E3443,1)-3=0),"是","")&amp;IF(AND($H$1="全部A股",E3443&lt;&gt;0),"是","")&amp;IF(AND($H$1="中小板",LEFT(E3443,3)="002"),"是",""))</f>
        <v>是</v>
      </c>
      <c r="I3443" s="46">
        <f ca="1">IF(E3443="","",IF(OR([1]!EM_S_VAL_MV(E3443,deadline)="",[1]!EM_S_VAL_MV(E3443,deadline)="--",[1]!EM_S_VAL_MV(E3443,deadline)="null"),0,[1]!EM_S_VAL_MV(E3443,deadline)/100000000))</f>
        <v>43.155808878000002</v>
      </c>
      <c r="J3443" s="46">
        <f ca="1">IF(E3443="","",IF(RIGHT(LEFT($J$1,6),3)="TTM",[1]!EM_S_FA_PROFIT_TTM(E3443,LEFT(RIGHT($J$1,11),10),1)/100000000,[1]!EM_S_STM07_IS(E3443,61,LEFT(RIGHT($J$1,5),4)&amp;"-12-31",1)/100000000))</f>
        <v>1.8358636719999999</v>
      </c>
      <c r="K3443" s="36">
        <f t="shared" ca="1" si="271"/>
        <v>23.507087991444283</v>
      </c>
      <c r="L3443" s="46">
        <f ca="1">IF(E3443="","",IF(ISERROR(IF(行业估值!$E$7="最新年报",[1]!EM_S_STM07_BS(E3443,140,LEFT(RIGHT($L$1,5),4)&amp;"-12-31",1)/100000000,[1]!EM_S_STM07_BS(E3443,140,LEFT(RIGHT($L$1,11),10),1)/100000000)),0,IF(行业估值!$E$7="最新年报",[1]!EM_S_STM07_BS(E3443,140,LEFT(RIGHT($L$1,5),4)&amp;"-12-31",1)/100000000,[1]!EM_S_STM07_BS(E3443,140,LEFT(RIGHT($L$1,11),10),1)/100000000)))</f>
        <v>16.864955096300001</v>
      </c>
      <c r="M3443" s="36">
        <f t="shared" ca="1" si="272"/>
        <v>2.5589044638172767</v>
      </c>
      <c r="N3443" s="37">
        <f ca="1">IF(E3443="","",IF(ISERROR([1]!EM_S_EST_NETPROFIT(E3443,行业估值!$E$6,deadline)/100000000),"-",[1]!EM_S_EST_NETPROFIT(E3443,行业估值!$E$6,deadline)/100000000))</f>
        <v>1.91</v>
      </c>
      <c r="O3443" s="36">
        <f t="shared" ca="1" si="273"/>
        <v>22.594664334031414</v>
      </c>
      <c r="T3443" s="64" t="s">
        <v>6708</v>
      </c>
      <c r="U3443" s="64" t="s">
        <v>6709</v>
      </c>
    </row>
    <row r="3444" spans="4:21">
      <c r="D3444" s="45" t="str">
        <f>IF(AND(行业估值!$B$39=$G3444,COUNTIF($G$2:$G$2552,$G3444)&gt;=1),COUNTIF($G$2:G3444,$G3444),"")</f>
        <v/>
      </c>
      <c r="E3444" s="65" t="str">
        <f t="shared" si="274"/>
        <v>603558.SH</v>
      </c>
      <c r="F3444" s="65" t="str">
        <f t="shared" si="275"/>
        <v>健盛集团</v>
      </c>
      <c r="G3444" s="34" t="str">
        <f>IF(E3444="","",IF(行业估值!$C$5="申万行业",[1]!EM_S_INFO_INDUSTRY_SW2014(E3444,"1"),IF(行业估值!$C$5="证监会行业",[1]!EM_S_INFO_INDUSTRY_CSRC1(E3444,"1"),[1]!EM_S_INFO_INDUSTRY_EM2016(E3444,"1"))))</f>
        <v>纺织服装</v>
      </c>
      <c r="H3444" s="34" t="str">
        <f>IF(E3444="","",IF($H$1="上证50",[1]!EM_S_INFO_COMPINDEX(E3444,"000016"),"")&amp;IF($H$1="上证180",[1]!EM_S_INFO_COMPINDEX(E3444,"000010"),"")&amp;IF($H$1="沪深300",[1]!EM_S_INFO_COMPINDEX(E3444,"000300"),"")&amp;IF(AND($H$1="上证A股",RIGHT(E3444,2)="SH"),"是","")&amp;IF(AND($H$1="深证A股",RIGHT(E3444,2)="SZ"),"是","")&amp;IF(AND($H$1="创业板",LEFT(E3444,1)-3=0),"是","")&amp;IF(AND($H$1="全部A股",E3444&lt;&gt;0),"是","")&amp;IF(AND($H$1="中小板",LEFT(E3444,3)="002"),"是",""))</f>
        <v>是</v>
      </c>
      <c r="I3444" s="46">
        <f ca="1">IF(E3444="","",IF(OR([1]!EM_S_VAL_MV(E3444,deadline)="",[1]!EM_S_VAL_MV(E3444,deadline)="--",[1]!EM_S_VAL_MV(E3444,deadline)="null"),0,[1]!EM_S_VAL_MV(E3444,deadline)/100000000))</f>
        <v>38.929318631500003</v>
      </c>
      <c r="J3444" s="46">
        <f ca="1">IF(E3444="","",IF(RIGHT(LEFT($J$1,6),3)="TTM",[1]!EM_S_FA_PROFIT_TTM(E3444,LEFT(RIGHT($J$1,11),10),1)/100000000,[1]!EM_S_STM07_IS(E3444,61,LEFT(RIGHT($J$1,5),4)&amp;"-12-31",1)/100000000))</f>
        <v>2.5972312515000002</v>
      </c>
      <c r="K3444" s="36">
        <f t="shared" ca="1" si="271"/>
        <v>14.988776455318268</v>
      </c>
      <c r="L3444" s="46">
        <f ca="1">IF(E3444="","",IF(ISERROR(IF(行业估值!$E$7="最新年报",[1]!EM_S_STM07_BS(E3444,140,LEFT(RIGHT($L$1,5),4)&amp;"-12-31",1)/100000000,[1]!EM_S_STM07_BS(E3444,140,LEFT(RIGHT($L$1,11),10),1)/100000000)),0,IF(行业估值!$E$7="最新年报",[1]!EM_S_STM07_BS(E3444,140,LEFT(RIGHT($L$1,5),4)&amp;"-12-31",1)/100000000,[1]!EM_S_STM07_BS(E3444,140,LEFT(RIGHT($L$1,11),10),1)/100000000)))</f>
        <v>30.174014478299998</v>
      </c>
      <c r="M3444" s="36">
        <f t="shared" ca="1" si="272"/>
        <v>1.2901604014108392</v>
      </c>
      <c r="N3444" s="37">
        <f ca="1">IF(E3444="","",IF(ISERROR([1]!EM_S_EST_NETPROFIT(E3444,行业估值!$E$6,deadline)/100000000),"-",[1]!EM_S_EST_NETPROFIT(E3444,行业估值!$E$6,deadline)/100000000))</f>
        <v>2.6264666666666665</v>
      </c>
      <c r="O3444" s="36">
        <f t="shared" ca="1" si="273"/>
        <v>14.821935159339546</v>
      </c>
      <c r="T3444" s="64" t="s">
        <v>6710</v>
      </c>
      <c r="U3444" s="64" t="s">
        <v>6711</v>
      </c>
    </row>
    <row r="3445" spans="4:21">
      <c r="D3445" s="45" t="str">
        <f>IF(AND(行业估值!$B$39=$G3445,COUNTIF($G$2:$G$2552,$G3445)&gt;=1),COUNTIF($G$2:G3445,$G3445),"")</f>
        <v/>
      </c>
      <c r="E3445" s="65" t="str">
        <f t="shared" si="274"/>
        <v>603559.SH</v>
      </c>
      <c r="F3445" s="65" t="str">
        <f t="shared" si="275"/>
        <v>中通国脉</v>
      </c>
      <c r="G3445" s="34" t="str">
        <f>IF(E3445="","",IF(行业估值!$C$5="申万行业",[1]!EM_S_INFO_INDUSTRY_SW2014(E3445,"1"),IF(行业估值!$C$5="证监会行业",[1]!EM_S_INFO_INDUSTRY_CSRC1(E3445,"1"),[1]!EM_S_INFO_INDUSTRY_EM2016(E3445,"1"))))</f>
        <v>信息技术</v>
      </c>
      <c r="H3445" s="34" t="str">
        <f>IF(E3445="","",IF($H$1="上证50",[1]!EM_S_INFO_COMPINDEX(E3445,"000016"),"")&amp;IF($H$1="上证180",[1]!EM_S_INFO_COMPINDEX(E3445,"000010"),"")&amp;IF($H$1="沪深300",[1]!EM_S_INFO_COMPINDEX(E3445,"000300"),"")&amp;IF(AND($H$1="上证A股",RIGHT(E3445,2)="SH"),"是","")&amp;IF(AND($H$1="深证A股",RIGHT(E3445,2)="SZ"),"是","")&amp;IF(AND($H$1="创业板",LEFT(E3445,1)-3=0),"是","")&amp;IF(AND($H$1="全部A股",E3445&lt;&gt;0),"是","")&amp;IF(AND($H$1="中小板",LEFT(E3445,3)="002"),"是",""))</f>
        <v>是</v>
      </c>
      <c r="I3445" s="46">
        <f ca="1">IF(E3445="","",IF(OR([1]!EM_S_VAL_MV(E3445,deadline)="",[1]!EM_S_VAL_MV(E3445,deadline)="--",[1]!EM_S_VAL_MV(E3445,deadline)="null"),0,[1]!EM_S_VAL_MV(E3445,deadline)/100000000))</f>
        <v>23.933305569000002</v>
      </c>
      <c r="J3445" s="46">
        <f ca="1">IF(E3445="","",IF(RIGHT(LEFT($J$1,6),3)="TTM",[1]!EM_S_FA_PROFIT_TTM(E3445,LEFT(RIGHT($J$1,11),10),1)/100000000,[1]!EM_S_STM07_IS(E3445,61,LEFT(RIGHT($J$1,5),4)&amp;"-12-31",1)/100000000))</f>
        <v>0.61347348660000001</v>
      </c>
      <c r="K3445" s="36">
        <f t="shared" ca="1" si="271"/>
        <v>39.01277902268189</v>
      </c>
      <c r="L3445" s="46">
        <f ca="1">IF(E3445="","",IF(ISERROR(IF(行业估值!$E$7="最新年报",[1]!EM_S_STM07_BS(E3445,140,LEFT(RIGHT($L$1,5),4)&amp;"-12-31",1)/100000000,[1]!EM_S_STM07_BS(E3445,140,LEFT(RIGHT($L$1,11),10),1)/100000000)),0,IF(行业估值!$E$7="最新年报",[1]!EM_S_STM07_BS(E3445,140,LEFT(RIGHT($L$1,5),4)&amp;"-12-31",1)/100000000,[1]!EM_S_STM07_BS(E3445,140,LEFT(RIGHT($L$1,11),10),1)/100000000)))</f>
        <v>8.9113891251999995</v>
      </c>
      <c r="M3445" s="36">
        <f t="shared" ca="1" si="272"/>
        <v>2.6856986304548633</v>
      </c>
      <c r="N3445" s="37" t="str">
        <f ca="1">IF(E3445="","",IF(ISERROR([1]!EM_S_EST_NETPROFIT(E3445,行业估值!$E$6,deadline)/100000000),"-",[1]!EM_S_EST_NETPROFIT(E3445,行业估值!$E$6,deadline)/100000000))</f>
        <v>-</v>
      </c>
      <c r="O3445" s="36" t="str">
        <f t="shared" ca="1" si="273"/>
        <v>-</v>
      </c>
      <c r="T3445" s="64" t="s">
        <v>6712</v>
      </c>
      <c r="U3445" s="64" t="s">
        <v>6713</v>
      </c>
    </row>
    <row r="3446" spans="4:21">
      <c r="D3446" s="45" t="str">
        <f>IF(AND(行业估值!$B$39=$G3446,COUNTIF($G$2:$G$2552,$G3446)&gt;=1),COUNTIF($G$2:G3446,$G3446),"")</f>
        <v/>
      </c>
      <c r="E3446" s="65" t="str">
        <f t="shared" si="274"/>
        <v>603566.SH</v>
      </c>
      <c r="F3446" s="65" t="str">
        <f t="shared" si="275"/>
        <v>普莱柯</v>
      </c>
      <c r="G3446" s="34" t="str">
        <f>IF(E3446="","",IF(行业估值!$C$5="申万行业",[1]!EM_S_INFO_INDUSTRY_SW2014(E3446,"1"),IF(行业估值!$C$5="证监会行业",[1]!EM_S_INFO_INDUSTRY_CSRC1(E3446,"1"),[1]!EM_S_INFO_INDUSTRY_EM2016(E3446,"1"))))</f>
        <v>农林牧渔</v>
      </c>
      <c r="H3446" s="34" t="str">
        <f>IF(E3446="","",IF($H$1="上证50",[1]!EM_S_INFO_COMPINDEX(E3446,"000016"),"")&amp;IF($H$1="上证180",[1]!EM_S_INFO_COMPINDEX(E3446,"000010"),"")&amp;IF($H$1="沪深300",[1]!EM_S_INFO_COMPINDEX(E3446,"000300"),"")&amp;IF(AND($H$1="上证A股",RIGHT(E3446,2)="SH"),"是","")&amp;IF(AND($H$1="深证A股",RIGHT(E3446,2)="SZ"),"是","")&amp;IF(AND($H$1="创业板",LEFT(E3446,1)-3=0),"是","")&amp;IF(AND($H$1="全部A股",E3446&lt;&gt;0),"是","")&amp;IF(AND($H$1="中小板",LEFT(E3446,3)="002"),"是",""))</f>
        <v>是</v>
      </c>
      <c r="I3446" s="46">
        <f ca="1">IF(E3446="","",IF(OR([1]!EM_S_VAL_MV(E3446,deadline)="",[1]!EM_S_VAL_MV(E3446,deadline)="--",[1]!EM_S_VAL_MV(E3446,deadline)="null"),0,[1]!EM_S_VAL_MV(E3446,deadline)/100000000))</f>
        <v>61.084240000000001</v>
      </c>
      <c r="J3446" s="46">
        <f ca="1">IF(E3446="","",IF(RIGHT(LEFT($J$1,6),3)="TTM",[1]!EM_S_FA_PROFIT_TTM(E3446,LEFT(RIGHT($J$1,11),10),1)/100000000,[1]!EM_S_STM07_IS(E3446,61,LEFT(RIGHT($J$1,5),4)&amp;"-12-31",1)/100000000))</f>
        <v>1.1159487952</v>
      </c>
      <c r="K3446" s="36">
        <f t="shared" ca="1" si="271"/>
        <v>54.737493568468345</v>
      </c>
      <c r="L3446" s="46">
        <f ca="1">IF(E3446="","",IF(ISERROR(IF(行业估值!$E$7="最新年报",[1]!EM_S_STM07_BS(E3446,140,LEFT(RIGHT($L$1,5),4)&amp;"-12-31",1)/100000000,[1]!EM_S_STM07_BS(E3446,140,LEFT(RIGHT($L$1,11),10),1)/100000000)),0,IF(行业估值!$E$7="最新年报",[1]!EM_S_STM07_BS(E3446,140,LEFT(RIGHT($L$1,5),4)&amp;"-12-31",1)/100000000,[1]!EM_S_STM07_BS(E3446,140,LEFT(RIGHT($L$1,11),10),1)/100000000)))</f>
        <v>16.341909512899999</v>
      </c>
      <c r="M3446" s="36">
        <f t="shared" ca="1" si="272"/>
        <v>3.7378887670245167</v>
      </c>
      <c r="N3446" s="37">
        <f ca="1">IF(E3446="","",IF(ISERROR([1]!EM_S_EST_NETPROFIT(E3446,行业估值!$E$6,deadline)/100000000),"-",[1]!EM_S_EST_NETPROFIT(E3446,行业估值!$E$6,deadline)/100000000))</f>
        <v>1.3003800000000001</v>
      </c>
      <c r="O3446" s="36">
        <f t="shared" ca="1" si="273"/>
        <v>46.974146018856025</v>
      </c>
      <c r="T3446" s="64" t="s">
        <v>6714</v>
      </c>
      <c r="U3446" s="64" t="s">
        <v>6715</v>
      </c>
    </row>
    <row r="3447" spans="4:21">
      <c r="D3447" s="45" t="str">
        <f>IF(AND(行业估值!$B$39=$G3447,COUNTIF($G$2:$G$2552,$G3447)&gt;=1),COUNTIF($G$2:G3447,$G3447),"")</f>
        <v/>
      </c>
      <c r="E3447" s="65" t="str">
        <f t="shared" si="274"/>
        <v>603567.SH</v>
      </c>
      <c r="F3447" s="65" t="str">
        <f t="shared" si="275"/>
        <v>珍宝岛</v>
      </c>
      <c r="G3447" s="34" t="str">
        <f>IF(E3447="","",IF(行业估值!$C$5="申万行业",[1]!EM_S_INFO_INDUSTRY_SW2014(E3447,"1"),IF(行业估值!$C$5="证监会行业",[1]!EM_S_INFO_INDUSTRY_CSRC1(E3447,"1"),[1]!EM_S_INFO_INDUSTRY_EM2016(E3447,"1"))))</f>
        <v>医药生物</v>
      </c>
      <c r="H3447" s="34" t="str">
        <f>IF(E3447="","",IF($H$1="上证50",[1]!EM_S_INFO_COMPINDEX(E3447,"000016"),"")&amp;IF($H$1="上证180",[1]!EM_S_INFO_COMPINDEX(E3447,"000010"),"")&amp;IF($H$1="沪深300",[1]!EM_S_INFO_COMPINDEX(E3447,"000300"),"")&amp;IF(AND($H$1="上证A股",RIGHT(E3447,2)="SH"),"是","")&amp;IF(AND($H$1="深证A股",RIGHT(E3447,2)="SZ"),"是","")&amp;IF(AND($H$1="创业板",LEFT(E3447,1)-3=0),"是","")&amp;IF(AND($H$1="全部A股",E3447&lt;&gt;0),"是","")&amp;IF(AND($H$1="中小板",LEFT(E3447,3)="002"),"是",""))</f>
        <v>是</v>
      </c>
      <c r="I3447" s="46">
        <f ca="1">IF(E3447="","",IF(OR([1]!EM_S_VAL_MV(E3447,deadline)="",[1]!EM_S_VAL_MV(E3447,deadline)="--",[1]!EM_S_VAL_MV(E3447,deadline)="null"),0,[1]!EM_S_VAL_MV(E3447,deadline)/100000000))</f>
        <v>95.785247999999996</v>
      </c>
      <c r="J3447" s="46">
        <f ca="1">IF(E3447="","",IF(RIGHT(LEFT($J$1,6),3)="TTM",[1]!EM_S_FA_PROFIT_TTM(E3447,LEFT(RIGHT($J$1,11),10),1)/100000000,[1]!EM_S_STM07_IS(E3447,61,LEFT(RIGHT($J$1,5),4)&amp;"-12-31",1)/100000000))</f>
        <v>4.3087207148000006</v>
      </c>
      <c r="K3447" s="36">
        <f t="shared" ca="1" si="271"/>
        <v>22.23055387901745</v>
      </c>
      <c r="L3447" s="46">
        <f ca="1">IF(E3447="","",IF(ISERROR(IF(行业估值!$E$7="最新年报",[1]!EM_S_STM07_BS(E3447,140,LEFT(RIGHT($L$1,5),4)&amp;"-12-31",1)/100000000,[1]!EM_S_STM07_BS(E3447,140,LEFT(RIGHT($L$1,11),10),1)/100000000)),0,IF(行业估值!$E$7="最新年报",[1]!EM_S_STM07_BS(E3447,140,LEFT(RIGHT($L$1,5),4)&amp;"-12-31",1)/100000000,[1]!EM_S_STM07_BS(E3447,140,LEFT(RIGHT($L$1,11),10),1)/100000000)))</f>
        <v>51.716929175600001</v>
      </c>
      <c r="M3447" s="36">
        <f t="shared" ca="1" si="272"/>
        <v>1.8521062546998901</v>
      </c>
      <c r="N3447" s="37" t="str">
        <f ca="1">IF(E3447="","",IF(ISERROR([1]!EM_S_EST_NETPROFIT(E3447,行业估值!$E$6,deadline)/100000000),"-",[1]!EM_S_EST_NETPROFIT(E3447,行业估值!$E$6,deadline)/100000000))</f>
        <v>-</v>
      </c>
      <c r="O3447" s="36" t="str">
        <f t="shared" ca="1" si="273"/>
        <v>-</v>
      </c>
      <c r="T3447" s="64" t="s">
        <v>6716</v>
      </c>
      <c r="U3447" s="64" t="s">
        <v>6717</v>
      </c>
    </row>
    <row r="3448" spans="4:21">
      <c r="D3448" s="45" t="str">
        <f>IF(AND(行业估值!$B$39=$G3448,COUNTIF($G$2:$G$2552,$G3448)&gt;=1),COUNTIF($G$2:G3448,$G3448),"")</f>
        <v/>
      </c>
      <c r="E3448" s="65" t="str">
        <f t="shared" si="274"/>
        <v>603568.SH</v>
      </c>
      <c r="F3448" s="65" t="str">
        <f t="shared" si="275"/>
        <v>伟明环保</v>
      </c>
      <c r="G3448" s="34" t="str">
        <f>IF(E3448="","",IF(行业估值!$C$5="申万行业",[1]!EM_S_INFO_INDUSTRY_SW2014(E3448,"1"),IF(行业估值!$C$5="证监会行业",[1]!EM_S_INFO_INDUSTRY_CSRC1(E3448,"1"),[1]!EM_S_INFO_INDUSTRY_EM2016(E3448,"1"))))</f>
        <v>公用事业</v>
      </c>
      <c r="H3448" s="34" t="str">
        <f>IF(E3448="","",IF($H$1="上证50",[1]!EM_S_INFO_COMPINDEX(E3448,"000016"),"")&amp;IF($H$1="上证180",[1]!EM_S_INFO_COMPINDEX(E3448,"000010"),"")&amp;IF($H$1="沪深300",[1]!EM_S_INFO_COMPINDEX(E3448,"000300"),"")&amp;IF(AND($H$1="上证A股",RIGHT(E3448,2)="SH"),"是","")&amp;IF(AND($H$1="深证A股",RIGHT(E3448,2)="SZ"),"是","")&amp;IF(AND($H$1="创业板",LEFT(E3448,1)-3=0),"是","")&amp;IF(AND($H$1="全部A股",E3448&lt;&gt;0),"是","")&amp;IF(AND($H$1="中小板",LEFT(E3448,3)="002"),"是",""))</f>
        <v>是</v>
      </c>
      <c r="I3448" s="46">
        <f ca="1">IF(E3448="","",IF(OR([1]!EM_S_VAL_MV(E3448,deadline)="",[1]!EM_S_VAL_MV(E3448,deadline)="--",[1]!EM_S_VAL_MV(E3448,deadline)="null"),0,[1]!EM_S_VAL_MV(E3448,deadline)/100000000))</f>
        <v>211.60660426919998</v>
      </c>
      <c r="J3448" s="46">
        <f ca="1">IF(E3448="","",IF(RIGHT(LEFT($J$1,6),3)="TTM",[1]!EM_S_FA_PROFIT_TTM(E3448,LEFT(RIGHT($J$1,11),10),1)/100000000,[1]!EM_S_STM07_IS(E3448,61,LEFT(RIGHT($J$1,5),4)&amp;"-12-31",1)/100000000))</f>
        <v>9.0533859895000006</v>
      </c>
      <c r="K3448" s="36">
        <f t="shared" ca="1" si="271"/>
        <v>23.373200315839682</v>
      </c>
      <c r="L3448" s="46">
        <f ca="1">IF(E3448="","",IF(ISERROR(IF(行业估值!$E$7="最新年报",[1]!EM_S_STM07_BS(E3448,140,LEFT(RIGHT($L$1,5),4)&amp;"-12-31",1)/100000000,[1]!EM_S_STM07_BS(E3448,140,LEFT(RIGHT($L$1,11),10),1)/100000000)),0,IF(行业估值!$E$7="最新年报",[1]!EM_S_STM07_BS(E3448,140,LEFT(RIGHT($L$1,5),4)&amp;"-12-31",1)/100000000,[1]!EM_S_STM07_BS(E3448,140,LEFT(RIGHT($L$1,11),10),1)/100000000)))</f>
        <v>38.104898113200001</v>
      </c>
      <c r="M3448" s="36">
        <f t="shared" ca="1" si="272"/>
        <v>5.5532651902275232</v>
      </c>
      <c r="N3448" s="37">
        <f ca="1">IF(E3448="","",IF(ISERROR([1]!EM_S_EST_NETPROFIT(E3448,行业估值!$E$6,deadline)/100000000),"-",[1]!EM_S_EST_NETPROFIT(E3448,行业估值!$E$6,deadline)/100000000))</f>
        <v>9.3607666666666667</v>
      </c>
      <c r="O3448" s="36">
        <f t="shared" ca="1" si="273"/>
        <v>22.605691585361594</v>
      </c>
      <c r="T3448" s="64" t="s">
        <v>6718</v>
      </c>
      <c r="U3448" s="64" t="s">
        <v>6719</v>
      </c>
    </row>
    <row r="3449" spans="4:21">
      <c r="D3449" s="45" t="str">
        <f>IF(AND(行业估值!$B$39=$G3449,COUNTIF($G$2:$G$2552,$G3449)&gt;=1),COUNTIF($G$2:G3449,$G3449),"")</f>
        <v/>
      </c>
      <c r="E3449" s="65" t="str">
        <f t="shared" si="274"/>
        <v>603569.SH</v>
      </c>
      <c r="F3449" s="65" t="str">
        <f t="shared" si="275"/>
        <v>长久物流</v>
      </c>
      <c r="G3449" s="34" t="str">
        <f>IF(E3449="","",IF(行业估值!$C$5="申万行业",[1]!EM_S_INFO_INDUSTRY_SW2014(E3449,"1"),IF(行业估值!$C$5="证监会行业",[1]!EM_S_INFO_INDUSTRY_CSRC1(E3449,"1"),[1]!EM_S_INFO_INDUSTRY_EM2016(E3449,"1"))))</f>
        <v>交通运输</v>
      </c>
      <c r="H3449" s="34" t="str">
        <f>IF(E3449="","",IF($H$1="上证50",[1]!EM_S_INFO_COMPINDEX(E3449,"000016"),"")&amp;IF($H$1="上证180",[1]!EM_S_INFO_COMPINDEX(E3449,"000010"),"")&amp;IF($H$1="沪深300",[1]!EM_S_INFO_COMPINDEX(E3449,"000300"),"")&amp;IF(AND($H$1="上证A股",RIGHT(E3449,2)="SH"),"是","")&amp;IF(AND($H$1="深证A股",RIGHT(E3449,2)="SZ"),"是","")&amp;IF(AND($H$1="创业板",LEFT(E3449,1)-3=0),"是","")&amp;IF(AND($H$1="全部A股",E3449&lt;&gt;0),"是","")&amp;IF(AND($H$1="中小板",LEFT(E3449,3)="002"),"是",""))</f>
        <v>是</v>
      </c>
      <c r="I3449" s="46">
        <f ca="1">IF(E3449="","",IF(OR([1]!EM_S_VAL_MV(E3449,deadline)="",[1]!EM_S_VAL_MV(E3449,deadline)="--",[1]!EM_S_VAL_MV(E3449,deadline)="null"),0,[1]!EM_S_VAL_MV(E3449,deadline)/100000000))</f>
        <v>58.828826384999999</v>
      </c>
      <c r="J3449" s="46">
        <f ca="1">IF(E3449="","",IF(RIGHT(LEFT($J$1,6),3)="TTM",[1]!EM_S_FA_PROFIT_TTM(E3449,LEFT(RIGHT($J$1,11),10),1)/100000000,[1]!EM_S_STM07_IS(E3449,61,LEFT(RIGHT($J$1,5),4)&amp;"-12-31",1)/100000000))</f>
        <v>2.8696208749000003</v>
      </c>
      <c r="K3449" s="36">
        <f t="shared" ref="K3449:K3512" ca="1" si="276">IF(E3449="","",IF(OR(I3449=0,J3449=0),"-",I3449/J3449))</f>
        <v>20.500557024645303</v>
      </c>
      <c r="L3449" s="46">
        <f ca="1">IF(E3449="","",IF(ISERROR(IF(行业估值!$E$7="最新年报",[1]!EM_S_STM07_BS(E3449,140,LEFT(RIGHT($L$1,5),4)&amp;"-12-31",1)/100000000,[1]!EM_S_STM07_BS(E3449,140,LEFT(RIGHT($L$1,11),10),1)/100000000)),0,IF(行业估值!$E$7="最新年报",[1]!EM_S_STM07_BS(E3449,140,LEFT(RIGHT($L$1,5),4)&amp;"-12-31",1)/100000000,[1]!EM_S_STM07_BS(E3449,140,LEFT(RIGHT($L$1,11),10),1)/100000000)))</f>
        <v>26.2080162677</v>
      </c>
      <c r="M3449" s="36">
        <f t="shared" ref="M3449:M3512" ca="1" si="277">IF(E3449="","",IF(OR(I3449=0,L3449=0),"-",I3449/L3449))</f>
        <v>2.2446882581305259</v>
      </c>
      <c r="N3449" s="37">
        <f ca="1">IF(E3449="","",IF(ISERROR([1]!EM_S_EST_NETPROFIT(E3449,行业估值!$E$6,deadline)/100000000),"-",[1]!EM_S_EST_NETPROFIT(E3449,行业估值!$E$6,deadline)/100000000))</f>
        <v>2.87</v>
      </c>
      <c r="O3449" s="36">
        <f t="shared" ref="O3449:O3512" ca="1" si="278">IF(E3449="","",IF(ISERROR(IF(OR(I3449=0,N3449=0),"-",I3449/N3449)),"-",IF(OR(I3449=0,N3449=0),"-",I3449/N3449)))</f>
        <v>20.497848914634144</v>
      </c>
      <c r="T3449" s="64" t="s">
        <v>6720</v>
      </c>
      <c r="U3449" s="64" t="s">
        <v>6721</v>
      </c>
    </row>
    <row r="3450" spans="4:21">
      <c r="D3450" s="45" t="str">
        <f>IF(AND(行业估值!$B$39=$G3450,COUNTIF($G$2:$G$2552,$G3450)&gt;=1),COUNTIF($G$2:G3450,$G3450),"")</f>
        <v/>
      </c>
      <c r="E3450" s="65" t="str">
        <f t="shared" si="274"/>
        <v>603577.SH</v>
      </c>
      <c r="F3450" s="65" t="str">
        <f t="shared" si="275"/>
        <v>汇金通</v>
      </c>
      <c r="G3450" s="34" t="str">
        <f>IF(E3450="","",IF(行业估值!$C$5="申万行业",[1]!EM_S_INFO_INDUSTRY_SW2014(E3450,"1"),IF(行业估值!$C$5="证监会行业",[1]!EM_S_INFO_INDUSTRY_CSRC1(E3450,"1"),[1]!EM_S_INFO_INDUSTRY_EM2016(E3450,"1"))))</f>
        <v>电气设备</v>
      </c>
      <c r="H3450" s="34" t="str">
        <f>IF(E3450="","",IF($H$1="上证50",[1]!EM_S_INFO_COMPINDEX(E3450,"000016"),"")&amp;IF($H$1="上证180",[1]!EM_S_INFO_COMPINDEX(E3450,"000010"),"")&amp;IF($H$1="沪深300",[1]!EM_S_INFO_COMPINDEX(E3450,"000300"),"")&amp;IF(AND($H$1="上证A股",RIGHT(E3450,2)="SH"),"是","")&amp;IF(AND($H$1="深证A股",RIGHT(E3450,2)="SZ"),"是","")&amp;IF(AND($H$1="创业板",LEFT(E3450,1)-3=0),"是","")&amp;IF(AND($H$1="全部A股",E3450&lt;&gt;0),"是","")&amp;IF(AND($H$1="中小板",LEFT(E3450,3)="002"),"是",""))</f>
        <v>是</v>
      </c>
      <c r="I3450" s="46">
        <f ca="1">IF(E3450="","",IF(OR([1]!EM_S_VAL_MV(E3450,deadline)="",[1]!EM_S_VAL_MV(E3450,deadline)="--",[1]!EM_S_VAL_MV(E3450,deadline)="null"),0,[1]!EM_S_VAL_MV(E3450,deadline)/100000000))</f>
        <v>20.631769376400001</v>
      </c>
      <c r="J3450" s="46">
        <f ca="1">IF(E3450="","",IF(RIGHT(LEFT($J$1,6),3)="TTM",[1]!EM_S_FA_PROFIT_TTM(E3450,LEFT(RIGHT($J$1,11),10),1)/100000000,[1]!EM_S_STM07_IS(E3450,61,LEFT(RIGHT($J$1,5),4)&amp;"-12-31",1)/100000000))</f>
        <v>0.51133366879999997</v>
      </c>
      <c r="K3450" s="36">
        <f t="shared" ca="1" si="276"/>
        <v>40.348935803149296</v>
      </c>
      <c r="L3450" s="46">
        <f ca="1">IF(E3450="","",IF(ISERROR(IF(行业估值!$E$7="最新年报",[1]!EM_S_STM07_BS(E3450,140,LEFT(RIGHT($L$1,5),4)&amp;"-12-31",1)/100000000,[1]!EM_S_STM07_BS(E3450,140,LEFT(RIGHT($L$1,11),10),1)/100000000)),0,IF(行业估值!$E$7="最新年报",[1]!EM_S_STM07_BS(E3450,140,LEFT(RIGHT($L$1,5),4)&amp;"-12-31",1)/100000000,[1]!EM_S_STM07_BS(E3450,140,LEFT(RIGHT($L$1,11),10),1)/100000000)))</f>
        <v>12.2754003882</v>
      </c>
      <c r="M3450" s="36">
        <f t="shared" ca="1" si="277"/>
        <v>1.6807410531580498</v>
      </c>
      <c r="N3450" s="37" t="str">
        <f ca="1">IF(E3450="","",IF(ISERROR([1]!EM_S_EST_NETPROFIT(E3450,行业估值!$E$6,deadline)/100000000),"-",[1]!EM_S_EST_NETPROFIT(E3450,行业估值!$E$6,deadline)/100000000))</f>
        <v>-</v>
      </c>
      <c r="O3450" s="36" t="str">
        <f t="shared" ca="1" si="278"/>
        <v>-</v>
      </c>
      <c r="T3450" s="64" t="s">
        <v>6722</v>
      </c>
      <c r="U3450" s="64" t="s">
        <v>6723</v>
      </c>
    </row>
    <row r="3451" spans="4:21">
      <c r="D3451" s="45" t="str">
        <f>IF(AND(行业估值!$B$39=$G3451,COUNTIF($G$2:$G$2552,$G3451)&gt;=1),COUNTIF($G$2:G3451,$G3451),"")</f>
        <v/>
      </c>
      <c r="E3451" s="65" t="str">
        <f t="shared" si="274"/>
        <v>603578.SH</v>
      </c>
      <c r="F3451" s="65" t="str">
        <f t="shared" si="275"/>
        <v>三星新材</v>
      </c>
      <c r="G3451" s="34" t="str">
        <f>IF(E3451="","",IF(行业估值!$C$5="申万行业",[1]!EM_S_INFO_INDUSTRY_SW2014(E3451,"1"),IF(行业估值!$C$5="证监会行业",[1]!EM_S_INFO_INDUSTRY_CSRC1(E3451,"1"),[1]!EM_S_INFO_INDUSTRY_EM2016(E3451,"1"))))</f>
        <v>家电</v>
      </c>
      <c r="H3451" s="34" t="str">
        <f>IF(E3451="","",IF($H$1="上证50",[1]!EM_S_INFO_COMPINDEX(E3451,"000016"),"")&amp;IF($H$1="上证180",[1]!EM_S_INFO_COMPINDEX(E3451,"000010"),"")&amp;IF($H$1="沪深300",[1]!EM_S_INFO_COMPINDEX(E3451,"000300"),"")&amp;IF(AND($H$1="上证A股",RIGHT(E3451,2)="SH"),"是","")&amp;IF(AND($H$1="深证A股",RIGHT(E3451,2)="SZ"),"是","")&amp;IF(AND($H$1="创业板",LEFT(E3451,1)-3=0),"是","")&amp;IF(AND($H$1="全部A股",E3451&lt;&gt;0),"是","")&amp;IF(AND($H$1="中小板",LEFT(E3451,3)="002"),"是",""))</f>
        <v>是</v>
      </c>
      <c r="I3451" s="46">
        <f ca="1">IF(E3451="","",IF(OR([1]!EM_S_VAL_MV(E3451,deadline)="",[1]!EM_S_VAL_MV(E3451,deadline)="--",[1]!EM_S_VAL_MV(E3451,deadline)="null"),0,[1]!EM_S_VAL_MV(E3451,deadline)/100000000))</f>
        <v>16.862265000000001</v>
      </c>
      <c r="J3451" s="46">
        <f ca="1">IF(E3451="","",IF(RIGHT(LEFT($J$1,6),3)="TTM",[1]!EM_S_FA_PROFIT_TTM(E3451,LEFT(RIGHT($J$1,11),10),1)/100000000,[1]!EM_S_STM07_IS(E3451,61,LEFT(RIGHT($J$1,5),4)&amp;"-12-31",1)/100000000))</f>
        <v>0.56635565189999992</v>
      </c>
      <c r="K3451" s="36">
        <f t="shared" ca="1" si="276"/>
        <v>29.773279287371412</v>
      </c>
      <c r="L3451" s="46">
        <f ca="1">IF(E3451="","",IF(ISERROR(IF(行业估值!$E$7="最新年报",[1]!EM_S_STM07_BS(E3451,140,LEFT(RIGHT($L$1,5),4)&amp;"-12-31",1)/100000000,[1]!EM_S_STM07_BS(E3451,140,LEFT(RIGHT($L$1,11),10),1)/100000000)),0,IF(行业估值!$E$7="最新年报",[1]!EM_S_STM07_BS(E3451,140,LEFT(RIGHT($L$1,5),4)&amp;"-12-31",1)/100000000,[1]!EM_S_STM07_BS(E3451,140,LEFT(RIGHT($L$1,11),10),1)/100000000)))</f>
        <v>6.0962162940999995</v>
      </c>
      <c r="M3451" s="36">
        <f t="shared" ca="1" si="277"/>
        <v>2.7660214445342972</v>
      </c>
      <c r="N3451" s="37" t="str">
        <f ca="1">IF(E3451="","",IF(ISERROR([1]!EM_S_EST_NETPROFIT(E3451,行业估值!$E$6,deadline)/100000000),"-",[1]!EM_S_EST_NETPROFIT(E3451,行业估值!$E$6,deadline)/100000000))</f>
        <v>-</v>
      </c>
      <c r="O3451" s="36" t="str">
        <f t="shared" ca="1" si="278"/>
        <v>-</v>
      </c>
      <c r="T3451" s="64" t="s">
        <v>6724</v>
      </c>
      <c r="U3451" s="64" t="s">
        <v>6725</v>
      </c>
    </row>
    <row r="3452" spans="4:21">
      <c r="D3452" s="45" t="str">
        <f>IF(AND(行业估值!$B$39=$G3452,COUNTIF($G$2:$G$2552,$G3452)&gt;=1),COUNTIF($G$2:G3452,$G3452),"")</f>
        <v/>
      </c>
      <c r="E3452" s="65" t="str">
        <f t="shared" si="274"/>
        <v>603579.SH</v>
      </c>
      <c r="F3452" s="65" t="str">
        <f t="shared" si="275"/>
        <v>荣泰健康</v>
      </c>
      <c r="G3452" s="34" t="str">
        <f>IF(E3452="","",IF(行业估值!$C$5="申万行业",[1]!EM_S_INFO_INDUSTRY_SW2014(E3452,"1"),IF(行业估值!$C$5="证监会行业",[1]!EM_S_INFO_INDUSTRY_CSRC1(E3452,"1"),[1]!EM_S_INFO_INDUSTRY_EM2016(E3452,"1"))))</f>
        <v>家电</v>
      </c>
      <c r="H3452" s="34" t="str">
        <f>IF(E3452="","",IF($H$1="上证50",[1]!EM_S_INFO_COMPINDEX(E3452,"000016"),"")&amp;IF($H$1="上证180",[1]!EM_S_INFO_COMPINDEX(E3452,"000010"),"")&amp;IF($H$1="沪深300",[1]!EM_S_INFO_COMPINDEX(E3452,"000300"),"")&amp;IF(AND($H$1="上证A股",RIGHT(E3452,2)="SH"),"是","")&amp;IF(AND($H$1="深证A股",RIGHT(E3452,2)="SZ"),"是","")&amp;IF(AND($H$1="创业板",LEFT(E3452,1)-3=0),"是","")&amp;IF(AND($H$1="全部A股",E3452&lt;&gt;0),"是","")&amp;IF(AND($H$1="中小板",LEFT(E3452,3)="002"),"是",""))</f>
        <v>是</v>
      </c>
      <c r="I3452" s="46">
        <f ca="1">IF(E3452="","",IF(OR([1]!EM_S_VAL_MV(E3452,deadline)="",[1]!EM_S_VAL_MV(E3452,deadline)="--",[1]!EM_S_VAL_MV(E3452,deadline)="null"),0,[1]!EM_S_VAL_MV(E3452,deadline)/100000000))</f>
        <v>39.213999999999999</v>
      </c>
      <c r="J3452" s="46">
        <f ca="1">IF(E3452="","",IF(RIGHT(LEFT($J$1,6),3)="TTM",[1]!EM_S_FA_PROFIT_TTM(E3452,LEFT(RIGHT($J$1,11),10),1)/100000000,[1]!EM_S_STM07_IS(E3452,61,LEFT(RIGHT($J$1,5),4)&amp;"-12-31",1)/100000000))</f>
        <v>2.6706702615999998</v>
      </c>
      <c r="K3452" s="36">
        <f t="shared" ca="1" si="276"/>
        <v>14.683205397474593</v>
      </c>
      <c r="L3452" s="46">
        <f ca="1">IF(E3452="","",IF(ISERROR(IF(行业估值!$E$7="最新年报",[1]!EM_S_STM07_BS(E3452,140,LEFT(RIGHT($L$1,5),4)&amp;"-12-31",1)/100000000,[1]!EM_S_STM07_BS(E3452,140,LEFT(RIGHT($L$1,11),10),1)/100000000)),0,IF(行业估值!$E$7="最新年报",[1]!EM_S_STM07_BS(E3452,140,LEFT(RIGHT($L$1,5),4)&amp;"-12-31",1)/100000000,[1]!EM_S_STM07_BS(E3452,140,LEFT(RIGHT($L$1,11),10),1)/100000000)))</f>
        <v>15.634455000199999</v>
      </c>
      <c r="M3452" s="36">
        <f t="shared" ca="1" si="277"/>
        <v>2.5081782511445629</v>
      </c>
      <c r="N3452" s="37">
        <f ca="1">IF(E3452="","",IF(ISERROR([1]!EM_S_EST_NETPROFIT(E3452,行业估值!$E$6,deadline)/100000000),"-",[1]!EM_S_EST_NETPROFIT(E3452,行业估值!$E$6,deadline)/100000000))</f>
        <v>2.6903833333333336</v>
      </c>
      <c r="O3452" s="36">
        <f t="shared" ca="1" si="278"/>
        <v>14.575618096553773</v>
      </c>
      <c r="T3452" s="64" t="s">
        <v>6726</v>
      </c>
      <c r="U3452" s="64" t="s">
        <v>6727</v>
      </c>
    </row>
    <row r="3453" spans="4:21">
      <c r="D3453" s="45" t="str">
        <f>IF(AND(行业估值!$B$39=$G3453,COUNTIF($G$2:$G$2552,$G3453)&gt;=1),COUNTIF($G$2:G3453,$G3453),"")</f>
        <v/>
      </c>
      <c r="E3453" s="65" t="str">
        <f t="shared" si="274"/>
        <v>603580.SH</v>
      </c>
      <c r="F3453" s="65" t="str">
        <f t="shared" si="275"/>
        <v>艾艾精工</v>
      </c>
      <c r="G3453" s="34" t="str">
        <f>IF(E3453="","",IF(行业估值!$C$5="申万行业",[1]!EM_S_INFO_INDUSTRY_SW2014(E3453,"1"),IF(行业估值!$C$5="证监会行业",[1]!EM_S_INFO_INDUSTRY_CSRC1(E3453,"1"),[1]!EM_S_INFO_INDUSTRY_EM2016(E3453,"1"))))</f>
        <v>基础化工</v>
      </c>
      <c r="H3453" s="34" t="str">
        <f>IF(E3453="","",IF($H$1="上证50",[1]!EM_S_INFO_COMPINDEX(E3453,"000016"),"")&amp;IF($H$1="上证180",[1]!EM_S_INFO_COMPINDEX(E3453,"000010"),"")&amp;IF($H$1="沪深300",[1]!EM_S_INFO_COMPINDEX(E3453,"000300"),"")&amp;IF(AND($H$1="上证A股",RIGHT(E3453,2)="SH"),"是","")&amp;IF(AND($H$1="深证A股",RIGHT(E3453,2)="SZ"),"是","")&amp;IF(AND($H$1="创业板",LEFT(E3453,1)-3=0),"是","")&amp;IF(AND($H$1="全部A股",E3453&lt;&gt;0),"是","")&amp;IF(AND($H$1="中小板",LEFT(E3453,3)="002"),"是",""))</f>
        <v>是</v>
      </c>
      <c r="I3453" s="46">
        <f ca="1">IF(E3453="","",IF(OR([1]!EM_S_VAL_MV(E3453,deadline)="",[1]!EM_S_VAL_MV(E3453,deadline)="--",[1]!EM_S_VAL_MV(E3453,deadline)="null"),0,[1]!EM_S_VAL_MV(E3453,deadline)/100000000))</f>
        <v>15.354101</v>
      </c>
      <c r="J3453" s="46">
        <f ca="1">IF(E3453="","",IF(RIGHT(LEFT($J$1,6),3)="TTM",[1]!EM_S_FA_PROFIT_TTM(E3453,LEFT(RIGHT($J$1,11),10),1)/100000000,[1]!EM_S_STM07_IS(E3453,61,LEFT(RIGHT($J$1,5),4)&amp;"-12-31",1)/100000000))</f>
        <v>0.3126056901</v>
      </c>
      <c r="K3453" s="36">
        <f t="shared" ca="1" si="276"/>
        <v>49.116511587131853</v>
      </c>
      <c r="L3453" s="46">
        <f ca="1">IF(E3453="","",IF(ISERROR(IF(行业估值!$E$7="最新年报",[1]!EM_S_STM07_BS(E3453,140,LEFT(RIGHT($L$1,5),4)&amp;"-12-31",1)/100000000,[1]!EM_S_STM07_BS(E3453,140,LEFT(RIGHT($L$1,11),10),1)/100000000)),0,IF(行业估值!$E$7="最新年报",[1]!EM_S_STM07_BS(E3453,140,LEFT(RIGHT($L$1,5),4)&amp;"-12-31",1)/100000000,[1]!EM_S_STM07_BS(E3453,140,LEFT(RIGHT($L$1,11),10),1)/100000000)))</f>
        <v>4.1015689663000003</v>
      </c>
      <c r="M3453" s="36">
        <f t="shared" ca="1" si="277"/>
        <v>3.7434701515822222</v>
      </c>
      <c r="N3453" s="37" t="str">
        <f ca="1">IF(E3453="","",IF(ISERROR([1]!EM_S_EST_NETPROFIT(E3453,行业估值!$E$6,deadline)/100000000),"-",[1]!EM_S_EST_NETPROFIT(E3453,行业估值!$E$6,deadline)/100000000))</f>
        <v>-</v>
      </c>
      <c r="O3453" s="36" t="str">
        <f t="shared" ca="1" si="278"/>
        <v>-</v>
      </c>
      <c r="T3453" s="64" t="s">
        <v>6728</v>
      </c>
      <c r="U3453" s="64" t="s">
        <v>6729</v>
      </c>
    </row>
    <row r="3454" spans="4:21">
      <c r="D3454" s="45" t="str">
        <f>IF(AND(行业估值!$B$39=$G3454,COUNTIF($G$2:$G$2552,$G3454)&gt;=1),COUNTIF($G$2:G3454,$G3454),"")</f>
        <v/>
      </c>
      <c r="E3454" s="65" t="str">
        <f t="shared" si="274"/>
        <v>603583.SH</v>
      </c>
      <c r="F3454" s="65" t="str">
        <f t="shared" si="275"/>
        <v>捷昌驱动</v>
      </c>
      <c r="G3454" s="34" t="str">
        <f>IF(E3454="","",IF(行业估值!$C$5="申万行业",[1]!EM_S_INFO_INDUSTRY_SW2014(E3454,"1"),IF(行业估值!$C$5="证监会行业",[1]!EM_S_INFO_INDUSTRY_CSRC1(E3454,"1"),[1]!EM_S_INFO_INDUSTRY_EM2016(E3454,"1"))))</f>
        <v>电气设备</v>
      </c>
      <c r="H3454" s="34" t="str">
        <f>IF(E3454="","",IF($H$1="上证50",[1]!EM_S_INFO_COMPINDEX(E3454,"000016"),"")&amp;IF($H$1="上证180",[1]!EM_S_INFO_COMPINDEX(E3454,"000010"),"")&amp;IF($H$1="沪深300",[1]!EM_S_INFO_COMPINDEX(E3454,"000300"),"")&amp;IF(AND($H$1="上证A股",RIGHT(E3454,2)="SH"),"是","")&amp;IF(AND($H$1="深证A股",RIGHT(E3454,2)="SZ"),"是","")&amp;IF(AND($H$1="创业板",LEFT(E3454,1)-3=0),"是","")&amp;IF(AND($H$1="全部A股",E3454&lt;&gt;0),"是","")&amp;IF(AND($H$1="中小板",LEFT(E3454,3)="002"),"是",""))</f>
        <v>是</v>
      </c>
      <c r="I3454" s="46">
        <f ca="1">IF(E3454="","",IF(OR([1]!EM_S_VAL_MV(E3454,deadline)="",[1]!EM_S_VAL_MV(E3454,deadline)="--",[1]!EM_S_VAL_MV(E3454,deadline)="null"),0,[1]!EM_S_VAL_MV(E3454,deadline)/100000000))</f>
        <v>70.681196850000006</v>
      </c>
      <c r="J3454" s="46">
        <f ca="1">IF(E3454="","",IF(RIGHT(LEFT($J$1,6),3)="TTM",[1]!EM_S_FA_PROFIT_TTM(E3454,LEFT(RIGHT($J$1,11),10),1)/100000000,[1]!EM_S_STM07_IS(E3454,61,LEFT(RIGHT($J$1,5),4)&amp;"-12-31",1)/100000000))</f>
        <v>3.1910798376999998</v>
      </c>
      <c r="K3454" s="36">
        <f t="shared" ca="1" si="276"/>
        <v>22.149617196962435</v>
      </c>
      <c r="L3454" s="46">
        <f ca="1">IF(E3454="","",IF(ISERROR(IF(行业估值!$E$7="最新年报",[1]!EM_S_STM07_BS(E3454,140,LEFT(RIGHT($L$1,5),4)&amp;"-12-31",1)/100000000,[1]!EM_S_STM07_BS(E3454,140,LEFT(RIGHT($L$1,11),10),1)/100000000)),0,IF(行业估值!$E$7="最新年报",[1]!EM_S_STM07_BS(E3454,140,LEFT(RIGHT($L$1,5),4)&amp;"-12-31",1)/100000000,[1]!EM_S_STM07_BS(E3454,140,LEFT(RIGHT($L$1,11),10),1)/100000000)))</f>
        <v>17.458572348900002</v>
      </c>
      <c r="M3454" s="36">
        <f t="shared" ca="1" si="277"/>
        <v>4.0485095480589717</v>
      </c>
      <c r="N3454" s="37">
        <f ca="1">IF(E3454="","",IF(ISERROR([1]!EM_S_EST_NETPROFIT(E3454,行业估值!$E$6,deadline)/100000000),"-",[1]!EM_S_EST_NETPROFIT(E3454,行业估值!$E$6,deadline)/100000000))</f>
        <v>3.0722666666666667</v>
      </c>
      <c r="O3454" s="36">
        <f t="shared" ca="1" si="278"/>
        <v>23.006205033200246</v>
      </c>
      <c r="T3454" s="64" t="s">
        <v>6730</v>
      </c>
      <c r="U3454" s="64" t="s">
        <v>6731</v>
      </c>
    </row>
    <row r="3455" spans="4:21">
      <c r="D3455" s="45" t="str">
        <f>IF(AND(行业估值!$B$39=$G3455,COUNTIF($G$2:$G$2552,$G3455)&gt;=1),COUNTIF($G$2:G3455,$G3455),"")</f>
        <v/>
      </c>
      <c r="E3455" s="65" t="str">
        <f t="shared" si="274"/>
        <v>603585.SH</v>
      </c>
      <c r="F3455" s="65" t="str">
        <f t="shared" si="275"/>
        <v>苏利股份</v>
      </c>
      <c r="G3455" s="34" t="str">
        <f>IF(E3455="","",IF(行业估值!$C$5="申万行业",[1]!EM_S_INFO_INDUSTRY_SW2014(E3455,"1"),IF(行业估值!$C$5="证监会行业",[1]!EM_S_INFO_INDUSTRY_CSRC1(E3455,"1"),[1]!EM_S_INFO_INDUSTRY_EM2016(E3455,"1"))))</f>
        <v>基础化工</v>
      </c>
      <c r="H3455" s="34" t="str">
        <f>IF(E3455="","",IF($H$1="上证50",[1]!EM_S_INFO_COMPINDEX(E3455,"000016"),"")&amp;IF($H$1="上证180",[1]!EM_S_INFO_COMPINDEX(E3455,"000010"),"")&amp;IF($H$1="沪深300",[1]!EM_S_INFO_COMPINDEX(E3455,"000300"),"")&amp;IF(AND($H$1="上证A股",RIGHT(E3455,2)="SH"),"是","")&amp;IF(AND($H$1="深证A股",RIGHT(E3455,2)="SZ"),"是","")&amp;IF(AND($H$1="创业板",LEFT(E3455,1)-3=0),"是","")&amp;IF(AND($H$1="全部A股",E3455&lt;&gt;0),"是","")&amp;IF(AND($H$1="中小板",LEFT(E3455,3)="002"),"是",""))</f>
        <v>是</v>
      </c>
      <c r="I3455" s="46">
        <f ca="1">IF(E3455="","",IF(OR([1]!EM_S_VAL_MV(E3455,deadline)="",[1]!EM_S_VAL_MV(E3455,deadline)="--",[1]!EM_S_VAL_MV(E3455,deadline)="null"),0,[1]!EM_S_VAL_MV(E3455,deadline)/100000000))</f>
        <v>35.298000000000002</v>
      </c>
      <c r="J3455" s="46">
        <f ca="1">IF(E3455="","",IF(RIGHT(LEFT($J$1,6),3)="TTM",[1]!EM_S_FA_PROFIT_TTM(E3455,LEFT(RIGHT($J$1,11),10),1)/100000000,[1]!EM_S_STM07_IS(E3455,61,LEFT(RIGHT($J$1,5),4)&amp;"-12-31",1)/100000000))</f>
        <v>4.4392205411000001</v>
      </c>
      <c r="K3455" s="36">
        <f t="shared" ca="1" si="276"/>
        <v>7.9513958978153099</v>
      </c>
      <c r="L3455" s="46">
        <f ca="1">IF(E3455="","",IF(ISERROR(IF(行业估值!$E$7="最新年报",[1]!EM_S_STM07_BS(E3455,140,LEFT(RIGHT($L$1,5),4)&amp;"-12-31",1)/100000000,[1]!EM_S_STM07_BS(E3455,140,LEFT(RIGHT($L$1,11),10),1)/100000000)),0,IF(行业估值!$E$7="最新年报",[1]!EM_S_STM07_BS(E3455,140,LEFT(RIGHT($L$1,5),4)&amp;"-12-31",1)/100000000,[1]!EM_S_STM07_BS(E3455,140,LEFT(RIGHT($L$1,11),10),1)/100000000)))</f>
        <v>18.990989434599999</v>
      </c>
      <c r="M3455" s="36">
        <f t="shared" ca="1" si="277"/>
        <v>1.8586709303144568</v>
      </c>
      <c r="N3455" s="37">
        <f ca="1">IF(E3455="","",IF(ISERROR([1]!EM_S_EST_NETPROFIT(E3455,行业估值!$E$6,deadline)/100000000),"-",[1]!EM_S_EST_NETPROFIT(E3455,行业估值!$E$6,deadline)/100000000))</f>
        <v>3.3243</v>
      </c>
      <c r="O3455" s="36">
        <f t="shared" ca="1" si="278"/>
        <v>10.618175254940891</v>
      </c>
      <c r="T3455" s="64" t="s">
        <v>6732</v>
      </c>
      <c r="U3455" s="64" t="s">
        <v>6733</v>
      </c>
    </row>
    <row r="3456" spans="4:21">
      <c r="D3456" s="45" t="str">
        <f>IF(AND(行业估值!$B$39=$G3456,COUNTIF($G$2:$G$2552,$G3456)&gt;=1),COUNTIF($G$2:G3456,$G3456),"")</f>
        <v/>
      </c>
      <c r="E3456" s="65" t="str">
        <f t="shared" si="274"/>
        <v>603586.SH</v>
      </c>
      <c r="F3456" s="65" t="str">
        <f t="shared" si="275"/>
        <v>金麒麟</v>
      </c>
      <c r="G3456" s="34" t="str">
        <f>IF(E3456="","",IF(行业估值!$C$5="申万行业",[1]!EM_S_INFO_INDUSTRY_SW2014(E3456,"1"),IF(行业估值!$C$5="证监会行业",[1]!EM_S_INFO_INDUSTRY_CSRC1(E3456,"1"),[1]!EM_S_INFO_INDUSTRY_EM2016(E3456,"1"))))</f>
        <v>交运设备</v>
      </c>
      <c r="H3456" s="34" t="str">
        <f>IF(E3456="","",IF($H$1="上证50",[1]!EM_S_INFO_COMPINDEX(E3456,"000016"),"")&amp;IF($H$1="上证180",[1]!EM_S_INFO_COMPINDEX(E3456,"000010"),"")&amp;IF($H$1="沪深300",[1]!EM_S_INFO_COMPINDEX(E3456,"000300"),"")&amp;IF(AND($H$1="上证A股",RIGHT(E3456,2)="SH"),"是","")&amp;IF(AND($H$1="深证A股",RIGHT(E3456,2)="SZ"),"是","")&amp;IF(AND($H$1="创业板",LEFT(E3456,1)-3=0),"是","")&amp;IF(AND($H$1="全部A股",E3456&lt;&gt;0),"是","")&amp;IF(AND($H$1="中小板",LEFT(E3456,3)="002"),"是",""))</f>
        <v>是</v>
      </c>
      <c r="I3456" s="46">
        <f ca="1">IF(E3456="","",IF(OR([1]!EM_S_VAL_MV(E3456,deadline)="",[1]!EM_S_VAL_MV(E3456,deadline)="--",[1]!EM_S_VAL_MV(E3456,deadline)="null"),0,[1]!EM_S_VAL_MV(E3456,deadline)/100000000))</f>
        <v>33.087164880000003</v>
      </c>
      <c r="J3456" s="46">
        <f ca="1">IF(E3456="","",IF(RIGHT(LEFT($J$1,6),3)="TTM",[1]!EM_S_FA_PROFIT_TTM(E3456,LEFT(RIGHT($J$1,11),10),1)/100000000,[1]!EM_S_STM07_IS(E3456,61,LEFT(RIGHT($J$1,5),4)&amp;"-12-31",1)/100000000))</f>
        <v>1.5985948991999999</v>
      </c>
      <c r="K3456" s="36">
        <f t="shared" ca="1" si="276"/>
        <v>20.697654481794061</v>
      </c>
      <c r="L3456" s="46">
        <f ca="1">IF(E3456="","",IF(ISERROR(IF(行业估值!$E$7="最新年报",[1]!EM_S_STM07_BS(E3456,140,LEFT(RIGHT($L$1,5),4)&amp;"-12-31",1)/100000000,[1]!EM_S_STM07_BS(E3456,140,LEFT(RIGHT($L$1,11),10),1)/100000000)),0,IF(行业估值!$E$7="最新年报",[1]!EM_S_STM07_BS(E3456,140,LEFT(RIGHT($L$1,5),4)&amp;"-12-31",1)/100000000,[1]!EM_S_STM07_BS(E3456,140,LEFT(RIGHT($L$1,11),10),1)/100000000)))</f>
        <v>21.314547439800002</v>
      </c>
      <c r="M3456" s="36">
        <f t="shared" ca="1" si="277"/>
        <v>1.5523278161757896</v>
      </c>
      <c r="N3456" s="37">
        <f ca="1">IF(E3456="","",IF(ISERROR([1]!EM_S_EST_NETPROFIT(E3456,行业估值!$E$6,deadline)/100000000),"-",[1]!EM_S_EST_NETPROFIT(E3456,行业估值!$E$6,deadline)/100000000))</f>
        <v>2.12</v>
      </c>
      <c r="O3456" s="36">
        <f t="shared" ca="1" si="278"/>
        <v>15.607153245283019</v>
      </c>
      <c r="T3456" s="64" t="s">
        <v>6734</v>
      </c>
      <c r="U3456" s="64" t="s">
        <v>6735</v>
      </c>
    </row>
    <row r="3457" spans="4:21">
      <c r="D3457" s="45" t="str">
        <f>IF(AND(行业估值!$B$39=$G3457,COUNTIF($G$2:$G$2552,$G3457)&gt;=1),COUNTIF($G$2:G3457,$G3457),"")</f>
        <v/>
      </c>
      <c r="E3457" s="65" t="str">
        <f t="shared" si="274"/>
        <v>603587.SH</v>
      </c>
      <c r="F3457" s="65" t="str">
        <f t="shared" si="275"/>
        <v>地素时尚</v>
      </c>
      <c r="G3457" s="34" t="str">
        <f>IF(E3457="","",IF(行业估值!$C$5="申万行业",[1]!EM_S_INFO_INDUSTRY_SW2014(E3457,"1"),IF(行业估值!$C$5="证监会行业",[1]!EM_S_INFO_INDUSTRY_CSRC1(E3457,"1"),[1]!EM_S_INFO_INDUSTRY_EM2016(E3457,"1"))))</f>
        <v>纺织服装</v>
      </c>
      <c r="H3457" s="34" t="str">
        <f>IF(E3457="","",IF($H$1="上证50",[1]!EM_S_INFO_COMPINDEX(E3457,"000016"),"")&amp;IF($H$1="上证180",[1]!EM_S_INFO_COMPINDEX(E3457,"000010"),"")&amp;IF($H$1="沪深300",[1]!EM_S_INFO_COMPINDEX(E3457,"000300"),"")&amp;IF(AND($H$1="上证A股",RIGHT(E3457,2)="SH"),"是","")&amp;IF(AND($H$1="深证A股",RIGHT(E3457,2)="SZ"),"是","")&amp;IF(AND($H$1="创业板",LEFT(E3457,1)-3=0),"是","")&amp;IF(AND($H$1="全部A股",E3457&lt;&gt;0),"是","")&amp;IF(AND($H$1="中小板",LEFT(E3457,3)="002"),"是",""))</f>
        <v>是</v>
      </c>
      <c r="I3457" s="46">
        <f ca="1">IF(E3457="","",IF(OR([1]!EM_S_VAL_MV(E3457,deadline)="",[1]!EM_S_VAL_MV(E3457,deadline)="--",[1]!EM_S_VAL_MV(E3457,deadline)="null"),0,[1]!EM_S_VAL_MV(E3457,deadline)/100000000))</f>
        <v>93.793899999999994</v>
      </c>
      <c r="J3457" s="46">
        <f ca="1">IF(E3457="","",IF(RIGHT(LEFT($J$1,6),3)="TTM",[1]!EM_S_FA_PROFIT_TTM(E3457,LEFT(RIGHT($J$1,11),10),1)/100000000,[1]!EM_S_STM07_IS(E3457,61,LEFT(RIGHT($J$1,5),4)&amp;"-12-31",1)/100000000))</f>
        <v>6.0403625973000006</v>
      </c>
      <c r="K3457" s="36">
        <f t="shared" ca="1" si="276"/>
        <v>15.527859211949496</v>
      </c>
      <c r="L3457" s="46">
        <f ca="1">IF(E3457="","",IF(ISERROR(IF(行业估值!$E$7="最新年报",[1]!EM_S_STM07_BS(E3457,140,LEFT(RIGHT($L$1,5),4)&amp;"-12-31",1)/100000000,[1]!EM_S_STM07_BS(E3457,140,LEFT(RIGHT($L$1,11),10),1)/100000000)),0,IF(行业估值!$E$7="最新年报",[1]!EM_S_STM07_BS(E3457,140,LEFT(RIGHT($L$1,5),4)&amp;"-12-31",1)/100000000,[1]!EM_S_STM07_BS(E3457,140,LEFT(RIGHT($L$1,11),10),1)/100000000)))</f>
        <v>31.640479419499997</v>
      </c>
      <c r="M3457" s="36">
        <f t="shared" ca="1" si="277"/>
        <v>2.9643640589780351</v>
      </c>
      <c r="N3457" s="37">
        <f ca="1">IF(E3457="","",IF(ISERROR([1]!EM_S_EST_NETPROFIT(E3457,行业估值!$E$6,deadline)/100000000),"-",[1]!EM_S_EST_NETPROFIT(E3457,行业估值!$E$6,deadline)/100000000))</f>
        <v>6.4403071428571428</v>
      </c>
      <c r="O3457" s="36">
        <f t="shared" ca="1" si="278"/>
        <v>14.563575605866179</v>
      </c>
      <c r="T3457" s="64" t="s">
        <v>6736</v>
      </c>
      <c r="U3457" s="64" t="s">
        <v>6737</v>
      </c>
    </row>
    <row r="3458" spans="4:21">
      <c r="D3458" s="45" t="str">
        <f>IF(AND(行业估值!$B$39=$G3458,COUNTIF($G$2:$G$2552,$G3458)&gt;=1),COUNTIF($G$2:G3458,$G3458),"")</f>
        <v/>
      </c>
      <c r="E3458" s="65" t="str">
        <f t="shared" si="274"/>
        <v>603588.SH</v>
      </c>
      <c r="F3458" s="65" t="str">
        <f t="shared" si="275"/>
        <v>高能环境</v>
      </c>
      <c r="G3458" s="34" t="str">
        <f>IF(E3458="","",IF(行业估值!$C$5="申万行业",[1]!EM_S_INFO_INDUSTRY_SW2014(E3458,"1"),IF(行业估值!$C$5="证监会行业",[1]!EM_S_INFO_INDUSTRY_CSRC1(E3458,"1"),[1]!EM_S_INFO_INDUSTRY_EM2016(E3458,"1"))))</f>
        <v>公用事业</v>
      </c>
      <c r="H3458" s="34" t="str">
        <f>IF(E3458="","",IF($H$1="上证50",[1]!EM_S_INFO_COMPINDEX(E3458,"000016"),"")&amp;IF($H$1="上证180",[1]!EM_S_INFO_COMPINDEX(E3458,"000010"),"")&amp;IF($H$1="沪深300",[1]!EM_S_INFO_COMPINDEX(E3458,"000300"),"")&amp;IF(AND($H$1="上证A股",RIGHT(E3458,2)="SH"),"是","")&amp;IF(AND($H$1="深证A股",RIGHT(E3458,2)="SZ"),"是","")&amp;IF(AND($H$1="创业板",LEFT(E3458,1)-3=0),"是","")&amp;IF(AND($H$1="全部A股",E3458&lt;&gt;0),"是","")&amp;IF(AND($H$1="中小板",LEFT(E3458,3)="002"),"是",""))</f>
        <v>是</v>
      </c>
      <c r="I3458" s="46">
        <f ca="1">IF(E3458="","",IF(OR([1]!EM_S_VAL_MV(E3458,deadline)="",[1]!EM_S_VAL_MV(E3458,deadline)="--",[1]!EM_S_VAL_MV(E3458,deadline)="null"),0,[1]!EM_S_VAL_MV(E3458,deadline)/100000000))</f>
        <v>61.470200376000001</v>
      </c>
      <c r="J3458" s="46">
        <f ca="1">IF(E3458="","",IF(RIGHT(LEFT($J$1,6),3)="TTM",[1]!EM_S_FA_PROFIT_TTM(E3458,LEFT(RIGHT($J$1,11),10),1)/100000000,[1]!EM_S_STM07_IS(E3458,61,LEFT(RIGHT($J$1,5),4)&amp;"-12-31",1)/100000000))</f>
        <v>4.6118587245000002</v>
      </c>
      <c r="K3458" s="36">
        <f t="shared" ca="1" si="276"/>
        <v>13.328725801908504</v>
      </c>
      <c r="L3458" s="46">
        <f ca="1">IF(E3458="","",IF(ISERROR(IF(行业估值!$E$7="最新年报",[1]!EM_S_STM07_BS(E3458,140,LEFT(RIGHT($L$1,5),4)&amp;"-12-31",1)/100000000,[1]!EM_S_STM07_BS(E3458,140,LEFT(RIGHT($L$1,11),10),1)/100000000)),0,IF(行业估值!$E$7="最新年报",[1]!EM_S_STM07_BS(E3458,140,LEFT(RIGHT($L$1,5),4)&amp;"-12-31",1)/100000000,[1]!EM_S_STM07_BS(E3458,140,LEFT(RIGHT($L$1,11),10),1)/100000000)))</f>
        <v>30.826582198899999</v>
      </c>
      <c r="M3458" s="36">
        <f t="shared" ca="1" si="277"/>
        <v>1.9940647321646146</v>
      </c>
      <c r="N3458" s="37">
        <f ca="1">IF(E3458="","",IF(ISERROR([1]!EM_S_EST_NETPROFIT(E3458,行业估值!$E$6,deadline)/100000000),"-",[1]!EM_S_EST_NETPROFIT(E3458,行业估值!$E$6,deadline)/100000000))</f>
        <v>4.3357541666666668</v>
      </c>
      <c r="O3458" s="36">
        <f t="shared" ca="1" si="278"/>
        <v>14.177510535210617</v>
      </c>
      <c r="T3458" s="64" t="s">
        <v>6738</v>
      </c>
      <c r="U3458" s="64" t="s">
        <v>6739</v>
      </c>
    </row>
    <row r="3459" spans="4:21">
      <c r="D3459" s="45" t="str">
        <f>IF(AND(行业估值!$B$39=$G3459,COUNTIF($G$2:$G$2552,$G3459)&gt;=1),COUNTIF($G$2:G3459,$G3459),"")</f>
        <v/>
      </c>
      <c r="E3459" s="65" t="str">
        <f t="shared" ref="E3459:E3522" si="279">IF(U3459="","",U3459)</f>
        <v>603589.SH</v>
      </c>
      <c r="F3459" s="65" t="str">
        <f t="shared" ref="F3459:F3522" si="280">IF(T3459="","",T3459)</f>
        <v>口子窖</v>
      </c>
      <c r="G3459" s="34" t="str">
        <f>IF(E3459="","",IF(行业估值!$C$5="申万行业",[1]!EM_S_INFO_INDUSTRY_SW2014(E3459,"1"),IF(行业估值!$C$5="证监会行业",[1]!EM_S_INFO_INDUSTRY_CSRC1(E3459,"1"),[1]!EM_S_INFO_INDUSTRY_EM2016(E3459,"1"))))</f>
        <v>食品饮料</v>
      </c>
      <c r="H3459" s="34" t="str">
        <f>IF(E3459="","",IF($H$1="上证50",[1]!EM_S_INFO_COMPINDEX(E3459,"000016"),"")&amp;IF($H$1="上证180",[1]!EM_S_INFO_COMPINDEX(E3459,"000010"),"")&amp;IF($H$1="沪深300",[1]!EM_S_INFO_COMPINDEX(E3459,"000300"),"")&amp;IF(AND($H$1="上证A股",RIGHT(E3459,2)="SH"),"是","")&amp;IF(AND($H$1="深证A股",RIGHT(E3459,2)="SZ"),"是","")&amp;IF(AND($H$1="创业板",LEFT(E3459,1)-3=0),"是","")&amp;IF(AND($H$1="全部A股",E3459&lt;&gt;0),"是","")&amp;IF(AND($H$1="中小板",LEFT(E3459,3)="002"),"是",""))</f>
        <v>是</v>
      </c>
      <c r="I3459" s="46">
        <f ca="1">IF(E3459="","",IF(OR([1]!EM_S_VAL_MV(E3459,deadline)="",[1]!EM_S_VAL_MV(E3459,deadline)="--",[1]!EM_S_VAL_MV(E3459,deadline)="null"),0,[1]!EM_S_VAL_MV(E3459,deadline)/100000000))</f>
        <v>327.42</v>
      </c>
      <c r="J3459" s="46">
        <f ca="1">IF(E3459="","",IF(RIGHT(LEFT($J$1,6),3)="TTM",[1]!EM_S_FA_PROFIT_TTM(E3459,LEFT(RIGHT($J$1,11),10),1)/100000000,[1]!EM_S_STM07_IS(E3459,61,LEFT(RIGHT($J$1,5),4)&amp;"-12-31",1)/100000000))</f>
        <v>16.868352264200002</v>
      </c>
      <c r="K3459" s="36">
        <f t="shared" ca="1" si="276"/>
        <v>19.410313163478875</v>
      </c>
      <c r="L3459" s="46">
        <f ca="1">IF(E3459="","",IF(ISERROR(IF(行业估值!$E$7="最新年报",[1]!EM_S_STM07_BS(E3459,140,LEFT(RIGHT($L$1,5),4)&amp;"-12-31",1)/100000000,[1]!EM_S_STM07_BS(E3459,140,LEFT(RIGHT($L$1,11),10),1)/100000000)),0,IF(行业估值!$E$7="最新年报",[1]!EM_S_STM07_BS(E3459,140,LEFT(RIGHT($L$1,5),4)&amp;"-12-31",1)/100000000,[1]!EM_S_STM07_BS(E3459,140,LEFT(RIGHT($L$1,11),10),1)/100000000)))</f>
        <v>65.629423481000003</v>
      </c>
      <c r="M3459" s="36">
        <f t="shared" ca="1" si="277"/>
        <v>4.9889208625273005</v>
      </c>
      <c r="N3459" s="37">
        <f ca="1">IF(E3459="","",IF(ISERROR([1]!EM_S_EST_NETPROFIT(E3459,行业估值!$E$6,deadline)/100000000),"-",[1]!EM_S_EST_NETPROFIT(E3459,行业估值!$E$6,deadline)/100000000))</f>
        <v>18.232199999999999</v>
      </c>
      <c r="O3459" s="36">
        <f t="shared" ca="1" si="278"/>
        <v>17.958337446934546</v>
      </c>
      <c r="T3459" s="64" t="s">
        <v>6740</v>
      </c>
      <c r="U3459" s="64" t="s">
        <v>6741</v>
      </c>
    </row>
    <row r="3460" spans="4:21">
      <c r="D3460" s="45" t="str">
        <f>IF(AND(行业估值!$B$39=$G3460,COUNTIF($G$2:$G$2552,$G3460)&gt;=1),COUNTIF($G$2:G3460,$G3460),"")</f>
        <v/>
      </c>
      <c r="E3460" s="65" t="str">
        <f t="shared" si="279"/>
        <v>603590.SH</v>
      </c>
      <c r="F3460" s="65" t="str">
        <f t="shared" si="280"/>
        <v>康辰药业</v>
      </c>
      <c r="G3460" s="34" t="str">
        <f>IF(E3460="","",IF(行业估值!$C$5="申万行业",[1]!EM_S_INFO_INDUSTRY_SW2014(E3460,"1"),IF(行业估值!$C$5="证监会行业",[1]!EM_S_INFO_INDUSTRY_CSRC1(E3460,"1"),[1]!EM_S_INFO_INDUSTRY_EM2016(E3460,"1"))))</f>
        <v>医药生物</v>
      </c>
      <c r="H3460" s="34" t="str">
        <f>IF(E3460="","",IF($H$1="上证50",[1]!EM_S_INFO_COMPINDEX(E3460,"000016"),"")&amp;IF($H$1="上证180",[1]!EM_S_INFO_COMPINDEX(E3460,"000010"),"")&amp;IF($H$1="沪深300",[1]!EM_S_INFO_COMPINDEX(E3460,"000300"),"")&amp;IF(AND($H$1="上证A股",RIGHT(E3460,2)="SH"),"是","")&amp;IF(AND($H$1="深证A股",RIGHT(E3460,2)="SZ"),"是","")&amp;IF(AND($H$1="创业板",LEFT(E3460,1)-3=0),"是","")&amp;IF(AND($H$1="全部A股",E3460&lt;&gt;0),"是","")&amp;IF(AND($H$1="中小板",LEFT(E3460,3)="002"),"是",""))</f>
        <v>是</v>
      </c>
      <c r="I3460" s="46">
        <f ca="1">IF(E3460="","",IF(OR([1]!EM_S_VAL_MV(E3460,deadline)="",[1]!EM_S_VAL_MV(E3460,deadline)="--",[1]!EM_S_VAL_MV(E3460,deadline)="null"),0,[1]!EM_S_VAL_MV(E3460,deadline)/100000000))</f>
        <v>55.76</v>
      </c>
      <c r="J3460" s="46">
        <f ca="1">IF(E3460="","",IF(RIGHT(LEFT($J$1,6),3)="TTM",[1]!EM_S_FA_PROFIT_TTM(E3460,LEFT(RIGHT($J$1,11),10),1)/100000000,[1]!EM_S_STM07_IS(E3460,61,LEFT(RIGHT($J$1,5),4)&amp;"-12-31",1)/100000000))</f>
        <v>3.1068807380000001</v>
      </c>
      <c r="K3460" s="36">
        <f t="shared" ca="1" si="276"/>
        <v>17.947261160688942</v>
      </c>
      <c r="L3460" s="46">
        <f ca="1">IF(E3460="","",IF(ISERROR(IF(行业估值!$E$7="最新年报",[1]!EM_S_STM07_BS(E3460,140,LEFT(RIGHT($L$1,5),4)&amp;"-12-31",1)/100000000,[1]!EM_S_STM07_BS(E3460,140,LEFT(RIGHT($L$1,11),10),1)/100000000)),0,IF(行业估值!$E$7="最新年报",[1]!EM_S_STM07_BS(E3460,140,LEFT(RIGHT($L$1,5),4)&amp;"-12-31",1)/100000000,[1]!EM_S_STM07_BS(E3460,140,LEFT(RIGHT($L$1,11),10),1)/100000000)))</f>
        <v>26.6444081625</v>
      </c>
      <c r="M3460" s="36">
        <f t="shared" ca="1" si="277"/>
        <v>2.0927468030037915</v>
      </c>
      <c r="N3460" s="37" t="str">
        <f ca="1">IF(E3460="","",IF(ISERROR([1]!EM_S_EST_NETPROFIT(E3460,行业估值!$E$6,deadline)/100000000),"-",[1]!EM_S_EST_NETPROFIT(E3460,行业估值!$E$6,deadline)/100000000))</f>
        <v>-</v>
      </c>
      <c r="O3460" s="36" t="str">
        <f t="shared" ca="1" si="278"/>
        <v>-</v>
      </c>
      <c r="T3460" s="64" t="s">
        <v>6742</v>
      </c>
      <c r="U3460" s="64" t="s">
        <v>6743</v>
      </c>
    </row>
    <row r="3461" spans="4:21">
      <c r="D3461" s="45" t="str">
        <f>IF(AND(行业估值!$B$39=$G3461,COUNTIF($G$2:$G$2552,$G3461)&gt;=1),COUNTIF($G$2:G3461,$G3461),"")</f>
        <v/>
      </c>
      <c r="E3461" s="65" t="str">
        <f t="shared" si="279"/>
        <v>603595.SH</v>
      </c>
      <c r="F3461" s="65" t="str">
        <f t="shared" si="280"/>
        <v>东尼电子</v>
      </c>
      <c r="G3461" s="34" t="str">
        <f>IF(E3461="","",IF(行业估值!$C$5="申万行业",[1]!EM_S_INFO_INDUSTRY_SW2014(E3461,"1"),IF(行业估值!$C$5="证监会行业",[1]!EM_S_INFO_INDUSTRY_CSRC1(E3461,"1"),[1]!EM_S_INFO_INDUSTRY_EM2016(E3461,"1"))))</f>
        <v>电子设备</v>
      </c>
      <c r="H3461" s="34" t="str">
        <f>IF(E3461="","",IF($H$1="上证50",[1]!EM_S_INFO_COMPINDEX(E3461,"000016"),"")&amp;IF($H$1="上证180",[1]!EM_S_INFO_COMPINDEX(E3461,"000010"),"")&amp;IF($H$1="沪深300",[1]!EM_S_INFO_COMPINDEX(E3461,"000300"),"")&amp;IF(AND($H$1="上证A股",RIGHT(E3461,2)="SH"),"是","")&amp;IF(AND($H$1="深证A股",RIGHT(E3461,2)="SZ"),"是","")&amp;IF(AND($H$1="创业板",LEFT(E3461,1)-3=0),"是","")&amp;IF(AND($H$1="全部A股",E3461&lt;&gt;0),"是","")&amp;IF(AND($H$1="中小板",LEFT(E3461,3)="002"),"是",""))</f>
        <v>是</v>
      </c>
      <c r="I3461" s="46">
        <f ca="1">IF(E3461="","",IF(OR([1]!EM_S_VAL_MV(E3461,deadline)="",[1]!EM_S_VAL_MV(E3461,deadline)="--",[1]!EM_S_VAL_MV(E3461,deadline)="null"),0,[1]!EM_S_VAL_MV(E3461,deadline)/100000000))</f>
        <v>56.546622929099996</v>
      </c>
      <c r="J3461" s="46">
        <f ca="1">IF(E3461="","",IF(RIGHT(LEFT($J$1,6),3)="TTM",[1]!EM_S_FA_PROFIT_TTM(E3461,LEFT(RIGHT($J$1,11),10),1)/100000000,[1]!EM_S_STM07_IS(E3461,61,LEFT(RIGHT($J$1,5),4)&amp;"-12-31",1)/100000000))</f>
        <v>-1.623014253</v>
      </c>
      <c r="K3461" s="36">
        <f t="shared" ca="1" si="276"/>
        <v>-34.840496825322703</v>
      </c>
      <c r="L3461" s="46">
        <f ca="1">IF(E3461="","",IF(ISERROR(IF(行业估值!$E$7="最新年报",[1]!EM_S_STM07_BS(E3461,140,LEFT(RIGHT($L$1,5),4)&amp;"-12-31",1)/100000000,[1]!EM_S_STM07_BS(E3461,140,LEFT(RIGHT($L$1,11),10),1)/100000000)),0,IF(行业估值!$E$7="最新年报",[1]!EM_S_STM07_BS(E3461,140,LEFT(RIGHT($L$1,5),4)&amp;"-12-31",1)/100000000,[1]!EM_S_STM07_BS(E3461,140,LEFT(RIGHT($L$1,11),10),1)/100000000)))</f>
        <v>6.9955962401999994</v>
      </c>
      <c r="M3461" s="36">
        <f t="shared" ca="1" si="277"/>
        <v>8.0831741838038624</v>
      </c>
      <c r="N3461" s="37" t="str">
        <f ca="1">IF(E3461="","",IF(ISERROR([1]!EM_S_EST_NETPROFIT(E3461,行业估值!$E$6,deadline)/100000000),"-",[1]!EM_S_EST_NETPROFIT(E3461,行业估值!$E$6,deadline)/100000000))</f>
        <v>-</v>
      </c>
      <c r="O3461" s="36" t="str">
        <f t="shared" ca="1" si="278"/>
        <v>-</v>
      </c>
      <c r="T3461" s="64" t="s">
        <v>6744</v>
      </c>
      <c r="U3461" s="64" t="s">
        <v>6745</v>
      </c>
    </row>
    <row r="3462" spans="4:21">
      <c r="D3462" s="45" t="str">
        <f>IF(AND(行业估值!$B$39=$G3462,COUNTIF($G$2:$G$2552,$G3462)&gt;=1),COUNTIF($G$2:G3462,$G3462),"")</f>
        <v/>
      </c>
      <c r="E3462" s="65" t="str">
        <f t="shared" si="279"/>
        <v>603596.SH</v>
      </c>
      <c r="F3462" s="65" t="str">
        <f t="shared" si="280"/>
        <v>伯特利</v>
      </c>
      <c r="G3462" s="34" t="str">
        <f>IF(E3462="","",IF(行业估值!$C$5="申万行业",[1]!EM_S_INFO_INDUSTRY_SW2014(E3462,"1"),IF(行业估值!$C$5="证监会行业",[1]!EM_S_INFO_INDUSTRY_CSRC1(E3462,"1"),[1]!EM_S_INFO_INDUSTRY_EM2016(E3462,"1"))))</f>
        <v>交运设备</v>
      </c>
      <c r="H3462" s="34" t="str">
        <f>IF(E3462="","",IF($H$1="上证50",[1]!EM_S_INFO_COMPINDEX(E3462,"000016"),"")&amp;IF($H$1="上证180",[1]!EM_S_INFO_COMPINDEX(E3462,"000010"),"")&amp;IF($H$1="沪深300",[1]!EM_S_INFO_COMPINDEX(E3462,"000300"),"")&amp;IF(AND($H$1="上证A股",RIGHT(E3462,2)="SH"),"是","")&amp;IF(AND($H$1="深证A股",RIGHT(E3462,2)="SZ"),"是","")&amp;IF(AND($H$1="创业板",LEFT(E3462,1)-3=0),"是","")&amp;IF(AND($H$1="全部A股",E3462&lt;&gt;0),"是","")&amp;IF(AND($H$1="中小板",LEFT(E3462,3)="002"),"是",""))</f>
        <v>是</v>
      </c>
      <c r="I3462" s="46">
        <f ca="1">IF(E3462="","",IF(OR([1]!EM_S_VAL_MV(E3462,deadline)="",[1]!EM_S_VAL_MV(E3462,deadline)="--",[1]!EM_S_VAL_MV(E3462,deadline)="null"),0,[1]!EM_S_VAL_MV(E3462,deadline)/100000000))</f>
        <v>78.361999800000007</v>
      </c>
      <c r="J3462" s="46">
        <f ca="1">IF(E3462="","",IF(RIGHT(LEFT($J$1,6),3)="TTM",[1]!EM_S_FA_PROFIT_TTM(E3462,LEFT(RIGHT($J$1,11),10),1)/100000000,[1]!EM_S_STM07_IS(E3462,61,LEFT(RIGHT($J$1,5),4)&amp;"-12-31",1)/100000000))</f>
        <v>3.8270728867000003</v>
      </c>
      <c r="K3462" s="36">
        <f t="shared" ca="1" si="276"/>
        <v>20.475700912916192</v>
      </c>
      <c r="L3462" s="46">
        <f ca="1">IF(E3462="","",IF(ISERROR(IF(行业估值!$E$7="最新年报",[1]!EM_S_STM07_BS(E3462,140,LEFT(RIGHT($L$1,5),4)&amp;"-12-31",1)/100000000,[1]!EM_S_STM07_BS(E3462,140,LEFT(RIGHT($L$1,11),10),1)/100000000)),0,IF(行业估值!$E$7="最新年报",[1]!EM_S_STM07_BS(E3462,140,LEFT(RIGHT($L$1,5),4)&amp;"-12-31",1)/100000000,[1]!EM_S_STM07_BS(E3462,140,LEFT(RIGHT($L$1,11),10),1)/100000000)))</f>
        <v>21.470057523199998</v>
      </c>
      <c r="M3462" s="36">
        <f t="shared" ca="1" si="277"/>
        <v>3.6498271937708608</v>
      </c>
      <c r="N3462" s="37">
        <f ca="1">IF(E3462="","",IF(ISERROR([1]!EM_S_EST_NETPROFIT(E3462,行业估值!$E$6,deadline)/100000000),"-",[1]!EM_S_EST_NETPROFIT(E3462,行业估值!$E$6,deadline)/100000000))</f>
        <v>3.751811111111111</v>
      </c>
      <c r="O3462" s="36">
        <f t="shared" ca="1" si="278"/>
        <v>20.886445900202276</v>
      </c>
      <c r="T3462" s="64" t="s">
        <v>6746</v>
      </c>
      <c r="U3462" s="64" t="s">
        <v>6747</v>
      </c>
    </row>
    <row r="3463" spans="4:21">
      <c r="D3463" s="45" t="str">
        <f>IF(AND(行业估值!$B$39=$G3463,COUNTIF($G$2:$G$2552,$G3463)&gt;=1),COUNTIF($G$2:G3463,$G3463),"")</f>
        <v/>
      </c>
      <c r="E3463" s="65" t="str">
        <f t="shared" si="279"/>
        <v>603598.SH</v>
      </c>
      <c r="F3463" s="65" t="str">
        <f t="shared" si="280"/>
        <v>引力传媒</v>
      </c>
      <c r="G3463" s="34" t="str">
        <f>IF(E3463="","",IF(行业估值!$C$5="申万行业",[1]!EM_S_INFO_INDUSTRY_SW2014(E3463,"1"),IF(行业估值!$C$5="证监会行业",[1]!EM_S_INFO_INDUSTRY_CSRC1(E3463,"1"),[1]!EM_S_INFO_INDUSTRY_EM2016(E3463,"1"))))</f>
        <v>文化传媒</v>
      </c>
      <c r="H3463" s="34" t="str">
        <f>IF(E3463="","",IF($H$1="上证50",[1]!EM_S_INFO_COMPINDEX(E3463,"000016"),"")&amp;IF($H$1="上证180",[1]!EM_S_INFO_COMPINDEX(E3463,"000010"),"")&amp;IF($H$1="沪深300",[1]!EM_S_INFO_COMPINDEX(E3463,"000300"),"")&amp;IF(AND($H$1="上证A股",RIGHT(E3463,2)="SH"),"是","")&amp;IF(AND($H$1="深证A股",RIGHT(E3463,2)="SZ"),"是","")&amp;IF(AND($H$1="创业板",LEFT(E3463,1)-3=0),"是","")&amp;IF(AND($H$1="全部A股",E3463&lt;&gt;0),"是","")&amp;IF(AND($H$1="中小板",LEFT(E3463,3)="002"),"是",""))</f>
        <v>是</v>
      </c>
      <c r="I3463" s="46">
        <f ca="1">IF(E3463="","",IF(OR([1]!EM_S_VAL_MV(E3463,deadline)="",[1]!EM_S_VAL_MV(E3463,deadline)="--",[1]!EM_S_VAL_MV(E3463,deadline)="null"),0,[1]!EM_S_VAL_MV(E3463,deadline)/100000000))</f>
        <v>20.675597199999999</v>
      </c>
      <c r="J3463" s="46">
        <f ca="1">IF(E3463="","",IF(RIGHT(LEFT($J$1,6),3)="TTM",[1]!EM_S_FA_PROFIT_TTM(E3463,LEFT(RIGHT($J$1,11),10),1)/100000000,[1]!EM_S_STM07_IS(E3463,61,LEFT(RIGHT($J$1,5),4)&amp;"-12-31",1)/100000000))</f>
        <v>0.66474458250000001</v>
      </c>
      <c r="K3463" s="36">
        <f t="shared" ca="1" si="276"/>
        <v>31.103069877218591</v>
      </c>
      <c r="L3463" s="46">
        <f ca="1">IF(E3463="","",IF(ISERROR(IF(行业估值!$E$7="最新年报",[1]!EM_S_STM07_BS(E3463,140,LEFT(RIGHT($L$1,5),4)&amp;"-12-31",1)/100000000,[1]!EM_S_STM07_BS(E3463,140,LEFT(RIGHT($L$1,11),10),1)/100000000)),0,IF(行业估值!$E$7="最新年报",[1]!EM_S_STM07_BS(E3463,140,LEFT(RIGHT($L$1,5),4)&amp;"-12-31",1)/100000000,[1]!EM_S_STM07_BS(E3463,140,LEFT(RIGHT($L$1,11),10),1)/100000000)))</f>
        <v>6.2755322572000001</v>
      </c>
      <c r="M3463" s="36">
        <f t="shared" ca="1" si="277"/>
        <v>3.2946364312411296</v>
      </c>
      <c r="N3463" s="37" t="str">
        <f ca="1">IF(E3463="","",IF(ISERROR([1]!EM_S_EST_NETPROFIT(E3463,行业估值!$E$6,deadline)/100000000),"-",[1]!EM_S_EST_NETPROFIT(E3463,行业估值!$E$6,deadline)/100000000))</f>
        <v>-</v>
      </c>
      <c r="O3463" s="36" t="str">
        <f t="shared" ca="1" si="278"/>
        <v>-</v>
      </c>
      <c r="T3463" s="64" t="s">
        <v>6748</v>
      </c>
      <c r="U3463" s="64" t="s">
        <v>6749</v>
      </c>
    </row>
    <row r="3464" spans="4:21">
      <c r="D3464" s="45" t="str">
        <f>IF(AND(行业估值!$B$39=$G3464,COUNTIF($G$2:$G$2552,$G3464)&gt;=1),COUNTIF($G$2:G3464,$G3464),"")</f>
        <v/>
      </c>
      <c r="E3464" s="65" t="str">
        <f t="shared" si="279"/>
        <v>603599.SH</v>
      </c>
      <c r="F3464" s="65" t="str">
        <f t="shared" si="280"/>
        <v>广信股份</v>
      </c>
      <c r="G3464" s="34" t="str">
        <f>IF(E3464="","",IF(行业估值!$C$5="申万行业",[1]!EM_S_INFO_INDUSTRY_SW2014(E3464,"1"),IF(行业估值!$C$5="证监会行业",[1]!EM_S_INFO_INDUSTRY_CSRC1(E3464,"1"),[1]!EM_S_INFO_INDUSTRY_EM2016(E3464,"1"))))</f>
        <v>基础化工</v>
      </c>
      <c r="H3464" s="34" t="str">
        <f>IF(E3464="","",IF($H$1="上证50",[1]!EM_S_INFO_COMPINDEX(E3464,"000016"),"")&amp;IF($H$1="上证180",[1]!EM_S_INFO_COMPINDEX(E3464,"000010"),"")&amp;IF($H$1="沪深300",[1]!EM_S_INFO_COMPINDEX(E3464,"000300"),"")&amp;IF(AND($H$1="上证A股",RIGHT(E3464,2)="SH"),"是","")&amp;IF(AND($H$1="深证A股",RIGHT(E3464,2)="SZ"),"是","")&amp;IF(AND($H$1="创业板",LEFT(E3464,1)-3=0),"是","")&amp;IF(AND($H$1="全部A股",E3464&lt;&gt;0),"是","")&amp;IF(AND($H$1="中小板",LEFT(E3464,3)="002"),"是",""))</f>
        <v>是</v>
      </c>
      <c r="I3464" s="46">
        <f ca="1">IF(E3464="","",IF(OR([1]!EM_S_VAL_MV(E3464,deadline)="",[1]!EM_S_VAL_MV(E3464,deadline)="--",[1]!EM_S_VAL_MV(E3464,deadline)="null"),0,[1]!EM_S_VAL_MV(E3464,deadline)/100000000))</f>
        <v>63.753977321999997</v>
      </c>
      <c r="J3464" s="46">
        <f ca="1">IF(E3464="","",IF(RIGHT(LEFT($J$1,6),3)="TTM",[1]!EM_S_FA_PROFIT_TTM(E3464,LEFT(RIGHT($J$1,11),10),1)/100000000,[1]!EM_S_STM07_IS(E3464,61,LEFT(RIGHT($J$1,5),4)&amp;"-12-31",1)/100000000))</f>
        <v>5.0821659176000002</v>
      </c>
      <c r="K3464" s="36">
        <f t="shared" ca="1" si="276"/>
        <v>12.544646978410171</v>
      </c>
      <c r="L3464" s="46">
        <f ca="1">IF(E3464="","",IF(ISERROR(IF(行业估值!$E$7="最新年报",[1]!EM_S_STM07_BS(E3464,140,LEFT(RIGHT($L$1,5),4)&amp;"-12-31",1)/100000000,[1]!EM_S_STM07_BS(E3464,140,LEFT(RIGHT($L$1,11),10),1)/100000000)),0,IF(行业估值!$E$7="最新年报",[1]!EM_S_STM07_BS(E3464,140,LEFT(RIGHT($L$1,5),4)&amp;"-12-31",1)/100000000,[1]!EM_S_STM07_BS(E3464,140,LEFT(RIGHT($L$1,11),10),1)/100000000)))</f>
        <v>49.9196324666</v>
      </c>
      <c r="M3464" s="36">
        <f t="shared" ca="1" si="277"/>
        <v>1.2771323459694184</v>
      </c>
      <c r="N3464" s="37">
        <f ca="1">IF(E3464="","",IF(ISERROR([1]!EM_S_EST_NETPROFIT(E3464,行业估值!$E$6,deadline)/100000000),"-",[1]!EM_S_EST_NETPROFIT(E3464,行业估值!$E$6,deadline)/100000000))</f>
        <v>5.3959142857142854</v>
      </c>
      <c r="O3464" s="36">
        <f t="shared" ca="1" si="278"/>
        <v>11.815231663480835</v>
      </c>
      <c r="T3464" s="64" t="s">
        <v>6750</v>
      </c>
      <c r="U3464" s="64" t="s">
        <v>6751</v>
      </c>
    </row>
    <row r="3465" spans="4:21">
      <c r="D3465" s="45" t="str">
        <f>IF(AND(行业估值!$B$39=$G3465,COUNTIF($G$2:$G$2552,$G3465)&gt;=1),COUNTIF($G$2:G3465,$G3465),"")</f>
        <v/>
      </c>
      <c r="E3465" s="65" t="str">
        <f t="shared" si="279"/>
        <v>603600.SH</v>
      </c>
      <c r="F3465" s="65" t="str">
        <f t="shared" si="280"/>
        <v>永艺股份</v>
      </c>
      <c r="G3465" s="34" t="str">
        <f>IF(E3465="","",IF(行业估值!$C$5="申万行业",[1]!EM_S_INFO_INDUSTRY_SW2014(E3465,"1"),IF(行业估值!$C$5="证监会行业",[1]!EM_S_INFO_INDUSTRY_CSRC1(E3465,"1"),[1]!EM_S_INFO_INDUSTRY_EM2016(E3465,"1"))))</f>
        <v>轻工制造</v>
      </c>
      <c r="H3465" s="34" t="str">
        <f>IF(E3465="","",IF($H$1="上证50",[1]!EM_S_INFO_COMPINDEX(E3465,"000016"),"")&amp;IF($H$1="上证180",[1]!EM_S_INFO_COMPINDEX(E3465,"000010"),"")&amp;IF($H$1="沪深300",[1]!EM_S_INFO_COMPINDEX(E3465,"000300"),"")&amp;IF(AND($H$1="上证A股",RIGHT(E3465,2)="SH"),"是","")&amp;IF(AND($H$1="深证A股",RIGHT(E3465,2)="SZ"),"是","")&amp;IF(AND($H$1="创业板",LEFT(E3465,1)-3=0),"是","")&amp;IF(AND($H$1="全部A股",E3465&lt;&gt;0),"是","")&amp;IF(AND($H$1="中小板",LEFT(E3465,3)="002"),"是",""))</f>
        <v>是</v>
      </c>
      <c r="I3465" s="46">
        <f ca="1">IF(E3465="","",IF(OR([1]!EM_S_VAL_MV(E3465,deadline)="",[1]!EM_S_VAL_MV(E3465,deadline)="--",[1]!EM_S_VAL_MV(E3465,deadline)="null"),0,[1]!EM_S_VAL_MV(E3465,deadline)/100000000))</f>
        <v>33.642848319999999</v>
      </c>
      <c r="J3465" s="46">
        <f ca="1">IF(E3465="","",IF(RIGHT(LEFT($J$1,6),3)="TTM",[1]!EM_S_FA_PROFIT_TTM(E3465,LEFT(RIGHT($J$1,11),10),1)/100000000,[1]!EM_S_STM07_IS(E3465,61,LEFT(RIGHT($J$1,5),4)&amp;"-12-31",1)/100000000))</f>
        <v>1.7529870412999999</v>
      </c>
      <c r="K3465" s="36">
        <f t="shared" ca="1" si="276"/>
        <v>19.191726765447594</v>
      </c>
      <c r="L3465" s="46">
        <f ca="1">IF(E3465="","",IF(ISERROR(IF(行业估值!$E$7="最新年报",[1]!EM_S_STM07_BS(E3465,140,LEFT(RIGHT($L$1,5),4)&amp;"-12-31",1)/100000000,[1]!EM_S_STM07_BS(E3465,140,LEFT(RIGHT($L$1,11),10),1)/100000000)),0,IF(行业估值!$E$7="最新年报",[1]!EM_S_STM07_BS(E3465,140,LEFT(RIGHT($L$1,5),4)&amp;"-12-31",1)/100000000,[1]!EM_S_STM07_BS(E3465,140,LEFT(RIGHT($L$1,11),10),1)/100000000)))</f>
        <v>11.9008651601</v>
      </c>
      <c r="M3465" s="36">
        <f t="shared" ca="1" si="277"/>
        <v>2.8269245863564851</v>
      </c>
      <c r="N3465" s="37">
        <f ca="1">IF(E3465="","",IF(ISERROR([1]!EM_S_EST_NETPROFIT(E3465,行业估值!$E$6,deadline)/100000000),"-",[1]!EM_S_EST_NETPROFIT(E3465,行业估值!$E$6,deadline)/100000000))</f>
        <v>1.7621500000000001</v>
      </c>
      <c r="O3465" s="36">
        <f t="shared" ca="1" si="278"/>
        <v>19.091932196464544</v>
      </c>
      <c r="T3465" s="64" t="s">
        <v>6752</v>
      </c>
      <c r="U3465" s="64" t="s">
        <v>6753</v>
      </c>
    </row>
    <row r="3466" spans="4:21">
      <c r="D3466" s="45" t="str">
        <f>IF(AND(行业估值!$B$39=$G3466,COUNTIF($G$2:$G$2552,$G3466)&gt;=1),COUNTIF($G$2:G3466,$G3466),"")</f>
        <v/>
      </c>
      <c r="E3466" s="65" t="str">
        <f t="shared" si="279"/>
        <v>603601.SH</v>
      </c>
      <c r="F3466" s="65" t="str">
        <f t="shared" si="280"/>
        <v>再升科技</v>
      </c>
      <c r="G3466" s="34" t="str">
        <f>IF(E3466="","",IF(行业估值!$C$5="申万行业",[1]!EM_S_INFO_INDUSTRY_SW2014(E3466,"1"),IF(行业估值!$C$5="证监会行业",[1]!EM_S_INFO_INDUSTRY_CSRC1(E3466,"1"),[1]!EM_S_INFO_INDUSTRY_EM2016(E3466,"1"))))</f>
        <v>基础化工</v>
      </c>
      <c r="H3466" s="34" t="str">
        <f>IF(E3466="","",IF($H$1="上证50",[1]!EM_S_INFO_COMPINDEX(E3466,"000016"),"")&amp;IF($H$1="上证180",[1]!EM_S_INFO_COMPINDEX(E3466,"000010"),"")&amp;IF($H$1="沪深300",[1]!EM_S_INFO_COMPINDEX(E3466,"000300"),"")&amp;IF(AND($H$1="上证A股",RIGHT(E3466,2)="SH"),"是","")&amp;IF(AND($H$1="深证A股",RIGHT(E3466,2)="SZ"),"是","")&amp;IF(AND($H$1="创业板",LEFT(E3466,1)-3=0),"是","")&amp;IF(AND($H$1="全部A股",E3466&lt;&gt;0),"是","")&amp;IF(AND($H$1="中小板",LEFT(E3466,3)="002"),"是",""))</f>
        <v>是</v>
      </c>
      <c r="I3466" s="46">
        <f ca="1">IF(E3466="","",IF(OR([1]!EM_S_VAL_MV(E3466,deadline)="",[1]!EM_S_VAL_MV(E3466,deadline)="--",[1]!EM_S_VAL_MV(E3466,deadline)="null"),0,[1]!EM_S_VAL_MV(E3466,deadline)/100000000))</f>
        <v>46.456116448000003</v>
      </c>
      <c r="J3466" s="46">
        <f ca="1">IF(E3466="","",IF(RIGHT(LEFT($J$1,6),3)="TTM",[1]!EM_S_FA_PROFIT_TTM(E3466,LEFT(RIGHT($J$1,11),10),1)/100000000,[1]!EM_S_STM07_IS(E3466,61,LEFT(RIGHT($J$1,5),4)&amp;"-12-31",1)/100000000))</f>
        <v>1.7140122091000001</v>
      </c>
      <c r="K3466" s="36">
        <f t="shared" ca="1" si="276"/>
        <v>27.103725516863939</v>
      </c>
      <c r="L3466" s="46">
        <f ca="1">IF(E3466="","",IF(ISERROR(IF(行业估值!$E$7="最新年报",[1]!EM_S_STM07_BS(E3466,140,LEFT(RIGHT($L$1,5),4)&amp;"-12-31",1)/100000000,[1]!EM_S_STM07_BS(E3466,140,LEFT(RIGHT($L$1,11),10),1)/100000000)),0,IF(行业估值!$E$7="最新年报",[1]!EM_S_STM07_BS(E3466,140,LEFT(RIGHT($L$1,5),4)&amp;"-12-31",1)/100000000,[1]!EM_S_STM07_BS(E3466,140,LEFT(RIGHT($L$1,11),10),1)/100000000)))</f>
        <v>13.847570635599999</v>
      </c>
      <c r="M3466" s="36">
        <f t="shared" ca="1" si="277"/>
        <v>3.3548206880828895</v>
      </c>
      <c r="N3466" s="37">
        <f ca="1">IF(E3466="","",IF(ISERROR([1]!EM_S_EST_NETPROFIT(E3466,行业估值!$E$6,deadline)/100000000),"-",[1]!EM_S_EST_NETPROFIT(E3466,行业估值!$E$6,deadline)/100000000))</f>
        <v>2.0147555555555554</v>
      </c>
      <c r="O3466" s="36">
        <f t="shared" ca="1" si="278"/>
        <v>23.057941852995679</v>
      </c>
      <c r="T3466" s="64" t="s">
        <v>6754</v>
      </c>
      <c r="U3466" s="64" t="s">
        <v>6755</v>
      </c>
    </row>
    <row r="3467" spans="4:21">
      <c r="D3467" s="45" t="str">
        <f>IF(AND(行业估值!$B$39=$G3467,COUNTIF($G$2:$G$2552,$G3467)&gt;=1),COUNTIF($G$2:G3467,$G3467),"")</f>
        <v/>
      </c>
      <c r="E3467" s="65" t="str">
        <f t="shared" si="279"/>
        <v>603602.SH</v>
      </c>
      <c r="F3467" s="65" t="str">
        <f t="shared" si="280"/>
        <v>纵横通信</v>
      </c>
      <c r="G3467" s="34" t="str">
        <f>IF(E3467="","",IF(行业估值!$C$5="申万行业",[1]!EM_S_INFO_INDUSTRY_SW2014(E3467,"1"),IF(行业估值!$C$5="证监会行业",[1]!EM_S_INFO_INDUSTRY_CSRC1(E3467,"1"),[1]!EM_S_INFO_INDUSTRY_EM2016(E3467,"1"))))</f>
        <v>信息技术</v>
      </c>
      <c r="H3467" s="34" t="str">
        <f>IF(E3467="","",IF($H$1="上证50",[1]!EM_S_INFO_COMPINDEX(E3467,"000016"),"")&amp;IF($H$1="上证180",[1]!EM_S_INFO_COMPINDEX(E3467,"000010"),"")&amp;IF($H$1="沪深300",[1]!EM_S_INFO_COMPINDEX(E3467,"000300"),"")&amp;IF(AND($H$1="上证A股",RIGHT(E3467,2)="SH"),"是","")&amp;IF(AND($H$1="深证A股",RIGHT(E3467,2)="SZ"),"是","")&amp;IF(AND($H$1="创业板",LEFT(E3467,1)-3=0),"是","")&amp;IF(AND($H$1="全部A股",E3467&lt;&gt;0),"是","")&amp;IF(AND($H$1="中小板",LEFT(E3467,3)="002"),"是",""))</f>
        <v>是</v>
      </c>
      <c r="I3467" s="46">
        <f ca="1">IF(E3467="","",IF(OR([1]!EM_S_VAL_MV(E3467,deadline)="",[1]!EM_S_VAL_MV(E3467,deadline)="--",[1]!EM_S_VAL_MV(E3467,deadline)="null"),0,[1]!EM_S_VAL_MV(E3467,deadline)/100000000))</f>
        <v>36.518720000000002</v>
      </c>
      <c r="J3467" s="46">
        <f ca="1">IF(E3467="","",IF(RIGHT(LEFT($J$1,6),3)="TTM",[1]!EM_S_FA_PROFIT_TTM(E3467,LEFT(RIGHT($J$1,11),10),1)/100000000,[1]!EM_S_STM07_IS(E3467,61,LEFT(RIGHT($J$1,5),4)&amp;"-12-31",1)/100000000))</f>
        <v>0.35224405130000003</v>
      </c>
      <c r="K3467" s="36">
        <f t="shared" ca="1" si="276"/>
        <v>103.67448326018047</v>
      </c>
      <c r="L3467" s="46">
        <f ca="1">IF(E3467="","",IF(ISERROR(IF(行业估值!$E$7="最新年报",[1]!EM_S_STM07_BS(E3467,140,LEFT(RIGHT($L$1,5),4)&amp;"-12-31",1)/100000000,[1]!EM_S_STM07_BS(E3467,140,LEFT(RIGHT($L$1,11),10),1)/100000000)),0,IF(行业估值!$E$7="最新年报",[1]!EM_S_STM07_BS(E3467,140,LEFT(RIGHT($L$1,5),4)&amp;"-12-31",1)/100000000,[1]!EM_S_STM07_BS(E3467,140,LEFT(RIGHT($L$1,11),10),1)/100000000)))</f>
        <v>6.8921809064000001</v>
      </c>
      <c r="M3467" s="36">
        <f t="shared" ca="1" si="277"/>
        <v>5.2985724687071309</v>
      </c>
      <c r="N3467" s="37">
        <f ca="1">IF(E3467="","",IF(ISERROR([1]!EM_S_EST_NETPROFIT(E3467,行业估值!$E$6,deadline)/100000000),"-",[1]!EM_S_EST_NETPROFIT(E3467,行业估值!$E$6,deadline)/100000000))</f>
        <v>0.74</v>
      </c>
      <c r="O3467" s="36">
        <f t="shared" ca="1" si="278"/>
        <v>49.349621621621623</v>
      </c>
      <c r="T3467" s="64" t="s">
        <v>6756</v>
      </c>
      <c r="U3467" s="64" t="s">
        <v>6757</v>
      </c>
    </row>
    <row r="3468" spans="4:21">
      <c r="D3468" s="45" t="str">
        <f>IF(AND(行业估值!$B$39=$G3468,COUNTIF($G$2:$G$2552,$G3468)&gt;=1),COUNTIF($G$2:G3468,$G3468),"")</f>
        <v/>
      </c>
      <c r="E3468" s="65" t="str">
        <f t="shared" si="279"/>
        <v>603603.SH</v>
      </c>
      <c r="F3468" s="65" t="str">
        <f t="shared" si="280"/>
        <v>博天环境</v>
      </c>
      <c r="G3468" s="34" t="str">
        <f>IF(E3468="","",IF(行业估值!$C$5="申万行业",[1]!EM_S_INFO_INDUSTRY_SW2014(E3468,"1"),IF(行业估值!$C$5="证监会行业",[1]!EM_S_INFO_INDUSTRY_CSRC1(E3468,"1"),[1]!EM_S_INFO_INDUSTRY_EM2016(E3468,"1"))))</f>
        <v>公用事业</v>
      </c>
      <c r="H3468" s="34" t="str">
        <f>IF(E3468="","",IF($H$1="上证50",[1]!EM_S_INFO_COMPINDEX(E3468,"000016"),"")&amp;IF($H$1="上证180",[1]!EM_S_INFO_COMPINDEX(E3468,"000010"),"")&amp;IF($H$1="沪深300",[1]!EM_S_INFO_COMPINDEX(E3468,"000300"),"")&amp;IF(AND($H$1="上证A股",RIGHT(E3468,2)="SH"),"是","")&amp;IF(AND($H$1="深证A股",RIGHT(E3468,2)="SZ"),"是","")&amp;IF(AND($H$1="创业板",LEFT(E3468,1)-3=0),"是","")&amp;IF(AND($H$1="全部A股",E3468&lt;&gt;0),"是","")&amp;IF(AND($H$1="中小板",LEFT(E3468,3)="002"),"是",""))</f>
        <v>是</v>
      </c>
      <c r="I3468" s="46">
        <f ca="1">IF(E3468="","",IF(OR([1]!EM_S_VAL_MV(E3468,deadline)="",[1]!EM_S_VAL_MV(E3468,deadline)="--",[1]!EM_S_VAL_MV(E3468,deadline)="null"),0,[1]!EM_S_VAL_MV(E3468,deadline)/100000000))</f>
        <v>38.519689963200001</v>
      </c>
      <c r="J3468" s="46">
        <f ca="1">IF(E3468="","",IF(RIGHT(LEFT($J$1,6),3)="TTM",[1]!EM_S_FA_PROFIT_TTM(E3468,LEFT(RIGHT($J$1,11),10),1)/100000000,[1]!EM_S_STM07_IS(E3468,61,LEFT(RIGHT($J$1,5),4)&amp;"-12-31",1)/100000000))</f>
        <v>-2.1116476423999999</v>
      </c>
      <c r="K3468" s="36">
        <f t="shared" ca="1" si="276"/>
        <v>-18.24153291001728</v>
      </c>
      <c r="L3468" s="46">
        <f ca="1">IF(E3468="","",IF(ISERROR(IF(行业估值!$E$7="最新年报",[1]!EM_S_STM07_BS(E3468,140,LEFT(RIGHT($L$1,5),4)&amp;"-12-31",1)/100000000,[1]!EM_S_STM07_BS(E3468,140,LEFT(RIGHT($L$1,11),10),1)/100000000)),0,IF(行业估值!$E$7="最新年报",[1]!EM_S_STM07_BS(E3468,140,LEFT(RIGHT($L$1,5),4)&amp;"-12-31",1)/100000000,[1]!EM_S_STM07_BS(E3468,140,LEFT(RIGHT($L$1,11),10),1)/100000000)))</f>
        <v>14.4046316396</v>
      </c>
      <c r="M3468" s="36">
        <f t="shared" ca="1" si="277"/>
        <v>2.6741183618541773</v>
      </c>
      <c r="N3468" s="37" t="str">
        <f ca="1">IF(E3468="","",IF(ISERROR([1]!EM_S_EST_NETPROFIT(E3468,行业估值!$E$6,deadline)/100000000),"-",[1]!EM_S_EST_NETPROFIT(E3468,行业估值!$E$6,deadline)/100000000))</f>
        <v>-</v>
      </c>
      <c r="O3468" s="36" t="str">
        <f t="shared" ca="1" si="278"/>
        <v>-</v>
      </c>
      <c r="T3468" s="64" t="s">
        <v>6758</v>
      </c>
      <c r="U3468" s="64" t="s">
        <v>6759</v>
      </c>
    </row>
    <row r="3469" spans="4:21">
      <c r="D3469" s="45" t="str">
        <f>IF(AND(行业估值!$B$39=$G3469,COUNTIF($G$2:$G$2552,$G3469)&gt;=1),COUNTIF($G$2:G3469,$G3469),"")</f>
        <v/>
      </c>
      <c r="E3469" s="65" t="str">
        <f t="shared" si="279"/>
        <v>603605.SH</v>
      </c>
      <c r="F3469" s="65" t="str">
        <f t="shared" si="280"/>
        <v>珀莱雅</v>
      </c>
      <c r="G3469" s="34" t="str">
        <f>IF(E3469="","",IF(行业估值!$C$5="申万行业",[1]!EM_S_INFO_INDUSTRY_SW2014(E3469,"1"),IF(行业估值!$C$5="证监会行业",[1]!EM_S_INFO_INDUSTRY_CSRC1(E3469,"1"),[1]!EM_S_INFO_INDUSTRY_EM2016(E3469,"1"))))</f>
        <v>基础化工</v>
      </c>
      <c r="H3469" s="34" t="str">
        <f>IF(E3469="","",IF($H$1="上证50",[1]!EM_S_INFO_COMPINDEX(E3469,"000016"),"")&amp;IF($H$1="上证180",[1]!EM_S_INFO_COMPINDEX(E3469,"000010"),"")&amp;IF($H$1="沪深300",[1]!EM_S_INFO_COMPINDEX(E3469,"000300"),"")&amp;IF(AND($H$1="上证A股",RIGHT(E3469,2)="SH"),"是","")&amp;IF(AND($H$1="深证A股",RIGHT(E3469,2)="SZ"),"是","")&amp;IF(AND($H$1="创业板",LEFT(E3469,1)-3=0),"是","")&amp;IF(AND($H$1="全部A股",E3469&lt;&gt;0),"是","")&amp;IF(AND($H$1="中小板",LEFT(E3469,3)="002"),"是",""))</f>
        <v>是</v>
      </c>
      <c r="I3469" s="46">
        <f ca="1">IF(E3469="","",IF(OR([1]!EM_S_VAL_MV(E3469,deadline)="",[1]!EM_S_VAL_MV(E3469,deadline)="--",[1]!EM_S_VAL_MV(E3469,deadline)="null"),0,[1]!EM_S_VAL_MV(E3469,deadline)/100000000))</f>
        <v>171.9987161</v>
      </c>
      <c r="J3469" s="46">
        <f ca="1">IF(E3469="","",IF(RIGHT(LEFT($J$1,6),3)="TTM",[1]!EM_S_FA_PROFIT_TTM(E3469,LEFT(RIGHT($J$1,11),10),1)/100000000,[1]!EM_S_STM07_IS(E3469,61,LEFT(RIGHT($J$1,5),4)&amp;"-12-31",1)/100000000))</f>
        <v>3.3835403122000001</v>
      </c>
      <c r="K3469" s="36">
        <f t="shared" ca="1" si="276"/>
        <v>50.833949127139348</v>
      </c>
      <c r="L3469" s="46">
        <f ca="1">IF(E3469="","",IF(ISERROR(IF(行业估值!$E$7="最新年报",[1]!EM_S_STM07_BS(E3469,140,LEFT(RIGHT($L$1,5),4)&amp;"-12-31",1)/100000000,[1]!EM_S_STM07_BS(E3469,140,LEFT(RIGHT($L$1,11),10),1)/100000000)),0,IF(行业估值!$E$7="最新年报",[1]!EM_S_STM07_BS(E3469,140,LEFT(RIGHT($L$1,5),4)&amp;"-12-31",1)/100000000,[1]!EM_S_STM07_BS(E3469,140,LEFT(RIGHT($L$1,11),10),1)/100000000)))</f>
        <v>18.651434914399999</v>
      </c>
      <c r="M3469" s="36">
        <f t="shared" ca="1" si="277"/>
        <v>9.2217417528131804</v>
      </c>
      <c r="N3469" s="37">
        <f ca="1">IF(E3469="","",IF(ISERROR([1]!EM_S_EST_NETPROFIT(E3469,行业估值!$E$6,deadline)/100000000),"-",[1]!EM_S_EST_NETPROFIT(E3469,行业估值!$E$6,deadline)/100000000))</f>
        <v>3.848644444444445</v>
      </c>
      <c r="O3469" s="36">
        <f t="shared" ca="1" si="278"/>
        <v>44.69072645780043</v>
      </c>
      <c r="T3469" s="64" t="s">
        <v>6760</v>
      </c>
      <c r="U3469" s="64" t="s">
        <v>6761</v>
      </c>
    </row>
    <row r="3470" spans="4:21">
      <c r="D3470" s="45" t="str">
        <f>IF(AND(行业估值!$B$39=$G3470,COUNTIF($G$2:$G$2552,$G3470)&gt;=1),COUNTIF($G$2:G3470,$G3470),"")</f>
        <v/>
      </c>
      <c r="E3470" s="65" t="str">
        <f t="shared" si="279"/>
        <v>603606.SH</v>
      </c>
      <c r="F3470" s="65" t="str">
        <f t="shared" si="280"/>
        <v>东方电缆</v>
      </c>
      <c r="G3470" s="34" t="str">
        <f>IF(E3470="","",IF(行业估值!$C$5="申万行业",[1]!EM_S_INFO_INDUSTRY_SW2014(E3470,"1"),IF(行业估值!$C$5="证监会行业",[1]!EM_S_INFO_INDUSTRY_CSRC1(E3470,"1"),[1]!EM_S_INFO_INDUSTRY_EM2016(E3470,"1"))))</f>
        <v>电气设备</v>
      </c>
      <c r="H3470" s="34" t="str">
        <f>IF(E3470="","",IF($H$1="上证50",[1]!EM_S_INFO_COMPINDEX(E3470,"000016"),"")&amp;IF($H$1="上证180",[1]!EM_S_INFO_COMPINDEX(E3470,"000010"),"")&amp;IF($H$1="沪深300",[1]!EM_S_INFO_COMPINDEX(E3470,"000300"),"")&amp;IF(AND($H$1="上证A股",RIGHT(E3470,2)="SH"),"是","")&amp;IF(AND($H$1="深证A股",RIGHT(E3470,2)="SZ"),"是","")&amp;IF(AND($H$1="创业板",LEFT(E3470,1)-3=0),"是","")&amp;IF(AND($H$1="全部A股",E3470&lt;&gt;0),"是","")&amp;IF(AND($H$1="中小板",LEFT(E3470,3)="002"),"是",""))</f>
        <v>是</v>
      </c>
      <c r="I3470" s="46">
        <f ca="1">IF(E3470="","",IF(OR([1]!EM_S_VAL_MV(E3470,deadline)="",[1]!EM_S_VAL_MV(E3470,deadline)="--",[1]!EM_S_VAL_MV(E3470,deadline)="null"),0,[1]!EM_S_VAL_MV(E3470,deadline)/100000000))</f>
        <v>67.045713402499999</v>
      </c>
      <c r="J3470" s="46">
        <f ca="1">IF(E3470="","",IF(RIGHT(LEFT($J$1,6),3)="TTM",[1]!EM_S_FA_PROFIT_TTM(E3470,LEFT(RIGHT($J$1,11),10),1)/100000000,[1]!EM_S_STM07_IS(E3470,61,LEFT(RIGHT($J$1,5),4)&amp;"-12-31",1)/100000000))</f>
        <v>3.5857097266000002</v>
      </c>
      <c r="K3470" s="36">
        <f t="shared" ca="1" si="276"/>
        <v>18.698031495726593</v>
      </c>
      <c r="L3470" s="46">
        <f ca="1">IF(E3470="","",IF(ISERROR(IF(行业估值!$E$7="最新年报",[1]!EM_S_STM07_BS(E3470,140,LEFT(RIGHT($L$1,5),4)&amp;"-12-31",1)/100000000,[1]!EM_S_STM07_BS(E3470,140,LEFT(RIGHT($L$1,11),10),1)/100000000)),0,IF(行业估值!$E$7="最新年报",[1]!EM_S_STM07_BS(E3470,140,LEFT(RIGHT($L$1,5),4)&amp;"-12-31",1)/100000000,[1]!EM_S_STM07_BS(E3470,140,LEFT(RIGHT($L$1,11),10),1)/100000000)))</f>
        <v>19.796750823099998</v>
      </c>
      <c r="M3470" s="36">
        <f t="shared" ca="1" si="277"/>
        <v>3.3867028989558814</v>
      </c>
      <c r="N3470" s="37">
        <f ca="1">IF(E3470="","",IF(ISERROR([1]!EM_S_EST_NETPROFIT(E3470,行业估值!$E$6,deadline)/100000000),"-",[1]!EM_S_EST_NETPROFIT(E3470,行业估值!$E$6,deadline)/100000000))</f>
        <v>3.928818181818182</v>
      </c>
      <c r="O3470" s="36">
        <f t="shared" ca="1" si="278"/>
        <v>17.065109735231506</v>
      </c>
      <c r="T3470" s="64" t="s">
        <v>6762</v>
      </c>
      <c r="U3470" s="64" t="s">
        <v>6763</v>
      </c>
    </row>
    <row r="3471" spans="4:21">
      <c r="D3471" s="45" t="str">
        <f>IF(AND(行业估值!$B$39=$G3471,COUNTIF($G$2:$G$2552,$G3471)&gt;=1),COUNTIF($G$2:G3471,$G3471),"")</f>
        <v/>
      </c>
      <c r="E3471" s="65" t="str">
        <f t="shared" si="279"/>
        <v>603607.SH</v>
      </c>
      <c r="F3471" s="65" t="str">
        <f t="shared" si="280"/>
        <v>京华激光</v>
      </c>
      <c r="G3471" s="34" t="str">
        <f>IF(E3471="","",IF(行业估值!$C$5="申万行业",[1]!EM_S_INFO_INDUSTRY_SW2014(E3471,"1"),IF(行业估值!$C$5="证监会行业",[1]!EM_S_INFO_INDUSTRY_CSRC1(E3471,"1"),[1]!EM_S_INFO_INDUSTRY_EM2016(E3471,"1"))))</f>
        <v>轻工制造</v>
      </c>
      <c r="H3471" s="34" t="str">
        <f>IF(E3471="","",IF($H$1="上证50",[1]!EM_S_INFO_COMPINDEX(E3471,"000016"),"")&amp;IF($H$1="上证180",[1]!EM_S_INFO_COMPINDEX(E3471,"000010"),"")&amp;IF($H$1="沪深300",[1]!EM_S_INFO_COMPINDEX(E3471,"000300"),"")&amp;IF(AND($H$1="上证A股",RIGHT(E3471,2)="SH"),"是","")&amp;IF(AND($H$1="深证A股",RIGHT(E3471,2)="SZ"),"是","")&amp;IF(AND($H$1="创业板",LEFT(E3471,1)-3=0),"是","")&amp;IF(AND($H$1="全部A股",E3471&lt;&gt;0),"是","")&amp;IF(AND($H$1="中小板",LEFT(E3471,3)="002"),"是",""))</f>
        <v>是</v>
      </c>
      <c r="I3471" s="46">
        <f ca="1">IF(E3471="","",IF(OR([1]!EM_S_VAL_MV(E3471,deadline)="",[1]!EM_S_VAL_MV(E3471,deadline)="--",[1]!EM_S_VAL_MV(E3471,deadline)="null"),0,[1]!EM_S_VAL_MV(E3471,deadline)/100000000))</f>
        <v>27.542591999999999</v>
      </c>
      <c r="J3471" s="46">
        <f ca="1">IF(E3471="","",IF(RIGHT(LEFT($J$1,6),3)="TTM",[1]!EM_S_FA_PROFIT_TTM(E3471,LEFT(RIGHT($J$1,11),10),1)/100000000,[1]!EM_S_STM07_IS(E3471,61,LEFT(RIGHT($J$1,5),4)&amp;"-12-31",1)/100000000))</f>
        <v>0.99519206360000001</v>
      </c>
      <c r="K3471" s="36">
        <f t="shared" ca="1" si="276"/>
        <v>27.675654788049297</v>
      </c>
      <c r="L3471" s="46">
        <f ca="1">IF(E3471="","",IF(ISERROR(IF(行业估值!$E$7="最新年报",[1]!EM_S_STM07_BS(E3471,140,LEFT(RIGHT($L$1,5),4)&amp;"-12-31",1)/100000000,[1]!EM_S_STM07_BS(E3471,140,LEFT(RIGHT($L$1,11),10),1)/100000000)),0,IF(行业估值!$E$7="最新年报",[1]!EM_S_STM07_BS(E3471,140,LEFT(RIGHT($L$1,5),4)&amp;"-12-31",1)/100000000,[1]!EM_S_STM07_BS(E3471,140,LEFT(RIGHT($L$1,11),10),1)/100000000)))</f>
        <v>7.9685287592999998</v>
      </c>
      <c r="M3471" s="36">
        <f t="shared" ca="1" si="277"/>
        <v>3.4564212330733302</v>
      </c>
      <c r="N3471" s="37" t="str">
        <f ca="1">IF(E3471="","",IF(ISERROR([1]!EM_S_EST_NETPROFIT(E3471,行业估值!$E$6,deadline)/100000000),"-",[1]!EM_S_EST_NETPROFIT(E3471,行业估值!$E$6,deadline)/100000000))</f>
        <v>-</v>
      </c>
      <c r="O3471" s="36" t="str">
        <f t="shared" ca="1" si="278"/>
        <v>-</v>
      </c>
      <c r="T3471" s="64" t="s">
        <v>6764</v>
      </c>
      <c r="U3471" s="64" t="s">
        <v>6765</v>
      </c>
    </row>
    <row r="3472" spans="4:21">
      <c r="D3472" s="45" t="str">
        <f>IF(AND(行业估值!$B$39=$G3472,COUNTIF($G$2:$G$2552,$G3472)&gt;=1),COUNTIF($G$2:G3472,$G3472),"")</f>
        <v/>
      </c>
      <c r="E3472" s="65" t="str">
        <f t="shared" si="279"/>
        <v>603608.SH</v>
      </c>
      <c r="F3472" s="65" t="str">
        <f t="shared" si="280"/>
        <v>天创时尚</v>
      </c>
      <c r="G3472" s="34" t="str">
        <f>IF(E3472="","",IF(行业估值!$C$5="申万行业",[1]!EM_S_INFO_INDUSTRY_SW2014(E3472,"1"),IF(行业估值!$C$5="证监会行业",[1]!EM_S_INFO_INDUSTRY_CSRC1(E3472,"1"),[1]!EM_S_INFO_INDUSTRY_EM2016(E3472,"1"))))</f>
        <v>纺织服装</v>
      </c>
      <c r="H3472" s="34" t="str">
        <f>IF(E3472="","",IF($H$1="上证50",[1]!EM_S_INFO_COMPINDEX(E3472,"000016"),"")&amp;IF($H$1="上证180",[1]!EM_S_INFO_COMPINDEX(E3472,"000010"),"")&amp;IF($H$1="沪深300",[1]!EM_S_INFO_COMPINDEX(E3472,"000300"),"")&amp;IF(AND($H$1="上证A股",RIGHT(E3472,2)="SH"),"是","")&amp;IF(AND($H$1="深证A股",RIGHT(E3472,2)="SZ"),"是","")&amp;IF(AND($H$1="创业板",LEFT(E3472,1)-3=0),"是","")&amp;IF(AND($H$1="全部A股",E3472&lt;&gt;0),"是","")&amp;IF(AND($H$1="中小板",LEFT(E3472,3)="002"),"是",""))</f>
        <v>是</v>
      </c>
      <c r="I3472" s="46">
        <f ca="1">IF(E3472="","",IF(OR([1]!EM_S_VAL_MV(E3472,deadline)="",[1]!EM_S_VAL_MV(E3472,deadline)="--",[1]!EM_S_VAL_MV(E3472,deadline)="null"),0,[1]!EM_S_VAL_MV(E3472,deadline)/100000000))</f>
        <v>26.142971320200001</v>
      </c>
      <c r="J3472" s="46">
        <f ca="1">IF(E3472="","",IF(RIGHT(LEFT($J$1,6),3)="TTM",[1]!EM_S_FA_PROFIT_TTM(E3472,LEFT(RIGHT($J$1,11),10),1)/100000000,[1]!EM_S_STM07_IS(E3472,61,LEFT(RIGHT($J$1,5),4)&amp;"-12-31",1)/100000000))</f>
        <v>2.2891762999999998</v>
      </c>
      <c r="K3472" s="36">
        <f t="shared" ca="1" si="276"/>
        <v>11.420252481296439</v>
      </c>
      <c r="L3472" s="46">
        <f ca="1">IF(E3472="","",IF(ISERROR(IF(行业估值!$E$7="最新年报",[1]!EM_S_STM07_BS(E3472,140,LEFT(RIGHT($L$1,5),4)&amp;"-12-31",1)/100000000,[1]!EM_S_STM07_BS(E3472,140,LEFT(RIGHT($L$1,11),10),1)/100000000)),0,IF(行业估值!$E$7="最新年报",[1]!EM_S_STM07_BS(E3472,140,LEFT(RIGHT($L$1,5),4)&amp;"-12-31",1)/100000000,[1]!EM_S_STM07_BS(E3472,140,LEFT(RIGHT($L$1,11),10),1)/100000000)))</f>
        <v>21.20436437</v>
      </c>
      <c r="M3472" s="36">
        <f t="shared" ca="1" si="277"/>
        <v>1.2329052106455574</v>
      </c>
      <c r="N3472" s="37">
        <f ca="1">IF(E3472="","",IF(ISERROR([1]!EM_S_EST_NETPROFIT(E3472,行业估值!$E$6,deadline)/100000000),"-",[1]!EM_S_EST_NETPROFIT(E3472,行业估值!$E$6,deadline)/100000000))</f>
        <v>2.4950000000000001</v>
      </c>
      <c r="O3472" s="36">
        <f t="shared" ca="1" si="278"/>
        <v>10.47814481771543</v>
      </c>
      <c r="T3472" s="64" t="s">
        <v>6766</v>
      </c>
      <c r="U3472" s="64" t="s">
        <v>6767</v>
      </c>
    </row>
    <row r="3473" spans="4:21">
      <c r="D3473" s="45" t="str">
        <f>IF(AND(行业估值!$B$39=$G3473,COUNTIF($G$2:$G$2552,$G3473)&gt;=1),COUNTIF($G$2:G3473,$G3473),"")</f>
        <v/>
      </c>
      <c r="E3473" s="65" t="str">
        <f t="shared" si="279"/>
        <v>603609.SH</v>
      </c>
      <c r="F3473" s="65" t="str">
        <f t="shared" si="280"/>
        <v>禾丰牧业</v>
      </c>
      <c r="G3473" s="34" t="str">
        <f>IF(E3473="","",IF(行业估值!$C$5="申万行业",[1]!EM_S_INFO_INDUSTRY_SW2014(E3473,"1"),IF(行业估值!$C$5="证监会行业",[1]!EM_S_INFO_INDUSTRY_CSRC1(E3473,"1"),[1]!EM_S_INFO_INDUSTRY_EM2016(E3473,"1"))))</f>
        <v>农林牧渔</v>
      </c>
      <c r="H3473" s="34" t="str">
        <f>IF(E3473="","",IF($H$1="上证50",[1]!EM_S_INFO_COMPINDEX(E3473,"000016"),"")&amp;IF($H$1="上证180",[1]!EM_S_INFO_COMPINDEX(E3473,"000010"),"")&amp;IF($H$1="沪深300",[1]!EM_S_INFO_COMPINDEX(E3473,"000300"),"")&amp;IF(AND($H$1="上证A股",RIGHT(E3473,2)="SH"),"是","")&amp;IF(AND($H$1="深证A股",RIGHT(E3473,2)="SZ"),"是","")&amp;IF(AND($H$1="创业板",LEFT(E3473,1)-3=0),"是","")&amp;IF(AND($H$1="全部A股",E3473&lt;&gt;0),"是","")&amp;IF(AND($H$1="中小板",LEFT(E3473,3)="002"),"是",""))</f>
        <v>是</v>
      </c>
      <c r="I3473" s="46">
        <f ca="1">IF(E3473="","",IF(OR([1]!EM_S_VAL_MV(E3473,deadline)="",[1]!EM_S_VAL_MV(E3473,deadline)="--",[1]!EM_S_VAL_MV(E3473,deadline)="null"),0,[1]!EM_S_VAL_MV(E3473,deadline)/100000000))</f>
        <v>109.9386840032</v>
      </c>
      <c r="J3473" s="46">
        <f ca="1">IF(E3473="","",IF(RIGHT(LEFT($J$1,6),3)="TTM",[1]!EM_S_FA_PROFIT_TTM(E3473,LEFT(RIGHT($J$1,11),10),1)/100000000,[1]!EM_S_STM07_IS(E3473,61,LEFT(RIGHT($J$1,5),4)&amp;"-12-31",1)/100000000))</f>
        <v>10.025961390900001</v>
      </c>
      <c r="K3473" s="36">
        <f t="shared" ca="1" si="276"/>
        <v>10.965400694938356</v>
      </c>
      <c r="L3473" s="46">
        <f ca="1">IF(E3473="","",IF(ISERROR(IF(行业估值!$E$7="最新年报",[1]!EM_S_STM07_BS(E3473,140,LEFT(RIGHT($L$1,5),4)&amp;"-12-31",1)/100000000,[1]!EM_S_STM07_BS(E3473,140,LEFT(RIGHT($L$1,11),10),1)/100000000)),0,IF(行业估值!$E$7="最新年报",[1]!EM_S_STM07_BS(E3473,140,LEFT(RIGHT($L$1,5),4)&amp;"-12-31",1)/100000000,[1]!EM_S_STM07_BS(E3473,140,LEFT(RIGHT($L$1,11),10),1)/100000000)))</f>
        <v>52.053277769099999</v>
      </c>
      <c r="M3473" s="36">
        <f t="shared" ca="1" si="277"/>
        <v>2.1120415219742816</v>
      </c>
      <c r="N3473" s="37">
        <f ca="1">IF(E3473="","",IF(ISERROR([1]!EM_S_EST_NETPROFIT(E3473,行业估值!$E$6,deadline)/100000000),"-",[1]!EM_S_EST_NETPROFIT(E3473,行业估值!$E$6,deadline)/100000000))</f>
        <v>9.8534749999999995</v>
      </c>
      <c r="O3473" s="36">
        <f t="shared" ca="1" si="278"/>
        <v>11.157351493072241</v>
      </c>
      <c r="T3473" s="64" t="s">
        <v>6768</v>
      </c>
      <c r="U3473" s="64" t="s">
        <v>6769</v>
      </c>
    </row>
    <row r="3474" spans="4:21">
      <c r="D3474" s="45" t="str">
        <f>IF(AND(行业估值!$B$39=$G3474,COUNTIF($G$2:$G$2552,$G3474)&gt;=1),COUNTIF($G$2:G3474,$G3474),"")</f>
        <v/>
      </c>
      <c r="E3474" s="65" t="str">
        <f t="shared" si="279"/>
        <v>603610.SH</v>
      </c>
      <c r="F3474" s="65" t="str">
        <f t="shared" si="280"/>
        <v>麒盛科技</v>
      </c>
      <c r="G3474" s="34" t="str">
        <f>IF(E3474="","",IF(行业估值!$C$5="申万行业",[1]!EM_S_INFO_INDUSTRY_SW2014(E3474,"1"),IF(行业估值!$C$5="证监会行业",[1]!EM_S_INFO_INDUSTRY_CSRC1(E3474,"1"),[1]!EM_S_INFO_INDUSTRY_EM2016(E3474,"1"))))</f>
        <v>轻工制造</v>
      </c>
      <c r="H3474" s="34" t="str">
        <f>IF(E3474="","",IF($H$1="上证50",[1]!EM_S_INFO_COMPINDEX(E3474,"000016"),"")&amp;IF($H$1="上证180",[1]!EM_S_INFO_COMPINDEX(E3474,"000010"),"")&amp;IF($H$1="沪深300",[1]!EM_S_INFO_COMPINDEX(E3474,"000300"),"")&amp;IF(AND($H$1="上证A股",RIGHT(E3474,2)="SH"),"是","")&amp;IF(AND($H$1="深证A股",RIGHT(E3474,2)="SZ"),"是","")&amp;IF(AND($H$1="创业板",LEFT(E3474,1)-3=0),"是","")&amp;IF(AND($H$1="全部A股",E3474&lt;&gt;0),"是","")&amp;IF(AND($H$1="中小板",LEFT(E3474,3)="002"),"是",""))</f>
        <v>是</v>
      </c>
      <c r="I3474" s="46">
        <f ca="1">IF(E3474="","",IF(OR([1]!EM_S_VAL_MV(E3474,deadline)="",[1]!EM_S_VAL_MV(E3474,deadline)="--",[1]!EM_S_VAL_MV(E3474,deadline)="null"),0,[1]!EM_S_VAL_MV(E3474,deadline)/100000000))</f>
        <v>71.377942219999994</v>
      </c>
      <c r="J3474" s="46">
        <f ca="1">IF(E3474="","",IF(RIGHT(LEFT($J$1,6),3)="TTM",[1]!EM_S_FA_PROFIT_TTM(E3474,LEFT(RIGHT($J$1,11),10),1)/100000000,[1]!EM_S_STM07_IS(E3474,61,LEFT(RIGHT($J$1,5),4)&amp;"-12-31",1)/100000000))</f>
        <v>3.3388199637999998</v>
      </c>
      <c r="K3474" s="36">
        <f t="shared" ca="1" si="276"/>
        <v>21.378194390200921</v>
      </c>
      <c r="L3474" s="46">
        <f ca="1">IF(E3474="","",IF(ISERROR(IF(行业估值!$E$7="最新年报",[1]!EM_S_STM07_BS(E3474,140,LEFT(RIGHT($L$1,5),4)&amp;"-12-31",1)/100000000,[1]!EM_S_STM07_BS(E3474,140,LEFT(RIGHT($L$1,11),10),1)/100000000)),0,IF(行业估值!$E$7="最新年报",[1]!EM_S_STM07_BS(E3474,140,LEFT(RIGHT($L$1,5),4)&amp;"-12-31",1)/100000000,[1]!EM_S_STM07_BS(E3474,140,LEFT(RIGHT($L$1,11),10),1)/100000000)))</f>
        <v>11.2615512253</v>
      </c>
      <c r="M3474" s="36">
        <f t="shared" ca="1" si="277"/>
        <v>6.3381980680994978</v>
      </c>
      <c r="N3474" s="37" t="str">
        <f ca="1">IF(E3474="","",IF(ISERROR([1]!EM_S_EST_NETPROFIT(E3474,行业估值!$E$6,deadline)/100000000),"-",[1]!EM_S_EST_NETPROFIT(E3474,行业估值!$E$6,deadline)/100000000))</f>
        <v>-</v>
      </c>
      <c r="O3474" s="36" t="str">
        <f t="shared" ca="1" si="278"/>
        <v>-</v>
      </c>
      <c r="T3474" s="64" t="s">
        <v>7446</v>
      </c>
      <c r="U3474" s="64" t="s">
        <v>7447</v>
      </c>
    </row>
    <row r="3475" spans="4:21">
      <c r="D3475" s="45">
        <f>IF(AND(行业估值!$B$39=$G3475,COUNTIF($G$2:$G$2552,$G3475)&gt;=1),COUNTIF($G$2:G3475,$G3475),"")</f>
        <v>312</v>
      </c>
      <c r="E3475" s="65" t="str">
        <f t="shared" si="279"/>
        <v>603611.SH</v>
      </c>
      <c r="F3475" s="65" t="str">
        <f t="shared" si="280"/>
        <v>诺力股份</v>
      </c>
      <c r="G3475" s="34" t="str">
        <f>IF(E3475="","",IF(行业估值!$C$5="申万行业",[1]!EM_S_INFO_INDUSTRY_SW2014(E3475,"1"),IF(行业估值!$C$5="证监会行业",[1]!EM_S_INFO_INDUSTRY_CSRC1(E3475,"1"),[1]!EM_S_INFO_INDUSTRY_EM2016(E3475,"1"))))</f>
        <v>机械设备</v>
      </c>
      <c r="H3475" s="34" t="str">
        <f>IF(E3475="","",IF($H$1="上证50",[1]!EM_S_INFO_COMPINDEX(E3475,"000016"),"")&amp;IF($H$1="上证180",[1]!EM_S_INFO_COMPINDEX(E3475,"000010"),"")&amp;IF($H$1="沪深300",[1]!EM_S_INFO_COMPINDEX(E3475,"000300"),"")&amp;IF(AND($H$1="上证A股",RIGHT(E3475,2)="SH"),"是","")&amp;IF(AND($H$1="深证A股",RIGHT(E3475,2)="SZ"),"是","")&amp;IF(AND($H$1="创业板",LEFT(E3475,1)-3=0),"是","")&amp;IF(AND($H$1="全部A股",E3475&lt;&gt;0),"是","")&amp;IF(AND($H$1="中小板",LEFT(E3475,3)="002"),"是",""))</f>
        <v>是</v>
      </c>
      <c r="I3475" s="46">
        <f ca="1">IF(E3475="","",IF(OR([1]!EM_S_VAL_MV(E3475,deadline)="",[1]!EM_S_VAL_MV(E3475,deadline)="--",[1]!EM_S_VAL_MV(E3475,deadline)="null"),0,[1]!EM_S_VAL_MV(E3475,deadline)/100000000))</f>
        <v>44.624980447200002</v>
      </c>
      <c r="J3475" s="46">
        <f ca="1">IF(E3475="","",IF(RIGHT(LEFT($J$1,6),3)="TTM",[1]!EM_S_FA_PROFIT_TTM(E3475,LEFT(RIGHT($J$1,11),10),1)/100000000,[1]!EM_S_STM07_IS(E3475,61,LEFT(RIGHT($J$1,5),4)&amp;"-12-31",1)/100000000))</f>
        <v>2.3402890838999997</v>
      </c>
      <c r="K3475" s="36">
        <f t="shared" ca="1" si="276"/>
        <v>19.068148783070093</v>
      </c>
      <c r="L3475" s="46">
        <f ca="1">IF(E3475="","",IF(ISERROR(IF(行业估值!$E$7="最新年报",[1]!EM_S_STM07_BS(E3475,140,LEFT(RIGHT($L$1,5),4)&amp;"-12-31",1)/100000000,[1]!EM_S_STM07_BS(E3475,140,LEFT(RIGHT($L$1,11),10),1)/100000000)),0,IF(行业估值!$E$7="最新年报",[1]!EM_S_STM07_BS(E3475,140,LEFT(RIGHT($L$1,5),4)&amp;"-12-31",1)/100000000,[1]!EM_S_STM07_BS(E3475,140,LEFT(RIGHT($L$1,11),10),1)/100000000)))</f>
        <v>16.3281700022</v>
      </c>
      <c r="M3475" s="36">
        <f t="shared" ca="1" si="277"/>
        <v>2.7330056240954983</v>
      </c>
      <c r="N3475" s="37">
        <f ca="1">IF(E3475="","",IF(ISERROR([1]!EM_S_EST_NETPROFIT(E3475,行业估值!$E$6,deadline)/100000000),"-",[1]!EM_S_EST_NETPROFIT(E3475,行业估值!$E$6,deadline)/100000000))</f>
        <v>2.4381499999999998</v>
      </c>
      <c r="O3475" s="36">
        <f t="shared" ca="1" si="278"/>
        <v>18.302803538420527</v>
      </c>
      <c r="T3475" s="64" t="s">
        <v>6770</v>
      </c>
      <c r="U3475" s="64" t="s">
        <v>6771</v>
      </c>
    </row>
    <row r="3476" spans="4:21">
      <c r="D3476" s="45" t="str">
        <f>IF(AND(行业估值!$B$39=$G3476,COUNTIF($G$2:$G$2552,$G3476)&gt;=1),COUNTIF($G$2:G3476,$G3476),"")</f>
        <v/>
      </c>
      <c r="E3476" s="65" t="str">
        <f t="shared" si="279"/>
        <v>603612.SH</v>
      </c>
      <c r="F3476" s="65" t="str">
        <f t="shared" si="280"/>
        <v>索通发展</v>
      </c>
      <c r="G3476" s="34" t="str">
        <f>IF(E3476="","",IF(行业估值!$C$5="申万行业",[1]!EM_S_INFO_INDUSTRY_SW2014(E3476,"1"),IF(行业估值!$C$5="证监会行业",[1]!EM_S_INFO_INDUSTRY_CSRC1(E3476,"1"),[1]!EM_S_INFO_INDUSTRY_EM2016(E3476,"1"))))</f>
        <v>有色金属</v>
      </c>
      <c r="H3476" s="34" t="str">
        <f>IF(E3476="","",IF($H$1="上证50",[1]!EM_S_INFO_COMPINDEX(E3476,"000016"),"")&amp;IF($H$1="上证180",[1]!EM_S_INFO_COMPINDEX(E3476,"000010"),"")&amp;IF($H$1="沪深300",[1]!EM_S_INFO_COMPINDEX(E3476,"000300"),"")&amp;IF(AND($H$1="上证A股",RIGHT(E3476,2)="SH"),"是","")&amp;IF(AND($H$1="深证A股",RIGHT(E3476,2)="SZ"),"是","")&amp;IF(AND($H$1="创业板",LEFT(E3476,1)-3=0),"是","")&amp;IF(AND($H$1="全部A股",E3476&lt;&gt;0),"是","")&amp;IF(AND($H$1="中小板",LEFT(E3476,3)="002"),"是",""))</f>
        <v>是</v>
      </c>
      <c r="I3476" s="46">
        <f ca="1">IF(E3476="","",IF(OR([1]!EM_S_VAL_MV(E3476,deadline)="",[1]!EM_S_VAL_MV(E3476,deadline)="--",[1]!EM_S_VAL_MV(E3476,deadline)="null"),0,[1]!EM_S_VAL_MV(E3476,deadline)/100000000))</f>
        <v>34.001974174000004</v>
      </c>
      <c r="J3476" s="46">
        <f ca="1">IF(E3476="","",IF(RIGHT(LEFT($J$1,6),3)="TTM",[1]!EM_S_FA_PROFIT_TTM(E3476,LEFT(RIGHT($J$1,11),10),1)/100000000,[1]!EM_S_STM07_IS(E3476,61,LEFT(RIGHT($J$1,5),4)&amp;"-12-31",1)/100000000))</f>
        <v>0.9320154623000001</v>
      </c>
      <c r="K3476" s="36">
        <f t="shared" ca="1" si="276"/>
        <v>36.48219965159263</v>
      </c>
      <c r="L3476" s="46">
        <f ca="1">IF(E3476="","",IF(ISERROR(IF(行业估值!$E$7="最新年报",[1]!EM_S_STM07_BS(E3476,140,LEFT(RIGHT($L$1,5),4)&amp;"-12-31",1)/100000000,[1]!EM_S_STM07_BS(E3476,140,LEFT(RIGHT($L$1,11),10),1)/100000000)),0,IF(行业估值!$E$7="最新年报",[1]!EM_S_STM07_BS(E3476,140,LEFT(RIGHT($L$1,5),4)&amp;"-12-31",1)/100000000,[1]!EM_S_STM07_BS(E3476,140,LEFT(RIGHT($L$1,11),10),1)/100000000)))</f>
        <v>24.849493167399999</v>
      </c>
      <c r="M3476" s="36">
        <f t="shared" ca="1" si="277"/>
        <v>1.3683166068999397</v>
      </c>
      <c r="N3476" s="37">
        <f ca="1">IF(E3476="","",IF(ISERROR([1]!EM_S_EST_NETPROFIT(E3476,行业估值!$E$6,deadline)/100000000),"-",[1]!EM_S_EST_NETPROFIT(E3476,行业估值!$E$6,deadline)/100000000))</f>
        <v>1.31</v>
      </c>
      <c r="O3476" s="36">
        <f t="shared" ca="1" si="278"/>
        <v>25.955705476335879</v>
      </c>
      <c r="T3476" s="64" t="s">
        <v>6772</v>
      </c>
      <c r="U3476" s="64" t="s">
        <v>6773</v>
      </c>
    </row>
    <row r="3477" spans="4:21">
      <c r="D3477" s="45" t="str">
        <f>IF(AND(行业估值!$B$39=$G3477,COUNTIF($G$2:$G$2552,$G3477)&gt;=1),COUNTIF($G$2:G3477,$G3477),"")</f>
        <v/>
      </c>
      <c r="E3477" s="65" t="str">
        <f t="shared" si="279"/>
        <v>603613.SH</v>
      </c>
      <c r="F3477" s="65" t="str">
        <f t="shared" si="280"/>
        <v>国联股份</v>
      </c>
      <c r="G3477" s="34" t="str">
        <f>IF(E3477="","",IF(行业估值!$C$5="申万行业",[1]!EM_S_INFO_INDUSTRY_SW2014(E3477,"1"),IF(行业估值!$C$5="证监会行业",[1]!EM_S_INFO_INDUSTRY_CSRC1(E3477,"1"),[1]!EM_S_INFO_INDUSTRY_EM2016(E3477,"1"))))</f>
        <v>互联网</v>
      </c>
      <c r="H3477" s="34" t="str">
        <f>IF(E3477="","",IF($H$1="上证50",[1]!EM_S_INFO_COMPINDEX(E3477,"000016"),"")&amp;IF($H$1="上证180",[1]!EM_S_INFO_COMPINDEX(E3477,"000010"),"")&amp;IF($H$1="沪深300",[1]!EM_S_INFO_COMPINDEX(E3477,"000300"),"")&amp;IF(AND($H$1="上证A股",RIGHT(E3477,2)="SH"),"是","")&amp;IF(AND($H$1="深证A股",RIGHT(E3477,2)="SZ"),"是","")&amp;IF(AND($H$1="创业板",LEFT(E3477,1)-3=0),"是","")&amp;IF(AND($H$1="全部A股",E3477&lt;&gt;0),"是","")&amp;IF(AND($H$1="中小板",LEFT(E3477,3)="002"),"是",""))</f>
        <v>是</v>
      </c>
      <c r="I3477" s="46">
        <f ca="1">IF(E3477="","",IF(OR([1]!EM_S_VAL_MV(E3477,deadline)="",[1]!EM_S_VAL_MV(E3477,deadline)="--",[1]!EM_S_VAL_MV(E3477,deadline)="null"),0,[1]!EM_S_VAL_MV(E3477,deadline)/100000000))</f>
        <v>82.137389499999998</v>
      </c>
      <c r="J3477" s="46">
        <f ca="1">IF(E3477="","",IF(RIGHT(LEFT($J$1,6),3)="TTM",[1]!EM_S_FA_PROFIT_TTM(E3477,LEFT(RIGHT($J$1,11),10),1)/100000000,[1]!EM_S_STM07_IS(E3477,61,LEFT(RIGHT($J$1,5),4)&amp;"-12-31",1)/100000000))</f>
        <v>1.5455424844000001</v>
      </c>
      <c r="K3477" s="36">
        <f t="shared" ca="1" si="276"/>
        <v>53.144698595514065</v>
      </c>
      <c r="L3477" s="46">
        <f ca="1">IF(E3477="","",IF(ISERROR(IF(行业估值!$E$7="最新年报",[1]!EM_S_STM07_BS(E3477,140,LEFT(RIGHT($L$1,5),4)&amp;"-12-31",1)/100000000,[1]!EM_S_STM07_BS(E3477,140,LEFT(RIGHT($L$1,11),10),1)/100000000)),0,IF(行业估值!$E$7="最新年报",[1]!EM_S_STM07_BS(E3477,140,LEFT(RIGHT($L$1,5),4)&amp;"-12-31",1)/100000000,[1]!EM_S_STM07_BS(E3477,140,LEFT(RIGHT($L$1,11),10),1)/100000000)))</f>
        <v>10.2327151247</v>
      </c>
      <c r="M3477" s="36">
        <f t="shared" ca="1" si="277"/>
        <v>8.0269399176113652</v>
      </c>
      <c r="N3477" s="37">
        <f ca="1">IF(E3477="","",IF(ISERROR([1]!EM_S_EST_NETPROFIT(E3477,行业估值!$E$6,deadline)/100000000),"-",[1]!EM_S_EST_NETPROFIT(E3477,行业估值!$E$6,deadline)/100000000))</f>
        <v>1.53498</v>
      </c>
      <c r="O3477" s="36">
        <f t="shared" ca="1" si="278"/>
        <v>53.510397203872358</v>
      </c>
      <c r="T3477" s="64" t="s">
        <v>7448</v>
      </c>
      <c r="U3477" s="64" t="s">
        <v>7449</v>
      </c>
    </row>
    <row r="3478" spans="4:21">
      <c r="D3478" s="45" t="str">
        <f>IF(AND(行业估值!$B$39=$G3478,COUNTIF($G$2:$G$2552,$G3478)&gt;=1),COUNTIF($G$2:G3478,$G3478),"")</f>
        <v/>
      </c>
      <c r="E3478" s="65" t="str">
        <f t="shared" si="279"/>
        <v>603615.SH</v>
      </c>
      <c r="F3478" s="65" t="str">
        <f t="shared" si="280"/>
        <v>茶花股份</v>
      </c>
      <c r="G3478" s="34" t="str">
        <f>IF(E3478="","",IF(行业估值!$C$5="申万行业",[1]!EM_S_INFO_INDUSTRY_SW2014(E3478,"1"),IF(行业估值!$C$5="证监会行业",[1]!EM_S_INFO_INDUSTRY_CSRC1(E3478,"1"),[1]!EM_S_INFO_INDUSTRY_EM2016(E3478,"1"))))</f>
        <v>基础化工</v>
      </c>
      <c r="H3478" s="34" t="str">
        <f>IF(E3478="","",IF($H$1="上证50",[1]!EM_S_INFO_COMPINDEX(E3478,"000016"),"")&amp;IF($H$1="上证180",[1]!EM_S_INFO_COMPINDEX(E3478,"000010"),"")&amp;IF($H$1="沪深300",[1]!EM_S_INFO_COMPINDEX(E3478,"000300"),"")&amp;IF(AND($H$1="上证A股",RIGHT(E3478,2)="SH"),"是","")&amp;IF(AND($H$1="深证A股",RIGHT(E3478,2)="SZ"),"是","")&amp;IF(AND($H$1="创业板",LEFT(E3478,1)-3=0),"是","")&amp;IF(AND($H$1="全部A股",E3478&lt;&gt;0),"是","")&amp;IF(AND($H$1="中小板",LEFT(E3478,3)="002"),"是",""))</f>
        <v>是</v>
      </c>
      <c r="I3478" s="46">
        <f ca="1">IF(E3478="","",IF(OR([1]!EM_S_VAL_MV(E3478,deadline)="",[1]!EM_S_VAL_MV(E3478,deadline)="--",[1]!EM_S_VAL_MV(E3478,deadline)="null"),0,[1]!EM_S_VAL_MV(E3478,deadline)/100000000))</f>
        <v>22.312992000000001</v>
      </c>
      <c r="J3478" s="46">
        <f ca="1">IF(E3478="","",IF(RIGHT(LEFT($J$1,6),3)="TTM",[1]!EM_S_FA_PROFIT_TTM(E3478,LEFT(RIGHT($J$1,11),10),1)/100000000,[1]!EM_S_STM07_IS(E3478,61,LEFT(RIGHT($J$1,5),4)&amp;"-12-31",1)/100000000))</f>
        <v>0.70148522769999999</v>
      </c>
      <c r="K3478" s="36">
        <f t="shared" ca="1" si="276"/>
        <v>31.808213657127027</v>
      </c>
      <c r="L3478" s="46">
        <f ca="1">IF(E3478="","",IF(ISERROR(IF(行业估值!$E$7="最新年报",[1]!EM_S_STM07_BS(E3478,140,LEFT(RIGHT($L$1,5),4)&amp;"-12-31",1)/100000000,[1]!EM_S_STM07_BS(E3478,140,LEFT(RIGHT($L$1,11),10),1)/100000000)),0,IF(行业估值!$E$7="最新年报",[1]!EM_S_STM07_BS(E3478,140,LEFT(RIGHT($L$1,5),4)&amp;"-12-31",1)/100000000,[1]!EM_S_STM07_BS(E3478,140,LEFT(RIGHT($L$1,11),10),1)/100000000)))</f>
        <v>13.626941396099999</v>
      </c>
      <c r="M3478" s="36">
        <f t="shared" ca="1" si="277"/>
        <v>1.637417476997878</v>
      </c>
      <c r="N3478" s="37" t="str">
        <f ca="1">IF(E3478="","",IF(ISERROR([1]!EM_S_EST_NETPROFIT(E3478,行业估值!$E$6,deadline)/100000000),"-",[1]!EM_S_EST_NETPROFIT(E3478,行业估值!$E$6,deadline)/100000000))</f>
        <v>-</v>
      </c>
      <c r="O3478" s="36" t="str">
        <f t="shared" ca="1" si="278"/>
        <v>-</v>
      </c>
      <c r="T3478" s="64" t="s">
        <v>6774</v>
      </c>
      <c r="U3478" s="64" t="s">
        <v>6775</v>
      </c>
    </row>
    <row r="3479" spans="4:21">
      <c r="D3479" s="45" t="str">
        <f>IF(AND(行业估值!$B$39=$G3479,COUNTIF($G$2:$G$2552,$G3479)&gt;=1),COUNTIF($G$2:G3479,$G3479),"")</f>
        <v/>
      </c>
      <c r="E3479" s="65" t="str">
        <f t="shared" si="279"/>
        <v>603616.SH</v>
      </c>
      <c r="F3479" s="65" t="str">
        <f t="shared" si="280"/>
        <v>韩建河山</v>
      </c>
      <c r="G3479" s="34" t="str">
        <f>IF(E3479="","",IF(行业估值!$C$5="申万行业",[1]!EM_S_INFO_INDUSTRY_SW2014(E3479,"1"),IF(行业估值!$C$5="证监会行业",[1]!EM_S_INFO_INDUSTRY_CSRC1(E3479,"1"),[1]!EM_S_INFO_INDUSTRY_EM2016(E3479,"1"))))</f>
        <v>建材</v>
      </c>
      <c r="H3479" s="34" t="str">
        <f>IF(E3479="","",IF($H$1="上证50",[1]!EM_S_INFO_COMPINDEX(E3479,"000016"),"")&amp;IF($H$1="上证180",[1]!EM_S_INFO_COMPINDEX(E3479,"000010"),"")&amp;IF($H$1="沪深300",[1]!EM_S_INFO_COMPINDEX(E3479,"000300"),"")&amp;IF(AND($H$1="上证A股",RIGHT(E3479,2)="SH"),"是","")&amp;IF(AND($H$1="深证A股",RIGHT(E3479,2)="SZ"),"是","")&amp;IF(AND($H$1="创业板",LEFT(E3479,1)-3=0),"是","")&amp;IF(AND($H$1="全部A股",E3479&lt;&gt;0),"是","")&amp;IF(AND($H$1="中小板",LEFT(E3479,3)="002"),"是",""))</f>
        <v>是</v>
      </c>
      <c r="I3479" s="46">
        <f ca="1">IF(E3479="","",IF(OR([1]!EM_S_VAL_MV(E3479,deadline)="",[1]!EM_S_VAL_MV(E3479,deadline)="--",[1]!EM_S_VAL_MV(E3479,deadline)="null"),0,[1]!EM_S_VAL_MV(E3479,deadline)/100000000))</f>
        <v>23.380792</v>
      </c>
      <c r="J3479" s="46">
        <f ca="1">IF(E3479="","",IF(RIGHT(LEFT($J$1,6),3)="TTM",[1]!EM_S_FA_PROFIT_TTM(E3479,LEFT(RIGHT($J$1,11),10),1)/100000000,[1]!EM_S_STM07_IS(E3479,61,LEFT(RIGHT($J$1,5),4)&amp;"-12-31",1)/100000000))</f>
        <v>0.15960372009999998</v>
      </c>
      <c r="K3479" s="36">
        <f t="shared" ca="1" si="276"/>
        <v>146.49277589113038</v>
      </c>
      <c r="L3479" s="46">
        <f ca="1">IF(E3479="","",IF(ISERROR(IF(行业估值!$E$7="最新年报",[1]!EM_S_STM07_BS(E3479,140,LEFT(RIGHT($L$1,5),4)&amp;"-12-31",1)/100000000,[1]!EM_S_STM07_BS(E3479,140,LEFT(RIGHT($L$1,11),10),1)/100000000)),0,IF(行业估值!$E$7="最新年报",[1]!EM_S_STM07_BS(E3479,140,LEFT(RIGHT($L$1,5),4)&amp;"-12-31",1)/100000000,[1]!EM_S_STM07_BS(E3479,140,LEFT(RIGHT($L$1,11),10),1)/100000000)))</f>
        <v>7.8571441079</v>
      </c>
      <c r="M3479" s="36">
        <f t="shared" ca="1" si="277"/>
        <v>2.9757366899369555</v>
      </c>
      <c r="N3479" s="37" t="str">
        <f ca="1">IF(E3479="","",IF(ISERROR([1]!EM_S_EST_NETPROFIT(E3479,行业估值!$E$6,deadline)/100000000),"-",[1]!EM_S_EST_NETPROFIT(E3479,行业估值!$E$6,deadline)/100000000))</f>
        <v>-</v>
      </c>
      <c r="O3479" s="36" t="str">
        <f t="shared" ca="1" si="278"/>
        <v>-</v>
      </c>
      <c r="T3479" s="64" t="s">
        <v>6776</v>
      </c>
      <c r="U3479" s="64" t="s">
        <v>6777</v>
      </c>
    </row>
    <row r="3480" spans="4:21">
      <c r="D3480" s="45">
        <f>IF(AND(行业估值!$B$39=$G3480,COUNTIF($G$2:$G$2552,$G3480)&gt;=1),COUNTIF($G$2:G3480,$G3480),"")</f>
        <v>313</v>
      </c>
      <c r="E3480" s="65" t="str">
        <f t="shared" si="279"/>
        <v>603617.SH</v>
      </c>
      <c r="F3480" s="65" t="str">
        <f t="shared" si="280"/>
        <v>君禾股份</v>
      </c>
      <c r="G3480" s="34" t="str">
        <f>IF(E3480="","",IF(行业估值!$C$5="申万行业",[1]!EM_S_INFO_INDUSTRY_SW2014(E3480,"1"),IF(行业估值!$C$5="证监会行业",[1]!EM_S_INFO_INDUSTRY_CSRC1(E3480,"1"),[1]!EM_S_INFO_INDUSTRY_EM2016(E3480,"1"))))</f>
        <v>机械设备</v>
      </c>
      <c r="H3480" s="34" t="str">
        <f>IF(E3480="","",IF($H$1="上证50",[1]!EM_S_INFO_COMPINDEX(E3480,"000016"),"")&amp;IF($H$1="上证180",[1]!EM_S_INFO_COMPINDEX(E3480,"000010"),"")&amp;IF($H$1="沪深300",[1]!EM_S_INFO_COMPINDEX(E3480,"000300"),"")&amp;IF(AND($H$1="上证A股",RIGHT(E3480,2)="SH"),"是","")&amp;IF(AND($H$1="深证A股",RIGHT(E3480,2)="SZ"),"是","")&amp;IF(AND($H$1="创业板",LEFT(E3480,1)-3=0),"是","")&amp;IF(AND($H$1="全部A股",E3480&lt;&gt;0),"是","")&amp;IF(AND($H$1="中小板",LEFT(E3480,3)="002"),"是",""))</f>
        <v>是</v>
      </c>
      <c r="I3480" s="46">
        <f ca="1">IF(E3480="","",IF(OR([1]!EM_S_VAL_MV(E3480,deadline)="",[1]!EM_S_VAL_MV(E3480,deadline)="--",[1]!EM_S_VAL_MV(E3480,deadline)="null"),0,[1]!EM_S_VAL_MV(E3480,deadline)/100000000))</f>
        <v>18.326091559999998</v>
      </c>
      <c r="J3480" s="46">
        <f ca="1">IF(E3480="","",IF(RIGHT(LEFT($J$1,6),3)="TTM",[1]!EM_S_FA_PROFIT_TTM(E3480,LEFT(RIGHT($J$1,11),10),1)/100000000,[1]!EM_S_STM07_IS(E3480,61,LEFT(RIGHT($J$1,5),4)&amp;"-12-31",1)/100000000))</f>
        <v>0.67465066699999998</v>
      </c>
      <c r="K3480" s="36">
        <f t="shared" ca="1" si="276"/>
        <v>27.163823377647383</v>
      </c>
      <c r="L3480" s="46">
        <f ca="1">IF(E3480="","",IF(ISERROR(IF(行业估值!$E$7="最新年报",[1]!EM_S_STM07_BS(E3480,140,LEFT(RIGHT($L$1,5),4)&amp;"-12-31",1)/100000000,[1]!EM_S_STM07_BS(E3480,140,LEFT(RIGHT($L$1,11),10),1)/100000000)),0,IF(行业估值!$E$7="最新年报",[1]!EM_S_STM07_BS(E3480,140,LEFT(RIGHT($L$1,5),4)&amp;"-12-31",1)/100000000,[1]!EM_S_STM07_BS(E3480,140,LEFT(RIGHT($L$1,11),10),1)/100000000)))</f>
        <v>5.6974109235000006</v>
      </c>
      <c r="M3480" s="36">
        <f t="shared" ca="1" si="277"/>
        <v>3.2165648232271122</v>
      </c>
      <c r="N3480" s="37">
        <f ca="1">IF(E3480="","",IF(ISERROR([1]!EM_S_EST_NETPROFIT(E3480,行业估值!$E$6,deadline)/100000000),"-",[1]!EM_S_EST_NETPROFIT(E3480,行业估值!$E$6,deadline)/100000000))</f>
        <v>0.8</v>
      </c>
      <c r="O3480" s="36">
        <f t="shared" ca="1" si="278"/>
        <v>22.907614449999997</v>
      </c>
      <c r="T3480" s="64" t="s">
        <v>6778</v>
      </c>
      <c r="U3480" s="64" t="s">
        <v>6779</v>
      </c>
    </row>
    <row r="3481" spans="4:21">
      <c r="D3481" s="45" t="str">
        <f>IF(AND(行业估值!$B$39=$G3481,COUNTIF($G$2:$G$2552,$G3481)&gt;=1),COUNTIF($G$2:G3481,$G3481),"")</f>
        <v/>
      </c>
      <c r="E3481" s="65" t="str">
        <f t="shared" si="279"/>
        <v>603618.SH</v>
      </c>
      <c r="F3481" s="65" t="str">
        <f t="shared" si="280"/>
        <v>杭电股份</v>
      </c>
      <c r="G3481" s="34" t="str">
        <f>IF(E3481="","",IF(行业估值!$C$5="申万行业",[1]!EM_S_INFO_INDUSTRY_SW2014(E3481,"1"),IF(行业估值!$C$5="证监会行业",[1]!EM_S_INFO_INDUSTRY_CSRC1(E3481,"1"),[1]!EM_S_INFO_INDUSTRY_EM2016(E3481,"1"))))</f>
        <v>电气设备</v>
      </c>
      <c r="H3481" s="34" t="str">
        <f>IF(E3481="","",IF($H$1="上证50",[1]!EM_S_INFO_COMPINDEX(E3481,"000016"),"")&amp;IF($H$1="上证180",[1]!EM_S_INFO_COMPINDEX(E3481,"000010"),"")&amp;IF($H$1="沪深300",[1]!EM_S_INFO_COMPINDEX(E3481,"000300"),"")&amp;IF(AND($H$1="上证A股",RIGHT(E3481,2)="SH"),"是","")&amp;IF(AND($H$1="深证A股",RIGHT(E3481,2)="SZ"),"是","")&amp;IF(AND($H$1="创业板",LEFT(E3481,1)-3=0),"是","")&amp;IF(AND($H$1="全部A股",E3481&lt;&gt;0),"是","")&amp;IF(AND($H$1="中小板",LEFT(E3481,3)="002"),"是",""))</f>
        <v>是</v>
      </c>
      <c r="I3481" s="46">
        <f ca="1">IF(E3481="","",IF(OR([1]!EM_S_VAL_MV(E3481,deadline)="",[1]!EM_S_VAL_MV(E3481,deadline)="--",[1]!EM_S_VAL_MV(E3481,deadline)="null"),0,[1]!EM_S_VAL_MV(E3481,deadline)/100000000))</f>
        <v>35.933308996000001</v>
      </c>
      <c r="J3481" s="46">
        <f ca="1">IF(E3481="","",IF(RIGHT(LEFT($J$1,6),3)="TTM",[1]!EM_S_FA_PROFIT_TTM(E3481,LEFT(RIGHT($J$1,11),10),1)/100000000,[1]!EM_S_STM07_IS(E3481,61,LEFT(RIGHT($J$1,5),4)&amp;"-12-31",1)/100000000))</f>
        <v>1.2753529915999999</v>
      </c>
      <c r="K3481" s="36">
        <f t="shared" ca="1" si="276"/>
        <v>28.175186973858668</v>
      </c>
      <c r="L3481" s="46">
        <f ca="1">IF(E3481="","",IF(ISERROR(IF(行业估值!$E$7="最新年报",[1]!EM_S_STM07_BS(E3481,140,LEFT(RIGHT($L$1,5),4)&amp;"-12-31",1)/100000000,[1]!EM_S_STM07_BS(E3481,140,LEFT(RIGHT($L$1,11),10),1)/100000000)),0,IF(行业估值!$E$7="最新年报",[1]!EM_S_STM07_BS(E3481,140,LEFT(RIGHT($L$1,5),4)&amp;"-12-31",1)/100000000,[1]!EM_S_STM07_BS(E3481,140,LEFT(RIGHT($L$1,11),10),1)/100000000)))</f>
        <v>26.100921545599999</v>
      </c>
      <c r="M3481" s="36">
        <f t="shared" ca="1" si="277"/>
        <v>1.3767065248336994</v>
      </c>
      <c r="N3481" s="37" t="str">
        <f ca="1">IF(E3481="","",IF(ISERROR([1]!EM_S_EST_NETPROFIT(E3481,行业估值!$E$6,deadline)/100000000),"-",[1]!EM_S_EST_NETPROFIT(E3481,行业估值!$E$6,deadline)/100000000))</f>
        <v>-</v>
      </c>
      <c r="O3481" s="36" t="str">
        <f t="shared" ca="1" si="278"/>
        <v>-</v>
      </c>
      <c r="T3481" s="64" t="s">
        <v>6780</v>
      </c>
      <c r="U3481" s="64" t="s">
        <v>6781</v>
      </c>
    </row>
    <row r="3482" spans="4:21">
      <c r="D3482" s="45" t="str">
        <f>IF(AND(行业估值!$B$39=$G3482,COUNTIF($G$2:$G$2552,$G3482)&gt;=1),COUNTIF($G$2:G3482,$G3482),"")</f>
        <v/>
      </c>
      <c r="E3482" s="65" t="str">
        <f t="shared" si="279"/>
        <v>603619.SH</v>
      </c>
      <c r="F3482" s="65" t="str">
        <f t="shared" si="280"/>
        <v>中曼石油</v>
      </c>
      <c r="G3482" s="34" t="str">
        <f>IF(E3482="","",IF(行业估值!$C$5="申万行业",[1]!EM_S_INFO_INDUSTRY_SW2014(E3482,"1"),IF(行业估值!$C$5="证监会行业",[1]!EM_S_INFO_INDUSTRY_CSRC1(E3482,"1"),[1]!EM_S_INFO_INDUSTRY_EM2016(E3482,"1"))))</f>
        <v>化石能源</v>
      </c>
      <c r="H3482" s="34" t="str">
        <f>IF(E3482="","",IF($H$1="上证50",[1]!EM_S_INFO_COMPINDEX(E3482,"000016"),"")&amp;IF($H$1="上证180",[1]!EM_S_INFO_COMPINDEX(E3482,"000010"),"")&amp;IF($H$1="沪深300",[1]!EM_S_INFO_COMPINDEX(E3482,"000300"),"")&amp;IF(AND($H$1="上证A股",RIGHT(E3482,2)="SH"),"是","")&amp;IF(AND($H$1="深证A股",RIGHT(E3482,2)="SZ"),"是","")&amp;IF(AND($H$1="创业板",LEFT(E3482,1)-3=0),"是","")&amp;IF(AND($H$1="全部A股",E3482&lt;&gt;0),"是","")&amp;IF(AND($H$1="中小板",LEFT(E3482,3)="002"),"是",""))</f>
        <v>是</v>
      </c>
      <c r="I3482" s="46">
        <f ca="1">IF(E3482="","",IF(OR([1]!EM_S_VAL_MV(E3482,deadline)="",[1]!EM_S_VAL_MV(E3482,deadline)="--",[1]!EM_S_VAL_MV(E3482,deadline)="null"),0,[1]!EM_S_VAL_MV(E3482,deadline)/100000000))</f>
        <v>56.68001417</v>
      </c>
      <c r="J3482" s="46">
        <f ca="1">IF(E3482="","",IF(RIGHT(LEFT($J$1,6),3)="TTM",[1]!EM_S_FA_PROFIT_TTM(E3482,LEFT(RIGHT($J$1,11),10),1)/100000000,[1]!EM_S_STM07_IS(E3482,61,LEFT(RIGHT($J$1,5),4)&amp;"-12-31",1)/100000000))</f>
        <v>-9.439517900000001E-2</v>
      </c>
      <c r="K3482" s="36">
        <f t="shared" ca="1" si="276"/>
        <v>-600.45454408217176</v>
      </c>
      <c r="L3482" s="46">
        <f ca="1">IF(E3482="","",IF(ISERROR(IF(行业估值!$E$7="最新年报",[1]!EM_S_STM07_BS(E3482,140,LEFT(RIGHT($L$1,5),4)&amp;"-12-31",1)/100000000,[1]!EM_S_STM07_BS(E3482,140,LEFT(RIGHT($L$1,11),10),1)/100000000)),0,IF(行业估值!$E$7="最新年报",[1]!EM_S_STM07_BS(E3482,140,LEFT(RIGHT($L$1,5),4)&amp;"-12-31",1)/100000000,[1]!EM_S_STM07_BS(E3482,140,LEFT(RIGHT($L$1,11),10),1)/100000000)))</f>
        <v>23.938780833300001</v>
      </c>
      <c r="M3482" s="36">
        <f t="shared" ca="1" si="277"/>
        <v>2.3677068003043562</v>
      </c>
      <c r="N3482" s="37">
        <f ca="1">IF(E3482="","",IF(ISERROR([1]!EM_S_EST_NETPROFIT(E3482,行业估值!$E$6,deadline)/100000000),"-",[1]!EM_S_EST_NETPROFIT(E3482,行业估值!$E$6,deadline)/100000000))</f>
        <v>1.38645</v>
      </c>
      <c r="O3482" s="36">
        <f t="shared" ca="1" si="278"/>
        <v>40.881397937177688</v>
      </c>
      <c r="T3482" s="64" t="s">
        <v>6782</v>
      </c>
      <c r="U3482" s="64" t="s">
        <v>6783</v>
      </c>
    </row>
    <row r="3483" spans="4:21">
      <c r="D3483" s="45">
        <f>IF(AND(行业估值!$B$39=$G3483,COUNTIF($G$2:$G$2552,$G3483)&gt;=1),COUNTIF($G$2:G3483,$G3483),"")</f>
        <v>314</v>
      </c>
      <c r="E3483" s="65" t="str">
        <f t="shared" si="279"/>
        <v>603626.SH</v>
      </c>
      <c r="F3483" s="65" t="str">
        <f t="shared" si="280"/>
        <v>科森科技</v>
      </c>
      <c r="G3483" s="34" t="str">
        <f>IF(E3483="","",IF(行业估值!$C$5="申万行业",[1]!EM_S_INFO_INDUSTRY_SW2014(E3483,"1"),IF(行业估值!$C$5="证监会行业",[1]!EM_S_INFO_INDUSTRY_CSRC1(E3483,"1"),[1]!EM_S_INFO_INDUSTRY_EM2016(E3483,"1"))))</f>
        <v>机械设备</v>
      </c>
      <c r="H3483" s="34" t="str">
        <f>IF(E3483="","",IF($H$1="上证50",[1]!EM_S_INFO_COMPINDEX(E3483,"000016"),"")&amp;IF($H$1="上证180",[1]!EM_S_INFO_COMPINDEX(E3483,"000010"),"")&amp;IF($H$1="沪深300",[1]!EM_S_INFO_COMPINDEX(E3483,"000300"),"")&amp;IF(AND($H$1="上证A股",RIGHT(E3483,2)="SH"),"是","")&amp;IF(AND($H$1="深证A股",RIGHT(E3483,2)="SZ"),"是","")&amp;IF(AND($H$1="创业板",LEFT(E3483,1)-3=0),"是","")&amp;IF(AND($H$1="全部A股",E3483&lt;&gt;0),"是","")&amp;IF(AND($H$1="中小板",LEFT(E3483,3)="002"),"是",""))</f>
        <v>是</v>
      </c>
      <c r="I3483" s="46">
        <f ca="1">IF(E3483="","",IF(OR([1]!EM_S_VAL_MV(E3483,deadline)="",[1]!EM_S_VAL_MV(E3483,deadline)="--",[1]!EM_S_VAL_MV(E3483,deadline)="null"),0,[1]!EM_S_VAL_MV(E3483,deadline)/100000000))</f>
        <v>33.654189215500004</v>
      </c>
      <c r="J3483" s="46">
        <f ca="1">IF(E3483="","",IF(RIGHT(LEFT($J$1,6),3)="TTM",[1]!EM_S_FA_PROFIT_TTM(E3483,LEFT(RIGHT($J$1,11),10),1)/100000000,[1]!EM_S_STM07_IS(E3483,61,LEFT(RIGHT($J$1,5),4)&amp;"-12-31",1)/100000000))</f>
        <v>-0.15293412470000001</v>
      </c>
      <c r="K3483" s="36">
        <f t="shared" ca="1" si="276"/>
        <v>-220.05676811187192</v>
      </c>
      <c r="L3483" s="46">
        <f ca="1">IF(E3483="","",IF(ISERROR(IF(行业估值!$E$7="最新年报",[1]!EM_S_STM07_BS(E3483,140,LEFT(RIGHT($L$1,5),4)&amp;"-12-31",1)/100000000,[1]!EM_S_STM07_BS(E3483,140,LEFT(RIGHT($L$1,11),10),1)/100000000)),0,IF(行业估值!$E$7="最新年报",[1]!EM_S_STM07_BS(E3483,140,LEFT(RIGHT($L$1,5),4)&amp;"-12-31",1)/100000000,[1]!EM_S_STM07_BS(E3483,140,LEFT(RIGHT($L$1,11),10),1)/100000000)))</f>
        <v>16.920697912800001</v>
      </c>
      <c r="M3483" s="36">
        <f t="shared" ca="1" si="277"/>
        <v>1.9889362359008618</v>
      </c>
      <c r="N3483" s="37" t="str">
        <f ca="1">IF(E3483="","",IF(ISERROR([1]!EM_S_EST_NETPROFIT(E3483,行业估值!$E$6,deadline)/100000000),"-",[1]!EM_S_EST_NETPROFIT(E3483,行业估值!$E$6,deadline)/100000000))</f>
        <v>-</v>
      </c>
      <c r="O3483" s="36" t="str">
        <f t="shared" ca="1" si="278"/>
        <v>-</v>
      </c>
      <c r="T3483" s="64" t="s">
        <v>6784</v>
      </c>
      <c r="U3483" s="64" t="s">
        <v>6785</v>
      </c>
    </row>
    <row r="3484" spans="4:21">
      <c r="D3484" s="45" t="str">
        <f>IF(AND(行业估值!$B$39=$G3484,COUNTIF($G$2:$G$2552,$G3484)&gt;=1),COUNTIF($G$2:G3484,$G3484),"")</f>
        <v/>
      </c>
      <c r="E3484" s="65" t="str">
        <f t="shared" si="279"/>
        <v>603628.SH</v>
      </c>
      <c r="F3484" s="65" t="str">
        <f t="shared" si="280"/>
        <v>清源股份</v>
      </c>
      <c r="G3484" s="34" t="str">
        <f>IF(E3484="","",IF(行业估值!$C$5="申万行业",[1]!EM_S_INFO_INDUSTRY_SW2014(E3484,"1"),IF(行业估值!$C$5="证监会行业",[1]!EM_S_INFO_INDUSTRY_CSRC1(E3484,"1"),[1]!EM_S_INFO_INDUSTRY_EM2016(E3484,"1"))))</f>
        <v>电气设备</v>
      </c>
      <c r="H3484" s="34" t="str">
        <f>IF(E3484="","",IF($H$1="上证50",[1]!EM_S_INFO_COMPINDEX(E3484,"000016"),"")&amp;IF($H$1="上证180",[1]!EM_S_INFO_COMPINDEX(E3484,"000010"),"")&amp;IF($H$1="沪深300",[1]!EM_S_INFO_COMPINDEX(E3484,"000300"),"")&amp;IF(AND($H$1="上证A股",RIGHT(E3484,2)="SH"),"是","")&amp;IF(AND($H$1="深证A股",RIGHT(E3484,2)="SZ"),"是","")&amp;IF(AND($H$1="创业板",LEFT(E3484,1)-3=0),"是","")&amp;IF(AND($H$1="全部A股",E3484&lt;&gt;0),"是","")&amp;IF(AND($H$1="中小板",LEFT(E3484,3)="002"),"是",""))</f>
        <v>是</v>
      </c>
      <c r="I3484" s="46">
        <f ca="1">IF(E3484="","",IF(OR([1]!EM_S_VAL_MV(E3484,deadline)="",[1]!EM_S_VAL_MV(E3484,deadline)="--",[1]!EM_S_VAL_MV(E3484,deadline)="null"),0,[1]!EM_S_VAL_MV(E3484,deadline)/100000000))</f>
        <v>20.836179999999999</v>
      </c>
      <c r="J3484" s="46">
        <f ca="1">IF(E3484="","",IF(RIGHT(LEFT($J$1,6),3)="TTM",[1]!EM_S_FA_PROFIT_TTM(E3484,LEFT(RIGHT($J$1,11),10),1)/100000000,[1]!EM_S_STM07_IS(E3484,61,LEFT(RIGHT($J$1,5),4)&amp;"-12-31",1)/100000000))</f>
        <v>0.20496807710000001</v>
      </c>
      <c r="K3484" s="36">
        <f t="shared" ca="1" si="276"/>
        <v>101.65573241844106</v>
      </c>
      <c r="L3484" s="46">
        <f ca="1">IF(E3484="","",IF(ISERROR(IF(行业估值!$E$7="最新年报",[1]!EM_S_STM07_BS(E3484,140,LEFT(RIGHT($L$1,5),4)&amp;"-12-31",1)/100000000,[1]!EM_S_STM07_BS(E3484,140,LEFT(RIGHT($L$1,11),10),1)/100000000)),0,IF(行业估值!$E$7="最新年报",[1]!EM_S_STM07_BS(E3484,140,LEFT(RIGHT($L$1,5),4)&amp;"-12-31",1)/100000000,[1]!EM_S_STM07_BS(E3484,140,LEFT(RIGHT($L$1,11),10),1)/100000000)))</f>
        <v>9.5620043320000008</v>
      </c>
      <c r="M3484" s="36">
        <f t="shared" ca="1" si="277"/>
        <v>2.1790598787191593</v>
      </c>
      <c r="N3484" s="37" t="str">
        <f ca="1">IF(E3484="","",IF(ISERROR([1]!EM_S_EST_NETPROFIT(E3484,行业估值!$E$6,deadline)/100000000),"-",[1]!EM_S_EST_NETPROFIT(E3484,行业估值!$E$6,deadline)/100000000))</f>
        <v>-</v>
      </c>
      <c r="O3484" s="36" t="str">
        <f t="shared" ca="1" si="278"/>
        <v>-</v>
      </c>
      <c r="T3484" s="64" t="s">
        <v>6786</v>
      </c>
      <c r="U3484" s="64" t="s">
        <v>6787</v>
      </c>
    </row>
    <row r="3485" spans="4:21">
      <c r="D3485" s="45" t="str">
        <f>IF(AND(行业估值!$B$39=$G3485,COUNTIF($G$2:$G$2552,$G3485)&gt;=1),COUNTIF($G$2:G3485,$G3485),"")</f>
        <v/>
      </c>
      <c r="E3485" s="65" t="str">
        <f t="shared" si="279"/>
        <v>603629.SH</v>
      </c>
      <c r="F3485" s="65" t="str">
        <f t="shared" si="280"/>
        <v>利通电子</v>
      </c>
      <c r="G3485" s="34" t="str">
        <f>IF(E3485="","",IF(行业估值!$C$5="申万行业",[1]!EM_S_INFO_INDUSTRY_SW2014(E3485,"1"),IF(行业估值!$C$5="证监会行业",[1]!EM_S_INFO_INDUSTRY_CSRC1(E3485,"1"),[1]!EM_S_INFO_INDUSTRY_EM2016(E3485,"1"))))</f>
        <v>电子设备</v>
      </c>
      <c r="H3485" s="34" t="str">
        <f>IF(E3485="","",IF($H$1="上证50",[1]!EM_S_INFO_COMPINDEX(E3485,"000016"),"")&amp;IF($H$1="上证180",[1]!EM_S_INFO_COMPINDEX(E3485,"000010"),"")&amp;IF($H$1="沪深300",[1]!EM_S_INFO_COMPINDEX(E3485,"000300"),"")&amp;IF(AND($H$1="上证A股",RIGHT(E3485,2)="SH"),"是","")&amp;IF(AND($H$1="深证A股",RIGHT(E3485,2)="SZ"),"是","")&amp;IF(AND($H$1="创业板",LEFT(E3485,1)-3=0),"是","")&amp;IF(AND($H$1="全部A股",E3485&lt;&gt;0),"是","")&amp;IF(AND($H$1="中小板",LEFT(E3485,3)="002"),"是",""))</f>
        <v>是</v>
      </c>
      <c r="I3485" s="46">
        <f ca="1">IF(E3485="","",IF(OR([1]!EM_S_VAL_MV(E3485,deadline)="",[1]!EM_S_VAL_MV(E3485,deadline)="--",[1]!EM_S_VAL_MV(E3485,deadline)="null"),0,[1]!EM_S_VAL_MV(E3485,deadline)/100000000))</f>
        <v>25.98</v>
      </c>
      <c r="J3485" s="46">
        <f ca="1">IF(E3485="","",IF(RIGHT(LEFT($J$1,6),3)="TTM",[1]!EM_S_FA_PROFIT_TTM(E3485,LEFT(RIGHT($J$1,11),10),1)/100000000,[1]!EM_S_STM07_IS(E3485,61,LEFT(RIGHT($J$1,5),4)&amp;"-12-31",1)/100000000))</f>
        <v>0.74792033189999996</v>
      </c>
      <c r="K3485" s="36">
        <f t="shared" ca="1" si="276"/>
        <v>34.736320022215459</v>
      </c>
      <c r="L3485" s="46">
        <f ca="1">IF(E3485="","",IF(ISERROR(IF(行业估值!$E$7="最新年报",[1]!EM_S_STM07_BS(E3485,140,LEFT(RIGHT($L$1,5),4)&amp;"-12-31",1)/100000000,[1]!EM_S_STM07_BS(E3485,140,LEFT(RIGHT($L$1,11),10),1)/100000000)),0,IF(行业估值!$E$7="最新年报",[1]!EM_S_STM07_BS(E3485,140,LEFT(RIGHT($L$1,5),4)&amp;"-12-31",1)/100000000,[1]!EM_S_STM07_BS(E3485,140,LEFT(RIGHT($L$1,11),10),1)/100000000)))</f>
        <v>9.6899982184999995</v>
      </c>
      <c r="M3485" s="36">
        <f t="shared" ca="1" si="277"/>
        <v>2.6811150440047937</v>
      </c>
      <c r="N3485" s="37" t="str">
        <f ca="1">IF(E3485="","",IF(ISERROR([1]!EM_S_EST_NETPROFIT(E3485,行业估值!$E$6,deadline)/100000000),"-",[1]!EM_S_EST_NETPROFIT(E3485,行业估值!$E$6,deadline)/100000000))</f>
        <v>-</v>
      </c>
      <c r="O3485" s="36" t="str">
        <f t="shared" ca="1" si="278"/>
        <v>-</v>
      </c>
      <c r="T3485" s="64" t="s">
        <v>6788</v>
      </c>
      <c r="U3485" s="64" t="s">
        <v>6789</v>
      </c>
    </row>
    <row r="3486" spans="4:21">
      <c r="D3486" s="45" t="str">
        <f>IF(AND(行业估值!$B$39=$G3486,COUNTIF($G$2:$G$2552,$G3486)&gt;=1),COUNTIF($G$2:G3486,$G3486),"")</f>
        <v/>
      </c>
      <c r="E3486" s="65" t="str">
        <f t="shared" si="279"/>
        <v>603630.SH</v>
      </c>
      <c r="F3486" s="65" t="str">
        <f t="shared" si="280"/>
        <v>拉芳家化</v>
      </c>
      <c r="G3486" s="34" t="str">
        <f>IF(E3486="","",IF(行业估值!$C$5="申万行业",[1]!EM_S_INFO_INDUSTRY_SW2014(E3486,"1"),IF(行业估值!$C$5="证监会行业",[1]!EM_S_INFO_INDUSTRY_CSRC1(E3486,"1"),[1]!EM_S_INFO_INDUSTRY_EM2016(E3486,"1"))))</f>
        <v>基础化工</v>
      </c>
      <c r="H3486" s="34" t="str">
        <f>IF(E3486="","",IF($H$1="上证50",[1]!EM_S_INFO_COMPINDEX(E3486,"000016"),"")&amp;IF($H$1="上证180",[1]!EM_S_INFO_COMPINDEX(E3486,"000010"),"")&amp;IF($H$1="沪深300",[1]!EM_S_INFO_COMPINDEX(E3486,"000300"),"")&amp;IF(AND($H$1="上证A股",RIGHT(E3486,2)="SH"),"是","")&amp;IF(AND($H$1="深证A股",RIGHT(E3486,2)="SZ"),"是","")&amp;IF(AND($H$1="创业板",LEFT(E3486,1)-3=0),"是","")&amp;IF(AND($H$1="全部A股",E3486&lt;&gt;0),"是","")&amp;IF(AND($H$1="中小板",LEFT(E3486,3)="002"),"是",""))</f>
        <v>是</v>
      </c>
      <c r="I3486" s="46">
        <f ca="1">IF(E3486="","",IF(OR([1]!EM_S_VAL_MV(E3486,deadline)="",[1]!EM_S_VAL_MV(E3486,deadline)="--",[1]!EM_S_VAL_MV(E3486,deadline)="null"),0,[1]!EM_S_VAL_MV(E3486,deadline)/100000000))</f>
        <v>28.385344</v>
      </c>
      <c r="J3486" s="46">
        <f ca="1">IF(E3486="","",IF(RIGHT(LEFT($J$1,6),3)="TTM",[1]!EM_S_FA_PROFIT_TTM(E3486,LEFT(RIGHT($J$1,11),10),1)/100000000,[1]!EM_S_STM07_IS(E3486,61,LEFT(RIGHT($J$1,5),4)&amp;"-12-31",1)/100000000))</f>
        <v>0.54230491060000008</v>
      </c>
      <c r="K3486" s="36">
        <f t="shared" ca="1" si="276"/>
        <v>52.342037560741936</v>
      </c>
      <c r="L3486" s="46">
        <f ca="1">IF(E3486="","",IF(ISERROR(IF(行业估值!$E$7="最新年报",[1]!EM_S_STM07_BS(E3486,140,LEFT(RIGHT($L$1,5),4)&amp;"-12-31",1)/100000000,[1]!EM_S_STM07_BS(E3486,140,LEFT(RIGHT($L$1,11),10),1)/100000000)),0,IF(行业估值!$E$7="最新年报",[1]!EM_S_STM07_BS(E3486,140,LEFT(RIGHT($L$1,5),4)&amp;"-12-31",1)/100000000,[1]!EM_S_STM07_BS(E3486,140,LEFT(RIGHT($L$1,11),10),1)/100000000)))</f>
        <v>17.350761253199998</v>
      </c>
      <c r="M3486" s="36">
        <f t="shared" ca="1" si="277"/>
        <v>1.6359711015425848</v>
      </c>
      <c r="N3486" s="37" t="str">
        <f ca="1">IF(E3486="","",IF(ISERROR([1]!EM_S_EST_NETPROFIT(E3486,行业估值!$E$6,deadline)/100000000),"-",[1]!EM_S_EST_NETPROFIT(E3486,行业估值!$E$6,deadline)/100000000))</f>
        <v>-</v>
      </c>
      <c r="O3486" s="36" t="str">
        <f t="shared" ca="1" si="278"/>
        <v>-</v>
      </c>
      <c r="T3486" s="64" t="s">
        <v>6790</v>
      </c>
      <c r="U3486" s="64" t="s">
        <v>6791</v>
      </c>
    </row>
    <row r="3487" spans="4:21">
      <c r="D3487" s="45" t="str">
        <f>IF(AND(行业估值!$B$39=$G3487,COUNTIF($G$2:$G$2552,$G3487)&gt;=1),COUNTIF($G$2:G3487,$G3487),"")</f>
        <v/>
      </c>
      <c r="E3487" s="65" t="str">
        <f t="shared" si="279"/>
        <v>603633.SH</v>
      </c>
      <c r="F3487" s="65" t="str">
        <f t="shared" si="280"/>
        <v>徕木股份</v>
      </c>
      <c r="G3487" s="34" t="str">
        <f>IF(E3487="","",IF(行业估值!$C$5="申万行业",[1]!EM_S_INFO_INDUSTRY_SW2014(E3487,"1"),IF(行业估值!$C$5="证监会行业",[1]!EM_S_INFO_INDUSTRY_CSRC1(E3487,"1"),[1]!EM_S_INFO_INDUSTRY_EM2016(E3487,"1"))))</f>
        <v>交运设备</v>
      </c>
      <c r="H3487" s="34" t="str">
        <f>IF(E3487="","",IF($H$1="上证50",[1]!EM_S_INFO_COMPINDEX(E3487,"000016"),"")&amp;IF($H$1="上证180",[1]!EM_S_INFO_COMPINDEX(E3487,"000010"),"")&amp;IF($H$1="沪深300",[1]!EM_S_INFO_COMPINDEX(E3487,"000300"),"")&amp;IF(AND($H$1="上证A股",RIGHT(E3487,2)="SH"),"是","")&amp;IF(AND($H$1="深证A股",RIGHT(E3487,2)="SZ"),"是","")&amp;IF(AND($H$1="创业板",LEFT(E3487,1)-3=0),"是","")&amp;IF(AND($H$1="全部A股",E3487&lt;&gt;0),"是","")&amp;IF(AND($H$1="中小板",LEFT(E3487,3)="002"),"是",""))</f>
        <v>是</v>
      </c>
      <c r="I3487" s="46">
        <f ca="1">IF(E3487="","",IF(OR([1]!EM_S_VAL_MV(E3487,deadline)="",[1]!EM_S_VAL_MV(E3487,deadline)="--",[1]!EM_S_VAL_MV(E3487,deadline)="null"),0,[1]!EM_S_VAL_MV(E3487,deadline)/100000000))</f>
        <v>18.427269899999999</v>
      </c>
      <c r="J3487" s="46">
        <f ca="1">IF(E3487="","",IF(RIGHT(LEFT($J$1,6),3)="TTM",[1]!EM_S_FA_PROFIT_TTM(E3487,LEFT(RIGHT($J$1,11),10),1)/100000000,[1]!EM_S_STM07_IS(E3487,61,LEFT(RIGHT($J$1,5),4)&amp;"-12-31",1)/100000000))</f>
        <v>0.42360182420000003</v>
      </c>
      <c r="K3487" s="36">
        <f t="shared" ca="1" si="276"/>
        <v>43.501394109435466</v>
      </c>
      <c r="L3487" s="46">
        <f ca="1">IF(E3487="","",IF(ISERROR(IF(行业估值!$E$7="最新年报",[1]!EM_S_STM07_BS(E3487,140,LEFT(RIGHT($L$1,5),4)&amp;"-12-31",1)/100000000,[1]!EM_S_STM07_BS(E3487,140,LEFT(RIGHT($L$1,11),10),1)/100000000)),0,IF(行业估值!$E$7="最新年报",[1]!EM_S_STM07_BS(E3487,140,LEFT(RIGHT($L$1,5),4)&amp;"-12-31",1)/100000000,[1]!EM_S_STM07_BS(E3487,140,LEFT(RIGHT($L$1,11),10),1)/100000000)))</f>
        <v>7.5427531247999999</v>
      </c>
      <c r="M3487" s="36">
        <f t="shared" ca="1" si="277"/>
        <v>2.4430429572741197</v>
      </c>
      <c r="N3487" s="37" t="str">
        <f ca="1">IF(E3487="","",IF(ISERROR([1]!EM_S_EST_NETPROFIT(E3487,行业估值!$E$6,deadline)/100000000),"-",[1]!EM_S_EST_NETPROFIT(E3487,行业估值!$E$6,deadline)/100000000))</f>
        <v>-</v>
      </c>
      <c r="O3487" s="36" t="str">
        <f t="shared" ca="1" si="278"/>
        <v>-</v>
      </c>
      <c r="T3487" s="64" t="s">
        <v>6792</v>
      </c>
      <c r="U3487" s="64" t="s">
        <v>6793</v>
      </c>
    </row>
    <row r="3488" spans="4:21">
      <c r="D3488" s="45" t="str">
        <f>IF(AND(行业估值!$B$39=$G3488,COUNTIF($G$2:$G$2552,$G3488)&gt;=1),COUNTIF($G$2:G3488,$G3488),"")</f>
        <v/>
      </c>
      <c r="E3488" s="65" t="str">
        <f t="shared" si="279"/>
        <v>603636.SH</v>
      </c>
      <c r="F3488" s="65" t="str">
        <f t="shared" si="280"/>
        <v>南威软件</v>
      </c>
      <c r="G3488" s="34" t="str">
        <f>IF(E3488="","",IF(行业估值!$C$5="申万行业",[1]!EM_S_INFO_INDUSTRY_SW2014(E3488,"1"),IF(行业估值!$C$5="证监会行业",[1]!EM_S_INFO_INDUSTRY_CSRC1(E3488,"1"),[1]!EM_S_INFO_INDUSTRY_EM2016(E3488,"1"))))</f>
        <v>信息技术</v>
      </c>
      <c r="H3488" s="34" t="str">
        <f>IF(E3488="","",IF($H$1="上证50",[1]!EM_S_INFO_COMPINDEX(E3488,"000016"),"")&amp;IF($H$1="上证180",[1]!EM_S_INFO_COMPINDEX(E3488,"000010"),"")&amp;IF($H$1="沪深300",[1]!EM_S_INFO_COMPINDEX(E3488,"000300"),"")&amp;IF(AND($H$1="上证A股",RIGHT(E3488,2)="SH"),"是","")&amp;IF(AND($H$1="深证A股",RIGHT(E3488,2)="SZ"),"是","")&amp;IF(AND($H$1="创业板",LEFT(E3488,1)-3=0),"是","")&amp;IF(AND($H$1="全部A股",E3488&lt;&gt;0),"是","")&amp;IF(AND($H$1="中小板",LEFT(E3488,3)="002"),"是",""))</f>
        <v>是</v>
      </c>
      <c r="I3488" s="46">
        <f ca="1">IF(E3488="","",IF(OR([1]!EM_S_VAL_MV(E3488,deadline)="",[1]!EM_S_VAL_MV(E3488,deadline)="--",[1]!EM_S_VAL_MV(E3488,deadline)="null"),0,[1]!EM_S_VAL_MV(E3488,deadline)/100000000))</f>
        <v>54.827853535200006</v>
      </c>
      <c r="J3488" s="46">
        <f ca="1">IF(E3488="","",IF(RIGHT(LEFT($J$1,6),3)="TTM",[1]!EM_S_FA_PROFIT_TTM(E3488,LEFT(RIGHT($J$1,11),10),1)/100000000,[1]!EM_S_STM07_IS(E3488,61,LEFT(RIGHT($J$1,5),4)&amp;"-12-31",1)/100000000))</f>
        <v>1.2948856279000001</v>
      </c>
      <c r="K3488" s="36">
        <f t="shared" ca="1" si="276"/>
        <v>42.341850395017424</v>
      </c>
      <c r="L3488" s="46">
        <f ca="1">IF(E3488="","",IF(ISERROR(IF(行业估值!$E$7="最新年报",[1]!EM_S_STM07_BS(E3488,140,LEFT(RIGHT($L$1,5),4)&amp;"-12-31",1)/100000000,[1]!EM_S_STM07_BS(E3488,140,LEFT(RIGHT($L$1,11),10),1)/100000000)),0,IF(行业估值!$E$7="最新年报",[1]!EM_S_STM07_BS(E3488,140,LEFT(RIGHT($L$1,5),4)&amp;"-12-31",1)/100000000,[1]!EM_S_STM07_BS(E3488,140,LEFT(RIGHT($L$1,11),10),1)/100000000)))</f>
        <v>19.338902779400001</v>
      </c>
      <c r="M3488" s="36">
        <f t="shared" ca="1" si="277"/>
        <v>2.8351067359210886</v>
      </c>
      <c r="N3488" s="37">
        <f ca="1">IF(E3488="","",IF(ISERROR([1]!EM_S_EST_NETPROFIT(E3488,行业估值!$E$6,deadline)/100000000),"-",[1]!EM_S_EST_NETPROFIT(E3488,行业估值!$E$6,deadline)/100000000))</f>
        <v>2.2516666666666665</v>
      </c>
      <c r="O3488" s="36">
        <f t="shared" ca="1" si="278"/>
        <v>24.34989794309401</v>
      </c>
      <c r="T3488" s="64" t="s">
        <v>6794</v>
      </c>
      <c r="U3488" s="64" t="s">
        <v>6795</v>
      </c>
    </row>
    <row r="3489" spans="4:21">
      <c r="D3489" s="45" t="str">
        <f>IF(AND(行业估值!$B$39=$G3489,COUNTIF($G$2:$G$2552,$G3489)&gt;=1),COUNTIF($G$2:G3489,$G3489),"")</f>
        <v/>
      </c>
      <c r="E3489" s="65" t="str">
        <f t="shared" si="279"/>
        <v>603637.SH</v>
      </c>
      <c r="F3489" s="65" t="str">
        <f t="shared" si="280"/>
        <v>镇海股份</v>
      </c>
      <c r="G3489" s="34" t="str">
        <f>IF(E3489="","",IF(行业估值!$C$5="申万行业",[1]!EM_S_INFO_INDUSTRY_SW2014(E3489,"1"),IF(行业估值!$C$5="证监会行业",[1]!EM_S_INFO_INDUSTRY_CSRC1(E3489,"1"),[1]!EM_S_INFO_INDUSTRY_EM2016(E3489,"1"))))</f>
        <v>建筑</v>
      </c>
      <c r="H3489" s="34" t="str">
        <f>IF(E3489="","",IF($H$1="上证50",[1]!EM_S_INFO_COMPINDEX(E3489,"000016"),"")&amp;IF($H$1="上证180",[1]!EM_S_INFO_COMPINDEX(E3489,"000010"),"")&amp;IF($H$1="沪深300",[1]!EM_S_INFO_COMPINDEX(E3489,"000300"),"")&amp;IF(AND($H$1="上证A股",RIGHT(E3489,2)="SH"),"是","")&amp;IF(AND($H$1="深证A股",RIGHT(E3489,2)="SZ"),"是","")&amp;IF(AND($H$1="创业板",LEFT(E3489,1)-3=0),"是","")&amp;IF(AND($H$1="全部A股",E3489&lt;&gt;0),"是","")&amp;IF(AND($H$1="中小板",LEFT(E3489,3)="002"),"是",""))</f>
        <v>是</v>
      </c>
      <c r="I3489" s="46">
        <f ca="1">IF(E3489="","",IF(OR([1]!EM_S_VAL_MV(E3489,deadline)="",[1]!EM_S_VAL_MV(E3489,deadline)="--",[1]!EM_S_VAL_MV(E3489,deadline)="null"),0,[1]!EM_S_VAL_MV(E3489,deadline)/100000000))</f>
        <v>26.049548949600002</v>
      </c>
      <c r="J3489" s="46">
        <f ca="1">IF(E3489="","",IF(RIGHT(LEFT($J$1,6),3)="TTM",[1]!EM_S_FA_PROFIT_TTM(E3489,LEFT(RIGHT($J$1,11),10),1)/100000000,[1]!EM_S_STM07_IS(E3489,61,LEFT(RIGHT($J$1,5),4)&amp;"-12-31",1)/100000000))</f>
        <v>0.52050034030000003</v>
      </c>
      <c r="K3489" s="36">
        <f t="shared" ca="1" si="276"/>
        <v>50.047131447764016</v>
      </c>
      <c r="L3489" s="46">
        <f ca="1">IF(E3489="","",IF(ISERROR(IF(行业估值!$E$7="最新年报",[1]!EM_S_STM07_BS(E3489,140,LEFT(RIGHT($L$1,5),4)&amp;"-12-31",1)/100000000,[1]!EM_S_STM07_BS(E3489,140,LEFT(RIGHT($L$1,11),10),1)/100000000)),0,IF(行业估值!$E$7="最新年报",[1]!EM_S_STM07_BS(E3489,140,LEFT(RIGHT($L$1,5),4)&amp;"-12-31",1)/100000000,[1]!EM_S_STM07_BS(E3489,140,LEFT(RIGHT($L$1,11),10),1)/100000000)))</f>
        <v>7.5570892780999994</v>
      </c>
      <c r="M3489" s="36">
        <f t="shared" ca="1" si="277"/>
        <v>3.447034696955356</v>
      </c>
      <c r="N3489" s="37" t="str">
        <f ca="1">IF(E3489="","",IF(ISERROR([1]!EM_S_EST_NETPROFIT(E3489,行业估值!$E$6,deadline)/100000000),"-",[1]!EM_S_EST_NETPROFIT(E3489,行业估值!$E$6,deadline)/100000000))</f>
        <v>-</v>
      </c>
      <c r="O3489" s="36" t="str">
        <f t="shared" ca="1" si="278"/>
        <v>-</v>
      </c>
      <c r="T3489" s="64" t="s">
        <v>6796</v>
      </c>
      <c r="U3489" s="64" t="s">
        <v>6797</v>
      </c>
    </row>
    <row r="3490" spans="4:21">
      <c r="D3490" s="45">
        <f>IF(AND(行业估值!$B$39=$G3490,COUNTIF($G$2:$G$2552,$G3490)&gt;=1),COUNTIF($G$2:G3490,$G3490),"")</f>
        <v>315</v>
      </c>
      <c r="E3490" s="65" t="str">
        <f t="shared" si="279"/>
        <v>603638.SH</v>
      </c>
      <c r="F3490" s="65" t="str">
        <f t="shared" si="280"/>
        <v>艾迪精密</v>
      </c>
      <c r="G3490" s="34" t="str">
        <f>IF(E3490="","",IF(行业估值!$C$5="申万行业",[1]!EM_S_INFO_INDUSTRY_SW2014(E3490,"1"),IF(行业估值!$C$5="证监会行业",[1]!EM_S_INFO_INDUSTRY_CSRC1(E3490,"1"),[1]!EM_S_INFO_INDUSTRY_EM2016(E3490,"1"))))</f>
        <v>机械设备</v>
      </c>
      <c r="H3490" s="34" t="str">
        <f>IF(E3490="","",IF($H$1="上证50",[1]!EM_S_INFO_COMPINDEX(E3490,"000016"),"")&amp;IF($H$1="上证180",[1]!EM_S_INFO_COMPINDEX(E3490,"000010"),"")&amp;IF($H$1="沪深300",[1]!EM_S_INFO_COMPINDEX(E3490,"000300"),"")&amp;IF(AND($H$1="上证A股",RIGHT(E3490,2)="SH"),"是","")&amp;IF(AND($H$1="深证A股",RIGHT(E3490,2)="SZ"),"是","")&amp;IF(AND($H$1="创业板",LEFT(E3490,1)-3=0),"是","")&amp;IF(AND($H$1="全部A股",E3490&lt;&gt;0),"是","")&amp;IF(AND($H$1="中小板",LEFT(E3490,3)="002"),"是",""))</f>
        <v>是</v>
      </c>
      <c r="I3490" s="46">
        <f ca="1">IF(E3490="","",IF(OR([1]!EM_S_VAL_MV(E3490,deadline)="",[1]!EM_S_VAL_MV(E3490,deadline)="--",[1]!EM_S_VAL_MV(E3490,deadline)="null"),0,[1]!EM_S_VAL_MV(E3490,deadline)/100000000))</f>
        <v>110.6414848</v>
      </c>
      <c r="J3490" s="46">
        <f ca="1">IF(E3490="","",IF(RIGHT(LEFT($J$1,6),3)="TTM",[1]!EM_S_FA_PROFIT_TTM(E3490,LEFT(RIGHT($J$1,11),10),1)/100000000,[1]!EM_S_STM07_IS(E3490,61,LEFT(RIGHT($J$1,5),4)&amp;"-12-31",1)/100000000))</f>
        <v>3.0791171798000003</v>
      </c>
      <c r="K3490" s="36">
        <f t="shared" ca="1" si="276"/>
        <v>35.932859433166023</v>
      </c>
      <c r="L3490" s="46">
        <f ca="1">IF(E3490="","",IF(ISERROR(IF(行业估值!$E$7="最新年报",[1]!EM_S_STM07_BS(E3490,140,LEFT(RIGHT($L$1,5),4)&amp;"-12-31",1)/100000000,[1]!EM_S_STM07_BS(E3490,140,LEFT(RIGHT($L$1,11),10),1)/100000000)),0,IF(行业估值!$E$7="最新年报",[1]!EM_S_STM07_BS(E3490,140,LEFT(RIGHT($L$1,5),4)&amp;"-12-31",1)/100000000,[1]!EM_S_STM07_BS(E3490,140,LEFT(RIGHT($L$1,11),10),1)/100000000)))</f>
        <v>12.291128242499999</v>
      </c>
      <c r="M3490" s="36">
        <f t="shared" ca="1" si="277"/>
        <v>9.0017354482907646</v>
      </c>
      <c r="N3490" s="37">
        <f ca="1">IF(E3490="","",IF(ISERROR([1]!EM_S_EST_NETPROFIT(E3490,行业估值!$E$6,deadline)/100000000),"-",[1]!EM_S_EST_NETPROFIT(E3490,行业估值!$E$6,deadline)/100000000))</f>
        <v>3.315635714285714</v>
      </c>
      <c r="O3490" s="36">
        <f t="shared" ca="1" si="278"/>
        <v>33.369614256261997</v>
      </c>
      <c r="T3490" s="64" t="s">
        <v>6798</v>
      </c>
      <c r="U3490" s="64" t="s">
        <v>6799</v>
      </c>
    </row>
    <row r="3491" spans="4:21">
      <c r="D3491" s="45" t="str">
        <f>IF(AND(行业估值!$B$39=$G3491,COUNTIF($G$2:$G$2552,$G3491)&gt;=1),COUNTIF($G$2:G3491,$G3491),"")</f>
        <v/>
      </c>
      <c r="E3491" s="65" t="str">
        <f t="shared" si="279"/>
        <v>603639.SH</v>
      </c>
      <c r="F3491" s="65" t="str">
        <f t="shared" si="280"/>
        <v>海利尔</v>
      </c>
      <c r="G3491" s="34" t="str">
        <f>IF(E3491="","",IF(行业估值!$C$5="申万行业",[1]!EM_S_INFO_INDUSTRY_SW2014(E3491,"1"),IF(行业估值!$C$5="证监会行业",[1]!EM_S_INFO_INDUSTRY_CSRC1(E3491,"1"),[1]!EM_S_INFO_INDUSTRY_EM2016(E3491,"1"))))</f>
        <v>基础化工</v>
      </c>
      <c r="H3491" s="34" t="str">
        <f>IF(E3491="","",IF($H$1="上证50",[1]!EM_S_INFO_COMPINDEX(E3491,"000016"),"")&amp;IF($H$1="上证180",[1]!EM_S_INFO_COMPINDEX(E3491,"000010"),"")&amp;IF($H$1="沪深300",[1]!EM_S_INFO_COMPINDEX(E3491,"000300"),"")&amp;IF(AND($H$1="上证A股",RIGHT(E3491,2)="SH"),"是","")&amp;IF(AND($H$1="深证A股",RIGHT(E3491,2)="SZ"),"是","")&amp;IF(AND($H$1="创业板",LEFT(E3491,1)-3=0),"是","")&amp;IF(AND($H$1="全部A股",E3491&lt;&gt;0),"是","")&amp;IF(AND($H$1="中小板",LEFT(E3491,3)="002"),"是",""))</f>
        <v>是</v>
      </c>
      <c r="I3491" s="46">
        <f ca="1">IF(E3491="","",IF(OR([1]!EM_S_VAL_MV(E3491,deadline)="",[1]!EM_S_VAL_MV(E3491,deadline)="--",[1]!EM_S_VAL_MV(E3491,deadline)="null"),0,[1]!EM_S_VAL_MV(E3491,deadline)/100000000))</f>
        <v>41.510629041999998</v>
      </c>
      <c r="J3491" s="46">
        <f ca="1">IF(E3491="","",IF(RIGHT(LEFT($J$1,6),3)="TTM",[1]!EM_S_FA_PROFIT_TTM(E3491,LEFT(RIGHT($J$1,11),10),1)/100000000,[1]!EM_S_STM07_IS(E3491,61,LEFT(RIGHT($J$1,5),4)&amp;"-12-31",1)/100000000))</f>
        <v>3.2693517612000003</v>
      </c>
      <c r="K3491" s="36">
        <f t="shared" ca="1" si="276"/>
        <v>12.69689897998731</v>
      </c>
      <c r="L3491" s="46">
        <f ca="1">IF(E3491="","",IF(ISERROR(IF(行业估值!$E$7="最新年报",[1]!EM_S_STM07_BS(E3491,140,LEFT(RIGHT($L$1,5),4)&amp;"-12-31",1)/100000000,[1]!EM_S_STM07_BS(E3491,140,LEFT(RIGHT($L$1,11),10),1)/100000000)),0,IF(行业估值!$E$7="最新年报",[1]!EM_S_STM07_BS(E3491,140,LEFT(RIGHT($L$1,5),4)&amp;"-12-31",1)/100000000,[1]!EM_S_STM07_BS(E3491,140,LEFT(RIGHT($L$1,11),10),1)/100000000)))</f>
        <v>22.006728497199997</v>
      </c>
      <c r="M3491" s="36">
        <f t="shared" ca="1" si="277"/>
        <v>1.8862698763826509</v>
      </c>
      <c r="N3491" s="37">
        <f ca="1">IF(E3491="","",IF(ISERROR([1]!EM_S_EST_NETPROFIT(E3491,行业估值!$E$6,deadline)/100000000),"-",[1]!EM_S_EST_NETPROFIT(E3491,行业估值!$E$6,deadline)/100000000))</f>
        <v>3.7919999999999998</v>
      </c>
      <c r="O3491" s="36">
        <f t="shared" ca="1" si="278"/>
        <v>10.946895844409283</v>
      </c>
      <c r="T3491" s="64" t="s">
        <v>6800</v>
      </c>
      <c r="U3491" s="64" t="s">
        <v>6801</v>
      </c>
    </row>
    <row r="3492" spans="4:21">
      <c r="D3492" s="45" t="str">
        <f>IF(AND(行业估值!$B$39=$G3492,COUNTIF($G$2:$G$2552,$G3492)&gt;=1),COUNTIF($G$2:G3492,$G3492),"")</f>
        <v/>
      </c>
      <c r="E3492" s="65" t="str">
        <f t="shared" si="279"/>
        <v>603648.SH</v>
      </c>
      <c r="F3492" s="65" t="str">
        <f t="shared" si="280"/>
        <v>畅联股份</v>
      </c>
      <c r="G3492" s="34" t="str">
        <f>IF(E3492="","",IF(行业估值!$C$5="申万行业",[1]!EM_S_INFO_INDUSTRY_SW2014(E3492,"1"),IF(行业估值!$C$5="证监会行业",[1]!EM_S_INFO_INDUSTRY_CSRC1(E3492,"1"),[1]!EM_S_INFO_INDUSTRY_EM2016(E3492,"1"))))</f>
        <v>交通运输</v>
      </c>
      <c r="H3492" s="34" t="str">
        <f>IF(E3492="","",IF($H$1="上证50",[1]!EM_S_INFO_COMPINDEX(E3492,"000016"),"")&amp;IF($H$1="上证180",[1]!EM_S_INFO_COMPINDEX(E3492,"000010"),"")&amp;IF($H$1="沪深300",[1]!EM_S_INFO_COMPINDEX(E3492,"000300"),"")&amp;IF(AND($H$1="上证A股",RIGHT(E3492,2)="SH"),"是","")&amp;IF(AND($H$1="深证A股",RIGHT(E3492,2)="SZ"),"是","")&amp;IF(AND($H$1="创业板",LEFT(E3492,1)-3=0),"是","")&amp;IF(AND($H$1="全部A股",E3492&lt;&gt;0),"是","")&amp;IF(AND($H$1="中小板",LEFT(E3492,3)="002"),"是",""))</f>
        <v>是</v>
      </c>
      <c r="I3492" s="46">
        <f ca="1">IF(E3492="","",IF(OR([1]!EM_S_VAL_MV(E3492,deadline)="",[1]!EM_S_VAL_MV(E3492,deadline)="--",[1]!EM_S_VAL_MV(E3492,deadline)="null"),0,[1]!EM_S_VAL_MV(E3492,deadline)/100000000))</f>
        <v>35.502603209999997</v>
      </c>
      <c r="J3492" s="46">
        <f ca="1">IF(E3492="","",IF(RIGHT(LEFT($J$1,6),3)="TTM",[1]!EM_S_FA_PROFIT_TTM(E3492,LEFT(RIGHT($J$1,11),10),1)/100000000,[1]!EM_S_STM07_IS(E3492,61,LEFT(RIGHT($J$1,5),4)&amp;"-12-31",1)/100000000))</f>
        <v>1.0564658604999999</v>
      </c>
      <c r="K3492" s="36">
        <f t="shared" ca="1" si="276"/>
        <v>33.605064335157472</v>
      </c>
      <c r="L3492" s="46">
        <f ca="1">IF(E3492="","",IF(ISERROR(IF(行业估值!$E$7="最新年报",[1]!EM_S_STM07_BS(E3492,140,LEFT(RIGHT($L$1,5),4)&amp;"-12-31",1)/100000000,[1]!EM_S_STM07_BS(E3492,140,LEFT(RIGHT($L$1,11),10),1)/100000000)),0,IF(行业估值!$E$7="最新年报",[1]!EM_S_STM07_BS(E3492,140,LEFT(RIGHT($L$1,5),4)&amp;"-12-31",1)/100000000,[1]!EM_S_STM07_BS(E3492,140,LEFT(RIGHT($L$1,11),10),1)/100000000)))</f>
        <v>16.6660447818</v>
      </c>
      <c r="M3492" s="36">
        <f t="shared" ca="1" si="277"/>
        <v>2.1302356782798451</v>
      </c>
      <c r="N3492" s="37" t="str">
        <f ca="1">IF(E3492="","",IF(ISERROR([1]!EM_S_EST_NETPROFIT(E3492,行业估值!$E$6,deadline)/100000000),"-",[1]!EM_S_EST_NETPROFIT(E3492,行业估值!$E$6,deadline)/100000000))</f>
        <v>-</v>
      </c>
      <c r="O3492" s="36" t="str">
        <f t="shared" ca="1" si="278"/>
        <v>-</v>
      </c>
      <c r="T3492" s="64" t="s">
        <v>6802</v>
      </c>
      <c r="U3492" s="64" t="s">
        <v>6803</v>
      </c>
    </row>
    <row r="3493" spans="4:21">
      <c r="D3493" s="45" t="str">
        <f>IF(AND(行业估值!$B$39=$G3493,COUNTIF($G$2:$G$2552,$G3493)&gt;=1),COUNTIF($G$2:G3493,$G3493),"")</f>
        <v/>
      </c>
      <c r="E3493" s="65" t="str">
        <f t="shared" si="279"/>
        <v>603650.SH</v>
      </c>
      <c r="F3493" s="65" t="str">
        <f t="shared" si="280"/>
        <v>彤程新材</v>
      </c>
      <c r="G3493" s="34" t="str">
        <f>IF(E3493="","",IF(行业估值!$C$5="申万行业",[1]!EM_S_INFO_INDUSTRY_SW2014(E3493,"1"),IF(行业估值!$C$5="证监会行业",[1]!EM_S_INFO_INDUSTRY_CSRC1(E3493,"1"),[1]!EM_S_INFO_INDUSTRY_EM2016(E3493,"1"))))</f>
        <v>基础化工</v>
      </c>
      <c r="H3493" s="34" t="str">
        <f>IF(E3493="","",IF($H$1="上证50",[1]!EM_S_INFO_COMPINDEX(E3493,"000016"),"")&amp;IF($H$1="上证180",[1]!EM_S_INFO_COMPINDEX(E3493,"000010"),"")&amp;IF($H$1="沪深300",[1]!EM_S_INFO_COMPINDEX(E3493,"000300"),"")&amp;IF(AND($H$1="上证A股",RIGHT(E3493,2)="SH"),"是","")&amp;IF(AND($H$1="深证A股",RIGHT(E3493,2)="SZ"),"是","")&amp;IF(AND($H$1="创业板",LEFT(E3493,1)-3=0),"是","")&amp;IF(AND($H$1="全部A股",E3493&lt;&gt;0),"是","")&amp;IF(AND($H$1="中小板",LEFT(E3493,3)="002"),"是",""))</f>
        <v>是</v>
      </c>
      <c r="I3493" s="46">
        <f ca="1">IF(E3493="","",IF(OR([1]!EM_S_VAL_MV(E3493,deadline)="",[1]!EM_S_VAL_MV(E3493,deadline)="--",[1]!EM_S_VAL_MV(E3493,deadline)="null"),0,[1]!EM_S_VAL_MV(E3493,deadline)/100000000))</f>
        <v>95.926153749999997</v>
      </c>
      <c r="J3493" s="46">
        <f ca="1">IF(E3493="","",IF(RIGHT(LEFT($J$1,6),3)="TTM",[1]!EM_S_FA_PROFIT_TTM(E3493,LEFT(RIGHT($J$1,11),10),1)/100000000,[1]!EM_S_STM07_IS(E3493,61,LEFT(RIGHT($J$1,5),4)&amp;"-12-31",1)/100000000))</f>
        <v>4.0792246069999996</v>
      </c>
      <c r="K3493" s="36">
        <f t="shared" ca="1" si="276"/>
        <v>23.515781304463975</v>
      </c>
      <c r="L3493" s="46">
        <f ca="1">IF(E3493="","",IF(ISERROR(IF(行业估值!$E$7="最新年报",[1]!EM_S_STM07_BS(E3493,140,LEFT(RIGHT($L$1,5),4)&amp;"-12-31",1)/100000000,[1]!EM_S_STM07_BS(E3493,140,LEFT(RIGHT($L$1,11),10),1)/100000000)),0,IF(行业估值!$E$7="最新年报",[1]!EM_S_STM07_BS(E3493,140,LEFT(RIGHT($L$1,5),4)&amp;"-12-31",1)/100000000,[1]!EM_S_STM07_BS(E3493,140,LEFT(RIGHT($L$1,11),10),1)/100000000)))</f>
        <v>22.564725720399998</v>
      </c>
      <c r="M3493" s="36">
        <f t="shared" ca="1" si="277"/>
        <v>4.2511553181998769</v>
      </c>
      <c r="N3493" s="37">
        <f ca="1">IF(E3493="","",IF(ISERROR([1]!EM_S_EST_NETPROFIT(E3493,行业估值!$E$6,deadline)/100000000),"-",[1]!EM_S_EST_NETPROFIT(E3493,行业估值!$E$6,deadline)/100000000))</f>
        <v>4.3899999999999997</v>
      </c>
      <c r="O3493" s="36">
        <f t="shared" ca="1" si="278"/>
        <v>21.851060079726654</v>
      </c>
      <c r="T3493" s="64" t="s">
        <v>6804</v>
      </c>
      <c r="U3493" s="64" t="s">
        <v>6805</v>
      </c>
    </row>
    <row r="3494" spans="4:21">
      <c r="D3494" s="45" t="str">
        <f>IF(AND(行业估值!$B$39=$G3494,COUNTIF($G$2:$G$2552,$G3494)&gt;=1),COUNTIF($G$2:G3494,$G3494),"")</f>
        <v/>
      </c>
      <c r="E3494" s="65" t="str">
        <f t="shared" si="279"/>
        <v>603655.SH</v>
      </c>
      <c r="F3494" s="65" t="str">
        <f t="shared" si="280"/>
        <v>朗博科技</v>
      </c>
      <c r="G3494" s="34" t="str">
        <f>IF(E3494="","",IF(行业估值!$C$5="申万行业",[1]!EM_S_INFO_INDUSTRY_SW2014(E3494,"1"),IF(行业估值!$C$5="证监会行业",[1]!EM_S_INFO_INDUSTRY_CSRC1(E3494,"1"),[1]!EM_S_INFO_INDUSTRY_EM2016(E3494,"1"))))</f>
        <v>交运设备</v>
      </c>
      <c r="H3494" s="34" t="str">
        <f>IF(E3494="","",IF($H$1="上证50",[1]!EM_S_INFO_COMPINDEX(E3494,"000016"),"")&amp;IF($H$1="上证180",[1]!EM_S_INFO_COMPINDEX(E3494,"000010"),"")&amp;IF($H$1="沪深300",[1]!EM_S_INFO_COMPINDEX(E3494,"000300"),"")&amp;IF(AND($H$1="上证A股",RIGHT(E3494,2)="SH"),"是","")&amp;IF(AND($H$1="深证A股",RIGHT(E3494,2)="SZ"),"是","")&amp;IF(AND($H$1="创业板",LEFT(E3494,1)-3=0),"是","")&amp;IF(AND($H$1="全部A股",E3494&lt;&gt;0),"是","")&amp;IF(AND($H$1="中小板",LEFT(E3494,3)="002"),"是",""))</f>
        <v>是</v>
      </c>
      <c r="I3494" s="46">
        <f ca="1">IF(E3494="","",IF(OR([1]!EM_S_VAL_MV(E3494,deadline)="",[1]!EM_S_VAL_MV(E3494,deadline)="--",[1]!EM_S_VAL_MV(E3494,deadline)="null"),0,[1]!EM_S_VAL_MV(E3494,deadline)/100000000))</f>
        <v>18.815000000000001</v>
      </c>
      <c r="J3494" s="46">
        <f ca="1">IF(E3494="","",IF(RIGHT(LEFT($J$1,6),3)="TTM",[1]!EM_S_FA_PROFIT_TTM(E3494,LEFT(RIGHT($J$1,11),10),1)/100000000,[1]!EM_S_STM07_IS(E3494,61,LEFT(RIGHT($J$1,5),4)&amp;"-12-31",1)/100000000))</f>
        <v>0.20376784010000001</v>
      </c>
      <c r="K3494" s="36">
        <f t="shared" ca="1" si="276"/>
        <v>92.335473501443857</v>
      </c>
      <c r="L3494" s="46">
        <f ca="1">IF(E3494="","",IF(ISERROR(IF(行业估值!$E$7="最新年报",[1]!EM_S_STM07_BS(E3494,140,LEFT(RIGHT($L$1,5),4)&amp;"-12-31",1)/100000000,[1]!EM_S_STM07_BS(E3494,140,LEFT(RIGHT($L$1,11),10),1)/100000000)),0,IF(行业估值!$E$7="最新年报",[1]!EM_S_STM07_BS(E3494,140,LEFT(RIGHT($L$1,5),4)&amp;"-12-31",1)/100000000,[1]!EM_S_STM07_BS(E3494,140,LEFT(RIGHT($L$1,11),10),1)/100000000)))</f>
        <v>4.8382343528999998</v>
      </c>
      <c r="M3494" s="36">
        <f t="shared" ca="1" si="277"/>
        <v>3.8888153461856261</v>
      </c>
      <c r="N3494" s="37" t="str">
        <f ca="1">IF(E3494="","",IF(ISERROR([1]!EM_S_EST_NETPROFIT(E3494,行业估值!$E$6,deadline)/100000000),"-",[1]!EM_S_EST_NETPROFIT(E3494,行业估值!$E$6,deadline)/100000000))</f>
        <v>-</v>
      </c>
      <c r="O3494" s="36" t="str">
        <f t="shared" ca="1" si="278"/>
        <v>-</v>
      </c>
      <c r="T3494" s="64" t="s">
        <v>6806</v>
      </c>
      <c r="U3494" s="64" t="s">
        <v>6807</v>
      </c>
    </row>
    <row r="3495" spans="4:21">
      <c r="D3495" s="45">
        <f>IF(AND(行业估值!$B$39=$G3495,COUNTIF($G$2:$G$2552,$G3495)&gt;=1),COUNTIF($G$2:G3495,$G3495),"")</f>
        <v>316</v>
      </c>
      <c r="E3495" s="65" t="str">
        <f t="shared" si="279"/>
        <v>603656.SH</v>
      </c>
      <c r="F3495" s="65" t="str">
        <f t="shared" si="280"/>
        <v>泰禾光电</v>
      </c>
      <c r="G3495" s="34" t="str">
        <f>IF(E3495="","",IF(行业估值!$C$5="申万行业",[1]!EM_S_INFO_INDUSTRY_SW2014(E3495,"1"),IF(行业估值!$C$5="证监会行业",[1]!EM_S_INFO_INDUSTRY_CSRC1(E3495,"1"),[1]!EM_S_INFO_INDUSTRY_EM2016(E3495,"1"))))</f>
        <v>机械设备</v>
      </c>
      <c r="H3495" s="34" t="str">
        <f>IF(E3495="","",IF($H$1="上证50",[1]!EM_S_INFO_COMPINDEX(E3495,"000016"),"")&amp;IF($H$1="上证180",[1]!EM_S_INFO_COMPINDEX(E3495,"000010"),"")&amp;IF($H$1="沪深300",[1]!EM_S_INFO_COMPINDEX(E3495,"000300"),"")&amp;IF(AND($H$1="上证A股",RIGHT(E3495,2)="SH"),"是","")&amp;IF(AND($H$1="深证A股",RIGHT(E3495,2)="SZ"),"是","")&amp;IF(AND($H$1="创业板",LEFT(E3495,1)-3=0),"是","")&amp;IF(AND($H$1="全部A股",E3495&lt;&gt;0),"是","")&amp;IF(AND($H$1="中小板",LEFT(E3495,3)="002"),"是",""))</f>
        <v>是</v>
      </c>
      <c r="I3495" s="46">
        <f ca="1">IF(E3495="","",IF(OR([1]!EM_S_VAL_MV(E3495,deadline)="",[1]!EM_S_VAL_MV(E3495,deadline)="--",[1]!EM_S_VAL_MV(E3495,deadline)="null"),0,[1]!EM_S_VAL_MV(E3495,deadline)/100000000))</f>
        <v>20.97741744</v>
      </c>
      <c r="J3495" s="46">
        <f ca="1">IF(E3495="","",IF(RIGHT(LEFT($J$1,6),3)="TTM",[1]!EM_S_FA_PROFIT_TTM(E3495,LEFT(RIGHT($J$1,11),10),1)/100000000,[1]!EM_S_STM07_IS(E3495,61,LEFT(RIGHT($J$1,5),4)&amp;"-12-31",1)/100000000))</f>
        <v>0.65082159449999999</v>
      </c>
      <c r="K3495" s="36">
        <f t="shared" ca="1" si="276"/>
        <v>32.23220866866918</v>
      </c>
      <c r="L3495" s="46">
        <f ca="1">IF(E3495="","",IF(ISERROR(IF(行业估值!$E$7="最新年报",[1]!EM_S_STM07_BS(E3495,140,LEFT(RIGHT($L$1,5),4)&amp;"-12-31",1)/100000000,[1]!EM_S_STM07_BS(E3495,140,LEFT(RIGHT($L$1,11),10),1)/100000000)),0,IF(行业估值!$E$7="最新年报",[1]!EM_S_STM07_BS(E3495,140,LEFT(RIGHT($L$1,5),4)&amp;"-12-31",1)/100000000,[1]!EM_S_STM07_BS(E3495,140,LEFT(RIGHT($L$1,11),10),1)/100000000)))</f>
        <v>9.1761898225999996</v>
      </c>
      <c r="M3495" s="36">
        <f t="shared" ca="1" si="277"/>
        <v>2.2860705636597456</v>
      </c>
      <c r="N3495" s="37" t="str">
        <f ca="1">IF(E3495="","",IF(ISERROR([1]!EM_S_EST_NETPROFIT(E3495,行业估值!$E$6,deadline)/100000000),"-",[1]!EM_S_EST_NETPROFIT(E3495,行业估值!$E$6,deadline)/100000000))</f>
        <v>-</v>
      </c>
      <c r="O3495" s="36" t="str">
        <f t="shared" ca="1" si="278"/>
        <v>-</v>
      </c>
      <c r="T3495" s="64" t="s">
        <v>6808</v>
      </c>
      <c r="U3495" s="64" t="s">
        <v>6809</v>
      </c>
    </row>
    <row r="3496" spans="4:21">
      <c r="D3496" s="45" t="str">
        <f>IF(AND(行业估值!$B$39=$G3496,COUNTIF($G$2:$G$2552,$G3496)&gt;=1),COUNTIF($G$2:G3496,$G3496),"")</f>
        <v/>
      </c>
      <c r="E3496" s="65" t="str">
        <f t="shared" si="279"/>
        <v>603657.SH</v>
      </c>
      <c r="F3496" s="65" t="str">
        <f t="shared" si="280"/>
        <v>春光科技</v>
      </c>
      <c r="G3496" s="34" t="str">
        <f>IF(E3496="","",IF(行业估值!$C$5="申万行业",[1]!EM_S_INFO_INDUSTRY_SW2014(E3496,"1"),IF(行业估值!$C$5="证监会行业",[1]!EM_S_INFO_INDUSTRY_CSRC1(E3496,"1"),[1]!EM_S_INFO_INDUSTRY_EM2016(E3496,"1"))))</f>
        <v>基础化工</v>
      </c>
      <c r="H3496" s="34" t="str">
        <f>IF(E3496="","",IF($H$1="上证50",[1]!EM_S_INFO_COMPINDEX(E3496,"000016"),"")&amp;IF($H$1="上证180",[1]!EM_S_INFO_COMPINDEX(E3496,"000010"),"")&amp;IF($H$1="沪深300",[1]!EM_S_INFO_COMPINDEX(E3496,"000300"),"")&amp;IF(AND($H$1="上证A股",RIGHT(E3496,2)="SH"),"是","")&amp;IF(AND($H$1="深证A股",RIGHT(E3496,2)="SZ"),"是","")&amp;IF(AND($H$1="创业板",LEFT(E3496,1)-3=0),"是","")&amp;IF(AND($H$1="全部A股",E3496&lt;&gt;0),"是","")&amp;IF(AND($H$1="中小板",LEFT(E3496,3)="002"),"是",""))</f>
        <v>是</v>
      </c>
      <c r="I3496" s="46">
        <f ca="1">IF(E3496="","",IF(OR([1]!EM_S_VAL_MV(E3496,deadline)="",[1]!EM_S_VAL_MV(E3496,deadline)="--",[1]!EM_S_VAL_MV(E3496,deadline)="null"),0,[1]!EM_S_VAL_MV(E3496,deadline)/100000000))</f>
        <v>22.425599999999999</v>
      </c>
      <c r="J3496" s="46">
        <f ca="1">IF(E3496="","",IF(RIGHT(LEFT($J$1,6),3)="TTM",[1]!EM_S_FA_PROFIT_TTM(E3496,LEFT(RIGHT($J$1,11),10),1)/100000000,[1]!EM_S_STM07_IS(E3496,61,LEFT(RIGHT($J$1,5),4)&amp;"-12-31",1)/100000000))</f>
        <v>1.0208171237000001</v>
      </c>
      <c r="K3496" s="36">
        <f t="shared" ca="1" si="276"/>
        <v>21.968283524395975</v>
      </c>
      <c r="L3496" s="46">
        <f ca="1">IF(E3496="","",IF(ISERROR(IF(行业估值!$E$7="最新年报",[1]!EM_S_STM07_BS(E3496,140,LEFT(RIGHT($L$1,5),4)&amp;"-12-31",1)/100000000,[1]!EM_S_STM07_BS(E3496,140,LEFT(RIGHT($L$1,11),10),1)/100000000)),0,IF(行业估值!$E$7="最新年报",[1]!EM_S_STM07_BS(E3496,140,LEFT(RIGHT($L$1,5),4)&amp;"-12-31",1)/100000000,[1]!EM_S_STM07_BS(E3496,140,LEFT(RIGHT($L$1,11),10),1)/100000000)))</f>
        <v>8.4190294305000002</v>
      </c>
      <c r="M3496" s="36">
        <f t="shared" ca="1" si="277"/>
        <v>2.6636799627707393</v>
      </c>
      <c r="N3496" s="37" t="str">
        <f ca="1">IF(E3496="","",IF(ISERROR([1]!EM_S_EST_NETPROFIT(E3496,行业估值!$E$6,deadline)/100000000),"-",[1]!EM_S_EST_NETPROFIT(E3496,行业估值!$E$6,deadline)/100000000))</f>
        <v>-</v>
      </c>
      <c r="O3496" s="36" t="str">
        <f t="shared" ca="1" si="278"/>
        <v>-</v>
      </c>
      <c r="T3496" s="64" t="s">
        <v>6810</v>
      </c>
      <c r="U3496" s="64" t="s">
        <v>6811</v>
      </c>
    </row>
    <row r="3497" spans="4:21">
      <c r="D3497" s="45" t="str">
        <f>IF(AND(行业估值!$B$39=$G3497,COUNTIF($G$2:$G$2552,$G3497)&gt;=1),COUNTIF($G$2:G3497,$G3497),"")</f>
        <v/>
      </c>
      <c r="E3497" s="65" t="str">
        <f t="shared" si="279"/>
        <v>603658.SH</v>
      </c>
      <c r="F3497" s="65" t="str">
        <f t="shared" si="280"/>
        <v>安图生物</v>
      </c>
      <c r="G3497" s="34" t="str">
        <f>IF(E3497="","",IF(行业估值!$C$5="申万行业",[1]!EM_S_INFO_INDUSTRY_SW2014(E3497,"1"),IF(行业估值!$C$5="证监会行业",[1]!EM_S_INFO_INDUSTRY_CSRC1(E3497,"1"),[1]!EM_S_INFO_INDUSTRY_EM2016(E3497,"1"))))</f>
        <v>医药生物</v>
      </c>
      <c r="H3497" s="34" t="str">
        <f>IF(E3497="","",IF($H$1="上证50",[1]!EM_S_INFO_COMPINDEX(E3497,"000016"),"")&amp;IF($H$1="上证180",[1]!EM_S_INFO_COMPINDEX(E3497,"000010"),"")&amp;IF($H$1="沪深300",[1]!EM_S_INFO_COMPINDEX(E3497,"000300"),"")&amp;IF(AND($H$1="上证A股",RIGHT(E3497,2)="SH"),"是","")&amp;IF(AND($H$1="深证A股",RIGHT(E3497,2)="SZ"),"是","")&amp;IF(AND($H$1="创业板",LEFT(E3497,1)-3=0),"是","")&amp;IF(AND($H$1="全部A股",E3497&lt;&gt;0),"是","")&amp;IF(AND($H$1="中小板",LEFT(E3497,3)="002"),"是",""))</f>
        <v>是</v>
      </c>
      <c r="I3497" s="46">
        <f ca="1">IF(E3497="","",IF(OR([1]!EM_S_VAL_MV(E3497,deadline)="",[1]!EM_S_VAL_MV(E3497,deadline)="--",[1]!EM_S_VAL_MV(E3497,deadline)="null"),0,[1]!EM_S_VAL_MV(E3497,deadline)/100000000))</f>
        <v>430.75200000000001</v>
      </c>
      <c r="J3497" s="46">
        <f ca="1">IF(E3497="","",IF(RIGHT(LEFT($J$1,6),3)="TTM",[1]!EM_S_FA_PROFIT_TTM(E3497,LEFT(RIGHT($J$1,11),10),1)/100000000,[1]!EM_S_STM07_IS(E3497,61,LEFT(RIGHT($J$1,5),4)&amp;"-12-31",1)/100000000))</f>
        <v>7.0553142142999992</v>
      </c>
      <c r="K3497" s="36">
        <f t="shared" ca="1" si="276"/>
        <v>61.053552955435244</v>
      </c>
      <c r="L3497" s="46">
        <f ca="1">IF(E3497="","",IF(ISERROR(IF(行业估值!$E$7="最新年报",[1]!EM_S_STM07_BS(E3497,140,LEFT(RIGHT($L$1,5),4)&amp;"-12-31",1)/100000000,[1]!EM_S_STM07_BS(E3497,140,LEFT(RIGHT($L$1,11),10),1)/100000000)),0,IF(行业估值!$E$7="最新年报",[1]!EM_S_STM07_BS(E3497,140,LEFT(RIGHT($L$1,5),4)&amp;"-12-31",1)/100000000,[1]!EM_S_STM07_BS(E3497,140,LEFT(RIGHT($L$1,11),10),1)/100000000)))</f>
        <v>23.206644059000002</v>
      </c>
      <c r="M3497" s="36">
        <f t="shared" ca="1" si="277"/>
        <v>18.561580851796869</v>
      </c>
      <c r="N3497" s="37">
        <f ca="1">IF(E3497="","",IF(ISERROR([1]!EM_S_EST_NETPROFIT(E3497,行业估值!$E$6,deadline)/100000000),"-",[1]!EM_S_EST_NETPROFIT(E3497,行业估值!$E$6,deadline)/100000000))</f>
        <v>7.3836476190476192</v>
      </c>
      <c r="O3497" s="36">
        <f t="shared" ca="1" si="278"/>
        <v>58.338645372077032</v>
      </c>
      <c r="T3497" s="64" t="s">
        <v>6812</v>
      </c>
      <c r="U3497" s="64" t="s">
        <v>6813</v>
      </c>
    </row>
    <row r="3498" spans="4:21">
      <c r="D3498" s="45" t="str">
        <f>IF(AND(行业估值!$B$39=$G3498,COUNTIF($G$2:$G$2552,$G3498)&gt;=1),COUNTIF($G$2:G3498,$G3498),"")</f>
        <v/>
      </c>
      <c r="E3498" s="65" t="str">
        <f t="shared" si="279"/>
        <v>603659.SH</v>
      </c>
      <c r="F3498" s="65" t="str">
        <f t="shared" si="280"/>
        <v>璞泰来</v>
      </c>
      <c r="G3498" s="34" t="str">
        <f>IF(E3498="","",IF(行业估值!$C$5="申万行业",[1]!EM_S_INFO_INDUSTRY_SW2014(E3498,"1"),IF(行业估值!$C$5="证监会行业",[1]!EM_S_INFO_INDUSTRY_CSRC1(E3498,"1"),[1]!EM_S_INFO_INDUSTRY_EM2016(E3498,"1"))))</f>
        <v>有色金属</v>
      </c>
      <c r="H3498" s="34" t="str">
        <f>IF(E3498="","",IF($H$1="上证50",[1]!EM_S_INFO_COMPINDEX(E3498,"000016"),"")&amp;IF($H$1="上证180",[1]!EM_S_INFO_COMPINDEX(E3498,"000010"),"")&amp;IF($H$1="沪深300",[1]!EM_S_INFO_COMPINDEX(E3498,"000300"),"")&amp;IF(AND($H$1="上证A股",RIGHT(E3498,2)="SH"),"是","")&amp;IF(AND($H$1="深证A股",RIGHT(E3498,2)="SZ"),"是","")&amp;IF(AND($H$1="创业板",LEFT(E3498,1)-3=0),"是","")&amp;IF(AND($H$1="全部A股",E3498&lt;&gt;0),"是","")&amp;IF(AND($H$1="中小板",LEFT(E3498,3)="002"),"是",""))</f>
        <v>是</v>
      </c>
      <c r="I3498" s="46">
        <f ca="1">IF(E3498="","",IF(OR([1]!EM_S_VAL_MV(E3498,deadline)="",[1]!EM_S_VAL_MV(E3498,deadline)="--",[1]!EM_S_VAL_MV(E3498,deadline)="null"),0,[1]!EM_S_VAL_MV(E3498,deadline)/100000000))</f>
        <v>308.17572738900003</v>
      </c>
      <c r="J3498" s="46">
        <f ca="1">IF(E3498="","",IF(RIGHT(LEFT($J$1,6),3)="TTM",[1]!EM_S_FA_PROFIT_TTM(E3498,LEFT(RIGHT($J$1,11),10),1)/100000000,[1]!EM_S_STM07_IS(E3498,61,LEFT(RIGHT($J$1,5),4)&amp;"-12-31",1)/100000000))</f>
        <v>6.4179043510999998</v>
      </c>
      <c r="K3498" s="36">
        <f t="shared" ca="1" si="276"/>
        <v>48.018124068206177</v>
      </c>
      <c r="L3498" s="46">
        <f ca="1">IF(E3498="","",IF(ISERROR(IF(行业估值!$E$7="最新年报",[1]!EM_S_STM07_BS(E3498,140,LEFT(RIGHT($L$1,5),4)&amp;"-12-31",1)/100000000,[1]!EM_S_STM07_BS(E3498,140,LEFT(RIGHT($L$1,11),10),1)/100000000)),0,IF(行业估值!$E$7="最新年报",[1]!EM_S_STM07_BS(E3498,140,LEFT(RIGHT($L$1,5),4)&amp;"-12-31",1)/100000000,[1]!EM_S_STM07_BS(E3498,140,LEFT(RIGHT($L$1,11),10),1)/100000000)))</f>
        <v>32.014097006599997</v>
      </c>
      <c r="M3498" s="36">
        <f t="shared" ca="1" si="277"/>
        <v>9.626250814616661</v>
      </c>
      <c r="N3498" s="37">
        <f ca="1">IF(E3498="","",IF(ISERROR([1]!EM_S_EST_NETPROFIT(E3498,行业估值!$E$6,deadline)/100000000),"-",[1]!EM_S_EST_NETPROFIT(E3498,行业估值!$E$6,deadline)/100000000))</f>
        <v>7.328907692307693</v>
      </c>
      <c r="O3498" s="36">
        <f t="shared" ca="1" si="278"/>
        <v>42.049339455108225</v>
      </c>
      <c r="T3498" s="64" t="s">
        <v>6814</v>
      </c>
      <c r="U3498" s="64" t="s">
        <v>6815</v>
      </c>
    </row>
    <row r="3499" spans="4:21">
      <c r="D3499" s="45" t="str">
        <f>IF(AND(行业估值!$B$39=$G3499,COUNTIF($G$2:$G$2552,$G3499)&gt;=1),COUNTIF($G$2:G3499,$G3499),"")</f>
        <v/>
      </c>
      <c r="E3499" s="65" t="str">
        <f t="shared" si="279"/>
        <v>603660.SH</v>
      </c>
      <c r="F3499" s="65" t="str">
        <f t="shared" si="280"/>
        <v>苏州科达</v>
      </c>
      <c r="G3499" s="34" t="str">
        <f>IF(E3499="","",IF(行业估值!$C$5="申万行业",[1]!EM_S_INFO_INDUSTRY_SW2014(E3499,"1"),IF(行业估值!$C$5="证监会行业",[1]!EM_S_INFO_INDUSTRY_CSRC1(E3499,"1"),[1]!EM_S_INFO_INDUSTRY_EM2016(E3499,"1"))))</f>
        <v>信息技术</v>
      </c>
      <c r="H3499" s="34" t="str">
        <f>IF(E3499="","",IF($H$1="上证50",[1]!EM_S_INFO_COMPINDEX(E3499,"000016"),"")&amp;IF($H$1="上证180",[1]!EM_S_INFO_COMPINDEX(E3499,"000010"),"")&amp;IF($H$1="沪深300",[1]!EM_S_INFO_COMPINDEX(E3499,"000300"),"")&amp;IF(AND($H$1="上证A股",RIGHT(E3499,2)="SH"),"是","")&amp;IF(AND($H$1="深证A股",RIGHT(E3499,2)="SZ"),"是","")&amp;IF(AND($H$1="创业板",LEFT(E3499,1)-3=0),"是","")&amp;IF(AND($H$1="全部A股",E3499&lt;&gt;0),"是","")&amp;IF(AND($H$1="中小板",LEFT(E3499,3)="002"),"是",""))</f>
        <v>是</v>
      </c>
      <c r="I3499" s="46">
        <f ca="1">IF(E3499="","",IF(OR([1]!EM_S_VAL_MV(E3499,deadline)="",[1]!EM_S_VAL_MV(E3499,deadline)="--",[1]!EM_S_VAL_MV(E3499,deadline)="null"),0,[1]!EM_S_VAL_MV(E3499,deadline)/100000000))</f>
        <v>49.473790149399996</v>
      </c>
      <c r="J3499" s="46">
        <f ca="1">IF(E3499="","",IF(RIGHT(LEFT($J$1,6),3)="TTM",[1]!EM_S_FA_PROFIT_TTM(E3499,LEFT(RIGHT($J$1,11),10),1)/100000000,[1]!EM_S_STM07_IS(E3499,61,LEFT(RIGHT($J$1,5),4)&amp;"-12-31",1)/100000000))</f>
        <v>2.0478158309999999</v>
      </c>
      <c r="K3499" s="36">
        <f t="shared" ca="1" si="276"/>
        <v>24.159296651809115</v>
      </c>
      <c r="L3499" s="46">
        <f ca="1">IF(E3499="","",IF(ISERROR(IF(行业估值!$E$7="最新年报",[1]!EM_S_STM07_BS(E3499,140,LEFT(RIGHT($L$1,5),4)&amp;"-12-31",1)/100000000,[1]!EM_S_STM07_BS(E3499,140,LEFT(RIGHT($L$1,11),10),1)/100000000)),0,IF(行业估值!$E$7="最新年报",[1]!EM_S_STM07_BS(E3499,140,LEFT(RIGHT($L$1,5),4)&amp;"-12-31",1)/100000000,[1]!EM_S_STM07_BS(E3499,140,LEFT(RIGHT($L$1,11),10),1)/100000000)))</f>
        <v>17.761121683399999</v>
      </c>
      <c r="M3499" s="36">
        <f t="shared" ca="1" si="277"/>
        <v>2.7855104554370276</v>
      </c>
      <c r="N3499" s="37">
        <f ca="1">IF(E3499="","",IF(ISERROR([1]!EM_S_EST_NETPROFIT(E3499,行业估值!$E$6,deadline)/100000000),"-",[1]!EM_S_EST_NETPROFIT(E3499,行业估值!$E$6,deadline)/100000000))</f>
        <v>2.9260000000000002</v>
      </c>
      <c r="O3499" s="36">
        <f t="shared" ca="1" si="278"/>
        <v>16.908335662816128</v>
      </c>
      <c r="T3499" s="64" t="s">
        <v>6816</v>
      </c>
      <c r="U3499" s="64" t="s">
        <v>6817</v>
      </c>
    </row>
    <row r="3500" spans="4:21">
      <c r="D3500" s="45" t="str">
        <f>IF(AND(行业估值!$B$39=$G3500,COUNTIF($G$2:$G$2552,$G3500)&gt;=1),COUNTIF($G$2:G3500,$G3500),"")</f>
        <v/>
      </c>
      <c r="E3500" s="65" t="str">
        <f t="shared" si="279"/>
        <v>603661.SH</v>
      </c>
      <c r="F3500" s="65" t="str">
        <f t="shared" si="280"/>
        <v>恒林股份</v>
      </c>
      <c r="G3500" s="34" t="str">
        <f>IF(E3500="","",IF(行业估值!$C$5="申万行业",[1]!EM_S_INFO_INDUSTRY_SW2014(E3500,"1"),IF(行业估值!$C$5="证监会行业",[1]!EM_S_INFO_INDUSTRY_CSRC1(E3500,"1"),[1]!EM_S_INFO_INDUSTRY_EM2016(E3500,"1"))))</f>
        <v>轻工制造</v>
      </c>
      <c r="H3500" s="34" t="str">
        <f>IF(E3500="","",IF($H$1="上证50",[1]!EM_S_INFO_COMPINDEX(E3500,"000016"),"")&amp;IF($H$1="上证180",[1]!EM_S_INFO_COMPINDEX(E3500,"000010"),"")&amp;IF($H$1="沪深300",[1]!EM_S_INFO_COMPINDEX(E3500,"000300"),"")&amp;IF(AND($H$1="上证A股",RIGHT(E3500,2)="SH"),"是","")&amp;IF(AND($H$1="深证A股",RIGHT(E3500,2)="SZ"),"是","")&amp;IF(AND($H$1="创业板",LEFT(E3500,1)-3=0),"是","")&amp;IF(AND($H$1="全部A股",E3500&lt;&gt;0),"是","")&amp;IF(AND($H$1="中小板",LEFT(E3500,3)="002"),"是",""))</f>
        <v>是</v>
      </c>
      <c r="I3500" s="46">
        <f ca="1">IF(E3500="","",IF(OR([1]!EM_S_VAL_MV(E3500,deadline)="",[1]!EM_S_VAL_MV(E3500,deadline)="--",[1]!EM_S_VAL_MV(E3500,deadline)="null"),0,[1]!EM_S_VAL_MV(E3500,deadline)/100000000))</f>
        <v>39.700000000000003</v>
      </c>
      <c r="J3500" s="46">
        <f ca="1">IF(E3500="","",IF(RIGHT(LEFT($J$1,6),3)="TTM",[1]!EM_S_FA_PROFIT_TTM(E3500,LEFT(RIGHT($J$1,11),10),1)/100000000,[1]!EM_S_STM07_IS(E3500,61,LEFT(RIGHT($J$1,5),4)&amp;"-12-31",1)/100000000))</f>
        <v>2.6198520853999998</v>
      </c>
      <c r="K3500" s="36">
        <f t="shared" ca="1" si="276"/>
        <v>15.153527262566273</v>
      </c>
      <c r="L3500" s="46">
        <f ca="1">IF(E3500="","",IF(ISERROR(IF(行业估值!$E$7="最新年报",[1]!EM_S_STM07_BS(E3500,140,LEFT(RIGHT($L$1,5),4)&amp;"-12-31",1)/100000000,[1]!EM_S_STM07_BS(E3500,140,LEFT(RIGHT($L$1,11),10),1)/100000000)),0,IF(行业估值!$E$7="最新年报",[1]!EM_S_STM07_BS(E3500,140,LEFT(RIGHT($L$1,5),4)&amp;"-12-31",1)/100000000,[1]!EM_S_STM07_BS(E3500,140,LEFT(RIGHT($L$1,11),10),1)/100000000)))</f>
        <v>24.527467196500002</v>
      </c>
      <c r="M3500" s="36">
        <f t="shared" ca="1" si="277"/>
        <v>1.6185935417606054</v>
      </c>
      <c r="N3500" s="37" t="str">
        <f ca="1">IF(E3500="","",IF(ISERROR([1]!EM_S_EST_NETPROFIT(E3500,行业估值!$E$6,deadline)/100000000),"-",[1]!EM_S_EST_NETPROFIT(E3500,行业估值!$E$6,deadline)/100000000))</f>
        <v>-</v>
      </c>
      <c r="O3500" s="36" t="str">
        <f t="shared" ca="1" si="278"/>
        <v>-</v>
      </c>
      <c r="T3500" s="64" t="s">
        <v>6818</v>
      </c>
      <c r="U3500" s="64" t="s">
        <v>6819</v>
      </c>
    </row>
    <row r="3501" spans="4:21">
      <c r="D3501" s="45">
        <f>IF(AND(行业估值!$B$39=$G3501,COUNTIF($G$2:$G$2552,$G3501)&gt;=1),COUNTIF($G$2:G3501,$G3501),"")</f>
        <v>317</v>
      </c>
      <c r="E3501" s="65" t="str">
        <f t="shared" si="279"/>
        <v>603662.SH</v>
      </c>
      <c r="F3501" s="65" t="str">
        <f t="shared" si="280"/>
        <v>柯力传感</v>
      </c>
      <c r="G3501" s="34" t="str">
        <f>IF(E3501="","",IF(行业估值!$C$5="申万行业",[1]!EM_S_INFO_INDUSTRY_SW2014(E3501,"1"),IF(行业估值!$C$5="证监会行业",[1]!EM_S_INFO_INDUSTRY_CSRC1(E3501,"1"),[1]!EM_S_INFO_INDUSTRY_EM2016(E3501,"1"))))</f>
        <v>机械设备</v>
      </c>
      <c r="H3501" s="34" t="str">
        <f>IF(E3501="","",IF($H$1="上证50",[1]!EM_S_INFO_COMPINDEX(E3501,"000016"),"")&amp;IF($H$1="上证180",[1]!EM_S_INFO_COMPINDEX(E3501,"000010"),"")&amp;IF($H$1="沪深300",[1]!EM_S_INFO_COMPINDEX(E3501,"000300"),"")&amp;IF(AND($H$1="上证A股",RIGHT(E3501,2)="SH"),"是","")&amp;IF(AND($H$1="深证A股",RIGHT(E3501,2)="SZ"),"是","")&amp;IF(AND($H$1="创业板",LEFT(E3501,1)-3=0),"是","")&amp;IF(AND($H$1="全部A股",E3501&lt;&gt;0),"是","")&amp;IF(AND($H$1="中小板",LEFT(E3501,3)="002"),"是",""))</f>
        <v>是</v>
      </c>
      <c r="I3501" s="46">
        <f ca="1">IF(E3501="","",IF(OR([1]!EM_S_VAL_MV(E3501,deadline)="",[1]!EM_S_VAL_MV(E3501,deadline)="--",[1]!EM_S_VAL_MV(E3501,deadline)="null"),0,[1]!EM_S_VAL_MV(E3501,deadline)/100000000))</f>
        <v>52.213818534200001</v>
      </c>
      <c r="J3501" s="46">
        <f ca="1">IF(E3501="","",IF(RIGHT(LEFT($J$1,6),3)="TTM",[1]!EM_S_FA_PROFIT_TTM(E3501,LEFT(RIGHT($J$1,11),10),1)/100000000,[1]!EM_S_STM07_IS(E3501,61,LEFT(RIGHT($J$1,5),4)&amp;"-12-31",1)/100000000))</f>
        <v>1.7210941236000001</v>
      </c>
      <c r="K3501" s="36">
        <f t="shared" ca="1" si="276"/>
        <v>30.337572953293648</v>
      </c>
      <c r="L3501" s="46">
        <f ca="1">IF(E3501="","",IF(ISERROR(IF(行业估值!$E$7="最新年报",[1]!EM_S_STM07_BS(E3501,140,LEFT(RIGHT($L$1,5),4)&amp;"-12-31",1)/100000000,[1]!EM_S_STM07_BS(E3501,140,LEFT(RIGHT($L$1,11),10),1)/100000000)),0,IF(行业估值!$E$7="最新年报",[1]!EM_S_STM07_BS(E3501,140,LEFT(RIGHT($L$1,5),4)&amp;"-12-31",1)/100000000,[1]!EM_S_STM07_BS(E3501,140,LEFT(RIGHT($L$1,11),10),1)/100000000)))</f>
        <v>16.9928434491</v>
      </c>
      <c r="M3501" s="36">
        <f t="shared" ca="1" si="277"/>
        <v>3.0726946135059832</v>
      </c>
      <c r="N3501" s="37">
        <f ca="1">IF(E3501="","",IF(ISERROR([1]!EM_S_EST_NETPROFIT(E3501,行业估值!$E$6,deadline)/100000000),"-",[1]!EM_S_EST_NETPROFIT(E3501,行业估值!$E$6,deadline)/100000000))</f>
        <v>1.7818000000000001</v>
      </c>
      <c r="O3501" s="36">
        <f t="shared" ca="1" si="278"/>
        <v>29.303972687282524</v>
      </c>
      <c r="T3501" s="64" t="s">
        <v>7450</v>
      </c>
      <c r="U3501" s="64" t="s">
        <v>7451</v>
      </c>
    </row>
    <row r="3502" spans="4:21">
      <c r="D3502" s="45" t="str">
        <f>IF(AND(行业估值!$B$39=$G3502,COUNTIF($G$2:$G$2552,$G3502)&gt;=1),COUNTIF($G$2:G3502,$G3502),"")</f>
        <v/>
      </c>
      <c r="E3502" s="65" t="str">
        <f t="shared" si="279"/>
        <v>603663.SH</v>
      </c>
      <c r="F3502" s="65" t="str">
        <f t="shared" si="280"/>
        <v>三祥新材</v>
      </c>
      <c r="G3502" s="34" t="str">
        <f>IF(E3502="","",IF(行业估值!$C$5="申万行业",[1]!EM_S_INFO_INDUSTRY_SW2014(E3502,"1"),IF(行业估值!$C$5="证监会行业",[1]!EM_S_INFO_INDUSTRY_CSRC1(E3502,"1"),[1]!EM_S_INFO_INDUSTRY_EM2016(E3502,"1"))))</f>
        <v>有色金属</v>
      </c>
      <c r="H3502" s="34" t="str">
        <f>IF(E3502="","",IF($H$1="上证50",[1]!EM_S_INFO_COMPINDEX(E3502,"000016"),"")&amp;IF($H$1="上证180",[1]!EM_S_INFO_COMPINDEX(E3502,"000010"),"")&amp;IF($H$1="沪深300",[1]!EM_S_INFO_COMPINDEX(E3502,"000300"),"")&amp;IF(AND($H$1="上证A股",RIGHT(E3502,2)="SH"),"是","")&amp;IF(AND($H$1="深证A股",RIGHT(E3502,2)="SZ"),"是","")&amp;IF(AND($H$1="创业板",LEFT(E3502,1)-3=0),"是","")&amp;IF(AND($H$1="全部A股",E3502&lt;&gt;0),"是","")&amp;IF(AND($H$1="中小板",LEFT(E3502,3)="002"),"是",""))</f>
        <v>是</v>
      </c>
      <c r="I3502" s="46">
        <f ca="1">IF(E3502="","",IF(OR([1]!EM_S_VAL_MV(E3502,deadline)="",[1]!EM_S_VAL_MV(E3502,deadline)="--",[1]!EM_S_VAL_MV(E3502,deadline)="null"),0,[1]!EM_S_VAL_MV(E3502,deadline)/100000000))</f>
        <v>23.786961340799998</v>
      </c>
      <c r="J3502" s="46">
        <f ca="1">IF(E3502="","",IF(RIGHT(LEFT($J$1,6),3)="TTM",[1]!EM_S_FA_PROFIT_TTM(E3502,LEFT(RIGHT($J$1,11),10),1)/100000000,[1]!EM_S_STM07_IS(E3502,61,LEFT(RIGHT($J$1,5),4)&amp;"-12-31",1)/100000000))</f>
        <v>0.96405755269999993</v>
      </c>
      <c r="K3502" s="36">
        <f t="shared" ca="1" si="276"/>
        <v>24.673798026041855</v>
      </c>
      <c r="L3502" s="46">
        <f ca="1">IF(E3502="","",IF(ISERROR(IF(行业估值!$E$7="最新年报",[1]!EM_S_STM07_BS(E3502,140,LEFT(RIGHT($L$1,5),4)&amp;"-12-31",1)/100000000,[1]!EM_S_STM07_BS(E3502,140,LEFT(RIGHT($L$1,11),10),1)/100000000)),0,IF(行业估值!$E$7="最新年报",[1]!EM_S_STM07_BS(E3502,140,LEFT(RIGHT($L$1,5),4)&amp;"-12-31",1)/100000000,[1]!EM_S_STM07_BS(E3502,140,LEFT(RIGHT($L$1,11),10),1)/100000000)))</f>
        <v>5.1282197541999999</v>
      </c>
      <c r="M3502" s="36">
        <f t="shared" ca="1" si="277"/>
        <v>4.6384442322929962</v>
      </c>
      <c r="N3502" s="37" t="str">
        <f ca="1">IF(E3502="","",IF(ISERROR([1]!EM_S_EST_NETPROFIT(E3502,行业估值!$E$6,deadline)/100000000),"-",[1]!EM_S_EST_NETPROFIT(E3502,行业估值!$E$6,deadline)/100000000))</f>
        <v>-</v>
      </c>
      <c r="O3502" s="36" t="str">
        <f t="shared" ca="1" si="278"/>
        <v>-</v>
      </c>
      <c r="T3502" s="64" t="s">
        <v>6820</v>
      </c>
      <c r="U3502" s="64" t="s">
        <v>6821</v>
      </c>
    </row>
    <row r="3503" spans="4:21">
      <c r="D3503" s="45" t="str">
        <f>IF(AND(行业估值!$B$39=$G3503,COUNTIF($G$2:$G$2552,$G3503)&gt;=1),COUNTIF($G$2:G3503,$G3503),"")</f>
        <v/>
      </c>
      <c r="E3503" s="65" t="str">
        <f t="shared" si="279"/>
        <v>603665.SH</v>
      </c>
      <c r="F3503" s="65" t="str">
        <f t="shared" si="280"/>
        <v>康隆达</v>
      </c>
      <c r="G3503" s="34" t="str">
        <f>IF(E3503="","",IF(行业估值!$C$5="申万行业",[1]!EM_S_INFO_INDUSTRY_SW2014(E3503,"1"),IF(行业估值!$C$5="证监会行业",[1]!EM_S_INFO_INDUSTRY_CSRC1(E3503,"1"),[1]!EM_S_INFO_INDUSTRY_EM2016(E3503,"1"))))</f>
        <v>纺织服装</v>
      </c>
      <c r="H3503" s="34" t="str">
        <f>IF(E3503="","",IF($H$1="上证50",[1]!EM_S_INFO_COMPINDEX(E3503,"000016"),"")&amp;IF($H$1="上证180",[1]!EM_S_INFO_COMPINDEX(E3503,"000010"),"")&amp;IF($H$1="沪深300",[1]!EM_S_INFO_COMPINDEX(E3503,"000300"),"")&amp;IF(AND($H$1="上证A股",RIGHT(E3503,2)="SH"),"是","")&amp;IF(AND($H$1="深证A股",RIGHT(E3503,2)="SZ"),"是","")&amp;IF(AND($H$1="创业板",LEFT(E3503,1)-3=0),"是","")&amp;IF(AND($H$1="全部A股",E3503&lt;&gt;0),"是","")&amp;IF(AND($H$1="中小板",LEFT(E3503,3)="002"),"是",""))</f>
        <v>是</v>
      </c>
      <c r="I3503" s="46">
        <f ca="1">IF(E3503="","",IF(OR([1]!EM_S_VAL_MV(E3503,deadline)="",[1]!EM_S_VAL_MV(E3503,deadline)="--",[1]!EM_S_VAL_MV(E3503,deadline)="null"),0,[1]!EM_S_VAL_MV(E3503,deadline)/100000000))</f>
        <v>20.67</v>
      </c>
      <c r="J3503" s="46">
        <f ca="1">IF(E3503="","",IF(RIGHT(LEFT($J$1,6),3)="TTM",[1]!EM_S_FA_PROFIT_TTM(E3503,LEFT(RIGHT($J$1,11),10),1)/100000000,[1]!EM_S_STM07_IS(E3503,61,LEFT(RIGHT($J$1,5),4)&amp;"-12-31",1)/100000000))</f>
        <v>0.78203638580000001</v>
      </c>
      <c r="K3503" s="36">
        <f t="shared" ca="1" si="276"/>
        <v>26.430995252037032</v>
      </c>
      <c r="L3503" s="46">
        <f ca="1">IF(E3503="","",IF(ISERROR(IF(行业估值!$E$7="最新年报",[1]!EM_S_STM07_BS(E3503,140,LEFT(RIGHT($L$1,5),4)&amp;"-12-31",1)/100000000,[1]!EM_S_STM07_BS(E3503,140,LEFT(RIGHT($L$1,11),10),1)/100000000)),0,IF(行业估值!$E$7="最新年报",[1]!EM_S_STM07_BS(E3503,140,LEFT(RIGHT($L$1,5),4)&amp;"-12-31",1)/100000000,[1]!EM_S_STM07_BS(E3503,140,LEFT(RIGHT($L$1,11),10),1)/100000000)))</f>
        <v>10.4607684115</v>
      </c>
      <c r="M3503" s="36">
        <f t="shared" ca="1" si="277"/>
        <v>1.975954269026406</v>
      </c>
      <c r="N3503" s="37" t="str">
        <f ca="1">IF(E3503="","",IF(ISERROR([1]!EM_S_EST_NETPROFIT(E3503,行业估值!$E$6,deadline)/100000000),"-",[1]!EM_S_EST_NETPROFIT(E3503,行业估值!$E$6,deadline)/100000000))</f>
        <v>-</v>
      </c>
      <c r="O3503" s="36" t="str">
        <f t="shared" ca="1" si="278"/>
        <v>-</v>
      </c>
      <c r="T3503" s="64" t="s">
        <v>6822</v>
      </c>
      <c r="U3503" s="64" t="s">
        <v>6823</v>
      </c>
    </row>
    <row r="3504" spans="4:21">
      <c r="D3504" s="45">
        <f>IF(AND(行业估值!$B$39=$G3504,COUNTIF($G$2:$G$2552,$G3504)&gt;=1),COUNTIF($G$2:G3504,$G3504),"")</f>
        <v>318</v>
      </c>
      <c r="E3504" s="65" t="str">
        <f t="shared" si="279"/>
        <v>603666.SH</v>
      </c>
      <c r="F3504" s="65" t="str">
        <f t="shared" si="280"/>
        <v>亿嘉和</v>
      </c>
      <c r="G3504" s="34" t="str">
        <f>IF(E3504="","",IF(行业估值!$C$5="申万行业",[1]!EM_S_INFO_INDUSTRY_SW2014(E3504,"1"),IF(行业估值!$C$5="证监会行业",[1]!EM_S_INFO_INDUSTRY_CSRC1(E3504,"1"),[1]!EM_S_INFO_INDUSTRY_EM2016(E3504,"1"))))</f>
        <v>机械设备</v>
      </c>
      <c r="H3504" s="34" t="str">
        <f>IF(E3504="","",IF($H$1="上证50",[1]!EM_S_INFO_COMPINDEX(E3504,"000016"),"")&amp;IF($H$1="上证180",[1]!EM_S_INFO_COMPINDEX(E3504,"000010"),"")&amp;IF($H$1="沪深300",[1]!EM_S_INFO_COMPINDEX(E3504,"000300"),"")&amp;IF(AND($H$1="上证A股",RIGHT(E3504,2)="SH"),"是","")&amp;IF(AND($H$1="深证A股",RIGHT(E3504,2)="SZ"),"是","")&amp;IF(AND($H$1="创业板",LEFT(E3504,1)-3=0),"是","")&amp;IF(AND($H$1="全部A股",E3504&lt;&gt;0),"是","")&amp;IF(AND($H$1="中小板",LEFT(E3504,3)="002"),"是",""))</f>
        <v>是</v>
      </c>
      <c r="I3504" s="46">
        <f ca="1">IF(E3504="","",IF(OR([1]!EM_S_VAL_MV(E3504,deadline)="",[1]!EM_S_VAL_MV(E3504,deadline)="--",[1]!EM_S_VAL_MV(E3504,deadline)="null"),0,[1]!EM_S_VAL_MV(E3504,deadline)/100000000))</f>
        <v>61.456572002000001</v>
      </c>
      <c r="J3504" s="46">
        <f ca="1">IF(E3504="","",IF(RIGHT(LEFT($J$1,6),3)="TTM",[1]!EM_S_FA_PROFIT_TTM(E3504,LEFT(RIGHT($J$1,11),10),1)/100000000,[1]!EM_S_STM07_IS(E3504,61,LEFT(RIGHT($J$1,5),4)&amp;"-12-31",1)/100000000))</f>
        <v>2.1827321213999999</v>
      </c>
      <c r="K3504" s="36">
        <f t="shared" ca="1" si="276"/>
        <v>28.155801346150476</v>
      </c>
      <c r="L3504" s="46">
        <f ca="1">IF(E3504="","",IF(ISERROR(IF(行业估值!$E$7="最新年报",[1]!EM_S_STM07_BS(E3504,140,LEFT(RIGHT($L$1,5),4)&amp;"-12-31",1)/100000000,[1]!EM_S_STM07_BS(E3504,140,LEFT(RIGHT($L$1,11),10),1)/100000000)),0,IF(行业估值!$E$7="最新年报",[1]!EM_S_STM07_BS(E3504,140,LEFT(RIGHT($L$1,5),4)&amp;"-12-31",1)/100000000,[1]!EM_S_STM07_BS(E3504,140,LEFT(RIGHT($L$1,11),10),1)/100000000)))</f>
        <v>10.841432188299999</v>
      </c>
      <c r="M3504" s="36">
        <f t="shared" ca="1" si="277"/>
        <v>5.6686765119762983</v>
      </c>
      <c r="N3504" s="37">
        <f ca="1">IF(E3504="","",IF(ISERROR([1]!EM_S_EST_NETPROFIT(E3504,行业估值!$E$6,deadline)/100000000),"-",[1]!EM_S_EST_NETPROFIT(E3504,行业估值!$E$6,deadline)/100000000))</f>
        <v>2.4620714285714285</v>
      </c>
      <c r="O3504" s="36">
        <f t="shared" ca="1" si="278"/>
        <v>24.96132780260524</v>
      </c>
      <c r="T3504" s="64" t="s">
        <v>6824</v>
      </c>
      <c r="U3504" s="64" t="s">
        <v>6825</v>
      </c>
    </row>
    <row r="3505" spans="4:21">
      <c r="D3505" s="45">
        <f>IF(AND(行业估值!$B$39=$G3505,COUNTIF($G$2:$G$2552,$G3505)&gt;=1),COUNTIF($G$2:G3505,$G3505),"")</f>
        <v>319</v>
      </c>
      <c r="E3505" s="65" t="str">
        <f t="shared" si="279"/>
        <v>603667.SH</v>
      </c>
      <c r="F3505" s="65" t="str">
        <f t="shared" si="280"/>
        <v>五洲新春</v>
      </c>
      <c r="G3505" s="34" t="str">
        <f>IF(E3505="","",IF(行业估值!$C$5="申万行业",[1]!EM_S_INFO_INDUSTRY_SW2014(E3505,"1"),IF(行业估值!$C$5="证监会行业",[1]!EM_S_INFO_INDUSTRY_CSRC1(E3505,"1"),[1]!EM_S_INFO_INDUSTRY_EM2016(E3505,"1"))))</f>
        <v>机械设备</v>
      </c>
      <c r="H3505" s="34" t="str">
        <f>IF(E3505="","",IF($H$1="上证50",[1]!EM_S_INFO_COMPINDEX(E3505,"000016"),"")&amp;IF($H$1="上证180",[1]!EM_S_INFO_COMPINDEX(E3505,"000010"),"")&amp;IF($H$1="沪深300",[1]!EM_S_INFO_COMPINDEX(E3505,"000300"),"")&amp;IF(AND($H$1="上证A股",RIGHT(E3505,2)="SH"),"是","")&amp;IF(AND($H$1="深证A股",RIGHT(E3505,2)="SZ"),"是","")&amp;IF(AND($H$1="创业板",LEFT(E3505,1)-3=0),"是","")&amp;IF(AND($H$1="全部A股",E3505&lt;&gt;0),"是","")&amp;IF(AND($H$1="中小板",LEFT(E3505,3)="002"),"是",""))</f>
        <v>是</v>
      </c>
      <c r="I3505" s="46">
        <f ca="1">IF(E3505="","",IF(OR([1]!EM_S_VAL_MV(E3505,deadline)="",[1]!EM_S_VAL_MV(E3505,deadline)="--",[1]!EM_S_VAL_MV(E3505,deadline)="null"),0,[1]!EM_S_VAL_MV(E3505,deadline)/100000000))</f>
        <v>23.619834386399997</v>
      </c>
      <c r="J3505" s="46">
        <f ca="1">IF(E3505="","",IF(RIGHT(LEFT($J$1,6),3)="TTM",[1]!EM_S_FA_PROFIT_TTM(E3505,LEFT(RIGHT($J$1,11),10),1)/100000000,[1]!EM_S_STM07_IS(E3505,61,LEFT(RIGHT($J$1,5),4)&amp;"-12-31",1)/100000000))</f>
        <v>1.1003071815000001</v>
      </c>
      <c r="K3505" s="36">
        <f t="shared" ca="1" si="276"/>
        <v>21.466582045025028</v>
      </c>
      <c r="L3505" s="46">
        <f ca="1">IF(E3505="","",IF(ISERROR(IF(行业估值!$E$7="最新年报",[1]!EM_S_STM07_BS(E3505,140,LEFT(RIGHT($L$1,5),4)&amp;"-12-31",1)/100000000,[1]!EM_S_STM07_BS(E3505,140,LEFT(RIGHT($L$1,11),10),1)/100000000)),0,IF(行业估值!$E$7="最新年报",[1]!EM_S_STM07_BS(E3505,140,LEFT(RIGHT($L$1,5),4)&amp;"-12-31",1)/100000000,[1]!EM_S_STM07_BS(E3505,140,LEFT(RIGHT($L$1,11),10),1)/100000000)))</f>
        <v>17.190972331699999</v>
      </c>
      <c r="M3505" s="36">
        <f t="shared" ca="1" si="277"/>
        <v>1.3739673318445889</v>
      </c>
      <c r="N3505" s="37">
        <f ca="1">IF(E3505="","",IF(ISERROR([1]!EM_S_EST_NETPROFIT(E3505,行业估值!$E$6,deadline)/100000000),"-",[1]!EM_S_EST_NETPROFIT(E3505,行业估值!$E$6,deadline)/100000000))</f>
        <v>1.51</v>
      </c>
      <c r="O3505" s="36">
        <f t="shared" ca="1" si="278"/>
        <v>15.642274428079469</v>
      </c>
      <c r="T3505" s="64" t="s">
        <v>6826</v>
      </c>
      <c r="U3505" s="64" t="s">
        <v>6827</v>
      </c>
    </row>
    <row r="3506" spans="4:21">
      <c r="D3506" s="45" t="str">
        <f>IF(AND(行业估值!$B$39=$G3506,COUNTIF($G$2:$G$2552,$G3506)&gt;=1),COUNTIF($G$2:G3506,$G3506),"")</f>
        <v/>
      </c>
      <c r="E3506" s="65" t="str">
        <f t="shared" si="279"/>
        <v>603668.SH</v>
      </c>
      <c r="F3506" s="65" t="str">
        <f t="shared" si="280"/>
        <v>天马科技</v>
      </c>
      <c r="G3506" s="34" t="str">
        <f>IF(E3506="","",IF(行业估值!$C$5="申万行业",[1]!EM_S_INFO_INDUSTRY_SW2014(E3506,"1"),IF(行业估值!$C$5="证监会行业",[1]!EM_S_INFO_INDUSTRY_CSRC1(E3506,"1"),[1]!EM_S_INFO_INDUSTRY_EM2016(E3506,"1"))))</f>
        <v>农林牧渔</v>
      </c>
      <c r="H3506" s="34" t="str">
        <f>IF(E3506="","",IF($H$1="上证50",[1]!EM_S_INFO_COMPINDEX(E3506,"000016"),"")&amp;IF($H$1="上证180",[1]!EM_S_INFO_COMPINDEX(E3506,"000010"),"")&amp;IF($H$1="沪深300",[1]!EM_S_INFO_COMPINDEX(E3506,"000300"),"")&amp;IF(AND($H$1="上证A股",RIGHT(E3506,2)="SH"),"是","")&amp;IF(AND($H$1="深证A股",RIGHT(E3506,2)="SZ"),"是","")&amp;IF(AND($H$1="创业板",LEFT(E3506,1)-3=0),"是","")&amp;IF(AND($H$1="全部A股",E3506&lt;&gt;0),"是","")&amp;IF(AND($H$1="中小板",LEFT(E3506,3)="002"),"是",""))</f>
        <v>是</v>
      </c>
      <c r="I3506" s="46">
        <f ca="1">IF(E3506="","",IF(OR([1]!EM_S_VAL_MV(E3506,deadline)="",[1]!EM_S_VAL_MV(E3506,deadline)="--",[1]!EM_S_VAL_MV(E3506,deadline)="null"),0,[1]!EM_S_VAL_MV(E3506,deadline)/100000000))</f>
        <v>29.056250970600001</v>
      </c>
      <c r="J3506" s="46">
        <f ca="1">IF(E3506="","",IF(RIGHT(LEFT($J$1,6),3)="TTM",[1]!EM_S_FA_PROFIT_TTM(E3506,LEFT(RIGHT($J$1,11),10),1)/100000000,[1]!EM_S_STM07_IS(E3506,61,LEFT(RIGHT($J$1,5),4)&amp;"-12-31",1)/100000000))</f>
        <v>0.85290124569999992</v>
      </c>
      <c r="K3506" s="36">
        <f t="shared" ca="1" si="276"/>
        <v>34.067544299050383</v>
      </c>
      <c r="L3506" s="46">
        <f ca="1">IF(E3506="","",IF(ISERROR(IF(行业估值!$E$7="最新年报",[1]!EM_S_STM07_BS(E3506,140,LEFT(RIGHT($L$1,5),4)&amp;"-12-31",1)/100000000,[1]!EM_S_STM07_BS(E3506,140,LEFT(RIGHT($L$1,11),10),1)/100000000)),0,IF(行业估值!$E$7="最新年报",[1]!EM_S_STM07_BS(E3506,140,LEFT(RIGHT($L$1,5),4)&amp;"-12-31",1)/100000000,[1]!EM_S_STM07_BS(E3506,140,LEFT(RIGHT($L$1,11),10),1)/100000000)))</f>
        <v>11.9129493247</v>
      </c>
      <c r="M3506" s="36">
        <f t="shared" ca="1" si="277"/>
        <v>2.4390476429170671</v>
      </c>
      <c r="N3506" s="37">
        <f ca="1">IF(E3506="","",IF(ISERROR([1]!EM_S_EST_NETPROFIT(E3506,行业估值!$E$6,deadline)/100000000),"-",[1]!EM_S_EST_NETPROFIT(E3506,行业估值!$E$6,deadline)/100000000))</f>
        <v>1.1887000000000001</v>
      </c>
      <c r="O3506" s="36">
        <f t="shared" ca="1" si="278"/>
        <v>24.443720846807434</v>
      </c>
      <c r="T3506" s="64" t="s">
        <v>6828</v>
      </c>
      <c r="U3506" s="64" t="s">
        <v>6829</v>
      </c>
    </row>
    <row r="3507" spans="4:21">
      <c r="D3507" s="45" t="str">
        <f>IF(AND(行业估值!$B$39=$G3507,COUNTIF($G$2:$G$2552,$G3507)&gt;=1),COUNTIF($G$2:G3507,$G3507),"")</f>
        <v/>
      </c>
      <c r="E3507" s="65" t="str">
        <f t="shared" si="279"/>
        <v>603669.SH</v>
      </c>
      <c r="F3507" s="65" t="str">
        <f t="shared" si="280"/>
        <v>灵康药业</v>
      </c>
      <c r="G3507" s="34" t="str">
        <f>IF(E3507="","",IF(行业估值!$C$5="申万行业",[1]!EM_S_INFO_INDUSTRY_SW2014(E3507,"1"),IF(行业估值!$C$5="证监会行业",[1]!EM_S_INFO_INDUSTRY_CSRC1(E3507,"1"),[1]!EM_S_INFO_INDUSTRY_EM2016(E3507,"1"))))</f>
        <v>医药生物</v>
      </c>
      <c r="H3507" s="34" t="str">
        <f>IF(E3507="","",IF($H$1="上证50",[1]!EM_S_INFO_COMPINDEX(E3507,"000016"),"")&amp;IF($H$1="上证180",[1]!EM_S_INFO_COMPINDEX(E3507,"000010"),"")&amp;IF($H$1="沪深300",[1]!EM_S_INFO_COMPINDEX(E3507,"000300"),"")&amp;IF(AND($H$1="上证A股",RIGHT(E3507,2)="SH"),"是","")&amp;IF(AND($H$1="深证A股",RIGHT(E3507,2)="SZ"),"是","")&amp;IF(AND($H$1="创业板",LEFT(E3507,1)-3=0),"是","")&amp;IF(AND($H$1="全部A股",E3507&lt;&gt;0),"是","")&amp;IF(AND($H$1="中小板",LEFT(E3507,3)="002"),"是",""))</f>
        <v>是</v>
      </c>
      <c r="I3507" s="46">
        <f ca="1">IF(E3507="","",IF(OR([1]!EM_S_VAL_MV(E3507,deadline)="",[1]!EM_S_VAL_MV(E3507,deadline)="--",[1]!EM_S_VAL_MV(E3507,deadline)="null"),0,[1]!EM_S_VAL_MV(E3507,deadline)/100000000))</f>
        <v>36.334479999999999</v>
      </c>
      <c r="J3507" s="46">
        <f ca="1">IF(E3507="","",IF(RIGHT(LEFT($J$1,6),3)="TTM",[1]!EM_S_FA_PROFIT_TTM(E3507,LEFT(RIGHT($J$1,11),10),1)/100000000,[1]!EM_S_STM07_IS(E3507,61,LEFT(RIGHT($J$1,5),4)&amp;"-12-31",1)/100000000))</f>
        <v>1.6728115836999999</v>
      </c>
      <c r="K3507" s="36">
        <f t="shared" ca="1" si="276"/>
        <v>21.720605209843036</v>
      </c>
      <c r="L3507" s="46">
        <f ca="1">IF(E3507="","",IF(ISERROR(IF(行业估值!$E$7="最新年报",[1]!EM_S_STM07_BS(E3507,140,LEFT(RIGHT($L$1,5),4)&amp;"-12-31",1)/100000000,[1]!EM_S_STM07_BS(E3507,140,LEFT(RIGHT($L$1,11),10),1)/100000000)),0,IF(行业估值!$E$7="最新年报",[1]!EM_S_STM07_BS(E3507,140,LEFT(RIGHT($L$1,5),4)&amp;"-12-31",1)/100000000,[1]!EM_S_STM07_BS(E3507,140,LEFT(RIGHT($L$1,11),10),1)/100000000)))</f>
        <v>12.629551171800001</v>
      </c>
      <c r="M3507" s="36">
        <f t="shared" ca="1" si="277"/>
        <v>2.8769415085097996</v>
      </c>
      <c r="N3507" s="37" t="str">
        <f ca="1">IF(E3507="","",IF(ISERROR([1]!EM_S_EST_NETPROFIT(E3507,行业估值!$E$6,deadline)/100000000),"-",[1]!EM_S_EST_NETPROFIT(E3507,行业估值!$E$6,deadline)/100000000))</f>
        <v>-</v>
      </c>
      <c r="O3507" s="36" t="str">
        <f t="shared" ca="1" si="278"/>
        <v>-</v>
      </c>
      <c r="T3507" s="64" t="s">
        <v>6830</v>
      </c>
      <c r="U3507" s="64" t="s">
        <v>6831</v>
      </c>
    </row>
    <row r="3508" spans="4:21">
      <c r="D3508" s="45" t="str">
        <f>IF(AND(行业估值!$B$39=$G3508,COUNTIF($G$2:$G$2552,$G3508)&gt;=1),COUNTIF($G$2:G3508,$G3508),"")</f>
        <v/>
      </c>
      <c r="E3508" s="65" t="str">
        <f t="shared" si="279"/>
        <v>603676.SH</v>
      </c>
      <c r="F3508" s="65" t="str">
        <f t="shared" si="280"/>
        <v>卫信康</v>
      </c>
      <c r="G3508" s="34" t="str">
        <f>IF(E3508="","",IF(行业估值!$C$5="申万行业",[1]!EM_S_INFO_INDUSTRY_SW2014(E3508,"1"),IF(行业估值!$C$5="证监会行业",[1]!EM_S_INFO_INDUSTRY_CSRC1(E3508,"1"),[1]!EM_S_INFO_INDUSTRY_EM2016(E3508,"1"))))</f>
        <v>医药生物</v>
      </c>
      <c r="H3508" s="34" t="str">
        <f>IF(E3508="","",IF($H$1="上证50",[1]!EM_S_INFO_COMPINDEX(E3508,"000016"),"")&amp;IF($H$1="上证180",[1]!EM_S_INFO_COMPINDEX(E3508,"000010"),"")&amp;IF($H$1="沪深300",[1]!EM_S_INFO_COMPINDEX(E3508,"000300"),"")&amp;IF(AND($H$1="上证A股",RIGHT(E3508,2)="SH"),"是","")&amp;IF(AND($H$1="深证A股",RIGHT(E3508,2)="SZ"),"是","")&amp;IF(AND($H$1="创业板",LEFT(E3508,1)-3=0),"是","")&amp;IF(AND($H$1="全部A股",E3508&lt;&gt;0),"是","")&amp;IF(AND($H$1="中小板",LEFT(E3508,3)="002"),"是",""))</f>
        <v>是</v>
      </c>
      <c r="I3508" s="46">
        <f ca="1">IF(E3508="","",IF(OR([1]!EM_S_VAL_MV(E3508,deadline)="",[1]!EM_S_VAL_MV(E3508,deadline)="--",[1]!EM_S_VAL_MV(E3508,deadline)="null"),0,[1]!EM_S_VAL_MV(E3508,deadline)/100000000))</f>
        <v>42.003900000000002</v>
      </c>
      <c r="J3508" s="46">
        <f ca="1">IF(E3508="","",IF(RIGHT(LEFT($J$1,6),3)="TTM",[1]!EM_S_FA_PROFIT_TTM(E3508,LEFT(RIGHT($J$1,11),10),1)/100000000,[1]!EM_S_STM07_IS(E3508,61,LEFT(RIGHT($J$1,5),4)&amp;"-12-31",1)/100000000))</f>
        <v>0.53440701560000003</v>
      </c>
      <c r="K3508" s="36">
        <f t="shared" ca="1" si="276"/>
        <v>78.599080427191907</v>
      </c>
      <c r="L3508" s="46">
        <f ca="1">IF(E3508="","",IF(ISERROR(IF(行业估值!$E$7="最新年报",[1]!EM_S_STM07_BS(E3508,140,LEFT(RIGHT($L$1,5),4)&amp;"-12-31",1)/100000000,[1]!EM_S_STM07_BS(E3508,140,LEFT(RIGHT($L$1,11),10),1)/100000000)),0,IF(行业估值!$E$7="最新年报",[1]!EM_S_STM07_BS(E3508,140,LEFT(RIGHT($L$1,5),4)&amp;"-12-31",1)/100000000,[1]!EM_S_STM07_BS(E3508,140,LEFT(RIGHT($L$1,11),10),1)/100000000)))</f>
        <v>9.1877236601999996</v>
      </c>
      <c r="M3508" s="36">
        <f t="shared" ca="1" si="277"/>
        <v>4.571741766892198</v>
      </c>
      <c r="N3508" s="37" t="str">
        <f ca="1">IF(E3508="","",IF(ISERROR([1]!EM_S_EST_NETPROFIT(E3508,行业估值!$E$6,deadline)/100000000),"-",[1]!EM_S_EST_NETPROFIT(E3508,行业估值!$E$6,deadline)/100000000))</f>
        <v>-</v>
      </c>
      <c r="O3508" s="36" t="str">
        <f t="shared" ca="1" si="278"/>
        <v>-</v>
      </c>
      <c r="T3508" s="64" t="s">
        <v>6832</v>
      </c>
      <c r="U3508" s="64" t="s">
        <v>6833</v>
      </c>
    </row>
    <row r="3509" spans="4:21">
      <c r="D3509" s="45" t="str">
        <f>IF(AND(行业估值!$B$39=$G3509,COUNTIF($G$2:$G$2552,$G3509)&gt;=1),COUNTIF($G$2:G3509,$G3509),"")</f>
        <v/>
      </c>
      <c r="E3509" s="65" t="str">
        <f t="shared" si="279"/>
        <v>603677.SH</v>
      </c>
      <c r="F3509" s="65" t="str">
        <f t="shared" si="280"/>
        <v>奇精机械</v>
      </c>
      <c r="G3509" s="34" t="str">
        <f>IF(E3509="","",IF(行业估值!$C$5="申万行业",[1]!EM_S_INFO_INDUSTRY_SW2014(E3509,"1"),IF(行业估值!$C$5="证监会行业",[1]!EM_S_INFO_INDUSTRY_CSRC1(E3509,"1"),[1]!EM_S_INFO_INDUSTRY_EM2016(E3509,"1"))))</f>
        <v>家电</v>
      </c>
      <c r="H3509" s="34" t="str">
        <f>IF(E3509="","",IF($H$1="上证50",[1]!EM_S_INFO_COMPINDEX(E3509,"000016"),"")&amp;IF($H$1="上证180",[1]!EM_S_INFO_COMPINDEX(E3509,"000010"),"")&amp;IF($H$1="沪深300",[1]!EM_S_INFO_COMPINDEX(E3509,"000300"),"")&amp;IF(AND($H$1="上证A股",RIGHT(E3509,2)="SH"),"是","")&amp;IF(AND($H$1="深证A股",RIGHT(E3509,2)="SZ"),"是","")&amp;IF(AND($H$1="创业板",LEFT(E3509,1)-3=0),"是","")&amp;IF(AND($H$1="全部A股",E3509&lt;&gt;0),"是","")&amp;IF(AND($H$1="中小板",LEFT(E3509,3)="002"),"是",""))</f>
        <v>是</v>
      </c>
      <c r="I3509" s="46">
        <f ca="1">IF(E3509="","",IF(OR([1]!EM_S_VAL_MV(E3509,deadline)="",[1]!EM_S_VAL_MV(E3509,deadline)="--",[1]!EM_S_VAL_MV(E3509,deadline)="null"),0,[1]!EM_S_VAL_MV(E3509,deadline)/100000000))</f>
        <v>22.965130071000001</v>
      </c>
      <c r="J3509" s="46">
        <f ca="1">IF(E3509="","",IF(RIGHT(LEFT($J$1,6),3)="TTM",[1]!EM_S_FA_PROFIT_TTM(E3509,LEFT(RIGHT($J$1,11),10),1)/100000000,[1]!EM_S_STM07_IS(E3509,61,LEFT(RIGHT($J$1,5),4)&amp;"-12-31",1)/100000000))</f>
        <v>0.81392635340000008</v>
      </c>
      <c r="K3509" s="36">
        <f t="shared" ca="1" si="276"/>
        <v>28.215243277316397</v>
      </c>
      <c r="L3509" s="46">
        <f ca="1">IF(E3509="","",IF(ISERROR(IF(行业估值!$E$7="最新年报",[1]!EM_S_STM07_BS(E3509,140,LEFT(RIGHT($L$1,5),4)&amp;"-12-31",1)/100000000,[1]!EM_S_STM07_BS(E3509,140,LEFT(RIGHT($L$1,11),10),1)/100000000)),0,IF(行业估值!$E$7="最新年报",[1]!EM_S_STM07_BS(E3509,140,LEFT(RIGHT($L$1,5),4)&amp;"-12-31",1)/100000000,[1]!EM_S_STM07_BS(E3509,140,LEFT(RIGHT($L$1,11),10),1)/100000000)))</f>
        <v>10.603013993200001</v>
      </c>
      <c r="M3509" s="36">
        <f t="shared" ca="1" si="277"/>
        <v>2.1659058533477515</v>
      </c>
      <c r="N3509" s="37" t="str">
        <f ca="1">IF(E3509="","",IF(ISERROR([1]!EM_S_EST_NETPROFIT(E3509,行业估值!$E$6,deadline)/100000000),"-",[1]!EM_S_EST_NETPROFIT(E3509,行业估值!$E$6,deadline)/100000000))</f>
        <v>-</v>
      </c>
      <c r="O3509" s="36" t="str">
        <f t="shared" ca="1" si="278"/>
        <v>-</v>
      </c>
      <c r="T3509" s="64" t="s">
        <v>6834</v>
      </c>
      <c r="U3509" s="64" t="s">
        <v>6835</v>
      </c>
    </row>
    <row r="3510" spans="4:21">
      <c r="D3510" s="45" t="str">
        <f>IF(AND(行业估值!$B$39=$G3510,COUNTIF($G$2:$G$2552,$G3510)&gt;=1),COUNTIF($G$2:G3510,$G3510),"")</f>
        <v/>
      </c>
      <c r="E3510" s="65" t="str">
        <f t="shared" si="279"/>
        <v>603678.SH</v>
      </c>
      <c r="F3510" s="65" t="str">
        <f t="shared" si="280"/>
        <v>火炬电子</v>
      </c>
      <c r="G3510" s="34" t="str">
        <f>IF(E3510="","",IF(行业估值!$C$5="申万行业",[1]!EM_S_INFO_INDUSTRY_SW2014(E3510,"1"),IF(行业估值!$C$5="证监会行业",[1]!EM_S_INFO_INDUSTRY_CSRC1(E3510,"1"),[1]!EM_S_INFO_INDUSTRY_EM2016(E3510,"1"))))</f>
        <v>电子设备</v>
      </c>
      <c r="H3510" s="34" t="str">
        <f>IF(E3510="","",IF($H$1="上证50",[1]!EM_S_INFO_COMPINDEX(E3510,"000016"),"")&amp;IF($H$1="上证180",[1]!EM_S_INFO_COMPINDEX(E3510,"000010"),"")&amp;IF($H$1="沪深300",[1]!EM_S_INFO_COMPINDEX(E3510,"000300"),"")&amp;IF(AND($H$1="上证A股",RIGHT(E3510,2)="SH"),"是","")&amp;IF(AND($H$1="深证A股",RIGHT(E3510,2)="SZ"),"是","")&amp;IF(AND($H$1="创业板",LEFT(E3510,1)-3=0),"是","")&amp;IF(AND($H$1="全部A股",E3510&lt;&gt;0),"是","")&amp;IF(AND($H$1="中小板",LEFT(E3510,3)="002"),"是",""))</f>
        <v>是</v>
      </c>
      <c r="I3510" s="46">
        <f ca="1">IF(E3510="","",IF(OR([1]!EM_S_VAL_MV(E3510,deadline)="",[1]!EM_S_VAL_MV(E3510,deadline)="--",[1]!EM_S_VAL_MV(E3510,deadline)="null"),0,[1]!EM_S_VAL_MV(E3510,deadline)/100000000))</f>
        <v>93.882918029999999</v>
      </c>
      <c r="J3510" s="46">
        <f ca="1">IF(E3510="","",IF(RIGHT(LEFT($J$1,6),3)="TTM",[1]!EM_S_FA_PROFIT_TTM(E3510,LEFT(RIGHT($J$1,11),10),1)/100000000,[1]!EM_S_STM07_IS(E3510,61,LEFT(RIGHT($J$1,5),4)&amp;"-12-31",1)/100000000))</f>
        <v>3.7848056564999997</v>
      </c>
      <c r="K3510" s="36">
        <f t="shared" ca="1" si="276"/>
        <v>24.805214996644835</v>
      </c>
      <c r="L3510" s="46">
        <f ca="1">IF(E3510="","",IF(ISERROR(IF(行业估值!$E$7="最新年报",[1]!EM_S_STM07_BS(E3510,140,LEFT(RIGHT($L$1,5),4)&amp;"-12-31",1)/100000000,[1]!EM_S_STM07_BS(E3510,140,LEFT(RIGHT($L$1,11),10),1)/100000000)),0,IF(行业估值!$E$7="最新年报",[1]!EM_S_STM07_BS(E3510,140,LEFT(RIGHT($L$1,5),4)&amp;"-12-31",1)/100000000,[1]!EM_S_STM07_BS(E3510,140,LEFT(RIGHT($L$1,11),10),1)/100000000)))</f>
        <v>30.3948870979</v>
      </c>
      <c r="M3510" s="36">
        <f t="shared" ca="1" si="277"/>
        <v>3.0887733758513098</v>
      </c>
      <c r="N3510" s="37">
        <f ca="1">IF(E3510="","",IF(ISERROR([1]!EM_S_EST_NETPROFIT(E3510,行业估值!$E$6,deadline)/100000000),"-",[1]!EM_S_EST_NETPROFIT(E3510,行业估值!$E$6,deadline)/100000000))</f>
        <v>4.1731909090909092</v>
      </c>
      <c r="O3510" s="36">
        <f t="shared" ca="1" si="278"/>
        <v>22.49667462504166</v>
      </c>
      <c r="T3510" s="64" t="s">
        <v>6836</v>
      </c>
      <c r="U3510" s="64" t="s">
        <v>6837</v>
      </c>
    </row>
    <row r="3511" spans="4:21">
      <c r="D3511" s="45" t="str">
        <f>IF(AND(行业估值!$B$39=$G3511,COUNTIF($G$2:$G$2552,$G3511)&gt;=1),COUNTIF($G$2:G3511,$G3511),"")</f>
        <v/>
      </c>
      <c r="E3511" s="65" t="str">
        <f t="shared" si="279"/>
        <v>603679.SH</v>
      </c>
      <c r="F3511" s="65" t="str">
        <f t="shared" si="280"/>
        <v>华体科技</v>
      </c>
      <c r="G3511" s="34" t="str">
        <f>IF(E3511="","",IF(行业估值!$C$5="申万行业",[1]!EM_S_INFO_INDUSTRY_SW2014(E3511,"1"),IF(行业估值!$C$5="证监会行业",[1]!EM_S_INFO_INDUSTRY_CSRC1(E3511,"1"),[1]!EM_S_INFO_INDUSTRY_EM2016(E3511,"1"))))</f>
        <v>家电</v>
      </c>
      <c r="H3511" s="34" t="str">
        <f>IF(E3511="","",IF($H$1="上证50",[1]!EM_S_INFO_COMPINDEX(E3511,"000016"),"")&amp;IF($H$1="上证180",[1]!EM_S_INFO_COMPINDEX(E3511,"000010"),"")&amp;IF($H$1="沪深300",[1]!EM_S_INFO_COMPINDEX(E3511,"000300"),"")&amp;IF(AND($H$1="上证A股",RIGHT(E3511,2)="SH"),"是","")&amp;IF(AND($H$1="深证A股",RIGHT(E3511,2)="SZ"),"是","")&amp;IF(AND($H$1="创业板",LEFT(E3511,1)-3=0),"是","")&amp;IF(AND($H$1="全部A股",E3511&lt;&gt;0),"是","")&amp;IF(AND($H$1="中小板",LEFT(E3511,3)="002"),"是",""))</f>
        <v>是</v>
      </c>
      <c r="I3511" s="46">
        <f ca="1">IF(E3511="","",IF(OR([1]!EM_S_VAL_MV(E3511,deadline)="",[1]!EM_S_VAL_MV(E3511,deadline)="--",[1]!EM_S_VAL_MV(E3511,deadline)="null"),0,[1]!EM_S_VAL_MV(E3511,deadline)/100000000))</f>
        <v>39.342193999999999</v>
      </c>
      <c r="J3511" s="46">
        <f ca="1">IF(E3511="","",IF(RIGHT(LEFT($J$1,6),3)="TTM",[1]!EM_S_FA_PROFIT_TTM(E3511,LEFT(RIGHT($J$1,11),10),1)/100000000,[1]!EM_S_STM07_IS(E3511,61,LEFT(RIGHT($J$1,5),4)&amp;"-12-31",1)/100000000))</f>
        <v>1.0351998768000001</v>
      </c>
      <c r="K3511" s="36">
        <f t="shared" ca="1" si="276"/>
        <v>38.004442312738881</v>
      </c>
      <c r="L3511" s="46">
        <f ca="1">IF(E3511="","",IF(ISERROR(IF(行业估值!$E$7="最新年报",[1]!EM_S_STM07_BS(E3511,140,LEFT(RIGHT($L$1,5),4)&amp;"-12-31",1)/100000000,[1]!EM_S_STM07_BS(E3511,140,LEFT(RIGHT($L$1,11),10),1)/100000000)),0,IF(行业估值!$E$7="最新年报",[1]!EM_S_STM07_BS(E3511,140,LEFT(RIGHT($L$1,5),4)&amp;"-12-31",1)/100000000,[1]!EM_S_STM07_BS(E3511,140,LEFT(RIGHT($L$1,11),10),1)/100000000)))</f>
        <v>6.6384087678999997</v>
      </c>
      <c r="M3511" s="36">
        <f t="shared" ca="1" si="277"/>
        <v>5.9264494512960741</v>
      </c>
      <c r="N3511" s="37">
        <f ca="1">IF(E3511="","",IF(ISERROR([1]!EM_S_EST_NETPROFIT(E3511,行业估值!$E$6,deadline)/100000000),"-",[1]!EM_S_EST_NETPROFIT(E3511,行业估值!$E$6,deadline)/100000000))</f>
        <v>1.4700500000000001</v>
      </c>
      <c r="O3511" s="36">
        <f t="shared" ca="1" si="278"/>
        <v>26.762486990238425</v>
      </c>
      <c r="T3511" s="64" t="s">
        <v>6838</v>
      </c>
      <c r="U3511" s="64" t="s">
        <v>6839</v>
      </c>
    </row>
    <row r="3512" spans="4:21">
      <c r="D3512" s="45" t="str">
        <f>IF(AND(行业估值!$B$39=$G3512,COUNTIF($G$2:$G$2552,$G3512)&gt;=1),COUNTIF($G$2:G3512,$G3512),"")</f>
        <v/>
      </c>
      <c r="E3512" s="65" t="str">
        <f t="shared" si="279"/>
        <v>603680.SH</v>
      </c>
      <c r="F3512" s="65" t="str">
        <f t="shared" si="280"/>
        <v>今创集团</v>
      </c>
      <c r="G3512" s="34" t="str">
        <f>IF(E3512="","",IF(行业估值!$C$5="申万行业",[1]!EM_S_INFO_INDUSTRY_SW2014(E3512,"1"),IF(行业估值!$C$5="证监会行业",[1]!EM_S_INFO_INDUSTRY_CSRC1(E3512,"1"),[1]!EM_S_INFO_INDUSTRY_EM2016(E3512,"1"))))</f>
        <v>交运设备</v>
      </c>
      <c r="H3512" s="34" t="str">
        <f>IF(E3512="","",IF($H$1="上证50",[1]!EM_S_INFO_COMPINDEX(E3512,"000016"),"")&amp;IF($H$1="上证180",[1]!EM_S_INFO_COMPINDEX(E3512,"000010"),"")&amp;IF($H$1="沪深300",[1]!EM_S_INFO_COMPINDEX(E3512,"000300"),"")&amp;IF(AND($H$1="上证A股",RIGHT(E3512,2)="SH"),"是","")&amp;IF(AND($H$1="深证A股",RIGHT(E3512,2)="SZ"),"是","")&amp;IF(AND($H$1="创业板",LEFT(E3512,1)-3=0),"是","")&amp;IF(AND($H$1="全部A股",E3512&lt;&gt;0),"是","")&amp;IF(AND($H$1="中小板",LEFT(E3512,3)="002"),"是",""))</f>
        <v>是</v>
      </c>
      <c r="I3512" s="46">
        <f ca="1">IF(E3512="","",IF(OR([1]!EM_S_VAL_MV(E3512,deadline)="",[1]!EM_S_VAL_MV(E3512,deadline)="--",[1]!EM_S_VAL_MV(E3512,deadline)="null"),0,[1]!EM_S_VAL_MV(E3512,deadline)/100000000))</f>
        <v>80.12533191</v>
      </c>
      <c r="J3512" s="46">
        <f ca="1">IF(E3512="","",IF(RIGHT(LEFT($J$1,6),3)="TTM",[1]!EM_S_FA_PROFIT_TTM(E3512,LEFT(RIGHT($J$1,11),10),1)/100000000,[1]!EM_S_STM07_IS(E3512,61,LEFT(RIGHT($J$1,5),4)&amp;"-12-31",1)/100000000))</f>
        <v>3.9817111857</v>
      </c>
      <c r="K3512" s="36">
        <f t="shared" ca="1" si="276"/>
        <v>20.123340989111359</v>
      </c>
      <c r="L3512" s="46">
        <f ca="1">IF(E3512="","",IF(ISERROR(IF(行业估值!$E$7="最新年报",[1]!EM_S_STM07_BS(E3512,140,LEFT(RIGHT($L$1,5),4)&amp;"-12-31",1)/100000000,[1]!EM_S_STM07_BS(E3512,140,LEFT(RIGHT($L$1,11),10),1)/100000000)),0,IF(行业估值!$E$7="最新年报",[1]!EM_S_STM07_BS(E3512,140,LEFT(RIGHT($L$1,5),4)&amp;"-12-31",1)/100000000,[1]!EM_S_STM07_BS(E3512,140,LEFT(RIGHT($L$1,11),10),1)/100000000)))</f>
        <v>40.384533146899997</v>
      </c>
      <c r="M3512" s="36">
        <f t="shared" ca="1" si="277"/>
        <v>1.9840598780365148</v>
      </c>
      <c r="N3512" s="37" t="str">
        <f ca="1">IF(E3512="","",IF(ISERROR([1]!EM_S_EST_NETPROFIT(E3512,行业估值!$E$6,deadline)/100000000),"-",[1]!EM_S_EST_NETPROFIT(E3512,行业估值!$E$6,deadline)/100000000))</f>
        <v>-</v>
      </c>
      <c r="O3512" s="36" t="str">
        <f t="shared" ca="1" si="278"/>
        <v>-</v>
      </c>
      <c r="T3512" s="64" t="s">
        <v>6840</v>
      </c>
      <c r="U3512" s="64" t="s">
        <v>6841</v>
      </c>
    </row>
    <row r="3513" spans="4:21">
      <c r="D3513" s="45" t="str">
        <f>IF(AND(行业估值!$B$39=$G3513,COUNTIF($G$2:$G$2552,$G3513)&gt;=1),COUNTIF($G$2:G3513,$G3513),"")</f>
        <v/>
      </c>
      <c r="E3513" s="65" t="str">
        <f t="shared" si="279"/>
        <v>603681.SH</v>
      </c>
      <c r="F3513" s="65" t="str">
        <f t="shared" si="280"/>
        <v>永冠新材</v>
      </c>
      <c r="G3513" s="34" t="str">
        <f>IF(E3513="","",IF(行业估值!$C$5="申万行业",[1]!EM_S_INFO_INDUSTRY_SW2014(E3513,"1"),IF(行业估值!$C$5="证监会行业",[1]!EM_S_INFO_INDUSTRY_CSRC1(E3513,"1"),[1]!EM_S_INFO_INDUSTRY_EM2016(E3513,"1"))))</f>
        <v>基础化工</v>
      </c>
      <c r="H3513" s="34" t="str">
        <f>IF(E3513="","",IF($H$1="上证50",[1]!EM_S_INFO_COMPINDEX(E3513,"000016"),"")&amp;IF($H$1="上证180",[1]!EM_S_INFO_COMPINDEX(E3513,"000010"),"")&amp;IF($H$1="沪深300",[1]!EM_S_INFO_COMPINDEX(E3513,"000300"),"")&amp;IF(AND($H$1="上证A股",RIGHT(E3513,2)="SH"),"是","")&amp;IF(AND($H$1="深证A股",RIGHT(E3513,2)="SZ"),"是","")&amp;IF(AND($H$1="创业板",LEFT(E3513,1)-3=0),"是","")&amp;IF(AND($H$1="全部A股",E3513&lt;&gt;0),"是","")&amp;IF(AND($H$1="中小板",LEFT(E3513,3)="002"),"是",""))</f>
        <v>是</v>
      </c>
      <c r="I3513" s="46">
        <f ca="1">IF(E3513="","",IF(OR([1]!EM_S_VAL_MV(E3513,deadline)="",[1]!EM_S_VAL_MV(E3513,deadline)="--",[1]!EM_S_VAL_MV(E3513,deadline)="null"),0,[1]!EM_S_VAL_MV(E3513,deadline)/100000000))</f>
        <v>42.913997190399996</v>
      </c>
      <c r="J3513" s="46">
        <f ca="1">IF(E3513="","",IF(RIGHT(LEFT($J$1,6),3)="TTM",[1]!EM_S_FA_PROFIT_TTM(E3513,LEFT(RIGHT($J$1,11),10),1)/100000000,[1]!EM_S_STM07_IS(E3513,61,LEFT(RIGHT($J$1,5),4)&amp;"-12-31",1)/100000000))</f>
        <v>1.3407804699999999</v>
      </c>
      <c r="K3513" s="36">
        <f t="shared" ref="K3513:K3576" ca="1" si="281">IF(E3513="","",IF(OR(I3513=0,J3513=0),"-",I3513/J3513))</f>
        <v>32.006729028802155</v>
      </c>
      <c r="L3513" s="46">
        <f ca="1">IF(E3513="","",IF(ISERROR(IF(行业估值!$E$7="最新年报",[1]!EM_S_STM07_BS(E3513,140,LEFT(RIGHT($L$1,5),4)&amp;"-12-31",1)/100000000,[1]!EM_S_STM07_BS(E3513,140,LEFT(RIGHT($L$1,11),10),1)/100000000)),0,IF(行业估值!$E$7="最新年报",[1]!EM_S_STM07_BS(E3513,140,LEFT(RIGHT($L$1,5),4)&amp;"-12-31",1)/100000000,[1]!EM_S_STM07_BS(E3513,140,LEFT(RIGHT($L$1,11),10),1)/100000000)))</f>
        <v>13.247408253800002</v>
      </c>
      <c r="M3513" s="36">
        <f t="shared" ref="M3513:M3576" ca="1" si="282">IF(E3513="","",IF(OR(I3513=0,L3513=0),"-",I3513/L3513))</f>
        <v>3.2394258837829786</v>
      </c>
      <c r="N3513" s="37" t="str">
        <f ca="1">IF(E3513="","",IF(ISERROR([1]!EM_S_EST_NETPROFIT(E3513,行业估值!$E$6,deadline)/100000000),"-",[1]!EM_S_EST_NETPROFIT(E3513,行业估值!$E$6,deadline)/100000000))</f>
        <v>-</v>
      </c>
      <c r="O3513" s="36" t="str">
        <f t="shared" ref="O3513:O3576" ca="1" si="283">IF(E3513="","",IF(ISERROR(IF(OR(I3513=0,N3513=0),"-",I3513/N3513)),"-",IF(OR(I3513=0,N3513=0),"-",I3513/N3513)))</f>
        <v>-</v>
      </c>
      <c r="T3513" s="64" t="s">
        <v>6842</v>
      </c>
      <c r="U3513" s="64" t="s">
        <v>6843</v>
      </c>
    </row>
    <row r="3514" spans="4:21">
      <c r="D3514" s="45" t="str">
        <f>IF(AND(行业估值!$B$39=$G3514,COUNTIF($G$2:$G$2552,$G3514)&gt;=1),COUNTIF($G$2:G3514,$G3514),"")</f>
        <v/>
      </c>
      <c r="E3514" s="65" t="str">
        <f t="shared" si="279"/>
        <v>603683.SH</v>
      </c>
      <c r="F3514" s="65" t="str">
        <f t="shared" si="280"/>
        <v>晶华新材</v>
      </c>
      <c r="G3514" s="34" t="str">
        <f>IF(E3514="","",IF(行业估值!$C$5="申万行业",[1]!EM_S_INFO_INDUSTRY_SW2014(E3514,"1"),IF(行业估值!$C$5="证监会行业",[1]!EM_S_INFO_INDUSTRY_CSRC1(E3514,"1"),[1]!EM_S_INFO_INDUSTRY_EM2016(E3514,"1"))))</f>
        <v>基础化工</v>
      </c>
      <c r="H3514" s="34" t="str">
        <f>IF(E3514="","",IF($H$1="上证50",[1]!EM_S_INFO_COMPINDEX(E3514,"000016"),"")&amp;IF($H$1="上证180",[1]!EM_S_INFO_COMPINDEX(E3514,"000010"),"")&amp;IF($H$1="沪深300",[1]!EM_S_INFO_COMPINDEX(E3514,"000300"),"")&amp;IF(AND($H$1="上证A股",RIGHT(E3514,2)="SH"),"是","")&amp;IF(AND($H$1="深证A股",RIGHT(E3514,2)="SZ"),"是","")&amp;IF(AND($H$1="创业板",LEFT(E3514,1)-3=0),"是","")&amp;IF(AND($H$1="全部A股",E3514&lt;&gt;0),"是","")&amp;IF(AND($H$1="中小板",LEFT(E3514,3)="002"),"是",""))</f>
        <v>是</v>
      </c>
      <c r="I3514" s="46">
        <f ca="1">IF(E3514="","",IF(OR([1]!EM_S_VAL_MV(E3514,deadline)="",[1]!EM_S_VAL_MV(E3514,deadline)="--",[1]!EM_S_VAL_MV(E3514,deadline)="null"),0,[1]!EM_S_VAL_MV(E3514,deadline)/100000000))</f>
        <v>16.074422999999999</v>
      </c>
      <c r="J3514" s="46">
        <f ca="1">IF(E3514="","",IF(RIGHT(LEFT($J$1,6),3)="TTM",[1]!EM_S_FA_PROFIT_TTM(E3514,LEFT(RIGHT($J$1,11),10),1)/100000000,[1]!EM_S_STM07_IS(E3514,61,LEFT(RIGHT($J$1,5),4)&amp;"-12-31",1)/100000000))</f>
        <v>9.0682693599999989E-2</v>
      </c>
      <c r="K3514" s="36">
        <f t="shared" ca="1" si="281"/>
        <v>177.26009629691902</v>
      </c>
      <c r="L3514" s="46">
        <f ca="1">IF(E3514="","",IF(ISERROR(IF(行业估值!$E$7="最新年报",[1]!EM_S_STM07_BS(E3514,140,LEFT(RIGHT($L$1,5),4)&amp;"-12-31",1)/100000000,[1]!EM_S_STM07_BS(E3514,140,LEFT(RIGHT($L$1,11),10),1)/100000000)),0,IF(行业估值!$E$7="最新年报",[1]!EM_S_STM07_BS(E3514,140,LEFT(RIGHT($L$1,5),4)&amp;"-12-31",1)/100000000,[1]!EM_S_STM07_BS(E3514,140,LEFT(RIGHT($L$1,11),10),1)/100000000)))</f>
        <v>7.9041595221000005</v>
      </c>
      <c r="M3514" s="36">
        <f t="shared" ca="1" si="282"/>
        <v>2.033666318987613</v>
      </c>
      <c r="N3514" s="37" t="str">
        <f ca="1">IF(E3514="","",IF(ISERROR([1]!EM_S_EST_NETPROFIT(E3514,行业估值!$E$6,deadline)/100000000),"-",[1]!EM_S_EST_NETPROFIT(E3514,行业估值!$E$6,deadline)/100000000))</f>
        <v>-</v>
      </c>
      <c r="O3514" s="36" t="str">
        <f t="shared" ca="1" si="283"/>
        <v>-</v>
      </c>
      <c r="T3514" s="64" t="s">
        <v>6844</v>
      </c>
      <c r="U3514" s="64" t="s">
        <v>6845</v>
      </c>
    </row>
    <row r="3515" spans="4:21">
      <c r="D3515" s="45" t="str">
        <f>IF(AND(行业估值!$B$39=$G3515,COUNTIF($G$2:$G$2552,$G3515)&gt;=1),COUNTIF($G$2:G3515,$G3515),"")</f>
        <v/>
      </c>
      <c r="E3515" s="65" t="str">
        <f t="shared" si="279"/>
        <v>603685.SH</v>
      </c>
      <c r="F3515" s="65" t="str">
        <f t="shared" si="280"/>
        <v>晨丰科技</v>
      </c>
      <c r="G3515" s="34" t="str">
        <f>IF(E3515="","",IF(行业估值!$C$5="申万行业",[1]!EM_S_INFO_INDUSTRY_SW2014(E3515,"1"),IF(行业估值!$C$5="证监会行业",[1]!EM_S_INFO_INDUSTRY_CSRC1(E3515,"1"),[1]!EM_S_INFO_INDUSTRY_EM2016(E3515,"1"))))</f>
        <v>家电</v>
      </c>
      <c r="H3515" s="34" t="str">
        <f>IF(E3515="","",IF($H$1="上证50",[1]!EM_S_INFO_COMPINDEX(E3515,"000016"),"")&amp;IF($H$1="上证180",[1]!EM_S_INFO_COMPINDEX(E3515,"000010"),"")&amp;IF($H$1="沪深300",[1]!EM_S_INFO_COMPINDEX(E3515,"000300"),"")&amp;IF(AND($H$1="上证A股",RIGHT(E3515,2)="SH"),"是","")&amp;IF(AND($H$1="深证A股",RIGHT(E3515,2)="SZ"),"是","")&amp;IF(AND($H$1="创业板",LEFT(E3515,1)-3=0),"是","")&amp;IF(AND($H$1="全部A股",E3515&lt;&gt;0),"是","")&amp;IF(AND($H$1="中小板",LEFT(E3515,3)="002"),"是",""))</f>
        <v>是</v>
      </c>
      <c r="I3515" s="46">
        <f ca="1">IF(E3515="","",IF(OR([1]!EM_S_VAL_MV(E3515,deadline)="",[1]!EM_S_VAL_MV(E3515,deadline)="--",[1]!EM_S_VAL_MV(E3515,deadline)="null"),0,[1]!EM_S_VAL_MV(E3515,deadline)/100000000))</f>
        <v>20.9222</v>
      </c>
      <c r="J3515" s="46">
        <f ca="1">IF(E3515="","",IF(RIGHT(LEFT($J$1,6),3)="TTM",[1]!EM_S_FA_PROFIT_TTM(E3515,LEFT(RIGHT($J$1,11),10),1)/100000000,[1]!EM_S_STM07_IS(E3515,61,LEFT(RIGHT($J$1,5),4)&amp;"-12-31",1)/100000000))</f>
        <v>1.2739830865000001</v>
      </c>
      <c r="K3515" s="36">
        <f t="shared" ca="1" si="281"/>
        <v>16.422667005320559</v>
      </c>
      <c r="L3515" s="46">
        <f ca="1">IF(E3515="","",IF(ISERROR(IF(行业估值!$E$7="最新年报",[1]!EM_S_STM07_BS(E3515,140,LEFT(RIGHT($L$1,5),4)&amp;"-12-31",1)/100000000,[1]!EM_S_STM07_BS(E3515,140,LEFT(RIGHT($L$1,11),10),1)/100000000)),0,IF(行业估值!$E$7="最新年报",[1]!EM_S_STM07_BS(E3515,140,LEFT(RIGHT($L$1,5),4)&amp;"-12-31",1)/100000000,[1]!EM_S_STM07_BS(E3515,140,LEFT(RIGHT($L$1,11),10),1)/100000000)))</f>
        <v>10.241944911100001</v>
      </c>
      <c r="M3515" s="36">
        <f t="shared" ca="1" si="282"/>
        <v>2.0427956000158689</v>
      </c>
      <c r="N3515" s="37" t="str">
        <f ca="1">IF(E3515="","",IF(ISERROR([1]!EM_S_EST_NETPROFIT(E3515,行业估值!$E$6,deadline)/100000000),"-",[1]!EM_S_EST_NETPROFIT(E3515,行业估值!$E$6,deadline)/100000000))</f>
        <v>-</v>
      </c>
      <c r="O3515" s="36" t="str">
        <f t="shared" ca="1" si="283"/>
        <v>-</v>
      </c>
      <c r="T3515" s="64" t="s">
        <v>6846</v>
      </c>
      <c r="U3515" s="64" t="s">
        <v>6847</v>
      </c>
    </row>
    <row r="3516" spans="4:21">
      <c r="D3516" s="45">
        <f>IF(AND(行业估值!$B$39=$G3516,COUNTIF($G$2:$G$2552,$G3516)&gt;=1),COUNTIF($G$2:G3516,$G3516),"")</f>
        <v>320</v>
      </c>
      <c r="E3516" s="65" t="str">
        <f t="shared" si="279"/>
        <v>603686.SH</v>
      </c>
      <c r="F3516" s="65" t="str">
        <f t="shared" si="280"/>
        <v>龙马环卫</v>
      </c>
      <c r="G3516" s="34" t="str">
        <f>IF(E3516="","",IF(行业估值!$C$5="申万行业",[1]!EM_S_INFO_INDUSTRY_SW2014(E3516,"1"),IF(行业估值!$C$5="证监会行业",[1]!EM_S_INFO_INDUSTRY_CSRC1(E3516,"1"),[1]!EM_S_INFO_INDUSTRY_EM2016(E3516,"1"))))</f>
        <v>机械设备</v>
      </c>
      <c r="H3516" s="34" t="str">
        <f>IF(E3516="","",IF($H$1="上证50",[1]!EM_S_INFO_COMPINDEX(E3516,"000016"),"")&amp;IF($H$1="上证180",[1]!EM_S_INFO_COMPINDEX(E3516,"000010"),"")&amp;IF($H$1="沪深300",[1]!EM_S_INFO_COMPINDEX(E3516,"000300"),"")&amp;IF(AND($H$1="上证A股",RIGHT(E3516,2)="SH"),"是","")&amp;IF(AND($H$1="深证A股",RIGHT(E3516,2)="SZ"),"是","")&amp;IF(AND($H$1="创业板",LEFT(E3516,1)-3=0),"是","")&amp;IF(AND($H$1="全部A股",E3516&lt;&gt;0),"是","")&amp;IF(AND($H$1="中小板",LEFT(E3516,3)="002"),"是",""))</f>
        <v>是</v>
      </c>
      <c r="I3516" s="46">
        <f ca="1">IF(E3516="","",IF(OR([1]!EM_S_VAL_MV(E3516,deadline)="",[1]!EM_S_VAL_MV(E3516,deadline)="--",[1]!EM_S_VAL_MV(E3516,deadline)="null"),0,[1]!EM_S_VAL_MV(E3516,deadline)/100000000))</f>
        <v>43.726983532399998</v>
      </c>
      <c r="J3516" s="46">
        <f ca="1">IF(E3516="","",IF(RIGHT(LEFT($J$1,6),3)="TTM",[1]!EM_S_FA_PROFIT_TTM(E3516,LEFT(RIGHT($J$1,11),10),1)/100000000,[1]!EM_S_STM07_IS(E3516,61,LEFT(RIGHT($J$1,5),4)&amp;"-12-31",1)/100000000))</f>
        <v>2.592319094</v>
      </c>
      <c r="K3516" s="36">
        <f t="shared" ca="1" si="281"/>
        <v>16.867901653622585</v>
      </c>
      <c r="L3516" s="46">
        <f ca="1">IF(E3516="","",IF(ISERROR(IF(行业估值!$E$7="最新年报",[1]!EM_S_STM07_BS(E3516,140,LEFT(RIGHT($L$1,5),4)&amp;"-12-31",1)/100000000,[1]!EM_S_STM07_BS(E3516,140,LEFT(RIGHT($L$1,11),10),1)/100000000)),0,IF(行业估值!$E$7="最新年报",[1]!EM_S_STM07_BS(E3516,140,LEFT(RIGHT($L$1,5),4)&amp;"-12-31",1)/100000000,[1]!EM_S_STM07_BS(E3516,140,LEFT(RIGHT($L$1,11),10),1)/100000000)))</f>
        <v>24.291005228899998</v>
      </c>
      <c r="M3516" s="36">
        <f t="shared" ca="1" si="282"/>
        <v>1.8001306706062632</v>
      </c>
      <c r="N3516" s="37">
        <f ca="1">IF(E3516="","",IF(ISERROR([1]!EM_S_EST_NETPROFIT(E3516,行业估值!$E$6,deadline)/100000000),"-",[1]!EM_S_EST_NETPROFIT(E3516,行业估值!$E$6,deadline)/100000000))</f>
        <v>2.6705916666666667</v>
      </c>
      <c r="O3516" s="36">
        <f t="shared" ca="1" si="283"/>
        <v>16.373519051296373</v>
      </c>
      <c r="T3516" s="64" t="s">
        <v>6848</v>
      </c>
      <c r="U3516" s="64" t="s">
        <v>6849</v>
      </c>
    </row>
    <row r="3517" spans="4:21">
      <c r="D3517" s="45" t="str">
        <f>IF(AND(行业估值!$B$39=$G3517,COUNTIF($G$2:$G$2552,$G3517)&gt;=1),COUNTIF($G$2:G3517,$G3517),"")</f>
        <v/>
      </c>
      <c r="E3517" s="65" t="str">
        <f t="shared" si="279"/>
        <v>603687.SH</v>
      </c>
      <c r="F3517" s="65" t="str">
        <f t="shared" si="280"/>
        <v>大胜达</v>
      </c>
      <c r="G3517" s="34" t="str">
        <f>IF(E3517="","",IF(行业估值!$C$5="申万行业",[1]!EM_S_INFO_INDUSTRY_SW2014(E3517,"1"),IF(行业估值!$C$5="证监会行业",[1]!EM_S_INFO_INDUSTRY_CSRC1(E3517,"1"),[1]!EM_S_INFO_INDUSTRY_EM2016(E3517,"1"))))</f>
        <v>轻工制造</v>
      </c>
      <c r="H3517" s="34" t="str">
        <f>IF(E3517="","",IF($H$1="上证50",[1]!EM_S_INFO_COMPINDEX(E3517,"000016"),"")&amp;IF($H$1="上证180",[1]!EM_S_INFO_COMPINDEX(E3517,"000010"),"")&amp;IF($H$1="沪深300",[1]!EM_S_INFO_COMPINDEX(E3517,"000300"),"")&amp;IF(AND($H$1="上证A股",RIGHT(E3517,2)="SH"),"是","")&amp;IF(AND($H$1="深证A股",RIGHT(E3517,2)="SZ"),"是","")&amp;IF(AND($H$1="创业板",LEFT(E3517,1)-3=0),"是","")&amp;IF(AND($H$1="全部A股",E3517&lt;&gt;0),"是","")&amp;IF(AND($H$1="中小板",LEFT(E3517,3)="002"),"是",""))</f>
        <v>是</v>
      </c>
      <c r="I3517" s="46">
        <f ca="1">IF(E3517="","",IF(OR([1]!EM_S_VAL_MV(E3517,deadline)="",[1]!EM_S_VAL_MV(E3517,deadline)="--",[1]!EM_S_VAL_MV(E3517,deadline)="null"),0,[1]!EM_S_VAL_MV(E3517,deadline)/100000000))</f>
        <v>56.6124748696</v>
      </c>
      <c r="J3517" s="46">
        <f ca="1">IF(E3517="","",IF(RIGHT(LEFT($J$1,6),3)="TTM",[1]!EM_S_FA_PROFIT_TTM(E3517,LEFT(RIGHT($J$1,11),10),1)/100000000,[1]!EM_S_STM07_IS(E3517,61,LEFT(RIGHT($J$1,5),4)&amp;"-12-31",1)/100000000))</f>
        <v>1.3095002126999999</v>
      </c>
      <c r="K3517" s="36">
        <f t="shared" ca="1" si="281"/>
        <v>43.232123462487472</v>
      </c>
      <c r="L3517" s="46">
        <f ca="1">IF(E3517="","",IF(ISERROR(IF(行业估值!$E$7="最新年报",[1]!EM_S_STM07_BS(E3517,140,LEFT(RIGHT($L$1,5),4)&amp;"-12-31",1)/100000000,[1]!EM_S_STM07_BS(E3517,140,LEFT(RIGHT($L$1,11),10),1)/100000000)),0,IF(行业估值!$E$7="最新年报",[1]!EM_S_STM07_BS(E3517,140,LEFT(RIGHT($L$1,5),4)&amp;"-12-31",1)/100000000,[1]!EM_S_STM07_BS(E3517,140,LEFT(RIGHT($L$1,11),10),1)/100000000)))</f>
        <v>14.283927305899999</v>
      </c>
      <c r="M3517" s="36">
        <f t="shared" ca="1" si="282"/>
        <v>3.9633690131016088</v>
      </c>
      <c r="N3517" s="37" t="str">
        <f ca="1">IF(E3517="","",IF(ISERROR([1]!EM_S_EST_NETPROFIT(E3517,行业估值!$E$6,deadline)/100000000),"-",[1]!EM_S_EST_NETPROFIT(E3517,行业估值!$E$6,deadline)/100000000))</f>
        <v>-</v>
      </c>
      <c r="O3517" s="36" t="str">
        <f t="shared" ca="1" si="283"/>
        <v>-</v>
      </c>
      <c r="T3517" s="64" t="s">
        <v>7452</v>
      </c>
      <c r="U3517" s="64" t="s">
        <v>7453</v>
      </c>
    </row>
    <row r="3518" spans="4:21">
      <c r="D3518" s="45" t="str">
        <f>IF(AND(行业估值!$B$39=$G3518,COUNTIF($G$2:$G$2552,$G3518)&gt;=1),COUNTIF($G$2:G3518,$G3518),"")</f>
        <v/>
      </c>
      <c r="E3518" s="65" t="str">
        <f t="shared" si="279"/>
        <v>603688.SH</v>
      </c>
      <c r="F3518" s="65" t="str">
        <f t="shared" si="280"/>
        <v>石英股份</v>
      </c>
      <c r="G3518" s="34" t="str">
        <f>IF(E3518="","",IF(行业估值!$C$5="申万行业",[1]!EM_S_INFO_INDUSTRY_SW2014(E3518,"1"),IF(行业估值!$C$5="证监会行业",[1]!EM_S_INFO_INDUSTRY_CSRC1(E3518,"1"),[1]!EM_S_INFO_INDUSTRY_EM2016(E3518,"1"))))</f>
        <v>有色金属</v>
      </c>
      <c r="H3518" s="34" t="str">
        <f>IF(E3518="","",IF($H$1="上证50",[1]!EM_S_INFO_COMPINDEX(E3518,"000016"),"")&amp;IF($H$1="上证180",[1]!EM_S_INFO_COMPINDEX(E3518,"000010"),"")&amp;IF($H$1="沪深300",[1]!EM_S_INFO_COMPINDEX(E3518,"000300"),"")&amp;IF(AND($H$1="上证A股",RIGHT(E3518,2)="SH"),"是","")&amp;IF(AND($H$1="深证A股",RIGHT(E3518,2)="SZ"),"是","")&amp;IF(AND($H$1="创业板",LEFT(E3518,1)-3=0),"是","")&amp;IF(AND($H$1="全部A股",E3518&lt;&gt;0),"是","")&amp;IF(AND($H$1="中小板",LEFT(E3518,3)="002"),"是",""))</f>
        <v>是</v>
      </c>
      <c r="I3518" s="46">
        <f ca="1">IF(E3518="","",IF(OR([1]!EM_S_VAL_MV(E3518,deadline)="",[1]!EM_S_VAL_MV(E3518,deadline)="--",[1]!EM_S_VAL_MV(E3518,deadline)="null"),0,[1]!EM_S_VAL_MV(E3518,deadline)/100000000))</f>
        <v>51.134164560000002</v>
      </c>
      <c r="J3518" s="46">
        <f ca="1">IF(E3518="","",IF(RIGHT(LEFT($J$1,6),3)="TTM",[1]!EM_S_FA_PROFIT_TTM(E3518,LEFT(RIGHT($J$1,11),10),1)/100000000,[1]!EM_S_STM07_IS(E3518,61,LEFT(RIGHT($J$1,5),4)&amp;"-12-31",1)/100000000))</f>
        <v>1.5330180644</v>
      </c>
      <c r="K3518" s="36">
        <f t="shared" ca="1" si="281"/>
        <v>33.355226365198206</v>
      </c>
      <c r="L3518" s="46">
        <f ca="1">IF(E3518="","",IF(ISERROR(IF(行业估值!$E$7="最新年报",[1]!EM_S_STM07_BS(E3518,140,LEFT(RIGHT($L$1,5),4)&amp;"-12-31",1)/100000000,[1]!EM_S_STM07_BS(E3518,140,LEFT(RIGHT($L$1,11),10),1)/100000000)),0,IF(行业估值!$E$7="最新年报",[1]!EM_S_STM07_BS(E3518,140,LEFT(RIGHT($L$1,5),4)&amp;"-12-31",1)/100000000,[1]!EM_S_STM07_BS(E3518,140,LEFT(RIGHT($L$1,11),10),1)/100000000)))</f>
        <v>14.316637829000001</v>
      </c>
      <c r="M3518" s="36">
        <f t="shared" ca="1" si="282"/>
        <v>3.5716601321311527</v>
      </c>
      <c r="N3518" s="37">
        <f ca="1">IF(E3518="","",IF(ISERROR([1]!EM_S_EST_NETPROFIT(E3518,行业估值!$E$6,deadline)/100000000),"-",[1]!EM_S_EST_NETPROFIT(E3518,行业估值!$E$6,deadline)/100000000))</f>
        <v>1.80552</v>
      </c>
      <c r="O3518" s="36">
        <f t="shared" ca="1" si="283"/>
        <v>28.321018077894458</v>
      </c>
      <c r="T3518" s="64" t="s">
        <v>6850</v>
      </c>
      <c r="U3518" s="64" t="s">
        <v>6851</v>
      </c>
    </row>
    <row r="3519" spans="4:21">
      <c r="D3519" s="45" t="str">
        <f>IF(AND(行业估值!$B$39=$G3519,COUNTIF($G$2:$G$2552,$G3519)&gt;=1),COUNTIF($G$2:G3519,$G3519),"")</f>
        <v/>
      </c>
      <c r="E3519" s="65" t="str">
        <f t="shared" si="279"/>
        <v>603689.SH</v>
      </c>
      <c r="F3519" s="65" t="str">
        <f t="shared" si="280"/>
        <v>皖天然气</v>
      </c>
      <c r="G3519" s="34" t="str">
        <f>IF(E3519="","",IF(行业估值!$C$5="申万行业",[1]!EM_S_INFO_INDUSTRY_SW2014(E3519,"1"),IF(行业估值!$C$5="证监会行业",[1]!EM_S_INFO_INDUSTRY_CSRC1(E3519,"1"),[1]!EM_S_INFO_INDUSTRY_EM2016(E3519,"1"))))</f>
        <v>公用事业</v>
      </c>
      <c r="H3519" s="34" t="str">
        <f>IF(E3519="","",IF($H$1="上证50",[1]!EM_S_INFO_COMPINDEX(E3519,"000016"),"")&amp;IF($H$1="上证180",[1]!EM_S_INFO_COMPINDEX(E3519,"000010"),"")&amp;IF($H$1="沪深300",[1]!EM_S_INFO_COMPINDEX(E3519,"000300"),"")&amp;IF(AND($H$1="上证A股",RIGHT(E3519,2)="SH"),"是","")&amp;IF(AND($H$1="深证A股",RIGHT(E3519,2)="SZ"),"是","")&amp;IF(AND($H$1="创业板",LEFT(E3519,1)-3=0),"是","")&amp;IF(AND($H$1="全部A股",E3519&lt;&gt;0),"是","")&amp;IF(AND($H$1="中小板",LEFT(E3519,3)="002"),"是",""))</f>
        <v>是</v>
      </c>
      <c r="I3519" s="46">
        <f ca="1">IF(E3519="","",IF(OR([1]!EM_S_VAL_MV(E3519,deadline)="",[1]!EM_S_VAL_MV(E3519,deadline)="--",[1]!EM_S_VAL_MV(E3519,deadline)="null"),0,[1]!EM_S_VAL_MV(E3519,deadline)/100000000))</f>
        <v>36.590400000000002</v>
      </c>
      <c r="J3519" s="46">
        <f ca="1">IF(E3519="","",IF(RIGHT(LEFT($J$1,6),3)="TTM",[1]!EM_S_FA_PROFIT_TTM(E3519,LEFT(RIGHT($J$1,11),10),1)/100000000,[1]!EM_S_STM07_IS(E3519,61,LEFT(RIGHT($J$1,5),4)&amp;"-12-31",1)/100000000))</f>
        <v>2.1150874216000002</v>
      </c>
      <c r="K3519" s="36">
        <f t="shared" ca="1" si="281"/>
        <v>17.299710464128459</v>
      </c>
      <c r="L3519" s="46">
        <f ca="1">IF(E3519="","",IF(ISERROR(IF(行业估值!$E$7="最新年报",[1]!EM_S_STM07_BS(E3519,140,LEFT(RIGHT($L$1,5),4)&amp;"-12-31",1)/100000000,[1]!EM_S_STM07_BS(E3519,140,LEFT(RIGHT($L$1,11),10),1)/100000000)),0,IF(行业估值!$E$7="最新年报",[1]!EM_S_STM07_BS(E3519,140,LEFT(RIGHT($L$1,5),4)&amp;"-12-31",1)/100000000,[1]!EM_S_STM07_BS(E3519,140,LEFT(RIGHT($L$1,11),10),1)/100000000)))</f>
        <v>21.4269758708</v>
      </c>
      <c r="M3519" s="36">
        <f t="shared" ca="1" si="282"/>
        <v>1.7076791527013495</v>
      </c>
      <c r="N3519" s="37">
        <f ca="1">IF(E3519="","",IF(ISERROR([1]!EM_S_EST_NETPROFIT(E3519,行业估值!$E$6,deadline)/100000000),"-",[1]!EM_S_EST_NETPROFIT(E3519,行业估值!$E$6,deadline)/100000000))</f>
        <v>2.25</v>
      </c>
      <c r="O3519" s="36">
        <f t="shared" ca="1" si="283"/>
        <v>16.2624</v>
      </c>
      <c r="T3519" s="64" t="s">
        <v>6852</v>
      </c>
      <c r="U3519" s="64" t="s">
        <v>6853</v>
      </c>
    </row>
    <row r="3520" spans="4:21">
      <c r="D3520" s="45">
        <f>IF(AND(行业估值!$B$39=$G3520,COUNTIF($G$2:$G$2552,$G3520)&gt;=1),COUNTIF($G$2:G3520,$G3520),"")</f>
        <v>321</v>
      </c>
      <c r="E3520" s="65" t="str">
        <f t="shared" si="279"/>
        <v>603690.SH</v>
      </c>
      <c r="F3520" s="65" t="str">
        <f t="shared" si="280"/>
        <v>至纯科技</v>
      </c>
      <c r="G3520" s="34" t="str">
        <f>IF(E3520="","",IF(行业估值!$C$5="申万行业",[1]!EM_S_INFO_INDUSTRY_SW2014(E3520,"1"),IF(行业估值!$C$5="证监会行业",[1]!EM_S_INFO_INDUSTRY_CSRC1(E3520,"1"),[1]!EM_S_INFO_INDUSTRY_EM2016(E3520,"1"))))</f>
        <v>机械设备</v>
      </c>
      <c r="H3520" s="34" t="str">
        <f>IF(E3520="","",IF($H$1="上证50",[1]!EM_S_INFO_COMPINDEX(E3520,"000016"),"")&amp;IF($H$1="上证180",[1]!EM_S_INFO_COMPINDEX(E3520,"000010"),"")&amp;IF($H$1="沪深300",[1]!EM_S_INFO_COMPINDEX(E3520,"000300"),"")&amp;IF(AND($H$1="上证A股",RIGHT(E3520,2)="SH"),"是","")&amp;IF(AND($H$1="深证A股",RIGHT(E3520,2)="SZ"),"是","")&amp;IF(AND($H$1="创业板",LEFT(E3520,1)-3=0),"是","")&amp;IF(AND($H$1="全部A股",E3520&lt;&gt;0),"是","")&amp;IF(AND($H$1="中小板",LEFT(E3520,3)="002"),"是",""))</f>
        <v>是</v>
      </c>
      <c r="I3520" s="46">
        <f ca="1">IF(E3520="","",IF(OR([1]!EM_S_VAL_MV(E3520,deadline)="",[1]!EM_S_VAL_MV(E3520,deadline)="--",[1]!EM_S_VAL_MV(E3520,deadline)="null"),0,[1]!EM_S_VAL_MV(E3520,deadline)/100000000))</f>
        <v>57.762499289799997</v>
      </c>
      <c r="J3520" s="46">
        <f ca="1">IF(E3520="","",IF(RIGHT(LEFT($J$1,6),3)="TTM",[1]!EM_S_FA_PROFIT_TTM(E3520,LEFT(RIGHT($J$1,11),10),1)/100000000,[1]!EM_S_STM07_IS(E3520,61,LEFT(RIGHT($J$1,5),4)&amp;"-12-31",1)/100000000))</f>
        <v>0.7741666358</v>
      </c>
      <c r="K3520" s="36">
        <f t="shared" ca="1" si="281"/>
        <v>74.612488602159928</v>
      </c>
      <c r="L3520" s="46">
        <f ca="1">IF(E3520="","",IF(ISERROR(IF(行业估值!$E$7="最新年报",[1]!EM_S_STM07_BS(E3520,140,LEFT(RIGHT($L$1,5),4)&amp;"-12-31",1)/100000000,[1]!EM_S_STM07_BS(E3520,140,LEFT(RIGHT($L$1,11),10),1)/100000000)),0,IF(行业估值!$E$7="最新年报",[1]!EM_S_STM07_BS(E3520,140,LEFT(RIGHT($L$1,5),4)&amp;"-12-31",1)/100000000,[1]!EM_S_STM07_BS(E3520,140,LEFT(RIGHT($L$1,11),10),1)/100000000)))</f>
        <v>13.604460480899998</v>
      </c>
      <c r="M3520" s="36">
        <f t="shared" ca="1" si="282"/>
        <v>4.2458500556413643</v>
      </c>
      <c r="N3520" s="37">
        <f ca="1">IF(E3520="","",IF(ISERROR([1]!EM_S_EST_NETPROFIT(E3520,行业估值!$E$6,deadline)/100000000),"-",[1]!EM_S_EST_NETPROFIT(E3520,行业估值!$E$6,deadline)/100000000))</f>
        <v>1.36005</v>
      </c>
      <c r="O3520" s="36">
        <f t="shared" ca="1" si="283"/>
        <v>42.470864519539724</v>
      </c>
      <c r="T3520" s="64" t="s">
        <v>6854</v>
      </c>
      <c r="U3520" s="64" t="s">
        <v>6855</v>
      </c>
    </row>
    <row r="3521" spans="4:21">
      <c r="D3521" s="45" t="str">
        <f>IF(AND(行业估值!$B$39=$G3521,COUNTIF($G$2:$G$2552,$G3521)&gt;=1),COUNTIF($G$2:G3521,$G3521),"")</f>
        <v/>
      </c>
      <c r="E3521" s="65" t="str">
        <f t="shared" si="279"/>
        <v>603693.SH</v>
      </c>
      <c r="F3521" s="65" t="str">
        <f t="shared" si="280"/>
        <v>江苏新能</v>
      </c>
      <c r="G3521" s="34" t="str">
        <f>IF(E3521="","",IF(行业估值!$C$5="申万行业",[1]!EM_S_INFO_INDUSTRY_SW2014(E3521,"1"),IF(行业估值!$C$5="证监会行业",[1]!EM_S_INFO_INDUSTRY_CSRC1(E3521,"1"),[1]!EM_S_INFO_INDUSTRY_EM2016(E3521,"1"))))</f>
        <v>公用事业</v>
      </c>
      <c r="H3521" s="34" t="str">
        <f>IF(E3521="","",IF($H$1="上证50",[1]!EM_S_INFO_COMPINDEX(E3521,"000016"),"")&amp;IF($H$1="上证180",[1]!EM_S_INFO_COMPINDEX(E3521,"000010"),"")&amp;IF($H$1="沪深300",[1]!EM_S_INFO_COMPINDEX(E3521,"000300"),"")&amp;IF(AND($H$1="上证A股",RIGHT(E3521,2)="SH"),"是","")&amp;IF(AND($H$1="深证A股",RIGHT(E3521,2)="SZ"),"是","")&amp;IF(AND($H$1="创业板",LEFT(E3521,1)-3=0),"是","")&amp;IF(AND($H$1="全部A股",E3521&lt;&gt;0),"是","")&amp;IF(AND($H$1="中小板",LEFT(E3521,3)="002"),"是",""))</f>
        <v>是</v>
      </c>
      <c r="I3521" s="46">
        <f ca="1">IF(E3521="","",IF(OR([1]!EM_S_VAL_MV(E3521,deadline)="",[1]!EM_S_VAL_MV(E3521,deadline)="--",[1]!EM_S_VAL_MV(E3521,deadline)="null"),0,[1]!EM_S_VAL_MV(E3521,deadline)/100000000))</f>
        <v>60.872999999999998</v>
      </c>
      <c r="J3521" s="46">
        <f ca="1">IF(E3521="","",IF(RIGHT(LEFT($J$1,6),3)="TTM",[1]!EM_S_FA_PROFIT_TTM(E3521,LEFT(RIGHT($J$1,11),10),1)/100000000,[1]!EM_S_STM07_IS(E3521,61,LEFT(RIGHT($J$1,5),4)&amp;"-12-31",1)/100000000))</f>
        <v>2.6658710552000002</v>
      </c>
      <c r="K3521" s="36">
        <f t="shared" ca="1" si="281"/>
        <v>22.83418767808076</v>
      </c>
      <c r="L3521" s="46">
        <f ca="1">IF(E3521="","",IF(ISERROR(IF(行业估值!$E$7="最新年报",[1]!EM_S_STM07_BS(E3521,140,LEFT(RIGHT($L$1,5),4)&amp;"-12-31",1)/100000000,[1]!EM_S_STM07_BS(E3521,140,LEFT(RIGHT($L$1,11),10),1)/100000000)),0,IF(行业估值!$E$7="最新年报",[1]!EM_S_STM07_BS(E3521,140,LEFT(RIGHT($L$1,5),4)&amp;"-12-31",1)/100000000,[1]!EM_S_STM07_BS(E3521,140,LEFT(RIGHT($L$1,11),10),1)/100000000)))</f>
        <v>45.309786903900005</v>
      </c>
      <c r="M3521" s="36">
        <f t="shared" ca="1" si="282"/>
        <v>1.3434845793715353</v>
      </c>
      <c r="N3521" s="37" t="str">
        <f ca="1">IF(E3521="","",IF(ISERROR([1]!EM_S_EST_NETPROFIT(E3521,行业估值!$E$6,deadline)/100000000),"-",[1]!EM_S_EST_NETPROFIT(E3521,行业估值!$E$6,deadline)/100000000))</f>
        <v>-</v>
      </c>
      <c r="O3521" s="36" t="str">
        <f t="shared" ca="1" si="283"/>
        <v>-</v>
      </c>
      <c r="T3521" s="64" t="s">
        <v>6856</v>
      </c>
      <c r="U3521" s="64" t="s">
        <v>6857</v>
      </c>
    </row>
    <row r="3522" spans="4:21">
      <c r="D3522" s="45" t="str">
        <f>IF(AND(行业估值!$B$39=$G3522,COUNTIF($G$2:$G$2552,$G3522)&gt;=1),COUNTIF($G$2:G3522,$G3522),"")</f>
        <v/>
      </c>
      <c r="E3522" s="65" t="str">
        <f t="shared" si="279"/>
        <v>603696.SH</v>
      </c>
      <c r="F3522" s="65" t="str">
        <f t="shared" si="280"/>
        <v>安记食品</v>
      </c>
      <c r="G3522" s="34" t="str">
        <f>IF(E3522="","",IF(行业估值!$C$5="申万行业",[1]!EM_S_INFO_INDUSTRY_SW2014(E3522,"1"),IF(行业估值!$C$5="证监会行业",[1]!EM_S_INFO_INDUSTRY_CSRC1(E3522,"1"),[1]!EM_S_INFO_INDUSTRY_EM2016(E3522,"1"))))</f>
        <v>食品饮料</v>
      </c>
      <c r="H3522" s="34" t="str">
        <f>IF(E3522="","",IF($H$1="上证50",[1]!EM_S_INFO_COMPINDEX(E3522,"000016"),"")&amp;IF($H$1="上证180",[1]!EM_S_INFO_COMPINDEX(E3522,"000010"),"")&amp;IF($H$1="沪深300",[1]!EM_S_INFO_COMPINDEX(E3522,"000300"),"")&amp;IF(AND($H$1="上证A股",RIGHT(E3522,2)="SH"),"是","")&amp;IF(AND($H$1="深证A股",RIGHT(E3522,2)="SZ"),"是","")&amp;IF(AND($H$1="创业板",LEFT(E3522,1)-3=0),"是","")&amp;IF(AND($H$1="全部A股",E3522&lt;&gt;0),"是","")&amp;IF(AND($H$1="中小板",LEFT(E3522,3)="002"),"是",""))</f>
        <v>是</v>
      </c>
      <c r="I3522" s="46">
        <f ca="1">IF(E3522="","",IF(OR([1]!EM_S_VAL_MV(E3522,deadline)="",[1]!EM_S_VAL_MV(E3522,deadline)="--",[1]!EM_S_VAL_MV(E3522,deadline)="null"),0,[1]!EM_S_VAL_MV(E3522,deadline)/100000000))</f>
        <v>20.015519999999999</v>
      </c>
      <c r="J3522" s="46">
        <f ca="1">IF(E3522="","",IF(RIGHT(LEFT($J$1,6),3)="TTM",[1]!EM_S_FA_PROFIT_TTM(E3522,LEFT(RIGHT($J$1,11),10),1)/100000000,[1]!EM_S_STM07_IS(E3522,61,LEFT(RIGHT($J$1,5),4)&amp;"-12-31",1)/100000000))</f>
        <v>0.47318935479999996</v>
      </c>
      <c r="K3522" s="36">
        <f t="shared" ca="1" si="281"/>
        <v>42.299176422639171</v>
      </c>
      <c r="L3522" s="46">
        <f ca="1">IF(E3522="","",IF(ISERROR(IF(行业估值!$E$7="最新年报",[1]!EM_S_STM07_BS(E3522,140,LEFT(RIGHT($L$1,5),4)&amp;"-12-31",1)/100000000,[1]!EM_S_STM07_BS(E3522,140,LEFT(RIGHT($L$1,11),10),1)/100000000)),0,IF(行业估值!$E$7="最新年报",[1]!EM_S_STM07_BS(E3522,140,LEFT(RIGHT($L$1,5),4)&amp;"-12-31",1)/100000000,[1]!EM_S_STM07_BS(E3522,140,LEFT(RIGHT($L$1,11),10),1)/100000000)))</f>
        <v>5.8769621977999993</v>
      </c>
      <c r="M3522" s="36">
        <f t="shared" ca="1" si="282"/>
        <v>3.4057595278548281</v>
      </c>
      <c r="N3522" s="37">
        <f ca="1">IF(E3522="","",IF(ISERROR([1]!EM_S_EST_NETPROFIT(E3522,行业估值!$E$6,deadline)/100000000),"-",[1]!EM_S_EST_NETPROFIT(E3522,行业估值!$E$6,deadline)/100000000))</f>
        <v>0.60040000000000004</v>
      </c>
      <c r="O3522" s="36">
        <f t="shared" ca="1" si="283"/>
        <v>33.336975349766817</v>
      </c>
      <c r="T3522" s="64" t="s">
        <v>6858</v>
      </c>
      <c r="U3522" s="64" t="s">
        <v>6859</v>
      </c>
    </row>
    <row r="3523" spans="4:21">
      <c r="D3523" s="45" t="str">
        <f>IF(AND(行业估值!$B$39=$G3523,COUNTIF($G$2:$G$2552,$G3523)&gt;=1),COUNTIF($G$2:G3523,$G3523),"")</f>
        <v/>
      </c>
      <c r="E3523" s="65" t="str">
        <f t="shared" ref="E3523:E3586" si="284">IF(U3523="","",U3523)</f>
        <v>603697.SH</v>
      </c>
      <c r="F3523" s="65" t="str">
        <f t="shared" ref="F3523:F3586" si="285">IF(T3523="","",T3523)</f>
        <v>有友食品</v>
      </c>
      <c r="G3523" s="34" t="str">
        <f>IF(E3523="","",IF(行业估值!$C$5="申万行业",[1]!EM_S_INFO_INDUSTRY_SW2014(E3523,"1"),IF(行业估值!$C$5="证监会行业",[1]!EM_S_INFO_INDUSTRY_CSRC1(E3523,"1"),[1]!EM_S_INFO_INDUSTRY_EM2016(E3523,"1"))))</f>
        <v>食品饮料</v>
      </c>
      <c r="H3523" s="34" t="str">
        <f>IF(E3523="","",IF($H$1="上证50",[1]!EM_S_INFO_COMPINDEX(E3523,"000016"),"")&amp;IF($H$1="上证180",[1]!EM_S_INFO_COMPINDEX(E3523,"000010"),"")&amp;IF($H$1="沪深300",[1]!EM_S_INFO_COMPINDEX(E3523,"000300"),"")&amp;IF(AND($H$1="上证A股",RIGHT(E3523,2)="SH"),"是","")&amp;IF(AND($H$1="深证A股",RIGHT(E3523,2)="SZ"),"是","")&amp;IF(AND($H$1="创业板",LEFT(E3523,1)-3=0),"是","")&amp;IF(AND($H$1="全部A股",E3523&lt;&gt;0),"是","")&amp;IF(AND($H$1="中小板",LEFT(E3523,3)="002"),"是",""))</f>
        <v>是</v>
      </c>
      <c r="I3523" s="46">
        <f ca="1">IF(E3523="","",IF(OR([1]!EM_S_VAL_MV(E3523,deadline)="",[1]!EM_S_VAL_MV(E3523,deadline)="--",[1]!EM_S_VAL_MV(E3523,deadline)="null"),0,[1]!EM_S_VAL_MV(E3523,deadline)/100000000))</f>
        <v>39.804031500000001</v>
      </c>
      <c r="J3523" s="46">
        <f ca="1">IF(E3523="","",IF(RIGHT(LEFT($J$1,6),3)="TTM",[1]!EM_S_FA_PROFIT_TTM(E3523,LEFT(RIGHT($J$1,11),10),1)/100000000,[1]!EM_S_STM07_IS(E3523,61,LEFT(RIGHT($J$1,5),4)&amp;"-12-31",1)/100000000))</f>
        <v>1.8603411965000001</v>
      </c>
      <c r="K3523" s="36">
        <f t="shared" ca="1" si="281"/>
        <v>21.396092058212936</v>
      </c>
      <c r="L3523" s="46">
        <f ca="1">IF(E3523="","",IF(ISERROR(IF(行业估值!$E$7="最新年报",[1]!EM_S_STM07_BS(E3523,140,LEFT(RIGHT($L$1,5),4)&amp;"-12-31",1)/100000000,[1]!EM_S_STM07_BS(E3523,140,LEFT(RIGHT($L$1,11),10),1)/100000000)),0,IF(行业估值!$E$7="最新年报",[1]!EM_S_STM07_BS(E3523,140,LEFT(RIGHT($L$1,5),4)&amp;"-12-31",1)/100000000,[1]!EM_S_STM07_BS(E3523,140,LEFT(RIGHT($L$1,11),10),1)/100000000)))</f>
        <v>15.3771973799</v>
      </c>
      <c r="M3523" s="36">
        <f t="shared" ca="1" si="282"/>
        <v>2.5885101502325161</v>
      </c>
      <c r="N3523" s="37" t="str">
        <f ca="1">IF(E3523="","",IF(ISERROR([1]!EM_S_EST_NETPROFIT(E3523,行业估值!$E$6,deadline)/100000000),"-",[1]!EM_S_EST_NETPROFIT(E3523,行业估值!$E$6,deadline)/100000000))</f>
        <v>-</v>
      </c>
      <c r="O3523" s="36" t="str">
        <f t="shared" ca="1" si="283"/>
        <v>-</v>
      </c>
      <c r="T3523" s="64" t="s">
        <v>7454</v>
      </c>
      <c r="U3523" s="64" t="s">
        <v>7455</v>
      </c>
    </row>
    <row r="3524" spans="4:21">
      <c r="D3524" s="45" t="str">
        <f>IF(AND(行业估值!$B$39=$G3524,COUNTIF($G$2:$G$2552,$G3524)&gt;=1),COUNTIF($G$2:G3524,$G3524),"")</f>
        <v/>
      </c>
      <c r="E3524" s="65" t="str">
        <f t="shared" si="284"/>
        <v>603698.SH</v>
      </c>
      <c r="F3524" s="65" t="str">
        <f t="shared" si="285"/>
        <v>航天工程</v>
      </c>
      <c r="G3524" s="34" t="str">
        <f>IF(E3524="","",IF(行业估值!$C$5="申万行业",[1]!EM_S_INFO_INDUSTRY_SW2014(E3524,"1"),IF(行业估值!$C$5="证监会行业",[1]!EM_S_INFO_INDUSTRY_CSRC1(E3524,"1"),[1]!EM_S_INFO_INDUSTRY_EM2016(E3524,"1"))))</f>
        <v>建筑</v>
      </c>
      <c r="H3524" s="34" t="str">
        <f>IF(E3524="","",IF($H$1="上证50",[1]!EM_S_INFO_COMPINDEX(E3524,"000016"),"")&amp;IF($H$1="上证180",[1]!EM_S_INFO_COMPINDEX(E3524,"000010"),"")&amp;IF($H$1="沪深300",[1]!EM_S_INFO_COMPINDEX(E3524,"000300"),"")&amp;IF(AND($H$1="上证A股",RIGHT(E3524,2)="SH"),"是","")&amp;IF(AND($H$1="深证A股",RIGHT(E3524,2)="SZ"),"是","")&amp;IF(AND($H$1="创业板",LEFT(E3524,1)-3=0),"是","")&amp;IF(AND($H$1="全部A股",E3524&lt;&gt;0),"是","")&amp;IF(AND($H$1="中小板",LEFT(E3524,3)="002"),"是",""))</f>
        <v>是</v>
      </c>
      <c r="I3524" s="46">
        <f ca="1">IF(E3524="","",IF(OR([1]!EM_S_VAL_MV(E3524,deadline)="",[1]!EM_S_VAL_MV(E3524,deadline)="--",[1]!EM_S_VAL_MV(E3524,deadline)="null"),0,[1]!EM_S_VAL_MV(E3524,deadline)/100000000))</f>
        <v>64.050804999999997</v>
      </c>
      <c r="J3524" s="46">
        <f ca="1">IF(E3524="","",IF(RIGHT(LEFT($J$1,6),3)="TTM",[1]!EM_S_FA_PROFIT_TTM(E3524,LEFT(RIGHT($J$1,11),10),1)/100000000,[1]!EM_S_STM07_IS(E3524,61,LEFT(RIGHT($J$1,5),4)&amp;"-12-31",1)/100000000))</f>
        <v>1.4775892349000002</v>
      </c>
      <c r="K3524" s="36">
        <f t="shared" ca="1" si="281"/>
        <v>43.348180595221251</v>
      </c>
      <c r="L3524" s="46">
        <f ca="1">IF(E3524="","",IF(ISERROR(IF(行业估值!$E$7="最新年报",[1]!EM_S_STM07_BS(E3524,140,LEFT(RIGHT($L$1,5),4)&amp;"-12-31",1)/100000000,[1]!EM_S_STM07_BS(E3524,140,LEFT(RIGHT($L$1,11),10),1)/100000000)),0,IF(行业估值!$E$7="最新年报",[1]!EM_S_STM07_BS(E3524,140,LEFT(RIGHT($L$1,5),4)&amp;"-12-31",1)/100000000,[1]!EM_S_STM07_BS(E3524,140,LEFT(RIGHT($L$1,11),10),1)/100000000)))</f>
        <v>27.619118308699999</v>
      </c>
      <c r="M3524" s="36">
        <f t="shared" ca="1" si="282"/>
        <v>2.319074935126515</v>
      </c>
      <c r="N3524" s="37" t="str">
        <f ca="1">IF(E3524="","",IF(ISERROR([1]!EM_S_EST_NETPROFIT(E3524,行业估值!$E$6,deadline)/100000000),"-",[1]!EM_S_EST_NETPROFIT(E3524,行业估值!$E$6,deadline)/100000000))</f>
        <v>-</v>
      </c>
      <c r="O3524" s="36" t="str">
        <f t="shared" ca="1" si="283"/>
        <v>-</v>
      </c>
      <c r="T3524" s="64" t="s">
        <v>6860</v>
      </c>
      <c r="U3524" s="64" t="s">
        <v>6861</v>
      </c>
    </row>
    <row r="3525" spans="4:21">
      <c r="D3525" s="45">
        <f>IF(AND(行业估值!$B$39=$G3525,COUNTIF($G$2:$G$2552,$G3525)&gt;=1),COUNTIF($G$2:G3525,$G3525),"")</f>
        <v>322</v>
      </c>
      <c r="E3525" s="65" t="str">
        <f t="shared" si="284"/>
        <v>603699.SH</v>
      </c>
      <c r="F3525" s="65" t="str">
        <f t="shared" si="285"/>
        <v>纽威股份</v>
      </c>
      <c r="G3525" s="34" t="str">
        <f>IF(E3525="","",IF(行业估值!$C$5="申万行业",[1]!EM_S_INFO_INDUSTRY_SW2014(E3525,"1"),IF(行业估值!$C$5="证监会行业",[1]!EM_S_INFO_INDUSTRY_CSRC1(E3525,"1"),[1]!EM_S_INFO_INDUSTRY_EM2016(E3525,"1"))))</f>
        <v>机械设备</v>
      </c>
      <c r="H3525" s="34" t="str">
        <f>IF(E3525="","",IF($H$1="上证50",[1]!EM_S_INFO_COMPINDEX(E3525,"000016"),"")&amp;IF($H$1="上证180",[1]!EM_S_INFO_COMPINDEX(E3525,"000010"),"")&amp;IF($H$1="沪深300",[1]!EM_S_INFO_COMPINDEX(E3525,"000300"),"")&amp;IF(AND($H$1="上证A股",RIGHT(E3525,2)="SH"),"是","")&amp;IF(AND($H$1="深证A股",RIGHT(E3525,2)="SZ"),"是","")&amp;IF(AND($H$1="创业板",LEFT(E3525,1)-3=0),"是","")&amp;IF(AND($H$1="全部A股",E3525&lt;&gt;0),"是","")&amp;IF(AND($H$1="中小板",LEFT(E3525,3)="002"),"是",""))</f>
        <v>是</v>
      </c>
      <c r="I3525" s="46">
        <f ca="1">IF(E3525="","",IF(OR([1]!EM_S_VAL_MV(E3525,deadline)="",[1]!EM_S_VAL_MV(E3525,deadline)="--",[1]!EM_S_VAL_MV(E3525,deadline)="null"),0,[1]!EM_S_VAL_MV(E3525,deadline)/100000000))</f>
        <v>97.2</v>
      </c>
      <c r="J3525" s="46">
        <f ca="1">IF(E3525="","",IF(RIGHT(LEFT($J$1,6),3)="TTM",[1]!EM_S_FA_PROFIT_TTM(E3525,LEFT(RIGHT($J$1,11),10),1)/100000000,[1]!EM_S_STM07_IS(E3525,61,LEFT(RIGHT($J$1,5),4)&amp;"-12-31",1)/100000000))</f>
        <v>4.4388273629000006</v>
      </c>
      <c r="K3525" s="36">
        <f t="shared" ca="1" si="281"/>
        <v>21.897675231166623</v>
      </c>
      <c r="L3525" s="46">
        <f ca="1">IF(E3525="","",IF(ISERROR(IF(行业估值!$E$7="最新年报",[1]!EM_S_STM07_BS(E3525,140,LEFT(RIGHT($L$1,5),4)&amp;"-12-31",1)/100000000,[1]!EM_S_STM07_BS(E3525,140,LEFT(RIGHT($L$1,11),10),1)/100000000)),0,IF(行业估值!$E$7="最新年报",[1]!EM_S_STM07_BS(E3525,140,LEFT(RIGHT($L$1,5),4)&amp;"-12-31",1)/100000000,[1]!EM_S_STM07_BS(E3525,140,LEFT(RIGHT($L$1,11),10),1)/100000000)))</f>
        <v>25.336133795199999</v>
      </c>
      <c r="M3525" s="36">
        <f t="shared" ca="1" si="282"/>
        <v>3.8364180101707079</v>
      </c>
      <c r="N3525" s="37">
        <f ca="1">IF(E3525="","",IF(ISERROR([1]!EM_S_EST_NETPROFIT(E3525,行业估值!$E$6,deadline)/100000000),"-",[1]!EM_S_EST_NETPROFIT(E3525,行业估值!$E$6,deadline)/100000000))</f>
        <v>4.6233333333333331</v>
      </c>
      <c r="O3525" s="36">
        <f t="shared" ca="1" si="283"/>
        <v>21.023792357606347</v>
      </c>
      <c r="T3525" s="64" t="s">
        <v>6862</v>
      </c>
      <c r="U3525" s="64" t="s">
        <v>6863</v>
      </c>
    </row>
    <row r="3526" spans="4:21">
      <c r="D3526" s="45">
        <f>IF(AND(行业估值!$B$39=$G3526,COUNTIF($G$2:$G$2552,$G3526)&gt;=1),COUNTIF($G$2:G3526,$G3526),"")</f>
        <v>323</v>
      </c>
      <c r="E3526" s="65" t="str">
        <f t="shared" si="284"/>
        <v>603700.SH</v>
      </c>
      <c r="F3526" s="65" t="str">
        <f t="shared" si="285"/>
        <v>宁波水表</v>
      </c>
      <c r="G3526" s="34" t="str">
        <f>IF(E3526="","",IF(行业估值!$C$5="申万行业",[1]!EM_S_INFO_INDUSTRY_SW2014(E3526,"1"),IF(行业估值!$C$5="证监会行业",[1]!EM_S_INFO_INDUSTRY_CSRC1(E3526,"1"),[1]!EM_S_INFO_INDUSTRY_EM2016(E3526,"1"))))</f>
        <v>机械设备</v>
      </c>
      <c r="H3526" s="34" t="str">
        <f>IF(E3526="","",IF($H$1="上证50",[1]!EM_S_INFO_COMPINDEX(E3526,"000016"),"")&amp;IF($H$1="上证180",[1]!EM_S_INFO_COMPINDEX(E3526,"000010"),"")&amp;IF($H$1="沪深300",[1]!EM_S_INFO_COMPINDEX(E3526,"000300"),"")&amp;IF(AND($H$1="上证A股",RIGHT(E3526,2)="SH"),"是","")&amp;IF(AND($H$1="深证A股",RIGHT(E3526,2)="SZ"),"是","")&amp;IF(AND($H$1="创业板",LEFT(E3526,1)-3=0),"是","")&amp;IF(AND($H$1="全部A股",E3526&lt;&gt;0),"是","")&amp;IF(AND($H$1="中小板",LEFT(E3526,3)="002"),"是",""))</f>
        <v>是</v>
      </c>
      <c r="I3526" s="46">
        <f ca="1">IF(E3526="","",IF(OR([1]!EM_S_VAL_MV(E3526,deadline)="",[1]!EM_S_VAL_MV(E3526,deadline)="--",[1]!EM_S_VAL_MV(E3526,deadline)="null"),0,[1]!EM_S_VAL_MV(E3526,deadline)/100000000))</f>
        <v>34.988892</v>
      </c>
      <c r="J3526" s="46">
        <f ca="1">IF(E3526="","",IF(RIGHT(LEFT($J$1,6),3)="TTM",[1]!EM_S_FA_PROFIT_TTM(E3526,LEFT(RIGHT($J$1,11),10),1)/100000000,[1]!EM_S_STM07_IS(E3526,61,LEFT(RIGHT($J$1,5),4)&amp;"-12-31",1)/100000000))</f>
        <v>1.6891032394999999</v>
      </c>
      <c r="K3526" s="36">
        <f t="shared" ca="1" si="281"/>
        <v>20.714478062547109</v>
      </c>
      <c r="L3526" s="46">
        <f ca="1">IF(E3526="","",IF(ISERROR(IF(行业估值!$E$7="最新年报",[1]!EM_S_STM07_BS(E3526,140,LEFT(RIGHT($L$1,5),4)&amp;"-12-31",1)/100000000,[1]!EM_S_STM07_BS(E3526,140,LEFT(RIGHT($L$1,11),10),1)/100000000)),0,IF(行业估值!$E$7="最新年报",[1]!EM_S_STM07_BS(E3526,140,LEFT(RIGHT($L$1,5),4)&amp;"-12-31",1)/100000000,[1]!EM_S_STM07_BS(E3526,140,LEFT(RIGHT($L$1,11),10),1)/100000000)))</f>
        <v>11.656939859300001</v>
      </c>
      <c r="M3526" s="36">
        <f t="shared" ca="1" si="282"/>
        <v>3.0015503573251756</v>
      </c>
      <c r="N3526" s="37">
        <f ca="1">IF(E3526="","",IF(ISERROR([1]!EM_S_EST_NETPROFIT(E3526,行业估值!$E$6,deadline)/100000000),"-",[1]!EM_S_EST_NETPROFIT(E3526,行业估值!$E$6,deadline)/100000000))</f>
        <v>1.71</v>
      </c>
      <c r="O3526" s="36">
        <f t="shared" ca="1" si="283"/>
        <v>20.461340350877194</v>
      </c>
      <c r="T3526" s="64" t="s">
        <v>6864</v>
      </c>
      <c r="U3526" s="64" t="s">
        <v>6865</v>
      </c>
    </row>
    <row r="3527" spans="4:21">
      <c r="D3527" s="45" t="str">
        <f>IF(AND(行业估值!$B$39=$G3527,COUNTIF($G$2:$G$2552,$G3527)&gt;=1),COUNTIF($G$2:G3527,$G3527),"")</f>
        <v/>
      </c>
      <c r="E3527" s="65" t="str">
        <f t="shared" si="284"/>
        <v>603701.SH</v>
      </c>
      <c r="F3527" s="65" t="str">
        <f t="shared" si="285"/>
        <v>德宏股份</v>
      </c>
      <c r="G3527" s="34" t="str">
        <f>IF(E3527="","",IF(行业估值!$C$5="申万行业",[1]!EM_S_INFO_INDUSTRY_SW2014(E3527,"1"),IF(行业估值!$C$5="证监会行业",[1]!EM_S_INFO_INDUSTRY_CSRC1(E3527,"1"),[1]!EM_S_INFO_INDUSTRY_EM2016(E3527,"1"))))</f>
        <v>交运设备</v>
      </c>
      <c r="H3527" s="34" t="str">
        <f>IF(E3527="","",IF($H$1="上证50",[1]!EM_S_INFO_COMPINDEX(E3527,"000016"),"")&amp;IF($H$1="上证180",[1]!EM_S_INFO_COMPINDEX(E3527,"000010"),"")&amp;IF($H$1="沪深300",[1]!EM_S_INFO_COMPINDEX(E3527,"000300"),"")&amp;IF(AND($H$1="上证A股",RIGHT(E3527,2)="SH"),"是","")&amp;IF(AND($H$1="深证A股",RIGHT(E3527,2)="SZ"),"是","")&amp;IF(AND($H$1="创业板",LEFT(E3527,1)-3=0),"是","")&amp;IF(AND($H$1="全部A股",E3527&lt;&gt;0),"是","")&amp;IF(AND($H$1="中小板",LEFT(E3527,3)="002"),"是",""))</f>
        <v>是</v>
      </c>
      <c r="I3527" s="46">
        <f ca="1">IF(E3527="","",IF(OR([1]!EM_S_VAL_MV(E3527,deadline)="",[1]!EM_S_VAL_MV(E3527,deadline)="--",[1]!EM_S_VAL_MV(E3527,deadline)="null"),0,[1]!EM_S_VAL_MV(E3527,deadline)/100000000))</f>
        <v>23.659328448000004</v>
      </c>
      <c r="J3527" s="46">
        <f ca="1">IF(E3527="","",IF(RIGHT(LEFT($J$1,6),3)="TTM",[1]!EM_S_FA_PROFIT_TTM(E3527,LEFT(RIGHT($J$1,11),10),1)/100000000,[1]!EM_S_STM07_IS(E3527,61,LEFT(RIGHT($J$1,5),4)&amp;"-12-31",1)/100000000))</f>
        <v>0.54200374939999996</v>
      </c>
      <c r="K3527" s="36">
        <f t="shared" ca="1" si="281"/>
        <v>43.651595536361071</v>
      </c>
      <c r="L3527" s="46">
        <f ca="1">IF(E3527="","",IF(ISERROR(IF(行业估值!$E$7="最新年报",[1]!EM_S_STM07_BS(E3527,140,LEFT(RIGHT($L$1,5),4)&amp;"-12-31",1)/100000000,[1]!EM_S_STM07_BS(E3527,140,LEFT(RIGHT($L$1,11),10),1)/100000000)),0,IF(行业估值!$E$7="最新年报",[1]!EM_S_STM07_BS(E3527,140,LEFT(RIGHT($L$1,5),4)&amp;"-12-31",1)/100000000,[1]!EM_S_STM07_BS(E3527,140,LEFT(RIGHT($L$1,11),10),1)/100000000)))</f>
        <v>6.8869787216999994</v>
      </c>
      <c r="M3527" s="36">
        <f t="shared" ca="1" si="282"/>
        <v>3.4353712134251917</v>
      </c>
      <c r="N3527" s="37" t="str">
        <f ca="1">IF(E3527="","",IF(ISERROR([1]!EM_S_EST_NETPROFIT(E3527,行业估值!$E$6,deadline)/100000000),"-",[1]!EM_S_EST_NETPROFIT(E3527,行业估值!$E$6,deadline)/100000000))</f>
        <v>-</v>
      </c>
      <c r="O3527" s="36" t="str">
        <f t="shared" ca="1" si="283"/>
        <v>-</v>
      </c>
      <c r="T3527" s="64" t="s">
        <v>6866</v>
      </c>
      <c r="U3527" s="64" t="s">
        <v>6867</v>
      </c>
    </row>
    <row r="3528" spans="4:21">
      <c r="D3528" s="45" t="str">
        <f>IF(AND(行业估值!$B$39=$G3528,COUNTIF($G$2:$G$2552,$G3528)&gt;=1),COUNTIF($G$2:G3528,$G3528),"")</f>
        <v/>
      </c>
      <c r="E3528" s="65" t="str">
        <f t="shared" si="284"/>
        <v>603703.SH</v>
      </c>
      <c r="F3528" s="65" t="str">
        <f t="shared" si="285"/>
        <v>盛洋科技</v>
      </c>
      <c r="G3528" s="34" t="str">
        <f>IF(E3528="","",IF(行业估值!$C$5="申万行业",[1]!EM_S_INFO_INDUSTRY_SW2014(E3528,"1"),IF(行业估值!$C$5="证监会行业",[1]!EM_S_INFO_INDUSTRY_CSRC1(E3528,"1"),[1]!EM_S_INFO_INDUSTRY_EM2016(E3528,"1"))))</f>
        <v>电气设备</v>
      </c>
      <c r="H3528" s="34" t="str">
        <f>IF(E3528="","",IF($H$1="上证50",[1]!EM_S_INFO_COMPINDEX(E3528,"000016"),"")&amp;IF($H$1="上证180",[1]!EM_S_INFO_COMPINDEX(E3528,"000010"),"")&amp;IF($H$1="沪深300",[1]!EM_S_INFO_COMPINDEX(E3528,"000300"),"")&amp;IF(AND($H$1="上证A股",RIGHT(E3528,2)="SH"),"是","")&amp;IF(AND($H$1="深证A股",RIGHT(E3528,2)="SZ"),"是","")&amp;IF(AND($H$1="创业板",LEFT(E3528,1)-3=0),"是","")&amp;IF(AND($H$1="全部A股",E3528&lt;&gt;0),"是","")&amp;IF(AND($H$1="中小板",LEFT(E3528,3)="002"),"是",""))</f>
        <v>是</v>
      </c>
      <c r="I3528" s="46">
        <f ca="1">IF(E3528="","",IF(OR([1]!EM_S_VAL_MV(E3528,deadline)="",[1]!EM_S_VAL_MV(E3528,deadline)="--",[1]!EM_S_VAL_MV(E3528,deadline)="null"),0,[1]!EM_S_VAL_MV(E3528,deadline)/100000000))</f>
        <v>33.605110000000003</v>
      </c>
      <c r="J3528" s="46">
        <f ca="1">IF(E3528="","",IF(RIGHT(LEFT($J$1,6),3)="TTM",[1]!EM_S_FA_PROFIT_TTM(E3528,LEFT(RIGHT($J$1,11),10),1)/100000000,[1]!EM_S_STM07_IS(E3528,61,LEFT(RIGHT($J$1,5),4)&amp;"-12-31",1)/100000000))</f>
        <v>-0.62144500030000005</v>
      </c>
      <c r="K3528" s="36">
        <f t="shared" ca="1" si="281"/>
        <v>-54.075758890613443</v>
      </c>
      <c r="L3528" s="46">
        <f ca="1">IF(E3528="","",IF(ISERROR(IF(行业估值!$E$7="最新年报",[1]!EM_S_STM07_BS(E3528,140,LEFT(RIGHT($L$1,5),4)&amp;"-12-31",1)/100000000,[1]!EM_S_STM07_BS(E3528,140,LEFT(RIGHT($L$1,11),10),1)/100000000)),0,IF(行业估值!$E$7="最新年报",[1]!EM_S_STM07_BS(E3528,140,LEFT(RIGHT($L$1,5),4)&amp;"-12-31",1)/100000000,[1]!EM_S_STM07_BS(E3528,140,LEFT(RIGHT($L$1,11),10),1)/100000000)))</f>
        <v>4.3990216002999993</v>
      </c>
      <c r="M3528" s="36">
        <f t="shared" ca="1" si="282"/>
        <v>7.6392236850367459</v>
      </c>
      <c r="N3528" s="37" t="str">
        <f ca="1">IF(E3528="","",IF(ISERROR([1]!EM_S_EST_NETPROFIT(E3528,行业估值!$E$6,deadline)/100000000),"-",[1]!EM_S_EST_NETPROFIT(E3528,行业估值!$E$6,deadline)/100000000))</f>
        <v>-</v>
      </c>
      <c r="O3528" s="36" t="str">
        <f t="shared" ca="1" si="283"/>
        <v>-</v>
      </c>
      <c r="T3528" s="64" t="s">
        <v>6868</v>
      </c>
      <c r="U3528" s="64" t="s">
        <v>6869</v>
      </c>
    </row>
    <row r="3529" spans="4:21">
      <c r="D3529" s="45" t="str">
        <f>IF(AND(行业估值!$B$39=$G3529,COUNTIF($G$2:$G$2552,$G3529)&gt;=1),COUNTIF($G$2:G3529,$G3529),"")</f>
        <v/>
      </c>
      <c r="E3529" s="65" t="str">
        <f t="shared" si="284"/>
        <v>603706.SH</v>
      </c>
      <c r="F3529" s="65" t="str">
        <f t="shared" si="285"/>
        <v>东方环宇</v>
      </c>
      <c r="G3529" s="34" t="str">
        <f>IF(E3529="","",IF(行业估值!$C$5="申万行业",[1]!EM_S_INFO_INDUSTRY_SW2014(E3529,"1"),IF(行业估值!$C$5="证监会行业",[1]!EM_S_INFO_INDUSTRY_CSRC1(E3529,"1"),[1]!EM_S_INFO_INDUSTRY_EM2016(E3529,"1"))))</f>
        <v>公用事业</v>
      </c>
      <c r="H3529" s="34" t="str">
        <f>IF(E3529="","",IF($H$1="上证50",[1]!EM_S_INFO_COMPINDEX(E3529,"000016"),"")&amp;IF($H$1="上证180",[1]!EM_S_INFO_COMPINDEX(E3529,"000010"),"")&amp;IF($H$1="沪深300",[1]!EM_S_INFO_COMPINDEX(E3529,"000300"),"")&amp;IF(AND($H$1="上证A股",RIGHT(E3529,2)="SH"),"是","")&amp;IF(AND($H$1="深证A股",RIGHT(E3529,2)="SZ"),"是","")&amp;IF(AND($H$1="创业板",LEFT(E3529,1)-3=0),"是","")&amp;IF(AND($H$1="全部A股",E3529&lt;&gt;0),"是","")&amp;IF(AND($H$1="中小板",LEFT(E3529,3)="002"),"是",""))</f>
        <v>是</v>
      </c>
      <c r="I3529" s="46">
        <f ca="1">IF(E3529="","",IF(OR([1]!EM_S_VAL_MV(E3529,deadline)="",[1]!EM_S_VAL_MV(E3529,deadline)="--",[1]!EM_S_VAL_MV(E3529,deadline)="null"),0,[1]!EM_S_VAL_MV(E3529,deadline)/100000000))</f>
        <v>32.432000000000002</v>
      </c>
      <c r="J3529" s="46">
        <f ca="1">IF(E3529="","",IF(RIGHT(LEFT($J$1,6),3)="TTM",[1]!EM_S_FA_PROFIT_TTM(E3529,LEFT(RIGHT($J$1,11),10),1)/100000000,[1]!EM_S_STM07_IS(E3529,61,LEFT(RIGHT($J$1,5),4)&amp;"-12-31",1)/100000000))</f>
        <v>1.0465271711999999</v>
      </c>
      <c r="K3529" s="36">
        <f t="shared" ca="1" si="281"/>
        <v>30.990117497677449</v>
      </c>
      <c r="L3529" s="46">
        <f ca="1">IF(E3529="","",IF(ISERROR(IF(行业估值!$E$7="最新年报",[1]!EM_S_STM07_BS(E3529,140,LEFT(RIGHT($L$1,5),4)&amp;"-12-31",1)/100000000,[1]!EM_S_STM07_BS(E3529,140,LEFT(RIGHT($L$1,11),10),1)/100000000)),0,IF(行业估值!$E$7="最新年报",[1]!EM_S_STM07_BS(E3529,140,LEFT(RIGHT($L$1,5),4)&amp;"-12-31",1)/100000000,[1]!EM_S_STM07_BS(E3529,140,LEFT(RIGHT($L$1,11),10),1)/100000000)))</f>
        <v>11.263298346600001</v>
      </c>
      <c r="M3529" s="36">
        <f t="shared" ca="1" si="282"/>
        <v>2.8794407288154713</v>
      </c>
      <c r="N3529" s="37" t="str">
        <f ca="1">IF(E3529="","",IF(ISERROR([1]!EM_S_EST_NETPROFIT(E3529,行业估值!$E$6,deadline)/100000000),"-",[1]!EM_S_EST_NETPROFIT(E3529,行业估值!$E$6,deadline)/100000000))</f>
        <v>-</v>
      </c>
      <c r="O3529" s="36" t="str">
        <f t="shared" ca="1" si="283"/>
        <v>-</v>
      </c>
      <c r="T3529" s="64" t="s">
        <v>6870</v>
      </c>
      <c r="U3529" s="64" t="s">
        <v>6871</v>
      </c>
    </row>
    <row r="3530" spans="4:21">
      <c r="D3530" s="45" t="str">
        <f>IF(AND(行业估值!$B$39=$G3530,COUNTIF($G$2:$G$2552,$G3530)&gt;=1),COUNTIF($G$2:G3530,$G3530),"")</f>
        <v/>
      </c>
      <c r="E3530" s="65" t="str">
        <f t="shared" si="284"/>
        <v>603707.SH</v>
      </c>
      <c r="F3530" s="65" t="str">
        <f t="shared" si="285"/>
        <v>健友股份</v>
      </c>
      <c r="G3530" s="34" t="str">
        <f>IF(E3530="","",IF(行业估值!$C$5="申万行业",[1]!EM_S_INFO_INDUSTRY_SW2014(E3530,"1"),IF(行业估值!$C$5="证监会行业",[1]!EM_S_INFO_INDUSTRY_CSRC1(E3530,"1"),[1]!EM_S_INFO_INDUSTRY_EM2016(E3530,"1"))))</f>
        <v>医药生物</v>
      </c>
      <c r="H3530" s="34" t="str">
        <f>IF(E3530="","",IF($H$1="上证50",[1]!EM_S_INFO_COMPINDEX(E3530,"000016"),"")&amp;IF($H$1="上证180",[1]!EM_S_INFO_COMPINDEX(E3530,"000010"),"")&amp;IF($H$1="沪深300",[1]!EM_S_INFO_COMPINDEX(E3530,"000300"),"")&amp;IF(AND($H$1="上证A股",RIGHT(E3530,2)="SH"),"是","")&amp;IF(AND($H$1="深证A股",RIGHT(E3530,2)="SZ"),"是","")&amp;IF(AND($H$1="创业板",LEFT(E3530,1)-3=0),"是","")&amp;IF(AND($H$1="全部A股",E3530&lt;&gt;0),"是","")&amp;IF(AND($H$1="中小板",LEFT(E3530,3)="002"),"是",""))</f>
        <v>是</v>
      </c>
      <c r="I3530" s="46">
        <f ca="1">IF(E3530="","",IF(OR([1]!EM_S_VAL_MV(E3530,deadline)="",[1]!EM_S_VAL_MV(E3530,deadline)="--",[1]!EM_S_VAL_MV(E3530,deadline)="null"),0,[1]!EM_S_VAL_MV(E3530,deadline)/100000000))</f>
        <v>273.09207724890001</v>
      </c>
      <c r="J3530" s="46">
        <f ca="1">IF(E3530="","",IF(RIGHT(LEFT($J$1,6),3)="TTM",[1]!EM_S_FA_PROFIT_TTM(E3530,LEFT(RIGHT($J$1,11),10),1)/100000000,[1]!EM_S_STM07_IS(E3530,61,LEFT(RIGHT($J$1,5),4)&amp;"-12-31",1)/100000000))</f>
        <v>5.3862398957000002</v>
      </c>
      <c r="K3530" s="36">
        <f t="shared" ca="1" si="281"/>
        <v>50.701803584151115</v>
      </c>
      <c r="L3530" s="46">
        <f ca="1">IF(E3530="","",IF(ISERROR(IF(行业估值!$E$7="最新年报",[1]!EM_S_STM07_BS(E3530,140,LEFT(RIGHT($L$1,5),4)&amp;"-12-31",1)/100000000,[1]!EM_S_STM07_BS(E3530,140,LEFT(RIGHT($L$1,11),10),1)/100000000)),0,IF(行业估值!$E$7="最新年报",[1]!EM_S_STM07_BS(E3530,140,LEFT(RIGHT($L$1,5),4)&amp;"-12-31",1)/100000000,[1]!EM_S_STM07_BS(E3530,140,LEFT(RIGHT($L$1,11),10),1)/100000000)))</f>
        <v>28.039996859299997</v>
      </c>
      <c r="M3530" s="36">
        <f t="shared" ca="1" si="282"/>
        <v>9.7393761710898286</v>
      </c>
      <c r="N3530" s="37">
        <f ca="1">IF(E3530="","",IF(ISERROR([1]!EM_S_EST_NETPROFIT(E3530,行业估值!$E$6,deadline)/100000000),"-",[1]!EM_S_EST_NETPROFIT(E3530,行业估值!$E$6,deadline)/100000000))</f>
        <v>5.9442250000000003</v>
      </c>
      <c r="O3530" s="36">
        <f t="shared" ca="1" si="283"/>
        <v>45.942419280713636</v>
      </c>
      <c r="T3530" s="64" t="s">
        <v>6872</v>
      </c>
      <c r="U3530" s="64" t="s">
        <v>6873</v>
      </c>
    </row>
    <row r="3531" spans="4:21">
      <c r="D3531" s="45" t="str">
        <f>IF(AND(行业估值!$B$39=$G3531,COUNTIF($G$2:$G$2552,$G3531)&gt;=1),COUNTIF($G$2:G3531,$G3531),"")</f>
        <v/>
      </c>
      <c r="E3531" s="65" t="str">
        <f t="shared" si="284"/>
        <v>603708.SH</v>
      </c>
      <c r="F3531" s="65" t="str">
        <f t="shared" si="285"/>
        <v>家家悦</v>
      </c>
      <c r="G3531" s="34" t="str">
        <f>IF(E3531="","",IF(行业估值!$C$5="申万行业",[1]!EM_S_INFO_INDUSTRY_SW2014(E3531,"1"),IF(行业估值!$C$5="证监会行业",[1]!EM_S_INFO_INDUSTRY_CSRC1(E3531,"1"),[1]!EM_S_INFO_INDUSTRY_EM2016(E3531,"1"))))</f>
        <v>商贸零售</v>
      </c>
      <c r="H3531" s="34" t="str">
        <f>IF(E3531="","",IF($H$1="上证50",[1]!EM_S_INFO_COMPINDEX(E3531,"000016"),"")&amp;IF($H$1="上证180",[1]!EM_S_INFO_COMPINDEX(E3531,"000010"),"")&amp;IF($H$1="沪深300",[1]!EM_S_INFO_COMPINDEX(E3531,"000300"),"")&amp;IF(AND($H$1="上证A股",RIGHT(E3531,2)="SH"),"是","")&amp;IF(AND($H$1="深证A股",RIGHT(E3531,2)="SZ"),"是","")&amp;IF(AND($H$1="创业板",LEFT(E3531,1)-3=0),"是","")&amp;IF(AND($H$1="全部A股",E3531&lt;&gt;0),"是","")&amp;IF(AND($H$1="中小板",LEFT(E3531,3)="002"),"是",""))</f>
        <v>是</v>
      </c>
      <c r="I3531" s="46">
        <f ca="1">IF(E3531="","",IF(OR([1]!EM_S_VAL_MV(E3531,deadline)="",[1]!EM_S_VAL_MV(E3531,deadline)="--",[1]!EM_S_VAL_MV(E3531,deadline)="null"),0,[1]!EM_S_VAL_MV(E3531,deadline)/100000000))</f>
        <v>142.3656</v>
      </c>
      <c r="J3531" s="46">
        <f ca="1">IF(E3531="","",IF(RIGHT(LEFT($J$1,6),3)="TTM",[1]!EM_S_FA_PROFIT_TTM(E3531,LEFT(RIGHT($J$1,11),10),1)/100000000,[1]!EM_S_STM07_IS(E3531,61,LEFT(RIGHT($J$1,5),4)&amp;"-12-31",1)/100000000))</f>
        <v>4.7369239781000001</v>
      </c>
      <c r="K3531" s="36">
        <f t="shared" ca="1" si="281"/>
        <v>30.054440531068735</v>
      </c>
      <c r="L3531" s="46">
        <f ca="1">IF(E3531="","",IF(ISERROR(IF(行业估值!$E$7="最新年报",[1]!EM_S_STM07_BS(E3531,140,LEFT(RIGHT($L$1,5),4)&amp;"-12-31",1)/100000000,[1]!EM_S_STM07_BS(E3531,140,LEFT(RIGHT($L$1,11),10),1)/100000000)),0,IF(行业估值!$E$7="最新年报",[1]!EM_S_STM07_BS(E3531,140,LEFT(RIGHT($L$1,5),4)&amp;"-12-31",1)/100000000,[1]!EM_S_STM07_BS(E3531,140,LEFT(RIGHT($L$1,11),10),1)/100000000)))</f>
        <v>28.1131765063</v>
      </c>
      <c r="M3531" s="36">
        <f t="shared" ca="1" si="282"/>
        <v>5.0640168665428718</v>
      </c>
      <c r="N3531" s="37">
        <f ca="1">IF(E3531="","",IF(ISERROR([1]!EM_S_EST_NETPROFIT(E3531,行业估值!$E$6,deadline)/100000000),"-",[1]!EM_S_EST_NETPROFIT(E3531,行业估值!$E$6,deadline)/100000000))</f>
        <v>4.9695400000000003</v>
      </c>
      <c r="O3531" s="36">
        <f t="shared" ca="1" si="283"/>
        <v>28.647641431601315</v>
      </c>
      <c r="T3531" s="64" t="s">
        <v>6874</v>
      </c>
      <c r="U3531" s="64" t="s">
        <v>6875</v>
      </c>
    </row>
    <row r="3532" spans="4:21">
      <c r="D3532" s="45" t="str">
        <f>IF(AND(行业估值!$B$39=$G3532,COUNTIF($G$2:$G$2552,$G3532)&gt;=1),COUNTIF($G$2:G3532,$G3532),"")</f>
        <v/>
      </c>
      <c r="E3532" s="65" t="str">
        <f t="shared" si="284"/>
        <v>603709.SH</v>
      </c>
      <c r="F3532" s="65" t="str">
        <f t="shared" si="285"/>
        <v>中源家居</v>
      </c>
      <c r="G3532" s="34" t="str">
        <f>IF(E3532="","",IF(行业估值!$C$5="申万行业",[1]!EM_S_INFO_INDUSTRY_SW2014(E3532,"1"),IF(行业估值!$C$5="证监会行业",[1]!EM_S_INFO_INDUSTRY_CSRC1(E3532,"1"),[1]!EM_S_INFO_INDUSTRY_EM2016(E3532,"1"))))</f>
        <v>轻工制造</v>
      </c>
      <c r="H3532" s="34" t="str">
        <f>IF(E3532="","",IF($H$1="上证50",[1]!EM_S_INFO_COMPINDEX(E3532,"000016"),"")&amp;IF($H$1="上证180",[1]!EM_S_INFO_COMPINDEX(E3532,"000010"),"")&amp;IF($H$1="沪深300",[1]!EM_S_INFO_COMPINDEX(E3532,"000300"),"")&amp;IF(AND($H$1="上证A股",RIGHT(E3532,2)="SH"),"是","")&amp;IF(AND($H$1="深证A股",RIGHT(E3532,2)="SZ"),"是","")&amp;IF(AND($H$1="创业板",LEFT(E3532,1)-3=0),"是","")&amp;IF(AND($H$1="全部A股",E3532&lt;&gt;0),"是","")&amp;IF(AND($H$1="中小板",LEFT(E3532,3)="002"),"是",""))</f>
        <v>是</v>
      </c>
      <c r="I3532" s="46">
        <f ca="1">IF(E3532="","",IF(OR([1]!EM_S_VAL_MV(E3532,deadline)="",[1]!EM_S_VAL_MV(E3532,deadline)="--",[1]!EM_S_VAL_MV(E3532,deadline)="null"),0,[1]!EM_S_VAL_MV(E3532,deadline)/100000000))</f>
        <v>18.88</v>
      </c>
      <c r="J3532" s="46">
        <f ca="1">IF(E3532="","",IF(RIGHT(LEFT($J$1,6),3)="TTM",[1]!EM_S_FA_PROFIT_TTM(E3532,LEFT(RIGHT($J$1,11),10),1)/100000000,[1]!EM_S_STM07_IS(E3532,61,LEFT(RIGHT($J$1,5),4)&amp;"-12-31",1)/100000000))</f>
        <v>0.82049447949999998</v>
      </c>
      <c r="K3532" s="36">
        <f t="shared" ca="1" si="281"/>
        <v>23.010514356544185</v>
      </c>
      <c r="L3532" s="46">
        <f ca="1">IF(E3532="","",IF(ISERROR(IF(行业估值!$E$7="最新年报",[1]!EM_S_STM07_BS(E3532,140,LEFT(RIGHT($L$1,5),4)&amp;"-12-31",1)/100000000,[1]!EM_S_STM07_BS(E3532,140,LEFT(RIGHT($L$1,11),10),1)/100000000)),0,IF(行业估值!$E$7="最新年报",[1]!EM_S_STM07_BS(E3532,140,LEFT(RIGHT($L$1,5),4)&amp;"-12-31",1)/100000000,[1]!EM_S_STM07_BS(E3532,140,LEFT(RIGHT($L$1,11),10),1)/100000000)))</f>
        <v>6.2732746309000005</v>
      </c>
      <c r="M3532" s="36">
        <f t="shared" ca="1" si="282"/>
        <v>3.0095924554304685</v>
      </c>
      <c r="N3532" s="37" t="str">
        <f ca="1">IF(E3532="","",IF(ISERROR([1]!EM_S_EST_NETPROFIT(E3532,行业估值!$E$6,deadline)/100000000),"-",[1]!EM_S_EST_NETPROFIT(E3532,行业估值!$E$6,deadline)/100000000))</f>
        <v>-</v>
      </c>
      <c r="O3532" s="36" t="str">
        <f t="shared" ca="1" si="283"/>
        <v>-</v>
      </c>
      <c r="T3532" s="64" t="s">
        <v>6876</v>
      </c>
      <c r="U3532" s="64" t="s">
        <v>6877</v>
      </c>
    </row>
    <row r="3533" spans="4:21">
      <c r="D3533" s="45" t="str">
        <f>IF(AND(行业估值!$B$39=$G3533,COUNTIF($G$2:$G$2552,$G3533)&gt;=1),COUNTIF($G$2:G3533,$G3533),"")</f>
        <v/>
      </c>
      <c r="E3533" s="65" t="str">
        <f t="shared" si="284"/>
        <v>603711.SH</v>
      </c>
      <c r="F3533" s="65" t="str">
        <f t="shared" si="285"/>
        <v>香飘飘</v>
      </c>
      <c r="G3533" s="34" t="str">
        <f>IF(E3533="","",IF(行业估值!$C$5="申万行业",[1]!EM_S_INFO_INDUSTRY_SW2014(E3533,"1"),IF(行业估值!$C$5="证监会行业",[1]!EM_S_INFO_INDUSTRY_CSRC1(E3533,"1"),[1]!EM_S_INFO_INDUSTRY_EM2016(E3533,"1"))))</f>
        <v>食品饮料</v>
      </c>
      <c r="H3533" s="34" t="str">
        <f>IF(E3533="","",IF($H$1="上证50",[1]!EM_S_INFO_COMPINDEX(E3533,"000016"),"")&amp;IF($H$1="上证180",[1]!EM_S_INFO_COMPINDEX(E3533,"000010"),"")&amp;IF($H$1="沪深300",[1]!EM_S_INFO_COMPINDEX(E3533,"000300"),"")&amp;IF(AND($H$1="上证A股",RIGHT(E3533,2)="SH"),"是","")&amp;IF(AND($H$1="深证A股",RIGHT(E3533,2)="SZ"),"是","")&amp;IF(AND($H$1="创业板",LEFT(E3533,1)-3=0),"是","")&amp;IF(AND($H$1="全部A股",E3533&lt;&gt;0),"是","")&amp;IF(AND($H$1="中小板",LEFT(E3533,3)="002"),"是",""))</f>
        <v>是</v>
      </c>
      <c r="I3533" s="46">
        <f ca="1">IF(E3533="","",IF(OR([1]!EM_S_VAL_MV(E3533,deadline)="",[1]!EM_S_VAL_MV(E3533,deadline)="--",[1]!EM_S_VAL_MV(E3533,deadline)="null"),0,[1]!EM_S_VAL_MV(E3533,deadline)/100000000))</f>
        <v>104.08266999999999</v>
      </c>
      <c r="J3533" s="46">
        <f ca="1">IF(E3533="","",IF(RIGHT(LEFT($J$1,6),3)="TTM",[1]!EM_S_FA_PROFIT_TTM(E3533,LEFT(RIGHT($J$1,11),10),1)/100000000,[1]!EM_S_STM07_IS(E3533,61,LEFT(RIGHT($J$1,5),4)&amp;"-12-31",1)/100000000))</f>
        <v>3.6292473457000001</v>
      </c>
      <c r="K3533" s="36">
        <f t="shared" ca="1" si="281"/>
        <v>28.678858199984379</v>
      </c>
      <c r="L3533" s="46">
        <f ca="1">IF(E3533="","",IF(ISERROR(IF(行业估值!$E$7="最新年报",[1]!EM_S_STM07_BS(E3533,140,LEFT(RIGHT($L$1,5),4)&amp;"-12-31",1)/100000000,[1]!EM_S_STM07_BS(E3533,140,LEFT(RIGHT($L$1,11),10),1)/100000000)),0,IF(行业估值!$E$7="最新年报",[1]!EM_S_STM07_BS(E3533,140,LEFT(RIGHT($L$1,5),4)&amp;"-12-31",1)/100000000,[1]!EM_S_STM07_BS(E3533,140,LEFT(RIGHT($L$1,11),10),1)/100000000)))</f>
        <v>23.197460960000001</v>
      </c>
      <c r="M3533" s="36">
        <f t="shared" ca="1" si="282"/>
        <v>4.4868130257648673</v>
      </c>
      <c r="N3533" s="37">
        <f ca="1">IF(E3533="","",IF(ISERROR([1]!EM_S_EST_NETPROFIT(E3533,行业估值!$E$6,deadline)/100000000),"-",[1]!EM_S_EST_NETPROFIT(E3533,行业估值!$E$6,deadline)/100000000))</f>
        <v>3.872033333333333</v>
      </c>
      <c r="O3533" s="36">
        <f t="shared" ca="1" si="283"/>
        <v>26.880623445046101</v>
      </c>
      <c r="T3533" s="64" t="s">
        <v>6878</v>
      </c>
      <c r="U3533" s="64" t="s">
        <v>6879</v>
      </c>
    </row>
    <row r="3534" spans="4:21">
      <c r="D3534" s="45" t="str">
        <f>IF(AND(行业估值!$B$39=$G3534,COUNTIF($G$2:$G$2552,$G3534)&gt;=1),COUNTIF($G$2:G3534,$G3534),"")</f>
        <v/>
      </c>
      <c r="E3534" s="65" t="str">
        <f t="shared" si="284"/>
        <v>603712.SH</v>
      </c>
      <c r="F3534" s="65" t="str">
        <f t="shared" si="285"/>
        <v>七一二</v>
      </c>
      <c r="G3534" s="34" t="str">
        <f>IF(E3534="","",IF(行业估值!$C$5="申万行业",[1]!EM_S_INFO_INDUSTRY_SW2014(E3534,"1"),IF(行业估值!$C$5="证监会行业",[1]!EM_S_INFO_INDUSTRY_CSRC1(E3534,"1"),[1]!EM_S_INFO_INDUSTRY_EM2016(E3534,"1"))))</f>
        <v>信息技术</v>
      </c>
      <c r="H3534" s="34" t="str">
        <f>IF(E3534="","",IF($H$1="上证50",[1]!EM_S_INFO_COMPINDEX(E3534,"000016"),"")&amp;IF($H$1="上证180",[1]!EM_S_INFO_COMPINDEX(E3534,"000010"),"")&amp;IF($H$1="沪深300",[1]!EM_S_INFO_COMPINDEX(E3534,"000300"),"")&amp;IF(AND($H$1="上证A股",RIGHT(E3534,2)="SH"),"是","")&amp;IF(AND($H$1="深证A股",RIGHT(E3534,2)="SZ"),"是","")&amp;IF(AND($H$1="创业板",LEFT(E3534,1)-3=0),"是","")&amp;IF(AND($H$1="全部A股",E3534&lt;&gt;0),"是","")&amp;IF(AND($H$1="中小板",LEFT(E3534,3)="002"),"是",""))</f>
        <v>是</v>
      </c>
      <c r="I3534" s="46">
        <f ca="1">IF(E3534="","",IF(OR([1]!EM_S_VAL_MV(E3534,deadline)="",[1]!EM_S_VAL_MV(E3534,deadline)="--",[1]!EM_S_VAL_MV(E3534,deadline)="null"),0,[1]!EM_S_VAL_MV(E3534,deadline)/100000000))</f>
        <v>157.5652</v>
      </c>
      <c r="J3534" s="46">
        <f ca="1">IF(E3534="","",IF(RIGHT(LEFT($J$1,6),3)="TTM",[1]!EM_S_FA_PROFIT_TTM(E3534,LEFT(RIGHT($J$1,11),10),1)/100000000,[1]!EM_S_STM07_IS(E3534,61,LEFT(RIGHT($J$1,5),4)&amp;"-12-31",1)/100000000))</f>
        <v>2.5988860938</v>
      </c>
      <c r="K3534" s="36">
        <f t="shared" ca="1" si="281"/>
        <v>60.627974567986435</v>
      </c>
      <c r="L3534" s="46">
        <f ca="1">IF(E3534="","",IF(ISERROR(IF(行业估值!$E$7="最新年报",[1]!EM_S_STM07_BS(E3534,140,LEFT(RIGHT($L$1,5),4)&amp;"-12-31",1)/100000000,[1]!EM_S_STM07_BS(E3534,140,LEFT(RIGHT($L$1,11),10),1)/100000000)),0,IF(行业估值!$E$7="最新年报",[1]!EM_S_STM07_BS(E3534,140,LEFT(RIGHT($L$1,5),4)&amp;"-12-31",1)/100000000,[1]!EM_S_STM07_BS(E3534,140,LEFT(RIGHT($L$1,11),10),1)/100000000)))</f>
        <v>23.2614287914</v>
      </c>
      <c r="M3534" s="36">
        <f t="shared" ca="1" si="282"/>
        <v>6.7736681788976583</v>
      </c>
      <c r="N3534" s="37">
        <f ca="1">IF(E3534="","",IF(ISERROR([1]!EM_S_EST_NETPROFIT(E3534,行业估值!$E$6,deadline)/100000000),"-",[1]!EM_S_EST_NETPROFIT(E3534,行业估值!$E$6,deadline)/100000000))</f>
        <v>2.8346833333333339</v>
      </c>
      <c r="O3534" s="36">
        <f t="shared" ca="1" si="283"/>
        <v>55.584762554312348</v>
      </c>
      <c r="T3534" s="64" t="s">
        <v>6880</v>
      </c>
      <c r="U3534" s="64" t="s">
        <v>6881</v>
      </c>
    </row>
    <row r="3535" spans="4:21">
      <c r="D3535" s="45" t="str">
        <f>IF(AND(行业估值!$B$39=$G3535,COUNTIF($G$2:$G$2552,$G3535)&gt;=1),COUNTIF($G$2:G3535,$G3535),"")</f>
        <v/>
      </c>
      <c r="E3535" s="65" t="str">
        <f t="shared" si="284"/>
        <v>603713.SH</v>
      </c>
      <c r="F3535" s="65" t="str">
        <f t="shared" si="285"/>
        <v>密尔克卫</v>
      </c>
      <c r="G3535" s="34" t="str">
        <f>IF(E3535="","",IF(行业估值!$C$5="申万行业",[1]!EM_S_INFO_INDUSTRY_SW2014(E3535,"1"),IF(行业估值!$C$5="证监会行业",[1]!EM_S_INFO_INDUSTRY_CSRC1(E3535,"1"),[1]!EM_S_INFO_INDUSTRY_EM2016(E3535,"1"))))</f>
        <v>交通运输</v>
      </c>
      <c r="H3535" s="34" t="str">
        <f>IF(E3535="","",IF($H$1="上证50",[1]!EM_S_INFO_COMPINDEX(E3535,"000016"),"")&amp;IF($H$1="上证180",[1]!EM_S_INFO_COMPINDEX(E3535,"000010"),"")&amp;IF($H$1="沪深300",[1]!EM_S_INFO_COMPINDEX(E3535,"000300"),"")&amp;IF(AND($H$1="上证A股",RIGHT(E3535,2)="SH"),"是","")&amp;IF(AND($H$1="深证A股",RIGHT(E3535,2)="SZ"),"是","")&amp;IF(AND($H$1="创业板",LEFT(E3535,1)-3=0),"是","")&amp;IF(AND($H$1="全部A股",E3535&lt;&gt;0),"是","")&amp;IF(AND($H$1="中小板",LEFT(E3535,3)="002"),"是",""))</f>
        <v>是</v>
      </c>
      <c r="I3535" s="46">
        <f ca="1">IF(E3535="","",IF(OR([1]!EM_S_VAL_MV(E3535,deadline)="",[1]!EM_S_VAL_MV(E3535,deadline)="--",[1]!EM_S_VAL_MV(E3535,deadline)="null"),0,[1]!EM_S_VAL_MV(E3535,deadline)/100000000))</f>
        <v>55.043108223999994</v>
      </c>
      <c r="J3535" s="46">
        <f ca="1">IF(E3535="","",IF(RIGHT(LEFT($J$1,6),3)="TTM",[1]!EM_S_FA_PROFIT_TTM(E3535,LEFT(RIGHT($J$1,11),10),1)/100000000,[1]!EM_S_STM07_IS(E3535,61,LEFT(RIGHT($J$1,5),4)&amp;"-12-31",1)/100000000))</f>
        <v>1.7089527018999999</v>
      </c>
      <c r="K3535" s="36">
        <f t="shared" ca="1" si="281"/>
        <v>32.20867854493779</v>
      </c>
      <c r="L3535" s="46">
        <f ca="1">IF(E3535="","",IF(ISERROR(IF(行业估值!$E$7="最新年报",[1]!EM_S_STM07_BS(E3535,140,LEFT(RIGHT($L$1,5),4)&amp;"-12-31",1)/100000000,[1]!EM_S_STM07_BS(E3535,140,LEFT(RIGHT($L$1,11),10),1)/100000000)),0,IF(行业估值!$E$7="最新年报",[1]!EM_S_STM07_BS(E3535,140,LEFT(RIGHT($L$1,5),4)&amp;"-12-31",1)/100000000,[1]!EM_S_STM07_BS(E3535,140,LEFT(RIGHT($L$1,11),10),1)/100000000)))</f>
        <v>13.802619963800002</v>
      </c>
      <c r="M3535" s="36">
        <f t="shared" ca="1" si="282"/>
        <v>3.9878739230929363</v>
      </c>
      <c r="N3535" s="37">
        <f ca="1">IF(E3535="","",IF(ISERROR([1]!EM_S_EST_NETPROFIT(E3535,行业估值!$E$6,deadline)/100000000),"-",[1]!EM_S_EST_NETPROFIT(E3535,行业估值!$E$6,deadline)/100000000))</f>
        <v>1.9272833333333335</v>
      </c>
      <c r="O3535" s="36">
        <f t="shared" ca="1" si="283"/>
        <v>28.559946154258579</v>
      </c>
      <c r="T3535" s="64" t="s">
        <v>6882</v>
      </c>
      <c r="U3535" s="64" t="s">
        <v>6883</v>
      </c>
    </row>
    <row r="3536" spans="4:21">
      <c r="D3536" s="45" t="str">
        <f>IF(AND(行业估值!$B$39=$G3536,COUNTIF($G$2:$G$2552,$G3536)&gt;=1),COUNTIF($G$2:G3536,$G3536),"")</f>
        <v/>
      </c>
      <c r="E3536" s="65" t="str">
        <f t="shared" si="284"/>
        <v>603716.SH</v>
      </c>
      <c r="F3536" s="65" t="str">
        <f t="shared" si="285"/>
        <v>塞力斯</v>
      </c>
      <c r="G3536" s="34" t="str">
        <f>IF(E3536="","",IF(行业估值!$C$5="申万行业",[1]!EM_S_INFO_INDUSTRY_SW2014(E3536,"1"),IF(行业估值!$C$5="证监会行业",[1]!EM_S_INFO_INDUSTRY_CSRC1(E3536,"1"),[1]!EM_S_INFO_INDUSTRY_EM2016(E3536,"1"))))</f>
        <v>医药生物</v>
      </c>
      <c r="H3536" s="34" t="str">
        <f>IF(E3536="","",IF($H$1="上证50",[1]!EM_S_INFO_COMPINDEX(E3536,"000016"),"")&amp;IF($H$1="上证180",[1]!EM_S_INFO_COMPINDEX(E3536,"000010"),"")&amp;IF($H$1="沪深300",[1]!EM_S_INFO_COMPINDEX(E3536,"000300"),"")&amp;IF(AND($H$1="上证A股",RIGHT(E3536,2)="SH"),"是","")&amp;IF(AND($H$1="深证A股",RIGHT(E3536,2)="SZ"),"是","")&amp;IF(AND($H$1="创业板",LEFT(E3536,1)-3=0),"是","")&amp;IF(AND($H$1="全部A股",E3536&lt;&gt;0),"是","")&amp;IF(AND($H$1="中小板",LEFT(E3536,3)="002"),"是",""))</f>
        <v>是</v>
      </c>
      <c r="I3536" s="46">
        <f ca="1">IF(E3536="","",IF(OR([1]!EM_S_VAL_MV(E3536,deadline)="",[1]!EM_S_VAL_MV(E3536,deadline)="--",[1]!EM_S_VAL_MV(E3536,deadline)="null"),0,[1]!EM_S_VAL_MV(E3536,deadline)/100000000))</f>
        <v>32.884536552699998</v>
      </c>
      <c r="J3536" s="46">
        <f ca="1">IF(E3536="","",IF(RIGHT(LEFT($J$1,6),3)="TTM",[1]!EM_S_FA_PROFIT_TTM(E3536,LEFT(RIGHT($J$1,11),10),1)/100000000,[1]!EM_S_STM07_IS(E3536,61,LEFT(RIGHT($J$1,5),4)&amp;"-12-31",1)/100000000))</f>
        <v>1.4978963371</v>
      </c>
      <c r="K3536" s="36">
        <f t="shared" ca="1" si="281"/>
        <v>21.953813316858799</v>
      </c>
      <c r="L3536" s="46">
        <f ca="1">IF(E3536="","",IF(ISERROR(IF(行业估值!$E$7="最新年报",[1]!EM_S_STM07_BS(E3536,140,LEFT(RIGHT($L$1,5),4)&amp;"-12-31",1)/100000000,[1]!EM_S_STM07_BS(E3536,140,LEFT(RIGHT($L$1,11),10),1)/100000000)),0,IF(行业估值!$E$7="最新年报",[1]!EM_S_STM07_BS(E3536,140,LEFT(RIGHT($L$1,5),4)&amp;"-12-31",1)/100000000,[1]!EM_S_STM07_BS(E3536,140,LEFT(RIGHT($L$1,11),10),1)/100000000)))</f>
        <v>15.824523358199999</v>
      </c>
      <c r="M3536" s="36">
        <f t="shared" ca="1" si="282"/>
        <v>2.078074379135078</v>
      </c>
      <c r="N3536" s="37" t="str">
        <f ca="1">IF(E3536="","",IF(ISERROR([1]!EM_S_EST_NETPROFIT(E3536,行业估值!$E$6,deadline)/100000000),"-",[1]!EM_S_EST_NETPROFIT(E3536,行业估值!$E$6,deadline)/100000000))</f>
        <v>-</v>
      </c>
      <c r="O3536" s="36" t="str">
        <f t="shared" ca="1" si="283"/>
        <v>-</v>
      </c>
      <c r="T3536" s="64" t="s">
        <v>6884</v>
      </c>
      <c r="U3536" s="64" t="s">
        <v>6885</v>
      </c>
    </row>
    <row r="3537" spans="4:21">
      <c r="D3537" s="45" t="str">
        <f>IF(AND(行业估值!$B$39=$G3537,COUNTIF($G$2:$G$2552,$G3537)&gt;=1),COUNTIF($G$2:G3537,$G3537),"")</f>
        <v/>
      </c>
      <c r="E3537" s="65" t="str">
        <f t="shared" si="284"/>
        <v>603717.SH</v>
      </c>
      <c r="F3537" s="65" t="str">
        <f t="shared" si="285"/>
        <v>天域生态</v>
      </c>
      <c r="G3537" s="34" t="str">
        <f>IF(E3537="","",IF(行业估值!$C$5="申万行业",[1]!EM_S_INFO_INDUSTRY_SW2014(E3537,"1"),IF(行业估值!$C$5="证监会行业",[1]!EM_S_INFO_INDUSTRY_CSRC1(E3537,"1"),[1]!EM_S_INFO_INDUSTRY_EM2016(E3537,"1"))))</f>
        <v>建筑</v>
      </c>
      <c r="H3537" s="34" t="str">
        <f>IF(E3537="","",IF($H$1="上证50",[1]!EM_S_INFO_COMPINDEX(E3537,"000016"),"")&amp;IF($H$1="上证180",[1]!EM_S_INFO_COMPINDEX(E3537,"000010"),"")&amp;IF($H$1="沪深300",[1]!EM_S_INFO_COMPINDEX(E3537,"000300"),"")&amp;IF(AND($H$1="上证A股",RIGHT(E3537,2)="SH"),"是","")&amp;IF(AND($H$1="深证A股",RIGHT(E3537,2)="SZ"),"是","")&amp;IF(AND($H$1="创业板",LEFT(E3537,1)-3=0),"是","")&amp;IF(AND($H$1="全部A股",E3537&lt;&gt;0),"是","")&amp;IF(AND($H$1="中小板",LEFT(E3537,3)="002"),"是",""))</f>
        <v>是</v>
      </c>
      <c r="I3537" s="46">
        <f ca="1">IF(E3537="","",IF(OR([1]!EM_S_VAL_MV(E3537,deadline)="",[1]!EM_S_VAL_MV(E3537,deadline)="--",[1]!EM_S_VAL_MV(E3537,deadline)="null"),0,[1]!EM_S_VAL_MV(E3537,deadline)/100000000))</f>
        <v>20.407602655999998</v>
      </c>
      <c r="J3537" s="46">
        <f ca="1">IF(E3537="","",IF(RIGHT(LEFT($J$1,6),3)="TTM",[1]!EM_S_FA_PROFIT_TTM(E3537,LEFT(RIGHT($J$1,11),10),1)/100000000,[1]!EM_S_STM07_IS(E3537,61,LEFT(RIGHT($J$1,5),4)&amp;"-12-31",1)/100000000))</f>
        <v>0.77274408540000006</v>
      </c>
      <c r="K3537" s="36">
        <f t="shared" ca="1" si="281"/>
        <v>26.40926412971028</v>
      </c>
      <c r="L3537" s="46">
        <f ca="1">IF(E3537="","",IF(ISERROR(IF(行业估值!$E$7="最新年报",[1]!EM_S_STM07_BS(E3537,140,LEFT(RIGHT($L$1,5),4)&amp;"-12-31",1)/100000000,[1]!EM_S_STM07_BS(E3537,140,LEFT(RIGHT($L$1,11),10),1)/100000000)),0,IF(行业估值!$E$7="最新年报",[1]!EM_S_STM07_BS(E3537,140,LEFT(RIGHT($L$1,5),4)&amp;"-12-31",1)/100000000,[1]!EM_S_STM07_BS(E3537,140,LEFT(RIGHT($L$1,11),10),1)/100000000)))</f>
        <v>13.892885888499999</v>
      </c>
      <c r="M3537" s="36">
        <f t="shared" ca="1" si="282"/>
        <v>1.4689246582592774</v>
      </c>
      <c r="N3537" s="37" t="str">
        <f ca="1">IF(E3537="","",IF(ISERROR([1]!EM_S_EST_NETPROFIT(E3537,行业估值!$E$6,deadline)/100000000),"-",[1]!EM_S_EST_NETPROFIT(E3537,行业估值!$E$6,deadline)/100000000))</f>
        <v>-</v>
      </c>
      <c r="O3537" s="36" t="str">
        <f t="shared" ca="1" si="283"/>
        <v>-</v>
      </c>
      <c r="T3537" s="64" t="s">
        <v>6886</v>
      </c>
      <c r="U3537" s="64" t="s">
        <v>6887</v>
      </c>
    </row>
    <row r="3538" spans="4:21">
      <c r="D3538" s="45" t="str">
        <f>IF(AND(行业估值!$B$39=$G3538,COUNTIF($G$2:$G$2552,$G3538)&gt;=1),COUNTIF($G$2:G3538,$G3538),"")</f>
        <v/>
      </c>
      <c r="E3538" s="65" t="str">
        <f t="shared" si="284"/>
        <v>603718.SH</v>
      </c>
      <c r="F3538" s="65" t="str">
        <f t="shared" si="285"/>
        <v>海利生物</v>
      </c>
      <c r="G3538" s="34" t="str">
        <f>IF(E3538="","",IF(行业估值!$C$5="申万行业",[1]!EM_S_INFO_INDUSTRY_SW2014(E3538,"1"),IF(行业估值!$C$5="证监会行业",[1]!EM_S_INFO_INDUSTRY_CSRC1(E3538,"1"),[1]!EM_S_INFO_INDUSTRY_EM2016(E3538,"1"))))</f>
        <v>农林牧渔</v>
      </c>
      <c r="H3538" s="34" t="str">
        <f>IF(E3538="","",IF($H$1="上证50",[1]!EM_S_INFO_COMPINDEX(E3538,"000016"),"")&amp;IF($H$1="上证180",[1]!EM_S_INFO_COMPINDEX(E3538,"000010"),"")&amp;IF($H$1="沪深300",[1]!EM_S_INFO_COMPINDEX(E3538,"000300"),"")&amp;IF(AND($H$1="上证A股",RIGHT(E3538,2)="SH"),"是","")&amp;IF(AND($H$1="深证A股",RIGHT(E3538,2)="SZ"),"是","")&amp;IF(AND($H$1="创业板",LEFT(E3538,1)-3=0),"是","")&amp;IF(AND($H$1="全部A股",E3538&lt;&gt;0),"是","")&amp;IF(AND($H$1="中小板",LEFT(E3538,3)="002"),"是",""))</f>
        <v>是</v>
      </c>
      <c r="I3538" s="46">
        <f ca="1">IF(E3538="","",IF(OR([1]!EM_S_VAL_MV(E3538,deadline)="",[1]!EM_S_VAL_MV(E3538,deadline)="--",[1]!EM_S_VAL_MV(E3538,deadline)="null"),0,[1]!EM_S_VAL_MV(E3538,deadline)/100000000))</f>
        <v>75.67</v>
      </c>
      <c r="J3538" s="46">
        <f ca="1">IF(E3538="","",IF(RIGHT(LEFT($J$1,6),3)="TTM",[1]!EM_S_FA_PROFIT_TTM(E3538,LEFT(RIGHT($J$1,11),10),1)/100000000,[1]!EM_S_STM07_IS(E3538,61,LEFT(RIGHT($J$1,5),4)&amp;"-12-31",1)/100000000))</f>
        <v>-0.37611667270000004</v>
      </c>
      <c r="K3538" s="36">
        <f t="shared" ca="1" si="281"/>
        <v>-201.18757155005534</v>
      </c>
      <c r="L3538" s="46">
        <f ca="1">IF(E3538="","",IF(ISERROR(IF(行业估值!$E$7="最新年报",[1]!EM_S_STM07_BS(E3538,140,LEFT(RIGHT($L$1,5),4)&amp;"-12-31",1)/100000000,[1]!EM_S_STM07_BS(E3538,140,LEFT(RIGHT($L$1,11),10),1)/100000000)),0,IF(行业估值!$E$7="最新年报",[1]!EM_S_STM07_BS(E3538,140,LEFT(RIGHT($L$1,5),4)&amp;"-12-31",1)/100000000,[1]!EM_S_STM07_BS(E3538,140,LEFT(RIGHT($L$1,11),10),1)/100000000)))</f>
        <v>10.724037896900001</v>
      </c>
      <c r="M3538" s="36">
        <f t="shared" ca="1" si="282"/>
        <v>7.0561108350683783</v>
      </c>
      <c r="N3538" s="37">
        <f ca="1">IF(E3538="","",IF(ISERROR([1]!EM_S_EST_NETPROFIT(E3538,行业估值!$E$6,deadline)/100000000),"-",[1]!EM_S_EST_NETPROFIT(E3538,行业估值!$E$6,deadline)/100000000))</f>
        <v>0.38</v>
      </c>
      <c r="O3538" s="36">
        <f t="shared" ca="1" si="283"/>
        <v>199.13157894736841</v>
      </c>
      <c r="T3538" s="64" t="s">
        <v>6888</v>
      </c>
      <c r="U3538" s="64" t="s">
        <v>6889</v>
      </c>
    </row>
    <row r="3539" spans="4:21">
      <c r="D3539" s="45" t="str">
        <f>IF(AND(行业估值!$B$39=$G3539,COUNTIF($G$2:$G$2552,$G3539)&gt;=1),COUNTIF($G$2:G3539,$G3539),"")</f>
        <v/>
      </c>
      <c r="E3539" s="65" t="str">
        <f t="shared" si="284"/>
        <v>603721.SH</v>
      </c>
      <c r="F3539" s="65" t="str">
        <f t="shared" si="285"/>
        <v>中广天择</v>
      </c>
      <c r="G3539" s="34" t="str">
        <f>IF(E3539="","",IF(行业估值!$C$5="申万行业",[1]!EM_S_INFO_INDUSTRY_SW2014(E3539,"1"),IF(行业估值!$C$5="证监会行业",[1]!EM_S_INFO_INDUSTRY_CSRC1(E3539,"1"),[1]!EM_S_INFO_INDUSTRY_EM2016(E3539,"1"))))</f>
        <v>文化传媒</v>
      </c>
      <c r="H3539" s="34" t="str">
        <f>IF(E3539="","",IF($H$1="上证50",[1]!EM_S_INFO_COMPINDEX(E3539,"000016"),"")&amp;IF($H$1="上证180",[1]!EM_S_INFO_COMPINDEX(E3539,"000010"),"")&amp;IF($H$1="沪深300",[1]!EM_S_INFO_COMPINDEX(E3539,"000300"),"")&amp;IF(AND($H$1="上证A股",RIGHT(E3539,2)="SH"),"是","")&amp;IF(AND($H$1="深证A股",RIGHT(E3539,2)="SZ"),"是","")&amp;IF(AND($H$1="创业板",LEFT(E3539,1)-3=0),"是","")&amp;IF(AND($H$1="全部A股",E3539&lt;&gt;0),"是","")&amp;IF(AND($H$1="中小板",LEFT(E3539,3)="002"),"是",""))</f>
        <v>是</v>
      </c>
      <c r="I3539" s="46">
        <f ca="1">IF(E3539="","",IF(OR([1]!EM_S_VAL_MV(E3539,deadline)="",[1]!EM_S_VAL_MV(E3539,deadline)="--",[1]!EM_S_VAL_MV(E3539,deadline)="null"),0,[1]!EM_S_VAL_MV(E3539,deadline)/100000000))</f>
        <v>21.306999999999999</v>
      </c>
      <c r="J3539" s="46">
        <f ca="1">IF(E3539="","",IF(RIGHT(LEFT($J$1,6),3)="TTM",[1]!EM_S_FA_PROFIT_TTM(E3539,LEFT(RIGHT($J$1,11),10),1)/100000000,[1]!EM_S_STM07_IS(E3539,61,LEFT(RIGHT($J$1,5),4)&amp;"-12-31",1)/100000000))</f>
        <v>-4.9792575899999997E-2</v>
      </c>
      <c r="K3539" s="36">
        <f t="shared" ca="1" si="281"/>
        <v>-427.91519849849743</v>
      </c>
      <c r="L3539" s="46">
        <f ca="1">IF(E3539="","",IF(ISERROR(IF(行业估值!$E$7="最新年报",[1]!EM_S_STM07_BS(E3539,140,LEFT(RIGHT($L$1,5),4)&amp;"-12-31",1)/100000000,[1]!EM_S_STM07_BS(E3539,140,LEFT(RIGHT($L$1,11),10),1)/100000000)),0,IF(行业估值!$E$7="最新年报",[1]!EM_S_STM07_BS(E3539,140,LEFT(RIGHT($L$1,5),4)&amp;"-12-31",1)/100000000,[1]!EM_S_STM07_BS(E3539,140,LEFT(RIGHT($L$1,11),10),1)/100000000)))</f>
        <v>5.1271671880999996</v>
      </c>
      <c r="M3539" s="36">
        <f t="shared" ca="1" si="282"/>
        <v>4.1557061079367381</v>
      </c>
      <c r="N3539" s="37" t="str">
        <f ca="1">IF(E3539="","",IF(ISERROR([1]!EM_S_EST_NETPROFIT(E3539,行业估值!$E$6,deadline)/100000000),"-",[1]!EM_S_EST_NETPROFIT(E3539,行业估值!$E$6,deadline)/100000000))</f>
        <v>-</v>
      </c>
      <c r="O3539" s="36" t="str">
        <f t="shared" ca="1" si="283"/>
        <v>-</v>
      </c>
      <c r="T3539" s="64" t="s">
        <v>6890</v>
      </c>
      <c r="U3539" s="64" t="s">
        <v>6891</v>
      </c>
    </row>
    <row r="3540" spans="4:21">
      <c r="D3540" s="45" t="str">
        <f>IF(AND(行业估值!$B$39=$G3540,COUNTIF($G$2:$G$2552,$G3540)&gt;=1),COUNTIF($G$2:G3540,$G3540),"")</f>
        <v/>
      </c>
      <c r="E3540" s="65" t="str">
        <f t="shared" si="284"/>
        <v>603722.SH</v>
      </c>
      <c r="F3540" s="65" t="str">
        <f t="shared" si="285"/>
        <v>阿科力</v>
      </c>
      <c r="G3540" s="34" t="str">
        <f>IF(E3540="","",IF(行业估值!$C$5="申万行业",[1]!EM_S_INFO_INDUSTRY_SW2014(E3540,"1"),IF(行业估值!$C$5="证监会行业",[1]!EM_S_INFO_INDUSTRY_CSRC1(E3540,"1"),[1]!EM_S_INFO_INDUSTRY_EM2016(E3540,"1"))))</f>
        <v>基础化工</v>
      </c>
      <c r="H3540" s="34" t="str">
        <f>IF(E3540="","",IF($H$1="上证50",[1]!EM_S_INFO_COMPINDEX(E3540,"000016"),"")&amp;IF($H$1="上证180",[1]!EM_S_INFO_COMPINDEX(E3540,"000010"),"")&amp;IF($H$1="沪深300",[1]!EM_S_INFO_COMPINDEX(E3540,"000300"),"")&amp;IF(AND($H$1="上证A股",RIGHT(E3540,2)="SH"),"是","")&amp;IF(AND($H$1="深证A股",RIGHT(E3540,2)="SZ"),"是","")&amp;IF(AND($H$1="创业板",LEFT(E3540,1)-3=0),"是","")&amp;IF(AND($H$1="全部A股",E3540&lt;&gt;0),"是","")&amp;IF(AND($H$1="中小板",LEFT(E3540,3)="002"),"是",""))</f>
        <v>是</v>
      </c>
      <c r="I3540" s="46">
        <f ca="1">IF(E3540="","",IF(OR([1]!EM_S_VAL_MV(E3540,deadline)="",[1]!EM_S_VAL_MV(E3540,deadline)="--",[1]!EM_S_VAL_MV(E3540,deadline)="null"),0,[1]!EM_S_VAL_MV(E3540,deadline)/100000000))</f>
        <v>20.192430000000002</v>
      </c>
      <c r="J3540" s="46">
        <f ca="1">IF(E3540="","",IF(RIGHT(LEFT($J$1,6),3)="TTM",[1]!EM_S_FA_PROFIT_TTM(E3540,LEFT(RIGHT($J$1,11),10),1)/100000000,[1]!EM_S_STM07_IS(E3540,61,LEFT(RIGHT($J$1,5),4)&amp;"-12-31",1)/100000000))</f>
        <v>0.32304755940000002</v>
      </c>
      <c r="K3540" s="36">
        <f t="shared" ca="1" si="281"/>
        <v>62.50605959538477</v>
      </c>
      <c r="L3540" s="46">
        <f ca="1">IF(E3540="","",IF(ISERROR(IF(行业估值!$E$7="最新年报",[1]!EM_S_STM07_BS(E3540,140,LEFT(RIGHT($L$1,5),4)&amp;"-12-31",1)/100000000,[1]!EM_S_STM07_BS(E3540,140,LEFT(RIGHT($L$1,11),10),1)/100000000)),0,IF(行业估值!$E$7="最新年报",[1]!EM_S_STM07_BS(E3540,140,LEFT(RIGHT($L$1,5),4)&amp;"-12-31",1)/100000000,[1]!EM_S_STM07_BS(E3540,140,LEFT(RIGHT($L$1,11),10),1)/100000000)))</f>
        <v>5.3235385057000002</v>
      </c>
      <c r="M3540" s="36">
        <f t="shared" ca="1" si="282"/>
        <v>3.7930466696877714</v>
      </c>
      <c r="N3540" s="37" t="str">
        <f ca="1">IF(E3540="","",IF(ISERROR([1]!EM_S_EST_NETPROFIT(E3540,行业估值!$E$6,deadline)/100000000),"-",[1]!EM_S_EST_NETPROFIT(E3540,行业估值!$E$6,deadline)/100000000))</f>
        <v>-</v>
      </c>
      <c r="O3540" s="36" t="str">
        <f t="shared" ca="1" si="283"/>
        <v>-</v>
      </c>
      <c r="T3540" s="64" t="s">
        <v>6892</v>
      </c>
      <c r="U3540" s="64" t="s">
        <v>6893</v>
      </c>
    </row>
    <row r="3541" spans="4:21">
      <c r="D3541" s="45" t="str">
        <f>IF(AND(行业估值!$B$39=$G3541,COUNTIF($G$2:$G$2552,$G3541)&gt;=1),COUNTIF($G$2:G3541,$G3541),"")</f>
        <v/>
      </c>
      <c r="E3541" s="65" t="str">
        <f t="shared" si="284"/>
        <v>603725.SH</v>
      </c>
      <c r="F3541" s="65" t="str">
        <f t="shared" si="285"/>
        <v>天安新材</v>
      </c>
      <c r="G3541" s="34" t="str">
        <f>IF(E3541="","",IF(行业估值!$C$5="申万行业",[1]!EM_S_INFO_INDUSTRY_SW2014(E3541,"1"),IF(行业估值!$C$5="证监会行业",[1]!EM_S_INFO_INDUSTRY_CSRC1(E3541,"1"),[1]!EM_S_INFO_INDUSTRY_EM2016(E3541,"1"))))</f>
        <v>基础化工</v>
      </c>
      <c r="H3541" s="34" t="str">
        <f>IF(E3541="","",IF($H$1="上证50",[1]!EM_S_INFO_COMPINDEX(E3541,"000016"),"")&amp;IF($H$1="上证180",[1]!EM_S_INFO_COMPINDEX(E3541,"000010"),"")&amp;IF($H$1="沪深300",[1]!EM_S_INFO_COMPINDEX(E3541,"000300"),"")&amp;IF(AND($H$1="上证A股",RIGHT(E3541,2)="SH"),"是","")&amp;IF(AND($H$1="深证A股",RIGHT(E3541,2)="SZ"),"是","")&amp;IF(AND($H$1="创业板",LEFT(E3541,1)-3=0),"是","")&amp;IF(AND($H$1="全部A股",E3541&lt;&gt;0),"是","")&amp;IF(AND($H$1="中小板",LEFT(E3541,3)="002"),"是",""))</f>
        <v>是</v>
      </c>
      <c r="I3541" s="46">
        <f ca="1">IF(E3541="","",IF(OR([1]!EM_S_VAL_MV(E3541,deadline)="",[1]!EM_S_VAL_MV(E3541,deadline)="--",[1]!EM_S_VAL_MV(E3541,deadline)="null"),0,[1]!EM_S_VAL_MV(E3541,deadline)/100000000))</f>
        <v>14.8469496</v>
      </c>
      <c r="J3541" s="46">
        <f ca="1">IF(E3541="","",IF(RIGHT(LEFT($J$1,6),3)="TTM",[1]!EM_S_FA_PROFIT_TTM(E3541,LEFT(RIGHT($J$1,11),10),1)/100000000,[1]!EM_S_STM07_IS(E3541,61,LEFT(RIGHT($J$1,5),4)&amp;"-12-31",1)/100000000))</f>
        <v>0.1004920358</v>
      </c>
      <c r="K3541" s="36">
        <f t="shared" ca="1" si="281"/>
        <v>147.7425497633316</v>
      </c>
      <c r="L3541" s="46">
        <f ca="1">IF(E3541="","",IF(ISERROR(IF(行业估值!$E$7="最新年报",[1]!EM_S_STM07_BS(E3541,140,LEFT(RIGHT($L$1,5),4)&amp;"-12-31",1)/100000000,[1]!EM_S_STM07_BS(E3541,140,LEFT(RIGHT($L$1,11),10),1)/100000000)),0,IF(行业估值!$E$7="最新年报",[1]!EM_S_STM07_BS(E3541,140,LEFT(RIGHT($L$1,5),4)&amp;"-12-31",1)/100000000,[1]!EM_S_STM07_BS(E3541,140,LEFT(RIGHT($L$1,11),10),1)/100000000)))</f>
        <v>8.0307882812999996</v>
      </c>
      <c r="M3541" s="36">
        <f t="shared" ca="1" si="282"/>
        <v>1.8487537063542934</v>
      </c>
      <c r="N3541" s="37" t="str">
        <f ca="1">IF(E3541="","",IF(ISERROR([1]!EM_S_EST_NETPROFIT(E3541,行业估值!$E$6,deadline)/100000000),"-",[1]!EM_S_EST_NETPROFIT(E3541,行业估值!$E$6,deadline)/100000000))</f>
        <v>-</v>
      </c>
      <c r="O3541" s="36" t="str">
        <f t="shared" ca="1" si="283"/>
        <v>-</v>
      </c>
      <c r="T3541" s="64" t="s">
        <v>6894</v>
      </c>
      <c r="U3541" s="64" t="s">
        <v>6895</v>
      </c>
    </row>
    <row r="3542" spans="4:21">
      <c r="D3542" s="45">
        <f>IF(AND(行业估值!$B$39=$G3542,COUNTIF($G$2:$G$2552,$G3542)&gt;=1),COUNTIF($G$2:G3542,$G3542),"")</f>
        <v>324</v>
      </c>
      <c r="E3542" s="65" t="str">
        <f t="shared" si="284"/>
        <v>603726.SH</v>
      </c>
      <c r="F3542" s="65" t="str">
        <f t="shared" si="285"/>
        <v>朗迪集团</v>
      </c>
      <c r="G3542" s="34" t="str">
        <f>IF(E3542="","",IF(行业估值!$C$5="申万行业",[1]!EM_S_INFO_INDUSTRY_SW2014(E3542,"1"),IF(行业估值!$C$5="证监会行业",[1]!EM_S_INFO_INDUSTRY_CSRC1(E3542,"1"),[1]!EM_S_INFO_INDUSTRY_EM2016(E3542,"1"))))</f>
        <v>机械设备</v>
      </c>
      <c r="H3542" s="34" t="str">
        <f>IF(E3542="","",IF($H$1="上证50",[1]!EM_S_INFO_COMPINDEX(E3542,"000016"),"")&amp;IF($H$1="上证180",[1]!EM_S_INFO_COMPINDEX(E3542,"000010"),"")&amp;IF($H$1="沪深300",[1]!EM_S_INFO_COMPINDEX(E3542,"000300"),"")&amp;IF(AND($H$1="上证A股",RIGHT(E3542,2)="SH"),"是","")&amp;IF(AND($H$1="深证A股",RIGHT(E3542,2)="SZ"),"是","")&amp;IF(AND($H$1="创业板",LEFT(E3542,1)-3=0),"是","")&amp;IF(AND($H$1="全部A股",E3542&lt;&gt;0),"是","")&amp;IF(AND($H$1="中小板",LEFT(E3542,3)="002"),"是",""))</f>
        <v>是</v>
      </c>
      <c r="I3542" s="46">
        <f ca="1">IF(E3542="","",IF(OR([1]!EM_S_VAL_MV(E3542,deadline)="",[1]!EM_S_VAL_MV(E3542,deadline)="--",[1]!EM_S_VAL_MV(E3542,deadline)="null"),0,[1]!EM_S_VAL_MV(E3542,deadline)/100000000))</f>
        <v>19.697592319999998</v>
      </c>
      <c r="J3542" s="46">
        <f ca="1">IF(E3542="","",IF(RIGHT(LEFT($J$1,6),3)="TTM",[1]!EM_S_FA_PROFIT_TTM(E3542,LEFT(RIGHT($J$1,11),10),1)/100000000,[1]!EM_S_STM07_IS(E3542,61,LEFT(RIGHT($J$1,5),4)&amp;"-12-31",1)/100000000))</f>
        <v>1.0163723381000001</v>
      </c>
      <c r="K3542" s="36">
        <f t="shared" ca="1" si="281"/>
        <v>19.380291632909405</v>
      </c>
      <c r="L3542" s="46">
        <f ca="1">IF(E3542="","",IF(ISERROR(IF(行业估值!$E$7="最新年报",[1]!EM_S_STM07_BS(E3542,140,LEFT(RIGHT($L$1,5),4)&amp;"-12-31",1)/100000000,[1]!EM_S_STM07_BS(E3542,140,LEFT(RIGHT($L$1,11),10),1)/100000000)),0,IF(行业估值!$E$7="最新年报",[1]!EM_S_STM07_BS(E3542,140,LEFT(RIGHT($L$1,5),4)&amp;"-12-31",1)/100000000,[1]!EM_S_STM07_BS(E3542,140,LEFT(RIGHT($L$1,11),10),1)/100000000)))</f>
        <v>8.9452599564999993</v>
      </c>
      <c r="M3542" s="36">
        <f t="shared" ca="1" si="282"/>
        <v>2.2020145211863746</v>
      </c>
      <c r="N3542" s="37" t="str">
        <f ca="1">IF(E3542="","",IF(ISERROR([1]!EM_S_EST_NETPROFIT(E3542,行业估值!$E$6,deadline)/100000000),"-",[1]!EM_S_EST_NETPROFIT(E3542,行业估值!$E$6,deadline)/100000000))</f>
        <v>-</v>
      </c>
      <c r="O3542" s="36" t="str">
        <f t="shared" ca="1" si="283"/>
        <v>-</v>
      </c>
      <c r="T3542" s="64" t="s">
        <v>6896</v>
      </c>
      <c r="U3542" s="64" t="s">
        <v>6897</v>
      </c>
    </row>
    <row r="3543" spans="4:21">
      <c r="D3543" s="45" t="str">
        <f>IF(AND(行业估值!$B$39=$G3543,COUNTIF($G$2:$G$2552,$G3543)&gt;=1),COUNTIF($G$2:G3543,$G3543),"")</f>
        <v/>
      </c>
      <c r="E3543" s="65" t="str">
        <f t="shared" si="284"/>
        <v>603727.SH</v>
      </c>
      <c r="F3543" s="65" t="str">
        <f t="shared" si="285"/>
        <v>博迈科</v>
      </c>
      <c r="G3543" s="34" t="str">
        <f>IF(E3543="","",IF(行业估值!$C$5="申万行业",[1]!EM_S_INFO_INDUSTRY_SW2014(E3543,"1"),IF(行业估值!$C$5="证监会行业",[1]!EM_S_INFO_INDUSTRY_CSRC1(E3543,"1"),[1]!EM_S_INFO_INDUSTRY_EM2016(E3543,"1"))))</f>
        <v>化石能源</v>
      </c>
      <c r="H3543" s="34" t="str">
        <f>IF(E3543="","",IF($H$1="上证50",[1]!EM_S_INFO_COMPINDEX(E3543,"000016"),"")&amp;IF($H$1="上证180",[1]!EM_S_INFO_COMPINDEX(E3543,"000010"),"")&amp;IF($H$1="沪深300",[1]!EM_S_INFO_COMPINDEX(E3543,"000300"),"")&amp;IF(AND($H$1="上证A股",RIGHT(E3543,2)="SH"),"是","")&amp;IF(AND($H$1="深证A股",RIGHT(E3543,2)="SZ"),"是","")&amp;IF(AND($H$1="创业板",LEFT(E3543,1)-3=0),"是","")&amp;IF(AND($H$1="全部A股",E3543&lt;&gt;0),"是","")&amp;IF(AND($H$1="中小板",LEFT(E3543,3)="002"),"是",""))</f>
        <v>是</v>
      </c>
      <c r="I3543" s="46">
        <f ca="1">IF(E3543="","",IF(OR([1]!EM_S_VAL_MV(E3543,deadline)="",[1]!EM_S_VAL_MV(E3543,deadline)="--",[1]!EM_S_VAL_MV(E3543,deadline)="null"),0,[1]!EM_S_VAL_MV(E3543,deadline)/100000000))</f>
        <v>40.951960499999998</v>
      </c>
      <c r="J3543" s="46">
        <f ca="1">IF(E3543="","",IF(RIGHT(LEFT($J$1,6),3)="TTM",[1]!EM_S_FA_PROFIT_TTM(E3543,LEFT(RIGHT($J$1,11),10),1)/100000000,[1]!EM_S_STM07_IS(E3543,61,LEFT(RIGHT($J$1,5),4)&amp;"-12-31",1)/100000000))</f>
        <v>0.59895192679999998</v>
      </c>
      <c r="K3543" s="36">
        <f t="shared" ca="1" si="281"/>
        <v>68.372700157744944</v>
      </c>
      <c r="L3543" s="46">
        <f ca="1">IF(E3543="","",IF(ISERROR(IF(行业估值!$E$7="最新年报",[1]!EM_S_STM07_BS(E3543,140,LEFT(RIGHT($L$1,5),4)&amp;"-12-31",1)/100000000,[1]!EM_S_STM07_BS(E3543,140,LEFT(RIGHT($L$1,11),10),1)/100000000)),0,IF(行业估值!$E$7="最新年报",[1]!EM_S_STM07_BS(E3543,140,LEFT(RIGHT($L$1,5),4)&amp;"-12-31",1)/100000000,[1]!EM_S_STM07_BS(E3543,140,LEFT(RIGHT($L$1,11),10),1)/100000000)))</f>
        <v>23.226095290100002</v>
      </c>
      <c r="M3543" s="36">
        <f t="shared" ca="1" si="282"/>
        <v>1.7631874832381125</v>
      </c>
      <c r="N3543" s="37">
        <f ca="1">IF(E3543="","",IF(ISERROR([1]!EM_S_EST_NETPROFIT(E3543,行业估值!$E$6,deadline)/100000000),"-",[1]!EM_S_EST_NETPROFIT(E3543,行业估值!$E$6,deadline)/100000000))</f>
        <v>0.53</v>
      </c>
      <c r="O3543" s="36">
        <f t="shared" ca="1" si="283"/>
        <v>77.267849999999996</v>
      </c>
      <c r="T3543" s="64" t="s">
        <v>6898</v>
      </c>
      <c r="U3543" s="64" t="s">
        <v>6899</v>
      </c>
    </row>
    <row r="3544" spans="4:21">
      <c r="D3544" s="45" t="str">
        <f>IF(AND(行业估值!$B$39=$G3544,COUNTIF($G$2:$G$2552,$G3544)&gt;=1),COUNTIF($G$2:G3544,$G3544),"")</f>
        <v/>
      </c>
      <c r="E3544" s="65" t="str">
        <f t="shared" si="284"/>
        <v>603728.SH</v>
      </c>
      <c r="F3544" s="65" t="str">
        <f t="shared" si="285"/>
        <v>鸣志电器</v>
      </c>
      <c r="G3544" s="34" t="str">
        <f>IF(E3544="","",IF(行业估值!$C$5="申万行业",[1]!EM_S_INFO_INDUSTRY_SW2014(E3544,"1"),IF(行业估值!$C$5="证监会行业",[1]!EM_S_INFO_INDUSTRY_CSRC1(E3544,"1"),[1]!EM_S_INFO_INDUSTRY_EM2016(E3544,"1"))))</f>
        <v>电气设备</v>
      </c>
      <c r="H3544" s="34" t="str">
        <f>IF(E3544="","",IF($H$1="上证50",[1]!EM_S_INFO_COMPINDEX(E3544,"000016"),"")&amp;IF($H$1="上证180",[1]!EM_S_INFO_COMPINDEX(E3544,"000010"),"")&amp;IF($H$1="沪深300",[1]!EM_S_INFO_COMPINDEX(E3544,"000300"),"")&amp;IF(AND($H$1="上证A股",RIGHT(E3544,2)="SH"),"是","")&amp;IF(AND($H$1="深证A股",RIGHT(E3544,2)="SZ"),"是","")&amp;IF(AND($H$1="创业板",LEFT(E3544,1)-3=0),"是","")&amp;IF(AND($H$1="全部A股",E3544&lt;&gt;0),"是","")&amp;IF(AND($H$1="中小板",LEFT(E3544,3)="002"),"是",""))</f>
        <v>是</v>
      </c>
      <c r="I3544" s="46">
        <f ca="1">IF(E3544="","",IF(OR([1]!EM_S_VAL_MV(E3544,deadline)="",[1]!EM_S_VAL_MV(E3544,deadline)="--",[1]!EM_S_VAL_MV(E3544,deadline)="null"),0,[1]!EM_S_VAL_MV(E3544,deadline)/100000000))</f>
        <v>43.0976</v>
      </c>
      <c r="J3544" s="46">
        <f ca="1">IF(E3544="","",IF(RIGHT(LEFT($J$1,6),3)="TTM",[1]!EM_S_FA_PROFIT_TTM(E3544,LEFT(RIGHT($J$1,11),10),1)/100000000,[1]!EM_S_STM07_IS(E3544,61,LEFT(RIGHT($J$1,5),4)&amp;"-12-31",1)/100000000))</f>
        <v>1.6793722924000001</v>
      </c>
      <c r="K3544" s="36">
        <f t="shared" ca="1" si="281"/>
        <v>25.662921911382131</v>
      </c>
      <c r="L3544" s="46">
        <f ca="1">IF(E3544="","",IF(ISERROR(IF(行业估值!$E$7="最新年报",[1]!EM_S_STM07_BS(E3544,140,LEFT(RIGHT($L$1,5),4)&amp;"-12-31",1)/100000000,[1]!EM_S_STM07_BS(E3544,140,LEFT(RIGHT($L$1,11),10),1)/100000000)),0,IF(行业估值!$E$7="最新年报",[1]!EM_S_STM07_BS(E3544,140,LEFT(RIGHT($L$1,5),4)&amp;"-12-31",1)/100000000,[1]!EM_S_STM07_BS(E3544,140,LEFT(RIGHT($L$1,11),10),1)/100000000)))</f>
        <v>19.661315543800001</v>
      </c>
      <c r="M3544" s="36">
        <f t="shared" ca="1" si="282"/>
        <v>2.1919998132368308</v>
      </c>
      <c r="N3544" s="37">
        <f ca="1">IF(E3544="","",IF(ISERROR([1]!EM_S_EST_NETPROFIT(E3544,行业估值!$E$6,deadline)/100000000),"-",[1]!EM_S_EST_NETPROFIT(E3544,行业估值!$E$6,deadline)/100000000))</f>
        <v>2.0818500000000002</v>
      </c>
      <c r="O3544" s="36">
        <f t="shared" ca="1" si="283"/>
        <v>20.701587530321586</v>
      </c>
      <c r="T3544" s="64" t="s">
        <v>6900</v>
      </c>
      <c r="U3544" s="64" t="s">
        <v>6901</v>
      </c>
    </row>
    <row r="3545" spans="4:21">
      <c r="D3545" s="45" t="str">
        <f>IF(AND(行业估值!$B$39=$G3545,COUNTIF($G$2:$G$2552,$G3545)&gt;=1),COUNTIF($G$2:G3545,$G3545),"")</f>
        <v/>
      </c>
      <c r="E3545" s="65" t="str">
        <f t="shared" si="284"/>
        <v>603729.SH</v>
      </c>
      <c r="F3545" s="65" t="str">
        <f t="shared" si="285"/>
        <v>龙韵股份</v>
      </c>
      <c r="G3545" s="34" t="str">
        <f>IF(E3545="","",IF(行业估值!$C$5="申万行业",[1]!EM_S_INFO_INDUSTRY_SW2014(E3545,"1"),IF(行业估值!$C$5="证监会行业",[1]!EM_S_INFO_INDUSTRY_CSRC1(E3545,"1"),[1]!EM_S_INFO_INDUSTRY_EM2016(E3545,"1"))))</f>
        <v>文化传媒</v>
      </c>
      <c r="H3545" s="34" t="str">
        <f>IF(E3545="","",IF($H$1="上证50",[1]!EM_S_INFO_COMPINDEX(E3545,"000016"),"")&amp;IF($H$1="上证180",[1]!EM_S_INFO_COMPINDEX(E3545,"000010"),"")&amp;IF($H$1="沪深300",[1]!EM_S_INFO_COMPINDEX(E3545,"000300"),"")&amp;IF(AND($H$1="上证A股",RIGHT(E3545,2)="SH"),"是","")&amp;IF(AND($H$1="深证A股",RIGHT(E3545,2)="SZ"),"是","")&amp;IF(AND($H$1="创业板",LEFT(E3545,1)-3=0),"是","")&amp;IF(AND($H$1="全部A股",E3545&lt;&gt;0),"是","")&amp;IF(AND($H$1="中小板",LEFT(E3545,3)="002"),"是",""))</f>
        <v>是</v>
      </c>
      <c r="I3545" s="46">
        <f ca="1">IF(E3545="","",IF(OR([1]!EM_S_VAL_MV(E3545,deadline)="",[1]!EM_S_VAL_MV(E3545,deadline)="--",[1]!EM_S_VAL_MV(E3545,deadline)="null"),0,[1]!EM_S_VAL_MV(E3545,deadline)/100000000))</f>
        <v>13.6460156</v>
      </c>
      <c r="J3545" s="46">
        <f ca="1">IF(E3545="","",IF(RIGHT(LEFT($J$1,6),3)="TTM",[1]!EM_S_FA_PROFIT_TTM(E3545,LEFT(RIGHT($J$1,11),10),1)/100000000,[1]!EM_S_STM07_IS(E3545,61,LEFT(RIGHT($J$1,5),4)&amp;"-12-31",1)/100000000))</f>
        <v>-0.4458880697</v>
      </c>
      <c r="K3545" s="36">
        <f t="shared" ca="1" si="281"/>
        <v>-30.604128092463291</v>
      </c>
      <c r="L3545" s="46">
        <f ca="1">IF(E3545="","",IF(ISERROR(IF(行业估值!$E$7="最新年报",[1]!EM_S_STM07_BS(E3545,140,LEFT(RIGHT($L$1,5),4)&amp;"-12-31",1)/100000000,[1]!EM_S_STM07_BS(E3545,140,LEFT(RIGHT($L$1,11),10),1)/100000000)),0,IF(行业估值!$E$7="最新年报",[1]!EM_S_STM07_BS(E3545,140,LEFT(RIGHT($L$1,5),4)&amp;"-12-31",1)/100000000,[1]!EM_S_STM07_BS(E3545,140,LEFT(RIGHT($L$1,11),10),1)/100000000)))</f>
        <v>8.2179912225000002</v>
      </c>
      <c r="M3545" s="36">
        <f t="shared" ca="1" si="282"/>
        <v>1.660505010353216</v>
      </c>
      <c r="N3545" s="37" t="str">
        <f ca="1">IF(E3545="","",IF(ISERROR([1]!EM_S_EST_NETPROFIT(E3545,行业估值!$E$6,deadline)/100000000),"-",[1]!EM_S_EST_NETPROFIT(E3545,行业估值!$E$6,deadline)/100000000))</f>
        <v>-</v>
      </c>
      <c r="O3545" s="36" t="str">
        <f t="shared" ca="1" si="283"/>
        <v>-</v>
      </c>
      <c r="T3545" s="64" t="s">
        <v>6902</v>
      </c>
      <c r="U3545" s="64" t="s">
        <v>6903</v>
      </c>
    </row>
    <row r="3546" spans="4:21">
      <c r="D3546" s="45" t="str">
        <f>IF(AND(行业估值!$B$39=$G3546,COUNTIF($G$2:$G$2552,$G3546)&gt;=1),COUNTIF($G$2:G3546,$G3546),"")</f>
        <v/>
      </c>
      <c r="E3546" s="65" t="str">
        <f t="shared" si="284"/>
        <v>603730.SH</v>
      </c>
      <c r="F3546" s="65" t="str">
        <f t="shared" si="285"/>
        <v>岱美股份</v>
      </c>
      <c r="G3546" s="34" t="str">
        <f>IF(E3546="","",IF(行业估值!$C$5="申万行业",[1]!EM_S_INFO_INDUSTRY_SW2014(E3546,"1"),IF(行业估值!$C$5="证监会行业",[1]!EM_S_INFO_INDUSTRY_CSRC1(E3546,"1"),[1]!EM_S_INFO_INDUSTRY_EM2016(E3546,"1"))))</f>
        <v>交运设备</v>
      </c>
      <c r="H3546" s="34" t="str">
        <f>IF(E3546="","",IF($H$1="上证50",[1]!EM_S_INFO_COMPINDEX(E3546,"000016"),"")&amp;IF($H$1="上证180",[1]!EM_S_INFO_COMPINDEX(E3546,"000010"),"")&amp;IF($H$1="沪深300",[1]!EM_S_INFO_COMPINDEX(E3546,"000300"),"")&amp;IF(AND($H$1="上证A股",RIGHT(E3546,2)="SH"),"是","")&amp;IF(AND($H$1="深证A股",RIGHT(E3546,2)="SZ"),"是","")&amp;IF(AND($H$1="创业板",LEFT(E3546,1)-3=0),"是","")&amp;IF(AND($H$1="全部A股",E3546&lt;&gt;0),"是","")&amp;IF(AND($H$1="中小板",LEFT(E3546,3)="002"),"是",""))</f>
        <v>是</v>
      </c>
      <c r="I3546" s="46">
        <f ca="1">IF(E3546="","",IF(OR([1]!EM_S_VAL_MV(E3546,deadline)="",[1]!EM_S_VAL_MV(E3546,deadline)="--",[1]!EM_S_VAL_MV(E3546,deadline)="null"),0,[1]!EM_S_VAL_MV(E3546,deadline)/100000000))</f>
        <v>106.39790451200001</v>
      </c>
      <c r="J3546" s="46">
        <f ca="1">IF(E3546="","",IF(RIGHT(LEFT($J$1,6),3)="TTM",[1]!EM_S_FA_PROFIT_TTM(E3546,LEFT(RIGHT($J$1,11),10),1)/100000000,[1]!EM_S_STM07_IS(E3546,61,LEFT(RIGHT($J$1,5),4)&amp;"-12-31",1)/100000000))</f>
        <v>5.9403039049000004</v>
      </c>
      <c r="K3546" s="36">
        <f t="shared" ca="1" si="281"/>
        <v>17.911188756560954</v>
      </c>
      <c r="L3546" s="46">
        <f ca="1">IF(E3546="","",IF(ISERROR(IF(行业估值!$E$7="最新年报",[1]!EM_S_STM07_BS(E3546,140,LEFT(RIGHT($L$1,5),4)&amp;"-12-31",1)/100000000,[1]!EM_S_STM07_BS(E3546,140,LEFT(RIGHT($L$1,11),10),1)/100000000)),0,IF(行业估值!$E$7="最新年报",[1]!EM_S_STM07_BS(E3546,140,LEFT(RIGHT($L$1,5),4)&amp;"-12-31",1)/100000000,[1]!EM_S_STM07_BS(E3546,140,LEFT(RIGHT($L$1,11),10),1)/100000000)))</f>
        <v>36.270523424299995</v>
      </c>
      <c r="M3546" s="36">
        <f t="shared" ca="1" si="282"/>
        <v>2.9334537929694475</v>
      </c>
      <c r="N3546" s="37">
        <f ca="1">IF(E3546="","",IF(ISERROR([1]!EM_S_EST_NETPROFIT(E3546,行业估值!$E$6,deadline)/100000000),"-",[1]!EM_S_EST_NETPROFIT(E3546,行业估值!$E$6,deadline)/100000000))</f>
        <v>6.59598</v>
      </c>
      <c r="O3546" s="36">
        <f t="shared" ca="1" si="283"/>
        <v>16.1307196977553</v>
      </c>
      <c r="T3546" s="64" t="s">
        <v>6904</v>
      </c>
      <c r="U3546" s="64" t="s">
        <v>6905</v>
      </c>
    </row>
    <row r="3547" spans="4:21">
      <c r="D3547" s="45" t="str">
        <f>IF(AND(行业估值!$B$39=$G3547,COUNTIF($G$2:$G$2552,$G3547)&gt;=1),COUNTIF($G$2:G3547,$G3547),"")</f>
        <v/>
      </c>
      <c r="E3547" s="65" t="str">
        <f t="shared" si="284"/>
        <v>603733.SH</v>
      </c>
      <c r="F3547" s="65" t="str">
        <f t="shared" si="285"/>
        <v>仙鹤股份</v>
      </c>
      <c r="G3547" s="34" t="str">
        <f>IF(E3547="","",IF(行业估值!$C$5="申万行业",[1]!EM_S_INFO_INDUSTRY_SW2014(E3547,"1"),IF(行业估值!$C$5="证监会行业",[1]!EM_S_INFO_INDUSTRY_CSRC1(E3547,"1"),[1]!EM_S_INFO_INDUSTRY_EM2016(E3547,"1"))))</f>
        <v>轻工制造</v>
      </c>
      <c r="H3547" s="34" t="str">
        <f>IF(E3547="","",IF($H$1="上证50",[1]!EM_S_INFO_COMPINDEX(E3547,"000016"),"")&amp;IF($H$1="上证180",[1]!EM_S_INFO_COMPINDEX(E3547,"000010"),"")&amp;IF($H$1="沪深300",[1]!EM_S_INFO_COMPINDEX(E3547,"000300"),"")&amp;IF(AND($H$1="上证A股",RIGHT(E3547,2)="SH"),"是","")&amp;IF(AND($H$1="深证A股",RIGHT(E3547,2)="SZ"),"是","")&amp;IF(AND($H$1="创业板",LEFT(E3547,1)-3=0),"是","")&amp;IF(AND($H$1="全部A股",E3547&lt;&gt;0),"是","")&amp;IF(AND($H$1="中小板",LEFT(E3547,3)="002"),"是",""))</f>
        <v>是</v>
      </c>
      <c r="I3547" s="46">
        <f ca="1">IF(E3547="","",IF(OR([1]!EM_S_VAL_MV(E3547,deadline)="",[1]!EM_S_VAL_MV(E3547,deadline)="--",[1]!EM_S_VAL_MV(E3547,deadline)="null"),0,[1]!EM_S_VAL_MV(E3547,deadline)/100000000))</f>
        <v>83.415599999999998</v>
      </c>
      <c r="J3547" s="46">
        <f ca="1">IF(E3547="","",IF(RIGHT(LEFT($J$1,6),3)="TTM",[1]!EM_S_FA_PROFIT_TTM(E3547,LEFT(RIGHT($J$1,11),10),1)/100000000,[1]!EM_S_STM07_IS(E3547,61,LEFT(RIGHT($J$1,5),4)&amp;"-12-31",1)/100000000))</f>
        <v>3.1010935085000004</v>
      </c>
      <c r="K3547" s="36">
        <f t="shared" ca="1" si="281"/>
        <v>26.898769666687073</v>
      </c>
      <c r="L3547" s="46">
        <f ca="1">IF(E3547="","",IF(ISERROR(IF(行业估值!$E$7="最新年报",[1]!EM_S_STM07_BS(E3547,140,LEFT(RIGHT($L$1,5),4)&amp;"-12-31",1)/100000000,[1]!EM_S_STM07_BS(E3547,140,LEFT(RIGHT($L$1,11),10),1)/100000000)),0,IF(行业估值!$E$7="最新年报",[1]!EM_S_STM07_BS(E3547,140,LEFT(RIGHT($L$1,5),4)&amp;"-12-31",1)/100000000,[1]!EM_S_STM07_BS(E3547,140,LEFT(RIGHT($L$1,11),10),1)/100000000)))</f>
        <v>34.400878743</v>
      </c>
      <c r="M3547" s="36">
        <f t="shared" ca="1" si="282"/>
        <v>2.4248101516003766</v>
      </c>
      <c r="N3547" s="37" t="str">
        <f ca="1">IF(E3547="","",IF(ISERROR([1]!EM_S_EST_NETPROFIT(E3547,行业估值!$E$6,deadline)/100000000),"-",[1]!EM_S_EST_NETPROFIT(E3547,行业估值!$E$6,deadline)/100000000))</f>
        <v>-</v>
      </c>
      <c r="O3547" s="36" t="str">
        <f t="shared" ca="1" si="283"/>
        <v>-</v>
      </c>
      <c r="T3547" s="64" t="s">
        <v>6906</v>
      </c>
      <c r="U3547" s="64" t="s">
        <v>6907</v>
      </c>
    </row>
    <row r="3548" spans="4:21">
      <c r="D3548" s="45" t="str">
        <f>IF(AND(行业估值!$B$39=$G3548,COUNTIF($G$2:$G$2552,$G3548)&gt;=1),COUNTIF($G$2:G3548,$G3548),"")</f>
        <v/>
      </c>
      <c r="E3548" s="65" t="str">
        <f t="shared" si="284"/>
        <v>603737.SH</v>
      </c>
      <c r="F3548" s="65" t="str">
        <f t="shared" si="285"/>
        <v>三棵树</v>
      </c>
      <c r="G3548" s="34" t="str">
        <f>IF(E3548="","",IF(行业估值!$C$5="申万行业",[1]!EM_S_INFO_INDUSTRY_SW2014(E3548,"1"),IF(行业估值!$C$5="证监会行业",[1]!EM_S_INFO_INDUSTRY_CSRC1(E3548,"1"),[1]!EM_S_INFO_INDUSTRY_EM2016(E3548,"1"))))</f>
        <v>基础化工</v>
      </c>
      <c r="H3548" s="34" t="str">
        <f>IF(E3548="","",IF($H$1="上证50",[1]!EM_S_INFO_COMPINDEX(E3548,"000016"),"")&amp;IF($H$1="上证180",[1]!EM_S_INFO_COMPINDEX(E3548,"000010"),"")&amp;IF($H$1="沪深300",[1]!EM_S_INFO_COMPINDEX(E3548,"000300"),"")&amp;IF(AND($H$1="上证A股",RIGHT(E3548,2)="SH"),"是","")&amp;IF(AND($H$1="深证A股",RIGHT(E3548,2)="SZ"),"是","")&amp;IF(AND($H$1="创业板",LEFT(E3548,1)-3=0),"是","")&amp;IF(AND($H$1="全部A股",E3548&lt;&gt;0),"是","")&amp;IF(AND($H$1="中小板",LEFT(E3548,3)="002"),"是",""))</f>
        <v>是</v>
      </c>
      <c r="I3548" s="46">
        <f ca="1">IF(E3548="","",IF(OR([1]!EM_S_VAL_MV(E3548,deadline)="",[1]!EM_S_VAL_MV(E3548,deadline)="--",[1]!EM_S_VAL_MV(E3548,deadline)="null"),0,[1]!EM_S_VAL_MV(E3548,deadline)/100000000))</f>
        <v>154.90081775909999</v>
      </c>
      <c r="J3548" s="46">
        <f ca="1">IF(E3548="","",IF(RIGHT(LEFT($J$1,6),3)="TTM",[1]!EM_S_FA_PROFIT_TTM(E3548,LEFT(RIGHT($J$1,11),10),1)/100000000,[1]!EM_S_STM07_IS(E3548,61,LEFT(RIGHT($J$1,5),4)&amp;"-12-31",1)/100000000))</f>
        <v>3.7849245081</v>
      </c>
      <c r="K3548" s="36">
        <f t="shared" ca="1" si="281"/>
        <v>40.925735091308042</v>
      </c>
      <c r="L3548" s="46">
        <f ca="1">IF(E3548="","",IF(ISERROR(IF(行业估值!$E$7="最新年报",[1]!EM_S_STM07_BS(E3548,140,LEFT(RIGHT($L$1,5),4)&amp;"-12-31",1)/100000000,[1]!EM_S_STM07_BS(E3548,140,LEFT(RIGHT($L$1,11),10),1)/100000000)),0,IF(行业估值!$E$7="最新年报",[1]!EM_S_STM07_BS(E3548,140,LEFT(RIGHT($L$1,5),4)&amp;"-12-31",1)/100000000,[1]!EM_S_STM07_BS(E3548,140,LEFT(RIGHT($L$1,11),10),1)/100000000)))</f>
        <v>15.476679405899999</v>
      </c>
      <c r="M3548" s="36">
        <f t="shared" ca="1" si="282"/>
        <v>10.008659719348383</v>
      </c>
      <c r="N3548" s="37">
        <f ca="1">IF(E3548="","",IF(ISERROR([1]!EM_S_EST_NETPROFIT(E3548,行业估值!$E$6,deadline)/100000000),"-",[1]!EM_S_EST_NETPROFIT(E3548,行业估值!$E$6,deadline)/100000000))</f>
        <v>3.9852625000000002</v>
      </c>
      <c r="O3548" s="36">
        <f t="shared" ca="1" si="283"/>
        <v>38.868410238748389</v>
      </c>
      <c r="T3548" s="64" t="s">
        <v>6908</v>
      </c>
      <c r="U3548" s="64" t="s">
        <v>6909</v>
      </c>
    </row>
    <row r="3549" spans="4:21">
      <c r="D3549" s="45" t="str">
        <f>IF(AND(行业估值!$B$39=$G3549,COUNTIF($G$2:$G$2552,$G3549)&gt;=1),COUNTIF($G$2:G3549,$G3549),"")</f>
        <v/>
      </c>
      <c r="E3549" s="65" t="str">
        <f t="shared" si="284"/>
        <v>603738.SH</v>
      </c>
      <c r="F3549" s="65" t="str">
        <f t="shared" si="285"/>
        <v>泰晶科技</v>
      </c>
      <c r="G3549" s="34" t="str">
        <f>IF(E3549="","",IF(行业估值!$C$5="申万行业",[1]!EM_S_INFO_INDUSTRY_SW2014(E3549,"1"),IF(行业估值!$C$5="证监会行业",[1]!EM_S_INFO_INDUSTRY_CSRC1(E3549,"1"),[1]!EM_S_INFO_INDUSTRY_EM2016(E3549,"1"))))</f>
        <v>电子设备</v>
      </c>
      <c r="H3549" s="34" t="str">
        <f>IF(E3549="","",IF($H$1="上证50",[1]!EM_S_INFO_COMPINDEX(E3549,"000016"),"")&amp;IF($H$1="上证180",[1]!EM_S_INFO_COMPINDEX(E3549,"000010"),"")&amp;IF($H$1="沪深300",[1]!EM_S_INFO_COMPINDEX(E3549,"000300"),"")&amp;IF(AND($H$1="上证A股",RIGHT(E3549,2)="SH"),"是","")&amp;IF(AND($H$1="深证A股",RIGHT(E3549,2)="SZ"),"是","")&amp;IF(AND($H$1="创业板",LEFT(E3549,1)-3=0),"是","")&amp;IF(AND($H$1="全部A股",E3549&lt;&gt;0),"是","")&amp;IF(AND($H$1="中小板",LEFT(E3549,3)="002"),"是",""))</f>
        <v>是</v>
      </c>
      <c r="I3549" s="46">
        <f ca="1">IF(E3549="","",IF(OR([1]!EM_S_VAL_MV(E3549,deadline)="",[1]!EM_S_VAL_MV(E3549,deadline)="--",[1]!EM_S_VAL_MV(E3549,deadline)="null"),0,[1]!EM_S_VAL_MV(E3549,deadline)/100000000))</f>
        <v>25.7680881408</v>
      </c>
      <c r="J3549" s="46">
        <f ca="1">IF(E3549="","",IF(RIGHT(LEFT($J$1,6),3)="TTM",[1]!EM_S_FA_PROFIT_TTM(E3549,LEFT(RIGHT($J$1,11),10),1)/100000000,[1]!EM_S_STM07_IS(E3549,61,LEFT(RIGHT($J$1,5),4)&amp;"-12-31",1)/100000000))</f>
        <v>2.5288724199999998E-2</v>
      </c>
      <c r="K3549" s="36">
        <f t="shared" ca="1" si="281"/>
        <v>1018.9556395573329</v>
      </c>
      <c r="L3549" s="46">
        <f ca="1">IF(E3549="","",IF(ISERROR(IF(行业估值!$E$7="最新年报",[1]!EM_S_STM07_BS(E3549,140,LEFT(RIGHT($L$1,5),4)&amp;"-12-31",1)/100000000,[1]!EM_S_STM07_BS(E3549,140,LEFT(RIGHT($L$1,11),10),1)/100000000)),0,IF(行业估值!$E$7="最新年报",[1]!EM_S_STM07_BS(E3549,140,LEFT(RIGHT($L$1,5),4)&amp;"-12-31",1)/100000000,[1]!EM_S_STM07_BS(E3549,140,LEFT(RIGHT($L$1,11),10),1)/100000000)))</f>
        <v>7.3514769311999997</v>
      </c>
      <c r="M3549" s="36">
        <f t="shared" ca="1" si="282"/>
        <v>3.5051579950471003</v>
      </c>
      <c r="N3549" s="37" t="str">
        <f ca="1">IF(E3549="","",IF(ISERROR([1]!EM_S_EST_NETPROFIT(E3549,行业估值!$E$6,deadline)/100000000),"-",[1]!EM_S_EST_NETPROFIT(E3549,行业估值!$E$6,deadline)/100000000))</f>
        <v>-</v>
      </c>
      <c r="O3549" s="36" t="str">
        <f t="shared" ca="1" si="283"/>
        <v>-</v>
      </c>
      <c r="T3549" s="64" t="s">
        <v>6910</v>
      </c>
      <c r="U3549" s="64" t="s">
        <v>6911</v>
      </c>
    </row>
    <row r="3550" spans="4:21">
      <c r="D3550" s="45" t="str">
        <f>IF(AND(行业估值!$B$39=$G3550,COUNTIF($G$2:$G$2552,$G3550)&gt;=1),COUNTIF($G$2:G3550,$G3550),"")</f>
        <v/>
      </c>
      <c r="E3550" s="65" t="str">
        <f t="shared" si="284"/>
        <v>603739.SH</v>
      </c>
      <c r="F3550" s="65" t="str">
        <f t="shared" si="285"/>
        <v>蔚蓝生物</v>
      </c>
      <c r="G3550" s="34" t="str">
        <f>IF(E3550="","",IF(行业估值!$C$5="申万行业",[1]!EM_S_INFO_INDUSTRY_SW2014(E3550,"1"),IF(行业估值!$C$5="证监会行业",[1]!EM_S_INFO_INDUSTRY_CSRC1(E3550,"1"),[1]!EM_S_INFO_INDUSTRY_EM2016(E3550,"1"))))</f>
        <v>农林牧渔</v>
      </c>
      <c r="H3550" s="34" t="str">
        <f>IF(E3550="","",IF($H$1="上证50",[1]!EM_S_INFO_COMPINDEX(E3550,"000016"),"")&amp;IF($H$1="上证180",[1]!EM_S_INFO_COMPINDEX(E3550,"000010"),"")&amp;IF($H$1="沪深300",[1]!EM_S_INFO_COMPINDEX(E3550,"000300"),"")&amp;IF(AND($H$1="上证A股",RIGHT(E3550,2)="SH"),"是","")&amp;IF(AND($H$1="深证A股",RIGHT(E3550,2)="SZ"),"是","")&amp;IF(AND($H$1="创业板",LEFT(E3550,1)-3=0),"是","")&amp;IF(AND($H$1="全部A股",E3550&lt;&gt;0),"是","")&amp;IF(AND($H$1="中小板",LEFT(E3550,3)="002"),"是",""))</f>
        <v>是</v>
      </c>
      <c r="I3550" s="46">
        <f ca="1">IF(E3550="","",IF(OR([1]!EM_S_VAL_MV(E3550,deadline)="",[1]!EM_S_VAL_MV(E3550,deadline)="--",[1]!EM_S_VAL_MV(E3550,deadline)="null"),0,[1]!EM_S_VAL_MV(E3550,deadline)/100000000))</f>
        <v>38.388349400000003</v>
      </c>
      <c r="J3550" s="46">
        <f ca="1">IF(E3550="","",IF(RIGHT(LEFT($J$1,6),3)="TTM",[1]!EM_S_FA_PROFIT_TTM(E3550,LEFT(RIGHT($J$1,11),10),1)/100000000,[1]!EM_S_STM07_IS(E3550,61,LEFT(RIGHT($J$1,5),4)&amp;"-12-31",1)/100000000))</f>
        <v>0.89323604230000009</v>
      </c>
      <c r="K3550" s="36">
        <f t="shared" ca="1" si="281"/>
        <v>42.976713412899862</v>
      </c>
      <c r="L3550" s="46">
        <f ca="1">IF(E3550="","",IF(ISERROR(IF(行业估值!$E$7="最新年报",[1]!EM_S_STM07_BS(E3550,140,LEFT(RIGHT($L$1,5),4)&amp;"-12-31",1)/100000000,[1]!EM_S_STM07_BS(E3550,140,LEFT(RIGHT($L$1,11),10),1)/100000000)),0,IF(行业估值!$E$7="最新年报",[1]!EM_S_STM07_BS(E3550,140,LEFT(RIGHT($L$1,5),4)&amp;"-12-31",1)/100000000,[1]!EM_S_STM07_BS(E3550,140,LEFT(RIGHT($L$1,11),10),1)/100000000)))</f>
        <v>9.3446846013999991</v>
      </c>
      <c r="M3550" s="36">
        <f t="shared" ca="1" si="282"/>
        <v>4.1080412060401423</v>
      </c>
      <c r="N3550" s="37" t="str">
        <f ca="1">IF(E3550="","",IF(ISERROR([1]!EM_S_EST_NETPROFIT(E3550,行业估值!$E$6,deadline)/100000000),"-",[1]!EM_S_EST_NETPROFIT(E3550,行业估值!$E$6,deadline)/100000000))</f>
        <v>-</v>
      </c>
      <c r="O3550" s="36" t="str">
        <f t="shared" ca="1" si="283"/>
        <v>-</v>
      </c>
      <c r="T3550" s="64" t="s">
        <v>6912</v>
      </c>
      <c r="U3550" s="64" t="s">
        <v>6913</v>
      </c>
    </row>
    <row r="3551" spans="4:21">
      <c r="D3551" s="45" t="str">
        <f>IF(AND(行业估值!$B$39=$G3551,COUNTIF($G$2:$G$2552,$G3551)&gt;=1),COUNTIF($G$2:G3551,$G3551),"")</f>
        <v/>
      </c>
      <c r="E3551" s="65" t="str">
        <f t="shared" si="284"/>
        <v>603755.SH</v>
      </c>
      <c r="F3551" s="65" t="str">
        <f t="shared" si="285"/>
        <v>日辰股份</v>
      </c>
      <c r="G3551" s="34" t="str">
        <f>IF(E3551="","",IF(行业估值!$C$5="申万行业",[1]!EM_S_INFO_INDUSTRY_SW2014(E3551,"1"),IF(行业估值!$C$5="证监会行业",[1]!EM_S_INFO_INDUSTRY_CSRC1(E3551,"1"),[1]!EM_S_INFO_INDUSTRY_EM2016(E3551,"1"))))</f>
        <v>食品饮料</v>
      </c>
      <c r="H3551" s="34" t="str">
        <f>IF(E3551="","",IF($H$1="上证50",[1]!EM_S_INFO_COMPINDEX(E3551,"000016"),"")&amp;IF($H$1="上证180",[1]!EM_S_INFO_COMPINDEX(E3551,"000010"),"")&amp;IF($H$1="沪深300",[1]!EM_S_INFO_COMPINDEX(E3551,"000300"),"")&amp;IF(AND($H$1="上证A股",RIGHT(E3551,2)="SH"),"是","")&amp;IF(AND($H$1="深证A股",RIGHT(E3551,2)="SZ"),"是","")&amp;IF(AND($H$1="创业板",LEFT(E3551,1)-3=0),"是","")&amp;IF(AND($H$1="全部A股",E3551&lt;&gt;0),"是","")&amp;IF(AND($H$1="中小板",LEFT(E3551,3)="002"),"是",""))</f>
        <v>是</v>
      </c>
      <c r="I3551" s="46">
        <f ca="1">IF(E3551="","",IF(OR([1]!EM_S_VAL_MV(E3551,deadline)="",[1]!EM_S_VAL_MV(E3551,deadline)="--",[1]!EM_S_VAL_MV(E3551,deadline)="null"),0,[1]!EM_S_VAL_MV(E3551,deadline)/100000000))</f>
        <v>47.2951214076</v>
      </c>
      <c r="J3551" s="46">
        <f ca="1">IF(E3551="","",IF(RIGHT(LEFT($J$1,6),3)="TTM",[1]!EM_S_FA_PROFIT_TTM(E3551,LEFT(RIGHT($J$1,11),10),1)/100000000,[1]!EM_S_STM07_IS(E3551,61,LEFT(RIGHT($J$1,5),4)&amp;"-12-31",1)/100000000))</f>
        <v>0.80352154440000001</v>
      </c>
      <c r="K3551" s="36">
        <f t="shared" ca="1" si="281"/>
        <v>58.859804988696204</v>
      </c>
      <c r="L3551" s="46">
        <f ca="1">IF(E3551="","",IF(ISERROR(IF(行业估值!$E$7="最新年报",[1]!EM_S_STM07_BS(E3551,140,LEFT(RIGHT($L$1,5),4)&amp;"-12-31",1)/100000000,[1]!EM_S_STM07_BS(E3551,140,LEFT(RIGHT($L$1,11),10),1)/100000000)),0,IF(行业估值!$E$7="最新年报",[1]!EM_S_STM07_BS(E3551,140,LEFT(RIGHT($L$1,5),4)&amp;"-12-31",1)/100000000,[1]!EM_S_STM07_BS(E3551,140,LEFT(RIGHT($L$1,11),10),1)/100000000)))</f>
        <v>5.5228726016999996</v>
      </c>
      <c r="M3551" s="36">
        <f t="shared" ca="1" si="282"/>
        <v>8.5635003409352688</v>
      </c>
      <c r="N3551" s="37">
        <f ca="1">IF(E3551="","",IF(ISERROR([1]!EM_S_EST_NETPROFIT(E3551,行业估值!$E$6,deadline)/100000000),"-",[1]!EM_S_EST_NETPROFIT(E3551,行业估值!$E$6,deadline)/100000000))</f>
        <v>0.88</v>
      </c>
      <c r="O3551" s="36">
        <f t="shared" ca="1" si="283"/>
        <v>53.744456145000001</v>
      </c>
      <c r="T3551" s="64" t="s">
        <v>7456</v>
      </c>
      <c r="U3551" s="64" t="s">
        <v>7457</v>
      </c>
    </row>
    <row r="3552" spans="4:21">
      <c r="D3552" s="45">
        <f>IF(AND(行业估值!$B$39=$G3552,COUNTIF($G$2:$G$2552,$G3552)&gt;=1),COUNTIF($G$2:G3552,$G3552),"")</f>
        <v>325</v>
      </c>
      <c r="E3552" s="65" t="str">
        <f t="shared" si="284"/>
        <v>603757.SH</v>
      </c>
      <c r="F3552" s="65" t="str">
        <f t="shared" si="285"/>
        <v>大元泵业</v>
      </c>
      <c r="G3552" s="34" t="str">
        <f>IF(E3552="","",IF(行业估值!$C$5="申万行业",[1]!EM_S_INFO_INDUSTRY_SW2014(E3552,"1"),IF(行业估值!$C$5="证监会行业",[1]!EM_S_INFO_INDUSTRY_CSRC1(E3552,"1"),[1]!EM_S_INFO_INDUSTRY_EM2016(E3552,"1"))))</f>
        <v>机械设备</v>
      </c>
      <c r="H3552" s="34" t="str">
        <f>IF(E3552="","",IF($H$1="上证50",[1]!EM_S_INFO_COMPINDEX(E3552,"000016"),"")&amp;IF($H$1="上证180",[1]!EM_S_INFO_COMPINDEX(E3552,"000010"),"")&amp;IF($H$1="沪深300",[1]!EM_S_INFO_COMPINDEX(E3552,"000300"),"")&amp;IF(AND($H$1="上证A股",RIGHT(E3552,2)="SH"),"是","")&amp;IF(AND($H$1="深证A股",RIGHT(E3552,2)="SZ"),"是","")&amp;IF(AND($H$1="创业板",LEFT(E3552,1)-3=0),"是","")&amp;IF(AND($H$1="全部A股",E3552&lt;&gt;0),"是","")&amp;IF(AND($H$1="中小板",LEFT(E3552,3)="002"),"是",""))</f>
        <v>是</v>
      </c>
      <c r="I3552" s="46">
        <f ca="1">IF(E3552="","",IF(OR([1]!EM_S_VAL_MV(E3552,deadline)="",[1]!EM_S_VAL_MV(E3552,deadline)="--",[1]!EM_S_VAL_MV(E3552,deadline)="null"),0,[1]!EM_S_VAL_MV(E3552,deadline)/100000000))</f>
        <v>25.2777672</v>
      </c>
      <c r="J3552" s="46">
        <f ca="1">IF(E3552="","",IF(RIGHT(LEFT($J$1,6),3)="TTM",[1]!EM_S_FA_PROFIT_TTM(E3552,LEFT(RIGHT($J$1,11),10),1)/100000000,[1]!EM_S_STM07_IS(E3552,61,LEFT(RIGHT($J$1,5),4)&amp;"-12-31",1)/100000000))</f>
        <v>1.6287519624000002</v>
      </c>
      <c r="K3552" s="36">
        <f t="shared" ca="1" si="281"/>
        <v>15.519715575815901</v>
      </c>
      <c r="L3552" s="46">
        <f ca="1">IF(E3552="","",IF(ISERROR(IF(行业估值!$E$7="最新年报",[1]!EM_S_STM07_BS(E3552,140,LEFT(RIGHT($L$1,5),4)&amp;"-12-31",1)/100000000,[1]!EM_S_STM07_BS(E3552,140,LEFT(RIGHT($L$1,11),10),1)/100000000)),0,IF(行业估值!$E$7="最新年报",[1]!EM_S_STM07_BS(E3552,140,LEFT(RIGHT($L$1,5),4)&amp;"-12-31",1)/100000000,[1]!EM_S_STM07_BS(E3552,140,LEFT(RIGHT($L$1,11),10),1)/100000000)))</f>
        <v>10.9088295066</v>
      </c>
      <c r="M3552" s="36">
        <f t="shared" ca="1" si="282"/>
        <v>2.3171841841241156</v>
      </c>
      <c r="N3552" s="37">
        <f ca="1">IF(E3552="","",IF(ISERROR([1]!EM_S_EST_NETPROFIT(E3552,行业估值!$E$6,deadline)/100000000),"-",[1]!EM_S_EST_NETPROFIT(E3552,行业估值!$E$6,deadline)/100000000))</f>
        <v>1.7844500000000001</v>
      </c>
      <c r="O3552" s="36">
        <f t="shared" ca="1" si="283"/>
        <v>14.165578861834177</v>
      </c>
      <c r="T3552" s="64" t="s">
        <v>6914</v>
      </c>
      <c r="U3552" s="64" t="s">
        <v>6915</v>
      </c>
    </row>
    <row r="3553" spans="4:21">
      <c r="D3553" s="45" t="str">
        <f>IF(AND(行业估值!$B$39=$G3553,COUNTIF($G$2:$G$2552,$G3553)&gt;=1),COUNTIF($G$2:G3553,$G3553),"")</f>
        <v/>
      </c>
      <c r="E3553" s="65" t="str">
        <f t="shared" si="284"/>
        <v>603758.SH</v>
      </c>
      <c r="F3553" s="65" t="str">
        <f t="shared" si="285"/>
        <v>秦安股份</v>
      </c>
      <c r="G3553" s="34" t="str">
        <f>IF(E3553="","",IF(行业估值!$C$5="申万行业",[1]!EM_S_INFO_INDUSTRY_SW2014(E3553,"1"),IF(行业估值!$C$5="证监会行业",[1]!EM_S_INFO_INDUSTRY_CSRC1(E3553,"1"),[1]!EM_S_INFO_INDUSTRY_EM2016(E3553,"1"))))</f>
        <v>交运设备</v>
      </c>
      <c r="H3553" s="34" t="str">
        <f>IF(E3553="","",IF($H$1="上证50",[1]!EM_S_INFO_COMPINDEX(E3553,"000016"),"")&amp;IF($H$1="上证180",[1]!EM_S_INFO_COMPINDEX(E3553,"000010"),"")&amp;IF($H$1="沪深300",[1]!EM_S_INFO_COMPINDEX(E3553,"000300"),"")&amp;IF(AND($H$1="上证A股",RIGHT(E3553,2)="SH"),"是","")&amp;IF(AND($H$1="深证A股",RIGHT(E3553,2)="SZ"),"是","")&amp;IF(AND($H$1="创业板",LEFT(E3553,1)-3=0),"是","")&amp;IF(AND($H$1="全部A股",E3553&lt;&gt;0),"是","")&amp;IF(AND($H$1="中小板",LEFT(E3553,3)="002"),"是",""))</f>
        <v>是</v>
      </c>
      <c r="I3553" s="46">
        <f ca="1">IF(E3553="","",IF(OR([1]!EM_S_VAL_MV(E3553,deadline)="",[1]!EM_S_VAL_MV(E3553,deadline)="--",[1]!EM_S_VAL_MV(E3553,deadline)="null"),0,[1]!EM_S_VAL_MV(E3553,deadline)/100000000))</f>
        <v>22.8613262529</v>
      </c>
      <c r="J3553" s="46">
        <f ca="1">IF(E3553="","",IF(RIGHT(LEFT($J$1,6),3)="TTM",[1]!EM_S_FA_PROFIT_TTM(E3553,LEFT(RIGHT($J$1,11),10),1)/100000000,[1]!EM_S_STM07_IS(E3553,61,LEFT(RIGHT($J$1,5),4)&amp;"-12-31",1)/100000000))</f>
        <v>-1.2337944564000001</v>
      </c>
      <c r="K3553" s="36">
        <f t="shared" ca="1" si="281"/>
        <v>-18.529282681011079</v>
      </c>
      <c r="L3553" s="46">
        <f ca="1">IF(E3553="","",IF(ISERROR(IF(行业估值!$E$7="最新年报",[1]!EM_S_STM07_BS(E3553,140,LEFT(RIGHT($L$1,5),4)&amp;"-12-31",1)/100000000,[1]!EM_S_STM07_BS(E3553,140,LEFT(RIGHT($L$1,11),10),1)/100000000)),0,IF(行业估值!$E$7="最新年报",[1]!EM_S_STM07_BS(E3553,140,LEFT(RIGHT($L$1,5),4)&amp;"-12-31",1)/100000000,[1]!EM_S_STM07_BS(E3553,140,LEFT(RIGHT($L$1,11),10),1)/100000000)))</f>
        <v>22.630978346700001</v>
      </c>
      <c r="M3553" s="36">
        <f t="shared" ca="1" si="282"/>
        <v>1.0101784334141961</v>
      </c>
      <c r="N3553" s="37" t="str">
        <f ca="1">IF(E3553="","",IF(ISERROR([1]!EM_S_EST_NETPROFIT(E3553,行业估值!$E$6,deadline)/100000000),"-",[1]!EM_S_EST_NETPROFIT(E3553,行业估值!$E$6,deadline)/100000000))</f>
        <v>-</v>
      </c>
      <c r="O3553" s="36" t="str">
        <f t="shared" ca="1" si="283"/>
        <v>-</v>
      </c>
      <c r="T3553" s="64" t="s">
        <v>6916</v>
      </c>
      <c r="U3553" s="64" t="s">
        <v>6917</v>
      </c>
    </row>
    <row r="3554" spans="4:21">
      <c r="D3554" s="45" t="str">
        <f>IF(AND(行业估值!$B$39=$G3554,COUNTIF($G$2:$G$2552,$G3554)&gt;=1),COUNTIF($G$2:G3554,$G3554),"")</f>
        <v/>
      </c>
      <c r="E3554" s="65" t="str">
        <f t="shared" si="284"/>
        <v>603766.SH</v>
      </c>
      <c r="F3554" s="65" t="str">
        <f t="shared" si="285"/>
        <v>隆鑫通用</v>
      </c>
      <c r="G3554" s="34" t="str">
        <f>IF(E3554="","",IF(行业估值!$C$5="申万行业",[1]!EM_S_INFO_INDUSTRY_SW2014(E3554,"1"),IF(行业估值!$C$5="证监会行业",[1]!EM_S_INFO_INDUSTRY_CSRC1(E3554,"1"),[1]!EM_S_INFO_INDUSTRY_EM2016(E3554,"1"))))</f>
        <v>交运设备</v>
      </c>
      <c r="H3554" s="34" t="str">
        <f>IF(E3554="","",IF($H$1="上证50",[1]!EM_S_INFO_COMPINDEX(E3554,"000016"),"")&amp;IF($H$1="上证180",[1]!EM_S_INFO_COMPINDEX(E3554,"000010"),"")&amp;IF($H$1="沪深300",[1]!EM_S_INFO_COMPINDEX(E3554,"000300"),"")&amp;IF(AND($H$1="上证A股",RIGHT(E3554,2)="SH"),"是","")&amp;IF(AND($H$1="深证A股",RIGHT(E3554,2)="SZ"),"是","")&amp;IF(AND($H$1="创业板",LEFT(E3554,1)-3=0),"是","")&amp;IF(AND($H$1="全部A股",E3554&lt;&gt;0),"是","")&amp;IF(AND($H$1="中小板",LEFT(E3554,3)="002"),"是",""))</f>
        <v>是</v>
      </c>
      <c r="I3554" s="46">
        <f ca="1">IF(E3554="","",IF(OR([1]!EM_S_VAL_MV(E3554,deadline)="",[1]!EM_S_VAL_MV(E3554,deadline)="--",[1]!EM_S_VAL_MV(E3554,deadline)="null"),0,[1]!EM_S_VAL_MV(E3554,deadline)/100000000))</f>
        <v>73.516798230000006</v>
      </c>
      <c r="J3554" s="46">
        <f ca="1">IF(E3554="","",IF(RIGHT(LEFT($J$1,6),3)="TTM",[1]!EM_S_FA_PROFIT_TTM(E3554,LEFT(RIGHT($J$1,11),10),1)/100000000,[1]!EM_S_STM07_IS(E3554,61,LEFT(RIGHT($J$1,5),4)&amp;"-12-31",1)/100000000))</f>
        <v>9.436426514299999</v>
      </c>
      <c r="K3554" s="36">
        <f t="shared" ca="1" si="281"/>
        <v>7.7907455877065699</v>
      </c>
      <c r="L3554" s="46">
        <f ca="1">IF(E3554="","",IF(ISERROR(IF(行业估值!$E$7="最新年报",[1]!EM_S_STM07_BS(E3554,140,LEFT(RIGHT($L$1,5),4)&amp;"-12-31",1)/100000000,[1]!EM_S_STM07_BS(E3554,140,LEFT(RIGHT($L$1,11),10),1)/100000000)),0,IF(行业估值!$E$7="最新年报",[1]!EM_S_STM07_BS(E3554,140,LEFT(RIGHT($L$1,5),4)&amp;"-12-31",1)/100000000,[1]!EM_S_STM07_BS(E3554,140,LEFT(RIGHT($L$1,11),10),1)/100000000)))</f>
        <v>70.103949969799999</v>
      </c>
      <c r="M3554" s="36">
        <f t="shared" ca="1" si="282"/>
        <v>1.0486826813848609</v>
      </c>
      <c r="N3554" s="37">
        <f ca="1">IF(E3554="","",IF(ISERROR([1]!EM_S_EST_NETPROFIT(E3554,行业估值!$E$6,deadline)/100000000),"-",[1]!EM_S_EST_NETPROFIT(E3554,行业估值!$E$6,deadline)/100000000))</f>
        <v>8.58</v>
      </c>
      <c r="O3554" s="36">
        <f t="shared" ca="1" si="283"/>
        <v>8.5683914020979035</v>
      </c>
      <c r="T3554" s="64" t="s">
        <v>6918</v>
      </c>
      <c r="U3554" s="64" t="s">
        <v>6919</v>
      </c>
    </row>
    <row r="3555" spans="4:21">
      <c r="D3555" s="45" t="str">
        <f>IF(AND(行业估值!$B$39=$G3555,COUNTIF($G$2:$G$2552,$G3555)&gt;=1),COUNTIF($G$2:G3555,$G3555),"")</f>
        <v/>
      </c>
      <c r="E3555" s="65" t="str">
        <f t="shared" si="284"/>
        <v>603767.SH</v>
      </c>
      <c r="F3555" s="65" t="str">
        <f t="shared" si="285"/>
        <v>中马传动</v>
      </c>
      <c r="G3555" s="34" t="str">
        <f>IF(E3555="","",IF(行业估值!$C$5="申万行业",[1]!EM_S_INFO_INDUSTRY_SW2014(E3555,"1"),IF(行业估值!$C$5="证监会行业",[1]!EM_S_INFO_INDUSTRY_CSRC1(E3555,"1"),[1]!EM_S_INFO_INDUSTRY_EM2016(E3555,"1"))))</f>
        <v>交运设备</v>
      </c>
      <c r="H3555" s="34" t="str">
        <f>IF(E3555="","",IF($H$1="上证50",[1]!EM_S_INFO_COMPINDEX(E3555,"000016"),"")&amp;IF($H$1="上证180",[1]!EM_S_INFO_COMPINDEX(E3555,"000010"),"")&amp;IF($H$1="沪深300",[1]!EM_S_INFO_COMPINDEX(E3555,"000300"),"")&amp;IF(AND($H$1="上证A股",RIGHT(E3555,2)="SH"),"是","")&amp;IF(AND($H$1="深证A股",RIGHT(E3555,2)="SZ"),"是","")&amp;IF(AND($H$1="创业板",LEFT(E3555,1)-3=0),"是","")&amp;IF(AND($H$1="全部A股",E3555&lt;&gt;0),"是","")&amp;IF(AND($H$1="中小板",LEFT(E3555,3)="002"),"是",""))</f>
        <v>是</v>
      </c>
      <c r="I3555" s="46">
        <f ca="1">IF(E3555="","",IF(OR([1]!EM_S_VAL_MV(E3555,deadline)="",[1]!EM_S_VAL_MV(E3555,deadline)="--",[1]!EM_S_VAL_MV(E3555,deadline)="null"),0,[1]!EM_S_VAL_MV(E3555,deadline)/100000000))</f>
        <v>20.8754952</v>
      </c>
      <c r="J3555" s="46">
        <f ca="1">IF(E3555="","",IF(RIGHT(LEFT($J$1,6),3)="TTM",[1]!EM_S_FA_PROFIT_TTM(E3555,LEFT(RIGHT($J$1,11),10),1)/100000000,[1]!EM_S_STM07_IS(E3555,61,LEFT(RIGHT($J$1,5),4)&amp;"-12-31",1)/100000000))</f>
        <v>0.61155683689999996</v>
      </c>
      <c r="K3555" s="36">
        <f t="shared" ca="1" si="281"/>
        <v>34.135004206344114</v>
      </c>
      <c r="L3555" s="46">
        <f ca="1">IF(E3555="","",IF(ISERROR(IF(行业估值!$E$7="最新年报",[1]!EM_S_STM07_BS(E3555,140,LEFT(RIGHT($L$1,5),4)&amp;"-12-31",1)/100000000,[1]!EM_S_STM07_BS(E3555,140,LEFT(RIGHT($L$1,11),10),1)/100000000)),0,IF(行业估值!$E$7="最新年报",[1]!EM_S_STM07_BS(E3555,140,LEFT(RIGHT($L$1,5),4)&amp;"-12-31",1)/100000000,[1]!EM_S_STM07_BS(E3555,140,LEFT(RIGHT($L$1,11),10),1)/100000000)))</f>
        <v>14.226151181800001</v>
      </c>
      <c r="M3555" s="36">
        <f t="shared" ca="1" si="282"/>
        <v>1.4674028789112499</v>
      </c>
      <c r="N3555" s="37" t="str">
        <f ca="1">IF(E3555="","",IF(ISERROR([1]!EM_S_EST_NETPROFIT(E3555,行业估值!$E$6,deadline)/100000000),"-",[1]!EM_S_EST_NETPROFIT(E3555,行业估值!$E$6,deadline)/100000000))</f>
        <v>-</v>
      </c>
      <c r="O3555" s="36" t="str">
        <f t="shared" ca="1" si="283"/>
        <v>-</v>
      </c>
      <c r="T3555" s="64" t="s">
        <v>6920</v>
      </c>
      <c r="U3555" s="64" t="s">
        <v>6921</v>
      </c>
    </row>
    <row r="3556" spans="4:21">
      <c r="D3556" s="45" t="str">
        <f>IF(AND(行业估值!$B$39=$G3556,COUNTIF($G$2:$G$2552,$G3556)&gt;=1),COUNTIF($G$2:G3556,$G3556),"")</f>
        <v/>
      </c>
      <c r="E3556" s="65" t="str">
        <f t="shared" si="284"/>
        <v>603768.SH</v>
      </c>
      <c r="F3556" s="65" t="str">
        <f t="shared" si="285"/>
        <v>常青股份</v>
      </c>
      <c r="G3556" s="34" t="str">
        <f>IF(E3556="","",IF(行业估值!$C$5="申万行业",[1]!EM_S_INFO_INDUSTRY_SW2014(E3556,"1"),IF(行业估值!$C$5="证监会行业",[1]!EM_S_INFO_INDUSTRY_CSRC1(E3556,"1"),[1]!EM_S_INFO_INDUSTRY_EM2016(E3556,"1"))))</f>
        <v>交运设备</v>
      </c>
      <c r="H3556" s="34" t="str">
        <f>IF(E3556="","",IF($H$1="上证50",[1]!EM_S_INFO_COMPINDEX(E3556,"000016"),"")&amp;IF($H$1="上证180",[1]!EM_S_INFO_COMPINDEX(E3556,"000010"),"")&amp;IF($H$1="沪深300",[1]!EM_S_INFO_COMPINDEX(E3556,"000300"),"")&amp;IF(AND($H$1="上证A股",RIGHT(E3556,2)="SH"),"是","")&amp;IF(AND($H$1="深证A股",RIGHT(E3556,2)="SZ"),"是","")&amp;IF(AND($H$1="创业板",LEFT(E3556,1)-3=0),"是","")&amp;IF(AND($H$1="全部A股",E3556&lt;&gt;0),"是","")&amp;IF(AND($H$1="中小板",LEFT(E3556,3)="002"),"是",""))</f>
        <v>是</v>
      </c>
      <c r="I3556" s="46">
        <f ca="1">IF(E3556="","",IF(OR([1]!EM_S_VAL_MV(E3556,deadline)="",[1]!EM_S_VAL_MV(E3556,deadline)="--",[1]!EM_S_VAL_MV(E3556,deadline)="null"),0,[1]!EM_S_VAL_MV(E3556,deadline)/100000000))</f>
        <v>21.379200000000001</v>
      </c>
      <c r="J3556" s="46">
        <f ca="1">IF(E3556="","",IF(RIGHT(LEFT($J$1,6),3)="TTM",[1]!EM_S_FA_PROFIT_TTM(E3556,LEFT(RIGHT($J$1,11),10),1)/100000000,[1]!EM_S_STM07_IS(E3556,61,LEFT(RIGHT($J$1,5),4)&amp;"-12-31",1)/100000000))</f>
        <v>0.40323890820000002</v>
      </c>
      <c r="K3556" s="36">
        <f t="shared" ca="1" si="281"/>
        <v>53.018693298803051</v>
      </c>
      <c r="L3556" s="46">
        <f ca="1">IF(E3556="","",IF(ISERROR(IF(行业估值!$E$7="最新年报",[1]!EM_S_STM07_BS(E3556,140,LEFT(RIGHT($L$1,5),4)&amp;"-12-31",1)/100000000,[1]!EM_S_STM07_BS(E3556,140,LEFT(RIGHT($L$1,11),10),1)/100000000)),0,IF(行业估值!$E$7="最新年报",[1]!EM_S_STM07_BS(E3556,140,LEFT(RIGHT($L$1,5),4)&amp;"-12-31",1)/100000000,[1]!EM_S_STM07_BS(E3556,140,LEFT(RIGHT($L$1,11),10),1)/100000000)))</f>
        <v>17.043947118800002</v>
      </c>
      <c r="M3556" s="36">
        <f t="shared" ca="1" si="282"/>
        <v>1.2543573299648461</v>
      </c>
      <c r="N3556" s="37" t="str">
        <f ca="1">IF(E3556="","",IF(ISERROR([1]!EM_S_EST_NETPROFIT(E3556,行业估值!$E$6,deadline)/100000000),"-",[1]!EM_S_EST_NETPROFIT(E3556,行业估值!$E$6,deadline)/100000000))</f>
        <v>-</v>
      </c>
      <c r="O3556" s="36" t="str">
        <f t="shared" ca="1" si="283"/>
        <v>-</v>
      </c>
      <c r="T3556" s="64" t="s">
        <v>6922</v>
      </c>
      <c r="U3556" s="64" t="s">
        <v>6923</v>
      </c>
    </row>
    <row r="3557" spans="4:21">
      <c r="D3557" s="45" t="str">
        <f>IF(AND(行业估值!$B$39=$G3557,COUNTIF($G$2:$G$2552,$G3557)&gt;=1),COUNTIF($G$2:G3557,$G3557),"")</f>
        <v/>
      </c>
      <c r="E3557" s="65" t="str">
        <f t="shared" si="284"/>
        <v>603773.SH</v>
      </c>
      <c r="F3557" s="65" t="str">
        <f t="shared" si="285"/>
        <v>沃格光电</v>
      </c>
      <c r="G3557" s="34" t="str">
        <f>IF(E3557="","",IF(行业估值!$C$5="申万行业",[1]!EM_S_INFO_INDUSTRY_SW2014(E3557,"1"),IF(行业估值!$C$5="证监会行业",[1]!EM_S_INFO_INDUSTRY_CSRC1(E3557,"1"),[1]!EM_S_INFO_INDUSTRY_EM2016(E3557,"1"))))</f>
        <v>电子设备</v>
      </c>
      <c r="H3557" s="34" t="str">
        <f>IF(E3557="","",IF($H$1="上证50",[1]!EM_S_INFO_COMPINDEX(E3557,"000016"),"")&amp;IF($H$1="上证180",[1]!EM_S_INFO_COMPINDEX(E3557,"000010"),"")&amp;IF($H$1="沪深300",[1]!EM_S_INFO_COMPINDEX(E3557,"000300"),"")&amp;IF(AND($H$1="上证A股",RIGHT(E3557,2)="SH"),"是","")&amp;IF(AND($H$1="深证A股",RIGHT(E3557,2)="SZ"),"是","")&amp;IF(AND($H$1="创业板",LEFT(E3557,1)-3=0),"是","")&amp;IF(AND($H$1="全部A股",E3557&lt;&gt;0),"是","")&amp;IF(AND($H$1="中小板",LEFT(E3557,3)="002"),"是",""))</f>
        <v>是</v>
      </c>
      <c r="I3557" s="46">
        <f ca="1">IF(E3557="","",IF(OR([1]!EM_S_VAL_MV(E3557,deadline)="",[1]!EM_S_VAL_MV(E3557,deadline)="--",[1]!EM_S_VAL_MV(E3557,deadline)="null"),0,[1]!EM_S_VAL_MV(E3557,deadline)/100000000))</f>
        <v>27.243520128000004</v>
      </c>
      <c r="J3557" s="46">
        <f ca="1">IF(E3557="","",IF(RIGHT(LEFT($J$1,6),3)="TTM",[1]!EM_S_FA_PROFIT_TTM(E3557,LEFT(RIGHT($J$1,11),10),1)/100000000,[1]!EM_S_STM07_IS(E3557,61,LEFT(RIGHT($J$1,5),4)&amp;"-12-31",1)/100000000))</f>
        <v>0.37094541860000002</v>
      </c>
      <c r="K3557" s="36">
        <f t="shared" ca="1" si="281"/>
        <v>73.44347378873384</v>
      </c>
      <c r="L3557" s="46">
        <f ca="1">IF(E3557="","",IF(ISERROR(IF(行业估值!$E$7="最新年报",[1]!EM_S_STM07_BS(E3557,140,LEFT(RIGHT($L$1,5),4)&amp;"-12-31",1)/100000000,[1]!EM_S_STM07_BS(E3557,140,LEFT(RIGHT($L$1,11),10),1)/100000000)),0,IF(行业估值!$E$7="最新年报",[1]!EM_S_STM07_BS(E3557,140,LEFT(RIGHT($L$1,5),4)&amp;"-12-31",1)/100000000,[1]!EM_S_STM07_BS(E3557,140,LEFT(RIGHT($L$1,11),10),1)/100000000)))</f>
        <v>16.1382777731</v>
      </c>
      <c r="M3557" s="36">
        <f t="shared" ca="1" si="282"/>
        <v>1.6881305744662987</v>
      </c>
      <c r="N3557" s="37" t="str">
        <f ca="1">IF(E3557="","",IF(ISERROR([1]!EM_S_EST_NETPROFIT(E3557,行业估值!$E$6,deadline)/100000000),"-",[1]!EM_S_EST_NETPROFIT(E3557,行业估值!$E$6,deadline)/100000000))</f>
        <v>-</v>
      </c>
      <c r="O3557" s="36" t="str">
        <f t="shared" ca="1" si="283"/>
        <v>-</v>
      </c>
      <c r="T3557" s="64" t="s">
        <v>6924</v>
      </c>
      <c r="U3557" s="64" t="s">
        <v>6925</v>
      </c>
    </row>
    <row r="3558" spans="4:21">
      <c r="D3558" s="45" t="str">
        <f>IF(AND(行业估值!$B$39=$G3558,COUNTIF($G$2:$G$2552,$G3558)&gt;=1),COUNTIF($G$2:G3558,$G3558),"")</f>
        <v/>
      </c>
      <c r="E3558" s="65" t="str">
        <f t="shared" si="284"/>
        <v>603776.SH</v>
      </c>
      <c r="F3558" s="65" t="str">
        <f t="shared" si="285"/>
        <v>永安行</v>
      </c>
      <c r="G3558" s="34" t="str">
        <f>IF(E3558="","",IF(行业估值!$C$5="申万行业",[1]!EM_S_INFO_INDUSTRY_SW2014(E3558,"1"),IF(行业估值!$C$5="证监会行业",[1]!EM_S_INFO_INDUSTRY_CSRC1(E3558,"1"),[1]!EM_S_INFO_INDUSTRY_EM2016(E3558,"1"))))</f>
        <v>交运设备</v>
      </c>
      <c r="H3558" s="34" t="str">
        <f>IF(E3558="","",IF($H$1="上证50",[1]!EM_S_INFO_COMPINDEX(E3558,"000016"),"")&amp;IF($H$1="上证180",[1]!EM_S_INFO_COMPINDEX(E3558,"000010"),"")&amp;IF($H$1="沪深300",[1]!EM_S_INFO_COMPINDEX(E3558,"000300"),"")&amp;IF(AND($H$1="上证A股",RIGHT(E3558,2)="SH"),"是","")&amp;IF(AND($H$1="深证A股",RIGHT(E3558,2)="SZ"),"是","")&amp;IF(AND($H$1="创业板",LEFT(E3558,1)-3=0),"是","")&amp;IF(AND($H$1="全部A股",E3558&lt;&gt;0),"是","")&amp;IF(AND($H$1="中小板",LEFT(E3558,3)="002"),"是",""))</f>
        <v>是</v>
      </c>
      <c r="I3558" s="46">
        <f ca="1">IF(E3558="","",IF(OR([1]!EM_S_VAL_MV(E3558,deadline)="",[1]!EM_S_VAL_MV(E3558,deadline)="--",[1]!EM_S_VAL_MV(E3558,deadline)="null"),0,[1]!EM_S_VAL_MV(E3558,deadline)/100000000))</f>
        <v>30.706845999999999</v>
      </c>
      <c r="J3558" s="46">
        <f ca="1">IF(E3558="","",IF(RIGHT(LEFT($J$1,6),3)="TTM",[1]!EM_S_FA_PROFIT_TTM(E3558,LEFT(RIGHT($J$1,11),10),1)/100000000,[1]!EM_S_STM07_IS(E3558,61,LEFT(RIGHT($J$1,5),4)&amp;"-12-31",1)/100000000))</f>
        <v>1.33881122</v>
      </c>
      <c r="K3558" s="36">
        <f t="shared" ca="1" si="281"/>
        <v>22.93590428678959</v>
      </c>
      <c r="L3558" s="46">
        <f ca="1">IF(E3558="","",IF(ISERROR(IF(行业估值!$E$7="最新年报",[1]!EM_S_STM07_BS(E3558,140,LEFT(RIGHT($L$1,5),4)&amp;"-12-31",1)/100000000,[1]!EM_S_STM07_BS(E3558,140,LEFT(RIGHT($L$1,11),10),1)/100000000)),0,IF(行业估值!$E$7="最新年报",[1]!EM_S_STM07_BS(E3558,140,LEFT(RIGHT($L$1,5),4)&amp;"-12-31",1)/100000000,[1]!EM_S_STM07_BS(E3558,140,LEFT(RIGHT($L$1,11),10),1)/100000000)))</f>
        <v>24.2411278473</v>
      </c>
      <c r="M3558" s="36">
        <f t="shared" ca="1" si="282"/>
        <v>1.2667251372720332</v>
      </c>
      <c r="N3558" s="37" t="str">
        <f ca="1">IF(E3558="","",IF(ISERROR([1]!EM_S_EST_NETPROFIT(E3558,行业估值!$E$6,deadline)/100000000),"-",[1]!EM_S_EST_NETPROFIT(E3558,行业估值!$E$6,deadline)/100000000))</f>
        <v>-</v>
      </c>
      <c r="O3558" s="36" t="str">
        <f t="shared" ca="1" si="283"/>
        <v>-</v>
      </c>
      <c r="T3558" s="64" t="s">
        <v>6926</v>
      </c>
      <c r="U3558" s="64" t="s">
        <v>6927</v>
      </c>
    </row>
    <row r="3559" spans="4:21">
      <c r="D3559" s="45" t="str">
        <f>IF(AND(行业估值!$B$39=$G3559,COUNTIF($G$2:$G$2552,$G3559)&gt;=1),COUNTIF($G$2:G3559,$G3559),"")</f>
        <v/>
      </c>
      <c r="E3559" s="65" t="str">
        <f t="shared" si="284"/>
        <v>603777.SH</v>
      </c>
      <c r="F3559" s="65" t="str">
        <f t="shared" si="285"/>
        <v>来伊份</v>
      </c>
      <c r="G3559" s="34" t="str">
        <f>IF(E3559="","",IF(行业估值!$C$5="申万行业",[1]!EM_S_INFO_INDUSTRY_SW2014(E3559,"1"),IF(行业估值!$C$5="证监会行业",[1]!EM_S_INFO_INDUSTRY_CSRC1(E3559,"1"),[1]!EM_S_INFO_INDUSTRY_EM2016(E3559,"1"))))</f>
        <v>食品饮料</v>
      </c>
      <c r="H3559" s="34" t="str">
        <f>IF(E3559="","",IF($H$1="上证50",[1]!EM_S_INFO_COMPINDEX(E3559,"000016"),"")&amp;IF($H$1="上证180",[1]!EM_S_INFO_COMPINDEX(E3559,"000010"),"")&amp;IF($H$1="沪深300",[1]!EM_S_INFO_COMPINDEX(E3559,"000300"),"")&amp;IF(AND($H$1="上证A股",RIGHT(E3559,2)="SH"),"是","")&amp;IF(AND($H$1="深证A股",RIGHT(E3559,2)="SZ"),"是","")&amp;IF(AND($H$1="创业板",LEFT(E3559,1)-3=0),"是","")&amp;IF(AND($H$1="全部A股",E3559&lt;&gt;0),"是","")&amp;IF(AND($H$1="中小板",LEFT(E3559,3)="002"),"是",""))</f>
        <v>是</v>
      </c>
      <c r="I3559" s="46">
        <f ca="1">IF(E3559="","",IF(OR([1]!EM_S_VAL_MV(E3559,deadline)="",[1]!EM_S_VAL_MV(E3559,deadline)="--",[1]!EM_S_VAL_MV(E3559,deadline)="null"),0,[1]!EM_S_VAL_MV(E3559,deadline)/100000000))</f>
        <v>34.861489151999997</v>
      </c>
      <c r="J3559" s="46">
        <f ca="1">IF(E3559="","",IF(RIGHT(LEFT($J$1,6),3)="TTM",[1]!EM_S_FA_PROFIT_TTM(E3559,LEFT(RIGHT($J$1,11),10),1)/100000000,[1]!EM_S_STM07_IS(E3559,61,LEFT(RIGHT($J$1,5),4)&amp;"-12-31",1)/100000000))</f>
        <v>0.11768451449999999</v>
      </c>
      <c r="K3559" s="36">
        <f t="shared" ca="1" si="281"/>
        <v>296.22834661054748</v>
      </c>
      <c r="L3559" s="46">
        <f ca="1">IF(E3559="","",IF(ISERROR(IF(行业估值!$E$7="最新年报",[1]!EM_S_STM07_BS(E3559,140,LEFT(RIGHT($L$1,5),4)&amp;"-12-31",1)/100000000,[1]!EM_S_STM07_BS(E3559,140,LEFT(RIGHT($L$1,11),10),1)/100000000)),0,IF(行业估值!$E$7="最新年报",[1]!EM_S_STM07_BS(E3559,140,LEFT(RIGHT($L$1,5),4)&amp;"-12-31",1)/100000000,[1]!EM_S_STM07_BS(E3559,140,LEFT(RIGHT($L$1,11),10),1)/100000000)))</f>
        <v>17.855375382200002</v>
      </c>
      <c r="M3559" s="36">
        <f t="shared" ca="1" si="282"/>
        <v>1.952436641951161</v>
      </c>
      <c r="N3559" s="37">
        <f ca="1">IF(E3559="","",IF(ISERROR([1]!EM_S_EST_NETPROFIT(E3559,行业估值!$E$6,deadline)/100000000),"-",[1]!EM_S_EST_NETPROFIT(E3559,行业估值!$E$6,deadline)/100000000))</f>
        <v>0.96</v>
      </c>
      <c r="O3559" s="36">
        <f t="shared" ca="1" si="283"/>
        <v>36.314051200000002</v>
      </c>
      <c r="T3559" s="64" t="s">
        <v>6928</v>
      </c>
      <c r="U3559" s="64" t="s">
        <v>6929</v>
      </c>
    </row>
    <row r="3560" spans="4:21">
      <c r="D3560" s="45" t="str">
        <f>IF(AND(行业估值!$B$39=$G3560,COUNTIF($G$2:$G$2552,$G3560)&gt;=1),COUNTIF($G$2:G3560,$G3560),"")</f>
        <v/>
      </c>
      <c r="E3560" s="65" t="str">
        <f t="shared" si="284"/>
        <v>603778.SH</v>
      </c>
      <c r="F3560" s="65" t="str">
        <f t="shared" si="285"/>
        <v>乾景园林</v>
      </c>
      <c r="G3560" s="34" t="str">
        <f>IF(E3560="","",IF(行业估值!$C$5="申万行业",[1]!EM_S_INFO_INDUSTRY_SW2014(E3560,"1"),IF(行业估值!$C$5="证监会行业",[1]!EM_S_INFO_INDUSTRY_CSRC1(E3560,"1"),[1]!EM_S_INFO_INDUSTRY_EM2016(E3560,"1"))))</f>
        <v>建筑</v>
      </c>
      <c r="H3560" s="34" t="str">
        <f>IF(E3560="","",IF($H$1="上证50",[1]!EM_S_INFO_COMPINDEX(E3560,"000016"),"")&amp;IF($H$1="上证180",[1]!EM_S_INFO_COMPINDEX(E3560,"000010"),"")&amp;IF($H$1="沪深300",[1]!EM_S_INFO_COMPINDEX(E3560,"000300"),"")&amp;IF(AND($H$1="上证A股",RIGHT(E3560,2)="SH"),"是","")&amp;IF(AND($H$1="深证A股",RIGHT(E3560,2)="SZ"),"是","")&amp;IF(AND($H$1="创业板",LEFT(E3560,1)-3=0),"是","")&amp;IF(AND($H$1="全部A股",E3560&lt;&gt;0),"是","")&amp;IF(AND($H$1="中小板",LEFT(E3560,3)="002"),"是",""))</f>
        <v>是</v>
      </c>
      <c r="I3560" s="46">
        <f ca="1">IF(E3560="","",IF(OR([1]!EM_S_VAL_MV(E3560,deadline)="",[1]!EM_S_VAL_MV(E3560,deadline)="--",[1]!EM_S_VAL_MV(E3560,deadline)="null"),0,[1]!EM_S_VAL_MV(E3560,deadline)/100000000))</f>
        <v>23.1</v>
      </c>
      <c r="J3560" s="46">
        <f ca="1">IF(E3560="","",IF(RIGHT(LEFT($J$1,6),3)="TTM",[1]!EM_S_FA_PROFIT_TTM(E3560,LEFT(RIGHT($J$1,11),10),1)/100000000,[1]!EM_S_STM07_IS(E3560,61,LEFT(RIGHT($J$1,5),4)&amp;"-12-31",1)/100000000))</f>
        <v>-0.18746086940000001</v>
      </c>
      <c r="K3560" s="36">
        <f t="shared" ca="1" si="281"/>
        <v>-123.22571677990949</v>
      </c>
      <c r="L3560" s="46">
        <f ca="1">IF(E3560="","",IF(ISERROR(IF(行业估值!$E$7="最新年报",[1]!EM_S_STM07_BS(E3560,140,LEFT(RIGHT($L$1,5),4)&amp;"-12-31",1)/100000000,[1]!EM_S_STM07_BS(E3560,140,LEFT(RIGHT($L$1,11),10),1)/100000000)),0,IF(行业估值!$E$7="最新年报",[1]!EM_S_STM07_BS(E3560,140,LEFT(RIGHT($L$1,5),4)&amp;"-12-31",1)/100000000,[1]!EM_S_STM07_BS(E3560,140,LEFT(RIGHT($L$1,11),10),1)/100000000)))</f>
        <v>10.170397700700001</v>
      </c>
      <c r="M3560" s="36">
        <f t="shared" ca="1" si="282"/>
        <v>2.2712976109488907</v>
      </c>
      <c r="N3560" s="37">
        <f ca="1">IF(E3560="","",IF(ISERROR([1]!EM_S_EST_NETPROFIT(E3560,行业估值!$E$6,deadline)/100000000),"-",[1]!EM_S_EST_NETPROFIT(E3560,行业估值!$E$6,deadline)/100000000))</f>
        <v>1.0003</v>
      </c>
      <c r="O3560" s="36">
        <f t="shared" ca="1" si="283"/>
        <v>23.09307207837649</v>
      </c>
      <c r="T3560" s="64" t="s">
        <v>6930</v>
      </c>
      <c r="U3560" s="64" t="s">
        <v>6931</v>
      </c>
    </row>
    <row r="3561" spans="4:21">
      <c r="D3561" s="45" t="str">
        <f>IF(AND(行业估值!$B$39=$G3561,COUNTIF($G$2:$G$2552,$G3561)&gt;=1),COUNTIF($G$2:G3561,$G3561),"")</f>
        <v/>
      </c>
      <c r="E3561" s="65" t="str">
        <f t="shared" si="284"/>
        <v>603779.SH</v>
      </c>
      <c r="F3561" s="65" t="str">
        <f t="shared" si="285"/>
        <v>ST威龙</v>
      </c>
      <c r="G3561" s="34" t="str">
        <f>IF(E3561="","",IF(行业估值!$C$5="申万行业",[1]!EM_S_INFO_INDUSTRY_SW2014(E3561,"1"),IF(行业估值!$C$5="证监会行业",[1]!EM_S_INFO_INDUSTRY_CSRC1(E3561,"1"),[1]!EM_S_INFO_INDUSTRY_EM2016(E3561,"1"))))</f>
        <v>食品饮料</v>
      </c>
      <c r="H3561" s="34" t="str">
        <f>IF(E3561="","",IF($H$1="上证50",[1]!EM_S_INFO_COMPINDEX(E3561,"000016"),"")&amp;IF($H$1="上证180",[1]!EM_S_INFO_COMPINDEX(E3561,"000010"),"")&amp;IF($H$1="沪深300",[1]!EM_S_INFO_COMPINDEX(E3561,"000300"),"")&amp;IF(AND($H$1="上证A股",RIGHT(E3561,2)="SH"),"是","")&amp;IF(AND($H$1="深证A股",RIGHT(E3561,2)="SZ"),"是","")&amp;IF(AND($H$1="创业板",LEFT(E3561,1)-3=0),"是","")&amp;IF(AND($H$1="全部A股",E3561&lt;&gt;0),"是","")&amp;IF(AND($H$1="中小板",LEFT(E3561,3)="002"),"是",""))</f>
        <v>是</v>
      </c>
      <c r="I3561" s="46">
        <f ca="1">IF(E3561="","",IF(OR([1]!EM_S_VAL_MV(E3561,deadline)="",[1]!EM_S_VAL_MV(E3561,deadline)="--",[1]!EM_S_VAL_MV(E3561,deadline)="null"),0,[1]!EM_S_VAL_MV(E3561,deadline)/100000000))</f>
        <v>19.0665265242</v>
      </c>
      <c r="J3561" s="46">
        <f ca="1">IF(E3561="","",IF(RIGHT(LEFT($J$1,6),3)="TTM",[1]!EM_S_FA_PROFIT_TTM(E3561,LEFT(RIGHT($J$1,11),10),1)/100000000,[1]!EM_S_STM07_IS(E3561,61,LEFT(RIGHT($J$1,5),4)&amp;"-12-31",1)/100000000))</f>
        <v>0.39380563409999997</v>
      </c>
      <c r="K3561" s="36">
        <f t="shared" ca="1" si="281"/>
        <v>48.416083654502501</v>
      </c>
      <c r="L3561" s="46">
        <f ca="1">IF(E3561="","",IF(ISERROR(IF(行业估值!$E$7="最新年报",[1]!EM_S_STM07_BS(E3561,140,LEFT(RIGHT($L$1,5),4)&amp;"-12-31",1)/100000000,[1]!EM_S_STM07_BS(E3561,140,LEFT(RIGHT($L$1,11),10),1)/100000000)),0,IF(行业估值!$E$7="最新年报",[1]!EM_S_STM07_BS(E3561,140,LEFT(RIGHT($L$1,5),4)&amp;"-12-31",1)/100000000,[1]!EM_S_STM07_BS(E3561,140,LEFT(RIGHT($L$1,11),10),1)/100000000)))</f>
        <v>14.000655765699999</v>
      </c>
      <c r="M3561" s="36">
        <f t="shared" ca="1" si="282"/>
        <v>1.3618309630118042</v>
      </c>
      <c r="N3561" s="37" t="str">
        <f ca="1">IF(E3561="","",IF(ISERROR([1]!EM_S_EST_NETPROFIT(E3561,行业估值!$E$6,deadline)/100000000),"-",[1]!EM_S_EST_NETPROFIT(E3561,行业估值!$E$6,deadline)/100000000))</f>
        <v>-</v>
      </c>
      <c r="O3561" s="36" t="str">
        <f t="shared" ca="1" si="283"/>
        <v>-</v>
      </c>
      <c r="T3561" s="64" t="s">
        <v>7458</v>
      </c>
      <c r="U3561" s="64" t="s">
        <v>6932</v>
      </c>
    </row>
    <row r="3562" spans="4:21">
      <c r="D3562" s="45" t="str">
        <f>IF(AND(行业估值!$B$39=$G3562,COUNTIF($G$2:$G$2552,$G3562)&gt;=1),COUNTIF($G$2:G3562,$G3562),"")</f>
        <v/>
      </c>
      <c r="E3562" s="65" t="str">
        <f t="shared" si="284"/>
        <v>603786.SH</v>
      </c>
      <c r="F3562" s="65" t="str">
        <f t="shared" si="285"/>
        <v>科博达</v>
      </c>
      <c r="G3562" s="34" t="str">
        <f>IF(E3562="","",IF(行业估值!$C$5="申万行业",[1]!EM_S_INFO_INDUSTRY_SW2014(E3562,"1"),IF(行业估值!$C$5="证监会行业",[1]!EM_S_INFO_INDUSTRY_CSRC1(E3562,"1"),[1]!EM_S_INFO_INDUSTRY_EM2016(E3562,"1"))))</f>
        <v>交运设备</v>
      </c>
      <c r="H3562" s="34" t="str">
        <f>IF(E3562="","",IF($H$1="上证50",[1]!EM_S_INFO_COMPINDEX(E3562,"000016"),"")&amp;IF($H$1="上证180",[1]!EM_S_INFO_COMPINDEX(E3562,"000010"),"")&amp;IF($H$1="沪深300",[1]!EM_S_INFO_COMPINDEX(E3562,"000300"),"")&amp;IF(AND($H$1="上证A股",RIGHT(E3562,2)="SH"),"是","")&amp;IF(AND($H$1="深证A股",RIGHT(E3562,2)="SZ"),"是","")&amp;IF(AND($H$1="创业板",LEFT(E3562,1)-3=0),"是","")&amp;IF(AND($H$1="全部A股",E3562&lt;&gt;0),"是","")&amp;IF(AND($H$1="中小板",LEFT(E3562,3)="002"),"是",""))</f>
        <v>是</v>
      </c>
      <c r="I3562" s="46">
        <f ca="1">IF(E3562="","",IF(OR([1]!EM_S_VAL_MV(E3562,deadline)="",[1]!EM_S_VAL_MV(E3562,deadline)="--",[1]!EM_S_VAL_MV(E3562,deadline)="null"),0,[1]!EM_S_VAL_MV(E3562,deadline)/100000000))</f>
        <v>190.44759999999999</v>
      </c>
      <c r="J3562" s="46">
        <f ca="1">IF(E3562="","",IF(RIGHT(LEFT($J$1,6),3)="TTM",[1]!EM_S_FA_PROFIT_TTM(E3562,LEFT(RIGHT($J$1,11),10),1)/100000000,[1]!EM_S_STM07_IS(E3562,61,LEFT(RIGHT($J$1,5),4)&amp;"-12-31",1)/100000000))</f>
        <v>5.4205843648999998</v>
      </c>
      <c r="K3562" s="36">
        <f t="shared" ca="1" si="281"/>
        <v>35.134145542168575</v>
      </c>
      <c r="L3562" s="46">
        <f ca="1">IF(E3562="","",IF(ISERROR(IF(行业估值!$E$7="最新年报",[1]!EM_S_STM07_BS(E3562,140,LEFT(RIGHT($L$1,5),4)&amp;"-12-31",1)/100000000,[1]!EM_S_STM07_BS(E3562,140,LEFT(RIGHT($L$1,11),10),1)/100000000)),0,IF(行业估值!$E$7="最新年报",[1]!EM_S_STM07_BS(E3562,140,LEFT(RIGHT($L$1,5),4)&amp;"-12-31",1)/100000000,[1]!EM_S_STM07_BS(E3562,140,LEFT(RIGHT($L$1,11),10),1)/100000000)))</f>
        <v>20.5426596195</v>
      </c>
      <c r="M3562" s="36">
        <f t="shared" ca="1" si="282"/>
        <v>9.2708346206164425</v>
      </c>
      <c r="N3562" s="37">
        <f ca="1">IF(E3562="","",IF(ISERROR([1]!EM_S_EST_NETPROFIT(E3562,行业估值!$E$6,deadline)/100000000),"-",[1]!EM_S_EST_NETPROFIT(E3562,行业估值!$E$6,deadline)/100000000))</f>
        <v>5.0361399999999996</v>
      </c>
      <c r="O3562" s="36">
        <f t="shared" ca="1" si="283"/>
        <v>37.816184617584106</v>
      </c>
      <c r="T3562" s="64" t="s">
        <v>7459</v>
      </c>
      <c r="U3562" s="64" t="s">
        <v>7460</v>
      </c>
    </row>
    <row r="3563" spans="4:21">
      <c r="D3563" s="45" t="str">
        <f>IF(AND(行业估值!$B$39=$G3563,COUNTIF($G$2:$G$2552,$G3563)&gt;=1),COUNTIF($G$2:G3563,$G3563),"")</f>
        <v/>
      </c>
      <c r="E3563" s="65" t="str">
        <f t="shared" si="284"/>
        <v>603787.SH</v>
      </c>
      <c r="F3563" s="65" t="str">
        <f t="shared" si="285"/>
        <v>新日股份</v>
      </c>
      <c r="G3563" s="34" t="str">
        <f>IF(E3563="","",IF(行业估值!$C$5="申万行业",[1]!EM_S_INFO_INDUSTRY_SW2014(E3563,"1"),IF(行业估值!$C$5="证监会行业",[1]!EM_S_INFO_INDUSTRY_CSRC1(E3563,"1"),[1]!EM_S_INFO_INDUSTRY_EM2016(E3563,"1"))))</f>
        <v>交运设备</v>
      </c>
      <c r="H3563" s="34" t="str">
        <f>IF(E3563="","",IF($H$1="上证50",[1]!EM_S_INFO_COMPINDEX(E3563,"000016"),"")&amp;IF($H$1="上证180",[1]!EM_S_INFO_COMPINDEX(E3563,"000010"),"")&amp;IF($H$1="沪深300",[1]!EM_S_INFO_COMPINDEX(E3563,"000300"),"")&amp;IF(AND($H$1="上证A股",RIGHT(E3563,2)="SH"),"是","")&amp;IF(AND($H$1="深证A股",RIGHT(E3563,2)="SZ"),"是","")&amp;IF(AND($H$1="创业板",LEFT(E3563,1)-3=0),"是","")&amp;IF(AND($H$1="全部A股",E3563&lt;&gt;0),"是","")&amp;IF(AND($H$1="中小板",LEFT(E3563,3)="002"),"是",""))</f>
        <v>是</v>
      </c>
      <c r="I3563" s="46">
        <f ca="1">IF(E3563="","",IF(OR([1]!EM_S_VAL_MV(E3563,deadline)="",[1]!EM_S_VAL_MV(E3563,deadline)="--",[1]!EM_S_VAL_MV(E3563,deadline)="null"),0,[1]!EM_S_VAL_MV(E3563,deadline)/100000000))</f>
        <v>25.622399999999999</v>
      </c>
      <c r="J3563" s="46">
        <f ca="1">IF(E3563="","",IF(RIGHT(LEFT($J$1,6),3)="TTM",[1]!EM_S_FA_PROFIT_TTM(E3563,LEFT(RIGHT($J$1,11),10),1)/100000000,[1]!EM_S_STM07_IS(E3563,61,LEFT(RIGHT($J$1,5),4)&amp;"-12-31",1)/100000000))</f>
        <v>0.91197578219999997</v>
      </c>
      <c r="K3563" s="36">
        <f t="shared" ca="1" si="281"/>
        <v>28.095482906563525</v>
      </c>
      <c r="L3563" s="46">
        <f ca="1">IF(E3563="","",IF(ISERROR(IF(行业估值!$E$7="最新年报",[1]!EM_S_STM07_BS(E3563,140,LEFT(RIGHT($L$1,5),4)&amp;"-12-31",1)/100000000,[1]!EM_S_STM07_BS(E3563,140,LEFT(RIGHT($L$1,11),10),1)/100000000)),0,IF(行业估值!$E$7="最新年报",[1]!EM_S_STM07_BS(E3563,140,LEFT(RIGHT($L$1,5),4)&amp;"-12-31",1)/100000000,[1]!EM_S_STM07_BS(E3563,140,LEFT(RIGHT($L$1,11),10),1)/100000000)))</f>
        <v>9.8352554777000005</v>
      </c>
      <c r="M3563" s="36">
        <f t="shared" ca="1" si="282"/>
        <v>2.6051585602524545</v>
      </c>
      <c r="N3563" s="37" t="str">
        <f ca="1">IF(E3563="","",IF(ISERROR([1]!EM_S_EST_NETPROFIT(E3563,行业估值!$E$6,deadline)/100000000),"-",[1]!EM_S_EST_NETPROFIT(E3563,行业估值!$E$6,deadline)/100000000))</f>
        <v>-</v>
      </c>
      <c r="O3563" s="36" t="str">
        <f t="shared" ca="1" si="283"/>
        <v>-</v>
      </c>
      <c r="T3563" s="64" t="s">
        <v>6933</v>
      </c>
      <c r="U3563" s="64" t="s">
        <v>6934</v>
      </c>
    </row>
    <row r="3564" spans="4:21">
      <c r="D3564" s="45" t="str">
        <f>IF(AND(行业估值!$B$39=$G3564,COUNTIF($G$2:$G$2552,$G3564)&gt;=1),COUNTIF($G$2:G3564,$G3564),"")</f>
        <v/>
      </c>
      <c r="E3564" s="65" t="str">
        <f t="shared" si="284"/>
        <v>603788.SH</v>
      </c>
      <c r="F3564" s="65" t="str">
        <f t="shared" si="285"/>
        <v>宁波高发</v>
      </c>
      <c r="G3564" s="34" t="str">
        <f>IF(E3564="","",IF(行业估值!$C$5="申万行业",[1]!EM_S_INFO_INDUSTRY_SW2014(E3564,"1"),IF(行业估值!$C$5="证监会行业",[1]!EM_S_INFO_INDUSTRY_CSRC1(E3564,"1"),[1]!EM_S_INFO_INDUSTRY_EM2016(E3564,"1"))))</f>
        <v>交运设备</v>
      </c>
      <c r="H3564" s="34" t="str">
        <f>IF(E3564="","",IF($H$1="上证50",[1]!EM_S_INFO_COMPINDEX(E3564,"000016"),"")&amp;IF($H$1="上证180",[1]!EM_S_INFO_COMPINDEX(E3564,"000010"),"")&amp;IF($H$1="沪深300",[1]!EM_S_INFO_COMPINDEX(E3564,"000300"),"")&amp;IF(AND($H$1="上证A股",RIGHT(E3564,2)="SH"),"是","")&amp;IF(AND($H$1="深证A股",RIGHT(E3564,2)="SZ"),"是","")&amp;IF(AND($H$1="创业板",LEFT(E3564,1)-3=0),"是","")&amp;IF(AND($H$1="全部A股",E3564&lt;&gt;0),"是","")&amp;IF(AND($H$1="中小板",LEFT(E3564,3)="002"),"是",""))</f>
        <v>是</v>
      </c>
      <c r="I3564" s="46">
        <f ca="1">IF(E3564="","",IF(OR([1]!EM_S_VAL_MV(E3564,deadline)="",[1]!EM_S_VAL_MV(E3564,deadline)="--",[1]!EM_S_VAL_MV(E3564,deadline)="null"),0,[1]!EM_S_VAL_MV(E3564,deadline)/100000000))</f>
        <v>34.698205209199998</v>
      </c>
      <c r="J3564" s="46">
        <f ca="1">IF(E3564="","",IF(RIGHT(LEFT($J$1,6),3)="TTM",[1]!EM_S_FA_PROFIT_TTM(E3564,LEFT(RIGHT($J$1,11),10),1)/100000000,[1]!EM_S_STM07_IS(E3564,61,LEFT(RIGHT($J$1,5),4)&amp;"-12-31",1)/100000000))</f>
        <v>1.4923845763999999</v>
      </c>
      <c r="K3564" s="36">
        <f t="shared" ca="1" si="281"/>
        <v>23.250176769382485</v>
      </c>
      <c r="L3564" s="46">
        <f ca="1">IF(E3564="","",IF(ISERROR(IF(行业估值!$E$7="最新年报",[1]!EM_S_STM07_BS(E3564,140,LEFT(RIGHT($L$1,5),4)&amp;"-12-31",1)/100000000,[1]!EM_S_STM07_BS(E3564,140,LEFT(RIGHT($L$1,11),10),1)/100000000)),0,IF(行业估值!$E$7="最新年报",[1]!EM_S_STM07_BS(E3564,140,LEFT(RIGHT($L$1,5),4)&amp;"-12-31",1)/100000000,[1]!EM_S_STM07_BS(E3564,140,LEFT(RIGHT($L$1,11),10),1)/100000000)))</f>
        <v>18.420122992899998</v>
      </c>
      <c r="M3564" s="36">
        <f t="shared" ca="1" si="282"/>
        <v>1.8837119178071915</v>
      </c>
      <c r="N3564" s="37">
        <f ca="1">IF(E3564="","",IF(ISERROR([1]!EM_S_EST_NETPROFIT(E3564,行业估值!$E$6,deadline)/100000000),"-",[1]!EM_S_EST_NETPROFIT(E3564,行业估值!$E$6,deadline)/100000000))</f>
        <v>2.018958333333333</v>
      </c>
      <c r="O3564" s="36">
        <f t="shared" ca="1" si="283"/>
        <v>17.186191827898053</v>
      </c>
      <c r="T3564" s="64" t="s">
        <v>6935</v>
      </c>
      <c r="U3564" s="64" t="s">
        <v>6936</v>
      </c>
    </row>
    <row r="3565" spans="4:21">
      <c r="D3565" s="45">
        <f>IF(AND(行业估值!$B$39=$G3565,COUNTIF($G$2:$G$2552,$G3565)&gt;=1),COUNTIF($G$2:G3565,$G3565),"")</f>
        <v>326</v>
      </c>
      <c r="E3565" s="65" t="str">
        <f t="shared" si="284"/>
        <v>603789.SH</v>
      </c>
      <c r="F3565" s="65" t="str">
        <f t="shared" si="285"/>
        <v>星光农机</v>
      </c>
      <c r="G3565" s="34" t="str">
        <f>IF(E3565="","",IF(行业估值!$C$5="申万行业",[1]!EM_S_INFO_INDUSTRY_SW2014(E3565,"1"),IF(行业估值!$C$5="证监会行业",[1]!EM_S_INFO_INDUSTRY_CSRC1(E3565,"1"),[1]!EM_S_INFO_INDUSTRY_EM2016(E3565,"1"))))</f>
        <v>机械设备</v>
      </c>
      <c r="H3565" s="34" t="str">
        <f>IF(E3565="","",IF($H$1="上证50",[1]!EM_S_INFO_COMPINDEX(E3565,"000016"),"")&amp;IF($H$1="上证180",[1]!EM_S_INFO_COMPINDEX(E3565,"000010"),"")&amp;IF($H$1="沪深300",[1]!EM_S_INFO_COMPINDEX(E3565,"000300"),"")&amp;IF(AND($H$1="上证A股",RIGHT(E3565,2)="SH"),"是","")&amp;IF(AND($H$1="深证A股",RIGHT(E3565,2)="SZ"),"是","")&amp;IF(AND($H$1="创业板",LEFT(E3565,1)-3=0),"是","")&amp;IF(AND($H$1="全部A股",E3565&lt;&gt;0),"是","")&amp;IF(AND($H$1="中小板",LEFT(E3565,3)="002"),"是",""))</f>
        <v>是</v>
      </c>
      <c r="I3565" s="46">
        <f ca="1">IF(E3565="","",IF(OR([1]!EM_S_VAL_MV(E3565,deadline)="",[1]!EM_S_VAL_MV(E3565,deadline)="--",[1]!EM_S_VAL_MV(E3565,deadline)="null"),0,[1]!EM_S_VAL_MV(E3565,deadline)/100000000))</f>
        <v>35.411999999999999</v>
      </c>
      <c r="J3565" s="46">
        <f ca="1">IF(E3565="","",IF(RIGHT(LEFT($J$1,6),3)="TTM",[1]!EM_S_FA_PROFIT_TTM(E3565,LEFT(RIGHT($J$1,11),10),1)/100000000,[1]!EM_S_STM07_IS(E3565,61,LEFT(RIGHT($J$1,5),4)&amp;"-12-31",1)/100000000))</f>
        <v>-0.37583748960000002</v>
      </c>
      <c r="K3565" s="36">
        <f t="shared" ca="1" si="281"/>
        <v>-94.221574430184248</v>
      </c>
      <c r="L3565" s="46">
        <f ca="1">IF(E3565="","",IF(ISERROR(IF(行业估值!$E$7="最新年报",[1]!EM_S_STM07_BS(E3565,140,LEFT(RIGHT($L$1,5),4)&amp;"-12-31",1)/100000000,[1]!EM_S_STM07_BS(E3565,140,LEFT(RIGHT($L$1,11),10),1)/100000000)),0,IF(行业估值!$E$7="最新年报",[1]!EM_S_STM07_BS(E3565,140,LEFT(RIGHT($L$1,5),4)&amp;"-12-31",1)/100000000,[1]!EM_S_STM07_BS(E3565,140,LEFT(RIGHT($L$1,11),10),1)/100000000)))</f>
        <v>10.4774101224</v>
      </c>
      <c r="M3565" s="36">
        <f t="shared" ca="1" si="282"/>
        <v>3.3798428797104658</v>
      </c>
      <c r="N3565" s="37" t="str">
        <f ca="1">IF(E3565="","",IF(ISERROR([1]!EM_S_EST_NETPROFIT(E3565,行业估值!$E$6,deadline)/100000000),"-",[1]!EM_S_EST_NETPROFIT(E3565,行业估值!$E$6,deadline)/100000000))</f>
        <v>-</v>
      </c>
      <c r="O3565" s="36" t="str">
        <f t="shared" ca="1" si="283"/>
        <v>-</v>
      </c>
      <c r="T3565" s="64" t="s">
        <v>6937</v>
      </c>
      <c r="U3565" s="64" t="s">
        <v>6938</v>
      </c>
    </row>
    <row r="3566" spans="4:21">
      <c r="D3566" s="45" t="str">
        <f>IF(AND(行业估值!$B$39=$G3566,COUNTIF($G$2:$G$2552,$G3566)&gt;=1),COUNTIF($G$2:G3566,$G3566),"")</f>
        <v/>
      </c>
      <c r="E3566" s="65" t="str">
        <f t="shared" si="284"/>
        <v>603790.SH</v>
      </c>
      <c r="F3566" s="65" t="str">
        <f t="shared" si="285"/>
        <v>雅运股份</v>
      </c>
      <c r="G3566" s="34" t="str">
        <f>IF(E3566="","",IF(行业估值!$C$5="申万行业",[1]!EM_S_INFO_INDUSTRY_SW2014(E3566,"1"),IF(行业估值!$C$5="证监会行业",[1]!EM_S_INFO_INDUSTRY_CSRC1(E3566,"1"),[1]!EM_S_INFO_INDUSTRY_EM2016(E3566,"1"))))</f>
        <v>基础化工</v>
      </c>
      <c r="H3566" s="34" t="str">
        <f>IF(E3566="","",IF($H$1="上证50",[1]!EM_S_INFO_COMPINDEX(E3566,"000016"),"")&amp;IF($H$1="上证180",[1]!EM_S_INFO_COMPINDEX(E3566,"000010"),"")&amp;IF($H$1="沪深300",[1]!EM_S_INFO_COMPINDEX(E3566,"000300"),"")&amp;IF(AND($H$1="上证A股",RIGHT(E3566,2)="SH"),"是","")&amp;IF(AND($H$1="深证A股",RIGHT(E3566,2)="SZ"),"是","")&amp;IF(AND($H$1="创业板",LEFT(E3566,1)-3=0),"是","")&amp;IF(AND($H$1="全部A股",E3566&lt;&gt;0),"是","")&amp;IF(AND($H$1="中小板",LEFT(E3566,3)="002"),"是",""))</f>
        <v>是</v>
      </c>
      <c r="I3566" s="46">
        <f ca="1">IF(E3566="","",IF(OR([1]!EM_S_VAL_MV(E3566,deadline)="",[1]!EM_S_VAL_MV(E3566,deadline)="--",[1]!EM_S_VAL_MV(E3566,deadline)="null"),0,[1]!EM_S_VAL_MV(E3566,deadline)/100000000))</f>
        <v>31.440448</v>
      </c>
      <c r="J3566" s="46">
        <f ca="1">IF(E3566="","",IF(RIGHT(LEFT($J$1,6),3)="TTM",[1]!EM_S_FA_PROFIT_TTM(E3566,LEFT(RIGHT($J$1,11),10),1)/100000000,[1]!EM_S_STM07_IS(E3566,61,LEFT(RIGHT($J$1,5),4)&amp;"-12-31",1)/100000000))</f>
        <v>1.3320262752000001</v>
      </c>
      <c r="K3566" s="36">
        <f t="shared" ca="1" si="281"/>
        <v>23.603474334828196</v>
      </c>
      <c r="L3566" s="46">
        <f ca="1">IF(E3566="","",IF(ISERROR(IF(行业估值!$E$7="最新年报",[1]!EM_S_STM07_BS(E3566,140,LEFT(RIGHT($L$1,5),4)&amp;"-12-31",1)/100000000,[1]!EM_S_STM07_BS(E3566,140,LEFT(RIGHT($L$1,11),10),1)/100000000)),0,IF(行业估值!$E$7="最新年报",[1]!EM_S_STM07_BS(E3566,140,LEFT(RIGHT($L$1,5),4)&amp;"-12-31",1)/100000000,[1]!EM_S_STM07_BS(E3566,140,LEFT(RIGHT($L$1,11),10),1)/100000000)))</f>
        <v>11.1333311747</v>
      </c>
      <c r="M3566" s="36">
        <f t="shared" ca="1" si="282"/>
        <v>2.8239928828711229</v>
      </c>
      <c r="N3566" s="37" t="str">
        <f ca="1">IF(E3566="","",IF(ISERROR([1]!EM_S_EST_NETPROFIT(E3566,行业估值!$E$6,deadline)/100000000),"-",[1]!EM_S_EST_NETPROFIT(E3566,行业估值!$E$6,deadline)/100000000))</f>
        <v>-</v>
      </c>
      <c r="O3566" s="36" t="str">
        <f t="shared" ca="1" si="283"/>
        <v>-</v>
      </c>
      <c r="T3566" s="64" t="s">
        <v>6939</v>
      </c>
      <c r="U3566" s="64" t="s">
        <v>6940</v>
      </c>
    </row>
    <row r="3567" spans="4:21">
      <c r="D3567" s="45" t="str">
        <f>IF(AND(行业估值!$B$39=$G3567,COUNTIF($G$2:$G$2552,$G3567)&gt;=1),COUNTIF($G$2:G3567,$G3567),"")</f>
        <v/>
      </c>
      <c r="E3567" s="65" t="str">
        <f t="shared" si="284"/>
        <v>603797.SH</v>
      </c>
      <c r="F3567" s="65" t="str">
        <f t="shared" si="285"/>
        <v>联泰环保</v>
      </c>
      <c r="G3567" s="34" t="str">
        <f>IF(E3567="","",IF(行业估值!$C$5="申万行业",[1]!EM_S_INFO_INDUSTRY_SW2014(E3567,"1"),IF(行业估值!$C$5="证监会行业",[1]!EM_S_INFO_INDUSTRY_CSRC1(E3567,"1"),[1]!EM_S_INFO_INDUSTRY_EM2016(E3567,"1"))))</f>
        <v>公用事业</v>
      </c>
      <c r="H3567" s="34" t="str">
        <f>IF(E3567="","",IF($H$1="上证50",[1]!EM_S_INFO_COMPINDEX(E3567,"000016"),"")&amp;IF($H$1="上证180",[1]!EM_S_INFO_COMPINDEX(E3567,"000010"),"")&amp;IF($H$1="沪深300",[1]!EM_S_INFO_COMPINDEX(E3567,"000300"),"")&amp;IF(AND($H$1="上证A股",RIGHT(E3567,2)="SH"),"是","")&amp;IF(AND($H$1="深证A股",RIGHT(E3567,2)="SZ"),"是","")&amp;IF(AND($H$1="创业板",LEFT(E3567,1)-3=0),"是","")&amp;IF(AND($H$1="全部A股",E3567&lt;&gt;0),"是","")&amp;IF(AND($H$1="中小板",LEFT(E3567,3)="002"),"是",""))</f>
        <v>是</v>
      </c>
      <c r="I3567" s="46">
        <f ca="1">IF(E3567="","",IF(OR([1]!EM_S_VAL_MV(E3567,deadline)="",[1]!EM_S_VAL_MV(E3567,deadline)="--",[1]!EM_S_VAL_MV(E3567,deadline)="null"),0,[1]!EM_S_VAL_MV(E3567,deadline)/100000000))</f>
        <v>34.14733579</v>
      </c>
      <c r="J3567" s="46">
        <f ca="1">IF(E3567="","",IF(RIGHT(LEFT($J$1,6),3)="TTM",[1]!EM_S_FA_PROFIT_TTM(E3567,LEFT(RIGHT($J$1,11),10),1)/100000000,[1]!EM_S_STM07_IS(E3567,61,LEFT(RIGHT($J$1,5),4)&amp;"-12-31",1)/100000000))</f>
        <v>1.4427035055999999</v>
      </c>
      <c r="K3567" s="36">
        <f t="shared" ca="1" si="281"/>
        <v>23.668990653626093</v>
      </c>
      <c r="L3567" s="46">
        <f ca="1">IF(E3567="","",IF(ISERROR(IF(行业估值!$E$7="最新年报",[1]!EM_S_STM07_BS(E3567,140,LEFT(RIGHT($L$1,5),4)&amp;"-12-31",1)/100000000,[1]!EM_S_STM07_BS(E3567,140,LEFT(RIGHT($L$1,11),10),1)/100000000)),0,IF(行业估值!$E$7="最新年报",[1]!EM_S_STM07_BS(E3567,140,LEFT(RIGHT($L$1,5),4)&amp;"-12-31",1)/100000000,[1]!EM_S_STM07_BS(E3567,140,LEFT(RIGHT($L$1,11),10),1)/100000000)))</f>
        <v>13.5565280829</v>
      </c>
      <c r="M3567" s="36">
        <f t="shared" ca="1" si="282"/>
        <v>2.5188850405638101</v>
      </c>
      <c r="N3567" s="37">
        <f ca="1">IF(E3567="","",IF(ISERROR([1]!EM_S_EST_NETPROFIT(E3567,行业估值!$E$6,deadline)/100000000),"-",[1]!EM_S_EST_NETPROFIT(E3567,行业估值!$E$6,deadline)/100000000))</f>
        <v>1.1100000000000001</v>
      </c>
      <c r="O3567" s="36">
        <f t="shared" ca="1" si="283"/>
        <v>30.763365576576575</v>
      </c>
      <c r="T3567" s="64" t="s">
        <v>6941</v>
      </c>
      <c r="U3567" s="64" t="s">
        <v>6942</v>
      </c>
    </row>
    <row r="3568" spans="4:21">
      <c r="D3568" s="45" t="str">
        <f>IF(AND(行业估值!$B$39=$G3568,COUNTIF($G$2:$G$2552,$G3568)&gt;=1),COUNTIF($G$2:G3568,$G3568),"")</f>
        <v/>
      </c>
      <c r="E3568" s="65" t="str">
        <f t="shared" si="284"/>
        <v>603798.SH</v>
      </c>
      <c r="F3568" s="65" t="str">
        <f t="shared" si="285"/>
        <v>康普顿</v>
      </c>
      <c r="G3568" s="34" t="str">
        <f>IF(E3568="","",IF(行业估值!$C$5="申万行业",[1]!EM_S_INFO_INDUSTRY_SW2014(E3568,"1"),IF(行业估值!$C$5="证监会行业",[1]!EM_S_INFO_INDUSTRY_CSRC1(E3568,"1"),[1]!EM_S_INFO_INDUSTRY_EM2016(E3568,"1"))))</f>
        <v>化石能源</v>
      </c>
      <c r="H3568" s="34" t="str">
        <f>IF(E3568="","",IF($H$1="上证50",[1]!EM_S_INFO_COMPINDEX(E3568,"000016"),"")&amp;IF($H$1="上证180",[1]!EM_S_INFO_COMPINDEX(E3568,"000010"),"")&amp;IF($H$1="沪深300",[1]!EM_S_INFO_COMPINDEX(E3568,"000300"),"")&amp;IF(AND($H$1="上证A股",RIGHT(E3568,2)="SH"),"是","")&amp;IF(AND($H$1="深证A股",RIGHT(E3568,2)="SZ"),"是","")&amp;IF(AND($H$1="创业板",LEFT(E3568,1)-3=0),"是","")&amp;IF(AND($H$1="全部A股",E3568&lt;&gt;0),"是","")&amp;IF(AND($H$1="中小板",LEFT(E3568,3)="002"),"是",""))</f>
        <v>是</v>
      </c>
      <c r="I3568" s="46">
        <f ca="1">IF(E3568="","",IF(OR([1]!EM_S_VAL_MV(E3568,deadline)="",[1]!EM_S_VAL_MV(E3568,deadline)="--",[1]!EM_S_VAL_MV(E3568,deadline)="null"),0,[1]!EM_S_VAL_MV(E3568,deadline)/100000000))</f>
        <v>22.44</v>
      </c>
      <c r="J3568" s="46">
        <f ca="1">IF(E3568="","",IF(RIGHT(LEFT($J$1,6),3)="TTM",[1]!EM_S_FA_PROFIT_TTM(E3568,LEFT(RIGHT($J$1,11),10),1)/100000000,[1]!EM_S_STM07_IS(E3568,61,LEFT(RIGHT($J$1,5),4)&amp;"-12-31",1)/100000000))</f>
        <v>0.92585932189999998</v>
      </c>
      <c r="K3568" s="36">
        <f t="shared" ca="1" si="281"/>
        <v>24.236943420248565</v>
      </c>
      <c r="L3568" s="46">
        <f ca="1">IF(E3568="","",IF(ISERROR(IF(行业估值!$E$7="最新年报",[1]!EM_S_STM07_BS(E3568,140,LEFT(RIGHT($L$1,5),4)&amp;"-12-31",1)/100000000,[1]!EM_S_STM07_BS(E3568,140,LEFT(RIGHT($L$1,11),10),1)/100000000)),0,IF(行业估值!$E$7="最新年报",[1]!EM_S_STM07_BS(E3568,140,LEFT(RIGHT($L$1,5),4)&amp;"-12-31",1)/100000000,[1]!EM_S_STM07_BS(E3568,140,LEFT(RIGHT($L$1,11),10),1)/100000000)))</f>
        <v>9.2509853602999996</v>
      </c>
      <c r="M3568" s="36">
        <f t="shared" ca="1" si="282"/>
        <v>2.4256875485177827</v>
      </c>
      <c r="N3568" s="37" t="str">
        <f ca="1">IF(E3568="","",IF(ISERROR([1]!EM_S_EST_NETPROFIT(E3568,行业估值!$E$6,deadline)/100000000),"-",[1]!EM_S_EST_NETPROFIT(E3568,行业估值!$E$6,deadline)/100000000))</f>
        <v>-</v>
      </c>
      <c r="O3568" s="36" t="str">
        <f t="shared" ca="1" si="283"/>
        <v>-</v>
      </c>
      <c r="T3568" s="64" t="s">
        <v>6943</v>
      </c>
      <c r="U3568" s="64" t="s">
        <v>6944</v>
      </c>
    </row>
    <row r="3569" spans="4:21">
      <c r="D3569" s="45" t="str">
        <f>IF(AND(行业估值!$B$39=$G3569,COUNTIF($G$2:$G$2552,$G3569)&gt;=1),COUNTIF($G$2:G3569,$G3569),"")</f>
        <v/>
      </c>
      <c r="E3569" s="65" t="str">
        <f t="shared" si="284"/>
        <v>603799.SH</v>
      </c>
      <c r="F3569" s="65" t="str">
        <f t="shared" si="285"/>
        <v>华友钴业</v>
      </c>
      <c r="G3569" s="34" t="str">
        <f>IF(E3569="","",IF(行业估值!$C$5="申万行业",[1]!EM_S_INFO_INDUSTRY_SW2014(E3569,"1"),IF(行业估值!$C$5="证监会行业",[1]!EM_S_INFO_INDUSTRY_CSRC1(E3569,"1"),[1]!EM_S_INFO_INDUSTRY_EM2016(E3569,"1"))))</f>
        <v>有色金属</v>
      </c>
      <c r="H3569" s="34" t="str">
        <f>IF(E3569="","",IF($H$1="上证50",[1]!EM_S_INFO_COMPINDEX(E3569,"000016"),"")&amp;IF($H$1="上证180",[1]!EM_S_INFO_COMPINDEX(E3569,"000010"),"")&amp;IF($H$1="沪深300",[1]!EM_S_INFO_COMPINDEX(E3569,"000300"),"")&amp;IF(AND($H$1="上证A股",RIGHT(E3569,2)="SH"),"是","")&amp;IF(AND($H$1="深证A股",RIGHT(E3569,2)="SZ"),"是","")&amp;IF(AND($H$1="创业板",LEFT(E3569,1)-3=0),"是","")&amp;IF(AND($H$1="全部A股",E3569&lt;&gt;0),"是","")&amp;IF(AND($H$1="中小板",LEFT(E3569,3)="002"),"是",""))</f>
        <v>是</v>
      </c>
      <c r="I3569" s="46">
        <f ca="1">IF(E3569="","",IF(OR([1]!EM_S_VAL_MV(E3569,deadline)="",[1]!EM_S_VAL_MV(E3569,deadline)="--",[1]!EM_S_VAL_MV(E3569,deadline)="null"),0,[1]!EM_S_VAL_MV(E3569,deadline)/100000000))</f>
        <v>332.66228165640001</v>
      </c>
      <c r="J3569" s="46">
        <f ca="1">IF(E3569="","",IF(RIGHT(LEFT($J$1,6),3)="TTM",[1]!EM_S_FA_PROFIT_TTM(E3569,LEFT(RIGHT($J$1,11),10),1)/100000000,[1]!EM_S_STM07_IS(E3569,61,LEFT(RIGHT($J$1,5),4)&amp;"-12-31",1)/100000000))</f>
        <v>-2.8711467944</v>
      </c>
      <c r="K3569" s="36">
        <f t="shared" ca="1" si="281"/>
        <v>-115.86390577633922</v>
      </c>
      <c r="L3569" s="46">
        <f ca="1">IF(E3569="","",IF(ISERROR(IF(行业估值!$E$7="最新年报",[1]!EM_S_STM07_BS(E3569,140,LEFT(RIGHT($L$1,5),4)&amp;"-12-31",1)/100000000,[1]!EM_S_STM07_BS(E3569,140,LEFT(RIGHT($L$1,11),10),1)/100000000)),0,IF(行业估值!$E$7="最新年报",[1]!EM_S_STM07_BS(E3569,140,LEFT(RIGHT($L$1,5),4)&amp;"-12-31",1)/100000000,[1]!EM_S_STM07_BS(E3569,140,LEFT(RIGHT($L$1,11),10),1)/100000000)))</f>
        <v>77.441226275800005</v>
      </c>
      <c r="M3569" s="36">
        <f t="shared" ca="1" si="282"/>
        <v>4.2956742507105066</v>
      </c>
      <c r="N3569" s="37">
        <f ca="1">IF(E3569="","",IF(ISERROR([1]!EM_S_EST_NETPROFIT(E3569,行业估值!$E$6,deadline)/100000000),"-",[1]!EM_S_EST_NETPROFIT(E3569,行业估值!$E$6,deadline)/100000000))</f>
        <v>2.8396666666666661</v>
      </c>
      <c r="O3569" s="36">
        <f t="shared" ca="1" si="283"/>
        <v>117.14835602408736</v>
      </c>
      <c r="T3569" s="64" t="s">
        <v>6945</v>
      </c>
      <c r="U3569" s="64" t="s">
        <v>6946</v>
      </c>
    </row>
    <row r="3570" spans="4:21">
      <c r="D3570" s="45" t="str">
        <f>IF(AND(行业估值!$B$39=$G3570,COUNTIF($G$2:$G$2552,$G3570)&gt;=1),COUNTIF($G$2:G3570,$G3570),"")</f>
        <v/>
      </c>
      <c r="E3570" s="65" t="str">
        <f t="shared" si="284"/>
        <v>603800.SH</v>
      </c>
      <c r="F3570" s="65" t="str">
        <f t="shared" si="285"/>
        <v>道森股份</v>
      </c>
      <c r="G3570" s="34" t="str">
        <f>IF(E3570="","",IF(行业估值!$C$5="申万行业",[1]!EM_S_INFO_INDUSTRY_SW2014(E3570,"1"),IF(行业估值!$C$5="证监会行业",[1]!EM_S_INFO_INDUSTRY_CSRC1(E3570,"1"),[1]!EM_S_INFO_INDUSTRY_EM2016(E3570,"1"))))</f>
        <v>化石能源</v>
      </c>
      <c r="H3570" s="34" t="str">
        <f>IF(E3570="","",IF($H$1="上证50",[1]!EM_S_INFO_COMPINDEX(E3570,"000016"),"")&amp;IF($H$1="上证180",[1]!EM_S_INFO_COMPINDEX(E3570,"000010"),"")&amp;IF($H$1="沪深300",[1]!EM_S_INFO_COMPINDEX(E3570,"000300"),"")&amp;IF(AND($H$1="上证A股",RIGHT(E3570,2)="SH"),"是","")&amp;IF(AND($H$1="深证A股",RIGHT(E3570,2)="SZ"),"是","")&amp;IF(AND($H$1="创业板",LEFT(E3570,1)-3=0),"是","")&amp;IF(AND($H$1="全部A股",E3570&lt;&gt;0),"是","")&amp;IF(AND($H$1="中小板",LEFT(E3570,3)="002"),"是",""))</f>
        <v>是</v>
      </c>
      <c r="I3570" s="46">
        <f ca="1">IF(E3570="","",IF(OR([1]!EM_S_VAL_MV(E3570,deadline)="",[1]!EM_S_VAL_MV(E3570,deadline)="--",[1]!EM_S_VAL_MV(E3570,deadline)="null"),0,[1]!EM_S_VAL_MV(E3570,deadline)/100000000))</f>
        <v>25.4176</v>
      </c>
      <c r="J3570" s="46">
        <f ca="1">IF(E3570="","",IF(RIGHT(LEFT($J$1,6),3)="TTM",[1]!EM_S_FA_PROFIT_TTM(E3570,LEFT(RIGHT($J$1,11),10),1)/100000000,[1]!EM_S_STM07_IS(E3570,61,LEFT(RIGHT($J$1,5),4)&amp;"-12-31",1)/100000000))</f>
        <v>1.3288063803000001</v>
      </c>
      <c r="K3570" s="36">
        <f t="shared" ca="1" si="281"/>
        <v>19.128144157662422</v>
      </c>
      <c r="L3570" s="46">
        <f ca="1">IF(E3570="","",IF(ISERROR(IF(行业估值!$E$7="最新年报",[1]!EM_S_STM07_BS(E3570,140,LEFT(RIGHT($L$1,5),4)&amp;"-12-31",1)/100000000,[1]!EM_S_STM07_BS(E3570,140,LEFT(RIGHT($L$1,11),10),1)/100000000)),0,IF(行业估值!$E$7="最新年报",[1]!EM_S_STM07_BS(E3570,140,LEFT(RIGHT($L$1,5),4)&amp;"-12-31",1)/100000000,[1]!EM_S_STM07_BS(E3570,140,LEFT(RIGHT($L$1,11),10),1)/100000000)))</f>
        <v>10.0909012297</v>
      </c>
      <c r="M3570" s="36">
        <f t="shared" ca="1" si="282"/>
        <v>2.5188632235532902</v>
      </c>
      <c r="N3570" s="37" t="str">
        <f ca="1">IF(E3570="","",IF(ISERROR([1]!EM_S_EST_NETPROFIT(E3570,行业估值!$E$6,deadline)/100000000),"-",[1]!EM_S_EST_NETPROFIT(E3570,行业估值!$E$6,deadline)/100000000))</f>
        <v>-</v>
      </c>
      <c r="O3570" s="36" t="str">
        <f t="shared" ca="1" si="283"/>
        <v>-</v>
      </c>
      <c r="T3570" s="64" t="s">
        <v>6947</v>
      </c>
      <c r="U3570" s="64" t="s">
        <v>6948</v>
      </c>
    </row>
    <row r="3571" spans="4:21">
      <c r="D3571" s="45" t="str">
        <f>IF(AND(行业估值!$B$39=$G3571,COUNTIF($G$2:$G$2552,$G3571)&gt;=1),COUNTIF($G$2:G3571,$G3571),"")</f>
        <v/>
      </c>
      <c r="E3571" s="65" t="str">
        <f t="shared" si="284"/>
        <v>603801.SH</v>
      </c>
      <c r="F3571" s="65" t="str">
        <f t="shared" si="285"/>
        <v>志邦家居</v>
      </c>
      <c r="G3571" s="34" t="str">
        <f>IF(E3571="","",IF(行业估值!$C$5="申万行业",[1]!EM_S_INFO_INDUSTRY_SW2014(E3571,"1"),IF(行业估值!$C$5="证监会行业",[1]!EM_S_INFO_INDUSTRY_CSRC1(E3571,"1"),[1]!EM_S_INFO_INDUSTRY_EM2016(E3571,"1"))))</f>
        <v>轻工制造</v>
      </c>
      <c r="H3571" s="34" t="str">
        <f>IF(E3571="","",IF($H$1="上证50",[1]!EM_S_INFO_COMPINDEX(E3571,"000016"),"")&amp;IF($H$1="上证180",[1]!EM_S_INFO_COMPINDEX(E3571,"000010"),"")&amp;IF($H$1="沪深300",[1]!EM_S_INFO_COMPINDEX(E3571,"000300"),"")&amp;IF(AND($H$1="上证A股",RIGHT(E3571,2)="SH"),"是","")&amp;IF(AND($H$1="深证A股",RIGHT(E3571,2)="SZ"),"是","")&amp;IF(AND($H$1="创业板",LEFT(E3571,1)-3=0),"是","")&amp;IF(AND($H$1="全部A股",E3571&lt;&gt;0),"是","")&amp;IF(AND($H$1="中小板",LEFT(E3571,3)="002"),"是",""))</f>
        <v>是</v>
      </c>
      <c r="I3571" s="46">
        <f ca="1">IF(E3571="","",IF(OR([1]!EM_S_VAL_MV(E3571,deadline)="",[1]!EM_S_VAL_MV(E3571,deadline)="--",[1]!EM_S_VAL_MV(E3571,deadline)="null"),0,[1]!EM_S_VAL_MV(E3571,deadline)/100000000))</f>
        <v>42.746005103999998</v>
      </c>
      <c r="J3571" s="46">
        <f ca="1">IF(E3571="","",IF(RIGHT(LEFT($J$1,6),3)="TTM",[1]!EM_S_FA_PROFIT_TTM(E3571,LEFT(RIGHT($J$1,11),10),1)/100000000,[1]!EM_S_STM07_IS(E3571,61,LEFT(RIGHT($J$1,5),4)&amp;"-12-31",1)/100000000))</f>
        <v>3.0238568758999995</v>
      </c>
      <c r="K3571" s="36">
        <f t="shared" ca="1" si="281"/>
        <v>14.136252758747842</v>
      </c>
      <c r="L3571" s="46">
        <f ca="1">IF(E3571="","",IF(ISERROR(IF(行业估值!$E$7="最新年报",[1]!EM_S_STM07_BS(E3571,140,LEFT(RIGHT($L$1,5),4)&amp;"-12-31",1)/100000000,[1]!EM_S_STM07_BS(E3571,140,LEFT(RIGHT($L$1,11),10),1)/100000000)),0,IF(行业估值!$E$7="最新年报",[1]!EM_S_STM07_BS(E3571,140,LEFT(RIGHT($L$1,5),4)&amp;"-12-31",1)/100000000,[1]!EM_S_STM07_BS(E3571,140,LEFT(RIGHT($L$1,11),10),1)/100000000)))</f>
        <v>18.345018753599998</v>
      </c>
      <c r="M3571" s="36">
        <f t="shared" ca="1" si="282"/>
        <v>2.3301150943556048</v>
      </c>
      <c r="N3571" s="37">
        <f ca="1">IF(E3571="","",IF(ISERROR([1]!EM_S_EST_NETPROFIT(E3571,行业估值!$E$6,deadline)/100000000),"-",[1]!EM_S_EST_NETPROFIT(E3571,行业估值!$E$6,deadline)/100000000))</f>
        <v>3.2062411764705878</v>
      </c>
      <c r="O3571" s="36">
        <f t="shared" ca="1" si="283"/>
        <v>13.332124051583218</v>
      </c>
      <c r="T3571" s="64" t="s">
        <v>6949</v>
      </c>
      <c r="U3571" s="64" t="s">
        <v>6950</v>
      </c>
    </row>
    <row r="3572" spans="4:21">
      <c r="D3572" s="45" t="str">
        <f>IF(AND(行业估值!$B$39=$G3572,COUNTIF($G$2:$G$2552,$G3572)&gt;=1),COUNTIF($G$2:G3572,$G3572),"")</f>
        <v/>
      </c>
      <c r="E3572" s="65" t="str">
        <f t="shared" si="284"/>
        <v>603803.SH</v>
      </c>
      <c r="F3572" s="65" t="str">
        <f t="shared" si="285"/>
        <v>瑞斯康达</v>
      </c>
      <c r="G3572" s="34" t="str">
        <f>IF(E3572="","",IF(行业估值!$C$5="申万行业",[1]!EM_S_INFO_INDUSTRY_SW2014(E3572,"1"),IF(行业估值!$C$5="证监会行业",[1]!EM_S_INFO_INDUSTRY_CSRC1(E3572,"1"),[1]!EM_S_INFO_INDUSTRY_EM2016(E3572,"1"))))</f>
        <v>信息技术</v>
      </c>
      <c r="H3572" s="34" t="str">
        <f>IF(E3572="","",IF($H$1="上证50",[1]!EM_S_INFO_COMPINDEX(E3572,"000016"),"")&amp;IF($H$1="上证180",[1]!EM_S_INFO_COMPINDEX(E3572,"000010"),"")&amp;IF($H$1="沪深300",[1]!EM_S_INFO_COMPINDEX(E3572,"000300"),"")&amp;IF(AND($H$1="上证A股",RIGHT(E3572,2)="SH"),"是","")&amp;IF(AND($H$1="深证A股",RIGHT(E3572,2)="SZ"),"是","")&amp;IF(AND($H$1="创业板",LEFT(E3572,1)-3=0),"是","")&amp;IF(AND($H$1="全部A股",E3572&lt;&gt;0),"是","")&amp;IF(AND($H$1="中小板",LEFT(E3572,3)="002"),"是",""))</f>
        <v>是</v>
      </c>
      <c r="I3572" s="46">
        <f ca="1">IF(E3572="","",IF(OR([1]!EM_S_VAL_MV(E3572,deadline)="",[1]!EM_S_VAL_MV(E3572,deadline)="--",[1]!EM_S_VAL_MV(E3572,deadline)="null"),0,[1]!EM_S_VAL_MV(E3572,deadline)/100000000))</f>
        <v>51.537200176800006</v>
      </c>
      <c r="J3572" s="46">
        <f ca="1">IF(E3572="","",IF(RIGHT(LEFT($J$1,6),3)="TTM",[1]!EM_S_FA_PROFIT_TTM(E3572,LEFT(RIGHT($J$1,11),10),1)/100000000,[1]!EM_S_STM07_IS(E3572,61,LEFT(RIGHT($J$1,5),4)&amp;"-12-31",1)/100000000))</f>
        <v>1.4361052741999998</v>
      </c>
      <c r="K3572" s="36">
        <f t="shared" ca="1" si="281"/>
        <v>35.886784278756615</v>
      </c>
      <c r="L3572" s="46">
        <f ca="1">IF(E3572="","",IF(ISERROR(IF(行业估值!$E$7="最新年报",[1]!EM_S_STM07_BS(E3572,140,LEFT(RIGHT($L$1,5),4)&amp;"-12-31",1)/100000000,[1]!EM_S_STM07_BS(E3572,140,LEFT(RIGHT($L$1,11),10),1)/100000000)),0,IF(行业估值!$E$7="最新年报",[1]!EM_S_STM07_BS(E3572,140,LEFT(RIGHT($L$1,5),4)&amp;"-12-31",1)/100000000,[1]!EM_S_STM07_BS(E3572,140,LEFT(RIGHT($L$1,11),10),1)/100000000)))</f>
        <v>25.356098597300001</v>
      </c>
      <c r="M3572" s="36">
        <f t="shared" ca="1" si="282"/>
        <v>2.0325366688031359</v>
      </c>
      <c r="N3572" s="37" t="str">
        <f ca="1">IF(E3572="","",IF(ISERROR([1]!EM_S_EST_NETPROFIT(E3572,行业估值!$E$6,deadline)/100000000),"-",[1]!EM_S_EST_NETPROFIT(E3572,行业估值!$E$6,deadline)/100000000))</f>
        <v>-</v>
      </c>
      <c r="O3572" s="36" t="str">
        <f t="shared" ca="1" si="283"/>
        <v>-</v>
      </c>
      <c r="T3572" s="64" t="s">
        <v>6951</v>
      </c>
      <c r="U3572" s="64" t="s">
        <v>6952</v>
      </c>
    </row>
    <row r="3573" spans="4:21">
      <c r="D3573" s="45" t="str">
        <f>IF(AND(行业估值!$B$39=$G3573,COUNTIF($G$2:$G$2552,$G3573)&gt;=1),COUNTIF($G$2:G3573,$G3573),"")</f>
        <v/>
      </c>
      <c r="E3573" s="65" t="str">
        <f t="shared" si="284"/>
        <v>603806.SH</v>
      </c>
      <c r="F3573" s="65" t="str">
        <f t="shared" si="285"/>
        <v>福斯特</v>
      </c>
      <c r="G3573" s="34" t="str">
        <f>IF(E3573="","",IF(行业估值!$C$5="申万行业",[1]!EM_S_INFO_INDUSTRY_SW2014(E3573,"1"),IF(行业估值!$C$5="证监会行业",[1]!EM_S_INFO_INDUSTRY_CSRC1(E3573,"1"),[1]!EM_S_INFO_INDUSTRY_EM2016(E3573,"1"))))</f>
        <v>电气设备</v>
      </c>
      <c r="H3573" s="34" t="str">
        <f>IF(E3573="","",IF($H$1="上证50",[1]!EM_S_INFO_COMPINDEX(E3573,"000016"),"")&amp;IF($H$1="上证180",[1]!EM_S_INFO_COMPINDEX(E3573,"000010"),"")&amp;IF($H$1="沪深300",[1]!EM_S_INFO_COMPINDEX(E3573,"000300"),"")&amp;IF(AND($H$1="上证A股",RIGHT(E3573,2)="SH"),"是","")&amp;IF(AND($H$1="深证A股",RIGHT(E3573,2)="SZ"),"是","")&amp;IF(AND($H$1="创业板",LEFT(E3573,1)-3=0),"是","")&amp;IF(AND($H$1="全部A股",E3573&lt;&gt;0),"是","")&amp;IF(AND($H$1="中小板",LEFT(E3573,3)="002"),"是",""))</f>
        <v>是</v>
      </c>
      <c r="I3573" s="46">
        <f ca="1">IF(E3573="","",IF(OR([1]!EM_S_VAL_MV(E3573,deadline)="",[1]!EM_S_VAL_MV(E3573,deadline)="--",[1]!EM_S_VAL_MV(E3573,deadline)="null"),0,[1]!EM_S_VAL_MV(E3573,deadline)/100000000))</f>
        <v>213.74340000000001</v>
      </c>
      <c r="J3573" s="46">
        <f ca="1">IF(E3573="","",IF(RIGHT(LEFT($J$1,6),3)="TTM",[1]!EM_S_FA_PROFIT_TTM(E3573,LEFT(RIGHT($J$1,11),10),1)/100000000,[1]!EM_S_STM07_IS(E3573,61,LEFT(RIGHT($J$1,5),4)&amp;"-12-31",1)/100000000))</f>
        <v>9.9338388176999999</v>
      </c>
      <c r="K3573" s="36">
        <f t="shared" ca="1" si="281"/>
        <v>21.516697011346157</v>
      </c>
      <c r="L3573" s="46">
        <f ca="1">IF(E3573="","",IF(ISERROR(IF(行业估值!$E$7="最新年报",[1]!EM_S_STM07_BS(E3573,140,LEFT(RIGHT($L$1,5),4)&amp;"-12-31",1)/100000000,[1]!EM_S_STM07_BS(E3573,140,LEFT(RIGHT($L$1,11),10),1)/100000000)),0,IF(行业估值!$E$7="最新年报",[1]!EM_S_STM07_BS(E3573,140,LEFT(RIGHT($L$1,5),4)&amp;"-12-31",1)/100000000,[1]!EM_S_STM07_BS(E3573,140,LEFT(RIGHT($L$1,11),10),1)/100000000)))</f>
        <v>59.499195437200001</v>
      </c>
      <c r="M3573" s="36">
        <f t="shared" ca="1" si="282"/>
        <v>3.5923746267393</v>
      </c>
      <c r="N3573" s="37">
        <f ca="1">IF(E3573="","",IF(ISERROR([1]!EM_S_EST_NETPROFIT(E3573,行业估值!$E$6,deadline)/100000000),"-",[1]!EM_S_EST_NETPROFIT(E3573,行业估值!$E$6,deadline)/100000000))</f>
        <v>7.7739833333333337</v>
      </c>
      <c r="O3573" s="36">
        <f t="shared" ca="1" si="283"/>
        <v>27.494707775293232</v>
      </c>
      <c r="T3573" s="64" t="s">
        <v>6953</v>
      </c>
      <c r="U3573" s="64" t="s">
        <v>6954</v>
      </c>
    </row>
    <row r="3574" spans="4:21">
      <c r="D3574" s="45" t="str">
        <f>IF(AND(行业估值!$B$39=$G3574,COUNTIF($G$2:$G$2552,$G3574)&gt;=1),COUNTIF($G$2:G3574,$G3574),"")</f>
        <v/>
      </c>
      <c r="E3574" s="65" t="str">
        <f t="shared" si="284"/>
        <v>603808.SH</v>
      </c>
      <c r="F3574" s="65" t="str">
        <f t="shared" si="285"/>
        <v>歌力思</v>
      </c>
      <c r="G3574" s="34" t="str">
        <f>IF(E3574="","",IF(行业估值!$C$5="申万行业",[1]!EM_S_INFO_INDUSTRY_SW2014(E3574,"1"),IF(行业估值!$C$5="证监会行业",[1]!EM_S_INFO_INDUSTRY_CSRC1(E3574,"1"),[1]!EM_S_INFO_INDUSTRY_EM2016(E3574,"1"))))</f>
        <v>纺织服装</v>
      </c>
      <c r="H3574" s="34" t="str">
        <f>IF(E3574="","",IF($H$1="上证50",[1]!EM_S_INFO_COMPINDEX(E3574,"000016"),"")&amp;IF($H$1="上证180",[1]!EM_S_INFO_COMPINDEX(E3574,"000010"),"")&amp;IF($H$1="沪深300",[1]!EM_S_INFO_COMPINDEX(E3574,"000300"),"")&amp;IF(AND($H$1="上证A股",RIGHT(E3574,2)="SH"),"是","")&amp;IF(AND($H$1="深证A股",RIGHT(E3574,2)="SZ"),"是","")&amp;IF(AND($H$1="创业板",LEFT(E3574,1)-3=0),"是","")&amp;IF(AND($H$1="全部A股",E3574&lt;&gt;0),"是","")&amp;IF(AND($H$1="中小板",LEFT(E3574,3)="002"),"是",""))</f>
        <v>是</v>
      </c>
      <c r="I3574" s="46">
        <f ca="1">IF(E3574="","",IF(OR([1]!EM_S_VAL_MV(E3574,deadline)="",[1]!EM_S_VAL_MV(E3574,deadline)="--",[1]!EM_S_VAL_MV(E3574,deadline)="null"),0,[1]!EM_S_VAL_MV(E3574,deadline)/100000000))</f>
        <v>42.197055885899999</v>
      </c>
      <c r="J3574" s="46">
        <f ca="1">IF(E3574="","",IF(RIGHT(LEFT($J$1,6),3)="TTM",[1]!EM_S_FA_PROFIT_TTM(E3574,LEFT(RIGHT($J$1,11),10),1)/100000000,[1]!EM_S_STM07_IS(E3574,61,LEFT(RIGHT($J$1,5),4)&amp;"-12-31",1)/100000000))</f>
        <v>4.3623740337000001</v>
      </c>
      <c r="K3574" s="36">
        <f t="shared" ca="1" si="281"/>
        <v>9.6729568716302978</v>
      </c>
      <c r="L3574" s="46">
        <f ca="1">IF(E3574="","",IF(ISERROR(IF(行业估值!$E$7="最新年报",[1]!EM_S_STM07_BS(E3574,140,LEFT(RIGHT($L$1,5),4)&amp;"-12-31",1)/100000000,[1]!EM_S_STM07_BS(E3574,140,LEFT(RIGHT($L$1,11),10),1)/100000000)),0,IF(行业估值!$E$7="最新年报",[1]!EM_S_STM07_BS(E3574,140,LEFT(RIGHT($L$1,5),4)&amp;"-12-31",1)/100000000,[1]!EM_S_STM07_BS(E3574,140,LEFT(RIGHT($L$1,11),10),1)/100000000)))</f>
        <v>23.336673769299999</v>
      </c>
      <c r="M3574" s="36">
        <f t="shared" ca="1" si="282"/>
        <v>1.8081863895021459</v>
      </c>
      <c r="N3574" s="37">
        <f ca="1">IF(E3574="","",IF(ISERROR([1]!EM_S_EST_NETPROFIT(E3574,行业估值!$E$6,deadline)/100000000),"-",[1]!EM_S_EST_NETPROFIT(E3574,行业估值!$E$6,deadline)/100000000))</f>
        <v>4.1839857142857149</v>
      </c>
      <c r="O3574" s="36">
        <f t="shared" ca="1" si="283"/>
        <v>10.08537284002267</v>
      </c>
      <c r="T3574" s="64" t="s">
        <v>6955</v>
      </c>
      <c r="U3574" s="64" t="s">
        <v>6956</v>
      </c>
    </row>
    <row r="3575" spans="4:21">
      <c r="D3575" s="45" t="str">
        <f>IF(AND(行业估值!$B$39=$G3575,COUNTIF($G$2:$G$2552,$G3575)&gt;=1),COUNTIF($G$2:G3575,$G3575),"")</f>
        <v/>
      </c>
      <c r="E3575" s="65" t="str">
        <f t="shared" si="284"/>
        <v>603809.SH</v>
      </c>
      <c r="F3575" s="65" t="str">
        <f t="shared" si="285"/>
        <v>豪能股份</v>
      </c>
      <c r="G3575" s="34" t="str">
        <f>IF(E3575="","",IF(行业估值!$C$5="申万行业",[1]!EM_S_INFO_INDUSTRY_SW2014(E3575,"1"),IF(行业估值!$C$5="证监会行业",[1]!EM_S_INFO_INDUSTRY_CSRC1(E3575,"1"),[1]!EM_S_INFO_INDUSTRY_EM2016(E3575,"1"))))</f>
        <v>交运设备</v>
      </c>
      <c r="H3575" s="34" t="str">
        <f>IF(E3575="","",IF($H$1="上证50",[1]!EM_S_INFO_COMPINDEX(E3575,"000016"),"")&amp;IF($H$1="上证180",[1]!EM_S_INFO_COMPINDEX(E3575,"000010"),"")&amp;IF($H$1="沪深300",[1]!EM_S_INFO_COMPINDEX(E3575,"000300"),"")&amp;IF(AND($H$1="上证A股",RIGHT(E3575,2)="SH"),"是","")&amp;IF(AND($H$1="深证A股",RIGHT(E3575,2)="SZ"),"是","")&amp;IF(AND($H$1="创业板",LEFT(E3575,1)-3=0),"是","")&amp;IF(AND($H$1="全部A股",E3575&lt;&gt;0),"是","")&amp;IF(AND($H$1="中小板",LEFT(E3575,3)="002"),"是",""))</f>
        <v>是</v>
      </c>
      <c r="I3575" s="46">
        <f ca="1">IF(E3575="","",IF(OR([1]!EM_S_VAL_MV(E3575,deadline)="",[1]!EM_S_VAL_MV(E3575,deadline)="--",[1]!EM_S_VAL_MV(E3575,deadline)="null"),0,[1]!EM_S_VAL_MV(E3575,deadline)/100000000))</f>
        <v>18.691144080000001</v>
      </c>
      <c r="J3575" s="46">
        <f ca="1">IF(E3575="","",IF(RIGHT(LEFT($J$1,6),3)="TTM",[1]!EM_S_FA_PROFIT_TTM(E3575,LEFT(RIGHT($J$1,11),10),1)/100000000,[1]!EM_S_STM07_IS(E3575,61,LEFT(RIGHT($J$1,5),4)&amp;"-12-31",1)/100000000))</f>
        <v>1.3329751059999999</v>
      </c>
      <c r="K3575" s="36">
        <f t="shared" ca="1" si="281"/>
        <v>14.022125391439982</v>
      </c>
      <c r="L3575" s="46">
        <f ca="1">IF(E3575="","",IF(ISERROR(IF(行业估值!$E$7="最新年报",[1]!EM_S_STM07_BS(E3575,140,LEFT(RIGHT($L$1,5),4)&amp;"-12-31",1)/100000000,[1]!EM_S_STM07_BS(E3575,140,LEFT(RIGHT($L$1,11),10),1)/100000000)),0,IF(行业估值!$E$7="最新年报",[1]!EM_S_STM07_BS(E3575,140,LEFT(RIGHT($L$1,5),4)&amp;"-12-31",1)/100000000,[1]!EM_S_STM07_BS(E3575,140,LEFT(RIGHT($L$1,11),10),1)/100000000)))</f>
        <v>15.514400815799998</v>
      </c>
      <c r="M3575" s="36">
        <f t="shared" ca="1" si="282"/>
        <v>1.2047609380418212</v>
      </c>
      <c r="N3575" s="37">
        <f ca="1">IF(E3575="","",IF(ISERROR([1]!EM_S_EST_NETPROFIT(E3575,行业估值!$E$6,deadline)/100000000),"-",[1]!EM_S_EST_NETPROFIT(E3575,行业估值!$E$6,deadline)/100000000))</f>
        <v>1.28</v>
      </c>
      <c r="O3575" s="36">
        <f t="shared" ca="1" si="283"/>
        <v>14.602456312500001</v>
      </c>
      <c r="T3575" s="64" t="s">
        <v>6957</v>
      </c>
      <c r="U3575" s="64" t="s">
        <v>6958</v>
      </c>
    </row>
    <row r="3576" spans="4:21">
      <c r="D3576" s="45" t="str">
        <f>IF(AND(行业估值!$B$39=$G3576,COUNTIF($G$2:$G$2552,$G3576)&gt;=1),COUNTIF($G$2:G3576,$G3576),"")</f>
        <v/>
      </c>
      <c r="E3576" s="65" t="str">
        <f t="shared" si="284"/>
        <v>603810.SH</v>
      </c>
      <c r="F3576" s="65" t="str">
        <f t="shared" si="285"/>
        <v>丰山集团</v>
      </c>
      <c r="G3576" s="34" t="str">
        <f>IF(E3576="","",IF(行业估值!$C$5="申万行业",[1]!EM_S_INFO_INDUSTRY_SW2014(E3576,"1"),IF(行业估值!$C$5="证监会行业",[1]!EM_S_INFO_INDUSTRY_CSRC1(E3576,"1"),[1]!EM_S_INFO_INDUSTRY_EM2016(E3576,"1"))))</f>
        <v>基础化工</v>
      </c>
      <c r="H3576" s="34" t="str">
        <f>IF(E3576="","",IF($H$1="上证50",[1]!EM_S_INFO_COMPINDEX(E3576,"000016"),"")&amp;IF($H$1="上证180",[1]!EM_S_INFO_COMPINDEX(E3576,"000010"),"")&amp;IF($H$1="沪深300",[1]!EM_S_INFO_COMPINDEX(E3576,"000300"),"")&amp;IF(AND($H$1="上证A股",RIGHT(E3576,2)="SH"),"是","")&amp;IF(AND($H$1="深证A股",RIGHT(E3576,2)="SZ"),"是","")&amp;IF(AND($H$1="创业板",LEFT(E3576,1)-3=0),"是","")&amp;IF(AND($H$1="全部A股",E3576&lt;&gt;0),"是","")&amp;IF(AND($H$1="中小板",LEFT(E3576,3)="002"),"是",""))</f>
        <v>是</v>
      </c>
      <c r="I3576" s="46">
        <f ca="1">IF(E3576="","",IF(OR([1]!EM_S_VAL_MV(E3576,deadline)="",[1]!EM_S_VAL_MV(E3576,deadline)="--",[1]!EM_S_VAL_MV(E3576,deadline)="null"),0,[1]!EM_S_VAL_MV(E3576,deadline)/100000000))</f>
        <v>23.584</v>
      </c>
      <c r="J3576" s="46">
        <f ca="1">IF(E3576="","",IF(RIGHT(LEFT($J$1,6),3)="TTM",[1]!EM_S_FA_PROFIT_TTM(E3576,LEFT(RIGHT($J$1,11),10),1)/100000000,[1]!EM_S_STM07_IS(E3576,61,LEFT(RIGHT($J$1,5),4)&amp;"-12-31",1)/100000000))</f>
        <v>0.91560480030000002</v>
      </c>
      <c r="K3576" s="36">
        <f t="shared" ca="1" si="281"/>
        <v>25.757837870959882</v>
      </c>
      <c r="L3576" s="46">
        <f ca="1">IF(E3576="","",IF(ISERROR(IF(行业估值!$E$7="最新年报",[1]!EM_S_STM07_BS(E3576,140,LEFT(RIGHT($L$1,5),4)&amp;"-12-31",1)/100000000,[1]!EM_S_STM07_BS(E3576,140,LEFT(RIGHT($L$1,11),10),1)/100000000)),0,IF(行业估值!$E$7="最新年报",[1]!EM_S_STM07_BS(E3576,140,LEFT(RIGHT($L$1,5),4)&amp;"-12-31",1)/100000000,[1]!EM_S_STM07_BS(E3576,140,LEFT(RIGHT($L$1,11),10),1)/100000000)))</f>
        <v>11.1293176393</v>
      </c>
      <c r="M3576" s="36">
        <f t="shared" ca="1" si="282"/>
        <v>2.1190876893224662</v>
      </c>
      <c r="N3576" s="37" t="str">
        <f ca="1">IF(E3576="","",IF(ISERROR([1]!EM_S_EST_NETPROFIT(E3576,行业估值!$E$6,deadline)/100000000),"-",[1]!EM_S_EST_NETPROFIT(E3576,行业估值!$E$6,deadline)/100000000))</f>
        <v>-</v>
      </c>
      <c r="O3576" s="36" t="str">
        <f t="shared" ca="1" si="283"/>
        <v>-</v>
      </c>
      <c r="T3576" s="64" t="s">
        <v>6959</v>
      </c>
      <c r="U3576" s="64" t="s">
        <v>6960</v>
      </c>
    </row>
    <row r="3577" spans="4:21">
      <c r="D3577" s="45" t="str">
        <f>IF(AND(行业估值!$B$39=$G3577,COUNTIF($G$2:$G$2552,$G3577)&gt;=1),COUNTIF($G$2:G3577,$G3577),"")</f>
        <v/>
      </c>
      <c r="E3577" s="65" t="str">
        <f t="shared" si="284"/>
        <v>603811.SH</v>
      </c>
      <c r="F3577" s="65" t="str">
        <f t="shared" si="285"/>
        <v>诚意药业</v>
      </c>
      <c r="G3577" s="34" t="str">
        <f>IF(E3577="","",IF(行业估值!$C$5="申万行业",[1]!EM_S_INFO_INDUSTRY_SW2014(E3577,"1"),IF(行业估值!$C$5="证监会行业",[1]!EM_S_INFO_INDUSTRY_CSRC1(E3577,"1"),[1]!EM_S_INFO_INDUSTRY_EM2016(E3577,"1"))))</f>
        <v>医药生物</v>
      </c>
      <c r="H3577" s="34" t="str">
        <f>IF(E3577="","",IF($H$1="上证50",[1]!EM_S_INFO_COMPINDEX(E3577,"000016"),"")&amp;IF($H$1="上证180",[1]!EM_S_INFO_COMPINDEX(E3577,"000010"),"")&amp;IF($H$1="沪深300",[1]!EM_S_INFO_COMPINDEX(E3577,"000300"),"")&amp;IF(AND($H$1="上证A股",RIGHT(E3577,2)="SH"),"是","")&amp;IF(AND($H$1="深证A股",RIGHT(E3577,2)="SZ"),"是","")&amp;IF(AND($H$1="创业板",LEFT(E3577,1)-3=0),"是","")&amp;IF(AND($H$1="全部A股",E3577&lt;&gt;0),"是","")&amp;IF(AND($H$1="中小板",LEFT(E3577,3)="002"),"是",""))</f>
        <v>是</v>
      </c>
      <c r="I3577" s="46">
        <f ca="1">IF(E3577="","",IF(OR([1]!EM_S_VAL_MV(E3577,deadline)="",[1]!EM_S_VAL_MV(E3577,deadline)="--",[1]!EM_S_VAL_MV(E3577,deadline)="null"),0,[1]!EM_S_VAL_MV(E3577,deadline)/100000000))</f>
        <v>30.786168</v>
      </c>
      <c r="J3577" s="46">
        <f ca="1">IF(E3577="","",IF(RIGHT(LEFT($J$1,6),3)="TTM",[1]!EM_S_FA_PROFIT_TTM(E3577,LEFT(RIGHT($J$1,11),10),1)/100000000,[1]!EM_S_STM07_IS(E3577,61,LEFT(RIGHT($J$1,5),4)&amp;"-12-31",1)/100000000))</f>
        <v>1.2524685331000001</v>
      </c>
      <c r="K3577" s="36">
        <f t="shared" ref="K3577:K3640" ca="1" si="286">IF(E3577="","",IF(OR(I3577=0,J3577=0),"-",I3577/J3577))</f>
        <v>24.580392390219004</v>
      </c>
      <c r="L3577" s="46">
        <f ca="1">IF(E3577="","",IF(ISERROR(IF(行业估值!$E$7="最新年报",[1]!EM_S_STM07_BS(E3577,140,LEFT(RIGHT($L$1,5),4)&amp;"-12-31",1)/100000000,[1]!EM_S_STM07_BS(E3577,140,LEFT(RIGHT($L$1,11),10),1)/100000000)),0,IF(行业估值!$E$7="最新年报",[1]!EM_S_STM07_BS(E3577,140,LEFT(RIGHT($L$1,5),4)&amp;"-12-31",1)/100000000,[1]!EM_S_STM07_BS(E3577,140,LEFT(RIGHT($L$1,11),10),1)/100000000)))</f>
        <v>7.2440566677999998</v>
      </c>
      <c r="M3577" s="36">
        <f t="shared" ref="M3577:M3640" ca="1" si="287">IF(E3577="","",IF(OR(I3577=0,L3577=0),"-",I3577/L3577))</f>
        <v>4.2498519009169593</v>
      </c>
      <c r="N3577" s="37">
        <f ca="1">IF(E3577="","",IF(ISERROR([1]!EM_S_EST_NETPROFIT(E3577,行业估值!$E$6,deadline)/100000000),"-",[1]!EM_S_EST_NETPROFIT(E3577,行业估值!$E$6,deadline)/100000000))</f>
        <v>1.3779999999999999</v>
      </c>
      <c r="O3577" s="36">
        <f t="shared" ref="O3577:O3640" ca="1" si="288">IF(E3577="","",IF(ISERROR(IF(OR(I3577=0,N3577=0),"-",I3577/N3577)),"-",IF(OR(I3577=0,N3577=0),"-",I3577/N3577)))</f>
        <v>22.341195936139336</v>
      </c>
      <c r="T3577" s="64" t="s">
        <v>6961</v>
      </c>
      <c r="U3577" s="64" t="s">
        <v>6962</v>
      </c>
    </row>
    <row r="3578" spans="4:21">
      <c r="D3578" s="45" t="str">
        <f>IF(AND(行业估值!$B$39=$G3578,COUNTIF($G$2:$G$2552,$G3578)&gt;=1),COUNTIF($G$2:G3578,$G3578),"")</f>
        <v/>
      </c>
      <c r="E3578" s="65" t="str">
        <f t="shared" si="284"/>
        <v>603813.SH</v>
      </c>
      <c r="F3578" s="65" t="str">
        <f t="shared" si="285"/>
        <v>原尚股份</v>
      </c>
      <c r="G3578" s="34" t="str">
        <f>IF(E3578="","",IF(行业估值!$C$5="申万行业",[1]!EM_S_INFO_INDUSTRY_SW2014(E3578,"1"),IF(行业估值!$C$5="证监会行业",[1]!EM_S_INFO_INDUSTRY_CSRC1(E3578,"1"),[1]!EM_S_INFO_INDUSTRY_EM2016(E3578,"1"))))</f>
        <v>交通运输</v>
      </c>
      <c r="H3578" s="34" t="str">
        <f>IF(E3578="","",IF($H$1="上证50",[1]!EM_S_INFO_COMPINDEX(E3578,"000016"),"")&amp;IF($H$1="上证180",[1]!EM_S_INFO_COMPINDEX(E3578,"000010"),"")&amp;IF($H$1="沪深300",[1]!EM_S_INFO_COMPINDEX(E3578,"000300"),"")&amp;IF(AND($H$1="上证A股",RIGHT(E3578,2)="SH"),"是","")&amp;IF(AND($H$1="深证A股",RIGHT(E3578,2)="SZ"),"是","")&amp;IF(AND($H$1="创业板",LEFT(E3578,1)-3=0),"是","")&amp;IF(AND($H$1="全部A股",E3578&lt;&gt;0),"是","")&amp;IF(AND($H$1="中小板",LEFT(E3578,3)="002"),"是",""))</f>
        <v>是</v>
      </c>
      <c r="I3578" s="46">
        <f ca="1">IF(E3578="","",IF(OR([1]!EM_S_VAL_MV(E3578,deadline)="",[1]!EM_S_VAL_MV(E3578,deadline)="--",[1]!EM_S_VAL_MV(E3578,deadline)="null"),0,[1]!EM_S_VAL_MV(E3578,deadline)/100000000))</f>
        <v>15.7785818</v>
      </c>
      <c r="J3578" s="46">
        <f ca="1">IF(E3578="","",IF(RIGHT(LEFT($J$1,6),3)="TTM",[1]!EM_S_FA_PROFIT_TTM(E3578,LEFT(RIGHT($J$1,11),10),1)/100000000,[1]!EM_S_STM07_IS(E3578,61,LEFT(RIGHT($J$1,5),4)&amp;"-12-31",1)/100000000))</f>
        <v>0.63360557340000001</v>
      </c>
      <c r="K3578" s="36">
        <f t="shared" ca="1" si="286"/>
        <v>24.902845654166715</v>
      </c>
      <c r="L3578" s="46">
        <f ca="1">IF(E3578="","",IF(ISERROR(IF(行业估值!$E$7="最新年报",[1]!EM_S_STM07_BS(E3578,140,LEFT(RIGHT($L$1,5),4)&amp;"-12-31",1)/100000000,[1]!EM_S_STM07_BS(E3578,140,LEFT(RIGHT($L$1,11),10),1)/100000000)),0,IF(行业估值!$E$7="最新年报",[1]!EM_S_STM07_BS(E3578,140,LEFT(RIGHT($L$1,5),4)&amp;"-12-31",1)/100000000,[1]!EM_S_STM07_BS(E3578,140,LEFT(RIGHT($L$1,11),10),1)/100000000)))</f>
        <v>6.5488794472</v>
      </c>
      <c r="M3578" s="36">
        <f t="shared" ca="1" si="287"/>
        <v>2.4093559710808536</v>
      </c>
      <c r="N3578" s="37" t="str">
        <f ca="1">IF(E3578="","",IF(ISERROR([1]!EM_S_EST_NETPROFIT(E3578,行业估值!$E$6,deadline)/100000000),"-",[1]!EM_S_EST_NETPROFIT(E3578,行业估值!$E$6,deadline)/100000000))</f>
        <v>-</v>
      </c>
      <c r="O3578" s="36" t="str">
        <f t="shared" ca="1" si="288"/>
        <v>-</v>
      </c>
      <c r="T3578" s="64" t="s">
        <v>6963</v>
      </c>
      <c r="U3578" s="64" t="s">
        <v>6964</v>
      </c>
    </row>
    <row r="3579" spans="4:21">
      <c r="D3579" s="45" t="str">
        <f>IF(AND(行业估值!$B$39=$G3579,COUNTIF($G$2:$G$2552,$G3579)&gt;=1),COUNTIF($G$2:G3579,$G3579),"")</f>
        <v/>
      </c>
      <c r="E3579" s="65" t="str">
        <f t="shared" si="284"/>
        <v>603815.SH</v>
      </c>
      <c r="F3579" s="65" t="str">
        <f t="shared" si="285"/>
        <v>交建股份</v>
      </c>
      <c r="G3579" s="34" t="str">
        <f>IF(E3579="","",IF(行业估值!$C$5="申万行业",[1]!EM_S_INFO_INDUSTRY_SW2014(E3579,"1"),IF(行业估值!$C$5="证监会行业",[1]!EM_S_INFO_INDUSTRY_CSRC1(E3579,"1"),[1]!EM_S_INFO_INDUSTRY_EM2016(E3579,"1"))))</f>
        <v>建筑</v>
      </c>
      <c r="H3579" s="34" t="str">
        <f>IF(E3579="","",IF($H$1="上证50",[1]!EM_S_INFO_COMPINDEX(E3579,"000016"),"")&amp;IF($H$1="上证180",[1]!EM_S_INFO_COMPINDEX(E3579,"000010"),"")&amp;IF($H$1="沪深300",[1]!EM_S_INFO_COMPINDEX(E3579,"000300"),"")&amp;IF(AND($H$1="上证A股",RIGHT(E3579,2)="SH"),"是","")&amp;IF(AND($H$1="深证A股",RIGHT(E3579,2)="SZ"),"是","")&amp;IF(AND($H$1="创业板",LEFT(E3579,1)-3=0),"是","")&amp;IF(AND($H$1="全部A股",E3579&lt;&gt;0),"是","")&amp;IF(AND($H$1="中小板",LEFT(E3579,3)="002"),"是",""))</f>
        <v>是</v>
      </c>
      <c r="I3579" s="46">
        <f ca="1">IF(E3579="","",IF(OR([1]!EM_S_VAL_MV(E3579,deadline)="",[1]!EM_S_VAL_MV(E3579,deadline)="--",[1]!EM_S_VAL_MV(E3579,deadline)="null"),0,[1]!EM_S_VAL_MV(E3579,deadline)/100000000))</f>
        <v>103.8419</v>
      </c>
      <c r="J3579" s="46">
        <f ca="1">IF(E3579="","",IF(RIGHT(LEFT($J$1,6),3)="TTM",[1]!EM_S_FA_PROFIT_TTM(E3579,LEFT(RIGHT($J$1,11),10),1)/100000000,[1]!EM_S_STM07_IS(E3579,61,LEFT(RIGHT($J$1,5),4)&amp;"-12-31",1)/100000000))</f>
        <v>1.2867156581000001</v>
      </c>
      <c r="K3579" s="36">
        <f t="shared" ca="1" si="286"/>
        <v>80.703067026739859</v>
      </c>
      <c r="L3579" s="46">
        <f ca="1">IF(E3579="","",IF(ISERROR(IF(行业估值!$E$7="最新年报",[1]!EM_S_STM07_BS(E3579,140,LEFT(RIGHT($L$1,5),4)&amp;"-12-31",1)/100000000,[1]!EM_S_STM07_BS(E3579,140,LEFT(RIGHT($L$1,11),10),1)/100000000)),0,IF(行业估值!$E$7="最新年报",[1]!EM_S_STM07_BS(E3579,140,LEFT(RIGHT($L$1,5),4)&amp;"-12-31",1)/100000000,[1]!EM_S_STM07_BS(E3579,140,LEFT(RIGHT($L$1,11),10),1)/100000000)))</f>
        <v>8.2852433662999996</v>
      </c>
      <c r="M3579" s="36">
        <f t="shared" ca="1" si="287"/>
        <v>12.533355437979539</v>
      </c>
      <c r="N3579" s="37" t="str">
        <f ca="1">IF(E3579="","",IF(ISERROR([1]!EM_S_EST_NETPROFIT(E3579,行业估值!$E$6,deadline)/100000000),"-",[1]!EM_S_EST_NETPROFIT(E3579,行业估值!$E$6,deadline)/100000000))</f>
        <v>-</v>
      </c>
      <c r="O3579" s="36" t="str">
        <f t="shared" ca="1" si="288"/>
        <v>-</v>
      </c>
      <c r="T3579" s="64" t="s">
        <v>7461</v>
      </c>
      <c r="U3579" s="64" t="s">
        <v>7462</v>
      </c>
    </row>
    <row r="3580" spans="4:21">
      <c r="D3580" s="45" t="str">
        <f>IF(AND(行业估值!$B$39=$G3580,COUNTIF($G$2:$G$2552,$G3580)&gt;=1),COUNTIF($G$2:G3580,$G3580),"")</f>
        <v/>
      </c>
      <c r="E3580" s="65" t="str">
        <f t="shared" si="284"/>
        <v>603816.SH</v>
      </c>
      <c r="F3580" s="65" t="str">
        <f t="shared" si="285"/>
        <v>顾家家居</v>
      </c>
      <c r="G3580" s="34" t="str">
        <f>IF(E3580="","",IF(行业估值!$C$5="申万行业",[1]!EM_S_INFO_INDUSTRY_SW2014(E3580,"1"),IF(行业估值!$C$5="证监会行业",[1]!EM_S_INFO_INDUSTRY_CSRC1(E3580,"1"),[1]!EM_S_INFO_INDUSTRY_EM2016(E3580,"1"))))</f>
        <v>轻工制造</v>
      </c>
      <c r="H3580" s="34" t="str">
        <f>IF(E3580="","",IF($H$1="上证50",[1]!EM_S_INFO_COMPINDEX(E3580,"000016"),"")&amp;IF($H$1="上证180",[1]!EM_S_INFO_COMPINDEX(E3580,"000010"),"")&amp;IF($H$1="沪深300",[1]!EM_S_INFO_COMPINDEX(E3580,"000300"),"")&amp;IF(AND($H$1="上证A股",RIGHT(E3580,2)="SH"),"是","")&amp;IF(AND($H$1="深证A股",RIGHT(E3580,2)="SZ"),"是","")&amp;IF(AND($H$1="创业板",LEFT(E3580,1)-3=0),"是","")&amp;IF(AND($H$1="全部A股",E3580&lt;&gt;0),"是","")&amp;IF(AND($H$1="中小板",LEFT(E3580,3)="002"),"是",""))</f>
        <v>是</v>
      </c>
      <c r="I3580" s="46">
        <f ca="1">IF(E3580="","",IF(OR([1]!EM_S_VAL_MV(E3580,deadline)="",[1]!EM_S_VAL_MV(E3580,deadline)="--",[1]!EM_S_VAL_MV(E3580,deadline)="null"),0,[1]!EM_S_VAL_MV(E3580,deadline)/100000000))</f>
        <v>232.48013823229999</v>
      </c>
      <c r="J3580" s="46">
        <f ca="1">IF(E3580="","",IF(RIGHT(LEFT($J$1,6),3)="TTM",[1]!EM_S_FA_PROFIT_TTM(E3580,LEFT(RIGHT($J$1,11),10),1)/100000000,[1]!EM_S_STM07_IS(E3580,61,LEFT(RIGHT($J$1,5),4)&amp;"-12-31",1)/100000000))</f>
        <v>11.5964905074</v>
      </c>
      <c r="K3580" s="36">
        <f t="shared" ca="1" si="286"/>
        <v>20.047456433819249</v>
      </c>
      <c r="L3580" s="46">
        <f ca="1">IF(E3580="","",IF(ISERROR(IF(行业估值!$E$7="最新年报",[1]!EM_S_STM07_BS(E3580,140,LEFT(RIGHT($L$1,5),4)&amp;"-12-31",1)/100000000,[1]!EM_S_STM07_BS(E3580,140,LEFT(RIGHT($L$1,11),10),1)/100000000)),0,IF(行业估值!$E$7="最新年报",[1]!EM_S_STM07_BS(E3580,140,LEFT(RIGHT($L$1,5),4)&amp;"-12-31",1)/100000000,[1]!EM_S_STM07_BS(E3580,140,LEFT(RIGHT($L$1,11),10),1)/100000000)))</f>
        <v>54.275121964700006</v>
      </c>
      <c r="M3580" s="36">
        <f t="shared" ca="1" si="287"/>
        <v>4.2833646395765399</v>
      </c>
      <c r="N3580" s="37">
        <f ca="1">IF(E3580="","",IF(ISERROR([1]!EM_S_EST_NETPROFIT(E3580,行业估值!$E$6,deadline)/100000000),"-",[1]!EM_S_EST_NETPROFIT(E3580,行业估值!$E$6,deadline)/100000000))</f>
        <v>11.829456</v>
      </c>
      <c r="O3580" s="36">
        <f t="shared" ca="1" si="288"/>
        <v>19.652648290191873</v>
      </c>
      <c r="T3580" s="64" t="s">
        <v>6965</v>
      </c>
      <c r="U3580" s="64" t="s">
        <v>6966</v>
      </c>
    </row>
    <row r="3581" spans="4:21">
      <c r="D3581" s="45" t="str">
        <f>IF(AND(行业估值!$B$39=$G3581,COUNTIF($G$2:$G$2552,$G3581)&gt;=1),COUNTIF($G$2:G3581,$G3581),"")</f>
        <v/>
      </c>
      <c r="E3581" s="65" t="str">
        <f t="shared" si="284"/>
        <v>603817.SH</v>
      </c>
      <c r="F3581" s="65" t="str">
        <f t="shared" si="285"/>
        <v>海峡环保</v>
      </c>
      <c r="G3581" s="34" t="str">
        <f>IF(E3581="","",IF(行业估值!$C$5="申万行业",[1]!EM_S_INFO_INDUSTRY_SW2014(E3581,"1"),IF(行业估值!$C$5="证监会行业",[1]!EM_S_INFO_INDUSTRY_CSRC1(E3581,"1"),[1]!EM_S_INFO_INDUSTRY_EM2016(E3581,"1"))))</f>
        <v>公用事业</v>
      </c>
      <c r="H3581" s="34" t="str">
        <f>IF(E3581="","",IF($H$1="上证50",[1]!EM_S_INFO_COMPINDEX(E3581,"000016"),"")&amp;IF($H$1="上证180",[1]!EM_S_INFO_COMPINDEX(E3581,"000010"),"")&amp;IF($H$1="沪深300",[1]!EM_S_INFO_COMPINDEX(E3581,"000300"),"")&amp;IF(AND($H$1="上证A股",RIGHT(E3581,2)="SH"),"是","")&amp;IF(AND($H$1="深证A股",RIGHT(E3581,2)="SZ"),"是","")&amp;IF(AND($H$1="创业板",LEFT(E3581,1)-3=0),"是","")&amp;IF(AND($H$1="全部A股",E3581&lt;&gt;0),"是","")&amp;IF(AND($H$1="中小板",LEFT(E3581,3)="002"),"是",""))</f>
        <v>是</v>
      </c>
      <c r="I3581" s="46">
        <f ca="1">IF(E3581="","",IF(OR([1]!EM_S_VAL_MV(E3581,deadline)="",[1]!EM_S_VAL_MV(E3581,deadline)="--",[1]!EM_S_VAL_MV(E3581,deadline)="null"),0,[1]!EM_S_VAL_MV(E3581,deadline)/100000000))</f>
        <v>28.17</v>
      </c>
      <c r="J3581" s="46">
        <f ca="1">IF(E3581="","",IF(RIGHT(LEFT($J$1,6),3)="TTM",[1]!EM_S_FA_PROFIT_TTM(E3581,LEFT(RIGHT($J$1,11),10),1)/100000000,[1]!EM_S_STM07_IS(E3581,61,LEFT(RIGHT($J$1,5),4)&amp;"-12-31",1)/100000000))</f>
        <v>1.3232489593000001</v>
      </c>
      <c r="K3581" s="36">
        <f t="shared" ca="1" si="286"/>
        <v>21.288510980505102</v>
      </c>
      <c r="L3581" s="46">
        <f ca="1">IF(E3581="","",IF(ISERROR(IF(行业估值!$E$7="最新年报",[1]!EM_S_STM07_BS(E3581,140,LEFT(RIGHT($L$1,5),4)&amp;"-12-31",1)/100000000,[1]!EM_S_STM07_BS(E3581,140,LEFT(RIGHT($L$1,11),10),1)/100000000)),0,IF(行业估值!$E$7="最新年报",[1]!EM_S_STM07_BS(E3581,140,LEFT(RIGHT($L$1,5),4)&amp;"-12-31",1)/100000000,[1]!EM_S_STM07_BS(E3581,140,LEFT(RIGHT($L$1,11),10),1)/100000000)))</f>
        <v>16.473798274500002</v>
      </c>
      <c r="M3581" s="36">
        <f t="shared" ca="1" si="287"/>
        <v>1.7099881600228586</v>
      </c>
      <c r="N3581" s="37" t="str">
        <f ca="1">IF(E3581="","",IF(ISERROR([1]!EM_S_EST_NETPROFIT(E3581,行业估值!$E$6,deadline)/100000000),"-",[1]!EM_S_EST_NETPROFIT(E3581,行业估值!$E$6,deadline)/100000000))</f>
        <v>-</v>
      </c>
      <c r="O3581" s="36" t="str">
        <f t="shared" ca="1" si="288"/>
        <v>-</v>
      </c>
      <c r="T3581" s="64" t="s">
        <v>6967</v>
      </c>
      <c r="U3581" s="64" t="s">
        <v>6968</v>
      </c>
    </row>
    <row r="3582" spans="4:21">
      <c r="D3582" s="45" t="str">
        <f>IF(AND(行业估值!$B$39=$G3582,COUNTIF($G$2:$G$2552,$G3582)&gt;=1),COUNTIF($G$2:G3582,$G3582),"")</f>
        <v/>
      </c>
      <c r="E3582" s="65" t="str">
        <f t="shared" si="284"/>
        <v>603818.SH</v>
      </c>
      <c r="F3582" s="65" t="str">
        <f t="shared" si="285"/>
        <v>曲美家居</v>
      </c>
      <c r="G3582" s="34" t="str">
        <f>IF(E3582="","",IF(行业估值!$C$5="申万行业",[1]!EM_S_INFO_INDUSTRY_SW2014(E3582,"1"),IF(行业估值!$C$5="证监会行业",[1]!EM_S_INFO_INDUSTRY_CSRC1(E3582,"1"),[1]!EM_S_INFO_INDUSTRY_EM2016(E3582,"1"))))</f>
        <v>轻工制造</v>
      </c>
      <c r="H3582" s="34" t="str">
        <f>IF(E3582="","",IF($H$1="上证50",[1]!EM_S_INFO_COMPINDEX(E3582,"000016"),"")&amp;IF($H$1="上证180",[1]!EM_S_INFO_COMPINDEX(E3582,"000010"),"")&amp;IF($H$1="沪深300",[1]!EM_S_INFO_COMPINDEX(E3582,"000300"),"")&amp;IF(AND($H$1="上证A股",RIGHT(E3582,2)="SH"),"是","")&amp;IF(AND($H$1="深证A股",RIGHT(E3582,2)="SZ"),"是","")&amp;IF(AND($H$1="创业板",LEFT(E3582,1)-3=0),"是","")&amp;IF(AND($H$1="全部A股",E3582&lt;&gt;0),"是","")&amp;IF(AND($H$1="中小板",LEFT(E3582,3)="002"),"是",""))</f>
        <v>是</v>
      </c>
      <c r="I3582" s="46">
        <f ca="1">IF(E3582="","",IF(OR([1]!EM_S_VAL_MV(E3582,deadline)="",[1]!EM_S_VAL_MV(E3582,deadline)="--",[1]!EM_S_VAL_MV(E3582,deadline)="null"),0,[1]!EM_S_VAL_MV(E3582,deadline)/100000000))</f>
        <v>37.781225300000003</v>
      </c>
      <c r="J3582" s="46">
        <f ca="1">IF(E3582="","",IF(RIGHT(LEFT($J$1,6),3)="TTM",[1]!EM_S_FA_PROFIT_TTM(E3582,LEFT(RIGHT($J$1,11),10),1)/100000000,[1]!EM_S_STM07_IS(E3582,61,LEFT(RIGHT($J$1,5),4)&amp;"-12-31",1)/100000000))</f>
        <v>-0.55793063970000001</v>
      </c>
      <c r="K3582" s="36">
        <f t="shared" ca="1" si="286"/>
        <v>-67.716706363921887</v>
      </c>
      <c r="L3582" s="46">
        <f ca="1">IF(E3582="","",IF(ISERROR(IF(行业估值!$E$7="最新年报",[1]!EM_S_STM07_BS(E3582,140,LEFT(RIGHT($L$1,5),4)&amp;"-12-31",1)/100000000,[1]!EM_S_STM07_BS(E3582,140,LEFT(RIGHT($L$1,11),10),1)/100000000)),0,IF(行业估值!$E$7="最新年报",[1]!EM_S_STM07_BS(E3582,140,LEFT(RIGHT($L$1,5),4)&amp;"-12-31",1)/100000000,[1]!EM_S_STM07_BS(E3582,140,LEFT(RIGHT($L$1,11),10),1)/100000000)))</f>
        <v>14.9892153492</v>
      </c>
      <c r="M3582" s="36">
        <f t="shared" ca="1" si="287"/>
        <v>2.5205605777100568</v>
      </c>
      <c r="N3582" s="37">
        <f ca="1">IF(E3582="","",IF(ISERROR([1]!EM_S_EST_NETPROFIT(E3582,行业估值!$E$6,deadline)/100000000),"-",[1]!EM_S_EST_NETPROFIT(E3582,行业估值!$E$6,deadline)/100000000))</f>
        <v>1.9235666666666666</v>
      </c>
      <c r="O3582" s="36">
        <f t="shared" ca="1" si="288"/>
        <v>19.64123518810543</v>
      </c>
      <c r="T3582" s="64" t="s">
        <v>6969</v>
      </c>
      <c r="U3582" s="64" t="s">
        <v>6970</v>
      </c>
    </row>
    <row r="3583" spans="4:21">
      <c r="D3583" s="45" t="str">
        <f>IF(AND(行业估值!$B$39=$G3583,COUNTIF($G$2:$G$2552,$G3583)&gt;=1),COUNTIF($G$2:G3583,$G3583),"")</f>
        <v/>
      </c>
      <c r="E3583" s="65" t="str">
        <f t="shared" si="284"/>
        <v>603819.SH</v>
      </c>
      <c r="F3583" s="65" t="str">
        <f t="shared" si="285"/>
        <v>神力股份</v>
      </c>
      <c r="G3583" s="34" t="str">
        <f>IF(E3583="","",IF(行业估值!$C$5="申万行业",[1]!EM_S_INFO_INDUSTRY_SW2014(E3583,"1"),IF(行业估值!$C$5="证监会行业",[1]!EM_S_INFO_INDUSTRY_CSRC1(E3583,"1"),[1]!EM_S_INFO_INDUSTRY_EM2016(E3583,"1"))))</f>
        <v>电气设备</v>
      </c>
      <c r="H3583" s="34" t="str">
        <f>IF(E3583="","",IF($H$1="上证50",[1]!EM_S_INFO_COMPINDEX(E3583,"000016"),"")&amp;IF($H$1="上证180",[1]!EM_S_INFO_COMPINDEX(E3583,"000010"),"")&amp;IF($H$1="沪深300",[1]!EM_S_INFO_COMPINDEX(E3583,"000300"),"")&amp;IF(AND($H$1="上证A股",RIGHT(E3583,2)="SH"),"是","")&amp;IF(AND($H$1="深证A股",RIGHT(E3583,2)="SZ"),"是","")&amp;IF(AND($H$1="创业板",LEFT(E3583,1)-3=0),"是","")&amp;IF(AND($H$1="全部A股",E3583&lt;&gt;0),"是","")&amp;IF(AND($H$1="中小板",LEFT(E3583,3)="002"),"是",""))</f>
        <v>是</v>
      </c>
      <c r="I3583" s="46">
        <f ca="1">IF(E3583="","",IF(OR([1]!EM_S_VAL_MV(E3583,deadline)="",[1]!EM_S_VAL_MV(E3583,deadline)="--",[1]!EM_S_VAL_MV(E3583,deadline)="null"),0,[1]!EM_S_VAL_MV(E3583,deadline)/100000000))</f>
        <v>25.583858719999998</v>
      </c>
      <c r="J3583" s="46">
        <f ca="1">IF(E3583="","",IF(RIGHT(LEFT($J$1,6),3)="TTM",[1]!EM_S_FA_PROFIT_TTM(E3583,LEFT(RIGHT($J$1,11),10),1)/100000000,[1]!EM_S_STM07_IS(E3583,61,LEFT(RIGHT($J$1,5),4)&amp;"-12-31",1)/100000000))</f>
        <v>1.0574047084</v>
      </c>
      <c r="K3583" s="36">
        <f t="shared" ca="1" si="286"/>
        <v>24.194954416944036</v>
      </c>
      <c r="L3583" s="46">
        <f ca="1">IF(E3583="","",IF(ISERROR(IF(行业估值!$E$7="最新年报",[1]!EM_S_STM07_BS(E3583,140,LEFT(RIGHT($L$1,5),4)&amp;"-12-31",1)/100000000,[1]!EM_S_STM07_BS(E3583,140,LEFT(RIGHT($L$1,11),10),1)/100000000)),0,IF(行业估值!$E$7="最新年报",[1]!EM_S_STM07_BS(E3583,140,LEFT(RIGHT($L$1,5),4)&amp;"-12-31",1)/100000000,[1]!EM_S_STM07_BS(E3583,140,LEFT(RIGHT($L$1,11),10),1)/100000000)))</f>
        <v>7.7948744225999995</v>
      </c>
      <c r="M3583" s="36">
        <f t="shared" ca="1" si="287"/>
        <v>3.2821386635586669</v>
      </c>
      <c r="N3583" s="37" t="str">
        <f ca="1">IF(E3583="","",IF(ISERROR([1]!EM_S_EST_NETPROFIT(E3583,行业估值!$E$6,deadline)/100000000),"-",[1]!EM_S_EST_NETPROFIT(E3583,行业估值!$E$6,deadline)/100000000))</f>
        <v>-</v>
      </c>
      <c r="O3583" s="36" t="str">
        <f t="shared" ca="1" si="288"/>
        <v>-</v>
      </c>
      <c r="T3583" s="64" t="s">
        <v>6971</v>
      </c>
      <c r="U3583" s="64" t="s">
        <v>6972</v>
      </c>
    </row>
    <row r="3584" spans="4:21">
      <c r="D3584" s="45" t="str">
        <f>IF(AND(行业估值!$B$39=$G3584,COUNTIF($G$2:$G$2552,$G3584)&gt;=1),COUNTIF($G$2:G3584,$G3584),"")</f>
        <v/>
      </c>
      <c r="E3584" s="65" t="str">
        <f t="shared" si="284"/>
        <v>603822.SH</v>
      </c>
      <c r="F3584" s="65" t="str">
        <f t="shared" si="285"/>
        <v>嘉澳环保</v>
      </c>
      <c r="G3584" s="34" t="str">
        <f>IF(E3584="","",IF(行业估值!$C$5="申万行业",[1]!EM_S_INFO_INDUSTRY_SW2014(E3584,"1"),IF(行业估值!$C$5="证监会行业",[1]!EM_S_INFO_INDUSTRY_CSRC1(E3584,"1"),[1]!EM_S_INFO_INDUSTRY_EM2016(E3584,"1"))))</f>
        <v>基础化工</v>
      </c>
      <c r="H3584" s="34" t="str">
        <f>IF(E3584="","",IF($H$1="上证50",[1]!EM_S_INFO_COMPINDEX(E3584,"000016"),"")&amp;IF($H$1="上证180",[1]!EM_S_INFO_COMPINDEX(E3584,"000010"),"")&amp;IF($H$1="沪深300",[1]!EM_S_INFO_COMPINDEX(E3584,"000300"),"")&amp;IF(AND($H$1="上证A股",RIGHT(E3584,2)="SH"),"是","")&amp;IF(AND($H$1="深证A股",RIGHT(E3584,2)="SZ"),"是","")&amp;IF(AND($H$1="创业板",LEFT(E3584,1)-3=0),"是","")&amp;IF(AND($H$1="全部A股",E3584&lt;&gt;0),"是","")&amp;IF(AND($H$1="中小板",LEFT(E3584,3)="002"),"是",""))</f>
        <v>是</v>
      </c>
      <c r="I3584" s="46">
        <f ca="1">IF(E3584="","",IF(OR([1]!EM_S_VAL_MV(E3584,deadline)="",[1]!EM_S_VAL_MV(E3584,deadline)="--",[1]!EM_S_VAL_MV(E3584,deadline)="null"),0,[1]!EM_S_VAL_MV(E3584,deadline)/100000000))</f>
        <v>16.138105060000001</v>
      </c>
      <c r="J3584" s="46">
        <f ca="1">IF(E3584="","",IF(RIGHT(LEFT($J$1,6),3)="TTM",[1]!EM_S_FA_PROFIT_TTM(E3584,LEFT(RIGHT($J$1,11),10),1)/100000000,[1]!EM_S_STM07_IS(E3584,61,LEFT(RIGHT($J$1,5),4)&amp;"-12-31",1)/100000000))</f>
        <v>0.61932109499999999</v>
      </c>
      <c r="K3584" s="36">
        <f t="shared" ca="1" si="286"/>
        <v>26.057735139798528</v>
      </c>
      <c r="L3584" s="46">
        <f ca="1">IF(E3584="","",IF(ISERROR(IF(行业估值!$E$7="最新年报",[1]!EM_S_STM07_BS(E3584,140,LEFT(RIGHT($L$1,5),4)&amp;"-12-31",1)/100000000,[1]!EM_S_STM07_BS(E3584,140,LEFT(RIGHT($L$1,11),10),1)/100000000)),0,IF(行业估值!$E$7="最新年报",[1]!EM_S_STM07_BS(E3584,140,LEFT(RIGHT($L$1,5),4)&amp;"-12-31",1)/100000000,[1]!EM_S_STM07_BS(E3584,140,LEFT(RIGHT($L$1,11),10),1)/100000000)))</f>
        <v>7.7816212930999997</v>
      </c>
      <c r="M3584" s="36">
        <f t="shared" ca="1" si="287"/>
        <v>2.0738743832612023</v>
      </c>
      <c r="N3584" s="37" t="str">
        <f ca="1">IF(E3584="","",IF(ISERROR([1]!EM_S_EST_NETPROFIT(E3584,行业估值!$E$6,deadline)/100000000),"-",[1]!EM_S_EST_NETPROFIT(E3584,行业估值!$E$6,deadline)/100000000))</f>
        <v>-</v>
      </c>
      <c r="O3584" s="36" t="str">
        <f t="shared" ca="1" si="288"/>
        <v>-</v>
      </c>
      <c r="T3584" s="64" t="s">
        <v>6973</v>
      </c>
      <c r="U3584" s="64" t="s">
        <v>6974</v>
      </c>
    </row>
    <row r="3585" spans="4:21">
      <c r="D3585" s="45" t="str">
        <f>IF(AND(行业估值!$B$39=$G3585,COUNTIF($G$2:$G$2552,$G3585)&gt;=1),COUNTIF($G$2:G3585,$G3585),"")</f>
        <v/>
      </c>
      <c r="E3585" s="65" t="str">
        <f t="shared" si="284"/>
        <v>603823.SH</v>
      </c>
      <c r="F3585" s="65" t="str">
        <f t="shared" si="285"/>
        <v>百合花</v>
      </c>
      <c r="G3585" s="34" t="str">
        <f>IF(E3585="","",IF(行业估值!$C$5="申万行业",[1]!EM_S_INFO_INDUSTRY_SW2014(E3585,"1"),IF(行业估值!$C$5="证监会行业",[1]!EM_S_INFO_INDUSTRY_CSRC1(E3585,"1"),[1]!EM_S_INFO_INDUSTRY_EM2016(E3585,"1"))))</f>
        <v>基础化工</v>
      </c>
      <c r="H3585" s="34" t="str">
        <f>IF(E3585="","",IF($H$1="上证50",[1]!EM_S_INFO_COMPINDEX(E3585,"000016"),"")&amp;IF($H$1="上证180",[1]!EM_S_INFO_COMPINDEX(E3585,"000010"),"")&amp;IF($H$1="沪深300",[1]!EM_S_INFO_COMPINDEX(E3585,"000300"),"")&amp;IF(AND($H$1="上证A股",RIGHT(E3585,2)="SH"),"是","")&amp;IF(AND($H$1="深证A股",RIGHT(E3585,2)="SZ"),"是","")&amp;IF(AND($H$1="创业板",LEFT(E3585,1)-3=0),"是","")&amp;IF(AND($H$1="全部A股",E3585&lt;&gt;0),"是","")&amp;IF(AND($H$1="中小板",LEFT(E3585,3)="002"),"是",""))</f>
        <v>是</v>
      </c>
      <c r="I3585" s="46">
        <f ca="1">IF(E3585="","",IF(OR([1]!EM_S_VAL_MV(E3585,deadline)="",[1]!EM_S_VAL_MV(E3585,deadline)="--",[1]!EM_S_VAL_MV(E3585,deadline)="null"),0,[1]!EM_S_VAL_MV(E3585,deadline)/100000000))</f>
        <v>52.177500000000002</v>
      </c>
      <c r="J3585" s="46">
        <f ca="1">IF(E3585="","",IF(RIGHT(LEFT($J$1,6),3)="TTM",[1]!EM_S_FA_PROFIT_TTM(E3585,LEFT(RIGHT($J$1,11),10),1)/100000000,[1]!EM_S_STM07_IS(E3585,61,LEFT(RIGHT($J$1,5),4)&amp;"-12-31",1)/100000000))</f>
        <v>2.4107863875</v>
      </c>
      <c r="K3585" s="36">
        <f t="shared" ca="1" si="286"/>
        <v>21.643352671369769</v>
      </c>
      <c r="L3585" s="46">
        <f ca="1">IF(E3585="","",IF(ISERROR(IF(行业估值!$E$7="最新年报",[1]!EM_S_STM07_BS(E3585,140,LEFT(RIGHT($L$1,5),4)&amp;"-12-31",1)/100000000,[1]!EM_S_STM07_BS(E3585,140,LEFT(RIGHT($L$1,11),10),1)/100000000)),0,IF(行业估值!$E$7="最新年报",[1]!EM_S_STM07_BS(E3585,140,LEFT(RIGHT($L$1,5),4)&amp;"-12-31",1)/100000000,[1]!EM_S_STM07_BS(E3585,140,LEFT(RIGHT($L$1,11),10),1)/100000000)))</f>
        <v>15.3509272749</v>
      </c>
      <c r="M3585" s="36">
        <f t="shared" ca="1" si="287"/>
        <v>3.3989803394687699</v>
      </c>
      <c r="N3585" s="37">
        <f ca="1">IF(E3585="","",IF(ISERROR([1]!EM_S_EST_NETPROFIT(E3585,行业估值!$E$6,deadline)/100000000),"-",[1]!EM_S_EST_NETPROFIT(E3585,行业估值!$E$6,deadline)/100000000))</f>
        <v>2.5216666666666665</v>
      </c>
      <c r="O3585" s="36">
        <f t="shared" ca="1" si="288"/>
        <v>20.691672174487774</v>
      </c>
      <c r="T3585" s="64" t="s">
        <v>6975</v>
      </c>
      <c r="U3585" s="64" t="s">
        <v>6976</v>
      </c>
    </row>
    <row r="3586" spans="4:21">
      <c r="D3586" s="45" t="str">
        <f>IF(AND(行业估值!$B$39=$G3586,COUNTIF($G$2:$G$2552,$G3586)&gt;=1),COUNTIF($G$2:G3586,$G3586),"")</f>
        <v/>
      </c>
      <c r="E3586" s="65" t="str">
        <f t="shared" si="284"/>
        <v>603825.SH</v>
      </c>
      <c r="F3586" s="65" t="str">
        <f t="shared" si="285"/>
        <v>华扬联众</v>
      </c>
      <c r="G3586" s="34" t="str">
        <f>IF(E3586="","",IF(行业估值!$C$5="申万行业",[1]!EM_S_INFO_INDUSTRY_SW2014(E3586,"1"),IF(行业估值!$C$5="证监会行业",[1]!EM_S_INFO_INDUSTRY_CSRC1(E3586,"1"),[1]!EM_S_INFO_INDUSTRY_EM2016(E3586,"1"))))</f>
        <v>文化传媒</v>
      </c>
      <c r="H3586" s="34" t="str">
        <f>IF(E3586="","",IF($H$1="上证50",[1]!EM_S_INFO_COMPINDEX(E3586,"000016"),"")&amp;IF($H$1="上证180",[1]!EM_S_INFO_COMPINDEX(E3586,"000010"),"")&amp;IF($H$1="沪深300",[1]!EM_S_INFO_COMPINDEX(E3586,"000300"),"")&amp;IF(AND($H$1="上证A股",RIGHT(E3586,2)="SH"),"是","")&amp;IF(AND($H$1="深证A股",RIGHT(E3586,2)="SZ"),"是","")&amp;IF(AND($H$1="创业板",LEFT(E3586,1)-3=0),"是","")&amp;IF(AND($H$1="全部A股",E3586&lt;&gt;0),"是","")&amp;IF(AND($H$1="中小板",LEFT(E3586,3)="002"),"是",""))</f>
        <v>是</v>
      </c>
      <c r="I3586" s="46">
        <f ca="1">IF(E3586="","",IF(OR([1]!EM_S_VAL_MV(E3586,deadline)="",[1]!EM_S_VAL_MV(E3586,deadline)="--",[1]!EM_S_VAL_MV(E3586,deadline)="null"),0,[1]!EM_S_VAL_MV(E3586,deadline)/100000000))</f>
        <v>32.874401570799996</v>
      </c>
      <c r="J3586" s="46">
        <f ca="1">IF(E3586="","",IF(RIGHT(LEFT($J$1,6),3)="TTM",[1]!EM_S_FA_PROFIT_TTM(E3586,LEFT(RIGHT($J$1,11),10),1)/100000000,[1]!EM_S_STM07_IS(E3586,61,LEFT(RIGHT($J$1,5),4)&amp;"-12-31",1)/100000000))</f>
        <v>1.3935073362000001</v>
      </c>
      <c r="K3586" s="36">
        <f t="shared" ca="1" si="286"/>
        <v>23.591121996132621</v>
      </c>
      <c r="L3586" s="46">
        <f ca="1">IF(E3586="","",IF(ISERROR(IF(行业估值!$E$7="最新年报",[1]!EM_S_STM07_BS(E3586,140,LEFT(RIGHT($L$1,5),4)&amp;"-12-31",1)/100000000,[1]!EM_S_STM07_BS(E3586,140,LEFT(RIGHT($L$1,11),10),1)/100000000)),0,IF(行业估值!$E$7="最新年报",[1]!EM_S_STM07_BS(E3586,140,LEFT(RIGHT($L$1,5),4)&amp;"-12-31",1)/100000000,[1]!EM_S_STM07_BS(E3586,140,LEFT(RIGHT($L$1,11),10),1)/100000000)))</f>
        <v>15.4715106382</v>
      </c>
      <c r="M3586" s="36">
        <f t="shared" ca="1" si="287"/>
        <v>2.1248346292463074</v>
      </c>
      <c r="N3586" s="37">
        <f ca="1">IF(E3586="","",IF(ISERROR([1]!EM_S_EST_NETPROFIT(E3586,行业估值!$E$6,deadline)/100000000),"-",[1]!EM_S_EST_NETPROFIT(E3586,行业估值!$E$6,deadline)/100000000))</f>
        <v>1.7165999999999999</v>
      </c>
      <c r="O3586" s="36">
        <f t="shared" ca="1" si="288"/>
        <v>19.15088056087615</v>
      </c>
      <c r="T3586" s="64" t="s">
        <v>6977</v>
      </c>
      <c r="U3586" s="64" t="s">
        <v>6978</v>
      </c>
    </row>
    <row r="3587" spans="4:21">
      <c r="D3587" s="45" t="str">
        <f>IF(AND(行业估值!$B$39=$G3587,COUNTIF($G$2:$G$2552,$G3587)&gt;=1),COUNTIF($G$2:G3587,$G3587),"")</f>
        <v/>
      </c>
      <c r="E3587" s="65" t="str">
        <f t="shared" ref="E3587:E3650" si="289">IF(U3587="","",U3587)</f>
        <v>603826.SH</v>
      </c>
      <c r="F3587" s="65" t="str">
        <f t="shared" ref="F3587:F3650" si="290">IF(T3587="","",T3587)</f>
        <v>坤彩科技</v>
      </c>
      <c r="G3587" s="34" t="str">
        <f>IF(E3587="","",IF(行业估值!$C$5="申万行业",[1]!EM_S_INFO_INDUSTRY_SW2014(E3587,"1"),IF(行业估值!$C$5="证监会行业",[1]!EM_S_INFO_INDUSTRY_CSRC1(E3587,"1"),[1]!EM_S_INFO_INDUSTRY_EM2016(E3587,"1"))))</f>
        <v>有色金属</v>
      </c>
      <c r="H3587" s="34" t="str">
        <f>IF(E3587="","",IF($H$1="上证50",[1]!EM_S_INFO_COMPINDEX(E3587,"000016"),"")&amp;IF($H$1="上证180",[1]!EM_S_INFO_COMPINDEX(E3587,"000010"),"")&amp;IF($H$1="沪深300",[1]!EM_S_INFO_COMPINDEX(E3587,"000300"),"")&amp;IF(AND($H$1="上证A股",RIGHT(E3587,2)="SH"),"是","")&amp;IF(AND($H$1="深证A股",RIGHT(E3587,2)="SZ"),"是","")&amp;IF(AND($H$1="创业板",LEFT(E3587,1)-3=0),"是","")&amp;IF(AND($H$1="全部A股",E3587&lt;&gt;0),"是","")&amp;IF(AND($H$1="中小板",LEFT(E3587,3)="002"),"是",""))</f>
        <v>是</v>
      </c>
      <c r="I3587" s="46">
        <f ca="1">IF(E3587="","",IF(OR([1]!EM_S_VAL_MV(E3587,deadline)="",[1]!EM_S_VAL_MV(E3587,deadline)="--",[1]!EM_S_VAL_MV(E3587,deadline)="null"),0,[1]!EM_S_VAL_MV(E3587,deadline)/100000000))</f>
        <v>73.382400000000004</v>
      </c>
      <c r="J3587" s="46">
        <f ca="1">IF(E3587="","",IF(RIGHT(LEFT($J$1,6),3)="TTM",[1]!EM_S_FA_PROFIT_TTM(E3587,LEFT(RIGHT($J$1,11),10),1)/100000000,[1]!EM_S_STM07_IS(E3587,61,LEFT(RIGHT($J$1,5),4)&amp;"-12-31",1)/100000000))</f>
        <v>1.5703414690999999</v>
      </c>
      <c r="K3587" s="36">
        <f t="shared" ca="1" si="286"/>
        <v>46.730218518687657</v>
      </c>
      <c r="L3587" s="46">
        <f ca="1">IF(E3587="","",IF(ISERROR(IF(行业估值!$E$7="最新年报",[1]!EM_S_STM07_BS(E3587,140,LEFT(RIGHT($L$1,5),4)&amp;"-12-31",1)/100000000,[1]!EM_S_STM07_BS(E3587,140,LEFT(RIGHT($L$1,11),10),1)/100000000)),0,IF(行业估值!$E$7="最新年报",[1]!EM_S_STM07_BS(E3587,140,LEFT(RIGHT($L$1,5),4)&amp;"-12-31",1)/100000000,[1]!EM_S_STM07_BS(E3587,140,LEFT(RIGHT($L$1,11),10),1)/100000000)))</f>
        <v>13.701020767100001</v>
      </c>
      <c r="M3587" s="36">
        <f t="shared" ca="1" si="287"/>
        <v>5.3559804957169144</v>
      </c>
      <c r="N3587" s="37">
        <f ca="1">IF(E3587="","",IF(ISERROR([1]!EM_S_EST_NETPROFIT(E3587,行业估值!$E$6,deadline)/100000000),"-",[1]!EM_S_EST_NETPROFIT(E3587,行业估值!$E$6,deadline)/100000000))</f>
        <v>2.0726749999999998</v>
      </c>
      <c r="O3587" s="36">
        <f t="shared" ca="1" si="288"/>
        <v>35.404682354927814</v>
      </c>
      <c r="T3587" s="64" t="s">
        <v>6979</v>
      </c>
      <c r="U3587" s="64" t="s">
        <v>6980</v>
      </c>
    </row>
    <row r="3588" spans="4:21">
      <c r="D3588" s="45" t="str">
        <f>IF(AND(行业估值!$B$39=$G3588,COUNTIF($G$2:$G$2552,$G3588)&gt;=1),COUNTIF($G$2:G3588,$G3588),"")</f>
        <v/>
      </c>
      <c r="E3588" s="65" t="str">
        <f t="shared" si="289"/>
        <v>603828.SH</v>
      </c>
      <c r="F3588" s="65" t="str">
        <f t="shared" si="290"/>
        <v>柯利达</v>
      </c>
      <c r="G3588" s="34" t="str">
        <f>IF(E3588="","",IF(行业估值!$C$5="申万行业",[1]!EM_S_INFO_INDUSTRY_SW2014(E3588,"1"),IF(行业估值!$C$5="证监会行业",[1]!EM_S_INFO_INDUSTRY_CSRC1(E3588,"1"),[1]!EM_S_INFO_INDUSTRY_EM2016(E3588,"1"))))</f>
        <v>建筑</v>
      </c>
      <c r="H3588" s="34" t="str">
        <f>IF(E3588="","",IF($H$1="上证50",[1]!EM_S_INFO_COMPINDEX(E3588,"000016"),"")&amp;IF($H$1="上证180",[1]!EM_S_INFO_COMPINDEX(E3588,"000010"),"")&amp;IF($H$1="沪深300",[1]!EM_S_INFO_COMPINDEX(E3588,"000300"),"")&amp;IF(AND($H$1="上证A股",RIGHT(E3588,2)="SH"),"是","")&amp;IF(AND($H$1="深证A股",RIGHT(E3588,2)="SZ"),"是","")&amp;IF(AND($H$1="创业板",LEFT(E3588,1)-3=0),"是","")&amp;IF(AND($H$1="全部A股",E3588&lt;&gt;0),"是","")&amp;IF(AND($H$1="中小板",LEFT(E3588,3)="002"),"是",""))</f>
        <v>是</v>
      </c>
      <c r="I3588" s="46">
        <f ca="1">IF(E3588="","",IF(OR([1]!EM_S_VAL_MV(E3588,deadline)="",[1]!EM_S_VAL_MV(E3588,deadline)="--",[1]!EM_S_VAL_MV(E3588,deadline)="null"),0,[1]!EM_S_VAL_MV(E3588,deadline)/100000000))</f>
        <v>29.548061018400002</v>
      </c>
      <c r="J3588" s="46">
        <f ca="1">IF(E3588="","",IF(RIGHT(LEFT($J$1,6),3)="TTM",[1]!EM_S_FA_PROFIT_TTM(E3588,LEFT(RIGHT($J$1,11),10),1)/100000000,[1]!EM_S_STM07_IS(E3588,61,LEFT(RIGHT($J$1,5),4)&amp;"-12-31",1)/100000000))</f>
        <v>0.35885611350000002</v>
      </c>
      <c r="K3588" s="36">
        <f t="shared" ca="1" si="286"/>
        <v>82.339578195314772</v>
      </c>
      <c r="L3588" s="46">
        <f ca="1">IF(E3588="","",IF(ISERROR(IF(行业估值!$E$7="最新年报",[1]!EM_S_STM07_BS(E3588,140,LEFT(RIGHT($L$1,5),4)&amp;"-12-31",1)/100000000,[1]!EM_S_STM07_BS(E3588,140,LEFT(RIGHT($L$1,11),10),1)/100000000)),0,IF(行业估值!$E$7="最新年报",[1]!EM_S_STM07_BS(E3588,140,LEFT(RIGHT($L$1,5),4)&amp;"-12-31",1)/100000000,[1]!EM_S_STM07_BS(E3588,140,LEFT(RIGHT($L$1,11),10),1)/100000000)))</f>
        <v>11.519082620999999</v>
      </c>
      <c r="M3588" s="36">
        <f t="shared" ca="1" si="287"/>
        <v>2.5651401236181832</v>
      </c>
      <c r="N3588" s="37" t="str">
        <f ca="1">IF(E3588="","",IF(ISERROR([1]!EM_S_EST_NETPROFIT(E3588,行业估值!$E$6,deadline)/100000000),"-",[1]!EM_S_EST_NETPROFIT(E3588,行业估值!$E$6,deadline)/100000000))</f>
        <v>-</v>
      </c>
      <c r="O3588" s="36" t="str">
        <f t="shared" ca="1" si="288"/>
        <v>-</v>
      </c>
      <c r="T3588" s="64" t="s">
        <v>6981</v>
      </c>
      <c r="U3588" s="64" t="s">
        <v>6982</v>
      </c>
    </row>
    <row r="3589" spans="4:21">
      <c r="D3589" s="45" t="str">
        <f>IF(AND(行业估值!$B$39=$G3589,COUNTIF($G$2:$G$2552,$G3589)&gt;=1),COUNTIF($G$2:G3589,$G3589),"")</f>
        <v/>
      </c>
      <c r="E3589" s="65" t="str">
        <f t="shared" si="289"/>
        <v>603829.SH</v>
      </c>
      <c r="F3589" s="65" t="str">
        <f t="shared" si="290"/>
        <v>洛凯股份</v>
      </c>
      <c r="G3589" s="34" t="str">
        <f>IF(E3589="","",IF(行业估值!$C$5="申万行业",[1]!EM_S_INFO_INDUSTRY_SW2014(E3589,"1"),IF(行业估值!$C$5="证监会行业",[1]!EM_S_INFO_INDUSTRY_CSRC1(E3589,"1"),[1]!EM_S_INFO_INDUSTRY_EM2016(E3589,"1"))))</f>
        <v>电气设备</v>
      </c>
      <c r="H3589" s="34" t="str">
        <f>IF(E3589="","",IF($H$1="上证50",[1]!EM_S_INFO_COMPINDEX(E3589,"000016"),"")&amp;IF($H$1="上证180",[1]!EM_S_INFO_COMPINDEX(E3589,"000010"),"")&amp;IF($H$1="沪深300",[1]!EM_S_INFO_COMPINDEX(E3589,"000300"),"")&amp;IF(AND($H$1="上证A股",RIGHT(E3589,2)="SH"),"是","")&amp;IF(AND($H$1="深证A股",RIGHT(E3589,2)="SZ"),"是","")&amp;IF(AND($H$1="创业板",LEFT(E3589,1)-3=0),"是","")&amp;IF(AND($H$1="全部A股",E3589&lt;&gt;0),"是","")&amp;IF(AND($H$1="中小板",LEFT(E3589,3)="002"),"是",""))</f>
        <v>是</v>
      </c>
      <c r="I3589" s="46">
        <f ca="1">IF(E3589="","",IF(OR([1]!EM_S_VAL_MV(E3589,deadline)="",[1]!EM_S_VAL_MV(E3589,deadline)="--",[1]!EM_S_VAL_MV(E3589,deadline)="null"),0,[1]!EM_S_VAL_MV(E3589,deadline)/100000000))</f>
        <v>16.576000000000001</v>
      </c>
      <c r="J3589" s="46">
        <f ca="1">IF(E3589="","",IF(RIGHT(LEFT($J$1,6),3)="TTM",[1]!EM_S_FA_PROFIT_TTM(E3589,LEFT(RIGHT($J$1,11),10),1)/100000000,[1]!EM_S_STM07_IS(E3589,61,LEFT(RIGHT($J$1,5),4)&amp;"-12-31",1)/100000000))</f>
        <v>0.50431886339999998</v>
      </c>
      <c r="K3589" s="36">
        <f t="shared" ca="1" si="286"/>
        <v>32.868094380306303</v>
      </c>
      <c r="L3589" s="46">
        <f ca="1">IF(E3589="","",IF(ISERROR(IF(行业估值!$E$7="最新年报",[1]!EM_S_STM07_BS(E3589,140,LEFT(RIGHT($L$1,5),4)&amp;"-12-31",1)/100000000,[1]!EM_S_STM07_BS(E3589,140,LEFT(RIGHT($L$1,11),10),1)/100000000)),0,IF(行业估值!$E$7="最新年报",[1]!EM_S_STM07_BS(E3589,140,LEFT(RIGHT($L$1,5),4)&amp;"-12-31",1)/100000000,[1]!EM_S_STM07_BS(E3589,140,LEFT(RIGHT($L$1,11),10),1)/100000000)))</f>
        <v>6.5921491696000007</v>
      </c>
      <c r="M3589" s="36">
        <f t="shared" ca="1" si="287"/>
        <v>2.5145062063281256</v>
      </c>
      <c r="N3589" s="37" t="str">
        <f ca="1">IF(E3589="","",IF(ISERROR([1]!EM_S_EST_NETPROFIT(E3589,行业估值!$E$6,deadline)/100000000),"-",[1]!EM_S_EST_NETPROFIT(E3589,行业估值!$E$6,deadline)/100000000))</f>
        <v>-</v>
      </c>
      <c r="O3589" s="36" t="str">
        <f t="shared" ca="1" si="288"/>
        <v>-</v>
      </c>
      <c r="T3589" s="64" t="s">
        <v>6983</v>
      </c>
      <c r="U3589" s="64" t="s">
        <v>6984</v>
      </c>
    </row>
    <row r="3590" spans="4:21">
      <c r="D3590" s="45" t="str">
        <f>IF(AND(行业估值!$B$39=$G3590,COUNTIF($G$2:$G$2552,$G3590)&gt;=1),COUNTIF($G$2:G3590,$G3590),"")</f>
        <v/>
      </c>
      <c r="E3590" s="65" t="str">
        <f t="shared" si="289"/>
        <v>603833.SH</v>
      </c>
      <c r="F3590" s="65" t="str">
        <f t="shared" si="290"/>
        <v>欧派家居</v>
      </c>
      <c r="G3590" s="34" t="str">
        <f>IF(E3590="","",IF(行业估值!$C$5="申万行业",[1]!EM_S_INFO_INDUSTRY_SW2014(E3590,"1"),IF(行业估值!$C$5="证监会行业",[1]!EM_S_INFO_INDUSTRY_CSRC1(E3590,"1"),[1]!EM_S_INFO_INDUSTRY_EM2016(E3590,"1"))))</f>
        <v>轻工制造</v>
      </c>
      <c r="H3590" s="34" t="str">
        <f>IF(E3590="","",IF($H$1="上证50",[1]!EM_S_INFO_COMPINDEX(E3590,"000016"),"")&amp;IF($H$1="上证180",[1]!EM_S_INFO_COMPINDEX(E3590,"000010"),"")&amp;IF($H$1="沪深300",[1]!EM_S_INFO_COMPINDEX(E3590,"000300"),"")&amp;IF(AND($H$1="上证A股",RIGHT(E3590,2)="SH"),"是","")&amp;IF(AND($H$1="深证A股",RIGHT(E3590,2)="SZ"),"是","")&amp;IF(AND($H$1="创业板",LEFT(E3590,1)-3=0),"是","")&amp;IF(AND($H$1="全部A股",E3590&lt;&gt;0),"是","")&amp;IF(AND($H$1="中小板",LEFT(E3590,3)="002"),"是",""))</f>
        <v>是</v>
      </c>
      <c r="I3590" s="46">
        <f ca="1">IF(E3590="","",IF(OR([1]!EM_S_VAL_MV(E3590,deadline)="",[1]!EM_S_VAL_MV(E3590,deadline)="--",[1]!EM_S_VAL_MV(E3590,deadline)="null"),0,[1]!EM_S_VAL_MV(E3590,deadline)/100000000))</f>
        <v>428.40550023399999</v>
      </c>
      <c r="J3590" s="46">
        <f ca="1">IF(E3590="","",IF(RIGHT(LEFT($J$1,6),3)="TTM",[1]!EM_S_FA_PROFIT_TTM(E3590,LEFT(RIGHT($J$1,11),10),1)/100000000,[1]!EM_S_STM07_IS(E3590,61,LEFT(RIGHT($J$1,5),4)&amp;"-12-31",1)/100000000))</f>
        <v>17.4981349374</v>
      </c>
      <c r="K3590" s="36">
        <f t="shared" ca="1" si="286"/>
        <v>24.48292356680475</v>
      </c>
      <c r="L3590" s="46">
        <f ca="1">IF(E3590="","",IF(ISERROR(IF(行业估值!$E$7="最新年报",[1]!EM_S_STM07_BS(E3590,140,LEFT(RIGHT($L$1,5),4)&amp;"-12-31",1)/100000000,[1]!EM_S_STM07_BS(E3590,140,LEFT(RIGHT($L$1,11),10),1)/100000000)),0,IF(行业估值!$E$7="最新年报",[1]!EM_S_STM07_BS(E3590,140,LEFT(RIGHT($L$1,5),4)&amp;"-12-31",1)/100000000,[1]!EM_S_STM07_BS(E3590,140,LEFT(RIGHT($L$1,11),10),1)/100000000)))</f>
        <v>90.384247254500011</v>
      </c>
      <c r="M3590" s="36">
        <f t="shared" ca="1" si="287"/>
        <v>4.7398248394735703</v>
      </c>
      <c r="N3590" s="37">
        <f ca="1">IF(E3590="","",IF(ISERROR([1]!EM_S_EST_NETPROFIT(E3590,行业估值!$E$6,deadline)/100000000),"-",[1]!EM_S_EST_NETPROFIT(E3590,行业估值!$E$6,deadline)/100000000))</f>
        <v>18.539059375000001</v>
      </c>
      <c r="O3590" s="36">
        <f t="shared" ca="1" si="288"/>
        <v>23.108265180471161</v>
      </c>
      <c r="T3590" s="64" t="s">
        <v>6985</v>
      </c>
      <c r="U3590" s="64" t="s">
        <v>6986</v>
      </c>
    </row>
    <row r="3591" spans="4:21">
      <c r="D3591" s="45" t="str">
        <f>IF(AND(行业估值!$B$39=$G3591,COUNTIF($G$2:$G$2552,$G3591)&gt;=1),COUNTIF($G$2:G3591,$G3591),"")</f>
        <v/>
      </c>
      <c r="E3591" s="65" t="str">
        <f t="shared" si="289"/>
        <v>603838.SH</v>
      </c>
      <c r="F3591" s="65" t="str">
        <f t="shared" si="290"/>
        <v>四通股份</v>
      </c>
      <c r="G3591" s="34" t="str">
        <f>IF(E3591="","",IF(行业估值!$C$5="申万行业",[1]!EM_S_INFO_INDUSTRY_SW2014(E3591,"1"),IF(行业估值!$C$5="证监会行业",[1]!EM_S_INFO_INDUSTRY_CSRC1(E3591,"1"),[1]!EM_S_INFO_INDUSTRY_EM2016(E3591,"1"))))</f>
        <v>建材</v>
      </c>
      <c r="H3591" s="34" t="str">
        <f>IF(E3591="","",IF($H$1="上证50",[1]!EM_S_INFO_COMPINDEX(E3591,"000016"),"")&amp;IF($H$1="上证180",[1]!EM_S_INFO_COMPINDEX(E3591,"000010"),"")&amp;IF($H$1="沪深300",[1]!EM_S_INFO_COMPINDEX(E3591,"000300"),"")&amp;IF(AND($H$1="上证A股",RIGHT(E3591,2)="SH"),"是","")&amp;IF(AND($H$1="深证A股",RIGHT(E3591,2)="SZ"),"是","")&amp;IF(AND($H$1="创业板",LEFT(E3591,1)-3=0),"是","")&amp;IF(AND($H$1="全部A股",E3591&lt;&gt;0),"是","")&amp;IF(AND($H$1="中小板",LEFT(E3591,3)="002"),"是",""))</f>
        <v>是</v>
      </c>
      <c r="I3591" s="46">
        <f ca="1">IF(E3591="","",IF(OR([1]!EM_S_VAL_MV(E3591,deadline)="",[1]!EM_S_VAL_MV(E3591,deadline)="--",[1]!EM_S_VAL_MV(E3591,deadline)="null"),0,[1]!EM_S_VAL_MV(E3591,deadline)/100000000))</f>
        <v>21.307732000000001</v>
      </c>
      <c r="J3591" s="46">
        <f ca="1">IF(E3591="","",IF(RIGHT(LEFT($J$1,6),3)="TTM",[1]!EM_S_FA_PROFIT_TTM(E3591,LEFT(RIGHT($J$1,11),10),1)/100000000,[1]!EM_S_STM07_IS(E3591,61,LEFT(RIGHT($J$1,5),4)&amp;"-12-31",1)/100000000))</f>
        <v>0.41128813560000005</v>
      </c>
      <c r="K3591" s="36">
        <f t="shared" ca="1" si="286"/>
        <v>51.807310145029135</v>
      </c>
      <c r="L3591" s="46">
        <f ca="1">IF(E3591="","",IF(ISERROR(IF(行业估值!$E$7="最新年报",[1]!EM_S_STM07_BS(E3591,140,LEFT(RIGHT($L$1,5),4)&amp;"-12-31",1)/100000000,[1]!EM_S_STM07_BS(E3591,140,LEFT(RIGHT($L$1,11),10),1)/100000000)),0,IF(行业估值!$E$7="最新年报",[1]!EM_S_STM07_BS(E3591,140,LEFT(RIGHT($L$1,5),4)&amp;"-12-31",1)/100000000,[1]!EM_S_STM07_BS(E3591,140,LEFT(RIGHT($L$1,11),10),1)/100000000)))</f>
        <v>7.5707280666000001</v>
      </c>
      <c r="M3591" s="36">
        <f t="shared" ca="1" si="287"/>
        <v>2.8144891498618132</v>
      </c>
      <c r="N3591" s="37" t="str">
        <f ca="1">IF(E3591="","",IF(ISERROR([1]!EM_S_EST_NETPROFIT(E3591,行业估值!$E$6,deadline)/100000000),"-",[1]!EM_S_EST_NETPROFIT(E3591,行业估值!$E$6,deadline)/100000000))</f>
        <v>-</v>
      </c>
      <c r="O3591" s="36" t="str">
        <f t="shared" ca="1" si="288"/>
        <v>-</v>
      </c>
      <c r="T3591" s="64" t="s">
        <v>6987</v>
      </c>
      <c r="U3591" s="64" t="s">
        <v>6988</v>
      </c>
    </row>
    <row r="3592" spans="4:21">
      <c r="D3592" s="45" t="str">
        <f>IF(AND(行业估值!$B$39=$G3592,COUNTIF($G$2:$G$2552,$G3592)&gt;=1),COUNTIF($G$2:G3592,$G3592),"")</f>
        <v/>
      </c>
      <c r="E3592" s="65" t="str">
        <f t="shared" si="289"/>
        <v>603839.SH</v>
      </c>
      <c r="F3592" s="65" t="str">
        <f t="shared" si="290"/>
        <v>安正时尚</v>
      </c>
      <c r="G3592" s="34" t="str">
        <f>IF(E3592="","",IF(行业估值!$C$5="申万行业",[1]!EM_S_INFO_INDUSTRY_SW2014(E3592,"1"),IF(行业估值!$C$5="证监会行业",[1]!EM_S_INFO_INDUSTRY_CSRC1(E3592,"1"),[1]!EM_S_INFO_INDUSTRY_EM2016(E3592,"1"))))</f>
        <v>纺织服装</v>
      </c>
      <c r="H3592" s="34" t="str">
        <f>IF(E3592="","",IF($H$1="上证50",[1]!EM_S_INFO_COMPINDEX(E3592,"000016"),"")&amp;IF($H$1="上证180",[1]!EM_S_INFO_COMPINDEX(E3592,"000010"),"")&amp;IF($H$1="沪深300",[1]!EM_S_INFO_COMPINDEX(E3592,"000300"),"")&amp;IF(AND($H$1="上证A股",RIGHT(E3592,2)="SH"),"是","")&amp;IF(AND($H$1="深证A股",RIGHT(E3592,2)="SZ"),"是","")&amp;IF(AND($H$1="创业板",LEFT(E3592,1)-3=0),"是","")&amp;IF(AND($H$1="全部A股",E3592&lt;&gt;0),"是","")&amp;IF(AND($H$1="中小板",LEFT(E3592,3)="002"),"是",""))</f>
        <v>是</v>
      </c>
      <c r="I3592" s="46">
        <f ca="1">IF(E3592="","",IF(OR([1]!EM_S_VAL_MV(E3592,deadline)="",[1]!EM_S_VAL_MV(E3592,deadline)="--",[1]!EM_S_VAL_MV(E3592,deadline)="null"),0,[1]!EM_S_VAL_MV(E3592,deadline)/100000000))</f>
        <v>46.377274658400005</v>
      </c>
      <c r="J3592" s="46">
        <f ca="1">IF(E3592="","",IF(RIGHT(LEFT($J$1,6),3)="TTM",[1]!EM_S_FA_PROFIT_TTM(E3592,LEFT(RIGHT($J$1,11),10),1)/100000000,[1]!EM_S_STM07_IS(E3592,61,LEFT(RIGHT($J$1,5),4)&amp;"-12-31",1)/100000000))</f>
        <v>3.3352107395999999</v>
      </c>
      <c r="K3592" s="36">
        <f t="shared" ca="1" si="286"/>
        <v>13.905350599813115</v>
      </c>
      <c r="L3592" s="46">
        <f ca="1">IF(E3592="","",IF(ISERROR(IF(行业估值!$E$7="最新年报",[1]!EM_S_STM07_BS(E3592,140,LEFT(RIGHT($L$1,5),4)&amp;"-12-31",1)/100000000,[1]!EM_S_STM07_BS(E3592,140,LEFT(RIGHT($L$1,11),10),1)/100000000)),0,IF(行业估值!$E$7="最新年报",[1]!EM_S_STM07_BS(E3592,140,LEFT(RIGHT($L$1,5),4)&amp;"-12-31",1)/100000000,[1]!EM_S_STM07_BS(E3592,140,LEFT(RIGHT($L$1,11),10),1)/100000000)))</f>
        <v>28.054624794400002</v>
      </c>
      <c r="M3592" s="36">
        <f t="shared" ca="1" si="287"/>
        <v>1.6531062168280146</v>
      </c>
      <c r="N3592" s="37">
        <f ca="1">IF(E3592="","",IF(ISERROR([1]!EM_S_EST_NETPROFIT(E3592,行业估值!$E$6,deadline)/100000000),"-",[1]!EM_S_EST_NETPROFIT(E3592,行业估值!$E$6,deadline)/100000000))</f>
        <v>3.5443500000000001</v>
      </c>
      <c r="O3592" s="36">
        <f t="shared" ca="1" si="288"/>
        <v>13.084846208303357</v>
      </c>
      <c r="T3592" s="64" t="s">
        <v>6989</v>
      </c>
      <c r="U3592" s="64" t="s">
        <v>6990</v>
      </c>
    </row>
    <row r="3593" spans="4:21">
      <c r="D3593" s="45" t="str">
        <f>IF(AND(行业估值!$B$39=$G3593,COUNTIF($G$2:$G$2552,$G3593)&gt;=1),COUNTIF($G$2:G3593,$G3593),"")</f>
        <v/>
      </c>
      <c r="E3593" s="65" t="str">
        <f t="shared" si="289"/>
        <v>603843.SH</v>
      </c>
      <c r="F3593" s="65" t="str">
        <f t="shared" si="290"/>
        <v>正平股份</v>
      </c>
      <c r="G3593" s="34" t="str">
        <f>IF(E3593="","",IF(行业估值!$C$5="申万行业",[1]!EM_S_INFO_INDUSTRY_SW2014(E3593,"1"),IF(行业估值!$C$5="证监会行业",[1]!EM_S_INFO_INDUSTRY_CSRC1(E3593,"1"),[1]!EM_S_INFO_INDUSTRY_EM2016(E3593,"1"))))</f>
        <v>建筑</v>
      </c>
      <c r="H3593" s="34" t="str">
        <f>IF(E3593="","",IF($H$1="上证50",[1]!EM_S_INFO_COMPINDEX(E3593,"000016"),"")&amp;IF($H$1="上证180",[1]!EM_S_INFO_COMPINDEX(E3593,"000010"),"")&amp;IF($H$1="沪深300",[1]!EM_S_INFO_COMPINDEX(E3593,"000300"),"")&amp;IF(AND($H$1="上证A股",RIGHT(E3593,2)="SH"),"是","")&amp;IF(AND($H$1="深证A股",RIGHT(E3593,2)="SZ"),"是","")&amp;IF(AND($H$1="创业板",LEFT(E3593,1)-3=0),"是","")&amp;IF(AND($H$1="全部A股",E3593&lt;&gt;0),"是","")&amp;IF(AND($H$1="中小板",LEFT(E3593,3)="002"),"是",""))</f>
        <v>是</v>
      </c>
      <c r="I3593" s="46">
        <f ca="1">IF(E3593="","",IF(OR([1]!EM_S_VAL_MV(E3593,deadline)="",[1]!EM_S_VAL_MV(E3593,deadline)="--",[1]!EM_S_VAL_MV(E3593,deadline)="null"),0,[1]!EM_S_VAL_MV(E3593,deadline)/100000000))</f>
        <v>26.376197820000002</v>
      </c>
      <c r="J3593" s="46">
        <f ca="1">IF(E3593="","",IF(RIGHT(LEFT($J$1,6),3)="TTM",[1]!EM_S_FA_PROFIT_TTM(E3593,LEFT(RIGHT($J$1,11),10),1)/100000000,[1]!EM_S_STM07_IS(E3593,61,LEFT(RIGHT($J$1,5),4)&amp;"-12-31",1)/100000000))</f>
        <v>0.98651198220000003</v>
      </c>
      <c r="K3593" s="36">
        <f t="shared" ca="1" si="286"/>
        <v>26.73682458593051</v>
      </c>
      <c r="L3593" s="46">
        <f ca="1">IF(E3593="","",IF(ISERROR(IF(行业估值!$E$7="最新年报",[1]!EM_S_STM07_BS(E3593,140,LEFT(RIGHT($L$1,5),4)&amp;"-12-31",1)/100000000,[1]!EM_S_STM07_BS(E3593,140,LEFT(RIGHT($L$1,11),10),1)/100000000)),0,IF(行业估值!$E$7="最新年报",[1]!EM_S_STM07_BS(E3593,140,LEFT(RIGHT($L$1,5),4)&amp;"-12-31",1)/100000000,[1]!EM_S_STM07_BS(E3593,140,LEFT(RIGHT($L$1,11),10),1)/100000000)))</f>
        <v>13.771612664700001</v>
      </c>
      <c r="M3593" s="36">
        <f t="shared" ca="1" si="287"/>
        <v>1.9152584713341978</v>
      </c>
      <c r="N3593" s="37" t="str">
        <f ca="1">IF(E3593="","",IF(ISERROR([1]!EM_S_EST_NETPROFIT(E3593,行业估值!$E$6,deadline)/100000000),"-",[1]!EM_S_EST_NETPROFIT(E3593,行业估值!$E$6,deadline)/100000000))</f>
        <v>-</v>
      </c>
      <c r="O3593" s="36" t="str">
        <f t="shared" ca="1" si="288"/>
        <v>-</v>
      </c>
      <c r="T3593" s="64" t="s">
        <v>6991</v>
      </c>
      <c r="U3593" s="64" t="s">
        <v>6992</v>
      </c>
    </row>
    <row r="3594" spans="4:21">
      <c r="D3594" s="45" t="str">
        <f>IF(AND(行业估值!$B$39=$G3594,COUNTIF($G$2:$G$2552,$G3594)&gt;=1),COUNTIF($G$2:G3594,$G3594),"")</f>
        <v/>
      </c>
      <c r="E3594" s="65" t="str">
        <f t="shared" si="289"/>
        <v>603848.SH</v>
      </c>
      <c r="F3594" s="65" t="str">
        <f t="shared" si="290"/>
        <v>好太太</v>
      </c>
      <c r="G3594" s="34" t="str">
        <f>IF(E3594="","",IF(行业估值!$C$5="申万行业",[1]!EM_S_INFO_INDUSTRY_SW2014(E3594,"1"),IF(行业估值!$C$5="证监会行业",[1]!EM_S_INFO_INDUSTRY_CSRC1(E3594,"1"),[1]!EM_S_INFO_INDUSTRY_EM2016(E3594,"1"))))</f>
        <v>轻工制造</v>
      </c>
      <c r="H3594" s="34" t="str">
        <f>IF(E3594="","",IF($H$1="上证50",[1]!EM_S_INFO_COMPINDEX(E3594,"000016"),"")&amp;IF($H$1="上证180",[1]!EM_S_INFO_COMPINDEX(E3594,"000010"),"")&amp;IF($H$1="沪深300",[1]!EM_S_INFO_COMPINDEX(E3594,"000300"),"")&amp;IF(AND($H$1="上证A股",RIGHT(E3594,2)="SH"),"是","")&amp;IF(AND($H$1="深证A股",RIGHT(E3594,2)="SZ"),"是","")&amp;IF(AND($H$1="创业板",LEFT(E3594,1)-3=0),"是","")&amp;IF(AND($H$1="全部A股",E3594&lt;&gt;0),"是","")&amp;IF(AND($H$1="中小板",LEFT(E3594,3)="002"),"是",""))</f>
        <v>是</v>
      </c>
      <c r="I3594" s="46">
        <f ca="1">IF(E3594="","",IF(OR([1]!EM_S_VAL_MV(E3594,deadline)="",[1]!EM_S_VAL_MV(E3594,deadline)="--",[1]!EM_S_VAL_MV(E3594,deadline)="null"),0,[1]!EM_S_VAL_MV(E3594,deadline)/100000000))</f>
        <v>53.092399999999998</v>
      </c>
      <c r="J3594" s="46">
        <f ca="1">IF(E3594="","",IF(RIGHT(LEFT($J$1,6),3)="TTM",[1]!EM_S_FA_PROFIT_TTM(E3594,LEFT(RIGHT($J$1,11),10),1)/100000000,[1]!EM_S_STM07_IS(E3594,61,LEFT(RIGHT($J$1,5),4)&amp;"-12-31",1)/100000000))</f>
        <v>2.5061234459000001</v>
      </c>
      <c r="K3594" s="36">
        <f t="shared" ca="1" si="286"/>
        <v>21.185069748602679</v>
      </c>
      <c r="L3594" s="46">
        <f ca="1">IF(E3594="","",IF(ISERROR(IF(行业估值!$E$7="最新年报",[1]!EM_S_STM07_BS(E3594,140,LEFT(RIGHT($L$1,5),4)&amp;"-12-31",1)/100000000,[1]!EM_S_STM07_BS(E3594,140,LEFT(RIGHT($L$1,11),10),1)/100000000)),0,IF(行业估值!$E$7="最新年报",[1]!EM_S_STM07_BS(E3594,140,LEFT(RIGHT($L$1,5),4)&amp;"-12-31",1)/100000000,[1]!EM_S_STM07_BS(E3594,140,LEFT(RIGHT($L$1,11),10),1)/100000000)))</f>
        <v>13.6184208322</v>
      </c>
      <c r="M3594" s="36">
        <f t="shared" ca="1" si="287"/>
        <v>3.8985724302531439</v>
      </c>
      <c r="N3594" s="37">
        <f ca="1">IF(E3594="","",IF(ISERROR([1]!EM_S_EST_NETPROFIT(E3594,行业估值!$E$6,deadline)/100000000),"-",[1]!EM_S_EST_NETPROFIT(E3594,行业估值!$E$6,deadline)/100000000))</f>
        <v>3.2161142857142853</v>
      </c>
      <c r="O3594" s="36">
        <f t="shared" ca="1" si="288"/>
        <v>16.508244198855763</v>
      </c>
      <c r="T3594" s="64" t="s">
        <v>6993</v>
      </c>
      <c r="U3594" s="64" t="s">
        <v>6994</v>
      </c>
    </row>
    <row r="3595" spans="4:21">
      <c r="D3595" s="45">
        <f>IF(AND(行业估值!$B$39=$G3595,COUNTIF($G$2:$G$2552,$G3595)&gt;=1),COUNTIF($G$2:G3595,$G3595),"")</f>
        <v>327</v>
      </c>
      <c r="E3595" s="65" t="str">
        <f t="shared" si="289"/>
        <v>603855.SH</v>
      </c>
      <c r="F3595" s="65" t="str">
        <f t="shared" si="290"/>
        <v>华荣股份</v>
      </c>
      <c r="G3595" s="34" t="str">
        <f>IF(E3595="","",IF(行业估值!$C$5="申万行业",[1]!EM_S_INFO_INDUSTRY_SW2014(E3595,"1"),IF(行业估值!$C$5="证监会行业",[1]!EM_S_INFO_INDUSTRY_CSRC1(E3595,"1"),[1]!EM_S_INFO_INDUSTRY_EM2016(E3595,"1"))))</f>
        <v>机械设备</v>
      </c>
      <c r="H3595" s="34" t="str">
        <f>IF(E3595="","",IF($H$1="上证50",[1]!EM_S_INFO_COMPINDEX(E3595,"000016"),"")&amp;IF($H$1="上证180",[1]!EM_S_INFO_COMPINDEX(E3595,"000010"),"")&amp;IF($H$1="沪深300",[1]!EM_S_INFO_COMPINDEX(E3595,"000300"),"")&amp;IF(AND($H$1="上证A股",RIGHT(E3595,2)="SH"),"是","")&amp;IF(AND($H$1="深证A股",RIGHT(E3595,2)="SZ"),"是","")&amp;IF(AND($H$1="创业板",LEFT(E3595,1)-3=0),"是","")&amp;IF(AND($H$1="全部A股",E3595&lt;&gt;0),"是","")&amp;IF(AND($H$1="中小板",LEFT(E3595,3)="002"),"是",""))</f>
        <v>是</v>
      </c>
      <c r="I3595" s="46">
        <f ca="1">IF(E3595="","",IF(OR([1]!EM_S_VAL_MV(E3595,deadline)="",[1]!EM_S_VAL_MV(E3595,deadline)="--",[1]!EM_S_VAL_MV(E3595,deadline)="null"),0,[1]!EM_S_VAL_MV(E3595,deadline)/100000000))</f>
        <v>30.028048999999999</v>
      </c>
      <c r="J3595" s="46">
        <f ca="1">IF(E3595="","",IF(RIGHT(LEFT($J$1,6),3)="TTM",[1]!EM_S_FA_PROFIT_TTM(E3595,LEFT(RIGHT($J$1,11),10),1)/100000000,[1]!EM_S_STM07_IS(E3595,61,LEFT(RIGHT($J$1,5),4)&amp;"-12-31",1)/100000000))</f>
        <v>1.8743292897999999</v>
      </c>
      <c r="K3595" s="36">
        <f t="shared" ca="1" si="286"/>
        <v>16.020690261530373</v>
      </c>
      <c r="L3595" s="46">
        <f ca="1">IF(E3595="","",IF(ISERROR(IF(行业估值!$E$7="最新年报",[1]!EM_S_STM07_BS(E3595,140,LEFT(RIGHT($L$1,5),4)&amp;"-12-31",1)/100000000,[1]!EM_S_STM07_BS(E3595,140,LEFT(RIGHT($L$1,11),10),1)/100000000)),0,IF(行业估值!$E$7="最新年报",[1]!EM_S_STM07_BS(E3595,140,LEFT(RIGHT($L$1,5),4)&amp;"-12-31",1)/100000000,[1]!EM_S_STM07_BS(E3595,140,LEFT(RIGHT($L$1,11),10),1)/100000000)))</f>
        <v>15.1049185358</v>
      </c>
      <c r="M3595" s="36">
        <f t="shared" ca="1" si="287"/>
        <v>1.9879649750398094</v>
      </c>
      <c r="N3595" s="37" t="str">
        <f ca="1">IF(E3595="","",IF(ISERROR([1]!EM_S_EST_NETPROFIT(E3595,行业估值!$E$6,deadline)/100000000),"-",[1]!EM_S_EST_NETPROFIT(E3595,行业估值!$E$6,deadline)/100000000))</f>
        <v>-</v>
      </c>
      <c r="O3595" s="36" t="str">
        <f t="shared" ca="1" si="288"/>
        <v>-</v>
      </c>
      <c r="T3595" s="64" t="s">
        <v>6995</v>
      </c>
      <c r="U3595" s="64" t="s">
        <v>6996</v>
      </c>
    </row>
    <row r="3596" spans="4:21">
      <c r="D3596" s="45" t="str">
        <f>IF(AND(行业估值!$B$39=$G3596,COUNTIF($G$2:$G$2552,$G3596)&gt;=1),COUNTIF($G$2:G3596,$G3596),"")</f>
        <v/>
      </c>
      <c r="E3596" s="65" t="str">
        <f t="shared" si="289"/>
        <v>603856.SH</v>
      </c>
      <c r="F3596" s="65" t="str">
        <f t="shared" si="290"/>
        <v>东宏股份</v>
      </c>
      <c r="G3596" s="34" t="str">
        <f>IF(E3596="","",IF(行业估值!$C$5="申万行业",[1]!EM_S_INFO_INDUSTRY_SW2014(E3596,"1"),IF(行业估值!$C$5="证监会行业",[1]!EM_S_INFO_INDUSTRY_CSRC1(E3596,"1"),[1]!EM_S_INFO_INDUSTRY_EM2016(E3596,"1"))))</f>
        <v>建材</v>
      </c>
      <c r="H3596" s="34" t="str">
        <f>IF(E3596="","",IF($H$1="上证50",[1]!EM_S_INFO_COMPINDEX(E3596,"000016"),"")&amp;IF($H$1="上证180",[1]!EM_S_INFO_COMPINDEX(E3596,"000010"),"")&amp;IF($H$1="沪深300",[1]!EM_S_INFO_COMPINDEX(E3596,"000300"),"")&amp;IF(AND($H$1="上证A股",RIGHT(E3596,2)="SH"),"是","")&amp;IF(AND($H$1="深证A股",RIGHT(E3596,2)="SZ"),"是","")&amp;IF(AND($H$1="创业板",LEFT(E3596,1)-3=0),"是","")&amp;IF(AND($H$1="全部A股",E3596&lt;&gt;0),"是","")&amp;IF(AND($H$1="中小板",LEFT(E3596,3)="002"),"是",""))</f>
        <v>是</v>
      </c>
      <c r="I3596" s="46">
        <f ca="1">IF(E3596="","",IF(OR([1]!EM_S_VAL_MV(E3596,deadline)="",[1]!EM_S_VAL_MV(E3596,deadline)="--",[1]!EM_S_VAL_MV(E3596,deadline)="null"),0,[1]!EM_S_VAL_MV(E3596,deadline)/100000000))</f>
        <v>25.0004235</v>
      </c>
      <c r="J3596" s="46">
        <f ca="1">IF(E3596="","",IF(RIGHT(LEFT($J$1,6),3)="TTM",[1]!EM_S_FA_PROFIT_TTM(E3596,LEFT(RIGHT($J$1,11),10),1)/100000000,[1]!EM_S_STM07_IS(E3596,61,LEFT(RIGHT($J$1,5),4)&amp;"-12-31",1)/100000000))</f>
        <v>1.7340348984</v>
      </c>
      <c r="K3596" s="36">
        <f t="shared" ca="1" si="286"/>
        <v>14.41748578593659</v>
      </c>
      <c r="L3596" s="46">
        <f ca="1">IF(E3596="","",IF(ISERROR(IF(行业估值!$E$7="最新年报",[1]!EM_S_STM07_BS(E3596,140,LEFT(RIGHT($L$1,5),4)&amp;"-12-31",1)/100000000,[1]!EM_S_STM07_BS(E3596,140,LEFT(RIGHT($L$1,11),10),1)/100000000)),0,IF(行业估值!$E$7="最新年报",[1]!EM_S_STM07_BS(E3596,140,LEFT(RIGHT($L$1,5),4)&amp;"-12-31",1)/100000000,[1]!EM_S_STM07_BS(E3596,140,LEFT(RIGHT($L$1,11),10),1)/100000000)))</f>
        <v>16.484958579600001</v>
      </c>
      <c r="M3596" s="36">
        <f t="shared" ca="1" si="287"/>
        <v>1.5165596794970304</v>
      </c>
      <c r="N3596" s="37" t="str">
        <f ca="1">IF(E3596="","",IF(ISERROR([1]!EM_S_EST_NETPROFIT(E3596,行业估值!$E$6,deadline)/100000000),"-",[1]!EM_S_EST_NETPROFIT(E3596,行业估值!$E$6,deadline)/100000000))</f>
        <v>-</v>
      </c>
      <c r="O3596" s="36" t="str">
        <f t="shared" ca="1" si="288"/>
        <v>-</v>
      </c>
      <c r="T3596" s="64" t="s">
        <v>6997</v>
      </c>
      <c r="U3596" s="64" t="s">
        <v>6998</v>
      </c>
    </row>
    <row r="3597" spans="4:21">
      <c r="D3597" s="45" t="str">
        <f>IF(AND(行业估值!$B$39=$G3597,COUNTIF($G$2:$G$2552,$G3597)&gt;=1),COUNTIF($G$2:G3597,$G3597),"")</f>
        <v/>
      </c>
      <c r="E3597" s="65" t="str">
        <f t="shared" si="289"/>
        <v>603858.SH</v>
      </c>
      <c r="F3597" s="65" t="str">
        <f t="shared" si="290"/>
        <v>步长制药</v>
      </c>
      <c r="G3597" s="34" t="str">
        <f>IF(E3597="","",IF(行业估值!$C$5="申万行业",[1]!EM_S_INFO_INDUSTRY_SW2014(E3597,"1"),IF(行业估值!$C$5="证监会行业",[1]!EM_S_INFO_INDUSTRY_CSRC1(E3597,"1"),[1]!EM_S_INFO_INDUSTRY_EM2016(E3597,"1"))))</f>
        <v>医药生物</v>
      </c>
      <c r="H3597" s="34" t="str">
        <f>IF(E3597="","",IF($H$1="上证50",[1]!EM_S_INFO_COMPINDEX(E3597,"000016"),"")&amp;IF($H$1="上证180",[1]!EM_S_INFO_COMPINDEX(E3597,"000010"),"")&amp;IF($H$1="沪深300",[1]!EM_S_INFO_COMPINDEX(E3597,"000300"),"")&amp;IF(AND($H$1="上证A股",RIGHT(E3597,2)="SH"),"是","")&amp;IF(AND($H$1="深证A股",RIGHT(E3597,2)="SZ"),"是","")&amp;IF(AND($H$1="创业板",LEFT(E3597,1)-3=0),"是","")&amp;IF(AND($H$1="全部A股",E3597&lt;&gt;0),"是","")&amp;IF(AND($H$1="中小板",LEFT(E3597,3)="002"),"是",""))</f>
        <v>是</v>
      </c>
      <c r="I3597" s="46">
        <f ca="1">IF(E3597="","",IF(OR([1]!EM_S_VAL_MV(E3597,deadline)="",[1]!EM_S_VAL_MV(E3597,deadline)="--",[1]!EM_S_VAL_MV(E3597,deadline)="null"),0,[1]!EM_S_VAL_MV(E3597,deadline)/100000000))</f>
        <v>230.02849291499999</v>
      </c>
      <c r="J3597" s="46">
        <f ca="1">IF(E3597="","",IF(RIGHT(LEFT($J$1,6),3)="TTM",[1]!EM_S_FA_PROFIT_TTM(E3597,LEFT(RIGHT($J$1,11),10),1)/100000000,[1]!EM_S_STM07_IS(E3597,61,LEFT(RIGHT($J$1,5),4)&amp;"-12-31",1)/100000000))</f>
        <v>20.368552218199998</v>
      </c>
      <c r="K3597" s="36">
        <f t="shared" ca="1" si="286"/>
        <v>11.293315816008841</v>
      </c>
      <c r="L3597" s="46">
        <f ca="1">IF(E3597="","",IF(ISERROR(IF(行业估值!$E$7="最新年报",[1]!EM_S_STM07_BS(E3597,140,LEFT(RIGHT($L$1,5),4)&amp;"-12-31",1)/100000000,[1]!EM_S_STM07_BS(E3597,140,LEFT(RIGHT($L$1,11),10),1)/100000000)),0,IF(行业估值!$E$7="最新年报",[1]!EM_S_STM07_BS(E3597,140,LEFT(RIGHT($L$1,5),4)&amp;"-12-31",1)/100000000,[1]!EM_S_STM07_BS(E3597,140,LEFT(RIGHT($L$1,11),10),1)/100000000)))</f>
        <v>130.41314879540002</v>
      </c>
      <c r="M3597" s="36">
        <f t="shared" ca="1" si="287"/>
        <v>1.7638443288865182</v>
      </c>
      <c r="N3597" s="37" t="str">
        <f ca="1">IF(E3597="","",IF(ISERROR([1]!EM_S_EST_NETPROFIT(E3597,行业估值!$E$6,deadline)/100000000),"-",[1]!EM_S_EST_NETPROFIT(E3597,行业估值!$E$6,deadline)/100000000))</f>
        <v>-</v>
      </c>
      <c r="O3597" s="36" t="str">
        <f t="shared" ca="1" si="288"/>
        <v>-</v>
      </c>
      <c r="T3597" s="64" t="s">
        <v>6999</v>
      </c>
      <c r="U3597" s="64" t="s">
        <v>7000</v>
      </c>
    </row>
    <row r="3598" spans="4:21">
      <c r="D3598" s="45" t="str">
        <f>IF(AND(行业估值!$B$39=$G3598,COUNTIF($G$2:$G$2552,$G3598)&gt;=1),COUNTIF($G$2:G3598,$G3598),"")</f>
        <v/>
      </c>
      <c r="E3598" s="65" t="str">
        <f t="shared" si="289"/>
        <v>603859.SH</v>
      </c>
      <c r="F3598" s="65" t="str">
        <f t="shared" si="290"/>
        <v>能科股份</v>
      </c>
      <c r="G3598" s="34" t="str">
        <f>IF(E3598="","",IF(行业估值!$C$5="申万行业",[1]!EM_S_INFO_INDUSTRY_SW2014(E3598,"1"),IF(行业估值!$C$5="证监会行业",[1]!EM_S_INFO_INDUSTRY_CSRC1(E3598,"1"),[1]!EM_S_INFO_INDUSTRY_EM2016(E3598,"1"))))</f>
        <v>电气设备</v>
      </c>
      <c r="H3598" s="34" t="str">
        <f>IF(E3598="","",IF($H$1="上证50",[1]!EM_S_INFO_COMPINDEX(E3598,"000016"),"")&amp;IF($H$1="上证180",[1]!EM_S_INFO_COMPINDEX(E3598,"000010"),"")&amp;IF($H$1="沪深300",[1]!EM_S_INFO_COMPINDEX(E3598,"000300"),"")&amp;IF(AND($H$1="上证A股",RIGHT(E3598,2)="SH"),"是","")&amp;IF(AND($H$1="深证A股",RIGHT(E3598,2)="SZ"),"是","")&amp;IF(AND($H$1="创业板",LEFT(E3598,1)-3=0),"是","")&amp;IF(AND($H$1="全部A股",E3598&lt;&gt;0),"是","")&amp;IF(AND($H$1="中小板",LEFT(E3598,3)="002"),"是",""))</f>
        <v>是</v>
      </c>
      <c r="I3598" s="46">
        <f ca="1">IF(E3598="","",IF(OR([1]!EM_S_VAL_MV(E3598,deadline)="",[1]!EM_S_VAL_MV(E3598,deadline)="--",[1]!EM_S_VAL_MV(E3598,deadline)="null"),0,[1]!EM_S_VAL_MV(E3598,deadline)/100000000))</f>
        <v>29.873185796999998</v>
      </c>
      <c r="J3598" s="46">
        <f ca="1">IF(E3598="","",IF(RIGHT(LEFT($J$1,6),3)="TTM",[1]!EM_S_FA_PROFIT_TTM(E3598,LEFT(RIGHT($J$1,11),10),1)/100000000,[1]!EM_S_STM07_IS(E3598,61,LEFT(RIGHT($J$1,5),4)&amp;"-12-31",1)/100000000))</f>
        <v>0.99395843579999998</v>
      </c>
      <c r="K3598" s="36">
        <f t="shared" ca="1" si="286"/>
        <v>30.054763580688551</v>
      </c>
      <c r="L3598" s="46">
        <f ca="1">IF(E3598="","",IF(ISERROR(IF(行业估值!$E$7="最新年报",[1]!EM_S_STM07_BS(E3598,140,LEFT(RIGHT($L$1,5),4)&amp;"-12-31",1)/100000000,[1]!EM_S_STM07_BS(E3598,140,LEFT(RIGHT($L$1,11),10),1)/100000000)),0,IF(行业估值!$E$7="最新年报",[1]!EM_S_STM07_BS(E3598,140,LEFT(RIGHT($L$1,5),4)&amp;"-12-31",1)/100000000,[1]!EM_S_STM07_BS(E3598,140,LEFT(RIGHT($L$1,11),10),1)/100000000)))</f>
        <v>9.7117153832000014</v>
      </c>
      <c r="M3598" s="36">
        <f t="shared" ca="1" si="287"/>
        <v>3.0759947772642415</v>
      </c>
      <c r="N3598" s="37">
        <f ca="1">IF(E3598="","",IF(ISERROR([1]!EM_S_EST_NETPROFIT(E3598,行业估值!$E$6,deadline)/100000000),"-",[1]!EM_S_EST_NETPROFIT(E3598,行业估值!$E$6,deadline)/100000000))</f>
        <v>1.1066666666666667</v>
      </c>
      <c r="O3598" s="36">
        <f t="shared" ca="1" si="288"/>
        <v>26.993842587650601</v>
      </c>
      <c r="T3598" s="64" t="s">
        <v>7001</v>
      </c>
      <c r="U3598" s="64" t="s">
        <v>7002</v>
      </c>
    </row>
    <row r="3599" spans="4:21">
      <c r="D3599" s="45" t="str">
        <f>IF(AND(行业估值!$B$39=$G3599,COUNTIF($G$2:$G$2552,$G3599)&gt;=1),COUNTIF($G$2:G3599,$G3599),"")</f>
        <v/>
      </c>
      <c r="E3599" s="65" t="str">
        <f t="shared" si="289"/>
        <v>603860.SH</v>
      </c>
      <c r="F3599" s="65" t="str">
        <f t="shared" si="290"/>
        <v>中公高科</v>
      </c>
      <c r="G3599" s="34" t="str">
        <f>IF(E3599="","",IF(行业估值!$C$5="申万行业",[1]!EM_S_INFO_INDUSTRY_SW2014(E3599,"1"),IF(行业估值!$C$5="证监会行业",[1]!EM_S_INFO_INDUSTRY_CSRC1(E3599,"1"),[1]!EM_S_INFO_INDUSTRY_EM2016(E3599,"1"))))</f>
        <v>休闲、生活及专业服务</v>
      </c>
      <c r="H3599" s="34" t="str">
        <f>IF(E3599="","",IF($H$1="上证50",[1]!EM_S_INFO_COMPINDEX(E3599,"000016"),"")&amp;IF($H$1="上证180",[1]!EM_S_INFO_COMPINDEX(E3599,"000010"),"")&amp;IF($H$1="沪深300",[1]!EM_S_INFO_COMPINDEX(E3599,"000300"),"")&amp;IF(AND($H$1="上证A股",RIGHT(E3599,2)="SH"),"是","")&amp;IF(AND($H$1="深证A股",RIGHT(E3599,2)="SZ"),"是","")&amp;IF(AND($H$1="创业板",LEFT(E3599,1)-3=0),"是","")&amp;IF(AND($H$1="全部A股",E3599&lt;&gt;0),"是","")&amp;IF(AND($H$1="中小板",LEFT(E3599,3)="002"),"是",""))</f>
        <v>是</v>
      </c>
      <c r="I3599" s="46">
        <f ca="1">IF(E3599="","",IF(OR([1]!EM_S_VAL_MV(E3599,deadline)="",[1]!EM_S_VAL_MV(E3599,deadline)="--",[1]!EM_S_VAL_MV(E3599,deadline)="null"),0,[1]!EM_S_VAL_MV(E3599,deadline)/100000000))</f>
        <v>16.790023999999999</v>
      </c>
      <c r="J3599" s="46">
        <f ca="1">IF(E3599="","",IF(RIGHT(LEFT($J$1,6),3)="TTM",[1]!EM_S_FA_PROFIT_TTM(E3599,LEFT(RIGHT($J$1,11),10),1)/100000000,[1]!EM_S_STM07_IS(E3599,61,LEFT(RIGHT($J$1,5),4)&amp;"-12-31",1)/100000000))</f>
        <v>0.4808840653</v>
      </c>
      <c r="K3599" s="36">
        <f t="shared" ca="1" si="286"/>
        <v>34.914910290332713</v>
      </c>
      <c r="L3599" s="46">
        <f ca="1">IF(E3599="","",IF(ISERROR(IF(行业估值!$E$7="最新年报",[1]!EM_S_STM07_BS(E3599,140,LEFT(RIGHT($L$1,5),4)&amp;"-12-31",1)/100000000,[1]!EM_S_STM07_BS(E3599,140,LEFT(RIGHT($L$1,11),10),1)/100000000)),0,IF(行业估值!$E$7="最新年报",[1]!EM_S_STM07_BS(E3599,140,LEFT(RIGHT($L$1,5),4)&amp;"-12-31",1)/100000000,[1]!EM_S_STM07_BS(E3599,140,LEFT(RIGHT($L$1,11),10),1)/100000000)))</f>
        <v>6.0306159884000001</v>
      </c>
      <c r="M3599" s="36">
        <f t="shared" ca="1" si="287"/>
        <v>2.7841308470471202</v>
      </c>
      <c r="N3599" s="37" t="str">
        <f ca="1">IF(E3599="","",IF(ISERROR([1]!EM_S_EST_NETPROFIT(E3599,行业估值!$E$6,deadline)/100000000),"-",[1]!EM_S_EST_NETPROFIT(E3599,行业估值!$E$6,deadline)/100000000))</f>
        <v>-</v>
      </c>
      <c r="O3599" s="36" t="str">
        <f t="shared" ca="1" si="288"/>
        <v>-</v>
      </c>
      <c r="T3599" s="64" t="s">
        <v>7003</v>
      </c>
      <c r="U3599" s="64" t="s">
        <v>7004</v>
      </c>
    </row>
    <row r="3600" spans="4:21">
      <c r="D3600" s="45" t="str">
        <f>IF(AND(行业估值!$B$39=$G3600,COUNTIF($G$2:$G$2552,$G3600)&gt;=1),COUNTIF($G$2:G3600,$G3600),"")</f>
        <v/>
      </c>
      <c r="E3600" s="65" t="str">
        <f t="shared" si="289"/>
        <v>603861.SH</v>
      </c>
      <c r="F3600" s="65" t="str">
        <f t="shared" si="290"/>
        <v>白云电器</v>
      </c>
      <c r="G3600" s="34" t="str">
        <f>IF(E3600="","",IF(行业估值!$C$5="申万行业",[1]!EM_S_INFO_INDUSTRY_SW2014(E3600,"1"),IF(行业估值!$C$5="证监会行业",[1]!EM_S_INFO_INDUSTRY_CSRC1(E3600,"1"),[1]!EM_S_INFO_INDUSTRY_EM2016(E3600,"1"))))</f>
        <v>电气设备</v>
      </c>
      <c r="H3600" s="34" t="str">
        <f>IF(E3600="","",IF($H$1="上证50",[1]!EM_S_INFO_COMPINDEX(E3600,"000016"),"")&amp;IF($H$1="上证180",[1]!EM_S_INFO_COMPINDEX(E3600,"000010"),"")&amp;IF($H$1="沪深300",[1]!EM_S_INFO_COMPINDEX(E3600,"000300"),"")&amp;IF(AND($H$1="上证A股",RIGHT(E3600,2)="SH"),"是","")&amp;IF(AND($H$1="深证A股",RIGHT(E3600,2)="SZ"),"是","")&amp;IF(AND($H$1="创业板",LEFT(E3600,1)-3=0),"是","")&amp;IF(AND($H$1="全部A股",E3600&lt;&gt;0),"是","")&amp;IF(AND($H$1="中小板",LEFT(E3600,3)="002"),"是",""))</f>
        <v>是</v>
      </c>
      <c r="I3600" s="46">
        <f ca="1">IF(E3600="","",IF(OR([1]!EM_S_VAL_MV(E3600,deadline)="",[1]!EM_S_VAL_MV(E3600,deadline)="--",[1]!EM_S_VAL_MV(E3600,deadline)="null"),0,[1]!EM_S_VAL_MV(E3600,deadline)/100000000))</f>
        <v>37.465050719200001</v>
      </c>
      <c r="J3600" s="46">
        <f ca="1">IF(E3600="","",IF(RIGHT(LEFT($J$1,6),3)="TTM",[1]!EM_S_FA_PROFIT_TTM(E3600,LEFT(RIGHT($J$1,11),10),1)/100000000,[1]!EM_S_STM07_IS(E3600,61,LEFT(RIGHT($J$1,5),4)&amp;"-12-31",1)/100000000))</f>
        <v>0.98585721650000002</v>
      </c>
      <c r="K3600" s="36">
        <f t="shared" ca="1" si="286"/>
        <v>38.002512019142884</v>
      </c>
      <c r="L3600" s="46">
        <f ca="1">IF(E3600="","",IF(ISERROR(IF(行业估值!$E$7="最新年报",[1]!EM_S_STM07_BS(E3600,140,LEFT(RIGHT($L$1,5),4)&amp;"-12-31",1)/100000000,[1]!EM_S_STM07_BS(E3600,140,LEFT(RIGHT($L$1,11),10),1)/100000000)),0,IF(行业估值!$E$7="最新年报",[1]!EM_S_STM07_BS(E3600,140,LEFT(RIGHT($L$1,5),4)&amp;"-12-31",1)/100000000,[1]!EM_S_STM07_BS(E3600,140,LEFT(RIGHT($L$1,11),10),1)/100000000)))</f>
        <v>23.323491191700001</v>
      </c>
      <c r="M3600" s="36">
        <f t="shared" ca="1" si="287"/>
        <v>1.6063225874406177</v>
      </c>
      <c r="N3600" s="37" t="str">
        <f ca="1">IF(E3600="","",IF(ISERROR([1]!EM_S_EST_NETPROFIT(E3600,行业估值!$E$6,deadline)/100000000),"-",[1]!EM_S_EST_NETPROFIT(E3600,行业估值!$E$6,deadline)/100000000))</f>
        <v>-</v>
      </c>
      <c r="O3600" s="36" t="str">
        <f t="shared" ca="1" si="288"/>
        <v>-</v>
      </c>
      <c r="T3600" s="64" t="s">
        <v>7005</v>
      </c>
      <c r="U3600" s="64" t="s">
        <v>7006</v>
      </c>
    </row>
    <row r="3601" spans="4:21">
      <c r="D3601" s="45" t="str">
        <f>IF(AND(行业估值!$B$39=$G3601,COUNTIF($G$2:$G$2552,$G3601)&gt;=1),COUNTIF($G$2:G3601,$G3601),"")</f>
        <v/>
      </c>
      <c r="E3601" s="65" t="str">
        <f t="shared" si="289"/>
        <v>603863.SH</v>
      </c>
      <c r="F3601" s="65" t="str">
        <f t="shared" si="290"/>
        <v>松炀资源</v>
      </c>
      <c r="G3601" s="34" t="str">
        <f>IF(E3601="","",IF(行业估值!$C$5="申万行业",[1]!EM_S_INFO_INDUSTRY_SW2014(E3601,"1"),IF(行业估值!$C$5="证监会行业",[1]!EM_S_INFO_INDUSTRY_CSRC1(E3601,"1"),[1]!EM_S_INFO_INDUSTRY_EM2016(E3601,"1"))))</f>
        <v>轻工制造</v>
      </c>
      <c r="H3601" s="34" t="str">
        <f>IF(E3601="","",IF($H$1="上证50",[1]!EM_S_INFO_COMPINDEX(E3601,"000016"),"")&amp;IF($H$1="上证180",[1]!EM_S_INFO_COMPINDEX(E3601,"000010"),"")&amp;IF($H$1="沪深300",[1]!EM_S_INFO_COMPINDEX(E3601,"000300"),"")&amp;IF(AND($H$1="上证A股",RIGHT(E3601,2)="SH"),"是","")&amp;IF(AND($H$1="深证A股",RIGHT(E3601,2)="SZ"),"是","")&amp;IF(AND($H$1="创业板",LEFT(E3601,1)-3=0),"是","")&amp;IF(AND($H$1="全部A股",E3601&lt;&gt;0),"是","")&amp;IF(AND($H$1="中小板",LEFT(E3601,3)="002"),"是",""))</f>
        <v>是</v>
      </c>
      <c r="I3601" s="46">
        <f ca="1">IF(E3601="","",IF(OR([1]!EM_S_VAL_MV(E3601,deadline)="",[1]!EM_S_VAL_MV(E3601,deadline)="--",[1]!EM_S_VAL_MV(E3601,deadline)="null"),0,[1]!EM_S_VAL_MV(E3601,deadline)/100000000))</f>
        <v>32.304768600000003</v>
      </c>
      <c r="J3601" s="46">
        <f ca="1">IF(E3601="","",IF(RIGHT(LEFT($J$1,6),3)="TTM",[1]!EM_S_FA_PROFIT_TTM(E3601,LEFT(RIGHT($J$1,11),10),1)/100000000,[1]!EM_S_STM07_IS(E3601,61,LEFT(RIGHT($J$1,5),4)&amp;"-12-31",1)/100000000))</f>
        <v>0.85298679160000002</v>
      </c>
      <c r="K3601" s="36">
        <f t="shared" ca="1" si="286"/>
        <v>37.87253087401735</v>
      </c>
      <c r="L3601" s="46">
        <f ca="1">IF(E3601="","",IF(ISERROR(IF(行业估值!$E$7="最新年报",[1]!EM_S_STM07_BS(E3601,140,LEFT(RIGHT($L$1,5),4)&amp;"-12-31",1)/100000000,[1]!EM_S_STM07_BS(E3601,140,LEFT(RIGHT($L$1,11),10),1)/100000000)),0,IF(行业估值!$E$7="最新年报",[1]!EM_S_STM07_BS(E3601,140,LEFT(RIGHT($L$1,5),4)&amp;"-12-31",1)/100000000,[1]!EM_S_STM07_BS(E3601,140,LEFT(RIGHT($L$1,11),10),1)/100000000)))</f>
        <v>10.918596009100002</v>
      </c>
      <c r="M3601" s="36">
        <f t="shared" ca="1" si="287"/>
        <v>2.9586925437186151</v>
      </c>
      <c r="N3601" s="37" t="str">
        <f ca="1">IF(E3601="","",IF(ISERROR([1]!EM_S_EST_NETPROFIT(E3601,行业估值!$E$6,deadline)/100000000),"-",[1]!EM_S_EST_NETPROFIT(E3601,行业估值!$E$6,deadline)/100000000))</f>
        <v>-</v>
      </c>
      <c r="O3601" s="36" t="str">
        <f t="shared" ca="1" si="288"/>
        <v>-</v>
      </c>
      <c r="T3601" s="64" t="s">
        <v>7463</v>
      </c>
      <c r="U3601" s="64" t="s">
        <v>7464</v>
      </c>
    </row>
    <row r="3602" spans="4:21">
      <c r="D3602" s="45" t="str">
        <f>IF(AND(行业估值!$B$39=$G3602,COUNTIF($G$2:$G$2552,$G3602)&gt;=1),COUNTIF($G$2:G3602,$G3602),"")</f>
        <v/>
      </c>
      <c r="E3602" s="65" t="str">
        <f t="shared" si="289"/>
        <v>603866.SH</v>
      </c>
      <c r="F3602" s="65" t="str">
        <f t="shared" si="290"/>
        <v>桃李面包</v>
      </c>
      <c r="G3602" s="34" t="str">
        <f>IF(E3602="","",IF(行业估值!$C$5="申万行业",[1]!EM_S_INFO_INDUSTRY_SW2014(E3602,"1"),IF(行业估值!$C$5="证监会行业",[1]!EM_S_INFO_INDUSTRY_CSRC1(E3602,"1"),[1]!EM_S_INFO_INDUSTRY_EM2016(E3602,"1"))))</f>
        <v>食品饮料</v>
      </c>
      <c r="H3602" s="34" t="str">
        <f>IF(E3602="","",IF($H$1="上证50",[1]!EM_S_INFO_COMPINDEX(E3602,"000016"),"")&amp;IF($H$1="上证180",[1]!EM_S_INFO_COMPINDEX(E3602,"000010"),"")&amp;IF($H$1="沪深300",[1]!EM_S_INFO_COMPINDEX(E3602,"000300"),"")&amp;IF(AND($H$1="上证A股",RIGHT(E3602,2)="SH"),"是","")&amp;IF(AND($H$1="深证A股",RIGHT(E3602,2)="SZ"),"是","")&amp;IF(AND($H$1="创业板",LEFT(E3602,1)-3=0),"是","")&amp;IF(AND($H$1="全部A股",E3602&lt;&gt;0),"是","")&amp;IF(AND($H$1="中小板",LEFT(E3602,3)="002"),"是",""))</f>
        <v>是</v>
      </c>
      <c r="I3602" s="46">
        <f ca="1">IF(E3602="","",IF(OR([1]!EM_S_VAL_MV(E3602,deadline)="",[1]!EM_S_VAL_MV(E3602,deadline)="--",[1]!EM_S_VAL_MV(E3602,deadline)="null"),0,[1]!EM_S_VAL_MV(E3602,deadline)/100000000))</f>
        <v>288.45608792000002</v>
      </c>
      <c r="J3602" s="46">
        <f ca="1">IF(E3602="","",IF(RIGHT(LEFT($J$1,6),3)="TTM",[1]!EM_S_FA_PROFIT_TTM(E3602,LEFT(RIGHT($J$1,11),10),1)/100000000,[1]!EM_S_STM07_IS(E3602,61,LEFT(RIGHT($J$1,5),4)&amp;"-12-31",1)/100000000))</f>
        <v>6.8245789510000003</v>
      </c>
      <c r="K3602" s="36">
        <f t="shared" ca="1" si="286"/>
        <v>42.26723582379141</v>
      </c>
      <c r="L3602" s="46">
        <f ca="1">IF(E3602="","",IF(ISERROR(IF(行业估值!$E$7="最新年报",[1]!EM_S_STM07_BS(E3602,140,LEFT(RIGHT($L$1,5),4)&amp;"-12-31",1)/100000000,[1]!EM_S_STM07_BS(E3602,140,LEFT(RIGHT($L$1,11),10),1)/100000000)),0,IF(行业估值!$E$7="最新年报",[1]!EM_S_STM07_BS(E3602,140,LEFT(RIGHT($L$1,5),4)&amp;"-12-31",1)/100000000,[1]!EM_S_STM07_BS(E3602,140,LEFT(RIGHT($L$1,11),10),1)/100000000)))</f>
        <v>36.065376937899998</v>
      </c>
      <c r="M3602" s="36">
        <f t="shared" ca="1" si="287"/>
        <v>7.9981442705197505</v>
      </c>
      <c r="N3602" s="37">
        <f ca="1">IF(E3602="","",IF(ISERROR([1]!EM_S_EST_NETPROFIT(E3602,行业估值!$E$6,deadline)/100000000),"-",[1]!EM_S_EST_NETPROFIT(E3602,行业估值!$E$6,deadline)/100000000))</f>
        <v>7.1524105263157889</v>
      </c>
      <c r="O3602" s="36">
        <f t="shared" ca="1" si="288"/>
        <v>40.329912112662797</v>
      </c>
      <c r="T3602" s="64" t="s">
        <v>7007</v>
      </c>
      <c r="U3602" s="64" t="s">
        <v>7008</v>
      </c>
    </row>
    <row r="3603" spans="4:21">
      <c r="D3603" s="45" t="str">
        <f>IF(AND(行业估值!$B$39=$G3603,COUNTIF($G$2:$G$2552,$G3603)&gt;=1),COUNTIF($G$2:G3603,$G3603),"")</f>
        <v/>
      </c>
      <c r="E3603" s="65" t="str">
        <f t="shared" si="289"/>
        <v>603867.SH</v>
      </c>
      <c r="F3603" s="65" t="str">
        <f t="shared" si="290"/>
        <v>新化股份</v>
      </c>
      <c r="G3603" s="34" t="str">
        <f>IF(E3603="","",IF(行业估值!$C$5="申万行业",[1]!EM_S_INFO_INDUSTRY_SW2014(E3603,"1"),IF(行业估值!$C$5="证监会行业",[1]!EM_S_INFO_INDUSTRY_CSRC1(E3603,"1"),[1]!EM_S_INFO_INDUSTRY_EM2016(E3603,"1"))))</f>
        <v>基础化工</v>
      </c>
      <c r="H3603" s="34" t="str">
        <f>IF(E3603="","",IF($H$1="上证50",[1]!EM_S_INFO_COMPINDEX(E3603,"000016"),"")&amp;IF($H$1="上证180",[1]!EM_S_INFO_COMPINDEX(E3603,"000010"),"")&amp;IF($H$1="沪深300",[1]!EM_S_INFO_COMPINDEX(E3603,"000300"),"")&amp;IF(AND($H$1="上证A股",RIGHT(E3603,2)="SH"),"是","")&amp;IF(AND($H$1="深证A股",RIGHT(E3603,2)="SZ"),"是","")&amp;IF(AND($H$1="创业板",LEFT(E3603,1)-3=0),"是","")&amp;IF(AND($H$1="全部A股",E3603&lt;&gt;0),"是","")&amp;IF(AND($H$1="中小板",LEFT(E3603,3)="002"),"是",""))</f>
        <v>是</v>
      </c>
      <c r="I3603" s="46">
        <f ca="1">IF(E3603="","",IF(OR([1]!EM_S_VAL_MV(E3603,deadline)="",[1]!EM_S_VAL_MV(E3603,deadline)="--",[1]!EM_S_VAL_MV(E3603,deadline)="null"),0,[1]!EM_S_VAL_MV(E3603,deadline)/100000000))</f>
        <v>31.373999999999999</v>
      </c>
      <c r="J3603" s="46">
        <f ca="1">IF(E3603="","",IF(RIGHT(LEFT($J$1,6),3)="TTM",[1]!EM_S_FA_PROFIT_TTM(E3603,LEFT(RIGHT($J$1,11),10),1)/100000000,[1]!EM_S_STM07_IS(E3603,61,LEFT(RIGHT($J$1,5),4)&amp;"-12-31",1)/100000000))</f>
        <v>1.6695619634999999</v>
      </c>
      <c r="K3603" s="36">
        <f t="shared" ca="1" si="286"/>
        <v>18.791755374103552</v>
      </c>
      <c r="L3603" s="46">
        <f ca="1">IF(E3603="","",IF(ISERROR(IF(行业估值!$E$7="最新年报",[1]!EM_S_STM07_BS(E3603,140,LEFT(RIGHT($L$1,5),4)&amp;"-12-31",1)/100000000,[1]!EM_S_STM07_BS(E3603,140,LEFT(RIGHT($L$1,11),10),1)/100000000)),0,IF(行业估值!$E$7="最新年报",[1]!EM_S_STM07_BS(E3603,140,LEFT(RIGHT($L$1,5),4)&amp;"-12-31",1)/100000000,[1]!EM_S_STM07_BS(E3603,140,LEFT(RIGHT($L$1,11),10),1)/100000000)))</f>
        <v>13.411834501</v>
      </c>
      <c r="M3603" s="36">
        <f t="shared" ca="1" si="287"/>
        <v>2.3392773000338414</v>
      </c>
      <c r="N3603" s="37" t="str">
        <f ca="1">IF(E3603="","",IF(ISERROR([1]!EM_S_EST_NETPROFIT(E3603,行业估值!$E$6,deadline)/100000000),"-",[1]!EM_S_EST_NETPROFIT(E3603,行业估值!$E$6,deadline)/100000000))</f>
        <v>-</v>
      </c>
      <c r="O3603" s="36" t="str">
        <f t="shared" ca="1" si="288"/>
        <v>-</v>
      </c>
      <c r="T3603" s="64" t="s">
        <v>7465</v>
      </c>
      <c r="U3603" s="64" t="s">
        <v>7466</v>
      </c>
    </row>
    <row r="3604" spans="4:21">
      <c r="D3604" s="45" t="str">
        <f>IF(AND(行业估值!$B$39=$G3604,COUNTIF($G$2:$G$2552,$G3604)&gt;=1),COUNTIF($G$2:G3604,$G3604),"")</f>
        <v/>
      </c>
      <c r="E3604" s="65" t="str">
        <f t="shared" si="289"/>
        <v>603868.SH</v>
      </c>
      <c r="F3604" s="65" t="str">
        <f t="shared" si="290"/>
        <v>飞科电器</v>
      </c>
      <c r="G3604" s="34" t="str">
        <f>IF(E3604="","",IF(行业估值!$C$5="申万行业",[1]!EM_S_INFO_INDUSTRY_SW2014(E3604,"1"),IF(行业估值!$C$5="证监会行业",[1]!EM_S_INFO_INDUSTRY_CSRC1(E3604,"1"),[1]!EM_S_INFO_INDUSTRY_EM2016(E3604,"1"))))</f>
        <v>家电</v>
      </c>
      <c r="H3604" s="34" t="str">
        <f>IF(E3604="","",IF($H$1="上证50",[1]!EM_S_INFO_COMPINDEX(E3604,"000016"),"")&amp;IF($H$1="上证180",[1]!EM_S_INFO_COMPINDEX(E3604,"000010"),"")&amp;IF($H$1="沪深300",[1]!EM_S_INFO_COMPINDEX(E3604,"000300"),"")&amp;IF(AND($H$1="上证A股",RIGHT(E3604,2)="SH"),"是","")&amp;IF(AND($H$1="深证A股",RIGHT(E3604,2)="SZ"),"是","")&amp;IF(AND($H$1="创业板",LEFT(E3604,1)-3=0),"是","")&amp;IF(AND($H$1="全部A股",E3604&lt;&gt;0),"是","")&amp;IF(AND($H$1="中小板",LEFT(E3604,3)="002"),"是",""))</f>
        <v>是</v>
      </c>
      <c r="I3604" s="46">
        <f ca="1">IF(E3604="","",IF(OR([1]!EM_S_VAL_MV(E3604,deadline)="",[1]!EM_S_VAL_MV(E3604,deadline)="--",[1]!EM_S_VAL_MV(E3604,deadline)="null"),0,[1]!EM_S_VAL_MV(E3604,deadline)/100000000))</f>
        <v>155.63988000000001</v>
      </c>
      <c r="J3604" s="46">
        <f ca="1">IF(E3604="","",IF(RIGHT(LEFT($J$1,6),3)="TTM",[1]!EM_S_FA_PROFIT_TTM(E3604,LEFT(RIGHT($J$1,11),10),1)/100000000,[1]!EM_S_STM07_IS(E3604,61,LEFT(RIGHT($J$1,5),4)&amp;"-12-31",1)/100000000))</f>
        <v>7.5267328616999993</v>
      </c>
      <c r="K3604" s="36">
        <f t="shared" ca="1" si="286"/>
        <v>20.678278724621421</v>
      </c>
      <c r="L3604" s="46">
        <f ca="1">IF(E3604="","",IF(ISERROR(IF(行业估值!$E$7="最新年报",[1]!EM_S_STM07_BS(E3604,140,LEFT(RIGHT($L$1,5),4)&amp;"-12-31",1)/100000000,[1]!EM_S_STM07_BS(E3604,140,LEFT(RIGHT($L$1,11),10),1)/100000000)),0,IF(行业估值!$E$7="最新年报",[1]!EM_S_STM07_BS(E3604,140,LEFT(RIGHT($L$1,5),4)&amp;"-12-31",1)/100000000,[1]!EM_S_STM07_BS(E3604,140,LEFT(RIGHT($L$1,11),10),1)/100000000)))</f>
        <v>24.742050209200002</v>
      </c>
      <c r="M3604" s="36">
        <f t="shared" ca="1" si="287"/>
        <v>6.2905005318487062</v>
      </c>
      <c r="N3604" s="37">
        <f ca="1">IF(E3604="","",IF(ISERROR([1]!EM_S_EST_NETPROFIT(E3604,行业估值!$E$6,deadline)/100000000),"-",[1]!EM_S_EST_NETPROFIT(E3604,行业估值!$E$6,deadline)/100000000))</f>
        <v>7.8728230769230771</v>
      </c>
      <c r="O3604" s="36">
        <f t="shared" ca="1" si="288"/>
        <v>19.769259194483066</v>
      </c>
      <c r="T3604" s="64" t="s">
        <v>7009</v>
      </c>
      <c r="U3604" s="64" t="s">
        <v>7010</v>
      </c>
    </row>
    <row r="3605" spans="4:21">
      <c r="D3605" s="45" t="str">
        <f>IF(AND(行业估值!$B$39=$G3605,COUNTIF($G$2:$G$2552,$G3605)&gt;=1),COUNTIF($G$2:G3605,$G3605),"")</f>
        <v/>
      </c>
      <c r="E3605" s="65" t="str">
        <f t="shared" si="289"/>
        <v>603869.SH</v>
      </c>
      <c r="F3605" s="65" t="str">
        <f t="shared" si="290"/>
        <v>新智认知</v>
      </c>
      <c r="G3605" s="34" t="str">
        <f>IF(E3605="","",IF(行业估值!$C$5="申万行业",[1]!EM_S_INFO_INDUSTRY_SW2014(E3605,"1"),IF(行业估值!$C$5="证监会行业",[1]!EM_S_INFO_INDUSTRY_CSRC1(E3605,"1"),[1]!EM_S_INFO_INDUSTRY_EM2016(E3605,"1"))))</f>
        <v>信息技术</v>
      </c>
      <c r="H3605" s="34" t="str">
        <f>IF(E3605="","",IF($H$1="上证50",[1]!EM_S_INFO_COMPINDEX(E3605,"000016"),"")&amp;IF($H$1="上证180",[1]!EM_S_INFO_COMPINDEX(E3605,"000010"),"")&amp;IF($H$1="沪深300",[1]!EM_S_INFO_COMPINDEX(E3605,"000300"),"")&amp;IF(AND($H$1="上证A股",RIGHT(E3605,2)="SH"),"是","")&amp;IF(AND($H$1="深证A股",RIGHT(E3605,2)="SZ"),"是","")&amp;IF(AND($H$1="创业板",LEFT(E3605,1)-3=0),"是","")&amp;IF(AND($H$1="全部A股",E3605&lt;&gt;0),"是","")&amp;IF(AND($H$1="中小板",LEFT(E3605,3)="002"),"是",""))</f>
        <v>是</v>
      </c>
      <c r="I3605" s="46">
        <f ca="1">IF(E3605="","",IF(OR([1]!EM_S_VAL_MV(E3605,deadline)="",[1]!EM_S_VAL_MV(E3605,deadline)="--",[1]!EM_S_VAL_MV(E3605,deadline)="null"),0,[1]!EM_S_VAL_MV(E3605,deadline)/100000000))</f>
        <v>62.961663398399999</v>
      </c>
      <c r="J3605" s="46">
        <f ca="1">IF(E3605="","",IF(RIGHT(LEFT($J$1,6),3)="TTM",[1]!EM_S_FA_PROFIT_TTM(E3605,LEFT(RIGHT($J$1,11),10),1)/100000000,[1]!EM_S_STM07_IS(E3605,61,LEFT(RIGHT($J$1,5),4)&amp;"-12-31",1)/100000000))</f>
        <v>2.3774372880999999</v>
      </c>
      <c r="K3605" s="36">
        <f t="shared" ca="1" si="286"/>
        <v>26.482996507856448</v>
      </c>
      <c r="L3605" s="46">
        <f ca="1">IF(E3605="","",IF(ISERROR(IF(行业估值!$E$7="最新年报",[1]!EM_S_STM07_BS(E3605,140,LEFT(RIGHT($L$1,5),4)&amp;"-12-31",1)/100000000,[1]!EM_S_STM07_BS(E3605,140,LEFT(RIGHT($L$1,11),10),1)/100000000)),0,IF(行业估值!$E$7="最新年报",[1]!EM_S_STM07_BS(E3605,140,LEFT(RIGHT($L$1,5),4)&amp;"-12-31",1)/100000000,[1]!EM_S_STM07_BS(E3605,140,LEFT(RIGHT($L$1,11),10),1)/100000000)))</f>
        <v>38.862548761999996</v>
      </c>
      <c r="M3605" s="36">
        <f t="shared" ca="1" si="287"/>
        <v>1.6201115316441685</v>
      </c>
      <c r="N3605" s="37">
        <f ca="1">IF(E3605="","",IF(ISERROR([1]!EM_S_EST_NETPROFIT(E3605,行业估值!$E$6,deadline)/100000000),"-",[1]!EM_S_EST_NETPROFIT(E3605,行业估值!$E$6,deadline)/100000000))</f>
        <v>2.5299999999999998</v>
      </c>
      <c r="O3605" s="36">
        <f t="shared" ca="1" si="288"/>
        <v>24.886032963794467</v>
      </c>
      <c r="T3605" s="64" t="s">
        <v>7011</v>
      </c>
      <c r="U3605" s="64" t="s">
        <v>7012</v>
      </c>
    </row>
    <row r="3606" spans="4:21">
      <c r="D3606" s="45" t="str">
        <f>IF(AND(行业估值!$B$39=$G3606,COUNTIF($G$2:$G$2552,$G3606)&gt;=1),COUNTIF($G$2:G3606,$G3606),"")</f>
        <v/>
      </c>
      <c r="E3606" s="65" t="str">
        <f t="shared" si="289"/>
        <v>603871.SH</v>
      </c>
      <c r="F3606" s="65" t="str">
        <f t="shared" si="290"/>
        <v>嘉友国际</v>
      </c>
      <c r="G3606" s="34" t="str">
        <f>IF(E3606="","",IF(行业估值!$C$5="申万行业",[1]!EM_S_INFO_INDUSTRY_SW2014(E3606,"1"),IF(行业估值!$C$5="证监会行业",[1]!EM_S_INFO_INDUSTRY_CSRC1(E3606,"1"),[1]!EM_S_INFO_INDUSTRY_EM2016(E3606,"1"))))</f>
        <v>交通运输</v>
      </c>
      <c r="H3606" s="34" t="str">
        <f>IF(E3606="","",IF($H$1="上证50",[1]!EM_S_INFO_COMPINDEX(E3606,"000016"),"")&amp;IF($H$1="上证180",[1]!EM_S_INFO_COMPINDEX(E3606,"000010"),"")&amp;IF($H$1="沪深300",[1]!EM_S_INFO_COMPINDEX(E3606,"000300"),"")&amp;IF(AND($H$1="上证A股",RIGHT(E3606,2)="SH"),"是","")&amp;IF(AND($H$1="深证A股",RIGHT(E3606,2)="SZ"),"是","")&amp;IF(AND($H$1="创业板",LEFT(E3606,1)-3=0),"是","")&amp;IF(AND($H$1="全部A股",E3606&lt;&gt;0),"是","")&amp;IF(AND($H$1="中小板",LEFT(E3606,3)="002"),"是",""))</f>
        <v>是</v>
      </c>
      <c r="I3606" s="46">
        <f ca="1">IF(E3606="","",IF(OR([1]!EM_S_VAL_MV(E3606,deadline)="",[1]!EM_S_VAL_MV(E3606,deadline)="--",[1]!EM_S_VAL_MV(E3606,deadline)="null"),0,[1]!EM_S_VAL_MV(E3606,deadline)/100000000))</f>
        <v>44.154879999999999</v>
      </c>
      <c r="J3606" s="46">
        <f ca="1">IF(E3606="","",IF(RIGHT(LEFT($J$1,6),3)="TTM",[1]!EM_S_FA_PROFIT_TTM(E3606,LEFT(RIGHT($J$1,11),10),1)/100000000,[1]!EM_S_STM07_IS(E3606,61,LEFT(RIGHT($J$1,5),4)&amp;"-12-31",1)/100000000))</f>
        <v>3.2694092424000001</v>
      </c>
      <c r="K3606" s="36">
        <f t="shared" ca="1" si="286"/>
        <v>13.505461300888379</v>
      </c>
      <c r="L3606" s="46">
        <f ca="1">IF(E3606="","",IF(ISERROR(IF(行业估值!$E$7="最新年报",[1]!EM_S_STM07_BS(E3606,140,LEFT(RIGHT($L$1,5),4)&amp;"-12-31",1)/100000000,[1]!EM_S_STM07_BS(E3606,140,LEFT(RIGHT($L$1,11),10),1)/100000000)),0,IF(行业估值!$E$7="最新年报",[1]!EM_S_STM07_BS(E3606,140,LEFT(RIGHT($L$1,5),4)&amp;"-12-31",1)/100000000,[1]!EM_S_STM07_BS(E3606,140,LEFT(RIGHT($L$1,11),10),1)/100000000)))</f>
        <v>18.006841376200001</v>
      </c>
      <c r="M3606" s="36">
        <f t="shared" ca="1" si="287"/>
        <v>2.4521168969900731</v>
      </c>
      <c r="N3606" s="37">
        <f ca="1">IF(E3606="","",IF(ISERROR([1]!EM_S_EST_NETPROFIT(E3606,行业估值!$E$6,deadline)/100000000),"-",[1]!EM_S_EST_NETPROFIT(E3606,行业估值!$E$6,deadline)/100000000))</f>
        <v>3.4584250000000001</v>
      </c>
      <c r="O3606" s="36">
        <f t="shared" ca="1" si="288"/>
        <v>12.76733773321671</v>
      </c>
      <c r="T3606" s="64" t="s">
        <v>7013</v>
      </c>
      <c r="U3606" s="64" t="s">
        <v>7014</v>
      </c>
    </row>
    <row r="3607" spans="4:21">
      <c r="D3607" s="45" t="str">
        <f>IF(AND(行业估值!$B$39=$G3607,COUNTIF($G$2:$G$2552,$G3607)&gt;=1),COUNTIF($G$2:G3607,$G3607),"")</f>
        <v/>
      </c>
      <c r="E3607" s="65" t="str">
        <f t="shared" si="289"/>
        <v>603876.SH</v>
      </c>
      <c r="F3607" s="65" t="str">
        <f t="shared" si="290"/>
        <v>鼎胜新材</v>
      </c>
      <c r="G3607" s="34" t="str">
        <f>IF(E3607="","",IF(行业估值!$C$5="申万行业",[1]!EM_S_INFO_INDUSTRY_SW2014(E3607,"1"),IF(行业估值!$C$5="证监会行业",[1]!EM_S_INFO_INDUSTRY_CSRC1(E3607,"1"),[1]!EM_S_INFO_INDUSTRY_EM2016(E3607,"1"))))</f>
        <v>有色金属</v>
      </c>
      <c r="H3607" s="34" t="str">
        <f>IF(E3607="","",IF($H$1="上证50",[1]!EM_S_INFO_COMPINDEX(E3607,"000016"),"")&amp;IF($H$1="上证180",[1]!EM_S_INFO_COMPINDEX(E3607,"000010"),"")&amp;IF($H$1="沪深300",[1]!EM_S_INFO_COMPINDEX(E3607,"000300"),"")&amp;IF(AND($H$1="上证A股",RIGHT(E3607,2)="SH"),"是","")&amp;IF(AND($H$1="深证A股",RIGHT(E3607,2)="SZ"),"是","")&amp;IF(AND($H$1="创业板",LEFT(E3607,1)-3=0),"是","")&amp;IF(AND($H$1="全部A股",E3607&lt;&gt;0),"是","")&amp;IF(AND($H$1="中小板",LEFT(E3607,3)="002"),"是",""))</f>
        <v>是</v>
      </c>
      <c r="I3607" s="46">
        <f ca="1">IF(E3607="","",IF(OR([1]!EM_S_VAL_MV(E3607,deadline)="",[1]!EM_S_VAL_MV(E3607,deadline)="--",[1]!EM_S_VAL_MV(E3607,deadline)="null"),0,[1]!EM_S_VAL_MV(E3607,deadline)/100000000))</f>
        <v>56.932000000000002</v>
      </c>
      <c r="J3607" s="46">
        <f ca="1">IF(E3607="","",IF(RIGHT(LEFT($J$1,6),3)="TTM",[1]!EM_S_FA_PROFIT_TTM(E3607,LEFT(RIGHT($J$1,11),10),1)/100000000,[1]!EM_S_STM07_IS(E3607,61,LEFT(RIGHT($J$1,5),4)&amp;"-12-31",1)/100000000))</f>
        <v>2.9612727345999996</v>
      </c>
      <c r="K3607" s="36">
        <f t="shared" ca="1" si="286"/>
        <v>19.22551723615225</v>
      </c>
      <c r="L3607" s="46">
        <f ca="1">IF(E3607="","",IF(ISERROR(IF(行业估值!$E$7="最新年报",[1]!EM_S_STM07_BS(E3607,140,LEFT(RIGHT($L$1,5),4)&amp;"-12-31",1)/100000000,[1]!EM_S_STM07_BS(E3607,140,LEFT(RIGHT($L$1,11),10),1)/100000000)),0,IF(行业估值!$E$7="最新年报",[1]!EM_S_STM07_BS(E3607,140,LEFT(RIGHT($L$1,5),4)&amp;"-12-31",1)/100000000,[1]!EM_S_STM07_BS(E3607,140,LEFT(RIGHT($L$1,11),10),1)/100000000)))</f>
        <v>37.574306483299999</v>
      </c>
      <c r="M3607" s="36">
        <f t="shared" ca="1" si="287"/>
        <v>1.5151843195110888</v>
      </c>
      <c r="N3607" s="37" t="str">
        <f ca="1">IF(E3607="","",IF(ISERROR([1]!EM_S_EST_NETPROFIT(E3607,行业估值!$E$6,deadline)/100000000),"-",[1]!EM_S_EST_NETPROFIT(E3607,行业估值!$E$6,deadline)/100000000))</f>
        <v>-</v>
      </c>
      <c r="O3607" s="36" t="str">
        <f t="shared" ca="1" si="288"/>
        <v>-</v>
      </c>
      <c r="T3607" s="64" t="s">
        <v>7015</v>
      </c>
      <c r="U3607" s="64" t="s">
        <v>7016</v>
      </c>
    </row>
    <row r="3608" spans="4:21">
      <c r="D3608" s="45" t="str">
        <f>IF(AND(行业估值!$B$39=$G3608,COUNTIF($G$2:$G$2552,$G3608)&gt;=1),COUNTIF($G$2:G3608,$G3608),"")</f>
        <v/>
      </c>
      <c r="E3608" s="65" t="str">
        <f t="shared" si="289"/>
        <v>603877.SH</v>
      </c>
      <c r="F3608" s="65" t="str">
        <f t="shared" si="290"/>
        <v>太平鸟</v>
      </c>
      <c r="G3608" s="34" t="str">
        <f>IF(E3608="","",IF(行业估值!$C$5="申万行业",[1]!EM_S_INFO_INDUSTRY_SW2014(E3608,"1"),IF(行业估值!$C$5="证监会行业",[1]!EM_S_INFO_INDUSTRY_CSRC1(E3608,"1"),[1]!EM_S_INFO_INDUSTRY_EM2016(E3608,"1"))))</f>
        <v>纺织服装</v>
      </c>
      <c r="H3608" s="34" t="str">
        <f>IF(E3608="","",IF($H$1="上证50",[1]!EM_S_INFO_COMPINDEX(E3608,"000016"),"")&amp;IF($H$1="上证180",[1]!EM_S_INFO_COMPINDEX(E3608,"000010"),"")&amp;IF($H$1="沪深300",[1]!EM_S_INFO_COMPINDEX(E3608,"000300"),"")&amp;IF(AND($H$1="上证A股",RIGHT(E3608,2)="SH"),"是","")&amp;IF(AND($H$1="深证A股",RIGHT(E3608,2)="SZ"),"是","")&amp;IF(AND($H$1="创业板",LEFT(E3608,1)-3=0),"是","")&amp;IF(AND($H$1="全部A股",E3608&lt;&gt;0),"是","")&amp;IF(AND($H$1="中小板",LEFT(E3608,3)="002"),"是",""))</f>
        <v>是</v>
      </c>
      <c r="I3608" s="46">
        <f ca="1">IF(E3608="","",IF(OR([1]!EM_S_VAL_MV(E3608,deadline)="",[1]!EM_S_VAL_MV(E3608,deadline)="--",[1]!EM_S_VAL_MV(E3608,deadline)="null"),0,[1]!EM_S_VAL_MV(E3608,deadline)/100000000))</f>
        <v>67.617735980000006</v>
      </c>
      <c r="J3608" s="46">
        <f ca="1">IF(E3608="","",IF(RIGHT(LEFT($J$1,6),3)="TTM",[1]!EM_S_FA_PROFIT_TTM(E3608,LEFT(RIGHT($J$1,11),10),1)/100000000,[1]!EM_S_STM07_IS(E3608,61,LEFT(RIGHT($J$1,5),4)&amp;"-12-31",1)/100000000))</f>
        <v>4.8722065502999996</v>
      </c>
      <c r="K3608" s="36">
        <f t="shared" ca="1" si="286"/>
        <v>13.87825727048385</v>
      </c>
      <c r="L3608" s="46">
        <f ca="1">IF(E3608="","",IF(ISERROR(IF(行业估值!$E$7="最新年报",[1]!EM_S_STM07_BS(E3608,140,LEFT(RIGHT($L$1,5),4)&amp;"-12-31",1)/100000000,[1]!EM_S_STM07_BS(E3608,140,LEFT(RIGHT($L$1,11),10),1)/100000000)),0,IF(行业估值!$E$7="最新年报",[1]!EM_S_STM07_BS(E3608,140,LEFT(RIGHT($L$1,5),4)&amp;"-12-31",1)/100000000,[1]!EM_S_STM07_BS(E3608,140,LEFT(RIGHT($L$1,11),10),1)/100000000)))</f>
        <v>31.696394692800002</v>
      </c>
      <c r="M3608" s="36">
        <f t="shared" ca="1" si="287"/>
        <v>2.1332942322099404</v>
      </c>
      <c r="N3608" s="37">
        <f ca="1">IF(E3608="","",IF(ISERROR([1]!EM_S_EST_NETPROFIT(E3608,行业估值!$E$6,deadline)/100000000),"-",[1]!EM_S_EST_NETPROFIT(E3608,行业估值!$E$6,deadline)/100000000))</f>
        <v>6.0800071428571423</v>
      </c>
      <c r="O3608" s="36">
        <f t="shared" ca="1" si="288"/>
        <v>11.121325089138761</v>
      </c>
      <c r="T3608" s="64" t="s">
        <v>7017</v>
      </c>
      <c r="U3608" s="64" t="s">
        <v>7018</v>
      </c>
    </row>
    <row r="3609" spans="4:21">
      <c r="D3609" s="45" t="str">
        <f>IF(AND(行业估值!$B$39=$G3609,COUNTIF($G$2:$G$2552,$G3609)&gt;=1),COUNTIF($G$2:G3609,$G3609),"")</f>
        <v/>
      </c>
      <c r="E3609" s="65" t="str">
        <f t="shared" si="289"/>
        <v>603878.SH</v>
      </c>
      <c r="F3609" s="65" t="str">
        <f t="shared" si="290"/>
        <v>武进不锈</v>
      </c>
      <c r="G3609" s="34" t="str">
        <f>IF(E3609="","",IF(行业估值!$C$5="申万行业",[1]!EM_S_INFO_INDUSTRY_SW2014(E3609,"1"),IF(行业估值!$C$5="证监会行业",[1]!EM_S_INFO_INDUSTRY_CSRC1(E3609,"1"),[1]!EM_S_INFO_INDUSTRY_EM2016(E3609,"1"))))</f>
        <v>钢铁</v>
      </c>
      <c r="H3609" s="34" t="str">
        <f>IF(E3609="","",IF($H$1="上证50",[1]!EM_S_INFO_COMPINDEX(E3609,"000016"),"")&amp;IF($H$1="上证180",[1]!EM_S_INFO_COMPINDEX(E3609,"000010"),"")&amp;IF($H$1="沪深300",[1]!EM_S_INFO_COMPINDEX(E3609,"000300"),"")&amp;IF(AND($H$1="上证A股",RIGHT(E3609,2)="SH"),"是","")&amp;IF(AND($H$1="深证A股",RIGHT(E3609,2)="SZ"),"是","")&amp;IF(AND($H$1="创业板",LEFT(E3609,1)-3=0),"是","")&amp;IF(AND($H$1="全部A股",E3609&lt;&gt;0),"是","")&amp;IF(AND($H$1="中小板",LEFT(E3609,3)="002"),"是",""))</f>
        <v>是</v>
      </c>
      <c r="I3609" s="46">
        <f ca="1">IF(E3609="","",IF(OR([1]!EM_S_VAL_MV(E3609,deadline)="",[1]!EM_S_VAL_MV(E3609,deadline)="--",[1]!EM_S_VAL_MV(E3609,deadline)="null"),0,[1]!EM_S_VAL_MV(E3609,deadline)/100000000))</f>
        <v>29.541652224</v>
      </c>
      <c r="J3609" s="46">
        <f ca="1">IF(E3609="","",IF(RIGHT(LEFT($J$1,6),3)="TTM",[1]!EM_S_FA_PROFIT_TTM(E3609,LEFT(RIGHT($J$1,11),10),1)/100000000,[1]!EM_S_STM07_IS(E3609,61,LEFT(RIGHT($J$1,5),4)&amp;"-12-31",1)/100000000))</f>
        <v>3.0182112838999999</v>
      </c>
      <c r="K3609" s="36">
        <f t="shared" ca="1" si="286"/>
        <v>9.7878012654659408</v>
      </c>
      <c r="L3609" s="46">
        <f ca="1">IF(E3609="","",IF(ISERROR(IF(行业估值!$E$7="最新年报",[1]!EM_S_STM07_BS(E3609,140,LEFT(RIGHT($L$1,5),4)&amp;"-12-31",1)/100000000,[1]!EM_S_STM07_BS(E3609,140,LEFT(RIGHT($L$1,11),10),1)/100000000)),0,IF(行业估值!$E$7="最新年报",[1]!EM_S_STM07_BS(E3609,140,LEFT(RIGHT($L$1,5),4)&amp;"-12-31",1)/100000000,[1]!EM_S_STM07_BS(E3609,140,LEFT(RIGHT($L$1,11),10),1)/100000000)))</f>
        <v>22.970398139699999</v>
      </c>
      <c r="M3609" s="36">
        <f t="shared" ca="1" si="287"/>
        <v>1.2860748883992057</v>
      </c>
      <c r="N3609" s="37">
        <f ca="1">IF(E3609="","",IF(ISERROR([1]!EM_S_EST_NETPROFIT(E3609,行业估值!$E$6,deadline)/100000000),"-",[1]!EM_S_EST_NETPROFIT(E3609,行业估值!$E$6,deadline)/100000000))</f>
        <v>3.12</v>
      </c>
      <c r="O3609" s="36">
        <f t="shared" ca="1" si="288"/>
        <v>9.4684782769230758</v>
      </c>
      <c r="T3609" s="64" t="s">
        <v>7019</v>
      </c>
      <c r="U3609" s="64" t="s">
        <v>7020</v>
      </c>
    </row>
    <row r="3610" spans="4:21">
      <c r="D3610" s="45" t="str">
        <f>IF(AND(行业估值!$B$39=$G3610,COUNTIF($G$2:$G$2552,$G3610)&gt;=1),COUNTIF($G$2:G3610,$G3610),"")</f>
        <v/>
      </c>
      <c r="E3610" s="65" t="str">
        <f t="shared" si="289"/>
        <v>603879.SH</v>
      </c>
      <c r="F3610" s="65" t="str">
        <f t="shared" si="290"/>
        <v>永悦科技</v>
      </c>
      <c r="G3610" s="34" t="str">
        <f>IF(E3610="","",IF(行业估值!$C$5="申万行业",[1]!EM_S_INFO_INDUSTRY_SW2014(E3610,"1"),IF(行业估值!$C$5="证监会行业",[1]!EM_S_INFO_INDUSTRY_CSRC1(E3610,"1"),[1]!EM_S_INFO_INDUSTRY_EM2016(E3610,"1"))))</f>
        <v>基础化工</v>
      </c>
      <c r="H3610" s="34" t="str">
        <f>IF(E3610="","",IF($H$1="上证50",[1]!EM_S_INFO_COMPINDEX(E3610,"000016"),"")&amp;IF($H$1="上证180",[1]!EM_S_INFO_COMPINDEX(E3610,"000010"),"")&amp;IF($H$1="沪深300",[1]!EM_S_INFO_COMPINDEX(E3610,"000300"),"")&amp;IF(AND($H$1="上证A股",RIGHT(E3610,2)="SH"),"是","")&amp;IF(AND($H$1="深证A股",RIGHT(E3610,2)="SZ"),"是","")&amp;IF(AND($H$1="创业板",LEFT(E3610,1)-3=0),"是","")&amp;IF(AND($H$1="全部A股",E3610&lt;&gt;0),"是","")&amp;IF(AND($H$1="中小板",LEFT(E3610,3)="002"),"是",""))</f>
        <v>是</v>
      </c>
      <c r="I3610" s="46">
        <f ca="1">IF(E3610="","",IF(OR([1]!EM_S_VAL_MV(E3610,deadline)="",[1]!EM_S_VAL_MV(E3610,deadline)="--",[1]!EM_S_VAL_MV(E3610,deadline)="null"),0,[1]!EM_S_VAL_MV(E3610,deadline)/100000000))</f>
        <v>23.548410000000001</v>
      </c>
      <c r="J3610" s="46">
        <f ca="1">IF(E3610="","",IF(RIGHT(LEFT($J$1,6),3)="TTM",[1]!EM_S_FA_PROFIT_TTM(E3610,LEFT(RIGHT($J$1,11),10),1)/100000000,[1]!EM_S_STM07_IS(E3610,61,LEFT(RIGHT($J$1,5),4)&amp;"-12-31",1)/100000000))</f>
        <v>0.2356023552</v>
      </c>
      <c r="K3610" s="36">
        <f t="shared" ca="1" si="286"/>
        <v>99.949807292928114</v>
      </c>
      <c r="L3610" s="46">
        <f ca="1">IF(E3610="","",IF(ISERROR(IF(行业估值!$E$7="最新年报",[1]!EM_S_STM07_BS(E3610,140,LEFT(RIGHT($L$1,5),4)&amp;"-12-31",1)/100000000,[1]!EM_S_STM07_BS(E3610,140,LEFT(RIGHT($L$1,11),10),1)/100000000)),0,IF(行业估值!$E$7="最新年报",[1]!EM_S_STM07_BS(E3610,140,LEFT(RIGHT($L$1,5),4)&amp;"-12-31",1)/100000000,[1]!EM_S_STM07_BS(E3610,140,LEFT(RIGHT($L$1,11),10),1)/100000000)))</f>
        <v>5.2081601047000001</v>
      </c>
      <c r="M3610" s="36">
        <f t="shared" ca="1" si="287"/>
        <v>4.5214451028011231</v>
      </c>
      <c r="N3610" s="37" t="str">
        <f ca="1">IF(E3610="","",IF(ISERROR([1]!EM_S_EST_NETPROFIT(E3610,行业估值!$E$6,deadline)/100000000),"-",[1]!EM_S_EST_NETPROFIT(E3610,行业估值!$E$6,deadline)/100000000))</f>
        <v>-</v>
      </c>
      <c r="O3610" s="36" t="str">
        <f t="shared" ca="1" si="288"/>
        <v>-</v>
      </c>
      <c r="T3610" s="64" t="s">
        <v>7021</v>
      </c>
      <c r="U3610" s="64" t="s">
        <v>7022</v>
      </c>
    </row>
    <row r="3611" spans="4:21">
      <c r="D3611" s="45" t="str">
        <f>IF(AND(行业估值!$B$39=$G3611,COUNTIF($G$2:$G$2552,$G3611)&gt;=1),COUNTIF($G$2:G3611,$G3611),"")</f>
        <v/>
      </c>
      <c r="E3611" s="65" t="str">
        <f t="shared" si="289"/>
        <v>603880.SH</v>
      </c>
      <c r="F3611" s="65" t="str">
        <f t="shared" si="290"/>
        <v>南卫股份</v>
      </c>
      <c r="G3611" s="34" t="str">
        <f>IF(E3611="","",IF(行业估值!$C$5="申万行业",[1]!EM_S_INFO_INDUSTRY_SW2014(E3611,"1"),IF(行业估值!$C$5="证监会行业",[1]!EM_S_INFO_INDUSTRY_CSRC1(E3611,"1"),[1]!EM_S_INFO_INDUSTRY_EM2016(E3611,"1"))))</f>
        <v>医药生物</v>
      </c>
      <c r="H3611" s="34" t="str">
        <f>IF(E3611="","",IF($H$1="上证50",[1]!EM_S_INFO_COMPINDEX(E3611,"000016"),"")&amp;IF($H$1="上证180",[1]!EM_S_INFO_COMPINDEX(E3611,"000010"),"")&amp;IF($H$1="沪深300",[1]!EM_S_INFO_COMPINDEX(E3611,"000300"),"")&amp;IF(AND($H$1="上证A股",RIGHT(E3611,2)="SH"),"是","")&amp;IF(AND($H$1="深证A股",RIGHT(E3611,2)="SZ"),"是","")&amp;IF(AND($H$1="创业板",LEFT(E3611,1)-3=0),"是","")&amp;IF(AND($H$1="全部A股",E3611&lt;&gt;0),"是","")&amp;IF(AND($H$1="中小板",LEFT(E3611,3)="002"),"是",""))</f>
        <v>是</v>
      </c>
      <c r="I3611" s="46">
        <f ca="1">IF(E3611="","",IF(OR([1]!EM_S_VAL_MV(E3611,deadline)="",[1]!EM_S_VAL_MV(E3611,deadline)="--",[1]!EM_S_VAL_MV(E3611,deadline)="null"),0,[1]!EM_S_VAL_MV(E3611,deadline)/100000000))</f>
        <v>15.683199999999999</v>
      </c>
      <c r="J3611" s="46">
        <f ca="1">IF(E3611="","",IF(RIGHT(LEFT($J$1,6),3)="TTM",[1]!EM_S_FA_PROFIT_TTM(E3611,LEFT(RIGHT($J$1,11),10),1)/100000000,[1]!EM_S_STM07_IS(E3611,61,LEFT(RIGHT($J$1,5),4)&amp;"-12-31",1)/100000000))</f>
        <v>0.17840121319999999</v>
      </c>
      <c r="K3611" s="36">
        <f t="shared" ca="1" si="286"/>
        <v>87.909716075854575</v>
      </c>
      <c r="L3611" s="46">
        <f ca="1">IF(E3611="","",IF(ISERROR(IF(行业估值!$E$7="最新年报",[1]!EM_S_STM07_BS(E3611,140,LEFT(RIGHT($L$1,5),4)&amp;"-12-31",1)/100000000,[1]!EM_S_STM07_BS(E3611,140,LEFT(RIGHT($L$1,11),10),1)/100000000)),0,IF(行业估值!$E$7="最新年报",[1]!EM_S_STM07_BS(E3611,140,LEFT(RIGHT($L$1,5),4)&amp;"-12-31",1)/100000000,[1]!EM_S_STM07_BS(E3611,140,LEFT(RIGHT($L$1,11),10),1)/100000000)))</f>
        <v>5.6913574954999993</v>
      </c>
      <c r="M3611" s="36">
        <f t="shared" ca="1" si="287"/>
        <v>2.7556167421217657</v>
      </c>
      <c r="N3611" s="37" t="str">
        <f ca="1">IF(E3611="","",IF(ISERROR([1]!EM_S_EST_NETPROFIT(E3611,行业估值!$E$6,deadline)/100000000),"-",[1]!EM_S_EST_NETPROFIT(E3611,行业估值!$E$6,deadline)/100000000))</f>
        <v>-</v>
      </c>
      <c r="O3611" s="36" t="str">
        <f t="shared" ca="1" si="288"/>
        <v>-</v>
      </c>
      <c r="T3611" s="64" t="s">
        <v>7023</v>
      </c>
      <c r="U3611" s="64" t="s">
        <v>7024</v>
      </c>
    </row>
    <row r="3612" spans="4:21">
      <c r="D3612" s="45" t="str">
        <f>IF(AND(行业估值!$B$39=$G3612,COUNTIF($G$2:$G$2552,$G3612)&gt;=1),COUNTIF($G$2:G3612,$G3612),"")</f>
        <v/>
      </c>
      <c r="E3612" s="65" t="str">
        <f t="shared" si="289"/>
        <v>603881.SH</v>
      </c>
      <c r="F3612" s="65" t="str">
        <f t="shared" si="290"/>
        <v>数据港</v>
      </c>
      <c r="G3612" s="34" t="str">
        <f>IF(E3612="","",IF(行业估值!$C$5="申万行业",[1]!EM_S_INFO_INDUSTRY_SW2014(E3612,"1"),IF(行业估值!$C$5="证监会行业",[1]!EM_S_INFO_INDUSTRY_CSRC1(E3612,"1"),[1]!EM_S_INFO_INDUSTRY_EM2016(E3612,"1"))))</f>
        <v>信息技术</v>
      </c>
      <c r="H3612" s="34" t="str">
        <f>IF(E3612="","",IF($H$1="上证50",[1]!EM_S_INFO_COMPINDEX(E3612,"000016"),"")&amp;IF($H$1="上证180",[1]!EM_S_INFO_COMPINDEX(E3612,"000010"),"")&amp;IF($H$1="沪深300",[1]!EM_S_INFO_COMPINDEX(E3612,"000300"),"")&amp;IF(AND($H$1="上证A股",RIGHT(E3612,2)="SH"),"是","")&amp;IF(AND($H$1="深证A股",RIGHT(E3612,2)="SZ"),"是","")&amp;IF(AND($H$1="创业板",LEFT(E3612,1)-3=0),"是","")&amp;IF(AND($H$1="全部A股",E3612&lt;&gt;0),"是","")&amp;IF(AND($H$1="中小板",LEFT(E3612,3)="002"),"是",""))</f>
        <v>是</v>
      </c>
      <c r="I3612" s="46">
        <f ca="1">IF(E3612="","",IF(OR([1]!EM_S_VAL_MV(E3612,deadline)="",[1]!EM_S_VAL_MV(E3612,deadline)="--",[1]!EM_S_VAL_MV(E3612,deadline)="null"),0,[1]!EM_S_VAL_MV(E3612,deadline)/100000000))</f>
        <v>75.811142880000006</v>
      </c>
      <c r="J3612" s="46">
        <f ca="1">IF(E3612="","",IF(RIGHT(LEFT($J$1,6),3)="TTM",[1]!EM_S_FA_PROFIT_TTM(E3612,LEFT(RIGHT($J$1,11),10),1)/100000000,[1]!EM_S_STM07_IS(E3612,61,LEFT(RIGHT($J$1,5),4)&amp;"-12-31",1)/100000000))</f>
        <v>1.4091836621</v>
      </c>
      <c r="K3612" s="36">
        <f t="shared" ca="1" si="286"/>
        <v>53.797915004935824</v>
      </c>
      <c r="L3612" s="46">
        <f ca="1">IF(E3612="","",IF(ISERROR(IF(行业估值!$E$7="最新年报",[1]!EM_S_STM07_BS(E3612,140,LEFT(RIGHT($L$1,5),4)&amp;"-12-31",1)/100000000,[1]!EM_S_STM07_BS(E3612,140,LEFT(RIGHT($L$1,11),10),1)/100000000)),0,IF(行业估值!$E$7="最新年报",[1]!EM_S_STM07_BS(E3612,140,LEFT(RIGHT($L$1,5),4)&amp;"-12-31",1)/100000000,[1]!EM_S_STM07_BS(E3612,140,LEFT(RIGHT($L$1,11),10),1)/100000000)))</f>
        <v>10.810414994</v>
      </c>
      <c r="M3612" s="36">
        <f t="shared" ca="1" si="287"/>
        <v>7.0127874759735613</v>
      </c>
      <c r="N3612" s="37">
        <f ca="1">IF(E3612="","",IF(ISERROR([1]!EM_S_EST_NETPROFIT(E3612,行业估值!$E$6,deadline)/100000000),"-",[1]!EM_S_EST_NETPROFIT(E3612,行业估值!$E$6,deadline)/100000000))</f>
        <v>1.5565</v>
      </c>
      <c r="O3612" s="36">
        <f t="shared" ca="1" si="288"/>
        <v>48.70616310954064</v>
      </c>
      <c r="T3612" s="64" t="s">
        <v>7025</v>
      </c>
      <c r="U3612" s="64" t="s">
        <v>7026</v>
      </c>
    </row>
    <row r="3613" spans="4:21">
      <c r="D3613" s="45" t="str">
        <f>IF(AND(行业估值!$B$39=$G3613,COUNTIF($G$2:$G$2552,$G3613)&gt;=1),COUNTIF($G$2:G3613,$G3613),"")</f>
        <v/>
      </c>
      <c r="E3613" s="65" t="str">
        <f t="shared" si="289"/>
        <v>603882.SH</v>
      </c>
      <c r="F3613" s="65" t="str">
        <f t="shared" si="290"/>
        <v>金域医学</v>
      </c>
      <c r="G3613" s="34" t="str">
        <f>IF(E3613="","",IF(行业估值!$C$5="申万行业",[1]!EM_S_INFO_INDUSTRY_SW2014(E3613,"1"),IF(行业估值!$C$5="证监会行业",[1]!EM_S_INFO_INDUSTRY_CSRC1(E3613,"1"),[1]!EM_S_INFO_INDUSTRY_EM2016(E3613,"1"))))</f>
        <v>医药生物</v>
      </c>
      <c r="H3613" s="34" t="str">
        <f>IF(E3613="","",IF($H$1="上证50",[1]!EM_S_INFO_COMPINDEX(E3613,"000016"),"")&amp;IF($H$1="上证180",[1]!EM_S_INFO_COMPINDEX(E3613,"000010"),"")&amp;IF($H$1="沪深300",[1]!EM_S_INFO_COMPINDEX(E3613,"000300"),"")&amp;IF(AND($H$1="上证A股",RIGHT(E3613,2)="SH"),"是","")&amp;IF(AND($H$1="深证A股",RIGHT(E3613,2)="SZ"),"是","")&amp;IF(AND($H$1="创业板",LEFT(E3613,1)-3=0),"是","")&amp;IF(AND($H$1="全部A股",E3613&lt;&gt;0),"是","")&amp;IF(AND($H$1="中小板",LEFT(E3613,3)="002"),"是",""))</f>
        <v>是</v>
      </c>
      <c r="I3613" s="46">
        <f ca="1">IF(E3613="","",IF(OR([1]!EM_S_VAL_MV(E3613,deadline)="",[1]!EM_S_VAL_MV(E3613,deadline)="--",[1]!EM_S_VAL_MV(E3613,deadline)="null"),0,[1]!EM_S_VAL_MV(E3613,deadline)/100000000))</f>
        <v>232.37642282749999</v>
      </c>
      <c r="J3613" s="46">
        <f ca="1">IF(E3613="","",IF(RIGHT(LEFT($J$1,6),3)="TTM",[1]!EM_S_FA_PROFIT_TTM(E3613,LEFT(RIGHT($J$1,11),10),1)/100000000,[1]!EM_S_STM07_IS(E3613,61,LEFT(RIGHT($J$1,5),4)&amp;"-12-31",1)/100000000))</f>
        <v>4.0158444763999999</v>
      </c>
      <c r="K3613" s="36">
        <f t="shared" ca="1" si="286"/>
        <v>57.864895962259382</v>
      </c>
      <c r="L3613" s="46">
        <f ca="1">IF(E3613="","",IF(ISERROR(IF(行业估值!$E$7="最新年报",[1]!EM_S_STM07_BS(E3613,140,LEFT(RIGHT($L$1,5),4)&amp;"-12-31",1)/100000000,[1]!EM_S_STM07_BS(E3613,140,LEFT(RIGHT($L$1,11),10),1)/100000000)),0,IF(行业估值!$E$7="最新年报",[1]!EM_S_STM07_BS(E3613,140,LEFT(RIGHT($L$1,5),4)&amp;"-12-31",1)/100000000,[1]!EM_S_STM07_BS(E3613,140,LEFT(RIGHT($L$1,11),10),1)/100000000)))</f>
        <v>21.883075374000001</v>
      </c>
      <c r="M3613" s="36">
        <f t="shared" ca="1" si="287"/>
        <v>10.619002076079035</v>
      </c>
      <c r="N3613" s="37">
        <f ca="1">IF(E3613="","",IF(ISERROR([1]!EM_S_EST_NETPROFIT(E3613,行业估值!$E$6,deadline)/100000000),"-",[1]!EM_S_EST_NETPROFIT(E3613,行业估值!$E$6,deadline)/100000000))</f>
        <v>4.0001249999999997</v>
      </c>
      <c r="O3613" s="36">
        <f t="shared" ca="1" si="288"/>
        <v>58.092290322802413</v>
      </c>
      <c r="T3613" s="64" t="s">
        <v>7027</v>
      </c>
      <c r="U3613" s="64" t="s">
        <v>7028</v>
      </c>
    </row>
    <row r="3614" spans="4:21">
      <c r="D3614" s="45" t="str">
        <f>IF(AND(行业估值!$B$39=$G3614,COUNTIF($G$2:$G$2552,$G3614)&gt;=1),COUNTIF($G$2:G3614,$G3614),"")</f>
        <v/>
      </c>
      <c r="E3614" s="65" t="str">
        <f t="shared" si="289"/>
        <v>603883.SH</v>
      </c>
      <c r="F3614" s="65" t="str">
        <f t="shared" si="290"/>
        <v>老百姓</v>
      </c>
      <c r="G3614" s="34" t="str">
        <f>IF(E3614="","",IF(行业估值!$C$5="申万行业",[1]!EM_S_INFO_INDUSTRY_SW2014(E3614,"1"),IF(行业估值!$C$5="证监会行业",[1]!EM_S_INFO_INDUSTRY_CSRC1(E3614,"1"),[1]!EM_S_INFO_INDUSTRY_EM2016(E3614,"1"))))</f>
        <v>医药生物</v>
      </c>
      <c r="H3614" s="34" t="str">
        <f>IF(E3614="","",IF($H$1="上证50",[1]!EM_S_INFO_COMPINDEX(E3614,"000016"),"")&amp;IF($H$1="上证180",[1]!EM_S_INFO_COMPINDEX(E3614,"000010"),"")&amp;IF($H$1="沪深300",[1]!EM_S_INFO_COMPINDEX(E3614,"000300"),"")&amp;IF(AND($H$1="上证A股",RIGHT(E3614,2)="SH"),"是","")&amp;IF(AND($H$1="深证A股",RIGHT(E3614,2)="SZ"),"是","")&amp;IF(AND($H$1="创业板",LEFT(E3614,1)-3=0),"是","")&amp;IF(AND($H$1="全部A股",E3614&lt;&gt;0),"是","")&amp;IF(AND($H$1="中小板",LEFT(E3614,3)="002"),"是",""))</f>
        <v>是</v>
      </c>
      <c r="I3614" s="46">
        <f ca="1">IF(E3614="","",IF(OR([1]!EM_S_VAL_MV(E3614,deadline)="",[1]!EM_S_VAL_MV(E3614,deadline)="--",[1]!EM_S_VAL_MV(E3614,deadline)="null"),0,[1]!EM_S_VAL_MV(E3614,deadline)/100000000))</f>
        <v>197.32689268049998</v>
      </c>
      <c r="J3614" s="46">
        <f ca="1">IF(E3614="","",IF(RIGHT(LEFT($J$1,6),3)="TTM",[1]!EM_S_FA_PROFIT_TTM(E3614,LEFT(RIGHT($J$1,11),10),1)/100000000,[1]!EM_S_STM07_IS(E3614,61,LEFT(RIGHT($J$1,5),4)&amp;"-12-31",1)/100000000))</f>
        <v>5.9334985099999997</v>
      </c>
      <c r="K3614" s="36">
        <f t="shared" ca="1" si="286"/>
        <v>33.256415645497484</v>
      </c>
      <c r="L3614" s="46">
        <f ca="1">IF(E3614="","",IF(ISERROR(IF(行业估值!$E$7="最新年报",[1]!EM_S_STM07_BS(E3614,140,LEFT(RIGHT($L$1,5),4)&amp;"-12-31",1)/100000000,[1]!EM_S_STM07_BS(E3614,140,LEFT(RIGHT($L$1,11),10),1)/100000000)),0,IF(行业估值!$E$7="最新年报",[1]!EM_S_STM07_BS(E3614,140,LEFT(RIGHT($L$1,5),4)&amp;"-12-31",1)/100000000,[1]!EM_S_STM07_BS(E3614,140,LEFT(RIGHT($L$1,11),10),1)/100000000)))</f>
        <v>33.665447829999998</v>
      </c>
      <c r="M3614" s="36">
        <f t="shared" ca="1" si="287"/>
        <v>5.8614070330191117</v>
      </c>
      <c r="N3614" s="37">
        <f ca="1">IF(E3614="","",IF(ISERROR([1]!EM_S_EST_NETPROFIT(E3614,行业估值!$E$6,deadline)/100000000),"-",[1]!EM_S_EST_NETPROFIT(E3614,行业估值!$E$6,deadline)/100000000))</f>
        <v>5.3319736842105261</v>
      </c>
      <c r="O3614" s="36">
        <f t="shared" ca="1" si="288"/>
        <v>37.00822704073736</v>
      </c>
      <c r="T3614" s="64" t="s">
        <v>7029</v>
      </c>
      <c r="U3614" s="64" t="s">
        <v>7030</v>
      </c>
    </row>
    <row r="3615" spans="4:21">
      <c r="D3615" s="45" t="str">
        <f>IF(AND(行业估值!$B$39=$G3615,COUNTIF($G$2:$G$2552,$G3615)&gt;=1),COUNTIF($G$2:G3615,$G3615),"")</f>
        <v/>
      </c>
      <c r="E3615" s="65" t="str">
        <f t="shared" si="289"/>
        <v>603885.SH</v>
      </c>
      <c r="F3615" s="65" t="str">
        <f t="shared" si="290"/>
        <v>吉祥航空</v>
      </c>
      <c r="G3615" s="34" t="str">
        <f>IF(E3615="","",IF(行业估值!$C$5="申万行业",[1]!EM_S_INFO_INDUSTRY_SW2014(E3615,"1"),IF(行业估值!$C$5="证监会行业",[1]!EM_S_INFO_INDUSTRY_CSRC1(E3615,"1"),[1]!EM_S_INFO_INDUSTRY_EM2016(E3615,"1"))))</f>
        <v>交通运输</v>
      </c>
      <c r="H3615" s="34" t="str">
        <f>IF(E3615="","",IF($H$1="上证50",[1]!EM_S_INFO_COMPINDEX(E3615,"000016"),"")&amp;IF($H$1="上证180",[1]!EM_S_INFO_COMPINDEX(E3615,"000010"),"")&amp;IF($H$1="沪深300",[1]!EM_S_INFO_COMPINDEX(E3615,"000300"),"")&amp;IF(AND($H$1="上证A股",RIGHT(E3615,2)="SH"),"是","")&amp;IF(AND($H$1="深证A股",RIGHT(E3615,2)="SZ"),"是","")&amp;IF(AND($H$1="创业板",LEFT(E3615,1)-3=0),"是","")&amp;IF(AND($H$1="全部A股",E3615&lt;&gt;0),"是","")&amp;IF(AND($H$1="中小板",LEFT(E3615,3)="002"),"是",""))</f>
        <v>是</v>
      </c>
      <c r="I3615" s="46">
        <f ca="1">IF(E3615="","",IF(OR([1]!EM_S_VAL_MV(E3615,deadline)="",[1]!EM_S_VAL_MV(E3615,deadline)="--",[1]!EM_S_VAL_MV(E3615,deadline)="null"),0,[1]!EM_S_VAL_MV(E3615,deadline)/100000000))</f>
        <v>275.4567963957</v>
      </c>
      <c r="J3615" s="46">
        <f ca="1">IF(E3615="","",IF(RIGHT(LEFT($J$1,6),3)="TTM",[1]!EM_S_FA_PROFIT_TTM(E3615,LEFT(RIGHT($J$1,11),10),1)/100000000,[1]!EM_S_STM07_IS(E3615,61,LEFT(RIGHT($J$1,5),4)&amp;"-12-31",1)/100000000))</f>
        <v>10.424560382100001</v>
      </c>
      <c r="K3615" s="36">
        <f t="shared" ca="1" si="286"/>
        <v>26.423828564385939</v>
      </c>
      <c r="L3615" s="46">
        <f ca="1">IF(E3615="","",IF(ISERROR(IF(行业估值!$E$7="最新年报",[1]!EM_S_STM07_BS(E3615,140,LEFT(RIGHT($L$1,5),4)&amp;"-12-31",1)/100000000,[1]!EM_S_STM07_BS(E3615,140,LEFT(RIGHT($L$1,11),10),1)/100000000)),0,IF(行业估值!$E$7="最新年报",[1]!EM_S_STM07_BS(E3615,140,LEFT(RIGHT($L$1,5),4)&amp;"-12-31",1)/100000000,[1]!EM_S_STM07_BS(E3615,140,LEFT(RIGHT($L$1,11),10),1)/100000000)))</f>
        <v>125.05536326879999</v>
      </c>
      <c r="M3615" s="36">
        <f t="shared" ca="1" si="287"/>
        <v>2.2026787911816301</v>
      </c>
      <c r="N3615" s="37">
        <f ca="1">IF(E3615="","",IF(ISERROR([1]!EM_S_EST_NETPROFIT(E3615,行业估值!$E$6,deadline)/100000000),"-",[1]!EM_S_EST_NETPROFIT(E3615,行业估值!$E$6,deadline)/100000000))</f>
        <v>13.87302</v>
      </c>
      <c r="O3615" s="36">
        <f t="shared" ca="1" si="288"/>
        <v>19.855575526864374</v>
      </c>
      <c r="T3615" s="64" t="s">
        <v>7031</v>
      </c>
      <c r="U3615" s="64" t="s">
        <v>7032</v>
      </c>
    </row>
    <row r="3616" spans="4:21">
      <c r="D3616" s="45" t="str">
        <f>IF(AND(行业估值!$B$39=$G3616,COUNTIF($G$2:$G$2552,$G3616)&gt;=1),COUNTIF($G$2:G3616,$G3616),"")</f>
        <v/>
      </c>
      <c r="E3616" s="65" t="str">
        <f t="shared" si="289"/>
        <v>603886.SH</v>
      </c>
      <c r="F3616" s="65" t="str">
        <f t="shared" si="290"/>
        <v>元祖股份</v>
      </c>
      <c r="G3616" s="34" t="str">
        <f>IF(E3616="","",IF(行业估值!$C$5="申万行业",[1]!EM_S_INFO_INDUSTRY_SW2014(E3616,"1"),IF(行业估值!$C$5="证监会行业",[1]!EM_S_INFO_INDUSTRY_CSRC1(E3616,"1"),[1]!EM_S_INFO_INDUSTRY_EM2016(E3616,"1"))))</f>
        <v>食品饮料</v>
      </c>
      <c r="H3616" s="34" t="str">
        <f>IF(E3616="","",IF($H$1="上证50",[1]!EM_S_INFO_COMPINDEX(E3616,"000016"),"")&amp;IF($H$1="上证180",[1]!EM_S_INFO_COMPINDEX(E3616,"000010"),"")&amp;IF($H$1="沪深300",[1]!EM_S_INFO_COMPINDEX(E3616,"000300"),"")&amp;IF(AND($H$1="上证A股",RIGHT(E3616,2)="SH"),"是","")&amp;IF(AND($H$1="深证A股",RIGHT(E3616,2)="SZ"),"是","")&amp;IF(AND($H$1="创业板",LEFT(E3616,1)-3=0),"是","")&amp;IF(AND($H$1="全部A股",E3616&lt;&gt;0),"是","")&amp;IF(AND($H$1="中小板",LEFT(E3616,3)="002"),"是",""))</f>
        <v>是</v>
      </c>
      <c r="I3616" s="46">
        <f ca="1">IF(E3616="","",IF(OR([1]!EM_S_VAL_MV(E3616,deadline)="",[1]!EM_S_VAL_MV(E3616,deadline)="--",[1]!EM_S_VAL_MV(E3616,deadline)="null"),0,[1]!EM_S_VAL_MV(E3616,deadline)/100000000))</f>
        <v>43.944000000000003</v>
      </c>
      <c r="J3616" s="46">
        <f ca="1">IF(E3616="","",IF(RIGHT(LEFT($J$1,6),3)="TTM",[1]!EM_S_FA_PROFIT_TTM(E3616,LEFT(RIGHT($J$1,11),10),1)/100000000,[1]!EM_S_STM07_IS(E3616,61,LEFT(RIGHT($J$1,5),4)&amp;"-12-31",1)/100000000))</f>
        <v>2.5953332724</v>
      </c>
      <c r="K3616" s="36">
        <f t="shared" ca="1" si="286"/>
        <v>16.931929501047613</v>
      </c>
      <c r="L3616" s="46">
        <f ca="1">IF(E3616="","",IF(ISERROR(IF(行业估值!$E$7="最新年报",[1]!EM_S_STM07_BS(E3616,140,LEFT(RIGHT($L$1,5),4)&amp;"-12-31",1)/100000000,[1]!EM_S_STM07_BS(E3616,140,LEFT(RIGHT($L$1,11),10),1)/100000000)),0,IF(行业估值!$E$7="最新年报",[1]!EM_S_STM07_BS(E3616,140,LEFT(RIGHT($L$1,5),4)&amp;"-12-31",1)/100000000,[1]!EM_S_STM07_BS(E3616,140,LEFT(RIGHT($L$1,11),10),1)/100000000)))</f>
        <v>15.180606658699999</v>
      </c>
      <c r="M3616" s="36">
        <f t="shared" ca="1" si="287"/>
        <v>2.8947459734631695</v>
      </c>
      <c r="N3616" s="37">
        <f ca="1">IF(E3616="","",IF(ISERROR([1]!EM_S_EST_NETPROFIT(E3616,行业估值!$E$6,deadline)/100000000),"-",[1]!EM_S_EST_NETPROFIT(E3616,行业估值!$E$6,deadline)/100000000))</f>
        <v>2.908608333333333</v>
      </c>
      <c r="O3616" s="36">
        <f t="shared" ca="1" si="288"/>
        <v>15.10825623938138</v>
      </c>
      <c r="T3616" s="64" t="s">
        <v>7033</v>
      </c>
      <c r="U3616" s="64" t="s">
        <v>7034</v>
      </c>
    </row>
    <row r="3617" spans="4:21">
      <c r="D3617" s="45" t="str">
        <f>IF(AND(行业估值!$B$39=$G3617,COUNTIF($G$2:$G$2552,$G3617)&gt;=1),COUNTIF($G$2:G3617,$G3617),"")</f>
        <v/>
      </c>
      <c r="E3617" s="65" t="str">
        <f t="shared" si="289"/>
        <v>603887.SH</v>
      </c>
      <c r="F3617" s="65" t="str">
        <f t="shared" si="290"/>
        <v>城地股份</v>
      </c>
      <c r="G3617" s="34" t="str">
        <f>IF(E3617="","",IF(行业估值!$C$5="申万行业",[1]!EM_S_INFO_INDUSTRY_SW2014(E3617,"1"),IF(行业估值!$C$5="证监会行业",[1]!EM_S_INFO_INDUSTRY_CSRC1(E3617,"1"),[1]!EM_S_INFO_INDUSTRY_EM2016(E3617,"1"))))</f>
        <v>建筑</v>
      </c>
      <c r="H3617" s="34" t="str">
        <f>IF(E3617="","",IF($H$1="上证50",[1]!EM_S_INFO_COMPINDEX(E3617,"000016"),"")&amp;IF($H$1="上证180",[1]!EM_S_INFO_COMPINDEX(E3617,"000010"),"")&amp;IF($H$1="沪深300",[1]!EM_S_INFO_COMPINDEX(E3617,"000300"),"")&amp;IF(AND($H$1="上证A股",RIGHT(E3617,2)="SH"),"是","")&amp;IF(AND($H$1="深证A股",RIGHT(E3617,2)="SZ"),"是","")&amp;IF(AND($H$1="创业板",LEFT(E3617,1)-3=0),"是","")&amp;IF(AND($H$1="全部A股",E3617&lt;&gt;0),"是","")&amp;IF(AND($H$1="中小板",LEFT(E3617,3)="002"),"是",""))</f>
        <v>是</v>
      </c>
      <c r="I3617" s="46">
        <f ca="1">IF(E3617="","",IF(OR([1]!EM_S_VAL_MV(E3617,deadline)="",[1]!EM_S_VAL_MV(E3617,deadline)="--",[1]!EM_S_VAL_MV(E3617,deadline)="null"),0,[1]!EM_S_VAL_MV(E3617,deadline)/100000000))</f>
        <v>56.023299633599997</v>
      </c>
      <c r="J3617" s="46">
        <f ca="1">IF(E3617="","",IF(RIGHT(LEFT($J$1,6),3)="TTM",[1]!EM_S_FA_PROFIT_TTM(E3617,LEFT(RIGHT($J$1,11),10),1)/100000000,[1]!EM_S_STM07_IS(E3617,61,LEFT(RIGHT($J$1,5),4)&amp;"-12-31",1)/100000000))</f>
        <v>2.5077613558</v>
      </c>
      <c r="K3617" s="36">
        <f t="shared" ca="1" si="286"/>
        <v>22.3399644882589</v>
      </c>
      <c r="L3617" s="46">
        <f ca="1">IF(E3617="","",IF(ISERROR(IF(行业估值!$E$7="最新年报",[1]!EM_S_STM07_BS(E3617,140,LEFT(RIGHT($L$1,5),4)&amp;"-12-31",1)/100000000,[1]!EM_S_STM07_BS(E3617,140,LEFT(RIGHT($L$1,11),10),1)/100000000)),0,IF(行业估值!$E$7="最新年报",[1]!EM_S_STM07_BS(E3617,140,LEFT(RIGHT($L$1,5),4)&amp;"-12-31",1)/100000000,[1]!EM_S_STM07_BS(E3617,140,LEFT(RIGHT($L$1,11),10),1)/100000000)))</f>
        <v>30.6714360185</v>
      </c>
      <c r="M3617" s="36">
        <f t="shared" ca="1" si="287"/>
        <v>1.8265626558798418</v>
      </c>
      <c r="N3617" s="37">
        <f ca="1">IF(E3617="","",IF(ISERROR([1]!EM_S_EST_NETPROFIT(E3617,行业估值!$E$6,deadline)/100000000),"-",[1]!EM_S_EST_NETPROFIT(E3617,行业估值!$E$6,deadline)/100000000))</f>
        <v>2.9060000000000001</v>
      </c>
      <c r="O3617" s="36">
        <f t="shared" ca="1" si="288"/>
        <v>19.278492647487955</v>
      </c>
      <c r="T3617" s="64" t="s">
        <v>7035</v>
      </c>
      <c r="U3617" s="64" t="s">
        <v>7036</v>
      </c>
    </row>
    <row r="3618" spans="4:21">
      <c r="D3618" s="45" t="str">
        <f>IF(AND(行业估值!$B$39=$G3618,COUNTIF($G$2:$G$2552,$G3618)&gt;=1),COUNTIF($G$2:G3618,$G3618),"")</f>
        <v/>
      </c>
      <c r="E3618" s="65" t="str">
        <f t="shared" si="289"/>
        <v>603888.SH</v>
      </c>
      <c r="F3618" s="65" t="str">
        <f t="shared" si="290"/>
        <v>新华网</v>
      </c>
      <c r="G3618" s="34" t="str">
        <f>IF(E3618="","",IF(行业估值!$C$5="申万行业",[1]!EM_S_INFO_INDUSTRY_SW2014(E3618,"1"),IF(行业估值!$C$5="证监会行业",[1]!EM_S_INFO_INDUSTRY_CSRC1(E3618,"1"),[1]!EM_S_INFO_INDUSTRY_EM2016(E3618,"1"))))</f>
        <v>互联网</v>
      </c>
      <c r="H3618" s="34" t="str">
        <f>IF(E3618="","",IF($H$1="上证50",[1]!EM_S_INFO_COMPINDEX(E3618,"000016"),"")&amp;IF($H$1="上证180",[1]!EM_S_INFO_COMPINDEX(E3618,"000010"),"")&amp;IF($H$1="沪深300",[1]!EM_S_INFO_COMPINDEX(E3618,"000300"),"")&amp;IF(AND($H$1="上证A股",RIGHT(E3618,2)="SH"),"是","")&amp;IF(AND($H$1="深证A股",RIGHT(E3618,2)="SZ"),"是","")&amp;IF(AND($H$1="创业板",LEFT(E3618,1)-3=0),"是","")&amp;IF(AND($H$1="全部A股",E3618&lt;&gt;0),"是","")&amp;IF(AND($H$1="中小板",LEFT(E3618,3)="002"),"是",""))</f>
        <v>是</v>
      </c>
      <c r="I3618" s="46">
        <f ca="1">IF(E3618="","",IF(OR([1]!EM_S_VAL_MV(E3618,deadline)="",[1]!EM_S_VAL_MV(E3618,deadline)="--",[1]!EM_S_VAL_MV(E3618,deadline)="null"),0,[1]!EM_S_VAL_MV(E3618,deadline)/100000000))</f>
        <v>105.62247476</v>
      </c>
      <c r="J3618" s="46">
        <f ca="1">IF(E3618="","",IF(RIGHT(LEFT($J$1,6),3)="TTM",[1]!EM_S_FA_PROFIT_TTM(E3618,LEFT(RIGHT($J$1,11),10),1)/100000000,[1]!EM_S_STM07_IS(E3618,61,LEFT(RIGHT($J$1,5),4)&amp;"-12-31",1)/100000000))</f>
        <v>2.6551232982999999</v>
      </c>
      <c r="K3618" s="36">
        <f t="shared" ca="1" si="286"/>
        <v>39.780628955207874</v>
      </c>
      <c r="L3618" s="46">
        <f ca="1">IF(E3618="","",IF(ISERROR(IF(行业估值!$E$7="最新年报",[1]!EM_S_STM07_BS(E3618,140,LEFT(RIGHT($L$1,5),4)&amp;"-12-31",1)/100000000,[1]!EM_S_STM07_BS(E3618,140,LEFT(RIGHT($L$1,11),10),1)/100000000)),0,IF(行业估值!$E$7="最新年报",[1]!EM_S_STM07_BS(E3618,140,LEFT(RIGHT($L$1,5),4)&amp;"-12-31",1)/100000000,[1]!EM_S_STM07_BS(E3618,140,LEFT(RIGHT($L$1,11),10),1)/100000000)))</f>
        <v>28.2541711189</v>
      </c>
      <c r="M3618" s="36">
        <f t="shared" ca="1" si="287"/>
        <v>3.7382967037155868</v>
      </c>
      <c r="N3618" s="37">
        <f ca="1">IF(E3618="","",IF(ISERROR([1]!EM_S_EST_NETPROFIT(E3618,行业估值!$E$6,deadline)/100000000),"-",[1]!EM_S_EST_NETPROFIT(E3618,行业估值!$E$6,deadline)/100000000))</f>
        <v>2.57</v>
      </c>
      <c r="O3618" s="36">
        <f t="shared" ca="1" si="288"/>
        <v>41.098239206225685</v>
      </c>
      <c r="T3618" s="64" t="s">
        <v>7037</v>
      </c>
      <c r="U3618" s="64" t="s">
        <v>7038</v>
      </c>
    </row>
    <row r="3619" spans="4:21">
      <c r="D3619" s="45" t="str">
        <f>IF(AND(行业估值!$B$39=$G3619,COUNTIF($G$2:$G$2552,$G3619)&gt;=1),COUNTIF($G$2:G3619,$G3619),"")</f>
        <v/>
      </c>
      <c r="E3619" s="65" t="str">
        <f t="shared" si="289"/>
        <v>603889.SH</v>
      </c>
      <c r="F3619" s="65" t="str">
        <f t="shared" si="290"/>
        <v>新澳股份</v>
      </c>
      <c r="G3619" s="34" t="str">
        <f>IF(E3619="","",IF(行业估值!$C$5="申万行业",[1]!EM_S_INFO_INDUSTRY_SW2014(E3619,"1"),IF(行业估值!$C$5="证监会行业",[1]!EM_S_INFO_INDUSTRY_CSRC1(E3619,"1"),[1]!EM_S_INFO_INDUSTRY_EM2016(E3619,"1"))))</f>
        <v>纺织服装</v>
      </c>
      <c r="H3619" s="34" t="str">
        <f>IF(E3619="","",IF($H$1="上证50",[1]!EM_S_INFO_COMPINDEX(E3619,"000016"),"")&amp;IF($H$1="上证180",[1]!EM_S_INFO_COMPINDEX(E3619,"000010"),"")&amp;IF($H$1="沪深300",[1]!EM_S_INFO_COMPINDEX(E3619,"000300"),"")&amp;IF(AND($H$1="上证A股",RIGHT(E3619,2)="SH"),"是","")&amp;IF(AND($H$1="深证A股",RIGHT(E3619,2)="SZ"),"是","")&amp;IF(AND($H$1="创业板",LEFT(E3619,1)-3=0),"是","")&amp;IF(AND($H$1="全部A股",E3619&lt;&gt;0),"是","")&amp;IF(AND($H$1="中小板",LEFT(E3619,3)="002"),"是",""))</f>
        <v>是</v>
      </c>
      <c r="I3619" s="46">
        <f ca="1">IF(E3619="","",IF(OR([1]!EM_S_VAL_MV(E3619,deadline)="",[1]!EM_S_VAL_MV(E3619,deadline)="--",[1]!EM_S_VAL_MV(E3619,deadline)="null"),0,[1]!EM_S_VAL_MV(E3619,deadline)/100000000))</f>
        <v>28.913670921999998</v>
      </c>
      <c r="J3619" s="46">
        <f ca="1">IF(E3619="","",IF(RIGHT(LEFT($J$1,6),3)="TTM",[1]!EM_S_FA_PROFIT_TTM(E3619,LEFT(RIGHT($J$1,11),10),1)/100000000,[1]!EM_S_STM07_IS(E3619,61,LEFT(RIGHT($J$1,5),4)&amp;"-12-31",1)/100000000))</f>
        <v>1.7666623822</v>
      </c>
      <c r="K3619" s="36">
        <f t="shared" ca="1" si="286"/>
        <v>16.366268514753909</v>
      </c>
      <c r="L3619" s="46">
        <f ca="1">IF(E3619="","",IF(ISERROR(IF(行业估值!$E$7="最新年报",[1]!EM_S_STM07_BS(E3619,140,LEFT(RIGHT($L$1,5),4)&amp;"-12-31",1)/100000000,[1]!EM_S_STM07_BS(E3619,140,LEFT(RIGHT($L$1,11),10),1)/100000000)),0,IF(行业估值!$E$7="最新年报",[1]!EM_S_STM07_BS(E3619,140,LEFT(RIGHT($L$1,5),4)&amp;"-12-31",1)/100000000,[1]!EM_S_STM07_BS(E3619,140,LEFT(RIGHT($L$1,11),10),1)/100000000)))</f>
        <v>23.688316664899997</v>
      </c>
      <c r="M3619" s="36">
        <f t="shared" ca="1" si="287"/>
        <v>1.2205878252566014</v>
      </c>
      <c r="N3619" s="37">
        <f ca="1">IF(E3619="","",IF(ISERROR([1]!EM_S_EST_NETPROFIT(E3619,行业估值!$E$6,deadline)/100000000),"-",[1]!EM_S_EST_NETPROFIT(E3619,行业估值!$E$6,deadline)/100000000))</f>
        <v>2.2512500000000002</v>
      </c>
      <c r="O3619" s="36">
        <f t="shared" ca="1" si="288"/>
        <v>12.843385195780121</v>
      </c>
      <c r="T3619" s="64" t="s">
        <v>7039</v>
      </c>
      <c r="U3619" s="64" t="s">
        <v>7040</v>
      </c>
    </row>
    <row r="3620" spans="4:21">
      <c r="D3620" s="45" t="str">
        <f>IF(AND(行业估值!$B$39=$G3620,COUNTIF($G$2:$G$2552,$G3620)&gt;=1),COUNTIF($G$2:G3620,$G3620),"")</f>
        <v/>
      </c>
      <c r="E3620" s="65" t="str">
        <f t="shared" si="289"/>
        <v>603890.SH</v>
      </c>
      <c r="F3620" s="65" t="str">
        <f t="shared" si="290"/>
        <v>春秋电子</v>
      </c>
      <c r="G3620" s="34" t="str">
        <f>IF(E3620="","",IF(行业估值!$C$5="申万行业",[1]!EM_S_INFO_INDUSTRY_SW2014(E3620,"1"),IF(行业估值!$C$5="证监会行业",[1]!EM_S_INFO_INDUSTRY_CSRC1(E3620,"1"),[1]!EM_S_INFO_INDUSTRY_EM2016(E3620,"1"))))</f>
        <v>电子设备</v>
      </c>
      <c r="H3620" s="34" t="str">
        <f>IF(E3620="","",IF($H$1="上证50",[1]!EM_S_INFO_COMPINDEX(E3620,"000016"),"")&amp;IF($H$1="上证180",[1]!EM_S_INFO_COMPINDEX(E3620,"000010"),"")&amp;IF($H$1="沪深300",[1]!EM_S_INFO_COMPINDEX(E3620,"000300"),"")&amp;IF(AND($H$1="上证A股",RIGHT(E3620,2)="SH"),"是","")&amp;IF(AND($H$1="深证A股",RIGHT(E3620,2)="SZ"),"是","")&amp;IF(AND($H$1="创业板",LEFT(E3620,1)-3=0),"是","")&amp;IF(AND($H$1="全部A股",E3620&lt;&gt;0),"是","")&amp;IF(AND($H$1="中小板",LEFT(E3620,3)="002"),"是",""))</f>
        <v>是</v>
      </c>
      <c r="I3620" s="46">
        <f ca="1">IF(E3620="","",IF(OR([1]!EM_S_VAL_MV(E3620,deadline)="",[1]!EM_S_VAL_MV(E3620,deadline)="--",[1]!EM_S_VAL_MV(E3620,deadline)="null"),0,[1]!EM_S_VAL_MV(E3620,deadline)/100000000))</f>
        <v>24.549056</v>
      </c>
      <c r="J3620" s="46">
        <f ca="1">IF(E3620="","",IF(RIGHT(LEFT($J$1,6),3)="TTM",[1]!EM_S_FA_PROFIT_TTM(E3620,LEFT(RIGHT($J$1,11),10),1)/100000000,[1]!EM_S_STM07_IS(E3620,61,LEFT(RIGHT($J$1,5),4)&amp;"-12-31",1)/100000000))</f>
        <v>1.0097726254999999</v>
      </c>
      <c r="K3620" s="36">
        <f t="shared" ca="1" si="286"/>
        <v>24.311469116965085</v>
      </c>
      <c r="L3620" s="46">
        <f ca="1">IF(E3620="","",IF(ISERROR(IF(行业估值!$E$7="最新年报",[1]!EM_S_STM07_BS(E3620,140,LEFT(RIGHT($L$1,5),4)&amp;"-12-31",1)/100000000,[1]!EM_S_STM07_BS(E3620,140,LEFT(RIGHT($L$1,11),10),1)/100000000)),0,IF(行业估值!$E$7="最新年报",[1]!EM_S_STM07_BS(E3620,140,LEFT(RIGHT($L$1,5),4)&amp;"-12-31",1)/100000000,[1]!EM_S_STM07_BS(E3620,140,LEFT(RIGHT($L$1,11),10),1)/100000000)))</f>
        <v>14.7691473572</v>
      </c>
      <c r="M3620" s="36">
        <f t="shared" ca="1" si="287"/>
        <v>1.6621850541718828</v>
      </c>
      <c r="N3620" s="37" t="str">
        <f ca="1">IF(E3620="","",IF(ISERROR([1]!EM_S_EST_NETPROFIT(E3620,行业估值!$E$6,deadline)/100000000),"-",[1]!EM_S_EST_NETPROFIT(E3620,行业估值!$E$6,deadline)/100000000))</f>
        <v>-</v>
      </c>
      <c r="O3620" s="36" t="str">
        <f t="shared" ca="1" si="288"/>
        <v>-</v>
      </c>
      <c r="T3620" s="64" t="s">
        <v>7041</v>
      </c>
      <c r="U3620" s="64" t="s">
        <v>7042</v>
      </c>
    </row>
    <row r="3621" spans="4:21">
      <c r="D3621" s="45">
        <f>IF(AND(行业估值!$B$39=$G3621,COUNTIF($G$2:$G$2552,$G3621)&gt;=1),COUNTIF($G$2:G3621,$G3621),"")</f>
        <v>328</v>
      </c>
      <c r="E3621" s="65" t="str">
        <f t="shared" si="289"/>
        <v>603895.SH</v>
      </c>
      <c r="F3621" s="65" t="str">
        <f t="shared" si="290"/>
        <v>天永智能</v>
      </c>
      <c r="G3621" s="34" t="str">
        <f>IF(E3621="","",IF(行业估值!$C$5="申万行业",[1]!EM_S_INFO_INDUSTRY_SW2014(E3621,"1"),IF(行业估值!$C$5="证监会行业",[1]!EM_S_INFO_INDUSTRY_CSRC1(E3621,"1"),[1]!EM_S_INFO_INDUSTRY_EM2016(E3621,"1"))))</f>
        <v>机械设备</v>
      </c>
      <c r="H3621" s="34" t="str">
        <f>IF(E3621="","",IF($H$1="上证50",[1]!EM_S_INFO_COMPINDEX(E3621,"000016"),"")&amp;IF($H$1="上证180",[1]!EM_S_INFO_COMPINDEX(E3621,"000010"),"")&amp;IF($H$1="沪深300",[1]!EM_S_INFO_COMPINDEX(E3621,"000300"),"")&amp;IF(AND($H$1="上证A股",RIGHT(E3621,2)="SH"),"是","")&amp;IF(AND($H$1="深证A股",RIGHT(E3621,2)="SZ"),"是","")&amp;IF(AND($H$1="创业板",LEFT(E3621,1)-3=0),"是","")&amp;IF(AND($H$1="全部A股",E3621&lt;&gt;0),"是","")&amp;IF(AND($H$1="中小板",LEFT(E3621,3)="002"),"是",""))</f>
        <v>是</v>
      </c>
      <c r="I3621" s="46">
        <f ca="1">IF(E3621="","",IF(OR([1]!EM_S_VAL_MV(E3621,deadline)="",[1]!EM_S_VAL_MV(E3621,deadline)="--",[1]!EM_S_VAL_MV(E3621,deadline)="null"),0,[1]!EM_S_VAL_MV(E3621,deadline)/100000000))</f>
        <v>24.285575999999999</v>
      </c>
      <c r="J3621" s="46">
        <f ca="1">IF(E3621="","",IF(RIGHT(LEFT($J$1,6),3)="TTM",[1]!EM_S_FA_PROFIT_TTM(E3621,LEFT(RIGHT($J$1,11),10),1)/100000000,[1]!EM_S_STM07_IS(E3621,61,LEFT(RIGHT($J$1,5),4)&amp;"-12-31",1)/100000000))</f>
        <v>0.14319526739999999</v>
      </c>
      <c r="K3621" s="36">
        <f t="shared" ca="1" si="286"/>
        <v>169.59761618490472</v>
      </c>
      <c r="L3621" s="46">
        <f ca="1">IF(E3621="","",IF(ISERROR(IF(行业估值!$E$7="最新年报",[1]!EM_S_STM07_BS(E3621,140,LEFT(RIGHT($L$1,5),4)&amp;"-12-31",1)/100000000,[1]!EM_S_STM07_BS(E3621,140,LEFT(RIGHT($L$1,11),10),1)/100000000)),0,IF(行业估值!$E$7="最新年报",[1]!EM_S_STM07_BS(E3621,140,LEFT(RIGHT($L$1,5),4)&amp;"-12-31",1)/100000000,[1]!EM_S_STM07_BS(E3621,140,LEFT(RIGHT($L$1,11),10),1)/100000000)))</f>
        <v>6.5353545489</v>
      </c>
      <c r="M3621" s="36">
        <f t="shared" ca="1" si="287"/>
        <v>3.7160303726884463</v>
      </c>
      <c r="N3621" s="37" t="str">
        <f ca="1">IF(E3621="","",IF(ISERROR([1]!EM_S_EST_NETPROFIT(E3621,行业估值!$E$6,deadline)/100000000),"-",[1]!EM_S_EST_NETPROFIT(E3621,行业估值!$E$6,deadline)/100000000))</f>
        <v>-</v>
      </c>
      <c r="O3621" s="36" t="str">
        <f t="shared" ca="1" si="288"/>
        <v>-</v>
      </c>
      <c r="T3621" s="64" t="s">
        <v>7043</v>
      </c>
      <c r="U3621" s="64" t="s">
        <v>7044</v>
      </c>
    </row>
    <row r="3622" spans="4:21">
      <c r="D3622" s="45" t="str">
        <f>IF(AND(行业估值!$B$39=$G3622,COUNTIF($G$2:$G$2552,$G3622)&gt;=1),COUNTIF($G$2:G3622,$G3622),"")</f>
        <v/>
      </c>
      <c r="E3622" s="65" t="str">
        <f t="shared" si="289"/>
        <v>603896.SH</v>
      </c>
      <c r="F3622" s="65" t="str">
        <f t="shared" si="290"/>
        <v>寿仙谷</v>
      </c>
      <c r="G3622" s="34" t="str">
        <f>IF(E3622="","",IF(行业估值!$C$5="申万行业",[1]!EM_S_INFO_INDUSTRY_SW2014(E3622,"1"),IF(行业估值!$C$5="证监会行业",[1]!EM_S_INFO_INDUSTRY_CSRC1(E3622,"1"),[1]!EM_S_INFO_INDUSTRY_EM2016(E3622,"1"))))</f>
        <v>医药生物</v>
      </c>
      <c r="H3622" s="34" t="str">
        <f>IF(E3622="","",IF($H$1="上证50",[1]!EM_S_INFO_COMPINDEX(E3622,"000016"),"")&amp;IF($H$1="上证180",[1]!EM_S_INFO_COMPINDEX(E3622,"000010"),"")&amp;IF($H$1="沪深300",[1]!EM_S_INFO_COMPINDEX(E3622,"000300"),"")&amp;IF(AND($H$1="上证A股",RIGHT(E3622,2)="SH"),"是","")&amp;IF(AND($H$1="深证A股",RIGHT(E3622,2)="SZ"),"是","")&amp;IF(AND($H$1="创业板",LEFT(E3622,1)-3=0),"是","")&amp;IF(AND($H$1="全部A股",E3622&lt;&gt;0),"是","")&amp;IF(AND($H$1="中小板",LEFT(E3622,3)="002"),"是",""))</f>
        <v>是</v>
      </c>
      <c r="I3622" s="46">
        <f ca="1">IF(E3622="","",IF(OR([1]!EM_S_VAL_MV(E3622,deadline)="",[1]!EM_S_VAL_MV(E3622,deadline)="--",[1]!EM_S_VAL_MV(E3622,deadline)="null"),0,[1]!EM_S_VAL_MV(E3622,deadline)/100000000))</f>
        <v>41.219214545999996</v>
      </c>
      <c r="J3622" s="46">
        <f ca="1">IF(E3622="","",IF(RIGHT(LEFT($J$1,6),3)="TTM",[1]!EM_S_FA_PROFIT_TTM(E3622,LEFT(RIGHT($J$1,11),10),1)/100000000,[1]!EM_S_STM07_IS(E3622,61,LEFT(RIGHT($J$1,5),4)&amp;"-12-31",1)/100000000))</f>
        <v>1.0465972502000001</v>
      </c>
      <c r="K3622" s="36">
        <f t="shared" ca="1" si="286"/>
        <v>39.384027177716348</v>
      </c>
      <c r="L3622" s="46">
        <f ca="1">IF(E3622="","",IF(ISERROR(IF(行业估值!$E$7="最新年报",[1]!EM_S_STM07_BS(E3622,140,LEFT(RIGHT($L$1,5),4)&amp;"-12-31",1)/100000000,[1]!EM_S_STM07_BS(E3622,140,LEFT(RIGHT($L$1,11),10),1)/100000000)),0,IF(行业估值!$E$7="最新年报",[1]!EM_S_STM07_BS(E3622,140,LEFT(RIGHT($L$1,5),4)&amp;"-12-31",1)/100000000,[1]!EM_S_STM07_BS(E3622,140,LEFT(RIGHT($L$1,11),10),1)/100000000)))</f>
        <v>10.734977368400001</v>
      </c>
      <c r="M3622" s="36">
        <f t="shared" ca="1" si="287"/>
        <v>3.8397113595539447</v>
      </c>
      <c r="N3622" s="37">
        <f ca="1">IF(E3622="","",IF(ISERROR([1]!EM_S_EST_NETPROFIT(E3622,行业估值!$E$6,deadline)/100000000),"-",[1]!EM_S_EST_NETPROFIT(E3622,行业估值!$E$6,deadline)/100000000))</f>
        <v>1.2273000000000001</v>
      </c>
      <c r="O3622" s="36">
        <f t="shared" ca="1" si="288"/>
        <v>33.585280327548276</v>
      </c>
      <c r="T3622" s="64" t="s">
        <v>7045</v>
      </c>
      <c r="U3622" s="64" t="s">
        <v>7046</v>
      </c>
    </row>
    <row r="3623" spans="4:21">
      <c r="D3623" s="45" t="str">
        <f>IF(AND(行业估值!$B$39=$G3623,COUNTIF($G$2:$G$2552,$G3623)&gt;=1),COUNTIF($G$2:G3623,$G3623),"")</f>
        <v/>
      </c>
      <c r="E3623" s="65" t="str">
        <f t="shared" si="289"/>
        <v>603897.SH</v>
      </c>
      <c r="F3623" s="65" t="str">
        <f t="shared" si="290"/>
        <v>长城科技</v>
      </c>
      <c r="G3623" s="34" t="str">
        <f>IF(E3623="","",IF(行业估值!$C$5="申万行业",[1]!EM_S_INFO_INDUSTRY_SW2014(E3623,"1"),IF(行业估值!$C$5="证监会行业",[1]!EM_S_INFO_INDUSTRY_CSRC1(E3623,"1"),[1]!EM_S_INFO_INDUSTRY_EM2016(E3623,"1"))))</f>
        <v>电气设备</v>
      </c>
      <c r="H3623" s="34" t="str">
        <f>IF(E3623="","",IF($H$1="上证50",[1]!EM_S_INFO_COMPINDEX(E3623,"000016"),"")&amp;IF($H$1="上证180",[1]!EM_S_INFO_COMPINDEX(E3623,"000010"),"")&amp;IF($H$1="沪深300",[1]!EM_S_INFO_COMPINDEX(E3623,"000300"),"")&amp;IF(AND($H$1="上证A股",RIGHT(E3623,2)="SH"),"是","")&amp;IF(AND($H$1="深证A股",RIGHT(E3623,2)="SZ"),"是","")&amp;IF(AND($H$1="创业板",LEFT(E3623,1)-3=0),"是","")&amp;IF(AND($H$1="全部A股",E3623&lt;&gt;0),"是","")&amp;IF(AND($H$1="中小板",LEFT(E3623,3)="002"),"是",""))</f>
        <v>是</v>
      </c>
      <c r="I3623" s="46">
        <f ca="1">IF(E3623="","",IF(OR([1]!EM_S_VAL_MV(E3623,deadline)="",[1]!EM_S_VAL_MV(E3623,deadline)="--",[1]!EM_S_VAL_MV(E3623,deadline)="null"),0,[1]!EM_S_VAL_MV(E3623,deadline)/100000000))</f>
        <v>31.362894393600001</v>
      </c>
      <c r="J3623" s="46">
        <f ca="1">IF(E3623="","",IF(RIGHT(LEFT($J$1,6),3)="TTM",[1]!EM_S_FA_PROFIT_TTM(E3623,LEFT(RIGHT($J$1,11),10),1)/100000000,[1]!EM_S_STM07_IS(E3623,61,LEFT(RIGHT($J$1,5),4)&amp;"-12-31",1)/100000000))</f>
        <v>1.5565465955000002</v>
      </c>
      <c r="K3623" s="36">
        <f t="shared" ca="1" si="286"/>
        <v>20.149023796827287</v>
      </c>
      <c r="L3623" s="46">
        <f ca="1">IF(E3623="","",IF(ISERROR(IF(行业估值!$E$7="最新年报",[1]!EM_S_STM07_BS(E3623,140,LEFT(RIGHT($L$1,5),4)&amp;"-12-31",1)/100000000,[1]!EM_S_STM07_BS(E3623,140,LEFT(RIGHT($L$1,11),10),1)/100000000)),0,IF(行业估值!$E$7="最新年报",[1]!EM_S_STM07_BS(E3623,140,LEFT(RIGHT($L$1,5),4)&amp;"-12-31",1)/100000000,[1]!EM_S_STM07_BS(E3623,140,LEFT(RIGHT($L$1,11),10),1)/100000000)))</f>
        <v>18.8031558339</v>
      </c>
      <c r="M3623" s="36">
        <f t="shared" ca="1" si="287"/>
        <v>1.6679590740324659</v>
      </c>
      <c r="N3623" s="37" t="str">
        <f ca="1">IF(E3623="","",IF(ISERROR([1]!EM_S_EST_NETPROFIT(E3623,行业估值!$E$6,deadline)/100000000),"-",[1]!EM_S_EST_NETPROFIT(E3623,行业估值!$E$6,deadline)/100000000))</f>
        <v>-</v>
      </c>
      <c r="O3623" s="36" t="str">
        <f t="shared" ca="1" si="288"/>
        <v>-</v>
      </c>
      <c r="T3623" s="64" t="s">
        <v>7047</v>
      </c>
      <c r="U3623" s="64" t="s">
        <v>7048</v>
      </c>
    </row>
    <row r="3624" spans="4:21">
      <c r="D3624" s="45" t="str">
        <f>IF(AND(行业估值!$B$39=$G3624,COUNTIF($G$2:$G$2552,$G3624)&gt;=1),COUNTIF($G$2:G3624,$G3624),"")</f>
        <v/>
      </c>
      <c r="E3624" s="65" t="str">
        <f t="shared" si="289"/>
        <v>603898.SH</v>
      </c>
      <c r="F3624" s="65" t="str">
        <f t="shared" si="290"/>
        <v>好莱客</v>
      </c>
      <c r="G3624" s="34" t="str">
        <f>IF(E3624="","",IF(行业估值!$C$5="申万行业",[1]!EM_S_INFO_INDUSTRY_SW2014(E3624,"1"),IF(行业估值!$C$5="证监会行业",[1]!EM_S_INFO_INDUSTRY_CSRC1(E3624,"1"),[1]!EM_S_INFO_INDUSTRY_EM2016(E3624,"1"))))</f>
        <v>轻工制造</v>
      </c>
      <c r="H3624" s="34" t="str">
        <f>IF(E3624="","",IF($H$1="上证50",[1]!EM_S_INFO_COMPINDEX(E3624,"000016"),"")&amp;IF($H$1="上证180",[1]!EM_S_INFO_COMPINDEX(E3624,"000010"),"")&amp;IF($H$1="沪深300",[1]!EM_S_INFO_COMPINDEX(E3624,"000300"),"")&amp;IF(AND($H$1="上证A股",RIGHT(E3624,2)="SH"),"是","")&amp;IF(AND($H$1="深证A股",RIGHT(E3624,2)="SZ"),"是","")&amp;IF(AND($H$1="创业板",LEFT(E3624,1)-3=0),"是","")&amp;IF(AND($H$1="全部A股",E3624&lt;&gt;0),"是","")&amp;IF(AND($H$1="中小板",LEFT(E3624,3)="002"),"是",""))</f>
        <v>是</v>
      </c>
      <c r="I3624" s="46">
        <f ca="1">IF(E3624="","",IF(OR([1]!EM_S_VAL_MV(E3624,deadline)="",[1]!EM_S_VAL_MV(E3624,deadline)="--",[1]!EM_S_VAL_MV(E3624,deadline)="null"),0,[1]!EM_S_VAL_MV(E3624,deadline)/100000000))</f>
        <v>44.8301793328</v>
      </c>
      <c r="J3624" s="46">
        <f ca="1">IF(E3624="","",IF(RIGHT(LEFT($J$1,6),3)="TTM",[1]!EM_S_FA_PROFIT_TTM(E3624,LEFT(RIGHT($J$1,11),10),1)/100000000,[1]!EM_S_STM07_IS(E3624,61,LEFT(RIGHT($J$1,5),4)&amp;"-12-31",1)/100000000))</f>
        <v>3.2960287379000004</v>
      </c>
      <c r="K3624" s="36">
        <f t="shared" ca="1" si="286"/>
        <v>13.601270770886137</v>
      </c>
      <c r="L3624" s="46">
        <f ca="1">IF(E3624="","",IF(ISERROR(IF(行业估值!$E$7="最新年报",[1]!EM_S_STM07_BS(E3624,140,LEFT(RIGHT($L$1,5),4)&amp;"-12-31",1)/100000000,[1]!EM_S_STM07_BS(E3624,140,LEFT(RIGHT($L$1,11),10),1)/100000000)),0,IF(行业估值!$E$7="最新年报",[1]!EM_S_STM07_BS(E3624,140,LEFT(RIGHT($L$1,5),4)&amp;"-12-31",1)/100000000,[1]!EM_S_STM07_BS(E3624,140,LEFT(RIGHT($L$1,11),10),1)/100000000)))</f>
        <v>25.229865871299999</v>
      </c>
      <c r="M3624" s="36">
        <f t="shared" ca="1" si="287"/>
        <v>1.7768695070153406</v>
      </c>
      <c r="N3624" s="37">
        <f ca="1">IF(E3624="","",IF(ISERROR([1]!EM_S_EST_NETPROFIT(E3624,行业估值!$E$6,deadline)/100000000),"-",[1]!EM_S_EST_NETPROFIT(E3624,行业估值!$E$6,deadline)/100000000))</f>
        <v>3.9371111111111112</v>
      </c>
      <c r="O3624" s="36">
        <f t="shared" ca="1" si="288"/>
        <v>11.386566969441779</v>
      </c>
      <c r="T3624" s="64" t="s">
        <v>7049</v>
      </c>
      <c r="U3624" s="64" t="s">
        <v>7050</v>
      </c>
    </row>
    <row r="3625" spans="4:21">
      <c r="D3625" s="45" t="str">
        <f>IF(AND(行业估值!$B$39=$G3625,COUNTIF($G$2:$G$2552,$G3625)&gt;=1),COUNTIF($G$2:G3625,$G3625),"")</f>
        <v/>
      </c>
      <c r="E3625" s="65" t="str">
        <f t="shared" si="289"/>
        <v>603899.SH</v>
      </c>
      <c r="F3625" s="65" t="str">
        <f t="shared" si="290"/>
        <v>晨光文具</v>
      </c>
      <c r="G3625" s="34" t="str">
        <f>IF(E3625="","",IF(行业估值!$C$5="申万行业",[1]!EM_S_INFO_INDUSTRY_SW2014(E3625,"1"),IF(行业估值!$C$5="证监会行业",[1]!EM_S_INFO_INDUSTRY_CSRC1(E3625,"1"),[1]!EM_S_INFO_INDUSTRY_EM2016(E3625,"1"))))</f>
        <v>轻工制造</v>
      </c>
      <c r="H3625" s="34" t="str">
        <f>IF(E3625="","",IF($H$1="上证50",[1]!EM_S_INFO_COMPINDEX(E3625,"000016"),"")&amp;IF($H$1="上证180",[1]!EM_S_INFO_COMPINDEX(E3625,"000010"),"")&amp;IF($H$1="沪深300",[1]!EM_S_INFO_COMPINDEX(E3625,"000300"),"")&amp;IF(AND($H$1="上证A股",RIGHT(E3625,2)="SH"),"是","")&amp;IF(AND($H$1="深证A股",RIGHT(E3625,2)="SZ"),"是","")&amp;IF(AND($H$1="创业板",LEFT(E3625,1)-3=0),"是","")&amp;IF(AND($H$1="全部A股",E3625&lt;&gt;0),"是","")&amp;IF(AND($H$1="中小板",LEFT(E3625,3)="002"),"是",""))</f>
        <v>是</v>
      </c>
      <c r="I3625" s="46">
        <f ca="1">IF(E3625="","",IF(OR([1]!EM_S_VAL_MV(E3625,deadline)="",[1]!EM_S_VAL_MV(E3625,deadline)="--",[1]!EM_S_VAL_MV(E3625,deadline)="null"),0,[1]!EM_S_VAL_MV(E3625,deadline)/100000000))</f>
        <v>422.74</v>
      </c>
      <c r="J3625" s="46">
        <f ca="1">IF(E3625="","",IF(RIGHT(LEFT($J$1,6),3)="TTM",[1]!EM_S_FA_PROFIT_TTM(E3625,LEFT(RIGHT($J$1,11),10),1)/100000000,[1]!EM_S_STM07_IS(E3625,61,LEFT(RIGHT($J$1,5),4)&amp;"-12-31",1)/100000000))</f>
        <v>9.8970422519000003</v>
      </c>
      <c r="K3625" s="36">
        <f t="shared" ca="1" si="286"/>
        <v>42.713771371324988</v>
      </c>
      <c r="L3625" s="46">
        <f ca="1">IF(E3625="","",IF(ISERROR(IF(行业估值!$E$7="最新年报",[1]!EM_S_STM07_BS(E3625,140,LEFT(RIGHT($L$1,5),4)&amp;"-12-31",1)/100000000,[1]!EM_S_STM07_BS(E3625,140,LEFT(RIGHT($L$1,11),10),1)/100000000)),0,IF(行业估值!$E$7="最新年报",[1]!EM_S_STM07_BS(E3625,140,LEFT(RIGHT($L$1,5),4)&amp;"-12-31",1)/100000000,[1]!EM_S_STM07_BS(E3625,140,LEFT(RIGHT($L$1,11),10),1)/100000000)))</f>
        <v>39.367363990299999</v>
      </c>
      <c r="M3625" s="36">
        <f t="shared" ca="1" si="287"/>
        <v>10.738336458193185</v>
      </c>
      <c r="N3625" s="37">
        <f ca="1">IF(E3625="","",IF(ISERROR([1]!EM_S_EST_NETPROFIT(E3625,行业估值!$E$6,deadline)/100000000),"-",[1]!EM_S_EST_NETPROFIT(E3625,行业估值!$E$6,deadline)/100000000))</f>
        <v>10.311303125</v>
      </c>
      <c r="O3625" s="36">
        <f t="shared" ca="1" si="288"/>
        <v>40.997727918118983</v>
      </c>
      <c r="T3625" s="64" t="s">
        <v>7051</v>
      </c>
      <c r="U3625" s="64" t="s">
        <v>7052</v>
      </c>
    </row>
    <row r="3626" spans="4:21">
      <c r="D3626" s="45" t="str">
        <f>IF(AND(行业估值!$B$39=$G3626,COUNTIF($G$2:$G$2552,$G3626)&gt;=1),COUNTIF($G$2:G3626,$G3626),"")</f>
        <v/>
      </c>
      <c r="E3626" s="65" t="str">
        <f t="shared" si="289"/>
        <v>603900.SH</v>
      </c>
      <c r="F3626" s="65" t="str">
        <f t="shared" si="290"/>
        <v>莱绅通灵</v>
      </c>
      <c r="G3626" s="34" t="str">
        <f>IF(E3626="","",IF(行业估值!$C$5="申万行业",[1]!EM_S_INFO_INDUSTRY_SW2014(E3626,"1"),IF(行业估值!$C$5="证监会行业",[1]!EM_S_INFO_INDUSTRY_CSRC1(E3626,"1"),[1]!EM_S_INFO_INDUSTRY_EM2016(E3626,"1"))))</f>
        <v>轻工制造</v>
      </c>
      <c r="H3626" s="34" t="str">
        <f>IF(E3626="","",IF($H$1="上证50",[1]!EM_S_INFO_COMPINDEX(E3626,"000016"),"")&amp;IF($H$1="上证180",[1]!EM_S_INFO_COMPINDEX(E3626,"000010"),"")&amp;IF($H$1="沪深300",[1]!EM_S_INFO_COMPINDEX(E3626,"000300"),"")&amp;IF(AND($H$1="上证A股",RIGHT(E3626,2)="SH"),"是","")&amp;IF(AND($H$1="深证A股",RIGHT(E3626,2)="SZ"),"是","")&amp;IF(AND($H$1="创业板",LEFT(E3626,1)-3=0),"是","")&amp;IF(AND($H$1="全部A股",E3626&lt;&gt;0),"是","")&amp;IF(AND($H$1="中小板",LEFT(E3626,3)="002"),"是",""))</f>
        <v>是</v>
      </c>
      <c r="I3626" s="46">
        <f ca="1">IF(E3626="","",IF(OR([1]!EM_S_VAL_MV(E3626,deadline)="",[1]!EM_S_VAL_MV(E3626,deadline)="--",[1]!EM_S_VAL_MV(E3626,deadline)="null"),0,[1]!EM_S_VAL_MV(E3626,deadline)/100000000))</f>
        <v>30.336219144000001</v>
      </c>
      <c r="J3626" s="46">
        <f ca="1">IF(E3626="","",IF(RIGHT(LEFT($J$1,6),3)="TTM",[1]!EM_S_FA_PROFIT_TTM(E3626,LEFT(RIGHT($J$1,11),10),1)/100000000,[1]!EM_S_STM07_IS(E3626,61,LEFT(RIGHT($J$1,5),4)&amp;"-12-31",1)/100000000))</f>
        <v>1.4003019531000001</v>
      </c>
      <c r="K3626" s="36">
        <f t="shared" ca="1" si="286"/>
        <v>21.664055439501052</v>
      </c>
      <c r="L3626" s="46">
        <f ca="1">IF(E3626="","",IF(ISERROR(IF(行业估值!$E$7="最新年报",[1]!EM_S_STM07_BS(E3626,140,LEFT(RIGHT($L$1,5),4)&amp;"-12-31",1)/100000000,[1]!EM_S_STM07_BS(E3626,140,LEFT(RIGHT($L$1,11),10),1)/100000000)),0,IF(行业估值!$E$7="最新年报",[1]!EM_S_STM07_BS(E3626,140,LEFT(RIGHT($L$1,5),4)&amp;"-12-31",1)/100000000,[1]!EM_S_STM07_BS(E3626,140,LEFT(RIGHT($L$1,11),10),1)/100000000)))</f>
        <v>23.403814851999996</v>
      </c>
      <c r="M3626" s="36">
        <f t="shared" ca="1" si="287"/>
        <v>1.2962083034684231</v>
      </c>
      <c r="N3626" s="37">
        <f ca="1">IF(E3626="","",IF(ISERROR([1]!EM_S_EST_NETPROFIT(E3626,行业估值!$E$6,deadline)/100000000),"-",[1]!EM_S_EST_NETPROFIT(E3626,行业估值!$E$6,deadline)/100000000))</f>
        <v>1.58</v>
      </c>
      <c r="O3626" s="36">
        <f t="shared" ca="1" si="288"/>
        <v>19.200138698734175</v>
      </c>
      <c r="T3626" s="64" t="s">
        <v>7053</v>
      </c>
      <c r="U3626" s="64" t="s">
        <v>7054</v>
      </c>
    </row>
    <row r="3627" spans="4:21">
      <c r="D3627" s="45">
        <f>IF(AND(行业估值!$B$39=$G3627,COUNTIF($G$2:$G$2552,$G3627)&gt;=1),COUNTIF($G$2:G3627,$G3627),"")</f>
        <v>329</v>
      </c>
      <c r="E3627" s="65" t="str">
        <f t="shared" si="289"/>
        <v>603901.SH</v>
      </c>
      <c r="F3627" s="65" t="str">
        <f t="shared" si="290"/>
        <v>永创智能</v>
      </c>
      <c r="G3627" s="34" t="str">
        <f>IF(E3627="","",IF(行业估值!$C$5="申万行业",[1]!EM_S_INFO_INDUSTRY_SW2014(E3627,"1"),IF(行业估值!$C$5="证监会行业",[1]!EM_S_INFO_INDUSTRY_CSRC1(E3627,"1"),[1]!EM_S_INFO_INDUSTRY_EM2016(E3627,"1"))))</f>
        <v>机械设备</v>
      </c>
      <c r="H3627" s="34" t="str">
        <f>IF(E3627="","",IF($H$1="上证50",[1]!EM_S_INFO_COMPINDEX(E3627,"000016"),"")&amp;IF($H$1="上证180",[1]!EM_S_INFO_COMPINDEX(E3627,"000010"),"")&amp;IF($H$1="沪深300",[1]!EM_S_INFO_COMPINDEX(E3627,"000300"),"")&amp;IF(AND($H$1="上证A股",RIGHT(E3627,2)="SH"),"是","")&amp;IF(AND($H$1="深证A股",RIGHT(E3627,2)="SZ"),"是","")&amp;IF(AND($H$1="创业板",LEFT(E3627,1)-3=0),"是","")&amp;IF(AND($H$1="全部A股",E3627&lt;&gt;0),"是","")&amp;IF(AND($H$1="中小板",LEFT(E3627,3)="002"),"是",""))</f>
        <v>是</v>
      </c>
      <c r="I3627" s="46">
        <f ca="1">IF(E3627="","",IF(OR([1]!EM_S_VAL_MV(E3627,deadline)="",[1]!EM_S_VAL_MV(E3627,deadline)="--",[1]!EM_S_VAL_MV(E3627,deadline)="null"),0,[1]!EM_S_VAL_MV(E3627,deadline)/100000000))</f>
        <v>43.455574671400001</v>
      </c>
      <c r="J3627" s="46">
        <f ca="1">IF(E3627="","",IF(RIGHT(LEFT($J$1,6),3)="TTM",[1]!EM_S_FA_PROFIT_TTM(E3627,LEFT(RIGHT($J$1,11),10),1)/100000000,[1]!EM_S_STM07_IS(E3627,61,LEFT(RIGHT($J$1,5),4)&amp;"-12-31",1)/100000000))</f>
        <v>0.99029641769999999</v>
      </c>
      <c r="K3627" s="36">
        <f t="shared" ca="1" si="286"/>
        <v>43.881381265951845</v>
      </c>
      <c r="L3627" s="46">
        <f ca="1">IF(E3627="","",IF(ISERROR(IF(行业估值!$E$7="最新年报",[1]!EM_S_STM07_BS(E3627,140,LEFT(RIGHT($L$1,5),4)&amp;"-12-31",1)/100000000,[1]!EM_S_STM07_BS(E3627,140,LEFT(RIGHT($L$1,11),10),1)/100000000)),0,IF(行业估值!$E$7="最新年报",[1]!EM_S_STM07_BS(E3627,140,LEFT(RIGHT($L$1,5),4)&amp;"-12-31",1)/100000000,[1]!EM_S_STM07_BS(E3627,140,LEFT(RIGHT($L$1,11),10),1)/100000000)))</f>
        <v>13.193867323599999</v>
      </c>
      <c r="M3627" s="36">
        <f t="shared" ca="1" si="287"/>
        <v>3.2936191948565825</v>
      </c>
      <c r="N3627" s="37">
        <f ca="1">IF(E3627="","",IF(ISERROR([1]!EM_S_EST_NETPROFIT(E3627,行业估值!$E$6,deadline)/100000000),"-",[1]!EM_S_EST_NETPROFIT(E3627,行业估值!$E$6,deadline)/100000000))</f>
        <v>1.03</v>
      </c>
      <c r="O3627" s="36">
        <f t="shared" ca="1" si="288"/>
        <v>42.189878321747571</v>
      </c>
      <c r="T3627" s="64" t="s">
        <v>7055</v>
      </c>
      <c r="U3627" s="64" t="s">
        <v>7056</v>
      </c>
    </row>
    <row r="3628" spans="4:21">
      <c r="D3628" s="45" t="str">
        <f>IF(AND(行业估值!$B$39=$G3628,COUNTIF($G$2:$G$2552,$G3628)&gt;=1),COUNTIF($G$2:G3628,$G3628),"")</f>
        <v/>
      </c>
      <c r="E3628" s="65" t="str">
        <f t="shared" si="289"/>
        <v>603903.SH</v>
      </c>
      <c r="F3628" s="65" t="str">
        <f t="shared" si="290"/>
        <v>中持股份</v>
      </c>
      <c r="G3628" s="34" t="str">
        <f>IF(E3628="","",IF(行业估值!$C$5="申万行业",[1]!EM_S_INFO_INDUSTRY_SW2014(E3628,"1"),IF(行业估值!$C$5="证监会行业",[1]!EM_S_INFO_INDUSTRY_CSRC1(E3628,"1"),[1]!EM_S_INFO_INDUSTRY_EM2016(E3628,"1"))))</f>
        <v>公用事业</v>
      </c>
      <c r="H3628" s="34" t="str">
        <f>IF(E3628="","",IF($H$1="上证50",[1]!EM_S_INFO_COMPINDEX(E3628,"000016"),"")&amp;IF($H$1="上证180",[1]!EM_S_INFO_COMPINDEX(E3628,"000010"),"")&amp;IF($H$1="沪深300",[1]!EM_S_INFO_COMPINDEX(E3628,"000300"),"")&amp;IF(AND($H$1="上证A股",RIGHT(E3628,2)="SH"),"是","")&amp;IF(AND($H$1="深证A股",RIGHT(E3628,2)="SZ"),"是","")&amp;IF(AND($H$1="创业板",LEFT(E3628,1)-3=0),"是","")&amp;IF(AND($H$1="全部A股",E3628&lt;&gt;0),"是","")&amp;IF(AND($H$1="中小板",LEFT(E3628,3)="002"),"是",""))</f>
        <v>是</v>
      </c>
      <c r="I3628" s="46">
        <f ca="1">IF(E3628="","",IF(OR([1]!EM_S_VAL_MV(E3628,deadline)="",[1]!EM_S_VAL_MV(E3628,deadline)="--",[1]!EM_S_VAL_MV(E3628,deadline)="null"),0,[1]!EM_S_VAL_MV(E3628,deadline)/100000000))</f>
        <v>18.770949120000001</v>
      </c>
      <c r="J3628" s="46">
        <f ca="1">IF(E3628="","",IF(RIGHT(LEFT($J$1,6),3)="TTM",[1]!EM_S_FA_PROFIT_TTM(E3628,LEFT(RIGHT($J$1,11),10),1)/100000000,[1]!EM_S_STM07_IS(E3628,61,LEFT(RIGHT($J$1,5),4)&amp;"-12-31",1)/100000000))</f>
        <v>1.2668097154</v>
      </c>
      <c r="K3628" s="36">
        <f t="shared" ca="1" si="286"/>
        <v>14.817496970389907</v>
      </c>
      <c r="L3628" s="46">
        <f ca="1">IF(E3628="","",IF(ISERROR(IF(行业估值!$E$7="最新年报",[1]!EM_S_STM07_BS(E3628,140,LEFT(RIGHT($L$1,5),4)&amp;"-12-31",1)/100000000,[1]!EM_S_STM07_BS(E3628,140,LEFT(RIGHT($L$1,11),10),1)/100000000)),0,IF(行业估值!$E$7="最新年报",[1]!EM_S_STM07_BS(E3628,140,LEFT(RIGHT($L$1,5),4)&amp;"-12-31",1)/100000000,[1]!EM_S_STM07_BS(E3628,140,LEFT(RIGHT($L$1,11),10),1)/100000000)))</f>
        <v>8.7246380601000002</v>
      </c>
      <c r="M3628" s="36">
        <f t="shared" ca="1" si="287"/>
        <v>2.1514874302745404</v>
      </c>
      <c r="N3628" s="37">
        <f ca="1">IF(E3628="","",IF(ISERROR([1]!EM_S_EST_NETPROFIT(E3628,行业估值!$E$6,deadline)/100000000),"-",[1]!EM_S_EST_NETPROFIT(E3628,行业估值!$E$6,deadline)/100000000))</f>
        <v>1.0686800000000001</v>
      </c>
      <c r="O3628" s="36">
        <f t="shared" ca="1" si="288"/>
        <v>17.564611595613279</v>
      </c>
      <c r="T3628" s="64" t="s">
        <v>7057</v>
      </c>
      <c r="U3628" s="64" t="s">
        <v>7058</v>
      </c>
    </row>
    <row r="3629" spans="4:21">
      <c r="D3629" s="45" t="str">
        <f>IF(AND(行业估值!$B$39=$G3629,COUNTIF($G$2:$G$2552,$G3629)&gt;=1),COUNTIF($G$2:G3629,$G3629),"")</f>
        <v/>
      </c>
      <c r="E3629" s="65" t="str">
        <f t="shared" si="289"/>
        <v>603906.SH</v>
      </c>
      <c r="F3629" s="65" t="str">
        <f t="shared" si="290"/>
        <v>龙蟠科技</v>
      </c>
      <c r="G3629" s="34" t="str">
        <f>IF(E3629="","",IF(行业估值!$C$5="申万行业",[1]!EM_S_INFO_INDUSTRY_SW2014(E3629,"1"),IF(行业估值!$C$5="证监会行业",[1]!EM_S_INFO_INDUSTRY_CSRC1(E3629,"1"),[1]!EM_S_INFO_INDUSTRY_EM2016(E3629,"1"))))</f>
        <v>基础化工</v>
      </c>
      <c r="H3629" s="34" t="str">
        <f>IF(E3629="","",IF($H$1="上证50",[1]!EM_S_INFO_COMPINDEX(E3629,"000016"),"")&amp;IF($H$1="上证180",[1]!EM_S_INFO_COMPINDEX(E3629,"000010"),"")&amp;IF($H$1="沪深300",[1]!EM_S_INFO_COMPINDEX(E3629,"000300"),"")&amp;IF(AND($H$1="上证A股",RIGHT(E3629,2)="SH"),"是","")&amp;IF(AND($H$1="深证A股",RIGHT(E3629,2)="SZ"),"是","")&amp;IF(AND($H$1="创业板",LEFT(E3629,1)-3=0),"是","")&amp;IF(AND($H$1="全部A股",E3629&lt;&gt;0),"是","")&amp;IF(AND($H$1="中小板",LEFT(E3629,3)="002"),"是",""))</f>
        <v>是</v>
      </c>
      <c r="I3629" s="46">
        <f ca="1">IF(E3629="","",IF(OR([1]!EM_S_VAL_MV(E3629,deadline)="",[1]!EM_S_VAL_MV(E3629,deadline)="--",[1]!EM_S_VAL_MV(E3629,deadline)="null"),0,[1]!EM_S_VAL_MV(E3629,deadline)/100000000))</f>
        <v>29.807392320000002</v>
      </c>
      <c r="J3629" s="46">
        <f ca="1">IF(E3629="","",IF(RIGHT(LEFT($J$1,6),3)="TTM",[1]!EM_S_FA_PROFIT_TTM(E3629,LEFT(RIGHT($J$1,11),10),1)/100000000,[1]!EM_S_STM07_IS(E3629,61,LEFT(RIGHT($J$1,5),4)&amp;"-12-31",1)/100000000))</f>
        <v>1.5308544715000001</v>
      </c>
      <c r="K3629" s="36">
        <f t="shared" ca="1" si="286"/>
        <v>19.471081591964374</v>
      </c>
      <c r="L3629" s="46">
        <f ca="1">IF(E3629="","",IF(ISERROR(IF(行业估值!$E$7="最新年报",[1]!EM_S_STM07_BS(E3629,140,LEFT(RIGHT($L$1,5),4)&amp;"-12-31",1)/100000000,[1]!EM_S_STM07_BS(E3629,140,LEFT(RIGHT($L$1,11),10),1)/100000000)),0,IF(行业估值!$E$7="最新年报",[1]!EM_S_STM07_BS(E3629,140,LEFT(RIGHT($L$1,5),4)&amp;"-12-31",1)/100000000,[1]!EM_S_STM07_BS(E3629,140,LEFT(RIGHT($L$1,11),10),1)/100000000)))</f>
        <v>13.199843320999999</v>
      </c>
      <c r="M3629" s="36">
        <f t="shared" ca="1" si="287"/>
        <v>2.2581625853527054</v>
      </c>
      <c r="N3629" s="37" t="str">
        <f ca="1">IF(E3629="","",IF(ISERROR([1]!EM_S_EST_NETPROFIT(E3629,行业估值!$E$6,deadline)/100000000),"-",[1]!EM_S_EST_NETPROFIT(E3629,行业估值!$E$6,deadline)/100000000))</f>
        <v>-</v>
      </c>
      <c r="O3629" s="36" t="str">
        <f t="shared" ca="1" si="288"/>
        <v>-</v>
      </c>
      <c r="T3629" s="64" t="s">
        <v>7059</v>
      </c>
      <c r="U3629" s="64" t="s">
        <v>7060</v>
      </c>
    </row>
    <row r="3630" spans="4:21">
      <c r="D3630" s="45" t="str">
        <f>IF(AND(行业估值!$B$39=$G3630,COUNTIF($G$2:$G$2552,$G3630)&gt;=1),COUNTIF($G$2:G3630,$G3630),"")</f>
        <v/>
      </c>
      <c r="E3630" s="65" t="str">
        <f t="shared" si="289"/>
        <v>603908.SH</v>
      </c>
      <c r="F3630" s="65" t="str">
        <f t="shared" si="290"/>
        <v>牧高笛</v>
      </c>
      <c r="G3630" s="34" t="str">
        <f>IF(E3630="","",IF(行业估值!$C$5="申万行业",[1]!EM_S_INFO_INDUSTRY_SW2014(E3630,"1"),IF(行业估值!$C$5="证监会行业",[1]!EM_S_INFO_INDUSTRY_CSRC1(E3630,"1"),[1]!EM_S_INFO_INDUSTRY_EM2016(E3630,"1"))))</f>
        <v>纺织服装</v>
      </c>
      <c r="H3630" s="34" t="str">
        <f>IF(E3630="","",IF($H$1="上证50",[1]!EM_S_INFO_COMPINDEX(E3630,"000016"),"")&amp;IF($H$1="上证180",[1]!EM_S_INFO_COMPINDEX(E3630,"000010"),"")&amp;IF($H$1="沪深300",[1]!EM_S_INFO_COMPINDEX(E3630,"000300"),"")&amp;IF(AND($H$1="上证A股",RIGHT(E3630,2)="SH"),"是","")&amp;IF(AND($H$1="深证A股",RIGHT(E3630,2)="SZ"),"是","")&amp;IF(AND($H$1="创业板",LEFT(E3630,1)-3=0),"是","")&amp;IF(AND($H$1="全部A股",E3630&lt;&gt;0),"是","")&amp;IF(AND($H$1="中小板",LEFT(E3630,3)="002"),"是",""))</f>
        <v>是</v>
      </c>
      <c r="I3630" s="46">
        <f ca="1">IF(E3630="","",IF(OR([1]!EM_S_VAL_MV(E3630,deadline)="",[1]!EM_S_VAL_MV(E3630,deadline)="--",[1]!EM_S_VAL_MV(E3630,deadline)="null"),0,[1]!EM_S_VAL_MV(E3630,deadline)/100000000))</f>
        <v>15.73884</v>
      </c>
      <c r="J3630" s="46">
        <f ca="1">IF(E3630="","",IF(RIGHT(LEFT($J$1,6),3)="TTM",[1]!EM_S_FA_PROFIT_TTM(E3630,LEFT(RIGHT($J$1,11),10),1)/100000000,[1]!EM_S_STM07_IS(E3630,61,LEFT(RIGHT($J$1,5),4)&amp;"-12-31",1)/100000000))</f>
        <v>0.41112375439999999</v>
      </c>
      <c r="K3630" s="36">
        <f t="shared" ca="1" si="286"/>
        <v>38.282487527312774</v>
      </c>
      <c r="L3630" s="46">
        <f ca="1">IF(E3630="","",IF(ISERROR(IF(行业估值!$E$7="最新年报",[1]!EM_S_STM07_BS(E3630,140,LEFT(RIGHT($L$1,5),4)&amp;"-12-31",1)/100000000,[1]!EM_S_STM07_BS(E3630,140,LEFT(RIGHT($L$1,11),10),1)/100000000)),0,IF(行业估值!$E$7="最新年报",[1]!EM_S_STM07_BS(E3630,140,LEFT(RIGHT($L$1,5),4)&amp;"-12-31",1)/100000000,[1]!EM_S_STM07_BS(E3630,140,LEFT(RIGHT($L$1,11),10),1)/100000000)))</f>
        <v>4.4566226033999996</v>
      </c>
      <c r="M3630" s="36">
        <f t="shared" ca="1" si="287"/>
        <v>3.5315622166419676</v>
      </c>
      <c r="N3630" s="37" t="str">
        <f ca="1">IF(E3630="","",IF(ISERROR([1]!EM_S_EST_NETPROFIT(E3630,行业估值!$E$6,deadline)/100000000),"-",[1]!EM_S_EST_NETPROFIT(E3630,行业估值!$E$6,deadline)/100000000))</f>
        <v>-</v>
      </c>
      <c r="O3630" s="36" t="str">
        <f t="shared" ca="1" si="288"/>
        <v>-</v>
      </c>
      <c r="T3630" s="64" t="s">
        <v>7061</v>
      </c>
      <c r="U3630" s="64" t="s">
        <v>7062</v>
      </c>
    </row>
    <row r="3631" spans="4:21">
      <c r="D3631" s="45" t="str">
        <f>IF(AND(行业估值!$B$39=$G3631,COUNTIF($G$2:$G$2552,$G3631)&gt;=1),COUNTIF($G$2:G3631,$G3631),"")</f>
        <v/>
      </c>
      <c r="E3631" s="65" t="str">
        <f t="shared" si="289"/>
        <v>603909.SH</v>
      </c>
      <c r="F3631" s="65" t="str">
        <f t="shared" si="290"/>
        <v>合诚股份</v>
      </c>
      <c r="G3631" s="34" t="str">
        <f>IF(E3631="","",IF(行业估值!$C$5="申万行业",[1]!EM_S_INFO_INDUSTRY_SW2014(E3631,"1"),IF(行业估值!$C$5="证监会行业",[1]!EM_S_INFO_INDUSTRY_CSRC1(E3631,"1"),[1]!EM_S_INFO_INDUSTRY_EM2016(E3631,"1"))))</f>
        <v>休闲、生活及专业服务</v>
      </c>
      <c r="H3631" s="34" t="str">
        <f>IF(E3631="","",IF($H$1="上证50",[1]!EM_S_INFO_COMPINDEX(E3631,"000016"),"")&amp;IF($H$1="上证180",[1]!EM_S_INFO_COMPINDEX(E3631,"000010"),"")&amp;IF($H$1="沪深300",[1]!EM_S_INFO_COMPINDEX(E3631,"000300"),"")&amp;IF(AND($H$1="上证A股",RIGHT(E3631,2)="SH"),"是","")&amp;IF(AND($H$1="深证A股",RIGHT(E3631,2)="SZ"),"是","")&amp;IF(AND($H$1="创业板",LEFT(E3631,1)-3=0),"是","")&amp;IF(AND($H$1="全部A股",E3631&lt;&gt;0),"是","")&amp;IF(AND($H$1="中小板",LEFT(E3631,3)="002"),"是",""))</f>
        <v>是</v>
      </c>
      <c r="I3631" s="46">
        <f ca="1">IF(E3631="","",IF(OR([1]!EM_S_VAL_MV(E3631,deadline)="",[1]!EM_S_VAL_MV(E3631,deadline)="--",[1]!EM_S_VAL_MV(E3631,deadline)="null"),0,[1]!EM_S_VAL_MV(E3631,deadline)/100000000))</f>
        <v>19.6488978</v>
      </c>
      <c r="J3631" s="46">
        <f ca="1">IF(E3631="","",IF(RIGHT(LEFT($J$1,6),3)="TTM",[1]!EM_S_FA_PROFIT_TTM(E3631,LEFT(RIGHT($J$1,11),10),1)/100000000,[1]!EM_S_STM07_IS(E3631,61,LEFT(RIGHT($J$1,5),4)&amp;"-12-31",1)/100000000))</f>
        <v>0.77529977859999999</v>
      </c>
      <c r="K3631" s="36">
        <f t="shared" ca="1" si="286"/>
        <v>25.343613325262467</v>
      </c>
      <c r="L3631" s="46">
        <f ca="1">IF(E3631="","",IF(ISERROR(IF(行业估值!$E$7="最新年报",[1]!EM_S_STM07_BS(E3631,140,LEFT(RIGHT($L$1,5),4)&amp;"-12-31",1)/100000000,[1]!EM_S_STM07_BS(E3631,140,LEFT(RIGHT($L$1,11),10),1)/100000000)),0,IF(行业估值!$E$7="最新年报",[1]!EM_S_STM07_BS(E3631,140,LEFT(RIGHT($L$1,5),4)&amp;"-12-31",1)/100000000,[1]!EM_S_STM07_BS(E3631,140,LEFT(RIGHT($L$1,11),10),1)/100000000)))</f>
        <v>7.4119677877000001</v>
      </c>
      <c r="M3631" s="36">
        <f t="shared" ca="1" si="287"/>
        <v>2.6509691303039551</v>
      </c>
      <c r="N3631" s="37" t="str">
        <f ca="1">IF(E3631="","",IF(ISERROR([1]!EM_S_EST_NETPROFIT(E3631,行业估值!$E$6,deadline)/100000000),"-",[1]!EM_S_EST_NETPROFIT(E3631,行业估值!$E$6,deadline)/100000000))</f>
        <v>-</v>
      </c>
      <c r="O3631" s="36" t="str">
        <f t="shared" ca="1" si="288"/>
        <v>-</v>
      </c>
      <c r="T3631" s="64" t="s">
        <v>7063</v>
      </c>
      <c r="U3631" s="64" t="s">
        <v>7064</v>
      </c>
    </row>
    <row r="3632" spans="4:21">
      <c r="D3632" s="45">
        <f>IF(AND(行业估值!$B$39=$G3632,COUNTIF($G$2:$G$2552,$G3632)&gt;=1),COUNTIF($G$2:G3632,$G3632),"")</f>
        <v>330</v>
      </c>
      <c r="E3632" s="65" t="str">
        <f t="shared" si="289"/>
        <v>603912.SH</v>
      </c>
      <c r="F3632" s="65" t="str">
        <f t="shared" si="290"/>
        <v>佳力图</v>
      </c>
      <c r="G3632" s="34" t="str">
        <f>IF(E3632="","",IF(行业估值!$C$5="申万行业",[1]!EM_S_INFO_INDUSTRY_SW2014(E3632,"1"),IF(行业估值!$C$5="证监会行业",[1]!EM_S_INFO_INDUSTRY_CSRC1(E3632,"1"),[1]!EM_S_INFO_INDUSTRY_EM2016(E3632,"1"))))</f>
        <v>机械设备</v>
      </c>
      <c r="H3632" s="34" t="str">
        <f>IF(E3632="","",IF($H$1="上证50",[1]!EM_S_INFO_COMPINDEX(E3632,"000016"),"")&amp;IF($H$1="上证180",[1]!EM_S_INFO_COMPINDEX(E3632,"000010"),"")&amp;IF($H$1="沪深300",[1]!EM_S_INFO_COMPINDEX(E3632,"000300"),"")&amp;IF(AND($H$1="上证A股",RIGHT(E3632,2)="SH"),"是","")&amp;IF(AND($H$1="深证A股",RIGHT(E3632,2)="SZ"),"是","")&amp;IF(AND($H$1="创业板",LEFT(E3632,1)-3=0),"是","")&amp;IF(AND($H$1="全部A股",E3632&lt;&gt;0),"是","")&amp;IF(AND($H$1="中小板",LEFT(E3632,3)="002"),"是",""))</f>
        <v>是</v>
      </c>
      <c r="I3632" s="46">
        <f ca="1">IF(E3632="","",IF(OR([1]!EM_S_VAL_MV(E3632,deadline)="",[1]!EM_S_VAL_MV(E3632,deadline)="--",[1]!EM_S_VAL_MV(E3632,deadline)="null"),0,[1]!EM_S_VAL_MV(E3632,deadline)/100000000))</f>
        <v>28.811145920000001</v>
      </c>
      <c r="J3632" s="46">
        <f ca="1">IF(E3632="","",IF(RIGHT(LEFT($J$1,6),3)="TTM",[1]!EM_S_FA_PROFIT_TTM(E3632,LEFT(RIGHT($J$1,11),10),1)/100000000,[1]!EM_S_STM07_IS(E3632,61,LEFT(RIGHT($J$1,5),4)&amp;"-12-31",1)/100000000))</f>
        <v>1.0354974987000001</v>
      </c>
      <c r="K3632" s="36">
        <f t="shared" ca="1" si="286"/>
        <v>27.823481907170734</v>
      </c>
      <c r="L3632" s="46">
        <f ca="1">IF(E3632="","",IF(ISERROR(IF(行业估值!$E$7="最新年报",[1]!EM_S_STM07_BS(E3632,140,LEFT(RIGHT($L$1,5),4)&amp;"-12-31",1)/100000000,[1]!EM_S_STM07_BS(E3632,140,LEFT(RIGHT($L$1,11),10),1)/100000000)),0,IF(行业估值!$E$7="最新年报",[1]!EM_S_STM07_BS(E3632,140,LEFT(RIGHT($L$1,5),4)&amp;"-12-31",1)/100000000,[1]!EM_S_STM07_BS(E3632,140,LEFT(RIGHT($L$1,11),10),1)/100000000)))</f>
        <v>7.6745443170000005</v>
      </c>
      <c r="M3632" s="36">
        <f t="shared" ca="1" si="287"/>
        <v>3.7541181247960211</v>
      </c>
      <c r="N3632" s="37">
        <f ca="1">IF(E3632="","",IF(ISERROR([1]!EM_S_EST_NETPROFIT(E3632,行业估值!$E$6,deadline)/100000000),"-",[1]!EM_S_EST_NETPROFIT(E3632,行业估值!$E$6,deadline)/100000000))</f>
        <v>1.2473000000000001</v>
      </c>
      <c r="O3632" s="36">
        <f t="shared" ca="1" si="288"/>
        <v>23.098810165958469</v>
      </c>
      <c r="T3632" s="64" t="s">
        <v>7065</v>
      </c>
      <c r="U3632" s="64" t="s">
        <v>7066</v>
      </c>
    </row>
    <row r="3633" spans="4:21">
      <c r="D3633" s="45">
        <f>IF(AND(行业估值!$B$39=$G3633,COUNTIF($G$2:$G$2552,$G3633)&gt;=1),COUNTIF($G$2:G3633,$G3633),"")</f>
        <v>331</v>
      </c>
      <c r="E3633" s="65" t="str">
        <f t="shared" si="289"/>
        <v>603915.SH</v>
      </c>
      <c r="F3633" s="65" t="str">
        <f t="shared" si="290"/>
        <v>国茂股份</v>
      </c>
      <c r="G3633" s="34" t="str">
        <f>IF(E3633="","",IF(行业估值!$C$5="申万行业",[1]!EM_S_INFO_INDUSTRY_SW2014(E3633,"1"),IF(行业估值!$C$5="证监会行业",[1]!EM_S_INFO_INDUSTRY_CSRC1(E3633,"1"),[1]!EM_S_INFO_INDUSTRY_EM2016(E3633,"1"))))</f>
        <v>机械设备</v>
      </c>
      <c r="H3633" s="34" t="str">
        <f>IF(E3633="","",IF($H$1="上证50",[1]!EM_S_INFO_COMPINDEX(E3633,"000016"),"")&amp;IF($H$1="上证180",[1]!EM_S_INFO_COMPINDEX(E3633,"000010"),"")&amp;IF($H$1="沪深300",[1]!EM_S_INFO_COMPINDEX(E3633,"000300"),"")&amp;IF(AND($H$1="上证A股",RIGHT(E3633,2)="SH"),"是","")&amp;IF(AND($H$1="深证A股",RIGHT(E3633,2)="SZ"),"是","")&amp;IF(AND($H$1="创业板",LEFT(E3633,1)-3=0),"是","")&amp;IF(AND($H$1="全部A股",E3633&lt;&gt;0),"是","")&amp;IF(AND($H$1="中小板",LEFT(E3633,3)="002"),"是",""))</f>
        <v>是</v>
      </c>
      <c r="I3633" s="46">
        <f ca="1">IF(E3633="","",IF(OR([1]!EM_S_VAL_MV(E3633,deadline)="",[1]!EM_S_VAL_MV(E3633,deadline)="--",[1]!EM_S_VAL_MV(E3633,deadline)="null"),0,[1]!EM_S_VAL_MV(E3633,deadline)/100000000))</f>
        <v>67.645800399999999</v>
      </c>
      <c r="J3633" s="46">
        <f ca="1">IF(E3633="","",IF(RIGHT(LEFT($J$1,6),3)="TTM",[1]!EM_S_FA_PROFIT_TTM(E3633,LEFT(RIGHT($J$1,11),10),1)/100000000,[1]!EM_S_STM07_IS(E3633,61,LEFT(RIGHT($J$1,5),4)&amp;"-12-31",1)/100000000))</f>
        <v>2.4495332009999999</v>
      </c>
      <c r="K3633" s="36">
        <f t="shared" ca="1" si="286"/>
        <v>27.615792418075497</v>
      </c>
      <c r="L3633" s="46">
        <f ca="1">IF(E3633="","",IF(ISERROR(IF(行业估值!$E$7="最新年报",[1]!EM_S_STM07_BS(E3633,140,LEFT(RIGHT($L$1,5),4)&amp;"-12-31",1)/100000000,[1]!EM_S_STM07_BS(E3633,140,LEFT(RIGHT($L$1,11),10),1)/100000000)),0,IF(行业估值!$E$7="最新年报",[1]!EM_S_STM07_BS(E3633,140,LEFT(RIGHT($L$1,5),4)&amp;"-12-31",1)/100000000,[1]!EM_S_STM07_BS(E3633,140,LEFT(RIGHT($L$1,11),10),1)/100000000)))</f>
        <v>21.604012282100001</v>
      </c>
      <c r="M3633" s="36">
        <f t="shared" ca="1" si="287"/>
        <v>3.1311683920883486</v>
      </c>
      <c r="N3633" s="37" t="str">
        <f ca="1">IF(E3633="","",IF(ISERROR([1]!EM_S_EST_NETPROFIT(E3633,行业估值!$E$6,deadline)/100000000),"-",[1]!EM_S_EST_NETPROFIT(E3633,行业估值!$E$6,deadline)/100000000))</f>
        <v>-</v>
      </c>
      <c r="O3633" s="36" t="str">
        <f t="shared" ca="1" si="288"/>
        <v>-</v>
      </c>
      <c r="T3633" s="64" t="s">
        <v>7467</v>
      </c>
      <c r="U3633" s="64" t="s">
        <v>7468</v>
      </c>
    </row>
    <row r="3634" spans="4:21">
      <c r="D3634" s="45" t="str">
        <f>IF(AND(行业估值!$B$39=$G3634,COUNTIF($G$2:$G$2552,$G3634)&gt;=1),COUNTIF($G$2:G3634,$G3634),"")</f>
        <v/>
      </c>
      <c r="E3634" s="65" t="str">
        <f t="shared" si="289"/>
        <v>603916.SH</v>
      </c>
      <c r="F3634" s="65" t="str">
        <f t="shared" si="290"/>
        <v>苏博特</v>
      </c>
      <c r="G3634" s="34" t="str">
        <f>IF(E3634="","",IF(行业估值!$C$5="申万行业",[1]!EM_S_INFO_INDUSTRY_SW2014(E3634,"1"),IF(行业估值!$C$5="证监会行业",[1]!EM_S_INFO_INDUSTRY_CSRC1(E3634,"1"),[1]!EM_S_INFO_INDUSTRY_EM2016(E3634,"1"))))</f>
        <v>基础化工</v>
      </c>
      <c r="H3634" s="34" t="str">
        <f>IF(E3634="","",IF($H$1="上证50",[1]!EM_S_INFO_COMPINDEX(E3634,"000016"),"")&amp;IF($H$1="上证180",[1]!EM_S_INFO_COMPINDEX(E3634,"000010"),"")&amp;IF($H$1="沪深300",[1]!EM_S_INFO_COMPINDEX(E3634,"000300"),"")&amp;IF(AND($H$1="上证A股",RIGHT(E3634,2)="SH"),"是","")&amp;IF(AND($H$1="深证A股",RIGHT(E3634,2)="SZ"),"是","")&amp;IF(AND($H$1="创业板",LEFT(E3634,1)-3=0),"是","")&amp;IF(AND($H$1="全部A股",E3634&lt;&gt;0),"是","")&amp;IF(AND($H$1="中小板",LEFT(E3634,3)="002"),"是",""))</f>
        <v>是</v>
      </c>
      <c r="I3634" s="46">
        <f ca="1">IF(E3634="","",IF(OR([1]!EM_S_VAL_MV(E3634,deadline)="",[1]!EM_S_VAL_MV(E3634,deadline)="--",[1]!EM_S_VAL_MV(E3634,deadline)="null"),0,[1]!EM_S_VAL_MV(E3634,deadline)/100000000))</f>
        <v>44.230863999999997</v>
      </c>
      <c r="J3634" s="46">
        <f ca="1">IF(E3634="","",IF(RIGHT(LEFT($J$1,6),3)="TTM",[1]!EM_S_FA_PROFIT_TTM(E3634,LEFT(RIGHT($J$1,11),10),1)/100000000,[1]!EM_S_STM07_IS(E3634,61,LEFT(RIGHT($J$1,5),4)&amp;"-12-31",1)/100000000))</f>
        <v>3.1901577041000002</v>
      </c>
      <c r="K3634" s="36">
        <f t="shared" ca="1" si="286"/>
        <v>13.864789174263818</v>
      </c>
      <c r="L3634" s="46">
        <f ca="1">IF(E3634="","",IF(ISERROR(IF(行业估值!$E$7="最新年报",[1]!EM_S_STM07_BS(E3634,140,LEFT(RIGHT($L$1,5),4)&amp;"-12-31",1)/100000000,[1]!EM_S_STM07_BS(E3634,140,LEFT(RIGHT($L$1,11),10),1)/100000000)),0,IF(行业估值!$E$7="最新年报",[1]!EM_S_STM07_BS(E3634,140,LEFT(RIGHT($L$1,5),4)&amp;"-12-31",1)/100000000,[1]!EM_S_STM07_BS(E3634,140,LEFT(RIGHT($L$1,11),10),1)/100000000)))</f>
        <v>22.8471538555</v>
      </c>
      <c r="M3634" s="36">
        <f t="shared" ca="1" si="287"/>
        <v>1.9359463449909009</v>
      </c>
      <c r="N3634" s="37">
        <f ca="1">IF(E3634="","",IF(ISERROR([1]!EM_S_EST_NETPROFIT(E3634,行业估值!$E$6,deadline)/100000000),"-",[1]!EM_S_EST_NETPROFIT(E3634,行业估值!$E$6,deadline)/100000000))</f>
        <v>3.2060499999999998</v>
      </c>
      <c r="O3634" s="36">
        <f t="shared" ca="1" si="288"/>
        <v>13.796061820620389</v>
      </c>
      <c r="T3634" s="64" t="s">
        <v>7067</v>
      </c>
      <c r="U3634" s="64" t="s">
        <v>7068</v>
      </c>
    </row>
    <row r="3635" spans="4:21">
      <c r="D3635" s="45" t="str">
        <f>IF(AND(行业估值!$B$39=$G3635,COUNTIF($G$2:$G$2552,$G3635)&gt;=1),COUNTIF($G$2:G3635,$G3635),"")</f>
        <v/>
      </c>
      <c r="E3635" s="65" t="str">
        <f t="shared" si="289"/>
        <v>603917.SH</v>
      </c>
      <c r="F3635" s="65" t="str">
        <f t="shared" si="290"/>
        <v>合力科技</v>
      </c>
      <c r="G3635" s="34" t="str">
        <f>IF(E3635="","",IF(行业估值!$C$5="申万行业",[1]!EM_S_INFO_INDUSTRY_SW2014(E3635,"1"),IF(行业估值!$C$5="证监会行业",[1]!EM_S_INFO_INDUSTRY_CSRC1(E3635,"1"),[1]!EM_S_INFO_INDUSTRY_EM2016(E3635,"1"))))</f>
        <v>交运设备</v>
      </c>
      <c r="H3635" s="34" t="str">
        <f>IF(E3635="","",IF($H$1="上证50",[1]!EM_S_INFO_COMPINDEX(E3635,"000016"),"")&amp;IF($H$1="上证180",[1]!EM_S_INFO_COMPINDEX(E3635,"000010"),"")&amp;IF($H$1="沪深300",[1]!EM_S_INFO_COMPINDEX(E3635,"000300"),"")&amp;IF(AND($H$1="上证A股",RIGHT(E3635,2)="SH"),"是","")&amp;IF(AND($H$1="深证A股",RIGHT(E3635,2)="SZ"),"是","")&amp;IF(AND($H$1="创业板",LEFT(E3635,1)-3=0),"是","")&amp;IF(AND($H$1="全部A股",E3635&lt;&gt;0),"是","")&amp;IF(AND($H$1="中小板",LEFT(E3635,3)="002"),"是",""))</f>
        <v>是</v>
      </c>
      <c r="I3635" s="46">
        <f ca="1">IF(E3635="","",IF(OR([1]!EM_S_VAL_MV(E3635,deadline)="",[1]!EM_S_VAL_MV(E3635,deadline)="--",[1]!EM_S_VAL_MV(E3635,deadline)="null"),0,[1]!EM_S_VAL_MV(E3635,deadline)/100000000))</f>
        <v>15.444800000000001</v>
      </c>
      <c r="J3635" s="46">
        <f ca="1">IF(E3635="","",IF(RIGHT(LEFT($J$1,6),3)="TTM",[1]!EM_S_FA_PROFIT_TTM(E3635,LEFT(RIGHT($J$1,11),10),1)/100000000,[1]!EM_S_STM07_IS(E3635,61,LEFT(RIGHT($J$1,5),4)&amp;"-12-31",1)/100000000))</f>
        <v>0.8714169865000001</v>
      </c>
      <c r="K3635" s="36">
        <f t="shared" ca="1" si="286"/>
        <v>17.723776606688855</v>
      </c>
      <c r="L3635" s="46">
        <f ca="1">IF(E3635="","",IF(ISERROR(IF(行业估值!$E$7="最新年报",[1]!EM_S_STM07_BS(E3635,140,LEFT(RIGHT($L$1,5),4)&amp;"-12-31",1)/100000000,[1]!EM_S_STM07_BS(E3635,140,LEFT(RIGHT($L$1,11),10),1)/100000000)),0,IF(行业估值!$E$7="最新年报",[1]!EM_S_STM07_BS(E3635,140,LEFT(RIGHT($L$1,5),4)&amp;"-12-31",1)/100000000,[1]!EM_S_STM07_BS(E3635,140,LEFT(RIGHT($L$1,11),10),1)/100000000)))</f>
        <v>9.5201237092</v>
      </c>
      <c r="M3635" s="36">
        <f t="shared" ca="1" si="287"/>
        <v>1.6223318595192779</v>
      </c>
      <c r="N3635" s="37" t="str">
        <f ca="1">IF(E3635="","",IF(ISERROR([1]!EM_S_EST_NETPROFIT(E3635,行业估值!$E$6,deadline)/100000000),"-",[1]!EM_S_EST_NETPROFIT(E3635,行业估值!$E$6,deadline)/100000000))</f>
        <v>-</v>
      </c>
      <c r="O3635" s="36" t="str">
        <f t="shared" ca="1" si="288"/>
        <v>-</v>
      </c>
      <c r="T3635" s="64" t="s">
        <v>7069</v>
      </c>
      <c r="U3635" s="64" t="s">
        <v>7070</v>
      </c>
    </row>
    <row r="3636" spans="4:21">
      <c r="D3636" s="45" t="str">
        <f>IF(AND(行业估值!$B$39=$G3636,COUNTIF($G$2:$G$2552,$G3636)&gt;=1),COUNTIF($G$2:G3636,$G3636),"")</f>
        <v/>
      </c>
      <c r="E3636" s="65" t="str">
        <f t="shared" si="289"/>
        <v>603918.SH</v>
      </c>
      <c r="F3636" s="65" t="str">
        <f t="shared" si="290"/>
        <v>金桥信息</v>
      </c>
      <c r="G3636" s="34" t="str">
        <f>IF(E3636="","",IF(行业估值!$C$5="申万行业",[1]!EM_S_INFO_INDUSTRY_SW2014(E3636,"1"),IF(行业估值!$C$5="证监会行业",[1]!EM_S_INFO_INDUSTRY_CSRC1(E3636,"1"),[1]!EM_S_INFO_INDUSTRY_EM2016(E3636,"1"))))</f>
        <v>信息技术</v>
      </c>
      <c r="H3636" s="34" t="str">
        <f>IF(E3636="","",IF($H$1="上证50",[1]!EM_S_INFO_COMPINDEX(E3636,"000016"),"")&amp;IF($H$1="上证180",[1]!EM_S_INFO_COMPINDEX(E3636,"000010"),"")&amp;IF($H$1="沪深300",[1]!EM_S_INFO_COMPINDEX(E3636,"000300"),"")&amp;IF(AND($H$1="上证A股",RIGHT(E3636,2)="SH"),"是","")&amp;IF(AND($H$1="深证A股",RIGHT(E3636,2)="SZ"),"是","")&amp;IF(AND($H$1="创业板",LEFT(E3636,1)-3=0),"是","")&amp;IF(AND($H$1="全部A股",E3636&lt;&gt;0),"是","")&amp;IF(AND($H$1="中小板",LEFT(E3636,3)="002"),"是",""))</f>
        <v>是</v>
      </c>
      <c r="I3636" s="46">
        <f ca="1">IF(E3636="","",IF(OR([1]!EM_S_VAL_MV(E3636,deadline)="",[1]!EM_S_VAL_MV(E3636,deadline)="--",[1]!EM_S_VAL_MV(E3636,deadline)="null"),0,[1]!EM_S_VAL_MV(E3636,deadline)/100000000))</f>
        <v>25.969105890000002</v>
      </c>
      <c r="J3636" s="46">
        <f ca="1">IF(E3636="","",IF(RIGHT(LEFT($J$1,6),3)="TTM",[1]!EM_S_FA_PROFIT_TTM(E3636,LEFT(RIGHT($J$1,11),10),1)/100000000,[1]!EM_S_STM07_IS(E3636,61,LEFT(RIGHT($J$1,5),4)&amp;"-12-31",1)/100000000))</f>
        <v>0.54141556310000005</v>
      </c>
      <c r="K3636" s="36">
        <f t="shared" ca="1" si="286"/>
        <v>47.965200226805223</v>
      </c>
      <c r="L3636" s="46">
        <f ca="1">IF(E3636="","",IF(ISERROR(IF(行业估值!$E$7="最新年报",[1]!EM_S_STM07_BS(E3636,140,LEFT(RIGHT($L$1,5),4)&amp;"-12-31",1)/100000000,[1]!EM_S_STM07_BS(E3636,140,LEFT(RIGHT($L$1,11),10),1)/100000000)),0,IF(行业估值!$E$7="最新年报",[1]!EM_S_STM07_BS(E3636,140,LEFT(RIGHT($L$1,5),4)&amp;"-12-31",1)/100000000,[1]!EM_S_STM07_BS(E3636,140,LEFT(RIGHT($L$1,11),10),1)/100000000)))</f>
        <v>5.9985504590999996</v>
      </c>
      <c r="M3636" s="36">
        <f t="shared" ca="1" si="287"/>
        <v>4.3292302143768762</v>
      </c>
      <c r="N3636" s="37" t="str">
        <f ca="1">IF(E3636="","",IF(ISERROR([1]!EM_S_EST_NETPROFIT(E3636,行业估值!$E$6,deadline)/100000000),"-",[1]!EM_S_EST_NETPROFIT(E3636,行业估值!$E$6,deadline)/100000000))</f>
        <v>-</v>
      </c>
      <c r="O3636" s="36" t="str">
        <f t="shared" ca="1" si="288"/>
        <v>-</v>
      </c>
      <c r="T3636" s="64" t="s">
        <v>7071</v>
      </c>
      <c r="U3636" s="64" t="s">
        <v>7072</v>
      </c>
    </row>
    <row r="3637" spans="4:21">
      <c r="D3637" s="45" t="str">
        <f>IF(AND(行业估值!$B$39=$G3637,COUNTIF($G$2:$G$2552,$G3637)&gt;=1),COUNTIF($G$2:G3637,$G3637),"")</f>
        <v/>
      </c>
      <c r="E3637" s="65" t="str">
        <f t="shared" si="289"/>
        <v>603919.SH</v>
      </c>
      <c r="F3637" s="65" t="str">
        <f t="shared" si="290"/>
        <v>金徽酒</v>
      </c>
      <c r="G3637" s="34" t="str">
        <f>IF(E3637="","",IF(行业估值!$C$5="申万行业",[1]!EM_S_INFO_INDUSTRY_SW2014(E3637,"1"),IF(行业估值!$C$5="证监会行业",[1]!EM_S_INFO_INDUSTRY_CSRC1(E3637,"1"),[1]!EM_S_INFO_INDUSTRY_EM2016(E3637,"1"))))</f>
        <v>食品饮料</v>
      </c>
      <c r="H3637" s="34" t="str">
        <f>IF(E3637="","",IF($H$1="上证50",[1]!EM_S_INFO_COMPINDEX(E3637,"000016"),"")&amp;IF($H$1="上证180",[1]!EM_S_INFO_COMPINDEX(E3637,"000010"),"")&amp;IF($H$1="沪深300",[1]!EM_S_INFO_COMPINDEX(E3637,"000300"),"")&amp;IF(AND($H$1="上证A股",RIGHT(E3637,2)="SH"),"是","")&amp;IF(AND($H$1="深证A股",RIGHT(E3637,2)="SZ"),"是","")&amp;IF(AND($H$1="创业板",LEFT(E3637,1)-3=0),"是","")&amp;IF(AND($H$1="全部A股",E3637&lt;&gt;0),"是","")&amp;IF(AND($H$1="中小板",LEFT(E3637,3)="002"),"是",""))</f>
        <v>是</v>
      </c>
      <c r="I3637" s="46">
        <f ca="1">IF(E3637="","",IF(OR([1]!EM_S_VAL_MV(E3637,deadline)="",[1]!EM_S_VAL_MV(E3637,deadline)="--",[1]!EM_S_VAL_MV(E3637,deadline)="null"),0,[1]!EM_S_VAL_MV(E3637,deadline)/100000000))</f>
        <v>67.933819651800007</v>
      </c>
      <c r="J3637" s="46">
        <f ca="1">IF(E3637="","",IF(RIGHT(LEFT($J$1,6),3)="TTM",[1]!EM_S_FA_PROFIT_TTM(E3637,LEFT(RIGHT($J$1,11),10),1)/100000000,[1]!EM_S_STM07_IS(E3637,61,LEFT(RIGHT($J$1,5),4)&amp;"-12-31",1)/100000000))</f>
        <v>2.6069266293000002</v>
      </c>
      <c r="K3637" s="36">
        <f t="shared" ca="1" si="286"/>
        <v>26.058968782731441</v>
      </c>
      <c r="L3637" s="46">
        <f ca="1">IF(E3637="","",IF(ISERROR(IF(行业估值!$E$7="最新年报",[1]!EM_S_STM07_BS(E3637,140,LEFT(RIGHT($L$1,5),4)&amp;"-12-31",1)/100000000,[1]!EM_S_STM07_BS(E3637,140,LEFT(RIGHT($L$1,11),10),1)/100000000)),0,IF(行业估值!$E$7="最新年报",[1]!EM_S_STM07_BS(E3637,140,LEFT(RIGHT($L$1,5),4)&amp;"-12-31",1)/100000000,[1]!EM_S_STM07_BS(E3637,140,LEFT(RIGHT($L$1,11),10),1)/100000000)))</f>
        <v>24.332743253299999</v>
      </c>
      <c r="M3637" s="36">
        <f t="shared" ca="1" si="287"/>
        <v>2.791868510040965</v>
      </c>
      <c r="N3637" s="37">
        <f ca="1">IF(E3637="","",IF(ISERROR([1]!EM_S_EST_NETPROFIT(E3637,行业估值!$E$6,deadline)/100000000),"-",[1]!EM_S_EST_NETPROFIT(E3637,行业估值!$E$6,deadline)/100000000))</f>
        <v>2.8728833333333337</v>
      </c>
      <c r="O3637" s="36">
        <f t="shared" ca="1" si="288"/>
        <v>23.646564015872556</v>
      </c>
      <c r="T3637" s="64" t="s">
        <v>7073</v>
      </c>
      <c r="U3637" s="64" t="s">
        <v>7074</v>
      </c>
    </row>
    <row r="3638" spans="4:21">
      <c r="D3638" s="45" t="str">
        <f>IF(AND(行业估值!$B$39=$G3638,COUNTIF($G$2:$G$2552,$G3638)&gt;=1),COUNTIF($G$2:G3638,$G3638),"")</f>
        <v/>
      </c>
      <c r="E3638" s="65" t="str">
        <f t="shared" si="289"/>
        <v>603920.SH</v>
      </c>
      <c r="F3638" s="65" t="str">
        <f t="shared" si="290"/>
        <v>世运电路</v>
      </c>
      <c r="G3638" s="34" t="str">
        <f>IF(E3638="","",IF(行业估值!$C$5="申万行业",[1]!EM_S_INFO_INDUSTRY_SW2014(E3638,"1"),IF(行业估值!$C$5="证监会行业",[1]!EM_S_INFO_INDUSTRY_CSRC1(E3638,"1"),[1]!EM_S_INFO_INDUSTRY_EM2016(E3638,"1"))))</f>
        <v>电子设备</v>
      </c>
      <c r="H3638" s="34" t="str">
        <f>IF(E3638="","",IF($H$1="上证50",[1]!EM_S_INFO_COMPINDEX(E3638,"000016"),"")&amp;IF($H$1="上证180",[1]!EM_S_INFO_COMPINDEX(E3638,"000010"),"")&amp;IF($H$1="沪深300",[1]!EM_S_INFO_COMPINDEX(E3638,"000300"),"")&amp;IF(AND($H$1="上证A股",RIGHT(E3638,2)="SH"),"是","")&amp;IF(AND($H$1="深证A股",RIGHT(E3638,2)="SZ"),"是","")&amp;IF(AND($H$1="创业板",LEFT(E3638,1)-3=0),"是","")&amp;IF(AND($H$1="全部A股",E3638&lt;&gt;0),"是","")&amp;IF(AND($H$1="中小板",LEFT(E3638,3)="002"),"是",""))</f>
        <v>是</v>
      </c>
      <c r="I3638" s="46">
        <f ca="1">IF(E3638="","",IF(OR([1]!EM_S_VAL_MV(E3638,deadline)="",[1]!EM_S_VAL_MV(E3638,deadline)="--",[1]!EM_S_VAL_MV(E3638,deadline)="null"),0,[1]!EM_S_VAL_MV(E3638,deadline)/100000000))</f>
        <v>60.754238960000002</v>
      </c>
      <c r="J3638" s="46">
        <f ca="1">IF(E3638="","",IF(RIGHT(LEFT($J$1,6),3)="TTM",[1]!EM_S_FA_PROFIT_TTM(E3638,LEFT(RIGHT($J$1,11),10),1)/100000000,[1]!EM_S_STM07_IS(E3638,61,LEFT(RIGHT($J$1,5),4)&amp;"-12-31",1)/100000000))</f>
        <v>2.7881677736000001</v>
      </c>
      <c r="K3638" s="36">
        <f t="shared" ca="1" si="286"/>
        <v>21.79002265762362</v>
      </c>
      <c r="L3638" s="46">
        <f ca="1">IF(E3638="","",IF(ISERROR(IF(行业估值!$E$7="最新年报",[1]!EM_S_STM07_BS(E3638,140,LEFT(RIGHT($L$1,5),4)&amp;"-12-31",1)/100000000,[1]!EM_S_STM07_BS(E3638,140,LEFT(RIGHT($L$1,11),10),1)/100000000)),0,IF(行业估值!$E$7="最新年报",[1]!EM_S_STM07_BS(E3638,140,LEFT(RIGHT($L$1,5),4)&amp;"-12-31",1)/100000000,[1]!EM_S_STM07_BS(E3638,140,LEFT(RIGHT($L$1,11),10),1)/100000000)))</f>
        <v>24.506871726500002</v>
      </c>
      <c r="M3638" s="36">
        <f t="shared" ca="1" si="287"/>
        <v>2.4790695294783238</v>
      </c>
      <c r="N3638" s="37">
        <f ca="1">IF(E3638="","",IF(ISERROR([1]!EM_S_EST_NETPROFIT(E3638,行业估值!$E$6,deadline)/100000000),"-",[1]!EM_S_EST_NETPROFIT(E3638,行业估值!$E$6,deadline)/100000000))</f>
        <v>3.2</v>
      </c>
      <c r="O3638" s="36">
        <f t="shared" ca="1" si="288"/>
        <v>18.985699674999999</v>
      </c>
      <c r="T3638" s="64" t="s">
        <v>7075</v>
      </c>
      <c r="U3638" s="64" t="s">
        <v>7076</v>
      </c>
    </row>
    <row r="3639" spans="4:21">
      <c r="D3639" s="45" t="str">
        <f>IF(AND(行业估值!$B$39=$G3639,COUNTIF($G$2:$G$2552,$G3639)&gt;=1),COUNTIF($G$2:G3639,$G3639),"")</f>
        <v/>
      </c>
      <c r="E3639" s="65" t="str">
        <f t="shared" si="289"/>
        <v>603922.SH</v>
      </c>
      <c r="F3639" s="65" t="str">
        <f t="shared" si="290"/>
        <v>金鸿顺</v>
      </c>
      <c r="G3639" s="34" t="str">
        <f>IF(E3639="","",IF(行业估值!$C$5="申万行业",[1]!EM_S_INFO_INDUSTRY_SW2014(E3639,"1"),IF(行业估值!$C$5="证监会行业",[1]!EM_S_INFO_INDUSTRY_CSRC1(E3639,"1"),[1]!EM_S_INFO_INDUSTRY_EM2016(E3639,"1"))))</f>
        <v>交运设备</v>
      </c>
      <c r="H3639" s="34" t="str">
        <f>IF(E3639="","",IF($H$1="上证50",[1]!EM_S_INFO_COMPINDEX(E3639,"000016"),"")&amp;IF($H$1="上证180",[1]!EM_S_INFO_COMPINDEX(E3639,"000010"),"")&amp;IF($H$1="沪深300",[1]!EM_S_INFO_COMPINDEX(E3639,"000300"),"")&amp;IF(AND($H$1="上证A股",RIGHT(E3639,2)="SH"),"是","")&amp;IF(AND($H$1="深证A股",RIGHT(E3639,2)="SZ"),"是","")&amp;IF(AND($H$1="创业板",LEFT(E3639,1)-3=0),"是","")&amp;IF(AND($H$1="全部A股",E3639&lt;&gt;0),"是","")&amp;IF(AND($H$1="中小板",LEFT(E3639,3)="002"),"是",""))</f>
        <v>是</v>
      </c>
      <c r="I3639" s="46">
        <f ca="1">IF(E3639="","",IF(OR([1]!EM_S_VAL_MV(E3639,deadline)="",[1]!EM_S_VAL_MV(E3639,deadline)="--",[1]!EM_S_VAL_MV(E3639,deadline)="null"),0,[1]!EM_S_VAL_MV(E3639,deadline)/100000000))</f>
        <v>19.187200000000001</v>
      </c>
      <c r="J3639" s="46">
        <f ca="1">IF(E3639="","",IF(RIGHT(LEFT($J$1,6),3)="TTM",[1]!EM_S_FA_PROFIT_TTM(E3639,LEFT(RIGHT($J$1,11),10),1)/100000000,[1]!EM_S_STM07_IS(E3639,61,LEFT(RIGHT($J$1,5),4)&amp;"-12-31",1)/100000000))</f>
        <v>-0.3137099411</v>
      </c>
      <c r="K3639" s="36">
        <f t="shared" ca="1" si="286"/>
        <v>-61.162231368000469</v>
      </c>
      <c r="L3639" s="46">
        <f ca="1">IF(E3639="","",IF(ISERROR(IF(行业估值!$E$7="最新年报",[1]!EM_S_STM07_BS(E3639,140,LEFT(RIGHT($L$1,5),4)&amp;"-12-31",1)/100000000,[1]!EM_S_STM07_BS(E3639,140,LEFT(RIGHT($L$1,11),10),1)/100000000)),0,IF(行业估值!$E$7="最新年报",[1]!EM_S_STM07_BS(E3639,140,LEFT(RIGHT($L$1,5),4)&amp;"-12-31",1)/100000000,[1]!EM_S_STM07_BS(E3639,140,LEFT(RIGHT($L$1,11),10),1)/100000000)))</f>
        <v>10.8120006058</v>
      </c>
      <c r="M3639" s="36">
        <f t="shared" ca="1" si="287"/>
        <v>1.7746206922803169</v>
      </c>
      <c r="N3639" s="37" t="str">
        <f ca="1">IF(E3639="","",IF(ISERROR([1]!EM_S_EST_NETPROFIT(E3639,行业估值!$E$6,deadline)/100000000),"-",[1]!EM_S_EST_NETPROFIT(E3639,行业估值!$E$6,deadline)/100000000))</f>
        <v>-</v>
      </c>
      <c r="O3639" s="36" t="str">
        <f t="shared" ca="1" si="288"/>
        <v>-</v>
      </c>
      <c r="T3639" s="64" t="s">
        <v>7077</v>
      </c>
      <c r="U3639" s="64" t="s">
        <v>7078</v>
      </c>
    </row>
    <row r="3640" spans="4:21">
      <c r="D3640" s="45" t="str">
        <f>IF(AND(行业估值!$B$39=$G3640,COUNTIF($G$2:$G$2552,$G3640)&gt;=1),COUNTIF($G$2:G3640,$G3640),"")</f>
        <v/>
      </c>
      <c r="E3640" s="65" t="str">
        <f t="shared" si="289"/>
        <v>603926.SH</v>
      </c>
      <c r="F3640" s="65" t="str">
        <f t="shared" si="290"/>
        <v>铁流股份</v>
      </c>
      <c r="G3640" s="34" t="str">
        <f>IF(E3640="","",IF(行业估值!$C$5="申万行业",[1]!EM_S_INFO_INDUSTRY_SW2014(E3640,"1"),IF(行业估值!$C$5="证监会行业",[1]!EM_S_INFO_INDUSTRY_CSRC1(E3640,"1"),[1]!EM_S_INFO_INDUSTRY_EM2016(E3640,"1"))))</f>
        <v>交运设备</v>
      </c>
      <c r="H3640" s="34" t="str">
        <f>IF(E3640="","",IF($H$1="上证50",[1]!EM_S_INFO_COMPINDEX(E3640,"000016"),"")&amp;IF($H$1="上证180",[1]!EM_S_INFO_COMPINDEX(E3640,"000010"),"")&amp;IF($H$1="沪深300",[1]!EM_S_INFO_COMPINDEX(E3640,"000300"),"")&amp;IF(AND($H$1="上证A股",RIGHT(E3640,2)="SH"),"是","")&amp;IF(AND($H$1="深证A股",RIGHT(E3640,2)="SZ"),"是","")&amp;IF(AND($H$1="创业板",LEFT(E3640,1)-3=0),"是","")&amp;IF(AND($H$1="全部A股",E3640&lt;&gt;0),"是","")&amp;IF(AND($H$1="中小板",LEFT(E3640,3)="002"),"是",""))</f>
        <v>是</v>
      </c>
      <c r="I3640" s="46">
        <f ca="1">IF(E3640="","",IF(OR([1]!EM_S_VAL_MV(E3640,deadline)="",[1]!EM_S_VAL_MV(E3640,deadline)="--",[1]!EM_S_VAL_MV(E3640,deadline)="null"),0,[1]!EM_S_VAL_MV(E3640,deadline)/100000000))</f>
        <v>18.441871500000001</v>
      </c>
      <c r="J3640" s="46">
        <f ca="1">IF(E3640="","",IF(RIGHT(LEFT($J$1,6),3)="TTM",[1]!EM_S_FA_PROFIT_TTM(E3640,LEFT(RIGHT($J$1,11),10),1)/100000000,[1]!EM_S_STM07_IS(E3640,61,LEFT(RIGHT($J$1,5),4)&amp;"-12-31",1)/100000000))</f>
        <v>0.8749628022</v>
      </c>
      <c r="K3640" s="36">
        <f t="shared" ca="1" si="286"/>
        <v>21.077320605664486</v>
      </c>
      <c r="L3640" s="46">
        <f ca="1">IF(E3640="","",IF(ISERROR(IF(行业估值!$E$7="最新年报",[1]!EM_S_STM07_BS(E3640,140,LEFT(RIGHT($L$1,5),4)&amp;"-12-31",1)/100000000,[1]!EM_S_STM07_BS(E3640,140,LEFT(RIGHT($L$1,11),10),1)/100000000)),0,IF(行业估值!$E$7="最新年报",[1]!EM_S_STM07_BS(E3640,140,LEFT(RIGHT($L$1,5),4)&amp;"-12-31",1)/100000000,[1]!EM_S_STM07_BS(E3640,140,LEFT(RIGHT($L$1,11),10),1)/100000000)))</f>
        <v>10.879618284999999</v>
      </c>
      <c r="M3640" s="36">
        <f t="shared" ca="1" si="287"/>
        <v>1.6950844245543311</v>
      </c>
      <c r="N3640" s="37" t="str">
        <f ca="1">IF(E3640="","",IF(ISERROR([1]!EM_S_EST_NETPROFIT(E3640,行业估值!$E$6,deadline)/100000000),"-",[1]!EM_S_EST_NETPROFIT(E3640,行业估值!$E$6,deadline)/100000000))</f>
        <v>-</v>
      </c>
      <c r="O3640" s="36" t="str">
        <f t="shared" ca="1" si="288"/>
        <v>-</v>
      </c>
      <c r="T3640" s="64" t="s">
        <v>7079</v>
      </c>
      <c r="U3640" s="64" t="s">
        <v>7080</v>
      </c>
    </row>
    <row r="3641" spans="4:21">
      <c r="D3641" s="45" t="str">
        <f>IF(AND(行业估值!$B$39=$G3641,COUNTIF($G$2:$G$2552,$G3641)&gt;=1),COUNTIF($G$2:G3641,$G3641),"")</f>
        <v/>
      </c>
      <c r="E3641" s="65" t="str">
        <f t="shared" si="289"/>
        <v>603927.SH</v>
      </c>
      <c r="F3641" s="65" t="str">
        <f t="shared" si="290"/>
        <v>中科软</v>
      </c>
      <c r="G3641" s="34" t="str">
        <f>IF(E3641="","",IF(行业估值!$C$5="申万行业",[1]!EM_S_INFO_INDUSTRY_SW2014(E3641,"1"),IF(行业估值!$C$5="证监会行业",[1]!EM_S_INFO_INDUSTRY_CSRC1(E3641,"1"),[1]!EM_S_INFO_INDUSTRY_EM2016(E3641,"1"))))</f>
        <v>信息技术</v>
      </c>
      <c r="H3641" s="34" t="str">
        <f>IF(E3641="","",IF($H$1="上证50",[1]!EM_S_INFO_COMPINDEX(E3641,"000016"),"")&amp;IF($H$1="上证180",[1]!EM_S_INFO_COMPINDEX(E3641,"000010"),"")&amp;IF($H$1="沪深300",[1]!EM_S_INFO_COMPINDEX(E3641,"000300"),"")&amp;IF(AND($H$1="上证A股",RIGHT(E3641,2)="SH"),"是","")&amp;IF(AND($H$1="深证A股",RIGHT(E3641,2)="SZ"),"是","")&amp;IF(AND($H$1="创业板",LEFT(E3641,1)-3=0),"是","")&amp;IF(AND($H$1="全部A股",E3641&lt;&gt;0),"是","")&amp;IF(AND($H$1="中小板",LEFT(E3641,3)="002"),"是",""))</f>
        <v>是</v>
      </c>
      <c r="I3641" s="46">
        <f ca="1">IF(E3641="","",IF(OR([1]!EM_S_VAL_MV(E3641,deadline)="",[1]!EM_S_VAL_MV(E3641,deadline)="--",[1]!EM_S_VAL_MV(E3641,deadline)="null"),0,[1]!EM_S_VAL_MV(E3641,deadline)/100000000))</f>
        <v>312.19119999999998</v>
      </c>
      <c r="J3641" s="46">
        <f ca="1">IF(E3641="","",IF(RIGHT(LEFT($J$1,6),3)="TTM",[1]!EM_S_FA_PROFIT_TTM(E3641,LEFT(RIGHT($J$1,11),10),1)/100000000,[1]!EM_S_STM07_IS(E3641,61,LEFT(RIGHT($J$1,5),4)&amp;"-12-31",1)/100000000))</f>
        <v>4.5076829060000003</v>
      </c>
      <c r="K3641" s="36">
        <f t="shared" ref="K3641:K3704" ca="1" si="291">IF(E3641="","",IF(OR(I3641=0,J3641=0),"-",I3641/J3641))</f>
        <v>69.257577897605557</v>
      </c>
      <c r="L3641" s="46">
        <f ca="1">IF(E3641="","",IF(ISERROR(IF(行业估值!$E$7="最新年报",[1]!EM_S_STM07_BS(E3641,140,LEFT(RIGHT($L$1,5),4)&amp;"-12-31",1)/100000000,[1]!EM_S_STM07_BS(E3641,140,LEFT(RIGHT($L$1,11),10),1)/100000000)),0,IF(行业估值!$E$7="最新年报",[1]!EM_S_STM07_BS(E3641,140,LEFT(RIGHT($L$1,5),4)&amp;"-12-31",1)/100000000,[1]!EM_S_STM07_BS(E3641,140,LEFT(RIGHT($L$1,11),10),1)/100000000)))</f>
        <v>18.003565498299999</v>
      </c>
      <c r="M3641" s="36">
        <f t="shared" ref="M3641:M3704" ca="1" si="292">IF(E3641="","",IF(OR(I3641=0,L3641=0),"-",I3641/L3641))</f>
        <v>17.340520689053449</v>
      </c>
      <c r="N3641" s="37">
        <f ca="1">IF(E3641="","",IF(ISERROR([1]!EM_S_EST_NETPROFIT(E3641,行业估值!$E$6,deadline)/100000000),"-",[1]!EM_S_EST_NETPROFIT(E3641,行业估值!$E$6,deadline)/100000000))</f>
        <v>3.76</v>
      </c>
      <c r="O3641" s="36">
        <f t="shared" ref="O3641:O3704" ca="1" si="293">IF(E3641="","",IF(ISERROR(IF(OR(I3641=0,N3641=0),"-",I3641/N3641)),"-",IF(OR(I3641=0,N3641=0),"-",I3641/N3641)))</f>
        <v>83.029574468085102</v>
      </c>
      <c r="T3641" s="64" t="s">
        <v>7469</v>
      </c>
      <c r="U3641" s="64" t="s">
        <v>7470</v>
      </c>
    </row>
    <row r="3642" spans="4:21">
      <c r="D3642" s="45" t="str">
        <f>IF(AND(行业估值!$B$39=$G3642,COUNTIF($G$2:$G$2552,$G3642)&gt;=1),COUNTIF($G$2:G3642,$G3642),"")</f>
        <v/>
      </c>
      <c r="E3642" s="65" t="str">
        <f t="shared" si="289"/>
        <v>603928.SH</v>
      </c>
      <c r="F3642" s="65" t="str">
        <f t="shared" si="290"/>
        <v>兴业股份</v>
      </c>
      <c r="G3642" s="34" t="str">
        <f>IF(E3642="","",IF(行业估值!$C$5="申万行业",[1]!EM_S_INFO_INDUSTRY_SW2014(E3642,"1"),IF(行业估值!$C$5="证监会行业",[1]!EM_S_INFO_INDUSTRY_CSRC1(E3642,"1"),[1]!EM_S_INFO_INDUSTRY_EM2016(E3642,"1"))))</f>
        <v>基础化工</v>
      </c>
      <c r="H3642" s="34" t="str">
        <f>IF(E3642="","",IF($H$1="上证50",[1]!EM_S_INFO_COMPINDEX(E3642,"000016"),"")&amp;IF($H$1="上证180",[1]!EM_S_INFO_COMPINDEX(E3642,"000010"),"")&amp;IF($H$1="沪深300",[1]!EM_S_INFO_COMPINDEX(E3642,"000300"),"")&amp;IF(AND($H$1="上证A股",RIGHT(E3642,2)="SH"),"是","")&amp;IF(AND($H$1="深证A股",RIGHT(E3642,2)="SZ"),"是","")&amp;IF(AND($H$1="创业板",LEFT(E3642,1)-3=0),"是","")&amp;IF(AND($H$1="全部A股",E3642&lt;&gt;0),"是","")&amp;IF(AND($H$1="中小板",LEFT(E3642,3)="002"),"是",""))</f>
        <v>是</v>
      </c>
      <c r="I3642" s="46">
        <f ca="1">IF(E3642="","",IF(OR([1]!EM_S_VAL_MV(E3642,deadline)="",[1]!EM_S_VAL_MV(E3642,deadline)="--",[1]!EM_S_VAL_MV(E3642,deadline)="null"),0,[1]!EM_S_VAL_MV(E3642,deadline)/100000000))</f>
        <v>22.821120000000001</v>
      </c>
      <c r="J3642" s="46">
        <f ca="1">IF(E3642="","",IF(RIGHT(LEFT($J$1,6),3)="TTM",[1]!EM_S_FA_PROFIT_TTM(E3642,LEFT(RIGHT($J$1,11),10),1)/100000000,[1]!EM_S_STM07_IS(E3642,61,LEFT(RIGHT($J$1,5),4)&amp;"-12-31",1)/100000000))</f>
        <v>1.3419482515000001</v>
      </c>
      <c r="K3642" s="36">
        <f t="shared" ca="1" si="291"/>
        <v>17.005961276443454</v>
      </c>
      <c r="L3642" s="46">
        <f ca="1">IF(E3642="","",IF(ISERROR(IF(行业估值!$E$7="最新年报",[1]!EM_S_STM07_BS(E3642,140,LEFT(RIGHT($L$1,5),4)&amp;"-12-31",1)/100000000,[1]!EM_S_STM07_BS(E3642,140,LEFT(RIGHT($L$1,11),10),1)/100000000)),0,IF(行业估值!$E$7="最新年报",[1]!EM_S_STM07_BS(E3642,140,LEFT(RIGHT($L$1,5),4)&amp;"-12-31",1)/100000000,[1]!EM_S_STM07_BS(E3642,140,LEFT(RIGHT($L$1,11),10),1)/100000000)))</f>
        <v>12.840703648900002</v>
      </c>
      <c r="M3642" s="36">
        <f t="shared" ca="1" si="292"/>
        <v>1.7772483988410535</v>
      </c>
      <c r="N3642" s="37" t="str">
        <f ca="1">IF(E3642="","",IF(ISERROR([1]!EM_S_EST_NETPROFIT(E3642,行业估值!$E$6,deadline)/100000000),"-",[1]!EM_S_EST_NETPROFIT(E3642,行业估值!$E$6,deadline)/100000000))</f>
        <v>-</v>
      </c>
      <c r="O3642" s="36" t="str">
        <f t="shared" ca="1" si="293"/>
        <v>-</v>
      </c>
      <c r="T3642" s="64" t="s">
        <v>7081</v>
      </c>
      <c r="U3642" s="64" t="s">
        <v>7082</v>
      </c>
    </row>
    <row r="3643" spans="4:21">
      <c r="D3643" s="45" t="str">
        <f>IF(AND(行业估值!$B$39=$G3643,COUNTIF($G$2:$G$2552,$G3643)&gt;=1),COUNTIF($G$2:G3643,$G3643),"")</f>
        <v/>
      </c>
      <c r="E3643" s="65" t="str">
        <f t="shared" si="289"/>
        <v>603929.SH</v>
      </c>
      <c r="F3643" s="65" t="str">
        <f t="shared" si="290"/>
        <v>亚翔集成</v>
      </c>
      <c r="G3643" s="34" t="str">
        <f>IF(E3643="","",IF(行业估值!$C$5="申万行业",[1]!EM_S_INFO_INDUSTRY_SW2014(E3643,"1"),IF(行业估值!$C$5="证监会行业",[1]!EM_S_INFO_INDUSTRY_CSRC1(E3643,"1"),[1]!EM_S_INFO_INDUSTRY_EM2016(E3643,"1"))))</f>
        <v>建筑</v>
      </c>
      <c r="H3643" s="34" t="str">
        <f>IF(E3643="","",IF($H$1="上证50",[1]!EM_S_INFO_COMPINDEX(E3643,"000016"),"")&amp;IF($H$1="上证180",[1]!EM_S_INFO_COMPINDEX(E3643,"000010"),"")&amp;IF($H$1="沪深300",[1]!EM_S_INFO_COMPINDEX(E3643,"000300"),"")&amp;IF(AND($H$1="上证A股",RIGHT(E3643,2)="SH"),"是","")&amp;IF(AND($H$1="深证A股",RIGHT(E3643,2)="SZ"),"是","")&amp;IF(AND($H$1="创业板",LEFT(E3643,1)-3=0),"是","")&amp;IF(AND($H$1="全部A股",E3643&lt;&gt;0),"是","")&amp;IF(AND($H$1="中小板",LEFT(E3643,3)="002"),"是",""))</f>
        <v>是</v>
      </c>
      <c r="I3643" s="46">
        <f ca="1">IF(E3643="","",IF(OR([1]!EM_S_VAL_MV(E3643,deadline)="",[1]!EM_S_VAL_MV(E3643,deadline)="--",[1]!EM_S_VAL_MV(E3643,deadline)="null"),0,[1]!EM_S_VAL_MV(E3643,deadline)/100000000))</f>
        <v>28.91028</v>
      </c>
      <c r="J3643" s="46">
        <f ca="1">IF(E3643="","",IF(RIGHT(LEFT($J$1,6),3)="TTM",[1]!EM_S_FA_PROFIT_TTM(E3643,LEFT(RIGHT($J$1,11),10),1)/100000000,[1]!EM_S_STM07_IS(E3643,61,LEFT(RIGHT($J$1,5),4)&amp;"-12-31",1)/100000000))</f>
        <v>1.0849027901000001</v>
      </c>
      <c r="K3643" s="36">
        <f t="shared" ca="1" si="291"/>
        <v>26.64780684851517</v>
      </c>
      <c r="L3643" s="46">
        <f ca="1">IF(E3643="","",IF(ISERROR(IF(行业估值!$E$7="最新年报",[1]!EM_S_STM07_BS(E3643,140,LEFT(RIGHT($L$1,5),4)&amp;"-12-31",1)/100000000,[1]!EM_S_STM07_BS(E3643,140,LEFT(RIGHT($L$1,11),10),1)/100000000)),0,IF(行业估值!$E$7="最新年报",[1]!EM_S_STM07_BS(E3643,140,LEFT(RIGHT($L$1,5),4)&amp;"-12-31",1)/100000000,[1]!EM_S_STM07_BS(E3643,140,LEFT(RIGHT($L$1,11),10),1)/100000000)))</f>
        <v>11.3418967293</v>
      </c>
      <c r="M3643" s="36">
        <f t="shared" ca="1" si="292"/>
        <v>2.5489810646322368</v>
      </c>
      <c r="N3643" s="37" t="str">
        <f ca="1">IF(E3643="","",IF(ISERROR([1]!EM_S_EST_NETPROFIT(E3643,行业估值!$E$6,deadline)/100000000),"-",[1]!EM_S_EST_NETPROFIT(E3643,行业估值!$E$6,deadline)/100000000))</f>
        <v>-</v>
      </c>
      <c r="O3643" s="36" t="str">
        <f t="shared" ca="1" si="293"/>
        <v>-</v>
      </c>
      <c r="T3643" s="64" t="s">
        <v>7083</v>
      </c>
      <c r="U3643" s="64" t="s">
        <v>7084</v>
      </c>
    </row>
    <row r="3644" spans="4:21">
      <c r="D3644" s="45" t="str">
        <f>IF(AND(行业估值!$B$39=$G3644,COUNTIF($G$2:$G$2552,$G3644)&gt;=1),COUNTIF($G$2:G3644,$G3644),"")</f>
        <v/>
      </c>
      <c r="E3644" s="65" t="str">
        <f t="shared" si="289"/>
        <v>603933.SH</v>
      </c>
      <c r="F3644" s="65" t="str">
        <f t="shared" si="290"/>
        <v>睿能科技</v>
      </c>
      <c r="G3644" s="34" t="str">
        <f>IF(E3644="","",IF(行业估值!$C$5="申万行业",[1]!EM_S_INFO_INDUSTRY_SW2014(E3644,"1"),IF(行业估值!$C$5="证监会行业",[1]!EM_S_INFO_INDUSTRY_CSRC1(E3644,"1"),[1]!EM_S_INFO_INDUSTRY_EM2016(E3644,"1"))))</f>
        <v>电子设备</v>
      </c>
      <c r="H3644" s="34" t="str">
        <f>IF(E3644="","",IF($H$1="上证50",[1]!EM_S_INFO_COMPINDEX(E3644,"000016"),"")&amp;IF($H$1="上证180",[1]!EM_S_INFO_COMPINDEX(E3644,"000010"),"")&amp;IF($H$1="沪深300",[1]!EM_S_INFO_COMPINDEX(E3644,"000300"),"")&amp;IF(AND($H$1="上证A股",RIGHT(E3644,2)="SH"),"是","")&amp;IF(AND($H$1="深证A股",RIGHT(E3644,2)="SZ"),"是","")&amp;IF(AND($H$1="创业板",LEFT(E3644,1)-3=0),"是","")&amp;IF(AND($H$1="全部A股",E3644&lt;&gt;0),"是","")&amp;IF(AND($H$1="中小板",LEFT(E3644,3)="002"),"是",""))</f>
        <v>是</v>
      </c>
      <c r="I3644" s="46">
        <f ca="1">IF(E3644="","",IF(OR([1]!EM_S_VAL_MV(E3644,deadline)="",[1]!EM_S_VAL_MV(E3644,deadline)="--",[1]!EM_S_VAL_MV(E3644,deadline)="null"),0,[1]!EM_S_VAL_MV(E3644,deadline)/100000000))</f>
        <v>28.85684088</v>
      </c>
      <c r="J3644" s="46">
        <f ca="1">IF(E3644="","",IF(RIGHT(LEFT($J$1,6),3)="TTM",[1]!EM_S_FA_PROFIT_TTM(E3644,LEFT(RIGHT($J$1,11),10),1)/100000000,[1]!EM_S_STM07_IS(E3644,61,LEFT(RIGHT($J$1,5),4)&amp;"-12-31",1)/100000000))</f>
        <v>0.42666771789999997</v>
      </c>
      <c r="K3644" s="36">
        <f t="shared" ca="1" si="291"/>
        <v>67.633054176278947</v>
      </c>
      <c r="L3644" s="46">
        <f ca="1">IF(E3644="","",IF(ISERROR(IF(行业估值!$E$7="最新年报",[1]!EM_S_STM07_BS(E3644,140,LEFT(RIGHT($L$1,5),4)&amp;"-12-31",1)/100000000,[1]!EM_S_STM07_BS(E3644,140,LEFT(RIGHT($L$1,11),10),1)/100000000)),0,IF(行业估值!$E$7="最新年报",[1]!EM_S_STM07_BS(E3644,140,LEFT(RIGHT($L$1,5),4)&amp;"-12-31",1)/100000000,[1]!EM_S_STM07_BS(E3644,140,LEFT(RIGHT($L$1,11),10),1)/100000000)))</f>
        <v>10.485517637400001</v>
      </c>
      <c r="M3644" s="36">
        <f t="shared" ca="1" si="292"/>
        <v>2.752066409871146</v>
      </c>
      <c r="N3644" s="37" t="str">
        <f ca="1">IF(E3644="","",IF(ISERROR([1]!EM_S_EST_NETPROFIT(E3644,行业估值!$E$6,deadline)/100000000),"-",[1]!EM_S_EST_NETPROFIT(E3644,行业估值!$E$6,deadline)/100000000))</f>
        <v>-</v>
      </c>
      <c r="O3644" s="36" t="str">
        <f t="shared" ca="1" si="293"/>
        <v>-</v>
      </c>
      <c r="T3644" s="64" t="s">
        <v>7085</v>
      </c>
      <c r="U3644" s="64" t="s">
        <v>7086</v>
      </c>
    </row>
    <row r="3645" spans="4:21">
      <c r="D3645" s="45" t="str">
        <f>IF(AND(行业估值!$B$39=$G3645,COUNTIF($G$2:$G$2552,$G3645)&gt;=1),COUNTIF($G$2:G3645,$G3645),"")</f>
        <v/>
      </c>
      <c r="E3645" s="65" t="str">
        <f t="shared" si="289"/>
        <v>603936.SH</v>
      </c>
      <c r="F3645" s="65" t="str">
        <f t="shared" si="290"/>
        <v>博敏电子</v>
      </c>
      <c r="G3645" s="34" t="str">
        <f>IF(E3645="","",IF(行业估值!$C$5="申万行业",[1]!EM_S_INFO_INDUSTRY_SW2014(E3645,"1"),IF(行业估值!$C$5="证监会行业",[1]!EM_S_INFO_INDUSTRY_CSRC1(E3645,"1"),[1]!EM_S_INFO_INDUSTRY_EM2016(E3645,"1"))))</f>
        <v>电子设备</v>
      </c>
      <c r="H3645" s="34" t="str">
        <f>IF(E3645="","",IF($H$1="上证50",[1]!EM_S_INFO_COMPINDEX(E3645,"000016"),"")&amp;IF($H$1="上证180",[1]!EM_S_INFO_COMPINDEX(E3645,"000010"),"")&amp;IF($H$1="沪深300",[1]!EM_S_INFO_COMPINDEX(E3645,"000300"),"")&amp;IF(AND($H$1="上证A股",RIGHT(E3645,2)="SH"),"是","")&amp;IF(AND($H$1="深证A股",RIGHT(E3645,2)="SZ"),"是","")&amp;IF(AND($H$1="创业板",LEFT(E3645,1)-3=0),"是","")&amp;IF(AND($H$1="全部A股",E3645&lt;&gt;0),"是","")&amp;IF(AND($H$1="中小板",LEFT(E3645,3)="002"),"是",""))</f>
        <v>是</v>
      </c>
      <c r="I3645" s="46">
        <f ca="1">IF(E3645="","",IF(OR([1]!EM_S_VAL_MV(E3645,deadline)="",[1]!EM_S_VAL_MV(E3645,deadline)="--",[1]!EM_S_VAL_MV(E3645,deadline)="null"),0,[1]!EM_S_VAL_MV(E3645,deadline)/100000000))</f>
        <v>53.178462170400003</v>
      </c>
      <c r="J3645" s="46">
        <f ca="1">IF(E3645="","",IF(RIGHT(LEFT($J$1,6),3)="TTM",[1]!EM_S_FA_PROFIT_TTM(E3645,LEFT(RIGHT($J$1,11),10),1)/100000000,[1]!EM_S_STM07_IS(E3645,61,LEFT(RIGHT($J$1,5),4)&amp;"-12-31",1)/100000000))</f>
        <v>1.8530634366999998</v>
      </c>
      <c r="K3645" s="36">
        <f t="shared" ca="1" si="291"/>
        <v>28.697594004176171</v>
      </c>
      <c r="L3645" s="46">
        <f ca="1">IF(E3645="","",IF(ISERROR(IF(行业估值!$E$7="最新年报",[1]!EM_S_STM07_BS(E3645,140,LEFT(RIGHT($L$1,5),4)&amp;"-12-31",1)/100000000,[1]!EM_S_STM07_BS(E3645,140,LEFT(RIGHT($L$1,11),10),1)/100000000)),0,IF(行业估值!$E$7="最新年报",[1]!EM_S_STM07_BS(E3645,140,LEFT(RIGHT($L$1,5),4)&amp;"-12-31",1)/100000000,[1]!EM_S_STM07_BS(E3645,140,LEFT(RIGHT($L$1,11),10),1)/100000000)))</f>
        <v>23.997773072099999</v>
      </c>
      <c r="M3645" s="36">
        <f t="shared" ca="1" si="292"/>
        <v>2.2159748744447336</v>
      </c>
      <c r="N3645" s="37" t="str">
        <f ca="1">IF(E3645="","",IF(ISERROR([1]!EM_S_EST_NETPROFIT(E3645,行业估值!$E$6,deadline)/100000000),"-",[1]!EM_S_EST_NETPROFIT(E3645,行业估值!$E$6,deadline)/100000000))</f>
        <v>-</v>
      </c>
      <c r="O3645" s="36" t="str">
        <f t="shared" ca="1" si="293"/>
        <v>-</v>
      </c>
      <c r="T3645" s="64" t="s">
        <v>7087</v>
      </c>
      <c r="U3645" s="64" t="s">
        <v>7088</v>
      </c>
    </row>
    <row r="3646" spans="4:21">
      <c r="D3646" s="45" t="str">
        <f>IF(AND(行业估值!$B$39=$G3646,COUNTIF($G$2:$G$2552,$G3646)&gt;=1),COUNTIF($G$2:G3646,$G3646),"")</f>
        <v/>
      </c>
      <c r="E3646" s="65" t="str">
        <f t="shared" si="289"/>
        <v>603937.SH</v>
      </c>
      <c r="F3646" s="65" t="str">
        <f t="shared" si="290"/>
        <v>丽岛新材</v>
      </c>
      <c r="G3646" s="34" t="str">
        <f>IF(E3646="","",IF(行业估值!$C$5="申万行业",[1]!EM_S_INFO_INDUSTRY_SW2014(E3646,"1"),IF(行业估值!$C$5="证监会行业",[1]!EM_S_INFO_INDUSTRY_CSRC1(E3646,"1"),[1]!EM_S_INFO_INDUSTRY_EM2016(E3646,"1"))))</f>
        <v>建材</v>
      </c>
      <c r="H3646" s="34" t="str">
        <f>IF(E3646="","",IF($H$1="上证50",[1]!EM_S_INFO_COMPINDEX(E3646,"000016"),"")&amp;IF($H$1="上证180",[1]!EM_S_INFO_COMPINDEX(E3646,"000010"),"")&amp;IF($H$1="沪深300",[1]!EM_S_INFO_COMPINDEX(E3646,"000300"),"")&amp;IF(AND($H$1="上证A股",RIGHT(E3646,2)="SH"),"是","")&amp;IF(AND($H$1="深证A股",RIGHT(E3646,2)="SZ"),"是","")&amp;IF(AND($H$1="创业板",LEFT(E3646,1)-3=0),"是","")&amp;IF(AND($H$1="全部A股",E3646&lt;&gt;0),"是","")&amp;IF(AND($H$1="中小板",LEFT(E3646,3)="002"),"是",""))</f>
        <v>是</v>
      </c>
      <c r="I3646" s="46">
        <f ca="1">IF(E3646="","",IF(OR([1]!EM_S_VAL_MV(E3646,deadline)="",[1]!EM_S_VAL_MV(E3646,deadline)="--",[1]!EM_S_VAL_MV(E3646,deadline)="null"),0,[1]!EM_S_VAL_MV(E3646,deadline)/100000000))</f>
        <v>21.681743999999998</v>
      </c>
      <c r="J3646" s="46">
        <f ca="1">IF(E3646="","",IF(RIGHT(LEFT($J$1,6),3)="TTM",[1]!EM_S_FA_PROFIT_TTM(E3646,LEFT(RIGHT($J$1,11),10),1)/100000000,[1]!EM_S_STM07_IS(E3646,61,LEFT(RIGHT($J$1,5),4)&amp;"-12-31",1)/100000000))</f>
        <v>1.1973679008</v>
      </c>
      <c r="K3646" s="36">
        <f t="shared" ca="1" si="291"/>
        <v>18.107838021642078</v>
      </c>
      <c r="L3646" s="46">
        <f ca="1">IF(E3646="","",IF(ISERROR(IF(行业估值!$E$7="最新年报",[1]!EM_S_STM07_BS(E3646,140,LEFT(RIGHT($L$1,5),4)&amp;"-12-31",1)/100000000,[1]!EM_S_STM07_BS(E3646,140,LEFT(RIGHT($L$1,11),10),1)/100000000)),0,IF(行业估值!$E$7="最新年报",[1]!EM_S_STM07_BS(E3646,140,LEFT(RIGHT($L$1,5),4)&amp;"-12-31",1)/100000000,[1]!EM_S_STM07_BS(E3646,140,LEFT(RIGHT($L$1,11),10),1)/100000000)))</f>
        <v>13.9447538549</v>
      </c>
      <c r="M3646" s="36">
        <f t="shared" ca="1" si="292"/>
        <v>1.5548316037418848</v>
      </c>
      <c r="N3646" s="37" t="str">
        <f ca="1">IF(E3646="","",IF(ISERROR([1]!EM_S_EST_NETPROFIT(E3646,行业估值!$E$6,deadline)/100000000),"-",[1]!EM_S_EST_NETPROFIT(E3646,行业估值!$E$6,deadline)/100000000))</f>
        <v>-</v>
      </c>
      <c r="O3646" s="36" t="str">
        <f t="shared" ca="1" si="293"/>
        <v>-</v>
      </c>
      <c r="T3646" s="64" t="s">
        <v>7089</v>
      </c>
      <c r="U3646" s="64" t="s">
        <v>7090</v>
      </c>
    </row>
    <row r="3647" spans="4:21">
      <c r="D3647" s="45" t="str">
        <f>IF(AND(行业估值!$B$39=$G3647,COUNTIF($G$2:$G$2552,$G3647)&gt;=1),COUNTIF($G$2:G3647,$G3647),"")</f>
        <v/>
      </c>
      <c r="E3647" s="65" t="str">
        <f t="shared" si="289"/>
        <v>603938.SH</v>
      </c>
      <c r="F3647" s="65" t="str">
        <f t="shared" si="290"/>
        <v>三孚股份</v>
      </c>
      <c r="G3647" s="34" t="str">
        <f>IF(E3647="","",IF(行业估值!$C$5="申万行业",[1]!EM_S_INFO_INDUSTRY_SW2014(E3647,"1"),IF(行业估值!$C$5="证监会行业",[1]!EM_S_INFO_INDUSTRY_CSRC1(E3647,"1"),[1]!EM_S_INFO_INDUSTRY_EM2016(E3647,"1"))))</f>
        <v>基础化工</v>
      </c>
      <c r="H3647" s="34" t="str">
        <f>IF(E3647="","",IF($H$1="上证50",[1]!EM_S_INFO_COMPINDEX(E3647,"000016"),"")&amp;IF($H$1="上证180",[1]!EM_S_INFO_COMPINDEX(E3647,"000010"),"")&amp;IF($H$1="沪深300",[1]!EM_S_INFO_COMPINDEX(E3647,"000300"),"")&amp;IF(AND($H$1="上证A股",RIGHT(E3647,2)="SH"),"是","")&amp;IF(AND($H$1="深证A股",RIGHT(E3647,2)="SZ"),"是","")&amp;IF(AND($H$1="创业板",LEFT(E3647,1)-3=0),"是","")&amp;IF(AND($H$1="全部A股",E3647&lt;&gt;0),"是","")&amp;IF(AND($H$1="中小板",LEFT(E3647,3)="002"),"是",""))</f>
        <v>是</v>
      </c>
      <c r="I3647" s="46">
        <f ca="1">IF(E3647="","",IF(OR([1]!EM_S_VAL_MV(E3647,deadline)="",[1]!EM_S_VAL_MV(E3647,deadline)="--",[1]!EM_S_VAL_MV(E3647,deadline)="null"),0,[1]!EM_S_VAL_MV(E3647,deadline)/100000000))</f>
        <v>24.567255759999998</v>
      </c>
      <c r="J3647" s="46">
        <f ca="1">IF(E3647="","",IF(RIGHT(LEFT($J$1,6),3)="TTM",[1]!EM_S_FA_PROFIT_TTM(E3647,LEFT(RIGHT($J$1,11),10),1)/100000000,[1]!EM_S_STM07_IS(E3647,61,LEFT(RIGHT($J$1,5),4)&amp;"-12-31",1)/100000000))</f>
        <v>1.1302603412999999</v>
      </c>
      <c r="K3647" s="36">
        <f t="shared" ca="1" si="291"/>
        <v>21.735926549226082</v>
      </c>
      <c r="L3647" s="46">
        <f ca="1">IF(E3647="","",IF(ISERROR(IF(行业估值!$E$7="最新年报",[1]!EM_S_STM07_BS(E3647,140,LEFT(RIGHT($L$1,5),4)&amp;"-12-31",1)/100000000,[1]!EM_S_STM07_BS(E3647,140,LEFT(RIGHT($L$1,11),10),1)/100000000)),0,IF(行业估值!$E$7="最新年报",[1]!EM_S_STM07_BS(E3647,140,LEFT(RIGHT($L$1,5),4)&amp;"-12-31",1)/100000000,[1]!EM_S_STM07_BS(E3647,140,LEFT(RIGHT($L$1,11),10),1)/100000000)))</f>
        <v>11.266473767300001</v>
      </c>
      <c r="M3647" s="36">
        <f t="shared" ca="1" si="292"/>
        <v>2.1805629931260664</v>
      </c>
      <c r="N3647" s="37" t="str">
        <f ca="1">IF(E3647="","",IF(ISERROR([1]!EM_S_EST_NETPROFIT(E3647,行业估值!$E$6,deadline)/100000000),"-",[1]!EM_S_EST_NETPROFIT(E3647,行业估值!$E$6,deadline)/100000000))</f>
        <v>-</v>
      </c>
      <c r="O3647" s="36" t="str">
        <f t="shared" ca="1" si="293"/>
        <v>-</v>
      </c>
      <c r="T3647" s="64" t="s">
        <v>7091</v>
      </c>
      <c r="U3647" s="64" t="s">
        <v>7092</v>
      </c>
    </row>
    <row r="3648" spans="4:21">
      <c r="D3648" s="45" t="str">
        <f>IF(AND(行业估值!$B$39=$G3648,COUNTIF($G$2:$G$2552,$G3648)&gt;=1),COUNTIF($G$2:G3648,$G3648),"")</f>
        <v/>
      </c>
      <c r="E3648" s="65" t="str">
        <f t="shared" si="289"/>
        <v>603939.SH</v>
      </c>
      <c r="F3648" s="65" t="str">
        <f t="shared" si="290"/>
        <v>益丰药房</v>
      </c>
      <c r="G3648" s="34" t="str">
        <f>IF(E3648="","",IF(行业估值!$C$5="申万行业",[1]!EM_S_INFO_INDUSTRY_SW2014(E3648,"1"),IF(行业估值!$C$5="证监会行业",[1]!EM_S_INFO_INDUSTRY_CSRC1(E3648,"1"),[1]!EM_S_INFO_INDUSTRY_EM2016(E3648,"1"))))</f>
        <v>医药生物</v>
      </c>
      <c r="H3648" s="34" t="str">
        <f>IF(E3648="","",IF($H$1="上证50",[1]!EM_S_INFO_COMPINDEX(E3648,"000016"),"")&amp;IF($H$1="上证180",[1]!EM_S_INFO_COMPINDEX(E3648,"000010"),"")&amp;IF($H$1="沪深300",[1]!EM_S_INFO_COMPINDEX(E3648,"000300"),"")&amp;IF(AND($H$1="上证A股",RIGHT(E3648,2)="SH"),"是","")&amp;IF(AND($H$1="深证A股",RIGHT(E3648,2)="SZ"),"是","")&amp;IF(AND($H$1="创业板",LEFT(E3648,1)-3=0),"是","")&amp;IF(AND($H$1="全部A股",E3648&lt;&gt;0),"是","")&amp;IF(AND($H$1="中小板",LEFT(E3648,3)="002"),"是",""))</f>
        <v>是</v>
      </c>
      <c r="I3648" s="46">
        <f ca="1">IF(E3648="","",IF(OR([1]!EM_S_VAL_MV(E3648,deadline)="",[1]!EM_S_VAL_MV(E3648,deadline)="--",[1]!EM_S_VAL_MV(E3648,deadline)="null"),0,[1]!EM_S_VAL_MV(E3648,deadline)/100000000))</f>
        <v>288.92841082500001</v>
      </c>
      <c r="J3648" s="46">
        <f ca="1">IF(E3648="","",IF(RIGHT(LEFT($J$1,6),3)="TTM",[1]!EM_S_FA_PROFIT_TTM(E3648,LEFT(RIGHT($J$1,11),10),1)/100000000,[1]!EM_S_STM07_IS(E3648,61,LEFT(RIGHT($J$1,5),4)&amp;"-12-31",1)/100000000))</f>
        <v>5.8791216111000004</v>
      </c>
      <c r="K3648" s="36">
        <f t="shared" ca="1" si="291"/>
        <v>49.144826376697573</v>
      </c>
      <c r="L3648" s="46">
        <f ca="1">IF(E3648="","",IF(ISERROR(IF(行业估值!$E$7="最新年报",[1]!EM_S_STM07_BS(E3648,140,LEFT(RIGHT($L$1,5),4)&amp;"-12-31",1)/100000000,[1]!EM_S_STM07_BS(E3648,140,LEFT(RIGHT($L$1,11),10),1)/100000000)),0,IF(行业估值!$E$7="最新年报",[1]!EM_S_STM07_BS(E3648,140,LEFT(RIGHT($L$1,5),4)&amp;"-12-31",1)/100000000,[1]!EM_S_STM07_BS(E3648,140,LEFT(RIGHT($L$1,11),10),1)/100000000)))</f>
        <v>44.344686013500002</v>
      </c>
      <c r="M3648" s="36">
        <f t="shared" ca="1" si="292"/>
        <v>6.5155137356715205</v>
      </c>
      <c r="N3648" s="37">
        <f ca="1">IF(E3648="","",IF(ISERROR([1]!EM_S_EST_NETPROFIT(E3648,行业估值!$E$6,deadline)/100000000),"-",[1]!EM_S_EST_NETPROFIT(E3648,行业估值!$E$6,deadline)/100000000))</f>
        <v>5.7272041666666667</v>
      </c>
      <c r="O3648" s="36">
        <f t="shared" ca="1" si="293"/>
        <v>50.44842167607959</v>
      </c>
      <c r="T3648" s="64" t="s">
        <v>7093</v>
      </c>
      <c r="U3648" s="64" t="s">
        <v>7094</v>
      </c>
    </row>
    <row r="3649" spans="4:21">
      <c r="D3649" s="45" t="str">
        <f>IF(AND(行业估值!$B$39=$G3649,COUNTIF($G$2:$G$2552,$G3649)&gt;=1),COUNTIF($G$2:G3649,$G3649),"")</f>
        <v/>
      </c>
      <c r="E3649" s="65" t="str">
        <f t="shared" si="289"/>
        <v>603955.SH</v>
      </c>
      <c r="F3649" s="65" t="str">
        <f t="shared" si="290"/>
        <v>大千生态</v>
      </c>
      <c r="G3649" s="34" t="str">
        <f>IF(E3649="","",IF(行业估值!$C$5="申万行业",[1]!EM_S_INFO_INDUSTRY_SW2014(E3649,"1"),IF(行业估值!$C$5="证监会行业",[1]!EM_S_INFO_INDUSTRY_CSRC1(E3649,"1"),[1]!EM_S_INFO_INDUSTRY_EM2016(E3649,"1"))))</f>
        <v>建筑</v>
      </c>
      <c r="H3649" s="34" t="str">
        <f>IF(E3649="","",IF($H$1="上证50",[1]!EM_S_INFO_COMPINDEX(E3649,"000016"),"")&amp;IF($H$1="上证180",[1]!EM_S_INFO_COMPINDEX(E3649,"000010"),"")&amp;IF($H$1="沪深300",[1]!EM_S_INFO_COMPINDEX(E3649,"000300"),"")&amp;IF(AND($H$1="上证A股",RIGHT(E3649,2)="SH"),"是","")&amp;IF(AND($H$1="深证A股",RIGHT(E3649,2)="SZ"),"是","")&amp;IF(AND($H$1="创业板",LEFT(E3649,1)-3=0),"是","")&amp;IF(AND($H$1="全部A股",E3649&lt;&gt;0),"是","")&amp;IF(AND($H$1="中小板",LEFT(E3649,3)="002"),"是",""))</f>
        <v>是</v>
      </c>
      <c r="I3649" s="46">
        <f ca="1">IF(E3649="","",IF(OR([1]!EM_S_VAL_MV(E3649,deadline)="",[1]!EM_S_VAL_MV(E3649,deadline)="--",[1]!EM_S_VAL_MV(E3649,deadline)="null"),0,[1]!EM_S_VAL_MV(E3649,deadline)/100000000))</f>
        <v>17.055479999999999</v>
      </c>
      <c r="J3649" s="46">
        <f ca="1">IF(E3649="","",IF(RIGHT(LEFT($J$1,6),3)="TTM",[1]!EM_S_FA_PROFIT_TTM(E3649,LEFT(RIGHT($J$1,11),10),1)/100000000,[1]!EM_S_STM07_IS(E3649,61,LEFT(RIGHT($J$1,5),4)&amp;"-12-31",1)/100000000))</f>
        <v>1.0111017536</v>
      </c>
      <c r="K3649" s="36">
        <f t="shared" ca="1" si="291"/>
        <v>16.868213252795211</v>
      </c>
      <c r="L3649" s="46">
        <f ca="1">IF(E3649="","",IF(ISERROR(IF(行业估值!$E$7="最新年报",[1]!EM_S_STM07_BS(E3649,140,LEFT(RIGHT($L$1,5),4)&amp;"-12-31",1)/100000000,[1]!EM_S_STM07_BS(E3649,140,LEFT(RIGHT($L$1,11),10),1)/100000000)),0,IF(行业估值!$E$7="最新年报",[1]!EM_S_STM07_BS(E3649,140,LEFT(RIGHT($L$1,5),4)&amp;"-12-31",1)/100000000,[1]!EM_S_STM07_BS(E3649,140,LEFT(RIGHT($L$1,11),10),1)/100000000)))</f>
        <v>11.9022569768</v>
      </c>
      <c r="M3649" s="36">
        <f t="shared" ca="1" si="292"/>
        <v>1.4329618351582152</v>
      </c>
      <c r="N3649" s="37" t="str">
        <f ca="1">IF(E3649="","",IF(ISERROR([1]!EM_S_EST_NETPROFIT(E3649,行业估值!$E$6,deadline)/100000000),"-",[1]!EM_S_EST_NETPROFIT(E3649,行业估值!$E$6,deadline)/100000000))</f>
        <v>-</v>
      </c>
      <c r="O3649" s="36" t="str">
        <f t="shared" ca="1" si="293"/>
        <v>-</v>
      </c>
      <c r="T3649" s="64" t="s">
        <v>7095</v>
      </c>
      <c r="U3649" s="64" t="s">
        <v>7096</v>
      </c>
    </row>
    <row r="3650" spans="4:21">
      <c r="D3650" s="45">
        <f>IF(AND(行业估值!$B$39=$G3650,COUNTIF($G$2:$G$2552,$G3650)&gt;=1),COUNTIF($G$2:G3650,$G3650),"")</f>
        <v>332</v>
      </c>
      <c r="E3650" s="65" t="str">
        <f t="shared" si="289"/>
        <v>603956.SH</v>
      </c>
      <c r="F3650" s="65" t="str">
        <f t="shared" si="290"/>
        <v>威派格</v>
      </c>
      <c r="G3650" s="34" t="str">
        <f>IF(E3650="","",IF(行业估值!$C$5="申万行业",[1]!EM_S_INFO_INDUSTRY_SW2014(E3650,"1"),IF(行业估值!$C$5="证监会行业",[1]!EM_S_INFO_INDUSTRY_CSRC1(E3650,"1"),[1]!EM_S_INFO_INDUSTRY_EM2016(E3650,"1"))))</f>
        <v>机械设备</v>
      </c>
      <c r="H3650" s="34" t="str">
        <f>IF(E3650="","",IF($H$1="上证50",[1]!EM_S_INFO_COMPINDEX(E3650,"000016"),"")&amp;IF($H$1="上证180",[1]!EM_S_INFO_COMPINDEX(E3650,"000010"),"")&amp;IF($H$1="沪深300",[1]!EM_S_INFO_COMPINDEX(E3650,"000300"),"")&amp;IF(AND($H$1="上证A股",RIGHT(E3650,2)="SH"),"是","")&amp;IF(AND($H$1="深证A股",RIGHT(E3650,2)="SZ"),"是","")&amp;IF(AND($H$1="创业板",LEFT(E3650,1)-3=0),"是","")&amp;IF(AND($H$1="全部A股",E3650&lt;&gt;0),"是","")&amp;IF(AND($H$1="中小板",LEFT(E3650,3)="002"),"是",""))</f>
        <v>是</v>
      </c>
      <c r="I3650" s="46">
        <f ca="1">IF(E3650="","",IF(OR([1]!EM_S_VAL_MV(E3650,deadline)="",[1]!EM_S_VAL_MV(E3650,deadline)="--",[1]!EM_S_VAL_MV(E3650,deadline)="null"),0,[1]!EM_S_VAL_MV(E3650,deadline)/100000000))</f>
        <v>68.451788070000006</v>
      </c>
      <c r="J3650" s="46">
        <f ca="1">IF(E3650="","",IF(RIGHT(LEFT($J$1,6),3)="TTM",[1]!EM_S_FA_PROFIT_TTM(E3650,LEFT(RIGHT($J$1,11),10),1)/100000000,[1]!EM_S_STM07_IS(E3650,61,LEFT(RIGHT($J$1,5),4)&amp;"-12-31",1)/100000000))</f>
        <v>1.2142139818000002</v>
      </c>
      <c r="K3650" s="36">
        <f t="shared" ca="1" si="291"/>
        <v>56.375391072769801</v>
      </c>
      <c r="L3650" s="46">
        <f ca="1">IF(E3650="","",IF(ISERROR(IF(行业估值!$E$7="最新年报",[1]!EM_S_STM07_BS(E3650,140,LEFT(RIGHT($L$1,5),4)&amp;"-12-31",1)/100000000,[1]!EM_S_STM07_BS(E3650,140,LEFT(RIGHT($L$1,11),10),1)/100000000)),0,IF(行业估值!$E$7="最新年报",[1]!EM_S_STM07_BS(E3650,140,LEFT(RIGHT($L$1,5),4)&amp;"-12-31",1)/100000000,[1]!EM_S_STM07_BS(E3650,140,LEFT(RIGHT($L$1,11),10),1)/100000000)))</f>
        <v>10.727292581</v>
      </c>
      <c r="M3650" s="36">
        <f t="shared" ca="1" si="292"/>
        <v>6.3810870779492541</v>
      </c>
      <c r="N3650" s="37" t="str">
        <f ca="1">IF(E3650="","",IF(ISERROR([1]!EM_S_EST_NETPROFIT(E3650,行业估值!$E$6,deadline)/100000000),"-",[1]!EM_S_EST_NETPROFIT(E3650,行业估值!$E$6,deadline)/100000000))</f>
        <v>-</v>
      </c>
      <c r="O3650" s="36" t="str">
        <f t="shared" ca="1" si="293"/>
        <v>-</v>
      </c>
      <c r="T3650" s="64" t="s">
        <v>7097</v>
      </c>
      <c r="U3650" s="64" t="s">
        <v>7098</v>
      </c>
    </row>
    <row r="3651" spans="4:21">
      <c r="D3651" s="45" t="str">
        <f>IF(AND(行业估值!$B$39=$G3651,COUNTIF($G$2:$G$2552,$G3651)&gt;=1),COUNTIF($G$2:G3651,$G3651),"")</f>
        <v/>
      </c>
      <c r="E3651" s="65" t="str">
        <f t="shared" ref="E3651:E3714" si="294">IF(U3651="","",U3651)</f>
        <v>603958.SH</v>
      </c>
      <c r="F3651" s="65" t="str">
        <f t="shared" ref="F3651:F3714" si="295">IF(T3651="","",T3651)</f>
        <v>哈森股份</v>
      </c>
      <c r="G3651" s="34" t="str">
        <f>IF(E3651="","",IF(行业估值!$C$5="申万行业",[1]!EM_S_INFO_INDUSTRY_SW2014(E3651,"1"),IF(行业估值!$C$5="证监会行业",[1]!EM_S_INFO_INDUSTRY_CSRC1(E3651,"1"),[1]!EM_S_INFO_INDUSTRY_EM2016(E3651,"1"))))</f>
        <v>纺织服装</v>
      </c>
      <c r="H3651" s="34" t="str">
        <f>IF(E3651="","",IF($H$1="上证50",[1]!EM_S_INFO_COMPINDEX(E3651,"000016"),"")&amp;IF($H$1="上证180",[1]!EM_S_INFO_COMPINDEX(E3651,"000010"),"")&amp;IF($H$1="沪深300",[1]!EM_S_INFO_COMPINDEX(E3651,"000300"),"")&amp;IF(AND($H$1="上证A股",RIGHT(E3651,2)="SH"),"是","")&amp;IF(AND($H$1="深证A股",RIGHT(E3651,2)="SZ"),"是","")&amp;IF(AND($H$1="创业板",LEFT(E3651,1)-3=0),"是","")&amp;IF(AND($H$1="全部A股",E3651&lt;&gt;0),"是","")&amp;IF(AND($H$1="中小板",LEFT(E3651,3)="002"),"是",""))</f>
        <v>是</v>
      </c>
      <c r="I3651" s="46">
        <f ca="1">IF(E3651="","",IF(OR([1]!EM_S_VAL_MV(E3651,deadline)="",[1]!EM_S_VAL_MV(E3651,deadline)="--",[1]!EM_S_VAL_MV(E3651,deadline)="null"),0,[1]!EM_S_VAL_MV(E3651,deadline)/100000000))</f>
        <v>15.149991999999999</v>
      </c>
      <c r="J3651" s="46">
        <f ca="1">IF(E3651="","",IF(RIGHT(LEFT($J$1,6),3)="TTM",[1]!EM_S_FA_PROFIT_TTM(E3651,LEFT(RIGHT($J$1,11),10),1)/100000000,[1]!EM_S_STM07_IS(E3651,61,LEFT(RIGHT($J$1,5),4)&amp;"-12-31",1)/100000000))</f>
        <v>-0.73648919810000002</v>
      </c>
      <c r="K3651" s="36">
        <f t="shared" ca="1" si="291"/>
        <v>-20.57055560228725</v>
      </c>
      <c r="L3651" s="46">
        <f ca="1">IF(E3651="","",IF(ISERROR(IF(行业估值!$E$7="最新年报",[1]!EM_S_STM07_BS(E3651,140,LEFT(RIGHT($L$1,5),4)&amp;"-12-31",1)/100000000,[1]!EM_S_STM07_BS(E3651,140,LEFT(RIGHT($L$1,11),10),1)/100000000)),0,IF(行业估值!$E$7="最新年报",[1]!EM_S_STM07_BS(E3651,140,LEFT(RIGHT($L$1,5),4)&amp;"-12-31",1)/100000000,[1]!EM_S_STM07_BS(E3651,140,LEFT(RIGHT($L$1,11),10),1)/100000000)))</f>
        <v>10.143025117300001</v>
      </c>
      <c r="M3651" s="36">
        <f t="shared" ca="1" si="292"/>
        <v>1.493636447193657</v>
      </c>
      <c r="N3651" s="37">
        <f ca="1">IF(E3651="","",IF(ISERROR([1]!EM_S_EST_NETPROFIT(E3651,行业估值!$E$6,deadline)/100000000),"-",[1]!EM_S_EST_NETPROFIT(E3651,行业估值!$E$6,deadline)/100000000))</f>
        <v>0.08</v>
      </c>
      <c r="O3651" s="36">
        <f t="shared" ca="1" si="293"/>
        <v>189.3749</v>
      </c>
      <c r="T3651" s="64" t="s">
        <v>7099</v>
      </c>
      <c r="U3651" s="64" t="s">
        <v>7100</v>
      </c>
    </row>
    <row r="3652" spans="4:21">
      <c r="D3652" s="45" t="str">
        <f>IF(AND(行业估值!$B$39=$G3652,COUNTIF($G$2:$G$2552,$G3652)&gt;=1),COUNTIF($G$2:G3652,$G3652),"")</f>
        <v/>
      </c>
      <c r="E3652" s="65" t="str">
        <f t="shared" si="294"/>
        <v>603959.SH</v>
      </c>
      <c r="F3652" s="65" t="str">
        <f t="shared" si="295"/>
        <v>百利科技</v>
      </c>
      <c r="G3652" s="34" t="str">
        <f>IF(E3652="","",IF(行业估值!$C$5="申万行业",[1]!EM_S_INFO_INDUSTRY_SW2014(E3652,"1"),IF(行业估值!$C$5="证监会行业",[1]!EM_S_INFO_INDUSTRY_CSRC1(E3652,"1"),[1]!EM_S_INFO_INDUSTRY_EM2016(E3652,"1"))))</f>
        <v>建筑</v>
      </c>
      <c r="H3652" s="34" t="str">
        <f>IF(E3652="","",IF($H$1="上证50",[1]!EM_S_INFO_COMPINDEX(E3652,"000016"),"")&amp;IF($H$1="上证180",[1]!EM_S_INFO_COMPINDEX(E3652,"000010"),"")&amp;IF($H$1="沪深300",[1]!EM_S_INFO_COMPINDEX(E3652,"000300"),"")&amp;IF(AND($H$1="上证A股",RIGHT(E3652,2)="SH"),"是","")&amp;IF(AND($H$1="深证A股",RIGHT(E3652,2)="SZ"),"是","")&amp;IF(AND($H$1="创业板",LEFT(E3652,1)-3=0),"是","")&amp;IF(AND($H$1="全部A股",E3652&lt;&gt;0),"是","")&amp;IF(AND($H$1="中小板",LEFT(E3652,3)="002"),"是",""))</f>
        <v>是</v>
      </c>
      <c r="I3652" s="46">
        <f ca="1">IF(E3652="","",IF(OR([1]!EM_S_VAL_MV(E3652,deadline)="",[1]!EM_S_VAL_MV(E3652,deadline)="--",[1]!EM_S_VAL_MV(E3652,deadline)="null"),0,[1]!EM_S_VAL_MV(E3652,deadline)/100000000))</f>
        <v>36.001280000000001</v>
      </c>
      <c r="J3652" s="46">
        <f ca="1">IF(E3652="","",IF(RIGHT(LEFT($J$1,6),3)="TTM",[1]!EM_S_FA_PROFIT_TTM(E3652,LEFT(RIGHT($J$1,11),10),1)/100000000,[1]!EM_S_STM07_IS(E3652,61,LEFT(RIGHT($J$1,5),4)&amp;"-12-31",1)/100000000))</f>
        <v>1.2511813993000001</v>
      </c>
      <c r="K3652" s="36">
        <f t="shared" ca="1" si="291"/>
        <v>28.773829294570461</v>
      </c>
      <c r="L3652" s="46">
        <f ca="1">IF(E3652="","",IF(ISERROR(IF(行业估值!$E$7="最新年报",[1]!EM_S_STM07_BS(E3652,140,LEFT(RIGHT($L$1,5),4)&amp;"-12-31",1)/100000000,[1]!EM_S_STM07_BS(E3652,140,LEFT(RIGHT($L$1,11),10),1)/100000000)),0,IF(行业估值!$E$7="最新年报",[1]!EM_S_STM07_BS(E3652,140,LEFT(RIGHT($L$1,5),4)&amp;"-12-31",1)/100000000,[1]!EM_S_STM07_BS(E3652,140,LEFT(RIGHT($L$1,11),10),1)/100000000)))</f>
        <v>11.411681149000001</v>
      </c>
      <c r="M3652" s="36">
        <f t="shared" ca="1" si="292"/>
        <v>3.154774439448369</v>
      </c>
      <c r="N3652" s="37">
        <f ca="1">IF(E3652="","",IF(ISERROR([1]!EM_S_EST_NETPROFIT(E3652,行业估值!$E$6,deadline)/100000000),"-",[1]!EM_S_EST_NETPROFIT(E3652,行业估值!$E$6,deadline)/100000000))</f>
        <v>3.2907000000000002</v>
      </c>
      <c r="O3652" s="36">
        <f t="shared" ca="1" si="293"/>
        <v>10.940310572218676</v>
      </c>
      <c r="T3652" s="64" t="s">
        <v>7101</v>
      </c>
      <c r="U3652" s="64" t="s">
        <v>7102</v>
      </c>
    </row>
    <row r="3653" spans="4:21">
      <c r="D3653" s="45">
        <f>IF(AND(行业估值!$B$39=$G3653,COUNTIF($G$2:$G$2552,$G3653)&gt;=1),COUNTIF($G$2:G3653,$G3653),"")</f>
        <v>333</v>
      </c>
      <c r="E3653" s="65" t="str">
        <f t="shared" si="294"/>
        <v>603960.SH</v>
      </c>
      <c r="F3653" s="65" t="str">
        <f t="shared" si="295"/>
        <v>克来机电</v>
      </c>
      <c r="G3653" s="34" t="str">
        <f>IF(E3653="","",IF(行业估值!$C$5="申万行业",[1]!EM_S_INFO_INDUSTRY_SW2014(E3653,"1"),IF(行业估值!$C$5="证监会行业",[1]!EM_S_INFO_INDUSTRY_CSRC1(E3653,"1"),[1]!EM_S_INFO_INDUSTRY_EM2016(E3653,"1"))))</f>
        <v>机械设备</v>
      </c>
      <c r="H3653" s="34" t="str">
        <f>IF(E3653="","",IF($H$1="上证50",[1]!EM_S_INFO_COMPINDEX(E3653,"000016"),"")&amp;IF($H$1="上证180",[1]!EM_S_INFO_COMPINDEX(E3653,"000010"),"")&amp;IF($H$1="沪深300",[1]!EM_S_INFO_COMPINDEX(E3653,"000300"),"")&amp;IF(AND($H$1="上证A股",RIGHT(E3653,2)="SH"),"是","")&amp;IF(AND($H$1="深证A股",RIGHT(E3653,2)="SZ"),"是","")&amp;IF(AND($H$1="创业板",LEFT(E3653,1)-3=0),"是","")&amp;IF(AND($H$1="全部A股",E3653&lt;&gt;0),"是","")&amp;IF(AND($H$1="中小板",LEFT(E3653,3)="002"),"是",""))</f>
        <v>是</v>
      </c>
      <c r="I3653" s="46">
        <f ca="1">IF(E3653="","",IF(OR([1]!EM_S_VAL_MV(E3653,deadline)="",[1]!EM_S_VAL_MV(E3653,deadline)="--",[1]!EM_S_VAL_MV(E3653,deadline)="null"),0,[1]!EM_S_VAL_MV(E3653,deadline)/100000000))</f>
        <v>48.000056000000001</v>
      </c>
      <c r="J3653" s="46">
        <f ca="1">IF(E3653="","",IF(RIGHT(LEFT($J$1,6),3)="TTM",[1]!EM_S_FA_PROFIT_TTM(E3653,LEFT(RIGHT($J$1,11),10),1)/100000000,[1]!EM_S_STM07_IS(E3653,61,LEFT(RIGHT($J$1,5),4)&amp;"-12-31",1)/100000000))</f>
        <v>1.1585500201999999</v>
      </c>
      <c r="K3653" s="36">
        <f t="shared" ca="1" si="291"/>
        <v>41.431146832757186</v>
      </c>
      <c r="L3653" s="46">
        <f ca="1">IF(E3653="","",IF(ISERROR(IF(行业估值!$E$7="最新年报",[1]!EM_S_STM07_BS(E3653,140,LEFT(RIGHT($L$1,5),4)&amp;"-12-31",1)/100000000,[1]!EM_S_STM07_BS(E3653,140,LEFT(RIGHT($L$1,11),10),1)/100000000)),0,IF(行业估值!$E$7="最新年报",[1]!EM_S_STM07_BS(E3653,140,LEFT(RIGHT($L$1,5),4)&amp;"-12-31",1)/100000000,[1]!EM_S_STM07_BS(E3653,140,LEFT(RIGHT($L$1,11),10),1)/100000000)))</f>
        <v>5.4567756142999997</v>
      </c>
      <c r="M3653" s="36">
        <f t="shared" ca="1" si="292"/>
        <v>8.7964137418828958</v>
      </c>
      <c r="N3653" s="37">
        <f ca="1">IF(E3653="","",IF(ISERROR([1]!EM_S_EST_NETPROFIT(E3653,行业估值!$E$6,deadline)/100000000),"-",[1]!EM_S_EST_NETPROFIT(E3653,行业估值!$E$6,deadline)/100000000))</f>
        <v>1.1108473684210525</v>
      </c>
      <c r="O3653" s="36">
        <f t="shared" ca="1" si="293"/>
        <v>43.210307162384339</v>
      </c>
      <c r="T3653" s="64" t="s">
        <v>7103</v>
      </c>
      <c r="U3653" s="64" t="s">
        <v>7104</v>
      </c>
    </row>
    <row r="3654" spans="4:21">
      <c r="D3654" s="45" t="str">
        <f>IF(AND(行业估值!$B$39=$G3654,COUNTIF($G$2:$G$2552,$G3654)&gt;=1),COUNTIF($G$2:G3654,$G3654),"")</f>
        <v/>
      </c>
      <c r="E3654" s="65" t="str">
        <f t="shared" si="294"/>
        <v>603963.SH</v>
      </c>
      <c r="F3654" s="65" t="str">
        <f t="shared" si="295"/>
        <v>大理药业</v>
      </c>
      <c r="G3654" s="34" t="str">
        <f>IF(E3654="","",IF(行业估值!$C$5="申万行业",[1]!EM_S_INFO_INDUSTRY_SW2014(E3654,"1"),IF(行业估值!$C$5="证监会行业",[1]!EM_S_INFO_INDUSTRY_CSRC1(E3654,"1"),[1]!EM_S_INFO_INDUSTRY_EM2016(E3654,"1"))))</f>
        <v>医药生物</v>
      </c>
      <c r="H3654" s="34" t="str">
        <f>IF(E3654="","",IF($H$1="上证50",[1]!EM_S_INFO_COMPINDEX(E3654,"000016"),"")&amp;IF($H$1="上证180",[1]!EM_S_INFO_COMPINDEX(E3654,"000010"),"")&amp;IF($H$1="沪深300",[1]!EM_S_INFO_COMPINDEX(E3654,"000300"),"")&amp;IF(AND($H$1="上证A股",RIGHT(E3654,2)="SH"),"是","")&amp;IF(AND($H$1="深证A股",RIGHT(E3654,2)="SZ"),"是","")&amp;IF(AND($H$1="创业板",LEFT(E3654,1)-3=0),"是","")&amp;IF(AND($H$1="全部A股",E3654&lt;&gt;0),"是","")&amp;IF(AND($H$1="中小板",LEFT(E3654,3)="002"),"是",""))</f>
        <v>是</v>
      </c>
      <c r="I3654" s="46">
        <f ca="1">IF(E3654="","",IF(OR([1]!EM_S_VAL_MV(E3654,deadline)="",[1]!EM_S_VAL_MV(E3654,deadline)="--",[1]!EM_S_VAL_MV(E3654,deadline)="null"),0,[1]!EM_S_VAL_MV(E3654,deadline)/100000000))</f>
        <v>18.285799999999998</v>
      </c>
      <c r="J3654" s="46">
        <f ca="1">IF(E3654="","",IF(RIGHT(LEFT($J$1,6),3)="TTM",[1]!EM_S_FA_PROFIT_TTM(E3654,LEFT(RIGHT($J$1,11),10),1)/100000000,[1]!EM_S_STM07_IS(E3654,61,LEFT(RIGHT($J$1,5),4)&amp;"-12-31",1)/100000000))</f>
        <v>0.200139435</v>
      </c>
      <c r="K3654" s="36">
        <f t="shared" ca="1" si="291"/>
        <v>91.36530239530255</v>
      </c>
      <c r="L3654" s="46">
        <f ca="1">IF(E3654="","",IF(ISERROR(IF(行业估值!$E$7="最新年报",[1]!EM_S_STM07_BS(E3654,140,LEFT(RIGHT($L$1,5),4)&amp;"-12-31",1)/100000000,[1]!EM_S_STM07_BS(E3654,140,LEFT(RIGHT($L$1,11),10),1)/100000000)),0,IF(行业估值!$E$7="最新年报",[1]!EM_S_STM07_BS(E3654,140,LEFT(RIGHT($L$1,5),4)&amp;"-12-31",1)/100000000,[1]!EM_S_STM07_BS(E3654,140,LEFT(RIGHT($L$1,11),10),1)/100000000)))</f>
        <v>4.6883724032999998</v>
      </c>
      <c r="M3654" s="36">
        <f t="shared" ca="1" si="292"/>
        <v>3.9002447815641075</v>
      </c>
      <c r="N3654" s="37" t="str">
        <f ca="1">IF(E3654="","",IF(ISERROR([1]!EM_S_EST_NETPROFIT(E3654,行业估值!$E$6,deadline)/100000000),"-",[1]!EM_S_EST_NETPROFIT(E3654,行业估值!$E$6,deadline)/100000000))</f>
        <v>-</v>
      </c>
      <c r="O3654" s="36" t="str">
        <f t="shared" ca="1" si="293"/>
        <v>-</v>
      </c>
      <c r="T3654" s="64" t="s">
        <v>7105</v>
      </c>
      <c r="U3654" s="64" t="s">
        <v>7106</v>
      </c>
    </row>
    <row r="3655" spans="4:21">
      <c r="D3655" s="45">
        <f>IF(AND(行业估值!$B$39=$G3655,COUNTIF($G$2:$G$2552,$G3655)&gt;=1),COUNTIF($G$2:G3655,$G3655),"")</f>
        <v>334</v>
      </c>
      <c r="E3655" s="65" t="str">
        <f t="shared" si="294"/>
        <v>603966.SH</v>
      </c>
      <c r="F3655" s="65" t="str">
        <f t="shared" si="295"/>
        <v>法兰泰克</v>
      </c>
      <c r="G3655" s="34" t="str">
        <f>IF(E3655="","",IF(行业估值!$C$5="申万行业",[1]!EM_S_INFO_INDUSTRY_SW2014(E3655,"1"),IF(行业估值!$C$5="证监会行业",[1]!EM_S_INFO_INDUSTRY_CSRC1(E3655,"1"),[1]!EM_S_INFO_INDUSTRY_EM2016(E3655,"1"))))</f>
        <v>机械设备</v>
      </c>
      <c r="H3655" s="34" t="str">
        <f>IF(E3655="","",IF($H$1="上证50",[1]!EM_S_INFO_COMPINDEX(E3655,"000016"),"")&amp;IF($H$1="上证180",[1]!EM_S_INFO_COMPINDEX(E3655,"000010"),"")&amp;IF($H$1="沪深300",[1]!EM_S_INFO_COMPINDEX(E3655,"000300"),"")&amp;IF(AND($H$1="上证A股",RIGHT(E3655,2)="SH"),"是","")&amp;IF(AND($H$1="深证A股",RIGHT(E3655,2)="SZ"),"是","")&amp;IF(AND($H$1="创业板",LEFT(E3655,1)-3=0),"是","")&amp;IF(AND($H$1="全部A股",E3655&lt;&gt;0),"是","")&amp;IF(AND($H$1="中小板",LEFT(E3655,3)="002"),"是",""))</f>
        <v>是</v>
      </c>
      <c r="I3655" s="46">
        <f ca="1">IF(E3655="","",IF(OR([1]!EM_S_VAL_MV(E3655,deadline)="",[1]!EM_S_VAL_MV(E3655,deadline)="--",[1]!EM_S_VAL_MV(E3655,deadline)="null"),0,[1]!EM_S_VAL_MV(E3655,deadline)/100000000))</f>
        <v>20.781490600000001</v>
      </c>
      <c r="J3655" s="46">
        <f ca="1">IF(E3655="","",IF(RIGHT(LEFT($J$1,6),3)="TTM",[1]!EM_S_FA_PROFIT_TTM(E3655,LEFT(RIGHT($J$1,11),10),1)/100000000,[1]!EM_S_STM07_IS(E3655,61,LEFT(RIGHT($J$1,5),4)&amp;"-12-31",1)/100000000))</f>
        <v>0.95932038680000009</v>
      </c>
      <c r="K3655" s="36">
        <f t="shared" ca="1" si="291"/>
        <v>21.662721741295115</v>
      </c>
      <c r="L3655" s="46">
        <f ca="1">IF(E3655="","",IF(ISERROR(IF(行业估值!$E$7="最新年报",[1]!EM_S_STM07_BS(E3655,140,LEFT(RIGHT($L$1,5),4)&amp;"-12-31",1)/100000000,[1]!EM_S_STM07_BS(E3655,140,LEFT(RIGHT($L$1,11),10),1)/100000000)),0,IF(行业估值!$E$7="最新年报",[1]!EM_S_STM07_BS(E3655,140,LEFT(RIGHT($L$1,5),4)&amp;"-12-31",1)/100000000,[1]!EM_S_STM07_BS(E3655,140,LEFT(RIGHT($L$1,11),10),1)/100000000)))</f>
        <v>9.6282038998000008</v>
      </c>
      <c r="M3655" s="36">
        <f t="shared" ca="1" si="292"/>
        <v>2.1583974348976636</v>
      </c>
      <c r="N3655" s="37">
        <f ca="1">IF(E3655="","",IF(ISERROR([1]!EM_S_EST_NETPROFIT(E3655,行业估值!$E$6,deadline)/100000000),"-",[1]!EM_S_EST_NETPROFIT(E3655,行业估值!$E$6,deadline)/100000000))</f>
        <v>1.0173166666666666</v>
      </c>
      <c r="O3655" s="36">
        <f t="shared" ca="1" si="293"/>
        <v>20.427750061436132</v>
      </c>
      <c r="T3655" s="64" t="s">
        <v>7107</v>
      </c>
      <c r="U3655" s="64" t="s">
        <v>7108</v>
      </c>
    </row>
    <row r="3656" spans="4:21">
      <c r="D3656" s="45" t="str">
        <f>IF(AND(行业估值!$B$39=$G3656,COUNTIF($G$2:$G$2552,$G3656)&gt;=1),COUNTIF($G$2:G3656,$G3656),"")</f>
        <v/>
      </c>
      <c r="E3656" s="65" t="str">
        <f t="shared" si="294"/>
        <v>603967.SH</v>
      </c>
      <c r="F3656" s="65" t="str">
        <f t="shared" si="295"/>
        <v>中创物流</v>
      </c>
      <c r="G3656" s="34" t="str">
        <f>IF(E3656="","",IF(行业估值!$C$5="申万行业",[1]!EM_S_INFO_INDUSTRY_SW2014(E3656,"1"),IF(行业估值!$C$5="证监会行业",[1]!EM_S_INFO_INDUSTRY_CSRC1(E3656,"1"),[1]!EM_S_INFO_INDUSTRY_EM2016(E3656,"1"))))</f>
        <v>交通运输</v>
      </c>
      <c r="H3656" s="34" t="str">
        <f>IF(E3656="","",IF($H$1="上证50",[1]!EM_S_INFO_COMPINDEX(E3656,"000016"),"")&amp;IF($H$1="上证180",[1]!EM_S_INFO_COMPINDEX(E3656,"000010"),"")&amp;IF($H$1="沪深300",[1]!EM_S_INFO_COMPINDEX(E3656,"000300"),"")&amp;IF(AND($H$1="上证A股",RIGHT(E3656,2)="SH"),"是","")&amp;IF(AND($H$1="深证A股",RIGHT(E3656,2)="SZ"),"是","")&amp;IF(AND($H$1="创业板",LEFT(E3656,1)-3=0),"是","")&amp;IF(AND($H$1="全部A股",E3656&lt;&gt;0),"是","")&amp;IF(AND($H$1="中小板",LEFT(E3656,3)="002"),"是",""))</f>
        <v>是</v>
      </c>
      <c r="I3656" s="46">
        <f ca="1">IF(E3656="","",IF(OR([1]!EM_S_VAL_MV(E3656,deadline)="",[1]!EM_S_VAL_MV(E3656,deadline)="--",[1]!EM_S_VAL_MV(E3656,deadline)="null"),0,[1]!EM_S_VAL_MV(E3656,deadline)/100000000))</f>
        <v>41.546671859999996</v>
      </c>
      <c r="J3656" s="46">
        <f ca="1">IF(E3656="","",IF(RIGHT(LEFT($J$1,6),3)="TTM",[1]!EM_S_FA_PROFIT_TTM(E3656,LEFT(RIGHT($J$1,11),10),1)/100000000,[1]!EM_S_STM07_IS(E3656,61,LEFT(RIGHT($J$1,5),4)&amp;"-12-31",1)/100000000))</f>
        <v>2.1992591902999998</v>
      </c>
      <c r="K3656" s="36">
        <f t="shared" ca="1" si="291"/>
        <v>18.89121211508164</v>
      </c>
      <c r="L3656" s="46">
        <f ca="1">IF(E3656="","",IF(ISERROR(IF(行业估值!$E$7="最新年报",[1]!EM_S_STM07_BS(E3656,140,LEFT(RIGHT($L$1,5),4)&amp;"-12-31",1)/100000000,[1]!EM_S_STM07_BS(E3656,140,LEFT(RIGHT($L$1,11),10),1)/100000000)),0,IF(行业估值!$E$7="最新年报",[1]!EM_S_STM07_BS(E3656,140,LEFT(RIGHT($L$1,5),4)&amp;"-12-31",1)/100000000,[1]!EM_S_STM07_BS(E3656,140,LEFT(RIGHT($L$1,11),10),1)/100000000)))</f>
        <v>18.524158890300001</v>
      </c>
      <c r="M3656" s="36">
        <f t="shared" ca="1" si="292"/>
        <v>2.2428371569278385</v>
      </c>
      <c r="N3656" s="37" t="str">
        <f ca="1">IF(E3656="","",IF(ISERROR([1]!EM_S_EST_NETPROFIT(E3656,行业估值!$E$6,deadline)/100000000),"-",[1]!EM_S_EST_NETPROFIT(E3656,行业估值!$E$6,deadline)/100000000))</f>
        <v>-</v>
      </c>
      <c r="O3656" s="36" t="str">
        <f t="shared" ca="1" si="293"/>
        <v>-</v>
      </c>
      <c r="T3656" s="64" t="s">
        <v>7471</v>
      </c>
      <c r="U3656" s="64" t="s">
        <v>7472</v>
      </c>
    </row>
    <row r="3657" spans="4:21">
      <c r="D3657" s="45" t="str">
        <f>IF(AND(行业估值!$B$39=$G3657,COUNTIF($G$2:$G$2552,$G3657)&gt;=1),COUNTIF($G$2:G3657,$G3657),"")</f>
        <v/>
      </c>
      <c r="E3657" s="65" t="str">
        <f t="shared" si="294"/>
        <v>603968.SH</v>
      </c>
      <c r="F3657" s="65" t="str">
        <f t="shared" si="295"/>
        <v>醋化股份</v>
      </c>
      <c r="G3657" s="34" t="str">
        <f>IF(E3657="","",IF(行业估值!$C$5="申万行业",[1]!EM_S_INFO_INDUSTRY_SW2014(E3657,"1"),IF(行业估值!$C$5="证监会行业",[1]!EM_S_INFO_INDUSTRY_CSRC1(E3657,"1"),[1]!EM_S_INFO_INDUSTRY_EM2016(E3657,"1"))))</f>
        <v>基础化工</v>
      </c>
      <c r="H3657" s="34" t="str">
        <f>IF(E3657="","",IF($H$1="上证50",[1]!EM_S_INFO_COMPINDEX(E3657,"000016"),"")&amp;IF($H$1="上证180",[1]!EM_S_INFO_COMPINDEX(E3657,"000010"),"")&amp;IF($H$1="沪深300",[1]!EM_S_INFO_COMPINDEX(E3657,"000300"),"")&amp;IF(AND($H$1="上证A股",RIGHT(E3657,2)="SH"),"是","")&amp;IF(AND($H$1="深证A股",RIGHT(E3657,2)="SZ"),"是","")&amp;IF(AND($H$1="创业板",LEFT(E3657,1)-3=0),"是","")&amp;IF(AND($H$1="全部A股",E3657&lt;&gt;0),"是","")&amp;IF(AND($H$1="中小板",LEFT(E3657,3)="002"),"是",""))</f>
        <v>是</v>
      </c>
      <c r="I3657" s="46">
        <f ca="1">IF(E3657="","",IF(OR([1]!EM_S_VAL_MV(E3657,deadline)="",[1]!EM_S_VAL_MV(E3657,deadline)="--",[1]!EM_S_VAL_MV(E3657,deadline)="null"),0,[1]!EM_S_VAL_MV(E3657,deadline)/100000000))</f>
        <v>28.504511999999998</v>
      </c>
      <c r="J3657" s="46">
        <f ca="1">IF(E3657="","",IF(RIGHT(LEFT($J$1,6),3)="TTM",[1]!EM_S_FA_PROFIT_TTM(E3657,LEFT(RIGHT($J$1,11),10),1)/100000000,[1]!EM_S_STM07_IS(E3657,61,LEFT(RIGHT($J$1,5),4)&amp;"-12-31",1)/100000000))</f>
        <v>2.0657729663</v>
      </c>
      <c r="K3657" s="36">
        <f t="shared" ca="1" si="291"/>
        <v>13.798472758143577</v>
      </c>
      <c r="L3657" s="46">
        <f ca="1">IF(E3657="","",IF(ISERROR(IF(行业估值!$E$7="最新年报",[1]!EM_S_STM07_BS(E3657,140,LEFT(RIGHT($L$1,5),4)&amp;"-12-31",1)/100000000,[1]!EM_S_STM07_BS(E3657,140,LEFT(RIGHT($L$1,11),10),1)/100000000)),0,IF(行业估值!$E$7="最新年报",[1]!EM_S_STM07_BS(E3657,140,LEFT(RIGHT($L$1,5),4)&amp;"-12-31",1)/100000000,[1]!EM_S_STM07_BS(E3657,140,LEFT(RIGHT($L$1,11),10),1)/100000000)))</f>
        <v>15.0442582254</v>
      </c>
      <c r="M3657" s="36">
        <f t="shared" ca="1" si="292"/>
        <v>1.89471036543858</v>
      </c>
      <c r="N3657" s="37">
        <f ca="1">IF(E3657="","",IF(ISERROR([1]!EM_S_EST_NETPROFIT(E3657,行业估值!$E$6,deadline)/100000000),"-",[1]!EM_S_EST_NETPROFIT(E3657,行业估值!$E$6,deadline)/100000000))</f>
        <v>2.71</v>
      </c>
      <c r="O3657" s="36">
        <f t="shared" ca="1" si="293"/>
        <v>10.518270110701106</v>
      </c>
      <c r="T3657" s="64" t="s">
        <v>7109</v>
      </c>
      <c r="U3657" s="64" t="s">
        <v>7110</v>
      </c>
    </row>
    <row r="3658" spans="4:21">
      <c r="D3658" s="45">
        <f>IF(AND(行业估值!$B$39=$G3658,COUNTIF($G$2:$G$2552,$G3658)&gt;=1),COUNTIF($G$2:G3658,$G3658),"")</f>
        <v>335</v>
      </c>
      <c r="E3658" s="65" t="str">
        <f t="shared" si="294"/>
        <v>603969.SH</v>
      </c>
      <c r="F3658" s="65" t="str">
        <f t="shared" si="295"/>
        <v>银龙股份</v>
      </c>
      <c r="G3658" s="34" t="str">
        <f>IF(E3658="","",IF(行业估值!$C$5="申万行业",[1]!EM_S_INFO_INDUSTRY_SW2014(E3658,"1"),IF(行业估值!$C$5="证监会行业",[1]!EM_S_INFO_INDUSTRY_CSRC1(E3658,"1"),[1]!EM_S_INFO_INDUSTRY_EM2016(E3658,"1"))))</f>
        <v>机械设备</v>
      </c>
      <c r="H3658" s="34" t="str">
        <f>IF(E3658="","",IF($H$1="上证50",[1]!EM_S_INFO_COMPINDEX(E3658,"000016"),"")&amp;IF($H$1="上证180",[1]!EM_S_INFO_COMPINDEX(E3658,"000010"),"")&amp;IF($H$1="沪深300",[1]!EM_S_INFO_COMPINDEX(E3658,"000300"),"")&amp;IF(AND($H$1="上证A股",RIGHT(E3658,2)="SH"),"是","")&amp;IF(AND($H$1="深证A股",RIGHT(E3658,2)="SZ"),"是","")&amp;IF(AND($H$1="创业板",LEFT(E3658,1)-3=0),"是","")&amp;IF(AND($H$1="全部A股",E3658&lt;&gt;0),"是","")&amp;IF(AND($H$1="中小板",LEFT(E3658,3)="002"),"是",""))</f>
        <v>是</v>
      </c>
      <c r="I3658" s="46">
        <f ca="1">IF(E3658="","",IF(OR([1]!EM_S_VAL_MV(E3658,deadline)="",[1]!EM_S_VAL_MV(E3658,deadline)="--",[1]!EM_S_VAL_MV(E3658,deadline)="null"),0,[1]!EM_S_VAL_MV(E3658,deadline)/100000000))</f>
        <v>33.303600000000003</v>
      </c>
      <c r="J3658" s="46">
        <f ca="1">IF(E3658="","",IF(RIGHT(LEFT($J$1,6),3)="TTM",[1]!EM_S_FA_PROFIT_TTM(E3658,LEFT(RIGHT($J$1,11),10),1)/100000000,[1]!EM_S_STM07_IS(E3658,61,LEFT(RIGHT($J$1,5),4)&amp;"-12-31",1)/100000000))</f>
        <v>1.9498989502999999</v>
      </c>
      <c r="K3658" s="36">
        <f t="shared" ca="1" si="291"/>
        <v>17.079654304586455</v>
      </c>
      <c r="L3658" s="46">
        <f ca="1">IF(E3658="","",IF(ISERROR(IF(行业估值!$E$7="最新年报",[1]!EM_S_STM07_BS(E3658,140,LEFT(RIGHT($L$1,5),4)&amp;"-12-31",1)/100000000,[1]!EM_S_STM07_BS(E3658,140,LEFT(RIGHT($L$1,11),10),1)/100000000)),0,IF(行业估值!$E$7="最新年报",[1]!EM_S_STM07_BS(E3658,140,LEFT(RIGHT($L$1,5),4)&amp;"-12-31",1)/100000000,[1]!EM_S_STM07_BS(E3658,140,LEFT(RIGHT($L$1,11),10),1)/100000000)))</f>
        <v>17.787760309700001</v>
      </c>
      <c r="M3658" s="36">
        <f t="shared" ca="1" si="292"/>
        <v>1.8722761843062907</v>
      </c>
      <c r="N3658" s="37" t="str">
        <f ca="1">IF(E3658="","",IF(ISERROR([1]!EM_S_EST_NETPROFIT(E3658,行业估值!$E$6,deadline)/100000000),"-",[1]!EM_S_EST_NETPROFIT(E3658,行业估值!$E$6,deadline)/100000000))</f>
        <v>-</v>
      </c>
      <c r="O3658" s="36" t="str">
        <f t="shared" ca="1" si="293"/>
        <v>-</v>
      </c>
      <c r="T3658" s="64" t="s">
        <v>7111</v>
      </c>
      <c r="U3658" s="64" t="s">
        <v>7112</v>
      </c>
    </row>
    <row r="3659" spans="4:21">
      <c r="D3659" s="45" t="str">
        <f>IF(AND(行业估值!$B$39=$G3659,COUNTIF($G$2:$G$2552,$G3659)&gt;=1),COUNTIF($G$2:G3659,$G3659),"")</f>
        <v/>
      </c>
      <c r="E3659" s="65" t="str">
        <f t="shared" si="294"/>
        <v>603970.SH</v>
      </c>
      <c r="F3659" s="65" t="str">
        <f t="shared" si="295"/>
        <v>中农立华</v>
      </c>
      <c r="G3659" s="34" t="str">
        <f>IF(E3659="","",IF(行业估值!$C$5="申万行业",[1]!EM_S_INFO_INDUSTRY_SW2014(E3659,"1"),IF(行业估值!$C$5="证监会行业",[1]!EM_S_INFO_INDUSTRY_CSRC1(E3659,"1"),[1]!EM_S_INFO_INDUSTRY_EM2016(E3659,"1"))))</f>
        <v>基础化工</v>
      </c>
      <c r="H3659" s="34" t="str">
        <f>IF(E3659="","",IF($H$1="上证50",[1]!EM_S_INFO_COMPINDEX(E3659,"000016"),"")&amp;IF($H$1="上证180",[1]!EM_S_INFO_COMPINDEX(E3659,"000010"),"")&amp;IF($H$1="沪深300",[1]!EM_S_INFO_COMPINDEX(E3659,"000300"),"")&amp;IF(AND($H$1="上证A股",RIGHT(E3659,2)="SH"),"是","")&amp;IF(AND($H$1="深证A股",RIGHT(E3659,2)="SZ"),"是","")&amp;IF(AND($H$1="创业板",LEFT(E3659,1)-3=0),"是","")&amp;IF(AND($H$1="全部A股",E3659&lt;&gt;0),"是","")&amp;IF(AND($H$1="中小板",LEFT(E3659,3)="002"),"是",""))</f>
        <v>是</v>
      </c>
      <c r="I3659" s="46">
        <f ca="1">IF(E3659="","",IF(OR([1]!EM_S_VAL_MV(E3659,deadline)="",[1]!EM_S_VAL_MV(E3659,deadline)="--",[1]!EM_S_VAL_MV(E3659,deadline)="null"),0,[1]!EM_S_VAL_MV(E3659,deadline)/100000000))</f>
        <v>23.750411875200001</v>
      </c>
      <c r="J3659" s="46">
        <f ca="1">IF(E3659="","",IF(RIGHT(LEFT($J$1,6),3)="TTM",[1]!EM_S_FA_PROFIT_TTM(E3659,LEFT(RIGHT($J$1,11),10),1)/100000000,[1]!EM_S_STM07_IS(E3659,61,LEFT(RIGHT($J$1,5),4)&amp;"-12-31",1)/100000000))</f>
        <v>1.3160860064</v>
      </c>
      <c r="K3659" s="36">
        <f t="shared" ca="1" si="291"/>
        <v>18.046246035368529</v>
      </c>
      <c r="L3659" s="46">
        <f ca="1">IF(E3659="","",IF(ISERROR(IF(行业估值!$E$7="最新年报",[1]!EM_S_STM07_BS(E3659,140,LEFT(RIGHT($L$1,5),4)&amp;"-12-31",1)/100000000,[1]!EM_S_STM07_BS(E3659,140,LEFT(RIGHT($L$1,11),10),1)/100000000)),0,IF(行业估值!$E$7="最新年报",[1]!EM_S_STM07_BS(E3659,140,LEFT(RIGHT($L$1,5),4)&amp;"-12-31",1)/100000000,[1]!EM_S_STM07_BS(E3659,140,LEFT(RIGHT($L$1,11),10),1)/100000000)))</f>
        <v>9.334486441000001</v>
      </c>
      <c r="M3659" s="36">
        <f t="shared" ca="1" si="292"/>
        <v>2.5443726363863703</v>
      </c>
      <c r="N3659" s="37" t="str">
        <f ca="1">IF(E3659="","",IF(ISERROR([1]!EM_S_EST_NETPROFIT(E3659,行业估值!$E$6,deadline)/100000000),"-",[1]!EM_S_EST_NETPROFIT(E3659,行业估值!$E$6,deadline)/100000000))</f>
        <v>-</v>
      </c>
      <c r="O3659" s="36" t="str">
        <f t="shared" ca="1" si="293"/>
        <v>-</v>
      </c>
      <c r="T3659" s="64" t="s">
        <v>7113</v>
      </c>
      <c r="U3659" s="64" t="s">
        <v>7114</v>
      </c>
    </row>
    <row r="3660" spans="4:21">
      <c r="D3660" s="45" t="str">
        <f>IF(AND(行业估值!$B$39=$G3660,COUNTIF($G$2:$G$2552,$G3660)&gt;=1),COUNTIF($G$2:G3660,$G3660),"")</f>
        <v/>
      </c>
      <c r="E3660" s="65" t="str">
        <f t="shared" si="294"/>
        <v>603976.SH</v>
      </c>
      <c r="F3660" s="65" t="str">
        <f t="shared" si="295"/>
        <v>正川股份</v>
      </c>
      <c r="G3660" s="34" t="str">
        <f>IF(E3660="","",IF(行业估值!$C$5="申万行业",[1]!EM_S_INFO_INDUSTRY_SW2014(E3660,"1"),IF(行业估值!$C$5="证监会行业",[1]!EM_S_INFO_INDUSTRY_CSRC1(E3660,"1"),[1]!EM_S_INFO_INDUSTRY_EM2016(E3660,"1"))))</f>
        <v>医药生物</v>
      </c>
      <c r="H3660" s="34" t="str">
        <f>IF(E3660="","",IF($H$1="上证50",[1]!EM_S_INFO_COMPINDEX(E3660,"000016"),"")&amp;IF($H$1="上证180",[1]!EM_S_INFO_COMPINDEX(E3660,"000010"),"")&amp;IF($H$1="沪深300",[1]!EM_S_INFO_COMPINDEX(E3660,"000300"),"")&amp;IF(AND($H$1="上证A股",RIGHT(E3660,2)="SH"),"是","")&amp;IF(AND($H$1="深证A股",RIGHT(E3660,2)="SZ"),"是","")&amp;IF(AND($H$1="创业板",LEFT(E3660,1)-3=0),"是","")&amp;IF(AND($H$1="全部A股",E3660&lt;&gt;0),"是","")&amp;IF(AND($H$1="中小板",LEFT(E3660,3)="002"),"是",""))</f>
        <v>是</v>
      </c>
      <c r="I3660" s="46">
        <f ca="1">IF(E3660="","",IF(OR([1]!EM_S_VAL_MV(E3660,deadline)="",[1]!EM_S_VAL_MV(E3660,deadline)="--",[1]!EM_S_VAL_MV(E3660,deadline)="null"),0,[1]!EM_S_VAL_MV(E3660,deadline)/100000000))</f>
        <v>37.452240000000003</v>
      </c>
      <c r="J3660" s="46">
        <f ca="1">IF(E3660="","",IF(RIGHT(LEFT($J$1,6),3)="TTM",[1]!EM_S_FA_PROFIT_TTM(E3660,LEFT(RIGHT($J$1,11),10),1)/100000000,[1]!EM_S_STM07_IS(E3660,61,LEFT(RIGHT($J$1,5),4)&amp;"-12-31",1)/100000000))</f>
        <v>0.6337625106</v>
      </c>
      <c r="K3660" s="36">
        <f t="shared" ca="1" si="291"/>
        <v>59.095070114738974</v>
      </c>
      <c r="L3660" s="46">
        <f ca="1">IF(E3660="","",IF(ISERROR(IF(行业估值!$E$7="最新年报",[1]!EM_S_STM07_BS(E3660,140,LEFT(RIGHT($L$1,5),4)&amp;"-12-31",1)/100000000,[1]!EM_S_STM07_BS(E3660,140,LEFT(RIGHT($L$1,11),10),1)/100000000)),0,IF(行业估值!$E$7="最新年报",[1]!EM_S_STM07_BS(E3660,140,LEFT(RIGHT($L$1,5),4)&amp;"-12-31",1)/100000000,[1]!EM_S_STM07_BS(E3660,140,LEFT(RIGHT($L$1,11),10),1)/100000000)))</f>
        <v>10.220120378200001</v>
      </c>
      <c r="M3660" s="36">
        <f t="shared" ca="1" si="292"/>
        <v>3.6645595760190259</v>
      </c>
      <c r="N3660" s="37" t="str">
        <f ca="1">IF(E3660="","",IF(ISERROR([1]!EM_S_EST_NETPROFIT(E3660,行业估值!$E$6,deadline)/100000000),"-",[1]!EM_S_EST_NETPROFIT(E3660,行业估值!$E$6,deadline)/100000000))</f>
        <v>-</v>
      </c>
      <c r="O3660" s="36" t="str">
        <f t="shared" ca="1" si="293"/>
        <v>-</v>
      </c>
      <c r="T3660" s="64" t="s">
        <v>7115</v>
      </c>
      <c r="U3660" s="64" t="s">
        <v>7116</v>
      </c>
    </row>
    <row r="3661" spans="4:21">
      <c r="D3661" s="45" t="str">
        <f>IF(AND(行业估值!$B$39=$G3661,COUNTIF($G$2:$G$2552,$G3661)&gt;=1),COUNTIF($G$2:G3661,$G3661),"")</f>
        <v/>
      </c>
      <c r="E3661" s="65" t="str">
        <f t="shared" si="294"/>
        <v>603977.SH</v>
      </c>
      <c r="F3661" s="65" t="str">
        <f t="shared" si="295"/>
        <v>国泰集团</v>
      </c>
      <c r="G3661" s="34" t="str">
        <f>IF(E3661="","",IF(行业估值!$C$5="申万行业",[1]!EM_S_INFO_INDUSTRY_SW2014(E3661,"1"),IF(行业估值!$C$5="证监会行业",[1]!EM_S_INFO_INDUSTRY_CSRC1(E3661,"1"),[1]!EM_S_INFO_INDUSTRY_EM2016(E3661,"1"))))</f>
        <v>基础化工</v>
      </c>
      <c r="H3661" s="34" t="str">
        <f>IF(E3661="","",IF($H$1="上证50",[1]!EM_S_INFO_COMPINDEX(E3661,"000016"),"")&amp;IF($H$1="上证180",[1]!EM_S_INFO_COMPINDEX(E3661,"000010"),"")&amp;IF($H$1="沪深300",[1]!EM_S_INFO_COMPINDEX(E3661,"000300"),"")&amp;IF(AND($H$1="上证A股",RIGHT(E3661,2)="SH"),"是","")&amp;IF(AND($H$1="深证A股",RIGHT(E3661,2)="SZ"),"是","")&amp;IF(AND($H$1="创业板",LEFT(E3661,1)-3=0),"是","")&amp;IF(AND($H$1="全部A股",E3661&lt;&gt;0),"是","")&amp;IF(AND($H$1="中小板",LEFT(E3661,3)="002"),"是",""))</f>
        <v>是</v>
      </c>
      <c r="I3661" s="46">
        <f ca="1">IF(E3661="","",IF(OR([1]!EM_S_VAL_MV(E3661,deadline)="",[1]!EM_S_VAL_MV(E3661,deadline)="--",[1]!EM_S_VAL_MV(E3661,deadline)="null"),0,[1]!EM_S_VAL_MV(E3661,deadline)/100000000))</f>
        <v>30.281510051999998</v>
      </c>
      <c r="J3661" s="46">
        <f ca="1">IF(E3661="","",IF(RIGHT(LEFT($J$1,6),3)="TTM",[1]!EM_S_FA_PROFIT_TTM(E3661,LEFT(RIGHT($J$1,11),10),1)/100000000,[1]!EM_S_STM07_IS(E3661,61,LEFT(RIGHT($J$1,5),4)&amp;"-12-31",1)/100000000))</f>
        <v>1.4218991078999998</v>
      </c>
      <c r="K3661" s="36">
        <f t="shared" ca="1" si="291"/>
        <v>21.296525107693967</v>
      </c>
      <c r="L3661" s="46">
        <f ca="1">IF(E3661="","",IF(ISERROR(IF(行业估值!$E$7="最新年报",[1]!EM_S_STM07_BS(E3661,140,LEFT(RIGHT($L$1,5),4)&amp;"-12-31",1)/100000000,[1]!EM_S_STM07_BS(E3661,140,LEFT(RIGHT($L$1,11),10),1)/100000000)),0,IF(行业估值!$E$7="最新年报",[1]!EM_S_STM07_BS(E3661,140,LEFT(RIGHT($L$1,5),4)&amp;"-12-31",1)/100000000,[1]!EM_S_STM07_BS(E3661,140,LEFT(RIGHT($L$1,11),10),1)/100000000)))</f>
        <v>19.155830001400002</v>
      </c>
      <c r="M3661" s="36">
        <f t="shared" ca="1" si="292"/>
        <v>1.5807986419688878</v>
      </c>
      <c r="N3661" s="37" t="str">
        <f ca="1">IF(E3661="","",IF(ISERROR([1]!EM_S_EST_NETPROFIT(E3661,行业估值!$E$6,deadline)/100000000),"-",[1]!EM_S_EST_NETPROFIT(E3661,行业估值!$E$6,deadline)/100000000))</f>
        <v>-</v>
      </c>
      <c r="O3661" s="36" t="str">
        <f t="shared" ca="1" si="293"/>
        <v>-</v>
      </c>
      <c r="T3661" s="64" t="s">
        <v>7117</v>
      </c>
      <c r="U3661" s="64" t="s">
        <v>7118</v>
      </c>
    </row>
    <row r="3662" spans="4:21">
      <c r="D3662" s="45" t="str">
        <f>IF(AND(行业估值!$B$39=$G3662,COUNTIF($G$2:$G$2552,$G3662)&gt;=1),COUNTIF($G$2:G3662,$G3662),"")</f>
        <v/>
      </c>
      <c r="E3662" s="65" t="str">
        <f t="shared" si="294"/>
        <v>603978.SH</v>
      </c>
      <c r="F3662" s="65" t="str">
        <f t="shared" si="295"/>
        <v>深圳新星</v>
      </c>
      <c r="G3662" s="34" t="str">
        <f>IF(E3662="","",IF(行业估值!$C$5="申万行业",[1]!EM_S_INFO_INDUSTRY_SW2014(E3662,"1"),IF(行业估值!$C$5="证监会行业",[1]!EM_S_INFO_INDUSTRY_CSRC1(E3662,"1"),[1]!EM_S_INFO_INDUSTRY_EM2016(E3662,"1"))))</f>
        <v>有色金属</v>
      </c>
      <c r="H3662" s="34" t="str">
        <f>IF(E3662="","",IF($H$1="上证50",[1]!EM_S_INFO_COMPINDEX(E3662,"000016"),"")&amp;IF($H$1="上证180",[1]!EM_S_INFO_COMPINDEX(E3662,"000010"),"")&amp;IF($H$1="沪深300",[1]!EM_S_INFO_COMPINDEX(E3662,"000300"),"")&amp;IF(AND($H$1="上证A股",RIGHT(E3662,2)="SH"),"是","")&amp;IF(AND($H$1="深证A股",RIGHT(E3662,2)="SZ"),"是","")&amp;IF(AND($H$1="创业板",LEFT(E3662,1)-3=0),"是","")&amp;IF(AND($H$1="全部A股",E3662&lt;&gt;0),"是","")&amp;IF(AND($H$1="中小板",LEFT(E3662,3)="002"),"是",""))</f>
        <v>是</v>
      </c>
      <c r="I3662" s="46">
        <f ca="1">IF(E3662="","",IF(OR([1]!EM_S_VAL_MV(E3662,deadline)="",[1]!EM_S_VAL_MV(E3662,deadline)="--",[1]!EM_S_VAL_MV(E3662,deadline)="null"),0,[1]!EM_S_VAL_MV(E3662,deadline)/100000000))</f>
        <v>38.287999999999997</v>
      </c>
      <c r="J3662" s="46">
        <f ca="1">IF(E3662="","",IF(RIGHT(LEFT($J$1,6),3)="TTM",[1]!EM_S_FA_PROFIT_TTM(E3662,LEFT(RIGHT($J$1,11),10),1)/100000000,[1]!EM_S_STM07_IS(E3662,61,LEFT(RIGHT($J$1,5),4)&amp;"-12-31",1)/100000000))</f>
        <v>1.1941717808000001</v>
      </c>
      <c r="K3662" s="36">
        <f t="shared" ca="1" si="291"/>
        <v>32.06238885861972</v>
      </c>
      <c r="L3662" s="46">
        <f ca="1">IF(E3662="","",IF(ISERROR(IF(行业估值!$E$7="最新年报",[1]!EM_S_STM07_BS(E3662,140,LEFT(RIGHT($L$1,5),4)&amp;"-12-31",1)/100000000,[1]!EM_S_STM07_BS(E3662,140,LEFT(RIGHT($L$1,11),10),1)/100000000)),0,IF(行业估值!$E$7="最新年报",[1]!EM_S_STM07_BS(E3662,140,LEFT(RIGHT($L$1,5),4)&amp;"-12-31",1)/100000000,[1]!EM_S_STM07_BS(E3662,140,LEFT(RIGHT($L$1,11),10),1)/100000000)))</f>
        <v>14.878172654</v>
      </c>
      <c r="M3662" s="36">
        <f t="shared" ca="1" si="292"/>
        <v>2.5734343114849025</v>
      </c>
      <c r="N3662" s="37">
        <f ca="1">IF(E3662="","",IF(ISERROR([1]!EM_S_EST_NETPROFIT(E3662,行业估值!$E$6,deadline)/100000000),"-",[1]!EM_S_EST_NETPROFIT(E3662,行业估值!$E$6,deadline)/100000000))</f>
        <v>1.6771</v>
      </c>
      <c r="O3662" s="36">
        <f t="shared" ca="1" si="293"/>
        <v>22.829884920398303</v>
      </c>
      <c r="T3662" s="64" t="s">
        <v>7119</v>
      </c>
      <c r="U3662" s="64" t="s">
        <v>7120</v>
      </c>
    </row>
    <row r="3663" spans="4:21">
      <c r="D3663" s="45" t="str">
        <f>IF(AND(行业估值!$B$39=$G3663,COUNTIF($G$2:$G$2552,$G3663)&gt;=1),COUNTIF($G$2:G3663,$G3663),"")</f>
        <v/>
      </c>
      <c r="E3663" s="65" t="str">
        <f t="shared" si="294"/>
        <v>603979.SH</v>
      </c>
      <c r="F3663" s="65" t="str">
        <f t="shared" si="295"/>
        <v>金诚信</v>
      </c>
      <c r="G3663" s="34" t="str">
        <f>IF(E3663="","",IF(行业估值!$C$5="申万行业",[1]!EM_S_INFO_INDUSTRY_SW2014(E3663,"1"),IF(行业估值!$C$5="证监会行业",[1]!EM_S_INFO_INDUSTRY_CSRC1(E3663,"1"),[1]!EM_S_INFO_INDUSTRY_EM2016(E3663,"1"))))</f>
        <v>建筑</v>
      </c>
      <c r="H3663" s="34" t="str">
        <f>IF(E3663="","",IF($H$1="上证50",[1]!EM_S_INFO_COMPINDEX(E3663,"000016"),"")&amp;IF($H$1="上证180",[1]!EM_S_INFO_COMPINDEX(E3663,"000010"),"")&amp;IF($H$1="沪深300",[1]!EM_S_INFO_COMPINDEX(E3663,"000300"),"")&amp;IF(AND($H$1="上证A股",RIGHT(E3663,2)="SH"),"是","")&amp;IF(AND($H$1="深证A股",RIGHT(E3663,2)="SZ"),"是","")&amp;IF(AND($H$1="创业板",LEFT(E3663,1)-3=0),"是","")&amp;IF(AND($H$1="全部A股",E3663&lt;&gt;0),"是","")&amp;IF(AND($H$1="中小板",LEFT(E3663,3)="002"),"是",""))</f>
        <v>是</v>
      </c>
      <c r="I3663" s="46">
        <f ca="1">IF(E3663="","",IF(OR([1]!EM_S_VAL_MV(E3663,deadline)="",[1]!EM_S_VAL_MV(E3663,deadline)="--",[1]!EM_S_VAL_MV(E3663,deadline)="null"),0,[1]!EM_S_VAL_MV(E3663,deadline)/100000000))</f>
        <v>49.706398406400005</v>
      </c>
      <c r="J3663" s="46">
        <f ca="1">IF(E3663="","",IF(RIGHT(LEFT($J$1,6),3)="TTM",[1]!EM_S_FA_PROFIT_TTM(E3663,LEFT(RIGHT($J$1,11),10),1)/100000000,[1]!EM_S_STM07_IS(E3663,61,LEFT(RIGHT($J$1,5),4)&amp;"-12-31",1)/100000000))</f>
        <v>2.9787927256</v>
      </c>
      <c r="K3663" s="36">
        <f t="shared" ca="1" si="291"/>
        <v>16.686759699397328</v>
      </c>
      <c r="L3663" s="46">
        <f ca="1">IF(E3663="","",IF(ISERROR(IF(行业估值!$E$7="最新年报",[1]!EM_S_STM07_BS(E3663,140,LEFT(RIGHT($L$1,5),4)&amp;"-12-31",1)/100000000,[1]!EM_S_STM07_BS(E3663,140,LEFT(RIGHT($L$1,11),10),1)/100000000)),0,IF(行业估值!$E$7="最新年报",[1]!EM_S_STM07_BS(E3663,140,LEFT(RIGHT($L$1,5),4)&amp;"-12-31",1)/100000000,[1]!EM_S_STM07_BS(E3663,140,LEFT(RIGHT($L$1,11),10),1)/100000000)))</f>
        <v>42.091729878599999</v>
      </c>
      <c r="M3663" s="36">
        <f t="shared" ca="1" si="292"/>
        <v>1.1809065236748895</v>
      </c>
      <c r="N3663" s="37">
        <f ca="1">IF(E3663="","",IF(ISERROR([1]!EM_S_EST_NETPROFIT(E3663,行业估值!$E$6,deadline)/100000000),"-",[1]!EM_S_EST_NETPROFIT(E3663,行业估值!$E$6,deadline)/100000000))</f>
        <v>3.8645</v>
      </c>
      <c r="O3663" s="36">
        <f t="shared" ca="1" si="293"/>
        <v>12.862310365221893</v>
      </c>
      <c r="T3663" s="64" t="s">
        <v>7121</v>
      </c>
      <c r="U3663" s="64" t="s">
        <v>7122</v>
      </c>
    </row>
    <row r="3664" spans="4:21">
      <c r="D3664" s="45" t="str">
        <f>IF(AND(行业估值!$B$39=$G3664,COUNTIF($G$2:$G$2552,$G3664)&gt;=1),COUNTIF($G$2:G3664,$G3664),"")</f>
        <v/>
      </c>
      <c r="E3664" s="65" t="str">
        <f t="shared" si="294"/>
        <v>603980.SH</v>
      </c>
      <c r="F3664" s="65" t="str">
        <f t="shared" si="295"/>
        <v>吉华集团</v>
      </c>
      <c r="G3664" s="34" t="str">
        <f>IF(E3664="","",IF(行业估值!$C$5="申万行业",[1]!EM_S_INFO_INDUSTRY_SW2014(E3664,"1"),IF(行业估值!$C$5="证监会行业",[1]!EM_S_INFO_INDUSTRY_CSRC1(E3664,"1"),[1]!EM_S_INFO_INDUSTRY_EM2016(E3664,"1"))))</f>
        <v>基础化工</v>
      </c>
      <c r="H3664" s="34" t="str">
        <f>IF(E3664="","",IF($H$1="上证50",[1]!EM_S_INFO_COMPINDEX(E3664,"000016"),"")&amp;IF($H$1="上证180",[1]!EM_S_INFO_COMPINDEX(E3664,"000010"),"")&amp;IF($H$1="沪深300",[1]!EM_S_INFO_COMPINDEX(E3664,"000300"),"")&amp;IF(AND($H$1="上证A股",RIGHT(E3664,2)="SH"),"是","")&amp;IF(AND($H$1="深证A股",RIGHT(E3664,2)="SZ"),"是","")&amp;IF(AND($H$1="创业板",LEFT(E3664,1)-3=0),"是","")&amp;IF(AND($H$1="全部A股",E3664&lt;&gt;0),"是","")&amp;IF(AND($H$1="中小板",LEFT(E3664,3)="002"),"是",""))</f>
        <v>是</v>
      </c>
      <c r="I3664" s="46">
        <f ca="1">IF(E3664="","",IF(OR([1]!EM_S_VAL_MV(E3664,deadline)="",[1]!EM_S_VAL_MV(E3664,deadline)="--",[1]!EM_S_VAL_MV(E3664,deadline)="null"),0,[1]!EM_S_VAL_MV(E3664,deadline)/100000000))</f>
        <v>53.97</v>
      </c>
      <c r="J3664" s="46">
        <f ca="1">IF(E3664="","",IF(RIGHT(LEFT($J$1,6),3)="TTM",[1]!EM_S_FA_PROFIT_TTM(E3664,LEFT(RIGHT($J$1,11),10),1)/100000000,[1]!EM_S_STM07_IS(E3664,61,LEFT(RIGHT($J$1,5),4)&amp;"-12-31",1)/100000000))</f>
        <v>5.6487212541999998</v>
      </c>
      <c r="K3664" s="36">
        <f t="shared" ca="1" si="291"/>
        <v>9.5543747994064372</v>
      </c>
      <c r="L3664" s="46">
        <f ca="1">IF(E3664="","",IF(ISERROR(IF(行业估值!$E$7="最新年报",[1]!EM_S_STM07_BS(E3664,140,LEFT(RIGHT($L$1,5),4)&amp;"-12-31",1)/100000000,[1]!EM_S_STM07_BS(E3664,140,LEFT(RIGHT($L$1,11),10),1)/100000000)),0,IF(行业估值!$E$7="最新年报",[1]!EM_S_STM07_BS(E3664,140,LEFT(RIGHT($L$1,5),4)&amp;"-12-31",1)/100000000,[1]!EM_S_STM07_BS(E3664,140,LEFT(RIGHT($L$1,11),10),1)/100000000)))</f>
        <v>45.287217202200004</v>
      </c>
      <c r="M3664" s="36">
        <f t="shared" ca="1" si="292"/>
        <v>1.1917270111570952</v>
      </c>
      <c r="N3664" s="37" t="str">
        <f ca="1">IF(E3664="","",IF(ISERROR([1]!EM_S_EST_NETPROFIT(E3664,行业估值!$E$6,deadline)/100000000),"-",[1]!EM_S_EST_NETPROFIT(E3664,行业估值!$E$6,deadline)/100000000))</f>
        <v>-</v>
      </c>
      <c r="O3664" s="36" t="str">
        <f t="shared" ca="1" si="293"/>
        <v>-</v>
      </c>
      <c r="T3664" s="64" t="s">
        <v>7123</v>
      </c>
      <c r="U3664" s="64" t="s">
        <v>7124</v>
      </c>
    </row>
    <row r="3665" spans="4:21">
      <c r="D3665" s="45" t="str">
        <f>IF(AND(行业估值!$B$39=$G3665,COUNTIF($G$2:$G$2552,$G3665)&gt;=1),COUNTIF($G$2:G3665,$G3665),"")</f>
        <v/>
      </c>
      <c r="E3665" s="65" t="str">
        <f t="shared" si="294"/>
        <v>603982.SH</v>
      </c>
      <c r="F3665" s="65" t="str">
        <f t="shared" si="295"/>
        <v>泉峰汽车</v>
      </c>
      <c r="G3665" s="34" t="str">
        <f>IF(E3665="","",IF(行业估值!$C$5="申万行业",[1]!EM_S_INFO_INDUSTRY_SW2014(E3665,"1"),IF(行业估值!$C$5="证监会行业",[1]!EM_S_INFO_INDUSTRY_CSRC1(E3665,"1"),[1]!EM_S_INFO_INDUSTRY_EM2016(E3665,"1"))))</f>
        <v>交运设备</v>
      </c>
      <c r="H3665" s="34" t="str">
        <f>IF(E3665="","",IF($H$1="上证50",[1]!EM_S_INFO_COMPINDEX(E3665,"000016"),"")&amp;IF($H$1="上证180",[1]!EM_S_INFO_COMPINDEX(E3665,"000010"),"")&amp;IF($H$1="沪深300",[1]!EM_S_INFO_COMPINDEX(E3665,"000300"),"")&amp;IF(AND($H$1="上证A股",RIGHT(E3665,2)="SH"),"是","")&amp;IF(AND($H$1="深证A股",RIGHT(E3665,2)="SZ"),"是","")&amp;IF(AND($H$1="创业板",LEFT(E3665,1)-3=0),"是","")&amp;IF(AND($H$1="全部A股",E3665&lt;&gt;0),"是","")&amp;IF(AND($H$1="中小板",LEFT(E3665,3)="002"),"是",""))</f>
        <v>是</v>
      </c>
      <c r="I3665" s="46">
        <f ca="1">IF(E3665="","",IF(OR([1]!EM_S_VAL_MV(E3665,deadline)="",[1]!EM_S_VAL_MV(E3665,deadline)="--",[1]!EM_S_VAL_MV(E3665,deadline)="null"),0,[1]!EM_S_VAL_MV(E3665,deadline)/100000000))</f>
        <v>32.18</v>
      </c>
      <c r="J3665" s="46">
        <f ca="1">IF(E3665="","",IF(RIGHT(LEFT($J$1,6),3)="TTM",[1]!EM_S_FA_PROFIT_TTM(E3665,LEFT(RIGHT($J$1,11),10),1)/100000000,[1]!EM_S_STM07_IS(E3665,61,LEFT(RIGHT($J$1,5),4)&amp;"-12-31",1)/100000000))</f>
        <v>0.76779252610000004</v>
      </c>
      <c r="K3665" s="36">
        <f t="shared" ca="1" si="291"/>
        <v>41.912364220915535</v>
      </c>
      <c r="L3665" s="46">
        <f ca="1">IF(E3665="","",IF(ISERROR(IF(行业估值!$E$7="最新年报",[1]!EM_S_STM07_BS(E3665,140,LEFT(RIGHT($L$1,5),4)&amp;"-12-31",1)/100000000,[1]!EM_S_STM07_BS(E3665,140,LEFT(RIGHT($L$1,11),10),1)/100000000)),0,IF(行业估值!$E$7="最新年报",[1]!EM_S_STM07_BS(E3665,140,LEFT(RIGHT($L$1,5),4)&amp;"-12-31",1)/100000000,[1]!EM_S_STM07_BS(E3665,140,LEFT(RIGHT($L$1,11),10),1)/100000000)))</f>
        <v>14.195462856400001</v>
      </c>
      <c r="M3665" s="36">
        <f t="shared" ca="1" si="292"/>
        <v>2.2669215034078092</v>
      </c>
      <c r="N3665" s="37" t="str">
        <f ca="1">IF(E3665="","",IF(ISERROR([1]!EM_S_EST_NETPROFIT(E3665,行业估值!$E$6,deadline)/100000000),"-",[1]!EM_S_EST_NETPROFIT(E3665,行业估值!$E$6,deadline)/100000000))</f>
        <v>-</v>
      </c>
      <c r="O3665" s="36" t="str">
        <f t="shared" ca="1" si="293"/>
        <v>-</v>
      </c>
      <c r="T3665" s="64" t="s">
        <v>7473</v>
      </c>
      <c r="U3665" s="64" t="s">
        <v>7474</v>
      </c>
    </row>
    <row r="3666" spans="4:21">
      <c r="D3666" s="45" t="str">
        <f>IF(AND(行业估值!$B$39=$G3666,COUNTIF($G$2:$G$2552,$G3666)&gt;=1),COUNTIF($G$2:G3666,$G3666),"")</f>
        <v/>
      </c>
      <c r="E3666" s="65" t="str">
        <f t="shared" si="294"/>
        <v>603983.SH</v>
      </c>
      <c r="F3666" s="65" t="str">
        <f t="shared" si="295"/>
        <v>丸美股份</v>
      </c>
      <c r="G3666" s="34" t="str">
        <f>IF(E3666="","",IF(行业估值!$C$5="申万行业",[1]!EM_S_INFO_INDUSTRY_SW2014(E3666,"1"),IF(行业估值!$C$5="证监会行业",[1]!EM_S_INFO_INDUSTRY_CSRC1(E3666,"1"),[1]!EM_S_INFO_INDUSTRY_EM2016(E3666,"1"))))</f>
        <v>基础化工</v>
      </c>
      <c r="H3666" s="34" t="str">
        <f>IF(E3666="","",IF($H$1="上证50",[1]!EM_S_INFO_COMPINDEX(E3666,"000016"),"")&amp;IF($H$1="上证180",[1]!EM_S_INFO_COMPINDEX(E3666,"000010"),"")&amp;IF($H$1="沪深300",[1]!EM_S_INFO_COMPINDEX(E3666,"000300"),"")&amp;IF(AND($H$1="上证A股",RIGHT(E3666,2)="SH"),"是","")&amp;IF(AND($H$1="深证A股",RIGHT(E3666,2)="SZ"),"是","")&amp;IF(AND($H$1="创业板",LEFT(E3666,1)-3=0),"是","")&amp;IF(AND($H$1="全部A股",E3666&lt;&gt;0),"是","")&amp;IF(AND($H$1="中小板",LEFT(E3666,3)="002"),"是",""))</f>
        <v>是</v>
      </c>
      <c r="I3666" s="46">
        <f ca="1">IF(E3666="","",IF(OR([1]!EM_S_VAL_MV(E3666,deadline)="",[1]!EM_S_VAL_MV(E3666,deadline)="--",[1]!EM_S_VAL_MV(E3666,deadline)="null"),0,[1]!EM_S_VAL_MV(E3666,deadline)/100000000))</f>
        <v>254.63499999999999</v>
      </c>
      <c r="J3666" s="46">
        <f ca="1">IF(E3666="","",IF(RIGHT(LEFT($J$1,6),3)="TTM",[1]!EM_S_FA_PROFIT_TTM(E3666,LEFT(RIGHT($J$1,11),10),1)/100000000,[1]!EM_S_STM07_IS(E3666,61,LEFT(RIGHT($J$1,5),4)&amp;"-12-31",1)/100000000))</f>
        <v>5.3586084311000004</v>
      </c>
      <c r="K3666" s="36">
        <f t="shared" ca="1" si="291"/>
        <v>47.518866749464884</v>
      </c>
      <c r="L3666" s="46">
        <f ca="1">IF(E3666="","",IF(ISERROR(IF(行业估值!$E$7="最新年报",[1]!EM_S_STM07_BS(E3666,140,LEFT(RIGHT($L$1,5),4)&amp;"-12-31",1)/100000000,[1]!EM_S_STM07_BS(E3666,140,LEFT(RIGHT($L$1,11),10),1)/100000000)),0,IF(行业估值!$E$7="最新年报",[1]!EM_S_STM07_BS(E3666,140,LEFT(RIGHT($L$1,5),4)&amp;"-12-31",1)/100000000,[1]!EM_S_STM07_BS(E3666,140,LEFT(RIGHT($L$1,11),10),1)/100000000)))</f>
        <v>25.139699564800001</v>
      </c>
      <c r="M3666" s="36">
        <f t="shared" ca="1" si="292"/>
        <v>10.128800439466419</v>
      </c>
      <c r="N3666" s="37">
        <f ca="1">IF(E3666="","",IF(ISERROR([1]!EM_S_EST_NETPROFIT(E3666,行业估值!$E$6,deadline)/100000000),"-",[1]!EM_S_EST_NETPROFIT(E3666,行业估值!$E$6,deadline)/100000000))</f>
        <v>5.2534879999999999</v>
      </c>
      <c r="O3666" s="36">
        <f t="shared" ca="1" si="293"/>
        <v>48.469702414852762</v>
      </c>
      <c r="T3666" s="64" t="s">
        <v>7475</v>
      </c>
      <c r="U3666" s="64" t="s">
        <v>7476</v>
      </c>
    </row>
    <row r="3667" spans="4:21">
      <c r="D3667" s="45">
        <f>IF(AND(行业估值!$B$39=$G3667,COUNTIF($G$2:$G$2552,$G3667)&gt;=1),COUNTIF($G$2:G3667,$G3667),"")</f>
        <v>336</v>
      </c>
      <c r="E3667" s="65" t="str">
        <f t="shared" si="294"/>
        <v>603985.SH</v>
      </c>
      <c r="F3667" s="65" t="str">
        <f t="shared" si="295"/>
        <v>恒润股份</v>
      </c>
      <c r="G3667" s="34" t="str">
        <f>IF(E3667="","",IF(行业估值!$C$5="申万行业",[1]!EM_S_INFO_INDUSTRY_SW2014(E3667,"1"),IF(行业估值!$C$5="证监会行业",[1]!EM_S_INFO_INDUSTRY_CSRC1(E3667,"1"),[1]!EM_S_INFO_INDUSTRY_EM2016(E3667,"1"))))</f>
        <v>机械设备</v>
      </c>
      <c r="H3667" s="34" t="str">
        <f>IF(E3667="","",IF($H$1="上证50",[1]!EM_S_INFO_COMPINDEX(E3667,"000016"),"")&amp;IF($H$1="上证180",[1]!EM_S_INFO_COMPINDEX(E3667,"000010"),"")&amp;IF($H$1="沪深300",[1]!EM_S_INFO_COMPINDEX(E3667,"000300"),"")&amp;IF(AND($H$1="上证A股",RIGHT(E3667,2)="SH"),"是","")&amp;IF(AND($H$1="深证A股",RIGHT(E3667,2)="SZ"),"是","")&amp;IF(AND($H$1="创业板",LEFT(E3667,1)-3=0),"是","")&amp;IF(AND($H$1="全部A股",E3667&lt;&gt;0),"是","")&amp;IF(AND($H$1="中小板",LEFT(E3667,3)="002"),"是",""))</f>
        <v>是</v>
      </c>
      <c r="I3667" s="46">
        <f ca="1">IF(E3667="","",IF(OR([1]!EM_S_VAL_MV(E3667,deadline)="",[1]!EM_S_VAL_MV(E3667,deadline)="--",[1]!EM_S_VAL_MV(E3667,deadline)="null"),0,[1]!EM_S_VAL_MV(E3667,deadline)/100000000))</f>
        <v>20.646080000000001</v>
      </c>
      <c r="J3667" s="46">
        <f ca="1">IF(E3667="","",IF(RIGHT(LEFT($J$1,6),3)="TTM",[1]!EM_S_FA_PROFIT_TTM(E3667,LEFT(RIGHT($J$1,11),10),1)/100000000,[1]!EM_S_STM07_IS(E3667,61,LEFT(RIGHT($J$1,5),4)&amp;"-12-31",1)/100000000))</f>
        <v>1.4310553606999998</v>
      </c>
      <c r="K3667" s="36">
        <f t="shared" ca="1" si="291"/>
        <v>14.427170720985234</v>
      </c>
      <c r="L3667" s="46">
        <f ca="1">IF(E3667="","",IF(ISERROR(IF(行业估值!$E$7="最新年报",[1]!EM_S_STM07_BS(E3667,140,LEFT(RIGHT($L$1,5),4)&amp;"-12-31",1)/100000000,[1]!EM_S_STM07_BS(E3667,140,LEFT(RIGHT($L$1,11),10),1)/100000000)),0,IF(行业估值!$E$7="最新年报",[1]!EM_S_STM07_BS(E3667,140,LEFT(RIGHT($L$1,5),4)&amp;"-12-31",1)/100000000,[1]!EM_S_STM07_BS(E3667,140,LEFT(RIGHT($L$1,11),10),1)/100000000)))</f>
        <v>11.6948468177</v>
      </c>
      <c r="M3667" s="36">
        <f t="shared" ca="1" si="292"/>
        <v>1.7653997800768475</v>
      </c>
      <c r="N3667" s="37">
        <f ca="1">IF(E3667="","",IF(ISERROR([1]!EM_S_EST_NETPROFIT(E3667,行业估值!$E$6,deadline)/100000000),"-",[1]!EM_S_EST_NETPROFIT(E3667,行业估值!$E$6,deadline)/100000000))</f>
        <v>1.83</v>
      </c>
      <c r="O3667" s="36">
        <f t="shared" ca="1" si="293"/>
        <v>11.282010928961748</v>
      </c>
      <c r="T3667" s="64" t="s">
        <v>7125</v>
      </c>
      <c r="U3667" s="64" t="s">
        <v>7126</v>
      </c>
    </row>
    <row r="3668" spans="4:21">
      <c r="D3668" s="45" t="str">
        <f>IF(AND(行业估值!$B$39=$G3668,COUNTIF($G$2:$G$2552,$G3668)&gt;=1),COUNTIF($G$2:G3668,$G3668),"")</f>
        <v/>
      </c>
      <c r="E3668" s="65" t="str">
        <f t="shared" si="294"/>
        <v>603986.SH</v>
      </c>
      <c r="F3668" s="65" t="str">
        <f t="shared" si="295"/>
        <v>兆易创新</v>
      </c>
      <c r="G3668" s="34" t="str">
        <f>IF(E3668="","",IF(行业估值!$C$5="申万行业",[1]!EM_S_INFO_INDUSTRY_SW2014(E3668,"1"),IF(行业估值!$C$5="证监会行业",[1]!EM_S_INFO_INDUSTRY_CSRC1(E3668,"1"),[1]!EM_S_INFO_INDUSTRY_EM2016(E3668,"1"))))</f>
        <v>电子设备</v>
      </c>
      <c r="H3668" s="34" t="str">
        <f>IF(E3668="","",IF($H$1="上证50",[1]!EM_S_INFO_COMPINDEX(E3668,"000016"),"")&amp;IF($H$1="上证180",[1]!EM_S_INFO_COMPINDEX(E3668,"000010"),"")&amp;IF($H$1="沪深300",[1]!EM_S_INFO_COMPINDEX(E3668,"000300"),"")&amp;IF(AND($H$1="上证A股",RIGHT(E3668,2)="SH"),"是","")&amp;IF(AND($H$1="深证A股",RIGHT(E3668,2)="SZ"),"是","")&amp;IF(AND($H$1="创业板",LEFT(E3668,1)-3=0),"是","")&amp;IF(AND($H$1="全部A股",E3668&lt;&gt;0),"是","")&amp;IF(AND($H$1="中小板",LEFT(E3668,3)="002"),"是",""))</f>
        <v>是</v>
      </c>
      <c r="I3668" s="46">
        <f ca="1">IF(E3668="","",IF(OR([1]!EM_S_VAL_MV(E3668,deadline)="",[1]!EM_S_VAL_MV(E3668,deadline)="--",[1]!EM_S_VAL_MV(E3668,deadline)="null"),0,[1]!EM_S_VAL_MV(E3668,deadline)/100000000))</f>
        <v>533.78856072500002</v>
      </c>
      <c r="J3668" s="46">
        <f ca="1">IF(E3668="","",IF(RIGHT(LEFT($J$1,6),3)="TTM",[1]!EM_S_FA_PROFIT_TTM(E3668,LEFT(RIGHT($J$1,11),10),1)/100000000,[1]!EM_S_STM07_IS(E3668,61,LEFT(RIGHT($J$1,5),4)&amp;"-12-31",1)/100000000))</f>
        <v>4.8606159186999998</v>
      </c>
      <c r="K3668" s="36">
        <f t="shared" ca="1" si="291"/>
        <v>109.81911956288965</v>
      </c>
      <c r="L3668" s="46">
        <f ca="1">IF(E3668="","",IF(ISERROR(IF(行业估值!$E$7="最新年报",[1]!EM_S_STM07_BS(E3668,140,LEFT(RIGHT($L$1,5),4)&amp;"-12-31",1)/100000000,[1]!EM_S_STM07_BS(E3668,140,LEFT(RIGHT($L$1,11),10),1)/100000000)),0,IF(行业估值!$E$7="最新年报",[1]!EM_S_STM07_BS(E3668,140,LEFT(RIGHT($L$1,5),4)&amp;"-12-31",1)/100000000,[1]!EM_S_STM07_BS(E3668,140,LEFT(RIGHT($L$1,11),10),1)/100000000)))</f>
        <v>49.556820464799998</v>
      </c>
      <c r="M3668" s="36">
        <f t="shared" ca="1" si="292"/>
        <v>10.771243104753822</v>
      </c>
      <c r="N3668" s="37">
        <f ca="1">IF(E3668="","",IF(ISERROR([1]!EM_S_EST_NETPROFIT(E3668,行业估值!$E$6,deadline)/100000000),"-",[1]!EM_S_EST_NETPROFIT(E3668,行业估值!$E$6,deadline)/100000000))</f>
        <v>6.1107541666666672</v>
      </c>
      <c r="O3668" s="36">
        <f t="shared" ca="1" si="293"/>
        <v>87.352321197397202</v>
      </c>
      <c r="T3668" s="64" t="s">
        <v>7127</v>
      </c>
      <c r="U3668" s="64" t="s">
        <v>7128</v>
      </c>
    </row>
    <row r="3669" spans="4:21">
      <c r="D3669" s="45" t="str">
        <f>IF(AND(行业估值!$B$39=$G3669,COUNTIF($G$2:$G$2552,$G3669)&gt;=1),COUNTIF($G$2:G3669,$G3669),"")</f>
        <v/>
      </c>
      <c r="E3669" s="65" t="str">
        <f t="shared" si="294"/>
        <v>603987.SH</v>
      </c>
      <c r="F3669" s="65" t="str">
        <f t="shared" si="295"/>
        <v>康德莱</v>
      </c>
      <c r="G3669" s="34" t="str">
        <f>IF(E3669="","",IF(行业估值!$C$5="申万行业",[1]!EM_S_INFO_INDUSTRY_SW2014(E3669,"1"),IF(行业估值!$C$5="证监会行业",[1]!EM_S_INFO_INDUSTRY_CSRC1(E3669,"1"),[1]!EM_S_INFO_INDUSTRY_EM2016(E3669,"1"))))</f>
        <v>医药生物</v>
      </c>
      <c r="H3669" s="34" t="str">
        <f>IF(E3669="","",IF($H$1="上证50",[1]!EM_S_INFO_COMPINDEX(E3669,"000016"),"")&amp;IF($H$1="上证180",[1]!EM_S_INFO_COMPINDEX(E3669,"000010"),"")&amp;IF($H$1="沪深300",[1]!EM_S_INFO_COMPINDEX(E3669,"000300"),"")&amp;IF(AND($H$1="上证A股",RIGHT(E3669,2)="SH"),"是","")&amp;IF(AND($H$1="深证A股",RIGHT(E3669,2)="SZ"),"是","")&amp;IF(AND($H$1="创业板",LEFT(E3669,1)-3=0),"是","")&amp;IF(AND($H$1="全部A股",E3669&lt;&gt;0),"是","")&amp;IF(AND($H$1="中小板",LEFT(E3669,3)="002"),"是",""))</f>
        <v>是</v>
      </c>
      <c r="I3669" s="46">
        <f ca="1">IF(E3669="","",IF(OR([1]!EM_S_VAL_MV(E3669,deadline)="",[1]!EM_S_VAL_MV(E3669,deadline)="--",[1]!EM_S_VAL_MV(E3669,deadline)="null"),0,[1]!EM_S_VAL_MV(E3669,deadline)/100000000))</f>
        <v>32.458261499999999</v>
      </c>
      <c r="J3669" s="46">
        <f ca="1">IF(E3669="","",IF(RIGHT(LEFT($J$1,6),3)="TTM",[1]!EM_S_FA_PROFIT_TTM(E3669,LEFT(RIGHT($J$1,11),10),1)/100000000,[1]!EM_S_STM07_IS(E3669,61,LEFT(RIGHT($J$1,5),4)&amp;"-12-31",1)/100000000))</f>
        <v>2.1142364627000001</v>
      </c>
      <c r="K3669" s="36">
        <f t="shared" ca="1" si="291"/>
        <v>15.352238064492065</v>
      </c>
      <c r="L3669" s="46">
        <f ca="1">IF(E3669="","",IF(ISERROR(IF(行业估值!$E$7="最新年报",[1]!EM_S_STM07_BS(E3669,140,LEFT(RIGHT($L$1,5),4)&amp;"-12-31",1)/100000000,[1]!EM_S_STM07_BS(E3669,140,LEFT(RIGHT($L$1,11),10),1)/100000000)),0,IF(行业估值!$E$7="最新年报",[1]!EM_S_STM07_BS(E3669,140,LEFT(RIGHT($L$1,5),4)&amp;"-12-31",1)/100000000,[1]!EM_S_STM07_BS(E3669,140,LEFT(RIGHT($L$1,11),10),1)/100000000)))</f>
        <v>13.843678560499999</v>
      </c>
      <c r="M3669" s="36">
        <f t="shared" ca="1" si="292"/>
        <v>2.3446269254338774</v>
      </c>
      <c r="N3669" s="37" t="str">
        <f ca="1">IF(E3669="","",IF(ISERROR([1]!EM_S_EST_NETPROFIT(E3669,行业估值!$E$6,deadline)/100000000),"-",[1]!EM_S_EST_NETPROFIT(E3669,行业估值!$E$6,deadline)/100000000))</f>
        <v>-</v>
      </c>
      <c r="O3669" s="36" t="str">
        <f t="shared" ca="1" si="293"/>
        <v>-</v>
      </c>
      <c r="T3669" s="64" t="s">
        <v>7129</v>
      </c>
      <c r="U3669" s="64" t="s">
        <v>7130</v>
      </c>
    </row>
    <row r="3670" spans="4:21">
      <c r="D3670" s="45" t="str">
        <f>IF(AND(行业估值!$B$39=$G3670,COUNTIF($G$2:$G$2552,$G3670)&gt;=1),COUNTIF($G$2:G3670,$G3670),"")</f>
        <v/>
      </c>
      <c r="E3670" s="65" t="str">
        <f t="shared" si="294"/>
        <v>603988.SH</v>
      </c>
      <c r="F3670" s="65" t="str">
        <f t="shared" si="295"/>
        <v>中电电机</v>
      </c>
      <c r="G3670" s="34" t="str">
        <f>IF(E3670="","",IF(行业估值!$C$5="申万行业",[1]!EM_S_INFO_INDUSTRY_SW2014(E3670,"1"),IF(行业估值!$C$5="证监会行业",[1]!EM_S_INFO_INDUSTRY_CSRC1(E3670,"1"),[1]!EM_S_INFO_INDUSTRY_EM2016(E3670,"1"))))</f>
        <v>电气设备</v>
      </c>
      <c r="H3670" s="34" t="str">
        <f>IF(E3670="","",IF($H$1="上证50",[1]!EM_S_INFO_COMPINDEX(E3670,"000016"),"")&amp;IF($H$1="上证180",[1]!EM_S_INFO_COMPINDEX(E3670,"000010"),"")&amp;IF($H$1="沪深300",[1]!EM_S_INFO_COMPINDEX(E3670,"000300"),"")&amp;IF(AND($H$1="上证A股",RIGHT(E3670,2)="SH"),"是","")&amp;IF(AND($H$1="深证A股",RIGHT(E3670,2)="SZ"),"是","")&amp;IF(AND($H$1="创业板",LEFT(E3670,1)-3=0),"是","")&amp;IF(AND($H$1="全部A股",E3670&lt;&gt;0),"是","")&amp;IF(AND($H$1="中小板",LEFT(E3670,3)="002"),"是",""))</f>
        <v>是</v>
      </c>
      <c r="I3670" s="46">
        <f ca="1">IF(E3670="","",IF(OR([1]!EM_S_VAL_MV(E3670,deadline)="",[1]!EM_S_VAL_MV(E3670,deadline)="--",[1]!EM_S_VAL_MV(E3670,deadline)="null"),0,[1]!EM_S_VAL_MV(E3670,deadline)/100000000))</f>
        <v>20.438880000000001</v>
      </c>
      <c r="J3670" s="46">
        <f ca="1">IF(E3670="","",IF(RIGHT(LEFT($J$1,6),3)="TTM",[1]!EM_S_FA_PROFIT_TTM(E3670,LEFT(RIGHT($J$1,11),10),1)/100000000,[1]!EM_S_STM07_IS(E3670,61,LEFT(RIGHT($J$1,5),4)&amp;"-12-31",1)/100000000))</f>
        <v>0.63285918720000001</v>
      </c>
      <c r="K3670" s="36">
        <f t="shared" ca="1" si="291"/>
        <v>32.296094318278072</v>
      </c>
      <c r="L3670" s="46">
        <f ca="1">IF(E3670="","",IF(ISERROR(IF(行业估值!$E$7="最新年报",[1]!EM_S_STM07_BS(E3670,140,LEFT(RIGHT($L$1,5),4)&amp;"-12-31",1)/100000000,[1]!EM_S_STM07_BS(E3670,140,LEFT(RIGHT($L$1,11),10),1)/100000000)),0,IF(行业估值!$E$7="最新年报",[1]!EM_S_STM07_BS(E3670,140,LEFT(RIGHT($L$1,5),4)&amp;"-12-31",1)/100000000,[1]!EM_S_STM07_BS(E3670,140,LEFT(RIGHT($L$1,11),10),1)/100000000)))</f>
        <v>6.3525809380999991</v>
      </c>
      <c r="M3670" s="36">
        <f t="shared" ca="1" si="292"/>
        <v>3.2174135519339151</v>
      </c>
      <c r="N3670" s="37" t="str">
        <f ca="1">IF(E3670="","",IF(ISERROR([1]!EM_S_EST_NETPROFIT(E3670,行业估值!$E$6,deadline)/100000000),"-",[1]!EM_S_EST_NETPROFIT(E3670,行业估值!$E$6,deadline)/100000000))</f>
        <v>-</v>
      </c>
      <c r="O3670" s="36" t="str">
        <f t="shared" ca="1" si="293"/>
        <v>-</v>
      </c>
      <c r="T3670" s="64" t="s">
        <v>7131</v>
      </c>
      <c r="U3670" s="64" t="s">
        <v>7132</v>
      </c>
    </row>
    <row r="3671" spans="4:21">
      <c r="D3671" s="45" t="str">
        <f>IF(AND(行业估值!$B$39=$G3671,COUNTIF($G$2:$G$2552,$G3671)&gt;=1),COUNTIF($G$2:G3671,$G3671),"")</f>
        <v/>
      </c>
      <c r="E3671" s="65" t="str">
        <f t="shared" si="294"/>
        <v>603989.SH</v>
      </c>
      <c r="F3671" s="65" t="str">
        <f t="shared" si="295"/>
        <v>艾华集团</v>
      </c>
      <c r="G3671" s="34" t="str">
        <f>IF(E3671="","",IF(行业估值!$C$5="申万行业",[1]!EM_S_INFO_INDUSTRY_SW2014(E3671,"1"),IF(行业估值!$C$5="证监会行业",[1]!EM_S_INFO_INDUSTRY_CSRC1(E3671,"1"),[1]!EM_S_INFO_INDUSTRY_EM2016(E3671,"1"))))</f>
        <v>电子设备</v>
      </c>
      <c r="H3671" s="34" t="str">
        <f>IF(E3671="","",IF($H$1="上证50",[1]!EM_S_INFO_COMPINDEX(E3671,"000016"),"")&amp;IF($H$1="上证180",[1]!EM_S_INFO_COMPINDEX(E3671,"000010"),"")&amp;IF($H$1="沪深300",[1]!EM_S_INFO_COMPINDEX(E3671,"000300"),"")&amp;IF(AND($H$1="上证A股",RIGHT(E3671,2)="SH"),"是","")&amp;IF(AND($H$1="深证A股",RIGHT(E3671,2)="SZ"),"是","")&amp;IF(AND($H$1="创业板",LEFT(E3671,1)-3=0),"是","")&amp;IF(AND($H$1="全部A股",E3671&lt;&gt;0),"是","")&amp;IF(AND($H$1="中小板",LEFT(E3671,3)="002"),"是",""))</f>
        <v>是</v>
      </c>
      <c r="I3671" s="46">
        <f ca="1">IF(E3671="","",IF(OR([1]!EM_S_VAL_MV(E3671,deadline)="",[1]!EM_S_VAL_MV(E3671,deadline)="--",[1]!EM_S_VAL_MV(E3671,deadline)="null"),0,[1]!EM_S_VAL_MV(E3671,deadline)/100000000))</f>
        <v>72.774403429200007</v>
      </c>
      <c r="J3671" s="46">
        <f ca="1">IF(E3671="","",IF(RIGHT(LEFT($J$1,6),3)="TTM",[1]!EM_S_FA_PROFIT_TTM(E3671,LEFT(RIGHT($J$1,11),10),1)/100000000,[1]!EM_S_STM07_IS(E3671,61,LEFT(RIGHT($J$1,5),4)&amp;"-12-31",1)/100000000))</f>
        <v>2.9030348488</v>
      </c>
      <c r="K3671" s="36">
        <f t="shared" ca="1" si="291"/>
        <v>25.068387814663016</v>
      </c>
      <c r="L3671" s="46">
        <f ca="1">IF(E3671="","",IF(ISERROR(IF(行业估值!$E$7="最新年报",[1]!EM_S_STM07_BS(E3671,140,LEFT(RIGHT($L$1,5),4)&amp;"-12-31",1)/100000000,[1]!EM_S_STM07_BS(E3671,140,LEFT(RIGHT($L$1,11),10),1)/100000000)),0,IF(行业估值!$E$7="最新年报",[1]!EM_S_STM07_BS(E3671,140,LEFT(RIGHT($L$1,5),4)&amp;"-12-31",1)/100000000,[1]!EM_S_STM07_BS(E3671,140,LEFT(RIGHT($L$1,11),10),1)/100000000)))</f>
        <v>21.609422714200001</v>
      </c>
      <c r="M3671" s="36">
        <f t="shared" ca="1" si="292"/>
        <v>3.3677162223023402</v>
      </c>
      <c r="N3671" s="37">
        <f ca="1">IF(E3671="","",IF(ISERROR([1]!EM_S_EST_NETPROFIT(E3671,行业估值!$E$6,deadline)/100000000),"-",[1]!EM_S_EST_NETPROFIT(E3671,行业估值!$E$6,deadline)/100000000))</f>
        <v>3.1850000000000001</v>
      </c>
      <c r="O3671" s="36">
        <f t="shared" ca="1" si="293"/>
        <v>22.849106257205655</v>
      </c>
      <c r="T3671" s="64" t="s">
        <v>7133</v>
      </c>
      <c r="U3671" s="64" t="s">
        <v>7134</v>
      </c>
    </row>
    <row r="3672" spans="4:21">
      <c r="D3672" s="45" t="str">
        <f>IF(AND(行业估值!$B$39=$G3672,COUNTIF($G$2:$G$2552,$G3672)&gt;=1),COUNTIF($G$2:G3672,$G3672),"")</f>
        <v/>
      </c>
      <c r="E3672" s="65" t="str">
        <f t="shared" si="294"/>
        <v>603990.SH</v>
      </c>
      <c r="F3672" s="65" t="str">
        <f t="shared" si="295"/>
        <v>麦迪科技</v>
      </c>
      <c r="G3672" s="34" t="str">
        <f>IF(E3672="","",IF(行业估值!$C$5="申万行业",[1]!EM_S_INFO_INDUSTRY_SW2014(E3672,"1"),IF(行业估值!$C$5="证监会行业",[1]!EM_S_INFO_INDUSTRY_CSRC1(E3672,"1"),[1]!EM_S_INFO_INDUSTRY_EM2016(E3672,"1"))))</f>
        <v>信息技术</v>
      </c>
      <c r="H3672" s="34" t="str">
        <f>IF(E3672="","",IF($H$1="上证50",[1]!EM_S_INFO_COMPINDEX(E3672,"000016"),"")&amp;IF($H$1="上证180",[1]!EM_S_INFO_COMPINDEX(E3672,"000010"),"")&amp;IF($H$1="沪深300",[1]!EM_S_INFO_COMPINDEX(E3672,"000300"),"")&amp;IF(AND($H$1="上证A股",RIGHT(E3672,2)="SH"),"是","")&amp;IF(AND($H$1="深证A股",RIGHT(E3672,2)="SZ"),"是","")&amp;IF(AND($H$1="创业板",LEFT(E3672,1)-3=0),"是","")&amp;IF(AND($H$1="全部A股",E3672&lt;&gt;0),"是","")&amp;IF(AND($H$1="中小板",LEFT(E3672,3)="002"),"是",""))</f>
        <v>是</v>
      </c>
      <c r="I3672" s="46">
        <f ca="1">IF(E3672="","",IF(OR([1]!EM_S_VAL_MV(E3672,deadline)="",[1]!EM_S_VAL_MV(E3672,deadline)="--",[1]!EM_S_VAL_MV(E3672,deadline)="null"),0,[1]!EM_S_VAL_MV(E3672,deadline)/100000000))</f>
        <v>37.379967542399996</v>
      </c>
      <c r="J3672" s="46">
        <f ca="1">IF(E3672="","",IF(RIGHT(LEFT($J$1,6),3)="TTM",[1]!EM_S_FA_PROFIT_TTM(E3672,LEFT(RIGHT($J$1,11),10),1)/100000000,[1]!EM_S_STM07_IS(E3672,61,LEFT(RIGHT($J$1,5),4)&amp;"-12-31",1)/100000000))</f>
        <v>0.53938984619999997</v>
      </c>
      <c r="K3672" s="36">
        <f t="shared" ca="1" si="291"/>
        <v>69.300465712771143</v>
      </c>
      <c r="L3672" s="46">
        <f ca="1">IF(E3672="","",IF(ISERROR(IF(行业估值!$E$7="最新年报",[1]!EM_S_STM07_BS(E3672,140,LEFT(RIGHT($L$1,5),4)&amp;"-12-31",1)/100000000,[1]!EM_S_STM07_BS(E3672,140,LEFT(RIGHT($L$1,11),10),1)/100000000)),0,IF(行业估值!$E$7="最新年报",[1]!EM_S_STM07_BS(E3672,140,LEFT(RIGHT($L$1,5),4)&amp;"-12-31",1)/100000000,[1]!EM_S_STM07_BS(E3672,140,LEFT(RIGHT($L$1,11),10),1)/100000000)))</f>
        <v>4.6641435011999999</v>
      </c>
      <c r="M3672" s="36">
        <f t="shared" ca="1" si="292"/>
        <v>8.0143262171892449</v>
      </c>
      <c r="N3672" s="37">
        <f ca="1">IF(E3672="","",IF(ISERROR([1]!EM_S_EST_NETPROFIT(E3672,行业估值!$E$6,deadline)/100000000),"-",[1]!EM_S_EST_NETPROFIT(E3672,行业估值!$E$6,deadline)/100000000))</f>
        <v>0.67</v>
      </c>
      <c r="O3672" s="36">
        <f t="shared" ca="1" si="293"/>
        <v>55.790996331940292</v>
      </c>
      <c r="T3672" s="64" t="s">
        <v>7135</v>
      </c>
      <c r="U3672" s="64" t="s">
        <v>7136</v>
      </c>
    </row>
    <row r="3673" spans="4:21">
      <c r="D3673" s="45" t="str">
        <f>IF(AND(行业估值!$B$39=$G3673,COUNTIF($G$2:$G$2552,$G3673)&gt;=1),COUNTIF($G$2:G3673,$G3673),"")</f>
        <v/>
      </c>
      <c r="E3673" s="65" t="str">
        <f t="shared" si="294"/>
        <v>603991.SH</v>
      </c>
      <c r="F3673" s="65" t="str">
        <f t="shared" si="295"/>
        <v>至正股份</v>
      </c>
      <c r="G3673" s="34" t="str">
        <f>IF(E3673="","",IF(行业估值!$C$5="申万行业",[1]!EM_S_INFO_INDUSTRY_SW2014(E3673,"1"),IF(行业估值!$C$5="证监会行业",[1]!EM_S_INFO_INDUSTRY_CSRC1(E3673,"1"),[1]!EM_S_INFO_INDUSTRY_EM2016(E3673,"1"))))</f>
        <v>基础化工</v>
      </c>
      <c r="H3673" s="34" t="str">
        <f>IF(E3673="","",IF($H$1="上证50",[1]!EM_S_INFO_COMPINDEX(E3673,"000016"),"")&amp;IF($H$1="上证180",[1]!EM_S_INFO_COMPINDEX(E3673,"000010"),"")&amp;IF($H$1="沪深300",[1]!EM_S_INFO_COMPINDEX(E3673,"000300"),"")&amp;IF(AND($H$1="上证A股",RIGHT(E3673,2)="SH"),"是","")&amp;IF(AND($H$1="深证A股",RIGHT(E3673,2)="SZ"),"是","")&amp;IF(AND($H$1="创业板",LEFT(E3673,1)-3=0),"是","")&amp;IF(AND($H$1="全部A股",E3673&lt;&gt;0),"是","")&amp;IF(AND($H$1="中小板",LEFT(E3673,3)="002"),"是",""))</f>
        <v>是</v>
      </c>
      <c r="I3673" s="46">
        <f ca="1">IF(E3673="","",IF(OR([1]!EM_S_VAL_MV(E3673,deadline)="",[1]!EM_S_VAL_MV(E3673,deadline)="--",[1]!EM_S_VAL_MV(E3673,deadline)="null"),0,[1]!EM_S_VAL_MV(E3673,deadline)/100000000))</f>
        <v>12.0895766756</v>
      </c>
      <c r="J3673" s="46">
        <f ca="1">IF(E3673="","",IF(RIGHT(LEFT($J$1,6),3)="TTM",[1]!EM_S_FA_PROFIT_TTM(E3673,LEFT(RIGHT($J$1,11),10),1)/100000000,[1]!EM_S_STM07_IS(E3673,61,LEFT(RIGHT($J$1,5),4)&amp;"-12-31",1)/100000000))</f>
        <v>6.7156245399999995E-2</v>
      </c>
      <c r="K3673" s="36">
        <f t="shared" ca="1" si="291"/>
        <v>180.02162871958296</v>
      </c>
      <c r="L3673" s="46">
        <f ca="1">IF(E3673="","",IF(ISERROR(IF(行业估值!$E$7="最新年报",[1]!EM_S_STM07_BS(E3673,140,LEFT(RIGHT($L$1,5),4)&amp;"-12-31",1)/100000000,[1]!EM_S_STM07_BS(E3673,140,LEFT(RIGHT($L$1,11),10),1)/100000000)),0,IF(行业估值!$E$7="最新年报",[1]!EM_S_STM07_BS(E3673,140,LEFT(RIGHT($L$1,5),4)&amp;"-12-31",1)/100000000,[1]!EM_S_STM07_BS(E3673,140,LEFT(RIGHT($L$1,11),10),1)/100000000)))</f>
        <v>4.7087002986000002</v>
      </c>
      <c r="M3673" s="36">
        <f t="shared" ca="1" si="292"/>
        <v>2.5674975914679674</v>
      </c>
      <c r="N3673" s="37" t="str">
        <f ca="1">IF(E3673="","",IF(ISERROR([1]!EM_S_EST_NETPROFIT(E3673,行业估值!$E$6,deadline)/100000000),"-",[1]!EM_S_EST_NETPROFIT(E3673,行业估值!$E$6,deadline)/100000000))</f>
        <v>-</v>
      </c>
      <c r="O3673" s="36" t="str">
        <f t="shared" ca="1" si="293"/>
        <v>-</v>
      </c>
      <c r="T3673" s="64" t="s">
        <v>7137</v>
      </c>
      <c r="U3673" s="64" t="s">
        <v>7138</v>
      </c>
    </row>
    <row r="3674" spans="4:21">
      <c r="D3674" s="45" t="str">
        <f>IF(AND(行业估值!$B$39=$G3674,COUNTIF($G$2:$G$2552,$G3674)&gt;=1),COUNTIF($G$2:G3674,$G3674),"")</f>
        <v/>
      </c>
      <c r="E3674" s="65" t="str">
        <f t="shared" si="294"/>
        <v>603992.SH</v>
      </c>
      <c r="F3674" s="65" t="str">
        <f t="shared" si="295"/>
        <v>松霖科技</v>
      </c>
      <c r="G3674" s="34" t="str">
        <f>IF(E3674="","",IF(行业估值!$C$5="申万行业",[1]!EM_S_INFO_INDUSTRY_SW2014(E3674,"1"),IF(行业估值!$C$5="证监会行业",[1]!EM_S_INFO_INDUSTRY_CSRC1(E3674,"1"),[1]!EM_S_INFO_INDUSTRY_EM2016(E3674,"1"))))</f>
        <v>轻工制造</v>
      </c>
      <c r="H3674" s="34" t="str">
        <f>IF(E3674="","",IF($H$1="上证50",[1]!EM_S_INFO_COMPINDEX(E3674,"000016"),"")&amp;IF($H$1="上证180",[1]!EM_S_INFO_COMPINDEX(E3674,"000010"),"")&amp;IF($H$1="沪深300",[1]!EM_S_INFO_COMPINDEX(E3674,"000300"),"")&amp;IF(AND($H$1="上证A股",RIGHT(E3674,2)="SH"),"是","")&amp;IF(AND($H$1="深证A股",RIGHT(E3674,2)="SZ"),"是","")&amp;IF(AND($H$1="创业板",LEFT(E3674,1)-3=0),"是","")&amp;IF(AND($H$1="全部A股",E3674&lt;&gt;0),"是","")&amp;IF(AND($H$1="中小板",LEFT(E3674,3)="002"),"是",""))</f>
        <v>是</v>
      </c>
      <c r="I3674" s="46">
        <f ca="1">IF(E3674="","",IF(OR([1]!EM_S_VAL_MV(E3674,deadline)="",[1]!EM_S_VAL_MV(E3674,deadline)="--",[1]!EM_S_VAL_MV(E3674,deadline)="null"),0,[1]!EM_S_VAL_MV(E3674,deadline)/100000000))</f>
        <v>79.720759770399994</v>
      </c>
      <c r="J3674" s="46">
        <f ca="1">IF(E3674="","",IF(RIGHT(LEFT($J$1,6),3)="TTM",[1]!EM_S_FA_PROFIT_TTM(E3674,LEFT(RIGHT($J$1,11),10),1)/100000000,[1]!EM_S_STM07_IS(E3674,61,LEFT(RIGHT($J$1,5),4)&amp;"-12-31",1)/100000000))</f>
        <v>2.3662762072999999</v>
      </c>
      <c r="K3674" s="36">
        <f t="shared" ca="1" si="291"/>
        <v>33.690386407326493</v>
      </c>
      <c r="L3674" s="46">
        <f ca="1">IF(E3674="","",IF(ISERROR(IF(行业估值!$E$7="最新年报",[1]!EM_S_STM07_BS(E3674,140,LEFT(RIGHT($L$1,5),4)&amp;"-12-31",1)/100000000,[1]!EM_S_STM07_BS(E3674,140,LEFT(RIGHT($L$1,11),10),1)/100000000)),0,IF(行业估值!$E$7="最新年报",[1]!EM_S_STM07_BS(E3674,140,LEFT(RIGHT($L$1,5),4)&amp;"-12-31",1)/100000000,[1]!EM_S_STM07_BS(E3674,140,LEFT(RIGHT($L$1,11),10),1)/100000000)))</f>
        <v>17.385299610600001</v>
      </c>
      <c r="M3674" s="36">
        <f t="shared" ca="1" si="292"/>
        <v>4.5855269426471894</v>
      </c>
      <c r="N3674" s="37" t="str">
        <f ca="1">IF(E3674="","",IF(ISERROR([1]!EM_S_EST_NETPROFIT(E3674,行业估值!$E$6,deadline)/100000000),"-",[1]!EM_S_EST_NETPROFIT(E3674,行业估值!$E$6,deadline)/100000000))</f>
        <v>-</v>
      </c>
      <c r="O3674" s="36" t="str">
        <f t="shared" ca="1" si="293"/>
        <v>-</v>
      </c>
      <c r="T3674" s="64" t="s">
        <v>7477</v>
      </c>
      <c r="U3674" s="64" t="s">
        <v>7478</v>
      </c>
    </row>
    <row r="3675" spans="4:21">
      <c r="D3675" s="45" t="str">
        <f>IF(AND(行业估值!$B$39=$G3675,COUNTIF($G$2:$G$2552,$G3675)&gt;=1),COUNTIF($G$2:G3675,$G3675),"")</f>
        <v/>
      </c>
      <c r="E3675" s="65" t="str">
        <f t="shared" si="294"/>
        <v>603993.SH</v>
      </c>
      <c r="F3675" s="65" t="str">
        <f t="shared" si="295"/>
        <v>洛阳钼业</v>
      </c>
      <c r="G3675" s="34" t="str">
        <f>IF(E3675="","",IF(行业估值!$C$5="申万行业",[1]!EM_S_INFO_INDUSTRY_SW2014(E3675,"1"),IF(行业估值!$C$5="证监会行业",[1]!EM_S_INFO_INDUSTRY_CSRC1(E3675,"1"),[1]!EM_S_INFO_INDUSTRY_EM2016(E3675,"1"))))</f>
        <v>有色金属</v>
      </c>
      <c r="H3675" s="34" t="str">
        <f>IF(E3675="","",IF($H$1="上证50",[1]!EM_S_INFO_COMPINDEX(E3675,"000016"),"")&amp;IF($H$1="上证180",[1]!EM_S_INFO_COMPINDEX(E3675,"000010"),"")&amp;IF($H$1="沪深300",[1]!EM_S_INFO_COMPINDEX(E3675,"000300"),"")&amp;IF(AND($H$1="上证A股",RIGHT(E3675,2)="SH"),"是","")&amp;IF(AND($H$1="深证A股",RIGHT(E3675,2)="SZ"),"是","")&amp;IF(AND($H$1="创业板",LEFT(E3675,1)-3=0),"是","")&amp;IF(AND($H$1="全部A股",E3675&lt;&gt;0),"是","")&amp;IF(AND($H$1="中小板",LEFT(E3675,3)="002"),"是",""))</f>
        <v>是</v>
      </c>
      <c r="I3675" s="46">
        <f ca="1">IF(E3675="","",IF(OR([1]!EM_S_VAL_MV(E3675,deadline)="",[1]!EM_S_VAL_MV(E3675,deadline)="--",[1]!EM_S_VAL_MV(E3675,deadline)="null"),0,[1]!EM_S_VAL_MV(E3675,deadline)/100000000))</f>
        <v>784.05243316289989</v>
      </c>
      <c r="J3675" s="46">
        <f ca="1">IF(E3675="","",IF(RIGHT(LEFT($J$1,6),3)="TTM",[1]!EM_S_FA_PROFIT_TTM(E3675,LEFT(RIGHT($J$1,11),10),1)/100000000,[1]!EM_S_STM07_IS(E3675,61,LEFT(RIGHT($J$1,5),4)&amp;"-12-31",1)/100000000))</f>
        <v>16.498868313900001</v>
      </c>
      <c r="K3675" s="36">
        <f t="shared" ca="1" si="291"/>
        <v>47.521588647528617</v>
      </c>
      <c r="L3675" s="46">
        <f ca="1">IF(E3675="","",IF(ISERROR(IF(行业估值!$E$7="最新年报",[1]!EM_S_STM07_BS(E3675,140,LEFT(RIGHT($L$1,5),4)&amp;"-12-31",1)/100000000,[1]!EM_S_STM07_BS(E3675,140,LEFT(RIGHT($L$1,11),10),1)/100000000)),0,IF(行业估值!$E$7="最新年报",[1]!EM_S_STM07_BS(E3675,140,LEFT(RIGHT($L$1,5),4)&amp;"-12-31",1)/100000000,[1]!EM_S_STM07_BS(E3675,140,LEFT(RIGHT($L$1,11),10),1)/100000000)))</f>
        <v>402.12225639919996</v>
      </c>
      <c r="M3675" s="36">
        <f t="shared" ca="1" si="292"/>
        <v>1.9497862172158542</v>
      </c>
      <c r="N3675" s="37">
        <f ca="1">IF(E3675="","",IF(ISERROR([1]!EM_S_EST_NETPROFIT(E3675,行业估值!$E$6,deadline)/100000000),"-",[1]!EM_S_EST_NETPROFIT(E3675,行业估值!$E$6,deadline)/100000000))</f>
        <v>18.447299999999998</v>
      </c>
      <c r="O3675" s="36">
        <f t="shared" ca="1" si="293"/>
        <v>42.502286684929501</v>
      </c>
      <c r="T3675" s="64" t="s">
        <v>7139</v>
      </c>
      <c r="U3675" s="64" t="s">
        <v>7140</v>
      </c>
    </row>
    <row r="3676" spans="4:21">
      <c r="D3676" s="45" t="str">
        <f>IF(AND(行业估值!$B$39=$G3676,COUNTIF($G$2:$G$2552,$G3676)&gt;=1),COUNTIF($G$2:G3676,$G3676),"")</f>
        <v/>
      </c>
      <c r="E3676" s="65" t="str">
        <f t="shared" si="294"/>
        <v>603996.SH</v>
      </c>
      <c r="F3676" s="65" t="str">
        <f t="shared" si="295"/>
        <v>ST中新</v>
      </c>
      <c r="G3676" s="34" t="str">
        <f>IF(E3676="","",IF(行业估值!$C$5="申万行业",[1]!EM_S_INFO_INDUSTRY_SW2014(E3676,"1"),IF(行业估值!$C$5="证监会行业",[1]!EM_S_INFO_INDUSTRY_CSRC1(E3676,"1"),[1]!EM_S_INFO_INDUSTRY_EM2016(E3676,"1"))))</f>
        <v>电子设备</v>
      </c>
      <c r="H3676" s="34" t="str">
        <f>IF(E3676="","",IF($H$1="上证50",[1]!EM_S_INFO_COMPINDEX(E3676,"000016"),"")&amp;IF($H$1="上证180",[1]!EM_S_INFO_COMPINDEX(E3676,"000010"),"")&amp;IF($H$1="沪深300",[1]!EM_S_INFO_COMPINDEX(E3676,"000300"),"")&amp;IF(AND($H$1="上证A股",RIGHT(E3676,2)="SH"),"是","")&amp;IF(AND($H$1="深证A股",RIGHT(E3676,2)="SZ"),"是","")&amp;IF(AND($H$1="创业板",LEFT(E3676,1)-3=0),"是","")&amp;IF(AND($H$1="全部A股",E3676&lt;&gt;0),"是","")&amp;IF(AND($H$1="中小板",LEFT(E3676,3)="002"),"是",""))</f>
        <v>是</v>
      </c>
      <c r="I3676" s="46">
        <f ca="1">IF(E3676="","",IF(OR([1]!EM_S_VAL_MV(E3676,deadline)="",[1]!EM_S_VAL_MV(E3676,deadline)="--",[1]!EM_S_VAL_MV(E3676,deadline)="null"),0,[1]!EM_S_VAL_MV(E3676,deadline)/100000000))</f>
        <v>14.017004999999999</v>
      </c>
      <c r="J3676" s="46">
        <f ca="1">IF(E3676="","",IF(RIGHT(LEFT($J$1,6),3)="TTM",[1]!EM_S_FA_PROFIT_TTM(E3676,LEFT(RIGHT($J$1,11),10),1)/100000000,[1]!EM_S_STM07_IS(E3676,61,LEFT(RIGHT($J$1,5),4)&amp;"-12-31",1)/100000000))</f>
        <v>-3.6885430207999996</v>
      </c>
      <c r="K3676" s="36">
        <f t="shared" ca="1" si="291"/>
        <v>-3.8001468116155745</v>
      </c>
      <c r="L3676" s="46">
        <f ca="1">IF(E3676="","",IF(ISERROR(IF(行业估值!$E$7="最新年报",[1]!EM_S_STM07_BS(E3676,140,LEFT(RIGHT($L$1,5),4)&amp;"-12-31",1)/100000000,[1]!EM_S_STM07_BS(E3676,140,LEFT(RIGHT($L$1,11),10),1)/100000000)),0,IF(行业估值!$E$7="最新年报",[1]!EM_S_STM07_BS(E3676,140,LEFT(RIGHT($L$1,5),4)&amp;"-12-31",1)/100000000,[1]!EM_S_STM07_BS(E3676,140,LEFT(RIGHT($L$1,11),10),1)/100000000)))</f>
        <v>12.018067471199998</v>
      </c>
      <c r="M3676" s="36">
        <f t="shared" ca="1" si="292"/>
        <v>1.166327700654888</v>
      </c>
      <c r="N3676" s="37" t="str">
        <f ca="1">IF(E3676="","",IF(ISERROR([1]!EM_S_EST_NETPROFIT(E3676,行业估值!$E$6,deadline)/100000000),"-",[1]!EM_S_EST_NETPROFIT(E3676,行业估值!$E$6,deadline)/100000000))</f>
        <v>-</v>
      </c>
      <c r="O3676" s="36" t="str">
        <f t="shared" ca="1" si="293"/>
        <v>-</v>
      </c>
      <c r="T3676" s="64" t="s">
        <v>7479</v>
      </c>
      <c r="U3676" s="64" t="s">
        <v>7141</v>
      </c>
    </row>
    <row r="3677" spans="4:21">
      <c r="D3677" s="45" t="str">
        <f>IF(AND(行业估值!$B$39=$G3677,COUNTIF($G$2:$G$2552,$G3677)&gt;=1),COUNTIF($G$2:G3677,$G3677),"")</f>
        <v/>
      </c>
      <c r="E3677" s="65" t="str">
        <f t="shared" si="294"/>
        <v>603997.SH</v>
      </c>
      <c r="F3677" s="65" t="str">
        <f t="shared" si="295"/>
        <v>继峰股份</v>
      </c>
      <c r="G3677" s="34" t="str">
        <f>IF(E3677="","",IF(行业估值!$C$5="申万行业",[1]!EM_S_INFO_INDUSTRY_SW2014(E3677,"1"),IF(行业估值!$C$5="证监会行业",[1]!EM_S_INFO_INDUSTRY_CSRC1(E3677,"1"),[1]!EM_S_INFO_INDUSTRY_EM2016(E3677,"1"))))</f>
        <v>交运设备</v>
      </c>
      <c r="H3677" s="34" t="str">
        <f>IF(E3677="","",IF($H$1="上证50",[1]!EM_S_INFO_COMPINDEX(E3677,"000016"),"")&amp;IF($H$1="上证180",[1]!EM_S_INFO_COMPINDEX(E3677,"000010"),"")&amp;IF($H$1="沪深300",[1]!EM_S_INFO_COMPINDEX(E3677,"000300"),"")&amp;IF(AND($H$1="上证A股",RIGHT(E3677,2)="SH"),"是","")&amp;IF(AND($H$1="深证A股",RIGHT(E3677,2)="SZ"),"是","")&amp;IF(AND($H$1="创业板",LEFT(E3677,1)-3=0),"是","")&amp;IF(AND($H$1="全部A股",E3677&lt;&gt;0),"是","")&amp;IF(AND($H$1="中小板",LEFT(E3677,3)="002"),"是",""))</f>
        <v>是</v>
      </c>
      <c r="I3677" s="46">
        <f ca="1">IF(E3677="","",IF(OR([1]!EM_S_VAL_MV(E3677,deadline)="",[1]!EM_S_VAL_MV(E3677,deadline)="--",[1]!EM_S_VAL_MV(E3677,deadline)="null"),0,[1]!EM_S_VAL_MV(E3677,deadline)/100000000))</f>
        <v>50.385760159999997</v>
      </c>
      <c r="J3677" s="46">
        <f ca="1">IF(E3677="","",IF(RIGHT(LEFT($J$1,6),3)="TTM",[1]!EM_S_FA_PROFIT_TTM(E3677,LEFT(RIGHT($J$1,11),10),1)/100000000,[1]!EM_S_STM07_IS(E3677,61,LEFT(RIGHT($J$1,5),4)&amp;"-12-31",1)/100000000))</f>
        <v>2.5926764219999998</v>
      </c>
      <c r="K3677" s="36">
        <f t="shared" ca="1" si="291"/>
        <v>19.433879111351754</v>
      </c>
      <c r="L3677" s="46">
        <f ca="1">IF(E3677="","",IF(ISERROR(IF(行业估值!$E$7="最新年报",[1]!EM_S_STM07_BS(E3677,140,LEFT(RIGHT($L$1,5),4)&amp;"-12-31",1)/100000000,[1]!EM_S_STM07_BS(E3677,140,LEFT(RIGHT($L$1,11),10),1)/100000000)),0,IF(行业估值!$E$7="最新年报",[1]!EM_S_STM07_BS(E3677,140,LEFT(RIGHT($L$1,5),4)&amp;"-12-31",1)/100000000,[1]!EM_S_STM07_BS(E3677,140,LEFT(RIGHT($L$1,11),10),1)/100000000)))</f>
        <v>18.8354680811</v>
      </c>
      <c r="M3677" s="36">
        <f t="shared" ca="1" si="292"/>
        <v>2.6750468819279507</v>
      </c>
      <c r="N3677" s="37">
        <f ca="1">IF(E3677="","",IF(ISERROR([1]!EM_S_EST_NETPROFIT(E3677,行业估值!$E$6,deadline)/100000000),"-",[1]!EM_S_EST_NETPROFIT(E3677,行业估值!$E$6,deadline)/100000000))</f>
        <v>2.7614285714285711</v>
      </c>
      <c r="O3677" s="36">
        <f t="shared" ca="1" si="293"/>
        <v>18.246265965856182</v>
      </c>
      <c r="T3677" s="64" t="s">
        <v>7142</v>
      </c>
      <c r="U3677" s="64" t="s">
        <v>7143</v>
      </c>
    </row>
    <row r="3678" spans="4:21">
      <c r="D3678" s="45" t="str">
        <f>IF(AND(行业估值!$B$39=$G3678,COUNTIF($G$2:$G$2552,$G3678)&gt;=1),COUNTIF($G$2:G3678,$G3678),"")</f>
        <v/>
      </c>
      <c r="E3678" s="65" t="str">
        <f t="shared" si="294"/>
        <v>603998.SH</v>
      </c>
      <c r="F3678" s="65" t="str">
        <f t="shared" si="295"/>
        <v>方盛制药</v>
      </c>
      <c r="G3678" s="34" t="str">
        <f>IF(E3678="","",IF(行业估值!$C$5="申万行业",[1]!EM_S_INFO_INDUSTRY_SW2014(E3678,"1"),IF(行业估值!$C$5="证监会行业",[1]!EM_S_INFO_INDUSTRY_CSRC1(E3678,"1"),[1]!EM_S_INFO_INDUSTRY_EM2016(E3678,"1"))))</f>
        <v>医药生物</v>
      </c>
      <c r="H3678" s="34" t="str">
        <f>IF(E3678="","",IF($H$1="上证50",[1]!EM_S_INFO_COMPINDEX(E3678,"000016"),"")&amp;IF($H$1="上证180",[1]!EM_S_INFO_COMPINDEX(E3678,"000010"),"")&amp;IF($H$1="沪深300",[1]!EM_S_INFO_COMPINDEX(E3678,"000300"),"")&amp;IF(AND($H$1="上证A股",RIGHT(E3678,2)="SH"),"是","")&amp;IF(AND($H$1="深证A股",RIGHT(E3678,2)="SZ"),"是","")&amp;IF(AND($H$1="创业板",LEFT(E3678,1)-3=0),"是","")&amp;IF(AND($H$1="全部A股",E3678&lt;&gt;0),"是","")&amp;IF(AND($H$1="中小板",LEFT(E3678,3)="002"),"是",""))</f>
        <v>是</v>
      </c>
      <c r="I3678" s="46">
        <f ca="1">IF(E3678="","",IF(OR([1]!EM_S_VAL_MV(E3678,deadline)="",[1]!EM_S_VAL_MV(E3678,deadline)="--",[1]!EM_S_VAL_MV(E3678,deadline)="null"),0,[1]!EM_S_VAL_MV(E3678,deadline)/100000000))</f>
        <v>34.45047563</v>
      </c>
      <c r="J3678" s="46">
        <f ca="1">IF(E3678="","",IF(RIGHT(LEFT($J$1,6),3)="TTM",[1]!EM_S_FA_PROFIT_TTM(E3678,LEFT(RIGHT($J$1,11),10),1)/100000000,[1]!EM_S_STM07_IS(E3678,61,LEFT(RIGHT($J$1,5),4)&amp;"-12-31",1)/100000000))</f>
        <v>0.87152839849999997</v>
      </c>
      <c r="K3678" s="36">
        <f t="shared" ca="1" si="291"/>
        <v>39.52880444205055</v>
      </c>
      <c r="L3678" s="46">
        <f ca="1">IF(E3678="","",IF(ISERROR(IF(行业估值!$E$7="最新年报",[1]!EM_S_STM07_BS(E3678,140,LEFT(RIGHT($L$1,5),4)&amp;"-12-31",1)/100000000,[1]!EM_S_STM07_BS(E3678,140,LEFT(RIGHT($L$1,11),10),1)/100000000)),0,IF(行业估值!$E$7="最新年报",[1]!EM_S_STM07_BS(E3678,140,LEFT(RIGHT($L$1,5),4)&amp;"-12-31",1)/100000000,[1]!EM_S_STM07_BS(E3678,140,LEFT(RIGHT($L$1,11),10),1)/100000000)))</f>
        <v>11.181883787</v>
      </c>
      <c r="M3678" s="36">
        <f t="shared" ca="1" si="292"/>
        <v>3.080918768808163</v>
      </c>
      <c r="N3678" s="37" t="str">
        <f ca="1">IF(E3678="","",IF(ISERROR([1]!EM_S_EST_NETPROFIT(E3678,行业估值!$E$6,deadline)/100000000),"-",[1]!EM_S_EST_NETPROFIT(E3678,行业估值!$E$6,deadline)/100000000))</f>
        <v>-</v>
      </c>
      <c r="O3678" s="36" t="str">
        <f t="shared" ca="1" si="293"/>
        <v>-</v>
      </c>
      <c r="T3678" s="64" t="s">
        <v>7144</v>
      </c>
      <c r="U3678" s="64" t="s">
        <v>7145</v>
      </c>
    </row>
    <row r="3679" spans="4:21">
      <c r="D3679" s="45" t="str">
        <f>IF(AND(行业估值!$B$39=$G3679,COUNTIF($G$2:$G$2552,$G3679)&gt;=1),COUNTIF($G$2:G3679,$G3679),"")</f>
        <v/>
      </c>
      <c r="E3679" s="65" t="str">
        <f t="shared" si="294"/>
        <v>603999.SH</v>
      </c>
      <c r="F3679" s="65" t="str">
        <f t="shared" si="295"/>
        <v>读者传媒</v>
      </c>
      <c r="G3679" s="34" t="str">
        <f>IF(E3679="","",IF(行业估值!$C$5="申万行业",[1]!EM_S_INFO_INDUSTRY_SW2014(E3679,"1"),IF(行业估值!$C$5="证监会行业",[1]!EM_S_INFO_INDUSTRY_CSRC1(E3679,"1"),[1]!EM_S_INFO_INDUSTRY_EM2016(E3679,"1"))))</f>
        <v>文化传媒</v>
      </c>
      <c r="H3679" s="34" t="str">
        <f>IF(E3679="","",IF($H$1="上证50",[1]!EM_S_INFO_COMPINDEX(E3679,"000016"),"")&amp;IF($H$1="上证180",[1]!EM_S_INFO_COMPINDEX(E3679,"000010"),"")&amp;IF($H$1="沪深300",[1]!EM_S_INFO_COMPINDEX(E3679,"000300"),"")&amp;IF(AND($H$1="上证A股",RIGHT(E3679,2)="SH"),"是","")&amp;IF(AND($H$1="深证A股",RIGHT(E3679,2)="SZ"),"是","")&amp;IF(AND($H$1="创业板",LEFT(E3679,1)-3=0),"是","")&amp;IF(AND($H$1="全部A股",E3679&lt;&gt;0),"是","")&amp;IF(AND($H$1="中小板",LEFT(E3679,3)="002"),"是",""))</f>
        <v>是</v>
      </c>
      <c r="I3679" s="46">
        <f ca="1">IF(E3679="","",IF(OR([1]!EM_S_VAL_MV(E3679,deadline)="",[1]!EM_S_VAL_MV(E3679,deadline)="--",[1]!EM_S_VAL_MV(E3679,deadline)="null"),0,[1]!EM_S_VAL_MV(E3679,deadline)/100000000))</f>
        <v>37.267200000000003</v>
      </c>
      <c r="J3679" s="46">
        <f ca="1">IF(E3679="","",IF(RIGHT(LEFT($J$1,6),3)="TTM",[1]!EM_S_FA_PROFIT_TTM(E3679,LEFT(RIGHT($J$1,11),10),1)/100000000,[1]!EM_S_STM07_IS(E3679,61,LEFT(RIGHT($J$1,5),4)&amp;"-12-31",1)/100000000))</f>
        <v>0.57718436210000001</v>
      </c>
      <c r="K3679" s="36">
        <f t="shared" ca="1" si="291"/>
        <v>64.567237865573489</v>
      </c>
      <c r="L3679" s="46">
        <f ca="1">IF(E3679="","",IF(ISERROR(IF(行业估值!$E$7="最新年报",[1]!EM_S_STM07_BS(E3679,140,LEFT(RIGHT($L$1,5),4)&amp;"-12-31",1)/100000000,[1]!EM_S_STM07_BS(E3679,140,LEFT(RIGHT($L$1,11),10),1)/100000000)),0,IF(行业估值!$E$7="最新年报",[1]!EM_S_STM07_BS(E3679,140,LEFT(RIGHT($L$1,5),4)&amp;"-12-31",1)/100000000,[1]!EM_S_STM07_BS(E3679,140,LEFT(RIGHT($L$1,11),10),1)/100000000)))</f>
        <v>17.169913572000002</v>
      </c>
      <c r="M3679" s="36">
        <f t="shared" ca="1" si="292"/>
        <v>2.1704943268190844</v>
      </c>
      <c r="N3679" s="37" t="str">
        <f ca="1">IF(E3679="","",IF(ISERROR([1]!EM_S_EST_NETPROFIT(E3679,行业估值!$E$6,deadline)/100000000),"-",[1]!EM_S_EST_NETPROFIT(E3679,行业估值!$E$6,deadline)/100000000))</f>
        <v>-</v>
      </c>
      <c r="O3679" s="36" t="str">
        <f t="shared" ca="1" si="293"/>
        <v>-</v>
      </c>
      <c r="T3679" s="64" t="s">
        <v>7146</v>
      </c>
      <c r="U3679" s="64" t="s">
        <v>7147</v>
      </c>
    </row>
    <row r="3680" spans="4:21">
      <c r="D3680" s="45">
        <f>IF(AND(行业估值!$B$39=$G3680,COUNTIF($G$2:$G$2552,$G3680)&gt;=1),COUNTIF($G$2:G3680,$G3680),"")</f>
        <v>337</v>
      </c>
      <c r="E3680" s="65" t="str">
        <f t="shared" si="294"/>
        <v>688001.SH</v>
      </c>
      <c r="F3680" s="65" t="str">
        <f t="shared" si="295"/>
        <v>华兴源创</v>
      </c>
      <c r="G3680" s="34" t="str">
        <f>IF(E3680="","",IF(行业估值!$C$5="申万行业",[1]!EM_S_INFO_INDUSTRY_SW2014(E3680,"1"),IF(行业估值!$C$5="证监会行业",[1]!EM_S_INFO_INDUSTRY_CSRC1(E3680,"1"),[1]!EM_S_INFO_INDUSTRY_EM2016(E3680,"1"))))</f>
        <v>机械设备</v>
      </c>
      <c r="H3680" s="34" t="str">
        <f>IF(E3680="","",IF($H$1="上证50",[1]!EM_S_INFO_COMPINDEX(E3680,"000016"),"")&amp;IF($H$1="上证180",[1]!EM_S_INFO_COMPINDEX(E3680,"000010"),"")&amp;IF($H$1="沪深300",[1]!EM_S_INFO_COMPINDEX(E3680,"000300"),"")&amp;IF(AND($H$1="上证A股",RIGHT(E3680,2)="SH"),"是","")&amp;IF(AND($H$1="深证A股",RIGHT(E3680,2)="SZ"),"是","")&amp;IF(AND($H$1="创业板",LEFT(E3680,1)-3=0),"是","")&amp;IF(AND($H$1="全部A股",E3680&lt;&gt;0),"是","")&amp;IF(AND($H$1="中小板",LEFT(E3680,3)="002"),"是",""))</f>
        <v>是</v>
      </c>
      <c r="I3680" s="46">
        <f ca="1">IF(E3680="","",IF(OR([1]!EM_S_VAL_MV(E3680,deadline)="",[1]!EM_S_VAL_MV(E3680,deadline)="--",[1]!EM_S_VAL_MV(E3680,deadline)="null"),0,[1]!EM_S_VAL_MV(E3680,deadline)/100000000))</f>
        <v>123.02679999999999</v>
      </c>
      <c r="J3680" s="46">
        <f ca="1">IF(E3680="","",IF(RIGHT(LEFT($J$1,6),3)="TTM",[1]!EM_S_FA_PROFIT_TTM(E3680,LEFT(RIGHT($J$1,11),10),1)/100000000,[1]!EM_S_STM07_IS(E3680,61,LEFT(RIGHT($J$1,5),4)&amp;"-12-31",1)/100000000))</f>
        <v>1.9255802725</v>
      </c>
      <c r="K3680" s="36">
        <f t="shared" ca="1" si="291"/>
        <v>63.890766724709472</v>
      </c>
      <c r="L3680" s="46">
        <f ca="1">IF(E3680="","",IF(ISERROR(IF(行业估值!$E$7="最新年报",[1]!EM_S_STM07_BS(E3680,140,LEFT(RIGHT($L$1,5),4)&amp;"-12-31",1)/100000000,[1]!EM_S_STM07_BS(E3680,140,LEFT(RIGHT($L$1,11),10),1)/100000000)),0,IF(行业估值!$E$7="最新年报",[1]!EM_S_STM07_BS(E3680,140,LEFT(RIGHT($L$1,5),4)&amp;"-12-31",1)/100000000,[1]!EM_S_STM07_BS(E3680,140,LEFT(RIGHT($L$1,11),10),1)/100000000)))</f>
        <v>19.019419961300002</v>
      </c>
      <c r="M3680" s="36">
        <f t="shared" ca="1" si="292"/>
        <v>6.4684832792130509</v>
      </c>
      <c r="N3680" s="37">
        <f ca="1">IF(E3680="","",IF(ISERROR([1]!EM_S_EST_NETPROFIT(E3680,行业估值!$E$6,deadline)/100000000),"-",[1]!EM_S_EST_NETPROFIT(E3680,行业估值!$E$6,deadline)/100000000))</f>
        <v>2.9158599999999999</v>
      </c>
      <c r="O3680" s="36">
        <f t="shared" ca="1" si="293"/>
        <v>42.192286323760399</v>
      </c>
      <c r="T3680" s="64" t="s">
        <v>7480</v>
      </c>
      <c r="U3680" s="64" t="s">
        <v>7481</v>
      </c>
    </row>
    <row r="3681" spans="4:21">
      <c r="D3681" s="45" t="str">
        <f>IF(AND(行业估值!$B$39=$G3681,COUNTIF($G$2:$G$2552,$G3681)&gt;=1),COUNTIF($G$2:G3681,$G3681),"")</f>
        <v/>
      </c>
      <c r="E3681" s="65" t="str">
        <f t="shared" si="294"/>
        <v>688002.SH</v>
      </c>
      <c r="F3681" s="65" t="str">
        <f t="shared" si="295"/>
        <v>睿创微纳</v>
      </c>
      <c r="G3681" s="34" t="str">
        <f>IF(E3681="","",IF(行业估值!$C$5="申万行业",[1]!EM_S_INFO_INDUSTRY_SW2014(E3681,"1"),IF(行业估值!$C$5="证监会行业",[1]!EM_S_INFO_INDUSTRY_CSRC1(E3681,"1"),[1]!EM_S_INFO_INDUSTRY_EM2016(E3681,"1"))))</f>
        <v>电子设备</v>
      </c>
      <c r="H3681" s="34" t="str">
        <f>IF(E3681="","",IF($H$1="上证50",[1]!EM_S_INFO_COMPINDEX(E3681,"000016"),"")&amp;IF($H$1="上证180",[1]!EM_S_INFO_COMPINDEX(E3681,"000010"),"")&amp;IF($H$1="沪深300",[1]!EM_S_INFO_COMPINDEX(E3681,"000300"),"")&amp;IF(AND($H$1="上证A股",RIGHT(E3681,2)="SH"),"是","")&amp;IF(AND($H$1="深证A股",RIGHT(E3681,2)="SZ"),"是","")&amp;IF(AND($H$1="创业板",LEFT(E3681,1)-3=0),"是","")&amp;IF(AND($H$1="全部A股",E3681&lt;&gt;0),"是","")&amp;IF(AND($H$1="中小板",LEFT(E3681,3)="002"),"是",""))</f>
        <v>是</v>
      </c>
      <c r="I3681" s="46">
        <f ca="1">IF(E3681="","",IF(OR([1]!EM_S_VAL_MV(E3681,deadline)="",[1]!EM_S_VAL_MV(E3681,deadline)="--",[1]!EM_S_VAL_MV(E3681,deadline)="null"),0,[1]!EM_S_VAL_MV(E3681,deadline)/100000000))</f>
        <v>139.2405</v>
      </c>
      <c r="J3681" s="46">
        <f ca="1">IF(E3681="","",IF(RIGHT(LEFT($J$1,6),3)="TTM",[1]!EM_S_FA_PROFIT_TTM(E3681,LEFT(RIGHT($J$1,11),10),1)/100000000,[1]!EM_S_STM07_IS(E3681,61,LEFT(RIGHT($J$1,5),4)&amp;"-12-31",1)/100000000))</f>
        <v>1.8479809471999999</v>
      </c>
      <c r="K3681" s="36">
        <f t="shared" ca="1" si="291"/>
        <v>75.347367737190496</v>
      </c>
      <c r="L3681" s="46">
        <f ca="1">IF(E3681="","",IF(ISERROR(IF(行业估值!$E$7="最新年报",[1]!EM_S_STM07_BS(E3681,140,LEFT(RIGHT($L$1,5),4)&amp;"-12-31",1)/100000000,[1]!EM_S_STM07_BS(E3681,140,LEFT(RIGHT($L$1,11),10),1)/100000000)),0,IF(行业估值!$E$7="最新年报",[1]!EM_S_STM07_BS(E3681,140,LEFT(RIGHT($L$1,5),4)&amp;"-12-31",1)/100000000,[1]!EM_S_STM07_BS(E3681,140,LEFT(RIGHT($L$1,11),10),1)/100000000)))</f>
        <v>22.410759728400002</v>
      </c>
      <c r="M3681" s="36">
        <f t="shared" ca="1" si="292"/>
        <v>6.2131093138956679</v>
      </c>
      <c r="N3681" s="37">
        <f ca="1">IF(E3681="","",IF(ISERROR([1]!EM_S_EST_NETPROFIT(E3681,行业估值!$E$6,deadline)/100000000),"-",[1]!EM_S_EST_NETPROFIT(E3681,行业估值!$E$6,deadline)/100000000))</f>
        <v>2.0371583333333332</v>
      </c>
      <c r="O3681" s="36">
        <f t="shared" ca="1" si="293"/>
        <v>68.350357319632337</v>
      </c>
      <c r="T3681" s="64" t="s">
        <v>7482</v>
      </c>
      <c r="U3681" s="64" t="s">
        <v>7483</v>
      </c>
    </row>
    <row r="3682" spans="4:21">
      <c r="D3682" s="45">
        <f>IF(AND(行业估值!$B$39=$G3682,COUNTIF($G$2:$G$2552,$G3682)&gt;=1),COUNTIF($G$2:G3682,$G3682),"")</f>
        <v>338</v>
      </c>
      <c r="E3682" s="65" t="str">
        <f t="shared" si="294"/>
        <v>688003.SH</v>
      </c>
      <c r="F3682" s="65" t="str">
        <f t="shared" si="295"/>
        <v>天准科技</v>
      </c>
      <c r="G3682" s="34" t="str">
        <f>IF(E3682="","",IF(行业估值!$C$5="申万行业",[1]!EM_S_INFO_INDUSTRY_SW2014(E3682,"1"),IF(行业估值!$C$5="证监会行业",[1]!EM_S_INFO_INDUSTRY_CSRC1(E3682,"1"),[1]!EM_S_INFO_INDUSTRY_EM2016(E3682,"1"))))</f>
        <v>机械设备</v>
      </c>
      <c r="H3682" s="34" t="str">
        <f>IF(E3682="","",IF($H$1="上证50",[1]!EM_S_INFO_COMPINDEX(E3682,"000016"),"")&amp;IF($H$1="上证180",[1]!EM_S_INFO_COMPINDEX(E3682,"000010"),"")&amp;IF($H$1="沪深300",[1]!EM_S_INFO_COMPINDEX(E3682,"000300"),"")&amp;IF(AND($H$1="上证A股",RIGHT(E3682,2)="SH"),"是","")&amp;IF(AND($H$1="深证A股",RIGHT(E3682,2)="SZ"),"是","")&amp;IF(AND($H$1="创业板",LEFT(E3682,1)-3=0),"是","")&amp;IF(AND($H$1="全部A股",E3682&lt;&gt;0),"是","")&amp;IF(AND($H$1="中小板",LEFT(E3682,3)="002"),"是",""))</f>
        <v>是</v>
      </c>
      <c r="I3682" s="46">
        <f ca="1">IF(E3682="","",IF(OR([1]!EM_S_VAL_MV(E3682,deadline)="",[1]!EM_S_VAL_MV(E3682,deadline)="--",[1]!EM_S_VAL_MV(E3682,deadline)="null"),0,[1]!EM_S_VAL_MV(E3682,deadline)/100000000))</f>
        <v>46.851199999999999</v>
      </c>
      <c r="J3682" s="46">
        <f ca="1">IF(E3682="","",IF(RIGHT(LEFT($J$1,6),3)="TTM",[1]!EM_S_FA_PROFIT_TTM(E3682,LEFT(RIGHT($J$1,11),10),1)/100000000,[1]!EM_S_STM07_IS(E3682,61,LEFT(RIGHT($J$1,5),4)&amp;"-12-31",1)/100000000))</f>
        <v>0.32336938269999999</v>
      </c>
      <c r="K3682" s="36">
        <f t="shared" ca="1" si="291"/>
        <v>144.88446496947839</v>
      </c>
      <c r="L3682" s="46">
        <f ca="1">IF(E3682="","",IF(ISERROR(IF(行业估值!$E$7="最新年报",[1]!EM_S_STM07_BS(E3682,140,LEFT(RIGHT($L$1,5),4)&amp;"-12-31",1)/100000000,[1]!EM_S_STM07_BS(E3682,140,LEFT(RIGHT($L$1,11),10),1)/100000000)),0,IF(行业估值!$E$7="最新年报",[1]!EM_S_STM07_BS(E3682,140,LEFT(RIGHT($L$1,5),4)&amp;"-12-31",1)/100000000,[1]!EM_S_STM07_BS(E3682,140,LEFT(RIGHT($L$1,11),10),1)/100000000)))</f>
        <v>15.6799146384</v>
      </c>
      <c r="M3682" s="36">
        <f t="shared" ca="1" si="292"/>
        <v>2.9879754501508411</v>
      </c>
      <c r="N3682" s="37">
        <f ca="1">IF(E3682="","",IF(ISERROR([1]!EM_S_EST_NETPROFIT(E3682,行业估值!$E$6,deadline)/100000000),"-",[1]!EM_S_EST_NETPROFIT(E3682,行业估值!$E$6,deadline)/100000000))</f>
        <v>1.3379133333333333</v>
      </c>
      <c r="O3682" s="36">
        <f t="shared" ca="1" si="293"/>
        <v>35.0181127825918</v>
      </c>
      <c r="T3682" s="64" t="s">
        <v>7484</v>
      </c>
      <c r="U3682" s="64" t="s">
        <v>7485</v>
      </c>
    </row>
    <row r="3683" spans="4:21">
      <c r="D3683" s="45" t="str">
        <f>IF(AND(行业估值!$B$39=$G3683,COUNTIF($G$2:$G$2552,$G3683)&gt;=1),COUNTIF($G$2:G3683,$G3683),"")</f>
        <v/>
      </c>
      <c r="E3683" s="65" t="str">
        <f t="shared" si="294"/>
        <v>688005.SH</v>
      </c>
      <c r="F3683" s="65" t="str">
        <f t="shared" si="295"/>
        <v>容百科技</v>
      </c>
      <c r="G3683" s="34" t="str">
        <f>IF(E3683="","",IF(行业估值!$C$5="申万行业",[1]!EM_S_INFO_INDUSTRY_SW2014(E3683,"1"),IF(行业估值!$C$5="证监会行业",[1]!EM_S_INFO_INDUSTRY_CSRC1(E3683,"1"),[1]!EM_S_INFO_INDUSTRY_EM2016(E3683,"1"))))</f>
        <v>有色金属</v>
      </c>
      <c r="H3683" s="34" t="str">
        <f>IF(E3683="","",IF($H$1="上证50",[1]!EM_S_INFO_COMPINDEX(E3683,"000016"),"")&amp;IF($H$1="上证180",[1]!EM_S_INFO_COMPINDEX(E3683,"000010"),"")&amp;IF($H$1="沪深300",[1]!EM_S_INFO_COMPINDEX(E3683,"000300"),"")&amp;IF(AND($H$1="上证A股",RIGHT(E3683,2)="SH"),"是","")&amp;IF(AND($H$1="深证A股",RIGHT(E3683,2)="SZ"),"是","")&amp;IF(AND($H$1="创业板",LEFT(E3683,1)-3=0),"是","")&amp;IF(AND($H$1="全部A股",E3683&lt;&gt;0),"是","")&amp;IF(AND($H$1="中小板",LEFT(E3683,3)="002"),"是",""))</f>
        <v>是</v>
      </c>
      <c r="I3683" s="46">
        <f ca="1">IF(E3683="","",IF(OR([1]!EM_S_VAL_MV(E3683,deadline)="",[1]!EM_S_VAL_MV(E3683,deadline)="--",[1]!EM_S_VAL_MV(E3683,deadline)="null"),0,[1]!EM_S_VAL_MV(E3683,deadline)/100000000))</f>
        <v>104.74841091</v>
      </c>
      <c r="J3683" s="46">
        <f ca="1">IF(E3683="","",IF(RIGHT(LEFT($J$1,6),3)="TTM",[1]!EM_S_FA_PROFIT_TTM(E3683,LEFT(RIGHT($J$1,11),10),1)/100000000,[1]!EM_S_STM07_IS(E3683,61,LEFT(RIGHT($J$1,5),4)&amp;"-12-31",1)/100000000))</f>
        <v>2.1436194757</v>
      </c>
      <c r="K3683" s="36">
        <f t="shared" ca="1" si="291"/>
        <v>48.865207700072027</v>
      </c>
      <c r="L3683" s="46">
        <f ca="1">IF(E3683="","",IF(ISERROR(IF(行业估值!$E$7="最新年报",[1]!EM_S_STM07_BS(E3683,140,LEFT(RIGHT($L$1,5),4)&amp;"-12-31",1)/100000000,[1]!EM_S_STM07_BS(E3683,140,LEFT(RIGHT($L$1,11),10),1)/100000000)),0,IF(行业估值!$E$7="最新年报",[1]!EM_S_STM07_BS(E3683,140,LEFT(RIGHT($L$1,5),4)&amp;"-12-31",1)/100000000,[1]!EM_S_STM07_BS(E3683,140,LEFT(RIGHT($L$1,11),10),1)/100000000)))</f>
        <v>43.832313457200001</v>
      </c>
      <c r="M3683" s="36">
        <f t="shared" ca="1" si="292"/>
        <v>2.3897531900131495</v>
      </c>
      <c r="N3683" s="37">
        <f ca="1">IF(E3683="","",IF(ISERROR([1]!EM_S_EST_NETPROFIT(E3683,行业估值!$E$6,deadline)/100000000),"-",[1]!EM_S_EST_NETPROFIT(E3683,行业估值!$E$6,deadline)/100000000))</f>
        <v>3.54316875</v>
      </c>
      <c r="O3683" s="36">
        <f t="shared" ca="1" si="293"/>
        <v>29.563483508935331</v>
      </c>
      <c r="T3683" s="64" t="s">
        <v>7486</v>
      </c>
      <c r="U3683" s="64" t="s">
        <v>7487</v>
      </c>
    </row>
    <row r="3684" spans="4:21">
      <c r="D3684" s="45">
        <f>IF(AND(行业估值!$B$39=$G3684,COUNTIF($G$2:$G$2552,$G3684)&gt;=1),COUNTIF($G$2:G3684,$G3684),"")</f>
        <v>339</v>
      </c>
      <c r="E3684" s="65" t="str">
        <f t="shared" si="294"/>
        <v>688006.SH</v>
      </c>
      <c r="F3684" s="65" t="str">
        <f t="shared" si="295"/>
        <v>杭可科技</v>
      </c>
      <c r="G3684" s="34" t="str">
        <f>IF(E3684="","",IF(行业估值!$C$5="申万行业",[1]!EM_S_INFO_INDUSTRY_SW2014(E3684,"1"),IF(行业估值!$C$5="证监会行业",[1]!EM_S_INFO_INDUSTRY_CSRC1(E3684,"1"),[1]!EM_S_INFO_INDUSTRY_EM2016(E3684,"1"))))</f>
        <v>机械设备</v>
      </c>
      <c r="H3684" s="34" t="str">
        <f>IF(E3684="","",IF($H$1="上证50",[1]!EM_S_INFO_COMPINDEX(E3684,"000016"),"")&amp;IF($H$1="上证180",[1]!EM_S_INFO_COMPINDEX(E3684,"000010"),"")&amp;IF($H$1="沪深300",[1]!EM_S_INFO_COMPINDEX(E3684,"000300"),"")&amp;IF(AND($H$1="上证A股",RIGHT(E3684,2)="SH"),"是","")&amp;IF(AND($H$1="深证A股",RIGHT(E3684,2)="SZ"),"是","")&amp;IF(AND($H$1="创业板",LEFT(E3684,1)-3=0),"是","")&amp;IF(AND($H$1="全部A股",E3684&lt;&gt;0),"是","")&amp;IF(AND($H$1="中小板",LEFT(E3684,3)="002"),"是",""))</f>
        <v>是</v>
      </c>
      <c r="I3684" s="46">
        <f ca="1">IF(E3684="","",IF(OR([1]!EM_S_VAL_MV(E3684,deadline)="",[1]!EM_S_VAL_MV(E3684,deadline)="--",[1]!EM_S_VAL_MV(E3684,deadline)="null"),0,[1]!EM_S_VAL_MV(E3684,deadline)/100000000))</f>
        <v>131.52799999999999</v>
      </c>
      <c r="J3684" s="46">
        <f ca="1">IF(E3684="","",IF(RIGHT(LEFT($J$1,6),3)="TTM",[1]!EM_S_FA_PROFIT_TTM(E3684,LEFT(RIGHT($J$1,11),10),1)/100000000,[1]!EM_S_STM07_IS(E3684,61,LEFT(RIGHT($J$1,5),4)&amp;"-12-31",1)/100000000))</f>
        <v>3.2196920583999997</v>
      </c>
      <c r="K3684" s="36">
        <f t="shared" ca="1" si="291"/>
        <v>40.851111725685278</v>
      </c>
      <c r="L3684" s="46">
        <f ca="1">IF(E3684="","",IF(ISERROR(IF(行业估值!$E$7="最新年报",[1]!EM_S_STM07_BS(E3684,140,LEFT(RIGHT($L$1,5),4)&amp;"-12-31",1)/100000000,[1]!EM_S_STM07_BS(E3684,140,LEFT(RIGHT($L$1,11),10),1)/100000000)),0,IF(行业估值!$E$7="最新年报",[1]!EM_S_STM07_BS(E3684,140,LEFT(RIGHT($L$1,5),4)&amp;"-12-31",1)/100000000,[1]!EM_S_STM07_BS(E3684,140,LEFT(RIGHT($L$1,11),10),1)/100000000)))</f>
        <v>22.176605745100002</v>
      </c>
      <c r="M3684" s="36">
        <f t="shared" ca="1" si="292"/>
        <v>5.9309346755673626</v>
      </c>
      <c r="N3684" s="37">
        <f ca="1">IF(E3684="","",IF(ISERROR([1]!EM_S_EST_NETPROFIT(E3684,行业估值!$E$6,deadline)/100000000),"-",[1]!EM_S_EST_NETPROFIT(E3684,行业估值!$E$6,deadline)/100000000))</f>
        <v>3.6026400000000001</v>
      </c>
      <c r="O3684" s="36">
        <f t="shared" ca="1" si="293"/>
        <v>36.508782448426707</v>
      </c>
      <c r="T3684" s="64" t="s">
        <v>7488</v>
      </c>
      <c r="U3684" s="64" t="s">
        <v>7489</v>
      </c>
    </row>
    <row r="3685" spans="4:21">
      <c r="D3685" s="45" t="str">
        <f>IF(AND(行业估值!$B$39=$G3685,COUNTIF($G$2:$G$2552,$G3685)&gt;=1),COUNTIF($G$2:G3685,$G3685),"")</f>
        <v/>
      </c>
      <c r="E3685" s="65" t="str">
        <f t="shared" si="294"/>
        <v>688007.SH</v>
      </c>
      <c r="F3685" s="65" t="str">
        <f t="shared" si="295"/>
        <v>光峰科技</v>
      </c>
      <c r="G3685" s="34" t="str">
        <f>IF(E3685="","",IF(行业估值!$C$5="申万行业",[1]!EM_S_INFO_INDUSTRY_SW2014(E3685,"1"),IF(行业估值!$C$5="证监会行业",[1]!EM_S_INFO_INDUSTRY_CSRC1(E3685,"1"),[1]!EM_S_INFO_INDUSTRY_EM2016(E3685,"1"))))</f>
        <v>家电</v>
      </c>
      <c r="H3685" s="34" t="str">
        <f>IF(E3685="","",IF($H$1="上证50",[1]!EM_S_INFO_COMPINDEX(E3685,"000016"),"")&amp;IF($H$1="上证180",[1]!EM_S_INFO_COMPINDEX(E3685,"000010"),"")&amp;IF($H$1="沪深300",[1]!EM_S_INFO_COMPINDEX(E3685,"000300"),"")&amp;IF(AND($H$1="上证A股",RIGHT(E3685,2)="SH"),"是","")&amp;IF(AND($H$1="深证A股",RIGHT(E3685,2)="SZ"),"是","")&amp;IF(AND($H$1="创业板",LEFT(E3685,1)-3=0),"是","")&amp;IF(AND($H$1="全部A股",E3685&lt;&gt;0),"是","")&amp;IF(AND($H$1="中小板",LEFT(E3685,3)="002"),"是",""))</f>
        <v>是</v>
      </c>
      <c r="I3685" s="46">
        <f ca="1">IF(E3685="","",IF(OR([1]!EM_S_VAL_MV(E3685,deadline)="",[1]!EM_S_VAL_MV(E3685,deadline)="--",[1]!EM_S_VAL_MV(E3685,deadline)="null"),0,[1]!EM_S_VAL_MV(E3685,deadline)/100000000))</f>
        <v>109.63741099079999</v>
      </c>
      <c r="J3685" s="46">
        <f ca="1">IF(E3685="","",IF(RIGHT(LEFT($J$1,6),3)="TTM",[1]!EM_S_FA_PROFIT_TTM(E3685,LEFT(RIGHT($J$1,11),10),1)/100000000,[1]!EM_S_STM07_IS(E3685,61,LEFT(RIGHT($J$1,5),4)&amp;"-12-31",1)/100000000))</f>
        <v>2.3548892006999997</v>
      </c>
      <c r="K3685" s="36">
        <f t="shared" ca="1" si="291"/>
        <v>46.557354357992665</v>
      </c>
      <c r="L3685" s="46">
        <f ca="1">IF(E3685="","",IF(ISERROR(IF(行业估值!$E$7="最新年报",[1]!EM_S_STM07_BS(E3685,140,LEFT(RIGHT($L$1,5),4)&amp;"-12-31",1)/100000000,[1]!EM_S_STM07_BS(E3685,140,LEFT(RIGHT($L$1,11),10),1)/100000000)),0,IF(行业估值!$E$7="最新年报",[1]!EM_S_STM07_BS(E3685,140,LEFT(RIGHT($L$1,5),4)&amp;"-12-31",1)/100000000,[1]!EM_S_STM07_BS(E3685,140,LEFT(RIGHT($L$1,11),10),1)/100000000)))</f>
        <v>19.078450836600002</v>
      </c>
      <c r="M3685" s="36">
        <f t="shared" ca="1" si="292"/>
        <v>5.7466621336189494</v>
      </c>
      <c r="N3685" s="37">
        <f ca="1">IF(E3685="","",IF(ISERROR([1]!EM_S_EST_NETPROFIT(E3685,行业估值!$E$6,deadline)/100000000),"-",[1]!EM_S_EST_NETPROFIT(E3685,行业估值!$E$6,deadline)/100000000))</f>
        <v>2.2247076923076921</v>
      </c>
      <c r="O3685" s="36">
        <f t="shared" ca="1" si="293"/>
        <v>49.281715242811501</v>
      </c>
      <c r="T3685" s="64" t="s">
        <v>7490</v>
      </c>
      <c r="U3685" s="64" t="s">
        <v>7491</v>
      </c>
    </row>
    <row r="3686" spans="4:21">
      <c r="D3686" s="45" t="str">
        <f>IF(AND(行业估值!$B$39=$G3686,COUNTIF($G$2:$G$2552,$G3686)&gt;=1),COUNTIF($G$2:G3686,$G3686),"")</f>
        <v/>
      </c>
      <c r="E3686" s="65" t="str">
        <f t="shared" si="294"/>
        <v>688008.SH</v>
      </c>
      <c r="F3686" s="65" t="str">
        <f t="shared" si="295"/>
        <v>澜起科技</v>
      </c>
      <c r="G3686" s="34" t="str">
        <f>IF(E3686="","",IF(行业估值!$C$5="申万行业",[1]!EM_S_INFO_INDUSTRY_SW2014(E3686,"1"),IF(行业估值!$C$5="证监会行业",[1]!EM_S_INFO_INDUSTRY_CSRC1(E3686,"1"),[1]!EM_S_INFO_INDUSTRY_EM2016(E3686,"1"))))</f>
        <v>电子设备</v>
      </c>
      <c r="H3686" s="34" t="str">
        <f>IF(E3686="","",IF($H$1="上证50",[1]!EM_S_INFO_COMPINDEX(E3686,"000016"),"")&amp;IF($H$1="上证180",[1]!EM_S_INFO_COMPINDEX(E3686,"000010"),"")&amp;IF($H$1="沪深300",[1]!EM_S_INFO_COMPINDEX(E3686,"000300"),"")&amp;IF(AND($H$1="上证A股",RIGHT(E3686,2)="SH"),"是","")&amp;IF(AND($H$1="深证A股",RIGHT(E3686,2)="SZ"),"是","")&amp;IF(AND($H$1="创业板",LEFT(E3686,1)-3=0),"是","")&amp;IF(AND($H$1="全部A股",E3686&lt;&gt;0),"是","")&amp;IF(AND($H$1="中小板",LEFT(E3686,3)="002"),"是",""))</f>
        <v>是</v>
      </c>
      <c r="I3686" s="46">
        <f ca="1">IF(E3686="","",IF(OR([1]!EM_S_VAL_MV(E3686,deadline)="",[1]!EM_S_VAL_MV(E3686,deadline)="--",[1]!EM_S_VAL_MV(E3686,deadline)="null"),0,[1]!EM_S_VAL_MV(E3686,deadline)/100000000))</f>
        <v>746.58101785119993</v>
      </c>
      <c r="J3686" s="46">
        <f ca="1">IF(E3686="","",IF(RIGHT(LEFT($J$1,6),3)="TTM",[1]!EM_S_FA_PROFIT_TTM(E3686,LEFT(RIGHT($J$1,11),10),1)/100000000,[1]!EM_S_STM07_IS(E3686,61,LEFT(RIGHT($J$1,5),4)&amp;"-12-31",1)/100000000))</f>
        <v>9.1706854133000011</v>
      </c>
      <c r="K3686" s="36">
        <f t="shared" ca="1" si="291"/>
        <v>81.409511307459454</v>
      </c>
      <c r="L3686" s="46">
        <f ca="1">IF(E3686="","",IF(ISERROR(IF(行业估值!$E$7="最新年报",[1]!EM_S_STM07_BS(E3686,140,LEFT(RIGHT($L$1,5),4)&amp;"-12-31",1)/100000000,[1]!EM_S_STM07_BS(E3686,140,LEFT(RIGHT($L$1,11),10),1)/100000000)),0,IF(行业估值!$E$7="最新年报",[1]!EM_S_STM07_BS(E3686,140,LEFT(RIGHT($L$1,5),4)&amp;"-12-31",1)/100000000,[1]!EM_S_STM07_BS(E3686,140,LEFT(RIGHT($L$1,11),10),1)/100000000)))</f>
        <v>71.6280104991</v>
      </c>
      <c r="M3686" s="36">
        <f t="shared" ca="1" si="292"/>
        <v>10.423031613597319</v>
      </c>
      <c r="N3686" s="37">
        <f ca="1">IF(E3686="","",IF(ISERROR([1]!EM_S_EST_NETPROFIT(E3686,行业估值!$E$6,deadline)/100000000),"-",[1]!EM_S_EST_NETPROFIT(E3686,行业估值!$E$6,deadline)/100000000))</f>
        <v>8.9927263157894739</v>
      </c>
      <c r="O3686" s="36">
        <f t="shared" ca="1" si="293"/>
        <v>83.020542562309416</v>
      </c>
      <c r="T3686" s="64" t="s">
        <v>7492</v>
      </c>
      <c r="U3686" s="64" t="s">
        <v>7493</v>
      </c>
    </row>
    <row r="3687" spans="4:21">
      <c r="D3687" s="45" t="str">
        <f>IF(AND(行业估值!$B$39=$G3687,COUNTIF($G$2:$G$2552,$G3687)&gt;=1),COUNTIF($G$2:G3687,$G3687),"")</f>
        <v/>
      </c>
      <c r="E3687" s="65" t="str">
        <f t="shared" si="294"/>
        <v>688009.SH</v>
      </c>
      <c r="F3687" s="65" t="str">
        <f t="shared" si="295"/>
        <v>中国通号</v>
      </c>
      <c r="G3687" s="34" t="str">
        <f>IF(E3687="","",IF(行业估值!$C$5="申万行业",[1]!EM_S_INFO_INDUSTRY_SW2014(E3687,"1"),IF(行业估值!$C$5="证监会行业",[1]!EM_S_INFO_INDUSTRY_CSRC1(E3687,"1"),[1]!EM_S_INFO_INDUSTRY_EM2016(E3687,"1"))))</f>
        <v>信息技术</v>
      </c>
      <c r="H3687" s="34" t="str">
        <f>IF(E3687="","",IF($H$1="上证50",[1]!EM_S_INFO_COMPINDEX(E3687,"000016"),"")&amp;IF($H$1="上证180",[1]!EM_S_INFO_COMPINDEX(E3687,"000010"),"")&amp;IF($H$1="沪深300",[1]!EM_S_INFO_COMPINDEX(E3687,"000300"),"")&amp;IF(AND($H$1="上证A股",RIGHT(E3687,2)="SH"),"是","")&amp;IF(AND($H$1="深证A股",RIGHT(E3687,2)="SZ"),"是","")&amp;IF(AND($H$1="创业板",LEFT(E3687,1)-3=0),"是","")&amp;IF(AND($H$1="全部A股",E3687&lt;&gt;0),"是","")&amp;IF(AND($H$1="中小板",LEFT(E3687,3)="002"),"是",""))</f>
        <v>是</v>
      </c>
      <c r="I3687" s="46">
        <f ca="1">IF(E3687="","",IF(OR([1]!EM_S_VAL_MV(E3687,deadline)="",[1]!EM_S_VAL_MV(E3687,deadline)="--",[1]!EM_S_VAL_MV(E3687,deadline)="null"),0,[1]!EM_S_VAL_MV(E3687,deadline)/100000000))</f>
        <v>679.8663798</v>
      </c>
      <c r="J3687" s="46">
        <f ca="1">IF(E3687="","",IF(RIGHT(LEFT($J$1,6),3)="TTM",[1]!EM_S_FA_PROFIT_TTM(E3687,LEFT(RIGHT($J$1,11),10),1)/100000000,[1]!EM_S_STM07_IS(E3687,61,LEFT(RIGHT($J$1,5),4)&amp;"-12-31",1)/100000000))</f>
        <v>41.127338132299997</v>
      </c>
      <c r="K3687" s="36">
        <f t="shared" ca="1" si="291"/>
        <v>16.530765439109622</v>
      </c>
      <c r="L3687" s="46">
        <f ca="1">IF(E3687="","",IF(ISERROR(IF(行业估值!$E$7="最新年报",[1]!EM_S_STM07_BS(E3687,140,LEFT(RIGHT($L$1,5),4)&amp;"-12-31",1)/100000000,[1]!EM_S_STM07_BS(E3687,140,LEFT(RIGHT($L$1,11),10),1)/100000000)),0,IF(行业估值!$E$7="最新年报",[1]!EM_S_STM07_BS(E3687,140,LEFT(RIGHT($L$1,5),4)&amp;"-12-31",1)/100000000,[1]!EM_S_STM07_BS(E3687,140,LEFT(RIGHT($L$1,11),10),1)/100000000)))</f>
        <v>408.55628046940001</v>
      </c>
      <c r="M3687" s="36">
        <f t="shared" ca="1" si="292"/>
        <v>1.6640703185834895</v>
      </c>
      <c r="N3687" s="37">
        <f ca="1">IF(E3687="","",IF(ISERROR([1]!EM_S_EST_NETPROFIT(E3687,行业估值!$E$6,deadline)/100000000),"-",[1]!EM_S_EST_NETPROFIT(E3687,行业估值!$E$6,deadline)/100000000))</f>
        <v>39.649514285714289</v>
      </c>
      <c r="O3687" s="36">
        <f t="shared" ca="1" si="293"/>
        <v>17.146903109603937</v>
      </c>
      <c r="T3687" s="64" t="s">
        <v>7494</v>
      </c>
      <c r="U3687" s="64" t="s">
        <v>7495</v>
      </c>
    </row>
    <row r="3688" spans="4:21">
      <c r="D3688" s="45" t="str">
        <f>IF(AND(行业估值!$B$39=$G3688,COUNTIF($G$2:$G$2552,$G3688)&gt;=1),COUNTIF($G$2:G3688,$G3688),"")</f>
        <v/>
      </c>
      <c r="E3688" s="65" t="str">
        <f t="shared" si="294"/>
        <v>688010.SH</v>
      </c>
      <c r="F3688" s="65" t="str">
        <f t="shared" si="295"/>
        <v>福光股份</v>
      </c>
      <c r="G3688" s="34" t="str">
        <f>IF(E3688="","",IF(行业估值!$C$5="申万行业",[1]!EM_S_INFO_INDUSTRY_SW2014(E3688,"1"),IF(行业估值!$C$5="证监会行业",[1]!EM_S_INFO_INDUSTRY_CSRC1(E3688,"1"),[1]!EM_S_INFO_INDUSTRY_EM2016(E3688,"1"))))</f>
        <v>电子设备</v>
      </c>
      <c r="H3688" s="34" t="str">
        <f>IF(E3688="","",IF($H$1="上证50",[1]!EM_S_INFO_COMPINDEX(E3688,"000016"),"")&amp;IF($H$1="上证180",[1]!EM_S_INFO_COMPINDEX(E3688,"000010"),"")&amp;IF($H$1="沪深300",[1]!EM_S_INFO_COMPINDEX(E3688,"000300"),"")&amp;IF(AND($H$1="上证A股",RIGHT(E3688,2)="SH"),"是","")&amp;IF(AND($H$1="深证A股",RIGHT(E3688,2)="SZ"),"是","")&amp;IF(AND($H$1="创业板",LEFT(E3688,1)-3=0),"是","")&amp;IF(AND($H$1="全部A股",E3688&lt;&gt;0),"是","")&amp;IF(AND($H$1="中小板",LEFT(E3688,3)="002"),"是",""))</f>
        <v>是</v>
      </c>
      <c r="I3688" s="46">
        <f ca="1">IF(E3688="","",IF(OR([1]!EM_S_VAL_MV(E3688,deadline)="",[1]!EM_S_VAL_MV(E3688,deadline)="--",[1]!EM_S_VAL_MV(E3688,deadline)="null"),0,[1]!EM_S_VAL_MV(E3688,deadline)/100000000))</f>
        <v>59.543719301099998</v>
      </c>
      <c r="J3688" s="46">
        <f ca="1">IF(E3688="","",IF(RIGHT(LEFT($J$1,6),3)="TTM",[1]!EM_S_FA_PROFIT_TTM(E3688,LEFT(RIGHT($J$1,11),10),1)/100000000,[1]!EM_S_STM07_IS(E3688,61,LEFT(RIGHT($J$1,5),4)&amp;"-12-31",1)/100000000))</f>
        <v>0.86709650739999999</v>
      </c>
      <c r="K3688" s="36">
        <f t="shared" ca="1" si="291"/>
        <v>68.67023312046615</v>
      </c>
      <c r="L3688" s="46">
        <f ca="1">IF(E3688="","",IF(ISERROR(IF(行业估值!$E$7="最新年报",[1]!EM_S_STM07_BS(E3688,140,LEFT(RIGHT($L$1,5),4)&amp;"-12-31",1)/100000000,[1]!EM_S_STM07_BS(E3688,140,LEFT(RIGHT($L$1,11),10),1)/100000000)),0,IF(行业估值!$E$7="最新年报",[1]!EM_S_STM07_BS(E3688,140,LEFT(RIGHT($L$1,5),4)&amp;"-12-31",1)/100000000,[1]!EM_S_STM07_BS(E3688,140,LEFT(RIGHT($L$1,11),10),1)/100000000)))</f>
        <v>17.427276526300002</v>
      </c>
      <c r="M3688" s="36">
        <f t="shared" ca="1" si="292"/>
        <v>3.4166967633319452</v>
      </c>
      <c r="N3688" s="37">
        <f ca="1">IF(E3688="","",IF(ISERROR([1]!EM_S_EST_NETPROFIT(E3688,行业估值!$E$6,deadline)/100000000),"-",[1]!EM_S_EST_NETPROFIT(E3688,行业估值!$E$6,deadline)/100000000))</f>
        <v>1.056</v>
      </c>
      <c r="O3688" s="36">
        <f t="shared" ca="1" si="293"/>
        <v>56.386097823011362</v>
      </c>
      <c r="T3688" s="64" t="s">
        <v>7496</v>
      </c>
      <c r="U3688" s="64" t="s">
        <v>7497</v>
      </c>
    </row>
    <row r="3689" spans="4:21">
      <c r="D3689" s="45" t="str">
        <f>IF(AND(行业估值!$B$39=$G3689,COUNTIF($G$2:$G$2552,$G3689)&gt;=1),COUNTIF($G$2:G3689,$G3689),"")</f>
        <v/>
      </c>
      <c r="E3689" s="65" t="str">
        <f t="shared" si="294"/>
        <v>688011.SH</v>
      </c>
      <c r="F3689" s="65" t="str">
        <f t="shared" si="295"/>
        <v>新光光电</v>
      </c>
      <c r="G3689" s="34" t="str">
        <f>IF(E3689="","",IF(行业估值!$C$5="申万行业",[1]!EM_S_INFO_INDUSTRY_SW2014(E3689,"1"),IF(行业估值!$C$5="证监会行业",[1]!EM_S_INFO_INDUSTRY_CSRC1(E3689,"1"),[1]!EM_S_INFO_INDUSTRY_EM2016(E3689,"1"))))</f>
        <v>电子设备</v>
      </c>
      <c r="H3689" s="34" t="str">
        <f>IF(E3689="","",IF($H$1="上证50",[1]!EM_S_INFO_COMPINDEX(E3689,"000016"),"")&amp;IF($H$1="上证180",[1]!EM_S_INFO_COMPINDEX(E3689,"000010"),"")&amp;IF($H$1="沪深300",[1]!EM_S_INFO_COMPINDEX(E3689,"000300"),"")&amp;IF(AND($H$1="上证A股",RIGHT(E3689,2)="SH"),"是","")&amp;IF(AND($H$1="深证A股",RIGHT(E3689,2)="SZ"),"是","")&amp;IF(AND($H$1="创业板",LEFT(E3689,1)-3=0),"是","")&amp;IF(AND($H$1="全部A股",E3689&lt;&gt;0),"是","")&amp;IF(AND($H$1="中小板",LEFT(E3689,3)="002"),"是",""))</f>
        <v>是</v>
      </c>
      <c r="I3689" s="46">
        <f ca="1">IF(E3689="","",IF(OR([1]!EM_S_VAL_MV(E3689,deadline)="",[1]!EM_S_VAL_MV(E3689,deadline)="--",[1]!EM_S_VAL_MV(E3689,deadline)="null"),0,[1]!EM_S_VAL_MV(E3689,deadline)/100000000))</f>
        <v>37.159999999999997</v>
      </c>
      <c r="J3689" s="46">
        <f ca="1">IF(E3689="","",IF(RIGHT(LEFT($J$1,6),3)="TTM",[1]!EM_S_FA_PROFIT_TTM(E3689,LEFT(RIGHT($J$1,11),10),1)/100000000,[1]!EM_S_STM07_IS(E3689,61,LEFT(RIGHT($J$1,5),4)&amp;"-12-31",1)/100000000))</f>
        <v>0.56169985340000006</v>
      </c>
      <c r="K3689" s="36">
        <f t="shared" ca="1" si="291"/>
        <v>66.156328464514417</v>
      </c>
      <c r="L3689" s="46">
        <f ca="1">IF(E3689="","",IF(ISERROR(IF(行业估值!$E$7="最新年报",[1]!EM_S_STM07_BS(E3689,140,LEFT(RIGHT($L$1,5),4)&amp;"-12-31",1)/100000000,[1]!EM_S_STM07_BS(E3689,140,LEFT(RIGHT($L$1,11),10),1)/100000000)),0,IF(行业估值!$E$7="最新年报",[1]!EM_S_STM07_BS(E3689,140,LEFT(RIGHT($L$1,5),4)&amp;"-12-31",1)/100000000,[1]!EM_S_STM07_BS(E3689,140,LEFT(RIGHT($L$1,11),10),1)/100000000)))</f>
        <v>11.777473412400001</v>
      </c>
      <c r="M3689" s="36">
        <f t="shared" ca="1" si="292"/>
        <v>3.1551758767611235</v>
      </c>
      <c r="N3689" s="37">
        <f ca="1">IF(E3689="","",IF(ISERROR([1]!EM_S_EST_NETPROFIT(E3689,行业估值!$E$6,deadline)/100000000),"-",[1]!EM_S_EST_NETPROFIT(E3689,行业估值!$E$6,deadline)/100000000))</f>
        <v>0.70361666666666656</v>
      </c>
      <c r="O3689" s="36">
        <f t="shared" ca="1" si="293"/>
        <v>52.812847904872449</v>
      </c>
      <c r="T3689" s="64" t="s">
        <v>7498</v>
      </c>
      <c r="U3689" s="64" t="s">
        <v>7499</v>
      </c>
    </row>
    <row r="3690" spans="4:21">
      <c r="D3690" s="45" t="str">
        <f>IF(AND(行业估值!$B$39=$G3690,COUNTIF($G$2:$G$2552,$G3690)&gt;=1),COUNTIF($G$2:G3690,$G3690),"")</f>
        <v/>
      </c>
      <c r="E3690" s="65" t="str">
        <f t="shared" si="294"/>
        <v>688012.SH</v>
      </c>
      <c r="F3690" s="65" t="str">
        <f t="shared" si="295"/>
        <v>中微公司</v>
      </c>
      <c r="G3690" s="34" t="str">
        <f>IF(E3690="","",IF(行业估值!$C$5="申万行业",[1]!EM_S_INFO_INDUSTRY_SW2014(E3690,"1"),IF(行业估值!$C$5="证监会行业",[1]!EM_S_INFO_INDUSTRY_CSRC1(E3690,"1"),[1]!EM_S_INFO_INDUSTRY_EM2016(E3690,"1"))))</f>
        <v>电子设备</v>
      </c>
      <c r="H3690" s="34" t="str">
        <f>IF(E3690="","",IF($H$1="上证50",[1]!EM_S_INFO_COMPINDEX(E3690,"000016"),"")&amp;IF($H$1="上证180",[1]!EM_S_INFO_COMPINDEX(E3690,"000010"),"")&amp;IF($H$1="沪深300",[1]!EM_S_INFO_COMPINDEX(E3690,"000300"),"")&amp;IF(AND($H$1="上证A股",RIGHT(E3690,2)="SH"),"是","")&amp;IF(AND($H$1="深证A股",RIGHT(E3690,2)="SZ"),"是","")&amp;IF(AND($H$1="创业板",LEFT(E3690,1)-3=0),"是","")&amp;IF(AND($H$1="全部A股",E3690&lt;&gt;0),"是","")&amp;IF(AND($H$1="中小板",LEFT(E3690,3)="002"),"是",""))</f>
        <v>是</v>
      </c>
      <c r="I3690" s="46">
        <f ca="1">IF(E3690="","",IF(OR([1]!EM_S_VAL_MV(E3690,deadline)="",[1]!EM_S_VAL_MV(E3690,deadline)="--",[1]!EM_S_VAL_MV(E3690,deadline)="null"),0,[1]!EM_S_VAL_MV(E3690,deadline)/100000000))</f>
        <v>356.53916718419998</v>
      </c>
      <c r="J3690" s="46">
        <f ca="1">IF(E3690="","",IF(RIGHT(LEFT($J$1,6),3)="TTM",[1]!EM_S_FA_PROFIT_TTM(E3690,LEFT(RIGHT($J$1,11),10),1)/100000000,[1]!EM_S_STM07_IS(E3690,61,LEFT(RIGHT($J$1,5),4)&amp;"-12-31",1)/100000000))</f>
        <v>1.9863661301</v>
      </c>
      <c r="K3690" s="36">
        <f t="shared" ca="1" si="291"/>
        <v>179.49317690301669</v>
      </c>
      <c r="L3690" s="46">
        <f ca="1">IF(E3690="","",IF(ISERROR(IF(行业估值!$E$7="最新年报",[1]!EM_S_STM07_BS(E3690,140,LEFT(RIGHT($L$1,5),4)&amp;"-12-31",1)/100000000,[1]!EM_S_STM07_BS(E3690,140,LEFT(RIGHT($L$1,11),10),1)/100000000)),0,IF(行业估值!$E$7="最新年报",[1]!EM_S_STM07_BS(E3690,140,LEFT(RIGHT($L$1,5),4)&amp;"-12-31",1)/100000000,[1]!EM_S_STM07_BS(E3690,140,LEFT(RIGHT($L$1,11),10),1)/100000000)))</f>
        <v>36.916516070300005</v>
      </c>
      <c r="M3690" s="36">
        <f t="shared" ca="1" si="292"/>
        <v>9.6579852363436345</v>
      </c>
      <c r="N3690" s="37">
        <f ca="1">IF(E3690="","",IF(ISERROR([1]!EM_S_EST_NETPROFIT(E3690,行业估值!$E$6,deadline)/100000000),"-",[1]!EM_S_EST_NETPROFIT(E3690,行业估值!$E$6,deadline)/100000000))</f>
        <v>1.812084</v>
      </c>
      <c r="O3690" s="36">
        <f t="shared" ca="1" si="293"/>
        <v>196.75642364493035</v>
      </c>
      <c r="T3690" s="64" t="s">
        <v>7500</v>
      </c>
      <c r="U3690" s="64" t="s">
        <v>7501</v>
      </c>
    </row>
    <row r="3691" spans="4:21">
      <c r="D3691" s="45" t="str">
        <f>IF(AND(行业估值!$B$39=$G3691,COUNTIF($G$2:$G$2552,$G3691)&gt;=1),COUNTIF($G$2:G3691,$G3691),"")</f>
        <v/>
      </c>
      <c r="E3691" s="65" t="str">
        <f t="shared" si="294"/>
        <v>688015.SH</v>
      </c>
      <c r="F3691" s="65" t="str">
        <f t="shared" si="295"/>
        <v>交控科技</v>
      </c>
      <c r="G3691" s="34" t="str">
        <f>IF(E3691="","",IF(行业估值!$C$5="申万行业",[1]!EM_S_INFO_INDUSTRY_SW2014(E3691,"1"),IF(行业估值!$C$5="证监会行业",[1]!EM_S_INFO_INDUSTRY_CSRC1(E3691,"1"),[1]!EM_S_INFO_INDUSTRY_EM2016(E3691,"1"))))</f>
        <v>交运设备</v>
      </c>
      <c r="H3691" s="34" t="str">
        <f>IF(E3691="","",IF($H$1="上证50",[1]!EM_S_INFO_COMPINDEX(E3691,"000016"),"")&amp;IF($H$1="上证180",[1]!EM_S_INFO_COMPINDEX(E3691,"000010"),"")&amp;IF($H$1="沪深300",[1]!EM_S_INFO_COMPINDEX(E3691,"000300"),"")&amp;IF(AND($H$1="上证A股",RIGHT(E3691,2)="SH"),"是","")&amp;IF(AND($H$1="深证A股",RIGHT(E3691,2)="SZ"),"是","")&amp;IF(AND($H$1="创业板",LEFT(E3691,1)-3=0),"是","")&amp;IF(AND($H$1="全部A股",E3691&lt;&gt;0),"是","")&amp;IF(AND($H$1="中小板",LEFT(E3691,3)="002"),"是",""))</f>
        <v>是</v>
      </c>
      <c r="I3691" s="46">
        <f ca="1">IF(E3691="","",IF(OR([1]!EM_S_VAL_MV(E3691,deadline)="",[1]!EM_S_VAL_MV(E3691,deadline)="--",[1]!EM_S_VAL_MV(E3691,deadline)="null"),0,[1]!EM_S_VAL_MV(E3691,deadline)/100000000))</f>
        <v>45.247999999999998</v>
      </c>
      <c r="J3691" s="46">
        <f ca="1">IF(E3691="","",IF(RIGHT(LEFT($J$1,6),3)="TTM",[1]!EM_S_FA_PROFIT_TTM(E3691,LEFT(RIGHT($J$1,11),10),1)/100000000,[1]!EM_S_STM07_IS(E3691,61,LEFT(RIGHT($J$1,5),4)&amp;"-12-31",1)/100000000))</f>
        <v>0.98358989540000008</v>
      </c>
      <c r="K3691" s="36">
        <f t="shared" ca="1" si="291"/>
        <v>46.002912607798628</v>
      </c>
      <c r="L3691" s="46">
        <f ca="1">IF(E3691="","",IF(ISERROR(IF(行业估值!$E$7="最新年报",[1]!EM_S_STM07_BS(E3691,140,LEFT(RIGHT($L$1,5),4)&amp;"-12-31",1)/100000000,[1]!EM_S_STM07_BS(E3691,140,LEFT(RIGHT($L$1,11),10),1)/100000000)),0,IF(行业估值!$E$7="最新年报",[1]!EM_S_STM07_BS(E3691,140,LEFT(RIGHT($L$1,5),4)&amp;"-12-31",1)/100000000,[1]!EM_S_STM07_BS(E3691,140,LEFT(RIGHT($L$1,11),10),1)/100000000)))</f>
        <v>10.047233110700001</v>
      </c>
      <c r="M3691" s="36">
        <f t="shared" ca="1" si="292"/>
        <v>4.5035284342922468</v>
      </c>
      <c r="N3691" s="37">
        <f ca="1">IF(E3691="","",IF(ISERROR([1]!EM_S_EST_NETPROFIT(E3691,行业估值!$E$6,deadline)/100000000),"-",[1]!EM_S_EST_NETPROFIT(E3691,行业估值!$E$6,deadline)/100000000))</f>
        <v>0.95774999999999999</v>
      </c>
      <c r="O3691" s="36">
        <f t="shared" ca="1" si="293"/>
        <v>47.244061602714694</v>
      </c>
      <c r="T3691" s="64" t="s">
        <v>7502</v>
      </c>
      <c r="U3691" s="64" t="s">
        <v>7503</v>
      </c>
    </row>
    <row r="3692" spans="4:21">
      <c r="D3692" s="45" t="str">
        <f>IF(AND(行业估值!$B$39=$G3692,COUNTIF($G$2:$G$2552,$G3692)&gt;=1),COUNTIF($G$2:G3692,$G3692),"")</f>
        <v/>
      </c>
      <c r="E3692" s="65" t="str">
        <f t="shared" si="294"/>
        <v>688016.SH</v>
      </c>
      <c r="F3692" s="65" t="str">
        <f t="shared" si="295"/>
        <v>心脉医疗</v>
      </c>
      <c r="G3692" s="34" t="str">
        <f>IF(E3692="","",IF(行业估值!$C$5="申万行业",[1]!EM_S_INFO_INDUSTRY_SW2014(E3692,"1"),IF(行业估值!$C$5="证监会行业",[1]!EM_S_INFO_INDUSTRY_CSRC1(E3692,"1"),[1]!EM_S_INFO_INDUSTRY_EM2016(E3692,"1"))))</f>
        <v>医药生物</v>
      </c>
      <c r="H3692" s="34" t="str">
        <f>IF(E3692="","",IF($H$1="上证50",[1]!EM_S_INFO_COMPINDEX(E3692,"000016"),"")&amp;IF($H$1="上证180",[1]!EM_S_INFO_COMPINDEX(E3692,"000010"),"")&amp;IF($H$1="沪深300",[1]!EM_S_INFO_COMPINDEX(E3692,"000300"),"")&amp;IF(AND($H$1="上证A股",RIGHT(E3692,2)="SH"),"是","")&amp;IF(AND($H$1="深证A股",RIGHT(E3692,2)="SZ"),"是","")&amp;IF(AND($H$1="创业板",LEFT(E3692,1)-3=0),"是","")&amp;IF(AND($H$1="全部A股",E3692&lt;&gt;0),"是","")&amp;IF(AND($H$1="中小板",LEFT(E3692,3)="002"),"是",""))</f>
        <v>是</v>
      </c>
      <c r="I3692" s="46">
        <f ca="1">IF(E3692="","",IF(OR([1]!EM_S_VAL_MV(E3692,deadline)="",[1]!EM_S_VAL_MV(E3692,deadline)="--",[1]!EM_S_VAL_MV(E3692,deadline)="null"),0,[1]!EM_S_VAL_MV(E3692,deadline)/100000000))</f>
        <v>96.098024059699995</v>
      </c>
      <c r="J3692" s="46">
        <f ca="1">IF(E3692="","",IF(RIGHT(LEFT($J$1,6),3)="TTM",[1]!EM_S_FA_PROFIT_TTM(E3692,LEFT(RIGHT($J$1,11),10),1)/100000000,[1]!EM_S_STM07_IS(E3692,61,LEFT(RIGHT($J$1,5),4)&amp;"-12-31",1)/100000000))</f>
        <v>1.2709578473999998</v>
      </c>
      <c r="K3692" s="36">
        <f t="shared" ca="1" si="291"/>
        <v>75.610709085504169</v>
      </c>
      <c r="L3692" s="46">
        <f ca="1">IF(E3692="","",IF(ISERROR(IF(行业估值!$E$7="最新年报",[1]!EM_S_STM07_BS(E3692,140,LEFT(RIGHT($L$1,5),4)&amp;"-12-31",1)/100000000,[1]!EM_S_STM07_BS(E3692,140,LEFT(RIGHT($L$1,11),10),1)/100000000)),0,IF(行业估值!$E$7="最新年报",[1]!EM_S_STM07_BS(E3692,140,LEFT(RIGHT($L$1,5),4)&amp;"-12-31",1)/100000000,[1]!EM_S_STM07_BS(E3692,140,LEFT(RIGHT($L$1,11),10),1)/100000000)))</f>
        <v>10.3667718805</v>
      </c>
      <c r="M3692" s="36">
        <f t="shared" ca="1" si="292"/>
        <v>9.2698117762638645</v>
      </c>
      <c r="N3692" s="37">
        <f ca="1">IF(E3692="","",IF(ISERROR([1]!EM_S_EST_NETPROFIT(E3692,行业估值!$E$6,deadline)/100000000),"-",[1]!EM_S_EST_NETPROFIT(E3692,行业估值!$E$6,deadline)/100000000))</f>
        <v>1.2264055555555555</v>
      </c>
      <c r="O3692" s="36">
        <f t="shared" ca="1" si="293"/>
        <v>78.35745983404982</v>
      </c>
      <c r="T3692" s="64" t="s">
        <v>7504</v>
      </c>
      <c r="U3692" s="64" t="s">
        <v>7505</v>
      </c>
    </row>
    <row r="3693" spans="4:21">
      <c r="D3693" s="45" t="str">
        <f>IF(AND(行业估值!$B$39=$G3693,COUNTIF($G$2:$G$2552,$G3693)&gt;=1),COUNTIF($G$2:G3693,$G3693),"")</f>
        <v/>
      </c>
      <c r="E3693" s="65" t="str">
        <f t="shared" si="294"/>
        <v>688018.SH</v>
      </c>
      <c r="F3693" s="65" t="str">
        <f t="shared" si="295"/>
        <v>乐鑫科技</v>
      </c>
      <c r="G3693" s="34" t="str">
        <f>IF(E3693="","",IF(行业估值!$C$5="申万行业",[1]!EM_S_INFO_INDUSTRY_SW2014(E3693,"1"),IF(行业估值!$C$5="证监会行业",[1]!EM_S_INFO_INDUSTRY_CSRC1(E3693,"1"),[1]!EM_S_INFO_INDUSTRY_EM2016(E3693,"1"))))</f>
        <v>电子设备</v>
      </c>
      <c r="H3693" s="34" t="str">
        <f>IF(E3693="","",IF($H$1="上证50",[1]!EM_S_INFO_COMPINDEX(E3693,"000016"),"")&amp;IF($H$1="上证180",[1]!EM_S_INFO_COMPINDEX(E3693,"000010"),"")&amp;IF($H$1="沪深300",[1]!EM_S_INFO_COMPINDEX(E3693,"000300"),"")&amp;IF(AND($H$1="上证A股",RIGHT(E3693,2)="SH"),"是","")&amp;IF(AND($H$1="深证A股",RIGHT(E3693,2)="SZ"),"是","")&amp;IF(AND($H$1="创业板",LEFT(E3693,1)-3=0),"是","")&amp;IF(AND($H$1="全部A股",E3693&lt;&gt;0),"是","")&amp;IF(AND($H$1="中小板",LEFT(E3693,3)="002"),"是",""))</f>
        <v>是</v>
      </c>
      <c r="I3693" s="46">
        <f ca="1">IF(E3693="","",IF(OR([1]!EM_S_VAL_MV(E3693,deadline)="",[1]!EM_S_VAL_MV(E3693,deadline)="--",[1]!EM_S_VAL_MV(E3693,deadline)="null"),0,[1]!EM_S_VAL_MV(E3693,deadline)/100000000))</f>
        <v>126.712</v>
      </c>
      <c r="J3693" s="46">
        <f ca="1">IF(E3693="","",IF(RIGHT(LEFT($J$1,6),3)="TTM",[1]!EM_S_FA_PROFIT_TTM(E3693,LEFT(RIGHT($J$1,11),10),1)/100000000,[1]!EM_S_STM07_IS(E3693,61,LEFT(RIGHT($J$1,5),4)&amp;"-12-31",1)/100000000))</f>
        <v>1.2541927034</v>
      </c>
      <c r="K3693" s="36">
        <f t="shared" ca="1" si="291"/>
        <v>101.03072650358716</v>
      </c>
      <c r="L3693" s="46">
        <f ca="1">IF(E3693="","",IF(ISERROR(IF(行业估值!$E$7="最新年报",[1]!EM_S_STM07_BS(E3693,140,LEFT(RIGHT($L$1,5),4)&amp;"-12-31",1)/100000000,[1]!EM_S_STM07_BS(E3693,140,LEFT(RIGHT($L$1,11),10),1)/100000000)),0,IF(行业估值!$E$7="最新年报",[1]!EM_S_STM07_BS(E3693,140,LEFT(RIGHT($L$1,5),4)&amp;"-12-31",1)/100000000,[1]!EM_S_STM07_BS(E3693,140,LEFT(RIGHT($L$1,11),10),1)/100000000)))</f>
        <v>15.4755727745</v>
      </c>
      <c r="M3693" s="36">
        <f t="shared" ca="1" si="292"/>
        <v>8.1878714181610608</v>
      </c>
      <c r="N3693" s="37">
        <f ca="1">IF(E3693="","",IF(ISERROR([1]!EM_S_EST_NETPROFIT(E3693,行业估值!$E$6,deadline)/100000000),"-",[1]!EM_S_EST_NETPROFIT(E3693,行业估值!$E$6,deadline)/100000000))</f>
        <v>1.3942142857142856</v>
      </c>
      <c r="O3693" s="36">
        <f t="shared" ca="1" si="293"/>
        <v>90.884164147753481</v>
      </c>
      <c r="T3693" s="64" t="s">
        <v>7506</v>
      </c>
      <c r="U3693" s="64" t="s">
        <v>7507</v>
      </c>
    </row>
    <row r="3694" spans="4:21">
      <c r="D3694" s="45" t="str">
        <f>IF(AND(行业估值!$B$39=$G3694,COUNTIF($G$2:$G$2552,$G3694)&gt;=1),COUNTIF($G$2:G3694,$G3694),"")</f>
        <v/>
      </c>
      <c r="E3694" s="65" t="str">
        <f t="shared" si="294"/>
        <v>688019.SH</v>
      </c>
      <c r="F3694" s="65" t="str">
        <f t="shared" si="295"/>
        <v>安集科技</v>
      </c>
      <c r="G3694" s="34" t="str">
        <f>IF(E3694="","",IF(行业估值!$C$5="申万行业",[1]!EM_S_INFO_INDUSTRY_SW2014(E3694,"1"),IF(行业估值!$C$5="证监会行业",[1]!EM_S_INFO_INDUSTRY_CSRC1(E3694,"1"),[1]!EM_S_INFO_INDUSTRY_EM2016(E3694,"1"))))</f>
        <v>电子设备</v>
      </c>
      <c r="H3694" s="34" t="str">
        <f>IF(E3694="","",IF($H$1="上证50",[1]!EM_S_INFO_COMPINDEX(E3694,"000016"),"")&amp;IF($H$1="上证180",[1]!EM_S_INFO_COMPINDEX(E3694,"000010"),"")&amp;IF($H$1="沪深300",[1]!EM_S_INFO_COMPINDEX(E3694,"000300"),"")&amp;IF(AND($H$1="上证A股",RIGHT(E3694,2)="SH"),"是","")&amp;IF(AND($H$1="深证A股",RIGHT(E3694,2)="SZ"),"是","")&amp;IF(AND($H$1="创业板",LEFT(E3694,1)-3=0),"是","")&amp;IF(AND($H$1="全部A股",E3694&lt;&gt;0),"是","")&amp;IF(AND($H$1="中小板",LEFT(E3694,3)="002"),"是",""))</f>
        <v>是</v>
      </c>
      <c r="I3694" s="46">
        <f ca="1">IF(E3694="","",IF(OR([1]!EM_S_VAL_MV(E3694,deadline)="",[1]!EM_S_VAL_MV(E3694,deadline)="--",[1]!EM_S_VAL_MV(E3694,deadline)="null"),0,[1]!EM_S_VAL_MV(E3694,deadline)/100000000))</f>
        <v>56.884385817999998</v>
      </c>
      <c r="J3694" s="46">
        <f ca="1">IF(E3694="","",IF(RIGHT(LEFT($J$1,6),3)="TTM",[1]!EM_S_FA_PROFIT_TTM(E3694,LEFT(RIGHT($J$1,11),10),1)/100000000,[1]!EM_S_STM07_IS(E3694,61,LEFT(RIGHT($J$1,5),4)&amp;"-12-31",1)/100000000))</f>
        <v>0.59604916210000003</v>
      </c>
      <c r="K3694" s="36">
        <f t="shared" ca="1" si="291"/>
        <v>95.435728183200467</v>
      </c>
      <c r="L3694" s="46">
        <f ca="1">IF(E3694="","",IF(ISERROR(IF(行业估值!$E$7="最新年报",[1]!EM_S_STM07_BS(E3694,140,LEFT(RIGHT($L$1,5),4)&amp;"-12-31",1)/100000000,[1]!EM_S_STM07_BS(E3694,140,LEFT(RIGHT($L$1,11),10),1)/100000000)),0,IF(行业估值!$E$7="最新年报",[1]!EM_S_STM07_BS(E3694,140,LEFT(RIGHT($L$1,5),4)&amp;"-12-31",1)/100000000,[1]!EM_S_STM07_BS(E3694,140,LEFT(RIGHT($L$1,11),10),1)/100000000)))</f>
        <v>8.6795803438999997</v>
      </c>
      <c r="M3694" s="36">
        <f t="shared" ca="1" si="292"/>
        <v>6.5538175308185593</v>
      </c>
      <c r="N3694" s="37">
        <f ca="1">IF(E3694="","",IF(ISERROR([1]!EM_S_EST_NETPROFIT(E3694,行业估值!$E$6,deadline)/100000000),"-",[1]!EM_S_EST_NETPROFIT(E3694,行业估值!$E$6,deadline)/100000000))</f>
        <v>0.53259090909090911</v>
      </c>
      <c r="O3694" s="36">
        <f t="shared" ca="1" si="293"/>
        <v>106.80690347324399</v>
      </c>
      <c r="T3694" s="64" t="s">
        <v>7508</v>
      </c>
      <c r="U3694" s="64" t="s">
        <v>7509</v>
      </c>
    </row>
    <row r="3695" spans="4:21">
      <c r="D3695" s="45" t="str">
        <f>IF(AND(行业估值!$B$39=$G3695,COUNTIF($G$2:$G$2552,$G3695)&gt;=1),COUNTIF($G$2:G3695,$G3695),"")</f>
        <v/>
      </c>
      <c r="E3695" s="65" t="str">
        <f t="shared" si="294"/>
        <v>688020.SH</v>
      </c>
      <c r="F3695" s="65" t="str">
        <f t="shared" si="295"/>
        <v>方邦股份</v>
      </c>
      <c r="G3695" s="34" t="str">
        <f>IF(E3695="","",IF(行业估值!$C$5="申万行业",[1]!EM_S_INFO_INDUSTRY_SW2014(E3695,"1"),IF(行业估值!$C$5="证监会行业",[1]!EM_S_INFO_INDUSTRY_CSRC1(E3695,"1"),[1]!EM_S_INFO_INDUSTRY_EM2016(E3695,"1"))))</f>
        <v>电子设备</v>
      </c>
      <c r="H3695" s="34" t="str">
        <f>IF(E3695="","",IF($H$1="上证50",[1]!EM_S_INFO_COMPINDEX(E3695,"000016"),"")&amp;IF($H$1="上证180",[1]!EM_S_INFO_COMPINDEX(E3695,"000010"),"")&amp;IF($H$1="沪深300",[1]!EM_S_INFO_COMPINDEX(E3695,"000300"),"")&amp;IF(AND($H$1="上证A股",RIGHT(E3695,2)="SH"),"是","")&amp;IF(AND($H$1="深证A股",RIGHT(E3695,2)="SZ"),"是","")&amp;IF(AND($H$1="创业板",LEFT(E3695,1)-3=0),"是","")&amp;IF(AND($H$1="全部A股",E3695&lt;&gt;0),"是","")&amp;IF(AND($H$1="中小板",LEFT(E3695,3)="002"),"是",""))</f>
        <v>是</v>
      </c>
      <c r="I3695" s="46">
        <f ca="1">IF(E3695="","",IF(OR([1]!EM_S_VAL_MV(E3695,deadline)="",[1]!EM_S_VAL_MV(E3695,deadline)="--",[1]!EM_S_VAL_MV(E3695,deadline)="null"),0,[1]!EM_S_VAL_MV(E3695,deadline)/100000000))</f>
        <v>64.48</v>
      </c>
      <c r="J3695" s="46">
        <f ca="1">IF(E3695="","",IF(RIGHT(LEFT($J$1,6),3)="TTM",[1]!EM_S_FA_PROFIT_TTM(E3695,LEFT(RIGHT($J$1,11),10),1)/100000000,[1]!EM_S_STM07_IS(E3695,61,LEFT(RIGHT($J$1,5),4)&amp;"-12-31",1)/100000000))</f>
        <v>1.2613008686</v>
      </c>
      <c r="K3695" s="36">
        <f t="shared" ca="1" si="291"/>
        <v>51.121823194786629</v>
      </c>
      <c r="L3695" s="46">
        <f ca="1">IF(E3695="","",IF(ISERROR(IF(行业估值!$E$7="最新年报",[1]!EM_S_STM07_BS(E3695,140,LEFT(RIGHT($L$1,5),4)&amp;"-12-31",1)/100000000,[1]!EM_S_STM07_BS(E3695,140,LEFT(RIGHT($L$1,11),10),1)/100000000)),0,IF(行业估值!$E$7="最新年报",[1]!EM_S_STM07_BS(E3695,140,LEFT(RIGHT($L$1,5),4)&amp;"-12-31",1)/100000000,[1]!EM_S_STM07_BS(E3695,140,LEFT(RIGHT($L$1,11),10),1)/100000000)))</f>
        <v>14.9903165159</v>
      </c>
      <c r="M3695" s="36">
        <f t="shared" ca="1" si="292"/>
        <v>4.3014435306690855</v>
      </c>
      <c r="N3695" s="37">
        <f ca="1">IF(E3695="","",IF(ISERROR([1]!EM_S_EST_NETPROFIT(E3695,行业估值!$E$6,deadline)/100000000),"-",[1]!EM_S_EST_NETPROFIT(E3695,行业估值!$E$6,deadline)/100000000))</f>
        <v>1.4271799999999999</v>
      </c>
      <c r="O3695" s="36">
        <f t="shared" ca="1" si="293"/>
        <v>45.180005325186741</v>
      </c>
      <c r="T3695" s="64" t="s">
        <v>7510</v>
      </c>
      <c r="U3695" s="64" t="s">
        <v>7511</v>
      </c>
    </row>
    <row r="3696" spans="4:21">
      <c r="D3696" s="45">
        <f>IF(AND(行业估值!$B$39=$G3696,COUNTIF($G$2:$G$2552,$G3696)&gt;=1),COUNTIF($G$2:G3696,$G3696),"")</f>
        <v>340</v>
      </c>
      <c r="E3696" s="65" t="str">
        <f t="shared" si="294"/>
        <v>688021.SH</v>
      </c>
      <c r="F3696" s="65" t="str">
        <f t="shared" si="295"/>
        <v>奥福环保</v>
      </c>
      <c r="G3696" s="34" t="str">
        <f>IF(E3696="","",IF(行业估值!$C$5="申万行业",[1]!EM_S_INFO_INDUSTRY_SW2014(E3696,"1"),IF(行业估值!$C$5="证监会行业",[1]!EM_S_INFO_INDUSTRY_CSRC1(E3696,"1"),[1]!EM_S_INFO_INDUSTRY_EM2016(E3696,"1"))))</f>
        <v>机械设备</v>
      </c>
      <c r="H3696" s="34" t="str">
        <f>IF(E3696="","",IF($H$1="上证50",[1]!EM_S_INFO_COMPINDEX(E3696,"000016"),"")&amp;IF($H$1="上证180",[1]!EM_S_INFO_COMPINDEX(E3696,"000010"),"")&amp;IF($H$1="沪深300",[1]!EM_S_INFO_COMPINDEX(E3696,"000300"),"")&amp;IF(AND($H$1="上证A股",RIGHT(E3696,2)="SH"),"是","")&amp;IF(AND($H$1="深证A股",RIGHT(E3696,2)="SZ"),"是","")&amp;IF(AND($H$1="创业板",LEFT(E3696,1)-3=0),"是","")&amp;IF(AND($H$1="全部A股",E3696&lt;&gt;0),"是","")&amp;IF(AND($H$1="中小板",LEFT(E3696,3)="002"),"是",""))</f>
        <v>是</v>
      </c>
      <c r="I3696" s="46">
        <f ca="1">IF(E3696="","",IF(OR([1]!EM_S_VAL_MV(E3696,deadline)="",[1]!EM_S_VAL_MV(E3696,deadline)="--",[1]!EM_S_VAL_MV(E3696,deadline)="null"),0,[1]!EM_S_VAL_MV(E3696,deadline)/100000000))</f>
        <v>22.118561740800001</v>
      </c>
      <c r="J3696" s="46">
        <f ca="1">IF(E3696="","",IF(RIGHT(LEFT($J$1,6),3)="TTM",[1]!EM_S_FA_PROFIT_TTM(E3696,LEFT(RIGHT($J$1,11),10),1)/100000000,[1]!EM_S_STM07_IS(E3696,61,LEFT(RIGHT($J$1,5),4)&amp;"-12-31",1)/100000000))</f>
        <v>0.51729490410000001</v>
      </c>
      <c r="K3696" s="36">
        <f t="shared" ca="1" si="291"/>
        <v>42.75812803391581</v>
      </c>
      <c r="L3696" s="46">
        <f ca="1">IF(E3696="","",IF(ISERROR(IF(行业估值!$E$7="最新年报",[1]!EM_S_STM07_BS(E3696,140,LEFT(RIGHT($L$1,5),4)&amp;"-12-31",1)/100000000,[1]!EM_S_STM07_BS(E3696,140,LEFT(RIGHT($L$1,11),10),1)/100000000)),0,IF(行业估值!$E$7="最新年报",[1]!EM_S_STM07_BS(E3696,140,LEFT(RIGHT($L$1,5),4)&amp;"-12-31",1)/100000000,[1]!EM_S_STM07_BS(E3696,140,LEFT(RIGHT($L$1,11),10),1)/100000000)))</f>
        <v>3.6161872400999999</v>
      </c>
      <c r="M3696" s="36">
        <f t="shared" ca="1" si="292"/>
        <v>6.1165421678188174</v>
      </c>
      <c r="N3696" s="37">
        <f ca="1">IF(E3696="","",IF(ISERROR([1]!EM_S_EST_NETPROFIT(E3696,行业估值!$E$6,deadline)/100000000),"-",[1]!EM_S_EST_NETPROFIT(E3696,行业估值!$E$6,deadline)/100000000))</f>
        <v>0.6764</v>
      </c>
      <c r="O3696" s="36">
        <f t="shared" ca="1" si="293"/>
        <v>32.700416529863986</v>
      </c>
      <c r="T3696" s="64" t="s">
        <v>7512</v>
      </c>
      <c r="U3696" s="64" t="s">
        <v>7513</v>
      </c>
    </row>
    <row r="3697" spans="4:21">
      <c r="D3697" s="45">
        <f>IF(AND(行业估值!$B$39=$G3697,COUNTIF($G$2:$G$2552,$G3697)&gt;=1),COUNTIF($G$2:G3697,$G3697),"")</f>
        <v>341</v>
      </c>
      <c r="E3697" s="65" t="str">
        <f t="shared" si="294"/>
        <v>688022.SH</v>
      </c>
      <c r="F3697" s="65" t="str">
        <f t="shared" si="295"/>
        <v>瀚川智能</v>
      </c>
      <c r="G3697" s="34" t="str">
        <f>IF(E3697="","",IF(行业估值!$C$5="申万行业",[1]!EM_S_INFO_INDUSTRY_SW2014(E3697,"1"),IF(行业估值!$C$5="证监会行业",[1]!EM_S_INFO_INDUSTRY_CSRC1(E3697,"1"),[1]!EM_S_INFO_INDUSTRY_EM2016(E3697,"1"))))</f>
        <v>机械设备</v>
      </c>
      <c r="H3697" s="34" t="str">
        <f>IF(E3697="","",IF($H$1="上证50",[1]!EM_S_INFO_COMPINDEX(E3697,"000016"),"")&amp;IF($H$1="上证180",[1]!EM_S_INFO_COMPINDEX(E3697,"000010"),"")&amp;IF($H$1="沪深300",[1]!EM_S_INFO_COMPINDEX(E3697,"000300"),"")&amp;IF(AND($H$1="上证A股",RIGHT(E3697,2)="SH"),"是","")&amp;IF(AND($H$1="深证A股",RIGHT(E3697,2)="SZ"),"是","")&amp;IF(AND($H$1="创业板",LEFT(E3697,1)-3=0),"是","")&amp;IF(AND($H$1="全部A股",E3697&lt;&gt;0),"是","")&amp;IF(AND($H$1="中小板",LEFT(E3697,3)="002"),"是",""))</f>
        <v>是</v>
      </c>
      <c r="I3697" s="46">
        <f ca="1">IF(E3697="","",IF(OR([1]!EM_S_VAL_MV(E3697,deadline)="",[1]!EM_S_VAL_MV(E3697,deadline)="--",[1]!EM_S_VAL_MV(E3697,deadline)="null"),0,[1]!EM_S_VAL_MV(E3697,deadline)/100000000))</f>
        <v>40.251600000000003</v>
      </c>
      <c r="J3697" s="46">
        <f ca="1">IF(E3697="","",IF(RIGHT(LEFT($J$1,6),3)="TTM",[1]!EM_S_FA_PROFIT_TTM(E3697,LEFT(RIGHT($J$1,11),10),1)/100000000,[1]!EM_S_STM07_IS(E3697,61,LEFT(RIGHT($J$1,5),4)&amp;"-12-31",1)/100000000))</f>
        <v>0.74767265189999998</v>
      </c>
      <c r="K3697" s="36">
        <f t="shared" ca="1" si="291"/>
        <v>53.835859714424316</v>
      </c>
      <c r="L3697" s="46">
        <f ca="1">IF(E3697="","",IF(ISERROR(IF(行业估值!$E$7="最新年报",[1]!EM_S_STM07_BS(E3697,140,LEFT(RIGHT($L$1,5),4)&amp;"-12-31",1)/100000000,[1]!EM_S_STM07_BS(E3697,140,LEFT(RIGHT($L$1,11),10),1)/100000000)),0,IF(行业估值!$E$7="最新年报",[1]!EM_S_STM07_BS(E3697,140,LEFT(RIGHT($L$1,5),4)&amp;"-12-31",1)/100000000,[1]!EM_S_STM07_BS(E3697,140,LEFT(RIGHT($L$1,11),10),1)/100000000)))</f>
        <v>8.3863572307999998</v>
      </c>
      <c r="M3697" s="36">
        <f t="shared" ca="1" si="292"/>
        <v>4.7996524464961627</v>
      </c>
      <c r="N3697" s="37">
        <f ca="1">IF(E3697="","",IF(ISERROR([1]!EM_S_EST_NETPROFIT(E3697,行业估值!$E$6,deadline)/100000000),"-",[1]!EM_S_EST_NETPROFIT(E3697,行业估值!$E$6,deadline)/100000000))</f>
        <v>0.99691666666666667</v>
      </c>
      <c r="O3697" s="36">
        <f t="shared" ca="1" si="293"/>
        <v>40.376092953272597</v>
      </c>
      <c r="T3697" s="64" t="s">
        <v>7514</v>
      </c>
      <c r="U3697" s="64" t="s">
        <v>7515</v>
      </c>
    </row>
    <row r="3698" spans="4:21">
      <c r="D3698" s="45" t="str">
        <f>IF(AND(行业估值!$B$39=$G3698,COUNTIF($G$2:$G$2552,$G3698)&gt;=1),COUNTIF($G$2:G3698,$G3698),"")</f>
        <v/>
      </c>
      <c r="E3698" s="65" t="str">
        <f t="shared" si="294"/>
        <v>688023.SH</v>
      </c>
      <c r="F3698" s="65" t="str">
        <f t="shared" si="295"/>
        <v>安恒信息</v>
      </c>
      <c r="G3698" s="34" t="str">
        <f>IF(E3698="","",IF(行业估值!$C$5="申万行业",[1]!EM_S_INFO_INDUSTRY_SW2014(E3698,"1"),IF(行业估值!$C$5="证监会行业",[1]!EM_S_INFO_INDUSTRY_CSRC1(E3698,"1"),[1]!EM_S_INFO_INDUSTRY_EM2016(E3698,"1"))))</f>
        <v>信息技术</v>
      </c>
      <c r="H3698" s="34" t="str">
        <f>IF(E3698="","",IF($H$1="上证50",[1]!EM_S_INFO_COMPINDEX(E3698,"000016"),"")&amp;IF($H$1="上证180",[1]!EM_S_INFO_COMPINDEX(E3698,"000010"),"")&amp;IF($H$1="沪深300",[1]!EM_S_INFO_COMPINDEX(E3698,"000300"),"")&amp;IF(AND($H$1="上证A股",RIGHT(E3698,2)="SH"),"是","")&amp;IF(AND($H$1="深证A股",RIGHT(E3698,2)="SZ"),"是","")&amp;IF(AND($H$1="创业板",LEFT(E3698,1)-3=0),"是","")&amp;IF(AND($H$1="全部A股",E3698&lt;&gt;0),"是","")&amp;IF(AND($H$1="中小板",LEFT(E3698,3)="002"),"是",""))</f>
        <v>是</v>
      </c>
      <c r="I3698" s="46">
        <f ca="1">IF(E3698="","",IF(OR([1]!EM_S_VAL_MV(E3698,deadline)="",[1]!EM_S_VAL_MV(E3698,deadline)="--",[1]!EM_S_VAL_MV(E3698,deadline)="null"),0,[1]!EM_S_VAL_MV(E3698,deadline)/100000000))</f>
        <v>76.740741700000001</v>
      </c>
      <c r="J3698" s="46">
        <f ca="1">IF(E3698="","",IF(RIGHT(LEFT($J$1,6),3)="TTM",[1]!EM_S_FA_PROFIT_TTM(E3698,LEFT(RIGHT($J$1,11),10),1)/100000000,[1]!EM_S_STM07_IS(E3698,61,LEFT(RIGHT($J$1,5),4)&amp;"-12-31",1)/100000000))</f>
        <v>0.89566250200000008</v>
      </c>
      <c r="K3698" s="36">
        <f t="shared" ca="1" si="291"/>
        <v>85.680422624190641</v>
      </c>
      <c r="L3698" s="46">
        <f ca="1">IF(E3698="","",IF(ISERROR(IF(行业估值!$E$7="最新年报",[1]!EM_S_STM07_BS(E3698,140,LEFT(RIGHT($L$1,5),4)&amp;"-12-31",1)/100000000,[1]!EM_S_STM07_BS(E3698,140,LEFT(RIGHT($L$1,11),10),1)/100000000)),0,IF(行业估值!$E$7="最新年报",[1]!EM_S_STM07_BS(E3698,140,LEFT(RIGHT($L$1,5),4)&amp;"-12-31",1)/100000000,[1]!EM_S_STM07_BS(E3698,140,LEFT(RIGHT($L$1,11),10),1)/100000000)))</f>
        <v>4.6506940997999999</v>
      </c>
      <c r="M3698" s="36">
        <f t="shared" ca="1" si="292"/>
        <v>16.500922239392221</v>
      </c>
      <c r="N3698" s="37">
        <f ca="1">IF(E3698="","",IF(ISERROR([1]!EM_S_EST_NETPROFIT(E3698,行业估值!$E$6,deadline)/100000000),"-",[1]!EM_S_EST_NETPROFIT(E3698,行业估值!$E$6,deadline)/100000000))</f>
        <v>0.92</v>
      </c>
      <c r="O3698" s="36">
        <f t="shared" ca="1" si="293"/>
        <v>83.413849673913035</v>
      </c>
      <c r="T3698" s="64" t="s">
        <v>7516</v>
      </c>
      <c r="U3698" s="64" t="s">
        <v>7517</v>
      </c>
    </row>
    <row r="3699" spans="4:21">
      <c r="D3699" s="45" t="str">
        <f>IF(AND(行业估值!$B$39=$G3699,COUNTIF($G$2:$G$2552,$G3699)&gt;=1),COUNTIF($G$2:G3699,$G3699),"")</f>
        <v/>
      </c>
      <c r="E3699" s="65" t="str">
        <f t="shared" si="294"/>
        <v>688025.SH</v>
      </c>
      <c r="F3699" s="65" t="str">
        <f t="shared" si="295"/>
        <v>杰普特</v>
      </c>
      <c r="G3699" s="34" t="str">
        <f>IF(E3699="","",IF(行业估值!$C$5="申万行业",[1]!EM_S_INFO_INDUSTRY_SW2014(E3699,"1"),IF(行业估值!$C$5="证监会行业",[1]!EM_S_INFO_INDUSTRY_CSRC1(E3699,"1"),[1]!EM_S_INFO_INDUSTRY_EM2016(E3699,"1"))))</f>
        <v>电子设备</v>
      </c>
      <c r="H3699" s="34" t="str">
        <f>IF(E3699="","",IF($H$1="上证50",[1]!EM_S_INFO_COMPINDEX(E3699,"000016"),"")&amp;IF($H$1="上证180",[1]!EM_S_INFO_COMPINDEX(E3699,"000010"),"")&amp;IF($H$1="沪深300",[1]!EM_S_INFO_COMPINDEX(E3699,"000300"),"")&amp;IF(AND($H$1="上证A股",RIGHT(E3699,2)="SH"),"是","")&amp;IF(AND($H$1="深证A股",RIGHT(E3699,2)="SZ"),"是","")&amp;IF(AND($H$1="创业板",LEFT(E3699,1)-3=0),"是","")&amp;IF(AND($H$1="全部A股",E3699&lt;&gt;0),"是","")&amp;IF(AND($H$1="中小板",LEFT(E3699,3)="002"),"是",""))</f>
        <v>是</v>
      </c>
      <c r="I3699" s="46">
        <f ca="1">IF(E3699="","",IF(OR([1]!EM_S_VAL_MV(E3699,deadline)="",[1]!EM_S_VAL_MV(E3699,deadline)="--",[1]!EM_S_VAL_MV(E3699,deadline)="null"),0,[1]!EM_S_VAL_MV(E3699,deadline)/100000000))</f>
        <v>36.0976395008</v>
      </c>
      <c r="J3699" s="46">
        <f ca="1">IF(E3699="","",IF(RIGHT(LEFT($J$1,6),3)="TTM",[1]!EM_S_FA_PROFIT_TTM(E3699,LEFT(RIGHT($J$1,11),10),1)/100000000,[1]!EM_S_STM07_IS(E3699,61,LEFT(RIGHT($J$1,5),4)&amp;"-12-31",1)/100000000))</f>
        <v>0.80443314900000007</v>
      </c>
      <c r="K3699" s="36">
        <f t="shared" ca="1" si="291"/>
        <v>44.873386366130468</v>
      </c>
      <c r="L3699" s="46">
        <f ca="1">IF(E3699="","",IF(ISERROR(IF(行业估值!$E$7="最新年报",[1]!EM_S_STM07_BS(E3699,140,LEFT(RIGHT($L$1,5),4)&amp;"-12-31",1)/100000000,[1]!EM_S_STM07_BS(E3699,140,LEFT(RIGHT($L$1,11),10),1)/100000000)),0,IF(行业估值!$E$7="最新年报",[1]!EM_S_STM07_BS(E3699,140,LEFT(RIGHT($L$1,5),4)&amp;"-12-31",1)/100000000,[1]!EM_S_STM07_BS(E3699,140,LEFT(RIGHT($L$1,11),10),1)/100000000)))</f>
        <v>6.4686943648000002</v>
      </c>
      <c r="M3699" s="36">
        <f t="shared" ca="1" si="292"/>
        <v>5.5803594149120181</v>
      </c>
      <c r="N3699" s="37">
        <f ca="1">IF(E3699="","",IF(ISERROR([1]!EM_S_EST_NETPROFIT(E3699,行业估值!$E$6,deadline)/100000000),"-",[1]!EM_S_EST_NETPROFIT(E3699,行业估值!$E$6,deadline)/100000000))</f>
        <v>0.96723333333333328</v>
      </c>
      <c r="O3699" s="36">
        <f t="shared" ca="1" si="293"/>
        <v>37.320508151221702</v>
      </c>
      <c r="T3699" s="64" t="s">
        <v>7518</v>
      </c>
      <c r="U3699" s="64" t="s">
        <v>7519</v>
      </c>
    </row>
    <row r="3700" spans="4:21">
      <c r="D3700" s="45" t="str">
        <f>IF(AND(行业估值!$B$39=$G3700,COUNTIF($G$2:$G$2552,$G3700)&gt;=1),COUNTIF($G$2:G3700,$G3700),"")</f>
        <v/>
      </c>
      <c r="E3700" s="65" t="str">
        <f t="shared" si="294"/>
        <v>688028.SH</v>
      </c>
      <c r="F3700" s="65" t="str">
        <f t="shared" si="295"/>
        <v>沃尔德</v>
      </c>
      <c r="G3700" s="34" t="str">
        <f>IF(E3700="","",IF(行业估值!$C$5="申万行业",[1]!EM_S_INFO_INDUSTRY_SW2014(E3700,"1"),IF(行业估值!$C$5="证监会行业",[1]!EM_S_INFO_INDUSTRY_CSRC1(E3700,"1"),[1]!EM_S_INFO_INDUSTRY_EM2016(E3700,"1"))))</f>
        <v>有色金属</v>
      </c>
      <c r="H3700" s="34" t="str">
        <f>IF(E3700="","",IF($H$1="上证50",[1]!EM_S_INFO_COMPINDEX(E3700,"000016"),"")&amp;IF($H$1="上证180",[1]!EM_S_INFO_COMPINDEX(E3700,"000010"),"")&amp;IF($H$1="沪深300",[1]!EM_S_INFO_COMPINDEX(E3700,"000300"),"")&amp;IF(AND($H$1="上证A股",RIGHT(E3700,2)="SH"),"是","")&amp;IF(AND($H$1="深证A股",RIGHT(E3700,2)="SZ"),"是","")&amp;IF(AND($H$1="创业板",LEFT(E3700,1)-3=0),"是","")&amp;IF(AND($H$1="全部A股",E3700&lt;&gt;0),"是","")&amp;IF(AND($H$1="中小板",LEFT(E3700,3)="002"),"是",""))</f>
        <v>是</v>
      </c>
      <c r="I3700" s="46">
        <f ca="1">IF(E3700="","",IF(OR([1]!EM_S_VAL_MV(E3700,deadline)="",[1]!EM_S_VAL_MV(E3700,deadline)="--",[1]!EM_S_VAL_MV(E3700,deadline)="null"),0,[1]!EM_S_VAL_MV(E3700,deadline)/100000000))</f>
        <v>44.88</v>
      </c>
      <c r="J3700" s="46">
        <f ca="1">IF(E3700="","",IF(RIGHT(LEFT($J$1,6),3)="TTM",[1]!EM_S_FA_PROFIT_TTM(E3700,LEFT(RIGHT($J$1,11),10),1)/100000000,[1]!EM_S_STM07_IS(E3700,61,LEFT(RIGHT($J$1,5),4)&amp;"-12-31",1)/100000000))</f>
        <v>0.61578556880000002</v>
      </c>
      <c r="K3700" s="36">
        <f t="shared" ca="1" si="291"/>
        <v>72.882513449379815</v>
      </c>
      <c r="L3700" s="46">
        <f ca="1">IF(E3700="","",IF(ISERROR(IF(行业估值!$E$7="最新年报",[1]!EM_S_STM07_BS(E3700,140,LEFT(RIGHT($L$1,5),4)&amp;"-12-31",1)/100000000,[1]!EM_S_STM07_BS(E3700,140,LEFT(RIGHT($L$1,11),10),1)/100000000)),0,IF(行业估值!$E$7="最新年报",[1]!EM_S_STM07_BS(E3700,140,LEFT(RIGHT($L$1,5),4)&amp;"-12-31",1)/100000000,[1]!EM_S_STM07_BS(E3700,140,LEFT(RIGHT($L$1,11),10),1)/100000000)))</f>
        <v>8.4951968840000003</v>
      </c>
      <c r="M3700" s="36">
        <f t="shared" ca="1" si="292"/>
        <v>5.2829852695383392</v>
      </c>
      <c r="N3700" s="37">
        <f ca="1">IF(E3700="","",IF(ISERROR([1]!EM_S_EST_NETPROFIT(E3700,行业估值!$E$6,deadline)/100000000),"-",[1]!EM_S_EST_NETPROFIT(E3700,行业估值!$E$6,deadline)/100000000))</f>
        <v>0.77521428571428563</v>
      </c>
      <c r="O3700" s="36">
        <f t="shared" ca="1" si="293"/>
        <v>57.893669953008391</v>
      </c>
      <c r="T3700" s="64" t="s">
        <v>7520</v>
      </c>
      <c r="U3700" s="64" t="s">
        <v>7521</v>
      </c>
    </row>
    <row r="3701" spans="4:21">
      <c r="D3701" s="45" t="str">
        <f>IF(AND(行业估值!$B$39=$G3701,COUNTIF($G$2:$G$2552,$G3701)&gt;=1),COUNTIF($G$2:G3701,$G3701),"")</f>
        <v/>
      </c>
      <c r="E3701" s="65" t="str">
        <f t="shared" si="294"/>
        <v>688029.SH</v>
      </c>
      <c r="F3701" s="65" t="str">
        <f t="shared" si="295"/>
        <v>南微医学</v>
      </c>
      <c r="G3701" s="34" t="str">
        <f>IF(E3701="","",IF(行业估值!$C$5="申万行业",[1]!EM_S_INFO_INDUSTRY_SW2014(E3701,"1"),IF(行业估值!$C$5="证监会行业",[1]!EM_S_INFO_INDUSTRY_CSRC1(E3701,"1"),[1]!EM_S_INFO_INDUSTRY_EM2016(E3701,"1"))))</f>
        <v>医药生物</v>
      </c>
      <c r="H3701" s="34" t="str">
        <f>IF(E3701="","",IF($H$1="上证50",[1]!EM_S_INFO_COMPINDEX(E3701,"000016"),"")&amp;IF($H$1="上证180",[1]!EM_S_INFO_COMPINDEX(E3701,"000010"),"")&amp;IF($H$1="沪深300",[1]!EM_S_INFO_COMPINDEX(E3701,"000300"),"")&amp;IF(AND($H$1="上证A股",RIGHT(E3701,2)="SH"),"是","")&amp;IF(AND($H$1="深证A股",RIGHT(E3701,2)="SZ"),"是","")&amp;IF(AND($H$1="创业板",LEFT(E3701,1)-3=0),"是","")&amp;IF(AND($H$1="全部A股",E3701&lt;&gt;0),"是","")&amp;IF(AND($H$1="中小板",LEFT(E3701,3)="002"),"是",""))</f>
        <v>是</v>
      </c>
      <c r="I3701" s="46">
        <f ca="1">IF(E3701="","",IF(OR([1]!EM_S_VAL_MV(E3701,deadline)="",[1]!EM_S_VAL_MV(E3701,deadline)="--",[1]!EM_S_VAL_MV(E3701,deadline)="null"),0,[1]!EM_S_VAL_MV(E3701,deadline)/100000000))</f>
        <v>218.01089999999999</v>
      </c>
      <c r="J3701" s="46">
        <f ca="1">IF(E3701="","",IF(RIGHT(LEFT($J$1,6),3)="TTM",[1]!EM_S_FA_PROFIT_TTM(E3701,LEFT(RIGHT($J$1,11),10),1)/100000000,[1]!EM_S_STM07_IS(E3701,61,LEFT(RIGHT($J$1,5),4)&amp;"-12-31",1)/100000000))</f>
        <v>2.6760418324000002</v>
      </c>
      <c r="K3701" s="36">
        <f t="shared" ca="1" si="291"/>
        <v>81.467672650123546</v>
      </c>
      <c r="L3701" s="46">
        <f ca="1">IF(E3701="","",IF(ISERROR(IF(行业估值!$E$7="最新年报",[1]!EM_S_STM07_BS(E3701,140,LEFT(RIGHT($L$1,5),4)&amp;"-12-31",1)/100000000,[1]!EM_S_STM07_BS(E3701,140,LEFT(RIGHT($L$1,11),10),1)/100000000)),0,IF(行业估值!$E$7="最新年报",[1]!EM_S_STM07_BS(E3701,140,LEFT(RIGHT($L$1,5),4)&amp;"-12-31",1)/100000000,[1]!EM_S_STM07_BS(E3701,140,LEFT(RIGHT($L$1,11),10),1)/100000000)))</f>
        <v>23.986728624200001</v>
      </c>
      <c r="M3701" s="36">
        <f t="shared" ca="1" si="292"/>
        <v>9.088813377412821</v>
      </c>
      <c r="N3701" s="37">
        <f ca="1">IF(E3701="","",IF(ISERROR([1]!EM_S_EST_NETPROFIT(E3701,行业估值!$E$6,deadline)/100000000),"-",[1]!EM_S_EST_NETPROFIT(E3701,行业估值!$E$6,deadline)/100000000))</f>
        <v>2.7753315789473683</v>
      </c>
      <c r="O3701" s="36">
        <f t="shared" ca="1" si="293"/>
        <v>78.553100340784312</v>
      </c>
      <c r="T3701" s="64" t="s">
        <v>7522</v>
      </c>
      <c r="U3701" s="64" t="s">
        <v>7523</v>
      </c>
    </row>
    <row r="3702" spans="4:21">
      <c r="D3702" s="45" t="str">
        <f>IF(AND(行业估值!$B$39=$G3702,COUNTIF($G$2:$G$2552,$G3702)&gt;=1),COUNTIF($G$2:G3702,$G3702),"")</f>
        <v/>
      </c>
      <c r="E3702" s="65" t="str">
        <f t="shared" si="294"/>
        <v>688030.SH</v>
      </c>
      <c r="F3702" s="65" t="str">
        <f t="shared" si="295"/>
        <v>山石网科</v>
      </c>
      <c r="G3702" s="34" t="str">
        <f>IF(E3702="","",IF(行业估值!$C$5="申万行业",[1]!EM_S_INFO_INDUSTRY_SW2014(E3702,"1"),IF(行业估值!$C$5="证监会行业",[1]!EM_S_INFO_INDUSTRY_CSRC1(E3702,"1"),[1]!EM_S_INFO_INDUSTRY_EM2016(E3702,"1"))))</f>
        <v>信息技术</v>
      </c>
      <c r="H3702" s="34" t="str">
        <f>IF(E3702="","",IF($H$1="上证50",[1]!EM_S_INFO_COMPINDEX(E3702,"000016"),"")&amp;IF($H$1="上证180",[1]!EM_S_INFO_COMPINDEX(E3702,"000010"),"")&amp;IF($H$1="沪深300",[1]!EM_S_INFO_COMPINDEX(E3702,"000300"),"")&amp;IF(AND($H$1="上证A股",RIGHT(E3702,2)="SH"),"是","")&amp;IF(AND($H$1="深证A股",RIGHT(E3702,2)="SZ"),"是","")&amp;IF(AND($H$1="创业板",LEFT(E3702,1)-3=0),"是","")&amp;IF(AND($H$1="全部A股",E3702&lt;&gt;0),"是","")&amp;IF(AND($H$1="中小板",LEFT(E3702,3)="002"),"是",""))</f>
        <v>是</v>
      </c>
      <c r="I3702" s="46">
        <f ca="1">IF(E3702="","",IF(OR([1]!EM_S_VAL_MV(E3702,deadline)="",[1]!EM_S_VAL_MV(E3702,deadline)="--",[1]!EM_S_VAL_MV(E3702,deadline)="null"),0,[1]!EM_S_VAL_MV(E3702,deadline)/100000000))</f>
        <v>64.159549623999993</v>
      </c>
      <c r="J3702" s="46">
        <f ca="1">IF(E3702="","",IF(RIGHT(LEFT($J$1,6),3)="TTM",[1]!EM_S_FA_PROFIT_TTM(E3702,LEFT(RIGHT($J$1,11),10),1)/100000000,[1]!EM_S_STM07_IS(E3702,61,LEFT(RIGHT($J$1,5),4)&amp;"-12-31",1)/100000000))</f>
        <v>1.3432019513</v>
      </c>
      <c r="K3702" s="36">
        <f t="shared" ca="1" si="291"/>
        <v>47.766123003249092</v>
      </c>
      <c r="L3702" s="46">
        <f ca="1">IF(E3702="","",IF(ISERROR(IF(行业估值!$E$7="最新年报",[1]!EM_S_STM07_BS(E3702,140,LEFT(RIGHT($L$1,5),4)&amp;"-12-31",1)/100000000,[1]!EM_S_STM07_BS(E3702,140,LEFT(RIGHT($L$1,11),10),1)/100000000)),0,IF(行业估值!$E$7="最新年报",[1]!EM_S_STM07_BS(E3702,140,LEFT(RIGHT($L$1,5),4)&amp;"-12-31",1)/100000000,[1]!EM_S_STM07_BS(E3702,140,LEFT(RIGHT($L$1,11),10),1)/100000000)))</f>
        <v>13.0614348132</v>
      </c>
      <c r="M3702" s="36">
        <f t="shared" ca="1" si="292"/>
        <v>4.9121364185165781</v>
      </c>
      <c r="N3702" s="37">
        <f ca="1">IF(E3702="","",IF(ISERROR([1]!EM_S_EST_NETPROFIT(E3702,行业估值!$E$6,deadline)/100000000),"-",[1]!EM_S_EST_NETPROFIT(E3702,行业估值!$E$6,deadline)/100000000))</f>
        <v>0.89500000000000002</v>
      </c>
      <c r="O3702" s="36">
        <f t="shared" ca="1" si="293"/>
        <v>71.686647624580999</v>
      </c>
      <c r="T3702" s="64" t="s">
        <v>7524</v>
      </c>
      <c r="U3702" s="64" t="s">
        <v>7525</v>
      </c>
    </row>
    <row r="3703" spans="4:21">
      <c r="D3703" s="45" t="str">
        <f>IF(AND(行业估值!$B$39=$G3703,COUNTIF($G$2:$G$2552,$G3703)&gt;=1),COUNTIF($G$2:G3703,$G3703),"")</f>
        <v/>
      </c>
      <c r="E3703" s="65" t="str">
        <f t="shared" si="294"/>
        <v>688033.SH</v>
      </c>
      <c r="F3703" s="65" t="str">
        <f t="shared" si="295"/>
        <v>天宜上佳</v>
      </c>
      <c r="G3703" s="34" t="str">
        <f>IF(E3703="","",IF(行业估值!$C$5="申万行业",[1]!EM_S_INFO_INDUSTRY_SW2014(E3703,"1"),IF(行业估值!$C$5="证监会行业",[1]!EM_S_INFO_INDUSTRY_CSRC1(E3703,"1"),[1]!EM_S_INFO_INDUSTRY_EM2016(E3703,"1"))))</f>
        <v>交运设备</v>
      </c>
      <c r="H3703" s="34" t="str">
        <f>IF(E3703="","",IF($H$1="上证50",[1]!EM_S_INFO_COMPINDEX(E3703,"000016"),"")&amp;IF($H$1="上证180",[1]!EM_S_INFO_COMPINDEX(E3703,"000010"),"")&amp;IF($H$1="沪深300",[1]!EM_S_INFO_COMPINDEX(E3703,"000300"),"")&amp;IF(AND($H$1="上证A股",RIGHT(E3703,2)="SH"),"是","")&amp;IF(AND($H$1="深证A股",RIGHT(E3703,2)="SZ"),"是","")&amp;IF(AND($H$1="创业板",LEFT(E3703,1)-3=0),"是","")&amp;IF(AND($H$1="全部A股",E3703&lt;&gt;0),"是","")&amp;IF(AND($H$1="中小板",LEFT(E3703,3)="002"),"是",""))</f>
        <v>是</v>
      </c>
      <c r="I3703" s="46">
        <f ca="1">IF(E3703="","",IF(OR([1]!EM_S_VAL_MV(E3703,deadline)="",[1]!EM_S_VAL_MV(E3703,deadline)="--",[1]!EM_S_VAL_MV(E3703,deadline)="null"),0,[1]!EM_S_VAL_MV(E3703,deadline)/100000000))</f>
        <v>105.6327340552</v>
      </c>
      <c r="J3703" s="46">
        <f ca="1">IF(E3703="","",IF(RIGHT(LEFT($J$1,6),3)="TTM",[1]!EM_S_FA_PROFIT_TTM(E3703,LEFT(RIGHT($J$1,11),10),1)/100000000,[1]!EM_S_STM07_IS(E3703,61,LEFT(RIGHT($J$1,5),4)&amp;"-12-31",1)/100000000))</f>
        <v>2.6656665941000002</v>
      </c>
      <c r="K3703" s="36">
        <f t="shared" ca="1" si="291"/>
        <v>39.627136525250421</v>
      </c>
      <c r="L3703" s="46">
        <f ca="1">IF(E3703="","",IF(ISERROR(IF(行业估值!$E$7="最新年报",[1]!EM_S_STM07_BS(E3703,140,LEFT(RIGHT($L$1,5),4)&amp;"-12-31",1)/100000000,[1]!EM_S_STM07_BS(E3703,140,LEFT(RIGHT($L$1,11),10),1)/100000000)),0,IF(行业估值!$E$7="最新年报",[1]!EM_S_STM07_BS(E3703,140,LEFT(RIGHT($L$1,5),4)&amp;"-12-31",1)/100000000,[1]!EM_S_STM07_BS(E3703,140,LEFT(RIGHT($L$1,11),10),1)/100000000)))</f>
        <v>22.836123074499998</v>
      </c>
      <c r="M3703" s="36">
        <f t="shared" ca="1" si="292"/>
        <v>4.6256859673853752</v>
      </c>
      <c r="N3703" s="37">
        <f ca="1">IF(E3703="","",IF(ISERROR([1]!EM_S_EST_NETPROFIT(E3703,行业估值!$E$6,deadline)/100000000),"-",[1]!EM_S_EST_NETPROFIT(E3703,行业估值!$E$6,deadline)/100000000))</f>
        <v>3.0038636363636364</v>
      </c>
      <c r="O3703" s="36">
        <f t="shared" ca="1" si="293"/>
        <v>35.165622292719981</v>
      </c>
      <c r="T3703" s="64" t="s">
        <v>7526</v>
      </c>
      <c r="U3703" s="64" t="s">
        <v>7527</v>
      </c>
    </row>
    <row r="3704" spans="4:21">
      <c r="D3704" s="45" t="str">
        <f>IF(AND(行业估值!$B$39=$G3704,COUNTIF($G$2:$G$2552,$G3704)&gt;=1),COUNTIF($G$2:G3704,$G3704),"")</f>
        <v/>
      </c>
      <c r="E3704" s="65" t="str">
        <f t="shared" si="294"/>
        <v>688036.SH</v>
      </c>
      <c r="F3704" s="65" t="str">
        <f t="shared" si="295"/>
        <v>传音控股</v>
      </c>
      <c r="G3704" s="34" t="str">
        <f>IF(E3704="","",IF(行业估值!$C$5="申万行业",[1]!EM_S_INFO_INDUSTRY_SW2014(E3704,"1"),IF(行业估值!$C$5="证监会行业",[1]!EM_S_INFO_INDUSTRY_CSRC1(E3704,"1"),[1]!EM_S_INFO_INDUSTRY_EM2016(E3704,"1"))))</f>
        <v>电子设备</v>
      </c>
      <c r="H3704" s="34" t="str">
        <f>IF(E3704="","",IF($H$1="上证50",[1]!EM_S_INFO_COMPINDEX(E3704,"000016"),"")&amp;IF($H$1="上证180",[1]!EM_S_INFO_COMPINDEX(E3704,"000010"),"")&amp;IF($H$1="沪深300",[1]!EM_S_INFO_COMPINDEX(E3704,"000300"),"")&amp;IF(AND($H$1="上证A股",RIGHT(E3704,2)="SH"),"是","")&amp;IF(AND($H$1="深证A股",RIGHT(E3704,2)="SZ"),"是","")&amp;IF(AND($H$1="创业板",LEFT(E3704,1)-3=0),"是","")&amp;IF(AND($H$1="全部A股",E3704&lt;&gt;0),"是","")&amp;IF(AND($H$1="中小板",LEFT(E3704,3)="002"),"是",""))</f>
        <v>是</v>
      </c>
      <c r="I3704" s="46">
        <f ca="1">IF(E3704="","",IF(OR([1]!EM_S_VAL_MV(E3704,deadline)="",[1]!EM_S_VAL_MV(E3704,deadline)="--",[1]!EM_S_VAL_MV(E3704,deadline)="null"),0,[1]!EM_S_VAL_MV(E3704,deadline)/100000000))</f>
        <v>309.44</v>
      </c>
      <c r="J3704" s="46">
        <f ca="1">IF(E3704="","",IF(RIGHT(LEFT($J$1,6),3)="TTM",[1]!EM_S_FA_PROFIT_TTM(E3704,LEFT(RIGHT($J$1,11),10),1)/100000000,[1]!EM_S_STM07_IS(E3704,61,LEFT(RIGHT($J$1,5),4)&amp;"-12-31",1)/100000000))</f>
        <v>18.059707791600001</v>
      </c>
      <c r="K3704" s="36">
        <f t="shared" ca="1" si="291"/>
        <v>17.134275015453344</v>
      </c>
      <c r="L3704" s="46">
        <f ca="1">IF(E3704="","",IF(ISERROR(IF(行业估值!$E$7="最新年报",[1]!EM_S_STM07_BS(E3704,140,LEFT(RIGHT($L$1,5),4)&amp;"-12-31",1)/100000000,[1]!EM_S_STM07_BS(E3704,140,LEFT(RIGHT($L$1,11),10),1)/100000000)),0,IF(行业估值!$E$7="最新年报",[1]!EM_S_STM07_BS(E3704,140,LEFT(RIGHT($L$1,5),4)&amp;"-12-31",1)/100000000,[1]!EM_S_STM07_BS(E3704,140,LEFT(RIGHT($L$1,11),10),1)/100000000)))</f>
        <v>77.432001688900002</v>
      </c>
      <c r="M3704" s="36">
        <f t="shared" ca="1" si="292"/>
        <v>3.9962805203363185</v>
      </c>
      <c r="N3704" s="37">
        <f ca="1">IF(E3704="","",IF(ISERROR([1]!EM_S_EST_NETPROFIT(E3704,行业估值!$E$6,deadline)/100000000),"-",[1]!EM_S_EST_NETPROFIT(E3704,行业估值!$E$6,deadline)/100000000))</f>
        <v>17.98</v>
      </c>
      <c r="O3704" s="36">
        <f t="shared" ca="1" si="293"/>
        <v>17.210233592880979</v>
      </c>
      <c r="T3704" s="64" t="s">
        <v>7528</v>
      </c>
      <c r="U3704" s="64" t="s">
        <v>7529</v>
      </c>
    </row>
    <row r="3705" spans="4:21">
      <c r="D3705" s="45" t="str">
        <f>IF(AND(行业估值!$B$39=$G3705,COUNTIF($G$2:$G$2552,$G3705)&gt;=1),COUNTIF($G$2:G3705,$G3705),"")</f>
        <v/>
      </c>
      <c r="E3705" s="65" t="str">
        <f t="shared" si="294"/>
        <v>688058.SH</v>
      </c>
      <c r="F3705" s="65" t="str">
        <f t="shared" si="295"/>
        <v>宝兰德</v>
      </c>
      <c r="G3705" s="34" t="str">
        <f>IF(E3705="","",IF(行业估值!$C$5="申万行业",[1]!EM_S_INFO_INDUSTRY_SW2014(E3705,"1"),IF(行业估值!$C$5="证监会行业",[1]!EM_S_INFO_INDUSTRY_CSRC1(E3705,"1"),[1]!EM_S_INFO_INDUSTRY_EM2016(E3705,"1"))))</f>
        <v>信息技术</v>
      </c>
      <c r="H3705" s="34" t="str">
        <f>IF(E3705="","",IF($H$1="上证50",[1]!EM_S_INFO_COMPINDEX(E3705,"000016"),"")&amp;IF($H$1="上证180",[1]!EM_S_INFO_COMPINDEX(E3705,"000010"),"")&amp;IF($H$1="沪深300",[1]!EM_S_INFO_COMPINDEX(E3705,"000300"),"")&amp;IF(AND($H$1="上证A股",RIGHT(E3705,2)="SH"),"是","")&amp;IF(AND($H$1="深证A股",RIGHT(E3705,2)="SZ"),"是","")&amp;IF(AND($H$1="创业板",LEFT(E3705,1)-3=0),"是","")&amp;IF(AND($H$1="全部A股",E3705&lt;&gt;0),"是","")&amp;IF(AND($H$1="中小板",LEFT(E3705,3)="002"),"是",""))</f>
        <v>是</v>
      </c>
      <c r="I3705" s="46">
        <f ca="1">IF(E3705="","",IF(OR([1]!EM_S_VAL_MV(E3705,deadline)="",[1]!EM_S_VAL_MV(E3705,deadline)="--",[1]!EM_S_VAL_MV(E3705,deadline)="null"),0,[1]!EM_S_VAL_MV(E3705,deadline)/100000000))</f>
        <v>36.799999999999997</v>
      </c>
      <c r="J3705" s="46">
        <f ca="1">IF(E3705="","",IF(RIGHT(LEFT($J$1,6),3)="TTM",[1]!EM_S_FA_PROFIT_TTM(E3705,LEFT(RIGHT($J$1,11),10),1)/100000000,[1]!EM_S_STM07_IS(E3705,61,LEFT(RIGHT($J$1,5),4)&amp;"-12-31",1)/100000000))</f>
        <v>0.54235931579999996</v>
      </c>
      <c r="K3705" s="36">
        <f t="shared" ref="K3705:K3768" ca="1" si="296">IF(E3705="","",IF(OR(I3705=0,J3705=0),"-",I3705/J3705))</f>
        <v>67.851697072297256</v>
      </c>
      <c r="L3705" s="46">
        <f ca="1">IF(E3705="","",IF(ISERROR(IF(行业估值!$E$7="最新年报",[1]!EM_S_STM07_BS(E3705,140,LEFT(RIGHT($L$1,5),4)&amp;"-12-31",1)/100000000,[1]!EM_S_STM07_BS(E3705,140,LEFT(RIGHT($L$1,11),10),1)/100000000)),0,IF(行业估值!$E$7="最新年报",[1]!EM_S_STM07_BS(E3705,140,LEFT(RIGHT($L$1,5),4)&amp;"-12-31",1)/100000000,[1]!EM_S_STM07_BS(E3705,140,LEFT(RIGHT($L$1,11),10),1)/100000000)))</f>
        <v>1.8913444441999998</v>
      </c>
      <c r="M3705" s="36">
        <f t="shared" ref="M3705:M3768" ca="1" si="297">IF(E3705="","",IF(OR(I3705=0,L3705=0),"-",I3705/L3705))</f>
        <v>19.457058767296957</v>
      </c>
      <c r="N3705" s="37">
        <f ca="1">IF(E3705="","",IF(ISERROR([1]!EM_S_EST_NETPROFIT(E3705,行业估值!$E$6,deadline)/100000000),"-",[1]!EM_S_EST_NETPROFIT(E3705,行业估值!$E$6,deadline)/100000000))</f>
        <v>0.55000000000000004</v>
      </c>
      <c r="O3705" s="36">
        <f t="shared" ref="O3705:O3768" ca="1" si="298">IF(E3705="","",IF(ISERROR(IF(OR(I3705=0,N3705=0),"-",I3705/N3705)),"-",IF(OR(I3705=0,N3705=0),"-",I3705/N3705)))</f>
        <v>66.909090909090892</v>
      </c>
      <c r="T3705" s="64" t="s">
        <v>7530</v>
      </c>
      <c r="U3705" s="64" t="s">
        <v>7531</v>
      </c>
    </row>
    <row r="3706" spans="4:21">
      <c r="D3706" s="45" t="str">
        <f>IF(AND(行业估值!$B$39=$G3706,COUNTIF($G$2:$G$2552,$G3706)&gt;=1),COUNTIF($G$2:G3706,$G3706),"")</f>
        <v/>
      </c>
      <c r="E3706" s="65" t="str">
        <f t="shared" si="294"/>
        <v>688066.SH</v>
      </c>
      <c r="F3706" s="65" t="str">
        <f t="shared" si="295"/>
        <v>航天宏图</v>
      </c>
      <c r="G3706" s="34" t="str">
        <f>IF(E3706="","",IF(行业估值!$C$5="申万行业",[1]!EM_S_INFO_INDUSTRY_SW2014(E3706,"1"),IF(行业估值!$C$5="证监会行业",[1]!EM_S_INFO_INDUSTRY_CSRC1(E3706,"1"),[1]!EM_S_INFO_INDUSTRY_EM2016(E3706,"1"))))</f>
        <v>信息技术</v>
      </c>
      <c r="H3706" s="34" t="str">
        <f>IF(E3706="","",IF($H$1="上证50",[1]!EM_S_INFO_COMPINDEX(E3706,"000016"),"")&amp;IF($H$1="上证180",[1]!EM_S_INFO_COMPINDEX(E3706,"000010"),"")&amp;IF($H$1="沪深300",[1]!EM_S_INFO_COMPINDEX(E3706,"000300"),"")&amp;IF(AND($H$1="上证A股",RIGHT(E3706,2)="SH"),"是","")&amp;IF(AND($H$1="深证A股",RIGHT(E3706,2)="SZ"),"是","")&amp;IF(AND($H$1="创业板",LEFT(E3706,1)-3=0),"是","")&amp;IF(AND($H$1="全部A股",E3706&lt;&gt;0),"是","")&amp;IF(AND($H$1="中小板",LEFT(E3706,3)="002"),"是",""))</f>
        <v>是</v>
      </c>
      <c r="I3706" s="46">
        <f ca="1">IF(E3706="","",IF(OR([1]!EM_S_VAL_MV(E3706,deadline)="",[1]!EM_S_VAL_MV(E3706,deadline)="--",[1]!EM_S_VAL_MV(E3706,deadline)="null"),0,[1]!EM_S_VAL_MV(E3706,deadline)/100000000))</f>
        <v>52.019176562200002</v>
      </c>
      <c r="J3706" s="46">
        <f ca="1">IF(E3706="","",IF(RIGHT(LEFT($J$1,6),3)="TTM",[1]!EM_S_FA_PROFIT_TTM(E3706,LEFT(RIGHT($J$1,11),10),1)/100000000,[1]!EM_S_STM07_IS(E3706,61,LEFT(RIGHT($J$1,5),4)&amp;"-12-31",1)/100000000))</f>
        <v>1.3620978897</v>
      </c>
      <c r="K3706" s="36">
        <f t="shared" ca="1" si="296"/>
        <v>38.190483191819013</v>
      </c>
      <c r="L3706" s="46">
        <f ca="1">IF(E3706="","",IF(ISERROR(IF(行业估值!$E$7="最新年报",[1]!EM_S_STM07_BS(E3706,140,LEFT(RIGHT($L$1,5),4)&amp;"-12-31",1)/100000000,[1]!EM_S_STM07_BS(E3706,140,LEFT(RIGHT($L$1,11),10),1)/100000000)),0,IF(行业估值!$E$7="最新年报",[1]!EM_S_STM07_BS(E3706,140,LEFT(RIGHT($L$1,5),4)&amp;"-12-31",1)/100000000,[1]!EM_S_STM07_BS(E3706,140,LEFT(RIGHT($L$1,11),10),1)/100000000)))</f>
        <v>11.225564741800001</v>
      </c>
      <c r="M3706" s="36">
        <f t="shared" ca="1" si="297"/>
        <v>4.633991942383008</v>
      </c>
      <c r="N3706" s="37">
        <f ca="1">IF(E3706="","",IF(ISERROR([1]!EM_S_EST_NETPROFIT(E3706,行业估值!$E$6,deadline)/100000000),"-",[1]!EM_S_EST_NETPROFIT(E3706,行业估值!$E$6,deadline)/100000000))</f>
        <v>0.82557777777777774</v>
      </c>
      <c r="O3706" s="36">
        <f t="shared" ca="1" si="298"/>
        <v>63.00941953915104</v>
      </c>
      <c r="T3706" s="64" t="s">
        <v>7532</v>
      </c>
      <c r="U3706" s="64" t="s">
        <v>7533</v>
      </c>
    </row>
    <row r="3707" spans="4:21">
      <c r="D3707" s="45" t="str">
        <f>IF(AND(行业估值!$B$39=$G3707,COUNTIF($G$2:$G$2552,$G3707)&gt;=1),COUNTIF($G$2:G3707,$G3707),"")</f>
        <v/>
      </c>
      <c r="E3707" s="65" t="str">
        <f t="shared" si="294"/>
        <v>688068.SH</v>
      </c>
      <c r="F3707" s="65" t="str">
        <f t="shared" si="295"/>
        <v>热景生物</v>
      </c>
      <c r="G3707" s="34" t="str">
        <f>IF(E3707="","",IF(行业估值!$C$5="申万行业",[1]!EM_S_INFO_INDUSTRY_SW2014(E3707,"1"),IF(行业估值!$C$5="证监会行业",[1]!EM_S_INFO_INDUSTRY_CSRC1(E3707,"1"),[1]!EM_S_INFO_INDUSTRY_EM2016(E3707,"1"))))</f>
        <v>医药生物</v>
      </c>
      <c r="H3707" s="34" t="str">
        <f>IF(E3707="","",IF($H$1="上证50",[1]!EM_S_INFO_COMPINDEX(E3707,"000016"),"")&amp;IF($H$1="上证180",[1]!EM_S_INFO_COMPINDEX(E3707,"000010"),"")&amp;IF($H$1="沪深300",[1]!EM_S_INFO_COMPINDEX(E3707,"000300"),"")&amp;IF(AND($H$1="上证A股",RIGHT(E3707,2)="SH"),"是","")&amp;IF(AND($H$1="深证A股",RIGHT(E3707,2)="SZ"),"是","")&amp;IF(AND($H$1="创业板",LEFT(E3707,1)-3=0),"是","")&amp;IF(AND($H$1="全部A股",E3707&lt;&gt;0),"是","")&amp;IF(AND($H$1="中小板",LEFT(E3707,3)="002"),"是",""))</f>
        <v>是</v>
      </c>
      <c r="I3707" s="46">
        <f ca="1">IF(E3707="","",IF(OR([1]!EM_S_VAL_MV(E3707,deadline)="",[1]!EM_S_VAL_MV(E3707,deadline)="--",[1]!EM_S_VAL_MV(E3707,deadline)="null"),0,[1]!EM_S_VAL_MV(E3707,deadline)/100000000))</f>
        <v>26.246855901999997</v>
      </c>
      <c r="J3707" s="46">
        <f ca="1">IF(E3707="","",IF(RIGHT(LEFT($J$1,6),3)="TTM",[1]!EM_S_FA_PROFIT_TTM(E3707,LEFT(RIGHT($J$1,11),10),1)/100000000,[1]!EM_S_STM07_IS(E3707,61,LEFT(RIGHT($J$1,5),4)&amp;"-12-31",1)/100000000))</f>
        <v>0.42722270610000002</v>
      </c>
      <c r="K3707" s="36">
        <f t="shared" ca="1" si="296"/>
        <v>61.436004049504788</v>
      </c>
      <c r="L3707" s="46">
        <f ca="1">IF(E3707="","",IF(ISERROR(IF(行业估值!$E$7="最新年报",[1]!EM_S_STM07_BS(E3707,140,LEFT(RIGHT($L$1,5),4)&amp;"-12-31",1)/100000000,[1]!EM_S_STM07_BS(E3707,140,LEFT(RIGHT($L$1,11),10),1)/100000000)),0,IF(行业估值!$E$7="最新年报",[1]!EM_S_STM07_BS(E3707,140,LEFT(RIGHT($L$1,5),4)&amp;"-12-31",1)/100000000,[1]!EM_S_STM07_BS(E3707,140,LEFT(RIGHT($L$1,11),10),1)/100000000)))</f>
        <v>6.2464526648000005</v>
      </c>
      <c r="M3707" s="36">
        <f t="shared" ca="1" si="297"/>
        <v>4.2018818216467455</v>
      </c>
      <c r="N3707" s="37">
        <f ca="1">IF(E3707="","",IF(ISERROR([1]!EM_S_EST_NETPROFIT(E3707,行业估值!$E$6,deadline)/100000000),"-",[1]!EM_S_EST_NETPROFIT(E3707,行业估值!$E$6,deadline)/100000000))</f>
        <v>0.527725</v>
      </c>
      <c r="O3707" s="36">
        <f t="shared" ca="1" si="298"/>
        <v>49.735858452792641</v>
      </c>
      <c r="T3707" s="64" t="s">
        <v>7534</v>
      </c>
      <c r="U3707" s="64" t="s">
        <v>7535</v>
      </c>
    </row>
    <row r="3708" spans="4:21">
      <c r="D3708" s="45" t="str">
        <f>IF(AND(行业估值!$B$39=$G3708,COUNTIF($G$2:$G$2552,$G3708)&gt;=1),COUNTIF($G$2:G3708,$G3708),"")</f>
        <v/>
      </c>
      <c r="E3708" s="65" t="str">
        <f t="shared" si="294"/>
        <v>688088.SH</v>
      </c>
      <c r="F3708" s="65" t="str">
        <f t="shared" si="295"/>
        <v>虹软科技</v>
      </c>
      <c r="G3708" s="34" t="str">
        <f>IF(E3708="","",IF(行业估值!$C$5="申万行业",[1]!EM_S_INFO_INDUSTRY_SW2014(E3708,"1"),IF(行业估值!$C$5="证监会行业",[1]!EM_S_INFO_INDUSTRY_CSRC1(E3708,"1"),[1]!EM_S_INFO_INDUSTRY_EM2016(E3708,"1"))))</f>
        <v>信息技术</v>
      </c>
      <c r="H3708" s="34" t="str">
        <f>IF(E3708="","",IF($H$1="上证50",[1]!EM_S_INFO_COMPINDEX(E3708,"000016"),"")&amp;IF($H$1="上证180",[1]!EM_S_INFO_COMPINDEX(E3708,"000010"),"")&amp;IF($H$1="沪深300",[1]!EM_S_INFO_COMPINDEX(E3708,"000300"),"")&amp;IF(AND($H$1="上证A股",RIGHT(E3708,2)="SH"),"是","")&amp;IF(AND($H$1="深证A股",RIGHT(E3708,2)="SZ"),"是","")&amp;IF(AND($H$1="创业板",LEFT(E3708,1)-3=0),"是","")&amp;IF(AND($H$1="全部A股",E3708&lt;&gt;0),"是","")&amp;IF(AND($H$1="中小板",LEFT(E3708,3)="002"),"是",""))</f>
        <v>是</v>
      </c>
      <c r="I3708" s="46">
        <f ca="1">IF(E3708="","",IF(OR([1]!EM_S_VAL_MV(E3708,deadline)="",[1]!EM_S_VAL_MV(E3708,deadline)="--",[1]!EM_S_VAL_MV(E3708,deadline)="null"),0,[1]!EM_S_VAL_MV(E3708,deadline)/100000000))</f>
        <v>144.94200000000001</v>
      </c>
      <c r="J3708" s="46">
        <f ca="1">IF(E3708="","",IF(RIGHT(LEFT($J$1,6),3)="TTM",[1]!EM_S_FA_PROFIT_TTM(E3708,LEFT(RIGHT($J$1,11),10),1)/100000000,[1]!EM_S_STM07_IS(E3708,61,LEFT(RIGHT($J$1,5),4)&amp;"-12-31",1)/100000000))</f>
        <v>1.8080879069</v>
      </c>
      <c r="K3708" s="36">
        <f t="shared" ca="1" si="296"/>
        <v>80.163137780455457</v>
      </c>
      <c r="L3708" s="46">
        <f ca="1">IF(E3708="","",IF(ISERROR(IF(行业估值!$E$7="最新年报",[1]!EM_S_STM07_BS(E3708,140,LEFT(RIGHT($L$1,5),4)&amp;"-12-31",1)/100000000,[1]!EM_S_STM07_BS(E3708,140,LEFT(RIGHT($L$1,11),10),1)/100000000)),0,IF(行业估值!$E$7="最新年报",[1]!EM_S_STM07_BS(E3708,140,LEFT(RIGHT($L$1,5),4)&amp;"-12-31",1)/100000000,[1]!EM_S_STM07_BS(E3708,140,LEFT(RIGHT($L$1,11),10),1)/100000000)))</f>
        <v>24.3171147443</v>
      </c>
      <c r="M3708" s="36">
        <f t="shared" ca="1" si="297"/>
        <v>5.9604933202025876</v>
      </c>
      <c r="N3708" s="37">
        <f ca="1">IF(E3708="","",IF(ISERROR([1]!EM_S_EST_NETPROFIT(E3708,行业估值!$E$6,deadline)/100000000),"-",[1]!EM_S_EST_NETPROFIT(E3708,行业估值!$E$6,deadline)/100000000))</f>
        <v>2.16445</v>
      </c>
      <c r="O3708" s="36">
        <f t="shared" ca="1" si="298"/>
        <v>66.964817852110244</v>
      </c>
      <c r="T3708" s="64" t="s">
        <v>7536</v>
      </c>
      <c r="U3708" s="64" t="s">
        <v>7537</v>
      </c>
    </row>
    <row r="3709" spans="4:21">
      <c r="D3709" s="45" t="str">
        <f>IF(AND(行业估值!$B$39=$G3709,COUNTIF($G$2:$G$2552,$G3709)&gt;=1),COUNTIF($G$2:G3709,$G3709),"")</f>
        <v/>
      </c>
      <c r="E3709" s="65" t="str">
        <f t="shared" si="294"/>
        <v>688098.SH</v>
      </c>
      <c r="F3709" s="65" t="str">
        <f t="shared" si="295"/>
        <v>申联生物</v>
      </c>
      <c r="G3709" s="34" t="str">
        <f>IF(E3709="","",IF(行业估值!$C$5="申万行业",[1]!EM_S_INFO_INDUSTRY_SW2014(E3709,"1"),IF(行业估值!$C$5="证监会行业",[1]!EM_S_INFO_INDUSTRY_CSRC1(E3709,"1"),[1]!EM_S_INFO_INDUSTRY_EM2016(E3709,"1"))))</f>
        <v>农林牧渔</v>
      </c>
      <c r="H3709" s="34" t="str">
        <f>IF(E3709="","",IF($H$1="上证50",[1]!EM_S_INFO_COMPINDEX(E3709,"000016"),"")&amp;IF($H$1="上证180",[1]!EM_S_INFO_COMPINDEX(E3709,"000010"),"")&amp;IF($H$1="沪深300",[1]!EM_S_INFO_COMPINDEX(E3709,"000300"),"")&amp;IF(AND($H$1="上证A股",RIGHT(E3709,2)="SH"),"是","")&amp;IF(AND($H$1="深证A股",RIGHT(E3709,2)="SZ"),"是","")&amp;IF(AND($H$1="创业板",LEFT(E3709,1)-3=0),"是","")&amp;IF(AND($H$1="全部A股",E3709&lt;&gt;0),"是","")&amp;IF(AND($H$1="中小板",LEFT(E3709,3)="002"),"是",""))</f>
        <v>是</v>
      </c>
      <c r="I3709" s="46">
        <f ca="1">IF(E3709="","",IF(OR([1]!EM_S_VAL_MV(E3709,deadline)="",[1]!EM_S_VAL_MV(E3709,deadline)="--",[1]!EM_S_VAL_MV(E3709,deadline)="null"),0,[1]!EM_S_VAL_MV(E3709,deadline)/100000000))</f>
        <v>63.872230000000002</v>
      </c>
      <c r="J3709" s="46">
        <f ca="1">IF(E3709="","",IF(RIGHT(LEFT($J$1,6),3)="TTM",[1]!EM_S_FA_PROFIT_TTM(E3709,LEFT(RIGHT($J$1,11),10),1)/100000000,[1]!EM_S_STM07_IS(E3709,61,LEFT(RIGHT($J$1,5),4)&amp;"-12-31",1)/100000000))</f>
        <v>0.83100431060000002</v>
      </c>
      <c r="K3709" s="36">
        <f t="shared" ca="1" si="296"/>
        <v>76.861490590684312</v>
      </c>
      <c r="L3709" s="46">
        <f ca="1">IF(E3709="","",IF(ISERROR(IF(行业估值!$E$7="最新年报",[1]!EM_S_STM07_BS(E3709,140,LEFT(RIGHT($L$1,5),4)&amp;"-12-31",1)/100000000,[1]!EM_S_STM07_BS(E3709,140,LEFT(RIGHT($L$1,11),10),1)/100000000)),0,IF(行业估值!$E$7="最新年报",[1]!EM_S_STM07_BS(E3709,140,LEFT(RIGHT($L$1,5),4)&amp;"-12-31",1)/100000000,[1]!EM_S_STM07_BS(E3709,140,LEFT(RIGHT($L$1,11),10),1)/100000000)))</f>
        <v>8.8029541710999997</v>
      </c>
      <c r="M3709" s="36">
        <f t="shared" ca="1" si="297"/>
        <v>7.2557721826715653</v>
      </c>
      <c r="N3709" s="37" t="str">
        <f ca="1">IF(E3709="","",IF(ISERROR([1]!EM_S_EST_NETPROFIT(E3709,行业估值!$E$6,deadline)/100000000),"-",[1]!EM_S_EST_NETPROFIT(E3709,行业估值!$E$6,deadline)/100000000))</f>
        <v>-</v>
      </c>
      <c r="O3709" s="36" t="str">
        <f t="shared" ca="1" si="298"/>
        <v>-</v>
      </c>
      <c r="T3709" s="64" t="s">
        <v>7538</v>
      </c>
      <c r="U3709" s="64" t="s">
        <v>7539</v>
      </c>
    </row>
    <row r="3710" spans="4:21">
      <c r="D3710" s="45" t="str">
        <f>IF(AND(行业估值!$B$39=$G3710,COUNTIF($G$2:$G$2552,$G3710)&gt;=1),COUNTIF($G$2:G3710,$G3710),"")</f>
        <v/>
      </c>
      <c r="E3710" s="65" t="str">
        <f t="shared" si="294"/>
        <v>688099.SH</v>
      </c>
      <c r="F3710" s="65" t="str">
        <f t="shared" si="295"/>
        <v>晶晨股份</v>
      </c>
      <c r="G3710" s="34" t="str">
        <f>IF(E3710="","",IF(行业估值!$C$5="申万行业",[1]!EM_S_INFO_INDUSTRY_SW2014(E3710,"1"),IF(行业估值!$C$5="证监会行业",[1]!EM_S_INFO_INDUSTRY_CSRC1(E3710,"1"),[1]!EM_S_INFO_INDUSTRY_EM2016(E3710,"1"))))</f>
        <v>电子设备</v>
      </c>
      <c r="H3710" s="34" t="str">
        <f>IF(E3710="","",IF($H$1="上证50",[1]!EM_S_INFO_COMPINDEX(E3710,"000016"),"")&amp;IF($H$1="上证180",[1]!EM_S_INFO_COMPINDEX(E3710,"000010"),"")&amp;IF($H$1="沪深300",[1]!EM_S_INFO_COMPINDEX(E3710,"000300"),"")&amp;IF(AND($H$1="上证A股",RIGHT(E3710,2)="SH"),"是","")&amp;IF(AND($H$1="深证A股",RIGHT(E3710,2)="SZ"),"是","")&amp;IF(AND($H$1="创业板",LEFT(E3710,1)-3=0),"是","")&amp;IF(AND($H$1="全部A股",E3710&lt;&gt;0),"是","")&amp;IF(AND($H$1="中小板",LEFT(E3710,3)="002"),"是",""))</f>
        <v>是</v>
      </c>
      <c r="I3710" s="46">
        <f ca="1">IF(E3710="","",IF(OR([1]!EM_S_VAL_MV(E3710,deadline)="",[1]!EM_S_VAL_MV(E3710,deadline)="--",[1]!EM_S_VAL_MV(E3710,deadline)="null"),0,[1]!EM_S_VAL_MV(E3710,deadline)/100000000))</f>
        <v>198.36539999999999</v>
      </c>
      <c r="J3710" s="46">
        <f ca="1">IF(E3710="","",IF(RIGHT(LEFT($J$1,6),3)="TTM",[1]!EM_S_FA_PROFIT_TTM(E3710,LEFT(RIGHT($J$1,11),10),1)/100000000,[1]!EM_S_STM07_IS(E3710,61,LEFT(RIGHT($J$1,5),4)&amp;"-12-31",1)/100000000))</f>
        <v>2.3170360057999999</v>
      </c>
      <c r="K3710" s="36">
        <f t="shared" ca="1" si="296"/>
        <v>85.611703703978762</v>
      </c>
      <c r="L3710" s="46">
        <f ca="1">IF(E3710="","",IF(ISERROR(IF(行业估值!$E$7="最新年报",[1]!EM_S_STM07_BS(E3710,140,LEFT(RIGHT($L$1,5),4)&amp;"-12-31",1)/100000000,[1]!EM_S_STM07_BS(E3710,140,LEFT(RIGHT($L$1,11),10),1)/100000000)),0,IF(行业估值!$E$7="最新年报",[1]!EM_S_STM07_BS(E3710,140,LEFT(RIGHT($L$1,5),4)&amp;"-12-31",1)/100000000,[1]!EM_S_STM07_BS(E3710,140,LEFT(RIGHT($L$1,11),10),1)/100000000)))</f>
        <v>27.721807844200001</v>
      </c>
      <c r="M3710" s="36">
        <f t="shared" ca="1" si="297"/>
        <v>7.1555722886053514</v>
      </c>
      <c r="N3710" s="37">
        <f ca="1">IF(E3710="","",IF(ISERROR([1]!EM_S_EST_NETPROFIT(E3710,行业估值!$E$6,deadline)/100000000),"-",[1]!EM_S_EST_NETPROFIT(E3710,行业估值!$E$6,deadline)/100000000))</f>
        <v>2.870625</v>
      </c>
      <c r="O3710" s="36">
        <f t="shared" ca="1" si="298"/>
        <v>69.101815806662316</v>
      </c>
      <c r="T3710" s="64" t="s">
        <v>7540</v>
      </c>
      <c r="U3710" s="64" t="s">
        <v>7541</v>
      </c>
    </row>
    <row r="3711" spans="4:21">
      <c r="D3711" s="45" t="str">
        <f>IF(AND(行业估值!$B$39=$G3711,COUNTIF($G$2:$G$2552,$G3711)&gt;=1),COUNTIF($G$2:G3711,$G3711),"")</f>
        <v/>
      </c>
      <c r="E3711" s="65" t="str">
        <f t="shared" si="294"/>
        <v>688101.SH</v>
      </c>
      <c r="F3711" s="65" t="str">
        <f t="shared" si="295"/>
        <v>三达膜</v>
      </c>
      <c r="G3711" s="34" t="str">
        <f>IF(E3711="","",IF(行业估值!$C$5="申万行业",[1]!EM_S_INFO_INDUSTRY_SW2014(E3711,"1"),IF(行业估值!$C$5="证监会行业",[1]!EM_S_INFO_INDUSTRY_CSRC1(E3711,"1"),[1]!EM_S_INFO_INDUSTRY_EM2016(E3711,"1"))))</f>
        <v>公用事业</v>
      </c>
      <c r="H3711" s="34" t="str">
        <f>IF(E3711="","",IF($H$1="上证50",[1]!EM_S_INFO_COMPINDEX(E3711,"000016"),"")&amp;IF($H$1="上证180",[1]!EM_S_INFO_COMPINDEX(E3711,"000010"),"")&amp;IF($H$1="沪深300",[1]!EM_S_INFO_COMPINDEX(E3711,"000300"),"")&amp;IF(AND($H$1="上证A股",RIGHT(E3711,2)="SH"),"是","")&amp;IF(AND($H$1="深证A股",RIGHT(E3711,2)="SZ"),"是","")&amp;IF(AND($H$1="创业板",LEFT(E3711,1)-3=0),"是","")&amp;IF(AND($H$1="全部A股",E3711&lt;&gt;0),"是","")&amp;IF(AND($H$1="中小板",LEFT(E3711,3)="002"),"是",""))</f>
        <v>是</v>
      </c>
      <c r="I3711" s="46">
        <f ca="1">IF(E3711="","",IF(OR([1]!EM_S_VAL_MV(E3711,deadline)="",[1]!EM_S_VAL_MV(E3711,deadline)="--",[1]!EM_S_VAL_MV(E3711,deadline)="null"),0,[1]!EM_S_VAL_MV(E3711,deadline)/100000000))</f>
        <v>64.872883999999999</v>
      </c>
      <c r="J3711" s="46">
        <f ca="1">IF(E3711="","",IF(RIGHT(LEFT($J$1,6),3)="TTM",[1]!EM_S_FA_PROFIT_TTM(E3711,LEFT(RIGHT($J$1,11),10),1)/100000000,[1]!EM_S_STM07_IS(E3711,61,LEFT(RIGHT($J$1,5),4)&amp;"-12-31",1)/100000000))</f>
        <v>2.7264695155999998</v>
      </c>
      <c r="K3711" s="36">
        <f t="shared" ca="1" si="296"/>
        <v>23.79373164776565</v>
      </c>
      <c r="L3711" s="46">
        <f ca="1">IF(E3711="","",IF(ISERROR(IF(行业估值!$E$7="最新年报",[1]!EM_S_STM07_BS(E3711,140,LEFT(RIGHT($L$1,5),4)&amp;"-12-31",1)/100000000,[1]!EM_S_STM07_BS(E3711,140,LEFT(RIGHT($L$1,11),10),1)/100000000)),0,IF(行业估值!$E$7="最新年报",[1]!EM_S_STM07_BS(E3711,140,LEFT(RIGHT($L$1,5),4)&amp;"-12-31",1)/100000000,[1]!EM_S_STM07_BS(E3711,140,LEFT(RIGHT($L$1,11),10),1)/100000000)))</f>
        <v>16.4602461996</v>
      </c>
      <c r="M3711" s="36">
        <f t="shared" ca="1" si="297"/>
        <v>3.9411855213670179</v>
      </c>
      <c r="N3711" s="37">
        <f ca="1">IF(E3711="","",IF(ISERROR([1]!EM_S_EST_NETPROFIT(E3711,行业估值!$E$6,deadline)/100000000),"-",[1]!EM_S_EST_NETPROFIT(E3711,行业估值!$E$6,deadline)/100000000))</f>
        <v>2.5350000000000001</v>
      </c>
      <c r="O3711" s="36">
        <f t="shared" ca="1" si="298"/>
        <v>25.590881262327414</v>
      </c>
      <c r="T3711" s="64" t="s">
        <v>7542</v>
      </c>
      <c r="U3711" s="64" t="s">
        <v>7543</v>
      </c>
    </row>
    <row r="3712" spans="4:21">
      <c r="D3712" s="45" t="str">
        <f>IF(AND(行业估值!$B$39=$G3712,COUNTIF($G$2:$G$2552,$G3712)&gt;=1),COUNTIF($G$2:G3712,$G3712),"")</f>
        <v/>
      </c>
      <c r="E3712" s="65" t="str">
        <f t="shared" si="294"/>
        <v>688108.SH</v>
      </c>
      <c r="F3712" s="65" t="str">
        <f t="shared" si="295"/>
        <v>赛诺医疗</v>
      </c>
      <c r="G3712" s="34" t="str">
        <f>IF(E3712="","",IF(行业估值!$C$5="申万行业",[1]!EM_S_INFO_INDUSTRY_SW2014(E3712,"1"),IF(行业估值!$C$5="证监会行业",[1]!EM_S_INFO_INDUSTRY_CSRC1(E3712,"1"),[1]!EM_S_INFO_INDUSTRY_EM2016(E3712,"1"))))</f>
        <v>医药生物</v>
      </c>
      <c r="H3712" s="34" t="str">
        <f>IF(E3712="","",IF($H$1="上证50",[1]!EM_S_INFO_COMPINDEX(E3712,"000016"),"")&amp;IF($H$1="上证180",[1]!EM_S_INFO_COMPINDEX(E3712,"000010"),"")&amp;IF($H$1="沪深300",[1]!EM_S_INFO_COMPINDEX(E3712,"000300"),"")&amp;IF(AND($H$1="上证A股",RIGHT(E3712,2)="SH"),"是","")&amp;IF(AND($H$1="深证A股",RIGHT(E3712,2)="SZ"),"是","")&amp;IF(AND($H$1="创业板",LEFT(E3712,1)-3=0),"是","")&amp;IF(AND($H$1="全部A股",E3712&lt;&gt;0),"是","")&amp;IF(AND($H$1="中小板",LEFT(E3712,3)="002"),"是",""))</f>
        <v>是</v>
      </c>
      <c r="I3712" s="46">
        <f ca="1">IF(E3712="","",IF(OR([1]!EM_S_VAL_MV(E3712,deadline)="",[1]!EM_S_VAL_MV(E3712,deadline)="--",[1]!EM_S_VAL_MV(E3712,deadline)="null"),0,[1]!EM_S_VAL_MV(E3712,deadline)/100000000))</f>
        <v>64.287999999999997</v>
      </c>
      <c r="J3712" s="46">
        <f ca="1">IF(E3712="","",IF(RIGHT(LEFT($J$1,6),3)="TTM",[1]!EM_S_FA_PROFIT_TTM(E3712,LEFT(RIGHT($J$1,11),10),1)/100000000,[1]!EM_S_STM07_IS(E3712,61,LEFT(RIGHT($J$1,5),4)&amp;"-12-31",1)/100000000))</f>
        <v>0.91032331950000001</v>
      </c>
      <c r="K3712" s="36">
        <f t="shared" ca="1" si="296"/>
        <v>70.621062454283305</v>
      </c>
      <c r="L3712" s="46">
        <f ca="1">IF(E3712="","",IF(ISERROR(IF(行业估值!$E$7="最新年报",[1]!EM_S_STM07_BS(E3712,140,LEFT(RIGHT($L$1,5),4)&amp;"-12-31",1)/100000000,[1]!EM_S_STM07_BS(E3712,140,LEFT(RIGHT($L$1,11),10),1)/100000000)),0,IF(行业估值!$E$7="最新年报",[1]!EM_S_STM07_BS(E3712,140,LEFT(RIGHT($L$1,5),4)&amp;"-12-31",1)/100000000,[1]!EM_S_STM07_BS(E3712,140,LEFT(RIGHT($L$1,11),10),1)/100000000)))</f>
        <v>7.6776467836000002</v>
      </c>
      <c r="M3712" s="36">
        <f t="shared" ca="1" si="297"/>
        <v>8.3733990130053577</v>
      </c>
      <c r="N3712" s="37">
        <f ca="1">IF(E3712="","",IF(ISERROR([1]!EM_S_EST_NETPROFIT(E3712,行业估值!$E$6,deadline)/100000000),"-",[1]!EM_S_EST_NETPROFIT(E3712,行业估值!$E$6,deadline)/100000000))</f>
        <v>1.05</v>
      </c>
      <c r="O3712" s="36">
        <f t="shared" ca="1" si="298"/>
        <v>61.226666666666659</v>
      </c>
      <c r="T3712" s="64" t="s">
        <v>7544</v>
      </c>
      <c r="U3712" s="64" t="s">
        <v>7545</v>
      </c>
    </row>
    <row r="3713" spans="4:21">
      <c r="D3713" s="45" t="str">
        <f>IF(AND(行业估值!$B$39=$G3713,COUNTIF($G$2:$G$2552,$G3713)&gt;=1),COUNTIF($G$2:G3713,$G3713),"")</f>
        <v/>
      </c>
      <c r="E3713" s="65" t="str">
        <f t="shared" si="294"/>
        <v>688111.SH</v>
      </c>
      <c r="F3713" s="65" t="str">
        <f t="shared" si="295"/>
        <v>金山办公</v>
      </c>
      <c r="G3713" s="34" t="str">
        <f>IF(E3713="","",IF(行业估值!$C$5="申万行业",[1]!EM_S_INFO_INDUSTRY_SW2014(E3713,"1"),IF(行业估值!$C$5="证监会行业",[1]!EM_S_INFO_INDUSTRY_CSRC1(E3713,"1"),[1]!EM_S_INFO_INDUSTRY_EM2016(E3713,"1"))))</f>
        <v>信息技术</v>
      </c>
      <c r="H3713" s="34" t="str">
        <f>IF(E3713="","",IF($H$1="上证50",[1]!EM_S_INFO_COMPINDEX(E3713,"000016"),"")&amp;IF($H$1="上证180",[1]!EM_S_INFO_COMPINDEX(E3713,"000010"),"")&amp;IF($H$1="沪深300",[1]!EM_S_INFO_COMPINDEX(E3713,"000300"),"")&amp;IF(AND($H$1="上证A股",RIGHT(E3713,2)="SH"),"是","")&amp;IF(AND($H$1="深证A股",RIGHT(E3713,2)="SZ"),"是","")&amp;IF(AND($H$1="创业板",LEFT(E3713,1)-3=0),"是","")&amp;IF(AND($H$1="全部A股",E3713&lt;&gt;0),"是","")&amp;IF(AND($H$1="中小板",LEFT(E3713,3)="002"),"是",""))</f>
        <v>是</v>
      </c>
      <c r="I3713" s="46">
        <f ca="1">IF(E3713="","",IF(OR([1]!EM_S_VAL_MV(E3713,deadline)="",[1]!EM_S_VAL_MV(E3713,deadline)="--",[1]!EM_S_VAL_MV(E3713,deadline)="null"),0,[1]!EM_S_VAL_MV(E3713,deadline)/100000000))</f>
        <v>619.12300000000005</v>
      </c>
      <c r="J3713" s="46">
        <f ca="1">IF(E3713="","",IF(RIGHT(LEFT($J$1,6),3)="TTM",[1]!EM_S_FA_PROFIT_TTM(E3713,LEFT(RIGHT($J$1,11),10),1)/100000000,[1]!EM_S_STM07_IS(E3713,61,LEFT(RIGHT($J$1,5),4)&amp;"-12-31",1)/100000000))</f>
        <v>3.0540839481999997</v>
      </c>
      <c r="K3713" s="36">
        <f t="shared" ca="1" si="296"/>
        <v>202.71970597432187</v>
      </c>
      <c r="L3713" s="46">
        <f ca="1">IF(E3713="","",IF(ISERROR(IF(行业估值!$E$7="最新年报",[1]!EM_S_STM07_BS(E3713,140,LEFT(RIGHT($L$1,5),4)&amp;"-12-31",1)/100000000,[1]!EM_S_STM07_BS(E3713,140,LEFT(RIGHT($L$1,11),10),1)/100000000)),0,IF(行业估值!$E$7="最新年报",[1]!EM_S_STM07_BS(E3713,140,LEFT(RIGHT($L$1,5),4)&amp;"-12-31",1)/100000000,[1]!EM_S_STM07_BS(E3713,140,LEFT(RIGHT($L$1,11),10),1)/100000000)))</f>
        <v>14.105375991700001</v>
      </c>
      <c r="M3713" s="36">
        <f t="shared" ca="1" si="297"/>
        <v>43.892697391711458</v>
      </c>
      <c r="N3713" s="37">
        <f ca="1">IF(E3713="","",IF(ISERROR([1]!EM_S_EST_NETPROFIT(E3713,行业估值!$E$6,deadline)/100000000),"-",[1]!EM_S_EST_NETPROFIT(E3713,行业估值!$E$6,deadline)/100000000))</f>
        <v>3.7460333333333331</v>
      </c>
      <c r="O3713" s="36">
        <f t="shared" ca="1" si="298"/>
        <v>165.27429013801267</v>
      </c>
      <c r="T3713" s="64" t="s">
        <v>7546</v>
      </c>
      <c r="U3713" s="64" t="s">
        <v>7547</v>
      </c>
    </row>
    <row r="3714" spans="4:21">
      <c r="D3714" s="45" t="str">
        <f>IF(AND(行业估值!$B$39=$G3714,COUNTIF($G$2:$G$2552,$G3714)&gt;=1),COUNTIF($G$2:G3714,$G3714),"")</f>
        <v/>
      </c>
      <c r="E3714" s="65" t="str">
        <f t="shared" si="294"/>
        <v>688116.SH</v>
      </c>
      <c r="F3714" s="65" t="str">
        <f t="shared" si="295"/>
        <v>天奈科技</v>
      </c>
      <c r="G3714" s="34" t="str">
        <f>IF(E3714="","",IF(行业估值!$C$5="申万行业",[1]!EM_S_INFO_INDUSTRY_SW2014(E3714,"1"),IF(行业估值!$C$5="证监会行业",[1]!EM_S_INFO_INDUSTRY_CSRC1(E3714,"1"),[1]!EM_S_INFO_INDUSTRY_EM2016(E3714,"1"))))</f>
        <v>基础化工</v>
      </c>
      <c r="H3714" s="34" t="str">
        <f>IF(E3714="","",IF($H$1="上证50",[1]!EM_S_INFO_COMPINDEX(E3714,"000016"),"")&amp;IF($H$1="上证180",[1]!EM_S_INFO_COMPINDEX(E3714,"000010"),"")&amp;IF($H$1="沪深300",[1]!EM_S_INFO_COMPINDEX(E3714,"000300"),"")&amp;IF(AND($H$1="上证A股",RIGHT(E3714,2)="SH"),"是","")&amp;IF(AND($H$1="深证A股",RIGHT(E3714,2)="SZ"),"是","")&amp;IF(AND($H$1="创业板",LEFT(E3714,1)-3=0),"是","")&amp;IF(AND($H$1="全部A股",E3714&lt;&gt;0),"是","")&amp;IF(AND($H$1="中小板",LEFT(E3714,3)="002"),"是",""))</f>
        <v>是</v>
      </c>
      <c r="I3714" s="46">
        <f ca="1">IF(E3714="","",IF(OR([1]!EM_S_VAL_MV(E3714,deadline)="",[1]!EM_S_VAL_MV(E3714,deadline)="--",[1]!EM_S_VAL_MV(E3714,deadline)="null"),0,[1]!EM_S_VAL_MV(E3714,deadline)/100000000))</f>
        <v>59.123819580000003</v>
      </c>
      <c r="J3714" s="46">
        <f ca="1">IF(E3714="","",IF(RIGHT(LEFT($J$1,6),3)="TTM",[1]!EM_S_FA_PROFIT_TTM(E3714,LEFT(RIGHT($J$1,11),10),1)/100000000,[1]!EM_S_STM07_IS(E3714,61,LEFT(RIGHT($J$1,5),4)&amp;"-12-31",1)/100000000))</f>
        <v>1.1257278841</v>
      </c>
      <c r="K3714" s="36">
        <f t="shared" ca="1" si="296"/>
        <v>52.52052508876821</v>
      </c>
      <c r="L3714" s="46">
        <f ca="1">IF(E3714="","",IF(ISERROR(IF(行业估值!$E$7="最新年报",[1]!EM_S_STM07_BS(E3714,140,LEFT(RIGHT($L$1,5),4)&amp;"-12-31",1)/100000000,[1]!EM_S_STM07_BS(E3714,140,LEFT(RIGHT($L$1,11),10),1)/100000000)),0,IF(行业估值!$E$7="最新年报",[1]!EM_S_STM07_BS(E3714,140,LEFT(RIGHT($L$1,5),4)&amp;"-12-31",1)/100000000,[1]!EM_S_STM07_BS(E3714,140,LEFT(RIGHT($L$1,11),10),1)/100000000)))</f>
        <v>15.579658398900001</v>
      </c>
      <c r="M3714" s="36">
        <f t="shared" ca="1" si="297"/>
        <v>3.7949368379074619</v>
      </c>
      <c r="N3714" s="37">
        <f ca="1">IF(E3714="","",IF(ISERROR([1]!EM_S_EST_NETPROFIT(E3714,行业估值!$E$6,deadline)/100000000),"-",[1]!EM_S_EST_NETPROFIT(E3714,行业估值!$E$6,deadline)/100000000))</f>
        <v>0.99880000000000002</v>
      </c>
      <c r="O3714" s="36">
        <f t="shared" ca="1" si="298"/>
        <v>59.194853404084903</v>
      </c>
      <c r="T3714" s="64" t="s">
        <v>7548</v>
      </c>
      <c r="U3714" s="64" t="s">
        <v>7549</v>
      </c>
    </row>
    <row r="3715" spans="4:21">
      <c r="D3715" s="45" t="str">
        <f>IF(AND(行业估值!$B$39=$G3715,COUNTIF($G$2:$G$2552,$G3715)&gt;=1),COUNTIF($G$2:G3715,$G3715),"")</f>
        <v/>
      </c>
      <c r="E3715" s="65" t="str">
        <f t="shared" ref="E3715:E3778" si="299">IF(U3715="","",U3715)</f>
        <v>688122.SH</v>
      </c>
      <c r="F3715" s="65" t="str">
        <f t="shared" ref="F3715:F3778" si="300">IF(T3715="","",T3715)</f>
        <v>西部超导</v>
      </c>
      <c r="G3715" s="34" t="str">
        <f>IF(E3715="","",IF(行业估值!$C$5="申万行业",[1]!EM_S_INFO_INDUSTRY_SW2014(E3715,"1"),IF(行业估值!$C$5="证监会行业",[1]!EM_S_INFO_INDUSTRY_CSRC1(E3715,"1"),[1]!EM_S_INFO_INDUSTRY_EM2016(E3715,"1"))))</f>
        <v>有色金属</v>
      </c>
      <c r="H3715" s="34" t="str">
        <f>IF(E3715="","",IF($H$1="上证50",[1]!EM_S_INFO_COMPINDEX(E3715,"000016"),"")&amp;IF($H$1="上证180",[1]!EM_S_INFO_COMPINDEX(E3715,"000010"),"")&amp;IF($H$1="沪深300",[1]!EM_S_INFO_COMPINDEX(E3715,"000300"),"")&amp;IF(AND($H$1="上证A股",RIGHT(E3715,2)="SH"),"是","")&amp;IF(AND($H$1="深证A股",RIGHT(E3715,2)="SZ"),"是","")&amp;IF(AND($H$1="创业板",LEFT(E3715,1)-3=0),"是","")&amp;IF(AND($H$1="全部A股",E3715&lt;&gt;0),"是","")&amp;IF(AND($H$1="中小板",LEFT(E3715,3)="002"),"是",""))</f>
        <v>是</v>
      </c>
      <c r="I3715" s="46">
        <f ca="1">IF(E3715="","",IF(OR([1]!EM_S_VAL_MV(E3715,deadline)="",[1]!EM_S_VAL_MV(E3715,deadline)="--",[1]!EM_S_VAL_MV(E3715,deadline)="null"),0,[1]!EM_S_VAL_MV(E3715,deadline)/100000000))</f>
        <v>125.5860112</v>
      </c>
      <c r="J3715" s="46">
        <f ca="1">IF(E3715="","",IF(RIGHT(LEFT($J$1,6),3)="TTM",[1]!EM_S_FA_PROFIT_TTM(E3715,LEFT(RIGHT($J$1,11),10),1)/100000000,[1]!EM_S_STM07_IS(E3715,61,LEFT(RIGHT($J$1,5),4)&amp;"-12-31",1)/100000000))</f>
        <v>1.4507813562</v>
      </c>
      <c r="K3715" s="36">
        <f t="shared" ca="1" si="296"/>
        <v>86.564395567464899</v>
      </c>
      <c r="L3715" s="46">
        <f ca="1">IF(E3715="","",IF(ISERROR(IF(行业估值!$E$7="最新年报",[1]!EM_S_STM07_BS(E3715,140,LEFT(RIGHT($L$1,5),4)&amp;"-12-31",1)/100000000,[1]!EM_S_STM07_BS(E3715,140,LEFT(RIGHT($L$1,11),10),1)/100000000)),0,IF(行业估值!$E$7="最新年报",[1]!EM_S_STM07_BS(E3715,140,LEFT(RIGHT($L$1,5),4)&amp;"-12-31",1)/100000000,[1]!EM_S_STM07_BS(E3715,140,LEFT(RIGHT($L$1,11),10),1)/100000000)))</f>
        <v>25.237472536999999</v>
      </c>
      <c r="M3715" s="36">
        <f t="shared" ca="1" si="297"/>
        <v>4.976172277785806</v>
      </c>
      <c r="N3715" s="37">
        <f ca="1">IF(E3715="","",IF(ISERROR([1]!EM_S_EST_NETPROFIT(E3715,行业估值!$E$6,deadline)/100000000),"-",[1]!EM_S_EST_NETPROFIT(E3715,行业估值!$E$6,deadline)/100000000))</f>
        <v>1.6817764705882357</v>
      </c>
      <c r="O3715" s="36">
        <f t="shared" ca="1" si="298"/>
        <v>74.674615441654822</v>
      </c>
      <c r="T3715" s="64" t="s">
        <v>7550</v>
      </c>
      <c r="U3715" s="64" t="s">
        <v>7551</v>
      </c>
    </row>
    <row r="3716" spans="4:21">
      <c r="D3716" s="45">
        <f>IF(AND(行业估值!$B$39=$G3716,COUNTIF($G$2:$G$2552,$G3716)&gt;=1),COUNTIF($G$2:G3716,$G3716),"")</f>
        <v>342</v>
      </c>
      <c r="E3716" s="65" t="str">
        <f t="shared" si="299"/>
        <v>688128.SH</v>
      </c>
      <c r="F3716" s="65" t="str">
        <f t="shared" si="300"/>
        <v>中国电研</v>
      </c>
      <c r="G3716" s="34" t="str">
        <f>IF(E3716="","",IF(行业估值!$C$5="申万行业",[1]!EM_S_INFO_INDUSTRY_SW2014(E3716,"1"),IF(行业估值!$C$5="证监会行业",[1]!EM_S_INFO_INDUSTRY_CSRC1(E3716,"1"),[1]!EM_S_INFO_INDUSTRY_EM2016(E3716,"1"))))</f>
        <v>机械设备</v>
      </c>
      <c r="H3716" s="34" t="str">
        <f>IF(E3716="","",IF($H$1="上证50",[1]!EM_S_INFO_COMPINDEX(E3716,"000016"),"")&amp;IF($H$1="上证180",[1]!EM_S_INFO_COMPINDEX(E3716,"000010"),"")&amp;IF($H$1="沪深300",[1]!EM_S_INFO_COMPINDEX(E3716,"000300"),"")&amp;IF(AND($H$1="上证A股",RIGHT(E3716,2)="SH"),"是","")&amp;IF(AND($H$1="深证A股",RIGHT(E3716,2)="SZ"),"是","")&amp;IF(AND($H$1="创业板",LEFT(E3716,1)-3=0),"是","")&amp;IF(AND($H$1="全部A股",E3716&lt;&gt;0),"是","")&amp;IF(AND($H$1="中小板",LEFT(E3716,3)="002"),"是",""))</f>
        <v>是</v>
      </c>
      <c r="I3716" s="46">
        <f ca="1">IF(E3716="","",IF(OR([1]!EM_S_VAL_MV(E3716,deadline)="",[1]!EM_S_VAL_MV(E3716,deadline)="--",[1]!EM_S_VAL_MV(E3716,deadline)="null"),0,[1]!EM_S_VAL_MV(E3716,deadline)/100000000))</f>
        <v>78.311199999999999</v>
      </c>
      <c r="J3716" s="46">
        <f ca="1">IF(E3716="","",IF(RIGHT(LEFT($J$1,6),3)="TTM",[1]!EM_S_FA_PROFIT_TTM(E3716,LEFT(RIGHT($J$1,11),10),1)/100000000,[1]!EM_S_STM07_IS(E3716,61,LEFT(RIGHT($J$1,5),4)&amp;"-12-31",1)/100000000))</f>
        <v>2.5632563057</v>
      </c>
      <c r="K3716" s="36">
        <f t="shared" ca="1" si="296"/>
        <v>30.551451224700678</v>
      </c>
      <c r="L3716" s="46">
        <f ca="1">IF(E3716="","",IF(ISERROR(IF(行业估值!$E$7="最新年报",[1]!EM_S_STM07_BS(E3716,140,LEFT(RIGHT($L$1,5),4)&amp;"-12-31",1)/100000000,[1]!EM_S_STM07_BS(E3716,140,LEFT(RIGHT($L$1,11),10),1)/100000000)),0,IF(行业估值!$E$7="最新年报",[1]!EM_S_STM07_BS(E3716,140,LEFT(RIGHT($L$1,5),4)&amp;"-12-31",1)/100000000,[1]!EM_S_STM07_BS(E3716,140,LEFT(RIGHT($L$1,11),10),1)/100000000)))</f>
        <v>11.587630813499999</v>
      </c>
      <c r="M3716" s="36">
        <f t="shared" ca="1" si="297"/>
        <v>6.7581718178978125</v>
      </c>
      <c r="N3716" s="37">
        <f ca="1">IF(E3716="","",IF(ISERROR([1]!EM_S_EST_NETPROFIT(E3716,行业估值!$E$6,deadline)/100000000),"-",[1]!EM_S_EST_NETPROFIT(E3716,行业估值!$E$6,deadline)/100000000))</f>
        <v>2.3479999999999999</v>
      </c>
      <c r="O3716" s="36">
        <f t="shared" ca="1" si="298"/>
        <v>33.352299829642249</v>
      </c>
      <c r="T3716" s="64" t="s">
        <v>7552</v>
      </c>
      <c r="U3716" s="64" t="s">
        <v>7553</v>
      </c>
    </row>
    <row r="3717" spans="4:21">
      <c r="D3717" s="45" t="str">
        <f>IF(AND(行业估值!$B$39=$G3717,COUNTIF($G$2:$G$2552,$G3717)&gt;=1),COUNTIF($G$2:G3717,$G3717),"")</f>
        <v/>
      </c>
      <c r="E3717" s="65" t="str">
        <f t="shared" si="299"/>
        <v>688138.SH</v>
      </c>
      <c r="F3717" s="65" t="str">
        <f t="shared" si="300"/>
        <v>清溢光电</v>
      </c>
      <c r="G3717" s="34" t="str">
        <f>IF(E3717="","",IF(行业估值!$C$5="申万行业",[1]!EM_S_INFO_INDUSTRY_SW2014(E3717,"1"),IF(行业估值!$C$5="证监会行业",[1]!EM_S_INFO_INDUSTRY_CSRC1(E3717,"1"),[1]!EM_S_INFO_INDUSTRY_EM2016(E3717,"1"))))</f>
        <v>电子设备</v>
      </c>
      <c r="H3717" s="34" t="str">
        <f>IF(E3717="","",IF($H$1="上证50",[1]!EM_S_INFO_COMPINDEX(E3717,"000016"),"")&amp;IF($H$1="上证180",[1]!EM_S_INFO_COMPINDEX(E3717,"000010"),"")&amp;IF($H$1="沪深300",[1]!EM_S_INFO_COMPINDEX(E3717,"000300"),"")&amp;IF(AND($H$1="上证A股",RIGHT(E3717,2)="SH"),"是","")&amp;IF(AND($H$1="深证A股",RIGHT(E3717,2)="SZ"),"是","")&amp;IF(AND($H$1="创业板",LEFT(E3717,1)-3=0),"是","")&amp;IF(AND($H$1="全部A股",E3717&lt;&gt;0),"是","")&amp;IF(AND($H$1="中小板",LEFT(E3717,3)="002"),"是",""))</f>
        <v>是</v>
      </c>
      <c r="I3717" s="46">
        <f ca="1">IF(E3717="","",IF(OR([1]!EM_S_VAL_MV(E3717,deadline)="",[1]!EM_S_VAL_MV(E3717,deadline)="--",[1]!EM_S_VAL_MV(E3717,deadline)="null"),0,[1]!EM_S_VAL_MV(E3717,deadline)/100000000))</f>
        <v>40.180079999999997</v>
      </c>
      <c r="J3717" s="46">
        <f ca="1">IF(E3717="","",IF(RIGHT(LEFT($J$1,6),3)="TTM",[1]!EM_S_FA_PROFIT_TTM(E3717,LEFT(RIGHT($J$1,11),10),1)/100000000,[1]!EM_S_STM07_IS(E3717,61,LEFT(RIGHT($J$1,5),4)&amp;"-12-31",1)/100000000))</f>
        <v>0.73691736200000002</v>
      </c>
      <c r="K3717" s="36">
        <f t="shared" ca="1" si="296"/>
        <v>54.524539754296079</v>
      </c>
      <c r="L3717" s="46">
        <f ca="1">IF(E3717="","",IF(ISERROR(IF(行业估值!$E$7="最新年报",[1]!EM_S_STM07_BS(E3717,140,LEFT(RIGHT($L$1,5),4)&amp;"-12-31",1)/100000000,[1]!EM_S_STM07_BS(E3717,140,LEFT(RIGHT($L$1,11),10),1)/100000000)),0,IF(行业估值!$E$7="最新年报",[1]!EM_S_STM07_BS(E3717,140,LEFT(RIGHT($L$1,5),4)&amp;"-12-31",1)/100000000,[1]!EM_S_STM07_BS(E3717,140,LEFT(RIGHT($L$1,11),10),1)/100000000)))</f>
        <v>5.8600170555999993</v>
      </c>
      <c r="M3717" s="36">
        <f t="shared" ca="1" si="297"/>
        <v>6.856648985620744</v>
      </c>
      <c r="N3717" s="37">
        <f ca="1">IF(E3717="","",IF(ISERROR([1]!EM_S_EST_NETPROFIT(E3717,行业估值!$E$6,deadline)/100000000),"-",[1]!EM_S_EST_NETPROFIT(E3717,行业估值!$E$6,deadline)/100000000))</f>
        <v>0.74</v>
      </c>
      <c r="O3717" s="36">
        <f t="shared" ca="1" si="298"/>
        <v>54.297405405405399</v>
      </c>
      <c r="T3717" s="64" t="s">
        <v>7554</v>
      </c>
      <c r="U3717" s="64" t="s">
        <v>7555</v>
      </c>
    </row>
    <row r="3718" spans="4:21">
      <c r="D3718" s="45" t="str">
        <f>IF(AND(行业估值!$B$39=$G3718,COUNTIF($G$2:$G$2552,$G3718)&gt;=1),COUNTIF($G$2:G3718,$G3718),"")</f>
        <v/>
      </c>
      <c r="E3718" s="65" t="str">
        <f t="shared" si="299"/>
        <v>688139.SH</v>
      </c>
      <c r="F3718" s="65" t="str">
        <f t="shared" si="300"/>
        <v>海尔生物</v>
      </c>
      <c r="G3718" s="34" t="str">
        <f>IF(E3718="","",IF(行业估值!$C$5="申万行业",[1]!EM_S_INFO_INDUSTRY_SW2014(E3718,"1"),IF(行业估值!$C$5="证监会行业",[1]!EM_S_INFO_INDUSTRY_CSRC1(E3718,"1"),[1]!EM_S_INFO_INDUSTRY_EM2016(E3718,"1"))))</f>
        <v>医药生物</v>
      </c>
      <c r="H3718" s="34" t="str">
        <f>IF(E3718="","",IF($H$1="上证50",[1]!EM_S_INFO_COMPINDEX(E3718,"000016"),"")&amp;IF($H$1="上证180",[1]!EM_S_INFO_COMPINDEX(E3718,"000010"),"")&amp;IF($H$1="沪深300",[1]!EM_S_INFO_COMPINDEX(E3718,"000300"),"")&amp;IF(AND($H$1="上证A股",RIGHT(E3718,2)="SH"),"是","")&amp;IF(AND($H$1="深证A股",RIGHT(E3718,2)="SZ"),"是","")&amp;IF(AND($H$1="创业板",LEFT(E3718,1)-3=0),"是","")&amp;IF(AND($H$1="全部A股",E3718&lt;&gt;0),"是","")&amp;IF(AND($H$1="中小板",LEFT(E3718,3)="002"),"是",""))</f>
        <v>是</v>
      </c>
      <c r="I3718" s="46">
        <f ca="1">IF(E3718="","",IF(OR([1]!EM_S_VAL_MV(E3718,deadline)="",[1]!EM_S_VAL_MV(E3718,deadline)="--",[1]!EM_S_VAL_MV(E3718,deadline)="null"),0,[1]!EM_S_VAL_MV(E3718,deadline)/100000000))</f>
        <v>86.84595451620001</v>
      </c>
      <c r="J3718" s="46">
        <f ca="1">IF(E3718="","",IF(RIGHT(LEFT($J$1,6),3)="TTM",[1]!EM_S_FA_PROFIT_TTM(E3718,LEFT(RIGHT($J$1,11),10),1)/100000000,[1]!EM_S_STM07_IS(E3718,61,LEFT(RIGHT($J$1,5),4)&amp;"-12-31",1)/100000000))</f>
        <v>1.7367410861000001</v>
      </c>
      <c r="K3718" s="36">
        <f t="shared" ca="1" si="296"/>
        <v>50.005124662087653</v>
      </c>
      <c r="L3718" s="46">
        <f ca="1">IF(E3718="","",IF(ISERROR(IF(行业估值!$E$7="最新年报",[1]!EM_S_STM07_BS(E3718,140,LEFT(RIGHT($L$1,5),4)&amp;"-12-31",1)/100000000,[1]!EM_S_STM07_BS(E3718,140,LEFT(RIGHT($L$1,11),10),1)/100000000)),0,IF(行业估值!$E$7="最新年报",[1]!EM_S_STM07_BS(E3718,140,LEFT(RIGHT($L$1,5),4)&amp;"-12-31",1)/100000000,[1]!EM_S_STM07_BS(E3718,140,LEFT(RIGHT($L$1,11),10),1)/100000000)))</f>
        <v>12.455554510399999</v>
      </c>
      <c r="M3718" s="36">
        <f t="shared" ca="1" si="297"/>
        <v>6.9724679414060891</v>
      </c>
      <c r="N3718" s="37" t="str">
        <f ca="1">IF(E3718="","",IF(ISERROR([1]!EM_S_EST_NETPROFIT(E3718,行业估值!$E$6,deadline)/100000000),"-",[1]!EM_S_EST_NETPROFIT(E3718,行业估值!$E$6,deadline)/100000000))</f>
        <v>-</v>
      </c>
      <c r="O3718" s="36" t="str">
        <f t="shared" ca="1" si="298"/>
        <v>-</v>
      </c>
      <c r="T3718" s="64" t="s">
        <v>7556</v>
      </c>
      <c r="U3718" s="64" t="s">
        <v>7557</v>
      </c>
    </row>
    <row r="3719" spans="4:21">
      <c r="D3719" s="45" t="str">
        <f>IF(AND(行业估值!$B$39=$G3719,COUNTIF($G$2:$G$2552,$G3719)&gt;=1),COUNTIF($G$2:G3719,$G3719),"")</f>
        <v/>
      </c>
      <c r="E3719" s="65" t="str">
        <f t="shared" si="299"/>
        <v>688166.SH</v>
      </c>
      <c r="F3719" s="65" t="str">
        <f t="shared" si="300"/>
        <v>博瑞医药</v>
      </c>
      <c r="G3719" s="34" t="str">
        <f>IF(E3719="","",IF(行业估值!$C$5="申万行业",[1]!EM_S_INFO_INDUSTRY_SW2014(E3719,"1"),IF(行业估值!$C$5="证监会行业",[1]!EM_S_INFO_INDUSTRY_CSRC1(E3719,"1"),[1]!EM_S_INFO_INDUSTRY_EM2016(E3719,"1"))))</f>
        <v>医药生物</v>
      </c>
      <c r="H3719" s="34" t="str">
        <f>IF(E3719="","",IF($H$1="上证50",[1]!EM_S_INFO_COMPINDEX(E3719,"000016"),"")&amp;IF($H$1="上证180",[1]!EM_S_INFO_COMPINDEX(E3719,"000010"),"")&amp;IF($H$1="沪深300",[1]!EM_S_INFO_COMPINDEX(E3719,"000300"),"")&amp;IF(AND($H$1="上证A股",RIGHT(E3719,2)="SH"),"是","")&amp;IF(AND($H$1="深证A股",RIGHT(E3719,2)="SZ"),"是","")&amp;IF(AND($H$1="创业板",LEFT(E3719,1)-3=0),"是","")&amp;IF(AND($H$1="全部A股",E3719&lt;&gt;0),"是","")&amp;IF(AND($H$1="中小板",LEFT(E3719,3)="002"),"是",""))</f>
        <v>是</v>
      </c>
      <c r="I3719" s="46">
        <f ca="1">IF(E3719="","",IF(OR([1]!EM_S_VAL_MV(E3719,deadline)="",[1]!EM_S_VAL_MV(E3719,deadline)="--",[1]!EM_S_VAL_MV(E3719,deadline)="null"),0,[1]!EM_S_VAL_MV(E3719,deadline)/100000000))</f>
        <v>113.242</v>
      </c>
      <c r="J3719" s="46">
        <f ca="1">IF(E3719="","",IF(RIGHT(LEFT($J$1,6),3)="TTM",[1]!EM_S_FA_PROFIT_TTM(E3719,LEFT(RIGHT($J$1,11),10),1)/100000000,[1]!EM_S_STM07_IS(E3719,61,LEFT(RIGHT($J$1,5),4)&amp;"-12-31",1)/100000000))</f>
        <v>0.95602473989999992</v>
      </c>
      <c r="K3719" s="36">
        <f t="shared" ca="1" si="296"/>
        <v>118.4509095568438</v>
      </c>
      <c r="L3719" s="46">
        <f ca="1">IF(E3719="","",IF(ISERROR(IF(行业估值!$E$7="最新年报",[1]!EM_S_STM07_BS(E3719,140,LEFT(RIGHT($L$1,5),4)&amp;"-12-31",1)/100000000,[1]!EM_S_STM07_BS(E3719,140,LEFT(RIGHT($L$1,11),10),1)/100000000)),0,IF(行业估值!$E$7="最新年报",[1]!EM_S_STM07_BS(E3719,140,LEFT(RIGHT($L$1,5),4)&amp;"-12-31",1)/100000000,[1]!EM_S_STM07_BS(E3719,140,LEFT(RIGHT($L$1,11),10),1)/100000000)))</f>
        <v>8.3355043807999998</v>
      </c>
      <c r="M3719" s="36">
        <f t="shared" ca="1" si="297"/>
        <v>13.585500627993385</v>
      </c>
      <c r="N3719" s="37">
        <f ca="1">IF(E3719="","",IF(ISERROR([1]!EM_S_EST_NETPROFIT(E3719,行业估值!$E$6,deadline)/100000000),"-",[1]!EM_S_EST_NETPROFIT(E3719,行业估值!$E$6,deadline)/100000000))</f>
        <v>1.0666666666666667</v>
      </c>
      <c r="O3719" s="36">
        <f t="shared" ca="1" si="298"/>
        <v>106.16437500000001</v>
      </c>
      <c r="T3719" s="64" t="s">
        <v>7558</v>
      </c>
      <c r="U3719" s="64" t="s">
        <v>7559</v>
      </c>
    </row>
    <row r="3720" spans="4:21">
      <c r="D3720" s="45" t="str">
        <f>IF(AND(行业估值!$B$39=$G3720,COUNTIF($G$2:$G$2552,$G3720)&gt;=1),COUNTIF($G$2:G3720,$G3720),"")</f>
        <v/>
      </c>
      <c r="E3720" s="65" t="str">
        <f t="shared" si="299"/>
        <v>688168.SH</v>
      </c>
      <c r="F3720" s="65" t="str">
        <f t="shared" si="300"/>
        <v>安博通</v>
      </c>
      <c r="G3720" s="34" t="str">
        <f>IF(E3720="","",IF(行业估值!$C$5="申万行业",[1]!EM_S_INFO_INDUSTRY_SW2014(E3720,"1"),IF(行业估值!$C$5="证监会行业",[1]!EM_S_INFO_INDUSTRY_CSRC1(E3720,"1"),[1]!EM_S_INFO_INDUSTRY_EM2016(E3720,"1"))))</f>
        <v>信息技术</v>
      </c>
      <c r="H3720" s="34" t="str">
        <f>IF(E3720="","",IF($H$1="上证50",[1]!EM_S_INFO_COMPINDEX(E3720,"000016"),"")&amp;IF($H$1="上证180",[1]!EM_S_INFO_COMPINDEX(E3720,"000010"),"")&amp;IF($H$1="沪深300",[1]!EM_S_INFO_COMPINDEX(E3720,"000300"),"")&amp;IF(AND($H$1="上证A股",RIGHT(E3720,2)="SH"),"是","")&amp;IF(AND($H$1="深证A股",RIGHT(E3720,2)="SZ"),"是","")&amp;IF(AND($H$1="创业板",LEFT(E3720,1)-3=0),"是","")&amp;IF(AND($H$1="全部A股",E3720&lt;&gt;0),"是","")&amp;IF(AND($H$1="中小板",LEFT(E3720,3)="002"),"是",""))</f>
        <v>是</v>
      </c>
      <c r="I3720" s="46">
        <f ca="1">IF(E3720="","",IF(OR([1]!EM_S_VAL_MV(E3720,deadline)="",[1]!EM_S_VAL_MV(E3720,deadline)="--",[1]!EM_S_VAL_MV(E3720,deadline)="null"),0,[1]!EM_S_VAL_MV(E3720,deadline)/100000000))</f>
        <v>44.014800000000001</v>
      </c>
      <c r="J3720" s="46">
        <f ca="1">IF(E3720="","",IF(RIGHT(LEFT($J$1,6),3)="TTM",[1]!EM_S_FA_PROFIT_TTM(E3720,LEFT(RIGHT($J$1,11),10),1)/100000000,[1]!EM_S_STM07_IS(E3720,61,LEFT(RIGHT($J$1,5),4)&amp;"-12-31",1)/100000000))</f>
        <v>0.72423052909999996</v>
      </c>
      <c r="K3720" s="36">
        <f t="shared" ca="1" si="296"/>
        <v>60.77457139882948</v>
      </c>
      <c r="L3720" s="46">
        <f ca="1">IF(E3720="","",IF(ISERROR(IF(行业估值!$E$7="最新年报",[1]!EM_S_STM07_BS(E3720,140,LEFT(RIGHT($L$1,5),4)&amp;"-12-31",1)/100000000,[1]!EM_S_STM07_BS(E3720,140,LEFT(RIGHT($L$1,11),10),1)/100000000)),0,IF(行业估值!$E$7="最新年报",[1]!EM_S_STM07_BS(E3720,140,LEFT(RIGHT($L$1,5),4)&amp;"-12-31",1)/100000000,[1]!EM_S_STM07_BS(E3720,140,LEFT(RIGHT($L$1,11),10),1)/100000000)))</f>
        <v>9.4791027735000011</v>
      </c>
      <c r="M3720" s="36">
        <f t="shared" ca="1" si="297"/>
        <v>4.6433508583796339</v>
      </c>
      <c r="N3720" s="37">
        <f ca="1">IF(E3720="","",IF(ISERROR([1]!EM_S_EST_NETPROFIT(E3720,行业估值!$E$6,deadline)/100000000),"-",[1]!EM_S_EST_NETPROFIT(E3720,行业估值!$E$6,deadline)/100000000))</f>
        <v>0.72619999999999996</v>
      </c>
      <c r="O3720" s="36">
        <f t="shared" ca="1" si="298"/>
        <v>60.609749380335998</v>
      </c>
      <c r="T3720" s="64" t="s">
        <v>7560</v>
      </c>
      <c r="U3720" s="64" t="s">
        <v>7561</v>
      </c>
    </row>
    <row r="3721" spans="4:21">
      <c r="D3721" s="45" t="str">
        <f>IF(AND(行业估值!$B$39=$G3721,COUNTIF($G$2:$G$2552,$G3721)&gt;=1),COUNTIF($G$2:G3721,$G3721),"")</f>
        <v/>
      </c>
      <c r="E3721" s="65" t="str">
        <f t="shared" si="299"/>
        <v>688188.SH</v>
      </c>
      <c r="F3721" s="65" t="str">
        <f t="shared" si="300"/>
        <v>柏楚电子</v>
      </c>
      <c r="G3721" s="34" t="str">
        <f>IF(E3721="","",IF(行业估值!$C$5="申万行业",[1]!EM_S_INFO_INDUSTRY_SW2014(E3721,"1"),IF(行业估值!$C$5="证监会行业",[1]!EM_S_INFO_INDUSTRY_CSRC1(E3721,"1"),[1]!EM_S_INFO_INDUSTRY_EM2016(E3721,"1"))))</f>
        <v>信息技术</v>
      </c>
      <c r="H3721" s="34" t="str">
        <f>IF(E3721="","",IF($H$1="上证50",[1]!EM_S_INFO_COMPINDEX(E3721,"000016"),"")&amp;IF($H$1="上证180",[1]!EM_S_INFO_COMPINDEX(E3721,"000010"),"")&amp;IF($H$1="沪深300",[1]!EM_S_INFO_COMPINDEX(E3721,"000300"),"")&amp;IF(AND($H$1="上证A股",RIGHT(E3721,2)="SH"),"是","")&amp;IF(AND($H$1="深证A股",RIGHT(E3721,2)="SZ"),"是","")&amp;IF(AND($H$1="创业板",LEFT(E3721,1)-3=0),"是","")&amp;IF(AND($H$1="全部A股",E3721&lt;&gt;0),"是","")&amp;IF(AND($H$1="中小板",LEFT(E3721,3)="002"),"是",""))</f>
        <v>是</v>
      </c>
      <c r="I3721" s="46">
        <f ca="1">IF(E3721="","",IF(OR([1]!EM_S_VAL_MV(E3721,deadline)="",[1]!EM_S_VAL_MV(E3721,deadline)="--",[1]!EM_S_VAL_MV(E3721,deadline)="null"),0,[1]!EM_S_VAL_MV(E3721,deadline)/100000000))</f>
        <v>119.37</v>
      </c>
      <c r="J3721" s="46">
        <f ca="1">IF(E3721="","",IF(RIGHT(LEFT($J$1,6),3)="TTM",[1]!EM_S_FA_PROFIT_TTM(E3721,LEFT(RIGHT($J$1,11),10),1)/100000000,[1]!EM_S_STM07_IS(E3721,61,LEFT(RIGHT($J$1,5),4)&amp;"-12-31",1)/100000000))</f>
        <v>2.1224208734999999</v>
      </c>
      <c r="K3721" s="36">
        <f t="shared" ca="1" si="296"/>
        <v>56.242379393466706</v>
      </c>
      <c r="L3721" s="46">
        <f ca="1">IF(E3721="","",IF(ISERROR(IF(行业估值!$E$7="最新年报",[1]!EM_S_STM07_BS(E3721,140,LEFT(RIGHT($L$1,5),4)&amp;"-12-31",1)/100000000,[1]!EM_S_STM07_BS(E3721,140,LEFT(RIGHT($L$1,11),10),1)/100000000)),0,IF(行业估值!$E$7="最新年报",[1]!EM_S_STM07_BS(E3721,140,LEFT(RIGHT($L$1,5),4)&amp;"-12-31",1)/100000000,[1]!EM_S_STM07_BS(E3721,140,LEFT(RIGHT($L$1,11),10),1)/100000000)))</f>
        <v>20.928526210999998</v>
      </c>
      <c r="M3721" s="36">
        <f t="shared" ca="1" si="297"/>
        <v>5.7036983300457793</v>
      </c>
      <c r="N3721" s="37">
        <f ca="1">IF(E3721="","",IF(ISERROR([1]!EM_S_EST_NETPROFIT(E3721,行业估值!$E$6,deadline)/100000000),"-",[1]!EM_S_EST_NETPROFIT(E3721,行业估值!$E$6,deadline)/100000000))</f>
        <v>1.6847285714285714</v>
      </c>
      <c r="O3721" s="36">
        <f t="shared" ca="1" si="298"/>
        <v>70.854143524603373</v>
      </c>
      <c r="T3721" s="64" t="s">
        <v>7562</v>
      </c>
      <c r="U3721" s="64" t="s">
        <v>7563</v>
      </c>
    </row>
    <row r="3722" spans="4:21">
      <c r="D3722" s="45" t="str">
        <f>IF(AND(行业估值!$B$39=$G3722,COUNTIF($G$2:$G$2552,$G3722)&gt;=1),COUNTIF($G$2:G3722,$G3722),"")</f>
        <v/>
      </c>
      <c r="E3722" s="65" t="str">
        <f t="shared" si="299"/>
        <v>688196.SH</v>
      </c>
      <c r="F3722" s="65" t="str">
        <f t="shared" si="300"/>
        <v>卓越新能</v>
      </c>
      <c r="G3722" s="34" t="str">
        <f>IF(E3722="","",IF(行业估值!$C$5="申万行业",[1]!EM_S_INFO_INDUSTRY_SW2014(E3722,"1"),IF(行业估值!$C$5="证监会行业",[1]!EM_S_INFO_INDUSTRY_CSRC1(E3722,"1"),[1]!EM_S_INFO_INDUSTRY_EM2016(E3722,"1"))))</f>
        <v>基础化工</v>
      </c>
      <c r="H3722" s="34" t="str">
        <f>IF(E3722="","",IF($H$1="上证50",[1]!EM_S_INFO_COMPINDEX(E3722,"000016"),"")&amp;IF($H$1="上证180",[1]!EM_S_INFO_COMPINDEX(E3722,"000010"),"")&amp;IF($H$1="沪深300",[1]!EM_S_INFO_COMPINDEX(E3722,"000300"),"")&amp;IF(AND($H$1="上证A股",RIGHT(E3722,2)="SH"),"是","")&amp;IF(AND($H$1="深证A股",RIGHT(E3722,2)="SZ"),"是","")&amp;IF(AND($H$1="创业板",LEFT(E3722,1)-3=0),"是","")&amp;IF(AND($H$1="全部A股",E3722&lt;&gt;0),"是","")&amp;IF(AND($H$1="中小板",LEFT(E3722,3)="002"),"是",""))</f>
        <v>是</v>
      </c>
      <c r="I3722" s="46">
        <f ca="1">IF(E3722="","",IF(OR([1]!EM_S_VAL_MV(E3722,deadline)="",[1]!EM_S_VAL_MV(E3722,deadline)="--",[1]!EM_S_VAL_MV(E3722,deadline)="null"),0,[1]!EM_S_VAL_MV(E3722,deadline)/100000000))</f>
        <v>47.975999999999999</v>
      </c>
      <c r="J3722" s="46">
        <f ca="1">IF(E3722="","",IF(RIGHT(LEFT($J$1,6),3)="TTM",[1]!EM_S_FA_PROFIT_TTM(E3722,LEFT(RIGHT($J$1,11),10),1)/100000000,[1]!EM_S_STM07_IS(E3722,61,LEFT(RIGHT($J$1,5),4)&amp;"-12-31",1)/100000000))</f>
        <v>2.0586119046000002</v>
      </c>
      <c r="K3722" s="36">
        <f t="shared" ca="1" si="296"/>
        <v>23.305024076076158</v>
      </c>
      <c r="L3722" s="46">
        <f ca="1">IF(E3722="","",IF(ISERROR(IF(行业估值!$E$7="最新年报",[1]!EM_S_STM07_BS(E3722,140,LEFT(RIGHT($L$1,5),4)&amp;"-12-31",1)/100000000,[1]!EM_S_STM07_BS(E3722,140,LEFT(RIGHT($L$1,11),10),1)/100000000)),0,IF(行业估值!$E$7="最新年报",[1]!EM_S_STM07_BS(E3722,140,LEFT(RIGHT($L$1,5),4)&amp;"-12-31",1)/100000000,[1]!EM_S_STM07_BS(E3722,140,LEFT(RIGHT($L$1,11),10),1)/100000000)))</f>
        <v>8.2500017734000011</v>
      </c>
      <c r="M3722" s="36">
        <f t="shared" ca="1" si="297"/>
        <v>5.8152714772360676</v>
      </c>
      <c r="N3722" s="37">
        <f ca="1">IF(E3722="","",IF(ISERROR([1]!EM_S_EST_NETPROFIT(E3722,行业估值!$E$6,deadline)/100000000),"-",[1]!EM_S_EST_NETPROFIT(E3722,行业估值!$E$6,deadline)/100000000))</f>
        <v>1.97</v>
      </c>
      <c r="O3722" s="36">
        <f t="shared" ca="1" si="298"/>
        <v>24.353299492385787</v>
      </c>
      <c r="T3722" s="64" t="s">
        <v>7564</v>
      </c>
      <c r="U3722" s="64" t="s">
        <v>7565</v>
      </c>
    </row>
    <row r="3723" spans="4:21">
      <c r="D3723" s="45" t="str">
        <f>IF(AND(行业估值!$B$39=$G3723,COUNTIF($G$2:$G$2552,$G3723)&gt;=1),COUNTIF($G$2:G3723,$G3723),"")</f>
        <v/>
      </c>
      <c r="E3723" s="65" t="str">
        <f t="shared" si="299"/>
        <v>688199.SH</v>
      </c>
      <c r="F3723" s="65" t="str">
        <f t="shared" si="300"/>
        <v>久日新材</v>
      </c>
      <c r="G3723" s="34" t="str">
        <f>IF(E3723="","",IF(行业估值!$C$5="申万行业",[1]!EM_S_INFO_INDUSTRY_SW2014(E3723,"1"),IF(行业估值!$C$5="证监会行业",[1]!EM_S_INFO_INDUSTRY_CSRC1(E3723,"1"),[1]!EM_S_INFO_INDUSTRY_EM2016(E3723,"1"))))</f>
        <v>基础化工</v>
      </c>
      <c r="H3723" s="34" t="str">
        <f>IF(E3723="","",IF($H$1="上证50",[1]!EM_S_INFO_COMPINDEX(E3723,"000016"),"")&amp;IF($H$1="上证180",[1]!EM_S_INFO_COMPINDEX(E3723,"000010"),"")&amp;IF($H$1="沪深300",[1]!EM_S_INFO_COMPINDEX(E3723,"000300"),"")&amp;IF(AND($H$1="上证A股",RIGHT(E3723,2)="SH"),"是","")&amp;IF(AND($H$1="深证A股",RIGHT(E3723,2)="SZ"),"是","")&amp;IF(AND($H$1="创业板",LEFT(E3723,1)-3=0),"是","")&amp;IF(AND($H$1="全部A股",E3723&lt;&gt;0),"是","")&amp;IF(AND($H$1="中小板",LEFT(E3723,3)="002"),"是",""))</f>
        <v>是</v>
      </c>
      <c r="I3723" s="46">
        <f ca="1">IF(E3723="","",IF(OR([1]!EM_S_VAL_MV(E3723,deadline)="",[1]!EM_S_VAL_MV(E3723,deadline)="--",[1]!EM_S_VAL_MV(E3723,deadline)="null"),0,[1]!EM_S_VAL_MV(E3723,deadline)/100000000))</f>
        <v>65.056555320000001</v>
      </c>
      <c r="J3723" s="46">
        <f ca="1">IF(E3723="","",IF(RIGHT(LEFT($J$1,6),3)="TTM",[1]!EM_S_FA_PROFIT_TTM(E3723,LEFT(RIGHT($J$1,11),10),1)/100000000,[1]!EM_S_STM07_IS(E3723,61,LEFT(RIGHT($J$1,5),4)&amp;"-12-31",1)/100000000))</f>
        <v>2.8328996763999998</v>
      </c>
      <c r="K3723" s="36">
        <f t="shared" ca="1" si="296"/>
        <v>22.964652035497689</v>
      </c>
      <c r="L3723" s="46">
        <f ca="1">IF(E3723="","",IF(ISERROR(IF(行业估值!$E$7="最新年报",[1]!EM_S_STM07_BS(E3723,140,LEFT(RIGHT($L$1,5),4)&amp;"-12-31",1)/100000000,[1]!EM_S_STM07_BS(E3723,140,LEFT(RIGHT($L$1,11),10),1)/100000000)),0,IF(行业估值!$E$7="最新年报",[1]!EM_S_STM07_BS(E3723,140,LEFT(RIGHT($L$1,5),4)&amp;"-12-31",1)/100000000,[1]!EM_S_STM07_BS(E3723,140,LEFT(RIGHT($L$1,11),10),1)/100000000)))</f>
        <v>9.4239237886999998</v>
      </c>
      <c r="M3723" s="36">
        <f t="shared" ca="1" si="297"/>
        <v>6.9033405594820012</v>
      </c>
      <c r="N3723" s="37">
        <f ca="1">IF(E3723="","",IF(ISERROR([1]!EM_S_EST_NETPROFIT(E3723,行业估值!$E$6,deadline)/100000000),"-",[1]!EM_S_EST_NETPROFIT(E3723,行业估值!$E$6,deadline)/100000000))</f>
        <v>3.65</v>
      </c>
      <c r="O3723" s="36">
        <f t="shared" ca="1" si="298"/>
        <v>17.823713786301372</v>
      </c>
      <c r="T3723" s="64" t="s">
        <v>7566</v>
      </c>
      <c r="U3723" s="64" t="s">
        <v>7567</v>
      </c>
    </row>
    <row r="3724" spans="4:21">
      <c r="D3724" s="45" t="str">
        <f>IF(AND(行业估值!$B$39=$G3724,COUNTIF($G$2:$G$2552,$G3724)&gt;=1),COUNTIF($G$2:G3724,$G3724),"")</f>
        <v/>
      </c>
      <c r="E3724" s="65" t="str">
        <f t="shared" si="299"/>
        <v>688202.SH</v>
      </c>
      <c r="F3724" s="65" t="str">
        <f t="shared" si="300"/>
        <v>美迪西</v>
      </c>
      <c r="G3724" s="34" t="str">
        <f>IF(E3724="","",IF(行业估值!$C$5="申万行业",[1]!EM_S_INFO_INDUSTRY_SW2014(E3724,"1"),IF(行业估值!$C$5="证监会行业",[1]!EM_S_INFO_INDUSTRY_CSRC1(E3724,"1"),[1]!EM_S_INFO_INDUSTRY_EM2016(E3724,"1"))))</f>
        <v>医药生物</v>
      </c>
      <c r="H3724" s="34" t="str">
        <f>IF(E3724="","",IF($H$1="上证50",[1]!EM_S_INFO_COMPINDEX(E3724,"000016"),"")&amp;IF($H$1="上证180",[1]!EM_S_INFO_COMPINDEX(E3724,"000010"),"")&amp;IF($H$1="沪深300",[1]!EM_S_INFO_COMPINDEX(E3724,"000300"),"")&amp;IF(AND($H$1="上证A股",RIGHT(E3724,2)="SH"),"是","")&amp;IF(AND($H$1="深证A股",RIGHT(E3724,2)="SZ"),"是","")&amp;IF(AND($H$1="创业板",LEFT(E3724,1)-3=0),"是","")&amp;IF(AND($H$1="全部A股",E3724&lt;&gt;0),"是","")&amp;IF(AND($H$1="中小板",LEFT(E3724,3)="002"),"是",""))</f>
        <v>是</v>
      </c>
      <c r="I3724" s="46">
        <f ca="1">IF(E3724="","",IF(OR([1]!EM_S_VAL_MV(E3724,deadline)="",[1]!EM_S_VAL_MV(E3724,deadline)="--",[1]!EM_S_VAL_MV(E3724,deadline)="null"),0,[1]!EM_S_VAL_MV(E3724,deadline)/100000000))</f>
        <v>36.480800000000002</v>
      </c>
      <c r="J3724" s="46">
        <f ca="1">IF(E3724="","",IF(RIGHT(LEFT($J$1,6),3)="TTM",[1]!EM_S_FA_PROFIT_TTM(E3724,LEFT(RIGHT($J$1,11),10),1)/100000000,[1]!EM_S_STM07_IS(E3724,61,LEFT(RIGHT($J$1,5),4)&amp;"-12-31",1)/100000000))</f>
        <v>0.65574729030000001</v>
      </c>
      <c r="K3724" s="36">
        <f t="shared" ca="1" si="296"/>
        <v>55.632406781750149</v>
      </c>
      <c r="L3724" s="46">
        <f ca="1">IF(E3724="","",IF(ISERROR(IF(行业估值!$E$7="最新年报",[1]!EM_S_STM07_BS(E3724,140,LEFT(RIGHT($L$1,5),4)&amp;"-12-31",1)/100000000,[1]!EM_S_STM07_BS(E3724,140,LEFT(RIGHT($L$1,11),10),1)/100000000)),0,IF(行业估值!$E$7="最新年报",[1]!EM_S_STM07_BS(E3724,140,LEFT(RIGHT($L$1,5),4)&amp;"-12-31",1)/100000000,[1]!EM_S_STM07_BS(E3724,140,LEFT(RIGHT($L$1,11),10),1)/100000000)))</f>
        <v>3.9441909980999998</v>
      </c>
      <c r="M3724" s="36">
        <f t="shared" ca="1" si="297"/>
        <v>9.249247822322392</v>
      </c>
      <c r="N3724" s="37">
        <f ca="1">IF(E3724="","",IF(ISERROR([1]!EM_S_EST_NETPROFIT(E3724,行业估值!$E$6,deadline)/100000000),"-",[1]!EM_S_EST_NETPROFIT(E3724,行业估值!$E$6,deadline)/100000000))</f>
        <v>0.69</v>
      </c>
      <c r="O3724" s="36">
        <f t="shared" ca="1" si="298"/>
        <v>52.870724637681164</v>
      </c>
      <c r="T3724" s="64" t="s">
        <v>7568</v>
      </c>
      <c r="U3724" s="64" t="s">
        <v>7569</v>
      </c>
    </row>
    <row r="3725" spans="4:21">
      <c r="D3725" s="45" t="str">
        <f>IF(AND(行业估值!$B$39=$G3725,COUNTIF($G$2:$G$2552,$G3725)&gt;=1),COUNTIF($G$2:G3725,$G3725),"")</f>
        <v/>
      </c>
      <c r="E3725" s="65" t="str">
        <f t="shared" si="299"/>
        <v>688288.SH</v>
      </c>
      <c r="F3725" s="65" t="str">
        <f t="shared" si="300"/>
        <v>鸿泉物联</v>
      </c>
      <c r="G3725" s="34" t="str">
        <f>IF(E3725="","",IF(行业估值!$C$5="申万行业",[1]!EM_S_INFO_INDUSTRY_SW2014(E3725,"1"),IF(行业估值!$C$5="证监会行业",[1]!EM_S_INFO_INDUSTRY_CSRC1(E3725,"1"),[1]!EM_S_INFO_INDUSTRY_EM2016(E3725,"1"))))</f>
        <v>电子设备</v>
      </c>
      <c r="H3725" s="34" t="str">
        <f>IF(E3725="","",IF($H$1="上证50",[1]!EM_S_INFO_COMPINDEX(E3725,"000016"),"")&amp;IF($H$1="上证180",[1]!EM_S_INFO_COMPINDEX(E3725,"000010"),"")&amp;IF($H$1="沪深300",[1]!EM_S_INFO_COMPINDEX(E3725,"000300"),"")&amp;IF(AND($H$1="上证A股",RIGHT(E3725,2)="SH"),"是","")&amp;IF(AND($H$1="深证A股",RIGHT(E3725,2)="SZ"),"是","")&amp;IF(AND($H$1="创业板",LEFT(E3725,1)-3=0),"是","")&amp;IF(AND($H$1="全部A股",E3725&lt;&gt;0),"是","")&amp;IF(AND($H$1="中小板",LEFT(E3725,3)="002"),"是",""))</f>
        <v>是</v>
      </c>
      <c r="I3725" s="46">
        <f ca="1">IF(E3725="","",IF(OR([1]!EM_S_VAL_MV(E3725,deadline)="",[1]!EM_S_VAL_MV(E3725,deadline)="--",[1]!EM_S_VAL_MV(E3725,deadline)="null"),0,[1]!EM_S_VAL_MV(E3725,deadline)/100000000))</f>
        <v>29.8</v>
      </c>
      <c r="J3725" s="46">
        <f ca="1">IF(E3725="","",IF(RIGHT(LEFT($J$1,6),3)="TTM",[1]!EM_S_FA_PROFIT_TTM(E3725,LEFT(RIGHT($J$1,11),10),1)/100000000,[1]!EM_S_STM07_IS(E3725,61,LEFT(RIGHT($J$1,5),4)&amp;"-12-31",1)/100000000))</f>
        <v>0.64973967430000001</v>
      </c>
      <c r="K3725" s="36">
        <f t="shared" ca="1" si="296"/>
        <v>45.864522636862475</v>
      </c>
      <c r="L3725" s="46">
        <f ca="1">IF(E3725="","",IF(ISERROR(IF(行业估值!$E$7="最新年报",[1]!EM_S_STM07_BS(E3725,140,LEFT(RIGHT($L$1,5),4)&amp;"-12-31",1)/100000000,[1]!EM_S_STM07_BS(E3725,140,LEFT(RIGHT($L$1,11),10),1)/100000000)),0,IF(行业估值!$E$7="最新年报",[1]!EM_S_STM07_BS(E3725,140,LEFT(RIGHT($L$1,5),4)&amp;"-12-31",1)/100000000,[1]!EM_S_STM07_BS(E3725,140,LEFT(RIGHT($L$1,11),10),1)/100000000)))</f>
        <v>2.7495809398000004</v>
      </c>
      <c r="M3725" s="36">
        <f t="shared" ca="1" si="297"/>
        <v>10.838015193023415</v>
      </c>
      <c r="N3725" s="37">
        <f ca="1">IF(E3725="","",IF(ISERROR([1]!EM_S_EST_NETPROFIT(E3725,行业估值!$E$6,deadline)/100000000),"-",[1]!EM_S_EST_NETPROFIT(E3725,行业估值!$E$6,deadline)/100000000))</f>
        <v>0.68189999999999995</v>
      </c>
      <c r="O3725" s="36">
        <f t="shared" ca="1" si="298"/>
        <v>43.701422495967158</v>
      </c>
      <c r="T3725" s="64" t="s">
        <v>7570</v>
      </c>
      <c r="U3725" s="64" t="s">
        <v>7571</v>
      </c>
    </row>
    <row r="3726" spans="4:21">
      <c r="D3726" s="45" t="str">
        <f>IF(AND(行业估值!$B$39=$G3726,COUNTIF($G$2:$G$2552,$G3726)&gt;=1),COUNTIF($G$2:G3726,$G3726),"")</f>
        <v/>
      </c>
      <c r="E3726" s="65" t="str">
        <f t="shared" si="299"/>
        <v>688299.SH</v>
      </c>
      <c r="F3726" s="65" t="str">
        <f t="shared" si="300"/>
        <v>长阳科技</v>
      </c>
      <c r="G3726" s="34" t="str">
        <f>IF(E3726="","",IF(行业估值!$C$5="申万行业",[1]!EM_S_INFO_INDUSTRY_SW2014(E3726,"1"),IF(行业估值!$C$5="证监会行业",[1]!EM_S_INFO_INDUSTRY_CSRC1(E3726,"1"),[1]!EM_S_INFO_INDUSTRY_EM2016(E3726,"1"))))</f>
        <v>电子设备</v>
      </c>
      <c r="H3726" s="34" t="str">
        <f>IF(E3726="","",IF($H$1="上证50",[1]!EM_S_INFO_COMPINDEX(E3726,"000016"),"")&amp;IF($H$1="上证180",[1]!EM_S_INFO_COMPINDEX(E3726,"000010"),"")&amp;IF($H$1="沪深300",[1]!EM_S_INFO_COMPINDEX(E3726,"000300"),"")&amp;IF(AND($H$1="上证A股",RIGHT(E3726,2)="SH"),"是","")&amp;IF(AND($H$1="深证A股",RIGHT(E3726,2)="SZ"),"是","")&amp;IF(AND($H$1="创业板",LEFT(E3726,1)-3=0),"是","")&amp;IF(AND($H$1="全部A股",E3726&lt;&gt;0),"是","")&amp;IF(AND($H$1="中小板",LEFT(E3726,3)="002"),"是",""))</f>
        <v>是</v>
      </c>
      <c r="I3726" s="46">
        <f ca="1">IF(E3726="","",IF(OR([1]!EM_S_VAL_MV(E3726,deadline)="",[1]!EM_S_VAL_MV(E3726,deadline)="--",[1]!EM_S_VAL_MV(E3726,deadline)="null"),0,[1]!EM_S_VAL_MV(E3726,deadline)/100000000))</f>
        <v>47.075924928199996</v>
      </c>
      <c r="J3726" s="46">
        <f ca="1">IF(E3726="","",IF(RIGHT(LEFT($J$1,6),3)="TTM",[1]!EM_S_FA_PROFIT_TTM(E3726,LEFT(RIGHT($J$1,11),10),1)/100000000,[1]!EM_S_STM07_IS(E3726,61,LEFT(RIGHT($J$1,5),4)&amp;"-12-31",1)/100000000))</f>
        <v>1.3537531699000001</v>
      </c>
      <c r="K3726" s="36">
        <f t="shared" ca="1" si="296"/>
        <v>34.774378354125986</v>
      </c>
      <c r="L3726" s="46">
        <f ca="1">IF(E3726="","",IF(ISERROR(IF(行业估值!$E$7="最新年报",[1]!EM_S_STM07_BS(E3726,140,LEFT(RIGHT($L$1,5),4)&amp;"-12-31",1)/100000000,[1]!EM_S_STM07_BS(E3726,140,LEFT(RIGHT($L$1,11),10),1)/100000000)),0,IF(行业估值!$E$7="最新年报",[1]!EM_S_STM07_BS(E3726,140,LEFT(RIGHT($L$1,5),4)&amp;"-12-31",1)/100000000,[1]!EM_S_STM07_BS(E3726,140,LEFT(RIGHT($L$1,11),10),1)/100000000)))</f>
        <v>7.0998135710000003</v>
      </c>
      <c r="M3726" s="36">
        <f t="shared" ca="1" si="297"/>
        <v>6.6305860650323254</v>
      </c>
      <c r="N3726" s="37">
        <f ca="1">IF(E3726="","",IF(ISERROR([1]!EM_S_EST_NETPROFIT(E3726,行业估值!$E$6,deadline)/100000000),"-",[1]!EM_S_EST_NETPROFIT(E3726,行业估值!$E$6,deadline)/100000000))</f>
        <v>1.2481</v>
      </c>
      <c r="O3726" s="36">
        <f t="shared" ca="1" si="298"/>
        <v>37.718071411104873</v>
      </c>
      <c r="T3726" s="64" t="s">
        <v>7572</v>
      </c>
      <c r="U3726" s="64" t="s">
        <v>7573</v>
      </c>
    </row>
    <row r="3727" spans="4:21">
      <c r="D3727" s="45" t="str">
        <f>IF(AND(行业估值!$B$39=$G3727,COUNTIF($G$2:$G$2552,$G3727)&gt;=1),COUNTIF($G$2:G3727,$G3727),"")</f>
        <v/>
      </c>
      <c r="E3727" s="65" t="str">
        <f t="shared" si="299"/>
        <v>688300.SH</v>
      </c>
      <c r="F3727" s="65" t="str">
        <f t="shared" si="300"/>
        <v>联瑞新材</v>
      </c>
      <c r="G3727" s="34" t="str">
        <f>IF(E3727="","",IF(行业估值!$C$5="申万行业",[1]!EM_S_INFO_INDUSTRY_SW2014(E3727,"1"),IF(行业估值!$C$5="证监会行业",[1]!EM_S_INFO_INDUSTRY_CSRC1(E3727,"1"),[1]!EM_S_INFO_INDUSTRY_EM2016(E3727,"1"))))</f>
        <v>有色金属</v>
      </c>
      <c r="H3727" s="34" t="str">
        <f>IF(E3727="","",IF($H$1="上证50",[1]!EM_S_INFO_COMPINDEX(E3727,"000016"),"")&amp;IF($H$1="上证180",[1]!EM_S_INFO_COMPINDEX(E3727,"000010"),"")&amp;IF($H$1="沪深300",[1]!EM_S_INFO_COMPINDEX(E3727,"000300"),"")&amp;IF(AND($H$1="上证A股",RIGHT(E3727,2)="SH"),"是","")&amp;IF(AND($H$1="深证A股",RIGHT(E3727,2)="SZ"),"是","")&amp;IF(AND($H$1="创业板",LEFT(E3727,1)-3=0),"是","")&amp;IF(AND($H$1="全部A股",E3727&lt;&gt;0),"是","")&amp;IF(AND($H$1="中小板",LEFT(E3727,3)="002"),"是",""))</f>
        <v>是</v>
      </c>
      <c r="I3727" s="46">
        <f ca="1">IF(E3727="","",IF(OR([1]!EM_S_VAL_MV(E3727,deadline)="",[1]!EM_S_VAL_MV(E3727,deadline)="--",[1]!EM_S_VAL_MV(E3727,deadline)="null"),0,[1]!EM_S_VAL_MV(E3727,deadline)/100000000))</f>
        <v>26.71193538</v>
      </c>
      <c r="J3727" s="46">
        <f ca="1">IF(E3727="","",IF(RIGHT(LEFT($J$1,6),3)="TTM",[1]!EM_S_FA_PROFIT_TTM(E3727,LEFT(RIGHT($J$1,11),10),1)/100000000,[1]!EM_S_STM07_IS(E3727,61,LEFT(RIGHT($J$1,5),4)&amp;"-12-31",1)/100000000))</f>
        <v>0.69256546659999996</v>
      </c>
      <c r="K3727" s="36">
        <f t="shared" ca="1" si="296"/>
        <v>38.569545650516559</v>
      </c>
      <c r="L3727" s="46">
        <f ca="1">IF(E3727="","",IF(ISERROR(IF(行业估值!$E$7="最新年报",[1]!EM_S_STM07_BS(E3727,140,LEFT(RIGHT($L$1,5),4)&amp;"-12-31",1)/100000000,[1]!EM_S_STM07_BS(E3727,140,LEFT(RIGHT($L$1,11),10),1)/100000000)),0,IF(行业估值!$E$7="最新年报",[1]!EM_S_STM07_BS(E3727,140,LEFT(RIGHT($L$1,5),4)&amp;"-12-31",1)/100000000,[1]!EM_S_STM07_BS(E3727,140,LEFT(RIGHT($L$1,11),10),1)/100000000)))</f>
        <v>3.5748291880000003</v>
      </c>
      <c r="M3727" s="36">
        <f t="shared" ca="1" si="297"/>
        <v>7.4722270562371822</v>
      </c>
      <c r="N3727" s="37">
        <f ca="1">IF(E3727="","",IF(ISERROR([1]!EM_S_EST_NETPROFIT(E3727,行业估值!$E$6,deadline)/100000000),"-",[1]!EM_S_EST_NETPROFIT(E3727,行业估值!$E$6,deadline)/100000000))</f>
        <v>0.78</v>
      </c>
      <c r="O3727" s="36">
        <f t="shared" ca="1" si="298"/>
        <v>34.246071000000001</v>
      </c>
      <c r="T3727" s="64" t="s">
        <v>7574</v>
      </c>
      <c r="U3727" s="64" t="s">
        <v>7575</v>
      </c>
    </row>
    <row r="3728" spans="4:21">
      <c r="D3728" s="45" t="str">
        <f>IF(AND(行业估值!$B$39=$G3728,COUNTIF($G$2:$G$2552,$G3728)&gt;=1),COUNTIF($G$2:G3728,$G3728),"")</f>
        <v/>
      </c>
      <c r="E3728" s="65" t="str">
        <f t="shared" si="299"/>
        <v>688321.SH</v>
      </c>
      <c r="F3728" s="65" t="str">
        <f t="shared" si="300"/>
        <v>微芯生物</v>
      </c>
      <c r="G3728" s="34" t="str">
        <f>IF(E3728="","",IF(行业估值!$C$5="申万行业",[1]!EM_S_INFO_INDUSTRY_SW2014(E3728,"1"),IF(行业估值!$C$5="证监会行业",[1]!EM_S_INFO_INDUSTRY_CSRC1(E3728,"1"),[1]!EM_S_INFO_INDUSTRY_EM2016(E3728,"1"))))</f>
        <v>医药生物</v>
      </c>
      <c r="H3728" s="34" t="str">
        <f>IF(E3728="","",IF($H$1="上证50",[1]!EM_S_INFO_COMPINDEX(E3728,"000016"),"")&amp;IF($H$1="上证180",[1]!EM_S_INFO_COMPINDEX(E3728,"000010"),"")&amp;IF($H$1="沪深300",[1]!EM_S_INFO_COMPINDEX(E3728,"000300"),"")&amp;IF(AND($H$1="上证A股",RIGHT(E3728,2)="SH"),"是","")&amp;IF(AND($H$1="深证A股",RIGHT(E3728,2)="SZ"),"是","")&amp;IF(AND($H$1="创业板",LEFT(E3728,1)-3=0),"是","")&amp;IF(AND($H$1="全部A股",E3728&lt;&gt;0),"是","")&amp;IF(AND($H$1="中小板",LEFT(E3728,3)="002"),"是",""))</f>
        <v>是</v>
      </c>
      <c r="I3728" s="46">
        <f ca="1">IF(E3728="","",IF(OR([1]!EM_S_VAL_MV(E3728,deadline)="",[1]!EM_S_VAL_MV(E3728,deadline)="--",[1]!EM_S_VAL_MV(E3728,deadline)="null"),0,[1]!EM_S_VAL_MV(E3728,deadline)/100000000))</f>
        <v>238.62</v>
      </c>
      <c r="J3728" s="46">
        <f ca="1">IF(E3728="","",IF(RIGHT(LEFT($J$1,6),3)="TTM",[1]!EM_S_FA_PROFIT_TTM(E3728,LEFT(RIGHT($J$1,11),10),1)/100000000,[1]!EM_S_STM07_IS(E3728,61,LEFT(RIGHT($J$1,5),4)&amp;"-12-31",1)/100000000))</f>
        <v>0.36944971710000002</v>
      </c>
      <c r="K3728" s="36">
        <f t="shared" ca="1" si="296"/>
        <v>645.87950390935623</v>
      </c>
      <c r="L3728" s="46">
        <f ca="1">IF(E3728="","",IF(ISERROR(IF(行业估值!$E$7="最新年报",[1]!EM_S_STM07_BS(E3728,140,LEFT(RIGHT($L$1,5),4)&amp;"-12-31",1)/100000000,[1]!EM_S_STM07_BS(E3728,140,LEFT(RIGHT($L$1,11),10),1)/100000000)),0,IF(行业估值!$E$7="最新年报",[1]!EM_S_STM07_BS(E3728,140,LEFT(RIGHT($L$1,5),4)&amp;"-12-31",1)/100000000,[1]!EM_S_STM07_BS(E3728,140,LEFT(RIGHT($L$1,11),10),1)/100000000)))</f>
        <v>14.477349846900001</v>
      </c>
      <c r="M3728" s="36">
        <f t="shared" ca="1" si="297"/>
        <v>16.482298384955801</v>
      </c>
      <c r="N3728" s="37">
        <f ca="1">IF(E3728="","",IF(ISERROR([1]!EM_S_EST_NETPROFIT(E3728,行业估值!$E$6,deadline)/100000000),"-",[1]!EM_S_EST_NETPROFIT(E3728,行业估值!$E$6,deadline)/100000000))</f>
        <v>0.43867333333333336</v>
      </c>
      <c r="O3728" s="36">
        <f t="shared" ca="1" si="298"/>
        <v>543.95829850610176</v>
      </c>
      <c r="T3728" s="64" t="s">
        <v>7576</v>
      </c>
      <c r="U3728" s="64" t="s">
        <v>7577</v>
      </c>
    </row>
    <row r="3729" spans="4:21">
      <c r="D3729" s="45" t="str">
        <f>IF(AND(行业估值!$B$39=$G3729,COUNTIF($G$2:$G$2552,$G3729)&gt;=1),COUNTIF($G$2:G3729,$G3729),"")</f>
        <v/>
      </c>
      <c r="E3729" s="65" t="str">
        <f t="shared" si="299"/>
        <v>688333.SH</v>
      </c>
      <c r="F3729" s="65" t="str">
        <f t="shared" si="300"/>
        <v>铂力特</v>
      </c>
      <c r="G3729" s="34" t="str">
        <f>IF(E3729="","",IF(行业估值!$C$5="申万行业",[1]!EM_S_INFO_INDUSTRY_SW2014(E3729,"1"),IF(行业估值!$C$5="证监会行业",[1]!EM_S_INFO_INDUSTRY_CSRC1(E3729,"1"),[1]!EM_S_INFO_INDUSTRY_EM2016(E3729,"1"))))</f>
        <v>电子设备</v>
      </c>
      <c r="H3729" s="34" t="str">
        <f>IF(E3729="","",IF($H$1="上证50",[1]!EM_S_INFO_COMPINDEX(E3729,"000016"),"")&amp;IF($H$1="上证180",[1]!EM_S_INFO_COMPINDEX(E3729,"000010"),"")&amp;IF($H$1="沪深300",[1]!EM_S_INFO_COMPINDEX(E3729,"000300"),"")&amp;IF(AND($H$1="上证A股",RIGHT(E3729,2)="SH"),"是","")&amp;IF(AND($H$1="深证A股",RIGHT(E3729,2)="SZ"),"是","")&amp;IF(AND($H$1="创业板",LEFT(E3729,1)-3=0),"是","")&amp;IF(AND($H$1="全部A股",E3729&lt;&gt;0),"是","")&amp;IF(AND($H$1="中小板",LEFT(E3729,3)="002"),"是",""))</f>
        <v>是</v>
      </c>
      <c r="I3729" s="46">
        <f ca="1">IF(E3729="","",IF(OR([1]!EM_S_VAL_MV(E3729,deadline)="",[1]!EM_S_VAL_MV(E3729,deadline)="--",[1]!EM_S_VAL_MV(E3729,deadline)="null"),0,[1]!EM_S_VAL_MV(E3729,deadline)/100000000))</f>
        <v>38.543999999999997</v>
      </c>
      <c r="J3729" s="46">
        <f ca="1">IF(E3729="","",IF(RIGHT(LEFT($J$1,6),3)="TTM",[1]!EM_S_FA_PROFIT_TTM(E3729,LEFT(RIGHT($J$1,11),10),1)/100000000,[1]!EM_S_STM07_IS(E3729,61,LEFT(RIGHT($J$1,5),4)&amp;"-12-31",1)/100000000))</f>
        <v>0.74180958470000002</v>
      </c>
      <c r="K3729" s="36">
        <f t="shared" ca="1" si="296"/>
        <v>51.95942570031341</v>
      </c>
      <c r="L3729" s="46">
        <f ca="1">IF(E3729="","",IF(ISERROR(IF(行业估值!$E$7="最新年报",[1]!EM_S_STM07_BS(E3729,140,LEFT(RIGHT($L$1,5),4)&amp;"-12-31",1)/100000000,[1]!EM_S_STM07_BS(E3729,140,LEFT(RIGHT($L$1,11),10),1)/100000000)),0,IF(行业估值!$E$7="最新年报",[1]!EM_S_STM07_BS(E3729,140,LEFT(RIGHT($L$1,5),4)&amp;"-12-31",1)/100000000,[1]!EM_S_STM07_BS(E3729,140,LEFT(RIGHT($L$1,11),10),1)/100000000)))</f>
        <v>10.2107534683</v>
      </c>
      <c r="M3729" s="36">
        <f t="shared" ca="1" si="297"/>
        <v>3.7748438564952673</v>
      </c>
      <c r="N3729" s="37">
        <f ca="1">IF(E3729="","",IF(ISERROR([1]!EM_S_EST_NETPROFIT(E3729,行业估值!$E$6,deadline)/100000000),"-",[1]!EM_S_EST_NETPROFIT(E3729,行业估值!$E$6,deadline)/100000000))</f>
        <v>0.70035555555555551</v>
      </c>
      <c r="O3729" s="36">
        <f t="shared" ca="1" si="298"/>
        <v>55.034902906460211</v>
      </c>
      <c r="T3729" s="64" t="s">
        <v>7578</v>
      </c>
      <c r="U3729" s="64" t="s">
        <v>7579</v>
      </c>
    </row>
    <row r="3730" spans="4:21">
      <c r="D3730" s="45" t="str">
        <f>IF(AND(行业估值!$B$39=$G3730,COUNTIF($G$2:$G$2552,$G3730)&gt;=1),COUNTIF($G$2:G3730,$G3730),"")</f>
        <v/>
      </c>
      <c r="E3730" s="65" t="str">
        <f t="shared" si="299"/>
        <v>688363.SH</v>
      </c>
      <c r="F3730" s="65" t="str">
        <f t="shared" si="300"/>
        <v>华熙生物</v>
      </c>
      <c r="G3730" s="34" t="str">
        <f>IF(E3730="","",IF(行业估值!$C$5="申万行业",[1]!EM_S_INFO_INDUSTRY_SW2014(E3730,"1"),IF(行业估值!$C$5="证监会行业",[1]!EM_S_INFO_INDUSTRY_CSRC1(E3730,"1"),[1]!EM_S_INFO_INDUSTRY_EM2016(E3730,"1"))))</f>
        <v>医药生物</v>
      </c>
      <c r="H3730" s="34" t="str">
        <f>IF(E3730="","",IF($H$1="上证50",[1]!EM_S_INFO_COMPINDEX(E3730,"000016"),"")&amp;IF($H$1="上证180",[1]!EM_S_INFO_COMPINDEX(E3730,"000010"),"")&amp;IF($H$1="沪深300",[1]!EM_S_INFO_COMPINDEX(E3730,"000300"),"")&amp;IF(AND($H$1="上证A股",RIGHT(E3730,2)="SH"),"是","")&amp;IF(AND($H$1="深证A股",RIGHT(E3730,2)="SZ"),"是","")&amp;IF(AND($H$1="创业板",LEFT(E3730,1)-3=0),"是","")&amp;IF(AND($H$1="全部A股",E3730&lt;&gt;0),"是","")&amp;IF(AND($H$1="中小板",LEFT(E3730,3)="002"),"是",""))</f>
        <v>是</v>
      </c>
      <c r="I3730" s="46">
        <f ca="1">IF(E3730="","",IF(OR([1]!EM_S_VAL_MV(E3730,deadline)="",[1]!EM_S_VAL_MV(E3730,deadline)="--",[1]!EM_S_VAL_MV(E3730,deadline)="null"),0,[1]!EM_S_VAL_MV(E3730,deadline)/100000000))</f>
        <v>395.85599999999999</v>
      </c>
      <c r="J3730" s="46">
        <f ca="1">IF(E3730="","",IF(RIGHT(LEFT($J$1,6),3)="TTM",[1]!EM_S_FA_PROFIT_TTM(E3730,LEFT(RIGHT($J$1,11),10),1)/100000000,[1]!EM_S_STM07_IS(E3730,61,LEFT(RIGHT($J$1,5),4)&amp;"-12-31",1)/100000000))</f>
        <v>5.2058655412999997</v>
      </c>
      <c r="K3730" s="36">
        <f t="shared" ca="1" si="296"/>
        <v>76.040381154590392</v>
      </c>
      <c r="L3730" s="46">
        <f ca="1">IF(E3730="","",IF(ISERROR(IF(行业估值!$E$7="最新年报",[1]!EM_S_STM07_BS(E3730,140,LEFT(RIGHT($L$1,5),4)&amp;"-12-31",1)/100000000,[1]!EM_S_STM07_BS(E3730,140,LEFT(RIGHT($L$1,11),10),1)/100000000)),0,IF(行业估值!$E$7="最新年报",[1]!EM_S_STM07_BS(E3730,140,LEFT(RIGHT($L$1,5),4)&amp;"-12-31",1)/100000000,[1]!EM_S_STM07_BS(E3730,140,LEFT(RIGHT($L$1,11),10),1)/100000000)))</f>
        <v>21.392043207</v>
      </c>
      <c r="M3730" s="36">
        <f t="shared" ca="1" si="297"/>
        <v>18.504824254957853</v>
      </c>
      <c r="N3730" s="37">
        <f ca="1">IF(E3730="","",IF(ISERROR([1]!EM_S_EST_NETPROFIT(E3730,行业估值!$E$6,deadline)/100000000),"-",[1]!EM_S_EST_NETPROFIT(E3730,行业估值!$E$6,deadline)/100000000))</f>
        <v>5.8291727272727272</v>
      </c>
      <c r="O3730" s="36">
        <f t="shared" ca="1" si="298"/>
        <v>67.909464776695273</v>
      </c>
      <c r="T3730" s="64" t="s">
        <v>7580</v>
      </c>
      <c r="U3730" s="64" t="s">
        <v>7581</v>
      </c>
    </row>
    <row r="3731" spans="4:21">
      <c r="D3731" s="45" t="str">
        <f>IF(AND(行业估值!$B$39=$G3731,COUNTIF($G$2:$G$2552,$G3731)&gt;=1),COUNTIF($G$2:G3731,$G3731),"")</f>
        <v/>
      </c>
      <c r="E3731" s="65" t="str">
        <f t="shared" si="299"/>
        <v>688366.SH</v>
      </c>
      <c r="F3731" s="65" t="str">
        <f t="shared" si="300"/>
        <v>昊海生科</v>
      </c>
      <c r="G3731" s="34" t="str">
        <f>IF(E3731="","",IF(行业估值!$C$5="申万行业",[1]!EM_S_INFO_INDUSTRY_SW2014(E3731,"1"),IF(行业估值!$C$5="证监会行业",[1]!EM_S_INFO_INDUSTRY_CSRC1(E3731,"1"),[1]!EM_S_INFO_INDUSTRY_EM2016(E3731,"1"))))</f>
        <v>医药生物</v>
      </c>
      <c r="H3731" s="34" t="str">
        <f>IF(E3731="","",IF($H$1="上证50",[1]!EM_S_INFO_COMPINDEX(E3731,"000016"),"")&amp;IF($H$1="上证180",[1]!EM_S_INFO_COMPINDEX(E3731,"000010"),"")&amp;IF($H$1="沪深300",[1]!EM_S_INFO_COMPINDEX(E3731,"000300"),"")&amp;IF(AND($H$1="上证A股",RIGHT(E3731,2)="SH"),"是","")&amp;IF(AND($H$1="深证A股",RIGHT(E3731,2)="SZ"),"是","")&amp;IF(AND($H$1="创业板",LEFT(E3731,1)-3=0),"是","")&amp;IF(AND($H$1="全部A股",E3731&lt;&gt;0),"是","")&amp;IF(AND($H$1="中小板",LEFT(E3731,3)="002"),"是",""))</f>
        <v>是</v>
      </c>
      <c r="I3731" s="46">
        <f ca="1">IF(E3731="","",IF(OR([1]!EM_S_VAL_MV(E3731,deadline)="",[1]!EM_S_VAL_MV(E3731,deadline)="--",[1]!EM_S_VAL_MV(E3731,deadline)="null"),0,[1]!EM_S_VAL_MV(E3731,deadline)/100000000))</f>
        <v>151.95102431999999</v>
      </c>
      <c r="J3731" s="46">
        <f ca="1">IF(E3731="","",IF(RIGHT(LEFT($J$1,6),3)="TTM",[1]!EM_S_FA_PROFIT_TTM(E3731,LEFT(RIGHT($J$1,11),10),1)/100000000,[1]!EM_S_STM07_IS(E3731,61,LEFT(RIGHT($J$1,5),4)&amp;"-12-31",1)/100000000))</f>
        <v>4.2349413026000002</v>
      </c>
      <c r="K3731" s="36">
        <f t="shared" ca="1" si="296"/>
        <v>35.880314144309665</v>
      </c>
      <c r="L3731" s="46">
        <f ca="1">IF(E3731="","",IF(ISERROR(IF(行业估值!$E$7="最新年报",[1]!EM_S_STM07_BS(E3731,140,LEFT(RIGHT($L$1,5),4)&amp;"-12-31",1)/100000000,[1]!EM_S_STM07_BS(E3731,140,LEFT(RIGHT($L$1,11),10),1)/100000000)),0,IF(行业估值!$E$7="最新年报",[1]!EM_S_STM07_BS(E3731,140,LEFT(RIGHT($L$1,5),4)&amp;"-12-31",1)/100000000,[1]!EM_S_STM07_BS(E3731,140,LEFT(RIGHT($L$1,11),10),1)/100000000)))</f>
        <v>37.942432079600003</v>
      </c>
      <c r="M3731" s="36">
        <f t="shared" ca="1" si="297"/>
        <v>4.0047781861009764</v>
      </c>
      <c r="N3731" s="37">
        <f ca="1">IF(E3731="","",IF(ISERROR([1]!EM_S_EST_NETPROFIT(E3731,行业估值!$E$6,deadline)/100000000),"-",[1]!EM_S_EST_NETPROFIT(E3731,行业估值!$E$6,deadline)/100000000))</f>
        <v>4.58432</v>
      </c>
      <c r="O3731" s="36">
        <f t="shared" ca="1" si="298"/>
        <v>33.145815370654752</v>
      </c>
      <c r="T3731" s="64" t="s">
        <v>7582</v>
      </c>
      <c r="U3731" s="64" t="s">
        <v>7583</v>
      </c>
    </row>
    <row r="3732" spans="4:21">
      <c r="D3732" s="45" t="str">
        <f>IF(AND(行业估值!$B$39=$G3732,COUNTIF($G$2:$G$2552,$G3732)&gt;=1),COUNTIF($G$2:G3732,$G3732),"")</f>
        <v/>
      </c>
      <c r="E3732" s="65" t="str">
        <f t="shared" si="299"/>
        <v>688368.SH</v>
      </c>
      <c r="F3732" s="65" t="str">
        <f t="shared" si="300"/>
        <v>晶丰明源</v>
      </c>
      <c r="G3732" s="34" t="str">
        <f>IF(E3732="","",IF(行业估值!$C$5="申万行业",[1]!EM_S_INFO_INDUSTRY_SW2014(E3732,"1"),IF(行业估值!$C$5="证监会行业",[1]!EM_S_INFO_INDUSTRY_CSRC1(E3732,"1"),[1]!EM_S_INFO_INDUSTRY_EM2016(E3732,"1"))))</f>
        <v>电气设备</v>
      </c>
      <c r="H3732" s="34" t="str">
        <f>IF(E3732="","",IF($H$1="上证50",[1]!EM_S_INFO_COMPINDEX(E3732,"000016"),"")&amp;IF($H$1="上证180",[1]!EM_S_INFO_COMPINDEX(E3732,"000010"),"")&amp;IF($H$1="沪深300",[1]!EM_S_INFO_COMPINDEX(E3732,"000300"),"")&amp;IF(AND($H$1="上证A股",RIGHT(E3732,2)="SH"),"是","")&amp;IF(AND($H$1="深证A股",RIGHT(E3732,2)="SZ"),"是","")&amp;IF(AND($H$1="创业板",LEFT(E3732,1)-3=0),"是","")&amp;IF(AND($H$1="全部A股",E3732&lt;&gt;0),"是","")&amp;IF(AND($H$1="中小板",LEFT(E3732,3)="002"),"是",""))</f>
        <v>是</v>
      </c>
      <c r="I3732" s="46">
        <f ca="1">IF(E3732="","",IF(OR([1]!EM_S_VAL_MV(E3732,deadline)="",[1]!EM_S_VAL_MV(E3732,deadline)="--",[1]!EM_S_VAL_MV(E3732,deadline)="null"),0,[1]!EM_S_VAL_MV(E3732,deadline)/100000000))</f>
        <v>41.99888</v>
      </c>
      <c r="J3732" s="46">
        <f ca="1">IF(E3732="","",IF(RIGHT(LEFT($J$1,6),3)="TTM",[1]!EM_S_FA_PROFIT_TTM(E3732,LEFT(RIGHT($J$1,11),10),1)/100000000,[1]!EM_S_STM07_IS(E3732,61,LEFT(RIGHT($J$1,5),4)&amp;"-12-31",1)/100000000))</f>
        <v>0.83619568090000007</v>
      </c>
      <c r="K3732" s="36">
        <f t="shared" ca="1" si="296"/>
        <v>50.226138401954515</v>
      </c>
      <c r="L3732" s="46">
        <f ca="1">IF(E3732="","",IF(ISERROR(IF(行业估值!$E$7="最新年报",[1]!EM_S_STM07_BS(E3732,140,LEFT(RIGHT($L$1,5),4)&amp;"-12-31",1)/100000000,[1]!EM_S_STM07_BS(E3732,140,LEFT(RIGHT($L$1,11),10),1)/100000000)),0,IF(行业估值!$E$7="最新年报",[1]!EM_S_STM07_BS(E3732,140,LEFT(RIGHT($L$1,5),4)&amp;"-12-31",1)/100000000,[1]!EM_S_STM07_BS(E3732,140,LEFT(RIGHT($L$1,11),10),1)/100000000)))</f>
        <v>3.2154831851000001</v>
      </c>
      <c r="M3732" s="36">
        <f t="shared" ca="1" si="297"/>
        <v>13.061452224230447</v>
      </c>
      <c r="N3732" s="37">
        <f ca="1">IF(E3732="","",IF(ISERROR([1]!EM_S_EST_NETPROFIT(E3732,行业估值!$E$6,deadline)/100000000),"-",[1]!EM_S_EST_NETPROFIT(E3732,行业估值!$E$6,deadline)/100000000))</f>
        <v>0.92164999999999997</v>
      </c>
      <c r="O3732" s="36">
        <f t="shared" ca="1" si="298"/>
        <v>45.569229099983723</v>
      </c>
      <c r="T3732" s="64" t="s">
        <v>7584</v>
      </c>
      <c r="U3732" s="64" t="s">
        <v>7585</v>
      </c>
    </row>
    <row r="3733" spans="4:21">
      <c r="D3733" s="45" t="str">
        <f>IF(AND(行业估值!$B$39=$G3733,COUNTIF($G$2:$G$2552,$G3733)&gt;=1),COUNTIF($G$2:G3733,$G3733),"")</f>
        <v/>
      </c>
      <c r="E3733" s="65" t="str">
        <f t="shared" si="299"/>
        <v>688369.SH</v>
      </c>
      <c r="F3733" s="65" t="str">
        <f t="shared" si="300"/>
        <v>致远互联</v>
      </c>
      <c r="G3733" s="34" t="str">
        <f>IF(E3733="","",IF(行业估值!$C$5="申万行业",[1]!EM_S_INFO_INDUSTRY_SW2014(E3733,"1"),IF(行业估值!$C$5="证监会行业",[1]!EM_S_INFO_INDUSTRY_CSRC1(E3733,"1"),[1]!EM_S_INFO_INDUSTRY_EM2016(E3733,"1"))))</f>
        <v>信息技术</v>
      </c>
      <c r="H3733" s="34" t="str">
        <f>IF(E3733="","",IF($H$1="上证50",[1]!EM_S_INFO_COMPINDEX(E3733,"000016"),"")&amp;IF($H$1="上证180",[1]!EM_S_INFO_COMPINDEX(E3733,"000010"),"")&amp;IF($H$1="沪深300",[1]!EM_S_INFO_COMPINDEX(E3733,"000300"),"")&amp;IF(AND($H$1="上证A股",RIGHT(E3733,2)="SH"),"是","")&amp;IF(AND($H$1="深证A股",RIGHT(E3733,2)="SZ"),"是","")&amp;IF(AND($H$1="创业板",LEFT(E3733,1)-3=0),"是","")&amp;IF(AND($H$1="全部A股",E3733&lt;&gt;0),"是","")&amp;IF(AND($H$1="中小板",LEFT(E3733,3)="002"),"是",""))</f>
        <v>是</v>
      </c>
      <c r="I3733" s="46">
        <f ca="1">IF(E3733="","",IF(OR([1]!EM_S_VAL_MV(E3733,deadline)="",[1]!EM_S_VAL_MV(E3733,deadline)="--",[1]!EM_S_VAL_MV(E3733,deadline)="null"),0,[1]!EM_S_VAL_MV(E3733,deadline)/100000000))</f>
        <v>42.498249815999998</v>
      </c>
      <c r="J3733" s="46">
        <f ca="1">IF(E3733="","",IF(RIGHT(LEFT($J$1,6),3)="TTM",[1]!EM_S_FA_PROFIT_TTM(E3733,LEFT(RIGHT($J$1,11),10),1)/100000000,[1]!EM_S_STM07_IS(E3733,61,LEFT(RIGHT($J$1,5),4)&amp;"-12-31",1)/100000000))</f>
        <v>0.98362347900000002</v>
      </c>
      <c r="K3733" s="36">
        <f t="shared" ca="1" si="296"/>
        <v>43.205810681955057</v>
      </c>
      <c r="L3733" s="46">
        <f ca="1">IF(E3733="","",IF(ISERROR(IF(行业估值!$E$7="最新年报",[1]!EM_S_STM07_BS(E3733,140,LEFT(RIGHT($L$1,5),4)&amp;"-12-31",1)/100000000,[1]!EM_S_STM07_BS(E3733,140,LEFT(RIGHT($L$1,11),10),1)/100000000)),0,IF(行业估值!$E$7="最新年报",[1]!EM_S_STM07_BS(E3733,140,LEFT(RIGHT($L$1,5),4)&amp;"-12-31",1)/100000000,[1]!EM_S_STM07_BS(E3733,140,LEFT(RIGHT($L$1,11),10),1)/100000000)))</f>
        <v>3.4906631930000001</v>
      </c>
      <c r="M3733" s="36">
        <f t="shared" ca="1" si="297"/>
        <v>12.174835401256656</v>
      </c>
      <c r="N3733" s="37">
        <f ca="1">IF(E3733="","",IF(ISERROR([1]!EM_S_EST_NETPROFIT(E3733,行业估值!$E$6,deadline)/100000000),"-",[1]!EM_S_EST_NETPROFIT(E3733,行业估值!$E$6,deadline)/100000000))</f>
        <v>0.81835000000000002</v>
      </c>
      <c r="O3733" s="36">
        <f t="shared" ca="1" si="298"/>
        <v>51.931630495509253</v>
      </c>
      <c r="T3733" s="64" t="s">
        <v>7586</v>
      </c>
      <c r="U3733" s="64" t="s">
        <v>7587</v>
      </c>
    </row>
    <row r="3734" spans="4:21">
      <c r="D3734" s="45" t="str">
        <f>IF(AND(行业估值!$B$39=$G3734,COUNTIF($G$2:$G$2552,$G3734)&gt;=1),COUNTIF($G$2:G3734,$G3734),"")</f>
        <v/>
      </c>
      <c r="E3734" s="65" t="str">
        <f t="shared" si="299"/>
        <v>688388.SH</v>
      </c>
      <c r="F3734" s="65" t="str">
        <f t="shared" si="300"/>
        <v>嘉元科技</v>
      </c>
      <c r="G3734" s="34" t="str">
        <f>IF(E3734="","",IF(行业估值!$C$5="申万行业",[1]!EM_S_INFO_INDUSTRY_SW2014(E3734,"1"),IF(行业估值!$C$5="证监会行业",[1]!EM_S_INFO_INDUSTRY_CSRC1(E3734,"1"),[1]!EM_S_INFO_INDUSTRY_EM2016(E3734,"1"))))</f>
        <v>有色金属</v>
      </c>
      <c r="H3734" s="34" t="str">
        <f>IF(E3734="","",IF($H$1="上证50",[1]!EM_S_INFO_COMPINDEX(E3734,"000016"),"")&amp;IF($H$1="上证180",[1]!EM_S_INFO_COMPINDEX(E3734,"000010"),"")&amp;IF($H$1="沪深300",[1]!EM_S_INFO_COMPINDEX(E3734,"000300"),"")&amp;IF(AND($H$1="上证A股",RIGHT(E3734,2)="SH"),"是","")&amp;IF(AND($H$1="深证A股",RIGHT(E3734,2)="SZ"),"是","")&amp;IF(AND($H$1="创业板",LEFT(E3734,1)-3=0),"是","")&amp;IF(AND($H$1="全部A股",E3734&lt;&gt;0),"是","")&amp;IF(AND($H$1="中小板",LEFT(E3734,3)="002"),"是",""))</f>
        <v>是</v>
      </c>
      <c r="I3734" s="46">
        <f ca="1">IF(E3734="","",IF(OR([1]!EM_S_VAL_MV(E3734,deadline)="",[1]!EM_S_VAL_MV(E3734,deadline)="--",[1]!EM_S_VAL_MV(E3734,deadline)="null"),0,[1]!EM_S_VAL_MV(E3734,deadline)/100000000))</f>
        <v>95.813540000000003</v>
      </c>
      <c r="J3734" s="46">
        <f ca="1">IF(E3734="","",IF(RIGHT(LEFT($J$1,6),3)="TTM",[1]!EM_S_FA_PROFIT_TTM(E3734,LEFT(RIGHT($J$1,11),10),1)/100000000,[1]!EM_S_STM07_IS(E3734,61,LEFT(RIGHT($J$1,5),4)&amp;"-12-31",1)/100000000))</f>
        <v>3.3841906839</v>
      </c>
      <c r="K3734" s="36">
        <f t="shared" ca="1" si="296"/>
        <v>28.312098504326244</v>
      </c>
      <c r="L3734" s="46">
        <f ca="1">IF(E3734="","",IF(ISERROR(IF(行业估值!$E$7="最新年报",[1]!EM_S_STM07_BS(E3734,140,LEFT(RIGHT($L$1,5),4)&amp;"-12-31",1)/100000000,[1]!EM_S_STM07_BS(E3734,140,LEFT(RIGHT($L$1,11),10),1)/100000000)),0,IF(行业估值!$E$7="最新年报",[1]!EM_S_STM07_BS(E3734,140,LEFT(RIGHT($L$1,5),4)&amp;"-12-31",1)/100000000,[1]!EM_S_STM07_BS(E3734,140,LEFT(RIGHT($L$1,11),10),1)/100000000)))</f>
        <v>24.621517834200002</v>
      </c>
      <c r="M3734" s="36">
        <f t="shared" ca="1" si="297"/>
        <v>3.8914554596188307</v>
      </c>
      <c r="N3734" s="37">
        <f ca="1">IF(E3734="","",IF(ISERROR([1]!EM_S_EST_NETPROFIT(E3734,行业估值!$E$6,deadline)/100000000),"-",[1]!EM_S_EST_NETPROFIT(E3734,行业估值!$E$6,deadline)/100000000))</f>
        <v>2.8362333333333338</v>
      </c>
      <c r="O3734" s="36">
        <f t="shared" ca="1" si="298"/>
        <v>33.78196669291431</v>
      </c>
      <c r="T3734" s="64" t="s">
        <v>7588</v>
      </c>
      <c r="U3734" s="64" t="s">
        <v>7589</v>
      </c>
    </row>
    <row r="3735" spans="4:21">
      <c r="D3735" s="45" t="str">
        <f>IF(AND(行业估值!$B$39=$G3735,COUNTIF($G$2:$G$2552,$G3735)&gt;=1),COUNTIF($G$2:G3735,$G3735),"")</f>
        <v/>
      </c>
      <c r="E3735" s="65" t="str">
        <f t="shared" si="299"/>
        <v>688389.SH</v>
      </c>
      <c r="F3735" s="65" t="str">
        <f t="shared" si="300"/>
        <v>普门科技</v>
      </c>
      <c r="G3735" s="34" t="str">
        <f>IF(E3735="","",IF(行业估值!$C$5="申万行业",[1]!EM_S_INFO_INDUSTRY_SW2014(E3735,"1"),IF(行业估值!$C$5="证监会行业",[1]!EM_S_INFO_INDUSTRY_CSRC1(E3735,"1"),[1]!EM_S_INFO_INDUSTRY_EM2016(E3735,"1"))))</f>
        <v>医药生物</v>
      </c>
      <c r="H3735" s="34" t="str">
        <f>IF(E3735="","",IF($H$1="上证50",[1]!EM_S_INFO_COMPINDEX(E3735,"000016"),"")&amp;IF($H$1="上证180",[1]!EM_S_INFO_COMPINDEX(E3735,"000010"),"")&amp;IF($H$1="沪深300",[1]!EM_S_INFO_COMPINDEX(E3735,"000300"),"")&amp;IF(AND($H$1="上证A股",RIGHT(E3735,2)="SH"),"是","")&amp;IF(AND($H$1="深证A股",RIGHT(E3735,2)="SZ"),"是","")&amp;IF(AND($H$1="创业板",LEFT(E3735,1)-3=0),"是","")&amp;IF(AND($H$1="全部A股",E3735&lt;&gt;0),"是","")&amp;IF(AND($H$1="中小板",LEFT(E3735,3)="002"),"是",""))</f>
        <v>是</v>
      </c>
      <c r="I3735" s="46">
        <f ca="1">IF(E3735="","",IF(OR([1]!EM_S_VAL_MV(E3735,deadline)="",[1]!EM_S_VAL_MV(E3735,deadline)="--",[1]!EM_S_VAL_MV(E3735,deadline)="null"),0,[1]!EM_S_VAL_MV(E3735,deadline)/100000000))</f>
        <v>67.763099999999994</v>
      </c>
      <c r="J3735" s="46">
        <f ca="1">IF(E3735="","",IF(RIGHT(LEFT($J$1,6),3)="TTM",[1]!EM_S_FA_PROFIT_TTM(E3735,LEFT(RIGHT($J$1,11),10),1)/100000000,[1]!EM_S_STM07_IS(E3735,61,LEFT(RIGHT($J$1,5),4)&amp;"-12-31",1)/100000000))</f>
        <v>1.0238960652</v>
      </c>
      <c r="K3735" s="36">
        <f t="shared" ca="1" si="296"/>
        <v>66.181619700593018</v>
      </c>
      <c r="L3735" s="46">
        <f ca="1">IF(E3735="","",IF(ISERROR(IF(行业估值!$E$7="最新年报",[1]!EM_S_STM07_BS(E3735,140,LEFT(RIGHT($L$1,5),4)&amp;"-12-31",1)/100000000,[1]!EM_S_STM07_BS(E3735,140,LEFT(RIGHT($L$1,11),10),1)/100000000)),0,IF(行业估值!$E$7="最新年报",[1]!EM_S_STM07_BS(E3735,140,LEFT(RIGHT($L$1,5),4)&amp;"-12-31",1)/100000000,[1]!EM_S_STM07_BS(E3735,140,LEFT(RIGHT($L$1,11),10),1)/100000000)))</f>
        <v>6.7449374967999995</v>
      </c>
      <c r="M3735" s="36">
        <f t="shared" ca="1" si="297"/>
        <v>10.046512667040849</v>
      </c>
      <c r="N3735" s="37" t="str">
        <f ca="1">IF(E3735="","",IF(ISERROR([1]!EM_S_EST_NETPROFIT(E3735,行业估值!$E$6,deadline)/100000000),"-",[1]!EM_S_EST_NETPROFIT(E3735,行业估值!$E$6,deadline)/100000000))</f>
        <v>-</v>
      </c>
      <c r="O3735" s="36" t="str">
        <f t="shared" ca="1" si="298"/>
        <v>-</v>
      </c>
      <c r="T3735" s="64" t="s">
        <v>7590</v>
      </c>
      <c r="U3735" s="64" t="s">
        <v>7591</v>
      </c>
    </row>
    <row r="3736" spans="4:21">
      <c r="D3736" s="45" t="str">
        <f>IF(AND(行业估值!$B$39=$G3736,COUNTIF($G$2:$G$2552,$G3736)&gt;=1),COUNTIF($G$2:G3736,$G3736),"")</f>
        <v/>
      </c>
      <c r="E3736" s="65" t="str">
        <f t="shared" si="299"/>
        <v/>
      </c>
      <c r="F3736" s="65" t="str">
        <f t="shared" si="300"/>
        <v/>
      </c>
      <c r="G3736" s="34" t="str">
        <f>IF(E3736="","",IF(行业估值!$C$5="申万行业",[1]!EM_S_INFO_INDUSTRY_SW2014(E3736,"1"),IF(行业估值!$C$5="证监会行业",[1]!EM_S_INFO_INDUSTRY_CSRC1(E3736,"1"),[1]!EM_S_INFO_INDUSTRY_EM2016(E3736,"1"))))</f>
        <v/>
      </c>
      <c r="H3736" s="34" t="str">
        <f>IF(E3736="","",IF($H$1="上证50",[1]!EM_S_INFO_COMPINDEX(E3736,"000016"),"")&amp;IF($H$1="上证180",[1]!EM_S_INFO_COMPINDEX(E3736,"000010"),"")&amp;IF($H$1="沪深300",[1]!EM_S_INFO_COMPINDEX(E3736,"000300"),"")&amp;IF(AND($H$1="上证A股",RIGHT(E3736,2)="SH"),"是","")&amp;IF(AND($H$1="深证A股",RIGHT(E3736,2)="SZ"),"是","")&amp;IF(AND($H$1="创业板",LEFT(E3736,1)-3=0),"是","")&amp;IF(AND($H$1="全部A股",E3736&lt;&gt;0),"是","")&amp;IF(AND($H$1="中小板",LEFT(E3736,3)="002"),"是",""))</f>
        <v/>
      </c>
      <c r="I3736" s="46" t="str">
        <f>IF(E3736="","",IF(OR([1]!EM_S_VAL_MV(E3736,deadline)="",[1]!EM_S_VAL_MV(E3736,deadline)="--",[1]!EM_S_VAL_MV(E3736,deadline)="null"),0,[1]!EM_S_VAL_MV(E3736,deadline)/100000000))</f>
        <v/>
      </c>
      <c r="J3736" s="46" t="str">
        <f>IF(E3736="","",IF(RIGHT(LEFT($J$1,6),3)="TTM",[1]!EM_S_FA_PROFIT_TTM(E3736,LEFT(RIGHT($J$1,11),10),1)/100000000,[1]!EM_S_STM07_IS(E3736,61,LEFT(RIGHT($J$1,5),4)&amp;"-12-31",1)/100000000))</f>
        <v/>
      </c>
      <c r="K3736" s="36" t="str">
        <f t="shared" si="296"/>
        <v/>
      </c>
      <c r="L3736" s="46" t="str">
        <f>IF(E3736="","",IF(ISERROR(IF(行业估值!$E$7="最新年报",[1]!EM_S_STM07_BS(E3736,140,LEFT(RIGHT($L$1,5),4)&amp;"-12-31",1)/100000000,[1]!EM_S_STM07_BS(E3736,140,LEFT(RIGHT($L$1,11),10),1)/100000000)),0,IF(行业估值!$E$7="最新年报",[1]!EM_S_STM07_BS(E3736,140,LEFT(RIGHT($L$1,5),4)&amp;"-12-31",1)/100000000,[1]!EM_S_STM07_BS(E3736,140,LEFT(RIGHT($L$1,11),10),1)/100000000)))</f>
        <v/>
      </c>
      <c r="M3736" s="36" t="str">
        <f t="shared" si="297"/>
        <v/>
      </c>
      <c r="N3736" s="37" t="str">
        <f>IF(E3736="","",IF(ISERROR([1]!EM_S_EST_NETPROFIT(E3736,行业估值!$E$6,deadline)/100000000),"-",[1]!EM_S_EST_NETPROFIT(E3736,行业估值!$E$6,deadline)/100000000))</f>
        <v/>
      </c>
      <c r="O3736" s="36" t="str">
        <f t="shared" si="298"/>
        <v/>
      </c>
      <c r="T3736" s="64"/>
      <c r="U3736" s="64"/>
    </row>
    <row r="3737" spans="4:21">
      <c r="D3737" s="45" t="str">
        <f>IF(AND(行业估值!$B$39=$G3737,COUNTIF($G$2:$G$2552,$G3737)&gt;=1),COUNTIF($G$2:G3737,$G3737),"")</f>
        <v/>
      </c>
      <c r="E3737" s="65" t="str">
        <f t="shared" si="299"/>
        <v/>
      </c>
      <c r="F3737" s="65" t="str">
        <f t="shared" si="300"/>
        <v/>
      </c>
      <c r="G3737" s="34" t="str">
        <f>IF(E3737="","",IF(行业估值!$C$5="申万行业",[1]!EM_S_INFO_INDUSTRY_SW2014(E3737,"1"),IF(行业估值!$C$5="证监会行业",[1]!EM_S_INFO_INDUSTRY_CSRC1(E3737,"1"),[1]!EM_S_INFO_INDUSTRY_EM2016(E3737,"1"))))</f>
        <v/>
      </c>
      <c r="H3737" s="34" t="str">
        <f>IF(E3737="","",IF($H$1="上证50",[1]!EM_S_INFO_COMPINDEX(E3737,"000016"),"")&amp;IF($H$1="上证180",[1]!EM_S_INFO_COMPINDEX(E3737,"000010"),"")&amp;IF($H$1="沪深300",[1]!EM_S_INFO_COMPINDEX(E3737,"000300"),"")&amp;IF(AND($H$1="上证A股",RIGHT(E3737,2)="SH"),"是","")&amp;IF(AND($H$1="深证A股",RIGHT(E3737,2)="SZ"),"是","")&amp;IF(AND($H$1="创业板",LEFT(E3737,1)-3=0),"是","")&amp;IF(AND($H$1="全部A股",E3737&lt;&gt;0),"是","")&amp;IF(AND($H$1="中小板",LEFT(E3737,3)="002"),"是",""))</f>
        <v/>
      </c>
      <c r="I3737" s="46" t="str">
        <f>IF(E3737="","",IF(OR([1]!EM_S_VAL_MV(E3737,deadline)="",[1]!EM_S_VAL_MV(E3737,deadline)="--",[1]!EM_S_VAL_MV(E3737,deadline)="null"),0,[1]!EM_S_VAL_MV(E3737,deadline)/100000000))</f>
        <v/>
      </c>
      <c r="J3737" s="46" t="str">
        <f>IF(E3737="","",IF(RIGHT(LEFT($J$1,6),3)="TTM",[1]!EM_S_FA_PROFIT_TTM(E3737,LEFT(RIGHT($J$1,11),10),1)/100000000,[1]!EM_S_STM07_IS(E3737,61,LEFT(RIGHT($J$1,5),4)&amp;"-12-31",1)/100000000))</f>
        <v/>
      </c>
      <c r="K3737" s="36" t="str">
        <f t="shared" si="296"/>
        <v/>
      </c>
      <c r="L3737" s="46" t="str">
        <f>IF(E3737="","",IF(ISERROR(IF(行业估值!$E$7="最新年报",[1]!EM_S_STM07_BS(E3737,140,LEFT(RIGHT($L$1,5),4)&amp;"-12-31",1)/100000000,[1]!EM_S_STM07_BS(E3737,140,LEFT(RIGHT($L$1,11),10),1)/100000000)),0,IF(行业估值!$E$7="最新年报",[1]!EM_S_STM07_BS(E3737,140,LEFT(RIGHT($L$1,5),4)&amp;"-12-31",1)/100000000,[1]!EM_S_STM07_BS(E3737,140,LEFT(RIGHT($L$1,11),10),1)/100000000)))</f>
        <v/>
      </c>
      <c r="M3737" s="36" t="str">
        <f t="shared" si="297"/>
        <v/>
      </c>
      <c r="N3737" s="37" t="str">
        <f>IF(E3737="","",IF(ISERROR([1]!EM_S_EST_NETPROFIT(E3737,行业估值!$E$6,deadline)/100000000),"-",[1]!EM_S_EST_NETPROFIT(E3737,行业估值!$E$6,deadline)/100000000))</f>
        <v/>
      </c>
      <c r="O3737" s="36" t="str">
        <f t="shared" si="298"/>
        <v/>
      </c>
      <c r="T3737" s="64"/>
      <c r="U3737" s="64"/>
    </row>
    <row r="3738" spans="4:21">
      <c r="D3738" s="45" t="str">
        <f>IF(AND(行业估值!$B$39=$G3738,COUNTIF($G$2:$G$2552,$G3738)&gt;=1),COUNTIF($G$2:G3738,$G3738),"")</f>
        <v/>
      </c>
      <c r="E3738" s="65" t="str">
        <f t="shared" si="299"/>
        <v/>
      </c>
      <c r="F3738" s="65" t="str">
        <f t="shared" si="300"/>
        <v/>
      </c>
      <c r="G3738" s="34" t="str">
        <f>IF(E3738="","",IF(行业估值!$C$5="申万行业",[1]!EM_S_INFO_INDUSTRY_SW2014(E3738,"1"),IF(行业估值!$C$5="证监会行业",[1]!EM_S_INFO_INDUSTRY_CSRC1(E3738,"1"),[1]!EM_S_INFO_INDUSTRY_EM2016(E3738,"1"))))</f>
        <v/>
      </c>
      <c r="H3738" s="34" t="str">
        <f>IF(E3738="","",IF($H$1="上证50",[1]!EM_S_INFO_COMPINDEX(E3738,"000016"),"")&amp;IF($H$1="上证180",[1]!EM_S_INFO_COMPINDEX(E3738,"000010"),"")&amp;IF($H$1="沪深300",[1]!EM_S_INFO_COMPINDEX(E3738,"000300"),"")&amp;IF(AND($H$1="上证A股",RIGHT(E3738,2)="SH"),"是","")&amp;IF(AND($H$1="深证A股",RIGHT(E3738,2)="SZ"),"是","")&amp;IF(AND($H$1="创业板",LEFT(E3738,1)-3=0),"是","")&amp;IF(AND($H$1="全部A股",E3738&lt;&gt;0),"是","")&amp;IF(AND($H$1="中小板",LEFT(E3738,3)="002"),"是",""))</f>
        <v/>
      </c>
      <c r="I3738" s="46" t="str">
        <f>IF(E3738="","",IF(OR([1]!EM_S_VAL_MV(E3738,deadline)="",[1]!EM_S_VAL_MV(E3738,deadline)="--",[1]!EM_S_VAL_MV(E3738,deadline)="null"),0,[1]!EM_S_VAL_MV(E3738,deadline)/100000000))</f>
        <v/>
      </c>
      <c r="J3738" s="46" t="str">
        <f>IF(E3738="","",IF(RIGHT(LEFT($J$1,6),3)="TTM",[1]!EM_S_FA_PROFIT_TTM(E3738,LEFT(RIGHT($J$1,11),10),1)/100000000,[1]!EM_S_STM07_IS(E3738,61,LEFT(RIGHT($J$1,5),4)&amp;"-12-31",1)/100000000))</f>
        <v/>
      </c>
      <c r="K3738" s="36" t="str">
        <f t="shared" si="296"/>
        <v/>
      </c>
      <c r="L3738" s="46" t="str">
        <f>IF(E3738="","",IF(ISERROR(IF(行业估值!$E$7="最新年报",[1]!EM_S_STM07_BS(E3738,140,LEFT(RIGHT($L$1,5),4)&amp;"-12-31",1)/100000000,[1]!EM_S_STM07_BS(E3738,140,LEFT(RIGHT($L$1,11),10),1)/100000000)),0,IF(行业估值!$E$7="最新年报",[1]!EM_S_STM07_BS(E3738,140,LEFT(RIGHT($L$1,5),4)&amp;"-12-31",1)/100000000,[1]!EM_S_STM07_BS(E3738,140,LEFT(RIGHT($L$1,11),10),1)/100000000)))</f>
        <v/>
      </c>
      <c r="M3738" s="36" t="str">
        <f t="shared" si="297"/>
        <v/>
      </c>
      <c r="N3738" s="37" t="str">
        <f>IF(E3738="","",IF(ISERROR([1]!EM_S_EST_NETPROFIT(E3738,行业估值!$E$6,deadline)/100000000),"-",[1]!EM_S_EST_NETPROFIT(E3738,行业估值!$E$6,deadline)/100000000))</f>
        <v/>
      </c>
      <c r="O3738" s="36" t="str">
        <f t="shared" si="298"/>
        <v/>
      </c>
      <c r="T3738" s="64"/>
      <c r="U3738" s="64"/>
    </row>
    <row r="3739" spans="4:21">
      <c r="D3739" s="45" t="str">
        <f>IF(AND(行业估值!$B$39=$G3739,COUNTIF($G$2:$G$2552,$G3739)&gt;=1),COUNTIF($G$2:G3739,$G3739),"")</f>
        <v/>
      </c>
      <c r="E3739" s="65" t="str">
        <f t="shared" si="299"/>
        <v/>
      </c>
      <c r="F3739" s="65" t="str">
        <f t="shared" si="300"/>
        <v/>
      </c>
      <c r="G3739" s="34" t="str">
        <f>IF(E3739="","",IF(行业估值!$C$5="申万行业",[1]!EM_S_INFO_INDUSTRY_SW2014(E3739,"1"),IF(行业估值!$C$5="证监会行业",[1]!EM_S_INFO_INDUSTRY_CSRC1(E3739,"1"),[1]!EM_S_INFO_INDUSTRY_EM2016(E3739,"1"))))</f>
        <v/>
      </c>
      <c r="H3739" s="34" t="str">
        <f>IF(E3739="","",IF($H$1="上证50",[1]!EM_S_INFO_COMPINDEX(E3739,"000016"),"")&amp;IF($H$1="上证180",[1]!EM_S_INFO_COMPINDEX(E3739,"000010"),"")&amp;IF($H$1="沪深300",[1]!EM_S_INFO_COMPINDEX(E3739,"000300"),"")&amp;IF(AND($H$1="上证A股",RIGHT(E3739,2)="SH"),"是","")&amp;IF(AND($H$1="深证A股",RIGHT(E3739,2)="SZ"),"是","")&amp;IF(AND($H$1="创业板",LEFT(E3739,1)-3=0),"是","")&amp;IF(AND($H$1="全部A股",E3739&lt;&gt;0),"是","")&amp;IF(AND($H$1="中小板",LEFT(E3739,3)="002"),"是",""))</f>
        <v/>
      </c>
      <c r="I3739" s="46" t="str">
        <f>IF(E3739="","",IF(OR([1]!EM_S_VAL_MV(E3739,deadline)="",[1]!EM_S_VAL_MV(E3739,deadline)="--",[1]!EM_S_VAL_MV(E3739,deadline)="null"),0,[1]!EM_S_VAL_MV(E3739,deadline)/100000000))</f>
        <v/>
      </c>
      <c r="J3739" s="46" t="str">
        <f>IF(E3739="","",IF(RIGHT(LEFT($J$1,6),3)="TTM",[1]!EM_S_FA_PROFIT_TTM(E3739,LEFT(RIGHT($J$1,11),10),1)/100000000,[1]!EM_S_STM07_IS(E3739,61,LEFT(RIGHT($J$1,5),4)&amp;"-12-31",1)/100000000))</f>
        <v/>
      </c>
      <c r="K3739" s="36" t="str">
        <f t="shared" si="296"/>
        <v/>
      </c>
      <c r="L3739" s="46" t="str">
        <f>IF(E3739="","",IF(ISERROR(IF(行业估值!$E$7="最新年报",[1]!EM_S_STM07_BS(E3739,140,LEFT(RIGHT($L$1,5),4)&amp;"-12-31",1)/100000000,[1]!EM_S_STM07_BS(E3739,140,LEFT(RIGHT($L$1,11),10),1)/100000000)),0,IF(行业估值!$E$7="最新年报",[1]!EM_S_STM07_BS(E3739,140,LEFT(RIGHT($L$1,5),4)&amp;"-12-31",1)/100000000,[1]!EM_S_STM07_BS(E3739,140,LEFT(RIGHT($L$1,11),10),1)/100000000)))</f>
        <v/>
      </c>
      <c r="M3739" s="36" t="str">
        <f t="shared" si="297"/>
        <v/>
      </c>
      <c r="N3739" s="37" t="str">
        <f>IF(E3739="","",IF(ISERROR([1]!EM_S_EST_NETPROFIT(E3739,行业估值!$E$6,deadline)/100000000),"-",[1]!EM_S_EST_NETPROFIT(E3739,行业估值!$E$6,deadline)/100000000))</f>
        <v/>
      </c>
      <c r="O3739" s="36" t="str">
        <f t="shared" si="298"/>
        <v/>
      </c>
      <c r="T3739" s="64"/>
      <c r="U3739" s="64"/>
    </row>
    <row r="3740" spans="4:21">
      <c r="D3740" s="45" t="str">
        <f>IF(AND(行业估值!$B$39=$G3740,COUNTIF($G$2:$G$2552,$G3740)&gt;=1),COUNTIF($G$2:G3740,$G3740),"")</f>
        <v/>
      </c>
      <c r="E3740" s="65" t="str">
        <f t="shared" si="299"/>
        <v/>
      </c>
      <c r="F3740" s="65" t="str">
        <f t="shared" si="300"/>
        <v/>
      </c>
      <c r="G3740" s="34" t="str">
        <f>IF(E3740="","",IF(行业估值!$C$5="申万行业",[1]!EM_S_INFO_INDUSTRY_SW2014(E3740,"1"),IF(行业估值!$C$5="证监会行业",[1]!EM_S_INFO_INDUSTRY_CSRC1(E3740,"1"),[1]!EM_S_INFO_INDUSTRY_EM2016(E3740,"1"))))</f>
        <v/>
      </c>
      <c r="H3740" s="34" t="str">
        <f>IF(E3740="","",IF($H$1="上证50",[1]!EM_S_INFO_COMPINDEX(E3740,"000016"),"")&amp;IF($H$1="上证180",[1]!EM_S_INFO_COMPINDEX(E3740,"000010"),"")&amp;IF($H$1="沪深300",[1]!EM_S_INFO_COMPINDEX(E3740,"000300"),"")&amp;IF(AND($H$1="上证A股",RIGHT(E3740,2)="SH"),"是","")&amp;IF(AND($H$1="深证A股",RIGHT(E3740,2)="SZ"),"是","")&amp;IF(AND($H$1="创业板",LEFT(E3740,1)-3=0),"是","")&amp;IF(AND($H$1="全部A股",E3740&lt;&gt;0),"是","")&amp;IF(AND($H$1="中小板",LEFT(E3740,3)="002"),"是",""))</f>
        <v/>
      </c>
      <c r="I3740" s="46" t="str">
        <f>IF(E3740="","",IF(OR([1]!EM_S_VAL_MV(E3740,deadline)="",[1]!EM_S_VAL_MV(E3740,deadline)="--",[1]!EM_S_VAL_MV(E3740,deadline)="null"),0,[1]!EM_S_VAL_MV(E3740,deadline)/100000000))</f>
        <v/>
      </c>
      <c r="J3740" s="46" t="str">
        <f>IF(E3740="","",IF(RIGHT(LEFT($J$1,6),3)="TTM",[1]!EM_S_FA_PROFIT_TTM(E3740,LEFT(RIGHT($J$1,11),10),1)/100000000,[1]!EM_S_STM07_IS(E3740,61,LEFT(RIGHT($J$1,5),4)&amp;"-12-31",1)/100000000))</f>
        <v/>
      </c>
      <c r="K3740" s="36" t="str">
        <f t="shared" si="296"/>
        <v/>
      </c>
      <c r="L3740" s="46" t="str">
        <f>IF(E3740="","",IF(ISERROR(IF(行业估值!$E$7="最新年报",[1]!EM_S_STM07_BS(E3740,140,LEFT(RIGHT($L$1,5),4)&amp;"-12-31",1)/100000000,[1]!EM_S_STM07_BS(E3740,140,LEFT(RIGHT($L$1,11),10),1)/100000000)),0,IF(行业估值!$E$7="最新年报",[1]!EM_S_STM07_BS(E3740,140,LEFT(RIGHT($L$1,5),4)&amp;"-12-31",1)/100000000,[1]!EM_S_STM07_BS(E3740,140,LEFT(RIGHT($L$1,11),10),1)/100000000)))</f>
        <v/>
      </c>
      <c r="M3740" s="36" t="str">
        <f t="shared" si="297"/>
        <v/>
      </c>
      <c r="N3740" s="37" t="str">
        <f>IF(E3740="","",IF(ISERROR([1]!EM_S_EST_NETPROFIT(E3740,行业估值!$E$6,deadline)/100000000),"-",[1]!EM_S_EST_NETPROFIT(E3740,行业估值!$E$6,deadline)/100000000))</f>
        <v/>
      </c>
      <c r="O3740" s="36" t="str">
        <f t="shared" si="298"/>
        <v/>
      </c>
      <c r="T3740" s="64"/>
      <c r="U3740" s="64"/>
    </row>
    <row r="3741" spans="4:21">
      <c r="D3741" s="45" t="str">
        <f>IF(AND(行业估值!$B$39=$G3741,COUNTIF($G$2:$G$2552,$G3741)&gt;=1),COUNTIF($G$2:G3741,$G3741),"")</f>
        <v/>
      </c>
      <c r="E3741" s="65" t="str">
        <f t="shared" si="299"/>
        <v/>
      </c>
      <c r="F3741" s="65" t="str">
        <f t="shared" si="300"/>
        <v/>
      </c>
      <c r="G3741" s="34" t="str">
        <f>IF(E3741="","",IF(行业估值!$C$5="申万行业",[1]!EM_S_INFO_INDUSTRY_SW2014(E3741,"1"),IF(行业估值!$C$5="证监会行业",[1]!EM_S_INFO_INDUSTRY_CSRC1(E3741,"1"),[1]!EM_S_INFO_INDUSTRY_EM2016(E3741,"1"))))</f>
        <v/>
      </c>
      <c r="H3741" s="34" t="str">
        <f>IF(E3741="","",IF($H$1="上证50",[1]!EM_S_INFO_COMPINDEX(E3741,"000016"),"")&amp;IF($H$1="上证180",[1]!EM_S_INFO_COMPINDEX(E3741,"000010"),"")&amp;IF($H$1="沪深300",[1]!EM_S_INFO_COMPINDEX(E3741,"000300"),"")&amp;IF(AND($H$1="上证A股",RIGHT(E3741,2)="SH"),"是","")&amp;IF(AND($H$1="深证A股",RIGHT(E3741,2)="SZ"),"是","")&amp;IF(AND($H$1="创业板",LEFT(E3741,1)-3=0),"是","")&amp;IF(AND($H$1="全部A股",E3741&lt;&gt;0),"是","")&amp;IF(AND($H$1="中小板",LEFT(E3741,3)="002"),"是",""))</f>
        <v/>
      </c>
      <c r="I3741" s="46" t="str">
        <f>IF(E3741="","",IF(OR([1]!EM_S_VAL_MV(E3741,deadline)="",[1]!EM_S_VAL_MV(E3741,deadline)="--",[1]!EM_S_VAL_MV(E3741,deadline)="null"),0,[1]!EM_S_VAL_MV(E3741,deadline)/100000000))</f>
        <v/>
      </c>
      <c r="J3741" s="46" t="str">
        <f>IF(E3741="","",IF(RIGHT(LEFT($J$1,6),3)="TTM",[1]!EM_S_FA_PROFIT_TTM(E3741,LEFT(RIGHT($J$1,11),10),1)/100000000,[1]!EM_S_STM07_IS(E3741,61,LEFT(RIGHT($J$1,5),4)&amp;"-12-31",1)/100000000))</f>
        <v/>
      </c>
      <c r="K3741" s="36" t="str">
        <f t="shared" si="296"/>
        <v/>
      </c>
      <c r="L3741" s="46" t="str">
        <f>IF(E3741="","",IF(ISERROR(IF(行业估值!$E$7="最新年报",[1]!EM_S_STM07_BS(E3741,140,LEFT(RIGHT($L$1,5),4)&amp;"-12-31",1)/100000000,[1]!EM_S_STM07_BS(E3741,140,LEFT(RIGHT($L$1,11),10),1)/100000000)),0,IF(行业估值!$E$7="最新年报",[1]!EM_S_STM07_BS(E3741,140,LEFT(RIGHT($L$1,5),4)&amp;"-12-31",1)/100000000,[1]!EM_S_STM07_BS(E3741,140,LEFT(RIGHT($L$1,11),10),1)/100000000)))</f>
        <v/>
      </c>
      <c r="M3741" s="36" t="str">
        <f t="shared" si="297"/>
        <v/>
      </c>
      <c r="N3741" s="37" t="str">
        <f>IF(E3741="","",IF(ISERROR([1]!EM_S_EST_NETPROFIT(E3741,行业估值!$E$6,deadline)/100000000),"-",[1]!EM_S_EST_NETPROFIT(E3741,行业估值!$E$6,deadline)/100000000))</f>
        <v/>
      </c>
      <c r="O3741" s="36" t="str">
        <f t="shared" si="298"/>
        <v/>
      </c>
      <c r="T3741" s="64"/>
      <c r="U3741" s="64"/>
    </row>
    <row r="3742" spans="4:21">
      <c r="D3742" s="45" t="str">
        <f>IF(AND(行业估值!$B$39=$G3742,COUNTIF($G$2:$G$2552,$G3742)&gt;=1),COUNTIF($G$2:G3742,$G3742),"")</f>
        <v/>
      </c>
      <c r="E3742" s="65" t="str">
        <f t="shared" si="299"/>
        <v/>
      </c>
      <c r="F3742" s="65" t="str">
        <f t="shared" si="300"/>
        <v/>
      </c>
      <c r="G3742" s="34" t="str">
        <f>IF(E3742="","",IF(行业估值!$C$5="申万行业",[1]!EM_S_INFO_INDUSTRY_SW2014(E3742,"1"),IF(行业估值!$C$5="证监会行业",[1]!EM_S_INFO_INDUSTRY_CSRC1(E3742,"1"),[1]!EM_S_INFO_INDUSTRY_EM2016(E3742,"1"))))</f>
        <v/>
      </c>
      <c r="H3742" s="34" t="str">
        <f>IF(E3742="","",IF($H$1="上证50",[1]!EM_S_INFO_COMPINDEX(E3742,"000016"),"")&amp;IF($H$1="上证180",[1]!EM_S_INFO_COMPINDEX(E3742,"000010"),"")&amp;IF($H$1="沪深300",[1]!EM_S_INFO_COMPINDEX(E3742,"000300"),"")&amp;IF(AND($H$1="上证A股",RIGHT(E3742,2)="SH"),"是","")&amp;IF(AND($H$1="深证A股",RIGHT(E3742,2)="SZ"),"是","")&amp;IF(AND($H$1="创业板",LEFT(E3742,1)-3=0),"是","")&amp;IF(AND($H$1="全部A股",E3742&lt;&gt;0),"是","")&amp;IF(AND($H$1="中小板",LEFT(E3742,3)="002"),"是",""))</f>
        <v/>
      </c>
      <c r="I3742" s="46" t="str">
        <f>IF(E3742="","",IF(OR([1]!EM_S_VAL_MV(E3742,deadline)="",[1]!EM_S_VAL_MV(E3742,deadline)="--",[1]!EM_S_VAL_MV(E3742,deadline)="null"),0,[1]!EM_S_VAL_MV(E3742,deadline)/100000000))</f>
        <v/>
      </c>
      <c r="J3742" s="46" t="str">
        <f>IF(E3742="","",IF(RIGHT(LEFT($J$1,6),3)="TTM",[1]!EM_S_FA_PROFIT_TTM(E3742,LEFT(RIGHT($J$1,11),10),1)/100000000,[1]!EM_S_STM07_IS(E3742,61,LEFT(RIGHT($J$1,5),4)&amp;"-12-31",1)/100000000))</f>
        <v/>
      </c>
      <c r="K3742" s="36" t="str">
        <f t="shared" si="296"/>
        <v/>
      </c>
      <c r="L3742" s="46" t="str">
        <f>IF(E3742="","",IF(ISERROR(IF(行业估值!$E$7="最新年报",[1]!EM_S_STM07_BS(E3742,140,LEFT(RIGHT($L$1,5),4)&amp;"-12-31",1)/100000000,[1]!EM_S_STM07_BS(E3742,140,LEFT(RIGHT($L$1,11),10),1)/100000000)),0,IF(行业估值!$E$7="最新年报",[1]!EM_S_STM07_BS(E3742,140,LEFT(RIGHT($L$1,5),4)&amp;"-12-31",1)/100000000,[1]!EM_S_STM07_BS(E3742,140,LEFT(RIGHT($L$1,11),10),1)/100000000)))</f>
        <v/>
      </c>
      <c r="M3742" s="36" t="str">
        <f t="shared" si="297"/>
        <v/>
      </c>
      <c r="N3742" s="37" t="str">
        <f>IF(E3742="","",IF(ISERROR([1]!EM_S_EST_NETPROFIT(E3742,行业估值!$E$6,deadline)/100000000),"-",[1]!EM_S_EST_NETPROFIT(E3742,行业估值!$E$6,deadline)/100000000))</f>
        <v/>
      </c>
      <c r="O3742" s="36" t="str">
        <f t="shared" si="298"/>
        <v/>
      </c>
      <c r="T3742" s="64"/>
      <c r="U3742" s="64"/>
    </row>
    <row r="3743" spans="4:21">
      <c r="D3743" s="45" t="str">
        <f>IF(AND(行业估值!$B$39=$G3743,COUNTIF($G$2:$G$2552,$G3743)&gt;=1),COUNTIF($G$2:G3743,$G3743),"")</f>
        <v/>
      </c>
      <c r="E3743" s="65" t="str">
        <f t="shared" si="299"/>
        <v/>
      </c>
      <c r="F3743" s="65" t="str">
        <f t="shared" si="300"/>
        <v/>
      </c>
      <c r="G3743" s="34" t="str">
        <f>IF(E3743="","",IF(行业估值!$C$5="申万行业",[1]!EM_S_INFO_INDUSTRY_SW2014(E3743,"1"),IF(行业估值!$C$5="证监会行业",[1]!EM_S_INFO_INDUSTRY_CSRC1(E3743,"1"),[1]!EM_S_INFO_INDUSTRY_EM2016(E3743,"1"))))</f>
        <v/>
      </c>
      <c r="H3743" s="34" t="str">
        <f>IF(E3743="","",IF($H$1="上证50",[1]!EM_S_INFO_COMPINDEX(E3743,"000016"),"")&amp;IF($H$1="上证180",[1]!EM_S_INFO_COMPINDEX(E3743,"000010"),"")&amp;IF($H$1="沪深300",[1]!EM_S_INFO_COMPINDEX(E3743,"000300"),"")&amp;IF(AND($H$1="上证A股",RIGHT(E3743,2)="SH"),"是","")&amp;IF(AND($H$1="深证A股",RIGHT(E3743,2)="SZ"),"是","")&amp;IF(AND($H$1="创业板",LEFT(E3743,1)-3=0),"是","")&amp;IF(AND($H$1="全部A股",E3743&lt;&gt;0),"是","")&amp;IF(AND($H$1="中小板",LEFT(E3743,3)="002"),"是",""))</f>
        <v/>
      </c>
      <c r="I3743" s="46" t="str">
        <f>IF(E3743="","",IF(OR([1]!EM_S_VAL_MV(E3743,deadline)="",[1]!EM_S_VAL_MV(E3743,deadline)="--",[1]!EM_S_VAL_MV(E3743,deadline)="null"),0,[1]!EM_S_VAL_MV(E3743,deadline)/100000000))</f>
        <v/>
      </c>
      <c r="J3743" s="46" t="str">
        <f>IF(E3743="","",IF(RIGHT(LEFT($J$1,6),3)="TTM",[1]!EM_S_FA_PROFIT_TTM(E3743,LEFT(RIGHT($J$1,11),10),1)/100000000,[1]!EM_S_STM07_IS(E3743,61,LEFT(RIGHT($J$1,5),4)&amp;"-12-31",1)/100000000))</f>
        <v/>
      </c>
      <c r="K3743" s="36" t="str">
        <f t="shared" si="296"/>
        <v/>
      </c>
      <c r="L3743" s="46" t="str">
        <f>IF(E3743="","",IF(ISERROR(IF(行业估值!$E$7="最新年报",[1]!EM_S_STM07_BS(E3743,140,LEFT(RIGHT($L$1,5),4)&amp;"-12-31",1)/100000000,[1]!EM_S_STM07_BS(E3743,140,LEFT(RIGHT($L$1,11),10),1)/100000000)),0,IF(行业估值!$E$7="最新年报",[1]!EM_S_STM07_BS(E3743,140,LEFT(RIGHT($L$1,5),4)&amp;"-12-31",1)/100000000,[1]!EM_S_STM07_BS(E3743,140,LEFT(RIGHT($L$1,11),10),1)/100000000)))</f>
        <v/>
      </c>
      <c r="M3743" s="36" t="str">
        <f t="shared" si="297"/>
        <v/>
      </c>
      <c r="N3743" s="37" t="str">
        <f>IF(E3743="","",IF(ISERROR([1]!EM_S_EST_NETPROFIT(E3743,行业估值!$E$6,deadline)/100000000),"-",[1]!EM_S_EST_NETPROFIT(E3743,行业估值!$E$6,deadline)/100000000))</f>
        <v/>
      </c>
      <c r="O3743" s="36" t="str">
        <f t="shared" si="298"/>
        <v/>
      </c>
      <c r="T3743" s="64"/>
      <c r="U3743" s="64"/>
    </row>
    <row r="3744" spans="4:21">
      <c r="D3744" s="45" t="str">
        <f>IF(AND(行业估值!$B$39=$G3744,COUNTIF($G$2:$G$2552,$G3744)&gt;=1),COUNTIF($G$2:G3744,$G3744),"")</f>
        <v/>
      </c>
      <c r="E3744" s="65" t="str">
        <f t="shared" si="299"/>
        <v/>
      </c>
      <c r="F3744" s="65" t="str">
        <f t="shared" si="300"/>
        <v/>
      </c>
      <c r="G3744" s="34" t="str">
        <f>IF(E3744="","",IF(行业估值!$C$5="申万行业",[1]!EM_S_INFO_INDUSTRY_SW2014(E3744,"1"),IF(行业估值!$C$5="证监会行业",[1]!EM_S_INFO_INDUSTRY_CSRC1(E3744,"1"),[1]!EM_S_INFO_INDUSTRY_EM2016(E3744,"1"))))</f>
        <v/>
      </c>
      <c r="H3744" s="34" t="str">
        <f>IF(E3744="","",IF($H$1="上证50",[1]!EM_S_INFO_COMPINDEX(E3744,"000016"),"")&amp;IF($H$1="上证180",[1]!EM_S_INFO_COMPINDEX(E3744,"000010"),"")&amp;IF($H$1="沪深300",[1]!EM_S_INFO_COMPINDEX(E3744,"000300"),"")&amp;IF(AND($H$1="上证A股",RIGHT(E3744,2)="SH"),"是","")&amp;IF(AND($H$1="深证A股",RIGHT(E3744,2)="SZ"),"是","")&amp;IF(AND($H$1="创业板",LEFT(E3744,1)-3=0),"是","")&amp;IF(AND($H$1="全部A股",E3744&lt;&gt;0),"是","")&amp;IF(AND($H$1="中小板",LEFT(E3744,3)="002"),"是",""))</f>
        <v/>
      </c>
      <c r="I3744" s="46" t="str">
        <f>IF(E3744="","",IF(OR([1]!EM_S_VAL_MV(E3744,deadline)="",[1]!EM_S_VAL_MV(E3744,deadline)="--",[1]!EM_S_VAL_MV(E3744,deadline)="null"),0,[1]!EM_S_VAL_MV(E3744,deadline)/100000000))</f>
        <v/>
      </c>
      <c r="J3744" s="46" t="str">
        <f>IF(E3744="","",IF(RIGHT(LEFT($J$1,6),3)="TTM",[1]!EM_S_FA_PROFIT_TTM(E3744,LEFT(RIGHT($J$1,11),10),1)/100000000,[1]!EM_S_STM07_IS(E3744,61,LEFT(RIGHT($J$1,5),4)&amp;"-12-31",1)/100000000))</f>
        <v/>
      </c>
      <c r="K3744" s="36" t="str">
        <f t="shared" si="296"/>
        <v/>
      </c>
      <c r="L3744" s="46" t="str">
        <f>IF(E3744="","",IF(ISERROR(IF(行业估值!$E$7="最新年报",[1]!EM_S_STM07_BS(E3744,140,LEFT(RIGHT($L$1,5),4)&amp;"-12-31",1)/100000000,[1]!EM_S_STM07_BS(E3744,140,LEFT(RIGHT($L$1,11),10),1)/100000000)),0,IF(行业估值!$E$7="最新年报",[1]!EM_S_STM07_BS(E3744,140,LEFT(RIGHT($L$1,5),4)&amp;"-12-31",1)/100000000,[1]!EM_S_STM07_BS(E3744,140,LEFT(RIGHT($L$1,11),10),1)/100000000)))</f>
        <v/>
      </c>
      <c r="M3744" s="36" t="str">
        <f t="shared" si="297"/>
        <v/>
      </c>
      <c r="N3744" s="37" t="str">
        <f>IF(E3744="","",IF(ISERROR([1]!EM_S_EST_NETPROFIT(E3744,行业估值!$E$6,deadline)/100000000),"-",[1]!EM_S_EST_NETPROFIT(E3744,行业估值!$E$6,deadline)/100000000))</f>
        <v/>
      </c>
      <c r="O3744" s="36" t="str">
        <f t="shared" si="298"/>
        <v/>
      </c>
      <c r="T3744" s="64"/>
      <c r="U3744" s="64"/>
    </row>
    <row r="3745" spans="4:21">
      <c r="D3745" s="45" t="str">
        <f>IF(AND(行业估值!$B$39=$G3745,COUNTIF($G$2:$G$2552,$G3745)&gt;=1),COUNTIF($G$2:G3745,$G3745),"")</f>
        <v/>
      </c>
      <c r="E3745" s="65" t="str">
        <f t="shared" si="299"/>
        <v/>
      </c>
      <c r="F3745" s="65" t="str">
        <f t="shared" si="300"/>
        <v/>
      </c>
      <c r="G3745" s="34" t="str">
        <f>IF(E3745="","",IF(行业估值!$C$5="申万行业",[1]!EM_S_INFO_INDUSTRY_SW2014(E3745,"1"),IF(行业估值!$C$5="证监会行业",[1]!EM_S_INFO_INDUSTRY_CSRC1(E3745,"1"),[1]!EM_S_INFO_INDUSTRY_EM2016(E3745,"1"))))</f>
        <v/>
      </c>
      <c r="H3745" s="34" t="str">
        <f>IF(E3745="","",IF($H$1="上证50",[1]!EM_S_INFO_COMPINDEX(E3745,"000016"),"")&amp;IF($H$1="上证180",[1]!EM_S_INFO_COMPINDEX(E3745,"000010"),"")&amp;IF($H$1="沪深300",[1]!EM_S_INFO_COMPINDEX(E3745,"000300"),"")&amp;IF(AND($H$1="上证A股",RIGHT(E3745,2)="SH"),"是","")&amp;IF(AND($H$1="深证A股",RIGHT(E3745,2)="SZ"),"是","")&amp;IF(AND($H$1="创业板",LEFT(E3745,1)-3=0),"是","")&amp;IF(AND($H$1="全部A股",E3745&lt;&gt;0),"是","")&amp;IF(AND($H$1="中小板",LEFT(E3745,3)="002"),"是",""))</f>
        <v/>
      </c>
      <c r="I3745" s="46" t="str">
        <f>IF(E3745="","",IF(OR([1]!EM_S_VAL_MV(E3745,deadline)="",[1]!EM_S_VAL_MV(E3745,deadline)="--",[1]!EM_S_VAL_MV(E3745,deadline)="null"),0,[1]!EM_S_VAL_MV(E3745,deadline)/100000000))</f>
        <v/>
      </c>
      <c r="J3745" s="46" t="str">
        <f>IF(E3745="","",IF(RIGHT(LEFT($J$1,6),3)="TTM",[1]!EM_S_FA_PROFIT_TTM(E3745,LEFT(RIGHT($J$1,11),10),1)/100000000,[1]!EM_S_STM07_IS(E3745,61,LEFT(RIGHT($J$1,5),4)&amp;"-12-31",1)/100000000))</f>
        <v/>
      </c>
      <c r="K3745" s="36" t="str">
        <f t="shared" si="296"/>
        <v/>
      </c>
      <c r="L3745" s="46" t="str">
        <f>IF(E3745="","",IF(ISERROR(IF(行业估值!$E$7="最新年报",[1]!EM_S_STM07_BS(E3745,140,LEFT(RIGHT($L$1,5),4)&amp;"-12-31",1)/100000000,[1]!EM_S_STM07_BS(E3745,140,LEFT(RIGHT($L$1,11),10),1)/100000000)),0,IF(行业估值!$E$7="最新年报",[1]!EM_S_STM07_BS(E3745,140,LEFT(RIGHT($L$1,5),4)&amp;"-12-31",1)/100000000,[1]!EM_S_STM07_BS(E3745,140,LEFT(RIGHT($L$1,11),10),1)/100000000)))</f>
        <v/>
      </c>
      <c r="M3745" s="36" t="str">
        <f t="shared" si="297"/>
        <v/>
      </c>
      <c r="N3745" s="37" t="str">
        <f>IF(E3745="","",IF(ISERROR([1]!EM_S_EST_NETPROFIT(E3745,行业估值!$E$6,deadline)/100000000),"-",[1]!EM_S_EST_NETPROFIT(E3745,行业估值!$E$6,deadline)/100000000))</f>
        <v/>
      </c>
      <c r="O3745" s="36" t="str">
        <f t="shared" si="298"/>
        <v/>
      </c>
      <c r="T3745" s="64"/>
      <c r="U3745" s="64"/>
    </row>
    <row r="3746" spans="4:21">
      <c r="D3746" s="45" t="str">
        <f>IF(AND(行业估值!$B$39=$G3746,COUNTIF($G$2:$G$2552,$G3746)&gt;=1),COUNTIF($G$2:G3746,$G3746),"")</f>
        <v/>
      </c>
      <c r="E3746" s="65" t="str">
        <f t="shared" si="299"/>
        <v/>
      </c>
      <c r="F3746" s="65" t="str">
        <f t="shared" si="300"/>
        <v/>
      </c>
      <c r="G3746" s="34" t="str">
        <f>IF(E3746="","",IF(行业估值!$C$5="申万行业",[1]!EM_S_INFO_INDUSTRY_SW2014(E3746,"1"),IF(行业估值!$C$5="证监会行业",[1]!EM_S_INFO_INDUSTRY_CSRC1(E3746,"1"),[1]!EM_S_INFO_INDUSTRY_EM2016(E3746,"1"))))</f>
        <v/>
      </c>
      <c r="H3746" s="34" t="str">
        <f>IF(E3746="","",IF($H$1="上证50",[1]!EM_S_INFO_COMPINDEX(E3746,"000016"),"")&amp;IF($H$1="上证180",[1]!EM_S_INFO_COMPINDEX(E3746,"000010"),"")&amp;IF($H$1="沪深300",[1]!EM_S_INFO_COMPINDEX(E3746,"000300"),"")&amp;IF(AND($H$1="上证A股",RIGHT(E3746,2)="SH"),"是","")&amp;IF(AND($H$1="深证A股",RIGHT(E3746,2)="SZ"),"是","")&amp;IF(AND($H$1="创业板",LEFT(E3746,1)-3=0),"是","")&amp;IF(AND($H$1="全部A股",E3746&lt;&gt;0),"是","")&amp;IF(AND($H$1="中小板",LEFT(E3746,3)="002"),"是",""))</f>
        <v/>
      </c>
      <c r="I3746" s="46" t="str">
        <f>IF(E3746="","",IF(OR([1]!EM_S_VAL_MV(E3746,deadline)="",[1]!EM_S_VAL_MV(E3746,deadline)="--",[1]!EM_S_VAL_MV(E3746,deadline)="null"),0,[1]!EM_S_VAL_MV(E3746,deadline)/100000000))</f>
        <v/>
      </c>
      <c r="J3746" s="46" t="str">
        <f>IF(E3746="","",IF(RIGHT(LEFT($J$1,6),3)="TTM",[1]!EM_S_FA_PROFIT_TTM(E3746,LEFT(RIGHT($J$1,11),10),1)/100000000,[1]!EM_S_STM07_IS(E3746,61,LEFT(RIGHT($J$1,5),4)&amp;"-12-31",1)/100000000))</f>
        <v/>
      </c>
      <c r="K3746" s="36" t="str">
        <f t="shared" si="296"/>
        <v/>
      </c>
      <c r="L3746" s="46" t="str">
        <f>IF(E3746="","",IF(ISERROR(IF(行业估值!$E$7="最新年报",[1]!EM_S_STM07_BS(E3746,140,LEFT(RIGHT($L$1,5),4)&amp;"-12-31",1)/100000000,[1]!EM_S_STM07_BS(E3746,140,LEFT(RIGHT($L$1,11),10),1)/100000000)),0,IF(行业估值!$E$7="最新年报",[1]!EM_S_STM07_BS(E3746,140,LEFT(RIGHT($L$1,5),4)&amp;"-12-31",1)/100000000,[1]!EM_S_STM07_BS(E3746,140,LEFT(RIGHT($L$1,11),10),1)/100000000)))</f>
        <v/>
      </c>
      <c r="M3746" s="36" t="str">
        <f t="shared" si="297"/>
        <v/>
      </c>
      <c r="N3746" s="37" t="str">
        <f>IF(E3746="","",IF(ISERROR([1]!EM_S_EST_NETPROFIT(E3746,行业估值!$E$6,deadline)/100000000),"-",[1]!EM_S_EST_NETPROFIT(E3746,行业估值!$E$6,deadline)/100000000))</f>
        <v/>
      </c>
      <c r="O3746" s="36" t="str">
        <f t="shared" si="298"/>
        <v/>
      </c>
      <c r="T3746" s="64"/>
      <c r="U3746" s="64"/>
    </row>
    <row r="3747" spans="4:21">
      <c r="D3747" s="45" t="str">
        <f>IF(AND(行业估值!$B$39=$G3747,COUNTIF($G$2:$G$2552,$G3747)&gt;=1),COUNTIF($G$2:G3747,$G3747),"")</f>
        <v/>
      </c>
      <c r="E3747" s="65" t="str">
        <f t="shared" si="299"/>
        <v/>
      </c>
      <c r="F3747" s="65" t="str">
        <f t="shared" si="300"/>
        <v/>
      </c>
      <c r="G3747" s="34" t="str">
        <f>IF(E3747="","",IF(行业估值!$C$5="申万行业",[1]!EM_S_INFO_INDUSTRY_SW2014(E3747,"1"),IF(行业估值!$C$5="证监会行业",[1]!EM_S_INFO_INDUSTRY_CSRC1(E3747,"1"),[1]!EM_S_INFO_INDUSTRY_EM2016(E3747,"1"))))</f>
        <v/>
      </c>
      <c r="H3747" s="34" t="str">
        <f>IF(E3747="","",IF($H$1="上证50",[1]!EM_S_INFO_COMPINDEX(E3747,"000016"),"")&amp;IF($H$1="上证180",[1]!EM_S_INFO_COMPINDEX(E3747,"000010"),"")&amp;IF($H$1="沪深300",[1]!EM_S_INFO_COMPINDEX(E3747,"000300"),"")&amp;IF(AND($H$1="上证A股",RIGHT(E3747,2)="SH"),"是","")&amp;IF(AND($H$1="深证A股",RIGHT(E3747,2)="SZ"),"是","")&amp;IF(AND($H$1="创业板",LEFT(E3747,1)-3=0),"是","")&amp;IF(AND($H$1="全部A股",E3747&lt;&gt;0),"是","")&amp;IF(AND($H$1="中小板",LEFT(E3747,3)="002"),"是",""))</f>
        <v/>
      </c>
      <c r="I3747" s="46" t="str">
        <f>IF(E3747="","",IF(OR([1]!EM_S_VAL_MV(E3747,deadline)="",[1]!EM_S_VAL_MV(E3747,deadline)="--",[1]!EM_S_VAL_MV(E3747,deadline)="null"),0,[1]!EM_S_VAL_MV(E3747,deadline)/100000000))</f>
        <v/>
      </c>
      <c r="J3747" s="46" t="str">
        <f>IF(E3747="","",IF(RIGHT(LEFT($J$1,6),3)="TTM",[1]!EM_S_FA_PROFIT_TTM(E3747,LEFT(RIGHT($J$1,11),10),1)/100000000,[1]!EM_S_STM07_IS(E3747,61,LEFT(RIGHT($J$1,5),4)&amp;"-12-31",1)/100000000))</f>
        <v/>
      </c>
      <c r="K3747" s="36" t="str">
        <f t="shared" si="296"/>
        <v/>
      </c>
      <c r="L3747" s="46" t="str">
        <f>IF(E3747="","",IF(ISERROR(IF(行业估值!$E$7="最新年报",[1]!EM_S_STM07_BS(E3747,140,LEFT(RIGHT($L$1,5),4)&amp;"-12-31",1)/100000000,[1]!EM_S_STM07_BS(E3747,140,LEFT(RIGHT($L$1,11),10),1)/100000000)),0,IF(行业估值!$E$7="最新年报",[1]!EM_S_STM07_BS(E3747,140,LEFT(RIGHT($L$1,5),4)&amp;"-12-31",1)/100000000,[1]!EM_S_STM07_BS(E3747,140,LEFT(RIGHT($L$1,11),10),1)/100000000)))</f>
        <v/>
      </c>
      <c r="M3747" s="36" t="str">
        <f t="shared" si="297"/>
        <v/>
      </c>
      <c r="N3747" s="37" t="str">
        <f>IF(E3747="","",IF(ISERROR([1]!EM_S_EST_NETPROFIT(E3747,行业估值!$E$6,deadline)/100000000),"-",[1]!EM_S_EST_NETPROFIT(E3747,行业估值!$E$6,deadline)/100000000))</f>
        <v/>
      </c>
      <c r="O3747" s="36" t="str">
        <f t="shared" si="298"/>
        <v/>
      </c>
      <c r="T3747" s="64"/>
      <c r="U3747" s="64"/>
    </row>
    <row r="3748" spans="4:21">
      <c r="D3748" s="45" t="str">
        <f>IF(AND(行业估值!$B$39=$G3748,COUNTIF($G$2:$G$2552,$G3748)&gt;=1),COUNTIF($G$2:G3748,$G3748),"")</f>
        <v/>
      </c>
      <c r="E3748" s="65" t="str">
        <f t="shared" si="299"/>
        <v/>
      </c>
      <c r="F3748" s="65" t="str">
        <f t="shared" si="300"/>
        <v/>
      </c>
      <c r="G3748" s="34" t="str">
        <f>IF(E3748="","",IF(行业估值!$C$5="申万行业",[1]!EM_S_INFO_INDUSTRY_SW2014(E3748,"1"),IF(行业估值!$C$5="证监会行业",[1]!EM_S_INFO_INDUSTRY_CSRC1(E3748,"1"),[1]!EM_S_INFO_INDUSTRY_EM2016(E3748,"1"))))</f>
        <v/>
      </c>
      <c r="H3748" s="34" t="str">
        <f>IF(E3748="","",IF($H$1="上证50",[1]!EM_S_INFO_COMPINDEX(E3748,"000016"),"")&amp;IF($H$1="上证180",[1]!EM_S_INFO_COMPINDEX(E3748,"000010"),"")&amp;IF($H$1="沪深300",[1]!EM_S_INFO_COMPINDEX(E3748,"000300"),"")&amp;IF(AND($H$1="上证A股",RIGHT(E3748,2)="SH"),"是","")&amp;IF(AND($H$1="深证A股",RIGHT(E3748,2)="SZ"),"是","")&amp;IF(AND($H$1="创业板",LEFT(E3748,1)-3=0),"是","")&amp;IF(AND($H$1="全部A股",E3748&lt;&gt;0),"是","")&amp;IF(AND($H$1="中小板",LEFT(E3748,3)="002"),"是",""))</f>
        <v/>
      </c>
      <c r="I3748" s="46" t="str">
        <f>IF(E3748="","",IF(OR([1]!EM_S_VAL_MV(E3748,deadline)="",[1]!EM_S_VAL_MV(E3748,deadline)="--",[1]!EM_S_VAL_MV(E3748,deadline)="null"),0,[1]!EM_S_VAL_MV(E3748,deadline)/100000000))</f>
        <v/>
      </c>
      <c r="J3748" s="46" t="str">
        <f>IF(E3748="","",IF(RIGHT(LEFT($J$1,6),3)="TTM",[1]!EM_S_FA_PROFIT_TTM(E3748,LEFT(RIGHT($J$1,11),10),1)/100000000,[1]!EM_S_STM07_IS(E3748,61,LEFT(RIGHT($J$1,5),4)&amp;"-12-31",1)/100000000))</f>
        <v/>
      </c>
      <c r="K3748" s="36" t="str">
        <f t="shared" si="296"/>
        <v/>
      </c>
      <c r="L3748" s="46" t="str">
        <f>IF(E3748="","",IF(ISERROR(IF(行业估值!$E$7="最新年报",[1]!EM_S_STM07_BS(E3748,140,LEFT(RIGHT($L$1,5),4)&amp;"-12-31",1)/100000000,[1]!EM_S_STM07_BS(E3748,140,LEFT(RIGHT($L$1,11),10),1)/100000000)),0,IF(行业估值!$E$7="最新年报",[1]!EM_S_STM07_BS(E3748,140,LEFT(RIGHT($L$1,5),4)&amp;"-12-31",1)/100000000,[1]!EM_S_STM07_BS(E3748,140,LEFT(RIGHT($L$1,11),10),1)/100000000)))</f>
        <v/>
      </c>
      <c r="M3748" s="36" t="str">
        <f t="shared" si="297"/>
        <v/>
      </c>
      <c r="N3748" s="37" t="str">
        <f>IF(E3748="","",IF(ISERROR([1]!EM_S_EST_NETPROFIT(E3748,行业估值!$E$6,deadline)/100000000),"-",[1]!EM_S_EST_NETPROFIT(E3748,行业估值!$E$6,deadline)/100000000))</f>
        <v/>
      </c>
      <c r="O3748" s="36" t="str">
        <f t="shared" si="298"/>
        <v/>
      </c>
      <c r="T3748" s="64"/>
      <c r="U3748" s="64"/>
    </row>
    <row r="3749" spans="4:21">
      <c r="D3749" s="45" t="str">
        <f>IF(AND(行业估值!$B$39=$G3749,COUNTIF($G$2:$G$2552,$G3749)&gt;=1),COUNTIF($G$2:G3749,$G3749),"")</f>
        <v/>
      </c>
      <c r="E3749" s="65" t="str">
        <f t="shared" si="299"/>
        <v/>
      </c>
      <c r="F3749" s="65" t="str">
        <f t="shared" si="300"/>
        <v/>
      </c>
      <c r="G3749" s="34" t="str">
        <f>IF(E3749="","",IF(行业估值!$C$5="申万行业",[1]!EM_S_INFO_INDUSTRY_SW2014(E3749,"1"),IF(行业估值!$C$5="证监会行业",[1]!EM_S_INFO_INDUSTRY_CSRC1(E3749,"1"),[1]!EM_S_INFO_INDUSTRY_EM2016(E3749,"1"))))</f>
        <v/>
      </c>
      <c r="H3749" s="34" t="str">
        <f>IF(E3749="","",IF($H$1="上证50",[1]!EM_S_INFO_COMPINDEX(E3749,"000016"),"")&amp;IF($H$1="上证180",[1]!EM_S_INFO_COMPINDEX(E3749,"000010"),"")&amp;IF($H$1="沪深300",[1]!EM_S_INFO_COMPINDEX(E3749,"000300"),"")&amp;IF(AND($H$1="上证A股",RIGHT(E3749,2)="SH"),"是","")&amp;IF(AND($H$1="深证A股",RIGHT(E3749,2)="SZ"),"是","")&amp;IF(AND($H$1="创业板",LEFT(E3749,1)-3=0),"是","")&amp;IF(AND($H$1="全部A股",E3749&lt;&gt;0),"是","")&amp;IF(AND($H$1="中小板",LEFT(E3749,3)="002"),"是",""))</f>
        <v/>
      </c>
      <c r="I3749" s="46" t="str">
        <f>IF(E3749="","",IF(OR([1]!EM_S_VAL_MV(E3749,deadline)="",[1]!EM_S_VAL_MV(E3749,deadline)="--",[1]!EM_S_VAL_MV(E3749,deadline)="null"),0,[1]!EM_S_VAL_MV(E3749,deadline)/100000000))</f>
        <v/>
      </c>
      <c r="J3749" s="46" t="str">
        <f>IF(E3749="","",IF(RIGHT(LEFT($J$1,6),3)="TTM",[1]!EM_S_FA_PROFIT_TTM(E3749,LEFT(RIGHT($J$1,11),10),1)/100000000,[1]!EM_S_STM07_IS(E3749,61,LEFT(RIGHT($J$1,5),4)&amp;"-12-31",1)/100000000))</f>
        <v/>
      </c>
      <c r="K3749" s="36" t="str">
        <f t="shared" si="296"/>
        <v/>
      </c>
      <c r="L3749" s="46" t="str">
        <f>IF(E3749="","",IF(ISERROR(IF(行业估值!$E$7="最新年报",[1]!EM_S_STM07_BS(E3749,140,LEFT(RIGHT($L$1,5),4)&amp;"-12-31",1)/100000000,[1]!EM_S_STM07_BS(E3749,140,LEFT(RIGHT($L$1,11),10),1)/100000000)),0,IF(行业估值!$E$7="最新年报",[1]!EM_S_STM07_BS(E3749,140,LEFT(RIGHT($L$1,5),4)&amp;"-12-31",1)/100000000,[1]!EM_S_STM07_BS(E3749,140,LEFT(RIGHT($L$1,11),10),1)/100000000)))</f>
        <v/>
      </c>
      <c r="M3749" s="36" t="str">
        <f t="shared" si="297"/>
        <v/>
      </c>
      <c r="N3749" s="37" t="str">
        <f>IF(E3749="","",IF(ISERROR([1]!EM_S_EST_NETPROFIT(E3749,行业估值!$E$6,deadline)/100000000),"-",[1]!EM_S_EST_NETPROFIT(E3749,行业估值!$E$6,deadline)/100000000))</f>
        <v/>
      </c>
      <c r="O3749" s="36" t="str">
        <f t="shared" si="298"/>
        <v/>
      </c>
      <c r="T3749" s="64"/>
      <c r="U3749" s="64"/>
    </row>
    <row r="3750" spans="4:21">
      <c r="D3750" s="45" t="str">
        <f>IF(AND(行业估值!$B$39=$G3750,COUNTIF($G$2:$G$2552,$G3750)&gt;=1),COUNTIF($G$2:G3750,$G3750),"")</f>
        <v/>
      </c>
      <c r="E3750" s="65" t="str">
        <f t="shared" si="299"/>
        <v/>
      </c>
      <c r="F3750" s="65" t="str">
        <f t="shared" si="300"/>
        <v/>
      </c>
      <c r="G3750" s="34" t="str">
        <f>IF(E3750="","",IF(行业估值!$C$5="申万行业",[1]!EM_S_INFO_INDUSTRY_SW2014(E3750,"1"),IF(行业估值!$C$5="证监会行业",[1]!EM_S_INFO_INDUSTRY_CSRC1(E3750,"1"),[1]!EM_S_INFO_INDUSTRY_EM2016(E3750,"1"))))</f>
        <v/>
      </c>
      <c r="H3750" s="34" t="str">
        <f>IF(E3750="","",IF($H$1="上证50",[1]!EM_S_INFO_COMPINDEX(E3750,"000016"),"")&amp;IF($H$1="上证180",[1]!EM_S_INFO_COMPINDEX(E3750,"000010"),"")&amp;IF($H$1="沪深300",[1]!EM_S_INFO_COMPINDEX(E3750,"000300"),"")&amp;IF(AND($H$1="上证A股",RIGHT(E3750,2)="SH"),"是","")&amp;IF(AND($H$1="深证A股",RIGHT(E3750,2)="SZ"),"是","")&amp;IF(AND($H$1="创业板",LEFT(E3750,1)-3=0),"是","")&amp;IF(AND($H$1="全部A股",E3750&lt;&gt;0),"是","")&amp;IF(AND($H$1="中小板",LEFT(E3750,3)="002"),"是",""))</f>
        <v/>
      </c>
      <c r="I3750" s="46" t="str">
        <f>IF(E3750="","",IF(OR([1]!EM_S_VAL_MV(E3750,deadline)="",[1]!EM_S_VAL_MV(E3750,deadline)="--",[1]!EM_S_VAL_MV(E3750,deadline)="null"),0,[1]!EM_S_VAL_MV(E3750,deadline)/100000000))</f>
        <v/>
      </c>
      <c r="J3750" s="46" t="str">
        <f>IF(E3750="","",IF(RIGHT(LEFT($J$1,6),3)="TTM",[1]!EM_S_FA_PROFIT_TTM(E3750,LEFT(RIGHT($J$1,11),10),1)/100000000,[1]!EM_S_STM07_IS(E3750,61,LEFT(RIGHT($J$1,5),4)&amp;"-12-31",1)/100000000))</f>
        <v/>
      </c>
      <c r="K3750" s="36" t="str">
        <f t="shared" si="296"/>
        <v/>
      </c>
      <c r="L3750" s="46" t="str">
        <f>IF(E3750="","",IF(ISERROR(IF(行业估值!$E$7="最新年报",[1]!EM_S_STM07_BS(E3750,140,LEFT(RIGHT($L$1,5),4)&amp;"-12-31",1)/100000000,[1]!EM_S_STM07_BS(E3750,140,LEFT(RIGHT($L$1,11),10),1)/100000000)),0,IF(行业估值!$E$7="最新年报",[1]!EM_S_STM07_BS(E3750,140,LEFT(RIGHT($L$1,5),4)&amp;"-12-31",1)/100000000,[1]!EM_S_STM07_BS(E3750,140,LEFT(RIGHT($L$1,11),10),1)/100000000)))</f>
        <v/>
      </c>
      <c r="M3750" s="36" t="str">
        <f t="shared" si="297"/>
        <v/>
      </c>
      <c r="N3750" s="37" t="str">
        <f>IF(E3750="","",IF(ISERROR([1]!EM_S_EST_NETPROFIT(E3750,行业估值!$E$6,deadline)/100000000),"-",[1]!EM_S_EST_NETPROFIT(E3750,行业估值!$E$6,deadline)/100000000))</f>
        <v/>
      </c>
      <c r="O3750" s="36" t="str">
        <f t="shared" si="298"/>
        <v/>
      </c>
      <c r="T3750" s="64"/>
      <c r="U3750" s="64"/>
    </row>
    <row r="3751" spans="4:21">
      <c r="D3751" s="45" t="str">
        <f>IF(AND(行业估值!$B$39=$G3751,COUNTIF($G$2:$G$2552,$G3751)&gt;=1),COUNTIF($G$2:G3751,$G3751),"")</f>
        <v/>
      </c>
      <c r="E3751" s="65" t="str">
        <f t="shared" si="299"/>
        <v/>
      </c>
      <c r="F3751" s="65" t="str">
        <f t="shared" si="300"/>
        <v/>
      </c>
      <c r="G3751" s="34" t="str">
        <f>IF(E3751="","",IF(行业估值!$C$5="申万行业",[1]!EM_S_INFO_INDUSTRY_SW2014(E3751,"1"),IF(行业估值!$C$5="证监会行业",[1]!EM_S_INFO_INDUSTRY_CSRC1(E3751,"1"),[1]!EM_S_INFO_INDUSTRY_EM2016(E3751,"1"))))</f>
        <v/>
      </c>
      <c r="H3751" s="34" t="str">
        <f>IF(E3751="","",IF($H$1="上证50",[1]!EM_S_INFO_COMPINDEX(E3751,"000016"),"")&amp;IF($H$1="上证180",[1]!EM_S_INFO_COMPINDEX(E3751,"000010"),"")&amp;IF($H$1="沪深300",[1]!EM_S_INFO_COMPINDEX(E3751,"000300"),"")&amp;IF(AND($H$1="上证A股",RIGHT(E3751,2)="SH"),"是","")&amp;IF(AND($H$1="深证A股",RIGHT(E3751,2)="SZ"),"是","")&amp;IF(AND($H$1="创业板",LEFT(E3751,1)-3=0),"是","")&amp;IF(AND($H$1="全部A股",E3751&lt;&gt;0),"是","")&amp;IF(AND($H$1="中小板",LEFT(E3751,3)="002"),"是",""))</f>
        <v/>
      </c>
      <c r="I3751" s="46" t="str">
        <f>IF(E3751="","",IF(OR([1]!EM_S_VAL_MV(E3751,deadline)="",[1]!EM_S_VAL_MV(E3751,deadline)="--",[1]!EM_S_VAL_MV(E3751,deadline)="null"),0,[1]!EM_S_VAL_MV(E3751,deadline)/100000000))</f>
        <v/>
      </c>
      <c r="J3751" s="46" t="str">
        <f>IF(E3751="","",IF(RIGHT(LEFT($J$1,6),3)="TTM",[1]!EM_S_FA_PROFIT_TTM(E3751,LEFT(RIGHT($J$1,11),10),1)/100000000,[1]!EM_S_STM07_IS(E3751,61,LEFT(RIGHT($J$1,5),4)&amp;"-12-31",1)/100000000))</f>
        <v/>
      </c>
      <c r="K3751" s="36" t="str">
        <f t="shared" si="296"/>
        <v/>
      </c>
      <c r="L3751" s="46" t="str">
        <f>IF(E3751="","",IF(ISERROR(IF(行业估值!$E$7="最新年报",[1]!EM_S_STM07_BS(E3751,140,LEFT(RIGHT($L$1,5),4)&amp;"-12-31",1)/100000000,[1]!EM_S_STM07_BS(E3751,140,LEFT(RIGHT($L$1,11),10),1)/100000000)),0,IF(行业估值!$E$7="最新年报",[1]!EM_S_STM07_BS(E3751,140,LEFT(RIGHT($L$1,5),4)&amp;"-12-31",1)/100000000,[1]!EM_S_STM07_BS(E3751,140,LEFT(RIGHT($L$1,11),10),1)/100000000)))</f>
        <v/>
      </c>
      <c r="M3751" s="36" t="str">
        <f t="shared" si="297"/>
        <v/>
      </c>
      <c r="N3751" s="37" t="str">
        <f>IF(E3751="","",IF(ISERROR([1]!EM_S_EST_NETPROFIT(E3751,行业估值!$E$6,deadline)/100000000),"-",[1]!EM_S_EST_NETPROFIT(E3751,行业估值!$E$6,deadline)/100000000))</f>
        <v/>
      </c>
      <c r="O3751" s="36" t="str">
        <f t="shared" si="298"/>
        <v/>
      </c>
      <c r="T3751" s="64"/>
      <c r="U3751" s="64"/>
    </row>
    <row r="3752" spans="4:21">
      <c r="D3752" s="45" t="str">
        <f>IF(AND(行业估值!$B$39=$G3752,COUNTIF($G$2:$G$2552,$G3752)&gt;=1),COUNTIF($G$2:G3752,$G3752),"")</f>
        <v/>
      </c>
      <c r="E3752" s="65" t="str">
        <f t="shared" si="299"/>
        <v/>
      </c>
      <c r="F3752" s="65" t="str">
        <f t="shared" si="300"/>
        <v/>
      </c>
      <c r="G3752" s="34" t="str">
        <f>IF(E3752="","",IF(行业估值!$C$5="申万行业",[1]!EM_S_INFO_INDUSTRY_SW2014(E3752,"1"),IF(行业估值!$C$5="证监会行业",[1]!EM_S_INFO_INDUSTRY_CSRC1(E3752,"1"),[1]!EM_S_INFO_INDUSTRY_EM2016(E3752,"1"))))</f>
        <v/>
      </c>
      <c r="H3752" s="34" t="str">
        <f>IF(E3752="","",IF($H$1="上证50",[1]!EM_S_INFO_COMPINDEX(E3752,"000016"),"")&amp;IF($H$1="上证180",[1]!EM_S_INFO_COMPINDEX(E3752,"000010"),"")&amp;IF($H$1="沪深300",[1]!EM_S_INFO_COMPINDEX(E3752,"000300"),"")&amp;IF(AND($H$1="上证A股",RIGHT(E3752,2)="SH"),"是","")&amp;IF(AND($H$1="深证A股",RIGHT(E3752,2)="SZ"),"是","")&amp;IF(AND($H$1="创业板",LEFT(E3752,1)-3=0),"是","")&amp;IF(AND($H$1="全部A股",E3752&lt;&gt;0),"是","")&amp;IF(AND($H$1="中小板",LEFT(E3752,3)="002"),"是",""))</f>
        <v/>
      </c>
      <c r="I3752" s="46" t="str">
        <f>IF(E3752="","",IF(OR([1]!EM_S_VAL_MV(E3752,deadline)="",[1]!EM_S_VAL_MV(E3752,deadline)="--",[1]!EM_S_VAL_MV(E3752,deadline)="null"),0,[1]!EM_S_VAL_MV(E3752,deadline)/100000000))</f>
        <v/>
      </c>
      <c r="J3752" s="46" t="str">
        <f>IF(E3752="","",IF(RIGHT(LEFT($J$1,6),3)="TTM",[1]!EM_S_FA_PROFIT_TTM(E3752,LEFT(RIGHT($J$1,11),10),1)/100000000,[1]!EM_S_STM07_IS(E3752,61,LEFT(RIGHT($J$1,5),4)&amp;"-12-31",1)/100000000))</f>
        <v/>
      </c>
      <c r="K3752" s="36" t="str">
        <f t="shared" si="296"/>
        <v/>
      </c>
      <c r="L3752" s="46" t="str">
        <f>IF(E3752="","",IF(ISERROR(IF(行业估值!$E$7="最新年报",[1]!EM_S_STM07_BS(E3752,140,LEFT(RIGHT($L$1,5),4)&amp;"-12-31",1)/100000000,[1]!EM_S_STM07_BS(E3752,140,LEFT(RIGHT($L$1,11),10),1)/100000000)),0,IF(行业估值!$E$7="最新年报",[1]!EM_S_STM07_BS(E3752,140,LEFT(RIGHT($L$1,5),4)&amp;"-12-31",1)/100000000,[1]!EM_S_STM07_BS(E3752,140,LEFT(RIGHT($L$1,11),10),1)/100000000)))</f>
        <v/>
      </c>
      <c r="M3752" s="36" t="str">
        <f t="shared" si="297"/>
        <v/>
      </c>
      <c r="N3752" s="37" t="str">
        <f>IF(E3752="","",IF(ISERROR([1]!EM_S_EST_NETPROFIT(E3752,行业估值!$E$6,deadline)/100000000),"-",[1]!EM_S_EST_NETPROFIT(E3752,行业估值!$E$6,deadline)/100000000))</f>
        <v/>
      </c>
      <c r="O3752" s="36" t="str">
        <f t="shared" si="298"/>
        <v/>
      </c>
      <c r="T3752" s="64"/>
      <c r="U3752" s="64"/>
    </row>
    <row r="3753" spans="4:21">
      <c r="D3753" s="45" t="str">
        <f>IF(AND(行业估值!$B$39=$G3753,COUNTIF($G$2:$G$2552,$G3753)&gt;=1),COUNTIF($G$2:G3753,$G3753),"")</f>
        <v/>
      </c>
      <c r="E3753" s="65" t="str">
        <f t="shared" si="299"/>
        <v/>
      </c>
      <c r="F3753" s="65" t="str">
        <f t="shared" si="300"/>
        <v/>
      </c>
      <c r="G3753" s="34" t="str">
        <f>IF(E3753="","",IF(行业估值!$C$5="申万行业",[1]!EM_S_INFO_INDUSTRY_SW2014(E3753,"1"),IF(行业估值!$C$5="证监会行业",[1]!EM_S_INFO_INDUSTRY_CSRC1(E3753,"1"),[1]!EM_S_INFO_INDUSTRY_EM2016(E3753,"1"))))</f>
        <v/>
      </c>
      <c r="H3753" s="34" t="str">
        <f>IF(E3753="","",IF($H$1="上证50",[1]!EM_S_INFO_COMPINDEX(E3753,"000016"),"")&amp;IF($H$1="上证180",[1]!EM_S_INFO_COMPINDEX(E3753,"000010"),"")&amp;IF($H$1="沪深300",[1]!EM_S_INFO_COMPINDEX(E3753,"000300"),"")&amp;IF(AND($H$1="上证A股",RIGHT(E3753,2)="SH"),"是","")&amp;IF(AND($H$1="深证A股",RIGHT(E3753,2)="SZ"),"是","")&amp;IF(AND($H$1="创业板",LEFT(E3753,1)-3=0),"是","")&amp;IF(AND($H$1="全部A股",E3753&lt;&gt;0),"是","")&amp;IF(AND($H$1="中小板",LEFT(E3753,3)="002"),"是",""))</f>
        <v/>
      </c>
      <c r="I3753" s="46" t="str">
        <f>IF(E3753="","",IF(OR([1]!EM_S_VAL_MV(E3753,deadline)="",[1]!EM_S_VAL_MV(E3753,deadline)="--",[1]!EM_S_VAL_MV(E3753,deadline)="null"),0,[1]!EM_S_VAL_MV(E3753,deadline)/100000000))</f>
        <v/>
      </c>
      <c r="J3753" s="46" t="str">
        <f>IF(E3753="","",IF(RIGHT(LEFT($J$1,6),3)="TTM",[1]!EM_S_FA_PROFIT_TTM(E3753,LEFT(RIGHT($J$1,11),10),1)/100000000,[1]!EM_S_STM07_IS(E3753,61,LEFT(RIGHT($J$1,5),4)&amp;"-12-31",1)/100000000))</f>
        <v/>
      </c>
      <c r="K3753" s="36" t="str">
        <f t="shared" si="296"/>
        <v/>
      </c>
      <c r="L3753" s="46" t="str">
        <f>IF(E3753="","",IF(ISERROR(IF(行业估值!$E$7="最新年报",[1]!EM_S_STM07_BS(E3753,140,LEFT(RIGHT($L$1,5),4)&amp;"-12-31",1)/100000000,[1]!EM_S_STM07_BS(E3753,140,LEFT(RIGHT($L$1,11),10),1)/100000000)),0,IF(行业估值!$E$7="最新年报",[1]!EM_S_STM07_BS(E3753,140,LEFT(RIGHT($L$1,5),4)&amp;"-12-31",1)/100000000,[1]!EM_S_STM07_BS(E3753,140,LEFT(RIGHT($L$1,11),10),1)/100000000)))</f>
        <v/>
      </c>
      <c r="M3753" s="36" t="str">
        <f t="shared" si="297"/>
        <v/>
      </c>
      <c r="N3753" s="37" t="str">
        <f>IF(E3753="","",IF(ISERROR([1]!EM_S_EST_NETPROFIT(E3753,行业估值!$E$6,deadline)/100000000),"-",[1]!EM_S_EST_NETPROFIT(E3753,行业估值!$E$6,deadline)/100000000))</f>
        <v/>
      </c>
      <c r="O3753" s="36" t="str">
        <f t="shared" si="298"/>
        <v/>
      </c>
      <c r="T3753" s="64"/>
      <c r="U3753" s="64"/>
    </row>
    <row r="3754" spans="4:21">
      <c r="D3754" s="45" t="str">
        <f>IF(AND(行业估值!$B$39=$G3754,COUNTIF($G$2:$G$2552,$G3754)&gt;=1),COUNTIF($G$2:G3754,$G3754),"")</f>
        <v/>
      </c>
      <c r="E3754" s="65" t="str">
        <f t="shared" si="299"/>
        <v/>
      </c>
      <c r="F3754" s="65" t="str">
        <f t="shared" si="300"/>
        <v/>
      </c>
      <c r="G3754" s="34" t="str">
        <f>IF(E3754="","",IF(行业估值!$C$5="申万行业",[1]!EM_S_INFO_INDUSTRY_SW2014(E3754,"1"),IF(行业估值!$C$5="证监会行业",[1]!EM_S_INFO_INDUSTRY_CSRC1(E3754,"1"),[1]!EM_S_INFO_INDUSTRY_EM2016(E3754,"1"))))</f>
        <v/>
      </c>
      <c r="H3754" s="34" t="str">
        <f>IF(E3754="","",IF($H$1="上证50",[1]!EM_S_INFO_COMPINDEX(E3754,"000016"),"")&amp;IF($H$1="上证180",[1]!EM_S_INFO_COMPINDEX(E3754,"000010"),"")&amp;IF($H$1="沪深300",[1]!EM_S_INFO_COMPINDEX(E3754,"000300"),"")&amp;IF(AND($H$1="上证A股",RIGHT(E3754,2)="SH"),"是","")&amp;IF(AND($H$1="深证A股",RIGHT(E3754,2)="SZ"),"是","")&amp;IF(AND($H$1="创业板",LEFT(E3754,1)-3=0),"是","")&amp;IF(AND($H$1="全部A股",E3754&lt;&gt;0),"是","")&amp;IF(AND($H$1="中小板",LEFT(E3754,3)="002"),"是",""))</f>
        <v/>
      </c>
      <c r="I3754" s="46" t="str">
        <f>IF(E3754="","",IF(OR([1]!EM_S_VAL_MV(E3754,deadline)="",[1]!EM_S_VAL_MV(E3754,deadline)="--",[1]!EM_S_VAL_MV(E3754,deadline)="null"),0,[1]!EM_S_VAL_MV(E3754,deadline)/100000000))</f>
        <v/>
      </c>
      <c r="J3754" s="46" t="str">
        <f>IF(E3754="","",IF(RIGHT(LEFT($J$1,6),3)="TTM",[1]!EM_S_FA_PROFIT_TTM(E3754,LEFT(RIGHT($J$1,11),10),1)/100000000,[1]!EM_S_STM07_IS(E3754,61,LEFT(RIGHT($J$1,5),4)&amp;"-12-31",1)/100000000))</f>
        <v/>
      </c>
      <c r="K3754" s="36" t="str">
        <f t="shared" si="296"/>
        <v/>
      </c>
      <c r="L3754" s="46" t="str">
        <f>IF(E3754="","",IF(ISERROR(IF(行业估值!$E$7="最新年报",[1]!EM_S_STM07_BS(E3754,140,LEFT(RIGHT($L$1,5),4)&amp;"-12-31",1)/100000000,[1]!EM_S_STM07_BS(E3754,140,LEFT(RIGHT($L$1,11),10),1)/100000000)),0,IF(行业估值!$E$7="最新年报",[1]!EM_S_STM07_BS(E3754,140,LEFT(RIGHT($L$1,5),4)&amp;"-12-31",1)/100000000,[1]!EM_S_STM07_BS(E3754,140,LEFT(RIGHT($L$1,11),10),1)/100000000)))</f>
        <v/>
      </c>
      <c r="M3754" s="36" t="str">
        <f t="shared" si="297"/>
        <v/>
      </c>
      <c r="N3754" s="37" t="str">
        <f>IF(E3754="","",IF(ISERROR([1]!EM_S_EST_NETPROFIT(E3754,行业估值!$E$6,deadline)/100000000),"-",[1]!EM_S_EST_NETPROFIT(E3754,行业估值!$E$6,deadline)/100000000))</f>
        <v/>
      </c>
      <c r="O3754" s="36" t="str">
        <f t="shared" si="298"/>
        <v/>
      </c>
      <c r="T3754" s="64"/>
      <c r="U3754" s="64"/>
    </row>
    <row r="3755" spans="4:21">
      <c r="D3755" s="45" t="str">
        <f>IF(AND(行业估值!$B$39=$G3755,COUNTIF($G$2:$G$2552,$G3755)&gt;=1),COUNTIF($G$2:G3755,$G3755),"")</f>
        <v/>
      </c>
      <c r="E3755" s="65" t="str">
        <f t="shared" si="299"/>
        <v/>
      </c>
      <c r="F3755" s="65" t="str">
        <f t="shared" si="300"/>
        <v/>
      </c>
      <c r="G3755" s="34" t="str">
        <f>IF(E3755="","",IF(行业估值!$C$5="申万行业",[1]!EM_S_INFO_INDUSTRY_SW2014(E3755,"1"),IF(行业估值!$C$5="证监会行业",[1]!EM_S_INFO_INDUSTRY_CSRC1(E3755,"1"),[1]!EM_S_INFO_INDUSTRY_EM2016(E3755,"1"))))</f>
        <v/>
      </c>
      <c r="H3755" s="34" t="str">
        <f>IF(E3755="","",IF($H$1="上证50",[1]!EM_S_INFO_COMPINDEX(E3755,"000016"),"")&amp;IF($H$1="上证180",[1]!EM_S_INFO_COMPINDEX(E3755,"000010"),"")&amp;IF($H$1="沪深300",[1]!EM_S_INFO_COMPINDEX(E3755,"000300"),"")&amp;IF(AND($H$1="上证A股",RIGHT(E3755,2)="SH"),"是","")&amp;IF(AND($H$1="深证A股",RIGHT(E3755,2)="SZ"),"是","")&amp;IF(AND($H$1="创业板",LEFT(E3755,1)-3=0),"是","")&amp;IF(AND($H$1="全部A股",E3755&lt;&gt;0),"是","")&amp;IF(AND($H$1="中小板",LEFT(E3755,3)="002"),"是",""))</f>
        <v/>
      </c>
      <c r="I3755" s="46" t="str">
        <f>IF(E3755="","",IF(OR([1]!EM_S_VAL_MV(E3755,deadline)="",[1]!EM_S_VAL_MV(E3755,deadline)="--",[1]!EM_S_VAL_MV(E3755,deadline)="null"),0,[1]!EM_S_VAL_MV(E3755,deadline)/100000000))</f>
        <v/>
      </c>
      <c r="J3755" s="46" t="str">
        <f>IF(E3755="","",IF(RIGHT(LEFT($J$1,6),3)="TTM",[1]!EM_S_FA_PROFIT_TTM(E3755,LEFT(RIGHT($J$1,11),10),1)/100000000,[1]!EM_S_STM07_IS(E3755,61,LEFT(RIGHT($J$1,5),4)&amp;"-12-31",1)/100000000))</f>
        <v/>
      </c>
      <c r="K3755" s="36" t="str">
        <f t="shared" si="296"/>
        <v/>
      </c>
      <c r="L3755" s="46" t="str">
        <f>IF(E3755="","",IF(ISERROR(IF(行业估值!$E$7="最新年报",[1]!EM_S_STM07_BS(E3755,140,LEFT(RIGHT($L$1,5),4)&amp;"-12-31",1)/100000000,[1]!EM_S_STM07_BS(E3755,140,LEFT(RIGHT($L$1,11),10),1)/100000000)),0,IF(行业估值!$E$7="最新年报",[1]!EM_S_STM07_BS(E3755,140,LEFT(RIGHT($L$1,5),4)&amp;"-12-31",1)/100000000,[1]!EM_S_STM07_BS(E3755,140,LEFT(RIGHT($L$1,11),10),1)/100000000)))</f>
        <v/>
      </c>
      <c r="M3755" s="36" t="str">
        <f t="shared" si="297"/>
        <v/>
      </c>
      <c r="N3755" s="37" t="str">
        <f>IF(E3755="","",IF(ISERROR([1]!EM_S_EST_NETPROFIT(E3755,行业估值!$E$6,deadline)/100000000),"-",[1]!EM_S_EST_NETPROFIT(E3755,行业估值!$E$6,deadline)/100000000))</f>
        <v/>
      </c>
      <c r="O3755" s="36" t="str">
        <f t="shared" si="298"/>
        <v/>
      </c>
      <c r="T3755" s="64"/>
      <c r="U3755" s="64"/>
    </row>
    <row r="3756" spans="4:21">
      <c r="D3756" s="45" t="str">
        <f>IF(AND(行业估值!$B$39=$G3756,COUNTIF($G$2:$G$2552,$G3756)&gt;=1),COUNTIF($G$2:G3756,$G3756),"")</f>
        <v/>
      </c>
      <c r="E3756" s="65" t="str">
        <f t="shared" si="299"/>
        <v/>
      </c>
      <c r="F3756" s="65" t="str">
        <f t="shared" si="300"/>
        <v/>
      </c>
      <c r="G3756" s="34" t="str">
        <f>IF(E3756="","",IF(行业估值!$C$5="申万行业",[1]!EM_S_INFO_INDUSTRY_SW2014(E3756,"1"),IF(行业估值!$C$5="证监会行业",[1]!EM_S_INFO_INDUSTRY_CSRC1(E3756,"1"),[1]!EM_S_INFO_INDUSTRY_EM2016(E3756,"1"))))</f>
        <v/>
      </c>
      <c r="H3756" s="34" t="str">
        <f>IF(E3756="","",IF($H$1="上证50",[1]!EM_S_INFO_COMPINDEX(E3756,"000016"),"")&amp;IF($H$1="上证180",[1]!EM_S_INFO_COMPINDEX(E3756,"000010"),"")&amp;IF($H$1="沪深300",[1]!EM_S_INFO_COMPINDEX(E3756,"000300"),"")&amp;IF(AND($H$1="上证A股",RIGHT(E3756,2)="SH"),"是","")&amp;IF(AND($H$1="深证A股",RIGHT(E3756,2)="SZ"),"是","")&amp;IF(AND($H$1="创业板",LEFT(E3756,1)-3=0),"是","")&amp;IF(AND($H$1="全部A股",E3756&lt;&gt;0),"是","")&amp;IF(AND($H$1="中小板",LEFT(E3756,3)="002"),"是",""))</f>
        <v/>
      </c>
      <c r="I3756" s="46" t="str">
        <f>IF(E3756="","",IF(OR([1]!EM_S_VAL_MV(E3756,deadline)="",[1]!EM_S_VAL_MV(E3756,deadline)="--",[1]!EM_S_VAL_MV(E3756,deadline)="null"),0,[1]!EM_S_VAL_MV(E3756,deadline)/100000000))</f>
        <v/>
      </c>
      <c r="J3756" s="46" t="str">
        <f>IF(E3756="","",IF(RIGHT(LEFT($J$1,6),3)="TTM",[1]!EM_S_FA_PROFIT_TTM(E3756,LEFT(RIGHT($J$1,11),10),1)/100000000,[1]!EM_S_STM07_IS(E3756,61,LEFT(RIGHT($J$1,5),4)&amp;"-12-31",1)/100000000))</f>
        <v/>
      </c>
      <c r="K3756" s="36" t="str">
        <f t="shared" si="296"/>
        <v/>
      </c>
      <c r="L3756" s="46" t="str">
        <f>IF(E3756="","",IF(ISERROR(IF(行业估值!$E$7="最新年报",[1]!EM_S_STM07_BS(E3756,140,LEFT(RIGHT($L$1,5),4)&amp;"-12-31",1)/100000000,[1]!EM_S_STM07_BS(E3756,140,LEFT(RIGHT($L$1,11),10),1)/100000000)),0,IF(行业估值!$E$7="最新年报",[1]!EM_S_STM07_BS(E3756,140,LEFT(RIGHT($L$1,5),4)&amp;"-12-31",1)/100000000,[1]!EM_S_STM07_BS(E3756,140,LEFT(RIGHT($L$1,11),10),1)/100000000)))</f>
        <v/>
      </c>
      <c r="M3756" s="36" t="str">
        <f t="shared" si="297"/>
        <v/>
      </c>
      <c r="N3756" s="37" t="str">
        <f>IF(E3756="","",IF(ISERROR([1]!EM_S_EST_NETPROFIT(E3756,行业估值!$E$6,deadline)/100000000),"-",[1]!EM_S_EST_NETPROFIT(E3756,行业估值!$E$6,deadline)/100000000))</f>
        <v/>
      </c>
      <c r="O3756" s="36" t="str">
        <f t="shared" si="298"/>
        <v/>
      </c>
      <c r="T3756" s="64"/>
      <c r="U3756" s="64"/>
    </row>
    <row r="3757" spans="4:21">
      <c r="D3757" s="45" t="str">
        <f>IF(AND(行业估值!$B$39=$G3757,COUNTIF($G$2:$G$2552,$G3757)&gt;=1),COUNTIF($G$2:G3757,$G3757),"")</f>
        <v/>
      </c>
      <c r="E3757" s="65" t="str">
        <f t="shared" si="299"/>
        <v/>
      </c>
      <c r="F3757" s="65" t="str">
        <f t="shared" si="300"/>
        <v/>
      </c>
      <c r="G3757" s="34" t="str">
        <f>IF(E3757="","",IF(行业估值!$C$5="申万行业",[1]!EM_S_INFO_INDUSTRY_SW2014(E3757,"1"),IF(行业估值!$C$5="证监会行业",[1]!EM_S_INFO_INDUSTRY_CSRC1(E3757,"1"),[1]!EM_S_INFO_INDUSTRY_EM2016(E3757,"1"))))</f>
        <v/>
      </c>
      <c r="H3757" s="34" t="str">
        <f>IF(E3757="","",IF($H$1="上证50",[1]!EM_S_INFO_COMPINDEX(E3757,"000016"),"")&amp;IF($H$1="上证180",[1]!EM_S_INFO_COMPINDEX(E3757,"000010"),"")&amp;IF($H$1="沪深300",[1]!EM_S_INFO_COMPINDEX(E3757,"000300"),"")&amp;IF(AND($H$1="上证A股",RIGHT(E3757,2)="SH"),"是","")&amp;IF(AND($H$1="深证A股",RIGHT(E3757,2)="SZ"),"是","")&amp;IF(AND($H$1="创业板",LEFT(E3757,1)-3=0),"是","")&amp;IF(AND($H$1="全部A股",E3757&lt;&gt;0),"是","")&amp;IF(AND($H$1="中小板",LEFT(E3757,3)="002"),"是",""))</f>
        <v/>
      </c>
      <c r="I3757" s="46" t="str">
        <f>IF(E3757="","",IF(OR([1]!EM_S_VAL_MV(E3757,deadline)="",[1]!EM_S_VAL_MV(E3757,deadline)="--",[1]!EM_S_VAL_MV(E3757,deadline)="null"),0,[1]!EM_S_VAL_MV(E3757,deadline)/100000000))</f>
        <v/>
      </c>
      <c r="J3757" s="46" t="str">
        <f>IF(E3757="","",IF(RIGHT(LEFT($J$1,6),3)="TTM",[1]!EM_S_FA_PROFIT_TTM(E3757,LEFT(RIGHT($J$1,11),10),1)/100000000,[1]!EM_S_STM07_IS(E3757,61,LEFT(RIGHT($J$1,5),4)&amp;"-12-31",1)/100000000))</f>
        <v/>
      </c>
      <c r="K3757" s="36" t="str">
        <f t="shared" si="296"/>
        <v/>
      </c>
      <c r="L3757" s="46" t="str">
        <f>IF(E3757="","",IF(ISERROR(IF(行业估值!$E$7="最新年报",[1]!EM_S_STM07_BS(E3757,140,LEFT(RIGHT($L$1,5),4)&amp;"-12-31",1)/100000000,[1]!EM_S_STM07_BS(E3757,140,LEFT(RIGHT($L$1,11),10),1)/100000000)),0,IF(行业估值!$E$7="最新年报",[1]!EM_S_STM07_BS(E3757,140,LEFT(RIGHT($L$1,5),4)&amp;"-12-31",1)/100000000,[1]!EM_S_STM07_BS(E3757,140,LEFT(RIGHT($L$1,11),10),1)/100000000)))</f>
        <v/>
      </c>
      <c r="M3757" s="36" t="str">
        <f t="shared" si="297"/>
        <v/>
      </c>
      <c r="N3757" s="37" t="str">
        <f>IF(E3757="","",IF(ISERROR([1]!EM_S_EST_NETPROFIT(E3757,行业估值!$E$6,deadline)/100000000),"-",[1]!EM_S_EST_NETPROFIT(E3757,行业估值!$E$6,deadline)/100000000))</f>
        <v/>
      </c>
      <c r="O3757" s="36" t="str">
        <f t="shared" si="298"/>
        <v/>
      </c>
      <c r="T3757" s="64"/>
      <c r="U3757" s="64"/>
    </row>
    <row r="3758" spans="4:21">
      <c r="D3758" s="45" t="str">
        <f>IF(AND(行业估值!$B$39=$G3758,COUNTIF($G$2:$G$2552,$G3758)&gt;=1),COUNTIF($G$2:G3758,$G3758),"")</f>
        <v/>
      </c>
      <c r="E3758" s="65" t="str">
        <f t="shared" si="299"/>
        <v/>
      </c>
      <c r="F3758" s="65" t="str">
        <f t="shared" si="300"/>
        <v/>
      </c>
      <c r="G3758" s="34" t="str">
        <f>IF(E3758="","",IF(行业估值!$C$5="申万行业",[1]!EM_S_INFO_INDUSTRY_SW2014(E3758,"1"),IF(行业估值!$C$5="证监会行业",[1]!EM_S_INFO_INDUSTRY_CSRC1(E3758,"1"),[1]!EM_S_INFO_INDUSTRY_EM2016(E3758,"1"))))</f>
        <v/>
      </c>
      <c r="H3758" s="34" t="str">
        <f>IF(E3758="","",IF($H$1="上证50",[1]!EM_S_INFO_COMPINDEX(E3758,"000016"),"")&amp;IF($H$1="上证180",[1]!EM_S_INFO_COMPINDEX(E3758,"000010"),"")&amp;IF($H$1="沪深300",[1]!EM_S_INFO_COMPINDEX(E3758,"000300"),"")&amp;IF(AND($H$1="上证A股",RIGHT(E3758,2)="SH"),"是","")&amp;IF(AND($H$1="深证A股",RIGHT(E3758,2)="SZ"),"是","")&amp;IF(AND($H$1="创业板",LEFT(E3758,1)-3=0),"是","")&amp;IF(AND($H$1="全部A股",E3758&lt;&gt;0),"是","")&amp;IF(AND($H$1="中小板",LEFT(E3758,3)="002"),"是",""))</f>
        <v/>
      </c>
      <c r="I3758" s="46" t="str">
        <f>IF(E3758="","",IF(OR([1]!EM_S_VAL_MV(E3758,deadline)="",[1]!EM_S_VAL_MV(E3758,deadline)="--",[1]!EM_S_VAL_MV(E3758,deadline)="null"),0,[1]!EM_S_VAL_MV(E3758,deadline)/100000000))</f>
        <v/>
      </c>
      <c r="J3758" s="46" t="str">
        <f>IF(E3758="","",IF(RIGHT(LEFT($J$1,6),3)="TTM",[1]!EM_S_FA_PROFIT_TTM(E3758,LEFT(RIGHT($J$1,11),10),1)/100000000,[1]!EM_S_STM07_IS(E3758,61,LEFT(RIGHT($J$1,5),4)&amp;"-12-31",1)/100000000))</f>
        <v/>
      </c>
      <c r="K3758" s="36" t="str">
        <f t="shared" si="296"/>
        <v/>
      </c>
      <c r="L3758" s="46" t="str">
        <f>IF(E3758="","",IF(ISERROR(IF(行业估值!$E$7="最新年报",[1]!EM_S_STM07_BS(E3758,140,LEFT(RIGHT($L$1,5),4)&amp;"-12-31",1)/100000000,[1]!EM_S_STM07_BS(E3758,140,LEFT(RIGHT($L$1,11),10),1)/100000000)),0,IF(行业估值!$E$7="最新年报",[1]!EM_S_STM07_BS(E3758,140,LEFT(RIGHT($L$1,5),4)&amp;"-12-31",1)/100000000,[1]!EM_S_STM07_BS(E3758,140,LEFT(RIGHT($L$1,11),10),1)/100000000)))</f>
        <v/>
      </c>
      <c r="M3758" s="36" t="str">
        <f t="shared" si="297"/>
        <v/>
      </c>
      <c r="N3758" s="37" t="str">
        <f>IF(E3758="","",IF(ISERROR([1]!EM_S_EST_NETPROFIT(E3758,行业估值!$E$6,deadline)/100000000),"-",[1]!EM_S_EST_NETPROFIT(E3758,行业估值!$E$6,deadline)/100000000))</f>
        <v/>
      </c>
      <c r="O3758" s="36" t="str">
        <f t="shared" si="298"/>
        <v/>
      </c>
      <c r="T3758" s="64"/>
      <c r="U3758" s="64"/>
    </row>
    <row r="3759" spans="4:21">
      <c r="D3759" s="45" t="str">
        <f>IF(AND(行业估值!$B$39=$G3759,COUNTIF($G$2:$G$2552,$G3759)&gt;=1),COUNTIF($G$2:G3759,$G3759),"")</f>
        <v/>
      </c>
      <c r="E3759" s="65" t="str">
        <f t="shared" si="299"/>
        <v/>
      </c>
      <c r="F3759" s="65" t="str">
        <f t="shared" si="300"/>
        <v/>
      </c>
      <c r="G3759" s="34" t="str">
        <f>IF(E3759="","",IF(行业估值!$C$5="申万行业",[1]!EM_S_INFO_INDUSTRY_SW2014(E3759,"1"),IF(行业估值!$C$5="证监会行业",[1]!EM_S_INFO_INDUSTRY_CSRC1(E3759,"1"),[1]!EM_S_INFO_INDUSTRY_EM2016(E3759,"1"))))</f>
        <v/>
      </c>
      <c r="H3759" s="34" t="str">
        <f>IF(E3759="","",IF($H$1="上证50",[1]!EM_S_INFO_COMPINDEX(E3759,"000016"),"")&amp;IF($H$1="上证180",[1]!EM_S_INFO_COMPINDEX(E3759,"000010"),"")&amp;IF($H$1="沪深300",[1]!EM_S_INFO_COMPINDEX(E3759,"000300"),"")&amp;IF(AND($H$1="上证A股",RIGHT(E3759,2)="SH"),"是","")&amp;IF(AND($H$1="深证A股",RIGHT(E3759,2)="SZ"),"是","")&amp;IF(AND($H$1="创业板",LEFT(E3759,1)-3=0),"是","")&amp;IF(AND($H$1="全部A股",E3759&lt;&gt;0),"是","")&amp;IF(AND($H$1="中小板",LEFT(E3759,3)="002"),"是",""))</f>
        <v/>
      </c>
      <c r="I3759" s="46" t="str">
        <f>IF(E3759="","",IF(OR([1]!EM_S_VAL_MV(E3759,deadline)="",[1]!EM_S_VAL_MV(E3759,deadline)="--",[1]!EM_S_VAL_MV(E3759,deadline)="null"),0,[1]!EM_S_VAL_MV(E3759,deadline)/100000000))</f>
        <v/>
      </c>
      <c r="J3759" s="46" t="str">
        <f>IF(E3759="","",IF(RIGHT(LEFT($J$1,6),3)="TTM",[1]!EM_S_FA_PROFIT_TTM(E3759,LEFT(RIGHT($J$1,11),10),1)/100000000,[1]!EM_S_STM07_IS(E3759,61,LEFT(RIGHT($J$1,5),4)&amp;"-12-31",1)/100000000))</f>
        <v/>
      </c>
      <c r="K3759" s="36" t="str">
        <f t="shared" si="296"/>
        <v/>
      </c>
      <c r="L3759" s="46" t="str">
        <f>IF(E3759="","",IF(ISERROR(IF(行业估值!$E$7="最新年报",[1]!EM_S_STM07_BS(E3759,140,LEFT(RIGHT($L$1,5),4)&amp;"-12-31",1)/100000000,[1]!EM_S_STM07_BS(E3759,140,LEFT(RIGHT($L$1,11),10),1)/100000000)),0,IF(行业估值!$E$7="最新年报",[1]!EM_S_STM07_BS(E3759,140,LEFT(RIGHT($L$1,5),4)&amp;"-12-31",1)/100000000,[1]!EM_S_STM07_BS(E3759,140,LEFT(RIGHT($L$1,11),10),1)/100000000)))</f>
        <v/>
      </c>
      <c r="M3759" s="36" t="str">
        <f t="shared" si="297"/>
        <v/>
      </c>
      <c r="N3759" s="37" t="str">
        <f>IF(E3759="","",IF(ISERROR([1]!EM_S_EST_NETPROFIT(E3759,行业估值!$E$6,deadline)/100000000),"-",[1]!EM_S_EST_NETPROFIT(E3759,行业估值!$E$6,deadline)/100000000))</f>
        <v/>
      </c>
      <c r="O3759" s="36" t="str">
        <f t="shared" si="298"/>
        <v/>
      </c>
      <c r="T3759" s="64"/>
      <c r="U3759" s="64"/>
    </row>
    <row r="3760" spans="4:21">
      <c r="D3760" s="45" t="str">
        <f>IF(AND(行业估值!$B$39=$G3760,COUNTIF($G$2:$G$2552,$G3760)&gt;=1),COUNTIF($G$2:G3760,$G3760),"")</f>
        <v/>
      </c>
      <c r="E3760" s="65" t="str">
        <f t="shared" si="299"/>
        <v/>
      </c>
      <c r="F3760" s="65" t="str">
        <f t="shared" si="300"/>
        <v/>
      </c>
      <c r="G3760" s="34" t="str">
        <f>IF(E3760="","",IF(行业估值!$C$5="申万行业",[1]!EM_S_INFO_INDUSTRY_SW2014(E3760,"1"),IF(行业估值!$C$5="证监会行业",[1]!EM_S_INFO_INDUSTRY_CSRC1(E3760,"1"),[1]!EM_S_INFO_INDUSTRY_EM2016(E3760,"1"))))</f>
        <v/>
      </c>
      <c r="H3760" s="34" t="str">
        <f>IF(E3760="","",IF($H$1="上证50",[1]!EM_S_INFO_COMPINDEX(E3760,"000016"),"")&amp;IF($H$1="上证180",[1]!EM_S_INFO_COMPINDEX(E3760,"000010"),"")&amp;IF($H$1="沪深300",[1]!EM_S_INFO_COMPINDEX(E3760,"000300"),"")&amp;IF(AND($H$1="上证A股",RIGHT(E3760,2)="SH"),"是","")&amp;IF(AND($H$1="深证A股",RIGHT(E3760,2)="SZ"),"是","")&amp;IF(AND($H$1="创业板",LEFT(E3760,1)-3=0),"是","")&amp;IF(AND($H$1="全部A股",E3760&lt;&gt;0),"是","")&amp;IF(AND($H$1="中小板",LEFT(E3760,3)="002"),"是",""))</f>
        <v/>
      </c>
      <c r="I3760" s="46" t="str">
        <f>IF(E3760="","",IF(OR([1]!EM_S_VAL_MV(E3760,deadline)="",[1]!EM_S_VAL_MV(E3760,deadline)="--",[1]!EM_S_VAL_MV(E3760,deadline)="null"),0,[1]!EM_S_VAL_MV(E3760,deadline)/100000000))</f>
        <v/>
      </c>
      <c r="J3760" s="46" t="str">
        <f>IF(E3760="","",IF(RIGHT(LEFT($J$1,6),3)="TTM",[1]!EM_S_FA_PROFIT_TTM(E3760,LEFT(RIGHT($J$1,11),10),1)/100000000,[1]!EM_S_STM07_IS(E3760,61,LEFT(RIGHT($J$1,5),4)&amp;"-12-31",1)/100000000))</f>
        <v/>
      </c>
      <c r="K3760" s="36" t="str">
        <f t="shared" si="296"/>
        <v/>
      </c>
      <c r="L3760" s="46" t="str">
        <f>IF(E3760="","",IF(ISERROR(IF(行业估值!$E$7="最新年报",[1]!EM_S_STM07_BS(E3760,140,LEFT(RIGHT($L$1,5),4)&amp;"-12-31",1)/100000000,[1]!EM_S_STM07_BS(E3760,140,LEFT(RIGHT($L$1,11),10),1)/100000000)),0,IF(行业估值!$E$7="最新年报",[1]!EM_S_STM07_BS(E3760,140,LEFT(RIGHT($L$1,5),4)&amp;"-12-31",1)/100000000,[1]!EM_S_STM07_BS(E3760,140,LEFT(RIGHT($L$1,11),10),1)/100000000)))</f>
        <v/>
      </c>
      <c r="M3760" s="36" t="str">
        <f t="shared" si="297"/>
        <v/>
      </c>
      <c r="N3760" s="37" t="str">
        <f>IF(E3760="","",IF(ISERROR([1]!EM_S_EST_NETPROFIT(E3760,行业估值!$E$6,deadline)/100000000),"-",[1]!EM_S_EST_NETPROFIT(E3760,行业估值!$E$6,deadline)/100000000))</f>
        <v/>
      </c>
      <c r="O3760" s="36" t="str">
        <f t="shared" si="298"/>
        <v/>
      </c>
      <c r="T3760" s="64"/>
      <c r="U3760" s="64"/>
    </row>
    <row r="3761" spans="4:21">
      <c r="D3761" s="45" t="str">
        <f>IF(AND(行业估值!$B$39=$G3761,COUNTIF($G$2:$G$2552,$G3761)&gt;=1),COUNTIF($G$2:G3761,$G3761),"")</f>
        <v/>
      </c>
      <c r="E3761" s="65" t="str">
        <f t="shared" si="299"/>
        <v/>
      </c>
      <c r="F3761" s="65" t="str">
        <f t="shared" si="300"/>
        <v/>
      </c>
      <c r="G3761" s="34" t="str">
        <f>IF(E3761="","",IF(行业估值!$C$5="申万行业",[1]!EM_S_INFO_INDUSTRY_SW2014(E3761,"1"),IF(行业估值!$C$5="证监会行业",[1]!EM_S_INFO_INDUSTRY_CSRC1(E3761,"1"),[1]!EM_S_INFO_INDUSTRY_EM2016(E3761,"1"))))</f>
        <v/>
      </c>
      <c r="H3761" s="34" t="str">
        <f>IF(E3761="","",IF($H$1="上证50",[1]!EM_S_INFO_COMPINDEX(E3761,"000016"),"")&amp;IF($H$1="上证180",[1]!EM_S_INFO_COMPINDEX(E3761,"000010"),"")&amp;IF($H$1="沪深300",[1]!EM_S_INFO_COMPINDEX(E3761,"000300"),"")&amp;IF(AND($H$1="上证A股",RIGHT(E3761,2)="SH"),"是","")&amp;IF(AND($H$1="深证A股",RIGHT(E3761,2)="SZ"),"是","")&amp;IF(AND($H$1="创业板",LEFT(E3761,1)-3=0),"是","")&amp;IF(AND($H$1="全部A股",E3761&lt;&gt;0),"是","")&amp;IF(AND($H$1="中小板",LEFT(E3761,3)="002"),"是",""))</f>
        <v/>
      </c>
      <c r="I3761" s="46" t="str">
        <f>IF(E3761="","",IF(OR([1]!EM_S_VAL_MV(E3761,deadline)="",[1]!EM_S_VAL_MV(E3761,deadline)="--",[1]!EM_S_VAL_MV(E3761,deadline)="null"),0,[1]!EM_S_VAL_MV(E3761,deadline)/100000000))</f>
        <v/>
      </c>
      <c r="J3761" s="46" t="str">
        <f>IF(E3761="","",IF(RIGHT(LEFT($J$1,6),3)="TTM",[1]!EM_S_FA_PROFIT_TTM(E3761,LEFT(RIGHT($J$1,11),10),1)/100000000,[1]!EM_S_STM07_IS(E3761,61,LEFT(RIGHT($J$1,5),4)&amp;"-12-31",1)/100000000))</f>
        <v/>
      </c>
      <c r="K3761" s="36" t="str">
        <f t="shared" si="296"/>
        <v/>
      </c>
      <c r="L3761" s="46" t="str">
        <f>IF(E3761="","",IF(ISERROR(IF(行业估值!$E$7="最新年报",[1]!EM_S_STM07_BS(E3761,140,LEFT(RIGHT($L$1,5),4)&amp;"-12-31",1)/100000000,[1]!EM_S_STM07_BS(E3761,140,LEFT(RIGHT($L$1,11),10),1)/100000000)),0,IF(行业估值!$E$7="最新年报",[1]!EM_S_STM07_BS(E3761,140,LEFT(RIGHT($L$1,5),4)&amp;"-12-31",1)/100000000,[1]!EM_S_STM07_BS(E3761,140,LEFT(RIGHT($L$1,11),10),1)/100000000)))</f>
        <v/>
      </c>
      <c r="M3761" s="36" t="str">
        <f t="shared" si="297"/>
        <v/>
      </c>
      <c r="N3761" s="37" t="str">
        <f>IF(E3761="","",IF(ISERROR([1]!EM_S_EST_NETPROFIT(E3761,行业估值!$E$6,deadline)/100000000),"-",[1]!EM_S_EST_NETPROFIT(E3761,行业估值!$E$6,deadline)/100000000))</f>
        <v/>
      </c>
      <c r="O3761" s="36" t="str">
        <f t="shared" si="298"/>
        <v/>
      </c>
      <c r="T3761" s="64"/>
      <c r="U3761" s="64"/>
    </row>
    <row r="3762" spans="4:21">
      <c r="D3762" s="45" t="str">
        <f>IF(AND(行业估值!$B$39=$G3762,COUNTIF($G$2:$G$2552,$G3762)&gt;=1),COUNTIF($G$2:G3762,$G3762),"")</f>
        <v/>
      </c>
      <c r="E3762" s="65" t="str">
        <f t="shared" si="299"/>
        <v/>
      </c>
      <c r="F3762" s="65" t="str">
        <f t="shared" si="300"/>
        <v/>
      </c>
      <c r="G3762" s="34" t="str">
        <f>IF(E3762="","",IF(行业估值!$C$5="申万行业",[1]!EM_S_INFO_INDUSTRY_SW2014(E3762,"1"),IF(行业估值!$C$5="证监会行业",[1]!EM_S_INFO_INDUSTRY_CSRC1(E3762,"1"),[1]!EM_S_INFO_INDUSTRY_EM2016(E3762,"1"))))</f>
        <v/>
      </c>
      <c r="H3762" s="34" t="str">
        <f>IF(E3762="","",IF($H$1="上证50",[1]!EM_S_INFO_COMPINDEX(E3762,"000016"),"")&amp;IF($H$1="上证180",[1]!EM_S_INFO_COMPINDEX(E3762,"000010"),"")&amp;IF($H$1="沪深300",[1]!EM_S_INFO_COMPINDEX(E3762,"000300"),"")&amp;IF(AND($H$1="上证A股",RIGHT(E3762,2)="SH"),"是","")&amp;IF(AND($H$1="深证A股",RIGHT(E3762,2)="SZ"),"是","")&amp;IF(AND($H$1="创业板",LEFT(E3762,1)-3=0),"是","")&amp;IF(AND($H$1="全部A股",E3762&lt;&gt;0),"是","")&amp;IF(AND($H$1="中小板",LEFT(E3762,3)="002"),"是",""))</f>
        <v/>
      </c>
      <c r="I3762" s="46" t="str">
        <f>IF(E3762="","",IF(OR([1]!EM_S_VAL_MV(E3762,deadline)="",[1]!EM_S_VAL_MV(E3762,deadline)="--",[1]!EM_S_VAL_MV(E3762,deadline)="null"),0,[1]!EM_S_VAL_MV(E3762,deadline)/100000000))</f>
        <v/>
      </c>
      <c r="J3762" s="46" t="str">
        <f>IF(E3762="","",IF(RIGHT(LEFT($J$1,6),3)="TTM",[1]!EM_S_FA_PROFIT_TTM(E3762,LEFT(RIGHT($J$1,11),10),1)/100000000,[1]!EM_S_STM07_IS(E3762,61,LEFT(RIGHT($J$1,5),4)&amp;"-12-31",1)/100000000))</f>
        <v/>
      </c>
      <c r="K3762" s="36" t="str">
        <f t="shared" si="296"/>
        <v/>
      </c>
      <c r="L3762" s="46" t="str">
        <f>IF(E3762="","",IF(ISERROR(IF(行业估值!$E$7="最新年报",[1]!EM_S_STM07_BS(E3762,140,LEFT(RIGHT($L$1,5),4)&amp;"-12-31",1)/100000000,[1]!EM_S_STM07_BS(E3762,140,LEFT(RIGHT($L$1,11),10),1)/100000000)),0,IF(行业估值!$E$7="最新年报",[1]!EM_S_STM07_BS(E3762,140,LEFT(RIGHT($L$1,5),4)&amp;"-12-31",1)/100000000,[1]!EM_S_STM07_BS(E3762,140,LEFT(RIGHT($L$1,11),10),1)/100000000)))</f>
        <v/>
      </c>
      <c r="M3762" s="36" t="str">
        <f t="shared" si="297"/>
        <v/>
      </c>
      <c r="N3762" s="37" t="str">
        <f>IF(E3762="","",IF(ISERROR([1]!EM_S_EST_NETPROFIT(E3762,行业估值!$E$6,deadline)/100000000),"-",[1]!EM_S_EST_NETPROFIT(E3762,行业估值!$E$6,deadline)/100000000))</f>
        <v/>
      </c>
      <c r="O3762" s="36" t="str">
        <f t="shared" si="298"/>
        <v/>
      </c>
      <c r="T3762" s="64"/>
      <c r="U3762" s="64"/>
    </row>
    <row r="3763" spans="4:21">
      <c r="D3763" s="45" t="str">
        <f>IF(AND(行业估值!$B$39=$G3763,COUNTIF($G$2:$G$2552,$G3763)&gt;=1),COUNTIF($G$2:G3763,$G3763),"")</f>
        <v/>
      </c>
      <c r="E3763" s="65" t="str">
        <f t="shared" si="299"/>
        <v/>
      </c>
      <c r="F3763" s="65" t="str">
        <f t="shared" si="300"/>
        <v/>
      </c>
      <c r="G3763" s="34" t="str">
        <f>IF(E3763="","",IF(行业估值!$C$5="申万行业",[1]!EM_S_INFO_INDUSTRY_SW2014(E3763,"1"),IF(行业估值!$C$5="证监会行业",[1]!EM_S_INFO_INDUSTRY_CSRC1(E3763,"1"),[1]!EM_S_INFO_INDUSTRY_EM2016(E3763,"1"))))</f>
        <v/>
      </c>
      <c r="H3763" s="34" t="str">
        <f>IF(E3763="","",IF($H$1="上证50",[1]!EM_S_INFO_COMPINDEX(E3763,"000016"),"")&amp;IF($H$1="上证180",[1]!EM_S_INFO_COMPINDEX(E3763,"000010"),"")&amp;IF($H$1="沪深300",[1]!EM_S_INFO_COMPINDEX(E3763,"000300"),"")&amp;IF(AND($H$1="上证A股",RIGHT(E3763,2)="SH"),"是","")&amp;IF(AND($H$1="深证A股",RIGHT(E3763,2)="SZ"),"是","")&amp;IF(AND($H$1="创业板",LEFT(E3763,1)-3=0),"是","")&amp;IF(AND($H$1="全部A股",E3763&lt;&gt;0),"是","")&amp;IF(AND($H$1="中小板",LEFT(E3763,3)="002"),"是",""))</f>
        <v/>
      </c>
      <c r="I3763" s="46" t="str">
        <f>IF(E3763="","",IF(OR([1]!EM_S_VAL_MV(E3763,deadline)="",[1]!EM_S_VAL_MV(E3763,deadline)="--",[1]!EM_S_VAL_MV(E3763,deadline)="null"),0,[1]!EM_S_VAL_MV(E3763,deadline)/100000000))</f>
        <v/>
      </c>
      <c r="J3763" s="46" t="str">
        <f>IF(E3763="","",IF(RIGHT(LEFT($J$1,6),3)="TTM",[1]!EM_S_FA_PROFIT_TTM(E3763,LEFT(RIGHT($J$1,11),10),1)/100000000,[1]!EM_S_STM07_IS(E3763,61,LEFT(RIGHT($J$1,5),4)&amp;"-12-31",1)/100000000))</f>
        <v/>
      </c>
      <c r="K3763" s="36" t="str">
        <f t="shared" si="296"/>
        <v/>
      </c>
      <c r="L3763" s="46" t="str">
        <f>IF(E3763="","",IF(ISERROR(IF(行业估值!$E$7="最新年报",[1]!EM_S_STM07_BS(E3763,140,LEFT(RIGHT($L$1,5),4)&amp;"-12-31",1)/100000000,[1]!EM_S_STM07_BS(E3763,140,LEFT(RIGHT($L$1,11),10),1)/100000000)),0,IF(行业估值!$E$7="最新年报",[1]!EM_S_STM07_BS(E3763,140,LEFT(RIGHT($L$1,5),4)&amp;"-12-31",1)/100000000,[1]!EM_S_STM07_BS(E3763,140,LEFT(RIGHT($L$1,11),10),1)/100000000)))</f>
        <v/>
      </c>
      <c r="M3763" s="36" t="str">
        <f t="shared" si="297"/>
        <v/>
      </c>
      <c r="N3763" s="37" t="str">
        <f>IF(E3763="","",IF(ISERROR([1]!EM_S_EST_NETPROFIT(E3763,行业估值!$E$6,deadline)/100000000),"-",[1]!EM_S_EST_NETPROFIT(E3763,行业估值!$E$6,deadline)/100000000))</f>
        <v/>
      </c>
      <c r="O3763" s="36" t="str">
        <f t="shared" si="298"/>
        <v/>
      </c>
      <c r="T3763" s="64"/>
      <c r="U3763" s="64"/>
    </row>
    <row r="3764" spans="4:21">
      <c r="D3764" s="45" t="str">
        <f>IF(AND(行业估值!$B$39=$G3764,COUNTIF($G$2:$G$2552,$G3764)&gt;=1),COUNTIF($G$2:G3764,$G3764),"")</f>
        <v/>
      </c>
      <c r="E3764" s="65" t="str">
        <f t="shared" si="299"/>
        <v/>
      </c>
      <c r="F3764" s="65" t="str">
        <f t="shared" si="300"/>
        <v/>
      </c>
      <c r="G3764" s="34" t="str">
        <f>IF(E3764="","",IF(行业估值!$C$5="申万行业",[1]!EM_S_INFO_INDUSTRY_SW2014(E3764,"1"),IF(行业估值!$C$5="证监会行业",[1]!EM_S_INFO_INDUSTRY_CSRC1(E3764,"1"),[1]!EM_S_INFO_INDUSTRY_EM2016(E3764,"1"))))</f>
        <v/>
      </c>
      <c r="H3764" s="34" t="str">
        <f>IF(E3764="","",IF($H$1="上证50",[1]!EM_S_INFO_COMPINDEX(E3764,"000016"),"")&amp;IF($H$1="上证180",[1]!EM_S_INFO_COMPINDEX(E3764,"000010"),"")&amp;IF($H$1="沪深300",[1]!EM_S_INFO_COMPINDEX(E3764,"000300"),"")&amp;IF(AND($H$1="上证A股",RIGHT(E3764,2)="SH"),"是","")&amp;IF(AND($H$1="深证A股",RIGHT(E3764,2)="SZ"),"是","")&amp;IF(AND($H$1="创业板",LEFT(E3764,1)-3=0),"是","")&amp;IF(AND($H$1="全部A股",E3764&lt;&gt;0),"是","")&amp;IF(AND($H$1="中小板",LEFT(E3764,3)="002"),"是",""))</f>
        <v/>
      </c>
      <c r="I3764" s="46" t="str">
        <f>IF(E3764="","",IF(OR([1]!EM_S_VAL_MV(E3764,deadline)="",[1]!EM_S_VAL_MV(E3764,deadline)="--",[1]!EM_S_VAL_MV(E3764,deadline)="null"),0,[1]!EM_S_VAL_MV(E3764,deadline)/100000000))</f>
        <v/>
      </c>
      <c r="J3764" s="46" t="str">
        <f>IF(E3764="","",IF(RIGHT(LEFT($J$1,6),3)="TTM",[1]!EM_S_FA_PROFIT_TTM(E3764,LEFT(RIGHT($J$1,11),10),1)/100000000,[1]!EM_S_STM07_IS(E3764,61,LEFT(RIGHT($J$1,5),4)&amp;"-12-31",1)/100000000))</f>
        <v/>
      </c>
      <c r="K3764" s="36" t="str">
        <f t="shared" si="296"/>
        <v/>
      </c>
      <c r="L3764" s="46" t="str">
        <f>IF(E3764="","",IF(ISERROR(IF(行业估值!$E$7="最新年报",[1]!EM_S_STM07_BS(E3764,140,LEFT(RIGHT($L$1,5),4)&amp;"-12-31",1)/100000000,[1]!EM_S_STM07_BS(E3764,140,LEFT(RIGHT($L$1,11),10),1)/100000000)),0,IF(行业估值!$E$7="最新年报",[1]!EM_S_STM07_BS(E3764,140,LEFT(RIGHT($L$1,5),4)&amp;"-12-31",1)/100000000,[1]!EM_S_STM07_BS(E3764,140,LEFT(RIGHT($L$1,11),10),1)/100000000)))</f>
        <v/>
      </c>
      <c r="M3764" s="36" t="str">
        <f t="shared" si="297"/>
        <v/>
      </c>
      <c r="N3764" s="37" t="str">
        <f>IF(E3764="","",IF(ISERROR([1]!EM_S_EST_NETPROFIT(E3764,行业估值!$E$6,deadline)/100000000),"-",[1]!EM_S_EST_NETPROFIT(E3764,行业估值!$E$6,deadline)/100000000))</f>
        <v/>
      </c>
      <c r="O3764" s="36" t="str">
        <f t="shared" si="298"/>
        <v/>
      </c>
      <c r="T3764" s="64"/>
      <c r="U3764" s="64"/>
    </row>
    <row r="3765" spans="4:21">
      <c r="D3765" s="45" t="str">
        <f>IF(AND(行业估值!$B$39=$G3765,COUNTIF($G$2:$G$2552,$G3765)&gt;=1),COUNTIF($G$2:G3765,$G3765),"")</f>
        <v/>
      </c>
      <c r="E3765" s="65" t="str">
        <f t="shared" si="299"/>
        <v/>
      </c>
      <c r="F3765" s="65" t="str">
        <f t="shared" si="300"/>
        <v/>
      </c>
      <c r="G3765" s="34" t="str">
        <f>IF(E3765="","",IF(行业估值!$C$5="申万行业",[1]!EM_S_INFO_INDUSTRY_SW2014(E3765,"1"),IF(行业估值!$C$5="证监会行业",[1]!EM_S_INFO_INDUSTRY_CSRC1(E3765,"1"),[1]!EM_S_INFO_INDUSTRY_EM2016(E3765,"1"))))</f>
        <v/>
      </c>
      <c r="H3765" s="34" t="str">
        <f>IF(E3765="","",IF($H$1="上证50",[1]!EM_S_INFO_COMPINDEX(E3765,"000016"),"")&amp;IF($H$1="上证180",[1]!EM_S_INFO_COMPINDEX(E3765,"000010"),"")&amp;IF($H$1="沪深300",[1]!EM_S_INFO_COMPINDEX(E3765,"000300"),"")&amp;IF(AND($H$1="上证A股",RIGHT(E3765,2)="SH"),"是","")&amp;IF(AND($H$1="深证A股",RIGHT(E3765,2)="SZ"),"是","")&amp;IF(AND($H$1="创业板",LEFT(E3765,1)-3=0),"是","")&amp;IF(AND($H$1="全部A股",E3765&lt;&gt;0),"是","")&amp;IF(AND($H$1="中小板",LEFT(E3765,3)="002"),"是",""))</f>
        <v/>
      </c>
      <c r="I3765" s="46" t="str">
        <f>IF(E3765="","",IF(OR([1]!EM_S_VAL_MV(E3765,deadline)="",[1]!EM_S_VAL_MV(E3765,deadline)="--",[1]!EM_S_VAL_MV(E3765,deadline)="null"),0,[1]!EM_S_VAL_MV(E3765,deadline)/100000000))</f>
        <v/>
      </c>
      <c r="J3765" s="46" t="str">
        <f>IF(E3765="","",IF(RIGHT(LEFT($J$1,6),3)="TTM",[1]!EM_S_FA_PROFIT_TTM(E3765,LEFT(RIGHT($J$1,11),10),1)/100000000,[1]!EM_S_STM07_IS(E3765,61,LEFT(RIGHT($J$1,5),4)&amp;"-12-31",1)/100000000))</f>
        <v/>
      </c>
      <c r="K3765" s="36" t="str">
        <f t="shared" si="296"/>
        <v/>
      </c>
      <c r="L3765" s="46" t="str">
        <f>IF(E3765="","",IF(ISERROR(IF(行业估值!$E$7="最新年报",[1]!EM_S_STM07_BS(E3765,140,LEFT(RIGHT($L$1,5),4)&amp;"-12-31",1)/100000000,[1]!EM_S_STM07_BS(E3765,140,LEFT(RIGHT($L$1,11),10),1)/100000000)),0,IF(行业估值!$E$7="最新年报",[1]!EM_S_STM07_BS(E3765,140,LEFT(RIGHT($L$1,5),4)&amp;"-12-31",1)/100000000,[1]!EM_S_STM07_BS(E3765,140,LEFT(RIGHT($L$1,11),10),1)/100000000)))</f>
        <v/>
      </c>
      <c r="M3765" s="36" t="str">
        <f t="shared" si="297"/>
        <v/>
      </c>
      <c r="N3765" s="37" t="str">
        <f>IF(E3765="","",IF(ISERROR([1]!EM_S_EST_NETPROFIT(E3765,行业估值!$E$6,deadline)/100000000),"-",[1]!EM_S_EST_NETPROFIT(E3765,行业估值!$E$6,deadline)/100000000))</f>
        <v/>
      </c>
      <c r="O3765" s="36" t="str">
        <f t="shared" si="298"/>
        <v/>
      </c>
      <c r="T3765" s="64"/>
      <c r="U3765" s="64"/>
    </row>
    <row r="3766" spans="4:21">
      <c r="D3766" s="45" t="str">
        <f>IF(AND(行业估值!$B$39=$G3766,COUNTIF($G$2:$G$2552,$G3766)&gt;=1),COUNTIF($G$2:G3766,$G3766),"")</f>
        <v/>
      </c>
      <c r="E3766" s="65" t="str">
        <f t="shared" si="299"/>
        <v/>
      </c>
      <c r="F3766" s="65" t="str">
        <f t="shared" si="300"/>
        <v/>
      </c>
      <c r="G3766" s="34" t="str">
        <f>IF(E3766="","",IF(行业估值!$C$5="申万行业",[1]!EM_S_INFO_INDUSTRY_SW2014(E3766,"1"),IF(行业估值!$C$5="证监会行业",[1]!EM_S_INFO_INDUSTRY_CSRC1(E3766,"1"),[1]!EM_S_INFO_INDUSTRY_EM2016(E3766,"1"))))</f>
        <v/>
      </c>
      <c r="H3766" s="34" t="str">
        <f>IF(E3766="","",IF($H$1="上证50",[1]!EM_S_INFO_COMPINDEX(E3766,"000016"),"")&amp;IF($H$1="上证180",[1]!EM_S_INFO_COMPINDEX(E3766,"000010"),"")&amp;IF($H$1="沪深300",[1]!EM_S_INFO_COMPINDEX(E3766,"000300"),"")&amp;IF(AND($H$1="上证A股",RIGHT(E3766,2)="SH"),"是","")&amp;IF(AND($H$1="深证A股",RIGHT(E3766,2)="SZ"),"是","")&amp;IF(AND($H$1="创业板",LEFT(E3766,1)-3=0),"是","")&amp;IF(AND($H$1="全部A股",E3766&lt;&gt;0),"是","")&amp;IF(AND($H$1="中小板",LEFT(E3766,3)="002"),"是",""))</f>
        <v/>
      </c>
      <c r="I3766" s="46" t="str">
        <f>IF(E3766="","",IF(OR([1]!EM_S_VAL_MV(E3766,deadline)="",[1]!EM_S_VAL_MV(E3766,deadline)="--",[1]!EM_S_VAL_MV(E3766,deadline)="null"),0,[1]!EM_S_VAL_MV(E3766,deadline)/100000000))</f>
        <v/>
      </c>
      <c r="J3766" s="46" t="str">
        <f>IF(E3766="","",IF(RIGHT(LEFT($J$1,6),3)="TTM",[1]!EM_S_FA_PROFIT_TTM(E3766,LEFT(RIGHT($J$1,11),10),1)/100000000,[1]!EM_S_STM07_IS(E3766,61,LEFT(RIGHT($J$1,5),4)&amp;"-12-31",1)/100000000))</f>
        <v/>
      </c>
      <c r="K3766" s="36" t="str">
        <f t="shared" si="296"/>
        <v/>
      </c>
      <c r="L3766" s="46" t="str">
        <f>IF(E3766="","",IF(ISERROR(IF(行业估值!$E$7="最新年报",[1]!EM_S_STM07_BS(E3766,140,LEFT(RIGHT($L$1,5),4)&amp;"-12-31",1)/100000000,[1]!EM_S_STM07_BS(E3766,140,LEFT(RIGHT($L$1,11),10),1)/100000000)),0,IF(行业估值!$E$7="最新年报",[1]!EM_S_STM07_BS(E3766,140,LEFT(RIGHT($L$1,5),4)&amp;"-12-31",1)/100000000,[1]!EM_S_STM07_BS(E3766,140,LEFT(RIGHT($L$1,11),10),1)/100000000)))</f>
        <v/>
      </c>
      <c r="M3766" s="36" t="str">
        <f t="shared" si="297"/>
        <v/>
      </c>
      <c r="N3766" s="37" t="str">
        <f>IF(E3766="","",IF(ISERROR([1]!EM_S_EST_NETPROFIT(E3766,行业估值!$E$6,deadline)/100000000),"-",[1]!EM_S_EST_NETPROFIT(E3766,行业估值!$E$6,deadline)/100000000))</f>
        <v/>
      </c>
      <c r="O3766" s="36" t="str">
        <f t="shared" si="298"/>
        <v/>
      </c>
      <c r="T3766" s="64"/>
      <c r="U3766" s="64"/>
    </row>
    <row r="3767" spans="4:21">
      <c r="D3767" s="45" t="str">
        <f>IF(AND(行业估值!$B$39=$G3767,COUNTIF($G$2:$G$2552,$G3767)&gt;=1),COUNTIF($G$2:G3767,$G3767),"")</f>
        <v/>
      </c>
      <c r="E3767" s="65" t="str">
        <f t="shared" si="299"/>
        <v/>
      </c>
      <c r="F3767" s="65" t="str">
        <f t="shared" si="300"/>
        <v/>
      </c>
      <c r="G3767" s="34" t="str">
        <f>IF(E3767="","",IF(行业估值!$C$5="申万行业",[1]!EM_S_INFO_INDUSTRY_SW2014(E3767,"1"),IF(行业估值!$C$5="证监会行业",[1]!EM_S_INFO_INDUSTRY_CSRC1(E3767,"1"),[1]!EM_S_INFO_INDUSTRY_EM2016(E3767,"1"))))</f>
        <v/>
      </c>
      <c r="H3767" s="34" t="str">
        <f>IF(E3767="","",IF($H$1="上证50",[1]!EM_S_INFO_COMPINDEX(E3767,"000016"),"")&amp;IF($H$1="上证180",[1]!EM_S_INFO_COMPINDEX(E3767,"000010"),"")&amp;IF($H$1="沪深300",[1]!EM_S_INFO_COMPINDEX(E3767,"000300"),"")&amp;IF(AND($H$1="上证A股",RIGHT(E3767,2)="SH"),"是","")&amp;IF(AND($H$1="深证A股",RIGHT(E3767,2)="SZ"),"是","")&amp;IF(AND($H$1="创业板",LEFT(E3767,1)-3=0),"是","")&amp;IF(AND($H$1="全部A股",E3767&lt;&gt;0),"是","")&amp;IF(AND($H$1="中小板",LEFT(E3767,3)="002"),"是",""))</f>
        <v/>
      </c>
      <c r="I3767" s="46" t="str">
        <f>IF(E3767="","",IF(OR([1]!EM_S_VAL_MV(E3767,deadline)="",[1]!EM_S_VAL_MV(E3767,deadline)="--",[1]!EM_S_VAL_MV(E3767,deadline)="null"),0,[1]!EM_S_VAL_MV(E3767,deadline)/100000000))</f>
        <v/>
      </c>
      <c r="J3767" s="46" t="str">
        <f>IF(E3767="","",IF(RIGHT(LEFT($J$1,6),3)="TTM",[1]!EM_S_FA_PROFIT_TTM(E3767,LEFT(RIGHT($J$1,11),10),1)/100000000,[1]!EM_S_STM07_IS(E3767,61,LEFT(RIGHT($J$1,5),4)&amp;"-12-31",1)/100000000))</f>
        <v/>
      </c>
      <c r="K3767" s="36" t="str">
        <f t="shared" si="296"/>
        <v/>
      </c>
      <c r="L3767" s="46" t="str">
        <f>IF(E3767="","",IF(ISERROR(IF(行业估值!$E$7="最新年报",[1]!EM_S_STM07_BS(E3767,140,LEFT(RIGHT($L$1,5),4)&amp;"-12-31",1)/100000000,[1]!EM_S_STM07_BS(E3767,140,LEFT(RIGHT($L$1,11),10),1)/100000000)),0,IF(行业估值!$E$7="最新年报",[1]!EM_S_STM07_BS(E3767,140,LEFT(RIGHT($L$1,5),4)&amp;"-12-31",1)/100000000,[1]!EM_S_STM07_BS(E3767,140,LEFT(RIGHT($L$1,11),10),1)/100000000)))</f>
        <v/>
      </c>
      <c r="M3767" s="36" t="str">
        <f t="shared" si="297"/>
        <v/>
      </c>
      <c r="N3767" s="37" t="str">
        <f>IF(E3767="","",IF(ISERROR([1]!EM_S_EST_NETPROFIT(E3767,行业估值!$E$6,deadline)/100000000),"-",[1]!EM_S_EST_NETPROFIT(E3767,行业估值!$E$6,deadline)/100000000))</f>
        <v/>
      </c>
      <c r="O3767" s="36" t="str">
        <f t="shared" si="298"/>
        <v/>
      </c>
      <c r="T3767" s="64"/>
      <c r="U3767" s="64"/>
    </row>
    <row r="3768" spans="4:21">
      <c r="D3768" s="45" t="str">
        <f>IF(AND(行业估值!$B$39=$G3768,COUNTIF($G$2:$G$2552,$G3768)&gt;=1),COUNTIF($G$2:G3768,$G3768),"")</f>
        <v/>
      </c>
      <c r="E3768" s="65" t="str">
        <f t="shared" si="299"/>
        <v/>
      </c>
      <c r="F3768" s="65" t="str">
        <f t="shared" si="300"/>
        <v/>
      </c>
      <c r="G3768" s="34" t="str">
        <f>IF(E3768="","",IF(行业估值!$C$5="申万行业",[1]!EM_S_INFO_INDUSTRY_SW2014(E3768,"1"),IF(行业估值!$C$5="证监会行业",[1]!EM_S_INFO_INDUSTRY_CSRC1(E3768,"1"),[1]!EM_S_INFO_INDUSTRY_EM2016(E3768,"1"))))</f>
        <v/>
      </c>
      <c r="H3768" s="34" t="str">
        <f>IF(E3768="","",IF($H$1="上证50",[1]!EM_S_INFO_COMPINDEX(E3768,"000016"),"")&amp;IF($H$1="上证180",[1]!EM_S_INFO_COMPINDEX(E3768,"000010"),"")&amp;IF($H$1="沪深300",[1]!EM_S_INFO_COMPINDEX(E3768,"000300"),"")&amp;IF(AND($H$1="上证A股",RIGHT(E3768,2)="SH"),"是","")&amp;IF(AND($H$1="深证A股",RIGHT(E3768,2)="SZ"),"是","")&amp;IF(AND($H$1="创业板",LEFT(E3768,1)-3=0),"是","")&amp;IF(AND($H$1="全部A股",E3768&lt;&gt;0),"是","")&amp;IF(AND($H$1="中小板",LEFT(E3768,3)="002"),"是",""))</f>
        <v/>
      </c>
      <c r="I3768" s="46" t="str">
        <f>IF(E3768="","",IF(OR([1]!EM_S_VAL_MV(E3768,deadline)="",[1]!EM_S_VAL_MV(E3768,deadline)="--",[1]!EM_S_VAL_MV(E3768,deadline)="null"),0,[1]!EM_S_VAL_MV(E3768,deadline)/100000000))</f>
        <v/>
      </c>
      <c r="J3768" s="46" t="str">
        <f>IF(E3768="","",IF(RIGHT(LEFT($J$1,6),3)="TTM",[1]!EM_S_FA_PROFIT_TTM(E3768,LEFT(RIGHT($J$1,11),10),1)/100000000,[1]!EM_S_STM07_IS(E3768,61,LEFT(RIGHT($J$1,5),4)&amp;"-12-31",1)/100000000))</f>
        <v/>
      </c>
      <c r="K3768" s="36" t="str">
        <f t="shared" si="296"/>
        <v/>
      </c>
      <c r="L3768" s="46" t="str">
        <f>IF(E3768="","",IF(ISERROR(IF(行业估值!$E$7="最新年报",[1]!EM_S_STM07_BS(E3768,140,LEFT(RIGHT($L$1,5),4)&amp;"-12-31",1)/100000000,[1]!EM_S_STM07_BS(E3768,140,LEFT(RIGHT($L$1,11),10),1)/100000000)),0,IF(行业估值!$E$7="最新年报",[1]!EM_S_STM07_BS(E3768,140,LEFT(RIGHT($L$1,5),4)&amp;"-12-31",1)/100000000,[1]!EM_S_STM07_BS(E3768,140,LEFT(RIGHT($L$1,11),10),1)/100000000)))</f>
        <v/>
      </c>
      <c r="M3768" s="36" t="str">
        <f t="shared" si="297"/>
        <v/>
      </c>
      <c r="N3768" s="37" t="str">
        <f>IF(E3768="","",IF(ISERROR([1]!EM_S_EST_NETPROFIT(E3768,行业估值!$E$6,deadline)/100000000),"-",[1]!EM_S_EST_NETPROFIT(E3768,行业估值!$E$6,deadline)/100000000))</f>
        <v/>
      </c>
      <c r="O3768" s="36" t="str">
        <f t="shared" si="298"/>
        <v/>
      </c>
      <c r="T3768" s="64"/>
      <c r="U3768" s="64"/>
    </row>
    <row r="3769" spans="4:21">
      <c r="D3769" s="45" t="str">
        <f>IF(AND(行业估值!$B$39=$G3769,COUNTIF($G$2:$G$2552,$G3769)&gt;=1),COUNTIF($G$2:G3769,$G3769),"")</f>
        <v/>
      </c>
      <c r="E3769" s="65" t="str">
        <f t="shared" si="299"/>
        <v/>
      </c>
      <c r="F3769" s="65" t="str">
        <f t="shared" si="300"/>
        <v/>
      </c>
      <c r="G3769" s="34" t="str">
        <f>IF(E3769="","",IF(行业估值!$C$5="申万行业",[1]!EM_S_INFO_INDUSTRY_SW2014(E3769,"1"),IF(行业估值!$C$5="证监会行业",[1]!EM_S_INFO_INDUSTRY_CSRC1(E3769,"1"),[1]!EM_S_INFO_INDUSTRY_EM2016(E3769,"1"))))</f>
        <v/>
      </c>
      <c r="H3769" s="34" t="str">
        <f>IF(E3769="","",IF($H$1="上证50",[1]!EM_S_INFO_COMPINDEX(E3769,"000016"),"")&amp;IF($H$1="上证180",[1]!EM_S_INFO_COMPINDEX(E3769,"000010"),"")&amp;IF($H$1="沪深300",[1]!EM_S_INFO_COMPINDEX(E3769,"000300"),"")&amp;IF(AND($H$1="上证A股",RIGHT(E3769,2)="SH"),"是","")&amp;IF(AND($H$1="深证A股",RIGHT(E3769,2)="SZ"),"是","")&amp;IF(AND($H$1="创业板",LEFT(E3769,1)-3=0),"是","")&amp;IF(AND($H$1="全部A股",E3769&lt;&gt;0),"是","")&amp;IF(AND($H$1="中小板",LEFT(E3769,3)="002"),"是",""))</f>
        <v/>
      </c>
      <c r="I3769" s="46" t="str">
        <f>IF(E3769="","",IF(OR([1]!EM_S_VAL_MV(E3769,deadline)="",[1]!EM_S_VAL_MV(E3769,deadline)="--",[1]!EM_S_VAL_MV(E3769,deadline)="null"),0,[1]!EM_S_VAL_MV(E3769,deadline)/100000000))</f>
        <v/>
      </c>
      <c r="J3769" s="46" t="str">
        <f>IF(E3769="","",IF(RIGHT(LEFT($J$1,6),3)="TTM",[1]!EM_S_FA_PROFIT_TTM(E3769,LEFT(RIGHT($J$1,11),10),1)/100000000,[1]!EM_S_STM07_IS(E3769,61,LEFT(RIGHT($J$1,5),4)&amp;"-12-31",1)/100000000))</f>
        <v/>
      </c>
      <c r="K3769" s="36" t="str">
        <f t="shared" ref="K3769:K3832" si="301">IF(E3769="","",IF(OR(I3769=0,J3769=0),"-",I3769/J3769))</f>
        <v/>
      </c>
      <c r="L3769" s="46" t="str">
        <f>IF(E3769="","",IF(ISERROR(IF(行业估值!$E$7="最新年报",[1]!EM_S_STM07_BS(E3769,140,LEFT(RIGHT($L$1,5),4)&amp;"-12-31",1)/100000000,[1]!EM_S_STM07_BS(E3769,140,LEFT(RIGHT($L$1,11),10),1)/100000000)),0,IF(行业估值!$E$7="最新年报",[1]!EM_S_STM07_BS(E3769,140,LEFT(RIGHT($L$1,5),4)&amp;"-12-31",1)/100000000,[1]!EM_S_STM07_BS(E3769,140,LEFT(RIGHT($L$1,11),10),1)/100000000)))</f>
        <v/>
      </c>
      <c r="M3769" s="36" t="str">
        <f t="shared" ref="M3769:M3832" si="302">IF(E3769="","",IF(OR(I3769=0,L3769=0),"-",I3769/L3769))</f>
        <v/>
      </c>
      <c r="N3769" s="37" t="str">
        <f>IF(E3769="","",IF(ISERROR([1]!EM_S_EST_NETPROFIT(E3769,行业估值!$E$6,deadline)/100000000),"-",[1]!EM_S_EST_NETPROFIT(E3769,行业估值!$E$6,deadline)/100000000))</f>
        <v/>
      </c>
      <c r="O3769" s="36" t="str">
        <f t="shared" ref="O3769:O3832" si="303">IF(E3769="","",IF(ISERROR(IF(OR(I3769=0,N3769=0),"-",I3769/N3769)),"-",IF(OR(I3769=0,N3769=0),"-",I3769/N3769)))</f>
        <v/>
      </c>
      <c r="T3769" s="64"/>
      <c r="U3769" s="64"/>
    </row>
    <row r="3770" spans="4:21">
      <c r="D3770" s="45" t="str">
        <f>IF(AND(行业估值!$B$39=$G3770,COUNTIF($G$2:$G$2552,$G3770)&gt;=1),COUNTIF($G$2:G3770,$G3770),"")</f>
        <v/>
      </c>
      <c r="E3770" s="65" t="str">
        <f t="shared" si="299"/>
        <v/>
      </c>
      <c r="F3770" s="65" t="str">
        <f t="shared" si="300"/>
        <v/>
      </c>
      <c r="G3770" s="34" t="str">
        <f>IF(E3770="","",IF(行业估值!$C$5="申万行业",[1]!EM_S_INFO_INDUSTRY_SW2014(E3770,"1"),IF(行业估值!$C$5="证监会行业",[1]!EM_S_INFO_INDUSTRY_CSRC1(E3770,"1"),[1]!EM_S_INFO_INDUSTRY_EM2016(E3770,"1"))))</f>
        <v/>
      </c>
      <c r="H3770" s="34" t="str">
        <f>IF(E3770="","",IF($H$1="上证50",[1]!EM_S_INFO_COMPINDEX(E3770,"000016"),"")&amp;IF($H$1="上证180",[1]!EM_S_INFO_COMPINDEX(E3770,"000010"),"")&amp;IF($H$1="沪深300",[1]!EM_S_INFO_COMPINDEX(E3770,"000300"),"")&amp;IF(AND($H$1="上证A股",RIGHT(E3770,2)="SH"),"是","")&amp;IF(AND($H$1="深证A股",RIGHT(E3770,2)="SZ"),"是","")&amp;IF(AND($H$1="创业板",LEFT(E3770,1)-3=0),"是","")&amp;IF(AND($H$1="全部A股",E3770&lt;&gt;0),"是","")&amp;IF(AND($H$1="中小板",LEFT(E3770,3)="002"),"是",""))</f>
        <v/>
      </c>
      <c r="I3770" s="46" t="str">
        <f>IF(E3770="","",IF(OR([1]!EM_S_VAL_MV(E3770,deadline)="",[1]!EM_S_VAL_MV(E3770,deadline)="--",[1]!EM_S_VAL_MV(E3770,deadline)="null"),0,[1]!EM_S_VAL_MV(E3770,deadline)/100000000))</f>
        <v/>
      </c>
      <c r="J3770" s="46" t="str">
        <f>IF(E3770="","",IF(RIGHT(LEFT($J$1,6),3)="TTM",[1]!EM_S_FA_PROFIT_TTM(E3770,LEFT(RIGHT($J$1,11),10),1)/100000000,[1]!EM_S_STM07_IS(E3770,61,LEFT(RIGHT($J$1,5),4)&amp;"-12-31",1)/100000000))</f>
        <v/>
      </c>
      <c r="K3770" s="36" t="str">
        <f t="shared" si="301"/>
        <v/>
      </c>
      <c r="L3770" s="46" t="str">
        <f>IF(E3770="","",IF(ISERROR(IF(行业估值!$E$7="最新年报",[1]!EM_S_STM07_BS(E3770,140,LEFT(RIGHT($L$1,5),4)&amp;"-12-31",1)/100000000,[1]!EM_S_STM07_BS(E3770,140,LEFT(RIGHT($L$1,11),10),1)/100000000)),0,IF(行业估值!$E$7="最新年报",[1]!EM_S_STM07_BS(E3770,140,LEFT(RIGHT($L$1,5),4)&amp;"-12-31",1)/100000000,[1]!EM_S_STM07_BS(E3770,140,LEFT(RIGHT($L$1,11),10),1)/100000000)))</f>
        <v/>
      </c>
      <c r="M3770" s="36" t="str">
        <f t="shared" si="302"/>
        <v/>
      </c>
      <c r="N3770" s="37" t="str">
        <f>IF(E3770="","",IF(ISERROR([1]!EM_S_EST_NETPROFIT(E3770,行业估值!$E$6,deadline)/100000000),"-",[1]!EM_S_EST_NETPROFIT(E3770,行业估值!$E$6,deadline)/100000000))</f>
        <v/>
      </c>
      <c r="O3770" s="36" t="str">
        <f t="shared" si="303"/>
        <v/>
      </c>
      <c r="T3770" s="64"/>
      <c r="U3770" s="64"/>
    </row>
    <row r="3771" spans="4:21">
      <c r="D3771" s="45" t="str">
        <f>IF(AND(行业估值!$B$39=$G3771,COUNTIF($G$2:$G$2552,$G3771)&gt;=1),COUNTIF($G$2:G3771,$G3771),"")</f>
        <v/>
      </c>
      <c r="E3771" s="65" t="str">
        <f t="shared" si="299"/>
        <v/>
      </c>
      <c r="F3771" s="65" t="str">
        <f t="shared" si="300"/>
        <v/>
      </c>
      <c r="G3771" s="34" t="str">
        <f>IF(E3771="","",IF(行业估值!$C$5="申万行业",[1]!EM_S_INFO_INDUSTRY_SW2014(E3771,"1"),IF(行业估值!$C$5="证监会行业",[1]!EM_S_INFO_INDUSTRY_CSRC1(E3771,"1"),[1]!EM_S_INFO_INDUSTRY_EM2016(E3771,"1"))))</f>
        <v/>
      </c>
      <c r="H3771" s="34" t="str">
        <f>IF(E3771="","",IF($H$1="上证50",[1]!EM_S_INFO_COMPINDEX(E3771,"000016"),"")&amp;IF($H$1="上证180",[1]!EM_S_INFO_COMPINDEX(E3771,"000010"),"")&amp;IF($H$1="沪深300",[1]!EM_S_INFO_COMPINDEX(E3771,"000300"),"")&amp;IF(AND($H$1="上证A股",RIGHT(E3771,2)="SH"),"是","")&amp;IF(AND($H$1="深证A股",RIGHT(E3771,2)="SZ"),"是","")&amp;IF(AND($H$1="创业板",LEFT(E3771,1)-3=0),"是","")&amp;IF(AND($H$1="全部A股",E3771&lt;&gt;0),"是","")&amp;IF(AND($H$1="中小板",LEFT(E3771,3)="002"),"是",""))</f>
        <v/>
      </c>
      <c r="I3771" s="46" t="str">
        <f>IF(E3771="","",IF(OR([1]!EM_S_VAL_MV(E3771,deadline)="",[1]!EM_S_VAL_MV(E3771,deadline)="--",[1]!EM_S_VAL_MV(E3771,deadline)="null"),0,[1]!EM_S_VAL_MV(E3771,deadline)/100000000))</f>
        <v/>
      </c>
      <c r="J3771" s="46" t="str">
        <f>IF(E3771="","",IF(RIGHT(LEFT($J$1,6),3)="TTM",[1]!EM_S_FA_PROFIT_TTM(E3771,LEFT(RIGHT($J$1,11),10),1)/100000000,[1]!EM_S_STM07_IS(E3771,61,LEFT(RIGHT($J$1,5),4)&amp;"-12-31",1)/100000000))</f>
        <v/>
      </c>
      <c r="K3771" s="36" t="str">
        <f t="shared" si="301"/>
        <v/>
      </c>
      <c r="L3771" s="46" t="str">
        <f>IF(E3771="","",IF(ISERROR(IF(行业估值!$E$7="最新年报",[1]!EM_S_STM07_BS(E3771,140,LEFT(RIGHT($L$1,5),4)&amp;"-12-31",1)/100000000,[1]!EM_S_STM07_BS(E3771,140,LEFT(RIGHT($L$1,11),10),1)/100000000)),0,IF(行业估值!$E$7="最新年报",[1]!EM_S_STM07_BS(E3771,140,LEFT(RIGHT($L$1,5),4)&amp;"-12-31",1)/100000000,[1]!EM_S_STM07_BS(E3771,140,LEFT(RIGHT($L$1,11),10),1)/100000000)))</f>
        <v/>
      </c>
      <c r="M3771" s="36" t="str">
        <f t="shared" si="302"/>
        <v/>
      </c>
      <c r="N3771" s="37" t="str">
        <f>IF(E3771="","",IF(ISERROR([1]!EM_S_EST_NETPROFIT(E3771,行业估值!$E$6,deadline)/100000000),"-",[1]!EM_S_EST_NETPROFIT(E3771,行业估值!$E$6,deadline)/100000000))</f>
        <v/>
      </c>
      <c r="O3771" s="36" t="str">
        <f t="shared" si="303"/>
        <v/>
      </c>
      <c r="T3771" s="64"/>
      <c r="U3771" s="64"/>
    </row>
    <row r="3772" spans="4:21">
      <c r="D3772" s="45" t="str">
        <f>IF(AND(行业估值!$B$39=$G3772,COUNTIF($G$2:$G$2552,$G3772)&gt;=1),COUNTIF($G$2:G3772,$G3772),"")</f>
        <v/>
      </c>
      <c r="E3772" s="65" t="str">
        <f t="shared" si="299"/>
        <v/>
      </c>
      <c r="F3772" s="65" t="str">
        <f t="shared" si="300"/>
        <v/>
      </c>
      <c r="G3772" s="34" t="str">
        <f>IF(E3772="","",IF(行业估值!$C$5="申万行业",[1]!EM_S_INFO_INDUSTRY_SW2014(E3772,"1"),IF(行业估值!$C$5="证监会行业",[1]!EM_S_INFO_INDUSTRY_CSRC1(E3772,"1"),[1]!EM_S_INFO_INDUSTRY_EM2016(E3772,"1"))))</f>
        <v/>
      </c>
      <c r="H3772" s="34" t="str">
        <f>IF(E3772="","",IF($H$1="上证50",[1]!EM_S_INFO_COMPINDEX(E3772,"000016"),"")&amp;IF($H$1="上证180",[1]!EM_S_INFO_COMPINDEX(E3772,"000010"),"")&amp;IF($H$1="沪深300",[1]!EM_S_INFO_COMPINDEX(E3772,"000300"),"")&amp;IF(AND($H$1="上证A股",RIGHT(E3772,2)="SH"),"是","")&amp;IF(AND($H$1="深证A股",RIGHT(E3772,2)="SZ"),"是","")&amp;IF(AND($H$1="创业板",LEFT(E3772,1)-3=0),"是","")&amp;IF(AND($H$1="全部A股",E3772&lt;&gt;0),"是","")&amp;IF(AND($H$1="中小板",LEFT(E3772,3)="002"),"是",""))</f>
        <v/>
      </c>
      <c r="I3772" s="46" t="str">
        <f>IF(E3772="","",IF(OR([1]!EM_S_VAL_MV(E3772,deadline)="",[1]!EM_S_VAL_MV(E3772,deadline)="--",[1]!EM_S_VAL_MV(E3772,deadline)="null"),0,[1]!EM_S_VAL_MV(E3772,deadline)/100000000))</f>
        <v/>
      </c>
      <c r="J3772" s="46" t="str">
        <f>IF(E3772="","",IF(RIGHT(LEFT($J$1,6),3)="TTM",[1]!EM_S_FA_PROFIT_TTM(E3772,LEFT(RIGHT($J$1,11),10),1)/100000000,[1]!EM_S_STM07_IS(E3772,61,LEFT(RIGHT($J$1,5),4)&amp;"-12-31",1)/100000000))</f>
        <v/>
      </c>
      <c r="K3772" s="36" t="str">
        <f t="shared" si="301"/>
        <v/>
      </c>
      <c r="L3772" s="46" t="str">
        <f>IF(E3772="","",IF(ISERROR(IF(行业估值!$E$7="最新年报",[1]!EM_S_STM07_BS(E3772,140,LEFT(RIGHT($L$1,5),4)&amp;"-12-31",1)/100000000,[1]!EM_S_STM07_BS(E3772,140,LEFT(RIGHT($L$1,11),10),1)/100000000)),0,IF(行业估值!$E$7="最新年报",[1]!EM_S_STM07_BS(E3772,140,LEFT(RIGHT($L$1,5),4)&amp;"-12-31",1)/100000000,[1]!EM_S_STM07_BS(E3772,140,LEFT(RIGHT($L$1,11),10),1)/100000000)))</f>
        <v/>
      </c>
      <c r="M3772" s="36" t="str">
        <f t="shared" si="302"/>
        <v/>
      </c>
      <c r="N3772" s="37" t="str">
        <f>IF(E3772="","",IF(ISERROR([1]!EM_S_EST_NETPROFIT(E3772,行业估值!$E$6,deadline)/100000000),"-",[1]!EM_S_EST_NETPROFIT(E3772,行业估值!$E$6,deadline)/100000000))</f>
        <v/>
      </c>
      <c r="O3772" s="36" t="str">
        <f t="shared" si="303"/>
        <v/>
      </c>
      <c r="T3772" s="64"/>
      <c r="U3772" s="64"/>
    </row>
    <row r="3773" spans="4:21">
      <c r="D3773" s="45" t="str">
        <f>IF(AND(行业估值!$B$39=$G3773,COUNTIF($G$2:$G$2552,$G3773)&gt;=1),COUNTIF($G$2:G3773,$G3773),"")</f>
        <v/>
      </c>
      <c r="E3773" s="65" t="str">
        <f t="shared" si="299"/>
        <v/>
      </c>
      <c r="F3773" s="65" t="str">
        <f t="shared" si="300"/>
        <v/>
      </c>
      <c r="G3773" s="34" t="str">
        <f>IF(E3773="","",IF(行业估值!$C$5="申万行业",[1]!EM_S_INFO_INDUSTRY_SW2014(E3773,"1"),IF(行业估值!$C$5="证监会行业",[1]!EM_S_INFO_INDUSTRY_CSRC1(E3773,"1"),[1]!EM_S_INFO_INDUSTRY_EM2016(E3773,"1"))))</f>
        <v/>
      </c>
      <c r="H3773" s="34" t="str">
        <f>IF(E3773="","",IF($H$1="上证50",[1]!EM_S_INFO_COMPINDEX(E3773,"000016"),"")&amp;IF($H$1="上证180",[1]!EM_S_INFO_COMPINDEX(E3773,"000010"),"")&amp;IF($H$1="沪深300",[1]!EM_S_INFO_COMPINDEX(E3773,"000300"),"")&amp;IF(AND($H$1="上证A股",RIGHT(E3773,2)="SH"),"是","")&amp;IF(AND($H$1="深证A股",RIGHT(E3773,2)="SZ"),"是","")&amp;IF(AND($H$1="创业板",LEFT(E3773,1)-3=0),"是","")&amp;IF(AND($H$1="全部A股",E3773&lt;&gt;0),"是","")&amp;IF(AND($H$1="中小板",LEFT(E3773,3)="002"),"是",""))</f>
        <v/>
      </c>
      <c r="I3773" s="46" t="str">
        <f>IF(E3773="","",IF(OR([1]!EM_S_VAL_MV(E3773,deadline)="",[1]!EM_S_VAL_MV(E3773,deadline)="--",[1]!EM_S_VAL_MV(E3773,deadline)="null"),0,[1]!EM_S_VAL_MV(E3773,deadline)/100000000))</f>
        <v/>
      </c>
      <c r="J3773" s="46" t="str">
        <f>IF(E3773="","",IF(RIGHT(LEFT($J$1,6),3)="TTM",[1]!EM_S_FA_PROFIT_TTM(E3773,LEFT(RIGHT($J$1,11),10),1)/100000000,[1]!EM_S_STM07_IS(E3773,61,LEFT(RIGHT($J$1,5),4)&amp;"-12-31",1)/100000000))</f>
        <v/>
      </c>
      <c r="K3773" s="36" t="str">
        <f t="shared" si="301"/>
        <v/>
      </c>
      <c r="L3773" s="46" t="str">
        <f>IF(E3773="","",IF(ISERROR(IF(行业估值!$E$7="最新年报",[1]!EM_S_STM07_BS(E3773,140,LEFT(RIGHT($L$1,5),4)&amp;"-12-31",1)/100000000,[1]!EM_S_STM07_BS(E3773,140,LEFT(RIGHT($L$1,11),10),1)/100000000)),0,IF(行业估值!$E$7="最新年报",[1]!EM_S_STM07_BS(E3773,140,LEFT(RIGHT($L$1,5),4)&amp;"-12-31",1)/100000000,[1]!EM_S_STM07_BS(E3773,140,LEFT(RIGHT($L$1,11),10),1)/100000000)))</f>
        <v/>
      </c>
      <c r="M3773" s="36" t="str">
        <f t="shared" si="302"/>
        <v/>
      </c>
      <c r="N3773" s="37" t="str">
        <f>IF(E3773="","",IF(ISERROR([1]!EM_S_EST_NETPROFIT(E3773,行业估值!$E$6,deadline)/100000000),"-",[1]!EM_S_EST_NETPROFIT(E3773,行业估值!$E$6,deadline)/100000000))</f>
        <v/>
      </c>
      <c r="O3773" s="36" t="str">
        <f t="shared" si="303"/>
        <v/>
      </c>
      <c r="T3773" s="64"/>
      <c r="U3773" s="64"/>
    </row>
    <row r="3774" spans="4:21">
      <c r="D3774" s="45" t="str">
        <f>IF(AND(行业估值!$B$39=$G3774,COUNTIF($G$2:$G$2552,$G3774)&gt;=1),COUNTIF($G$2:G3774,$G3774),"")</f>
        <v/>
      </c>
      <c r="E3774" s="65" t="str">
        <f t="shared" si="299"/>
        <v/>
      </c>
      <c r="F3774" s="65" t="str">
        <f t="shared" si="300"/>
        <v/>
      </c>
      <c r="G3774" s="34" t="str">
        <f>IF(E3774="","",IF(行业估值!$C$5="申万行业",[1]!EM_S_INFO_INDUSTRY_SW2014(E3774,"1"),IF(行业估值!$C$5="证监会行业",[1]!EM_S_INFO_INDUSTRY_CSRC1(E3774,"1"),[1]!EM_S_INFO_INDUSTRY_EM2016(E3774,"1"))))</f>
        <v/>
      </c>
      <c r="H3774" s="34" t="str">
        <f>IF(E3774="","",IF($H$1="上证50",[1]!EM_S_INFO_COMPINDEX(E3774,"000016"),"")&amp;IF($H$1="上证180",[1]!EM_S_INFO_COMPINDEX(E3774,"000010"),"")&amp;IF($H$1="沪深300",[1]!EM_S_INFO_COMPINDEX(E3774,"000300"),"")&amp;IF(AND($H$1="上证A股",RIGHT(E3774,2)="SH"),"是","")&amp;IF(AND($H$1="深证A股",RIGHT(E3774,2)="SZ"),"是","")&amp;IF(AND($H$1="创业板",LEFT(E3774,1)-3=0),"是","")&amp;IF(AND($H$1="全部A股",E3774&lt;&gt;0),"是","")&amp;IF(AND($H$1="中小板",LEFT(E3774,3)="002"),"是",""))</f>
        <v/>
      </c>
      <c r="I3774" s="46" t="str">
        <f>IF(E3774="","",IF(OR([1]!EM_S_VAL_MV(E3774,deadline)="",[1]!EM_S_VAL_MV(E3774,deadline)="--",[1]!EM_S_VAL_MV(E3774,deadline)="null"),0,[1]!EM_S_VAL_MV(E3774,deadline)/100000000))</f>
        <v/>
      </c>
      <c r="J3774" s="46" t="str">
        <f>IF(E3774="","",IF(RIGHT(LEFT($J$1,6),3)="TTM",[1]!EM_S_FA_PROFIT_TTM(E3774,LEFT(RIGHT($J$1,11),10),1)/100000000,[1]!EM_S_STM07_IS(E3774,61,LEFT(RIGHT($J$1,5),4)&amp;"-12-31",1)/100000000))</f>
        <v/>
      </c>
      <c r="K3774" s="36" t="str">
        <f t="shared" si="301"/>
        <v/>
      </c>
      <c r="L3774" s="46" t="str">
        <f>IF(E3774="","",IF(ISERROR(IF(行业估值!$E$7="最新年报",[1]!EM_S_STM07_BS(E3774,140,LEFT(RIGHT($L$1,5),4)&amp;"-12-31",1)/100000000,[1]!EM_S_STM07_BS(E3774,140,LEFT(RIGHT($L$1,11),10),1)/100000000)),0,IF(行业估值!$E$7="最新年报",[1]!EM_S_STM07_BS(E3774,140,LEFT(RIGHT($L$1,5),4)&amp;"-12-31",1)/100000000,[1]!EM_S_STM07_BS(E3774,140,LEFT(RIGHT($L$1,11),10),1)/100000000)))</f>
        <v/>
      </c>
      <c r="M3774" s="36" t="str">
        <f t="shared" si="302"/>
        <v/>
      </c>
      <c r="N3774" s="37" t="str">
        <f>IF(E3774="","",IF(ISERROR([1]!EM_S_EST_NETPROFIT(E3774,行业估值!$E$6,deadline)/100000000),"-",[1]!EM_S_EST_NETPROFIT(E3774,行业估值!$E$6,deadline)/100000000))</f>
        <v/>
      </c>
      <c r="O3774" s="36" t="str">
        <f t="shared" si="303"/>
        <v/>
      </c>
      <c r="T3774" s="64"/>
      <c r="U3774" s="64"/>
    </row>
    <row r="3775" spans="4:21">
      <c r="D3775" s="45" t="str">
        <f>IF(AND(行业估值!$B$39=$G3775,COUNTIF($G$2:$G$2552,$G3775)&gt;=1),COUNTIF($G$2:G3775,$G3775),"")</f>
        <v/>
      </c>
      <c r="E3775" s="65" t="str">
        <f t="shared" si="299"/>
        <v/>
      </c>
      <c r="F3775" s="65" t="str">
        <f t="shared" si="300"/>
        <v/>
      </c>
      <c r="G3775" s="34" t="str">
        <f>IF(E3775="","",IF(行业估值!$C$5="申万行业",[1]!EM_S_INFO_INDUSTRY_SW2014(E3775,"1"),IF(行业估值!$C$5="证监会行业",[1]!EM_S_INFO_INDUSTRY_CSRC1(E3775,"1"),[1]!EM_S_INFO_INDUSTRY_EM2016(E3775,"1"))))</f>
        <v/>
      </c>
      <c r="H3775" s="34" t="str">
        <f>IF(E3775="","",IF($H$1="上证50",[1]!EM_S_INFO_COMPINDEX(E3775,"000016"),"")&amp;IF($H$1="上证180",[1]!EM_S_INFO_COMPINDEX(E3775,"000010"),"")&amp;IF($H$1="沪深300",[1]!EM_S_INFO_COMPINDEX(E3775,"000300"),"")&amp;IF(AND($H$1="上证A股",RIGHT(E3775,2)="SH"),"是","")&amp;IF(AND($H$1="深证A股",RIGHT(E3775,2)="SZ"),"是","")&amp;IF(AND($H$1="创业板",LEFT(E3775,1)-3=0),"是","")&amp;IF(AND($H$1="全部A股",E3775&lt;&gt;0),"是","")&amp;IF(AND($H$1="中小板",LEFT(E3775,3)="002"),"是",""))</f>
        <v/>
      </c>
      <c r="I3775" s="46" t="str">
        <f>IF(E3775="","",IF(OR([1]!EM_S_VAL_MV(E3775,deadline)="",[1]!EM_S_VAL_MV(E3775,deadline)="--",[1]!EM_S_VAL_MV(E3775,deadline)="null"),0,[1]!EM_S_VAL_MV(E3775,deadline)/100000000))</f>
        <v/>
      </c>
      <c r="J3775" s="46" t="str">
        <f>IF(E3775="","",IF(RIGHT(LEFT($J$1,6),3)="TTM",[1]!EM_S_FA_PROFIT_TTM(E3775,LEFT(RIGHT($J$1,11),10),1)/100000000,[1]!EM_S_STM07_IS(E3775,61,LEFT(RIGHT($J$1,5),4)&amp;"-12-31",1)/100000000))</f>
        <v/>
      </c>
      <c r="K3775" s="36" t="str">
        <f t="shared" si="301"/>
        <v/>
      </c>
      <c r="L3775" s="46" t="str">
        <f>IF(E3775="","",IF(ISERROR(IF(行业估值!$E$7="最新年报",[1]!EM_S_STM07_BS(E3775,140,LEFT(RIGHT($L$1,5),4)&amp;"-12-31",1)/100000000,[1]!EM_S_STM07_BS(E3775,140,LEFT(RIGHT($L$1,11),10),1)/100000000)),0,IF(行业估值!$E$7="最新年报",[1]!EM_S_STM07_BS(E3775,140,LEFT(RIGHT($L$1,5),4)&amp;"-12-31",1)/100000000,[1]!EM_S_STM07_BS(E3775,140,LEFT(RIGHT($L$1,11),10),1)/100000000)))</f>
        <v/>
      </c>
      <c r="M3775" s="36" t="str">
        <f t="shared" si="302"/>
        <v/>
      </c>
      <c r="N3775" s="37" t="str">
        <f>IF(E3775="","",IF(ISERROR([1]!EM_S_EST_NETPROFIT(E3775,行业估值!$E$6,deadline)/100000000),"-",[1]!EM_S_EST_NETPROFIT(E3775,行业估值!$E$6,deadline)/100000000))</f>
        <v/>
      </c>
      <c r="O3775" s="36" t="str">
        <f t="shared" si="303"/>
        <v/>
      </c>
      <c r="T3775" s="64"/>
      <c r="U3775" s="64"/>
    </row>
    <row r="3776" spans="4:21">
      <c r="D3776" s="45" t="str">
        <f>IF(AND(行业估值!$B$39=$G3776,COUNTIF($G$2:$G$2552,$G3776)&gt;=1),COUNTIF($G$2:G3776,$G3776),"")</f>
        <v/>
      </c>
      <c r="E3776" s="65" t="str">
        <f t="shared" si="299"/>
        <v/>
      </c>
      <c r="F3776" s="65" t="str">
        <f t="shared" si="300"/>
        <v/>
      </c>
      <c r="G3776" s="34" t="str">
        <f>IF(E3776="","",IF(行业估值!$C$5="申万行业",[1]!EM_S_INFO_INDUSTRY_SW2014(E3776,"1"),IF(行业估值!$C$5="证监会行业",[1]!EM_S_INFO_INDUSTRY_CSRC1(E3776,"1"),[1]!EM_S_INFO_INDUSTRY_EM2016(E3776,"1"))))</f>
        <v/>
      </c>
      <c r="H3776" s="34" t="str">
        <f>IF(E3776="","",IF($H$1="上证50",[1]!EM_S_INFO_COMPINDEX(E3776,"000016"),"")&amp;IF($H$1="上证180",[1]!EM_S_INFO_COMPINDEX(E3776,"000010"),"")&amp;IF($H$1="沪深300",[1]!EM_S_INFO_COMPINDEX(E3776,"000300"),"")&amp;IF(AND($H$1="上证A股",RIGHT(E3776,2)="SH"),"是","")&amp;IF(AND($H$1="深证A股",RIGHT(E3776,2)="SZ"),"是","")&amp;IF(AND($H$1="创业板",LEFT(E3776,1)-3=0),"是","")&amp;IF(AND($H$1="全部A股",E3776&lt;&gt;0),"是","")&amp;IF(AND($H$1="中小板",LEFT(E3776,3)="002"),"是",""))</f>
        <v/>
      </c>
      <c r="I3776" s="46" t="str">
        <f>IF(E3776="","",IF(OR([1]!EM_S_VAL_MV(E3776,deadline)="",[1]!EM_S_VAL_MV(E3776,deadline)="--",[1]!EM_S_VAL_MV(E3776,deadline)="null"),0,[1]!EM_S_VAL_MV(E3776,deadline)/100000000))</f>
        <v/>
      </c>
      <c r="J3776" s="46" t="str">
        <f>IF(E3776="","",IF(RIGHT(LEFT($J$1,6),3)="TTM",[1]!EM_S_FA_PROFIT_TTM(E3776,LEFT(RIGHT($J$1,11),10),1)/100000000,[1]!EM_S_STM07_IS(E3776,61,LEFT(RIGHT($J$1,5),4)&amp;"-12-31",1)/100000000))</f>
        <v/>
      </c>
      <c r="K3776" s="36" t="str">
        <f t="shared" si="301"/>
        <v/>
      </c>
      <c r="L3776" s="46" t="str">
        <f>IF(E3776="","",IF(ISERROR(IF(行业估值!$E$7="最新年报",[1]!EM_S_STM07_BS(E3776,140,LEFT(RIGHT($L$1,5),4)&amp;"-12-31",1)/100000000,[1]!EM_S_STM07_BS(E3776,140,LEFT(RIGHT($L$1,11),10),1)/100000000)),0,IF(行业估值!$E$7="最新年报",[1]!EM_S_STM07_BS(E3776,140,LEFT(RIGHT($L$1,5),4)&amp;"-12-31",1)/100000000,[1]!EM_S_STM07_BS(E3776,140,LEFT(RIGHT($L$1,11),10),1)/100000000)))</f>
        <v/>
      </c>
      <c r="M3776" s="36" t="str">
        <f t="shared" si="302"/>
        <v/>
      </c>
      <c r="N3776" s="37" t="str">
        <f>IF(E3776="","",IF(ISERROR([1]!EM_S_EST_NETPROFIT(E3776,行业估值!$E$6,deadline)/100000000),"-",[1]!EM_S_EST_NETPROFIT(E3776,行业估值!$E$6,deadline)/100000000))</f>
        <v/>
      </c>
      <c r="O3776" s="36" t="str">
        <f t="shared" si="303"/>
        <v/>
      </c>
      <c r="T3776" s="64"/>
      <c r="U3776" s="64"/>
    </row>
    <row r="3777" spans="4:21">
      <c r="D3777" s="45" t="str">
        <f>IF(AND(行业估值!$B$39=$G3777,COUNTIF($G$2:$G$2552,$G3777)&gt;=1),COUNTIF($G$2:G3777,$G3777),"")</f>
        <v/>
      </c>
      <c r="E3777" s="65" t="str">
        <f t="shared" si="299"/>
        <v/>
      </c>
      <c r="F3777" s="65" t="str">
        <f t="shared" si="300"/>
        <v/>
      </c>
      <c r="G3777" s="34" t="str">
        <f>IF(E3777="","",IF(行业估值!$C$5="申万行业",[1]!EM_S_INFO_INDUSTRY_SW2014(E3777,"1"),IF(行业估值!$C$5="证监会行业",[1]!EM_S_INFO_INDUSTRY_CSRC1(E3777,"1"),[1]!EM_S_INFO_INDUSTRY_EM2016(E3777,"1"))))</f>
        <v/>
      </c>
      <c r="H3777" s="34" t="str">
        <f>IF(E3777="","",IF($H$1="上证50",[1]!EM_S_INFO_COMPINDEX(E3777,"000016"),"")&amp;IF($H$1="上证180",[1]!EM_S_INFO_COMPINDEX(E3777,"000010"),"")&amp;IF($H$1="沪深300",[1]!EM_S_INFO_COMPINDEX(E3777,"000300"),"")&amp;IF(AND($H$1="上证A股",RIGHT(E3777,2)="SH"),"是","")&amp;IF(AND($H$1="深证A股",RIGHT(E3777,2)="SZ"),"是","")&amp;IF(AND($H$1="创业板",LEFT(E3777,1)-3=0),"是","")&amp;IF(AND($H$1="全部A股",E3777&lt;&gt;0),"是","")&amp;IF(AND($H$1="中小板",LEFT(E3777,3)="002"),"是",""))</f>
        <v/>
      </c>
      <c r="I3777" s="46" t="str">
        <f>IF(E3777="","",IF(OR([1]!EM_S_VAL_MV(E3777,deadline)="",[1]!EM_S_VAL_MV(E3777,deadline)="--",[1]!EM_S_VAL_MV(E3777,deadline)="null"),0,[1]!EM_S_VAL_MV(E3777,deadline)/100000000))</f>
        <v/>
      </c>
      <c r="J3777" s="46" t="str">
        <f>IF(E3777="","",IF(RIGHT(LEFT($J$1,6),3)="TTM",[1]!EM_S_FA_PROFIT_TTM(E3777,LEFT(RIGHT($J$1,11),10),1)/100000000,[1]!EM_S_STM07_IS(E3777,61,LEFT(RIGHT($J$1,5),4)&amp;"-12-31",1)/100000000))</f>
        <v/>
      </c>
      <c r="K3777" s="36" t="str">
        <f t="shared" si="301"/>
        <v/>
      </c>
      <c r="L3777" s="46" t="str">
        <f>IF(E3777="","",IF(ISERROR(IF(行业估值!$E$7="最新年报",[1]!EM_S_STM07_BS(E3777,140,LEFT(RIGHT($L$1,5),4)&amp;"-12-31",1)/100000000,[1]!EM_S_STM07_BS(E3777,140,LEFT(RIGHT($L$1,11),10),1)/100000000)),0,IF(行业估值!$E$7="最新年报",[1]!EM_S_STM07_BS(E3777,140,LEFT(RIGHT($L$1,5),4)&amp;"-12-31",1)/100000000,[1]!EM_S_STM07_BS(E3777,140,LEFT(RIGHT($L$1,11),10),1)/100000000)))</f>
        <v/>
      </c>
      <c r="M3777" s="36" t="str">
        <f t="shared" si="302"/>
        <v/>
      </c>
      <c r="N3777" s="37" t="str">
        <f>IF(E3777="","",IF(ISERROR([1]!EM_S_EST_NETPROFIT(E3777,行业估值!$E$6,deadline)/100000000),"-",[1]!EM_S_EST_NETPROFIT(E3777,行业估值!$E$6,deadline)/100000000))</f>
        <v/>
      </c>
      <c r="O3777" s="36" t="str">
        <f t="shared" si="303"/>
        <v/>
      </c>
      <c r="T3777" s="64"/>
      <c r="U3777" s="64"/>
    </row>
    <row r="3778" spans="4:21">
      <c r="D3778" s="45" t="str">
        <f>IF(AND(行业估值!$B$39=$G3778,COUNTIF($G$2:$G$2552,$G3778)&gt;=1),COUNTIF($G$2:G3778,$G3778),"")</f>
        <v/>
      </c>
      <c r="E3778" s="65" t="str">
        <f t="shared" si="299"/>
        <v/>
      </c>
      <c r="F3778" s="65" t="str">
        <f t="shared" si="300"/>
        <v/>
      </c>
      <c r="G3778" s="34" t="str">
        <f>IF(E3778="","",IF(行业估值!$C$5="申万行业",[1]!EM_S_INFO_INDUSTRY_SW2014(E3778,"1"),IF(行业估值!$C$5="证监会行业",[1]!EM_S_INFO_INDUSTRY_CSRC1(E3778,"1"),[1]!EM_S_INFO_INDUSTRY_EM2016(E3778,"1"))))</f>
        <v/>
      </c>
      <c r="H3778" s="34" t="str">
        <f>IF(E3778="","",IF($H$1="上证50",[1]!EM_S_INFO_COMPINDEX(E3778,"000016"),"")&amp;IF($H$1="上证180",[1]!EM_S_INFO_COMPINDEX(E3778,"000010"),"")&amp;IF($H$1="沪深300",[1]!EM_S_INFO_COMPINDEX(E3778,"000300"),"")&amp;IF(AND($H$1="上证A股",RIGHT(E3778,2)="SH"),"是","")&amp;IF(AND($H$1="深证A股",RIGHT(E3778,2)="SZ"),"是","")&amp;IF(AND($H$1="创业板",LEFT(E3778,1)-3=0),"是","")&amp;IF(AND($H$1="全部A股",E3778&lt;&gt;0),"是","")&amp;IF(AND($H$1="中小板",LEFT(E3778,3)="002"),"是",""))</f>
        <v/>
      </c>
      <c r="I3778" s="46" t="str">
        <f>IF(E3778="","",IF(OR([1]!EM_S_VAL_MV(E3778,deadline)="",[1]!EM_S_VAL_MV(E3778,deadline)="--",[1]!EM_S_VAL_MV(E3778,deadline)="null"),0,[1]!EM_S_VAL_MV(E3778,deadline)/100000000))</f>
        <v/>
      </c>
      <c r="J3778" s="46" t="str">
        <f>IF(E3778="","",IF(RIGHT(LEFT($J$1,6),3)="TTM",[1]!EM_S_FA_PROFIT_TTM(E3778,LEFT(RIGHT($J$1,11),10),1)/100000000,[1]!EM_S_STM07_IS(E3778,61,LEFT(RIGHT($J$1,5),4)&amp;"-12-31",1)/100000000))</f>
        <v/>
      </c>
      <c r="K3778" s="36" t="str">
        <f t="shared" si="301"/>
        <v/>
      </c>
      <c r="L3778" s="46" t="str">
        <f>IF(E3778="","",IF(ISERROR(IF(行业估值!$E$7="最新年报",[1]!EM_S_STM07_BS(E3778,140,LEFT(RIGHT($L$1,5),4)&amp;"-12-31",1)/100000000,[1]!EM_S_STM07_BS(E3778,140,LEFT(RIGHT($L$1,11),10),1)/100000000)),0,IF(行业估值!$E$7="最新年报",[1]!EM_S_STM07_BS(E3778,140,LEFT(RIGHT($L$1,5),4)&amp;"-12-31",1)/100000000,[1]!EM_S_STM07_BS(E3778,140,LEFT(RIGHT($L$1,11),10),1)/100000000)))</f>
        <v/>
      </c>
      <c r="M3778" s="36" t="str">
        <f t="shared" si="302"/>
        <v/>
      </c>
      <c r="N3778" s="37" t="str">
        <f>IF(E3778="","",IF(ISERROR([1]!EM_S_EST_NETPROFIT(E3778,行业估值!$E$6,deadline)/100000000),"-",[1]!EM_S_EST_NETPROFIT(E3778,行业估值!$E$6,deadline)/100000000))</f>
        <v/>
      </c>
      <c r="O3778" s="36" t="str">
        <f t="shared" si="303"/>
        <v/>
      </c>
      <c r="T3778" s="64"/>
      <c r="U3778" s="64"/>
    </row>
    <row r="3779" spans="4:21">
      <c r="D3779" s="45" t="str">
        <f>IF(AND(行业估值!$B$39=$G3779,COUNTIF($G$2:$G$2552,$G3779)&gt;=1),COUNTIF($G$2:G3779,$G3779),"")</f>
        <v/>
      </c>
      <c r="E3779" s="65" t="str">
        <f t="shared" ref="E3779:E3842" si="304">IF(U3779="","",U3779)</f>
        <v/>
      </c>
      <c r="F3779" s="65" t="str">
        <f t="shared" ref="F3779:F3842" si="305">IF(T3779="","",T3779)</f>
        <v/>
      </c>
      <c r="G3779" s="34" t="str">
        <f>IF(E3779="","",IF(行业估值!$C$5="申万行业",[1]!EM_S_INFO_INDUSTRY_SW2014(E3779,"1"),IF(行业估值!$C$5="证监会行业",[1]!EM_S_INFO_INDUSTRY_CSRC1(E3779,"1"),[1]!EM_S_INFO_INDUSTRY_EM2016(E3779,"1"))))</f>
        <v/>
      </c>
      <c r="H3779" s="34" t="str">
        <f>IF(E3779="","",IF($H$1="上证50",[1]!EM_S_INFO_COMPINDEX(E3779,"000016"),"")&amp;IF($H$1="上证180",[1]!EM_S_INFO_COMPINDEX(E3779,"000010"),"")&amp;IF($H$1="沪深300",[1]!EM_S_INFO_COMPINDEX(E3779,"000300"),"")&amp;IF(AND($H$1="上证A股",RIGHT(E3779,2)="SH"),"是","")&amp;IF(AND($H$1="深证A股",RIGHT(E3779,2)="SZ"),"是","")&amp;IF(AND($H$1="创业板",LEFT(E3779,1)-3=0),"是","")&amp;IF(AND($H$1="全部A股",E3779&lt;&gt;0),"是","")&amp;IF(AND($H$1="中小板",LEFT(E3779,3)="002"),"是",""))</f>
        <v/>
      </c>
      <c r="I3779" s="46" t="str">
        <f>IF(E3779="","",IF(OR([1]!EM_S_VAL_MV(E3779,deadline)="",[1]!EM_S_VAL_MV(E3779,deadline)="--",[1]!EM_S_VAL_MV(E3779,deadline)="null"),0,[1]!EM_S_VAL_MV(E3779,deadline)/100000000))</f>
        <v/>
      </c>
      <c r="J3779" s="46" t="str">
        <f>IF(E3779="","",IF(RIGHT(LEFT($J$1,6),3)="TTM",[1]!EM_S_FA_PROFIT_TTM(E3779,LEFT(RIGHT($J$1,11),10),1)/100000000,[1]!EM_S_STM07_IS(E3779,61,LEFT(RIGHT($J$1,5),4)&amp;"-12-31",1)/100000000))</f>
        <v/>
      </c>
      <c r="K3779" s="36" t="str">
        <f t="shared" si="301"/>
        <v/>
      </c>
      <c r="L3779" s="46" t="str">
        <f>IF(E3779="","",IF(ISERROR(IF(行业估值!$E$7="最新年报",[1]!EM_S_STM07_BS(E3779,140,LEFT(RIGHT($L$1,5),4)&amp;"-12-31",1)/100000000,[1]!EM_S_STM07_BS(E3779,140,LEFT(RIGHT($L$1,11),10),1)/100000000)),0,IF(行业估值!$E$7="最新年报",[1]!EM_S_STM07_BS(E3779,140,LEFT(RIGHT($L$1,5),4)&amp;"-12-31",1)/100000000,[1]!EM_S_STM07_BS(E3779,140,LEFT(RIGHT($L$1,11),10),1)/100000000)))</f>
        <v/>
      </c>
      <c r="M3779" s="36" t="str">
        <f t="shared" si="302"/>
        <v/>
      </c>
      <c r="N3779" s="37" t="str">
        <f>IF(E3779="","",IF(ISERROR([1]!EM_S_EST_NETPROFIT(E3779,行业估值!$E$6,deadline)/100000000),"-",[1]!EM_S_EST_NETPROFIT(E3779,行业估值!$E$6,deadline)/100000000))</f>
        <v/>
      </c>
      <c r="O3779" s="36" t="str">
        <f t="shared" si="303"/>
        <v/>
      </c>
      <c r="T3779" s="64"/>
      <c r="U3779" s="64"/>
    </row>
    <row r="3780" spans="4:21">
      <c r="D3780" s="45" t="str">
        <f>IF(AND(行业估值!$B$39=$G3780,COUNTIF($G$2:$G$2552,$G3780)&gt;=1),COUNTIF($G$2:G3780,$G3780),"")</f>
        <v/>
      </c>
      <c r="E3780" s="65" t="str">
        <f t="shared" si="304"/>
        <v/>
      </c>
      <c r="F3780" s="65" t="str">
        <f t="shared" si="305"/>
        <v/>
      </c>
      <c r="G3780" s="34" t="str">
        <f>IF(E3780="","",IF(行业估值!$C$5="申万行业",[1]!EM_S_INFO_INDUSTRY_SW2014(E3780,"1"),IF(行业估值!$C$5="证监会行业",[1]!EM_S_INFO_INDUSTRY_CSRC1(E3780,"1"),[1]!EM_S_INFO_INDUSTRY_EM2016(E3780,"1"))))</f>
        <v/>
      </c>
      <c r="H3780" s="34" t="str">
        <f>IF(E3780="","",IF($H$1="上证50",[1]!EM_S_INFO_COMPINDEX(E3780,"000016"),"")&amp;IF($H$1="上证180",[1]!EM_S_INFO_COMPINDEX(E3780,"000010"),"")&amp;IF($H$1="沪深300",[1]!EM_S_INFO_COMPINDEX(E3780,"000300"),"")&amp;IF(AND($H$1="上证A股",RIGHT(E3780,2)="SH"),"是","")&amp;IF(AND($H$1="深证A股",RIGHT(E3780,2)="SZ"),"是","")&amp;IF(AND($H$1="创业板",LEFT(E3780,1)-3=0),"是","")&amp;IF(AND($H$1="全部A股",E3780&lt;&gt;0),"是","")&amp;IF(AND($H$1="中小板",LEFT(E3780,3)="002"),"是",""))</f>
        <v/>
      </c>
      <c r="I3780" s="46" t="str">
        <f>IF(E3780="","",IF(OR([1]!EM_S_VAL_MV(E3780,deadline)="",[1]!EM_S_VAL_MV(E3780,deadline)="--",[1]!EM_S_VAL_MV(E3780,deadline)="null"),0,[1]!EM_S_VAL_MV(E3780,deadline)/100000000))</f>
        <v/>
      </c>
      <c r="J3780" s="46" t="str">
        <f>IF(E3780="","",IF(RIGHT(LEFT($J$1,6),3)="TTM",[1]!EM_S_FA_PROFIT_TTM(E3780,LEFT(RIGHT($J$1,11),10),1)/100000000,[1]!EM_S_STM07_IS(E3780,61,LEFT(RIGHT($J$1,5),4)&amp;"-12-31",1)/100000000))</f>
        <v/>
      </c>
      <c r="K3780" s="36" t="str">
        <f t="shared" si="301"/>
        <v/>
      </c>
      <c r="L3780" s="46" t="str">
        <f>IF(E3780="","",IF(ISERROR(IF(行业估值!$E$7="最新年报",[1]!EM_S_STM07_BS(E3780,140,LEFT(RIGHT($L$1,5),4)&amp;"-12-31",1)/100000000,[1]!EM_S_STM07_BS(E3780,140,LEFT(RIGHT($L$1,11),10),1)/100000000)),0,IF(行业估值!$E$7="最新年报",[1]!EM_S_STM07_BS(E3780,140,LEFT(RIGHT($L$1,5),4)&amp;"-12-31",1)/100000000,[1]!EM_S_STM07_BS(E3780,140,LEFT(RIGHT($L$1,11),10),1)/100000000)))</f>
        <v/>
      </c>
      <c r="M3780" s="36" t="str">
        <f t="shared" si="302"/>
        <v/>
      </c>
      <c r="N3780" s="37" t="str">
        <f>IF(E3780="","",IF(ISERROR([1]!EM_S_EST_NETPROFIT(E3780,行业估值!$E$6,deadline)/100000000),"-",[1]!EM_S_EST_NETPROFIT(E3780,行业估值!$E$6,deadline)/100000000))</f>
        <v/>
      </c>
      <c r="O3780" s="36" t="str">
        <f t="shared" si="303"/>
        <v/>
      </c>
      <c r="T3780" s="64"/>
      <c r="U3780" s="64"/>
    </row>
    <row r="3781" spans="4:21">
      <c r="D3781" s="45" t="str">
        <f>IF(AND(行业估值!$B$39=$G3781,COUNTIF($G$2:$G$2552,$G3781)&gt;=1),COUNTIF($G$2:G3781,$G3781),"")</f>
        <v/>
      </c>
      <c r="E3781" s="65" t="str">
        <f t="shared" si="304"/>
        <v/>
      </c>
      <c r="F3781" s="65" t="str">
        <f t="shared" si="305"/>
        <v/>
      </c>
      <c r="G3781" s="34" t="str">
        <f>IF(E3781="","",IF(行业估值!$C$5="申万行业",[1]!EM_S_INFO_INDUSTRY_SW2014(E3781,"1"),IF(行业估值!$C$5="证监会行业",[1]!EM_S_INFO_INDUSTRY_CSRC1(E3781,"1"),[1]!EM_S_INFO_INDUSTRY_EM2016(E3781,"1"))))</f>
        <v/>
      </c>
      <c r="H3781" s="34" t="str">
        <f>IF(E3781="","",IF($H$1="上证50",[1]!EM_S_INFO_COMPINDEX(E3781,"000016"),"")&amp;IF($H$1="上证180",[1]!EM_S_INFO_COMPINDEX(E3781,"000010"),"")&amp;IF($H$1="沪深300",[1]!EM_S_INFO_COMPINDEX(E3781,"000300"),"")&amp;IF(AND($H$1="上证A股",RIGHT(E3781,2)="SH"),"是","")&amp;IF(AND($H$1="深证A股",RIGHT(E3781,2)="SZ"),"是","")&amp;IF(AND($H$1="创业板",LEFT(E3781,1)-3=0),"是","")&amp;IF(AND($H$1="全部A股",E3781&lt;&gt;0),"是","")&amp;IF(AND($H$1="中小板",LEFT(E3781,3)="002"),"是",""))</f>
        <v/>
      </c>
      <c r="I3781" s="46" t="str">
        <f>IF(E3781="","",IF(OR([1]!EM_S_VAL_MV(E3781,deadline)="",[1]!EM_S_VAL_MV(E3781,deadline)="--",[1]!EM_S_VAL_MV(E3781,deadline)="null"),0,[1]!EM_S_VAL_MV(E3781,deadline)/100000000))</f>
        <v/>
      </c>
      <c r="J3781" s="46" t="str">
        <f>IF(E3781="","",IF(RIGHT(LEFT($J$1,6),3)="TTM",[1]!EM_S_FA_PROFIT_TTM(E3781,LEFT(RIGHT($J$1,11),10),1)/100000000,[1]!EM_S_STM07_IS(E3781,61,LEFT(RIGHT($J$1,5),4)&amp;"-12-31",1)/100000000))</f>
        <v/>
      </c>
      <c r="K3781" s="36" t="str">
        <f t="shared" si="301"/>
        <v/>
      </c>
      <c r="L3781" s="46" t="str">
        <f>IF(E3781="","",IF(ISERROR(IF(行业估值!$E$7="最新年报",[1]!EM_S_STM07_BS(E3781,140,LEFT(RIGHT($L$1,5),4)&amp;"-12-31",1)/100000000,[1]!EM_S_STM07_BS(E3781,140,LEFT(RIGHT($L$1,11),10),1)/100000000)),0,IF(行业估值!$E$7="最新年报",[1]!EM_S_STM07_BS(E3781,140,LEFT(RIGHT($L$1,5),4)&amp;"-12-31",1)/100000000,[1]!EM_S_STM07_BS(E3781,140,LEFT(RIGHT($L$1,11),10),1)/100000000)))</f>
        <v/>
      </c>
      <c r="M3781" s="36" t="str">
        <f t="shared" si="302"/>
        <v/>
      </c>
      <c r="N3781" s="37" t="str">
        <f>IF(E3781="","",IF(ISERROR([1]!EM_S_EST_NETPROFIT(E3781,行业估值!$E$6,deadline)/100000000),"-",[1]!EM_S_EST_NETPROFIT(E3781,行业估值!$E$6,deadline)/100000000))</f>
        <v/>
      </c>
      <c r="O3781" s="36" t="str">
        <f t="shared" si="303"/>
        <v/>
      </c>
      <c r="T3781" s="64"/>
      <c r="U3781" s="64"/>
    </row>
    <row r="3782" spans="4:21">
      <c r="D3782" s="45" t="str">
        <f>IF(AND(行业估值!$B$39=$G3782,COUNTIF($G$2:$G$2552,$G3782)&gt;=1),COUNTIF($G$2:G3782,$G3782),"")</f>
        <v/>
      </c>
      <c r="E3782" s="65" t="str">
        <f t="shared" si="304"/>
        <v/>
      </c>
      <c r="F3782" s="65" t="str">
        <f t="shared" si="305"/>
        <v/>
      </c>
      <c r="G3782" s="34" t="str">
        <f>IF(E3782="","",IF(行业估值!$C$5="申万行业",[1]!EM_S_INFO_INDUSTRY_SW2014(E3782,"1"),IF(行业估值!$C$5="证监会行业",[1]!EM_S_INFO_INDUSTRY_CSRC1(E3782,"1"),[1]!EM_S_INFO_INDUSTRY_EM2016(E3782,"1"))))</f>
        <v/>
      </c>
      <c r="H3782" s="34" t="str">
        <f>IF(E3782="","",IF($H$1="上证50",[1]!EM_S_INFO_COMPINDEX(E3782,"000016"),"")&amp;IF($H$1="上证180",[1]!EM_S_INFO_COMPINDEX(E3782,"000010"),"")&amp;IF($H$1="沪深300",[1]!EM_S_INFO_COMPINDEX(E3782,"000300"),"")&amp;IF(AND($H$1="上证A股",RIGHT(E3782,2)="SH"),"是","")&amp;IF(AND($H$1="深证A股",RIGHT(E3782,2)="SZ"),"是","")&amp;IF(AND($H$1="创业板",LEFT(E3782,1)-3=0),"是","")&amp;IF(AND($H$1="全部A股",E3782&lt;&gt;0),"是","")&amp;IF(AND($H$1="中小板",LEFT(E3782,3)="002"),"是",""))</f>
        <v/>
      </c>
      <c r="I3782" s="46" t="str">
        <f>IF(E3782="","",IF(OR([1]!EM_S_VAL_MV(E3782,deadline)="",[1]!EM_S_VAL_MV(E3782,deadline)="--",[1]!EM_S_VAL_MV(E3782,deadline)="null"),0,[1]!EM_S_VAL_MV(E3782,deadline)/100000000))</f>
        <v/>
      </c>
      <c r="J3782" s="46" t="str">
        <f>IF(E3782="","",IF(RIGHT(LEFT($J$1,6),3)="TTM",[1]!EM_S_FA_PROFIT_TTM(E3782,LEFT(RIGHT($J$1,11),10),1)/100000000,[1]!EM_S_STM07_IS(E3782,61,LEFT(RIGHT($J$1,5),4)&amp;"-12-31",1)/100000000))</f>
        <v/>
      </c>
      <c r="K3782" s="36" t="str">
        <f t="shared" si="301"/>
        <v/>
      </c>
      <c r="L3782" s="46" t="str">
        <f>IF(E3782="","",IF(ISERROR(IF(行业估值!$E$7="最新年报",[1]!EM_S_STM07_BS(E3782,140,LEFT(RIGHT($L$1,5),4)&amp;"-12-31",1)/100000000,[1]!EM_S_STM07_BS(E3782,140,LEFT(RIGHT($L$1,11),10),1)/100000000)),0,IF(行业估值!$E$7="最新年报",[1]!EM_S_STM07_BS(E3782,140,LEFT(RIGHT($L$1,5),4)&amp;"-12-31",1)/100000000,[1]!EM_S_STM07_BS(E3782,140,LEFT(RIGHT($L$1,11),10),1)/100000000)))</f>
        <v/>
      </c>
      <c r="M3782" s="36" t="str">
        <f t="shared" si="302"/>
        <v/>
      </c>
      <c r="N3782" s="37" t="str">
        <f>IF(E3782="","",IF(ISERROR([1]!EM_S_EST_NETPROFIT(E3782,行业估值!$E$6,deadline)/100000000),"-",[1]!EM_S_EST_NETPROFIT(E3782,行业估值!$E$6,deadline)/100000000))</f>
        <v/>
      </c>
      <c r="O3782" s="36" t="str">
        <f t="shared" si="303"/>
        <v/>
      </c>
      <c r="T3782" s="64"/>
      <c r="U3782" s="64"/>
    </row>
    <row r="3783" spans="4:21">
      <c r="D3783" s="45" t="str">
        <f>IF(AND(行业估值!$B$39=$G3783,COUNTIF($G$2:$G$2552,$G3783)&gt;=1),COUNTIF($G$2:G3783,$G3783),"")</f>
        <v/>
      </c>
      <c r="E3783" s="65" t="str">
        <f t="shared" si="304"/>
        <v/>
      </c>
      <c r="F3783" s="65" t="str">
        <f t="shared" si="305"/>
        <v/>
      </c>
      <c r="G3783" s="34" t="str">
        <f>IF(E3783="","",IF(行业估值!$C$5="申万行业",[1]!EM_S_INFO_INDUSTRY_SW2014(E3783,"1"),IF(行业估值!$C$5="证监会行业",[1]!EM_S_INFO_INDUSTRY_CSRC1(E3783,"1"),[1]!EM_S_INFO_INDUSTRY_EM2016(E3783,"1"))))</f>
        <v/>
      </c>
      <c r="H3783" s="34" t="str">
        <f>IF(E3783="","",IF($H$1="上证50",[1]!EM_S_INFO_COMPINDEX(E3783,"000016"),"")&amp;IF($H$1="上证180",[1]!EM_S_INFO_COMPINDEX(E3783,"000010"),"")&amp;IF($H$1="沪深300",[1]!EM_S_INFO_COMPINDEX(E3783,"000300"),"")&amp;IF(AND($H$1="上证A股",RIGHT(E3783,2)="SH"),"是","")&amp;IF(AND($H$1="深证A股",RIGHT(E3783,2)="SZ"),"是","")&amp;IF(AND($H$1="创业板",LEFT(E3783,1)-3=0),"是","")&amp;IF(AND($H$1="全部A股",E3783&lt;&gt;0),"是","")&amp;IF(AND($H$1="中小板",LEFT(E3783,3)="002"),"是",""))</f>
        <v/>
      </c>
      <c r="I3783" s="46" t="str">
        <f>IF(E3783="","",IF(OR([1]!EM_S_VAL_MV(E3783,deadline)="",[1]!EM_S_VAL_MV(E3783,deadline)="--",[1]!EM_S_VAL_MV(E3783,deadline)="null"),0,[1]!EM_S_VAL_MV(E3783,deadline)/100000000))</f>
        <v/>
      </c>
      <c r="J3783" s="46" t="str">
        <f>IF(E3783="","",IF(RIGHT(LEFT($J$1,6),3)="TTM",[1]!EM_S_FA_PROFIT_TTM(E3783,LEFT(RIGHT($J$1,11),10),1)/100000000,[1]!EM_S_STM07_IS(E3783,61,LEFT(RIGHT($J$1,5),4)&amp;"-12-31",1)/100000000))</f>
        <v/>
      </c>
      <c r="K3783" s="36" t="str">
        <f t="shared" si="301"/>
        <v/>
      </c>
      <c r="L3783" s="46" t="str">
        <f>IF(E3783="","",IF(ISERROR(IF(行业估值!$E$7="最新年报",[1]!EM_S_STM07_BS(E3783,140,LEFT(RIGHT($L$1,5),4)&amp;"-12-31",1)/100000000,[1]!EM_S_STM07_BS(E3783,140,LEFT(RIGHT($L$1,11),10),1)/100000000)),0,IF(行业估值!$E$7="最新年报",[1]!EM_S_STM07_BS(E3783,140,LEFT(RIGHT($L$1,5),4)&amp;"-12-31",1)/100000000,[1]!EM_S_STM07_BS(E3783,140,LEFT(RIGHT($L$1,11),10),1)/100000000)))</f>
        <v/>
      </c>
      <c r="M3783" s="36" t="str">
        <f t="shared" si="302"/>
        <v/>
      </c>
      <c r="N3783" s="37" t="str">
        <f>IF(E3783="","",IF(ISERROR([1]!EM_S_EST_NETPROFIT(E3783,行业估值!$E$6,deadline)/100000000),"-",[1]!EM_S_EST_NETPROFIT(E3783,行业估值!$E$6,deadline)/100000000))</f>
        <v/>
      </c>
      <c r="O3783" s="36" t="str">
        <f t="shared" si="303"/>
        <v/>
      </c>
      <c r="T3783" s="64"/>
      <c r="U3783" s="64"/>
    </row>
    <row r="3784" spans="4:21">
      <c r="D3784" s="45" t="str">
        <f>IF(AND(行业估值!$B$39=$G3784,COUNTIF($G$2:$G$2552,$G3784)&gt;=1),COUNTIF($G$2:G3784,$G3784),"")</f>
        <v/>
      </c>
      <c r="E3784" s="65" t="str">
        <f t="shared" si="304"/>
        <v/>
      </c>
      <c r="F3784" s="65" t="str">
        <f t="shared" si="305"/>
        <v/>
      </c>
      <c r="G3784" s="34" t="str">
        <f>IF(E3784="","",IF(行业估值!$C$5="申万行业",[1]!EM_S_INFO_INDUSTRY_SW2014(E3784,"1"),IF(行业估值!$C$5="证监会行业",[1]!EM_S_INFO_INDUSTRY_CSRC1(E3784,"1"),[1]!EM_S_INFO_INDUSTRY_EM2016(E3784,"1"))))</f>
        <v/>
      </c>
      <c r="H3784" s="34" t="str">
        <f>IF(E3784="","",IF($H$1="上证50",[1]!EM_S_INFO_COMPINDEX(E3784,"000016"),"")&amp;IF($H$1="上证180",[1]!EM_S_INFO_COMPINDEX(E3784,"000010"),"")&amp;IF($H$1="沪深300",[1]!EM_S_INFO_COMPINDEX(E3784,"000300"),"")&amp;IF(AND($H$1="上证A股",RIGHT(E3784,2)="SH"),"是","")&amp;IF(AND($H$1="深证A股",RIGHT(E3784,2)="SZ"),"是","")&amp;IF(AND($H$1="创业板",LEFT(E3784,1)-3=0),"是","")&amp;IF(AND($H$1="全部A股",E3784&lt;&gt;0),"是","")&amp;IF(AND($H$1="中小板",LEFT(E3784,3)="002"),"是",""))</f>
        <v/>
      </c>
      <c r="I3784" s="46" t="str">
        <f>IF(E3784="","",IF(OR([1]!EM_S_VAL_MV(E3784,deadline)="",[1]!EM_S_VAL_MV(E3784,deadline)="--",[1]!EM_S_VAL_MV(E3784,deadline)="null"),0,[1]!EM_S_VAL_MV(E3784,deadline)/100000000))</f>
        <v/>
      </c>
      <c r="J3784" s="46" t="str">
        <f>IF(E3784="","",IF(RIGHT(LEFT($J$1,6),3)="TTM",[1]!EM_S_FA_PROFIT_TTM(E3784,LEFT(RIGHT($J$1,11),10),1)/100000000,[1]!EM_S_STM07_IS(E3784,61,LEFT(RIGHT($J$1,5),4)&amp;"-12-31",1)/100000000))</f>
        <v/>
      </c>
      <c r="K3784" s="36" t="str">
        <f t="shared" si="301"/>
        <v/>
      </c>
      <c r="L3784" s="46" t="str">
        <f>IF(E3784="","",IF(ISERROR(IF(行业估值!$E$7="最新年报",[1]!EM_S_STM07_BS(E3784,140,LEFT(RIGHT($L$1,5),4)&amp;"-12-31",1)/100000000,[1]!EM_S_STM07_BS(E3784,140,LEFT(RIGHT($L$1,11),10),1)/100000000)),0,IF(行业估值!$E$7="最新年报",[1]!EM_S_STM07_BS(E3784,140,LEFT(RIGHT($L$1,5),4)&amp;"-12-31",1)/100000000,[1]!EM_S_STM07_BS(E3784,140,LEFT(RIGHT($L$1,11),10),1)/100000000)))</f>
        <v/>
      </c>
      <c r="M3784" s="36" t="str">
        <f t="shared" si="302"/>
        <v/>
      </c>
      <c r="N3784" s="37" t="str">
        <f>IF(E3784="","",IF(ISERROR([1]!EM_S_EST_NETPROFIT(E3784,行业估值!$E$6,deadline)/100000000),"-",[1]!EM_S_EST_NETPROFIT(E3784,行业估值!$E$6,deadline)/100000000))</f>
        <v/>
      </c>
      <c r="O3784" s="36" t="str">
        <f t="shared" si="303"/>
        <v/>
      </c>
      <c r="T3784" s="64"/>
      <c r="U3784" s="64"/>
    </row>
    <row r="3785" spans="4:21">
      <c r="D3785" s="45" t="str">
        <f>IF(AND(行业估值!$B$39=$G3785,COUNTIF($G$2:$G$2552,$G3785)&gt;=1),COUNTIF($G$2:G3785,$G3785),"")</f>
        <v/>
      </c>
      <c r="E3785" s="65" t="str">
        <f t="shared" si="304"/>
        <v/>
      </c>
      <c r="F3785" s="65" t="str">
        <f t="shared" si="305"/>
        <v/>
      </c>
      <c r="G3785" s="34" t="str">
        <f>IF(E3785="","",IF(行业估值!$C$5="申万行业",[1]!EM_S_INFO_INDUSTRY_SW2014(E3785,"1"),IF(行业估值!$C$5="证监会行业",[1]!EM_S_INFO_INDUSTRY_CSRC1(E3785,"1"),[1]!EM_S_INFO_INDUSTRY_EM2016(E3785,"1"))))</f>
        <v/>
      </c>
      <c r="H3785" s="34" t="str">
        <f>IF(E3785="","",IF($H$1="上证50",[1]!EM_S_INFO_COMPINDEX(E3785,"000016"),"")&amp;IF($H$1="上证180",[1]!EM_S_INFO_COMPINDEX(E3785,"000010"),"")&amp;IF($H$1="沪深300",[1]!EM_S_INFO_COMPINDEX(E3785,"000300"),"")&amp;IF(AND($H$1="上证A股",RIGHT(E3785,2)="SH"),"是","")&amp;IF(AND($H$1="深证A股",RIGHT(E3785,2)="SZ"),"是","")&amp;IF(AND($H$1="创业板",LEFT(E3785,1)-3=0),"是","")&amp;IF(AND($H$1="全部A股",E3785&lt;&gt;0),"是","")&amp;IF(AND($H$1="中小板",LEFT(E3785,3)="002"),"是",""))</f>
        <v/>
      </c>
      <c r="I3785" s="46" t="str">
        <f>IF(E3785="","",IF(OR([1]!EM_S_VAL_MV(E3785,deadline)="",[1]!EM_S_VAL_MV(E3785,deadline)="--",[1]!EM_S_VAL_MV(E3785,deadline)="null"),0,[1]!EM_S_VAL_MV(E3785,deadline)/100000000))</f>
        <v/>
      </c>
      <c r="J3785" s="46" t="str">
        <f>IF(E3785="","",IF(RIGHT(LEFT($J$1,6),3)="TTM",[1]!EM_S_FA_PROFIT_TTM(E3785,LEFT(RIGHT($J$1,11),10),1)/100000000,[1]!EM_S_STM07_IS(E3785,61,LEFT(RIGHT($J$1,5),4)&amp;"-12-31",1)/100000000))</f>
        <v/>
      </c>
      <c r="K3785" s="36" t="str">
        <f t="shared" si="301"/>
        <v/>
      </c>
      <c r="L3785" s="46" t="str">
        <f>IF(E3785="","",IF(ISERROR(IF(行业估值!$E$7="最新年报",[1]!EM_S_STM07_BS(E3785,140,LEFT(RIGHT($L$1,5),4)&amp;"-12-31",1)/100000000,[1]!EM_S_STM07_BS(E3785,140,LEFT(RIGHT($L$1,11),10),1)/100000000)),0,IF(行业估值!$E$7="最新年报",[1]!EM_S_STM07_BS(E3785,140,LEFT(RIGHT($L$1,5),4)&amp;"-12-31",1)/100000000,[1]!EM_S_STM07_BS(E3785,140,LEFT(RIGHT($L$1,11),10),1)/100000000)))</f>
        <v/>
      </c>
      <c r="M3785" s="36" t="str">
        <f t="shared" si="302"/>
        <v/>
      </c>
      <c r="N3785" s="37" t="str">
        <f>IF(E3785="","",IF(ISERROR([1]!EM_S_EST_NETPROFIT(E3785,行业估值!$E$6,deadline)/100000000),"-",[1]!EM_S_EST_NETPROFIT(E3785,行业估值!$E$6,deadline)/100000000))</f>
        <v/>
      </c>
      <c r="O3785" s="36" t="str">
        <f t="shared" si="303"/>
        <v/>
      </c>
      <c r="T3785" s="64"/>
      <c r="U3785" s="64"/>
    </row>
    <row r="3786" spans="4:21">
      <c r="D3786" s="45" t="str">
        <f>IF(AND(行业估值!$B$39=$G3786,COUNTIF($G$2:$G$2552,$G3786)&gt;=1),COUNTIF($G$2:G3786,$G3786),"")</f>
        <v/>
      </c>
      <c r="E3786" s="65" t="str">
        <f t="shared" si="304"/>
        <v/>
      </c>
      <c r="F3786" s="65" t="str">
        <f t="shared" si="305"/>
        <v/>
      </c>
      <c r="G3786" s="34" t="str">
        <f>IF(E3786="","",IF(行业估值!$C$5="申万行业",[1]!EM_S_INFO_INDUSTRY_SW2014(E3786,"1"),IF(行业估值!$C$5="证监会行业",[1]!EM_S_INFO_INDUSTRY_CSRC1(E3786,"1"),[1]!EM_S_INFO_INDUSTRY_EM2016(E3786,"1"))))</f>
        <v/>
      </c>
      <c r="H3786" s="34" t="str">
        <f>IF(E3786="","",IF($H$1="上证50",[1]!EM_S_INFO_COMPINDEX(E3786,"000016"),"")&amp;IF($H$1="上证180",[1]!EM_S_INFO_COMPINDEX(E3786,"000010"),"")&amp;IF($H$1="沪深300",[1]!EM_S_INFO_COMPINDEX(E3786,"000300"),"")&amp;IF(AND($H$1="上证A股",RIGHT(E3786,2)="SH"),"是","")&amp;IF(AND($H$1="深证A股",RIGHT(E3786,2)="SZ"),"是","")&amp;IF(AND($H$1="创业板",LEFT(E3786,1)-3=0),"是","")&amp;IF(AND($H$1="全部A股",E3786&lt;&gt;0),"是","")&amp;IF(AND($H$1="中小板",LEFT(E3786,3)="002"),"是",""))</f>
        <v/>
      </c>
      <c r="I3786" s="46" t="str">
        <f>IF(E3786="","",IF(OR([1]!EM_S_VAL_MV(E3786,deadline)="",[1]!EM_S_VAL_MV(E3786,deadline)="--",[1]!EM_S_VAL_MV(E3786,deadline)="null"),0,[1]!EM_S_VAL_MV(E3786,deadline)/100000000))</f>
        <v/>
      </c>
      <c r="J3786" s="46" t="str">
        <f>IF(E3786="","",IF(RIGHT(LEFT($J$1,6),3)="TTM",[1]!EM_S_FA_PROFIT_TTM(E3786,LEFT(RIGHT($J$1,11),10),1)/100000000,[1]!EM_S_STM07_IS(E3786,61,LEFT(RIGHT($J$1,5),4)&amp;"-12-31",1)/100000000))</f>
        <v/>
      </c>
      <c r="K3786" s="36" t="str">
        <f t="shared" si="301"/>
        <v/>
      </c>
      <c r="L3786" s="46" t="str">
        <f>IF(E3786="","",IF(ISERROR(IF(行业估值!$E$7="最新年报",[1]!EM_S_STM07_BS(E3786,140,LEFT(RIGHT($L$1,5),4)&amp;"-12-31",1)/100000000,[1]!EM_S_STM07_BS(E3786,140,LEFT(RIGHT($L$1,11),10),1)/100000000)),0,IF(行业估值!$E$7="最新年报",[1]!EM_S_STM07_BS(E3786,140,LEFT(RIGHT($L$1,5),4)&amp;"-12-31",1)/100000000,[1]!EM_S_STM07_BS(E3786,140,LEFT(RIGHT($L$1,11),10),1)/100000000)))</f>
        <v/>
      </c>
      <c r="M3786" s="36" t="str">
        <f t="shared" si="302"/>
        <v/>
      </c>
      <c r="N3786" s="37" t="str">
        <f>IF(E3786="","",IF(ISERROR([1]!EM_S_EST_NETPROFIT(E3786,行业估值!$E$6,deadline)/100000000),"-",[1]!EM_S_EST_NETPROFIT(E3786,行业估值!$E$6,deadline)/100000000))</f>
        <v/>
      </c>
      <c r="O3786" s="36" t="str">
        <f t="shared" si="303"/>
        <v/>
      </c>
      <c r="T3786" s="64"/>
      <c r="U3786" s="64"/>
    </row>
    <row r="3787" spans="4:21">
      <c r="D3787" s="45" t="str">
        <f>IF(AND(行业估值!$B$39=$G3787,COUNTIF($G$2:$G$2552,$G3787)&gt;=1),COUNTIF($G$2:G3787,$G3787),"")</f>
        <v/>
      </c>
      <c r="E3787" s="65" t="str">
        <f t="shared" si="304"/>
        <v/>
      </c>
      <c r="F3787" s="65" t="str">
        <f t="shared" si="305"/>
        <v/>
      </c>
      <c r="G3787" s="34" t="str">
        <f>IF(E3787="","",IF(行业估值!$C$5="申万行业",[1]!EM_S_INFO_INDUSTRY_SW2014(E3787,"1"),IF(行业估值!$C$5="证监会行业",[1]!EM_S_INFO_INDUSTRY_CSRC1(E3787,"1"),[1]!EM_S_INFO_INDUSTRY_EM2016(E3787,"1"))))</f>
        <v/>
      </c>
      <c r="H3787" s="34" t="str">
        <f>IF(E3787="","",IF($H$1="上证50",[1]!EM_S_INFO_COMPINDEX(E3787,"000016"),"")&amp;IF($H$1="上证180",[1]!EM_S_INFO_COMPINDEX(E3787,"000010"),"")&amp;IF($H$1="沪深300",[1]!EM_S_INFO_COMPINDEX(E3787,"000300"),"")&amp;IF(AND($H$1="上证A股",RIGHT(E3787,2)="SH"),"是","")&amp;IF(AND($H$1="深证A股",RIGHT(E3787,2)="SZ"),"是","")&amp;IF(AND($H$1="创业板",LEFT(E3787,1)-3=0),"是","")&amp;IF(AND($H$1="全部A股",E3787&lt;&gt;0),"是","")&amp;IF(AND($H$1="中小板",LEFT(E3787,3)="002"),"是",""))</f>
        <v/>
      </c>
      <c r="I3787" s="46" t="str">
        <f>IF(E3787="","",IF(OR([1]!EM_S_VAL_MV(E3787,deadline)="",[1]!EM_S_VAL_MV(E3787,deadline)="--",[1]!EM_S_VAL_MV(E3787,deadline)="null"),0,[1]!EM_S_VAL_MV(E3787,deadline)/100000000))</f>
        <v/>
      </c>
      <c r="J3787" s="46" t="str">
        <f>IF(E3787="","",IF(RIGHT(LEFT($J$1,6),3)="TTM",[1]!EM_S_FA_PROFIT_TTM(E3787,LEFT(RIGHT($J$1,11),10),1)/100000000,[1]!EM_S_STM07_IS(E3787,61,LEFT(RIGHT($J$1,5),4)&amp;"-12-31",1)/100000000))</f>
        <v/>
      </c>
      <c r="K3787" s="36" t="str">
        <f t="shared" si="301"/>
        <v/>
      </c>
      <c r="L3787" s="46" t="str">
        <f>IF(E3787="","",IF(ISERROR(IF(行业估值!$E$7="最新年报",[1]!EM_S_STM07_BS(E3787,140,LEFT(RIGHT($L$1,5),4)&amp;"-12-31",1)/100000000,[1]!EM_S_STM07_BS(E3787,140,LEFT(RIGHT($L$1,11),10),1)/100000000)),0,IF(行业估值!$E$7="最新年报",[1]!EM_S_STM07_BS(E3787,140,LEFT(RIGHT($L$1,5),4)&amp;"-12-31",1)/100000000,[1]!EM_S_STM07_BS(E3787,140,LEFT(RIGHT($L$1,11),10),1)/100000000)))</f>
        <v/>
      </c>
      <c r="M3787" s="36" t="str">
        <f t="shared" si="302"/>
        <v/>
      </c>
      <c r="N3787" s="37" t="str">
        <f>IF(E3787="","",IF(ISERROR([1]!EM_S_EST_NETPROFIT(E3787,行业估值!$E$6,deadline)/100000000),"-",[1]!EM_S_EST_NETPROFIT(E3787,行业估值!$E$6,deadline)/100000000))</f>
        <v/>
      </c>
      <c r="O3787" s="36" t="str">
        <f t="shared" si="303"/>
        <v/>
      </c>
      <c r="T3787" s="64"/>
      <c r="U3787" s="64"/>
    </row>
    <row r="3788" spans="4:21">
      <c r="D3788" s="45" t="str">
        <f>IF(AND(行业估值!$B$39=$G3788,COUNTIF($G$2:$G$2552,$G3788)&gt;=1),COUNTIF($G$2:G3788,$G3788),"")</f>
        <v/>
      </c>
      <c r="E3788" s="65" t="str">
        <f t="shared" si="304"/>
        <v/>
      </c>
      <c r="F3788" s="65" t="str">
        <f t="shared" si="305"/>
        <v/>
      </c>
      <c r="G3788" s="34" t="str">
        <f>IF(E3788="","",IF(行业估值!$C$5="申万行业",[1]!EM_S_INFO_INDUSTRY_SW2014(E3788,"1"),IF(行业估值!$C$5="证监会行业",[1]!EM_S_INFO_INDUSTRY_CSRC1(E3788,"1"),[1]!EM_S_INFO_INDUSTRY_EM2016(E3788,"1"))))</f>
        <v/>
      </c>
      <c r="H3788" s="34" t="str">
        <f>IF(E3788="","",IF($H$1="上证50",[1]!EM_S_INFO_COMPINDEX(E3788,"000016"),"")&amp;IF($H$1="上证180",[1]!EM_S_INFO_COMPINDEX(E3788,"000010"),"")&amp;IF($H$1="沪深300",[1]!EM_S_INFO_COMPINDEX(E3788,"000300"),"")&amp;IF(AND($H$1="上证A股",RIGHT(E3788,2)="SH"),"是","")&amp;IF(AND($H$1="深证A股",RIGHT(E3788,2)="SZ"),"是","")&amp;IF(AND($H$1="创业板",LEFT(E3788,1)-3=0),"是","")&amp;IF(AND($H$1="全部A股",E3788&lt;&gt;0),"是","")&amp;IF(AND($H$1="中小板",LEFT(E3788,3)="002"),"是",""))</f>
        <v/>
      </c>
      <c r="I3788" s="46" t="str">
        <f>IF(E3788="","",IF(OR([1]!EM_S_VAL_MV(E3788,deadline)="",[1]!EM_S_VAL_MV(E3788,deadline)="--",[1]!EM_S_VAL_MV(E3788,deadline)="null"),0,[1]!EM_S_VAL_MV(E3788,deadline)/100000000))</f>
        <v/>
      </c>
      <c r="J3788" s="46" t="str">
        <f>IF(E3788="","",IF(RIGHT(LEFT($J$1,6),3)="TTM",[1]!EM_S_FA_PROFIT_TTM(E3788,LEFT(RIGHT($J$1,11),10),1)/100000000,[1]!EM_S_STM07_IS(E3788,61,LEFT(RIGHT($J$1,5),4)&amp;"-12-31",1)/100000000))</f>
        <v/>
      </c>
      <c r="K3788" s="36" t="str">
        <f t="shared" si="301"/>
        <v/>
      </c>
      <c r="L3788" s="46" t="str">
        <f>IF(E3788="","",IF(ISERROR(IF(行业估值!$E$7="最新年报",[1]!EM_S_STM07_BS(E3788,140,LEFT(RIGHT($L$1,5),4)&amp;"-12-31",1)/100000000,[1]!EM_S_STM07_BS(E3788,140,LEFT(RIGHT($L$1,11),10),1)/100000000)),0,IF(行业估值!$E$7="最新年报",[1]!EM_S_STM07_BS(E3788,140,LEFT(RIGHT($L$1,5),4)&amp;"-12-31",1)/100000000,[1]!EM_S_STM07_BS(E3788,140,LEFT(RIGHT($L$1,11),10),1)/100000000)))</f>
        <v/>
      </c>
      <c r="M3788" s="36" t="str">
        <f t="shared" si="302"/>
        <v/>
      </c>
      <c r="N3788" s="37" t="str">
        <f>IF(E3788="","",IF(ISERROR([1]!EM_S_EST_NETPROFIT(E3788,行业估值!$E$6,deadline)/100000000),"-",[1]!EM_S_EST_NETPROFIT(E3788,行业估值!$E$6,deadline)/100000000))</f>
        <v/>
      </c>
      <c r="O3788" s="36" t="str">
        <f t="shared" si="303"/>
        <v/>
      </c>
      <c r="T3788" s="64"/>
      <c r="U3788" s="64"/>
    </row>
    <row r="3789" spans="4:21">
      <c r="D3789" s="45" t="str">
        <f>IF(AND(行业估值!$B$39=$G3789,COUNTIF($G$2:$G$2552,$G3789)&gt;=1),COUNTIF($G$2:G3789,$G3789),"")</f>
        <v/>
      </c>
      <c r="E3789" s="65" t="str">
        <f t="shared" si="304"/>
        <v/>
      </c>
      <c r="F3789" s="65" t="str">
        <f t="shared" si="305"/>
        <v/>
      </c>
      <c r="G3789" s="34" t="str">
        <f>IF(E3789="","",IF(行业估值!$C$5="申万行业",[1]!EM_S_INFO_INDUSTRY_SW2014(E3789,"1"),IF(行业估值!$C$5="证监会行业",[1]!EM_S_INFO_INDUSTRY_CSRC1(E3789,"1"),[1]!EM_S_INFO_INDUSTRY_EM2016(E3789,"1"))))</f>
        <v/>
      </c>
      <c r="H3789" s="34" t="str">
        <f>IF(E3789="","",IF($H$1="上证50",[1]!EM_S_INFO_COMPINDEX(E3789,"000016"),"")&amp;IF($H$1="上证180",[1]!EM_S_INFO_COMPINDEX(E3789,"000010"),"")&amp;IF($H$1="沪深300",[1]!EM_S_INFO_COMPINDEX(E3789,"000300"),"")&amp;IF(AND($H$1="上证A股",RIGHT(E3789,2)="SH"),"是","")&amp;IF(AND($H$1="深证A股",RIGHT(E3789,2)="SZ"),"是","")&amp;IF(AND($H$1="创业板",LEFT(E3789,1)-3=0),"是","")&amp;IF(AND($H$1="全部A股",E3789&lt;&gt;0),"是","")&amp;IF(AND($H$1="中小板",LEFT(E3789,3)="002"),"是",""))</f>
        <v/>
      </c>
      <c r="I3789" s="46" t="str">
        <f>IF(E3789="","",IF(OR([1]!EM_S_VAL_MV(E3789,deadline)="",[1]!EM_S_VAL_MV(E3789,deadline)="--",[1]!EM_S_VAL_MV(E3789,deadline)="null"),0,[1]!EM_S_VAL_MV(E3789,deadline)/100000000))</f>
        <v/>
      </c>
      <c r="J3789" s="46" t="str">
        <f>IF(E3789="","",IF(RIGHT(LEFT($J$1,6),3)="TTM",[1]!EM_S_FA_PROFIT_TTM(E3789,LEFT(RIGHT($J$1,11),10),1)/100000000,[1]!EM_S_STM07_IS(E3789,61,LEFT(RIGHT($J$1,5),4)&amp;"-12-31",1)/100000000))</f>
        <v/>
      </c>
      <c r="K3789" s="36" t="str">
        <f t="shared" si="301"/>
        <v/>
      </c>
      <c r="L3789" s="46" t="str">
        <f>IF(E3789="","",IF(ISERROR(IF(行业估值!$E$7="最新年报",[1]!EM_S_STM07_BS(E3789,140,LEFT(RIGHT($L$1,5),4)&amp;"-12-31",1)/100000000,[1]!EM_S_STM07_BS(E3789,140,LEFT(RIGHT($L$1,11),10),1)/100000000)),0,IF(行业估值!$E$7="最新年报",[1]!EM_S_STM07_BS(E3789,140,LEFT(RIGHT($L$1,5),4)&amp;"-12-31",1)/100000000,[1]!EM_S_STM07_BS(E3789,140,LEFT(RIGHT($L$1,11),10),1)/100000000)))</f>
        <v/>
      </c>
      <c r="M3789" s="36" t="str">
        <f t="shared" si="302"/>
        <v/>
      </c>
      <c r="N3789" s="37" t="str">
        <f>IF(E3789="","",IF(ISERROR([1]!EM_S_EST_NETPROFIT(E3789,行业估值!$E$6,deadline)/100000000),"-",[1]!EM_S_EST_NETPROFIT(E3789,行业估值!$E$6,deadline)/100000000))</f>
        <v/>
      </c>
      <c r="O3789" s="36" t="str">
        <f t="shared" si="303"/>
        <v/>
      </c>
      <c r="T3789" s="64"/>
      <c r="U3789" s="64"/>
    </row>
    <row r="3790" spans="4:21">
      <c r="D3790" s="45" t="str">
        <f>IF(AND(行业估值!$B$39=$G3790,COUNTIF($G$2:$G$2552,$G3790)&gt;=1),COUNTIF($G$2:G3790,$G3790),"")</f>
        <v/>
      </c>
      <c r="E3790" s="65" t="str">
        <f t="shared" si="304"/>
        <v/>
      </c>
      <c r="F3790" s="65" t="str">
        <f t="shared" si="305"/>
        <v/>
      </c>
      <c r="G3790" s="34" t="str">
        <f>IF(E3790="","",IF(行业估值!$C$5="申万行业",[1]!EM_S_INFO_INDUSTRY_SW2014(E3790,"1"),IF(行业估值!$C$5="证监会行业",[1]!EM_S_INFO_INDUSTRY_CSRC1(E3790,"1"),[1]!EM_S_INFO_INDUSTRY_EM2016(E3790,"1"))))</f>
        <v/>
      </c>
      <c r="H3790" s="34" t="str">
        <f>IF(E3790="","",IF($H$1="上证50",[1]!EM_S_INFO_COMPINDEX(E3790,"000016"),"")&amp;IF($H$1="上证180",[1]!EM_S_INFO_COMPINDEX(E3790,"000010"),"")&amp;IF($H$1="沪深300",[1]!EM_S_INFO_COMPINDEX(E3790,"000300"),"")&amp;IF(AND($H$1="上证A股",RIGHT(E3790,2)="SH"),"是","")&amp;IF(AND($H$1="深证A股",RIGHT(E3790,2)="SZ"),"是","")&amp;IF(AND($H$1="创业板",LEFT(E3790,1)-3=0),"是","")&amp;IF(AND($H$1="全部A股",E3790&lt;&gt;0),"是","")&amp;IF(AND($H$1="中小板",LEFT(E3790,3)="002"),"是",""))</f>
        <v/>
      </c>
      <c r="I3790" s="46" t="str">
        <f>IF(E3790="","",IF(OR([1]!EM_S_VAL_MV(E3790,deadline)="",[1]!EM_S_VAL_MV(E3790,deadline)="--",[1]!EM_S_VAL_MV(E3790,deadline)="null"),0,[1]!EM_S_VAL_MV(E3790,deadline)/100000000))</f>
        <v/>
      </c>
      <c r="J3790" s="46" t="str">
        <f>IF(E3790="","",IF(RIGHT(LEFT($J$1,6),3)="TTM",[1]!EM_S_FA_PROFIT_TTM(E3790,LEFT(RIGHT($J$1,11),10),1)/100000000,[1]!EM_S_STM07_IS(E3790,61,LEFT(RIGHT($J$1,5),4)&amp;"-12-31",1)/100000000))</f>
        <v/>
      </c>
      <c r="K3790" s="36" t="str">
        <f t="shared" si="301"/>
        <v/>
      </c>
      <c r="L3790" s="46" t="str">
        <f>IF(E3790="","",IF(ISERROR(IF(行业估值!$E$7="最新年报",[1]!EM_S_STM07_BS(E3790,140,LEFT(RIGHT($L$1,5),4)&amp;"-12-31",1)/100000000,[1]!EM_S_STM07_BS(E3790,140,LEFT(RIGHT($L$1,11),10),1)/100000000)),0,IF(行业估值!$E$7="最新年报",[1]!EM_S_STM07_BS(E3790,140,LEFT(RIGHT($L$1,5),4)&amp;"-12-31",1)/100000000,[1]!EM_S_STM07_BS(E3790,140,LEFT(RIGHT($L$1,11),10),1)/100000000)))</f>
        <v/>
      </c>
      <c r="M3790" s="36" t="str">
        <f t="shared" si="302"/>
        <v/>
      </c>
      <c r="N3790" s="37" t="str">
        <f>IF(E3790="","",IF(ISERROR([1]!EM_S_EST_NETPROFIT(E3790,行业估值!$E$6,deadline)/100000000),"-",[1]!EM_S_EST_NETPROFIT(E3790,行业估值!$E$6,deadline)/100000000))</f>
        <v/>
      </c>
      <c r="O3790" s="36" t="str">
        <f t="shared" si="303"/>
        <v/>
      </c>
      <c r="T3790" s="64"/>
      <c r="U3790" s="64"/>
    </row>
    <row r="3791" spans="4:21">
      <c r="D3791" s="45" t="str">
        <f>IF(AND(行业估值!$B$39=$G3791,COUNTIF($G$2:$G$2552,$G3791)&gt;=1),COUNTIF($G$2:G3791,$G3791),"")</f>
        <v/>
      </c>
      <c r="E3791" s="65" t="str">
        <f t="shared" si="304"/>
        <v/>
      </c>
      <c r="F3791" s="65" t="str">
        <f t="shared" si="305"/>
        <v/>
      </c>
      <c r="G3791" s="34" t="str">
        <f>IF(E3791="","",IF(行业估值!$C$5="申万行业",[1]!EM_S_INFO_INDUSTRY_SW2014(E3791,"1"),IF(行业估值!$C$5="证监会行业",[1]!EM_S_INFO_INDUSTRY_CSRC1(E3791,"1"),[1]!EM_S_INFO_INDUSTRY_EM2016(E3791,"1"))))</f>
        <v/>
      </c>
      <c r="H3791" s="34" t="str">
        <f>IF(E3791="","",IF($H$1="上证50",[1]!EM_S_INFO_COMPINDEX(E3791,"000016"),"")&amp;IF($H$1="上证180",[1]!EM_S_INFO_COMPINDEX(E3791,"000010"),"")&amp;IF($H$1="沪深300",[1]!EM_S_INFO_COMPINDEX(E3791,"000300"),"")&amp;IF(AND($H$1="上证A股",RIGHT(E3791,2)="SH"),"是","")&amp;IF(AND($H$1="深证A股",RIGHT(E3791,2)="SZ"),"是","")&amp;IF(AND($H$1="创业板",LEFT(E3791,1)-3=0),"是","")&amp;IF(AND($H$1="全部A股",E3791&lt;&gt;0),"是","")&amp;IF(AND($H$1="中小板",LEFT(E3791,3)="002"),"是",""))</f>
        <v/>
      </c>
      <c r="I3791" s="46" t="str">
        <f>IF(E3791="","",IF(OR([1]!EM_S_VAL_MV(E3791,deadline)="",[1]!EM_S_VAL_MV(E3791,deadline)="--",[1]!EM_S_VAL_MV(E3791,deadline)="null"),0,[1]!EM_S_VAL_MV(E3791,deadline)/100000000))</f>
        <v/>
      </c>
      <c r="J3791" s="46" t="str">
        <f>IF(E3791="","",IF(RIGHT(LEFT($J$1,6),3)="TTM",[1]!EM_S_FA_PROFIT_TTM(E3791,LEFT(RIGHT($J$1,11),10),1)/100000000,[1]!EM_S_STM07_IS(E3791,61,LEFT(RIGHT($J$1,5),4)&amp;"-12-31",1)/100000000))</f>
        <v/>
      </c>
      <c r="K3791" s="36" t="str">
        <f t="shared" si="301"/>
        <v/>
      </c>
      <c r="L3791" s="46" t="str">
        <f>IF(E3791="","",IF(ISERROR(IF(行业估值!$E$7="最新年报",[1]!EM_S_STM07_BS(E3791,140,LEFT(RIGHT($L$1,5),4)&amp;"-12-31",1)/100000000,[1]!EM_S_STM07_BS(E3791,140,LEFT(RIGHT($L$1,11),10),1)/100000000)),0,IF(行业估值!$E$7="最新年报",[1]!EM_S_STM07_BS(E3791,140,LEFT(RIGHT($L$1,5),4)&amp;"-12-31",1)/100000000,[1]!EM_S_STM07_BS(E3791,140,LEFT(RIGHT($L$1,11),10),1)/100000000)))</f>
        <v/>
      </c>
      <c r="M3791" s="36" t="str">
        <f t="shared" si="302"/>
        <v/>
      </c>
      <c r="N3791" s="37" t="str">
        <f>IF(E3791="","",IF(ISERROR([1]!EM_S_EST_NETPROFIT(E3791,行业估值!$E$6,deadline)/100000000),"-",[1]!EM_S_EST_NETPROFIT(E3791,行业估值!$E$6,deadline)/100000000))</f>
        <v/>
      </c>
      <c r="O3791" s="36" t="str">
        <f t="shared" si="303"/>
        <v/>
      </c>
      <c r="T3791" s="64"/>
      <c r="U3791" s="64"/>
    </row>
    <row r="3792" spans="4:21">
      <c r="D3792" s="45" t="str">
        <f>IF(AND(行业估值!$B$39=$G3792,COUNTIF($G$2:$G$2552,$G3792)&gt;=1),COUNTIF($G$2:G3792,$G3792),"")</f>
        <v/>
      </c>
      <c r="E3792" s="65" t="str">
        <f t="shared" si="304"/>
        <v/>
      </c>
      <c r="F3792" s="65" t="str">
        <f t="shared" si="305"/>
        <v/>
      </c>
      <c r="G3792" s="34" t="str">
        <f>IF(E3792="","",IF(行业估值!$C$5="申万行业",[1]!EM_S_INFO_INDUSTRY_SW2014(E3792,"1"),IF(行业估值!$C$5="证监会行业",[1]!EM_S_INFO_INDUSTRY_CSRC1(E3792,"1"),[1]!EM_S_INFO_INDUSTRY_EM2016(E3792,"1"))))</f>
        <v/>
      </c>
      <c r="H3792" s="34" t="str">
        <f>IF(E3792="","",IF($H$1="上证50",[1]!EM_S_INFO_COMPINDEX(E3792,"000016"),"")&amp;IF($H$1="上证180",[1]!EM_S_INFO_COMPINDEX(E3792,"000010"),"")&amp;IF($H$1="沪深300",[1]!EM_S_INFO_COMPINDEX(E3792,"000300"),"")&amp;IF(AND($H$1="上证A股",RIGHT(E3792,2)="SH"),"是","")&amp;IF(AND($H$1="深证A股",RIGHT(E3792,2)="SZ"),"是","")&amp;IF(AND($H$1="创业板",LEFT(E3792,1)-3=0),"是","")&amp;IF(AND($H$1="全部A股",E3792&lt;&gt;0),"是","")&amp;IF(AND($H$1="中小板",LEFT(E3792,3)="002"),"是",""))</f>
        <v/>
      </c>
      <c r="I3792" s="46" t="str">
        <f>IF(E3792="","",IF(OR([1]!EM_S_VAL_MV(E3792,deadline)="",[1]!EM_S_VAL_MV(E3792,deadline)="--",[1]!EM_S_VAL_MV(E3792,deadline)="null"),0,[1]!EM_S_VAL_MV(E3792,deadline)/100000000))</f>
        <v/>
      </c>
      <c r="J3792" s="46" t="str">
        <f>IF(E3792="","",IF(RIGHT(LEFT($J$1,6),3)="TTM",[1]!EM_S_FA_PROFIT_TTM(E3792,LEFT(RIGHT($J$1,11),10),1)/100000000,[1]!EM_S_STM07_IS(E3792,61,LEFT(RIGHT($J$1,5),4)&amp;"-12-31",1)/100000000))</f>
        <v/>
      </c>
      <c r="K3792" s="36" t="str">
        <f t="shared" si="301"/>
        <v/>
      </c>
      <c r="L3792" s="46" t="str">
        <f>IF(E3792="","",IF(ISERROR(IF(行业估值!$E$7="最新年报",[1]!EM_S_STM07_BS(E3792,140,LEFT(RIGHT($L$1,5),4)&amp;"-12-31",1)/100000000,[1]!EM_S_STM07_BS(E3792,140,LEFT(RIGHT($L$1,11),10),1)/100000000)),0,IF(行业估值!$E$7="最新年报",[1]!EM_S_STM07_BS(E3792,140,LEFT(RIGHT($L$1,5),4)&amp;"-12-31",1)/100000000,[1]!EM_S_STM07_BS(E3792,140,LEFT(RIGHT($L$1,11),10),1)/100000000)))</f>
        <v/>
      </c>
      <c r="M3792" s="36" t="str">
        <f t="shared" si="302"/>
        <v/>
      </c>
      <c r="N3792" s="37" t="str">
        <f>IF(E3792="","",IF(ISERROR([1]!EM_S_EST_NETPROFIT(E3792,行业估值!$E$6,deadline)/100000000),"-",[1]!EM_S_EST_NETPROFIT(E3792,行业估值!$E$6,deadline)/100000000))</f>
        <v/>
      </c>
      <c r="O3792" s="36" t="str">
        <f t="shared" si="303"/>
        <v/>
      </c>
      <c r="T3792" s="64"/>
      <c r="U3792" s="64"/>
    </row>
    <row r="3793" spans="4:21">
      <c r="D3793" s="45" t="str">
        <f>IF(AND(行业估值!$B$39=$G3793,COUNTIF($G$2:$G$2552,$G3793)&gt;=1),COUNTIF($G$2:G3793,$G3793),"")</f>
        <v/>
      </c>
      <c r="E3793" s="65" t="str">
        <f t="shared" si="304"/>
        <v/>
      </c>
      <c r="F3793" s="65" t="str">
        <f t="shared" si="305"/>
        <v/>
      </c>
      <c r="G3793" s="34" t="str">
        <f>IF(E3793="","",IF(行业估值!$C$5="申万行业",[1]!EM_S_INFO_INDUSTRY_SW2014(E3793,"1"),IF(行业估值!$C$5="证监会行业",[1]!EM_S_INFO_INDUSTRY_CSRC1(E3793,"1"),[1]!EM_S_INFO_INDUSTRY_EM2016(E3793,"1"))))</f>
        <v/>
      </c>
      <c r="H3793" s="34" t="str">
        <f>IF(E3793="","",IF($H$1="上证50",[1]!EM_S_INFO_COMPINDEX(E3793,"000016"),"")&amp;IF($H$1="上证180",[1]!EM_S_INFO_COMPINDEX(E3793,"000010"),"")&amp;IF($H$1="沪深300",[1]!EM_S_INFO_COMPINDEX(E3793,"000300"),"")&amp;IF(AND($H$1="上证A股",RIGHT(E3793,2)="SH"),"是","")&amp;IF(AND($H$1="深证A股",RIGHT(E3793,2)="SZ"),"是","")&amp;IF(AND($H$1="创业板",LEFT(E3793,1)-3=0),"是","")&amp;IF(AND($H$1="全部A股",E3793&lt;&gt;0),"是","")&amp;IF(AND($H$1="中小板",LEFT(E3793,3)="002"),"是",""))</f>
        <v/>
      </c>
      <c r="I3793" s="46" t="str">
        <f>IF(E3793="","",IF(OR([1]!EM_S_VAL_MV(E3793,deadline)="",[1]!EM_S_VAL_MV(E3793,deadline)="--",[1]!EM_S_VAL_MV(E3793,deadline)="null"),0,[1]!EM_S_VAL_MV(E3793,deadline)/100000000))</f>
        <v/>
      </c>
      <c r="J3793" s="46" t="str">
        <f>IF(E3793="","",IF(RIGHT(LEFT($J$1,6),3)="TTM",[1]!EM_S_FA_PROFIT_TTM(E3793,LEFT(RIGHT($J$1,11),10),1)/100000000,[1]!EM_S_STM07_IS(E3793,61,LEFT(RIGHT($J$1,5),4)&amp;"-12-31",1)/100000000))</f>
        <v/>
      </c>
      <c r="K3793" s="36" t="str">
        <f t="shared" si="301"/>
        <v/>
      </c>
      <c r="L3793" s="46" t="str">
        <f>IF(E3793="","",IF(ISERROR(IF(行业估值!$E$7="最新年报",[1]!EM_S_STM07_BS(E3793,140,LEFT(RIGHT($L$1,5),4)&amp;"-12-31",1)/100000000,[1]!EM_S_STM07_BS(E3793,140,LEFT(RIGHT($L$1,11),10),1)/100000000)),0,IF(行业估值!$E$7="最新年报",[1]!EM_S_STM07_BS(E3793,140,LEFT(RIGHT($L$1,5),4)&amp;"-12-31",1)/100000000,[1]!EM_S_STM07_BS(E3793,140,LEFT(RIGHT($L$1,11),10),1)/100000000)))</f>
        <v/>
      </c>
      <c r="M3793" s="36" t="str">
        <f t="shared" si="302"/>
        <v/>
      </c>
      <c r="N3793" s="37" t="str">
        <f>IF(E3793="","",IF(ISERROR([1]!EM_S_EST_NETPROFIT(E3793,行业估值!$E$6,deadline)/100000000),"-",[1]!EM_S_EST_NETPROFIT(E3793,行业估值!$E$6,deadline)/100000000))</f>
        <v/>
      </c>
      <c r="O3793" s="36" t="str">
        <f t="shared" si="303"/>
        <v/>
      </c>
      <c r="T3793" s="64"/>
      <c r="U3793" s="64"/>
    </row>
    <row r="3794" spans="4:21">
      <c r="D3794" s="45" t="str">
        <f>IF(AND(行业估值!$B$39=$G3794,COUNTIF($G$2:$G$2552,$G3794)&gt;=1),COUNTIF($G$2:G3794,$G3794),"")</f>
        <v/>
      </c>
      <c r="E3794" s="65" t="str">
        <f t="shared" si="304"/>
        <v/>
      </c>
      <c r="F3794" s="65" t="str">
        <f t="shared" si="305"/>
        <v/>
      </c>
      <c r="G3794" s="34" t="str">
        <f>IF(E3794="","",IF(行业估值!$C$5="申万行业",[1]!EM_S_INFO_INDUSTRY_SW2014(E3794,"1"),IF(行业估值!$C$5="证监会行业",[1]!EM_S_INFO_INDUSTRY_CSRC1(E3794,"1"),[1]!EM_S_INFO_INDUSTRY_EM2016(E3794,"1"))))</f>
        <v/>
      </c>
      <c r="H3794" s="34" t="str">
        <f>IF(E3794="","",IF($H$1="上证50",[1]!EM_S_INFO_COMPINDEX(E3794,"000016"),"")&amp;IF($H$1="上证180",[1]!EM_S_INFO_COMPINDEX(E3794,"000010"),"")&amp;IF($H$1="沪深300",[1]!EM_S_INFO_COMPINDEX(E3794,"000300"),"")&amp;IF(AND($H$1="上证A股",RIGHT(E3794,2)="SH"),"是","")&amp;IF(AND($H$1="深证A股",RIGHT(E3794,2)="SZ"),"是","")&amp;IF(AND($H$1="创业板",LEFT(E3794,1)-3=0),"是","")&amp;IF(AND($H$1="全部A股",E3794&lt;&gt;0),"是","")&amp;IF(AND($H$1="中小板",LEFT(E3794,3)="002"),"是",""))</f>
        <v/>
      </c>
      <c r="I3794" s="46" t="str">
        <f>IF(E3794="","",IF(OR([1]!EM_S_VAL_MV(E3794,deadline)="",[1]!EM_S_VAL_MV(E3794,deadline)="--",[1]!EM_S_VAL_MV(E3794,deadline)="null"),0,[1]!EM_S_VAL_MV(E3794,deadline)/100000000))</f>
        <v/>
      </c>
      <c r="J3794" s="46" t="str">
        <f>IF(E3794="","",IF(RIGHT(LEFT($J$1,6),3)="TTM",[1]!EM_S_FA_PROFIT_TTM(E3794,LEFT(RIGHT($J$1,11),10),1)/100000000,[1]!EM_S_STM07_IS(E3794,61,LEFT(RIGHT($J$1,5),4)&amp;"-12-31",1)/100000000))</f>
        <v/>
      </c>
      <c r="K3794" s="36" t="str">
        <f t="shared" si="301"/>
        <v/>
      </c>
      <c r="L3794" s="46" t="str">
        <f>IF(E3794="","",IF(ISERROR(IF(行业估值!$E$7="最新年报",[1]!EM_S_STM07_BS(E3794,140,LEFT(RIGHT($L$1,5),4)&amp;"-12-31",1)/100000000,[1]!EM_S_STM07_BS(E3794,140,LEFT(RIGHT($L$1,11),10),1)/100000000)),0,IF(行业估值!$E$7="最新年报",[1]!EM_S_STM07_BS(E3794,140,LEFT(RIGHT($L$1,5),4)&amp;"-12-31",1)/100000000,[1]!EM_S_STM07_BS(E3794,140,LEFT(RIGHT($L$1,11),10),1)/100000000)))</f>
        <v/>
      </c>
      <c r="M3794" s="36" t="str">
        <f t="shared" si="302"/>
        <v/>
      </c>
      <c r="N3794" s="37" t="str">
        <f>IF(E3794="","",IF(ISERROR([1]!EM_S_EST_NETPROFIT(E3794,行业估值!$E$6,deadline)/100000000),"-",[1]!EM_S_EST_NETPROFIT(E3794,行业估值!$E$6,deadline)/100000000))</f>
        <v/>
      </c>
      <c r="O3794" s="36" t="str">
        <f t="shared" si="303"/>
        <v/>
      </c>
      <c r="T3794" s="64"/>
      <c r="U3794" s="64"/>
    </row>
    <row r="3795" spans="4:21">
      <c r="D3795" s="45" t="str">
        <f>IF(AND(行业估值!$B$39=$G3795,COUNTIF($G$2:$G$2552,$G3795)&gt;=1),COUNTIF($G$2:G3795,$G3795),"")</f>
        <v/>
      </c>
      <c r="E3795" s="65" t="str">
        <f t="shared" si="304"/>
        <v/>
      </c>
      <c r="F3795" s="65" t="str">
        <f t="shared" si="305"/>
        <v/>
      </c>
      <c r="G3795" s="34" t="str">
        <f>IF(E3795="","",IF(行业估值!$C$5="申万行业",[1]!EM_S_INFO_INDUSTRY_SW2014(E3795,"1"),IF(行业估值!$C$5="证监会行业",[1]!EM_S_INFO_INDUSTRY_CSRC1(E3795,"1"),[1]!EM_S_INFO_INDUSTRY_EM2016(E3795,"1"))))</f>
        <v/>
      </c>
      <c r="H3795" s="34" t="str">
        <f>IF(E3795="","",IF($H$1="上证50",[1]!EM_S_INFO_COMPINDEX(E3795,"000016"),"")&amp;IF($H$1="上证180",[1]!EM_S_INFO_COMPINDEX(E3795,"000010"),"")&amp;IF($H$1="沪深300",[1]!EM_S_INFO_COMPINDEX(E3795,"000300"),"")&amp;IF(AND($H$1="上证A股",RIGHT(E3795,2)="SH"),"是","")&amp;IF(AND($H$1="深证A股",RIGHT(E3795,2)="SZ"),"是","")&amp;IF(AND($H$1="创业板",LEFT(E3795,1)-3=0),"是","")&amp;IF(AND($H$1="全部A股",E3795&lt;&gt;0),"是","")&amp;IF(AND($H$1="中小板",LEFT(E3795,3)="002"),"是",""))</f>
        <v/>
      </c>
      <c r="I3795" s="46" t="str">
        <f>IF(E3795="","",IF(OR([1]!EM_S_VAL_MV(E3795,deadline)="",[1]!EM_S_VAL_MV(E3795,deadline)="--",[1]!EM_S_VAL_MV(E3795,deadline)="null"),0,[1]!EM_S_VAL_MV(E3795,deadline)/100000000))</f>
        <v/>
      </c>
      <c r="J3795" s="46" t="str">
        <f>IF(E3795="","",IF(RIGHT(LEFT($J$1,6),3)="TTM",[1]!EM_S_FA_PROFIT_TTM(E3795,LEFT(RIGHT($J$1,11),10),1)/100000000,[1]!EM_S_STM07_IS(E3795,61,LEFT(RIGHT($J$1,5),4)&amp;"-12-31",1)/100000000))</f>
        <v/>
      </c>
      <c r="K3795" s="36" t="str">
        <f t="shared" si="301"/>
        <v/>
      </c>
      <c r="L3795" s="46" t="str">
        <f>IF(E3795="","",IF(ISERROR(IF(行业估值!$E$7="最新年报",[1]!EM_S_STM07_BS(E3795,140,LEFT(RIGHT($L$1,5),4)&amp;"-12-31",1)/100000000,[1]!EM_S_STM07_BS(E3795,140,LEFT(RIGHT($L$1,11),10),1)/100000000)),0,IF(行业估值!$E$7="最新年报",[1]!EM_S_STM07_BS(E3795,140,LEFT(RIGHT($L$1,5),4)&amp;"-12-31",1)/100000000,[1]!EM_S_STM07_BS(E3795,140,LEFT(RIGHT($L$1,11),10),1)/100000000)))</f>
        <v/>
      </c>
      <c r="M3795" s="36" t="str">
        <f t="shared" si="302"/>
        <v/>
      </c>
      <c r="N3795" s="37" t="str">
        <f>IF(E3795="","",IF(ISERROR([1]!EM_S_EST_NETPROFIT(E3795,行业估值!$E$6,deadline)/100000000),"-",[1]!EM_S_EST_NETPROFIT(E3795,行业估值!$E$6,deadline)/100000000))</f>
        <v/>
      </c>
      <c r="O3795" s="36" t="str">
        <f t="shared" si="303"/>
        <v/>
      </c>
      <c r="T3795" s="64"/>
      <c r="U3795" s="64"/>
    </row>
    <row r="3796" spans="4:21">
      <c r="D3796" s="45" t="str">
        <f>IF(AND(行业估值!$B$39=$G3796,COUNTIF($G$2:$G$2552,$G3796)&gt;=1),COUNTIF($G$2:G3796,$G3796),"")</f>
        <v/>
      </c>
      <c r="E3796" s="65" t="str">
        <f t="shared" si="304"/>
        <v/>
      </c>
      <c r="F3796" s="65" t="str">
        <f t="shared" si="305"/>
        <v/>
      </c>
      <c r="G3796" s="34" t="str">
        <f>IF(E3796="","",IF(行业估值!$C$5="申万行业",[1]!EM_S_INFO_INDUSTRY_SW2014(E3796,"1"),IF(行业估值!$C$5="证监会行业",[1]!EM_S_INFO_INDUSTRY_CSRC1(E3796,"1"),[1]!EM_S_INFO_INDUSTRY_EM2016(E3796,"1"))))</f>
        <v/>
      </c>
      <c r="H3796" s="34" t="str">
        <f>IF(E3796="","",IF($H$1="上证50",[1]!EM_S_INFO_COMPINDEX(E3796,"000016"),"")&amp;IF($H$1="上证180",[1]!EM_S_INFO_COMPINDEX(E3796,"000010"),"")&amp;IF($H$1="沪深300",[1]!EM_S_INFO_COMPINDEX(E3796,"000300"),"")&amp;IF(AND($H$1="上证A股",RIGHT(E3796,2)="SH"),"是","")&amp;IF(AND($H$1="深证A股",RIGHT(E3796,2)="SZ"),"是","")&amp;IF(AND($H$1="创业板",LEFT(E3796,1)-3=0),"是","")&amp;IF(AND($H$1="全部A股",E3796&lt;&gt;0),"是","")&amp;IF(AND($H$1="中小板",LEFT(E3796,3)="002"),"是",""))</f>
        <v/>
      </c>
      <c r="I3796" s="46" t="str">
        <f>IF(E3796="","",IF(OR([1]!EM_S_VAL_MV(E3796,deadline)="",[1]!EM_S_VAL_MV(E3796,deadline)="--",[1]!EM_S_VAL_MV(E3796,deadline)="null"),0,[1]!EM_S_VAL_MV(E3796,deadline)/100000000))</f>
        <v/>
      </c>
      <c r="J3796" s="46" t="str">
        <f>IF(E3796="","",IF(RIGHT(LEFT($J$1,6),3)="TTM",[1]!EM_S_FA_PROFIT_TTM(E3796,LEFT(RIGHT($J$1,11),10),1)/100000000,[1]!EM_S_STM07_IS(E3796,61,LEFT(RIGHT($J$1,5),4)&amp;"-12-31",1)/100000000))</f>
        <v/>
      </c>
      <c r="K3796" s="36" t="str">
        <f t="shared" si="301"/>
        <v/>
      </c>
      <c r="L3796" s="46" t="str">
        <f>IF(E3796="","",IF(ISERROR(IF(行业估值!$E$7="最新年报",[1]!EM_S_STM07_BS(E3796,140,LEFT(RIGHT($L$1,5),4)&amp;"-12-31",1)/100000000,[1]!EM_S_STM07_BS(E3796,140,LEFT(RIGHT($L$1,11),10),1)/100000000)),0,IF(行业估值!$E$7="最新年报",[1]!EM_S_STM07_BS(E3796,140,LEFT(RIGHT($L$1,5),4)&amp;"-12-31",1)/100000000,[1]!EM_S_STM07_BS(E3796,140,LEFT(RIGHT($L$1,11),10),1)/100000000)))</f>
        <v/>
      </c>
      <c r="M3796" s="36" t="str">
        <f t="shared" si="302"/>
        <v/>
      </c>
      <c r="N3796" s="37" t="str">
        <f>IF(E3796="","",IF(ISERROR([1]!EM_S_EST_NETPROFIT(E3796,行业估值!$E$6,deadline)/100000000),"-",[1]!EM_S_EST_NETPROFIT(E3796,行业估值!$E$6,deadline)/100000000))</f>
        <v/>
      </c>
      <c r="O3796" s="36" t="str">
        <f t="shared" si="303"/>
        <v/>
      </c>
      <c r="T3796" s="64"/>
      <c r="U3796" s="64"/>
    </row>
    <row r="3797" spans="4:21">
      <c r="D3797" s="45" t="str">
        <f>IF(AND(行业估值!$B$39=$G3797,COUNTIF($G$2:$G$2552,$G3797)&gt;=1),COUNTIF($G$2:G3797,$G3797),"")</f>
        <v/>
      </c>
      <c r="E3797" s="65" t="str">
        <f t="shared" si="304"/>
        <v/>
      </c>
      <c r="F3797" s="65" t="str">
        <f t="shared" si="305"/>
        <v/>
      </c>
      <c r="G3797" s="34" t="str">
        <f>IF(E3797="","",IF(行业估值!$C$5="申万行业",[1]!EM_S_INFO_INDUSTRY_SW2014(E3797,"1"),IF(行业估值!$C$5="证监会行业",[1]!EM_S_INFO_INDUSTRY_CSRC1(E3797,"1"),[1]!EM_S_INFO_INDUSTRY_EM2016(E3797,"1"))))</f>
        <v/>
      </c>
      <c r="H3797" s="34" t="str">
        <f>IF(E3797="","",IF($H$1="上证50",[1]!EM_S_INFO_COMPINDEX(E3797,"000016"),"")&amp;IF($H$1="上证180",[1]!EM_S_INFO_COMPINDEX(E3797,"000010"),"")&amp;IF($H$1="沪深300",[1]!EM_S_INFO_COMPINDEX(E3797,"000300"),"")&amp;IF(AND($H$1="上证A股",RIGHT(E3797,2)="SH"),"是","")&amp;IF(AND($H$1="深证A股",RIGHT(E3797,2)="SZ"),"是","")&amp;IF(AND($H$1="创业板",LEFT(E3797,1)-3=0),"是","")&amp;IF(AND($H$1="全部A股",E3797&lt;&gt;0),"是","")&amp;IF(AND($H$1="中小板",LEFT(E3797,3)="002"),"是",""))</f>
        <v/>
      </c>
      <c r="I3797" s="46" t="str">
        <f>IF(E3797="","",IF(OR([1]!EM_S_VAL_MV(E3797,deadline)="",[1]!EM_S_VAL_MV(E3797,deadline)="--",[1]!EM_S_VAL_MV(E3797,deadline)="null"),0,[1]!EM_S_VAL_MV(E3797,deadline)/100000000))</f>
        <v/>
      </c>
      <c r="J3797" s="46" t="str">
        <f>IF(E3797="","",IF(RIGHT(LEFT($J$1,6),3)="TTM",[1]!EM_S_FA_PROFIT_TTM(E3797,LEFT(RIGHT($J$1,11),10),1)/100000000,[1]!EM_S_STM07_IS(E3797,61,LEFT(RIGHT($J$1,5),4)&amp;"-12-31",1)/100000000))</f>
        <v/>
      </c>
      <c r="K3797" s="36" t="str">
        <f t="shared" si="301"/>
        <v/>
      </c>
      <c r="L3797" s="46" t="str">
        <f>IF(E3797="","",IF(ISERROR(IF(行业估值!$E$7="最新年报",[1]!EM_S_STM07_BS(E3797,140,LEFT(RIGHT($L$1,5),4)&amp;"-12-31",1)/100000000,[1]!EM_S_STM07_BS(E3797,140,LEFT(RIGHT($L$1,11),10),1)/100000000)),0,IF(行业估值!$E$7="最新年报",[1]!EM_S_STM07_BS(E3797,140,LEFT(RIGHT($L$1,5),4)&amp;"-12-31",1)/100000000,[1]!EM_S_STM07_BS(E3797,140,LEFT(RIGHT($L$1,11),10),1)/100000000)))</f>
        <v/>
      </c>
      <c r="M3797" s="36" t="str">
        <f t="shared" si="302"/>
        <v/>
      </c>
      <c r="N3797" s="37" t="str">
        <f>IF(E3797="","",IF(ISERROR([1]!EM_S_EST_NETPROFIT(E3797,行业估值!$E$6,deadline)/100000000),"-",[1]!EM_S_EST_NETPROFIT(E3797,行业估值!$E$6,deadline)/100000000))</f>
        <v/>
      </c>
      <c r="O3797" s="36" t="str">
        <f t="shared" si="303"/>
        <v/>
      </c>
      <c r="T3797" s="64"/>
      <c r="U3797" s="64"/>
    </row>
    <row r="3798" spans="4:21">
      <c r="D3798" s="45" t="str">
        <f>IF(AND(行业估值!$B$39=$G3798,COUNTIF($G$2:$G$2552,$G3798)&gt;=1),COUNTIF($G$2:G3798,$G3798),"")</f>
        <v/>
      </c>
      <c r="E3798" s="65" t="str">
        <f t="shared" si="304"/>
        <v/>
      </c>
      <c r="F3798" s="65" t="str">
        <f t="shared" si="305"/>
        <v/>
      </c>
      <c r="G3798" s="34" t="str">
        <f>IF(E3798="","",IF(行业估值!$C$5="申万行业",[1]!EM_S_INFO_INDUSTRY_SW2014(E3798,"1"),IF(行业估值!$C$5="证监会行业",[1]!EM_S_INFO_INDUSTRY_CSRC1(E3798,"1"),[1]!EM_S_INFO_INDUSTRY_EM2016(E3798,"1"))))</f>
        <v/>
      </c>
      <c r="H3798" s="34" t="str">
        <f>IF(E3798="","",IF($H$1="上证50",[1]!EM_S_INFO_COMPINDEX(E3798,"000016"),"")&amp;IF($H$1="上证180",[1]!EM_S_INFO_COMPINDEX(E3798,"000010"),"")&amp;IF($H$1="沪深300",[1]!EM_S_INFO_COMPINDEX(E3798,"000300"),"")&amp;IF(AND($H$1="上证A股",RIGHT(E3798,2)="SH"),"是","")&amp;IF(AND($H$1="深证A股",RIGHT(E3798,2)="SZ"),"是","")&amp;IF(AND($H$1="创业板",LEFT(E3798,1)-3=0),"是","")&amp;IF(AND($H$1="全部A股",E3798&lt;&gt;0),"是","")&amp;IF(AND($H$1="中小板",LEFT(E3798,3)="002"),"是",""))</f>
        <v/>
      </c>
      <c r="I3798" s="46" t="str">
        <f>IF(E3798="","",IF(OR([1]!EM_S_VAL_MV(E3798,deadline)="",[1]!EM_S_VAL_MV(E3798,deadline)="--",[1]!EM_S_VAL_MV(E3798,deadline)="null"),0,[1]!EM_S_VAL_MV(E3798,deadline)/100000000))</f>
        <v/>
      </c>
      <c r="J3798" s="46" t="str">
        <f>IF(E3798="","",IF(RIGHT(LEFT($J$1,6),3)="TTM",[1]!EM_S_FA_PROFIT_TTM(E3798,LEFT(RIGHT($J$1,11),10),1)/100000000,[1]!EM_S_STM07_IS(E3798,61,LEFT(RIGHT($J$1,5),4)&amp;"-12-31",1)/100000000))</f>
        <v/>
      </c>
      <c r="K3798" s="36" t="str">
        <f t="shared" si="301"/>
        <v/>
      </c>
      <c r="L3798" s="46" t="str">
        <f>IF(E3798="","",IF(ISERROR(IF(行业估值!$E$7="最新年报",[1]!EM_S_STM07_BS(E3798,140,LEFT(RIGHT($L$1,5),4)&amp;"-12-31",1)/100000000,[1]!EM_S_STM07_BS(E3798,140,LEFT(RIGHT($L$1,11),10),1)/100000000)),0,IF(行业估值!$E$7="最新年报",[1]!EM_S_STM07_BS(E3798,140,LEFT(RIGHT($L$1,5),4)&amp;"-12-31",1)/100000000,[1]!EM_S_STM07_BS(E3798,140,LEFT(RIGHT($L$1,11),10),1)/100000000)))</f>
        <v/>
      </c>
      <c r="M3798" s="36" t="str">
        <f t="shared" si="302"/>
        <v/>
      </c>
      <c r="N3798" s="37" t="str">
        <f>IF(E3798="","",IF(ISERROR([1]!EM_S_EST_NETPROFIT(E3798,行业估值!$E$6,deadline)/100000000),"-",[1]!EM_S_EST_NETPROFIT(E3798,行业估值!$E$6,deadline)/100000000))</f>
        <v/>
      </c>
      <c r="O3798" s="36" t="str">
        <f t="shared" si="303"/>
        <v/>
      </c>
      <c r="T3798" s="64"/>
      <c r="U3798" s="64"/>
    </row>
    <row r="3799" spans="4:21">
      <c r="D3799" s="45" t="str">
        <f>IF(AND(行业估值!$B$39=$G3799,COUNTIF($G$2:$G$2552,$G3799)&gt;=1),COUNTIF($G$2:G3799,$G3799),"")</f>
        <v/>
      </c>
      <c r="E3799" s="65" t="str">
        <f t="shared" si="304"/>
        <v/>
      </c>
      <c r="F3799" s="65" t="str">
        <f t="shared" si="305"/>
        <v/>
      </c>
      <c r="G3799" s="34" t="str">
        <f>IF(E3799="","",IF(行业估值!$C$5="申万行业",[1]!EM_S_INFO_INDUSTRY_SW2014(E3799,"1"),IF(行业估值!$C$5="证监会行业",[1]!EM_S_INFO_INDUSTRY_CSRC1(E3799,"1"),[1]!EM_S_INFO_INDUSTRY_EM2016(E3799,"1"))))</f>
        <v/>
      </c>
      <c r="H3799" s="34" t="str">
        <f>IF(E3799="","",IF($H$1="上证50",[1]!EM_S_INFO_COMPINDEX(E3799,"000016"),"")&amp;IF($H$1="上证180",[1]!EM_S_INFO_COMPINDEX(E3799,"000010"),"")&amp;IF($H$1="沪深300",[1]!EM_S_INFO_COMPINDEX(E3799,"000300"),"")&amp;IF(AND($H$1="上证A股",RIGHT(E3799,2)="SH"),"是","")&amp;IF(AND($H$1="深证A股",RIGHT(E3799,2)="SZ"),"是","")&amp;IF(AND($H$1="创业板",LEFT(E3799,1)-3=0),"是","")&amp;IF(AND($H$1="全部A股",E3799&lt;&gt;0),"是","")&amp;IF(AND($H$1="中小板",LEFT(E3799,3)="002"),"是",""))</f>
        <v/>
      </c>
      <c r="I3799" s="46" t="str">
        <f>IF(E3799="","",IF(OR([1]!EM_S_VAL_MV(E3799,deadline)="",[1]!EM_S_VAL_MV(E3799,deadline)="--",[1]!EM_S_VAL_MV(E3799,deadline)="null"),0,[1]!EM_S_VAL_MV(E3799,deadline)/100000000))</f>
        <v/>
      </c>
      <c r="J3799" s="46" t="str">
        <f>IF(E3799="","",IF(RIGHT(LEFT($J$1,6),3)="TTM",[1]!EM_S_FA_PROFIT_TTM(E3799,LEFT(RIGHT($J$1,11),10),1)/100000000,[1]!EM_S_STM07_IS(E3799,61,LEFT(RIGHT($J$1,5),4)&amp;"-12-31",1)/100000000))</f>
        <v/>
      </c>
      <c r="K3799" s="36" t="str">
        <f t="shared" si="301"/>
        <v/>
      </c>
      <c r="L3799" s="46" t="str">
        <f>IF(E3799="","",IF(ISERROR(IF(行业估值!$E$7="最新年报",[1]!EM_S_STM07_BS(E3799,140,LEFT(RIGHT($L$1,5),4)&amp;"-12-31",1)/100000000,[1]!EM_S_STM07_BS(E3799,140,LEFT(RIGHT($L$1,11),10),1)/100000000)),0,IF(行业估值!$E$7="最新年报",[1]!EM_S_STM07_BS(E3799,140,LEFT(RIGHT($L$1,5),4)&amp;"-12-31",1)/100000000,[1]!EM_S_STM07_BS(E3799,140,LEFT(RIGHT($L$1,11),10),1)/100000000)))</f>
        <v/>
      </c>
      <c r="M3799" s="36" t="str">
        <f t="shared" si="302"/>
        <v/>
      </c>
      <c r="N3799" s="37" t="str">
        <f>IF(E3799="","",IF(ISERROR([1]!EM_S_EST_NETPROFIT(E3799,行业估值!$E$6,deadline)/100000000),"-",[1]!EM_S_EST_NETPROFIT(E3799,行业估值!$E$6,deadline)/100000000))</f>
        <v/>
      </c>
      <c r="O3799" s="36" t="str">
        <f t="shared" si="303"/>
        <v/>
      </c>
      <c r="T3799" s="64"/>
      <c r="U3799" s="64"/>
    </row>
    <row r="3800" spans="4:21">
      <c r="D3800" s="45" t="str">
        <f>IF(AND(行业估值!$B$39=$G3800,COUNTIF($G$2:$G$2552,$G3800)&gt;=1),COUNTIF($G$2:G3800,$G3800),"")</f>
        <v/>
      </c>
      <c r="E3800" s="65" t="str">
        <f t="shared" si="304"/>
        <v/>
      </c>
      <c r="F3800" s="65" t="str">
        <f t="shared" si="305"/>
        <v/>
      </c>
      <c r="G3800" s="34" t="str">
        <f>IF(E3800="","",IF(行业估值!$C$5="申万行业",[1]!EM_S_INFO_INDUSTRY_SW2014(E3800,"1"),IF(行业估值!$C$5="证监会行业",[1]!EM_S_INFO_INDUSTRY_CSRC1(E3800,"1"),[1]!EM_S_INFO_INDUSTRY_EM2016(E3800,"1"))))</f>
        <v/>
      </c>
      <c r="H3800" s="34" t="str">
        <f>IF(E3800="","",IF($H$1="上证50",[1]!EM_S_INFO_COMPINDEX(E3800,"000016"),"")&amp;IF($H$1="上证180",[1]!EM_S_INFO_COMPINDEX(E3800,"000010"),"")&amp;IF($H$1="沪深300",[1]!EM_S_INFO_COMPINDEX(E3800,"000300"),"")&amp;IF(AND($H$1="上证A股",RIGHT(E3800,2)="SH"),"是","")&amp;IF(AND($H$1="深证A股",RIGHT(E3800,2)="SZ"),"是","")&amp;IF(AND($H$1="创业板",LEFT(E3800,1)-3=0),"是","")&amp;IF(AND($H$1="全部A股",E3800&lt;&gt;0),"是","")&amp;IF(AND($H$1="中小板",LEFT(E3800,3)="002"),"是",""))</f>
        <v/>
      </c>
      <c r="I3800" s="46" t="str">
        <f>IF(E3800="","",IF(OR([1]!EM_S_VAL_MV(E3800,deadline)="",[1]!EM_S_VAL_MV(E3800,deadline)="--",[1]!EM_S_VAL_MV(E3800,deadline)="null"),0,[1]!EM_S_VAL_MV(E3800,deadline)/100000000))</f>
        <v/>
      </c>
      <c r="J3800" s="46" t="str">
        <f>IF(E3800="","",IF(RIGHT(LEFT($J$1,6),3)="TTM",[1]!EM_S_FA_PROFIT_TTM(E3800,LEFT(RIGHT($J$1,11),10),1)/100000000,[1]!EM_S_STM07_IS(E3800,61,LEFT(RIGHT($J$1,5),4)&amp;"-12-31",1)/100000000))</f>
        <v/>
      </c>
      <c r="K3800" s="36" t="str">
        <f t="shared" si="301"/>
        <v/>
      </c>
      <c r="L3800" s="46" t="str">
        <f>IF(E3800="","",IF(ISERROR(IF(行业估值!$E$7="最新年报",[1]!EM_S_STM07_BS(E3800,140,LEFT(RIGHT($L$1,5),4)&amp;"-12-31",1)/100000000,[1]!EM_S_STM07_BS(E3800,140,LEFT(RIGHT($L$1,11),10),1)/100000000)),0,IF(行业估值!$E$7="最新年报",[1]!EM_S_STM07_BS(E3800,140,LEFT(RIGHT($L$1,5),4)&amp;"-12-31",1)/100000000,[1]!EM_S_STM07_BS(E3800,140,LEFT(RIGHT($L$1,11),10),1)/100000000)))</f>
        <v/>
      </c>
      <c r="M3800" s="36" t="str">
        <f t="shared" si="302"/>
        <v/>
      </c>
      <c r="N3800" s="37" t="str">
        <f>IF(E3800="","",IF(ISERROR([1]!EM_S_EST_NETPROFIT(E3800,行业估值!$E$6,deadline)/100000000),"-",[1]!EM_S_EST_NETPROFIT(E3800,行业估值!$E$6,deadline)/100000000))</f>
        <v/>
      </c>
      <c r="O3800" s="36" t="str">
        <f t="shared" si="303"/>
        <v/>
      </c>
      <c r="T3800" s="64"/>
      <c r="U3800" s="64"/>
    </row>
    <row r="3801" spans="4:21">
      <c r="D3801" s="45" t="str">
        <f>IF(AND(行业估值!$B$39=$G3801,COUNTIF($G$2:$G$2552,$G3801)&gt;=1),COUNTIF($G$2:G3801,$G3801),"")</f>
        <v/>
      </c>
      <c r="E3801" s="65" t="str">
        <f t="shared" si="304"/>
        <v/>
      </c>
      <c r="F3801" s="65" t="str">
        <f t="shared" si="305"/>
        <v/>
      </c>
      <c r="G3801" s="34" t="str">
        <f>IF(E3801="","",IF(行业估值!$C$5="申万行业",[1]!EM_S_INFO_INDUSTRY_SW2014(E3801,"1"),IF(行业估值!$C$5="证监会行业",[1]!EM_S_INFO_INDUSTRY_CSRC1(E3801,"1"),[1]!EM_S_INFO_INDUSTRY_EM2016(E3801,"1"))))</f>
        <v/>
      </c>
      <c r="H3801" s="34" t="str">
        <f>IF(E3801="","",IF($H$1="上证50",[1]!EM_S_INFO_COMPINDEX(E3801,"000016"),"")&amp;IF($H$1="上证180",[1]!EM_S_INFO_COMPINDEX(E3801,"000010"),"")&amp;IF($H$1="沪深300",[1]!EM_S_INFO_COMPINDEX(E3801,"000300"),"")&amp;IF(AND($H$1="上证A股",RIGHT(E3801,2)="SH"),"是","")&amp;IF(AND($H$1="深证A股",RIGHT(E3801,2)="SZ"),"是","")&amp;IF(AND($H$1="创业板",LEFT(E3801,1)-3=0),"是","")&amp;IF(AND($H$1="全部A股",E3801&lt;&gt;0),"是","")&amp;IF(AND($H$1="中小板",LEFT(E3801,3)="002"),"是",""))</f>
        <v/>
      </c>
      <c r="I3801" s="46" t="str">
        <f>IF(E3801="","",IF(OR([1]!EM_S_VAL_MV(E3801,deadline)="",[1]!EM_S_VAL_MV(E3801,deadline)="--",[1]!EM_S_VAL_MV(E3801,deadline)="null"),0,[1]!EM_S_VAL_MV(E3801,deadline)/100000000))</f>
        <v/>
      </c>
      <c r="J3801" s="46" t="str">
        <f>IF(E3801="","",IF(RIGHT(LEFT($J$1,6),3)="TTM",[1]!EM_S_FA_PROFIT_TTM(E3801,LEFT(RIGHT($J$1,11),10),1)/100000000,[1]!EM_S_STM07_IS(E3801,61,LEFT(RIGHT($J$1,5),4)&amp;"-12-31",1)/100000000))</f>
        <v/>
      </c>
      <c r="K3801" s="36" t="str">
        <f t="shared" si="301"/>
        <v/>
      </c>
      <c r="L3801" s="46" t="str">
        <f>IF(E3801="","",IF(ISERROR(IF(行业估值!$E$7="最新年报",[1]!EM_S_STM07_BS(E3801,140,LEFT(RIGHT($L$1,5),4)&amp;"-12-31",1)/100000000,[1]!EM_S_STM07_BS(E3801,140,LEFT(RIGHT($L$1,11),10),1)/100000000)),0,IF(行业估值!$E$7="最新年报",[1]!EM_S_STM07_BS(E3801,140,LEFT(RIGHT($L$1,5),4)&amp;"-12-31",1)/100000000,[1]!EM_S_STM07_BS(E3801,140,LEFT(RIGHT($L$1,11),10),1)/100000000)))</f>
        <v/>
      </c>
      <c r="M3801" s="36" t="str">
        <f t="shared" si="302"/>
        <v/>
      </c>
      <c r="N3801" s="37" t="str">
        <f>IF(E3801="","",IF(ISERROR([1]!EM_S_EST_NETPROFIT(E3801,行业估值!$E$6,deadline)/100000000),"-",[1]!EM_S_EST_NETPROFIT(E3801,行业估值!$E$6,deadline)/100000000))</f>
        <v/>
      </c>
      <c r="O3801" s="36" t="str">
        <f t="shared" si="303"/>
        <v/>
      </c>
      <c r="T3801" s="64"/>
      <c r="U3801" s="64"/>
    </row>
    <row r="3802" spans="4:21">
      <c r="D3802" s="45" t="str">
        <f>IF(AND(行业估值!$B$39=$G3802,COUNTIF($G$2:$G$2552,$G3802)&gt;=1),COUNTIF($G$2:G3802,$G3802),"")</f>
        <v/>
      </c>
      <c r="E3802" s="65" t="str">
        <f t="shared" si="304"/>
        <v/>
      </c>
      <c r="F3802" s="65" t="str">
        <f t="shared" si="305"/>
        <v/>
      </c>
      <c r="G3802" s="34" t="str">
        <f>IF(E3802="","",IF(行业估值!$C$5="申万行业",[1]!EM_S_INFO_INDUSTRY_SW2014(E3802,"1"),IF(行业估值!$C$5="证监会行业",[1]!EM_S_INFO_INDUSTRY_CSRC1(E3802,"1"),[1]!EM_S_INFO_INDUSTRY_EM2016(E3802,"1"))))</f>
        <v/>
      </c>
      <c r="H3802" s="34" t="str">
        <f>IF(E3802="","",IF($H$1="上证50",[1]!EM_S_INFO_COMPINDEX(E3802,"000016"),"")&amp;IF($H$1="上证180",[1]!EM_S_INFO_COMPINDEX(E3802,"000010"),"")&amp;IF($H$1="沪深300",[1]!EM_S_INFO_COMPINDEX(E3802,"000300"),"")&amp;IF(AND($H$1="上证A股",RIGHT(E3802,2)="SH"),"是","")&amp;IF(AND($H$1="深证A股",RIGHT(E3802,2)="SZ"),"是","")&amp;IF(AND($H$1="创业板",LEFT(E3802,1)-3=0),"是","")&amp;IF(AND($H$1="全部A股",E3802&lt;&gt;0),"是","")&amp;IF(AND($H$1="中小板",LEFT(E3802,3)="002"),"是",""))</f>
        <v/>
      </c>
      <c r="I3802" s="46" t="str">
        <f>IF(E3802="","",IF(OR([1]!EM_S_VAL_MV(E3802,deadline)="",[1]!EM_S_VAL_MV(E3802,deadline)="--",[1]!EM_S_VAL_MV(E3802,deadline)="null"),0,[1]!EM_S_VAL_MV(E3802,deadline)/100000000))</f>
        <v/>
      </c>
      <c r="J3802" s="46" t="str">
        <f>IF(E3802="","",IF(RIGHT(LEFT($J$1,6),3)="TTM",[1]!EM_S_FA_PROFIT_TTM(E3802,LEFT(RIGHT($J$1,11),10),1)/100000000,[1]!EM_S_STM07_IS(E3802,61,LEFT(RIGHT($J$1,5),4)&amp;"-12-31",1)/100000000))</f>
        <v/>
      </c>
      <c r="K3802" s="36" t="str">
        <f t="shared" si="301"/>
        <v/>
      </c>
      <c r="L3802" s="46" t="str">
        <f>IF(E3802="","",IF(ISERROR(IF(行业估值!$E$7="最新年报",[1]!EM_S_STM07_BS(E3802,140,LEFT(RIGHT($L$1,5),4)&amp;"-12-31",1)/100000000,[1]!EM_S_STM07_BS(E3802,140,LEFT(RIGHT($L$1,11),10),1)/100000000)),0,IF(行业估值!$E$7="最新年报",[1]!EM_S_STM07_BS(E3802,140,LEFT(RIGHT($L$1,5),4)&amp;"-12-31",1)/100000000,[1]!EM_S_STM07_BS(E3802,140,LEFT(RIGHT($L$1,11),10),1)/100000000)))</f>
        <v/>
      </c>
      <c r="M3802" s="36" t="str">
        <f t="shared" si="302"/>
        <v/>
      </c>
      <c r="N3802" s="37" t="str">
        <f>IF(E3802="","",IF(ISERROR([1]!EM_S_EST_NETPROFIT(E3802,行业估值!$E$6,deadline)/100000000),"-",[1]!EM_S_EST_NETPROFIT(E3802,行业估值!$E$6,deadline)/100000000))</f>
        <v/>
      </c>
      <c r="O3802" s="36" t="str">
        <f t="shared" si="303"/>
        <v/>
      </c>
      <c r="T3802" s="64"/>
      <c r="U3802" s="64"/>
    </row>
    <row r="3803" spans="4:21">
      <c r="D3803" s="45" t="str">
        <f>IF(AND(行业估值!$B$39=$G3803,COUNTIF($G$2:$G$2552,$G3803)&gt;=1),COUNTIF($G$2:G3803,$G3803),"")</f>
        <v/>
      </c>
      <c r="E3803" s="65" t="str">
        <f t="shared" si="304"/>
        <v/>
      </c>
      <c r="F3803" s="65" t="str">
        <f t="shared" si="305"/>
        <v/>
      </c>
      <c r="G3803" s="34" t="str">
        <f>IF(E3803="","",IF(行业估值!$C$5="申万行业",[1]!EM_S_INFO_INDUSTRY_SW2014(E3803,"1"),IF(行业估值!$C$5="证监会行业",[1]!EM_S_INFO_INDUSTRY_CSRC1(E3803,"1"),[1]!EM_S_INFO_INDUSTRY_EM2016(E3803,"1"))))</f>
        <v/>
      </c>
      <c r="H3803" s="34" t="str">
        <f>IF(E3803="","",IF($H$1="上证50",[1]!EM_S_INFO_COMPINDEX(E3803,"000016"),"")&amp;IF($H$1="上证180",[1]!EM_S_INFO_COMPINDEX(E3803,"000010"),"")&amp;IF($H$1="沪深300",[1]!EM_S_INFO_COMPINDEX(E3803,"000300"),"")&amp;IF(AND($H$1="上证A股",RIGHT(E3803,2)="SH"),"是","")&amp;IF(AND($H$1="深证A股",RIGHT(E3803,2)="SZ"),"是","")&amp;IF(AND($H$1="创业板",LEFT(E3803,1)-3=0),"是","")&amp;IF(AND($H$1="全部A股",E3803&lt;&gt;0),"是","")&amp;IF(AND($H$1="中小板",LEFT(E3803,3)="002"),"是",""))</f>
        <v/>
      </c>
      <c r="I3803" s="46" t="str">
        <f>IF(E3803="","",IF(OR([1]!EM_S_VAL_MV(E3803,deadline)="",[1]!EM_S_VAL_MV(E3803,deadline)="--",[1]!EM_S_VAL_MV(E3803,deadline)="null"),0,[1]!EM_S_VAL_MV(E3803,deadline)/100000000))</f>
        <v/>
      </c>
      <c r="J3803" s="46" t="str">
        <f>IF(E3803="","",IF(RIGHT(LEFT($J$1,6),3)="TTM",[1]!EM_S_FA_PROFIT_TTM(E3803,LEFT(RIGHT($J$1,11),10),1)/100000000,[1]!EM_S_STM07_IS(E3803,61,LEFT(RIGHT($J$1,5),4)&amp;"-12-31",1)/100000000))</f>
        <v/>
      </c>
      <c r="K3803" s="36" t="str">
        <f t="shared" si="301"/>
        <v/>
      </c>
      <c r="L3803" s="46" t="str">
        <f>IF(E3803="","",IF(ISERROR(IF(行业估值!$E$7="最新年报",[1]!EM_S_STM07_BS(E3803,140,LEFT(RIGHT($L$1,5),4)&amp;"-12-31",1)/100000000,[1]!EM_S_STM07_BS(E3803,140,LEFT(RIGHT($L$1,11),10),1)/100000000)),0,IF(行业估值!$E$7="最新年报",[1]!EM_S_STM07_BS(E3803,140,LEFT(RIGHT($L$1,5),4)&amp;"-12-31",1)/100000000,[1]!EM_S_STM07_BS(E3803,140,LEFT(RIGHT($L$1,11),10),1)/100000000)))</f>
        <v/>
      </c>
      <c r="M3803" s="36" t="str">
        <f t="shared" si="302"/>
        <v/>
      </c>
      <c r="N3803" s="37" t="str">
        <f>IF(E3803="","",IF(ISERROR([1]!EM_S_EST_NETPROFIT(E3803,行业估值!$E$6,deadline)/100000000),"-",[1]!EM_S_EST_NETPROFIT(E3803,行业估值!$E$6,deadline)/100000000))</f>
        <v/>
      </c>
      <c r="O3803" s="36" t="str">
        <f t="shared" si="303"/>
        <v/>
      </c>
      <c r="T3803" s="64"/>
      <c r="U3803" s="64"/>
    </row>
    <row r="3804" spans="4:21">
      <c r="D3804" s="45" t="str">
        <f>IF(AND(行业估值!$B$39=$G3804,COUNTIF($G$2:$G$2552,$G3804)&gt;=1),COUNTIF($G$2:G3804,$G3804),"")</f>
        <v/>
      </c>
      <c r="E3804" s="65" t="str">
        <f t="shared" si="304"/>
        <v/>
      </c>
      <c r="F3804" s="65" t="str">
        <f t="shared" si="305"/>
        <v/>
      </c>
      <c r="G3804" s="34" t="str">
        <f>IF(E3804="","",IF(行业估值!$C$5="申万行业",[1]!EM_S_INFO_INDUSTRY_SW2014(E3804,"1"),IF(行业估值!$C$5="证监会行业",[1]!EM_S_INFO_INDUSTRY_CSRC1(E3804,"1"),[1]!EM_S_INFO_INDUSTRY_EM2016(E3804,"1"))))</f>
        <v/>
      </c>
      <c r="H3804" s="34" t="str">
        <f>IF(E3804="","",IF($H$1="上证50",[1]!EM_S_INFO_COMPINDEX(E3804,"000016"),"")&amp;IF($H$1="上证180",[1]!EM_S_INFO_COMPINDEX(E3804,"000010"),"")&amp;IF($H$1="沪深300",[1]!EM_S_INFO_COMPINDEX(E3804,"000300"),"")&amp;IF(AND($H$1="上证A股",RIGHT(E3804,2)="SH"),"是","")&amp;IF(AND($H$1="深证A股",RIGHT(E3804,2)="SZ"),"是","")&amp;IF(AND($H$1="创业板",LEFT(E3804,1)-3=0),"是","")&amp;IF(AND($H$1="全部A股",E3804&lt;&gt;0),"是","")&amp;IF(AND($H$1="中小板",LEFT(E3804,3)="002"),"是",""))</f>
        <v/>
      </c>
      <c r="I3804" s="46" t="str">
        <f>IF(E3804="","",IF(OR([1]!EM_S_VAL_MV(E3804,deadline)="",[1]!EM_S_VAL_MV(E3804,deadline)="--",[1]!EM_S_VAL_MV(E3804,deadline)="null"),0,[1]!EM_S_VAL_MV(E3804,deadline)/100000000))</f>
        <v/>
      </c>
      <c r="J3804" s="46" t="str">
        <f>IF(E3804="","",IF(RIGHT(LEFT($J$1,6),3)="TTM",[1]!EM_S_FA_PROFIT_TTM(E3804,LEFT(RIGHT($J$1,11),10),1)/100000000,[1]!EM_S_STM07_IS(E3804,61,LEFT(RIGHT($J$1,5),4)&amp;"-12-31",1)/100000000))</f>
        <v/>
      </c>
      <c r="K3804" s="36" t="str">
        <f t="shared" si="301"/>
        <v/>
      </c>
      <c r="L3804" s="46" t="str">
        <f>IF(E3804="","",IF(ISERROR(IF(行业估值!$E$7="最新年报",[1]!EM_S_STM07_BS(E3804,140,LEFT(RIGHT($L$1,5),4)&amp;"-12-31",1)/100000000,[1]!EM_S_STM07_BS(E3804,140,LEFT(RIGHT($L$1,11),10),1)/100000000)),0,IF(行业估值!$E$7="最新年报",[1]!EM_S_STM07_BS(E3804,140,LEFT(RIGHT($L$1,5),4)&amp;"-12-31",1)/100000000,[1]!EM_S_STM07_BS(E3804,140,LEFT(RIGHT($L$1,11),10),1)/100000000)))</f>
        <v/>
      </c>
      <c r="M3804" s="36" t="str">
        <f t="shared" si="302"/>
        <v/>
      </c>
      <c r="N3804" s="37" t="str">
        <f>IF(E3804="","",IF(ISERROR([1]!EM_S_EST_NETPROFIT(E3804,行业估值!$E$6,deadline)/100000000),"-",[1]!EM_S_EST_NETPROFIT(E3804,行业估值!$E$6,deadline)/100000000))</f>
        <v/>
      </c>
      <c r="O3804" s="36" t="str">
        <f t="shared" si="303"/>
        <v/>
      </c>
      <c r="T3804" s="64"/>
      <c r="U3804" s="64"/>
    </row>
    <row r="3805" spans="4:21">
      <c r="D3805" s="45" t="str">
        <f>IF(AND(行业估值!$B$39=$G3805,COUNTIF($G$2:$G$2552,$G3805)&gt;=1),COUNTIF($G$2:G3805,$G3805),"")</f>
        <v/>
      </c>
      <c r="E3805" s="65" t="str">
        <f t="shared" si="304"/>
        <v/>
      </c>
      <c r="F3805" s="65" t="str">
        <f t="shared" si="305"/>
        <v/>
      </c>
      <c r="G3805" s="34" t="str">
        <f>IF(E3805="","",IF(行业估值!$C$5="申万行业",[1]!EM_S_INFO_INDUSTRY_SW2014(E3805,"1"),IF(行业估值!$C$5="证监会行业",[1]!EM_S_INFO_INDUSTRY_CSRC1(E3805,"1"),[1]!EM_S_INFO_INDUSTRY_EM2016(E3805,"1"))))</f>
        <v/>
      </c>
      <c r="H3805" s="34" t="str">
        <f>IF(E3805="","",IF($H$1="上证50",[1]!EM_S_INFO_COMPINDEX(E3805,"000016"),"")&amp;IF($H$1="上证180",[1]!EM_S_INFO_COMPINDEX(E3805,"000010"),"")&amp;IF($H$1="沪深300",[1]!EM_S_INFO_COMPINDEX(E3805,"000300"),"")&amp;IF(AND($H$1="上证A股",RIGHT(E3805,2)="SH"),"是","")&amp;IF(AND($H$1="深证A股",RIGHT(E3805,2)="SZ"),"是","")&amp;IF(AND($H$1="创业板",LEFT(E3805,1)-3=0),"是","")&amp;IF(AND($H$1="全部A股",E3805&lt;&gt;0),"是","")&amp;IF(AND($H$1="中小板",LEFT(E3805,3)="002"),"是",""))</f>
        <v/>
      </c>
      <c r="I3805" s="46" t="str">
        <f>IF(E3805="","",IF(OR([1]!EM_S_VAL_MV(E3805,deadline)="",[1]!EM_S_VAL_MV(E3805,deadline)="--",[1]!EM_S_VAL_MV(E3805,deadline)="null"),0,[1]!EM_S_VAL_MV(E3805,deadline)/100000000))</f>
        <v/>
      </c>
      <c r="J3805" s="46" t="str">
        <f>IF(E3805="","",IF(RIGHT(LEFT($J$1,6),3)="TTM",[1]!EM_S_FA_PROFIT_TTM(E3805,LEFT(RIGHT($J$1,11),10),1)/100000000,[1]!EM_S_STM07_IS(E3805,61,LEFT(RIGHT($J$1,5),4)&amp;"-12-31",1)/100000000))</f>
        <v/>
      </c>
      <c r="K3805" s="36" t="str">
        <f t="shared" si="301"/>
        <v/>
      </c>
      <c r="L3805" s="46" t="str">
        <f>IF(E3805="","",IF(ISERROR(IF(行业估值!$E$7="最新年报",[1]!EM_S_STM07_BS(E3805,140,LEFT(RIGHT($L$1,5),4)&amp;"-12-31",1)/100000000,[1]!EM_S_STM07_BS(E3805,140,LEFT(RIGHT($L$1,11),10),1)/100000000)),0,IF(行业估值!$E$7="最新年报",[1]!EM_S_STM07_BS(E3805,140,LEFT(RIGHT($L$1,5),4)&amp;"-12-31",1)/100000000,[1]!EM_S_STM07_BS(E3805,140,LEFT(RIGHT($L$1,11),10),1)/100000000)))</f>
        <v/>
      </c>
      <c r="M3805" s="36" t="str">
        <f t="shared" si="302"/>
        <v/>
      </c>
      <c r="N3805" s="37" t="str">
        <f>IF(E3805="","",IF(ISERROR([1]!EM_S_EST_NETPROFIT(E3805,行业估值!$E$6,deadline)/100000000),"-",[1]!EM_S_EST_NETPROFIT(E3805,行业估值!$E$6,deadline)/100000000))</f>
        <v/>
      </c>
      <c r="O3805" s="36" t="str">
        <f t="shared" si="303"/>
        <v/>
      </c>
      <c r="T3805" s="64"/>
      <c r="U3805" s="64"/>
    </row>
    <row r="3806" spans="4:21">
      <c r="D3806" s="45" t="str">
        <f>IF(AND(行业估值!$B$39=$G3806,COUNTIF($G$2:$G$2552,$G3806)&gt;=1),COUNTIF($G$2:G3806,$G3806),"")</f>
        <v/>
      </c>
      <c r="E3806" s="65" t="str">
        <f t="shared" si="304"/>
        <v/>
      </c>
      <c r="F3806" s="65" t="str">
        <f t="shared" si="305"/>
        <v/>
      </c>
      <c r="G3806" s="34" t="str">
        <f>IF(E3806="","",IF(行业估值!$C$5="申万行业",[1]!EM_S_INFO_INDUSTRY_SW2014(E3806,"1"),IF(行业估值!$C$5="证监会行业",[1]!EM_S_INFO_INDUSTRY_CSRC1(E3806,"1"),[1]!EM_S_INFO_INDUSTRY_EM2016(E3806,"1"))))</f>
        <v/>
      </c>
      <c r="H3806" s="34" t="str">
        <f>IF(E3806="","",IF($H$1="上证50",[1]!EM_S_INFO_COMPINDEX(E3806,"000016"),"")&amp;IF($H$1="上证180",[1]!EM_S_INFO_COMPINDEX(E3806,"000010"),"")&amp;IF($H$1="沪深300",[1]!EM_S_INFO_COMPINDEX(E3806,"000300"),"")&amp;IF(AND($H$1="上证A股",RIGHT(E3806,2)="SH"),"是","")&amp;IF(AND($H$1="深证A股",RIGHT(E3806,2)="SZ"),"是","")&amp;IF(AND($H$1="创业板",LEFT(E3806,1)-3=0),"是","")&amp;IF(AND($H$1="全部A股",E3806&lt;&gt;0),"是","")&amp;IF(AND($H$1="中小板",LEFT(E3806,3)="002"),"是",""))</f>
        <v/>
      </c>
      <c r="I3806" s="46" t="str">
        <f>IF(E3806="","",IF(OR([1]!EM_S_VAL_MV(E3806,deadline)="",[1]!EM_S_VAL_MV(E3806,deadline)="--",[1]!EM_S_VAL_MV(E3806,deadline)="null"),0,[1]!EM_S_VAL_MV(E3806,deadline)/100000000))</f>
        <v/>
      </c>
      <c r="J3806" s="46" t="str">
        <f>IF(E3806="","",IF(RIGHT(LEFT($J$1,6),3)="TTM",[1]!EM_S_FA_PROFIT_TTM(E3806,LEFT(RIGHT($J$1,11),10),1)/100000000,[1]!EM_S_STM07_IS(E3806,61,LEFT(RIGHT($J$1,5),4)&amp;"-12-31",1)/100000000))</f>
        <v/>
      </c>
      <c r="K3806" s="36" t="str">
        <f t="shared" si="301"/>
        <v/>
      </c>
      <c r="L3806" s="46" t="str">
        <f>IF(E3806="","",IF(ISERROR(IF(行业估值!$E$7="最新年报",[1]!EM_S_STM07_BS(E3806,140,LEFT(RIGHT($L$1,5),4)&amp;"-12-31",1)/100000000,[1]!EM_S_STM07_BS(E3806,140,LEFT(RIGHT($L$1,11),10),1)/100000000)),0,IF(行业估值!$E$7="最新年报",[1]!EM_S_STM07_BS(E3806,140,LEFT(RIGHT($L$1,5),4)&amp;"-12-31",1)/100000000,[1]!EM_S_STM07_BS(E3806,140,LEFT(RIGHT($L$1,11),10),1)/100000000)))</f>
        <v/>
      </c>
      <c r="M3806" s="36" t="str">
        <f t="shared" si="302"/>
        <v/>
      </c>
      <c r="N3806" s="37" t="str">
        <f>IF(E3806="","",IF(ISERROR([1]!EM_S_EST_NETPROFIT(E3806,行业估值!$E$6,deadline)/100000000),"-",[1]!EM_S_EST_NETPROFIT(E3806,行业估值!$E$6,deadline)/100000000))</f>
        <v/>
      </c>
      <c r="O3806" s="36" t="str">
        <f t="shared" si="303"/>
        <v/>
      </c>
      <c r="T3806" s="64"/>
      <c r="U3806" s="64"/>
    </row>
    <row r="3807" spans="4:21">
      <c r="D3807" s="45" t="str">
        <f>IF(AND(行业估值!$B$39=$G3807,COUNTIF($G$2:$G$2552,$G3807)&gt;=1),COUNTIF($G$2:G3807,$G3807),"")</f>
        <v/>
      </c>
      <c r="E3807" s="65" t="str">
        <f t="shared" si="304"/>
        <v/>
      </c>
      <c r="F3807" s="65" t="str">
        <f t="shared" si="305"/>
        <v/>
      </c>
      <c r="G3807" s="34" t="str">
        <f>IF(E3807="","",IF(行业估值!$C$5="申万行业",[1]!EM_S_INFO_INDUSTRY_SW2014(E3807,"1"),IF(行业估值!$C$5="证监会行业",[1]!EM_S_INFO_INDUSTRY_CSRC1(E3807,"1"),[1]!EM_S_INFO_INDUSTRY_EM2016(E3807,"1"))))</f>
        <v/>
      </c>
      <c r="H3807" s="34" t="str">
        <f>IF(E3807="","",IF($H$1="上证50",[1]!EM_S_INFO_COMPINDEX(E3807,"000016"),"")&amp;IF($H$1="上证180",[1]!EM_S_INFO_COMPINDEX(E3807,"000010"),"")&amp;IF($H$1="沪深300",[1]!EM_S_INFO_COMPINDEX(E3807,"000300"),"")&amp;IF(AND($H$1="上证A股",RIGHT(E3807,2)="SH"),"是","")&amp;IF(AND($H$1="深证A股",RIGHT(E3807,2)="SZ"),"是","")&amp;IF(AND($H$1="创业板",LEFT(E3807,1)-3=0),"是","")&amp;IF(AND($H$1="全部A股",E3807&lt;&gt;0),"是","")&amp;IF(AND($H$1="中小板",LEFT(E3807,3)="002"),"是",""))</f>
        <v/>
      </c>
      <c r="I3807" s="46" t="str">
        <f>IF(E3807="","",IF(OR([1]!EM_S_VAL_MV(E3807,deadline)="",[1]!EM_S_VAL_MV(E3807,deadline)="--",[1]!EM_S_VAL_MV(E3807,deadline)="null"),0,[1]!EM_S_VAL_MV(E3807,deadline)/100000000))</f>
        <v/>
      </c>
      <c r="J3807" s="46" t="str">
        <f>IF(E3807="","",IF(RIGHT(LEFT($J$1,6),3)="TTM",[1]!EM_S_FA_PROFIT_TTM(E3807,LEFT(RIGHT($J$1,11),10),1)/100000000,[1]!EM_S_STM07_IS(E3807,61,LEFT(RIGHT($J$1,5),4)&amp;"-12-31",1)/100000000))</f>
        <v/>
      </c>
      <c r="K3807" s="36" t="str">
        <f t="shared" si="301"/>
        <v/>
      </c>
      <c r="L3807" s="46" t="str">
        <f>IF(E3807="","",IF(ISERROR(IF(行业估值!$E$7="最新年报",[1]!EM_S_STM07_BS(E3807,140,LEFT(RIGHT($L$1,5),4)&amp;"-12-31",1)/100000000,[1]!EM_S_STM07_BS(E3807,140,LEFT(RIGHT($L$1,11),10),1)/100000000)),0,IF(行业估值!$E$7="最新年报",[1]!EM_S_STM07_BS(E3807,140,LEFT(RIGHT($L$1,5),4)&amp;"-12-31",1)/100000000,[1]!EM_S_STM07_BS(E3807,140,LEFT(RIGHT($L$1,11),10),1)/100000000)))</f>
        <v/>
      </c>
      <c r="M3807" s="36" t="str">
        <f t="shared" si="302"/>
        <v/>
      </c>
      <c r="N3807" s="37" t="str">
        <f>IF(E3807="","",IF(ISERROR([1]!EM_S_EST_NETPROFIT(E3807,行业估值!$E$6,deadline)/100000000),"-",[1]!EM_S_EST_NETPROFIT(E3807,行业估值!$E$6,deadline)/100000000))</f>
        <v/>
      </c>
      <c r="O3807" s="36" t="str">
        <f t="shared" si="303"/>
        <v/>
      </c>
      <c r="T3807" s="64"/>
      <c r="U3807" s="64"/>
    </row>
    <row r="3808" spans="4:21">
      <c r="D3808" s="45" t="str">
        <f>IF(AND(行业估值!$B$39=$G3808,COUNTIF($G$2:$G$2552,$G3808)&gt;=1),COUNTIF($G$2:G3808,$G3808),"")</f>
        <v/>
      </c>
      <c r="E3808" s="65" t="str">
        <f t="shared" si="304"/>
        <v/>
      </c>
      <c r="F3808" s="65" t="str">
        <f t="shared" si="305"/>
        <v/>
      </c>
      <c r="G3808" s="34" t="str">
        <f>IF(E3808="","",IF(行业估值!$C$5="申万行业",[1]!EM_S_INFO_INDUSTRY_SW2014(E3808,"1"),IF(行业估值!$C$5="证监会行业",[1]!EM_S_INFO_INDUSTRY_CSRC1(E3808,"1"),[1]!EM_S_INFO_INDUSTRY_EM2016(E3808,"1"))))</f>
        <v/>
      </c>
      <c r="H3808" s="34" t="str">
        <f>IF(E3808="","",IF($H$1="上证50",[1]!EM_S_INFO_COMPINDEX(E3808,"000016"),"")&amp;IF($H$1="上证180",[1]!EM_S_INFO_COMPINDEX(E3808,"000010"),"")&amp;IF($H$1="沪深300",[1]!EM_S_INFO_COMPINDEX(E3808,"000300"),"")&amp;IF(AND($H$1="上证A股",RIGHT(E3808,2)="SH"),"是","")&amp;IF(AND($H$1="深证A股",RIGHT(E3808,2)="SZ"),"是","")&amp;IF(AND($H$1="创业板",LEFT(E3808,1)-3=0),"是","")&amp;IF(AND($H$1="全部A股",E3808&lt;&gt;0),"是","")&amp;IF(AND($H$1="中小板",LEFT(E3808,3)="002"),"是",""))</f>
        <v/>
      </c>
      <c r="I3808" s="46" t="str">
        <f>IF(E3808="","",IF(OR([1]!EM_S_VAL_MV(E3808,deadline)="",[1]!EM_S_VAL_MV(E3808,deadline)="--",[1]!EM_S_VAL_MV(E3808,deadline)="null"),0,[1]!EM_S_VAL_MV(E3808,deadline)/100000000))</f>
        <v/>
      </c>
      <c r="J3808" s="46" t="str">
        <f>IF(E3808="","",IF(RIGHT(LEFT($J$1,6),3)="TTM",[1]!EM_S_FA_PROFIT_TTM(E3808,LEFT(RIGHT($J$1,11),10),1)/100000000,[1]!EM_S_STM07_IS(E3808,61,LEFT(RIGHT($J$1,5),4)&amp;"-12-31",1)/100000000))</f>
        <v/>
      </c>
      <c r="K3808" s="36" t="str">
        <f t="shared" si="301"/>
        <v/>
      </c>
      <c r="L3808" s="46" t="str">
        <f>IF(E3808="","",IF(ISERROR(IF(行业估值!$E$7="最新年报",[1]!EM_S_STM07_BS(E3808,140,LEFT(RIGHT($L$1,5),4)&amp;"-12-31",1)/100000000,[1]!EM_S_STM07_BS(E3808,140,LEFT(RIGHT($L$1,11),10),1)/100000000)),0,IF(行业估值!$E$7="最新年报",[1]!EM_S_STM07_BS(E3808,140,LEFT(RIGHT($L$1,5),4)&amp;"-12-31",1)/100000000,[1]!EM_S_STM07_BS(E3808,140,LEFT(RIGHT($L$1,11),10),1)/100000000)))</f>
        <v/>
      </c>
      <c r="M3808" s="36" t="str">
        <f t="shared" si="302"/>
        <v/>
      </c>
      <c r="N3808" s="37" t="str">
        <f>IF(E3808="","",IF(ISERROR([1]!EM_S_EST_NETPROFIT(E3808,行业估值!$E$6,deadline)/100000000),"-",[1]!EM_S_EST_NETPROFIT(E3808,行业估值!$E$6,deadline)/100000000))</f>
        <v/>
      </c>
      <c r="O3808" s="36" t="str">
        <f t="shared" si="303"/>
        <v/>
      </c>
      <c r="T3808" s="64"/>
      <c r="U3808" s="64"/>
    </row>
    <row r="3809" spans="4:21">
      <c r="D3809" s="45" t="str">
        <f>IF(AND(行业估值!$B$39=$G3809,COUNTIF($G$2:$G$2552,$G3809)&gt;=1),COUNTIF($G$2:G3809,$G3809),"")</f>
        <v/>
      </c>
      <c r="E3809" s="65" t="str">
        <f t="shared" si="304"/>
        <v/>
      </c>
      <c r="F3809" s="65" t="str">
        <f t="shared" si="305"/>
        <v/>
      </c>
      <c r="G3809" s="34" t="str">
        <f>IF(E3809="","",IF(行业估值!$C$5="申万行业",[1]!EM_S_INFO_INDUSTRY_SW2014(E3809,"1"),IF(行业估值!$C$5="证监会行业",[1]!EM_S_INFO_INDUSTRY_CSRC1(E3809,"1"),[1]!EM_S_INFO_INDUSTRY_EM2016(E3809,"1"))))</f>
        <v/>
      </c>
      <c r="H3809" s="34" t="str">
        <f>IF(E3809="","",IF($H$1="上证50",[1]!EM_S_INFO_COMPINDEX(E3809,"000016"),"")&amp;IF($H$1="上证180",[1]!EM_S_INFO_COMPINDEX(E3809,"000010"),"")&amp;IF($H$1="沪深300",[1]!EM_S_INFO_COMPINDEX(E3809,"000300"),"")&amp;IF(AND($H$1="上证A股",RIGHT(E3809,2)="SH"),"是","")&amp;IF(AND($H$1="深证A股",RIGHT(E3809,2)="SZ"),"是","")&amp;IF(AND($H$1="创业板",LEFT(E3809,1)-3=0),"是","")&amp;IF(AND($H$1="全部A股",E3809&lt;&gt;0),"是","")&amp;IF(AND($H$1="中小板",LEFT(E3809,3)="002"),"是",""))</f>
        <v/>
      </c>
      <c r="I3809" s="46" t="str">
        <f>IF(E3809="","",IF(OR([1]!EM_S_VAL_MV(E3809,deadline)="",[1]!EM_S_VAL_MV(E3809,deadline)="--",[1]!EM_S_VAL_MV(E3809,deadline)="null"),0,[1]!EM_S_VAL_MV(E3809,deadline)/100000000))</f>
        <v/>
      </c>
      <c r="J3809" s="46" t="str">
        <f>IF(E3809="","",IF(RIGHT(LEFT($J$1,6),3)="TTM",[1]!EM_S_FA_PROFIT_TTM(E3809,LEFT(RIGHT($J$1,11),10),1)/100000000,[1]!EM_S_STM07_IS(E3809,61,LEFT(RIGHT($J$1,5),4)&amp;"-12-31",1)/100000000))</f>
        <v/>
      </c>
      <c r="K3809" s="36" t="str">
        <f t="shared" si="301"/>
        <v/>
      </c>
      <c r="L3809" s="46" t="str">
        <f>IF(E3809="","",IF(ISERROR(IF(行业估值!$E$7="最新年报",[1]!EM_S_STM07_BS(E3809,140,LEFT(RIGHT($L$1,5),4)&amp;"-12-31",1)/100000000,[1]!EM_S_STM07_BS(E3809,140,LEFT(RIGHT($L$1,11),10),1)/100000000)),0,IF(行业估值!$E$7="最新年报",[1]!EM_S_STM07_BS(E3809,140,LEFT(RIGHT($L$1,5),4)&amp;"-12-31",1)/100000000,[1]!EM_S_STM07_BS(E3809,140,LEFT(RIGHT($L$1,11),10),1)/100000000)))</f>
        <v/>
      </c>
      <c r="M3809" s="36" t="str">
        <f t="shared" si="302"/>
        <v/>
      </c>
      <c r="N3809" s="37" t="str">
        <f>IF(E3809="","",IF(ISERROR([1]!EM_S_EST_NETPROFIT(E3809,行业估值!$E$6,deadline)/100000000),"-",[1]!EM_S_EST_NETPROFIT(E3809,行业估值!$E$6,deadline)/100000000))</f>
        <v/>
      </c>
      <c r="O3809" s="36" t="str">
        <f t="shared" si="303"/>
        <v/>
      </c>
      <c r="T3809" s="64"/>
      <c r="U3809" s="64"/>
    </row>
    <row r="3810" spans="4:21">
      <c r="D3810" s="45" t="str">
        <f>IF(AND(行业估值!$B$39=$G3810,COUNTIF($G$2:$G$2552,$G3810)&gt;=1),COUNTIF($G$2:G3810,$G3810),"")</f>
        <v/>
      </c>
      <c r="E3810" s="65" t="str">
        <f t="shared" si="304"/>
        <v/>
      </c>
      <c r="F3810" s="65" t="str">
        <f t="shared" si="305"/>
        <v/>
      </c>
      <c r="G3810" s="34" t="str">
        <f>IF(E3810="","",IF(行业估值!$C$5="申万行业",[1]!EM_S_INFO_INDUSTRY_SW2014(E3810,"1"),IF(行业估值!$C$5="证监会行业",[1]!EM_S_INFO_INDUSTRY_CSRC1(E3810,"1"),[1]!EM_S_INFO_INDUSTRY_EM2016(E3810,"1"))))</f>
        <v/>
      </c>
      <c r="H3810" s="34" t="str">
        <f>IF(E3810="","",IF($H$1="上证50",[1]!EM_S_INFO_COMPINDEX(E3810,"000016"),"")&amp;IF($H$1="上证180",[1]!EM_S_INFO_COMPINDEX(E3810,"000010"),"")&amp;IF($H$1="沪深300",[1]!EM_S_INFO_COMPINDEX(E3810,"000300"),"")&amp;IF(AND($H$1="上证A股",RIGHT(E3810,2)="SH"),"是","")&amp;IF(AND($H$1="深证A股",RIGHT(E3810,2)="SZ"),"是","")&amp;IF(AND($H$1="创业板",LEFT(E3810,1)-3=0),"是","")&amp;IF(AND($H$1="全部A股",E3810&lt;&gt;0),"是","")&amp;IF(AND($H$1="中小板",LEFT(E3810,3)="002"),"是",""))</f>
        <v/>
      </c>
      <c r="I3810" s="46" t="str">
        <f>IF(E3810="","",IF(OR([1]!EM_S_VAL_MV(E3810,deadline)="",[1]!EM_S_VAL_MV(E3810,deadline)="--",[1]!EM_S_VAL_MV(E3810,deadline)="null"),0,[1]!EM_S_VAL_MV(E3810,deadline)/100000000))</f>
        <v/>
      </c>
      <c r="J3810" s="46" t="str">
        <f>IF(E3810="","",IF(RIGHT(LEFT($J$1,6),3)="TTM",[1]!EM_S_FA_PROFIT_TTM(E3810,LEFT(RIGHT($J$1,11),10),1)/100000000,[1]!EM_S_STM07_IS(E3810,61,LEFT(RIGHT($J$1,5),4)&amp;"-12-31",1)/100000000))</f>
        <v/>
      </c>
      <c r="K3810" s="36" t="str">
        <f t="shared" si="301"/>
        <v/>
      </c>
      <c r="L3810" s="46" t="str">
        <f>IF(E3810="","",IF(ISERROR(IF(行业估值!$E$7="最新年报",[1]!EM_S_STM07_BS(E3810,140,LEFT(RIGHT($L$1,5),4)&amp;"-12-31",1)/100000000,[1]!EM_S_STM07_BS(E3810,140,LEFT(RIGHT($L$1,11),10),1)/100000000)),0,IF(行业估值!$E$7="最新年报",[1]!EM_S_STM07_BS(E3810,140,LEFT(RIGHT($L$1,5),4)&amp;"-12-31",1)/100000000,[1]!EM_S_STM07_BS(E3810,140,LEFT(RIGHT($L$1,11),10),1)/100000000)))</f>
        <v/>
      </c>
      <c r="M3810" s="36" t="str">
        <f t="shared" si="302"/>
        <v/>
      </c>
      <c r="N3810" s="37" t="str">
        <f>IF(E3810="","",IF(ISERROR([1]!EM_S_EST_NETPROFIT(E3810,行业估值!$E$6,deadline)/100000000),"-",[1]!EM_S_EST_NETPROFIT(E3810,行业估值!$E$6,deadline)/100000000))</f>
        <v/>
      </c>
      <c r="O3810" s="36" t="str">
        <f t="shared" si="303"/>
        <v/>
      </c>
      <c r="T3810" s="64"/>
      <c r="U3810" s="64"/>
    </row>
    <row r="3811" spans="4:21">
      <c r="D3811" s="45" t="str">
        <f>IF(AND(行业估值!$B$39=$G3811,COUNTIF($G$2:$G$2552,$G3811)&gt;=1),COUNTIF($G$2:G3811,$G3811),"")</f>
        <v/>
      </c>
      <c r="E3811" s="65" t="str">
        <f t="shared" si="304"/>
        <v/>
      </c>
      <c r="F3811" s="65" t="str">
        <f t="shared" si="305"/>
        <v/>
      </c>
      <c r="G3811" s="34" t="str">
        <f>IF(E3811="","",IF(行业估值!$C$5="申万行业",[1]!EM_S_INFO_INDUSTRY_SW2014(E3811,"1"),IF(行业估值!$C$5="证监会行业",[1]!EM_S_INFO_INDUSTRY_CSRC1(E3811,"1"),[1]!EM_S_INFO_INDUSTRY_EM2016(E3811,"1"))))</f>
        <v/>
      </c>
      <c r="H3811" s="34" t="str">
        <f>IF(E3811="","",IF($H$1="上证50",[1]!EM_S_INFO_COMPINDEX(E3811,"000016"),"")&amp;IF($H$1="上证180",[1]!EM_S_INFO_COMPINDEX(E3811,"000010"),"")&amp;IF($H$1="沪深300",[1]!EM_S_INFO_COMPINDEX(E3811,"000300"),"")&amp;IF(AND($H$1="上证A股",RIGHT(E3811,2)="SH"),"是","")&amp;IF(AND($H$1="深证A股",RIGHT(E3811,2)="SZ"),"是","")&amp;IF(AND($H$1="创业板",LEFT(E3811,1)-3=0),"是","")&amp;IF(AND($H$1="全部A股",E3811&lt;&gt;0),"是","")&amp;IF(AND($H$1="中小板",LEFT(E3811,3)="002"),"是",""))</f>
        <v/>
      </c>
      <c r="I3811" s="46" t="str">
        <f>IF(E3811="","",IF(OR([1]!EM_S_VAL_MV(E3811,deadline)="",[1]!EM_S_VAL_MV(E3811,deadline)="--",[1]!EM_S_VAL_MV(E3811,deadline)="null"),0,[1]!EM_S_VAL_MV(E3811,deadline)/100000000))</f>
        <v/>
      </c>
      <c r="J3811" s="46" t="str">
        <f>IF(E3811="","",IF(RIGHT(LEFT($J$1,6),3)="TTM",[1]!EM_S_FA_PROFIT_TTM(E3811,LEFT(RIGHT($J$1,11),10),1)/100000000,[1]!EM_S_STM07_IS(E3811,61,LEFT(RIGHT($J$1,5),4)&amp;"-12-31",1)/100000000))</f>
        <v/>
      </c>
      <c r="K3811" s="36" t="str">
        <f t="shared" si="301"/>
        <v/>
      </c>
      <c r="L3811" s="46" t="str">
        <f>IF(E3811="","",IF(ISERROR(IF(行业估值!$E$7="最新年报",[1]!EM_S_STM07_BS(E3811,140,LEFT(RIGHT($L$1,5),4)&amp;"-12-31",1)/100000000,[1]!EM_S_STM07_BS(E3811,140,LEFT(RIGHT($L$1,11),10),1)/100000000)),0,IF(行业估值!$E$7="最新年报",[1]!EM_S_STM07_BS(E3811,140,LEFT(RIGHT($L$1,5),4)&amp;"-12-31",1)/100000000,[1]!EM_S_STM07_BS(E3811,140,LEFT(RIGHT($L$1,11),10),1)/100000000)))</f>
        <v/>
      </c>
      <c r="M3811" s="36" t="str">
        <f t="shared" si="302"/>
        <v/>
      </c>
      <c r="N3811" s="37" t="str">
        <f>IF(E3811="","",IF(ISERROR([1]!EM_S_EST_NETPROFIT(E3811,行业估值!$E$6,deadline)/100000000),"-",[1]!EM_S_EST_NETPROFIT(E3811,行业估值!$E$6,deadline)/100000000))</f>
        <v/>
      </c>
      <c r="O3811" s="36" t="str">
        <f t="shared" si="303"/>
        <v/>
      </c>
      <c r="T3811" s="64"/>
      <c r="U3811" s="64"/>
    </row>
    <row r="3812" spans="4:21">
      <c r="D3812" s="45" t="str">
        <f>IF(AND(行业估值!$B$39=$G3812,COUNTIF($G$2:$G$2552,$G3812)&gt;=1),COUNTIF($G$2:G3812,$G3812),"")</f>
        <v/>
      </c>
      <c r="E3812" s="65" t="str">
        <f t="shared" si="304"/>
        <v/>
      </c>
      <c r="F3812" s="65" t="str">
        <f t="shared" si="305"/>
        <v/>
      </c>
      <c r="G3812" s="34" t="str">
        <f>IF(E3812="","",IF(行业估值!$C$5="申万行业",[1]!EM_S_INFO_INDUSTRY_SW2014(E3812,"1"),IF(行业估值!$C$5="证监会行业",[1]!EM_S_INFO_INDUSTRY_CSRC1(E3812,"1"),[1]!EM_S_INFO_INDUSTRY_EM2016(E3812,"1"))))</f>
        <v/>
      </c>
      <c r="H3812" s="34" t="str">
        <f>IF(E3812="","",IF($H$1="上证50",[1]!EM_S_INFO_COMPINDEX(E3812,"000016"),"")&amp;IF($H$1="上证180",[1]!EM_S_INFO_COMPINDEX(E3812,"000010"),"")&amp;IF($H$1="沪深300",[1]!EM_S_INFO_COMPINDEX(E3812,"000300"),"")&amp;IF(AND($H$1="上证A股",RIGHT(E3812,2)="SH"),"是","")&amp;IF(AND($H$1="深证A股",RIGHT(E3812,2)="SZ"),"是","")&amp;IF(AND($H$1="创业板",LEFT(E3812,1)-3=0),"是","")&amp;IF(AND($H$1="全部A股",E3812&lt;&gt;0),"是","")&amp;IF(AND($H$1="中小板",LEFT(E3812,3)="002"),"是",""))</f>
        <v/>
      </c>
      <c r="I3812" s="46" t="str">
        <f>IF(E3812="","",IF(OR([1]!EM_S_VAL_MV(E3812,deadline)="",[1]!EM_S_VAL_MV(E3812,deadline)="--",[1]!EM_S_VAL_MV(E3812,deadline)="null"),0,[1]!EM_S_VAL_MV(E3812,deadline)/100000000))</f>
        <v/>
      </c>
      <c r="J3812" s="46" t="str">
        <f>IF(E3812="","",IF(RIGHT(LEFT($J$1,6),3)="TTM",[1]!EM_S_FA_PROFIT_TTM(E3812,LEFT(RIGHT($J$1,11),10),1)/100000000,[1]!EM_S_STM07_IS(E3812,61,LEFT(RIGHT($J$1,5),4)&amp;"-12-31",1)/100000000))</f>
        <v/>
      </c>
      <c r="K3812" s="36" t="str">
        <f t="shared" si="301"/>
        <v/>
      </c>
      <c r="L3812" s="46" t="str">
        <f>IF(E3812="","",IF(ISERROR(IF(行业估值!$E$7="最新年报",[1]!EM_S_STM07_BS(E3812,140,LEFT(RIGHT($L$1,5),4)&amp;"-12-31",1)/100000000,[1]!EM_S_STM07_BS(E3812,140,LEFT(RIGHT($L$1,11),10),1)/100000000)),0,IF(行业估值!$E$7="最新年报",[1]!EM_S_STM07_BS(E3812,140,LEFT(RIGHT($L$1,5),4)&amp;"-12-31",1)/100000000,[1]!EM_S_STM07_BS(E3812,140,LEFT(RIGHT($L$1,11),10),1)/100000000)))</f>
        <v/>
      </c>
      <c r="M3812" s="36" t="str">
        <f t="shared" si="302"/>
        <v/>
      </c>
      <c r="N3812" s="37" t="str">
        <f>IF(E3812="","",IF(ISERROR([1]!EM_S_EST_NETPROFIT(E3812,行业估值!$E$6,deadline)/100000000),"-",[1]!EM_S_EST_NETPROFIT(E3812,行业估值!$E$6,deadline)/100000000))</f>
        <v/>
      </c>
      <c r="O3812" s="36" t="str">
        <f t="shared" si="303"/>
        <v/>
      </c>
      <c r="T3812" s="64"/>
      <c r="U3812" s="64"/>
    </row>
    <row r="3813" spans="4:21">
      <c r="D3813" s="45" t="str">
        <f>IF(AND(行业估值!$B$39=$G3813,COUNTIF($G$2:$G$2552,$G3813)&gt;=1),COUNTIF($G$2:G3813,$G3813),"")</f>
        <v/>
      </c>
      <c r="E3813" s="65" t="str">
        <f t="shared" si="304"/>
        <v/>
      </c>
      <c r="F3813" s="65" t="str">
        <f t="shared" si="305"/>
        <v/>
      </c>
      <c r="G3813" s="34" t="str">
        <f>IF(E3813="","",IF(行业估值!$C$5="申万行业",[1]!EM_S_INFO_INDUSTRY_SW2014(E3813,"1"),IF(行业估值!$C$5="证监会行业",[1]!EM_S_INFO_INDUSTRY_CSRC1(E3813,"1"),[1]!EM_S_INFO_INDUSTRY_EM2016(E3813,"1"))))</f>
        <v/>
      </c>
      <c r="H3813" s="34" t="str">
        <f>IF(E3813="","",IF($H$1="上证50",[1]!EM_S_INFO_COMPINDEX(E3813,"000016"),"")&amp;IF($H$1="上证180",[1]!EM_S_INFO_COMPINDEX(E3813,"000010"),"")&amp;IF($H$1="沪深300",[1]!EM_S_INFO_COMPINDEX(E3813,"000300"),"")&amp;IF(AND($H$1="上证A股",RIGHT(E3813,2)="SH"),"是","")&amp;IF(AND($H$1="深证A股",RIGHT(E3813,2)="SZ"),"是","")&amp;IF(AND($H$1="创业板",LEFT(E3813,1)-3=0),"是","")&amp;IF(AND($H$1="全部A股",E3813&lt;&gt;0),"是","")&amp;IF(AND($H$1="中小板",LEFT(E3813,3)="002"),"是",""))</f>
        <v/>
      </c>
      <c r="I3813" s="46" t="str">
        <f>IF(E3813="","",IF(OR([1]!EM_S_VAL_MV(E3813,deadline)="",[1]!EM_S_VAL_MV(E3813,deadline)="--",[1]!EM_S_VAL_MV(E3813,deadline)="null"),0,[1]!EM_S_VAL_MV(E3813,deadline)/100000000))</f>
        <v/>
      </c>
      <c r="J3813" s="46" t="str">
        <f>IF(E3813="","",IF(RIGHT(LEFT($J$1,6),3)="TTM",[1]!EM_S_FA_PROFIT_TTM(E3813,LEFT(RIGHT($J$1,11),10),1)/100000000,[1]!EM_S_STM07_IS(E3813,61,LEFT(RIGHT($J$1,5),4)&amp;"-12-31",1)/100000000))</f>
        <v/>
      </c>
      <c r="K3813" s="36" t="str">
        <f t="shared" si="301"/>
        <v/>
      </c>
      <c r="L3813" s="46" t="str">
        <f>IF(E3813="","",IF(ISERROR(IF(行业估值!$E$7="最新年报",[1]!EM_S_STM07_BS(E3813,140,LEFT(RIGHT($L$1,5),4)&amp;"-12-31",1)/100000000,[1]!EM_S_STM07_BS(E3813,140,LEFT(RIGHT($L$1,11),10),1)/100000000)),0,IF(行业估值!$E$7="最新年报",[1]!EM_S_STM07_BS(E3813,140,LEFT(RIGHT($L$1,5),4)&amp;"-12-31",1)/100000000,[1]!EM_S_STM07_BS(E3813,140,LEFT(RIGHT($L$1,11),10),1)/100000000)))</f>
        <v/>
      </c>
      <c r="M3813" s="36" t="str">
        <f t="shared" si="302"/>
        <v/>
      </c>
      <c r="N3813" s="37" t="str">
        <f>IF(E3813="","",IF(ISERROR([1]!EM_S_EST_NETPROFIT(E3813,行业估值!$E$6,deadline)/100000000),"-",[1]!EM_S_EST_NETPROFIT(E3813,行业估值!$E$6,deadline)/100000000))</f>
        <v/>
      </c>
      <c r="O3813" s="36" t="str">
        <f t="shared" si="303"/>
        <v/>
      </c>
      <c r="T3813" s="64"/>
      <c r="U3813" s="64"/>
    </row>
    <row r="3814" spans="4:21">
      <c r="D3814" s="45" t="str">
        <f>IF(AND(行业估值!$B$39=$G3814,COUNTIF($G$2:$G$2552,$G3814)&gt;=1),COUNTIF($G$2:G3814,$G3814),"")</f>
        <v/>
      </c>
      <c r="E3814" s="65" t="str">
        <f t="shared" si="304"/>
        <v/>
      </c>
      <c r="F3814" s="65" t="str">
        <f t="shared" si="305"/>
        <v/>
      </c>
      <c r="G3814" s="34" t="str">
        <f>IF(E3814="","",IF(行业估值!$C$5="申万行业",[1]!EM_S_INFO_INDUSTRY_SW2014(E3814,"1"),IF(行业估值!$C$5="证监会行业",[1]!EM_S_INFO_INDUSTRY_CSRC1(E3814,"1"),[1]!EM_S_INFO_INDUSTRY_EM2016(E3814,"1"))))</f>
        <v/>
      </c>
      <c r="H3814" s="34" t="str">
        <f>IF(E3814="","",IF($H$1="上证50",[1]!EM_S_INFO_COMPINDEX(E3814,"000016"),"")&amp;IF($H$1="上证180",[1]!EM_S_INFO_COMPINDEX(E3814,"000010"),"")&amp;IF($H$1="沪深300",[1]!EM_S_INFO_COMPINDEX(E3814,"000300"),"")&amp;IF(AND($H$1="上证A股",RIGHT(E3814,2)="SH"),"是","")&amp;IF(AND($H$1="深证A股",RIGHT(E3814,2)="SZ"),"是","")&amp;IF(AND($H$1="创业板",LEFT(E3814,1)-3=0),"是","")&amp;IF(AND($H$1="全部A股",E3814&lt;&gt;0),"是","")&amp;IF(AND($H$1="中小板",LEFT(E3814,3)="002"),"是",""))</f>
        <v/>
      </c>
      <c r="I3814" s="46" t="str">
        <f>IF(E3814="","",IF(OR([1]!EM_S_VAL_MV(E3814,deadline)="",[1]!EM_S_VAL_MV(E3814,deadline)="--",[1]!EM_S_VAL_MV(E3814,deadline)="null"),0,[1]!EM_S_VAL_MV(E3814,deadline)/100000000))</f>
        <v/>
      </c>
      <c r="J3814" s="46" t="str">
        <f>IF(E3814="","",IF(RIGHT(LEFT($J$1,6),3)="TTM",[1]!EM_S_FA_PROFIT_TTM(E3814,LEFT(RIGHT($J$1,11),10),1)/100000000,[1]!EM_S_STM07_IS(E3814,61,LEFT(RIGHT($J$1,5),4)&amp;"-12-31",1)/100000000))</f>
        <v/>
      </c>
      <c r="K3814" s="36" t="str">
        <f t="shared" si="301"/>
        <v/>
      </c>
      <c r="L3814" s="46" t="str">
        <f>IF(E3814="","",IF(ISERROR(IF(行业估值!$E$7="最新年报",[1]!EM_S_STM07_BS(E3814,140,LEFT(RIGHT($L$1,5),4)&amp;"-12-31",1)/100000000,[1]!EM_S_STM07_BS(E3814,140,LEFT(RIGHT($L$1,11),10),1)/100000000)),0,IF(行业估值!$E$7="最新年报",[1]!EM_S_STM07_BS(E3814,140,LEFT(RIGHT($L$1,5),4)&amp;"-12-31",1)/100000000,[1]!EM_S_STM07_BS(E3814,140,LEFT(RIGHT($L$1,11),10),1)/100000000)))</f>
        <v/>
      </c>
      <c r="M3814" s="36" t="str">
        <f t="shared" si="302"/>
        <v/>
      </c>
      <c r="N3814" s="37" t="str">
        <f>IF(E3814="","",IF(ISERROR([1]!EM_S_EST_NETPROFIT(E3814,行业估值!$E$6,deadline)/100000000),"-",[1]!EM_S_EST_NETPROFIT(E3814,行业估值!$E$6,deadline)/100000000))</f>
        <v/>
      </c>
      <c r="O3814" s="36" t="str">
        <f t="shared" si="303"/>
        <v/>
      </c>
      <c r="T3814" s="64"/>
      <c r="U3814" s="64"/>
    </row>
    <row r="3815" spans="4:21">
      <c r="D3815" s="45" t="str">
        <f>IF(AND(行业估值!$B$39=$G3815,COUNTIF($G$2:$G$2552,$G3815)&gt;=1),COUNTIF($G$2:G3815,$G3815),"")</f>
        <v/>
      </c>
      <c r="E3815" s="65" t="str">
        <f t="shared" si="304"/>
        <v/>
      </c>
      <c r="F3815" s="65" t="str">
        <f t="shared" si="305"/>
        <v/>
      </c>
      <c r="G3815" s="34" t="str">
        <f>IF(E3815="","",IF(行业估值!$C$5="申万行业",[1]!EM_S_INFO_INDUSTRY_SW2014(E3815,"1"),IF(行业估值!$C$5="证监会行业",[1]!EM_S_INFO_INDUSTRY_CSRC1(E3815,"1"),[1]!EM_S_INFO_INDUSTRY_EM2016(E3815,"1"))))</f>
        <v/>
      </c>
      <c r="H3815" s="34" t="str">
        <f>IF(E3815="","",IF($H$1="上证50",[1]!EM_S_INFO_COMPINDEX(E3815,"000016"),"")&amp;IF($H$1="上证180",[1]!EM_S_INFO_COMPINDEX(E3815,"000010"),"")&amp;IF($H$1="沪深300",[1]!EM_S_INFO_COMPINDEX(E3815,"000300"),"")&amp;IF(AND($H$1="上证A股",RIGHT(E3815,2)="SH"),"是","")&amp;IF(AND($H$1="深证A股",RIGHT(E3815,2)="SZ"),"是","")&amp;IF(AND($H$1="创业板",LEFT(E3815,1)-3=0),"是","")&amp;IF(AND($H$1="全部A股",E3815&lt;&gt;0),"是","")&amp;IF(AND($H$1="中小板",LEFT(E3815,3)="002"),"是",""))</f>
        <v/>
      </c>
      <c r="I3815" s="46" t="str">
        <f>IF(E3815="","",IF(OR([1]!EM_S_VAL_MV(E3815,deadline)="",[1]!EM_S_VAL_MV(E3815,deadline)="--",[1]!EM_S_VAL_MV(E3815,deadline)="null"),0,[1]!EM_S_VAL_MV(E3815,deadline)/100000000))</f>
        <v/>
      </c>
      <c r="J3815" s="46" t="str">
        <f>IF(E3815="","",IF(RIGHT(LEFT($J$1,6),3)="TTM",[1]!EM_S_FA_PROFIT_TTM(E3815,LEFT(RIGHT($J$1,11),10),1)/100000000,[1]!EM_S_STM07_IS(E3815,61,LEFT(RIGHT($J$1,5),4)&amp;"-12-31",1)/100000000))</f>
        <v/>
      </c>
      <c r="K3815" s="36" t="str">
        <f t="shared" si="301"/>
        <v/>
      </c>
      <c r="L3815" s="46" t="str">
        <f>IF(E3815="","",IF(ISERROR(IF(行业估值!$E$7="最新年报",[1]!EM_S_STM07_BS(E3815,140,LEFT(RIGHT($L$1,5),4)&amp;"-12-31",1)/100000000,[1]!EM_S_STM07_BS(E3815,140,LEFT(RIGHT($L$1,11),10),1)/100000000)),0,IF(行业估值!$E$7="最新年报",[1]!EM_S_STM07_BS(E3815,140,LEFT(RIGHT($L$1,5),4)&amp;"-12-31",1)/100000000,[1]!EM_S_STM07_BS(E3815,140,LEFT(RIGHT($L$1,11),10),1)/100000000)))</f>
        <v/>
      </c>
      <c r="M3815" s="36" t="str">
        <f t="shared" si="302"/>
        <v/>
      </c>
      <c r="N3815" s="37" t="str">
        <f>IF(E3815="","",IF(ISERROR([1]!EM_S_EST_NETPROFIT(E3815,行业估值!$E$6,deadline)/100000000),"-",[1]!EM_S_EST_NETPROFIT(E3815,行业估值!$E$6,deadline)/100000000))</f>
        <v/>
      </c>
      <c r="O3815" s="36" t="str">
        <f t="shared" si="303"/>
        <v/>
      </c>
      <c r="T3815" s="64"/>
      <c r="U3815" s="64"/>
    </row>
    <row r="3816" spans="4:21">
      <c r="D3816" s="45" t="str">
        <f>IF(AND(行业估值!$B$39=$G3816,COUNTIF($G$2:$G$2552,$G3816)&gt;=1),COUNTIF($G$2:G3816,$G3816),"")</f>
        <v/>
      </c>
      <c r="E3816" s="65" t="str">
        <f t="shared" si="304"/>
        <v/>
      </c>
      <c r="F3816" s="65" t="str">
        <f t="shared" si="305"/>
        <v/>
      </c>
      <c r="G3816" s="34" t="str">
        <f>IF(E3816="","",IF(行业估值!$C$5="申万行业",[1]!EM_S_INFO_INDUSTRY_SW2014(E3816,"1"),IF(行业估值!$C$5="证监会行业",[1]!EM_S_INFO_INDUSTRY_CSRC1(E3816,"1"),[1]!EM_S_INFO_INDUSTRY_EM2016(E3816,"1"))))</f>
        <v/>
      </c>
      <c r="H3816" s="34" t="str">
        <f>IF(E3816="","",IF($H$1="上证50",[1]!EM_S_INFO_COMPINDEX(E3816,"000016"),"")&amp;IF($H$1="上证180",[1]!EM_S_INFO_COMPINDEX(E3816,"000010"),"")&amp;IF($H$1="沪深300",[1]!EM_S_INFO_COMPINDEX(E3816,"000300"),"")&amp;IF(AND($H$1="上证A股",RIGHT(E3816,2)="SH"),"是","")&amp;IF(AND($H$1="深证A股",RIGHT(E3816,2)="SZ"),"是","")&amp;IF(AND($H$1="创业板",LEFT(E3816,1)-3=0),"是","")&amp;IF(AND($H$1="全部A股",E3816&lt;&gt;0),"是","")&amp;IF(AND($H$1="中小板",LEFT(E3816,3)="002"),"是",""))</f>
        <v/>
      </c>
      <c r="I3816" s="46" t="str">
        <f>IF(E3816="","",IF(OR([1]!EM_S_VAL_MV(E3816,deadline)="",[1]!EM_S_VAL_MV(E3816,deadline)="--",[1]!EM_S_VAL_MV(E3816,deadline)="null"),0,[1]!EM_S_VAL_MV(E3816,deadline)/100000000))</f>
        <v/>
      </c>
      <c r="J3816" s="46" t="str">
        <f>IF(E3816="","",IF(RIGHT(LEFT($J$1,6),3)="TTM",[1]!EM_S_FA_PROFIT_TTM(E3816,LEFT(RIGHT($J$1,11),10),1)/100000000,[1]!EM_S_STM07_IS(E3816,61,LEFT(RIGHT($J$1,5),4)&amp;"-12-31",1)/100000000))</f>
        <v/>
      </c>
      <c r="K3816" s="36" t="str">
        <f t="shared" si="301"/>
        <v/>
      </c>
      <c r="L3816" s="46" t="str">
        <f>IF(E3816="","",IF(ISERROR(IF(行业估值!$E$7="最新年报",[1]!EM_S_STM07_BS(E3816,140,LEFT(RIGHT($L$1,5),4)&amp;"-12-31",1)/100000000,[1]!EM_S_STM07_BS(E3816,140,LEFT(RIGHT($L$1,11),10),1)/100000000)),0,IF(行业估值!$E$7="最新年报",[1]!EM_S_STM07_BS(E3816,140,LEFT(RIGHT($L$1,5),4)&amp;"-12-31",1)/100000000,[1]!EM_S_STM07_BS(E3816,140,LEFT(RIGHT($L$1,11),10),1)/100000000)))</f>
        <v/>
      </c>
      <c r="M3816" s="36" t="str">
        <f t="shared" si="302"/>
        <v/>
      </c>
      <c r="N3816" s="37" t="str">
        <f>IF(E3816="","",IF(ISERROR([1]!EM_S_EST_NETPROFIT(E3816,行业估值!$E$6,deadline)/100000000),"-",[1]!EM_S_EST_NETPROFIT(E3816,行业估值!$E$6,deadline)/100000000))</f>
        <v/>
      </c>
      <c r="O3816" s="36" t="str">
        <f t="shared" si="303"/>
        <v/>
      </c>
      <c r="T3816" s="64"/>
      <c r="U3816" s="64"/>
    </row>
    <row r="3817" spans="4:21">
      <c r="D3817" s="45" t="str">
        <f>IF(AND(行业估值!$B$39=$G3817,COUNTIF($G$2:$G$2552,$G3817)&gt;=1),COUNTIF($G$2:G3817,$G3817),"")</f>
        <v/>
      </c>
      <c r="E3817" s="65" t="str">
        <f t="shared" si="304"/>
        <v/>
      </c>
      <c r="F3817" s="65" t="str">
        <f t="shared" si="305"/>
        <v/>
      </c>
      <c r="G3817" s="34" t="str">
        <f>IF(E3817="","",IF(行业估值!$C$5="申万行业",[1]!EM_S_INFO_INDUSTRY_SW2014(E3817,"1"),IF(行业估值!$C$5="证监会行业",[1]!EM_S_INFO_INDUSTRY_CSRC1(E3817,"1"),[1]!EM_S_INFO_INDUSTRY_EM2016(E3817,"1"))))</f>
        <v/>
      </c>
      <c r="H3817" s="34" t="str">
        <f>IF(E3817="","",IF($H$1="上证50",[1]!EM_S_INFO_COMPINDEX(E3817,"000016"),"")&amp;IF($H$1="上证180",[1]!EM_S_INFO_COMPINDEX(E3817,"000010"),"")&amp;IF($H$1="沪深300",[1]!EM_S_INFO_COMPINDEX(E3817,"000300"),"")&amp;IF(AND($H$1="上证A股",RIGHT(E3817,2)="SH"),"是","")&amp;IF(AND($H$1="深证A股",RIGHT(E3817,2)="SZ"),"是","")&amp;IF(AND($H$1="创业板",LEFT(E3817,1)-3=0),"是","")&amp;IF(AND($H$1="全部A股",E3817&lt;&gt;0),"是","")&amp;IF(AND($H$1="中小板",LEFT(E3817,3)="002"),"是",""))</f>
        <v/>
      </c>
      <c r="I3817" s="46" t="str">
        <f>IF(E3817="","",IF(OR([1]!EM_S_VAL_MV(E3817,deadline)="",[1]!EM_S_VAL_MV(E3817,deadline)="--",[1]!EM_S_VAL_MV(E3817,deadline)="null"),0,[1]!EM_S_VAL_MV(E3817,deadline)/100000000))</f>
        <v/>
      </c>
      <c r="J3817" s="46" t="str">
        <f>IF(E3817="","",IF(RIGHT(LEFT($J$1,6),3)="TTM",[1]!EM_S_FA_PROFIT_TTM(E3817,LEFT(RIGHT($J$1,11),10),1)/100000000,[1]!EM_S_STM07_IS(E3817,61,LEFT(RIGHT($J$1,5),4)&amp;"-12-31",1)/100000000))</f>
        <v/>
      </c>
      <c r="K3817" s="36" t="str">
        <f t="shared" si="301"/>
        <v/>
      </c>
      <c r="L3817" s="46" t="str">
        <f>IF(E3817="","",IF(ISERROR(IF(行业估值!$E$7="最新年报",[1]!EM_S_STM07_BS(E3817,140,LEFT(RIGHT($L$1,5),4)&amp;"-12-31",1)/100000000,[1]!EM_S_STM07_BS(E3817,140,LEFT(RIGHT($L$1,11),10),1)/100000000)),0,IF(行业估值!$E$7="最新年报",[1]!EM_S_STM07_BS(E3817,140,LEFT(RIGHT($L$1,5),4)&amp;"-12-31",1)/100000000,[1]!EM_S_STM07_BS(E3817,140,LEFT(RIGHT($L$1,11),10),1)/100000000)))</f>
        <v/>
      </c>
      <c r="M3817" s="36" t="str">
        <f t="shared" si="302"/>
        <v/>
      </c>
      <c r="N3817" s="37" t="str">
        <f>IF(E3817="","",IF(ISERROR([1]!EM_S_EST_NETPROFIT(E3817,行业估值!$E$6,deadline)/100000000),"-",[1]!EM_S_EST_NETPROFIT(E3817,行业估值!$E$6,deadline)/100000000))</f>
        <v/>
      </c>
      <c r="O3817" s="36" t="str">
        <f t="shared" si="303"/>
        <v/>
      </c>
      <c r="T3817" s="64"/>
      <c r="U3817" s="64"/>
    </row>
    <row r="3818" spans="4:21">
      <c r="D3818" s="45" t="str">
        <f>IF(AND(行业估值!$B$39=$G3818,COUNTIF($G$2:$G$2552,$G3818)&gt;=1),COUNTIF($G$2:G3818,$G3818),"")</f>
        <v/>
      </c>
      <c r="E3818" s="65" t="str">
        <f t="shared" si="304"/>
        <v/>
      </c>
      <c r="F3818" s="65" t="str">
        <f t="shared" si="305"/>
        <v/>
      </c>
      <c r="G3818" s="34" t="str">
        <f>IF(E3818="","",IF(行业估值!$C$5="申万行业",[1]!EM_S_INFO_INDUSTRY_SW2014(E3818,"1"),IF(行业估值!$C$5="证监会行业",[1]!EM_S_INFO_INDUSTRY_CSRC1(E3818,"1"),[1]!EM_S_INFO_INDUSTRY_EM2016(E3818,"1"))))</f>
        <v/>
      </c>
      <c r="H3818" s="34" t="str">
        <f>IF(E3818="","",IF($H$1="上证50",[1]!EM_S_INFO_COMPINDEX(E3818,"000016"),"")&amp;IF($H$1="上证180",[1]!EM_S_INFO_COMPINDEX(E3818,"000010"),"")&amp;IF($H$1="沪深300",[1]!EM_S_INFO_COMPINDEX(E3818,"000300"),"")&amp;IF(AND($H$1="上证A股",RIGHT(E3818,2)="SH"),"是","")&amp;IF(AND($H$1="深证A股",RIGHT(E3818,2)="SZ"),"是","")&amp;IF(AND($H$1="创业板",LEFT(E3818,1)-3=0),"是","")&amp;IF(AND($H$1="全部A股",E3818&lt;&gt;0),"是","")&amp;IF(AND($H$1="中小板",LEFT(E3818,3)="002"),"是",""))</f>
        <v/>
      </c>
      <c r="I3818" s="46" t="str">
        <f>IF(E3818="","",IF(OR([1]!EM_S_VAL_MV(E3818,deadline)="",[1]!EM_S_VAL_MV(E3818,deadline)="--",[1]!EM_S_VAL_MV(E3818,deadline)="null"),0,[1]!EM_S_VAL_MV(E3818,deadline)/100000000))</f>
        <v/>
      </c>
      <c r="J3818" s="46" t="str">
        <f>IF(E3818="","",IF(RIGHT(LEFT($J$1,6),3)="TTM",[1]!EM_S_FA_PROFIT_TTM(E3818,LEFT(RIGHT($J$1,11),10),1)/100000000,[1]!EM_S_STM07_IS(E3818,61,LEFT(RIGHT($J$1,5),4)&amp;"-12-31",1)/100000000))</f>
        <v/>
      </c>
      <c r="K3818" s="36" t="str">
        <f t="shared" si="301"/>
        <v/>
      </c>
      <c r="L3818" s="46" t="str">
        <f>IF(E3818="","",IF(ISERROR(IF(行业估值!$E$7="最新年报",[1]!EM_S_STM07_BS(E3818,140,LEFT(RIGHT($L$1,5),4)&amp;"-12-31",1)/100000000,[1]!EM_S_STM07_BS(E3818,140,LEFT(RIGHT($L$1,11),10),1)/100000000)),0,IF(行业估值!$E$7="最新年报",[1]!EM_S_STM07_BS(E3818,140,LEFT(RIGHT($L$1,5),4)&amp;"-12-31",1)/100000000,[1]!EM_S_STM07_BS(E3818,140,LEFT(RIGHT($L$1,11),10),1)/100000000)))</f>
        <v/>
      </c>
      <c r="M3818" s="36" t="str">
        <f t="shared" si="302"/>
        <v/>
      </c>
      <c r="N3818" s="37" t="str">
        <f>IF(E3818="","",IF(ISERROR([1]!EM_S_EST_NETPROFIT(E3818,行业估值!$E$6,deadline)/100000000),"-",[1]!EM_S_EST_NETPROFIT(E3818,行业估值!$E$6,deadline)/100000000))</f>
        <v/>
      </c>
      <c r="O3818" s="36" t="str">
        <f t="shared" si="303"/>
        <v/>
      </c>
      <c r="T3818" s="64"/>
      <c r="U3818" s="64"/>
    </row>
    <row r="3819" spans="4:21">
      <c r="D3819" s="45" t="str">
        <f>IF(AND(行业估值!$B$39=$G3819,COUNTIF($G$2:$G$2552,$G3819)&gt;=1),COUNTIF($G$2:G3819,$G3819),"")</f>
        <v/>
      </c>
      <c r="E3819" s="65" t="str">
        <f t="shared" si="304"/>
        <v/>
      </c>
      <c r="F3819" s="65" t="str">
        <f t="shared" si="305"/>
        <v/>
      </c>
      <c r="G3819" s="34" t="str">
        <f>IF(E3819="","",IF(行业估值!$C$5="申万行业",[1]!EM_S_INFO_INDUSTRY_SW2014(E3819,"1"),IF(行业估值!$C$5="证监会行业",[1]!EM_S_INFO_INDUSTRY_CSRC1(E3819,"1"),[1]!EM_S_INFO_INDUSTRY_EM2016(E3819,"1"))))</f>
        <v/>
      </c>
      <c r="H3819" s="34" t="str">
        <f>IF(E3819="","",IF($H$1="上证50",[1]!EM_S_INFO_COMPINDEX(E3819,"000016"),"")&amp;IF($H$1="上证180",[1]!EM_S_INFO_COMPINDEX(E3819,"000010"),"")&amp;IF($H$1="沪深300",[1]!EM_S_INFO_COMPINDEX(E3819,"000300"),"")&amp;IF(AND($H$1="上证A股",RIGHT(E3819,2)="SH"),"是","")&amp;IF(AND($H$1="深证A股",RIGHT(E3819,2)="SZ"),"是","")&amp;IF(AND($H$1="创业板",LEFT(E3819,1)-3=0),"是","")&amp;IF(AND($H$1="全部A股",E3819&lt;&gt;0),"是","")&amp;IF(AND($H$1="中小板",LEFT(E3819,3)="002"),"是",""))</f>
        <v/>
      </c>
      <c r="I3819" s="46" t="str">
        <f>IF(E3819="","",IF(OR([1]!EM_S_VAL_MV(E3819,deadline)="",[1]!EM_S_VAL_MV(E3819,deadline)="--",[1]!EM_S_VAL_MV(E3819,deadline)="null"),0,[1]!EM_S_VAL_MV(E3819,deadline)/100000000))</f>
        <v/>
      </c>
      <c r="J3819" s="46" t="str">
        <f>IF(E3819="","",IF(RIGHT(LEFT($J$1,6),3)="TTM",[1]!EM_S_FA_PROFIT_TTM(E3819,LEFT(RIGHT($J$1,11),10),1)/100000000,[1]!EM_S_STM07_IS(E3819,61,LEFT(RIGHT($J$1,5),4)&amp;"-12-31",1)/100000000))</f>
        <v/>
      </c>
      <c r="K3819" s="36" t="str">
        <f t="shared" si="301"/>
        <v/>
      </c>
      <c r="L3819" s="46" t="str">
        <f>IF(E3819="","",IF(ISERROR(IF(行业估值!$E$7="最新年报",[1]!EM_S_STM07_BS(E3819,140,LEFT(RIGHT($L$1,5),4)&amp;"-12-31",1)/100000000,[1]!EM_S_STM07_BS(E3819,140,LEFT(RIGHT($L$1,11),10),1)/100000000)),0,IF(行业估值!$E$7="最新年报",[1]!EM_S_STM07_BS(E3819,140,LEFT(RIGHT($L$1,5),4)&amp;"-12-31",1)/100000000,[1]!EM_S_STM07_BS(E3819,140,LEFT(RIGHT($L$1,11),10),1)/100000000)))</f>
        <v/>
      </c>
      <c r="M3819" s="36" t="str">
        <f t="shared" si="302"/>
        <v/>
      </c>
      <c r="N3819" s="37" t="str">
        <f>IF(E3819="","",IF(ISERROR([1]!EM_S_EST_NETPROFIT(E3819,行业估值!$E$6,deadline)/100000000),"-",[1]!EM_S_EST_NETPROFIT(E3819,行业估值!$E$6,deadline)/100000000))</f>
        <v/>
      </c>
      <c r="O3819" s="36" t="str">
        <f t="shared" si="303"/>
        <v/>
      </c>
      <c r="T3819" s="64"/>
      <c r="U3819" s="64"/>
    </row>
    <row r="3820" spans="4:21">
      <c r="D3820" s="45" t="str">
        <f>IF(AND(行业估值!$B$39=$G3820,COUNTIF($G$2:$G$2552,$G3820)&gt;=1),COUNTIF($G$2:G3820,$G3820),"")</f>
        <v/>
      </c>
      <c r="E3820" s="65" t="str">
        <f t="shared" si="304"/>
        <v/>
      </c>
      <c r="F3820" s="65" t="str">
        <f t="shared" si="305"/>
        <v/>
      </c>
      <c r="G3820" s="34" t="str">
        <f>IF(E3820="","",IF(行业估值!$C$5="申万行业",[1]!EM_S_INFO_INDUSTRY_SW2014(E3820,"1"),IF(行业估值!$C$5="证监会行业",[1]!EM_S_INFO_INDUSTRY_CSRC1(E3820,"1"),[1]!EM_S_INFO_INDUSTRY_EM2016(E3820,"1"))))</f>
        <v/>
      </c>
      <c r="H3820" s="34" t="str">
        <f>IF(E3820="","",IF($H$1="上证50",[1]!EM_S_INFO_COMPINDEX(E3820,"000016"),"")&amp;IF($H$1="上证180",[1]!EM_S_INFO_COMPINDEX(E3820,"000010"),"")&amp;IF($H$1="沪深300",[1]!EM_S_INFO_COMPINDEX(E3820,"000300"),"")&amp;IF(AND($H$1="上证A股",RIGHT(E3820,2)="SH"),"是","")&amp;IF(AND($H$1="深证A股",RIGHT(E3820,2)="SZ"),"是","")&amp;IF(AND($H$1="创业板",LEFT(E3820,1)-3=0),"是","")&amp;IF(AND($H$1="全部A股",E3820&lt;&gt;0),"是","")&amp;IF(AND($H$1="中小板",LEFT(E3820,3)="002"),"是",""))</f>
        <v/>
      </c>
      <c r="I3820" s="46" t="str">
        <f>IF(E3820="","",IF(OR([1]!EM_S_VAL_MV(E3820,deadline)="",[1]!EM_S_VAL_MV(E3820,deadline)="--",[1]!EM_S_VAL_MV(E3820,deadline)="null"),0,[1]!EM_S_VAL_MV(E3820,deadline)/100000000))</f>
        <v/>
      </c>
      <c r="J3820" s="46" t="str">
        <f>IF(E3820="","",IF(RIGHT(LEFT($J$1,6),3)="TTM",[1]!EM_S_FA_PROFIT_TTM(E3820,LEFT(RIGHT($J$1,11),10),1)/100000000,[1]!EM_S_STM07_IS(E3820,61,LEFT(RIGHT($J$1,5),4)&amp;"-12-31",1)/100000000))</f>
        <v/>
      </c>
      <c r="K3820" s="36" t="str">
        <f t="shared" si="301"/>
        <v/>
      </c>
      <c r="L3820" s="46" t="str">
        <f>IF(E3820="","",IF(ISERROR(IF(行业估值!$E$7="最新年报",[1]!EM_S_STM07_BS(E3820,140,LEFT(RIGHT($L$1,5),4)&amp;"-12-31",1)/100000000,[1]!EM_S_STM07_BS(E3820,140,LEFT(RIGHT($L$1,11),10),1)/100000000)),0,IF(行业估值!$E$7="最新年报",[1]!EM_S_STM07_BS(E3820,140,LEFT(RIGHT($L$1,5),4)&amp;"-12-31",1)/100000000,[1]!EM_S_STM07_BS(E3820,140,LEFT(RIGHT($L$1,11),10),1)/100000000)))</f>
        <v/>
      </c>
      <c r="M3820" s="36" t="str">
        <f t="shared" si="302"/>
        <v/>
      </c>
      <c r="N3820" s="37" t="str">
        <f>IF(E3820="","",IF(ISERROR([1]!EM_S_EST_NETPROFIT(E3820,行业估值!$E$6,deadline)/100000000),"-",[1]!EM_S_EST_NETPROFIT(E3820,行业估值!$E$6,deadline)/100000000))</f>
        <v/>
      </c>
      <c r="O3820" s="36" t="str">
        <f t="shared" si="303"/>
        <v/>
      </c>
      <c r="T3820" s="64"/>
      <c r="U3820" s="64"/>
    </row>
    <row r="3821" spans="4:21">
      <c r="D3821" s="45" t="str">
        <f>IF(AND(行业估值!$B$39=$G3821,COUNTIF($G$2:$G$2552,$G3821)&gt;=1),COUNTIF($G$2:G3821,$G3821),"")</f>
        <v/>
      </c>
      <c r="E3821" s="65" t="str">
        <f t="shared" si="304"/>
        <v/>
      </c>
      <c r="F3821" s="65" t="str">
        <f t="shared" si="305"/>
        <v/>
      </c>
      <c r="G3821" s="34" t="str">
        <f>IF(E3821="","",IF(行业估值!$C$5="申万行业",[1]!EM_S_INFO_INDUSTRY_SW2014(E3821,"1"),IF(行业估值!$C$5="证监会行业",[1]!EM_S_INFO_INDUSTRY_CSRC1(E3821,"1"),[1]!EM_S_INFO_INDUSTRY_EM2016(E3821,"1"))))</f>
        <v/>
      </c>
      <c r="H3821" s="34" t="str">
        <f>IF(E3821="","",IF($H$1="上证50",[1]!EM_S_INFO_COMPINDEX(E3821,"000016"),"")&amp;IF($H$1="上证180",[1]!EM_S_INFO_COMPINDEX(E3821,"000010"),"")&amp;IF($H$1="沪深300",[1]!EM_S_INFO_COMPINDEX(E3821,"000300"),"")&amp;IF(AND($H$1="上证A股",RIGHT(E3821,2)="SH"),"是","")&amp;IF(AND($H$1="深证A股",RIGHT(E3821,2)="SZ"),"是","")&amp;IF(AND($H$1="创业板",LEFT(E3821,1)-3=0),"是","")&amp;IF(AND($H$1="全部A股",E3821&lt;&gt;0),"是","")&amp;IF(AND($H$1="中小板",LEFT(E3821,3)="002"),"是",""))</f>
        <v/>
      </c>
      <c r="I3821" s="46" t="str">
        <f>IF(E3821="","",IF(OR([1]!EM_S_VAL_MV(E3821,deadline)="",[1]!EM_S_VAL_MV(E3821,deadline)="--",[1]!EM_S_VAL_MV(E3821,deadline)="null"),0,[1]!EM_S_VAL_MV(E3821,deadline)/100000000))</f>
        <v/>
      </c>
      <c r="J3821" s="46" t="str">
        <f>IF(E3821="","",IF(RIGHT(LEFT($J$1,6),3)="TTM",[1]!EM_S_FA_PROFIT_TTM(E3821,LEFT(RIGHT($J$1,11),10),1)/100000000,[1]!EM_S_STM07_IS(E3821,61,LEFT(RIGHT($J$1,5),4)&amp;"-12-31",1)/100000000))</f>
        <v/>
      </c>
      <c r="K3821" s="36" t="str">
        <f t="shared" si="301"/>
        <v/>
      </c>
      <c r="L3821" s="46" t="str">
        <f>IF(E3821="","",IF(ISERROR(IF(行业估值!$E$7="最新年报",[1]!EM_S_STM07_BS(E3821,140,LEFT(RIGHT($L$1,5),4)&amp;"-12-31",1)/100000000,[1]!EM_S_STM07_BS(E3821,140,LEFT(RIGHT($L$1,11),10),1)/100000000)),0,IF(行业估值!$E$7="最新年报",[1]!EM_S_STM07_BS(E3821,140,LEFT(RIGHT($L$1,5),4)&amp;"-12-31",1)/100000000,[1]!EM_S_STM07_BS(E3821,140,LEFT(RIGHT($L$1,11),10),1)/100000000)))</f>
        <v/>
      </c>
      <c r="M3821" s="36" t="str">
        <f t="shared" si="302"/>
        <v/>
      </c>
      <c r="N3821" s="37" t="str">
        <f>IF(E3821="","",IF(ISERROR([1]!EM_S_EST_NETPROFIT(E3821,行业估值!$E$6,deadline)/100000000),"-",[1]!EM_S_EST_NETPROFIT(E3821,行业估值!$E$6,deadline)/100000000))</f>
        <v/>
      </c>
      <c r="O3821" s="36" t="str">
        <f t="shared" si="303"/>
        <v/>
      </c>
      <c r="T3821" s="64"/>
      <c r="U3821" s="64"/>
    </row>
    <row r="3822" spans="4:21">
      <c r="D3822" s="45" t="str">
        <f>IF(AND(行业估值!$B$39=$G3822,COUNTIF($G$2:$G$2552,$G3822)&gt;=1),COUNTIF($G$2:G3822,$G3822),"")</f>
        <v/>
      </c>
      <c r="E3822" s="65" t="str">
        <f t="shared" si="304"/>
        <v/>
      </c>
      <c r="F3822" s="65" t="str">
        <f t="shared" si="305"/>
        <v/>
      </c>
      <c r="G3822" s="34" t="str">
        <f>IF(E3822="","",IF(行业估值!$C$5="申万行业",[1]!EM_S_INFO_INDUSTRY_SW2014(E3822,"1"),IF(行业估值!$C$5="证监会行业",[1]!EM_S_INFO_INDUSTRY_CSRC1(E3822,"1"),[1]!EM_S_INFO_INDUSTRY_EM2016(E3822,"1"))))</f>
        <v/>
      </c>
      <c r="H3822" s="34" t="str">
        <f>IF(E3822="","",IF($H$1="上证50",[1]!EM_S_INFO_COMPINDEX(E3822,"000016"),"")&amp;IF($H$1="上证180",[1]!EM_S_INFO_COMPINDEX(E3822,"000010"),"")&amp;IF($H$1="沪深300",[1]!EM_S_INFO_COMPINDEX(E3822,"000300"),"")&amp;IF(AND($H$1="上证A股",RIGHT(E3822,2)="SH"),"是","")&amp;IF(AND($H$1="深证A股",RIGHT(E3822,2)="SZ"),"是","")&amp;IF(AND($H$1="创业板",LEFT(E3822,1)-3=0),"是","")&amp;IF(AND($H$1="全部A股",E3822&lt;&gt;0),"是","")&amp;IF(AND($H$1="中小板",LEFT(E3822,3)="002"),"是",""))</f>
        <v/>
      </c>
      <c r="I3822" s="46" t="str">
        <f>IF(E3822="","",IF(OR([1]!EM_S_VAL_MV(E3822,deadline)="",[1]!EM_S_VAL_MV(E3822,deadline)="--",[1]!EM_S_VAL_MV(E3822,deadline)="null"),0,[1]!EM_S_VAL_MV(E3822,deadline)/100000000))</f>
        <v/>
      </c>
      <c r="J3822" s="46" t="str">
        <f>IF(E3822="","",IF(RIGHT(LEFT($J$1,6),3)="TTM",[1]!EM_S_FA_PROFIT_TTM(E3822,LEFT(RIGHT($J$1,11),10),1)/100000000,[1]!EM_S_STM07_IS(E3822,61,LEFT(RIGHT($J$1,5),4)&amp;"-12-31",1)/100000000))</f>
        <v/>
      </c>
      <c r="K3822" s="36" t="str">
        <f t="shared" si="301"/>
        <v/>
      </c>
      <c r="L3822" s="46" t="str">
        <f>IF(E3822="","",IF(ISERROR(IF(行业估值!$E$7="最新年报",[1]!EM_S_STM07_BS(E3822,140,LEFT(RIGHT($L$1,5),4)&amp;"-12-31",1)/100000000,[1]!EM_S_STM07_BS(E3822,140,LEFT(RIGHT($L$1,11),10),1)/100000000)),0,IF(行业估值!$E$7="最新年报",[1]!EM_S_STM07_BS(E3822,140,LEFT(RIGHT($L$1,5),4)&amp;"-12-31",1)/100000000,[1]!EM_S_STM07_BS(E3822,140,LEFT(RIGHT($L$1,11),10),1)/100000000)))</f>
        <v/>
      </c>
      <c r="M3822" s="36" t="str">
        <f t="shared" si="302"/>
        <v/>
      </c>
      <c r="N3822" s="37" t="str">
        <f>IF(E3822="","",IF(ISERROR([1]!EM_S_EST_NETPROFIT(E3822,行业估值!$E$6,deadline)/100000000),"-",[1]!EM_S_EST_NETPROFIT(E3822,行业估值!$E$6,deadline)/100000000))</f>
        <v/>
      </c>
      <c r="O3822" s="36" t="str">
        <f t="shared" si="303"/>
        <v/>
      </c>
      <c r="T3822" s="64"/>
      <c r="U3822" s="64"/>
    </row>
    <row r="3823" spans="4:21">
      <c r="D3823" s="45" t="str">
        <f>IF(AND(行业估值!$B$39=$G3823,COUNTIF($G$2:$G$2552,$G3823)&gt;=1),COUNTIF($G$2:G3823,$G3823),"")</f>
        <v/>
      </c>
      <c r="E3823" s="65" t="str">
        <f t="shared" si="304"/>
        <v/>
      </c>
      <c r="F3823" s="65" t="str">
        <f t="shared" si="305"/>
        <v/>
      </c>
      <c r="G3823" s="34" t="str">
        <f>IF(E3823="","",IF(行业估值!$C$5="申万行业",[1]!EM_S_INFO_INDUSTRY_SW2014(E3823,"1"),IF(行业估值!$C$5="证监会行业",[1]!EM_S_INFO_INDUSTRY_CSRC1(E3823,"1"),[1]!EM_S_INFO_INDUSTRY_EM2016(E3823,"1"))))</f>
        <v/>
      </c>
      <c r="H3823" s="34" t="str">
        <f>IF(E3823="","",IF($H$1="上证50",[1]!EM_S_INFO_COMPINDEX(E3823,"000016"),"")&amp;IF($H$1="上证180",[1]!EM_S_INFO_COMPINDEX(E3823,"000010"),"")&amp;IF($H$1="沪深300",[1]!EM_S_INFO_COMPINDEX(E3823,"000300"),"")&amp;IF(AND($H$1="上证A股",RIGHT(E3823,2)="SH"),"是","")&amp;IF(AND($H$1="深证A股",RIGHT(E3823,2)="SZ"),"是","")&amp;IF(AND($H$1="创业板",LEFT(E3823,1)-3=0),"是","")&amp;IF(AND($H$1="全部A股",E3823&lt;&gt;0),"是","")&amp;IF(AND($H$1="中小板",LEFT(E3823,3)="002"),"是",""))</f>
        <v/>
      </c>
      <c r="I3823" s="46" t="str">
        <f>IF(E3823="","",IF(OR([1]!EM_S_VAL_MV(E3823,deadline)="",[1]!EM_S_VAL_MV(E3823,deadline)="--",[1]!EM_S_VAL_MV(E3823,deadline)="null"),0,[1]!EM_S_VAL_MV(E3823,deadline)/100000000))</f>
        <v/>
      </c>
      <c r="J3823" s="46" t="str">
        <f>IF(E3823="","",IF(RIGHT(LEFT($J$1,6),3)="TTM",[1]!EM_S_FA_PROFIT_TTM(E3823,LEFT(RIGHT($J$1,11),10),1)/100000000,[1]!EM_S_STM07_IS(E3823,61,LEFT(RIGHT($J$1,5),4)&amp;"-12-31",1)/100000000))</f>
        <v/>
      </c>
      <c r="K3823" s="36" t="str">
        <f t="shared" si="301"/>
        <v/>
      </c>
      <c r="L3823" s="46" t="str">
        <f>IF(E3823="","",IF(ISERROR(IF(行业估值!$E$7="最新年报",[1]!EM_S_STM07_BS(E3823,140,LEFT(RIGHT($L$1,5),4)&amp;"-12-31",1)/100000000,[1]!EM_S_STM07_BS(E3823,140,LEFT(RIGHT($L$1,11),10),1)/100000000)),0,IF(行业估值!$E$7="最新年报",[1]!EM_S_STM07_BS(E3823,140,LEFT(RIGHT($L$1,5),4)&amp;"-12-31",1)/100000000,[1]!EM_S_STM07_BS(E3823,140,LEFT(RIGHT($L$1,11),10),1)/100000000)))</f>
        <v/>
      </c>
      <c r="M3823" s="36" t="str">
        <f t="shared" si="302"/>
        <v/>
      </c>
      <c r="N3823" s="37" t="str">
        <f>IF(E3823="","",IF(ISERROR([1]!EM_S_EST_NETPROFIT(E3823,行业估值!$E$6,deadline)/100000000),"-",[1]!EM_S_EST_NETPROFIT(E3823,行业估值!$E$6,deadline)/100000000))</f>
        <v/>
      </c>
      <c r="O3823" s="36" t="str">
        <f t="shared" si="303"/>
        <v/>
      </c>
      <c r="T3823" s="64"/>
      <c r="U3823" s="64"/>
    </row>
    <row r="3824" spans="4:21">
      <c r="D3824" s="45" t="str">
        <f>IF(AND(行业估值!$B$39=$G3824,COUNTIF($G$2:$G$2552,$G3824)&gt;=1),COUNTIF($G$2:G3824,$G3824),"")</f>
        <v/>
      </c>
      <c r="E3824" s="65" t="str">
        <f t="shared" si="304"/>
        <v/>
      </c>
      <c r="F3824" s="65" t="str">
        <f t="shared" si="305"/>
        <v/>
      </c>
      <c r="G3824" s="34" t="str">
        <f>IF(E3824="","",IF(行业估值!$C$5="申万行业",[1]!EM_S_INFO_INDUSTRY_SW2014(E3824,"1"),IF(行业估值!$C$5="证监会行业",[1]!EM_S_INFO_INDUSTRY_CSRC1(E3824,"1"),[1]!EM_S_INFO_INDUSTRY_EM2016(E3824,"1"))))</f>
        <v/>
      </c>
      <c r="H3824" s="34" t="str">
        <f>IF(E3824="","",IF($H$1="上证50",[1]!EM_S_INFO_COMPINDEX(E3824,"000016"),"")&amp;IF($H$1="上证180",[1]!EM_S_INFO_COMPINDEX(E3824,"000010"),"")&amp;IF($H$1="沪深300",[1]!EM_S_INFO_COMPINDEX(E3824,"000300"),"")&amp;IF(AND($H$1="上证A股",RIGHT(E3824,2)="SH"),"是","")&amp;IF(AND($H$1="深证A股",RIGHT(E3824,2)="SZ"),"是","")&amp;IF(AND($H$1="创业板",LEFT(E3824,1)-3=0),"是","")&amp;IF(AND($H$1="全部A股",E3824&lt;&gt;0),"是","")&amp;IF(AND($H$1="中小板",LEFT(E3824,3)="002"),"是",""))</f>
        <v/>
      </c>
      <c r="I3824" s="46" t="str">
        <f>IF(E3824="","",IF(OR([1]!EM_S_VAL_MV(E3824,deadline)="",[1]!EM_S_VAL_MV(E3824,deadline)="--",[1]!EM_S_VAL_MV(E3824,deadline)="null"),0,[1]!EM_S_VAL_MV(E3824,deadline)/100000000))</f>
        <v/>
      </c>
      <c r="J3824" s="46" t="str">
        <f>IF(E3824="","",IF(RIGHT(LEFT($J$1,6),3)="TTM",[1]!EM_S_FA_PROFIT_TTM(E3824,LEFT(RIGHT($J$1,11),10),1)/100000000,[1]!EM_S_STM07_IS(E3824,61,LEFT(RIGHT($J$1,5),4)&amp;"-12-31",1)/100000000))</f>
        <v/>
      </c>
      <c r="K3824" s="36" t="str">
        <f t="shared" si="301"/>
        <v/>
      </c>
      <c r="L3824" s="46" t="str">
        <f>IF(E3824="","",IF(ISERROR(IF(行业估值!$E$7="最新年报",[1]!EM_S_STM07_BS(E3824,140,LEFT(RIGHT($L$1,5),4)&amp;"-12-31",1)/100000000,[1]!EM_S_STM07_BS(E3824,140,LEFT(RIGHT($L$1,11),10),1)/100000000)),0,IF(行业估值!$E$7="最新年报",[1]!EM_S_STM07_BS(E3824,140,LEFT(RIGHT($L$1,5),4)&amp;"-12-31",1)/100000000,[1]!EM_S_STM07_BS(E3824,140,LEFT(RIGHT($L$1,11),10),1)/100000000)))</f>
        <v/>
      </c>
      <c r="M3824" s="36" t="str">
        <f t="shared" si="302"/>
        <v/>
      </c>
      <c r="N3824" s="37" t="str">
        <f>IF(E3824="","",IF(ISERROR([1]!EM_S_EST_NETPROFIT(E3824,行业估值!$E$6,deadline)/100000000),"-",[1]!EM_S_EST_NETPROFIT(E3824,行业估值!$E$6,deadline)/100000000))</f>
        <v/>
      </c>
      <c r="O3824" s="36" t="str">
        <f t="shared" si="303"/>
        <v/>
      </c>
      <c r="T3824" s="64"/>
      <c r="U3824" s="64"/>
    </row>
    <row r="3825" spans="4:21">
      <c r="D3825" s="45" t="str">
        <f>IF(AND(行业估值!$B$39=$G3825,COUNTIF($G$2:$G$2552,$G3825)&gt;=1),COUNTIF($G$2:G3825,$G3825),"")</f>
        <v/>
      </c>
      <c r="E3825" s="65" t="str">
        <f t="shared" si="304"/>
        <v/>
      </c>
      <c r="F3825" s="65" t="str">
        <f t="shared" si="305"/>
        <v/>
      </c>
      <c r="G3825" s="34" t="str">
        <f>IF(E3825="","",IF(行业估值!$C$5="申万行业",[1]!EM_S_INFO_INDUSTRY_SW2014(E3825,"1"),IF(行业估值!$C$5="证监会行业",[1]!EM_S_INFO_INDUSTRY_CSRC1(E3825,"1"),[1]!EM_S_INFO_INDUSTRY_EM2016(E3825,"1"))))</f>
        <v/>
      </c>
      <c r="H3825" s="34" t="str">
        <f>IF(E3825="","",IF($H$1="上证50",[1]!EM_S_INFO_COMPINDEX(E3825,"000016"),"")&amp;IF($H$1="上证180",[1]!EM_S_INFO_COMPINDEX(E3825,"000010"),"")&amp;IF($H$1="沪深300",[1]!EM_S_INFO_COMPINDEX(E3825,"000300"),"")&amp;IF(AND($H$1="上证A股",RIGHT(E3825,2)="SH"),"是","")&amp;IF(AND($H$1="深证A股",RIGHT(E3825,2)="SZ"),"是","")&amp;IF(AND($H$1="创业板",LEFT(E3825,1)-3=0),"是","")&amp;IF(AND($H$1="全部A股",E3825&lt;&gt;0),"是","")&amp;IF(AND($H$1="中小板",LEFT(E3825,3)="002"),"是",""))</f>
        <v/>
      </c>
      <c r="I3825" s="46" t="str">
        <f>IF(E3825="","",IF(OR([1]!EM_S_VAL_MV(E3825,deadline)="",[1]!EM_S_VAL_MV(E3825,deadline)="--",[1]!EM_S_VAL_MV(E3825,deadline)="null"),0,[1]!EM_S_VAL_MV(E3825,deadline)/100000000))</f>
        <v/>
      </c>
      <c r="J3825" s="46" t="str">
        <f>IF(E3825="","",IF(RIGHT(LEFT($J$1,6),3)="TTM",[1]!EM_S_FA_PROFIT_TTM(E3825,LEFT(RIGHT($J$1,11),10),1)/100000000,[1]!EM_S_STM07_IS(E3825,61,LEFT(RIGHT($J$1,5),4)&amp;"-12-31",1)/100000000))</f>
        <v/>
      </c>
      <c r="K3825" s="36" t="str">
        <f t="shared" si="301"/>
        <v/>
      </c>
      <c r="L3825" s="46" t="str">
        <f>IF(E3825="","",IF(ISERROR(IF(行业估值!$E$7="最新年报",[1]!EM_S_STM07_BS(E3825,140,LEFT(RIGHT($L$1,5),4)&amp;"-12-31",1)/100000000,[1]!EM_S_STM07_BS(E3825,140,LEFT(RIGHT($L$1,11),10),1)/100000000)),0,IF(行业估值!$E$7="最新年报",[1]!EM_S_STM07_BS(E3825,140,LEFT(RIGHT($L$1,5),4)&amp;"-12-31",1)/100000000,[1]!EM_S_STM07_BS(E3825,140,LEFT(RIGHT($L$1,11),10),1)/100000000)))</f>
        <v/>
      </c>
      <c r="M3825" s="36" t="str">
        <f t="shared" si="302"/>
        <v/>
      </c>
      <c r="N3825" s="37" t="str">
        <f>IF(E3825="","",IF(ISERROR([1]!EM_S_EST_NETPROFIT(E3825,行业估值!$E$6,deadline)/100000000),"-",[1]!EM_S_EST_NETPROFIT(E3825,行业估值!$E$6,deadline)/100000000))</f>
        <v/>
      </c>
      <c r="O3825" s="36" t="str">
        <f t="shared" si="303"/>
        <v/>
      </c>
      <c r="T3825" s="64"/>
      <c r="U3825" s="64"/>
    </row>
    <row r="3826" spans="4:21">
      <c r="D3826" s="45" t="str">
        <f>IF(AND(行业估值!$B$39=$G3826,COUNTIF($G$2:$G$2552,$G3826)&gt;=1),COUNTIF($G$2:G3826,$G3826),"")</f>
        <v/>
      </c>
      <c r="E3826" s="65" t="str">
        <f t="shared" si="304"/>
        <v/>
      </c>
      <c r="F3826" s="65" t="str">
        <f t="shared" si="305"/>
        <v/>
      </c>
      <c r="G3826" s="34" t="str">
        <f>IF(E3826="","",IF(行业估值!$C$5="申万行业",[1]!EM_S_INFO_INDUSTRY_SW2014(E3826,"1"),IF(行业估值!$C$5="证监会行业",[1]!EM_S_INFO_INDUSTRY_CSRC1(E3826,"1"),[1]!EM_S_INFO_INDUSTRY_EM2016(E3826,"1"))))</f>
        <v/>
      </c>
      <c r="H3826" s="34" t="str">
        <f>IF(E3826="","",IF($H$1="上证50",[1]!EM_S_INFO_COMPINDEX(E3826,"000016"),"")&amp;IF($H$1="上证180",[1]!EM_S_INFO_COMPINDEX(E3826,"000010"),"")&amp;IF($H$1="沪深300",[1]!EM_S_INFO_COMPINDEX(E3826,"000300"),"")&amp;IF(AND($H$1="上证A股",RIGHT(E3826,2)="SH"),"是","")&amp;IF(AND($H$1="深证A股",RIGHT(E3826,2)="SZ"),"是","")&amp;IF(AND($H$1="创业板",LEFT(E3826,1)-3=0),"是","")&amp;IF(AND($H$1="全部A股",E3826&lt;&gt;0),"是","")&amp;IF(AND($H$1="中小板",LEFT(E3826,3)="002"),"是",""))</f>
        <v/>
      </c>
      <c r="I3826" s="46" t="str">
        <f>IF(E3826="","",IF(OR([1]!EM_S_VAL_MV(E3826,deadline)="",[1]!EM_S_VAL_MV(E3826,deadline)="--",[1]!EM_S_VAL_MV(E3826,deadline)="null"),0,[1]!EM_S_VAL_MV(E3826,deadline)/100000000))</f>
        <v/>
      </c>
      <c r="J3826" s="46" t="str">
        <f>IF(E3826="","",IF(RIGHT(LEFT($J$1,6),3)="TTM",[1]!EM_S_FA_PROFIT_TTM(E3826,LEFT(RIGHT($J$1,11),10),1)/100000000,[1]!EM_S_STM07_IS(E3826,61,LEFT(RIGHT($J$1,5),4)&amp;"-12-31",1)/100000000))</f>
        <v/>
      </c>
      <c r="K3826" s="36" t="str">
        <f t="shared" si="301"/>
        <v/>
      </c>
      <c r="L3826" s="46" t="str">
        <f>IF(E3826="","",IF(ISERROR(IF(行业估值!$E$7="最新年报",[1]!EM_S_STM07_BS(E3826,140,LEFT(RIGHT($L$1,5),4)&amp;"-12-31",1)/100000000,[1]!EM_S_STM07_BS(E3826,140,LEFT(RIGHT($L$1,11),10),1)/100000000)),0,IF(行业估值!$E$7="最新年报",[1]!EM_S_STM07_BS(E3826,140,LEFT(RIGHT($L$1,5),4)&amp;"-12-31",1)/100000000,[1]!EM_S_STM07_BS(E3826,140,LEFT(RIGHT($L$1,11),10),1)/100000000)))</f>
        <v/>
      </c>
      <c r="M3826" s="36" t="str">
        <f t="shared" si="302"/>
        <v/>
      </c>
      <c r="N3826" s="37" t="str">
        <f>IF(E3826="","",IF(ISERROR([1]!EM_S_EST_NETPROFIT(E3826,行业估值!$E$6,deadline)/100000000),"-",[1]!EM_S_EST_NETPROFIT(E3826,行业估值!$E$6,deadline)/100000000))</f>
        <v/>
      </c>
      <c r="O3826" s="36" t="str">
        <f t="shared" si="303"/>
        <v/>
      </c>
      <c r="T3826" s="64"/>
      <c r="U3826" s="64"/>
    </row>
    <row r="3827" spans="4:21">
      <c r="D3827" s="45" t="str">
        <f>IF(AND(行业估值!$B$39=$G3827,COUNTIF($G$2:$G$2552,$G3827)&gt;=1),COUNTIF($G$2:G3827,$G3827),"")</f>
        <v/>
      </c>
      <c r="E3827" s="65" t="str">
        <f t="shared" si="304"/>
        <v/>
      </c>
      <c r="F3827" s="65" t="str">
        <f t="shared" si="305"/>
        <v/>
      </c>
      <c r="G3827" s="34" t="str">
        <f>IF(E3827="","",IF(行业估值!$C$5="申万行业",[1]!EM_S_INFO_INDUSTRY_SW2014(E3827,"1"),IF(行业估值!$C$5="证监会行业",[1]!EM_S_INFO_INDUSTRY_CSRC1(E3827,"1"),[1]!EM_S_INFO_INDUSTRY_EM2016(E3827,"1"))))</f>
        <v/>
      </c>
      <c r="H3827" s="34" t="str">
        <f>IF(E3827="","",IF($H$1="上证50",[1]!EM_S_INFO_COMPINDEX(E3827,"000016"),"")&amp;IF($H$1="上证180",[1]!EM_S_INFO_COMPINDEX(E3827,"000010"),"")&amp;IF($H$1="沪深300",[1]!EM_S_INFO_COMPINDEX(E3827,"000300"),"")&amp;IF(AND($H$1="上证A股",RIGHT(E3827,2)="SH"),"是","")&amp;IF(AND($H$1="深证A股",RIGHT(E3827,2)="SZ"),"是","")&amp;IF(AND($H$1="创业板",LEFT(E3827,1)-3=0),"是","")&amp;IF(AND($H$1="全部A股",E3827&lt;&gt;0),"是","")&amp;IF(AND($H$1="中小板",LEFT(E3827,3)="002"),"是",""))</f>
        <v/>
      </c>
      <c r="I3827" s="46" t="str">
        <f>IF(E3827="","",IF(OR([1]!EM_S_VAL_MV(E3827,deadline)="",[1]!EM_S_VAL_MV(E3827,deadline)="--",[1]!EM_S_VAL_MV(E3827,deadline)="null"),0,[1]!EM_S_VAL_MV(E3827,deadline)/100000000))</f>
        <v/>
      </c>
      <c r="J3827" s="46" t="str">
        <f>IF(E3827="","",IF(RIGHT(LEFT($J$1,6),3)="TTM",[1]!EM_S_FA_PROFIT_TTM(E3827,LEFT(RIGHT($J$1,11),10),1)/100000000,[1]!EM_S_STM07_IS(E3827,61,LEFT(RIGHT($J$1,5),4)&amp;"-12-31",1)/100000000))</f>
        <v/>
      </c>
      <c r="K3827" s="36" t="str">
        <f t="shared" si="301"/>
        <v/>
      </c>
      <c r="L3827" s="46" t="str">
        <f>IF(E3827="","",IF(ISERROR(IF(行业估值!$E$7="最新年报",[1]!EM_S_STM07_BS(E3827,140,LEFT(RIGHT($L$1,5),4)&amp;"-12-31",1)/100000000,[1]!EM_S_STM07_BS(E3827,140,LEFT(RIGHT($L$1,11),10),1)/100000000)),0,IF(行业估值!$E$7="最新年报",[1]!EM_S_STM07_BS(E3827,140,LEFT(RIGHT($L$1,5),4)&amp;"-12-31",1)/100000000,[1]!EM_S_STM07_BS(E3827,140,LEFT(RIGHT($L$1,11),10),1)/100000000)))</f>
        <v/>
      </c>
      <c r="M3827" s="36" t="str">
        <f t="shared" si="302"/>
        <v/>
      </c>
      <c r="N3827" s="37" t="str">
        <f>IF(E3827="","",IF(ISERROR([1]!EM_S_EST_NETPROFIT(E3827,行业估值!$E$6,deadline)/100000000),"-",[1]!EM_S_EST_NETPROFIT(E3827,行业估值!$E$6,deadline)/100000000))</f>
        <v/>
      </c>
      <c r="O3827" s="36" t="str">
        <f t="shared" si="303"/>
        <v/>
      </c>
      <c r="T3827" s="64"/>
      <c r="U3827" s="64"/>
    </row>
    <row r="3828" spans="4:21">
      <c r="D3828" s="45" t="str">
        <f>IF(AND(行业估值!$B$39=$G3828,COUNTIF($G$2:$G$2552,$G3828)&gt;=1),COUNTIF($G$2:G3828,$G3828),"")</f>
        <v/>
      </c>
      <c r="E3828" s="65" t="str">
        <f t="shared" si="304"/>
        <v/>
      </c>
      <c r="F3828" s="65" t="str">
        <f t="shared" si="305"/>
        <v/>
      </c>
      <c r="G3828" s="34" t="str">
        <f>IF(E3828="","",IF(行业估值!$C$5="申万行业",[1]!EM_S_INFO_INDUSTRY_SW2014(E3828,"1"),IF(行业估值!$C$5="证监会行业",[1]!EM_S_INFO_INDUSTRY_CSRC1(E3828,"1"),[1]!EM_S_INFO_INDUSTRY_EM2016(E3828,"1"))))</f>
        <v/>
      </c>
      <c r="H3828" s="34" t="str">
        <f>IF(E3828="","",IF($H$1="上证50",[1]!EM_S_INFO_COMPINDEX(E3828,"000016"),"")&amp;IF($H$1="上证180",[1]!EM_S_INFO_COMPINDEX(E3828,"000010"),"")&amp;IF($H$1="沪深300",[1]!EM_S_INFO_COMPINDEX(E3828,"000300"),"")&amp;IF(AND($H$1="上证A股",RIGHT(E3828,2)="SH"),"是","")&amp;IF(AND($H$1="深证A股",RIGHT(E3828,2)="SZ"),"是","")&amp;IF(AND($H$1="创业板",LEFT(E3828,1)-3=0),"是","")&amp;IF(AND($H$1="全部A股",E3828&lt;&gt;0),"是","")&amp;IF(AND($H$1="中小板",LEFT(E3828,3)="002"),"是",""))</f>
        <v/>
      </c>
      <c r="I3828" s="46" t="str">
        <f>IF(E3828="","",IF(OR([1]!EM_S_VAL_MV(E3828,deadline)="",[1]!EM_S_VAL_MV(E3828,deadline)="--",[1]!EM_S_VAL_MV(E3828,deadline)="null"),0,[1]!EM_S_VAL_MV(E3828,deadline)/100000000))</f>
        <v/>
      </c>
      <c r="J3828" s="46" t="str">
        <f>IF(E3828="","",IF(RIGHT(LEFT($J$1,6),3)="TTM",[1]!EM_S_FA_PROFIT_TTM(E3828,LEFT(RIGHT($J$1,11),10),1)/100000000,[1]!EM_S_STM07_IS(E3828,61,LEFT(RIGHT($J$1,5),4)&amp;"-12-31",1)/100000000))</f>
        <v/>
      </c>
      <c r="K3828" s="36" t="str">
        <f t="shared" si="301"/>
        <v/>
      </c>
      <c r="L3828" s="46" t="str">
        <f>IF(E3828="","",IF(ISERROR(IF(行业估值!$E$7="最新年报",[1]!EM_S_STM07_BS(E3828,140,LEFT(RIGHT($L$1,5),4)&amp;"-12-31",1)/100000000,[1]!EM_S_STM07_BS(E3828,140,LEFT(RIGHT($L$1,11),10),1)/100000000)),0,IF(行业估值!$E$7="最新年报",[1]!EM_S_STM07_BS(E3828,140,LEFT(RIGHT($L$1,5),4)&amp;"-12-31",1)/100000000,[1]!EM_S_STM07_BS(E3828,140,LEFT(RIGHT($L$1,11),10),1)/100000000)))</f>
        <v/>
      </c>
      <c r="M3828" s="36" t="str">
        <f t="shared" si="302"/>
        <v/>
      </c>
      <c r="N3828" s="37" t="str">
        <f>IF(E3828="","",IF(ISERROR([1]!EM_S_EST_NETPROFIT(E3828,行业估值!$E$6,deadline)/100000000),"-",[1]!EM_S_EST_NETPROFIT(E3828,行业估值!$E$6,deadline)/100000000))</f>
        <v/>
      </c>
      <c r="O3828" s="36" t="str">
        <f t="shared" si="303"/>
        <v/>
      </c>
      <c r="T3828" s="64"/>
      <c r="U3828" s="64"/>
    </row>
    <row r="3829" spans="4:21">
      <c r="D3829" s="45" t="str">
        <f>IF(AND(行业估值!$B$39=$G3829,COUNTIF($G$2:$G$2552,$G3829)&gt;=1),COUNTIF($G$2:G3829,$G3829),"")</f>
        <v/>
      </c>
      <c r="E3829" s="65" t="str">
        <f t="shared" si="304"/>
        <v/>
      </c>
      <c r="F3829" s="65" t="str">
        <f t="shared" si="305"/>
        <v/>
      </c>
      <c r="G3829" s="34" t="str">
        <f>IF(E3829="","",IF(行业估值!$C$5="申万行业",[1]!EM_S_INFO_INDUSTRY_SW2014(E3829,"1"),IF(行业估值!$C$5="证监会行业",[1]!EM_S_INFO_INDUSTRY_CSRC1(E3829,"1"),[1]!EM_S_INFO_INDUSTRY_EM2016(E3829,"1"))))</f>
        <v/>
      </c>
      <c r="H3829" s="34" t="str">
        <f>IF(E3829="","",IF($H$1="上证50",[1]!EM_S_INFO_COMPINDEX(E3829,"000016"),"")&amp;IF($H$1="上证180",[1]!EM_S_INFO_COMPINDEX(E3829,"000010"),"")&amp;IF($H$1="沪深300",[1]!EM_S_INFO_COMPINDEX(E3829,"000300"),"")&amp;IF(AND($H$1="上证A股",RIGHT(E3829,2)="SH"),"是","")&amp;IF(AND($H$1="深证A股",RIGHT(E3829,2)="SZ"),"是","")&amp;IF(AND($H$1="创业板",LEFT(E3829,1)-3=0),"是","")&amp;IF(AND($H$1="全部A股",E3829&lt;&gt;0),"是","")&amp;IF(AND($H$1="中小板",LEFT(E3829,3)="002"),"是",""))</f>
        <v/>
      </c>
      <c r="I3829" s="46" t="str">
        <f>IF(E3829="","",IF(OR([1]!EM_S_VAL_MV(E3829,deadline)="",[1]!EM_S_VAL_MV(E3829,deadline)="--",[1]!EM_S_VAL_MV(E3829,deadline)="null"),0,[1]!EM_S_VAL_MV(E3829,deadline)/100000000))</f>
        <v/>
      </c>
      <c r="J3829" s="46" t="str">
        <f>IF(E3829="","",IF(RIGHT(LEFT($J$1,6),3)="TTM",[1]!EM_S_FA_PROFIT_TTM(E3829,LEFT(RIGHT($J$1,11),10),1)/100000000,[1]!EM_S_STM07_IS(E3829,61,LEFT(RIGHT($J$1,5),4)&amp;"-12-31",1)/100000000))</f>
        <v/>
      </c>
      <c r="K3829" s="36" t="str">
        <f t="shared" si="301"/>
        <v/>
      </c>
      <c r="L3829" s="46" t="str">
        <f>IF(E3829="","",IF(ISERROR(IF(行业估值!$E$7="最新年报",[1]!EM_S_STM07_BS(E3829,140,LEFT(RIGHT($L$1,5),4)&amp;"-12-31",1)/100000000,[1]!EM_S_STM07_BS(E3829,140,LEFT(RIGHT($L$1,11),10),1)/100000000)),0,IF(行业估值!$E$7="最新年报",[1]!EM_S_STM07_BS(E3829,140,LEFT(RIGHT($L$1,5),4)&amp;"-12-31",1)/100000000,[1]!EM_S_STM07_BS(E3829,140,LEFT(RIGHT($L$1,11),10),1)/100000000)))</f>
        <v/>
      </c>
      <c r="M3829" s="36" t="str">
        <f t="shared" si="302"/>
        <v/>
      </c>
      <c r="N3829" s="37" t="str">
        <f>IF(E3829="","",IF(ISERROR([1]!EM_S_EST_NETPROFIT(E3829,行业估值!$E$6,deadline)/100000000),"-",[1]!EM_S_EST_NETPROFIT(E3829,行业估值!$E$6,deadline)/100000000))</f>
        <v/>
      </c>
      <c r="O3829" s="36" t="str">
        <f t="shared" si="303"/>
        <v/>
      </c>
      <c r="T3829" s="64"/>
      <c r="U3829" s="64"/>
    </row>
    <row r="3830" spans="4:21">
      <c r="D3830" s="45" t="str">
        <f>IF(AND(行业估值!$B$39=$G3830,COUNTIF($G$2:$G$2552,$G3830)&gt;=1),COUNTIF($G$2:G3830,$G3830),"")</f>
        <v/>
      </c>
      <c r="E3830" s="65" t="str">
        <f t="shared" si="304"/>
        <v/>
      </c>
      <c r="F3830" s="65" t="str">
        <f t="shared" si="305"/>
        <v/>
      </c>
      <c r="G3830" s="34" t="str">
        <f>IF(E3830="","",IF(行业估值!$C$5="申万行业",[1]!EM_S_INFO_INDUSTRY_SW2014(E3830,"1"),IF(行业估值!$C$5="证监会行业",[1]!EM_S_INFO_INDUSTRY_CSRC1(E3830,"1"),[1]!EM_S_INFO_INDUSTRY_EM2016(E3830,"1"))))</f>
        <v/>
      </c>
      <c r="H3830" s="34" t="str">
        <f>IF(E3830="","",IF($H$1="上证50",[1]!EM_S_INFO_COMPINDEX(E3830,"000016"),"")&amp;IF($H$1="上证180",[1]!EM_S_INFO_COMPINDEX(E3830,"000010"),"")&amp;IF($H$1="沪深300",[1]!EM_S_INFO_COMPINDEX(E3830,"000300"),"")&amp;IF(AND($H$1="上证A股",RIGHT(E3830,2)="SH"),"是","")&amp;IF(AND($H$1="深证A股",RIGHT(E3830,2)="SZ"),"是","")&amp;IF(AND($H$1="创业板",LEFT(E3830,1)-3=0),"是","")&amp;IF(AND($H$1="全部A股",E3830&lt;&gt;0),"是","")&amp;IF(AND($H$1="中小板",LEFT(E3830,3)="002"),"是",""))</f>
        <v/>
      </c>
      <c r="I3830" s="46" t="str">
        <f>IF(E3830="","",IF(OR([1]!EM_S_VAL_MV(E3830,deadline)="",[1]!EM_S_VAL_MV(E3830,deadline)="--",[1]!EM_S_VAL_MV(E3830,deadline)="null"),0,[1]!EM_S_VAL_MV(E3830,deadline)/100000000))</f>
        <v/>
      </c>
      <c r="J3830" s="46" t="str">
        <f>IF(E3830="","",IF(RIGHT(LEFT($J$1,6),3)="TTM",[1]!EM_S_FA_PROFIT_TTM(E3830,LEFT(RIGHT($J$1,11),10),1)/100000000,[1]!EM_S_STM07_IS(E3830,61,LEFT(RIGHT($J$1,5),4)&amp;"-12-31",1)/100000000))</f>
        <v/>
      </c>
      <c r="K3830" s="36" t="str">
        <f t="shared" si="301"/>
        <v/>
      </c>
      <c r="L3830" s="46" t="str">
        <f>IF(E3830="","",IF(ISERROR(IF(行业估值!$E$7="最新年报",[1]!EM_S_STM07_BS(E3830,140,LEFT(RIGHT($L$1,5),4)&amp;"-12-31",1)/100000000,[1]!EM_S_STM07_BS(E3830,140,LEFT(RIGHT($L$1,11),10),1)/100000000)),0,IF(行业估值!$E$7="最新年报",[1]!EM_S_STM07_BS(E3830,140,LEFT(RIGHT($L$1,5),4)&amp;"-12-31",1)/100000000,[1]!EM_S_STM07_BS(E3830,140,LEFT(RIGHT($L$1,11),10),1)/100000000)))</f>
        <v/>
      </c>
      <c r="M3830" s="36" t="str">
        <f t="shared" si="302"/>
        <v/>
      </c>
      <c r="N3830" s="37" t="str">
        <f>IF(E3830="","",IF(ISERROR([1]!EM_S_EST_NETPROFIT(E3830,行业估值!$E$6,deadline)/100000000),"-",[1]!EM_S_EST_NETPROFIT(E3830,行业估值!$E$6,deadline)/100000000))</f>
        <v/>
      </c>
      <c r="O3830" s="36" t="str">
        <f t="shared" si="303"/>
        <v/>
      </c>
      <c r="T3830" s="64"/>
      <c r="U3830" s="64"/>
    </row>
    <row r="3831" spans="4:21">
      <c r="D3831" s="45" t="str">
        <f>IF(AND(行业估值!$B$39=$G3831,COUNTIF($G$2:$G$2552,$G3831)&gt;=1),COUNTIF($G$2:G3831,$G3831),"")</f>
        <v/>
      </c>
      <c r="E3831" s="65" t="str">
        <f t="shared" si="304"/>
        <v/>
      </c>
      <c r="F3831" s="65" t="str">
        <f t="shared" si="305"/>
        <v/>
      </c>
      <c r="G3831" s="34" t="str">
        <f>IF(E3831="","",IF(行业估值!$C$5="申万行业",[1]!EM_S_INFO_INDUSTRY_SW2014(E3831,"1"),IF(行业估值!$C$5="证监会行业",[1]!EM_S_INFO_INDUSTRY_CSRC1(E3831,"1"),[1]!EM_S_INFO_INDUSTRY_EM2016(E3831,"1"))))</f>
        <v/>
      </c>
      <c r="H3831" s="34" t="str">
        <f>IF(E3831="","",IF($H$1="上证50",[1]!EM_S_INFO_COMPINDEX(E3831,"000016"),"")&amp;IF($H$1="上证180",[1]!EM_S_INFO_COMPINDEX(E3831,"000010"),"")&amp;IF($H$1="沪深300",[1]!EM_S_INFO_COMPINDEX(E3831,"000300"),"")&amp;IF(AND($H$1="上证A股",RIGHT(E3831,2)="SH"),"是","")&amp;IF(AND($H$1="深证A股",RIGHT(E3831,2)="SZ"),"是","")&amp;IF(AND($H$1="创业板",LEFT(E3831,1)-3=0),"是","")&amp;IF(AND($H$1="全部A股",E3831&lt;&gt;0),"是","")&amp;IF(AND($H$1="中小板",LEFT(E3831,3)="002"),"是",""))</f>
        <v/>
      </c>
      <c r="I3831" s="46" t="str">
        <f>IF(E3831="","",IF(OR([1]!EM_S_VAL_MV(E3831,deadline)="",[1]!EM_S_VAL_MV(E3831,deadline)="--",[1]!EM_S_VAL_MV(E3831,deadline)="null"),0,[1]!EM_S_VAL_MV(E3831,deadline)/100000000))</f>
        <v/>
      </c>
      <c r="J3831" s="46" t="str">
        <f>IF(E3831="","",IF(RIGHT(LEFT($J$1,6),3)="TTM",[1]!EM_S_FA_PROFIT_TTM(E3831,LEFT(RIGHT($J$1,11),10),1)/100000000,[1]!EM_S_STM07_IS(E3831,61,LEFT(RIGHT($J$1,5),4)&amp;"-12-31",1)/100000000))</f>
        <v/>
      </c>
      <c r="K3831" s="36" t="str">
        <f t="shared" si="301"/>
        <v/>
      </c>
      <c r="L3831" s="46" t="str">
        <f>IF(E3831="","",IF(ISERROR(IF(行业估值!$E$7="最新年报",[1]!EM_S_STM07_BS(E3831,140,LEFT(RIGHT($L$1,5),4)&amp;"-12-31",1)/100000000,[1]!EM_S_STM07_BS(E3831,140,LEFT(RIGHT($L$1,11),10),1)/100000000)),0,IF(行业估值!$E$7="最新年报",[1]!EM_S_STM07_BS(E3831,140,LEFT(RIGHT($L$1,5),4)&amp;"-12-31",1)/100000000,[1]!EM_S_STM07_BS(E3831,140,LEFT(RIGHT($L$1,11),10),1)/100000000)))</f>
        <v/>
      </c>
      <c r="M3831" s="36" t="str">
        <f t="shared" si="302"/>
        <v/>
      </c>
      <c r="N3831" s="37" t="str">
        <f>IF(E3831="","",IF(ISERROR([1]!EM_S_EST_NETPROFIT(E3831,行业估值!$E$6,deadline)/100000000),"-",[1]!EM_S_EST_NETPROFIT(E3831,行业估值!$E$6,deadline)/100000000))</f>
        <v/>
      </c>
      <c r="O3831" s="36" t="str">
        <f t="shared" si="303"/>
        <v/>
      </c>
      <c r="T3831" s="64"/>
      <c r="U3831" s="64"/>
    </row>
    <row r="3832" spans="4:21">
      <c r="D3832" s="45" t="str">
        <f>IF(AND(行业估值!$B$39=$G3832,COUNTIF($G$2:$G$2552,$G3832)&gt;=1),COUNTIF($G$2:G3832,$G3832),"")</f>
        <v/>
      </c>
      <c r="E3832" s="65" t="str">
        <f t="shared" si="304"/>
        <v/>
      </c>
      <c r="F3832" s="65" t="str">
        <f t="shared" si="305"/>
        <v/>
      </c>
      <c r="G3832" s="34" t="str">
        <f>IF(E3832="","",IF(行业估值!$C$5="申万行业",[1]!EM_S_INFO_INDUSTRY_SW2014(E3832,"1"),IF(行业估值!$C$5="证监会行业",[1]!EM_S_INFO_INDUSTRY_CSRC1(E3832,"1"),[1]!EM_S_INFO_INDUSTRY_EM2016(E3832,"1"))))</f>
        <v/>
      </c>
      <c r="H3832" s="34" t="str">
        <f>IF(E3832="","",IF($H$1="上证50",[1]!EM_S_INFO_COMPINDEX(E3832,"000016"),"")&amp;IF($H$1="上证180",[1]!EM_S_INFO_COMPINDEX(E3832,"000010"),"")&amp;IF($H$1="沪深300",[1]!EM_S_INFO_COMPINDEX(E3832,"000300"),"")&amp;IF(AND($H$1="上证A股",RIGHT(E3832,2)="SH"),"是","")&amp;IF(AND($H$1="深证A股",RIGHT(E3832,2)="SZ"),"是","")&amp;IF(AND($H$1="创业板",LEFT(E3832,1)-3=0),"是","")&amp;IF(AND($H$1="全部A股",E3832&lt;&gt;0),"是","")&amp;IF(AND($H$1="中小板",LEFT(E3832,3)="002"),"是",""))</f>
        <v/>
      </c>
      <c r="I3832" s="46" t="str">
        <f>IF(E3832="","",IF(OR([1]!EM_S_VAL_MV(E3832,deadline)="",[1]!EM_S_VAL_MV(E3832,deadline)="--",[1]!EM_S_VAL_MV(E3832,deadline)="null"),0,[1]!EM_S_VAL_MV(E3832,deadline)/100000000))</f>
        <v/>
      </c>
      <c r="J3832" s="46" t="str">
        <f>IF(E3832="","",IF(RIGHT(LEFT($J$1,6),3)="TTM",[1]!EM_S_FA_PROFIT_TTM(E3832,LEFT(RIGHT($J$1,11),10),1)/100000000,[1]!EM_S_STM07_IS(E3832,61,LEFT(RIGHT($J$1,5),4)&amp;"-12-31",1)/100000000))</f>
        <v/>
      </c>
      <c r="K3832" s="36" t="str">
        <f t="shared" si="301"/>
        <v/>
      </c>
      <c r="L3832" s="46" t="str">
        <f>IF(E3832="","",IF(ISERROR(IF(行业估值!$E$7="最新年报",[1]!EM_S_STM07_BS(E3832,140,LEFT(RIGHT($L$1,5),4)&amp;"-12-31",1)/100000000,[1]!EM_S_STM07_BS(E3832,140,LEFT(RIGHT($L$1,11),10),1)/100000000)),0,IF(行业估值!$E$7="最新年报",[1]!EM_S_STM07_BS(E3832,140,LEFT(RIGHT($L$1,5),4)&amp;"-12-31",1)/100000000,[1]!EM_S_STM07_BS(E3832,140,LEFT(RIGHT($L$1,11),10),1)/100000000)))</f>
        <v/>
      </c>
      <c r="M3832" s="36" t="str">
        <f t="shared" si="302"/>
        <v/>
      </c>
      <c r="N3832" s="37" t="str">
        <f>IF(E3832="","",IF(ISERROR([1]!EM_S_EST_NETPROFIT(E3832,行业估值!$E$6,deadline)/100000000),"-",[1]!EM_S_EST_NETPROFIT(E3832,行业估值!$E$6,deadline)/100000000))</f>
        <v/>
      </c>
      <c r="O3832" s="36" t="str">
        <f t="shared" si="303"/>
        <v/>
      </c>
      <c r="T3832" s="64"/>
      <c r="U3832" s="64"/>
    </row>
    <row r="3833" spans="4:21">
      <c r="D3833" s="45" t="str">
        <f>IF(AND(行业估值!$B$39=$G3833,COUNTIF($G$2:$G$2552,$G3833)&gt;=1),COUNTIF($G$2:G3833,$G3833),"")</f>
        <v/>
      </c>
      <c r="E3833" s="65" t="str">
        <f t="shared" si="304"/>
        <v/>
      </c>
      <c r="F3833" s="65" t="str">
        <f t="shared" si="305"/>
        <v/>
      </c>
      <c r="G3833" s="34" t="str">
        <f>IF(E3833="","",IF(行业估值!$C$5="申万行业",[1]!EM_S_INFO_INDUSTRY_SW2014(E3833,"1"),IF(行业估值!$C$5="证监会行业",[1]!EM_S_INFO_INDUSTRY_CSRC1(E3833,"1"),[1]!EM_S_INFO_INDUSTRY_EM2016(E3833,"1"))))</f>
        <v/>
      </c>
      <c r="H3833" s="34" t="str">
        <f>IF(E3833="","",IF($H$1="上证50",[1]!EM_S_INFO_COMPINDEX(E3833,"000016"),"")&amp;IF($H$1="上证180",[1]!EM_S_INFO_COMPINDEX(E3833,"000010"),"")&amp;IF($H$1="沪深300",[1]!EM_S_INFO_COMPINDEX(E3833,"000300"),"")&amp;IF(AND($H$1="上证A股",RIGHT(E3833,2)="SH"),"是","")&amp;IF(AND($H$1="深证A股",RIGHT(E3833,2)="SZ"),"是","")&amp;IF(AND($H$1="创业板",LEFT(E3833,1)-3=0),"是","")&amp;IF(AND($H$1="全部A股",E3833&lt;&gt;0),"是","")&amp;IF(AND($H$1="中小板",LEFT(E3833,3)="002"),"是",""))</f>
        <v/>
      </c>
      <c r="I3833" s="46" t="str">
        <f>IF(E3833="","",IF(OR([1]!EM_S_VAL_MV(E3833,deadline)="",[1]!EM_S_VAL_MV(E3833,deadline)="--",[1]!EM_S_VAL_MV(E3833,deadline)="null"),0,[1]!EM_S_VAL_MV(E3833,deadline)/100000000))</f>
        <v/>
      </c>
      <c r="J3833" s="46" t="str">
        <f>IF(E3833="","",IF(RIGHT(LEFT($J$1,6),3)="TTM",[1]!EM_S_FA_PROFIT_TTM(E3833,LEFT(RIGHT($J$1,11),10),1)/100000000,[1]!EM_S_STM07_IS(E3833,61,LEFT(RIGHT($J$1,5),4)&amp;"-12-31",1)/100000000))</f>
        <v/>
      </c>
      <c r="K3833" s="36" t="str">
        <f t="shared" ref="K3833:K3896" si="306">IF(E3833="","",IF(OR(I3833=0,J3833=0),"-",I3833/J3833))</f>
        <v/>
      </c>
      <c r="L3833" s="46" t="str">
        <f>IF(E3833="","",IF(ISERROR(IF(行业估值!$E$7="最新年报",[1]!EM_S_STM07_BS(E3833,140,LEFT(RIGHT($L$1,5),4)&amp;"-12-31",1)/100000000,[1]!EM_S_STM07_BS(E3833,140,LEFT(RIGHT($L$1,11),10),1)/100000000)),0,IF(行业估值!$E$7="最新年报",[1]!EM_S_STM07_BS(E3833,140,LEFT(RIGHT($L$1,5),4)&amp;"-12-31",1)/100000000,[1]!EM_S_STM07_BS(E3833,140,LEFT(RIGHT($L$1,11),10),1)/100000000)))</f>
        <v/>
      </c>
      <c r="M3833" s="36" t="str">
        <f t="shared" ref="M3833:M3896" si="307">IF(E3833="","",IF(OR(I3833=0,L3833=0),"-",I3833/L3833))</f>
        <v/>
      </c>
      <c r="N3833" s="37" t="str">
        <f>IF(E3833="","",IF(ISERROR([1]!EM_S_EST_NETPROFIT(E3833,行业估值!$E$6,deadline)/100000000),"-",[1]!EM_S_EST_NETPROFIT(E3833,行业估值!$E$6,deadline)/100000000))</f>
        <v/>
      </c>
      <c r="O3833" s="36" t="str">
        <f t="shared" ref="O3833:O3896" si="308">IF(E3833="","",IF(ISERROR(IF(OR(I3833=0,N3833=0),"-",I3833/N3833)),"-",IF(OR(I3833=0,N3833=0),"-",I3833/N3833)))</f>
        <v/>
      </c>
      <c r="T3833" s="64"/>
      <c r="U3833" s="64"/>
    </row>
    <row r="3834" spans="4:21">
      <c r="D3834" s="45" t="str">
        <f>IF(AND(行业估值!$B$39=$G3834,COUNTIF($G$2:$G$2552,$G3834)&gt;=1),COUNTIF($G$2:G3834,$G3834),"")</f>
        <v/>
      </c>
      <c r="E3834" s="65" t="str">
        <f t="shared" si="304"/>
        <v/>
      </c>
      <c r="F3834" s="65" t="str">
        <f t="shared" si="305"/>
        <v/>
      </c>
      <c r="G3834" s="34" t="str">
        <f>IF(E3834="","",IF(行业估值!$C$5="申万行业",[1]!EM_S_INFO_INDUSTRY_SW2014(E3834,"1"),IF(行业估值!$C$5="证监会行业",[1]!EM_S_INFO_INDUSTRY_CSRC1(E3834,"1"),[1]!EM_S_INFO_INDUSTRY_EM2016(E3834,"1"))))</f>
        <v/>
      </c>
      <c r="H3834" s="34" t="str">
        <f>IF(E3834="","",IF($H$1="上证50",[1]!EM_S_INFO_COMPINDEX(E3834,"000016"),"")&amp;IF($H$1="上证180",[1]!EM_S_INFO_COMPINDEX(E3834,"000010"),"")&amp;IF($H$1="沪深300",[1]!EM_S_INFO_COMPINDEX(E3834,"000300"),"")&amp;IF(AND($H$1="上证A股",RIGHT(E3834,2)="SH"),"是","")&amp;IF(AND($H$1="深证A股",RIGHT(E3834,2)="SZ"),"是","")&amp;IF(AND($H$1="创业板",LEFT(E3834,1)-3=0),"是","")&amp;IF(AND($H$1="全部A股",E3834&lt;&gt;0),"是","")&amp;IF(AND($H$1="中小板",LEFT(E3834,3)="002"),"是",""))</f>
        <v/>
      </c>
      <c r="I3834" s="46" t="str">
        <f>IF(E3834="","",IF(OR([1]!EM_S_VAL_MV(E3834,deadline)="",[1]!EM_S_VAL_MV(E3834,deadline)="--",[1]!EM_S_VAL_MV(E3834,deadline)="null"),0,[1]!EM_S_VAL_MV(E3834,deadline)/100000000))</f>
        <v/>
      </c>
      <c r="J3834" s="46" t="str">
        <f>IF(E3834="","",IF(RIGHT(LEFT($J$1,6),3)="TTM",[1]!EM_S_FA_PROFIT_TTM(E3834,LEFT(RIGHT($J$1,11),10),1)/100000000,[1]!EM_S_STM07_IS(E3834,61,LEFT(RIGHT($J$1,5),4)&amp;"-12-31",1)/100000000))</f>
        <v/>
      </c>
      <c r="K3834" s="36" t="str">
        <f t="shared" si="306"/>
        <v/>
      </c>
      <c r="L3834" s="46" t="str">
        <f>IF(E3834="","",IF(ISERROR(IF(行业估值!$E$7="最新年报",[1]!EM_S_STM07_BS(E3834,140,LEFT(RIGHT($L$1,5),4)&amp;"-12-31",1)/100000000,[1]!EM_S_STM07_BS(E3834,140,LEFT(RIGHT($L$1,11),10),1)/100000000)),0,IF(行业估值!$E$7="最新年报",[1]!EM_S_STM07_BS(E3834,140,LEFT(RIGHT($L$1,5),4)&amp;"-12-31",1)/100000000,[1]!EM_S_STM07_BS(E3834,140,LEFT(RIGHT($L$1,11),10),1)/100000000)))</f>
        <v/>
      </c>
      <c r="M3834" s="36" t="str">
        <f t="shared" si="307"/>
        <v/>
      </c>
      <c r="N3834" s="37" t="str">
        <f>IF(E3834="","",IF(ISERROR([1]!EM_S_EST_NETPROFIT(E3834,行业估值!$E$6,deadline)/100000000),"-",[1]!EM_S_EST_NETPROFIT(E3834,行业估值!$E$6,deadline)/100000000))</f>
        <v/>
      </c>
      <c r="O3834" s="36" t="str">
        <f t="shared" si="308"/>
        <v/>
      </c>
      <c r="T3834" s="64"/>
      <c r="U3834" s="64"/>
    </row>
    <row r="3835" spans="4:21">
      <c r="D3835" s="45" t="str">
        <f>IF(AND(行业估值!$B$39=$G3835,COUNTIF($G$2:$G$2552,$G3835)&gt;=1),COUNTIF($G$2:G3835,$G3835),"")</f>
        <v/>
      </c>
      <c r="E3835" s="65" t="str">
        <f t="shared" si="304"/>
        <v/>
      </c>
      <c r="F3835" s="65" t="str">
        <f t="shared" si="305"/>
        <v/>
      </c>
      <c r="G3835" s="34" t="str">
        <f>IF(E3835="","",IF(行业估值!$C$5="申万行业",[1]!EM_S_INFO_INDUSTRY_SW2014(E3835,"1"),IF(行业估值!$C$5="证监会行业",[1]!EM_S_INFO_INDUSTRY_CSRC1(E3835,"1"),[1]!EM_S_INFO_INDUSTRY_EM2016(E3835,"1"))))</f>
        <v/>
      </c>
      <c r="H3835" s="34" t="str">
        <f>IF(E3835="","",IF($H$1="上证50",[1]!EM_S_INFO_COMPINDEX(E3835,"000016"),"")&amp;IF($H$1="上证180",[1]!EM_S_INFO_COMPINDEX(E3835,"000010"),"")&amp;IF($H$1="沪深300",[1]!EM_S_INFO_COMPINDEX(E3835,"000300"),"")&amp;IF(AND($H$1="上证A股",RIGHT(E3835,2)="SH"),"是","")&amp;IF(AND($H$1="深证A股",RIGHT(E3835,2)="SZ"),"是","")&amp;IF(AND($H$1="创业板",LEFT(E3835,1)-3=0),"是","")&amp;IF(AND($H$1="全部A股",E3835&lt;&gt;0),"是","")&amp;IF(AND($H$1="中小板",LEFT(E3835,3)="002"),"是",""))</f>
        <v/>
      </c>
      <c r="I3835" s="46" t="str">
        <f>IF(E3835="","",IF(OR([1]!EM_S_VAL_MV(E3835,deadline)="",[1]!EM_S_VAL_MV(E3835,deadline)="--",[1]!EM_S_VAL_MV(E3835,deadline)="null"),0,[1]!EM_S_VAL_MV(E3835,deadline)/100000000))</f>
        <v/>
      </c>
      <c r="J3835" s="46" t="str">
        <f>IF(E3835="","",IF(RIGHT(LEFT($J$1,6),3)="TTM",[1]!EM_S_FA_PROFIT_TTM(E3835,LEFT(RIGHT($J$1,11),10),1)/100000000,[1]!EM_S_STM07_IS(E3835,61,LEFT(RIGHT($J$1,5),4)&amp;"-12-31",1)/100000000))</f>
        <v/>
      </c>
      <c r="K3835" s="36" t="str">
        <f t="shared" si="306"/>
        <v/>
      </c>
      <c r="L3835" s="46" t="str">
        <f>IF(E3835="","",IF(ISERROR(IF(行业估值!$E$7="最新年报",[1]!EM_S_STM07_BS(E3835,140,LEFT(RIGHT($L$1,5),4)&amp;"-12-31",1)/100000000,[1]!EM_S_STM07_BS(E3835,140,LEFT(RIGHT($L$1,11),10),1)/100000000)),0,IF(行业估值!$E$7="最新年报",[1]!EM_S_STM07_BS(E3835,140,LEFT(RIGHT($L$1,5),4)&amp;"-12-31",1)/100000000,[1]!EM_S_STM07_BS(E3835,140,LEFT(RIGHT($L$1,11),10),1)/100000000)))</f>
        <v/>
      </c>
      <c r="M3835" s="36" t="str">
        <f t="shared" si="307"/>
        <v/>
      </c>
      <c r="N3835" s="37" t="str">
        <f>IF(E3835="","",IF(ISERROR([1]!EM_S_EST_NETPROFIT(E3835,行业估值!$E$6,deadline)/100000000),"-",[1]!EM_S_EST_NETPROFIT(E3835,行业估值!$E$6,deadline)/100000000))</f>
        <v/>
      </c>
      <c r="O3835" s="36" t="str">
        <f t="shared" si="308"/>
        <v/>
      </c>
      <c r="T3835" s="64"/>
      <c r="U3835" s="64"/>
    </row>
    <row r="3836" spans="4:21">
      <c r="D3836" s="45" t="str">
        <f>IF(AND(行业估值!$B$39=$G3836,COUNTIF($G$2:$G$2552,$G3836)&gt;=1),COUNTIF($G$2:G3836,$G3836),"")</f>
        <v/>
      </c>
      <c r="E3836" s="65" t="str">
        <f t="shared" si="304"/>
        <v/>
      </c>
      <c r="F3836" s="65" t="str">
        <f t="shared" si="305"/>
        <v/>
      </c>
      <c r="G3836" s="34" t="str">
        <f>IF(E3836="","",IF(行业估值!$C$5="申万行业",[1]!EM_S_INFO_INDUSTRY_SW2014(E3836,"1"),IF(行业估值!$C$5="证监会行业",[1]!EM_S_INFO_INDUSTRY_CSRC1(E3836,"1"),[1]!EM_S_INFO_INDUSTRY_EM2016(E3836,"1"))))</f>
        <v/>
      </c>
      <c r="H3836" s="34" t="str">
        <f>IF(E3836="","",IF($H$1="上证50",[1]!EM_S_INFO_COMPINDEX(E3836,"000016"),"")&amp;IF($H$1="上证180",[1]!EM_S_INFO_COMPINDEX(E3836,"000010"),"")&amp;IF($H$1="沪深300",[1]!EM_S_INFO_COMPINDEX(E3836,"000300"),"")&amp;IF(AND($H$1="上证A股",RIGHT(E3836,2)="SH"),"是","")&amp;IF(AND($H$1="深证A股",RIGHT(E3836,2)="SZ"),"是","")&amp;IF(AND($H$1="创业板",LEFT(E3836,1)-3=0),"是","")&amp;IF(AND($H$1="全部A股",E3836&lt;&gt;0),"是","")&amp;IF(AND($H$1="中小板",LEFT(E3836,3)="002"),"是",""))</f>
        <v/>
      </c>
      <c r="I3836" s="46" t="str">
        <f>IF(E3836="","",IF(OR([1]!EM_S_VAL_MV(E3836,deadline)="",[1]!EM_S_VAL_MV(E3836,deadline)="--",[1]!EM_S_VAL_MV(E3836,deadline)="null"),0,[1]!EM_S_VAL_MV(E3836,deadline)/100000000))</f>
        <v/>
      </c>
      <c r="J3836" s="46" t="str">
        <f>IF(E3836="","",IF(RIGHT(LEFT($J$1,6),3)="TTM",[1]!EM_S_FA_PROFIT_TTM(E3836,LEFT(RIGHT($J$1,11),10),1)/100000000,[1]!EM_S_STM07_IS(E3836,61,LEFT(RIGHT($J$1,5),4)&amp;"-12-31",1)/100000000))</f>
        <v/>
      </c>
      <c r="K3836" s="36" t="str">
        <f t="shared" si="306"/>
        <v/>
      </c>
      <c r="L3836" s="46" t="str">
        <f>IF(E3836="","",IF(ISERROR(IF(行业估值!$E$7="最新年报",[1]!EM_S_STM07_BS(E3836,140,LEFT(RIGHT($L$1,5),4)&amp;"-12-31",1)/100000000,[1]!EM_S_STM07_BS(E3836,140,LEFT(RIGHT($L$1,11),10),1)/100000000)),0,IF(行业估值!$E$7="最新年报",[1]!EM_S_STM07_BS(E3836,140,LEFT(RIGHT($L$1,5),4)&amp;"-12-31",1)/100000000,[1]!EM_S_STM07_BS(E3836,140,LEFT(RIGHT($L$1,11),10),1)/100000000)))</f>
        <v/>
      </c>
      <c r="M3836" s="36" t="str">
        <f t="shared" si="307"/>
        <v/>
      </c>
      <c r="N3836" s="37" t="str">
        <f>IF(E3836="","",IF(ISERROR([1]!EM_S_EST_NETPROFIT(E3836,行业估值!$E$6,deadline)/100000000),"-",[1]!EM_S_EST_NETPROFIT(E3836,行业估值!$E$6,deadline)/100000000))</f>
        <v/>
      </c>
      <c r="O3836" s="36" t="str">
        <f t="shared" si="308"/>
        <v/>
      </c>
      <c r="T3836" s="64"/>
      <c r="U3836" s="64"/>
    </row>
    <row r="3837" spans="4:21">
      <c r="D3837" s="45" t="str">
        <f>IF(AND(行业估值!$B$39=$G3837,COUNTIF($G$2:$G$2552,$G3837)&gt;=1),COUNTIF($G$2:G3837,$G3837),"")</f>
        <v/>
      </c>
      <c r="E3837" s="65" t="str">
        <f t="shared" si="304"/>
        <v/>
      </c>
      <c r="F3837" s="65" t="str">
        <f t="shared" si="305"/>
        <v/>
      </c>
      <c r="G3837" s="34" t="str">
        <f>IF(E3837="","",IF(行业估值!$C$5="申万行业",[1]!EM_S_INFO_INDUSTRY_SW2014(E3837,"1"),IF(行业估值!$C$5="证监会行业",[1]!EM_S_INFO_INDUSTRY_CSRC1(E3837,"1"),[1]!EM_S_INFO_INDUSTRY_EM2016(E3837,"1"))))</f>
        <v/>
      </c>
      <c r="H3837" s="34" t="str">
        <f>IF(E3837="","",IF($H$1="上证50",[1]!EM_S_INFO_COMPINDEX(E3837,"000016"),"")&amp;IF($H$1="上证180",[1]!EM_S_INFO_COMPINDEX(E3837,"000010"),"")&amp;IF($H$1="沪深300",[1]!EM_S_INFO_COMPINDEX(E3837,"000300"),"")&amp;IF(AND($H$1="上证A股",RIGHT(E3837,2)="SH"),"是","")&amp;IF(AND($H$1="深证A股",RIGHT(E3837,2)="SZ"),"是","")&amp;IF(AND($H$1="创业板",LEFT(E3837,1)-3=0),"是","")&amp;IF(AND($H$1="全部A股",E3837&lt;&gt;0),"是","")&amp;IF(AND($H$1="中小板",LEFT(E3837,3)="002"),"是",""))</f>
        <v/>
      </c>
      <c r="I3837" s="46" t="str">
        <f>IF(E3837="","",IF(OR([1]!EM_S_VAL_MV(E3837,deadline)="",[1]!EM_S_VAL_MV(E3837,deadline)="--",[1]!EM_S_VAL_MV(E3837,deadline)="null"),0,[1]!EM_S_VAL_MV(E3837,deadline)/100000000))</f>
        <v/>
      </c>
      <c r="J3837" s="46" t="str">
        <f>IF(E3837="","",IF(RIGHT(LEFT($J$1,6),3)="TTM",[1]!EM_S_FA_PROFIT_TTM(E3837,LEFT(RIGHT($J$1,11),10),1)/100000000,[1]!EM_S_STM07_IS(E3837,61,LEFT(RIGHT($J$1,5),4)&amp;"-12-31",1)/100000000))</f>
        <v/>
      </c>
      <c r="K3837" s="36" t="str">
        <f t="shared" si="306"/>
        <v/>
      </c>
      <c r="L3837" s="46" t="str">
        <f>IF(E3837="","",IF(ISERROR(IF(行业估值!$E$7="最新年报",[1]!EM_S_STM07_BS(E3837,140,LEFT(RIGHT($L$1,5),4)&amp;"-12-31",1)/100000000,[1]!EM_S_STM07_BS(E3837,140,LEFT(RIGHT($L$1,11),10),1)/100000000)),0,IF(行业估值!$E$7="最新年报",[1]!EM_S_STM07_BS(E3837,140,LEFT(RIGHT($L$1,5),4)&amp;"-12-31",1)/100000000,[1]!EM_S_STM07_BS(E3837,140,LEFT(RIGHT($L$1,11),10),1)/100000000)))</f>
        <v/>
      </c>
      <c r="M3837" s="36" t="str">
        <f t="shared" si="307"/>
        <v/>
      </c>
      <c r="N3837" s="37" t="str">
        <f>IF(E3837="","",IF(ISERROR([1]!EM_S_EST_NETPROFIT(E3837,行业估值!$E$6,deadline)/100000000),"-",[1]!EM_S_EST_NETPROFIT(E3837,行业估值!$E$6,deadline)/100000000))</f>
        <v/>
      </c>
      <c r="O3837" s="36" t="str">
        <f t="shared" si="308"/>
        <v/>
      </c>
      <c r="T3837" s="64"/>
      <c r="U3837" s="64"/>
    </row>
    <row r="3838" spans="4:21">
      <c r="D3838" s="45" t="str">
        <f>IF(AND(行业估值!$B$39=$G3838,COUNTIF($G$2:$G$2552,$G3838)&gt;=1),COUNTIF($G$2:G3838,$G3838),"")</f>
        <v/>
      </c>
      <c r="E3838" s="65" t="str">
        <f t="shared" si="304"/>
        <v/>
      </c>
      <c r="F3838" s="65" t="str">
        <f t="shared" si="305"/>
        <v/>
      </c>
      <c r="G3838" s="34" t="str">
        <f>IF(E3838="","",IF(行业估值!$C$5="申万行业",[1]!EM_S_INFO_INDUSTRY_SW2014(E3838,"1"),IF(行业估值!$C$5="证监会行业",[1]!EM_S_INFO_INDUSTRY_CSRC1(E3838,"1"),[1]!EM_S_INFO_INDUSTRY_EM2016(E3838,"1"))))</f>
        <v/>
      </c>
      <c r="H3838" s="34" t="str">
        <f>IF(E3838="","",IF($H$1="上证50",[1]!EM_S_INFO_COMPINDEX(E3838,"000016"),"")&amp;IF($H$1="上证180",[1]!EM_S_INFO_COMPINDEX(E3838,"000010"),"")&amp;IF($H$1="沪深300",[1]!EM_S_INFO_COMPINDEX(E3838,"000300"),"")&amp;IF(AND($H$1="上证A股",RIGHT(E3838,2)="SH"),"是","")&amp;IF(AND($H$1="深证A股",RIGHT(E3838,2)="SZ"),"是","")&amp;IF(AND($H$1="创业板",LEFT(E3838,1)-3=0),"是","")&amp;IF(AND($H$1="全部A股",E3838&lt;&gt;0),"是","")&amp;IF(AND($H$1="中小板",LEFT(E3838,3)="002"),"是",""))</f>
        <v/>
      </c>
      <c r="I3838" s="46" t="str">
        <f>IF(E3838="","",IF(OR([1]!EM_S_VAL_MV(E3838,deadline)="",[1]!EM_S_VAL_MV(E3838,deadline)="--",[1]!EM_S_VAL_MV(E3838,deadline)="null"),0,[1]!EM_S_VAL_MV(E3838,deadline)/100000000))</f>
        <v/>
      </c>
      <c r="J3838" s="46" t="str">
        <f>IF(E3838="","",IF(RIGHT(LEFT($J$1,6),3)="TTM",[1]!EM_S_FA_PROFIT_TTM(E3838,LEFT(RIGHT($J$1,11),10),1)/100000000,[1]!EM_S_STM07_IS(E3838,61,LEFT(RIGHT($J$1,5),4)&amp;"-12-31",1)/100000000))</f>
        <v/>
      </c>
      <c r="K3838" s="36" t="str">
        <f t="shared" si="306"/>
        <v/>
      </c>
      <c r="L3838" s="46" t="str">
        <f>IF(E3838="","",IF(ISERROR(IF(行业估值!$E$7="最新年报",[1]!EM_S_STM07_BS(E3838,140,LEFT(RIGHT($L$1,5),4)&amp;"-12-31",1)/100000000,[1]!EM_S_STM07_BS(E3838,140,LEFT(RIGHT($L$1,11),10),1)/100000000)),0,IF(行业估值!$E$7="最新年报",[1]!EM_S_STM07_BS(E3838,140,LEFT(RIGHT($L$1,5),4)&amp;"-12-31",1)/100000000,[1]!EM_S_STM07_BS(E3838,140,LEFT(RIGHT($L$1,11),10),1)/100000000)))</f>
        <v/>
      </c>
      <c r="M3838" s="36" t="str">
        <f t="shared" si="307"/>
        <v/>
      </c>
      <c r="N3838" s="37" t="str">
        <f>IF(E3838="","",IF(ISERROR([1]!EM_S_EST_NETPROFIT(E3838,行业估值!$E$6,deadline)/100000000),"-",[1]!EM_S_EST_NETPROFIT(E3838,行业估值!$E$6,deadline)/100000000))</f>
        <v/>
      </c>
      <c r="O3838" s="36" t="str">
        <f t="shared" si="308"/>
        <v/>
      </c>
      <c r="T3838" s="64"/>
      <c r="U3838" s="64"/>
    </row>
    <row r="3839" spans="4:21">
      <c r="D3839" s="45" t="str">
        <f>IF(AND(行业估值!$B$39=$G3839,COUNTIF($G$2:$G$2552,$G3839)&gt;=1),COUNTIF($G$2:G3839,$G3839),"")</f>
        <v/>
      </c>
      <c r="E3839" s="65" t="str">
        <f t="shared" si="304"/>
        <v/>
      </c>
      <c r="F3839" s="65" t="str">
        <f t="shared" si="305"/>
        <v/>
      </c>
      <c r="G3839" s="34" t="str">
        <f>IF(E3839="","",IF(行业估值!$C$5="申万行业",[1]!EM_S_INFO_INDUSTRY_SW2014(E3839,"1"),IF(行业估值!$C$5="证监会行业",[1]!EM_S_INFO_INDUSTRY_CSRC1(E3839,"1"),[1]!EM_S_INFO_INDUSTRY_EM2016(E3839,"1"))))</f>
        <v/>
      </c>
      <c r="H3839" s="34" t="str">
        <f>IF(E3839="","",IF($H$1="上证50",[1]!EM_S_INFO_COMPINDEX(E3839,"000016"),"")&amp;IF($H$1="上证180",[1]!EM_S_INFO_COMPINDEX(E3839,"000010"),"")&amp;IF($H$1="沪深300",[1]!EM_S_INFO_COMPINDEX(E3839,"000300"),"")&amp;IF(AND($H$1="上证A股",RIGHT(E3839,2)="SH"),"是","")&amp;IF(AND($H$1="深证A股",RIGHT(E3839,2)="SZ"),"是","")&amp;IF(AND($H$1="创业板",LEFT(E3839,1)-3=0),"是","")&amp;IF(AND($H$1="全部A股",E3839&lt;&gt;0),"是","")&amp;IF(AND($H$1="中小板",LEFT(E3839,3)="002"),"是",""))</f>
        <v/>
      </c>
      <c r="I3839" s="46" t="str">
        <f>IF(E3839="","",IF(OR([1]!EM_S_VAL_MV(E3839,deadline)="",[1]!EM_S_VAL_MV(E3839,deadline)="--",[1]!EM_S_VAL_MV(E3839,deadline)="null"),0,[1]!EM_S_VAL_MV(E3839,deadline)/100000000))</f>
        <v/>
      </c>
      <c r="J3839" s="46" t="str">
        <f>IF(E3839="","",IF(RIGHT(LEFT($J$1,6),3)="TTM",[1]!EM_S_FA_PROFIT_TTM(E3839,LEFT(RIGHT($J$1,11),10),1)/100000000,[1]!EM_S_STM07_IS(E3839,61,LEFT(RIGHT($J$1,5),4)&amp;"-12-31",1)/100000000))</f>
        <v/>
      </c>
      <c r="K3839" s="36" t="str">
        <f t="shared" si="306"/>
        <v/>
      </c>
      <c r="L3839" s="46" t="str">
        <f>IF(E3839="","",IF(ISERROR(IF(行业估值!$E$7="最新年报",[1]!EM_S_STM07_BS(E3839,140,LEFT(RIGHT($L$1,5),4)&amp;"-12-31",1)/100000000,[1]!EM_S_STM07_BS(E3839,140,LEFT(RIGHT($L$1,11),10),1)/100000000)),0,IF(行业估值!$E$7="最新年报",[1]!EM_S_STM07_BS(E3839,140,LEFT(RIGHT($L$1,5),4)&amp;"-12-31",1)/100000000,[1]!EM_S_STM07_BS(E3839,140,LEFT(RIGHT($L$1,11),10),1)/100000000)))</f>
        <v/>
      </c>
      <c r="M3839" s="36" t="str">
        <f t="shared" si="307"/>
        <v/>
      </c>
      <c r="N3839" s="37" t="str">
        <f>IF(E3839="","",IF(ISERROR([1]!EM_S_EST_NETPROFIT(E3839,行业估值!$E$6,deadline)/100000000),"-",[1]!EM_S_EST_NETPROFIT(E3839,行业估值!$E$6,deadline)/100000000))</f>
        <v/>
      </c>
      <c r="O3839" s="36" t="str">
        <f t="shared" si="308"/>
        <v/>
      </c>
      <c r="T3839" s="64"/>
      <c r="U3839" s="64"/>
    </row>
    <row r="3840" spans="4:21">
      <c r="D3840" s="45" t="str">
        <f>IF(AND(行业估值!$B$39=$G3840,COUNTIF($G$2:$G$2552,$G3840)&gt;=1),COUNTIF($G$2:G3840,$G3840),"")</f>
        <v/>
      </c>
      <c r="E3840" s="65" t="str">
        <f t="shared" si="304"/>
        <v/>
      </c>
      <c r="F3840" s="65" t="str">
        <f t="shared" si="305"/>
        <v/>
      </c>
      <c r="G3840" s="34" t="str">
        <f>IF(E3840="","",IF(行业估值!$C$5="申万行业",[1]!EM_S_INFO_INDUSTRY_SW2014(E3840,"1"),IF(行业估值!$C$5="证监会行业",[1]!EM_S_INFO_INDUSTRY_CSRC1(E3840,"1"),[1]!EM_S_INFO_INDUSTRY_EM2016(E3840,"1"))))</f>
        <v/>
      </c>
      <c r="H3840" s="34" t="str">
        <f>IF(E3840="","",IF($H$1="上证50",[1]!EM_S_INFO_COMPINDEX(E3840,"000016"),"")&amp;IF($H$1="上证180",[1]!EM_S_INFO_COMPINDEX(E3840,"000010"),"")&amp;IF($H$1="沪深300",[1]!EM_S_INFO_COMPINDEX(E3840,"000300"),"")&amp;IF(AND($H$1="上证A股",RIGHT(E3840,2)="SH"),"是","")&amp;IF(AND($H$1="深证A股",RIGHT(E3840,2)="SZ"),"是","")&amp;IF(AND($H$1="创业板",LEFT(E3840,1)-3=0),"是","")&amp;IF(AND($H$1="全部A股",E3840&lt;&gt;0),"是","")&amp;IF(AND($H$1="中小板",LEFT(E3840,3)="002"),"是",""))</f>
        <v/>
      </c>
      <c r="I3840" s="46" t="str">
        <f>IF(E3840="","",IF(OR([1]!EM_S_VAL_MV(E3840,deadline)="",[1]!EM_S_VAL_MV(E3840,deadline)="--",[1]!EM_S_VAL_MV(E3840,deadline)="null"),0,[1]!EM_S_VAL_MV(E3840,deadline)/100000000))</f>
        <v/>
      </c>
      <c r="J3840" s="46" t="str">
        <f>IF(E3840="","",IF(RIGHT(LEFT($J$1,6),3)="TTM",[1]!EM_S_FA_PROFIT_TTM(E3840,LEFT(RIGHT($J$1,11),10),1)/100000000,[1]!EM_S_STM07_IS(E3840,61,LEFT(RIGHT($J$1,5),4)&amp;"-12-31",1)/100000000))</f>
        <v/>
      </c>
      <c r="K3840" s="36" t="str">
        <f t="shared" si="306"/>
        <v/>
      </c>
      <c r="L3840" s="46" t="str">
        <f>IF(E3840="","",IF(ISERROR(IF(行业估值!$E$7="最新年报",[1]!EM_S_STM07_BS(E3840,140,LEFT(RIGHT($L$1,5),4)&amp;"-12-31",1)/100000000,[1]!EM_S_STM07_BS(E3840,140,LEFT(RIGHT($L$1,11),10),1)/100000000)),0,IF(行业估值!$E$7="最新年报",[1]!EM_S_STM07_BS(E3840,140,LEFT(RIGHT($L$1,5),4)&amp;"-12-31",1)/100000000,[1]!EM_S_STM07_BS(E3840,140,LEFT(RIGHT($L$1,11),10),1)/100000000)))</f>
        <v/>
      </c>
      <c r="M3840" s="36" t="str">
        <f t="shared" si="307"/>
        <v/>
      </c>
      <c r="N3840" s="37" t="str">
        <f>IF(E3840="","",IF(ISERROR([1]!EM_S_EST_NETPROFIT(E3840,行业估值!$E$6,deadline)/100000000),"-",[1]!EM_S_EST_NETPROFIT(E3840,行业估值!$E$6,deadline)/100000000))</f>
        <v/>
      </c>
      <c r="O3840" s="36" t="str">
        <f t="shared" si="308"/>
        <v/>
      </c>
      <c r="T3840" s="64"/>
      <c r="U3840" s="64"/>
    </row>
    <row r="3841" spans="4:21">
      <c r="D3841" s="45" t="str">
        <f>IF(AND(行业估值!$B$39=$G3841,COUNTIF($G$2:$G$2552,$G3841)&gt;=1),COUNTIF($G$2:G3841,$G3841),"")</f>
        <v/>
      </c>
      <c r="E3841" s="65" t="str">
        <f t="shared" si="304"/>
        <v/>
      </c>
      <c r="F3841" s="65" t="str">
        <f t="shared" si="305"/>
        <v/>
      </c>
      <c r="G3841" s="34" t="str">
        <f>IF(E3841="","",IF(行业估值!$C$5="申万行业",[1]!EM_S_INFO_INDUSTRY_SW2014(E3841,"1"),IF(行业估值!$C$5="证监会行业",[1]!EM_S_INFO_INDUSTRY_CSRC1(E3841,"1"),[1]!EM_S_INFO_INDUSTRY_EM2016(E3841,"1"))))</f>
        <v/>
      </c>
      <c r="H3841" s="34" t="str">
        <f>IF(E3841="","",IF($H$1="上证50",[1]!EM_S_INFO_COMPINDEX(E3841,"000016"),"")&amp;IF($H$1="上证180",[1]!EM_S_INFO_COMPINDEX(E3841,"000010"),"")&amp;IF($H$1="沪深300",[1]!EM_S_INFO_COMPINDEX(E3841,"000300"),"")&amp;IF(AND($H$1="上证A股",RIGHT(E3841,2)="SH"),"是","")&amp;IF(AND($H$1="深证A股",RIGHT(E3841,2)="SZ"),"是","")&amp;IF(AND($H$1="创业板",LEFT(E3841,1)-3=0),"是","")&amp;IF(AND($H$1="全部A股",E3841&lt;&gt;0),"是","")&amp;IF(AND($H$1="中小板",LEFT(E3841,3)="002"),"是",""))</f>
        <v/>
      </c>
      <c r="I3841" s="46" t="str">
        <f>IF(E3841="","",IF(OR([1]!EM_S_VAL_MV(E3841,deadline)="",[1]!EM_S_VAL_MV(E3841,deadline)="--",[1]!EM_S_VAL_MV(E3841,deadline)="null"),0,[1]!EM_S_VAL_MV(E3841,deadline)/100000000))</f>
        <v/>
      </c>
      <c r="J3841" s="46" t="str">
        <f>IF(E3841="","",IF(RIGHT(LEFT($J$1,6),3)="TTM",[1]!EM_S_FA_PROFIT_TTM(E3841,LEFT(RIGHT($J$1,11),10),1)/100000000,[1]!EM_S_STM07_IS(E3841,61,LEFT(RIGHT($J$1,5),4)&amp;"-12-31",1)/100000000))</f>
        <v/>
      </c>
      <c r="K3841" s="36" t="str">
        <f t="shared" si="306"/>
        <v/>
      </c>
      <c r="L3841" s="46" t="str">
        <f>IF(E3841="","",IF(ISERROR(IF(行业估值!$E$7="最新年报",[1]!EM_S_STM07_BS(E3841,140,LEFT(RIGHT($L$1,5),4)&amp;"-12-31",1)/100000000,[1]!EM_S_STM07_BS(E3841,140,LEFT(RIGHT($L$1,11),10),1)/100000000)),0,IF(行业估值!$E$7="最新年报",[1]!EM_S_STM07_BS(E3841,140,LEFT(RIGHT($L$1,5),4)&amp;"-12-31",1)/100000000,[1]!EM_S_STM07_BS(E3841,140,LEFT(RIGHT($L$1,11),10),1)/100000000)))</f>
        <v/>
      </c>
      <c r="M3841" s="36" t="str">
        <f t="shared" si="307"/>
        <v/>
      </c>
      <c r="N3841" s="37" t="str">
        <f>IF(E3841="","",IF(ISERROR([1]!EM_S_EST_NETPROFIT(E3841,行业估值!$E$6,deadline)/100000000),"-",[1]!EM_S_EST_NETPROFIT(E3841,行业估值!$E$6,deadline)/100000000))</f>
        <v/>
      </c>
      <c r="O3841" s="36" t="str">
        <f t="shared" si="308"/>
        <v/>
      </c>
      <c r="T3841" s="64"/>
      <c r="U3841" s="64"/>
    </row>
    <row r="3842" spans="4:21">
      <c r="D3842" s="45" t="str">
        <f>IF(AND(行业估值!$B$39=$G3842,COUNTIF($G$2:$G$2552,$G3842)&gt;=1),COUNTIF($G$2:G3842,$G3842),"")</f>
        <v/>
      </c>
      <c r="E3842" s="65" t="str">
        <f t="shared" si="304"/>
        <v/>
      </c>
      <c r="F3842" s="65" t="str">
        <f t="shared" si="305"/>
        <v/>
      </c>
      <c r="G3842" s="34" t="str">
        <f>IF(E3842="","",IF(行业估值!$C$5="申万行业",[1]!EM_S_INFO_INDUSTRY_SW2014(E3842,"1"),IF(行业估值!$C$5="证监会行业",[1]!EM_S_INFO_INDUSTRY_CSRC1(E3842,"1"),[1]!EM_S_INFO_INDUSTRY_EM2016(E3842,"1"))))</f>
        <v/>
      </c>
      <c r="H3842" s="34" t="str">
        <f>IF(E3842="","",IF($H$1="上证50",[1]!EM_S_INFO_COMPINDEX(E3842,"000016"),"")&amp;IF($H$1="上证180",[1]!EM_S_INFO_COMPINDEX(E3842,"000010"),"")&amp;IF($H$1="沪深300",[1]!EM_S_INFO_COMPINDEX(E3842,"000300"),"")&amp;IF(AND($H$1="上证A股",RIGHT(E3842,2)="SH"),"是","")&amp;IF(AND($H$1="深证A股",RIGHT(E3842,2)="SZ"),"是","")&amp;IF(AND($H$1="创业板",LEFT(E3842,1)-3=0),"是","")&amp;IF(AND($H$1="全部A股",E3842&lt;&gt;0),"是","")&amp;IF(AND($H$1="中小板",LEFT(E3842,3)="002"),"是",""))</f>
        <v/>
      </c>
      <c r="I3842" s="46" t="str">
        <f>IF(E3842="","",IF(OR([1]!EM_S_VAL_MV(E3842,deadline)="",[1]!EM_S_VAL_MV(E3842,deadline)="--",[1]!EM_S_VAL_MV(E3842,deadline)="null"),0,[1]!EM_S_VAL_MV(E3842,deadline)/100000000))</f>
        <v/>
      </c>
      <c r="J3842" s="46" t="str">
        <f>IF(E3842="","",IF(RIGHT(LEFT($J$1,6),3)="TTM",[1]!EM_S_FA_PROFIT_TTM(E3842,LEFT(RIGHT($J$1,11),10),1)/100000000,[1]!EM_S_STM07_IS(E3842,61,LEFT(RIGHT($J$1,5),4)&amp;"-12-31",1)/100000000))</f>
        <v/>
      </c>
      <c r="K3842" s="36" t="str">
        <f t="shared" si="306"/>
        <v/>
      </c>
      <c r="L3842" s="46" t="str">
        <f>IF(E3842="","",IF(ISERROR(IF(行业估值!$E$7="最新年报",[1]!EM_S_STM07_BS(E3842,140,LEFT(RIGHT($L$1,5),4)&amp;"-12-31",1)/100000000,[1]!EM_S_STM07_BS(E3842,140,LEFT(RIGHT($L$1,11),10),1)/100000000)),0,IF(行业估值!$E$7="最新年报",[1]!EM_S_STM07_BS(E3842,140,LEFT(RIGHT($L$1,5),4)&amp;"-12-31",1)/100000000,[1]!EM_S_STM07_BS(E3842,140,LEFT(RIGHT($L$1,11),10),1)/100000000)))</f>
        <v/>
      </c>
      <c r="M3842" s="36" t="str">
        <f t="shared" si="307"/>
        <v/>
      </c>
      <c r="N3842" s="37" t="str">
        <f>IF(E3842="","",IF(ISERROR([1]!EM_S_EST_NETPROFIT(E3842,行业估值!$E$6,deadline)/100000000),"-",[1]!EM_S_EST_NETPROFIT(E3842,行业估值!$E$6,deadline)/100000000))</f>
        <v/>
      </c>
      <c r="O3842" s="36" t="str">
        <f t="shared" si="308"/>
        <v/>
      </c>
      <c r="T3842" s="64"/>
      <c r="U3842" s="64"/>
    </row>
    <row r="3843" spans="4:21">
      <c r="D3843" s="45" t="str">
        <f>IF(AND(行业估值!$B$39=$G3843,COUNTIF($G$2:$G$2552,$G3843)&gt;=1),COUNTIF($G$2:G3843,$G3843),"")</f>
        <v/>
      </c>
      <c r="E3843" s="65" t="str">
        <f t="shared" ref="E3843:E3906" si="309">IF(U3843="","",U3843)</f>
        <v/>
      </c>
      <c r="F3843" s="65" t="str">
        <f t="shared" ref="F3843:F3906" si="310">IF(T3843="","",T3843)</f>
        <v/>
      </c>
      <c r="G3843" s="34" t="str">
        <f>IF(E3843="","",IF(行业估值!$C$5="申万行业",[1]!EM_S_INFO_INDUSTRY_SW2014(E3843,"1"),IF(行业估值!$C$5="证监会行业",[1]!EM_S_INFO_INDUSTRY_CSRC1(E3843,"1"),[1]!EM_S_INFO_INDUSTRY_EM2016(E3843,"1"))))</f>
        <v/>
      </c>
      <c r="H3843" s="34" t="str">
        <f>IF(E3843="","",IF($H$1="上证50",[1]!EM_S_INFO_COMPINDEX(E3843,"000016"),"")&amp;IF($H$1="上证180",[1]!EM_S_INFO_COMPINDEX(E3843,"000010"),"")&amp;IF($H$1="沪深300",[1]!EM_S_INFO_COMPINDEX(E3843,"000300"),"")&amp;IF(AND($H$1="上证A股",RIGHT(E3843,2)="SH"),"是","")&amp;IF(AND($H$1="深证A股",RIGHT(E3843,2)="SZ"),"是","")&amp;IF(AND($H$1="创业板",LEFT(E3843,1)-3=0),"是","")&amp;IF(AND($H$1="全部A股",E3843&lt;&gt;0),"是","")&amp;IF(AND($H$1="中小板",LEFT(E3843,3)="002"),"是",""))</f>
        <v/>
      </c>
      <c r="I3843" s="46" t="str">
        <f>IF(E3843="","",IF(OR([1]!EM_S_VAL_MV(E3843,deadline)="",[1]!EM_S_VAL_MV(E3843,deadline)="--",[1]!EM_S_VAL_MV(E3843,deadline)="null"),0,[1]!EM_S_VAL_MV(E3843,deadline)/100000000))</f>
        <v/>
      </c>
      <c r="J3843" s="46" t="str">
        <f>IF(E3843="","",IF(RIGHT(LEFT($J$1,6),3)="TTM",[1]!EM_S_FA_PROFIT_TTM(E3843,LEFT(RIGHT($J$1,11),10),1)/100000000,[1]!EM_S_STM07_IS(E3843,61,LEFT(RIGHT($J$1,5),4)&amp;"-12-31",1)/100000000))</f>
        <v/>
      </c>
      <c r="K3843" s="36" t="str">
        <f t="shared" si="306"/>
        <v/>
      </c>
      <c r="L3843" s="46" t="str">
        <f>IF(E3843="","",IF(ISERROR(IF(行业估值!$E$7="最新年报",[1]!EM_S_STM07_BS(E3843,140,LEFT(RIGHT($L$1,5),4)&amp;"-12-31",1)/100000000,[1]!EM_S_STM07_BS(E3843,140,LEFT(RIGHT($L$1,11),10),1)/100000000)),0,IF(行业估值!$E$7="最新年报",[1]!EM_S_STM07_BS(E3843,140,LEFT(RIGHT($L$1,5),4)&amp;"-12-31",1)/100000000,[1]!EM_S_STM07_BS(E3843,140,LEFT(RIGHT($L$1,11),10),1)/100000000)))</f>
        <v/>
      </c>
      <c r="M3843" s="36" t="str">
        <f t="shared" si="307"/>
        <v/>
      </c>
      <c r="N3843" s="37" t="str">
        <f>IF(E3843="","",IF(ISERROR([1]!EM_S_EST_NETPROFIT(E3843,行业估值!$E$6,deadline)/100000000),"-",[1]!EM_S_EST_NETPROFIT(E3843,行业估值!$E$6,deadline)/100000000))</f>
        <v/>
      </c>
      <c r="O3843" s="36" t="str">
        <f t="shared" si="308"/>
        <v/>
      </c>
      <c r="T3843" s="64"/>
      <c r="U3843" s="64"/>
    </row>
    <row r="3844" spans="4:21">
      <c r="D3844" s="45" t="str">
        <f>IF(AND(行业估值!$B$39=$G3844,COUNTIF($G$2:$G$2552,$G3844)&gt;=1),COUNTIF($G$2:G3844,$G3844),"")</f>
        <v/>
      </c>
      <c r="E3844" s="65" t="str">
        <f t="shared" si="309"/>
        <v/>
      </c>
      <c r="F3844" s="65" t="str">
        <f t="shared" si="310"/>
        <v/>
      </c>
      <c r="G3844" s="34" t="str">
        <f>IF(E3844="","",IF(行业估值!$C$5="申万行业",[1]!EM_S_INFO_INDUSTRY_SW2014(E3844,"1"),IF(行业估值!$C$5="证监会行业",[1]!EM_S_INFO_INDUSTRY_CSRC1(E3844,"1"),[1]!EM_S_INFO_INDUSTRY_EM2016(E3844,"1"))))</f>
        <v/>
      </c>
      <c r="H3844" s="34" t="str">
        <f>IF(E3844="","",IF($H$1="上证50",[1]!EM_S_INFO_COMPINDEX(E3844,"000016"),"")&amp;IF($H$1="上证180",[1]!EM_S_INFO_COMPINDEX(E3844,"000010"),"")&amp;IF($H$1="沪深300",[1]!EM_S_INFO_COMPINDEX(E3844,"000300"),"")&amp;IF(AND($H$1="上证A股",RIGHT(E3844,2)="SH"),"是","")&amp;IF(AND($H$1="深证A股",RIGHT(E3844,2)="SZ"),"是","")&amp;IF(AND($H$1="创业板",LEFT(E3844,1)-3=0),"是","")&amp;IF(AND($H$1="全部A股",E3844&lt;&gt;0),"是","")&amp;IF(AND($H$1="中小板",LEFT(E3844,3)="002"),"是",""))</f>
        <v/>
      </c>
      <c r="I3844" s="46" t="str">
        <f>IF(E3844="","",IF(OR([1]!EM_S_VAL_MV(E3844,deadline)="",[1]!EM_S_VAL_MV(E3844,deadline)="--",[1]!EM_S_VAL_MV(E3844,deadline)="null"),0,[1]!EM_S_VAL_MV(E3844,deadline)/100000000))</f>
        <v/>
      </c>
      <c r="J3844" s="46" t="str">
        <f>IF(E3844="","",IF(RIGHT(LEFT($J$1,6),3)="TTM",[1]!EM_S_FA_PROFIT_TTM(E3844,LEFT(RIGHT($J$1,11),10),1)/100000000,[1]!EM_S_STM07_IS(E3844,61,LEFT(RIGHT($J$1,5),4)&amp;"-12-31",1)/100000000))</f>
        <v/>
      </c>
      <c r="K3844" s="36" t="str">
        <f t="shared" si="306"/>
        <v/>
      </c>
      <c r="L3844" s="46" t="str">
        <f>IF(E3844="","",IF(ISERROR(IF(行业估值!$E$7="最新年报",[1]!EM_S_STM07_BS(E3844,140,LEFT(RIGHT($L$1,5),4)&amp;"-12-31",1)/100000000,[1]!EM_S_STM07_BS(E3844,140,LEFT(RIGHT($L$1,11),10),1)/100000000)),0,IF(行业估值!$E$7="最新年报",[1]!EM_S_STM07_BS(E3844,140,LEFT(RIGHT($L$1,5),4)&amp;"-12-31",1)/100000000,[1]!EM_S_STM07_BS(E3844,140,LEFT(RIGHT($L$1,11),10),1)/100000000)))</f>
        <v/>
      </c>
      <c r="M3844" s="36" t="str">
        <f t="shared" si="307"/>
        <v/>
      </c>
      <c r="N3844" s="37" t="str">
        <f>IF(E3844="","",IF(ISERROR([1]!EM_S_EST_NETPROFIT(E3844,行业估值!$E$6,deadline)/100000000),"-",[1]!EM_S_EST_NETPROFIT(E3844,行业估值!$E$6,deadline)/100000000))</f>
        <v/>
      </c>
      <c r="O3844" s="36" t="str">
        <f t="shared" si="308"/>
        <v/>
      </c>
      <c r="T3844" s="64"/>
      <c r="U3844" s="64"/>
    </row>
    <row r="3845" spans="4:21">
      <c r="D3845" s="45" t="str">
        <f>IF(AND(行业估值!$B$39=$G3845,COUNTIF($G$2:$G$2552,$G3845)&gt;=1),COUNTIF($G$2:G3845,$G3845),"")</f>
        <v/>
      </c>
      <c r="E3845" s="65" t="str">
        <f t="shared" si="309"/>
        <v/>
      </c>
      <c r="F3845" s="65" t="str">
        <f t="shared" si="310"/>
        <v/>
      </c>
      <c r="G3845" s="34" t="str">
        <f>IF(E3845="","",IF(行业估值!$C$5="申万行业",[1]!EM_S_INFO_INDUSTRY_SW2014(E3845,"1"),IF(行业估值!$C$5="证监会行业",[1]!EM_S_INFO_INDUSTRY_CSRC1(E3845,"1"),[1]!EM_S_INFO_INDUSTRY_EM2016(E3845,"1"))))</f>
        <v/>
      </c>
      <c r="H3845" s="34" t="str">
        <f>IF(E3845="","",IF($H$1="上证50",[1]!EM_S_INFO_COMPINDEX(E3845,"000016"),"")&amp;IF($H$1="上证180",[1]!EM_S_INFO_COMPINDEX(E3845,"000010"),"")&amp;IF($H$1="沪深300",[1]!EM_S_INFO_COMPINDEX(E3845,"000300"),"")&amp;IF(AND($H$1="上证A股",RIGHT(E3845,2)="SH"),"是","")&amp;IF(AND($H$1="深证A股",RIGHT(E3845,2)="SZ"),"是","")&amp;IF(AND($H$1="创业板",LEFT(E3845,1)-3=0),"是","")&amp;IF(AND($H$1="全部A股",E3845&lt;&gt;0),"是","")&amp;IF(AND($H$1="中小板",LEFT(E3845,3)="002"),"是",""))</f>
        <v/>
      </c>
      <c r="I3845" s="46" t="str">
        <f>IF(E3845="","",IF(OR([1]!EM_S_VAL_MV(E3845,deadline)="",[1]!EM_S_VAL_MV(E3845,deadline)="--",[1]!EM_S_VAL_MV(E3845,deadline)="null"),0,[1]!EM_S_VAL_MV(E3845,deadline)/100000000))</f>
        <v/>
      </c>
      <c r="J3845" s="46" t="str">
        <f>IF(E3845="","",IF(RIGHT(LEFT($J$1,6),3)="TTM",[1]!EM_S_FA_PROFIT_TTM(E3845,LEFT(RIGHT($J$1,11),10),1)/100000000,[1]!EM_S_STM07_IS(E3845,61,LEFT(RIGHT($J$1,5),4)&amp;"-12-31",1)/100000000))</f>
        <v/>
      </c>
      <c r="K3845" s="36" t="str">
        <f t="shared" si="306"/>
        <v/>
      </c>
      <c r="L3845" s="46" t="str">
        <f>IF(E3845="","",IF(ISERROR(IF(行业估值!$E$7="最新年报",[1]!EM_S_STM07_BS(E3845,140,LEFT(RIGHT($L$1,5),4)&amp;"-12-31",1)/100000000,[1]!EM_S_STM07_BS(E3845,140,LEFT(RIGHT($L$1,11),10),1)/100000000)),0,IF(行业估值!$E$7="最新年报",[1]!EM_S_STM07_BS(E3845,140,LEFT(RIGHT($L$1,5),4)&amp;"-12-31",1)/100000000,[1]!EM_S_STM07_BS(E3845,140,LEFT(RIGHT($L$1,11),10),1)/100000000)))</f>
        <v/>
      </c>
      <c r="M3845" s="36" t="str">
        <f t="shared" si="307"/>
        <v/>
      </c>
      <c r="N3845" s="37" t="str">
        <f>IF(E3845="","",IF(ISERROR([1]!EM_S_EST_NETPROFIT(E3845,行业估值!$E$6,deadline)/100000000),"-",[1]!EM_S_EST_NETPROFIT(E3845,行业估值!$E$6,deadline)/100000000))</f>
        <v/>
      </c>
      <c r="O3845" s="36" t="str">
        <f t="shared" si="308"/>
        <v/>
      </c>
      <c r="T3845" s="64"/>
      <c r="U3845" s="64"/>
    </row>
    <row r="3846" spans="4:21">
      <c r="D3846" s="45" t="str">
        <f>IF(AND(行业估值!$B$39=$G3846,COUNTIF($G$2:$G$2552,$G3846)&gt;=1),COUNTIF($G$2:G3846,$G3846),"")</f>
        <v/>
      </c>
      <c r="E3846" s="65" t="str">
        <f t="shared" si="309"/>
        <v/>
      </c>
      <c r="F3846" s="65" t="str">
        <f t="shared" si="310"/>
        <v/>
      </c>
      <c r="G3846" s="34" t="str">
        <f>IF(E3846="","",IF(行业估值!$C$5="申万行业",[1]!EM_S_INFO_INDUSTRY_SW2014(E3846,"1"),IF(行业估值!$C$5="证监会行业",[1]!EM_S_INFO_INDUSTRY_CSRC1(E3846,"1"),[1]!EM_S_INFO_INDUSTRY_EM2016(E3846,"1"))))</f>
        <v/>
      </c>
      <c r="H3846" s="34" t="str">
        <f>IF(E3846="","",IF($H$1="上证50",[1]!EM_S_INFO_COMPINDEX(E3846,"000016"),"")&amp;IF($H$1="上证180",[1]!EM_S_INFO_COMPINDEX(E3846,"000010"),"")&amp;IF($H$1="沪深300",[1]!EM_S_INFO_COMPINDEX(E3846,"000300"),"")&amp;IF(AND($H$1="上证A股",RIGHT(E3846,2)="SH"),"是","")&amp;IF(AND($H$1="深证A股",RIGHT(E3846,2)="SZ"),"是","")&amp;IF(AND($H$1="创业板",LEFT(E3846,1)-3=0),"是","")&amp;IF(AND($H$1="全部A股",E3846&lt;&gt;0),"是","")&amp;IF(AND($H$1="中小板",LEFT(E3846,3)="002"),"是",""))</f>
        <v/>
      </c>
      <c r="I3846" s="46" t="str">
        <f>IF(E3846="","",IF(OR([1]!EM_S_VAL_MV(E3846,deadline)="",[1]!EM_S_VAL_MV(E3846,deadline)="--",[1]!EM_S_VAL_MV(E3846,deadline)="null"),0,[1]!EM_S_VAL_MV(E3846,deadline)/100000000))</f>
        <v/>
      </c>
      <c r="J3846" s="46" t="str">
        <f>IF(E3846="","",IF(RIGHT(LEFT($J$1,6),3)="TTM",[1]!EM_S_FA_PROFIT_TTM(E3846,LEFT(RIGHT($J$1,11),10),1)/100000000,[1]!EM_S_STM07_IS(E3846,61,LEFT(RIGHT($J$1,5),4)&amp;"-12-31",1)/100000000))</f>
        <v/>
      </c>
      <c r="K3846" s="36" t="str">
        <f t="shared" si="306"/>
        <v/>
      </c>
      <c r="L3846" s="46" t="str">
        <f>IF(E3846="","",IF(ISERROR(IF(行业估值!$E$7="最新年报",[1]!EM_S_STM07_BS(E3846,140,LEFT(RIGHT($L$1,5),4)&amp;"-12-31",1)/100000000,[1]!EM_S_STM07_BS(E3846,140,LEFT(RIGHT($L$1,11),10),1)/100000000)),0,IF(行业估值!$E$7="最新年报",[1]!EM_S_STM07_BS(E3846,140,LEFT(RIGHT($L$1,5),4)&amp;"-12-31",1)/100000000,[1]!EM_S_STM07_BS(E3846,140,LEFT(RIGHT($L$1,11),10),1)/100000000)))</f>
        <v/>
      </c>
      <c r="M3846" s="36" t="str">
        <f t="shared" si="307"/>
        <v/>
      </c>
      <c r="N3846" s="37" t="str">
        <f>IF(E3846="","",IF(ISERROR([1]!EM_S_EST_NETPROFIT(E3846,行业估值!$E$6,deadline)/100000000),"-",[1]!EM_S_EST_NETPROFIT(E3846,行业估值!$E$6,deadline)/100000000))</f>
        <v/>
      </c>
      <c r="O3846" s="36" t="str">
        <f t="shared" si="308"/>
        <v/>
      </c>
      <c r="T3846" s="64"/>
      <c r="U3846" s="64"/>
    </row>
    <row r="3847" spans="4:21">
      <c r="D3847" s="45" t="str">
        <f>IF(AND(行业估值!$B$39=$G3847,COUNTIF($G$2:$G$2552,$G3847)&gt;=1),COUNTIF($G$2:G3847,$G3847),"")</f>
        <v/>
      </c>
      <c r="E3847" s="65" t="str">
        <f t="shared" si="309"/>
        <v/>
      </c>
      <c r="F3847" s="65" t="str">
        <f t="shared" si="310"/>
        <v/>
      </c>
      <c r="G3847" s="34" t="str">
        <f>IF(E3847="","",IF(行业估值!$C$5="申万行业",[1]!EM_S_INFO_INDUSTRY_SW2014(E3847,"1"),IF(行业估值!$C$5="证监会行业",[1]!EM_S_INFO_INDUSTRY_CSRC1(E3847,"1"),[1]!EM_S_INFO_INDUSTRY_EM2016(E3847,"1"))))</f>
        <v/>
      </c>
      <c r="H3847" s="34" t="str">
        <f>IF(E3847="","",IF($H$1="上证50",[1]!EM_S_INFO_COMPINDEX(E3847,"000016"),"")&amp;IF($H$1="上证180",[1]!EM_S_INFO_COMPINDEX(E3847,"000010"),"")&amp;IF($H$1="沪深300",[1]!EM_S_INFO_COMPINDEX(E3847,"000300"),"")&amp;IF(AND($H$1="上证A股",RIGHT(E3847,2)="SH"),"是","")&amp;IF(AND($H$1="深证A股",RIGHT(E3847,2)="SZ"),"是","")&amp;IF(AND($H$1="创业板",LEFT(E3847,1)-3=0),"是","")&amp;IF(AND($H$1="全部A股",E3847&lt;&gt;0),"是","")&amp;IF(AND($H$1="中小板",LEFT(E3847,3)="002"),"是",""))</f>
        <v/>
      </c>
      <c r="I3847" s="46" t="str">
        <f>IF(E3847="","",IF(OR([1]!EM_S_VAL_MV(E3847,deadline)="",[1]!EM_S_VAL_MV(E3847,deadline)="--",[1]!EM_S_VAL_MV(E3847,deadline)="null"),0,[1]!EM_S_VAL_MV(E3847,deadline)/100000000))</f>
        <v/>
      </c>
      <c r="J3847" s="46" t="str">
        <f>IF(E3847="","",IF(RIGHT(LEFT($J$1,6),3)="TTM",[1]!EM_S_FA_PROFIT_TTM(E3847,LEFT(RIGHT($J$1,11),10),1)/100000000,[1]!EM_S_STM07_IS(E3847,61,LEFT(RIGHT($J$1,5),4)&amp;"-12-31",1)/100000000))</f>
        <v/>
      </c>
      <c r="K3847" s="36" t="str">
        <f t="shared" si="306"/>
        <v/>
      </c>
      <c r="L3847" s="46" t="str">
        <f>IF(E3847="","",IF(ISERROR(IF(行业估值!$E$7="最新年报",[1]!EM_S_STM07_BS(E3847,140,LEFT(RIGHT($L$1,5),4)&amp;"-12-31",1)/100000000,[1]!EM_S_STM07_BS(E3847,140,LEFT(RIGHT($L$1,11),10),1)/100000000)),0,IF(行业估值!$E$7="最新年报",[1]!EM_S_STM07_BS(E3847,140,LEFT(RIGHT($L$1,5),4)&amp;"-12-31",1)/100000000,[1]!EM_S_STM07_BS(E3847,140,LEFT(RIGHT($L$1,11),10),1)/100000000)))</f>
        <v/>
      </c>
      <c r="M3847" s="36" t="str">
        <f t="shared" si="307"/>
        <v/>
      </c>
      <c r="N3847" s="37" t="str">
        <f>IF(E3847="","",IF(ISERROR([1]!EM_S_EST_NETPROFIT(E3847,行业估值!$E$6,deadline)/100000000),"-",[1]!EM_S_EST_NETPROFIT(E3847,行业估值!$E$6,deadline)/100000000))</f>
        <v/>
      </c>
      <c r="O3847" s="36" t="str">
        <f t="shared" si="308"/>
        <v/>
      </c>
      <c r="T3847" s="64"/>
      <c r="U3847" s="64"/>
    </row>
    <row r="3848" spans="4:21">
      <c r="D3848" s="45" t="str">
        <f>IF(AND(行业估值!$B$39=$G3848,COUNTIF($G$2:$G$2552,$G3848)&gt;=1),COUNTIF($G$2:G3848,$G3848),"")</f>
        <v/>
      </c>
      <c r="E3848" s="65" t="str">
        <f t="shared" si="309"/>
        <v/>
      </c>
      <c r="F3848" s="65" t="str">
        <f t="shared" si="310"/>
        <v/>
      </c>
      <c r="G3848" s="34" t="str">
        <f>IF(E3848="","",IF(行业估值!$C$5="申万行业",[1]!EM_S_INFO_INDUSTRY_SW2014(E3848,"1"),IF(行业估值!$C$5="证监会行业",[1]!EM_S_INFO_INDUSTRY_CSRC1(E3848,"1"),[1]!EM_S_INFO_INDUSTRY_EM2016(E3848,"1"))))</f>
        <v/>
      </c>
      <c r="H3848" s="34" t="str">
        <f>IF(E3848="","",IF($H$1="上证50",[1]!EM_S_INFO_COMPINDEX(E3848,"000016"),"")&amp;IF($H$1="上证180",[1]!EM_S_INFO_COMPINDEX(E3848,"000010"),"")&amp;IF($H$1="沪深300",[1]!EM_S_INFO_COMPINDEX(E3848,"000300"),"")&amp;IF(AND($H$1="上证A股",RIGHT(E3848,2)="SH"),"是","")&amp;IF(AND($H$1="深证A股",RIGHT(E3848,2)="SZ"),"是","")&amp;IF(AND($H$1="创业板",LEFT(E3848,1)-3=0),"是","")&amp;IF(AND($H$1="全部A股",E3848&lt;&gt;0),"是","")&amp;IF(AND($H$1="中小板",LEFT(E3848,3)="002"),"是",""))</f>
        <v/>
      </c>
      <c r="I3848" s="46" t="str">
        <f>IF(E3848="","",IF(OR([1]!EM_S_VAL_MV(E3848,deadline)="",[1]!EM_S_VAL_MV(E3848,deadline)="--",[1]!EM_S_VAL_MV(E3848,deadline)="null"),0,[1]!EM_S_VAL_MV(E3848,deadline)/100000000))</f>
        <v/>
      </c>
      <c r="J3848" s="46" t="str">
        <f>IF(E3848="","",IF(RIGHT(LEFT($J$1,6),3)="TTM",[1]!EM_S_FA_PROFIT_TTM(E3848,LEFT(RIGHT($J$1,11),10),1)/100000000,[1]!EM_S_STM07_IS(E3848,61,LEFT(RIGHT($J$1,5),4)&amp;"-12-31",1)/100000000))</f>
        <v/>
      </c>
      <c r="K3848" s="36" t="str">
        <f t="shared" si="306"/>
        <v/>
      </c>
      <c r="L3848" s="46" t="str">
        <f>IF(E3848="","",IF(ISERROR(IF(行业估值!$E$7="最新年报",[1]!EM_S_STM07_BS(E3848,140,LEFT(RIGHT($L$1,5),4)&amp;"-12-31",1)/100000000,[1]!EM_S_STM07_BS(E3848,140,LEFT(RIGHT($L$1,11),10),1)/100000000)),0,IF(行业估值!$E$7="最新年报",[1]!EM_S_STM07_BS(E3848,140,LEFT(RIGHT($L$1,5),4)&amp;"-12-31",1)/100000000,[1]!EM_S_STM07_BS(E3848,140,LEFT(RIGHT($L$1,11),10),1)/100000000)))</f>
        <v/>
      </c>
      <c r="M3848" s="36" t="str">
        <f t="shared" si="307"/>
        <v/>
      </c>
      <c r="N3848" s="37" t="str">
        <f>IF(E3848="","",IF(ISERROR([1]!EM_S_EST_NETPROFIT(E3848,行业估值!$E$6,deadline)/100000000),"-",[1]!EM_S_EST_NETPROFIT(E3848,行业估值!$E$6,deadline)/100000000))</f>
        <v/>
      </c>
      <c r="O3848" s="36" t="str">
        <f t="shared" si="308"/>
        <v/>
      </c>
      <c r="T3848" s="64"/>
      <c r="U3848" s="64"/>
    </row>
    <row r="3849" spans="4:21">
      <c r="D3849" s="45" t="str">
        <f>IF(AND(行业估值!$B$39=$G3849,COUNTIF($G$2:$G$2552,$G3849)&gt;=1),COUNTIF($G$2:G3849,$G3849),"")</f>
        <v/>
      </c>
      <c r="E3849" s="65" t="str">
        <f t="shared" si="309"/>
        <v/>
      </c>
      <c r="F3849" s="65" t="str">
        <f t="shared" si="310"/>
        <v/>
      </c>
      <c r="G3849" s="34" t="str">
        <f>IF(E3849="","",IF(行业估值!$C$5="申万行业",[1]!EM_S_INFO_INDUSTRY_SW2014(E3849,"1"),IF(行业估值!$C$5="证监会行业",[1]!EM_S_INFO_INDUSTRY_CSRC1(E3849,"1"),[1]!EM_S_INFO_INDUSTRY_EM2016(E3849,"1"))))</f>
        <v/>
      </c>
      <c r="H3849" s="34" t="str">
        <f>IF(E3849="","",IF($H$1="上证50",[1]!EM_S_INFO_COMPINDEX(E3849,"000016"),"")&amp;IF($H$1="上证180",[1]!EM_S_INFO_COMPINDEX(E3849,"000010"),"")&amp;IF($H$1="沪深300",[1]!EM_S_INFO_COMPINDEX(E3849,"000300"),"")&amp;IF(AND($H$1="上证A股",RIGHT(E3849,2)="SH"),"是","")&amp;IF(AND($H$1="深证A股",RIGHT(E3849,2)="SZ"),"是","")&amp;IF(AND($H$1="创业板",LEFT(E3849,1)-3=0),"是","")&amp;IF(AND($H$1="全部A股",E3849&lt;&gt;0),"是","")&amp;IF(AND($H$1="中小板",LEFT(E3849,3)="002"),"是",""))</f>
        <v/>
      </c>
      <c r="I3849" s="46" t="str">
        <f>IF(E3849="","",IF(OR([1]!EM_S_VAL_MV(E3849,deadline)="",[1]!EM_S_VAL_MV(E3849,deadline)="--",[1]!EM_S_VAL_MV(E3849,deadline)="null"),0,[1]!EM_S_VAL_MV(E3849,deadline)/100000000))</f>
        <v/>
      </c>
      <c r="J3849" s="46" t="str">
        <f>IF(E3849="","",IF(RIGHT(LEFT($J$1,6),3)="TTM",[1]!EM_S_FA_PROFIT_TTM(E3849,LEFT(RIGHT($J$1,11),10),1)/100000000,[1]!EM_S_STM07_IS(E3849,61,LEFT(RIGHT($J$1,5),4)&amp;"-12-31",1)/100000000))</f>
        <v/>
      </c>
      <c r="K3849" s="36" t="str">
        <f t="shared" si="306"/>
        <v/>
      </c>
      <c r="L3849" s="46" t="str">
        <f>IF(E3849="","",IF(ISERROR(IF(行业估值!$E$7="最新年报",[1]!EM_S_STM07_BS(E3849,140,LEFT(RIGHT($L$1,5),4)&amp;"-12-31",1)/100000000,[1]!EM_S_STM07_BS(E3849,140,LEFT(RIGHT($L$1,11),10),1)/100000000)),0,IF(行业估值!$E$7="最新年报",[1]!EM_S_STM07_BS(E3849,140,LEFT(RIGHT($L$1,5),4)&amp;"-12-31",1)/100000000,[1]!EM_S_STM07_BS(E3849,140,LEFT(RIGHT($L$1,11),10),1)/100000000)))</f>
        <v/>
      </c>
      <c r="M3849" s="36" t="str">
        <f t="shared" si="307"/>
        <v/>
      </c>
      <c r="N3849" s="37" t="str">
        <f>IF(E3849="","",IF(ISERROR([1]!EM_S_EST_NETPROFIT(E3849,行业估值!$E$6,deadline)/100000000),"-",[1]!EM_S_EST_NETPROFIT(E3849,行业估值!$E$6,deadline)/100000000))</f>
        <v/>
      </c>
      <c r="O3849" s="36" t="str">
        <f t="shared" si="308"/>
        <v/>
      </c>
      <c r="T3849" s="64"/>
      <c r="U3849" s="64"/>
    </row>
    <row r="3850" spans="4:21">
      <c r="D3850" s="45" t="str">
        <f>IF(AND(行业估值!$B$39=$G3850,COUNTIF($G$2:$G$2552,$G3850)&gt;=1),COUNTIF($G$2:G3850,$G3850),"")</f>
        <v/>
      </c>
      <c r="E3850" s="65" t="str">
        <f t="shared" si="309"/>
        <v/>
      </c>
      <c r="F3850" s="65" t="str">
        <f t="shared" si="310"/>
        <v/>
      </c>
      <c r="G3850" s="34" t="str">
        <f>IF(E3850="","",IF(行业估值!$C$5="申万行业",[1]!EM_S_INFO_INDUSTRY_SW2014(E3850,"1"),IF(行业估值!$C$5="证监会行业",[1]!EM_S_INFO_INDUSTRY_CSRC1(E3850,"1"),[1]!EM_S_INFO_INDUSTRY_EM2016(E3850,"1"))))</f>
        <v/>
      </c>
      <c r="H3850" s="34" t="str">
        <f>IF(E3850="","",IF($H$1="上证50",[1]!EM_S_INFO_COMPINDEX(E3850,"000016"),"")&amp;IF($H$1="上证180",[1]!EM_S_INFO_COMPINDEX(E3850,"000010"),"")&amp;IF($H$1="沪深300",[1]!EM_S_INFO_COMPINDEX(E3850,"000300"),"")&amp;IF(AND($H$1="上证A股",RIGHT(E3850,2)="SH"),"是","")&amp;IF(AND($H$1="深证A股",RIGHT(E3850,2)="SZ"),"是","")&amp;IF(AND($H$1="创业板",LEFT(E3850,1)-3=0),"是","")&amp;IF(AND($H$1="全部A股",E3850&lt;&gt;0),"是","")&amp;IF(AND($H$1="中小板",LEFT(E3850,3)="002"),"是",""))</f>
        <v/>
      </c>
      <c r="I3850" s="46" t="str">
        <f>IF(E3850="","",IF(OR([1]!EM_S_VAL_MV(E3850,deadline)="",[1]!EM_S_VAL_MV(E3850,deadline)="--",[1]!EM_S_VAL_MV(E3850,deadline)="null"),0,[1]!EM_S_VAL_MV(E3850,deadline)/100000000))</f>
        <v/>
      </c>
      <c r="J3850" s="46" t="str">
        <f>IF(E3850="","",IF(RIGHT(LEFT($J$1,6),3)="TTM",[1]!EM_S_FA_PROFIT_TTM(E3850,LEFT(RIGHT($J$1,11),10),1)/100000000,[1]!EM_S_STM07_IS(E3850,61,LEFT(RIGHT($J$1,5),4)&amp;"-12-31",1)/100000000))</f>
        <v/>
      </c>
      <c r="K3850" s="36" t="str">
        <f t="shared" si="306"/>
        <v/>
      </c>
      <c r="L3850" s="46" t="str">
        <f>IF(E3850="","",IF(ISERROR(IF(行业估值!$E$7="最新年报",[1]!EM_S_STM07_BS(E3850,140,LEFT(RIGHT($L$1,5),4)&amp;"-12-31",1)/100000000,[1]!EM_S_STM07_BS(E3850,140,LEFT(RIGHT($L$1,11),10),1)/100000000)),0,IF(行业估值!$E$7="最新年报",[1]!EM_S_STM07_BS(E3850,140,LEFT(RIGHT($L$1,5),4)&amp;"-12-31",1)/100000000,[1]!EM_S_STM07_BS(E3850,140,LEFT(RIGHT($L$1,11),10),1)/100000000)))</f>
        <v/>
      </c>
      <c r="M3850" s="36" t="str">
        <f t="shared" si="307"/>
        <v/>
      </c>
      <c r="N3850" s="37" t="str">
        <f>IF(E3850="","",IF(ISERROR([1]!EM_S_EST_NETPROFIT(E3850,行业估值!$E$6,deadline)/100000000),"-",[1]!EM_S_EST_NETPROFIT(E3850,行业估值!$E$6,deadline)/100000000))</f>
        <v/>
      </c>
      <c r="O3850" s="36" t="str">
        <f t="shared" si="308"/>
        <v/>
      </c>
      <c r="T3850" s="64"/>
      <c r="U3850" s="64"/>
    </row>
    <row r="3851" spans="4:21">
      <c r="D3851" s="45" t="str">
        <f>IF(AND(行业估值!$B$39=$G3851,COUNTIF($G$2:$G$2552,$G3851)&gt;=1),COUNTIF($G$2:G3851,$G3851),"")</f>
        <v/>
      </c>
      <c r="E3851" s="65" t="str">
        <f t="shared" si="309"/>
        <v/>
      </c>
      <c r="F3851" s="65" t="str">
        <f t="shared" si="310"/>
        <v/>
      </c>
      <c r="G3851" s="34" t="str">
        <f>IF(E3851="","",IF(行业估值!$C$5="申万行业",[1]!EM_S_INFO_INDUSTRY_SW2014(E3851,"1"),IF(行业估值!$C$5="证监会行业",[1]!EM_S_INFO_INDUSTRY_CSRC1(E3851,"1"),[1]!EM_S_INFO_INDUSTRY_EM2016(E3851,"1"))))</f>
        <v/>
      </c>
      <c r="H3851" s="34" t="str">
        <f>IF(E3851="","",IF($H$1="上证50",[1]!EM_S_INFO_COMPINDEX(E3851,"000016"),"")&amp;IF($H$1="上证180",[1]!EM_S_INFO_COMPINDEX(E3851,"000010"),"")&amp;IF($H$1="沪深300",[1]!EM_S_INFO_COMPINDEX(E3851,"000300"),"")&amp;IF(AND($H$1="上证A股",RIGHT(E3851,2)="SH"),"是","")&amp;IF(AND($H$1="深证A股",RIGHT(E3851,2)="SZ"),"是","")&amp;IF(AND($H$1="创业板",LEFT(E3851,1)-3=0),"是","")&amp;IF(AND($H$1="全部A股",E3851&lt;&gt;0),"是","")&amp;IF(AND($H$1="中小板",LEFT(E3851,3)="002"),"是",""))</f>
        <v/>
      </c>
      <c r="I3851" s="46" t="str">
        <f>IF(E3851="","",IF(OR([1]!EM_S_VAL_MV(E3851,deadline)="",[1]!EM_S_VAL_MV(E3851,deadline)="--",[1]!EM_S_VAL_MV(E3851,deadline)="null"),0,[1]!EM_S_VAL_MV(E3851,deadline)/100000000))</f>
        <v/>
      </c>
      <c r="J3851" s="46" t="str">
        <f>IF(E3851="","",IF(RIGHT(LEFT($J$1,6),3)="TTM",[1]!EM_S_FA_PROFIT_TTM(E3851,LEFT(RIGHT($J$1,11),10),1)/100000000,[1]!EM_S_STM07_IS(E3851,61,LEFT(RIGHT($J$1,5),4)&amp;"-12-31",1)/100000000))</f>
        <v/>
      </c>
      <c r="K3851" s="36" t="str">
        <f t="shared" si="306"/>
        <v/>
      </c>
      <c r="L3851" s="46" t="str">
        <f>IF(E3851="","",IF(ISERROR(IF(行业估值!$E$7="最新年报",[1]!EM_S_STM07_BS(E3851,140,LEFT(RIGHT($L$1,5),4)&amp;"-12-31",1)/100000000,[1]!EM_S_STM07_BS(E3851,140,LEFT(RIGHT($L$1,11),10),1)/100000000)),0,IF(行业估值!$E$7="最新年报",[1]!EM_S_STM07_BS(E3851,140,LEFT(RIGHT($L$1,5),4)&amp;"-12-31",1)/100000000,[1]!EM_S_STM07_BS(E3851,140,LEFT(RIGHT($L$1,11),10),1)/100000000)))</f>
        <v/>
      </c>
      <c r="M3851" s="36" t="str">
        <f t="shared" si="307"/>
        <v/>
      </c>
      <c r="N3851" s="37" t="str">
        <f>IF(E3851="","",IF(ISERROR([1]!EM_S_EST_NETPROFIT(E3851,行业估值!$E$6,deadline)/100000000),"-",[1]!EM_S_EST_NETPROFIT(E3851,行业估值!$E$6,deadline)/100000000))</f>
        <v/>
      </c>
      <c r="O3851" s="36" t="str">
        <f t="shared" si="308"/>
        <v/>
      </c>
      <c r="T3851" s="64"/>
      <c r="U3851" s="64"/>
    </row>
    <row r="3852" spans="4:21">
      <c r="D3852" s="45" t="str">
        <f>IF(AND(行业估值!$B$39=$G3852,COUNTIF($G$2:$G$2552,$G3852)&gt;=1),COUNTIF($G$2:G3852,$G3852),"")</f>
        <v/>
      </c>
      <c r="E3852" s="65" t="str">
        <f t="shared" si="309"/>
        <v/>
      </c>
      <c r="F3852" s="65" t="str">
        <f t="shared" si="310"/>
        <v/>
      </c>
      <c r="G3852" s="34" t="str">
        <f>IF(E3852="","",IF(行业估值!$C$5="申万行业",[1]!EM_S_INFO_INDUSTRY_SW2014(E3852,"1"),IF(行业估值!$C$5="证监会行业",[1]!EM_S_INFO_INDUSTRY_CSRC1(E3852,"1"),[1]!EM_S_INFO_INDUSTRY_EM2016(E3852,"1"))))</f>
        <v/>
      </c>
      <c r="H3852" s="34" t="str">
        <f>IF(E3852="","",IF($H$1="上证50",[1]!EM_S_INFO_COMPINDEX(E3852,"000016"),"")&amp;IF($H$1="上证180",[1]!EM_S_INFO_COMPINDEX(E3852,"000010"),"")&amp;IF($H$1="沪深300",[1]!EM_S_INFO_COMPINDEX(E3852,"000300"),"")&amp;IF(AND($H$1="上证A股",RIGHT(E3852,2)="SH"),"是","")&amp;IF(AND($H$1="深证A股",RIGHT(E3852,2)="SZ"),"是","")&amp;IF(AND($H$1="创业板",LEFT(E3852,1)-3=0),"是","")&amp;IF(AND($H$1="全部A股",E3852&lt;&gt;0),"是","")&amp;IF(AND($H$1="中小板",LEFT(E3852,3)="002"),"是",""))</f>
        <v/>
      </c>
      <c r="I3852" s="46" t="str">
        <f>IF(E3852="","",IF(OR([1]!EM_S_VAL_MV(E3852,deadline)="",[1]!EM_S_VAL_MV(E3852,deadline)="--",[1]!EM_S_VAL_MV(E3852,deadline)="null"),0,[1]!EM_S_VAL_MV(E3852,deadline)/100000000))</f>
        <v/>
      </c>
      <c r="J3852" s="46" t="str">
        <f>IF(E3852="","",IF(RIGHT(LEFT($J$1,6),3)="TTM",[1]!EM_S_FA_PROFIT_TTM(E3852,LEFT(RIGHT($J$1,11),10),1)/100000000,[1]!EM_S_STM07_IS(E3852,61,LEFT(RIGHT($J$1,5),4)&amp;"-12-31",1)/100000000))</f>
        <v/>
      </c>
      <c r="K3852" s="36" t="str">
        <f t="shared" si="306"/>
        <v/>
      </c>
      <c r="L3852" s="46" t="str">
        <f>IF(E3852="","",IF(ISERROR(IF(行业估值!$E$7="最新年报",[1]!EM_S_STM07_BS(E3852,140,LEFT(RIGHT($L$1,5),4)&amp;"-12-31",1)/100000000,[1]!EM_S_STM07_BS(E3852,140,LEFT(RIGHT($L$1,11),10),1)/100000000)),0,IF(行业估值!$E$7="最新年报",[1]!EM_S_STM07_BS(E3852,140,LEFT(RIGHT($L$1,5),4)&amp;"-12-31",1)/100000000,[1]!EM_S_STM07_BS(E3852,140,LEFT(RIGHT($L$1,11),10),1)/100000000)))</f>
        <v/>
      </c>
      <c r="M3852" s="36" t="str">
        <f t="shared" si="307"/>
        <v/>
      </c>
      <c r="N3852" s="37" t="str">
        <f>IF(E3852="","",IF(ISERROR([1]!EM_S_EST_NETPROFIT(E3852,行业估值!$E$6,deadline)/100000000),"-",[1]!EM_S_EST_NETPROFIT(E3852,行业估值!$E$6,deadline)/100000000))</f>
        <v/>
      </c>
      <c r="O3852" s="36" t="str">
        <f t="shared" si="308"/>
        <v/>
      </c>
      <c r="T3852" s="64"/>
      <c r="U3852" s="64"/>
    </row>
    <row r="3853" spans="4:21">
      <c r="D3853" s="45" t="str">
        <f>IF(AND(行业估值!$B$39=$G3853,COUNTIF($G$2:$G$2552,$G3853)&gt;=1),COUNTIF($G$2:G3853,$G3853),"")</f>
        <v/>
      </c>
      <c r="E3853" s="65" t="str">
        <f t="shared" si="309"/>
        <v/>
      </c>
      <c r="F3853" s="65" t="str">
        <f t="shared" si="310"/>
        <v/>
      </c>
      <c r="G3853" s="34" t="str">
        <f>IF(E3853="","",IF(行业估值!$C$5="申万行业",[1]!EM_S_INFO_INDUSTRY_SW2014(E3853,"1"),IF(行业估值!$C$5="证监会行业",[1]!EM_S_INFO_INDUSTRY_CSRC1(E3853,"1"),[1]!EM_S_INFO_INDUSTRY_EM2016(E3853,"1"))))</f>
        <v/>
      </c>
      <c r="H3853" s="34" t="str">
        <f>IF(E3853="","",IF($H$1="上证50",[1]!EM_S_INFO_COMPINDEX(E3853,"000016"),"")&amp;IF($H$1="上证180",[1]!EM_S_INFO_COMPINDEX(E3853,"000010"),"")&amp;IF($H$1="沪深300",[1]!EM_S_INFO_COMPINDEX(E3853,"000300"),"")&amp;IF(AND($H$1="上证A股",RIGHT(E3853,2)="SH"),"是","")&amp;IF(AND($H$1="深证A股",RIGHT(E3853,2)="SZ"),"是","")&amp;IF(AND($H$1="创业板",LEFT(E3853,1)-3=0),"是","")&amp;IF(AND($H$1="全部A股",E3853&lt;&gt;0),"是","")&amp;IF(AND($H$1="中小板",LEFT(E3853,3)="002"),"是",""))</f>
        <v/>
      </c>
      <c r="I3853" s="46" t="str">
        <f>IF(E3853="","",IF(OR([1]!EM_S_VAL_MV(E3853,deadline)="",[1]!EM_S_VAL_MV(E3853,deadline)="--",[1]!EM_S_VAL_MV(E3853,deadline)="null"),0,[1]!EM_S_VAL_MV(E3853,deadline)/100000000))</f>
        <v/>
      </c>
      <c r="J3853" s="46" t="str">
        <f>IF(E3853="","",IF(RIGHT(LEFT($J$1,6),3)="TTM",[1]!EM_S_FA_PROFIT_TTM(E3853,LEFT(RIGHT($J$1,11),10),1)/100000000,[1]!EM_S_STM07_IS(E3853,61,LEFT(RIGHT($J$1,5),4)&amp;"-12-31",1)/100000000))</f>
        <v/>
      </c>
      <c r="K3853" s="36" t="str">
        <f t="shared" si="306"/>
        <v/>
      </c>
      <c r="L3853" s="46" t="str">
        <f>IF(E3853="","",IF(ISERROR(IF(行业估值!$E$7="最新年报",[1]!EM_S_STM07_BS(E3853,140,LEFT(RIGHT($L$1,5),4)&amp;"-12-31",1)/100000000,[1]!EM_S_STM07_BS(E3853,140,LEFT(RIGHT($L$1,11),10),1)/100000000)),0,IF(行业估值!$E$7="最新年报",[1]!EM_S_STM07_BS(E3853,140,LEFT(RIGHT($L$1,5),4)&amp;"-12-31",1)/100000000,[1]!EM_S_STM07_BS(E3853,140,LEFT(RIGHT($L$1,11),10),1)/100000000)))</f>
        <v/>
      </c>
      <c r="M3853" s="36" t="str">
        <f t="shared" si="307"/>
        <v/>
      </c>
      <c r="N3853" s="37" t="str">
        <f>IF(E3853="","",IF(ISERROR([1]!EM_S_EST_NETPROFIT(E3853,行业估值!$E$6,deadline)/100000000),"-",[1]!EM_S_EST_NETPROFIT(E3853,行业估值!$E$6,deadline)/100000000))</f>
        <v/>
      </c>
      <c r="O3853" s="36" t="str">
        <f t="shared" si="308"/>
        <v/>
      </c>
      <c r="T3853" s="64"/>
      <c r="U3853" s="64"/>
    </row>
    <row r="3854" spans="4:21">
      <c r="D3854" s="45" t="str">
        <f>IF(AND(行业估值!$B$39=$G3854,COUNTIF($G$2:$G$2552,$G3854)&gt;=1),COUNTIF($G$2:G3854,$G3854),"")</f>
        <v/>
      </c>
      <c r="E3854" s="65" t="str">
        <f t="shared" si="309"/>
        <v/>
      </c>
      <c r="F3854" s="65" t="str">
        <f t="shared" si="310"/>
        <v/>
      </c>
      <c r="G3854" s="34" t="str">
        <f>IF(E3854="","",IF(行业估值!$C$5="申万行业",[1]!EM_S_INFO_INDUSTRY_SW2014(E3854,"1"),IF(行业估值!$C$5="证监会行业",[1]!EM_S_INFO_INDUSTRY_CSRC1(E3854,"1"),[1]!EM_S_INFO_INDUSTRY_EM2016(E3854,"1"))))</f>
        <v/>
      </c>
      <c r="H3854" s="34" t="str">
        <f>IF(E3854="","",IF($H$1="上证50",[1]!EM_S_INFO_COMPINDEX(E3854,"000016"),"")&amp;IF($H$1="上证180",[1]!EM_S_INFO_COMPINDEX(E3854,"000010"),"")&amp;IF($H$1="沪深300",[1]!EM_S_INFO_COMPINDEX(E3854,"000300"),"")&amp;IF(AND($H$1="上证A股",RIGHT(E3854,2)="SH"),"是","")&amp;IF(AND($H$1="深证A股",RIGHT(E3854,2)="SZ"),"是","")&amp;IF(AND($H$1="创业板",LEFT(E3854,1)-3=0),"是","")&amp;IF(AND($H$1="全部A股",E3854&lt;&gt;0),"是","")&amp;IF(AND($H$1="中小板",LEFT(E3854,3)="002"),"是",""))</f>
        <v/>
      </c>
      <c r="I3854" s="46" t="str">
        <f>IF(E3854="","",IF(OR([1]!EM_S_VAL_MV(E3854,deadline)="",[1]!EM_S_VAL_MV(E3854,deadline)="--",[1]!EM_S_VAL_MV(E3854,deadline)="null"),0,[1]!EM_S_VAL_MV(E3854,deadline)/100000000))</f>
        <v/>
      </c>
      <c r="J3854" s="46" t="str">
        <f>IF(E3854="","",IF(RIGHT(LEFT($J$1,6),3)="TTM",[1]!EM_S_FA_PROFIT_TTM(E3854,LEFT(RIGHT($J$1,11),10),1)/100000000,[1]!EM_S_STM07_IS(E3854,61,LEFT(RIGHT($J$1,5),4)&amp;"-12-31",1)/100000000))</f>
        <v/>
      </c>
      <c r="K3854" s="36" t="str">
        <f t="shared" si="306"/>
        <v/>
      </c>
      <c r="L3854" s="46" t="str">
        <f>IF(E3854="","",IF(ISERROR(IF(行业估值!$E$7="最新年报",[1]!EM_S_STM07_BS(E3854,140,LEFT(RIGHT($L$1,5),4)&amp;"-12-31",1)/100000000,[1]!EM_S_STM07_BS(E3854,140,LEFT(RIGHT($L$1,11),10),1)/100000000)),0,IF(行业估值!$E$7="最新年报",[1]!EM_S_STM07_BS(E3854,140,LEFT(RIGHT($L$1,5),4)&amp;"-12-31",1)/100000000,[1]!EM_S_STM07_BS(E3854,140,LEFT(RIGHT($L$1,11),10),1)/100000000)))</f>
        <v/>
      </c>
      <c r="M3854" s="36" t="str">
        <f t="shared" si="307"/>
        <v/>
      </c>
      <c r="N3854" s="37" t="str">
        <f>IF(E3854="","",IF(ISERROR([1]!EM_S_EST_NETPROFIT(E3854,行业估值!$E$6,deadline)/100000000),"-",[1]!EM_S_EST_NETPROFIT(E3854,行业估值!$E$6,deadline)/100000000))</f>
        <v/>
      </c>
      <c r="O3854" s="36" t="str">
        <f t="shared" si="308"/>
        <v/>
      </c>
      <c r="T3854" s="64"/>
      <c r="U3854" s="64"/>
    </row>
    <row r="3855" spans="4:21">
      <c r="D3855" s="45" t="str">
        <f>IF(AND(行业估值!$B$39=$G3855,COUNTIF($G$2:$G$2552,$G3855)&gt;=1),COUNTIF($G$2:G3855,$G3855),"")</f>
        <v/>
      </c>
      <c r="E3855" s="65" t="str">
        <f t="shared" si="309"/>
        <v/>
      </c>
      <c r="F3855" s="65" t="str">
        <f t="shared" si="310"/>
        <v/>
      </c>
      <c r="G3855" s="34" t="str">
        <f>IF(E3855="","",IF(行业估值!$C$5="申万行业",[1]!EM_S_INFO_INDUSTRY_SW2014(E3855,"1"),IF(行业估值!$C$5="证监会行业",[1]!EM_S_INFO_INDUSTRY_CSRC1(E3855,"1"),[1]!EM_S_INFO_INDUSTRY_EM2016(E3855,"1"))))</f>
        <v/>
      </c>
      <c r="H3855" s="34" t="str">
        <f>IF(E3855="","",IF($H$1="上证50",[1]!EM_S_INFO_COMPINDEX(E3855,"000016"),"")&amp;IF($H$1="上证180",[1]!EM_S_INFO_COMPINDEX(E3855,"000010"),"")&amp;IF($H$1="沪深300",[1]!EM_S_INFO_COMPINDEX(E3855,"000300"),"")&amp;IF(AND($H$1="上证A股",RIGHT(E3855,2)="SH"),"是","")&amp;IF(AND($H$1="深证A股",RIGHT(E3855,2)="SZ"),"是","")&amp;IF(AND($H$1="创业板",LEFT(E3855,1)-3=0),"是","")&amp;IF(AND($H$1="全部A股",E3855&lt;&gt;0),"是","")&amp;IF(AND($H$1="中小板",LEFT(E3855,3)="002"),"是",""))</f>
        <v/>
      </c>
      <c r="I3855" s="46" t="str">
        <f>IF(E3855="","",IF(OR([1]!EM_S_VAL_MV(E3855,deadline)="",[1]!EM_S_VAL_MV(E3855,deadline)="--",[1]!EM_S_VAL_MV(E3855,deadline)="null"),0,[1]!EM_S_VAL_MV(E3855,deadline)/100000000))</f>
        <v/>
      </c>
      <c r="J3855" s="46" t="str">
        <f>IF(E3855="","",IF(RIGHT(LEFT($J$1,6),3)="TTM",[1]!EM_S_FA_PROFIT_TTM(E3855,LEFT(RIGHT($J$1,11),10),1)/100000000,[1]!EM_S_STM07_IS(E3855,61,LEFT(RIGHT($J$1,5),4)&amp;"-12-31",1)/100000000))</f>
        <v/>
      </c>
      <c r="K3855" s="36" t="str">
        <f t="shared" si="306"/>
        <v/>
      </c>
      <c r="L3855" s="46" t="str">
        <f>IF(E3855="","",IF(ISERROR(IF(行业估值!$E$7="最新年报",[1]!EM_S_STM07_BS(E3855,140,LEFT(RIGHT($L$1,5),4)&amp;"-12-31",1)/100000000,[1]!EM_S_STM07_BS(E3855,140,LEFT(RIGHT($L$1,11),10),1)/100000000)),0,IF(行业估值!$E$7="最新年报",[1]!EM_S_STM07_BS(E3855,140,LEFT(RIGHT($L$1,5),4)&amp;"-12-31",1)/100000000,[1]!EM_S_STM07_BS(E3855,140,LEFT(RIGHT($L$1,11),10),1)/100000000)))</f>
        <v/>
      </c>
      <c r="M3855" s="36" t="str">
        <f t="shared" si="307"/>
        <v/>
      </c>
      <c r="N3855" s="37" t="str">
        <f>IF(E3855="","",IF(ISERROR([1]!EM_S_EST_NETPROFIT(E3855,行业估值!$E$6,deadline)/100000000),"-",[1]!EM_S_EST_NETPROFIT(E3855,行业估值!$E$6,deadline)/100000000))</f>
        <v/>
      </c>
      <c r="O3855" s="36" t="str">
        <f t="shared" si="308"/>
        <v/>
      </c>
      <c r="T3855" s="64"/>
      <c r="U3855" s="64"/>
    </row>
    <row r="3856" spans="4:21">
      <c r="D3856" s="45" t="str">
        <f>IF(AND(行业估值!$B$39=$G3856,COUNTIF($G$2:$G$2552,$G3856)&gt;=1),COUNTIF($G$2:G3856,$G3856),"")</f>
        <v/>
      </c>
      <c r="E3856" s="65" t="str">
        <f t="shared" si="309"/>
        <v/>
      </c>
      <c r="F3856" s="65" t="str">
        <f t="shared" si="310"/>
        <v/>
      </c>
      <c r="G3856" s="34" t="str">
        <f>IF(E3856="","",IF(行业估值!$C$5="申万行业",[1]!EM_S_INFO_INDUSTRY_SW2014(E3856,"1"),IF(行业估值!$C$5="证监会行业",[1]!EM_S_INFO_INDUSTRY_CSRC1(E3856,"1"),[1]!EM_S_INFO_INDUSTRY_EM2016(E3856,"1"))))</f>
        <v/>
      </c>
      <c r="H3856" s="34" t="str">
        <f>IF(E3856="","",IF($H$1="上证50",[1]!EM_S_INFO_COMPINDEX(E3856,"000016"),"")&amp;IF($H$1="上证180",[1]!EM_S_INFO_COMPINDEX(E3856,"000010"),"")&amp;IF($H$1="沪深300",[1]!EM_S_INFO_COMPINDEX(E3856,"000300"),"")&amp;IF(AND($H$1="上证A股",RIGHT(E3856,2)="SH"),"是","")&amp;IF(AND($H$1="深证A股",RIGHT(E3856,2)="SZ"),"是","")&amp;IF(AND($H$1="创业板",LEFT(E3856,1)-3=0),"是","")&amp;IF(AND($H$1="全部A股",E3856&lt;&gt;0),"是","")&amp;IF(AND($H$1="中小板",LEFT(E3856,3)="002"),"是",""))</f>
        <v/>
      </c>
      <c r="I3856" s="46" t="str">
        <f>IF(E3856="","",IF(OR([1]!EM_S_VAL_MV(E3856,deadline)="",[1]!EM_S_VAL_MV(E3856,deadline)="--",[1]!EM_S_VAL_MV(E3856,deadline)="null"),0,[1]!EM_S_VAL_MV(E3856,deadline)/100000000))</f>
        <v/>
      </c>
      <c r="J3856" s="46" t="str">
        <f>IF(E3856="","",IF(RIGHT(LEFT($J$1,6),3)="TTM",[1]!EM_S_FA_PROFIT_TTM(E3856,LEFT(RIGHT($J$1,11),10),1)/100000000,[1]!EM_S_STM07_IS(E3856,61,LEFT(RIGHT($J$1,5),4)&amp;"-12-31",1)/100000000))</f>
        <v/>
      </c>
      <c r="K3856" s="36" t="str">
        <f t="shared" si="306"/>
        <v/>
      </c>
      <c r="L3856" s="46" t="str">
        <f>IF(E3856="","",IF(ISERROR(IF(行业估值!$E$7="最新年报",[1]!EM_S_STM07_BS(E3856,140,LEFT(RIGHT($L$1,5),4)&amp;"-12-31",1)/100000000,[1]!EM_S_STM07_BS(E3856,140,LEFT(RIGHT($L$1,11),10),1)/100000000)),0,IF(行业估值!$E$7="最新年报",[1]!EM_S_STM07_BS(E3856,140,LEFT(RIGHT($L$1,5),4)&amp;"-12-31",1)/100000000,[1]!EM_S_STM07_BS(E3856,140,LEFT(RIGHT($L$1,11),10),1)/100000000)))</f>
        <v/>
      </c>
      <c r="M3856" s="36" t="str">
        <f t="shared" si="307"/>
        <v/>
      </c>
      <c r="N3856" s="37" t="str">
        <f>IF(E3856="","",IF(ISERROR([1]!EM_S_EST_NETPROFIT(E3856,行业估值!$E$6,deadline)/100000000),"-",[1]!EM_S_EST_NETPROFIT(E3856,行业估值!$E$6,deadline)/100000000))</f>
        <v/>
      </c>
      <c r="O3856" s="36" t="str">
        <f t="shared" si="308"/>
        <v/>
      </c>
      <c r="T3856" s="64"/>
      <c r="U3856" s="64"/>
    </row>
    <row r="3857" spans="4:21">
      <c r="D3857" s="45" t="str">
        <f>IF(AND(行业估值!$B$39=$G3857,COUNTIF($G$2:$G$2552,$G3857)&gt;=1),COUNTIF($G$2:G3857,$G3857),"")</f>
        <v/>
      </c>
      <c r="E3857" s="65" t="str">
        <f t="shared" si="309"/>
        <v/>
      </c>
      <c r="F3857" s="65" t="str">
        <f t="shared" si="310"/>
        <v/>
      </c>
      <c r="G3857" s="34" t="str">
        <f>IF(E3857="","",IF(行业估值!$C$5="申万行业",[1]!EM_S_INFO_INDUSTRY_SW2014(E3857,"1"),IF(行业估值!$C$5="证监会行业",[1]!EM_S_INFO_INDUSTRY_CSRC1(E3857,"1"),[1]!EM_S_INFO_INDUSTRY_EM2016(E3857,"1"))))</f>
        <v/>
      </c>
      <c r="H3857" s="34" t="str">
        <f>IF(E3857="","",IF($H$1="上证50",[1]!EM_S_INFO_COMPINDEX(E3857,"000016"),"")&amp;IF($H$1="上证180",[1]!EM_S_INFO_COMPINDEX(E3857,"000010"),"")&amp;IF($H$1="沪深300",[1]!EM_S_INFO_COMPINDEX(E3857,"000300"),"")&amp;IF(AND($H$1="上证A股",RIGHT(E3857,2)="SH"),"是","")&amp;IF(AND($H$1="深证A股",RIGHT(E3857,2)="SZ"),"是","")&amp;IF(AND($H$1="创业板",LEFT(E3857,1)-3=0),"是","")&amp;IF(AND($H$1="全部A股",E3857&lt;&gt;0),"是","")&amp;IF(AND($H$1="中小板",LEFT(E3857,3)="002"),"是",""))</f>
        <v/>
      </c>
      <c r="I3857" s="46" t="str">
        <f>IF(E3857="","",IF(OR([1]!EM_S_VAL_MV(E3857,deadline)="",[1]!EM_S_VAL_MV(E3857,deadline)="--",[1]!EM_S_VAL_MV(E3857,deadline)="null"),0,[1]!EM_S_VAL_MV(E3857,deadline)/100000000))</f>
        <v/>
      </c>
      <c r="J3857" s="46" t="str">
        <f>IF(E3857="","",IF(RIGHT(LEFT($J$1,6),3)="TTM",[1]!EM_S_FA_PROFIT_TTM(E3857,LEFT(RIGHT($J$1,11),10),1)/100000000,[1]!EM_S_STM07_IS(E3857,61,LEFT(RIGHT($J$1,5),4)&amp;"-12-31",1)/100000000))</f>
        <v/>
      </c>
      <c r="K3857" s="36" t="str">
        <f t="shared" si="306"/>
        <v/>
      </c>
      <c r="L3857" s="46" t="str">
        <f>IF(E3857="","",IF(ISERROR(IF(行业估值!$E$7="最新年报",[1]!EM_S_STM07_BS(E3857,140,LEFT(RIGHT($L$1,5),4)&amp;"-12-31",1)/100000000,[1]!EM_S_STM07_BS(E3857,140,LEFT(RIGHT($L$1,11),10),1)/100000000)),0,IF(行业估值!$E$7="最新年报",[1]!EM_S_STM07_BS(E3857,140,LEFT(RIGHT($L$1,5),4)&amp;"-12-31",1)/100000000,[1]!EM_S_STM07_BS(E3857,140,LEFT(RIGHT($L$1,11),10),1)/100000000)))</f>
        <v/>
      </c>
      <c r="M3857" s="36" t="str">
        <f t="shared" si="307"/>
        <v/>
      </c>
      <c r="N3857" s="37" t="str">
        <f>IF(E3857="","",IF(ISERROR([1]!EM_S_EST_NETPROFIT(E3857,行业估值!$E$6,deadline)/100000000),"-",[1]!EM_S_EST_NETPROFIT(E3857,行业估值!$E$6,deadline)/100000000))</f>
        <v/>
      </c>
      <c r="O3857" s="36" t="str">
        <f t="shared" si="308"/>
        <v/>
      </c>
      <c r="T3857" s="64"/>
      <c r="U3857" s="64"/>
    </row>
    <row r="3858" spans="4:21">
      <c r="D3858" s="45" t="str">
        <f>IF(AND(行业估值!$B$39=$G3858,COUNTIF($G$2:$G$2552,$G3858)&gt;=1),COUNTIF($G$2:G3858,$G3858),"")</f>
        <v/>
      </c>
      <c r="E3858" s="65" t="str">
        <f t="shared" si="309"/>
        <v/>
      </c>
      <c r="F3858" s="65" t="str">
        <f t="shared" si="310"/>
        <v/>
      </c>
      <c r="G3858" s="34" t="str">
        <f>IF(E3858="","",IF(行业估值!$C$5="申万行业",[1]!EM_S_INFO_INDUSTRY_SW2014(E3858,"1"),IF(行业估值!$C$5="证监会行业",[1]!EM_S_INFO_INDUSTRY_CSRC1(E3858,"1"),[1]!EM_S_INFO_INDUSTRY_EM2016(E3858,"1"))))</f>
        <v/>
      </c>
      <c r="H3858" s="34" t="str">
        <f>IF(E3858="","",IF($H$1="上证50",[1]!EM_S_INFO_COMPINDEX(E3858,"000016"),"")&amp;IF($H$1="上证180",[1]!EM_S_INFO_COMPINDEX(E3858,"000010"),"")&amp;IF($H$1="沪深300",[1]!EM_S_INFO_COMPINDEX(E3858,"000300"),"")&amp;IF(AND($H$1="上证A股",RIGHT(E3858,2)="SH"),"是","")&amp;IF(AND($H$1="深证A股",RIGHT(E3858,2)="SZ"),"是","")&amp;IF(AND($H$1="创业板",LEFT(E3858,1)-3=0),"是","")&amp;IF(AND($H$1="全部A股",E3858&lt;&gt;0),"是","")&amp;IF(AND($H$1="中小板",LEFT(E3858,3)="002"),"是",""))</f>
        <v/>
      </c>
      <c r="I3858" s="46" t="str">
        <f>IF(E3858="","",IF(OR([1]!EM_S_VAL_MV(E3858,deadline)="",[1]!EM_S_VAL_MV(E3858,deadline)="--",[1]!EM_S_VAL_MV(E3858,deadline)="null"),0,[1]!EM_S_VAL_MV(E3858,deadline)/100000000))</f>
        <v/>
      </c>
      <c r="J3858" s="46" t="str">
        <f>IF(E3858="","",IF(RIGHT(LEFT($J$1,6),3)="TTM",[1]!EM_S_FA_PROFIT_TTM(E3858,LEFT(RIGHT($J$1,11),10),1)/100000000,[1]!EM_S_STM07_IS(E3858,61,LEFT(RIGHT($J$1,5),4)&amp;"-12-31",1)/100000000))</f>
        <v/>
      </c>
      <c r="K3858" s="36" t="str">
        <f t="shared" si="306"/>
        <v/>
      </c>
      <c r="L3858" s="46" t="str">
        <f>IF(E3858="","",IF(ISERROR(IF(行业估值!$E$7="最新年报",[1]!EM_S_STM07_BS(E3858,140,LEFT(RIGHT($L$1,5),4)&amp;"-12-31",1)/100000000,[1]!EM_S_STM07_BS(E3858,140,LEFT(RIGHT($L$1,11),10),1)/100000000)),0,IF(行业估值!$E$7="最新年报",[1]!EM_S_STM07_BS(E3858,140,LEFT(RIGHT($L$1,5),4)&amp;"-12-31",1)/100000000,[1]!EM_S_STM07_BS(E3858,140,LEFT(RIGHT($L$1,11),10),1)/100000000)))</f>
        <v/>
      </c>
      <c r="M3858" s="36" t="str">
        <f t="shared" si="307"/>
        <v/>
      </c>
      <c r="N3858" s="37" t="str">
        <f>IF(E3858="","",IF(ISERROR([1]!EM_S_EST_NETPROFIT(E3858,行业估值!$E$6,deadline)/100000000),"-",[1]!EM_S_EST_NETPROFIT(E3858,行业估值!$E$6,deadline)/100000000))</f>
        <v/>
      </c>
      <c r="O3858" s="36" t="str">
        <f t="shared" si="308"/>
        <v/>
      </c>
      <c r="T3858" s="64"/>
      <c r="U3858" s="64"/>
    </row>
    <row r="3859" spans="4:21">
      <c r="D3859" s="45" t="str">
        <f>IF(AND(行业估值!$B$39=$G3859,COUNTIF($G$2:$G$2552,$G3859)&gt;=1),COUNTIF($G$2:G3859,$G3859),"")</f>
        <v/>
      </c>
      <c r="E3859" s="65" t="str">
        <f t="shared" si="309"/>
        <v/>
      </c>
      <c r="F3859" s="65" t="str">
        <f t="shared" si="310"/>
        <v/>
      </c>
      <c r="G3859" s="34" t="str">
        <f>IF(E3859="","",IF(行业估值!$C$5="申万行业",[1]!EM_S_INFO_INDUSTRY_SW2014(E3859,"1"),IF(行业估值!$C$5="证监会行业",[1]!EM_S_INFO_INDUSTRY_CSRC1(E3859,"1"),[1]!EM_S_INFO_INDUSTRY_EM2016(E3859,"1"))))</f>
        <v/>
      </c>
      <c r="H3859" s="34" t="str">
        <f>IF(E3859="","",IF($H$1="上证50",[1]!EM_S_INFO_COMPINDEX(E3859,"000016"),"")&amp;IF($H$1="上证180",[1]!EM_S_INFO_COMPINDEX(E3859,"000010"),"")&amp;IF($H$1="沪深300",[1]!EM_S_INFO_COMPINDEX(E3859,"000300"),"")&amp;IF(AND($H$1="上证A股",RIGHT(E3859,2)="SH"),"是","")&amp;IF(AND($H$1="深证A股",RIGHT(E3859,2)="SZ"),"是","")&amp;IF(AND($H$1="创业板",LEFT(E3859,1)-3=0),"是","")&amp;IF(AND($H$1="全部A股",E3859&lt;&gt;0),"是","")&amp;IF(AND($H$1="中小板",LEFT(E3859,3)="002"),"是",""))</f>
        <v/>
      </c>
      <c r="I3859" s="46" t="str">
        <f>IF(E3859="","",IF(OR([1]!EM_S_VAL_MV(E3859,deadline)="",[1]!EM_S_VAL_MV(E3859,deadline)="--",[1]!EM_S_VAL_MV(E3859,deadline)="null"),0,[1]!EM_S_VAL_MV(E3859,deadline)/100000000))</f>
        <v/>
      </c>
      <c r="J3859" s="46" t="str">
        <f>IF(E3859="","",IF(RIGHT(LEFT($J$1,6),3)="TTM",[1]!EM_S_FA_PROFIT_TTM(E3859,LEFT(RIGHT($J$1,11),10),1)/100000000,[1]!EM_S_STM07_IS(E3859,61,LEFT(RIGHT($J$1,5),4)&amp;"-12-31",1)/100000000))</f>
        <v/>
      </c>
      <c r="K3859" s="36" t="str">
        <f t="shared" si="306"/>
        <v/>
      </c>
      <c r="L3859" s="46" t="str">
        <f>IF(E3859="","",IF(ISERROR(IF(行业估值!$E$7="最新年报",[1]!EM_S_STM07_BS(E3859,140,LEFT(RIGHT($L$1,5),4)&amp;"-12-31",1)/100000000,[1]!EM_S_STM07_BS(E3859,140,LEFT(RIGHT($L$1,11),10),1)/100000000)),0,IF(行业估值!$E$7="最新年报",[1]!EM_S_STM07_BS(E3859,140,LEFT(RIGHT($L$1,5),4)&amp;"-12-31",1)/100000000,[1]!EM_S_STM07_BS(E3859,140,LEFT(RIGHT($L$1,11),10),1)/100000000)))</f>
        <v/>
      </c>
      <c r="M3859" s="36" t="str">
        <f t="shared" si="307"/>
        <v/>
      </c>
      <c r="N3859" s="37" t="str">
        <f>IF(E3859="","",IF(ISERROR([1]!EM_S_EST_NETPROFIT(E3859,行业估值!$E$6,deadline)/100000000),"-",[1]!EM_S_EST_NETPROFIT(E3859,行业估值!$E$6,deadline)/100000000))</f>
        <v/>
      </c>
      <c r="O3859" s="36" t="str">
        <f t="shared" si="308"/>
        <v/>
      </c>
      <c r="T3859" s="64"/>
      <c r="U3859" s="64"/>
    </row>
    <row r="3860" spans="4:21">
      <c r="D3860" s="45" t="str">
        <f>IF(AND(行业估值!$B$39=$G3860,COUNTIF($G$2:$G$2552,$G3860)&gt;=1),COUNTIF($G$2:G3860,$G3860),"")</f>
        <v/>
      </c>
      <c r="E3860" s="65" t="str">
        <f t="shared" si="309"/>
        <v/>
      </c>
      <c r="F3860" s="65" t="str">
        <f t="shared" si="310"/>
        <v/>
      </c>
      <c r="G3860" s="34" t="str">
        <f>IF(E3860="","",IF(行业估值!$C$5="申万行业",[1]!EM_S_INFO_INDUSTRY_SW2014(E3860,"1"),IF(行业估值!$C$5="证监会行业",[1]!EM_S_INFO_INDUSTRY_CSRC1(E3860,"1"),[1]!EM_S_INFO_INDUSTRY_EM2016(E3860,"1"))))</f>
        <v/>
      </c>
      <c r="H3860" s="34" t="str">
        <f>IF(E3860="","",IF($H$1="上证50",[1]!EM_S_INFO_COMPINDEX(E3860,"000016"),"")&amp;IF($H$1="上证180",[1]!EM_S_INFO_COMPINDEX(E3860,"000010"),"")&amp;IF($H$1="沪深300",[1]!EM_S_INFO_COMPINDEX(E3860,"000300"),"")&amp;IF(AND($H$1="上证A股",RIGHT(E3860,2)="SH"),"是","")&amp;IF(AND($H$1="深证A股",RIGHT(E3860,2)="SZ"),"是","")&amp;IF(AND($H$1="创业板",LEFT(E3860,1)-3=0),"是","")&amp;IF(AND($H$1="全部A股",E3860&lt;&gt;0),"是","")&amp;IF(AND($H$1="中小板",LEFT(E3860,3)="002"),"是",""))</f>
        <v/>
      </c>
      <c r="I3860" s="46" t="str">
        <f>IF(E3860="","",IF(OR([1]!EM_S_VAL_MV(E3860,deadline)="",[1]!EM_S_VAL_MV(E3860,deadline)="--",[1]!EM_S_VAL_MV(E3860,deadline)="null"),0,[1]!EM_S_VAL_MV(E3860,deadline)/100000000))</f>
        <v/>
      </c>
      <c r="J3860" s="46" t="str">
        <f>IF(E3860="","",IF(RIGHT(LEFT($J$1,6),3)="TTM",[1]!EM_S_FA_PROFIT_TTM(E3860,LEFT(RIGHT($J$1,11),10),1)/100000000,[1]!EM_S_STM07_IS(E3860,61,LEFT(RIGHT($J$1,5),4)&amp;"-12-31",1)/100000000))</f>
        <v/>
      </c>
      <c r="K3860" s="36" t="str">
        <f t="shared" si="306"/>
        <v/>
      </c>
      <c r="L3860" s="46" t="str">
        <f>IF(E3860="","",IF(ISERROR(IF(行业估值!$E$7="最新年报",[1]!EM_S_STM07_BS(E3860,140,LEFT(RIGHT($L$1,5),4)&amp;"-12-31",1)/100000000,[1]!EM_S_STM07_BS(E3860,140,LEFT(RIGHT($L$1,11),10),1)/100000000)),0,IF(行业估值!$E$7="最新年报",[1]!EM_S_STM07_BS(E3860,140,LEFT(RIGHT($L$1,5),4)&amp;"-12-31",1)/100000000,[1]!EM_S_STM07_BS(E3860,140,LEFT(RIGHT($L$1,11),10),1)/100000000)))</f>
        <v/>
      </c>
      <c r="M3860" s="36" t="str">
        <f t="shared" si="307"/>
        <v/>
      </c>
      <c r="N3860" s="37" t="str">
        <f>IF(E3860="","",IF(ISERROR([1]!EM_S_EST_NETPROFIT(E3860,行业估值!$E$6,deadline)/100000000),"-",[1]!EM_S_EST_NETPROFIT(E3860,行业估值!$E$6,deadline)/100000000))</f>
        <v/>
      </c>
      <c r="O3860" s="36" t="str">
        <f t="shared" si="308"/>
        <v/>
      </c>
      <c r="T3860" s="64"/>
      <c r="U3860" s="64"/>
    </row>
    <row r="3861" spans="4:21">
      <c r="D3861" s="45" t="str">
        <f>IF(AND(行业估值!$B$39=$G3861,COUNTIF($G$2:$G$2552,$G3861)&gt;=1),COUNTIF($G$2:G3861,$G3861),"")</f>
        <v/>
      </c>
      <c r="E3861" s="65" t="str">
        <f t="shared" si="309"/>
        <v/>
      </c>
      <c r="F3861" s="65" t="str">
        <f t="shared" si="310"/>
        <v/>
      </c>
      <c r="G3861" s="34" t="str">
        <f>IF(E3861="","",IF(行业估值!$C$5="申万行业",[1]!EM_S_INFO_INDUSTRY_SW2014(E3861,"1"),IF(行业估值!$C$5="证监会行业",[1]!EM_S_INFO_INDUSTRY_CSRC1(E3861,"1"),[1]!EM_S_INFO_INDUSTRY_EM2016(E3861,"1"))))</f>
        <v/>
      </c>
      <c r="H3861" s="34" t="str">
        <f>IF(E3861="","",IF($H$1="上证50",[1]!EM_S_INFO_COMPINDEX(E3861,"000016"),"")&amp;IF($H$1="上证180",[1]!EM_S_INFO_COMPINDEX(E3861,"000010"),"")&amp;IF($H$1="沪深300",[1]!EM_S_INFO_COMPINDEX(E3861,"000300"),"")&amp;IF(AND($H$1="上证A股",RIGHT(E3861,2)="SH"),"是","")&amp;IF(AND($H$1="深证A股",RIGHT(E3861,2)="SZ"),"是","")&amp;IF(AND($H$1="创业板",LEFT(E3861,1)-3=0),"是","")&amp;IF(AND($H$1="全部A股",E3861&lt;&gt;0),"是","")&amp;IF(AND($H$1="中小板",LEFT(E3861,3)="002"),"是",""))</f>
        <v/>
      </c>
      <c r="I3861" s="46" t="str">
        <f>IF(E3861="","",IF(OR([1]!EM_S_VAL_MV(E3861,deadline)="",[1]!EM_S_VAL_MV(E3861,deadline)="--",[1]!EM_S_VAL_MV(E3861,deadline)="null"),0,[1]!EM_S_VAL_MV(E3861,deadline)/100000000))</f>
        <v/>
      </c>
      <c r="J3861" s="46" t="str">
        <f>IF(E3861="","",IF(RIGHT(LEFT($J$1,6),3)="TTM",[1]!EM_S_FA_PROFIT_TTM(E3861,LEFT(RIGHT($J$1,11),10),1)/100000000,[1]!EM_S_STM07_IS(E3861,61,LEFT(RIGHT($J$1,5),4)&amp;"-12-31",1)/100000000))</f>
        <v/>
      </c>
      <c r="K3861" s="36" t="str">
        <f t="shared" si="306"/>
        <v/>
      </c>
      <c r="L3861" s="46" t="str">
        <f>IF(E3861="","",IF(ISERROR(IF(行业估值!$E$7="最新年报",[1]!EM_S_STM07_BS(E3861,140,LEFT(RIGHT($L$1,5),4)&amp;"-12-31",1)/100000000,[1]!EM_S_STM07_BS(E3861,140,LEFT(RIGHT($L$1,11),10),1)/100000000)),0,IF(行业估值!$E$7="最新年报",[1]!EM_S_STM07_BS(E3861,140,LEFT(RIGHT($L$1,5),4)&amp;"-12-31",1)/100000000,[1]!EM_S_STM07_BS(E3861,140,LEFT(RIGHT($L$1,11),10),1)/100000000)))</f>
        <v/>
      </c>
      <c r="M3861" s="36" t="str">
        <f t="shared" si="307"/>
        <v/>
      </c>
      <c r="N3861" s="37" t="str">
        <f>IF(E3861="","",IF(ISERROR([1]!EM_S_EST_NETPROFIT(E3861,行业估值!$E$6,deadline)/100000000),"-",[1]!EM_S_EST_NETPROFIT(E3861,行业估值!$E$6,deadline)/100000000))</f>
        <v/>
      </c>
      <c r="O3861" s="36" t="str">
        <f t="shared" si="308"/>
        <v/>
      </c>
      <c r="T3861" s="64"/>
      <c r="U3861" s="64"/>
    </row>
    <row r="3862" spans="4:21">
      <c r="D3862" s="45" t="str">
        <f>IF(AND(行业估值!$B$39=$G3862,COUNTIF($G$2:$G$2552,$G3862)&gt;=1),COUNTIF($G$2:G3862,$G3862),"")</f>
        <v/>
      </c>
      <c r="E3862" s="65" t="str">
        <f t="shared" si="309"/>
        <v/>
      </c>
      <c r="F3862" s="65" t="str">
        <f t="shared" si="310"/>
        <v/>
      </c>
      <c r="G3862" s="34" t="str">
        <f>IF(E3862="","",IF(行业估值!$C$5="申万行业",[1]!EM_S_INFO_INDUSTRY_SW2014(E3862,"1"),IF(行业估值!$C$5="证监会行业",[1]!EM_S_INFO_INDUSTRY_CSRC1(E3862,"1"),[1]!EM_S_INFO_INDUSTRY_EM2016(E3862,"1"))))</f>
        <v/>
      </c>
      <c r="H3862" s="34" t="str">
        <f>IF(E3862="","",IF($H$1="上证50",[1]!EM_S_INFO_COMPINDEX(E3862,"000016"),"")&amp;IF($H$1="上证180",[1]!EM_S_INFO_COMPINDEX(E3862,"000010"),"")&amp;IF($H$1="沪深300",[1]!EM_S_INFO_COMPINDEX(E3862,"000300"),"")&amp;IF(AND($H$1="上证A股",RIGHT(E3862,2)="SH"),"是","")&amp;IF(AND($H$1="深证A股",RIGHT(E3862,2)="SZ"),"是","")&amp;IF(AND($H$1="创业板",LEFT(E3862,1)-3=0),"是","")&amp;IF(AND($H$1="全部A股",E3862&lt;&gt;0),"是","")&amp;IF(AND($H$1="中小板",LEFT(E3862,3)="002"),"是",""))</f>
        <v/>
      </c>
      <c r="I3862" s="46" t="str">
        <f>IF(E3862="","",IF(OR([1]!EM_S_VAL_MV(E3862,deadline)="",[1]!EM_S_VAL_MV(E3862,deadline)="--",[1]!EM_S_VAL_MV(E3862,deadline)="null"),0,[1]!EM_S_VAL_MV(E3862,deadline)/100000000))</f>
        <v/>
      </c>
      <c r="J3862" s="46" t="str">
        <f>IF(E3862="","",IF(RIGHT(LEFT($J$1,6),3)="TTM",[1]!EM_S_FA_PROFIT_TTM(E3862,LEFT(RIGHT($J$1,11),10),1)/100000000,[1]!EM_S_STM07_IS(E3862,61,LEFT(RIGHT($J$1,5),4)&amp;"-12-31",1)/100000000))</f>
        <v/>
      </c>
      <c r="K3862" s="36" t="str">
        <f t="shared" si="306"/>
        <v/>
      </c>
      <c r="L3862" s="46" t="str">
        <f>IF(E3862="","",IF(ISERROR(IF(行业估值!$E$7="最新年报",[1]!EM_S_STM07_BS(E3862,140,LEFT(RIGHT($L$1,5),4)&amp;"-12-31",1)/100000000,[1]!EM_S_STM07_BS(E3862,140,LEFT(RIGHT($L$1,11),10),1)/100000000)),0,IF(行业估值!$E$7="最新年报",[1]!EM_S_STM07_BS(E3862,140,LEFT(RIGHT($L$1,5),4)&amp;"-12-31",1)/100000000,[1]!EM_S_STM07_BS(E3862,140,LEFT(RIGHT($L$1,11),10),1)/100000000)))</f>
        <v/>
      </c>
      <c r="M3862" s="36" t="str">
        <f t="shared" si="307"/>
        <v/>
      </c>
      <c r="N3862" s="37" t="str">
        <f>IF(E3862="","",IF(ISERROR([1]!EM_S_EST_NETPROFIT(E3862,行业估值!$E$6,deadline)/100000000),"-",[1]!EM_S_EST_NETPROFIT(E3862,行业估值!$E$6,deadline)/100000000))</f>
        <v/>
      </c>
      <c r="O3862" s="36" t="str">
        <f t="shared" si="308"/>
        <v/>
      </c>
      <c r="T3862" s="64"/>
      <c r="U3862" s="64"/>
    </row>
    <row r="3863" spans="4:21">
      <c r="D3863" s="45" t="str">
        <f>IF(AND(行业估值!$B$39=$G3863,COUNTIF($G$2:$G$2552,$G3863)&gt;=1),COUNTIF($G$2:G3863,$G3863),"")</f>
        <v/>
      </c>
      <c r="E3863" s="65" t="str">
        <f t="shared" si="309"/>
        <v/>
      </c>
      <c r="F3863" s="65" t="str">
        <f t="shared" si="310"/>
        <v/>
      </c>
      <c r="G3863" s="34" t="str">
        <f>IF(E3863="","",IF(行业估值!$C$5="申万行业",[1]!EM_S_INFO_INDUSTRY_SW2014(E3863,"1"),IF(行业估值!$C$5="证监会行业",[1]!EM_S_INFO_INDUSTRY_CSRC1(E3863,"1"),[1]!EM_S_INFO_INDUSTRY_EM2016(E3863,"1"))))</f>
        <v/>
      </c>
      <c r="H3863" s="34" t="str">
        <f>IF(E3863="","",IF($H$1="上证50",[1]!EM_S_INFO_COMPINDEX(E3863,"000016"),"")&amp;IF($H$1="上证180",[1]!EM_S_INFO_COMPINDEX(E3863,"000010"),"")&amp;IF($H$1="沪深300",[1]!EM_S_INFO_COMPINDEX(E3863,"000300"),"")&amp;IF(AND($H$1="上证A股",RIGHT(E3863,2)="SH"),"是","")&amp;IF(AND($H$1="深证A股",RIGHT(E3863,2)="SZ"),"是","")&amp;IF(AND($H$1="创业板",LEFT(E3863,1)-3=0),"是","")&amp;IF(AND($H$1="全部A股",E3863&lt;&gt;0),"是","")&amp;IF(AND($H$1="中小板",LEFT(E3863,3)="002"),"是",""))</f>
        <v/>
      </c>
      <c r="I3863" s="46" t="str">
        <f>IF(E3863="","",IF(OR([1]!EM_S_VAL_MV(E3863,deadline)="",[1]!EM_S_VAL_MV(E3863,deadline)="--",[1]!EM_S_VAL_MV(E3863,deadline)="null"),0,[1]!EM_S_VAL_MV(E3863,deadline)/100000000))</f>
        <v/>
      </c>
      <c r="J3863" s="46" t="str">
        <f>IF(E3863="","",IF(RIGHT(LEFT($J$1,6),3)="TTM",[1]!EM_S_FA_PROFIT_TTM(E3863,LEFT(RIGHT($J$1,11),10),1)/100000000,[1]!EM_S_STM07_IS(E3863,61,LEFT(RIGHT($J$1,5),4)&amp;"-12-31",1)/100000000))</f>
        <v/>
      </c>
      <c r="K3863" s="36" t="str">
        <f t="shared" si="306"/>
        <v/>
      </c>
      <c r="L3863" s="46" t="str">
        <f>IF(E3863="","",IF(ISERROR(IF(行业估值!$E$7="最新年报",[1]!EM_S_STM07_BS(E3863,140,LEFT(RIGHT($L$1,5),4)&amp;"-12-31",1)/100000000,[1]!EM_S_STM07_BS(E3863,140,LEFT(RIGHT($L$1,11),10),1)/100000000)),0,IF(行业估值!$E$7="最新年报",[1]!EM_S_STM07_BS(E3863,140,LEFT(RIGHT($L$1,5),4)&amp;"-12-31",1)/100000000,[1]!EM_S_STM07_BS(E3863,140,LEFT(RIGHT($L$1,11),10),1)/100000000)))</f>
        <v/>
      </c>
      <c r="M3863" s="36" t="str">
        <f t="shared" si="307"/>
        <v/>
      </c>
      <c r="N3863" s="37" t="str">
        <f>IF(E3863="","",IF(ISERROR([1]!EM_S_EST_NETPROFIT(E3863,行业估值!$E$6,deadline)/100000000),"-",[1]!EM_S_EST_NETPROFIT(E3863,行业估值!$E$6,deadline)/100000000))</f>
        <v/>
      </c>
      <c r="O3863" s="36" t="str">
        <f t="shared" si="308"/>
        <v/>
      </c>
      <c r="T3863" s="64"/>
      <c r="U3863" s="64"/>
    </row>
    <row r="3864" spans="4:21">
      <c r="D3864" s="45" t="str">
        <f>IF(AND(行业估值!$B$39=$G3864,COUNTIF($G$2:$G$2552,$G3864)&gt;=1),COUNTIF($G$2:G3864,$G3864),"")</f>
        <v/>
      </c>
      <c r="E3864" s="65" t="str">
        <f t="shared" si="309"/>
        <v/>
      </c>
      <c r="F3864" s="65" t="str">
        <f t="shared" si="310"/>
        <v/>
      </c>
      <c r="G3864" s="34" t="str">
        <f>IF(E3864="","",IF(行业估值!$C$5="申万行业",[1]!EM_S_INFO_INDUSTRY_SW2014(E3864,"1"),IF(行业估值!$C$5="证监会行业",[1]!EM_S_INFO_INDUSTRY_CSRC1(E3864,"1"),[1]!EM_S_INFO_INDUSTRY_EM2016(E3864,"1"))))</f>
        <v/>
      </c>
      <c r="H3864" s="34" t="str">
        <f>IF(E3864="","",IF($H$1="上证50",[1]!EM_S_INFO_COMPINDEX(E3864,"000016"),"")&amp;IF($H$1="上证180",[1]!EM_S_INFO_COMPINDEX(E3864,"000010"),"")&amp;IF($H$1="沪深300",[1]!EM_S_INFO_COMPINDEX(E3864,"000300"),"")&amp;IF(AND($H$1="上证A股",RIGHT(E3864,2)="SH"),"是","")&amp;IF(AND($H$1="深证A股",RIGHT(E3864,2)="SZ"),"是","")&amp;IF(AND($H$1="创业板",LEFT(E3864,1)-3=0),"是","")&amp;IF(AND($H$1="全部A股",E3864&lt;&gt;0),"是","")&amp;IF(AND($H$1="中小板",LEFT(E3864,3)="002"),"是",""))</f>
        <v/>
      </c>
      <c r="I3864" s="46" t="str">
        <f>IF(E3864="","",IF(OR([1]!EM_S_VAL_MV(E3864,deadline)="",[1]!EM_S_VAL_MV(E3864,deadline)="--",[1]!EM_S_VAL_MV(E3864,deadline)="null"),0,[1]!EM_S_VAL_MV(E3864,deadline)/100000000))</f>
        <v/>
      </c>
      <c r="J3864" s="46" t="str">
        <f>IF(E3864="","",IF(RIGHT(LEFT($J$1,6),3)="TTM",[1]!EM_S_FA_PROFIT_TTM(E3864,LEFT(RIGHT($J$1,11),10),1)/100000000,[1]!EM_S_STM07_IS(E3864,61,LEFT(RIGHT($J$1,5),4)&amp;"-12-31",1)/100000000))</f>
        <v/>
      </c>
      <c r="K3864" s="36" t="str">
        <f t="shared" si="306"/>
        <v/>
      </c>
      <c r="L3864" s="46" t="str">
        <f>IF(E3864="","",IF(ISERROR(IF(行业估值!$E$7="最新年报",[1]!EM_S_STM07_BS(E3864,140,LEFT(RIGHT($L$1,5),4)&amp;"-12-31",1)/100000000,[1]!EM_S_STM07_BS(E3864,140,LEFT(RIGHT($L$1,11),10),1)/100000000)),0,IF(行业估值!$E$7="最新年报",[1]!EM_S_STM07_BS(E3864,140,LEFT(RIGHT($L$1,5),4)&amp;"-12-31",1)/100000000,[1]!EM_S_STM07_BS(E3864,140,LEFT(RIGHT($L$1,11),10),1)/100000000)))</f>
        <v/>
      </c>
      <c r="M3864" s="36" t="str">
        <f t="shared" si="307"/>
        <v/>
      </c>
      <c r="N3864" s="37" t="str">
        <f>IF(E3864="","",IF(ISERROR([1]!EM_S_EST_NETPROFIT(E3864,行业估值!$E$6,deadline)/100000000),"-",[1]!EM_S_EST_NETPROFIT(E3864,行业估值!$E$6,deadline)/100000000))</f>
        <v/>
      </c>
      <c r="O3864" s="36" t="str">
        <f t="shared" si="308"/>
        <v/>
      </c>
      <c r="T3864" s="64"/>
      <c r="U3864" s="64"/>
    </row>
    <row r="3865" spans="4:21">
      <c r="D3865" s="45" t="str">
        <f>IF(AND(行业估值!$B$39=$G3865,COUNTIF($G$2:$G$2552,$G3865)&gt;=1),COUNTIF($G$2:G3865,$G3865),"")</f>
        <v/>
      </c>
      <c r="E3865" s="65" t="str">
        <f t="shared" si="309"/>
        <v/>
      </c>
      <c r="F3865" s="65" t="str">
        <f t="shared" si="310"/>
        <v/>
      </c>
      <c r="G3865" s="34" t="str">
        <f>IF(E3865="","",IF(行业估值!$C$5="申万行业",[1]!EM_S_INFO_INDUSTRY_SW2014(E3865,"1"),IF(行业估值!$C$5="证监会行业",[1]!EM_S_INFO_INDUSTRY_CSRC1(E3865,"1"),[1]!EM_S_INFO_INDUSTRY_EM2016(E3865,"1"))))</f>
        <v/>
      </c>
      <c r="H3865" s="34" t="str">
        <f>IF(E3865="","",IF($H$1="上证50",[1]!EM_S_INFO_COMPINDEX(E3865,"000016"),"")&amp;IF($H$1="上证180",[1]!EM_S_INFO_COMPINDEX(E3865,"000010"),"")&amp;IF($H$1="沪深300",[1]!EM_S_INFO_COMPINDEX(E3865,"000300"),"")&amp;IF(AND($H$1="上证A股",RIGHT(E3865,2)="SH"),"是","")&amp;IF(AND($H$1="深证A股",RIGHT(E3865,2)="SZ"),"是","")&amp;IF(AND($H$1="创业板",LEFT(E3865,1)-3=0),"是","")&amp;IF(AND($H$1="全部A股",E3865&lt;&gt;0),"是","")&amp;IF(AND($H$1="中小板",LEFT(E3865,3)="002"),"是",""))</f>
        <v/>
      </c>
      <c r="I3865" s="46" t="str">
        <f>IF(E3865="","",IF(OR([1]!EM_S_VAL_MV(E3865,deadline)="",[1]!EM_S_VAL_MV(E3865,deadline)="--",[1]!EM_S_VAL_MV(E3865,deadline)="null"),0,[1]!EM_S_VAL_MV(E3865,deadline)/100000000))</f>
        <v/>
      </c>
      <c r="J3865" s="46" t="str">
        <f>IF(E3865="","",IF(RIGHT(LEFT($J$1,6),3)="TTM",[1]!EM_S_FA_PROFIT_TTM(E3865,LEFT(RIGHT($J$1,11),10),1)/100000000,[1]!EM_S_STM07_IS(E3865,61,LEFT(RIGHT($J$1,5),4)&amp;"-12-31",1)/100000000))</f>
        <v/>
      </c>
      <c r="K3865" s="36" t="str">
        <f t="shared" si="306"/>
        <v/>
      </c>
      <c r="L3865" s="46" t="str">
        <f>IF(E3865="","",IF(ISERROR(IF(行业估值!$E$7="最新年报",[1]!EM_S_STM07_BS(E3865,140,LEFT(RIGHT($L$1,5),4)&amp;"-12-31",1)/100000000,[1]!EM_S_STM07_BS(E3865,140,LEFT(RIGHT($L$1,11),10),1)/100000000)),0,IF(行业估值!$E$7="最新年报",[1]!EM_S_STM07_BS(E3865,140,LEFT(RIGHT($L$1,5),4)&amp;"-12-31",1)/100000000,[1]!EM_S_STM07_BS(E3865,140,LEFT(RIGHT($L$1,11),10),1)/100000000)))</f>
        <v/>
      </c>
      <c r="M3865" s="36" t="str">
        <f t="shared" si="307"/>
        <v/>
      </c>
      <c r="N3865" s="37" t="str">
        <f>IF(E3865="","",IF(ISERROR([1]!EM_S_EST_NETPROFIT(E3865,行业估值!$E$6,deadline)/100000000),"-",[1]!EM_S_EST_NETPROFIT(E3865,行业估值!$E$6,deadline)/100000000))</f>
        <v/>
      </c>
      <c r="O3865" s="36" t="str">
        <f t="shared" si="308"/>
        <v/>
      </c>
      <c r="T3865" s="64"/>
      <c r="U3865" s="64"/>
    </row>
    <row r="3866" spans="4:21">
      <c r="D3866" s="45" t="str">
        <f>IF(AND(行业估值!$B$39=$G3866,COUNTIF($G$2:$G$2552,$G3866)&gt;=1),COUNTIF($G$2:G3866,$G3866),"")</f>
        <v/>
      </c>
      <c r="E3866" s="65" t="str">
        <f t="shared" si="309"/>
        <v/>
      </c>
      <c r="F3866" s="65" t="str">
        <f t="shared" si="310"/>
        <v/>
      </c>
      <c r="G3866" s="34" t="str">
        <f>IF(E3866="","",IF(行业估值!$C$5="申万行业",[1]!EM_S_INFO_INDUSTRY_SW2014(E3866,"1"),IF(行业估值!$C$5="证监会行业",[1]!EM_S_INFO_INDUSTRY_CSRC1(E3866,"1"),[1]!EM_S_INFO_INDUSTRY_EM2016(E3866,"1"))))</f>
        <v/>
      </c>
      <c r="H3866" s="34" t="str">
        <f>IF(E3866="","",IF($H$1="上证50",[1]!EM_S_INFO_COMPINDEX(E3866,"000016"),"")&amp;IF($H$1="上证180",[1]!EM_S_INFO_COMPINDEX(E3866,"000010"),"")&amp;IF($H$1="沪深300",[1]!EM_S_INFO_COMPINDEX(E3866,"000300"),"")&amp;IF(AND($H$1="上证A股",RIGHT(E3866,2)="SH"),"是","")&amp;IF(AND($H$1="深证A股",RIGHT(E3866,2)="SZ"),"是","")&amp;IF(AND($H$1="创业板",LEFT(E3866,1)-3=0),"是","")&amp;IF(AND($H$1="全部A股",E3866&lt;&gt;0),"是","")&amp;IF(AND($H$1="中小板",LEFT(E3866,3)="002"),"是",""))</f>
        <v/>
      </c>
      <c r="I3866" s="46" t="str">
        <f>IF(E3866="","",IF(OR([1]!EM_S_VAL_MV(E3866,deadline)="",[1]!EM_S_VAL_MV(E3866,deadline)="--",[1]!EM_S_VAL_MV(E3866,deadline)="null"),0,[1]!EM_S_VAL_MV(E3866,deadline)/100000000))</f>
        <v/>
      </c>
      <c r="J3866" s="46" t="str">
        <f>IF(E3866="","",IF(RIGHT(LEFT($J$1,6),3)="TTM",[1]!EM_S_FA_PROFIT_TTM(E3866,LEFT(RIGHT($J$1,11),10),1)/100000000,[1]!EM_S_STM07_IS(E3866,61,LEFT(RIGHT($J$1,5),4)&amp;"-12-31",1)/100000000))</f>
        <v/>
      </c>
      <c r="K3866" s="36" t="str">
        <f t="shared" si="306"/>
        <v/>
      </c>
      <c r="L3866" s="46" t="str">
        <f>IF(E3866="","",IF(ISERROR(IF(行业估值!$E$7="最新年报",[1]!EM_S_STM07_BS(E3866,140,LEFT(RIGHT($L$1,5),4)&amp;"-12-31",1)/100000000,[1]!EM_S_STM07_BS(E3866,140,LEFT(RIGHT($L$1,11),10),1)/100000000)),0,IF(行业估值!$E$7="最新年报",[1]!EM_S_STM07_BS(E3866,140,LEFT(RIGHT($L$1,5),4)&amp;"-12-31",1)/100000000,[1]!EM_S_STM07_BS(E3866,140,LEFT(RIGHT($L$1,11),10),1)/100000000)))</f>
        <v/>
      </c>
      <c r="M3866" s="36" t="str">
        <f t="shared" si="307"/>
        <v/>
      </c>
      <c r="N3866" s="37" t="str">
        <f>IF(E3866="","",IF(ISERROR([1]!EM_S_EST_NETPROFIT(E3866,行业估值!$E$6,deadline)/100000000),"-",[1]!EM_S_EST_NETPROFIT(E3866,行业估值!$E$6,deadline)/100000000))</f>
        <v/>
      </c>
      <c r="O3866" s="36" t="str">
        <f t="shared" si="308"/>
        <v/>
      </c>
      <c r="T3866" s="64"/>
      <c r="U3866" s="64"/>
    </row>
    <row r="3867" spans="4:21">
      <c r="D3867" s="45" t="str">
        <f>IF(AND(行业估值!$B$39=$G3867,COUNTIF($G$2:$G$2552,$G3867)&gt;=1),COUNTIF($G$2:G3867,$G3867),"")</f>
        <v/>
      </c>
      <c r="E3867" s="65" t="str">
        <f t="shared" si="309"/>
        <v/>
      </c>
      <c r="F3867" s="65" t="str">
        <f t="shared" si="310"/>
        <v/>
      </c>
      <c r="G3867" s="34" t="str">
        <f>IF(E3867="","",IF(行业估值!$C$5="申万行业",[1]!EM_S_INFO_INDUSTRY_SW2014(E3867,"1"),IF(行业估值!$C$5="证监会行业",[1]!EM_S_INFO_INDUSTRY_CSRC1(E3867,"1"),[1]!EM_S_INFO_INDUSTRY_EM2016(E3867,"1"))))</f>
        <v/>
      </c>
      <c r="H3867" s="34" t="str">
        <f>IF(E3867="","",IF($H$1="上证50",[1]!EM_S_INFO_COMPINDEX(E3867,"000016"),"")&amp;IF($H$1="上证180",[1]!EM_S_INFO_COMPINDEX(E3867,"000010"),"")&amp;IF($H$1="沪深300",[1]!EM_S_INFO_COMPINDEX(E3867,"000300"),"")&amp;IF(AND($H$1="上证A股",RIGHT(E3867,2)="SH"),"是","")&amp;IF(AND($H$1="深证A股",RIGHT(E3867,2)="SZ"),"是","")&amp;IF(AND($H$1="创业板",LEFT(E3867,1)-3=0),"是","")&amp;IF(AND($H$1="全部A股",E3867&lt;&gt;0),"是","")&amp;IF(AND($H$1="中小板",LEFT(E3867,3)="002"),"是",""))</f>
        <v/>
      </c>
      <c r="I3867" s="46" t="str">
        <f>IF(E3867="","",IF(OR([1]!EM_S_VAL_MV(E3867,deadline)="",[1]!EM_S_VAL_MV(E3867,deadline)="--",[1]!EM_S_VAL_MV(E3867,deadline)="null"),0,[1]!EM_S_VAL_MV(E3867,deadline)/100000000))</f>
        <v/>
      </c>
      <c r="J3867" s="46" t="str">
        <f>IF(E3867="","",IF(RIGHT(LEFT($J$1,6),3)="TTM",[1]!EM_S_FA_PROFIT_TTM(E3867,LEFT(RIGHT($J$1,11),10),1)/100000000,[1]!EM_S_STM07_IS(E3867,61,LEFT(RIGHT($J$1,5),4)&amp;"-12-31",1)/100000000))</f>
        <v/>
      </c>
      <c r="K3867" s="36" t="str">
        <f t="shared" si="306"/>
        <v/>
      </c>
      <c r="L3867" s="46" t="str">
        <f>IF(E3867="","",IF(ISERROR(IF(行业估值!$E$7="最新年报",[1]!EM_S_STM07_BS(E3867,140,LEFT(RIGHT($L$1,5),4)&amp;"-12-31",1)/100000000,[1]!EM_S_STM07_BS(E3867,140,LEFT(RIGHT($L$1,11),10),1)/100000000)),0,IF(行业估值!$E$7="最新年报",[1]!EM_S_STM07_BS(E3867,140,LEFT(RIGHT($L$1,5),4)&amp;"-12-31",1)/100000000,[1]!EM_S_STM07_BS(E3867,140,LEFT(RIGHT($L$1,11),10),1)/100000000)))</f>
        <v/>
      </c>
      <c r="M3867" s="36" t="str">
        <f t="shared" si="307"/>
        <v/>
      </c>
      <c r="N3867" s="37" t="str">
        <f>IF(E3867="","",IF(ISERROR([1]!EM_S_EST_NETPROFIT(E3867,行业估值!$E$6,deadline)/100000000),"-",[1]!EM_S_EST_NETPROFIT(E3867,行业估值!$E$6,deadline)/100000000))</f>
        <v/>
      </c>
      <c r="O3867" s="36" t="str">
        <f t="shared" si="308"/>
        <v/>
      </c>
      <c r="T3867" s="64"/>
      <c r="U3867" s="64"/>
    </row>
    <row r="3868" spans="4:21">
      <c r="D3868" s="45" t="str">
        <f>IF(AND(行业估值!$B$39=$G3868,COUNTIF($G$2:$G$2552,$G3868)&gt;=1),COUNTIF($G$2:G3868,$G3868),"")</f>
        <v/>
      </c>
      <c r="E3868" s="65" t="str">
        <f t="shared" si="309"/>
        <v/>
      </c>
      <c r="F3868" s="65" t="str">
        <f t="shared" si="310"/>
        <v/>
      </c>
      <c r="G3868" s="34" t="str">
        <f>IF(E3868="","",IF(行业估值!$C$5="申万行业",[1]!EM_S_INFO_INDUSTRY_SW2014(E3868,"1"),IF(行业估值!$C$5="证监会行业",[1]!EM_S_INFO_INDUSTRY_CSRC1(E3868,"1"),[1]!EM_S_INFO_INDUSTRY_EM2016(E3868,"1"))))</f>
        <v/>
      </c>
      <c r="H3868" s="34" t="str">
        <f>IF(E3868="","",IF($H$1="上证50",[1]!EM_S_INFO_COMPINDEX(E3868,"000016"),"")&amp;IF($H$1="上证180",[1]!EM_S_INFO_COMPINDEX(E3868,"000010"),"")&amp;IF($H$1="沪深300",[1]!EM_S_INFO_COMPINDEX(E3868,"000300"),"")&amp;IF(AND($H$1="上证A股",RIGHT(E3868,2)="SH"),"是","")&amp;IF(AND($H$1="深证A股",RIGHT(E3868,2)="SZ"),"是","")&amp;IF(AND($H$1="创业板",LEFT(E3868,1)-3=0),"是","")&amp;IF(AND($H$1="全部A股",E3868&lt;&gt;0),"是","")&amp;IF(AND($H$1="中小板",LEFT(E3868,3)="002"),"是",""))</f>
        <v/>
      </c>
      <c r="I3868" s="46" t="str">
        <f>IF(E3868="","",IF(OR([1]!EM_S_VAL_MV(E3868,deadline)="",[1]!EM_S_VAL_MV(E3868,deadline)="--",[1]!EM_S_VAL_MV(E3868,deadline)="null"),0,[1]!EM_S_VAL_MV(E3868,deadline)/100000000))</f>
        <v/>
      </c>
      <c r="J3868" s="46" t="str">
        <f>IF(E3868="","",IF(RIGHT(LEFT($J$1,6),3)="TTM",[1]!EM_S_FA_PROFIT_TTM(E3868,LEFT(RIGHT($J$1,11),10),1)/100000000,[1]!EM_S_STM07_IS(E3868,61,LEFT(RIGHT($J$1,5),4)&amp;"-12-31",1)/100000000))</f>
        <v/>
      </c>
      <c r="K3868" s="36" t="str">
        <f t="shared" si="306"/>
        <v/>
      </c>
      <c r="L3868" s="46" t="str">
        <f>IF(E3868="","",IF(ISERROR(IF(行业估值!$E$7="最新年报",[1]!EM_S_STM07_BS(E3868,140,LEFT(RIGHT($L$1,5),4)&amp;"-12-31",1)/100000000,[1]!EM_S_STM07_BS(E3868,140,LEFT(RIGHT($L$1,11),10),1)/100000000)),0,IF(行业估值!$E$7="最新年报",[1]!EM_S_STM07_BS(E3868,140,LEFT(RIGHT($L$1,5),4)&amp;"-12-31",1)/100000000,[1]!EM_S_STM07_BS(E3868,140,LEFT(RIGHT($L$1,11),10),1)/100000000)))</f>
        <v/>
      </c>
      <c r="M3868" s="36" t="str">
        <f t="shared" si="307"/>
        <v/>
      </c>
      <c r="N3868" s="37" t="str">
        <f>IF(E3868="","",IF(ISERROR([1]!EM_S_EST_NETPROFIT(E3868,行业估值!$E$6,deadline)/100000000),"-",[1]!EM_S_EST_NETPROFIT(E3868,行业估值!$E$6,deadline)/100000000))</f>
        <v/>
      </c>
      <c r="O3868" s="36" t="str">
        <f t="shared" si="308"/>
        <v/>
      </c>
      <c r="T3868" s="64"/>
      <c r="U3868" s="64"/>
    </row>
    <row r="3869" spans="4:21">
      <c r="D3869" s="45" t="str">
        <f>IF(AND(行业估值!$B$39=$G3869,COUNTIF($G$2:$G$2552,$G3869)&gt;=1),COUNTIF($G$2:G3869,$G3869),"")</f>
        <v/>
      </c>
      <c r="E3869" s="65" t="str">
        <f t="shared" si="309"/>
        <v/>
      </c>
      <c r="F3869" s="65" t="str">
        <f t="shared" si="310"/>
        <v/>
      </c>
      <c r="G3869" s="34" t="str">
        <f>IF(E3869="","",IF(行业估值!$C$5="申万行业",[1]!EM_S_INFO_INDUSTRY_SW2014(E3869,"1"),IF(行业估值!$C$5="证监会行业",[1]!EM_S_INFO_INDUSTRY_CSRC1(E3869,"1"),[1]!EM_S_INFO_INDUSTRY_EM2016(E3869,"1"))))</f>
        <v/>
      </c>
      <c r="H3869" s="34" t="str">
        <f>IF(E3869="","",IF($H$1="上证50",[1]!EM_S_INFO_COMPINDEX(E3869,"000016"),"")&amp;IF($H$1="上证180",[1]!EM_S_INFO_COMPINDEX(E3869,"000010"),"")&amp;IF($H$1="沪深300",[1]!EM_S_INFO_COMPINDEX(E3869,"000300"),"")&amp;IF(AND($H$1="上证A股",RIGHT(E3869,2)="SH"),"是","")&amp;IF(AND($H$1="深证A股",RIGHT(E3869,2)="SZ"),"是","")&amp;IF(AND($H$1="创业板",LEFT(E3869,1)-3=0),"是","")&amp;IF(AND($H$1="全部A股",E3869&lt;&gt;0),"是","")&amp;IF(AND($H$1="中小板",LEFT(E3869,3)="002"),"是",""))</f>
        <v/>
      </c>
      <c r="I3869" s="46" t="str">
        <f>IF(E3869="","",IF(OR([1]!EM_S_VAL_MV(E3869,deadline)="",[1]!EM_S_VAL_MV(E3869,deadline)="--",[1]!EM_S_VAL_MV(E3869,deadline)="null"),0,[1]!EM_S_VAL_MV(E3869,deadline)/100000000))</f>
        <v/>
      </c>
      <c r="J3869" s="46" t="str">
        <f>IF(E3869="","",IF(RIGHT(LEFT($J$1,6),3)="TTM",[1]!EM_S_FA_PROFIT_TTM(E3869,LEFT(RIGHT($J$1,11),10),1)/100000000,[1]!EM_S_STM07_IS(E3869,61,LEFT(RIGHT($J$1,5),4)&amp;"-12-31",1)/100000000))</f>
        <v/>
      </c>
      <c r="K3869" s="36" t="str">
        <f t="shared" si="306"/>
        <v/>
      </c>
      <c r="L3869" s="46" t="str">
        <f>IF(E3869="","",IF(ISERROR(IF(行业估值!$E$7="最新年报",[1]!EM_S_STM07_BS(E3869,140,LEFT(RIGHT($L$1,5),4)&amp;"-12-31",1)/100000000,[1]!EM_S_STM07_BS(E3869,140,LEFT(RIGHT($L$1,11),10),1)/100000000)),0,IF(行业估值!$E$7="最新年报",[1]!EM_S_STM07_BS(E3869,140,LEFT(RIGHT($L$1,5),4)&amp;"-12-31",1)/100000000,[1]!EM_S_STM07_BS(E3869,140,LEFT(RIGHT($L$1,11),10),1)/100000000)))</f>
        <v/>
      </c>
      <c r="M3869" s="36" t="str">
        <f t="shared" si="307"/>
        <v/>
      </c>
      <c r="N3869" s="37" t="str">
        <f>IF(E3869="","",IF(ISERROR([1]!EM_S_EST_NETPROFIT(E3869,行业估值!$E$6,deadline)/100000000),"-",[1]!EM_S_EST_NETPROFIT(E3869,行业估值!$E$6,deadline)/100000000))</f>
        <v/>
      </c>
      <c r="O3869" s="36" t="str">
        <f t="shared" si="308"/>
        <v/>
      </c>
      <c r="T3869" s="64"/>
      <c r="U3869" s="64"/>
    </row>
    <row r="3870" spans="4:21">
      <c r="D3870" s="45" t="str">
        <f>IF(AND(行业估值!$B$39=$G3870,COUNTIF($G$2:$G$2552,$G3870)&gt;=1),COUNTIF($G$2:G3870,$G3870),"")</f>
        <v/>
      </c>
      <c r="E3870" s="65" t="str">
        <f t="shared" si="309"/>
        <v/>
      </c>
      <c r="F3870" s="65" t="str">
        <f t="shared" si="310"/>
        <v/>
      </c>
      <c r="G3870" s="34" t="str">
        <f>IF(E3870="","",IF(行业估值!$C$5="申万行业",[1]!EM_S_INFO_INDUSTRY_SW2014(E3870,"1"),IF(行业估值!$C$5="证监会行业",[1]!EM_S_INFO_INDUSTRY_CSRC1(E3870,"1"),[1]!EM_S_INFO_INDUSTRY_EM2016(E3870,"1"))))</f>
        <v/>
      </c>
      <c r="H3870" s="34" t="str">
        <f>IF(E3870="","",IF($H$1="上证50",[1]!EM_S_INFO_COMPINDEX(E3870,"000016"),"")&amp;IF($H$1="上证180",[1]!EM_S_INFO_COMPINDEX(E3870,"000010"),"")&amp;IF($H$1="沪深300",[1]!EM_S_INFO_COMPINDEX(E3870,"000300"),"")&amp;IF(AND($H$1="上证A股",RIGHT(E3870,2)="SH"),"是","")&amp;IF(AND($H$1="深证A股",RIGHT(E3870,2)="SZ"),"是","")&amp;IF(AND($H$1="创业板",LEFT(E3870,1)-3=0),"是","")&amp;IF(AND($H$1="全部A股",E3870&lt;&gt;0),"是","")&amp;IF(AND($H$1="中小板",LEFT(E3870,3)="002"),"是",""))</f>
        <v/>
      </c>
      <c r="I3870" s="46" t="str">
        <f>IF(E3870="","",IF(OR([1]!EM_S_VAL_MV(E3870,deadline)="",[1]!EM_S_VAL_MV(E3870,deadline)="--",[1]!EM_S_VAL_MV(E3870,deadline)="null"),0,[1]!EM_S_VAL_MV(E3870,deadline)/100000000))</f>
        <v/>
      </c>
      <c r="J3870" s="46" t="str">
        <f>IF(E3870="","",IF(RIGHT(LEFT($J$1,6),3)="TTM",[1]!EM_S_FA_PROFIT_TTM(E3870,LEFT(RIGHT($J$1,11),10),1)/100000000,[1]!EM_S_STM07_IS(E3870,61,LEFT(RIGHT($J$1,5),4)&amp;"-12-31",1)/100000000))</f>
        <v/>
      </c>
      <c r="K3870" s="36" t="str">
        <f t="shared" si="306"/>
        <v/>
      </c>
      <c r="L3870" s="46" t="str">
        <f>IF(E3870="","",IF(ISERROR(IF(行业估值!$E$7="最新年报",[1]!EM_S_STM07_BS(E3870,140,LEFT(RIGHT($L$1,5),4)&amp;"-12-31",1)/100000000,[1]!EM_S_STM07_BS(E3870,140,LEFT(RIGHT($L$1,11),10),1)/100000000)),0,IF(行业估值!$E$7="最新年报",[1]!EM_S_STM07_BS(E3870,140,LEFT(RIGHT($L$1,5),4)&amp;"-12-31",1)/100000000,[1]!EM_S_STM07_BS(E3870,140,LEFT(RIGHT($L$1,11),10),1)/100000000)))</f>
        <v/>
      </c>
      <c r="M3870" s="36" t="str">
        <f t="shared" si="307"/>
        <v/>
      </c>
      <c r="N3870" s="37" t="str">
        <f>IF(E3870="","",IF(ISERROR([1]!EM_S_EST_NETPROFIT(E3870,行业估值!$E$6,deadline)/100000000),"-",[1]!EM_S_EST_NETPROFIT(E3870,行业估值!$E$6,deadline)/100000000))</f>
        <v/>
      </c>
      <c r="O3870" s="36" t="str">
        <f t="shared" si="308"/>
        <v/>
      </c>
      <c r="T3870" s="64"/>
      <c r="U3870" s="64"/>
    </row>
    <row r="3871" spans="4:21">
      <c r="D3871" s="45" t="str">
        <f>IF(AND(行业估值!$B$39=$G3871,COUNTIF($G$2:$G$2552,$G3871)&gt;=1),COUNTIF($G$2:G3871,$G3871),"")</f>
        <v/>
      </c>
      <c r="E3871" s="65" t="str">
        <f t="shared" si="309"/>
        <v/>
      </c>
      <c r="F3871" s="65" t="str">
        <f t="shared" si="310"/>
        <v/>
      </c>
      <c r="G3871" s="34" t="str">
        <f>IF(E3871="","",IF(行业估值!$C$5="申万行业",[1]!EM_S_INFO_INDUSTRY_SW2014(E3871,"1"),IF(行业估值!$C$5="证监会行业",[1]!EM_S_INFO_INDUSTRY_CSRC1(E3871,"1"),[1]!EM_S_INFO_INDUSTRY_EM2016(E3871,"1"))))</f>
        <v/>
      </c>
      <c r="H3871" s="34" t="str">
        <f>IF(E3871="","",IF($H$1="上证50",[1]!EM_S_INFO_COMPINDEX(E3871,"000016"),"")&amp;IF($H$1="上证180",[1]!EM_S_INFO_COMPINDEX(E3871,"000010"),"")&amp;IF($H$1="沪深300",[1]!EM_S_INFO_COMPINDEX(E3871,"000300"),"")&amp;IF(AND($H$1="上证A股",RIGHT(E3871,2)="SH"),"是","")&amp;IF(AND($H$1="深证A股",RIGHT(E3871,2)="SZ"),"是","")&amp;IF(AND($H$1="创业板",LEFT(E3871,1)-3=0),"是","")&amp;IF(AND($H$1="全部A股",E3871&lt;&gt;0),"是","")&amp;IF(AND($H$1="中小板",LEFT(E3871,3)="002"),"是",""))</f>
        <v/>
      </c>
      <c r="I3871" s="46" t="str">
        <f>IF(E3871="","",IF(OR([1]!EM_S_VAL_MV(E3871,deadline)="",[1]!EM_S_VAL_MV(E3871,deadline)="--",[1]!EM_S_VAL_MV(E3871,deadline)="null"),0,[1]!EM_S_VAL_MV(E3871,deadline)/100000000))</f>
        <v/>
      </c>
      <c r="J3871" s="46" t="str">
        <f>IF(E3871="","",IF(RIGHT(LEFT($J$1,6),3)="TTM",[1]!EM_S_FA_PROFIT_TTM(E3871,LEFT(RIGHT($J$1,11),10),1)/100000000,[1]!EM_S_STM07_IS(E3871,61,LEFT(RIGHT($J$1,5),4)&amp;"-12-31",1)/100000000))</f>
        <v/>
      </c>
      <c r="K3871" s="36" t="str">
        <f t="shared" si="306"/>
        <v/>
      </c>
      <c r="L3871" s="46" t="str">
        <f>IF(E3871="","",IF(ISERROR(IF(行业估值!$E$7="最新年报",[1]!EM_S_STM07_BS(E3871,140,LEFT(RIGHT($L$1,5),4)&amp;"-12-31",1)/100000000,[1]!EM_S_STM07_BS(E3871,140,LEFT(RIGHT($L$1,11),10),1)/100000000)),0,IF(行业估值!$E$7="最新年报",[1]!EM_S_STM07_BS(E3871,140,LEFT(RIGHT($L$1,5),4)&amp;"-12-31",1)/100000000,[1]!EM_S_STM07_BS(E3871,140,LEFT(RIGHT($L$1,11),10),1)/100000000)))</f>
        <v/>
      </c>
      <c r="M3871" s="36" t="str">
        <f t="shared" si="307"/>
        <v/>
      </c>
      <c r="N3871" s="37" t="str">
        <f>IF(E3871="","",IF(ISERROR([1]!EM_S_EST_NETPROFIT(E3871,行业估值!$E$6,deadline)/100000000),"-",[1]!EM_S_EST_NETPROFIT(E3871,行业估值!$E$6,deadline)/100000000))</f>
        <v/>
      </c>
      <c r="O3871" s="36" t="str">
        <f t="shared" si="308"/>
        <v/>
      </c>
      <c r="T3871" s="64"/>
      <c r="U3871" s="64"/>
    </row>
    <row r="3872" spans="4:21">
      <c r="D3872" s="45" t="str">
        <f>IF(AND(行业估值!$B$39=$G3872,COUNTIF($G$2:$G$2552,$G3872)&gt;=1),COUNTIF($G$2:G3872,$G3872),"")</f>
        <v/>
      </c>
      <c r="E3872" s="65" t="str">
        <f t="shared" si="309"/>
        <v/>
      </c>
      <c r="F3872" s="65" t="str">
        <f t="shared" si="310"/>
        <v/>
      </c>
      <c r="G3872" s="34" t="str">
        <f>IF(E3872="","",IF(行业估值!$C$5="申万行业",[1]!EM_S_INFO_INDUSTRY_SW2014(E3872,"1"),IF(行业估值!$C$5="证监会行业",[1]!EM_S_INFO_INDUSTRY_CSRC1(E3872,"1"),[1]!EM_S_INFO_INDUSTRY_EM2016(E3872,"1"))))</f>
        <v/>
      </c>
      <c r="H3872" s="34" t="str">
        <f>IF(E3872="","",IF($H$1="上证50",[1]!EM_S_INFO_COMPINDEX(E3872,"000016"),"")&amp;IF($H$1="上证180",[1]!EM_S_INFO_COMPINDEX(E3872,"000010"),"")&amp;IF($H$1="沪深300",[1]!EM_S_INFO_COMPINDEX(E3872,"000300"),"")&amp;IF(AND($H$1="上证A股",RIGHT(E3872,2)="SH"),"是","")&amp;IF(AND($H$1="深证A股",RIGHT(E3872,2)="SZ"),"是","")&amp;IF(AND($H$1="创业板",LEFT(E3872,1)-3=0),"是","")&amp;IF(AND($H$1="全部A股",E3872&lt;&gt;0),"是","")&amp;IF(AND($H$1="中小板",LEFT(E3872,3)="002"),"是",""))</f>
        <v/>
      </c>
      <c r="I3872" s="46" t="str">
        <f>IF(E3872="","",IF(OR([1]!EM_S_VAL_MV(E3872,deadline)="",[1]!EM_S_VAL_MV(E3872,deadline)="--",[1]!EM_S_VAL_MV(E3872,deadline)="null"),0,[1]!EM_S_VAL_MV(E3872,deadline)/100000000))</f>
        <v/>
      </c>
      <c r="J3872" s="46" t="str">
        <f>IF(E3872="","",IF(RIGHT(LEFT($J$1,6),3)="TTM",[1]!EM_S_FA_PROFIT_TTM(E3872,LEFT(RIGHT($J$1,11),10),1)/100000000,[1]!EM_S_STM07_IS(E3872,61,LEFT(RIGHT($J$1,5),4)&amp;"-12-31",1)/100000000))</f>
        <v/>
      </c>
      <c r="K3872" s="36" t="str">
        <f t="shared" si="306"/>
        <v/>
      </c>
      <c r="L3872" s="46" t="str">
        <f>IF(E3872="","",IF(ISERROR(IF(行业估值!$E$7="最新年报",[1]!EM_S_STM07_BS(E3872,140,LEFT(RIGHT($L$1,5),4)&amp;"-12-31",1)/100000000,[1]!EM_S_STM07_BS(E3872,140,LEFT(RIGHT($L$1,11),10),1)/100000000)),0,IF(行业估值!$E$7="最新年报",[1]!EM_S_STM07_BS(E3872,140,LEFT(RIGHT($L$1,5),4)&amp;"-12-31",1)/100000000,[1]!EM_S_STM07_BS(E3872,140,LEFT(RIGHT($L$1,11),10),1)/100000000)))</f>
        <v/>
      </c>
      <c r="M3872" s="36" t="str">
        <f t="shared" si="307"/>
        <v/>
      </c>
      <c r="N3872" s="37" t="str">
        <f>IF(E3872="","",IF(ISERROR([1]!EM_S_EST_NETPROFIT(E3872,行业估值!$E$6,deadline)/100000000),"-",[1]!EM_S_EST_NETPROFIT(E3872,行业估值!$E$6,deadline)/100000000))</f>
        <v/>
      </c>
      <c r="O3872" s="36" t="str">
        <f t="shared" si="308"/>
        <v/>
      </c>
      <c r="T3872" s="64"/>
      <c r="U3872" s="64"/>
    </row>
    <row r="3873" spans="4:21">
      <c r="D3873" s="45" t="str">
        <f>IF(AND(行业估值!$B$39=$G3873,COUNTIF($G$2:$G$2552,$G3873)&gt;=1),COUNTIF($G$2:G3873,$G3873),"")</f>
        <v/>
      </c>
      <c r="E3873" s="65" t="str">
        <f t="shared" si="309"/>
        <v/>
      </c>
      <c r="F3873" s="65" t="str">
        <f t="shared" si="310"/>
        <v/>
      </c>
      <c r="G3873" s="34" t="str">
        <f>IF(E3873="","",IF(行业估值!$C$5="申万行业",[1]!EM_S_INFO_INDUSTRY_SW2014(E3873,"1"),IF(行业估值!$C$5="证监会行业",[1]!EM_S_INFO_INDUSTRY_CSRC1(E3873,"1"),[1]!EM_S_INFO_INDUSTRY_EM2016(E3873,"1"))))</f>
        <v/>
      </c>
      <c r="H3873" s="34" t="str">
        <f>IF(E3873="","",IF($H$1="上证50",[1]!EM_S_INFO_COMPINDEX(E3873,"000016"),"")&amp;IF($H$1="上证180",[1]!EM_S_INFO_COMPINDEX(E3873,"000010"),"")&amp;IF($H$1="沪深300",[1]!EM_S_INFO_COMPINDEX(E3873,"000300"),"")&amp;IF(AND($H$1="上证A股",RIGHT(E3873,2)="SH"),"是","")&amp;IF(AND($H$1="深证A股",RIGHT(E3873,2)="SZ"),"是","")&amp;IF(AND($H$1="创业板",LEFT(E3873,1)-3=0),"是","")&amp;IF(AND($H$1="全部A股",E3873&lt;&gt;0),"是","")&amp;IF(AND($H$1="中小板",LEFT(E3873,3)="002"),"是",""))</f>
        <v/>
      </c>
      <c r="I3873" s="46" t="str">
        <f>IF(E3873="","",IF(OR([1]!EM_S_VAL_MV(E3873,deadline)="",[1]!EM_S_VAL_MV(E3873,deadline)="--",[1]!EM_S_VAL_MV(E3873,deadline)="null"),0,[1]!EM_S_VAL_MV(E3873,deadline)/100000000))</f>
        <v/>
      </c>
      <c r="J3873" s="46" t="str">
        <f>IF(E3873="","",IF(RIGHT(LEFT($J$1,6),3)="TTM",[1]!EM_S_FA_PROFIT_TTM(E3873,LEFT(RIGHT($J$1,11),10),1)/100000000,[1]!EM_S_STM07_IS(E3873,61,LEFT(RIGHT($J$1,5),4)&amp;"-12-31",1)/100000000))</f>
        <v/>
      </c>
      <c r="K3873" s="36" t="str">
        <f t="shared" si="306"/>
        <v/>
      </c>
      <c r="L3873" s="46" t="str">
        <f>IF(E3873="","",IF(ISERROR(IF(行业估值!$E$7="最新年报",[1]!EM_S_STM07_BS(E3873,140,LEFT(RIGHT($L$1,5),4)&amp;"-12-31",1)/100000000,[1]!EM_S_STM07_BS(E3873,140,LEFT(RIGHT($L$1,11),10),1)/100000000)),0,IF(行业估值!$E$7="最新年报",[1]!EM_S_STM07_BS(E3873,140,LEFT(RIGHT($L$1,5),4)&amp;"-12-31",1)/100000000,[1]!EM_S_STM07_BS(E3873,140,LEFT(RIGHT($L$1,11),10),1)/100000000)))</f>
        <v/>
      </c>
      <c r="M3873" s="36" t="str">
        <f t="shared" si="307"/>
        <v/>
      </c>
      <c r="N3873" s="37" t="str">
        <f>IF(E3873="","",IF(ISERROR([1]!EM_S_EST_NETPROFIT(E3873,行业估值!$E$6,deadline)/100000000),"-",[1]!EM_S_EST_NETPROFIT(E3873,行业估值!$E$6,deadline)/100000000))</f>
        <v/>
      </c>
      <c r="O3873" s="36" t="str">
        <f t="shared" si="308"/>
        <v/>
      </c>
      <c r="T3873" s="64"/>
      <c r="U3873" s="64"/>
    </row>
    <row r="3874" spans="4:21">
      <c r="D3874" s="45" t="str">
        <f>IF(AND(行业估值!$B$39=$G3874,COUNTIF($G$2:$G$2552,$G3874)&gt;=1),COUNTIF($G$2:G3874,$G3874),"")</f>
        <v/>
      </c>
      <c r="E3874" s="65" t="str">
        <f t="shared" si="309"/>
        <v/>
      </c>
      <c r="F3874" s="65" t="str">
        <f t="shared" si="310"/>
        <v/>
      </c>
      <c r="G3874" s="34" t="str">
        <f>IF(E3874="","",IF(行业估值!$C$5="申万行业",[1]!EM_S_INFO_INDUSTRY_SW2014(E3874,"1"),IF(行业估值!$C$5="证监会行业",[1]!EM_S_INFO_INDUSTRY_CSRC1(E3874,"1"),[1]!EM_S_INFO_INDUSTRY_EM2016(E3874,"1"))))</f>
        <v/>
      </c>
      <c r="H3874" s="34" t="str">
        <f>IF(E3874="","",IF($H$1="上证50",[1]!EM_S_INFO_COMPINDEX(E3874,"000016"),"")&amp;IF($H$1="上证180",[1]!EM_S_INFO_COMPINDEX(E3874,"000010"),"")&amp;IF($H$1="沪深300",[1]!EM_S_INFO_COMPINDEX(E3874,"000300"),"")&amp;IF(AND($H$1="上证A股",RIGHT(E3874,2)="SH"),"是","")&amp;IF(AND($H$1="深证A股",RIGHT(E3874,2)="SZ"),"是","")&amp;IF(AND($H$1="创业板",LEFT(E3874,1)-3=0),"是","")&amp;IF(AND($H$1="全部A股",E3874&lt;&gt;0),"是","")&amp;IF(AND($H$1="中小板",LEFT(E3874,3)="002"),"是",""))</f>
        <v/>
      </c>
      <c r="I3874" s="46" t="str">
        <f>IF(E3874="","",IF(OR([1]!EM_S_VAL_MV(E3874,deadline)="",[1]!EM_S_VAL_MV(E3874,deadline)="--",[1]!EM_S_VAL_MV(E3874,deadline)="null"),0,[1]!EM_S_VAL_MV(E3874,deadline)/100000000))</f>
        <v/>
      </c>
      <c r="J3874" s="46" t="str">
        <f>IF(E3874="","",IF(RIGHT(LEFT($J$1,6),3)="TTM",[1]!EM_S_FA_PROFIT_TTM(E3874,LEFT(RIGHT($J$1,11),10),1)/100000000,[1]!EM_S_STM07_IS(E3874,61,LEFT(RIGHT($J$1,5),4)&amp;"-12-31",1)/100000000))</f>
        <v/>
      </c>
      <c r="K3874" s="36" t="str">
        <f t="shared" si="306"/>
        <v/>
      </c>
      <c r="L3874" s="46" t="str">
        <f>IF(E3874="","",IF(ISERROR(IF(行业估值!$E$7="最新年报",[1]!EM_S_STM07_BS(E3874,140,LEFT(RIGHT($L$1,5),4)&amp;"-12-31",1)/100000000,[1]!EM_S_STM07_BS(E3874,140,LEFT(RIGHT($L$1,11),10),1)/100000000)),0,IF(行业估值!$E$7="最新年报",[1]!EM_S_STM07_BS(E3874,140,LEFT(RIGHT($L$1,5),4)&amp;"-12-31",1)/100000000,[1]!EM_S_STM07_BS(E3874,140,LEFT(RIGHT($L$1,11),10),1)/100000000)))</f>
        <v/>
      </c>
      <c r="M3874" s="36" t="str">
        <f t="shared" si="307"/>
        <v/>
      </c>
      <c r="N3874" s="37" t="str">
        <f>IF(E3874="","",IF(ISERROR([1]!EM_S_EST_NETPROFIT(E3874,行业估值!$E$6,deadline)/100000000),"-",[1]!EM_S_EST_NETPROFIT(E3874,行业估值!$E$6,deadline)/100000000))</f>
        <v/>
      </c>
      <c r="O3874" s="36" t="str">
        <f t="shared" si="308"/>
        <v/>
      </c>
      <c r="T3874" s="64"/>
      <c r="U3874" s="64"/>
    </row>
    <row r="3875" spans="4:21">
      <c r="D3875" s="45" t="str">
        <f>IF(AND(行业估值!$B$39=$G3875,COUNTIF($G$2:$G$2552,$G3875)&gt;=1),COUNTIF($G$2:G3875,$G3875),"")</f>
        <v/>
      </c>
      <c r="E3875" s="65" t="str">
        <f t="shared" si="309"/>
        <v/>
      </c>
      <c r="F3875" s="65" t="str">
        <f t="shared" si="310"/>
        <v/>
      </c>
      <c r="G3875" s="34" t="str">
        <f>IF(E3875="","",IF(行业估值!$C$5="申万行业",[1]!EM_S_INFO_INDUSTRY_SW2014(E3875,"1"),IF(行业估值!$C$5="证监会行业",[1]!EM_S_INFO_INDUSTRY_CSRC1(E3875,"1"),[1]!EM_S_INFO_INDUSTRY_EM2016(E3875,"1"))))</f>
        <v/>
      </c>
      <c r="H3875" s="34" t="str">
        <f>IF(E3875="","",IF($H$1="上证50",[1]!EM_S_INFO_COMPINDEX(E3875,"000016"),"")&amp;IF($H$1="上证180",[1]!EM_S_INFO_COMPINDEX(E3875,"000010"),"")&amp;IF($H$1="沪深300",[1]!EM_S_INFO_COMPINDEX(E3875,"000300"),"")&amp;IF(AND($H$1="上证A股",RIGHT(E3875,2)="SH"),"是","")&amp;IF(AND($H$1="深证A股",RIGHT(E3875,2)="SZ"),"是","")&amp;IF(AND($H$1="创业板",LEFT(E3875,1)-3=0),"是","")&amp;IF(AND($H$1="全部A股",E3875&lt;&gt;0),"是","")&amp;IF(AND($H$1="中小板",LEFT(E3875,3)="002"),"是",""))</f>
        <v/>
      </c>
      <c r="I3875" s="46" t="str">
        <f>IF(E3875="","",IF(OR([1]!EM_S_VAL_MV(E3875,deadline)="",[1]!EM_S_VAL_MV(E3875,deadline)="--",[1]!EM_S_VAL_MV(E3875,deadline)="null"),0,[1]!EM_S_VAL_MV(E3875,deadline)/100000000))</f>
        <v/>
      </c>
      <c r="J3875" s="46" t="str">
        <f>IF(E3875="","",IF(RIGHT(LEFT($J$1,6),3)="TTM",[1]!EM_S_FA_PROFIT_TTM(E3875,LEFT(RIGHT($J$1,11),10),1)/100000000,[1]!EM_S_STM07_IS(E3875,61,LEFT(RIGHT($J$1,5),4)&amp;"-12-31",1)/100000000))</f>
        <v/>
      </c>
      <c r="K3875" s="36" t="str">
        <f t="shared" si="306"/>
        <v/>
      </c>
      <c r="L3875" s="46" t="str">
        <f>IF(E3875="","",IF(ISERROR(IF(行业估值!$E$7="最新年报",[1]!EM_S_STM07_BS(E3875,140,LEFT(RIGHT($L$1,5),4)&amp;"-12-31",1)/100000000,[1]!EM_S_STM07_BS(E3875,140,LEFT(RIGHT($L$1,11),10),1)/100000000)),0,IF(行业估值!$E$7="最新年报",[1]!EM_S_STM07_BS(E3875,140,LEFT(RIGHT($L$1,5),4)&amp;"-12-31",1)/100000000,[1]!EM_S_STM07_BS(E3875,140,LEFT(RIGHT($L$1,11),10),1)/100000000)))</f>
        <v/>
      </c>
      <c r="M3875" s="36" t="str">
        <f t="shared" si="307"/>
        <v/>
      </c>
      <c r="N3875" s="37" t="str">
        <f>IF(E3875="","",IF(ISERROR([1]!EM_S_EST_NETPROFIT(E3875,行业估值!$E$6,deadline)/100000000),"-",[1]!EM_S_EST_NETPROFIT(E3875,行业估值!$E$6,deadline)/100000000))</f>
        <v/>
      </c>
      <c r="O3875" s="36" t="str">
        <f t="shared" si="308"/>
        <v/>
      </c>
      <c r="T3875" s="64"/>
      <c r="U3875" s="64"/>
    </row>
    <row r="3876" spans="4:21">
      <c r="D3876" s="45" t="str">
        <f>IF(AND(行业估值!$B$39=$G3876,COUNTIF($G$2:$G$2552,$G3876)&gt;=1),COUNTIF($G$2:G3876,$G3876),"")</f>
        <v/>
      </c>
      <c r="E3876" s="65" t="str">
        <f t="shared" si="309"/>
        <v/>
      </c>
      <c r="F3876" s="65" t="str">
        <f t="shared" si="310"/>
        <v/>
      </c>
      <c r="G3876" s="34" t="str">
        <f>IF(E3876="","",IF(行业估值!$C$5="申万行业",[1]!EM_S_INFO_INDUSTRY_SW2014(E3876,"1"),IF(行业估值!$C$5="证监会行业",[1]!EM_S_INFO_INDUSTRY_CSRC1(E3876,"1"),[1]!EM_S_INFO_INDUSTRY_EM2016(E3876,"1"))))</f>
        <v/>
      </c>
      <c r="H3876" s="34" t="str">
        <f>IF(E3876="","",IF($H$1="上证50",[1]!EM_S_INFO_COMPINDEX(E3876,"000016"),"")&amp;IF($H$1="上证180",[1]!EM_S_INFO_COMPINDEX(E3876,"000010"),"")&amp;IF($H$1="沪深300",[1]!EM_S_INFO_COMPINDEX(E3876,"000300"),"")&amp;IF(AND($H$1="上证A股",RIGHT(E3876,2)="SH"),"是","")&amp;IF(AND($H$1="深证A股",RIGHT(E3876,2)="SZ"),"是","")&amp;IF(AND($H$1="创业板",LEFT(E3876,1)-3=0),"是","")&amp;IF(AND($H$1="全部A股",E3876&lt;&gt;0),"是","")&amp;IF(AND($H$1="中小板",LEFT(E3876,3)="002"),"是",""))</f>
        <v/>
      </c>
      <c r="I3876" s="46" t="str">
        <f>IF(E3876="","",IF(OR([1]!EM_S_VAL_MV(E3876,deadline)="",[1]!EM_S_VAL_MV(E3876,deadline)="--",[1]!EM_S_VAL_MV(E3876,deadline)="null"),0,[1]!EM_S_VAL_MV(E3876,deadline)/100000000))</f>
        <v/>
      </c>
      <c r="J3876" s="46" t="str">
        <f>IF(E3876="","",IF(RIGHT(LEFT($J$1,6),3)="TTM",[1]!EM_S_FA_PROFIT_TTM(E3876,LEFT(RIGHT($J$1,11),10),1)/100000000,[1]!EM_S_STM07_IS(E3876,61,LEFT(RIGHT($J$1,5),4)&amp;"-12-31",1)/100000000))</f>
        <v/>
      </c>
      <c r="K3876" s="36" t="str">
        <f t="shared" si="306"/>
        <v/>
      </c>
      <c r="L3876" s="46" t="str">
        <f>IF(E3876="","",IF(ISERROR(IF(行业估值!$E$7="最新年报",[1]!EM_S_STM07_BS(E3876,140,LEFT(RIGHT($L$1,5),4)&amp;"-12-31",1)/100000000,[1]!EM_S_STM07_BS(E3876,140,LEFT(RIGHT($L$1,11),10),1)/100000000)),0,IF(行业估值!$E$7="最新年报",[1]!EM_S_STM07_BS(E3876,140,LEFT(RIGHT($L$1,5),4)&amp;"-12-31",1)/100000000,[1]!EM_S_STM07_BS(E3876,140,LEFT(RIGHT($L$1,11),10),1)/100000000)))</f>
        <v/>
      </c>
      <c r="M3876" s="36" t="str">
        <f t="shared" si="307"/>
        <v/>
      </c>
      <c r="N3876" s="37" t="str">
        <f>IF(E3876="","",IF(ISERROR([1]!EM_S_EST_NETPROFIT(E3876,行业估值!$E$6,deadline)/100000000),"-",[1]!EM_S_EST_NETPROFIT(E3876,行业估值!$E$6,deadline)/100000000))</f>
        <v/>
      </c>
      <c r="O3876" s="36" t="str">
        <f t="shared" si="308"/>
        <v/>
      </c>
      <c r="T3876" s="64"/>
      <c r="U3876" s="64"/>
    </row>
    <row r="3877" spans="4:21">
      <c r="D3877" s="45" t="str">
        <f>IF(AND(行业估值!$B$39=$G3877,COUNTIF($G$2:$G$2552,$G3877)&gt;=1),COUNTIF($G$2:G3877,$G3877),"")</f>
        <v/>
      </c>
      <c r="E3877" s="65" t="str">
        <f t="shared" si="309"/>
        <v/>
      </c>
      <c r="F3877" s="65" t="str">
        <f t="shared" si="310"/>
        <v/>
      </c>
      <c r="G3877" s="34" t="str">
        <f>IF(E3877="","",IF(行业估值!$C$5="申万行业",[1]!EM_S_INFO_INDUSTRY_SW2014(E3877,"1"),IF(行业估值!$C$5="证监会行业",[1]!EM_S_INFO_INDUSTRY_CSRC1(E3877,"1"),[1]!EM_S_INFO_INDUSTRY_EM2016(E3877,"1"))))</f>
        <v/>
      </c>
      <c r="H3877" s="34" t="str">
        <f>IF(E3877="","",IF($H$1="上证50",[1]!EM_S_INFO_COMPINDEX(E3877,"000016"),"")&amp;IF($H$1="上证180",[1]!EM_S_INFO_COMPINDEX(E3877,"000010"),"")&amp;IF($H$1="沪深300",[1]!EM_S_INFO_COMPINDEX(E3877,"000300"),"")&amp;IF(AND($H$1="上证A股",RIGHT(E3877,2)="SH"),"是","")&amp;IF(AND($H$1="深证A股",RIGHT(E3877,2)="SZ"),"是","")&amp;IF(AND($H$1="创业板",LEFT(E3877,1)-3=0),"是","")&amp;IF(AND($H$1="全部A股",E3877&lt;&gt;0),"是","")&amp;IF(AND($H$1="中小板",LEFT(E3877,3)="002"),"是",""))</f>
        <v/>
      </c>
      <c r="I3877" s="46" t="str">
        <f>IF(E3877="","",IF(OR([1]!EM_S_VAL_MV(E3877,deadline)="",[1]!EM_S_VAL_MV(E3877,deadline)="--",[1]!EM_S_VAL_MV(E3877,deadline)="null"),0,[1]!EM_S_VAL_MV(E3877,deadline)/100000000))</f>
        <v/>
      </c>
      <c r="J3877" s="46" t="str">
        <f>IF(E3877="","",IF(RIGHT(LEFT($J$1,6),3)="TTM",[1]!EM_S_FA_PROFIT_TTM(E3877,LEFT(RIGHT($J$1,11),10),1)/100000000,[1]!EM_S_STM07_IS(E3877,61,LEFT(RIGHT($J$1,5),4)&amp;"-12-31",1)/100000000))</f>
        <v/>
      </c>
      <c r="K3877" s="36" t="str">
        <f t="shared" si="306"/>
        <v/>
      </c>
      <c r="L3877" s="46" t="str">
        <f>IF(E3877="","",IF(ISERROR(IF(行业估值!$E$7="最新年报",[1]!EM_S_STM07_BS(E3877,140,LEFT(RIGHT($L$1,5),4)&amp;"-12-31",1)/100000000,[1]!EM_S_STM07_BS(E3877,140,LEFT(RIGHT($L$1,11),10),1)/100000000)),0,IF(行业估值!$E$7="最新年报",[1]!EM_S_STM07_BS(E3877,140,LEFT(RIGHT($L$1,5),4)&amp;"-12-31",1)/100000000,[1]!EM_S_STM07_BS(E3877,140,LEFT(RIGHT($L$1,11),10),1)/100000000)))</f>
        <v/>
      </c>
      <c r="M3877" s="36" t="str">
        <f t="shared" si="307"/>
        <v/>
      </c>
      <c r="N3877" s="37" t="str">
        <f>IF(E3877="","",IF(ISERROR([1]!EM_S_EST_NETPROFIT(E3877,行业估值!$E$6,deadline)/100000000),"-",[1]!EM_S_EST_NETPROFIT(E3877,行业估值!$E$6,deadline)/100000000))</f>
        <v/>
      </c>
      <c r="O3877" s="36" t="str">
        <f t="shared" si="308"/>
        <v/>
      </c>
      <c r="T3877" s="64"/>
      <c r="U3877" s="64"/>
    </row>
    <row r="3878" spans="4:21">
      <c r="D3878" s="45" t="str">
        <f>IF(AND(行业估值!$B$39=$G3878,COUNTIF($G$2:$G$2552,$G3878)&gt;=1),COUNTIF($G$2:G3878,$G3878),"")</f>
        <v/>
      </c>
      <c r="E3878" s="65" t="str">
        <f t="shared" si="309"/>
        <v/>
      </c>
      <c r="F3878" s="65" t="str">
        <f t="shared" si="310"/>
        <v/>
      </c>
      <c r="G3878" s="34" t="str">
        <f>IF(E3878="","",IF(行业估值!$C$5="申万行业",[1]!EM_S_INFO_INDUSTRY_SW2014(E3878,"1"),IF(行业估值!$C$5="证监会行业",[1]!EM_S_INFO_INDUSTRY_CSRC1(E3878,"1"),[1]!EM_S_INFO_INDUSTRY_EM2016(E3878,"1"))))</f>
        <v/>
      </c>
      <c r="H3878" s="34" t="str">
        <f>IF(E3878="","",IF($H$1="上证50",[1]!EM_S_INFO_COMPINDEX(E3878,"000016"),"")&amp;IF($H$1="上证180",[1]!EM_S_INFO_COMPINDEX(E3878,"000010"),"")&amp;IF($H$1="沪深300",[1]!EM_S_INFO_COMPINDEX(E3878,"000300"),"")&amp;IF(AND($H$1="上证A股",RIGHT(E3878,2)="SH"),"是","")&amp;IF(AND($H$1="深证A股",RIGHT(E3878,2)="SZ"),"是","")&amp;IF(AND($H$1="创业板",LEFT(E3878,1)-3=0),"是","")&amp;IF(AND($H$1="全部A股",E3878&lt;&gt;0),"是","")&amp;IF(AND($H$1="中小板",LEFT(E3878,3)="002"),"是",""))</f>
        <v/>
      </c>
      <c r="I3878" s="46" t="str">
        <f>IF(E3878="","",IF(OR([1]!EM_S_VAL_MV(E3878,deadline)="",[1]!EM_S_VAL_MV(E3878,deadline)="--",[1]!EM_S_VAL_MV(E3878,deadline)="null"),0,[1]!EM_S_VAL_MV(E3878,deadline)/100000000))</f>
        <v/>
      </c>
      <c r="J3878" s="46" t="str">
        <f>IF(E3878="","",IF(RIGHT(LEFT($J$1,6),3)="TTM",[1]!EM_S_FA_PROFIT_TTM(E3878,LEFT(RIGHT($J$1,11),10),1)/100000000,[1]!EM_S_STM07_IS(E3878,61,LEFT(RIGHT($J$1,5),4)&amp;"-12-31",1)/100000000))</f>
        <v/>
      </c>
      <c r="K3878" s="36" t="str">
        <f t="shared" si="306"/>
        <v/>
      </c>
      <c r="L3878" s="46" t="str">
        <f>IF(E3878="","",IF(ISERROR(IF(行业估值!$E$7="最新年报",[1]!EM_S_STM07_BS(E3878,140,LEFT(RIGHT($L$1,5),4)&amp;"-12-31",1)/100000000,[1]!EM_S_STM07_BS(E3878,140,LEFT(RIGHT($L$1,11),10),1)/100000000)),0,IF(行业估值!$E$7="最新年报",[1]!EM_S_STM07_BS(E3878,140,LEFT(RIGHT($L$1,5),4)&amp;"-12-31",1)/100000000,[1]!EM_S_STM07_BS(E3878,140,LEFT(RIGHT($L$1,11),10),1)/100000000)))</f>
        <v/>
      </c>
      <c r="M3878" s="36" t="str">
        <f t="shared" si="307"/>
        <v/>
      </c>
      <c r="N3878" s="37" t="str">
        <f>IF(E3878="","",IF(ISERROR([1]!EM_S_EST_NETPROFIT(E3878,行业估值!$E$6,deadline)/100000000),"-",[1]!EM_S_EST_NETPROFIT(E3878,行业估值!$E$6,deadline)/100000000))</f>
        <v/>
      </c>
      <c r="O3878" s="36" t="str">
        <f t="shared" si="308"/>
        <v/>
      </c>
      <c r="T3878" s="64"/>
      <c r="U3878" s="64"/>
    </row>
    <row r="3879" spans="4:21">
      <c r="D3879" s="45" t="str">
        <f>IF(AND(行业估值!$B$39=$G3879,COUNTIF($G$2:$G$2552,$G3879)&gt;=1),COUNTIF($G$2:G3879,$G3879),"")</f>
        <v/>
      </c>
      <c r="E3879" s="65" t="str">
        <f t="shared" si="309"/>
        <v/>
      </c>
      <c r="F3879" s="65" t="str">
        <f t="shared" si="310"/>
        <v/>
      </c>
      <c r="G3879" s="34" t="str">
        <f>IF(E3879="","",IF(行业估值!$C$5="申万行业",[1]!EM_S_INFO_INDUSTRY_SW2014(E3879,"1"),IF(行业估值!$C$5="证监会行业",[1]!EM_S_INFO_INDUSTRY_CSRC1(E3879,"1"),[1]!EM_S_INFO_INDUSTRY_EM2016(E3879,"1"))))</f>
        <v/>
      </c>
      <c r="H3879" s="34" t="str">
        <f>IF(E3879="","",IF($H$1="上证50",[1]!EM_S_INFO_COMPINDEX(E3879,"000016"),"")&amp;IF($H$1="上证180",[1]!EM_S_INFO_COMPINDEX(E3879,"000010"),"")&amp;IF($H$1="沪深300",[1]!EM_S_INFO_COMPINDEX(E3879,"000300"),"")&amp;IF(AND($H$1="上证A股",RIGHT(E3879,2)="SH"),"是","")&amp;IF(AND($H$1="深证A股",RIGHT(E3879,2)="SZ"),"是","")&amp;IF(AND($H$1="创业板",LEFT(E3879,1)-3=0),"是","")&amp;IF(AND($H$1="全部A股",E3879&lt;&gt;0),"是","")&amp;IF(AND($H$1="中小板",LEFT(E3879,3)="002"),"是",""))</f>
        <v/>
      </c>
      <c r="I3879" s="46" t="str">
        <f>IF(E3879="","",IF(OR([1]!EM_S_VAL_MV(E3879,deadline)="",[1]!EM_S_VAL_MV(E3879,deadline)="--",[1]!EM_S_VAL_MV(E3879,deadline)="null"),0,[1]!EM_S_VAL_MV(E3879,deadline)/100000000))</f>
        <v/>
      </c>
      <c r="J3879" s="46" t="str">
        <f>IF(E3879="","",IF(RIGHT(LEFT($J$1,6),3)="TTM",[1]!EM_S_FA_PROFIT_TTM(E3879,LEFT(RIGHT($J$1,11),10),1)/100000000,[1]!EM_S_STM07_IS(E3879,61,LEFT(RIGHT($J$1,5),4)&amp;"-12-31",1)/100000000))</f>
        <v/>
      </c>
      <c r="K3879" s="36" t="str">
        <f t="shared" si="306"/>
        <v/>
      </c>
      <c r="L3879" s="46" t="str">
        <f>IF(E3879="","",IF(ISERROR(IF(行业估值!$E$7="最新年报",[1]!EM_S_STM07_BS(E3879,140,LEFT(RIGHT($L$1,5),4)&amp;"-12-31",1)/100000000,[1]!EM_S_STM07_BS(E3879,140,LEFT(RIGHT($L$1,11),10),1)/100000000)),0,IF(行业估值!$E$7="最新年报",[1]!EM_S_STM07_BS(E3879,140,LEFT(RIGHT($L$1,5),4)&amp;"-12-31",1)/100000000,[1]!EM_S_STM07_BS(E3879,140,LEFT(RIGHT($L$1,11),10),1)/100000000)))</f>
        <v/>
      </c>
      <c r="M3879" s="36" t="str">
        <f t="shared" si="307"/>
        <v/>
      </c>
      <c r="N3879" s="37" t="str">
        <f>IF(E3879="","",IF(ISERROR([1]!EM_S_EST_NETPROFIT(E3879,行业估值!$E$6,deadline)/100000000),"-",[1]!EM_S_EST_NETPROFIT(E3879,行业估值!$E$6,deadline)/100000000))</f>
        <v/>
      </c>
      <c r="O3879" s="36" t="str">
        <f t="shared" si="308"/>
        <v/>
      </c>
      <c r="T3879" s="64"/>
      <c r="U3879" s="64"/>
    </row>
    <row r="3880" spans="4:21">
      <c r="D3880" s="45" t="str">
        <f>IF(AND(行业估值!$B$39=$G3880,COUNTIF($G$2:$G$2552,$G3880)&gt;=1),COUNTIF($G$2:G3880,$G3880),"")</f>
        <v/>
      </c>
      <c r="E3880" s="65" t="str">
        <f t="shared" si="309"/>
        <v/>
      </c>
      <c r="F3880" s="65" t="str">
        <f t="shared" si="310"/>
        <v/>
      </c>
      <c r="G3880" s="34" t="str">
        <f>IF(E3880="","",IF(行业估值!$C$5="申万行业",[1]!EM_S_INFO_INDUSTRY_SW2014(E3880,"1"),IF(行业估值!$C$5="证监会行业",[1]!EM_S_INFO_INDUSTRY_CSRC1(E3880,"1"),[1]!EM_S_INFO_INDUSTRY_EM2016(E3880,"1"))))</f>
        <v/>
      </c>
      <c r="H3880" s="34" t="str">
        <f>IF(E3880="","",IF($H$1="上证50",[1]!EM_S_INFO_COMPINDEX(E3880,"000016"),"")&amp;IF($H$1="上证180",[1]!EM_S_INFO_COMPINDEX(E3880,"000010"),"")&amp;IF($H$1="沪深300",[1]!EM_S_INFO_COMPINDEX(E3880,"000300"),"")&amp;IF(AND($H$1="上证A股",RIGHT(E3880,2)="SH"),"是","")&amp;IF(AND($H$1="深证A股",RIGHT(E3880,2)="SZ"),"是","")&amp;IF(AND($H$1="创业板",LEFT(E3880,1)-3=0),"是","")&amp;IF(AND($H$1="全部A股",E3880&lt;&gt;0),"是","")&amp;IF(AND($H$1="中小板",LEFT(E3880,3)="002"),"是",""))</f>
        <v/>
      </c>
      <c r="I3880" s="46" t="str">
        <f>IF(E3880="","",IF(OR([1]!EM_S_VAL_MV(E3880,deadline)="",[1]!EM_S_VAL_MV(E3880,deadline)="--",[1]!EM_S_VAL_MV(E3880,deadline)="null"),0,[1]!EM_S_VAL_MV(E3880,deadline)/100000000))</f>
        <v/>
      </c>
      <c r="J3880" s="46" t="str">
        <f>IF(E3880="","",IF(RIGHT(LEFT($J$1,6),3)="TTM",[1]!EM_S_FA_PROFIT_TTM(E3880,LEFT(RIGHT($J$1,11),10),1)/100000000,[1]!EM_S_STM07_IS(E3880,61,LEFT(RIGHT($J$1,5),4)&amp;"-12-31",1)/100000000))</f>
        <v/>
      </c>
      <c r="K3880" s="36" t="str">
        <f t="shared" si="306"/>
        <v/>
      </c>
      <c r="L3880" s="46" t="str">
        <f>IF(E3880="","",IF(ISERROR(IF(行业估值!$E$7="最新年报",[1]!EM_S_STM07_BS(E3880,140,LEFT(RIGHT($L$1,5),4)&amp;"-12-31",1)/100000000,[1]!EM_S_STM07_BS(E3880,140,LEFT(RIGHT($L$1,11),10),1)/100000000)),0,IF(行业估值!$E$7="最新年报",[1]!EM_S_STM07_BS(E3880,140,LEFT(RIGHT($L$1,5),4)&amp;"-12-31",1)/100000000,[1]!EM_S_STM07_BS(E3880,140,LEFT(RIGHT($L$1,11),10),1)/100000000)))</f>
        <v/>
      </c>
      <c r="M3880" s="36" t="str">
        <f t="shared" si="307"/>
        <v/>
      </c>
      <c r="N3880" s="37" t="str">
        <f>IF(E3880="","",IF(ISERROR([1]!EM_S_EST_NETPROFIT(E3880,行业估值!$E$6,deadline)/100000000),"-",[1]!EM_S_EST_NETPROFIT(E3880,行业估值!$E$6,deadline)/100000000))</f>
        <v/>
      </c>
      <c r="O3880" s="36" t="str">
        <f t="shared" si="308"/>
        <v/>
      </c>
      <c r="T3880" s="64"/>
      <c r="U3880" s="64"/>
    </row>
    <row r="3881" spans="4:21">
      <c r="D3881" s="45" t="str">
        <f>IF(AND(行业估值!$B$39=$G3881,COUNTIF($G$2:$G$2552,$G3881)&gt;=1),COUNTIF($G$2:G3881,$G3881),"")</f>
        <v/>
      </c>
      <c r="E3881" s="65" t="str">
        <f t="shared" si="309"/>
        <v/>
      </c>
      <c r="F3881" s="65" t="str">
        <f t="shared" si="310"/>
        <v/>
      </c>
      <c r="G3881" s="34" t="str">
        <f>IF(E3881="","",IF(行业估值!$C$5="申万行业",[1]!EM_S_INFO_INDUSTRY_SW2014(E3881,"1"),IF(行业估值!$C$5="证监会行业",[1]!EM_S_INFO_INDUSTRY_CSRC1(E3881,"1"),[1]!EM_S_INFO_INDUSTRY_EM2016(E3881,"1"))))</f>
        <v/>
      </c>
      <c r="H3881" s="34" t="str">
        <f>IF(E3881="","",IF($H$1="上证50",[1]!EM_S_INFO_COMPINDEX(E3881,"000016"),"")&amp;IF($H$1="上证180",[1]!EM_S_INFO_COMPINDEX(E3881,"000010"),"")&amp;IF($H$1="沪深300",[1]!EM_S_INFO_COMPINDEX(E3881,"000300"),"")&amp;IF(AND($H$1="上证A股",RIGHT(E3881,2)="SH"),"是","")&amp;IF(AND($H$1="深证A股",RIGHT(E3881,2)="SZ"),"是","")&amp;IF(AND($H$1="创业板",LEFT(E3881,1)-3=0),"是","")&amp;IF(AND($H$1="全部A股",E3881&lt;&gt;0),"是","")&amp;IF(AND($H$1="中小板",LEFT(E3881,3)="002"),"是",""))</f>
        <v/>
      </c>
      <c r="I3881" s="46" t="str">
        <f>IF(E3881="","",IF(OR([1]!EM_S_VAL_MV(E3881,deadline)="",[1]!EM_S_VAL_MV(E3881,deadline)="--",[1]!EM_S_VAL_MV(E3881,deadline)="null"),0,[1]!EM_S_VAL_MV(E3881,deadline)/100000000))</f>
        <v/>
      </c>
      <c r="J3881" s="46" t="str">
        <f>IF(E3881="","",IF(RIGHT(LEFT($J$1,6),3)="TTM",[1]!EM_S_FA_PROFIT_TTM(E3881,LEFT(RIGHT($J$1,11),10),1)/100000000,[1]!EM_S_STM07_IS(E3881,61,LEFT(RIGHT($J$1,5),4)&amp;"-12-31",1)/100000000))</f>
        <v/>
      </c>
      <c r="K3881" s="36" t="str">
        <f t="shared" si="306"/>
        <v/>
      </c>
      <c r="L3881" s="46" t="str">
        <f>IF(E3881="","",IF(ISERROR(IF(行业估值!$E$7="最新年报",[1]!EM_S_STM07_BS(E3881,140,LEFT(RIGHT($L$1,5),4)&amp;"-12-31",1)/100000000,[1]!EM_S_STM07_BS(E3881,140,LEFT(RIGHT($L$1,11),10),1)/100000000)),0,IF(行业估值!$E$7="最新年报",[1]!EM_S_STM07_BS(E3881,140,LEFT(RIGHT($L$1,5),4)&amp;"-12-31",1)/100000000,[1]!EM_S_STM07_BS(E3881,140,LEFT(RIGHT($L$1,11),10),1)/100000000)))</f>
        <v/>
      </c>
      <c r="M3881" s="36" t="str">
        <f t="shared" si="307"/>
        <v/>
      </c>
      <c r="N3881" s="37" t="str">
        <f>IF(E3881="","",IF(ISERROR([1]!EM_S_EST_NETPROFIT(E3881,行业估值!$E$6,deadline)/100000000),"-",[1]!EM_S_EST_NETPROFIT(E3881,行业估值!$E$6,deadline)/100000000))</f>
        <v/>
      </c>
      <c r="O3881" s="36" t="str">
        <f t="shared" si="308"/>
        <v/>
      </c>
      <c r="T3881" s="64"/>
      <c r="U3881" s="64"/>
    </row>
    <row r="3882" spans="4:21">
      <c r="D3882" s="45" t="str">
        <f>IF(AND(行业估值!$B$39=$G3882,COUNTIF($G$2:$G$2552,$G3882)&gt;=1),COUNTIF($G$2:G3882,$G3882),"")</f>
        <v/>
      </c>
      <c r="E3882" s="65" t="str">
        <f t="shared" si="309"/>
        <v/>
      </c>
      <c r="F3882" s="65" t="str">
        <f t="shared" si="310"/>
        <v/>
      </c>
      <c r="G3882" s="34" t="str">
        <f>IF(E3882="","",IF(行业估值!$C$5="申万行业",[1]!EM_S_INFO_INDUSTRY_SW2014(E3882,"1"),IF(行业估值!$C$5="证监会行业",[1]!EM_S_INFO_INDUSTRY_CSRC1(E3882,"1"),[1]!EM_S_INFO_INDUSTRY_EM2016(E3882,"1"))))</f>
        <v/>
      </c>
      <c r="H3882" s="34" t="str">
        <f>IF(E3882="","",IF($H$1="上证50",[1]!EM_S_INFO_COMPINDEX(E3882,"000016"),"")&amp;IF($H$1="上证180",[1]!EM_S_INFO_COMPINDEX(E3882,"000010"),"")&amp;IF($H$1="沪深300",[1]!EM_S_INFO_COMPINDEX(E3882,"000300"),"")&amp;IF(AND($H$1="上证A股",RIGHT(E3882,2)="SH"),"是","")&amp;IF(AND($H$1="深证A股",RIGHT(E3882,2)="SZ"),"是","")&amp;IF(AND($H$1="创业板",LEFT(E3882,1)-3=0),"是","")&amp;IF(AND($H$1="全部A股",E3882&lt;&gt;0),"是","")&amp;IF(AND($H$1="中小板",LEFT(E3882,3)="002"),"是",""))</f>
        <v/>
      </c>
      <c r="I3882" s="46" t="str">
        <f>IF(E3882="","",IF(OR([1]!EM_S_VAL_MV(E3882,deadline)="",[1]!EM_S_VAL_MV(E3882,deadline)="--",[1]!EM_S_VAL_MV(E3882,deadline)="null"),0,[1]!EM_S_VAL_MV(E3882,deadline)/100000000))</f>
        <v/>
      </c>
      <c r="J3882" s="46" t="str">
        <f>IF(E3882="","",IF(RIGHT(LEFT($J$1,6),3)="TTM",[1]!EM_S_FA_PROFIT_TTM(E3882,LEFT(RIGHT($J$1,11),10),1)/100000000,[1]!EM_S_STM07_IS(E3882,61,LEFT(RIGHT($J$1,5),4)&amp;"-12-31",1)/100000000))</f>
        <v/>
      </c>
      <c r="K3882" s="36" t="str">
        <f t="shared" si="306"/>
        <v/>
      </c>
      <c r="L3882" s="46" t="str">
        <f>IF(E3882="","",IF(ISERROR(IF(行业估值!$E$7="最新年报",[1]!EM_S_STM07_BS(E3882,140,LEFT(RIGHT($L$1,5),4)&amp;"-12-31",1)/100000000,[1]!EM_S_STM07_BS(E3882,140,LEFT(RIGHT($L$1,11),10),1)/100000000)),0,IF(行业估值!$E$7="最新年报",[1]!EM_S_STM07_BS(E3882,140,LEFT(RIGHT($L$1,5),4)&amp;"-12-31",1)/100000000,[1]!EM_S_STM07_BS(E3882,140,LEFT(RIGHT($L$1,11),10),1)/100000000)))</f>
        <v/>
      </c>
      <c r="M3882" s="36" t="str">
        <f t="shared" si="307"/>
        <v/>
      </c>
      <c r="N3882" s="37" t="str">
        <f>IF(E3882="","",IF(ISERROR([1]!EM_S_EST_NETPROFIT(E3882,行业估值!$E$6,deadline)/100000000),"-",[1]!EM_S_EST_NETPROFIT(E3882,行业估值!$E$6,deadline)/100000000))</f>
        <v/>
      </c>
      <c r="O3882" s="36" t="str">
        <f t="shared" si="308"/>
        <v/>
      </c>
      <c r="T3882" s="64"/>
      <c r="U3882" s="64"/>
    </row>
    <row r="3883" spans="4:21">
      <c r="D3883" s="45" t="str">
        <f>IF(AND(行业估值!$B$39=$G3883,COUNTIF($G$2:$G$2552,$G3883)&gt;=1),COUNTIF($G$2:G3883,$G3883),"")</f>
        <v/>
      </c>
      <c r="E3883" s="65" t="str">
        <f t="shared" si="309"/>
        <v/>
      </c>
      <c r="F3883" s="65" t="str">
        <f t="shared" si="310"/>
        <v/>
      </c>
      <c r="G3883" s="34" t="str">
        <f>IF(E3883="","",IF(行业估值!$C$5="申万行业",[1]!EM_S_INFO_INDUSTRY_SW2014(E3883,"1"),IF(行业估值!$C$5="证监会行业",[1]!EM_S_INFO_INDUSTRY_CSRC1(E3883,"1"),[1]!EM_S_INFO_INDUSTRY_EM2016(E3883,"1"))))</f>
        <v/>
      </c>
      <c r="H3883" s="34" t="str">
        <f>IF(E3883="","",IF($H$1="上证50",[1]!EM_S_INFO_COMPINDEX(E3883,"000016"),"")&amp;IF($H$1="上证180",[1]!EM_S_INFO_COMPINDEX(E3883,"000010"),"")&amp;IF($H$1="沪深300",[1]!EM_S_INFO_COMPINDEX(E3883,"000300"),"")&amp;IF(AND($H$1="上证A股",RIGHT(E3883,2)="SH"),"是","")&amp;IF(AND($H$1="深证A股",RIGHT(E3883,2)="SZ"),"是","")&amp;IF(AND($H$1="创业板",LEFT(E3883,1)-3=0),"是","")&amp;IF(AND($H$1="全部A股",E3883&lt;&gt;0),"是","")&amp;IF(AND($H$1="中小板",LEFT(E3883,3)="002"),"是",""))</f>
        <v/>
      </c>
      <c r="I3883" s="46" t="str">
        <f>IF(E3883="","",IF(OR([1]!EM_S_VAL_MV(E3883,deadline)="",[1]!EM_S_VAL_MV(E3883,deadline)="--",[1]!EM_S_VAL_MV(E3883,deadline)="null"),0,[1]!EM_S_VAL_MV(E3883,deadline)/100000000))</f>
        <v/>
      </c>
      <c r="J3883" s="46" t="str">
        <f>IF(E3883="","",IF(RIGHT(LEFT($J$1,6),3)="TTM",[1]!EM_S_FA_PROFIT_TTM(E3883,LEFT(RIGHT($J$1,11),10),1)/100000000,[1]!EM_S_STM07_IS(E3883,61,LEFT(RIGHT($J$1,5),4)&amp;"-12-31",1)/100000000))</f>
        <v/>
      </c>
      <c r="K3883" s="36" t="str">
        <f t="shared" si="306"/>
        <v/>
      </c>
      <c r="L3883" s="46" t="str">
        <f>IF(E3883="","",IF(ISERROR(IF(行业估值!$E$7="最新年报",[1]!EM_S_STM07_BS(E3883,140,LEFT(RIGHT($L$1,5),4)&amp;"-12-31",1)/100000000,[1]!EM_S_STM07_BS(E3883,140,LEFT(RIGHT($L$1,11),10),1)/100000000)),0,IF(行业估值!$E$7="最新年报",[1]!EM_S_STM07_BS(E3883,140,LEFT(RIGHT($L$1,5),4)&amp;"-12-31",1)/100000000,[1]!EM_S_STM07_BS(E3883,140,LEFT(RIGHT($L$1,11),10),1)/100000000)))</f>
        <v/>
      </c>
      <c r="M3883" s="36" t="str">
        <f t="shared" si="307"/>
        <v/>
      </c>
      <c r="N3883" s="37" t="str">
        <f>IF(E3883="","",IF(ISERROR([1]!EM_S_EST_NETPROFIT(E3883,行业估值!$E$6,deadline)/100000000),"-",[1]!EM_S_EST_NETPROFIT(E3883,行业估值!$E$6,deadline)/100000000))</f>
        <v/>
      </c>
      <c r="O3883" s="36" t="str">
        <f t="shared" si="308"/>
        <v/>
      </c>
      <c r="T3883" s="64"/>
      <c r="U3883" s="64"/>
    </row>
    <row r="3884" spans="4:21">
      <c r="D3884" s="45" t="str">
        <f>IF(AND(行业估值!$B$39=$G3884,COUNTIF($G$2:$G$2552,$G3884)&gt;=1),COUNTIF($G$2:G3884,$G3884),"")</f>
        <v/>
      </c>
      <c r="E3884" s="65" t="str">
        <f t="shared" si="309"/>
        <v/>
      </c>
      <c r="F3884" s="65" t="str">
        <f t="shared" si="310"/>
        <v/>
      </c>
      <c r="G3884" s="34" t="str">
        <f>IF(E3884="","",IF(行业估值!$C$5="申万行业",[1]!EM_S_INFO_INDUSTRY_SW2014(E3884,"1"),IF(行业估值!$C$5="证监会行业",[1]!EM_S_INFO_INDUSTRY_CSRC1(E3884,"1"),[1]!EM_S_INFO_INDUSTRY_EM2016(E3884,"1"))))</f>
        <v/>
      </c>
      <c r="H3884" s="34" t="str">
        <f>IF(E3884="","",IF($H$1="上证50",[1]!EM_S_INFO_COMPINDEX(E3884,"000016"),"")&amp;IF($H$1="上证180",[1]!EM_S_INFO_COMPINDEX(E3884,"000010"),"")&amp;IF($H$1="沪深300",[1]!EM_S_INFO_COMPINDEX(E3884,"000300"),"")&amp;IF(AND($H$1="上证A股",RIGHT(E3884,2)="SH"),"是","")&amp;IF(AND($H$1="深证A股",RIGHT(E3884,2)="SZ"),"是","")&amp;IF(AND($H$1="创业板",LEFT(E3884,1)-3=0),"是","")&amp;IF(AND($H$1="全部A股",E3884&lt;&gt;0),"是","")&amp;IF(AND($H$1="中小板",LEFT(E3884,3)="002"),"是",""))</f>
        <v/>
      </c>
      <c r="I3884" s="46" t="str">
        <f>IF(E3884="","",IF(OR([1]!EM_S_VAL_MV(E3884,deadline)="",[1]!EM_S_VAL_MV(E3884,deadline)="--",[1]!EM_S_VAL_MV(E3884,deadline)="null"),0,[1]!EM_S_VAL_MV(E3884,deadline)/100000000))</f>
        <v/>
      </c>
      <c r="J3884" s="46" t="str">
        <f>IF(E3884="","",IF(RIGHT(LEFT($J$1,6),3)="TTM",[1]!EM_S_FA_PROFIT_TTM(E3884,LEFT(RIGHT($J$1,11),10),1)/100000000,[1]!EM_S_STM07_IS(E3884,61,LEFT(RIGHT($J$1,5),4)&amp;"-12-31",1)/100000000))</f>
        <v/>
      </c>
      <c r="K3884" s="36" t="str">
        <f t="shared" si="306"/>
        <v/>
      </c>
      <c r="L3884" s="46" t="str">
        <f>IF(E3884="","",IF(ISERROR(IF(行业估值!$E$7="最新年报",[1]!EM_S_STM07_BS(E3884,140,LEFT(RIGHT($L$1,5),4)&amp;"-12-31",1)/100000000,[1]!EM_S_STM07_BS(E3884,140,LEFT(RIGHT($L$1,11),10),1)/100000000)),0,IF(行业估值!$E$7="最新年报",[1]!EM_S_STM07_BS(E3884,140,LEFT(RIGHT($L$1,5),4)&amp;"-12-31",1)/100000000,[1]!EM_S_STM07_BS(E3884,140,LEFT(RIGHT($L$1,11),10),1)/100000000)))</f>
        <v/>
      </c>
      <c r="M3884" s="36" t="str">
        <f t="shared" si="307"/>
        <v/>
      </c>
      <c r="N3884" s="37" t="str">
        <f>IF(E3884="","",IF(ISERROR([1]!EM_S_EST_NETPROFIT(E3884,行业估值!$E$6,deadline)/100000000),"-",[1]!EM_S_EST_NETPROFIT(E3884,行业估值!$E$6,deadline)/100000000))</f>
        <v/>
      </c>
      <c r="O3884" s="36" t="str">
        <f t="shared" si="308"/>
        <v/>
      </c>
      <c r="T3884" s="64"/>
      <c r="U3884" s="64"/>
    </row>
    <row r="3885" spans="4:21">
      <c r="D3885" s="45" t="str">
        <f>IF(AND(行业估值!$B$39=$G3885,COUNTIF($G$2:$G$2552,$G3885)&gt;=1),COUNTIF($G$2:G3885,$G3885),"")</f>
        <v/>
      </c>
      <c r="E3885" s="65" t="str">
        <f t="shared" si="309"/>
        <v/>
      </c>
      <c r="F3885" s="65" t="str">
        <f t="shared" si="310"/>
        <v/>
      </c>
      <c r="G3885" s="34" t="str">
        <f>IF(E3885="","",IF(行业估值!$C$5="申万行业",[1]!EM_S_INFO_INDUSTRY_SW2014(E3885,"1"),IF(行业估值!$C$5="证监会行业",[1]!EM_S_INFO_INDUSTRY_CSRC1(E3885,"1"),[1]!EM_S_INFO_INDUSTRY_EM2016(E3885,"1"))))</f>
        <v/>
      </c>
      <c r="H3885" s="34" t="str">
        <f>IF(E3885="","",IF($H$1="上证50",[1]!EM_S_INFO_COMPINDEX(E3885,"000016"),"")&amp;IF($H$1="上证180",[1]!EM_S_INFO_COMPINDEX(E3885,"000010"),"")&amp;IF($H$1="沪深300",[1]!EM_S_INFO_COMPINDEX(E3885,"000300"),"")&amp;IF(AND($H$1="上证A股",RIGHT(E3885,2)="SH"),"是","")&amp;IF(AND($H$1="深证A股",RIGHT(E3885,2)="SZ"),"是","")&amp;IF(AND($H$1="创业板",LEFT(E3885,1)-3=0),"是","")&amp;IF(AND($H$1="全部A股",E3885&lt;&gt;0),"是","")&amp;IF(AND($H$1="中小板",LEFT(E3885,3)="002"),"是",""))</f>
        <v/>
      </c>
      <c r="I3885" s="46" t="str">
        <f>IF(E3885="","",IF(OR([1]!EM_S_VAL_MV(E3885,deadline)="",[1]!EM_S_VAL_MV(E3885,deadline)="--",[1]!EM_S_VAL_MV(E3885,deadline)="null"),0,[1]!EM_S_VAL_MV(E3885,deadline)/100000000))</f>
        <v/>
      </c>
      <c r="J3885" s="46" t="str">
        <f>IF(E3885="","",IF(RIGHT(LEFT($J$1,6),3)="TTM",[1]!EM_S_FA_PROFIT_TTM(E3885,LEFT(RIGHT($J$1,11),10),1)/100000000,[1]!EM_S_STM07_IS(E3885,61,LEFT(RIGHT($J$1,5),4)&amp;"-12-31",1)/100000000))</f>
        <v/>
      </c>
      <c r="K3885" s="36" t="str">
        <f t="shared" si="306"/>
        <v/>
      </c>
      <c r="L3885" s="46" t="str">
        <f>IF(E3885="","",IF(ISERROR(IF(行业估值!$E$7="最新年报",[1]!EM_S_STM07_BS(E3885,140,LEFT(RIGHT($L$1,5),4)&amp;"-12-31",1)/100000000,[1]!EM_S_STM07_BS(E3885,140,LEFT(RIGHT($L$1,11),10),1)/100000000)),0,IF(行业估值!$E$7="最新年报",[1]!EM_S_STM07_BS(E3885,140,LEFT(RIGHT($L$1,5),4)&amp;"-12-31",1)/100000000,[1]!EM_S_STM07_BS(E3885,140,LEFT(RIGHT($L$1,11),10),1)/100000000)))</f>
        <v/>
      </c>
      <c r="M3885" s="36" t="str">
        <f t="shared" si="307"/>
        <v/>
      </c>
      <c r="N3885" s="37" t="str">
        <f>IF(E3885="","",IF(ISERROR([1]!EM_S_EST_NETPROFIT(E3885,行业估值!$E$6,deadline)/100000000),"-",[1]!EM_S_EST_NETPROFIT(E3885,行业估值!$E$6,deadline)/100000000))</f>
        <v/>
      </c>
      <c r="O3885" s="36" t="str">
        <f t="shared" si="308"/>
        <v/>
      </c>
      <c r="T3885" s="64"/>
      <c r="U3885" s="64"/>
    </row>
    <row r="3886" spans="4:21">
      <c r="D3886" s="45" t="str">
        <f>IF(AND(行业估值!$B$39=$G3886,COUNTIF($G$2:$G$2552,$G3886)&gt;=1),COUNTIF($G$2:G3886,$G3886),"")</f>
        <v/>
      </c>
      <c r="E3886" s="65" t="str">
        <f t="shared" si="309"/>
        <v/>
      </c>
      <c r="F3886" s="65" t="str">
        <f t="shared" si="310"/>
        <v/>
      </c>
      <c r="G3886" s="34" t="str">
        <f>IF(E3886="","",IF(行业估值!$C$5="申万行业",[1]!EM_S_INFO_INDUSTRY_SW2014(E3886,"1"),IF(行业估值!$C$5="证监会行业",[1]!EM_S_INFO_INDUSTRY_CSRC1(E3886,"1"),[1]!EM_S_INFO_INDUSTRY_EM2016(E3886,"1"))))</f>
        <v/>
      </c>
      <c r="H3886" s="34" t="str">
        <f>IF(E3886="","",IF($H$1="上证50",[1]!EM_S_INFO_COMPINDEX(E3886,"000016"),"")&amp;IF($H$1="上证180",[1]!EM_S_INFO_COMPINDEX(E3886,"000010"),"")&amp;IF($H$1="沪深300",[1]!EM_S_INFO_COMPINDEX(E3886,"000300"),"")&amp;IF(AND($H$1="上证A股",RIGHT(E3886,2)="SH"),"是","")&amp;IF(AND($H$1="深证A股",RIGHT(E3886,2)="SZ"),"是","")&amp;IF(AND($H$1="创业板",LEFT(E3886,1)-3=0),"是","")&amp;IF(AND($H$1="全部A股",E3886&lt;&gt;0),"是","")&amp;IF(AND($H$1="中小板",LEFT(E3886,3)="002"),"是",""))</f>
        <v/>
      </c>
      <c r="I3886" s="46" t="str">
        <f>IF(E3886="","",IF(OR([1]!EM_S_VAL_MV(E3886,deadline)="",[1]!EM_S_VAL_MV(E3886,deadline)="--",[1]!EM_S_VAL_MV(E3886,deadline)="null"),0,[1]!EM_S_VAL_MV(E3886,deadline)/100000000))</f>
        <v/>
      </c>
      <c r="J3886" s="46" t="str">
        <f>IF(E3886="","",IF(RIGHT(LEFT($J$1,6),3)="TTM",[1]!EM_S_FA_PROFIT_TTM(E3886,LEFT(RIGHT($J$1,11),10),1)/100000000,[1]!EM_S_STM07_IS(E3886,61,LEFT(RIGHT($J$1,5),4)&amp;"-12-31",1)/100000000))</f>
        <v/>
      </c>
      <c r="K3886" s="36" t="str">
        <f t="shared" si="306"/>
        <v/>
      </c>
      <c r="L3886" s="46" t="str">
        <f>IF(E3886="","",IF(ISERROR(IF(行业估值!$E$7="最新年报",[1]!EM_S_STM07_BS(E3886,140,LEFT(RIGHT($L$1,5),4)&amp;"-12-31",1)/100000000,[1]!EM_S_STM07_BS(E3886,140,LEFT(RIGHT($L$1,11),10),1)/100000000)),0,IF(行业估值!$E$7="最新年报",[1]!EM_S_STM07_BS(E3886,140,LEFT(RIGHT($L$1,5),4)&amp;"-12-31",1)/100000000,[1]!EM_S_STM07_BS(E3886,140,LEFT(RIGHT($L$1,11),10),1)/100000000)))</f>
        <v/>
      </c>
      <c r="M3886" s="36" t="str">
        <f t="shared" si="307"/>
        <v/>
      </c>
      <c r="N3886" s="37" t="str">
        <f>IF(E3886="","",IF(ISERROR([1]!EM_S_EST_NETPROFIT(E3886,行业估值!$E$6,deadline)/100000000),"-",[1]!EM_S_EST_NETPROFIT(E3886,行业估值!$E$6,deadline)/100000000))</f>
        <v/>
      </c>
      <c r="O3886" s="36" t="str">
        <f t="shared" si="308"/>
        <v/>
      </c>
      <c r="T3886" s="64"/>
      <c r="U3886" s="64"/>
    </row>
    <row r="3887" spans="4:21">
      <c r="D3887" s="45" t="str">
        <f>IF(AND(行业估值!$B$39=$G3887,COUNTIF($G$2:$G$2552,$G3887)&gt;=1),COUNTIF($G$2:G3887,$G3887),"")</f>
        <v/>
      </c>
      <c r="E3887" s="65" t="str">
        <f t="shared" si="309"/>
        <v/>
      </c>
      <c r="F3887" s="65" t="str">
        <f t="shared" si="310"/>
        <v/>
      </c>
      <c r="G3887" s="34" t="str">
        <f>IF(E3887="","",IF(行业估值!$C$5="申万行业",[1]!EM_S_INFO_INDUSTRY_SW2014(E3887,"1"),IF(行业估值!$C$5="证监会行业",[1]!EM_S_INFO_INDUSTRY_CSRC1(E3887,"1"),[1]!EM_S_INFO_INDUSTRY_EM2016(E3887,"1"))))</f>
        <v/>
      </c>
      <c r="H3887" s="34" t="str">
        <f>IF(E3887="","",IF($H$1="上证50",[1]!EM_S_INFO_COMPINDEX(E3887,"000016"),"")&amp;IF($H$1="上证180",[1]!EM_S_INFO_COMPINDEX(E3887,"000010"),"")&amp;IF($H$1="沪深300",[1]!EM_S_INFO_COMPINDEX(E3887,"000300"),"")&amp;IF(AND($H$1="上证A股",RIGHT(E3887,2)="SH"),"是","")&amp;IF(AND($H$1="深证A股",RIGHT(E3887,2)="SZ"),"是","")&amp;IF(AND($H$1="创业板",LEFT(E3887,1)-3=0),"是","")&amp;IF(AND($H$1="全部A股",E3887&lt;&gt;0),"是","")&amp;IF(AND($H$1="中小板",LEFT(E3887,3)="002"),"是",""))</f>
        <v/>
      </c>
      <c r="I3887" s="46" t="str">
        <f>IF(E3887="","",IF(OR([1]!EM_S_VAL_MV(E3887,deadline)="",[1]!EM_S_VAL_MV(E3887,deadline)="--",[1]!EM_S_VAL_MV(E3887,deadline)="null"),0,[1]!EM_S_VAL_MV(E3887,deadline)/100000000))</f>
        <v/>
      </c>
      <c r="J3887" s="46" t="str">
        <f>IF(E3887="","",IF(RIGHT(LEFT($J$1,6),3)="TTM",[1]!EM_S_FA_PROFIT_TTM(E3887,LEFT(RIGHT($J$1,11),10),1)/100000000,[1]!EM_S_STM07_IS(E3887,61,LEFT(RIGHT($J$1,5),4)&amp;"-12-31",1)/100000000))</f>
        <v/>
      </c>
      <c r="K3887" s="36" t="str">
        <f t="shared" si="306"/>
        <v/>
      </c>
      <c r="L3887" s="46" t="str">
        <f>IF(E3887="","",IF(ISERROR(IF(行业估值!$E$7="最新年报",[1]!EM_S_STM07_BS(E3887,140,LEFT(RIGHT($L$1,5),4)&amp;"-12-31",1)/100000000,[1]!EM_S_STM07_BS(E3887,140,LEFT(RIGHT($L$1,11),10),1)/100000000)),0,IF(行业估值!$E$7="最新年报",[1]!EM_S_STM07_BS(E3887,140,LEFT(RIGHT($L$1,5),4)&amp;"-12-31",1)/100000000,[1]!EM_S_STM07_BS(E3887,140,LEFT(RIGHT($L$1,11),10),1)/100000000)))</f>
        <v/>
      </c>
      <c r="M3887" s="36" t="str">
        <f t="shared" si="307"/>
        <v/>
      </c>
      <c r="N3887" s="37" t="str">
        <f>IF(E3887="","",IF(ISERROR([1]!EM_S_EST_NETPROFIT(E3887,行业估值!$E$6,deadline)/100000000),"-",[1]!EM_S_EST_NETPROFIT(E3887,行业估值!$E$6,deadline)/100000000))</f>
        <v/>
      </c>
      <c r="O3887" s="36" t="str">
        <f t="shared" si="308"/>
        <v/>
      </c>
      <c r="T3887" s="64"/>
      <c r="U3887" s="64"/>
    </row>
    <row r="3888" spans="4:21">
      <c r="D3888" s="45" t="str">
        <f>IF(AND(行业估值!$B$39=$G3888,COUNTIF($G$2:$G$2552,$G3888)&gt;=1),COUNTIF($G$2:G3888,$G3888),"")</f>
        <v/>
      </c>
      <c r="E3888" s="65" t="str">
        <f t="shared" si="309"/>
        <v/>
      </c>
      <c r="F3888" s="65" t="str">
        <f t="shared" si="310"/>
        <v/>
      </c>
      <c r="G3888" s="34" t="str">
        <f>IF(E3888="","",IF(行业估值!$C$5="申万行业",[1]!EM_S_INFO_INDUSTRY_SW2014(E3888,"1"),IF(行业估值!$C$5="证监会行业",[1]!EM_S_INFO_INDUSTRY_CSRC1(E3888,"1"),[1]!EM_S_INFO_INDUSTRY_EM2016(E3888,"1"))))</f>
        <v/>
      </c>
      <c r="H3888" s="34" t="str">
        <f>IF(E3888="","",IF($H$1="上证50",[1]!EM_S_INFO_COMPINDEX(E3888,"000016"),"")&amp;IF($H$1="上证180",[1]!EM_S_INFO_COMPINDEX(E3888,"000010"),"")&amp;IF($H$1="沪深300",[1]!EM_S_INFO_COMPINDEX(E3888,"000300"),"")&amp;IF(AND($H$1="上证A股",RIGHT(E3888,2)="SH"),"是","")&amp;IF(AND($H$1="深证A股",RIGHT(E3888,2)="SZ"),"是","")&amp;IF(AND($H$1="创业板",LEFT(E3888,1)-3=0),"是","")&amp;IF(AND($H$1="全部A股",E3888&lt;&gt;0),"是","")&amp;IF(AND($H$1="中小板",LEFT(E3888,3)="002"),"是",""))</f>
        <v/>
      </c>
      <c r="I3888" s="46" t="str">
        <f>IF(E3888="","",IF(OR([1]!EM_S_VAL_MV(E3888,deadline)="",[1]!EM_S_VAL_MV(E3888,deadline)="--",[1]!EM_S_VAL_MV(E3888,deadline)="null"),0,[1]!EM_S_VAL_MV(E3888,deadline)/100000000))</f>
        <v/>
      </c>
      <c r="J3888" s="46" t="str">
        <f>IF(E3888="","",IF(RIGHT(LEFT($J$1,6),3)="TTM",[1]!EM_S_FA_PROFIT_TTM(E3888,LEFT(RIGHT($J$1,11),10),1)/100000000,[1]!EM_S_STM07_IS(E3888,61,LEFT(RIGHT($J$1,5),4)&amp;"-12-31",1)/100000000))</f>
        <v/>
      </c>
      <c r="K3888" s="36" t="str">
        <f t="shared" si="306"/>
        <v/>
      </c>
      <c r="L3888" s="46" t="str">
        <f>IF(E3888="","",IF(ISERROR(IF(行业估值!$E$7="最新年报",[1]!EM_S_STM07_BS(E3888,140,LEFT(RIGHT($L$1,5),4)&amp;"-12-31",1)/100000000,[1]!EM_S_STM07_BS(E3888,140,LEFT(RIGHT($L$1,11),10),1)/100000000)),0,IF(行业估值!$E$7="最新年报",[1]!EM_S_STM07_BS(E3888,140,LEFT(RIGHT($L$1,5),4)&amp;"-12-31",1)/100000000,[1]!EM_S_STM07_BS(E3888,140,LEFT(RIGHT($L$1,11),10),1)/100000000)))</f>
        <v/>
      </c>
      <c r="M3888" s="36" t="str">
        <f t="shared" si="307"/>
        <v/>
      </c>
      <c r="N3888" s="37" t="str">
        <f>IF(E3888="","",IF(ISERROR([1]!EM_S_EST_NETPROFIT(E3888,行业估值!$E$6,deadline)/100000000),"-",[1]!EM_S_EST_NETPROFIT(E3888,行业估值!$E$6,deadline)/100000000))</f>
        <v/>
      </c>
      <c r="O3888" s="36" t="str">
        <f t="shared" si="308"/>
        <v/>
      </c>
      <c r="T3888" s="64"/>
      <c r="U3888" s="64"/>
    </row>
    <row r="3889" spans="4:21">
      <c r="D3889" s="45" t="str">
        <f>IF(AND(行业估值!$B$39=$G3889,COUNTIF($G$2:$G$2552,$G3889)&gt;=1),COUNTIF($G$2:G3889,$G3889),"")</f>
        <v/>
      </c>
      <c r="E3889" s="65" t="str">
        <f t="shared" si="309"/>
        <v/>
      </c>
      <c r="F3889" s="65" t="str">
        <f t="shared" si="310"/>
        <v/>
      </c>
      <c r="G3889" s="34" t="str">
        <f>IF(E3889="","",IF(行业估值!$C$5="申万行业",[1]!EM_S_INFO_INDUSTRY_SW2014(E3889,"1"),IF(行业估值!$C$5="证监会行业",[1]!EM_S_INFO_INDUSTRY_CSRC1(E3889,"1"),[1]!EM_S_INFO_INDUSTRY_EM2016(E3889,"1"))))</f>
        <v/>
      </c>
      <c r="H3889" s="34" t="str">
        <f>IF(E3889="","",IF($H$1="上证50",[1]!EM_S_INFO_COMPINDEX(E3889,"000016"),"")&amp;IF($H$1="上证180",[1]!EM_S_INFO_COMPINDEX(E3889,"000010"),"")&amp;IF($H$1="沪深300",[1]!EM_S_INFO_COMPINDEX(E3889,"000300"),"")&amp;IF(AND($H$1="上证A股",RIGHT(E3889,2)="SH"),"是","")&amp;IF(AND($H$1="深证A股",RIGHT(E3889,2)="SZ"),"是","")&amp;IF(AND($H$1="创业板",LEFT(E3889,1)-3=0),"是","")&amp;IF(AND($H$1="全部A股",E3889&lt;&gt;0),"是","")&amp;IF(AND($H$1="中小板",LEFT(E3889,3)="002"),"是",""))</f>
        <v/>
      </c>
      <c r="I3889" s="46" t="str">
        <f>IF(E3889="","",IF(OR([1]!EM_S_VAL_MV(E3889,deadline)="",[1]!EM_S_VAL_MV(E3889,deadline)="--",[1]!EM_S_VAL_MV(E3889,deadline)="null"),0,[1]!EM_S_VAL_MV(E3889,deadline)/100000000))</f>
        <v/>
      </c>
      <c r="J3889" s="46" t="str">
        <f>IF(E3889="","",IF(RIGHT(LEFT($J$1,6),3)="TTM",[1]!EM_S_FA_PROFIT_TTM(E3889,LEFT(RIGHT($J$1,11),10),1)/100000000,[1]!EM_S_STM07_IS(E3889,61,LEFT(RIGHT($J$1,5),4)&amp;"-12-31",1)/100000000))</f>
        <v/>
      </c>
      <c r="K3889" s="36" t="str">
        <f t="shared" si="306"/>
        <v/>
      </c>
      <c r="L3889" s="46" t="str">
        <f>IF(E3889="","",IF(ISERROR(IF(行业估值!$E$7="最新年报",[1]!EM_S_STM07_BS(E3889,140,LEFT(RIGHT($L$1,5),4)&amp;"-12-31",1)/100000000,[1]!EM_S_STM07_BS(E3889,140,LEFT(RIGHT($L$1,11),10),1)/100000000)),0,IF(行业估值!$E$7="最新年报",[1]!EM_S_STM07_BS(E3889,140,LEFT(RIGHT($L$1,5),4)&amp;"-12-31",1)/100000000,[1]!EM_S_STM07_BS(E3889,140,LEFT(RIGHT($L$1,11),10),1)/100000000)))</f>
        <v/>
      </c>
      <c r="M3889" s="36" t="str">
        <f t="shared" si="307"/>
        <v/>
      </c>
      <c r="N3889" s="37" t="str">
        <f>IF(E3889="","",IF(ISERROR([1]!EM_S_EST_NETPROFIT(E3889,行业估值!$E$6,deadline)/100000000),"-",[1]!EM_S_EST_NETPROFIT(E3889,行业估值!$E$6,deadline)/100000000))</f>
        <v/>
      </c>
      <c r="O3889" s="36" t="str">
        <f t="shared" si="308"/>
        <v/>
      </c>
      <c r="T3889" s="64"/>
      <c r="U3889" s="64"/>
    </row>
    <row r="3890" spans="4:21">
      <c r="D3890" s="45" t="str">
        <f>IF(AND(行业估值!$B$39=$G3890,COUNTIF($G$2:$G$2552,$G3890)&gt;=1),COUNTIF($G$2:G3890,$G3890),"")</f>
        <v/>
      </c>
      <c r="E3890" s="65" t="str">
        <f t="shared" si="309"/>
        <v/>
      </c>
      <c r="F3890" s="65" t="str">
        <f t="shared" si="310"/>
        <v/>
      </c>
      <c r="G3890" s="34" t="str">
        <f>IF(E3890="","",IF(行业估值!$C$5="申万行业",[1]!EM_S_INFO_INDUSTRY_SW2014(E3890,"1"),IF(行业估值!$C$5="证监会行业",[1]!EM_S_INFO_INDUSTRY_CSRC1(E3890,"1"),[1]!EM_S_INFO_INDUSTRY_EM2016(E3890,"1"))))</f>
        <v/>
      </c>
      <c r="H3890" s="34" t="str">
        <f>IF(E3890="","",IF($H$1="上证50",[1]!EM_S_INFO_COMPINDEX(E3890,"000016"),"")&amp;IF($H$1="上证180",[1]!EM_S_INFO_COMPINDEX(E3890,"000010"),"")&amp;IF($H$1="沪深300",[1]!EM_S_INFO_COMPINDEX(E3890,"000300"),"")&amp;IF(AND($H$1="上证A股",RIGHT(E3890,2)="SH"),"是","")&amp;IF(AND($H$1="深证A股",RIGHT(E3890,2)="SZ"),"是","")&amp;IF(AND($H$1="创业板",LEFT(E3890,1)-3=0),"是","")&amp;IF(AND($H$1="全部A股",E3890&lt;&gt;0),"是","")&amp;IF(AND($H$1="中小板",LEFT(E3890,3)="002"),"是",""))</f>
        <v/>
      </c>
      <c r="I3890" s="46" t="str">
        <f>IF(E3890="","",IF(OR([1]!EM_S_VAL_MV(E3890,deadline)="",[1]!EM_S_VAL_MV(E3890,deadline)="--",[1]!EM_S_VAL_MV(E3890,deadline)="null"),0,[1]!EM_S_VAL_MV(E3890,deadline)/100000000))</f>
        <v/>
      </c>
      <c r="J3890" s="46" t="str">
        <f>IF(E3890="","",IF(RIGHT(LEFT($J$1,6),3)="TTM",[1]!EM_S_FA_PROFIT_TTM(E3890,LEFT(RIGHT($J$1,11),10),1)/100000000,[1]!EM_S_STM07_IS(E3890,61,LEFT(RIGHT($J$1,5),4)&amp;"-12-31",1)/100000000))</f>
        <v/>
      </c>
      <c r="K3890" s="36" t="str">
        <f t="shared" si="306"/>
        <v/>
      </c>
      <c r="L3890" s="46" t="str">
        <f>IF(E3890="","",IF(ISERROR(IF(行业估值!$E$7="最新年报",[1]!EM_S_STM07_BS(E3890,140,LEFT(RIGHT($L$1,5),4)&amp;"-12-31",1)/100000000,[1]!EM_S_STM07_BS(E3890,140,LEFT(RIGHT($L$1,11),10),1)/100000000)),0,IF(行业估值!$E$7="最新年报",[1]!EM_S_STM07_BS(E3890,140,LEFT(RIGHT($L$1,5),4)&amp;"-12-31",1)/100000000,[1]!EM_S_STM07_BS(E3890,140,LEFT(RIGHT($L$1,11),10),1)/100000000)))</f>
        <v/>
      </c>
      <c r="M3890" s="36" t="str">
        <f t="shared" si="307"/>
        <v/>
      </c>
      <c r="N3890" s="37" t="str">
        <f>IF(E3890="","",IF(ISERROR([1]!EM_S_EST_NETPROFIT(E3890,行业估值!$E$6,deadline)/100000000),"-",[1]!EM_S_EST_NETPROFIT(E3890,行业估值!$E$6,deadline)/100000000))</f>
        <v/>
      </c>
      <c r="O3890" s="36" t="str">
        <f t="shared" si="308"/>
        <v/>
      </c>
      <c r="T3890" s="64"/>
      <c r="U3890" s="64"/>
    </row>
    <row r="3891" spans="4:21">
      <c r="D3891" s="45" t="str">
        <f>IF(AND(行业估值!$B$39=$G3891,COUNTIF($G$2:$G$2552,$G3891)&gt;=1),COUNTIF($G$2:G3891,$G3891),"")</f>
        <v/>
      </c>
      <c r="E3891" s="65" t="str">
        <f t="shared" si="309"/>
        <v/>
      </c>
      <c r="F3891" s="65" t="str">
        <f t="shared" si="310"/>
        <v/>
      </c>
      <c r="G3891" s="34" t="str">
        <f>IF(E3891="","",IF(行业估值!$C$5="申万行业",[1]!EM_S_INFO_INDUSTRY_SW2014(E3891,"1"),IF(行业估值!$C$5="证监会行业",[1]!EM_S_INFO_INDUSTRY_CSRC1(E3891,"1"),[1]!EM_S_INFO_INDUSTRY_EM2016(E3891,"1"))))</f>
        <v/>
      </c>
      <c r="H3891" s="34" t="str">
        <f>IF(E3891="","",IF($H$1="上证50",[1]!EM_S_INFO_COMPINDEX(E3891,"000016"),"")&amp;IF($H$1="上证180",[1]!EM_S_INFO_COMPINDEX(E3891,"000010"),"")&amp;IF($H$1="沪深300",[1]!EM_S_INFO_COMPINDEX(E3891,"000300"),"")&amp;IF(AND($H$1="上证A股",RIGHT(E3891,2)="SH"),"是","")&amp;IF(AND($H$1="深证A股",RIGHT(E3891,2)="SZ"),"是","")&amp;IF(AND($H$1="创业板",LEFT(E3891,1)-3=0),"是","")&amp;IF(AND($H$1="全部A股",E3891&lt;&gt;0),"是","")&amp;IF(AND($H$1="中小板",LEFT(E3891,3)="002"),"是",""))</f>
        <v/>
      </c>
      <c r="I3891" s="46" t="str">
        <f>IF(E3891="","",IF(OR([1]!EM_S_VAL_MV(E3891,deadline)="",[1]!EM_S_VAL_MV(E3891,deadline)="--",[1]!EM_S_VAL_MV(E3891,deadline)="null"),0,[1]!EM_S_VAL_MV(E3891,deadline)/100000000))</f>
        <v/>
      </c>
      <c r="J3891" s="46" t="str">
        <f>IF(E3891="","",IF(RIGHT(LEFT($J$1,6),3)="TTM",[1]!EM_S_FA_PROFIT_TTM(E3891,LEFT(RIGHT($J$1,11),10),1)/100000000,[1]!EM_S_STM07_IS(E3891,61,LEFT(RIGHT($J$1,5),4)&amp;"-12-31",1)/100000000))</f>
        <v/>
      </c>
      <c r="K3891" s="36" t="str">
        <f t="shared" si="306"/>
        <v/>
      </c>
      <c r="L3891" s="46" t="str">
        <f>IF(E3891="","",IF(ISERROR(IF(行业估值!$E$7="最新年报",[1]!EM_S_STM07_BS(E3891,140,LEFT(RIGHT($L$1,5),4)&amp;"-12-31",1)/100000000,[1]!EM_S_STM07_BS(E3891,140,LEFT(RIGHT($L$1,11),10),1)/100000000)),0,IF(行业估值!$E$7="最新年报",[1]!EM_S_STM07_BS(E3891,140,LEFT(RIGHT($L$1,5),4)&amp;"-12-31",1)/100000000,[1]!EM_S_STM07_BS(E3891,140,LEFT(RIGHT($L$1,11),10),1)/100000000)))</f>
        <v/>
      </c>
      <c r="M3891" s="36" t="str">
        <f t="shared" si="307"/>
        <v/>
      </c>
      <c r="N3891" s="37" t="str">
        <f>IF(E3891="","",IF(ISERROR([1]!EM_S_EST_NETPROFIT(E3891,行业估值!$E$6,deadline)/100000000),"-",[1]!EM_S_EST_NETPROFIT(E3891,行业估值!$E$6,deadline)/100000000))</f>
        <v/>
      </c>
      <c r="O3891" s="36" t="str">
        <f t="shared" si="308"/>
        <v/>
      </c>
      <c r="T3891" s="64"/>
      <c r="U3891" s="64"/>
    </row>
    <row r="3892" spans="4:21">
      <c r="D3892" s="45" t="str">
        <f>IF(AND(行业估值!$B$39=$G3892,COUNTIF($G$2:$G$2552,$G3892)&gt;=1),COUNTIF($G$2:G3892,$G3892),"")</f>
        <v/>
      </c>
      <c r="E3892" s="65" t="str">
        <f t="shared" si="309"/>
        <v/>
      </c>
      <c r="F3892" s="65" t="str">
        <f t="shared" si="310"/>
        <v/>
      </c>
      <c r="G3892" s="34" t="str">
        <f>IF(E3892="","",IF(行业估值!$C$5="申万行业",[1]!EM_S_INFO_INDUSTRY_SW2014(E3892,"1"),IF(行业估值!$C$5="证监会行业",[1]!EM_S_INFO_INDUSTRY_CSRC1(E3892,"1"),[1]!EM_S_INFO_INDUSTRY_EM2016(E3892,"1"))))</f>
        <v/>
      </c>
      <c r="H3892" s="34" t="str">
        <f>IF(E3892="","",IF($H$1="上证50",[1]!EM_S_INFO_COMPINDEX(E3892,"000016"),"")&amp;IF($H$1="上证180",[1]!EM_S_INFO_COMPINDEX(E3892,"000010"),"")&amp;IF($H$1="沪深300",[1]!EM_S_INFO_COMPINDEX(E3892,"000300"),"")&amp;IF(AND($H$1="上证A股",RIGHT(E3892,2)="SH"),"是","")&amp;IF(AND($H$1="深证A股",RIGHT(E3892,2)="SZ"),"是","")&amp;IF(AND($H$1="创业板",LEFT(E3892,1)-3=0),"是","")&amp;IF(AND($H$1="全部A股",E3892&lt;&gt;0),"是","")&amp;IF(AND($H$1="中小板",LEFT(E3892,3)="002"),"是",""))</f>
        <v/>
      </c>
      <c r="I3892" s="46" t="str">
        <f>IF(E3892="","",IF(OR([1]!EM_S_VAL_MV(E3892,deadline)="",[1]!EM_S_VAL_MV(E3892,deadline)="--",[1]!EM_S_VAL_MV(E3892,deadline)="null"),0,[1]!EM_S_VAL_MV(E3892,deadline)/100000000))</f>
        <v/>
      </c>
      <c r="J3892" s="46" t="str">
        <f>IF(E3892="","",IF(RIGHT(LEFT($J$1,6),3)="TTM",[1]!EM_S_FA_PROFIT_TTM(E3892,LEFT(RIGHT($J$1,11),10),1)/100000000,[1]!EM_S_STM07_IS(E3892,61,LEFT(RIGHT($J$1,5),4)&amp;"-12-31",1)/100000000))</f>
        <v/>
      </c>
      <c r="K3892" s="36" t="str">
        <f t="shared" si="306"/>
        <v/>
      </c>
      <c r="L3892" s="46" t="str">
        <f>IF(E3892="","",IF(ISERROR(IF(行业估值!$E$7="最新年报",[1]!EM_S_STM07_BS(E3892,140,LEFT(RIGHT($L$1,5),4)&amp;"-12-31",1)/100000000,[1]!EM_S_STM07_BS(E3892,140,LEFT(RIGHT($L$1,11),10),1)/100000000)),0,IF(行业估值!$E$7="最新年报",[1]!EM_S_STM07_BS(E3892,140,LEFT(RIGHT($L$1,5),4)&amp;"-12-31",1)/100000000,[1]!EM_S_STM07_BS(E3892,140,LEFT(RIGHT($L$1,11),10),1)/100000000)))</f>
        <v/>
      </c>
      <c r="M3892" s="36" t="str">
        <f t="shared" si="307"/>
        <v/>
      </c>
      <c r="N3892" s="37" t="str">
        <f>IF(E3892="","",IF(ISERROR([1]!EM_S_EST_NETPROFIT(E3892,行业估值!$E$6,deadline)/100000000),"-",[1]!EM_S_EST_NETPROFIT(E3892,行业估值!$E$6,deadline)/100000000))</f>
        <v/>
      </c>
      <c r="O3892" s="36" t="str">
        <f t="shared" si="308"/>
        <v/>
      </c>
      <c r="T3892" s="64"/>
      <c r="U3892" s="64"/>
    </row>
    <row r="3893" spans="4:21">
      <c r="D3893" s="45" t="str">
        <f>IF(AND(行业估值!$B$39=$G3893,COUNTIF($G$2:$G$2552,$G3893)&gt;=1),COUNTIF($G$2:G3893,$G3893),"")</f>
        <v/>
      </c>
      <c r="E3893" s="65" t="str">
        <f t="shared" si="309"/>
        <v/>
      </c>
      <c r="F3893" s="65" t="str">
        <f t="shared" si="310"/>
        <v/>
      </c>
      <c r="G3893" s="34" t="str">
        <f>IF(E3893="","",IF(行业估值!$C$5="申万行业",[1]!EM_S_INFO_INDUSTRY_SW2014(E3893,"1"),IF(行业估值!$C$5="证监会行业",[1]!EM_S_INFO_INDUSTRY_CSRC1(E3893,"1"),[1]!EM_S_INFO_INDUSTRY_EM2016(E3893,"1"))))</f>
        <v/>
      </c>
      <c r="H3893" s="34" t="str">
        <f>IF(E3893="","",IF($H$1="上证50",[1]!EM_S_INFO_COMPINDEX(E3893,"000016"),"")&amp;IF($H$1="上证180",[1]!EM_S_INFO_COMPINDEX(E3893,"000010"),"")&amp;IF($H$1="沪深300",[1]!EM_S_INFO_COMPINDEX(E3893,"000300"),"")&amp;IF(AND($H$1="上证A股",RIGHT(E3893,2)="SH"),"是","")&amp;IF(AND($H$1="深证A股",RIGHT(E3893,2)="SZ"),"是","")&amp;IF(AND($H$1="创业板",LEFT(E3893,1)-3=0),"是","")&amp;IF(AND($H$1="全部A股",E3893&lt;&gt;0),"是","")&amp;IF(AND($H$1="中小板",LEFT(E3893,3)="002"),"是",""))</f>
        <v/>
      </c>
      <c r="I3893" s="46" t="str">
        <f>IF(E3893="","",IF(OR([1]!EM_S_VAL_MV(E3893,deadline)="",[1]!EM_S_VAL_MV(E3893,deadline)="--",[1]!EM_S_VAL_MV(E3893,deadline)="null"),0,[1]!EM_S_VAL_MV(E3893,deadline)/100000000))</f>
        <v/>
      </c>
      <c r="J3893" s="46" t="str">
        <f>IF(E3893="","",IF(RIGHT(LEFT($J$1,6),3)="TTM",[1]!EM_S_FA_PROFIT_TTM(E3893,LEFT(RIGHT($J$1,11),10),1)/100000000,[1]!EM_S_STM07_IS(E3893,61,LEFT(RIGHT($J$1,5),4)&amp;"-12-31",1)/100000000))</f>
        <v/>
      </c>
      <c r="K3893" s="36" t="str">
        <f t="shared" si="306"/>
        <v/>
      </c>
      <c r="L3893" s="46" t="str">
        <f>IF(E3893="","",IF(ISERROR(IF(行业估值!$E$7="最新年报",[1]!EM_S_STM07_BS(E3893,140,LEFT(RIGHT($L$1,5),4)&amp;"-12-31",1)/100000000,[1]!EM_S_STM07_BS(E3893,140,LEFT(RIGHT($L$1,11),10),1)/100000000)),0,IF(行业估值!$E$7="最新年报",[1]!EM_S_STM07_BS(E3893,140,LEFT(RIGHT($L$1,5),4)&amp;"-12-31",1)/100000000,[1]!EM_S_STM07_BS(E3893,140,LEFT(RIGHT($L$1,11),10),1)/100000000)))</f>
        <v/>
      </c>
      <c r="M3893" s="36" t="str">
        <f t="shared" si="307"/>
        <v/>
      </c>
      <c r="N3893" s="37" t="str">
        <f>IF(E3893="","",IF(ISERROR([1]!EM_S_EST_NETPROFIT(E3893,行业估值!$E$6,deadline)/100000000),"-",[1]!EM_S_EST_NETPROFIT(E3893,行业估值!$E$6,deadline)/100000000))</f>
        <v/>
      </c>
      <c r="O3893" s="36" t="str">
        <f t="shared" si="308"/>
        <v/>
      </c>
      <c r="T3893" s="64"/>
      <c r="U3893" s="64"/>
    </row>
    <row r="3894" spans="4:21">
      <c r="D3894" s="45" t="str">
        <f>IF(AND(行业估值!$B$39=$G3894,COUNTIF($G$2:$G$2552,$G3894)&gt;=1),COUNTIF($G$2:G3894,$G3894),"")</f>
        <v/>
      </c>
      <c r="E3894" s="65" t="str">
        <f t="shared" si="309"/>
        <v/>
      </c>
      <c r="F3894" s="65" t="str">
        <f t="shared" si="310"/>
        <v/>
      </c>
      <c r="G3894" s="34" t="str">
        <f>IF(E3894="","",IF(行业估值!$C$5="申万行业",[1]!EM_S_INFO_INDUSTRY_SW2014(E3894,"1"),IF(行业估值!$C$5="证监会行业",[1]!EM_S_INFO_INDUSTRY_CSRC1(E3894,"1"),[1]!EM_S_INFO_INDUSTRY_EM2016(E3894,"1"))))</f>
        <v/>
      </c>
      <c r="H3894" s="34" t="str">
        <f>IF(E3894="","",IF($H$1="上证50",[1]!EM_S_INFO_COMPINDEX(E3894,"000016"),"")&amp;IF($H$1="上证180",[1]!EM_S_INFO_COMPINDEX(E3894,"000010"),"")&amp;IF($H$1="沪深300",[1]!EM_S_INFO_COMPINDEX(E3894,"000300"),"")&amp;IF(AND($H$1="上证A股",RIGHT(E3894,2)="SH"),"是","")&amp;IF(AND($H$1="深证A股",RIGHT(E3894,2)="SZ"),"是","")&amp;IF(AND($H$1="创业板",LEFT(E3894,1)-3=0),"是","")&amp;IF(AND($H$1="全部A股",E3894&lt;&gt;0),"是","")&amp;IF(AND($H$1="中小板",LEFT(E3894,3)="002"),"是",""))</f>
        <v/>
      </c>
      <c r="I3894" s="46" t="str">
        <f>IF(E3894="","",IF(OR([1]!EM_S_VAL_MV(E3894,deadline)="",[1]!EM_S_VAL_MV(E3894,deadline)="--",[1]!EM_S_VAL_MV(E3894,deadline)="null"),0,[1]!EM_S_VAL_MV(E3894,deadline)/100000000))</f>
        <v/>
      </c>
      <c r="J3894" s="46" t="str">
        <f>IF(E3894="","",IF(RIGHT(LEFT($J$1,6),3)="TTM",[1]!EM_S_FA_PROFIT_TTM(E3894,LEFT(RIGHT($J$1,11),10),1)/100000000,[1]!EM_S_STM07_IS(E3894,61,LEFT(RIGHT($J$1,5),4)&amp;"-12-31",1)/100000000))</f>
        <v/>
      </c>
      <c r="K3894" s="36" t="str">
        <f t="shared" si="306"/>
        <v/>
      </c>
      <c r="L3894" s="46" t="str">
        <f>IF(E3894="","",IF(ISERROR(IF(行业估值!$E$7="最新年报",[1]!EM_S_STM07_BS(E3894,140,LEFT(RIGHT($L$1,5),4)&amp;"-12-31",1)/100000000,[1]!EM_S_STM07_BS(E3894,140,LEFT(RIGHT($L$1,11),10),1)/100000000)),0,IF(行业估值!$E$7="最新年报",[1]!EM_S_STM07_BS(E3894,140,LEFT(RIGHT($L$1,5),4)&amp;"-12-31",1)/100000000,[1]!EM_S_STM07_BS(E3894,140,LEFT(RIGHT($L$1,11),10),1)/100000000)))</f>
        <v/>
      </c>
      <c r="M3894" s="36" t="str">
        <f t="shared" si="307"/>
        <v/>
      </c>
      <c r="N3894" s="37" t="str">
        <f>IF(E3894="","",IF(ISERROR([1]!EM_S_EST_NETPROFIT(E3894,行业估值!$E$6,deadline)/100000000),"-",[1]!EM_S_EST_NETPROFIT(E3894,行业估值!$E$6,deadline)/100000000))</f>
        <v/>
      </c>
      <c r="O3894" s="36" t="str">
        <f t="shared" si="308"/>
        <v/>
      </c>
      <c r="T3894" s="64"/>
      <c r="U3894" s="64"/>
    </row>
    <row r="3895" spans="4:21">
      <c r="D3895" s="45" t="str">
        <f>IF(AND(行业估值!$B$39=$G3895,COUNTIF($G$2:$G$2552,$G3895)&gt;=1),COUNTIF($G$2:G3895,$G3895),"")</f>
        <v/>
      </c>
      <c r="E3895" s="65" t="str">
        <f t="shared" si="309"/>
        <v/>
      </c>
      <c r="F3895" s="65" t="str">
        <f t="shared" si="310"/>
        <v/>
      </c>
      <c r="G3895" s="34" t="str">
        <f>IF(E3895="","",IF(行业估值!$C$5="申万行业",[1]!EM_S_INFO_INDUSTRY_SW2014(E3895,"1"),IF(行业估值!$C$5="证监会行业",[1]!EM_S_INFO_INDUSTRY_CSRC1(E3895,"1"),[1]!EM_S_INFO_INDUSTRY_EM2016(E3895,"1"))))</f>
        <v/>
      </c>
      <c r="H3895" s="34" t="str">
        <f>IF(E3895="","",IF($H$1="上证50",[1]!EM_S_INFO_COMPINDEX(E3895,"000016"),"")&amp;IF($H$1="上证180",[1]!EM_S_INFO_COMPINDEX(E3895,"000010"),"")&amp;IF($H$1="沪深300",[1]!EM_S_INFO_COMPINDEX(E3895,"000300"),"")&amp;IF(AND($H$1="上证A股",RIGHT(E3895,2)="SH"),"是","")&amp;IF(AND($H$1="深证A股",RIGHT(E3895,2)="SZ"),"是","")&amp;IF(AND($H$1="创业板",LEFT(E3895,1)-3=0),"是","")&amp;IF(AND($H$1="全部A股",E3895&lt;&gt;0),"是","")&amp;IF(AND($H$1="中小板",LEFT(E3895,3)="002"),"是",""))</f>
        <v/>
      </c>
      <c r="I3895" s="46" t="str">
        <f>IF(E3895="","",IF(OR([1]!EM_S_VAL_MV(E3895,deadline)="",[1]!EM_S_VAL_MV(E3895,deadline)="--",[1]!EM_S_VAL_MV(E3895,deadline)="null"),0,[1]!EM_S_VAL_MV(E3895,deadline)/100000000))</f>
        <v/>
      </c>
      <c r="J3895" s="46" t="str">
        <f>IF(E3895="","",IF(RIGHT(LEFT($J$1,6),3)="TTM",[1]!EM_S_FA_PROFIT_TTM(E3895,LEFT(RIGHT($J$1,11),10),1)/100000000,[1]!EM_S_STM07_IS(E3895,61,LEFT(RIGHT($J$1,5),4)&amp;"-12-31",1)/100000000))</f>
        <v/>
      </c>
      <c r="K3895" s="36" t="str">
        <f t="shared" si="306"/>
        <v/>
      </c>
      <c r="L3895" s="46" t="str">
        <f>IF(E3895="","",IF(ISERROR(IF(行业估值!$E$7="最新年报",[1]!EM_S_STM07_BS(E3895,140,LEFT(RIGHT($L$1,5),4)&amp;"-12-31",1)/100000000,[1]!EM_S_STM07_BS(E3895,140,LEFT(RIGHT($L$1,11),10),1)/100000000)),0,IF(行业估值!$E$7="最新年报",[1]!EM_S_STM07_BS(E3895,140,LEFT(RIGHT($L$1,5),4)&amp;"-12-31",1)/100000000,[1]!EM_S_STM07_BS(E3895,140,LEFT(RIGHT($L$1,11),10),1)/100000000)))</f>
        <v/>
      </c>
      <c r="M3895" s="36" t="str">
        <f t="shared" si="307"/>
        <v/>
      </c>
      <c r="N3895" s="37" t="str">
        <f>IF(E3895="","",IF(ISERROR([1]!EM_S_EST_NETPROFIT(E3895,行业估值!$E$6,deadline)/100000000),"-",[1]!EM_S_EST_NETPROFIT(E3895,行业估值!$E$6,deadline)/100000000))</f>
        <v/>
      </c>
      <c r="O3895" s="36" t="str">
        <f t="shared" si="308"/>
        <v/>
      </c>
      <c r="T3895" s="64"/>
      <c r="U3895" s="64"/>
    </row>
    <row r="3896" spans="4:21">
      <c r="D3896" s="45" t="str">
        <f>IF(AND(行业估值!$B$39=$G3896,COUNTIF($G$2:$G$2552,$G3896)&gt;=1),COUNTIF($G$2:G3896,$G3896),"")</f>
        <v/>
      </c>
      <c r="E3896" s="65" t="str">
        <f t="shared" si="309"/>
        <v/>
      </c>
      <c r="F3896" s="65" t="str">
        <f t="shared" si="310"/>
        <v/>
      </c>
      <c r="G3896" s="34" t="str">
        <f>IF(E3896="","",IF(行业估值!$C$5="申万行业",[1]!EM_S_INFO_INDUSTRY_SW2014(E3896,"1"),IF(行业估值!$C$5="证监会行业",[1]!EM_S_INFO_INDUSTRY_CSRC1(E3896,"1"),[1]!EM_S_INFO_INDUSTRY_EM2016(E3896,"1"))))</f>
        <v/>
      </c>
      <c r="H3896" s="34" t="str">
        <f>IF(E3896="","",IF($H$1="上证50",[1]!EM_S_INFO_COMPINDEX(E3896,"000016"),"")&amp;IF($H$1="上证180",[1]!EM_S_INFO_COMPINDEX(E3896,"000010"),"")&amp;IF($H$1="沪深300",[1]!EM_S_INFO_COMPINDEX(E3896,"000300"),"")&amp;IF(AND($H$1="上证A股",RIGHT(E3896,2)="SH"),"是","")&amp;IF(AND($H$1="深证A股",RIGHT(E3896,2)="SZ"),"是","")&amp;IF(AND($H$1="创业板",LEFT(E3896,1)-3=0),"是","")&amp;IF(AND($H$1="全部A股",E3896&lt;&gt;0),"是","")&amp;IF(AND($H$1="中小板",LEFT(E3896,3)="002"),"是",""))</f>
        <v/>
      </c>
      <c r="I3896" s="46" t="str">
        <f>IF(E3896="","",IF(OR([1]!EM_S_VAL_MV(E3896,deadline)="",[1]!EM_S_VAL_MV(E3896,deadline)="--",[1]!EM_S_VAL_MV(E3896,deadline)="null"),0,[1]!EM_S_VAL_MV(E3896,deadline)/100000000))</f>
        <v/>
      </c>
      <c r="J3896" s="46" t="str">
        <f>IF(E3896="","",IF(RIGHT(LEFT($J$1,6),3)="TTM",[1]!EM_S_FA_PROFIT_TTM(E3896,LEFT(RIGHT($J$1,11),10),1)/100000000,[1]!EM_S_STM07_IS(E3896,61,LEFT(RIGHT($J$1,5),4)&amp;"-12-31",1)/100000000))</f>
        <v/>
      </c>
      <c r="K3896" s="36" t="str">
        <f t="shared" si="306"/>
        <v/>
      </c>
      <c r="L3896" s="46" t="str">
        <f>IF(E3896="","",IF(ISERROR(IF(行业估值!$E$7="最新年报",[1]!EM_S_STM07_BS(E3896,140,LEFT(RIGHT($L$1,5),4)&amp;"-12-31",1)/100000000,[1]!EM_S_STM07_BS(E3896,140,LEFT(RIGHT($L$1,11),10),1)/100000000)),0,IF(行业估值!$E$7="最新年报",[1]!EM_S_STM07_BS(E3896,140,LEFT(RIGHT($L$1,5),4)&amp;"-12-31",1)/100000000,[1]!EM_S_STM07_BS(E3896,140,LEFT(RIGHT($L$1,11),10),1)/100000000)))</f>
        <v/>
      </c>
      <c r="M3896" s="36" t="str">
        <f t="shared" si="307"/>
        <v/>
      </c>
      <c r="N3896" s="37" t="str">
        <f>IF(E3896="","",IF(ISERROR([1]!EM_S_EST_NETPROFIT(E3896,行业估值!$E$6,deadline)/100000000),"-",[1]!EM_S_EST_NETPROFIT(E3896,行业估值!$E$6,deadline)/100000000))</f>
        <v/>
      </c>
      <c r="O3896" s="36" t="str">
        <f t="shared" si="308"/>
        <v/>
      </c>
      <c r="T3896" s="64"/>
      <c r="U3896" s="64"/>
    </row>
    <row r="3897" spans="4:21">
      <c r="D3897" s="45" t="str">
        <f>IF(AND(行业估值!$B$39=$G3897,COUNTIF($G$2:$G$2552,$G3897)&gt;=1),COUNTIF($G$2:G3897,$G3897),"")</f>
        <v/>
      </c>
      <c r="E3897" s="65" t="str">
        <f t="shared" si="309"/>
        <v/>
      </c>
      <c r="F3897" s="65" t="str">
        <f t="shared" si="310"/>
        <v/>
      </c>
      <c r="G3897" s="34" t="str">
        <f>IF(E3897="","",IF(行业估值!$C$5="申万行业",[1]!EM_S_INFO_INDUSTRY_SW2014(E3897,"1"),IF(行业估值!$C$5="证监会行业",[1]!EM_S_INFO_INDUSTRY_CSRC1(E3897,"1"),[1]!EM_S_INFO_INDUSTRY_EM2016(E3897,"1"))))</f>
        <v/>
      </c>
      <c r="H3897" s="34" t="str">
        <f>IF(E3897="","",IF($H$1="上证50",[1]!EM_S_INFO_COMPINDEX(E3897,"000016"),"")&amp;IF($H$1="上证180",[1]!EM_S_INFO_COMPINDEX(E3897,"000010"),"")&amp;IF($H$1="沪深300",[1]!EM_S_INFO_COMPINDEX(E3897,"000300"),"")&amp;IF(AND($H$1="上证A股",RIGHT(E3897,2)="SH"),"是","")&amp;IF(AND($H$1="深证A股",RIGHT(E3897,2)="SZ"),"是","")&amp;IF(AND($H$1="创业板",LEFT(E3897,1)-3=0),"是","")&amp;IF(AND($H$1="全部A股",E3897&lt;&gt;0),"是","")&amp;IF(AND($H$1="中小板",LEFT(E3897,3)="002"),"是",""))</f>
        <v/>
      </c>
      <c r="I3897" s="46" t="str">
        <f>IF(E3897="","",IF(OR([1]!EM_S_VAL_MV(E3897,deadline)="",[1]!EM_S_VAL_MV(E3897,deadline)="--",[1]!EM_S_VAL_MV(E3897,deadline)="null"),0,[1]!EM_S_VAL_MV(E3897,deadline)/100000000))</f>
        <v/>
      </c>
      <c r="J3897" s="46" t="str">
        <f>IF(E3897="","",IF(RIGHT(LEFT($J$1,6),3)="TTM",[1]!EM_S_FA_PROFIT_TTM(E3897,LEFT(RIGHT($J$1,11),10),1)/100000000,[1]!EM_S_STM07_IS(E3897,61,LEFT(RIGHT($J$1,5),4)&amp;"-12-31",1)/100000000))</f>
        <v/>
      </c>
      <c r="K3897" s="36" t="str">
        <f t="shared" ref="K3897:K3960" si="311">IF(E3897="","",IF(OR(I3897=0,J3897=0),"-",I3897/J3897))</f>
        <v/>
      </c>
      <c r="L3897" s="46" t="str">
        <f>IF(E3897="","",IF(ISERROR(IF(行业估值!$E$7="最新年报",[1]!EM_S_STM07_BS(E3897,140,LEFT(RIGHT($L$1,5),4)&amp;"-12-31",1)/100000000,[1]!EM_S_STM07_BS(E3897,140,LEFT(RIGHT($L$1,11),10),1)/100000000)),0,IF(行业估值!$E$7="最新年报",[1]!EM_S_STM07_BS(E3897,140,LEFT(RIGHT($L$1,5),4)&amp;"-12-31",1)/100000000,[1]!EM_S_STM07_BS(E3897,140,LEFT(RIGHT($L$1,11),10),1)/100000000)))</f>
        <v/>
      </c>
      <c r="M3897" s="36" t="str">
        <f t="shared" ref="M3897:M3960" si="312">IF(E3897="","",IF(OR(I3897=0,L3897=0),"-",I3897/L3897))</f>
        <v/>
      </c>
      <c r="N3897" s="37" t="str">
        <f>IF(E3897="","",IF(ISERROR([1]!EM_S_EST_NETPROFIT(E3897,行业估值!$E$6,deadline)/100000000),"-",[1]!EM_S_EST_NETPROFIT(E3897,行业估值!$E$6,deadline)/100000000))</f>
        <v/>
      </c>
      <c r="O3897" s="36" t="str">
        <f t="shared" ref="O3897:O3960" si="313">IF(E3897="","",IF(ISERROR(IF(OR(I3897=0,N3897=0),"-",I3897/N3897)),"-",IF(OR(I3897=0,N3897=0),"-",I3897/N3897)))</f>
        <v/>
      </c>
      <c r="T3897" s="64"/>
      <c r="U3897" s="64"/>
    </row>
    <row r="3898" spans="4:21">
      <c r="D3898" s="45" t="str">
        <f>IF(AND(行业估值!$B$39=$G3898,COUNTIF($G$2:$G$2552,$G3898)&gt;=1),COUNTIF($G$2:G3898,$G3898),"")</f>
        <v/>
      </c>
      <c r="E3898" s="65" t="str">
        <f t="shared" si="309"/>
        <v/>
      </c>
      <c r="F3898" s="65" t="str">
        <f t="shared" si="310"/>
        <v/>
      </c>
      <c r="G3898" s="34" t="str">
        <f>IF(E3898="","",IF(行业估值!$C$5="申万行业",[1]!EM_S_INFO_INDUSTRY_SW2014(E3898,"1"),IF(行业估值!$C$5="证监会行业",[1]!EM_S_INFO_INDUSTRY_CSRC1(E3898,"1"),[1]!EM_S_INFO_INDUSTRY_EM2016(E3898,"1"))))</f>
        <v/>
      </c>
      <c r="H3898" s="34" t="str">
        <f>IF(E3898="","",IF($H$1="上证50",[1]!EM_S_INFO_COMPINDEX(E3898,"000016"),"")&amp;IF($H$1="上证180",[1]!EM_S_INFO_COMPINDEX(E3898,"000010"),"")&amp;IF($H$1="沪深300",[1]!EM_S_INFO_COMPINDEX(E3898,"000300"),"")&amp;IF(AND($H$1="上证A股",RIGHT(E3898,2)="SH"),"是","")&amp;IF(AND($H$1="深证A股",RIGHT(E3898,2)="SZ"),"是","")&amp;IF(AND($H$1="创业板",LEFT(E3898,1)-3=0),"是","")&amp;IF(AND($H$1="全部A股",E3898&lt;&gt;0),"是","")&amp;IF(AND($H$1="中小板",LEFT(E3898,3)="002"),"是",""))</f>
        <v/>
      </c>
      <c r="I3898" s="46" t="str">
        <f>IF(E3898="","",IF(OR([1]!EM_S_VAL_MV(E3898,deadline)="",[1]!EM_S_VAL_MV(E3898,deadline)="--",[1]!EM_S_VAL_MV(E3898,deadline)="null"),0,[1]!EM_S_VAL_MV(E3898,deadline)/100000000))</f>
        <v/>
      </c>
      <c r="J3898" s="46" t="str">
        <f>IF(E3898="","",IF(RIGHT(LEFT($J$1,6),3)="TTM",[1]!EM_S_FA_PROFIT_TTM(E3898,LEFT(RIGHT($J$1,11),10),1)/100000000,[1]!EM_S_STM07_IS(E3898,61,LEFT(RIGHT($J$1,5),4)&amp;"-12-31",1)/100000000))</f>
        <v/>
      </c>
      <c r="K3898" s="36" t="str">
        <f t="shared" si="311"/>
        <v/>
      </c>
      <c r="L3898" s="46" t="str">
        <f>IF(E3898="","",IF(ISERROR(IF(行业估值!$E$7="最新年报",[1]!EM_S_STM07_BS(E3898,140,LEFT(RIGHT($L$1,5),4)&amp;"-12-31",1)/100000000,[1]!EM_S_STM07_BS(E3898,140,LEFT(RIGHT($L$1,11),10),1)/100000000)),0,IF(行业估值!$E$7="最新年报",[1]!EM_S_STM07_BS(E3898,140,LEFT(RIGHT($L$1,5),4)&amp;"-12-31",1)/100000000,[1]!EM_S_STM07_BS(E3898,140,LEFT(RIGHT($L$1,11),10),1)/100000000)))</f>
        <v/>
      </c>
      <c r="M3898" s="36" t="str">
        <f t="shared" si="312"/>
        <v/>
      </c>
      <c r="N3898" s="37" t="str">
        <f>IF(E3898="","",IF(ISERROR([1]!EM_S_EST_NETPROFIT(E3898,行业估值!$E$6,deadline)/100000000),"-",[1]!EM_S_EST_NETPROFIT(E3898,行业估值!$E$6,deadline)/100000000))</f>
        <v/>
      </c>
      <c r="O3898" s="36" t="str">
        <f t="shared" si="313"/>
        <v/>
      </c>
      <c r="T3898" s="64"/>
      <c r="U3898" s="64"/>
    </row>
    <row r="3899" spans="4:21">
      <c r="D3899" s="45" t="str">
        <f>IF(AND(行业估值!$B$39=$G3899,COUNTIF($G$2:$G$2552,$G3899)&gt;=1),COUNTIF($G$2:G3899,$G3899),"")</f>
        <v/>
      </c>
      <c r="E3899" s="65" t="str">
        <f t="shared" si="309"/>
        <v/>
      </c>
      <c r="F3899" s="65" t="str">
        <f t="shared" si="310"/>
        <v/>
      </c>
      <c r="G3899" s="34" t="str">
        <f>IF(E3899="","",IF(行业估值!$C$5="申万行业",[1]!EM_S_INFO_INDUSTRY_SW2014(E3899,"1"),IF(行业估值!$C$5="证监会行业",[1]!EM_S_INFO_INDUSTRY_CSRC1(E3899,"1"),[1]!EM_S_INFO_INDUSTRY_EM2016(E3899,"1"))))</f>
        <v/>
      </c>
      <c r="H3899" s="34" t="str">
        <f>IF(E3899="","",IF($H$1="上证50",[1]!EM_S_INFO_COMPINDEX(E3899,"000016"),"")&amp;IF($H$1="上证180",[1]!EM_S_INFO_COMPINDEX(E3899,"000010"),"")&amp;IF($H$1="沪深300",[1]!EM_S_INFO_COMPINDEX(E3899,"000300"),"")&amp;IF(AND($H$1="上证A股",RIGHT(E3899,2)="SH"),"是","")&amp;IF(AND($H$1="深证A股",RIGHT(E3899,2)="SZ"),"是","")&amp;IF(AND($H$1="创业板",LEFT(E3899,1)-3=0),"是","")&amp;IF(AND($H$1="全部A股",E3899&lt;&gt;0),"是","")&amp;IF(AND($H$1="中小板",LEFT(E3899,3)="002"),"是",""))</f>
        <v/>
      </c>
      <c r="I3899" s="46" t="str">
        <f>IF(E3899="","",IF(OR([1]!EM_S_VAL_MV(E3899,deadline)="",[1]!EM_S_VAL_MV(E3899,deadline)="--",[1]!EM_S_VAL_MV(E3899,deadline)="null"),0,[1]!EM_S_VAL_MV(E3899,deadline)/100000000))</f>
        <v/>
      </c>
      <c r="J3899" s="46" t="str">
        <f>IF(E3899="","",IF(RIGHT(LEFT($J$1,6),3)="TTM",[1]!EM_S_FA_PROFIT_TTM(E3899,LEFT(RIGHT($J$1,11),10),1)/100000000,[1]!EM_S_STM07_IS(E3899,61,LEFT(RIGHT($J$1,5),4)&amp;"-12-31",1)/100000000))</f>
        <v/>
      </c>
      <c r="K3899" s="36" t="str">
        <f t="shared" si="311"/>
        <v/>
      </c>
      <c r="L3899" s="46" t="str">
        <f>IF(E3899="","",IF(ISERROR(IF(行业估值!$E$7="最新年报",[1]!EM_S_STM07_BS(E3899,140,LEFT(RIGHT($L$1,5),4)&amp;"-12-31",1)/100000000,[1]!EM_S_STM07_BS(E3899,140,LEFT(RIGHT($L$1,11),10),1)/100000000)),0,IF(行业估值!$E$7="最新年报",[1]!EM_S_STM07_BS(E3899,140,LEFT(RIGHT($L$1,5),4)&amp;"-12-31",1)/100000000,[1]!EM_S_STM07_BS(E3899,140,LEFT(RIGHT($L$1,11),10),1)/100000000)))</f>
        <v/>
      </c>
      <c r="M3899" s="36" t="str">
        <f t="shared" si="312"/>
        <v/>
      </c>
      <c r="N3899" s="37" t="str">
        <f>IF(E3899="","",IF(ISERROR([1]!EM_S_EST_NETPROFIT(E3899,行业估值!$E$6,deadline)/100000000),"-",[1]!EM_S_EST_NETPROFIT(E3899,行业估值!$E$6,deadline)/100000000))</f>
        <v/>
      </c>
      <c r="O3899" s="36" t="str">
        <f t="shared" si="313"/>
        <v/>
      </c>
      <c r="T3899" s="64"/>
      <c r="U3899" s="64"/>
    </row>
    <row r="3900" spans="4:21">
      <c r="D3900" s="45" t="str">
        <f>IF(AND(行业估值!$B$39=$G3900,COUNTIF($G$2:$G$2552,$G3900)&gt;=1),COUNTIF($G$2:G3900,$G3900),"")</f>
        <v/>
      </c>
      <c r="E3900" s="65" t="str">
        <f t="shared" si="309"/>
        <v/>
      </c>
      <c r="F3900" s="65" t="str">
        <f t="shared" si="310"/>
        <v/>
      </c>
      <c r="G3900" s="34" t="str">
        <f>IF(E3900="","",IF(行业估值!$C$5="申万行业",[1]!EM_S_INFO_INDUSTRY_SW2014(E3900,"1"),IF(行业估值!$C$5="证监会行业",[1]!EM_S_INFO_INDUSTRY_CSRC1(E3900,"1"),[1]!EM_S_INFO_INDUSTRY_EM2016(E3900,"1"))))</f>
        <v/>
      </c>
      <c r="H3900" s="34" t="str">
        <f>IF(E3900="","",IF($H$1="上证50",[1]!EM_S_INFO_COMPINDEX(E3900,"000016"),"")&amp;IF($H$1="上证180",[1]!EM_S_INFO_COMPINDEX(E3900,"000010"),"")&amp;IF($H$1="沪深300",[1]!EM_S_INFO_COMPINDEX(E3900,"000300"),"")&amp;IF(AND($H$1="上证A股",RIGHT(E3900,2)="SH"),"是","")&amp;IF(AND($H$1="深证A股",RIGHT(E3900,2)="SZ"),"是","")&amp;IF(AND($H$1="创业板",LEFT(E3900,1)-3=0),"是","")&amp;IF(AND($H$1="全部A股",E3900&lt;&gt;0),"是","")&amp;IF(AND($H$1="中小板",LEFT(E3900,3)="002"),"是",""))</f>
        <v/>
      </c>
      <c r="I3900" s="46" t="str">
        <f>IF(E3900="","",IF(OR([1]!EM_S_VAL_MV(E3900,deadline)="",[1]!EM_S_VAL_MV(E3900,deadline)="--",[1]!EM_S_VAL_MV(E3900,deadline)="null"),0,[1]!EM_S_VAL_MV(E3900,deadline)/100000000))</f>
        <v/>
      </c>
      <c r="J3900" s="46" t="str">
        <f>IF(E3900="","",IF(RIGHT(LEFT($J$1,6),3)="TTM",[1]!EM_S_FA_PROFIT_TTM(E3900,LEFT(RIGHT($J$1,11),10),1)/100000000,[1]!EM_S_STM07_IS(E3900,61,LEFT(RIGHT($J$1,5),4)&amp;"-12-31",1)/100000000))</f>
        <v/>
      </c>
      <c r="K3900" s="36" t="str">
        <f t="shared" si="311"/>
        <v/>
      </c>
      <c r="L3900" s="46" t="str">
        <f>IF(E3900="","",IF(ISERROR(IF(行业估值!$E$7="最新年报",[1]!EM_S_STM07_BS(E3900,140,LEFT(RIGHT($L$1,5),4)&amp;"-12-31",1)/100000000,[1]!EM_S_STM07_BS(E3900,140,LEFT(RIGHT($L$1,11),10),1)/100000000)),0,IF(行业估值!$E$7="最新年报",[1]!EM_S_STM07_BS(E3900,140,LEFT(RIGHT($L$1,5),4)&amp;"-12-31",1)/100000000,[1]!EM_S_STM07_BS(E3900,140,LEFT(RIGHT($L$1,11),10),1)/100000000)))</f>
        <v/>
      </c>
      <c r="M3900" s="36" t="str">
        <f t="shared" si="312"/>
        <v/>
      </c>
      <c r="N3900" s="37" t="str">
        <f>IF(E3900="","",IF(ISERROR([1]!EM_S_EST_NETPROFIT(E3900,行业估值!$E$6,deadline)/100000000),"-",[1]!EM_S_EST_NETPROFIT(E3900,行业估值!$E$6,deadline)/100000000))</f>
        <v/>
      </c>
      <c r="O3900" s="36" t="str">
        <f t="shared" si="313"/>
        <v/>
      </c>
      <c r="T3900" s="64"/>
      <c r="U3900" s="64"/>
    </row>
    <row r="3901" spans="4:21">
      <c r="D3901" s="45" t="str">
        <f>IF(AND(行业估值!$B$39=$G3901,COUNTIF($G$2:$G$2552,$G3901)&gt;=1),COUNTIF($G$2:G3901,$G3901),"")</f>
        <v/>
      </c>
      <c r="E3901" s="65" t="str">
        <f t="shared" si="309"/>
        <v/>
      </c>
      <c r="F3901" s="65" t="str">
        <f t="shared" si="310"/>
        <v/>
      </c>
      <c r="G3901" s="34" t="str">
        <f>IF(E3901="","",IF(行业估值!$C$5="申万行业",[1]!EM_S_INFO_INDUSTRY_SW2014(E3901,"1"),IF(行业估值!$C$5="证监会行业",[1]!EM_S_INFO_INDUSTRY_CSRC1(E3901,"1"),[1]!EM_S_INFO_INDUSTRY_EM2016(E3901,"1"))))</f>
        <v/>
      </c>
      <c r="H3901" s="34" t="str">
        <f>IF(E3901="","",IF($H$1="上证50",[1]!EM_S_INFO_COMPINDEX(E3901,"000016"),"")&amp;IF($H$1="上证180",[1]!EM_S_INFO_COMPINDEX(E3901,"000010"),"")&amp;IF($H$1="沪深300",[1]!EM_S_INFO_COMPINDEX(E3901,"000300"),"")&amp;IF(AND($H$1="上证A股",RIGHT(E3901,2)="SH"),"是","")&amp;IF(AND($H$1="深证A股",RIGHT(E3901,2)="SZ"),"是","")&amp;IF(AND($H$1="创业板",LEFT(E3901,1)-3=0),"是","")&amp;IF(AND($H$1="全部A股",E3901&lt;&gt;0),"是","")&amp;IF(AND($H$1="中小板",LEFT(E3901,3)="002"),"是",""))</f>
        <v/>
      </c>
      <c r="I3901" s="46" t="str">
        <f>IF(E3901="","",IF(OR([1]!EM_S_VAL_MV(E3901,deadline)="",[1]!EM_S_VAL_MV(E3901,deadline)="--",[1]!EM_S_VAL_MV(E3901,deadline)="null"),0,[1]!EM_S_VAL_MV(E3901,deadline)/100000000))</f>
        <v/>
      </c>
      <c r="J3901" s="46" t="str">
        <f>IF(E3901="","",IF(RIGHT(LEFT($J$1,6),3)="TTM",[1]!EM_S_FA_PROFIT_TTM(E3901,LEFT(RIGHT($J$1,11),10),1)/100000000,[1]!EM_S_STM07_IS(E3901,61,LEFT(RIGHT($J$1,5),4)&amp;"-12-31",1)/100000000))</f>
        <v/>
      </c>
      <c r="K3901" s="36" t="str">
        <f t="shared" si="311"/>
        <v/>
      </c>
      <c r="L3901" s="46" t="str">
        <f>IF(E3901="","",IF(ISERROR(IF(行业估值!$E$7="最新年报",[1]!EM_S_STM07_BS(E3901,140,LEFT(RIGHT($L$1,5),4)&amp;"-12-31",1)/100000000,[1]!EM_S_STM07_BS(E3901,140,LEFT(RIGHT($L$1,11),10),1)/100000000)),0,IF(行业估值!$E$7="最新年报",[1]!EM_S_STM07_BS(E3901,140,LEFT(RIGHT($L$1,5),4)&amp;"-12-31",1)/100000000,[1]!EM_S_STM07_BS(E3901,140,LEFT(RIGHT($L$1,11),10),1)/100000000)))</f>
        <v/>
      </c>
      <c r="M3901" s="36" t="str">
        <f t="shared" si="312"/>
        <v/>
      </c>
      <c r="N3901" s="37" t="str">
        <f>IF(E3901="","",IF(ISERROR([1]!EM_S_EST_NETPROFIT(E3901,行业估值!$E$6,deadline)/100000000),"-",[1]!EM_S_EST_NETPROFIT(E3901,行业估值!$E$6,deadline)/100000000))</f>
        <v/>
      </c>
      <c r="O3901" s="36" t="str">
        <f t="shared" si="313"/>
        <v/>
      </c>
      <c r="T3901" s="64"/>
      <c r="U3901" s="64"/>
    </row>
    <row r="3902" spans="4:21">
      <c r="D3902" s="45" t="str">
        <f>IF(AND(行业估值!$B$39=$G3902,COUNTIF($G$2:$G$2552,$G3902)&gt;=1),COUNTIF($G$2:G3902,$G3902),"")</f>
        <v/>
      </c>
      <c r="E3902" s="65" t="str">
        <f t="shared" si="309"/>
        <v/>
      </c>
      <c r="F3902" s="65" t="str">
        <f t="shared" si="310"/>
        <v/>
      </c>
      <c r="G3902" s="34" t="str">
        <f>IF(E3902="","",IF(行业估值!$C$5="申万行业",[1]!EM_S_INFO_INDUSTRY_SW2014(E3902,"1"),IF(行业估值!$C$5="证监会行业",[1]!EM_S_INFO_INDUSTRY_CSRC1(E3902,"1"),[1]!EM_S_INFO_INDUSTRY_EM2016(E3902,"1"))))</f>
        <v/>
      </c>
      <c r="H3902" s="34" t="str">
        <f>IF(E3902="","",IF($H$1="上证50",[1]!EM_S_INFO_COMPINDEX(E3902,"000016"),"")&amp;IF($H$1="上证180",[1]!EM_S_INFO_COMPINDEX(E3902,"000010"),"")&amp;IF($H$1="沪深300",[1]!EM_S_INFO_COMPINDEX(E3902,"000300"),"")&amp;IF(AND($H$1="上证A股",RIGHT(E3902,2)="SH"),"是","")&amp;IF(AND($H$1="深证A股",RIGHT(E3902,2)="SZ"),"是","")&amp;IF(AND($H$1="创业板",LEFT(E3902,1)-3=0),"是","")&amp;IF(AND($H$1="全部A股",E3902&lt;&gt;0),"是","")&amp;IF(AND($H$1="中小板",LEFT(E3902,3)="002"),"是",""))</f>
        <v/>
      </c>
      <c r="I3902" s="46" t="str">
        <f>IF(E3902="","",IF(OR([1]!EM_S_VAL_MV(E3902,deadline)="",[1]!EM_S_VAL_MV(E3902,deadline)="--",[1]!EM_S_VAL_MV(E3902,deadline)="null"),0,[1]!EM_S_VAL_MV(E3902,deadline)/100000000))</f>
        <v/>
      </c>
      <c r="J3902" s="46" t="str">
        <f>IF(E3902="","",IF(RIGHT(LEFT($J$1,6),3)="TTM",[1]!EM_S_FA_PROFIT_TTM(E3902,LEFT(RIGHT($J$1,11),10),1)/100000000,[1]!EM_S_STM07_IS(E3902,61,LEFT(RIGHT($J$1,5),4)&amp;"-12-31",1)/100000000))</f>
        <v/>
      </c>
      <c r="K3902" s="36" t="str">
        <f t="shared" si="311"/>
        <v/>
      </c>
      <c r="L3902" s="46" t="str">
        <f>IF(E3902="","",IF(ISERROR(IF(行业估值!$E$7="最新年报",[1]!EM_S_STM07_BS(E3902,140,LEFT(RIGHT($L$1,5),4)&amp;"-12-31",1)/100000000,[1]!EM_S_STM07_BS(E3902,140,LEFT(RIGHT($L$1,11),10),1)/100000000)),0,IF(行业估值!$E$7="最新年报",[1]!EM_S_STM07_BS(E3902,140,LEFT(RIGHT($L$1,5),4)&amp;"-12-31",1)/100000000,[1]!EM_S_STM07_BS(E3902,140,LEFT(RIGHT($L$1,11),10),1)/100000000)))</f>
        <v/>
      </c>
      <c r="M3902" s="36" t="str">
        <f t="shared" si="312"/>
        <v/>
      </c>
      <c r="N3902" s="37" t="str">
        <f>IF(E3902="","",IF(ISERROR([1]!EM_S_EST_NETPROFIT(E3902,行业估值!$E$6,deadline)/100000000),"-",[1]!EM_S_EST_NETPROFIT(E3902,行业估值!$E$6,deadline)/100000000))</f>
        <v/>
      </c>
      <c r="O3902" s="36" t="str">
        <f t="shared" si="313"/>
        <v/>
      </c>
      <c r="T3902" s="64"/>
      <c r="U3902" s="64"/>
    </row>
    <row r="3903" spans="4:21">
      <c r="D3903" s="45" t="str">
        <f>IF(AND(行业估值!$B$39=$G3903,COUNTIF($G$2:$G$2552,$G3903)&gt;=1),COUNTIF($G$2:G3903,$G3903),"")</f>
        <v/>
      </c>
      <c r="E3903" s="65" t="str">
        <f t="shared" si="309"/>
        <v/>
      </c>
      <c r="F3903" s="65" t="str">
        <f t="shared" si="310"/>
        <v/>
      </c>
      <c r="G3903" s="34" t="str">
        <f>IF(E3903="","",IF(行业估值!$C$5="申万行业",[1]!EM_S_INFO_INDUSTRY_SW2014(E3903,"1"),IF(行业估值!$C$5="证监会行业",[1]!EM_S_INFO_INDUSTRY_CSRC1(E3903,"1"),[1]!EM_S_INFO_INDUSTRY_EM2016(E3903,"1"))))</f>
        <v/>
      </c>
      <c r="H3903" s="34" t="str">
        <f>IF(E3903="","",IF($H$1="上证50",[1]!EM_S_INFO_COMPINDEX(E3903,"000016"),"")&amp;IF($H$1="上证180",[1]!EM_S_INFO_COMPINDEX(E3903,"000010"),"")&amp;IF($H$1="沪深300",[1]!EM_S_INFO_COMPINDEX(E3903,"000300"),"")&amp;IF(AND($H$1="上证A股",RIGHT(E3903,2)="SH"),"是","")&amp;IF(AND($H$1="深证A股",RIGHT(E3903,2)="SZ"),"是","")&amp;IF(AND($H$1="创业板",LEFT(E3903,1)-3=0),"是","")&amp;IF(AND($H$1="全部A股",E3903&lt;&gt;0),"是","")&amp;IF(AND($H$1="中小板",LEFT(E3903,3)="002"),"是",""))</f>
        <v/>
      </c>
      <c r="I3903" s="46" t="str">
        <f>IF(E3903="","",IF(OR([1]!EM_S_VAL_MV(E3903,deadline)="",[1]!EM_S_VAL_MV(E3903,deadline)="--",[1]!EM_S_VAL_MV(E3903,deadline)="null"),0,[1]!EM_S_VAL_MV(E3903,deadline)/100000000))</f>
        <v/>
      </c>
      <c r="J3903" s="46" t="str">
        <f>IF(E3903="","",IF(RIGHT(LEFT($J$1,6),3)="TTM",[1]!EM_S_FA_PROFIT_TTM(E3903,LEFT(RIGHT($J$1,11),10),1)/100000000,[1]!EM_S_STM07_IS(E3903,61,LEFT(RIGHT($J$1,5),4)&amp;"-12-31",1)/100000000))</f>
        <v/>
      </c>
      <c r="K3903" s="36" t="str">
        <f t="shared" si="311"/>
        <v/>
      </c>
      <c r="L3903" s="46" t="str">
        <f>IF(E3903="","",IF(ISERROR(IF(行业估值!$E$7="最新年报",[1]!EM_S_STM07_BS(E3903,140,LEFT(RIGHT($L$1,5),4)&amp;"-12-31",1)/100000000,[1]!EM_S_STM07_BS(E3903,140,LEFT(RIGHT($L$1,11),10),1)/100000000)),0,IF(行业估值!$E$7="最新年报",[1]!EM_S_STM07_BS(E3903,140,LEFT(RIGHT($L$1,5),4)&amp;"-12-31",1)/100000000,[1]!EM_S_STM07_BS(E3903,140,LEFT(RIGHT($L$1,11),10),1)/100000000)))</f>
        <v/>
      </c>
      <c r="M3903" s="36" t="str">
        <f t="shared" si="312"/>
        <v/>
      </c>
      <c r="N3903" s="37" t="str">
        <f>IF(E3903="","",IF(ISERROR([1]!EM_S_EST_NETPROFIT(E3903,行业估值!$E$6,deadline)/100000000),"-",[1]!EM_S_EST_NETPROFIT(E3903,行业估值!$E$6,deadline)/100000000))</f>
        <v/>
      </c>
      <c r="O3903" s="36" t="str">
        <f t="shared" si="313"/>
        <v/>
      </c>
      <c r="T3903" s="64"/>
      <c r="U3903" s="64"/>
    </row>
    <row r="3904" spans="4:21">
      <c r="D3904" s="45" t="str">
        <f>IF(AND(行业估值!$B$39=$G3904,COUNTIF($G$2:$G$2552,$G3904)&gt;=1),COUNTIF($G$2:G3904,$G3904),"")</f>
        <v/>
      </c>
      <c r="E3904" s="65" t="str">
        <f t="shared" si="309"/>
        <v/>
      </c>
      <c r="F3904" s="65" t="str">
        <f t="shared" si="310"/>
        <v/>
      </c>
      <c r="G3904" s="34" t="str">
        <f>IF(E3904="","",IF(行业估值!$C$5="申万行业",[1]!EM_S_INFO_INDUSTRY_SW2014(E3904,"1"),IF(行业估值!$C$5="证监会行业",[1]!EM_S_INFO_INDUSTRY_CSRC1(E3904,"1"),[1]!EM_S_INFO_INDUSTRY_EM2016(E3904,"1"))))</f>
        <v/>
      </c>
      <c r="H3904" s="34" t="str">
        <f>IF(E3904="","",IF($H$1="上证50",[1]!EM_S_INFO_COMPINDEX(E3904,"000016"),"")&amp;IF($H$1="上证180",[1]!EM_S_INFO_COMPINDEX(E3904,"000010"),"")&amp;IF($H$1="沪深300",[1]!EM_S_INFO_COMPINDEX(E3904,"000300"),"")&amp;IF(AND($H$1="上证A股",RIGHT(E3904,2)="SH"),"是","")&amp;IF(AND($H$1="深证A股",RIGHT(E3904,2)="SZ"),"是","")&amp;IF(AND($H$1="创业板",LEFT(E3904,1)-3=0),"是","")&amp;IF(AND($H$1="全部A股",E3904&lt;&gt;0),"是","")&amp;IF(AND($H$1="中小板",LEFT(E3904,3)="002"),"是",""))</f>
        <v/>
      </c>
      <c r="I3904" s="46" t="str">
        <f>IF(E3904="","",IF(OR([1]!EM_S_VAL_MV(E3904,deadline)="",[1]!EM_S_VAL_MV(E3904,deadline)="--",[1]!EM_S_VAL_MV(E3904,deadline)="null"),0,[1]!EM_S_VAL_MV(E3904,deadline)/100000000))</f>
        <v/>
      </c>
      <c r="J3904" s="46" t="str">
        <f>IF(E3904="","",IF(RIGHT(LEFT($J$1,6),3)="TTM",[1]!EM_S_FA_PROFIT_TTM(E3904,LEFT(RIGHT($J$1,11),10),1)/100000000,[1]!EM_S_STM07_IS(E3904,61,LEFT(RIGHT($J$1,5),4)&amp;"-12-31",1)/100000000))</f>
        <v/>
      </c>
      <c r="K3904" s="36" t="str">
        <f t="shared" si="311"/>
        <v/>
      </c>
      <c r="L3904" s="46" t="str">
        <f>IF(E3904="","",IF(ISERROR(IF(行业估值!$E$7="最新年报",[1]!EM_S_STM07_BS(E3904,140,LEFT(RIGHT($L$1,5),4)&amp;"-12-31",1)/100000000,[1]!EM_S_STM07_BS(E3904,140,LEFT(RIGHT($L$1,11),10),1)/100000000)),0,IF(行业估值!$E$7="最新年报",[1]!EM_S_STM07_BS(E3904,140,LEFT(RIGHT($L$1,5),4)&amp;"-12-31",1)/100000000,[1]!EM_S_STM07_BS(E3904,140,LEFT(RIGHT($L$1,11),10),1)/100000000)))</f>
        <v/>
      </c>
      <c r="M3904" s="36" t="str">
        <f t="shared" si="312"/>
        <v/>
      </c>
      <c r="N3904" s="37" t="str">
        <f>IF(E3904="","",IF(ISERROR([1]!EM_S_EST_NETPROFIT(E3904,行业估值!$E$6,deadline)/100000000),"-",[1]!EM_S_EST_NETPROFIT(E3904,行业估值!$E$6,deadline)/100000000))</f>
        <v/>
      </c>
      <c r="O3904" s="36" t="str">
        <f t="shared" si="313"/>
        <v/>
      </c>
      <c r="T3904" s="64"/>
      <c r="U3904" s="64"/>
    </row>
    <row r="3905" spans="4:21">
      <c r="D3905" s="45" t="str">
        <f>IF(AND(行业估值!$B$39=$G3905,COUNTIF($G$2:$G$2552,$G3905)&gt;=1),COUNTIF($G$2:G3905,$G3905),"")</f>
        <v/>
      </c>
      <c r="E3905" s="65" t="str">
        <f t="shared" si="309"/>
        <v/>
      </c>
      <c r="F3905" s="65" t="str">
        <f t="shared" si="310"/>
        <v/>
      </c>
      <c r="G3905" s="34" t="str">
        <f>IF(E3905="","",IF(行业估值!$C$5="申万行业",[1]!EM_S_INFO_INDUSTRY_SW2014(E3905,"1"),IF(行业估值!$C$5="证监会行业",[1]!EM_S_INFO_INDUSTRY_CSRC1(E3905,"1"),[1]!EM_S_INFO_INDUSTRY_EM2016(E3905,"1"))))</f>
        <v/>
      </c>
      <c r="H3905" s="34" t="str">
        <f>IF(E3905="","",IF($H$1="上证50",[1]!EM_S_INFO_COMPINDEX(E3905,"000016"),"")&amp;IF($H$1="上证180",[1]!EM_S_INFO_COMPINDEX(E3905,"000010"),"")&amp;IF($H$1="沪深300",[1]!EM_S_INFO_COMPINDEX(E3905,"000300"),"")&amp;IF(AND($H$1="上证A股",RIGHT(E3905,2)="SH"),"是","")&amp;IF(AND($H$1="深证A股",RIGHT(E3905,2)="SZ"),"是","")&amp;IF(AND($H$1="创业板",LEFT(E3905,1)-3=0),"是","")&amp;IF(AND($H$1="全部A股",E3905&lt;&gt;0),"是","")&amp;IF(AND($H$1="中小板",LEFT(E3905,3)="002"),"是",""))</f>
        <v/>
      </c>
      <c r="I3905" s="46" t="str">
        <f>IF(E3905="","",IF(OR([1]!EM_S_VAL_MV(E3905,deadline)="",[1]!EM_S_VAL_MV(E3905,deadline)="--",[1]!EM_S_VAL_MV(E3905,deadline)="null"),0,[1]!EM_S_VAL_MV(E3905,deadline)/100000000))</f>
        <v/>
      </c>
      <c r="J3905" s="46" t="str">
        <f>IF(E3905="","",IF(RIGHT(LEFT($J$1,6),3)="TTM",[1]!EM_S_FA_PROFIT_TTM(E3905,LEFT(RIGHT($J$1,11),10),1)/100000000,[1]!EM_S_STM07_IS(E3905,61,LEFT(RIGHT($J$1,5),4)&amp;"-12-31",1)/100000000))</f>
        <v/>
      </c>
      <c r="K3905" s="36" t="str">
        <f t="shared" si="311"/>
        <v/>
      </c>
      <c r="L3905" s="46" t="str">
        <f>IF(E3905="","",IF(ISERROR(IF(行业估值!$E$7="最新年报",[1]!EM_S_STM07_BS(E3905,140,LEFT(RIGHT($L$1,5),4)&amp;"-12-31",1)/100000000,[1]!EM_S_STM07_BS(E3905,140,LEFT(RIGHT($L$1,11),10),1)/100000000)),0,IF(行业估值!$E$7="最新年报",[1]!EM_S_STM07_BS(E3905,140,LEFT(RIGHT($L$1,5),4)&amp;"-12-31",1)/100000000,[1]!EM_S_STM07_BS(E3905,140,LEFT(RIGHT($L$1,11),10),1)/100000000)))</f>
        <v/>
      </c>
      <c r="M3905" s="36" t="str">
        <f t="shared" si="312"/>
        <v/>
      </c>
      <c r="N3905" s="37" t="str">
        <f>IF(E3905="","",IF(ISERROR([1]!EM_S_EST_NETPROFIT(E3905,行业估值!$E$6,deadline)/100000000),"-",[1]!EM_S_EST_NETPROFIT(E3905,行业估值!$E$6,deadline)/100000000))</f>
        <v/>
      </c>
      <c r="O3905" s="36" t="str">
        <f t="shared" si="313"/>
        <v/>
      </c>
      <c r="T3905" s="64"/>
      <c r="U3905" s="64"/>
    </row>
    <row r="3906" spans="4:21">
      <c r="D3906" s="45" t="str">
        <f>IF(AND(行业估值!$B$39=$G3906,COUNTIF($G$2:$G$2552,$G3906)&gt;=1),COUNTIF($G$2:G3906,$G3906),"")</f>
        <v/>
      </c>
      <c r="E3906" s="65" t="str">
        <f t="shared" si="309"/>
        <v/>
      </c>
      <c r="F3906" s="65" t="str">
        <f t="shared" si="310"/>
        <v/>
      </c>
      <c r="G3906" s="34" t="str">
        <f>IF(E3906="","",IF(行业估值!$C$5="申万行业",[1]!EM_S_INFO_INDUSTRY_SW2014(E3906,"1"),IF(行业估值!$C$5="证监会行业",[1]!EM_S_INFO_INDUSTRY_CSRC1(E3906,"1"),[1]!EM_S_INFO_INDUSTRY_EM2016(E3906,"1"))))</f>
        <v/>
      </c>
      <c r="H3906" s="34" t="str">
        <f>IF(E3906="","",IF($H$1="上证50",[1]!EM_S_INFO_COMPINDEX(E3906,"000016"),"")&amp;IF($H$1="上证180",[1]!EM_S_INFO_COMPINDEX(E3906,"000010"),"")&amp;IF($H$1="沪深300",[1]!EM_S_INFO_COMPINDEX(E3906,"000300"),"")&amp;IF(AND($H$1="上证A股",RIGHT(E3906,2)="SH"),"是","")&amp;IF(AND($H$1="深证A股",RIGHT(E3906,2)="SZ"),"是","")&amp;IF(AND($H$1="创业板",LEFT(E3906,1)-3=0),"是","")&amp;IF(AND($H$1="全部A股",E3906&lt;&gt;0),"是","")&amp;IF(AND($H$1="中小板",LEFT(E3906,3)="002"),"是",""))</f>
        <v/>
      </c>
      <c r="I3906" s="46" t="str">
        <f>IF(E3906="","",IF(OR([1]!EM_S_VAL_MV(E3906,deadline)="",[1]!EM_S_VAL_MV(E3906,deadline)="--",[1]!EM_S_VAL_MV(E3906,deadline)="null"),0,[1]!EM_S_VAL_MV(E3906,deadline)/100000000))</f>
        <v/>
      </c>
      <c r="J3906" s="46" t="str">
        <f>IF(E3906="","",IF(RIGHT(LEFT($J$1,6),3)="TTM",[1]!EM_S_FA_PROFIT_TTM(E3906,LEFT(RIGHT($J$1,11),10),1)/100000000,[1]!EM_S_STM07_IS(E3906,61,LEFT(RIGHT($J$1,5),4)&amp;"-12-31",1)/100000000))</f>
        <v/>
      </c>
      <c r="K3906" s="36" t="str">
        <f t="shared" si="311"/>
        <v/>
      </c>
      <c r="L3906" s="46" t="str">
        <f>IF(E3906="","",IF(ISERROR(IF(行业估值!$E$7="最新年报",[1]!EM_S_STM07_BS(E3906,140,LEFT(RIGHT($L$1,5),4)&amp;"-12-31",1)/100000000,[1]!EM_S_STM07_BS(E3906,140,LEFT(RIGHT($L$1,11),10),1)/100000000)),0,IF(行业估值!$E$7="最新年报",[1]!EM_S_STM07_BS(E3906,140,LEFT(RIGHT($L$1,5),4)&amp;"-12-31",1)/100000000,[1]!EM_S_STM07_BS(E3906,140,LEFT(RIGHT($L$1,11),10),1)/100000000)))</f>
        <v/>
      </c>
      <c r="M3906" s="36" t="str">
        <f t="shared" si="312"/>
        <v/>
      </c>
      <c r="N3906" s="37" t="str">
        <f>IF(E3906="","",IF(ISERROR([1]!EM_S_EST_NETPROFIT(E3906,行业估值!$E$6,deadline)/100000000),"-",[1]!EM_S_EST_NETPROFIT(E3906,行业估值!$E$6,deadline)/100000000))</f>
        <v/>
      </c>
      <c r="O3906" s="36" t="str">
        <f t="shared" si="313"/>
        <v/>
      </c>
      <c r="T3906" s="64"/>
      <c r="U3906" s="64"/>
    </row>
    <row r="3907" spans="4:21">
      <c r="D3907" s="45" t="str">
        <f>IF(AND(行业估值!$B$39=$G3907,COUNTIF($G$2:$G$2552,$G3907)&gt;=1),COUNTIF($G$2:G3907,$G3907),"")</f>
        <v/>
      </c>
      <c r="E3907" s="65" t="str">
        <f t="shared" ref="E3907:E3970" si="314">IF(U3907="","",U3907)</f>
        <v/>
      </c>
      <c r="F3907" s="65" t="str">
        <f t="shared" ref="F3907:F3970" si="315">IF(T3907="","",T3907)</f>
        <v/>
      </c>
      <c r="G3907" s="34" t="str">
        <f>IF(E3907="","",IF(行业估值!$C$5="申万行业",[1]!EM_S_INFO_INDUSTRY_SW2014(E3907,"1"),IF(行业估值!$C$5="证监会行业",[1]!EM_S_INFO_INDUSTRY_CSRC1(E3907,"1"),[1]!EM_S_INFO_INDUSTRY_EM2016(E3907,"1"))))</f>
        <v/>
      </c>
      <c r="H3907" s="34" t="str">
        <f>IF(E3907="","",IF($H$1="上证50",[1]!EM_S_INFO_COMPINDEX(E3907,"000016"),"")&amp;IF($H$1="上证180",[1]!EM_S_INFO_COMPINDEX(E3907,"000010"),"")&amp;IF($H$1="沪深300",[1]!EM_S_INFO_COMPINDEX(E3907,"000300"),"")&amp;IF(AND($H$1="上证A股",RIGHT(E3907,2)="SH"),"是","")&amp;IF(AND($H$1="深证A股",RIGHT(E3907,2)="SZ"),"是","")&amp;IF(AND($H$1="创业板",LEFT(E3907,1)-3=0),"是","")&amp;IF(AND($H$1="全部A股",E3907&lt;&gt;0),"是","")&amp;IF(AND($H$1="中小板",LEFT(E3907,3)="002"),"是",""))</f>
        <v/>
      </c>
      <c r="I3907" s="46" t="str">
        <f>IF(E3907="","",IF(OR([1]!EM_S_VAL_MV(E3907,deadline)="",[1]!EM_S_VAL_MV(E3907,deadline)="--",[1]!EM_S_VAL_MV(E3907,deadline)="null"),0,[1]!EM_S_VAL_MV(E3907,deadline)/100000000))</f>
        <v/>
      </c>
      <c r="J3907" s="46" t="str">
        <f>IF(E3907="","",IF(RIGHT(LEFT($J$1,6),3)="TTM",[1]!EM_S_FA_PROFIT_TTM(E3907,LEFT(RIGHT($J$1,11),10),1)/100000000,[1]!EM_S_STM07_IS(E3907,61,LEFT(RIGHT($J$1,5),4)&amp;"-12-31",1)/100000000))</f>
        <v/>
      </c>
      <c r="K3907" s="36" t="str">
        <f t="shared" si="311"/>
        <v/>
      </c>
      <c r="L3907" s="46" t="str">
        <f>IF(E3907="","",IF(ISERROR(IF(行业估值!$E$7="最新年报",[1]!EM_S_STM07_BS(E3907,140,LEFT(RIGHT($L$1,5),4)&amp;"-12-31",1)/100000000,[1]!EM_S_STM07_BS(E3907,140,LEFT(RIGHT($L$1,11),10),1)/100000000)),0,IF(行业估值!$E$7="最新年报",[1]!EM_S_STM07_BS(E3907,140,LEFT(RIGHT($L$1,5),4)&amp;"-12-31",1)/100000000,[1]!EM_S_STM07_BS(E3907,140,LEFT(RIGHT($L$1,11),10),1)/100000000)))</f>
        <v/>
      </c>
      <c r="M3907" s="36" t="str">
        <f t="shared" si="312"/>
        <v/>
      </c>
      <c r="N3907" s="37" t="str">
        <f>IF(E3907="","",IF(ISERROR([1]!EM_S_EST_NETPROFIT(E3907,行业估值!$E$6,deadline)/100000000),"-",[1]!EM_S_EST_NETPROFIT(E3907,行业估值!$E$6,deadline)/100000000))</f>
        <v/>
      </c>
      <c r="O3907" s="36" t="str">
        <f t="shared" si="313"/>
        <v/>
      </c>
      <c r="T3907" s="64"/>
      <c r="U3907" s="64"/>
    </row>
    <row r="3908" spans="4:21">
      <c r="D3908" s="45" t="str">
        <f>IF(AND(行业估值!$B$39=$G3908,COUNTIF($G$2:$G$2552,$G3908)&gt;=1),COUNTIF($G$2:G3908,$G3908),"")</f>
        <v/>
      </c>
      <c r="E3908" s="65" t="str">
        <f t="shared" si="314"/>
        <v/>
      </c>
      <c r="F3908" s="65" t="str">
        <f t="shared" si="315"/>
        <v/>
      </c>
      <c r="G3908" s="34" t="str">
        <f>IF(E3908="","",IF(行业估值!$C$5="申万行业",[1]!EM_S_INFO_INDUSTRY_SW2014(E3908,"1"),IF(行业估值!$C$5="证监会行业",[1]!EM_S_INFO_INDUSTRY_CSRC1(E3908,"1"),[1]!EM_S_INFO_INDUSTRY_EM2016(E3908,"1"))))</f>
        <v/>
      </c>
      <c r="H3908" s="34" t="str">
        <f>IF(E3908="","",IF($H$1="上证50",[1]!EM_S_INFO_COMPINDEX(E3908,"000016"),"")&amp;IF($H$1="上证180",[1]!EM_S_INFO_COMPINDEX(E3908,"000010"),"")&amp;IF($H$1="沪深300",[1]!EM_S_INFO_COMPINDEX(E3908,"000300"),"")&amp;IF(AND($H$1="上证A股",RIGHT(E3908,2)="SH"),"是","")&amp;IF(AND($H$1="深证A股",RIGHT(E3908,2)="SZ"),"是","")&amp;IF(AND($H$1="创业板",LEFT(E3908,1)-3=0),"是","")&amp;IF(AND($H$1="全部A股",E3908&lt;&gt;0),"是","")&amp;IF(AND($H$1="中小板",LEFT(E3908,3)="002"),"是",""))</f>
        <v/>
      </c>
      <c r="I3908" s="46" t="str">
        <f>IF(E3908="","",IF(OR([1]!EM_S_VAL_MV(E3908,deadline)="",[1]!EM_S_VAL_MV(E3908,deadline)="--",[1]!EM_S_VAL_MV(E3908,deadline)="null"),0,[1]!EM_S_VAL_MV(E3908,deadline)/100000000))</f>
        <v/>
      </c>
      <c r="J3908" s="46" t="str">
        <f>IF(E3908="","",IF(RIGHT(LEFT($J$1,6),3)="TTM",[1]!EM_S_FA_PROFIT_TTM(E3908,LEFT(RIGHT($J$1,11),10),1)/100000000,[1]!EM_S_STM07_IS(E3908,61,LEFT(RIGHT($J$1,5),4)&amp;"-12-31",1)/100000000))</f>
        <v/>
      </c>
      <c r="K3908" s="36" t="str">
        <f t="shared" si="311"/>
        <v/>
      </c>
      <c r="L3908" s="46" t="str">
        <f>IF(E3908="","",IF(ISERROR(IF(行业估值!$E$7="最新年报",[1]!EM_S_STM07_BS(E3908,140,LEFT(RIGHT($L$1,5),4)&amp;"-12-31",1)/100000000,[1]!EM_S_STM07_BS(E3908,140,LEFT(RIGHT($L$1,11),10),1)/100000000)),0,IF(行业估值!$E$7="最新年报",[1]!EM_S_STM07_BS(E3908,140,LEFT(RIGHT($L$1,5),4)&amp;"-12-31",1)/100000000,[1]!EM_S_STM07_BS(E3908,140,LEFT(RIGHT($L$1,11),10),1)/100000000)))</f>
        <v/>
      </c>
      <c r="M3908" s="36" t="str">
        <f t="shared" si="312"/>
        <v/>
      </c>
      <c r="N3908" s="37" t="str">
        <f>IF(E3908="","",IF(ISERROR([1]!EM_S_EST_NETPROFIT(E3908,行业估值!$E$6,deadline)/100000000),"-",[1]!EM_S_EST_NETPROFIT(E3908,行业估值!$E$6,deadline)/100000000))</f>
        <v/>
      </c>
      <c r="O3908" s="36" t="str">
        <f t="shared" si="313"/>
        <v/>
      </c>
      <c r="T3908" s="64"/>
      <c r="U3908" s="64"/>
    </row>
    <row r="3909" spans="4:21">
      <c r="D3909" s="45" t="str">
        <f>IF(AND(行业估值!$B$39=$G3909,COUNTIF($G$2:$G$2552,$G3909)&gt;=1),COUNTIF($G$2:G3909,$G3909),"")</f>
        <v/>
      </c>
      <c r="E3909" s="65" t="str">
        <f t="shared" si="314"/>
        <v/>
      </c>
      <c r="F3909" s="65" t="str">
        <f t="shared" si="315"/>
        <v/>
      </c>
      <c r="G3909" s="34" t="str">
        <f>IF(E3909="","",IF(行业估值!$C$5="申万行业",[1]!EM_S_INFO_INDUSTRY_SW2014(E3909,"1"),IF(行业估值!$C$5="证监会行业",[1]!EM_S_INFO_INDUSTRY_CSRC1(E3909,"1"),[1]!EM_S_INFO_INDUSTRY_EM2016(E3909,"1"))))</f>
        <v/>
      </c>
      <c r="H3909" s="34" t="str">
        <f>IF(E3909="","",IF($H$1="上证50",[1]!EM_S_INFO_COMPINDEX(E3909,"000016"),"")&amp;IF($H$1="上证180",[1]!EM_S_INFO_COMPINDEX(E3909,"000010"),"")&amp;IF($H$1="沪深300",[1]!EM_S_INFO_COMPINDEX(E3909,"000300"),"")&amp;IF(AND($H$1="上证A股",RIGHT(E3909,2)="SH"),"是","")&amp;IF(AND($H$1="深证A股",RIGHT(E3909,2)="SZ"),"是","")&amp;IF(AND($H$1="创业板",LEFT(E3909,1)-3=0),"是","")&amp;IF(AND($H$1="全部A股",E3909&lt;&gt;0),"是","")&amp;IF(AND($H$1="中小板",LEFT(E3909,3)="002"),"是",""))</f>
        <v/>
      </c>
      <c r="I3909" s="46" t="str">
        <f>IF(E3909="","",IF(OR([1]!EM_S_VAL_MV(E3909,deadline)="",[1]!EM_S_VAL_MV(E3909,deadline)="--",[1]!EM_S_VAL_MV(E3909,deadline)="null"),0,[1]!EM_S_VAL_MV(E3909,deadline)/100000000))</f>
        <v/>
      </c>
      <c r="J3909" s="46" t="str">
        <f>IF(E3909="","",IF(RIGHT(LEFT($J$1,6),3)="TTM",[1]!EM_S_FA_PROFIT_TTM(E3909,LEFT(RIGHT($J$1,11),10),1)/100000000,[1]!EM_S_STM07_IS(E3909,61,LEFT(RIGHT($J$1,5),4)&amp;"-12-31",1)/100000000))</f>
        <v/>
      </c>
      <c r="K3909" s="36" t="str">
        <f t="shared" si="311"/>
        <v/>
      </c>
      <c r="L3909" s="46" t="str">
        <f>IF(E3909="","",IF(ISERROR(IF(行业估值!$E$7="最新年报",[1]!EM_S_STM07_BS(E3909,140,LEFT(RIGHT($L$1,5),4)&amp;"-12-31",1)/100000000,[1]!EM_S_STM07_BS(E3909,140,LEFT(RIGHT($L$1,11),10),1)/100000000)),0,IF(行业估值!$E$7="最新年报",[1]!EM_S_STM07_BS(E3909,140,LEFT(RIGHT($L$1,5),4)&amp;"-12-31",1)/100000000,[1]!EM_S_STM07_BS(E3909,140,LEFT(RIGHT($L$1,11),10),1)/100000000)))</f>
        <v/>
      </c>
      <c r="M3909" s="36" t="str">
        <f t="shared" si="312"/>
        <v/>
      </c>
      <c r="N3909" s="37" t="str">
        <f>IF(E3909="","",IF(ISERROR([1]!EM_S_EST_NETPROFIT(E3909,行业估值!$E$6,deadline)/100000000),"-",[1]!EM_S_EST_NETPROFIT(E3909,行业估值!$E$6,deadline)/100000000))</f>
        <v/>
      </c>
      <c r="O3909" s="36" t="str">
        <f t="shared" si="313"/>
        <v/>
      </c>
      <c r="T3909" s="64"/>
      <c r="U3909" s="64"/>
    </row>
    <row r="3910" spans="4:21">
      <c r="D3910" s="45" t="str">
        <f>IF(AND(行业估值!$B$39=$G3910,COUNTIF($G$2:$G$2552,$G3910)&gt;=1),COUNTIF($G$2:G3910,$G3910),"")</f>
        <v/>
      </c>
      <c r="E3910" s="65" t="str">
        <f t="shared" si="314"/>
        <v/>
      </c>
      <c r="F3910" s="65" t="str">
        <f t="shared" si="315"/>
        <v/>
      </c>
      <c r="G3910" s="34" t="str">
        <f>IF(E3910="","",IF(行业估值!$C$5="申万行业",[1]!EM_S_INFO_INDUSTRY_SW2014(E3910,"1"),IF(行业估值!$C$5="证监会行业",[1]!EM_S_INFO_INDUSTRY_CSRC1(E3910,"1"),[1]!EM_S_INFO_INDUSTRY_EM2016(E3910,"1"))))</f>
        <v/>
      </c>
      <c r="H3910" s="34" t="str">
        <f>IF(E3910="","",IF($H$1="上证50",[1]!EM_S_INFO_COMPINDEX(E3910,"000016"),"")&amp;IF($H$1="上证180",[1]!EM_S_INFO_COMPINDEX(E3910,"000010"),"")&amp;IF($H$1="沪深300",[1]!EM_S_INFO_COMPINDEX(E3910,"000300"),"")&amp;IF(AND($H$1="上证A股",RIGHT(E3910,2)="SH"),"是","")&amp;IF(AND($H$1="深证A股",RIGHT(E3910,2)="SZ"),"是","")&amp;IF(AND($H$1="创业板",LEFT(E3910,1)-3=0),"是","")&amp;IF(AND($H$1="全部A股",E3910&lt;&gt;0),"是","")&amp;IF(AND($H$1="中小板",LEFT(E3910,3)="002"),"是",""))</f>
        <v/>
      </c>
      <c r="I3910" s="46" t="str">
        <f>IF(E3910="","",IF(OR([1]!EM_S_VAL_MV(E3910,deadline)="",[1]!EM_S_VAL_MV(E3910,deadline)="--",[1]!EM_S_VAL_MV(E3910,deadline)="null"),0,[1]!EM_S_VAL_MV(E3910,deadline)/100000000))</f>
        <v/>
      </c>
      <c r="J3910" s="46" t="str">
        <f>IF(E3910="","",IF(RIGHT(LEFT($J$1,6),3)="TTM",[1]!EM_S_FA_PROFIT_TTM(E3910,LEFT(RIGHT($J$1,11),10),1)/100000000,[1]!EM_S_STM07_IS(E3910,61,LEFT(RIGHT($J$1,5),4)&amp;"-12-31",1)/100000000))</f>
        <v/>
      </c>
      <c r="K3910" s="36" t="str">
        <f t="shared" si="311"/>
        <v/>
      </c>
      <c r="L3910" s="46" t="str">
        <f>IF(E3910="","",IF(ISERROR(IF(行业估值!$E$7="最新年报",[1]!EM_S_STM07_BS(E3910,140,LEFT(RIGHT($L$1,5),4)&amp;"-12-31",1)/100000000,[1]!EM_S_STM07_BS(E3910,140,LEFT(RIGHT($L$1,11),10),1)/100000000)),0,IF(行业估值!$E$7="最新年报",[1]!EM_S_STM07_BS(E3910,140,LEFT(RIGHT($L$1,5),4)&amp;"-12-31",1)/100000000,[1]!EM_S_STM07_BS(E3910,140,LEFT(RIGHT($L$1,11),10),1)/100000000)))</f>
        <v/>
      </c>
      <c r="M3910" s="36" t="str">
        <f t="shared" si="312"/>
        <v/>
      </c>
      <c r="N3910" s="37" t="str">
        <f>IF(E3910="","",IF(ISERROR([1]!EM_S_EST_NETPROFIT(E3910,行业估值!$E$6,deadline)/100000000),"-",[1]!EM_S_EST_NETPROFIT(E3910,行业估值!$E$6,deadline)/100000000))</f>
        <v/>
      </c>
      <c r="O3910" s="36" t="str">
        <f t="shared" si="313"/>
        <v/>
      </c>
      <c r="T3910" s="64"/>
      <c r="U3910" s="64"/>
    </row>
    <row r="3911" spans="4:21">
      <c r="D3911" s="45" t="str">
        <f>IF(AND(行业估值!$B$39=$G3911,COUNTIF($G$2:$G$2552,$G3911)&gt;=1),COUNTIF($G$2:G3911,$G3911),"")</f>
        <v/>
      </c>
      <c r="E3911" s="65" t="str">
        <f t="shared" si="314"/>
        <v/>
      </c>
      <c r="F3911" s="65" t="str">
        <f t="shared" si="315"/>
        <v/>
      </c>
      <c r="G3911" s="34" t="str">
        <f>IF(E3911="","",IF(行业估值!$C$5="申万行业",[1]!EM_S_INFO_INDUSTRY_SW2014(E3911,"1"),IF(行业估值!$C$5="证监会行业",[1]!EM_S_INFO_INDUSTRY_CSRC1(E3911,"1"),[1]!EM_S_INFO_INDUSTRY_EM2016(E3911,"1"))))</f>
        <v/>
      </c>
      <c r="H3911" s="34" t="str">
        <f>IF(E3911="","",IF($H$1="上证50",[1]!EM_S_INFO_COMPINDEX(E3911,"000016"),"")&amp;IF($H$1="上证180",[1]!EM_S_INFO_COMPINDEX(E3911,"000010"),"")&amp;IF($H$1="沪深300",[1]!EM_S_INFO_COMPINDEX(E3911,"000300"),"")&amp;IF(AND($H$1="上证A股",RIGHT(E3911,2)="SH"),"是","")&amp;IF(AND($H$1="深证A股",RIGHT(E3911,2)="SZ"),"是","")&amp;IF(AND($H$1="创业板",LEFT(E3911,1)-3=0),"是","")&amp;IF(AND($H$1="全部A股",E3911&lt;&gt;0),"是","")&amp;IF(AND($H$1="中小板",LEFT(E3911,3)="002"),"是",""))</f>
        <v/>
      </c>
      <c r="I3911" s="46" t="str">
        <f>IF(E3911="","",IF(OR([1]!EM_S_VAL_MV(E3911,deadline)="",[1]!EM_S_VAL_MV(E3911,deadline)="--",[1]!EM_S_VAL_MV(E3911,deadline)="null"),0,[1]!EM_S_VAL_MV(E3911,deadline)/100000000))</f>
        <v/>
      </c>
      <c r="J3911" s="46" t="str">
        <f>IF(E3911="","",IF(RIGHT(LEFT($J$1,6),3)="TTM",[1]!EM_S_FA_PROFIT_TTM(E3911,LEFT(RIGHT($J$1,11),10),1)/100000000,[1]!EM_S_STM07_IS(E3911,61,LEFT(RIGHT($J$1,5),4)&amp;"-12-31",1)/100000000))</f>
        <v/>
      </c>
      <c r="K3911" s="36" t="str">
        <f t="shared" si="311"/>
        <v/>
      </c>
      <c r="L3911" s="46" t="str">
        <f>IF(E3911="","",IF(ISERROR(IF(行业估值!$E$7="最新年报",[1]!EM_S_STM07_BS(E3911,140,LEFT(RIGHT($L$1,5),4)&amp;"-12-31",1)/100000000,[1]!EM_S_STM07_BS(E3911,140,LEFT(RIGHT($L$1,11),10),1)/100000000)),0,IF(行业估值!$E$7="最新年报",[1]!EM_S_STM07_BS(E3911,140,LEFT(RIGHT($L$1,5),4)&amp;"-12-31",1)/100000000,[1]!EM_S_STM07_BS(E3911,140,LEFT(RIGHT($L$1,11),10),1)/100000000)))</f>
        <v/>
      </c>
      <c r="M3911" s="36" t="str">
        <f t="shared" si="312"/>
        <v/>
      </c>
      <c r="N3911" s="37" t="str">
        <f>IF(E3911="","",IF(ISERROR([1]!EM_S_EST_NETPROFIT(E3911,行业估值!$E$6,deadline)/100000000),"-",[1]!EM_S_EST_NETPROFIT(E3911,行业估值!$E$6,deadline)/100000000))</f>
        <v/>
      </c>
      <c r="O3911" s="36" t="str">
        <f t="shared" si="313"/>
        <v/>
      </c>
      <c r="T3911" s="64"/>
      <c r="U3911" s="64"/>
    </row>
    <row r="3912" spans="4:21">
      <c r="D3912" s="45" t="str">
        <f>IF(AND(行业估值!$B$39=$G3912,COUNTIF($G$2:$G$2552,$G3912)&gt;=1),COUNTIF($G$2:G3912,$G3912),"")</f>
        <v/>
      </c>
      <c r="E3912" s="65" t="str">
        <f t="shared" si="314"/>
        <v/>
      </c>
      <c r="F3912" s="65" t="str">
        <f t="shared" si="315"/>
        <v/>
      </c>
      <c r="G3912" s="34" t="str">
        <f>IF(E3912="","",IF(行业估值!$C$5="申万行业",[1]!EM_S_INFO_INDUSTRY_SW2014(E3912,"1"),IF(行业估值!$C$5="证监会行业",[1]!EM_S_INFO_INDUSTRY_CSRC1(E3912,"1"),[1]!EM_S_INFO_INDUSTRY_EM2016(E3912,"1"))))</f>
        <v/>
      </c>
      <c r="H3912" s="34" t="str">
        <f>IF(E3912="","",IF($H$1="上证50",[1]!EM_S_INFO_COMPINDEX(E3912,"000016"),"")&amp;IF($H$1="上证180",[1]!EM_S_INFO_COMPINDEX(E3912,"000010"),"")&amp;IF($H$1="沪深300",[1]!EM_S_INFO_COMPINDEX(E3912,"000300"),"")&amp;IF(AND($H$1="上证A股",RIGHT(E3912,2)="SH"),"是","")&amp;IF(AND($H$1="深证A股",RIGHT(E3912,2)="SZ"),"是","")&amp;IF(AND($H$1="创业板",LEFT(E3912,1)-3=0),"是","")&amp;IF(AND($H$1="全部A股",E3912&lt;&gt;0),"是","")&amp;IF(AND($H$1="中小板",LEFT(E3912,3)="002"),"是",""))</f>
        <v/>
      </c>
      <c r="I3912" s="46" t="str">
        <f>IF(E3912="","",IF(OR([1]!EM_S_VAL_MV(E3912,deadline)="",[1]!EM_S_VAL_MV(E3912,deadline)="--",[1]!EM_S_VAL_MV(E3912,deadline)="null"),0,[1]!EM_S_VAL_MV(E3912,deadline)/100000000))</f>
        <v/>
      </c>
      <c r="J3912" s="46" t="str">
        <f>IF(E3912="","",IF(RIGHT(LEFT($J$1,6),3)="TTM",[1]!EM_S_FA_PROFIT_TTM(E3912,LEFT(RIGHT($J$1,11),10),1)/100000000,[1]!EM_S_STM07_IS(E3912,61,LEFT(RIGHT($J$1,5),4)&amp;"-12-31",1)/100000000))</f>
        <v/>
      </c>
      <c r="K3912" s="36" t="str">
        <f t="shared" si="311"/>
        <v/>
      </c>
      <c r="L3912" s="46" t="str">
        <f>IF(E3912="","",IF(ISERROR(IF(行业估值!$E$7="最新年报",[1]!EM_S_STM07_BS(E3912,140,LEFT(RIGHT($L$1,5),4)&amp;"-12-31",1)/100000000,[1]!EM_S_STM07_BS(E3912,140,LEFT(RIGHT($L$1,11),10),1)/100000000)),0,IF(行业估值!$E$7="最新年报",[1]!EM_S_STM07_BS(E3912,140,LEFT(RIGHT($L$1,5),4)&amp;"-12-31",1)/100000000,[1]!EM_S_STM07_BS(E3912,140,LEFT(RIGHT($L$1,11),10),1)/100000000)))</f>
        <v/>
      </c>
      <c r="M3912" s="36" t="str">
        <f t="shared" si="312"/>
        <v/>
      </c>
      <c r="N3912" s="37" t="str">
        <f>IF(E3912="","",IF(ISERROR([1]!EM_S_EST_NETPROFIT(E3912,行业估值!$E$6,deadline)/100000000),"-",[1]!EM_S_EST_NETPROFIT(E3912,行业估值!$E$6,deadline)/100000000))</f>
        <v/>
      </c>
      <c r="O3912" s="36" t="str">
        <f t="shared" si="313"/>
        <v/>
      </c>
      <c r="T3912" s="64"/>
      <c r="U3912" s="64"/>
    </row>
    <row r="3913" spans="4:21">
      <c r="D3913" s="45" t="str">
        <f>IF(AND(行业估值!$B$39=$G3913,COUNTIF($G$2:$G$2552,$G3913)&gt;=1),COUNTIF($G$2:G3913,$G3913),"")</f>
        <v/>
      </c>
      <c r="E3913" s="65" t="str">
        <f t="shared" si="314"/>
        <v/>
      </c>
      <c r="F3913" s="65" t="str">
        <f t="shared" si="315"/>
        <v/>
      </c>
      <c r="G3913" s="34" t="str">
        <f>IF(E3913="","",IF(行业估值!$C$5="申万行业",[1]!EM_S_INFO_INDUSTRY_SW2014(E3913,"1"),IF(行业估值!$C$5="证监会行业",[1]!EM_S_INFO_INDUSTRY_CSRC1(E3913,"1"),[1]!EM_S_INFO_INDUSTRY_EM2016(E3913,"1"))))</f>
        <v/>
      </c>
      <c r="H3913" s="34" t="str">
        <f>IF(E3913="","",IF($H$1="上证50",[1]!EM_S_INFO_COMPINDEX(E3913,"000016"),"")&amp;IF($H$1="上证180",[1]!EM_S_INFO_COMPINDEX(E3913,"000010"),"")&amp;IF($H$1="沪深300",[1]!EM_S_INFO_COMPINDEX(E3913,"000300"),"")&amp;IF(AND($H$1="上证A股",RIGHT(E3913,2)="SH"),"是","")&amp;IF(AND($H$1="深证A股",RIGHT(E3913,2)="SZ"),"是","")&amp;IF(AND($H$1="创业板",LEFT(E3913,1)-3=0),"是","")&amp;IF(AND($H$1="全部A股",E3913&lt;&gt;0),"是","")&amp;IF(AND($H$1="中小板",LEFT(E3913,3)="002"),"是",""))</f>
        <v/>
      </c>
      <c r="I3913" s="46" t="str">
        <f>IF(E3913="","",IF(OR([1]!EM_S_VAL_MV(E3913,deadline)="",[1]!EM_S_VAL_MV(E3913,deadline)="--",[1]!EM_S_VAL_MV(E3913,deadline)="null"),0,[1]!EM_S_VAL_MV(E3913,deadline)/100000000))</f>
        <v/>
      </c>
      <c r="J3913" s="46" t="str">
        <f>IF(E3913="","",IF(RIGHT(LEFT($J$1,6),3)="TTM",[1]!EM_S_FA_PROFIT_TTM(E3913,LEFT(RIGHT($J$1,11),10),1)/100000000,[1]!EM_S_STM07_IS(E3913,61,LEFT(RIGHT($J$1,5),4)&amp;"-12-31",1)/100000000))</f>
        <v/>
      </c>
      <c r="K3913" s="36" t="str">
        <f t="shared" si="311"/>
        <v/>
      </c>
      <c r="L3913" s="46" t="str">
        <f>IF(E3913="","",IF(ISERROR(IF(行业估值!$E$7="最新年报",[1]!EM_S_STM07_BS(E3913,140,LEFT(RIGHT($L$1,5),4)&amp;"-12-31",1)/100000000,[1]!EM_S_STM07_BS(E3913,140,LEFT(RIGHT($L$1,11),10),1)/100000000)),0,IF(行业估值!$E$7="最新年报",[1]!EM_S_STM07_BS(E3913,140,LEFT(RIGHT($L$1,5),4)&amp;"-12-31",1)/100000000,[1]!EM_S_STM07_BS(E3913,140,LEFT(RIGHT($L$1,11),10),1)/100000000)))</f>
        <v/>
      </c>
      <c r="M3913" s="36" t="str">
        <f t="shared" si="312"/>
        <v/>
      </c>
      <c r="N3913" s="37" t="str">
        <f>IF(E3913="","",IF(ISERROR([1]!EM_S_EST_NETPROFIT(E3913,行业估值!$E$6,deadline)/100000000),"-",[1]!EM_S_EST_NETPROFIT(E3913,行业估值!$E$6,deadline)/100000000))</f>
        <v/>
      </c>
      <c r="O3913" s="36" t="str">
        <f t="shared" si="313"/>
        <v/>
      </c>
      <c r="T3913" s="64"/>
      <c r="U3913" s="64"/>
    </row>
    <row r="3914" spans="4:21">
      <c r="D3914" s="45" t="str">
        <f>IF(AND(行业估值!$B$39=$G3914,COUNTIF($G$2:$G$2552,$G3914)&gt;=1),COUNTIF($G$2:G3914,$G3914),"")</f>
        <v/>
      </c>
      <c r="E3914" s="65" t="str">
        <f t="shared" si="314"/>
        <v/>
      </c>
      <c r="F3914" s="65" t="str">
        <f t="shared" si="315"/>
        <v/>
      </c>
      <c r="G3914" s="34" t="str">
        <f>IF(E3914="","",IF(行业估值!$C$5="申万行业",[1]!EM_S_INFO_INDUSTRY_SW2014(E3914,"1"),IF(行业估值!$C$5="证监会行业",[1]!EM_S_INFO_INDUSTRY_CSRC1(E3914,"1"),[1]!EM_S_INFO_INDUSTRY_EM2016(E3914,"1"))))</f>
        <v/>
      </c>
      <c r="H3914" s="34" t="str">
        <f>IF(E3914="","",IF($H$1="上证50",[1]!EM_S_INFO_COMPINDEX(E3914,"000016"),"")&amp;IF($H$1="上证180",[1]!EM_S_INFO_COMPINDEX(E3914,"000010"),"")&amp;IF($H$1="沪深300",[1]!EM_S_INFO_COMPINDEX(E3914,"000300"),"")&amp;IF(AND($H$1="上证A股",RIGHT(E3914,2)="SH"),"是","")&amp;IF(AND($H$1="深证A股",RIGHT(E3914,2)="SZ"),"是","")&amp;IF(AND($H$1="创业板",LEFT(E3914,1)-3=0),"是","")&amp;IF(AND($H$1="全部A股",E3914&lt;&gt;0),"是","")&amp;IF(AND($H$1="中小板",LEFT(E3914,3)="002"),"是",""))</f>
        <v/>
      </c>
      <c r="I3914" s="46" t="str">
        <f>IF(E3914="","",IF(OR([1]!EM_S_VAL_MV(E3914,deadline)="",[1]!EM_S_VAL_MV(E3914,deadline)="--",[1]!EM_S_VAL_MV(E3914,deadline)="null"),0,[1]!EM_S_VAL_MV(E3914,deadline)/100000000))</f>
        <v/>
      </c>
      <c r="J3914" s="46" t="str">
        <f>IF(E3914="","",IF(RIGHT(LEFT($J$1,6),3)="TTM",[1]!EM_S_FA_PROFIT_TTM(E3914,LEFT(RIGHT($J$1,11),10),1)/100000000,[1]!EM_S_STM07_IS(E3914,61,LEFT(RIGHT($J$1,5),4)&amp;"-12-31",1)/100000000))</f>
        <v/>
      </c>
      <c r="K3914" s="36" t="str">
        <f t="shared" si="311"/>
        <v/>
      </c>
      <c r="L3914" s="46" t="str">
        <f>IF(E3914="","",IF(ISERROR(IF(行业估值!$E$7="最新年报",[1]!EM_S_STM07_BS(E3914,140,LEFT(RIGHT($L$1,5),4)&amp;"-12-31",1)/100000000,[1]!EM_S_STM07_BS(E3914,140,LEFT(RIGHT($L$1,11),10),1)/100000000)),0,IF(行业估值!$E$7="最新年报",[1]!EM_S_STM07_BS(E3914,140,LEFT(RIGHT($L$1,5),4)&amp;"-12-31",1)/100000000,[1]!EM_S_STM07_BS(E3914,140,LEFT(RIGHT($L$1,11),10),1)/100000000)))</f>
        <v/>
      </c>
      <c r="M3914" s="36" t="str">
        <f t="shared" si="312"/>
        <v/>
      </c>
      <c r="N3914" s="37" t="str">
        <f>IF(E3914="","",IF(ISERROR([1]!EM_S_EST_NETPROFIT(E3914,行业估值!$E$6,deadline)/100000000),"-",[1]!EM_S_EST_NETPROFIT(E3914,行业估值!$E$6,deadline)/100000000))</f>
        <v/>
      </c>
      <c r="O3914" s="36" t="str">
        <f t="shared" si="313"/>
        <v/>
      </c>
      <c r="T3914" s="64"/>
      <c r="U3914" s="64"/>
    </row>
    <row r="3915" spans="4:21">
      <c r="D3915" s="45" t="str">
        <f>IF(AND(行业估值!$B$39=$G3915,COUNTIF($G$2:$G$2552,$G3915)&gt;=1),COUNTIF($G$2:G3915,$G3915),"")</f>
        <v/>
      </c>
      <c r="E3915" s="65" t="str">
        <f t="shared" si="314"/>
        <v/>
      </c>
      <c r="F3915" s="65" t="str">
        <f t="shared" si="315"/>
        <v/>
      </c>
      <c r="G3915" s="34" t="str">
        <f>IF(E3915="","",IF(行业估值!$C$5="申万行业",[1]!EM_S_INFO_INDUSTRY_SW2014(E3915,"1"),IF(行业估值!$C$5="证监会行业",[1]!EM_S_INFO_INDUSTRY_CSRC1(E3915,"1"),[1]!EM_S_INFO_INDUSTRY_EM2016(E3915,"1"))))</f>
        <v/>
      </c>
      <c r="H3915" s="34" t="str">
        <f>IF(E3915="","",IF($H$1="上证50",[1]!EM_S_INFO_COMPINDEX(E3915,"000016"),"")&amp;IF($H$1="上证180",[1]!EM_S_INFO_COMPINDEX(E3915,"000010"),"")&amp;IF($H$1="沪深300",[1]!EM_S_INFO_COMPINDEX(E3915,"000300"),"")&amp;IF(AND($H$1="上证A股",RIGHT(E3915,2)="SH"),"是","")&amp;IF(AND($H$1="深证A股",RIGHT(E3915,2)="SZ"),"是","")&amp;IF(AND($H$1="创业板",LEFT(E3915,1)-3=0),"是","")&amp;IF(AND($H$1="全部A股",E3915&lt;&gt;0),"是","")&amp;IF(AND($H$1="中小板",LEFT(E3915,3)="002"),"是",""))</f>
        <v/>
      </c>
      <c r="I3915" s="46" t="str">
        <f>IF(E3915="","",IF(OR([1]!EM_S_VAL_MV(E3915,deadline)="",[1]!EM_S_VAL_MV(E3915,deadline)="--",[1]!EM_S_VAL_MV(E3915,deadline)="null"),0,[1]!EM_S_VAL_MV(E3915,deadline)/100000000))</f>
        <v/>
      </c>
      <c r="J3915" s="46" t="str">
        <f>IF(E3915="","",IF(RIGHT(LEFT($J$1,6),3)="TTM",[1]!EM_S_FA_PROFIT_TTM(E3915,LEFT(RIGHT($J$1,11),10),1)/100000000,[1]!EM_S_STM07_IS(E3915,61,LEFT(RIGHT($J$1,5),4)&amp;"-12-31",1)/100000000))</f>
        <v/>
      </c>
      <c r="K3915" s="36" t="str">
        <f t="shared" si="311"/>
        <v/>
      </c>
      <c r="L3915" s="46" t="str">
        <f>IF(E3915="","",IF(ISERROR(IF(行业估值!$E$7="最新年报",[1]!EM_S_STM07_BS(E3915,140,LEFT(RIGHT($L$1,5),4)&amp;"-12-31",1)/100000000,[1]!EM_S_STM07_BS(E3915,140,LEFT(RIGHT($L$1,11),10),1)/100000000)),0,IF(行业估值!$E$7="最新年报",[1]!EM_S_STM07_BS(E3915,140,LEFT(RIGHT($L$1,5),4)&amp;"-12-31",1)/100000000,[1]!EM_S_STM07_BS(E3915,140,LEFT(RIGHT($L$1,11),10),1)/100000000)))</f>
        <v/>
      </c>
      <c r="M3915" s="36" t="str">
        <f t="shared" si="312"/>
        <v/>
      </c>
      <c r="N3915" s="37" t="str">
        <f>IF(E3915="","",IF(ISERROR([1]!EM_S_EST_NETPROFIT(E3915,行业估值!$E$6,deadline)/100000000),"-",[1]!EM_S_EST_NETPROFIT(E3915,行业估值!$E$6,deadline)/100000000))</f>
        <v/>
      </c>
      <c r="O3915" s="36" t="str">
        <f t="shared" si="313"/>
        <v/>
      </c>
      <c r="T3915" s="64"/>
      <c r="U3915" s="64"/>
    </row>
    <row r="3916" spans="4:21">
      <c r="D3916" s="45" t="str">
        <f>IF(AND(行业估值!$B$39=$G3916,COUNTIF($G$2:$G$2552,$G3916)&gt;=1),COUNTIF($G$2:G3916,$G3916),"")</f>
        <v/>
      </c>
      <c r="E3916" s="65" t="str">
        <f t="shared" si="314"/>
        <v/>
      </c>
      <c r="F3916" s="65" t="str">
        <f t="shared" si="315"/>
        <v/>
      </c>
      <c r="G3916" s="34" t="str">
        <f>IF(E3916="","",IF(行业估值!$C$5="申万行业",[1]!EM_S_INFO_INDUSTRY_SW2014(E3916,"1"),IF(行业估值!$C$5="证监会行业",[1]!EM_S_INFO_INDUSTRY_CSRC1(E3916,"1"),[1]!EM_S_INFO_INDUSTRY_EM2016(E3916,"1"))))</f>
        <v/>
      </c>
      <c r="H3916" s="34" t="str">
        <f>IF(E3916="","",IF($H$1="上证50",[1]!EM_S_INFO_COMPINDEX(E3916,"000016"),"")&amp;IF($H$1="上证180",[1]!EM_S_INFO_COMPINDEX(E3916,"000010"),"")&amp;IF($H$1="沪深300",[1]!EM_S_INFO_COMPINDEX(E3916,"000300"),"")&amp;IF(AND($H$1="上证A股",RIGHT(E3916,2)="SH"),"是","")&amp;IF(AND($H$1="深证A股",RIGHT(E3916,2)="SZ"),"是","")&amp;IF(AND($H$1="创业板",LEFT(E3916,1)-3=0),"是","")&amp;IF(AND($H$1="全部A股",E3916&lt;&gt;0),"是","")&amp;IF(AND($H$1="中小板",LEFT(E3916,3)="002"),"是",""))</f>
        <v/>
      </c>
      <c r="I3916" s="46" t="str">
        <f>IF(E3916="","",IF(OR([1]!EM_S_VAL_MV(E3916,deadline)="",[1]!EM_S_VAL_MV(E3916,deadline)="--",[1]!EM_S_VAL_MV(E3916,deadline)="null"),0,[1]!EM_S_VAL_MV(E3916,deadline)/100000000))</f>
        <v/>
      </c>
      <c r="J3916" s="46" t="str">
        <f>IF(E3916="","",IF(RIGHT(LEFT($J$1,6),3)="TTM",[1]!EM_S_FA_PROFIT_TTM(E3916,LEFT(RIGHT($J$1,11),10),1)/100000000,[1]!EM_S_STM07_IS(E3916,61,LEFT(RIGHT($J$1,5),4)&amp;"-12-31",1)/100000000))</f>
        <v/>
      </c>
      <c r="K3916" s="36" t="str">
        <f t="shared" si="311"/>
        <v/>
      </c>
      <c r="L3916" s="46" t="str">
        <f>IF(E3916="","",IF(ISERROR(IF(行业估值!$E$7="最新年报",[1]!EM_S_STM07_BS(E3916,140,LEFT(RIGHT($L$1,5),4)&amp;"-12-31",1)/100000000,[1]!EM_S_STM07_BS(E3916,140,LEFT(RIGHT($L$1,11),10),1)/100000000)),0,IF(行业估值!$E$7="最新年报",[1]!EM_S_STM07_BS(E3916,140,LEFT(RIGHT($L$1,5),4)&amp;"-12-31",1)/100000000,[1]!EM_S_STM07_BS(E3916,140,LEFT(RIGHT($L$1,11),10),1)/100000000)))</f>
        <v/>
      </c>
      <c r="M3916" s="36" t="str">
        <f t="shared" si="312"/>
        <v/>
      </c>
      <c r="N3916" s="37" t="str">
        <f>IF(E3916="","",IF(ISERROR([1]!EM_S_EST_NETPROFIT(E3916,行业估值!$E$6,deadline)/100000000),"-",[1]!EM_S_EST_NETPROFIT(E3916,行业估值!$E$6,deadline)/100000000))</f>
        <v/>
      </c>
      <c r="O3916" s="36" t="str">
        <f t="shared" si="313"/>
        <v/>
      </c>
      <c r="T3916" s="64"/>
      <c r="U3916" s="64"/>
    </row>
    <row r="3917" spans="4:21">
      <c r="D3917" s="45" t="str">
        <f>IF(AND(行业估值!$B$39=$G3917,COUNTIF($G$2:$G$2552,$G3917)&gt;=1),COUNTIF($G$2:G3917,$G3917),"")</f>
        <v/>
      </c>
      <c r="E3917" s="65" t="str">
        <f t="shared" si="314"/>
        <v/>
      </c>
      <c r="F3917" s="65" t="str">
        <f t="shared" si="315"/>
        <v/>
      </c>
      <c r="G3917" s="34" t="str">
        <f>IF(E3917="","",IF(行业估值!$C$5="申万行业",[1]!EM_S_INFO_INDUSTRY_SW2014(E3917,"1"),IF(行业估值!$C$5="证监会行业",[1]!EM_S_INFO_INDUSTRY_CSRC1(E3917,"1"),[1]!EM_S_INFO_INDUSTRY_EM2016(E3917,"1"))))</f>
        <v/>
      </c>
      <c r="H3917" s="34" t="str">
        <f>IF(E3917="","",IF($H$1="上证50",[1]!EM_S_INFO_COMPINDEX(E3917,"000016"),"")&amp;IF($H$1="上证180",[1]!EM_S_INFO_COMPINDEX(E3917,"000010"),"")&amp;IF($H$1="沪深300",[1]!EM_S_INFO_COMPINDEX(E3917,"000300"),"")&amp;IF(AND($H$1="上证A股",RIGHT(E3917,2)="SH"),"是","")&amp;IF(AND($H$1="深证A股",RIGHT(E3917,2)="SZ"),"是","")&amp;IF(AND($H$1="创业板",LEFT(E3917,1)-3=0),"是","")&amp;IF(AND($H$1="全部A股",E3917&lt;&gt;0),"是","")&amp;IF(AND($H$1="中小板",LEFT(E3917,3)="002"),"是",""))</f>
        <v/>
      </c>
      <c r="I3917" s="46" t="str">
        <f>IF(E3917="","",IF(OR([1]!EM_S_VAL_MV(E3917,deadline)="",[1]!EM_S_VAL_MV(E3917,deadline)="--",[1]!EM_S_VAL_MV(E3917,deadline)="null"),0,[1]!EM_S_VAL_MV(E3917,deadline)/100000000))</f>
        <v/>
      </c>
      <c r="J3917" s="46" t="str">
        <f>IF(E3917="","",IF(RIGHT(LEFT($J$1,6),3)="TTM",[1]!EM_S_FA_PROFIT_TTM(E3917,LEFT(RIGHT($J$1,11),10),1)/100000000,[1]!EM_S_STM07_IS(E3917,61,LEFT(RIGHT($J$1,5),4)&amp;"-12-31",1)/100000000))</f>
        <v/>
      </c>
      <c r="K3917" s="36" t="str">
        <f t="shared" si="311"/>
        <v/>
      </c>
      <c r="L3917" s="46" t="str">
        <f>IF(E3917="","",IF(ISERROR(IF(行业估值!$E$7="最新年报",[1]!EM_S_STM07_BS(E3917,140,LEFT(RIGHT($L$1,5),4)&amp;"-12-31",1)/100000000,[1]!EM_S_STM07_BS(E3917,140,LEFT(RIGHT($L$1,11),10),1)/100000000)),0,IF(行业估值!$E$7="最新年报",[1]!EM_S_STM07_BS(E3917,140,LEFT(RIGHT($L$1,5),4)&amp;"-12-31",1)/100000000,[1]!EM_S_STM07_BS(E3917,140,LEFT(RIGHT($L$1,11),10),1)/100000000)))</f>
        <v/>
      </c>
      <c r="M3917" s="36" t="str">
        <f t="shared" si="312"/>
        <v/>
      </c>
      <c r="N3917" s="37" t="str">
        <f>IF(E3917="","",IF(ISERROR([1]!EM_S_EST_NETPROFIT(E3917,行业估值!$E$6,deadline)/100000000),"-",[1]!EM_S_EST_NETPROFIT(E3917,行业估值!$E$6,deadline)/100000000))</f>
        <v/>
      </c>
      <c r="O3917" s="36" t="str">
        <f t="shared" si="313"/>
        <v/>
      </c>
      <c r="T3917" s="64"/>
      <c r="U3917" s="64"/>
    </row>
    <row r="3918" spans="4:21">
      <c r="D3918" s="45" t="str">
        <f>IF(AND(行业估值!$B$39=$G3918,COUNTIF($G$2:$G$2552,$G3918)&gt;=1),COUNTIF($G$2:G3918,$G3918),"")</f>
        <v/>
      </c>
      <c r="E3918" s="65" t="str">
        <f t="shared" si="314"/>
        <v/>
      </c>
      <c r="F3918" s="65" t="str">
        <f t="shared" si="315"/>
        <v/>
      </c>
      <c r="G3918" s="34" t="str">
        <f>IF(E3918="","",IF(行业估值!$C$5="申万行业",[1]!EM_S_INFO_INDUSTRY_SW2014(E3918,"1"),IF(行业估值!$C$5="证监会行业",[1]!EM_S_INFO_INDUSTRY_CSRC1(E3918,"1"),[1]!EM_S_INFO_INDUSTRY_EM2016(E3918,"1"))))</f>
        <v/>
      </c>
      <c r="H3918" s="34" t="str">
        <f>IF(E3918="","",IF($H$1="上证50",[1]!EM_S_INFO_COMPINDEX(E3918,"000016"),"")&amp;IF($H$1="上证180",[1]!EM_S_INFO_COMPINDEX(E3918,"000010"),"")&amp;IF($H$1="沪深300",[1]!EM_S_INFO_COMPINDEX(E3918,"000300"),"")&amp;IF(AND($H$1="上证A股",RIGHT(E3918,2)="SH"),"是","")&amp;IF(AND($H$1="深证A股",RIGHT(E3918,2)="SZ"),"是","")&amp;IF(AND($H$1="创业板",LEFT(E3918,1)-3=0),"是","")&amp;IF(AND($H$1="全部A股",E3918&lt;&gt;0),"是","")&amp;IF(AND($H$1="中小板",LEFT(E3918,3)="002"),"是",""))</f>
        <v/>
      </c>
      <c r="I3918" s="46" t="str">
        <f>IF(E3918="","",IF(OR([1]!EM_S_VAL_MV(E3918,deadline)="",[1]!EM_S_VAL_MV(E3918,deadline)="--",[1]!EM_S_VAL_MV(E3918,deadline)="null"),0,[1]!EM_S_VAL_MV(E3918,deadline)/100000000))</f>
        <v/>
      </c>
      <c r="J3918" s="46" t="str">
        <f>IF(E3918="","",IF(RIGHT(LEFT($J$1,6),3)="TTM",[1]!EM_S_FA_PROFIT_TTM(E3918,LEFT(RIGHT($J$1,11),10),1)/100000000,[1]!EM_S_STM07_IS(E3918,61,LEFT(RIGHT($J$1,5),4)&amp;"-12-31",1)/100000000))</f>
        <v/>
      </c>
      <c r="K3918" s="36" t="str">
        <f t="shared" si="311"/>
        <v/>
      </c>
      <c r="L3918" s="46" t="str">
        <f>IF(E3918="","",IF(ISERROR(IF(行业估值!$E$7="最新年报",[1]!EM_S_STM07_BS(E3918,140,LEFT(RIGHT($L$1,5),4)&amp;"-12-31",1)/100000000,[1]!EM_S_STM07_BS(E3918,140,LEFT(RIGHT($L$1,11),10),1)/100000000)),0,IF(行业估值!$E$7="最新年报",[1]!EM_S_STM07_BS(E3918,140,LEFT(RIGHT($L$1,5),4)&amp;"-12-31",1)/100000000,[1]!EM_S_STM07_BS(E3918,140,LEFT(RIGHT($L$1,11),10),1)/100000000)))</f>
        <v/>
      </c>
      <c r="M3918" s="36" t="str">
        <f t="shared" si="312"/>
        <v/>
      </c>
      <c r="N3918" s="37" t="str">
        <f>IF(E3918="","",IF(ISERROR([1]!EM_S_EST_NETPROFIT(E3918,行业估值!$E$6,deadline)/100000000),"-",[1]!EM_S_EST_NETPROFIT(E3918,行业估值!$E$6,deadline)/100000000))</f>
        <v/>
      </c>
      <c r="O3918" s="36" t="str">
        <f t="shared" si="313"/>
        <v/>
      </c>
      <c r="T3918" s="64"/>
      <c r="U3918" s="64"/>
    </row>
    <row r="3919" spans="4:21">
      <c r="D3919" s="45" t="str">
        <f>IF(AND(行业估值!$B$39=$G3919,COUNTIF($G$2:$G$2552,$G3919)&gt;=1),COUNTIF($G$2:G3919,$G3919),"")</f>
        <v/>
      </c>
      <c r="E3919" s="65" t="str">
        <f t="shared" si="314"/>
        <v/>
      </c>
      <c r="F3919" s="65" t="str">
        <f t="shared" si="315"/>
        <v/>
      </c>
      <c r="G3919" s="34" t="str">
        <f>IF(E3919="","",IF(行业估值!$C$5="申万行业",[1]!EM_S_INFO_INDUSTRY_SW2014(E3919,"1"),IF(行业估值!$C$5="证监会行业",[1]!EM_S_INFO_INDUSTRY_CSRC1(E3919,"1"),[1]!EM_S_INFO_INDUSTRY_EM2016(E3919,"1"))))</f>
        <v/>
      </c>
      <c r="H3919" s="34" t="str">
        <f>IF(E3919="","",IF($H$1="上证50",[1]!EM_S_INFO_COMPINDEX(E3919,"000016"),"")&amp;IF($H$1="上证180",[1]!EM_S_INFO_COMPINDEX(E3919,"000010"),"")&amp;IF($H$1="沪深300",[1]!EM_S_INFO_COMPINDEX(E3919,"000300"),"")&amp;IF(AND($H$1="上证A股",RIGHT(E3919,2)="SH"),"是","")&amp;IF(AND($H$1="深证A股",RIGHT(E3919,2)="SZ"),"是","")&amp;IF(AND($H$1="创业板",LEFT(E3919,1)-3=0),"是","")&amp;IF(AND($H$1="全部A股",E3919&lt;&gt;0),"是","")&amp;IF(AND($H$1="中小板",LEFT(E3919,3)="002"),"是",""))</f>
        <v/>
      </c>
      <c r="I3919" s="46" t="str">
        <f>IF(E3919="","",IF(OR([1]!EM_S_VAL_MV(E3919,deadline)="",[1]!EM_S_VAL_MV(E3919,deadline)="--",[1]!EM_S_VAL_MV(E3919,deadline)="null"),0,[1]!EM_S_VAL_MV(E3919,deadline)/100000000))</f>
        <v/>
      </c>
      <c r="J3919" s="46" t="str">
        <f>IF(E3919="","",IF(RIGHT(LEFT($J$1,6),3)="TTM",[1]!EM_S_FA_PROFIT_TTM(E3919,LEFT(RIGHT($J$1,11),10),1)/100000000,[1]!EM_S_STM07_IS(E3919,61,LEFT(RIGHT($J$1,5),4)&amp;"-12-31",1)/100000000))</f>
        <v/>
      </c>
      <c r="K3919" s="36" t="str">
        <f t="shared" si="311"/>
        <v/>
      </c>
      <c r="L3919" s="46" t="str">
        <f>IF(E3919="","",IF(ISERROR(IF(行业估值!$E$7="最新年报",[1]!EM_S_STM07_BS(E3919,140,LEFT(RIGHT($L$1,5),4)&amp;"-12-31",1)/100000000,[1]!EM_S_STM07_BS(E3919,140,LEFT(RIGHT($L$1,11),10),1)/100000000)),0,IF(行业估值!$E$7="最新年报",[1]!EM_S_STM07_BS(E3919,140,LEFT(RIGHT($L$1,5),4)&amp;"-12-31",1)/100000000,[1]!EM_S_STM07_BS(E3919,140,LEFT(RIGHT($L$1,11),10),1)/100000000)))</f>
        <v/>
      </c>
      <c r="M3919" s="36" t="str">
        <f t="shared" si="312"/>
        <v/>
      </c>
      <c r="N3919" s="37" t="str">
        <f>IF(E3919="","",IF(ISERROR([1]!EM_S_EST_NETPROFIT(E3919,行业估值!$E$6,deadline)/100000000),"-",[1]!EM_S_EST_NETPROFIT(E3919,行业估值!$E$6,deadline)/100000000))</f>
        <v/>
      </c>
      <c r="O3919" s="36" t="str">
        <f t="shared" si="313"/>
        <v/>
      </c>
      <c r="T3919" s="64"/>
      <c r="U3919" s="64"/>
    </row>
    <row r="3920" spans="4:21">
      <c r="D3920" s="45" t="str">
        <f>IF(AND(行业估值!$B$39=$G3920,COUNTIF($G$2:$G$2552,$G3920)&gt;=1),COUNTIF($G$2:G3920,$G3920),"")</f>
        <v/>
      </c>
      <c r="E3920" s="65" t="str">
        <f t="shared" si="314"/>
        <v/>
      </c>
      <c r="F3920" s="65" t="str">
        <f t="shared" si="315"/>
        <v/>
      </c>
      <c r="G3920" s="34" t="str">
        <f>IF(E3920="","",IF(行业估值!$C$5="申万行业",[1]!EM_S_INFO_INDUSTRY_SW2014(E3920,"1"),IF(行业估值!$C$5="证监会行业",[1]!EM_S_INFO_INDUSTRY_CSRC1(E3920,"1"),[1]!EM_S_INFO_INDUSTRY_EM2016(E3920,"1"))))</f>
        <v/>
      </c>
      <c r="H3920" s="34" t="str">
        <f>IF(E3920="","",IF($H$1="上证50",[1]!EM_S_INFO_COMPINDEX(E3920,"000016"),"")&amp;IF($H$1="上证180",[1]!EM_S_INFO_COMPINDEX(E3920,"000010"),"")&amp;IF($H$1="沪深300",[1]!EM_S_INFO_COMPINDEX(E3920,"000300"),"")&amp;IF(AND($H$1="上证A股",RIGHT(E3920,2)="SH"),"是","")&amp;IF(AND($H$1="深证A股",RIGHT(E3920,2)="SZ"),"是","")&amp;IF(AND($H$1="创业板",LEFT(E3920,1)-3=0),"是","")&amp;IF(AND($H$1="全部A股",E3920&lt;&gt;0),"是","")&amp;IF(AND($H$1="中小板",LEFT(E3920,3)="002"),"是",""))</f>
        <v/>
      </c>
      <c r="I3920" s="46" t="str">
        <f>IF(E3920="","",IF(OR([1]!EM_S_VAL_MV(E3920,deadline)="",[1]!EM_S_VAL_MV(E3920,deadline)="--",[1]!EM_S_VAL_MV(E3920,deadline)="null"),0,[1]!EM_S_VAL_MV(E3920,deadline)/100000000))</f>
        <v/>
      </c>
      <c r="J3920" s="46" t="str">
        <f>IF(E3920="","",IF(RIGHT(LEFT($J$1,6),3)="TTM",[1]!EM_S_FA_PROFIT_TTM(E3920,LEFT(RIGHT($J$1,11),10),1)/100000000,[1]!EM_S_STM07_IS(E3920,61,LEFT(RIGHT($J$1,5),4)&amp;"-12-31",1)/100000000))</f>
        <v/>
      </c>
      <c r="K3920" s="36" t="str">
        <f t="shared" si="311"/>
        <v/>
      </c>
      <c r="L3920" s="46" t="str">
        <f>IF(E3920="","",IF(ISERROR(IF(行业估值!$E$7="最新年报",[1]!EM_S_STM07_BS(E3920,140,LEFT(RIGHT($L$1,5),4)&amp;"-12-31",1)/100000000,[1]!EM_S_STM07_BS(E3920,140,LEFT(RIGHT($L$1,11),10),1)/100000000)),0,IF(行业估值!$E$7="最新年报",[1]!EM_S_STM07_BS(E3920,140,LEFT(RIGHT($L$1,5),4)&amp;"-12-31",1)/100000000,[1]!EM_S_STM07_BS(E3920,140,LEFT(RIGHT($L$1,11),10),1)/100000000)))</f>
        <v/>
      </c>
      <c r="M3920" s="36" t="str">
        <f t="shared" si="312"/>
        <v/>
      </c>
      <c r="N3920" s="37" t="str">
        <f>IF(E3920="","",IF(ISERROR([1]!EM_S_EST_NETPROFIT(E3920,行业估值!$E$6,deadline)/100000000),"-",[1]!EM_S_EST_NETPROFIT(E3920,行业估值!$E$6,deadline)/100000000))</f>
        <v/>
      </c>
      <c r="O3920" s="36" t="str">
        <f t="shared" si="313"/>
        <v/>
      </c>
      <c r="T3920" s="64"/>
      <c r="U3920" s="64"/>
    </row>
    <row r="3921" spans="4:21">
      <c r="D3921" s="45" t="str">
        <f>IF(AND(行业估值!$B$39=$G3921,COUNTIF($G$2:$G$2552,$G3921)&gt;=1),COUNTIF($G$2:G3921,$G3921),"")</f>
        <v/>
      </c>
      <c r="E3921" s="65" t="str">
        <f t="shared" si="314"/>
        <v/>
      </c>
      <c r="F3921" s="65" t="str">
        <f t="shared" si="315"/>
        <v/>
      </c>
      <c r="G3921" s="34" t="str">
        <f>IF(E3921="","",IF(行业估值!$C$5="申万行业",[1]!EM_S_INFO_INDUSTRY_SW2014(E3921,"1"),IF(行业估值!$C$5="证监会行业",[1]!EM_S_INFO_INDUSTRY_CSRC1(E3921,"1"),[1]!EM_S_INFO_INDUSTRY_EM2016(E3921,"1"))))</f>
        <v/>
      </c>
      <c r="H3921" s="34" t="str">
        <f>IF(E3921="","",IF($H$1="上证50",[1]!EM_S_INFO_COMPINDEX(E3921,"000016"),"")&amp;IF($H$1="上证180",[1]!EM_S_INFO_COMPINDEX(E3921,"000010"),"")&amp;IF($H$1="沪深300",[1]!EM_S_INFO_COMPINDEX(E3921,"000300"),"")&amp;IF(AND($H$1="上证A股",RIGHT(E3921,2)="SH"),"是","")&amp;IF(AND($H$1="深证A股",RIGHT(E3921,2)="SZ"),"是","")&amp;IF(AND($H$1="创业板",LEFT(E3921,1)-3=0),"是","")&amp;IF(AND($H$1="全部A股",E3921&lt;&gt;0),"是","")&amp;IF(AND($H$1="中小板",LEFT(E3921,3)="002"),"是",""))</f>
        <v/>
      </c>
      <c r="I3921" s="46" t="str">
        <f>IF(E3921="","",IF(OR([1]!EM_S_VAL_MV(E3921,deadline)="",[1]!EM_S_VAL_MV(E3921,deadline)="--",[1]!EM_S_VAL_MV(E3921,deadline)="null"),0,[1]!EM_S_VAL_MV(E3921,deadline)/100000000))</f>
        <v/>
      </c>
      <c r="J3921" s="46" t="str">
        <f>IF(E3921="","",IF(RIGHT(LEFT($J$1,6),3)="TTM",[1]!EM_S_FA_PROFIT_TTM(E3921,LEFT(RIGHT($J$1,11),10),1)/100000000,[1]!EM_S_STM07_IS(E3921,61,LEFT(RIGHT($J$1,5),4)&amp;"-12-31",1)/100000000))</f>
        <v/>
      </c>
      <c r="K3921" s="36" t="str">
        <f t="shared" si="311"/>
        <v/>
      </c>
      <c r="L3921" s="46" t="str">
        <f>IF(E3921="","",IF(ISERROR(IF(行业估值!$E$7="最新年报",[1]!EM_S_STM07_BS(E3921,140,LEFT(RIGHT($L$1,5),4)&amp;"-12-31",1)/100000000,[1]!EM_S_STM07_BS(E3921,140,LEFT(RIGHT($L$1,11),10),1)/100000000)),0,IF(行业估值!$E$7="最新年报",[1]!EM_S_STM07_BS(E3921,140,LEFT(RIGHT($L$1,5),4)&amp;"-12-31",1)/100000000,[1]!EM_S_STM07_BS(E3921,140,LEFT(RIGHT($L$1,11),10),1)/100000000)))</f>
        <v/>
      </c>
      <c r="M3921" s="36" t="str">
        <f t="shared" si="312"/>
        <v/>
      </c>
      <c r="N3921" s="37" t="str">
        <f>IF(E3921="","",IF(ISERROR([1]!EM_S_EST_NETPROFIT(E3921,行业估值!$E$6,deadline)/100000000),"-",[1]!EM_S_EST_NETPROFIT(E3921,行业估值!$E$6,deadline)/100000000))</f>
        <v/>
      </c>
      <c r="O3921" s="36" t="str">
        <f t="shared" si="313"/>
        <v/>
      </c>
      <c r="T3921" s="64"/>
      <c r="U3921" s="64"/>
    </row>
    <row r="3922" spans="4:21">
      <c r="D3922" s="45" t="str">
        <f>IF(AND(行业估值!$B$39=$G3922,COUNTIF($G$2:$G$2552,$G3922)&gt;=1),COUNTIF($G$2:G3922,$G3922),"")</f>
        <v/>
      </c>
      <c r="E3922" s="65" t="str">
        <f t="shared" si="314"/>
        <v/>
      </c>
      <c r="F3922" s="65" t="str">
        <f t="shared" si="315"/>
        <v/>
      </c>
      <c r="G3922" s="34" t="str">
        <f>IF(E3922="","",IF(行业估值!$C$5="申万行业",[1]!EM_S_INFO_INDUSTRY_SW2014(E3922,"1"),IF(行业估值!$C$5="证监会行业",[1]!EM_S_INFO_INDUSTRY_CSRC1(E3922,"1"),[1]!EM_S_INFO_INDUSTRY_EM2016(E3922,"1"))))</f>
        <v/>
      </c>
      <c r="H3922" s="34" t="str">
        <f>IF(E3922="","",IF($H$1="上证50",[1]!EM_S_INFO_COMPINDEX(E3922,"000016"),"")&amp;IF($H$1="上证180",[1]!EM_S_INFO_COMPINDEX(E3922,"000010"),"")&amp;IF($H$1="沪深300",[1]!EM_S_INFO_COMPINDEX(E3922,"000300"),"")&amp;IF(AND($H$1="上证A股",RIGHT(E3922,2)="SH"),"是","")&amp;IF(AND($H$1="深证A股",RIGHT(E3922,2)="SZ"),"是","")&amp;IF(AND($H$1="创业板",LEFT(E3922,1)-3=0),"是","")&amp;IF(AND($H$1="全部A股",E3922&lt;&gt;0),"是","")&amp;IF(AND($H$1="中小板",LEFT(E3922,3)="002"),"是",""))</f>
        <v/>
      </c>
      <c r="I3922" s="46" t="str">
        <f>IF(E3922="","",IF(OR([1]!EM_S_VAL_MV(E3922,deadline)="",[1]!EM_S_VAL_MV(E3922,deadline)="--",[1]!EM_S_VAL_MV(E3922,deadline)="null"),0,[1]!EM_S_VAL_MV(E3922,deadline)/100000000))</f>
        <v/>
      </c>
      <c r="J3922" s="46" t="str">
        <f>IF(E3922="","",IF(RIGHT(LEFT($J$1,6),3)="TTM",[1]!EM_S_FA_PROFIT_TTM(E3922,LEFT(RIGHT($J$1,11),10),1)/100000000,[1]!EM_S_STM07_IS(E3922,61,LEFT(RIGHT($J$1,5),4)&amp;"-12-31",1)/100000000))</f>
        <v/>
      </c>
      <c r="K3922" s="36" t="str">
        <f t="shared" si="311"/>
        <v/>
      </c>
      <c r="L3922" s="46" t="str">
        <f>IF(E3922="","",IF(ISERROR(IF(行业估值!$E$7="最新年报",[1]!EM_S_STM07_BS(E3922,140,LEFT(RIGHT($L$1,5),4)&amp;"-12-31",1)/100000000,[1]!EM_S_STM07_BS(E3922,140,LEFT(RIGHT($L$1,11),10),1)/100000000)),0,IF(行业估值!$E$7="最新年报",[1]!EM_S_STM07_BS(E3922,140,LEFT(RIGHT($L$1,5),4)&amp;"-12-31",1)/100000000,[1]!EM_S_STM07_BS(E3922,140,LEFT(RIGHT($L$1,11),10),1)/100000000)))</f>
        <v/>
      </c>
      <c r="M3922" s="36" t="str">
        <f t="shared" si="312"/>
        <v/>
      </c>
      <c r="N3922" s="37" t="str">
        <f>IF(E3922="","",IF(ISERROR([1]!EM_S_EST_NETPROFIT(E3922,行业估值!$E$6,deadline)/100000000),"-",[1]!EM_S_EST_NETPROFIT(E3922,行业估值!$E$6,deadline)/100000000))</f>
        <v/>
      </c>
      <c r="O3922" s="36" t="str">
        <f t="shared" si="313"/>
        <v/>
      </c>
      <c r="T3922" s="64"/>
      <c r="U3922" s="64"/>
    </row>
    <row r="3923" spans="4:21">
      <c r="D3923" s="45" t="str">
        <f>IF(AND(行业估值!$B$39=$G3923,COUNTIF($G$2:$G$2552,$G3923)&gt;=1),COUNTIF($G$2:G3923,$G3923),"")</f>
        <v/>
      </c>
      <c r="E3923" s="65" t="str">
        <f t="shared" si="314"/>
        <v/>
      </c>
      <c r="F3923" s="65" t="str">
        <f t="shared" si="315"/>
        <v/>
      </c>
      <c r="G3923" s="34" t="str">
        <f>IF(E3923="","",IF(行业估值!$C$5="申万行业",[1]!EM_S_INFO_INDUSTRY_SW2014(E3923,"1"),IF(行业估值!$C$5="证监会行业",[1]!EM_S_INFO_INDUSTRY_CSRC1(E3923,"1"),[1]!EM_S_INFO_INDUSTRY_EM2016(E3923,"1"))))</f>
        <v/>
      </c>
      <c r="H3923" s="34" t="str">
        <f>IF(E3923="","",IF($H$1="上证50",[1]!EM_S_INFO_COMPINDEX(E3923,"000016"),"")&amp;IF($H$1="上证180",[1]!EM_S_INFO_COMPINDEX(E3923,"000010"),"")&amp;IF($H$1="沪深300",[1]!EM_S_INFO_COMPINDEX(E3923,"000300"),"")&amp;IF(AND($H$1="上证A股",RIGHT(E3923,2)="SH"),"是","")&amp;IF(AND($H$1="深证A股",RIGHT(E3923,2)="SZ"),"是","")&amp;IF(AND($H$1="创业板",LEFT(E3923,1)-3=0),"是","")&amp;IF(AND($H$1="全部A股",E3923&lt;&gt;0),"是","")&amp;IF(AND($H$1="中小板",LEFT(E3923,3)="002"),"是",""))</f>
        <v/>
      </c>
      <c r="I3923" s="46" t="str">
        <f>IF(E3923="","",IF(OR([1]!EM_S_VAL_MV(E3923,deadline)="",[1]!EM_S_VAL_MV(E3923,deadline)="--",[1]!EM_S_VAL_MV(E3923,deadline)="null"),0,[1]!EM_S_VAL_MV(E3923,deadline)/100000000))</f>
        <v/>
      </c>
      <c r="J3923" s="46" t="str">
        <f>IF(E3923="","",IF(RIGHT(LEFT($J$1,6),3)="TTM",[1]!EM_S_FA_PROFIT_TTM(E3923,LEFT(RIGHT($J$1,11),10),1)/100000000,[1]!EM_S_STM07_IS(E3923,61,LEFT(RIGHT($J$1,5),4)&amp;"-12-31",1)/100000000))</f>
        <v/>
      </c>
      <c r="K3923" s="36" t="str">
        <f t="shared" si="311"/>
        <v/>
      </c>
      <c r="L3923" s="46" t="str">
        <f>IF(E3923="","",IF(ISERROR(IF(行业估值!$E$7="最新年报",[1]!EM_S_STM07_BS(E3923,140,LEFT(RIGHT($L$1,5),4)&amp;"-12-31",1)/100000000,[1]!EM_S_STM07_BS(E3923,140,LEFT(RIGHT($L$1,11),10),1)/100000000)),0,IF(行业估值!$E$7="最新年报",[1]!EM_S_STM07_BS(E3923,140,LEFT(RIGHT($L$1,5),4)&amp;"-12-31",1)/100000000,[1]!EM_S_STM07_BS(E3923,140,LEFT(RIGHT($L$1,11),10),1)/100000000)))</f>
        <v/>
      </c>
      <c r="M3923" s="36" t="str">
        <f t="shared" si="312"/>
        <v/>
      </c>
      <c r="N3923" s="37" t="str">
        <f>IF(E3923="","",IF(ISERROR([1]!EM_S_EST_NETPROFIT(E3923,行业估值!$E$6,deadline)/100000000),"-",[1]!EM_S_EST_NETPROFIT(E3923,行业估值!$E$6,deadline)/100000000))</f>
        <v/>
      </c>
      <c r="O3923" s="36" t="str">
        <f t="shared" si="313"/>
        <v/>
      </c>
      <c r="T3923" s="64"/>
      <c r="U3923" s="64"/>
    </row>
    <row r="3924" spans="4:21">
      <c r="D3924" s="45" t="str">
        <f>IF(AND(行业估值!$B$39=$G3924,COUNTIF($G$2:$G$2552,$G3924)&gt;=1),COUNTIF($G$2:G3924,$G3924),"")</f>
        <v/>
      </c>
      <c r="E3924" s="65" t="str">
        <f t="shared" si="314"/>
        <v/>
      </c>
      <c r="F3924" s="65" t="str">
        <f t="shared" si="315"/>
        <v/>
      </c>
      <c r="G3924" s="34" t="str">
        <f>IF(E3924="","",IF(行业估值!$C$5="申万行业",[1]!EM_S_INFO_INDUSTRY_SW2014(E3924,"1"),IF(行业估值!$C$5="证监会行业",[1]!EM_S_INFO_INDUSTRY_CSRC1(E3924,"1"),[1]!EM_S_INFO_INDUSTRY_EM2016(E3924,"1"))))</f>
        <v/>
      </c>
      <c r="H3924" s="34" t="str">
        <f>IF(E3924="","",IF($H$1="上证50",[1]!EM_S_INFO_COMPINDEX(E3924,"000016"),"")&amp;IF($H$1="上证180",[1]!EM_S_INFO_COMPINDEX(E3924,"000010"),"")&amp;IF($H$1="沪深300",[1]!EM_S_INFO_COMPINDEX(E3924,"000300"),"")&amp;IF(AND($H$1="上证A股",RIGHT(E3924,2)="SH"),"是","")&amp;IF(AND($H$1="深证A股",RIGHT(E3924,2)="SZ"),"是","")&amp;IF(AND($H$1="创业板",LEFT(E3924,1)-3=0),"是","")&amp;IF(AND($H$1="全部A股",E3924&lt;&gt;0),"是","")&amp;IF(AND($H$1="中小板",LEFT(E3924,3)="002"),"是",""))</f>
        <v/>
      </c>
      <c r="I3924" s="46" t="str">
        <f>IF(E3924="","",IF(OR([1]!EM_S_VAL_MV(E3924,deadline)="",[1]!EM_S_VAL_MV(E3924,deadline)="--",[1]!EM_S_VAL_MV(E3924,deadline)="null"),0,[1]!EM_S_VAL_MV(E3924,deadline)/100000000))</f>
        <v/>
      </c>
      <c r="J3924" s="46" t="str">
        <f>IF(E3924="","",IF(RIGHT(LEFT($J$1,6),3)="TTM",[1]!EM_S_FA_PROFIT_TTM(E3924,LEFT(RIGHT($J$1,11),10),1)/100000000,[1]!EM_S_STM07_IS(E3924,61,LEFT(RIGHT($J$1,5),4)&amp;"-12-31",1)/100000000))</f>
        <v/>
      </c>
      <c r="K3924" s="36" t="str">
        <f t="shared" si="311"/>
        <v/>
      </c>
      <c r="L3924" s="46" t="str">
        <f>IF(E3924="","",IF(ISERROR(IF(行业估值!$E$7="最新年报",[1]!EM_S_STM07_BS(E3924,140,LEFT(RIGHT($L$1,5),4)&amp;"-12-31",1)/100000000,[1]!EM_S_STM07_BS(E3924,140,LEFT(RIGHT($L$1,11),10),1)/100000000)),0,IF(行业估值!$E$7="最新年报",[1]!EM_S_STM07_BS(E3924,140,LEFT(RIGHT($L$1,5),4)&amp;"-12-31",1)/100000000,[1]!EM_S_STM07_BS(E3924,140,LEFT(RIGHT($L$1,11),10),1)/100000000)))</f>
        <v/>
      </c>
      <c r="M3924" s="36" t="str">
        <f t="shared" si="312"/>
        <v/>
      </c>
      <c r="N3924" s="37" t="str">
        <f>IF(E3924="","",IF(ISERROR([1]!EM_S_EST_NETPROFIT(E3924,行业估值!$E$6,deadline)/100000000),"-",[1]!EM_S_EST_NETPROFIT(E3924,行业估值!$E$6,deadline)/100000000))</f>
        <v/>
      </c>
      <c r="O3924" s="36" t="str">
        <f t="shared" si="313"/>
        <v/>
      </c>
      <c r="T3924" s="64"/>
      <c r="U3924" s="64"/>
    </row>
    <row r="3925" spans="4:21">
      <c r="D3925" s="45" t="str">
        <f>IF(AND(行业估值!$B$39=$G3925,COUNTIF($G$2:$G$2552,$G3925)&gt;=1),COUNTIF($G$2:G3925,$G3925),"")</f>
        <v/>
      </c>
      <c r="E3925" s="65" t="str">
        <f t="shared" si="314"/>
        <v/>
      </c>
      <c r="F3925" s="65" t="str">
        <f t="shared" si="315"/>
        <v/>
      </c>
      <c r="G3925" s="34" t="str">
        <f>IF(E3925="","",IF(行业估值!$C$5="申万行业",[1]!EM_S_INFO_INDUSTRY_SW2014(E3925,"1"),IF(行业估值!$C$5="证监会行业",[1]!EM_S_INFO_INDUSTRY_CSRC1(E3925,"1"),[1]!EM_S_INFO_INDUSTRY_EM2016(E3925,"1"))))</f>
        <v/>
      </c>
      <c r="H3925" s="34" t="str">
        <f>IF(E3925="","",IF($H$1="上证50",[1]!EM_S_INFO_COMPINDEX(E3925,"000016"),"")&amp;IF($H$1="上证180",[1]!EM_S_INFO_COMPINDEX(E3925,"000010"),"")&amp;IF($H$1="沪深300",[1]!EM_S_INFO_COMPINDEX(E3925,"000300"),"")&amp;IF(AND($H$1="上证A股",RIGHT(E3925,2)="SH"),"是","")&amp;IF(AND($H$1="深证A股",RIGHT(E3925,2)="SZ"),"是","")&amp;IF(AND($H$1="创业板",LEFT(E3925,1)-3=0),"是","")&amp;IF(AND($H$1="全部A股",E3925&lt;&gt;0),"是","")&amp;IF(AND($H$1="中小板",LEFT(E3925,3)="002"),"是",""))</f>
        <v/>
      </c>
      <c r="I3925" s="46" t="str">
        <f>IF(E3925="","",IF(OR([1]!EM_S_VAL_MV(E3925,deadline)="",[1]!EM_S_VAL_MV(E3925,deadline)="--",[1]!EM_S_VAL_MV(E3925,deadline)="null"),0,[1]!EM_S_VAL_MV(E3925,deadline)/100000000))</f>
        <v/>
      </c>
      <c r="J3925" s="46" t="str">
        <f>IF(E3925="","",IF(RIGHT(LEFT($J$1,6),3)="TTM",[1]!EM_S_FA_PROFIT_TTM(E3925,LEFT(RIGHT($J$1,11),10),1)/100000000,[1]!EM_S_STM07_IS(E3925,61,LEFT(RIGHT($J$1,5),4)&amp;"-12-31",1)/100000000))</f>
        <v/>
      </c>
      <c r="K3925" s="36" t="str">
        <f t="shared" si="311"/>
        <v/>
      </c>
      <c r="L3925" s="46" t="str">
        <f>IF(E3925="","",IF(ISERROR(IF(行业估值!$E$7="最新年报",[1]!EM_S_STM07_BS(E3925,140,LEFT(RIGHT($L$1,5),4)&amp;"-12-31",1)/100000000,[1]!EM_S_STM07_BS(E3925,140,LEFT(RIGHT($L$1,11),10),1)/100000000)),0,IF(行业估值!$E$7="最新年报",[1]!EM_S_STM07_BS(E3925,140,LEFT(RIGHT($L$1,5),4)&amp;"-12-31",1)/100000000,[1]!EM_S_STM07_BS(E3925,140,LEFT(RIGHT($L$1,11),10),1)/100000000)))</f>
        <v/>
      </c>
      <c r="M3925" s="36" t="str">
        <f t="shared" si="312"/>
        <v/>
      </c>
      <c r="N3925" s="37" t="str">
        <f>IF(E3925="","",IF(ISERROR([1]!EM_S_EST_NETPROFIT(E3925,行业估值!$E$6,deadline)/100000000),"-",[1]!EM_S_EST_NETPROFIT(E3925,行业估值!$E$6,deadline)/100000000))</f>
        <v/>
      </c>
      <c r="O3925" s="36" t="str">
        <f t="shared" si="313"/>
        <v/>
      </c>
      <c r="T3925" s="64"/>
      <c r="U3925" s="64"/>
    </row>
    <row r="3926" spans="4:21">
      <c r="D3926" s="45" t="str">
        <f>IF(AND(行业估值!$B$39=$G3926,COUNTIF($G$2:$G$2552,$G3926)&gt;=1),COUNTIF($G$2:G3926,$G3926),"")</f>
        <v/>
      </c>
      <c r="E3926" s="65" t="str">
        <f t="shared" si="314"/>
        <v/>
      </c>
      <c r="F3926" s="65" t="str">
        <f t="shared" si="315"/>
        <v/>
      </c>
      <c r="G3926" s="34" t="str">
        <f>IF(E3926="","",IF(行业估值!$C$5="申万行业",[1]!EM_S_INFO_INDUSTRY_SW2014(E3926,"1"),IF(行业估值!$C$5="证监会行业",[1]!EM_S_INFO_INDUSTRY_CSRC1(E3926,"1"),[1]!EM_S_INFO_INDUSTRY_EM2016(E3926,"1"))))</f>
        <v/>
      </c>
      <c r="H3926" s="34" t="str">
        <f>IF(E3926="","",IF($H$1="上证50",[1]!EM_S_INFO_COMPINDEX(E3926,"000016"),"")&amp;IF($H$1="上证180",[1]!EM_S_INFO_COMPINDEX(E3926,"000010"),"")&amp;IF($H$1="沪深300",[1]!EM_S_INFO_COMPINDEX(E3926,"000300"),"")&amp;IF(AND($H$1="上证A股",RIGHT(E3926,2)="SH"),"是","")&amp;IF(AND($H$1="深证A股",RIGHT(E3926,2)="SZ"),"是","")&amp;IF(AND($H$1="创业板",LEFT(E3926,1)-3=0),"是","")&amp;IF(AND($H$1="全部A股",E3926&lt;&gt;0),"是","")&amp;IF(AND($H$1="中小板",LEFT(E3926,3)="002"),"是",""))</f>
        <v/>
      </c>
      <c r="I3926" s="46" t="str">
        <f>IF(E3926="","",IF(OR([1]!EM_S_VAL_MV(E3926,deadline)="",[1]!EM_S_VAL_MV(E3926,deadline)="--",[1]!EM_S_VAL_MV(E3926,deadline)="null"),0,[1]!EM_S_VAL_MV(E3926,deadline)/100000000))</f>
        <v/>
      </c>
      <c r="J3926" s="46" t="str">
        <f>IF(E3926="","",IF(RIGHT(LEFT($J$1,6),3)="TTM",[1]!EM_S_FA_PROFIT_TTM(E3926,LEFT(RIGHT($J$1,11),10),1)/100000000,[1]!EM_S_STM07_IS(E3926,61,LEFT(RIGHT($J$1,5),4)&amp;"-12-31",1)/100000000))</f>
        <v/>
      </c>
      <c r="K3926" s="36" t="str">
        <f t="shared" si="311"/>
        <v/>
      </c>
      <c r="L3926" s="46" t="str">
        <f>IF(E3926="","",IF(ISERROR(IF(行业估值!$E$7="最新年报",[1]!EM_S_STM07_BS(E3926,140,LEFT(RIGHT($L$1,5),4)&amp;"-12-31",1)/100000000,[1]!EM_S_STM07_BS(E3926,140,LEFT(RIGHT($L$1,11),10),1)/100000000)),0,IF(行业估值!$E$7="最新年报",[1]!EM_S_STM07_BS(E3926,140,LEFT(RIGHT($L$1,5),4)&amp;"-12-31",1)/100000000,[1]!EM_S_STM07_BS(E3926,140,LEFT(RIGHT($L$1,11),10),1)/100000000)))</f>
        <v/>
      </c>
      <c r="M3926" s="36" t="str">
        <f t="shared" si="312"/>
        <v/>
      </c>
      <c r="N3926" s="37" t="str">
        <f>IF(E3926="","",IF(ISERROR([1]!EM_S_EST_NETPROFIT(E3926,行业估值!$E$6,deadline)/100000000),"-",[1]!EM_S_EST_NETPROFIT(E3926,行业估值!$E$6,deadline)/100000000))</f>
        <v/>
      </c>
      <c r="O3926" s="36" t="str">
        <f t="shared" si="313"/>
        <v/>
      </c>
      <c r="T3926" s="64"/>
      <c r="U3926" s="64"/>
    </row>
    <row r="3927" spans="4:21">
      <c r="D3927" s="45" t="str">
        <f>IF(AND(行业估值!$B$39=$G3927,COUNTIF($G$2:$G$2552,$G3927)&gt;=1),COUNTIF($G$2:G3927,$G3927),"")</f>
        <v/>
      </c>
      <c r="E3927" s="65" t="str">
        <f t="shared" si="314"/>
        <v/>
      </c>
      <c r="F3927" s="65" t="str">
        <f t="shared" si="315"/>
        <v/>
      </c>
      <c r="G3927" s="34" t="str">
        <f>IF(E3927="","",IF(行业估值!$C$5="申万行业",[1]!EM_S_INFO_INDUSTRY_SW2014(E3927,"1"),IF(行业估值!$C$5="证监会行业",[1]!EM_S_INFO_INDUSTRY_CSRC1(E3927,"1"),[1]!EM_S_INFO_INDUSTRY_EM2016(E3927,"1"))))</f>
        <v/>
      </c>
      <c r="H3927" s="34" t="str">
        <f>IF(E3927="","",IF($H$1="上证50",[1]!EM_S_INFO_COMPINDEX(E3927,"000016"),"")&amp;IF($H$1="上证180",[1]!EM_S_INFO_COMPINDEX(E3927,"000010"),"")&amp;IF($H$1="沪深300",[1]!EM_S_INFO_COMPINDEX(E3927,"000300"),"")&amp;IF(AND($H$1="上证A股",RIGHT(E3927,2)="SH"),"是","")&amp;IF(AND($H$1="深证A股",RIGHT(E3927,2)="SZ"),"是","")&amp;IF(AND($H$1="创业板",LEFT(E3927,1)-3=0),"是","")&amp;IF(AND($H$1="全部A股",E3927&lt;&gt;0),"是","")&amp;IF(AND($H$1="中小板",LEFT(E3927,3)="002"),"是",""))</f>
        <v/>
      </c>
      <c r="I3927" s="46" t="str">
        <f>IF(E3927="","",IF(OR([1]!EM_S_VAL_MV(E3927,deadline)="",[1]!EM_S_VAL_MV(E3927,deadline)="--",[1]!EM_S_VAL_MV(E3927,deadline)="null"),0,[1]!EM_S_VAL_MV(E3927,deadline)/100000000))</f>
        <v/>
      </c>
      <c r="J3927" s="46" t="str">
        <f>IF(E3927="","",IF(RIGHT(LEFT($J$1,6),3)="TTM",[1]!EM_S_FA_PROFIT_TTM(E3927,LEFT(RIGHT($J$1,11),10),1)/100000000,[1]!EM_S_STM07_IS(E3927,61,LEFT(RIGHT($J$1,5),4)&amp;"-12-31",1)/100000000))</f>
        <v/>
      </c>
      <c r="K3927" s="36" t="str">
        <f t="shared" si="311"/>
        <v/>
      </c>
      <c r="L3927" s="46" t="str">
        <f>IF(E3927="","",IF(ISERROR(IF(行业估值!$E$7="最新年报",[1]!EM_S_STM07_BS(E3927,140,LEFT(RIGHT($L$1,5),4)&amp;"-12-31",1)/100000000,[1]!EM_S_STM07_BS(E3927,140,LEFT(RIGHT($L$1,11),10),1)/100000000)),0,IF(行业估值!$E$7="最新年报",[1]!EM_S_STM07_BS(E3927,140,LEFT(RIGHT($L$1,5),4)&amp;"-12-31",1)/100000000,[1]!EM_S_STM07_BS(E3927,140,LEFT(RIGHT($L$1,11),10),1)/100000000)))</f>
        <v/>
      </c>
      <c r="M3927" s="36" t="str">
        <f t="shared" si="312"/>
        <v/>
      </c>
      <c r="N3927" s="37" t="str">
        <f>IF(E3927="","",IF(ISERROR([1]!EM_S_EST_NETPROFIT(E3927,行业估值!$E$6,deadline)/100000000),"-",[1]!EM_S_EST_NETPROFIT(E3927,行业估值!$E$6,deadline)/100000000))</f>
        <v/>
      </c>
      <c r="O3927" s="36" t="str">
        <f t="shared" si="313"/>
        <v/>
      </c>
      <c r="T3927" s="64"/>
      <c r="U3927" s="64"/>
    </row>
    <row r="3928" spans="4:21">
      <c r="D3928" s="45" t="str">
        <f>IF(AND(行业估值!$B$39=$G3928,COUNTIF($G$2:$G$2552,$G3928)&gt;=1),COUNTIF($G$2:G3928,$G3928),"")</f>
        <v/>
      </c>
      <c r="E3928" s="65" t="str">
        <f t="shared" si="314"/>
        <v/>
      </c>
      <c r="F3928" s="65" t="str">
        <f t="shared" si="315"/>
        <v/>
      </c>
      <c r="G3928" s="34" t="str">
        <f>IF(E3928="","",IF(行业估值!$C$5="申万行业",[1]!EM_S_INFO_INDUSTRY_SW2014(E3928,"1"),IF(行业估值!$C$5="证监会行业",[1]!EM_S_INFO_INDUSTRY_CSRC1(E3928,"1"),[1]!EM_S_INFO_INDUSTRY_EM2016(E3928,"1"))))</f>
        <v/>
      </c>
      <c r="H3928" s="34" t="str">
        <f>IF(E3928="","",IF($H$1="上证50",[1]!EM_S_INFO_COMPINDEX(E3928,"000016"),"")&amp;IF($H$1="上证180",[1]!EM_S_INFO_COMPINDEX(E3928,"000010"),"")&amp;IF($H$1="沪深300",[1]!EM_S_INFO_COMPINDEX(E3928,"000300"),"")&amp;IF(AND($H$1="上证A股",RIGHT(E3928,2)="SH"),"是","")&amp;IF(AND($H$1="深证A股",RIGHT(E3928,2)="SZ"),"是","")&amp;IF(AND($H$1="创业板",LEFT(E3928,1)-3=0),"是","")&amp;IF(AND($H$1="全部A股",E3928&lt;&gt;0),"是","")&amp;IF(AND($H$1="中小板",LEFT(E3928,3)="002"),"是",""))</f>
        <v/>
      </c>
      <c r="I3928" s="46" t="str">
        <f>IF(E3928="","",IF(OR([1]!EM_S_VAL_MV(E3928,deadline)="",[1]!EM_S_VAL_MV(E3928,deadline)="--",[1]!EM_S_VAL_MV(E3928,deadline)="null"),0,[1]!EM_S_VAL_MV(E3928,deadline)/100000000))</f>
        <v/>
      </c>
      <c r="J3928" s="46" t="str">
        <f>IF(E3928="","",IF(RIGHT(LEFT($J$1,6),3)="TTM",[1]!EM_S_FA_PROFIT_TTM(E3928,LEFT(RIGHT($J$1,11),10),1)/100000000,[1]!EM_S_STM07_IS(E3928,61,LEFT(RIGHT($J$1,5),4)&amp;"-12-31",1)/100000000))</f>
        <v/>
      </c>
      <c r="K3928" s="36" t="str">
        <f t="shared" si="311"/>
        <v/>
      </c>
      <c r="L3928" s="46" t="str">
        <f>IF(E3928="","",IF(ISERROR(IF(行业估值!$E$7="最新年报",[1]!EM_S_STM07_BS(E3928,140,LEFT(RIGHT($L$1,5),4)&amp;"-12-31",1)/100000000,[1]!EM_S_STM07_BS(E3928,140,LEFT(RIGHT($L$1,11),10),1)/100000000)),0,IF(行业估值!$E$7="最新年报",[1]!EM_S_STM07_BS(E3928,140,LEFT(RIGHT($L$1,5),4)&amp;"-12-31",1)/100000000,[1]!EM_S_STM07_BS(E3928,140,LEFT(RIGHT($L$1,11),10),1)/100000000)))</f>
        <v/>
      </c>
      <c r="M3928" s="36" t="str">
        <f t="shared" si="312"/>
        <v/>
      </c>
      <c r="N3928" s="37" t="str">
        <f>IF(E3928="","",IF(ISERROR([1]!EM_S_EST_NETPROFIT(E3928,行业估值!$E$6,deadline)/100000000),"-",[1]!EM_S_EST_NETPROFIT(E3928,行业估值!$E$6,deadline)/100000000))</f>
        <v/>
      </c>
      <c r="O3928" s="36" t="str">
        <f t="shared" si="313"/>
        <v/>
      </c>
      <c r="T3928" s="64"/>
      <c r="U3928" s="64"/>
    </row>
    <row r="3929" spans="4:21">
      <c r="D3929" s="45" t="str">
        <f>IF(AND(行业估值!$B$39=$G3929,COUNTIF($G$2:$G$2552,$G3929)&gt;=1),COUNTIF($G$2:G3929,$G3929),"")</f>
        <v/>
      </c>
      <c r="E3929" s="65" t="str">
        <f t="shared" si="314"/>
        <v/>
      </c>
      <c r="F3929" s="65" t="str">
        <f t="shared" si="315"/>
        <v/>
      </c>
      <c r="G3929" s="34" t="str">
        <f>IF(E3929="","",IF(行业估值!$C$5="申万行业",[1]!EM_S_INFO_INDUSTRY_SW2014(E3929,"1"),IF(行业估值!$C$5="证监会行业",[1]!EM_S_INFO_INDUSTRY_CSRC1(E3929,"1"),[1]!EM_S_INFO_INDUSTRY_EM2016(E3929,"1"))))</f>
        <v/>
      </c>
      <c r="H3929" s="34" t="str">
        <f>IF(E3929="","",IF($H$1="上证50",[1]!EM_S_INFO_COMPINDEX(E3929,"000016"),"")&amp;IF($H$1="上证180",[1]!EM_S_INFO_COMPINDEX(E3929,"000010"),"")&amp;IF($H$1="沪深300",[1]!EM_S_INFO_COMPINDEX(E3929,"000300"),"")&amp;IF(AND($H$1="上证A股",RIGHT(E3929,2)="SH"),"是","")&amp;IF(AND($H$1="深证A股",RIGHT(E3929,2)="SZ"),"是","")&amp;IF(AND($H$1="创业板",LEFT(E3929,1)-3=0),"是","")&amp;IF(AND($H$1="全部A股",E3929&lt;&gt;0),"是","")&amp;IF(AND($H$1="中小板",LEFT(E3929,3)="002"),"是",""))</f>
        <v/>
      </c>
      <c r="I3929" s="46" t="str">
        <f>IF(E3929="","",IF(OR([1]!EM_S_VAL_MV(E3929,deadline)="",[1]!EM_S_VAL_MV(E3929,deadline)="--",[1]!EM_S_VAL_MV(E3929,deadline)="null"),0,[1]!EM_S_VAL_MV(E3929,deadline)/100000000))</f>
        <v/>
      </c>
      <c r="J3929" s="46" t="str">
        <f>IF(E3929="","",IF(RIGHT(LEFT($J$1,6),3)="TTM",[1]!EM_S_FA_PROFIT_TTM(E3929,LEFT(RIGHT($J$1,11),10),1)/100000000,[1]!EM_S_STM07_IS(E3929,61,LEFT(RIGHT($J$1,5),4)&amp;"-12-31",1)/100000000))</f>
        <v/>
      </c>
      <c r="K3929" s="36" t="str">
        <f t="shared" si="311"/>
        <v/>
      </c>
      <c r="L3929" s="46" t="str">
        <f>IF(E3929="","",IF(ISERROR(IF(行业估值!$E$7="最新年报",[1]!EM_S_STM07_BS(E3929,140,LEFT(RIGHT($L$1,5),4)&amp;"-12-31",1)/100000000,[1]!EM_S_STM07_BS(E3929,140,LEFT(RIGHT($L$1,11),10),1)/100000000)),0,IF(行业估值!$E$7="最新年报",[1]!EM_S_STM07_BS(E3929,140,LEFT(RIGHT($L$1,5),4)&amp;"-12-31",1)/100000000,[1]!EM_S_STM07_BS(E3929,140,LEFT(RIGHT($L$1,11),10),1)/100000000)))</f>
        <v/>
      </c>
      <c r="M3929" s="36" t="str">
        <f t="shared" si="312"/>
        <v/>
      </c>
      <c r="N3929" s="37" t="str">
        <f>IF(E3929="","",IF(ISERROR([1]!EM_S_EST_NETPROFIT(E3929,行业估值!$E$6,deadline)/100000000),"-",[1]!EM_S_EST_NETPROFIT(E3929,行业估值!$E$6,deadline)/100000000))</f>
        <v/>
      </c>
      <c r="O3929" s="36" t="str">
        <f t="shared" si="313"/>
        <v/>
      </c>
      <c r="T3929" s="64"/>
      <c r="U3929" s="64"/>
    </row>
    <row r="3930" spans="4:21">
      <c r="D3930" s="45" t="str">
        <f>IF(AND(行业估值!$B$39=$G3930,COUNTIF($G$2:$G$2552,$G3930)&gt;=1),COUNTIF($G$2:G3930,$G3930),"")</f>
        <v/>
      </c>
      <c r="E3930" s="65" t="str">
        <f t="shared" si="314"/>
        <v/>
      </c>
      <c r="F3930" s="65" t="str">
        <f t="shared" si="315"/>
        <v/>
      </c>
      <c r="G3930" s="34" t="str">
        <f>IF(E3930="","",IF(行业估值!$C$5="申万行业",[1]!EM_S_INFO_INDUSTRY_SW2014(E3930,"1"),IF(行业估值!$C$5="证监会行业",[1]!EM_S_INFO_INDUSTRY_CSRC1(E3930,"1"),[1]!EM_S_INFO_INDUSTRY_EM2016(E3930,"1"))))</f>
        <v/>
      </c>
      <c r="H3930" s="34" t="str">
        <f>IF(E3930="","",IF($H$1="上证50",[1]!EM_S_INFO_COMPINDEX(E3930,"000016"),"")&amp;IF($H$1="上证180",[1]!EM_S_INFO_COMPINDEX(E3930,"000010"),"")&amp;IF($H$1="沪深300",[1]!EM_S_INFO_COMPINDEX(E3930,"000300"),"")&amp;IF(AND($H$1="上证A股",RIGHT(E3930,2)="SH"),"是","")&amp;IF(AND($H$1="深证A股",RIGHT(E3930,2)="SZ"),"是","")&amp;IF(AND($H$1="创业板",LEFT(E3930,1)-3=0),"是","")&amp;IF(AND($H$1="全部A股",E3930&lt;&gt;0),"是","")&amp;IF(AND($H$1="中小板",LEFT(E3930,3)="002"),"是",""))</f>
        <v/>
      </c>
      <c r="I3930" s="46" t="str">
        <f>IF(E3930="","",IF(OR([1]!EM_S_VAL_MV(E3930,deadline)="",[1]!EM_S_VAL_MV(E3930,deadline)="--",[1]!EM_S_VAL_MV(E3930,deadline)="null"),0,[1]!EM_S_VAL_MV(E3930,deadline)/100000000))</f>
        <v/>
      </c>
      <c r="J3930" s="46" t="str">
        <f>IF(E3930="","",IF(RIGHT(LEFT($J$1,6),3)="TTM",[1]!EM_S_FA_PROFIT_TTM(E3930,LEFT(RIGHT($J$1,11),10),1)/100000000,[1]!EM_S_STM07_IS(E3930,61,LEFT(RIGHT($J$1,5),4)&amp;"-12-31",1)/100000000))</f>
        <v/>
      </c>
      <c r="K3930" s="36" t="str">
        <f t="shared" si="311"/>
        <v/>
      </c>
      <c r="L3930" s="46" t="str">
        <f>IF(E3930="","",IF(ISERROR(IF(行业估值!$E$7="最新年报",[1]!EM_S_STM07_BS(E3930,140,LEFT(RIGHT($L$1,5),4)&amp;"-12-31",1)/100000000,[1]!EM_S_STM07_BS(E3930,140,LEFT(RIGHT($L$1,11),10),1)/100000000)),0,IF(行业估值!$E$7="最新年报",[1]!EM_S_STM07_BS(E3930,140,LEFT(RIGHT($L$1,5),4)&amp;"-12-31",1)/100000000,[1]!EM_S_STM07_BS(E3930,140,LEFT(RIGHT($L$1,11),10),1)/100000000)))</f>
        <v/>
      </c>
      <c r="M3930" s="36" t="str">
        <f t="shared" si="312"/>
        <v/>
      </c>
      <c r="N3930" s="37" t="str">
        <f>IF(E3930="","",IF(ISERROR([1]!EM_S_EST_NETPROFIT(E3930,行业估值!$E$6,deadline)/100000000),"-",[1]!EM_S_EST_NETPROFIT(E3930,行业估值!$E$6,deadline)/100000000))</f>
        <v/>
      </c>
      <c r="O3930" s="36" t="str">
        <f t="shared" si="313"/>
        <v/>
      </c>
      <c r="T3930" s="64"/>
      <c r="U3930" s="64"/>
    </row>
    <row r="3931" spans="4:21">
      <c r="D3931" s="45" t="str">
        <f>IF(AND(行业估值!$B$39=$G3931,COUNTIF($G$2:$G$2552,$G3931)&gt;=1),COUNTIF($G$2:G3931,$G3931),"")</f>
        <v/>
      </c>
      <c r="E3931" s="65" t="str">
        <f t="shared" si="314"/>
        <v/>
      </c>
      <c r="F3931" s="65" t="str">
        <f t="shared" si="315"/>
        <v/>
      </c>
      <c r="G3931" s="34" t="str">
        <f>IF(E3931="","",IF(行业估值!$C$5="申万行业",[1]!EM_S_INFO_INDUSTRY_SW2014(E3931,"1"),IF(行业估值!$C$5="证监会行业",[1]!EM_S_INFO_INDUSTRY_CSRC1(E3931,"1"),[1]!EM_S_INFO_INDUSTRY_EM2016(E3931,"1"))))</f>
        <v/>
      </c>
      <c r="H3931" s="34" t="str">
        <f>IF(E3931="","",IF($H$1="上证50",[1]!EM_S_INFO_COMPINDEX(E3931,"000016"),"")&amp;IF($H$1="上证180",[1]!EM_S_INFO_COMPINDEX(E3931,"000010"),"")&amp;IF($H$1="沪深300",[1]!EM_S_INFO_COMPINDEX(E3931,"000300"),"")&amp;IF(AND($H$1="上证A股",RIGHT(E3931,2)="SH"),"是","")&amp;IF(AND($H$1="深证A股",RIGHT(E3931,2)="SZ"),"是","")&amp;IF(AND($H$1="创业板",LEFT(E3931,1)-3=0),"是","")&amp;IF(AND($H$1="全部A股",E3931&lt;&gt;0),"是","")&amp;IF(AND($H$1="中小板",LEFT(E3931,3)="002"),"是",""))</f>
        <v/>
      </c>
      <c r="I3931" s="46" t="str">
        <f>IF(E3931="","",IF(OR([1]!EM_S_VAL_MV(E3931,deadline)="",[1]!EM_S_VAL_MV(E3931,deadline)="--",[1]!EM_S_VAL_MV(E3931,deadline)="null"),0,[1]!EM_S_VAL_MV(E3931,deadline)/100000000))</f>
        <v/>
      </c>
      <c r="J3931" s="46" t="str">
        <f>IF(E3931="","",IF(RIGHT(LEFT($J$1,6),3)="TTM",[1]!EM_S_FA_PROFIT_TTM(E3931,LEFT(RIGHT($J$1,11),10),1)/100000000,[1]!EM_S_STM07_IS(E3931,61,LEFT(RIGHT($J$1,5),4)&amp;"-12-31",1)/100000000))</f>
        <v/>
      </c>
      <c r="K3931" s="36" t="str">
        <f t="shared" si="311"/>
        <v/>
      </c>
      <c r="L3931" s="46" t="str">
        <f>IF(E3931="","",IF(ISERROR(IF(行业估值!$E$7="最新年报",[1]!EM_S_STM07_BS(E3931,140,LEFT(RIGHT($L$1,5),4)&amp;"-12-31",1)/100000000,[1]!EM_S_STM07_BS(E3931,140,LEFT(RIGHT($L$1,11),10),1)/100000000)),0,IF(行业估值!$E$7="最新年报",[1]!EM_S_STM07_BS(E3931,140,LEFT(RIGHT($L$1,5),4)&amp;"-12-31",1)/100000000,[1]!EM_S_STM07_BS(E3931,140,LEFT(RIGHT($L$1,11),10),1)/100000000)))</f>
        <v/>
      </c>
      <c r="M3931" s="36" t="str">
        <f t="shared" si="312"/>
        <v/>
      </c>
      <c r="N3931" s="37" t="str">
        <f>IF(E3931="","",IF(ISERROR([1]!EM_S_EST_NETPROFIT(E3931,行业估值!$E$6,deadline)/100000000),"-",[1]!EM_S_EST_NETPROFIT(E3931,行业估值!$E$6,deadline)/100000000))</f>
        <v/>
      </c>
      <c r="O3931" s="36" t="str">
        <f t="shared" si="313"/>
        <v/>
      </c>
      <c r="T3931" s="64"/>
      <c r="U3931" s="64"/>
    </row>
    <row r="3932" spans="4:21">
      <c r="D3932" s="45" t="str">
        <f>IF(AND(行业估值!$B$39=$G3932,COUNTIF($G$2:$G$2552,$G3932)&gt;=1),COUNTIF($G$2:G3932,$G3932),"")</f>
        <v/>
      </c>
      <c r="E3932" s="65" t="str">
        <f t="shared" si="314"/>
        <v/>
      </c>
      <c r="F3932" s="65" t="str">
        <f t="shared" si="315"/>
        <v/>
      </c>
      <c r="G3932" s="34" t="str">
        <f>IF(E3932="","",IF(行业估值!$C$5="申万行业",[1]!EM_S_INFO_INDUSTRY_SW2014(E3932,"1"),IF(行业估值!$C$5="证监会行业",[1]!EM_S_INFO_INDUSTRY_CSRC1(E3932,"1"),[1]!EM_S_INFO_INDUSTRY_EM2016(E3932,"1"))))</f>
        <v/>
      </c>
      <c r="H3932" s="34" t="str">
        <f>IF(E3932="","",IF($H$1="上证50",[1]!EM_S_INFO_COMPINDEX(E3932,"000016"),"")&amp;IF($H$1="上证180",[1]!EM_S_INFO_COMPINDEX(E3932,"000010"),"")&amp;IF($H$1="沪深300",[1]!EM_S_INFO_COMPINDEX(E3932,"000300"),"")&amp;IF(AND($H$1="上证A股",RIGHT(E3932,2)="SH"),"是","")&amp;IF(AND($H$1="深证A股",RIGHT(E3932,2)="SZ"),"是","")&amp;IF(AND($H$1="创业板",LEFT(E3932,1)-3=0),"是","")&amp;IF(AND($H$1="全部A股",E3932&lt;&gt;0),"是","")&amp;IF(AND($H$1="中小板",LEFT(E3932,3)="002"),"是",""))</f>
        <v/>
      </c>
      <c r="I3932" s="46" t="str">
        <f>IF(E3932="","",IF(OR([1]!EM_S_VAL_MV(E3932,deadline)="",[1]!EM_S_VAL_MV(E3932,deadline)="--",[1]!EM_S_VAL_MV(E3932,deadline)="null"),0,[1]!EM_S_VAL_MV(E3932,deadline)/100000000))</f>
        <v/>
      </c>
      <c r="J3932" s="46" t="str">
        <f>IF(E3932="","",IF(RIGHT(LEFT($J$1,6),3)="TTM",[1]!EM_S_FA_PROFIT_TTM(E3932,LEFT(RIGHT($J$1,11),10),1)/100000000,[1]!EM_S_STM07_IS(E3932,61,LEFT(RIGHT($J$1,5),4)&amp;"-12-31",1)/100000000))</f>
        <v/>
      </c>
      <c r="K3932" s="36" t="str">
        <f t="shared" si="311"/>
        <v/>
      </c>
      <c r="L3932" s="46" t="str">
        <f>IF(E3932="","",IF(ISERROR(IF(行业估值!$E$7="最新年报",[1]!EM_S_STM07_BS(E3932,140,LEFT(RIGHT($L$1,5),4)&amp;"-12-31",1)/100000000,[1]!EM_S_STM07_BS(E3932,140,LEFT(RIGHT($L$1,11),10),1)/100000000)),0,IF(行业估值!$E$7="最新年报",[1]!EM_S_STM07_BS(E3932,140,LEFT(RIGHT($L$1,5),4)&amp;"-12-31",1)/100000000,[1]!EM_S_STM07_BS(E3932,140,LEFT(RIGHT($L$1,11),10),1)/100000000)))</f>
        <v/>
      </c>
      <c r="M3932" s="36" t="str">
        <f t="shared" si="312"/>
        <v/>
      </c>
      <c r="N3932" s="37" t="str">
        <f>IF(E3932="","",IF(ISERROR([1]!EM_S_EST_NETPROFIT(E3932,行业估值!$E$6,deadline)/100000000),"-",[1]!EM_S_EST_NETPROFIT(E3932,行业估值!$E$6,deadline)/100000000))</f>
        <v/>
      </c>
      <c r="O3932" s="36" t="str">
        <f t="shared" si="313"/>
        <v/>
      </c>
      <c r="T3932" s="64"/>
      <c r="U3932" s="64"/>
    </row>
    <row r="3933" spans="4:21">
      <c r="D3933" s="45" t="str">
        <f>IF(AND(行业估值!$B$39=$G3933,COUNTIF($G$2:$G$2552,$G3933)&gt;=1),COUNTIF($G$2:G3933,$G3933),"")</f>
        <v/>
      </c>
      <c r="E3933" s="65" t="str">
        <f t="shared" si="314"/>
        <v/>
      </c>
      <c r="F3933" s="65" t="str">
        <f t="shared" si="315"/>
        <v/>
      </c>
      <c r="G3933" s="34" t="str">
        <f>IF(E3933="","",IF(行业估值!$C$5="申万行业",[1]!EM_S_INFO_INDUSTRY_SW2014(E3933,"1"),IF(行业估值!$C$5="证监会行业",[1]!EM_S_INFO_INDUSTRY_CSRC1(E3933,"1"),[1]!EM_S_INFO_INDUSTRY_EM2016(E3933,"1"))))</f>
        <v/>
      </c>
      <c r="H3933" s="34" t="str">
        <f>IF(E3933="","",IF($H$1="上证50",[1]!EM_S_INFO_COMPINDEX(E3933,"000016"),"")&amp;IF($H$1="上证180",[1]!EM_S_INFO_COMPINDEX(E3933,"000010"),"")&amp;IF($H$1="沪深300",[1]!EM_S_INFO_COMPINDEX(E3933,"000300"),"")&amp;IF(AND($H$1="上证A股",RIGHT(E3933,2)="SH"),"是","")&amp;IF(AND($H$1="深证A股",RIGHT(E3933,2)="SZ"),"是","")&amp;IF(AND($H$1="创业板",LEFT(E3933,1)-3=0),"是","")&amp;IF(AND($H$1="全部A股",E3933&lt;&gt;0),"是","")&amp;IF(AND($H$1="中小板",LEFT(E3933,3)="002"),"是",""))</f>
        <v/>
      </c>
      <c r="I3933" s="46" t="str">
        <f>IF(E3933="","",IF(OR([1]!EM_S_VAL_MV(E3933,deadline)="",[1]!EM_S_VAL_MV(E3933,deadline)="--",[1]!EM_S_VAL_MV(E3933,deadline)="null"),0,[1]!EM_S_VAL_MV(E3933,deadline)/100000000))</f>
        <v/>
      </c>
      <c r="J3933" s="46" t="str">
        <f>IF(E3933="","",IF(RIGHT(LEFT($J$1,6),3)="TTM",[1]!EM_S_FA_PROFIT_TTM(E3933,LEFT(RIGHT($J$1,11),10),1)/100000000,[1]!EM_S_STM07_IS(E3933,61,LEFT(RIGHT($J$1,5),4)&amp;"-12-31",1)/100000000))</f>
        <v/>
      </c>
      <c r="K3933" s="36" t="str">
        <f t="shared" si="311"/>
        <v/>
      </c>
      <c r="L3933" s="46" t="str">
        <f>IF(E3933="","",IF(ISERROR(IF(行业估值!$E$7="最新年报",[1]!EM_S_STM07_BS(E3933,140,LEFT(RIGHT($L$1,5),4)&amp;"-12-31",1)/100000000,[1]!EM_S_STM07_BS(E3933,140,LEFT(RIGHT($L$1,11),10),1)/100000000)),0,IF(行业估值!$E$7="最新年报",[1]!EM_S_STM07_BS(E3933,140,LEFT(RIGHT($L$1,5),4)&amp;"-12-31",1)/100000000,[1]!EM_S_STM07_BS(E3933,140,LEFT(RIGHT($L$1,11),10),1)/100000000)))</f>
        <v/>
      </c>
      <c r="M3933" s="36" t="str">
        <f t="shared" si="312"/>
        <v/>
      </c>
      <c r="N3933" s="37" t="str">
        <f>IF(E3933="","",IF(ISERROR([1]!EM_S_EST_NETPROFIT(E3933,行业估值!$E$6,deadline)/100000000),"-",[1]!EM_S_EST_NETPROFIT(E3933,行业估值!$E$6,deadline)/100000000))</f>
        <v/>
      </c>
      <c r="O3933" s="36" t="str">
        <f t="shared" si="313"/>
        <v/>
      </c>
      <c r="T3933" s="64"/>
      <c r="U3933" s="64"/>
    </row>
    <row r="3934" spans="4:21">
      <c r="D3934" s="45" t="str">
        <f>IF(AND(行业估值!$B$39=$G3934,COUNTIF($G$2:$G$2552,$G3934)&gt;=1),COUNTIF($G$2:G3934,$G3934),"")</f>
        <v/>
      </c>
      <c r="E3934" s="65" t="str">
        <f t="shared" si="314"/>
        <v/>
      </c>
      <c r="F3934" s="65" t="str">
        <f t="shared" si="315"/>
        <v/>
      </c>
      <c r="G3934" s="34" t="str">
        <f>IF(E3934="","",IF(行业估值!$C$5="申万行业",[1]!EM_S_INFO_INDUSTRY_SW2014(E3934,"1"),IF(行业估值!$C$5="证监会行业",[1]!EM_S_INFO_INDUSTRY_CSRC1(E3934,"1"),[1]!EM_S_INFO_INDUSTRY_EM2016(E3934,"1"))))</f>
        <v/>
      </c>
      <c r="H3934" s="34" t="str">
        <f>IF(E3934="","",IF($H$1="上证50",[1]!EM_S_INFO_COMPINDEX(E3934,"000016"),"")&amp;IF($H$1="上证180",[1]!EM_S_INFO_COMPINDEX(E3934,"000010"),"")&amp;IF($H$1="沪深300",[1]!EM_S_INFO_COMPINDEX(E3934,"000300"),"")&amp;IF(AND($H$1="上证A股",RIGHT(E3934,2)="SH"),"是","")&amp;IF(AND($H$1="深证A股",RIGHT(E3934,2)="SZ"),"是","")&amp;IF(AND($H$1="创业板",LEFT(E3934,1)-3=0),"是","")&amp;IF(AND($H$1="全部A股",E3934&lt;&gt;0),"是","")&amp;IF(AND($H$1="中小板",LEFT(E3934,3)="002"),"是",""))</f>
        <v/>
      </c>
      <c r="I3934" s="46" t="str">
        <f>IF(E3934="","",IF(OR([1]!EM_S_VAL_MV(E3934,deadline)="",[1]!EM_S_VAL_MV(E3934,deadline)="--",[1]!EM_S_VAL_MV(E3934,deadline)="null"),0,[1]!EM_S_VAL_MV(E3934,deadline)/100000000))</f>
        <v/>
      </c>
      <c r="J3934" s="46" t="str">
        <f>IF(E3934="","",IF(RIGHT(LEFT($J$1,6),3)="TTM",[1]!EM_S_FA_PROFIT_TTM(E3934,LEFT(RIGHT($J$1,11),10),1)/100000000,[1]!EM_S_STM07_IS(E3934,61,LEFT(RIGHT($J$1,5),4)&amp;"-12-31",1)/100000000))</f>
        <v/>
      </c>
      <c r="K3934" s="36" t="str">
        <f t="shared" si="311"/>
        <v/>
      </c>
      <c r="L3934" s="46" t="str">
        <f>IF(E3934="","",IF(ISERROR(IF(行业估值!$E$7="最新年报",[1]!EM_S_STM07_BS(E3934,140,LEFT(RIGHT($L$1,5),4)&amp;"-12-31",1)/100000000,[1]!EM_S_STM07_BS(E3934,140,LEFT(RIGHT($L$1,11),10),1)/100000000)),0,IF(行业估值!$E$7="最新年报",[1]!EM_S_STM07_BS(E3934,140,LEFT(RIGHT($L$1,5),4)&amp;"-12-31",1)/100000000,[1]!EM_S_STM07_BS(E3934,140,LEFT(RIGHT($L$1,11),10),1)/100000000)))</f>
        <v/>
      </c>
      <c r="M3934" s="36" t="str">
        <f t="shared" si="312"/>
        <v/>
      </c>
      <c r="N3934" s="37" t="str">
        <f>IF(E3934="","",IF(ISERROR([1]!EM_S_EST_NETPROFIT(E3934,行业估值!$E$6,deadline)/100000000),"-",[1]!EM_S_EST_NETPROFIT(E3934,行业估值!$E$6,deadline)/100000000))</f>
        <v/>
      </c>
      <c r="O3934" s="36" t="str">
        <f t="shared" si="313"/>
        <v/>
      </c>
      <c r="T3934" s="64"/>
      <c r="U3934" s="64"/>
    </row>
    <row r="3935" spans="4:21">
      <c r="D3935" s="45" t="str">
        <f>IF(AND(行业估值!$B$39=$G3935,COUNTIF($G$2:$G$2552,$G3935)&gt;=1),COUNTIF($G$2:G3935,$G3935),"")</f>
        <v/>
      </c>
      <c r="E3935" s="65" t="str">
        <f t="shared" si="314"/>
        <v/>
      </c>
      <c r="F3935" s="65" t="str">
        <f t="shared" si="315"/>
        <v/>
      </c>
      <c r="G3935" s="34" t="str">
        <f>IF(E3935="","",IF(行业估值!$C$5="申万行业",[1]!EM_S_INFO_INDUSTRY_SW2014(E3935,"1"),IF(行业估值!$C$5="证监会行业",[1]!EM_S_INFO_INDUSTRY_CSRC1(E3935,"1"),[1]!EM_S_INFO_INDUSTRY_EM2016(E3935,"1"))))</f>
        <v/>
      </c>
      <c r="H3935" s="34" t="str">
        <f>IF(E3935="","",IF($H$1="上证50",[1]!EM_S_INFO_COMPINDEX(E3935,"000016"),"")&amp;IF($H$1="上证180",[1]!EM_S_INFO_COMPINDEX(E3935,"000010"),"")&amp;IF($H$1="沪深300",[1]!EM_S_INFO_COMPINDEX(E3935,"000300"),"")&amp;IF(AND($H$1="上证A股",RIGHT(E3935,2)="SH"),"是","")&amp;IF(AND($H$1="深证A股",RIGHT(E3935,2)="SZ"),"是","")&amp;IF(AND($H$1="创业板",LEFT(E3935,1)-3=0),"是","")&amp;IF(AND($H$1="全部A股",E3935&lt;&gt;0),"是","")&amp;IF(AND($H$1="中小板",LEFT(E3935,3)="002"),"是",""))</f>
        <v/>
      </c>
      <c r="I3935" s="46" t="str">
        <f>IF(E3935="","",IF(OR([1]!EM_S_VAL_MV(E3935,deadline)="",[1]!EM_S_VAL_MV(E3935,deadline)="--",[1]!EM_S_VAL_MV(E3935,deadline)="null"),0,[1]!EM_S_VAL_MV(E3935,deadline)/100000000))</f>
        <v/>
      </c>
      <c r="J3935" s="46" t="str">
        <f>IF(E3935="","",IF(RIGHT(LEFT($J$1,6),3)="TTM",[1]!EM_S_FA_PROFIT_TTM(E3935,LEFT(RIGHT($J$1,11),10),1)/100000000,[1]!EM_S_STM07_IS(E3935,61,LEFT(RIGHT($J$1,5),4)&amp;"-12-31",1)/100000000))</f>
        <v/>
      </c>
      <c r="K3935" s="36" t="str">
        <f t="shared" si="311"/>
        <v/>
      </c>
      <c r="L3935" s="46" t="str">
        <f>IF(E3935="","",IF(ISERROR(IF(行业估值!$E$7="最新年报",[1]!EM_S_STM07_BS(E3935,140,LEFT(RIGHT($L$1,5),4)&amp;"-12-31",1)/100000000,[1]!EM_S_STM07_BS(E3935,140,LEFT(RIGHT($L$1,11),10),1)/100000000)),0,IF(行业估值!$E$7="最新年报",[1]!EM_S_STM07_BS(E3935,140,LEFT(RIGHT($L$1,5),4)&amp;"-12-31",1)/100000000,[1]!EM_S_STM07_BS(E3935,140,LEFT(RIGHT($L$1,11),10),1)/100000000)))</f>
        <v/>
      </c>
      <c r="M3935" s="36" t="str">
        <f t="shared" si="312"/>
        <v/>
      </c>
      <c r="N3935" s="37" t="str">
        <f>IF(E3935="","",IF(ISERROR([1]!EM_S_EST_NETPROFIT(E3935,行业估值!$E$6,deadline)/100000000),"-",[1]!EM_S_EST_NETPROFIT(E3935,行业估值!$E$6,deadline)/100000000))</f>
        <v/>
      </c>
      <c r="O3935" s="36" t="str">
        <f t="shared" si="313"/>
        <v/>
      </c>
      <c r="T3935" s="64"/>
      <c r="U3935" s="64"/>
    </row>
    <row r="3936" spans="4:21">
      <c r="D3936" s="45" t="str">
        <f>IF(AND(行业估值!$B$39=$G3936,COUNTIF($G$2:$G$2552,$G3936)&gt;=1),COUNTIF($G$2:G3936,$G3936),"")</f>
        <v/>
      </c>
      <c r="E3936" s="65" t="str">
        <f t="shared" si="314"/>
        <v/>
      </c>
      <c r="F3936" s="65" t="str">
        <f t="shared" si="315"/>
        <v/>
      </c>
      <c r="G3936" s="34" t="str">
        <f>IF(E3936="","",IF(行业估值!$C$5="申万行业",[1]!EM_S_INFO_INDUSTRY_SW2014(E3936,"1"),IF(行业估值!$C$5="证监会行业",[1]!EM_S_INFO_INDUSTRY_CSRC1(E3936,"1"),[1]!EM_S_INFO_INDUSTRY_EM2016(E3936,"1"))))</f>
        <v/>
      </c>
      <c r="H3936" s="34" t="str">
        <f>IF(E3936="","",IF($H$1="上证50",[1]!EM_S_INFO_COMPINDEX(E3936,"000016"),"")&amp;IF($H$1="上证180",[1]!EM_S_INFO_COMPINDEX(E3936,"000010"),"")&amp;IF($H$1="沪深300",[1]!EM_S_INFO_COMPINDEX(E3936,"000300"),"")&amp;IF(AND($H$1="上证A股",RIGHT(E3936,2)="SH"),"是","")&amp;IF(AND($H$1="深证A股",RIGHT(E3936,2)="SZ"),"是","")&amp;IF(AND($H$1="创业板",LEFT(E3936,1)-3=0),"是","")&amp;IF(AND($H$1="全部A股",E3936&lt;&gt;0),"是","")&amp;IF(AND($H$1="中小板",LEFT(E3936,3)="002"),"是",""))</f>
        <v/>
      </c>
      <c r="I3936" s="46" t="str">
        <f>IF(E3936="","",IF(OR([1]!EM_S_VAL_MV(E3936,deadline)="",[1]!EM_S_VAL_MV(E3936,deadline)="--",[1]!EM_S_VAL_MV(E3936,deadline)="null"),0,[1]!EM_S_VAL_MV(E3936,deadline)/100000000))</f>
        <v/>
      </c>
      <c r="J3936" s="46" t="str">
        <f>IF(E3936="","",IF(RIGHT(LEFT($J$1,6),3)="TTM",[1]!EM_S_FA_PROFIT_TTM(E3936,LEFT(RIGHT($J$1,11),10),1)/100000000,[1]!EM_S_STM07_IS(E3936,61,LEFT(RIGHT($J$1,5),4)&amp;"-12-31",1)/100000000))</f>
        <v/>
      </c>
      <c r="K3936" s="36" t="str">
        <f t="shared" si="311"/>
        <v/>
      </c>
      <c r="L3936" s="46" t="str">
        <f>IF(E3936="","",IF(ISERROR(IF(行业估值!$E$7="最新年报",[1]!EM_S_STM07_BS(E3936,140,LEFT(RIGHT($L$1,5),4)&amp;"-12-31",1)/100000000,[1]!EM_S_STM07_BS(E3936,140,LEFT(RIGHT($L$1,11),10),1)/100000000)),0,IF(行业估值!$E$7="最新年报",[1]!EM_S_STM07_BS(E3936,140,LEFT(RIGHT($L$1,5),4)&amp;"-12-31",1)/100000000,[1]!EM_S_STM07_BS(E3936,140,LEFT(RIGHT($L$1,11),10),1)/100000000)))</f>
        <v/>
      </c>
      <c r="M3936" s="36" t="str">
        <f t="shared" si="312"/>
        <v/>
      </c>
      <c r="N3936" s="37" t="str">
        <f>IF(E3936="","",IF(ISERROR([1]!EM_S_EST_NETPROFIT(E3936,行业估值!$E$6,deadline)/100000000),"-",[1]!EM_S_EST_NETPROFIT(E3936,行业估值!$E$6,deadline)/100000000))</f>
        <v/>
      </c>
      <c r="O3936" s="36" t="str">
        <f t="shared" si="313"/>
        <v/>
      </c>
      <c r="T3936" s="64"/>
      <c r="U3936" s="64"/>
    </row>
    <row r="3937" spans="4:21">
      <c r="D3937" s="45" t="str">
        <f>IF(AND(行业估值!$B$39=$G3937,COUNTIF($G$2:$G$2552,$G3937)&gt;=1),COUNTIF($G$2:G3937,$G3937),"")</f>
        <v/>
      </c>
      <c r="E3937" s="65" t="str">
        <f t="shared" si="314"/>
        <v/>
      </c>
      <c r="F3937" s="65" t="str">
        <f t="shared" si="315"/>
        <v/>
      </c>
      <c r="G3937" s="34" t="str">
        <f>IF(E3937="","",IF(行业估值!$C$5="申万行业",[1]!EM_S_INFO_INDUSTRY_SW2014(E3937,"1"),IF(行业估值!$C$5="证监会行业",[1]!EM_S_INFO_INDUSTRY_CSRC1(E3937,"1"),[1]!EM_S_INFO_INDUSTRY_EM2016(E3937,"1"))))</f>
        <v/>
      </c>
      <c r="H3937" s="34" t="str">
        <f>IF(E3937="","",IF($H$1="上证50",[1]!EM_S_INFO_COMPINDEX(E3937,"000016"),"")&amp;IF($H$1="上证180",[1]!EM_S_INFO_COMPINDEX(E3937,"000010"),"")&amp;IF($H$1="沪深300",[1]!EM_S_INFO_COMPINDEX(E3937,"000300"),"")&amp;IF(AND($H$1="上证A股",RIGHT(E3937,2)="SH"),"是","")&amp;IF(AND($H$1="深证A股",RIGHT(E3937,2)="SZ"),"是","")&amp;IF(AND($H$1="创业板",LEFT(E3937,1)-3=0),"是","")&amp;IF(AND($H$1="全部A股",E3937&lt;&gt;0),"是","")&amp;IF(AND($H$1="中小板",LEFT(E3937,3)="002"),"是",""))</f>
        <v/>
      </c>
      <c r="I3937" s="46" t="str">
        <f>IF(E3937="","",IF(OR([1]!EM_S_VAL_MV(E3937,deadline)="",[1]!EM_S_VAL_MV(E3937,deadline)="--",[1]!EM_S_VAL_MV(E3937,deadline)="null"),0,[1]!EM_S_VAL_MV(E3937,deadline)/100000000))</f>
        <v/>
      </c>
      <c r="J3937" s="46" t="str">
        <f>IF(E3937="","",IF(RIGHT(LEFT($J$1,6),3)="TTM",[1]!EM_S_FA_PROFIT_TTM(E3937,LEFT(RIGHT($J$1,11),10),1)/100000000,[1]!EM_S_STM07_IS(E3937,61,LEFT(RIGHT($J$1,5),4)&amp;"-12-31",1)/100000000))</f>
        <v/>
      </c>
      <c r="K3937" s="36" t="str">
        <f t="shared" si="311"/>
        <v/>
      </c>
      <c r="L3937" s="46" t="str">
        <f>IF(E3937="","",IF(ISERROR(IF(行业估值!$E$7="最新年报",[1]!EM_S_STM07_BS(E3937,140,LEFT(RIGHT($L$1,5),4)&amp;"-12-31",1)/100000000,[1]!EM_S_STM07_BS(E3937,140,LEFT(RIGHT($L$1,11),10),1)/100000000)),0,IF(行业估值!$E$7="最新年报",[1]!EM_S_STM07_BS(E3937,140,LEFT(RIGHT($L$1,5),4)&amp;"-12-31",1)/100000000,[1]!EM_S_STM07_BS(E3937,140,LEFT(RIGHT($L$1,11),10),1)/100000000)))</f>
        <v/>
      </c>
      <c r="M3937" s="36" t="str">
        <f t="shared" si="312"/>
        <v/>
      </c>
      <c r="N3937" s="37" t="str">
        <f>IF(E3937="","",IF(ISERROR([1]!EM_S_EST_NETPROFIT(E3937,行业估值!$E$6,deadline)/100000000),"-",[1]!EM_S_EST_NETPROFIT(E3937,行业估值!$E$6,deadline)/100000000))</f>
        <v/>
      </c>
      <c r="O3937" s="36" t="str">
        <f t="shared" si="313"/>
        <v/>
      </c>
      <c r="T3937" s="64"/>
      <c r="U3937" s="64"/>
    </row>
    <row r="3938" spans="4:21">
      <c r="D3938" s="45" t="str">
        <f>IF(AND(行业估值!$B$39=$G3938,COUNTIF($G$2:$G$2552,$G3938)&gt;=1),COUNTIF($G$2:G3938,$G3938),"")</f>
        <v/>
      </c>
      <c r="E3938" s="65" t="str">
        <f t="shared" si="314"/>
        <v/>
      </c>
      <c r="F3938" s="65" t="str">
        <f t="shared" si="315"/>
        <v/>
      </c>
      <c r="G3938" s="34" t="str">
        <f>IF(E3938="","",IF(行业估值!$C$5="申万行业",[1]!EM_S_INFO_INDUSTRY_SW2014(E3938,"1"),IF(行业估值!$C$5="证监会行业",[1]!EM_S_INFO_INDUSTRY_CSRC1(E3938,"1"),[1]!EM_S_INFO_INDUSTRY_EM2016(E3938,"1"))))</f>
        <v/>
      </c>
      <c r="H3938" s="34" t="str">
        <f>IF(E3938="","",IF($H$1="上证50",[1]!EM_S_INFO_COMPINDEX(E3938,"000016"),"")&amp;IF($H$1="上证180",[1]!EM_S_INFO_COMPINDEX(E3938,"000010"),"")&amp;IF($H$1="沪深300",[1]!EM_S_INFO_COMPINDEX(E3938,"000300"),"")&amp;IF(AND($H$1="上证A股",RIGHT(E3938,2)="SH"),"是","")&amp;IF(AND($H$1="深证A股",RIGHT(E3938,2)="SZ"),"是","")&amp;IF(AND($H$1="创业板",LEFT(E3938,1)-3=0),"是","")&amp;IF(AND($H$1="全部A股",E3938&lt;&gt;0),"是","")&amp;IF(AND($H$1="中小板",LEFT(E3938,3)="002"),"是",""))</f>
        <v/>
      </c>
      <c r="I3938" s="46" t="str">
        <f>IF(E3938="","",IF(OR([1]!EM_S_VAL_MV(E3938,deadline)="",[1]!EM_S_VAL_MV(E3938,deadline)="--",[1]!EM_S_VAL_MV(E3938,deadline)="null"),0,[1]!EM_S_VAL_MV(E3938,deadline)/100000000))</f>
        <v/>
      </c>
      <c r="J3938" s="46" t="str">
        <f>IF(E3938="","",IF(RIGHT(LEFT($J$1,6),3)="TTM",[1]!EM_S_FA_PROFIT_TTM(E3938,LEFT(RIGHT($J$1,11),10),1)/100000000,[1]!EM_S_STM07_IS(E3938,61,LEFT(RIGHT($J$1,5),4)&amp;"-12-31",1)/100000000))</f>
        <v/>
      </c>
      <c r="K3938" s="36" t="str">
        <f t="shared" si="311"/>
        <v/>
      </c>
      <c r="L3938" s="46" t="str">
        <f>IF(E3938="","",IF(ISERROR(IF(行业估值!$E$7="最新年报",[1]!EM_S_STM07_BS(E3938,140,LEFT(RIGHT($L$1,5),4)&amp;"-12-31",1)/100000000,[1]!EM_S_STM07_BS(E3938,140,LEFT(RIGHT($L$1,11),10),1)/100000000)),0,IF(行业估值!$E$7="最新年报",[1]!EM_S_STM07_BS(E3938,140,LEFT(RIGHT($L$1,5),4)&amp;"-12-31",1)/100000000,[1]!EM_S_STM07_BS(E3938,140,LEFT(RIGHT($L$1,11),10),1)/100000000)))</f>
        <v/>
      </c>
      <c r="M3938" s="36" t="str">
        <f t="shared" si="312"/>
        <v/>
      </c>
      <c r="N3938" s="37" t="str">
        <f>IF(E3938="","",IF(ISERROR([1]!EM_S_EST_NETPROFIT(E3938,行业估值!$E$6,deadline)/100000000),"-",[1]!EM_S_EST_NETPROFIT(E3938,行业估值!$E$6,deadline)/100000000))</f>
        <v/>
      </c>
      <c r="O3938" s="36" t="str">
        <f t="shared" si="313"/>
        <v/>
      </c>
      <c r="T3938" s="64"/>
      <c r="U3938" s="64"/>
    </row>
    <row r="3939" spans="4:21">
      <c r="D3939" s="45" t="str">
        <f>IF(AND(行业估值!$B$39=$G3939,COUNTIF($G$2:$G$2552,$G3939)&gt;=1),COUNTIF($G$2:G3939,$G3939),"")</f>
        <v/>
      </c>
      <c r="E3939" s="65" t="str">
        <f t="shared" si="314"/>
        <v/>
      </c>
      <c r="F3939" s="65" t="str">
        <f t="shared" si="315"/>
        <v/>
      </c>
      <c r="G3939" s="34" t="str">
        <f>IF(E3939="","",IF(行业估值!$C$5="申万行业",[1]!EM_S_INFO_INDUSTRY_SW2014(E3939,"1"),IF(行业估值!$C$5="证监会行业",[1]!EM_S_INFO_INDUSTRY_CSRC1(E3939,"1"),[1]!EM_S_INFO_INDUSTRY_EM2016(E3939,"1"))))</f>
        <v/>
      </c>
      <c r="H3939" s="34" t="str">
        <f>IF(E3939="","",IF($H$1="上证50",[1]!EM_S_INFO_COMPINDEX(E3939,"000016"),"")&amp;IF($H$1="上证180",[1]!EM_S_INFO_COMPINDEX(E3939,"000010"),"")&amp;IF($H$1="沪深300",[1]!EM_S_INFO_COMPINDEX(E3939,"000300"),"")&amp;IF(AND($H$1="上证A股",RIGHT(E3939,2)="SH"),"是","")&amp;IF(AND($H$1="深证A股",RIGHT(E3939,2)="SZ"),"是","")&amp;IF(AND($H$1="创业板",LEFT(E3939,1)-3=0),"是","")&amp;IF(AND($H$1="全部A股",E3939&lt;&gt;0),"是","")&amp;IF(AND($H$1="中小板",LEFT(E3939,3)="002"),"是",""))</f>
        <v/>
      </c>
      <c r="I3939" s="46" t="str">
        <f>IF(E3939="","",IF(OR([1]!EM_S_VAL_MV(E3939,deadline)="",[1]!EM_S_VAL_MV(E3939,deadline)="--",[1]!EM_S_VAL_MV(E3939,deadline)="null"),0,[1]!EM_S_VAL_MV(E3939,deadline)/100000000))</f>
        <v/>
      </c>
      <c r="J3939" s="46" t="str">
        <f>IF(E3939="","",IF(RIGHT(LEFT($J$1,6),3)="TTM",[1]!EM_S_FA_PROFIT_TTM(E3939,LEFT(RIGHT($J$1,11),10),1)/100000000,[1]!EM_S_STM07_IS(E3939,61,LEFT(RIGHT($J$1,5),4)&amp;"-12-31",1)/100000000))</f>
        <v/>
      </c>
      <c r="K3939" s="36" t="str">
        <f t="shared" si="311"/>
        <v/>
      </c>
      <c r="L3939" s="46" t="str">
        <f>IF(E3939="","",IF(ISERROR(IF(行业估值!$E$7="最新年报",[1]!EM_S_STM07_BS(E3939,140,LEFT(RIGHT($L$1,5),4)&amp;"-12-31",1)/100000000,[1]!EM_S_STM07_BS(E3939,140,LEFT(RIGHT($L$1,11),10),1)/100000000)),0,IF(行业估值!$E$7="最新年报",[1]!EM_S_STM07_BS(E3939,140,LEFT(RIGHT($L$1,5),4)&amp;"-12-31",1)/100000000,[1]!EM_S_STM07_BS(E3939,140,LEFT(RIGHT($L$1,11),10),1)/100000000)))</f>
        <v/>
      </c>
      <c r="M3939" s="36" t="str">
        <f t="shared" si="312"/>
        <v/>
      </c>
      <c r="N3939" s="37" t="str">
        <f>IF(E3939="","",IF(ISERROR([1]!EM_S_EST_NETPROFIT(E3939,行业估值!$E$6,deadline)/100000000),"-",[1]!EM_S_EST_NETPROFIT(E3939,行业估值!$E$6,deadline)/100000000))</f>
        <v/>
      </c>
      <c r="O3939" s="36" t="str">
        <f t="shared" si="313"/>
        <v/>
      </c>
      <c r="T3939" s="64"/>
      <c r="U3939" s="64"/>
    </row>
    <row r="3940" spans="4:21">
      <c r="D3940" s="45" t="str">
        <f>IF(AND(行业估值!$B$39=$G3940,COUNTIF($G$2:$G$2552,$G3940)&gt;=1),COUNTIF($G$2:G3940,$G3940),"")</f>
        <v/>
      </c>
      <c r="E3940" s="65" t="str">
        <f t="shared" si="314"/>
        <v/>
      </c>
      <c r="F3940" s="65" t="str">
        <f t="shared" si="315"/>
        <v/>
      </c>
      <c r="G3940" s="34" t="str">
        <f>IF(E3940="","",IF(行业估值!$C$5="申万行业",[1]!EM_S_INFO_INDUSTRY_SW2014(E3940,"1"),IF(行业估值!$C$5="证监会行业",[1]!EM_S_INFO_INDUSTRY_CSRC1(E3940,"1"),[1]!EM_S_INFO_INDUSTRY_EM2016(E3940,"1"))))</f>
        <v/>
      </c>
      <c r="H3940" s="34" t="str">
        <f>IF(E3940="","",IF($H$1="上证50",[1]!EM_S_INFO_COMPINDEX(E3940,"000016"),"")&amp;IF($H$1="上证180",[1]!EM_S_INFO_COMPINDEX(E3940,"000010"),"")&amp;IF($H$1="沪深300",[1]!EM_S_INFO_COMPINDEX(E3940,"000300"),"")&amp;IF(AND($H$1="上证A股",RIGHT(E3940,2)="SH"),"是","")&amp;IF(AND($H$1="深证A股",RIGHT(E3940,2)="SZ"),"是","")&amp;IF(AND($H$1="创业板",LEFT(E3940,1)-3=0),"是","")&amp;IF(AND($H$1="全部A股",E3940&lt;&gt;0),"是","")&amp;IF(AND($H$1="中小板",LEFT(E3940,3)="002"),"是",""))</f>
        <v/>
      </c>
      <c r="I3940" s="46" t="str">
        <f>IF(E3940="","",IF(OR([1]!EM_S_VAL_MV(E3940,deadline)="",[1]!EM_S_VAL_MV(E3940,deadline)="--",[1]!EM_S_VAL_MV(E3940,deadline)="null"),0,[1]!EM_S_VAL_MV(E3940,deadline)/100000000))</f>
        <v/>
      </c>
      <c r="J3940" s="46" t="str">
        <f>IF(E3940="","",IF(RIGHT(LEFT($J$1,6),3)="TTM",[1]!EM_S_FA_PROFIT_TTM(E3940,LEFT(RIGHT($J$1,11),10),1)/100000000,[1]!EM_S_STM07_IS(E3940,61,LEFT(RIGHT($J$1,5),4)&amp;"-12-31",1)/100000000))</f>
        <v/>
      </c>
      <c r="K3940" s="36" t="str">
        <f t="shared" si="311"/>
        <v/>
      </c>
      <c r="L3940" s="46" t="str">
        <f>IF(E3940="","",IF(ISERROR(IF(行业估值!$E$7="最新年报",[1]!EM_S_STM07_BS(E3940,140,LEFT(RIGHT($L$1,5),4)&amp;"-12-31",1)/100000000,[1]!EM_S_STM07_BS(E3940,140,LEFT(RIGHT($L$1,11),10),1)/100000000)),0,IF(行业估值!$E$7="最新年报",[1]!EM_S_STM07_BS(E3940,140,LEFT(RIGHT($L$1,5),4)&amp;"-12-31",1)/100000000,[1]!EM_S_STM07_BS(E3940,140,LEFT(RIGHT($L$1,11),10),1)/100000000)))</f>
        <v/>
      </c>
      <c r="M3940" s="36" t="str">
        <f t="shared" si="312"/>
        <v/>
      </c>
      <c r="N3940" s="37" t="str">
        <f>IF(E3940="","",IF(ISERROR([1]!EM_S_EST_NETPROFIT(E3940,行业估值!$E$6,deadline)/100000000),"-",[1]!EM_S_EST_NETPROFIT(E3940,行业估值!$E$6,deadline)/100000000))</f>
        <v/>
      </c>
      <c r="O3940" s="36" t="str">
        <f t="shared" si="313"/>
        <v/>
      </c>
      <c r="T3940" s="64"/>
      <c r="U3940" s="64"/>
    </row>
    <row r="3941" spans="4:21">
      <c r="D3941" s="45" t="str">
        <f>IF(AND(行业估值!$B$39=$G3941,COUNTIF($G$2:$G$2552,$G3941)&gt;=1),COUNTIF($G$2:G3941,$G3941),"")</f>
        <v/>
      </c>
      <c r="E3941" s="65" t="str">
        <f t="shared" si="314"/>
        <v/>
      </c>
      <c r="F3941" s="65" t="str">
        <f t="shared" si="315"/>
        <v/>
      </c>
      <c r="G3941" s="34" t="str">
        <f>IF(E3941="","",IF(行业估值!$C$5="申万行业",[1]!EM_S_INFO_INDUSTRY_SW2014(E3941,"1"),IF(行业估值!$C$5="证监会行业",[1]!EM_S_INFO_INDUSTRY_CSRC1(E3941,"1"),[1]!EM_S_INFO_INDUSTRY_EM2016(E3941,"1"))))</f>
        <v/>
      </c>
      <c r="H3941" s="34" t="str">
        <f>IF(E3941="","",IF($H$1="上证50",[1]!EM_S_INFO_COMPINDEX(E3941,"000016"),"")&amp;IF($H$1="上证180",[1]!EM_S_INFO_COMPINDEX(E3941,"000010"),"")&amp;IF($H$1="沪深300",[1]!EM_S_INFO_COMPINDEX(E3941,"000300"),"")&amp;IF(AND($H$1="上证A股",RIGHT(E3941,2)="SH"),"是","")&amp;IF(AND($H$1="深证A股",RIGHT(E3941,2)="SZ"),"是","")&amp;IF(AND($H$1="创业板",LEFT(E3941,1)-3=0),"是","")&amp;IF(AND($H$1="全部A股",E3941&lt;&gt;0),"是","")&amp;IF(AND($H$1="中小板",LEFT(E3941,3)="002"),"是",""))</f>
        <v/>
      </c>
      <c r="I3941" s="46" t="str">
        <f>IF(E3941="","",IF(OR([1]!EM_S_VAL_MV(E3941,deadline)="",[1]!EM_S_VAL_MV(E3941,deadline)="--",[1]!EM_S_VAL_MV(E3941,deadline)="null"),0,[1]!EM_S_VAL_MV(E3941,deadline)/100000000))</f>
        <v/>
      </c>
      <c r="J3941" s="46" t="str">
        <f>IF(E3941="","",IF(RIGHT(LEFT($J$1,6),3)="TTM",[1]!EM_S_FA_PROFIT_TTM(E3941,LEFT(RIGHT($J$1,11),10),1)/100000000,[1]!EM_S_STM07_IS(E3941,61,LEFT(RIGHT($J$1,5),4)&amp;"-12-31",1)/100000000))</f>
        <v/>
      </c>
      <c r="K3941" s="36" t="str">
        <f t="shared" si="311"/>
        <v/>
      </c>
      <c r="L3941" s="46" t="str">
        <f>IF(E3941="","",IF(ISERROR(IF(行业估值!$E$7="最新年报",[1]!EM_S_STM07_BS(E3941,140,LEFT(RIGHT($L$1,5),4)&amp;"-12-31",1)/100000000,[1]!EM_S_STM07_BS(E3941,140,LEFT(RIGHT($L$1,11),10),1)/100000000)),0,IF(行业估值!$E$7="最新年报",[1]!EM_S_STM07_BS(E3941,140,LEFT(RIGHT($L$1,5),4)&amp;"-12-31",1)/100000000,[1]!EM_S_STM07_BS(E3941,140,LEFT(RIGHT($L$1,11),10),1)/100000000)))</f>
        <v/>
      </c>
      <c r="M3941" s="36" t="str">
        <f t="shared" si="312"/>
        <v/>
      </c>
      <c r="N3941" s="37" t="str">
        <f>IF(E3941="","",IF(ISERROR([1]!EM_S_EST_NETPROFIT(E3941,行业估值!$E$6,deadline)/100000000),"-",[1]!EM_S_EST_NETPROFIT(E3941,行业估值!$E$6,deadline)/100000000))</f>
        <v/>
      </c>
      <c r="O3941" s="36" t="str">
        <f t="shared" si="313"/>
        <v/>
      </c>
      <c r="T3941" s="64"/>
      <c r="U3941" s="64"/>
    </row>
    <row r="3942" spans="4:21">
      <c r="D3942" s="45" t="str">
        <f>IF(AND(行业估值!$B$39=$G3942,COUNTIF($G$2:$G$2552,$G3942)&gt;=1),COUNTIF($G$2:G3942,$G3942),"")</f>
        <v/>
      </c>
      <c r="E3942" s="65" t="str">
        <f t="shared" si="314"/>
        <v/>
      </c>
      <c r="F3942" s="65" t="str">
        <f t="shared" si="315"/>
        <v/>
      </c>
      <c r="G3942" s="34" t="str">
        <f>IF(E3942="","",IF(行业估值!$C$5="申万行业",[1]!EM_S_INFO_INDUSTRY_SW2014(E3942,"1"),IF(行业估值!$C$5="证监会行业",[1]!EM_S_INFO_INDUSTRY_CSRC1(E3942,"1"),[1]!EM_S_INFO_INDUSTRY_EM2016(E3942,"1"))))</f>
        <v/>
      </c>
      <c r="H3942" s="34" t="str">
        <f>IF(E3942="","",IF($H$1="上证50",[1]!EM_S_INFO_COMPINDEX(E3942,"000016"),"")&amp;IF($H$1="上证180",[1]!EM_S_INFO_COMPINDEX(E3942,"000010"),"")&amp;IF($H$1="沪深300",[1]!EM_S_INFO_COMPINDEX(E3942,"000300"),"")&amp;IF(AND($H$1="上证A股",RIGHT(E3942,2)="SH"),"是","")&amp;IF(AND($H$1="深证A股",RIGHT(E3942,2)="SZ"),"是","")&amp;IF(AND($H$1="创业板",LEFT(E3942,1)-3=0),"是","")&amp;IF(AND($H$1="全部A股",E3942&lt;&gt;0),"是","")&amp;IF(AND($H$1="中小板",LEFT(E3942,3)="002"),"是",""))</f>
        <v/>
      </c>
      <c r="I3942" s="46" t="str">
        <f>IF(E3942="","",IF(OR([1]!EM_S_VAL_MV(E3942,deadline)="",[1]!EM_S_VAL_MV(E3942,deadline)="--",[1]!EM_S_VAL_MV(E3942,deadline)="null"),0,[1]!EM_S_VAL_MV(E3942,deadline)/100000000))</f>
        <v/>
      </c>
      <c r="J3942" s="46" t="str">
        <f>IF(E3942="","",IF(RIGHT(LEFT($J$1,6),3)="TTM",[1]!EM_S_FA_PROFIT_TTM(E3942,LEFT(RIGHT($J$1,11),10),1)/100000000,[1]!EM_S_STM07_IS(E3942,61,LEFT(RIGHT($J$1,5),4)&amp;"-12-31",1)/100000000))</f>
        <v/>
      </c>
      <c r="K3942" s="36" t="str">
        <f t="shared" si="311"/>
        <v/>
      </c>
      <c r="L3942" s="46" t="str">
        <f>IF(E3942="","",IF(ISERROR(IF(行业估值!$E$7="最新年报",[1]!EM_S_STM07_BS(E3942,140,LEFT(RIGHT($L$1,5),4)&amp;"-12-31",1)/100000000,[1]!EM_S_STM07_BS(E3942,140,LEFT(RIGHT($L$1,11),10),1)/100000000)),0,IF(行业估值!$E$7="最新年报",[1]!EM_S_STM07_BS(E3942,140,LEFT(RIGHT($L$1,5),4)&amp;"-12-31",1)/100000000,[1]!EM_S_STM07_BS(E3942,140,LEFT(RIGHT($L$1,11),10),1)/100000000)))</f>
        <v/>
      </c>
      <c r="M3942" s="36" t="str">
        <f t="shared" si="312"/>
        <v/>
      </c>
      <c r="N3942" s="37" t="str">
        <f>IF(E3942="","",IF(ISERROR([1]!EM_S_EST_NETPROFIT(E3942,行业估值!$E$6,deadline)/100000000),"-",[1]!EM_S_EST_NETPROFIT(E3942,行业估值!$E$6,deadline)/100000000))</f>
        <v/>
      </c>
      <c r="O3942" s="36" t="str">
        <f t="shared" si="313"/>
        <v/>
      </c>
      <c r="T3942" s="64"/>
      <c r="U3942" s="64"/>
    </row>
    <row r="3943" spans="4:21">
      <c r="D3943" s="45" t="str">
        <f>IF(AND(行业估值!$B$39=$G3943,COUNTIF($G$2:$G$2552,$G3943)&gt;=1),COUNTIF($G$2:G3943,$G3943),"")</f>
        <v/>
      </c>
      <c r="E3943" s="65" t="str">
        <f t="shared" si="314"/>
        <v/>
      </c>
      <c r="F3943" s="65" t="str">
        <f t="shared" si="315"/>
        <v/>
      </c>
      <c r="G3943" s="34" t="str">
        <f>IF(E3943="","",IF(行业估值!$C$5="申万行业",[1]!EM_S_INFO_INDUSTRY_SW2014(E3943,"1"),IF(行业估值!$C$5="证监会行业",[1]!EM_S_INFO_INDUSTRY_CSRC1(E3943,"1"),[1]!EM_S_INFO_INDUSTRY_EM2016(E3943,"1"))))</f>
        <v/>
      </c>
      <c r="H3943" s="34" t="str">
        <f>IF(E3943="","",IF($H$1="上证50",[1]!EM_S_INFO_COMPINDEX(E3943,"000016"),"")&amp;IF($H$1="上证180",[1]!EM_S_INFO_COMPINDEX(E3943,"000010"),"")&amp;IF($H$1="沪深300",[1]!EM_S_INFO_COMPINDEX(E3943,"000300"),"")&amp;IF(AND($H$1="上证A股",RIGHT(E3943,2)="SH"),"是","")&amp;IF(AND($H$1="深证A股",RIGHT(E3943,2)="SZ"),"是","")&amp;IF(AND($H$1="创业板",LEFT(E3943,1)-3=0),"是","")&amp;IF(AND($H$1="全部A股",E3943&lt;&gt;0),"是","")&amp;IF(AND($H$1="中小板",LEFT(E3943,3)="002"),"是",""))</f>
        <v/>
      </c>
      <c r="I3943" s="46" t="str">
        <f>IF(E3943="","",IF(OR([1]!EM_S_VAL_MV(E3943,deadline)="",[1]!EM_S_VAL_MV(E3943,deadline)="--",[1]!EM_S_VAL_MV(E3943,deadline)="null"),0,[1]!EM_S_VAL_MV(E3943,deadline)/100000000))</f>
        <v/>
      </c>
      <c r="J3943" s="46" t="str">
        <f>IF(E3943="","",IF(RIGHT(LEFT($J$1,6),3)="TTM",[1]!EM_S_FA_PROFIT_TTM(E3943,LEFT(RIGHT($J$1,11),10),1)/100000000,[1]!EM_S_STM07_IS(E3943,61,LEFT(RIGHT($J$1,5),4)&amp;"-12-31",1)/100000000))</f>
        <v/>
      </c>
      <c r="K3943" s="36" t="str">
        <f t="shared" si="311"/>
        <v/>
      </c>
      <c r="L3943" s="46" t="str">
        <f>IF(E3943="","",IF(ISERROR(IF(行业估值!$E$7="最新年报",[1]!EM_S_STM07_BS(E3943,140,LEFT(RIGHT($L$1,5),4)&amp;"-12-31",1)/100000000,[1]!EM_S_STM07_BS(E3943,140,LEFT(RIGHT($L$1,11),10),1)/100000000)),0,IF(行业估值!$E$7="最新年报",[1]!EM_S_STM07_BS(E3943,140,LEFT(RIGHT($L$1,5),4)&amp;"-12-31",1)/100000000,[1]!EM_S_STM07_BS(E3943,140,LEFT(RIGHT($L$1,11),10),1)/100000000)))</f>
        <v/>
      </c>
      <c r="M3943" s="36" t="str">
        <f t="shared" si="312"/>
        <v/>
      </c>
      <c r="N3943" s="37" t="str">
        <f>IF(E3943="","",IF(ISERROR([1]!EM_S_EST_NETPROFIT(E3943,行业估值!$E$6,deadline)/100000000),"-",[1]!EM_S_EST_NETPROFIT(E3943,行业估值!$E$6,deadline)/100000000))</f>
        <v/>
      </c>
      <c r="O3943" s="36" t="str">
        <f t="shared" si="313"/>
        <v/>
      </c>
      <c r="T3943" s="64"/>
      <c r="U3943" s="64"/>
    </row>
    <row r="3944" spans="4:21">
      <c r="D3944" s="45" t="str">
        <f>IF(AND(行业估值!$B$39=$G3944,COUNTIF($G$2:$G$2552,$G3944)&gt;=1),COUNTIF($G$2:G3944,$G3944),"")</f>
        <v/>
      </c>
      <c r="E3944" s="65" t="str">
        <f t="shared" si="314"/>
        <v/>
      </c>
      <c r="F3944" s="65" t="str">
        <f t="shared" si="315"/>
        <v/>
      </c>
      <c r="G3944" s="34" t="str">
        <f>IF(E3944="","",IF(行业估值!$C$5="申万行业",[1]!EM_S_INFO_INDUSTRY_SW2014(E3944,"1"),IF(行业估值!$C$5="证监会行业",[1]!EM_S_INFO_INDUSTRY_CSRC1(E3944,"1"),[1]!EM_S_INFO_INDUSTRY_EM2016(E3944,"1"))))</f>
        <v/>
      </c>
      <c r="H3944" s="34" t="str">
        <f>IF(E3944="","",IF($H$1="上证50",[1]!EM_S_INFO_COMPINDEX(E3944,"000016"),"")&amp;IF($H$1="上证180",[1]!EM_S_INFO_COMPINDEX(E3944,"000010"),"")&amp;IF($H$1="沪深300",[1]!EM_S_INFO_COMPINDEX(E3944,"000300"),"")&amp;IF(AND($H$1="上证A股",RIGHT(E3944,2)="SH"),"是","")&amp;IF(AND($H$1="深证A股",RIGHT(E3944,2)="SZ"),"是","")&amp;IF(AND($H$1="创业板",LEFT(E3944,1)-3=0),"是","")&amp;IF(AND($H$1="全部A股",E3944&lt;&gt;0),"是","")&amp;IF(AND($H$1="中小板",LEFT(E3944,3)="002"),"是",""))</f>
        <v/>
      </c>
      <c r="I3944" s="46" t="str">
        <f>IF(E3944="","",IF(OR([1]!EM_S_VAL_MV(E3944,deadline)="",[1]!EM_S_VAL_MV(E3944,deadline)="--",[1]!EM_S_VAL_MV(E3944,deadline)="null"),0,[1]!EM_S_VAL_MV(E3944,deadline)/100000000))</f>
        <v/>
      </c>
      <c r="J3944" s="46" t="str">
        <f>IF(E3944="","",IF(RIGHT(LEFT($J$1,6),3)="TTM",[1]!EM_S_FA_PROFIT_TTM(E3944,LEFT(RIGHT($J$1,11),10),1)/100000000,[1]!EM_S_STM07_IS(E3944,61,LEFT(RIGHT($J$1,5),4)&amp;"-12-31",1)/100000000))</f>
        <v/>
      </c>
      <c r="K3944" s="36" t="str">
        <f t="shared" si="311"/>
        <v/>
      </c>
      <c r="L3944" s="46" t="str">
        <f>IF(E3944="","",IF(ISERROR(IF(行业估值!$E$7="最新年报",[1]!EM_S_STM07_BS(E3944,140,LEFT(RIGHT($L$1,5),4)&amp;"-12-31",1)/100000000,[1]!EM_S_STM07_BS(E3944,140,LEFT(RIGHT($L$1,11),10),1)/100000000)),0,IF(行业估值!$E$7="最新年报",[1]!EM_S_STM07_BS(E3944,140,LEFT(RIGHT($L$1,5),4)&amp;"-12-31",1)/100000000,[1]!EM_S_STM07_BS(E3944,140,LEFT(RIGHT($L$1,11),10),1)/100000000)))</f>
        <v/>
      </c>
      <c r="M3944" s="36" t="str">
        <f t="shared" si="312"/>
        <v/>
      </c>
      <c r="N3944" s="37" t="str">
        <f>IF(E3944="","",IF(ISERROR([1]!EM_S_EST_NETPROFIT(E3944,行业估值!$E$6,deadline)/100000000),"-",[1]!EM_S_EST_NETPROFIT(E3944,行业估值!$E$6,deadline)/100000000))</f>
        <v/>
      </c>
      <c r="O3944" s="36" t="str">
        <f t="shared" si="313"/>
        <v/>
      </c>
      <c r="T3944" s="64"/>
      <c r="U3944" s="64"/>
    </row>
    <row r="3945" spans="4:21">
      <c r="D3945" s="45" t="str">
        <f>IF(AND(行业估值!$B$39=$G3945,COUNTIF($G$2:$G$2552,$G3945)&gt;=1),COUNTIF($G$2:G3945,$G3945),"")</f>
        <v/>
      </c>
      <c r="E3945" s="65" t="str">
        <f t="shared" si="314"/>
        <v/>
      </c>
      <c r="F3945" s="65" t="str">
        <f t="shared" si="315"/>
        <v/>
      </c>
      <c r="G3945" s="34" t="str">
        <f>IF(E3945="","",IF(行业估值!$C$5="申万行业",[1]!EM_S_INFO_INDUSTRY_SW2014(E3945,"1"),IF(行业估值!$C$5="证监会行业",[1]!EM_S_INFO_INDUSTRY_CSRC1(E3945,"1"),[1]!EM_S_INFO_INDUSTRY_EM2016(E3945,"1"))))</f>
        <v/>
      </c>
      <c r="H3945" s="34" t="str">
        <f>IF(E3945="","",IF($H$1="上证50",[1]!EM_S_INFO_COMPINDEX(E3945,"000016"),"")&amp;IF($H$1="上证180",[1]!EM_S_INFO_COMPINDEX(E3945,"000010"),"")&amp;IF($H$1="沪深300",[1]!EM_S_INFO_COMPINDEX(E3945,"000300"),"")&amp;IF(AND($H$1="上证A股",RIGHT(E3945,2)="SH"),"是","")&amp;IF(AND($H$1="深证A股",RIGHT(E3945,2)="SZ"),"是","")&amp;IF(AND($H$1="创业板",LEFT(E3945,1)-3=0),"是","")&amp;IF(AND($H$1="全部A股",E3945&lt;&gt;0),"是","")&amp;IF(AND($H$1="中小板",LEFT(E3945,3)="002"),"是",""))</f>
        <v/>
      </c>
      <c r="I3945" s="46" t="str">
        <f>IF(E3945="","",IF(OR([1]!EM_S_VAL_MV(E3945,deadline)="",[1]!EM_S_VAL_MV(E3945,deadline)="--",[1]!EM_S_VAL_MV(E3945,deadline)="null"),0,[1]!EM_S_VAL_MV(E3945,deadline)/100000000))</f>
        <v/>
      </c>
      <c r="J3945" s="46" t="str">
        <f>IF(E3945="","",IF(RIGHT(LEFT($J$1,6),3)="TTM",[1]!EM_S_FA_PROFIT_TTM(E3945,LEFT(RIGHT($J$1,11),10),1)/100000000,[1]!EM_S_STM07_IS(E3945,61,LEFT(RIGHT($J$1,5),4)&amp;"-12-31",1)/100000000))</f>
        <v/>
      </c>
      <c r="K3945" s="36" t="str">
        <f t="shared" si="311"/>
        <v/>
      </c>
      <c r="L3945" s="46" t="str">
        <f>IF(E3945="","",IF(ISERROR(IF(行业估值!$E$7="最新年报",[1]!EM_S_STM07_BS(E3945,140,LEFT(RIGHT($L$1,5),4)&amp;"-12-31",1)/100000000,[1]!EM_S_STM07_BS(E3945,140,LEFT(RIGHT($L$1,11),10),1)/100000000)),0,IF(行业估值!$E$7="最新年报",[1]!EM_S_STM07_BS(E3945,140,LEFT(RIGHT($L$1,5),4)&amp;"-12-31",1)/100000000,[1]!EM_S_STM07_BS(E3945,140,LEFT(RIGHT($L$1,11),10),1)/100000000)))</f>
        <v/>
      </c>
      <c r="M3945" s="36" t="str">
        <f t="shared" si="312"/>
        <v/>
      </c>
      <c r="N3945" s="37" t="str">
        <f>IF(E3945="","",IF(ISERROR([1]!EM_S_EST_NETPROFIT(E3945,行业估值!$E$6,deadline)/100000000),"-",[1]!EM_S_EST_NETPROFIT(E3945,行业估值!$E$6,deadline)/100000000))</f>
        <v/>
      </c>
      <c r="O3945" s="36" t="str">
        <f t="shared" si="313"/>
        <v/>
      </c>
      <c r="T3945" s="64"/>
      <c r="U3945" s="64"/>
    </row>
    <row r="3946" spans="4:21">
      <c r="D3946" s="45" t="str">
        <f>IF(AND(行业估值!$B$39=$G3946,COUNTIF($G$2:$G$2552,$G3946)&gt;=1),COUNTIF($G$2:G3946,$G3946),"")</f>
        <v/>
      </c>
      <c r="E3946" s="65" t="str">
        <f t="shared" si="314"/>
        <v/>
      </c>
      <c r="F3946" s="65" t="str">
        <f t="shared" si="315"/>
        <v/>
      </c>
      <c r="G3946" s="34" t="str">
        <f>IF(E3946="","",IF(行业估值!$C$5="申万行业",[1]!EM_S_INFO_INDUSTRY_SW2014(E3946,"1"),IF(行业估值!$C$5="证监会行业",[1]!EM_S_INFO_INDUSTRY_CSRC1(E3946,"1"),[1]!EM_S_INFO_INDUSTRY_EM2016(E3946,"1"))))</f>
        <v/>
      </c>
      <c r="H3946" s="34" t="str">
        <f>IF(E3946="","",IF($H$1="上证50",[1]!EM_S_INFO_COMPINDEX(E3946,"000016"),"")&amp;IF($H$1="上证180",[1]!EM_S_INFO_COMPINDEX(E3946,"000010"),"")&amp;IF($H$1="沪深300",[1]!EM_S_INFO_COMPINDEX(E3946,"000300"),"")&amp;IF(AND($H$1="上证A股",RIGHT(E3946,2)="SH"),"是","")&amp;IF(AND($H$1="深证A股",RIGHT(E3946,2)="SZ"),"是","")&amp;IF(AND($H$1="创业板",LEFT(E3946,1)-3=0),"是","")&amp;IF(AND($H$1="全部A股",E3946&lt;&gt;0),"是","")&amp;IF(AND($H$1="中小板",LEFT(E3946,3)="002"),"是",""))</f>
        <v/>
      </c>
      <c r="I3946" s="46" t="str">
        <f>IF(E3946="","",IF(OR([1]!EM_S_VAL_MV(E3946,deadline)="",[1]!EM_S_VAL_MV(E3946,deadline)="--",[1]!EM_S_VAL_MV(E3946,deadline)="null"),0,[1]!EM_S_VAL_MV(E3946,deadline)/100000000))</f>
        <v/>
      </c>
      <c r="J3946" s="46" t="str">
        <f>IF(E3946="","",IF(RIGHT(LEFT($J$1,6),3)="TTM",[1]!EM_S_FA_PROFIT_TTM(E3946,LEFT(RIGHT($J$1,11),10),1)/100000000,[1]!EM_S_STM07_IS(E3946,61,LEFT(RIGHT($J$1,5),4)&amp;"-12-31",1)/100000000))</f>
        <v/>
      </c>
      <c r="K3946" s="36" t="str">
        <f t="shared" si="311"/>
        <v/>
      </c>
      <c r="L3946" s="46" t="str">
        <f>IF(E3946="","",IF(ISERROR(IF(行业估值!$E$7="最新年报",[1]!EM_S_STM07_BS(E3946,140,LEFT(RIGHT($L$1,5),4)&amp;"-12-31",1)/100000000,[1]!EM_S_STM07_BS(E3946,140,LEFT(RIGHT($L$1,11),10),1)/100000000)),0,IF(行业估值!$E$7="最新年报",[1]!EM_S_STM07_BS(E3946,140,LEFT(RIGHT($L$1,5),4)&amp;"-12-31",1)/100000000,[1]!EM_S_STM07_BS(E3946,140,LEFT(RIGHT($L$1,11),10),1)/100000000)))</f>
        <v/>
      </c>
      <c r="M3946" s="36" t="str">
        <f t="shared" si="312"/>
        <v/>
      </c>
      <c r="N3946" s="37" t="str">
        <f>IF(E3946="","",IF(ISERROR([1]!EM_S_EST_NETPROFIT(E3946,行业估值!$E$6,deadline)/100000000),"-",[1]!EM_S_EST_NETPROFIT(E3946,行业估值!$E$6,deadline)/100000000))</f>
        <v/>
      </c>
      <c r="O3946" s="36" t="str">
        <f t="shared" si="313"/>
        <v/>
      </c>
      <c r="T3946" s="64"/>
      <c r="U3946" s="64"/>
    </row>
    <row r="3947" spans="4:21">
      <c r="D3947" s="45" t="str">
        <f>IF(AND(行业估值!$B$39=$G3947,COUNTIF($G$2:$G$2552,$G3947)&gt;=1),COUNTIF($G$2:G3947,$G3947),"")</f>
        <v/>
      </c>
      <c r="E3947" s="65" t="str">
        <f t="shared" si="314"/>
        <v/>
      </c>
      <c r="F3947" s="65" t="str">
        <f t="shared" si="315"/>
        <v/>
      </c>
      <c r="G3947" s="34" t="str">
        <f>IF(E3947="","",IF(行业估值!$C$5="申万行业",[1]!EM_S_INFO_INDUSTRY_SW2014(E3947,"1"),IF(行业估值!$C$5="证监会行业",[1]!EM_S_INFO_INDUSTRY_CSRC1(E3947,"1"),[1]!EM_S_INFO_INDUSTRY_EM2016(E3947,"1"))))</f>
        <v/>
      </c>
      <c r="H3947" s="34" t="str">
        <f>IF(E3947="","",IF($H$1="上证50",[1]!EM_S_INFO_COMPINDEX(E3947,"000016"),"")&amp;IF($H$1="上证180",[1]!EM_S_INFO_COMPINDEX(E3947,"000010"),"")&amp;IF($H$1="沪深300",[1]!EM_S_INFO_COMPINDEX(E3947,"000300"),"")&amp;IF(AND($H$1="上证A股",RIGHT(E3947,2)="SH"),"是","")&amp;IF(AND($H$1="深证A股",RIGHT(E3947,2)="SZ"),"是","")&amp;IF(AND($H$1="创业板",LEFT(E3947,1)-3=0),"是","")&amp;IF(AND($H$1="全部A股",E3947&lt;&gt;0),"是","")&amp;IF(AND($H$1="中小板",LEFT(E3947,3)="002"),"是",""))</f>
        <v/>
      </c>
      <c r="I3947" s="46" t="str">
        <f>IF(E3947="","",IF(OR([1]!EM_S_VAL_MV(E3947,deadline)="",[1]!EM_S_VAL_MV(E3947,deadline)="--",[1]!EM_S_VAL_MV(E3947,deadline)="null"),0,[1]!EM_S_VAL_MV(E3947,deadline)/100000000))</f>
        <v/>
      </c>
      <c r="J3947" s="46" t="str">
        <f>IF(E3947="","",IF(RIGHT(LEFT($J$1,6),3)="TTM",[1]!EM_S_FA_PROFIT_TTM(E3947,LEFT(RIGHT($J$1,11),10),1)/100000000,[1]!EM_S_STM07_IS(E3947,61,LEFT(RIGHT($J$1,5),4)&amp;"-12-31",1)/100000000))</f>
        <v/>
      </c>
      <c r="K3947" s="36" t="str">
        <f t="shared" si="311"/>
        <v/>
      </c>
      <c r="L3947" s="46" t="str">
        <f>IF(E3947="","",IF(ISERROR(IF(行业估值!$E$7="最新年报",[1]!EM_S_STM07_BS(E3947,140,LEFT(RIGHT($L$1,5),4)&amp;"-12-31",1)/100000000,[1]!EM_S_STM07_BS(E3947,140,LEFT(RIGHT($L$1,11),10),1)/100000000)),0,IF(行业估值!$E$7="最新年报",[1]!EM_S_STM07_BS(E3947,140,LEFT(RIGHT($L$1,5),4)&amp;"-12-31",1)/100000000,[1]!EM_S_STM07_BS(E3947,140,LEFT(RIGHT($L$1,11),10),1)/100000000)))</f>
        <v/>
      </c>
      <c r="M3947" s="36" t="str">
        <f t="shared" si="312"/>
        <v/>
      </c>
      <c r="N3947" s="37" t="str">
        <f>IF(E3947="","",IF(ISERROR([1]!EM_S_EST_NETPROFIT(E3947,行业估值!$E$6,deadline)/100000000),"-",[1]!EM_S_EST_NETPROFIT(E3947,行业估值!$E$6,deadline)/100000000))</f>
        <v/>
      </c>
      <c r="O3947" s="36" t="str">
        <f t="shared" si="313"/>
        <v/>
      </c>
      <c r="T3947" s="64"/>
      <c r="U3947" s="64"/>
    </row>
    <row r="3948" spans="4:21">
      <c r="D3948" s="45" t="str">
        <f>IF(AND(行业估值!$B$39=$G3948,COUNTIF($G$2:$G$2552,$G3948)&gt;=1),COUNTIF($G$2:G3948,$G3948),"")</f>
        <v/>
      </c>
      <c r="E3948" s="65" t="str">
        <f t="shared" si="314"/>
        <v/>
      </c>
      <c r="F3948" s="65" t="str">
        <f t="shared" si="315"/>
        <v/>
      </c>
      <c r="G3948" s="34" t="str">
        <f>IF(E3948="","",IF(行业估值!$C$5="申万行业",[1]!EM_S_INFO_INDUSTRY_SW2014(E3948,"1"),IF(行业估值!$C$5="证监会行业",[1]!EM_S_INFO_INDUSTRY_CSRC1(E3948,"1"),[1]!EM_S_INFO_INDUSTRY_EM2016(E3948,"1"))))</f>
        <v/>
      </c>
      <c r="H3948" s="34" t="str">
        <f>IF(E3948="","",IF($H$1="上证50",[1]!EM_S_INFO_COMPINDEX(E3948,"000016"),"")&amp;IF($H$1="上证180",[1]!EM_S_INFO_COMPINDEX(E3948,"000010"),"")&amp;IF($H$1="沪深300",[1]!EM_S_INFO_COMPINDEX(E3948,"000300"),"")&amp;IF(AND($H$1="上证A股",RIGHT(E3948,2)="SH"),"是","")&amp;IF(AND($H$1="深证A股",RIGHT(E3948,2)="SZ"),"是","")&amp;IF(AND($H$1="创业板",LEFT(E3948,1)-3=0),"是","")&amp;IF(AND($H$1="全部A股",E3948&lt;&gt;0),"是","")&amp;IF(AND($H$1="中小板",LEFT(E3948,3)="002"),"是",""))</f>
        <v/>
      </c>
      <c r="I3948" s="46" t="str">
        <f>IF(E3948="","",IF(OR([1]!EM_S_VAL_MV(E3948,deadline)="",[1]!EM_S_VAL_MV(E3948,deadline)="--",[1]!EM_S_VAL_MV(E3948,deadline)="null"),0,[1]!EM_S_VAL_MV(E3948,deadline)/100000000))</f>
        <v/>
      </c>
      <c r="J3948" s="46" t="str">
        <f>IF(E3948="","",IF(RIGHT(LEFT($J$1,6),3)="TTM",[1]!EM_S_FA_PROFIT_TTM(E3948,LEFT(RIGHT($J$1,11),10),1)/100000000,[1]!EM_S_STM07_IS(E3948,61,LEFT(RIGHT($J$1,5),4)&amp;"-12-31",1)/100000000))</f>
        <v/>
      </c>
      <c r="K3948" s="36" t="str">
        <f t="shared" si="311"/>
        <v/>
      </c>
      <c r="L3948" s="46" t="str">
        <f>IF(E3948="","",IF(ISERROR(IF(行业估值!$E$7="最新年报",[1]!EM_S_STM07_BS(E3948,140,LEFT(RIGHT($L$1,5),4)&amp;"-12-31",1)/100000000,[1]!EM_S_STM07_BS(E3948,140,LEFT(RIGHT($L$1,11),10),1)/100000000)),0,IF(行业估值!$E$7="最新年报",[1]!EM_S_STM07_BS(E3948,140,LEFT(RIGHT($L$1,5),4)&amp;"-12-31",1)/100000000,[1]!EM_S_STM07_BS(E3948,140,LEFT(RIGHT($L$1,11),10),1)/100000000)))</f>
        <v/>
      </c>
      <c r="M3948" s="36" t="str">
        <f t="shared" si="312"/>
        <v/>
      </c>
      <c r="N3948" s="37" t="str">
        <f>IF(E3948="","",IF(ISERROR([1]!EM_S_EST_NETPROFIT(E3948,行业估值!$E$6,deadline)/100000000),"-",[1]!EM_S_EST_NETPROFIT(E3948,行业估值!$E$6,deadline)/100000000))</f>
        <v/>
      </c>
      <c r="O3948" s="36" t="str">
        <f t="shared" si="313"/>
        <v/>
      </c>
      <c r="T3948" s="64"/>
      <c r="U3948" s="64"/>
    </row>
    <row r="3949" spans="4:21">
      <c r="D3949" s="45" t="str">
        <f>IF(AND(行业估值!$B$39=$G3949,COUNTIF($G$2:$G$2552,$G3949)&gt;=1),COUNTIF($G$2:G3949,$G3949),"")</f>
        <v/>
      </c>
      <c r="E3949" s="65" t="str">
        <f t="shared" si="314"/>
        <v/>
      </c>
      <c r="F3949" s="65" t="str">
        <f t="shared" si="315"/>
        <v/>
      </c>
      <c r="G3949" s="34" t="str">
        <f>IF(E3949="","",IF(行业估值!$C$5="申万行业",[1]!EM_S_INFO_INDUSTRY_SW2014(E3949,"1"),IF(行业估值!$C$5="证监会行业",[1]!EM_S_INFO_INDUSTRY_CSRC1(E3949,"1"),[1]!EM_S_INFO_INDUSTRY_EM2016(E3949,"1"))))</f>
        <v/>
      </c>
      <c r="H3949" s="34" t="str">
        <f>IF(E3949="","",IF($H$1="上证50",[1]!EM_S_INFO_COMPINDEX(E3949,"000016"),"")&amp;IF($H$1="上证180",[1]!EM_S_INFO_COMPINDEX(E3949,"000010"),"")&amp;IF($H$1="沪深300",[1]!EM_S_INFO_COMPINDEX(E3949,"000300"),"")&amp;IF(AND($H$1="上证A股",RIGHT(E3949,2)="SH"),"是","")&amp;IF(AND($H$1="深证A股",RIGHT(E3949,2)="SZ"),"是","")&amp;IF(AND($H$1="创业板",LEFT(E3949,1)-3=0),"是","")&amp;IF(AND($H$1="全部A股",E3949&lt;&gt;0),"是","")&amp;IF(AND($H$1="中小板",LEFT(E3949,3)="002"),"是",""))</f>
        <v/>
      </c>
      <c r="I3949" s="46" t="str">
        <f>IF(E3949="","",IF(OR([1]!EM_S_VAL_MV(E3949,deadline)="",[1]!EM_S_VAL_MV(E3949,deadline)="--",[1]!EM_S_VAL_MV(E3949,deadline)="null"),0,[1]!EM_S_VAL_MV(E3949,deadline)/100000000))</f>
        <v/>
      </c>
      <c r="J3949" s="46" t="str">
        <f>IF(E3949="","",IF(RIGHT(LEFT($J$1,6),3)="TTM",[1]!EM_S_FA_PROFIT_TTM(E3949,LEFT(RIGHT($J$1,11),10),1)/100000000,[1]!EM_S_STM07_IS(E3949,61,LEFT(RIGHT($J$1,5),4)&amp;"-12-31",1)/100000000))</f>
        <v/>
      </c>
      <c r="K3949" s="36" t="str">
        <f t="shared" si="311"/>
        <v/>
      </c>
      <c r="L3949" s="46" t="str">
        <f>IF(E3949="","",IF(ISERROR(IF(行业估值!$E$7="最新年报",[1]!EM_S_STM07_BS(E3949,140,LEFT(RIGHT($L$1,5),4)&amp;"-12-31",1)/100000000,[1]!EM_S_STM07_BS(E3949,140,LEFT(RIGHT($L$1,11),10),1)/100000000)),0,IF(行业估值!$E$7="最新年报",[1]!EM_S_STM07_BS(E3949,140,LEFT(RIGHT($L$1,5),4)&amp;"-12-31",1)/100000000,[1]!EM_S_STM07_BS(E3949,140,LEFT(RIGHT($L$1,11),10),1)/100000000)))</f>
        <v/>
      </c>
      <c r="M3949" s="36" t="str">
        <f t="shared" si="312"/>
        <v/>
      </c>
      <c r="N3949" s="37" t="str">
        <f>IF(E3949="","",IF(ISERROR([1]!EM_S_EST_NETPROFIT(E3949,行业估值!$E$6,deadline)/100000000),"-",[1]!EM_S_EST_NETPROFIT(E3949,行业估值!$E$6,deadline)/100000000))</f>
        <v/>
      </c>
      <c r="O3949" s="36" t="str">
        <f t="shared" si="313"/>
        <v/>
      </c>
      <c r="T3949" s="64"/>
      <c r="U3949" s="64"/>
    </row>
    <row r="3950" spans="4:21">
      <c r="D3950" s="45" t="str">
        <f>IF(AND(行业估值!$B$39=$G3950,COUNTIF($G$2:$G$2552,$G3950)&gt;=1),COUNTIF($G$2:G3950,$G3950),"")</f>
        <v/>
      </c>
      <c r="E3950" s="65" t="str">
        <f t="shared" si="314"/>
        <v/>
      </c>
      <c r="F3950" s="65" t="str">
        <f t="shared" si="315"/>
        <v/>
      </c>
      <c r="G3950" s="34" t="str">
        <f>IF(E3950="","",IF(行业估值!$C$5="申万行业",[1]!EM_S_INFO_INDUSTRY_SW2014(E3950,"1"),IF(行业估值!$C$5="证监会行业",[1]!EM_S_INFO_INDUSTRY_CSRC1(E3950,"1"),[1]!EM_S_INFO_INDUSTRY_EM2016(E3950,"1"))))</f>
        <v/>
      </c>
      <c r="H3950" s="34" t="str">
        <f>IF(E3950="","",IF($H$1="上证50",[1]!EM_S_INFO_COMPINDEX(E3950,"000016"),"")&amp;IF($H$1="上证180",[1]!EM_S_INFO_COMPINDEX(E3950,"000010"),"")&amp;IF($H$1="沪深300",[1]!EM_S_INFO_COMPINDEX(E3950,"000300"),"")&amp;IF(AND($H$1="上证A股",RIGHT(E3950,2)="SH"),"是","")&amp;IF(AND($H$1="深证A股",RIGHT(E3950,2)="SZ"),"是","")&amp;IF(AND($H$1="创业板",LEFT(E3950,1)-3=0),"是","")&amp;IF(AND($H$1="全部A股",E3950&lt;&gt;0),"是","")&amp;IF(AND($H$1="中小板",LEFT(E3950,3)="002"),"是",""))</f>
        <v/>
      </c>
      <c r="I3950" s="46" t="str">
        <f>IF(E3950="","",IF(OR([1]!EM_S_VAL_MV(E3950,deadline)="",[1]!EM_S_VAL_MV(E3950,deadline)="--",[1]!EM_S_VAL_MV(E3950,deadline)="null"),0,[1]!EM_S_VAL_MV(E3950,deadline)/100000000))</f>
        <v/>
      </c>
      <c r="J3950" s="46" t="str">
        <f>IF(E3950="","",IF(RIGHT(LEFT($J$1,6),3)="TTM",[1]!EM_S_FA_PROFIT_TTM(E3950,LEFT(RIGHT($J$1,11),10),1)/100000000,[1]!EM_S_STM07_IS(E3950,61,LEFT(RIGHT($J$1,5),4)&amp;"-12-31",1)/100000000))</f>
        <v/>
      </c>
      <c r="K3950" s="36" t="str">
        <f t="shared" si="311"/>
        <v/>
      </c>
      <c r="L3950" s="46" t="str">
        <f>IF(E3950="","",IF(ISERROR(IF(行业估值!$E$7="最新年报",[1]!EM_S_STM07_BS(E3950,140,LEFT(RIGHT($L$1,5),4)&amp;"-12-31",1)/100000000,[1]!EM_S_STM07_BS(E3950,140,LEFT(RIGHT($L$1,11),10),1)/100000000)),0,IF(行业估值!$E$7="最新年报",[1]!EM_S_STM07_BS(E3950,140,LEFT(RIGHT($L$1,5),4)&amp;"-12-31",1)/100000000,[1]!EM_S_STM07_BS(E3950,140,LEFT(RIGHT($L$1,11),10),1)/100000000)))</f>
        <v/>
      </c>
      <c r="M3950" s="36" t="str">
        <f t="shared" si="312"/>
        <v/>
      </c>
      <c r="N3950" s="37" t="str">
        <f>IF(E3950="","",IF(ISERROR([1]!EM_S_EST_NETPROFIT(E3950,行业估值!$E$6,deadline)/100000000),"-",[1]!EM_S_EST_NETPROFIT(E3950,行业估值!$E$6,deadline)/100000000))</f>
        <v/>
      </c>
      <c r="O3950" s="36" t="str">
        <f t="shared" si="313"/>
        <v/>
      </c>
      <c r="T3950" s="64"/>
      <c r="U3950" s="64"/>
    </row>
    <row r="3951" spans="4:21">
      <c r="D3951" s="45" t="str">
        <f>IF(AND(行业估值!$B$39=$G3951,COUNTIF($G$2:$G$2552,$G3951)&gt;=1),COUNTIF($G$2:G3951,$G3951),"")</f>
        <v/>
      </c>
      <c r="E3951" s="65" t="str">
        <f t="shared" si="314"/>
        <v/>
      </c>
      <c r="F3951" s="65" t="str">
        <f t="shared" si="315"/>
        <v/>
      </c>
      <c r="G3951" s="34" t="str">
        <f>IF(E3951="","",IF(行业估值!$C$5="申万行业",[1]!EM_S_INFO_INDUSTRY_SW2014(E3951,"1"),IF(行业估值!$C$5="证监会行业",[1]!EM_S_INFO_INDUSTRY_CSRC1(E3951,"1"),[1]!EM_S_INFO_INDUSTRY_EM2016(E3951,"1"))))</f>
        <v/>
      </c>
      <c r="H3951" s="34" t="str">
        <f>IF(E3951="","",IF($H$1="上证50",[1]!EM_S_INFO_COMPINDEX(E3951,"000016"),"")&amp;IF($H$1="上证180",[1]!EM_S_INFO_COMPINDEX(E3951,"000010"),"")&amp;IF($H$1="沪深300",[1]!EM_S_INFO_COMPINDEX(E3951,"000300"),"")&amp;IF(AND($H$1="上证A股",RIGHT(E3951,2)="SH"),"是","")&amp;IF(AND($H$1="深证A股",RIGHT(E3951,2)="SZ"),"是","")&amp;IF(AND($H$1="创业板",LEFT(E3951,1)-3=0),"是","")&amp;IF(AND($H$1="全部A股",E3951&lt;&gt;0),"是","")&amp;IF(AND($H$1="中小板",LEFT(E3951,3)="002"),"是",""))</f>
        <v/>
      </c>
      <c r="I3951" s="46" t="str">
        <f>IF(E3951="","",IF(OR([1]!EM_S_VAL_MV(E3951,deadline)="",[1]!EM_S_VAL_MV(E3951,deadline)="--",[1]!EM_S_VAL_MV(E3951,deadline)="null"),0,[1]!EM_S_VAL_MV(E3951,deadline)/100000000))</f>
        <v/>
      </c>
      <c r="J3951" s="46" t="str">
        <f>IF(E3951="","",IF(RIGHT(LEFT($J$1,6),3)="TTM",[1]!EM_S_FA_PROFIT_TTM(E3951,LEFT(RIGHT($J$1,11),10),1)/100000000,[1]!EM_S_STM07_IS(E3951,61,LEFT(RIGHT($J$1,5),4)&amp;"-12-31",1)/100000000))</f>
        <v/>
      </c>
      <c r="K3951" s="36" t="str">
        <f t="shared" si="311"/>
        <v/>
      </c>
      <c r="L3951" s="46" t="str">
        <f>IF(E3951="","",IF(ISERROR(IF(行业估值!$E$7="最新年报",[1]!EM_S_STM07_BS(E3951,140,LEFT(RIGHT($L$1,5),4)&amp;"-12-31",1)/100000000,[1]!EM_S_STM07_BS(E3951,140,LEFT(RIGHT($L$1,11),10),1)/100000000)),0,IF(行业估值!$E$7="最新年报",[1]!EM_S_STM07_BS(E3951,140,LEFT(RIGHT($L$1,5),4)&amp;"-12-31",1)/100000000,[1]!EM_S_STM07_BS(E3951,140,LEFT(RIGHT($L$1,11),10),1)/100000000)))</f>
        <v/>
      </c>
      <c r="M3951" s="36" t="str">
        <f t="shared" si="312"/>
        <v/>
      </c>
      <c r="N3951" s="37" t="str">
        <f>IF(E3951="","",IF(ISERROR([1]!EM_S_EST_NETPROFIT(E3951,行业估值!$E$6,deadline)/100000000),"-",[1]!EM_S_EST_NETPROFIT(E3951,行业估值!$E$6,deadline)/100000000))</f>
        <v/>
      </c>
      <c r="O3951" s="36" t="str">
        <f t="shared" si="313"/>
        <v/>
      </c>
      <c r="T3951" s="64"/>
      <c r="U3951" s="64"/>
    </row>
    <row r="3952" spans="4:21">
      <c r="D3952" s="45" t="str">
        <f>IF(AND(行业估值!$B$39=$G3952,COUNTIF($G$2:$G$2552,$G3952)&gt;=1),COUNTIF($G$2:G3952,$G3952),"")</f>
        <v/>
      </c>
      <c r="E3952" s="65" t="str">
        <f t="shared" si="314"/>
        <v/>
      </c>
      <c r="F3952" s="65" t="str">
        <f t="shared" si="315"/>
        <v/>
      </c>
      <c r="G3952" s="34" t="str">
        <f>IF(E3952="","",IF(行业估值!$C$5="申万行业",[1]!EM_S_INFO_INDUSTRY_SW2014(E3952,"1"),IF(行业估值!$C$5="证监会行业",[1]!EM_S_INFO_INDUSTRY_CSRC1(E3952,"1"),[1]!EM_S_INFO_INDUSTRY_EM2016(E3952,"1"))))</f>
        <v/>
      </c>
      <c r="H3952" s="34" t="str">
        <f>IF(E3952="","",IF($H$1="上证50",[1]!EM_S_INFO_COMPINDEX(E3952,"000016"),"")&amp;IF($H$1="上证180",[1]!EM_S_INFO_COMPINDEX(E3952,"000010"),"")&amp;IF($H$1="沪深300",[1]!EM_S_INFO_COMPINDEX(E3952,"000300"),"")&amp;IF(AND($H$1="上证A股",RIGHT(E3952,2)="SH"),"是","")&amp;IF(AND($H$1="深证A股",RIGHT(E3952,2)="SZ"),"是","")&amp;IF(AND($H$1="创业板",LEFT(E3952,1)-3=0),"是","")&amp;IF(AND($H$1="全部A股",E3952&lt;&gt;0),"是","")&amp;IF(AND($H$1="中小板",LEFT(E3952,3)="002"),"是",""))</f>
        <v/>
      </c>
      <c r="I3952" s="46" t="str">
        <f>IF(E3952="","",IF(OR([1]!EM_S_VAL_MV(E3952,deadline)="",[1]!EM_S_VAL_MV(E3952,deadline)="--",[1]!EM_S_VAL_MV(E3952,deadline)="null"),0,[1]!EM_S_VAL_MV(E3952,deadline)/100000000))</f>
        <v/>
      </c>
      <c r="J3952" s="46" t="str">
        <f>IF(E3952="","",IF(RIGHT(LEFT($J$1,6),3)="TTM",[1]!EM_S_FA_PROFIT_TTM(E3952,LEFT(RIGHT($J$1,11),10),1)/100000000,[1]!EM_S_STM07_IS(E3952,61,LEFT(RIGHT($J$1,5),4)&amp;"-12-31",1)/100000000))</f>
        <v/>
      </c>
      <c r="K3952" s="36" t="str">
        <f t="shared" si="311"/>
        <v/>
      </c>
      <c r="L3952" s="46" t="str">
        <f>IF(E3952="","",IF(ISERROR(IF(行业估值!$E$7="最新年报",[1]!EM_S_STM07_BS(E3952,140,LEFT(RIGHT($L$1,5),4)&amp;"-12-31",1)/100000000,[1]!EM_S_STM07_BS(E3952,140,LEFT(RIGHT($L$1,11),10),1)/100000000)),0,IF(行业估值!$E$7="最新年报",[1]!EM_S_STM07_BS(E3952,140,LEFT(RIGHT($L$1,5),4)&amp;"-12-31",1)/100000000,[1]!EM_S_STM07_BS(E3952,140,LEFT(RIGHT($L$1,11),10),1)/100000000)))</f>
        <v/>
      </c>
      <c r="M3952" s="36" t="str">
        <f t="shared" si="312"/>
        <v/>
      </c>
      <c r="N3952" s="37" t="str">
        <f>IF(E3952="","",IF(ISERROR([1]!EM_S_EST_NETPROFIT(E3952,行业估值!$E$6,deadline)/100000000),"-",[1]!EM_S_EST_NETPROFIT(E3952,行业估值!$E$6,deadline)/100000000))</f>
        <v/>
      </c>
      <c r="O3952" s="36" t="str">
        <f t="shared" si="313"/>
        <v/>
      </c>
      <c r="T3952" s="64"/>
      <c r="U3952" s="64"/>
    </row>
    <row r="3953" spans="4:21">
      <c r="D3953" s="45" t="str">
        <f>IF(AND(行业估值!$B$39=$G3953,COUNTIF($G$2:$G$2552,$G3953)&gt;=1),COUNTIF($G$2:G3953,$G3953),"")</f>
        <v/>
      </c>
      <c r="E3953" s="65" t="str">
        <f t="shared" si="314"/>
        <v/>
      </c>
      <c r="F3953" s="65" t="str">
        <f t="shared" si="315"/>
        <v/>
      </c>
      <c r="G3953" s="34" t="str">
        <f>IF(E3953="","",IF(行业估值!$C$5="申万行业",[1]!EM_S_INFO_INDUSTRY_SW2014(E3953,"1"),IF(行业估值!$C$5="证监会行业",[1]!EM_S_INFO_INDUSTRY_CSRC1(E3953,"1"),[1]!EM_S_INFO_INDUSTRY_EM2016(E3953,"1"))))</f>
        <v/>
      </c>
      <c r="H3953" s="34" t="str">
        <f>IF(E3953="","",IF($H$1="上证50",[1]!EM_S_INFO_COMPINDEX(E3953,"000016"),"")&amp;IF($H$1="上证180",[1]!EM_S_INFO_COMPINDEX(E3953,"000010"),"")&amp;IF($H$1="沪深300",[1]!EM_S_INFO_COMPINDEX(E3953,"000300"),"")&amp;IF(AND($H$1="上证A股",RIGHT(E3953,2)="SH"),"是","")&amp;IF(AND($H$1="深证A股",RIGHT(E3953,2)="SZ"),"是","")&amp;IF(AND($H$1="创业板",LEFT(E3953,1)-3=0),"是","")&amp;IF(AND($H$1="全部A股",E3953&lt;&gt;0),"是","")&amp;IF(AND($H$1="中小板",LEFT(E3953,3)="002"),"是",""))</f>
        <v/>
      </c>
      <c r="I3953" s="46" t="str">
        <f>IF(E3953="","",IF(OR([1]!EM_S_VAL_MV(E3953,deadline)="",[1]!EM_S_VAL_MV(E3953,deadline)="--",[1]!EM_S_VAL_MV(E3953,deadline)="null"),0,[1]!EM_S_VAL_MV(E3953,deadline)/100000000))</f>
        <v/>
      </c>
      <c r="J3953" s="46" t="str">
        <f>IF(E3953="","",IF(RIGHT(LEFT($J$1,6),3)="TTM",[1]!EM_S_FA_PROFIT_TTM(E3953,LEFT(RIGHT($J$1,11),10),1)/100000000,[1]!EM_S_STM07_IS(E3953,61,LEFT(RIGHT($J$1,5),4)&amp;"-12-31",1)/100000000))</f>
        <v/>
      </c>
      <c r="K3953" s="36" t="str">
        <f t="shared" si="311"/>
        <v/>
      </c>
      <c r="L3953" s="46" t="str">
        <f>IF(E3953="","",IF(ISERROR(IF(行业估值!$E$7="最新年报",[1]!EM_S_STM07_BS(E3953,140,LEFT(RIGHT($L$1,5),4)&amp;"-12-31",1)/100000000,[1]!EM_S_STM07_BS(E3953,140,LEFT(RIGHT($L$1,11),10),1)/100000000)),0,IF(行业估值!$E$7="最新年报",[1]!EM_S_STM07_BS(E3953,140,LEFT(RIGHT($L$1,5),4)&amp;"-12-31",1)/100000000,[1]!EM_S_STM07_BS(E3953,140,LEFT(RIGHT($L$1,11),10),1)/100000000)))</f>
        <v/>
      </c>
      <c r="M3953" s="36" t="str">
        <f t="shared" si="312"/>
        <v/>
      </c>
      <c r="N3953" s="37" t="str">
        <f>IF(E3953="","",IF(ISERROR([1]!EM_S_EST_NETPROFIT(E3953,行业估值!$E$6,deadline)/100000000),"-",[1]!EM_S_EST_NETPROFIT(E3953,行业估值!$E$6,deadline)/100000000))</f>
        <v/>
      </c>
      <c r="O3953" s="36" t="str">
        <f t="shared" si="313"/>
        <v/>
      </c>
      <c r="T3953" s="64"/>
      <c r="U3953" s="64"/>
    </row>
    <row r="3954" spans="4:21">
      <c r="D3954" s="45" t="str">
        <f>IF(AND(行业估值!$B$39=$G3954,COUNTIF($G$2:$G$2552,$G3954)&gt;=1),COUNTIF($G$2:G3954,$G3954),"")</f>
        <v/>
      </c>
      <c r="E3954" s="65" t="str">
        <f t="shared" si="314"/>
        <v/>
      </c>
      <c r="F3954" s="65" t="str">
        <f t="shared" si="315"/>
        <v/>
      </c>
      <c r="G3954" s="34" t="str">
        <f>IF(E3954="","",IF(行业估值!$C$5="申万行业",[1]!EM_S_INFO_INDUSTRY_SW2014(E3954,"1"),IF(行业估值!$C$5="证监会行业",[1]!EM_S_INFO_INDUSTRY_CSRC1(E3954,"1"),[1]!EM_S_INFO_INDUSTRY_EM2016(E3954,"1"))))</f>
        <v/>
      </c>
      <c r="H3954" s="34" t="str">
        <f>IF(E3954="","",IF($H$1="上证50",[1]!EM_S_INFO_COMPINDEX(E3954,"000016"),"")&amp;IF($H$1="上证180",[1]!EM_S_INFO_COMPINDEX(E3954,"000010"),"")&amp;IF($H$1="沪深300",[1]!EM_S_INFO_COMPINDEX(E3954,"000300"),"")&amp;IF(AND($H$1="上证A股",RIGHT(E3954,2)="SH"),"是","")&amp;IF(AND($H$1="深证A股",RIGHT(E3954,2)="SZ"),"是","")&amp;IF(AND($H$1="创业板",LEFT(E3954,1)-3=0),"是","")&amp;IF(AND($H$1="全部A股",E3954&lt;&gt;0),"是","")&amp;IF(AND($H$1="中小板",LEFT(E3954,3)="002"),"是",""))</f>
        <v/>
      </c>
      <c r="I3954" s="46" t="str">
        <f>IF(E3954="","",IF(OR([1]!EM_S_VAL_MV(E3954,deadline)="",[1]!EM_S_VAL_MV(E3954,deadline)="--",[1]!EM_S_VAL_MV(E3954,deadline)="null"),0,[1]!EM_S_VAL_MV(E3954,deadline)/100000000))</f>
        <v/>
      </c>
      <c r="J3954" s="46" t="str">
        <f>IF(E3954="","",IF(RIGHT(LEFT($J$1,6),3)="TTM",[1]!EM_S_FA_PROFIT_TTM(E3954,LEFT(RIGHT($J$1,11),10),1)/100000000,[1]!EM_S_STM07_IS(E3954,61,LEFT(RIGHT($J$1,5),4)&amp;"-12-31",1)/100000000))</f>
        <v/>
      </c>
      <c r="K3954" s="36" t="str">
        <f t="shared" si="311"/>
        <v/>
      </c>
      <c r="L3954" s="46" t="str">
        <f>IF(E3954="","",IF(ISERROR(IF(行业估值!$E$7="最新年报",[1]!EM_S_STM07_BS(E3954,140,LEFT(RIGHT($L$1,5),4)&amp;"-12-31",1)/100000000,[1]!EM_S_STM07_BS(E3954,140,LEFT(RIGHT($L$1,11),10),1)/100000000)),0,IF(行业估值!$E$7="最新年报",[1]!EM_S_STM07_BS(E3954,140,LEFT(RIGHT($L$1,5),4)&amp;"-12-31",1)/100000000,[1]!EM_S_STM07_BS(E3954,140,LEFT(RIGHT($L$1,11),10),1)/100000000)))</f>
        <v/>
      </c>
      <c r="M3954" s="36" t="str">
        <f t="shared" si="312"/>
        <v/>
      </c>
      <c r="N3954" s="37" t="str">
        <f>IF(E3954="","",IF(ISERROR([1]!EM_S_EST_NETPROFIT(E3954,行业估值!$E$6,deadline)/100000000),"-",[1]!EM_S_EST_NETPROFIT(E3954,行业估值!$E$6,deadline)/100000000))</f>
        <v/>
      </c>
      <c r="O3954" s="36" t="str">
        <f t="shared" si="313"/>
        <v/>
      </c>
      <c r="T3954" s="64"/>
      <c r="U3954" s="64"/>
    </row>
    <row r="3955" spans="4:21">
      <c r="D3955" s="45" t="str">
        <f>IF(AND(行业估值!$B$39=$G3955,COUNTIF($G$2:$G$2552,$G3955)&gt;=1),COUNTIF($G$2:G3955,$G3955),"")</f>
        <v/>
      </c>
      <c r="E3955" s="65" t="str">
        <f t="shared" si="314"/>
        <v/>
      </c>
      <c r="F3955" s="65" t="str">
        <f t="shared" si="315"/>
        <v/>
      </c>
      <c r="G3955" s="34" t="str">
        <f>IF(E3955="","",IF(行业估值!$C$5="申万行业",[1]!EM_S_INFO_INDUSTRY_SW2014(E3955,"1"),IF(行业估值!$C$5="证监会行业",[1]!EM_S_INFO_INDUSTRY_CSRC1(E3955,"1"),[1]!EM_S_INFO_INDUSTRY_EM2016(E3955,"1"))))</f>
        <v/>
      </c>
      <c r="H3955" s="34" t="str">
        <f>IF(E3955="","",IF($H$1="上证50",[1]!EM_S_INFO_COMPINDEX(E3955,"000016"),"")&amp;IF($H$1="上证180",[1]!EM_S_INFO_COMPINDEX(E3955,"000010"),"")&amp;IF($H$1="沪深300",[1]!EM_S_INFO_COMPINDEX(E3955,"000300"),"")&amp;IF(AND($H$1="上证A股",RIGHT(E3955,2)="SH"),"是","")&amp;IF(AND($H$1="深证A股",RIGHT(E3955,2)="SZ"),"是","")&amp;IF(AND($H$1="创业板",LEFT(E3955,1)-3=0),"是","")&amp;IF(AND($H$1="全部A股",E3955&lt;&gt;0),"是","")&amp;IF(AND($H$1="中小板",LEFT(E3955,3)="002"),"是",""))</f>
        <v/>
      </c>
      <c r="I3955" s="46" t="str">
        <f>IF(E3955="","",IF(OR([1]!EM_S_VAL_MV(E3955,deadline)="",[1]!EM_S_VAL_MV(E3955,deadline)="--",[1]!EM_S_VAL_MV(E3955,deadline)="null"),0,[1]!EM_S_VAL_MV(E3955,deadline)/100000000))</f>
        <v/>
      </c>
      <c r="J3955" s="46" t="str">
        <f>IF(E3955="","",IF(RIGHT(LEFT($J$1,6),3)="TTM",[1]!EM_S_FA_PROFIT_TTM(E3955,LEFT(RIGHT($J$1,11),10),1)/100000000,[1]!EM_S_STM07_IS(E3955,61,LEFT(RIGHT($J$1,5),4)&amp;"-12-31",1)/100000000))</f>
        <v/>
      </c>
      <c r="K3955" s="36" t="str">
        <f t="shared" si="311"/>
        <v/>
      </c>
      <c r="L3955" s="46" t="str">
        <f>IF(E3955="","",IF(ISERROR(IF(行业估值!$E$7="最新年报",[1]!EM_S_STM07_BS(E3955,140,LEFT(RIGHT($L$1,5),4)&amp;"-12-31",1)/100000000,[1]!EM_S_STM07_BS(E3955,140,LEFT(RIGHT($L$1,11),10),1)/100000000)),0,IF(行业估值!$E$7="最新年报",[1]!EM_S_STM07_BS(E3955,140,LEFT(RIGHT($L$1,5),4)&amp;"-12-31",1)/100000000,[1]!EM_S_STM07_BS(E3955,140,LEFT(RIGHT($L$1,11),10),1)/100000000)))</f>
        <v/>
      </c>
      <c r="M3955" s="36" t="str">
        <f t="shared" si="312"/>
        <v/>
      </c>
      <c r="N3955" s="37" t="str">
        <f>IF(E3955="","",IF(ISERROR([1]!EM_S_EST_NETPROFIT(E3955,行业估值!$E$6,deadline)/100000000),"-",[1]!EM_S_EST_NETPROFIT(E3955,行业估值!$E$6,deadline)/100000000))</f>
        <v/>
      </c>
      <c r="O3955" s="36" t="str">
        <f t="shared" si="313"/>
        <v/>
      </c>
      <c r="T3955" s="64"/>
      <c r="U3955" s="64"/>
    </row>
    <row r="3956" spans="4:21">
      <c r="D3956" s="45" t="str">
        <f>IF(AND(行业估值!$B$39=$G3956,COUNTIF($G$2:$G$2552,$G3956)&gt;=1),COUNTIF($G$2:G3956,$G3956),"")</f>
        <v/>
      </c>
      <c r="E3956" s="65" t="str">
        <f t="shared" si="314"/>
        <v/>
      </c>
      <c r="F3956" s="65" t="str">
        <f t="shared" si="315"/>
        <v/>
      </c>
      <c r="G3956" s="34" t="str">
        <f>IF(E3956="","",IF(行业估值!$C$5="申万行业",[1]!EM_S_INFO_INDUSTRY_SW2014(E3956,"1"),IF(行业估值!$C$5="证监会行业",[1]!EM_S_INFO_INDUSTRY_CSRC1(E3956,"1"),[1]!EM_S_INFO_INDUSTRY_EM2016(E3956,"1"))))</f>
        <v/>
      </c>
      <c r="H3956" s="34" t="str">
        <f>IF(E3956="","",IF($H$1="上证50",[1]!EM_S_INFO_COMPINDEX(E3956,"000016"),"")&amp;IF($H$1="上证180",[1]!EM_S_INFO_COMPINDEX(E3956,"000010"),"")&amp;IF($H$1="沪深300",[1]!EM_S_INFO_COMPINDEX(E3956,"000300"),"")&amp;IF(AND($H$1="上证A股",RIGHT(E3956,2)="SH"),"是","")&amp;IF(AND($H$1="深证A股",RIGHT(E3956,2)="SZ"),"是","")&amp;IF(AND($H$1="创业板",LEFT(E3956,1)-3=0),"是","")&amp;IF(AND($H$1="全部A股",E3956&lt;&gt;0),"是","")&amp;IF(AND($H$1="中小板",LEFT(E3956,3)="002"),"是",""))</f>
        <v/>
      </c>
      <c r="I3956" s="46" t="str">
        <f>IF(E3956="","",IF(OR([1]!EM_S_VAL_MV(E3956,deadline)="",[1]!EM_S_VAL_MV(E3956,deadline)="--",[1]!EM_S_VAL_MV(E3956,deadline)="null"),0,[1]!EM_S_VAL_MV(E3956,deadline)/100000000))</f>
        <v/>
      </c>
      <c r="J3956" s="46" t="str">
        <f>IF(E3956="","",IF(RIGHT(LEFT($J$1,6),3)="TTM",[1]!EM_S_FA_PROFIT_TTM(E3956,LEFT(RIGHT($J$1,11),10),1)/100000000,[1]!EM_S_STM07_IS(E3956,61,LEFT(RIGHT($J$1,5),4)&amp;"-12-31",1)/100000000))</f>
        <v/>
      </c>
      <c r="K3956" s="36" t="str">
        <f t="shared" si="311"/>
        <v/>
      </c>
      <c r="L3956" s="46" t="str">
        <f>IF(E3956="","",IF(ISERROR(IF(行业估值!$E$7="最新年报",[1]!EM_S_STM07_BS(E3956,140,LEFT(RIGHT($L$1,5),4)&amp;"-12-31",1)/100000000,[1]!EM_S_STM07_BS(E3956,140,LEFT(RIGHT($L$1,11),10),1)/100000000)),0,IF(行业估值!$E$7="最新年报",[1]!EM_S_STM07_BS(E3956,140,LEFT(RIGHT($L$1,5),4)&amp;"-12-31",1)/100000000,[1]!EM_S_STM07_BS(E3956,140,LEFT(RIGHT($L$1,11),10),1)/100000000)))</f>
        <v/>
      </c>
      <c r="M3956" s="36" t="str">
        <f t="shared" si="312"/>
        <v/>
      </c>
      <c r="N3956" s="37" t="str">
        <f>IF(E3956="","",IF(ISERROR([1]!EM_S_EST_NETPROFIT(E3956,行业估值!$E$6,deadline)/100000000),"-",[1]!EM_S_EST_NETPROFIT(E3956,行业估值!$E$6,deadline)/100000000))</f>
        <v/>
      </c>
      <c r="O3956" s="36" t="str">
        <f t="shared" si="313"/>
        <v/>
      </c>
      <c r="T3956" s="64"/>
      <c r="U3956" s="64"/>
    </row>
    <row r="3957" spans="4:21">
      <c r="D3957" s="45" t="str">
        <f>IF(AND(行业估值!$B$39=$G3957,COUNTIF($G$2:$G$2552,$G3957)&gt;=1),COUNTIF($G$2:G3957,$G3957),"")</f>
        <v/>
      </c>
      <c r="E3957" s="65" t="str">
        <f t="shared" si="314"/>
        <v/>
      </c>
      <c r="F3957" s="65" t="str">
        <f t="shared" si="315"/>
        <v/>
      </c>
      <c r="G3957" s="34" t="str">
        <f>IF(E3957="","",IF(行业估值!$C$5="申万行业",[1]!EM_S_INFO_INDUSTRY_SW2014(E3957,"1"),IF(行业估值!$C$5="证监会行业",[1]!EM_S_INFO_INDUSTRY_CSRC1(E3957,"1"),[1]!EM_S_INFO_INDUSTRY_EM2016(E3957,"1"))))</f>
        <v/>
      </c>
      <c r="H3957" s="34" t="str">
        <f>IF(E3957="","",IF($H$1="上证50",[1]!EM_S_INFO_COMPINDEX(E3957,"000016"),"")&amp;IF($H$1="上证180",[1]!EM_S_INFO_COMPINDEX(E3957,"000010"),"")&amp;IF($H$1="沪深300",[1]!EM_S_INFO_COMPINDEX(E3957,"000300"),"")&amp;IF(AND($H$1="上证A股",RIGHT(E3957,2)="SH"),"是","")&amp;IF(AND($H$1="深证A股",RIGHT(E3957,2)="SZ"),"是","")&amp;IF(AND($H$1="创业板",LEFT(E3957,1)-3=0),"是","")&amp;IF(AND($H$1="全部A股",E3957&lt;&gt;0),"是","")&amp;IF(AND($H$1="中小板",LEFT(E3957,3)="002"),"是",""))</f>
        <v/>
      </c>
      <c r="I3957" s="46" t="str">
        <f>IF(E3957="","",IF(OR([1]!EM_S_VAL_MV(E3957,deadline)="",[1]!EM_S_VAL_MV(E3957,deadline)="--",[1]!EM_S_VAL_MV(E3957,deadline)="null"),0,[1]!EM_S_VAL_MV(E3957,deadline)/100000000))</f>
        <v/>
      </c>
      <c r="J3957" s="46" t="str">
        <f>IF(E3957="","",IF(RIGHT(LEFT($J$1,6),3)="TTM",[1]!EM_S_FA_PROFIT_TTM(E3957,LEFT(RIGHT($J$1,11),10),1)/100000000,[1]!EM_S_STM07_IS(E3957,61,LEFT(RIGHT($J$1,5),4)&amp;"-12-31",1)/100000000))</f>
        <v/>
      </c>
      <c r="K3957" s="36" t="str">
        <f t="shared" si="311"/>
        <v/>
      </c>
      <c r="L3957" s="46" t="str">
        <f>IF(E3957="","",IF(ISERROR(IF(行业估值!$E$7="最新年报",[1]!EM_S_STM07_BS(E3957,140,LEFT(RIGHT($L$1,5),4)&amp;"-12-31",1)/100000000,[1]!EM_S_STM07_BS(E3957,140,LEFT(RIGHT($L$1,11),10),1)/100000000)),0,IF(行业估值!$E$7="最新年报",[1]!EM_S_STM07_BS(E3957,140,LEFT(RIGHT($L$1,5),4)&amp;"-12-31",1)/100000000,[1]!EM_S_STM07_BS(E3957,140,LEFT(RIGHT($L$1,11),10),1)/100000000)))</f>
        <v/>
      </c>
      <c r="M3957" s="36" t="str">
        <f t="shared" si="312"/>
        <v/>
      </c>
      <c r="N3957" s="37" t="str">
        <f>IF(E3957="","",IF(ISERROR([1]!EM_S_EST_NETPROFIT(E3957,行业估值!$E$6,deadline)/100000000),"-",[1]!EM_S_EST_NETPROFIT(E3957,行业估值!$E$6,deadline)/100000000))</f>
        <v/>
      </c>
      <c r="O3957" s="36" t="str">
        <f t="shared" si="313"/>
        <v/>
      </c>
      <c r="T3957" s="64"/>
      <c r="U3957" s="64"/>
    </row>
    <row r="3958" spans="4:21">
      <c r="D3958" s="45" t="str">
        <f>IF(AND(行业估值!$B$39=$G3958,COUNTIF($G$2:$G$2552,$G3958)&gt;=1),COUNTIF($G$2:G3958,$G3958),"")</f>
        <v/>
      </c>
      <c r="E3958" s="65" t="str">
        <f t="shared" si="314"/>
        <v/>
      </c>
      <c r="F3958" s="65" t="str">
        <f t="shared" si="315"/>
        <v/>
      </c>
      <c r="G3958" s="34" t="str">
        <f>IF(E3958="","",IF(行业估值!$C$5="申万行业",[1]!EM_S_INFO_INDUSTRY_SW2014(E3958,"1"),IF(行业估值!$C$5="证监会行业",[1]!EM_S_INFO_INDUSTRY_CSRC1(E3958,"1"),[1]!EM_S_INFO_INDUSTRY_EM2016(E3958,"1"))))</f>
        <v/>
      </c>
      <c r="H3958" s="34" t="str">
        <f>IF(E3958="","",IF($H$1="上证50",[1]!EM_S_INFO_COMPINDEX(E3958,"000016"),"")&amp;IF($H$1="上证180",[1]!EM_S_INFO_COMPINDEX(E3958,"000010"),"")&amp;IF($H$1="沪深300",[1]!EM_S_INFO_COMPINDEX(E3958,"000300"),"")&amp;IF(AND($H$1="上证A股",RIGHT(E3958,2)="SH"),"是","")&amp;IF(AND($H$1="深证A股",RIGHT(E3958,2)="SZ"),"是","")&amp;IF(AND($H$1="创业板",LEFT(E3958,1)-3=0),"是","")&amp;IF(AND($H$1="全部A股",E3958&lt;&gt;0),"是","")&amp;IF(AND($H$1="中小板",LEFT(E3958,3)="002"),"是",""))</f>
        <v/>
      </c>
      <c r="I3958" s="46" t="str">
        <f>IF(E3958="","",IF(OR([1]!EM_S_VAL_MV(E3958,deadline)="",[1]!EM_S_VAL_MV(E3958,deadline)="--",[1]!EM_S_VAL_MV(E3958,deadline)="null"),0,[1]!EM_S_VAL_MV(E3958,deadline)/100000000))</f>
        <v/>
      </c>
      <c r="J3958" s="46" t="str">
        <f>IF(E3958="","",IF(RIGHT(LEFT($J$1,6),3)="TTM",[1]!EM_S_FA_PROFIT_TTM(E3958,LEFT(RIGHT($J$1,11),10),1)/100000000,[1]!EM_S_STM07_IS(E3958,61,LEFT(RIGHT($J$1,5),4)&amp;"-12-31",1)/100000000))</f>
        <v/>
      </c>
      <c r="K3958" s="36" t="str">
        <f t="shared" si="311"/>
        <v/>
      </c>
      <c r="L3958" s="46" t="str">
        <f>IF(E3958="","",IF(ISERROR(IF(行业估值!$E$7="最新年报",[1]!EM_S_STM07_BS(E3958,140,LEFT(RIGHT($L$1,5),4)&amp;"-12-31",1)/100000000,[1]!EM_S_STM07_BS(E3958,140,LEFT(RIGHT($L$1,11),10),1)/100000000)),0,IF(行业估值!$E$7="最新年报",[1]!EM_S_STM07_BS(E3958,140,LEFT(RIGHT($L$1,5),4)&amp;"-12-31",1)/100000000,[1]!EM_S_STM07_BS(E3958,140,LEFT(RIGHT($L$1,11),10),1)/100000000)))</f>
        <v/>
      </c>
      <c r="M3958" s="36" t="str">
        <f t="shared" si="312"/>
        <v/>
      </c>
      <c r="N3958" s="37" t="str">
        <f>IF(E3958="","",IF(ISERROR([1]!EM_S_EST_NETPROFIT(E3958,行业估值!$E$6,deadline)/100000000),"-",[1]!EM_S_EST_NETPROFIT(E3958,行业估值!$E$6,deadline)/100000000))</f>
        <v/>
      </c>
      <c r="O3958" s="36" t="str">
        <f t="shared" si="313"/>
        <v/>
      </c>
      <c r="T3958" s="64"/>
      <c r="U3958" s="64"/>
    </row>
    <row r="3959" spans="4:21">
      <c r="D3959" s="45" t="str">
        <f>IF(AND(行业估值!$B$39=$G3959,COUNTIF($G$2:$G$2552,$G3959)&gt;=1),COUNTIF($G$2:G3959,$G3959),"")</f>
        <v/>
      </c>
      <c r="E3959" s="65" t="str">
        <f t="shared" si="314"/>
        <v/>
      </c>
      <c r="F3959" s="65" t="str">
        <f t="shared" si="315"/>
        <v/>
      </c>
      <c r="G3959" s="34" t="str">
        <f>IF(E3959="","",IF(行业估值!$C$5="申万行业",[1]!EM_S_INFO_INDUSTRY_SW2014(E3959,"1"),IF(行业估值!$C$5="证监会行业",[1]!EM_S_INFO_INDUSTRY_CSRC1(E3959,"1"),[1]!EM_S_INFO_INDUSTRY_EM2016(E3959,"1"))))</f>
        <v/>
      </c>
      <c r="H3959" s="34" t="str">
        <f>IF(E3959="","",IF($H$1="上证50",[1]!EM_S_INFO_COMPINDEX(E3959,"000016"),"")&amp;IF($H$1="上证180",[1]!EM_S_INFO_COMPINDEX(E3959,"000010"),"")&amp;IF($H$1="沪深300",[1]!EM_S_INFO_COMPINDEX(E3959,"000300"),"")&amp;IF(AND($H$1="上证A股",RIGHT(E3959,2)="SH"),"是","")&amp;IF(AND($H$1="深证A股",RIGHT(E3959,2)="SZ"),"是","")&amp;IF(AND($H$1="创业板",LEFT(E3959,1)-3=0),"是","")&amp;IF(AND($H$1="全部A股",E3959&lt;&gt;0),"是","")&amp;IF(AND($H$1="中小板",LEFT(E3959,3)="002"),"是",""))</f>
        <v/>
      </c>
      <c r="I3959" s="46" t="str">
        <f>IF(E3959="","",IF(OR([1]!EM_S_VAL_MV(E3959,deadline)="",[1]!EM_S_VAL_MV(E3959,deadline)="--",[1]!EM_S_VAL_MV(E3959,deadline)="null"),0,[1]!EM_S_VAL_MV(E3959,deadline)/100000000))</f>
        <v/>
      </c>
      <c r="J3959" s="46" t="str">
        <f>IF(E3959="","",IF(RIGHT(LEFT($J$1,6),3)="TTM",[1]!EM_S_FA_PROFIT_TTM(E3959,LEFT(RIGHT($J$1,11),10),1)/100000000,[1]!EM_S_STM07_IS(E3959,61,LEFT(RIGHT($J$1,5),4)&amp;"-12-31",1)/100000000))</f>
        <v/>
      </c>
      <c r="K3959" s="36" t="str">
        <f t="shared" si="311"/>
        <v/>
      </c>
      <c r="L3959" s="46" t="str">
        <f>IF(E3959="","",IF(ISERROR(IF(行业估值!$E$7="最新年报",[1]!EM_S_STM07_BS(E3959,140,LEFT(RIGHT($L$1,5),4)&amp;"-12-31",1)/100000000,[1]!EM_S_STM07_BS(E3959,140,LEFT(RIGHT($L$1,11),10),1)/100000000)),0,IF(行业估值!$E$7="最新年报",[1]!EM_S_STM07_BS(E3959,140,LEFT(RIGHT($L$1,5),4)&amp;"-12-31",1)/100000000,[1]!EM_S_STM07_BS(E3959,140,LEFT(RIGHT($L$1,11),10),1)/100000000)))</f>
        <v/>
      </c>
      <c r="M3959" s="36" t="str">
        <f t="shared" si="312"/>
        <v/>
      </c>
      <c r="N3959" s="37" t="str">
        <f>IF(E3959="","",IF(ISERROR([1]!EM_S_EST_NETPROFIT(E3959,行业估值!$E$6,deadline)/100000000),"-",[1]!EM_S_EST_NETPROFIT(E3959,行业估值!$E$6,deadline)/100000000))</f>
        <v/>
      </c>
      <c r="O3959" s="36" t="str">
        <f t="shared" si="313"/>
        <v/>
      </c>
      <c r="T3959" s="64"/>
      <c r="U3959" s="64"/>
    </row>
    <row r="3960" spans="4:21">
      <c r="D3960" s="45" t="str">
        <f>IF(AND(行业估值!$B$39=$G3960,COUNTIF($G$2:$G$2552,$G3960)&gt;=1),COUNTIF($G$2:G3960,$G3960),"")</f>
        <v/>
      </c>
      <c r="E3960" s="65" t="str">
        <f t="shared" si="314"/>
        <v/>
      </c>
      <c r="F3960" s="65" t="str">
        <f t="shared" si="315"/>
        <v/>
      </c>
      <c r="G3960" s="34" t="str">
        <f>IF(E3960="","",IF(行业估值!$C$5="申万行业",[1]!EM_S_INFO_INDUSTRY_SW2014(E3960,"1"),IF(行业估值!$C$5="证监会行业",[1]!EM_S_INFO_INDUSTRY_CSRC1(E3960,"1"),[1]!EM_S_INFO_INDUSTRY_EM2016(E3960,"1"))))</f>
        <v/>
      </c>
      <c r="H3960" s="34" t="str">
        <f>IF(E3960="","",IF($H$1="上证50",[1]!EM_S_INFO_COMPINDEX(E3960,"000016"),"")&amp;IF($H$1="上证180",[1]!EM_S_INFO_COMPINDEX(E3960,"000010"),"")&amp;IF($H$1="沪深300",[1]!EM_S_INFO_COMPINDEX(E3960,"000300"),"")&amp;IF(AND($H$1="上证A股",RIGHT(E3960,2)="SH"),"是","")&amp;IF(AND($H$1="深证A股",RIGHT(E3960,2)="SZ"),"是","")&amp;IF(AND($H$1="创业板",LEFT(E3960,1)-3=0),"是","")&amp;IF(AND($H$1="全部A股",E3960&lt;&gt;0),"是","")&amp;IF(AND($H$1="中小板",LEFT(E3960,3)="002"),"是",""))</f>
        <v/>
      </c>
      <c r="I3960" s="46" t="str">
        <f>IF(E3960="","",IF(OR([1]!EM_S_VAL_MV(E3960,deadline)="",[1]!EM_S_VAL_MV(E3960,deadline)="--",[1]!EM_S_VAL_MV(E3960,deadline)="null"),0,[1]!EM_S_VAL_MV(E3960,deadline)/100000000))</f>
        <v/>
      </c>
      <c r="J3960" s="46" t="str">
        <f>IF(E3960="","",IF(RIGHT(LEFT($J$1,6),3)="TTM",[1]!EM_S_FA_PROFIT_TTM(E3960,LEFT(RIGHT($J$1,11),10),1)/100000000,[1]!EM_S_STM07_IS(E3960,61,LEFT(RIGHT($J$1,5),4)&amp;"-12-31",1)/100000000))</f>
        <v/>
      </c>
      <c r="K3960" s="36" t="str">
        <f t="shared" si="311"/>
        <v/>
      </c>
      <c r="L3960" s="46" t="str">
        <f>IF(E3960="","",IF(ISERROR(IF(行业估值!$E$7="最新年报",[1]!EM_S_STM07_BS(E3960,140,LEFT(RIGHT($L$1,5),4)&amp;"-12-31",1)/100000000,[1]!EM_S_STM07_BS(E3960,140,LEFT(RIGHT($L$1,11),10),1)/100000000)),0,IF(行业估值!$E$7="最新年报",[1]!EM_S_STM07_BS(E3960,140,LEFT(RIGHT($L$1,5),4)&amp;"-12-31",1)/100000000,[1]!EM_S_STM07_BS(E3960,140,LEFT(RIGHT($L$1,11),10),1)/100000000)))</f>
        <v/>
      </c>
      <c r="M3960" s="36" t="str">
        <f t="shared" si="312"/>
        <v/>
      </c>
      <c r="N3960" s="37" t="str">
        <f>IF(E3960="","",IF(ISERROR([1]!EM_S_EST_NETPROFIT(E3960,行业估值!$E$6,deadline)/100000000),"-",[1]!EM_S_EST_NETPROFIT(E3960,行业估值!$E$6,deadline)/100000000))</f>
        <v/>
      </c>
      <c r="O3960" s="36" t="str">
        <f t="shared" si="313"/>
        <v/>
      </c>
      <c r="T3960" s="64"/>
      <c r="U3960" s="64"/>
    </row>
    <row r="3961" spans="4:21">
      <c r="D3961" s="45" t="str">
        <f>IF(AND(行业估值!$B$39=$G3961,COUNTIF($G$2:$G$2552,$G3961)&gt;=1),COUNTIF($G$2:G3961,$G3961),"")</f>
        <v/>
      </c>
      <c r="E3961" s="65" t="str">
        <f t="shared" si="314"/>
        <v/>
      </c>
      <c r="F3961" s="65" t="str">
        <f t="shared" si="315"/>
        <v/>
      </c>
      <c r="G3961" s="34" t="str">
        <f>IF(E3961="","",IF(行业估值!$C$5="申万行业",[1]!EM_S_INFO_INDUSTRY_SW2014(E3961,"1"),IF(行业估值!$C$5="证监会行业",[1]!EM_S_INFO_INDUSTRY_CSRC1(E3961,"1"),[1]!EM_S_INFO_INDUSTRY_EM2016(E3961,"1"))))</f>
        <v/>
      </c>
      <c r="H3961" s="34" t="str">
        <f>IF(E3961="","",IF($H$1="上证50",[1]!EM_S_INFO_COMPINDEX(E3961,"000016"),"")&amp;IF($H$1="上证180",[1]!EM_S_INFO_COMPINDEX(E3961,"000010"),"")&amp;IF($H$1="沪深300",[1]!EM_S_INFO_COMPINDEX(E3961,"000300"),"")&amp;IF(AND($H$1="上证A股",RIGHT(E3961,2)="SH"),"是","")&amp;IF(AND($H$1="深证A股",RIGHT(E3961,2)="SZ"),"是","")&amp;IF(AND($H$1="创业板",LEFT(E3961,1)-3=0),"是","")&amp;IF(AND($H$1="全部A股",E3961&lt;&gt;0),"是","")&amp;IF(AND($H$1="中小板",LEFT(E3961,3)="002"),"是",""))</f>
        <v/>
      </c>
      <c r="I3961" s="46" t="str">
        <f>IF(E3961="","",IF(OR([1]!EM_S_VAL_MV(E3961,deadline)="",[1]!EM_S_VAL_MV(E3961,deadline)="--",[1]!EM_S_VAL_MV(E3961,deadline)="null"),0,[1]!EM_S_VAL_MV(E3961,deadline)/100000000))</f>
        <v/>
      </c>
      <c r="J3961" s="46" t="str">
        <f>IF(E3961="","",IF(RIGHT(LEFT($J$1,6),3)="TTM",[1]!EM_S_FA_PROFIT_TTM(E3961,LEFT(RIGHT($J$1,11),10),1)/100000000,[1]!EM_S_STM07_IS(E3961,61,LEFT(RIGHT($J$1,5),4)&amp;"-12-31",1)/100000000))</f>
        <v/>
      </c>
      <c r="K3961" s="36" t="str">
        <f t="shared" ref="K3961:K4000" si="316">IF(E3961="","",IF(OR(I3961=0,J3961=0),"-",I3961/J3961))</f>
        <v/>
      </c>
      <c r="L3961" s="46" t="str">
        <f>IF(E3961="","",IF(ISERROR(IF(行业估值!$E$7="最新年报",[1]!EM_S_STM07_BS(E3961,140,LEFT(RIGHT($L$1,5),4)&amp;"-12-31",1)/100000000,[1]!EM_S_STM07_BS(E3961,140,LEFT(RIGHT($L$1,11),10),1)/100000000)),0,IF(行业估值!$E$7="最新年报",[1]!EM_S_STM07_BS(E3961,140,LEFT(RIGHT($L$1,5),4)&amp;"-12-31",1)/100000000,[1]!EM_S_STM07_BS(E3961,140,LEFT(RIGHT($L$1,11),10),1)/100000000)))</f>
        <v/>
      </c>
      <c r="M3961" s="36" t="str">
        <f t="shared" ref="M3961:M4000" si="317">IF(E3961="","",IF(OR(I3961=0,L3961=0),"-",I3961/L3961))</f>
        <v/>
      </c>
      <c r="N3961" s="37" t="str">
        <f>IF(E3961="","",IF(ISERROR([1]!EM_S_EST_NETPROFIT(E3961,行业估值!$E$6,deadline)/100000000),"-",[1]!EM_S_EST_NETPROFIT(E3961,行业估值!$E$6,deadline)/100000000))</f>
        <v/>
      </c>
      <c r="O3961" s="36" t="str">
        <f t="shared" ref="O3961:O4000" si="318">IF(E3961="","",IF(ISERROR(IF(OR(I3961=0,N3961=0),"-",I3961/N3961)),"-",IF(OR(I3961=0,N3961=0),"-",I3961/N3961)))</f>
        <v/>
      </c>
      <c r="T3961" s="64"/>
      <c r="U3961" s="64"/>
    </row>
    <row r="3962" spans="4:21">
      <c r="D3962" s="45" t="str">
        <f>IF(AND(行业估值!$B$39=$G3962,COUNTIF($G$2:$G$2552,$G3962)&gt;=1),COUNTIF($G$2:G3962,$G3962),"")</f>
        <v/>
      </c>
      <c r="E3962" s="65" t="str">
        <f t="shared" si="314"/>
        <v/>
      </c>
      <c r="F3962" s="65" t="str">
        <f t="shared" si="315"/>
        <v/>
      </c>
      <c r="G3962" s="34" t="str">
        <f>IF(E3962="","",IF(行业估值!$C$5="申万行业",[1]!EM_S_INFO_INDUSTRY_SW2014(E3962,"1"),IF(行业估值!$C$5="证监会行业",[1]!EM_S_INFO_INDUSTRY_CSRC1(E3962,"1"),[1]!EM_S_INFO_INDUSTRY_EM2016(E3962,"1"))))</f>
        <v/>
      </c>
      <c r="H3962" s="34" t="str">
        <f>IF(E3962="","",IF($H$1="上证50",[1]!EM_S_INFO_COMPINDEX(E3962,"000016"),"")&amp;IF($H$1="上证180",[1]!EM_S_INFO_COMPINDEX(E3962,"000010"),"")&amp;IF($H$1="沪深300",[1]!EM_S_INFO_COMPINDEX(E3962,"000300"),"")&amp;IF(AND($H$1="上证A股",RIGHT(E3962,2)="SH"),"是","")&amp;IF(AND($H$1="深证A股",RIGHT(E3962,2)="SZ"),"是","")&amp;IF(AND($H$1="创业板",LEFT(E3962,1)-3=0),"是","")&amp;IF(AND($H$1="全部A股",E3962&lt;&gt;0),"是","")&amp;IF(AND($H$1="中小板",LEFT(E3962,3)="002"),"是",""))</f>
        <v/>
      </c>
      <c r="I3962" s="46" t="str">
        <f>IF(E3962="","",IF(OR([1]!EM_S_VAL_MV(E3962,deadline)="",[1]!EM_S_VAL_MV(E3962,deadline)="--",[1]!EM_S_VAL_MV(E3962,deadline)="null"),0,[1]!EM_S_VAL_MV(E3962,deadline)/100000000))</f>
        <v/>
      </c>
      <c r="J3962" s="46" t="str">
        <f>IF(E3962="","",IF(RIGHT(LEFT($J$1,6),3)="TTM",[1]!EM_S_FA_PROFIT_TTM(E3962,LEFT(RIGHT($J$1,11),10),1)/100000000,[1]!EM_S_STM07_IS(E3962,61,LEFT(RIGHT($J$1,5),4)&amp;"-12-31",1)/100000000))</f>
        <v/>
      </c>
      <c r="K3962" s="36" t="str">
        <f t="shared" si="316"/>
        <v/>
      </c>
      <c r="L3962" s="46" t="str">
        <f>IF(E3962="","",IF(ISERROR(IF(行业估值!$E$7="最新年报",[1]!EM_S_STM07_BS(E3962,140,LEFT(RIGHT($L$1,5),4)&amp;"-12-31",1)/100000000,[1]!EM_S_STM07_BS(E3962,140,LEFT(RIGHT($L$1,11),10),1)/100000000)),0,IF(行业估值!$E$7="最新年报",[1]!EM_S_STM07_BS(E3962,140,LEFT(RIGHT($L$1,5),4)&amp;"-12-31",1)/100000000,[1]!EM_S_STM07_BS(E3962,140,LEFT(RIGHT($L$1,11),10),1)/100000000)))</f>
        <v/>
      </c>
      <c r="M3962" s="36" t="str">
        <f t="shared" si="317"/>
        <v/>
      </c>
      <c r="N3962" s="37" t="str">
        <f>IF(E3962="","",IF(ISERROR([1]!EM_S_EST_NETPROFIT(E3962,行业估值!$E$6,deadline)/100000000),"-",[1]!EM_S_EST_NETPROFIT(E3962,行业估值!$E$6,deadline)/100000000))</f>
        <v/>
      </c>
      <c r="O3962" s="36" t="str">
        <f t="shared" si="318"/>
        <v/>
      </c>
      <c r="T3962" s="64"/>
      <c r="U3962" s="64"/>
    </row>
    <row r="3963" spans="4:21">
      <c r="D3963" s="45" t="str">
        <f>IF(AND(行业估值!$B$39=$G3963,COUNTIF($G$2:$G$2552,$G3963)&gt;=1),COUNTIF($G$2:G3963,$G3963),"")</f>
        <v/>
      </c>
      <c r="E3963" s="65" t="str">
        <f t="shared" si="314"/>
        <v/>
      </c>
      <c r="F3963" s="65" t="str">
        <f t="shared" si="315"/>
        <v/>
      </c>
      <c r="G3963" s="34" t="str">
        <f>IF(E3963="","",IF(行业估值!$C$5="申万行业",[1]!EM_S_INFO_INDUSTRY_SW2014(E3963,"1"),IF(行业估值!$C$5="证监会行业",[1]!EM_S_INFO_INDUSTRY_CSRC1(E3963,"1"),[1]!EM_S_INFO_INDUSTRY_EM2016(E3963,"1"))))</f>
        <v/>
      </c>
      <c r="H3963" s="34" t="str">
        <f>IF(E3963="","",IF($H$1="上证50",[1]!EM_S_INFO_COMPINDEX(E3963,"000016"),"")&amp;IF($H$1="上证180",[1]!EM_S_INFO_COMPINDEX(E3963,"000010"),"")&amp;IF($H$1="沪深300",[1]!EM_S_INFO_COMPINDEX(E3963,"000300"),"")&amp;IF(AND($H$1="上证A股",RIGHT(E3963,2)="SH"),"是","")&amp;IF(AND($H$1="深证A股",RIGHT(E3963,2)="SZ"),"是","")&amp;IF(AND($H$1="创业板",LEFT(E3963,1)-3=0),"是","")&amp;IF(AND($H$1="全部A股",E3963&lt;&gt;0),"是","")&amp;IF(AND($H$1="中小板",LEFT(E3963,3)="002"),"是",""))</f>
        <v/>
      </c>
      <c r="I3963" s="46" t="str">
        <f>IF(E3963="","",IF(OR([1]!EM_S_VAL_MV(E3963,deadline)="",[1]!EM_S_VAL_MV(E3963,deadline)="--",[1]!EM_S_VAL_MV(E3963,deadline)="null"),0,[1]!EM_S_VAL_MV(E3963,deadline)/100000000))</f>
        <v/>
      </c>
      <c r="J3963" s="46" t="str">
        <f>IF(E3963="","",IF(RIGHT(LEFT($J$1,6),3)="TTM",[1]!EM_S_FA_PROFIT_TTM(E3963,LEFT(RIGHT($J$1,11),10),1)/100000000,[1]!EM_S_STM07_IS(E3963,61,LEFT(RIGHT($J$1,5),4)&amp;"-12-31",1)/100000000))</f>
        <v/>
      </c>
      <c r="K3963" s="36" t="str">
        <f t="shared" si="316"/>
        <v/>
      </c>
      <c r="L3963" s="46" t="str">
        <f>IF(E3963="","",IF(ISERROR(IF(行业估值!$E$7="最新年报",[1]!EM_S_STM07_BS(E3963,140,LEFT(RIGHT($L$1,5),4)&amp;"-12-31",1)/100000000,[1]!EM_S_STM07_BS(E3963,140,LEFT(RIGHT($L$1,11),10),1)/100000000)),0,IF(行业估值!$E$7="最新年报",[1]!EM_S_STM07_BS(E3963,140,LEFT(RIGHT($L$1,5),4)&amp;"-12-31",1)/100000000,[1]!EM_S_STM07_BS(E3963,140,LEFT(RIGHT($L$1,11),10),1)/100000000)))</f>
        <v/>
      </c>
      <c r="M3963" s="36" t="str">
        <f t="shared" si="317"/>
        <v/>
      </c>
      <c r="N3963" s="37" t="str">
        <f>IF(E3963="","",IF(ISERROR([1]!EM_S_EST_NETPROFIT(E3963,行业估值!$E$6,deadline)/100000000),"-",[1]!EM_S_EST_NETPROFIT(E3963,行业估值!$E$6,deadline)/100000000))</f>
        <v/>
      </c>
      <c r="O3963" s="36" t="str">
        <f t="shared" si="318"/>
        <v/>
      </c>
      <c r="T3963" s="64"/>
      <c r="U3963" s="64"/>
    </row>
    <row r="3964" spans="4:21">
      <c r="D3964" s="45" t="str">
        <f>IF(AND(行业估值!$B$39=$G3964,COUNTIF($G$2:$G$2552,$G3964)&gt;=1),COUNTIF($G$2:G3964,$G3964),"")</f>
        <v/>
      </c>
      <c r="E3964" s="65" t="str">
        <f t="shared" si="314"/>
        <v/>
      </c>
      <c r="F3964" s="65" t="str">
        <f t="shared" si="315"/>
        <v/>
      </c>
      <c r="G3964" s="34" t="str">
        <f>IF(E3964="","",IF(行业估值!$C$5="申万行业",[1]!EM_S_INFO_INDUSTRY_SW2014(E3964,"1"),IF(行业估值!$C$5="证监会行业",[1]!EM_S_INFO_INDUSTRY_CSRC1(E3964,"1"),[1]!EM_S_INFO_INDUSTRY_EM2016(E3964,"1"))))</f>
        <v/>
      </c>
      <c r="H3964" s="34" t="str">
        <f>IF(E3964="","",IF($H$1="上证50",[1]!EM_S_INFO_COMPINDEX(E3964,"000016"),"")&amp;IF($H$1="上证180",[1]!EM_S_INFO_COMPINDEX(E3964,"000010"),"")&amp;IF($H$1="沪深300",[1]!EM_S_INFO_COMPINDEX(E3964,"000300"),"")&amp;IF(AND($H$1="上证A股",RIGHT(E3964,2)="SH"),"是","")&amp;IF(AND($H$1="深证A股",RIGHT(E3964,2)="SZ"),"是","")&amp;IF(AND($H$1="创业板",LEFT(E3964,1)-3=0),"是","")&amp;IF(AND($H$1="全部A股",E3964&lt;&gt;0),"是","")&amp;IF(AND($H$1="中小板",LEFT(E3964,3)="002"),"是",""))</f>
        <v/>
      </c>
      <c r="I3964" s="46" t="str">
        <f>IF(E3964="","",IF(OR([1]!EM_S_VAL_MV(E3964,deadline)="",[1]!EM_S_VAL_MV(E3964,deadline)="--",[1]!EM_S_VAL_MV(E3964,deadline)="null"),0,[1]!EM_S_VAL_MV(E3964,deadline)/100000000))</f>
        <v/>
      </c>
      <c r="J3964" s="46" t="str">
        <f>IF(E3964="","",IF(RIGHT(LEFT($J$1,6),3)="TTM",[1]!EM_S_FA_PROFIT_TTM(E3964,LEFT(RIGHT($J$1,11),10),1)/100000000,[1]!EM_S_STM07_IS(E3964,61,LEFT(RIGHT($J$1,5),4)&amp;"-12-31",1)/100000000))</f>
        <v/>
      </c>
      <c r="K3964" s="36" t="str">
        <f t="shared" si="316"/>
        <v/>
      </c>
      <c r="L3964" s="46" t="str">
        <f>IF(E3964="","",IF(ISERROR(IF(行业估值!$E$7="最新年报",[1]!EM_S_STM07_BS(E3964,140,LEFT(RIGHT($L$1,5),4)&amp;"-12-31",1)/100000000,[1]!EM_S_STM07_BS(E3964,140,LEFT(RIGHT($L$1,11),10),1)/100000000)),0,IF(行业估值!$E$7="最新年报",[1]!EM_S_STM07_BS(E3964,140,LEFT(RIGHT($L$1,5),4)&amp;"-12-31",1)/100000000,[1]!EM_S_STM07_BS(E3964,140,LEFT(RIGHT($L$1,11),10),1)/100000000)))</f>
        <v/>
      </c>
      <c r="M3964" s="36" t="str">
        <f t="shared" si="317"/>
        <v/>
      </c>
      <c r="N3964" s="37" t="str">
        <f>IF(E3964="","",IF(ISERROR([1]!EM_S_EST_NETPROFIT(E3964,行业估值!$E$6,deadline)/100000000),"-",[1]!EM_S_EST_NETPROFIT(E3964,行业估值!$E$6,deadline)/100000000))</f>
        <v/>
      </c>
      <c r="O3964" s="36" t="str">
        <f t="shared" si="318"/>
        <v/>
      </c>
      <c r="T3964" s="64"/>
      <c r="U3964" s="64"/>
    </row>
    <row r="3965" spans="4:21">
      <c r="D3965" s="45" t="str">
        <f>IF(AND(行业估值!$B$39=$G3965,COUNTIF($G$2:$G$2552,$G3965)&gt;=1),COUNTIF($G$2:G3965,$G3965),"")</f>
        <v/>
      </c>
      <c r="E3965" s="65" t="str">
        <f t="shared" si="314"/>
        <v/>
      </c>
      <c r="F3965" s="65" t="str">
        <f t="shared" si="315"/>
        <v/>
      </c>
      <c r="G3965" s="34" t="str">
        <f>IF(E3965="","",IF(行业估值!$C$5="申万行业",[1]!EM_S_INFO_INDUSTRY_SW2014(E3965,"1"),IF(行业估值!$C$5="证监会行业",[1]!EM_S_INFO_INDUSTRY_CSRC1(E3965,"1"),[1]!EM_S_INFO_INDUSTRY_EM2016(E3965,"1"))))</f>
        <v/>
      </c>
      <c r="H3965" s="34" t="str">
        <f>IF(E3965="","",IF($H$1="上证50",[1]!EM_S_INFO_COMPINDEX(E3965,"000016"),"")&amp;IF($H$1="上证180",[1]!EM_S_INFO_COMPINDEX(E3965,"000010"),"")&amp;IF($H$1="沪深300",[1]!EM_S_INFO_COMPINDEX(E3965,"000300"),"")&amp;IF(AND($H$1="上证A股",RIGHT(E3965,2)="SH"),"是","")&amp;IF(AND($H$1="深证A股",RIGHT(E3965,2)="SZ"),"是","")&amp;IF(AND($H$1="创业板",LEFT(E3965,1)-3=0),"是","")&amp;IF(AND($H$1="全部A股",E3965&lt;&gt;0),"是","")&amp;IF(AND($H$1="中小板",LEFT(E3965,3)="002"),"是",""))</f>
        <v/>
      </c>
      <c r="I3965" s="46" t="str">
        <f>IF(E3965="","",IF(OR([1]!EM_S_VAL_MV(E3965,deadline)="",[1]!EM_S_VAL_MV(E3965,deadline)="--",[1]!EM_S_VAL_MV(E3965,deadline)="null"),0,[1]!EM_S_VAL_MV(E3965,deadline)/100000000))</f>
        <v/>
      </c>
      <c r="J3965" s="46" t="str">
        <f>IF(E3965="","",IF(RIGHT(LEFT($J$1,6),3)="TTM",[1]!EM_S_FA_PROFIT_TTM(E3965,LEFT(RIGHT($J$1,11),10),1)/100000000,[1]!EM_S_STM07_IS(E3965,61,LEFT(RIGHT($J$1,5),4)&amp;"-12-31",1)/100000000))</f>
        <v/>
      </c>
      <c r="K3965" s="36" t="str">
        <f t="shared" si="316"/>
        <v/>
      </c>
      <c r="L3965" s="46" t="str">
        <f>IF(E3965="","",IF(ISERROR(IF(行业估值!$E$7="最新年报",[1]!EM_S_STM07_BS(E3965,140,LEFT(RIGHT($L$1,5),4)&amp;"-12-31",1)/100000000,[1]!EM_S_STM07_BS(E3965,140,LEFT(RIGHT($L$1,11),10),1)/100000000)),0,IF(行业估值!$E$7="最新年报",[1]!EM_S_STM07_BS(E3965,140,LEFT(RIGHT($L$1,5),4)&amp;"-12-31",1)/100000000,[1]!EM_S_STM07_BS(E3965,140,LEFT(RIGHT($L$1,11),10),1)/100000000)))</f>
        <v/>
      </c>
      <c r="M3965" s="36" t="str">
        <f t="shared" si="317"/>
        <v/>
      </c>
      <c r="N3965" s="37" t="str">
        <f>IF(E3965="","",IF(ISERROR([1]!EM_S_EST_NETPROFIT(E3965,行业估值!$E$6,deadline)/100000000),"-",[1]!EM_S_EST_NETPROFIT(E3965,行业估值!$E$6,deadline)/100000000))</f>
        <v/>
      </c>
      <c r="O3965" s="36" t="str">
        <f t="shared" si="318"/>
        <v/>
      </c>
      <c r="T3965" s="64"/>
      <c r="U3965" s="64"/>
    </row>
    <row r="3966" spans="4:21">
      <c r="D3966" s="45" t="str">
        <f>IF(AND(行业估值!$B$39=$G3966,COUNTIF($G$2:$G$2552,$G3966)&gt;=1),COUNTIF($G$2:G3966,$G3966),"")</f>
        <v/>
      </c>
      <c r="E3966" s="65" t="str">
        <f t="shared" si="314"/>
        <v/>
      </c>
      <c r="F3966" s="65" t="str">
        <f t="shared" si="315"/>
        <v/>
      </c>
      <c r="G3966" s="34" t="str">
        <f>IF(E3966="","",IF(行业估值!$C$5="申万行业",[1]!EM_S_INFO_INDUSTRY_SW2014(E3966,"1"),IF(行业估值!$C$5="证监会行业",[1]!EM_S_INFO_INDUSTRY_CSRC1(E3966,"1"),[1]!EM_S_INFO_INDUSTRY_EM2016(E3966,"1"))))</f>
        <v/>
      </c>
      <c r="H3966" s="34" t="str">
        <f>IF(E3966="","",IF($H$1="上证50",[1]!EM_S_INFO_COMPINDEX(E3966,"000016"),"")&amp;IF($H$1="上证180",[1]!EM_S_INFO_COMPINDEX(E3966,"000010"),"")&amp;IF($H$1="沪深300",[1]!EM_S_INFO_COMPINDEX(E3966,"000300"),"")&amp;IF(AND($H$1="上证A股",RIGHT(E3966,2)="SH"),"是","")&amp;IF(AND($H$1="深证A股",RIGHT(E3966,2)="SZ"),"是","")&amp;IF(AND($H$1="创业板",LEFT(E3966,1)-3=0),"是","")&amp;IF(AND($H$1="全部A股",E3966&lt;&gt;0),"是","")&amp;IF(AND($H$1="中小板",LEFT(E3966,3)="002"),"是",""))</f>
        <v/>
      </c>
      <c r="I3966" s="46" t="str">
        <f>IF(E3966="","",IF(OR([1]!EM_S_VAL_MV(E3966,deadline)="",[1]!EM_S_VAL_MV(E3966,deadline)="--",[1]!EM_S_VAL_MV(E3966,deadline)="null"),0,[1]!EM_S_VAL_MV(E3966,deadline)/100000000))</f>
        <v/>
      </c>
      <c r="J3966" s="46" t="str">
        <f>IF(E3966="","",IF(RIGHT(LEFT($J$1,6),3)="TTM",[1]!EM_S_FA_PROFIT_TTM(E3966,LEFT(RIGHT($J$1,11),10),1)/100000000,[1]!EM_S_STM07_IS(E3966,61,LEFT(RIGHT($J$1,5),4)&amp;"-12-31",1)/100000000))</f>
        <v/>
      </c>
      <c r="K3966" s="36" t="str">
        <f t="shared" si="316"/>
        <v/>
      </c>
      <c r="L3966" s="46" t="str">
        <f>IF(E3966="","",IF(ISERROR(IF(行业估值!$E$7="最新年报",[1]!EM_S_STM07_BS(E3966,140,LEFT(RIGHT($L$1,5),4)&amp;"-12-31",1)/100000000,[1]!EM_S_STM07_BS(E3966,140,LEFT(RIGHT($L$1,11),10),1)/100000000)),0,IF(行业估值!$E$7="最新年报",[1]!EM_S_STM07_BS(E3966,140,LEFT(RIGHT($L$1,5),4)&amp;"-12-31",1)/100000000,[1]!EM_S_STM07_BS(E3966,140,LEFT(RIGHT($L$1,11),10),1)/100000000)))</f>
        <v/>
      </c>
      <c r="M3966" s="36" t="str">
        <f t="shared" si="317"/>
        <v/>
      </c>
      <c r="N3966" s="37" t="str">
        <f>IF(E3966="","",IF(ISERROR([1]!EM_S_EST_NETPROFIT(E3966,行业估值!$E$6,deadline)/100000000),"-",[1]!EM_S_EST_NETPROFIT(E3966,行业估值!$E$6,deadline)/100000000))</f>
        <v/>
      </c>
      <c r="O3966" s="36" t="str">
        <f t="shared" si="318"/>
        <v/>
      </c>
      <c r="T3966" s="64"/>
      <c r="U3966" s="64"/>
    </row>
    <row r="3967" spans="4:21">
      <c r="D3967" s="45" t="str">
        <f>IF(AND(行业估值!$B$39=$G3967,COUNTIF($G$2:$G$2552,$G3967)&gt;=1),COUNTIF($G$2:G3967,$G3967),"")</f>
        <v/>
      </c>
      <c r="E3967" s="65" t="str">
        <f t="shared" si="314"/>
        <v/>
      </c>
      <c r="F3967" s="65" t="str">
        <f t="shared" si="315"/>
        <v/>
      </c>
      <c r="G3967" s="34" t="str">
        <f>IF(E3967="","",IF(行业估值!$C$5="申万行业",[1]!EM_S_INFO_INDUSTRY_SW2014(E3967,"1"),IF(行业估值!$C$5="证监会行业",[1]!EM_S_INFO_INDUSTRY_CSRC1(E3967,"1"),[1]!EM_S_INFO_INDUSTRY_EM2016(E3967,"1"))))</f>
        <v/>
      </c>
      <c r="H3967" s="34" t="str">
        <f>IF(E3967="","",IF($H$1="上证50",[1]!EM_S_INFO_COMPINDEX(E3967,"000016"),"")&amp;IF($H$1="上证180",[1]!EM_S_INFO_COMPINDEX(E3967,"000010"),"")&amp;IF($H$1="沪深300",[1]!EM_S_INFO_COMPINDEX(E3967,"000300"),"")&amp;IF(AND($H$1="上证A股",RIGHT(E3967,2)="SH"),"是","")&amp;IF(AND($H$1="深证A股",RIGHT(E3967,2)="SZ"),"是","")&amp;IF(AND($H$1="创业板",LEFT(E3967,1)-3=0),"是","")&amp;IF(AND($H$1="全部A股",E3967&lt;&gt;0),"是","")&amp;IF(AND($H$1="中小板",LEFT(E3967,3)="002"),"是",""))</f>
        <v/>
      </c>
      <c r="I3967" s="46" t="str">
        <f>IF(E3967="","",IF(OR([1]!EM_S_VAL_MV(E3967,deadline)="",[1]!EM_S_VAL_MV(E3967,deadline)="--",[1]!EM_S_VAL_MV(E3967,deadline)="null"),0,[1]!EM_S_VAL_MV(E3967,deadline)/100000000))</f>
        <v/>
      </c>
      <c r="J3967" s="46" t="str">
        <f>IF(E3967="","",IF(RIGHT(LEFT($J$1,6),3)="TTM",[1]!EM_S_FA_PROFIT_TTM(E3967,LEFT(RIGHT($J$1,11),10),1)/100000000,[1]!EM_S_STM07_IS(E3967,61,LEFT(RIGHT($J$1,5),4)&amp;"-12-31",1)/100000000))</f>
        <v/>
      </c>
      <c r="K3967" s="36" t="str">
        <f t="shared" si="316"/>
        <v/>
      </c>
      <c r="L3967" s="46" t="str">
        <f>IF(E3967="","",IF(ISERROR(IF(行业估值!$E$7="最新年报",[1]!EM_S_STM07_BS(E3967,140,LEFT(RIGHT($L$1,5),4)&amp;"-12-31",1)/100000000,[1]!EM_S_STM07_BS(E3967,140,LEFT(RIGHT($L$1,11),10),1)/100000000)),0,IF(行业估值!$E$7="最新年报",[1]!EM_S_STM07_BS(E3967,140,LEFT(RIGHT($L$1,5),4)&amp;"-12-31",1)/100000000,[1]!EM_S_STM07_BS(E3967,140,LEFT(RIGHT($L$1,11),10),1)/100000000)))</f>
        <v/>
      </c>
      <c r="M3967" s="36" t="str">
        <f t="shared" si="317"/>
        <v/>
      </c>
      <c r="N3967" s="37" t="str">
        <f>IF(E3967="","",IF(ISERROR([1]!EM_S_EST_NETPROFIT(E3967,行业估值!$E$6,deadline)/100000000),"-",[1]!EM_S_EST_NETPROFIT(E3967,行业估值!$E$6,deadline)/100000000))</f>
        <v/>
      </c>
      <c r="O3967" s="36" t="str">
        <f t="shared" si="318"/>
        <v/>
      </c>
      <c r="T3967" s="64"/>
      <c r="U3967" s="64"/>
    </row>
    <row r="3968" spans="4:21">
      <c r="D3968" s="45" t="str">
        <f>IF(AND(行业估值!$B$39=$G3968,COUNTIF($G$2:$G$2552,$G3968)&gt;=1),COUNTIF($G$2:G3968,$G3968),"")</f>
        <v/>
      </c>
      <c r="E3968" s="65" t="str">
        <f t="shared" si="314"/>
        <v/>
      </c>
      <c r="F3968" s="65" t="str">
        <f t="shared" si="315"/>
        <v/>
      </c>
      <c r="G3968" s="34" t="str">
        <f>IF(E3968="","",IF(行业估值!$C$5="申万行业",[1]!EM_S_INFO_INDUSTRY_SW2014(E3968,"1"),IF(行业估值!$C$5="证监会行业",[1]!EM_S_INFO_INDUSTRY_CSRC1(E3968,"1"),[1]!EM_S_INFO_INDUSTRY_EM2016(E3968,"1"))))</f>
        <v/>
      </c>
      <c r="H3968" s="34" t="str">
        <f>IF(E3968="","",IF($H$1="上证50",[1]!EM_S_INFO_COMPINDEX(E3968,"000016"),"")&amp;IF($H$1="上证180",[1]!EM_S_INFO_COMPINDEX(E3968,"000010"),"")&amp;IF($H$1="沪深300",[1]!EM_S_INFO_COMPINDEX(E3968,"000300"),"")&amp;IF(AND($H$1="上证A股",RIGHT(E3968,2)="SH"),"是","")&amp;IF(AND($H$1="深证A股",RIGHT(E3968,2)="SZ"),"是","")&amp;IF(AND($H$1="创业板",LEFT(E3968,1)-3=0),"是","")&amp;IF(AND($H$1="全部A股",E3968&lt;&gt;0),"是","")&amp;IF(AND($H$1="中小板",LEFT(E3968,3)="002"),"是",""))</f>
        <v/>
      </c>
      <c r="I3968" s="46" t="str">
        <f>IF(E3968="","",IF(OR([1]!EM_S_VAL_MV(E3968,deadline)="",[1]!EM_S_VAL_MV(E3968,deadline)="--",[1]!EM_S_VAL_MV(E3968,deadline)="null"),0,[1]!EM_S_VAL_MV(E3968,deadline)/100000000))</f>
        <v/>
      </c>
      <c r="J3968" s="46" t="str">
        <f>IF(E3968="","",IF(RIGHT(LEFT($J$1,6),3)="TTM",[1]!EM_S_FA_PROFIT_TTM(E3968,LEFT(RIGHT($J$1,11),10),1)/100000000,[1]!EM_S_STM07_IS(E3968,61,LEFT(RIGHT($J$1,5),4)&amp;"-12-31",1)/100000000))</f>
        <v/>
      </c>
      <c r="K3968" s="36" t="str">
        <f t="shared" si="316"/>
        <v/>
      </c>
      <c r="L3968" s="46" t="str">
        <f>IF(E3968="","",IF(ISERROR(IF(行业估值!$E$7="最新年报",[1]!EM_S_STM07_BS(E3968,140,LEFT(RIGHT($L$1,5),4)&amp;"-12-31",1)/100000000,[1]!EM_S_STM07_BS(E3968,140,LEFT(RIGHT($L$1,11),10),1)/100000000)),0,IF(行业估值!$E$7="最新年报",[1]!EM_S_STM07_BS(E3968,140,LEFT(RIGHT($L$1,5),4)&amp;"-12-31",1)/100000000,[1]!EM_S_STM07_BS(E3968,140,LEFT(RIGHT($L$1,11),10),1)/100000000)))</f>
        <v/>
      </c>
      <c r="M3968" s="36" t="str">
        <f t="shared" si="317"/>
        <v/>
      </c>
      <c r="N3968" s="37" t="str">
        <f>IF(E3968="","",IF(ISERROR([1]!EM_S_EST_NETPROFIT(E3968,行业估值!$E$6,deadline)/100000000),"-",[1]!EM_S_EST_NETPROFIT(E3968,行业估值!$E$6,deadline)/100000000))</f>
        <v/>
      </c>
      <c r="O3968" s="36" t="str">
        <f t="shared" si="318"/>
        <v/>
      </c>
      <c r="T3968" s="64"/>
      <c r="U3968" s="64"/>
    </row>
    <row r="3969" spans="4:21">
      <c r="D3969" s="45" t="str">
        <f>IF(AND(行业估值!$B$39=$G3969,COUNTIF($G$2:$G$2552,$G3969)&gt;=1),COUNTIF($G$2:G3969,$G3969),"")</f>
        <v/>
      </c>
      <c r="E3969" s="65" t="str">
        <f t="shared" si="314"/>
        <v/>
      </c>
      <c r="F3969" s="65" t="str">
        <f t="shared" si="315"/>
        <v/>
      </c>
      <c r="G3969" s="34" t="str">
        <f>IF(E3969="","",IF(行业估值!$C$5="申万行业",[1]!EM_S_INFO_INDUSTRY_SW2014(E3969,"1"),IF(行业估值!$C$5="证监会行业",[1]!EM_S_INFO_INDUSTRY_CSRC1(E3969,"1"),[1]!EM_S_INFO_INDUSTRY_EM2016(E3969,"1"))))</f>
        <v/>
      </c>
      <c r="H3969" s="34" t="str">
        <f>IF(E3969="","",IF($H$1="上证50",[1]!EM_S_INFO_COMPINDEX(E3969,"000016"),"")&amp;IF($H$1="上证180",[1]!EM_S_INFO_COMPINDEX(E3969,"000010"),"")&amp;IF($H$1="沪深300",[1]!EM_S_INFO_COMPINDEX(E3969,"000300"),"")&amp;IF(AND($H$1="上证A股",RIGHT(E3969,2)="SH"),"是","")&amp;IF(AND($H$1="深证A股",RIGHT(E3969,2)="SZ"),"是","")&amp;IF(AND($H$1="创业板",LEFT(E3969,1)-3=0),"是","")&amp;IF(AND($H$1="全部A股",E3969&lt;&gt;0),"是","")&amp;IF(AND($H$1="中小板",LEFT(E3969,3)="002"),"是",""))</f>
        <v/>
      </c>
      <c r="I3969" s="46" t="str">
        <f>IF(E3969="","",IF(OR([1]!EM_S_VAL_MV(E3969,deadline)="",[1]!EM_S_VAL_MV(E3969,deadline)="--",[1]!EM_S_VAL_MV(E3969,deadline)="null"),0,[1]!EM_S_VAL_MV(E3969,deadline)/100000000))</f>
        <v/>
      </c>
      <c r="J3969" s="46" t="str">
        <f>IF(E3969="","",IF(RIGHT(LEFT($J$1,6),3)="TTM",[1]!EM_S_FA_PROFIT_TTM(E3969,LEFT(RIGHT($J$1,11),10),1)/100000000,[1]!EM_S_STM07_IS(E3969,61,LEFT(RIGHT($J$1,5),4)&amp;"-12-31",1)/100000000))</f>
        <v/>
      </c>
      <c r="K3969" s="36" t="str">
        <f t="shared" si="316"/>
        <v/>
      </c>
      <c r="L3969" s="46" t="str">
        <f>IF(E3969="","",IF(ISERROR(IF(行业估值!$E$7="最新年报",[1]!EM_S_STM07_BS(E3969,140,LEFT(RIGHT($L$1,5),4)&amp;"-12-31",1)/100000000,[1]!EM_S_STM07_BS(E3969,140,LEFT(RIGHT($L$1,11),10),1)/100000000)),0,IF(行业估值!$E$7="最新年报",[1]!EM_S_STM07_BS(E3969,140,LEFT(RIGHT($L$1,5),4)&amp;"-12-31",1)/100000000,[1]!EM_S_STM07_BS(E3969,140,LEFT(RIGHT($L$1,11),10),1)/100000000)))</f>
        <v/>
      </c>
      <c r="M3969" s="36" t="str">
        <f t="shared" si="317"/>
        <v/>
      </c>
      <c r="N3969" s="37" t="str">
        <f>IF(E3969="","",IF(ISERROR([1]!EM_S_EST_NETPROFIT(E3969,行业估值!$E$6,deadline)/100000000),"-",[1]!EM_S_EST_NETPROFIT(E3969,行业估值!$E$6,deadline)/100000000))</f>
        <v/>
      </c>
      <c r="O3969" s="36" t="str">
        <f t="shared" si="318"/>
        <v/>
      </c>
      <c r="T3969" s="64"/>
      <c r="U3969" s="64"/>
    </row>
    <row r="3970" spans="4:21">
      <c r="D3970" s="45" t="str">
        <f>IF(AND(行业估值!$B$39=$G3970,COUNTIF($G$2:$G$2552,$G3970)&gt;=1),COUNTIF($G$2:G3970,$G3970),"")</f>
        <v/>
      </c>
      <c r="E3970" s="65" t="str">
        <f t="shared" si="314"/>
        <v/>
      </c>
      <c r="F3970" s="65" t="str">
        <f t="shared" si="315"/>
        <v/>
      </c>
      <c r="G3970" s="34" t="str">
        <f>IF(E3970="","",IF(行业估值!$C$5="申万行业",[1]!EM_S_INFO_INDUSTRY_SW2014(E3970,"1"),IF(行业估值!$C$5="证监会行业",[1]!EM_S_INFO_INDUSTRY_CSRC1(E3970,"1"),[1]!EM_S_INFO_INDUSTRY_EM2016(E3970,"1"))))</f>
        <v/>
      </c>
      <c r="H3970" s="34" t="str">
        <f>IF(E3970="","",IF($H$1="上证50",[1]!EM_S_INFO_COMPINDEX(E3970,"000016"),"")&amp;IF($H$1="上证180",[1]!EM_S_INFO_COMPINDEX(E3970,"000010"),"")&amp;IF($H$1="沪深300",[1]!EM_S_INFO_COMPINDEX(E3970,"000300"),"")&amp;IF(AND($H$1="上证A股",RIGHT(E3970,2)="SH"),"是","")&amp;IF(AND($H$1="深证A股",RIGHT(E3970,2)="SZ"),"是","")&amp;IF(AND($H$1="创业板",LEFT(E3970,1)-3=0),"是","")&amp;IF(AND($H$1="全部A股",E3970&lt;&gt;0),"是","")&amp;IF(AND($H$1="中小板",LEFT(E3970,3)="002"),"是",""))</f>
        <v/>
      </c>
      <c r="I3970" s="46" t="str">
        <f>IF(E3970="","",IF(OR([1]!EM_S_VAL_MV(E3970,deadline)="",[1]!EM_S_VAL_MV(E3970,deadline)="--",[1]!EM_S_VAL_MV(E3970,deadline)="null"),0,[1]!EM_S_VAL_MV(E3970,deadline)/100000000))</f>
        <v/>
      </c>
      <c r="J3970" s="46" t="str">
        <f>IF(E3970="","",IF(RIGHT(LEFT($J$1,6),3)="TTM",[1]!EM_S_FA_PROFIT_TTM(E3970,LEFT(RIGHT($J$1,11),10),1)/100000000,[1]!EM_S_STM07_IS(E3970,61,LEFT(RIGHT($J$1,5),4)&amp;"-12-31",1)/100000000))</f>
        <v/>
      </c>
      <c r="K3970" s="36" t="str">
        <f t="shared" si="316"/>
        <v/>
      </c>
      <c r="L3970" s="46" t="str">
        <f>IF(E3970="","",IF(ISERROR(IF(行业估值!$E$7="最新年报",[1]!EM_S_STM07_BS(E3970,140,LEFT(RIGHT($L$1,5),4)&amp;"-12-31",1)/100000000,[1]!EM_S_STM07_BS(E3970,140,LEFT(RIGHT($L$1,11),10),1)/100000000)),0,IF(行业估值!$E$7="最新年报",[1]!EM_S_STM07_BS(E3970,140,LEFT(RIGHT($L$1,5),4)&amp;"-12-31",1)/100000000,[1]!EM_S_STM07_BS(E3970,140,LEFT(RIGHT($L$1,11),10),1)/100000000)))</f>
        <v/>
      </c>
      <c r="M3970" s="36" t="str">
        <f t="shared" si="317"/>
        <v/>
      </c>
      <c r="N3970" s="37" t="str">
        <f>IF(E3970="","",IF(ISERROR([1]!EM_S_EST_NETPROFIT(E3970,行业估值!$E$6,deadline)/100000000),"-",[1]!EM_S_EST_NETPROFIT(E3970,行业估值!$E$6,deadline)/100000000))</f>
        <v/>
      </c>
      <c r="O3970" s="36" t="str">
        <f t="shared" si="318"/>
        <v/>
      </c>
      <c r="T3970" s="64"/>
      <c r="U3970" s="64"/>
    </row>
    <row r="3971" spans="4:21">
      <c r="D3971" s="45" t="str">
        <f>IF(AND(行业估值!$B$39=$G3971,COUNTIF($G$2:$G$2552,$G3971)&gt;=1),COUNTIF($G$2:G3971,$G3971),"")</f>
        <v/>
      </c>
      <c r="E3971" s="65" t="str">
        <f t="shared" ref="E3971:E4000" si="319">IF(U3971="","",U3971)</f>
        <v/>
      </c>
      <c r="F3971" s="65" t="str">
        <f t="shared" ref="F3971:F4000" si="320">IF(T3971="","",T3971)</f>
        <v/>
      </c>
      <c r="G3971" s="34" t="str">
        <f>IF(E3971="","",IF(行业估值!$C$5="申万行业",[1]!EM_S_INFO_INDUSTRY_SW2014(E3971,"1"),IF(行业估值!$C$5="证监会行业",[1]!EM_S_INFO_INDUSTRY_CSRC1(E3971,"1"),[1]!EM_S_INFO_INDUSTRY_EM2016(E3971,"1"))))</f>
        <v/>
      </c>
      <c r="H3971" s="34" t="str">
        <f>IF(E3971="","",IF($H$1="上证50",[1]!EM_S_INFO_COMPINDEX(E3971,"000016"),"")&amp;IF($H$1="上证180",[1]!EM_S_INFO_COMPINDEX(E3971,"000010"),"")&amp;IF($H$1="沪深300",[1]!EM_S_INFO_COMPINDEX(E3971,"000300"),"")&amp;IF(AND($H$1="上证A股",RIGHT(E3971,2)="SH"),"是","")&amp;IF(AND($H$1="深证A股",RIGHT(E3971,2)="SZ"),"是","")&amp;IF(AND($H$1="创业板",LEFT(E3971,1)-3=0),"是","")&amp;IF(AND($H$1="全部A股",E3971&lt;&gt;0),"是","")&amp;IF(AND($H$1="中小板",LEFT(E3971,3)="002"),"是",""))</f>
        <v/>
      </c>
      <c r="I3971" s="46" t="str">
        <f>IF(E3971="","",IF(OR([1]!EM_S_VAL_MV(E3971,deadline)="",[1]!EM_S_VAL_MV(E3971,deadline)="--",[1]!EM_S_VAL_MV(E3971,deadline)="null"),0,[1]!EM_S_VAL_MV(E3971,deadline)/100000000))</f>
        <v/>
      </c>
      <c r="J3971" s="46" t="str">
        <f>IF(E3971="","",IF(RIGHT(LEFT($J$1,6),3)="TTM",[1]!EM_S_FA_PROFIT_TTM(E3971,LEFT(RIGHT($J$1,11),10),1)/100000000,[1]!EM_S_STM07_IS(E3971,61,LEFT(RIGHT($J$1,5),4)&amp;"-12-31",1)/100000000))</f>
        <v/>
      </c>
      <c r="K3971" s="36" t="str">
        <f t="shared" si="316"/>
        <v/>
      </c>
      <c r="L3971" s="46" t="str">
        <f>IF(E3971="","",IF(ISERROR(IF(行业估值!$E$7="最新年报",[1]!EM_S_STM07_BS(E3971,140,LEFT(RIGHT($L$1,5),4)&amp;"-12-31",1)/100000000,[1]!EM_S_STM07_BS(E3971,140,LEFT(RIGHT($L$1,11),10),1)/100000000)),0,IF(行业估值!$E$7="最新年报",[1]!EM_S_STM07_BS(E3971,140,LEFT(RIGHT($L$1,5),4)&amp;"-12-31",1)/100000000,[1]!EM_S_STM07_BS(E3971,140,LEFT(RIGHT($L$1,11),10),1)/100000000)))</f>
        <v/>
      </c>
      <c r="M3971" s="36" t="str">
        <f t="shared" si="317"/>
        <v/>
      </c>
      <c r="N3971" s="37" t="str">
        <f>IF(E3971="","",IF(ISERROR([1]!EM_S_EST_NETPROFIT(E3971,行业估值!$E$6,deadline)/100000000),"-",[1]!EM_S_EST_NETPROFIT(E3971,行业估值!$E$6,deadline)/100000000))</f>
        <v/>
      </c>
      <c r="O3971" s="36" t="str">
        <f t="shared" si="318"/>
        <v/>
      </c>
      <c r="T3971" s="64"/>
      <c r="U3971" s="64"/>
    </row>
    <row r="3972" spans="4:21">
      <c r="D3972" s="45" t="str">
        <f>IF(AND(行业估值!$B$39=$G3972,COUNTIF($G$2:$G$2552,$G3972)&gt;=1),COUNTIF($G$2:G3972,$G3972),"")</f>
        <v/>
      </c>
      <c r="E3972" s="65" t="str">
        <f t="shared" si="319"/>
        <v/>
      </c>
      <c r="F3972" s="65" t="str">
        <f t="shared" si="320"/>
        <v/>
      </c>
      <c r="G3972" s="34" t="str">
        <f>IF(E3972="","",IF(行业估值!$C$5="申万行业",[1]!EM_S_INFO_INDUSTRY_SW2014(E3972,"1"),IF(行业估值!$C$5="证监会行业",[1]!EM_S_INFO_INDUSTRY_CSRC1(E3972,"1"),[1]!EM_S_INFO_INDUSTRY_EM2016(E3972,"1"))))</f>
        <v/>
      </c>
      <c r="H3972" s="34" t="str">
        <f>IF(E3972="","",IF($H$1="上证50",[1]!EM_S_INFO_COMPINDEX(E3972,"000016"),"")&amp;IF($H$1="上证180",[1]!EM_S_INFO_COMPINDEX(E3972,"000010"),"")&amp;IF($H$1="沪深300",[1]!EM_S_INFO_COMPINDEX(E3972,"000300"),"")&amp;IF(AND($H$1="上证A股",RIGHT(E3972,2)="SH"),"是","")&amp;IF(AND($H$1="深证A股",RIGHT(E3972,2)="SZ"),"是","")&amp;IF(AND($H$1="创业板",LEFT(E3972,1)-3=0),"是","")&amp;IF(AND($H$1="全部A股",E3972&lt;&gt;0),"是","")&amp;IF(AND($H$1="中小板",LEFT(E3972,3)="002"),"是",""))</f>
        <v/>
      </c>
      <c r="I3972" s="46" t="str">
        <f>IF(E3972="","",IF(OR([1]!EM_S_VAL_MV(E3972,deadline)="",[1]!EM_S_VAL_MV(E3972,deadline)="--",[1]!EM_S_VAL_MV(E3972,deadline)="null"),0,[1]!EM_S_VAL_MV(E3972,deadline)/100000000))</f>
        <v/>
      </c>
      <c r="J3972" s="46" t="str">
        <f>IF(E3972="","",IF(RIGHT(LEFT($J$1,6),3)="TTM",[1]!EM_S_FA_PROFIT_TTM(E3972,LEFT(RIGHT($J$1,11),10),1)/100000000,[1]!EM_S_STM07_IS(E3972,61,LEFT(RIGHT($J$1,5),4)&amp;"-12-31",1)/100000000))</f>
        <v/>
      </c>
      <c r="K3972" s="36" t="str">
        <f t="shared" si="316"/>
        <v/>
      </c>
      <c r="L3972" s="46" t="str">
        <f>IF(E3972="","",IF(ISERROR(IF(行业估值!$E$7="最新年报",[1]!EM_S_STM07_BS(E3972,140,LEFT(RIGHT($L$1,5),4)&amp;"-12-31",1)/100000000,[1]!EM_S_STM07_BS(E3972,140,LEFT(RIGHT($L$1,11),10),1)/100000000)),0,IF(行业估值!$E$7="最新年报",[1]!EM_S_STM07_BS(E3972,140,LEFT(RIGHT($L$1,5),4)&amp;"-12-31",1)/100000000,[1]!EM_S_STM07_BS(E3972,140,LEFT(RIGHT($L$1,11),10),1)/100000000)))</f>
        <v/>
      </c>
      <c r="M3972" s="36" t="str">
        <f t="shared" si="317"/>
        <v/>
      </c>
      <c r="N3972" s="37" t="str">
        <f>IF(E3972="","",IF(ISERROR([1]!EM_S_EST_NETPROFIT(E3972,行业估值!$E$6,deadline)/100000000),"-",[1]!EM_S_EST_NETPROFIT(E3972,行业估值!$E$6,deadline)/100000000))</f>
        <v/>
      </c>
      <c r="O3972" s="36" t="str">
        <f t="shared" si="318"/>
        <v/>
      </c>
      <c r="T3972" s="64"/>
      <c r="U3972" s="64"/>
    </row>
    <row r="3973" spans="4:21">
      <c r="D3973" s="45" t="str">
        <f>IF(AND(行业估值!$B$39=$G3973,COUNTIF($G$2:$G$2552,$G3973)&gt;=1),COUNTIF($G$2:G3973,$G3973),"")</f>
        <v/>
      </c>
      <c r="E3973" s="65" t="str">
        <f t="shared" si="319"/>
        <v/>
      </c>
      <c r="F3973" s="65" t="str">
        <f t="shared" si="320"/>
        <v/>
      </c>
      <c r="G3973" s="34" t="str">
        <f>IF(E3973="","",IF(行业估值!$C$5="申万行业",[1]!EM_S_INFO_INDUSTRY_SW2014(E3973,"1"),IF(行业估值!$C$5="证监会行业",[1]!EM_S_INFO_INDUSTRY_CSRC1(E3973,"1"),[1]!EM_S_INFO_INDUSTRY_EM2016(E3973,"1"))))</f>
        <v/>
      </c>
      <c r="H3973" s="34" t="str">
        <f>IF(E3973="","",IF($H$1="上证50",[1]!EM_S_INFO_COMPINDEX(E3973,"000016"),"")&amp;IF($H$1="上证180",[1]!EM_S_INFO_COMPINDEX(E3973,"000010"),"")&amp;IF($H$1="沪深300",[1]!EM_S_INFO_COMPINDEX(E3973,"000300"),"")&amp;IF(AND($H$1="上证A股",RIGHT(E3973,2)="SH"),"是","")&amp;IF(AND($H$1="深证A股",RIGHT(E3973,2)="SZ"),"是","")&amp;IF(AND($H$1="创业板",LEFT(E3973,1)-3=0),"是","")&amp;IF(AND($H$1="全部A股",E3973&lt;&gt;0),"是","")&amp;IF(AND($H$1="中小板",LEFT(E3973,3)="002"),"是",""))</f>
        <v/>
      </c>
      <c r="I3973" s="46" t="str">
        <f>IF(E3973="","",IF(OR([1]!EM_S_VAL_MV(E3973,deadline)="",[1]!EM_S_VAL_MV(E3973,deadline)="--",[1]!EM_S_VAL_MV(E3973,deadline)="null"),0,[1]!EM_S_VAL_MV(E3973,deadline)/100000000))</f>
        <v/>
      </c>
      <c r="J3973" s="46" t="str">
        <f>IF(E3973="","",IF(RIGHT(LEFT($J$1,6),3)="TTM",[1]!EM_S_FA_PROFIT_TTM(E3973,LEFT(RIGHT($J$1,11),10),1)/100000000,[1]!EM_S_STM07_IS(E3973,61,LEFT(RIGHT($J$1,5),4)&amp;"-12-31",1)/100000000))</f>
        <v/>
      </c>
      <c r="K3973" s="36" t="str">
        <f t="shared" si="316"/>
        <v/>
      </c>
      <c r="L3973" s="46" t="str">
        <f>IF(E3973="","",IF(ISERROR(IF(行业估值!$E$7="最新年报",[1]!EM_S_STM07_BS(E3973,140,LEFT(RIGHT($L$1,5),4)&amp;"-12-31",1)/100000000,[1]!EM_S_STM07_BS(E3973,140,LEFT(RIGHT($L$1,11),10),1)/100000000)),0,IF(行业估值!$E$7="最新年报",[1]!EM_S_STM07_BS(E3973,140,LEFT(RIGHT($L$1,5),4)&amp;"-12-31",1)/100000000,[1]!EM_S_STM07_BS(E3973,140,LEFT(RIGHT($L$1,11),10),1)/100000000)))</f>
        <v/>
      </c>
      <c r="M3973" s="36" t="str">
        <f t="shared" si="317"/>
        <v/>
      </c>
      <c r="N3973" s="37" t="str">
        <f>IF(E3973="","",IF(ISERROR([1]!EM_S_EST_NETPROFIT(E3973,行业估值!$E$6,deadline)/100000000),"-",[1]!EM_S_EST_NETPROFIT(E3973,行业估值!$E$6,deadline)/100000000))</f>
        <v/>
      </c>
      <c r="O3973" s="36" t="str">
        <f t="shared" si="318"/>
        <v/>
      </c>
      <c r="T3973" s="64"/>
      <c r="U3973" s="64"/>
    </row>
    <row r="3974" spans="4:21">
      <c r="D3974" s="45" t="str">
        <f>IF(AND(行业估值!$B$39=$G3974,COUNTIF($G$2:$G$2552,$G3974)&gt;=1),COUNTIF($G$2:G3974,$G3974),"")</f>
        <v/>
      </c>
      <c r="E3974" s="65" t="str">
        <f t="shared" si="319"/>
        <v/>
      </c>
      <c r="F3974" s="65" t="str">
        <f t="shared" si="320"/>
        <v/>
      </c>
      <c r="G3974" s="34" t="str">
        <f>IF(E3974="","",IF(行业估值!$C$5="申万行业",[1]!EM_S_INFO_INDUSTRY_SW2014(E3974,"1"),IF(行业估值!$C$5="证监会行业",[1]!EM_S_INFO_INDUSTRY_CSRC1(E3974,"1"),[1]!EM_S_INFO_INDUSTRY_EM2016(E3974,"1"))))</f>
        <v/>
      </c>
      <c r="H3974" s="34" t="str">
        <f>IF(E3974="","",IF($H$1="上证50",[1]!EM_S_INFO_COMPINDEX(E3974,"000016"),"")&amp;IF($H$1="上证180",[1]!EM_S_INFO_COMPINDEX(E3974,"000010"),"")&amp;IF($H$1="沪深300",[1]!EM_S_INFO_COMPINDEX(E3974,"000300"),"")&amp;IF(AND($H$1="上证A股",RIGHT(E3974,2)="SH"),"是","")&amp;IF(AND($H$1="深证A股",RIGHT(E3974,2)="SZ"),"是","")&amp;IF(AND($H$1="创业板",LEFT(E3974,1)-3=0),"是","")&amp;IF(AND($H$1="全部A股",E3974&lt;&gt;0),"是","")&amp;IF(AND($H$1="中小板",LEFT(E3974,3)="002"),"是",""))</f>
        <v/>
      </c>
      <c r="I3974" s="46" t="str">
        <f>IF(E3974="","",IF(OR([1]!EM_S_VAL_MV(E3974,deadline)="",[1]!EM_S_VAL_MV(E3974,deadline)="--",[1]!EM_S_VAL_MV(E3974,deadline)="null"),0,[1]!EM_S_VAL_MV(E3974,deadline)/100000000))</f>
        <v/>
      </c>
      <c r="J3974" s="46" t="str">
        <f>IF(E3974="","",IF(RIGHT(LEFT($J$1,6),3)="TTM",[1]!EM_S_FA_PROFIT_TTM(E3974,LEFT(RIGHT($J$1,11),10),1)/100000000,[1]!EM_S_STM07_IS(E3974,61,LEFT(RIGHT($J$1,5),4)&amp;"-12-31",1)/100000000))</f>
        <v/>
      </c>
      <c r="K3974" s="36" t="str">
        <f t="shared" si="316"/>
        <v/>
      </c>
      <c r="L3974" s="46" t="str">
        <f>IF(E3974="","",IF(ISERROR(IF(行业估值!$E$7="最新年报",[1]!EM_S_STM07_BS(E3974,140,LEFT(RIGHT($L$1,5),4)&amp;"-12-31",1)/100000000,[1]!EM_S_STM07_BS(E3974,140,LEFT(RIGHT($L$1,11),10),1)/100000000)),0,IF(行业估值!$E$7="最新年报",[1]!EM_S_STM07_BS(E3974,140,LEFT(RIGHT($L$1,5),4)&amp;"-12-31",1)/100000000,[1]!EM_S_STM07_BS(E3974,140,LEFT(RIGHT($L$1,11),10),1)/100000000)))</f>
        <v/>
      </c>
      <c r="M3974" s="36" t="str">
        <f t="shared" si="317"/>
        <v/>
      </c>
      <c r="N3974" s="37" t="str">
        <f>IF(E3974="","",IF(ISERROR([1]!EM_S_EST_NETPROFIT(E3974,行业估值!$E$6,deadline)/100000000),"-",[1]!EM_S_EST_NETPROFIT(E3974,行业估值!$E$6,deadline)/100000000))</f>
        <v/>
      </c>
      <c r="O3974" s="36" t="str">
        <f t="shared" si="318"/>
        <v/>
      </c>
      <c r="T3974" s="64"/>
      <c r="U3974" s="64"/>
    </row>
    <row r="3975" spans="4:21">
      <c r="D3975" s="45" t="str">
        <f>IF(AND(行业估值!$B$39=$G3975,COUNTIF($G$2:$G$2552,$G3975)&gt;=1),COUNTIF($G$2:G3975,$G3975),"")</f>
        <v/>
      </c>
      <c r="E3975" s="65" t="str">
        <f t="shared" si="319"/>
        <v/>
      </c>
      <c r="F3975" s="65" t="str">
        <f t="shared" si="320"/>
        <v/>
      </c>
      <c r="G3975" s="34" t="str">
        <f>IF(E3975="","",IF(行业估值!$C$5="申万行业",[1]!EM_S_INFO_INDUSTRY_SW2014(E3975,"1"),IF(行业估值!$C$5="证监会行业",[1]!EM_S_INFO_INDUSTRY_CSRC1(E3975,"1"),[1]!EM_S_INFO_INDUSTRY_EM2016(E3975,"1"))))</f>
        <v/>
      </c>
      <c r="H3975" s="34" t="str">
        <f>IF(E3975="","",IF($H$1="上证50",[1]!EM_S_INFO_COMPINDEX(E3975,"000016"),"")&amp;IF($H$1="上证180",[1]!EM_S_INFO_COMPINDEX(E3975,"000010"),"")&amp;IF($H$1="沪深300",[1]!EM_S_INFO_COMPINDEX(E3975,"000300"),"")&amp;IF(AND($H$1="上证A股",RIGHT(E3975,2)="SH"),"是","")&amp;IF(AND($H$1="深证A股",RIGHT(E3975,2)="SZ"),"是","")&amp;IF(AND($H$1="创业板",LEFT(E3975,1)-3=0),"是","")&amp;IF(AND($H$1="全部A股",E3975&lt;&gt;0),"是","")&amp;IF(AND($H$1="中小板",LEFT(E3975,3)="002"),"是",""))</f>
        <v/>
      </c>
      <c r="I3975" s="46" t="str">
        <f>IF(E3975="","",IF(OR([1]!EM_S_VAL_MV(E3975,deadline)="",[1]!EM_S_VAL_MV(E3975,deadline)="--",[1]!EM_S_VAL_MV(E3975,deadline)="null"),0,[1]!EM_S_VAL_MV(E3975,deadline)/100000000))</f>
        <v/>
      </c>
      <c r="J3975" s="46" t="str">
        <f>IF(E3975="","",IF(RIGHT(LEFT($J$1,6),3)="TTM",[1]!EM_S_FA_PROFIT_TTM(E3975,LEFT(RIGHT($J$1,11),10),1)/100000000,[1]!EM_S_STM07_IS(E3975,61,LEFT(RIGHT($J$1,5),4)&amp;"-12-31",1)/100000000))</f>
        <v/>
      </c>
      <c r="K3975" s="36" t="str">
        <f t="shared" si="316"/>
        <v/>
      </c>
      <c r="L3975" s="46" t="str">
        <f>IF(E3975="","",IF(ISERROR(IF(行业估值!$E$7="最新年报",[1]!EM_S_STM07_BS(E3975,140,LEFT(RIGHT($L$1,5),4)&amp;"-12-31",1)/100000000,[1]!EM_S_STM07_BS(E3975,140,LEFT(RIGHT($L$1,11),10),1)/100000000)),0,IF(行业估值!$E$7="最新年报",[1]!EM_S_STM07_BS(E3975,140,LEFT(RIGHT($L$1,5),4)&amp;"-12-31",1)/100000000,[1]!EM_S_STM07_BS(E3975,140,LEFT(RIGHT($L$1,11),10),1)/100000000)))</f>
        <v/>
      </c>
      <c r="M3975" s="36" t="str">
        <f t="shared" si="317"/>
        <v/>
      </c>
      <c r="N3975" s="37" t="str">
        <f>IF(E3975="","",IF(ISERROR([1]!EM_S_EST_NETPROFIT(E3975,行业估值!$E$6,deadline)/100000000),"-",[1]!EM_S_EST_NETPROFIT(E3975,行业估值!$E$6,deadline)/100000000))</f>
        <v/>
      </c>
      <c r="O3975" s="36" t="str">
        <f t="shared" si="318"/>
        <v/>
      </c>
      <c r="T3975" s="64"/>
      <c r="U3975" s="64"/>
    </row>
    <row r="3976" spans="4:21">
      <c r="D3976" s="45" t="str">
        <f>IF(AND(行业估值!$B$39=$G3976,COUNTIF($G$2:$G$2552,$G3976)&gt;=1),COUNTIF($G$2:G3976,$G3976),"")</f>
        <v/>
      </c>
      <c r="E3976" s="65" t="str">
        <f t="shared" si="319"/>
        <v/>
      </c>
      <c r="F3976" s="65" t="str">
        <f t="shared" si="320"/>
        <v/>
      </c>
      <c r="G3976" s="34" t="str">
        <f>IF(E3976="","",IF(行业估值!$C$5="申万行业",[1]!EM_S_INFO_INDUSTRY_SW2014(E3976,"1"),IF(行业估值!$C$5="证监会行业",[1]!EM_S_INFO_INDUSTRY_CSRC1(E3976,"1"),[1]!EM_S_INFO_INDUSTRY_EM2016(E3976,"1"))))</f>
        <v/>
      </c>
      <c r="H3976" s="34" t="str">
        <f>IF(E3976="","",IF($H$1="上证50",[1]!EM_S_INFO_COMPINDEX(E3976,"000016"),"")&amp;IF($H$1="上证180",[1]!EM_S_INFO_COMPINDEX(E3976,"000010"),"")&amp;IF($H$1="沪深300",[1]!EM_S_INFO_COMPINDEX(E3976,"000300"),"")&amp;IF(AND($H$1="上证A股",RIGHT(E3976,2)="SH"),"是","")&amp;IF(AND($H$1="深证A股",RIGHT(E3976,2)="SZ"),"是","")&amp;IF(AND($H$1="创业板",LEFT(E3976,1)-3=0),"是","")&amp;IF(AND($H$1="全部A股",E3976&lt;&gt;0),"是","")&amp;IF(AND($H$1="中小板",LEFT(E3976,3)="002"),"是",""))</f>
        <v/>
      </c>
      <c r="I3976" s="46" t="str">
        <f>IF(E3976="","",IF(OR([1]!EM_S_VAL_MV(E3976,deadline)="",[1]!EM_S_VAL_MV(E3976,deadline)="--",[1]!EM_S_VAL_MV(E3976,deadline)="null"),0,[1]!EM_S_VAL_MV(E3976,deadline)/100000000))</f>
        <v/>
      </c>
      <c r="J3976" s="46" t="str">
        <f>IF(E3976="","",IF(RIGHT(LEFT($J$1,6),3)="TTM",[1]!EM_S_FA_PROFIT_TTM(E3976,LEFT(RIGHT($J$1,11),10),1)/100000000,[1]!EM_S_STM07_IS(E3976,61,LEFT(RIGHT($J$1,5),4)&amp;"-12-31",1)/100000000))</f>
        <v/>
      </c>
      <c r="K3976" s="36" t="str">
        <f t="shared" si="316"/>
        <v/>
      </c>
      <c r="L3976" s="46" t="str">
        <f>IF(E3976="","",IF(ISERROR(IF(行业估值!$E$7="最新年报",[1]!EM_S_STM07_BS(E3976,140,LEFT(RIGHT($L$1,5),4)&amp;"-12-31",1)/100000000,[1]!EM_S_STM07_BS(E3976,140,LEFT(RIGHT($L$1,11),10),1)/100000000)),0,IF(行业估值!$E$7="最新年报",[1]!EM_S_STM07_BS(E3976,140,LEFT(RIGHT($L$1,5),4)&amp;"-12-31",1)/100000000,[1]!EM_S_STM07_BS(E3976,140,LEFT(RIGHT($L$1,11),10),1)/100000000)))</f>
        <v/>
      </c>
      <c r="M3976" s="36" t="str">
        <f t="shared" si="317"/>
        <v/>
      </c>
      <c r="N3976" s="37" t="str">
        <f>IF(E3976="","",IF(ISERROR([1]!EM_S_EST_NETPROFIT(E3976,行业估值!$E$6,deadline)/100000000),"-",[1]!EM_S_EST_NETPROFIT(E3976,行业估值!$E$6,deadline)/100000000))</f>
        <v/>
      </c>
      <c r="O3976" s="36" t="str">
        <f t="shared" si="318"/>
        <v/>
      </c>
      <c r="T3976" s="64"/>
      <c r="U3976" s="64"/>
    </row>
    <row r="3977" spans="4:21">
      <c r="D3977" s="45" t="str">
        <f>IF(AND(行业估值!$B$39=$G3977,COUNTIF($G$2:$G$2552,$G3977)&gt;=1),COUNTIF($G$2:G3977,$G3977),"")</f>
        <v/>
      </c>
      <c r="E3977" s="65" t="str">
        <f t="shared" si="319"/>
        <v/>
      </c>
      <c r="F3977" s="65" t="str">
        <f t="shared" si="320"/>
        <v/>
      </c>
      <c r="G3977" s="34" t="str">
        <f>IF(E3977="","",IF(行业估值!$C$5="申万行业",[1]!EM_S_INFO_INDUSTRY_SW2014(E3977,"1"),IF(行业估值!$C$5="证监会行业",[1]!EM_S_INFO_INDUSTRY_CSRC1(E3977,"1"),[1]!EM_S_INFO_INDUSTRY_EM2016(E3977,"1"))))</f>
        <v/>
      </c>
      <c r="H3977" s="34" t="str">
        <f>IF(E3977="","",IF($H$1="上证50",[1]!EM_S_INFO_COMPINDEX(E3977,"000016"),"")&amp;IF($H$1="上证180",[1]!EM_S_INFO_COMPINDEX(E3977,"000010"),"")&amp;IF($H$1="沪深300",[1]!EM_S_INFO_COMPINDEX(E3977,"000300"),"")&amp;IF(AND($H$1="上证A股",RIGHT(E3977,2)="SH"),"是","")&amp;IF(AND($H$1="深证A股",RIGHT(E3977,2)="SZ"),"是","")&amp;IF(AND($H$1="创业板",LEFT(E3977,1)-3=0),"是","")&amp;IF(AND($H$1="全部A股",E3977&lt;&gt;0),"是","")&amp;IF(AND($H$1="中小板",LEFT(E3977,3)="002"),"是",""))</f>
        <v/>
      </c>
      <c r="I3977" s="46" t="str">
        <f>IF(E3977="","",IF(OR([1]!EM_S_VAL_MV(E3977,deadline)="",[1]!EM_S_VAL_MV(E3977,deadline)="--",[1]!EM_S_VAL_MV(E3977,deadline)="null"),0,[1]!EM_S_VAL_MV(E3977,deadline)/100000000))</f>
        <v/>
      </c>
      <c r="J3977" s="46" t="str">
        <f>IF(E3977="","",IF(RIGHT(LEFT($J$1,6),3)="TTM",[1]!EM_S_FA_PROFIT_TTM(E3977,LEFT(RIGHT($J$1,11),10),1)/100000000,[1]!EM_S_STM07_IS(E3977,61,LEFT(RIGHT($J$1,5),4)&amp;"-12-31",1)/100000000))</f>
        <v/>
      </c>
      <c r="K3977" s="36" t="str">
        <f t="shared" si="316"/>
        <v/>
      </c>
      <c r="L3977" s="46" t="str">
        <f>IF(E3977="","",IF(ISERROR(IF(行业估值!$E$7="最新年报",[1]!EM_S_STM07_BS(E3977,140,LEFT(RIGHT($L$1,5),4)&amp;"-12-31",1)/100000000,[1]!EM_S_STM07_BS(E3977,140,LEFT(RIGHT($L$1,11),10),1)/100000000)),0,IF(行业估值!$E$7="最新年报",[1]!EM_S_STM07_BS(E3977,140,LEFT(RIGHT($L$1,5),4)&amp;"-12-31",1)/100000000,[1]!EM_S_STM07_BS(E3977,140,LEFT(RIGHT($L$1,11),10),1)/100000000)))</f>
        <v/>
      </c>
      <c r="M3977" s="36" t="str">
        <f t="shared" si="317"/>
        <v/>
      </c>
      <c r="N3977" s="37" t="str">
        <f>IF(E3977="","",IF(ISERROR([1]!EM_S_EST_NETPROFIT(E3977,行业估值!$E$6,deadline)/100000000),"-",[1]!EM_S_EST_NETPROFIT(E3977,行业估值!$E$6,deadline)/100000000))</f>
        <v/>
      </c>
      <c r="O3977" s="36" t="str">
        <f t="shared" si="318"/>
        <v/>
      </c>
      <c r="T3977" s="64"/>
      <c r="U3977" s="64"/>
    </row>
    <row r="3978" spans="4:21">
      <c r="D3978" s="45" t="str">
        <f>IF(AND(行业估值!$B$39=$G3978,COUNTIF($G$2:$G$2552,$G3978)&gt;=1),COUNTIF($G$2:G3978,$G3978),"")</f>
        <v/>
      </c>
      <c r="E3978" s="65" t="str">
        <f t="shared" si="319"/>
        <v/>
      </c>
      <c r="F3978" s="65" t="str">
        <f t="shared" si="320"/>
        <v/>
      </c>
      <c r="G3978" s="34" t="str">
        <f>IF(E3978="","",IF(行业估值!$C$5="申万行业",[1]!EM_S_INFO_INDUSTRY_SW2014(E3978,"1"),IF(行业估值!$C$5="证监会行业",[1]!EM_S_INFO_INDUSTRY_CSRC1(E3978,"1"),[1]!EM_S_INFO_INDUSTRY_EM2016(E3978,"1"))))</f>
        <v/>
      </c>
      <c r="H3978" s="34" t="str">
        <f>IF(E3978="","",IF($H$1="上证50",[1]!EM_S_INFO_COMPINDEX(E3978,"000016"),"")&amp;IF($H$1="上证180",[1]!EM_S_INFO_COMPINDEX(E3978,"000010"),"")&amp;IF($H$1="沪深300",[1]!EM_S_INFO_COMPINDEX(E3978,"000300"),"")&amp;IF(AND($H$1="上证A股",RIGHT(E3978,2)="SH"),"是","")&amp;IF(AND($H$1="深证A股",RIGHT(E3978,2)="SZ"),"是","")&amp;IF(AND($H$1="创业板",LEFT(E3978,1)-3=0),"是","")&amp;IF(AND($H$1="全部A股",E3978&lt;&gt;0),"是","")&amp;IF(AND($H$1="中小板",LEFT(E3978,3)="002"),"是",""))</f>
        <v/>
      </c>
      <c r="I3978" s="46" t="str">
        <f>IF(E3978="","",IF(OR([1]!EM_S_VAL_MV(E3978,deadline)="",[1]!EM_S_VAL_MV(E3978,deadline)="--",[1]!EM_S_VAL_MV(E3978,deadline)="null"),0,[1]!EM_S_VAL_MV(E3978,deadline)/100000000))</f>
        <v/>
      </c>
      <c r="J3978" s="46" t="str">
        <f>IF(E3978="","",IF(RIGHT(LEFT($J$1,6),3)="TTM",[1]!EM_S_FA_PROFIT_TTM(E3978,LEFT(RIGHT($J$1,11),10),1)/100000000,[1]!EM_S_STM07_IS(E3978,61,LEFT(RIGHT($J$1,5),4)&amp;"-12-31",1)/100000000))</f>
        <v/>
      </c>
      <c r="K3978" s="36" t="str">
        <f t="shared" si="316"/>
        <v/>
      </c>
      <c r="L3978" s="46" t="str">
        <f>IF(E3978="","",IF(ISERROR(IF(行业估值!$E$7="最新年报",[1]!EM_S_STM07_BS(E3978,140,LEFT(RIGHT($L$1,5),4)&amp;"-12-31",1)/100000000,[1]!EM_S_STM07_BS(E3978,140,LEFT(RIGHT($L$1,11),10),1)/100000000)),0,IF(行业估值!$E$7="最新年报",[1]!EM_S_STM07_BS(E3978,140,LEFT(RIGHT($L$1,5),4)&amp;"-12-31",1)/100000000,[1]!EM_S_STM07_BS(E3978,140,LEFT(RIGHT($L$1,11),10),1)/100000000)))</f>
        <v/>
      </c>
      <c r="M3978" s="36" t="str">
        <f t="shared" si="317"/>
        <v/>
      </c>
      <c r="N3978" s="37" t="str">
        <f>IF(E3978="","",IF(ISERROR([1]!EM_S_EST_NETPROFIT(E3978,行业估值!$E$6,deadline)/100000000),"-",[1]!EM_S_EST_NETPROFIT(E3978,行业估值!$E$6,deadline)/100000000))</f>
        <v/>
      </c>
      <c r="O3978" s="36" t="str">
        <f t="shared" si="318"/>
        <v/>
      </c>
      <c r="T3978" s="64"/>
      <c r="U3978" s="64"/>
    </row>
    <row r="3979" spans="4:21">
      <c r="D3979" s="45" t="str">
        <f>IF(AND(行业估值!$B$39=$G3979,COUNTIF($G$2:$G$2552,$G3979)&gt;=1),COUNTIF($G$2:G3979,$G3979),"")</f>
        <v/>
      </c>
      <c r="E3979" s="65" t="str">
        <f t="shared" si="319"/>
        <v/>
      </c>
      <c r="F3979" s="65" t="str">
        <f t="shared" si="320"/>
        <v/>
      </c>
      <c r="G3979" s="34" t="str">
        <f>IF(E3979="","",IF(行业估值!$C$5="申万行业",[1]!EM_S_INFO_INDUSTRY_SW2014(E3979,"1"),IF(行业估值!$C$5="证监会行业",[1]!EM_S_INFO_INDUSTRY_CSRC1(E3979,"1"),[1]!EM_S_INFO_INDUSTRY_EM2016(E3979,"1"))))</f>
        <v/>
      </c>
      <c r="H3979" s="34" t="str">
        <f>IF(E3979="","",IF($H$1="上证50",[1]!EM_S_INFO_COMPINDEX(E3979,"000016"),"")&amp;IF($H$1="上证180",[1]!EM_S_INFO_COMPINDEX(E3979,"000010"),"")&amp;IF($H$1="沪深300",[1]!EM_S_INFO_COMPINDEX(E3979,"000300"),"")&amp;IF(AND($H$1="上证A股",RIGHT(E3979,2)="SH"),"是","")&amp;IF(AND($H$1="深证A股",RIGHT(E3979,2)="SZ"),"是","")&amp;IF(AND($H$1="创业板",LEFT(E3979,1)-3=0),"是","")&amp;IF(AND($H$1="全部A股",E3979&lt;&gt;0),"是","")&amp;IF(AND($H$1="中小板",LEFT(E3979,3)="002"),"是",""))</f>
        <v/>
      </c>
      <c r="I3979" s="46" t="str">
        <f>IF(E3979="","",IF(OR([1]!EM_S_VAL_MV(E3979,deadline)="",[1]!EM_S_VAL_MV(E3979,deadline)="--",[1]!EM_S_VAL_MV(E3979,deadline)="null"),0,[1]!EM_S_VAL_MV(E3979,deadline)/100000000))</f>
        <v/>
      </c>
      <c r="J3979" s="46" t="str">
        <f>IF(E3979="","",IF(RIGHT(LEFT($J$1,6),3)="TTM",[1]!EM_S_FA_PROFIT_TTM(E3979,LEFT(RIGHT($J$1,11),10),1)/100000000,[1]!EM_S_STM07_IS(E3979,61,LEFT(RIGHT($J$1,5),4)&amp;"-12-31",1)/100000000))</f>
        <v/>
      </c>
      <c r="K3979" s="36" t="str">
        <f t="shared" si="316"/>
        <v/>
      </c>
      <c r="L3979" s="46" t="str">
        <f>IF(E3979="","",IF(ISERROR(IF(行业估值!$E$7="最新年报",[1]!EM_S_STM07_BS(E3979,140,LEFT(RIGHT($L$1,5),4)&amp;"-12-31",1)/100000000,[1]!EM_S_STM07_BS(E3979,140,LEFT(RIGHT($L$1,11),10),1)/100000000)),0,IF(行业估值!$E$7="最新年报",[1]!EM_S_STM07_BS(E3979,140,LEFT(RIGHT($L$1,5),4)&amp;"-12-31",1)/100000000,[1]!EM_S_STM07_BS(E3979,140,LEFT(RIGHT($L$1,11),10),1)/100000000)))</f>
        <v/>
      </c>
      <c r="M3979" s="36" t="str">
        <f t="shared" si="317"/>
        <v/>
      </c>
      <c r="N3979" s="37" t="str">
        <f>IF(E3979="","",IF(ISERROR([1]!EM_S_EST_NETPROFIT(E3979,行业估值!$E$6,deadline)/100000000),"-",[1]!EM_S_EST_NETPROFIT(E3979,行业估值!$E$6,deadline)/100000000))</f>
        <v/>
      </c>
      <c r="O3979" s="36" t="str">
        <f t="shared" si="318"/>
        <v/>
      </c>
      <c r="T3979" s="64"/>
      <c r="U3979" s="64"/>
    </row>
    <row r="3980" spans="4:21">
      <c r="D3980" s="45" t="str">
        <f>IF(AND(行业估值!$B$39=$G3980,COUNTIF($G$2:$G$2552,$G3980)&gt;=1),COUNTIF($G$2:G3980,$G3980),"")</f>
        <v/>
      </c>
      <c r="E3980" s="65" t="str">
        <f t="shared" si="319"/>
        <v/>
      </c>
      <c r="F3980" s="65" t="str">
        <f t="shared" si="320"/>
        <v/>
      </c>
      <c r="G3980" s="34" t="str">
        <f>IF(E3980="","",IF(行业估值!$C$5="申万行业",[1]!EM_S_INFO_INDUSTRY_SW2014(E3980,"1"),IF(行业估值!$C$5="证监会行业",[1]!EM_S_INFO_INDUSTRY_CSRC1(E3980,"1"),[1]!EM_S_INFO_INDUSTRY_EM2016(E3980,"1"))))</f>
        <v/>
      </c>
      <c r="H3980" s="34" t="str">
        <f>IF(E3980="","",IF($H$1="上证50",[1]!EM_S_INFO_COMPINDEX(E3980,"000016"),"")&amp;IF($H$1="上证180",[1]!EM_S_INFO_COMPINDEX(E3980,"000010"),"")&amp;IF($H$1="沪深300",[1]!EM_S_INFO_COMPINDEX(E3980,"000300"),"")&amp;IF(AND($H$1="上证A股",RIGHT(E3980,2)="SH"),"是","")&amp;IF(AND($H$1="深证A股",RIGHT(E3980,2)="SZ"),"是","")&amp;IF(AND($H$1="创业板",LEFT(E3980,1)-3=0),"是","")&amp;IF(AND($H$1="全部A股",E3980&lt;&gt;0),"是","")&amp;IF(AND($H$1="中小板",LEFT(E3980,3)="002"),"是",""))</f>
        <v/>
      </c>
      <c r="I3980" s="46" t="str">
        <f>IF(E3980="","",IF(OR([1]!EM_S_VAL_MV(E3980,deadline)="",[1]!EM_S_VAL_MV(E3980,deadline)="--",[1]!EM_S_VAL_MV(E3980,deadline)="null"),0,[1]!EM_S_VAL_MV(E3980,deadline)/100000000))</f>
        <v/>
      </c>
      <c r="J3980" s="46" t="str">
        <f>IF(E3980="","",IF(RIGHT(LEFT($J$1,6),3)="TTM",[1]!EM_S_FA_PROFIT_TTM(E3980,LEFT(RIGHT($J$1,11),10),1)/100000000,[1]!EM_S_STM07_IS(E3980,61,LEFT(RIGHT($J$1,5),4)&amp;"-12-31",1)/100000000))</f>
        <v/>
      </c>
      <c r="K3980" s="36" t="str">
        <f t="shared" si="316"/>
        <v/>
      </c>
      <c r="L3980" s="46" t="str">
        <f>IF(E3980="","",IF(ISERROR(IF(行业估值!$E$7="最新年报",[1]!EM_S_STM07_BS(E3980,140,LEFT(RIGHT($L$1,5),4)&amp;"-12-31",1)/100000000,[1]!EM_S_STM07_BS(E3980,140,LEFT(RIGHT($L$1,11),10),1)/100000000)),0,IF(行业估值!$E$7="最新年报",[1]!EM_S_STM07_BS(E3980,140,LEFT(RIGHT($L$1,5),4)&amp;"-12-31",1)/100000000,[1]!EM_S_STM07_BS(E3980,140,LEFT(RIGHT($L$1,11),10),1)/100000000)))</f>
        <v/>
      </c>
      <c r="M3980" s="36" t="str">
        <f t="shared" si="317"/>
        <v/>
      </c>
      <c r="N3980" s="37" t="str">
        <f>IF(E3980="","",IF(ISERROR([1]!EM_S_EST_NETPROFIT(E3980,行业估值!$E$6,deadline)/100000000),"-",[1]!EM_S_EST_NETPROFIT(E3980,行业估值!$E$6,deadline)/100000000))</f>
        <v/>
      </c>
      <c r="O3980" s="36" t="str">
        <f t="shared" si="318"/>
        <v/>
      </c>
      <c r="T3980" s="64"/>
      <c r="U3980" s="64"/>
    </row>
    <row r="3981" spans="4:21">
      <c r="D3981" s="45" t="str">
        <f>IF(AND(行业估值!$B$39=$G3981,COUNTIF($G$2:$G$2552,$G3981)&gt;=1),COUNTIF($G$2:G3981,$G3981),"")</f>
        <v/>
      </c>
      <c r="E3981" s="65" t="str">
        <f t="shared" si="319"/>
        <v/>
      </c>
      <c r="F3981" s="65" t="str">
        <f t="shared" si="320"/>
        <v/>
      </c>
      <c r="G3981" s="34" t="str">
        <f>IF(E3981="","",IF(行业估值!$C$5="申万行业",[1]!EM_S_INFO_INDUSTRY_SW2014(E3981,"1"),IF(行业估值!$C$5="证监会行业",[1]!EM_S_INFO_INDUSTRY_CSRC1(E3981,"1"),[1]!EM_S_INFO_INDUSTRY_EM2016(E3981,"1"))))</f>
        <v/>
      </c>
      <c r="H3981" s="34" t="str">
        <f>IF(E3981="","",IF($H$1="上证50",[1]!EM_S_INFO_COMPINDEX(E3981,"000016"),"")&amp;IF($H$1="上证180",[1]!EM_S_INFO_COMPINDEX(E3981,"000010"),"")&amp;IF($H$1="沪深300",[1]!EM_S_INFO_COMPINDEX(E3981,"000300"),"")&amp;IF(AND($H$1="上证A股",RIGHT(E3981,2)="SH"),"是","")&amp;IF(AND($H$1="深证A股",RIGHT(E3981,2)="SZ"),"是","")&amp;IF(AND($H$1="创业板",LEFT(E3981,1)-3=0),"是","")&amp;IF(AND($H$1="全部A股",E3981&lt;&gt;0),"是","")&amp;IF(AND($H$1="中小板",LEFT(E3981,3)="002"),"是",""))</f>
        <v/>
      </c>
      <c r="I3981" s="46" t="str">
        <f>IF(E3981="","",IF(OR([1]!EM_S_VAL_MV(E3981,deadline)="",[1]!EM_S_VAL_MV(E3981,deadline)="--",[1]!EM_S_VAL_MV(E3981,deadline)="null"),0,[1]!EM_S_VAL_MV(E3981,deadline)/100000000))</f>
        <v/>
      </c>
      <c r="J3981" s="46" t="str">
        <f>IF(E3981="","",IF(RIGHT(LEFT($J$1,6),3)="TTM",[1]!EM_S_FA_PROFIT_TTM(E3981,LEFT(RIGHT($J$1,11),10),1)/100000000,[1]!EM_S_STM07_IS(E3981,61,LEFT(RIGHT($J$1,5),4)&amp;"-12-31",1)/100000000))</f>
        <v/>
      </c>
      <c r="K3981" s="36" t="str">
        <f t="shared" si="316"/>
        <v/>
      </c>
      <c r="L3981" s="46" t="str">
        <f>IF(E3981="","",IF(ISERROR(IF(行业估值!$E$7="最新年报",[1]!EM_S_STM07_BS(E3981,140,LEFT(RIGHT($L$1,5),4)&amp;"-12-31",1)/100000000,[1]!EM_S_STM07_BS(E3981,140,LEFT(RIGHT($L$1,11),10),1)/100000000)),0,IF(行业估值!$E$7="最新年报",[1]!EM_S_STM07_BS(E3981,140,LEFT(RIGHT($L$1,5),4)&amp;"-12-31",1)/100000000,[1]!EM_S_STM07_BS(E3981,140,LEFT(RIGHT($L$1,11),10),1)/100000000)))</f>
        <v/>
      </c>
      <c r="M3981" s="36" t="str">
        <f t="shared" si="317"/>
        <v/>
      </c>
      <c r="N3981" s="37" t="str">
        <f>IF(E3981="","",IF(ISERROR([1]!EM_S_EST_NETPROFIT(E3981,行业估值!$E$6,deadline)/100000000),"-",[1]!EM_S_EST_NETPROFIT(E3981,行业估值!$E$6,deadline)/100000000))</f>
        <v/>
      </c>
      <c r="O3981" s="36" t="str">
        <f t="shared" si="318"/>
        <v/>
      </c>
      <c r="T3981" s="64"/>
      <c r="U3981" s="64"/>
    </row>
    <row r="3982" spans="4:21">
      <c r="D3982" s="45" t="str">
        <f>IF(AND(行业估值!$B$39=$G3982,COUNTIF($G$2:$G$2552,$G3982)&gt;=1),COUNTIF($G$2:G3982,$G3982),"")</f>
        <v/>
      </c>
      <c r="E3982" s="65" t="str">
        <f t="shared" si="319"/>
        <v/>
      </c>
      <c r="F3982" s="65" t="str">
        <f t="shared" si="320"/>
        <v/>
      </c>
      <c r="G3982" s="34" t="str">
        <f>IF(E3982="","",IF(行业估值!$C$5="申万行业",[1]!EM_S_INFO_INDUSTRY_SW2014(E3982,"1"),IF(行业估值!$C$5="证监会行业",[1]!EM_S_INFO_INDUSTRY_CSRC1(E3982,"1"),[1]!EM_S_INFO_INDUSTRY_EM2016(E3982,"1"))))</f>
        <v/>
      </c>
      <c r="H3982" s="34" t="str">
        <f>IF(E3982="","",IF($H$1="上证50",[1]!EM_S_INFO_COMPINDEX(E3982,"000016"),"")&amp;IF($H$1="上证180",[1]!EM_S_INFO_COMPINDEX(E3982,"000010"),"")&amp;IF($H$1="沪深300",[1]!EM_S_INFO_COMPINDEX(E3982,"000300"),"")&amp;IF(AND($H$1="上证A股",RIGHT(E3982,2)="SH"),"是","")&amp;IF(AND($H$1="深证A股",RIGHT(E3982,2)="SZ"),"是","")&amp;IF(AND($H$1="创业板",LEFT(E3982,1)-3=0),"是","")&amp;IF(AND($H$1="全部A股",E3982&lt;&gt;0),"是","")&amp;IF(AND($H$1="中小板",LEFT(E3982,3)="002"),"是",""))</f>
        <v/>
      </c>
      <c r="I3982" s="46" t="str">
        <f>IF(E3982="","",IF(OR([1]!EM_S_VAL_MV(E3982,deadline)="",[1]!EM_S_VAL_MV(E3982,deadline)="--",[1]!EM_S_VAL_MV(E3982,deadline)="null"),0,[1]!EM_S_VAL_MV(E3982,deadline)/100000000))</f>
        <v/>
      </c>
      <c r="J3982" s="46" t="str">
        <f>IF(E3982="","",IF(RIGHT(LEFT($J$1,6),3)="TTM",[1]!EM_S_FA_PROFIT_TTM(E3982,LEFT(RIGHT($J$1,11),10),1)/100000000,[1]!EM_S_STM07_IS(E3982,61,LEFT(RIGHT($J$1,5),4)&amp;"-12-31",1)/100000000))</f>
        <v/>
      </c>
      <c r="K3982" s="36" t="str">
        <f t="shared" si="316"/>
        <v/>
      </c>
      <c r="L3982" s="46" t="str">
        <f>IF(E3982="","",IF(ISERROR(IF(行业估值!$E$7="最新年报",[1]!EM_S_STM07_BS(E3982,140,LEFT(RIGHT($L$1,5),4)&amp;"-12-31",1)/100000000,[1]!EM_S_STM07_BS(E3982,140,LEFT(RIGHT($L$1,11),10),1)/100000000)),0,IF(行业估值!$E$7="最新年报",[1]!EM_S_STM07_BS(E3982,140,LEFT(RIGHT($L$1,5),4)&amp;"-12-31",1)/100000000,[1]!EM_S_STM07_BS(E3982,140,LEFT(RIGHT($L$1,11),10),1)/100000000)))</f>
        <v/>
      </c>
      <c r="M3982" s="36" t="str">
        <f t="shared" si="317"/>
        <v/>
      </c>
      <c r="N3982" s="37" t="str">
        <f>IF(E3982="","",IF(ISERROR([1]!EM_S_EST_NETPROFIT(E3982,行业估值!$E$6,deadline)/100000000),"-",[1]!EM_S_EST_NETPROFIT(E3982,行业估值!$E$6,deadline)/100000000))</f>
        <v/>
      </c>
      <c r="O3982" s="36" t="str">
        <f t="shared" si="318"/>
        <v/>
      </c>
      <c r="T3982" s="64"/>
      <c r="U3982" s="64"/>
    </row>
    <row r="3983" spans="4:21">
      <c r="D3983" s="45" t="str">
        <f>IF(AND(行业估值!$B$39=$G3983,COUNTIF($G$2:$G$2552,$G3983)&gt;=1),COUNTIF($G$2:G3983,$G3983),"")</f>
        <v/>
      </c>
      <c r="E3983" s="65" t="str">
        <f t="shared" si="319"/>
        <v/>
      </c>
      <c r="F3983" s="65" t="str">
        <f t="shared" si="320"/>
        <v/>
      </c>
      <c r="G3983" s="34" t="str">
        <f>IF(E3983="","",IF(行业估值!$C$5="申万行业",[1]!EM_S_INFO_INDUSTRY_SW2014(E3983,"1"),IF(行业估值!$C$5="证监会行业",[1]!EM_S_INFO_INDUSTRY_CSRC1(E3983,"1"),[1]!EM_S_INFO_INDUSTRY_EM2016(E3983,"1"))))</f>
        <v/>
      </c>
      <c r="H3983" s="34" t="str">
        <f>IF(E3983="","",IF($H$1="上证50",[1]!EM_S_INFO_COMPINDEX(E3983,"000016"),"")&amp;IF($H$1="上证180",[1]!EM_S_INFO_COMPINDEX(E3983,"000010"),"")&amp;IF($H$1="沪深300",[1]!EM_S_INFO_COMPINDEX(E3983,"000300"),"")&amp;IF(AND($H$1="上证A股",RIGHT(E3983,2)="SH"),"是","")&amp;IF(AND($H$1="深证A股",RIGHT(E3983,2)="SZ"),"是","")&amp;IF(AND($H$1="创业板",LEFT(E3983,1)-3=0),"是","")&amp;IF(AND($H$1="全部A股",E3983&lt;&gt;0),"是","")&amp;IF(AND($H$1="中小板",LEFT(E3983,3)="002"),"是",""))</f>
        <v/>
      </c>
      <c r="I3983" s="46" t="str">
        <f>IF(E3983="","",IF(OR([1]!EM_S_VAL_MV(E3983,deadline)="",[1]!EM_S_VAL_MV(E3983,deadline)="--",[1]!EM_S_VAL_MV(E3983,deadline)="null"),0,[1]!EM_S_VAL_MV(E3983,deadline)/100000000))</f>
        <v/>
      </c>
      <c r="J3983" s="46" t="str">
        <f>IF(E3983="","",IF(RIGHT(LEFT($J$1,6),3)="TTM",[1]!EM_S_FA_PROFIT_TTM(E3983,LEFT(RIGHT($J$1,11),10),1)/100000000,[1]!EM_S_STM07_IS(E3983,61,LEFT(RIGHT($J$1,5),4)&amp;"-12-31",1)/100000000))</f>
        <v/>
      </c>
      <c r="K3983" s="36" t="str">
        <f t="shared" si="316"/>
        <v/>
      </c>
      <c r="L3983" s="46" t="str">
        <f>IF(E3983="","",IF(ISERROR(IF(行业估值!$E$7="最新年报",[1]!EM_S_STM07_BS(E3983,140,LEFT(RIGHT($L$1,5),4)&amp;"-12-31",1)/100000000,[1]!EM_S_STM07_BS(E3983,140,LEFT(RIGHT($L$1,11),10),1)/100000000)),0,IF(行业估值!$E$7="最新年报",[1]!EM_S_STM07_BS(E3983,140,LEFT(RIGHT($L$1,5),4)&amp;"-12-31",1)/100000000,[1]!EM_S_STM07_BS(E3983,140,LEFT(RIGHT($L$1,11),10),1)/100000000)))</f>
        <v/>
      </c>
      <c r="M3983" s="36" t="str">
        <f t="shared" si="317"/>
        <v/>
      </c>
      <c r="N3983" s="37" t="str">
        <f>IF(E3983="","",IF(ISERROR([1]!EM_S_EST_NETPROFIT(E3983,行业估值!$E$6,deadline)/100000000),"-",[1]!EM_S_EST_NETPROFIT(E3983,行业估值!$E$6,deadline)/100000000))</f>
        <v/>
      </c>
      <c r="O3983" s="36" t="str">
        <f t="shared" si="318"/>
        <v/>
      </c>
      <c r="T3983" s="64"/>
      <c r="U3983" s="64"/>
    </row>
    <row r="3984" spans="4:21">
      <c r="D3984" s="45" t="str">
        <f>IF(AND(行业估值!$B$39=$G3984,COUNTIF($G$2:$G$2552,$G3984)&gt;=1),COUNTIF($G$2:G3984,$G3984),"")</f>
        <v/>
      </c>
      <c r="E3984" s="65" t="str">
        <f t="shared" si="319"/>
        <v/>
      </c>
      <c r="F3984" s="65" t="str">
        <f t="shared" si="320"/>
        <v/>
      </c>
      <c r="G3984" s="34" t="str">
        <f>IF(E3984="","",IF(行业估值!$C$5="申万行业",[1]!EM_S_INFO_INDUSTRY_SW2014(E3984,"1"),IF(行业估值!$C$5="证监会行业",[1]!EM_S_INFO_INDUSTRY_CSRC1(E3984,"1"),[1]!EM_S_INFO_INDUSTRY_EM2016(E3984,"1"))))</f>
        <v/>
      </c>
      <c r="H3984" s="34" t="str">
        <f>IF(E3984="","",IF($H$1="上证50",[1]!EM_S_INFO_COMPINDEX(E3984,"000016"),"")&amp;IF($H$1="上证180",[1]!EM_S_INFO_COMPINDEX(E3984,"000010"),"")&amp;IF($H$1="沪深300",[1]!EM_S_INFO_COMPINDEX(E3984,"000300"),"")&amp;IF(AND($H$1="上证A股",RIGHT(E3984,2)="SH"),"是","")&amp;IF(AND($H$1="深证A股",RIGHT(E3984,2)="SZ"),"是","")&amp;IF(AND($H$1="创业板",LEFT(E3984,1)-3=0),"是","")&amp;IF(AND($H$1="全部A股",E3984&lt;&gt;0),"是","")&amp;IF(AND($H$1="中小板",LEFT(E3984,3)="002"),"是",""))</f>
        <v/>
      </c>
      <c r="I3984" s="46" t="str">
        <f>IF(E3984="","",IF(OR([1]!EM_S_VAL_MV(E3984,deadline)="",[1]!EM_S_VAL_MV(E3984,deadline)="--",[1]!EM_S_VAL_MV(E3984,deadline)="null"),0,[1]!EM_S_VAL_MV(E3984,deadline)/100000000))</f>
        <v/>
      </c>
      <c r="J3984" s="46" t="str">
        <f>IF(E3984="","",IF(RIGHT(LEFT($J$1,6),3)="TTM",[1]!EM_S_FA_PROFIT_TTM(E3984,LEFT(RIGHT($J$1,11),10),1)/100000000,[1]!EM_S_STM07_IS(E3984,61,LEFT(RIGHT($J$1,5),4)&amp;"-12-31",1)/100000000))</f>
        <v/>
      </c>
      <c r="K3984" s="36" t="str">
        <f t="shared" si="316"/>
        <v/>
      </c>
      <c r="L3984" s="46" t="str">
        <f>IF(E3984="","",IF(ISERROR(IF(行业估值!$E$7="最新年报",[1]!EM_S_STM07_BS(E3984,140,LEFT(RIGHT($L$1,5),4)&amp;"-12-31",1)/100000000,[1]!EM_S_STM07_BS(E3984,140,LEFT(RIGHT($L$1,11),10),1)/100000000)),0,IF(行业估值!$E$7="最新年报",[1]!EM_S_STM07_BS(E3984,140,LEFT(RIGHT($L$1,5),4)&amp;"-12-31",1)/100000000,[1]!EM_S_STM07_BS(E3984,140,LEFT(RIGHT($L$1,11),10),1)/100000000)))</f>
        <v/>
      </c>
      <c r="M3984" s="36" t="str">
        <f t="shared" si="317"/>
        <v/>
      </c>
      <c r="N3984" s="37" t="str">
        <f>IF(E3984="","",IF(ISERROR([1]!EM_S_EST_NETPROFIT(E3984,行业估值!$E$6,deadline)/100000000),"-",[1]!EM_S_EST_NETPROFIT(E3984,行业估值!$E$6,deadline)/100000000))</f>
        <v/>
      </c>
      <c r="O3984" s="36" t="str">
        <f t="shared" si="318"/>
        <v/>
      </c>
      <c r="T3984" s="64"/>
      <c r="U3984" s="64"/>
    </row>
    <row r="3985" spans="4:21">
      <c r="D3985" s="45" t="str">
        <f>IF(AND(行业估值!$B$39=$G3985,COUNTIF($G$2:$G$2552,$G3985)&gt;=1),COUNTIF($G$2:G3985,$G3985),"")</f>
        <v/>
      </c>
      <c r="E3985" s="65" t="str">
        <f t="shared" si="319"/>
        <v/>
      </c>
      <c r="F3985" s="65" t="str">
        <f t="shared" si="320"/>
        <v/>
      </c>
      <c r="G3985" s="34" t="str">
        <f>IF(E3985="","",IF(行业估值!$C$5="申万行业",[1]!EM_S_INFO_INDUSTRY_SW2014(E3985,"1"),IF(行业估值!$C$5="证监会行业",[1]!EM_S_INFO_INDUSTRY_CSRC1(E3985,"1"),[1]!EM_S_INFO_INDUSTRY_EM2016(E3985,"1"))))</f>
        <v/>
      </c>
      <c r="H3985" s="34" t="str">
        <f>IF(E3985="","",IF($H$1="上证50",[1]!EM_S_INFO_COMPINDEX(E3985,"000016"),"")&amp;IF($H$1="上证180",[1]!EM_S_INFO_COMPINDEX(E3985,"000010"),"")&amp;IF($H$1="沪深300",[1]!EM_S_INFO_COMPINDEX(E3985,"000300"),"")&amp;IF(AND($H$1="上证A股",RIGHT(E3985,2)="SH"),"是","")&amp;IF(AND($H$1="深证A股",RIGHT(E3985,2)="SZ"),"是","")&amp;IF(AND($H$1="创业板",LEFT(E3985,1)-3=0),"是","")&amp;IF(AND($H$1="全部A股",E3985&lt;&gt;0),"是","")&amp;IF(AND($H$1="中小板",LEFT(E3985,3)="002"),"是",""))</f>
        <v/>
      </c>
      <c r="I3985" s="46" t="str">
        <f>IF(E3985="","",IF(OR([1]!EM_S_VAL_MV(E3985,deadline)="",[1]!EM_S_VAL_MV(E3985,deadline)="--",[1]!EM_S_VAL_MV(E3985,deadline)="null"),0,[1]!EM_S_VAL_MV(E3985,deadline)/100000000))</f>
        <v/>
      </c>
      <c r="J3985" s="46" t="str">
        <f>IF(E3985="","",IF(RIGHT(LEFT($J$1,6),3)="TTM",[1]!EM_S_FA_PROFIT_TTM(E3985,LEFT(RIGHT($J$1,11),10),1)/100000000,[1]!EM_S_STM07_IS(E3985,61,LEFT(RIGHT($J$1,5),4)&amp;"-12-31",1)/100000000))</f>
        <v/>
      </c>
      <c r="K3985" s="36" t="str">
        <f t="shared" si="316"/>
        <v/>
      </c>
      <c r="L3985" s="46" t="str">
        <f>IF(E3985="","",IF(ISERROR(IF(行业估值!$E$7="最新年报",[1]!EM_S_STM07_BS(E3985,140,LEFT(RIGHT($L$1,5),4)&amp;"-12-31",1)/100000000,[1]!EM_S_STM07_BS(E3985,140,LEFT(RIGHT($L$1,11),10),1)/100000000)),0,IF(行业估值!$E$7="最新年报",[1]!EM_S_STM07_BS(E3985,140,LEFT(RIGHT($L$1,5),4)&amp;"-12-31",1)/100000000,[1]!EM_S_STM07_BS(E3985,140,LEFT(RIGHT($L$1,11),10),1)/100000000)))</f>
        <v/>
      </c>
      <c r="M3985" s="36" t="str">
        <f t="shared" si="317"/>
        <v/>
      </c>
      <c r="N3985" s="37" t="str">
        <f>IF(E3985="","",IF(ISERROR([1]!EM_S_EST_NETPROFIT(E3985,行业估值!$E$6,deadline)/100000000),"-",[1]!EM_S_EST_NETPROFIT(E3985,行业估值!$E$6,deadline)/100000000))</f>
        <v/>
      </c>
      <c r="O3985" s="36" t="str">
        <f t="shared" si="318"/>
        <v/>
      </c>
      <c r="T3985" s="64"/>
      <c r="U3985" s="64"/>
    </row>
    <row r="3986" spans="4:21">
      <c r="D3986" s="45" t="str">
        <f>IF(AND(行业估值!$B$39=$G3986,COUNTIF($G$2:$G$2552,$G3986)&gt;=1),COUNTIF($G$2:G3986,$G3986),"")</f>
        <v/>
      </c>
      <c r="E3986" s="65" t="str">
        <f t="shared" si="319"/>
        <v/>
      </c>
      <c r="F3986" s="65" t="str">
        <f t="shared" si="320"/>
        <v/>
      </c>
      <c r="G3986" s="34" t="str">
        <f>IF(E3986="","",IF(行业估值!$C$5="申万行业",[1]!EM_S_INFO_INDUSTRY_SW2014(E3986,"1"),IF(行业估值!$C$5="证监会行业",[1]!EM_S_INFO_INDUSTRY_CSRC1(E3986,"1"),[1]!EM_S_INFO_INDUSTRY_EM2016(E3986,"1"))))</f>
        <v/>
      </c>
      <c r="H3986" s="34" t="str">
        <f>IF(E3986="","",IF($H$1="上证50",[1]!EM_S_INFO_COMPINDEX(E3986,"000016"),"")&amp;IF($H$1="上证180",[1]!EM_S_INFO_COMPINDEX(E3986,"000010"),"")&amp;IF($H$1="沪深300",[1]!EM_S_INFO_COMPINDEX(E3986,"000300"),"")&amp;IF(AND($H$1="上证A股",RIGHT(E3986,2)="SH"),"是","")&amp;IF(AND($H$1="深证A股",RIGHT(E3986,2)="SZ"),"是","")&amp;IF(AND($H$1="创业板",LEFT(E3986,1)-3=0),"是","")&amp;IF(AND($H$1="全部A股",E3986&lt;&gt;0),"是","")&amp;IF(AND($H$1="中小板",LEFT(E3986,3)="002"),"是",""))</f>
        <v/>
      </c>
      <c r="I3986" s="46" t="str">
        <f>IF(E3986="","",IF(OR([1]!EM_S_VAL_MV(E3986,deadline)="",[1]!EM_S_VAL_MV(E3986,deadline)="--",[1]!EM_S_VAL_MV(E3986,deadline)="null"),0,[1]!EM_S_VAL_MV(E3986,deadline)/100000000))</f>
        <v/>
      </c>
      <c r="J3986" s="46" t="str">
        <f>IF(E3986="","",IF(RIGHT(LEFT($J$1,6),3)="TTM",[1]!EM_S_FA_PROFIT_TTM(E3986,LEFT(RIGHT($J$1,11),10),1)/100000000,[1]!EM_S_STM07_IS(E3986,61,LEFT(RIGHT($J$1,5),4)&amp;"-12-31",1)/100000000))</f>
        <v/>
      </c>
      <c r="K3986" s="36" t="str">
        <f t="shared" si="316"/>
        <v/>
      </c>
      <c r="L3986" s="46" t="str">
        <f>IF(E3986="","",IF(ISERROR(IF(行业估值!$E$7="最新年报",[1]!EM_S_STM07_BS(E3986,140,LEFT(RIGHT($L$1,5),4)&amp;"-12-31",1)/100000000,[1]!EM_S_STM07_BS(E3986,140,LEFT(RIGHT($L$1,11),10),1)/100000000)),0,IF(行业估值!$E$7="最新年报",[1]!EM_S_STM07_BS(E3986,140,LEFT(RIGHT($L$1,5),4)&amp;"-12-31",1)/100000000,[1]!EM_S_STM07_BS(E3986,140,LEFT(RIGHT($L$1,11),10),1)/100000000)))</f>
        <v/>
      </c>
      <c r="M3986" s="36" t="str">
        <f t="shared" si="317"/>
        <v/>
      </c>
      <c r="N3986" s="37" t="str">
        <f>IF(E3986="","",IF(ISERROR([1]!EM_S_EST_NETPROFIT(E3986,行业估值!$E$6,deadline)/100000000),"-",[1]!EM_S_EST_NETPROFIT(E3986,行业估值!$E$6,deadline)/100000000))</f>
        <v/>
      </c>
      <c r="O3986" s="36" t="str">
        <f t="shared" si="318"/>
        <v/>
      </c>
      <c r="T3986" s="64"/>
      <c r="U3986" s="64"/>
    </row>
    <row r="3987" spans="4:21">
      <c r="D3987" s="45" t="str">
        <f>IF(AND(行业估值!$B$39=$G3987,COUNTIF($G$2:$G$2552,$G3987)&gt;=1),COUNTIF($G$2:G3987,$G3987),"")</f>
        <v/>
      </c>
      <c r="E3987" s="65" t="str">
        <f t="shared" si="319"/>
        <v/>
      </c>
      <c r="F3987" s="65" t="str">
        <f t="shared" si="320"/>
        <v/>
      </c>
      <c r="G3987" s="34" t="str">
        <f>IF(E3987="","",IF(行业估值!$C$5="申万行业",[1]!EM_S_INFO_INDUSTRY_SW2014(E3987,"1"),IF(行业估值!$C$5="证监会行业",[1]!EM_S_INFO_INDUSTRY_CSRC1(E3987,"1"),[1]!EM_S_INFO_INDUSTRY_EM2016(E3987,"1"))))</f>
        <v/>
      </c>
      <c r="H3987" s="34" t="str">
        <f>IF(E3987="","",IF($H$1="上证50",[1]!EM_S_INFO_COMPINDEX(E3987,"000016"),"")&amp;IF($H$1="上证180",[1]!EM_S_INFO_COMPINDEX(E3987,"000010"),"")&amp;IF($H$1="沪深300",[1]!EM_S_INFO_COMPINDEX(E3987,"000300"),"")&amp;IF(AND($H$1="上证A股",RIGHT(E3987,2)="SH"),"是","")&amp;IF(AND($H$1="深证A股",RIGHT(E3987,2)="SZ"),"是","")&amp;IF(AND($H$1="创业板",LEFT(E3987,1)-3=0),"是","")&amp;IF(AND($H$1="全部A股",E3987&lt;&gt;0),"是","")&amp;IF(AND($H$1="中小板",LEFT(E3987,3)="002"),"是",""))</f>
        <v/>
      </c>
      <c r="I3987" s="46" t="str">
        <f>IF(E3987="","",IF(OR([1]!EM_S_VAL_MV(E3987,deadline)="",[1]!EM_S_VAL_MV(E3987,deadline)="--",[1]!EM_S_VAL_MV(E3987,deadline)="null"),0,[1]!EM_S_VAL_MV(E3987,deadline)/100000000))</f>
        <v/>
      </c>
      <c r="J3987" s="46" t="str">
        <f>IF(E3987="","",IF(RIGHT(LEFT($J$1,6),3)="TTM",[1]!EM_S_FA_PROFIT_TTM(E3987,LEFT(RIGHT($J$1,11),10),1)/100000000,[1]!EM_S_STM07_IS(E3987,61,LEFT(RIGHT($J$1,5),4)&amp;"-12-31",1)/100000000))</f>
        <v/>
      </c>
      <c r="K3987" s="36" t="str">
        <f t="shared" si="316"/>
        <v/>
      </c>
      <c r="L3987" s="46" t="str">
        <f>IF(E3987="","",IF(ISERROR(IF(行业估值!$E$7="最新年报",[1]!EM_S_STM07_BS(E3987,140,LEFT(RIGHT($L$1,5),4)&amp;"-12-31",1)/100000000,[1]!EM_S_STM07_BS(E3987,140,LEFT(RIGHT($L$1,11),10),1)/100000000)),0,IF(行业估值!$E$7="最新年报",[1]!EM_S_STM07_BS(E3987,140,LEFT(RIGHT($L$1,5),4)&amp;"-12-31",1)/100000000,[1]!EM_S_STM07_BS(E3987,140,LEFT(RIGHT($L$1,11),10),1)/100000000)))</f>
        <v/>
      </c>
      <c r="M3987" s="36" t="str">
        <f t="shared" si="317"/>
        <v/>
      </c>
      <c r="N3987" s="37" t="str">
        <f>IF(E3987="","",IF(ISERROR([1]!EM_S_EST_NETPROFIT(E3987,行业估值!$E$6,deadline)/100000000),"-",[1]!EM_S_EST_NETPROFIT(E3987,行业估值!$E$6,deadline)/100000000))</f>
        <v/>
      </c>
      <c r="O3987" s="36" t="str">
        <f t="shared" si="318"/>
        <v/>
      </c>
      <c r="T3987" s="64"/>
      <c r="U3987" s="64"/>
    </row>
    <row r="3988" spans="4:21">
      <c r="D3988" s="45" t="str">
        <f>IF(AND(行业估值!$B$39=$G3988,COUNTIF($G$2:$G$2552,$G3988)&gt;=1),COUNTIF($G$2:G3988,$G3988),"")</f>
        <v/>
      </c>
      <c r="E3988" s="65" t="str">
        <f t="shared" si="319"/>
        <v/>
      </c>
      <c r="F3988" s="65" t="str">
        <f t="shared" si="320"/>
        <v/>
      </c>
      <c r="G3988" s="34" t="str">
        <f>IF(E3988="","",IF(行业估值!$C$5="申万行业",[1]!EM_S_INFO_INDUSTRY_SW2014(E3988,"1"),IF(行业估值!$C$5="证监会行业",[1]!EM_S_INFO_INDUSTRY_CSRC1(E3988,"1"),[1]!EM_S_INFO_INDUSTRY_EM2016(E3988,"1"))))</f>
        <v/>
      </c>
      <c r="H3988" s="34" t="str">
        <f>IF(E3988="","",IF($H$1="上证50",[1]!EM_S_INFO_COMPINDEX(E3988,"000016"),"")&amp;IF($H$1="上证180",[1]!EM_S_INFO_COMPINDEX(E3988,"000010"),"")&amp;IF($H$1="沪深300",[1]!EM_S_INFO_COMPINDEX(E3988,"000300"),"")&amp;IF(AND($H$1="上证A股",RIGHT(E3988,2)="SH"),"是","")&amp;IF(AND($H$1="深证A股",RIGHT(E3988,2)="SZ"),"是","")&amp;IF(AND($H$1="创业板",LEFT(E3988,1)-3=0),"是","")&amp;IF(AND($H$1="全部A股",E3988&lt;&gt;0),"是","")&amp;IF(AND($H$1="中小板",LEFT(E3988,3)="002"),"是",""))</f>
        <v/>
      </c>
      <c r="I3988" s="46" t="str">
        <f>IF(E3988="","",IF(OR([1]!EM_S_VAL_MV(E3988,deadline)="",[1]!EM_S_VAL_MV(E3988,deadline)="--",[1]!EM_S_VAL_MV(E3988,deadline)="null"),0,[1]!EM_S_VAL_MV(E3988,deadline)/100000000))</f>
        <v/>
      </c>
      <c r="J3988" s="46" t="str">
        <f>IF(E3988="","",IF(RIGHT(LEFT($J$1,6),3)="TTM",[1]!EM_S_FA_PROFIT_TTM(E3988,LEFT(RIGHT($J$1,11),10),1)/100000000,[1]!EM_S_STM07_IS(E3988,61,LEFT(RIGHT($J$1,5),4)&amp;"-12-31",1)/100000000))</f>
        <v/>
      </c>
      <c r="K3988" s="36" t="str">
        <f t="shared" si="316"/>
        <v/>
      </c>
      <c r="L3988" s="46" t="str">
        <f>IF(E3988="","",IF(ISERROR(IF(行业估值!$E$7="最新年报",[1]!EM_S_STM07_BS(E3988,140,LEFT(RIGHT($L$1,5),4)&amp;"-12-31",1)/100000000,[1]!EM_S_STM07_BS(E3988,140,LEFT(RIGHT($L$1,11),10),1)/100000000)),0,IF(行业估值!$E$7="最新年报",[1]!EM_S_STM07_BS(E3988,140,LEFT(RIGHT($L$1,5),4)&amp;"-12-31",1)/100000000,[1]!EM_S_STM07_BS(E3988,140,LEFT(RIGHT($L$1,11),10),1)/100000000)))</f>
        <v/>
      </c>
      <c r="M3988" s="36" t="str">
        <f t="shared" si="317"/>
        <v/>
      </c>
      <c r="N3988" s="37" t="str">
        <f>IF(E3988="","",IF(ISERROR([1]!EM_S_EST_NETPROFIT(E3988,行业估值!$E$6,deadline)/100000000),"-",[1]!EM_S_EST_NETPROFIT(E3988,行业估值!$E$6,deadline)/100000000))</f>
        <v/>
      </c>
      <c r="O3988" s="36" t="str">
        <f t="shared" si="318"/>
        <v/>
      </c>
      <c r="T3988" s="64"/>
      <c r="U3988" s="64"/>
    </row>
    <row r="3989" spans="4:21">
      <c r="D3989" s="45" t="str">
        <f>IF(AND(行业估值!$B$39=$G3989,COUNTIF($G$2:$G$2552,$G3989)&gt;=1),COUNTIF($G$2:G3989,$G3989),"")</f>
        <v/>
      </c>
      <c r="E3989" s="65" t="str">
        <f t="shared" si="319"/>
        <v/>
      </c>
      <c r="F3989" s="65" t="str">
        <f t="shared" si="320"/>
        <v/>
      </c>
      <c r="G3989" s="34" t="str">
        <f>IF(E3989="","",IF(行业估值!$C$5="申万行业",[1]!EM_S_INFO_INDUSTRY_SW2014(E3989,"1"),IF(行业估值!$C$5="证监会行业",[1]!EM_S_INFO_INDUSTRY_CSRC1(E3989,"1"),[1]!EM_S_INFO_INDUSTRY_EM2016(E3989,"1"))))</f>
        <v/>
      </c>
      <c r="H3989" s="34" t="str">
        <f>IF(E3989="","",IF($H$1="上证50",[1]!EM_S_INFO_COMPINDEX(E3989,"000016"),"")&amp;IF($H$1="上证180",[1]!EM_S_INFO_COMPINDEX(E3989,"000010"),"")&amp;IF($H$1="沪深300",[1]!EM_S_INFO_COMPINDEX(E3989,"000300"),"")&amp;IF(AND($H$1="上证A股",RIGHT(E3989,2)="SH"),"是","")&amp;IF(AND($H$1="深证A股",RIGHT(E3989,2)="SZ"),"是","")&amp;IF(AND($H$1="创业板",LEFT(E3989,1)-3=0),"是","")&amp;IF(AND($H$1="全部A股",E3989&lt;&gt;0),"是","")&amp;IF(AND($H$1="中小板",LEFT(E3989,3)="002"),"是",""))</f>
        <v/>
      </c>
      <c r="I3989" s="46" t="str">
        <f>IF(E3989="","",IF(OR([1]!EM_S_VAL_MV(E3989,deadline)="",[1]!EM_S_VAL_MV(E3989,deadline)="--",[1]!EM_S_VAL_MV(E3989,deadline)="null"),0,[1]!EM_S_VAL_MV(E3989,deadline)/100000000))</f>
        <v/>
      </c>
      <c r="J3989" s="46" t="str">
        <f>IF(E3989="","",IF(RIGHT(LEFT($J$1,6),3)="TTM",[1]!EM_S_FA_PROFIT_TTM(E3989,LEFT(RIGHT($J$1,11),10),1)/100000000,[1]!EM_S_STM07_IS(E3989,61,LEFT(RIGHT($J$1,5),4)&amp;"-12-31",1)/100000000))</f>
        <v/>
      </c>
      <c r="K3989" s="36" t="str">
        <f t="shared" si="316"/>
        <v/>
      </c>
      <c r="L3989" s="46" t="str">
        <f>IF(E3989="","",IF(ISERROR(IF(行业估值!$E$7="最新年报",[1]!EM_S_STM07_BS(E3989,140,LEFT(RIGHT($L$1,5),4)&amp;"-12-31",1)/100000000,[1]!EM_S_STM07_BS(E3989,140,LEFT(RIGHT($L$1,11),10),1)/100000000)),0,IF(行业估值!$E$7="最新年报",[1]!EM_S_STM07_BS(E3989,140,LEFT(RIGHT($L$1,5),4)&amp;"-12-31",1)/100000000,[1]!EM_S_STM07_BS(E3989,140,LEFT(RIGHT($L$1,11),10),1)/100000000)))</f>
        <v/>
      </c>
      <c r="M3989" s="36" t="str">
        <f t="shared" si="317"/>
        <v/>
      </c>
      <c r="N3989" s="37" t="str">
        <f>IF(E3989="","",IF(ISERROR([1]!EM_S_EST_NETPROFIT(E3989,行业估值!$E$6,deadline)/100000000),"-",[1]!EM_S_EST_NETPROFIT(E3989,行业估值!$E$6,deadline)/100000000))</f>
        <v/>
      </c>
      <c r="O3989" s="36" t="str">
        <f t="shared" si="318"/>
        <v/>
      </c>
      <c r="T3989" s="64"/>
      <c r="U3989" s="64"/>
    </row>
    <row r="3990" spans="4:21">
      <c r="D3990" s="45" t="str">
        <f>IF(AND(行业估值!$B$39=$G3990,COUNTIF($G$2:$G$2552,$G3990)&gt;=1),COUNTIF($G$2:G3990,$G3990),"")</f>
        <v/>
      </c>
      <c r="E3990" s="65" t="str">
        <f t="shared" si="319"/>
        <v/>
      </c>
      <c r="F3990" s="65" t="str">
        <f t="shared" si="320"/>
        <v/>
      </c>
      <c r="G3990" s="34" t="str">
        <f>IF(E3990="","",IF(行业估值!$C$5="申万行业",[1]!EM_S_INFO_INDUSTRY_SW2014(E3990,"1"),IF(行业估值!$C$5="证监会行业",[1]!EM_S_INFO_INDUSTRY_CSRC1(E3990,"1"),[1]!EM_S_INFO_INDUSTRY_EM2016(E3990,"1"))))</f>
        <v/>
      </c>
      <c r="H3990" s="34" t="str">
        <f>IF(E3990="","",IF($H$1="上证50",[1]!EM_S_INFO_COMPINDEX(E3990,"000016"),"")&amp;IF($H$1="上证180",[1]!EM_S_INFO_COMPINDEX(E3990,"000010"),"")&amp;IF($H$1="沪深300",[1]!EM_S_INFO_COMPINDEX(E3990,"000300"),"")&amp;IF(AND($H$1="上证A股",RIGHT(E3990,2)="SH"),"是","")&amp;IF(AND($H$1="深证A股",RIGHT(E3990,2)="SZ"),"是","")&amp;IF(AND($H$1="创业板",LEFT(E3990,1)-3=0),"是","")&amp;IF(AND($H$1="全部A股",E3990&lt;&gt;0),"是","")&amp;IF(AND($H$1="中小板",LEFT(E3990,3)="002"),"是",""))</f>
        <v/>
      </c>
      <c r="I3990" s="46" t="str">
        <f>IF(E3990="","",IF(OR([1]!EM_S_VAL_MV(E3990,deadline)="",[1]!EM_S_VAL_MV(E3990,deadline)="--",[1]!EM_S_VAL_MV(E3990,deadline)="null"),0,[1]!EM_S_VAL_MV(E3990,deadline)/100000000))</f>
        <v/>
      </c>
      <c r="J3990" s="46" t="str">
        <f>IF(E3990="","",IF(RIGHT(LEFT($J$1,6),3)="TTM",[1]!EM_S_FA_PROFIT_TTM(E3990,LEFT(RIGHT($J$1,11),10),1)/100000000,[1]!EM_S_STM07_IS(E3990,61,LEFT(RIGHT($J$1,5),4)&amp;"-12-31",1)/100000000))</f>
        <v/>
      </c>
      <c r="K3990" s="36" t="str">
        <f t="shared" si="316"/>
        <v/>
      </c>
      <c r="L3990" s="46" t="str">
        <f>IF(E3990="","",IF(ISERROR(IF(行业估值!$E$7="最新年报",[1]!EM_S_STM07_BS(E3990,140,LEFT(RIGHT($L$1,5),4)&amp;"-12-31",1)/100000000,[1]!EM_S_STM07_BS(E3990,140,LEFT(RIGHT($L$1,11),10),1)/100000000)),0,IF(行业估值!$E$7="最新年报",[1]!EM_S_STM07_BS(E3990,140,LEFT(RIGHT($L$1,5),4)&amp;"-12-31",1)/100000000,[1]!EM_S_STM07_BS(E3990,140,LEFT(RIGHT($L$1,11),10),1)/100000000)))</f>
        <v/>
      </c>
      <c r="M3990" s="36" t="str">
        <f t="shared" si="317"/>
        <v/>
      </c>
      <c r="N3990" s="37" t="str">
        <f>IF(E3990="","",IF(ISERROR([1]!EM_S_EST_NETPROFIT(E3990,行业估值!$E$6,deadline)/100000000),"-",[1]!EM_S_EST_NETPROFIT(E3990,行业估值!$E$6,deadline)/100000000))</f>
        <v/>
      </c>
      <c r="O3990" s="36" t="str">
        <f t="shared" si="318"/>
        <v/>
      </c>
      <c r="T3990" s="64"/>
      <c r="U3990" s="64"/>
    </row>
    <row r="3991" spans="4:21">
      <c r="D3991" s="45" t="str">
        <f>IF(AND(行业估值!$B$39=$G3991,COUNTIF($G$2:$G$2552,$G3991)&gt;=1),COUNTIF($G$2:G3991,$G3991),"")</f>
        <v/>
      </c>
      <c r="E3991" s="65" t="str">
        <f t="shared" si="319"/>
        <v/>
      </c>
      <c r="F3991" s="65" t="str">
        <f t="shared" si="320"/>
        <v/>
      </c>
      <c r="G3991" s="34" t="str">
        <f>IF(E3991="","",IF(行业估值!$C$5="申万行业",[1]!EM_S_INFO_INDUSTRY_SW2014(E3991,"1"),IF(行业估值!$C$5="证监会行业",[1]!EM_S_INFO_INDUSTRY_CSRC1(E3991,"1"),[1]!EM_S_INFO_INDUSTRY_EM2016(E3991,"1"))))</f>
        <v/>
      </c>
      <c r="H3991" s="34" t="str">
        <f>IF(E3991="","",IF($H$1="上证50",[1]!EM_S_INFO_COMPINDEX(E3991,"000016"),"")&amp;IF($H$1="上证180",[1]!EM_S_INFO_COMPINDEX(E3991,"000010"),"")&amp;IF($H$1="沪深300",[1]!EM_S_INFO_COMPINDEX(E3991,"000300"),"")&amp;IF(AND($H$1="上证A股",RIGHT(E3991,2)="SH"),"是","")&amp;IF(AND($H$1="深证A股",RIGHT(E3991,2)="SZ"),"是","")&amp;IF(AND($H$1="创业板",LEFT(E3991,1)-3=0),"是","")&amp;IF(AND($H$1="全部A股",E3991&lt;&gt;0),"是","")&amp;IF(AND($H$1="中小板",LEFT(E3991,3)="002"),"是",""))</f>
        <v/>
      </c>
      <c r="I3991" s="46" t="str">
        <f>IF(E3991="","",IF(OR([1]!EM_S_VAL_MV(E3991,deadline)="",[1]!EM_S_VAL_MV(E3991,deadline)="--",[1]!EM_S_VAL_MV(E3991,deadline)="null"),0,[1]!EM_S_VAL_MV(E3991,deadline)/100000000))</f>
        <v/>
      </c>
      <c r="J3991" s="46" t="str">
        <f>IF(E3991="","",IF(RIGHT(LEFT($J$1,6),3)="TTM",[1]!EM_S_FA_PROFIT_TTM(E3991,LEFT(RIGHT($J$1,11),10),1)/100000000,[1]!EM_S_STM07_IS(E3991,61,LEFT(RIGHT($J$1,5),4)&amp;"-12-31",1)/100000000))</f>
        <v/>
      </c>
      <c r="K3991" s="36" t="str">
        <f t="shared" si="316"/>
        <v/>
      </c>
      <c r="L3991" s="46" t="str">
        <f>IF(E3991="","",IF(ISERROR(IF(行业估值!$E$7="最新年报",[1]!EM_S_STM07_BS(E3991,140,LEFT(RIGHT($L$1,5),4)&amp;"-12-31",1)/100000000,[1]!EM_S_STM07_BS(E3991,140,LEFT(RIGHT($L$1,11),10),1)/100000000)),0,IF(行业估值!$E$7="最新年报",[1]!EM_S_STM07_BS(E3991,140,LEFT(RIGHT($L$1,5),4)&amp;"-12-31",1)/100000000,[1]!EM_S_STM07_BS(E3991,140,LEFT(RIGHT($L$1,11),10),1)/100000000)))</f>
        <v/>
      </c>
      <c r="M3991" s="36" t="str">
        <f t="shared" si="317"/>
        <v/>
      </c>
      <c r="N3991" s="37" t="str">
        <f>IF(E3991="","",IF(ISERROR([1]!EM_S_EST_NETPROFIT(E3991,行业估值!$E$6,deadline)/100000000),"-",[1]!EM_S_EST_NETPROFIT(E3991,行业估值!$E$6,deadline)/100000000))</f>
        <v/>
      </c>
      <c r="O3991" s="36" t="str">
        <f t="shared" si="318"/>
        <v/>
      </c>
      <c r="T3991" s="64"/>
      <c r="U3991" s="64"/>
    </row>
    <row r="3992" spans="4:21">
      <c r="D3992" s="45" t="str">
        <f>IF(AND(行业估值!$B$39=$G3992,COUNTIF($G$2:$G$2552,$G3992)&gt;=1),COUNTIF($G$2:G3992,$G3992),"")</f>
        <v/>
      </c>
      <c r="E3992" s="65" t="str">
        <f t="shared" si="319"/>
        <v/>
      </c>
      <c r="F3992" s="65" t="str">
        <f t="shared" si="320"/>
        <v/>
      </c>
      <c r="G3992" s="34" t="str">
        <f>IF(E3992="","",IF(行业估值!$C$5="申万行业",[1]!EM_S_INFO_INDUSTRY_SW2014(E3992,"1"),IF(行业估值!$C$5="证监会行业",[1]!EM_S_INFO_INDUSTRY_CSRC1(E3992,"1"),[1]!EM_S_INFO_INDUSTRY_EM2016(E3992,"1"))))</f>
        <v/>
      </c>
      <c r="H3992" s="34" t="str">
        <f>IF(E3992="","",IF($H$1="上证50",[1]!EM_S_INFO_COMPINDEX(E3992,"000016"),"")&amp;IF($H$1="上证180",[1]!EM_S_INFO_COMPINDEX(E3992,"000010"),"")&amp;IF($H$1="沪深300",[1]!EM_S_INFO_COMPINDEX(E3992,"000300"),"")&amp;IF(AND($H$1="上证A股",RIGHT(E3992,2)="SH"),"是","")&amp;IF(AND($H$1="深证A股",RIGHT(E3992,2)="SZ"),"是","")&amp;IF(AND($H$1="创业板",LEFT(E3992,1)-3=0),"是","")&amp;IF(AND($H$1="全部A股",E3992&lt;&gt;0),"是","")&amp;IF(AND($H$1="中小板",LEFT(E3992,3)="002"),"是",""))</f>
        <v/>
      </c>
      <c r="I3992" s="46" t="str">
        <f>IF(E3992="","",IF(OR([1]!EM_S_VAL_MV(E3992,deadline)="",[1]!EM_S_VAL_MV(E3992,deadline)="--",[1]!EM_S_VAL_MV(E3992,deadline)="null"),0,[1]!EM_S_VAL_MV(E3992,deadline)/100000000))</f>
        <v/>
      </c>
      <c r="J3992" s="46" t="str">
        <f>IF(E3992="","",IF(RIGHT(LEFT($J$1,6),3)="TTM",[1]!EM_S_FA_PROFIT_TTM(E3992,LEFT(RIGHT($J$1,11),10),1)/100000000,[1]!EM_S_STM07_IS(E3992,61,LEFT(RIGHT($J$1,5),4)&amp;"-12-31",1)/100000000))</f>
        <v/>
      </c>
      <c r="K3992" s="36" t="str">
        <f t="shared" si="316"/>
        <v/>
      </c>
      <c r="L3992" s="46" t="str">
        <f>IF(E3992="","",IF(ISERROR(IF(行业估值!$E$7="最新年报",[1]!EM_S_STM07_BS(E3992,140,LEFT(RIGHT($L$1,5),4)&amp;"-12-31",1)/100000000,[1]!EM_S_STM07_BS(E3992,140,LEFT(RIGHT($L$1,11),10),1)/100000000)),0,IF(行业估值!$E$7="最新年报",[1]!EM_S_STM07_BS(E3992,140,LEFT(RIGHT($L$1,5),4)&amp;"-12-31",1)/100000000,[1]!EM_S_STM07_BS(E3992,140,LEFT(RIGHT($L$1,11),10),1)/100000000)))</f>
        <v/>
      </c>
      <c r="M3992" s="36" t="str">
        <f t="shared" si="317"/>
        <v/>
      </c>
      <c r="N3992" s="37" t="str">
        <f>IF(E3992="","",IF(ISERROR([1]!EM_S_EST_NETPROFIT(E3992,行业估值!$E$6,deadline)/100000000),"-",[1]!EM_S_EST_NETPROFIT(E3992,行业估值!$E$6,deadline)/100000000))</f>
        <v/>
      </c>
      <c r="O3992" s="36" t="str">
        <f t="shared" si="318"/>
        <v/>
      </c>
      <c r="T3992" s="64"/>
      <c r="U3992" s="64"/>
    </row>
    <row r="3993" spans="4:21">
      <c r="D3993" s="45" t="str">
        <f>IF(AND(行业估值!$B$39=$G3993,COUNTIF($G$2:$G$2552,$G3993)&gt;=1),COUNTIF($G$2:G3993,$G3993),"")</f>
        <v/>
      </c>
      <c r="E3993" s="65" t="str">
        <f t="shared" si="319"/>
        <v/>
      </c>
      <c r="F3993" s="65" t="str">
        <f t="shared" si="320"/>
        <v/>
      </c>
      <c r="G3993" s="34" t="str">
        <f>IF(E3993="","",IF(行业估值!$C$5="申万行业",[1]!EM_S_INFO_INDUSTRY_SW2014(E3993,"1"),IF(行业估值!$C$5="证监会行业",[1]!EM_S_INFO_INDUSTRY_CSRC1(E3993,"1"),[1]!EM_S_INFO_INDUSTRY_EM2016(E3993,"1"))))</f>
        <v/>
      </c>
      <c r="H3993" s="34" t="str">
        <f>IF(E3993="","",IF($H$1="上证50",[1]!EM_S_INFO_COMPINDEX(E3993,"000016"),"")&amp;IF($H$1="上证180",[1]!EM_S_INFO_COMPINDEX(E3993,"000010"),"")&amp;IF($H$1="沪深300",[1]!EM_S_INFO_COMPINDEX(E3993,"000300"),"")&amp;IF(AND($H$1="上证A股",RIGHT(E3993,2)="SH"),"是","")&amp;IF(AND($H$1="深证A股",RIGHT(E3993,2)="SZ"),"是","")&amp;IF(AND($H$1="创业板",LEFT(E3993,1)-3=0),"是","")&amp;IF(AND($H$1="全部A股",E3993&lt;&gt;0),"是","")&amp;IF(AND($H$1="中小板",LEFT(E3993,3)="002"),"是",""))</f>
        <v/>
      </c>
      <c r="I3993" s="46" t="str">
        <f>IF(E3993="","",IF(OR([1]!EM_S_VAL_MV(E3993,deadline)="",[1]!EM_S_VAL_MV(E3993,deadline)="--",[1]!EM_S_VAL_MV(E3993,deadline)="null"),0,[1]!EM_S_VAL_MV(E3993,deadline)/100000000))</f>
        <v/>
      </c>
      <c r="J3993" s="46" t="str">
        <f>IF(E3993="","",IF(RIGHT(LEFT($J$1,6),3)="TTM",[1]!EM_S_FA_PROFIT_TTM(E3993,LEFT(RIGHT($J$1,11),10),1)/100000000,[1]!EM_S_STM07_IS(E3993,61,LEFT(RIGHT($J$1,5),4)&amp;"-12-31",1)/100000000))</f>
        <v/>
      </c>
      <c r="K3993" s="36" t="str">
        <f t="shared" si="316"/>
        <v/>
      </c>
      <c r="L3993" s="46" t="str">
        <f>IF(E3993="","",IF(ISERROR(IF(行业估值!$E$7="最新年报",[1]!EM_S_STM07_BS(E3993,140,LEFT(RIGHT($L$1,5),4)&amp;"-12-31",1)/100000000,[1]!EM_S_STM07_BS(E3993,140,LEFT(RIGHT($L$1,11),10),1)/100000000)),0,IF(行业估值!$E$7="最新年报",[1]!EM_S_STM07_BS(E3993,140,LEFT(RIGHT($L$1,5),4)&amp;"-12-31",1)/100000000,[1]!EM_S_STM07_BS(E3993,140,LEFT(RIGHT($L$1,11),10),1)/100000000)))</f>
        <v/>
      </c>
      <c r="M3993" s="36" t="str">
        <f t="shared" si="317"/>
        <v/>
      </c>
      <c r="N3993" s="37" t="str">
        <f>IF(E3993="","",IF(ISERROR([1]!EM_S_EST_NETPROFIT(E3993,行业估值!$E$6,deadline)/100000000),"-",[1]!EM_S_EST_NETPROFIT(E3993,行业估值!$E$6,deadline)/100000000))</f>
        <v/>
      </c>
      <c r="O3993" s="36" t="str">
        <f t="shared" si="318"/>
        <v/>
      </c>
      <c r="T3993" s="64"/>
      <c r="U3993" s="64"/>
    </row>
    <row r="3994" spans="4:21">
      <c r="D3994" s="45" t="str">
        <f>IF(AND(行业估值!$B$39=$G3994,COUNTIF($G$2:$G$2552,$G3994)&gt;=1),COUNTIF($G$2:G3994,$G3994),"")</f>
        <v/>
      </c>
      <c r="E3994" s="65" t="str">
        <f t="shared" si="319"/>
        <v/>
      </c>
      <c r="F3994" s="65" t="str">
        <f t="shared" si="320"/>
        <v/>
      </c>
      <c r="G3994" s="34" t="str">
        <f>IF(E3994="","",IF(行业估值!$C$5="申万行业",[1]!EM_S_INFO_INDUSTRY_SW2014(E3994,"1"),IF(行业估值!$C$5="证监会行业",[1]!EM_S_INFO_INDUSTRY_CSRC1(E3994,"1"),[1]!EM_S_INFO_INDUSTRY_EM2016(E3994,"1"))))</f>
        <v/>
      </c>
      <c r="H3994" s="34" t="str">
        <f>IF(E3994="","",IF($H$1="上证50",[1]!EM_S_INFO_COMPINDEX(E3994,"000016"),"")&amp;IF($H$1="上证180",[1]!EM_S_INFO_COMPINDEX(E3994,"000010"),"")&amp;IF($H$1="沪深300",[1]!EM_S_INFO_COMPINDEX(E3994,"000300"),"")&amp;IF(AND($H$1="上证A股",RIGHT(E3994,2)="SH"),"是","")&amp;IF(AND($H$1="深证A股",RIGHT(E3994,2)="SZ"),"是","")&amp;IF(AND($H$1="创业板",LEFT(E3994,1)-3=0),"是","")&amp;IF(AND($H$1="全部A股",E3994&lt;&gt;0),"是","")&amp;IF(AND($H$1="中小板",LEFT(E3994,3)="002"),"是",""))</f>
        <v/>
      </c>
      <c r="I3994" s="46" t="str">
        <f>IF(E3994="","",IF(OR([1]!EM_S_VAL_MV(E3994,deadline)="",[1]!EM_S_VAL_MV(E3994,deadline)="--",[1]!EM_S_VAL_MV(E3994,deadline)="null"),0,[1]!EM_S_VAL_MV(E3994,deadline)/100000000))</f>
        <v/>
      </c>
      <c r="J3994" s="46" t="str">
        <f>IF(E3994="","",IF(RIGHT(LEFT($J$1,6),3)="TTM",[1]!EM_S_FA_PROFIT_TTM(E3994,LEFT(RIGHT($J$1,11),10),1)/100000000,[1]!EM_S_STM07_IS(E3994,61,LEFT(RIGHT($J$1,5),4)&amp;"-12-31",1)/100000000))</f>
        <v/>
      </c>
      <c r="K3994" s="36" t="str">
        <f t="shared" si="316"/>
        <v/>
      </c>
      <c r="L3994" s="46" t="str">
        <f>IF(E3994="","",IF(ISERROR(IF(行业估值!$E$7="最新年报",[1]!EM_S_STM07_BS(E3994,140,LEFT(RIGHT($L$1,5),4)&amp;"-12-31",1)/100000000,[1]!EM_S_STM07_BS(E3994,140,LEFT(RIGHT($L$1,11),10),1)/100000000)),0,IF(行业估值!$E$7="最新年报",[1]!EM_S_STM07_BS(E3994,140,LEFT(RIGHT($L$1,5),4)&amp;"-12-31",1)/100000000,[1]!EM_S_STM07_BS(E3994,140,LEFT(RIGHT($L$1,11),10),1)/100000000)))</f>
        <v/>
      </c>
      <c r="M3994" s="36" t="str">
        <f t="shared" si="317"/>
        <v/>
      </c>
      <c r="N3994" s="37" t="str">
        <f>IF(E3994="","",IF(ISERROR([1]!EM_S_EST_NETPROFIT(E3994,行业估值!$E$6,deadline)/100000000),"-",[1]!EM_S_EST_NETPROFIT(E3994,行业估值!$E$6,deadline)/100000000))</f>
        <v/>
      </c>
      <c r="O3994" s="36" t="str">
        <f t="shared" si="318"/>
        <v/>
      </c>
      <c r="T3994" s="64"/>
      <c r="U3994" s="64"/>
    </row>
    <row r="3995" spans="4:21">
      <c r="D3995" s="45" t="str">
        <f>IF(AND(行业估值!$B$39=$G3995,COUNTIF($G$2:$G$2552,$G3995)&gt;=1),COUNTIF($G$2:G3995,$G3995),"")</f>
        <v/>
      </c>
      <c r="E3995" s="65" t="str">
        <f t="shared" si="319"/>
        <v/>
      </c>
      <c r="F3995" s="65" t="str">
        <f t="shared" si="320"/>
        <v/>
      </c>
      <c r="G3995" s="34" t="str">
        <f>IF(E3995="","",IF(行业估值!$C$5="申万行业",[1]!EM_S_INFO_INDUSTRY_SW2014(E3995,"1"),IF(行业估值!$C$5="证监会行业",[1]!EM_S_INFO_INDUSTRY_CSRC1(E3995,"1"),[1]!EM_S_INFO_INDUSTRY_EM2016(E3995,"1"))))</f>
        <v/>
      </c>
      <c r="H3995" s="34" t="str">
        <f>IF(E3995="","",IF($H$1="上证50",[1]!EM_S_INFO_COMPINDEX(E3995,"000016"),"")&amp;IF($H$1="上证180",[1]!EM_S_INFO_COMPINDEX(E3995,"000010"),"")&amp;IF($H$1="沪深300",[1]!EM_S_INFO_COMPINDEX(E3995,"000300"),"")&amp;IF(AND($H$1="上证A股",RIGHT(E3995,2)="SH"),"是","")&amp;IF(AND($H$1="深证A股",RIGHT(E3995,2)="SZ"),"是","")&amp;IF(AND($H$1="创业板",LEFT(E3995,1)-3=0),"是","")&amp;IF(AND($H$1="全部A股",E3995&lt;&gt;0),"是","")&amp;IF(AND($H$1="中小板",LEFT(E3995,3)="002"),"是",""))</f>
        <v/>
      </c>
      <c r="I3995" s="46" t="str">
        <f>IF(E3995="","",IF(OR([1]!EM_S_VAL_MV(E3995,deadline)="",[1]!EM_S_VAL_MV(E3995,deadline)="--",[1]!EM_S_VAL_MV(E3995,deadline)="null"),0,[1]!EM_S_VAL_MV(E3995,deadline)/100000000))</f>
        <v/>
      </c>
      <c r="J3995" s="46" t="str">
        <f>IF(E3995="","",IF(RIGHT(LEFT($J$1,6),3)="TTM",[1]!EM_S_FA_PROFIT_TTM(E3995,LEFT(RIGHT($J$1,11),10),1)/100000000,[1]!EM_S_STM07_IS(E3995,61,LEFT(RIGHT($J$1,5),4)&amp;"-12-31",1)/100000000))</f>
        <v/>
      </c>
      <c r="K3995" s="36" t="str">
        <f t="shared" si="316"/>
        <v/>
      </c>
      <c r="L3995" s="46" t="str">
        <f>IF(E3995="","",IF(ISERROR(IF(行业估值!$E$7="最新年报",[1]!EM_S_STM07_BS(E3995,140,LEFT(RIGHT($L$1,5),4)&amp;"-12-31",1)/100000000,[1]!EM_S_STM07_BS(E3995,140,LEFT(RIGHT($L$1,11),10),1)/100000000)),0,IF(行业估值!$E$7="最新年报",[1]!EM_S_STM07_BS(E3995,140,LEFT(RIGHT($L$1,5),4)&amp;"-12-31",1)/100000000,[1]!EM_S_STM07_BS(E3995,140,LEFT(RIGHT($L$1,11),10),1)/100000000)))</f>
        <v/>
      </c>
      <c r="M3995" s="36" t="str">
        <f t="shared" si="317"/>
        <v/>
      </c>
      <c r="N3995" s="37" t="str">
        <f>IF(E3995="","",IF(ISERROR([1]!EM_S_EST_NETPROFIT(E3995,行业估值!$E$6,deadline)/100000000),"-",[1]!EM_S_EST_NETPROFIT(E3995,行业估值!$E$6,deadline)/100000000))</f>
        <v/>
      </c>
      <c r="O3995" s="36" t="str">
        <f t="shared" si="318"/>
        <v/>
      </c>
      <c r="T3995" s="64"/>
      <c r="U3995" s="64"/>
    </row>
    <row r="3996" spans="4:21">
      <c r="D3996" s="45" t="str">
        <f>IF(AND(行业估值!$B$39=$G3996,COUNTIF($G$2:$G$2552,$G3996)&gt;=1),COUNTIF($G$2:G3996,$G3996),"")</f>
        <v/>
      </c>
      <c r="E3996" s="65" t="str">
        <f t="shared" si="319"/>
        <v/>
      </c>
      <c r="F3996" s="65" t="str">
        <f t="shared" si="320"/>
        <v/>
      </c>
      <c r="G3996" s="34" t="str">
        <f>IF(E3996="","",IF(行业估值!$C$5="申万行业",[1]!EM_S_INFO_INDUSTRY_SW2014(E3996,"1"),IF(行业估值!$C$5="证监会行业",[1]!EM_S_INFO_INDUSTRY_CSRC1(E3996,"1"),[1]!EM_S_INFO_INDUSTRY_EM2016(E3996,"1"))))</f>
        <v/>
      </c>
      <c r="H3996" s="34" t="str">
        <f>IF(E3996="","",IF($H$1="上证50",[1]!EM_S_INFO_COMPINDEX(E3996,"000016"),"")&amp;IF($H$1="上证180",[1]!EM_S_INFO_COMPINDEX(E3996,"000010"),"")&amp;IF($H$1="沪深300",[1]!EM_S_INFO_COMPINDEX(E3996,"000300"),"")&amp;IF(AND($H$1="上证A股",RIGHT(E3996,2)="SH"),"是","")&amp;IF(AND($H$1="深证A股",RIGHT(E3996,2)="SZ"),"是","")&amp;IF(AND($H$1="创业板",LEFT(E3996,1)-3=0),"是","")&amp;IF(AND($H$1="全部A股",E3996&lt;&gt;0),"是","")&amp;IF(AND($H$1="中小板",LEFT(E3996,3)="002"),"是",""))</f>
        <v/>
      </c>
      <c r="I3996" s="46" t="str">
        <f>IF(E3996="","",IF(OR([1]!EM_S_VAL_MV(E3996,deadline)="",[1]!EM_S_VAL_MV(E3996,deadline)="--",[1]!EM_S_VAL_MV(E3996,deadline)="null"),0,[1]!EM_S_VAL_MV(E3996,deadline)/100000000))</f>
        <v/>
      </c>
      <c r="J3996" s="46" t="str">
        <f>IF(E3996="","",IF(RIGHT(LEFT($J$1,6),3)="TTM",[1]!EM_S_FA_PROFIT_TTM(E3996,LEFT(RIGHT($J$1,11),10),1)/100000000,[1]!EM_S_STM07_IS(E3996,61,LEFT(RIGHT($J$1,5),4)&amp;"-12-31",1)/100000000))</f>
        <v/>
      </c>
      <c r="K3996" s="36" t="str">
        <f t="shared" si="316"/>
        <v/>
      </c>
      <c r="L3996" s="46" t="str">
        <f>IF(E3996="","",IF(ISERROR(IF(行业估值!$E$7="最新年报",[1]!EM_S_STM07_BS(E3996,140,LEFT(RIGHT($L$1,5),4)&amp;"-12-31",1)/100000000,[1]!EM_S_STM07_BS(E3996,140,LEFT(RIGHT($L$1,11),10),1)/100000000)),0,IF(行业估值!$E$7="最新年报",[1]!EM_S_STM07_BS(E3996,140,LEFT(RIGHT($L$1,5),4)&amp;"-12-31",1)/100000000,[1]!EM_S_STM07_BS(E3996,140,LEFT(RIGHT($L$1,11),10),1)/100000000)))</f>
        <v/>
      </c>
      <c r="M3996" s="36" t="str">
        <f t="shared" si="317"/>
        <v/>
      </c>
      <c r="N3996" s="37" t="str">
        <f>IF(E3996="","",IF(ISERROR([1]!EM_S_EST_NETPROFIT(E3996,行业估值!$E$6,deadline)/100000000),"-",[1]!EM_S_EST_NETPROFIT(E3996,行业估值!$E$6,deadline)/100000000))</f>
        <v/>
      </c>
      <c r="O3996" s="36" t="str">
        <f t="shared" si="318"/>
        <v/>
      </c>
      <c r="T3996" s="64"/>
      <c r="U3996" s="64"/>
    </row>
    <row r="3997" spans="4:21">
      <c r="D3997" s="45" t="str">
        <f>IF(AND(行业估值!$B$39=$G3997,COUNTIF($G$2:$G$2552,$G3997)&gt;=1),COUNTIF($G$2:G3997,$G3997),"")</f>
        <v/>
      </c>
      <c r="E3997" s="65" t="str">
        <f t="shared" si="319"/>
        <v/>
      </c>
      <c r="F3997" s="65" t="str">
        <f t="shared" si="320"/>
        <v/>
      </c>
      <c r="G3997" s="34" t="str">
        <f>IF(E3997="","",IF(行业估值!$C$5="申万行业",[1]!EM_S_INFO_INDUSTRY_SW2014(E3997,"1"),IF(行业估值!$C$5="证监会行业",[1]!EM_S_INFO_INDUSTRY_CSRC1(E3997,"1"),[1]!EM_S_INFO_INDUSTRY_EM2016(E3997,"1"))))</f>
        <v/>
      </c>
      <c r="H3997" s="34" t="str">
        <f>IF(E3997="","",IF($H$1="上证50",[1]!EM_S_INFO_COMPINDEX(E3997,"000016"),"")&amp;IF($H$1="上证180",[1]!EM_S_INFO_COMPINDEX(E3997,"000010"),"")&amp;IF($H$1="沪深300",[1]!EM_S_INFO_COMPINDEX(E3997,"000300"),"")&amp;IF(AND($H$1="上证A股",RIGHT(E3997,2)="SH"),"是","")&amp;IF(AND($H$1="深证A股",RIGHT(E3997,2)="SZ"),"是","")&amp;IF(AND($H$1="创业板",LEFT(E3997,1)-3=0),"是","")&amp;IF(AND($H$1="全部A股",E3997&lt;&gt;0),"是","")&amp;IF(AND($H$1="中小板",LEFT(E3997,3)="002"),"是",""))</f>
        <v/>
      </c>
      <c r="I3997" s="46" t="str">
        <f>IF(E3997="","",IF(OR([1]!EM_S_VAL_MV(E3997,deadline)="",[1]!EM_S_VAL_MV(E3997,deadline)="--",[1]!EM_S_VAL_MV(E3997,deadline)="null"),0,[1]!EM_S_VAL_MV(E3997,deadline)/100000000))</f>
        <v/>
      </c>
      <c r="J3997" s="46" t="str">
        <f>IF(E3997="","",IF(RIGHT(LEFT($J$1,6),3)="TTM",[1]!EM_S_FA_PROFIT_TTM(E3997,LEFT(RIGHT($J$1,11),10),1)/100000000,[1]!EM_S_STM07_IS(E3997,61,LEFT(RIGHT($J$1,5),4)&amp;"-12-31",1)/100000000))</f>
        <v/>
      </c>
      <c r="K3997" s="36" t="str">
        <f t="shared" si="316"/>
        <v/>
      </c>
      <c r="L3997" s="46" t="str">
        <f>IF(E3997="","",IF(ISERROR(IF(行业估值!$E$7="最新年报",[1]!EM_S_STM07_BS(E3997,140,LEFT(RIGHT($L$1,5),4)&amp;"-12-31",1)/100000000,[1]!EM_S_STM07_BS(E3997,140,LEFT(RIGHT($L$1,11),10),1)/100000000)),0,IF(行业估值!$E$7="最新年报",[1]!EM_S_STM07_BS(E3997,140,LEFT(RIGHT($L$1,5),4)&amp;"-12-31",1)/100000000,[1]!EM_S_STM07_BS(E3997,140,LEFT(RIGHT($L$1,11),10),1)/100000000)))</f>
        <v/>
      </c>
      <c r="M3997" s="36" t="str">
        <f t="shared" si="317"/>
        <v/>
      </c>
      <c r="N3997" s="37" t="str">
        <f>IF(E3997="","",IF(ISERROR([1]!EM_S_EST_NETPROFIT(E3997,行业估值!$E$6,deadline)/100000000),"-",[1]!EM_S_EST_NETPROFIT(E3997,行业估值!$E$6,deadline)/100000000))</f>
        <v/>
      </c>
      <c r="O3997" s="36" t="str">
        <f t="shared" si="318"/>
        <v/>
      </c>
      <c r="T3997" s="64"/>
      <c r="U3997" s="64"/>
    </row>
    <row r="3998" spans="4:21">
      <c r="D3998" s="45" t="str">
        <f>IF(AND(行业估值!$B$39=$G3998,COUNTIF($G$2:$G$2552,$G3998)&gt;=1),COUNTIF($G$2:G3998,$G3998),"")</f>
        <v/>
      </c>
      <c r="E3998" s="65" t="str">
        <f t="shared" si="319"/>
        <v/>
      </c>
      <c r="F3998" s="65" t="str">
        <f t="shared" si="320"/>
        <v/>
      </c>
      <c r="G3998" s="34" t="str">
        <f>IF(E3998="","",IF(行业估值!$C$5="申万行业",[1]!EM_S_INFO_INDUSTRY_SW2014(E3998,"1"),IF(行业估值!$C$5="证监会行业",[1]!EM_S_INFO_INDUSTRY_CSRC1(E3998,"1"),[1]!EM_S_INFO_INDUSTRY_EM2016(E3998,"1"))))</f>
        <v/>
      </c>
      <c r="H3998" s="34" t="str">
        <f>IF(E3998="","",IF($H$1="上证50",[1]!EM_S_INFO_COMPINDEX(E3998,"000016"),"")&amp;IF($H$1="上证180",[1]!EM_S_INFO_COMPINDEX(E3998,"000010"),"")&amp;IF($H$1="沪深300",[1]!EM_S_INFO_COMPINDEX(E3998,"000300"),"")&amp;IF(AND($H$1="上证A股",RIGHT(E3998,2)="SH"),"是","")&amp;IF(AND($H$1="深证A股",RIGHT(E3998,2)="SZ"),"是","")&amp;IF(AND($H$1="创业板",LEFT(E3998,1)-3=0),"是","")&amp;IF(AND($H$1="全部A股",E3998&lt;&gt;0),"是","")&amp;IF(AND($H$1="中小板",LEFT(E3998,3)="002"),"是",""))</f>
        <v/>
      </c>
      <c r="I3998" s="46" t="str">
        <f>IF(E3998="","",IF(OR([1]!EM_S_VAL_MV(E3998,deadline)="",[1]!EM_S_VAL_MV(E3998,deadline)="--",[1]!EM_S_VAL_MV(E3998,deadline)="null"),0,[1]!EM_S_VAL_MV(E3998,deadline)/100000000))</f>
        <v/>
      </c>
      <c r="J3998" s="46" t="str">
        <f>IF(E3998="","",IF(RIGHT(LEFT($J$1,6),3)="TTM",[1]!EM_S_FA_PROFIT_TTM(E3998,LEFT(RIGHT($J$1,11),10),1)/100000000,[1]!EM_S_STM07_IS(E3998,61,LEFT(RIGHT($J$1,5),4)&amp;"-12-31",1)/100000000))</f>
        <v/>
      </c>
      <c r="K3998" s="36" t="str">
        <f t="shared" si="316"/>
        <v/>
      </c>
      <c r="L3998" s="46" t="str">
        <f>IF(E3998="","",IF(ISERROR(IF(行业估值!$E$7="最新年报",[1]!EM_S_STM07_BS(E3998,140,LEFT(RIGHT($L$1,5),4)&amp;"-12-31",1)/100000000,[1]!EM_S_STM07_BS(E3998,140,LEFT(RIGHT($L$1,11),10),1)/100000000)),0,IF(行业估值!$E$7="最新年报",[1]!EM_S_STM07_BS(E3998,140,LEFT(RIGHT($L$1,5),4)&amp;"-12-31",1)/100000000,[1]!EM_S_STM07_BS(E3998,140,LEFT(RIGHT($L$1,11),10),1)/100000000)))</f>
        <v/>
      </c>
      <c r="M3998" s="36" t="str">
        <f t="shared" si="317"/>
        <v/>
      </c>
      <c r="N3998" s="37" t="str">
        <f>IF(E3998="","",IF(ISERROR([1]!EM_S_EST_NETPROFIT(E3998,行业估值!$E$6,deadline)/100000000),"-",[1]!EM_S_EST_NETPROFIT(E3998,行业估值!$E$6,deadline)/100000000))</f>
        <v/>
      </c>
      <c r="O3998" s="36" t="str">
        <f t="shared" si="318"/>
        <v/>
      </c>
      <c r="T3998" s="64"/>
      <c r="U3998" s="64"/>
    </row>
    <row r="3999" spans="4:21">
      <c r="D3999" s="45" t="str">
        <f>IF(AND(行业估值!$B$39=$G3999,COUNTIF($G$2:$G$2552,$G3999)&gt;=1),COUNTIF($G$2:G3999,$G3999),"")</f>
        <v/>
      </c>
      <c r="E3999" s="65" t="str">
        <f t="shared" si="319"/>
        <v/>
      </c>
      <c r="F3999" s="65" t="str">
        <f t="shared" si="320"/>
        <v/>
      </c>
      <c r="G3999" s="34" t="str">
        <f>IF(E3999="","",IF(行业估值!$C$5="申万行业",[1]!EM_S_INFO_INDUSTRY_SW2014(E3999,"1"),IF(行业估值!$C$5="证监会行业",[1]!EM_S_INFO_INDUSTRY_CSRC1(E3999,"1"),[1]!EM_S_INFO_INDUSTRY_EM2016(E3999,"1"))))</f>
        <v/>
      </c>
      <c r="H3999" s="34" t="str">
        <f>IF(E3999="","",IF($H$1="上证50",[1]!EM_S_INFO_COMPINDEX(E3999,"000016"),"")&amp;IF($H$1="上证180",[1]!EM_S_INFO_COMPINDEX(E3999,"000010"),"")&amp;IF($H$1="沪深300",[1]!EM_S_INFO_COMPINDEX(E3999,"000300"),"")&amp;IF(AND($H$1="上证A股",RIGHT(E3999,2)="SH"),"是","")&amp;IF(AND($H$1="深证A股",RIGHT(E3999,2)="SZ"),"是","")&amp;IF(AND($H$1="创业板",LEFT(E3999,1)-3=0),"是","")&amp;IF(AND($H$1="全部A股",E3999&lt;&gt;0),"是","")&amp;IF(AND($H$1="中小板",LEFT(E3999,3)="002"),"是",""))</f>
        <v/>
      </c>
      <c r="I3999" s="46" t="str">
        <f>IF(E3999="","",IF(OR([1]!EM_S_VAL_MV(E3999,deadline)="",[1]!EM_S_VAL_MV(E3999,deadline)="--",[1]!EM_S_VAL_MV(E3999,deadline)="null"),0,[1]!EM_S_VAL_MV(E3999,deadline)/100000000))</f>
        <v/>
      </c>
      <c r="J3999" s="46" t="str">
        <f>IF(E3999="","",IF(RIGHT(LEFT($J$1,6),3)="TTM",[1]!EM_S_FA_PROFIT_TTM(E3999,LEFT(RIGHT($J$1,11),10),1)/100000000,[1]!EM_S_STM07_IS(E3999,61,LEFT(RIGHT($J$1,5),4)&amp;"-12-31",1)/100000000))</f>
        <v/>
      </c>
      <c r="K3999" s="36" t="str">
        <f t="shared" si="316"/>
        <v/>
      </c>
      <c r="L3999" s="46" t="str">
        <f>IF(E3999="","",IF(ISERROR(IF(行业估值!$E$7="最新年报",[1]!EM_S_STM07_BS(E3999,140,LEFT(RIGHT($L$1,5),4)&amp;"-12-31",1)/100000000,[1]!EM_S_STM07_BS(E3999,140,LEFT(RIGHT($L$1,11),10),1)/100000000)),0,IF(行业估值!$E$7="最新年报",[1]!EM_S_STM07_BS(E3999,140,LEFT(RIGHT($L$1,5),4)&amp;"-12-31",1)/100000000,[1]!EM_S_STM07_BS(E3999,140,LEFT(RIGHT($L$1,11),10),1)/100000000)))</f>
        <v/>
      </c>
      <c r="M3999" s="36" t="str">
        <f t="shared" si="317"/>
        <v/>
      </c>
      <c r="N3999" s="37" t="str">
        <f>IF(E3999="","",IF(ISERROR([1]!EM_S_EST_NETPROFIT(E3999,行业估值!$E$6,deadline)/100000000),"-",[1]!EM_S_EST_NETPROFIT(E3999,行业估值!$E$6,deadline)/100000000))</f>
        <v/>
      </c>
      <c r="O3999" s="36" t="str">
        <f t="shared" si="318"/>
        <v/>
      </c>
      <c r="T3999" s="64"/>
      <c r="U3999" s="64"/>
    </row>
    <row r="4000" spans="4:21">
      <c r="D4000" s="45" t="str">
        <f>IF(AND(行业估值!$B$39=$G4000,COUNTIF($G$2:$G$2552,$G4000)&gt;=1),COUNTIF($G$2:G4000,$G4000),"")</f>
        <v/>
      </c>
      <c r="E4000" s="65" t="str">
        <f t="shared" si="319"/>
        <v/>
      </c>
      <c r="F4000" s="65" t="str">
        <f t="shared" si="320"/>
        <v/>
      </c>
      <c r="G4000" s="34" t="str">
        <f>IF(E4000="","",IF(行业估值!$C$5="申万行业",[1]!EM_S_INFO_INDUSTRY_SW2014(E4000,"1"),IF(行业估值!$C$5="证监会行业",[1]!EM_S_INFO_INDUSTRY_CSRC1(E4000,"1"),[1]!EM_S_INFO_INDUSTRY_EM2016(E4000,"1"))))</f>
        <v/>
      </c>
      <c r="H4000" s="34" t="str">
        <f>IF(E4000="","",IF($H$1="上证50",[1]!EM_S_INFO_COMPINDEX(E4000,"000016"),"")&amp;IF($H$1="上证180",[1]!EM_S_INFO_COMPINDEX(E4000,"000010"),"")&amp;IF($H$1="沪深300",[1]!EM_S_INFO_COMPINDEX(E4000,"000300"),"")&amp;IF(AND($H$1="上证A股",RIGHT(E4000,2)="SH"),"是","")&amp;IF(AND($H$1="深证A股",RIGHT(E4000,2)="SZ"),"是","")&amp;IF(AND($H$1="创业板",LEFT(E4000,1)-3=0),"是","")&amp;IF(AND($H$1="全部A股",E4000&lt;&gt;0),"是","")&amp;IF(AND($H$1="中小板",LEFT(E4000,3)="002"),"是",""))</f>
        <v/>
      </c>
      <c r="I4000" s="46" t="str">
        <f>IF(E4000="","",IF(OR([1]!EM_S_VAL_MV(E4000,deadline)="",[1]!EM_S_VAL_MV(E4000,deadline)="--",[1]!EM_S_VAL_MV(E4000,deadline)="null"),0,[1]!EM_S_VAL_MV(E4000,deadline)/100000000))</f>
        <v/>
      </c>
      <c r="J4000" s="46" t="str">
        <f>IF(E4000="","",IF(RIGHT(LEFT($J$1,6),3)="TTM",[1]!EM_S_FA_PROFIT_TTM(E4000,LEFT(RIGHT($J$1,11),10),1)/100000000,[1]!EM_S_STM07_IS(E4000,61,LEFT(RIGHT($J$1,5),4)&amp;"-12-31",1)/100000000))</f>
        <v/>
      </c>
      <c r="K4000" s="36" t="str">
        <f t="shared" si="316"/>
        <v/>
      </c>
      <c r="L4000" s="46" t="str">
        <f>IF(E4000="","",IF(ISERROR(IF(行业估值!$E$7="最新年报",[1]!EM_S_STM07_BS(E4000,140,LEFT(RIGHT($L$1,5),4)&amp;"-12-31",1)/100000000,[1]!EM_S_STM07_BS(E4000,140,LEFT(RIGHT($L$1,11),10),1)/100000000)),0,IF(行业估值!$E$7="最新年报",[1]!EM_S_STM07_BS(E4000,140,LEFT(RIGHT($L$1,5),4)&amp;"-12-31",1)/100000000,[1]!EM_S_STM07_BS(E4000,140,LEFT(RIGHT($L$1,11),10),1)/100000000)))</f>
        <v/>
      </c>
      <c r="M4000" s="36" t="str">
        <f t="shared" si="317"/>
        <v/>
      </c>
      <c r="N4000" s="37" t="str">
        <f>IF(E4000="","",IF(ISERROR([1]!EM_S_EST_NETPROFIT(E4000,行业估值!$E$6,deadline)/100000000),"-",[1]!EM_S_EST_NETPROFIT(E4000,行业估值!$E$6,deadline)/100000000))</f>
        <v/>
      </c>
      <c r="O4000" s="36" t="str">
        <f t="shared" si="318"/>
        <v/>
      </c>
      <c r="T4000" s="64"/>
      <c r="U4000" s="64"/>
    </row>
    <row r="4001" spans="20:21">
      <c r="T4001" s="64"/>
      <c r="U4001" s="64"/>
    </row>
    <row r="4002" spans="20:21">
      <c r="T4002" s="64"/>
      <c r="U4002" s="64"/>
    </row>
    <row r="4003" spans="20:21">
      <c r="T4003" s="64"/>
      <c r="U4003" s="64"/>
    </row>
    <row r="4004" spans="20:21">
      <c r="T4004" s="64"/>
      <c r="U4004" s="64"/>
    </row>
    <row r="4005" spans="20:21">
      <c r="T4005" s="64"/>
      <c r="U4005" s="64"/>
    </row>
    <row r="4006" spans="20:21">
      <c r="T4006" s="64"/>
      <c r="U4006" s="64"/>
    </row>
    <row r="4007" spans="20:21">
      <c r="T4007" s="64"/>
      <c r="U4007" s="64"/>
    </row>
    <row r="4008" spans="20:21">
      <c r="T4008" s="64"/>
      <c r="U4008" s="64"/>
    </row>
    <row r="4009" spans="20:21">
      <c r="T4009" s="64"/>
      <c r="U4009" s="64"/>
    </row>
    <row r="4010" spans="20:21">
      <c r="T4010" s="64"/>
      <c r="U4010" s="64"/>
    </row>
    <row r="4011" spans="20:21">
      <c r="T4011" s="64"/>
      <c r="U4011" s="64"/>
    </row>
    <row r="4012" spans="20:21">
      <c r="T4012" s="64"/>
      <c r="U4012" s="64"/>
    </row>
    <row r="4013" spans="20:21">
      <c r="T4013" s="64"/>
      <c r="U4013" s="64"/>
    </row>
    <row r="4014" spans="20:21">
      <c r="T4014" s="64"/>
      <c r="U4014" s="64"/>
    </row>
    <row r="4015" spans="20:21">
      <c r="T4015" s="64"/>
      <c r="U4015" s="64"/>
    </row>
    <row r="4016" spans="20:21">
      <c r="T4016" s="64"/>
      <c r="U4016" s="64"/>
    </row>
    <row r="4017" spans="20:21">
      <c r="T4017" s="64"/>
      <c r="U4017" s="64"/>
    </row>
    <row r="4018" spans="20:21">
      <c r="T4018" s="64"/>
      <c r="U4018" s="64"/>
    </row>
    <row r="4019" spans="20:21">
      <c r="T4019" s="64"/>
      <c r="U4019" s="64"/>
    </row>
    <row r="4020" spans="20:21">
      <c r="T4020" s="64"/>
      <c r="U4020" s="64"/>
    </row>
    <row r="4021" spans="20:21">
      <c r="T4021" s="64"/>
      <c r="U4021" s="64"/>
    </row>
    <row r="4022" spans="20:21">
      <c r="T4022" s="64"/>
      <c r="U4022" s="64"/>
    </row>
    <row r="4023" spans="20:21">
      <c r="T4023" s="64"/>
      <c r="U4023" s="64"/>
    </row>
    <row r="4024" spans="20:21">
      <c r="T4024" s="64"/>
      <c r="U4024" s="64"/>
    </row>
    <row r="4025" spans="20:21">
      <c r="T4025" s="64"/>
      <c r="U4025" s="64"/>
    </row>
    <row r="4026" spans="20:21">
      <c r="T4026" s="64"/>
      <c r="U4026" s="64"/>
    </row>
    <row r="4027" spans="20:21">
      <c r="T4027" s="64"/>
      <c r="U4027" s="64"/>
    </row>
    <row r="4028" spans="20:21">
      <c r="T4028" s="64"/>
      <c r="U4028" s="64"/>
    </row>
    <row r="4029" spans="20:21">
      <c r="T4029" s="64"/>
      <c r="U4029" s="64"/>
    </row>
    <row r="4030" spans="20:21">
      <c r="T4030" s="64"/>
      <c r="U4030" s="64"/>
    </row>
    <row r="4031" spans="20:21">
      <c r="T4031" s="64"/>
      <c r="U4031" s="64"/>
    </row>
    <row r="4032" spans="20:21">
      <c r="T4032" s="64"/>
      <c r="U4032" s="64"/>
    </row>
    <row r="4033" spans="20:21">
      <c r="T4033" s="64"/>
      <c r="U4033" s="64"/>
    </row>
    <row r="4034" spans="20:21">
      <c r="T4034" s="64"/>
      <c r="U4034" s="64"/>
    </row>
    <row r="4035" spans="20:21">
      <c r="T4035" s="64"/>
      <c r="U4035" s="64"/>
    </row>
    <row r="4036" spans="20:21">
      <c r="T4036" s="64"/>
      <c r="U4036" s="64"/>
    </row>
    <row r="4037" spans="20:21">
      <c r="T4037" s="64"/>
      <c r="U4037" s="64"/>
    </row>
    <row r="4038" spans="20:21">
      <c r="T4038" s="64"/>
      <c r="U4038" s="64"/>
    </row>
    <row r="4039" spans="20:21">
      <c r="T4039" s="64"/>
      <c r="U4039" s="64"/>
    </row>
    <row r="4040" spans="20:21">
      <c r="T4040" s="64"/>
      <c r="U4040" s="64"/>
    </row>
    <row r="4041" spans="20:21">
      <c r="T4041" s="64"/>
      <c r="U4041" s="64"/>
    </row>
    <row r="4042" spans="20:21">
      <c r="T4042" s="64"/>
      <c r="U4042" s="64"/>
    </row>
    <row r="4043" spans="20:21">
      <c r="T4043" s="64"/>
      <c r="U4043" s="64"/>
    </row>
    <row r="4044" spans="20:21">
      <c r="T4044" s="64"/>
      <c r="U4044" s="64"/>
    </row>
    <row r="4045" spans="20:21">
      <c r="T4045" s="64"/>
      <c r="U4045" s="64"/>
    </row>
    <row r="4046" spans="20:21">
      <c r="T4046" s="64"/>
      <c r="U4046" s="64"/>
    </row>
    <row r="4047" spans="20:21">
      <c r="T4047" s="64"/>
      <c r="U4047" s="64"/>
    </row>
    <row r="4048" spans="20:21">
      <c r="T4048" s="64"/>
      <c r="U4048" s="64"/>
    </row>
    <row r="4049" spans="20:21">
      <c r="T4049" s="64"/>
      <c r="U4049" s="64"/>
    </row>
    <row r="4050" spans="20:21">
      <c r="T4050" s="64"/>
      <c r="U4050" s="64"/>
    </row>
    <row r="4051" spans="20:21">
      <c r="T4051" s="64"/>
      <c r="U4051" s="64"/>
    </row>
    <row r="4052" spans="20:21">
      <c r="T4052" s="64"/>
      <c r="U4052" s="64"/>
    </row>
    <row r="4053" spans="20:21">
      <c r="T4053" s="64"/>
      <c r="U4053" s="64"/>
    </row>
    <row r="4054" spans="20:21">
      <c r="T4054" s="64"/>
      <c r="U4054" s="64"/>
    </row>
    <row r="4055" spans="20:21">
      <c r="T4055" s="64"/>
      <c r="U4055" s="64"/>
    </row>
    <row r="4056" spans="20:21">
      <c r="T4056" s="64"/>
      <c r="U4056" s="64"/>
    </row>
    <row r="4057" spans="20:21">
      <c r="T4057" s="64"/>
      <c r="U4057" s="64"/>
    </row>
    <row r="4058" spans="20:21">
      <c r="T4058" s="64"/>
      <c r="U4058" s="64"/>
    </row>
    <row r="4059" spans="20:21">
      <c r="T4059" s="64"/>
      <c r="U4059" s="64"/>
    </row>
    <row r="4060" spans="20:21">
      <c r="T4060" s="64"/>
      <c r="U4060" s="64"/>
    </row>
    <row r="4061" spans="20:21">
      <c r="T4061" s="64"/>
      <c r="U4061" s="64"/>
    </row>
    <row r="4062" spans="20:21">
      <c r="T4062" s="64"/>
      <c r="U4062" s="64"/>
    </row>
    <row r="4063" spans="20:21">
      <c r="T4063" s="64"/>
      <c r="U4063" s="64"/>
    </row>
    <row r="4064" spans="20:21">
      <c r="T4064" s="64"/>
      <c r="U4064" s="64"/>
    </row>
    <row r="4065" spans="20:21">
      <c r="T4065" s="64"/>
      <c r="U4065" s="64"/>
    </row>
    <row r="4066" spans="20:21">
      <c r="T4066" s="64"/>
      <c r="U4066" s="64"/>
    </row>
    <row r="4067" spans="20:21">
      <c r="T4067" s="64"/>
      <c r="U4067" s="64"/>
    </row>
    <row r="4068" spans="20:21">
      <c r="T4068" s="64"/>
      <c r="U4068" s="64"/>
    </row>
    <row r="4069" spans="20:21">
      <c r="T4069" s="64"/>
      <c r="U4069" s="64"/>
    </row>
    <row r="4070" spans="20:21">
      <c r="T4070" s="64"/>
      <c r="U4070" s="64"/>
    </row>
    <row r="4071" spans="20:21">
      <c r="T4071" s="64"/>
      <c r="U4071" s="64"/>
    </row>
    <row r="4072" spans="20:21">
      <c r="T4072" s="64"/>
      <c r="U4072" s="64"/>
    </row>
    <row r="4073" spans="20:21">
      <c r="T4073" s="64"/>
      <c r="U4073" s="64"/>
    </row>
    <row r="4074" spans="20:21">
      <c r="T4074" s="64"/>
      <c r="U4074" s="64"/>
    </row>
    <row r="4075" spans="20:21">
      <c r="T4075" s="64"/>
      <c r="U4075" s="64"/>
    </row>
    <row r="4076" spans="20:21">
      <c r="T4076" s="64"/>
      <c r="U4076" s="64"/>
    </row>
    <row r="4077" spans="20:21">
      <c r="T4077" s="64"/>
      <c r="U4077" s="64"/>
    </row>
    <row r="4078" spans="20:21">
      <c r="T4078" s="64"/>
      <c r="U4078" s="64"/>
    </row>
    <row r="4079" spans="20:21">
      <c r="T4079" s="64"/>
      <c r="U4079" s="64"/>
    </row>
    <row r="4080" spans="20:21">
      <c r="T4080" s="64"/>
      <c r="U4080" s="64"/>
    </row>
    <row r="4081" spans="20:21">
      <c r="T4081" s="64"/>
      <c r="U4081" s="64"/>
    </row>
    <row r="4082" spans="20:21">
      <c r="T4082" s="64"/>
      <c r="U4082" s="64"/>
    </row>
    <row r="4083" spans="20:21">
      <c r="T4083" s="64"/>
      <c r="U4083" s="64"/>
    </row>
    <row r="4084" spans="20:21">
      <c r="T4084" s="64"/>
      <c r="U4084" s="64"/>
    </row>
    <row r="4085" spans="20:21">
      <c r="T4085" s="64"/>
      <c r="U4085" s="64"/>
    </row>
    <row r="4086" spans="20:21">
      <c r="T4086" s="64"/>
      <c r="U4086" s="64"/>
    </row>
    <row r="4087" spans="20:21">
      <c r="T4087" s="64"/>
      <c r="U4087" s="64"/>
    </row>
    <row r="4088" spans="20:21">
      <c r="T4088" s="64"/>
      <c r="U4088" s="64"/>
    </row>
    <row r="4089" spans="20:21">
      <c r="T4089" s="64"/>
      <c r="U4089" s="64"/>
    </row>
    <row r="4090" spans="20:21">
      <c r="T4090" s="64"/>
      <c r="U4090" s="64"/>
    </row>
    <row r="4091" spans="20:21">
      <c r="T4091" s="64"/>
      <c r="U4091" s="64"/>
    </row>
    <row r="4092" spans="20:21">
      <c r="T4092" s="64"/>
      <c r="U4092" s="64"/>
    </row>
    <row r="4093" spans="20:21">
      <c r="T4093" s="64"/>
      <c r="U4093" s="64"/>
    </row>
    <row r="4094" spans="20:21">
      <c r="T4094" s="64"/>
      <c r="U4094" s="64"/>
    </row>
    <row r="4095" spans="20:21">
      <c r="T4095" s="64"/>
      <c r="U4095" s="64"/>
    </row>
    <row r="4096" spans="20:21">
      <c r="T4096" s="64"/>
      <c r="U4096" s="64"/>
    </row>
    <row r="4097" spans="20:21">
      <c r="T4097" s="64"/>
      <c r="U4097" s="64"/>
    </row>
    <row r="4098" spans="20:21">
      <c r="T4098" s="64"/>
      <c r="U4098" s="64"/>
    </row>
    <row r="4099" spans="20:21">
      <c r="T4099" s="64"/>
      <c r="U4099" s="64"/>
    </row>
    <row r="4100" spans="20:21">
      <c r="T4100" s="64"/>
      <c r="U4100" s="64"/>
    </row>
    <row r="4101" spans="20:21">
      <c r="T4101" s="64"/>
      <c r="U4101" s="64"/>
    </row>
    <row r="4102" spans="20:21">
      <c r="T4102" s="64"/>
      <c r="U4102" s="64"/>
    </row>
    <row r="4103" spans="20:21">
      <c r="T4103" s="64"/>
      <c r="U4103" s="64"/>
    </row>
    <row r="4104" spans="20:21">
      <c r="T4104" s="64"/>
      <c r="U4104" s="64"/>
    </row>
    <row r="4105" spans="20:21">
      <c r="T4105" s="64"/>
      <c r="U4105" s="64"/>
    </row>
    <row r="4106" spans="20:21">
      <c r="T4106" s="64"/>
      <c r="U4106" s="64"/>
    </row>
    <row r="4107" spans="20:21">
      <c r="T4107" s="64"/>
      <c r="U4107" s="64"/>
    </row>
    <row r="4108" spans="20:21">
      <c r="T4108" s="64"/>
      <c r="U4108" s="64"/>
    </row>
    <row r="4109" spans="20:21">
      <c r="T4109" s="64"/>
      <c r="U4109" s="64"/>
    </row>
    <row r="4110" spans="20:21">
      <c r="T4110" s="64"/>
      <c r="U4110" s="64"/>
    </row>
    <row r="4111" spans="20:21">
      <c r="T4111" s="64"/>
      <c r="U4111" s="64"/>
    </row>
    <row r="4112" spans="20:21">
      <c r="T4112" s="64"/>
      <c r="U4112" s="64"/>
    </row>
    <row r="4113" spans="20:21">
      <c r="T4113" s="64"/>
      <c r="U4113" s="64"/>
    </row>
    <row r="4114" spans="20:21">
      <c r="T4114" s="64"/>
      <c r="U4114" s="64"/>
    </row>
    <row r="4115" spans="20:21">
      <c r="T4115" s="64"/>
      <c r="U4115" s="64"/>
    </row>
    <row r="4116" spans="20:21">
      <c r="T4116" s="64"/>
      <c r="U4116" s="64"/>
    </row>
    <row r="4117" spans="20:21">
      <c r="T4117" s="64"/>
      <c r="U4117" s="64"/>
    </row>
    <row r="4118" spans="20:21">
      <c r="T4118" s="64"/>
      <c r="U4118" s="64"/>
    </row>
    <row r="4119" spans="20:21">
      <c r="T4119" s="64"/>
      <c r="U4119" s="64"/>
    </row>
    <row r="4120" spans="20:21">
      <c r="T4120" s="64"/>
      <c r="U4120" s="64"/>
    </row>
    <row r="4121" spans="20:21">
      <c r="T4121" s="64"/>
      <c r="U4121" s="64"/>
    </row>
    <row r="4122" spans="20:21">
      <c r="T4122" s="64"/>
      <c r="U4122" s="64"/>
    </row>
    <row r="4123" spans="20:21">
      <c r="T4123" s="64"/>
      <c r="U4123" s="64"/>
    </row>
    <row r="4124" spans="20:21">
      <c r="T4124" s="64"/>
      <c r="U4124" s="64"/>
    </row>
    <row r="4125" spans="20:21">
      <c r="T4125" s="64"/>
      <c r="U4125" s="64"/>
    </row>
    <row r="4126" spans="20:21">
      <c r="T4126" s="64"/>
      <c r="U4126" s="64"/>
    </row>
    <row r="4127" spans="20:21">
      <c r="T4127" s="64"/>
      <c r="U4127" s="64"/>
    </row>
    <row r="4128" spans="20:21">
      <c r="T4128" s="64"/>
      <c r="U4128" s="64"/>
    </row>
    <row r="4129" spans="20:21">
      <c r="T4129" s="64"/>
      <c r="U4129" s="64"/>
    </row>
    <row r="4130" spans="20:21">
      <c r="T4130" s="64"/>
      <c r="U4130" s="64"/>
    </row>
    <row r="4131" spans="20:21">
      <c r="T4131" s="64"/>
      <c r="U4131" s="64"/>
    </row>
    <row r="4132" spans="20:21">
      <c r="T4132" s="64"/>
      <c r="U4132" s="64"/>
    </row>
    <row r="4133" spans="20:21">
      <c r="T4133" s="64"/>
      <c r="U4133" s="64"/>
    </row>
    <row r="4134" spans="20:21">
      <c r="T4134" s="64"/>
      <c r="U4134" s="64"/>
    </row>
    <row r="4135" spans="20:21">
      <c r="T4135" s="64"/>
      <c r="U4135" s="64"/>
    </row>
    <row r="4136" spans="20:21">
      <c r="T4136" s="64"/>
      <c r="U4136" s="64"/>
    </row>
    <row r="4137" spans="20:21">
      <c r="T4137" s="64"/>
      <c r="U4137" s="64"/>
    </row>
    <row r="4138" spans="20:21">
      <c r="T4138" s="64"/>
      <c r="U4138" s="64"/>
    </row>
    <row r="4139" spans="20:21">
      <c r="T4139" s="64"/>
      <c r="U4139" s="64"/>
    </row>
    <row r="4140" spans="20:21">
      <c r="T4140" s="64"/>
      <c r="U4140" s="64"/>
    </row>
    <row r="4141" spans="20:21">
      <c r="T4141" s="64"/>
      <c r="U4141" s="64"/>
    </row>
    <row r="4142" spans="20:21">
      <c r="T4142" s="64"/>
      <c r="U4142" s="64"/>
    </row>
    <row r="4143" spans="20:21">
      <c r="T4143" s="64"/>
      <c r="U4143" s="64"/>
    </row>
    <row r="4144" spans="20:21">
      <c r="T4144" s="64"/>
      <c r="U4144" s="64"/>
    </row>
    <row r="4145" spans="20:21">
      <c r="T4145" s="64"/>
      <c r="U4145" s="64"/>
    </row>
    <row r="4146" spans="20:21">
      <c r="T4146" s="64"/>
      <c r="U4146" s="64"/>
    </row>
    <row r="4147" spans="20:21">
      <c r="T4147" s="64"/>
      <c r="U4147" s="64"/>
    </row>
    <row r="4148" spans="20:21">
      <c r="T4148" s="64"/>
      <c r="U4148" s="64"/>
    </row>
    <row r="4149" spans="20:21">
      <c r="T4149" s="64"/>
      <c r="U4149" s="64"/>
    </row>
    <row r="4150" spans="20:21">
      <c r="T4150" s="64"/>
      <c r="U4150" s="64"/>
    </row>
    <row r="4151" spans="20:21">
      <c r="T4151" s="64"/>
      <c r="U4151" s="64"/>
    </row>
    <row r="4152" spans="20:21">
      <c r="T4152" s="64"/>
      <c r="U4152" s="64"/>
    </row>
    <row r="4153" spans="20:21">
      <c r="T4153" s="64"/>
      <c r="U4153" s="64"/>
    </row>
    <row r="4154" spans="20:21">
      <c r="T4154" s="64"/>
      <c r="U4154" s="64"/>
    </row>
    <row r="4155" spans="20:21">
      <c r="T4155" s="64"/>
      <c r="U4155" s="64"/>
    </row>
    <row r="4156" spans="20:21">
      <c r="T4156" s="64"/>
      <c r="U4156" s="64"/>
    </row>
    <row r="4157" spans="20:21">
      <c r="T4157" s="64"/>
      <c r="U4157" s="64"/>
    </row>
    <row r="4158" spans="20:21">
      <c r="T4158" s="64"/>
      <c r="U4158" s="64"/>
    </row>
    <row r="4159" spans="20:21">
      <c r="T4159" s="64"/>
      <c r="U4159" s="64"/>
    </row>
    <row r="4160" spans="20:21">
      <c r="T4160" s="64"/>
      <c r="U4160" s="64"/>
    </row>
    <row r="4161" spans="20:21">
      <c r="T4161" s="64"/>
      <c r="U4161" s="64"/>
    </row>
    <row r="4162" spans="20:21">
      <c r="T4162" s="64"/>
      <c r="U4162" s="64"/>
    </row>
    <row r="4163" spans="20:21">
      <c r="T4163" s="64"/>
      <c r="U4163" s="64"/>
    </row>
    <row r="4164" spans="20:21">
      <c r="T4164" s="64"/>
      <c r="U4164" s="64"/>
    </row>
    <row r="4165" spans="20:21">
      <c r="T4165" s="64"/>
      <c r="U4165" s="64"/>
    </row>
    <row r="4166" spans="20:21">
      <c r="T4166" s="64"/>
      <c r="U4166" s="64"/>
    </row>
    <row r="4167" spans="20:21">
      <c r="T4167" s="64"/>
      <c r="U4167" s="64"/>
    </row>
    <row r="4168" spans="20:21">
      <c r="T4168" s="64"/>
      <c r="U4168" s="64"/>
    </row>
    <row r="4169" spans="20:21">
      <c r="T4169" s="64"/>
      <c r="U4169" s="64"/>
    </row>
    <row r="4170" spans="20:21">
      <c r="T4170" s="64"/>
      <c r="U4170" s="64"/>
    </row>
    <row r="4171" spans="20:21">
      <c r="T4171" s="64"/>
      <c r="U4171" s="64"/>
    </row>
    <row r="4172" spans="20:21">
      <c r="T4172" s="64"/>
      <c r="U4172" s="64"/>
    </row>
    <row r="4173" spans="20:21">
      <c r="T4173" s="64"/>
      <c r="U4173" s="64"/>
    </row>
    <row r="4174" spans="20:21">
      <c r="T4174" s="64"/>
      <c r="U4174" s="64"/>
    </row>
    <row r="4175" spans="20:21">
      <c r="T4175" s="64"/>
      <c r="U4175" s="64"/>
    </row>
    <row r="4176" spans="20:21">
      <c r="T4176" s="64"/>
      <c r="U4176" s="64"/>
    </row>
    <row r="4177" spans="20:21">
      <c r="T4177" s="64"/>
      <c r="U4177" s="64"/>
    </row>
    <row r="4178" spans="20:21">
      <c r="T4178" s="64"/>
      <c r="U4178" s="64"/>
    </row>
    <row r="4179" spans="20:21">
      <c r="T4179" s="64"/>
      <c r="U4179" s="64"/>
    </row>
    <row r="4180" spans="20:21">
      <c r="T4180" s="64"/>
      <c r="U4180" s="64"/>
    </row>
    <row r="4181" spans="20:21">
      <c r="T4181" s="64"/>
      <c r="U4181" s="64"/>
    </row>
    <row r="4182" spans="20:21">
      <c r="T4182" s="64"/>
      <c r="U4182" s="64"/>
    </row>
    <row r="4183" spans="20:21">
      <c r="T4183" s="64"/>
      <c r="U4183" s="64"/>
    </row>
    <row r="4184" spans="20:21">
      <c r="T4184" s="64"/>
      <c r="U4184" s="64"/>
    </row>
    <row r="4185" spans="20:21">
      <c r="T4185" s="64"/>
      <c r="U4185" s="64"/>
    </row>
    <row r="4186" spans="20:21">
      <c r="T4186" s="64"/>
      <c r="U4186" s="64"/>
    </row>
    <row r="4187" spans="20:21">
      <c r="T4187" s="64"/>
      <c r="U4187" s="64"/>
    </row>
    <row r="4188" spans="20:21">
      <c r="T4188" s="64"/>
      <c r="U4188" s="64"/>
    </row>
    <row r="4189" spans="20:21">
      <c r="T4189" s="64"/>
      <c r="U4189" s="64"/>
    </row>
    <row r="4190" spans="20:21">
      <c r="T4190" s="64"/>
      <c r="U4190" s="64"/>
    </row>
    <row r="4191" spans="20:21">
      <c r="T4191" s="64"/>
      <c r="U4191" s="64"/>
    </row>
    <row r="4192" spans="20:21">
      <c r="T4192" s="64"/>
      <c r="U4192" s="64"/>
    </row>
    <row r="4193" spans="20:21">
      <c r="T4193" s="64"/>
      <c r="U4193" s="64"/>
    </row>
    <row r="4194" spans="20:21">
      <c r="T4194" s="64"/>
      <c r="U4194" s="64"/>
    </row>
    <row r="4195" spans="20:21">
      <c r="T4195" s="64"/>
      <c r="U4195" s="64"/>
    </row>
    <row r="4196" spans="20:21">
      <c r="T4196" s="64"/>
      <c r="U4196" s="64"/>
    </row>
    <row r="4197" spans="20:21">
      <c r="T4197" s="64"/>
      <c r="U4197" s="64"/>
    </row>
    <row r="4198" spans="20:21">
      <c r="T4198" s="64"/>
      <c r="U4198" s="64"/>
    </row>
    <row r="4199" spans="20:21">
      <c r="T4199" s="64"/>
      <c r="U4199" s="64"/>
    </row>
    <row r="4200" spans="20:21">
      <c r="T4200" s="64"/>
      <c r="U4200" s="64"/>
    </row>
    <row r="4201" spans="20:21">
      <c r="T4201" s="64"/>
      <c r="U4201" s="64"/>
    </row>
    <row r="4202" spans="20:21">
      <c r="T4202" s="64"/>
      <c r="U4202" s="64"/>
    </row>
    <row r="4203" spans="20:21">
      <c r="T4203" s="64"/>
      <c r="U4203" s="64"/>
    </row>
    <row r="4204" spans="20:21">
      <c r="T4204" s="64"/>
      <c r="U4204" s="64"/>
    </row>
    <row r="4205" spans="20:21">
      <c r="T4205" s="64"/>
      <c r="U4205" s="64"/>
    </row>
    <row r="4206" spans="20:21">
      <c r="T4206" s="64"/>
      <c r="U4206" s="64"/>
    </row>
    <row r="4207" spans="20:21">
      <c r="T4207" s="64"/>
      <c r="U4207" s="64"/>
    </row>
    <row r="4208" spans="20:21">
      <c r="T4208" s="64"/>
      <c r="U4208" s="64"/>
    </row>
    <row r="4209" spans="20:21">
      <c r="T4209" s="64"/>
      <c r="U4209" s="64"/>
    </row>
    <row r="4210" spans="20:21">
      <c r="T4210" s="64"/>
      <c r="U4210" s="64"/>
    </row>
    <row r="4211" spans="20:21">
      <c r="T4211" s="64"/>
      <c r="U4211" s="64"/>
    </row>
    <row r="4212" spans="20:21">
      <c r="T4212" s="64"/>
      <c r="U4212" s="64"/>
    </row>
    <row r="4213" spans="20:21">
      <c r="T4213" s="64"/>
      <c r="U4213" s="64"/>
    </row>
    <row r="4214" spans="20:21">
      <c r="T4214" s="64"/>
      <c r="U4214" s="64"/>
    </row>
    <row r="4215" spans="20:21">
      <c r="T4215" s="64"/>
      <c r="U4215" s="64"/>
    </row>
    <row r="4216" spans="20:21">
      <c r="T4216" s="64"/>
      <c r="U4216" s="64"/>
    </row>
    <row r="4217" spans="20:21">
      <c r="T4217" s="64"/>
      <c r="U4217" s="64"/>
    </row>
    <row r="4218" spans="20:21">
      <c r="T4218" s="64"/>
      <c r="U4218" s="64"/>
    </row>
    <row r="4219" spans="20:21">
      <c r="T4219" s="64"/>
      <c r="U4219" s="64"/>
    </row>
    <row r="4220" spans="20:21">
      <c r="T4220" s="64"/>
      <c r="U4220" s="64"/>
    </row>
    <row r="4221" spans="20:21">
      <c r="T4221" s="64"/>
      <c r="U4221" s="64"/>
    </row>
    <row r="4222" spans="20:21">
      <c r="T4222" s="64"/>
      <c r="U4222" s="64"/>
    </row>
    <row r="4223" spans="20:21">
      <c r="T4223" s="64"/>
      <c r="U4223" s="64"/>
    </row>
    <row r="4224" spans="20:21">
      <c r="T4224" s="64"/>
      <c r="U4224" s="64"/>
    </row>
    <row r="4225" spans="20:21">
      <c r="T4225" s="64"/>
      <c r="U4225" s="64"/>
    </row>
    <row r="4226" spans="20:21">
      <c r="T4226" s="64"/>
      <c r="U4226" s="64"/>
    </row>
    <row r="4227" spans="20:21">
      <c r="T4227" s="64"/>
      <c r="U4227" s="64"/>
    </row>
    <row r="4228" spans="20:21">
      <c r="T4228" s="64"/>
      <c r="U4228" s="64"/>
    </row>
    <row r="4229" spans="20:21">
      <c r="T4229" s="64"/>
      <c r="U4229" s="64"/>
    </row>
    <row r="4230" spans="20:21">
      <c r="T4230" s="64"/>
      <c r="U4230" s="64"/>
    </row>
    <row r="4231" spans="20:21">
      <c r="T4231" s="64"/>
      <c r="U4231" s="64"/>
    </row>
    <row r="4232" spans="20:21">
      <c r="T4232" s="64"/>
      <c r="U4232" s="64"/>
    </row>
    <row r="4233" spans="20:21">
      <c r="T4233" s="64"/>
      <c r="U4233" s="64"/>
    </row>
    <row r="4234" spans="20:21">
      <c r="T4234" s="64"/>
      <c r="U4234" s="64"/>
    </row>
    <row r="4235" spans="20:21">
      <c r="T4235" s="64"/>
      <c r="U4235" s="64"/>
    </row>
    <row r="4236" spans="20:21">
      <c r="T4236" s="64"/>
      <c r="U4236" s="64"/>
    </row>
    <row r="4237" spans="20:21">
      <c r="T4237" s="64"/>
      <c r="U4237" s="64"/>
    </row>
    <row r="4238" spans="20:21">
      <c r="T4238" s="64"/>
      <c r="U4238" s="64"/>
    </row>
    <row r="4239" spans="20:21">
      <c r="T4239" s="64"/>
      <c r="U4239" s="64"/>
    </row>
    <row r="4240" spans="20:21">
      <c r="T4240" s="64"/>
      <c r="U4240" s="64"/>
    </row>
    <row r="4241" spans="20:21">
      <c r="T4241" s="64"/>
      <c r="U4241" s="64"/>
    </row>
    <row r="4242" spans="20:21">
      <c r="T4242" s="64"/>
      <c r="U4242" s="64"/>
    </row>
    <row r="4243" spans="20:21">
      <c r="T4243" s="64"/>
      <c r="U4243" s="64"/>
    </row>
    <row r="4244" spans="20:21">
      <c r="T4244" s="64"/>
      <c r="U4244" s="64"/>
    </row>
    <row r="4245" spans="20:21">
      <c r="T4245" s="64"/>
      <c r="U4245" s="64"/>
    </row>
    <row r="4246" spans="20:21">
      <c r="T4246" s="64"/>
      <c r="U4246" s="64"/>
    </row>
    <row r="4247" spans="20:21">
      <c r="T4247" s="64"/>
      <c r="U4247" s="64"/>
    </row>
    <row r="4248" spans="20:21">
      <c r="T4248" s="64"/>
      <c r="U4248" s="64"/>
    </row>
    <row r="4249" spans="20:21">
      <c r="T4249" s="64"/>
      <c r="U4249" s="64"/>
    </row>
    <row r="4250" spans="20:21">
      <c r="T4250" s="64"/>
      <c r="U4250" s="64"/>
    </row>
    <row r="4251" spans="20:21">
      <c r="T4251" s="64"/>
      <c r="U4251" s="64"/>
    </row>
    <row r="4252" spans="20:21">
      <c r="T4252" s="64"/>
      <c r="U4252" s="64"/>
    </row>
    <row r="4253" spans="20:21">
      <c r="T4253" s="64"/>
      <c r="U4253" s="64"/>
    </row>
    <row r="4254" spans="20:21">
      <c r="T4254" s="64"/>
      <c r="U4254" s="64"/>
    </row>
    <row r="4255" spans="20:21">
      <c r="T4255" s="64"/>
      <c r="U4255" s="64"/>
    </row>
    <row r="4256" spans="20:21">
      <c r="T4256" s="64"/>
      <c r="U4256" s="64"/>
    </row>
    <row r="4257" spans="20:21">
      <c r="T4257" s="64"/>
      <c r="U4257" s="64"/>
    </row>
    <row r="4258" spans="20:21">
      <c r="T4258" s="64"/>
      <c r="U4258" s="64"/>
    </row>
    <row r="4259" spans="20:21">
      <c r="T4259" s="64"/>
      <c r="U4259" s="64"/>
    </row>
    <row r="4260" spans="20:21">
      <c r="T4260" s="64"/>
      <c r="U4260" s="64"/>
    </row>
    <row r="4261" spans="20:21">
      <c r="T4261" s="64"/>
      <c r="U4261" s="64"/>
    </row>
    <row r="4262" spans="20:21">
      <c r="T4262" s="64"/>
      <c r="U4262" s="64"/>
    </row>
    <row r="4263" spans="20:21">
      <c r="T4263" s="64"/>
      <c r="U4263" s="64"/>
    </row>
    <row r="4264" spans="20:21">
      <c r="T4264" s="64"/>
      <c r="U4264" s="64"/>
    </row>
    <row r="4265" spans="20:21">
      <c r="T4265" s="64"/>
      <c r="U4265" s="64"/>
    </row>
    <row r="4266" spans="20:21">
      <c r="T4266" s="64"/>
      <c r="U4266" s="64"/>
    </row>
    <row r="4267" spans="20:21">
      <c r="T4267" s="64"/>
      <c r="U4267" s="64"/>
    </row>
    <row r="4268" spans="20:21">
      <c r="T4268" s="64"/>
      <c r="U4268" s="64"/>
    </row>
    <row r="4269" spans="20:21">
      <c r="T4269" s="64"/>
      <c r="U4269" s="64"/>
    </row>
    <row r="4270" spans="20:21">
      <c r="T4270" s="64"/>
      <c r="U4270" s="64"/>
    </row>
    <row r="4271" spans="20:21">
      <c r="T4271" s="64"/>
      <c r="U4271" s="64"/>
    </row>
    <row r="4272" spans="20:21">
      <c r="T4272" s="64"/>
      <c r="U4272" s="64"/>
    </row>
    <row r="4273" spans="20:21">
      <c r="T4273" s="64"/>
      <c r="U4273" s="64"/>
    </row>
    <row r="4274" spans="20:21">
      <c r="T4274" s="64"/>
      <c r="U4274" s="64"/>
    </row>
    <row r="4275" spans="20:21">
      <c r="T4275" s="64"/>
      <c r="U4275" s="64"/>
    </row>
    <row r="4276" spans="20:21">
      <c r="T4276" s="64"/>
      <c r="U4276" s="64"/>
    </row>
    <row r="4277" spans="20:21">
      <c r="T4277" s="64"/>
      <c r="U4277" s="64"/>
    </row>
    <row r="4278" spans="20:21">
      <c r="T4278" s="64"/>
      <c r="U4278" s="64"/>
    </row>
    <row r="4279" spans="20:21">
      <c r="T4279" s="64"/>
      <c r="U4279" s="64"/>
    </row>
    <row r="4280" spans="20:21">
      <c r="T4280" s="64"/>
      <c r="U4280" s="64"/>
    </row>
    <row r="4281" spans="20:21">
      <c r="T4281" s="64"/>
      <c r="U4281" s="64"/>
    </row>
    <row r="4282" spans="20:21">
      <c r="T4282" s="64"/>
      <c r="U4282" s="64"/>
    </row>
    <row r="4283" spans="20:21">
      <c r="T4283" s="64"/>
      <c r="U4283" s="64"/>
    </row>
    <row r="4284" spans="20:21">
      <c r="T4284" s="64"/>
      <c r="U4284" s="64"/>
    </row>
    <row r="4285" spans="20:21">
      <c r="T4285" s="64"/>
      <c r="U4285" s="64"/>
    </row>
    <row r="4286" spans="20:21">
      <c r="T4286" s="64"/>
      <c r="U4286" s="64"/>
    </row>
    <row r="4287" spans="20:21">
      <c r="T4287" s="64"/>
      <c r="U4287" s="64"/>
    </row>
    <row r="4288" spans="20:21">
      <c r="T4288" s="64"/>
      <c r="U4288" s="64"/>
    </row>
    <row r="4289" spans="20:21">
      <c r="T4289" s="64"/>
      <c r="U4289" s="64"/>
    </row>
    <row r="4290" spans="20:21">
      <c r="T4290" s="64"/>
      <c r="U4290" s="64"/>
    </row>
    <row r="4291" spans="20:21">
      <c r="T4291" s="64"/>
      <c r="U4291" s="64"/>
    </row>
    <row r="4292" spans="20:21">
      <c r="T4292" s="64"/>
      <c r="U4292" s="64"/>
    </row>
    <row r="4293" spans="20:21">
      <c r="T4293" s="64"/>
      <c r="U4293" s="64"/>
    </row>
    <row r="4294" spans="20:21">
      <c r="T4294" s="64"/>
      <c r="U4294" s="64"/>
    </row>
    <row r="4295" spans="20:21">
      <c r="T4295" s="64"/>
      <c r="U4295" s="64"/>
    </row>
    <row r="4296" spans="20:21">
      <c r="T4296" s="64"/>
      <c r="U4296" s="64"/>
    </row>
    <row r="4297" spans="20:21">
      <c r="T4297" s="64"/>
      <c r="U4297" s="64"/>
    </row>
    <row r="4298" spans="20:21">
      <c r="T4298" s="64"/>
      <c r="U4298" s="64"/>
    </row>
    <row r="4299" spans="20:21">
      <c r="T4299" s="64"/>
      <c r="U4299" s="64"/>
    </row>
    <row r="4300" spans="20:21">
      <c r="T4300" s="64"/>
      <c r="U4300" s="64"/>
    </row>
    <row r="4301" spans="20:21">
      <c r="T4301" s="64"/>
      <c r="U4301" s="64"/>
    </row>
    <row r="4302" spans="20:21">
      <c r="T4302" s="64"/>
      <c r="U4302" s="64"/>
    </row>
    <row r="4303" spans="20:21">
      <c r="T4303" s="64"/>
      <c r="U4303" s="64"/>
    </row>
    <row r="4304" spans="20:21">
      <c r="T4304" s="64"/>
      <c r="U4304" s="64"/>
    </row>
    <row r="4305" spans="20:21">
      <c r="T4305" s="64"/>
      <c r="U4305" s="64"/>
    </row>
    <row r="4306" spans="20:21">
      <c r="T4306" s="64"/>
      <c r="U4306" s="64"/>
    </row>
    <row r="4307" spans="20:21">
      <c r="T4307" s="64"/>
      <c r="U4307" s="64"/>
    </row>
    <row r="4308" spans="20:21">
      <c r="T4308" s="64"/>
      <c r="U4308" s="64"/>
    </row>
    <row r="4309" spans="20:21">
      <c r="T4309" s="64"/>
      <c r="U4309" s="64"/>
    </row>
    <row r="4310" spans="20:21">
      <c r="T4310" s="64"/>
      <c r="U4310" s="64"/>
    </row>
    <row r="4311" spans="20:21">
      <c r="T4311" s="64"/>
      <c r="U4311" s="64"/>
    </row>
    <row r="4312" spans="20:21">
      <c r="T4312" s="64"/>
      <c r="U4312" s="64"/>
    </row>
    <row r="4313" spans="20:21">
      <c r="T4313" s="64"/>
      <c r="U4313" s="64"/>
    </row>
    <row r="4314" spans="20:21">
      <c r="T4314" s="64"/>
      <c r="U4314" s="64"/>
    </row>
    <row r="4315" spans="20:21">
      <c r="T4315" s="64"/>
      <c r="U4315" s="64"/>
    </row>
    <row r="4316" spans="20:21">
      <c r="T4316" s="64"/>
      <c r="U4316" s="64"/>
    </row>
    <row r="4317" spans="20:21">
      <c r="T4317" s="64"/>
      <c r="U4317" s="64"/>
    </row>
    <row r="4318" spans="20:21">
      <c r="T4318" s="64"/>
      <c r="U4318" s="64"/>
    </row>
    <row r="4319" spans="20:21">
      <c r="T4319" s="64"/>
      <c r="U4319" s="64"/>
    </row>
    <row r="4320" spans="20:21">
      <c r="T4320" s="64"/>
      <c r="U4320" s="64"/>
    </row>
    <row r="4321" spans="20:21">
      <c r="T4321" s="64"/>
      <c r="U4321" s="64"/>
    </row>
    <row r="4322" spans="20:21">
      <c r="T4322" s="64"/>
      <c r="U4322" s="64"/>
    </row>
    <row r="4323" spans="20:21">
      <c r="T4323" s="64"/>
      <c r="U4323" s="64"/>
    </row>
    <row r="4324" spans="20:21">
      <c r="T4324" s="64"/>
      <c r="U4324" s="64"/>
    </row>
    <row r="4325" spans="20:21">
      <c r="T4325" s="64"/>
      <c r="U4325" s="64"/>
    </row>
    <row r="4326" spans="20:21">
      <c r="T4326" s="64"/>
      <c r="U4326" s="64"/>
    </row>
    <row r="4327" spans="20:21">
      <c r="T4327" s="64"/>
      <c r="U4327" s="64"/>
    </row>
    <row r="4328" spans="20:21">
      <c r="T4328" s="64"/>
      <c r="U4328" s="64"/>
    </row>
    <row r="4329" spans="20:21">
      <c r="T4329" s="64"/>
      <c r="U4329" s="64"/>
    </row>
    <row r="4330" spans="20:21">
      <c r="T4330" s="64"/>
      <c r="U4330" s="64"/>
    </row>
    <row r="4331" spans="20:21">
      <c r="T4331" s="64"/>
      <c r="U4331" s="64"/>
    </row>
    <row r="4332" spans="20:21">
      <c r="T4332" s="64"/>
      <c r="U4332" s="64"/>
    </row>
    <row r="4333" spans="20:21">
      <c r="T4333" s="64"/>
      <c r="U4333" s="64"/>
    </row>
    <row r="4334" spans="20:21">
      <c r="T4334" s="64"/>
      <c r="U4334" s="64"/>
    </row>
    <row r="4335" spans="20:21">
      <c r="T4335" s="64"/>
      <c r="U4335" s="64"/>
    </row>
    <row r="4336" spans="20:21">
      <c r="T4336" s="64"/>
      <c r="U4336" s="64"/>
    </row>
    <row r="4337" spans="20:21">
      <c r="T4337" s="64"/>
      <c r="U4337" s="64"/>
    </row>
    <row r="4338" spans="20:21">
      <c r="T4338" s="64"/>
      <c r="U4338" s="64"/>
    </row>
    <row r="4339" spans="20:21">
      <c r="T4339" s="64"/>
      <c r="U4339" s="64"/>
    </row>
    <row r="4340" spans="20:21">
      <c r="T4340" s="64"/>
      <c r="U4340" s="64"/>
    </row>
    <row r="4341" spans="20:21">
      <c r="T4341" s="64"/>
      <c r="U4341" s="64"/>
    </row>
    <row r="4342" spans="20:21">
      <c r="T4342" s="64"/>
      <c r="U4342" s="64"/>
    </row>
    <row r="4343" spans="20:21">
      <c r="T4343" s="64"/>
      <c r="U4343" s="64"/>
    </row>
    <row r="4344" spans="20:21">
      <c r="T4344" s="64"/>
      <c r="U4344" s="64"/>
    </row>
    <row r="4345" spans="20:21">
      <c r="T4345" s="64"/>
      <c r="U4345" s="64"/>
    </row>
    <row r="4346" spans="20:21">
      <c r="T4346" s="64"/>
      <c r="U4346" s="64"/>
    </row>
    <row r="4347" spans="20:21">
      <c r="T4347" s="64"/>
      <c r="U4347" s="64"/>
    </row>
    <row r="4348" spans="20:21">
      <c r="T4348" s="64"/>
      <c r="U4348" s="64"/>
    </row>
    <row r="4349" spans="20:21">
      <c r="T4349" s="64"/>
      <c r="U4349" s="64"/>
    </row>
    <row r="4350" spans="20:21">
      <c r="T4350" s="64"/>
      <c r="U4350" s="64"/>
    </row>
    <row r="4351" spans="20:21">
      <c r="T4351" s="64"/>
      <c r="U4351" s="64"/>
    </row>
    <row r="4352" spans="20:21">
      <c r="T4352" s="64"/>
      <c r="U4352" s="64"/>
    </row>
    <row r="4353" spans="20:21">
      <c r="T4353" s="64"/>
      <c r="U4353" s="64"/>
    </row>
    <row r="4354" spans="20:21">
      <c r="T4354" s="64"/>
      <c r="U4354" s="64"/>
    </row>
    <row r="4355" spans="20:21">
      <c r="T4355" s="64"/>
      <c r="U4355" s="64"/>
    </row>
    <row r="4356" spans="20:21">
      <c r="T4356" s="64"/>
      <c r="U4356" s="64"/>
    </row>
    <row r="4357" spans="20:21">
      <c r="T4357" s="64"/>
      <c r="U4357" s="64"/>
    </row>
    <row r="4358" spans="20:21">
      <c r="T4358" s="64"/>
      <c r="U4358" s="64"/>
    </row>
    <row r="4359" spans="20:21">
      <c r="T4359" s="64"/>
      <c r="U4359" s="64"/>
    </row>
    <row r="4360" spans="20:21">
      <c r="T4360" s="64"/>
      <c r="U4360" s="64"/>
    </row>
    <row r="4361" spans="20:21">
      <c r="T4361" s="64"/>
      <c r="U4361" s="64"/>
    </row>
    <row r="4362" spans="20:21">
      <c r="T4362" s="64"/>
      <c r="U4362" s="64"/>
    </row>
    <row r="4363" spans="20:21">
      <c r="T4363" s="64"/>
      <c r="U4363" s="64"/>
    </row>
    <row r="4364" spans="20:21">
      <c r="T4364" s="64"/>
      <c r="U4364" s="64"/>
    </row>
    <row r="4365" spans="20:21">
      <c r="T4365" s="64"/>
      <c r="U4365" s="64"/>
    </row>
    <row r="4366" spans="20:21">
      <c r="T4366" s="64"/>
      <c r="U4366" s="64"/>
    </row>
    <row r="4367" spans="20:21">
      <c r="T4367" s="64"/>
      <c r="U4367" s="64"/>
    </row>
    <row r="4368" spans="20:21">
      <c r="T4368" s="64"/>
      <c r="U4368" s="64"/>
    </row>
    <row r="4369" spans="20:21">
      <c r="T4369" s="64"/>
      <c r="U4369" s="64"/>
    </row>
    <row r="4370" spans="20:21">
      <c r="T4370" s="64"/>
      <c r="U4370" s="64"/>
    </row>
    <row r="4371" spans="20:21">
      <c r="T4371" s="64"/>
      <c r="U4371" s="64"/>
    </row>
    <row r="4372" spans="20:21">
      <c r="T4372" s="64"/>
      <c r="U4372" s="64"/>
    </row>
    <row r="4373" spans="20:21">
      <c r="T4373" s="64"/>
      <c r="U4373" s="64"/>
    </row>
    <row r="4374" spans="20:21">
      <c r="T4374" s="64"/>
      <c r="U4374" s="64"/>
    </row>
    <row r="4375" spans="20:21">
      <c r="T4375" s="64"/>
      <c r="U4375" s="64"/>
    </row>
    <row r="4376" spans="20:21">
      <c r="T4376" s="64"/>
      <c r="U4376" s="64"/>
    </row>
    <row r="4377" spans="20:21">
      <c r="T4377" s="64"/>
      <c r="U4377" s="64"/>
    </row>
    <row r="4378" spans="20:21">
      <c r="T4378" s="64"/>
      <c r="U4378" s="64"/>
    </row>
    <row r="4379" spans="20:21">
      <c r="T4379" s="64"/>
      <c r="U4379" s="64"/>
    </row>
    <row r="4380" spans="20:21">
      <c r="T4380" s="64"/>
      <c r="U4380" s="64"/>
    </row>
    <row r="4381" spans="20:21">
      <c r="T4381" s="64"/>
      <c r="U4381" s="64"/>
    </row>
    <row r="4382" spans="20:21">
      <c r="T4382" s="64"/>
      <c r="U4382" s="64"/>
    </row>
    <row r="4383" spans="20:21">
      <c r="T4383" s="64"/>
      <c r="U4383" s="64"/>
    </row>
    <row r="4384" spans="20:21">
      <c r="T4384" s="64"/>
      <c r="U4384" s="64"/>
    </row>
    <row r="4385" spans="20:21">
      <c r="T4385" s="64"/>
      <c r="U4385" s="64"/>
    </row>
    <row r="4386" spans="20:21">
      <c r="T4386" s="64"/>
      <c r="U4386" s="64"/>
    </row>
    <row r="4387" spans="20:21">
      <c r="T4387" s="64"/>
      <c r="U4387" s="64"/>
    </row>
    <row r="4388" spans="20:21">
      <c r="T4388" s="64"/>
      <c r="U4388" s="64"/>
    </row>
    <row r="4389" spans="20:21">
      <c r="T4389" s="64"/>
      <c r="U4389" s="64"/>
    </row>
    <row r="4390" spans="20:21">
      <c r="T4390" s="64"/>
      <c r="U4390" s="64"/>
    </row>
    <row r="4391" spans="20:21">
      <c r="T4391" s="64"/>
      <c r="U4391" s="64"/>
    </row>
    <row r="4392" spans="20:21">
      <c r="T4392" s="64"/>
      <c r="U4392" s="64"/>
    </row>
    <row r="4393" spans="20:21">
      <c r="T4393" s="64"/>
      <c r="U4393" s="64"/>
    </row>
    <row r="4394" spans="20:21">
      <c r="T4394" s="64"/>
      <c r="U4394" s="64"/>
    </row>
    <row r="4395" spans="20:21">
      <c r="T4395" s="64"/>
      <c r="U4395" s="64"/>
    </row>
    <row r="4396" spans="20:21">
      <c r="T4396" s="64"/>
      <c r="U4396" s="64"/>
    </row>
    <row r="4397" spans="20:21">
      <c r="T4397" s="64"/>
      <c r="U4397" s="64"/>
    </row>
    <row r="4398" spans="20:21">
      <c r="T4398" s="64"/>
      <c r="U4398" s="64"/>
    </row>
    <row r="4399" spans="20:21">
      <c r="T4399" s="64"/>
      <c r="U4399" s="64"/>
    </row>
    <row r="4400" spans="20:21">
      <c r="T4400" s="64"/>
      <c r="U4400" s="64"/>
    </row>
    <row r="4401" spans="20:21">
      <c r="T4401" s="64"/>
      <c r="U4401" s="64"/>
    </row>
    <row r="4402" spans="20:21">
      <c r="T4402" s="64"/>
      <c r="U4402" s="64"/>
    </row>
    <row r="4403" spans="20:21">
      <c r="T4403" s="64"/>
      <c r="U4403" s="64"/>
    </row>
    <row r="4404" spans="20:21">
      <c r="T4404" s="64"/>
      <c r="U4404" s="64"/>
    </row>
    <row r="4405" spans="20:21">
      <c r="T4405" s="64"/>
      <c r="U4405" s="64"/>
    </row>
    <row r="4406" spans="20:21">
      <c r="T4406" s="64"/>
      <c r="U4406" s="64"/>
    </row>
    <row r="4407" spans="20:21">
      <c r="T4407" s="64"/>
      <c r="U4407" s="64"/>
    </row>
    <row r="4408" spans="20:21">
      <c r="T4408" s="64"/>
      <c r="U4408" s="64"/>
    </row>
    <row r="4409" spans="20:21">
      <c r="T4409" s="64"/>
      <c r="U4409" s="64"/>
    </row>
    <row r="4410" spans="20:21">
      <c r="T4410" s="64"/>
      <c r="U4410" s="64"/>
    </row>
    <row r="4411" spans="20:21">
      <c r="T4411" s="64"/>
      <c r="U4411" s="64"/>
    </row>
    <row r="4412" spans="20:21">
      <c r="T4412" s="64"/>
      <c r="U4412" s="64"/>
    </row>
    <row r="4413" spans="20:21">
      <c r="T4413" s="64"/>
      <c r="U4413" s="64"/>
    </row>
    <row r="4414" spans="20:21">
      <c r="T4414" s="64"/>
      <c r="U4414" s="64"/>
    </row>
    <row r="4415" spans="20:21">
      <c r="T4415" s="64"/>
      <c r="U4415" s="64"/>
    </row>
    <row r="4416" spans="20:21">
      <c r="T4416" s="64"/>
      <c r="U4416" s="64"/>
    </row>
    <row r="4417" spans="20:21">
      <c r="T4417" s="64"/>
      <c r="U4417" s="64"/>
    </row>
    <row r="4418" spans="20:21">
      <c r="T4418" s="64"/>
      <c r="U4418" s="64"/>
    </row>
    <row r="4419" spans="20:21">
      <c r="T4419" s="64"/>
      <c r="U4419" s="64"/>
    </row>
    <row r="4420" spans="20:21">
      <c r="T4420" s="64"/>
      <c r="U4420" s="64"/>
    </row>
    <row r="4421" spans="20:21">
      <c r="T4421" s="64"/>
      <c r="U4421" s="64"/>
    </row>
    <row r="4422" spans="20:21">
      <c r="T4422" s="64"/>
      <c r="U4422" s="64"/>
    </row>
    <row r="4423" spans="20:21">
      <c r="T4423" s="64"/>
      <c r="U4423" s="64"/>
    </row>
    <row r="4424" spans="20:21">
      <c r="T4424" s="64"/>
      <c r="U4424" s="64"/>
    </row>
    <row r="4425" spans="20:21">
      <c r="T4425" s="64"/>
      <c r="U4425" s="64"/>
    </row>
    <row r="4426" spans="20:21">
      <c r="T4426" s="64"/>
      <c r="U4426" s="64"/>
    </row>
    <row r="4427" spans="20:21">
      <c r="T4427" s="64"/>
      <c r="U4427" s="64"/>
    </row>
    <row r="4428" spans="20:21">
      <c r="T4428" s="64"/>
      <c r="U4428" s="64"/>
    </row>
    <row r="4429" spans="20:21">
      <c r="T4429" s="64"/>
      <c r="U4429" s="64"/>
    </row>
    <row r="4430" spans="20:21">
      <c r="T4430" s="64"/>
      <c r="U4430" s="64"/>
    </row>
    <row r="4431" spans="20:21">
      <c r="T4431" s="64"/>
      <c r="U4431" s="64"/>
    </row>
    <row r="4432" spans="20:21">
      <c r="T4432" s="64"/>
      <c r="U4432" s="64"/>
    </row>
    <row r="4433" spans="20:21">
      <c r="T4433" s="64"/>
      <c r="U4433" s="64"/>
    </row>
    <row r="4434" spans="20:21">
      <c r="T4434" s="64"/>
      <c r="U4434" s="64"/>
    </row>
    <row r="4435" spans="20:21">
      <c r="T4435" s="64"/>
      <c r="U4435" s="64"/>
    </row>
    <row r="4436" spans="20:21">
      <c r="T4436" s="64"/>
      <c r="U4436" s="64"/>
    </row>
    <row r="4437" spans="20:21">
      <c r="T4437" s="64"/>
      <c r="U4437" s="64"/>
    </row>
    <row r="4438" spans="20:21">
      <c r="T4438" s="64"/>
      <c r="U4438" s="64"/>
    </row>
    <row r="4439" spans="20:21">
      <c r="T4439" s="64"/>
      <c r="U4439" s="64"/>
    </row>
    <row r="4440" spans="20:21">
      <c r="T4440" s="64"/>
      <c r="U4440" s="64"/>
    </row>
    <row r="4441" spans="20:21">
      <c r="T4441" s="64"/>
      <c r="U4441" s="64"/>
    </row>
    <row r="4442" spans="20:21">
      <c r="T4442" s="64"/>
      <c r="U4442" s="64"/>
    </row>
    <row r="4443" spans="20:21">
      <c r="T4443" s="64"/>
      <c r="U4443" s="64"/>
    </row>
    <row r="4444" spans="20:21">
      <c r="T4444" s="64"/>
      <c r="U4444" s="64"/>
    </row>
    <row r="4445" spans="20:21">
      <c r="T4445" s="64"/>
      <c r="U4445" s="64"/>
    </row>
    <row r="4446" spans="20:21">
      <c r="T4446" s="64"/>
      <c r="U4446" s="64"/>
    </row>
    <row r="4447" spans="20:21">
      <c r="T4447" s="64"/>
      <c r="U4447" s="64"/>
    </row>
    <row r="4448" spans="20:21">
      <c r="T4448" s="64"/>
      <c r="U4448" s="64"/>
    </row>
    <row r="4449" spans="20:21">
      <c r="T4449" s="64"/>
      <c r="U4449" s="64"/>
    </row>
    <row r="4450" spans="20:21">
      <c r="T4450" s="64"/>
      <c r="U4450" s="64"/>
    </row>
    <row r="4451" spans="20:21">
      <c r="T4451" s="64"/>
      <c r="U4451" s="64"/>
    </row>
    <row r="4452" spans="20:21">
      <c r="T4452" s="64"/>
      <c r="U4452" s="64"/>
    </row>
    <row r="4453" spans="20:21">
      <c r="T4453" s="64"/>
      <c r="U4453" s="64"/>
    </row>
    <row r="4454" spans="20:21">
      <c r="T4454" s="64"/>
      <c r="U4454" s="64"/>
    </row>
    <row r="4455" spans="20:21">
      <c r="T4455" s="64"/>
      <c r="U4455" s="64"/>
    </row>
    <row r="4456" spans="20:21">
      <c r="T4456" s="64"/>
      <c r="U4456" s="64"/>
    </row>
    <row r="4457" spans="20:21">
      <c r="T4457" s="64"/>
      <c r="U4457" s="64"/>
    </row>
    <row r="4458" spans="20:21">
      <c r="T4458" s="64"/>
      <c r="U4458" s="64"/>
    </row>
    <row r="4459" spans="20:21">
      <c r="T4459" s="64"/>
      <c r="U4459" s="64"/>
    </row>
    <row r="4460" spans="20:21">
      <c r="T4460" s="64"/>
      <c r="U4460" s="64"/>
    </row>
    <row r="4461" spans="20:21">
      <c r="T4461" s="64"/>
      <c r="U4461" s="64"/>
    </row>
    <row r="4462" spans="20:21">
      <c r="T4462" s="64"/>
      <c r="U4462" s="64"/>
    </row>
    <row r="4463" spans="20:21">
      <c r="T4463" s="64"/>
      <c r="U4463" s="64"/>
    </row>
    <row r="4464" spans="20:21">
      <c r="T4464" s="64"/>
      <c r="U4464" s="64"/>
    </row>
    <row r="4465" spans="20:21">
      <c r="T4465" s="64"/>
      <c r="U4465" s="64"/>
    </row>
    <row r="4466" spans="20:21">
      <c r="T4466" s="64"/>
      <c r="U4466" s="64"/>
    </row>
    <row r="4467" spans="20:21">
      <c r="T4467" s="64"/>
      <c r="U4467" s="64"/>
    </row>
    <row r="4468" spans="20:21">
      <c r="T4468" s="64"/>
      <c r="U4468" s="64"/>
    </row>
    <row r="4469" spans="20:21">
      <c r="T4469" s="64"/>
      <c r="U4469" s="64"/>
    </row>
    <row r="4470" spans="20:21">
      <c r="T4470" s="64"/>
      <c r="U4470" s="64"/>
    </row>
    <row r="4471" spans="20:21">
      <c r="T4471" s="64"/>
      <c r="U4471" s="64"/>
    </row>
    <row r="4472" spans="20:21">
      <c r="T4472" s="64"/>
      <c r="U4472" s="64"/>
    </row>
    <row r="4473" spans="20:21">
      <c r="T4473" s="64"/>
      <c r="U4473" s="64"/>
    </row>
    <row r="4474" spans="20:21">
      <c r="T4474" s="64"/>
      <c r="U4474" s="64"/>
    </row>
    <row r="4475" spans="20:21">
      <c r="T4475" s="64"/>
      <c r="U4475" s="64"/>
    </row>
    <row r="4476" spans="20:21">
      <c r="T4476" s="64"/>
      <c r="U4476" s="64"/>
    </row>
    <row r="4477" spans="20:21">
      <c r="T4477" s="64"/>
      <c r="U4477" s="64"/>
    </row>
    <row r="4478" spans="20:21">
      <c r="T4478" s="64"/>
      <c r="U4478" s="64"/>
    </row>
    <row r="4479" spans="20:21">
      <c r="T4479" s="64"/>
      <c r="U4479" s="64"/>
    </row>
    <row r="4480" spans="20:21">
      <c r="T4480" s="64"/>
      <c r="U4480" s="64"/>
    </row>
    <row r="4481" spans="20:21">
      <c r="T4481" s="64"/>
      <c r="U4481" s="64"/>
    </row>
    <row r="4482" spans="20:21">
      <c r="T4482" s="64"/>
      <c r="U4482" s="64"/>
    </row>
    <row r="4483" spans="20:21">
      <c r="T4483" s="64"/>
      <c r="U4483" s="64"/>
    </row>
    <row r="4484" spans="20:21">
      <c r="T4484" s="64"/>
      <c r="U4484" s="64"/>
    </row>
    <row r="4485" spans="20:21">
      <c r="T4485" s="64"/>
      <c r="U4485" s="64"/>
    </row>
    <row r="4486" spans="20:21">
      <c r="T4486" s="64"/>
      <c r="U4486" s="64"/>
    </row>
    <row r="4487" spans="20:21">
      <c r="T4487" s="64"/>
      <c r="U4487" s="64"/>
    </row>
    <row r="4488" spans="20:21">
      <c r="T4488" s="64"/>
      <c r="U4488" s="64"/>
    </row>
    <row r="4489" spans="20:21">
      <c r="T4489" s="64"/>
      <c r="U4489" s="64"/>
    </row>
    <row r="4490" spans="20:21">
      <c r="T4490" s="64"/>
      <c r="U4490" s="64"/>
    </row>
    <row r="4491" spans="20:21">
      <c r="T4491" s="64"/>
      <c r="U4491" s="64"/>
    </row>
    <row r="4492" spans="20:21">
      <c r="T4492" s="64"/>
      <c r="U4492" s="64"/>
    </row>
    <row r="4493" spans="20:21">
      <c r="T4493" s="64"/>
      <c r="U4493" s="64"/>
    </row>
    <row r="4494" spans="20:21">
      <c r="T4494" s="64"/>
      <c r="U4494" s="64"/>
    </row>
    <row r="4495" spans="20:21">
      <c r="T4495" s="64"/>
      <c r="U4495" s="64"/>
    </row>
    <row r="4496" spans="20:21">
      <c r="T4496" s="64"/>
      <c r="U4496" s="64"/>
    </row>
    <row r="4497" spans="20:21">
      <c r="T4497" s="64"/>
      <c r="U4497" s="64"/>
    </row>
    <row r="4498" spans="20:21">
      <c r="T4498" s="64"/>
      <c r="U4498" s="64"/>
    </row>
    <row r="4499" spans="20:21">
      <c r="T4499" s="64"/>
      <c r="U4499" s="64"/>
    </row>
    <row r="4500" spans="20:21">
      <c r="T4500" s="64"/>
      <c r="U4500" s="64"/>
    </row>
    <row r="4501" spans="20:21">
      <c r="T4501" s="64"/>
      <c r="U4501" s="64"/>
    </row>
    <row r="4502" spans="20:21">
      <c r="T4502" s="64"/>
      <c r="U4502" s="64"/>
    </row>
    <row r="4503" spans="20:21">
      <c r="T4503" s="64"/>
      <c r="U4503" s="64"/>
    </row>
    <row r="4504" spans="20:21">
      <c r="T4504" s="64"/>
      <c r="U4504" s="64"/>
    </row>
    <row r="4505" spans="20:21">
      <c r="T4505" s="64"/>
      <c r="U4505" s="64"/>
    </row>
    <row r="4506" spans="20:21">
      <c r="T4506" s="64"/>
      <c r="U4506" s="64"/>
    </row>
    <row r="4507" spans="20:21">
      <c r="T4507" s="64"/>
      <c r="U4507" s="64"/>
    </row>
    <row r="4508" spans="20:21">
      <c r="T4508" s="64"/>
      <c r="U4508" s="64"/>
    </row>
    <row r="4509" spans="20:21">
      <c r="T4509" s="64"/>
      <c r="U4509" s="64"/>
    </row>
    <row r="4510" spans="20:21">
      <c r="T4510" s="64"/>
      <c r="U4510" s="64"/>
    </row>
    <row r="4511" spans="20:21">
      <c r="T4511" s="64"/>
      <c r="U4511" s="64"/>
    </row>
    <row r="4512" spans="20:21">
      <c r="T4512" s="64"/>
      <c r="U4512" s="64"/>
    </row>
    <row r="4513" spans="20:21">
      <c r="T4513" s="64"/>
      <c r="U4513" s="64"/>
    </row>
    <row r="4514" spans="20:21">
      <c r="T4514" s="64"/>
      <c r="U4514" s="64"/>
    </row>
    <row r="4515" spans="20:21">
      <c r="T4515" s="64"/>
      <c r="U4515" s="64"/>
    </row>
    <row r="4516" spans="20:21">
      <c r="T4516" s="64"/>
      <c r="U4516" s="64"/>
    </row>
    <row r="4517" spans="20:21">
      <c r="T4517" s="64"/>
      <c r="U4517" s="64"/>
    </row>
    <row r="4518" spans="20:21">
      <c r="T4518" s="64"/>
      <c r="U4518" s="64"/>
    </row>
    <row r="4519" spans="20:21">
      <c r="T4519" s="64"/>
      <c r="U4519" s="64"/>
    </row>
    <row r="4520" spans="20:21">
      <c r="T4520" s="64"/>
      <c r="U4520" s="64"/>
    </row>
    <row r="4521" spans="20:21">
      <c r="T4521" s="64"/>
      <c r="U4521" s="64"/>
    </row>
    <row r="4522" spans="20:21">
      <c r="T4522" s="64"/>
      <c r="U4522" s="64"/>
    </row>
    <row r="4523" spans="20:21">
      <c r="T4523" s="64"/>
      <c r="U4523" s="64"/>
    </row>
    <row r="4524" spans="20:21">
      <c r="T4524" s="64"/>
      <c r="U4524" s="64"/>
    </row>
    <row r="4525" spans="20:21">
      <c r="T4525" s="64"/>
      <c r="U4525" s="64"/>
    </row>
    <row r="4526" spans="20:21">
      <c r="T4526" s="64"/>
      <c r="U4526" s="64"/>
    </row>
    <row r="4527" spans="20:21">
      <c r="T4527" s="64"/>
      <c r="U4527" s="64"/>
    </row>
    <row r="4528" spans="20:21">
      <c r="T4528" s="64"/>
      <c r="U4528" s="64"/>
    </row>
    <row r="4529" spans="20:21">
      <c r="T4529" s="64"/>
      <c r="U4529" s="64"/>
    </row>
    <row r="4530" spans="20:21">
      <c r="T4530" s="64"/>
      <c r="U4530" s="64"/>
    </row>
    <row r="4531" spans="20:21">
      <c r="T4531" s="64"/>
      <c r="U4531" s="64"/>
    </row>
    <row r="4532" spans="20:21">
      <c r="T4532" s="64"/>
      <c r="U4532" s="64"/>
    </row>
    <row r="4533" spans="20:21">
      <c r="T4533" s="64"/>
      <c r="U4533" s="64"/>
    </row>
    <row r="4534" spans="20:21">
      <c r="T4534" s="64"/>
      <c r="U4534" s="64"/>
    </row>
    <row r="4535" spans="20:21">
      <c r="T4535" s="64"/>
      <c r="U4535" s="64"/>
    </row>
    <row r="4536" spans="20:21">
      <c r="T4536" s="64"/>
      <c r="U4536" s="64"/>
    </row>
    <row r="4537" spans="20:21">
      <c r="T4537" s="64"/>
      <c r="U4537" s="64"/>
    </row>
    <row r="4538" spans="20:21">
      <c r="T4538" s="64"/>
      <c r="U4538" s="64"/>
    </row>
    <row r="4539" spans="20:21">
      <c r="T4539" s="64"/>
      <c r="U4539" s="64"/>
    </row>
    <row r="4540" spans="20:21">
      <c r="T4540" s="64"/>
      <c r="U4540" s="64"/>
    </row>
    <row r="4541" spans="20:21">
      <c r="T4541" s="64"/>
      <c r="U4541" s="64"/>
    </row>
    <row r="4542" spans="20:21">
      <c r="T4542" s="64"/>
      <c r="U4542" s="64"/>
    </row>
    <row r="4543" spans="20:21">
      <c r="T4543" s="64"/>
      <c r="U4543" s="64"/>
    </row>
    <row r="4544" spans="20:21">
      <c r="T4544" s="64"/>
      <c r="U4544" s="64"/>
    </row>
    <row r="4545" spans="20:21">
      <c r="T4545" s="64"/>
      <c r="U4545" s="64"/>
    </row>
    <row r="4546" spans="20:21">
      <c r="T4546" s="64"/>
      <c r="U4546" s="64"/>
    </row>
    <row r="4547" spans="20:21">
      <c r="T4547" s="64"/>
      <c r="U4547" s="64"/>
    </row>
    <row r="4548" spans="20:21">
      <c r="T4548" s="64"/>
      <c r="U4548" s="64"/>
    </row>
    <row r="4549" spans="20:21">
      <c r="T4549" s="64"/>
      <c r="U4549" s="64"/>
    </row>
    <row r="4550" spans="20:21">
      <c r="T4550" s="64"/>
      <c r="U4550" s="64"/>
    </row>
    <row r="4551" spans="20:21">
      <c r="T4551" s="64"/>
      <c r="U4551" s="64"/>
    </row>
    <row r="4552" spans="20:21">
      <c r="T4552" s="64"/>
      <c r="U4552" s="64"/>
    </row>
    <row r="4553" spans="20:21">
      <c r="T4553" s="64"/>
      <c r="U4553" s="64"/>
    </row>
    <row r="4554" spans="20:21">
      <c r="T4554" s="64"/>
      <c r="U4554" s="64"/>
    </row>
    <row r="4555" spans="20:21">
      <c r="T4555" s="64"/>
      <c r="U4555" s="64"/>
    </row>
    <row r="4556" spans="20:21">
      <c r="T4556" s="64"/>
      <c r="U4556" s="64"/>
    </row>
    <row r="4557" spans="20:21">
      <c r="T4557" s="64"/>
      <c r="U4557" s="64"/>
    </row>
    <row r="4558" spans="20:21">
      <c r="T4558" s="64"/>
      <c r="U4558" s="64"/>
    </row>
    <row r="4559" spans="20:21">
      <c r="T4559" s="64"/>
      <c r="U4559" s="64"/>
    </row>
    <row r="4560" spans="20:21">
      <c r="T4560" s="64"/>
      <c r="U4560" s="64"/>
    </row>
    <row r="4561" spans="20:21">
      <c r="T4561" s="64"/>
      <c r="U4561" s="64"/>
    </row>
    <row r="4562" spans="20:21">
      <c r="T4562" s="64"/>
      <c r="U4562" s="64"/>
    </row>
    <row r="4563" spans="20:21">
      <c r="T4563" s="64"/>
      <c r="U4563" s="64"/>
    </row>
    <row r="4564" spans="20:21">
      <c r="T4564" s="64"/>
      <c r="U4564" s="64"/>
    </row>
    <row r="4565" spans="20:21">
      <c r="T4565" s="64"/>
      <c r="U4565" s="64"/>
    </row>
    <row r="4566" spans="20:21">
      <c r="T4566" s="64"/>
      <c r="U4566" s="64"/>
    </row>
    <row r="4567" spans="20:21">
      <c r="T4567" s="64"/>
      <c r="U4567" s="64"/>
    </row>
    <row r="4568" spans="20:21">
      <c r="T4568" s="64"/>
      <c r="U4568" s="64"/>
    </row>
    <row r="4569" spans="20:21">
      <c r="T4569" s="64"/>
      <c r="U4569" s="64"/>
    </row>
    <row r="4570" spans="20:21">
      <c r="T4570" s="64"/>
      <c r="U4570" s="64"/>
    </row>
    <row r="4571" spans="20:21">
      <c r="T4571" s="64"/>
      <c r="U4571" s="64"/>
    </row>
    <row r="4572" spans="20:21">
      <c r="T4572" s="64"/>
      <c r="U4572" s="64"/>
    </row>
    <row r="4573" spans="20:21">
      <c r="T4573" s="64"/>
      <c r="U4573" s="64"/>
    </row>
    <row r="4574" spans="20:21">
      <c r="T4574" s="64"/>
      <c r="U4574" s="64"/>
    </row>
    <row r="4575" spans="20:21">
      <c r="T4575" s="64"/>
      <c r="U4575" s="64"/>
    </row>
    <row r="4576" spans="20:21">
      <c r="T4576" s="64"/>
      <c r="U4576" s="64"/>
    </row>
    <row r="4577" spans="20:21">
      <c r="T4577" s="64"/>
      <c r="U4577" s="64"/>
    </row>
    <row r="4578" spans="20:21">
      <c r="T4578" s="64"/>
      <c r="U4578" s="64"/>
    </row>
    <row r="4579" spans="20:21">
      <c r="T4579" s="64"/>
      <c r="U4579" s="64"/>
    </row>
    <row r="4580" spans="20:21">
      <c r="T4580" s="64"/>
      <c r="U4580" s="64"/>
    </row>
    <row r="4581" spans="20:21">
      <c r="T4581" s="64"/>
      <c r="U4581" s="64"/>
    </row>
    <row r="4582" spans="20:21">
      <c r="T4582" s="64"/>
      <c r="U4582" s="64"/>
    </row>
    <row r="4583" spans="20:21">
      <c r="T4583" s="64"/>
      <c r="U4583" s="64"/>
    </row>
    <row r="4584" spans="20:21">
      <c r="T4584" s="64"/>
      <c r="U4584" s="64"/>
    </row>
    <row r="4585" spans="20:21">
      <c r="T4585" s="64"/>
      <c r="U4585" s="64"/>
    </row>
    <row r="4586" spans="20:21">
      <c r="T4586" s="64"/>
      <c r="U4586" s="64"/>
    </row>
    <row r="4587" spans="20:21">
      <c r="T4587" s="64"/>
      <c r="U4587" s="64"/>
    </row>
    <row r="4588" spans="20:21">
      <c r="T4588" s="64"/>
      <c r="U4588" s="64"/>
    </row>
    <row r="4589" spans="20:21">
      <c r="T4589" s="64"/>
      <c r="U4589" s="64"/>
    </row>
    <row r="4590" spans="20:21">
      <c r="T4590" s="64"/>
      <c r="U4590" s="64"/>
    </row>
    <row r="4591" spans="20:21">
      <c r="T4591" s="64"/>
      <c r="U4591" s="64"/>
    </row>
    <row r="4592" spans="20:21">
      <c r="T4592" s="64"/>
      <c r="U4592" s="64"/>
    </row>
    <row r="4593" spans="20:21">
      <c r="T4593" s="64"/>
      <c r="U4593" s="64"/>
    </row>
    <row r="4594" spans="20:21">
      <c r="T4594" s="64"/>
      <c r="U4594" s="64"/>
    </row>
    <row r="4595" spans="20:21">
      <c r="T4595" s="64"/>
      <c r="U4595" s="64"/>
    </row>
    <row r="4596" spans="20:21">
      <c r="T4596" s="64"/>
      <c r="U4596" s="64"/>
    </row>
    <row r="4597" spans="20:21">
      <c r="T4597" s="64"/>
      <c r="U4597" s="64"/>
    </row>
    <row r="4598" spans="20:21">
      <c r="T4598" s="64"/>
      <c r="U4598" s="64"/>
    </row>
    <row r="4599" spans="20:21">
      <c r="T4599" s="64"/>
      <c r="U4599" s="64"/>
    </row>
    <row r="4600" spans="20:21">
      <c r="T4600" s="64"/>
      <c r="U4600" s="64"/>
    </row>
    <row r="4601" spans="20:21">
      <c r="T4601" s="64"/>
      <c r="U4601" s="64"/>
    </row>
    <row r="4602" spans="20:21">
      <c r="T4602" s="64"/>
      <c r="U4602" s="64"/>
    </row>
    <row r="4603" spans="20:21">
      <c r="T4603" s="64"/>
      <c r="U4603" s="64"/>
    </row>
    <row r="4604" spans="20:21">
      <c r="T4604" s="64"/>
      <c r="U4604" s="64"/>
    </row>
    <row r="4605" spans="20:21">
      <c r="T4605" s="64"/>
      <c r="U4605" s="64"/>
    </row>
    <row r="4606" spans="20:21">
      <c r="T4606" s="64"/>
      <c r="U4606" s="64"/>
    </row>
    <row r="4607" spans="20:21">
      <c r="T4607" s="64"/>
      <c r="U4607" s="64"/>
    </row>
    <row r="4608" spans="20:21">
      <c r="T4608" s="64"/>
      <c r="U4608" s="64"/>
    </row>
    <row r="4609" spans="20:21">
      <c r="T4609" s="64"/>
      <c r="U4609" s="64"/>
    </row>
    <row r="4610" spans="20:21">
      <c r="T4610" s="64"/>
      <c r="U4610" s="64"/>
    </row>
    <row r="4611" spans="20:21">
      <c r="T4611" s="64"/>
      <c r="U4611" s="64"/>
    </row>
    <row r="4612" spans="20:21">
      <c r="T4612" s="64"/>
      <c r="U4612" s="64"/>
    </row>
    <row r="4613" spans="20:21">
      <c r="T4613" s="64"/>
      <c r="U4613" s="64"/>
    </row>
    <row r="4614" spans="20:21">
      <c r="T4614" s="64"/>
      <c r="U4614" s="64"/>
    </row>
    <row r="4615" spans="20:21">
      <c r="T4615" s="64"/>
      <c r="U4615" s="64"/>
    </row>
    <row r="4616" spans="20:21">
      <c r="T4616" s="64"/>
      <c r="U4616" s="64"/>
    </row>
    <row r="4617" spans="20:21">
      <c r="T4617" s="64"/>
      <c r="U4617" s="64"/>
    </row>
    <row r="4618" spans="20:21">
      <c r="T4618" s="64"/>
      <c r="U4618" s="64"/>
    </row>
    <row r="4619" spans="20:21">
      <c r="T4619" s="64"/>
      <c r="U4619" s="64"/>
    </row>
    <row r="4620" spans="20:21">
      <c r="T4620" s="64"/>
      <c r="U4620" s="64"/>
    </row>
    <row r="4621" spans="20:21">
      <c r="T4621" s="64"/>
      <c r="U4621" s="64"/>
    </row>
    <row r="4622" spans="20:21">
      <c r="T4622" s="64"/>
      <c r="U4622" s="64"/>
    </row>
    <row r="4623" spans="20:21">
      <c r="T4623" s="64"/>
      <c r="U4623" s="64"/>
    </row>
    <row r="4624" spans="20:21">
      <c r="T4624" s="64"/>
      <c r="U4624" s="64"/>
    </row>
    <row r="4625" spans="20:21">
      <c r="T4625" s="64"/>
      <c r="U4625" s="64"/>
    </row>
    <row r="4626" spans="20:21">
      <c r="T4626" s="64"/>
      <c r="U4626" s="64"/>
    </row>
    <row r="4627" spans="20:21">
      <c r="T4627" s="64"/>
      <c r="U4627" s="64"/>
    </row>
    <row r="4628" spans="20:21">
      <c r="T4628" s="64"/>
      <c r="U4628" s="64"/>
    </row>
    <row r="4629" spans="20:21">
      <c r="T4629" s="64"/>
      <c r="U4629" s="64"/>
    </row>
    <row r="4630" spans="20:21">
      <c r="T4630" s="64"/>
      <c r="U4630" s="64"/>
    </row>
    <row r="4631" spans="20:21">
      <c r="T4631" s="64"/>
      <c r="U4631" s="64"/>
    </row>
    <row r="4632" spans="20:21">
      <c r="T4632" s="64"/>
      <c r="U4632" s="64"/>
    </row>
    <row r="4633" spans="20:21">
      <c r="T4633" s="64"/>
      <c r="U4633" s="64"/>
    </row>
    <row r="4634" spans="20:21">
      <c r="T4634" s="64"/>
      <c r="U4634" s="64"/>
    </row>
    <row r="4635" spans="20:21">
      <c r="T4635" s="64"/>
      <c r="U4635" s="64"/>
    </row>
    <row r="4636" spans="20:21">
      <c r="T4636" s="64"/>
      <c r="U4636" s="64"/>
    </row>
    <row r="4637" spans="20:21">
      <c r="T4637" s="64"/>
      <c r="U4637" s="64"/>
    </row>
    <row r="4638" spans="20:21">
      <c r="T4638" s="64"/>
      <c r="U4638" s="64"/>
    </row>
    <row r="4639" spans="20:21">
      <c r="T4639" s="64"/>
      <c r="U4639" s="64"/>
    </row>
    <row r="4640" spans="20:21">
      <c r="T4640" s="64"/>
      <c r="U4640" s="64"/>
    </row>
    <row r="4641" spans="20:21">
      <c r="T4641" s="64"/>
      <c r="U4641" s="64"/>
    </row>
    <row r="4642" spans="20:21">
      <c r="T4642" s="64"/>
      <c r="U4642" s="64"/>
    </row>
    <row r="4643" spans="20:21">
      <c r="T4643" s="64"/>
      <c r="U4643" s="64"/>
    </row>
    <row r="4644" spans="20:21">
      <c r="T4644" s="64"/>
      <c r="U4644" s="64"/>
    </row>
    <row r="4645" spans="20:21">
      <c r="T4645" s="64"/>
      <c r="U4645" s="64"/>
    </row>
    <row r="4646" spans="20:21">
      <c r="T4646" s="64"/>
      <c r="U4646" s="64"/>
    </row>
    <row r="4647" spans="20:21">
      <c r="T4647" s="64"/>
      <c r="U4647" s="64"/>
    </row>
    <row r="4648" spans="20:21">
      <c r="T4648" s="64"/>
      <c r="U4648" s="64"/>
    </row>
    <row r="4649" spans="20:21">
      <c r="T4649" s="64"/>
      <c r="U4649" s="64"/>
    </row>
    <row r="4650" spans="20:21">
      <c r="T4650" s="64"/>
      <c r="U4650" s="64"/>
    </row>
    <row r="4651" spans="20:21">
      <c r="T4651" s="64"/>
      <c r="U4651" s="64"/>
    </row>
    <row r="4652" spans="20:21">
      <c r="T4652" s="64"/>
      <c r="U4652" s="64"/>
    </row>
    <row r="4653" spans="20:21">
      <c r="T4653" s="64"/>
      <c r="U4653" s="64"/>
    </row>
    <row r="4654" spans="20:21">
      <c r="T4654" s="64"/>
      <c r="U4654" s="64"/>
    </row>
    <row r="4655" spans="20:21">
      <c r="T4655" s="64"/>
      <c r="U4655" s="64"/>
    </row>
    <row r="4656" spans="20:21">
      <c r="T4656" s="64"/>
      <c r="U4656" s="64"/>
    </row>
    <row r="4657" spans="20:21">
      <c r="T4657" s="64"/>
      <c r="U4657" s="64"/>
    </row>
    <row r="4658" spans="20:21">
      <c r="T4658" s="64"/>
      <c r="U4658" s="64"/>
    </row>
    <row r="4659" spans="20:21">
      <c r="T4659" s="64"/>
      <c r="U4659" s="64"/>
    </row>
    <row r="4660" spans="20:21">
      <c r="T4660" s="64"/>
      <c r="U4660" s="64"/>
    </row>
    <row r="4661" spans="20:21">
      <c r="T4661" s="64"/>
      <c r="U4661" s="64"/>
    </row>
    <row r="4662" spans="20:21">
      <c r="T4662" s="64"/>
      <c r="U4662" s="64"/>
    </row>
    <row r="4663" spans="20:21">
      <c r="T4663" s="64"/>
      <c r="U4663" s="64"/>
    </row>
    <row r="4664" spans="20:21">
      <c r="T4664" s="64"/>
      <c r="U4664" s="64"/>
    </row>
    <row r="4665" spans="20:21">
      <c r="T4665" s="64"/>
      <c r="U4665" s="64"/>
    </row>
    <row r="4666" spans="20:21">
      <c r="T4666" s="64"/>
      <c r="U4666" s="64"/>
    </row>
    <row r="4667" spans="20:21">
      <c r="T4667" s="64"/>
      <c r="U4667" s="64"/>
    </row>
    <row r="4668" spans="20:21">
      <c r="T4668" s="64"/>
      <c r="U4668" s="64"/>
    </row>
    <row r="4669" spans="20:21">
      <c r="T4669" s="64"/>
      <c r="U4669" s="64"/>
    </row>
    <row r="4670" spans="20:21">
      <c r="T4670" s="64"/>
      <c r="U4670" s="64"/>
    </row>
    <row r="4671" spans="20:21">
      <c r="T4671" s="64"/>
      <c r="U4671" s="64"/>
    </row>
    <row r="4672" spans="20:21">
      <c r="T4672" s="64"/>
      <c r="U4672" s="64"/>
    </row>
    <row r="4673" spans="20:21">
      <c r="T4673" s="64"/>
      <c r="U4673" s="64"/>
    </row>
    <row r="4674" spans="20:21">
      <c r="T4674" s="64"/>
      <c r="U4674" s="64"/>
    </row>
    <row r="4675" spans="20:21">
      <c r="T4675" s="64"/>
      <c r="U4675" s="64"/>
    </row>
    <row r="4676" spans="20:21">
      <c r="T4676" s="64"/>
      <c r="U4676" s="64"/>
    </row>
    <row r="4677" spans="20:21">
      <c r="T4677" s="64"/>
      <c r="U4677" s="64"/>
    </row>
    <row r="4678" spans="20:21">
      <c r="T4678" s="64"/>
      <c r="U4678" s="64"/>
    </row>
    <row r="4679" spans="20:21">
      <c r="T4679" s="64"/>
      <c r="U4679" s="64"/>
    </row>
    <row r="4680" spans="20:21">
      <c r="T4680" s="64"/>
      <c r="U4680" s="64"/>
    </row>
    <row r="4681" spans="20:21">
      <c r="T4681" s="64"/>
      <c r="U4681" s="64"/>
    </row>
    <row r="4682" spans="20:21">
      <c r="T4682" s="64"/>
      <c r="U4682" s="64"/>
    </row>
    <row r="4683" spans="20:21">
      <c r="T4683" s="64"/>
      <c r="U4683" s="64"/>
    </row>
    <row r="4684" spans="20:21">
      <c r="T4684" s="64"/>
      <c r="U4684" s="64"/>
    </row>
    <row r="4685" spans="20:21">
      <c r="T4685" s="64"/>
      <c r="U4685" s="64"/>
    </row>
    <row r="4686" spans="20:21">
      <c r="T4686" s="64"/>
      <c r="U4686" s="64"/>
    </row>
    <row r="4687" spans="20:21">
      <c r="T4687" s="64"/>
      <c r="U4687" s="64"/>
    </row>
    <row r="4688" spans="20:21">
      <c r="T4688" s="64"/>
      <c r="U4688" s="64"/>
    </row>
    <row r="4689" spans="20:21">
      <c r="T4689" s="64"/>
      <c r="U4689" s="64"/>
    </row>
    <row r="4690" spans="20:21">
      <c r="T4690" s="64"/>
      <c r="U4690" s="64"/>
    </row>
    <row r="4691" spans="20:21">
      <c r="T4691" s="64"/>
      <c r="U4691" s="64"/>
    </row>
    <row r="4692" spans="20:21">
      <c r="T4692" s="64"/>
      <c r="U4692" s="64"/>
    </row>
    <row r="4693" spans="20:21">
      <c r="T4693" s="64"/>
      <c r="U4693" s="64"/>
    </row>
    <row r="4694" spans="20:21">
      <c r="T4694" s="64"/>
      <c r="U4694" s="64"/>
    </row>
    <row r="4695" spans="20:21">
      <c r="T4695" s="64"/>
      <c r="U4695" s="64"/>
    </row>
    <row r="4696" spans="20:21">
      <c r="T4696" s="64"/>
      <c r="U4696" s="64"/>
    </row>
    <row r="4697" spans="20:21">
      <c r="T4697" s="64"/>
      <c r="U4697" s="64"/>
    </row>
    <row r="4698" spans="20:21">
      <c r="T4698" s="64"/>
      <c r="U4698" s="64"/>
    </row>
    <row r="4699" spans="20:21">
      <c r="T4699" s="64"/>
      <c r="U4699" s="64"/>
    </row>
    <row r="4700" spans="20:21">
      <c r="T4700" s="64"/>
      <c r="U4700" s="64"/>
    </row>
    <row r="4701" spans="20:21">
      <c r="T4701" s="64"/>
      <c r="U4701" s="64"/>
    </row>
    <row r="4702" spans="20:21">
      <c r="T4702" s="64"/>
      <c r="U4702" s="64"/>
    </row>
    <row r="4703" spans="20:21">
      <c r="T4703" s="64"/>
      <c r="U4703" s="64"/>
    </row>
    <row r="4704" spans="20:21">
      <c r="T4704" s="64"/>
      <c r="U4704" s="64"/>
    </row>
    <row r="4705" spans="20:21">
      <c r="T4705" s="64"/>
      <c r="U4705" s="64"/>
    </row>
    <row r="4706" spans="20:21">
      <c r="T4706" s="64"/>
      <c r="U4706" s="64"/>
    </row>
    <row r="4707" spans="20:21">
      <c r="T4707" s="64"/>
      <c r="U4707" s="64"/>
    </row>
    <row r="4708" spans="20:21">
      <c r="T4708" s="64"/>
      <c r="U4708" s="64"/>
    </row>
    <row r="4709" spans="20:21">
      <c r="T4709" s="64"/>
      <c r="U4709" s="64"/>
    </row>
    <row r="4710" spans="20:21">
      <c r="T4710" s="64"/>
      <c r="U4710" s="64"/>
    </row>
    <row r="4711" spans="20:21">
      <c r="T4711" s="64"/>
      <c r="U4711" s="64"/>
    </row>
    <row r="4712" spans="20:21">
      <c r="T4712" s="64"/>
      <c r="U4712" s="64"/>
    </row>
    <row r="4713" spans="20:21">
      <c r="T4713" s="64"/>
      <c r="U4713" s="64"/>
    </row>
    <row r="4714" spans="20:21">
      <c r="T4714" s="64"/>
      <c r="U4714" s="64"/>
    </row>
    <row r="4715" spans="20:21">
      <c r="T4715" s="64"/>
      <c r="U4715" s="64"/>
    </row>
    <row r="4716" spans="20:21">
      <c r="T4716" s="64"/>
      <c r="U4716" s="64"/>
    </row>
    <row r="4717" spans="20:21">
      <c r="T4717" s="64"/>
      <c r="U4717" s="64"/>
    </row>
    <row r="4718" spans="20:21">
      <c r="T4718" s="64"/>
      <c r="U4718" s="64"/>
    </row>
    <row r="4719" spans="20:21">
      <c r="T4719" s="64"/>
      <c r="U4719" s="64"/>
    </row>
    <row r="4720" spans="20:21">
      <c r="T4720" s="64"/>
      <c r="U4720" s="64"/>
    </row>
    <row r="4721" spans="20:21">
      <c r="T4721" s="64"/>
      <c r="U4721" s="64"/>
    </row>
    <row r="4722" spans="20:21">
      <c r="T4722" s="64"/>
      <c r="U4722" s="64"/>
    </row>
    <row r="4723" spans="20:21">
      <c r="T4723" s="64"/>
      <c r="U4723" s="64"/>
    </row>
    <row r="4724" spans="20:21">
      <c r="T4724" s="64"/>
      <c r="U4724" s="64"/>
    </row>
    <row r="4725" spans="20:21">
      <c r="T4725" s="64"/>
      <c r="U4725" s="64"/>
    </row>
    <row r="4726" spans="20:21">
      <c r="T4726" s="64"/>
      <c r="U4726" s="64"/>
    </row>
    <row r="4727" spans="20:21">
      <c r="T4727" s="64"/>
      <c r="U4727" s="64"/>
    </row>
    <row r="4728" spans="20:21">
      <c r="T4728" s="64"/>
      <c r="U4728" s="64"/>
    </row>
    <row r="4729" spans="20:21">
      <c r="T4729" s="64"/>
      <c r="U4729" s="64"/>
    </row>
    <row r="4730" spans="20:21">
      <c r="T4730" s="64"/>
      <c r="U4730" s="64"/>
    </row>
    <row r="4731" spans="20:21">
      <c r="T4731" s="64"/>
      <c r="U4731" s="64"/>
    </row>
    <row r="4732" spans="20:21">
      <c r="T4732" s="64"/>
      <c r="U4732" s="64"/>
    </row>
    <row r="4733" spans="20:21">
      <c r="T4733" s="64"/>
      <c r="U4733" s="64"/>
    </row>
    <row r="4734" spans="20:21">
      <c r="T4734" s="64"/>
      <c r="U4734" s="64"/>
    </row>
    <row r="4735" spans="20:21">
      <c r="T4735" s="64"/>
      <c r="U4735" s="64"/>
    </row>
    <row r="4736" spans="20:21">
      <c r="T4736" s="64"/>
      <c r="U4736" s="64"/>
    </row>
    <row r="4737" spans="20:21">
      <c r="T4737" s="64"/>
      <c r="U4737" s="64"/>
    </row>
    <row r="4738" spans="20:21">
      <c r="T4738" s="64"/>
      <c r="U4738" s="64"/>
    </row>
    <row r="4739" spans="20:21">
      <c r="T4739" s="64"/>
      <c r="U4739" s="64"/>
    </row>
    <row r="4740" spans="20:21">
      <c r="T4740" s="64"/>
      <c r="U4740" s="64"/>
    </row>
    <row r="4741" spans="20:21">
      <c r="T4741" s="64"/>
      <c r="U4741" s="64"/>
    </row>
    <row r="4742" spans="20:21">
      <c r="T4742" s="64"/>
      <c r="U4742" s="64"/>
    </row>
    <row r="4743" spans="20:21">
      <c r="T4743" s="64"/>
      <c r="U4743" s="64"/>
    </row>
    <row r="4744" spans="20:21">
      <c r="T4744" s="64"/>
      <c r="U4744" s="64"/>
    </row>
    <row r="4745" spans="20:21">
      <c r="T4745" s="64"/>
      <c r="U4745" s="64"/>
    </row>
    <row r="4746" spans="20:21">
      <c r="T4746" s="64"/>
      <c r="U4746" s="64"/>
    </row>
    <row r="4747" spans="20:21">
      <c r="T4747" s="64"/>
      <c r="U4747" s="64"/>
    </row>
    <row r="4748" spans="20:21">
      <c r="T4748" s="64"/>
      <c r="U4748" s="64"/>
    </row>
    <row r="4749" spans="20:21">
      <c r="T4749" s="64"/>
      <c r="U4749" s="64"/>
    </row>
    <row r="4750" spans="20:21">
      <c r="T4750" s="64"/>
      <c r="U4750" s="64"/>
    </row>
    <row r="4751" spans="20:21">
      <c r="T4751" s="64"/>
      <c r="U4751" s="64"/>
    </row>
    <row r="4752" spans="20:21">
      <c r="T4752" s="64"/>
      <c r="U4752" s="64"/>
    </row>
    <row r="4753" spans="20:21">
      <c r="T4753" s="64"/>
      <c r="U4753" s="64"/>
    </row>
    <row r="4754" spans="20:21">
      <c r="T4754" s="64"/>
      <c r="U4754" s="64"/>
    </row>
    <row r="4755" spans="20:21">
      <c r="T4755" s="64"/>
      <c r="U4755" s="64"/>
    </row>
    <row r="4756" spans="20:21">
      <c r="T4756" s="64"/>
      <c r="U4756" s="64"/>
    </row>
    <row r="4757" spans="20:21">
      <c r="T4757" s="64"/>
      <c r="U4757" s="64"/>
    </row>
    <row r="4758" spans="20:21">
      <c r="T4758" s="64"/>
      <c r="U4758" s="64"/>
    </row>
    <row r="4759" spans="20:21">
      <c r="T4759" s="64"/>
      <c r="U4759" s="64"/>
    </row>
    <row r="4760" spans="20:21">
      <c r="T4760" s="64"/>
      <c r="U4760" s="64"/>
    </row>
    <row r="4761" spans="20:21">
      <c r="T4761" s="64"/>
      <c r="U4761" s="64"/>
    </row>
    <row r="4762" spans="20:21">
      <c r="T4762" s="64"/>
      <c r="U4762" s="64"/>
    </row>
    <row r="4763" spans="20:21">
      <c r="T4763" s="64"/>
      <c r="U4763" s="64"/>
    </row>
    <row r="4764" spans="20:21">
      <c r="T4764" s="64"/>
      <c r="U4764" s="64"/>
    </row>
    <row r="4765" spans="20:21">
      <c r="T4765" s="64"/>
      <c r="U4765" s="64"/>
    </row>
    <row r="4766" spans="20:21">
      <c r="T4766" s="64"/>
      <c r="U4766" s="64"/>
    </row>
    <row r="4767" spans="20:21">
      <c r="T4767" s="64"/>
      <c r="U4767" s="64"/>
    </row>
    <row r="4768" spans="20:21">
      <c r="T4768" s="64"/>
      <c r="U4768" s="64"/>
    </row>
    <row r="4769" spans="20:21">
      <c r="T4769" s="64"/>
      <c r="U4769" s="64"/>
    </row>
    <row r="4770" spans="20:21">
      <c r="T4770" s="64"/>
      <c r="U4770" s="64"/>
    </row>
    <row r="4771" spans="20:21">
      <c r="T4771" s="64"/>
      <c r="U4771" s="64"/>
    </row>
    <row r="4772" spans="20:21">
      <c r="T4772" s="64"/>
      <c r="U4772" s="64"/>
    </row>
    <row r="4773" spans="20:21">
      <c r="T4773" s="64"/>
      <c r="U4773" s="64"/>
    </row>
    <row r="4774" spans="20:21">
      <c r="T4774" s="64"/>
      <c r="U4774" s="64"/>
    </row>
    <row r="4775" spans="20:21">
      <c r="T4775" s="64"/>
      <c r="U4775" s="64"/>
    </row>
    <row r="4776" spans="20:21">
      <c r="T4776" s="64"/>
      <c r="U4776" s="64"/>
    </row>
    <row r="4777" spans="20:21">
      <c r="T4777" s="64"/>
      <c r="U4777" s="64"/>
    </row>
    <row r="4778" spans="20:21">
      <c r="T4778" s="64"/>
      <c r="U4778" s="64"/>
    </row>
    <row r="4779" spans="20:21">
      <c r="T4779" s="64"/>
      <c r="U4779" s="64"/>
    </row>
    <row r="4780" spans="20:21">
      <c r="T4780" s="64"/>
      <c r="U4780" s="64"/>
    </row>
    <row r="4781" spans="20:21">
      <c r="T4781" s="64"/>
      <c r="U4781" s="64"/>
    </row>
    <row r="4782" spans="20:21">
      <c r="T4782" s="64"/>
      <c r="U4782" s="64"/>
    </row>
    <row r="4783" spans="20:21">
      <c r="T4783" s="64"/>
      <c r="U4783" s="64"/>
    </row>
    <row r="4784" spans="20:21">
      <c r="T4784" s="64"/>
      <c r="U4784" s="64"/>
    </row>
    <row r="4785" spans="20:21">
      <c r="T4785" s="64"/>
      <c r="U4785" s="64"/>
    </row>
    <row r="4786" spans="20:21">
      <c r="T4786" s="64"/>
      <c r="U4786" s="64"/>
    </row>
    <row r="4787" spans="20:21">
      <c r="T4787" s="64"/>
      <c r="U4787" s="64"/>
    </row>
    <row r="4788" spans="20:21">
      <c r="T4788" s="64"/>
      <c r="U4788" s="64"/>
    </row>
    <row r="4789" spans="20:21">
      <c r="T4789" s="64"/>
      <c r="U4789" s="64"/>
    </row>
    <row r="4790" spans="20:21">
      <c r="T4790" s="64"/>
      <c r="U4790" s="64"/>
    </row>
    <row r="4791" spans="20:21">
      <c r="T4791" s="64"/>
      <c r="U4791" s="64"/>
    </row>
    <row r="4792" spans="20:21">
      <c r="T4792" s="64"/>
      <c r="U4792" s="64"/>
    </row>
    <row r="4793" spans="20:21">
      <c r="T4793" s="64"/>
      <c r="U4793" s="64"/>
    </row>
    <row r="4794" spans="20:21">
      <c r="T4794" s="64"/>
      <c r="U4794" s="64"/>
    </row>
    <row r="4795" spans="20:21">
      <c r="T4795" s="64"/>
      <c r="U4795" s="64"/>
    </row>
    <row r="4796" spans="20:21">
      <c r="T4796" s="64"/>
      <c r="U4796" s="64"/>
    </row>
    <row r="4797" spans="20:21">
      <c r="T4797" s="64"/>
      <c r="U4797" s="64"/>
    </row>
    <row r="4798" spans="20:21">
      <c r="T4798" s="64"/>
      <c r="U4798" s="64"/>
    </row>
    <row r="4799" spans="20:21">
      <c r="T4799" s="64"/>
      <c r="U4799" s="64"/>
    </row>
    <row r="4800" spans="20:21">
      <c r="T4800" s="64"/>
      <c r="U4800" s="64"/>
    </row>
    <row r="4801" spans="20:21">
      <c r="T4801" s="64"/>
      <c r="U4801" s="64"/>
    </row>
    <row r="4802" spans="20:21">
      <c r="T4802" s="64"/>
      <c r="U4802" s="64"/>
    </row>
    <row r="4803" spans="20:21">
      <c r="T4803" s="64"/>
      <c r="U4803" s="64"/>
    </row>
    <row r="4804" spans="20:21">
      <c r="T4804" s="64"/>
      <c r="U4804" s="64"/>
    </row>
    <row r="4805" spans="20:21">
      <c r="T4805" s="64"/>
      <c r="U4805" s="64"/>
    </row>
    <row r="4806" spans="20:21">
      <c r="T4806" s="64"/>
      <c r="U4806" s="64"/>
    </row>
    <row r="4807" spans="20:21">
      <c r="T4807" s="64"/>
      <c r="U4807" s="64"/>
    </row>
    <row r="4808" spans="20:21">
      <c r="T4808" s="64"/>
      <c r="U4808" s="64"/>
    </row>
    <row r="4809" spans="20:21">
      <c r="T4809" s="64"/>
      <c r="U4809" s="64"/>
    </row>
    <row r="4810" spans="20:21">
      <c r="T4810" s="64"/>
      <c r="U4810" s="64"/>
    </row>
    <row r="4811" spans="20:21">
      <c r="T4811" s="64"/>
      <c r="U4811" s="64"/>
    </row>
    <row r="4812" spans="20:21">
      <c r="T4812" s="64"/>
      <c r="U4812" s="64"/>
    </row>
    <row r="4813" spans="20:21">
      <c r="T4813" s="64"/>
      <c r="U4813" s="64"/>
    </row>
    <row r="4814" spans="20:21">
      <c r="T4814" s="64"/>
      <c r="U4814" s="64"/>
    </row>
    <row r="4815" spans="20:21">
      <c r="T4815" s="64"/>
      <c r="U4815" s="64"/>
    </row>
    <row r="4816" spans="20:21">
      <c r="T4816" s="64"/>
      <c r="U4816" s="64"/>
    </row>
    <row r="4817" spans="20:21">
      <c r="T4817" s="64"/>
      <c r="U4817" s="64"/>
    </row>
    <row r="4818" spans="20:21">
      <c r="T4818" s="64"/>
      <c r="U4818" s="64"/>
    </row>
    <row r="4819" spans="20:21">
      <c r="T4819" s="64"/>
      <c r="U4819" s="64"/>
    </row>
    <row r="4820" spans="20:21">
      <c r="T4820" s="64"/>
      <c r="U4820" s="64"/>
    </row>
    <row r="4821" spans="20:21">
      <c r="T4821" s="64"/>
      <c r="U4821" s="64"/>
    </row>
    <row r="4822" spans="20:21">
      <c r="T4822" s="64"/>
      <c r="U4822" s="64"/>
    </row>
    <row r="4823" spans="20:21">
      <c r="T4823" s="64"/>
      <c r="U4823" s="64"/>
    </row>
    <row r="4824" spans="20:21">
      <c r="T4824" s="64"/>
      <c r="U4824" s="64"/>
    </row>
    <row r="4825" spans="20:21">
      <c r="T4825" s="64"/>
      <c r="U4825" s="64"/>
    </row>
    <row r="4826" spans="20:21">
      <c r="T4826" s="64"/>
      <c r="U4826" s="64"/>
    </row>
    <row r="4827" spans="20:21">
      <c r="T4827" s="64"/>
      <c r="U4827" s="64"/>
    </row>
    <row r="4828" spans="20:21">
      <c r="T4828" s="64"/>
      <c r="U4828" s="64"/>
    </row>
    <row r="4829" spans="20:21">
      <c r="T4829" s="64"/>
      <c r="U4829" s="64"/>
    </row>
    <row r="4830" spans="20:21">
      <c r="T4830" s="64"/>
      <c r="U4830" s="64"/>
    </row>
    <row r="4831" spans="20:21">
      <c r="T4831" s="64"/>
      <c r="U4831" s="64"/>
    </row>
    <row r="4832" spans="20:21">
      <c r="T4832" s="64"/>
      <c r="U4832" s="64"/>
    </row>
    <row r="4833" spans="20:21">
      <c r="T4833" s="64"/>
      <c r="U4833" s="64"/>
    </row>
    <row r="4834" spans="20:21">
      <c r="T4834" s="64"/>
      <c r="U4834" s="64"/>
    </row>
    <row r="4835" spans="20:21">
      <c r="T4835" s="64"/>
      <c r="U4835" s="64"/>
    </row>
    <row r="4836" spans="20:21">
      <c r="T4836" s="64"/>
      <c r="U4836" s="64"/>
    </row>
    <row r="4837" spans="20:21">
      <c r="T4837" s="64"/>
      <c r="U4837" s="64"/>
    </row>
    <row r="4838" spans="20:21">
      <c r="T4838" s="64"/>
      <c r="U4838" s="64"/>
    </row>
    <row r="4839" spans="20:21">
      <c r="T4839" s="64"/>
      <c r="U4839" s="64"/>
    </row>
    <row r="4840" spans="20:21">
      <c r="T4840" s="64"/>
      <c r="U4840" s="64"/>
    </row>
    <row r="4841" spans="20:21">
      <c r="T4841" s="64"/>
      <c r="U4841" s="64"/>
    </row>
    <row r="4842" spans="20:21">
      <c r="T4842" s="64"/>
      <c r="U4842" s="64"/>
    </row>
    <row r="4843" spans="20:21">
      <c r="T4843" s="64"/>
      <c r="U4843" s="64"/>
    </row>
    <row r="4844" spans="20:21">
      <c r="T4844" s="64"/>
      <c r="U4844" s="64"/>
    </row>
    <row r="4845" spans="20:21">
      <c r="T4845" s="64"/>
      <c r="U4845" s="64"/>
    </row>
    <row r="4846" spans="20:21">
      <c r="T4846" s="64"/>
      <c r="U4846" s="64"/>
    </row>
    <row r="4847" spans="20:21">
      <c r="T4847" s="64"/>
      <c r="U4847" s="64"/>
    </row>
    <row r="4848" spans="20:21">
      <c r="T4848" s="64"/>
      <c r="U4848" s="64"/>
    </row>
    <row r="4849" spans="20:21">
      <c r="T4849" s="64"/>
      <c r="U4849" s="64"/>
    </row>
    <row r="4850" spans="20:21">
      <c r="T4850" s="64"/>
      <c r="U4850" s="64"/>
    </row>
    <row r="4851" spans="20:21">
      <c r="T4851" s="64"/>
      <c r="U4851" s="64"/>
    </row>
    <row r="4852" spans="20:21">
      <c r="T4852" s="64"/>
      <c r="U4852" s="64"/>
    </row>
    <row r="4853" spans="20:21">
      <c r="T4853" s="64"/>
      <c r="U4853" s="64"/>
    </row>
    <row r="4854" spans="20:21">
      <c r="T4854" s="64"/>
      <c r="U4854" s="64"/>
    </row>
    <row r="4855" spans="20:21">
      <c r="T4855" s="64"/>
      <c r="U4855" s="64"/>
    </row>
    <row r="4856" spans="20:21">
      <c r="T4856" s="64"/>
      <c r="U4856" s="64"/>
    </row>
    <row r="4857" spans="20:21">
      <c r="T4857" s="64"/>
      <c r="U4857" s="64"/>
    </row>
    <row r="4858" spans="20:21">
      <c r="T4858" s="64"/>
      <c r="U4858" s="64"/>
    </row>
    <row r="4859" spans="20:21">
      <c r="T4859" s="64"/>
      <c r="U4859" s="64"/>
    </row>
    <row r="4860" spans="20:21">
      <c r="T4860" s="64"/>
      <c r="U4860" s="64"/>
    </row>
    <row r="4861" spans="20:21">
      <c r="T4861" s="64"/>
      <c r="U4861" s="64"/>
    </row>
    <row r="4862" spans="20:21">
      <c r="T4862" s="64"/>
      <c r="U4862" s="64"/>
    </row>
    <row r="4863" spans="20:21">
      <c r="T4863" s="64"/>
      <c r="U4863" s="64"/>
    </row>
    <row r="4864" spans="20:21">
      <c r="T4864" s="64"/>
      <c r="U4864" s="64"/>
    </row>
    <row r="4865" spans="20:21">
      <c r="T4865" s="64"/>
      <c r="U4865" s="64"/>
    </row>
    <row r="4866" spans="20:21">
      <c r="T4866" s="64"/>
      <c r="U4866" s="64"/>
    </row>
    <row r="4867" spans="20:21">
      <c r="T4867" s="64"/>
      <c r="U4867" s="64"/>
    </row>
    <row r="4868" spans="20:21">
      <c r="T4868" s="64"/>
      <c r="U4868" s="64"/>
    </row>
    <row r="4869" spans="20:21">
      <c r="T4869" s="64"/>
      <c r="U4869" s="64"/>
    </row>
    <row r="4870" spans="20:21">
      <c r="T4870" s="64"/>
      <c r="U4870" s="64"/>
    </row>
    <row r="4871" spans="20:21">
      <c r="T4871" s="64"/>
      <c r="U4871" s="64"/>
    </row>
    <row r="4872" spans="20:21">
      <c r="T4872" s="64"/>
      <c r="U4872" s="64"/>
    </row>
    <row r="4873" spans="20:21">
      <c r="T4873" s="64"/>
      <c r="U4873" s="64"/>
    </row>
    <row r="4874" spans="20:21">
      <c r="T4874" s="64"/>
      <c r="U4874" s="64"/>
    </row>
    <row r="4875" spans="20:21">
      <c r="T4875" s="64"/>
      <c r="U4875" s="64"/>
    </row>
    <row r="4876" spans="20:21">
      <c r="T4876" s="64"/>
      <c r="U4876" s="64"/>
    </row>
    <row r="4877" spans="20:21">
      <c r="T4877" s="64"/>
      <c r="U4877" s="64"/>
    </row>
    <row r="4878" spans="20:21">
      <c r="T4878" s="64"/>
      <c r="U4878" s="64"/>
    </row>
    <row r="4879" spans="20:21">
      <c r="T4879" s="64"/>
      <c r="U4879" s="64"/>
    </row>
    <row r="4880" spans="20:21">
      <c r="T4880" s="64"/>
      <c r="U4880" s="64"/>
    </row>
    <row r="4881" spans="20:21">
      <c r="T4881" s="64"/>
      <c r="U4881" s="64"/>
    </row>
    <row r="4882" spans="20:21">
      <c r="T4882" s="64"/>
      <c r="U4882" s="64"/>
    </row>
    <row r="4883" spans="20:21">
      <c r="T4883" s="64"/>
      <c r="U4883" s="64"/>
    </row>
    <row r="4884" spans="20:21">
      <c r="T4884" s="64"/>
      <c r="U4884" s="64"/>
    </row>
    <row r="4885" spans="20:21">
      <c r="T4885" s="64"/>
      <c r="U4885" s="64"/>
    </row>
    <row r="4886" spans="20:21">
      <c r="T4886" s="64"/>
      <c r="U4886" s="64"/>
    </row>
    <row r="4887" spans="20:21">
      <c r="T4887" s="64"/>
      <c r="U4887" s="64"/>
    </row>
    <row r="4888" spans="20:21">
      <c r="T4888" s="64"/>
      <c r="U4888" s="64"/>
    </row>
    <row r="4889" spans="20:21">
      <c r="T4889" s="64"/>
      <c r="U4889" s="64"/>
    </row>
    <row r="4890" spans="20:21">
      <c r="T4890" s="64"/>
      <c r="U4890" s="64"/>
    </row>
    <row r="4891" spans="20:21">
      <c r="T4891" s="64"/>
      <c r="U4891" s="64"/>
    </row>
    <row r="4892" spans="20:21">
      <c r="T4892" s="64"/>
      <c r="U4892" s="64"/>
    </row>
    <row r="4893" spans="20:21">
      <c r="T4893" s="64"/>
      <c r="U4893" s="64"/>
    </row>
    <row r="4894" spans="20:21">
      <c r="T4894" s="64"/>
      <c r="U4894" s="64"/>
    </row>
    <row r="4895" spans="20:21">
      <c r="T4895" s="64"/>
      <c r="U4895" s="64"/>
    </row>
    <row r="4896" spans="20:21">
      <c r="T4896" s="64"/>
      <c r="U4896" s="64"/>
    </row>
    <row r="4897" spans="20:21">
      <c r="T4897" s="64"/>
      <c r="U4897" s="64"/>
    </row>
    <row r="4898" spans="20:21">
      <c r="T4898" s="64"/>
      <c r="U4898" s="64"/>
    </row>
    <row r="4899" spans="20:21">
      <c r="T4899" s="64"/>
      <c r="U4899" s="64"/>
    </row>
    <row r="4900" spans="20:21">
      <c r="T4900" s="64"/>
      <c r="U4900" s="64"/>
    </row>
    <row r="4901" spans="20:21">
      <c r="T4901" s="64"/>
      <c r="U4901" s="64"/>
    </row>
    <row r="4902" spans="20:21">
      <c r="T4902" s="64"/>
      <c r="U4902" s="64"/>
    </row>
    <row r="4903" spans="20:21">
      <c r="T4903" s="64"/>
      <c r="U4903" s="64"/>
    </row>
    <row r="4904" spans="20:21">
      <c r="T4904" s="64"/>
      <c r="U4904" s="64"/>
    </row>
    <row r="4905" spans="20:21">
      <c r="T4905" s="64"/>
      <c r="U4905" s="64"/>
    </row>
    <row r="4906" spans="20:21">
      <c r="T4906" s="64"/>
      <c r="U4906" s="64"/>
    </row>
    <row r="4907" spans="20:21">
      <c r="T4907" s="64"/>
      <c r="U4907" s="64"/>
    </row>
    <row r="4908" spans="20:21">
      <c r="T4908" s="64"/>
      <c r="U4908" s="64"/>
    </row>
    <row r="4909" spans="20:21">
      <c r="T4909" s="64"/>
      <c r="U4909" s="64"/>
    </row>
    <row r="4910" spans="20:21">
      <c r="T4910" s="64"/>
      <c r="U4910" s="64"/>
    </row>
    <row r="4911" spans="20:21">
      <c r="T4911" s="64"/>
      <c r="U4911" s="64"/>
    </row>
    <row r="4912" spans="20:21">
      <c r="T4912" s="64"/>
      <c r="U4912" s="64"/>
    </row>
    <row r="4913" spans="20:21">
      <c r="T4913" s="64"/>
      <c r="U4913" s="64"/>
    </row>
    <row r="4914" spans="20:21">
      <c r="T4914" s="64"/>
      <c r="U4914" s="64"/>
    </row>
    <row r="4915" spans="20:21">
      <c r="T4915" s="64"/>
      <c r="U4915" s="64"/>
    </row>
    <row r="4916" spans="20:21">
      <c r="T4916" s="64"/>
      <c r="U4916" s="64"/>
    </row>
    <row r="4917" spans="20:21">
      <c r="T4917" s="64"/>
      <c r="U4917" s="64"/>
    </row>
    <row r="4918" spans="20:21">
      <c r="T4918" s="64"/>
      <c r="U4918" s="64"/>
    </row>
    <row r="4919" spans="20:21">
      <c r="T4919" s="64"/>
      <c r="U4919" s="64"/>
    </row>
    <row r="4920" spans="20:21">
      <c r="T4920" s="64"/>
      <c r="U4920" s="64"/>
    </row>
    <row r="4921" spans="20:21">
      <c r="T4921" s="64"/>
      <c r="U4921" s="64"/>
    </row>
    <row r="4922" spans="20:21">
      <c r="T4922" s="64"/>
      <c r="U4922" s="64"/>
    </row>
    <row r="4923" spans="20:21">
      <c r="T4923" s="64"/>
      <c r="U4923" s="64"/>
    </row>
    <row r="4924" spans="20:21">
      <c r="T4924" s="64"/>
      <c r="U4924" s="64"/>
    </row>
    <row r="4925" spans="20:21">
      <c r="T4925" s="64"/>
      <c r="U4925" s="64"/>
    </row>
    <row r="4926" spans="20:21">
      <c r="T4926" s="64"/>
      <c r="U4926" s="64"/>
    </row>
    <row r="4927" spans="20:21">
      <c r="T4927" s="64"/>
      <c r="U4927" s="64"/>
    </row>
    <row r="4928" spans="20:21">
      <c r="T4928" s="64"/>
      <c r="U4928" s="64"/>
    </row>
    <row r="4929" spans="20:21">
      <c r="T4929" s="64"/>
      <c r="U4929" s="64"/>
    </row>
    <row r="4930" spans="20:21">
      <c r="T4930" s="64"/>
      <c r="U4930" s="64"/>
    </row>
    <row r="4931" spans="20:21">
      <c r="T4931" s="64"/>
      <c r="U4931" s="64"/>
    </row>
    <row r="4932" spans="20:21">
      <c r="T4932" s="64"/>
      <c r="U4932" s="64"/>
    </row>
    <row r="4933" spans="20:21">
      <c r="T4933" s="64"/>
      <c r="U4933" s="64"/>
    </row>
    <row r="4934" spans="20:21">
      <c r="T4934" s="64"/>
      <c r="U4934" s="64"/>
    </row>
    <row r="4935" spans="20:21">
      <c r="T4935" s="64"/>
      <c r="U4935" s="64"/>
    </row>
    <row r="4936" spans="20:21">
      <c r="T4936" s="64"/>
      <c r="U4936" s="64"/>
    </row>
    <row r="4937" spans="20:21">
      <c r="T4937" s="64"/>
      <c r="U4937" s="64"/>
    </row>
    <row r="4938" spans="20:21">
      <c r="T4938" s="64"/>
      <c r="U4938" s="64"/>
    </row>
    <row r="4939" spans="20:21">
      <c r="T4939" s="64"/>
      <c r="U4939" s="64"/>
    </row>
    <row r="4940" spans="20:21">
      <c r="T4940" s="64"/>
      <c r="U4940" s="64"/>
    </row>
    <row r="4941" spans="20:21">
      <c r="T4941" s="64"/>
      <c r="U4941" s="64"/>
    </row>
    <row r="4942" spans="20:21">
      <c r="T4942" s="64"/>
      <c r="U4942" s="64"/>
    </row>
    <row r="4943" spans="20:21">
      <c r="T4943" s="64"/>
      <c r="U4943" s="64"/>
    </row>
    <row r="4944" spans="20:21">
      <c r="T4944" s="64"/>
      <c r="U4944" s="64"/>
    </row>
    <row r="4945" spans="20:21">
      <c r="T4945" s="64"/>
      <c r="U4945" s="64"/>
    </row>
    <row r="4946" spans="20:21">
      <c r="T4946" s="64"/>
      <c r="U4946" s="64"/>
    </row>
    <row r="4947" spans="20:21">
      <c r="T4947" s="64"/>
      <c r="U4947" s="64"/>
    </row>
    <row r="4948" spans="20:21">
      <c r="T4948" s="64"/>
      <c r="U4948" s="64"/>
    </row>
    <row r="4949" spans="20:21">
      <c r="T4949" s="64"/>
      <c r="U4949" s="64"/>
    </row>
    <row r="4950" spans="20:21">
      <c r="T4950" s="64"/>
      <c r="U4950" s="64"/>
    </row>
    <row r="4951" spans="20:21">
      <c r="T4951" s="64"/>
      <c r="U4951" s="64"/>
    </row>
    <row r="4952" spans="20:21">
      <c r="T4952" s="64"/>
      <c r="U4952" s="64"/>
    </row>
    <row r="4953" spans="20:21">
      <c r="T4953" s="64"/>
      <c r="U4953" s="64"/>
    </row>
    <row r="4954" spans="20:21">
      <c r="T4954" s="64"/>
      <c r="U4954" s="64"/>
    </row>
    <row r="4955" spans="20:21">
      <c r="T4955" s="64"/>
      <c r="U4955" s="64"/>
    </row>
    <row r="4956" spans="20:21">
      <c r="T4956" s="64"/>
      <c r="U4956" s="64"/>
    </row>
    <row r="4957" spans="20:21">
      <c r="T4957" s="64"/>
      <c r="U4957" s="64"/>
    </row>
    <row r="4958" spans="20:21">
      <c r="T4958" s="64"/>
      <c r="U4958" s="64"/>
    </row>
    <row r="4959" spans="20:21">
      <c r="T4959" s="64"/>
      <c r="U4959" s="64"/>
    </row>
    <row r="4960" spans="20:21">
      <c r="T4960" s="64"/>
      <c r="U4960" s="64"/>
    </row>
    <row r="4961" spans="20:21">
      <c r="T4961" s="64"/>
      <c r="U4961" s="64"/>
    </row>
    <row r="4962" spans="20:21">
      <c r="T4962" s="64"/>
      <c r="U4962" s="64"/>
    </row>
    <row r="4963" spans="20:21">
      <c r="T4963" s="64"/>
      <c r="U4963" s="64"/>
    </row>
    <row r="4964" spans="20:21">
      <c r="T4964" s="64"/>
      <c r="U4964" s="64"/>
    </row>
    <row r="4965" spans="20:21">
      <c r="T4965" s="64"/>
      <c r="U4965" s="64"/>
    </row>
    <row r="4966" spans="20:21">
      <c r="T4966" s="64"/>
      <c r="U4966" s="64"/>
    </row>
    <row r="4967" spans="20:21">
      <c r="T4967" s="64"/>
      <c r="U4967" s="64"/>
    </row>
    <row r="4968" spans="20:21">
      <c r="T4968" s="64"/>
      <c r="U4968" s="64"/>
    </row>
    <row r="4969" spans="20:21">
      <c r="T4969" s="64"/>
      <c r="U4969" s="64"/>
    </row>
    <row r="4970" spans="20:21">
      <c r="T4970" s="64"/>
      <c r="U4970" s="64"/>
    </row>
    <row r="4971" spans="20:21">
      <c r="T4971" s="64"/>
      <c r="U4971" s="64"/>
    </row>
    <row r="4972" spans="20:21">
      <c r="T4972" s="64"/>
      <c r="U4972" s="64"/>
    </row>
    <row r="4973" spans="20:21">
      <c r="T4973" s="64"/>
      <c r="U4973" s="64"/>
    </row>
    <row r="4974" spans="20:21">
      <c r="T4974" s="64"/>
      <c r="U4974" s="64"/>
    </row>
    <row r="4975" spans="20:21">
      <c r="T4975" s="64"/>
      <c r="U4975" s="64"/>
    </row>
    <row r="4976" spans="20:21">
      <c r="T4976" s="64"/>
      <c r="U4976" s="64"/>
    </row>
    <row r="4977" spans="20:21">
      <c r="T4977" s="64"/>
      <c r="U4977" s="64"/>
    </row>
    <row r="4978" spans="20:21">
      <c r="T4978" s="64"/>
      <c r="U4978" s="64"/>
    </row>
    <row r="4979" spans="20:21">
      <c r="T4979" s="64"/>
      <c r="U4979" s="64"/>
    </row>
    <row r="4980" spans="20:21">
      <c r="T4980" s="64"/>
      <c r="U4980" s="64"/>
    </row>
    <row r="4981" spans="20:21">
      <c r="T4981" s="64"/>
      <c r="U4981" s="64"/>
    </row>
    <row r="4982" spans="20:21">
      <c r="T4982" s="64"/>
      <c r="U4982" s="64"/>
    </row>
    <row r="4983" spans="20:21">
      <c r="T4983" s="64"/>
      <c r="U4983" s="64"/>
    </row>
    <row r="4984" spans="20:21">
      <c r="T4984" s="64"/>
      <c r="U4984" s="64"/>
    </row>
    <row r="4985" spans="20:21">
      <c r="T4985" s="64"/>
      <c r="U4985" s="64"/>
    </row>
    <row r="4986" spans="20:21">
      <c r="T4986" s="64"/>
      <c r="U4986" s="64"/>
    </row>
    <row r="4987" spans="20:21">
      <c r="T4987" s="64"/>
      <c r="U4987" s="64"/>
    </row>
    <row r="4988" spans="20:21">
      <c r="T4988" s="64"/>
      <c r="U4988" s="64"/>
    </row>
    <row r="4989" spans="20:21">
      <c r="T4989" s="64"/>
      <c r="U4989" s="64"/>
    </row>
    <row r="4990" spans="20:21">
      <c r="T4990" s="64"/>
      <c r="U4990" s="64"/>
    </row>
    <row r="4991" spans="20:21">
      <c r="T4991" s="64"/>
      <c r="U4991" s="64"/>
    </row>
    <row r="4992" spans="20:21">
      <c r="T4992" s="64"/>
      <c r="U4992" s="64"/>
    </row>
    <row r="4993" spans="20:21">
      <c r="T4993" s="64"/>
      <c r="U4993" s="64"/>
    </row>
    <row r="4994" spans="20:21">
      <c r="T4994" s="64"/>
      <c r="U4994" s="64"/>
    </row>
    <row r="4995" spans="20:21">
      <c r="T4995" s="64"/>
      <c r="U4995" s="64"/>
    </row>
    <row r="4996" spans="20:21">
      <c r="T4996" s="64"/>
      <c r="U4996" s="64"/>
    </row>
    <row r="4997" spans="20:21">
      <c r="T4997" s="64"/>
      <c r="U4997" s="64"/>
    </row>
    <row r="4998" spans="20:21">
      <c r="T4998" s="64"/>
      <c r="U4998" s="64"/>
    </row>
    <row r="4999" spans="20:21">
      <c r="T4999" s="64"/>
      <c r="U4999" s="64"/>
    </row>
    <row r="5000" spans="20:21">
      <c r="T5000" s="64"/>
      <c r="U5000" s="64"/>
    </row>
    <row r="5001" spans="20:21">
      <c r="T5001" s="64"/>
      <c r="U5001" s="64"/>
    </row>
    <row r="5002" spans="20:21">
      <c r="T5002" s="64"/>
      <c r="U5002" s="64"/>
    </row>
    <row r="5003" spans="20:21">
      <c r="T5003" s="64"/>
      <c r="U5003" s="64"/>
    </row>
    <row r="5004" spans="20:21">
      <c r="T5004" s="64"/>
      <c r="U5004" s="64"/>
    </row>
    <row r="5005" spans="20:21">
      <c r="T5005" s="64"/>
      <c r="U5005" s="64"/>
    </row>
    <row r="5006" spans="20:21">
      <c r="T5006" s="64"/>
      <c r="U5006" s="64"/>
    </row>
    <row r="5007" spans="20:21">
      <c r="T5007" s="64"/>
      <c r="U5007" s="64"/>
    </row>
    <row r="5008" spans="20:21">
      <c r="T5008" s="64"/>
      <c r="U5008" s="64"/>
    </row>
    <row r="5009" spans="20:21">
      <c r="T5009" s="64"/>
      <c r="U5009" s="64"/>
    </row>
    <row r="5010" spans="20:21">
      <c r="T5010" s="64"/>
      <c r="U5010" s="64"/>
    </row>
    <row r="5011" spans="20:21">
      <c r="T5011" s="64"/>
      <c r="U5011" s="64"/>
    </row>
    <row r="5012" spans="20:21">
      <c r="T5012" s="64"/>
      <c r="U5012" s="64"/>
    </row>
    <row r="5013" spans="20:21">
      <c r="T5013" s="64"/>
      <c r="U5013" s="64"/>
    </row>
    <row r="5014" spans="20:21">
      <c r="T5014" s="64"/>
      <c r="U5014" s="64"/>
    </row>
    <row r="5015" spans="20:21">
      <c r="T5015" s="64"/>
      <c r="U5015" s="64"/>
    </row>
    <row r="5016" spans="20:21">
      <c r="T5016" s="64"/>
      <c r="U5016" s="64"/>
    </row>
    <row r="5017" spans="20:21">
      <c r="T5017" s="64"/>
      <c r="U5017" s="64"/>
    </row>
    <row r="5018" spans="20:21">
      <c r="T5018" s="64"/>
      <c r="U5018" s="64"/>
    </row>
    <row r="5019" spans="20:21">
      <c r="T5019" s="64"/>
      <c r="U5019" s="64"/>
    </row>
    <row r="5020" spans="20:21">
      <c r="T5020" s="64"/>
      <c r="U5020" s="64"/>
    </row>
    <row r="5021" spans="20:21">
      <c r="T5021" s="64"/>
      <c r="U5021" s="64"/>
    </row>
    <row r="5022" spans="20:21">
      <c r="T5022" s="64"/>
      <c r="U5022" s="64"/>
    </row>
    <row r="5023" spans="20:21">
      <c r="T5023" s="64"/>
      <c r="U5023" s="64"/>
    </row>
    <row r="5024" spans="20:21">
      <c r="T5024" s="64"/>
      <c r="U5024" s="64"/>
    </row>
    <row r="5025" spans="20:21">
      <c r="T5025" s="64"/>
      <c r="U5025" s="64"/>
    </row>
    <row r="5026" spans="20:21">
      <c r="T5026" s="64"/>
      <c r="U5026" s="64"/>
    </row>
    <row r="5027" spans="20:21">
      <c r="T5027" s="64"/>
      <c r="U5027" s="64"/>
    </row>
    <row r="5028" spans="20:21">
      <c r="T5028" s="64"/>
      <c r="U5028" s="64"/>
    </row>
    <row r="5029" spans="20:21">
      <c r="T5029" s="64"/>
      <c r="U5029" s="64"/>
    </row>
    <row r="5030" spans="20:21">
      <c r="T5030" s="64"/>
      <c r="U5030" s="64"/>
    </row>
    <row r="5031" spans="20:21">
      <c r="T5031" s="64"/>
      <c r="U5031" s="64"/>
    </row>
    <row r="5032" spans="20:21">
      <c r="T5032" s="64"/>
      <c r="U5032" s="64"/>
    </row>
    <row r="5033" spans="20:21">
      <c r="T5033" s="64"/>
      <c r="U5033" s="64"/>
    </row>
    <row r="5034" spans="20:21">
      <c r="T5034" s="64"/>
      <c r="U5034" s="64"/>
    </row>
    <row r="5035" spans="20:21">
      <c r="T5035" s="64"/>
      <c r="U5035" s="64"/>
    </row>
    <row r="5036" spans="20:21">
      <c r="T5036" s="64"/>
      <c r="U5036" s="64"/>
    </row>
    <row r="5037" spans="20:21">
      <c r="T5037" s="64"/>
      <c r="U5037" s="64"/>
    </row>
    <row r="5038" spans="20:21">
      <c r="T5038" s="64"/>
      <c r="U5038" s="64"/>
    </row>
    <row r="5039" spans="20:21">
      <c r="T5039" s="64"/>
      <c r="U5039" s="64"/>
    </row>
    <row r="5040" spans="20:21">
      <c r="T5040" s="64"/>
      <c r="U5040" s="64"/>
    </row>
    <row r="5041" spans="20:21">
      <c r="T5041" s="64"/>
      <c r="U5041" s="64"/>
    </row>
    <row r="5042" spans="20:21">
      <c r="T5042" s="64"/>
      <c r="U5042" s="64"/>
    </row>
    <row r="5043" spans="20:21">
      <c r="T5043" s="64"/>
      <c r="U5043" s="64"/>
    </row>
    <row r="5044" spans="20:21">
      <c r="T5044" s="64"/>
      <c r="U5044" s="64"/>
    </row>
    <row r="5045" spans="20:21">
      <c r="T5045" s="64"/>
      <c r="U5045" s="64"/>
    </row>
    <row r="5046" spans="20:21">
      <c r="T5046" s="64"/>
      <c r="U5046" s="64"/>
    </row>
    <row r="5047" spans="20:21">
      <c r="T5047" s="64"/>
      <c r="U5047" s="64"/>
    </row>
    <row r="5048" spans="20:21">
      <c r="T5048" s="64"/>
      <c r="U5048" s="64"/>
    </row>
    <row r="5049" spans="20:21">
      <c r="T5049" s="64"/>
      <c r="U5049" s="64"/>
    </row>
    <row r="5050" spans="20:21">
      <c r="T5050" s="64"/>
      <c r="U5050" s="64"/>
    </row>
    <row r="5051" spans="20:21">
      <c r="T5051" s="64"/>
      <c r="U5051" s="64"/>
    </row>
    <row r="5052" spans="20:21">
      <c r="T5052" s="64"/>
      <c r="U5052" s="64"/>
    </row>
    <row r="5053" spans="20:21">
      <c r="T5053" s="64"/>
      <c r="U5053" s="64"/>
    </row>
    <row r="5054" spans="20:21">
      <c r="T5054" s="64"/>
      <c r="U5054" s="64"/>
    </row>
    <row r="5055" spans="20:21">
      <c r="T5055" s="64"/>
      <c r="U5055" s="64"/>
    </row>
    <row r="5056" spans="20:21">
      <c r="T5056" s="64"/>
      <c r="U5056" s="64"/>
    </row>
    <row r="5057" spans="20:21">
      <c r="T5057" s="64"/>
      <c r="U5057" s="64"/>
    </row>
    <row r="5058" spans="20:21">
      <c r="T5058" s="64"/>
      <c r="U5058" s="64"/>
    </row>
    <row r="5059" spans="20:21">
      <c r="T5059" s="64"/>
      <c r="U5059" s="64"/>
    </row>
    <row r="5060" spans="20:21">
      <c r="T5060" s="64"/>
      <c r="U5060" s="64"/>
    </row>
    <row r="5061" spans="20:21">
      <c r="T5061" s="64"/>
      <c r="U5061" s="64"/>
    </row>
    <row r="5062" spans="20:21">
      <c r="T5062" s="64"/>
      <c r="U5062" s="64"/>
    </row>
    <row r="5063" spans="20:21">
      <c r="T5063" s="64"/>
      <c r="U5063" s="64"/>
    </row>
    <row r="5064" spans="20:21">
      <c r="T5064" s="64"/>
      <c r="U5064" s="64"/>
    </row>
    <row r="5065" spans="20:21">
      <c r="T5065" s="64"/>
      <c r="U5065" s="64"/>
    </row>
    <row r="5066" spans="20:21">
      <c r="T5066" s="64"/>
      <c r="U5066" s="64"/>
    </row>
    <row r="5067" spans="20:21">
      <c r="T5067" s="64"/>
      <c r="U5067" s="64"/>
    </row>
    <row r="5068" spans="20:21">
      <c r="T5068" s="64"/>
      <c r="U5068" s="64"/>
    </row>
    <row r="5069" spans="20:21">
      <c r="T5069" s="64"/>
      <c r="U5069" s="64"/>
    </row>
    <row r="5070" spans="20:21">
      <c r="T5070" s="64"/>
      <c r="U5070" s="64"/>
    </row>
    <row r="5071" spans="20:21">
      <c r="T5071" s="64"/>
      <c r="U5071" s="64"/>
    </row>
    <row r="5072" spans="20:21">
      <c r="T5072" s="64"/>
      <c r="U5072" s="64"/>
    </row>
    <row r="5073" spans="20:21">
      <c r="T5073" s="64"/>
      <c r="U5073" s="64"/>
    </row>
    <row r="5074" spans="20:21">
      <c r="T5074" s="64"/>
      <c r="U5074" s="64"/>
    </row>
    <row r="5075" spans="20:21">
      <c r="T5075" s="64"/>
      <c r="U5075" s="64"/>
    </row>
    <row r="5076" spans="20:21">
      <c r="T5076" s="64"/>
      <c r="U5076" s="64"/>
    </row>
    <row r="5077" spans="20:21">
      <c r="T5077" s="64"/>
      <c r="U5077" s="64"/>
    </row>
    <row r="5078" spans="20:21">
      <c r="T5078" s="64"/>
      <c r="U5078" s="64"/>
    </row>
    <row r="5079" spans="20:21">
      <c r="T5079" s="64"/>
      <c r="U5079" s="64"/>
    </row>
    <row r="5080" spans="20:21">
      <c r="T5080" s="64"/>
      <c r="U5080" s="64"/>
    </row>
    <row r="5081" spans="20:21">
      <c r="T5081" s="64"/>
      <c r="U5081" s="64"/>
    </row>
    <row r="5082" spans="20:21">
      <c r="T5082" s="64"/>
      <c r="U5082" s="64"/>
    </row>
    <row r="5083" spans="20:21">
      <c r="T5083" s="64"/>
      <c r="U5083" s="64"/>
    </row>
    <row r="5084" spans="20:21">
      <c r="T5084" s="64"/>
      <c r="U5084" s="64"/>
    </row>
    <row r="5085" spans="20:21">
      <c r="T5085" s="64"/>
      <c r="U5085" s="64"/>
    </row>
    <row r="5086" spans="20:21">
      <c r="T5086" s="64"/>
      <c r="U5086" s="64"/>
    </row>
    <row r="5087" spans="20:21">
      <c r="T5087" s="64"/>
      <c r="U5087" s="64"/>
    </row>
    <row r="5088" spans="20:21">
      <c r="T5088" s="64"/>
      <c r="U5088" s="64"/>
    </row>
    <row r="5089" spans="20:21">
      <c r="T5089" s="64"/>
      <c r="U5089" s="64"/>
    </row>
    <row r="5090" spans="20:21">
      <c r="T5090" s="64"/>
      <c r="U5090" s="64"/>
    </row>
    <row r="5091" spans="20:21">
      <c r="T5091" s="64"/>
      <c r="U5091" s="64"/>
    </row>
    <row r="5092" spans="20:21">
      <c r="T5092" s="64"/>
      <c r="U5092" s="64"/>
    </row>
    <row r="5093" spans="20:21">
      <c r="T5093" s="64"/>
      <c r="U5093" s="64"/>
    </row>
    <row r="5094" spans="20:21">
      <c r="T5094" s="64"/>
      <c r="U5094" s="64"/>
    </row>
    <row r="5095" spans="20:21">
      <c r="T5095" s="64"/>
      <c r="U5095" s="64"/>
    </row>
    <row r="5096" spans="20:21">
      <c r="T5096" s="64"/>
      <c r="U5096" s="64"/>
    </row>
    <row r="5097" spans="20:21">
      <c r="T5097" s="64"/>
      <c r="U5097" s="64"/>
    </row>
    <row r="5098" spans="20:21">
      <c r="T5098" s="64"/>
      <c r="U5098" s="64"/>
    </row>
    <row r="5099" spans="20:21">
      <c r="T5099" s="64"/>
      <c r="U5099" s="64"/>
    </row>
    <row r="5100" spans="20:21">
      <c r="T5100" s="64"/>
      <c r="U5100" s="64"/>
    </row>
    <row r="5101" spans="20:21">
      <c r="T5101" s="64"/>
      <c r="U5101" s="64"/>
    </row>
    <row r="5102" spans="20:21">
      <c r="T5102" s="64"/>
      <c r="U5102" s="64"/>
    </row>
    <row r="5103" spans="20:21">
      <c r="T5103" s="64"/>
      <c r="U5103" s="64"/>
    </row>
    <row r="5104" spans="20:21">
      <c r="T5104" s="64"/>
      <c r="U5104" s="64"/>
    </row>
    <row r="5105" spans="20:21">
      <c r="T5105" s="64"/>
      <c r="U5105" s="64"/>
    </row>
    <row r="5106" spans="20:21">
      <c r="T5106" s="64"/>
      <c r="U5106" s="64"/>
    </row>
    <row r="5107" spans="20:21">
      <c r="T5107" s="64"/>
      <c r="U5107" s="64"/>
    </row>
    <row r="5108" spans="20:21">
      <c r="T5108" s="64"/>
      <c r="U5108" s="64"/>
    </row>
    <row r="5109" spans="20:21">
      <c r="T5109" s="64"/>
      <c r="U5109" s="64"/>
    </row>
    <row r="5110" spans="20:21">
      <c r="T5110" s="64"/>
      <c r="U5110" s="64"/>
    </row>
    <row r="5111" spans="20:21">
      <c r="T5111" s="64"/>
      <c r="U5111" s="64"/>
    </row>
    <row r="5112" spans="20:21">
      <c r="T5112" s="64"/>
      <c r="U5112" s="64"/>
    </row>
    <row r="5113" spans="20:21">
      <c r="T5113" s="64"/>
      <c r="U5113" s="64"/>
    </row>
    <row r="5114" spans="20:21">
      <c r="T5114" s="64"/>
      <c r="U5114" s="64"/>
    </row>
    <row r="5115" spans="20:21">
      <c r="T5115" s="64"/>
      <c r="U5115" s="64"/>
    </row>
    <row r="5116" spans="20:21">
      <c r="T5116" s="64"/>
      <c r="U5116" s="64"/>
    </row>
    <row r="5117" spans="20:21">
      <c r="T5117" s="64"/>
      <c r="U5117" s="64"/>
    </row>
    <row r="5118" spans="20:21">
      <c r="T5118" s="64"/>
      <c r="U5118" s="64"/>
    </row>
    <row r="5119" spans="20:21">
      <c r="T5119" s="64"/>
      <c r="U5119" s="64"/>
    </row>
    <row r="5120" spans="20:21">
      <c r="T5120" s="64"/>
      <c r="U5120" s="64"/>
    </row>
    <row r="5121" spans="20:21">
      <c r="T5121" s="64"/>
      <c r="U5121" s="64"/>
    </row>
    <row r="5122" spans="20:21">
      <c r="T5122" s="64"/>
      <c r="U5122" s="64"/>
    </row>
    <row r="5123" spans="20:21">
      <c r="T5123" s="64"/>
      <c r="U5123" s="64"/>
    </row>
    <row r="5124" spans="20:21">
      <c r="T5124" s="64"/>
      <c r="U5124" s="64"/>
    </row>
    <row r="5125" spans="20:21">
      <c r="T5125" s="64"/>
      <c r="U5125" s="64"/>
    </row>
    <row r="5126" spans="20:21">
      <c r="T5126" s="64"/>
      <c r="U5126" s="64"/>
    </row>
    <row r="5127" spans="20:21">
      <c r="T5127" s="64"/>
      <c r="U5127" s="64"/>
    </row>
    <row r="5128" spans="20:21">
      <c r="T5128" s="64"/>
      <c r="U5128" s="64"/>
    </row>
    <row r="5129" spans="20:21">
      <c r="T5129" s="64"/>
      <c r="U5129" s="64"/>
    </row>
    <row r="5130" spans="20:21">
      <c r="T5130" s="64"/>
      <c r="U5130" s="64"/>
    </row>
    <row r="5131" spans="20:21">
      <c r="T5131" s="64"/>
      <c r="U5131" s="64"/>
    </row>
    <row r="5132" spans="20:21">
      <c r="T5132" s="64"/>
      <c r="U5132" s="64"/>
    </row>
    <row r="5133" spans="20:21">
      <c r="T5133" s="64"/>
      <c r="U5133" s="64"/>
    </row>
    <row r="5134" spans="20:21">
      <c r="T5134" s="64"/>
      <c r="U5134" s="64"/>
    </row>
    <row r="5135" spans="20:21">
      <c r="T5135" s="64"/>
      <c r="U5135" s="64"/>
    </row>
    <row r="5136" spans="20:21">
      <c r="T5136" s="64"/>
      <c r="U5136" s="64"/>
    </row>
    <row r="5137" spans="20:21">
      <c r="T5137" s="64"/>
      <c r="U5137" s="64"/>
    </row>
    <row r="5138" spans="20:21">
      <c r="T5138" s="64"/>
      <c r="U5138" s="64"/>
    </row>
    <row r="5139" spans="20:21">
      <c r="T5139" s="64"/>
      <c r="U5139" s="64"/>
    </row>
    <row r="5140" spans="20:21">
      <c r="T5140" s="64"/>
      <c r="U5140" s="64"/>
    </row>
    <row r="5141" spans="20:21">
      <c r="T5141" s="64"/>
      <c r="U5141" s="64"/>
    </row>
    <row r="5142" spans="20:21">
      <c r="T5142" s="64"/>
      <c r="U5142" s="64"/>
    </row>
    <row r="5143" spans="20:21">
      <c r="T5143" s="64"/>
      <c r="U5143" s="64"/>
    </row>
    <row r="5144" spans="20:21">
      <c r="T5144" s="64"/>
      <c r="U5144" s="64"/>
    </row>
    <row r="5145" spans="20:21">
      <c r="T5145" s="64"/>
      <c r="U5145" s="64"/>
    </row>
    <row r="5146" spans="20:21">
      <c r="T5146" s="64"/>
      <c r="U5146" s="64"/>
    </row>
    <row r="5147" spans="20:21">
      <c r="T5147" s="64"/>
      <c r="U5147" s="64"/>
    </row>
    <row r="5148" spans="20:21">
      <c r="T5148" s="64"/>
      <c r="U5148" s="64"/>
    </row>
    <row r="5149" spans="20:21">
      <c r="T5149" s="64"/>
      <c r="U5149" s="64"/>
    </row>
    <row r="5150" spans="20:21">
      <c r="T5150" s="64"/>
      <c r="U5150" s="64"/>
    </row>
    <row r="5151" spans="20:21">
      <c r="T5151" s="64"/>
      <c r="U5151" s="64"/>
    </row>
    <row r="5152" spans="20:21">
      <c r="T5152" s="64"/>
      <c r="U5152" s="64"/>
    </row>
    <row r="5153" spans="20:21">
      <c r="T5153" s="64"/>
      <c r="U5153" s="64"/>
    </row>
    <row r="5154" spans="20:21">
      <c r="T5154" s="64"/>
      <c r="U5154" s="64"/>
    </row>
    <row r="5155" spans="20:21">
      <c r="T5155" s="64"/>
      <c r="U5155" s="64"/>
    </row>
    <row r="5156" spans="20:21">
      <c r="T5156" s="64"/>
      <c r="U5156" s="64"/>
    </row>
    <row r="5157" spans="20:21">
      <c r="T5157" s="64"/>
      <c r="U5157" s="64"/>
    </row>
    <row r="5158" spans="20:21">
      <c r="T5158" s="64"/>
      <c r="U5158" s="64"/>
    </row>
    <row r="5159" spans="20:21">
      <c r="T5159" s="64"/>
      <c r="U5159" s="64"/>
    </row>
    <row r="5160" spans="20:21">
      <c r="T5160" s="64"/>
      <c r="U5160" s="64"/>
    </row>
    <row r="5161" spans="20:21">
      <c r="T5161" s="64"/>
      <c r="U5161" s="64"/>
    </row>
    <row r="5162" spans="20:21">
      <c r="T5162" s="64"/>
      <c r="U5162" s="64"/>
    </row>
    <row r="5163" spans="20:21">
      <c r="T5163" s="64"/>
      <c r="U5163" s="64"/>
    </row>
    <row r="5164" spans="20:21">
      <c r="T5164" s="64"/>
      <c r="U5164" s="64"/>
    </row>
    <row r="5165" spans="20:21">
      <c r="T5165" s="64"/>
      <c r="U5165" s="64"/>
    </row>
    <row r="5166" spans="20:21">
      <c r="T5166" s="64"/>
      <c r="U5166" s="64"/>
    </row>
    <row r="5167" spans="20:21">
      <c r="T5167" s="64"/>
      <c r="U5167" s="64"/>
    </row>
    <row r="5168" spans="20:21">
      <c r="T5168" s="64"/>
      <c r="U5168" s="64"/>
    </row>
    <row r="5169" spans="20:21">
      <c r="T5169" s="64"/>
      <c r="U5169" s="64"/>
    </row>
    <row r="5170" spans="20:21">
      <c r="T5170" s="64"/>
      <c r="U5170" s="64"/>
    </row>
    <row r="5171" spans="20:21">
      <c r="T5171" s="64"/>
      <c r="U5171" s="64"/>
    </row>
    <row r="5172" spans="20:21">
      <c r="T5172" s="64"/>
      <c r="U5172" s="64"/>
    </row>
    <row r="5173" spans="20:21">
      <c r="T5173" s="64"/>
      <c r="U5173" s="64"/>
    </row>
    <row r="5174" spans="20:21">
      <c r="T5174" s="64"/>
      <c r="U5174" s="64"/>
    </row>
    <row r="5175" spans="20:21">
      <c r="T5175" s="64"/>
      <c r="U5175" s="64"/>
    </row>
    <row r="5176" spans="20:21">
      <c r="T5176" s="64"/>
      <c r="U5176" s="64"/>
    </row>
    <row r="5177" spans="20:21">
      <c r="T5177" s="64"/>
      <c r="U5177" s="64"/>
    </row>
    <row r="5178" spans="20:21">
      <c r="T5178" s="64"/>
      <c r="U5178" s="64"/>
    </row>
    <row r="5179" spans="20:21">
      <c r="T5179" s="64"/>
      <c r="U5179" s="64"/>
    </row>
    <row r="5180" spans="20:21">
      <c r="T5180" s="64"/>
      <c r="U5180" s="64"/>
    </row>
    <row r="5181" spans="20:21">
      <c r="T5181" s="64"/>
      <c r="U5181" s="64"/>
    </row>
    <row r="5182" spans="20:21">
      <c r="T5182" s="64"/>
      <c r="U5182" s="64"/>
    </row>
    <row r="5183" spans="20:21">
      <c r="T5183" s="64"/>
      <c r="U5183" s="64"/>
    </row>
    <row r="5184" spans="20:21">
      <c r="T5184" s="64"/>
      <c r="U5184" s="64"/>
    </row>
    <row r="5185" spans="20:21">
      <c r="T5185" s="64"/>
      <c r="U5185" s="64"/>
    </row>
    <row r="5186" spans="20:21">
      <c r="T5186" s="64"/>
      <c r="U5186" s="64"/>
    </row>
    <row r="5187" spans="20:21">
      <c r="T5187" s="64"/>
      <c r="U5187" s="64"/>
    </row>
    <row r="5188" spans="20:21">
      <c r="T5188" s="64"/>
      <c r="U5188" s="64"/>
    </row>
    <row r="5189" spans="20:21">
      <c r="T5189" s="64"/>
      <c r="U5189" s="64"/>
    </row>
    <row r="5190" spans="20:21">
      <c r="T5190" s="64"/>
      <c r="U5190" s="64"/>
    </row>
    <row r="5191" spans="20:21">
      <c r="T5191" s="64"/>
      <c r="U5191" s="64"/>
    </row>
    <row r="5192" spans="20:21">
      <c r="T5192" s="64"/>
      <c r="U5192" s="64"/>
    </row>
    <row r="5193" spans="20:21">
      <c r="T5193" s="64"/>
      <c r="U5193" s="64"/>
    </row>
    <row r="5194" spans="20:21">
      <c r="T5194" s="64"/>
      <c r="U5194" s="64"/>
    </row>
    <row r="5195" spans="20:21">
      <c r="T5195" s="64"/>
      <c r="U5195" s="64"/>
    </row>
    <row r="5196" spans="20:21">
      <c r="T5196" s="64"/>
      <c r="U5196" s="64"/>
    </row>
    <row r="5197" spans="20:21">
      <c r="T5197" s="64"/>
      <c r="U5197" s="64"/>
    </row>
    <row r="5198" spans="20:21">
      <c r="T5198" s="64"/>
      <c r="U5198" s="64"/>
    </row>
    <row r="5199" spans="20:21">
      <c r="T5199" s="64"/>
      <c r="U5199" s="64"/>
    </row>
    <row r="5200" spans="20:21">
      <c r="T5200" s="64"/>
      <c r="U5200" s="64"/>
    </row>
    <row r="5201" spans="20:21">
      <c r="T5201" s="64"/>
      <c r="U5201" s="64"/>
    </row>
    <row r="5202" spans="20:21">
      <c r="T5202" s="64"/>
      <c r="U5202" s="64"/>
    </row>
    <row r="5203" spans="20:21">
      <c r="T5203" s="64"/>
      <c r="U5203" s="64"/>
    </row>
    <row r="5204" spans="20:21">
      <c r="T5204" s="64"/>
      <c r="U5204" s="64"/>
    </row>
    <row r="5205" spans="20:21">
      <c r="T5205" s="64"/>
      <c r="U5205" s="64"/>
    </row>
    <row r="5206" spans="20:21">
      <c r="T5206" s="64"/>
      <c r="U5206" s="64"/>
    </row>
    <row r="5207" spans="20:21">
      <c r="T5207" s="64"/>
      <c r="U5207" s="64"/>
    </row>
    <row r="5208" spans="20:21">
      <c r="T5208" s="64"/>
      <c r="U5208" s="64"/>
    </row>
    <row r="5209" spans="20:21">
      <c r="T5209" s="64"/>
      <c r="U5209" s="64"/>
    </row>
    <row r="5210" spans="20:21">
      <c r="T5210" s="64"/>
      <c r="U5210" s="64"/>
    </row>
    <row r="5211" spans="20:21">
      <c r="T5211" s="64"/>
      <c r="U5211" s="64"/>
    </row>
    <row r="5212" spans="20:21">
      <c r="T5212" s="64"/>
      <c r="U5212" s="64"/>
    </row>
    <row r="5213" spans="20:21">
      <c r="T5213" s="64"/>
      <c r="U5213" s="64"/>
    </row>
    <row r="5214" spans="20:21">
      <c r="T5214" s="64"/>
      <c r="U5214" s="64"/>
    </row>
    <row r="5215" spans="20:21">
      <c r="T5215" s="64"/>
      <c r="U5215" s="64"/>
    </row>
    <row r="5216" spans="20:21">
      <c r="T5216" s="64"/>
      <c r="U5216" s="64"/>
    </row>
    <row r="5217" spans="20:21">
      <c r="T5217" s="64"/>
      <c r="U5217" s="64"/>
    </row>
    <row r="5218" spans="20:21">
      <c r="T5218" s="64"/>
      <c r="U5218" s="64"/>
    </row>
    <row r="5219" spans="20:21">
      <c r="T5219" s="64"/>
      <c r="U5219" s="64"/>
    </row>
    <row r="5220" spans="20:21">
      <c r="T5220" s="64"/>
      <c r="U5220" s="64"/>
    </row>
    <row r="5221" spans="20:21">
      <c r="T5221" s="64"/>
      <c r="U5221" s="64"/>
    </row>
    <row r="5222" spans="20:21">
      <c r="T5222" s="64"/>
      <c r="U5222" s="64"/>
    </row>
    <row r="5223" spans="20:21">
      <c r="T5223" s="64"/>
      <c r="U5223" s="64"/>
    </row>
    <row r="5224" spans="20:21">
      <c r="T5224" s="64"/>
      <c r="U5224" s="64"/>
    </row>
    <row r="5225" spans="20:21">
      <c r="T5225" s="64"/>
      <c r="U5225" s="64"/>
    </row>
    <row r="5226" spans="20:21">
      <c r="T5226" s="64"/>
      <c r="U5226" s="64"/>
    </row>
    <row r="5227" spans="20:21">
      <c r="T5227" s="64"/>
      <c r="U5227" s="64"/>
    </row>
    <row r="5228" spans="20:21">
      <c r="T5228" s="64"/>
      <c r="U5228" s="64"/>
    </row>
    <row r="5229" spans="20:21">
      <c r="T5229" s="64"/>
      <c r="U5229" s="64"/>
    </row>
    <row r="5230" spans="20:21">
      <c r="T5230" s="64"/>
      <c r="U5230" s="64"/>
    </row>
    <row r="5231" spans="20:21">
      <c r="T5231" s="64"/>
      <c r="U5231" s="64"/>
    </row>
    <row r="5232" spans="20:21">
      <c r="T5232" s="64"/>
      <c r="U5232" s="64"/>
    </row>
    <row r="5233" spans="20:21">
      <c r="T5233" s="64"/>
      <c r="U5233" s="64"/>
    </row>
    <row r="5234" spans="20:21">
      <c r="T5234" s="64"/>
      <c r="U5234" s="64"/>
    </row>
    <row r="5235" spans="20:21">
      <c r="T5235" s="64"/>
      <c r="U5235" s="64"/>
    </row>
    <row r="5236" spans="20:21">
      <c r="T5236" s="64"/>
      <c r="U5236" s="64"/>
    </row>
    <row r="5237" spans="20:21">
      <c r="T5237" s="64"/>
      <c r="U5237" s="64"/>
    </row>
    <row r="5238" spans="20:21">
      <c r="T5238" s="64"/>
      <c r="U5238" s="64"/>
    </row>
    <row r="5239" spans="20:21">
      <c r="T5239" s="64"/>
      <c r="U5239" s="64"/>
    </row>
    <row r="5240" spans="20:21">
      <c r="T5240" s="64"/>
      <c r="U5240" s="64"/>
    </row>
    <row r="5241" spans="20:21">
      <c r="T5241" s="64"/>
      <c r="U5241" s="64"/>
    </row>
    <row r="5242" spans="20:21">
      <c r="T5242" s="64"/>
      <c r="U5242" s="64"/>
    </row>
    <row r="5243" spans="20:21">
      <c r="T5243" s="64"/>
      <c r="U5243" s="64"/>
    </row>
    <row r="5244" spans="20:21">
      <c r="T5244" s="64"/>
      <c r="U5244" s="64"/>
    </row>
    <row r="5245" spans="20:21">
      <c r="T5245" s="64"/>
      <c r="U5245" s="64"/>
    </row>
    <row r="5246" spans="20:21">
      <c r="T5246" s="64"/>
      <c r="U5246" s="64"/>
    </row>
    <row r="5247" spans="20:21">
      <c r="T5247" s="64"/>
      <c r="U5247" s="64"/>
    </row>
    <row r="5248" spans="20:21">
      <c r="T5248" s="64"/>
      <c r="U5248" s="64"/>
    </row>
    <row r="5249" spans="20:21">
      <c r="T5249" s="64"/>
      <c r="U5249" s="64"/>
    </row>
    <row r="5250" spans="20:21">
      <c r="T5250" s="64"/>
      <c r="U5250" s="64"/>
    </row>
    <row r="5251" spans="20:21">
      <c r="T5251" s="64"/>
      <c r="U5251" s="64"/>
    </row>
    <row r="5252" spans="20:21">
      <c r="T5252" s="64"/>
      <c r="U5252" s="64"/>
    </row>
    <row r="5253" spans="20:21">
      <c r="T5253" s="64"/>
      <c r="U5253" s="64"/>
    </row>
    <row r="5254" spans="20:21">
      <c r="T5254" s="64"/>
      <c r="U5254" s="64"/>
    </row>
    <row r="5255" spans="20:21">
      <c r="T5255" s="64"/>
      <c r="U5255" s="64"/>
    </row>
    <row r="5256" spans="20:21">
      <c r="T5256" s="64"/>
      <c r="U5256" s="64"/>
    </row>
    <row r="5257" spans="20:21">
      <c r="T5257" s="64"/>
      <c r="U5257" s="64"/>
    </row>
    <row r="5258" spans="20:21">
      <c r="T5258" s="64"/>
      <c r="U5258" s="64"/>
    </row>
    <row r="5259" spans="20:21">
      <c r="T5259" s="64"/>
      <c r="U5259" s="64"/>
    </row>
    <row r="5260" spans="20:21">
      <c r="T5260" s="64"/>
      <c r="U5260" s="64"/>
    </row>
    <row r="5261" spans="20:21">
      <c r="T5261" s="64"/>
      <c r="U5261" s="64"/>
    </row>
    <row r="5262" spans="20:21">
      <c r="T5262" s="64"/>
      <c r="U5262" s="64"/>
    </row>
    <row r="5263" spans="20:21">
      <c r="T5263" s="64"/>
      <c r="U5263" s="64"/>
    </row>
    <row r="5264" spans="20:21">
      <c r="T5264" s="64"/>
      <c r="U5264" s="64"/>
    </row>
    <row r="5265" spans="20:21">
      <c r="T5265" s="64"/>
      <c r="U5265" s="64"/>
    </row>
    <row r="5266" spans="20:21">
      <c r="T5266" s="64"/>
      <c r="U5266" s="64"/>
    </row>
    <row r="5267" spans="20:21">
      <c r="T5267" s="64"/>
      <c r="U5267" s="64"/>
    </row>
    <row r="5268" spans="20:21">
      <c r="T5268" s="64"/>
      <c r="U5268" s="64"/>
    </row>
    <row r="5269" spans="20:21">
      <c r="T5269" s="64"/>
      <c r="U5269" s="64"/>
    </row>
    <row r="5270" spans="20:21">
      <c r="T5270" s="64"/>
      <c r="U5270" s="64"/>
    </row>
    <row r="5271" spans="20:21">
      <c r="T5271" s="64"/>
      <c r="U5271" s="64"/>
    </row>
    <row r="5272" spans="20:21">
      <c r="T5272" s="64"/>
      <c r="U5272" s="64"/>
    </row>
    <row r="5273" spans="20:21">
      <c r="T5273" s="64"/>
      <c r="U5273" s="64"/>
    </row>
    <row r="5274" spans="20:21">
      <c r="T5274" s="64"/>
      <c r="U5274" s="64"/>
    </row>
    <row r="5275" spans="20:21">
      <c r="T5275" s="64"/>
      <c r="U5275" s="64"/>
    </row>
    <row r="5276" spans="20:21">
      <c r="T5276" s="64"/>
      <c r="U5276" s="64"/>
    </row>
    <row r="5277" spans="20:21">
      <c r="T5277" s="64"/>
      <c r="U5277" s="64"/>
    </row>
    <row r="5278" spans="20:21">
      <c r="T5278" s="64"/>
      <c r="U5278" s="64"/>
    </row>
    <row r="5279" spans="20:21">
      <c r="T5279" s="64"/>
      <c r="U5279" s="64"/>
    </row>
    <row r="5280" spans="20:21">
      <c r="T5280" s="64"/>
      <c r="U5280" s="64"/>
    </row>
    <row r="5281" spans="20:21">
      <c r="T5281" s="64"/>
      <c r="U5281" s="64"/>
    </row>
    <row r="5282" spans="20:21">
      <c r="T5282" s="64"/>
      <c r="U5282" s="64"/>
    </row>
    <row r="5283" spans="20:21">
      <c r="T5283" s="64"/>
      <c r="U5283" s="64"/>
    </row>
    <row r="5284" spans="20:21">
      <c r="T5284" s="64"/>
      <c r="U5284" s="64"/>
    </row>
    <row r="5285" spans="20:21">
      <c r="T5285" s="64"/>
      <c r="U5285" s="64"/>
    </row>
    <row r="5286" spans="20:21">
      <c r="T5286" s="64"/>
      <c r="U5286" s="64"/>
    </row>
    <row r="5287" spans="20:21">
      <c r="T5287" s="64"/>
      <c r="U5287" s="64"/>
    </row>
    <row r="5288" spans="20:21">
      <c r="T5288" s="64"/>
      <c r="U5288" s="64"/>
    </row>
    <row r="5289" spans="20:21">
      <c r="T5289" s="64"/>
      <c r="U5289" s="64"/>
    </row>
    <row r="5290" spans="20:21">
      <c r="T5290" s="64"/>
      <c r="U5290" s="64"/>
    </row>
    <row r="5291" spans="20:21">
      <c r="T5291" s="64"/>
      <c r="U5291" s="64"/>
    </row>
    <row r="5292" spans="20:21">
      <c r="T5292" s="64"/>
      <c r="U5292" s="64"/>
    </row>
    <row r="5293" spans="20:21">
      <c r="T5293" s="64"/>
      <c r="U5293" s="64"/>
    </row>
    <row r="5294" spans="20:21">
      <c r="T5294" s="64"/>
      <c r="U5294" s="64"/>
    </row>
    <row r="5295" spans="20:21">
      <c r="T5295" s="64"/>
      <c r="U5295" s="64"/>
    </row>
    <row r="5296" spans="20:21">
      <c r="T5296" s="64"/>
      <c r="U5296" s="64"/>
    </row>
    <row r="5297" spans="20:21">
      <c r="T5297" s="64"/>
      <c r="U5297" s="64"/>
    </row>
    <row r="5298" spans="20:21">
      <c r="T5298" s="64"/>
      <c r="U5298" s="64"/>
    </row>
    <row r="5299" spans="20:21">
      <c r="T5299" s="64"/>
      <c r="U5299" s="64"/>
    </row>
    <row r="5300" spans="20:21">
      <c r="T5300" s="64"/>
      <c r="U5300" s="64"/>
    </row>
    <row r="5301" spans="20:21">
      <c r="T5301" s="64"/>
      <c r="U5301" s="64"/>
    </row>
    <row r="5302" spans="20:21">
      <c r="T5302" s="64"/>
      <c r="U5302" s="64"/>
    </row>
    <row r="5303" spans="20:21">
      <c r="T5303" s="64"/>
      <c r="U5303" s="64"/>
    </row>
    <row r="5304" spans="20:21">
      <c r="T5304" s="64"/>
      <c r="U5304" s="64"/>
    </row>
    <row r="5305" spans="20:21">
      <c r="T5305" s="64"/>
      <c r="U5305" s="64"/>
    </row>
    <row r="5306" spans="20:21">
      <c r="T5306" s="64"/>
      <c r="U5306" s="64"/>
    </row>
    <row r="5307" spans="20:21">
      <c r="T5307" s="64"/>
      <c r="U5307" s="64"/>
    </row>
    <row r="5308" spans="20:21">
      <c r="T5308" s="64"/>
      <c r="U5308" s="64"/>
    </row>
    <row r="5309" spans="20:21">
      <c r="T5309" s="64"/>
      <c r="U5309" s="64"/>
    </row>
    <row r="5310" spans="20:21">
      <c r="T5310" s="64"/>
      <c r="U5310" s="64"/>
    </row>
    <row r="5311" spans="20:21">
      <c r="T5311" s="64"/>
      <c r="U5311" s="64"/>
    </row>
    <row r="5312" spans="20:21">
      <c r="T5312" s="64"/>
      <c r="U5312" s="64"/>
    </row>
    <row r="5313" spans="20:21">
      <c r="T5313" s="64"/>
      <c r="U5313" s="64"/>
    </row>
    <row r="5314" spans="20:21">
      <c r="T5314" s="64"/>
      <c r="U5314" s="64"/>
    </row>
    <row r="5315" spans="20:21">
      <c r="T5315" s="64"/>
      <c r="U5315" s="64"/>
    </row>
    <row r="5316" spans="20:21">
      <c r="T5316" s="64"/>
      <c r="U5316" s="64"/>
    </row>
    <row r="5317" spans="20:21">
      <c r="T5317" s="64"/>
      <c r="U5317" s="64"/>
    </row>
    <row r="5318" spans="20:21">
      <c r="T5318" s="64"/>
      <c r="U5318" s="64"/>
    </row>
    <row r="5319" spans="20:21">
      <c r="T5319" s="64"/>
      <c r="U5319" s="64"/>
    </row>
    <row r="5320" spans="20:21">
      <c r="T5320" s="64"/>
      <c r="U5320" s="64"/>
    </row>
    <row r="5321" spans="20:21">
      <c r="T5321" s="64"/>
      <c r="U5321" s="64"/>
    </row>
    <row r="5322" spans="20:21">
      <c r="T5322" s="64"/>
      <c r="U5322" s="64"/>
    </row>
    <row r="5323" spans="20:21">
      <c r="T5323" s="64"/>
      <c r="U5323" s="64"/>
    </row>
    <row r="5324" spans="20:21">
      <c r="T5324" s="64"/>
      <c r="U5324" s="64"/>
    </row>
    <row r="5325" spans="20:21">
      <c r="T5325" s="64"/>
      <c r="U5325" s="64"/>
    </row>
    <row r="5326" spans="20:21">
      <c r="T5326" s="64"/>
      <c r="U5326" s="64"/>
    </row>
    <row r="5327" spans="20:21">
      <c r="T5327" s="64"/>
      <c r="U5327" s="64"/>
    </row>
    <row r="5328" spans="20:21">
      <c r="T5328" s="64"/>
      <c r="U5328" s="64"/>
    </row>
    <row r="5329" spans="20:21">
      <c r="T5329" s="64"/>
      <c r="U5329" s="64"/>
    </row>
    <row r="5330" spans="20:21">
      <c r="T5330" s="64"/>
      <c r="U5330" s="64"/>
    </row>
    <row r="5331" spans="20:21">
      <c r="T5331" s="64"/>
      <c r="U5331" s="64"/>
    </row>
    <row r="5332" spans="20:21">
      <c r="T5332" s="64"/>
      <c r="U5332" s="64"/>
    </row>
    <row r="5333" spans="20:21">
      <c r="T5333" s="64"/>
      <c r="U5333" s="64"/>
    </row>
    <row r="5334" spans="20:21">
      <c r="T5334" s="64"/>
      <c r="U5334" s="64"/>
    </row>
    <row r="5335" spans="20:21">
      <c r="T5335" s="64"/>
      <c r="U5335" s="64"/>
    </row>
    <row r="5336" spans="20:21">
      <c r="T5336" s="64"/>
      <c r="U5336" s="64"/>
    </row>
    <row r="5337" spans="20:21">
      <c r="T5337" s="64"/>
      <c r="U5337" s="64"/>
    </row>
    <row r="5338" spans="20:21">
      <c r="T5338" s="64"/>
      <c r="U5338" s="64"/>
    </row>
    <row r="5339" spans="20:21">
      <c r="T5339" s="64"/>
      <c r="U5339" s="64"/>
    </row>
    <row r="5340" spans="20:21">
      <c r="T5340" s="64"/>
      <c r="U5340" s="64"/>
    </row>
    <row r="5341" spans="20:21">
      <c r="T5341" s="64"/>
      <c r="U5341" s="64"/>
    </row>
    <row r="5342" spans="20:21">
      <c r="T5342" s="64"/>
      <c r="U5342" s="64"/>
    </row>
    <row r="5343" spans="20:21">
      <c r="T5343" s="64"/>
      <c r="U5343" s="64"/>
    </row>
    <row r="5344" spans="20:21">
      <c r="T5344" s="64"/>
      <c r="U5344" s="64"/>
    </row>
    <row r="5345" spans="20:21">
      <c r="T5345" s="64"/>
      <c r="U5345" s="64"/>
    </row>
    <row r="5346" spans="20:21">
      <c r="T5346" s="64"/>
      <c r="U5346" s="64"/>
    </row>
    <row r="5347" spans="20:21">
      <c r="T5347" s="64"/>
      <c r="U5347" s="64"/>
    </row>
    <row r="5348" spans="20:21">
      <c r="T5348" s="64"/>
      <c r="U5348" s="64"/>
    </row>
    <row r="5349" spans="20:21">
      <c r="T5349" s="64"/>
      <c r="U5349" s="64"/>
    </row>
    <row r="5350" spans="20:21">
      <c r="T5350" s="64"/>
      <c r="U5350" s="64"/>
    </row>
    <row r="5351" spans="20:21">
      <c r="T5351" s="64"/>
      <c r="U5351" s="64"/>
    </row>
    <row r="5352" spans="20:21">
      <c r="T5352" s="64"/>
      <c r="U5352" s="64"/>
    </row>
    <row r="5353" spans="20:21">
      <c r="T5353" s="64"/>
      <c r="U5353" s="64"/>
    </row>
    <row r="5354" spans="20:21">
      <c r="T5354" s="64"/>
      <c r="U5354" s="64"/>
    </row>
    <row r="5355" spans="20:21">
      <c r="T5355" s="64"/>
      <c r="U5355" s="64"/>
    </row>
    <row r="5356" spans="20:21">
      <c r="T5356" s="64"/>
      <c r="U5356" s="64"/>
    </row>
    <row r="5357" spans="20:21">
      <c r="T5357" s="64"/>
      <c r="U5357" s="64"/>
    </row>
    <row r="5358" spans="20:21">
      <c r="T5358" s="64"/>
      <c r="U5358" s="64"/>
    </row>
    <row r="5359" spans="20:21">
      <c r="T5359" s="64"/>
      <c r="U5359" s="64"/>
    </row>
    <row r="5360" spans="20:21">
      <c r="T5360" s="64"/>
      <c r="U5360" s="64"/>
    </row>
    <row r="5361" spans="20:21">
      <c r="T5361" s="64"/>
      <c r="U5361" s="64"/>
    </row>
    <row r="5362" spans="20:21">
      <c r="T5362" s="64"/>
      <c r="U5362" s="64"/>
    </row>
    <row r="5363" spans="20:21">
      <c r="T5363" s="64"/>
      <c r="U5363" s="64"/>
    </row>
    <row r="5364" spans="20:21">
      <c r="T5364" s="64"/>
      <c r="U5364" s="64"/>
    </row>
    <row r="5365" spans="20:21">
      <c r="T5365" s="64"/>
      <c r="U5365" s="64"/>
    </row>
    <row r="5366" spans="20:21">
      <c r="T5366" s="64"/>
      <c r="U5366" s="64"/>
    </row>
    <row r="5367" spans="20:21">
      <c r="T5367" s="64"/>
      <c r="U5367" s="64"/>
    </row>
    <row r="5368" spans="20:21">
      <c r="T5368" s="64"/>
      <c r="U5368" s="64"/>
    </row>
    <row r="5369" spans="20:21">
      <c r="T5369" s="64"/>
      <c r="U5369" s="64"/>
    </row>
    <row r="5370" spans="20:21">
      <c r="T5370" s="64"/>
      <c r="U5370" s="64"/>
    </row>
    <row r="5371" spans="20:21">
      <c r="T5371" s="64"/>
      <c r="U5371" s="64"/>
    </row>
    <row r="5372" spans="20:21">
      <c r="T5372" s="64"/>
      <c r="U5372" s="64"/>
    </row>
    <row r="5373" spans="20:21">
      <c r="T5373" s="64"/>
      <c r="U5373" s="64"/>
    </row>
    <row r="5374" spans="20:21">
      <c r="T5374" s="64"/>
      <c r="U5374" s="64"/>
    </row>
    <row r="5375" spans="20:21">
      <c r="T5375" s="64"/>
      <c r="U5375" s="64"/>
    </row>
    <row r="5376" spans="20:21">
      <c r="T5376" s="64"/>
      <c r="U5376" s="64"/>
    </row>
    <row r="5377" spans="20:21">
      <c r="T5377" s="64"/>
      <c r="U5377" s="64"/>
    </row>
    <row r="5378" spans="20:21">
      <c r="T5378" s="64"/>
      <c r="U5378" s="64"/>
    </row>
    <row r="5379" spans="20:21">
      <c r="T5379" s="64"/>
      <c r="U5379" s="64"/>
    </row>
    <row r="5380" spans="20:21">
      <c r="T5380" s="64"/>
      <c r="U5380" s="64"/>
    </row>
    <row r="5381" spans="20:21">
      <c r="T5381" s="64"/>
      <c r="U5381" s="64"/>
    </row>
    <row r="5382" spans="20:21">
      <c r="T5382" s="64"/>
      <c r="U5382" s="64"/>
    </row>
    <row r="5383" spans="20:21">
      <c r="T5383" s="64"/>
      <c r="U5383" s="64"/>
    </row>
    <row r="5384" spans="20:21">
      <c r="T5384" s="64"/>
      <c r="U5384" s="64"/>
    </row>
    <row r="5385" spans="20:21">
      <c r="T5385" s="64"/>
      <c r="U5385" s="64"/>
    </row>
    <row r="5386" spans="20:21">
      <c r="T5386" s="64"/>
      <c r="U5386" s="64"/>
    </row>
    <row r="5387" spans="20:21">
      <c r="T5387" s="64"/>
      <c r="U5387" s="64"/>
    </row>
    <row r="5388" spans="20:21">
      <c r="T5388" s="64"/>
      <c r="U5388" s="64"/>
    </row>
    <row r="5389" spans="20:21">
      <c r="T5389" s="64"/>
      <c r="U5389" s="64"/>
    </row>
    <row r="5390" spans="20:21">
      <c r="T5390" s="64"/>
      <c r="U5390" s="64"/>
    </row>
    <row r="5391" spans="20:21">
      <c r="T5391" s="64"/>
      <c r="U5391" s="64"/>
    </row>
    <row r="5392" spans="20:21">
      <c r="T5392" s="64"/>
      <c r="U5392" s="64"/>
    </row>
    <row r="5393" spans="20:21">
      <c r="T5393" s="64"/>
      <c r="U5393" s="64"/>
    </row>
    <row r="5394" spans="20:21">
      <c r="T5394" s="64"/>
      <c r="U5394" s="64"/>
    </row>
    <row r="5395" spans="20:21">
      <c r="T5395" s="64"/>
      <c r="U5395" s="64"/>
    </row>
    <row r="5396" spans="20:21">
      <c r="T5396" s="64"/>
      <c r="U5396" s="64"/>
    </row>
    <row r="5397" spans="20:21">
      <c r="T5397" s="64"/>
      <c r="U5397" s="64"/>
    </row>
    <row r="5398" spans="20:21">
      <c r="T5398" s="64"/>
      <c r="U5398" s="64"/>
    </row>
    <row r="5399" spans="20:21">
      <c r="T5399" s="64"/>
      <c r="U5399" s="64"/>
    </row>
    <row r="5400" spans="20:21">
      <c r="T5400" s="64"/>
      <c r="U5400" s="64"/>
    </row>
    <row r="5401" spans="20:21">
      <c r="T5401" s="64"/>
      <c r="U5401" s="64"/>
    </row>
    <row r="5402" spans="20:21">
      <c r="T5402" s="64"/>
      <c r="U5402" s="64"/>
    </row>
    <row r="5403" spans="20:21">
      <c r="T5403" s="64"/>
      <c r="U5403" s="64"/>
    </row>
    <row r="5404" spans="20:21">
      <c r="T5404" s="64"/>
      <c r="U5404" s="64"/>
    </row>
    <row r="5405" spans="20:21">
      <c r="T5405" s="64"/>
      <c r="U5405" s="64"/>
    </row>
    <row r="5406" spans="20:21">
      <c r="T5406" s="64"/>
      <c r="U5406" s="64"/>
    </row>
    <row r="5407" spans="20:21">
      <c r="T5407" s="64"/>
      <c r="U5407" s="64"/>
    </row>
    <row r="5408" spans="20:21">
      <c r="T5408" s="64"/>
      <c r="U5408" s="64"/>
    </row>
    <row r="5409" spans="20:21">
      <c r="T5409" s="64"/>
      <c r="U5409" s="64"/>
    </row>
    <row r="5410" spans="20:21">
      <c r="T5410" s="64"/>
      <c r="U5410" s="64"/>
    </row>
    <row r="5411" spans="20:21">
      <c r="T5411" s="64"/>
      <c r="U5411" s="64"/>
    </row>
    <row r="5412" spans="20:21">
      <c r="T5412" s="64"/>
      <c r="U5412" s="64"/>
    </row>
    <row r="5413" spans="20:21">
      <c r="T5413" s="64"/>
      <c r="U5413" s="64"/>
    </row>
    <row r="5414" spans="20:21">
      <c r="T5414" s="64"/>
      <c r="U5414" s="64"/>
    </row>
    <row r="5415" spans="20:21">
      <c r="T5415" s="64"/>
      <c r="U5415" s="64"/>
    </row>
    <row r="5416" spans="20:21">
      <c r="T5416" s="64"/>
      <c r="U5416" s="64"/>
    </row>
    <row r="5417" spans="20:21">
      <c r="T5417" s="64"/>
      <c r="U5417" s="64"/>
    </row>
    <row r="5418" spans="20:21">
      <c r="T5418" s="64"/>
      <c r="U5418" s="64"/>
    </row>
    <row r="5419" spans="20:21">
      <c r="T5419" s="64"/>
      <c r="U5419" s="64"/>
    </row>
    <row r="5420" spans="20:21">
      <c r="T5420" s="64"/>
      <c r="U5420" s="64"/>
    </row>
    <row r="5421" spans="20:21">
      <c r="T5421" s="64"/>
      <c r="U5421" s="64"/>
    </row>
    <row r="5422" spans="20:21">
      <c r="T5422" s="64"/>
      <c r="U5422" s="64"/>
    </row>
    <row r="5423" spans="20:21">
      <c r="T5423" s="64"/>
      <c r="U5423" s="64"/>
    </row>
    <row r="5424" spans="20:21">
      <c r="T5424" s="64"/>
      <c r="U5424" s="64"/>
    </row>
    <row r="5425" spans="20:21">
      <c r="T5425" s="64"/>
      <c r="U5425" s="64"/>
    </row>
    <row r="5426" spans="20:21">
      <c r="T5426" s="64"/>
      <c r="U5426" s="64"/>
    </row>
    <row r="5427" spans="20:21">
      <c r="T5427" s="64"/>
      <c r="U5427" s="64"/>
    </row>
    <row r="5428" spans="20:21">
      <c r="T5428" s="64"/>
      <c r="U5428" s="64"/>
    </row>
    <row r="5429" spans="20:21">
      <c r="T5429" s="64"/>
      <c r="U5429" s="64"/>
    </row>
    <row r="5430" spans="20:21">
      <c r="T5430" s="64"/>
      <c r="U5430" s="64"/>
    </row>
    <row r="5431" spans="20:21">
      <c r="T5431" s="64"/>
      <c r="U5431" s="64"/>
    </row>
    <row r="5432" spans="20:21">
      <c r="T5432" s="64"/>
      <c r="U5432" s="64"/>
    </row>
    <row r="5433" spans="20:21">
      <c r="T5433" s="64"/>
      <c r="U5433" s="64"/>
    </row>
    <row r="5434" spans="20:21">
      <c r="T5434" s="64"/>
      <c r="U5434" s="64"/>
    </row>
    <row r="5435" spans="20:21">
      <c r="T5435" s="64"/>
      <c r="U5435" s="64"/>
    </row>
    <row r="5436" spans="20:21">
      <c r="T5436" s="64"/>
      <c r="U5436" s="64"/>
    </row>
    <row r="5437" spans="20:21">
      <c r="T5437" s="64"/>
      <c r="U5437" s="64"/>
    </row>
    <row r="5438" spans="20:21">
      <c r="T5438" s="64"/>
      <c r="U5438" s="64"/>
    </row>
    <row r="5439" spans="20:21">
      <c r="T5439" s="64"/>
      <c r="U5439" s="64"/>
    </row>
    <row r="5440" spans="20:21">
      <c r="T5440" s="64"/>
      <c r="U5440" s="64"/>
    </row>
    <row r="5441" spans="20:21">
      <c r="T5441" s="64"/>
      <c r="U5441" s="64"/>
    </row>
    <row r="5442" spans="20:21">
      <c r="T5442" s="64"/>
      <c r="U5442" s="64"/>
    </row>
    <row r="5443" spans="20:21">
      <c r="T5443" s="64"/>
      <c r="U5443" s="64"/>
    </row>
    <row r="5444" spans="20:21">
      <c r="T5444" s="64"/>
      <c r="U5444" s="64"/>
    </row>
    <row r="5445" spans="20:21">
      <c r="T5445" s="64"/>
      <c r="U5445" s="64"/>
    </row>
    <row r="5446" spans="20:21">
      <c r="T5446" s="64"/>
      <c r="U5446" s="64"/>
    </row>
    <row r="5447" spans="20:21">
      <c r="T5447" s="64"/>
      <c r="U5447" s="64"/>
    </row>
    <row r="5448" spans="20:21">
      <c r="T5448" s="64"/>
      <c r="U5448" s="64"/>
    </row>
    <row r="5449" spans="20:21">
      <c r="T5449" s="64"/>
      <c r="U5449" s="64"/>
    </row>
    <row r="5450" spans="20:21">
      <c r="T5450" s="64"/>
      <c r="U5450" s="64"/>
    </row>
    <row r="5451" spans="20:21">
      <c r="T5451" s="64"/>
      <c r="U5451" s="64"/>
    </row>
    <row r="5452" spans="20:21">
      <c r="T5452" s="64"/>
      <c r="U5452" s="64"/>
    </row>
    <row r="5453" spans="20:21">
      <c r="T5453" s="64"/>
      <c r="U5453" s="64"/>
    </row>
    <row r="5454" spans="20:21">
      <c r="T5454" s="64"/>
      <c r="U5454" s="64"/>
    </row>
    <row r="5455" spans="20:21">
      <c r="T5455" s="64"/>
      <c r="U5455" s="64"/>
    </row>
    <row r="5456" spans="20:21">
      <c r="T5456" s="64"/>
      <c r="U5456" s="64"/>
    </row>
    <row r="5457" spans="20:21">
      <c r="T5457" s="64"/>
      <c r="U5457" s="64"/>
    </row>
    <row r="5458" spans="20:21">
      <c r="T5458" s="64"/>
      <c r="U5458" s="64"/>
    </row>
    <row r="5459" spans="20:21">
      <c r="T5459" s="64"/>
      <c r="U5459" s="64"/>
    </row>
    <row r="5460" spans="20:21">
      <c r="T5460" s="64"/>
      <c r="U5460" s="64"/>
    </row>
    <row r="5461" spans="20:21">
      <c r="T5461" s="64"/>
      <c r="U5461" s="64"/>
    </row>
    <row r="5462" spans="20:21">
      <c r="T5462" s="64"/>
      <c r="U5462" s="64"/>
    </row>
    <row r="5463" spans="20:21">
      <c r="T5463" s="64"/>
      <c r="U5463" s="64"/>
    </row>
    <row r="5464" spans="20:21">
      <c r="T5464" s="64"/>
      <c r="U5464" s="64"/>
    </row>
    <row r="5465" spans="20:21">
      <c r="T5465" s="64"/>
      <c r="U5465" s="64"/>
    </row>
    <row r="5466" spans="20:21">
      <c r="T5466" s="64"/>
      <c r="U5466" s="64"/>
    </row>
    <row r="5467" spans="20:21">
      <c r="T5467" s="64"/>
      <c r="U5467" s="64"/>
    </row>
    <row r="5468" spans="20:21">
      <c r="T5468" s="64"/>
      <c r="U5468" s="64"/>
    </row>
    <row r="5469" spans="20:21">
      <c r="T5469" s="64"/>
      <c r="U5469" s="64"/>
    </row>
    <row r="5470" spans="20:21">
      <c r="T5470" s="64"/>
      <c r="U5470" s="64"/>
    </row>
    <row r="5471" spans="20:21">
      <c r="T5471" s="64"/>
      <c r="U5471" s="64"/>
    </row>
    <row r="5472" spans="20:21">
      <c r="T5472" s="64"/>
      <c r="U5472" s="64"/>
    </row>
    <row r="5473" spans="20:21">
      <c r="T5473" s="64"/>
      <c r="U5473" s="64"/>
    </row>
    <row r="5474" spans="20:21">
      <c r="T5474" s="64"/>
      <c r="U5474" s="64"/>
    </row>
    <row r="5475" spans="20:21">
      <c r="T5475" s="64"/>
      <c r="U5475" s="64"/>
    </row>
    <row r="5476" spans="20:21">
      <c r="T5476" s="64"/>
      <c r="U5476" s="64"/>
    </row>
    <row r="5477" spans="20:21">
      <c r="T5477" s="64"/>
      <c r="U5477" s="64"/>
    </row>
    <row r="5478" spans="20:21">
      <c r="T5478" s="64"/>
      <c r="U5478" s="64"/>
    </row>
    <row r="5479" spans="20:21">
      <c r="T5479" s="64"/>
      <c r="U5479" s="64"/>
    </row>
    <row r="5480" spans="20:21">
      <c r="T5480" s="64"/>
      <c r="U5480" s="64"/>
    </row>
    <row r="5481" spans="20:21">
      <c r="T5481" s="64"/>
      <c r="U5481" s="64"/>
    </row>
    <row r="5482" spans="20:21">
      <c r="T5482" s="64"/>
      <c r="U5482" s="64"/>
    </row>
    <row r="5483" spans="20:21">
      <c r="T5483" s="64"/>
      <c r="U5483" s="64"/>
    </row>
    <row r="5484" spans="20:21">
      <c r="T5484" s="64"/>
      <c r="U5484" s="64"/>
    </row>
    <row r="5485" spans="20:21">
      <c r="T5485" s="64"/>
      <c r="U5485" s="64"/>
    </row>
    <row r="5486" spans="20:21">
      <c r="T5486" s="64"/>
      <c r="U5486" s="64"/>
    </row>
    <row r="5487" spans="20:21">
      <c r="T5487" s="64"/>
      <c r="U5487" s="64"/>
    </row>
    <row r="5488" spans="20:21">
      <c r="T5488" s="64"/>
      <c r="U5488" s="64"/>
    </row>
    <row r="5489" spans="20:21">
      <c r="T5489" s="64"/>
      <c r="U5489" s="64"/>
    </row>
    <row r="5490" spans="20:21">
      <c r="T5490" s="64"/>
      <c r="U5490" s="64"/>
    </row>
    <row r="5491" spans="20:21">
      <c r="T5491" s="64"/>
      <c r="U5491" s="64"/>
    </row>
    <row r="5492" spans="20:21">
      <c r="T5492" s="64"/>
      <c r="U5492" s="64"/>
    </row>
    <row r="5493" spans="20:21">
      <c r="T5493" s="64"/>
      <c r="U5493" s="64"/>
    </row>
    <row r="5494" spans="20:21">
      <c r="T5494" s="64"/>
      <c r="U5494" s="64"/>
    </row>
    <row r="5495" spans="20:21">
      <c r="T5495" s="64"/>
      <c r="U5495" s="64"/>
    </row>
    <row r="5496" spans="20:21">
      <c r="T5496" s="64"/>
      <c r="U5496" s="64"/>
    </row>
    <row r="5497" spans="20:21">
      <c r="T5497" s="64"/>
      <c r="U5497" s="64"/>
    </row>
    <row r="5498" spans="20:21">
      <c r="T5498" s="64"/>
      <c r="U5498" s="64"/>
    </row>
    <row r="5499" spans="20:21">
      <c r="T5499" s="64"/>
      <c r="U5499" s="64"/>
    </row>
    <row r="5500" spans="20:21">
      <c r="T5500" s="64"/>
      <c r="U5500" s="64"/>
    </row>
    <row r="5501" spans="20:21">
      <c r="T5501" s="64"/>
      <c r="U5501" s="64"/>
    </row>
    <row r="5502" spans="20:21">
      <c r="T5502" s="64"/>
      <c r="U5502" s="64"/>
    </row>
    <row r="5503" spans="20:21">
      <c r="T5503" s="64"/>
      <c r="U5503" s="64"/>
    </row>
    <row r="5504" spans="20:21">
      <c r="T5504" s="64"/>
      <c r="U5504" s="64"/>
    </row>
    <row r="5505" spans="20:21">
      <c r="T5505" s="64"/>
      <c r="U5505" s="64"/>
    </row>
    <row r="5506" spans="20:21">
      <c r="T5506" s="64"/>
      <c r="U5506" s="64"/>
    </row>
    <row r="5507" spans="20:21">
      <c r="T5507" s="64"/>
      <c r="U5507" s="64"/>
    </row>
    <row r="5508" spans="20:21">
      <c r="T5508" s="64"/>
      <c r="U5508" s="64"/>
    </row>
    <row r="5509" spans="20:21">
      <c r="T5509" s="64"/>
      <c r="U5509" s="64"/>
    </row>
    <row r="5510" spans="20:21">
      <c r="T5510" s="64"/>
      <c r="U5510" s="64"/>
    </row>
    <row r="5511" spans="20:21">
      <c r="T5511" s="64"/>
      <c r="U5511" s="64"/>
    </row>
    <row r="5512" spans="20:21">
      <c r="T5512" s="64"/>
      <c r="U5512" s="64"/>
    </row>
    <row r="5513" spans="20:21">
      <c r="T5513" s="64"/>
      <c r="U5513" s="64"/>
    </row>
    <row r="5514" spans="20:21">
      <c r="T5514" s="64"/>
      <c r="U5514" s="64"/>
    </row>
    <row r="5515" spans="20:21">
      <c r="T5515" s="64"/>
      <c r="U5515" s="64"/>
    </row>
    <row r="5516" spans="20:21">
      <c r="T5516" s="64"/>
      <c r="U5516" s="64"/>
    </row>
    <row r="5517" spans="20:21">
      <c r="T5517" s="64"/>
      <c r="U5517" s="64"/>
    </row>
    <row r="5518" spans="20:21">
      <c r="T5518" s="64"/>
      <c r="U5518" s="64"/>
    </row>
    <row r="5519" spans="20:21">
      <c r="T5519" s="64"/>
      <c r="U5519" s="64"/>
    </row>
    <row r="5520" spans="20:21">
      <c r="T5520" s="64"/>
      <c r="U5520" s="64"/>
    </row>
    <row r="5521" spans="20:21">
      <c r="T5521" s="64"/>
      <c r="U5521" s="64"/>
    </row>
    <row r="5522" spans="20:21">
      <c r="T5522" s="64"/>
      <c r="U5522" s="64"/>
    </row>
    <row r="5523" spans="20:21">
      <c r="T5523" s="64"/>
      <c r="U5523" s="64"/>
    </row>
    <row r="5524" spans="20:21">
      <c r="T5524" s="64"/>
      <c r="U5524" s="64"/>
    </row>
    <row r="5525" spans="20:21">
      <c r="T5525" s="64"/>
      <c r="U5525" s="64"/>
    </row>
    <row r="5526" spans="20:21">
      <c r="T5526" s="64"/>
      <c r="U5526" s="64"/>
    </row>
    <row r="5527" spans="20:21">
      <c r="T5527" s="64"/>
      <c r="U5527" s="64"/>
    </row>
    <row r="5528" spans="20:21">
      <c r="T5528" s="64"/>
      <c r="U5528" s="64"/>
    </row>
    <row r="5529" spans="20:21">
      <c r="T5529" s="64"/>
      <c r="U5529" s="64"/>
    </row>
    <row r="5530" spans="20:21">
      <c r="T5530" s="64"/>
      <c r="U5530" s="64"/>
    </row>
    <row r="5531" spans="20:21">
      <c r="T5531" s="64"/>
      <c r="U5531" s="64"/>
    </row>
    <row r="5532" spans="20:21">
      <c r="T5532" s="64"/>
      <c r="U5532" s="64"/>
    </row>
    <row r="5533" spans="20:21">
      <c r="T5533" s="64"/>
      <c r="U5533" s="64"/>
    </row>
    <row r="5534" spans="20:21">
      <c r="T5534" s="64"/>
      <c r="U5534" s="64"/>
    </row>
    <row r="5535" spans="20:21">
      <c r="T5535" s="64"/>
      <c r="U5535" s="64"/>
    </row>
    <row r="5536" spans="20:21">
      <c r="T5536" s="64"/>
      <c r="U5536" s="64"/>
    </row>
    <row r="5537" spans="20:21">
      <c r="T5537" s="64"/>
      <c r="U5537" s="64"/>
    </row>
    <row r="5538" spans="20:21">
      <c r="T5538" s="64"/>
      <c r="U5538" s="64"/>
    </row>
    <row r="5539" spans="20:21">
      <c r="T5539" s="64"/>
      <c r="U5539" s="64"/>
    </row>
    <row r="5540" spans="20:21">
      <c r="T5540" s="64"/>
      <c r="U5540" s="64"/>
    </row>
    <row r="5541" spans="20:21">
      <c r="T5541" s="64"/>
      <c r="U5541" s="64"/>
    </row>
    <row r="5542" spans="20:21">
      <c r="T5542" s="64"/>
      <c r="U5542" s="64"/>
    </row>
    <row r="5543" spans="20:21">
      <c r="T5543" s="64"/>
      <c r="U5543" s="64"/>
    </row>
    <row r="5544" spans="20:21">
      <c r="T5544" s="64"/>
      <c r="U5544" s="64"/>
    </row>
    <row r="5545" spans="20:21">
      <c r="T5545" s="64"/>
      <c r="U5545" s="64"/>
    </row>
    <row r="5546" spans="20:21">
      <c r="T5546" s="64"/>
      <c r="U5546" s="64"/>
    </row>
    <row r="5547" spans="20:21">
      <c r="T5547" s="64"/>
      <c r="U5547" s="64"/>
    </row>
    <row r="5548" spans="20:21">
      <c r="T5548" s="64"/>
      <c r="U5548" s="64"/>
    </row>
    <row r="5549" spans="20:21">
      <c r="T5549" s="64"/>
      <c r="U5549" s="64"/>
    </row>
    <row r="5550" spans="20:21">
      <c r="T5550" s="64"/>
      <c r="U5550" s="64"/>
    </row>
    <row r="5551" spans="20:21">
      <c r="T5551" s="64"/>
      <c r="U5551" s="64"/>
    </row>
    <row r="5552" spans="20:21">
      <c r="T5552" s="64"/>
      <c r="U5552" s="64"/>
    </row>
    <row r="5553" spans="20:21">
      <c r="T5553" s="64"/>
      <c r="U5553" s="64"/>
    </row>
    <row r="5554" spans="20:21">
      <c r="T5554" s="64"/>
      <c r="U5554" s="64"/>
    </row>
    <row r="5555" spans="20:21">
      <c r="T5555" s="64"/>
      <c r="U5555" s="64"/>
    </row>
    <row r="5556" spans="20:21">
      <c r="T5556" s="64"/>
      <c r="U5556" s="64"/>
    </row>
    <row r="5557" spans="20:21">
      <c r="T5557" s="64"/>
      <c r="U5557" s="64"/>
    </row>
    <row r="5558" spans="20:21">
      <c r="T5558" s="64"/>
      <c r="U5558" s="64"/>
    </row>
    <row r="5559" spans="20:21">
      <c r="T5559" s="64"/>
      <c r="U5559" s="64"/>
    </row>
    <row r="5560" spans="20:21">
      <c r="T5560" s="64"/>
      <c r="U5560" s="64"/>
    </row>
    <row r="5561" spans="20:21">
      <c r="T5561" s="64"/>
      <c r="U5561" s="64"/>
    </row>
    <row r="5562" spans="20:21">
      <c r="T5562" s="64"/>
      <c r="U5562" s="64"/>
    </row>
    <row r="5563" spans="20:21">
      <c r="T5563" s="64"/>
      <c r="U5563" s="64"/>
    </row>
    <row r="5564" spans="20:21">
      <c r="T5564" s="64"/>
      <c r="U5564" s="64"/>
    </row>
    <row r="5565" spans="20:21">
      <c r="T5565" s="64"/>
      <c r="U5565" s="64"/>
    </row>
    <row r="5566" spans="20:21">
      <c r="T5566" s="64"/>
      <c r="U5566" s="64"/>
    </row>
    <row r="5567" spans="20:21">
      <c r="T5567" s="64"/>
      <c r="U5567" s="64"/>
    </row>
    <row r="5568" spans="20:21">
      <c r="T5568" s="64"/>
      <c r="U5568" s="64"/>
    </row>
    <row r="5569" spans="20:21">
      <c r="T5569" s="64"/>
      <c r="U5569" s="64"/>
    </row>
    <row r="5570" spans="20:21">
      <c r="T5570" s="64"/>
      <c r="U5570" s="64"/>
    </row>
    <row r="5571" spans="20:21">
      <c r="T5571" s="64"/>
      <c r="U5571" s="64"/>
    </row>
    <row r="5572" spans="20:21">
      <c r="T5572" s="64"/>
      <c r="U5572" s="64"/>
    </row>
    <row r="5573" spans="20:21">
      <c r="T5573" s="64"/>
      <c r="U5573" s="64"/>
    </row>
    <row r="5574" spans="20:21">
      <c r="T5574" s="64"/>
      <c r="U5574" s="64"/>
    </row>
    <row r="5575" spans="20:21">
      <c r="T5575" s="64"/>
      <c r="U5575" s="64"/>
    </row>
    <row r="5576" spans="20:21">
      <c r="T5576" s="64"/>
      <c r="U5576" s="64"/>
    </row>
    <row r="5577" spans="20:21">
      <c r="T5577" s="64"/>
      <c r="U5577" s="64"/>
    </row>
    <row r="5578" spans="20:21">
      <c r="T5578" s="64"/>
      <c r="U5578" s="64"/>
    </row>
    <row r="5579" spans="20:21">
      <c r="T5579" s="64"/>
      <c r="U5579" s="64"/>
    </row>
    <row r="5580" spans="20:21">
      <c r="T5580" s="64"/>
      <c r="U5580" s="64"/>
    </row>
    <row r="5581" spans="20:21">
      <c r="T5581" s="64"/>
      <c r="U5581" s="64"/>
    </row>
    <row r="5582" spans="20:21">
      <c r="T5582" s="64"/>
      <c r="U5582" s="64"/>
    </row>
    <row r="5583" spans="20:21">
      <c r="T5583" s="64"/>
      <c r="U5583" s="64"/>
    </row>
    <row r="5584" spans="20:21">
      <c r="T5584" s="64"/>
      <c r="U5584" s="64"/>
    </row>
    <row r="5585" spans="20:21">
      <c r="T5585" s="64"/>
      <c r="U5585" s="64"/>
    </row>
    <row r="5586" spans="20:21">
      <c r="T5586" s="64"/>
      <c r="U5586" s="64"/>
    </row>
    <row r="5587" spans="20:21">
      <c r="T5587" s="64"/>
      <c r="U5587" s="64"/>
    </row>
    <row r="5588" spans="20:21">
      <c r="T5588" s="64"/>
      <c r="U5588" s="64"/>
    </row>
    <row r="5589" spans="20:21">
      <c r="T5589" s="64"/>
      <c r="U5589" s="64"/>
    </row>
    <row r="5590" spans="20:21">
      <c r="T5590" s="64"/>
      <c r="U5590" s="64"/>
    </row>
    <row r="5591" spans="20:21">
      <c r="T5591" s="64"/>
      <c r="U5591" s="64"/>
    </row>
    <row r="5592" spans="20:21">
      <c r="T5592" s="64"/>
      <c r="U5592" s="64"/>
    </row>
    <row r="5593" spans="20:21">
      <c r="T5593" s="64"/>
      <c r="U5593" s="64"/>
    </row>
    <row r="5594" spans="20:21">
      <c r="T5594" s="64"/>
      <c r="U5594" s="64"/>
    </row>
    <row r="5595" spans="20:21">
      <c r="T5595" s="64"/>
      <c r="U5595" s="64"/>
    </row>
    <row r="5596" spans="20:21">
      <c r="T5596" s="64"/>
      <c r="U5596" s="64"/>
    </row>
    <row r="5597" spans="20:21">
      <c r="T5597" s="64"/>
      <c r="U5597" s="64"/>
    </row>
    <row r="5598" spans="20:21">
      <c r="T5598" s="64"/>
      <c r="U5598" s="64"/>
    </row>
    <row r="5599" spans="20:21">
      <c r="T5599" s="64"/>
      <c r="U5599" s="64"/>
    </row>
    <row r="5600" spans="20:21">
      <c r="T5600" s="64"/>
      <c r="U5600" s="64"/>
    </row>
    <row r="5601" spans="20:21">
      <c r="T5601" s="64"/>
      <c r="U5601" s="64"/>
    </row>
    <row r="5602" spans="20:21">
      <c r="T5602" s="64"/>
      <c r="U5602" s="64"/>
    </row>
    <row r="5603" spans="20:21">
      <c r="T5603" s="64"/>
      <c r="U5603" s="64"/>
    </row>
    <row r="5604" spans="20:21">
      <c r="T5604" s="64"/>
      <c r="U5604" s="64"/>
    </row>
    <row r="5605" spans="20:21">
      <c r="T5605" s="64"/>
      <c r="U5605" s="64"/>
    </row>
    <row r="5606" spans="20:21">
      <c r="T5606" s="64"/>
      <c r="U5606" s="64"/>
    </row>
    <row r="5607" spans="20:21">
      <c r="T5607" s="64"/>
      <c r="U5607" s="64"/>
    </row>
    <row r="5608" spans="20:21">
      <c r="T5608" s="64"/>
      <c r="U5608" s="64"/>
    </row>
    <row r="5609" spans="20:21">
      <c r="T5609" s="64"/>
      <c r="U5609" s="64"/>
    </row>
    <row r="5610" spans="20:21">
      <c r="T5610" s="64"/>
      <c r="U5610" s="64"/>
    </row>
    <row r="5611" spans="20:21">
      <c r="T5611" s="64"/>
      <c r="U5611" s="64"/>
    </row>
    <row r="5612" spans="20:21">
      <c r="T5612" s="64"/>
      <c r="U5612" s="64"/>
    </row>
    <row r="5613" spans="20:21">
      <c r="T5613" s="64"/>
      <c r="U5613" s="64"/>
    </row>
    <row r="5614" spans="20:21">
      <c r="T5614" s="64"/>
      <c r="U5614" s="64"/>
    </row>
    <row r="5615" spans="20:21">
      <c r="T5615" s="64"/>
      <c r="U5615" s="64"/>
    </row>
    <row r="5616" spans="20:21">
      <c r="T5616" s="64"/>
      <c r="U5616" s="64"/>
    </row>
    <row r="5617" spans="20:21">
      <c r="T5617" s="64"/>
      <c r="U5617" s="64"/>
    </row>
    <row r="5618" spans="20:21">
      <c r="T5618" s="64"/>
      <c r="U5618" s="64"/>
    </row>
    <row r="5619" spans="20:21">
      <c r="T5619" s="64"/>
      <c r="U5619" s="64"/>
    </row>
    <row r="5620" spans="20:21">
      <c r="T5620" s="64"/>
      <c r="U5620" s="64"/>
    </row>
    <row r="5621" spans="20:21">
      <c r="T5621" s="64"/>
      <c r="U5621" s="64"/>
    </row>
    <row r="5622" spans="20:21">
      <c r="T5622" s="64"/>
      <c r="U5622" s="64"/>
    </row>
    <row r="5623" spans="20:21">
      <c r="T5623" s="64"/>
      <c r="U5623" s="64"/>
    </row>
    <row r="5624" spans="20:21">
      <c r="T5624" s="64"/>
      <c r="U5624" s="64"/>
    </row>
    <row r="5625" spans="20:21">
      <c r="T5625" s="64"/>
      <c r="U5625" s="64"/>
    </row>
    <row r="5626" spans="20:21">
      <c r="T5626" s="64"/>
      <c r="U5626" s="64"/>
    </row>
    <row r="5627" spans="20:21">
      <c r="T5627" s="64"/>
      <c r="U5627" s="64"/>
    </row>
    <row r="5628" spans="20:21">
      <c r="T5628" s="64"/>
      <c r="U5628" s="64"/>
    </row>
    <row r="5629" spans="20:21">
      <c r="T5629" s="64"/>
      <c r="U5629" s="64"/>
    </row>
    <row r="5630" spans="20:21">
      <c r="T5630" s="64"/>
      <c r="U5630" s="64"/>
    </row>
    <row r="5631" spans="20:21">
      <c r="T5631" s="64"/>
      <c r="U5631" s="64"/>
    </row>
    <row r="5632" spans="20:21">
      <c r="T5632" s="64"/>
      <c r="U5632" s="64"/>
    </row>
    <row r="5633" spans="20:21">
      <c r="T5633" s="64"/>
      <c r="U5633" s="64"/>
    </row>
    <row r="5634" spans="20:21">
      <c r="T5634" s="64"/>
      <c r="U5634" s="64"/>
    </row>
    <row r="5635" spans="20:21">
      <c r="T5635" s="64"/>
      <c r="U5635" s="64"/>
    </row>
    <row r="5636" spans="20:21">
      <c r="T5636" s="64"/>
      <c r="U5636" s="64"/>
    </row>
    <row r="5637" spans="20:21">
      <c r="T5637" s="64"/>
      <c r="U5637" s="64"/>
    </row>
    <row r="5638" spans="20:21">
      <c r="T5638" s="64"/>
      <c r="U5638" s="64"/>
    </row>
    <row r="5639" spans="20:21">
      <c r="T5639" s="64"/>
      <c r="U5639" s="64"/>
    </row>
    <row r="5640" spans="20:21">
      <c r="T5640" s="64"/>
      <c r="U5640" s="64"/>
    </row>
    <row r="5641" spans="20:21">
      <c r="T5641" s="64"/>
      <c r="U5641" s="64"/>
    </row>
    <row r="5642" spans="20:21">
      <c r="T5642" s="64"/>
      <c r="U5642" s="64"/>
    </row>
    <row r="5643" spans="20:21">
      <c r="T5643" s="64"/>
      <c r="U5643" s="64"/>
    </row>
    <row r="5644" spans="20:21">
      <c r="T5644" s="64"/>
      <c r="U5644" s="64"/>
    </row>
    <row r="5645" spans="20:21">
      <c r="T5645" s="64"/>
      <c r="U5645" s="64"/>
    </row>
    <row r="5646" spans="20:21">
      <c r="T5646" s="64"/>
      <c r="U5646" s="64"/>
    </row>
    <row r="5647" spans="20:21">
      <c r="T5647" s="64"/>
      <c r="U5647" s="64"/>
    </row>
    <row r="5648" spans="20:21">
      <c r="T5648" s="64"/>
      <c r="U5648" s="64"/>
    </row>
    <row r="5649" spans="20:21">
      <c r="T5649" s="64"/>
      <c r="U5649" s="64"/>
    </row>
    <row r="5650" spans="20:21">
      <c r="T5650" s="64"/>
      <c r="U5650" s="64"/>
    </row>
    <row r="5651" spans="20:21">
      <c r="T5651" s="64"/>
      <c r="U5651" s="64"/>
    </row>
    <row r="5652" spans="20:21">
      <c r="T5652" s="64"/>
      <c r="U5652" s="64"/>
    </row>
    <row r="5653" spans="20:21">
      <c r="T5653" s="64"/>
      <c r="U5653" s="64"/>
    </row>
    <row r="5654" spans="20:21">
      <c r="T5654" s="64"/>
      <c r="U5654" s="64"/>
    </row>
    <row r="5655" spans="20:21">
      <c r="T5655" s="64"/>
      <c r="U5655" s="64"/>
    </row>
    <row r="5656" spans="20:21">
      <c r="T5656" s="64"/>
      <c r="U5656" s="64"/>
    </row>
    <row r="5657" spans="20:21">
      <c r="T5657" s="64"/>
      <c r="U5657" s="64"/>
    </row>
    <row r="5658" spans="20:21">
      <c r="T5658" s="64"/>
      <c r="U5658" s="64"/>
    </row>
    <row r="5659" spans="20:21">
      <c r="T5659" s="64"/>
      <c r="U5659" s="64"/>
    </row>
    <row r="5660" spans="20:21">
      <c r="T5660" s="64"/>
      <c r="U5660" s="64"/>
    </row>
    <row r="5661" spans="20:21">
      <c r="T5661" s="64"/>
      <c r="U5661" s="64"/>
    </row>
    <row r="5662" spans="20:21">
      <c r="T5662" s="64"/>
      <c r="U5662" s="64"/>
    </row>
    <row r="5663" spans="20:21">
      <c r="T5663" s="64"/>
      <c r="U5663" s="64"/>
    </row>
    <row r="5664" spans="20:21">
      <c r="T5664" s="64"/>
      <c r="U5664" s="64"/>
    </row>
    <row r="5665" spans="20:21">
      <c r="T5665" s="64"/>
      <c r="U5665" s="64"/>
    </row>
    <row r="5666" spans="20:21">
      <c r="T5666" s="64"/>
      <c r="U5666" s="64"/>
    </row>
    <row r="5667" spans="20:21">
      <c r="T5667" s="64"/>
      <c r="U5667" s="64"/>
    </row>
    <row r="5668" spans="20:21">
      <c r="T5668" s="64"/>
      <c r="U5668" s="64"/>
    </row>
    <row r="5669" spans="20:21">
      <c r="T5669" s="64"/>
      <c r="U5669" s="64"/>
    </row>
    <row r="5670" spans="20:21">
      <c r="T5670" s="64"/>
      <c r="U5670" s="64"/>
    </row>
    <row r="5671" spans="20:21">
      <c r="T5671" s="64"/>
      <c r="U5671" s="64"/>
    </row>
    <row r="5672" spans="20:21">
      <c r="T5672" s="64"/>
      <c r="U5672" s="64"/>
    </row>
    <row r="5673" spans="20:21">
      <c r="T5673" s="64"/>
      <c r="U5673" s="64"/>
    </row>
    <row r="5674" spans="20:21">
      <c r="T5674" s="64"/>
      <c r="U5674" s="64"/>
    </row>
    <row r="5675" spans="20:21">
      <c r="T5675" s="64"/>
      <c r="U5675" s="64"/>
    </row>
    <row r="5676" spans="20:21">
      <c r="T5676" s="64"/>
      <c r="U5676" s="64"/>
    </row>
    <row r="5677" spans="20:21">
      <c r="T5677" s="64"/>
      <c r="U5677" s="64"/>
    </row>
    <row r="5678" spans="20:21">
      <c r="T5678" s="64"/>
      <c r="U5678" s="64"/>
    </row>
    <row r="5679" spans="20:21">
      <c r="T5679" s="64"/>
      <c r="U5679" s="64"/>
    </row>
    <row r="5680" spans="20:21">
      <c r="T5680" s="64"/>
      <c r="U5680" s="64"/>
    </row>
    <row r="5681" spans="20:21">
      <c r="T5681" s="64"/>
      <c r="U5681" s="64"/>
    </row>
    <row r="5682" spans="20:21">
      <c r="T5682" s="64"/>
      <c r="U5682" s="64"/>
    </row>
    <row r="5683" spans="20:21">
      <c r="T5683" s="64"/>
      <c r="U5683" s="64"/>
    </row>
    <row r="5684" spans="20:21">
      <c r="T5684" s="64"/>
      <c r="U5684" s="64"/>
    </row>
    <row r="5685" spans="20:21">
      <c r="T5685" s="64"/>
      <c r="U5685" s="64"/>
    </row>
    <row r="5686" spans="20:21">
      <c r="T5686" s="64"/>
      <c r="U5686" s="64"/>
    </row>
    <row r="5687" spans="20:21">
      <c r="T5687" s="64"/>
      <c r="U5687" s="64"/>
    </row>
    <row r="5688" spans="20:21">
      <c r="T5688" s="64"/>
      <c r="U5688" s="64"/>
    </row>
    <row r="5689" spans="20:21">
      <c r="T5689" s="64"/>
      <c r="U5689" s="64"/>
    </row>
    <row r="5690" spans="20:21">
      <c r="T5690" s="64"/>
      <c r="U5690" s="64"/>
    </row>
    <row r="5691" spans="20:21">
      <c r="T5691" s="64"/>
      <c r="U5691" s="64"/>
    </row>
    <row r="5692" spans="20:21">
      <c r="T5692" s="64"/>
      <c r="U5692" s="64"/>
    </row>
    <row r="5693" spans="20:21">
      <c r="T5693" s="64"/>
      <c r="U5693" s="64"/>
    </row>
    <row r="5694" spans="20:21">
      <c r="T5694" s="64"/>
      <c r="U5694" s="64"/>
    </row>
    <row r="5695" spans="20:21">
      <c r="T5695" s="64"/>
      <c r="U5695" s="64"/>
    </row>
    <row r="5696" spans="20:21">
      <c r="T5696" s="64"/>
      <c r="U5696" s="64"/>
    </row>
    <row r="5697" spans="20:21">
      <c r="T5697" s="64"/>
      <c r="U5697" s="64"/>
    </row>
    <row r="5698" spans="20:21">
      <c r="T5698" s="64"/>
      <c r="U5698" s="64"/>
    </row>
    <row r="5699" spans="20:21">
      <c r="T5699" s="64"/>
      <c r="U5699" s="64"/>
    </row>
    <row r="5700" spans="20:21">
      <c r="T5700" s="64"/>
      <c r="U5700" s="64"/>
    </row>
    <row r="5701" spans="20:21">
      <c r="T5701" s="64"/>
      <c r="U5701" s="64"/>
    </row>
    <row r="5702" spans="20:21">
      <c r="T5702" s="64"/>
      <c r="U5702" s="64"/>
    </row>
    <row r="5703" spans="20:21">
      <c r="T5703" s="64"/>
      <c r="U5703" s="64"/>
    </row>
    <row r="5704" spans="20:21">
      <c r="T5704" s="64"/>
      <c r="U5704" s="64"/>
    </row>
    <row r="5705" spans="20:21">
      <c r="T5705" s="64"/>
      <c r="U5705" s="64"/>
    </row>
    <row r="5706" spans="20:21">
      <c r="T5706" s="64"/>
      <c r="U5706" s="64"/>
    </row>
    <row r="5707" spans="20:21">
      <c r="T5707" s="64"/>
      <c r="U5707" s="64"/>
    </row>
    <row r="5708" spans="20:21">
      <c r="T5708" s="64"/>
      <c r="U5708" s="64"/>
    </row>
    <row r="5709" spans="20:21">
      <c r="T5709" s="64"/>
      <c r="U5709" s="64"/>
    </row>
    <row r="5710" spans="20:21">
      <c r="T5710" s="64"/>
      <c r="U5710" s="64"/>
    </row>
    <row r="5711" spans="20:21">
      <c r="T5711" s="64"/>
      <c r="U5711" s="64"/>
    </row>
    <row r="5712" spans="20:21">
      <c r="T5712" s="64"/>
      <c r="U5712" s="64"/>
    </row>
    <row r="5713" spans="20:21">
      <c r="T5713" s="64"/>
      <c r="U5713" s="64"/>
    </row>
    <row r="5714" spans="20:21">
      <c r="T5714" s="64"/>
      <c r="U5714" s="64"/>
    </row>
    <row r="5715" spans="20:21">
      <c r="T5715" s="64"/>
      <c r="U5715" s="64"/>
    </row>
    <row r="5716" spans="20:21">
      <c r="T5716" s="64"/>
      <c r="U5716" s="64"/>
    </row>
    <row r="5717" spans="20:21">
      <c r="T5717" s="64"/>
      <c r="U5717" s="64"/>
    </row>
    <row r="5718" spans="20:21">
      <c r="T5718" s="64"/>
      <c r="U5718" s="64"/>
    </row>
    <row r="5719" spans="20:21">
      <c r="T5719" s="64"/>
      <c r="U5719" s="64"/>
    </row>
    <row r="5720" spans="20:21">
      <c r="T5720" s="64"/>
      <c r="U5720" s="64"/>
    </row>
    <row r="5721" spans="20:21">
      <c r="T5721" s="64"/>
      <c r="U5721" s="64"/>
    </row>
    <row r="5722" spans="20:21">
      <c r="T5722" s="64"/>
      <c r="U5722" s="64"/>
    </row>
    <row r="5723" spans="20:21">
      <c r="T5723" s="64"/>
      <c r="U5723" s="64"/>
    </row>
    <row r="5724" spans="20:21">
      <c r="T5724" s="64"/>
      <c r="U5724" s="64"/>
    </row>
    <row r="5725" spans="20:21">
      <c r="T5725" s="64"/>
      <c r="U5725" s="64"/>
    </row>
    <row r="5726" spans="20:21">
      <c r="T5726" s="64"/>
      <c r="U5726" s="64"/>
    </row>
    <row r="5727" spans="20:21">
      <c r="T5727" s="64"/>
      <c r="U5727" s="64"/>
    </row>
    <row r="5728" spans="20:21">
      <c r="T5728" s="64"/>
      <c r="U5728" s="64"/>
    </row>
    <row r="5729" spans="20:21">
      <c r="T5729" s="64"/>
      <c r="U5729" s="64"/>
    </row>
    <row r="5730" spans="20:21">
      <c r="T5730" s="64"/>
      <c r="U5730" s="64"/>
    </row>
    <row r="5731" spans="20:21">
      <c r="T5731" s="64"/>
      <c r="U5731" s="64"/>
    </row>
    <row r="5732" spans="20:21">
      <c r="T5732" s="64"/>
      <c r="U5732" s="64"/>
    </row>
    <row r="5733" spans="20:21">
      <c r="T5733" s="64"/>
      <c r="U5733" s="64"/>
    </row>
    <row r="5734" spans="20:21">
      <c r="T5734" s="64"/>
      <c r="U5734" s="64"/>
    </row>
    <row r="5735" spans="20:21">
      <c r="T5735" s="64"/>
      <c r="U5735" s="64"/>
    </row>
    <row r="5736" spans="20:21">
      <c r="T5736" s="64"/>
      <c r="U5736" s="64"/>
    </row>
    <row r="5737" spans="20:21">
      <c r="T5737" s="64"/>
      <c r="U5737" s="64"/>
    </row>
    <row r="5738" spans="20:21">
      <c r="T5738" s="64"/>
      <c r="U5738" s="64"/>
    </row>
    <row r="5739" spans="20:21">
      <c r="T5739" s="64"/>
      <c r="U5739" s="64"/>
    </row>
    <row r="5740" spans="20:21">
      <c r="T5740" s="64"/>
      <c r="U5740" s="64"/>
    </row>
    <row r="5741" spans="20:21">
      <c r="T5741" s="64"/>
      <c r="U5741" s="64"/>
    </row>
    <row r="5742" spans="20:21">
      <c r="T5742" s="64"/>
      <c r="U5742" s="64"/>
    </row>
    <row r="5743" spans="20:21">
      <c r="T5743" s="64"/>
      <c r="U5743" s="64"/>
    </row>
    <row r="5744" spans="20:21">
      <c r="T5744" s="64"/>
      <c r="U5744" s="64"/>
    </row>
    <row r="5745" spans="20:21">
      <c r="T5745" s="64"/>
      <c r="U5745" s="64"/>
    </row>
    <row r="5746" spans="20:21">
      <c r="T5746" s="64"/>
      <c r="U5746" s="64"/>
    </row>
    <row r="5747" spans="20:21">
      <c r="T5747" s="64"/>
      <c r="U5747" s="64"/>
    </row>
    <row r="5748" spans="20:21">
      <c r="T5748" s="64"/>
      <c r="U5748" s="64"/>
    </row>
    <row r="5749" spans="20:21">
      <c r="T5749" s="64"/>
      <c r="U5749" s="64"/>
    </row>
    <row r="5750" spans="20:21">
      <c r="T5750" s="64"/>
      <c r="U5750" s="64"/>
    </row>
    <row r="5751" spans="20:21">
      <c r="T5751" s="64"/>
      <c r="U5751" s="64"/>
    </row>
    <row r="5752" spans="20:21">
      <c r="T5752" s="64"/>
      <c r="U5752" s="64"/>
    </row>
    <row r="5753" spans="20:21">
      <c r="T5753" s="64"/>
      <c r="U5753" s="64"/>
    </row>
    <row r="5754" spans="20:21">
      <c r="T5754" s="64"/>
      <c r="U5754" s="64"/>
    </row>
    <row r="5755" spans="20:21">
      <c r="T5755" s="64"/>
      <c r="U5755" s="64"/>
    </row>
    <row r="5756" spans="20:21">
      <c r="T5756" s="64"/>
      <c r="U5756" s="64"/>
    </row>
    <row r="5757" spans="20:21">
      <c r="T5757" s="64"/>
      <c r="U5757" s="64"/>
    </row>
    <row r="5758" spans="20:21">
      <c r="T5758" s="64"/>
      <c r="U5758" s="64"/>
    </row>
    <row r="5759" spans="20:21">
      <c r="T5759" s="64"/>
      <c r="U5759" s="64"/>
    </row>
    <row r="5760" spans="20:21">
      <c r="T5760" s="64"/>
      <c r="U5760" s="64"/>
    </row>
    <row r="5761" spans="20:21">
      <c r="T5761" s="64"/>
      <c r="U5761" s="64"/>
    </row>
    <row r="5762" spans="20:21">
      <c r="T5762" s="64"/>
      <c r="U5762" s="64"/>
    </row>
    <row r="5763" spans="20:21">
      <c r="T5763" s="64"/>
      <c r="U5763" s="64"/>
    </row>
    <row r="5764" spans="20:21">
      <c r="T5764" s="64"/>
      <c r="U5764" s="64"/>
    </row>
    <row r="5765" spans="20:21">
      <c r="T5765" s="64"/>
      <c r="U5765" s="64"/>
    </row>
    <row r="5766" spans="20:21">
      <c r="T5766" s="64"/>
      <c r="U5766" s="64"/>
    </row>
    <row r="5767" spans="20:21">
      <c r="T5767" s="64"/>
      <c r="U5767" s="64"/>
    </row>
    <row r="5768" spans="20:21">
      <c r="T5768" s="64"/>
      <c r="U5768" s="64"/>
    </row>
    <row r="5769" spans="20:21">
      <c r="T5769" s="64"/>
      <c r="U5769" s="64"/>
    </row>
    <row r="5770" spans="20:21">
      <c r="T5770" s="64"/>
      <c r="U5770" s="64"/>
    </row>
    <row r="5771" spans="20:21">
      <c r="T5771" s="64"/>
      <c r="U5771" s="64"/>
    </row>
    <row r="5772" spans="20:21">
      <c r="T5772" s="64"/>
      <c r="U5772" s="64"/>
    </row>
    <row r="5773" spans="20:21">
      <c r="T5773" s="64"/>
      <c r="U5773" s="64"/>
    </row>
    <row r="5774" spans="20:21">
      <c r="T5774" s="64"/>
      <c r="U5774" s="64"/>
    </row>
    <row r="5775" spans="20:21">
      <c r="T5775" s="64"/>
      <c r="U5775" s="64"/>
    </row>
    <row r="5776" spans="20:21">
      <c r="T5776" s="64"/>
      <c r="U5776" s="64"/>
    </row>
    <row r="5777" spans="20:21">
      <c r="T5777" s="64"/>
      <c r="U5777" s="64"/>
    </row>
    <row r="5778" spans="20:21">
      <c r="T5778" s="64"/>
      <c r="U5778" s="64"/>
    </row>
    <row r="5779" spans="20:21">
      <c r="T5779" s="64"/>
      <c r="U5779" s="64"/>
    </row>
    <row r="5780" spans="20:21">
      <c r="T5780" s="64"/>
      <c r="U5780" s="64"/>
    </row>
    <row r="5781" spans="20:21">
      <c r="T5781" s="64"/>
      <c r="U5781" s="64"/>
    </row>
    <row r="5782" spans="20:21">
      <c r="T5782" s="64"/>
      <c r="U5782" s="64"/>
    </row>
    <row r="5783" spans="20:21">
      <c r="T5783" s="64"/>
      <c r="U5783" s="64"/>
    </row>
    <row r="5784" spans="20:21">
      <c r="T5784" s="64"/>
      <c r="U5784" s="64"/>
    </row>
    <row r="5785" spans="20:21">
      <c r="T5785" s="64"/>
      <c r="U5785" s="64"/>
    </row>
    <row r="5786" spans="20:21">
      <c r="T5786" s="64"/>
      <c r="U5786" s="64"/>
    </row>
    <row r="5787" spans="20:21">
      <c r="T5787" s="64"/>
      <c r="U5787" s="64"/>
    </row>
    <row r="5788" spans="20:21">
      <c r="T5788" s="64"/>
      <c r="U5788" s="64"/>
    </row>
    <row r="5789" spans="20:21">
      <c r="T5789" s="64"/>
      <c r="U5789" s="64"/>
    </row>
    <row r="5790" spans="20:21">
      <c r="T5790" s="64"/>
      <c r="U5790" s="64"/>
    </row>
    <row r="5791" spans="20:21">
      <c r="T5791" s="64"/>
      <c r="U5791" s="64"/>
    </row>
    <row r="5792" spans="20:21">
      <c r="T5792" s="64"/>
      <c r="U5792" s="64"/>
    </row>
    <row r="5793" spans="20:21">
      <c r="T5793" s="64"/>
      <c r="U5793" s="64"/>
    </row>
    <row r="5794" spans="20:21">
      <c r="T5794" s="64"/>
      <c r="U5794" s="64"/>
    </row>
    <row r="5795" spans="20:21">
      <c r="T5795" s="64"/>
      <c r="U5795" s="64"/>
    </row>
    <row r="5796" spans="20:21">
      <c r="T5796" s="64"/>
      <c r="U5796" s="64"/>
    </row>
    <row r="5797" spans="20:21">
      <c r="T5797" s="64"/>
      <c r="U5797" s="64"/>
    </row>
    <row r="5798" spans="20:21">
      <c r="T5798" s="64"/>
      <c r="U5798" s="64"/>
    </row>
    <row r="5799" spans="20:21">
      <c r="T5799" s="64"/>
      <c r="U5799" s="64"/>
    </row>
    <row r="5800" spans="20:21">
      <c r="T5800" s="64"/>
      <c r="U5800" s="64"/>
    </row>
    <row r="5801" spans="20:21">
      <c r="T5801" s="64"/>
      <c r="U5801" s="64"/>
    </row>
    <row r="5802" spans="20:21">
      <c r="T5802" s="64"/>
      <c r="U5802" s="64"/>
    </row>
    <row r="5803" spans="20:21">
      <c r="T5803" s="64"/>
      <c r="U5803" s="64"/>
    </row>
    <row r="5804" spans="20:21">
      <c r="T5804" s="64"/>
      <c r="U5804" s="64"/>
    </row>
    <row r="5805" spans="20:21">
      <c r="T5805" s="64"/>
      <c r="U5805" s="64"/>
    </row>
    <row r="5806" spans="20:21">
      <c r="T5806" s="64"/>
      <c r="U5806" s="64"/>
    </row>
    <row r="5807" spans="20:21">
      <c r="T5807" s="64"/>
      <c r="U5807" s="64"/>
    </row>
    <row r="5808" spans="20:21">
      <c r="T5808" s="64"/>
      <c r="U5808" s="64"/>
    </row>
    <row r="5809" spans="20:21">
      <c r="T5809" s="64"/>
      <c r="U5809" s="64"/>
    </row>
    <row r="5810" spans="20:21">
      <c r="T5810" s="64"/>
      <c r="U5810" s="64"/>
    </row>
    <row r="5811" spans="20:21">
      <c r="T5811" s="64"/>
      <c r="U5811" s="64"/>
    </row>
    <row r="5812" spans="20:21">
      <c r="T5812" s="64"/>
      <c r="U5812" s="64"/>
    </row>
    <row r="5813" spans="20:21">
      <c r="T5813" s="64"/>
      <c r="U5813" s="64"/>
    </row>
    <row r="5814" spans="20:21">
      <c r="T5814" s="64"/>
      <c r="U5814" s="64"/>
    </row>
    <row r="5815" spans="20:21">
      <c r="T5815" s="64"/>
      <c r="U5815" s="64"/>
    </row>
    <row r="5816" spans="20:21">
      <c r="T5816" s="64"/>
      <c r="U5816" s="64"/>
    </row>
    <row r="5817" spans="20:21">
      <c r="T5817" s="64"/>
      <c r="U5817" s="64"/>
    </row>
    <row r="5818" spans="20:21">
      <c r="T5818" s="64"/>
      <c r="U5818" s="64"/>
    </row>
    <row r="5819" spans="20:21">
      <c r="T5819" s="64"/>
      <c r="U5819" s="64"/>
    </row>
    <row r="5820" spans="20:21">
      <c r="T5820" s="64"/>
      <c r="U5820" s="64"/>
    </row>
    <row r="5821" spans="20:21">
      <c r="T5821" s="64"/>
      <c r="U5821" s="64"/>
    </row>
    <row r="5822" spans="20:21">
      <c r="T5822" s="64"/>
      <c r="U5822" s="64"/>
    </row>
    <row r="5823" spans="20:21">
      <c r="T5823" s="64"/>
      <c r="U5823" s="64"/>
    </row>
    <row r="5824" spans="20:21">
      <c r="T5824" s="64"/>
      <c r="U5824" s="64"/>
    </row>
    <row r="5825" spans="20:21">
      <c r="T5825" s="64"/>
      <c r="U5825" s="64"/>
    </row>
    <row r="5826" spans="20:21">
      <c r="T5826" s="64"/>
      <c r="U5826" s="64"/>
    </row>
    <row r="5827" spans="20:21">
      <c r="T5827" s="64"/>
      <c r="U5827" s="64"/>
    </row>
    <row r="5828" spans="20:21">
      <c r="T5828" s="64"/>
      <c r="U5828" s="64"/>
    </row>
    <row r="5829" spans="20:21">
      <c r="T5829" s="64"/>
      <c r="U5829" s="64"/>
    </row>
    <row r="5830" spans="20:21">
      <c r="T5830" s="64"/>
      <c r="U5830" s="64"/>
    </row>
    <row r="5831" spans="20:21">
      <c r="T5831" s="64"/>
      <c r="U5831" s="64"/>
    </row>
    <row r="5832" spans="20:21">
      <c r="T5832" s="64"/>
      <c r="U5832" s="64"/>
    </row>
    <row r="5833" spans="20:21">
      <c r="T5833" s="64"/>
      <c r="U5833" s="64"/>
    </row>
    <row r="5834" spans="20:21">
      <c r="T5834" s="64"/>
      <c r="U5834" s="64"/>
    </row>
    <row r="5835" spans="20:21">
      <c r="T5835" s="64"/>
      <c r="U5835" s="64"/>
    </row>
    <row r="5836" spans="20:21">
      <c r="T5836" s="64"/>
      <c r="U5836" s="64"/>
    </row>
    <row r="5837" spans="20:21">
      <c r="T5837" s="64"/>
      <c r="U5837" s="64"/>
    </row>
    <row r="5838" spans="20:21">
      <c r="T5838" s="64"/>
      <c r="U5838" s="64"/>
    </row>
    <row r="5839" spans="20:21">
      <c r="T5839" s="64"/>
      <c r="U5839" s="64"/>
    </row>
    <row r="5840" spans="20:21">
      <c r="T5840" s="64"/>
      <c r="U5840" s="64"/>
    </row>
    <row r="5841" spans="20:21">
      <c r="T5841" s="64"/>
      <c r="U5841" s="64"/>
    </row>
    <row r="5842" spans="20:21">
      <c r="T5842" s="64"/>
      <c r="U5842" s="64"/>
    </row>
    <row r="5843" spans="20:21">
      <c r="T5843" s="64"/>
      <c r="U5843" s="64"/>
    </row>
    <row r="5844" spans="20:21">
      <c r="T5844" s="64"/>
      <c r="U5844" s="64"/>
    </row>
    <row r="5845" spans="20:21">
      <c r="T5845" s="64"/>
      <c r="U5845" s="64"/>
    </row>
    <row r="5846" spans="20:21">
      <c r="T5846" s="64"/>
      <c r="U5846" s="64"/>
    </row>
    <row r="5847" spans="20:21">
      <c r="T5847" s="64"/>
      <c r="U5847" s="64"/>
    </row>
    <row r="5848" spans="20:21">
      <c r="T5848" s="64"/>
      <c r="U5848" s="64"/>
    </row>
    <row r="5849" spans="20:21">
      <c r="T5849" s="64"/>
      <c r="U5849" s="64"/>
    </row>
    <row r="5850" spans="20:21">
      <c r="T5850" s="64"/>
      <c r="U5850" s="64"/>
    </row>
    <row r="5851" spans="20:21">
      <c r="T5851" s="64"/>
      <c r="U5851" s="64"/>
    </row>
    <row r="5852" spans="20:21">
      <c r="T5852" s="64"/>
      <c r="U5852" s="64"/>
    </row>
    <row r="5853" spans="20:21">
      <c r="T5853" s="64"/>
      <c r="U5853" s="64"/>
    </row>
    <row r="5854" spans="20:21">
      <c r="T5854" s="64"/>
      <c r="U5854" s="64"/>
    </row>
    <row r="5855" spans="20:21">
      <c r="T5855" s="64"/>
      <c r="U5855" s="64"/>
    </row>
    <row r="5856" spans="20:21">
      <c r="T5856" s="64"/>
      <c r="U5856" s="64"/>
    </row>
    <row r="5857" spans="20:21">
      <c r="T5857" s="64"/>
      <c r="U5857" s="64"/>
    </row>
    <row r="5858" spans="20:21">
      <c r="T5858" s="64"/>
      <c r="U5858" s="64"/>
    </row>
    <row r="5859" spans="20:21">
      <c r="T5859" s="64"/>
      <c r="U5859" s="64"/>
    </row>
    <row r="5860" spans="20:21">
      <c r="T5860" s="64"/>
      <c r="U5860" s="64"/>
    </row>
    <row r="5861" spans="20:21">
      <c r="T5861" s="64"/>
      <c r="U5861" s="64"/>
    </row>
    <row r="5862" spans="20:21">
      <c r="T5862" s="64"/>
      <c r="U5862" s="64"/>
    </row>
    <row r="5863" spans="20:21">
      <c r="T5863" s="64"/>
      <c r="U5863" s="64"/>
    </row>
    <row r="5864" spans="20:21">
      <c r="T5864" s="64"/>
      <c r="U5864" s="64"/>
    </row>
    <row r="5865" spans="20:21">
      <c r="T5865" s="64"/>
      <c r="U5865" s="64"/>
    </row>
    <row r="5866" spans="20:21">
      <c r="T5866" s="64"/>
      <c r="U5866" s="64"/>
    </row>
    <row r="5867" spans="20:21">
      <c r="T5867" s="64"/>
      <c r="U5867" s="64"/>
    </row>
    <row r="5868" spans="20:21">
      <c r="T5868" s="64"/>
      <c r="U5868" s="64"/>
    </row>
    <row r="5869" spans="20:21">
      <c r="T5869" s="64"/>
      <c r="U5869" s="64"/>
    </row>
    <row r="5870" spans="20:21">
      <c r="T5870" s="64"/>
      <c r="U5870" s="64"/>
    </row>
    <row r="5871" spans="20:21">
      <c r="T5871" s="64"/>
      <c r="U5871" s="64"/>
    </row>
    <row r="5872" spans="20:21">
      <c r="T5872" s="64"/>
      <c r="U5872" s="64"/>
    </row>
    <row r="5873" spans="20:21">
      <c r="T5873" s="64"/>
      <c r="U5873" s="64"/>
    </row>
    <row r="5874" spans="20:21">
      <c r="T5874" s="64"/>
      <c r="U5874" s="64"/>
    </row>
    <row r="5875" spans="20:21">
      <c r="T5875" s="64"/>
      <c r="U5875" s="64"/>
    </row>
    <row r="5876" spans="20:21">
      <c r="T5876" s="64"/>
      <c r="U5876" s="64"/>
    </row>
    <row r="5877" spans="20:21">
      <c r="T5877" s="64"/>
      <c r="U5877" s="64"/>
    </row>
    <row r="5878" spans="20:21">
      <c r="T5878" s="64"/>
      <c r="U5878" s="64"/>
    </row>
    <row r="5879" spans="20:21">
      <c r="T5879" s="64"/>
      <c r="U5879" s="64"/>
    </row>
    <row r="5880" spans="20:21">
      <c r="T5880" s="64"/>
      <c r="U5880" s="64"/>
    </row>
    <row r="5881" spans="20:21">
      <c r="T5881" s="64"/>
      <c r="U5881" s="64"/>
    </row>
    <row r="5882" spans="20:21">
      <c r="T5882" s="64"/>
      <c r="U5882" s="64"/>
    </row>
    <row r="5883" spans="20:21">
      <c r="T5883" s="64"/>
      <c r="U5883" s="64"/>
    </row>
    <row r="5884" spans="20:21">
      <c r="T5884" s="64"/>
      <c r="U5884" s="64"/>
    </row>
    <row r="5885" spans="20:21">
      <c r="T5885" s="64"/>
      <c r="U5885" s="64"/>
    </row>
    <row r="5886" spans="20:21">
      <c r="T5886" s="64"/>
      <c r="U5886" s="64"/>
    </row>
    <row r="5887" spans="20:21">
      <c r="T5887" s="64"/>
      <c r="U5887" s="64"/>
    </row>
    <row r="5888" spans="20:21">
      <c r="T5888" s="64"/>
      <c r="U5888" s="64"/>
    </row>
    <row r="5889" spans="20:21">
      <c r="T5889" s="64"/>
      <c r="U5889" s="64"/>
    </row>
    <row r="5890" spans="20:21">
      <c r="T5890" s="64"/>
      <c r="U5890" s="64"/>
    </row>
    <row r="5891" spans="20:21">
      <c r="T5891" s="64"/>
      <c r="U5891" s="64"/>
    </row>
    <row r="5892" spans="20:21">
      <c r="T5892" s="64"/>
      <c r="U5892" s="64"/>
    </row>
    <row r="5893" spans="20:21">
      <c r="T5893" s="64"/>
      <c r="U5893" s="64"/>
    </row>
    <row r="5894" spans="20:21">
      <c r="T5894" s="64"/>
      <c r="U5894" s="64"/>
    </row>
    <row r="5895" spans="20:21">
      <c r="T5895" s="64"/>
      <c r="U5895" s="64"/>
    </row>
    <row r="5896" spans="20:21">
      <c r="T5896" s="64"/>
      <c r="U5896" s="64"/>
    </row>
    <row r="5897" spans="20:21">
      <c r="T5897" s="64"/>
      <c r="U5897" s="64"/>
    </row>
    <row r="5898" spans="20:21">
      <c r="T5898" s="64"/>
      <c r="U5898" s="64"/>
    </row>
    <row r="5899" spans="20:21">
      <c r="T5899" s="64"/>
      <c r="U5899" s="64"/>
    </row>
    <row r="5900" spans="20:21">
      <c r="T5900" s="64"/>
      <c r="U5900" s="64"/>
    </row>
    <row r="5901" spans="20:21">
      <c r="T5901" s="64"/>
      <c r="U5901" s="64"/>
    </row>
    <row r="5902" spans="20:21">
      <c r="T5902" s="64"/>
      <c r="U5902" s="64"/>
    </row>
    <row r="5903" spans="20:21">
      <c r="T5903" s="64"/>
      <c r="U5903" s="64"/>
    </row>
    <row r="5904" spans="20:21">
      <c r="T5904" s="64"/>
      <c r="U5904" s="64"/>
    </row>
    <row r="5905" spans="20:21">
      <c r="T5905" s="64"/>
      <c r="U5905" s="64"/>
    </row>
    <row r="5906" spans="20:21">
      <c r="T5906" s="64"/>
      <c r="U5906" s="64"/>
    </row>
    <row r="5907" spans="20:21">
      <c r="T5907" s="64"/>
      <c r="U5907" s="64"/>
    </row>
    <row r="5908" spans="20:21">
      <c r="T5908" s="64"/>
      <c r="U5908" s="64"/>
    </row>
    <row r="5909" spans="20:21">
      <c r="T5909" s="64"/>
      <c r="U5909" s="64"/>
    </row>
    <row r="5910" spans="20:21">
      <c r="T5910" s="64"/>
      <c r="U5910" s="64"/>
    </row>
    <row r="5911" spans="20:21">
      <c r="T5911" s="64"/>
      <c r="U5911" s="64"/>
    </row>
    <row r="5912" spans="20:21">
      <c r="T5912" s="64"/>
      <c r="U5912" s="64"/>
    </row>
    <row r="5913" spans="20:21">
      <c r="T5913" s="64"/>
      <c r="U5913" s="64"/>
    </row>
    <row r="5914" spans="20:21">
      <c r="T5914" s="64"/>
      <c r="U5914" s="64"/>
    </row>
    <row r="5915" spans="20:21">
      <c r="T5915" s="64"/>
      <c r="U5915" s="64"/>
    </row>
    <row r="5916" spans="20:21">
      <c r="T5916" s="64"/>
      <c r="U5916" s="64"/>
    </row>
    <row r="5917" spans="20:21">
      <c r="T5917" s="64"/>
      <c r="U5917" s="64"/>
    </row>
    <row r="5918" spans="20:21">
      <c r="T5918" s="64"/>
      <c r="U5918" s="64"/>
    </row>
    <row r="5919" spans="20:21">
      <c r="T5919" s="64"/>
      <c r="U5919" s="64"/>
    </row>
    <row r="5920" spans="20:21">
      <c r="T5920" s="64"/>
      <c r="U5920" s="64"/>
    </row>
    <row r="5921" spans="20:21">
      <c r="T5921" s="64"/>
      <c r="U5921" s="64"/>
    </row>
    <row r="5922" spans="20:21">
      <c r="T5922" s="64"/>
      <c r="U5922" s="64"/>
    </row>
    <row r="5923" spans="20:21">
      <c r="T5923" s="64"/>
      <c r="U5923" s="64"/>
    </row>
    <row r="5924" spans="20:21">
      <c r="T5924" s="64"/>
      <c r="U5924" s="64"/>
    </row>
    <row r="5925" spans="20:21">
      <c r="T5925" s="64"/>
      <c r="U5925" s="64"/>
    </row>
    <row r="5926" spans="20:21">
      <c r="T5926" s="64"/>
      <c r="U5926" s="64"/>
    </row>
    <row r="5927" spans="20:21">
      <c r="T5927" s="64"/>
      <c r="U5927" s="64"/>
    </row>
    <row r="5928" spans="20:21">
      <c r="T5928" s="64"/>
      <c r="U5928" s="64"/>
    </row>
    <row r="5929" spans="20:21">
      <c r="T5929" s="64"/>
      <c r="U5929" s="64"/>
    </row>
    <row r="5930" spans="20:21">
      <c r="T5930" s="64"/>
      <c r="U5930" s="64"/>
    </row>
    <row r="5931" spans="20:21">
      <c r="T5931" s="64"/>
      <c r="U5931" s="64"/>
    </row>
    <row r="5932" spans="20:21">
      <c r="T5932" s="64"/>
      <c r="U5932" s="64"/>
    </row>
    <row r="5933" spans="20:21">
      <c r="T5933" s="64"/>
      <c r="U5933" s="64"/>
    </row>
    <row r="5934" spans="20:21">
      <c r="T5934" s="64"/>
      <c r="U5934" s="64"/>
    </row>
    <row r="5935" spans="20:21">
      <c r="T5935" s="64"/>
      <c r="U5935" s="64"/>
    </row>
    <row r="5936" spans="20:21">
      <c r="T5936" s="64"/>
      <c r="U5936" s="64"/>
    </row>
    <row r="5937" spans="20:21">
      <c r="T5937" s="64"/>
      <c r="U5937" s="64"/>
    </row>
    <row r="5938" spans="20:21">
      <c r="T5938" s="64"/>
      <c r="U5938" s="64"/>
    </row>
    <row r="5939" spans="20:21">
      <c r="T5939" s="64"/>
      <c r="U5939" s="64"/>
    </row>
    <row r="5940" spans="20:21">
      <c r="T5940" s="64"/>
      <c r="U5940" s="64"/>
    </row>
    <row r="5941" spans="20:21">
      <c r="T5941" s="64"/>
      <c r="U5941" s="64"/>
    </row>
    <row r="5942" spans="20:21">
      <c r="T5942" s="64"/>
      <c r="U5942" s="64"/>
    </row>
    <row r="5943" spans="20:21">
      <c r="T5943" s="64"/>
      <c r="U5943" s="64"/>
    </row>
    <row r="5944" spans="20:21">
      <c r="T5944" s="64"/>
      <c r="U5944" s="64"/>
    </row>
    <row r="5945" spans="20:21">
      <c r="T5945" s="64"/>
      <c r="U5945" s="64"/>
    </row>
    <row r="5946" spans="20:21">
      <c r="T5946" s="64"/>
      <c r="U5946" s="64"/>
    </row>
    <row r="5947" spans="20:21">
      <c r="T5947" s="64"/>
      <c r="U5947" s="64"/>
    </row>
    <row r="5948" spans="20:21">
      <c r="T5948" s="64"/>
      <c r="U5948" s="64"/>
    </row>
    <row r="5949" spans="20:21">
      <c r="T5949" s="64"/>
      <c r="U5949" s="64"/>
    </row>
    <row r="5950" spans="20:21">
      <c r="T5950" s="64"/>
      <c r="U5950" s="64"/>
    </row>
    <row r="5951" spans="20:21">
      <c r="T5951" s="64"/>
      <c r="U5951" s="64"/>
    </row>
    <row r="5952" spans="20:21">
      <c r="T5952" s="64"/>
      <c r="U5952" s="64"/>
    </row>
    <row r="5953" spans="20:21">
      <c r="T5953" s="64"/>
      <c r="U5953" s="64"/>
    </row>
    <row r="5954" spans="20:21">
      <c r="T5954" s="64"/>
      <c r="U5954" s="64"/>
    </row>
    <row r="5955" spans="20:21">
      <c r="T5955" s="64"/>
      <c r="U5955" s="64"/>
    </row>
    <row r="5956" spans="20:21">
      <c r="T5956" s="64"/>
      <c r="U5956" s="64"/>
    </row>
    <row r="5957" spans="20:21">
      <c r="T5957" s="64"/>
      <c r="U5957" s="64"/>
    </row>
    <row r="5958" spans="20:21">
      <c r="T5958" s="64"/>
      <c r="U5958" s="64"/>
    </row>
    <row r="5959" spans="20:21">
      <c r="T5959" s="64"/>
      <c r="U5959" s="64"/>
    </row>
    <row r="5960" spans="20:21">
      <c r="T5960" s="64"/>
      <c r="U5960" s="64"/>
    </row>
    <row r="5961" spans="20:21">
      <c r="T5961" s="64"/>
      <c r="U5961" s="64"/>
    </row>
    <row r="5962" spans="20:21">
      <c r="T5962" s="64"/>
      <c r="U5962" s="64"/>
    </row>
    <row r="5963" spans="20:21">
      <c r="T5963" s="64"/>
      <c r="U5963" s="64"/>
    </row>
    <row r="5964" spans="20:21">
      <c r="T5964" s="64"/>
      <c r="U5964" s="64"/>
    </row>
    <row r="5965" spans="20:21">
      <c r="T5965" s="64"/>
      <c r="U5965" s="64"/>
    </row>
    <row r="5966" spans="20:21">
      <c r="T5966" s="64"/>
      <c r="U5966" s="64"/>
    </row>
    <row r="5967" spans="20:21">
      <c r="T5967" s="64"/>
      <c r="U5967" s="64"/>
    </row>
    <row r="5968" spans="20:21">
      <c r="T5968" s="64"/>
      <c r="U5968" s="64"/>
    </row>
    <row r="5969" spans="20:21">
      <c r="T5969" s="64"/>
      <c r="U5969" s="64"/>
    </row>
    <row r="5970" spans="20:21">
      <c r="T5970" s="64"/>
      <c r="U5970" s="64"/>
    </row>
    <row r="5971" spans="20:21">
      <c r="T5971" s="64"/>
      <c r="U5971" s="64"/>
    </row>
    <row r="5972" spans="20:21">
      <c r="T5972" s="64"/>
      <c r="U5972" s="64"/>
    </row>
    <row r="5973" spans="20:21">
      <c r="T5973" s="64"/>
      <c r="U5973" s="64"/>
    </row>
    <row r="5974" spans="20:21">
      <c r="T5974" s="64"/>
      <c r="U5974" s="64"/>
    </row>
    <row r="5975" spans="20:21">
      <c r="T5975" s="64"/>
      <c r="U5975" s="64"/>
    </row>
    <row r="5976" spans="20:21">
      <c r="T5976" s="64"/>
      <c r="U5976" s="64"/>
    </row>
    <row r="5977" spans="20:21">
      <c r="T5977" s="64"/>
      <c r="U5977" s="64"/>
    </row>
    <row r="5978" spans="20:21">
      <c r="T5978" s="64"/>
      <c r="U5978" s="64"/>
    </row>
    <row r="5979" spans="20:21">
      <c r="T5979" s="64"/>
      <c r="U5979" s="64"/>
    </row>
    <row r="5980" spans="20:21">
      <c r="T5980" s="64"/>
      <c r="U5980" s="64"/>
    </row>
    <row r="5981" spans="20:21">
      <c r="T5981" s="64"/>
      <c r="U5981" s="64"/>
    </row>
    <row r="5982" spans="20:21">
      <c r="T5982" s="64"/>
      <c r="U5982" s="64"/>
    </row>
    <row r="5983" spans="20:21">
      <c r="T5983" s="64"/>
      <c r="U5983" s="64"/>
    </row>
    <row r="5984" spans="20:21">
      <c r="T5984" s="64"/>
      <c r="U5984" s="64"/>
    </row>
    <row r="5985" spans="20:21">
      <c r="T5985" s="64"/>
      <c r="U5985" s="64"/>
    </row>
    <row r="5986" spans="20:21">
      <c r="T5986" s="64"/>
      <c r="U5986" s="64"/>
    </row>
    <row r="5987" spans="20:21">
      <c r="T5987" s="64"/>
      <c r="U5987" s="64"/>
    </row>
    <row r="5988" spans="20:21">
      <c r="T5988" s="64"/>
      <c r="U5988" s="64"/>
    </row>
    <row r="5989" spans="20:21">
      <c r="T5989" s="64"/>
      <c r="U5989" s="64"/>
    </row>
    <row r="5990" spans="20:21">
      <c r="T5990" s="64"/>
      <c r="U5990" s="64"/>
    </row>
    <row r="5991" spans="20:21">
      <c r="T5991" s="64"/>
      <c r="U5991" s="64"/>
    </row>
    <row r="5992" spans="20:21">
      <c r="T5992" s="64"/>
      <c r="U5992" s="64"/>
    </row>
    <row r="5993" spans="20:21">
      <c r="T5993" s="64"/>
      <c r="U5993" s="64"/>
    </row>
    <row r="5994" spans="20:21">
      <c r="T5994" s="64"/>
      <c r="U5994" s="64"/>
    </row>
    <row r="5995" spans="20:21">
      <c r="T5995" s="64"/>
      <c r="U5995" s="64"/>
    </row>
    <row r="5996" spans="20:21">
      <c r="T5996" s="64"/>
      <c r="U5996" s="64"/>
    </row>
    <row r="5997" spans="20:21">
      <c r="T5997" s="64"/>
      <c r="U5997" s="64"/>
    </row>
    <row r="5998" spans="20:21">
      <c r="T5998" s="64"/>
      <c r="U5998" s="64"/>
    </row>
    <row r="5999" spans="20:21">
      <c r="T5999" s="64"/>
      <c r="U5999" s="64"/>
    </row>
    <row r="6000" spans="20:21">
      <c r="T6000" s="64"/>
      <c r="U6000" s="64"/>
    </row>
    <row r="6001" spans="20:21">
      <c r="T6001" s="64"/>
      <c r="U6001" s="64"/>
    </row>
    <row r="6002" spans="20:21">
      <c r="T6002" s="64"/>
      <c r="U6002" s="64"/>
    </row>
    <row r="6003" spans="20:21">
      <c r="T6003" s="64"/>
      <c r="U6003" s="64"/>
    </row>
    <row r="6004" spans="20:21">
      <c r="T6004" s="64"/>
      <c r="U6004" s="64"/>
    </row>
    <row r="6005" spans="20:21">
      <c r="T6005" s="64"/>
      <c r="U6005" s="64"/>
    </row>
    <row r="6006" spans="20:21">
      <c r="T6006" s="64"/>
      <c r="U6006" s="64"/>
    </row>
    <row r="6007" spans="20:21">
      <c r="T6007" s="64"/>
      <c r="U6007" s="64"/>
    </row>
    <row r="6008" spans="20:21">
      <c r="T6008" s="64"/>
      <c r="U6008" s="64"/>
    </row>
    <row r="6009" spans="20:21">
      <c r="T6009" s="64"/>
      <c r="U6009" s="64"/>
    </row>
    <row r="6010" spans="20:21">
      <c r="T6010" s="64"/>
      <c r="U6010" s="64"/>
    </row>
    <row r="6011" spans="20:21">
      <c r="T6011" s="64"/>
      <c r="U6011" s="64"/>
    </row>
    <row r="6012" spans="20:21">
      <c r="T6012" s="64"/>
      <c r="U6012" s="64"/>
    </row>
    <row r="6013" spans="20:21">
      <c r="T6013" s="64"/>
      <c r="U6013" s="64"/>
    </row>
    <row r="6014" spans="20:21">
      <c r="T6014" s="64"/>
      <c r="U6014" s="64"/>
    </row>
    <row r="6015" spans="20:21">
      <c r="T6015" s="64"/>
      <c r="U6015" s="64"/>
    </row>
    <row r="6016" spans="20:21">
      <c r="T6016" s="64"/>
      <c r="U6016" s="64"/>
    </row>
    <row r="6017" spans="20:21">
      <c r="T6017" s="64"/>
      <c r="U6017" s="64"/>
    </row>
    <row r="6018" spans="20:21">
      <c r="T6018" s="64"/>
      <c r="U6018" s="64"/>
    </row>
    <row r="6019" spans="20:21">
      <c r="T6019" s="64"/>
      <c r="U6019" s="64"/>
    </row>
    <row r="6020" spans="20:21">
      <c r="T6020" s="64"/>
      <c r="U6020" s="64"/>
    </row>
    <row r="6021" spans="20:21">
      <c r="T6021" s="64"/>
      <c r="U6021" s="64"/>
    </row>
    <row r="6022" spans="20:21">
      <c r="T6022" s="64"/>
      <c r="U6022" s="64"/>
    </row>
    <row r="6023" spans="20:21">
      <c r="T6023" s="64"/>
      <c r="U6023" s="64"/>
    </row>
    <row r="6024" spans="20:21">
      <c r="T6024" s="64"/>
      <c r="U6024" s="64"/>
    </row>
    <row r="6025" spans="20:21">
      <c r="T6025" s="64"/>
      <c r="U6025" s="64"/>
    </row>
    <row r="6026" spans="20:21">
      <c r="T6026" s="64"/>
      <c r="U6026" s="64"/>
    </row>
    <row r="6027" spans="20:21">
      <c r="T6027" s="64"/>
      <c r="U6027" s="64"/>
    </row>
    <row r="6028" spans="20:21">
      <c r="T6028" s="64"/>
      <c r="U6028" s="64"/>
    </row>
    <row r="6029" spans="20:21">
      <c r="T6029" s="64"/>
      <c r="U6029" s="64"/>
    </row>
    <row r="6030" spans="20:21">
      <c r="T6030" s="64"/>
      <c r="U6030" s="64"/>
    </row>
    <row r="6031" spans="20:21">
      <c r="T6031" s="64"/>
      <c r="U6031" s="64"/>
    </row>
    <row r="6032" spans="20:21">
      <c r="T6032" s="64"/>
      <c r="U6032" s="64"/>
    </row>
    <row r="6033" spans="20:21">
      <c r="T6033" s="64"/>
      <c r="U6033" s="64"/>
    </row>
    <row r="6034" spans="20:21">
      <c r="T6034" s="64"/>
      <c r="U6034" s="64"/>
    </row>
    <row r="6035" spans="20:21">
      <c r="T6035" s="64"/>
      <c r="U6035" s="64"/>
    </row>
    <row r="6036" spans="20:21">
      <c r="T6036" s="64"/>
      <c r="U6036" s="64"/>
    </row>
    <row r="6037" spans="20:21">
      <c r="T6037" s="64"/>
      <c r="U6037" s="64"/>
    </row>
    <row r="6038" spans="20:21">
      <c r="T6038" s="64"/>
      <c r="U6038" s="64"/>
    </row>
    <row r="6039" spans="20:21">
      <c r="T6039" s="64"/>
      <c r="U6039" s="64"/>
    </row>
    <row r="6040" spans="20:21">
      <c r="T6040" s="64"/>
      <c r="U6040" s="64"/>
    </row>
    <row r="6041" spans="20:21">
      <c r="T6041" s="64"/>
      <c r="U6041" s="64"/>
    </row>
    <row r="6042" spans="20:21">
      <c r="T6042" s="64"/>
      <c r="U6042" s="64"/>
    </row>
    <row r="6043" spans="20:21">
      <c r="T6043" s="64"/>
      <c r="U6043" s="64"/>
    </row>
    <row r="6044" spans="20:21">
      <c r="T6044" s="64"/>
      <c r="U6044" s="64"/>
    </row>
    <row r="6045" spans="20:21">
      <c r="T6045" s="64"/>
      <c r="U6045" s="64"/>
    </row>
    <row r="6046" spans="20:21">
      <c r="T6046" s="64"/>
      <c r="U6046" s="64"/>
    </row>
    <row r="6047" spans="20:21">
      <c r="T6047" s="64"/>
      <c r="U6047" s="64"/>
    </row>
    <row r="6048" spans="20:21">
      <c r="T6048" s="64"/>
      <c r="U6048" s="64"/>
    </row>
    <row r="6049" spans="20:21">
      <c r="T6049" s="64"/>
      <c r="U6049" s="64"/>
    </row>
    <row r="6050" spans="20:21">
      <c r="T6050" s="64"/>
      <c r="U6050" s="64"/>
    </row>
    <row r="6051" spans="20:21">
      <c r="T6051" s="64"/>
      <c r="U6051" s="64"/>
    </row>
    <row r="6052" spans="20:21">
      <c r="T6052" s="64"/>
      <c r="U6052" s="64"/>
    </row>
    <row r="6053" spans="20:21">
      <c r="T6053" s="64"/>
      <c r="U6053" s="64"/>
    </row>
    <row r="6054" spans="20:21">
      <c r="T6054" s="64"/>
      <c r="U6054" s="64"/>
    </row>
    <row r="6055" spans="20:21">
      <c r="T6055" s="64"/>
      <c r="U6055" s="64"/>
    </row>
    <row r="6056" spans="20:21">
      <c r="T6056" s="64"/>
      <c r="U6056" s="64"/>
    </row>
    <row r="6057" spans="20:21">
      <c r="T6057" s="64"/>
      <c r="U6057" s="64"/>
    </row>
    <row r="6058" spans="20:21">
      <c r="T6058" s="64"/>
      <c r="U6058" s="64"/>
    </row>
    <row r="6059" spans="20:21">
      <c r="T6059" s="64"/>
      <c r="U6059" s="64"/>
    </row>
    <row r="6060" spans="20:21">
      <c r="T6060" s="64"/>
      <c r="U6060" s="64"/>
    </row>
    <row r="6061" spans="20:21">
      <c r="T6061" s="64"/>
      <c r="U6061" s="64"/>
    </row>
    <row r="6062" spans="20:21">
      <c r="T6062" s="64"/>
      <c r="U6062" s="64"/>
    </row>
    <row r="6063" spans="20:21">
      <c r="T6063" s="64"/>
      <c r="U6063" s="64"/>
    </row>
    <row r="6064" spans="20:21">
      <c r="T6064" s="64"/>
      <c r="U6064" s="64"/>
    </row>
    <row r="6065" spans="20:21">
      <c r="T6065" s="64"/>
      <c r="U6065" s="64"/>
    </row>
    <row r="6066" spans="20:21">
      <c r="T6066" s="64"/>
      <c r="U6066" s="64"/>
    </row>
    <row r="6067" spans="20:21">
      <c r="T6067" s="64"/>
      <c r="U6067" s="64"/>
    </row>
    <row r="6068" spans="20:21">
      <c r="T6068" s="64"/>
      <c r="U6068" s="64"/>
    </row>
    <row r="6069" spans="20:21">
      <c r="T6069" s="64"/>
      <c r="U6069" s="64"/>
    </row>
    <row r="6070" spans="20:21">
      <c r="T6070" s="64"/>
      <c r="U6070" s="64"/>
    </row>
    <row r="6071" spans="20:21">
      <c r="T6071" s="64"/>
      <c r="U6071" s="64"/>
    </row>
    <row r="6072" spans="20:21">
      <c r="T6072" s="64"/>
      <c r="U6072" s="64"/>
    </row>
    <row r="6073" spans="20:21">
      <c r="T6073" s="64"/>
      <c r="U6073" s="64"/>
    </row>
    <row r="6074" spans="20:21">
      <c r="T6074" s="64"/>
      <c r="U6074" s="64"/>
    </row>
    <row r="6075" spans="20:21">
      <c r="T6075" s="64"/>
      <c r="U6075" s="64"/>
    </row>
    <row r="6076" spans="20:21">
      <c r="T6076" s="64"/>
      <c r="U6076" s="64"/>
    </row>
    <row r="6077" spans="20:21">
      <c r="T6077" s="64"/>
      <c r="U6077" s="64"/>
    </row>
    <row r="6078" spans="20:21">
      <c r="T6078" s="64"/>
      <c r="U6078" s="64"/>
    </row>
    <row r="6079" spans="20:21">
      <c r="T6079" s="64"/>
      <c r="U6079" s="64"/>
    </row>
    <row r="6080" spans="20:21">
      <c r="T6080" s="64"/>
      <c r="U6080" s="64"/>
    </row>
    <row r="6081" spans="20:21">
      <c r="T6081" s="64"/>
      <c r="U6081" s="64"/>
    </row>
    <row r="6082" spans="20:21">
      <c r="T6082" s="64"/>
      <c r="U6082" s="64"/>
    </row>
    <row r="6083" spans="20:21">
      <c r="T6083" s="64"/>
      <c r="U6083" s="64"/>
    </row>
    <row r="6084" spans="20:21">
      <c r="T6084" s="64"/>
      <c r="U6084" s="64"/>
    </row>
    <row r="6085" spans="20:21">
      <c r="T6085" s="64"/>
      <c r="U6085" s="64"/>
    </row>
    <row r="6086" spans="20:21">
      <c r="T6086" s="64"/>
      <c r="U6086" s="64"/>
    </row>
    <row r="6087" spans="20:21">
      <c r="T6087" s="64"/>
      <c r="U6087" s="64"/>
    </row>
    <row r="6088" spans="20:21">
      <c r="T6088" s="64"/>
      <c r="U6088" s="64"/>
    </row>
    <row r="6089" spans="20:21">
      <c r="T6089" s="64"/>
      <c r="U6089" s="64"/>
    </row>
    <row r="6090" spans="20:21">
      <c r="T6090" s="64"/>
      <c r="U6090" s="64"/>
    </row>
    <row r="6091" spans="20:21">
      <c r="T6091" s="64"/>
      <c r="U6091" s="64"/>
    </row>
    <row r="6092" spans="20:21">
      <c r="T6092" s="64"/>
      <c r="U6092" s="64"/>
    </row>
    <row r="6093" spans="20:21">
      <c r="T6093" s="64"/>
      <c r="U6093" s="64"/>
    </row>
    <row r="6094" spans="20:21">
      <c r="T6094" s="64"/>
      <c r="U6094" s="64"/>
    </row>
    <row r="6095" spans="20:21">
      <c r="T6095" s="64"/>
      <c r="U6095" s="64"/>
    </row>
    <row r="6096" spans="20:21">
      <c r="T6096" s="64"/>
      <c r="U6096" s="64"/>
    </row>
    <row r="6097" spans="20:21">
      <c r="T6097" s="64"/>
      <c r="U6097" s="64"/>
    </row>
    <row r="6098" spans="20:21">
      <c r="T6098" s="64"/>
      <c r="U6098" s="64"/>
    </row>
    <row r="6099" spans="20:21">
      <c r="T6099" s="64"/>
      <c r="U6099" s="64"/>
    </row>
    <row r="6100" spans="20:21">
      <c r="T6100" s="64"/>
      <c r="U6100" s="64"/>
    </row>
    <row r="6101" spans="20:21">
      <c r="T6101" s="64"/>
      <c r="U6101" s="64"/>
    </row>
    <row r="6102" spans="20:21">
      <c r="T6102" s="64"/>
      <c r="U6102" s="64"/>
    </row>
    <row r="6103" spans="20:21">
      <c r="T6103" s="64"/>
      <c r="U6103" s="64"/>
    </row>
    <row r="6104" spans="20:21">
      <c r="T6104" s="64"/>
      <c r="U6104" s="64"/>
    </row>
    <row r="6105" spans="20:21">
      <c r="T6105" s="64"/>
      <c r="U6105" s="64"/>
    </row>
    <row r="6106" spans="20:21">
      <c r="T6106" s="64"/>
      <c r="U6106" s="64"/>
    </row>
    <row r="6107" spans="20:21">
      <c r="T6107" s="64"/>
      <c r="U6107" s="64"/>
    </row>
    <row r="6108" spans="20:21">
      <c r="T6108" s="64"/>
      <c r="U6108" s="64"/>
    </row>
    <row r="6109" spans="20:21">
      <c r="T6109" s="64"/>
      <c r="U6109" s="64"/>
    </row>
    <row r="6110" spans="20:21">
      <c r="T6110" s="64"/>
      <c r="U6110" s="64"/>
    </row>
    <row r="6111" spans="20:21">
      <c r="T6111" s="64"/>
      <c r="U6111" s="64"/>
    </row>
    <row r="6112" spans="20:21">
      <c r="T6112" s="64"/>
      <c r="U6112" s="64"/>
    </row>
    <row r="6113" spans="20:21">
      <c r="T6113" s="64"/>
      <c r="U6113" s="64"/>
    </row>
    <row r="6114" spans="20:21">
      <c r="T6114" s="64"/>
      <c r="U6114" s="64"/>
    </row>
    <row r="6115" spans="20:21">
      <c r="T6115" s="64"/>
      <c r="U6115" s="64"/>
    </row>
    <row r="6116" spans="20:21">
      <c r="T6116" s="64"/>
      <c r="U6116" s="64"/>
    </row>
    <row r="6117" spans="20:21">
      <c r="T6117" s="64"/>
      <c r="U6117" s="64"/>
    </row>
    <row r="6118" spans="20:21">
      <c r="T6118" s="64"/>
      <c r="U6118" s="64"/>
    </row>
    <row r="6119" spans="20:21">
      <c r="T6119" s="64"/>
      <c r="U6119" s="64"/>
    </row>
    <row r="6120" spans="20:21">
      <c r="T6120" s="64"/>
      <c r="U6120" s="64"/>
    </row>
    <row r="6121" spans="20:21">
      <c r="T6121" s="64"/>
      <c r="U6121" s="64"/>
    </row>
    <row r="6122" spans="20:21">
      <c r="T6122" s="64"/>
      <c r="U6122" s="64"/>
    </row>
    <row r="6123" spans="20:21">
      <c r="T6123" s="64"/>
      <c r="U6123" s="64"/>
    </row>
    <row r="6124" spans="20:21">
      <c r="T6124" s="64"/>
      <c r="U6124" s="64"/>
    </row>
    <row r="6125" spans="20:21">
      <c r="T6125" s="64"/>
      <c r="U6125" s="64"/>
    </row>
    <row r="6126" spans="20:21">
      <c r="T6126" s="64"/>
      <c r="U6126" s="64"/>
    </row>
    <row r="6127" spans="20:21">
      <c r="T6127" s="64"/>
      <c r="U6127" s="64"/>
    </row>
    <row r="6128" spans="20:21">
      <c r="T6128" s="64"/>
      <c r="U6128" s="64"/>
    </row>
    <row r="6129" spans="20:21">
      <c r="T6129" s="64"/>
      <c r="U6129" s="64"/>
    </row>
    <row r="6130" spans="20:21">
      <c r="T6130" s="64"/>
      <c r="U6130" s="64"/>
    </row>
    <row r="6131" spans="20:21">
      <c r="T6131" s="64"/>
      <c r="U6131" s="64"/>
    </row>
    <row r="6132" spans="20:21">
      <c r="T6132" s="64"/>
      <c r="U6132" s="64"/>
    </row>
    <row r="6133" spans="20:21">
      <c r="T6133" s="64"/>
      <c r="U6133" s="64"/>
    </row>
    <row r="6134" spans="20:21">
      <c r="T6134" s="64"/>
      <c r="U6134" s="64"/>
    </row>
    <row r="6135" spans="20:21">
      <c r="T6135" s="64"/>
      <c r="U6135" s="64"/>
    </row>
    <row r="6136" spans="20:21">
      <c r="T6136" s="64"/>
      <c r="U6136" s="64"/>
    </row>
    <row r="6137" spans="20:21">
      <c r="T6137" s="64"/>
      <c r="U6137" s="64"/>
    </row>
    <row r="6138" spans="20:21">
      <c r="T6138" s="64"/>
      <c r="U6138" s="64"/>
    </row>
    <row r="6139" spans="20:21">
      <c r="T6139" s="64"/>
      <c r="U6139" s="64"/>
    </row>
    <row r="6140" spans="20:21">
      <c r="T6140" s="64"/>
      <c r="U6140" s="64"/>
    </row>
    <row r="6141" spans="20:21">
      <c r="T6141" s="64"/>
      <c r="U6141" s="64"/>
    </row>
    <row r="6142" spans="20:21">
      <c r="T6142" s="64"/>
      <c r="U6142" s="64"/>
    </row>
    <row r="6143" spans="20:21">
      <c r="T6143" s="64"/>
      <c r="U6143" s="64"/>
    </row>
    <row r="6144" spans="20:21">
      <c r="T6144" s="64"/>
      <c r="U6144" s="64"/>
    </row>
    <row r="6145" spans="20:21">
      <c r="T6145" s="64"/>
      <c r="U6145" s="64"/>
    </row>
    <row r="6146" spans="20:21">
      <c r="T6146" s="64"/>
      <c r="U6146" s="64"/>
    </row>
    <row r="6147" spans="20:21">
      <c r="T6147" s="64"/>
      <c r="U6147" s="64"/>
    </row>
    <row r="6148" spans="20:21">
      <c r="T6148" s="64"/>
      <c r="U6148" s="64"/>
    </row>
    <row r="6149" spans="20:21">
      <c r="T6149" s="64"/>
      <c r="U6149" s="64"/>
    </row>
    <row r="6150" spans="20:21">
      <c r="T6150" s="64"/>
      <c r="U6150" s="64"/>
    </row>
    <row r="6151" spans="20:21">
      <c r="T6151" s="64"/>
      <c r="U6151" s="64"/>
    </row>
    <row r="6152" spans="20:21">
      <c r="T6152" s="64"/>
      <c r="U6152" s="64"/>
    </row>
    <row r="6153" spans="20:21">
      <c r="T6153" s="64"/>
      <c r="U6153" s="64"/>
    </row>
    <row r="6154" spans="20:21">
      <c r="T6154" s="64"/>
      <c r="U6154" s="64"/>
    </row>
    <row r="6155" spans="20:21">
      <c r="T6155" s="64"/>
      <c r="U6155" s="64"/>
    </row>
    <row r="6156" spans="20:21">
      <c r="T6156" s="64"/>
      <c r="U6156" s="64"/>
    </row>
    <row r="6157" spans="20:21">
      <c r="T6157" s="64"/>
      <c r="U6157" s="64"/>
    </row>
    <row r="6158" spans="20:21">
      <c r="T6158" s="64"/>
      <c r="U6158" s="64"/>
    </row>
    <row r="6159" spans="20:21">
      <c r="T6159" s="64"/>
      <c r="U6159" s="64"/>
    </row>
    <row r="6160" spans="20:21">
      <c r="T6160" s="64"/>
      <c r="U6160" s="64"/>
    </row>
    <row r="6161" spans="20:21">
      <c r="T6161" s="64"/>
      <c r="U6161" s="64"/>
    </row>
    <row r="6162" spans="20:21">
      <c r="T6162" s="64"/>
      <c r="U6162" s="64"/>
    </row>
    <row r="6163" spans="20:21">
      <c r="T6163" s="64"/>
      <c r="U6163" s="64"/>
    </row>
    <row r="6164" spans="20:21">
      <c r="T6164" s="64"/>
      <c r="U6164" s="64"/>
    </row>
    <row r="6165" spans="20:21">
      <c r="T6165" s="64"/>
      <c r="U6165" s="64"/>
    </row>
    <row r="6166" spans="20:21">
      <c r="T6166" s="64"/>
      <c r="U6166" s="64"/>
    </row>
    <row r="6167" spans="20:21">
      <c r="T6167" s="64"/>
      <c r="U6167" s="64"/>
    </row>
    <row r="6168" spans="20:21">
      <c r="T6168" s="64"/>
      <c r="U6168" s="64"/>
    </row>
    <row r="6169" spans="20:21">
      <c r="T6169" s="64"/>
      <c r="U6169" s="64"/>
    </row>
    <row r="6170" spans="20:21">
      <c r="T6170" s="64"/>
      <c r="U6170" s="64"/>
    </row>
    <row r="6171" spans="20:21">
      <c r="T6171" s="64"/>
      <c r="U6171" s="64"/>
    </row>
    <row r="6172" spans="20:21">
      <c r="T6172" s="64"/>
      <c r="U6172" s="64"/>
    </row>
    <row r="6173" spans="20:21">
      <c r="T6173" s="64"/>
      <c r="U6173" s="64"/>
    </row>
    <row r="6174" spans="20:21">
      <c r="T6174" s="64"/>
      <c r="U6174" s="64"/>
    </row>
    <row r="6175" spans="20:21">
      <c r="T6175" s="64"/>
      <c r="U6175" s="64"/>
    </row>
    <row r="6176" spans="20:21">
      <c r="T6176" s="64"/>
      <c r="U6176" s="64"/>
    </row>
    <row r="6177" spans="20:21">
      <c r="T6177" s="64"/>
      <c r="U6177" s="64"/>
    </row>
    <row r="6178" spans="20:21">
      <c r="T6178" s="64"/>
      <c r="U6178" s="64"/>
    </row>
    <row r="6179" spans="20:21">
      <c r="T6179" s="64"/>
      <c r="U6179" s="64"/>
    </row>
    <row r="6180" spans="20:21">
      <c r="T6180" s="64"/>
      <c r="U6180" s="64"/>
    </row>
    <row r="6181" spans="20:21">
      <c r="T6181" s="64"/>
      <c r="U6181" s="64"/>
    </row>
    <row r="6182" spans="20:21">
      <c r="T6182" s="64"/>
      <c r="U6182" s="64"/>
    </row>
    <row r="6183" spans="20:21">
      <c r="T6183" s="64"/>
      <c r="U6183" s="64"/>
    </row>
    <row r="6184" spans="20:21">
      <c r="T6184" s="64"/>
      <c r="U6184" s="64"/>
    </row>
    <row r="6185" spans="20:21">
      <c r="T6185" s="64"/>
      <c r="U6185" s="64"/>
    </row>
    <row r="6186" spans="20:21">
      <c r="T6186" s="64"/>
      <c r="U6186" s="64"/>
    </row>
    <row r="6187" spans="20:21">
      <c r="T6187" s="64"/>
      <c r="U6187" s="64"/>
    </row>
    <row r="6188" spans="20:21">
      <c r="T6188" s="64"/>
      <c r="U6188" s="64"/>
    </row>
    <row r="6189" spans="20:21">
      <c r="T6189" s="64"/>
      <c r="U6189" s="64"/>
    </row>
    <row r="6190" spans="20:21">
      <c r="T6190" s="64"/>
      <c r="U6190" s="64"/>
    </row>
    <row r="6191" spans="20:21">
      <c r="T6191" s="64"/>
      <c r="U6191" s="64"/>
    </row>
    <row r="6192" spans="20:21">
      <c r="T6192" s="64"/>
      <c r="U6192" s="64"/>
    </row>
    <row r="6193" spans="20:21">
      <c r="T6193" s="64"/>
      <c r="U6193" s="64"/>
    </row>
    <row r="6194" spans="20:21">
      <c r="T6194" s="64"/>
      <c r="U6194" s="64"/>
    </row>
    <row r="6195" spans="20:21">
      <c r="T6195" s="64"/>
      <c r="U6195" s="64"/>
    </row>
    <row r="6196" spans="20:21">
      <c r="T6196" s="64"/>
      <c r="U6196" s="64"/>
    </row>
    <row r="6197" spans="20:21">
      <c r="T6197" s="64"/>
      <c r="U6197" s="64"/>
    </row>
    <row r="6198" spans="20:21">
      <c r="T6198" s="64"/>
      <c r="U6198" s="64"/>
    </row>
    <row r="6199" spans="20:21">
      <c r="T6199" s="64"/>
      <c r="U6199" s="64"/>
    </row>
    <row r="6200" spans="20:21">
      <c r="T6200" s="64"/>
      <c r="U6200" s="64"/>
    </row>
    <row r="6201" spans="20:21">
      <c r="T6201" s="64"/>
      <c r="U6201" s="64"/>
    </row>
    <row r="6202" spans="20:21">
      <c r="T6202" s="64"/>
      <c r="U6202" s="64"/>
    </row>
    <row r="6203" spans="20:21">
      <c r="T6203" s="64"/>
      <c r="U6203" s="64"/>
    </row>
    <row r="6204" spans="20:21">
      <c r="T6204" s="64"/>
      <c r="U6204" s="64"/>
    </row>
    <row r="6205" spans="20:21">
      <c r="T6205" s="64"/>
      <c r="U6205" s="64"/>
    </row>
    <row r="6206" spans="20:21">
      <c r="T6206" s="64"/>
      <c r="U6206" s="64"/>
    </row>
    <row r="6207" spans="20:21">
      <c r="T6207" s="64"/>
      <c r="U6207" s="64"/>
    </row>
    <row r="6208" spans="20:21">
      <c r="T6208" s="64"/>
      <c r="U6208" s="64"/>
    </row>
    <row r="6209" spans="20:21">
      <c r="T6209" s="64"/>
      <c r="U6209" s="64"/>
    </row>
    <row r="6210" spans="20:21">
      <c r="T6210" s="64"/>
      <c r="U6210" s="64"/>
    </row>
    <row r="6211" spans="20:21">
      <c r="T6211" s="64"/>
      <c r="U6211" s="64"/>
    </row>
    <row r="6212" spans="20:21">
      <c r="T6212" s="64"/>
      <c r="U6212" s="64"/>
    </row>
    <row r="6213" spans="20:21">
      <c r="T6213" s="64"/>
      <c r="U6213" s="64"/>
    </row>
    <row r="6214" spans="20:21">
      <c r="T6214" s="64"/>
      <c r="U6214" s="64"/>
    </row>
    <row r="6215" spans="20:21">
      <c r="T6215" s="64"/>
      <c r="U6215" s="64"/>
    </row>
    <row r="6216" spans="20:21">
      <c r="T6216" s="64"/>
      <c r="U6216" s="64"/>
    </row>
    <row r="6217" spans="20:21">
      <c r="T6217" s="64"/>
      <c r="U6217" s="64"/>
    </row>
    <row r="6218" spans="20:21">
      <c r="T6218" s="64"/>
      <c r="U6218" s="64"/>
    </row>
    <row r="6219" spans="20:21">
      <c r="T6219" s="64"/>
      <c r="U6219" s="64"/>
    </row>
    <row r="6220" spans="20:21">
      <c r="T6220" s="64"/>
      <c r="U6220" s="64"/>
    </row>
    <row r="6221" spans="20:21">
      <c r="T6221" s="64"/>
      <c r="U6221" s="64"/>
    </row>
    <row r="6222" spans="20:21">
      <c r="T6222" s="64"/>
      <c r="U6222" s="64"/>
    </row>
    <row r="6223" spans="20:21">
      <c r="T6223" s="64"/>
      <c r="U6223" s="64"/>
    </row>
    <row r="6224" spans="20:21">
      <c r="T6224" s="64"/>
      <c r="U6224" s="64"/>
    </row>
    <row r="6225" spans="20:21">
      <c r="T6225" s="64"/>
      <c r="U6225" s="64"/>
    </row>
    <row r="6226" spans="20:21">
      <c r="T6226" s="64"/>
      <c r="U6226" s="64"/>
    </row>
    <row r="6227" spans="20:21">
      <c r="T6227" s="64"/>
      <c r="U6227" s="64"/>
    </row>
    <row r="6228" spans="20:21">
      <c r="T6228" s="64"/>
      <c r="U6228" s="64"/>
    </row>
    <row r="6229" spans="20:21">
      <c r="T6229" s="64"/>
      <c r="U6229" s="64"/>
    </row>
    <row r="6230" spans="20:21">
      <c r="T6230" s="64"/>
      <c r="U6230" s="64"/>
    </row>
    <row r="6231" spans="20:21">
      <c r="T6231" s="64"/>
      <c r="U6231" s="64"/>
    </row>
    <row r="6232" spans="20:21">
      <c r="T6232" s="64"/>
      <c r="U6232" s="64"/>
    </row>
    <row r="6233" spans="20:21">
      <c r="T6233" s="64"/>
      <c r="U6233" s="64"/>
    </row>
    <row r="6234" spans="20:21">
      <c r="T6234" s="64"/>
      <c r="U6234" s="64"/>
    </row>
    <row r="6235" spans="20:21">
      <c r="T6235" s="64"/>
      <c r="U6235" s="64"/>
    </row>
    <row r="6236" spans="20:21">
      <c r="T6236" s="64"/>
      <c r="U6236" s="64"/>
    </row>
    <row r="6237" spans="20:21">
      <c r="T6237" s="64"/>
      <c r="U6237" s="64"/>
    </row>
    <row r="6238" spans="20:21">
      <c r="T6238" s="64"/>
      <c r="U6238" s="64"/>
    </row>
    <row r="6239" spans="20:21">
      <c r="T6239" s="64"/>
      <c r="U6239" s="64"/>
    </row>
    <row r="6240" spans="20:21">
      <c r="T6240" s="64"/>
      <c r="U6240" s="64"/>
    </row>
    <row r="6241" spans="20:21">
      <c r="T6241" s="64"/>
      <c r="U6241" s="64"/>
    </row>
    <row r="6242" spans="20:21">
      <c r="T6242" s="64"/>
      <c r="U6242" s="64"/>
    </row>
    <row r="6243" spans="20:21">
      <c r="T6243" s="64"/>
      <c r="U6243" s="64"/>
    </row>
    <row r="6244" spans="20:21">
      <c r="T6244" s="64"/>
      <c r="U6244" s="64"/>
    </row>
    <row r="6245" spans="20:21">
      <c r="T6245" s="64"/>
      <c r="U6245" s="64"/>
    </row>
    <row r="6246" spans="20:21">
      <c r="T6246" s="64"/>
      <c r="U6246" s="64"/>
    </row>
    <row r="6247" spans="20:21">
      <c r="T6247" s="64"/>
      <c r="U6247" s="64"/>
    </row>
    <row r="6248" spans="20:21">
      <c r="T6248" s="64"/>
      <c r="U6248" s="64"/>
    </row>
    <row r="6249" spans="20:21">
      <c r="T6249" s="64"/>
      <c r="U6249" s="64"/>
    </row>
    <row r="6250" spans="20:21">
      <c r="T6250" s="64"/>
      <c r="U6250" s="64"/>
    </row>
    <row r="6251" spans="20:21">
      <c r="T6251" s="64"/>
      <c r="U6251" s="64"/>
    </row>
    <row r="6252" spans="20:21">
      <c r="T6252" s="64"/>
      <c r="U6252" s="64"/>
    </row>
    <row r="6253" spans="20:21">
      <c r="T6253" s="64"/>
      <c r="U6253" s="64"/>
    </row>
    <row r="6254" spans="20:21">
      <c r="T6254" s="64"/>
      <c r="U6254" s="64"/>
    </row>
    <row r="6255" spans="20:21">
      <c r="T6255" s="64"/>
      <c r="U6255" s="64"/>
    </row>
    <row r="6256" spans="20:21">
      <c r="T6256" s="64"/>
      <c r="U6256" s="64"/>
    </row>
    <row r="6257" spans="20:21">
      <c r="T6257" s="64"/>
      <c r="U6257" s="64"/>
    </row>
    <row r="6258" spans="20:21">
      <c r="T6258" s="64"/>
      <c r="U6258" s="64"/>
    </row>
    <row r="6259" spans="20:21">
      <c r="T6259" s="64"/>
      <c r="U6259" s="64"/>
    </row>
    <row r="6260" spans="20:21">
      <c r="T6260" s="64"/>
      <c r="U6260" s="64"/>
    </row>
    <row r="6261" spans="20:21">
      <c r="T6261" s="64"/>
      <c r="U6261" s="64"/>
    </row>
    <row r="6262" spans="20:21">
      <c r="T6262" s="64"/>
      <c r="U6262" s="64"/>
    </row>
    <row r="6263" spans="20:21">
      <c r="T6263" s="64"/>
      <c r="U6263" s="64"/>
    </row>
    <row r="6264" spans="20:21">
      <c r="T6264" s="64"/>
      <c r="U6264" s="64"/>
    </row>
    <row r="6265" spans="20:21">
      <c r="T6265" s="64"/>
      <c r="U6265" s="64"/>
    </row>
    <row r="6266" spans="20:21">
      <c r="T6266" s="64"/>
      <c r="U6266" s="64"/>
    </row>
    <row r="6267" spans="20:21">
      <c r="T6267" s="64"/>
      <c r="U6267" s="64"/>
    </row>
    <row r="6268" spans="20:21">
      <c r="T6268" s="64"/>
      <c r="U6268" s="64"/>
    </row>
    <row r="6269" spans="20:21">
      <c r="T6269" s="64"/>
      <c r="U6269" s="64"/>
    </row>
    <row r="6270" spans="20:21">
      <c r="T6270" s="64"/>
      <c r="U6270" s="64"/>
    </row>
    <row r="6271" spans="20:21">
      <c r="T6271" s="64"/>
      <c r="U6271" s="64"/>
    </row>
    <row r="6272" spans="20:21">
      <c r="T6272" s="64"/>
      <c r="U6272" s="64"/>
    </row>
    <row r="6273" spans="20:21">
      <c r="T6273" s="64"/>
      <c r="U6273" s="64"/>
    </row>
    <row r="6274" spans="20:21">
      <c r="T6274" s="64"/>
      <c r="U6274" s="64"/>
    </row>
    <row r="6275" spans="20:21">
      <c r="T6275" s="64"/>
      <c r="U6275" s="64"/>
    </row>
    <row r="6276" spans="20:21">
      <c r="T6276" s="64"/>
      <c r="U6276" s="64"/>
    </row>
    <row r="6277" spans="20:21">
      <c r="T6277" s="64"/>
      <c r="U6277" s="64"/>
    </row>
    <row r="6278" spans="20:21">
      <c r="T6278" s="64"/>
      <c r="U6278" s="64"/>
    </row>
    <row r="6279" spans="20:21">
      <c r="T6279" s="64"/>
      <c r="U6279" s="64"/>
    </row>
    <row r="6280" spans="20:21">
      <c r="T6280" s="64"/>
      <c r="U6280" s="64"/>
    </row>
    <row r="6281" spans="20:21">
      <c r="T6281" s="64"/>
      <c r="U6281" s="64"/>
    </row>
    <row r="6282" spans="20:21">
      <c r="T6282" s="64"/>
      <c r="U6282" s="64"/>
    </row>
    <row r="6283" spans="20:21">
      <c r="T6283" s="64"/>
      <c r="U6283" s="64"/>
    </row>
    <row r="6284" spans="20:21">
      <c r="T6284" s="64"/>
      <c r="U6284" s="64"/>
    </row>
    <row r="6285" spans="20:21">
      <c r="T6285" s="64"/>
      <c r="U6285" s="64"/>
    </row>
    <row r="6286" spans="20:21">
      <c r="T6286" s="64"/>
      <c r="U6286" s="64"/>
    </row>
    <row r="6287" spans="20:21">
      <c r="T6287" s="64"/>
      <c r="U6287" s="64"/>
    </row>
    <row r="6288" spans="20:21">
      <c r="T6288" s="64"/>
      <c r="U6288" s="64"/>
    </row>
    <row r="6289" spans="20:21">
      <c r="T6289" s="64"/>
      <c r="U6289" s="64"/>
    </row>
    <row r="6290" spans="20:21">
      <c r="T6290" s="64"/>
      <c r="U6290" s="64"/>
    </row>
    <row r="6291" spans="20:21">
      <c r="T6291" s="64"/>
      <c r="U6291" s="64"/>
    </row>
    <row r="6292" spans="20:21">
      <c r="T6292" s="64"/>
      <c r="U6292" s="64"/>
    </row>
    <row r="6293" spans="20:21">
      <c r="T6293" s="64"/>
      <c r="U6293" s="64"/>
    </row>
    <row r="6294" spans="20:21">
      <c r="T6294" s="64"/>
      <c r="U6294" s="64"/>
    </row>
    <row r="6295" spans="20:21">
      <c r="T6295" s="64"/>
      <c r="U6295" s="64"/>
    </row>
    <row r="6296" spans="20:21">
      <c r="T6296" s="64"/>
      <c r="U6296" s="64"/>
    </row>
    <row r="6297" spans="20:21">
      <c r="T6297" s="64"/>
      <c r="U6297" s="64"/>
    </row>
    <row r="6298" spans="20:21">
      <c r="T6298" s="64"/>
      <c r="U6298" s="64"/>
    </row>
    <row r="6299" spans="20:21">
      <c r="T6299" s="64"/>
      <c r="U6299" s="64"/>
    </row>
    <row r="6300" spans="20:21">
      <c r="T6300" s="64"/>
      <c r="U6300" s="64"/>
    </row>
    <row r="6301" spans="20:21">
      <c r="T6301" s="64"/>
      <c r="U6301" s="64"/>
    </row>
    <row r="6302" spans="20:21">
      <c r="T6302" s="64"/>
      <c r="U6302" s="64"/>
    </row>
    <row r="6303" spans="20:21">
      <c r="T6303" s="64"/>
      <c r="U6303" s="64"/>
    </row>
    <row r="6304" spans="20:21">
      <c r="T6304" s="64"/>
      <c r="U6304" s="64"/>
    </row>
    <row r="6305" spans="20:21">
      <c r="T6305" s="64"/>
      <c r="U6305" s="64"/>
    </row>
    <row r="6306" spans="20:21">
      <c r="T6306" s="64"/>
      <c r="U6306" s="64"/>
    </row>
    <row r="6307" spans="20:21">
      <c r="T6307" s="64"/>
      <c r="U6307" s="64"/>
    </row>
    <row r="6308" spans="20:21">
      <c r="T6308" s="64"/>
      <c r="U6308" s="64"/>
    </row>
    <row r="6309" spans="20:21">
      <c r="T6309" s="64"/>
      <c r="U6309" s="64"/>
    </row>
    <row r="6310" spans="20:21">
      <c r="T6310" s="64"/>
      <c r="U6310" s="64"/>
    </row>
    <row r="6311" spans="20:21">
      <c r="T6311" s="64"/>
      <c r="U6311" s="64"/>
    </row>
    <row r="6312" spans="20:21">
      <c r="T6312" s="64"/>
      <c r="U6312" s="64"/>
    </row>
    <row r="6313" spans="20:21">
      <c r="T6313" s="64"/>
      <c r="U6313" s="64"/>
    </row>
    <row r="6314" spans="20:21">
      <c r="T6314" s="64"/>
      <c r="U6314" s="64"/>
    </row>
    <row r="6315" spans="20:21">
      <c r="T6315" s="64"/>
      <c r="U6315" s="64"/>
    </row>
    <row r="6316" spans="20:21">
      <c r="T6316" s="64"/>
      <c r="U6316" s="64"/>
    </row>
    <row r="6317" spans="20:21">
      <c r="T6317" s="64"/>
      <c r="U6317" s="64"/>
    </row>
    <row r="6318" spans="20:21">
      <c r="T6318" s="64"/>
      <c r="U6318" s="64"/>
    </row>
    <row r="6319" spans="20:21">
      <c r="T6319" s="64"/>
      <c r="U6319" s="64"/>
    </row>
    <row r="6320" spans="20:21">
      <c r="T6320" s="64"/>
      <c r="U6320" s="64"/>
    </row>
    <row r="6321" spans="20:21">
      <c r="T6321" s="64"/>
      <c r="U6321" s="64"/>
    </row>
    <row r="6322" spans="20:21">
      <c r="T6322" s="64"/>
      <c r="U6322" s="64"/>
    </row>
    <row r="6323" spans="20:21">
      <c r="T6323" s="64"/>
      <c r="U6323" s="64"/>
    </row>
    <row r="6324" spans="20:21">
      <c r="T6324" s="64"/>
      <c r="U6324" s="64"/>
    </row>
    <row r="6325" spans="20:21">
      <c r="T6325" s="64"/>
      <c r="U6325" s="64"/>
    </row>
    <row r="6326" spans="20:21">
      <c r="T6326" s="64"/>
      <c r="U6326" s="64"/>
    </row>
    <row r="6327" spans="20:21">
      <c r="T6327" s="64"/>
      <c r="U6327" s="64"/>
    </row>
    <row r="6328" spans="20:21">
      <c r="T6328" s="64"/>
      <c r="U6328" s="64"/>
    </row>
    <row r="6329" spans="20:21">
      <c r="T6329" s="64"/>
      <c r="U6329" s="64"/>
    </row>
    <row r="6330" spans="20:21">
      <c r="T6330" s="64"/>
      <c r="U6330" s="64"/>
    </row>
    <row r="6331" spans="20:21">
      <c r="T6331" s="64"/>
      <c r="U6331" s="64"/>
    </row>
    <row r="6332" spans="20:21">
      <c r="T6332" s="64"/>
      <c r="U6332" s="64"/>
    </row>
    <row r="6333" spans="20:21">
      <c r="T6333" s="64"/>
      <c r="U6333" s="64"/>
    </row>
    <row r="6334" spans="20:21">
      <c r="T6334" s="64"/>
      <c r="U6334" s="64"/>
    </row>
    <row r="6335" spans="20:21">
      <c r="T6335" s="64"/>
      <c r="U6335" s="64"/>
    </row>
    <row r="6336" spans="20:21">
      <c r="T6336" s="64"/>
      <c r="U6336" s="64"/>
    </row>
    <row r="6337" spans="20:21">
      <c r="T6337" s="64"/>
      <c r="U6337" s="64"/>
    </row>
    <row r="6338" spans="20:21">
      <c r="T6338" s="64"/>
      <c r="U6338" s="64"/>
    </row>
    <row r="6339" spans="20:21">
      <c r="T6339" s="64"/>
      <c r="U6339" s="64"/>
    </row>
    <row r="6340" spans="20:21">
      <c r="T6340" s="64"/>
      <c r="U6340" s="64"/>
    </row>
    <row r="6341" spans="20:21">
      <c r="T6341" s="64"/>
      <c r="U6341" s="64"/>
    </row>
    <row r="6342" spans="20:21">
      <c r="T6342" s="64"/>
      <c r="U6342" s="64"/>
    </row>
    <row r="6343" spans="20:21">
      <c r="T6343" s="64"/>
      <c r="U6343" s="64"/>
    </row>
    <row r="6344" spans="20:21">
      <c r="T6344" s="64"/>
      <c r="U6344" s="64"/>
    </row>
    <row r="6345" spans="20:21">
      <c r="T6345" s="64"/>
      <c r="U6345" s="64"/>
    </row>
    <row r="6346" spans="20:21">
      <c r="T6346" s="64"/>
      <c r="U6346" s="64"/>
    </row>
    <row r="6347" spans="20:21">
      <c r="T6347" s="64"/>
      <c r="U6347" s="64"/>
    </row>
    <row r="6348" spans="20:21">
      <c r="T6348" s="64"/>
      <c r="U6348" s="64"/>
    </row>
    <row r="6349" spans="20:21">
      <c r="T6349" s="64"/>
      <c r="U6349" s="64"/>
    </row>
    <row r="6350" spans="20:21">
      <c r="T6350" s="64"/>
      <c r="U6350" s="64"/>
    </row>
    <row r="6351" spans="20:21">
      <c r="T6351" s="64"/>
      <c r="U6351" s="64"/>
    </row>
    <row r="6352" spans="20:21">
      <c r="T6352" s="64"/>
      <c r="U6352" s="64"/>
    </row>
    <row r="6353" spans="20:21">
      <c r="T6353" s="64"/>
      <c r="U6353" s="64"/>
    </row>
    <row r="6354" spans="20:21">
      <c r="T6354" s="64"/>
      <c r="U6354" s="64"/>
    </row>
    <row r="6355" spans="20:21">
      <c r="T6355" s="64"/>
      <c r="U6355" s="64"/>
    </row>
    <row r="6356" spans="20:21">
      <c r="T6356" s="64"/>
      <c r="U6356" s="64"/>
    </row>
    <row r="6357" spans="20:21">
      <c r="T6357" s="64"/>
      <c r="U6357" s="64"/>
    </row>
    <row r="6358" spans="20:21">
      <c r="T6358" s="64"/>
      <c r="U6358" s="64"/>
    </row>
    <row r="6359" spans="20:21">
      <c r="T6359" s="64"/>
      <c r="U6359" s="64"/>
    </row>
    <row r="6360" spans="20:21">
      <c r="T6360" s="64"/>
      <c r="U6360" s="64"/>
    </row>
    <row r="6361" spans="20:21">
      <c r="T6361" s="64"/>
      <c r="U6361" s="64"/>
    </row>
    <row r="6362" spans="20:21">
      <c r="T6362" s="64"/>
      <c r="U6362" s="64"/>
    </row>
    <row r="6363" spans="20:21">
      <c r="T6363" s="64"/>
      <c r="U6363" s="64"/>
    </row>
    <row r="6364" spans="20:21">
      <c r="T6364" s="64"/>
      <c r="U6364" s="64"/>
    </row>
    <row r="6365" spans="20:21">
      <c r="T6365" s="64"/>
      <c r="U6365" s="64"/>
    </row>
    <row r="6366" spans="20:21">
      <c r="T6366" s="64"/>
      <c r="U6366" s="64"/>
    </row>
    <row r="6367" spans="20:21">
      <c r="T6367" s="64"/>
      <c r="U6367" s="64"/>
    </row>
    <row r="6368" spans="20:21">
      <c r="T6368" s="64"/>
      <c r="U6368" s="64"/>
    </row>
    <row r="6369" spans="20:21">
      <c r="T6369" s="64"/>
      <c r="U6369" s="64"/>
    </row>
    <row r="6370" spans="20:21">
      <c r="T6370" s="64"/>
      <c r="U6370" s="64"/>
    </row>
    <row r="6371" spans="20:21">
      <c r="T6371" s="64"/>
      <c r="U6371" s="64"/>
    </row>
    <row r="6372" spans="20:21">
      <c r="T6372" s="64"/>
      <c r="U6372" s="64"/>
    </row>
    <row r="6373" spans="20:21">
      <c r="T6373" s="64"/>
      <c r="U6373" s="64"/>
    </row>
    <row r="6374" spans="20:21">
      <c r="T6374" s="64"/>
      <c r="U6374" s="64"/>
    </row>
    <row r="6375" spans="20:21">
      <c r="T6375" s="64"/>
      <c r="U6375" s="64"/>
    </row>
    <row r="6376" spans="20:21">
      <c r="T6376" s="64"/>
      <c r="U6376" s="64"/>
    </row>
    <row r="6377" spans="20:21">
      <c r="T6377" s="64"/>
      <c r="U6377" s="64"/>
    </row>
    <row r="6378" spans="20:21">
      <c r="T6378" s="64"/>
      <c r="U6378" s="64"/>
    </row>
    <row r="6379" spans="20:21">
      <c r="T6379" s="64"/>
      <c r="U6379" s="64"/>
    </row>
    <row r="6380" spans="20:21">
      <c r="T6380" s="64"/>
      <c r="U6380" s="64"/>
    </row>
    <row r="6381" spans="20:21">
      <c r="T6381" s="64"/>
      <c r="U6381" s="64"/>
    </row>
    <row r="6382" spans="20:21">
      <c r="T6382" s="64"/>
      <c r="U6382" s="64"/>
    </row>
    <row r="6383" spans="20:21">
      <c r="T6383" s="64"/>
      <c r="U6383" s="64"/>
    </row>
    <row r="6384" spans="20:21">
      <c r="T6384" s="64"/>
      <c r="U6384" s="64"/>
    </row>
    <row r="6385" spans="20:21">
      <c r="T6385" s="64"/>
      <c r="U6385" s="64"/>
    </row>
    <row r="6386" spans="20:21">
      <c r="T6386" s="64"/>
      <c r="U6386" s="64"/>
    </row>
    <row r="6387" spans="20:21">
      <c r="T6387" s="64"/>
      <c r="U6387" s="64"/>
    </row>
    <row r="6388" spans="20:21">
      <c r="T6388" s="64"/>
      <c r="U6388" s="64"/>
    </row>
    <row r="6389" spans="20:21">
      <c r="T6389" s="64"/>
      <c r="U6389" s="64"/>
    </row>
    <row r="6390" spans="20:21">
      <c r="T6390" s="64"/>
      <c r="U6390" s="64"/>
    </row>
    <row r="6391" spans="20:21">
      <c r="T6391" s="64"/>
      <c r="U6391" s="64"/>
    </row>
    <row r="6392" spans="20:21">
      <c r="T6392" s="64"/>
      <c r="U6392" s="64"/>
    </row>
    <row r="6393" spans="20:21">
      <c r="T6393" s="64"/>
      <c r="U6393" s="64"/>
    </row>
    <row r="6394" spans="20:21">
      <c r="T6394" s="64"/>
      <c r="U6394" s="64"/>
    </row>
    <row r="6395" spans="20:21">
      <c r="T6395" s="64"/>
      <c r="U6395" s="64"/>
    </row>
    <row r="6396" spans="20:21">
      <c r="T6396" s="64"/>
      <c r="U6396" s="64"/>
    </row>
    <row r="6397" spans="20:21">
      <c r="T6397" s="64"/>
      <c r="U6397" s="64"/>
    </row>
    <row r="6398" spans="20:21">
      <c r="T6398" s="64"/>
      <c r="U6398" s="64"/>
    </row>
    <row r="6399" spans="20:21">
      <c r="T6399" s="64"/>
      <c r="U6399" s="64"/>
    </row>
    <row r="6400" spans="20:21">
      <c r="T6400" s="64"/>
      <c r="U6400" s="64"/>
    </row>
    <row r="6401" spans="20:21">
      <c r="T6401" s="64"/>
      <c r="U6401" s="64"/>
    </row>
    <row r="6402" spans="20:21">
      <c r="T6402" s="64"/>
      <c r="U6402" s="64"/>
    </row>
    <row r="6403" spans="20:21">
      <c r="T6403" s="64"/>
      <c r="U6403" s="64"/>
    </row>
    <row r="6404" spans="20:21">
      <c r="T6404" s="64"/>
      <c r="U6404" s="64"/>
    </row>
    <row r="6405" spans="20:21">
      <c r="T6405" s="64"/>
      <c r="U6405" s="64"/>
    </row>
    <row r="6406" spans="20:21">
      <c r="T6406" s="64"/>
      <c r="U6406" s="64"/>
    </row>
    <row r="6407" spans="20:21">
      <c r="T6407" s="64"/>
      <c r="U6407" s="64"/>
    </row>
    <row r="6408" spans="20:21">
      <c r="T6408" s="64"/>
      <c r="U6408" s="64"/>
    </row>
    <row r="6409" spans="20:21">
      <c r="T6409" s="64"/>
      <c r="U6409" s="64"/>
    </row>
    <row r="6410" spans="20:21">
      <c r="T6410" s="64"/>
      <c r="U6410" s="64"/>
    </row>
    <row r="6411" spans="20:21">
      <c r="T6411" s="64"/>
      <c r="U6411" s="64"/>
    </row>
    <row r="6412" spans="20:21">
      <c r="T6412" s="64"/>
      <c r="U6412" s="64"/>
    </row>
    <row r="6413" spans="20:21">
      <c r="T6413" s="64"/>
      <c r="U6413" s="64"/>
    </row>
    <row r="6414" spans="20:21">
      <c r="T6414" s="64"/>
      <c r="U6414" s="64"/>
    </row>
    <row r="6415" spans="20:21">
      <c r="T6415" s="64"/>
      <c r="U6415" s="64"/>
    </row>
    <row r="6416" spans="20:21">
      <c r="T6416" s="64"/>
      <c r="U6416" s="64"/>
    </row>
    <row r="6417" spans="20:21">
      <c r="T6417" s="64"/>
      <c r="U6417" s="64"/>
    </row>
    <row r="6418" spans="20:21">
      <c r="T6418" s="64"/>
      <c r="U6418" s="64"/>
    </row>
    <row r="6419" spans="20:21">
      <c r="T6419" s="64"/>
      <c r="U6419" s="64"/>
    </row>
    <row r="6420" spans="20:21">
      <c r="T6420" s="64"/>
      <c r="U6420" s="64"/>
    </row>
    <row r="6421" spans="20:21">
      <c r="T6421" s="64"/>
      <c r="U6421" s="64"/>
    </row>
    <row r="6422" spans="20:21">
      <c r="T6422" s="64"/>
      <c r="U6422" s="64"/>
    </row>
    <row r="6423" spans="20:21">
      <c r="T6423" s="64"/>
      <c r="U6423" s="64"/>
    </row>
    <row r="6424" spans="20:21">
      <c r="T6424" s="64"/>
      <c r="U6424" s="64"/>
    </row>
    <row r="6425" spans="20:21">
      <c r="T6425" s="64"/>
      <c r="U6425" s="64"/>
    </row>
    <row r="6426" spans="20:21">
      <c r="T6426" s="64"/>
      <c r="U6426" s="64"/>
    </row>
    <row r="6427" spans="20:21">
      <c r="T6427" s="64"/>
      <c r="U6427" s="64"/>
    </row>
    <row r="6428" spans="20:21">
      <c r="T6428" s="64"/>
      <c r="U6428" s="64"/>
    </row>
    <row r="6429" spans="20:21">
      <c r="T6429" s="64"/>
      <c r="U6429" s="64"/>
    </row>
    <row r="6430" spans="20:21">
      <c r="T6430" s="64"/>
      <c r="U6430" s="64"/>
    </row>
    <row r="6431" spans="20:21">
      <c r="T6431" s="64"/>
      <c r="U6431" s="64"/>
    </row>
    <row r="6432" spans="20:21">
      <c r="T6432" s="64"/>
      <c r="U6432" s="64"/>
    </row>
    <row r="6433" spans="20:21">
      <c r="T6433" s="64"/>
      <c r="U6433" s="64"/>
    </row>
    <row r="6434" spans="20:21">
      <c r="T6434" s="64"/>
      <c r="U6434" s="64"/>
    </row>
    <row r="6435" spans="20:21">
      <c r="T6435" s="64"/>
      <c r="U6435" s="64"/>
    </row>
    <row r="6436" spans="20:21">
      <c r="T6436" s="64"/>
      <c r="U6436" s="64"/>
    </row>
    <row r="6437" spans="20:21">
      <c r="T6437" s="64"/>
      <c r="U6437" s="64"/>
    </row>
    <row r="6438" spans="20:21">
      <c r="T6438" s="64"/>
      <c r="U6438" s="64"/>
    </row>
    <row r="6439" spans="20:21">
      <c r="T6439" s="64"/>
      <c r="U6439" s="64"/>
    </row>
    <row r="6440" spans="20:21">
      <c r="T6440" s="64"/>
      <c r="U6440" s="64"/>
    </row>
    <row r="6441" spans="20:21">
      <c r="T6441" s="64"/>
      <c r="U6441" s="64"/>
    </row>
    <row r="6442" spans="20:21">
      <c r="T6442" s="64"/>
      <c r="U6442" s="64"/>
    </row>
    <row r="6443" spans="20:21">
      <c r="T6443" s="64"/>
      <c r="U6443" s="64"/>
    </row>
    <row r="6444" spans="20:21">
      <c r="T6444" s="64"/>
      <c r="U6444" s="64"/>
    </row>
    <row r="6445" spans="20:21">
      <c r="T6445" s="64"/>
      <c r="U6445" s="64"/>
    </row>
    <row r="6446" spans="20:21">
      <c r="T6446" s="64"/>
      <c r="U6446" s="64"/>
    </row>
    <row r="6447" spans="20:21">
      <c r="T6447" s="64"/>
      <c r="U6447" s="64"/>
    </row>
    <row r="6448" spans="20:21">
      <c r="T6448" s="64"/>
      <c r="U6448" s="64"/>
    </row>
    <row r="6449" spans="20:21">
      <c r="T6449" s="64"/>
      <c r="U6449" s="64"/>
    </row>
    <row r="6450" spans="20:21">
      <c r="T6450" s="64"/>
      <c r="U6450" s="64"/>
    </row>
    <row r="6451" spans="20:21">
      <c r="T6451" s="64"/>
      <c r="U6451" s="64"/>
    </row>
    <row r="6452" spans="20:21">
      <c r="T6452" s="64"/>
      <c r="U6452" s="64"/>
    </row>
    <row r="6453" spans="20:21">
      <c r="T6453" s="64"/>
      <c r="U6453" s="64"/>
    </row>
    <row r="6454" spans="20:21">
      <c r="T6454" s="64"/>
      <c r="U6454" s="64"/>
    </row>
    <row r="6455" spans="20:21">
      <c r="T6455" s="64"/>
      <c r="U6455" s="64"/>
    </row>
    <row r="6456" spans="20:21">
      <c r="T6456" s="64"/>
      <c r="U6456" s="64"/>
    </row>
    <row r="6457" spans="20:21">
      <c r="T6457" s="64"/>
      <c r="U6457" s="64"/>
    </row>
    <row r="6458" spans="20:21">
      <c r="T6458" s="64"/>
      <c r="U6458" s="64"/>
    </row>
    <row r="6459" spans="20:21">
      <c r="T6459" s="64"/>
      <c r="U6459" s="64"/>
    </row>
    <row r="6460" spans="20:21">
      <c r="T6460" s="64"/>
      <c r="U6460" s="64"/>
    </row>
    <row r="6461" spans="20:21">
      <c r="T6461" s="64"/>
      <c r="U6461" s="64"/>
    </row>
    <row r="6462" spans="20:21">
      <c r="T6462" s="64"/>
      <c r="U6462" s="64"/>
    </row>
    <row r="6463" spans="20:21">
      <c r="T6463" s="64"/>
      <c r="U6463" s="64"/>
    </row>
    <row r="6464" spans="20:21">
      <c r="T6464" s="64"/>
      <c r="U6464" s="64"/>
    </row>
    <row r="6465" spans="20:21">
      <c r="T6465" s="64"/>
      <c r="U6465" s="64"/>
    </row>
    <row r="6466" spans="20:21">
      <c r="T6466" s="64"/>
      <c r="U6466" s="64"/>
    </row>
    <row r="6467" spans="20:21">
      <c r="T6467" s="64"/>
      <c r="U6467" s="64"/>
    </row>
    <row r="6468" spans="20:21">
      <c r="T6468" s="64"/>
      <c r="U6468" s="64"/>
    </row>
    <row r="6469" spans="20:21">
      <c r="T6469" s="64"/>
      <c r="U6469" s="64"/>
    </row>
    <row r="6470" spans="20:21">
      <c r="T6470" s="64"/>
      <c r="U6470" s="64"/>
    </row>
    <row r="6471" spans="20:21">
      <c r="T6471" s="64"/>
      <c r="U6471" s="64"/>
    </row>
    <row r="6472" spans="20:21">
      <c r="T6472" s="64"/>
      <c r="U6472" s="64"/>
    </row>
    <row r="6473" spans="20:21">
      <c r="T6473" s="64"/>
      <c r="U6473" s="64"/>
    </row>
    <row r="6474" spans="20:21">
      <c r="T6474" s="64"/>
      <c r="U6474" s="64"/>
    </row>
    <row r="6475" spans="20:21">
      <c r="T6475" s="64"/>
      <c r="U6475" s="64"/>
    </row>
    <row r="6476" spans="20:21">
      <c r="T6476" s="64"/>
      <c r="U6476" s="64"/>
    </row>
    <row r="6477" spans="20:21">
      <c r="T6477" s="64"/>
      <c r="U6477" s="64"/>
    </row>
    <row r="6478" spans="20:21">
      <c r="T6478" s="64"/>
      <c r="U6478" s="64"/>
    </row>
    <row r="6479" spans="20:21">
      <c r="T6479" s="64"/>
      <c r="U6479" s="64"/>
    </row>
    <row r="6480" spans="20:21">
      <c r="T6480" s="64"/>
      <c r="U6480" s="64"/>
    </row>
    <row r="6481" spans="20:21">
      <c r="T6481" s="64"/>
      <c r="U6481" s="64"/>
    </row>
    <row r="6482" spans="20:21">
      <c r="T6482" s="64"/>
      <c r="U6482" s="64"/>
    </row>
    <row r="6483" spans="20:21">
      <c r="T6483" s="64"/>
      <c r="U6483" s="64"/>
    </row>
    <row r="6484" spans="20:21">
      <c r="T6484" s="64"/>
      <c r="U6484" s="64"/>
    </row>
    <row r="6485" spans="20:21">
      <c r="T6485" s="64"/>
      <c r="U6485" s="64"/>
    </row>
    <row r="6486" spans="20:21">
      <c r="T6486" s="64"/>
      <c r="U6486" s="64"/>
    </row>
    <row r="6487" spans="20:21">
      <c r="T6487" s="64"/>
      <c r="U6487" s="64"/>
    </row>
    <row r="6488" spans="20:21">
      <c r="T6488" s="64"/>
      <c r="U6488" s="64"/>
    </row>
    <row r="6489" spans="20:21">
      <c r="T6489" s="64"/>
      <c r="U6489" s="64"/>
    </row>
    <row r="6490" spans="20:21">
      <c r="T6490" s="64"/>
      <c r="U6490" s="64"/>
    </row>
    <row r="6491" spans="20:21">
      <c r="T6491" s="64"/>
      <c r="U6491" s="64"/>
    </row>
    <row r="6492" spans="20:21">
      <c r="T6492" s="64"/>
      <c r="U6492" s="64"/>
    </row>
    <row r="6493" spans="20:21">
      <c r="T6493" s="64"/>
      <c r="U6493" s="64"/>
    </row>
    <row r="6494" spans="20:21">
      <c r="T6494" s="64"/>
      <c r="U6494" s="64"/>
    </row>
    <row r="6495" spans="20:21">
      <c r="T6495" s="64"/>
      <c r="U6495" s="64"/>
    </row>
    <row r="6496" spans="20:21">
      <c r="T6496" s="64"/>
      <c r="U6496" s="64"/>
    </row>
    <row r="6497" spans="20:21">
      <c r="T6497" s="64"/>
      <c r="U6497" s="64"/>
    </row>
    <row r="6498" spans="20:21">
      <c r="T6498" s="64"/>
      <c r="U6498" s="64"/>
    </row>
    <row r="6499" spans="20:21">
      <c r="T6499" s="64"/>
      <c r="U6499" s="64"/>
    </row>
    <row r="6500" spans="20:21">
      <c r="T6500" s="64"/>
      <c r="U6500" s="64"/>
    </row>
    <row r="6501" spans="20:21">
      <c r="T6501" s="64"/>
      <c r="U6501" s="64"/>
    </row>
    <row r="6502" spans="20:21">
      <c r="T6502" s="64"/>
      <c r="U6502" s="64"/>
    </row>
    <row r="6503" spans="20:21">
      <c r="T6503" s="64"/>
      <c r="U6503" s="64"/>
    </row>
    <row r="6504" spans="20:21">
      <c r="T6504" s="64"/>
      <c r="U6504" s="64"/>
    </row>
    <row r="6505" spans="20:21">
      <c r="T6505" s="64"/>
      <c r="U6505" s="64"/>
    </row>
    <row r="6506" spans="20:21">
      <c r="T6506" s="64"/>
      <c r="U6506" s="64"/>
    </row>
    <row r="6507" spans="20:21">
      <c r="T6507" s="64"/>
      <c r="U6507" s="64"/>
    </row>
    <row r="6508" spans="20:21">
      <c r="T6508" s="64"/>
      <c r="U6508" s="64"/>
    </row>
    <row r="6509" spans="20:21">
      <c r="T6509" s="64"/>
      <c r="U6509" s="64"/>
    </row>
    <row r="6510" spans="20:21">
      <c r="T6510" s="64"/>
      <c r="U6510" s="64"/>
    </row>
    <row r="6511" spans="20:21">
      <c r="T6511" s="64"/>
      <c r="U6511" s="64"/>
    </row>
    <row r="6512" spans="20:21">
      <c r="T6512" s="64"/>
      <c r="U6512" s="64"/>
    </row>
    <row r="6513" spans="20:21">
      <c r="T6513" s="64"/>
      <c r="U6513" s="64"/>
    </row>
    <row r="6514" spans="20:21">
      <c r="T6514" s="64"/>
      <c r="U6514" s="64"/>
    </row>
    <row r="6515" spans="20:21">
      <c r="T6515" s="64"/>
      <c r="U6515" s="64"/>
    </row>
    <row r="6516" spans="20:21">
      <c r="T6516" s="64"/>
      <c r="U6516" s="64"/>
    </row>
    <row r="6517" spans="20:21">
      <c r="T6517" s="64"/>
      <c r="U6517" s="64"/>
    </row>
    <row r="6518" spans="20:21">
      <c r="T6518" s="64"/>
      <c r="U6518" s="64"/>
    </row>
    <row r="6519" spans="20:21">
      <c r="T6519" s="64"/>
      <c r="U6519" s="64"/>
    </row>
    <row r="6520" spans="20:21">
      <c r="T6520" s="64"/>
      <c r="U6520" s="64"/>
    </row>
    <row r="6521" spans="20:21">
      <c r="T6521" s="64"/>
      <c r="U6521" s="64"/>
    </row>
    <row r="6522" spans="20:21">
      <c r="T6522" s="64"/>
      <c r="U6522" s="64"/>
    </row>
    <row r="6523" spans="20:21">
      <c r="T6523" s="64"/>
      <c r="U6523" s="64"/>
    </row>
    <row r="6524" spans="20:21">
      <c r="T6524" s="64"/>
      <c r="U6524" s="64"/>
    </row>
    <row r="6525" spans="20:21">
      <c r="T6525" s="64"/>
      <c r="U6525" s="64"/>
    </row>
    <row r="6526" spans="20:21">
      <c r="T6526" s="64"/>
      <c r="U6526" s="64"/>
    </row>
    <row r="6527" spans="20:21">
      <c r="T6527" s="64"/>
      <c r="U6527" s="64"/>
    </row>
    <row r="6528" spans="20:21">
      <c r="T6528" s="64"/>
      <c r="U6528" s="64"/>
    </row>
    <row r="6529" spans="20:21">
      <c r="T6529" s="64"/>
      <c r="U6529" s="64"/>
    </row>
    <row r="6530" spans="20:21">
      <c r="T6530" s="64"/>
      <c r="U6530" s="64"/>
    </row>
    <row r="6531" spans="20:21">
      <c r="T6531" s="64"/>
      <c r="U6531" s="64"/>
    </row>
    <row r="6532" spans="20:21">
      <c r="T6532" s="64"/>
      <c r="U6532" s="64"/>
    </row>
    <row r="6533" spans="20:21">
      <c r="T6533" s="64"/>
      <c r="U6533" s="64"/>
    </row>
    <row r="6534" spans="20:21">
      <c r="T6534" s="64"/>
      <c r="U6534" s="64"/>
    </row>
    <row r="6535" spans="20:21">
      <c r="T6535" s="64"/>
      <c r="U6535" s="64"/>
    </row>
    <row r="6536" spans="20:21">
      <c r="T6536" s="64"/>
      <c r="U6536" s="64"/>
    </row>
    <row r="6537" spans="20:21">
      <c r="T6537" s="64"/>
      <c r="U6537" s="64"/>
    </row>
    <row r="6538" spans="20:21">
      <c r="T6538" s="64"/>
      <c r="U6538" s="64"/>
    </row>
    <row r="6539" spans="20:21">
      <c r="T6539" s="64"/>
      <c r="U6539" s="64"/>
    </row>
    <row r="6540" spans="20:21">
      <c r="T6540" s="64"/>
      <c r="U6540" s="64"/>
    </row>
    <row r="6541" spans="20:21">
      <c r="T6541" s="64"/>
      <c r="U6541" s="64"/>
    </row>
    <row r="6542" spans="20:21">
      <c r="T6542" s="64"/>
      <c r="U6542" s="64"/>
    </row>
    <row r="6543" spans="20:21">
      <c r="T6543" s="64"/>
      <c r="U6543" s="64"/>
    </row>
    <row r="6544" spans="20:21">
      <c r="T6544" s="64"/>
      <c r="U6544" s="64"/>
    </row>
    <row r="6545" spans="20:21">
      <c r="T6545" s="64"/>
      <c r="U6545" s="64"/>
    </row>
    <row r="6546" spans="20:21">
      <c r="T6546" s="64"/>
      <c r="U6546" s="64"/>
    </row>
    <row r="6547" spans="20:21">
      <c r="T6547" s="64"/>
      <c r="U6547" s="64"/>
    </row>
    <row r="6548" spans="20:21">
      <c r="T6548" s="64"/>
      <c r="U6548" s="64"/>
    </row>
    <row r="6549" spans="20:21">
      <c r="T6549" s="64"/>
      <c r="U6549" s="64"/>
    </row>
    <row r="6550" spans="20:21">
      <c r="T6550" s="64"/>
      <c r="U6550" s="64"/>
    </row>
    <row r="6551" spans="20:21">
      <c r="T6551" s="64"/>
      <c r="U6551" s="64"/>
    </row>
    <row r="6552" spans="20:21">
      <c r="T6552" s="64"/>
      <c r="U6552" s="64"/>
    </row>
    <row r="6553" spans="20:21">
      <c r="T6553" s="64"/>
      <c r="U6553" s="64"/>
    </row>
    <row r="6554" spans="20:21">
      <c r="T6554" s="64"/>
      <c r="U6554" s="64"/>
    </row>
    <row r="6555" spans="20:21">
      <c r="T6555" s="64"/>
      <c r="U6555" s="64"/>
    </row>
    <row r="6556" spans="20:21">
      <c r="T6556" s="64"/>
      <c r="U6556" s="64"/>
    </row>
    <row r="6557" spans="20:21">
      <c r="T6557" s="64"/>
      <c r="U6557" s="64"/>
    </row>
    <row r="6558" spans="20:21">
      <c r="T6558" s="64"/>
      <c r="U6558" s="64"/>
    </row>
    <row r="6559" spans="20:21">
      <c r="T6559" s="64"/>
      <c r="U6559" s="64"/>
    </row>
    <row r="6560" spans="20:21">
      <c r="T6560" s="64"/>
      <c r="U6560" s="64"/>
    </row>
    <row r="6561" spans="20:21">
      <c r="T6561" s="64"/>
      <c r="U6561" s="64"/>
    </row>
    <row r="6562" spans="20:21">
      <c r="T6562" s="64"/>
      <c r="U6562" s="64"/>
    </row>
    <row r="6563" spans="20:21">
      <c r="T6563" s="64"/>
      <c r="U6563" s="64"/>
    </row>
    <row r="6564" spans="20:21">
      <c r="T6564" s="64"/>
      <c r="U6564" s="64"/>
    </row>
    <row r="6565" spans="20:21">
      <c r="T6565" s="64"/>
      <c r="U6565" s="64"/>
    </row>
    <row r="6566" spans="20:21">
      <c r="T6566" s="64"/>
      <c r="U6566" s="64"/>
    </row>
    <row r="6567" spans="20:21">
      <c r="T6567" s="64"/>
      <c r="U6567" s="64"/>
    </row>
    <row r="6568" spans="20:21">
      <c r="T6568" s="64"/>
      <c r="U6568" s="64"/>
    </row>
    <row r="6569" spans="20:21">
      <c r="T6569" s="64"/>
      <c r="U6569" s="64"/>
    </row>
    <row r="6570" spans="20:21">
      <c r="T6570" s="64"/>
      <c r="U6570" s="64"/>
    </row>
    <row r="6571" spans="20:21">
      <c r="T6571" s="64"/>
      <c r="U6571" s="64"/>
    </row>
    <row r="6572" spans="20:21">
      <c r="T6572" s="64"/>
      <c r="U6572" s="64"/>
    </row>
    <row r="6573" spans="20:21">
      <c r="T6573" s="64"/>
      <c r="U6573" s="64"/>
    </row>
    <row r="6574" spans="20:21">
      <c r="T6574" s="64"/>
      <c r="U6574" s="64"/>
    </row>
    <row r="6575" spans="20:21">
      <c r="T6575" s="64"/>
      <c r="U6575" s="64"/>
    </row>
    <row r="6576" spans="20:21">
      <c r="T6576" s="64"/>
      <c r="U6576" s="64"/>
    </row>
    <row r="6577" spans="20:21">
      <c r="T6577" s="64"/>
      <c r="U6577" s="64"/>
    </row>
    <row r="6578" spans="20:21">
      <c r="T6578" s="64"/>
      <c r="U6578" s="64"/>
    </row>
    <row r="6579" spans="20:21">
      <c r="T6579" s="64"/>
      <c r="U6579" s="64"/>
    </row>
    <row r="6580" spans="20:21">
      <c r="T6580" s="64"/>
      <c r="U6580" s="64"/>
    </row>
    <row r="6581" spans="20:21">
      <c r="T6581" s="64"/>
      <c r="U6581" s="64"/>
    </row>
    <row r="6582" spans="20:21">
      <c r="T6582" s="64"/>
      <c r="U6582" s="64"/>
    </row>
    <row r="6583" spans="20:21">
      <c r="T6583" s="64"/>
      <c r="U6583" s="64"/>
    </row>
    <row r="6584" spans="20:21">
      <c r="T6584" s="64"/>
      <c r="U6584" s="64"/>
    </row>
    <row r="6585" spans="20:21">
      <c r="T6585" s="64"/>
      <c r="U6585" s="64"/>
    </row>
    <row r="6586" spans="20:21">
      <c r="T6586" s="64"/>
      <c r="U6586" s="64"/>
    </row>
    <row r="6587" spans="20:21">
      <c r="T6587" s="64"/>
      <c r="U6587" s="64"/>
    </row>
    <row r="6588" spans="20:21">
      <c r="T6588" s="64"/>
      <c r="U6588" s="64"/>
    </row>
    <row r="6589" spans="20:21">
      <c r="T6589" s="64"/>
      <c r="U6589" s="64"/>
    </row>
    <row r="6590" spans="20:21">
      <c r="T6590" s="64"/>
      <c r="U6590" s="64"/>
    </row>
    <row r="6591" spans="20:21">
      <c r="T6591" s="64"/>
      <c r="U6591" s="64"/>
    </row>
    <row r="6592" spans="20:21">
      <c r="T6592" s="64"/>
      <c r="U6592" s="64"/>
    </row>
    <row r="6593" spans="20:21">
      <c r="T6593" s="64"/>
      <c r="U6593" s="64"/>
    </row>
    <row r="6594" spans="20:21">
      <c r="T6594" s="64"/>
      <c r="U6594" s="64"/>
    </row>
    <row r="6595" spans="20:21">
      <c r="T6595" s="64"/>
      <c r="U6595" s="64"/>
    </row>
    <row r="6596" spans="20:21">
      <c r="T6596" s="64"/>
      <c r="U6596" s="64"/>
    </row>
    <row r="6597" spans="20:21">
      <c r="T6597" s="64"/>
      <c r="U6597" s="64"/>
    </row>
    <row r="6598" spans="20:21">
      <c r="T6598" s="64"/>
      <c r="U6598" s="64"/>
    </row>
    <row r="6599" spans="20:21">
      <c r="T6599" s="64"/>
      <c r="U6599" s="64"/>
    </row>
    <row r="6600" spans="20:21">
      <c r="T6600" s="64"/>
      <c r="U6600" s="64"/>
    </row>
    <row r="6601" spans="20:21">
      <c r="T6601" s="64"/>
      <c r="U6601" s="64"/>
    </row>
    <row r="6602" spans="20:21">
      <c r="T6602" s="64"/>
      <c r="U6602" s="64"/>
    </row>
    <row r="6603" spans="20:21">
      <c r="T6603" s="64"/>
      <c r="U6603" s="64"/>
    </row>
    <row r="6604" spans="20:21">
      <c r="T6604" s="64"/>
      <c r="U6604" s="64"/>
    </row>
    <row r="6605" spans="20:21">
      <c r="T6605" s="64"/>
      <c r="U6605" s="64"/>
    </row>
    <row r="6606" spans="20:21">
      <c r="T6606" s="64"/>
      <c r="U6606" s="64"/>
    </row>
    <row r="6607" spans="20:21">
      <c r="T6607" s="64"/>
      <c r="U6607" s="64"/>
    </row>
    <row r="6608" spans="20:21">
      <c r="T6608" s="64"/>
      <c r="U6608" s="64"/>
    </row>
    <row r="6609" spans="20:21">
      <c r="T6609" s="64"/>
      <c r="U6609" s="64"/>
    </row>
    <row r="6610" spans="20:21">
      <c r="T6610" s="64"/>
      <c r="U6610" s="64"/>
    </row>
    <row r="6611" spans="20:21">
      <c r="T6611" s="64"/>
      <c r="U6611" s="64"/>
    </row>
    <row r="6612" spans="20:21">
      <c r="T6612" s="64"/>
      <c r="U6612" s="64"/>
    </row>
    <row r="6613" spans="20:21">
      <c r="T6613" s="64"/>
      <c r="U6613" s="64"/>
    </row>
    <row r="6614" spans="20:21">
      <c r="T6614" s="64"/>
      <c r="U6614" s="64"/>
    </row>
    <row r="6615" spans="20:21">
      <c r="T6615" s="64"/>
      <c r="U6615" s="64"/>
    </row>
    <row r="6616" spans="20:21">
      <c r="T6616" s="64"/>
      <c r="U6616" s="64"/>
    </row>
    <row r="6617" spans="20:21">
      <c r="T6617" s="64"/>
      <c r="U6617" s="64"/>
    </row>
    <row r="6618" spans="20:21">
      <c r="T6618" s="64"/>
      <c r="U6618" s="64"/>
    </row>
    <row r="6619" spans="20:21">
      <c r="T6619" s="64"/>
      <c r="U6619" s="64"/>
    </row>
    <row r="6620" spans="20:21">
      <c r="T6620" s="64"/>
      <c r="U6620" s="64"/>
    </row>
    <row r="6621" spans="20:21">
      <c r="T6621" s="64"/>
      <c r="U6621" s="64"/>
    </row>
    <row r="6622" spans="20:21">
      <c r="T6622" s="64"/>
      <c r="U6622" s="64"/>
    </row>
    <row r="6623" spans="20:21">
      <c r="T6623" s="64"/>
      <c r="U6623" s="64"/>
    </row>
    <row r="6624" spans="20:21">
      <c r="T6624" s="64"/>
      <c r="U6624" s="64"/>
    </row>
    <row r="6625" spans="20:21">
      <c r="T6625" s="64"/>
      <c r="U6625" s="64"/>
    </row>
    <row r="6626" spans="20:21">
      <c r="T6626" s="64"/>
      <c r="U6626" s="64"/>
    </row>
    <row r="6627" spans="20:21">
      <c r="T6627" s="64"/>
      <c r="U6627" s="64"/>
    </row>
    <row r="6628" spans="20:21">
      <c r="T6628" s="64"/>
      <c r="U6628" s="64"/>
    </row>
    <row r="6629" spans="20:21">
      <c r="T6629" s="64"/>
      <c r="U6629" s="64"/>
    </row>
    <row r="6630" spans="20:21">
      <c r="T6630" s="64"/>
      <c r="U6630" s="64"/>
    </row>
    <row r="6631" spans="20:21">
      <c r="T6631" s="64"/>
      <c r="U6631" s="64"/>
    </row>
    <row r="6632" spans="20:21">
      <c r="T6632" s="64"/>
      <c r="U6632" s="64"/>
    </row>
    <row r="6633" spans="20:21">
      <c r="T6633" s="64"/>
      <c r="U6633" s="64"/>
    </row>
    <row r="6634" spans="20:21">
      <c r="T6634" s="64"/>
      <c r="U6634" s="64"/>
    </row>
    <row r="6635" spans="20:21">
      <c r="T6635" s="64"/>
      <c r="U6635" s="64"/>
    </row>
    <row r="6636" spans="20:21">
      <c r="T6636" s="64"/>
      <c r="U6636" s="64"/>
    </row>
    <row r="6637" spans="20:21">
      <c r="T6637" s="64"/>
      <c r="U6637" s="64"/>
    </row>
    <row r="6638" spans="20:21">
      <c r="T6638" s="64"/>
      <c r="U6638" s="64"/>
    </row>
    <row r="6639" spans="20:21">
      <c r="T6639" s="64"/>
      <c r="U6639" s="64"/>
    </row>
    <row r="6640" spans="20:21">
      <c r="T6640" s="64"/>
      <c r="U6640" s="64"/>
    </row>
    <row r="6641" spans="20:21">
      <c r="T6641" s="64"/>
      <c r="U6641" s="64"/>
    </row>
    <row r="6642" spans="20:21">
      <c r="T6642" s="64"/>
      <c r="U6642" s="64"/>
    </row>
    <row r="6643" spans="20:21">
      <c r="T6643" s="64"/>
      <c r="U6643" s="64"/>
    </row>
    <row r="6644" spans="20:21">
      <c r="T6644" s="64"/>
      <c r="U6644" s="64"/>
    </row>
    <row r="6645" spans="20:21">
      <c r="T6645" s="64"/>
      <c r="U6645" s="64"/>
    </row>
    <row r="6646" spans="20:21">
      <c r="T6646" s="64"/>
      <c r="U6646" s="64"/>
    </row>
    <row r="6647" spans="20:21">
      <c r="T6647" s="64"/>
      <c r="U6647" s="64"/>
    </row>
    <row r="6648" spans="20:21">
      <c r="T6648" s="64"/>
      <c r="U6648" s="64"/>
    </row>
    <row r="6649" spans="20:21">
      <c r="T6649" s="64"/>
      <c r="U6649" s="64"/>
    </row>
    <row r="6650" spans="20:21">
      <c r="T6650" s="64"/>
      <c r="U6650" s="64"/>
    </row>
    <row r="6651" spans="20:21">
      <c r="T6651" s="64"/>
      <c r="U6651" s="64"/>
    </row>
    <row r="6652" spans="20:21">
      <c r="T6652" s="64"/>
      <c r="U6652" s="64"/>
    </row>
    <row r="6653" spans="20:21">
      <c r="T6653" s="64"/>
      <c r="U6653" s="64"/>
    </row>
    <row r="6654" spans="20:21">
      <c r="T6654" s="64"/>
      <c r="U6654" s="64"/>
    </row>
    <row r="6655" spans="20:21">
      <c r="T6655" s="64"/>
      <c r="U6655" s="64"/>
    </row>
    <row r="6656" spans="20:21">
      <c r="T6656" s="64"/>
      <c r="U6656" s="64"/>
    </row>
    <row r="6657" spans="20:21">
      <c r="T6657" s="64"/>
      <c r="U6657" s="64"/>
    </row>
    <row r="6658" spans="20:21">
      <c r="T6658" s="64"/>
      <c r="U6658" s="64"/>
    </row>
    <row r="6659" spans="20:21">
      <c r="T6659" s="64"/>
      <c r="U6659" s="64"/>
    </row>
    <row r="6660" spans="20:21">
      <c r="T6660" s="64"/>
      <c r="U6660" s="64"/>
    </row>
    <row r="6661" spans="20:21">
      <c r="T6661" s="64"/>
      <c r="U6661" s="64"/>
    </row>
    <row r="6662" spans="20:21">
      <c r="T6662" s="64"/>
      <c r="U6662" s="64"/>
    </row>
    <row r="6663" spans="20:21">
      <c r="T6663" s="64"/>
      <c r="U6663" s="64"/>
    </row>
    <row r="6664" spans="20:21">
      <c r="T6664" s="64"/>
      <c r="U6664" s="64"/>
    </row>
    <row r="6665" spans="20:21">
      <c r="T6665" s="64"/>
      <c r="U6665" s="64"/>
    </row>
    <row r="6666" spans="20:21">
      <c r="T6666" s="64"/>
      <c r="U6666" s="64"/>
    </row>
    <row r="6667" spans="20:21">
      <c r="T6667" s="64"/>
      <c r="U6667" s="64"/>
    </row>
    <row r="6668" spans="20:21">
      <c r="T6668" s="64"/>
      <c r="U6668" s="64"/>
    </row>
    <row r="6669" spans="20:21">
      <c r="T6669" s="64"/>
      <c r="U6669" s="64"/>
    </row>
    <row r="6670" spans="20:21">
      <c r="T6670" s="64"/>
      <c r="U6670" s="64"/>
    </row>
    <row r="6671" spans="20:21">
      <c r="T6671" s="64"/>
      <c r="U6671" s="64"/>
    </row>
    <row r="6672" spans="20:21">
      <c r="T6672" s="64"/>
      <c r="U6672" s="64"/>
    </row>
    <row r="6673" spans="20:21">
      <c r="T6673" s="64"/>
      <c r="U6673" s="64"/>
    </row>
    <row r="6674" spans="20:21">
      <c r="T6674" s="64"/>
      <c r="U6674" s="64"/>
    </row>
    <row r="6675" spans="20:21">
      <c r="T6675" s="64"/>
      <c r="U6675" s="64"/>
    </row>
    <row r="6676" spans="20:21">
      <c r="T6676" s="64"/>
      <c r="U6676" s="64"/>
    </row>
    <row r="6677" spans="20:21">
      <c r="T6677" s="64"/>
      <c r="U6677" s="64"/>
    </row>
    <row r="6678" spans="20:21">
      <c r="T6678" s="64"/>
      <c r="U6678" s="64"/>
    </row>
    <row r="6679" spans="20:21">
      <c r="T6679" s="64"/>
      <c r="U6679" s="64"/>
    </row>
    <row r="6680" spans="20:21">
      <c r="T6680" s="64"/>
      <c r="U6680" s="64"/>
    </row>
    <row r="6681" spans="20:21">
      <c r="T6681" s="64"/>
      <c r="U6681" s="64"/>
    </row>
    <row r="6682" spans="20:21">
      <c r="T6682" s="64"/>
      <c r="U6682" s="64"/>
    </row>
    <row r="6683" spans="20:21">
      <c r="T6683" s="64"/>
      <c r="U6683" s="64"/>
    </row>
    <row r="6684" spans="20:21">
      <c r="T6684" s="64"/>
      <c r="U6684" s="64"/>
    </row>
    <row r="6685" spans="20:21">
      <c r="T6685" s="64"/>
      <c r="U6685" s="64"/>
    </row>
    <row r="6686" spans="20:21">
      <c r="T6686" s="64"/>
      <c r="U6686" s="64"/>
    </row>
    <row r="6687" spans="20:21">
      <c r="T6687" s="64"/>
      <c r="U6687" s="64"/>
    </row>
    <row r="6688" spans="20:21">
      <c r="T6688" s="64"/>
      <c r="U6688" s="64"/>
    </row>
    <row r="6689" spans="20:21">
      <c r="T6689" s="64"/>
      <c r="U6689" s="64"/>
    </row>
    <row r="6690" spans="20:21">
      <c r="T6690" s="64"/>
      <c r="U6690" s="64"/>
    </row>
    <row r="6691" spans="20:21">
      <c r="T6691" s="64"/>
      <c r="U6691" s="64"/>
    </row>
    <row r="6692" spans="20:21">
      <c r="T6692" s="64"/>
      <c r="U6692" s="64"/>
    </row>
    <row r="6693" spans="20:21">
      <c r="T6693" s="64"/>
      <c r="U6693" s="64"/>
    </row>
    <row r="6694" spans="20:21">
      <c r="T6694" s="64"/>
      <c r="U6694" s="64"/>
    </row>
    <row r="6695" spans="20:21">
      <c r="T6695" s="64"/>
      <c r="U6695" s="64"/>
    </row>
    <row r="6696" spans="20:21">
      <c r="T6696" s="64"/>
      <c r="U6696" s="64"/>
    </row>
    <row r="6697" spans="20:21">
      <c r="T6697" s="64"/>
      <c r="U6697" s="64"/>
    </row>
    <row r="6698" spans="20:21">
      <c r="T6698" s="64"/>
      <c r="U6698" s="64"/>
    </row>
    <row r="6699" spans="20:21">
      <c r="T6699" s="64"/>
      <c r="U6699" s="64"/>
    </row>
    <row r="6700" spans="20:21">
      <c r="T6700" s="64"/>
      <c r="U6700" s="64"/>
    </row>
    <row r="6701" spans="20:21">
      <c r="T6701" s="64"/>
      <c r="U6701" s="64"/>
    </row>
    <row r="6702" spans="20:21">
      <c r="T6702" s="64"/>
      <c r="U6702" s="64"/>
    </row>
    <row r="6703" spans="20:21">
      <c r="T6703" s="64"/>
      <c r="U6703" s="64"/>
    </row>
    <row r="6704" spans="20:21">
      <c r="T6704" s="64"/>
      <c r="U6704" s="64"/>
    </row>
    <row r="6705" spans="20:21">
      <c r="T6705" s="64"/>
      <c r="U6705" s="64"/>
    </row>
    <row r="6706" spans="20:21">
      <c r="T6706" s="64"/>
      <c r="U6706" s="64"/>
    </row>
    <row r="6707" spans="20:21">
      <c r="T6707" s="64"/>
      <c r="U6707" s="64"/>
    </row>
    <row r="6708" spans="20:21">
      <c r="T6708" s="64"/>
      <c r="U6708" s="64"/>
    </row>
    <row r="6709" spans="20:21">
      <c r="T6709" s="64"/>
      <c r="U6709" s="64"/>
    </row>
    <row r="6710" spans="20:21">
      <c r="T6710" s="64"/>
      <c r="U6710" s="64"/>
    </row>
    <row r="6711" spans="20:21">
      <c r="T6711" s="64"/>
      <c r="U6711" s="64"/>
    </row>
    <row r="6712" spans="20:21">
      <c r="T6712" s="64"/>
      <c r="U6712" s="64"/>
    </row>
    <row r="6713" spans="20:21">
      <c r="T6713" s="64"/>
      <c r="U6713" s="64"/>
    </row>
    <row r="6714" spans="20:21">
      <c r="T6714" s="64"/>
      <c r="U6714" s="64"/>
    </row>
    <row r="6715" spans="20:21">
      <c r="T6715" s="64"/>
      <c r="U6715" s="64"/>
    </row>
    <row r="6716" spans="20:21">
      <c r="T6716" s="64"/>
      <c r="U6716" s="64"/>
    </row>
    <row r="6717" spans="20:21">
      <c r="T6717" s="64"/>
      <c r="U6717" s="64"/>
    </row>
    <row r="6718" spans="20:21">
      <c r="T6718" s="64"/>
      <c r="U6718" s="64"/>
    </row>
    <row r="6719" spans="20:21">
      <c r="T6719" s="64"/>
      <c r="U6719" s="64"/>
    </row>
    <row r="6720" spans="20:21">
      <c r="T6720" s="64"/>
      <c r="U6720" s="64"/>
    </row>
    <row r="6721" spans="20:21">
      <c r="T6721" s="64"/>
      <c r="U6721" s="64"/>
    </row>
    <row r="6722" spans="20:21">
      <c r="T6722" s="64"/>
      <c r="U6722" s="64"/>
    </row>
    <row r="6723" spans="20:21">
      <c r="T6723" s="64"/>
      <c r="U6723" s="64"/>
    </row>
    <row r="6724" spans="20:21">
      <c r="T6724" s="64"/>
      <c r="U6724" s="64"/>
    </row>
    <row r="6725" spans="20:21">
      <c r="T6725" s="64"/>
      <c r="U6725" s="64"/>
    </row>
    <row r="6726" spans="20:21">
      <c r="T6726" s="64"/>
      <c r="U6726" s="64"/>
    </row>
    <row r="6727" spans="20:21">
      <c r="T6727" s="64"/>
      <c r="U6727" s="64"/>
    </row>
    <row r="6728" spans="20:21">
      <c r="T6728" s="64"/>
      <c r="U6728" s="64"/>
    </row>
    <row r="6729" spans="20:21">
      <c r="T6729" s="64"/>
      <c r="U6729" s="64"/>
    </row>
    <row r="6730" spans="20:21">
      <c r="T6730" s="64"/>
      <c r="U6730" s="64"/>
    </row>
    <row r="6731" spans="20:21">
      <c r="T6731" s="64"/>
      <c r="U6731" s="64"/>
    </row>
    <row r="6732" spans="20:21">
      <c r="T6732" s="64"/>
      <c r="U6732" s="64"/>
    </row>
    <row r="6733" spans="20:21">
      <c r="T6733" s="64"/>
      <c r="U6733" s="64"/>
    </row>
    <row r="6734" spans="20:21">
      <c r="T6734" s="64"/>
      <c r="U6734" s="64"/>
    </row>
    <row r="6735" spans="20:21">
      <c r="T6735" s="64"/>
      <c r="U6735" s="64"/>
    </row>
    <row r="6736" spans="20:21">
      <c r="T6736" s="64"/>
      <c r="U6736" s="64"/>
    </row>
    <row r="6737" spans="20:21">
      <c r="T6737" s="64"/>
      <c r="U6737" s="64"/>
    </row>
    <row r="6738" spans="20:21">
      <c r="T6738" s="64"/>
      <c r="U6738" s="64"/>
    </row>
    <row r="6739" spans="20:21">
      <c r="T6739" s="64"/>
      <c r="U6739" s="64"/>
    </row>
    <row r="6740" spans="20:21">
      <c r="T6740" s="64"/>
      <c r="U6740" s="64"/>
    </row>
    <row r="6741" spans="20:21">
      <c r="T6741" s="64"/>
      <c r="U6741" s="64"/>
    </row>
    <row r="6742" spans="20:21">
      <c r="T6742" s="64"/>
      <c r="U6742" s="64"/>
    </row>
    <row r="6743" spans="20:21">
      <c r="T6743" s="64"/>
      <c r="U6743" s="64"/>
    </row>
    <row r="6744" spans="20:21">
      <c r="T6744" s="64"/>
      <c r="U6744" s="64"/>
    </row>
    <row r="6745" spans="20:21">
      <c r="T6745" s="64"/>
      <c r="U6745" s="64"/>
    </row>
    <row r="6746" spans="20:21">
      <c r="T6746" s="64"/>
      <c r="U6746" s="64"/>
    </row>
    <row r="6747" spans="20:21">
      <c r="T6747" s="64"/>
      <c r="U6747" s="64"/>
    </row>
    <row r="6748" spans="20:21">
      <c r="T6748" s="64"/>
      <c r="U6748" s="64"/>
    </row>
    <row r="6749" spans="20:21">
      <c r="T6749" s="64"/>
      <c r="U6749" s="64"/>
    </row>
    <row r="6750" spans="20:21">
      <c r="T6750" s="64"/>
      <c r="U6750" s="64"/>
    </row>
    <row r="6751" spans="20:21">
      <c r="T6751" s="64"/>
      <c r="U6751" s="64"/>
    </row>
    <row r="6752" spans="20:21">
      <c r="T6752" s="64"/>
      <c r="U6752" s="64"/>
    </row>
    <row r="6753" spans="20:21">
      <c r="T6753" s="64"/>
      <c r="U6753" s="64"/>
    </row>
    <row r="6754" spans="20:21">
      <c r="T6754" s="64"/>
      <c r="U6754" s="64"/>
    </row>
    <row r="6755" spans="20:21">
      <c r="T6755" s="64"/>
      <c r="U6755" s="64"/>
    </row>
    <row r="6756" spans="20:21">
      <c r="T6756" s="64"/>
      <c r="U6756" s="64"/>
    </row>
    <row r="6757" spans="20:21">
      <c r="T6757" s="64"/>
      <c r="U6757" s="64"/>
    </row>
    <row r="6758" spans="20:21">
      <c r="T6758" s="64"/>
      <c r="U6758" s="64"/>
    </row>
    <row r="6759" spans="20:21">
      <c r="T6759" s="64"/>
      <c r="U6759" s="64"/>
    </row>
    <row r="6760" spans="20:21">
      <c r="T6760" s="64"/>
      <c r="U6760" s="64"/>
    </row>
    <row r="6761" spans="20:21">
      <c r="T6761" s="64"/>
      <c r="U6761" s="64"/>
    </row>
    <row r="6762" spans="20:21">
      <c r="T6762" s="64"/>
      <c r="U6762" s="64"/>
    </row>
    <row r="6763" spans="20:21">
      <c r="T6763" s="64"/>
      <c r="U6763" s="64"/>
    </row>
    <row r="6764" spans="20:21">
      <c r="T6764" s="64"/>
      <c r="U6764" s="64"/>
    </row>
    <row r="6765" spans="20:21">
      <c r="T6765" s="64"/>
      <c r="U6765" s="64"/>
    </row>
    <row r="6766" spans="20:21">
      <c r="T6766" s="64"/>
      <c r="U6766" s="64"/>
    </row>
    <row r="6767" spans="20:21">
      <c r="T6767" s="64"/>
      <c r="U6767" s="64"/>
    </row>
    <row r="6768" spans="20:21">
      <c r="T6768" s="64"/>
      <c r="U6768" s="64"/>
    </row>
    <row r="6769" spans="20:21">
      <c r="T6769" s="64"/>
      <c r="U6769" s="64"/>
    </row>
    <row r="6770" spans="20:21">
      <c r="T6770" s="64"/>
      <c r="U6770" s="64"/>
    </row>
    <row r="6771" spans="20:21">
      <c r="T6771" s="64"/>
      <c r="U6771" s="64"/>
    </row>
    <row r="6772" spans="20:21">
      <c r="T6772" s="64"/>
      <c r="U6772" s="64"/>
    </row>
    <row r="6773" spans="20:21">
      <c r="T6773" s="64"/>
      <c r="U6773" s="64"/>
    </row>
    <row r="6774" spans="20:21">
      <c r="T6774" s="64"/>
      <c r="U6774" s="64"/>
    </row>
    <row r="6775" spans="20:21">
      <c r="T6775" s="64"/>
      <c r="U6775" s="64"/>
    </row>
    <row r="6776" spans="20:21">
      <c r="T6776" s="64"/>
      <c r="U6776" s="64"/>
    </row>
    <row r="6777" spans="20:21">
      <c r="T6777" s="64"/>
      <c r="U6777" s="64"/>
    </row>
    <row r="6778" spans="20:21">
      <c r="T6778" s="64"/>
      <c r="U6778" s="64"/>
    </row>
    <row r="6779" spans="20:21">
      <c r="T6779" s="64"/>
      <c r="U6779" s="64"/>
    </row>
    <row r="6780" spans="20:21">
      <c r="T6780" s="64"/>
      <c r="U6780" s="64"/>
    </row>
    <row r="6781" spans="20:21">
      <c r="T6781" s="64"/>
      <c r="U6781" s="64"/>
    </row>
    <row r="6782" spans="20:21">
      <c r="T6782" s="64"/>
      <c r="U6782" s="64"/>
    </row>
    <row r="6783" spans="20:21">
      <c r="T6783" s="64"/>
      <c r="U6783" s="64"/>
    </row>
    <row r="6784" spans="20:21">
      <c r="T6784" s="64"/>
      <c r="U6784" s="64"/>
    </row>
    <row r="6785" spans="20:21">
      <c r="T6785" s="64"/>
      <c r="U6785" s="64"/>
    </row>
    <row r="6786" spans="20:21">
      <c r="T6786" s="64"/>
      <c r="U6786" s="64"/>
    </row>
    <row r="6787" spans="20:21">
      <c r="T6787" s="64"/>
      <c r="U6787" s="64"/>
    </row>
    <row r="6788" spans="20:21">
      <c r="T6788" s="64"/>
      <c r="U6788" s="64"/>
    </row>
    <row r="6789" spans="20:21">
      <c r="T6789" s="64"/>
      <c r="U6789" s="64"/>
    </row>
    <row r="6790" spans="20:21">
      <c r="T6790" s="64"/>
      <c r="U6790" s="64"/>
    </row>
    <row r="6791" spans="20:21">
      <c r="T6791" s="64"/>
      <c r="U6791" s="64"/>
    </row>
    <row r="6792" spans="20:21">
      <c r="T6792" s="64"/>
      <c r="U6792" s="64"/>
    </row>
    <row r="6793" spans="20:21">
      <c r="T6793" s="64"/>
      <c r="U6793" s="64"/>
    </row>
    <row r="6794" spans="20:21">
      <c r="T6794" s="64"/>
      <c r="U6794" s="64"/>
    </row>
    <row r="6795" spans="20:21">
      <c r="T6795" s="64"/>
      <c r="U6795" s="64"/>
    </row>
    <row r="6796" spans="20:21">
      <c r="T6796" s="64"/>
      <c r="U6796" s="64"/>
    </row>
    <row r="6797" spans="20:21">
      <c r="T6797" s="64"/>
      <c r="U6797" s="64"/>
    </row>
    <row r="6798" spans="20:21">
      <c r="T6798" s="64"/>
      <c r="U6798" s="64"/>
    </row>
    <row r="6799" spans="20:21">
      <c r="T6799" s="64"/>
      <c r="U6799" s="64"/>
    </row>
    <row r="6800" spans="20:21">
      <c r="T6800" s="64"/>
      <c r="U6800" s="64"/>
    </row>
    <row r="6801" spans="20:21">
      <c r="T6801" s="64"/>
      <c r="U6801" s="64"/>
    </row>
    <row r="6802" spans="20:21">
      <c r="T6802" s="64"/>
      <c r="U6802" s="64"/>
    </row>
    <row r="6803" spans="20:21">
      <c r="T6803" s="64"/>
      <c r="U6803" s="64"/>
    </row>
    <row r="6804" spans="20:21">
      <c r="T6804" s="64"/>
      <c r="U6804" s="64"/>
    </row>
    <row r="6805" spans="20:21">
      <c r="T6805" s="64"/>
      <c r="U6805" s="64"/>
    </row>
    <row r="6806" spans="20:21">
      <c r="T6806" s="64"/>
      <c r="U6806" s="64"/>
    </row>
    <row r="6807" spans="20:21">
      <c r="T6807" s="64"/>
      <c r="U6807" s="64"/>
    </row>
    <row r="6808" spans="20:21">
      <c r="T6808" s="64"/>
      <c r="U6808" s="64"/>
    </row>
    <row r="6809" spans="20:21">
      <c r="T6809" s="64"/>
      <c r="U6809" s="64"/>
    </row>
    <row r="6810" spans="20:21">
      <c r="T6810" s="64"/>
      <c r="U6810" s="64"/>
    </row>
    <row r="6811" spans="20:21">
      <c r="T6811" s="64"/>
      <c r="U6811" s="64"/>
    </row>
    <row r="6812" spans="20:21">
      <c r="T6812" s="64"/>
      <c r="U6812" s="64"/>
    </row>
    <row r="6813" spans="20:21">
      <c r="T6813" s="64"/>
      <c r="U6813" s="64"/>
    </row>
    <row r="6814" spans="20:21">
      <c r="T6814" s="64"/>
      <c r="U6814" s="64"/>
    </row>
    <row r="6815" spans="20:21">
      <c r="T6815" s="64"/>
      <c r="U6815" s="64"/>
    </row>
    <row r="6816" spans="20:21">
      <c r="T6816" s="64"/>
      <c r="U6816" s="64"/>
    </row>
    <row r="6817" spans="20:21">
      <c r="T6817" s="64"/>
      <c r="U6817" s="64"/>
    </row>
    <row r="6818" spans="20:21">
      <c r="T6818" s="64"/>
      <c r="U6818" s="64"/>
    </row>
    <row r="6819" spans="20:21">
      <c r="T6819" s="64"/>
      <c r="U6819" s="64"/>
    </row>
    <row r="6820" spans="20:21">
      <c r="T6820" s="64"/>
      <c r="U6820" s="64"/>
    </row>
    <row r="6821" spans="20:21">
      <c r="T6821" s="64"/>
      <c r="U6821" s="64"/>
    </row>
    <row r="6822" spans="20:21">
      <c r="T6822" s="64"/>
      <c r="U6822" s="64"/>
    </row>
    <row r="6823" spans="20:21">
      <c r="T6823" s="64"/>
      <c r="U6823" s="64"/>
    </row>
    <row r="6824" spans="20:21">
      <c r="T6824" s="64"/>
      <c r="U6824" s="64"/>
    </row>
    <row r="6825" spans="20:21">
      <c r="T6825" s="64"/>
      <c r="U6825" s="64"/>
    </row>
    <row r="6826" spans="20:21">
      <c r="T6826" s="64"/>
      <c r="U6826" s="64"/>
    </row>
    <row r="6827" spans="20:21">
      <c r="T6827" s="64"/>
      <c r="U6827" s="64"/>
    </row>
    <row r="6828" spans="20:21">
      <c r="T6828" s="64"/>
      <c r="U6828" s="64"/>
    </row>
    <row r="6829" spans="20:21">
      <c r="T6829" s="64"/>
      <c r="U6829" s="64"/>
    </row>
    <row r="6830" spans="20:21">
      <c r="T6830" s="64"/>
      <c r="U6830" s="64"/>
    </row>
    <row r="6831" spans="20:21">
      <c r="T6831" s="64"/>
      <c r="U6831" s="64"/>
    </row>
    <row r="6832" spans="20:21">
      <c r="T6832" s="64"/>
      <c r="U6832" s="64"/>
    </row>
    <row r="6833" spans="20:21">
      <c r="T6833" s="64"/>
      <c r="U6833" s="64"/>
    </row>
    <row r="6834" spans="20:21">
      <c r="T6834" s="64"/>
      <c r="U6834" s="64"/>
    </row>
    <row r="6835" spans="20:21">
      <c r="T6835" s="64"/>
      <c r="U6835" s="64"/>
    </row>
    <row r="6836" spans="20:21">
      <c r="T6836" s="64"/>
      <c r="U6836" s="64"/>
    </row>
    <row r="6837" spans="20:21">
      <c r="T6837" s="64"/>
      <c r="U6837" s="64"/>
    </row>
    <row r="6838" spans="20:21">
      <c r="T6838" s="64"/>
      <c r="U6838" s="64"/>
    </row>
    <row r="6839" spans="20:21">
      <c r="T6839" s="64"/>
      <c r="U6839" s="64"/>
    </row>
    <row r="6840" spans="20:21">
      <c r="T6840" s="64"/>
      <c r="U6840" s="64"/>
    </row>
    <row r="6841" spans="20:21">
      <c r="T6841" s="64"/>
      <c r="U6841" s="64"/>
    </row>
    <row r="6842" spans="20:21">
      <c r="T6842" s="64"/>
      <c r="U6842" s="64"/>
    </row>
    <row r="6843" spans="20:21">
      <c r="T6843" s="64"/>
      <c r="U6843" s="64"/>
    </row>
    <row r="6844" spans="20:21">
      <c r="T6844" s="64"/>
      <c r="U6844" s="64"/>
    </row>
    <row r="6845" spans="20:21">
      <c r="T6845" s="64"/>
      <c r="U6845" s="64"/>
    </row>
    <row r="6846" spans="20:21">
      <c r="T6846" s="64"/>
      <c r="U6846" s="64"/>
    </row>
    <row r="6847" spans="20:21">
      <c r="T6847" s="64"/>
      <c r="U6847" s="64"/>
    </row>
    <row r="6848" spans="20:21">
      <c r="T6848" s="64"/>
      <c r="U6848" s="64"/>
    </row>
    <row r="6849" spans="20:21">
      <c r="T6849" s="64"/>
      <c r="U6849" s="64"/>
    </row>
    <row r="6850" spans="20:21">
      <c r="T6850" s="64"/>
      <c r="U6850" s="64"/>
    </row>
    <row r="6851" spans="20:21">
      <c r="T6851" s="64"/>
      <c r="U6851" s="64"/>
    </row>
    <row r="6852" spans="20:21">
      <c r="T6852" s="64"/>
      <c r="U6852" s="64"/>
    </row>
    <row r="6853" spans="20:21">
      <c r="T6853" s="64"/>
      <c r="U6853" s="64"/>
    </row>
    <row r="6854" spans="20:21">
      <c r="T6854" s="64"/>
      <c r="U6854" s="64"/>
    </row>
    <row r="6855" spans="20:21">
      <c r="T6855" s="64"/>
      <c r="U6855" s="64"/>
    </row>
    <row r="6856" spans="20:21">
      <c r="T6856" s="64"/>
      <c r="U6856" s="64"/>
    </row>
    <row r="6857" spans="20:21">
      <c r="T6857" s="64"/>
      <c r="U6857" s="64"/>
    </row>
    <row r="6858" spans="20:21">
      <c r="T6858" s="64"/>
      <c r="U6858" s="64"/>
    </row>
    <row r="6859" spans="20:21">
      <c r="T6859" s="64"/>
      <c r="U6859" s="64"/>
    </row>
    <row r="6860" spans="20:21">
      <c r="T6860" s="64"/>
      <c r="U6860" s="64"/>
    </row>
    <row r="6861" spans="20:21">
      <c r="T6861" s="64"/>
      <c r="U6861" s="64"/>
    </row>
    <row r="6862" spans="20:21">
      <c r="T6862" s="64"/>
      <c r="U6862" s="64"/>
    </row>
    <row r="6863" spans="20:21">
      <c r="T6863" s="64"/>
      <c r="U6863" s="64"/>
    </row>
    <row r="6864" spans="20:21">
      <c r="T6864" s="64"/>
      <c r="U6864" s="64"/>
    </row>
    <row r="6865" spans="20:21">
      <c r="T6865" s="64"/>
      <c r="U6865" s="64"/>
    </row>
    <row r="6866" spans="20:21">
      <c r="T6866" s="64"/>
      <c r="U6866" s="64"/>
    </row>
    <row r="6867" spans="20:21">
      <c r="T6867" s="64"/>
      <c r="U6867" s="64"/>
    </row>
    <row r="6868" spans="20:21">
      <c r="T6868" s="64"/>
      <c r="U6868" s="64"/>
    </row>
    <row r="6869" spans="20:21">
      <c r="T6869" s="64"/>
      <c r="U6869" s="64"/>
    </row>
    <row r="6870" spans="20:21">
      <c r="T6870" s="64"/>
      <c r="U6870" s="64"/>
    </row>
    <row r="6871" spans="20:21">
      <c r="T6871" s="64"/>
      <c r="U6871" s="64"/>
    </row>
    <row r="6872" spans="20:21">
      <c r="T6872" s="64"/>
      <c r="U6872" s="64"/>
    </row>
    <row r="6873" spans="20:21">
      <c r="T6873" s="64"/>
      <c r="U6873" s="64"/>
    </row>
    <row r="6874" spans="20:21">
      <c r="T6874" s="64"/>
      <c r="U6874" s="64"/>
    </row>
    <row r="6875" spans="20:21">
      <c r="T6875" s="64"/>
      <c r="U6875" s="64"/>
    </row>
    <row r="6876" spans="20:21">
      <c r="T6876" s="64"/>
      <c r="U6876" s="64"/>
    </row>
    <row r="6877" spans="20:21">
      <c r="T6877" s="64"/>
      <c r="U6877" s="64"/>
    </row>
    <row r="6878" spans="20:21">
      <c r="T6878" s="64"/>
      <c r="U6878" s="64"/>
    </row>
    <row r="6879" spans="20:21">
      <c r="T6879" s="64"/>
      <c r="U6879" s="64"/>
    </row>
    <row r="6880" spans="20:21">
      <c r="T6880" s="64"/>
      <c r="U6880" s="64"/>
    </row>
    <row r="6881" spans="20:21">
      <c r="T6881" s="64"/>
      <c r="U6881" s="64"/>
    </row>
    <row r="6882" spans="20:21">
      <c r="T6882" s="64"/>
      <c r="U6882" s="64"/>
    </row>
    <row r="6883" spans="20:21">
      <c r="T6883" s="64"/>
      <c r="U6883" s="64"/>
    </row>
    <row r="6884" spans="20:21">
      <c r="T6884" s="64"/>
      <c r="U6884" s="64"/>
    </row>
    <row r="6885" spans="20:21">
      <c r="T6885" s="64"/>
      <c r="U6885" s="64"/>
    </row>
    <row r="6886" spans="20:21">
      <c r="T6886" s="64"/>
      <c r="U6886" s="64"/>
    </row>
    <row r="6887" spans="20:21">
      <c r="T6887" s="64"/>
      <c r="U6887" s="64"/>
    </row>
    <row r="6888" spans="20:21">
      <c r="T6888" s="64"/>
      <c r="U6888" s="64"/>
    </row>
    <row r="6889" spans="20:21">
      <c r="T6889" s="64"/>
      <c r="U6889" s="64"/>
    </row>
    <row r="6890" spans="20:21">
      <c r="T6890" s="64"/>
      <c r="U6890" s="64"/>
    </row>
    <row r="6891" spans="20:21">
      <c r="T6891" s="64"/>
      <c r="U6891" s="64"/>
    </row>
    <row r="6892" spans="20:21">
      <c r="T6892" s="64"/>
      <c r="U6892" s="64"/>
    </row>
    <row r="6893" spans="20:21">
      <c r="T6893" s="64"/>
      <c r="U6893" s="64"/>
    </row>
    <row r="6894" spans="20:21">
      <c r="T6894" s="64"/>
      <c r="U6894" s="64"/>
    </row>
    <row r="6895" spans="20:21">
      <c r="T6895" s="64"/>
      <c r="U6895" s="64"/>
    </row>
    <row r="6896" spans="20:21">
      <c r="T6896" s="64"/>
      <c r="U6896" s="64"/>
    </row>
    <row r="6897" spans="20:21">
      <c r="T6897" s="64"/>
      <c r="U6897" s="64"/>
    </row>
    <row r="6898" spans="20:21">
      <c r="T6898" s="64"/>
      <c r="U6898" s="64"/>
    </row>
    <row r="6899" spans="20:21">
      <c r="T6899" s="64"/>
      <c r="U6899" s="64"/>
    </row>
    <row r="6900" spans="20:21">
      <c r="T6900" s="64"/>
      <c r="U6900" s="64"/>
    </row>
    <row r="6901" spans="20:21">
      <c r="T6901" s="64"/>
      <c r="U6901" s="64"/>
    </row>
    <row r="6902" spans="20:21">
      <c r="T6902" s="64"/>
      <c r="U6902" s="64"/>
    </row>
    <row r="6903" spans="20:21">
      <c r="T6903" s="64"/>
      <c r="U6903" s="64"/>
    </row>
    <row r="6904" spans="20:21">
      <c r="T6904" s="64"/>
      <c r="U6904" s="64"/>
    </row>
    <row r="6905" spans="20:21">
      <c r="T6905" s="64"/>
      <c r="U6905" s="64"/>
    </row>
    <row r="6906" spans="20:21">
      <c r="T6906" s="64"/>
      <c r="U6906" s="64"/>
    </row>
    <row r="6907" spans="20:21">
      <c r="T6907" s="64"/>
      <c r="U6907" s="64"/>
    </row>
    <row r="6908" spans="20:21">
      <c r="T6908" s="64"/>
      <c r="U6908" s="64"/>
    </row>
    <row r="6909" spans="20:21">
      <c r="T6909" s="64"/>
      <c r="U6909" s="64"/>
    </row>
    <row r="6910" spans="20:21">
      <c r="T6910" s="64"/>
      <c r="U6910" s="64"/>
    </row>
    <row r="6911" spans="20:21">
      <c r="T6911" s="64"/>
      <c r="U6911" s="64"/>
    </row>
    <row r="6912" spans="20:21">
      <c r="T6912" s="64"/>
      <c r="U6912" s="64"/>
    </row>
    <row r="6913" spans="20:21">
      <c r="T6913" s="64"/>
      <c r="U6913" s="64"/>
    </row>
    <row r="6914" spans="20:21">
      <c r="T6914" s="64"/>
      <c r="U6914" s="64"/>
    </row>
    <row r="6915" spans="20:21">
      <c r="T6915" s="64"/>
      <c r="U6915" s="64"/>
    </row>
    <row r="6916" spans="20:21">
      <c r="T6916" s="64"/>
      <c r="U6916" s="64"/>
    </row>
    <row r="6917" spans="20:21">
      <c r="T6917" s="64"/>
      <c r="U6917" s="64"/>
    </row>
    <row r="6918" spans="20:21">
      <c r="T6918" s="64"/>
      <c r="U6918" s="64"/>
    </row>
    <row r="6919" spans="20:21">
      <c r="T6919" s="64"/>
      <c r="U6919" s="64"/>
    </row>
    <row r="6920" spans="20:21">
      <c r="T6920" s="64"/>
      <c r="U6920" s="64"/>
    </row>
    <row r="6921" spans="20:21">
      <c r="T6921" s="64"/>
      <c r="U6921" s="64"/>
    </row>
    <row r="6922" spans="20:21">
      <c r="T6922" s="64"/>
      <c r="U6922" s="64"/>
    </row>
    <row r="6923" spans="20:21">
      <c r="T6923" s="64"/>
      <c r="U6923" s="64"/>
    </row>
    <row r="6924" spans="20:21">
      <c r="T6924" s="64"/>
      <c r="U6924" s="64"/>
    </row>
    <row r="6925" spans="20:21">
      <c r="T6925" s="64"/>
      <c r="U6925" s="64"/>
    </row>
    <row r="6926" spans="20:21">
      <c r="T6926" s="64"/>
      <c r="U6926" s="64"/>
    </row>
    <row r="6927" spans="20:21">
      <c r="T6927" s="64"/>
      <c r="U6927" s="64"/>
    </row>
    <row r="6928" spans="20:21">
      <c r="T6928" s="64"/>
      <c r="U6928" s="64"/>
    </row>
    <row r="6929" spans="20:21">
      <c r="T6929" s="64"/>
      <c r="U6929" s="64"/>
    </row>
    <row r="6930" spans="20:21">
      <c r="T6930" s="64"/>
      <c r="U6930" s="64"/>
    </row>
    <row r="6931" spans="20:21">
      <c r="T6931" s="64"/>
      <c r="U6931" s="64"/>
    </row>
    <row r="6932" spans="20:21">
      <c r="T6932" s="64"/>
      <c r="U6932" s="64"/>
    </row>
    <row r="6933" spans="20:21">
      <c r="T6933" s="64"/>
      <c r="U6933" s="64"/>
    </row>
    <row r="6934" spans="20:21">
      <c r="T6934" s="64"/>
      <c r="U6934" s="64"/>
    </row>
    <row r="6935" spans="20:21">
      <c r="T6935" s="64"/>
      <c r="U6935" s="64"/>
    </row>
    <row r="6936" spans="20:21">
      <c r="T6936" s="64"/>
      <c r="U6936" s="64"/>
    </row>
    <row r="6937" spans="20:21">
      <c r="T6937" s="64"/>
      <c r="U6937" s="64"/>
    </row>
    <row r="6938" spans="20:21">
      <c r="T6938" s="64"/>
      <c r="U6938" s="64"/>
    </row>
    <row r="6939" spans="20:21">
      <c r="T6939" s="64"/>
      <c r="U6939" s="64"/>
    </row>
    <row r="6940" spans="20:21">
      <c r="T6940" s="64"/>
      <c r="U6940" s="64"/>
    </row>
    <row r="6941" spans="20:21">
      <c r="T6941" s="64"/>
      <c r="U6941" s="64"/>
    </row>
    <row r="6942" spans="20:21">
      <c r="T6942" s="64"/>
      <c r="U6942" s="64"/>
    </row>
    <row r="6943" spans="20:21">
      <c r="T6943" s="64"/>
      <c r="U6943" s="64"/>
    </row>
    <row r="6944" spans="20:21">
      <c r="T6944" s="64"/>
      <c r="U6944" s="64"/>
    </row>
    <row r="6945" spans="20:21">
      <c r="T6945" s="64"/>
      <c r="U6945" s="64"/>
    </row>
    <row r="6946" spans="20:21">
      <c r="T6946" s="64"/>
      <c r="U6946" s="64"/>
    </row>
    <row r="6947" spans="20:21">
      <c r="T6947" s="64"/>
      <c r="U6947" s="64"/>
    </row>
    <row r="6948" spans="20:21">
      <c r="T6948" s="64"/>
      <c r="U6948" s="64"/>
    </row>
    <row r="6949" spans="20:21">
      <c r="T6949" s="64"/>
      <c r="U6949" s="64"/>
    </row>
    <row r="6950" spans="20:21">
      <c r="T6950" s="64"/>
      <c r="U6950" s="64"/>
    </row>
    <row r="6951" spans="20:21">
      <c r="T6951" s="64"/>
      <c r="U6951" s="64"/>
    </row>
    <row r="6952" spans="20:21">
      <c r="T6952" s="64"/>
      <c r="U6952" s="64"/>
    </row>
    <row r="6953" spans="20:21">
      <c r="T6953" s="64"/>
      <c r="U6953" s="64"/>
    </row>
    <row r="6954" spans="20:21">
      <c r="T6954" s="64"/>
      <c r="U6954" s="64"/>
    </row>
    <row r="6955" spans="20:21">
      <c r="T6955" s="64"/>
      <c r="U6955" s="64"/>
    </row>
    <row r="6956" spans="20:21">
      <c r="T6956" s="64"/>
      <c r="U6956" s="64"/>
    </row>
    <row r="6957" spans="20:21">
      <c r="T6957" s="64"/>
      <c r="U6957" s="64"/>
    </row>
    <row r="6958" spans="20:21">
      <c r="T6958" s="64"/>
      <c r="U6958" s="64"/>
    </row>
    <row r="6959" spans="20:21">
      <c r="T6959" s="64"/>
      <c r="U6959" s="64"/>
    </row>
    <row r="6960" spans="20:21">
      <c r="T6960" s="64"/>
      <c r="U6960" s="64"/>
    </row>
    <row r="6961" spans="20:21">
      <c r="T6961" s="64"/>
      <c r="U6961" s="64"/>
    </row>
    <row r="6962" spans="20:21">
      <c r="T6962" s="64"/>
      <c r="U6962" s="64"/>
    </row>
    <row r="6963" spans="20:21">
      <c r="T6963" s="64"/>
      <c r="U6963" s="64"/>
    </row>
    <row r="6964" spans="20:21">
      <c r="T6964" s="64"/>
      <c r="U6964" s="64"/>
    </row>
    <row r="6965" spans="20:21">
      <c r="T6965" s="64"/>
      <c r="U6965" s="64"/>
    </row>
    <row r="6966" spans="20:21">
      <c r="T6966" s="64"/>
      <c r="U6966" s="64"/>
    </row>
    <row r="6967" spans="20:21">
      <c r="T6967" s="64"/>
      <c r="U6967" s="64"/>
    </row>
    <row r="6968" spans="20:21">
      <c r="T6968" s="64"/>
      <c r="U6968" s="64"/>
    </row>
    <row r="6969" spans="20:21">
      <c r="T6969" s="64"/>
      <c r="U6969" s="64"/>
    </row>
    <row r="6970" spans="20:21">
      <c r="T6970" s="64"/>
      <c r="U6970" s="64"/>
    </row>
    <row r="6971" spans="20:21">
      <c r="T6971" s="64"/>
      <c r="U6971" s="64"/>
    </row>
    <row r="6972" spans="20:21">
      <c r="T6972" s="64"/>
      <c r="U6972" s="64"/>
    </row>
    <row r="6973" spans="20:21">
      <c r="T6973" s="64"/>
      <c r="U6973" s="64"/>
    </row>
    <row r="6974" spans="20:21">
      <c r="T6974" s="64"/>
      <c r="U6974" s="64"/>
    </row>
    <row r="6975" spans="20:21">
      <c r="T6975" s="64"/>
      <c r="U6975" s="64"/>
    </row>
    <row r="6976" spans="20:21">
      <c r="T6976" s="64"/>
      <c r="U6976" s="64"/>
    </row>
    <row r="6977" spans="20:21">
      <c r="T6977" s="64"/>
      <c r="U6977" s="64"/>
    </row>
    <row r="6978" spans="20:21">
      <c r="T6978" s="64"/>
      <c r="U6978" s="64"/>
    </row>
    <row r="6979" spans="20:21">
      <c r="T6979" s="64"/>
      <c r="U6979" s="64"/>
    </row>
    <row r="6980" spans="20:21">
      <c r="T6980" s="64"/>
      <c r="U6980" s="64"/>
    </row>
    <row r="6981" spans="20:21">
      <c r="T6981" s="64"/>
      <c r="U6981" s="64"/>
    </row>
    <row r="6982" spans="20:21">
      <c r="T6982" s="64"/>
      <c r="U6982" s="64"/>
    </row>
    <row r="6983" spans="20:21">
      <c r="T6983" s="64"/>
      <c r="U6983" s="64"/>
    </row>
    <row r="6984" spans="20:21">
      <c r="T6984" s="64"/>
      <c r="U6984" s="64"/>
    </row>
    <row r="6985" spans="20:21">
      <c r="T6985" s="64"/>
      <c r="U6985" s="64"/>
    </row>
    <row r="6986" spans="20:21">
      <c r="T6986" s="64"/>
      <c r="U6986" s="64"/>
    </row>
    <row r="6987" spans="20:21">
      <c r="T6987" s="64"/>
      <c r="U6987" s="64"/>
    </row>
    <row r="6988" spans="20:21">
      <c r="T6988" s="64"/>
      <c r="U6988" s="64"/>
    </row>
    <row r="6989" spans="20:21">
      <c r="T6989" s="64"/>
      <c r="U6989" s="64"/>
    </row>
    <row r="6990" spans="20:21">
      <c r="T6990" s="64"/>
      <c r="U6990" s="64"/>
    </row>
    <row r="6991" spans="20:21">
      <c r="T6991" s="64"/>
      <c r="U6991" s="64"/>
    </row>
    <row r="6992" spans="20:21">
      <c r="T6992" s="64"/>
      <c r="U6992" s="64"/>
    </row>
    <row r="6993" spans="20:21">
      <c r="T6993" s="64"/>
      <c r="U6993" s="64"/>
    </row>
    <row r="6994" spans="20:21">
      <c r="T6994" s="64"/>
      <c r="U6994" s="64"/>
    </row>
    <row r="6995" spans="20:21">
      <c r="T6995" s="64"/>
      <c r="U6995" s="64"/>
    </row>
    <row r="6996" spans="20:21">
      <c r="T6996" s="64"/>
      <c r="U6996" s="64"/>
    </row>
    <row r="6997" spans="20:21">
      <c r="T6997" s="64"/>
      <c r="U6997" s="64"/>
    </row>
    <row r="6998" spans="20:21">
      <c r="T6998" s="64"/>
      <c r="U6998" s="64"/>
    </row>
    <row r="6999" spans="20:21">
      <c r="T6999" s="64"/>
      <c r="U6999" s="64"/>
    </row>
    <row r="7000" spans="20:21">
      <c r="T7000" s="64"/>
      <c r="U7000" s="64"/>
    </row>
    <row r="7001" spans="20:21">
      <c r="T7001" s="64"/>
      <c r="U7001" s="64"/>
    </row>
    <row r="7002" spans="20:21">
      <c r="T7002" s="64"/>
      <c r="U7002" s="64"/>
    </row>
    <row r="7003" spans="20:21">
      <c r="T7003" s="64"/>
      <c r="U7003" s="64"/>
    </row>
    <row r="7004" spans="20:21">
      <c r="T7004" s="64"/>
      <c r="U7004" s="64"/>
    </row>
    <row r="7005" spans="20:21">
      <c r="T7005" s="64"/>
      <c r="U7005" s="64"/>
    </row>
    <row r="7006" spans="20:21">
      <c r="T7006" s="64"/>
      <c r="U7006" s="64"/>
    </row>
    <row r="7007" spans="20:21">
      <c r="T7007" s="64"/>
      <c r="U7007" s="64"/>
    </row>
    <row r="7008" spans="20:21">
      <c r="T7008" s="64"/>
      <c r="U7008" s="64"/>
    </row>
    <row r="7009" spans="20:21">
      <c r="T7009" s="64"/>
      <c r="U7009" s="64"/>
    </row>
    <row r="7010" spans="20:21">
      <c r="T7010" s="64"/>
      <c r="U7010" s="64"/>
    </row>
    <row r="7011" spans="20:21">
      <c r="T7011" s="64"/>
      <c r="U7011" s="64"/>
    </row>
    <row r="7012" spans="20:21">
      <c r="T7012" s="64"/>
      <c r="U7012" s="64"/>
    </row>
    <row r="7013" spans="20:21">
      <c r="T7013" s="64"/>
      <c r="U7013" s="64"/>
    </row>
    <row r="7014" spans="20:21">
      <c r="T7014" s="64"/>
      <c r="U7014" s="64"/>
    </row>
    <row r="7015" spans="20:21">
      <c r="T7015" s="64"/>
      <c r="U7015" s="64"/>
    </row>
    <row r="7016" spans="20:21">
      <c r="T7016" s="64"/>
      <c r="U7016" s="64"/>
    </row>
    <row r="7017" spans="20:21">
      <c r="T7017" s="64"/>
      <c r="U7017" s="64"/>
    </row>
    <row r="7018" spans="20:21">
      <c r="T7018" s="64"/>
      <c r="U7018" s="64"/>
    </row>
    <row r="7019" spans="20:21">
      <c r="T7019" s="64"/>
      <c r="U7019" s="64"/>
    </row>
    <row r="7020" spans="20:21">
      <c r="T7020" s="64"/>
      <c r="U7020" s="64"/>
    </row>
    <row r="7021" spans="20:21">
      <c r="T7021" s="64"/>
      <c r="U7021" s="64"/>
    </row>
    <row r="7022" spans="20:21">
      <c r="T7022" s="64"/>
      <c r="U7022" s="64"/>
    </row>
    <row r="7023" spans="20:21">
      <c r="T7023" s="64"/>
      <c r="U7023" s="64"/>
    </row>
    <row r="7024" spans="20:21">
      <c r="T7024" s="64"/>
      <c r="U7024" s="64"/>
    </row>
    <row r="7025" spans="20:21">
      <c r="T7025" s="64"/>
      <c r="U7025" s="64"/>
    </row>
    <row r="7026" spans="20:21">
      <c r="T7026" s="64"/>
      <c r="U7026" s="64"/>
    </row>
    <row r="7027" spans="20:21">
      <c r="T7027" s="64"/>
      <c r="U7027" s="64"/>
    </row>
    <row r="7028" spans="20:21">
      <c r="T7028" s="64"/>
      <c r="U7028" s="64"/>
    </row>
    <row r="7029" spans="20:21">
      <c r="T7029" s="64"/>
      <c r="U7029" s="64"/>
    </row>
    <row r="7030" spans="20:21">
      <c r="T7030" s="64"/>
      <c r="U7030" s="64"/>
    </row>
    <row r="7031" spans="20:21">
      <c r="T7031" s="64"/>
      <c r="U7031" s="64"/>
    </row>
    <row r="7032" spans="20:21">
      <c r="T7032" s="64"/>
      <c r="U7032" s="64"/>
    </row>
    <row r="7033" spans="20:21">
      <c r="T7033" s="64"/>
      <c r="U7033" s="64"/>
    </row>
    <row r="7034" spans="20:21">
      <c r="T7034" s="64"/>
      <c r="U7034" s="64"/>
    </row>
    <row r="7035" spans="20:21">
      <c r="T7035" s="64"/>
      <c r="U7035" s="64"/>
    </row>
    <row r="7036" spans="20:21">
      <c r="T7036" s="64"/>
      <c r="U7036" s="64"/>
    </row>
    <row r="7037" spans="20:21">
      <c r="T7037" s="64"/>
      <c r="U7037" s="64"/>
    </row>
    <row r="7038" spans="20:21">
      <c r="T7038" s="64"/>
      <c r="U7038" s="64"/>
    </row>
    <row r="7039" spans="20:21">
      <c r="T7039" s="64"/>
      <c r="U7039" s="64"/>
    </row>
    <row r="7040" spans="20:21">
      <c r="T7040" s="64"/>
      <c r="U7040" s="64"/>
    </row>
    <row r="7041" spans="20:21">
      <c r="T7041" s="64"/>
      <c r="U7041" s="64"/>
    </row>
    <row r="7042" spans="20:21">
      <c r="T7042" s="64"/>
      <c r="U7042" s="64"/>
    </row>
    <row r="7043" spans="20:21">
      <c r="T7043" s="64"/>
      <c r="U7043" s="64"/>
    </row>
    <row r="7044" spans="20:21">
      <c r="T7044" s="64"/>
      <c r="U7044" s="64"/>
    </row>
    <row r="7045" spans="20:21">
      <c r="T7045" s="64"/>
      <c r="U7045" s="64"/>
    </row>
    <row r="7046" spans="20:21">
      <c r="T7046" s="64"/>
      <c r="U7046" s="64"/>
    </row>
    <row r="7047" spans="20:21">
      <c r="T7047" s="64"/>
      <c r="U7047" s="64"/>
    </row>
    <row r="7048" spans="20:21">
      <c r="T7048" s="64"/>
      <c r="U7048" s="64"/>
    </row>
    <row r="7049" spans="20:21">
      <c r="T7049" s="64"/>
      <c r="U7049" s="64"/>
    </row>
    <row r="7050" spans="20:21">
      <c r="T7050" s="64"/>
      <c r="U7050" s="64"/>
    </row>
    <row r="7051" spans="20:21">
      <c r="T7051" s="64"/>
      <c r="U7051" s="64"/>
    </row>
    <row r="7052" spans="20:21">
      <c r="T7052" s="64"/>
      <c r="U7052" s="64"/>
    </row>
    <row r="7053" spans="20:21">
      <c r="T7053" s="64"/>
      <c r="U7053" s="64"/>
    </row>
    <row r="7054" spans="20:21">
      <c r="T7054" s="64"/>
      <c r="U7054" s="64"/>
    </row>
    <row r="7055" spans="20:21">
      <c r="T7055" s="64"/>
      <c r="U7055" s="64"/>
    </row>
    <row r="7056" spans="20:21">
      <c r="T7056" s="64"/>
      <c r="U7056" s="64"/>
    </row>
    <row r="7057" spans="20:21">
      <c r="T7057" s="64"/>
      <c r="U7057" s="64"/>
    </row>
    <row r="7058" spans="20:21">
      <c r="T7058" s="64"/>
      <c r="U7058" s="64"/>
    </row>
    <row r="7059" spans="20:21">
      <c r="T7059" s="64"/>
      <c r="U7059" s="64"/>
    </row>
    <row r="7060" spans="20:21">
      <c r="T7060" s="64"/>
      <c r="U7060" s="64"/>
    </row>
    <row r="7061" spans="20:21">
      <c r="T7061" s="64"/>
      <c r="U7061" s="64"/>
    </row>
    <row r="7062" spans="20:21">
      <c r="T7062" s="64"/>
      <c r="U7062" s="64"/>
    </row>
    <row r="7063" spans="20:21">
      <c r="T7063" s="64"/>
      <c r="U7063" s="64"/>
    </row>
    <row r="7064" spans="20:21">
      <c r="T7064" s="64"/>
      <c r="U7064" s="64"/>
    </row>
    <row r="7065" spans="20:21">
      <c r="T7065" s="64"/>
      <c r="U7065" s="64"/>
    </row>
    <row r="7066" spans="20:21">
      <c r="T7066" s="64"/>
      <c r="U7066" s="64"/>
    </row>
    <row r="7067" spans="20:21">
      <c r="T7067" s="64"/>
      <c r="U7067" s="64"/>
    </row>
    <row r="7068" spans="20:21">
      <c r="T7068" s="64"/>
      <c r="U7068" s="64"/>
    </row>
    <row r="7069" spans="20:21">
      <c r="T7069" s="64"/>
      <c r="U7069" s="64"/>
    </row>
    <row r="7070" spans="20:21">
      <c r="T7070" s="64"/>
      <c r="U7070" s="64"/>
    </row>
    <row r="7071" spans="20:21">
      <c r="T7071" s="64"/>
      <c r="U7071" s="64"/>
    </row>
    <row r="7072" spans="20:21">
      <c r="T7072" s="64"/>
      <c r="U7072" s="64"/>
    </row>
    <row r="7073" spans="20:21">
      <c r="T7073" s="64"/>
      <c r="U7073" s="64"/>
    </row>
    <row r="7074" spans="20:21">
      <c r="T7074" s="64"/>
      <c r="U7074" s="64"/>
    </row>
    <row r="7075" spans="20:21">
      <c r="T7075" s="64"/>
      <c r="U7075" s="64"/>
    </row>
    <row r="7076" spans="20:21">
      <c r="T7076" s="64"/>
      <c r="U7076" s="64"/>
    </row>
    <row r="7077" spans="20:21">
      <c r="T7077" s="64"/>
      <c r="U7077" s="64"/>
    </row>
    <row r="7078" spans="20:21">
      <c r="T7078" s="64"/>
      <c r="U7078" s="64"/>
    </row>
    <row r="7079" spans="20:21">
      <c r="T7079" s="64"/>
      <c r="U7079" s="64"/>
    </row>
    <row r="7080" spans="20:21">
      <c r="T7080" s="64"/>
      <c r="U7080" s="64"/>
    </row>
    <row r="7081" spans="20:21">
      <c r="T7081" s="64"/>
      <c r="U7081" s="64"/>
    </row>
    <row r="7082" spans="20:21">
      <c r="T7082" s="64"/>
      <c r="U7082" s="64"/>
    </row>
    <row r="7083" spans="20:21">
      <c r="T7083" s="64"/>
      <c r="U7083" s="64"/>
    </row>
    <row r="7084" spans="20:21">
      <c r="T7084" s="64"/>
      <c r="U7084" s="64"/>
    </row>
    <row r="7085" spans="20:21">
      <c r="T7085" s="64"/>
      <c r="U7085" s="64"/>
    </row>
    <row r="7086" spans="20:21">
      <c r="T7086" s="64"/>
      <c r="U7086" s="64"/>
    </row>
    <row r="7087" spans="20:21">
      <c r="T7087" s="64"/>
      <c r="U7087" s="64"/>
    </row>
    <row r="7088" spans="20:21">
      <c r="T7088" s="64"/>
      <c r="U7088" s="64"/>
    </row>
    <row r="7089" spans="20:21">
      <c r="T7089" s="64"/>
      <c r="U7089" s="64"/>
    </row>
    <row r="7090" spans="20:21">
      <c r="T7090" s="64"/>
      <c r="U7090" s="64"/>
    </row>
    <row r="7091" spans="20:21">
      <c r="T7091" s="64"/>
      <c r="U7091" s="64"/>
    </row>
    <row r="7092" spans="20:21">
      <c r="T7092" s="64"/>
      <c r="U7092" s="64"/>
    </row>
    <row r="7093" spans="20:21">
      <c r="T7093" s="64"/>
      <c r="U7093" s="64"/>
    </row>
    <row r="7094" spans="20:21">
      <c r="T7094" s="64"/>
      <c r="U7094" s="64"/>
    </row>
    <row r="7095" spans="20:21">
      <c r="T7095" s="64"/>
      <c r="U7095" s="64"/>
    </row>
    <row r="7096" spans="20:21">
      <c r="T7096" s="64"/>
      <c r="U7096" s="64"/>
    </row>
    <row r="7097" spans="20:21">
      <c r="T7097" s="64"/>
      <c r="U7097" s="64"/>
    </row>
    <row r="7098" spans="20:21">
      <c r="T7098" s="64"/>
      <c r="U7098" s="64"/>
    </row>
    <row r="7099" spans="20:21">
      <c r="T7099" s="64"/>
      <c r="U7099" s="64"/>
    </row>
    <row r="7100" spans="20:21">
      <c r="T7100" s="64"/>
      <c r="U7100" s="64"/>
    </row>
    <row r="7101" spans="20:21">
      <c r="T7101" s="64"/>
      <c r="U7101" s="64"/>
    </row>
    <row r="7102" spans="20:21">
      <c r="T7102" s="64"/>
      <c r="U7102" s="64"/>
    </row>
    <row r="7103" spans="20:21">
      <c r="T7103" s="64"/>
      <c r="U7103" s="64"/>
    </row>
    <row r="7104" spans="20:21">
      <c r="T7104" s="64"/>
      <c r="U7104" s="64"/>
    </row>
    <row r="7105" spans="20:21">
      <c r="T7105" s="64"/>
      <c r="U7105" s="64"/>
    </row>
    <row r="7106" spans="20:21">
      <c r="T7106" s="64"/>
      <c r="U7106" s="64"/>
    </row>
    <row r="7107" spans="20:21">
      <c r="T7107" s="64"/>
      <c r="U7107" s="64"/>
    </row>
    <row r="7108" spans="20:21">
      <c r="T7108" s="64"/>
      <c r="U7108" s="64"/>
    </row>
    <row r="7109" spans="20:21">
      <c r="T7109" s="64"/>
      <c r="U7109" s="64"/>
    </row>
    <row r="7110" spans="20:21">
      <c r="T7110" s="64"/>
      <c r="U7110" s="64"/>
    </row>
    <row r="7111" spans="20:21">
      <c r="T7111" s="64"/>
      <c r="U7111" s="64"/>
    </row>
    <row r="7112" spans="20:21">
      <c r="T7112" s="64"/>
      <c r="U7112" s="64"/>
    </row>
    <row r="7113" spans="20:21">
      <c r="T7113" s="64"/>
      <c r="U7113" s="64"/>
    </row>
    <row r="7114" spans="20:21">
      <c r="T7114" s="64"/>
      <c r="U7114" s="64"/>
    </row>
    <row r="7115" spans="20:21">
      <c r="T7115" s="64"/>
      <c r="U7115" s="64"/>
    </row>
    <row r="7116" spans="20:21">
      <c r="T7116" s="64"/>
      <c r="U7116" s="64"/>
    </row>
    <row r="7117" spans="20:21">
      <c r="T7117" s="64"/>
      <c r="U7117" s="64"/>
    </row>
    <row r="7118" spans="20:21">
      <c r="T7118" s="64"/>
      <c r="U7118" s="64"/>
    </row>
    <row r="7119" spans="20:21">
      <c r="T7119" s="64"/>
      <c r="U7119" s="64"/>
    </row>
    <row r="7120" spans="20:21">
      <c r="T7120" s="64"/>
      <c r="U7120" s="64"/>
    </row>
    <row r="7121" spans="20:21">
      <c r="T7121" s="64"/>
      <c r="U7121" s="64"/>
    </row>
    <row r="7122" spans="20:21">
      <c r="T7122" s="64"/>
      <c r="U7122" s="64"/>
    </row>
    <row r="7123" spans="20:21">
      <c r="T7123" s="64"/>
      <c r="U7123" s="64"/>
    </row>
    <row r="7124" spans="20:21">
      <c r="T7124" s="64"/>
      <c r="U7124" s="64"/>
    </row>
    <row r="7125" spans="20:21">
      <c r="T7125" s="64"/>
      <c r="U7125" s="64"/>
    </row>
    <row r="7126" spans="20:21">
      <c r="T7126" s="64"/>
      <c r="U7126" s="64"/>
    </row>
    <row r="7127" spans="20:21">
      <c r="T7127" s="64"/>
      <c r="U7127" s="64"/>
    </row>
    <row r="7128" spans="20:21">
      <c r="T7128" s="64"/>
      <c r="U7128" s="64"/>
    </row>
    <row r="7129" spans="20:21">
      <c r="T7129" s="64"/>
      <c r="U7129" s="64"/>
    </row>
    <row r="7130" spans="20:21">
      <c r="T7130" s="64"/>
      <c r="U7130" s="64"/>
    </row>
    <row r="7131" spans="20:21">
      <c r="T7131" s="64"/>
      <c r="U7131" s="64"/>
    </row>
    <row r="7132" spans="20:21">
      <c r="T7132" s="64"/>
      <c r="U7132" s="64"/>
    </row>
    <row r="7133" spans="20:21">
      <c r="T7133" s="64"/>
      <c r="U7133" s="64"/>
    </row>
    <row r="7134" spans="20:21">
      <c r="T7134" s="64"/>
      <c r="U7134" s="64"/>
    </row>
    <row r="7135" spans="20:21">
      <c r="T7135" s="64"/>
      <c r="U7135" s="64"/>
    </row>
    <row r="7136" spans="20:21">
      <c r="T7136" s="64"/>
      <c r="U7136" s="64"/>
    </row>
    <row r="7137" spans="20:21">
      <c r="T7137" s="64"/>
      <c r="U7137" s="64"/>
    </row>
    <row r="7138" spans="20:21">
      <c r="T7138" s="64"/>
      <c r="U7138" s="64"/>
    </row>
    <row r="7139" spans="20:21">
      <c r="T7139" s="64"/>
      <c r="U7139" s="64"/>
    </row>
    <row r="7140" spans="20:21">
      <c r="T7140" s="64"/>
      <c r="U7140" s="64"/>
    </row>
    <row r="7141" spans="20:21">
      <c r="T7141" s="64"/>
      <c r="U7141" s="64"/>
    </row>
    <row r="7142" spans="20:21">
      <c r="T7142" s="64"/>
      <c r="U7142" s="64"/>
    </row>
    <row r="7143" spans="20:21">
      <c r="T7143" s="64"/>
      <c r="U7143" s="64"/>
    </row>
    <row r="7144" spans="20:21">
      <c r="T7144" s="64"/>
      <c r="U7144" s="64"/>
    </row>
    <row r="7145" spans="20:21">
      <c r="T7145" s="64"/>
      <c r="U7145" s="64"/>
    </row>
    <row r="7146" spans="20:21">
      <c r="T7146" s="64"/>
      <c r="U7146" s="64"/>
    </row>
    <row r="7147" spans="20:21">
      <c r="T7147" s="64"/>
      <c r="U7147" s="64"/>
    </row>
    <row r="7148" spans="20:21">
      <c r="T7148" s="64"/>
      <c r="U7148" s="64"/>
    </row>
    <row r="7149" spans="20:21">
      <c r="T7149" s="64"/>
      <c r="U7149" s="64"/>
    </row>
    <row r="7150" spans="20:21">
      <c r="T7150" s="64"/>
      <c r="U7150" s="64"/>
    </row>
    <row r="7151" spans="20:21">
      <c r="T7151" s="64"/>
      <c r="U7151" s="64"/>
    </row>
    <row r="7152" spans="20:21">
      <c r="T7152" s="64"/>
      <c r="U7152" s="64"/>
    </row>
    <row r="7153" spans="20:21">
      <c r="T7153" s="64"/>
      <c r="U7153" s="64"/>
    </row>
    <row r="7154" spans="20:21">
      <c r="T7154" s="64"/>
      <c r="U7154" s="64"/>
    </row>
    <row r="7155" spans="20:21">
      <c r="T7155" s="64"/>
      <c r="U7155" s="64"/>
    </row>
    <row r="7156" spans="20:21">
      <c r="T7156" s="64"/>
      <c r="U7156" s="64"/>
    </row>
    <row r="7157" spans="20:21">
      <c r="T7157" s="64"/>
      <c r="U7157" s="64"/>
    </row>
    <row r="7158" spans="20:21">
      <c r="T7158" s="64"/>
      <c r="U7158" s="64"/>
    </row>
    <row r="7159" spans="20:21">
      <c r="T7159" s="64"/>
      <c r="U7159" s="64"/>
    </row>
    <row r="7160" spans="20:21">
      <c r="T7160" s="64"/>
      <c r="U7160" s="64"/>
    </row>
    <row r="7161" spans="20:21">
      <c r="T7161" s="64"/>
      <c r="U7161" s="64"/>
    </row>
    <row r="7162" spans="20:21">
      <c r="T7162" s="64"/>
      <c r="U7162" s="64"/>
    </row>
    <row r="7163" spans="20:21">
      <c r="T7163" s="64"/>
      <c r="U7163" s="64"/>
    </row>
    <row r="7164" spans="20:21">
      <c r="T7164" s="64"/>
      <c r="U7164" s="64"/>
    </row>
    <row r="7165" spans="20:21">
      <c r="T7165" s="64"/>
      <c r="U7165" s="64"/>
    </row>
    <row r="7166" spans="20:21">
      <c r="T7166" s="64"/>
      <c r="U7166" s="64"/>
    </row>
    <row r="7167" spans="20:21">
      <c r="T7167" s="64"/>
      <c r="U7167" s="64"/>
    </row>
    <row r="7168" spans="20:21">
      <c r="T7168" s="64"/>
      <c r="U7168" s="64"/>
    </row>
    <row r="7169" spans="20:21">
      <c r="T7169" s="64"/>
      <c r="U7169" s="64"/>
    </row>
    <row r="7170" spans="20:21">
      <c r="T7170" s="64"/>
      <c r="U7170" s="64"/>
    </row>
    <row r="7171" spans="20:21">
      <c r="T7171" s="64"/>
      <c r="U7171" s="64"/>
    </row>
    <row r="7172" spans="20:21">
      <c r="T7172" s="64"/>
      <c r="U7172" s="64"/>
    </row>
    <row r="7173" spans="20:21">
      <c r="T7173" s="64"/>
      <c r="U7173" s="64"/>
    </row>
    <row r="7174" spans="20:21">
      <c r="T7174" s="64"/>
      <c r="U7174" s="64"/>
    </row>
    <row r="7175" spans="20:21">
      <c r="T7175" s="64"/>
      <c r="U7175" s="64"/>
    </row>
    <row r="7176" spans="20:21">
      <c r="T7176" s="64"/>
      <c r="U7176" s="64"/>
    </row>
    <row r="7177" spans="20:21">
      <c r="T7177" s="64"/>
      <c r="U7177" s="64"/>
    </row>
    <row r="7178" spans="20:21">
      <c r="T7178" s="64"/>
      <c r="U7178" s="64"/>
    </row>
    <row r="7179" spans="20:21">
      <c r="T7179" s="64"/>
      <c r="U7179" s="64"/>
    </row>
    <row r="7180" spans="20:21">
      <c r="T7180" s="64"/>
      <c r="U7180" s="64"/>
    </row>
    <row r="7181" spans="20:21">
      <c r="T7181" s="64"/>
      <c r="U7181" s="64"/>
    </row>
    <row r="7182" spans="20:21">
      <c r="T7182" s="64"/>
      <c r="U7182" s="64"/>
    </row>
    <row r="7183" spans="20:21">
      <c r="T7183" s="64"/>
      <c r="U7183" s="64"/>
    </row>
    <row r="7184" spans="20:21">
      <c r="T7184" s="64"/>
      <c r="U7184" s="64"/>
    </row>
    <row r="7185" spans="20:21">
      <c r="T7185" s="64"/>
      <c r="U7185" s="64"/>
    </row>
    <row r="7186" spans="20:21">
      <c r="T7186" s="64"/>
      <c r="U7186" s="64"/>
    </row>
    <row r="7187" spans="20:21">
      <c r="T7187" s="64"/>
      <c r="U7187" s="64"/>
    </row>
    <row r="7188" spans="20:21">
      <c r="T7188" s="64"/>
      <c r="U7188" s="64"/>
    </row>
    <row r="7189" spans="20:21">
      <c r="T7189" s="64"/>
      <c r="U7189" s="64"/>
    </row>
    <row r="7190" spans="20:21">
      <c r="T7190" s="64"/>
      <c r="U7190" s="64"/>
    </row>
    <row r="7191" spans="20:21">
      <c r="T7191" s="64"/>
      <c r="U7191" s="64"/>
    </row>
    <row r="7192" spans="20:21">
      <c r="T7192" s="64"/>
      <c r="U7192" s="64"/>
    </row>
    <row r="7193" spans="20:21">
      <c r="T7193" s="64"/>
      <c r="U7193" s="64"/>
    </row>
    <row r="7194" spans="20:21">
      <c r="T7194" s="64"/>
      <c r="U7194" s="64"/>
    </row>
    <row r="7195" spans="20:21">
      <c r="T7195" s="64"/>
      <c r="U7195" s="64"/>
    </row>
    <row r="7196" spans="20:21">
      <c r="T7196" s="64"/>
      <c r="U7196" s="64"/>
    </row>
    <row r="7197" spans="20:21">
      <c r="T7197" s="64"/>
      <c r="U7197" s="64"/>
    </row>
    <row r="7198" spans="20:21">
      <c r="T7198" s="64"/>
      <c r="U7198" s="64"/>
    </row>
    <row r="7199" spans="20:21">
      <c r="T7199" s="64"/>
      <c r="U7199" s="64"/>
    </row>
    <row r="7200" spans="20:21">
      <c r="T7200" s="64"/>
      <c r="U7200" s="64"/>
    </row>
    <row r="7201" spans="20:21">
      <c r="T7201" s="64"/>
      <c r="U7201" s="64"/>
    </row>
    <row r="7202" spans="20:21">
      <c r="T7202" s="64"/>
      <c r="U7202" s="64"/>
    </row>
    <row r="7203" spans="20:21">
      <c r="T7203" s="64"/>
      <c r="U7203" s="64"/>
    </row>
    <row r="7204" spans="20:21">
      <c r="T7204" s="64"/>
      <c r="U7204" s="64"/>
    </row>
    <row r="7205" spans="20:21">
      <c r="T7205" s="64"/>
      <c r="U7205" s="64"/>
    </row>
    <row r="7206" spans="20:21">
      <c r="T7206" s="64"/>
      <c r="U7206" s="64"/>
    </row>
    <row r="7207" spans="20:21">
      <c r="T7207" s="64"/>
      <c r="U7207" s="64"/>
    </row>
    <row r="7208" spans="20:21">
      <c r="T7208" s="64"/>
      <c r="U7208" s="64"/>
    </row>
    <row r="7209" spans="20:21">
      <c r="T7209" s="64"/>
      <c r="U7209" s="64"/>
    </row>
    <row r="7210" spans="20:21">
      <c r="T7210" s="64"/>
      <c r="U7210" s="64"/>
    </row>
    <row r="7211" spans="20:21">
      <c r="T7211" s="64"/>
      <c r="U7211" s="64"/>
    </row>
    <row r="7212" spans="20:21">
      <c r="T7212" s="64"/>
      <c r="U7212" s="64"/>
    </row>
    <row r="7213" spans="20:21">
      <c r="T7213" s="64"/>
      <c r="U7213" s="64"/>
    </row>
    <row r="7214" spans="20:21">
      <c r="T7214" s="64"/>
      <c r="U7214" s="64"/>
    </row>
    <row r="7215" spans="20:21">
      <c r="T7215" s="64"/>
      <c r="U7215" s="64"/>
    </row>
    <row r="7216" spans="20:21">
      <c r="T7216" s="64"/>
      <c r="U7216" s="64"/>
    </row>
    <row r="7217" spans="20:21">
      <c r="T7217" s="64"/>
      <c r="U7217" s="64"/>
    </row>
    <row r="7218" spans="20:21">
      <c r="T7218" s="64"/>
      <c r="U7218" s="64"/>
    </row>
    <row r="7219" spans="20:21">
      <c r="T7219" s="64"/>
      <c r="U7219" s="64"/>
    </row>
    <row r="7220" spans="20:21">
      <c r="T7220" s="64"/>
      <c r="U7220" s="64"/>
    </row>
    <row r="7221" spans="20:21">
      <c r="T7221" s="64"/>
      <c r="U7221" s="64"/>
    </row>
    <row r="7222" spans="20:21">
      <c r="T7222" s="64"/>
      <c r="U7222" s="64"/>
    </row>
    <row r="7223" spans="20:21">
      <c r="T7223" s="64"/>
      <c r="U7223" s="64"/>
    </row>
    <row r="7224" spans="20:21">
      <c r="T7224" s="64"/>
      <c r="U7224" s="64"/>
    </row>
    <row r="7225" spans="20:21">
      <c r="T7225" s="64"/>
      <c r="U7225" s="64"/>
    </row>
    <row r="7226" spans="20:21">
      <c r="T7226" s="64"/>
      <c r="U7226" s="64"/>
    </row>
    <row r="7227" spans="20:21">
      <c r="T7227" s="64"/>
      <c r="U7227" s="64"/>
    </row>
    <row r="7228" spans="20:21">
      <c r="T7228" s="64"/>
      <c r="U7228" s="64"/>
    </row>
    <row r="7229" spans="20:21">
      <c r="T7229" s="64"/>
      <c r="U7229" s="64"/>
    </row>
    <row r="7230" spans="20:21">
      <c r="T7230" s="64"/>
      <c r="U7230" s="64"/>
    </row>
    <row r="7231" spans="20:21">
      <c r="T7231" s="64"/>
      <c r="U7231" s="64"/>
    </row>
    <row r="7232" spans="20:21">
      <c r="T7232" s="64"/>
      <c r="U7232" s="64"/>
    </row>
    <row r="7233" spans="20:21">
      <c r="T7233" s="64"/>
      <c r="U7233" s="64"/>
    </row>
    <row r="7234" spans="20:21">
      <c r="T7234" s="64"/>
      <c r="U7234" s="64"/>
    </row>
    <row r="7235" spans="20:21">
      <c r="T7235" s="64"/>
      <c r="U7235" s="64"/>
    </row>
    <row r="7236" spans="20:21">
      <c r="T7236" s="64"/>
      <c r="U7236" s="64"/>
    </row>
    <row r="7237" spans="20:21">
      <c r="T7237" s="64"/>
      <c r="U7237" s="64"/>
    </row>
    <row r="7238" spans="20:21">
      <c r="T7238" s="64"/>
      <c r="U7238" s="64"/>
    </row>
    <row r="7239" spans="20:21">
      <c r="T7239" s="64"/>
      <c r="U7239" s="64"/>
    </row>
    <row r="7240" spans="20:21">
      <c r="T7240" s="64"/>
      <c r="U7240" s="64"/>
    </row>
    <row r="7241" spans="20:21">
      <c r="T7241" s="64"/>
      <c r="U7241" s="64"/>
    </row>
    <row r="7242" spans="20:21">
      <c r="T7242" s="64"/>
      <c r="U7242" s="64"/>
    </row>
    <row r="7243" spans="20:21">
      <c r="T7243" s="64"/>
      <c r="U7243" s="64"/>
    </row>
    <row r="7244" spans="20:21">
      <c r="T7244" s="64"/>
      <c r="U7244" s="64"/>
    </row>
    <row r="7245" spans="20:21">
      <c r="T7245" s="64"/>
      <c r="U7245" s="64"/>
    </row>
    <row r="7246" spans="20:21">
      <c r="T7246" s="64"/>
      <c r="U7246" s="64"/>
    </row>
    <row r="7247" spans="20:21">
      <c r="T7247" s="64"/>
      <c r="U7247" s="64"/>
    </row>
    <row r="7248" spans="20:21">
      <c r="T7248" s="64"/>
      <c r="U7248" s="64"/>
    </row>
    <row r="7249" spans="20:21">
      <c r="T7249" s="64"/>
      <c r="U7249" s="64"/>
    </row>
    <row r="7250" spans="20:21">
      <c r="T7250" s="64"/>
      <c r="U7250" s="64"/>
    </row>
    <row r="7251" spans="20:21">
      <c r="T7251" s="64"/>
      <c r="U7251" s="64"/>
    </row>
    <row r="7252" spans="20:21">
      <c r="T7252" s="64"/>
      <c r="U7252" s="64"/>
    </row>
    <row r="7253" spans="20:21">
      <c r="T7253" s="64"/>
      <c r="U7253" s="64"/>
    </row>
    <row r="7254" spans="20:21">
      <c r="T7254" s="64"/>
      <c r="U7254" s="64"/>
    </row>
    <row r="7255" spans="20:21">
      <c r="T7255" s="64"/>
      <c r="U7255" s="64"/>
    </row>
    <row r="7256" spans="20:21">
      <c r="T7256" s="64"/>
      <c r="U7256" s="64"/>
    </row>
    <row r="7257" spans="20:21">
      <c r="T7257" s="64"/>
      <c r="U7257" s="64"/>
    </row>
    <row r="7258" spans="20:21">
      <c r="T7258" s="64"/>
      <c r="U7258" s="64"/>
    </row>
    <row r="7259" spans="20:21">
      <c r="T7259" s="64"/>
      <c r="U7259" s="64"/>
    </row>
    <row r="7260" spans="20:21">
      <c r="T7260" s="64"/>
      <c r="U7260" s="64"/>
    </row>
    <row r="7261" spans="20:21">
      <c r="T7261" s="64"/>
      <c r="U7261" s="64"/>
    </row>
    <row r="7262" spans="20:21">
      <c r="T7262" s="64"/>
      <c r="U7262" s="64"/>
    </row>
    <row r="7263" spans="20:21">
      <c r="T7263" s="64"/>
      <c r="U7263" s="64"/>
    </row>
    <row r="7264" spans="20:21">
      <c r="T7264" s="64"/>
      <c r="U7264" s="64"/>
    </row>
    <row r="7265" spans="20:21">
      <c r="T7265" s="64"/>
      <c r="U7265" s="64"/>
    </row>
    <row r="7266" spans="20:21">
      <c r="T7266" s="64"/>
      <c r="U7266" s="64"/>
    </row>
    <row r="7267" spans="20:21">
      <c r="T7267" s="64"/>
      <c r="U7267" s="64"/>
    </row>
    <row r="7268" spans="20:21">
      <c r="T7268" s="64"/>
      <c r="U7268" s="64"/>
    </row>
    <row r="7269" spans="20:21">
      <c r="T7269" s="64"/>
      <c r="U7269" s="64"/>
    </row>
    <row r="7270" spans="20:21">
      <c r="T7270" s="64"/>
      <c r="U7270" s="64"/>
    </row>
    <row r="7271" spans="20:21">
      <c r="T7271" s="64"/>
      <c r="U7271" s="64"/>
    </row>
    <row r="7272" spans="20:21">
      <c r="T7272" s="64"/>
      <c r="U7272" s="64"/>
    </row>
    <row r="7273" spans="20:21">
      <c r="T7273" s="64"/>
      <c r="U7273" s="64"/>
    </row>
    <row r="7274" spans="20:21">
      <c r="T7274" s="64"/>
      <c r="U7274" s="64"/>
    </row>
    <row r="7275" spans="20:21">
      <c r="T7275" s="64"/>
      <c r="U7275" s="64"/>
    </row>
    <row r="7276" spans="20:21">
      <c r="T7276" s="64"/>
      <c r="U7276" s="64"/>
    </row>
    <row r="7277" spans="20:21">
      <c r="T7277" s="64"/>
      <c r="U7277" s="64"/>
    </row>
    <row r="7278" spans="20:21">
      <c r="T7278" s="64"/>
      <c r="U7278" s="64"/>
    </row>
    <row r="7279" spans="20:21">
      <c r="T7279" s="64"/>
      <c r="U7279" s="64"/>
    </row>
    <row r="7280" spans="20:21">
      <c r="T7280" s="64"/>
      <c r="U7280" s="64"/>
    </row>
    <row r="7281" spans="20:21">
      <c r="T7281" s="64"/>
      <c r="U7281" s="64"/>
    </row>
    <row r="7282" spans="20:21">
      <c r="T7282" s="64"/>
      <c r="U7282" s="64"/>
    </row>
    <row r="7283" spans="20:21">
      <c r="T7283" s="64"/>
      <c r="U7283" s="64"/>
    </row>
    <row r="7284" spans="20:21">
      <c r="T7284" s="64"/>
      <c r="U7284" s="64"/>
    </row>
    <row r="7285" spans="20:21">
      <c r="T7285" s="64"/>
      <c r="U7285" s="64"/>
    </row>
    <row r="7286" spans="20:21">
      <c r="T7286" s="64"/>
      <c r="U7286" s="64"/>
    </row>
    <row r="7287" spans="20:21">
      <c r="T7287" s="64"/>
      <c r="U7287" s="64"/>
    </row>
    <row r="7288" spans="20:21">
      <c r="T7288" s="64"/>
      <c r="U7288" s="64"/>
    </row>
    <row r="7289" spans="20:21">
      <c r="T7289" s="64"/>
      <c r="U7289" s="64"/>
    </row>
    <row r="7290" spans="20:21">
      <c r="T7290" s="64"/>
      <c r="U7290" s="64"/>
    </row>
    <row r="7291" spans="20:21">
      <c r="T7291" s="64"/>
      <c r="U7291" s="64"/>
    </row>
    <row r="7292" spans="20:21">
      <c r="T7292" s="64"/>
      <c r="U7292" s="64"/>
    </row>
    <row r="7293" spans="20:21">
      <c r="T7293" s="64"/>
      <c r="U7293" s="64"/>
    </row>
    <row r="7294" spans="20:21">
      <c r="T7294" s="64"/>
      <c r="U7294" s="64"/>
    </row>
    <row r="7295" spans="20:21">
      <c r="T7295" s="64"/>
      <c r="U7295" s="64"/>
    </row>
    <row r="7296" spans="20:21">
      <c r="T7296" s="64"/>
      <c r="U7296" s="64"/>
    </row>
    <row r="7297" spans="20:21">
      <c r="T7297" s="64"/>
      <c r="U7297" s="64"/>
    </row>
    <row r="7298" spans="20:21">
      <c r="T7298" s="64"/>
      <c r="U7298" s="64"/>
    </row>
    <row r="7299" spans="20:21">
      <c r="T7299" s="64"/>
      <c r="U7299" s="64"/>
    </row>
    <row r="7300" spans="20:21">
      <c r="T7300" s="64"/>
      <c r="U7300" s="64"/>
    </row>
    <row r="7301" spans="20:21">
      <c r="T7301" s="64"/>
      <c r="U7301" s="64"/>
    </row>
    <row r="7302" spans="20:21">
      <c r="T7302" s="64"/>
      <c r="U7302" s="64"/>
    </row>
    <row r="7303" spans="20:21">
      <c r="T7303" s="64"/>
      <c r="U7303" s="64"/>
    </row>
    <row r="7304" spans="20:21">
      <c r="T7304" s="64"/>
      <c r="U7304" s="64"/>
    </row>
    <row r="7305" spans="20:21">
      <c r="T7305" s="64"/>
      <c r="U7305" s="64"/>
    </row>
    <row r="7306" spans="20:21">
      <c r="T7306" s="64"/>
      <c r="U7306" s="64"/>
    </row>
    <row r="7307" spans="20:21">
      <c r="T7307" s="64"/>
      <c r="U7307" s="64"/>
    </row>
    <row r="7308" spans="20:21">
      <c r="T7308" s="64"/>
      <c r="U7308" s="64"/>
    </row>
    <row r="7309" spans="20:21">
      <c r="T7309" s="64"/>
      <c r="U7309" s="64"/>
    </row>
    <row r="7310" spans="20:21">
      <c r="T7310" s="64"/>
      <c r="U7310" s="64"/>
    </row>
    <row r="7311" spans="20:21">
      <c r="T7311" s="64"/>
      <c r="U7311" s="64"/>
    </row>
    <row r="7312" spans="20:21">
      <c r="T7312" s="64"/>
      <c r="U7312" s="64"/>
    </row>
    <row r="7313" spans="20:21">
      <c r="T7313" s="64"/>
      <c r="U7313" s="64"/>
    </row>
    <row r="7314" spans="20:21">
      <c r="T7314" s="64"/>
      <c r="U7314" s="64"/>
    </row>
    <row r="7315" spans="20:21">
      <c r="T7315" s="64"/>
      <c r="U7315" s="64"/>
    </row>
    <row r="7316" spans="20:21">
      <c r="T7316" s="64"/>
      <c r="U7316" s="64"/>
    </row>
    <row r="7317" spans="20:21">
      <c r="T7317" s="64"/>
      <c r="U7317" s="64"/>
    </row>
    <row r="7318" spans="20:21">
      <c r="T7318" s="64"/>
      <c r="U7318" s="64"/>
    </row>
    <row r="7319" spans="20:21">
      <c r="T7319" s="64"/>
      <c r="U7319" s="64"/>
    </row>
    <row r="7320" spans="20:21">
      <c r="T7320" s="64"/>
      <c r="U7320" s="64"/>
    </row>
    <row r="7321" spans="20:21">
      <c r="T7321" s="64"/>
      <c r="U7321" s="64"/>
    </row>
    <row r="7322" spans="20:21">
      <c r="T7322" s="64"/>
      <c r="U7322" s="64"/>
    </row>
    <row r="7323" spans="20:21">
      <c r="T7323" s="64"/>
      <c r="U7323" s="64"/>
    </row>
    <row r="7324" spans="20:21">
      <c r="T7324" s="64"/>
      <c r="U7324" s="64"/>
    </row>
    <row r="7325" spans="20:21">
      <c r="T7325" s="64"/>
      <c r="U7325" s="64"/>
    </row>
    <row r="7326" spans="20:21">
      <c r="T7326" s="64"/>
      <c r="U7326" s="64"/>
    </row>
    <row r="7327" spans="20:21">
      <c r="T7327" s="64"/>
      <c r="U7327" s="64"/>
    </row>
    <row r="7328" spans="20:21">
      <c r="T7328" s="64"/>
      <c r="U7328" s="64"/>
    </row>
    <row r="7329" spans="20:21">
      <c r="T7329" s="64"/>
      <c r="U7329" s="64"/>
    </row>
    <row r="7330" spans="20:21">
      <c r="T7330" s="64"/>
      <c r="U7330" s="64"/>
    </row>
    <row r="7331" spans="20:21">
      <c r="T7331" s="64"/>
      <c r="U7331" s="64"/>
    </row>
    <row r="7332" spans="20:21">
      <c r="T7332" s="64"/>
      <c r="U7332" s="64"/>
    </row>
    <row r="7333" spans="20:21">
      <c r="T7333" s="64"/>
      <c r="U7333" s="64"/>
    </row>
    <row r="7334" spans="20:21">
      <c r="T7334" s="64"/>
      <c r="U7334" s="64"/>
    </row>
    <row r="7335" spans="20:21">
      <c r="T7335" s="64"/>
      <c r="U7335" s="64"/>
    </row>
    <row r="7336" spans="20:21">
      <c r="T7336" s="64"/>
      <c r="U7336" s="64"/>
    </row>
    <row r="7337" spans="20:21">
      <c r="T7337" s="64"/>
      <c r="U7337" s="64"/>
    </row>
    <row r="7338" spans="20:21">
      <c r="T7338" s="64"/>
      <c r="U7338" s="64"/>
    </row>
    <row r="7339" spans="20:21">
      <c r="T7339" s="64"/>
      <c r="U7339" s="64"/>
    </row>
    <row r="7340" spans="20:21">
      <c r="T7340" s="64"/>
      <c r="U7340" s="64"/>
    </row>
    <row r="7341" spans="20:21">
      <c r="T7341" s="64"/>
      <c r="U7341" s="64"/>
    </row>
    <row r="7342" spans="20:21">
      <c r="T7342" s="64"/>
      <c r="U7342" s="64"/>
    </row>
    <row r="7343" spans="20:21">
      <c r="T7343" s="64"/>
      <c r="U7343" s="64"/>
    </row>
    <row r="7344" spans="20:21">
      <c r="T7344" s="64"/>
      <c r="U7344" s="64"/>
    </row>
    <row r="7345" spans="20:21">
      <c r="T7345" s="64"/>
      <c r="U7345" s="64"/>
    </row>
    <row r="7346" spans="20:21">
      <c r="T7346" s="64"/>
      <c r="U7346" s="64"/>
    </row>
    <row r="7347" spans="20:21">
      <c r="T7347" s="64"/>
      <c r="U7347" s="64"/>
    </row>
    <row r="7348" spans="20:21">
      <c r="T7348" s="64"/>
      <c r="U7348" s="64"/>
    </row>
    <row r="7349" spans="20:21">
      <c r="T7349" s="64"/>
      <c r="U7349" s="64"/>
    </row>
    <row r="7350" spans="20:21">
      <c r="T7350" s="64"/>
      <c r="U7350" s="64"/>
    </row>
    <row r="7351" spans="20:21">
      <c r="T7351" s="64"/>
      <c r="U7351" s="64"/>
    </row>
    <row r="7352" spans="20:21">
      <c r="T7352" s="64"/>
      <c r="U7352" s="64"/>
    </row>
    <row r="7353" spans="20:21">
      <c r="T7353" s="64"/>
      <c r="U7353" s="64"/>
    </row>
    <row r="7354" spans="20:21">
      <c r="T7354" s="64"/>
      <c r="U7354" s="64"/>
    </row>
    <row r="7355" spans="20:21">
      <c r="T7355" s="64"/>
      <c r="U7355" s="64"/>
    </row>
    <row r="7356" spans="20:21">
      <c r="T7356" s="64"/>
      <c r="U7356" s="64"/>
    </row>
    <row r="7357" spans="20:21">
      <c r="T7357" s="64"/>
      <c r="U7357" s="64"/>
    </row>
    <row r="7358" spans="20:21">
      <c r="T7358" s="64"/>
      <c r="U7358" s="64"/>
    </row>
    <row r="7359" spans="20:21">
      <c r="T7359" s="64"/>
      <c r="U7359" s="64"/>
    </row>
    <row r="7360" spans="20:21">
      <c r="T7360" s="64"/>
      <c r="U7360" s="64"/>
    </row>
    <row r="7361" spans="20:21">
      <c r="T7361" s="64"/>
      <c r="U7361" s="64"/>
    </row>
    <row r="7362" spans="20:21">
      <c r="T7362" s="64"/>
      <c r="U7362" s="64"/>
    </row>
    <row r="7363" spans="20:21">
      <c r="T7363" s="64"/>
      <c r="U7363" s="64"/>
    </row>
    <row r="7364" spans="20:21">
      <c r="T7364" s="64"/>
      <c r="U7364" s="64"/>
    </row>
    <row r="7365" spans="20:21">
      <c r="T7365" s="64"/>
      <c r="U7365" s="64"/>
    </row>
    <row r="7366" spans="20:21">
      <c r="T7366" s="64"/>
      <c r="U7366" s="64"/>
    </row>
    <row r="7367" spans="20:21">
      <c r="T7367" s="64"/>
      <c r="U7367" s="64"/>
    </row>
    <row r="7368" spans="20:21">
      <c r="T7368" s="64"/>
      <c r="U7368" s="64"/>
    </row>
    <row r="7369" spans="20:21">
      <c r="T7369" s="64"/>
      <c r="U7369" s="64"/>
    </row>
    <row r="7370" spans="20:21">
      <c r="T7370" s="64"/>
      <c r="U7370" s="64"/>
    </row>
    <row r="7371" spans="20:21">
      <c r="T7371" s="64"/>
      <c r="U7371" s="64"/>
    </row>
    <row r="7372" spans="20:21">
      <c r="T7372" s="64"/>
      <c r="U7372" s="64"/>
    </row>
    <row r="7373" spans="20:21">
      <c r="T7373" s="64"/>
      <c r="U7373" s="64"/>
    </row>
    <row r="7374" spans="20:21">
      <c r="T7374" s="64"/>
      <c r="U7374" s="64"/>
    </row>
    <row r="7375" spans="20:21">
      <c r="T7375" s="64"/>
      <c r="U7375" s="64"/>
    </row>
    <row r="7376" spans="20:21">
      <c r="T7376" s="64"/>
      <c r="U7376" s="64"/>
    </row>
    <row r="7377" spans="20:21">
      <c r="T7377" s="64"/>
      <c r="U7377" s="64"/>
    </row>
    <row r="7378" spans="20:21">
      <c r="T7378" s="64"/>
      <c r="U7378" s="64"/>
    </row>
    <row r="7379" spans="20:21">
      <c r="T7379" s="64"/>
      <c r="U7379" s="64"/>
    </row>
    <row r="7380" spans="20:21">
      <c r="T7380" s="64"/>
      <c r="U7380" s="64"/>
    </row>
    <row r="7381" spans="20:21">
      <c r="T7381" s="64"/>
      <c r="U7381" s="64"/>
    </row>
    <row r="7382" spans="20:21">
      <c r="T7382" s="64"/>
      <c r="U7382" s="64"/>
    </row>
    <row r="7383" spans="20:21">
      <c r="T7383" s="64"/>
      <c r="U7383" s="64"/>
    </row>
    <row r="7384" spans="20:21">
      <c r="T7384" s="64"/>
      <c r="U7384" s="64"/>
    </row>
    <row r="7385" spans="20:21">
      <c r="T7385" s="64"/>
      <c r="U7385" s="64"/>
    </row>
    <row r="7386" spans="20:21">
      <c r="T7386" s="64"/>
      <c r="U7386" s="64"/>
    </row>
    <row r="7387" spans="20:21">
      <c r="T7387" s="64"/>
      <c r="U7387" s="64"/>
    </row>
    <row r="7388" spans="20:21">
      <c r="T7388" s="64"/>
      <c r="U7388" s="64"/>
    </row>
    <row r="7389" spans="20:21">
      <c r="T7389" s="64"/>
      <c r="U7389" s="64"/>
    </row>
    <row r="7390" spans="20:21">
      <c r="T7390" s="64"/>
      <c r="U7390" s="64"/>
    </row>
    <row r="7391" spans="20:21">
      <c r="T7391" s="64"/>
      <c r="U7391" s="64"/>
    </row>
    <row r="7392" spans="20:21">
      <c r="T7392" s="64"/>
      <c r="U7392" s="64"/>
    </row>
    <row r="7393" spans="20:21">
      <c r="T7393" s="64"/>
      <c r="U7393" s="64"/>
    </row>
    <row r="7394" spans="20:21">
      <c r="T7394" s="64"/>
      <c r="U7394" s="64"/>
    </row>
    <row r="7395" spans="20:21">
      <c r="T7395" s="64"/>
      <c r="U7395" s="64"/>
    </row>
    <row r="7396" spans="20:21">
      <c r="T7396" s="64"/>
      <c r="U7396" s="64"/>
    </row>
    <row r="7397" spans="20:21">
      <c r="T7397" s="64"/>
      <c r="U7397" s="64"/>
    </row>
    <row r="7398" spans="20:21">
      <c r="T7398" s="64"/>
      <c r="U7398" s="64"/>
    </row>
    <row r="7399" spans="20:21">
      <c r="T7399" s="64"/>
      <c r="U7399" s="64"/>
    </row>
    <row r="7400" spans="20:21">
      <c r="T7400" s="64"/>
      <c r="U7400" s="64"/>
    </row>
    <row r="7401" spans="20:21">
      <c r="T7401" s="64"/>
      <c r="U7401" s="64"/>
    </row>
    <row r="7402" spans="20:21">
      <c r="T7402" s="64"/>
      <c r="U7402" s="64"/>
    </row>
    <row r="7403" spans="20:21">
      <c r="T7403" s="64"/>
      <c r="U7403" s="64"/>
    </row>
    <row r="7404" spans="20:21">
      <c r="T7404" s="64"/>
      <c r="U7404" s="64"/>
    </row>
    <row r="7405" spans="20:21">
      <c r="T7405" s="64"/>
      <c r="U7405" s="64"/>
    </row>
    <row r="7406" spans="20:21">
      <c r="T7406" s="64"/>
      <c r="U7406" s="64"/>
    </row>
    <row r="7407" spans="20:21">
      <c r="T7407" s="64"/>
      <c r="U7407" s="64"/>
    </row>
    <row r="7408" spans="20:21">
      <c r="T7408" s="64"/>
      <c r="U7408" s="64"/>
    </row>
    <row r="7409" spans="20:21">
      <c r="T7409" s="64"/>
      <c r="U7409" s="64"/>
    </row>
    <row r="7410" spans="20:21">
      <c r="T7410" s="64"/>
      <c r="U7410" s="64"/>
    </row>
    <row r="7411" spans="20:21">
      <c r="T7411" s="64"/>
      <c r="U7411" s="64"/>
    </row>
    <row r="7412" spans="20:21">
      <c r="T7412" s="64"/>
      <c r="U7412" s="64"/>
    </row>
    <row r="7413" spans="20:21">
      <c r="T7413" s="64"/>
      <c r="U7413" s="64"/>
    </row>
    <row r="7414" spans="20:21">
      <c r="T7414" s="64"/>
      <c r="U7414" s="64"/>
    </row>
    <row r="7415" spans="20:21">
      <c r="T7415" s="64"/>
      <c r="U7415" s="64"/>
    </row>
    <row r="7416" spans="20:21">
      <c r="T7416" s="64"/>
      <c r="U7416" s="64"/>
    </row>
    <row r="7417" spans="20:21">
      <c r="T7417" s="64"/>
      <c r="U7417" s="64"/>
    </row>
    <row r="7418" spans="20:21">
      <c r="T7418" s="64"/>
      <c r="U7418" s="64"/>
    </row>
    <row r="7419" spans="20:21">
      <c r="T7419" s="64"/>
      <c r="U7419" s="64"/>
    </row>
    <row r="7420" spans="20:21">
      <c r="T7420" s="64"/>
      <c r="U7420" s="64"/>
    </row>
    <row r="7421" spans="20:21">
      <c r="T7421" s="64"/>
      <c r="U7421" s="64"/>
    </row>
    <row r="7422" spans="20:21">
      <c r="T7422" s="64"/>
      <c r="U7422" s="64"/>
    </row>
    <row r="7423" spans="20:21">
      <c r="T7423" s="64"/>
      <c r="U7423" s="64"/>
    </row>
    <row r="7424" spans="20:21">
      <c r="T7424" s="64"/>
      <c r="U7424" s="64"/>
    </row>
    <row r="7425" spans="20:21">
      <c r="T7425" s="64"/>
      <c r="U7425" s="64"/>
    </row>
    <row r="7426" spans="20:21">
      <c r="T7426" s="64"/>
      <c r="U7426" s="64"/>
    </row>
    <row r="7427" spans="20:21">
      <c r="T7427" s="64"/>
      <c r="U7427" s="64"/>
    </row>
    <row r="7428" spans="20:21">
      <c r="T7428" s="64"/>
      <c r="U7428" s="64"/>
    </row>
    <row r="7429" spans="20:21">
      <c r="T7429" s="64"/>
      <c r="U7429" s="64"/>
    </row>
    <row r="7430" spans="20:21">
      <c r="T7430" s="64"/>
      <c r="U7430" s="64"/>
    </row>
    <row r="7431" spans="20:21">
      <c r="T7431" s="64"/>
      <c r="U7431" s="64"/>
    </row>
    <row r="7432" spans="20:21">
      <c r="T7432" s="64"/>
      <c r="U7432" s="64"/>
    </row>
    <row r="7433" spans="20:21">
      <c r="T7433" s="64"/>
      <c r="U7433" s="64"/>
    </row>
    <row r="7434" spans="20:21">
      <c r="T7434" s="64"/>
      <c r="U7434" s="64"/>
    </row>
    <row r="7435" spans="20:21">
      <c r="T7435" s="64"/>
      <c r="U7435" s="64"/>
    </row>
    <row r="7436" spans="20:21">
      <c r="T7436" s="64"/>
      <c r="U7436" s="64"/>
    </row>
    <row r="7437" spans="20:21">
      <c r="T7437" s="64"/>
      <c r="U7437" s="64"/>
    </row>
    <row r="7438" spans="20:21">
      <c r="T7438" s="64"/>
      <c r="U7438" s="64"/>
    </row>
    <row r="7439" spans="20:21">
      <c r="T7439" s="64"/>
      <c r="U7439" s="64"/>
    </row>
    <row r="7440" spans="20:21">
      <c r="T7440" s="64"/>
      <c r="U7440" s="64"/>
    </row>
    <row r="7441" spans="20:21">
      <c r="T7441" s="64"/>
      <c r="U7441" s="64"/>
    </row>
    <row r="7442" spans="20:21">
      <c r="T7442" s="64"/>
      <c r="U7442" s="64"/>
    </row>
    <row r="7443" spans="20:21">
      <c r="T7443" s="64"/>
      <c r="U7443" s="64"/>
    </row>
    <row r="7444" spans="20:21">
      <c r="T7444" s="64"/>
      <c r="U7444" s="64"/>
    </row>
    <row r="7445" spans="20:21">
      <c r="T7445" s="64"/>
      <c r="U7445" s="64"/>
    </row>
    <row r="7446" spans="20:21">
      <c r="T7446" s="64"/>
      <c r="U7446" s="64"/>
    </row>
    <row r="7447" spans="20:21">
      <c r="T7447" s="64"/>
      <c r="U7447" s="64"/>
    </row>
    <row r="7448" spans="20:21">
      <c r="T7448" s="64"/>
      <c r="U7448" s="64"/>
    </row>
    <row r="7449" spans="20:21">
      <c r="T7449" s="64"/>
      <c r="U7449" s="64"/>
    </row>
    <row r="7450" spans="20:21">
      <c r="T7450" s="64"/>
      <c r="U7450" s="64"/>
    </row>
    <row r="7451" spans="20:21">
      <c r="T7451" s="64"/>
      <c r="U7451" s="64"/>
    </row>
    <row r="7452" spans="20:21">
      <c r="T7452" s="64"/>
      <c r="U7452" s="64"/>
    </row>
    <row r="7453" spans="20:21">
      <c r="T7453" s="64"/>
      <c r="U7453" s="64"/>
    </row>
    <row r="7454" spans="20:21">
      <c r="T7454" s="64"/>
      <c r="U7454" s="64"/>
    </row>
    <row r="7455" spans="20:21">
      <c r="T7455" s="64"/>
      <c r="U7455" s="64"/>
    </row>
    <row r="7456" spans="20:21">
      <c r="T7456" s="64"/>
      <c r="U7456" s="64"/>
    </row>
    <row r="7457" spans="20:21">
      <c r="T7457" s="64"/>
      <c r="U7457" s="64"/>
    </row>
    <row r="7458" spans="20:21">
      <c r="T7458" s="64"/>
      <c r="U7458" s="64"/>
    </row>
    <row r="7459" spans="20:21">
      <c r="T7459" s="64"/>
      <c r="U7459" s="64"/>
    </row>
    <row r="7460" spans="20:21">
      <c r="T7460" s="64"/>
      <c r="U7460" s="64"/>
    </row>
    <row r="7461" spans="20:21">
      <c r="T7461" s="64"/>
      <c r="U7461" s="64"/>
    </row>
    <row r="7462" spans="20:21">
      <c r="T7462" s="64"/>
      <c r="U7462" s="64"/>
    </row>
    <row r="7463" spans="20:21">
      <c r="T7463" s="64"/>
      <c r="U7463" s="64"/>
    </row>
    <row r="7464" spans="20:21">
      <c r="T7464" s="64"/>
      <c r="U7464" s="64"/>
    </row>
    <row r="7465" spans="20:21">
      <c r="T7465" s="64"/>
      <c r="U7465" s="64"/>
    </row>
    <row r="7466" spans="20:21">
      <c r="T7466" s="64"/>
      <c r="U7466" s="64"/>
    </row>
    <row r="7467" spans="20:21">
      <c r="T7467" s="64"/>
      <c r="U7467" s="64"/>
    </row>
    <row r="7468" spans="20:21">
      <c r="T7468" s="64"/>
      <c r="U7468" s="64"/>
    </row>
    <row r="7469" spans="20:21">
      <c r="T7469" s="64"/>
      <c r="U7469" s="64"/>
    </row>
    <row r="7470" spans="20:21">
      <c r="T7470" s="64"/>
      <c r="U7470" s="64"/>
    </row>
    <row r="7471" spans="20:21">
      <c r="T7471" s="64"/>
      <c r="U7471" s="64"/>
    </row>
    <row r="7472" spans="20:21">
      <c r="T7472" s="64"/>
      <c r="U7472" s="64"/>
    </row>
    <row r="7473" spans="20:21">
      <c r="T7473" s="64"/>
      <c r="U7473" s="64"/>
    </row>
    <row r="7474" spans="20:21">
      <c r="T7474" s="64"/>
      <c r="U7474" s="64"/>
    </row>
    <row r="7475" spans="20:21">
      <c r="T7475" s="64"/>
      <c r="U7475" s="64"/>
    </row>
    <row r="7476" spans="20:21">
      <c r="T7476" s="64"/>
      <c r="U7476" s="64"/>
    </row>
    <row r="7477" spans="20:21">
      <c r="T7477" s="64"/>
      <c r="U7477" s="64"/>
    </row>
    <row r="7478" spans="20:21">
      <c r="T7478" s="64"/>
      <c r="U7478" s="64"/>
    </row>
    <row r="7479" spans="20:21">
      <c r="T7479" s="64"/>
      <c r="U7479" s="64"/>
    </row>
    <row r="7480" spans="20:21">
      <c r="T7480" s="64"/>
      <c r="U7480" s="64"/>
    </row>
    <row r="7481" spans="20:21">
      <c r="T7481" s="64"/>
      <c r="U7481" s="64"/>
    </row>
    <row r="7482" spans="20:21">
      <c r="T7482" s="64"/>
      <c r="U7482" s="64"/>
    </row>
    <row r="7483" spans="20:21">
      <c r="T7483" s="64"/>
      <c r="U7483" s="64"/>
    </row>
    <row r="7484" spans="20:21">
      <c r="T7484" s="64"/>
      <c r="U7484" s="64"/>
    </row>
    <row r="7485" spans="20:21">
      <c r="T7485" s="64"/>
      <c r="U7485" s="64"/>
    </row>
    <row r="7486" spans="20:21">
      <c r="T7486" s="64"/>
      <c r="U7486" s="64"/>
    </row>
    <row r="7487" spans="20:21">
      <c r="T7487" s="64"/>
      <c r="U7487" s="64"/>
    </row>
    <row r="7488" spans="20:21">
      <c r="T7488" s="64"/>
      <c r="U7488" s="64"/>
    </row>
    <row r="7489" spans="20:21">
      <c r="T7489" s="64"/>
      <c r="U7489" s="64"/>
    </row>
    <row r="7490" spans="20:21">
      <c r="T7490" s="64"/>
      <c r="U7490" s="64"/>
    </row>
    <row r="7491" spans="20:21">
      <c r="T7491" s="64"/>
      <c r="U7491" s="64"/>
    </row>
    <row r="7492" spans="20:21">
      <c r="T7492" s="64"/>
      <c r="U7492" s="64"/>
    </row>
    <row r="7493" spans="20:21">
      <c r="T7493" s="64"/>
      <c r="U7493" s="64"/>
    </row>
    <row r="7494" spans="20:21">
      <c r="T7494" s="64"/>
      <c r="U7494" s="64"/>
    </row>
    <row r="7495" spans="20:21">
      <c r="T7495" s="64"/>
      <c r="U7495" s="64"/>
    </row>
    <row r="7496" spans="20:21">
      <c r="T7496" s="64"/>
      <c r="U7496" s="64"/>
    </row>
    <row r="7497" spans="20:21">
      <c r="T7497" s="64"/>
      <c r="U7497" s="64"/>
    </row>
    <row r="7498" spans="20:21">
      <c r="T7498" s="64"/>
      <c r="U7498" s="64"/>
    </row>
    <row r="7499" spans="20:21">
      <c r="T7499" s="64"/>
      <c r="U7499" s="64"/>
    </row>
    <row r="7500" spans="20:21">
      <c r="T7500" s="64"/>
      <c r="U7500" s="64"/>
    </row>
    <row r="7501" spans="20:21">
      <c r="T7501" s="64"/>
      <c r="U7501" s="64"/>
    </row>
    <row r="7502" spans="20:21">
      <c r="T7502" s="64"/>
      <c r="U7502" s="64"/>
    </row>
    <row r="7503" spans="20:21">
      <c r="T7503" s="64"/>
      <c r="U7503" s="64"/>
    </row>
    <row r="7504" spans="20:21">
      <c r="T7504" s="64"/>
      <c r="U7504" s="64"/>
    </row>
    <row r="7505" spans="20:21">
      <c r="T7505" s="64"/>
      <c r="U7505" s="64"/>
    </row>
    <row r="7506" spans="20:21">
      <c r="T7506" s="64"/>
      <c r="U7506" s="64"/>
    </row>
    <row r="7507" spans="20:21">
      <c r="T7507" s="64"/>
      <c r="U7507" s="64"/>
    </row>
    <row r="7508" spans="20:21">
      <c r="T7508" s="64"/>
      <c r="U7508" s="64"/>
    </row>
    <row r="7509" spans="20:21">
      <c r="T7509" s="64"/>
      <c r="U7509" s="64"/>
    </row>
    <row r="7510" spans="20:21">
      <c r="T7510" s="64"/>
      <c r="U7510" s="64"/>
    </row>
    <row r="7511" spans="20:21">
      <c r="T7511" s="64"/>
      <c r="U7511" s="64"/>
    </row>
    <row r="7512" spans="20:21">
      <c r="T7512" s="64"/>
      <c r="U7512" s="64"/>
    </row>
    <row r="7513" spans="20:21">
      <c r="T7513" s="64"/>
      <c r="U7513" s="64"/>
    </row>
    <row r="7514" spans="20:21">
      <c r="T7514" s="64"/>
      <c r="U7514" s="64"/>
    </row>
    <row r="7515" spans="20:21">
      <c r="T7515" s="64"/>
      <c r="U7515" s="64"/>
    </row>
    <row r="7516" spans="20:21">
      <c r="T7516" s="64"/>
      <c r="U7516" s="64"/>
    </row>
    <row r="7517" spans="20:21">
      <c r="T7517" s="64"/>
      <c r="U7517" s="64"/>
    </row>
    <row r="7518" spans="20:21">
      <c r="T7518" s="64"/>
      <c r="U7518" s="64"/>
    </row>
    <row r="7519" spans="20:21">
      <c r="T7519" s="64"/>
      <c r="U7519" s="64"/>
    </row>
    <row r="7520" spans="20:21">
      <c r="T7520" s="64"/>
      <c r="U7520" s="64"/>
    </row>
    <row r="7521" spans="20:21">
      <c r="T7521" s="64"/>
      <c r="U7521" s="64"/>
    </row>
    <row r="7522" spans="20:21">
      <c r="T7522" s="64"/>
      <c r="U7522" s="64"/>
    </row>
    <row r="7523" spans="20:21">
      <c r="T7523" s="64"/>
      <c r="U7523" s="64"/>
    </row>
    <row r="7524" spans="20:21">
      <c r="T7524" s="64"/>
      <c r="U7524" s="64"/>
    </row>
    <row r="7525" spans="20:21">
      <c r="T7525" s="64"/>
      <c r="U7525" s="64"/>
    </row>
    <row r="7526" spans="20:21">
      <c r="T7526" s="64"/>
      <c r="U7526" s="64"/>
    </row>
    <row r="7527" spans="20:21">
      <c r="T7527" s="64"/>
      <c r="U7527" s="64"/>
    </row>
    <row r="7528" spans="20:21">
      <c r="T7528" s="64"/>
      <c r="U7528" s="64"/>
    </row>
    <row r="7529" spans="20:21">
      <c r="T7529" s="64"/>
      <c r="U7529" s="64"/>
    </row>
    <row r="7530" spans="20:21">
      <c r="T7530" s="64"/>
      <c r="U7530" s="64"/>
    </row>
    <row r="7531" spans="20:21">
      <c r="T7531" s="64"/>
      <c r="U7531" s="64"/>
    </row>
    <row r="7532" spans="20:21">
      <c r="T7532" s="64"/>
      <c r="U7532" s="64"/>
    </row>
    <row r="7533" spans="20:21">
      <c r="T7533" s="64"/>
      <c r="U7533" s="64"/>
    </row>
    <row r="7534" spans="20:21">
      <c r="T7534" s="64"/>
      <c r="U7534" s="64"/>
    </row>
    <row r="7535" spans="20:21">
      <c r="T7535" s="64"/>
      <c r="U7535" s="64"/>
    </row>
    <row r="7536" spans="20:21">
      <c r="T7536" s="64"/>
      <c r="U7536" s="64"/>
    </row>
    <row r="7537" spans="20:21">
      <c r="T7537" s="64"/>
      <c r="U7537" s="64"/>
    </row>
    <row r="7538" spans="20:21">
      <c r="T7538" s="64"/>
      <c r="U7538" s="64"/>
    </row>
    <row r="7539" spans="20:21">
      <c r="T7539" s="64"/>
      <c r="U7539" s="64"/>
    </row>
    <row r="7540" spans="20:21">
      <c r="T7540" s="64"/>
      <c r="U7540" s="64"/>
    </row>
    <row r="7541" spans="20:21">
      <c r="T7541" s="64"/>
      <c r="U7541" s="64"/>
    </row>
    <row r="7542" spans="20:21">
      <c r="T7542" s="64"/>
      <c r="U7542" s="64"/>
    </row>
    <row r="7543" spans="20:21">
      <c r="T7543" s="64"/>
      <c r="U7543" s="64"/>
    </row>
    <row r="7544" spans="20:21">
      <c r="T7544" s="64"/>
      <c r="U7544" s="64"/>
    </row>
    <row r="7545" spans="20:21">
      <c r="T7545" s="64"/>
      <c r="U7545" s="64"/>
    </row>
    <row r="7546" spans="20:21">
      <c r="T7546" s="64"/>
      <c r="U7546" s="64"/>
    </row>
    <row r="7547" spans="20:21">
      <c r="T7547" s="64"/>
      <c r="U7547" s="64"/>
    </row>
    <row r="7548" spans="20:21">
      <c r="T7548" s="64"/>
      <c r="U7548" s="64"/>
    </row>
    <row r="7549" spans="20:21">
      <c r="T7549" s="64"/>
      <c r="U7549" s="64"/>
    </row>
    <row r="7550" spans="20:21">
      <c r="T7550" s="64"/>
      <c r="U7550" s="64"/>
    </row>
    <row r="7551" spans="20:21">
      <c r="T7551" s="64"/>
      <c r="U7551" s="64"/>
    </row>
    <row r="7552" spans="20:21">
      <c r="T7552" s="64"/>
      <c r="U7552" s="64"/>
    </row>
    <row r="7553" spans="20:21">
      <c r="T7553" s="64"/>
      <c r="U7553" s="64"/>
    </row>
    <row r="7554" spans="20:21">
      <c r="T7554" s="64"/>
      <c r="U7554" s="64"/>
    </row>
    <row r="7555" spans="20:21">
      <c r="T7555" s="64"/>
      <c r="U7555" s="64"/>
    </row>
    <row r="7556" spans="20:21">
      <c r="T7556" s="64"/>
      <c r="U7556" s="64"/>
    </row>
    <row r="7557" spans="20:21">
      <c r="T7557" s="64"/>
      <c r="U7557" s="64"/>
    </row>
    <row r="7558" spans="20:21">
      <c r="T7558" s="64"/>
      <c r="U7558" s="64"/>
    </row>
    <row r="7559" spans="20:21">
      <c r="T7559" s="64"/>
      <c r="U7559" s="64"/>
    </row>
    <row r="7560" spans="20:21">
      <c r="T7560" s="64"/>
      <c r="U7560" s="64"/>
    </row>
    <row r="7561" spans="20:21">
      <c r="T7561" s="64"/>
      <c r="U7561" s="64"/>
    </row>
    <row r="7562" spans="20:21">
      <c r="T7562" s="64"/>
      <c r="U7562" s="64"/>
    </row>
    <row r="7563" spans="20:21">
      <c r="T7563" s="64"/>
      <c r="U7563" s="64"/>
    </row>
    <row r="7564" spans="20:21">
      <c r="T7564" s="64"/>
      <c r="U7564" s="64"/>
    </row>
    <row r="7565" spans="20:21">
      <c r="T7565" s="64"/>
      <c r="U7565" s="64"/>
    </row>
    <row r="7566" spans="20:21">
      <c r="T7566" s="64"/>
      <c r="U7566" s="64"/>
    </row>
    <row r="7567" spans="20:21">
      <c r="T7567" s="64"/>
      <c r="U7567" s="64"/>
    </row>
    <row r="7568" spans="20:21">
      <c r="T7568" s="64"/>
      <c r="U7568" s="64"/>
    </row>
    <row r="7569" spans="20:21">
      <c r="T7569" s="64"/>
      <c r="U7569" s="64"/>
    </row>
    <row r="7570" spans="20:21">
      <c r="T7570" s="64"/>
      <c r="U7570" s="64"/>
    </row>
    <row r="7571" spans="20:21">
      <c r="T7571" s="64"/>
      <c r="U7571" s="64"/>
    </row>
    <row r="7572" spans="20:21">
      <c r="T7572" s="64"/>
      <c r="U7572" s="64"/>
    </row>
    <row r="7573" spans="20:21">
      <c r="T7573" s="64"/>
      <c r="U7573" s="64"/>
    </row>
    <row r="7574" spans="20:21">
      <c r="T7574" s="64"/>
      <c r="U7574" s="64"/>
    </row>
    <row r="7575" spans="20:21">
      <c r="T7575" s="64"/>
      <c r="U7575" s="64"/>
    </row>
    <row r="7576" spans="20:21">
      <c r="T7576" s="64"/>
      <c r="U7576" s="64"/>
    </row>
    <row r="7577" spans="20:21">
      <c r="T7577" s="64"/>
      <c r="U7577" s="64"/>
    </row>
    <row r="7578" spans="20:21">
      <c r="T7578" s="64"/>
      <c r="U7578" s="64"/>
    </row>
    <row r="7579" spans="20:21">
      <c r="T7579" s="64"/>
      <c r="U7579" s="64"/>
    </row>
    <row r="7580" spans="20:21">
      <c r="T7580" s="64"/>
      <c r="U7580" s="64"/>
    </row>
    <row r="7581" spans="20:21">
      <c r="T7581" s="64"/>
      <c r="U7581" s="64"/>
    </row>
    <row r="7582" spans="20:21">
      <c r="T7582" s="64"/>
      <c r="U7582" s="64"/>
    </row>
    <row r="7583" spans="20:21">
      <c r="T7583" s="64"/>
      <c r="U7583" s="64"/>
    </row>
    <row r="7584" spans="20:21">
      <c r="T7584" s="64"/>
      <c r="U7584" s="64"/>
    </row>
    <row r="7585" spans="20:21">
      <c r="T7585" s="64"/>
      <c r="U7585" s="64"/>
    </row>
    <row r="7586" spans="20:21">
      <c r="T7586" s="64"/>
      <c r="U7586" s="64"/>
    </row>
    <row r="7587" spans="20:21">
      <c r="T7587" s="64"/>
      <c r="U7587" s="64"/>
    </row>
    <row r="7588" spans="20:21">
      <c r="T7588" s="64"/>
      <c r="U7588" s="64"/>
    </row>
    <row r="7589" spans="20:21">
      <c r="T7589" s="64"/>
      <c r="U7589" s="64"/>
    </row>
    <row r="7590" spans="20:21">
      <c r="T7590" s="64"/>
      <c r="U7590" s="64"/>
    </row>
    <row r="7591" spans="20:21">
      <c r="T7591" s="64"/>
      <c r="U7591" s="64"/>
    </row>
    <row r="7592" spans="20:21">
      <c r="T7592" s="64"/>
      <c r="U7592" s="64"/>
    </row>
    <row r="7593" spans="20:21">
      <c r="T7593" s="64"/>
      <c r="U7593" s="64"/>
    </row>
    <row r="7594" spans="20:21">
      <c r="T7594" s="64"/>
      <c r="U7594" s="64"/>
    </row>
    <row r="7595" spans="20:21">
      <c r="T7595" s="64"/>
      <c r="U7595" s="64"/>
    </row>
    <row r="7596" spans="20:21">
      <c r="T7596" s="64"/>
      <c r="U7596" s="64"/>
    </row>
    <row r="7597" spans="20:21">
      <c r="T7597" s="64"/>
      <c r="U7597" s="64"/>
    </row>
    <row r="7598" spans="20:21">
      <c r="T7598" s="64"/>
      <c r="U7598" s="64"/>
    </row>
    <row r="7599" spans="20:21">
      <c r="T7599" s="64"/>
      <c r="U7599" s="64"/>
    </row>
    <row r="7600" spans="20:21">
      <c r="T7600" s="64"/>
      <c r="U7600" s="64"/>
    </row>
    <row r="7601" spans="20:21">
      <c r="T7601" s="64"/>
      <c r="U7601" s="64"/>
    </row>
    <row r="7602" spans="20:21">
      <c r="T7602" s="64"/>
      <c r="U7602" s="64"/>
    </row>
    <row r="7603" spans="20:21">
      <c r="T7603" s="64"/>
      <c r="U7603" s="64"/>
    </row>
    <row r="7604" spans="20:21">
      <c r="T7604" s="64"/>
      <c r="U7604" s="64"/>
    </row>
    <row r="7605" spans="20:21">
      <c r="T7605" s="64"/>
      <c r="U7605" s="64"/>
    </row>
    <row r="7606" spans="20:21">
      <c r="T7606" s="64"/>
      <c r="U7606" s="64"/>
    </row>
    <row r="7607" spans="20:21">
      <c r="T7607" s="64"/>
      <c r="U7607" s="64"/>
    </row>
    <row r="7608" spans="20:21">
      <c r="T7608" s="64"/>
      <c r="U7608" s="64"/>
    </row>
    <row r="7609" spans="20:21">
      <c r="T7609" s="64"/>
      <c r="U7609" s="64"/>
    </row>
    <row r="7610" spans="20:21">
      <c r="T7610" s="64"/>
      <c r="U7610" s="64"/>
    </row>
    <row r="7611" spans="20:21">
      <c r="T7611" s="64"/>
      <c r="U7611" s="64"/>
    </row>
    <row r="7612" spans="20:21">
      <c r="T7612" s="64"/>
      <c r="U7612" s="64"/>
    </row>
    <row r="7613" spans="20:21">
      <c r="T7613" s="64"/>
      <c r="U7613" s="64"/>
    </row>
    <row r="7614" spans="20:21">
      <c r="T7614" s="64"/>
      <c r="U7614" s="64"/>
    </row>
    <row r="7615" spans="20:21">
      <c r="T7615" s="64"/>
      <c r="U7615" s="64"/>
    </row>
    <row r="7616" spans="20:21">
      <c r="T7616" s="64"/>
      <c r="U7616" s="64"/>
    </row>
    <row r="7617" spans="20:21">
      <c r="T7617" s="64"/>
      <c r="U7617" s="64"/>
    </row>
    <row r="7618" spans="20:21">
      <c r="T7618" s="64"/>
      <c r="U7618" s="64"/>
    </row>
    <row r="7619" spans="20:21">
      <c r="T7619" s="64"/>
      <c r="U7619" s="64"/>
    </row>
    <row r="7620" spans="20:21">
      <c r="T7620" s="64"/>
      <c r="U7620" s="64"/>
    </row>
    <row r="7621" spans="20:21">
      <c r="T7621" s="64"/>
      <c r="U7621" s="64"/>
    </row>
    <row r="7622" spans="20:21">
      <c r="T7622" s="64"/>
      <c r="U7622" s="64"/>
    </row>
    <row r="7623" spans="20:21">
      <c r="T7623" s="64"/>
      <c r="U7623" s="64"/>
    </row>
    <row r="7624" spans="20:21">
      <c r="T7624" s="64"/>
      <c r="U7624" s="64"/>
    </row>
    <row r="7625" spans="20:21">
      <c r="T7625" s="64"/>
      <c r="U7625" s="64"/>
    </row>
    <row r="7626" spans="20:21">
      <c r="T7626" s="64"/>
      <c r="U7626" s="64"/>
    </row>
    <row r="7627" spans="20:21">
      <c r="T7627" s="64"/>
      <c r="U7627" s="64"/>
    </row>
    <row r="7628" spans="20:21">
      <c r="T7628" s="64"/>
      <c r="U7628" s="64"/>
    </row>
    <row r="7629" spans="20:21">
      <c r="T7629" s="64"/>
      <c r="U7629" s="64"/>
    </row>
    <row r="7630" spans="20:21">
      <c r="T7630" s="64"/>
      <c r="U7630" s="64"/>
    </row>
    <row r="7631" spans="20:21">
      <c r="T7631" s="64"/>
      <c r="U7631" s="64"/>
    </row>
    <row r="7632" spans="20:21">
      <c r="T7632" s="64"/>
      <c r="U7632" s="64"/>
    </row>
    <row r="7633" spans="20:21">
      <c r="T7633" s="64"/>
      <c r="U7633" s="64"/>
    </row>
    <row r="7634" spans="20:21">
      <c r="T7634" s="64"/>
      <c r="U7634" s="64"/>
    </row>
    <row r="7635" spans="20:21">
      <c r="T7635" s="64"/>
      <c r="U7635" s="64"/>
    </row>
    <row r="7636" spans="20:21">
      <c r="T7636" s="64"/>
      <c r="U7636" s="64"/>
    </row>
    <row r="7637" spans="20:21">
      <c r="T7637" s="64"/>
      <c r="U7637" s="64"/>
    </row>
    <row r="7638" spans="20:21">
      <c r="T7638" s="64"/>
      <c r="U7638" s="64"/>
    </row>
    <row r="7639" spans="20:21">
      <c r="T7639" s="64"/>
      <c r="U7639" s="64"/>
    </row>
    <row r="7640" spans="20:21">
      <c r="T7640" s="64"/>
      <c r="U7640" s="64"/>
    </row>
    <row r="7641" spans="20:21">
      <c r="T7641" s="64"/>
      <c r="U7641" s="64"/>
    </row>
    <row r="7642" spans="20:21">
      <c r="T7642" s="64"/>
      <c r="U7642" s="64"/>
    </row>
    <row r="7643" spans="20:21">
      <c r="T7643" s="64"/>
      <c r="U7643" s="64"/>
    </row>
    <row r="7644" spans="20:21">
      <c r="T7644" s="64"/>
      <c r="U7644" s="64"/>
    </row>
    <row r="7645" spans="20:21">
      <c r="T7645" s="64"/>
      <c r="U7645" s="64"/>
    </row>
    <row r="7646" spans="20:21">
      <c r="T7646" s="64"/>
      <c r="U7646" s="64"/>
    </row>
    <row r="7647" spans="20:21">
      <c r="T7647" s="64"/>
      <c r="U7647" s="64"/>
    </row>
    <row r="7648" spans="20:21">
      <c r="T7648" s="64"/>
      <c r="U7648" s="64"/>
    </row>
    <row r="7649" spans="20:21">
      <c r="T7649" s="64"/>
      <c r="U7649" s="64"/>
    </row>
    <row r="7650" spans="20:21">
      <c r="T7650" s="64"/>
      <c r="U7650" s="64"/>
    </row>
    <row r="7651" spans="20:21">
      <c r="T7651" s="64"/>
      <c r="U7651" s="64"/>
    </row>
    <row r="7652" spans="20:21">
      <c r="T7652" s="64"/>
      <c r="U7652" s="64"/>
    </row>
    <row r="7653" spans="20:21">
      <c r="T7653" s="64"/>
      <c r="U7653" s="64"/>
    </row>
    <row r="7654" spans="20:21">
      <c r="T7654" s="64"/>
      <c r="U7654" s="64"/>
    </row>
    <row r="7655" spans="20:21">
      <c r="T7655" s="64"/>
      <c r="U7655" s="64"/>
    </row>
    <row r="7656" spans="20:21">
      <c r="T7656" s="64"/>
      <c r="U7656" s="64"/>
    </row>
    <row r="7657" spans="20:21">
      <c r="T7657" s="64"/>
      <c r="U7657" s="64"/>
    </row>
    <row r="7658" spans="20:21">
      <c r="T7658" s="64"/>
      <c r="U7658" s="64"/>
    </row>
    <row r="7659" spans="20:21">
      <c r="T7659" s="64"/>
      <c r="U7659" s="64"/>
    </row>
    <row r="7660" spans="20:21">
      <c r="T7660" s="64"/>
      <c r="U7660" s="64"/>
    </row>
    <row r="7661" spans="20:21">
      <c r="T7661" s="64"/>
      <c r="U7661" s="64"/>
    </row>
    <row r="7662" spans="20:21">
      <c r="T7662" s="64"/>
      <c r="U7662" s="64"/>
    </row>
    <row r="7663" spans="20:21">
      <c r="T7663" s="64"/>
      <c r="U7663" s="64"/>
    </row>
    <row r="7664" spans="20:21">
      <c r="T7664" s="64"/>
      <c r="U7664" s="64"/>
    </row>
    <row r="7665" spans="20:21">
      <c r="T7665" s="64"/>
      <c r="U7665" s="64"/>
    </row>
    <row r="7666" spans="20:21">
      <c r="T7666" s="64"/>
      <c r="U7666" s="64"/>
    </row>
    <row r="7667" spans="20:21">
      <c r="T7667" s="64"/>
      <c r="U7667" s="64"/>
    </row>
    <row r="7668" spans="20:21">
      <c r="T7668" s="64"/>
      <c r="U7668" s="64"/>
    </row>
    <row r="7669" spans="20:21">
      <c r="T7669" s="64"/>
      <c r="U7669" s="64"/>
    </row>
    <row r="7670" spans="20:21">
      <c r="T7670" s="64"/>
      <c r="U7670" s="64"/>
    </row>
    <row r="7671" spans="20:21">
      <c r="T7671" s="64"/>
      <c r="U7671" s="64"/>
    </row>
    <row r="7672" spans="20:21">
      <c r="T7672" s="64"/>
      <c r="U7672" s="64"/>
    </row>
    <row r="7673" spans="20:21">
      <c r="T7673" s="64"/>
      <c r="U7673" s="64"/>
    </row>
    <row r="7674" spans="20:21">
      <c r="T7674" s="64"/>
      <c r="U7674" s="64"/>
    </row>
    <row r="7675" spans="20:21">
      <c r="T7675" s="64"/>
      <c r="U7675" s="64"/>
    </row>
    <row r="7676" spans="20:21">
      <c r="T7676" s="64"/>
      <c r="U7676" s="64"/>
    </row>
    <row r="7677" spans="20:21">
      <c r="T7677" s="64"/>
      <c r="U7677" s="64"/>
    </row>
    <row r="7678" spans="20:21">
      <c r="T7678" s="64"/>
      <c r="U7678" s="64"/>
    </row>
    <row r="7679" spans="20:21">
      <c r="T7679" s="64"/>
      <c r="U7679" s="64"/>
    </row>
    <row r="7680" spans="20:21">
      <c r="T7680" s="64"/>
      <c r="U7680" s="64"/>
    </row>
    <row r="7681" spans="20:21">
      <c r="T7681" s="64"/>
      <c r="U7681" s="64"/>
    </row>
    <row r="7682" spans="20:21">
      <c r="T7682" s="64"/>
      <c r="U7682" s="64"/>
    </row>
    <row r="7683" spans="20:21">
      <c r="T7683" s="64"/>
      <c r="U7683" s="64"/>
    </row>
    <row r="7684" spans="20:21">
      <c r="T7684" s="64"/>
      <c r="U7684" s="64"/>
    </row>
    <row r="7685" spans="20:21">
      <c r="T7685" s="64"/>
      <c r="U7685" s="64"/>
    </row>
    <row r="7686" spans="20:21">
      <c r="T7686" s="64"/>
      <c r="U7686" s="64"/>
    </row>
    <row r="7687" spans="20:21">
      <c r="T7687" s="64"/>
      <c r="U7687" s="64"/>
    </row>
    <row r="7688" spans="20:21">
      <c r="T7688" s="64"/>
      <c r="U7688" s="64"/>
    </row>
    <row r="7689" spans="20:21">
      <c r="T7689" s="64"/>
      <c r="U7689" s="64"/>
    </row>
    <row r="7690" spans="20:21">
      <c r="T7690" s="64"/>
      <c r="U7690" s="64"/>
    </row>
    <row r="7691" spans="20:21">
      <c r="T7691" s="64"/>
      <c r="U7691" s="64"/>
    </row>
    <row r="7692" spans="20:21">
      <c r="T7692" s="64"/>
      <c r="U7692" s="64"/>
    </row>
    <row r="7693" spans="20:21">
      <c r="T7693" s="64"/>
      <c r="U7693" s="64"/>
    </row>
    <row r="7694" spans="20:21">
      <c r="T7694" s="64"/>
      <c r="U7694" s="64"/>
    </row>
    <row r="7695" spans="20:21">
      <c r="T7695" s="64"/>
      <c r="U7695" s="64"/>
    </row>
    <row r="7696" spans="20:21">
      <c r="T7696" s="64"/>
      <c r="U7696" s="64"/>
    </row>
    <row r="7697" spans="20:21">
      <c r="T7697" s="64"/>
      <c r="U7697" s="64"/>
    </row>
    <row r="7698" spans="20:21">
      <c r="T7698" s="64"/>
      <c r="U7698" s="64"/>
    </row>
    <row r="7699" spans="20:21">
      <c r="T7699" s="64"/>
      <c r="U7699" s="64"/>
    </row>
    <row r="7700" spans="20:21">
      <c r="T7700" s="64"/>
      <c r="U7700" s="64"/>
    </row>
    <row r="7701" spans="20:21">
      <c r="T7701" s="64"/>
      <c r="U7701" s="64"/>
    </row>
    <row r="7702" spans="20:21">
      <c r="T7702" s="64"/>
      <c r="U7702" s="64"/>
    </row>
    <row r="7703" spans="20:21">
      <c r="T7703" s="64"/>
      <c r="U7703" s="64"/>
    </row>
    <row r="7704" spans="20:21">
      <c r="T7704" s="64"/>
      <c r="U7704" s="64"/>
    </row>
    <row r="7705" spans="20:21">
      <c r="T7705" s="64"/>
      <c r="U7705" s="64"/>
    </row>
    <row r="7706" spans="20:21">
      <c r="T7706" s="64"/>
      <c r="U7706" s="64"/>
    </row>
    <row r="7707" spans="20:21">
      <c r="T7707" s="64"/>
      <c r="U7707" s="64"/>
    </row>
    <row r="7708" spans="20:21">
      <c r="T7708" s="64"/>
      <c r="U7708" s="64"/>
    </row>
    <row r="7709" spans="20:21">
      <c r="T7709" s="64"/>
      <c r="U7709" s="64"/>
    </row>
    <row r="7710" spans="20:21">
      <c r="T7710" s="64"/>
      <c r="U7710" s="64"/>
    </row>
    <row r="7711" spans="20:21">
      <c r="T7711" s="64"/>
      <c r="U7711" s="64"/>
    </row>
    <row r="7712" spans="20:21">
      <c r="T7712" s="64"/>
      <c r="U7712" s="64"/>
    </row>
    <row r="7713" spans="20:21">
      <c r="T7713" s="64"/>
      <c r="U7713" s="64"/>
    </row>
    <row r="7714" spans="20:21">
      <c r="T7714" s="64"/>
      <c r="U7714" s="64"/>
    </row>
    <row r="7715" spans="20:21">
      <c r="T7715" s="64"/>
      <c r="U7715" s="64"/>
    </row>
    <row r="7716" spans="20:21">
      <c r="T7716" s="64"/>
      <c r="U7716" s="64"/>
    </row>
    <row r="7717" spans="20:21">
      <c r="T7717" s="64"/>
      <c r="U7717" s="64"/>
    </row>
    <row r="7718" spans="20:21">
      <c r="T7718" s="64"/>
      <c r="U7718" s="64"/>
    </row>
    <row r="7719" spans="20:21">
      <c r="T7719" s="64"/>
      <c r="U7719" s="64"/>
    </row>
    <row r="7720" spans="20:21">
      <c r="T7720" s="64"/>
      <c r="U7720" s="64"/>
    </row>
    <row r="7721" spans="20:21">
      <c r="T7721" s="64"/>
      <c r="U7721" s="64"/>
    </row>
    <row r="7722" spans="20:21">
      <c r="T7722" s="64"/>
      <c r="U7722" s="64"/>
    </row>
    <row r="7723" spans="20:21">
      <c r="T7723" s="64"/>
      <c r="U7723" s="64"/>
    </row>
    <row r="7724" spans="20:21">
      <c r="T7724" s="64"/>
      <c r="U7724" s="64"/>
    </row>
    <row r="7725" spans="20:21">
      <c r="T7725" s="64"/>
      <c r="U7725" s="64"/>
    </row>
    <row r="7726" spans="20:21">
      <c r="T7726" s="64"/>
      <c r="U7726" s="64"/>
    </row>
    <row r="7727" spans="20:21">
      <c r="T7727" s="64"/>
      <c r="U7727" s="64"/>
    </row>
    <row r="7728" spans="20:21">
      <c r="T7728" s="64"/>
      <c r="U7728" s="64"/>
    </row>
    <row r="7729" spans="20:21">
      <c r="T7729" s="64"/>
      <c r="U7729" s="64"/>
    </row>
    <row r="7730" spans="20:21">
      <c r="T7730" s="64"/>
      <c r="U7730" s="64"/>
    </row>
    <row r="7731" spans="20:21">
      <c r="T7731" s="64"/>
      <c r="U7731" s="64"/>
    </row>
    <row r="7732" spans="20:21">
      <c r="T7732" s="64"/>
      <c r="U7732" s="64"/>
    </row>
    <row r="7733" spans="20:21">
      <c r="T7733" s="64"/>
      <c r="U7733" s="64"/>
    </row>
    <row r="7734" spans="20:21">
      <c r="T7734" s="64"/>
      <c r="U7734" s="64"/>
    </row>
    <row r="7735" spans="20:21">
      <c r="T7735" s="64"/>
      <c r="U7735" s="64"/>
    </row>
    <row r="7736" spans="20:21">
      <c r="T7736" s="64"/>
      <c r="U7736" s="64"/>
    </row>
    <row r="7737" spans="20:21">
      <c r="T7737" s="64"/>
      <c r="U7737" s="64"/>
    </row>
    <row r="7738" spans="20:21">
      <c r="T7738" s="64"/>
      <c r="U7738" s="64"/>
    </row>
    <row r="7739" spans="20:21">
      <c r="T7739" s="64"/>
      <c r="U7739" s="64"/>
    </row>
    <row r="7740" spans="20:21">
      <c r="T7740" s="64"/>
      <c r="U7740" s="64"/>
    </row>
    <row r="7741" spans="20:21">
      <c r="T7741" s="64"/>
      <c r="U7741" s="64"/>
    </row>
    <row r="7742" spans="20:21">
      <c r="T7742" s="64"/>
      <c r="U7742" s="64"/>
    </row>
    <row r="7743" spans="20:21">
      <c r="T7743" s="64"/>
      <c r="U7743" s="64"/>
    </row>
    <row r="7744" spans="20:21">
      <c r="T7744" s="64"/>
      <c r="U7744" s="64"/>
    </row>
    <row r="7745" spans="20:21">
      <c r="T7745" s="64"/>
      <c r="U7745" s="64"/>
    </row>
    <row r="7746" spans="20:21">
      <c r="T7746" s="64"/>
      <c r="U7746" s="64"/>
    </row>
    <row r="7747" spans="20:21">
      <c r="T7747" s="64"/>
      <c r="U7747" s="64"/>
    </row>
    <row r="7748" spans="20:21">
      <c r="T7748" s="64"/>
      <c r="U7748" s="64"/>
    </row>
    <row r="7749" spans="20:21">
      <c r="T7749" s="64"/>
      <c r="U7749" s="64"/>
    </row>
    <row r="7750" spans="20:21">
      <c r="T7750" s="64"/>
      <c r="U7750" s="64"/>
    </row>
    <row r="7751" spans="20:21">
      <c r="T7751" s="64"/>
      <c r="U7751" s="64"/>
    </row>
    <row r="7752" spans="20:21">
      <c r="T7752" s="64"/>
      <c r="U7752" s="64"/>
    </row>
    <row r="7753" spans="20:21">
      <c r="T7753" s="64"/>
      <c r="U7753" s="64"/>
    </row>
    <row r="7754" spans="20:21">
      <c r="T7754" s="64"/>
      <c r="U7754" s="64"/>
    </row>
    <row r="7755" spans="20:21">
      <c r="T7755" s="64"/>
      <c r="U7755" s="64"/>
    </row>
    <row r="7756" spans="20:21">
      <c r="T7756" s="64"/>
      <c r="U7756" s="64"/>
    </row>
    <row r="7757" spans="20:21">
      <c r="T7757" s="64"/>
      <c r="U7757" s="64"/>
    </row>
    <row r="7758" spans="20:21">
      <c r="T7758" s="64"/>
      <c r="U7758" s="64"/>
    </row>
    <row r="7759" spans="20:21">
      <c r="T7759" s="64"/>
      <c r="U7759" s="64"/>
    </row>
    <row r="7760" spans="20:21">
      <c r="T7760" s="64"/>
      <c r="U7760" s="64"/>
    </row>
    <row r="7761" spans="20:21">
      <c r="T7761" s="64"/>
      <c r="U7761" s="64"/>
    </row>
    <row r="7762" spans="20:21">
      <c r="T7762" s="64"/>
      <c r="U7762" s="64"/>
    </row>
    <row r="7763" spans="20:21">
      <c r="T7763" s="64"/>
      <c r="U7763" s="64"/>
    </row>
    <row r="7764" spans="20:21">
      <c r="T7764" s="64"/>
      <c r="U7764" s="64"/>
    </row>
    <row r="7765" spans="20:21">
      <c r="T7765" s="64"/>
      <c r="U7765" s="64"/>
    </row>
    <row r="7766" spans="20:21">
      <c r="T7766" s="64"/>
      <c r="U7766" s="64"/>
    </row>
    <row r="7767" spans="20:21">
      <c r="T7767" s="64"/>
      <c r="U7767" s="64"/>
    </row>
    <row r="7768" spans="20:21">
      <c r="T7768" s="64"/>
      <c r="U7768" s="64"/>
    </row>
    <row r="7769" spans="20:21">
      <c r="T7769" s="64"/>
      <c r="U7769" s="64"/>
    </row>
    <row r="7770" spans="20:21">
      <c r="T7770" s="64"/>
      <c r="U7770" s="64"/>
    </row>
    <row r="7771" spans="20:21">
      <c r="T7771" s="64"/>
      <c r="U7771" s="64"/>
    </row>
    <row r="7772" spans="20:21">
      <c r="T7772" s="64"/>
      <c r="U7772" s="64"/>
    </row>
    <row r="7773" spans="20:21">
      <c r="T7773" s="64"/>
      <c r="U7773" s="64"/>
    </row>
    <row r="7774" spans="20:21">
      <c r="T7774" s="64"/>
      <c r="U7774" s="64"/>
    </row>
    <row r="7775" spans="20:21">
      <c r="T7775" s="64"/>
      <c r="U7775" s="64"/>
    </row>
    <row r="7776" spans="20:21">
      <c r="T7776" s="64"/>
      <c r="U7776" s="64"/>
    </row>
    <row r="7777" spans="20:21">
      <c r="T7777" s="64"/>
      <c r="U7777" s="64"/>
    </row>
    <row r="7778" spans="20:21">
      <c r="T7778" s="64"/>
      <c r="U7778" s="64"/>
    </row>
    <row r="7779" spans="20:21">
      <c r="T7779" s="64"/>
      <c r="U7779" s="64"/>
    </row>
    <row r="7780" spans="20:21">
      <c r="T7780" s="64"/>
      <c r="U7780" s="64"/>
    </row>
    <row r="7781" spans="20:21">
      <c r="T7781" s="64"/>
      <c r="U7781" s="64"/>
    </row>
    <row r="7782" spans="20:21">
      <c r="T7782" s="64"/>
      <c r="U7782" s="64"/>
    </row>
    <row r="7783" spans="20:21">
      <c r="T7783" s="64"/>
      <c r="U7783" s="64"/>
    </row>
    <row r="7784" spans="20:21">
      <c r="T7784" s="64"/>
      <c r="U7784" s="64"/>
    </row>
    <row r="7785" spans="20:21">
      <c r="T7785" s="64"/>
      <c r="U7785" s="64"/>
    </row>
    <row r="7786" spans="20:21">
      <c r="T7786" s="64"/>
      <c r="U7786" s="64"/>
    </row>
    <row r="7787" spans="20:21">
      <c r="T7787" s="64"/>
      <c r="U7787" s="64"/>
    </row>
    <row r="7788" spans="20:21">
      <c r="T7788" s="64"/>
      <c r="U7788" s="64"/>
    </row>
    <row r="7789" spans="20:21">
      <c r="T7789" s="64"/>
      <c r="U7789" s="64"/>
    </row>
    <row r="7790" spans="20:21">
      <c r="T7790" s="64"/>
      <c r="U7790" s="64"/>
    </row>
    <row r="7791" spans="20:21">
      <c r="T7791" s="64"/>
      <c r="U7791" s="64"/>
    </row>
    <row r="7792" spans="20:21">
      <c r="T7792" s="64"/>
      <c r="U7792" s="64"/>
    </row>
    <row r="7793" spans="20:21">
      <c r="T7793" s="64"/>
      <c r="U7793" s="64"/>
    </row>
    <row r="7794" spans="20:21">
      <c r="T7794" s="64"/>
      <c r="U7794" s="64"/>
    </row>
    <row r="7795" spans="20:21">
      <c r="T7795" s="64"/>
      <c r="U7795" s="64"/>
    </row>
    <row r="7796" spans="20:21">
      <c r="T7796" s="64"/>
      <c r="U7796" s="64"/>
    </row>
    <row r="7797" spans="20:21">
      <c r="T7797" s="64"/>
      <c r="U7797" s="64"/>
    </row>
    <row r="7798" spans="20:21">
      <c r="T7798" s="64"/>
      <c r="U7798" s="64"/>
    </row>
    <row r="7799" spans="20:21">
      <c r="T7799" s="64"/>
      <c r="U7799" s="64"/>
    </row>
    <row r="7800" spans="20:21">
      <c r="T7800" s="64"/>
      <c r="U7800" s="64"/>
    </row>
    <row r="7801" spans="20:21">
      <c r="T7801" s="64"/>
      <c r="U7801" s="64"/>
    </row>
    <row r="7802" spans="20:21">
      <c r="T7802" s="64"/>
      <c r="U7802" s="64"/>
    </row>
    <row r="7803" spans="20:21">
      <c r="T7803" s="64"/>
      <c r="U7803" s="64"/>
    </row>
    <row r="7804" spans="20:21">
      <c r="T7804" s="64"/>
      <c r="U7804" s="64"/>
    </row>
    <row r="7805" spans="20:21">
      <c r="T7805" s="64"/>
      <c r="U7805" s="64"/>
    </row>
    <row r="7806" spans="20:21">
      <c r="T7806" s="64"/>
      <c r="U7806" s="64"/>
    </row>
    <row r="7807" spans="20:21">
      <c r="T7807" s="64"/>
      <c r="U7807" s="64"/>
    </row>
    <row r="7808" spans="20:21">
      <c r="T7808" s="64"/>
      <c r="U7808" s="64"/>
    </row>
    <row r="7809" spans="20:21">
      <c r="T7809" s="64"/>
      <c r="U7809" s="64"/>
    </row>
    <row r="7810" spans="20:21">
      <c r="T7810" s="64"/>
      <c r="U7810" s="64"/>
    </row>
    <row r="7811" spans="20:21">
      <c r="T7811" s="64"/>
      <c r="U7811" s="64"/>
    </row>
    <row r="7812" spans="20:21">
      <c r="T7812" s="64"/>
      <c r="U7812" s="64"/>
    </row>
    <row r="7813" spans="20:21">
      <c r="T7813" s="64"/>
      <c r="U7813" s="64"/>
    </row>
    <row r="7814" spans="20:21">
      <c r="T7814" s="64"/>
      <c r="U7814" s="64"/>
    </row>
    <row r="7815" spans="20:21">
      <c r="T7815" s="64"/>
      <c r="U7815" s="64"/>
    </row>
    <row r="7816" spans="20:21">
      <c r="T7816" s="64"/>
      <c r="U7816" s="64"/>
    </row>
    <row r="7817" spans="20:21">
      <c r="T7817" s="64"/>
      <c r="U7817" s="64"/>
    </row>
    <row r="7818" spans="20:21">
      <c r="T7818" s="64"/>
      <c r="U7818" s="64"/>
    </row>
    <row r="7819" spans="20:21">
      <c r="T7819" s="64"/>
      <c r="U7819" s="64"/>
    </row>
    <row r="7820" spans="20:21">
      <c r="T7820" s="64"/>
      <c r="U7820" s="64"/>
    </row>
    <row r="7821" spans="20:21">
      <c r="T7821" s="64"/>
      <c r="U7821" s="64"/>
    </row>
    <row r="7822" spans="20:21">
      <c r="T7822" s="64"/>
      <c r="U7822" s="64"/>
    </row>
    <row r="7823" spans="20:21">
      <c r="T7823" s="64"/>
      <c r="U7823" s="64"/>
    </row>
    <row r="7824" spans="20:21">
      <c r="T7824" s="64"/>
      <c r="U7824" s="64"/>
    </row>
    <row r="7825" spans="20:21">
      <c r="T7825" s="64"/>
      <c r="U7825" s="64"/>
    </row>
    <row r="7826" spans="20:21">
      <c r="T7826" s="64"/>
      <c r="U7826" s="64"/>
    </row>
    <row r="7827" spans="20:21">
      <c r="T7827" s="64"/>
      <c r="U7827" s="64"/>
    </row>
    <row r="7828" spans="20:21">
      <c r="T7828" s="64"/>
      <c r="U7828" s="64"/>
    </row>
    <row r="7829" spans="20:21">
      <c r="T7829" s="64"/>
      <c r="U7829" s="64"/>
    </row>
    <row r="7830" spans="20:21">
      <c r="T7830" s="64"/>
      <c r="U7830" s="64"/>
    </row>
    <row r="7831" spans="20:21">
      <c r="T7831" s="64"/>
      <c r="U7831" s="64"/>
    </row>
    <row r="7832" spans="20:21">
      <c r="T7832" s="64"/>
      <c r="U7832" s="64"/>
    </row>
    <row r="7833" spans="20:21">
      <c r="T7833" s="64"/>
      <c r="U7833" s="64"/>
    </row>
    <row r="7834" spans="20:21">
      <c r="T7834" s="64"/>
      <c r="U7834" s="64"/>
    </row>
    <row r="7835" spans="20:21">
      <c r="T7835" s="64"/>
      <c r="U7835" s="64"/>
    </row>
    <row r="7836" spans="20:21">
      <c r="T7836" s="64"/>
      <c r="U7836" s="64"/>
    </row>
    <row r="7837" spans="20:21">
      <c r="T7837" s="64"/>
      <c r="U7837" s="64"/>
    </row>
    <row r="7838" spans="20:21">
      <c r="T7838" s="64"/>
      <c r="U7838" s="64"/>
    </row>
    <row r="7839" spans="20:21">
      <c r="T7839" s="64"/>
      <c r="U7839" s="64"/>
    </row>
    <row r="7840" spans="20:21">
      <c r="T7840" s="64"/>
      <c r="U7840" s="64"/>
    </row>
    <row r="7841" spans="20:21">
      <c r="T7841" s="64"/>
      <c r="U7841" s="64"/>
    </row>
    <row r="7842" spans="20:21">
      <c r="T7842" s="64"/>
      <c r="U7842" s="64"/>
    </row>
    <row r="7843" spans="20:21">
      <c r="T7843" s="64"/>
      <c r="U7843" s="64"/>
    </row>
    <row r="7844" spans="20:21">
      <c r="T7844" s="64"/>
      <c r="U7844" s="64"/>
    </row>
    <row r="7845" spans="20:21">
      <c r="T7845" s="64"/>
      <c r="U7845" s="64"/>
    </row>
    <row r="7846" spans="20:21">
      <c r="T7846" s="64"/>
      <c r="U7846" s="64"/>
    </row>
    <row r="7847" spans="20:21">
      <c r="T7847" s="64"/>
      <c r="U7847" s="64"/>
    </row>
    <row r="7848" spans="20:21">
      <c r="T7848" s="64"/>
      <c r="U7848" s="64"/>
    </row>
    <row r="7849" spans="20:21">
      <c r="T7849" s="64"/>
      <c r="U7849" s="64"/>
    </row>
    <row r="7850" spans="20:21">
      <c r="T7850" s="64"/>
      <c r="U7850" s="64"/>
    </row>
    <row r="7851" spans="20:21">
      <c r="T7851" s="64"/>
      <c r="U7851" s="64"/>
    </row>
    <row r="7852" spans="20:21">
      <c r="T7852" s="64"/>
      <c r="U7852" s="64"/>
    </row>
    <row r="7853" spans="20:21">
      <c r="T7853" s="64"/>
      <c r="U7853" s="64"/>
    </row>
    <row r="7854" spans="20:21">
      <c r="T7854" s="64"/>
      <c r="U7854" s="64"/>
    </row>
    <row r="7855" spans="20:21">
      <c r="T7855" s="64"/>
      <c r="U7855" s="64"/>
    </row>
    <row r="7856" spans="20:21">
      <c r="T7856" s="64"/>
      <c r="U7856" s="64"/>
    </row>
    <row r="7857" spans="20:21">
      <c r="T7857" s="64"/>
      <c r="U7857" s="64"/>
    </row>
    <row r="7858" spans="20:21">
      <c r="T7858" s="64"/>
      <c r="U7858" s="64"/>
    </row>
    <row r="7859" spans="20:21">
      <c r="T7859" s="64"/>
      <c r="U7859" s="64"/>
    </row>
    <row r="7860" spans="20:21">
      <c r="T7860" s="64"/>
      <c r="U7860" s="64"/>
    </row>
    <row r="7861" spans="20:21">
      <c r="T7861" s="64"/>
      <c r="U7861" s="64"/>
    </row>
    <row r="7862" spans="20:21">
      <c r="T7862" s="64"/>
      <c r="U7862" s="64"/>
    </row>
    <row r="7863" spans="20:21">
      <c r="T7863" s="64"/>
      <c r="U7863" s="64"/>
    </row>
    <row r="7864" spans="20:21">
      <c r="T7864" s="64"/>
      <c r="U7864" s="64"/>
    </row>
    <row r="7865" spans="20:21">
      <c r="T7865" s="64"/>
      <c r="U7865" s="64"/>
    </row>
    <row r="7866" spans="20:21">
      <c r="T7866" s="64"/>
      <c r="U7866" s="64"/>
    </row>
    <row r="7867" spans="20:21">
      <c r="T7867" s="64"/>
      <c r="U7867" s="64"/>
    </row>
    <row r="7868" spans="20:21">
      <c r="T7868" s="64"/>
      <c r="U7868" s="64"/>
    </row>
    <row r="7869" spans="20:21">
      <c r="T7869" s="64"/>
      <c r="U7869" s="64"/>
    </row>
    <row r="7870" spans="20:21">
      <c r="T7870" s="64"/>
      <c r="U7870" s="64"/>
    </row>
    <row r="7871" spans="20:21">
      <c r="T7871" s="64"/>
      <c r="U7871" s="64"/>
    </row>
    <row r="7872" spans="20:21">
      <c r="T7872" s="64"/>
      <c r="U7872" s="64"/>
    </row>
    <row r="7873" spans="20:21">
      <c r="T7873" s="64"/>
      <c r="U7873" s="64"/>
    </row>
    <row r="7874" spans="20:21">
      <c r="T7874" s="64"/>
      <c r="U7874" s="64"/>
    </row>
    <row r="7875" spans="20:21">
      <c r="T7875" s="64"/>
      <c r="U7875" s="64"/>
    </row>
    <row r="7876" spans="20:21">
      <c r="T7876" s="64"/>
      <c r="U7876" s="64"/>
    </row>
    <row r="7877" spans="20:21">
      <c r="T7877" s="64"/>
      <c r="U7877" s="64"/>
    </row>
    <row r="7878" spans="20:21">
      <c r="T7878" s="64"/>
      <c r="U7878" s="64"/>
    </row>
    <row r="7879" spans="20:21">
      <c r="T7879" s="64"/>
      <c r="U7879" s="64"/>
    </row>
    <row r="7880" spans="20:21">
      <c r="T7880" s="64"/>
      <c r="U7880" s="64"/>
    </row>
    <row r="7881" spans="20:21">
      <c r="T7881" s="64"/>
      <c r="U7881" s="64"/>
    </row>
    <row r="7882" spans="20:21">
      <c r="T7882" s="64"/>
      <c r="U7882" s="64"/>
    </row>
    <row r="7883" spans="20:21">
      <c r="T7883" s="64"/>
      <c r="U7883" s="64"/>
    </row>
    <row r="7884" spans="20:21">
      <c r="T7884" s="64"/>
      <c r="U7884" s="64"/>
    </row>
    <row r="7885" spans="20:21">
      <c r="T7885" s="64"/>
      <c r="U7885" s="64"/>
    </row>
    <row r="7886" spans="20:21">
      <c r="T7886" s="64"/>
      <c r="U7886" s="64"/>
    </row>
    <row r="7887" spans="20:21">
      <c r="T7887" s="64"/>
      <c r="U7887" s="64"/>
    </row>
    <row r="7888" spans="20:21">
      <c r="T7888" s="64"/>
      <c r="U7888" s="64"/>
    </row>
    <row r="7889" spans="20:21">
      <c r="T7889" s="64"/>
      <c r="U7889" s="64"/>
    </row>
    <row r="7890" spans="20:21">
      <c r="T7890" s="64"/>
      <c r="U7890" s="64"/>
    </row>
    <row r="7891" spans="20:21">
      <c r="T7891" s="64"/>
      <c r="U7891" s="64"/>
    </row>
    <row r="7892" spans="20:21">
      <c r="T7892" s="64"/>
      <c r="U7892" s="64"/>
    </row>
    <row r="7893" spans="20:21">
      <c r="T7893" s="64"/>
      <c r="U7893" s="64"/>
    </row>
    <row r="7894" spans="20:21">
      <c r="T7894" s="64"/>
      <c r="U7894" s="64"/>
    </row>
    <row r="7895" spans="20:21">
      <c r="T7895" s="64"/>
      <c r="U7895" s="64"/>
    </row>
    <row r="7896" spans="20:21">
      <c r="T7896" s="64"/>
      <c r="U7896" s="64"/>
    </row>
    <row r="7897" spans="20:21">
      <c r="T7897" s="64"/>
      <c r="U7897" s="64"/>
    </row>
    <row r="7898" spans="20:21">
      <c r="T7898" s="64"/>
      <c r="U7898" s="64"/>
    </row>
    <row r="7899" spans="20:21">
      <c r="T7899" s="64"/>
      <c r="U7899" s="64"/>
    </row>
    <row r="7900" spans="20:21">
      <c r="T7900" s="64"/>
      <c r="U7900" s="64"/>
    </row>
    <row r="7901" spans="20:21">
      <c r="T7901" s="64"/>
      <c r="U7901" s="64"/>
    </row>
    <row r="7902" spans="20:21">
      <c r="T7902" s="64"/>
      <c r="U7902" s="64"/>
    </row>
    <row r="7903" spans="20:21">
      <c r="T7903" s="64"/>
      <c r="U7903" s="64"/>
    </row>
    <row r="7904" spans="20:21">
      <c r="T7904" s="64"/>
      <c r="U7904" s="64"/>
    </row>
    <row r="7905" spans="20:21">
      <c r="T7905" s="64"/>
      <c r="U7905" s="64"/>
    </row>
    <row r="7906" spans="20:21">
      <c r="T7906" s="64"/>
      <c r="U7906" s="64"/>
    </row>
    <row r="7907" spans="20:21">
      <c r="T7907" s="64"/>
      <c r="U7907" s="64"/>
    </row>
    <row r="7908" spans="20:21">
      <c r="T7908" s="64"/>
      <c r="U7908" s="64"/>
    </row>
    <row r="7909" spans="20:21">
      <c r="T7909" s="64"/>
      <c r="U7909" s="64"/>
    </row>
    <row r="7910" spans="20:21">
      <c r="T7910" s="64"/>
      <c r="U7910" s="64"/>
    </row>
    <row r="7911" spans="20:21">
      <c r="T7911" s="64"/>
      <c r="U7911" s="64"/>
    </row>
    <row r="7912" spans="20:21">
      <c r="T7912" s="64"/>
      <c r="U7912" s="64"/>
    </row>
    <row r="7913" spans="20:21">
      <c r="T7913" s="64"/>
      <c r="U7913" s="64"/>
    </row>
    <row r="7914" spans="20:21">
      <c r="T7914" s="64"/>
      <c r="U7914" s="64"/>
    </row>
    <row r="7915" spans="20:21">
      <c r="T7915" s="64"/>
      <c r="U7915" s="64"/>
    </row>
    <row r="7916" spans="20:21">
      <c r="T7916" s="64"/>
      <c r="U7916" s="64"/>
    </row>
    <row r="7917" spans="20:21">
      <c r="T7917" s="64"/>
      <c r="U7917" s="64"/>
    </row>
    <row r="7918" spans="20:21">
      <c r="T7918" s="64"/>
      <c r="U7918" s="64"/>
    </row>
    <row r="7919" spans="20:21">
      <c r="T7919" s="64"/>
      <c r="U7919" s="64"/>
    </row>
    <row r="7920" spans="20:21">
      <c r="T7920" s="64"/>
      <c r="U7920" s="64"/>
    </row>
    <row r="7921" spans="20:21">
      <c r="T7921" s="64"/>
      <c r="U7921" s="64"/>
    </row>
    <row r="7922" spans="20:21">
      <c r="T7922" s="64"/>
      <c r="U7922" s="64"/>
    </row>
    <row r="7923" spans="20:21">
      <c r="T7923" s="64"/>
      <c r="U7923" s="64"/>
    </row>
    <row r="7924" spans="20:21">
      <c r="T7924" s="64"/>
      <c r="U7924" s="64"/>
    </row>
    <row r="7925" spans="20:21">
      <c r="T7925" s="64"/>
      <c r="U7925" s="64"/>
    </row>
    <row r="7926" spans="20:21">
      <c r="T7926" s="64"/>
      <c r="U7926" s="64"/>
    </row>
    <row r="7927" spans="20:21">
      <c r="T7927" s="64"/>
      <c r="U7927" s="64"/>
    </row>
    <row r="7928" spans="20:21">
      <c r="T7928" s="64"/>
      <c r="U7928" s="64"/>
    </row>
    <row r="7929" spans="20:21">
      <c r="T7929" s="64"/>
      <c r="U7929" s="64"/>
    </row>
    <row r="7930" spans="20:21">
      <c r="T7930" s="64"/>
      <c r="U7930" s="64"/>
    </row>
    <row r="7931" spans="20:21">
      <c r="T7931" s="64"/>
      <c r="U7931" s="64"/>
    </row>
    <row r="7932" spans="20:21">
      <c r="T7932" s="64"/>
      <c r="U7932" s="64"/>
    </row>
    <row r="7933" spans="20:21">
      <c r="T7933" s="64"/>
      <c r="U7933" s="64"/>
    </row>
    <row r="7934" spans="20:21">
      <c r="T7934" s="64"/>
      <c r="U7934" s="64"/>
    </row>
    <row r="7935" spans="20:21">
      <c r="T7935" s="64"/>
      <c r="U7935" s="64"/>
    </row>
    <row r="7936" spans="20:21">
      <c r="T7936" s="64"/>
      <c r="U7936" s="64"/>
    </row>
    <row r="7937" spans="20:21">
      <c r="T7937" s="64"/>
      <c r="U7937" s="64"/>
    </row>
    <row r="7938" spans="20:21">
      <c r="T7938" s="64"/>
      <c r="U7938" s="64"/>
    </row>
    <row r="7939" spans="20:21">
      <c r="T7939" s="64"/>
      <c r="U7939" s="64"/>
    </row>
    <row r="7940" spans="20:21">
      <c r="T7940" s="64"/>
      <c r="U7940" s="64"/>
    </row>
    <row r="7941" spans="20:21">
      <c r="T7941" s="64"/>
      <c r="U7941" s="64"/>
    </row>
    <row r="7942" spans="20:21">
      <c r="T7942" s="64"/>
      <c r="U7942" s="64"/>
    </row>
    <row r="7943" spans="20:21">
      <c r="T7943" s="64"/>
      <c r="U7943" s="64"/>
    </row>
    <row r="7944" spans="20:21">
      <c r="T7944" s="64"/>
      <c r="U7944" s="64"/>
    </row>
    <row r="7945" spans="20:21">
      <c r="T7945" s="64"/>
      <c r="U7945" s="64"/>
    </row>
    <row r="7946" spans="20:21">
      <c r="T7946" s="64"/>
      <c r="U7946" s="64"/>
    </row>
    <row r="7947" spans="20:21">
      <c r="T7947" s="64"/>
      <c r="U7947" s="64"/>
    </row>
    <row r="7948" spans="20:21">
      <c r="T7948" s="64"/>
      <c r="U7948" s="64"/>
    </row>
    <row r="7949" spans="20:21">
      <c r="T7949" s="64"/>
      <c r="U7949" s="64"/>
    </row>
    <row r="7950" spans="20:21">
      <c r="T7950" s="64"/>
      <c r="U7950" s="64"/>
    </row>
    <row r="7951" spans="20:21">
      <c r="T7951" s="64"/>
      <c r="U7951" s="64"/>
    </row>
    <row r="7952" spans="20:21">
      <c r="T7952" s="64"/>
      <c r="U7952" s="64"/>
    </row>
    <row r="7953" spans="20:21">
      <c r="T7953" s="64"/>
      <c r="U7953" s="64"/>
    </row>
    <row r="7954" spans="20:21">
      <c r="T7954" s="64"/>
      <c r="U7954" s="64"/>
    </row>
    <row r="7955" spans="20:21">
      <c r="T7955" s="64"/>
      <c r="U7955" s="64"/>
    </row>
    <row r="7956" spans="20:21">
      <c r="T7956" s="64"/>
      <c r="U7956" s="64"/>
    </row>
    <row r="7957" spans="20:21">
      <c r="T7957" s="64"/>
      <c r="U7957" s="64"/>
    </row>
    <row r="7958" spans="20:21">
      <c r="T7958" s="64"/>
      <c r="U7958" s="64"/>
    </row>
    <row r="7959" spans="20:21">
      <c r="T7959" s="64"/>
      <c r="U7959" s="64"/>
    </row>
    <row r="7960" spans="20:21">
      <c r="T7960" s="64"/>
      <c r="U7960" s="64"/>
    </row>
    <row r="7961" spans="20:21">
      <c r="T7961" s="64"/>
      <c r="U7961" s="64"/>
    </row>
    <row r="7962" spans="20:21">
      <c r="T7962" s="64"/>
      <c r="U7962" s="64"/>
    </row>
    <row r="7963" spans="20:21">
      <c r="T7963" s="64"/>
      <c r="U7963" s="64"/>
    </row>
    <row r="7964" spans="20:21">
      <c r="T7964" s="64"/>
      <c r="U7964" s="64"/>
    </row>
    <row r="7965" spans="20:21">
      <c r="T7965" s="64"/>
      <c r="U7965" s="64"/>
    </row>
    <row r="7966" spans="20:21">
      <c r="T7966" s="64"/>
      <c r="U7966" s="64"/>
    </row>
    <row r="7967" spans="20:21">
      <c r="T7967" s="64"/>
      <c r="U7967" s="64"/>
    </row>
    <row r="7968" spans="20:21">
      <c r="T7968" s="64"/>
      <c r="U7968" s="64"/>
    </row>
    <row r="7969" spans="20:21">
      <c r="T7969" s="64"/>
      <c r="U7969" s="64"/>
    </row>
    <row r="7970" spans="20:21">
      <c r="T7970" s="64"/>
      <c r="U7970" s="64"/>
    </row>
    <row r="7971" spans="20:21">
      <c r="T7971" s="64"/>
      <c r="U7971" s="64"/>
    </row>
    <row r="7972" spans="20:21">
      <c r="T7972" s="64"/>
      <c r="U7972" s="64"/>
    </row>
    <row r="7973" spans="20:21">
      <c r="T7973" s="64"/>
      <c r="U7973" s="64"/>
    </row>
    <row r="7974" spans="20:21">
      <c r="T7974" s="64"/>
      <c r="U7974" s="64"/>
    </row>
    <row r="7975" spans="20:21">
      <c r="T7975" s="64"/>
      <c r="U7975" s="64"/>
    </row>
    <row r="7976" spans="20:21">
      <c r="T7976" s="64"/>
      <c r="U7976" s="64"/>
    </row>
    <row r="7977" spans="20:21">
      <c r="T7977" s="64"/>
      <c r="U7977" s="64"/>
    </row>
    <row r="7978" spans="20:21">
      <c r="T7978" s="64"/>
      <c r="U7978" s="64"/>
    </row>
    <row r="7979" spans="20:21">
      <c r="T7979" s="64"/>
      <c r="U7979" s="64"/>
    </row>
    <row r="7980" spans="20:21">
      <c r="T7980" s="64"/>
      <c r="U7980" s="64"/>
    </row>
    <row r="7981" spans="20:21">
      <c r="T7981" s="64"/>
      <c r="U7981" s="64"/>
    </row>
    <row r="7982" spans="20:21">
      <c r="T7982" s="64"/>
      <c r="U7982" s="64"/>
    </row>
    <row r="7983" spans="20:21">
      <c r="T7983" s="64"/>
      <c r="U7983" s="64"/>
    </row>
    <row r="7984" spans="20:21">
      <c r="T7984" s="64"/>
      <c r="U7984" s="64"/>
    </row>
    <row r="7985" spans="20:21">
      <c r="T7985" s="64"/>
      <c r="U7985" s="64"/>
    </row>
    <row r="7986" spans="20:21">
      <c r="T7986" s="64"/>
      <c r="U7986" s="64"/>
    </row>
    <row r="7987" spans="20:21">
      <c r="T7987" s="64"/>
      <c r="U7987" s="64"/>
    </row>
    <row r="7988" spans="20:21">
      <c r="T7988" s="64"/>
      <c r="U7988" s="64"/>
    </row>
    <row r="7989" spans="20:21">
      <c r="T7989" s="64"/>
      <c r="U7989" s="64"/>
    </row>
    <row r="7990" spans="20:21">
      <c r="T7990" s="64"/>
      <c r="U7990" s="64"/>
    </row>
    <row r="7991" spans="20:21">
      <c r="T7991" s="64"/>
      <c r="U7991" s="64"/>
    </row>
    <row r="7992" spans="20:21">
      <c r="T7992" s="64"/>
      <c r="U7992" s="64"/>
    </row>
    <row r="7993" spans="20:21">
      <c r="T7993" s="64"/>
      <c r="U7993" s="64"/>
    </row>
    <row r="7994" spans="20:21">
      <c r="T7994" s="64"/>
      <c r="U7994" s="64"/>
    </row>
    <row r="7995" spans="20:21">
      <c r="T7995" s="64"/>
      <c r="U7995" s="64"/>
    </row>
    <row r="7996" spans="20:21">
      <c r="T7996" s="64"/>
      <c r="U7996" s="64"/>
    </row>
    <row r="7997" spans="20:21">
      <c r="T7997" s="64"/>
      <c r="U7997" s="64"/>
    </row>
    <row r="7998" spans="20:21">
      <c r="T7998" s="64"/>
      <c r="U7998" s="64"/>
    </row>
    <row r="7999" spans="20:21">
      <c r="T7999" s="64"/>
      <c r="U7999" s="64"/>
    </row>
    <row r="8000" spans="20:21">
      <c r="T8000" s="64"/>
      <c r="U8000" s="64"/>
    </row>
    <row r="8001" spans="20:21">
      <c r="T8001" s="64"/>
      <c r="U8001" s="64"/>
    </row>
    <row r="8002" spans="20:21">
      <c r="T8002" s="64"/>
      <c r="U8002" s="64"/>
    </row>
    <row r="8003" spans="20:21">
      <c r="T8003" s="64"/>
      <c r="U8003" s="64"/>
    </row>
    <row r="8004" spans="20:21">
      <c r="T8004" s="64"/>
      <c r="U8004" s="64"/>
    </row>
    <row r="8005" spans="20:21">
      <c r="T8005" s="64"/>
      <c r="U8005" s="64"/>
    </row>
    <row r="8006" spans="20:21">
      <c r="T8006" s="64"/>
      <c r="U8006" s="64"/>
    </row>
    <row r="8007" spans="20:21">
      <c r="T8007" s="64"/>
      <c r="U8007" s="64"/>
    </row>
    <row r="8008" spans="20:21">
      <c r="T8008" s="64"/>
      <c r="U8008" s="64"/>
    </row>
    <row r="8009" spans="20:21">
      <c r="T8009" s="64"/>
      <c r="U8009" s="64"/>
    </row>
    <row r="8010" spans="20:21">
      <c r="T8010" s="64"/>
      <c r="U8010" s="64"/>
    </row>
    <row r="8011" spans="20:21">
      <c r="T8011" s="64"/>
      <c r="U8011" s="64"/>
    </row>
    <row r="8012" spans="20:21">
      <c r="T8012" s="64"/>
      <c r="U8012" s="64"/>
    </row>
    <row r="8013" spans="20:21">
      <c r="T8013" s="64"/>
      <c r="U8013" s="64"/>
    </row>
    <row r="8014" spans="20:21">
      <c r="T8014" s="64"/>
      <c r="U8014" s="64"/>
    </row>
    <row r="8015" spans="20:21">
      <c r="T8015" s="64"/>
      <c r="U8015" s="64"/>
    </row>
    <row r="8016" spans="20:21">
      <c r="T8016" s="64"/>
      <c r="U8016" s="64"/>
    </row>
    <row r="8017" spans="20:21">
      <c r="T8017" s="64"/>
      <c r="U8017" s="64"/>
    </row>
    <row r="8018" spans="20:21">
      <c r="T8018" s="64"/>
      <c r="U8018" s="64"/>
    </row>
    <row r="8019" spans="20:21">
      <c r="T8019" s="64"/>
      <c r="U8019" s="64"/>
    </row>
    <row r="8020" spans="20:21">
      <c r="T8020" s="64"/>
      <c r="U8020" s="64"/>
    </row>
    <row r="8021" spans="20:21">
      <c r="T8021" s="64"/>
      <c r="U8021" s="64"/>
    </row>
    <row r="8022" spans="20:21">
      <c r="T8022" s="64"/>
      <c r="U8022" s="64"/>
    </row>
    <row r="8023" spans="20:21">
      <c r="T8023" s="64"/>
      <c r="U8023" s="64"/>
    </row>
    <row r="8024" spans="20:21">
      <c r="T8024" s="64"/>
      <c r="U8024" s="64"/>
    </row>
    <row r="8025" spans="20:21">
      <c r="T8025" s="64"/>
      <c r="U8025" s="64"/>
    </row>
    <row r="8026" spans="20:21">
      <c r="T8026" s="64"/>
      <c r="U8026" s="64"/>
    </row>
    <row r="8027" spans="20:21">
      <c r="T8027" s="64"/>
      <c r="U8027" s="64"/>
    </row>
    <row r="8028" spans="20:21">
      <c r="T8028" s="64"/>
      <c r="U8028" s="64"/>
    </row>
    <row r="8029" spans="20:21">
      <c r="T8029" s="64"/>
      <c r="U8029" s="64"/>
    </row>
    <row r="8030" spans="20:21">
      <c r="T8030" s="64"/>
      <c r="U8030" s="64"/>
    </row>
    <row r="8031" spans="20:21">
      <c r="T8031" s="64"/>
      <c r="U8031" s="64"/>
    </row>
    <row r="8032" spans="20:21">
      <c r="T8032" s="64"/>
      <c r="U8032" s="64"/>
    </row>
    <row r="8033" spans="20:21">
      <c r="T8033" s="64"/>
      <c r="U8033" s="64"/>
    </row>
    <row r="8034" spans="20:21">
      <c r="T8034" s="64"/>
      <c r="U8034" s="64"/>
    </row>
    <row r="8035" spans="20:21">
      <c r="T8035" s="64"/>
      <c r="U8035" s="64"/>
    </row>
    <row r="8036" spans="20:21">
      <c r="T8036" s="64"/>
      <c r="U8036" s="64"/>
    </row>
    <row r="8037" spans="20:21">
      <c r="T8037" s="64"/>
      <c r="U8037" s="64"/>
    </row>
    <row r="8038" spans="20:21">
      <c r="T8038" s="64"/>
      <c r="U8038" s="64"/>
    </row>
    <row r="8039" spans="20:21">
      <c r="T8039" s="64"/>
      <c r="U8039" s="64"/>
    </row>
    <row r="8040" spans="20:21">
      <c r="T8040" s="64"/>
      <c r="U8040" s="64"/>
    </row>
    <row r="8041" spans="20:21">
      <c r="T8041" s="64"/>
      <c r="U8041" s="64"/>
    </row>
    <row r="8042" spans="20:21">
      <c r="T8042" s="64"/>
      <c r="U8042" s="64"/>
    </row>
    <row r="8043" spans="20:21">
      <c r="T8043" s="64"/>
      <c r="U8043" s="64"/>
    </row>
    <row r="8044" spans="20:21">
      <c r="T8044" s="64"/>
      <c r="U8044" s="64"/>
    </row>
    <row r="8045" spans="20:21">
      <c r="T8045" s="64"/>
      <c r="U8045" s="64"/>
    </row>
    <row r="8046" spans="20:21">
      <c r="T8046" s="64"/>
      <c r="U8046" s="64"/>
    </row>
    <row r="8047" spans="20:21">
      <c r="T8047" s="64"/>
      <c r="U8047" s="64"/>
    </row>
    <row r="8048" spans="20:21">
      <c r="T8048" s="64"/>
      <c r="U8048" s="64"/>
    </row>
    <row r="8049" spans="20:21">
      <c r="T8049" s="64"/>
      <c r="U8049" s="64"/>
    </row>
    <row r="8050" spans="20:21">
      <c r="T8050" s="64"/>
      <c r="U8050" s="64"/>
    </row>
    <row r="8051" spans="20:21">
      <c r="T8051" s="64"/>
      <c r="U8051" s="64"/>
    </row>
    <row r="8052" spans="20:21">
      <c r="T8052" s="64"/>
      <c r="U8052" s="64"/>
    </row>
    <row r="8053" spans="20:21">
      <c r="T8053" s="64"/>
      <c r="U8053" s="64"/>
    </row>
    <row r="8054" spans="20:21">
      <c r="T8054" s="64"/>
      <c r="U8054" s="64"/>
    </row>
    <row r="8055" spans="20:21">
      <c r="T8055" s="64"/>
      <c r="U8055" s="64"/>
    </row>
    <row r="8056" spans="20:21">
      <c r="T8056" s="64"/>
      <c r="U8056" s="64"/>
    </row>
    <row r="8057" spans="20:21">
      <c r="T8057" s="64"/>
      <c r="U8057" s="64"/>
    </row>
    <row r="8058" spans="20:21">
      <c r="T8058" s="64"/>
      <c r="U8058" s="64"/>
    </row>
    <row r="8059" spans="20:21">
      <c r="T8059" s="64"/>
      <c r="U8059" s="64"/>
    </row>
    <row r="8060" spans="20:21">
      <c r="T8060" s="64"/>
      <c r="U8060" s="64"/>
    </row>
    <row r="8061" spans="20:21">
      <c r="T8061" s="64"/>
      <c r="U8061" s="64"/>
    </row>
    <row r="8062" spans="20:21">
      <c r="T8062" s="64"/>
      <c r="U8062" s="64"/>
    </row>
    <row r="8063" spans="20:21">
      <c r="T8063" s="64"/>
      <c r="U8063" s="64"/>
    </row>
    <row r="8064" spans="20:21">
      <c r="T8064" s="64"/>
      <c r="U8064" s="64"/>
    </row>
    <row r="8065" spans="20:21">
      <c r="T8065" s="64"/>
      <c r="U8065" s="64"/>
    </row>
    <row r="8066" spans="20:21">
      <c r="T8066" s="64"/>
      <c r="U8066" s="64"/>
    </row>
    <row r="8067" spans="20:21">
      <c r="T8067" s="64"/>
      <c r="U8067" s="64"/>
    </row>
    <row r="8068" spans="20:21">
      <c r="T8068" s="64"/>
      <c r="U8068" s="64"/>
    </row>
    <row r="8069" spans="20:21">
      <c r="T8069" s="64"/>
      <c r="U8069" s="64"/>
    </row>
    <row r="8070" spans="20:21">
      <c r="T8070" s="64"/>
      <c r="U8070" s="64"/>
    </row>
    <row r="8071" spans="20:21">
      <c r="T8071" s="64"/>
      <c r="U8071" s="64"/>
    </row>
    <row r="8072" spans="20:21">
      <c r="T8072" s="64"/>
      <c r="U8072" s="64"/>
    </row>
    <row r="8073" spans="20:21">
      <c r="T8073" s="64"/>
      <c r="U8073" s="64"/>
    </row>
    <row r="8074" spans="20:21">
      <c r="T8074" s="64"/>
      <c r="U8074" s="64"/>
    </row>
    <row r="8075" spans="20:21">
      <c r="T8075" s="64"/>
      <c r="U8075" s="64"/>
    </row>
    <row r="8076" spans="20:21">
      <c r="T8076" s="64"/>
      <c r="U8076" s="64"/>
    </row>
    <row r="8077" spans="20:21">
      <c r="T8077" s="64"/>
      <c r="U8077" s="64"/>
    </row>
    <row r="8078" spans="20:21">
      <c r="T8078" s="64"/>
      <c r="U8078" s="64"/>
    </row>
    <row r="8079" spans="20:21">
      <c r="T8079" s="64"/>
      <c r="U8079" s="64"/>
    </row>
    <row r="8080" spans="20:21">
      <c r="T8080" s="64"/>
      <c r="U8080" s="64"/>
    </row>
    <row r="8081" spans="20:21">
      <c r="T8081" s="64"/>
      <c r="U8081" s="64"/>
    </row>
    <row r="8082" spans="20:21">
      <c r="T8082" s="64"/>
      <c r="U8082" s="64"/>
    </row>
    <row r="8083" spans="20:21">
      <c r="T8083" s="64"/>
      <c r="U8083" s="64"/>
    </row>
    <row r="8084" spans="20:21">
      <c r="T8084" s="64"/>
      <c r="U8084" s="64"/>
    </row>
    <row r="8085" spans="20:21">
      <c r="T8085" s="64"/>
      <c r="U8085" s="64"/>
    </row>
    <row r="8086" spans="20:21">
      <c r="T8086" s="64"/>
      <c r="U8086" s="64"/>
    </row>
    <row r="8087" spans="20:21">
      <c r="T8087" s="64"/>
      <c r="U8087" s="64"/>
    </row>
    <row r="8088" spans="20:21">
      <c r="T8088" s="64"/>
      <c r="U8088" s="64"/>
    </row>
    <row r="8089" spans="20:21">
      <c r="T8089" s="64"/>
      <c r="U8089" s="64"/>
    </row>
    <row r="8090" spans="20:21">
      <c r="T8090" s="64"/>
      <c r="U8090" s="64"/>
    </row>
    <row r="8091" spans="20:21">
      <c r="T8091" s="64"/>
      <c r="U8091" s="64"/>
    </row>
    <row r="8092" spans="20:21">
      <c r="T8092" s="64"/>
      <c r="U8092" s="64"/>
    </row>
    <row r="8093" spans="20:21">
      <c r="T8093" s="64"/>
      <c r="U8093" s="64"/>
    </row>
    <row r="8094" spans="20:21">
      <c r="T8094" s="64"/>
      <c r="U8094" s="64"/>
    </row>
    <row r="8095" spans="20:21">
      <c r="T8095" s="64"/>
      <c r="U8095" s="64"/>
    </row>
    <row r="8096" spans="20:21">
      <c r="T8096" s="64"/>
      <c r="U8096" s="64"/>
    </row>
    <row r="8097" spans="20:21">
      <c r="T8097" s="64"/>
      <c r="U8097" s="64"/>
    </row>
    <row r="8098" spans="20:21">
      <c r="T8098" s="64"/>
      <c r="U8098" s="64"/>
    </row>
    <row r="8099" spans="20:21">
      <c r="T8099" s="64"/>
      <c r="U8099" s="64"/>
    </row>
    <row r="8100" spans="20:21">
      <c r="T8100" s="64"/>
      <c r="U8100" s="64"/>
    </row>
    <row r="8101" spans="20:21">
      <c r="T8101" s="64"/>
      <c r="U8101" s="64"/>
    </row>
    <row r="8102" spans="20:21">
      <c r="T8102" s="64"/>
      <c r="U8102" s="64"/>
    </row>
    <row r="8103" spans="20:21">
      <c r="T8103" s="64"/>
      <c r="U8103" s="64"/>
    </row>
    <row r="8104" spans="20:21">
      <c r="T8104" s="64"/>
      <c r="U8104" s="64"/>
    </row>
    <row r="8105" spans="20:21">
      <c r="T8105" s="64"/>
      <c r="U8105" s="64"/>
    </row>
    <row r="8106" spans="20:21">
      <c r="T8106" s="64"/>
      <c r="U8106" s="64"/>
    </row>
    <row r="8107" spans="20:21">
      <c r="T8107" s="64"/>
      <c r="U8107" s="64"/>
    </row>
    <row r="8108" spans="20:21">
      <c r="T8108" s="64"/>
      <c r="U8108" s="64"/>
    </row>
    <row r="8109" spans="20:21">
      <c r="T8109" s="64"/>
      <c r="U8109" s="64"/>
    </row>
    <row r="8110" spans="20:21">
      <c r="T8110" s="64"/>
      <c r="U8110" s="64"/>
    </row>
    <row r="8111" spans="20:21">
      <c r="T8111" s="64"/>
      <c r="U8111" s="64"/>
    </row>
    <row r="8112" spans="20:21">
      <c r="T8112" s="64"/>
      <c r="U8112" s="64"/>
    </row>
    <row r="8113" spans="20:21">
      <c r="T8113" s="64"/>
      <c r="U8113" s="64"/>
    </row>
    <row r="8114" spans="20:21">
      <c r="T8114" s="64"/>
      <c r="U8114" s="64"/>
    </row>
    <row r="8115" spans="20:21">
      <c r="T8115" s="64"/>
      <c r="U8115" s="64"/>
    </row>
    <row r="8116" spans="20:21">
      <c r="T8116" s="64"/>
      <c r="U8116" s="64"/>
    </row>
    <row r="8117" spans="20:21">
      <c r="T8117" s="64"/>
      <c r="U8117" s="64"/>
    </row>
    <row r="8118" spans="20:21">
      <c r="T8118" s="64"/>
      <c r="U8118" s="64"/>
    </row>
    <row r="8119" spans="20:21">
      <c r="T8119" s="64"/>
      <c r="U8119" s="64"/>
    </row>
    <row r="8120" spans="20:21">
      <c r="T8120" s="64"/>
      <c r="U8120" s="64"/>
    </row>
    <row r="8121" spans="20:21">
      <c r="T8121" s="64"/>
      <c r="U8121" s="64"/>
    </row>
    <row r="8122" spans="20:21">
      <c r="T8122" s="64"/>
      <c r="U8122" s="64"/>
    </row>
    <row r="8123" spans="20:21">
      <c r="T8123" s="64"/>
      <c r="U8123" s="64"/>
    </row>
    <row r="8124" spans="20:21">
      <c r="T8124" s="64"/>
      <c r="U8124" s="64"/>
    </row>
    <row r="8125" spans="20:21">
      <c r="T8125" s="64"/>
      <c r="U8125" s="64"/>
    </row>
    <row r="8126" spans="20:21">
      <c r="T8126" s="64"/>
      <c r="U8126" s="64"/>
    </row>
    <row r="8127" spans="20:21">
      <c r="T8127" s="64"/>
      <c r="U8127" s="64"/>
    </row>
    <row r="8128" spans="20:21">
      <c r="T8128" s="64"/>
      <c r="U8128" s="64"/>
    </row>
    <row r="8129" spans="20:21">
      <c r="T8129" s="64"/>
      <c r="U8129" s="64"/>
    </row>
    <row r="8130" spans="20:21">
      <c r="T8130" s="64"/>
      <c r="U8130" s="64"/>
    </row>
    <row r="8131" spans="20:21">
      <c r="T8131" s="64"/>
      <c r="U8131" s="64"/>
    </row>
    <row r="8132" spans="20:21">
      <c r="T8132" s="64"/>
      <c r="U8132" s="64"/>
    </row>
    <row r="8133" spans="20:21">
      <c r="T8133" s="64"/>
      <c r="U8133" s="64"/>
    </row>
    <row r="8134" spans="20:21">
      <c r="T8134" s="64"/>
      <c r="U8134" s="64"/>
    </row>
    <row r="8135" spans="20:21">
      <c r="T8135" s="64"/>
      <c r="U8135" s="64"/>
    </row>
    <row r="8136" spans="20:21">
      <c r="T8136" s="64"/>
      <c r="U8136" s="64"/>
    </row>
    <row r="8137" spans="20:21">
      <c r="T8137" s="64"/>
      <c r="U8137" s="64"/>
    </row>
    <row r="8138" spans="20:21">
      <c r="T8138" s="64"/>
      <c r="U8138" s="64"/>
    </row>
    <row r="8139" spans="20:21">
      <c r="T8139" s="64"/>
      <c r="U8139" s="64"/>
    </row>
    <row r="8140" spans="20:21">
      <c r="T8140" s="64"/>
      <c r="U8140" s="64"/>
    </row>
    <row r="8141" spans="20:21">
      <c r="T8141" s="64"/>
      <c r="U8141" s="64"/>
    </row>
    <row r="8142" spans="20:21">
      <c r="T8142" s="64"/>
      <c r="U8142" s="64"/>
    </row>
    <row r="8143" spans="20:21">
      <c r="T8143" s="64"/>
      <c r="U8143" s="64"/>
    </row>
    <row r="8144" spans="20:21">
      <c r="T8144" s="64"/>
      <c r="U8144" s="64"/>
    </row>
    <row r="8145" spans="20:21">
      <c r="T8145" s="64"/>
      <c r="U8145" s="64"/>
    </row>
    <row r="8146" spans="20:21">
      <c r="T8146" s="64"/>
      <c r="U8146" s="64"/>
    </row>
    <row r="8147" spans="20:21">
      <c r="T8147" s="64"/>
      <c r="U8147" s="64"/>
    </row>
    <row r="8148" spans="20:21">
      <c r="T8148" s="64"/>
      <c r="U8148" s="64"/>
    </row>
    <row r="8149" spans="20:21">
      <c r="T8149" s="64"/>
      <c r="U8149" s="64"/>
    </row>
    <row r="8150" spans="20:21">
      <c r="T8150" s="64"/>
      <c r="U8150" s="64"/>
    </row>
    <row r="8151" spans="20:21">
      <c r="T8151" s="64"/>
      <c r="U8151" s="64"/>
    </row>
    <row r="8152" spans="20:21">
      <c r="T8152" s="64"/>
      <c r="U8152" s="64"/>
    </row>
    <row r="8153" spans="20:21">
      <c r="T8153" s="64"/>
      <c r="U8153" s="64"/>
    </row>
    <row r="8154" spans="20:21">
      <c r="T8154" s="64"/>
      <c r="U8154" s="64"/>
    </row>
    <row r="8155" spans="20:21">
      <c r="T8155" s="64"/>
      <c r="U8155" s="64"/>
    </row>
    <row r="8156" spans="20:21">
      <c r="T8156" s="64"/>
      <c r="U8156" s="64"/>
    </row>
    <row r="8157" spans="20:21">
      <c r="T8157" s="64"/>
      <c r="U8157" s="64"/>
    </row>
    <row r="8158" spans="20:21">
      <c r="T8158" s="64"/>
      <c r="U8158" s="64"/>
    </row>
    <row r="8159" spans="20:21">
      <c r="T8159" s="64"/>
      <c r="U8159" s="64"/>
    </row>
    <row r="8160" spans="20:21">
      <c r="T8160" s="64"/>
      <c r="U8160" s="64"/>
    </row>
    <row r="8161" spans="20:21">
      <c r="T8161" s="64"/>
      <c r="U8161" s="64"/>
    </row>
    <row r="8162" spans="20:21">
      <c r="T8162" s="64"/>
      <c r="U8162" s="64"/>
    </row>
    <row r="8163" spans="20:21">
      <c r="T8163" s="64"/>
      <c r="U8163" s="64"/>
    </row>
    <row r="8164" spans="20:21">
      <c r="T8164" s="64"/>
      <c r="U8164" s="64"/>
    </row>
    <row r="8165" spans="20:21">
      <c r="T8165" s="64"/>
      <c r="U8165" s="64"/>
    </row>
    <row r="8166" spans="20:21">
      <c r="T8166" s="64"/>
      <c r="U8166" s="64"/>
    </row>
    <row r="8167" spans="20:21">
      <c r="T8167" s="64"/>
      <c r="U8167" s="64"/>
    </row>
    <row r="8168" spans="20:21">
      <c r="T8168" s="64"/>
      <c r="U8168" s="64"/>
    </row>
    <row r="8169" spans="20:21">
      <c r="T8169" s="64"/>
      <c r="U8169" s="64"/>
    </row>
    <row r="8170" spans="20:21">
      <c r="T8170" s="64"/>
      <c r="U8170" s="64"/>
    </row>
    <row r="8171" spans="20:21">
      <c r="T8171" s="64"/>
      <c r="U8171" s="64"/>
    </row>
    <row r="8172" spans="20:21">
      <c r="T8172" s="64"/>
      <c r="U8172" s="64"/>
    </row>
    <row r="8173" spans="20:21">
      <c r="T8173" s="64"/>
      <c r="U8173" s="64"/>
    </row>
    <row r="8174" spans="20:21">
      <c r="T8174" s="64"/>
      <c r="U8174" s="64"/>
    </row>
    <row r="8175" spans="20:21">
      <c r="T8175" s="64"/>
      <c r="U8175" s="64"/>
    </row>
    <row r="8176" spans="20:21">
      <c r="T8176" s="64"/>
      <c r="U8176" s="64"/>
    </row>
    <row r="8177" spans="20:21">
      <c r="T8177" s="64"/>
      <c r="U8177" s="64"/>
    </row>
    <row r="8178" spans="20:21">
      <c r="T8178" s="64"/>
      <c r="U8178" s="64"/>
    </row>
    <row r="8179" spans="20:21">
      <c r="T8179" s="64"/>
      <c r="U8179" s="64"/>
    </row>
    <row r="8180" spans="20:21">
      <c r="T8180" s="64"/>
      <c r="U8180" s="64"/>
    </row>
    <row r="8181" spans="20:21">
      <c r="T8181" s="64"/>
      <c r="U8181" s="64"/>
    </row>
    <row r="8182" spans="20:21">
      <c r="T8182" s="64"/>
      <c r="U8182" s="64"/>
    </row>
    <row r="8183" spans="20:21">
      <c r="T8183" s="64"/>
      <c r="U8183" s="64"/>
    </row>
    <row r="8184" spans="20:21">
      <c r="T8184" s="64"/>
      <c r="U8184" s="64"/>
    </row>
    <row r="8185" spans="20:21">
      <c r="T8185" s="64"/>
      <c r="U8185" s="64"/>
    </row>
    <row r="8186" spans="20:21">
      <c r="T8186" s="64"/>
      <c r="U8186" s="64"/>
    </row>
    <row r="8187" spans="20:21">
      <c r="T8187" s="64"/>
      <c r="U8187" s="64"/>
    </row>
    <row r="8188" spans="20:21">
      <c r="T8188" s="64"/>
      <c r="U8188" s="64"/>
    </row>
    <row r="8189" spans="20:21">
      <c r="T8189" s="64"/>
      <c r="U8189" s="64"/>
    </row>
    <row r="8190" spans="20:21">
      <c r="T8190" s="64"/>
      <c r="U8190" s="64"/>
    </row>
    <row r="8191" spans="20:21">
      <c r="T8191" s="64"/>
      <c r="U8191" s="64"/>
    </row>
    <row r="8192" spans="20:21">
      <c r="T8192" s="64"/>
      <c r="U8192" s="64"/>
    </row>
    <row r="8193" spans="20:21">
      <c r="T8193" s="64"/>
      <c r="U8193" s="64"/>
    </row>
    <row r="8194" spans="20:21">
      <c r="T8194" s="64"/>
      <c r="U8194" s="64"/>
    </row>
    <row r="8195" spans="20:21">
      <c r="T8195" s="64"/>
      <c r="U8195" s="64"/>
    </row>
    <row r="8196" spans="20:21">
      <c r="T8196" s="64"/>
      <c r="U8196" s="64"/>
    </row>
    <row r="8197" spans="20:21">
      <c r="T8197" s="64"/>
      <c r="U8197" s="64"/>
    </row>
    <row r="8198" spans="20:21">
      <c r="T8198" s="64"/>
      <c r="U8198" s="64"/>
    </row>
    <row r="8199" spans="20:21">
      <c r="T8199" s="64"/>
      <c r="U8199" s="64"/>
    </row>
    <row r="8200" spans="20:21">
      <c r="T8200" s="64"/>
      <c r="U8200" s="64"/>
    </row>
    <row r="8201" spans="20:21">
      <c r="T8201" s="64"/>
      <c r="U8201" s="64"/>
    </row>
    <row r="8202" spans="20:21">
      <c r="T8202" s="64"/>
      <c r="U8202" s="64"/>
    </row>
    <row r="8203" spans="20:21">
      <c r="T8203" s="64"/>
      <c r="U8203" s="64"/>
    </row>
    <row r="8204" spans="20:21">
      <c r="T8204" s="64"/>
      <c r="U8204" s="64"/>
    </row>
    <row r="8205" spans="20:21">
      <c r="T8205" s="64"/>
      <c r="U8205" s="64"/>
    </row>
    <row r="8206" spans="20:21">
      <c r="T8206" s="64"/>
      <c r="U8206" s="64"/>
    </row>
    <row r="8207" spans="20:21">
      <c r="T8207" s="64"/>
      <c r="U8207" s="64"/>
    </row>
    <row r="8208" spans="20:21">
      <c r="T8208" s="64"/>
      <c r="U8208" s="64"/>
    </row>
    <row r="8209" spans="20:21">
      <c r="T8209" s="64"/>
      <c r="U8209" s="64"/>
    </row>
    <row r="8210" spans="20:21">
      <c r="T8210" s="64"/>
      <c r="U8210" s="64"/>
    </row>
    <row r="8211" spans="20:21">
      <c r="T8211" s="64"/>
      <c r="U8211" s="64"/>
    </row>
    <row r="8212" spans="20:21">
      <c r="T8212" s="64"/>
      <c r="U8212" s="64"/>
    </row>
    <row r="8213" spans="20:21">
      <c r="T8213" s="64"/>
      <c r="U8213" s="64"/>
    </row>
    <row r="8214" spans="20:21">
      <c r="T8214" s="64"/>
      <c r="U8214" s="64"/>
    </row>
    <row r="8215" spans="20:21">
      <c r="T8215" s="64"/>
      <c r="U8215" s="64"/>
    </row>
    <row r="8216" spans="20:21">
      <c r="T8216" s="64"/>
      <c r="U8216" s="64"/>
    </row>
    <row r="8217" spans="20:21">
      <c r="T8217" s="64"/>
      <c r="U8217" s="64"/>
    </row>
    <row r="8218" spans="20:21">
      <c r="T8218" s="64"/>
      <c r="U8218" s="64"/>
    </row>
    <row r="8219" spans="20:21">
      <c r="T8219" s="64"/>
      <c r="U8219" s="64"/>
    </row>
    <row r="8220" spans="20:21">
      <c r="T8220" s="64"/>
      <c r="U8220" s="64"/>
    </row>
    <row r="8221" spans="20:21">
      <c r="T8221" s="64"/>
      <c r="U8221" s="64"/>
    </row>
    <row r="8222" spans="20:21">
      <c r="T8222" s="64"/>
      <c r="U8222" s="64"/>
    </row>
    <row r="8223" spans="20:21">
      <c r="T8223" s="64"/>
      <c r="U8223" s="64"/>
    </row>
    <row r="8224" spans="20:21">
      <c r="T8224" s="64"/>
      <c r="U8224" s="64"/>
    </row>
    <row r="8225" spans="20:21">
      <c r="T8225" s="64"/>
      <c r="U8225" s="64"/>
    </row>
    <row r="8226" spans="20:21">
      <c r="T8226" s="64"/>
      <c r="U8226" s="64"/>
    </row>
    <row r="8227" spans="20:21">
      <c r="T8227" s="64"/>
      <c r="U8227" s="64"/>
    </row>
    <row r="8228" spans="20:21">
      <c r="T8228" s="64"/>
      <c r="U8228" s="64"/>
    </row>
    <row r="8229" spans="20:21">
      <c r="T8229" s="64"/>
      <c r="U8229" s="64"/>
    </row>
    <row r="8230" spans="20:21">
      <c r="T8230" s="64"/>
      <c r="U8230" s="64"/>
    </row>
    <row r="8231" spans="20:21">
      <c r="T8231" s="64"/>
      <c r="U8231" s="64"/>
    </row>
    <row r="8232" spans="20:21">
      <c r="T8232" s="64"/>
      <c r="U8232" s="64"/>
    </row>
    <row r="8233" spans="20:21">
      <c r="T8233" s="64"/>
      <c r="U8233" s="64"/>
    </row>
    <row r="8234" spans="20:21">
      <c r="T8234" s="64"/>
      <c r="U8234" s="64"/>
    </row>
    <row r="8235" spans="20:21">
      <c r="T8235" s="64"/>
      <c r="U8235" s="64"/>
    </row>
    <row r="8236" spans="20:21">
      <c r="T8236" s="64"/>
      <c r="U8236" s="64"/>
    </row>
    <row r="8237" spans="20:21">
      <c r="T8237" s="64"/>
      <c r="U8237" s="64"/>
    </row>
    <row r="8238" spans="20:21">
      <c r="T8238" s="64"/>
      <c r="U8238" s="64"/>
    </row>
    <row r="8239" spans="20:21">
      <c r="T8239" s="64"/>
      <c r="U8239" s="64"/>
    </row>
    <row r="8240" spans="20:21">
      <c r="T8240" s="64"/>
      <c r="U8240" s="64"/>
    </row>
    <row r="8241" spans="20:21">
      <c r="T8241" s="64"/>
      <c r="U8241" s="64"/>
    </row>
    <row r="8242" spans="20:21">
      <c r="T8242" s="64"/>
      <c r="U8242" s="64"/>
    </row>
    <row r="8243" spans="20:21">
      <c r="T8243" s="64"/>
      <c r="U8243" s="64"/>
    </row>
    <row r="8244" spans="20:21">
      <c r="T8244" s="64"/>
      <c r="U8244" s="64"/>
    </row>
    <row r="8245" spans="20:21">
      <c r="T8245" s="64"/>
      <c r="U8245" s="64"/>
    </row>
    <row r="8246" spans="20:21">
      <c r="T8246" s="64"/>
      <c r="U8246" s="64"/>
    </row>
    <row r="8247" spans="20:21">
      <c r="T8247" s="64"/>
      <c r="U8247" s="64"/>
    </row>
    <row r="8248" spans="20:21">
      <c r="T8248" s="64"/>
      <c r="U8248" s="64"/>
    </row>
    <row r="8249" spans="20:21">
      <c r="T8249" s="64"/>
      <c r="U8249" s="64"/>
    </row>
    <row r="8250" spans="20:21">
      <c r="T8250" s="64"/>
      <c r="U8250" s="64"/>
    </row>
    <row r="8251" spans="20:21">
      <c r="T8251" s="64"/>
      <c r="U8251" s="64"/>
    </row>
    <row r="8252" spans="20:21">
      <c r="T8252" s="64"/>
      <c r="U8252" s="64"/>
    </row>
    <row r="8253" spans="20:21">
      <c r="T8253" s="64"/>
      <c r="U8253" s="64"/>
    </row>
    <row r="8254" spans="20:21">
      <c r="T8254" s="64"/>
      <c r="U8254" s="64"/>
    </row>
    <row r="8255" spans="20:21">
      <c r="T8255" s="64"/>
      <c r="U8255" s="64"/>
    </row>
    <row r="8256" spans="20:21">
      <c r="T8256" s="64"/>
      <c r="U8256" s="64"/>
    </row>
    <row r="8257" spans="20:21">
      <c r="T8257" s="64"/>
      <c r="U8257" s="64"/>
    </row>
    <row r="8258" spans="20:21">
      <c r="T8258" s="64"/>
      <c r="U8258" s="64"/>
    </row>
    <row r="8259" spans="20:21">
      <c r="T8259" s="64"/>
      <c r="U8259" s="64"/>
    </row>
    <row r="8260" spans="20:21">
      <c r="T8260" s="64"/>
      <c r="U8260" s="64"/>
    </row>
    <row r="8261" spans="20:21">
      <c r="T8261" s="64"/>
      <c r="U8261" s="64"/>
    </row>
    <row r="8262" spans="20:21">
      <c r="T8262" s="64"/>
      <c r="U8262" s="64"/>
    </row>
    <row r="8263" spans="20:21">
      <c r="T8263" s="64"/>
      <c r="U8263" s="64"/>
    </row>
    <row r="8264" spans="20:21">
      <c r="T8264" s="64"/>
      <c r="U8264" s="64"/>
    </row>
    <row r="8265" spans="20:21">
      <c r="T8265" s="64"/>
      <c r="U8265" s="64"/>
    </row>
    <row r="8266" spans="20:21">
      <c r="T8266" s="64"/>
      <c r="U8266" s="64"/>
    </row>
    <row r="8267" spans="20:21">
      <c r="T8267" s="64"/>
      <c r="U8267" s="64"/>
    </row>
    <row r="8268" spans="20:21">
      <c r="T8268" s="64"/>
      <c r="U8268" s="64"/>
    </row>
    <row r="8269" spans="20:21">
      <c r="T8269" s="64"/>
      <c r="U8269" s="64"/>
    </row>
    <row r="8270" spans="20:21">
      <c r="T8270" s="64"/>
      <c r="U8270" s="64"/>
    </row>
    <row r="8271" spans="20:21">
      <c r="T8271" s="64"/>
      <c r="U8271" s="64"/>
    </row>
    <row r="8272" spans="20:21">
      <c r="T8272" s="64"/>
      <c r="U8272" s="64"/>
    </row>
    <row r="8273" spans="20:21">
      <c r="T8273" s="64"/>
      <c r="U8273" s="64"/>
    </row>
    <row r="8274" spans="20:21">
      <c r="T8274" s="64"/>
      <c r="U8274" s="64"/>
    </row>
    <row r="8275" spans="20:21">
      <c r="T8275" s="64"/>
      <c r="U8275" s="64"/>
    </row>
    <row r="8276" spans="20:21">
      <c r="T8276" s="64"/>
      <c r="U8276" s="64"/>
    </row>
    <row r="8277" spans="20:21">
      <c r="T8277" s="64"/>
      <c r="U8277" s="64"/>
    </row>
    <row r="8278" spans="20:21">
      <c r="T8278" s="64"/>
      <c r="U8278" s="64"/>
    </row>
    <row r="8279" spans="20:21">
      <c r="T8279" s="64"/>
      <c r="U8279" s="64"/>
    </row>
    <row r="8280" spans="20:21">
      <c r="T8280" s="64"/>
      <c r="U8280" s="64"/>
    </row>
    <row r="8281" spans="20:21">
      <c r="T8281" s="64"/>
      <c r="U8281" s="64"/>
    </row>
    <row r="8282" spans="20:21">
      <c r="T8282" s="64"/>
      <c r="U8282" s="64"/>
    </row>
    <row r="8283" spans="20:21">
      <c r="T8283" s="64"/>
      <c r="U8283" s="64"/>
    </row>
    <row r="8284" spans="20:21">
      <c r="T8284" s="64"/>
      <c r="U8284" s="64"/>
    </row>
    <row r="8285" spans="20:21">
      <c r="T8285" s="64"/>
      <c r="U8285" s="64"/>
    </row>
    <row r="8286" spans="20:21">
      <c r="T8286" s="64"/>
      <c r="U8286" s="64"/>
    </row>
    <row r="8287" spans="20:21">
      <c r="T8287" s="64"/>
      <c r="U8287" s="64"/>
    </row>
    <row r="8288" spans="20:21">
      <c r="T8288" s="64"/>
      <c r="U8288" s="64"/>
    </row>
    <row r="8289" spans="20:21">
      <c r="T8289" s="64"/>
      <c r="U8289" s="64"/>
    </row>
    <row r="8290" spans="20:21">
      <c r="T8290" s="64"/>
      <c r="U8290" s="64"/>
    </row>
    <row r="8291" spans="20:21">
      <c r="T8291" s="64"/>
      <c r="U8291" s="64"/>
    </row>
    <row r="8292" spans="20:21">
      <c r="T8292" s="64"/>
      <c r="U8292" s="64"/>
    </row>
    <row r="8293" spans="20:21">
      <c r="T8293" s="64"/>
      <c r="U8293" s="64"/>
    </row>
    <row r="8294" spans="20:21">
      <c r="T8294" s="64"/>
      <c r="U8294" s="64"/>
    </row>
    <row r="8295" spans="20:21">
      <c r="T8295" s="64"/>
      <c r="U8295" s="64"/>
    </row>
    <row r="8296" spans="20:21">
      <c r="T8296" s="64"/>
      <c r="U8296" s="64"/>
    </row>
    <row r="8297" spans="20:21">
      <c r="T8297" s="64"/>
      <c r="U8297" s="64"/>
    </row>
    <row r="8298" spans="20:21">
      <c r="T8298" s="64"/>
      <c r="U8298" s="64"/>
    </row>
    <row r="8299" spans="20:21">
      <c r="T8299" s="64"/>
      <c r="U8299" s="64"/>
    </row>
    <row r="8300" spans="20:21">
      <c r="T8300" s="64"/>
      <c r="U8300" s="64"/>
    </row>
    <row r="8301" spans="20:21">
      <c r="T8301" s="64"/>
      <c r="U8301" s="64"/>
    </row>
    <row r="8302" spans="20:21">
      <c r="T8302" s="64"/>
      <c r="U8302" s="64"/>
    </row>
    <row r="8303" spans="20:21">
      <c r="T8303" s="64"/>
      <c r="U8303" s="64"/>
    </row>
    <row r="8304" spans="20:21">
      <c r="T8304" s="64"/>
      <c r="U8304" s="64"/>
    </row>
    <row r="8305" spans="20:21">
      <c r="T8305" s="64"/>
      <c r="U8305" s="64"/>
    </row>
    <row r="8306" spans="20:21">
      <c r="T8306" s="64"/>
      <c r="U8306" s="64"/>
    </row>
    <row r="8307" spans="20:21">
      <c r="T8307" s="64"/>
      <c r="U8307" s="64"/>
    </row>
    <row r="8308" spans="20:21">
      <c r="T8308" s="64"/>
      <c r="U8308" s="64"/>
    </row>
    <row r="8309" spans="20:21">
      <c r="T8309" s="64"/>
      <c r="U8309" s="64"/>
    </row>
    <row r="8310" spans="20:21">
      <c r="T8310" s="64"/>
      <c r="U8310" s="64"/>
    </row>
    <row r="8311" spans="20:21">
      <c r="T8311" s="64"/>
      <c r="U8311" s="64"/>
    </row>
    <row r="8312" spans="20:21">
      <c r="T8312" s="64"/>
      <c r="U8312" s="64"/>
    </row>
    <row r="8313" spans="20:21">
      <c r="T8313" s="64"/>
      <c r="U8313" s="64"/>
    </row>
    <row r="8314" spans="20:21">
      <c r="T8314" s="64"/>
      <c r="U8314" s="64"/>
    </row>
    <row r="8315" spans="20:21">
      <c r="T8315" s="64"/>
      <c r="U8315" s="64"/>
    </row>
    <row r="8316" spans="20:21">
      <c r="T8316" s="64"/>
      <c r="U8316" s="64"/>
    </row>
    <row r="8317" spans="20:21">
      <c r="T8317" s="64"/>
      <c r="U8317" s="64"/>
    </row>
    <row r="8318" spans="20:21">
      <c r="T8318" s="64"/>
      <c r="U8318" s="64"/>
    </row>
    <row r="8319" spans="20:21">
      <c r="T8319" s="64"/>
      <c r="U8319" s="64"/>
    </row>
    <row r="8320" spans="20:21">
      <c r="T8320" s="64"/>
      <c r="U8320" s="64"/>
    </row>
    <row r="8321" spans="20:21">
      <c r="T8321" s="64"/>
      <c r="U8321" s="64"/>
    </row>
    <row r="8322" spans="20:21">
      <c r="T8322" s="64"/>
      <c r="U8322" s="64"/>
    </row>
    <row r="8323" spans="20:21">
      <c r="T8323" s="64"/>
      <c r="U8323" s="64"/>
    </row>
    <row r="8324" spans="20:21">
      <c r="T8324" s="64"/>
      <c r="U8324" s="64"/>
    </row>
    <row r="8325" spans="20:21">
      <c r="T8325" s="64"/>
      <c r="U8325" s="64"/>
    </row>
    <row r="8326" spans="20:21">
      <c r="T8326" s="64"/>
      <c r="U8326" s="64"/>
    </row>
    <row r="8327" spans="20:21">
      <c r="T8327" s="64"/>
      <c r="U8327" s="64"/>
    </row>
    <row r="8328" spans="20:21">
      <c r="T8328" s="64"/>
      <c r="U8328" s="64"/>
    </row>
    <row r="8329" spans="20:21">
      <c r="T8329" s="64"/>
      <c r="U8329" s="64"/>
    </row>
    <row r="8330" spans="20:21">
      <c r="T8330" s="64"/>
      <c r="U8330" s="64"/>
    </row>
    <row r="8331" spans="20:21">
      <c r="T8331" s="64"/>
      <c r="U8331" s="64"/>
    </row>
    <row r="8332" spans="20:21">
      <c r="T8332" s="64"/>
      <c r="U8332" s="64"/>
    </row>
    <row r="8333" spans="20:21">
      <c r="T8333" s="64"/>
      <c r="U8333" s="64"/>
    </row>
    <row r="8334" spans="20:21">
      <c r="T8334" s="64"/>
      <c r="U8334" s="64"/>
    </row>
    <row r="8335" spans="20:21">
      <c r="T8335" s="64"/>
      <c r="U8335" s="64"/>
    </row>
    <row r="8336" spans="20:21">
      <c r="T8336" s="64"/>
      <c r="U8336" s="64"/>
    </row>
    <row r="8337" spans="20:21">
      <c r="T8337" s="64"/>
      <c r="U8337" s="64"/>
    </row>
    <row r="8338" spans="20:21">
      <c r="T8338" s="64"/>
      <c r="U8338" s="64"/>
    </row>
    <row r="8339" spans="20:21">
      <c r="T8339" s="64"/>
      <c r="U8339" s="64"/>
    </row>
    <row r="8340" spans="20:21">
      <c r="T8340" s="64"/>
      <c r="U8340" s="64"/>
    </row>
    <row r="8341" spans="20:21">
      <c r="T8341" s="64"/>
      <c r="U8341" s="64"/>
    </row>
    <row r="8342" spans="20:21">
      <c r="T8342" s="64"/>
      <c r="U8342" s="64"/>
    </row>
    <row r="8343" spans="20:21">
      <c r="T8343" s="64"/>
      <c r="U8343" s="64"/>
    </row>
    <row r="8344" spans="20:21">
      <c r="T8344" s="64"/>
      <c r="U8344" s="64"/>
    </row>
    <row r="8345" spans="20:21">
      <c r="T8345" s="64"/>
      <c r="U8345" s="64"/>
    </row>
    <row r="8346" spans="20:21">
      <c r="T8346" s="64"/>
      <c r="U8346" s="64"/>
    </row>
    <row r="8347" spans="20:21">
      <c r="T8347" s="64"/>
      <c r="U8347" s="64"/>
    </row>
    <row r="8348" spans="20:21">
      <c r="T8348" s="64"/>
      <c r="U8348" s="64"/>
    </row>
    <row r="8349" spans="20:21">
      <c r="T8349" s="64"/>
      <c r="U8349" s="64"/>
    </row>
    <row r="8350" spans="20:21">
      <c r="T8350" s="64"/>
      <c r="U8350" s="64"/>
    </row>
    <row r="8351" spans="20:21">
      <c r="T8351" s="64"/>
      <c r="U8351" s="64"/>
    </row>
    <row r="8352" spans="20:21">
      <c r="T8352" s="64"/>
      <c r="U8352" s="64"/>
    </row>
    <row r="8353" spans="20:21">
      <c r="T8353" s="64"/>
      <c r="U8353" s="64"/>
    </row>
    <row r="8354" spans="20:21">
      <c r="T8354" s="64"/>
      <c r="U8354" s="64"/>
    </row>
    <row r="8355" spans="20:21">
      <c r="T8355" s="64"/>
      <c r="U8355" s="64"/>
    </row>
    <row r="8356" spans="20:21">
      <c r="T8356" s="64"/>
      <c r="U8356" s="64"/>
    </row>
    <row r="8357" spans="20:21">
      <c r="T8357" s="64"/>
      <c r="U8357" s="64"/>
    </row>
    <row r="8358" spans="20:21">
      <c r="T8358" s="64"/>
      <c r="U8358" s="64"/>
    </row>
    <row r="8359" spans="20:21">
      <c r="T8359" s="64"/>
      <c r="U8359" s="64"/>
    </row>
    <row r="8360" spans="20:21">
      <c r="T8360" s="64"/>
      <c r="U8360" s="64"/>
    </row>
    <row r="8361" spans="20:21">
      <c r="T8361" s="64"/>
      <c r="U8361" s="64"/>
    </row>
    <row r="8362" spans="20:21">
      <c r="T8362" s="64"/>
      <c r="U8362" s="64"/>
    </row>
    <row r="8363" spans="20:21">
      <c r="T8363" s="64"/>
      <c r="U8363" s="64"/>
    </row>
    <row r="8364" spans="20:21">
      <c r="T8364" s="64"/>
      <c r="U8364" s="64"/>
    </row>
    <row r="8365" spans="20:21">
      <c r="T8365" s="64"/>
      <c r="U8365" s="64"/>
    </row>
    <row r="8366" spans="20:21">
      <c r="T8366" s="64"/>
      <c r="U8366" s="64"/>
    </row>
    <row r="8367" spans="20:21">
      <c r="T8367" s="64"/>
      <c r="U8367" s="64"/>
    </row>
    <row r="8368" spans="20:21">
      <c r="T8368" s="64"/>
      <c r="U8368" s="64"/>
    </row>
    <row r="8369" spans="20:21">
      <c r="T8369" s="64"/>
      <c r="U8369" s="64"/>
    </row>
    <row r="8370" spans="20:21">
      <c r="T8370" s="64"/>
      <c r="U8370" s="64"/>
    </row>
    <row r="8371" spans="20:21">
      <c r="T8371" s="64"/>
      <c r="U8371" s="64"/>
    </row>
    <row r="8372" spans="20:21">
      <c r="T8372" s="64"/>
      <c r="U8372" s="64"/>
    </row>
    <row r="8373" spans="20:21">
      <c r="T8373" s="64"/>
      <c r="U8373" s="64"/>
    </row>
    <row r="8374" spans="20:21">
      <c r="T8374" s="64"/>
      <c r="U8374" s="64"/>
    </row>
    <row r="8375" spans="20:21">
      <c r="T8375" s="64"/>
      <c r="U8375" s="64"/>
    </row>
    <row r="8376" spans="20:21">
      <c r="T8376" s="64"/>
      <c r="U8376" s="64"/>
    </row>
    <row r="8377" spans="20:21">
      <c r="T8377" s="64"/>
      <c r="U8377" s="64"/>
    </row>
    <row r="8378" spans="20:21">
      <c r="T8378" s="64"/>
      <c r="U8378" s="64"/>
    </row>
    <row r="8379" spans="20:21">
      <c r="T8379" s="64"/>
      <c r="U8379" s="64"/>
    </row>
    <row r="8380" spans="20:21">
      <c r="T8380" s="64"/>
      <c r="U8380" s="64"/>
    </row>
    <row r="8381" spans="20:21">
      <c r="T8381" s="64"/>
      <c r="U8381" s="64"/>
    </row>
    <row r="8382" spans="20:21">
      <c r="T8382" s="64"/>
      <c r="U8382" s="64"/>
    </row>
    <row r="8383" spans="20:21">
      <c r="T8383" s="64"/>
      <c r="U8383" s="64"/>
    </row>
    <row r="8384" spans="20:21">
      <c r="T8384" s="64"/>
      <c r="U8384" s="64"/>
    </row>
    <row r="8385" spans="20:21">
      <c r="T8385" s="64"/>
      <c r="U8385" s="64"/>
    </row>
    <row r="8386" spans="20:21">
      <c r="T8386" s="64"/>
      <c r="U8386" s="64"/>
    </row>
    <row r="8387" spans="20:21">
      <c r="T8387" s="64"/>
      <c r="U8387" s="64"/>
    </row>
    <row r="8388" spans="20:21">
      <c r="T8388" s="64"/>
      <c r="U8388" s="64"/>
    </row>
    <row r="8389" spans="20:21">
      <c r="T8389" s="64"/>
      <c r="U8389" s="64"/>
    </row>
    <row r="8390" spans="20:21">
      <c r="T8390" s="64"/>
      <c r="U8390" s="64"/>
    </row>
    <row r="8391" spans="20:21">
      <c r="T8391" s="64"/>
      <c r="U8391" s="64"/>
    </row>
    <row r="8392" spans="20:21">
      <c r="T8392" s="64"/>
      <c r="U8392" s="64"/>
    </row>
    <row r="8393" spans="20:21">
      <c r="T8393" s="64"/>
      <c r="U8393" s="64"/>
    </row>
    <row r="8394" spans="20:21">
      <c r="T8394" s="64"/>
      <c r="U8394" s="64"/>
    </row>
    <row r="8395" spans="20:21">
      <c r="T8395" s="64"/>
      <c r="U8395" s="64"/>
    </row>
    <row r="8396" spans="20:21">
      <c r="T8396" s="64"/>
      <c r="U8396" s="64"/>
    </row>
    <row r="8397" spans="20:21">
      <c r="T8397" s="64"/>
      <c r="U8397" s="64"/>
    </row>
    <row r="8398" spans="20:21">
      <c r="T8398" s="64"/>
      <c r="U8398" s="64"/>
    </row>
    <row r="8399" spans="20:21">
      <c r="T8399" s="64"/>
      <c r="U8399" s="64"/>
    </row>
    <row r="8400" spans="20:21">
      <c r="T8400" s="64"/>
      <c r="U8400" s="64"/>
    </row>
    <row r="8401" spans="20:21">
      <c r="T8401" s="64"/>
      <c r="U8401" s="64"/>
    </row>
    <row r="8402" spans="20:21">
      <c r="T8402" s="64"/>
      <c r="U8402" s="64"/>
    </row>
    <row r="8403" spans="20:21">
      <c r="T8403" s="64"/>
      <c r="U8403" s="64"/>
    </row>
    <row r="8404" spans="20:21">
      <c r="T8404" s="64"/>
      <c r="U8404" s="64"/>
    </row>
    <row r="8405" spans="20:21">
      <c r="T8405" s="64"/>
      <c r="U8405" s="64"/>
    </row>
    <row r="8406" spans="20:21">
      <c r="T8406" s="64"/>
      <c r="U8406" s="64"/>
    </row>
    <row r="8407" spans="20:21">
      <c r="T8407" s="64"/>
      <c r="U8407" s="64"/>
    </row>
    <row r="8408" spans="20:21">
      <c r="T8408" s="64"/>
      <c r="U8408" s="64"/>
    </row>
    <row r="8409" spans="20:21">
      <c r="T8409" s="64"/>
      <c r="U8409" s="64"/>
    </row>
    <row r="8410" spans="20:21">
      <c r="T8410" s="64"/>
      <c r="U8410" s="64"/>
    </row>
    <row r="8411" spans="20:21">
      <c r="T8411" s="64"/>
      <c r="U8411" s="64"/>
    </row>
    <row r="8412" spans="20:21">
      <c r="T8412" s="64"/>
      <c r="U8412" s="64"/>
    </row>
    <row r="8413" spans="20:21">
      <c r="T8413" s="64"/>
      <c r="U8413" s="64"/>
    </row>
    <row r="8414" spans="20:21">
      <c r="T8414" s="64"/>
      <c r="U8414" s="64"/>
    </row>
    <row r="8415" spans="20:21">
      <c r="T8415" s="64"/>
      <c r="U8415" s="64"/>
    </row>
    <row r="8416" spans="20:21">
      <c r="T8416" s="64"/>
      <c r="U8416" s="64"/>
    </row>
    <row r="8417" spans="20:21">
      <c r="T8417" s="64"/>
      <c r="U8417" s="64"/>
    </row>
    <row r="8418" spans="20:21">
      <c r="T8418" s="64"/>
      <c r="U8418" s="64"/>
    </row>
    <row r="8419" spans="20:21">
      <c r="T8419" s="64"/>
      <c r="U8419" s="64"/>
    </row>
    <row r="8420" spans="20:21">
      <c r="T8420" s="64"/>
      <c r="U8420" s="64"/>
    </row>
    <row r="8421" spans="20:21">
      <c r="T8421" s="64"/>
      <c r="U8421" s="64"/>
    </row>
    <row r="8422" spans="20:21">
      <c r="T8422" s="64"/>
      <c r="U8422" s="64"/>
    </row>
    <row r="8423" spans="20:21">
      <c r="T8423" s="64"/>
      <c r="U8423" s="64"/>
    </row>
    <row r="8424" spans="20:21">
      <c r="T8424" s="64"/>
      <c r="U8424" s="64"/>
    </row>
    <row r="8425" spans="20:21">
      <c r="T8425" s="64"/>
      <c r="U8425" s="64"/>
    </row>
    <row r="8426" spans="20:21">
      <c r="T8426" s="64"/>
      <c r="U8426" s="64"/>
    </row>
    <row r="8427" spans="20:21">
      <c r="T8427" s="64"/>
      <c r="U8427" s="64"/>
    </row>
    <row r="8428" spans="20:21">
      <c r="T8428" s="64"/>
      <c r="U8428" s="64"/>
    </row>
    <row r="8429" spans="20:21">
      <c r="T8429" s="64"/>
      <c r="U8429" s="64"/>
    </row>
    <row r="8430" spans="20:21">
      <c r="T8430" s="64"/>
      <c r="U8430" s="64"/>
    </row>
    <row r="8431" spans="20:21">
      <c r="T8431" s="64"/>
      <c r="U8431" s="64"/>
    </row>
    <row r="8432" spans="20:21">
      <c r="T8432" s="64"/>
      <c r="U8432" s="64"/>
    </row>
    <row r="8433" spans="20:21">
      <c r="T8433" s="64"/>
      <c r="U8433" s="64"/>
    </row>
    <row r="8434" spans="20:21">
      <c r="T8434" s="64"/>
      <c r="U8434" s="64"/>
    </row>
    <row r="8435" spans="20:21">
      <c r="T8435" s="64"/>
      <c r="U8435" s="64"/>
    </row>
    <row r="8436" spans="20:21">
      <c r="T8436" s="64"/>
      <c r="U8436" s="64"/>
    </row>
    <row r="8437" spans="20:21">
      <c r="T8437" s="64"/>
      <c r="U8437" s="64"/>
    </row>
    <row r="8438" spans="20:21">
      <c r="T8438" s="64"/>
      <c r="U8438" s="64"/>
    </row>
    <row r="8439" spans="20:21">
      <c r="T8439" s="64"/>
      <c r="U8439" s="64"/>
    </row>
    <row r="8440" spans="20:21">
      <c r="T8440" s="64"/>
      <c r="U8440" s="64"/>
    </row>
    <row r="8441" spans="20:21">
      <c r="T8441" s="64"/>
      <c r="U8441" s="64"/>
    </row>
    <row r="8442" spans="20:21">
      <c r="T8442" s="64"/>
      <c r="U8442" s="64"/>
    </row>
    <row r="8443" spans="20:21">
      <c r="T8443" s="64"/>
      <c r="U8443" s="64"/>
    </row>
    <row r="8444" spans="20:21">
      <c r="T8444" s="64"/>
      <c r="U8444" s="64"/>
    </row>
    <row r="8445" spans="20:21">
      <c r="T8445" s="64"/>
      <c r="U8445" s="64"/>
    </row>
    <row r="8446" spans="20:21">
      <c r="T8446" s="64"/>
      <c r="U8446" s="64"/>
    </row>
    <row r="8447" spans="20:21">
      <c r="T8447" s="64"/>
      <c r="U8447" s="64"/>
    </row>
    <row r="8448" spans="20:21">
      <c r="T8448" s="64"/>
      <c r="U8448" s="64"/>
    </row>
    <row r="8449" spans="20:21">
      <c r="T8449" s="64"/>
      <c r="U8449" s="64"/>
    </row>
    <row r="8450" spans="20:21">
      <c r="T8450" s="64"/>
      <c r="U8450" s="64"/>
    </row>
    <row r="8451" spans="20:21">
      <c r="T8451" s="64"/>
      <c r="U8451" s="64"/>
    </row>
    <row r="8452" spans="20:21">
      <c r="T8452" s="64"/>
      <c r="U8452" s="64"/>
    </row>
    <row r="8453" spans="20:21">
      <c r="T8453" s="64"/>
      <c r="U8453" s="64"/>
    </row>
    <row r="8454" spans="20:21">
      <c r="T8454" s="64"/>
      <c r="U8454" s="64"/>
    </row>
    <row r="8455" spans="20:21">
      <c r="T8455" s="64"/>
      <c r="U8455" s="64"/>
    </row>
    <row r="8456" spans="20:21">
      <c r="T8456" s="64"/>
      <c r="U8456" s="64"/>
    </row>
    <row r="8457" spans="20:21">
      <c r="T8457" s="64"/>
      <c r="U8457" s="64"/>
    </row>
    <row r="8458" spans="20:21">
      <c r="T8458" s="64"/>
      <c r="U8458" s="64"/>
    </row>
    <row r="8459" spans="20:21">
      <c r="T8459" s="64"/>
      <c r="U8459" s="64"/>
    </row>
    <row r="8460" spans="20:21">
      <c r="T8460" s="64"/>
      <c r="U8460" s="64"/>
    </row>
    <row r="8461" spans="20:21">
      <c r="T8461" s="64"/>
      <c r="U8461" s="64"/>
    </row>
    <row r="8462" spans="20:21">
      <c r="T8462" s="64"/>
      <c r="U8462" s="64"/>
    </row>
    <row r="8463" spans="20:21">
      <c r="T8463" s="64"/>
      <c r="U8463" s="64"/>
    </row>
    <row r="8464" spans="20:21">
      <c r="T8464" s="64"/>
      <c r="U8464" s="64"/>
    </row>
    <row r="8465" spans="20:21">
      <c r="T8465" s="64"/>
      <c r="U8465" s="64"/>
    </row>
    <row r="8466" spans="20:21">
      <c r="T8466" s="64"/>
      <c r="U8466" s="64"/>
    </row>
    <row r="8467" spans="20:21">
      <c r="T8467" s="64"/>
      <c r="U8467" s="64"/>
    </row>
    <row r="8468" spans="20:21">
      <c r="T8468" s="64"/>
      <c r="U8468" s="64"/>
    </row>
    <row r="8469" spans="20:21">
      <c r="T8469" s="64"/>
      <c r="U8469" s="64"/>
    </row>
    <row r="8470" spans="20:21">
      <c r="T8470" s="64"/>
      <c r="U8470" s="64"/>
    </row>
    <row r="8471" spans="20:21">
      <c r="T8471" s="64"/>
      <c r="U8471" s="64"/>
    </row>
    <row r="8472" spans="20:21">
      <c r="T8472" s="64"/>
      <c r="U8472" s="64"/>
    </row>
    <row r="8473" spans="20:21">
      <c r="T8473" s="64"/>
      <c r="U8473" s="64"/>
    </row>
    <row r="8474" spans="20:21">
      <c r="T8474" s="64"/>
      <c r="U8474" s="64"/>
    </row>
    <row r="8475" spans="20:21">
      <c r="T8475" s="64"/>
      <c r="U8475" s="64"/>
    </row>
    <row r="8476" spans="20:21">
      <c r="T8476" s="64"/>
      <c r="U8476" s="64"/>
    </row>
    <row r="8477" spans="20:21">
      <c r="T8477" s="64"/>
      <c r="U8477" s="64"/>
    </row>
    <row r="8478" spans="20:21">
      <c r="T8478" s="64"/>
      <c r="U8478" s="64"/>
    </row>
    <row r="8479" spans="20:21">
      <c r="T8479" s="64"/>
      <c r="U8479" s="64"/>
    </row>
    <row r="8480" spans="20:21">
      <c r="T8480" s="64"/>
      <c r="U8480" s="64"/>
    </row>
    <row r="8481" spans="20:21">
      <c r="T8481" s="64"/>
      <c r="U8481" s="64"/>
    </row>
    <row r="8482" spans="20:21">
      <c r="T8482" s="64"/>
      <c r="U8482" s="64"/>
    </row>
    <row r="8483" spans="20:21">
      <c r="T8483" s="64"/>
      <c r="U8483" s="64"/>
    </row>
    <row r="8484" spans="20:21">
      <c r="T8484" s="64"/>
      <c r="U8484" s="64"/>
    </row>
    <row r="8485" spans="20:21">
      <c r="T8485" s="64"/>
      <c r="U8485" s="64"/>
    </row>
    <row r="8486" spans="20:21">
      <c r="T8486" s="64"/>
      <c r="U8486" s="64"/>
    </row>
    <row r="8487" spans="20:21">
      <c r="T8487" s="64"/>
      <c r="U8487" s="64"/>
    </row>
    <row r="8488" spans="20:21">
      <c r="T8488" s="64"/>
      <c r="U8488" s="64"/>
    </row>
    <row r="8489" spans="20:21">
      <c r="T8489" s="64"/>
      <c r="U8489" s="64"/>
    </row>
    <row r="8490" spans="20:21">
      <c r="T8490" s="64"/>
      <c r="U8490" s="64"/>
    </row>
    <row r="8491" spans="20:21">
      <c r="T8491" s="64"/>
      <c r="U8491" s="64"/>
    </row>
    <row r="8492" spans="20:21">
      <c r="T8492" s="64"/>
      <c r="U8492" s="64"/>
    </row>
    <row r="8493" spans="20:21">
      <c r="T8493" s="64"/>
      <c r="U8493" s="64"/>
    </row>
    <row r="8494" spans="20:21">
      <c r="T8494" s="64"/>
      <c r="U8494" s="64"/>
    </row>
    <row r="8495" spans="20:21">
      <c r="T8495" s="64"/>
      <c r="U8495" s="64"/>
    </row>
    <row r="8496" spans="20:21">
      <c r="T8496" s="64"/>
      <c r="U8496" s="64"/>
    </row>
    <row r="8497" spans="20:21">
      <c r="T8497" s="64"/>
      <c r="U8497" s="64"/>
    </row>
    <row r="8498" spans="20:21">
      <c r="T8498" s="64"/>
      <c r="U8498" s="64"/>
    </row>
    <row r="8499" spans="20:21">
      <c r="T8499" s="64"/>
      <c r="U8499" s="64"/>
    </row>
    <row r="8500" spans="20:21">
      <c r="T8500" s="64"/>
      <c r="U8500" s="64"/>
    </row>
    <row r="8501" spans="20:21">
      <c r="T8501" s="64"/>
      <c r="U8501" s="64"/>
    </row>
    <row r="8502" spans="20:21">
      <c r="T8502" s="64"/>
      <c r="U8502" s="64"/>
    </row>
    <row r="8503" spans="20:21">
      <c r="T8503" s="64"/>
      <c r="U8503" s="64"/>
    </row>
    <row r="8504" spans="20:21">
      <c r="T8504" s="64"/>
      <c r="U8504" s="64"/>
    </row>
    <row r="8505" spans="20:21">
      <c r="T8505" s="64"/>
      <c r="U8505" s="64"/>
    </row>
    <row r="8506" spans="20:21">
      <c r="T8506" s="64"/>
      <c r="U8506" s="64"/>
    </row>
    <row r="8507" spans="20:21">
      <c r="T8507" s="64"/>
      <c r="U8507" s="64"/>
    </row>
    <row r="8508" spans="20:21">
      <c r="T8508" s="64"/>
      <c r="U8508" s="64"/>
    </row>
    <row r="8509" spans="20:21">
      <c r="T8509" s="64"/>
      <c r="U8509" s="64"/>
    </row>
    <row r="8510" spans="20:21">
      <c r="T8510" s="64"/>
      <c r="U8510" s="64"/>
    </row>
    <row r="8511" spans="20:21">
      <c r="T8511" s="64"/>
      <c r="U8511" s="64"/>
    </row>
    <row r="8512" spans="20:21">
      <c r="T8512" s="64"/>
      <c r="U8512" s="64"/>
    </row>
    <row r="8513" spans="20:21">
      <c r="T8513" s="64"/>
      <c r="U8513" s="64"/>
    </row>
    <row r="8514" spans="20:21">
      <c r="T8514" s="64"/>
      <c r="U8514" s="64"/>
    </row>
    <row r="8515" spans="20:21">
      <c r="T8515" s="64"/>
      <c r="U8515" s="64"/>
    </row>
    <row r="8516" spans="20:21">
      <c r="T8516" s="64"/>
      <c r="U8516" s="64"/>
    </row>
    <row r="8517" spans="20:21">
      <c r="T8517" s="64"/>
      <c r="U8517" s="64"/>
    </row>
    <row r="8518" spans="20:21">
      <c r="T8518" s="64"/>
      <c r="U8518" s="64"/>
    </row>
    <row r="8519" spans="20:21">
      <c r="T8519" s="64"/>
      <c r="U8519" s="64"/>
    </row>
    <row r="8520" spans="20:21">
      <c r="T8520" s="64"/>
      <c r="U8520" s="64"/>
    </row>
    <row r="8521" spans="20:21">
      <c r="T8521" s="64"/>
      <c r="U8521" s="64"/>
    </row>
    <row r="8522" spans="20:21">
      <c r="T8522" s="64"/>
      <c r="U8522" s="64"/>
    </row>
    <row r="8523" spans="20:21">
      <c r="T8523" s="64"/>
      <c r="U8523" s="64"/>
    </row>
    <row r="8524" spans="20:21">
      <c r="T8524" s="64"/>
      <c r="U8524" s="64"/>
    </row>
    <row r="8525" spans="20:21">
      <c r="T8525" s="64"/>
      <c r="U8525" s="64"/>
    </row>
    <row r="8526" spans="20:21">
      <c r="T8526" s="64"/>
      <c r="U8526" s="64"/>
    </row>
    <row r="8527" spans="20:21">
      <c r="T8527" s="64"/>
      <c r="U8527" s="64"/>
    </row>
    <row r="8528" spans="20:21">
      <c r="T8528" s="64"/>
      <c r="U8528" s="64"/>
    </row>
    <row r="8529" spans="20:21">
      <c r="T8529" s="64"/>
      <c r="U8529" s="64"/>
    </row>
    <row r="8530" spans="20:21">
      <c r="T8530" s="64"/>
      <c r="U8530" s="64"/>
    </row>
    <row r="8531" spans="20:21">
      <c r="T8531" s="64"/>
      <c r="U8531" s="64"/>
    </row>
    <row r="8532" spans="20:21">
      <c r="T8532" s="64"/>
      <c r="U8532" s="64"/>
    </row>
    <row r="8533" spans="20:21">
      <c r="T8533" s="64"/>
      <c r="U8533" s="64"/>
    </row>
    <row r="8534" spans="20:21">
      <c r="T8534" s="64"/>
      <c r="U8534" s="64"/>
    </row>
    <row r="8535" spans="20:21">
      <c r="T8535" s="64"/>
      <c r="U8535" s="64"/>
    </row>
    <row r="8536" spans="20:21">
      <c r="T8536" s="64"/>
      <c r="U8536" s="64"/>
    </row>
    <row r="8537" spans="20:21">
      <c r="T8537" s="64"/>
      <c r="U8537" s="64"/>
    </row>
    <row r="8538" spans="20:21">
      <c r="T8538" s="64"/>
      <c r="U8538" s="64"/>
    </row>
    <row r="8539" spans="20:21">
      <c r="T8539" s="64"/>
      <c r="U8539" s="64"/>
    </row>
    <row r="8540" spans="20:21">
      <c r="T8540" s="64"/>
      <c r="U8540" s="64"/>
    </row>
    <row r="8541" spans="20:21">
      <c r="T8541" s="64"/>
      <c r="U8541" s="64"/>
    </row>
    <row r="8542" spans="20:21">
      <c r="T8542" s="64"/>
      <c r="U8542" s="64"/>
    </row>
    <row r="8543" spans="20:21">
      <c r="T8543" s="64"/>
      <c r="U8543" s="64"/>
    </row>
    <row r="8544" spans="20:21">
      <c r="T8544" s="64"/>
      <c r="U8544" s="64"/>
    </row>
    <row r="8545" spans="20:21">
      <c r="T8545" s="64"/>
      <c r="U8545" s="64"/>
    </row>
    <row r="8546" spans="20:21">
      <c r="T8546" s="64"/>
      <c r="U8546" s="64"/>
    </row>
    <row r="8547" spans="20:21">
      <c r="T8547" s="64"/>
      <c r="U8547" s="64"/>
    </row>
    <row r="8548" spans="20:21">
      <c r="T8548" s="64"/>
      <c r="U8548" s="64"/>
    </row>
    <row r="8549" spans="20:21">
      <c r="T8549" s="64"/>
      <c r="U8549" s="64"/>
    </row>
    <row r="8550" spans="20:21">
      <c r="T8550" s="64"/>
      <c r="U8550" s="64"/>
    </row>
    <row r="8551" spans="20:21">
      <c r="T8551" s="64"/>
      <c r="U8551" s="64"/>
    </row>
    <row r="8552" spans="20:21">
      <c r="T8552" s="64"/>
      <c r="U8552" s="64"/>
    </row>
    <row r="8553" spans="20:21">
      <c r="T8553" s="64"/>
      <c r="U8553" s="64"/>
    </row>
    <row r="8554" spans="20:21">
      <c r="T8554" s="64"/>
      <c r="U8554" s="64"/>
    </row>
    <row r="8555" spans="20:21">
      <c r="T8555" s="64"/>
      <c r="U8555" s="64"/>
    </row>
    <row r="8556" spans="20:21">
      <c r="T8556" s="64"/>
      <c r="U8556" s="64"/>
    </row>
    <row r="8557" spans="20:21">
      <c r="T8557" s="64"/>
      <c r="U8557" s="64"/>
    </row>
    <row r="8558" spans="20:21">
      <c r="T8558" s="64"/>
      <c r="U8558" s="64"/>
    </row>
    <row r="8559" spans="20:21">
      <c r="T8559" s="64"/>
      <c r="U8559" s="64"/>
    </row>
    <row r="8560" spans="20:21">
      <c r="T8560" s="64"/>
      <c r="U8560" s="64"/>
    </row>
    <row r="8561" spans="20:21">
      <c r="T8561" s="64"/>
      <c r="U8561" s="64"/>
    </row>
    <row r="8562" spans="20:21">
      <c r="T8562" s="64"/>
      <c r="U8562" s="64"/>
    </row>
    <row r="8563" spans="20:21">
      <c r="T8563" s="64"/>
      <c r="U8563" s="64"/>
    </row>
    <row r="8564" spans="20:21">
      <c r="T8564" s="64"/>
      <c r="U8564" s="64"/>
    </row>
    <row r="8565" spans="20:21">
      <c r="T8565" s="64"/>
      <c r="U8565" s="64"/>
    </row>
    <row r="8566" spans="20:21">
      <c r="T8566" s="64"/>
      <c r="U8566" s="64"/>
    </row>
    <row r="8567" spans="20:21">
      <c r="T8567" s="64"/>
      <c r="U8567" s="64"/>
    </row>
    <row r="8568" spans="20:21">
      <c r="T8568" s="64"/>
      <c r="U8568" s="64"/>
    </row>
    <row r="8569" spans="20:21">
      <c r="T8569" s="64"/>
      <c r="U8569" s="64"/>
    </row>
    <row r="8570" spans="20:21">
      <c r="T8570" s="64"/>
      <c r="U8570" s="64"/>
    </row>
    <row r="8571" spans="20:21">
      <c r="T8571" s="64"/>
      <c r="U8571" s="64"/>
    </row>
    <row r="8572" spans="20:21">
      <c r="T8572" s="64"/>
      <c r="U8572" s="64"/>
    </row>
    <row r="8573" spans="20:21">
      <c r="T8573" s="64"/>
      <c r="U8573" s="64"/>
    </row>
    <row r="8574" spans="20:21">
      <c r="T8574" s="64"/>
      <c r="U8574" s="64"/>
    </row>
    <row r="8575" spans="20:21">
      <c r="T8575" s="64"/>
      <c r="U8575" s="64"/>
    </row>
    <row r="8576" spans="20:21">
      <c r="T8576" s="64"/>
      <c r="U8576" s="64"/>
    </row>
    <row r="8577" spans="20:21">
      <c r="T8577" s="64"/>
      <c r="U8577" s="64"/>
    </row>
    <row r="8578" spans="20:21">
      <c r="T8578" s="64"/>
      <c r="U8578" s="64"/>
    </row>
    <row r="8579" spans="20:21">
      <c r="T8579" s="64"/>
      <c r="U8579" s="64"/>
    </row>
    <row r="8580" spans="20:21">
      <c r="T8580" s="64"/>
      <c r="U8580" s="64"/>
    </row>
    <row r="8581" spans="20:21">
      <c r="T8581" s="64"/>
      <c r="U8581" s="64"/>
    </row>
    <row r="8582" spans="20:21">
      <c r="T8582" s="64"/>
      <c r="U8582" s="64"/>
    </row>
    <row r="8583" spans="20:21">
      <c r="T8583" s="64"/>
      <c r="U8583" s="64"/>
    </row>
    <row r="8584" spans="20:21">
      <c r="T8584" s="64"/>
      <c r="U8584" s="64"/>
    </row>
    <row r="8585" spans="20:21">
      <c r="T8585" s="64"/>
      <c r="U8585" s="64"/>
    </row>
    <row r="8586" spans="20:21">
      <c r="T8586" s="64"/>
      <c r="U8586" s="64"/>
    </row>
    <row r="8587" spans="20:21">
      <c r="T8587" s="64"/>
      <c r="U8587" s="64"/>
    </row>
    <row r="8588" spans="20:21">
      <c r="T8588" s="64"/>
      <c r="U8588" s="64"/>
    </row>
    <row r="8589" spans="20:21">
      <c r="T8589" s="64"/>
      <c r="U8589" s="64"/>
    </row>
    <row r="8590" spans="20:21">
      <c r="T8590" s="64"/>
      <c r="U8590" s="64"/>
    </row>
    <row r="8591" spans="20:21">
      <c r="T8591" s="64"/>
      <c r="U8591" s="64"/>
    </row>
    <row r="8592" spans="20:21">
      <c r="T8592" s="64"/>
      <c r="U8592" s="64"/>
    </row>
    <row r="8593" spans="20:21">
      <c r="T8593" s="64"/>
      <c r="U8593" s="64"/>
    </row>
    <row r="8594" spans="20:21">
      <c r="T8594" s="64"/>
      <c r="U8594" s="64"/>
    </row>
    <row r="8595" spans="20:21">
      <c r="T8595" s="64"/>
      <c r="U8595" s="64"/>
    </row>
    <row r="8596" spans="20:21">
      <c r="T8596" s="64"/>
      <c r="U8596" s="64"/>
    </row>
    <row r="8597" spans="20:21">
      <c r="T8597" s="64"/>
      <c r="U8597" s="64"/>
    </row>
    <row r="8598" spans="20:21">
      <c r="T8598" s="64"/>
      <c r="U8598" s="64"/>
    </row>
    <row r="8599" spans="20:21">
      <c r="T8599" s="64"/>
      <c r="U8599" s="64"/>
    </row>
    <row r="8600" spans="20:21">
      <c r="T8600" s="64"/>
      <c r="U8600" s="64"/>
    </row>
    <row r="8601" spans="20:21">
      <c r="T8601" s="64"/>
      <c r="U8601" s="64"/>
    </row>
    <row r="8602" spans="20:21">
      <c r="T8602" s="64"/>
      <c r="U8602" s="64"/>
    </row>
    <row r="8603" spans="20:21">
      <c r="T8603" s="64"/>
      <c r="U8603" s="64"/>
    </row>
    <row r="8604" spans="20:21">
      <c r="T8604" s="64"/>
      <c r="U8604" s="64"/>
    </row>
    <row r="8605" spans="20:21">
      <c r="T8605" s="64"/>
      <c r="U8605" s="64"/>
    </row>
    <row r="8606" spans="20:21">
      <c r="T8606" s="64"/>
      <c r="U8606" s="64"/>
    </row>
    <row r="8607" spans="20:21">
      <c r="T8607" s="64"/>
      <c r="U8607" s="64"/>
    </row>
    <row r="8608" spans="20:21">
      <c r="T8608" s="64"/>
      <c r="U8608" s="64"/>
    </row>
    <row r="8609" spans="20:21">
      <c r="T8609" s="64"/>
      <c r="U8609" s="64"/>
    </row>
    <row r="8610" spans="20:21">
      <c r="T8610" s="64"/>
      <c r="U8610" s="64"/>
    </row>
    <row r="8611" spans="20:21">
      <c r="T8611" s="64"/>
      <c r="U8611" s="64"/>
    </row>
    <row r="8612" spans="20:21">
      <c r="T8612" s="64"/>
      <c r="U8612" s="64"/>
    </row>
    <row r="8613" spans="20:21">
      <c r="T8613" s="64"/>
      <c r="U8613" s="64"/>
    </row>
    <row r="8614" spans="20:21">
      <c r="T8614" s="64"/>
      <c r="U8614" s="64"/>
    </row>
    <row r="8615" spans="20:21">
      <c r="T8615" s="64"/>
      <c r="U8615" s="64"/>
    </row>
    <row r="8616" spans="20:21">
      <c r="T8616" s="64"/>
      <c r="U8616" s="64"/>
    </row>
    <row r="8617" spans="20:21">
      <c r="T8617" s="64"/>
      <c r="U8617" s="64"/>
    </row>
    <row r="8618" spans="20:21">
      <c r="T8618" s="64"/>
      <c r="U8618" s="64"/>
    </row>
    <row r="8619" spans="20:21">
      <c r="T8619" s="64"/>
      <c r="U8619" s="64"/>
    </row>
    <row r="8620" spans="20:21">
      <c r="T8620" s="64"/>
      <c r="U8620" s="64"/>
    </row>
    <row r="8621" spans="20:21">
      <c r="T8621" s="64"/>
      <c r="U8621" s="64"/>
    </row>
    <row r="8622" spans="20:21">
      <c r="T8622" s="64"/>
      <c r="U8622" s="64"/>
    </row>
    <row r="8623" spans="20:21">
      <c r="T8623" s="64"/>
      <c r="U8623" s="64"/>
    </row>
    <row r="8624" spans="20:21">
      <c r="T8624" s="64"/>
      <c r="U8624" s="64"/>
    </row>
    <row r="8625" spans="20:21">
      <c r="T8625" s="64"/>
      <c r="U8625" s="64"/>
    </row>
    <row r="8626" spans="20:21">
      <c r="T8626" s="64"/>
      <c r="U8626" s="64"/>
    </row>
    <row r="8627" spans="20:21">
      <c r="T8627" s="64"/>
      <c r="U8627" s="64"/>
    </row>
    <row r="8628" spans="20:21">
      <c r="T8628" s="64"/>
      <c r="U8628" s="64"/>
    </row>
    <row r="8629" spans="20:21">
      <c r="T8629" s="64"/>
      <c r="U8629" s="64"/>
    </row>
    <row r="8630" spans="20:21">
      <c r="T8630" s="64"/>
      <c r="U8630" s="64"/>
    </row>
    <row r="8631" spans="20:21">
      <c r="T8631" s="64"/>
      <c r="U8631" s="64"/>
    </row>
    <row r="8632" spans="20:21">
      <c r="T8632" s="64"/>
      <c r="U8632" s="64"/>
    </row>
    <row r="8633" spans="20:21">
      <c r="T8633" s="64"/>
      <c r="U8633" s="64"/>
    </row>
    <row r="8634" spans="20:21">
      <c r="T8634" s="64"/>
      <c r="U8634" s="64"/>
    </row>
    <row r="8635" spans="20:21">
      <c r="T8635" s="64"/>
      <c r="U8635" s="64"/>
    </row>
    <row r="8636" spans="20:21">
      <c r="T8636" s="64"/>
      <c r="U8636" s="64"/>
    </row>
    <row r="8637" spans="20:21">
      <c r="T8637" s="64"/>
      <c r="U8637" s="64"/>
    </row>
    <row r="8638" spans="20:21">
      <c r="T8638" s="64"/>
      <c r="U8638" s="64"/>
    </row>
    <row r="8639" spans="20:21">
      <c r="T8639" s="64"/>
      <c r="U8639" s="64"/>
    </row>
    <row r="8640" spans="20:21">
      <c r="T8640" s="64"/>
      <c r="U8640" s="64"/>
    </row>
    <row r="8641" spans="20:21">
      <c r="T8641" s="64"/>
      <c r="U8641" s="64"/>
    </row>
    <row r="8642" spans="20:21">
      <c r="T8642" s="64"/>
      <c r="U8642" s="64"/>
    </row>
    <row r="8643" spans="20:21">
      <c r="T8643" s="64"/>
      <c r="U8643" s="64"/>
    </row>
    <row r="8644" spans="20:21">
      <c r="T8644" s="64"/>
      <c r="U8644" s="64"/>
    </row>
    <row r="8645" spans="20:21">
      <c r="T8645" s="64"/>
      <c r="U8645" s="64"/>
    </row>
    <row r="8646" spans="20:21">
      <c r="T8646" s="64"/>
      <c r="U8646" s="64"/>
    </row>
    <row r="8647" spans="20:21">
      <c r="T8647" s="64"/>
      <c r="U8647" s="64"/>
    </row>
    <row r="8648" spans="20:21">
      <c r="T8648" s="64"/>
      <c r="U8648" s="64"/>
    </row>
    <row r="8649" spans="20:21">
      <c r="T8649" s="64"/>
      <c r="U8649" s="64"/>
    </row>
    <row r="8650" spans="20:21">
      <c r="T8650" s="64"/>
      <c r="U8650" s="64"/>
    </row>
    <row r="8651" spans="20:21">
      <c r="T8651" s="64"/>
      <c r="U8651" s="64"/>
    </row>
    <row r="8652" spans="20:21">
      <c r="T8652" s="64"/>
      <c r="U8652" s="64"/>
    </row>
    <row r="8653" spans="20:21">
      <c r="T8653" s="64"/>
      <c r="U8653" s="64"/>
    </row>
    <row r="8654" spans="20:21">
      <c r="T8654" s="64"/>
      <c r="U8654" s="64"/>
    </row>
    <row r="8655" spans="20:21">
      <c r="T8655" s="64"/>
      <c r="U8655" s="64"/>
    </row>
    <row r="8656" spans="20:21">
      <c r="T8656" s="64"/>
      <c r="U8656" s="64"/>
    </row>
    <row r="8657" spans="20:21">
      <c r="T8657" s="64"/>
      <c r="U8657" s="64"/>
    </row>
    <row r="8658" spans="20:21">
      <c r="T8658" s="64"/>
      <c r="U8658" s="64"/>
    </row>
    <row r="8659" spans="20:21">
      <c r="T8659" s="64"/>
      <c r="U8659" s="64"/>
    </row>
    <row r="8660" spans="20:21">
      <c r="T8660" s="64"/>
      <c r="U8660" s="64"/>
    </row>
    <row r="8661" spans="20:21">
      <c r="T8661" s="64"/>
      <c r="U8661" s="64"/>
    </row>
    <row r="8662" spans="20:21">
      <c r="T8662" s="64"/>
      <c r="U8662" s="64"/>
    </row>
    <row r="8663" spans="20:21">
      <c r="T8663" s="64"/>
      <c r="U8663" s="64"/>
    </row>
    <row r="8664" spans="20:21">
      <c r="T8664" s="64"/>
      <c r="U8664" s="64"/>
    </row>
    <row r="8665" spans="20:21">
      <c r="T8665" s="64"/>
      <c r="U8665" s="64"/>
    </row>
    <row r="8666" spans="20:21">
      <c r="T8666" s="64"/>
      <c r="U8666" s="64"/>
    </row>
    <row r="8667" spans="20:21">
      <c r="T8667" s="64"/>
      <c r="U8667" s="64"/>
    </row>
    <row r="8668" spans="20:21">
      <c r="T8668" s="64"/>
      <c r="U8668" s="64"/>
    </row>
    <row r="8669" spans="20:21">
      <c r="T8669" s="64"/>
      <c r="U8669" s="64"/>
    </row>
    <row r="8670" spans="20:21">
      <c r="T8670" s="64"/>
      <c r="U8670" s="64"/>
    </row>
    <row r="8671" spans="20:21">
      <c r="T8671" s="64"/>
      <c r="U8671" s="64"/>
    </row>
    <row r="8672" spans="20:21">
      <c r="T8672" s="64"/>
      <c r="U8672" s="64"/>
    </row>
    <row r="8673" spans="20:21">
      <c r="T8673" s="64"/>
      <c r="U8673" s="64"/>
    </row>
    <row r="8674" spans="20:21">
      <c r="T8674" s="64"/>
      <c r="U8674" s="64"/>
    </row>
    <row r="8675" spans="20:21">
      <c r="T8675" s="64"/>
      <c r="U8675" s="64"/>
    </row>
    <row r="8676" spans="20:21">
      <c r="T8676" s="64"/>
      <c r="U8676" s="64"/>
    </row>
    <row r="8677" spans="20:21">
      <c r="T8677" s="64"/>
      <c r="U8677" s="64"/>
    </row>
    <row r="8678" spans="20:21">
      <c r="T8678" s="64"/>
      <c r="U8678" s="64"/>
    </row>
    <row r="8679" spans="20:21">
      <c r="T8679" s="64"/>
      <c r="U8679" s="64"/>
    </row>
    <row r="8680" spans="20:21">
      <c r="T8680" s="64"/>
      <c r="U8680" s="64"/>
    </row>
    <row r="8681" spans="20:21">
      <c r="T8681" s="64"/>
      <c r="U8681" s="64"/>
    </row>
    <row r="8682" spans="20:21">
      <c r="T8682" s="64"/>
      <c r="U8682" s="64"/>
    </row>
    <row r="8683" spans="20:21">
      <c r="T8683" s="64"/>
      <c r="U8683" s="64"/>
    </row>
    <row r="8684" spans="20:21">
      <c r="T8684" s="64"/>
      <c r="U8684" s="64"/>
    </row>
    <row r="8685" spans="20:21">
      <c r="T8685" s="64"/>
      <c r="U8685" s="64"/>
    </row>
    <row r="8686" spans="20:21">
      <c r="T8686" s="64"/>
      <c r="U8686" s="64"/>
    </row>
    <row r="8687" spans="20:21">
      <c r="T8687" s="64"/>
      <c r="U8687" s="64"/>
    </row>
    <row r="8688" spans="20:21">
      <c r="T8688" s="64"/>
      <c r="U8688" s="64"/>
    </row>
    <row r="8689" spans="20:21">
      <c r="T8689" s="64"/>
      <c r="U8689" s="64"/>
    </row>
    <row r="8690" spans="20:21">
      <c r="T8690" s="64"/>
      <c r="U8690" s="64"/>
    </row>
    <row r="8691" spans="20:21">
      <c r="T8691" s="64"/>
      <c r="U8691" s="64"/>
    </row>
    <row r="8692" spans="20:21">
      <c r="T8692" s="64"/>
      <c r="U8692" s="64"/>
    </row>
    <row r="8693" spans="20:21">
      <c r="T8693" s="64"/>
      <c r="U8693" s="64"/>
    </row>
    <row r="8694" spans="20:21">
      <c r="T8694" s="64"/>
      <c r="U8694" s="64"/>
    </row>
    <row r="8695" spans="20:21">
      <c r="T8695" s="64"/>
      <c r="U8695" s="64"/>
    </row>
    <row r="8696" spans="20:21">
      <c r="T8696" s="64"/>
      <c r="U8696" s="64"/>
    </row>
    <row r="8697" spans="20:21">
      <c r="T8697" s="64"/>
      <c r="U8697" s="64"/>
    </row>
    <row r="8698" spans="20:21">
      <c r="T8698" s="64"/>
      <c r="U8698" s="64"/>
    </row>
    <row r="8699" spans="20:21">
      <c r="T8699" s="64"/>
      <c r="U8699" s="64"/>
    </row>
    <row r="8700" spans="20:21">
      <c r="T8700" s="64"/>
      <c r="U8700" s="64"/>
    </row>
    <row r="8701" spans="20:21">
      <c r="T8701" s="64"/>
      <c r="U8701" s="64"/>
    </row>
    <row r="8702" spans="20:21">
      <c r="T8702" s="64"/>
      <c r="U8702" s="64"/>
    </row>
    <row r="8703" spans="20:21">
      <c r="T8703" s="64"/>
      <c r="U8703" s="64"/>
    </row>
    <row r="8704" spans="20:21">
      <c r="T8704" s="64"/>
      <c r="U8704" s="64"/>
    </row>
    <row r="8705" spans="20:21">
      <c r="T8705" s="64"/>
      <c r="U8705" s="64"/>
    </row>
    <row r="8706" spans="20:21">
      <c r="T8706" s="64"/>
      <c r="U8706" s="64"/>
    </row>
    <row r="8707" spans="20:21">
      <c r="T8707" s="64"/>
      <c r="U8707" s="64"/>
    </row>
    <row r="8708" spans="20:21">
      <c r="T8708" s="64"/>
      <c r="U8708" s="64"/>
    </row>
    <row r="8709" spans="20:21">
      <c r="T8709" s="64"/>
      <c r="U8709" s="64"/>
    </row>
    <row r="8710" spans="20:21">
      <c r="T8710" s="64"/>
      <c r="U8710" s="64"/>
    </row>
    <row r="8711" spans="20:21">
      <c r="T8711" s="64"/>
      <c r="U8711" s="64"/>
    </row>
    <row r="8712" spans="20:21">
      <c r="T8712" s="64"/>
      <c r="U8712" s="64"/>
    </row>
    <row r="8713" spans="20:21">
      <c r="T8713" s="64"/>
      <c r="U8713" s="64"/>
    </row>
    <row r="8714" spans="20:21">
      <c r="T8714" s="64"/>
      <c r="U8714" s="64"/>
    </row>
    <row r="8715" spans="20:21">
      <c r="T8715" s="64"/>
      <c r="U8715" s="64"/>
    </row>
    <row r="8716" spans="20:21">
      <c r="T8716" s="64"/>
      <c r="U8716" s="64"/>
    </row>
    <row r="8717" spans="20:21">
      <c r="T8717" s="64"/>
      <c r="U8717" s="64"/>
    </row>
    <row r="8718" spans="20:21">
      <c r="T8718" s="64"/>
      <c r="U8718" s="64"/>
    </row>
    <row r="8719" spans="20:21">
      <c r="T8719" s="64"/>
      <c r="U8719" s="64"/>
    </row>
    <row r="8720" spans="20:21">
      <c r="T8720" s="64"/>
      <c r="U8720" s="64"/>
    </row>
    <row r="8721" spans="20:21">
      <c r="T8721" s="64"/>
      <c r="U8721" s="64"/>
    </row>
    <row r="8722" spans="20:21">
      <c r="T8722" s="64"/>
      <c r="U8722" s="64"/>
    </row>
    <row r="8723" spans="20:21">
      <c r="T8723" s="64"/>
      <c r="U8723" s="64"/>
    </row>
    <row r="8724" spans="20:21">
      <c r="T8724" s="64"/>
      <c r="U8724" s="64"/>
    </row>
    <row r="8725" spans="20:21">
      <c r="T8725" s="64"/>
      <c r="U8725" s="64"/>
    </row>
    <row r="8726" spans="20:21">
      <c r="T8726" s="64"/>
      <c r="U8726" s="64"/>
    </row>
    <row r="8727" spans="20:21">
      <c r="T8727" s="64"/>
      <c r="U8727" s="64"/>
    </row>
    <row r="8728" spans="20:21">
      <c r="T8728" s="64"/>
      <c r="U8728" s="64"/>
    </row>
    <row r="8729" spans="20:21">
      <c r="T8729" s="64"/>
      <c r="U8729" s="64"/>
    </row>
    <row r="8730" spans="20:21">
      <c r="T8730" s="64"/>
      <c r="U8730" s="64"/>
    </row>
    <row r="8731" spans="20:21">
      <c r="T8731" s="64"/>
      <c r="U8731" s="64"/>
    </row>
    <row r="8732" spans="20:21">
      <c r="T8732" s="64"/>
      <c r="U8732" s="64"/>
    </row>
    <row r="8733" spans="20:21">
      <c r="T8733" s="64"/>
      <c r="U8733" s="64"/>
    </row>
    <row r="8734" spans="20:21">
      <c r="T8734" s="64"/>
      <c r="U8734" s="64"/>
    </row>
    <row r="8735" spans="20:21">
      <c r="T8735" s="64"/>
      <c r="U8735" s="64"/>
    </row>
    <row r="8736" spans="20:21">
      <c r="T8736" s="64"/>
      <c r="U8736" s="64"/>
    </row>
    <row r="8737" spans="20:21">
      <c r="T8737" s="64"/>
      <c r="U8737" s="64"/>
    </row>
    <row r="8738" spans="20:21">
      <c r="T8738" s="64"/>
      <c r="U8738" s="64"/>
    </row>
    <row r="8739" spans="20:21">
      <c r="T8739" s="64"/>
      <c r="U8739" s="64"/>
    </row>
    <row r="8740" spans="20:21">
      <c r="T8740" s="64"/>
      <c r="U8740" s="64"/>
    </row>
    <row r="8741" spans="20:21">
      <c r="T8741" s="64"/>
      <c r="U8741" s="64"/>
    </row>
    <row r="8742" spans="20:21">
      <c r="T8742" s="64"/>
      <c r="U8742" s="64"/>
    </row>
    <row r="8743" spans="20:21">
      <c r="T8743" s="64"/>
      <c r="U8743" s="64"/>
    </row>
    <row r="8744" spans="20:21">
      <c r="T8744" s="64"/>
      <c r="U8744" s="64"/>
    </row>
    <row r="8745" spans="20:21">
      <c r="T8745" s="64"/>
      <c r="U8745" s="64"/>
    </row>
    <row r="8746" spans="20:21">
      <c r="T8746" s="64"/>
      <c r="U8746" s="64"/>
    </row>
    <row r="8747" spans="20:21">
      <c r="T8747" s="64"/>
      <c r="U8747" s="64"/>
    </row>
    <row r="8748" spans="20:21">
      <c r="T8748" s="64"/>
      <c r="U8748" s="64"/>
    </row>
    <row r="8749" spans="20:21">
      <c r="T8749" s="64"/>
      <c r="U8749" s="64"/>
    </row>
    <row r="8750" spans="20:21">
      <c r="T8750" s="64"/>
      <c r="U8750" s="64"/>
    </row>
    <row r="8751" spans="20:21">
      <c r="T8751" s="64"/>
      <c r="U8751" s="64"/>
    </row>
    <row r="8752" spans="20:21">
      <c r="T8752" s="64"/>
      <c r="U8752" s="64"/>
    </row>
    <row r="8753" spans="20:21">
      <c r="T8753" s="64"/>
      <c r="U8753" s="64"/>
    </row>
    <row r="8754" spans="20:21">
      <c r="T8754" s="64"/>
      <c r="U8754" s="64"/>
    </row>
    <row r="8755" spans="20:21">
      <c r="T8755" s="64"/>
      <c r="U8755" s="64"/>
    </row>
    <row r="8756" spans="20:21">
      <c r="T8756" s="64"/>
      <c r="U8756" s="64"/>
    </row>
    <row r="8757" spans="20:21">
      <c r="T8757" s="64"/>
      <c r="U8757" s="64"/>
    </row>
    <row r="8758" spans="20:21">
      <c r="T8758" s="64"/>
      <c r="U8758" s="64"/>
    </row>
    <row r="8759" spans="20:21">
      <c r="T8759" s="64"/>
      <c r="U8759" s="64"/>
    </row>
    <row r="8760" spans="20:21">
      <c r="T8760" s="64"/>
      <c r="U8760" s="64"/>
    </row>
    <row r="8761" spans="20:21">
      <c r="T8761" s="64"/>
      <c r="U8761" s="64"/>
    </row>
    <row r="8762" spans="20:21">
      <c r="T8762" s="64"/>
      <c r="U8762" s="64"/>
    </row>
    <row r="8763" spans="20:21">
      <c r="T8763" s="64"/>
      <c r="U8763" s="64"/>
    </row>
    <row r="8764" spans="20:21">
      <c r="T8764" s="64"/>
      <c r="U8764" s="64"/>
    </row>
    <row r="8765" spans="20:21">
      <c r="T8765" s="64"/>
      <c r="U8765" s="64"/>
    </row>
    <row r="8766" spans="20:21">
      <c r="T8766" s="64"/>
      <c r="U8766" s="64"/>
    </row>
    <row r="8767" spans="20:21">
      <c r="T8767" s="64"/>
      <c r="U8767" s="64"/>
    </row>
    <row r="8768" spans="20:21">
      <c r="T8768" s="64"/>
      <c r="U8768" s="64"/>
    </row>
    <row r="8769" spans="20:21">
      <c r="T8769" s="64"/>
      <c r="U8769" s="64"/>
    </row>
    <row r="8770" spans="20:21">
      <c r="T8770" s="64"/>
      <c r="U8770" s="64"/>
    </row>
    <row r="8771" spans="20:21">
      <c r="T8771" s="64"/>
      <c r="U8771" s="64"/>
    </row>
    <row r="8772" spans="20:21">
      <c r="T8772" s="64"/>
      <c r="U8772" s="64"/>
    </row>
    <row r="8773" spans="20:21">
      <c r="T8773" s="64"/>
      <c r="U8773" s="64"/>
    </row>
    <row r="8774" spans="20:21">
      <c r="T8774" s="64"/>
      <c r="U8774" s="64"/>
    </row>
    <row r="8775" spans="20:21">
      <c r="T8775" s="64"/>
      <c r="U8775" s="64"/>
    </row>
    <row r="8776" spans="20:21">
      <c r="T8776" s="64"/>
      <c r="U8776" s="64"/>
    </row>
    <row r="8777" spans="20:21">
      <c r="T8777" s="64"/>
      <c r="U8777" s="64"/>
    </row>
    <row r="8778" spans="20:21">
      <c r="T8778" s="64"/>
      <c r="U8778" s="64"/>
    </row>
    <row r="8779" spans="20:21">
      <c r="T8779" s="64"/>
      <c r="U8779" s="64"/>
    </row>
    <row r="8780" spans="20:21">
      <c r="T8780" s="64"/>
      <c r="U8780" s="64"/>
    </row>
    <row r="8781" spans="20:21">
      <c r="T8781" s="64"/>
      <c r="U8781" s="64"/>
    </row>
    <row r="8782" spans="20:21">
      <c r="T8782" s="64"/>
      <c r="U8782" s="64"/>
    </row>
    <row r="8783" spans="20:21">
      <c r="T8783" s="64"/>
      <c r="U8783" s="64"/>
    </row>
    <row r="8784" spans="20:21">
      <c r="T8784" s="64"/>
      <c r="U8784" s="64"/>
    </row>
    <row r="8785" spans="20:21">
      <c r="T8785" s="64"/>
      <c r="U8785" s="64"/>
    </row>
    <row r="8786" spans="20:21">
      <c r="T8786" s="64"/>
      <c r="U8786" s="64"/>
    </row>
    <row r="8787" spans="20:21">
      <c r="T8787" s="64"/>
      <c r="U8787" s="64"/>
    </row>
    <row r="8788" spans="20:21">
      <c r="T8788" s="64"/>
      <c r="U8788" s="64"/>
    </row>
    <row r="8789" spans="20:21">
      <c r="T8789" s="64"/>
      <c r="U8789" s="64"/>
    </row>
    <row r="8790" spans="20:21">
      <c r="T8790" s="64"/>
      <c r="U8790" s="64"/>
    </row>
    <row r="8791" spans="20:21">
      <c r="T8791" s="64"/>
      <c r="U8791" s="64"/>
    </row>
    <row r="8792" spans="20:21">
      <c r="T8792" s="64"/>
      <c r="U8792" s="64"/>
    </row>
    <row r="8793" spans="20:21">
      <c r="T8793" s="64"/>
      <c r="U8793" s="64"/>
    </row>
    <row r="8794" spans="20:21">
      <c r="T8794" s="64"/>
      <c r="U8794" s="64"/>
    </row>
    <row r="8795" spans="20:21">
      <c r="T8795" s="64"/>
      <c r="U8795" s="64"/>
    </row>
    <row r="8796" spans="20:21">
      <c r="T8796" s="64"/>
      <c r="U8796" s="64"/>
    </row>
    <row r="8797" spans="20:21">
      <c r="T8797" s="64"/>
      <c r="U8797" s="64"/>
    </row>
    <row r="8798" spans="20:21">
      <c r="T8798" s="64"/>
      <c r="U8798" s="64"/>
    </row>
    <row r="8799" spans="20:21">
      <c r="T8799" s="64"/>
      <c r="U8799" s="64"/>
    </row>
    <row r="8800" spans="20:21">
      <c r="T8800" s="64"/>
      <c r="U8800" s="64"/>
    </row>
    <row r="8801" spans="20:21">
      <c r="T8801" s="64"/>
      <c r="U8801" s="64"/>
    </row>
    <row r="8802" spans="20:21">
      <c r="T8802" s="64"/>
      <c r="U8802" s="64"/>
    </row>
    <row r="8803" spans="20:21">
      <c r="T8803" s="64"/>
      <c r="U8803" s="64"/>
    </row>
    <row r="8804" spans="20:21">
      <c r="T8804" s="64"/>
      <c r="U8804" s="64"/>
    </row>
    <row r="8805" spans="20:21">
      <c r="T8805" s="64"/>
      <c r="U8805" s="64"/>
    </row>
    <row r="8806" spans="20:21">
      <c r="T8806" s="64"/>
      <c r="U8806" s="64"/>
    </row>
    <row r="8807" spans="20:21">
      <c r="T8807" s="64"/>
      <c r="U8807" s="64"/>
    </row>
    <row r="8808" spans="20:21">
      <c r="T8808" s="64"/>
      <c r="U8808" s="64"/>
    </row>
    <row r="8809" spans="20:21">
      <c r="T8809" s="64"/>
      <c r="U8809" s="64"/>
    </row>
    <row r="8810" spans="20:21">
      <c r="T8810" s="64"/>
      <c r="U8810" s="64"/>
    </row>
    <row r="8811" spans="20:21">
      <c r="T8811" s="64"/>
      <c r="U8811" s="64"/>
    </row>
    <row r="8812" spans="20:21">
      <c r="T8812" s="64"/>
      <c r="U8812" s="64"/>
    </row>
    <row r="8813" spans="20:21">
      <c r="T8813" s="64"/>
      <c r="U8813" s="64"/>
    </row>
    <row r="8814" spans="20:21">
      <c r="T8814" s="64"/>
      <c r="U8814" s="64"/>
    </row>
    <row r="8815" spans="20:21">
      <c r="T8815" s="64"/>
      <c r="U8815" s="64"/>
    </row>
    <row r="8816" spans="20:21">
      <c r="T8816" s="64"/>
      <c r="U8816" s="64"/>
    </row>
    <row r="8817" spans="20:21">
      <c r="T8817" s="64"/>
      <c r="U8817" s="64"/>
    </row>
    <row r="8818" spans="20:21">
      <c r="T8818" s="64"/>
      <c r="U8818" s="64"/>
    </row>
    <row r="8819" spans="20:21">
      <c r="T8819" s="64"/>
      <c r="U8819" s="64"/>
    </row>
    <row r="8820" spans="20:21">
      <c r="T8820" s="64"/>
      <c r="U8820" s="64"/>
    </row>
    <row r="8821" spans="20:21">
      <c r="T8821" s="64"/>
      <c r="U8821" s="64"/>
    </row>
    <row r="8822" spans="20:21">
      <c r="T8822" s="64"/>
      <c r="U8822" s="64"/>
    </row>
    <row r="8823" spans="20:21">
      <c r="T8823" s="64"/>
      <c r="U8823" s="64"/>
    </row>
    <row r="8824" spans="20:21">
      <c r="T8824" s="64"/>
      <c r="U8824" s="64"/>
    </row>
    <row r="8825" spans="20:21">
      <c r="T8825" s="64"/>
      <c r="U8825" s="64"/>
    </row>
    <row r="8826" spans="20:21">
      <c r="T8826" s="64"/>
      <c r="U8826" s="64"/>
    </row>
    <row r="8827" spans="20:21">
      <c r="T8827" s="64"/>
      <c r="U8827" s="64"/>
    </row>
    <row r="8828" spans="20:21">
      <c r="T8828" s="64"/>
      <c r="U8828" s="64"/>
    </row>
    <row r="8829" spans="20:21">
      <c r="T8829" s="64"/>
      <c r="U8829" s="64"/>
    </row>
    <row r="8830" spans="20:21">
      <c r="T8830" s="64"/>
      <c r="U8830" s="64"/>
    </row>
    <row r="8831" spans="20:21">
      <c r="T8831" s="64"/>
      <c r="U8831" s="64"/>
    </row>
    <row r="8832" spans="20:21">
      <c r="T8832" s="64"/>
      <c r="U8832" s="64"/>
    </row>
    <row r="8833" spans="20:21">
      <c r="T8833" s="64"/>
      <c r="U8833" s="64"/>
    </row>
    <row r="8834" spans="20:21">
      <c r="T8834" s="64"/>
      <c r="U8834" s="64"/>
    </row>
    <row r="8835" spans="20:21">
      <c r="T8835" s="64"/>
      <c r="U8835" s="64"/>
    </row>
    <row r="8836" spans="20:21">
      <c r="T8836" s="64"/>
      <c r="U8836" s="64"/>
    </row>
    <row r="8837" spans="20:21">
      <c r="T8837" s="64"/>
      <c r="U8837" s="64"/>
    </row>
    <row r="8838" spans="20:21">
      <c r="T8838" s="64"/>
      <c r="U8838" s="64"/>
    </row>
    <row r="8839" spans="20:21">
      <c r="T8839" s="64"/>
      <c r="U8839" s="64"/>
    </row>
    <row r="8840" spans="20:21">
      <c r="T8840" s="64"/>
      <c r="U8840" s="64"/>
    </row>
    <row r="8841" spans="20:21">
      <c r="T8841" s="64"/>
      <c r="U8841" s="64"/>
    </row>
    <row r="8842" spans="20:21">
      <c r="T8842" s="64"/>
      <c r="U8842" s="64"/>
    </row>
    <row r="8843" spans="20:21">
      <c r="T8843" s="64"/>
      <c r="U8843" s="64"/>
    </row>
    <row r="8844" spans="20:21">
      <c r="T8844" s="64"/>
      <c r="U8844" s="64"/>
    </row>
    <row r="8845" spans="20:21">
      <c r="T8845" s="64"/>
      <c r="U8845" s="64"/>
    </row>
    <row r="8846" spans="20:21">
      <c r="T8846" s="64"/>
      <c r="U8846" s="64"/>
    </row>
    <row r="8847" spans="20:21">
      <c r="T8847" s="64"/>
      <c r="U8847" s="64"/>
    </row>
    <row r="8848" spans="20:21">
      <c r="T8848" s="64"/>
      <c r="U8848" s="64"/>
    </row>
    <row r="8849" spans="20:21">
      <c r="T8849" s="64"/>
      <c r="U8849" s="64"/>
    </row>
    <row r="8850" spans="20:21">
      <c r="T8850" s="64"/>
      <c r="U8850" s="64"/>
    </row>
    <row r="8851" spans="20:21">
      <c r="T8851" s="64"/>
      <c r="U8851" s="64"/>
    </row>
    <row r="8852" spans="20:21">
      <c r="T8852" s="64"/>
      <c r="U8852" s="64"/>
    </row>
    <row r="8853" spans="20:21">
      <c r="T8853" s="64"/>
      <c r="U8853" s="64"/>
    </row>
    <row r="8854" spans="20:21">
      <c r="T8854" s="64"/>
      <c r="U8854" s="64"/>
    </row>
    <row r="8855" spans="20:21">
      <c r="T8855" s="64"/>
      <c r="U8855" s="64"/>
    </row>
    <row r="8856" spans="20:21">
      <c r="T8856" s="64"/>
      <c r="U8856" s="64"/>
    </row>
    <row r="8857" spans="20:21">
      <c r="T8857" s="64"/>
      <c r="U8857" s="64"/>
    </row>
    <row r="8858" spans="20:21">
      <c r="T8858" s="64"/>
      <c r="U8858" s="64"/>
    </row>
    <row r="8859" spans="20:21">
      <c r="T8859" s="64"/>
      <c r="U8859" s="64"/>
    </row>
    <row r="8860" spans="20:21">
      <c r="T8860" s="64"/>
      <c r="U8860" s="64"/>
    </row>
    <row r="8861" spans="20:21">
      <c r="T8861" s="64"/>
      <c r="U8861" s="64"/>
    </row>
    <row r="8862" spans="20:21">
      <c r="T8862" s="64"/>
      <c r="U8862" s="64"/>
    </row>
    <row r="8863" spans="20:21">
      <c r="T8863" s="64"/>
      <c r="U8863" s="64"/>
    </row>
    <row r="8864" spans="20:21">
      <c r="T8864" s="64"/>
      <c r="U8864" s="64"/>
    </row>
    <row r="8865" spans="20:21">
      <c r="T8865" s="64"/>
      <c r="U8865" s="64"/>
    </row>
    <row r="8866" spans="20:21">
      <c r="T8866" s="64"/>
      <c r="U8866" s="64"/>
    </row>
    <row r="8867" spans="20:21">
      <c r="T8867" s="64"/>
      <c r="U8867" s="64"/>
    </row>
    <row r="8868" spans="20:21">
      <c r="T8868" s="64"/>
      <c r="U8868" s="64"/>
    </row>
    <row r="8869" spans="20:21">
      <c r="T8869" s="64"/>
      <c r="U8869" s="64"/>
    </row>
    <row r="8870" spans="20:21">
      <c r="T8870" s="64"/>
      <c r="U8870" s="64"/>
    </row>
    <row r="8871" spans="20:21">
      <c r="T8871" s="64"/>
      <c r="U8871" s="64"/>
    </row>
    <row r="8872" spans="20:21">
      <c r="T8872" s="64"/>
      <c r="U8872" s="64"/>
    </row>
    <row r="8873" spans="20:21">
      <c r="T8873" s="64"/>
      <c r="U8873" s="64"/>
    </row>
    <row r="8874" spans="20:21">
      <c r="T8874" s="64"/>
      <c r="U8874" s="64"/>
    </row>
    <row r="8875" spans="20:21">
      <c r="T8875" s="64"/>
      <c r="U8875" s="64"/>
    </row>
    <row r="8876" spans="20:21">
      <c r="T8876" s="64"/>
      <c r="U8876" s="64"/>
    </row>
    <row r="8877" spans="20:21">
      <c r="T8877" s="64"/>
      <c r="U8877" s="64"/>
    </row>
    <row r="8878" spans="20:21">
      <c r="T8878" s="64"/>
      <c r="U8878" s="64"/>
    </row>
    <row r="8879" spans="20:21">
      <c r="T8879" s="64"/>
      <c r="U8879" s="64"/>
    </row>
    <row r="8880" spans="20:21">
      <c r="T8880" s="64"/>
      <c r="U8880" s="64"/>
    </row>
    <row r="8881" spans="20:21">
      <c r="T8881" s="64"/>
      <c r="U8881" s="64"/>
    </row>
    <row r="8882" spans="20:21">
      <c r="T8882" s="64"/>
      <c r="U8882" s="64"/>
    </row>
    <row r="8883" spans="20:21">
      <c r="T8883" s="64"/>
      <c r="U8883" s="64"/>
    </row>
    <row r="8884" spans="20:21">
      <c r="T8884" s="64"/>
      <c r="U8884" s="64"/>
    </row>
    <row r="8885" spans="20:21">
      <c r="T8885" s="64"/>
      <c r="U8885" s="64"/>
    </row>
    <row r="8886" spans="20:21">
      <c r="T8886" s="64"/>
      <c r="U8886" s="64"/>
    </row>
    <row r="8887" spans="20:21">
      <c r="T8887" s="64"/>
      <c r="U8887" s="64"/>
    </row>
    <row r="8888" spans="20:21">
      <c r="T8888" s="64"/>
      <c r="U8888" s="64"/>
    </row>
    <row r="8889" spans="20:21">
      <c r="T8889" s="64"/>
      <c r="U8889" s="64"/>
    </row>
    <row r="8890" spans="20:21">
      <c r="T8890" s="64"/>
      <c r="U8890" s="64"/>
    </row>
    <row r="8891" spans="20:21">
      <c r="T8891" s="64"/>
      <c r="U8891" s="64"/>
    </row>
    <row r="8892" spans="20:21">
      <c r="T8892" s="64"/>
      <c r="U8892" s="64"/>
    </row>
    <row r="8893" spans="20:21">
      <c r="T8893" s="64"/>
      <c r="U8893" s="64"/>
    </row>
    <row r="8894" spans="20:21">
      <c r="T8894" s="64"/>
      <c r="U8894" s="64"/>
    </row>
    <row r="8895" spans="20:21">
      <c r="T8895" s="64"/>
      <c r="U8895" s="64"/>
    </row>
    <row r="8896" spans="20:21">
      <c r="T8896" s="64"/>
      <c r="U8896" s="64"/>
    </row>
    <row r="8897" spans="20:21">
      <c r="T8897" s="64"/>
      <c r="U8897" s="64"/>
    </row>
    <row r="8898" spans="20:21">
      <c r="T8898" s="64"/>
      <c r="U8898" s="64"/>
    </row>
    <row r="8899" spans="20:21">
      <c r="T8899" s="64"/>
      <c r="U8899" s="64"/>
    </row>
    <row r="8900" spans="20:21">
      <c r="T8900" s="64"/>
      <c r="U8900" s="64"/>
    </row>
    <row r="8901" spans="20:21">
      <c r="T8901" s="64"/>
      <c r="U8901" s="64"/>
    </row>
    <row r="8902" spans="20:21">
      <c r="T8902" s="64"/>
      <c r="U8902" s="64"/>
    </row>
    <row r="8903" spans="20:21">
      <c r="T8903" s="64"/>
      <c r="U8903" s="64"/>
    </row>
    <row r="8904" spans="20:21">
      <c r="T8904" s="64"/>
      <c r="U8904" s="64"/>
    </row>
    <row r="8905" spans="20:21">
      <c r="T8905" s="64"/>
      <c r="U8905" s="64"/>
    </row>
    <row r="8906" spans="20:21">
      <c r="T8906" s="64"/>
      <c r="U8906" s="64"/>
    </row>
    <row r="8907" spans="20:21">
      <c r="T8907" s="64"/>
      <c r="U8907" s="64"/>
    </row>
    <row r="8908" spans="20:21">
      <c r="T8908" s="64"/>
      <c r="U8908" s="64"/>
    </row>
    <row r="8909" spans="20:21">
      <c r="T8909" s="64"/>
      <c r="U8909" s="64"/>
    </row>
    <row r="8910" spans="20:21">
      <c r="T8910" s="64"/>
      <c r="U8910" s="64"/>
    </row>
    <row r="8911" spans="20:21">
      <c r="T8911" s="64"/>
      <c r="U8911" s="64"/>
    </row>
    <row r="8912" spans="20:21">
      <c r="T8912" s="64"/>
      <c r="U8912" s="64"/>
    </row>
    <row r="8913" spans="20:21">
      <c r="T8913" s="64"/>
      <c r="U8913" s="64"/>
    </row>
    <row r="8914" spans="20:21">
      <c r="T8914" s="64"/>
      <c r="U8914" s="64"/>
    </row>
    <row r="8915" spans="20:21">
      <c r="T8915" s="64"/>
      <c r="U8915" s="64"/>
    </row>
    <row r="8916" spans="20:21">
      <c r="T8916" s="64"/>
      <c r="U8916" s="64"/>
    </row>
    <row r="8917" spans="20:21">
      <c r="T8917" s="64"/>
      <c r="U8917" s="64"/>
    </row>
    <row r="8918" spans="20:21">
      <c r="T8918" s="64"/>
      <c r="U8918" s="64"/>
    </row>
    <row r="8919" spans="20:21">
      <c r="T8919" s="64"/>
      <c r="U8919" s="64"/>
    </row>
    <row r="8920" spans="20:21">
      <c r="T8920" s="64"/>
      <c r="U8920" s="64"/>
    </row>
    <row r="8921" spans="20:21">
      <c r="T8921" s="64"/>
      <c r="U8921" s="64"/>
    </row>
    <row r="8922" spans="20:21">
      <c r="T8922" s="64"/>
      <c r="U8922" s="64"/>
    </row>
    <row r="8923" spans="20:21">
      <c r="T8923" s="64"/>
      <c r="U8923" s="64"/>
    </row>
    <row r="8924" spans="20:21">
      <c r="T8924" s="64"/>
      <c r="U8924" s="64"/>
    </row>
    <row r="8925" spans="20:21">
      <c r="T8925" s="64"/>
      <c r="U8925" s="64"/>
    </row>
    <row r="8926" spans="20:21">
      <c r="T8926" s="64"/>
      <c r="U8926" s="64"/>
    </row>
    <row r="8927" spans="20:21">
      <c r="T8927" s="64"/>
      <c r="U8927" s="64"/>
    </row>
    <row r="8928" spans="20:21">
      <c r="T8928" s="64"/>
      <c r="U8928" s="64"/>
    </row>
    <row r="8929" spans="20:21">
      <c r="T8929" s="64"/>
      <c r="U8929" s="64"/>
    </row>
    <row r="8930" spans="20:21">
      <c r="T8930" s="64"/>
      <c r="U8930" s="64"/>
    </row>
    <row r="8931" spans="20:21">
      <c r="T8931" s="64"/>
      <c r="U8931" s="64"/>
    </row>
    <row r="8932" spans="20:21">
      <c r="T8932" s="64"/>
      <c r="U8932" s="64"/>
    </row>
    <row r="8933" spans="20:21">
      <c r="T8933" s="64"/>
      <c r="U8933" s="64"/>
    </row>
    <row r="8934" spans="20:21">
      <c r="T8934" s="64"/>
      <c r="U8934" s="64"/>
    </row>
    <row r="8935" spans="20:21">
      <c r="T8935" s="64"/>
      <c r="U8935" s="64"/>
    </row>
    <row r="8936" spans="20:21">
      <c r="T8936" s="64"/>
      <c r="U8936" s="64"/>
    </row>
    <row r="8937" spans="20:21">
      <c r="T8937" s="64"/>
      <c r="U8937" s="64"/>
    </row>
    <row r="8938" spans="20:21">
      <c r="T8938" s="64"/>
      <c r="U8938" s="64"/>
    </row>
    <row r="8939" spans="20:21">
      <c r="T8939" s="64"/>
      <c r="U8939" s="64"/>
    </row>
    <row r="8940" spans="20:21">
      <c r="T8940" s="64"/>
      <c r="U8940" s="64"/>
    </row>
    <row r="8941" spans="20:21">
      <c r="T8941" s="64"/>
      <c r="U8941" s="64"/>
    </row>
    <row r="8942" spans="20:21">
      <c r="T8942" s="64"/>
      <c r="U8942" s="64"/>
    </row>
    <row r="8943" spans="20:21">
      <c r="T8943" s="64"/>
      <c r="U8943" s="64"/>
    </row>
    <row r="8944" spans="20:21">
      <c r="T8944" s="64"/>
      <c r="U8944" s="64"/>
    </row>
    <row r="8945" spans="20:21">
      <c r="T8945" s="64"/>
      <c r="U8945" s="64"/>
    </row>
    <row r="8946" spans="20:21">
      <c r="T8946" s="64"/>
      <c r="U8946" s="64"/>
    </row>
    <row r="8947" spans="20:21">
      <c r="T8947" s="64"/>
      <c r="U8947" s="64"/>
    </row>
    <row r="8948" spans="20:21">
      <c r="T8948" s="64"/>
      <c r="U8948" s="64"/>
    </row>
    <row r="8949" spans="20:21">
      <c r="T8949" s="64"/>
      <c r="U8949" s="64"/>
    </row>
    <row r="8950" spans="20:21">
      <c r="T8950" s="64"/>
      <c r="U8950" s="64"/>
    </row>
    <row r="8951" spans="20:21">
      <c r="T8951" s="64"/>
      <c r="U8951" s="64"/>
    </row>
    <row r="8952" spans="20:21">
      <c r="T8952" s="64"/>
      <c r="U8952" s="64"/>
    </row>
    <row r="8953" spans="20:21">
      <c r="T8953" s="64"/>
      <c r="U8953" s="64"/>
    </row>
    <row r="8954" spans="20:21">
      <c r="T8954" s="64"/>
      <c r="U8954" s="64"/>
    </row>
    <row r="8955" spans="20:21">
      <c r="T8955" s="64"/>
      <c r="U8955" s="64"/>
    </row>
    <row r="8956" spans="20:21">
      <c r="T8956" s="64"/>
      <c r="U8956" s="64"/>
    </row>
    <row r="8957" spans="20:21">
      <c r="T8957" s="64"/>
      <c r="U8957" s="64"/>
    </row>
    <row r="8958" spans="20:21">
      <c r="T8958" s="64"/>
      <c r="U8958" s="64"/>
    </row>
    <row r="8959" spans="20:21">
      <c r="T8959" s="64"/>
      <c r="U8959" s="64"/>
    </row>
    <row r="8960" spans="20:21">
      <c r="T8960" s="64"/>
      <c r="U8960" s="64"/>
    </row>
    <row r="8961" spans="20:21">
      <c r="T8961" s="64"/>
      <c r="U8961" s="64"/>
    </row>
    <row r="8962" spans="20:21">
      <c r="T8962" s="64"/>
      <c r="U8962" s="64"/>
    </row>
    <row r="8963" spans="20:21">
      <c r="T8963" s="64"/>
      <c r="U8963" s="64"/>
    </row>
    <row r="8964" spans="20:21">
      <c r="T8964" s="64"/>
      <c r="U8964" s="64"/>
    </row>
    <row r="8965" spans="20:21">
      <c r="T8965" s="64"/>
      <c r="U8965" s="64"/>
    </row>
    <row r="8966" spans="20:21">
      <c r="T8966" s="64"/>
      <c r="U8966" s="64"/>
    </row>
    <row r="8967" spans="20:21">
      <c r="T8967" s="64"/>
      <c r="U8967" s="64"/>
    </row>
    <row r="8968" spans="20:21">
      <c r="T8968" s="64"/>
      <c r="U8968" s="64"/>
    </row>
    <row r="8969" spans="20:21">
      <c r="T8969" s="64"/>
      <c r="U8969" s="64"/>
    </row>
    <row r="8970" spans="20:21">
      <c r="T8970" s="64"/>
      <c r="U8970" s="64"/>
    </row>
    <row r="8971" spans="20:21">
      <c r="T8971" s="64"/>
      <c r="U8971" s="64"/>
    </row>
    <row r="8972" spans="20:21">
      <c r="T8972" s="64"/>
      <c r="U8972" s="64"/>
    </row>
    <row r="8973" spans="20:21">
      <c r="T8973" s="64"/>
      <c r="U8973" s="64"/>
    </row>
    <row r="8974" spans="20:21">
      <c r="T8974" s="64"/>
      <c r="U8974" s="64"/>
    </row>
    <row r="8975" spans="20:21">
      <c r="T8975" s="64"/>
      <c r="U8975" s="64"/>
    </row>
    <row r="8976" spans="20:21">
      <c r="T8976" s="64"/>
      <c r="U8976" s="64"/>
    </row>
    <row r="8977" spans="20:21">
      <c r="T8977" s="64"/>
      <c r="U8977" s="64"/>
    </row>
    <row r="8978" spans="20:21">
      <c r="T8978" s="64"/>
      <c r="U8978" s="64"/>
    </row>
    <row r="8979" spans="20:21">
      <c r="T8979" s="64"/>
      <c r="U8979" s="64"/>
    </row>
    <row r="8980" spans="20:21">
      <c r="T8980" s="64"/>
      <c r="U8980" s="64"/>
    </row>
    <row r="8981" spans="20:21">
      <c r="T8981" s="64"/>
      <c r="U8981" s="64"/>
    </row>
    <row r="8982" spans="20:21">
      <c r="T8982" s="64"/>
      <c r="U8982" s="64"/>
    </row>
    <row r="8983" spans="20:21">
      <c r="T8983" s="64"/>
      <c r="U8983" s="64"/>
    </row>
    <row r="8984" spans="20:21">
      <c r="T8984" s="64"/>
      <c r="U8984" s="64"/>
    </row>
    <row r="8985" spans="20:21">
      <c r="T8985" s="64"/>
      <c r="U8985" s="64"/>
    </row>
    <row r="8986" spans="20:21">
      <c r="T8986" s="64"/>
      <c r="U8986" s="64"/>
    </row>
    <row r="8987" spans="20:21">
      <c r="T8987" s="64"/>
      <c r="U8987" s="64"/>
    </row>
    <row r="8988" spans="20:21">
      <c r="T8988" s="64"/>
      <c r="U8988" s="64"/>
    </row>
    <row r="8989" spans="20:21">
      <c r="T8989" s="64"/>
      <c r="U8989" s="64"/>
    </row>
    <row r="8990" spans="20:21">
      <c r="T8990" s="64"/>
      <c r="U8990" s="64"/>
    </row>
    <row r="8991" spans="20:21">
      <c r="T8991" s="64"/>
      <c r="U8991" s="64"/>
    </row>
    <row r="8992" spans="20:21">
      <c r="T8992" s="64"/>
      <c r="U8992" s="64"/>
    </row>
    <row r="8993" spans="20:21">
      <c r="T8993" s="64"/>
      <c r="U8993" s="64"/>
    </row>
    <row r="8994" spans="20:21">
      <c r="T8994" s="64"/>
      <c r="U8994" s="64"/>
    </row>
    <row r="8995" spans="20:21">
      <c r="T8995" s="64"/>
      <c r="U8995" s="64"/>
    </row>
    <row r="8996" spans="20:21">
      <c r="T8996" s="64"/>
      <c r="U8996" s="64"/>
    </row>
    <row r="8997" spans="20:21">
      <c r="T8997" s="64"/>
      <c r="U8997" s="64"/>
    </row>
    <row r="8998" spans="20:21">
      <c r="T8998" s="64"/>
      <c r="U8998" s="64"/>
    </row>
    <row r="8999" spans="20:21">
      <c r="T8999" s="64"/>
      <c r="U8999" s="64"/>
    </row>
    <row r="9000" spans="20:21">
      <c r="T9000" s="64"/>
      <c r="U9000" s="64"/>
    </row>
    <row r="9001" spans="20:21">
      <c r="T9001" s="64"/>
      <c r="U9001" s="64"/>
    </row>
    <row r="9002" spans="20:21">
      <c r="T9002" s="64"/>
      <c r="U9002" s="64"/>
    </row>
    <row r="9003" spans="20:21">
      <c r="T9003" s="64"/>
      <c r="U9003" s="64"/>
    </row>
    <row r="9004" spans="20:21">
      <c r="T9004" s="64"/>
      <c r="U9004" s="64"/>
    </row>
    <row r="9005" spans="20:21">
      <c r="T9005" s="64"/>
      <c r="U9005" s="64"/>
    </row>
    <row r="9006" spans="20:21">
      <c r="T9006" s="64"/>
      <c r="U9006" s="64"/>
    </row>
    <row r="9007" spans="20:21">
      <c r="T9007" s="64"/>
      <c r="U9007" s="64"/>
    </row>
    <row r="9008" spans="20:21">
      <c r="T9008" s="64"/>
      <c r="U9008" s="64"/>
    </row>
    <row r="9009" spans="20:21">
      <c r="T9009" s="64"/>
      <c r="U9009" s="64"/>
    </row>
    <row r="9010" spans="20:21">
      <c r="T9010" s="64"/>
      <c r="U9010" s="64"/>
    </row>
    <row r="9011" spans="20:21">
      <c r="T9011" s="64"/>
      <c r="U9011" s="64"/>
    </row>
    <row r="9012" spans="20:21">
      <c r="T9012" s="64"/>
      <c r="U9012" s="64"/>
    </row>
    <row r="9013" spans="20:21">
      <c r="T9013" s="64"/>
      <c r="U9013" s="64"/>
    </row>
    <row r="9014" spans="20:21">
      <c r="T9014" s="64"/>
      <c r="U9014" s="64"/>
    </row>
    <row r="9015" spans="20:21">
      <c r="T9015" s="64"/>
      <c r="U9015" s="64"/>
    </row>
    <row r="9016" spans="20:21">
      <c r="T9016" s="64"/>
      <c r="U9016" s="64"/>
    </row>
    <row r="9017" spans="20:21">
      <c r="T9017" s="64"/>
      <c r="U9017" s="64"/>
    </row>
    <row r="9018" spans="20:21">
      <c r="T9018" s="64"/>
      <c r="U9018" s="64"/>
    </row>
    <row r="9019" spans="20:21">
      <c r="T9019" s="64"/>
      <c r="U9019" s="64"/>
    </row>
    <row r="9020" spans="20:21">
      <c r="T9020" s="64"/>
      <c r="U9020" s="64"/>
    </row>
    <row r="9021" spans="20:21">
      <c r="T9021" s="64"/>
      <c r="U9021" s="64"/>
    </row>
    <row r="9022" spans="20:21">
      <c r="T9022" s="64"/>
      <c r="U9022" s="64"/>
    </row>
    <row r="9023" spans="20:21">
      <c r="T9023" s="64"/>
      <c r="U9023" s="64"/>
    </row>
    <row r="9024" spans="20:21">
      <c r="T9024" s="64"/>
      <c r="U9024" s="64"/>
    </row>
    <row r="9025" spans="20:21">
      <c r="T9025" s="64"/>
      <c r="U9025" s="64"/>
    </row>
    <row r="9026" spans="20:21">
      <c r="T9026" s="64"/>
      <c r="U9026" s="64"/>
    </row>
    <row r="9027" spans="20:21">
      <c r="T9027" s="64"/>
      <c r="U9027" s="64"/>
    </row>
    <row r="9028" spans="20:21">
      <c r="T9028" s="64"/>
      <c r="U9028" s="64"/>
    </row>
    <row r="9029" spans="20:21">
      <c r="T9029" s="64"/>
      <c r="U9029" s="64"/>
    </row>
    <row r="9030" spans="20:21">
      <c r="T9030" s="64"/>
      <c r="U9030" s="64"/>
    </row>
    <row r="9031" spans="20:21">
      <c r="T9031" s="64"/>
      <c r="U9031" s="64"/>
    </row>
    <row r="9032" spans="20:21">
      <c r="T9032" s="64"/>
      <c r="U9032" s="64"/>
    </row>
    <row r="9033" spans="20:21">
      <c r="T9033" s="64"/>
      <c r="U9033" s="64"/>
    </row>
    <row r="9034" spans="20:21">
      <c r="T9034" s="64"/>
      <c r="U9034" s="64"/>
    </row>
    <row r="9035" spans="20:21">
      <c r="T9035" s="64"/>
      <c r="U9035" s="64"/>
    </row>
    <row r="9036" spans="20:21">
      <c r="T9036" s="64"/>
      <c r="U9036" s="64"/>
    </row>
    <row r="9037" spans="20:21">
      <c r="T9037" s="64"/>
      <c r="U9037" s="64"/>
    </row>
    <row r="9038" spans="20:21">
      <c r="T9038" s="64"/>
      <c r="U9038" s="64"/>
    </row>
    <row r="9039" spans="20:21">
      <c r="T9039" s="64"/>
      <c r="U9039" s="64"/>
    </row>
    <row r="9040" spans="20:21">
      <c r="T9040" s="64"/>
      <c r="U9040" s="64"/>
    </row>
    <row r="9041" spans="20:21">
      <c r="T9041" s="64"/>
      <c r="U9041" s="64"/>
    </row>
    <row r="9042" spans="20:21">
      <c r="T9042" s="64"/>
      <c r="U9042" s="64"/>
    </row>
    <row r="9043" spans="20:21">
      <c r="T9043" s="64"/>
      <c r="U9043" s="64"/>
    </row>
    <row r="9044" spans="20:21">
      <c r="T9044" s="64"/>
      <c r="U9044" s="64"/>
    </row>
    <row r="9045" spans="20:21">
      <c r="T9045" s="64"/>
      <c r="U9045" s="64"/>
    </row>
    <row r="9046" spans="20:21">
      <c r="T9046" s="64"/>
      <c r="U9046" s="64"/>
    </row>
    <row r="9047" spans="20:21">
      <c r="T9047" s="64"/>
      <c r="U9047" s="64"/>
    </row>
    <row r="9048" spans="20:21">
      <c r="T9048" s="64"/>
      <c r="U9048" s="64"/>
    </row>
    <row r="9049" spans="20:21">
      <c r="T9049" s="64"/>
      <c r="U9049" s="64"/>
    </row>
    <row r="9050" spans="20:21">
      <c r="T9050" s="64"/>
      <c r="U9050" s="64"/>
    </row>
    <row r="9051" spans="20:21">
      <c r="T9051" s="64"/>
      <c r="U9051" s="64"/>
    </row>
    <row r="9052" spans="20:21">
      <c r="T9052" s="64"/>
      <c r="U9052" s="64"/>
    </row>
    <row r="9053" spans="20:21">
      <c r="T9053" s="64"/>
      <c r="U9053" s="64"/>
    </row>
    <row r="9054" spans="20:21">
      <c r="T9054" s="64"/>
      <c r="U9054" s="64"/>
    </row>
    <row r="9055" spans="20:21">
      <c r="T9055" s="64"/>
      <c r="U9055" s="64"/>
    </row>
    <row r="9056" spans="20:21">
      <c r="T9056" s="64"/>
      <c r="U9056" s="64"/>
    </row>
    <row r="9057" spans="20:21">
      <c r="T9057" s="64"/>
      <c r="U9057" s="64"/>
    </row>
    <row r="9058" spans="20:21">
      <c r="T9058" s="64"/>
      <c r="U9058" s="64"/>
    </row>
    <row r="9059" spans="20:21">
      <c r="T9059" s="64"/>
      <c r="U9059" s="64"/>
    </row>
    <row r="9060" spans="20:21">
      <c r="T9060" s="64"/>
      <c r="U9060" s="64"/>
    </row>
    <row r="9061" spans="20:21">
      <c r="T9061" s="64"/>
      <c r="U9061" s="64"/>
    </row>
    <row r="9062" spans="20:21">
      <c r="T9062" s="64"/>
      <c r="U9062" s="64"/>
    </row>
    <row r="9063" spans="20:21">
      <c r="T9063" s="64"/>
      <c r="U9063" s="64"/>
    </row>
    <row r="9064" spans="20:21">
      <c r="T9064" s="64"/>
      <c r="U9064" s="64"/>
    </row>
    <row r="9065" spans="20:21">
      <c r="T9065" s="64"/>
      <c r="U9065" s="64"/>
    </row>
    <row r="9066" spans="20:21">
      <c r="T9066" s="64"/>
      <c r="U9066" s="64"/>
    </row>
    <row r="9067" spans="20:21">
      <c r="T9067" s="64"/>
      <c r="U9067" s="64"/>
    </row>
    <row r="9068" spans="20:21">
      <c r="T9068" s="64"/>
      <c r="U9068" s="64"/>
    </row>
    <row r="9069" spans="20:21">
      <c r="T9069" s="64"/>
      <c r="U9069" s="64"/>
    </row>
    <row r="9070" spans="20:21">
      <c r="T9070" s="64"/>
      <c r="U9070" s="64"/>
    </row>
    <row r="9071" spans="20:21">
      <c r="T9071" s="64"/>
      <c r="U9071" s="64"/>
    </row>
    <row r="9072" spans="20:21">
      <c r="T9072" s="64"/>
      <c r="U9072" s="64"/>
    </row>
    <row r="9073" spans="20:21">
      <c r="T9073" s="64"/>
      <c r="U9073" s="64"/>
    </row>
    <row r="9074" spans="20:21">
      <c r="T9074" s="64"/>
      <c r="U9074" s="64"/>
    </row>
    <row r="9075" spans="20:21">
      <c r="T9075" s="64"/>
      <c r="U9075" s="64"/>
    </row>
    <row r="9076" spans="20:21">
      <c r="T9076" s="64"/>
      <c r="U9076" s="64"/>
    </row>
    <row r="9077" spans="20:21">
      <c r="T9077" s="64"/>
      <c r="U9077" s="64"/>
    </row>
    <row r="9078" spans="20:21">
      <c r="T9078" s="64"/>
      <c r="U9078" s="64"/>
    </row>
    <row r="9079" spans="20:21">
      <c r="T9079" s="64"/>
      <c r="U9079" s="64"/>
    </row>
    <row r="9080" spans="20:21">
      <c r="T9080" s="64"/>
      <c r="U9080" s="64"/>
    </row>
    <row r="9081" spans="20:21">
      <c r="T9081" s="64"/>
      <c r="U9081" s="64"/>
    </row>
    <row r="9082" spans="20:21">
      <c r="T9082" s="64"/>
      <c r="U9082" s="64"/>
    </row>
    <row r="9083" spans="20:21">
      <c r="T9083" s="64"/>
      <c r="U9083" s="64"/>
    </row>
    <row r="9084" spans="20:21">
      <c r="T9084" s="64"/>
      <c r="U9084" s="64"/>
    </row>
    <row r="9085" spans="20:21">
      <c r="T9085" s="64"/>
      <c r="U9085" s="64"/>
    </row>
    <row r="9086" spans="20:21">
      <c r="T9086" s="64"/>
      <c r="U9086" s="64"/>
    </row>
    <row r="9087" spans="20:21">
      <c r="T9087" s="64"/>
      <c r="U9087" s="64"/>
    </row>
    <row r="9088" spans="20:21">
      <c r="T9088" s="64"/>
      <c r="U9088" s="64"/>
    </row>
    <row r="9089" spans="20:21">
      <c r="T9089" s="64"/>
      <c r="U9089" s="64"/>
    </row>
    <row r="9090" spans="20:21">
      <c r="T9090" s="64"/>
      <c r="U9090" s="64"/>
    </row>
    <row r="9091" spans="20:21">
      <c r="T9091" s="64"/>
      <c r="U9091" s="64"/>
    </row>
    <row r="9092" spans="20:21">
      <c r="T9092" s="64"/>
      <c r="U9092" s="64"/>
    </row>
    <row r="9093" spans="20:21">
      <c r="T9093" s="64"/>
      <c r="U9093" s="64"/>
    </row>
    <row r="9094" spans="20:21">
      <c r="T9094" s="64"/>
      <c r="U9094" s="64"/>
    </row>
    <row r="9095" spans="20:21">
      <c r="T9095" s="64"/>
      <c r="U9095" s="64"/>
    </row>
    <row r="9096" spans="20:21">
      <c r="T9096" s="64"/>
      <c r="U9096" s="64"/>
    </row>
    <row r="9097" spans="20:21">
      <c r="T9097" s="64"/>
      <c r="U9097" s="64"/>
    </row>
    <row r="9098" spans="20:21">
      <c r="T9098" s="64"/>
      <c r="U9098" s="64"/>
    </row>
    <row r="9099" spans="20:21">
      <c r="T9099" s="64"/>
      <c r="U9099" s="64"/>
    </row>
    <row r="9100" spans="20:21">
      <c r="T9100" s="64"/>
      <c r="U9100" s="64"/>
    </row>
    <row r="9101" spans="20:21">
      <c r="T9101" s="64"/>
      <c r="U9101" s="64"/>
    </row>
    <row r="9102" spans="20:21">
      <c r="T9102" s="64"/>
      <c r="U9102" s="64"/>
    </row>
    <row r="9103" spans="20:21">
      <c r="T9103" s="64"/>
      <c r="U9103" s="64"/>
    </row>
    <row r="9104" spans="20:21">
      <c r="T9104" s="64"/>
      <c r="U9104" s="64"/>
    </row>
    <row r="9105" spans="20:21">
      <c r="T9105" s="64"/>
      <c r="U9105" s="64"/>
    </row>
    <row r="9106" spans="20:21">
      <c r="T9106" s="64"/>
      <c r="U9106" s="64"/>
    </row>
    <row r="9107" spans="20:21">
      <c r="T9107" s="64"/>
      <c r="U9107" s="64"/>
    </row>
    <row r="9108" spans="20:21">
      <c r="T9108" s="64"/>
      <c r="U9108" s="64"/>
    </row>
    <row r="9109" spans="20:21">
      <c r="T9109" s="64"/>
      <c r="U9109" s="64"/>
    </row>
    <row r="9110" spans="20:21">
      <c r="T9110" s="64"/>
      <c r="U9110" s="64"/>
    </row>
    <row r="9111" spans="20:21">
      <c r="T9111" s="64"/>
      <c r="U9111" s="64"/>
    </row>
    <row r="9112" spans="20:21">
      <c r="T9112" s="64"/>
      <c r="U9112" s="64"/>
    </row>
    <row r="9113" spans="20:21">
      <c r="T9113" s="64"/>
      <c r="U9113" s="64"/>
    </row>
    <row r="9114" spans="20:21">
      <c r="T9114" s="64"/>
      <c r="U9114" s="64"/>
    </row>
    <row r="9115" spans="20:21">
      <c r="T9115" s="64"/>
      <c r="U9115" s="64"/>
    </row>
    <row r="9116" spans="20:21">
      <c r="T9116" s="64"/>
      <c r="U9116" s="64"/>
    </row>
    <row r="9117" spans="20:21">
      <c r="T9117" s="64"/>
      <c r="U9117" s="64"/>
    </row>
    <row r="9118" spans="20:21">
      <c r="T9118" s="64"/>
      <c r="U9118" s="64"/>
    </row>
    <row r="9119" spans="20:21">
      <c r="T9119" s="64"/>
      <c r="U9119" s="64"/>
    </row>
    <row r="9120" spans="20:21">
      <c r="T9120" s="64"/>
      <c r="U9120" s="64"/>
    </row>
    <row r="9121" spans="20:21">
      <c r="T9121" s="64"/>
      <c r="U9121" s="64"/>
    </row>
    <row r="9122" spans="20:21">
      <c r="T9122" s="64"/>
      <c r="U9122" s="64"/>
    </row>
    <row r="9123" spans="20:21">
      <c r="T9123" s="64"/>
      <c r="U9123" s="64"/>
    </row>
    <row r="9124" spans="20:21">
      <c r="T9124" s="64"/>
      <c r="U9124" s="64"/>
    </row>
    <row r="9125" spans="20:21">
      <c r="T9125" s="64"/>
      <c r="U9125" s="64"/>
    </row>
    <row r="9126" spans="20:21">
      <c r="T9126" s="64"/>
      <c r="U9126" s="64"/>
    </row>
    <row r="9127" spans="20:21">
      <c r="T9127" s="64"/>
      <c r="U9127" s="64"/>
    </row>
    <row r="9128" spans="20:21">
      <c r="T9128" s="64"/>
      <c r="U9128" s="64"/>
    </row>
    <row r="9129" spans="20:21">
      <c r="T9129" s="64"/>
      <c r="U9129" s="64"/>
    </row>
    <row r="9130" spans="20:21">
      <c r="T9130" s="64"/>
      <c r="U9130" s="64"/>
    </row>
    <row r="9131" spans="20:21">
      <c r="T9131" s="64"/>
      <c r="U9131" s="64"/>
    </row>
    <row r="9132" spans="20:21">
      <c r="T9132" s="64"/>
      <c r="U9132" s="64"/>
    </row>
    <row r="9133" spans="20:21">
      <c r="T9133" s="64"/>
      <c r="U9133" s="64"/>
    </row>
    <row r="9134" spans="20:21">
      <c r="T9134" s="64"/>
      <c r="U9134" s="64"/>
    </row>
    <row r="9135" spans="20:21">
      <c r="T9135" s="64"/>
      <c r="U9135" s="64"/>
    </row>
    <row r="9136" spans="20:21">
      <c r="T9136" s="64"/>
      <c r="U9136" s="64"/>
    </row>
    <row r="9137" spans="20:21">
      <c r="T9137" s="64"/>
      <c r="U9137" s="64"/>
    </row>
    <row r="9138" spans="20:21">
      <c r="T9138" s="64"/>
      <c r="U9138" s="64"/>
    </row>
    <row r="9139" spans="20:21">
      <c r="T9139" s="64"/>
      <c r="U9139" s="64"/>
    </row>
    <row r="9140" spans="20:21">
      <c r="T9140" s="64"/>
      <c r="U9140" s="64"/>
    </row>
    <row r="9141" spans="20:21">
      <c r="T9141" s="64"/>
      <c r="U9141" s="64"/>
    </row>
    <row r="9142" spans="20:21">
      <c r="T9142" s="64"/>
      <c r="U9142" s="64"/>
    </row>
    <row r="9143" spans="20:21">
      <c r="T9143" s="64"/>
      <c r="U9143" s="64"/>
    </row>
    <row r="9144" spans="20:21">
      <c r="T9144" s="64"/>
      <c r="U9144" s="64"/>
    </row>
    <row r="9145" spans="20:21">
      <c r="T9145" s="64"/>
      <c r="U9145" s="64"/>
    </row>
    <row r="9146" spans="20:21">
      <c r="T9146" s="64"/>
      <c r="U9146" s="64"/>
    </row>
    <row r="9147" spans="20:21">
      <c r="T9147" s="64"/>
      <c r="U9147" s="64"/>
    </row>
    <row r="9148" spans="20:21">
      <c r="T9148" s="64"/>
      <c r="U9148" s="64"/>
    </row>
    <row r="9149" spans="20:21">
      <c r="T9149" s="64"/>
      <c r="U9149" s="64"/>
    </row>
    <row r="9150" spans="20:21">
      <c r="T9150" s="64"/>
      <c r="U9150" s="64"/>
    </row>
    <row r="9151" spans="20:21">
      <c r="T9151" s="64"/>
      <c r="U9151" s="64"/>
    </row>
    <row r="9152" spans="20:21">
      <c r="T9152" s="64"/>
      <c r="U9152" s="64"/>
    </row>
    <row r="9153" spans="20:21">
      <c r="T9153" s="64"/>
      <c r="U9153" s="64"/>
    </row>
    <row r="9154" spans="20:21">
      <c r="T9154" s="64"/>
      <c r="U9154" s="64"/>
    </row>
    <row r="9155" spans="20:21">
      <c r="T9155" s="64"/>
      <c r="U9155" s="64"/>
    </row>
    <row r="9156" spans="20:21">
      <c r="T9156" s="64"/>
      <c r="U9156" s="64"/>
    </row>
    <row r="9157" spans="20:21">
      <c r="T9157" s="64"/>
      <c r="U9157" s="64"/>
    </row>
    <row r="9158" spans="20:21">
      <c r="T9158" s="64"/>
      <c r="U9158" s="64"/>
    </row>
    <row r="9159" spans="20:21">
      <c r="T9159" s="64"/>
      <c r="U9159" s="64"/>
    </row>
    <row r="9160" spans="20:21">
      <c r="T9160" s="64"/>
      <c r="U9160" s="64"/>
    </row>
    <row r="9161" spans="20:21">
      <c r="T9161" s="64"/>
      <c r="U9161" s="64"/>
    </row>
    <row r="9162" spans="20:21">
      <c r="T9162" s="64"/>
      <c r="U9162" s="64"/>
    </row>
    <row r="9163" spans="20:21">
      <c r="T9163" s="64"/>
      <c r="U9163" s="64"/>
    </row>
    <row r="9164" spans="20:21">
      <c r="T9164" s="64"/>
      <c r="U9164" s="64"/>
    </row>
    <row r="9165" spans="20:21">
      <c r="T9165" s="64"/>
      <c r="U9165" s="64"/>
    </row>
    <row r="9166" spans="20:21">
      <c r="T9166" s="64"/>
      <c r="U9166" s="64"/>
    </row>
    <row r="9167" spans="20:21">
      <c r="T9167" s="64"/>
      <c r="U9167" s="64"/>
    </row>
    <row r="9168" spans="20:21">
      <c r="T9168" s="64"/>
      <c r="U9168" s="64"/>
    </row>
    <row r="9169" spans="20:21">
      <c r="T9169" s="64"/>
      <c r="U9169" s="64"/>
    </row>
    <row r="9170" spans="20:21">
      <c r="T9170" s="64"/>
      <c r="U9170" s="64"/>
    </row>
    <row r="9171" spans="20:21">
      <c r="T9171" s="64"/>
      <c r="U9171" s="64"/>
    </row>
    <row r="9172" spans="20:21">
      <c r="T9172" s="64"/>
      <c r="U9172" s="64"/>
    </row>
    <row r="9173" spans="20:21">
      <c r="T9173" s="64"/>
      <c r="U9173" s="64"/>
    </row>
    <row r="9174" spans="20:21">
      <c r="T9174" s="64"/>
      <c r="U9174" s="64"/>
    </row>
    <row r="9175" spans="20:21">
      <c r="T9175" s="64"/>
      <c r="U9175" s="64"/>
    </row>
    <row r="9176" spans="20:21">
      <c r="T9176" s="64"/>
      <c r="U9176" s="64"/>
    </row>
    <row r="9177" spans="20:21">
      <c r="T9177" s="64"/>
      <c r="U9177" s="64"/>
    </row>
    <row r="9178" spans="20:21">
      <c r="T9178" s="64"/>
      <c r="U9178" s="64"/>
    </row>
    <row r="9179" spans="20:21">
      <c r="T9179" s="64"/>
      <c r="U9179" s="64"/>
    </row>
    <row r="9180" spans="20:21">
      <c r="T9180" s="64"/>
      <c r="U9180" s="64"/>
    </row>
    <row r="9181" spans="20:21">
      <c r="T9181" s="64"/>
      <c r="U9181" s="64"/>
    </row>
    <row r="9182" spans="20:21">
      <c r="T9182" s="64"/>
      <c r="U9182" s="64"/>
    </row>
    <row r="9183" spans="20:21">
      <c r="T9183" s="64"/>
      <c r="U9183" s="64"/>
    </row>
    <row r="9184" spans="20:21">
      <c r="T9184" s="64"/>
      <c r="U9184" s="64"/>
    </row>
    <row r="9185" spans="20:21">
      <c r="T9185" s="64"/>
      <c r="U9185" s="64"/>
    </row>
    <row r="9186" spans="20:21">
      <c r="T9186" s="64"/>
      <c r="U9186" s="64"/>
    </row>
    <row r="9187" spans="20:21">
      <c r="T9187" s="64"/>
      <c r="U9187" s="64"/>
    </row>
    <row r="9188" spans="20:21">
      <c r="T9188" s="64"/>
      <c r="U9188" s="64"/>
    </row>
    <row r="9189" spans="20:21">
      <c r="T9189" s="64"/>
      <c r="U9189" s="64"/>
    </row>
    <row r="9190" spans="20:21">
      <c r="T9190" s="64"/>
      <c r="U9190" s="64"/>
    </row>
    <row r="9191" spans="20:21">
      <c r="T9191" s="64"/>
      <c r="U9191" s="64"/>
    </row>
    <row r="9192" spans="20:21">
      <c r="T9192" s="64"/>
      <c r="U9192" s="64"/>
    </row>
    <row r="9193" spans="20:21">
      <c r="T9193" s="64"/>
      <c r="U9193" s="64"/>
    </row>
    <row r="9194" spans="20:21">
      <c r="T9194" s="64"/>
      <c r="U9194" s="64"/>
    </row>
    <row r="9195" spans="20:21">
      <c r="T9195" s="64"/>
      <c r="U9195" s="64"/>
    </row>
    <row r="9196" spans="20:21">
      <c r="T9196" s="64"/>
      <c r="U9196" s="64"/>
    </row>
    <row r="9197" spans="20:21">
      <c r="T9197" s="64"/>
      <c r="U9197" s="64"/>
    </row>
    <row r="9198" spans="20:21">
      <c r="T9198" s="64"/>
      <c r="U9198" s="64"/>
    </row>
    <row r="9199" spans="20:21">
      <c r="T9199" s="64"/>
      <c r="U9199" s="64"/>
    </row>
    <row r="9200" spans="20:21">
      <c r="T9200" s="64"/>
      <c r="U9200" s="64"/>
    </row>
    <row r="9201" spans="20:21">
      <c r="T9201" s="64"/>
      <c r="U9201" s="64"/>
    </row>
    <row r="9202" spans="20:21">
      <c r="T9202" s="64"/>
      <c r="U9202" s="64"/>
    </row>
    <row r="9203" spans="20:21">
      <c r="T9203" s="64"/>
      <c r="U9203" s="64"/>
    </row>
    <row r="9204" spans="20:21">
      <c r="T9204" s="64"/>
      <c r="U9204" s="64"/>
    </row>
    <row r="9205" spans="20:21">
      <c r="T9205" s="64"/>
      <c r="U9205" s="64"/>
    </row>
    <row r="9206" spans="20:21">
      <c r="T9206" s="64"/>
      <c r="U9206" s="64"/>
    </row>
    <row r="9207" spans="20:21">
      <c r="T9207" s="64"/>
      <c r="U9207" s="64"/>
    </row>
    <row r="9208" spans="20:21">
      <c r="T9208" s="64"/>
      <c r="U9208" s="64"/>
    </row>
    <row r="9209" spans="20:21">
      <c r="T9209" s="64"/>
      <c r="U9209" s="64"/>
    </row>
    <row r="9210" spans="20:21">
      <c r="T9210" s="64"/>
      <c r="U9210" s="64"/>
    </row>
    <row r="9211" spans="20:21">
      <c r="T9211" s="64"/>
      <c r="U9211" s="64"/>
    </row>
    <row r="9212" spans="20:21">
      <c r="T9212" s="64"/>
      <c r="U9212" s="64"/>
    </row>
    <row r="9213" spans="20:21">
      <c r="T9213" s="64"/>
      <c r="U9213" s="64"/>
    </row>
    <row r="9214" spans="20:21">
      <c r="T9214" s="64"/>
      <c r="U9214" s="64"/>
    </row>
    <row r="9215" spans="20:21">
      <c r="T9215" s="64"/>
      <c r="U9215" s="64"/>
    </row>
    <row r="9216" spans="20:21">
      <c r="T9216" s="64"/>
      <c r="U9216" s="64"/>
    </row>
    <row r="9217" spans="20:21">
      <c r="T9217" s="64"/>
      <c r="U9217" s="64"/>
    </row>
    <row r="9218" spans="20:21">
      <c r="T9218" s="64"/>
      <c r="U9218" s="64"/>
    </row>
    <row r="9219" spans="20:21">
      <c r="T9219" s="64"/>
      <c r="U9219" s="64"/>
    </row>
    <row r="9220" spans="20:21">
      <c r="T9220" s="64"/>
      <c r="U9220" s="64"/>
    </row>
    <row r="9221" spans="20:21">
      <c r="T9221" s="64"/>
      <c r="U9221" s="64"/>
    </row>
    <row r="9222" spans="20:21">
      <c r="T9222" s="64"/>
      <c r="U9222" s="64"/>
    </row>
    <row r="9223" spans="20:21">
      <c r="T9223" s="64"/>
      <c r="U9223" s="64"/>
    </row>
    <row r="9224" spans="20:21">
      <c r="T9224" s="64"/>
      <c r="U9224" s="64"/>
    </row>
    <row r="9225" spans="20:21">
      <c r="T9225" s="64"/>
      <c r="U9225" s="64"/>
    </row>
    <row r="9226" spans="20:21">
      <c r="T9226" s="64"/>
      <c r="U9226" s="64"/>
    </row>
    <row r="9227" spans="20:21">
      <c r="T9227" s="64"/>
      <c r="U9227" s="64"/>
    </row>
    <row r="9228" spans="20:21">
      <c r="T9228" s="64"/>
      <c r="U9228" s="64"/>
    </row>
    <row r="9229" spans="20:21">
      <c r="T9229" s="64"/>
      <c r="U9229" s="64"/>
    </row>
    <row r="9230" spans="20:21">
      <c r="T9230" s="64"/>
      <c r="U9230" s="64"/>
    </row>
    <row r="9231" spans="20:21">
      <c r="T9231" s="64"/>
      <c r="U9231" s="64"/>
    </row>
    <row r="9232" spans="20:21">
      <c r="T9232" s="64"/>
      <c r="U9232" s="64"/>
    </row>
    <row r="9233" spans="20:21">
      <c r="T9233" s="64"/>
      <c r="U9233" s="64"/>
    </row>
    <row r="9234" spans="20:21">
      <c r="T9234" s="64"/>
      <c r="U9234" s="64"/>
    </row>
    <row r="9235" spans="20:21">
      <c r="T9235" s="64"/>
      <c r="U9235" s="64"/>
    </row>
    <row r="9236" spans="20:21">
      <c r="T9236" s="64"/>
      <c r="U9236" s="64"/>
    </row>
    <row r="9237" spans="20:21">
      <c r="T9237" s="64"/>
      <c r="U9237" s="64"/>
    </row>
    <row r="9238" spans="20:21">
      <c r="T9238" s="64"/>
      <c r="U9238" s="64"/>
    </row>
    <row r="9239" spans="20:21">
      <c r="T9239" s="64"/>
      <c r="U9239" s="64"/>
    </row>
    <row r="9240" spans="20:21">
      <c r="T9240" s="64"/>
      <c r="U9240" s="64"/>
    </row>
    <row r="9241" spans="20:21">
      <c r="T9241" s="64"/>
      <c r="U9241" s="64"/>
    </row>
    <row r="9242" spans="20:21">
      <c r="T9242" s="64"/>
      <c r="U9242" s="64"/>
    </row>
    <row r="9243" spans="20:21">
      <c r="T9243" s="64"/>
      <c r="U9243" s="64"/>
    </row>
    <row r="9244" spans="20:21">
      <c r="T9244" s="64"/>
      <c r="U9244" s="64"/>
    </row>
    <row r="9245" spans="20:21">
      <c r="T9245" s="64"/>
      <c r="U9245" s="64"/>
    </row>
    <row r="9246" spans="20:21">
      <c r="T9246" s="64"/>
      <c r="U9246" s="64"/>
    </row>
    <row r="9247" spans="20:21">
      <c r="T9247" s="64"/>
      <c r="U9247" s="64"/>
    </row>
    <row r="9248" spans="20:21">
      <c r="T9248" s="64"/>
      <c r="U9248" s="64"/>
    </row>
    <row r="9249" spans="20:21">
      <c r="T9249" s="64"/>
      <c r="U9249" s="64"/>
    </row>
    <row r="9250" spans="20:21">
      <c r="T9250" s="64"/>
      <c r="U9250" s="64"/>
    </row>
    <row r="9251" spans="20:21">
      <c r="T9251" s="64"/>
      <c r="U9251" s="64"/>
    </row>
    <row r="9252" spans="20:21">
      <c r="T9252" s="64"/>
      <c r="U9252" s="64"/>
    </row>
    <row r="9253" spans="20:21">
      <c r="T9253" s="64"/>
      <c r="U9253" s="64"/>
    </row>
    <row r="9254" spans="20:21">
      <c r="T9254" s="64"/>
      <c r="U9254" s="64"/>
    </row>
    <row r="9255" spans="20:21">
      <c r="T9255" s="64"/>
      <c r="U9255" s="64"/>
    </row>
    <row r="9256" spans="20:21">
      <c r="T9256" s="64"/>
      <c r="U9256" s="64"/>
    </row>
    <row r="9257" spans="20:21">
      <c r="T9257" s="64"/>
      <c r="U9257" s="64"/>
    </row>
    <row r="9258" spans="20:21">
      <c r="T9258" s="64"/>
      <c r="U9258" s="64"/>
    </row>
    <row r="9259" spans="20:21">
      <c r="T9259" s="64"/>
      <c r="U9259" s="64"/>
    </row>
    <row r="9260" spans="20:21">
      <c r="T9260" s="64"/>
      <c r="U9260" s="64"/>
    </row>
    <row r="9261" spans="20:21">
      <c r="T9261" s="64"/>
      <c r="U9261" s="64"/>
    </row>
    <row r="9262" spans="20:21">
      <c r="T9262" s="64"/>
      <c r="U9262" s="64"/>
    </row>
    <row r="9263" spans="20:21">
      <c r="T9263" s="64"/>
      <c r="U9263" s="64"/>
    </row>
    <row r="9264" spans="20:21">
      <c r="T9264" s="64"/>
      <c r="U9264" s="64"/>
    </row>
    <row r="9265" spans="20:21">
      <c r="T9265" s="64"/>
      <c r="U9265" s="64"/>
    </row>
    <row r="9266" spans="20:21">
      <c r="T9266" s="64"/>
      <c r="U9266" s="64"/>
    </row>
    <row r="9267" spans="20:21">
      <c r="T9267" s="64"/>
      <c r="U9267" s="64"/>
    </row>
    <row r="9268" spans="20:21">
      <c r="T9268" s="64"/>
      <c r="U9268" s="64"/>
    </row>
    <row r="9269" spans="20:21">
      <c r="T9269" s="64"/>
      <c r="U9269" s="64"/>
    </row>
    <row r="9270" spans="20:21">
      <c r="T9270" s="64"/>
      <c r="U9270" s="64"/>
    </row>
    <row r="9271" spans="20:21">
      <c r="T9271" s="64"/>
      <c r="U9271" s="64"/>
    </row>
    <row r="9272" spans="20:21">
      <c r="T9272" s="64"/>
      <c r="U9272" s="64"/>
    </row>
    <row r="9273" spans="20:21">
      <c r="T9273" s="64"/>
      <c r="U9273" s="64"/>
    </row>
    <row r="9274" spans="20:21">
      <c r="T9274" s="64"/>
      <c r="U9274" s="64"/>
    </row>
    <row r="9275" spans="20:21">
      <c r="T9275" s="64"/>
      <c r="U9275" s="64"/>
    </row>
    <row r="9276" spans="20:21">
      <c r="T9276" s="64"/>
      <c r="U9276" s="64"/>
    </row>
    <row r="9277" spans="20:21">
      <c r="T9277" s="64"/>
      <c r="U9277" s="64"/>
    </row>
    <row r="9278" spans="20:21">
      <c r="T9278" s="64"/>
      <c r="U9278" s="64"/>
    </row>
    <row r="9279" spans="20:21">
      <c r="T9279" s="64"/>
      <c r="U9279" s="64"/>
    </row>
    <row r="9280" spans="20:21">
      <c r="T9280" s="64"/>
      <c r="U9280" s="64"/>
    </row>
    <row r="9281" spans="20:21">
      <c r="T9281" s="64"/>
      <c r="U9281" s="64"/>
    </row>
    <row r="9282" spans="20:21">
      <c r="T9282" s="64"/>
      <c r="U9282" s="64"/>
    </row>
    <row r="9283" spans="20:21">
      <c r="T9283" s="64"/>
      <c r="U9283" s="64"/>
    </row>
    <row r="9284" spans="20:21">
      <c r="T9284" s="64"/>
      <c r="U9284" s="64"/>
    </row>
    <row r="9285" spans="20:21">
      <c r="T9285" s="64"/>
      <c r="U9285" s="64"/>
    </row>
    <row r="9286" spans="20:21">
      <c r="T9286" s="64"/>
      <c r="U9286" s="64"/>
    </row>
    <row r="9287" spans="20:21">
      <c r="T9287" s="64"/>
      <c r="U9287" s="64"/>
    </row>
    <row r="9288" spans="20:21">
      <c r="T9288" s="64"/>
      <c r="U9288" s="64"/>
    </row>
    <row r="9289" spans="20:21">
      <c r="T9289" s="64"/>
      <c r="U9289" s="64"/>
    </row>
    <row r="9290" spans="20:21">
      <c r="T9290" s="64"/>
      <c r="U9290" s="64"/>
    </row>
    <row r="9291" spans="20:21">
      <c r="T9291" s="64"/>
      <c r="U9291" s="64"/>
    </row>
    <row r="9292" spans="20:21">
      <c r="T9292" s="64"/>
      <c r="U9292" s="64"/>
    </row>
    <row r="9293" spans="20:21">
      <c r="T9293" s="64"/>
      <c r="U9293" s="64"/>
    </row>
    <row r="9294" spans="20:21">
      <c r="T9294" s="64"/>
      <c r="U9294" s="64"/>
    </row>
    <row r="9295" spans="20:21">
      <c r="T9295" s="64"/>
      <c r="U9295" s="64"/>
    </row>
    <row r="9296" spans="20:21">
      <c r="T9296" s="64"/>
      <c r="U9296" s="64"/>
    </row>
    <row r="9297" spans="20:21">
      <c r="T9297" s="64"/>
      <c r="U9297" s="64"/>
    </row>
    <row r="9298" spans="20:21">
      <c r="T9298" s="64"/>
      <c r="U9298" s="64"/>
    </row>
    <row r="9299" spans="20:21">
      <c r="T9299" s="64"/>
      <c r="U9299" s="64"/>
    </row>
    <row r="9300" spans="20:21">
      <c r="T9300" s="64"/>
      <c r="U9300" s="64"/>
    </row>
    <row r="9301" spans="20:21">
      <c r="T9301" s="64"/>
      <c r="U9301" s="64"/>
    </row>
    <row r="9302" spans="20:21">
      <c r="T9302" s="64"/>
      <c r="U9302" s="64"/>
    </row>
    <row r="9303" spans="20:21">
      <c r="T9303" s="64"/>
      <c r="U9303" s="64"/>
    </row>
    <row r="9304" spans="20:21">
      <c r="T9304" s="64"/>
      <c r="U9304" s="64"/>
    </row>
    <row r="9305" spans="20:21">
      <c r="T9305" s="64"/>
      <c r="U9305" s="64"/>
    </row>
    <row r="9306" spans="20:21">
      <c r="T9306" s="64"/>
      <c r="U9306" s="64"/>
    </row>
    <row r="9307" spans="20:21">
      <c r="T9307" s="64"/>
      <c r="U9307" s="64"/>
    </row>
    <row r="9308" spans="20:21">
      <c r="T9308" s="64"/>
      <c r="U9308" s="64"/>
    </row>
    <row r="9309" spans="20:21">
      <c r="T9309" s="64"/>
      <c r="U9309" s="64"/>
    </row>
    <row r="9310" spans="20:21">
      <c r="T9310" s="64"/>
      <c r="U9310" s="64"/>
    </row>
    <row r="9311" spans="20:21">
      <c r="T9311" s="64"/>
      <c r="U9311" s="64"/>
    </row>
    <row r="9312" spans="20:21">
      <c r="T9312" s="64"/>
      <c r="U9312" s="64"/>
    </row>
    <row r="9313" spans="20:21">
      <c r="T9313" s="64"/>
      <c r="U9313" s="64"/>
    </row>
    <row r="9314" spans="20:21">
      <c r="T9314" s="64"/>
      <c r="U9314" s="64"/>
    </row>
    <row r="9315" spans="20:21">
      <c r="T9315" s="64"/>
      <c r="U9315" s="64"/>
    </row>
    <row r="9316" spans="20:21">
      <c r="T9316" s="64"/>
      <c r="U9316" s="64"/>
    </row>
    <row r="9317" spans="20:21">
      <c r="T9317" s="64"/>
      <c r="U9317" s="64"/>
    </row>
    <row r="9318" spans="20:21">
      <c r="T9318" s="64"/>
      <c r="U9318" s="64"/>
    </row>
    <row r="9319" spans="20:21">
      <c r="T9319" s="64"/>
      <c r="U9319" s="64"/>
    </row>
    <row r="9320" spans="20:21">
      <c r="T9320" s="64"/>
      <c r="U9320" s="64"/>
    </row>
    <row r="9321" spans="20:21">
      <c r="T9321" s="64"/>
      <c r="U9321" s="64"/>
    </row>
    <row r="9322" spans="20:21">
      <c r="T9322" s="64"/>
      <c r="U9322" s="64"/>
    </row>
    <row r="9323" spans="20:21">
      <c r="T9323" s="64"/>
      <c r="U9323" s="64"/>
    </row>
    <row r="9324" spans="20:21">
      <c r="T9324" s="64"/>
      <c r="U9324" s="64"/>
    </row>
    <row r="9325" spans="20:21">
      <c r="T9325" s="64"/>
      <c r="U9325" s="64"/>
    </row>
    <row r="9326" spans="20:21">
      <c r="T9326" s="64"/>
      <c r="U9326" s="64"/>
    </row>
    <row r="9327" spans="20:21">
      <c r="T9327" s="64"/>
      <c r="U9327" s="64"/>
    </row>
    <row r="9328" spans="20:21">
      <c r="T9328" s="64"/>
      <c r="U9328" s="64"/>
    </row>
    <row r="9329" spans="20:21">
      <c r="T9329" s="64"/>
      <c r="U9329" s="64"/>
    </row>
    <row r="9330" spans="20:21">
      <c r="T9330" s="64"/>
      <c r="U9330" s="64"/>
    </row>
    <row r="9331" spans="20:21">
      <c r="T9331" s="64"/>
      <c r="U9331" s="64"/>
    </row>
    <row r="9332" spans="20:21">
      <c r="T9332" s="64"/>
      <c r="U9332" s="64"/>
    </row>
    <row r="9333" spans="20:21">
      <c r="T9333" s="64"/>
      <c r="U9333" s="64"/>
    </row>
    <row r="9334" spans="20:21">
      <c r="T9334" s="64"/>
      <c r="U9334" s="64"/>
    </row>
    <row r="9335" spans="20:21">
      <c r="T9335" s="64"/>
      <c r="U9335" s="64"/>
    </row>
    <row r="9336" spans="20:21">
      <c r="T9336" s="64"/>
      <c r="U9336" s="64"/>
    </row>
    <row r="9337" spans="20:21">
      <c r="T9337" s="64"/>
      <c r="U9337" s="64"/>
    </row>
    <row r="9338" spans="20:21">
      <c r="T9338" s="64"/>
      <c r="U9338" s="64"/>
    </row>
    <row r="9339" spans="20:21">
      <c r="T9339" s="64"/>
      <c r="U9339" s="64"/>
    </row>
    <row r="9340" spans="20:21">
      <c r="T9340" s="64"/>
      <c r="U9340" s="64"/>
    </row>
    <row r="9341" spans="20:21">
      <c r="T9341" s="64"/>
      <c r="U9341" s="64"/>
    </row>
    <row r="9342" spans="20:21">
      <c r="T9342" s="64"/>
      <c r="U9342" s="64"/>
    </row>
    <row r="9343" spans="20:21">
      <c r="T9343" s="64"/>
      <c r="U9343" s="64"/>
    </row>
    <row r="9344" spans="20:21">
      <c r="T9344" s="64"/>
      <c r="U9344" s="64"/>
    </row>
    <row r="9345" spans="20:21">
      <c r="T9345" s="64"/>
      <c r="U9345" s="64"/>
    </row>
    <row r="9346" spans="20:21">
      <c r="T9346" s="64"/>
      <c r="U9346" s="64"/>
    </row>
    <row r="9347" spans="20:21">
      <c r="T9347" s="64"/>
      <c r="U9347" s="64"/>
    </row>
    <row r="9348" spans="20:21">
      <c r="T9348" s="64"/>
      <c r="U9348" s="64"/>
    </row>
    <row r="9349" spans="20:21">
      <c r="T9349" s="64"/>
      <c r="U9349" s="64"/>
    </row>
    <row r="9350" spans="20:21">
      <c r="T9350" s="64"/>
      <c r="U9350" s="64"/>
    </row>
    <row r="9351" spans="20:21">
      <c r="T9351" s="64"/>
      <c r="U9351" s="64"/>
    </row>
    <row r="9352" spans="20:21">
      <c r="T9352" s="64"/>
      <c r="U9352" s="64"/>
    </row>
    <row r="9353" spans="20:21">
      <c r="T9353" s="64"/>
      <c r="U9353" s="64"/>
    </row>
    <row r="9354" spans="20:21">
      <c r="T9354" s="64"/>
      <c r="U9354" s="64"/>
    </row>
    <row r="9355" spans="20:21">
      <c r="T9355" s="64"/>
      <c r="U9355" s="64"/>
    </row>
    <row r="9356" spans="20:21">
      <c r="T9356" s="64"/>
      <c r="U9356" s="64"/>
    </row>
    <row r="9357" spans="20:21">
      <c r="T9357" s="64"/>
      <c r="U9357" s="64"/>
    </row>
    <row r="9358" spans="20:21">
      <c r="T9358" s="64"/>
      <c r="U9358" s="64"/>
    </row>
    <row r="9359" spans="20:21">
      <c r="T9359" s="64"/>
      <c r="U9359" s="64"/>
    </row>
    <row r="9360" spans="20:21">
      <c r="T9360" s="64"/>
      <c r="U9360" s="64"/>
    </row>
    <row r="9361" spans="20:21">
      <c r="T9361" s="64"/>
      <c r="U9361" s="64"/>
    </row>
    <row r="9362" spans="20:21">
      <c r="T9362" s="64"/>
      <c r="U9362" s="64"/>
    </row>
    <row r="9363" spans="20:21">
      <c r="T9363" s="64"/>
      <c r="U9363" s="64"/>
    </row>
    <row r="9364" spans="20:21">
      <c r="T9364" s="64"/>
      <c r="U9364" s="64"/>
    </row>
    <row r="9365" spans="20:21">
      <c r="T9365" s="64"/>
      <c r="U9365" s="64"/>
    </row>
    <row r="9366" spans="20:21">
      <c r="T9366" s="64"/>
      <c r="U9366" s="64"/>
    </row>
    <row r="9367" spans="20:21">
      <c r="T9367" s="64"/>
      <c r="U9367" s="64"/>
    </row>
    <row r="9368" spans="20:21">
      <c r="T9368" s="64"/>
      <c r="U9368" s="64"/>
    </row>
    <row r="9369" spans="20:21">
      <c r="T9369" s="64"/>
      <c r="U9369" s="64"/>
    </row>
    <row r="9370" spans="20:21">
      <c r="T9370" s="64"/>
      <c r="U9370" s="64"/>
    </row>
    <row r="9371" spans="20:21">
      <c r="T9371" s="64"/>
      <c r="U9371" s="64"/>
    </row>
    <row r="9372" spans="20:21">
      <c r="T9372" s="64"/>
      <c r="U9372" s="64"/>
    </row>
    <row r="9373" spans="20:21">
      <c r="T9373" s="64"/>
      <c r="U9373" s="64"/>
    </row>
    <row r="9374" spans="20:21">
      <c r="T9374" s="64"/>
      <c r="U9374" s="64"/>
    </row>
    <row r="9375" spans="20:21">
      <c r="T9375" s="64"/>
      <c r="U9375" s="64"/>
    </row>
    <row r="9376" spans="20:21">
      <c r="T9376" s="64"/>
      <c r="U9376" s="64"/>
    </row>
    <row r="9377" spans="20:21">
      <c r="T9377" s="64"/>
      <c r="U9377" s="64"/>
    </row>
    <row r="9378" spans="20:21">
      <c r="T9378" s="64"/>
      <c r="U9378" s="64"/>
    </row>
    <row r="9379" spans="20:21">
      <c r="T9379" s="64"/>
      <c r="U9379" s="64"/>
    </row>
    <row r="9380" spans="20:21">
      <c r="T9380" s="64"/>
      <c r="U9380" s="64"/>
    </row>
    <row r="9381" spans="20:21">
      <c r="T9381" s="64"/>
      <c r="U9381" s="64"/>
    </row>
    <row r="9382" spans="20:21">
      <c r="T9382" s="64"/>
      <c r="U9382" s="64"/>
    </row>
    <row r="9383" spans="20:21">
      <c r="T9383" s="64"/>
      <c r="U9383" s="64"/>
    </row>
    <row r="9384" spans="20:21">
      <c r="T9384" s="64"/>
      <c r="U9384" s="64"/>
    </row>
    <row r="9385" spans="20:21">
      <c r="T9385" s="64"/>
      <c r="U9385" s="64"/>
    </row>
    <row r="9386" spans="20:21">
      <c r="T9386" s="64"/>
      <c r="U9386" s="64"/>
    </row>
    <row r="9387" spans="20:21">
      <c r="T9387" s="64"/>
      <c r="U9387" s="64"/>
    </row>
    <row r="9388" spans="20:21">
      <c r="T9388" s="64"/>
      <c r="U9388" s="64"/>
    </row>
    <row r="9389" spans="20:21">
      <c r="T9389" s="64"/>
      <c r="U9389" s="64"/>
    </row>
    <row r="9390" spans="20:21">
      <c r="T9390" s="64"/>
      <c r="U9390" s="64"/>
    </row>
    <row r="9391" spans="20:21">
      <c r="T9391" s="64"/>
      <c r="U9391" s="64"/>
    </row>
    <row r="9392" spans="20:21">
      <c r="T9392" s="64"/>
      <c r="U9392" s="64"/>
    </row>
    <row r="9393" spans="20:21">
      <c r="T9393" s="64"/>
      <c r="U9393" s="64"/>
    </row>
    <row r="9394" spans="20:21">
      <c r="T9394" s="64"/>
      <c r="U9394" s="64"/>
    </row>
    <row r="9395" spans="20:21">
      <c r="T9395" s="64"/>
      <c r="U9395" s="64"/>
    </row>
    <row r="9396" spans="20:21">
      <c r="T9396" s="64"/>
      <c r="U9396" s="64"/>
    </row>
    <row r="9397" spans="20:21">
      <c r="T9397" s="64"/>
      <c r="U9397" s="64"/>
    </row>
    <row r="9398" spans="20:21">
      <c r="T9398" s="64"/>
      <c r="U9398" s="64"/>
    </row>
    <row r="9399" spans="20:21">
      <c r="T9399" s="64"/>
      <c r="U9399" s="64"/>
    </row>
    <row r="9400" spans="20:21">
      <c r="T9400" s="64"/>
      <c r="U9400" s="64"/>
    </row>
    <row r="9401" spans="20:21">
      <c r="T9401" s="64"/>
      <c r="U9401" s="64"/>
    </row>
    <row r="9402" spans="20:21">
      <c r="T9402" s="64"/>
      <c r="U9402" s="64"/>
    </row>
    <row r="9403" spans="20:21">
      <c r="T9403" s="64"/>
      <c r="U9403" s="64"/>
    </row>
    <row r="9404" spans="20:21">
      <c r="T9404" s="64"/>
      <c r="U9404" s="64"/>
    </row>
    <row r="9405" spans="20:21">
      <c r="T9405" s="64"/>
      <c r="U9405" s="64"/>
    </row>
    <row r="9406" spans="20:21">
      <c r="T9406" s="64"/>
      <c r="U9406" s="64"/>
    </row>
    <row r="9407" spans="20:21">
      <c r="T9407" s="64"/>
      <c r="U9407" s="64"/>
    </row>
    <row r="9408" spans="20:21">
      <c r="T9408" s="64"/>
      <c r="U9408" s="64"/>
    </row>
    <row r="9409" spans="20:21">
      <c r="T9409" s="64"/>
      <c r="U9409" s="64"/>
    </row>
    <row r="9410" spans="20:21">
      <c r="T9410" s="64"/>
      <c r="U9410" s="64"/>
    </row>
    <row r="9411" spans="20:21">
      <c r="T9411" s="64"/>
      <c r="U9411" s="64"/>
    </row>
    <row r="9412" spans="20:21">
      <c r="T9412" s="64"/>
      <c r="U9412" s="64"/>
    </row>
    <row r="9413" spans="20:21">
      <c r="T9413" s="64"/>
      <c r="U9413" s="64"/>
    </row>
    <row r="9414" spans="20:21">
      <c r="T9414" s="64"/>
      <c r="U9414" s="64"/>
    </row>
    <row r="9415" spans="20:21">
      <c r="T9415" s="64"/>
      <c r="U9415" s="64"/>
    </row>
    <row r="9416" spans="20:21">
      <c r="T9416" s="64"/>
      <c r="U9416" s="64"/>
    </row>
    <row r="9417" spans="20:21">
      <c r="T9417" s="64"/>
      <c r="U9417" s="64"/>
    </row>
    <row r="9418" spans="20:21">
      <c r="T9418" s="64"/>
      <c r="U9418" s="64"/>
    </row>
    <row r="9419" spans="20:21">
      <c r="T9419" s="64"/>
      <c r="U9419" s="64"/>
    </row>
    <row r="9420" spans="20:21">
      <c r="T9420" s="64"/>
      <c r="U9420" s="64"/>
    </row>
    <row r="9421" spans="20:21">
      <c r="T9421" s="64"/>
      <c r="U9421" s="64"/>
    </row>
    <row r="9422" spans="20:21">
      <c r="T9422" s="64"/>
      <c r="U9422" s="64"/>
    </row>
    <row r="9423" spans="20:21">
      <c r="T9423" s="64"/>
      <c r="U9423" s="64"/>
    </row>
    <row r="9424" spans="20:21">
      <c r="T9424" s="64"/>
      <c r="U9424" s="64"/>
    </row>
    <row r="9425" spans="20:21">
      <c r="T9425" s="64"/>
      <c r="U9425" s="64"/>
    </row>
    <row r="9426" spans="20:21">
      <c r="T9426" s="64"/>
      <c r="U9426" s="64"/>
    </row>
    <row r="9427" spans="20:21">
      <c r="T9427" s="64"/>
      <c r="U9427" s="64"/>
    </row>
    <row r="9428" spans="20:21">
      <c r="T9428" s="64"/>
      <c r="U9428" s="64"/>
    </row>
    <row r="9429" spans="20:21">
      <c r="T9429" s="64"/>
      <c r="U9429" s="64"/>
    </row>
    <row r="9430" spans="20:21">
      <c r="T9430" s="64"/>
      <c r="U9430" s="64"/>
    </row>
    <row r="9431" spans="20:21">
      <c r="T9431" s="64"/>
      <c r="U9431" s="64"/>
    </row>
    <row r="9432" spans="20:21">
      <c r="T9432" s="64"/>
      <c r="U9432" s="64"/>
    </row>
    <row r="9433" spans="20:21">
      <c r="T9433" s="64"/>
      <c r="U9433" s="64"/>
    </row>
    <row r="9434" spans="20:21">
      <c r="T9434" s="64"/>
      <c r="U9434" s="64"/>
    </row>
    <row r="9435" spans="20:21">
      <c r="T9435" s="64"/>
      <c r="U9435" s="64"/>
    </row>
    <row r="9436" spans="20:21">
      <c r="T9436" s="64"/>
      <c r="U9436" s="64"/>
    </row>
    <row r="9437" spans="20:21">
      <c r="T9437" s="64"/>
      <c r="U9437" s="64"/>
    </row>
    <row r="9438" spans="20:21">
      <c r="T9438" s="64"/>
      <c r="U9438" s="64"/>
    </row>
    <row r="9439" spans="20:21">
      <c r="T9439" s="64"/>
      <c r="U9439" s="64"/>
    </row>
    <row r="9440" spans="20:21">
      <c r="T9440" s="64"/>
      <c r="U9440" s="64"/>
    </row>
    <row r="9441" spans="20:21">
      <c r="T9441" s="64"/>
      <c r="U9441" s="64"/>
    </row>
    <row r="9442" spans="20:21">
      <c r="T9442" s="64"/>
      <c r="U9442" s="64"/>
    </row>
    <row r="9443" spans="20:21">
      <c r="T9443" s="64"/>
      <c r="U9443" s="64"/>
    </row>
    <row r="9444" spans="20:21">
      <c r="T9444" s="64"/>
      <c r="U9444" s="64"/>
    </row>
    <row r="9445" spans="20:21">
      <c r="T9445" s="64"/>
      <c r="U9445" s="64"/>
    </row>
    <row r="9446" spans="20:21">
      <c r="T9446" s="64"/>
      <c r="U9446" s="64"/>
    </row>
    <row r="9447" spans="20:21">
      <c r="T9447" s="64"/>
      <c r="U9447" s="64"/>
    </row>
    <row r="9448" spans="20:21">
      <c r="T9448" s="64"/>
      <c r="U9448" s="64"/>
    </row>
    <row r="9449" spans="20:21">
      <c r="T9449" s="64"/>
      <c r="U9449" s="64"/>
    </row>
    <row r="9450" spans="20:21">
      <c r="T9450" s="64"/>
      <c r="U9450" s="64"/>
    </row>
    <row r="9451" spans="20:21">
      <c r="T9451" s="64"/>
      <c r="U9451" s="64"/>
    </row>
    <row r="9452" spans="20:21">
      <c r="T9452" s="64"/>
      <c r="U9452" s="64"/>
    </row>
    <row r="9453" spans="20:21">
      <c r="T9453" s="64"/>
      <c r="U9453" s="64"/>
    </row>
    <row r="9454" spans="20:21">
      <c r="T9454" s="64"/>
      <c r="U9454" s="64"/>
    </row>
    <row r="9455" spans="20:21">
      <c r="T9455" s="64"/>
      <c r="U9455" s="64"/>
    </row>
    <row r="9456" spans="20:21">
      <c r="T9456" s="64"/>
      <c r="U9456" s="64"/>
    </row>
    <row r="9457" spans="20:21">
      <c r="T9457" s="64"/>
      <c r="U9457" s="64"/>
    </row>
    <row r="9458" spans="20:21">
      <c r="T9458" s="64"/>
      <c r="U9458" s="64"/>
    </row>
    <row r="9459" spans="20:21">
      <c r="T9459" s="64"/>
      <c r="U9459" s="64"/>
    </row>
    <row r="9460" spans="20:21">
      <c r="T9460" s="64"/>
      <c r="U9460" s="64"/>
    </row>
    <row r="9461" spans="20:21">
      <c r="T9461" s="64"/>
      <c r="U9461" s="64"/>
    </row>
    <row r="9462" spans="20:21">
      <c r="T9462" s="64"/>
      <c r="U9462" s="64"/>
    </row>
    <row r="9463" spans="20:21">
      <c r="T9463" s="64"/>
      <c r="U9463" s="64"/>
    </row>
    <row r="9464" spans="20:21">
      <c r="T9464" s="64"/>
      <c r="U9464" s="64"/>
    </row>
    <row r="9465" spans="20:21">
      <c r="T9465" s="64"/>
      <c r="U9465" s="64"/>
    </row>
    <row r="9466" spans="20:21">
      <c r="T9466" s="64"/>
      <c r="U9466" s="64"/>
    </row>
    <row r="9467" spans="20:21">
      <c r="T9467" s="64"/>
      <c r="U9467" s="64"/>
    </row>
    <row r="9468" spans="20:21">
      <c r="T9468" s="64"/>
      <c r="U9468" s="64"/>
    </row>
    <row r="9469" spans="20:21">
      <c r="T9469" s="64"/>
      <c r="U9469" s="64"/>
    </row>
    <row r="9470" spans="20:21">
      <c r="T9470" s="64"/>
      <c r="U9470" s="64"/>
    </row>
    <row r="9471" spans="20:21">
      <c r="T9471" s="64"/>
      <c r="U9471" s="64"/>
    </row>
    <row r="9472" spans="20:21">
      <c r="T9472" s="64"/>
      <c r="U9472" s="64"/>
    </row>
    <row r="9473" spans="20:21">
      <c r="T9473" s="64"/>
      <c r="U9473" s="64"/>
    </row>
    <row r="9474" spans="20:21">
      <c r="T9474" s="64"/>
      <c r="U9474" s="64"/>
    </row>
    <row r="9475" spans="20:21">
      <c r="T9475" s="64"/>
      <c r="U9475" s="64"/>
    </row>
    <row r="9476" spans="20:21">
      <c r="T9476" s="64"/>
      <c r="U9476" s="64"/>
    </row>
    <row r="9477" spans="20:21">
      <c r="T9477" s="64"/>
      <c r="U9477" s="64"/>
    </row>
    <row r="9478" spans="20:21">
      <c r="T9478" s="64"/>
      <c r="U9478" s="64"/>
    </row>
    <row r="9479" spans="20:21">
      <c r="T9479" s="64"/>
      <c r="U9479" s="64"/>
    </row>
    <row r="9480" spans="20:21">
      <c r="T9480" s="64"/>
      <c r="U9480" s="64"/>
    </row>
    <row r="9481" spans="20:21">
      <c r="T9481" s="64"/>
      <c r="U9481" s="64"/>
    </row>
    <row r="9482" spans="20:21">
      <c r="T9482" s="64"/>
      <c r="U9482" s="64"/>
    </row>
    <row r="9483" spans="20:21">
      <c r="T9483" s="64"/>
      <c r="U9483" s="64"/>
    </row>
    <row r="9484" spans="20:21">
      <c r="T9484" s="64"/>
      <c r="U9484" s="64"/>
    </row>
    <row r="9485" spans="20:21">
      <c r="T9485" s="64"/>
      <c r="U9485" s="64"/>
    </row>
    <row r="9486" spans="20:21">
      <c r="T9486" s="64"/>
      <c r="U9486" s="64"/>
    </row>
    <row r="9487" spans="20:21">
      <c r="T9487" s="64"/>
      <c r="U9487" s="64"/>
    </row>
    <row r="9488" spans="20:21">
      <c r="T9488" s="64"/>
      <c r="U9488" s="64"/>
    </row>
    <row r="9489" spans="20:21">
      <c r="T9489" s="64"/>
      <c r="U9489" s="64"/>
    </row>
    <row r="9490" spans="20:21">
      <c r="T9490" s="64"/>
      <c r="U9490" s="64"/>
    </row>
    <row r="9491" spans="20:21">
      <c r="T9491" s="64"/>
      <c r="U9491" s="64"/>
    </row>
    <row r="9492" spans="20:21">
      <c r="T9492" s="64"/>
      <c r="U9492" s="64"/>
    </row>
    <row r="9493" spans="20:21">
      <c r="T9493" s="64"/>
      <c r="U9493" s="64"/>
    </row>
    <row r="9494" spans="20:21">
      <c r="T9494" s="64"/>
      <c r="U9494" s="64"/>
    </row>
    <row r="9495" spans="20:21">
      <c r="T9495" s="64"/>
      <c r="U9495" s="64"/>
    </row>
    <row r="9496" spans="20:21">
      <c r="T9496" s="64"/>
      <c r="U9496" s="64"/>
    </row>
    <row r="9497" spans="20:21">
      <c r="T9497" s="64"/>
      <c r="U9497" s="64"/>
    </row>
    <row r="9498" spans="20:21">
      <c r="T9498" s="64"/>
      <c r="U9498" s="64"/>
    </row>
    <row r="9499" spans="20:21">
      <c r="T9499" s="64"/>
      <c r="U9499" s="64"/>
    </row>
    <row r="9500" spans="20:21">
      <c r="T9500" s="64"/>
      <c r="U9500" s="64"/>
    </row>
    <row r="9501" spans="20:21">
      <c r="T9501" s="64"/>
      <c r="U9501" s="64"/>
    </row>
    <row r="9502" spans="20:21">
      <c r="T9502" s="64"/>
      <c r="U9502" s="64"/>
    </row>
    <row r="9503" spans="20:21">
      <c r="T9503" s="64"/>
      <c r="U9503" s="64"/>
    </row>
    <row r="9504" spans="20:21">
      <c r="T9504" s="64"/>
      <c r="U9504" s="64"/>
    </row>
    <row r="9505" spans="20:21">
      <c r="T9505" s="64"/>
      <c r="U9505" s="64"/>
    </row>
    <row r="9506" spans="20:21">
      <c r="T9506" s="64"/>
      <c r="U9506" s="64"/>
    </row>
    <row r="9507" spans="20:21">
      <c r="T9507" s="64"/>
      <c r="U9507" s="64"/>
    </row>
    <row r="9508" spans="20:21">
      <c r="T9508" s="64"/>
      <c r="U9508" s="64"/>
    </row>
    <row r="9509" spans="20:21">
      <c r="T9509" s="64"/>
      <c r="U9509" s="64"/>
    </row>
    <row r="9510" spans="20:21">
      <c r="T9510" s="64"/>
      <c r="U9510" s="64"/>
    </row>
    <row r="9511" spans="20:21">
      <c r="T9511" s="64"/>
      <c r="U9511" s="64"/>
    </row>
    <row r="9512" spans="20:21">
      <c r="T9512" s="64"/>
      <c r="U9512" s="64"/>
    </row>
    <row r="9513" spans="20:21">
      <c r="T9513" s="64"/>
      <c r="U9513" s="64"/>
    </row>
    <row r="9514" spans="20:21">
      <c r="T9514" s="64"/>
      <c r="U9514" s="64"/>
    </row>
    <row r="9515" spans="20:21">
      <c r="T9515" s="64"/>
      <c r="U9515" s="64"/>
    </row>
    <row r="9516" spans="20:21">
      <c r="T9516" s="64"/>
      <c r="U9516" s="64"/>
    </row>
    <row r="9517" spans="20:21">
      <c r="T9517" s="64"/>
      <c r="U9517" s="64"/>
    </row>
    <row r="9518" spans="20:21">
      <c r="T9518" s="64"/>
      <c r="U9518" s="64"/>
    </row>
    <row r="9519" spans="20:21">
      <c r="T9519" s="64"/>
      <c r="U9519" s="64"/>
    </row>
    <row r="9520" spans="20:21">
      <c r="T9520" s="64"/>
      <c r="U9520" s="64"/>
    </row>
    <row r="9521" spans="20:21">
      <c r="T9521" s="64"/>
      <c r="U9521" s="64"/>
    </row>
    <row r="9522" spans="20:21">
      <c r="T9522" s="64"/>
      <c r="U9522" s="64"/>
    </row>
    <row r="9523" spans="20:21">
      <c r="T9523" s="64"/>
      <c r="U9523" s="64"/>
    </row>
    <row r="9524" spans="20:21">
      <c r="T9524" s="64"/>
      <c r="U9524" s="64"/>
    </row>
    <row r="9525" spans="20:21">
      <c r="T9525" s="64"/>
      <c r="U9525" s="64"/>
    </row>
    <row r="9526" spans="20:21">
      <c r="T9526" s="64"/>
      <c r="U9526" s="64"/>
    </row>
    <row r="9527" spans="20:21">
      <c r="T9527" s="64"/>
      <c r="U9527" s="64"/>
    </row>
    <row r="9528" spans="20:21">
      <c r="T9528" s="64"/>
      <c r="U9528" s="64"/>
    </row>
    <row r="9529" spans="20:21">
      <c r="T9529" s="64"/>
      <c r="U9529" s="64"/>
    </row>
    <row r="9530" spans="20:21">
      <c r="T9530" s="64"/>
      <c r="U9530" s="64"/>
    </row>
    <row r="9531" spans="20:21">
      <c r="T9531" s="64"/>
      <c r="U9531" s="64"/>
    </row>
    <row r="9532" spans="20:21">
      <c r="T9532" s="64"/>
      <c r="U9532" s="64"/>
    </row>
    <row r="9533" spans="20:21">
      <c r="T9533" s="64"/>
      <c r="U9533" s="64"/>
    </row>
    <row r="9534" spans="20:21">
      <c r="T9534" s="64"/>
      <c r="U9534" s="64"/>
    </row>
    <row r="9535" spans="20:21">
      <c r="T9535" s="64"/>
      <c r="U9535" s="64"/>
    </row>
    <row r="9536" spans="20:21">
      <c r="T9536" s="64"/>
      <c r="U9536" s="64"/>
    </row>
    <row r="9537" spans="20:21">
      <c r="T9537" s="64"/>
      <c r="U9537" s="64"/>
    </row>
    <row r="9538" spans="20:21">
      <c r="T9538" s="64"/>
      <c r="U9538" s="64"/>
    </row>
    <row r="9539" spans="20:21">
      <c r="T9539" s="64"/>
      <c r="U9539" s="64"/>
    </row>
    <row r="9540" spans="20:21">
      <c r="T9540" s="64"/>
      <c r="U9540" s="64"/>
    </row>
    <row r="9541" spans="20:21">
      <c r="T9541" s="64"/>
      <c r="U9541" s="64"/>
    </row>
    <row r="9542" spans="20:21">
      <c r="T9542" s="64"/>
      <c r="U9542" s="64"/>
    </row>
    <row r="9543" spans="20:21">
      <c r="T9543" s="64"/>
      <c r="U9543" s="64"/>
    </row>
    <row r="9544" spans="20:21">
      <c r="T9544" s="64"/>
      <c r="U9544" s="64"/>
    </row>
    <row r="9545" spans="20:21">
      <c r="T9545" s="64"/>
      <c r="U9545" s="64"/>
    </row>
    <row r="9546" spans="20:21">
      <c r="T9546" s="64"/>
      <c r="U9546" s="64"/>
    </row>
    <row r="9547" spans="20:21">
      <c r="T9547" s="64"/>
      <c r="U9547" s="64"/>
    </row>
    <row r="9548" spans="20:21">
      <c r="T9548" s="64"/>
      <c r="U9548" s="64"/>
    </row>
    <row r="9549" spans="20:21">
      <c r="T9549" s="64"/>
      <c r="U9549" s="64"/>
    </row>
    <row r="9550" spans="20:21">
      <c r="T9550" s="64"/>
      <c r="U9550" s="64"/>
    </row>
    <row r="9551" spans="20:21">
      <c r="T9551" s="64"/>
      <c r="U9551" s="64"/>
    </row>
    <row r="9552" spans="20:21">
      <c r="T9552" s="64"/>
      <c r="U9552" s="64"/>
    </row>
    <row r="9553" spans="20:21">
      <c r="T9553" s="64"/>
      <c r="U9553" s="64"/>
    </row>
    <row r="9554" spans="20:21">
      <c r="T9554" s="64"/>
      <c r="U9554" s="64"/>
    </row>
    <row r="9555" spans="20:21">
      <c r="T9555" s="64"/>
      <c r="U9555" s="64"/>
    </row>
    <row r="9556" spans="20:21">
      <c r="T9556" s="64"/>
      <c r="U9556" s="64"/>
    </row>
    <row r="9557" spans="20:21">
      <c r="T9557" s="64"/>
      <c r="U9557" s="64"/>
    </row>
    <row r="9558" spans="20:21">
      <c r="T9558" s="64"/>
      <c r="U9558" s="64"/>
    </row>
    <row r="9559" spans="20:21">
      <c r="T9559" s="64"/>
      <c r="U9559" s="64"/>
    </row>
    <row r="9560" spans="20:21">
      <c r="T9560" s="64"/>
      <c r="U9560" s="64"/>
    </row>
    <row r="9561" spans="20:21">
      <c r="T9561" s="64"/>
      <c r="U9561" s="64"/>
    </row>
    <row r="9562" spans="20:21">
      <c r="T9562" s="64"/>
      <c r="U9562" s="64"/>
    </row>
    <row r="9563" spans="20:21">
      <c r="T9563" s="64"/>
      <c r="U9563" s="64"/>
    </row>
    <row r="9564" spans="20:21">
      <c r="T9564" s="64"/>
      <c r="U9564" s="64"/>
    </row>
    <row r="9565" spans="20:21">
      <c r="T9565" s="64"/>
      <c r="U9565" s="64"/>
    </row>
    <row r="9566" spans="20:21">
      <c r="T9566" s="64"/>
      <c r="U9566" s="64"/>
    </row>
    <row r="9567" spans="20:21">
      <c r="T9567" s="64"/>
      <c r="U9567" s="64"/>
    </row>
    <row r="9568" spans="20:21">
      <c r="T9568" s="64"/>
      <c r="U9568" s="64"/>
    </row>
    <row r="9569" spans="20:21">
      <c r="T9569" s="64"/>
      <c r="U9569" s="64"/>
    </row>
    <row r="9570" spans="20:21">
      <c r="T9570" s="64"/>
      <c r="U9570" s="64"/>
    </row>
    <row r="9571" spans="20:21">
      <c r="T9571" s="64"/>
      <c r="U9571" s="64"/>
    </row>
    <row r="9572" spans="20:21">
      <c r="T9572" s="64"/>
      <c r="U9572" s="64"/>
    </row>
    <row r="9573" spans="20:21">
      <c r="T9573" s="64"/>
      <c r="U9573" s="64"/>
    </row>
    <row r="9574" spans="20:21">
      <c r="T9574" s="64"/>
      <c r="U9574" s="64"/>
    </row>
    <row r="9575" spans="20:21">
      <c r="T9575" s="64"/>
      <c r="U9575" s="64"/>
    </row>
    <row r="9576" spans="20:21">
      <c r="T9576" s="64"/>
      <c r="U9576" s="64"/>
    </row>
    <row r="9577" spans="20:21">
      <c r="T9577" s="64"/>
      <c r="U9577" s="64"/>
    </row>
    <row r="9578" spans="20:21">
      <c r="T9578" s="64"/>
      <c r="U9578" s="64"/>
    </row>
    <row r="9579" spans="20:21">
      <c r="T9579" s="64"/>
      <c r="U9579" s="64"/>
    </row>
    <row r="9580" spans="20:21">
      <c r="T9580" s="64"/>
      <c r="U9580" s="64"/>
    </row>
    <row r="9581" spans="20:21">
      <c r="T9581" s="64"/>
      <c r="U9581" s="64"/>
    </row>
    <row r="9582" spans="20:21">
      <c r="T9582" s="64"/>
      <c r="U9582" s="64"/>
    </row>
    <row r="9583" spans="20:21">
      <c r="T9583" s="64"/>
      <c r="U9583" s="64"/>
    </row>
    <row r="9584" spans="20:21">
      <c r="T9584" s="64"/>
      <c r="U9584" s="64"/>
    </row>
    <row r="9585" spans="20:21">
      <c r="T9585" s="64"/>
      <c r="U9585" s="64"/>
    </row>
    <row r="9586" spans="20:21">
      <c r="T9586" s="64"/>
      <c r="U9586" s="64"/>
    </row>
    <row r="9587" spans="20:21">
      <c r="T9587" s="64"/>
      <c r="U9587" s="64"/>
    </row>
    <row r="9588" spans="20:21">
      <c r="T9588" s="64"/>
      <c r="U9588" s="64"/>
    </row>
    <row r="9589" spans="20:21">
      <c r="T9589" s="64"/>
      <c r="U9589" s="64"/>
    </row>
    <row r="9590" spans="20:21">
      <c r="T9590" s="64"/>
      <c r="U9590" s="64"/>
    </row>
    <row r="9591" spans="20:21">
      <c r="T9591" s="64"/>
      <c r="U9591" s="64"/>
    </row>
    <row r="9592" spans="20:21">
      <c r="T9592" s="64"/>
      <c r="U9592" s="64"/>
    </row>
    <row r="9593" spans="20:21">
      <c r="T9593" s="64"/>
      <c r="U9593" s="64"/>
    </row>
    <row r="9594" spans="20:21">
      <c r="T9594" s="64"/>
      <c r="U9594" s="64"/>
    </row>
    <row r="9595" spans="20:21">
      <c r="T9595" s="64"/>
      <c r="U9595" s="64"/>
    </row>
    <row r="9596" spans="20:21">
      <c r="T9596" s="64"/>
      <c r="U9596" s="64"/>
    </row>
    <row r="9597" spans="20:21">
      <c r="T9597" s="64"/>
      <c r="U9597" s="64"/>
    </row>
    <row r="9598" spans="20:21">
      <c r="T9598" s="64"/>
      <c r="U9598" s="64"/>
    </row>
    <row r="9599" spans="20:21">
      <c r="T9599" s="64"/>
      <c r="U9599" s="64"/>
    </row>
    <row r="9600" spans="20:21">
      <c r="T9600" s="64"/>
      <c r="U9600" s="64"/>
    </row>
    <row r="9601" spans="20:21">
      <c r="T9601" s="64"/>
      <c r="U9601" s="64"/>
    </row>
    <row r="9602" spans="20:21">
      <c r="T9602" s="64"/>
      <c r="U9602" s="64"/>
    </row>
    <row r="9603" spans="20:21">
      <c r="T9603" s="64"/>
      <c r="U9603" s="64"/>
    </row>
    <row r="9604" spans="20:21">
      <c r="T9604" s="64"/>
      <c r="U9604" s="64"/>
    </row>
    <row r="9605" spans="20:21">
      <c r="T9605" s="64"/>
      <c r="U9605" s="64"/>
    </row>
    <row r="9606" spans="20:21">
      <c r="T9606" s="64"/>
      <c r="U9606" s="64"/>
    </row>
    <row r="9607" spans="20:21">
      <c r="T9607" s="64"/>
      <c r="U9607" s="64"/>
    </row>
    <row r="9608" spans="20:21">
      <c r="T9608" s="64"/>
      <c r="U9608" s="64"/>
    </row>
    <row r="9609" spans="20:21">
      <c r="T9609" s="64"/>
      <c r="U9609" s="64"/>
    </row>
    <row r="9610" spans="20:21">
      <c r="T9610" s="64"/>
      <c r="U9610" s="64"/>
    </row>
    <row r="9611" spans="20:21">
      <c r="T9611" s="64"/>
      <c r="U9611" s="64"/>
    </row>
    <row r="9612" spans="20:21">
      <c r="T9612" s="64"/>
      <c r="U9612" s="64"/>
    </row>
    <row r="9613" spans="20:21">
      <c r="T9613" s="64"/>
      <c r="U9613" s="64"/>
    </row>
    <row r="9614" spans="20:21">
      <c r="T9614" s="64"/>
      <c r="U9614" s="64"/>
    </row>
    <row r="9615" spans="20:21">
      <c r="T9615" s="64"/>
      <c r="U9615" s="64"/>
    </row>
    <row r="9616" spans="20:21">
      <c r="T9616" s="64"/>
      <c r="U9616" s="64"/>
    </row>
    <row r="9617" spans="20:21">
      <c r="T9617" s="64"/>
      <c r="U9617" s="64"/>
    </row>
    <row r="9618" spans="20:21">
      <c r="T9618" s="64"/>
      <c r="U9618" s="64"/>
    </row>
    <row r="9619" spans="20:21">
      <c r="T9619" s="64"/>
      <c r="U9619" s="64"/>
    </row>
    <row r="9620" spans="20:21">
      <c r="T9620" s="64"/>
      <c r="U9620" s="64"/>
    </row>
    <row r="9621" spans="20:21">
      <c r="T9621" s="64"/>
      <c r="U9621" s="64"/>
    </row>
    <row r="9622" spans="20:21">
      <c r="T9622" s="64"/>
      <c r="U9622" s="64"/>
    </row>
    <row r="9623" spans="20:21">
      <c r="T9623" s="64"/>
      <c r="U9623" s="64"/>
    </row>
    <row r="9624" spans="20:21">
      <c r="T9624" s="64"/>
      <c r="U9624" s="64"/>
    </row>
    <row r="9625" spans="20:21">
      <c r="T9625" s="64"/>
      <c r="U9625" s="64"/>
    </row>
    <row r="9626" spans="20:21">
      <c r="T9626" s="64"/>
      <c r="U9626" s="64"/>
    </row>
    <row r="9627" spans="20:21">
      <c r="T9627" s="64"/>
      <c r="U9627" s="64"/>
    </row>
    <row r="9628" spans="20:21">
      <c r="T9628" s="64"/>
      <c r="U9628" s="64"/>
    </row>
    <row r="9629" spans="20:21">
      <c r="T9629" s="64"/>
      <c r="U9629" s="64"/>
    </row>
    <row r="9630" spans="20:21">
      <c r="T9630" s="64"/>
      <c r="U9630" s="64"/>
    </row>
    <row r="9631" spans="20:21">
      <c r="T9631" s="64"/>
      <c r="U9631" s="64"/>
    </row>
    <row r="9632" spans="20:21">
      <c r="T9632" s="64"/>
      <c r="U9632" s="64"/>
    </row>
    <row r="9633" spans="20:21">
      <c r="T9633" s="64"/>
      <c r="U9633" s="64"/>
    </row>
    <row r="9634" spans="20:21">
      <c r="T9634" s="64"/>
      <c r="U9634" s="64"/>
    </row>
    <row r="9635" spans="20:21">
      <c r="T9635" s="64"/>
      <c r="U9635" s="64"/>
    </row>
    <row r="9636" spans="20:21">
      <c r="T9636" s="64"/>
      <c r="U9636" s="64"/>
    </row>
    <row r="9637" spans="20:21">
      <c r="T9637" s="64"/>
      <c r="U9637" s="64"/>
    </row>
    <row r="9638" spans="20:21">
      <c r="T9638" s="64"/>
      <c r="U9638" s="64"/>
    </row>
    <row r="9639" spans="20:21">
      <c r="T9639" s="64"/>
      <c r="U9639" s="64"/>
    </row>
    <row r="9640" spans="20:21">
      <c r="T9640" s="64"/>
      <c r="U9640" s="64"/>
    </row>
    <row r="9641" spans="20:21">
      <c r="T9641" s="64"/>
      <c r="U9641" s="64"/>
    </row>
    <row r="9642" spans="20:21">
      <c r="T9642" s="64"/>
      <c r="U9642" s="64"/>
    </row>
    <row r="9643" spans="20:21">
      <c r="T9643" s="64"/>
      <c r="U9643" s="64"/>
    </row>
    <row r="9644" spans="20:21">
      <c r="T9644" s="64"/>
      <c r="U9644" s="64"/>
    </row>
    <row r="9645" spans="20:21">
      <c r="T9645" s="64"/>
      <c r="U9645" s="64"/>
    </row>
    <row r="9646" spans="20:21">
      <c r="T9646" s="64"/>
      <c r="U9646" s="64"/>
    </row>
    <row r="9647" spans="20:21">
      <c r="T9647" s="64"/>
      <c r="U9647" s="64"/>
    </row>
    <row r="9648" spans="20:21">
      <c r="T9648" s="64"/>
      <c r="U9648" s="64"/>
    </row>
    <row r="9649" spans="20:21">
      <c r="T9649" s="64"/>
      <c r="U9649" s="64"/>
    </row>
    <row r="9650" spans="20:21">
      <c r="T9650" s="64"/>
      <c r="U9650" s="64"/>
    </row>
    <row r="9651" spans="20:21">
      <c r="T9651" s="64"/>
      <c r="U9651" s="64"/>
    </row>
    <row r="9652" spans="20:21">
      <c r="T9652" s="64"/>
      <c r="U9652" s="64"/>
    </row>
    <row r="9653" spans="20:21">
      <c r="T9653" s="64"/>
      <c r="U9653" s="64"/>
    </row>
    <row r="9654" spans="20:21">
      <c r="T9654" s="64"/>
      <c r="U9654" s="64"/>
    </row>
    <row r="9655" spans="20:21">
      <c r="T9655" s="64"/>
      <c r="U9655" s="64"/>
    </row>
    <row r="9656" spans="20:21">
      <c r="T9656" s="64"/>
      <c r="U9656" s="64"/>
    </row>
    <row r="9657" spans="20:21">
      <c r="T9657" s="64"/>
      <c r="U9657" s="64"/>
    </row>
    <row r="9658" spans="20:21">
      <c r="T9658" s="64"/>
      <c r="U9658" s="64"/>
    </row>
    <row r="9659" spans="20:21">
      <c r="T9659" s="64"/>
      <c r="U9659" s="64"/>
    </row>
    <row r="9660" spans="20:21">
      <c r="T9660" s="64"/>
      <c r="U9660" s="64"/>
    </row>
    <row r="9661" spans="20:21">
      <c r="T9661" s="64"/>
      <c r="U9661" s="64"/>
    </row>
    <row r="9662" spans="20:21">
      <c r="T9662" s="64"/>
      <c r="U9662" s="64"/>
    </row>
    <row r="9663" spans="20:21">
      <c r="T9663" s="64"/>
      <c r="U9663" s="64"/>
    </row>
    <row r="9664" spans="20:21">
      <c r="T9664" s="64"/>
      <c r="U9664" s="64"/>
    </row>
    <row r="9665" spans="20:21">
      <c r="T9665" s="64"/>
      <c r="U9665" s="64"/>
    </row>
    <row r="9666" spans="20:21">
      <c r="T9666" s="64"/>
      <c r="U9666" s="64"/>
    </row>
    <row r="9667" spans="20:21">
      <c r="T9667" s="64"/>
      <c r="U9667" s="64"/>
    </row>
    <row r="9668" spans="20:21">
      <c r="T9668" s="64"/>
      <c r="U9668" s="64"/>
    </row>
    <row r="9669" spans="20:21">
      <c r="T9669" s="64"/>
      <c r="U9669" s="64"/>
    </row>
    <row r="9670" spans="20:21">
      <c r="T9670" s="64"/>
      <c r="U9670" s="64"/>
    </row>
    <row r="9671" spans="20:21">
      <c r="T9671" s="64"/>
      <c r="U9671" s="64"/>
    </row>
    <row r="9672" spans="20:21">
      <c r="T9672" s="64"/>
      <c r="U9672" s="64"/>
    </row>
    <row r="9673" spans="20:21">
      <c r="T9673" s="64"/>
      <c r="U9673" s="64"/>
    </row>
    <row r="9674" spans="20:21">
      <c r="T9674" s="64"/>
      <c r="U9674" s="64"/>
    </row>
    <row r="9675" spans="20:21">
      <c r="T9675" s="64"/>
      <c r="U9675" s="64"/>
    </row>
    <row r="9676" spans="20:21">
      <c r="T9676" s="64"/>
      <c r="U9676" s="64"/>
    </row>
    <row r="9677" spans="20:21">
      <c r="T9677" s="64"/>
      <c r="U9677" s="64"/>
    </row>
    <row r="9678" spans="20:21">
      <c r="T9678" s="64"/>
      <c r="U9678" s="64"/>
    </row>
    <row r="9679" spans="20:21">
      <c r="T9679" s="64"/>
      <c r="U9679" s="64"/>
    </row>
    <row r="9680" spans="20:21">
      <c r="T9680" s="64"/>
      <c r="U9680" s="64"/>
    </row>
    <row r="9681" spans="20:21">
      <c r="T9681" s="64"/>
      <c r="U9681" s="64"/>
    </row>
    <row r="9682" spans="20:21">
      <c r="T9682" s="64"/>
      <c r="U9682" s="64"/>
    </row>
    <row r="9683" spans="20:21">
      <c r="T9683" s="64"/>
      <c r="U9683" s="64"/>
    </row>
    <row r="9684" spans="20:21">
      <c r="T9684" s="64"/>
      <c r="U9684" s="64"/>
    </row>
    <row r="9685" spans="20:21">
      <c r="T9685" s="64"/>
      <c r="U9685" s="64"/>
    </row>
    <row r="9686" spans="20:21">
      <c r="T9686" s="64"/>
      <c r="U9686" s="64"/>
    </row>
    <row r="9687" spans="20:21">
      <c r="T9687" s="64"/>
      <c r="U9687" s="64"/>
    </row>
    <row r="9688" spans="20:21">
      <c r="T9688" s="64"/>
      <c r="U9688" s="64"/>
    </row>
    <row r="9689" spans="20:21">
      <c r="T9689" s="64"/>
      <c r="U9689" s="64"/>
    </row>
    <row r="9690" spans="20:21">
      <c r="T9690" s="64"/>
      <c r="U9690" s="64"/>
    </row>
    <row r="9691" spans="20:21">
      <c r="T9691" s="64"/>
      <c r="U9691" s="64"/>
    </row>
    <row r="9692" spans="20:21">
      <c r="T9692" s="64"/>
      <c r="U9692" s="64"/>
    </row>
    <row r="9693" spans="20:21">
      <c r="T9693" s="64"/>
      <c r="U9693" s="64"/>
    </row>
    <row r="9694" spans="20:21">
      <c r="T9694" s="64"/>
      <c r="U9694" s="64"/>
    </row>
    <row r="9695" spans="20:21">
      <c r="T9695" s="64"/>
      <c r="U9695" s="64"/>
    </row>
    <row r="9696" spans="20:21">
      <c r="T9696" s="64"/>
      <c r="U9696" s="64"/>
    </row>
    <row r="9697" spans="20:21">
      <c r="T9697" s="64"/>
      <c r="U9697" s="64"/>
    </row>
    <row r="9698" spans="20:21">
      <c r="T9698" s="64"/>
      <c r="U9698" s="64"/>
    </row>
    <row r="9699" spans="20:21">
      <c r="T9699" s="64"/>
      <c r="U9699" s="64"/>
    </row>
    <row r="9700" spans="20:21">
      <c r="T9700" s="64"/>
      <c r="U9700" s="64"/>
    </row>
    <row r="9701" spans="20:21">
      <c r="T9701" s="64"/>
      <c r="U9701" s="64"/>
    </row>
    <row r="9702" spans="20:21">
      <c r="T9702" s="64"/>
      <c r="U9702" s="64"/>
    </row>
    <row r="9703" spans="20:21">
      <c r="T9703" s="64"/>
      <c r="U9703" s="64"/>
    </row>
    <row r="9704" spans="20:21">
      <c r="T9704" s="64"/>
      <c r="U9704" s="64"/>
    </row>
    <row r="9705" spans="20:21">
      <c r="T9705" s="64"/>
      <c r="U9705" s="64"/>
    </row>
    <row r="9706" spans="20:21">
      <c r="T9706" s="64"/>
      <c r="U9706" s="64"/>
    </row>
    <row r="9707" spans="20:21">
      <c r="T9707" s="64"/>
      <c r="U9707" s="64"/>
    </row>
    <row r="9708" spans="20:21">
      <c r="T9708" s="64"/>
      <c r="U9708" s="64"/>
    </row>
    <row r="9709" spans="20:21">
      <c r="T9709" s="64"/>
      <c r="U9709" s="64"/>
    </row>
    <row r="9710" spans="20:21">
      <c r="T9710" s="64"/>
      <c r="U9710" s="64"/>
    </row>
    <row r="9711" spans="20:21">
      <c r="T9711" s="64"/>
      <c r="U9711" s="64"/>
    </row>
    <row r="9712" spans="20:21">
      <c r="T9712" s="64"/>
      <c r="U9712" s="64"/>
    </row>
    <row r="9713" spans="20:21">
      <c r="T9713" s="64"/>
      <c r="U9713" s="64"/>
    </row>
    <row r="9714" spans="20:21">
      <c r="T9714" s="64"/>
      <c r="U9714" s="64"/>
    </row>
    <row r="9715" spans="20:21">
      <c r="T9715" s="64"/>
      <c r="U9715" s="64"/>
    </row>
    <row r="9716" spans="20:21">
      <c r="T9716" s="64"/>
      <c r="U9716" s="64"/>
    </row>
    <row r="9717" spans="20:21">
      <c r="T9717" s="64"/>
      <c r="U9717" s="64"/>
    </row>
    <row r="9718" spans="20:21">
      <c r="T9718" s="64"/>
      <c r="U9718" s="64"/>
    </row>
    <row r="9719" spans="20:21">
      <c r="T9719" s="64"/>
      <c r="U9719" s="64"/>
    </row>
    <row r="9720" spans="20:21">
      <c r="T9720" s="64"/>
      <c r="U9720" s="64"/>
    </row>
    <row r="9721" spans="20:21">
      <c r="T9721" s="64"/>
      <c r="U9721" s="64"/>
    </row>
    <row r="9722" spans="20:21">
      <c r="T9722" s="64"/>
      <c r="U9722" s="64"/>
    </row>
    <row r="9723" spans="20:21">
      <c r="T9723" s="64"/>
      <c r="U9723" s="64"/>
    </row>
    <row r="9724" spans="20:21">
      <c r="T9724" s="64"/>
      <c r="U9724" s="64"/>
    </row>
    <row r="9725" spans="20:21">
      <c r="T9725" s="64"/>
      <c r="U9725" s="64"/>
    </row>
    <row r="9726" spans="20:21">
      <c r="T9726" s="64"/>
      <c r="U9726" s="64"/>
    </row>
    <row r="9727" spans="20:21">
      <c r="T9727" s="64"/>
      <c r="U9727" s="64"/>
    </row>
    <row r="9728" spans="20:21">
      <c r="T9728" s="64"/>
      <c r="U9728" s="64"/>
    </row>
    <row r="9729" spans="20:21">
      <c r="T9729" s="64"/>
      <c r="U9729" s="64"/>
    </row>
    <row r="9730" spans="20:21">
      <c r="T9730" s="64"/>
      <c r="U9730" s="64"/>
    </row>
    <row r="9731" spans="20:21">
      <c r="T9731" s="64"/>
      <c r="U9731" s="64"/>
    </row>
    <row r="9732" spans="20:21">
      <c r="T9732" s="64"/>
      <c r="U9732" s="64"/>
    </row>
    <row r="9733" spans="20:21">
      <c r="T9733" s="64"/>
      <c r="U9733" s="64"/>
    </row>
    <row r="9734" spans="20:21">
      <c r="T9734" s="64"/>
      <c r="U9734" s="64"/>
    </row>
    <row r="9735" spans="20:21">
      <c r="T9735" s="64"/>
      <c r="U9735" s="64"/>
    </row>
    <row r="9736" spans="20:21">
      <c r="T9736" s="64"/>
      <c r="U9736" s="64"/>
    </row>
    <row r="9737" spans="20:21">
      <c r="T9737" s="64"/>
      <c r="U9737" s="64"/>
    </row>
    <row r="9738" spans="20:21">
      <c r="T9738" s="64"/>
      <c r="U9738" s="64"/>
    </row>
    <row r="9739" spans="20:21">
      <c r="T9739" s="64"/>
      <c r="U9739" s="64"/>
    </row>
    <row r="9740" spans="20:21">
      <c r="T9740" s="64"/>
      <c r="U9740" s="64"/>
    </row>
    <row r="9741" spans="20:21">
      <c r="T9741" s="64"/>
      <c r="U9741" s="64"/>
    </row>
    <row r="9742" spans="20:21">
      <c r="T9742" s="64"/>
      <c r="U9742" s="64"/>
    </row>
    <row r="9743" spans="20:21">
      <c r="T9743" s="64"/>
      <c r="U9743" s="64"/>
    </row>
    <row r="9744" spans="20:21">
      <c r="T9744" s="64"/>
      <c r="U9744" s="64"/>
    </row>
    <row r="9745" spans="20:21">
      <c r="T9745" s="64"/>
      <c r="U9745" s="64"/>
    </row>
    <row r="9746" spans="20:21">
      <c r="T9746" s="64"/>
      <c r="U9746" s="64"/>
    </row>
    <row r="9747" spans="20:21">
      <c r="T9747" s="64"/>
      <c r="U9747" s="64"/>
    </row>
    <row r="9748" spans="20:21">
      <c r="T9748" s="64"/>
      <c r="U9748" s="64"/>
    </row>
    <row r="9749" spans="20:21">
      <c r="T9749" s="64"/>
      <c r="U9749" s="64"/>
    </row>
    <row r="9750" spans="20:21">
      <c r="T9750" s="64"/>
      <c r="U9750" s="64"/>
    </row>
    <row r="9751" spans="20:21">
      <c r="T9751" s="64"/>
      <c r="U9751" s="64"/>
    </row>
    <row r="9752" spans="20:21">
      <c r="T9752" s="64"/>
      <c r="U9752" s="64"/>
    </row>
    <row r="9753" spans="20:21">
      <c r="T9753" s="64"/>
      <c r="U9753" s="64"/>
    </row>
    <row r="9754" spans="20:21">
      <c r="T9754" s="64"/>
      <c r="U9754" s="64"/>
    </row>
    <row r="9755" spans="20:21">
      <c r="T9755" s="64"/>
      <c r="U9755" s="64"/>
    </row>
    <row r="9756" spans="20:21">
      <c r="T9756" s="64"/>
      <c r="U9756" s="64"/>
    </row>
    <row r="9757" spans="20:21">
      <c r="T9757" s="64"/>
      <c r="U9757" s="64"/>
    </row>
    <row r="9758" spans="20:21">
      <c r="T9758" s="64"/>
      <c r="U9758" s="64"/>
    </row>
    <row r="9759" spans="20:21">
      <c r="T9759" s="64"/>
      <c r="U9759" s="64"/>
    </row>
    <row r="9760" spans="20:21">
      <c r="T9760" s="64"/>
      <c r="U9760" s="64"/>
    </row>
    <row r="9761" spans="20:21">
      <c r="T9761" s="64"/>
      <c r="U9761" s="64"/>
    </row>
    <row r="9762" spans="20:21">
      <c r="T9762" s="64"/>
      <c r="U9762" s="64"/>
    </row>
    <row r="9763" spans="20:21">
      <c r="T9763" s="64"/>
      <c r="U9763" s="64"/>
    </row>
    <row r="9764" spans="20:21">
      <c r="T9764" s="64"/>
      <c r="U9764" s="64"/>
    </row>
    <row r="9765" spans="20:21">
      <c r="T9765" s="64"/>
      <c r="U9765" s="64"/>
    </row>
    <row r="9766" spans="20:21">
      <c r="T9766" s="64"/>
      <c r="U9766" s="64"/>
    </row>
    <row r="9767" spans="20:21">
      <c r="T9767" s="64"/>
      <c r="U9767" s="64"/>
    </row>
    <row r="9768" spans="20:21">
      <c r="T9768" s="64"/>
      <c r="U9768" s="64"/>
    </row>
    <row r="9769" spans="20:21">
      <c r="T9769" s="64"/>
      <c r="U9769" s="64"/>
    </row>
    <row r="9770" spans="20:21">
      <c r="T9770" s="64"/>
      <c r="U9770" s="64"/>
    </row>
    <row r="9771" spans="20:21">
      <c r="T9771" s="64"/>
      <c r="U9771" s="64"/>
    </row>
    <row r="9772" spans="20:21">
      <c r="T9772" s="64"/>
      <c r="U9772" s="64"/>
    </row>
    <row r="9773" spans="20:21">
      <c r="T9773" s="64"/>
      <c r="U9773" s="64"/>
    </row>
    <row r="9774" spans="20:21">
      <c r="T9774" s="64"/>
      <c r="U9774" s="64"/>
    </row>
    <row r="9775" spans="20:21">
      <c r="T9775" s="64"/>
      <c r="U9775" s="64"/>
    </row>
    <row r="9776" spans="20:21">
      <c r="T9776" s="64"/>
      <c r="U9776" s="64"/>
    </row>
    <row r="9777" spans="20:21">
      <c r="T9777" s="64"/>
      <c r="U9777" s="64"/>
    </row>
    <row r="9778" spans="20:21">
      <c r="T9778" s="64"/>
      <c r="U9778" s="64"/>
    </row>
    <row r="9779" spans="20:21">
      <c r="T9779" s="64"/>
      <c r="U9779" s="64"/>
    </row>
    <row r="9780" spans="20:21">
      <c r="T9780" s="64"/>
      <c r="U9780" s="64"/>
    </row>
    <row r="9781" spans="20:21">
      <c r="T9781" s="64"/>
      <c r="U9781" s="64"/>
    </row>
    <row r="9782" spans="20:21">
      <c r="T9782" s="64"/>
      <c r="U9782" s="64"/>
    </row>
    <row r="9783" spans="20:21">
      <c r="T9783" s="64"/>
      <c r="U9783" s="64"/>
    </row>
    <row r="9784" spans="20:21">
      <c r="T9784" s="64"/>
      <c r="U9784" s="64"/>
    </row>
    <row r="9785" spans="20:21">
      <c r="T9785" s="64"/>
      <c r="U9785" s="64"/>
    </row>
    <row r="9786" spans="20:21">
      <c r="T9786" s="64"/>
      <c r="U9786" s="64"/>
    </row>
    <row r="9787" spans="20:21">
      <c r="T9787" s="64"/>
      <c r="U9787" s="64"/>
    </row>
    <row r="9788" spans="20:21">
      <c r="T9788" s="64"/>
      <c r="U9788" s="64"/>
    </row>
    <row r="9789" spans="20:21">
      <c r="T9789" s="64"/>
      <c r="U9789" s="64"/>
    </row>
    <row r="9790" spans="20:21">
      <c r="T9790" s="64"/>
      <c r="U9790" s="64"/>
    </row>
    <row r="9791" spans="20:21">
      <c r="T9791" s="64"/>
      <c r="U9791" s="64"/>
    </row>
    <row r="9792" spans="20:21">
      <c r="T9792" s="64"/>
      <c r="U9792" s="64"/>
    </row>
    <row r="9793" spans="20:21">
      <c r="T9793" s="64"/>
      <c r="U9793" s="64"/>
    </row>
    <row r="9794" spans="20:21">
      <c r="T9794" s="64"/>
      <c r="U9794" s="64"/>
    </row>
    <row r="9795" spans="20:21">
      <c r="T9795" s="64"/>
      <c r="U9795" s="64"/>
    </row>
    <row r="9796" spans="20:21">
      <c r="T9796" s="64"/>
      <c r="U9796" s="64"/>
    </row>
    <row r="9797" spans="20:21">
      <c r="T9797" s="64"/>
      <c r="U9797" s="64"/>
    </row>
    <row r="9798" spans="20:21">
      <c r="T9798" s="64"/>
      <c r="U9798" s="64"/>
    </row>
    <row r="9799" spans="20:21">
      <c r="T9799" s="64"/>
      <c r="U9799" s="64"/>
    </row>
    <row r="9800" spans="20:21">
      <c r="T9800" s="64"/>
      <c r="U9800" s="64"/>
    </row>
    <row r="9801" spans="20:21">
      <c r="T9801" s="64"/>
      <c r="U9801" s="64"/>
    </row>
    <row r="9802" spans="20:21">
      <c r="T9802" s="64"/>
      <c r="U9802" s="64"/>
    </row>
    <row r="9803" spans="20:21">
      <c r="T9803" s="64"/>
      <c r="U9803" s="64"/>
    </row>
    <row r="9804" spans="20:21">
      <c r="T9804" s="64"/>
      <c r="U9804" s="64"/>
    </row>
    <row r="9805" spans="20:21">
      <c r="T9805" s="64"/>
      <c r="U9805" s="64"/>
    </row>
    <row r="9806" spans="20:21">
      <c r="T9806" s="64"/>
      <c r="U9806" s="64"/>
    </row>
    <row r="9807" spans="20:21">
      <c r="T9807" s="64"/>
      <c r="U9807" s="64"/>
    </row>
    <row r="9808" spans="20:21">
      <c r="T9808" s="64"/>
      <c r="U9808" s="64"/>
    </row>
    <row r="9809" spans="20:21">
      <c r="T9809" s="64"/>
      <c r="U9809" s="64"/>
    </row>
    <row r="9810" spans="20:21">
      <c r="T9810" s="64"/>
      <c r="U9810" s="64"/>
    </row>
    <row r="9811" spans="20:21">
      <c r="T9811" s="64"/>
      <c r="U9811" s="64"/>
    </row>
    <row r="9812" spans="20:21">
      <c r="T9812" s="64"/>
      <c r="U9812" s="64"/>
    </row>
    <row r="9813" spans="20:21">
      <c r="T9813" s="64"/>
      <c r="U9813" s="64"/>
    </row>
    <row r="9814" spans="20:21">
      <c r="T9814" s="64"/>
      <c r="U9814" s="64"/>
    </row>
    <row r="9815" spans="20:21">
      <c r="T9815" s="64"/>
      <c r="U9815" s="64"/>
    </row>
    <row r="9816" spans="20:21">
      <c r="T9816" s="64"/>
      <c r="U9816" s="64"/>
    </row>
    <row r="9817" spans="20:21">
      <c r="T9817" s="64"/>
      <c r="U9817" s="64"/>
    </row>
    <row r="9818" spans="20:21">
      <c r="T9818" s="64"/>
      <c r="U9818" s="64"/>
    </row>
    <row r="9819" spans="20:21">
      <c r="T9819" s="64"/>
      <c r="U9819" s="64"/>
    </row>
    <row r="9820" spans="20:21">
      <c r="T9820" s="64"/>
      <c r="U9820" s="64"/>
    </row>
    <row r="9821" spans="20:21">
      <c r="T9821" s="64"/>
      <c r="U9821" s="64"/>
    </row>
    <row r="9822" spans="20:21">
      <c r="T9822" s="64"/>
      <c r="U9822" s="64"/>
    </row>
    <row r="9823" spans="20:21">
      <c r="T9823" s="64"/>
      <c r="U9823" s="64"/>
    </row>
    <row r="9824" spans="20:21">
      <c r="T9824" s="64"/>
      <c r="U9824" s="64"/>
    </row>
    <row r="9825" spans="20:21">
      <c r="T9825" s="64"/>
      <c r="U9825" s="64"/>
    </row>
    <row r="9826" spans="20:21">
      <c r="T9826" s="64"/>
      <c r="U9826" s="64"/>
    </row>
    <row r="9827" spans="20:21">
      <c r="T9827" s="64"/>
      <c r="U9827" s="64"/>
    </row>
    <row r="9828" spans="20:21">
      <c r="T9828" s="64"/>
      <c r="U9828" s="64"/>
    </row>
    <row r="9829" spans="20:21">
      <c r="T9829" s="64"/>
      <c r="U9829" s="64"/>
    </row>
    <row r="9830" spans="20:21">
      <c r="T9830" s="64"/>
      <c r="U9830" s="64"/>
    </row>
    <row r="9831" spans="20:21">
      <c r="T9831" s="64"/>
      <c r="U9831" s="64"/>
    </row>
    <row r="9832" spans="20:21">
      <c r="T9832" s="64"/>
      <c r="U9832" s="64"/>
    </row>
    <row r="9833" spans="20:21">
      <c r="T9833" s="64"/>
      <c r="U9833" s="64"/>
    </row>
    <row r="9834" spans="20:21">
      <c r="T9834" s="64"/>
      <c r="U9834" s="64"/>
    </row>
    <row r="9835" spans="20:21">
      <c r="T9835" s="64"/>
      <c r="U9835" s="64"/>
    </row>
    <row r="9836" spans="20:21">
      <c r="T9836" s="64"/>
      <c r="U9836" s="64"/>
    </row>
    <row r="9837" spans="20:21">
      <c r="T9837" s="64"/>
      <c r="U9837" s="64"/>
    </row>
    <row r="9838" spans="20:21">
      <c r="T9838" s="64"/>
      <c r="U9838" s="64"/>
    </row>
    <row r="9839" spans="20:21">
      <c r="T9839" s="64"/>
      <c r="U9839" s="64"/>
    </row>
    <row r="9840" spans="20:21">
      <c r="T9840" s="64"/>
      <c r="U9840" s="64"/>
    </row>
    <row r="9841" spans="20:21">
      <c r="T9841" s="64"/>
      <c r="U9841" s="64"/>
    </row>
    <row r="9842" spans="20:21">
      <c r="T9842" s="64"/>
      <c r="U9842" s="64"/>
    </row>
    <row r="9843" spans="20:21">
      <c r="T9843" s="64"/>
      <c r="U9843" s="64"/>
    </row>
    <row r="9844" spans="20:21">
      <c r="T9844" s="64"/>
      <c r="U9844" s="64"/>
    </row>
    <row r="9845" spans="20:21">
      <c r="T9845" s="64"/>
      <c r="U9845" s="64"/>
    </row>
    <row r="9846" spans="20:21">
      <c r="T9846" s="64"/>
      <c r="U9846" s="64"/>
    </row>
    <row r="9847" spans="20:21">
      <c r="T9847" s="64"/>
      <c r="U9847" s="64"/>
    </row>
    <row r="9848" spans="20:21">
      <c r="T9848" s="64"/>
      <c r="U9848" s="64"/>
    </row>
    <row r="9849" spans="20:21">
      <c r="T9849" s="64"/>
      <c r="U9849" s="64"/>
    </row>
    <row r="9850" spans="20:21">
      <c r="T9850" s="64"/>
      <c r="U9850" s="64"/>
    </row>
    <row r="9851" spans="20:21">
      <c r="T9851" s="64"/>
      <c r="U9851" s="64"/>
    </row>
    <row r="9852" spans="20:21">
      <c r="T9852" s="64"/>
      <c r="U9852" s="64"/>
    </row>
    <row r="9853" spans="20:21">
      <c r="T9853" s="64"/>
      <c r="U9853" s="64"/>
    </row>
    <row r="9854" spans="20:21">
      <c r="T9854" s="64"/>
      <c r="U9854" s="64"/>
    </row>
    <row r="9855" spans="20:21">
      <c r="T9855" s="64"/>
      <c r="U9855" s="64"/>
    </row>
    <row r="9856" spans="20:21">
      <c r="T9856" s="64"/>
      <c r="U9856" s="64"/>
    </row>
    <row r="9857" spans="20:21">
      <c r="T9857" s="64"/>
      <c r="U9857" s="64"/>
    </row>
    <row r="9858" spans="20:21">
      <c r="T9858" s="64"/>
      <c r="U9858" s="64"/>
    </row>
    <row r="9859" spans="20:21">
      <c r="T9859" s="64"/>
      <c r="U9859" s="64"/>
    </row>
    <row r="9860" spans="20:21">
      <c r="T9860" s="64"/>
      <c r="U9860" s="64"/>
    </row>
    <row r="9861" spans="20:21">
      <c r="T9861" s="64"/>
      <c r="U9861" s="64"/>
    </row>
    <row r="9862" spans="20:21">
      <c r="T9862" s="64"/>
      <c r="U9862" s="64"/>
    </row>
    <row r="9863" spans="20:21">
      <c r="T9863" s="64"/>
      <c r="U9863" s="64"/>
    </row>
    <row r="9864" spans="20:21">
      <c r="T9864" s="64"/>
      <c r="U9864" s="64"/>
    </row>
    <row r="9865" spans="20:21">
      <c r="T9865" s="64"/>
      <c r="U9865" s="64"/>
    </row>
    <row r="9866" spans="20:21">
      <c r="T9866" s="64"/>
      <c r="U9866" s="64"/>
    </row>
    <row r="9867" spans="20:21">
      <c r="T9867" s="64"/>
      <c r="U9867" s="64"/>
    </row>
    <row r="9868" spans="20:21">
      <c r="T9868" s="64"/>
      <c r="U9868" s="64"/>
    </row>
    <row r="9869" spans="20:21">
      <c r="T9869" s="64"/>
      <c r="U9869" s="64"/>
    </row>
    <row r="9870" spans="20:21">
      <c r="T9870" s="64"/>
      <c r="U9870" s="64"/>
    </row>
    <row r="9871" spans="20:21">
      <c r="T9871" s="64"/>
      <c r="U9871" s="64"/>
    </row>
    <row r="9872" spans="20:21">
      <c r="T9872" s="64"/>
      <c r="U9872" s="64"/>
    </row>
    <row r="9873" spans="20:21">
      <c r="T9873" s="64"/>
      <c r="U9873" s="64"/>
    </row>
    <row r="9874" spans="20:21">
      <c r="T9874" s="64"/>
      <c r="U9874" s="64"/>
    </row>
    <row r="9875" spans="20:21">
      <c r="T9875" s="64"/>
      <c r="U9875" s="64"/>
    </row>
    <row r="9876" spans="20:21">
      <c r="T9876" s="64"/>
      <c r="U9876" s="64"/>
    </row>
    <row r="9877" spans="20:21">
      <c r="T9877" s="64"/>
      <c r="U9877" s="64"/>
    </row>
    <row r="9878" spans="20:21">
      <c r="T9878" s="64"/>
      <c r="U9878" s="64"/>
    </row>
    <row r="9879" spans="20:21">
      <c r="T9879" s="64"/>
      <c r="U9879" s="64"/>
    </row>
    <row r="9880" spans="20:21">
      <c r="T9880" s="64"/>
      <c r="U9880" s="64"/>
    </row>
    <row r="9881" spans="20:21">
      <c r="T9881" s="64"/>
      <c r="U9881" s="64"/>
    </row>
    <row r="9882" spans="20:21">
      <c r="T9882" s="64"/>
      <c r="U9882" s="64"/>
    </row>
    <row r="9883" spans="20:21">
      <c r="T9883" s="64"/>
      <c r="U9883" s="64"/>
    </row>
    <row r="9884" spans="20:21">
      <c r="T9884" s="64"/>
      <c r="U9884" s="64"/>
    </row>
    <row r="9885" spans="20:21">
      <c r="T9885" s="64"/>
      <c r="U9885" s="64"/>
    </row>
    <row r="9886" spans="20:21">
      <c r="T9886" s="64"/>
      <c r="U9886" s="64"/>
    </row>
    <row r="9887" spans="20:21">
      <c r="T9887" s="64"/>
      <c r="U9887" s="64"/>
    </row>
    <row r="9888" spans="20:21">
      <c r="T9888" s="64"/>
      <c r="U9888" s="64"/>
    </row>
    <row r="9889" spans="20:21">
      <c r="T9889" s="64"/>
      <c r="U9889" s="64"/>
    </row>
    <row r="9890" spans="20:21">
      <c r="T9890" s="64"/>
      <c r="U9890" s="64"/>
    </row>
    <row r="9891" spans="20:21">
      <c r="T9891" s="64"/>
      <c r="U9891" s="64"/>
    </row>
    <row r="9892" spans="20:21">
      <c r="T9892" s="64"/>
      <c r="U9892" s="64"/>
    </row>
    <row r="9893" spans="20:21">
      <c r="T9893" s="64"/>
      <c r="U9893" s="64"/>
    </row>
    <row r="9894" spans="20:21">
      <c r="T9894" s="64"/>
      <c r="U9894" s="64"/>
    </row>
    <row r="9895" spans="20:21">
      <c r="T9895" s="64"/>
      <c r="U9895" s="64"/>
    </row>
    <row r="9896" spans="20:21">
      <c r="T9896" s="64"/>
      <c r="U9896" s="64"/>
    </row>
    <row r="9897" spans="20:21">
      <c r="T9897" s="64"/>
      <c r="U9897" s="64"/>
    </row>
    <row r="9898" spans="20:21">
      <c r="T9898" s="64"/>
      <c r="U9898" s="64"/>
    </row>
    <row r="9899" spans="20:21">
      <c r="T9899" s="64"/>
      <c r="U9899" s="64"/>
    </row>
    <row r="9900" spans="20:21">
      <c r="T9900" s="64"/>
      <c r="U9900" s="64"/>
    </row>
    <row r="9901" spans="20:21">
      <c r="T9901" s="64"/>
      <c r="U9901" s="64"/>
    </row>
    <row r="9902" spans="20:21">
      <c r="T9902" s="64"/>
      <c r="U9902" s="64"/>
    </row>
    <row r="9903" spans="20:21">
      <c r="T9903" s="64"/>
      <c r="U9903" s="64"/>
    </row>
    <row r="9904" spans="20:21">
      <c r="T9904" s="64"/>
      <c r="U9904" s="64"/>
    </row>
    <row r="9905" spans="20:21">
      <c r="T9905" s="64"/>
      <c r="U9905" s="64"/>
    </row>
    <row r="9906" spans="20:21">
      <c r="T9906" s="64"/>
      <c r="U9906" s="64"/>
    </row>
    <row r="9907" spans="20:21">
      <c r="T9907" s="64"/>
      <c r="U9907" s="64"/>
    </row>
    <row r="9908" spans="20:21">
      <c r="T9908" s="64"/>
      <c r="U9908" s="64"/>
    </row>
    <row r="9909" spans="20:21">
      <c r="T9909" s="64"/>
      <c r="U9909" s="64"/>
    </row>
    <row r="9910" spans="20:21">
      <c r="T9910" s="64"/>
      <c r="U9910" s="64"/>
    </row>
    <row r="9911" spans="20:21">
      <c r="T9911" s="64"/>
      <c r="U9911" s="64"/>
    </row>
    <row r="9912" spans="20:21">
      <c r="T9912" s="64"/>
      <c r="U9912" s="64"/>
    </row>
    <row r="9913" spans="20:21">
      <c r="T9913" s="64"/>
      <c r="U9913" s="64"/>
    </row>
    <row r="9914" spans="20:21">
      <c r="T9914" s="64"/>
      <c r="U9914" s="64"/>
    </row>
    <row r="9915" spans="20:21">
      <c r="T9915" s="64"/>
      <c r="U9915" s="64"/>
    </row>
    <row r="9916" spans="20:21">
      <c r="T9916" s="64"/>
      <c r="U9916" s="64"/>
    </row>
    <row r="9917" spans="20:21">
      <c r="T9917" s="64"/>
      <c r="U9917" s="64"/>
    </row>
    <row r="9918" spans="20:21">
      <c r="T9918" s="64"/>
      <c r="U9918" s="64"/>
    </row>
    <row r="9919" spans="20:21">
      <c r="T9919" s="64"/>
      <c r="U9919" s="64"/>
    </row>
    <row r="9920" spans="20:21">
      <c r="T9920" s="64"/>
      <c r="U9920" s="64"/>
    </row>
    <row r="9921" spans="20:21">
      <c r="T9921" s="64"/>
      <c r="U9921" s="64"/>
    </row>
    <row r="9922" spans="20:21">
      <c r="T9922" s="64"/>
      <c r="U9922" s="64"/>
    </row>
    <row r="9923" spans="20:21">
      <c r="T9923" s="64"/>
      <c r="U9923" s="64"/>
    </row>
    <row r="9924" spans="20:21">
      <c r="T9924" s="64"/>
      <c r="U9924" s="64"/>
    </row>
    <row r="9925" spans="20:21">
      <c r="T9925" s="64"/>
      <c r="U9925" s="64"/>
    </row>
    <row r="9926" spans="20:21">
      <c r="T9926" s="64"/>
      <c r="U9926" s="64"/>
    </row>
    <row r="9927" spans="20:21">
      <c r="T9927" s="64"/>
      <c r="U9927" s="64"/>
    </row>
    <row r="9928" spans="20:21">
      <c r="T9928" s="64"/>
      <c r="U9928" s="64"/>
    </row>
    <row r="9929" spans="20:21">
      <c r="T9929" s="64"/>
      <c r="U9929" s="64"/>
    </row>
    <row r="9930" spans="20:21">
      <c r="T9930" s="64"/>
      <c r="U9930" s="64"/>
    </row>
    <row r="9931" spans="20:21">
      <c r="T9931" s="64"/>
      <c r="U9931" s="64"/>
    </row>
    <row r="9932" spans="20:21">
      <c r="T9932" s="64"/>
      <c r="U9932" s="64"/>
    </row>
    <row r="9933" spans="20:21">
      <c r="T9933" s="64"/>
      <c r="U9933" s="64"/>
    </row>
    <row r="9934" spans="20:21">
      <c r="T9934" s="64"/>
      <c r="U9934" s="64"/>
    </row>
    <row r="9935" spans="20:21">
      <c r="T9935" s="64"/>
      <c r="U9935" s="64"/>
    </row>
    <row r="9936" spans="20:21">
      <c r="T9936" s="64"/>
      <c r="U9936" s="64"/>
    </row>
    <row r="9937" spans="20:21">
      <c r="T9937" s="64"/>
      <c r="U9937" s="64"/>
    </row>
    <row r="9938" spans="20:21">
      <c r="T9938" s="64"/>
      <c r="U9938" s="64"/>
    </row>
    <row r="9939" spans="20:21">
      <c r="T9939" s="64"/>
      <c r="U9939" s="64"/>
    </row>
    <row r="9940" spans="20:21">
      <c r="T9940" s="64"/>
      <c r="U9940" s="64"/>
    </row>
    <row r="9941" spans="20:21">
      <c r="T9941" s="64"/>
      <c r="U9941" s="64"/>
    </row>
    <row r="9942" spans="20:21">
      <c r="T9942" s="64"/>
      <c r="U9942" s="64"/>
    </row>
    <row r="9943" spans="20:21">
      <c r="T9943" s="64"/>
      <c r="U9943" s="64"/>
    </row>
    <row r="9944" spans="20:21">
      <c r="T9944" s="64"/>
      <c r="U9944" s="64"/>
    </row>
    <row r="9945" spans="20:21">
      <c r="T9945" s="64"/>
      <c r="U9945" s="64"/>
    </row>
    <row r="9946" spans="20:21">
      <c r="T9946" s="64"/>
      <c r="U9946" s="64"/>
    </row>
    <row r="9947" spans="20:21">
      <c r="T9947" s="64"/>
      <c r="U9947" s="64"/>
    </row>
    <row r="9948" spans="20:21">
      <c r="T9948" s="64"/>
      <c r="U9948" s="64"/>
    </row>
    <row r="9949" spans="20:21">
      <c r="T9949" s="64"/>
      <c r="U9949" s="64"/>
    </row>
    <row r="9950" spans="20:21">
      <c r="T9950" s="64"/>
      <c r="U9950" s="64"/>
    </row>
    <row r="9951" spans="20:21">
      <c r="T9951" s="64"/>
      <c r="U9951" s="64"/>
    </row>
    <row r="9952" spans="20:21">
      <c r="T9952" s="64"/>
      <c r="U9952" s="64"/>
    </row>
    <row r="9953" spans="20:21">
      <c r="T9953" s="64"/>
      <c r="U9953" s="64"/>
    </row>
    <row r="9954" spans="20:21">
      <c r="T9954" s="64"/>
      <c r="U9954" s="64"/>
    </row>
    <row r="9955" spans="20:21">
      <c r="T9955" s="64"/>
      <c r="U9955" s="64"/>
    </row>
    <row r="9956" spans="20:21">
      <c r="T9956" s="64"/>
      <c r="U9956" s="64"/>
    </row>
    <row r="9957" spans="20:21">
      <c r="T9957" s="64"/>
      <c r="U9957" s="64"/>
    </row>
    <row r="9958" spans="20:21">
      <c r="T9958" s="64"/>
      <c r="U9958" s="64"/>
    </row>
    <row r="9959" spans="20:21">
      <c r="T9959" s="64"/>
      <c r="U9959" s="64"/>
    </row>
    <row r="9960" spans="20:21">
      <c r="T9960" s="64"/>
      <c r="U9960" s="64"/>
    </row>
    <row r="9961" spans="20:21">
      <c r="T9961" s="64"/>
      <c r="U9961" s="64"/>
    </row>
    <row r="9962" spans="20:21">
      <c r="T9962" s="64"/>
      <c r="U9962" s="64"/>
    </row>
    <row r="9963" spans="20:21">
      <c r="T9963" s="64"/>
      <c r="U9963" s="64"/>
    </row>
    <row r="9964" spans="20:21">
      <c r="T9964" s="64"/>
      <c r="U9964" s="64"/>
    </row>
    <row r="9965" spans="20:21">
      <c r="T9965" s="64"/>
      <c r="U9965" s="64"/>
    </row>
    <row r="9966" spans="20:21">
      <c r="T9966" s="64"/>
      <c r="U9966" s="64"/>
    </row>
    <row r="9967" spans="20:21">
      <c r="T9967" s="64"/>
      <c r="U9967" s="64"/>
    </row>
    <row r="9968" spans="20:21">
      <c r="T9968" s="64"/>
      <c r="U9968" s="64"/>
    </row>
    <row r="9969" spans="20:21">
      <c r="T9969" s="64"/>
      <c r="U9969" s="64"/>
    </row>
    <row r="9970" spans="20:21">
      <c r="T9970" s="64"/>
      <c r="U9970" s="64"/>
    </row>
    <row r="9971" spans="20:21">
      <c r="T9971" s="64"/>
      <c r="U9971" s="64"/>
    </row>
    <row r="9972" spans="20:21">
      <c r="T9972" s="64"/>
      <c r="U9972" s="64"/>
    </row>
    <row r="9973" spans="20:21">
      <c r="T9973" s="64"/>
      <c r="U9973" s="64"/>
    </row>
    <row r="9974" spans="20:21">
      <c r="T9974" s="64"/>
      <c r="U9974" s="64"/>
    </row>
    <row r="9975" spans="20:21">
      <c r="T9975" s="64"/>
      <c r="U9975" s="64"/>
    </row>
    <row r="9976" spans="20:21">
      <c r="T9976" s="64"/>
      <c r="U9976" s="64"/>
    </row>
    <row r="9977" spans="20:21">
      <c r="T9977" s="64"/>
      <c r="U9977" s="64"/>
    </row>
    <row r="9978" spans="20:21">
      <c r="T9978" s="64"/>
      <c r="U9978" s="64"/>
    </row>
    <row r="9979" spans="20:21">
      <c r="T9979" s="64"/>
      <c r="U9979" s="64"/>
    </row>
    <row r="9980" spans="20:21">
      <c r="T9980" s="64"/>
      <c r="U9980" s="64"/>
    </row>
    <row r="9981" spans="20:21">
      <c r="T9981" s="64"/>
      <c r="U9981" s="64"/>
    </row>
    <row r="9982" spans="20:21">
      <c r="T9982" s="64"/>
      <c r="U9982" s="64"/>
    </row>
    <row r="9983" spans="20:21">
      <c r="T9983" s="64"/>
      <c r="U9983" s="64"/>
    </row>
    <row r="9984" spans="20:21">
      <c r="T9984" s="64"/>
      <c r="U9984" s="64"/>
    </row>
    <row r="9985" spans="20:21">
      <c r="T9985" s="64"/>
      <c r="U9985" s="64"/>
    </row>
    <row r="9986" spans="20:21">
      <c r="T9986" s="64"/>
      <c r="U9986" s="64"/>
    </row>
    <row r="9987" spans="20:21">
      <c r="T9987" s="64"/>
      <c r="U9987" s="64"/>
    </row>
    <row r="9988" spans="20:21">
      <c r="T9988" s="64"/>
      <c r="U9988" s="64"/>
    </row>
    <row r="9989" spans="20:21">
      <c r="T9989" s="64"/>
      <c r="U9989" s="64"/>
    </row>
    <row r="9990" spans="20:21">
      <c r="T9990" s="64"/>
      <c r="U9990" s="64"/>
    </row>
    <row r="9991" spans="20:21">
      <c r="T9991" s="64"/>
      <c r="U9991" s="64"/>
    </row>
    <row r="9992" spans="20:21">
      <c r="T9992" s="64"/>
      <c r="U9992" s="64"/>
    </row>
    <row r="9993" spans="20:21">
      <c r="T9993" s="64"/>
      <c r="U9993" s="64"/>
    </row>
    <row r="9994" spans="20:21">
      <c r="T9994" s="64"/>
      <c r="U9994" s="64"/>
    </row>
    <row r="9995" spans="20:21">
      <c r="T9995" s="64"/>
      <c r="U9995" s="64"/>
    </row>
    <row r="9996" spans="20:21">
      <c r="T9996" s="64"/>
      <c r="U9996" s="64"/>
    </row>
    <row r="9997" spans="20:21">
      <c r="T9997" s="64"/>
      <c r="U9997" s="64"/>
    </row>
    <row r="9998" spans="20:21">
      <c r="T9998" s="64"/>
      <c r="U9998" s="64"/>
    </row>
    <row r="9999" spans="20:21">
      <c r="T9999" s="64"/>
      <c r="U9999" s="64"/>
    </row>
    <row r="10000" spans="20:21">
      <c r="T10000" s="64"/>
      <c r="U10000" s="64"/>
    </row>
    <row r="10001" spans="20:21">
      <c r="T10001" s="64"/>
      <c r="U10001" s="64"/>
    </row>
  </sheetData>
  <sheetProtection selectLockedCells="1"/>
  <autoFilter ref="A1:U4000" xr:uid="{00000000-0009-0000-0000-000002000000}"/>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N634"/>
  <sheetViews>
    <sheetView workbookViewId="0">
      <selection activeCell="V20" sqref="V20"/>
    </sheetView>
  </sheetViews>
  <sheetFormatPr defaultRowHeight="14.35"/>
  <cols>
    <col min="16" max="16" width="3.375" customWidth="1"/>
  </cols>
  <sheetData>
    <row r="1" spans="1:144">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row>
    <row r="2" spans="1:144">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row>
    <row r="3" spans="1:144">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row>
    <row r="4" spans="1:144" ht="14.7" thickBot="1">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row>
    <row r="5" spans="1:144">
      <c r="A5" s="82" t="s">
        <v>7162</v>
      </c>
      <c r="B5" s="83"/>
      <c r="C5" s="83"/>
      <c r="D5" s="83"/>
      <c r="E5" s="83"/>
      <c r="F5" s="83"/>
      <c r="G5" s="83"/>
      <c r="H5" s="83"/>
      <c r="I5" s="83"/>
      <c r="J5" s="83"/>
      <c r="K5" s="83"/>
      <c r="L5" s="83"/>
      <c r="M5" s="83"/>
      <c r="N5" s="83"/>
      <c r="O5" s="83"/>
      <c r="P5" s="84"/>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row>
    <row r="6" spans="1:144">
      <c r="A6" s="85"/>
      <c r="B6" s="86"/>
      <c r="C6" s="86"/>
      <c r="D6" s="86"/>
      <c r="E6" s="86"/>
      <c r="F6" s="86"/>
      <c r="G6" s="86"/>
      <c r="H6" s="86"/>
      <c r="I6" s="86"/>
      <c r="J6" s="86"/>
      <c r="K6" s="86"/>
      <c r="L6" s="86"/>
      <c r="M6" s="86"/>
      <c r="N6" s="86"/>
      <c r="O6" s="86"/>
      <c r="P6" s="87"/>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row>
    <row r="7" spans="1:144">
      <c r="A7" s="85"/>
      <c r="B7" s="86"/>
      <c r="C7" s="86"/>
      <c r="D7" s="86"/>
      <c r="E7" s="86"/>
      <c r="F7" s="86"/>
      <c r="G7" s="86"/>
      <c r="H7" s="86"/>
      <c r="I7" s="86"/>
      <c r="J7" s="86"/>
      <c r="K7" s="86"/>
      <c r="L7" s="86"/>
      <c r="M7" s="86"/>
      <c r="N7" s="86"/>
      <c r="O7" s="86"/>
      <c r="P7" s="87"/>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row>
    <row r="8" spans="1:144">
      <c r="A8" s="85"/>
      <c r="B8" s="86"/>
      <c r="C8" s="86"/>
      <c r="D8" s="86"/>
      <c r="E8" s="86"/>
      <c r="F8" s="86"/>
      <c r="G8" s="86"/>
      <c r="H8" s="86"/>
      <c r="I8" s="86"/>
      <c r="J8" s="86"/>
      <c r="K8" s="86"/>
      <c r="L8" s="86"/>
      <c r="M8" s="86"/>
      <c r="N8" s="86"/>
      <c r="O8" s="86"/>
      <c r="P8" s="87"/>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row>
    <row r="9" spans="1:144">
      <c r="A9" s="85"/>
      <c r="B9" s="86"/>
      <c r="C9" s="86"/>
      <c r="D9" s="86"/>
      <c r="E9" s="86"/>
      <c r="F9" s="86"/>
      <c r="G9" s="86"/>
      <c r="H9" s="86"/>
      <c r="I9" s="86"/>
      <c r="J9" s="86"/>
      <c r="K9" s="86"/>
      <c r="L9" s="86"/>
      <c r="M9" s="86"/>
      <c r="N9" s="86"/>
      <c r="O9" s="86"/>
      <c r="P9" s="87"/>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row>
    <row r="10" spans="1:144">
      <c r="A10" s="85"/>
      <c r="B10" s="86"/>
      <c r="C10" s="86"/>
      <c r="D10" s="86"/>
      <c r="E10" s="86"/>
      <c r="F10" s="86"/>
      <c r="G10" s="86"/>
      <c r="H10" s="86"/>
      <c r="I10" s="86"/>
      <c r="J10" s="86"/>
      <c r="K10" s="86"/>
      <c r="L10" s="86"/>
      <c r="M10" s="86"/>
      <c r="N10" s="86"/>
      <c r="O10" s="86"/>
      <c r="P10" s="87"/>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row>
    <row r="11" spans="1:144">
      <c r="A11" s="85"/>
      <c r="B11" s="86"/>
      <c r="C11" s="86"/>
      <c r="D11" s="86"/>
      <c r="E11" s="86"/>
      <c r="F11" s="86"/>
      <c r="G11" s="86"/>
      <c r="H11" s="86"/>
      <c r="I11" s="86"/>
      <c r="J11" s="86"/>
      <c r="K11" s="86"/>
      <c r="L11" s="86"/>
      <c r="M11" s="86"/>
      <c r="N11" s="86"/>
      <c r="O11" s="86"/>
      <c r="P11" s="87"/>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row>
    <row r="12" spans="1:144">
      <c r="A12" s="85"/>
      <c r="B12" s="86"/>
      <c r="C12" s="86"/>
      <c r="D12" s="86"/>
      <c r="E12" s="86"/>
      <c r="F12" s="86"/>
      <c r="G12" s="86"/>
      <c r="H12" s="86"/>
      <c r="I12" s="86"/>
      <c r="J12" s="86"/>
      <c r="K12" s="86"/>
      <c r="L12" s="86"/>
      <c r="M12" s="86"/>
      <c r="N12" s="86"/>
      <c r="O12" s="86"/>
      <c r="P12" s="87"/>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row>
    <row r="13" spans="1:144">
      <c r="A13" s="85"/>
      <c r="B13" s="86"/>
      <c r="C13" s="86"/>
      <c r="D13" s="86"/>
      <c r="E13" s="86"/>
      <c r="F13" s="86"/>
      <c r="G13" s="86"/>
      <c r="H13" s="86"/>
      <c r="I13" s="86"/>
      <c r="J13" s="86"/>
      <c r="K13" s="86"/>
      <c r="L13" s="86"/>
      <c r="M13" s="86"/>
      <c r="N13" s="86"/>
      <c r="O13" s="86"/>
      <c r="P13" s="87"/>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row>
    <row r="14" spans="1:144">
      <c r="A14" s="85"/>
      <c r="B14" s="86"/>
      <c r="C14" s="86"/>
      <c r="D14" s="86"/>
      <c r="E14" s="86"/>
      <c r="F14" s="86"/>
      <c r="G14" s="86"/>
      <c r="H14" s="86"/>
      <c r="I14" s="86"/>
      <c r="J14" s="86"/>
      <c r="K14" s="86"/>
      <c r="L14" s="86"/>
      <c r="M14" s="86"/>
      <c r="N14" s="86"/>
      <c r="O14" s="86"/>
      <c r="P14" s="87"/>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row>
    <row r="15" spans="1:144">
      <c r="A15" s="85"/>
      <c r="B15" s="86"/>
      <c r="C15" s="86"/>
      <c r="D15" s="86"/>
      <c r="E15" s="86"/>
      <c r="F15" s="86"/>
      <c r="G15" s="86"/>
      <c r="H15" s="86"/>
      <c r="I15" s="86"/>
      <c r="J15" s="86"/>
      <c r="K15" s="86"/>
      <c r="L15" s="86"/>
      <c r="M15" s="86"/>
      <c r="N15" s="86"/>
      <c r="O15" s="86"/>
      <c r="P15" s="87"/>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row>
    <row r="16" spans="1:144">
      <c r="A16" s="85"/>
      <c r="B16" s="86"/>
      <c r="C16" s="86"/>
      <c r="D16" s="86"/>
      <c r="E16" s="86"/>
      <c r="F16" s="86"/>
      <c r="G16" s="86"/>
      <c r="H16" s="86"/>
      <c r="I16" s="86"/>
      <c r="J16" s="86"/>
      <c r="K16" s="86"/>
      <c r="L16" s="86"/>
      <c r="M16" s="86"/>
      <c r="N16" s="86"/>
      <c r="O16" s="86"/>
      <c r="P16" s="87"/>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row>
    <row r="17" spans="1:144">
      <c r="A17" s="85"/>
      <c r="B17" s="86"/>
      <c r="C17" s="86"/>
      <c r="D17" s="86"/>
      <c r="E17" s="86"/>
      <c r="F17" s="86"/>
      <c r="G17" s="86"/>
      <c r="H17" s="86"/>
      <c r="I17" s="86"/>
      <c r="J17" s="86"/>
      <c r="K17" s="86"/>
      <c r="L17" s="86"/>
      <c r="M17" s="86"/>
      <c r="N17" s="86"/>
      <c r="O17" s="86"/>
      <c r="P17" s="87"/>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row>
    <row r="18" spans="1:144">
      <c r="A18" s="85"/>
      <c r="B18" s="86"/>
      <c r="C18" s="86"/>
      <c r="D18" s="86"/>
      <c r="E18" s="86"/>
      <c r="F18" s="86"/>
      <c r="G18" s="86"/>
      <c r="H18" s="86"/>
      <c r="I18" s="86"/>
      <c r="J18" s="86"/>
      <c r="K18" s="86"/>
      <c r="L18" s="86"/>
      <c r="M18" s="86"/>
      <c r="N18" s="86"/>
      <c r="O18" s="86"/>
      <c r="P18" s="87"/>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row>
    <row r="19" spans="1:144">
      <c r="A19" s="85"/>
      <c r="B19" s="86"/>
      <c r="C19" s="86"/>
      <c r="D19" s="86"/>
      <c r="E19" s="86"/>
      <c r="F19" s="86"/>
      <c r="G19" s="86"/>
      <c r="H19" s="86"/>
      <c r="I19" s="86"/>
      <c r="J19" s="86"/>
      <c r="K19" s="86"/>
      <c r="L19" s="86"/>
      <c r="M19" s="86"/>
      <c r="N19" s="86"/>
      <c r="O19" s="86"/>
      <c r="P19" s="87"/>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row>
    <row r="20" spans="1:144">
      <c r="A20" s="85"/>
      <c r="B20" s="86"/>
      <c r="C20" s="86"/>
      <c r="D20" s="86"/>
      <c r="E20" s="86"/>
      <c r="F20" s="86"/>
      <c r="G20" s="86"/>
      <c r="H20" s="86"/>
      <c r="I20" s="86"/>
      <c r="J20" s="86"/>
      <c r="K20" s="86"/>
      <c r="L20" s="86"/>
      <c r="M20" s="86"/>
      <c r="N20" s="86"/>
      <c r="O20" s="86"/>
      <c r="P20" s="87"/>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row>
    <row r="21" spans="1:144">
      <c r="A21" s="85"/>
      <c r="B21" s="86"/>
      <c r="C21" s="86"/>
      <c r="D21" s="86"/>
      <c r="E21" s="86"/>
      <c r="F21" s="86"/>
      <c r="G21" s="86"/>
      <c r="H21" s="86"/>
      <c r="I21" s="86"/>
      <c r="J21" s="86"/>
      <c r="K21" s="86"/>
      <c r="L21" s="86"/>
      <c r="M21" s="86"/>
      <c r="N21" s="86"/>
      <c r="O21" s="86"/>
      <c r="P21" s="87"/>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row>
    <row r="22" spans="1:144">
      <c r="A22" s="85"/>
      <c r="B22" s="86"/>
      <c r="C22" s="86"/>
      <c r="D22" s="86"/>
      <c r="E22" s="86"/>
      <c r="F22" s="86"/>
      <c r="G22" s="86"/>
      <c r="H22" s="86"/>
      <c r="I22" s="86"/>
      <c r="J22" s="86"/>
      <c r="K22" s="86"/>
      <c r="L22" s="86"/>
      <c r="M22" s="86"/>
      <c r="N22" s="86"/>
      <c r="O22" s="86"/>
      <c r="P22" s="87"/>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row>
    <row r="23" spans="1:144">
      <c r="A23" s="85"/>
      <c r="B23" s="86"/>
      <c r="C23" s="86"/>
      <c r="D23" s="86"/>
      <c r="E23" s="86"/>
      <c r="F23" s="86"/>
      <c r="G23" s="86"/>
      <c r="H23" s="86"/>
      <c r="I23" s="86"/>
      <c r="J23" s="86"/>
      <c r="K23" s="86"/>
      <c r="L23" s="86"/>
      <c r="M23" s="86"/>
      <c r="N23" s="86"/>
      <c r="O23" s="86"/>
      <c r="P23" s="87"/>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row>
    <row r="24" spans="1:144">
      <c r="A24" s="85"/>
      <c r="B24" s="86"/>
      <c r="C24" s="86"/>
      <c r="D24" s="86"/>
      <c r="E24" s="86"/>
      <c r="F24" s="86"/>
      <c r="G24" s="86"/>
      <c r="H24" s="86"/>
      <c r="I24" s="86"/>
      <c r="J24" s="86"/>
      <c r="K24" s="86"/>
      <c r="L24" s="86"/>
      <c r="M24" s="86"/>
      <c r="N24" s="86"/>
      <c r="O24" s="86"/>
      <c r="P24" s="87"/>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row>
    <row r="25" spans="1:144">
      <c r="A25" s="85"/>
      <c r="B25" s="86"/>
      <c r="C25" s="86"/>
      <c r="D25" s="86"/>
      <c r="E25" s="86"/>
      <c r="F25" s="86"/>
      <c r="G25" s="86"/>
      <c r="H25" s="86"/>
      <c r="I25" s="86"/>
      <c r="J25" s="86"/>
      <c r="K25" s="86"/>
      <c r="L25" s="86"/>
      <c r="M25" s="86"/>
      <c r="N25" s="86"/>
      <c r="O25" s="86"/>
      <c r="P25" s="87"/>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row>
    <row r="26" spans="1:144">
      <c r="A26" s="85"/>
      <c r="B26" s="86"/>
      <c r="C26" s="86"/>
      <c r="D26" s="86"/>
      <c r="E26" s="86"/>
      <c r="F26" s="86"/>
      <c r="G26" s="86"/>
      <c r="H26" s="86"/>
      <c r="I26" s="86"/>
      <c r="J26" s="86"/>
      <c r="K26" s="86"/>
      <c r="L26" s="86"/>
      <c r="M26" s="86"/>
      <c r="N26" s="86"/>
      <c r="O26" s="86"/>
      <c r="P26" s="87"/>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row>
    <row r="27" spans="1:144">
      <c r="A27" s="85"/>
      <c r="B27" s="86"/>
      <c r="C27" s="86"/>
      <c r="D27" s="86"/>
      <c r="E27" s="86"/>
      <c r="F27" s="86"/>
      <c r="G27" s="86"/>
      <c r="H27" s="86"/>
      <c r="I27" s="86"/>
      <c r="J27" s="86"/>
      <c r="K27" s="86"/>
      <c r="L27" s="86"/>
      <c r="M27" s="86"/>
      <c r="N27" s="86"/>
      <c r="O27" s="86"/>
      <c r="P27" s="87"/>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row>
    <row r="28" spans="1:144">
      <c r="A28" s="85"/>
      <c r="B28" s="86"/>
      <c r="C28" s="86"/>
      <c r="D28" s="86"/>
      <c r="E28" s="86"/>
      <c r="F28" s="86"/>
      <c r="G28" s="86"/>
      <c r="H28" s="86"/>
      <c r="I28" s="86"/>
      <c r="J28" s="86"/>
      <c r="K28" s="86"/>
      <c r="L28" s="86"/>
      <c r="M28" s="86"/>
      <c r="N28" s="86"/>
      <c r="O28" s="86"/>
      <c r="P28" s="87"/>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row>
    <row r="29" spans="1:144">
      <c r="A29" s="85"/>
      <c r="B29" s="86"/>
      <c r="C29" s="86"/>
      <c r="D29" s="86"/>
      <c r="E29" s="86"/>
      <c r="F29" s="86"/>
      <c r="G29" s="86"/>
      <c r="H29" s="86"/>
      <c r="I29" s="86"/>
      <c r="J29" s="86"/>
      <c r="K29" s="86"/>
      <c r="L29" s="86"/>
      <c r="M29" s="86"/>
      <c r="N29" s="86"/>
      <c r="O29" s="86"/>
      <c r="P29" s="87"/>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row>
    <row r="30" spans="1:144">
      <c r="A30" s="85"/>
      <c r="B30" s="86"/>
      <c r="C30" s="86"/>
      <c r="D30" s="86"/>
      <c r="E30" s="86"/>
      <c r="F30" s="86"/>
      <c r="G30" s="86"/>
      <c r="H30" s="86"/>
      <c r="I30" s="86"/>
      <c r="J30" s="86"/>
      <c r="K30" s="86"/>
      <c r="L30" s="86"/>
      <c r="M30" s="86"/>
      <c r="N30" s="86"/>
      <c r="O30" s="86"/>
      <c r="P30" s="87"/>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row>
    <row r="31" spans="1:144">
      <c r="A31" s="85"/>
      <c r="B31" s="86"/>
      <c r="C31" s="86"/>
      <c r="D31" s="86"/>
      <c r="E31" s="86"/>
      <c r="F31" s="86"/>
      <c r="G31" s="86"/>
      <c r="H31" s="86"/>
      <c r="I31" s="86"/>
      <c r="J31" s="86"/>
      <c r="K31" s="86"/>
      <c r="L31" s="86"/>
      <c r="M31" s="86"/>
      <c r="N31" s="86"/>
      <c r="O31" s="86"/>
      <c r="P31" s="87"/>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row>
    <row r="32" spans="1:144">
      <c r="A32" s="85"/>
      <c r="B32" s="86"/>
      <c r="C32" s="86"/>
      <c r="D32" s="86"/>
      <c r="E32" s="86"/>
      <c r="F32" s="86"/>
      <c r="G32" s="86"/>
      <c r="H32" s="86"/>
      <c r="I32" s="86"/>
      <c r="J32" s="86"/>
      <c r="K32" s="86"/>
      <c r="L32" s="86"/>
      <c r="M32" s="86"/>
      <c r="N32" s="86"/>
      <c r="O32" s="86"/>
      <c r="P32" s="87"/>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row>
    <row r="33" spans="1:144">
      <c r="A33" s="85"/>
      <c r="B33" s="86"/>
      <c r="C33" s="86"/>
      <c r="D33" s="86"/>
      <c r="E33" s="86"/>
      <c r="F33" s="86"/>
      <c r="G33" s="86"/>
      <c r="H33" s="86"/>
      <c r="I33" s="86"/>
      <c r="J33" s="86"/>
      <c r="K33" s="86"/>
      <c r="L33" s="86"/>
      <c r="M33" s="86"/>
      <c r="N33" s="86"/>
      <c r="O33" s="86"/>
      <c r="P33" s="87"/>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row>
    <row r="34" spans="1:144" ht="14.7" thickBot="1">
      <c r="A34" s="88"/>
      <c r="B34" s="89"/>
      <c r="C34" s="89"/>
      <c r="D34" s="89"/>
      <c r="E34" s="89"/>
      <c r="F34" s="89"/>
      <c r="G34" s="89"/>
      <c r="H34" s="89"/>
      <c r="I34" s="89"/>
      <c r="J34" s="89"/>
      <c r="K34" s="89"/>
      <c r="L34" s="89"/>
      <c r="M34" s="89"/>
      <c r="N34" s="89"/>
      <c r="O34" s="89"/>
      <c r="P34" s="90"/>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row>
    <row r="35" spans="1:144">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row>
    <row r="36" spans="1:144">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row>
    <row r="37" spans="1:144">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row>
    <row r="38" spans="1:144">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row>
    <row r="39" spans="1:144">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row>
    <row r="40" spans="1:144">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row>
    <row r="41" spans="1:144">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row>
    <row r="42" spans="1:144">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row>
    <row r="43" spans="1:144">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row>
    <row r="44" spans="1:144">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row>
    <row r="45" spans="1:144">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row>
    <row r="46" spans="1:144">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row>
    <row r="47" spans="1:144">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row>
    <row r="48" spans="1:144">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EG48" s="1"/>
      <c r="EH48" s="1"/>
      <c r="EI48" s="1"/>
      <c r="EJ48" s="1"/>
      <c r="EK48" s="1"/>
      <c r="EL48" s="1"/>
      <c r="EM48" s="1"/>
      <c r="EN48" s="1"/>
    </row>
    <row r="49" spans="1:144">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row>
    <row r="50" spans="1:144">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row>
    <row r="51" spans="1:144">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row>
    <row r="52" spans="1:144">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row>
    <row r="53" spans="1:144">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row>
    <row r="54" spans="1:144">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row>
    <row r="55" spans="1:144">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row>
    <row r="56" spans="1:144">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row>
    <row r="57" spans="1:144">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row>
    <row r="58" spans="1:144">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row>
    <row r="59" spans="1:144">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EG59" s="1"/>
      <c r="EH59" s="1"/>
      <c r="EI59" s="1"/>
      <c r="EJ59" s="1"/>
      <c r="EK59" s="1"/>
      <c r="EL59" s="1"/>
      <c r="EM59" s="1"/>
      <c r="EN59" s="1"/>
    </row>
    <row r="60" spans="1:144">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EG60" s="1"/>
      <c r="EH60" s="1"/>
      <c r="EI60" s="1"/>
      <c r="EJ60" s="1"/>
      <c r="EK60" s="1"/>
      <c r="EL60" s="1"/>
      <c r="EM60" s="1"/>
      <c r="EN60" s="1"/>
    </row>
    <row r="61" spans="1:144">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EG61" s="1"/>
      <c r="EH61" s="1"/>
      <c r="EI61" s="1"/>
      <c r="EJ61" s="1"/>
      <c r="EK61" s="1"/>
      <c r="EL61" s="1"/>
      <c r="EM61" s="1"/>
      <c r="EN61" s="1"/>
    </row>
    <row r="62" spans="1:144">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EG62" s="1"/>
      <c r="EH62" s="1"/>
      <c r="EI62" s="1"/>
      <c r="EJ62" s="1"/>
      <c r="EK62" s="1"/>
      <c r="EL62" s="1"/>
      <c r="EM62" s="1"/>
      <c r="EN62" s="1"/>
    </row>
    <row r="63" spans="1:144">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row>
    <row r="64" spans="1:144">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EG64" s="1"/>
      <c r="EH64" s="1"/>
      <c r="EI64" s="1"/>
      <c r="EJ64" s="1"/>
      <c r="EK64" s="1"/>
      <c r="EL64" s="1"/>
      <c r="EM64" s="1"/>
      <c r="EN64" s="1"/>
    </row>
    <row r="65" spans="1:144">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EG65" s="1"/>
      <c r="EH65" s="1"/>
      <c r="EI65" s="1"/>
      <c r="EJ65" s="1"/>
      <c r="EK65" s="1"/>
      <c r="EL65" s="1"/>
      <c r="EM65" s="1"/>
      <c r="EN65" s="1"/>
    </row>
    <row r="66" spans="1:144">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row>
    <row r="67" spans="1:144">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EG67" s="1"/>
      <c r="EH67" s="1"/>
      <c r="EI67" s="1"/>
      <c r="EJ67" s="1"/>
      <c r="EK67" s="1"/>
      <c r="EL67" s="1"/>
      <c r="EM67" s="1"/>
      <c r="EN67" s="1"/>
    </row>
    <row r="68" spans="1:144">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EG68" s="1"/>
      <c r="EH68" s="1"/>
      <c r="EI68" s="1"/>
      <c r="EJ68" s="1"/>
      <c r="EK68" s="1"/>
      <c r="EL68" s="1"/>
      <c r="EM68" s="1"/>
      <c r="EN68" s="1"/>
    </row>
    <row r="69" spans="1:144">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EG69" s="1"/>
      <c r="EH69" s="1"/>
      <c r="EI69" s="1"/>
      <c r="EJ69" s="1"/>
      <c r="EK69" s="1"/>
      <c r="EL69" s="1"/>
      <c r="EM69" s="1"/>
      <c r="EN69" s="1"/>
    </row>
    <row r="70" spans="1:144">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EG70" s="1"/>
      <c r="EH70" s="1"/>
      <c r="EI70" s="1"/>
      <c r="EJ70" s="1"/>
      <c r="EK70" s="1"/>
      <c r="EL70" s="1"/>
      <c r="EM70" s="1"/>
      <c r="EN70" s="1"/>
    </row>
    <row r="71" spans="1:144">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EG71" s="1"/>
      <c r="EH71" s="1"/>
      <c r="EI71" s="1"/>
      <c r="EJ71" s="1"/>
      <c r="EK71" s="1"/>
      <c r="EL71" s="1"/>
      <c r="EM71" s="1"/>
      <c r="EN71" s="1"/>
    </row>
    <row r="72" spans="1:144">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EG72" s="1"/>
      <c r="EH72" s="1"/>
      <c r="EI72" s="1"/>
      <c r="EJ72" s="1"/>
      <c r="EK72" s="1"/>
      <c r="EL72" s="1"/>
      <c r="EM72" s="1"/>
      <c r="EN72" s="1"/>
    </row>
    <row r="73" spans="1:144">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EG73" s="1"/>
      <c r="EH73" s="1"/>
      <c r="EI73" s="1"/>
      <c r="EJ73" s="1"/>
      <c r="EK73" s="1"/>
      <c r="EL73" s="1"/>
      <c r="EM73" s="1"/>
      <c r="EN73" s="1"/>
    </row>
    <row r="74" spans="1:144">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EG74" s="1"/>
      <c r="EH74" s="1"/>
      <c r="EI74" s="1"/>
      <c r="EJ74" s="1"/>
      <c r="EK74" s="1"/>
      <c r="EL74" s="1"/>
      <c r="EM74" s="1"/>
      <c r="EN74" s="1"/>
    </row>
    <row r="75" spans="1:144">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EG75" s="1"/>
      <c r="EH75" s="1"/>
      <c r="EI75" s="1"/>
      <c r="EJ75" s="1"/>
      <c r="EK75" s="1"/>
      <c r="EL75" s="1"/>
      <c r="EM75" s="1"/>
      <c r="EN75" s="1"/>
    </row>
    <row r="76" spans="1:144">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row>
    <row r="77" spans="1:144">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EG77" s="1"/>
      <c r="EH77" s="1"/>
      <c r="EI77" s="1"/>
      <c r="EJ77" s="1"/>
      <c r="EK77" s="1"/>
      <c r="EL77" s="1"/>
      <c r="EM77" s="1"/>
      <c r="EN77" s="1"/>
    </row>
    <row r="78" spans="1:144">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EG78" s="1"/>
      <c r="EH78" s="1"/>
      <c r="EI78" s="1"/>
      <c r="EJ78" s="1"/>
      <c r="EK78" s="1"/>
      <c r="EL78" s="1"/>
      <c r="EM78" s="1"/>
      <c r="EN78" s="1"/>
    </row>
    <row r="79" spans="1:144">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EG79" s="1"/>
      <c r="EH79" s="1"/>
      <c r="EI79" s="1"/>
      <c r="EJ79" s="1"/>
      <c r="EK79" s="1"/>
      <c r="EL79" s="1"/>
      <c r="EM79" s="1"/>
      <c r="EN79" s="1"/>
    </row>
    <row r="80" spans="1:144">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EG80" s="1"/>
      <c r="EH80" s="1"/>
      <c r="EI80" s="1"/>
      <c r="EJ80" s="1"/>
      <c r="EK80" s="1"/>
      <c r="EL80" s="1"/>
      <c r="EM80" s="1"/>
      <c r="EN80" s="1"/>
    </row>
    <row r="81" spans="1:144">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EG81" s="1"/>
      <c r="EH81" s="1"/>
      <c r="EI81" s="1"/>
      <c r="EJ81" s="1"/>
      <c r="EK81" s="1"/>
      <c r="EL81" s="1"/>
      <c r="EM81" s="1"/>
      <c r="EN81" s="1"/>
    </row>
    <row r="82" spans="1:144">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EG82" s="1"/>
      <c r="EH82" s="1"/>
      <c r="EI82" s="1"/>
      <c r="EJ82" s="1"/>
      <c r="EK82" s="1"/>
      <c r="EL82" s="1"/>
      <c r="EM82" s="1"/>
      <c r="EN82" s="1"/>
    </row>
    <row r="83" spans="1:144">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EG83" s="1"/>
      <c r="EH83" s="1"/>
      <c r="EI83" s="1"/>
      <c r="EJ83" s="1"/>
      <c r="EK83" s="1"/>
      <c r="EL83" s="1"/>
      <c r="EM83" s="1"/>
      <c r="EN83" s="1"/>
    </row>
    <row r="84" spans="1:144">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row>
    <row r="85" spans="1:144">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row>
    <row r="86" spans="1:144">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row>
    <row r="87" spans="1:144">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row>
    <row r="88" spans="1:144">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row>
    <row r="89" spans="1:144">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row>
    <row r="90" spans="1:144">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row>
    <row r="91" spans="1:144">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row>
    <row r="92" spans="1:144">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row>
    <row r="93" spans="1:144">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row>
    <row r="94" spans="1:144">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row>
    <row r="95" spans="1:144">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row>
    <row r="96" spans="1:144">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row>
    <row r="97" spans="1:144">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row>
    <row r="98" spans="1:144">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row>
    <row r="99" spans="1:144">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row>
    <row r="100" spans="1:14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row>
    <row r="101" spans="1:14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row>
    <row r="102" spans="1:14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row>
    <row r="103" spans="1:14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row>
    <row r="104" spans="1:14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row>
    <row r="105" spans="1:14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row>
    <row r="106" spans="1:14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row>
    <row r="107" spans="1:14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row>
    <row r="108" spans="1:14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row>
    <row r="109" spans="1:14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row>
    <row r="110" spans="1:14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row>
    <row r="111" spans="1:14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row>
    <row r="112" spans="1:14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row>
    <row r="113" spans="1:14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row>
    <row r="114" spans="1:14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row>
    <row r="115" spans="1:14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row>
    <row r="116" spans="1:14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row>
    <row r="117" spans="1:14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row>
    <row r="118" spans="1:14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row>
    <row r="119" spans="1:14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row>
    <row r="120" spans="1:14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row>
    <row r="121" spans="1:14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row>
    <row r="122" spans="1:14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row>
    <row r="123" spans="1:14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row>
    <row r="124" spans="1:14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row>
    <row r="125" spans="1:14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row>
    <row r="126" spans="1:14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row>
    <row r="127" spans="1:14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row>
    <row r="128" spans="1:14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row>
    <row r="129" spans="1:14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row>
    <row r="130" spans="1:14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row>
    <row r="131" spans="1:14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row>
    <row r="132" spans="1:14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row>
    <row r="133" spans="1:14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row>
    <row r="134" spans="1:14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row>
    <row r="135" spans="1:14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row>
    <row r="136" spans="1:14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row>
    <row r="137" spans="1:14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row>
    <row r="138" spans="1:14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row>
    <row r="139" spans="1:14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row>
    <row r="140" spans="1:14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row>
    <row r="141" spans="1:14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row>
    <row r="142" spans="1:14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row>
    <row r="143" spans="1:14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row>
    <row r="144" spans="1:14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row>
    <row r="145" spans="1:14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row>
    <row r="146" spans="1:14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row>
    <row r="147" spans="1:14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row>
    <row r="148" spans="1:14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row>
    <row r="149" spans="1:14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row>
    <row r="150" spans="1:14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row>
    <row r="151" spans="1:14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row>
    <row r="152" spans="1:14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row>
    <row r="153" spans="1:14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row>
    <row r="154" spans="1:14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row>
    <row r="155" spans="1:14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row>
    <row r="156" spans="1:14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row>
    <row r="157" spans="1:14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row>
    <row r="158" spans="1:14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row>
    <row r="159" spans="1:14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row>
    <row r="160" spans="1:14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row>
    <row r="161" spans="1:14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row>
    <row r="162" spans="1:14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row>
    <row r="163" spans="1:14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row>
    <row r="164" spans="1:14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row>
    <row r="165" spans="1:14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row>
    <row r="166" spans="1:14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row>
    <row r="167" spans="1:14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row>
    <row r="168" spans="1:14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row>
    <row r="169" spans="1:14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row>
    <row r="170" spans="1:14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row>
    <row r="171" spans="1:14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row>
    <row r="172" spans="1:14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row>
    <row r="173" spans="1:14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row>
    <row r="174" spans="1:14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row>
    <row r="175" spans="1:14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row>
    <row r="176" spans="1:14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row>
    <row r="177" spans="1:14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c r="EG177" s="1"/>
      <c r="EH177" s="1"/>
      <c r="EI177" s="1"/>
      <c r="EJ177" s="1"/>
      <c r="EK177" s="1"/>
      <c r="EL177" s="1"/>
      <c r="EM177" s="1"/>
      <c r="EN177" s="1"/>
    </row>
    <row r="178" spans="1:14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c r="EG178" s="1"/>
      <c r="EH178" s="1"/>
      <c r="EI178" s="1"/>
      <c r="EJ178" s="1"/>
      <c r="EK178" s="1"/>
      <c r="EL178" s="1"/>
      <c r="EM178" s="1"/>
      <c r="EN178" s="1"/>
    </row>
    <row r="179" spans="1:14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c r="EG179" s="1"/>
      <c r="EH179" s="1"/>
      <c r="EI179" s="1"/>
      <c r="EJ179" s="1"/>
      <c r="EK179" s="1"/>
      <c r="EL179" s="1"/>
      <c r="EM179" s="1"/>
      <c r="EN179" s="1"/>
    </row>
    <row r="180" spans="1:14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c r="EG180" s="1"/>
      <c r="EH180" s="1"/>
      <c r="EI180" s="1"/>
      <c r="EJ180" s="1"/>
      <c r="EK180" s="1"/>
      <c r="EL180" s="1"/>
      <c r="EM180" s="1"/>
      <c r="EN180" s="1"/>
    </row>
    <row r="181" spans="1:14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c r="EG181" s="1"/>
      <c r="EH181" s="1"/>
      <c r="EI181" s="1"/>
      <c r="EJ181" s="1"/>
      <c r="EK181" s="1"/>
      <c r="EL181" s="1"/>
      <c r="EM181" s="1"/>
      <c r="EN181" s="1"/>
    </row>
    <row r="182" spans="1:14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c r="EG182" s="1"/>
      <c r="EH182" s="1"/>
      <c r="EI182" s="1"/>
      <c r="EJ182" s="1"/>
      <c r="EK182" s="1"/>
      <c r="EL182" s="1"/>
      <c r="EM182" s="1"/>
      <c r="EN182" s="1"/>
    </row>
    <row r="183" spans="1:14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c r="EG183" s="1"/>
      <c r="EH183" s="1"/>
      <c r="EI183" s="1"/>
      <c r="EJ183" s="1"/>
      <c r="EK183" s="1"/>
      <c r="EL183" s="1"/>
      <c r="EM183" s="1"/>
      <c r="EN183" s="1"/>
    </row>
    <row r="184" spans="1:14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c r="EG184" s="1"/>
      <c r="EH184" s="1"/>
      <c r="EI184" s="1"/>
      <c r="EJ184" s="1"/>
      <c r="EK184" s="1"/>
      <c r="EL184" s="1"/>
      <c r="EM184" s="1"/>
      <c r="EN184" s="1"/>
    </row>
    <row r="185" spans="1:14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c r="EG185" s="1"/>
      <c r="EH185" s="1"/>
      <c r="EI185" s="1"/>
      <c r="EJ185" s="1"/>
      <c r="EK185" s="1"/>
      <c r="EL185" s="1"/>
      <c r="EM185" s="1"/>
      <c r="EN185" s="1"/>
    </row>
    <row r="186" spans="1:14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c r="EG186" s="1"/>
      <c r="EH186" s="1"/>
      <c r="EI186" s="1"/>
      <c r="EJ186" s="1"/>
      <c r="EK186" s="1"/>
      <c r="EL186" s="1"/>
      <c r="EM186" s="1"/>
      <c r="EN186" s="1"/>
    </row>
    <row r="187" spans="1:14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c r="EG187" s="1"/>
      <c r="EH187" s="1"/>
      <c r="EI187" s="1"/>
      <c r="EJ187" s="1"/>
      <c r="EK187" s="1"/>
      <c r="EL187" s="1"/>
      <c r="EM187" s="1"/>
      <c r="EN187" s="1"/>
    </row>
    <row r="188" spans="1:14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c r="EG188" s="1"/>
      <c r="EH188" s="1"/>
      <c r="EI188" s="1"/>
      <c r="EJ188" s="1"/>
      <c r="EK188" s="1"/>
      <c r="EL188" s="1"/>
      <c r="EM188" s="1"/>
      <c r="EN188" s="1"/>
    </row>
    <row r="189" spans="1:14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c r="EG189" s="1"/>
      <c r="EH189" s="1"/>
      <c r="EI189" s="1"/>
      <c r="EJ189" s="1"/>
      <c r="EK189" s="1"/>
      <c r="EL189" s="1"/>
      <c r="EM189" s="1"/>
      <c r="EN189" s="1"/>
    </row>
    <row r="190" spans="1:14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c r="EG190" s="1"/>
      <c r="EH190" s="1"/>
      <c r="EI190" s="1"/>
      <c r="EJ190" s="1"/>
      <c r="EK190" s="1"/>
      <c r="EL190" s="1"/>
      <c r="EM190" s="1"/>
      <c r="EN190" s="1"/>
    </row>
    <row r="191" spans="1:14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c r="EG191" s="1"/>
      <c r="EH191" s="1"/>
      <c r="EI191" s="1"/>
      <c r="EJ191" s="1"/>
      <c r="EK191" s="1"/>
      <c r="EL191" s="1"/>
      <c r="EM191" s="1"/>
      <c r="EN191" s="1"/>
    </row>
    <row r="192" spans="1:14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c r="EG192" s="1"/>
      <c r="EH192" s="1"/>
      <c r="EI192" s="1"/>
      <c r="EJ192" s="1"/>
      <c r="EK192" s="1"/>
      <c r="EL192" s="1"/>
      <c r="EM192" s="1"/>
      <c r="EN192" s="1"/>
    </row>
    <row r="193" spans="1:14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row>
    <row r="194" spans="1:14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c r="EG194" s="1"/>
      <c r="EH194" s="1"/>
      <c r="EI194" s="1"/>
      <c r="EJ194" s="1"/>
      <c r="EK194" s="1"/>
      <c r="EL194" s="1"/>
      <c r="EM194" s="1"/>
      <c r="EN194" s="1"/>
    </row>
    <row r="195" spans="1:14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c r="EG195" s="1"/>
      <c r="EH195" s="1"/>
      <c r="EI195" s="1"/>
      <c r="EJ195" s="1"/>
      <c r="EK195" s="1"/>
      <c r="EL195" s="1"/>
      <c r="EM195" s="1"/>
      <c r="EN195" s="1"/>
    </row>
    <row r="196" spans="1:14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c r="EG196" s="1"/>
      <c r="EH196" s="1"/>
      <c r="EI196" s="1"/>
      <c r="EJ196" s="1"/>
      <c r="EK196" s="1"/>
      <c r="EL196" s="1"/>
      <c r="EM196" s="1"/>
      <c r="EN196" s="1"/>
    </row>
    <row r="197" spans="1:14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c r="EG197" s="1"/>
      <c r="EH197" s="1"/>
      <c r="EI197" s="1"/>
      <c r="EJ197" s="1"/>
      <c r="EK197" s="1"/>
      <c r="EL197" s="1"/>
      <c r="EM197" s="1"/>
      <c r="EN197" s="1"/>
    </row>
    <row r="198" spans="1:14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c r="EG198" s="1"/>
      <c r="EH198" s="1"/>
      <c r="EI198" s="1"/>
      <c r="EJ198" s="1"/>
      <c r="EK198" s="1"/>
      <c r="EL198" s="1"/>
      <c r="EM198" s="1"/>
      <c r="EN198" s="1"/>
    </row>
    <row r="199" spans="1:14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c r="EG199" s="1"/>
      <c r="EH199" s="1"/>
      <c r="EI199" s="1"/>
      <c r="EJ199" s="1"/>
      <c r="EK199" s="1"/>
      <c r="EL199" s="1"/>
      <c r="EM199" s="1"/>
      <c r="EN199" s="1"/>
    </row>
    <row r="200" spans="1:14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c r="EG200" s="1"/>
      <c r="EH200" s="1"/>
      <c r="EI200" s="1"/>
      <c r="EJ200" s="1"/>
      <c r="EK200" s="1"/>
      <c r="EL200" s="1"/>
      <c r="EM200" s="1"/>
      <c r="EN200" s="1"/>
    </row>
    <row r="201" spans="1:14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c r="EG201" s="1"/>
      <c r="EH201" s="1"/>
      <c r="EI201" s="1"/>
      <c r="EJ201" s="1"/>
      <c r="EK201" s="1"/>
      <c r="EL201" s="1"/>
      <c r="EM201" s="1"/>
      <c r="EN201" s="1"/>
    </row>
    <row r="202" spans="1:14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c r="EG202" s="1"/>
      <c r="EH202" s="1"/>
      <c r="EI202" s="1"/>
      <c r="EJ202" s="1"/>
      <c r="EK202" s="1"/>
      <c r="EL202" s="1"/>
      <c r="EM202" s="1"/>
      <c r="EN202" s="1"/>
    </row>
    <row r="203" spans="1:14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c r="EG203" s="1"/>
      <c r="EH203" s="1"/>
      <c r="EI203" s="1"/>
      <c r="EJ203" s="1"/>
      <c r="EK203" s="1"/>
      <c r="EL203" s="1"/>
      <c r="EM203" s="1"/>
      <c r="EN203" s="1"/>
    </row>
    <row r="204" spans="1:14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c r="EG204" s="1"/>
      <c r="EH204" s="1"/>
      <c r="EI204" s="1"/>
      <c r="EJ204" s="1"/>
      <c r="EK204" s="1"/>
      <c r="EL204" s="1"/>
      <c r="EM204" s="1"/>
      <c r="EN204" s="1"/>
    </row>
    <row r="205" spans="1:14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c r="EG205" s="1"/>
      <c r="EH205" s="1"/>
      <c r="EI205" s="1"/>
      <c r="EJ205" s="1"/>
      <c r="EK205" s="1"/>
      <c r="EL205" s="1"/>
      <c r="EM205" s="1"/>
      <c r="EN205" s="1"/>
    </row>
    <row r="206" spans="1:14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c r="EG206" s="1"/>
      <c r="EH206" s="1"/>
      <c r="EI206" s="1"/>
      <c r="EJ206" s="1"/>
      <c r="EK206" s="1"/>
      <c r="EL206" s="1"/>
      <c r="EM206" s="1"/>
      <c r="EN206" s="1"/>
    </row>
    <row r="207" spans="1:14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c r="EG207" s="1"/>
      <c r="EH207" s="1"/>
      <c r="EI207" s="1"/>
      <c r="EJ207" s="1"/>
      <c r="EK207" s="1"/>
      <c r="EL207" s="1"/>
      <c r="EM207" s="1"/>
      <c r="EN207" s="1"/>
    </row>
    <row r="208" spans="1:14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c r="EG208" s="1"/>
      <c r="EH208" s="1"/>
      <c r="EI208" s="1"/>
      <c r="EJ208" s="1"/>
      <c r="EK208" s="1"/>
      <c r="EL208" s="1"/>
      <c r="EM208" s="1"/>
      <c r="EN208" s="1"/>
    </row>
    <row r="209" spans="1:14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c r="EG209" s="1"/>
      <c r="EH209" s="1"/>
      <c r="EI209" s="1"/>
      <c r="EJ209" s="1"/>
      <c r="EK209" s="1"/>
      <c r="EL209" s="1"/>
      <c r="EM209" s="1"/>
      <c r="EN209" s="1"/>
    </row>
    <row r="210" spans="1:14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c r="EG210" s="1"/>
      <c r="EH210" s="1"/>
      <c r="EI210" s="1"/>
      <c r="EJ210" s="1"/>
      <c r="EK210" s="1"/>
      <c r="EL210" s="1"/>
      <c r="EM210" s="1"/>
      <c r="EN210" s="1"/>
    </row>
    <row r="211" spans="1:14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c r="EG211" s="1"/>
      <c r="EH211" s="1"/>
      <c r="EI211" s="1"/>
      <c r="EJ211" s="1"/>
      <c r="EK211" s="1"/>
      <c r="EL211" s="1"/>
      <c r="EM211" s="1"/>
      <c r="EN211" s="1"/>
    </row>
    <row r="212" spans="1:14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c r="EG212" s="1"/>
      <c r="EH212" s="1"/>
      <c r="EI212" s="1"/>
      <c r="EJ212" s="1"/>
      <c r="EK212" s="1"/>
      <c r="EL212" s="1"/>
      <c r="EM212" s="1"/>
      <c r="EN212" s="1"/>
    </row>
    <row r="213" spans="1:14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c r="EG213" s="1"/>
      <c r="EH213" s="1"/>
      <c r="EI213" s="1"/>
      <c r="EJ213" s="1"/>
      <c r="EK213" s="1"/>
      <c r="EL213" s="1"/>
      <c r="EM213" s="1"/>
      <c r="EN213" s="1"/>
    </row>
    <row r="214" spans="1:14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c r="EG214" s="1"/>
      <c r="EH214" s="1"/>
      <c r="EI214" s="1"/>
      <c r="EJ214" s="1"/>
      <c r="EK214" s="1"/>
      <c r="EL214" s="1"/>
      <c r="EM214" s="1"/>
      <c r="EN214" s="1"/>
    </row>
    <row r="215" spans="1:14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c r="EG215" s="1"/>
      <c r="EH215" s="1"/>
      <c r="EI215" s="1"/>
      <c r="EJ215" s="1"/>
      <c r="EK215" s="1"/>
      <c r="EL215" s="1"/>
      <c r="EM215" s="1"/>
      <c r="EN215" s="1"/>
    </row>
    <row r="216" spans="1:14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c r="EG216" s="1"/>
      <c r="EH216" s="1"/>
      <c r="EI216" s="1"/>
      <c r="EJ216" s="1"/>
      <c r="EK216" s="1"/>
      <c r="EL216" s="1"/>
      <c r="EM216" s="1"/>
      <c r="EN216" s="1"/>
    </row>
    <row r="217" spans="1:14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c r="EG217" s="1"/>
      <c r="EH217" s="1"/>
      <c r="EI217" s="1"/>
      <c r="EJ217" s="1"/>
      <c r="EK217" s="1"/>
      <c r="EL217" s="1"/>
      <c r="EM217" s="1"/>
      <c r="EN217" s="1"/>
    </row>
    <row r="218" spans="1:14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c r="EG218" s="1"/>
      <c r="EH218" s="1"/>
      <c r="EI218" s="1"/>
      <c r="EJ218" s="1"/>
      <c r="EK218" s="1"/>
      <c r="EL218" s="1"/>
      <c r="EM218" s="1"/>
      <c r="EN218" s="1"/>
    </row>
    <row r="219" spans="1:14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c r="EG219" s="1"/>
      <c r="EH219" s="1"/>
      <c r="EI219" s="1"/>
      <c r="EJ219" s="1"/>
      <c r="EK219" s="1"/>
      <c r="EL219" s="1"/>
      <c r="EM219" s="1"/>
      <c r="EN219" s="1"/>
    </row>
    <row r="220" spans="1:14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c r="EG220" s="1"/>
      <c r="EH220" s="1"/>
      <c r="EI220" s="1"/>
      <c r="EJ220" s="1"/>
      <c r="EK220" s="1"/>
      <c r="EL220" s="1"/>
      <c r="EM220" s="1"/>
      <c r="EN220" s="1"/>
    </row>
    <row r="221" spans="1:14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c r="EG221" s="1"/>
      <c r="EH221" s="1"/>
      <c r="EI221" s="1"/>
      <c r="EJ221" s="1"/>
      <c r="EK221" s="1"/>
      <c r="EL221" s="1"/>
      <c r="EM221" s="1"/>
      <c r="EN221" s="1"/>
    </row>
    <row r="222" spans="1:14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c r="EG222" s="1"/>
      <c r="EH222" s="1"/>
      <c r="EI222" s="1"/>
      <c r="EJ222" s="1"/>
      <c r="EK222" s="1"/>
      <c r="EL222" s="1"/>
      <c r="EM222" s="1"/>
      <c r="EN222" s="1"/>
    </row>
    <row r="223" spans="1:14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c r="EG223" s="1"/>
      <c r="EH223" s="1"/>
      <c r="EI223" s="1"/>
      <c r="EJ223" s="1"/>
      <c r="EK223" s="1"/>
      <c r="EL223" s="1"/>
      <c r="EM223" s="1"/>
      <c r="EN223" s="1"/>
    </row>
    <row r="224" spans="1:14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c r="EG224" s="1"/>
      <c r="EH224" s="1"/>
      <c r="EI224" s="1"/>
      <c r="EJ224" s="1"/>
      <c r="EK224" s="1"/>
      <c r="EL224" s="1"/>
      <c r="EM224" s="1"/>
      <c r="EN224" s="1"/>
    </row>
    <row r="225" spans="1:14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c r="EG225" s="1"/>
      <c r="EH225" s="1"/>
      <c r="EI225" s="1"/>
      <c r="EJ225" s="1"/>
      <c r="EK225" s="1"/>
      <c r="EL225" s="1"/>
      <c r="EM225" s="1"/>
      <c r="EN225" s="1"/>
    </row>
    <row r="226" spans="1:14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c r="EG226" s="1"/>
      <c r="EH226" s="1"/>
      <c r="EI226" s="1"/>
      <c r="EJ226" s="1"/>
      <c r="EK226" s="1"/>
      <c r="EL226" s="1"/>
      <c r="EM226" s="1"/>
      <c r="EN226" s="1"/>
    </row>
    <row r="227" spans="1:14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c r="EG227" s="1"/>
      <c r="EH227" s="1"/>
      <c r="EI227" s="1"/>
      <c r="EJ227" s="1"/>
      <c r="EK227" s="1"/>
      <c r="EL227" s="1"/>
      <c r="EM227" s="1"/>
      <c r="EN227" s="1"/>
    </row>
    <row r="228" spans="1:14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c r="EG228" s="1"/>
      <c r="EH228" s="1"/>
      <c r="EI228" s="1"/>
      <c r="EJ228" s="1"/>
      <c r="EK228" s="1"/>
      <c r="EL228" s="1"/>
      <c r="EM228" s="1"/>
      <c r="EN228" s="1"/>
    </row>
    <row r="229" spans="1:14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c r="EG229" s="1"/>
      <c r="EH229" s="1"/>
      <c r="EI229" s="1"/>
      <c r="EJ229" s="1"/>
      <c r="EK229" s="1"/>
      <c r="EL229" s="1"/>
      <c r="EM229" s="1"/>
      <c r="EN229" s="1"/>
    </row>
    <row r="230" spans="1:14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c r="EG230" s="1"/>
      <c r="EH230" s="1"/>
      <c r="EI230" s="1"/>
      <c r="EJ230" s="1"/>
      <c r="EK230" s="1"/>
      <c r="EL230" s="1"/>
      <c r="EM230" s="1"/>
      <c r="EN230" s="1"/>
    </row>
    <row r="231" spans="1:14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c r="EG231" s="1"/>
      <c r="EH231" s="1"/>
      <c r="EI231" s="1"/>
      <c r="EJ231" s="1"/>
      <c r="EK231" s="1"/>
      <c r="EL231" s="1"/>
      <c r="EM231" s="1"/>
      <c r="EN231" s="1"/>
    </row>
    <row r="232" spans="1:14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c r="EG232" s="1"/>
      <c r="EH232" s="1"/>
      <c r="EI232" s="1"/>
      <c r="EJ232" s="1"/>
      <c r="EK232" s="1"/>
      <c r="EL232" s="1"/>
      <c r="EM232" s="1"/>
      <c r="EN232" s="1"/>
    </row>
    <row r="233" spans="1:14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c r="EG233" s="1"/>
      <c r="EH233" s="1"/>
      <c r="EI233" s="1"/>
      <c r="EJ233" s="1"/>
      <c r="EK233" s="1"/>
      <c r="EL233" s="1"/>
      <c r="EM233" s="1"/>
      <c r="EN233" s="1"/>
    </row>
    <row r="234" spans="1:14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c r="EG234" s="1"/>
      <c r="EH234" s="1"/>
      <c r="EI234" s="1"/>
      <c r="EJ234" s="1"/>
      <c r="EK234" s="1"/>
      <c r="EL234" s="1"/>
      <c r="EM234" s="1"/>
      <c r="EN234" s="1"/>
    </row>
    <row r="235" spans="1:14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c r="EG235" s="1"/>
      <c r="EH235" s="1"/>
      <c r="EI235" s="1"/>
      <c r="EJ235" s="1"/>
      <c r="EK235" s="1"/>
      <c r="EL235" s="1"/>
      <c r="EM235" s="1"/>
      <c r="EN235" s="1"/>
    </row>
    <row r="236" spans="1:14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c r="EG236" s="1"/>
      <c r="EH236" s="1"/>
      <c r="EI236" s="1"/>
      <c r="EJ236" s="1"/>
      <c r="EK236" s="1"/>
      <c r="EL236" s="1"/>
      <c r="EM236" s="1"/>
      <c r="EN236" s="1"/>
    </row>
    <row r="237" spans="1:14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c r="EG237" s="1"/>
      <c r="EH237" s="1"/>
      <c r="EI237" s="1"/>
      <c r="EJ237" s="1"/>
      <c r="EK237" s="1"/>
      <c r="EL237" s="1"/>
      <c r="EM237" s="1"/>
      <c r="EN237" s="1"/>
    </row>
    <row r="238" spans="1:14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c r="EG238" s="1"/>
      <c r="EH238" s="1"/>
      <c r="EI238" s="1"/>
      <c r="EJ238" s="1"/>
      <c r="EK238" s="1"/>
      <c r="EL238" s="1"/>
      <c r="EM238" s="1"/>
      <c r="EN238" s="1"/>
    </row>
    <row r="239" spans="1:14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c r="EG239" s="1"/>
      <c r="EH239" s="1"/>
      <c r="EI239" s="1"/>
      <c r="EJ239" s="1"/>
      <c r="EK239" s="1"/>
      <c r="EL239" s="1"/>
      <c r="EM239" s="1"/>
      <c r="EN239" s="1"/>
    </row>
    <row r="240" spans="1:14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c r="EG240" s="1"/>
      <c r="EH240" s="1"/>
      <c r="EI240" s="1"/>
      <c r="EJ240" s="1"/>
      <c r="EK240" s="1"/>
      <c r="EL240" s="1"/>
      <c r="EM240" s="1"/>
      <c r="EN240" s="1"/>
    </row>
    <row r="241" spans="1:14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c r="EG241" s="1"/>
      <c r="EH241" s="1"/>
      <c r="EI241" s="1"/>
      <c r="EJ241" s="1"/>
      <c r="EK241" s="1"/>
      <c r="EL241" s="1"/>
      <c r="EM241" s="1"/>
      <c r="EN241" s="1"/>
    </row>
    <row r="242" spans="1:14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c r="EG242" s="1"/>
      <c r="EH242" s="1"/>
      <c r="EI242" s="1"/>
      <c r="EJ242" s="1"/>
      <c r="EK242" s="1"/>
      <c r="EL242" s="1"/>
      <c r="EM242" s="1"/>
      <c r="EN242" s="1"/>
    </row>
    <row r="243" spans="1:14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c r="EG243" s="1"/>
      <c r="EH243" s="1"/>
      <c r="EI243" s="1"/>
      <c r="EJ243" s="1"/>
      <c r="EK243" s="1"/>
      <c r="EL243" s="1"/>
      <c r="EM243" s="1"/>
      <c r="EN243" s="1"/>
    </row>
    <row r="244" spans="1:14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c r="EG244" s="1"/>
      <c r="EH244" s="1"/>
      <c r="EI244" s="1"/>
      <c r="EJ244" s="1"/>
      <c r="EK244" s="1"/>
      <c r="EL244" s="1"/>
      <c r="EM244" s="1"/>
      <c r="EN244" s="1"/>
    </row>
    <row r="245" spans="1:14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c r="EG245" s="1"/>
      <c r="EH245" s="1"/>
      <c r="EI245" s="1"/>
      <c r="EJ245" s="1"/>
      <c r="EK245" s="1"/>
      <c r="EL245" s="1"/>
      <c r="EM245" s="1"/>
      <c r="EN245" s="1"/>
    </row>
    <row r="246" spans="1:14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c r="EG246" s="1"/>
      <c r="EH246" s="1"/>
      <c r="EI246" s="1"/>
      <c r="EJ246" s="1"/>
      <c r="EK246" s="1"/>
      <c r="EL246" s="1"/>
      <c r="EM246" s="1"/>
      <c r="EN246" s="1"/>
    </row>
    <row r="247" spans="1:14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c r="EG247" s="1"/>
      <c r="EH247" s="1"/>
      <c r="EI247" s="1"/>
      <c r="EJ247" s="1"/>
      <c r="EK247" s="1"/>
      <c r="EL247" s="1"/>
      <c r="EM247" s="1"/>
      <c r="EN247" s="1"/>
    </row>
    <row r="248" spans="1:14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c r="EG248" s="1"/>
      <c r="EH248" s="1"/>
      <c r="EI248" s="1"/>
      <c r="EJ248" s="1"/>
      <c r="EK248" s="1"/>
      <c r="EL248" s="1"/>
      <c r="EM248" s="1"/>
      <c r="EN248" s="1"/>
    </row>
    <row r="249" spans="1:14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c r="EG249" s="1"/>
      <c r="EH249" s="1"/>
      <c r="EI249" s="1"/>
      <c r="EJ249" s="1"/>
      <c r="EK249" s="1"/>
      <c r="EL249" s="1"/>
      <c r="EM249" s="1"/>
      <c r="EN249" s="1"/>
    </row>
    <row r="250" spans="1:14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c r="EG250" s="1"/>
      <c r="EH250" s="1"/>
      <c r="EI250" s="1"/>
      <c r="EJ250" s="1"/>
      <c r="EK250" s="1"/>
      <c r="EL250" s="1"/>
      <c r="EM250" s="1"/>
      <c r="EN250" s="1"/>
    </row>
    <row r="251" spans="1:14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c r="EG251" s="1"/>
      <c r="EH251" s="1"/>
      <c r="EI251" s="1"/>
      <c r="EJ251" s="1"/>
      <c r="EK251" s="1"/>
      <c r="EL251" s="1"/>
      <c r="EM251" s="1"/>
      <c r="EN251" s="1"/>
    </row>
    <row r="252" spans="1:14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c r="EG252" s="1"/>
      <c r="EH252" s="1"/>
      <c r="EI252" s="1"/>
      <c r="EJ252" s="1"/>
      <c r="EK252" s="1"/>
      <c r="EL252" s="1"/>
      <c r="EM252" s="1"/>
      <c r="EN252" s="1"/>
    </row>
    <row r="253" spans="1:14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c r="EG253" s="1"/>
      <c r="EH253" s="1"/>
      <c r="EI253" s="1"/>
      <c r="EJ253" s="1"/>
      <c r="EK253" s="1"/>
      <c r="EL253" s="1"/>
      <c r="EM253" s="1"/>
      <c r="EN253" s="1"/>
    </row>
    <row r="254" spans="1:14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c r="EG254" s="1"/>
      <c r="EH254" s="1"/>
      <c r="EI254" s="1"/>
      <c r="EJ254" s="1"/>
      <c r="EK254" s="1"/>
      <c r="EL254" s="1"/>
      <c r="EM254" s="1"/>
      <c r="EN254" s="1"/>
    </row>
    <row r="255" spans="1:14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c r="EG255" s="1"/>
      <c r="EH255" s="1"/>
      <c r="EI255" s="1"/>
      <c r="EJ255" s="1"/>
      <c r="EK255" s="1"/>
      <c r="EL255" s="1"/>
      <c r="EM255" s="1"/>
      <c r="EN255" s="1"/>
    </row>
    <row r="256" spans="1:14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c r="EG256" s="1"/>
      <c r="EH256" s="1"/>
      <c r="EI256" s="1"/>
      <c r="EJ256" s="1"/>
      <c r="EK256" s="1"/>
      <c r="EL256" s="1"/>
      <c r="EM256" s="1"/>
      <c r="EN256" s="1"/>
    </row>
    <row r="257" spans="1:14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c r="EG257" s="1"/>
      <c r="EH257" s="1"/>
      <c r="EI257" s="1"/>
      <c r="EJ257" s="1"/>
      <c r="EK257" s="1"/>
      <c r="EL257" s="1"/>
      <c r="EM257" s="1"/>
      <c r="EN257" s="1"/>
    </row>
    <row r="258" spans="1:14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c r="EG258" s="1"/>
      <c r="EH258" s="1"/>
      <c r="EI258" s="1"/>
      <c r="EJ258" s="1"/>
      <c r="EK258" s="1"/>
      <c r="EL258" s="1"/>
      <c r="EM258" s="1"/>
      <c r="EN258" s="1"/>
    </row>
    <row r="259" spans="1:14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c r="EG259" s="1"/>
      <c r="EH259" s="1"/>
      <c r="EI259" s="1"/>
      <c r="EJ259" s="1"/>
      <c r="EK259" s="1"/>
      <c r="EL259" s="1"/>
      <c r="EM259" s="1"/>
      <c r="EN259" s="1"/>
    </row>
    <row r="260" spans="1:14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c r="EG260" s="1"/>
      <c r="EH260" s="1"/>
      <c r="EI260" s="1"/>
      <c r="EJ260" s="1"/>
      <c r="EK260" s="1"/>
      <c r="EL260" s="1"/>
      <c r="EM260" s="1"/>
      <c r="EN260" s="1"/>
    </row>
    <row r="261" spans="1:14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c r="CD261" s="1"/>
      <c r="CE261" s="1"/>
      <c r="CF261" s="1"/>
      <c r="CG261" s="1"/>
      <c r="CH261" s="1"/>
      <c r="CI261" s="1"/>
      <c r="CJ261" s="1"/>
      <c r="CK261" s="1"/>
      <c r="CL261" s="1"/>
      <c r="CM261" s="1"/>
      <c r="CN261" s="1"/>
      <c r="CO261" s="1"/>
      <c r="CP261" s="1"/>
      <c r="CQ261" s="1"/>
      <c r="CR261" s="1"/>
      <c r="CS261" s="1"/>
      <c r="CT261" s="1"/>
      <c r="CU261" s="1"/>
      <c r="CV261" s="1"/>
      <c r="CW261" s="1"/>
      <c r="CX261" s="1"/>
      <c r="CY261" s="1"/>
      <c r="CZ261" s="1"/>
      <c r="DA261" s="1"/>
      <c r="DB261" s="1"/>
      <c r="DC261" s="1"/>
      <c r="DD261" s="1"/>
      <c r="DE261" s="1"/>
      <c r="DF261" s="1"/>
      <c r="DG261" s="1"/>
      <c r="DH261" s="1"/>
      <c r="DI261" s="1"/>
      <c r="DJ261" s="1"/>
      <c r="DK261" s="1"/>
      <c r="DL261" s="1"/>
      <c r="DM261" s="1"/>
      <c r="DN261" s="1"/>
      <c r="DO261" s="1"/>
      <c r="DP261" s="1"/>
      <c r="DQ261" s="1"/>
      <c r="DR261" s="1"/>
      <c r="DS261" s="1"/>
      <c r="DT261" s="1"/>
      <c r="DU261" s="1"/>
      <c r="DV261" s="1"/>
      <c r="DW261" s="1"/>
      <c r="DX261" s="1"/>
      <c r="DY261" s="1"/>
      <c r="DZ261" s="1"/>
      <c r="EA261" s="1"/>
      <c r="EB261" s="1"/>
      <c r="EC261" s="1"/>
      <c r="ED261" s="1"/>
      <c r="EE261" s="1"/>
      <c r="EF261" s="1"/>
      <c r="EG261" s="1"/>
      <c r="EH261" s="1"/>
      <c r="EI261" s="1"/>
      <c r="EJ261" s="1"/>
      <c r="EK261" s="1"/>
      <c r="EL261" s="1"/>
      <c r="EM261" s="1"/>
      <c r="EN261" s="1"/>
    </row>
    <row r="262" spans="1:14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c r="CD262" s="1"/>
      <c r="CE262" s="1"/>
      <c r="CF262" s="1"/>
      <c r="CG262" s="1"/>
      <c r="CH262" s="1"/>
      <c r="CI262" s="1"/>
      <c r="CJ262" s="1"/>
      <c r="CK262" s="1"/>
      <c r="CL262" s="1"/>
      <c r="CM262" s="1"/>
      <c r="CN262" s="1"/>
      <c r="CO262" s="1"/>
      <c r="CP262" s="1"/>
      <c r="CQ262" s="1"/>
      <c r="CR262" s="1"/>
      <c r="CS262" s="1"/>
      <c r="CT262" s="1"/>
      <c r="CU262" s="1"/>
      <c r="CV262" s="1"/>
      <c r="CW262" s="1"/>
      <c r="CX262" s="1"/>
      <c r="CY262" s="1"/>
      <c r="CZ262" s="1"/>
      <c r="DA262" s="1"/>
      <c r="DB262" s="1"/>
      <c r="DC262" s="1"/>
      <c r="DD262" s="1"/>
      <c r="DE262" s="1"/>
      <c r="DF262" s="1"/>
      <c r="DG262" s="1"/>
      <c r="DH262" s="1"/>
      <c r="DI262" s="1"/>
      <c r="DJ262" s="1"/>
      <c r="DK262" s="1"/>
      <c r="DL262" s="1"/>
      <c r="DM262" s="1"/>
      <c r="DN262" s="1"/>
      <c r="DO262" s="1"/>
      <c r="DP262" s="1"/>
      <c r="DQ262" s="1"/>
      <c r="DR262" s="1"/>
      <c r="DS262" s="1"/>
      <c r="DT262" s="1"/>
      <c r="DU262" s="1"/>
      <c r="DV262" s="1"/>
      <c r="DW262" s="1"/>
      <c r="DX262" s="1"/>
      <c r="DY262" s="1"/>
      <c r="DZ262" s="1"/>
      <c r="EA262" s="1"/>
      <c r="EB262" s="1"/>
      <c r="EC262" s="1"/>
      <c r="ED262" s="1"/>
      <c r="EE262" s="1"/>
      <c r="EF262" s="1"/>
      <c r="EG262" s="1"/>
      <c r="EH262" s="1"/>
      <c r="EI262" s="1"/>
      <c r="EJ262" s="1"/>
      <c r="EK262" s="1"/>
      <c r="EL262" s="1"/>
      <c r="EM262" s="1"/>
      <c r="EN262" s="1"/>
    </row>
    <row r="263" spans="1:14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c r="CD263" s="1"/>
      <c r="CE263" s="1"/>
      <c r="CF263" s="1"/>
      <c r="CG263" s="1"/>
      <c r="CH263" s="1"/>
      <c r="CI263" s="1"/>
      <c r="CJ263" s="1"/>
      <c r="CK263" s="1"/>
      <c r="CL263" s="1"/>
      <c r="CM263" s="1"/>
      <c r="CN263" s="1"/>
      <c r="CO263" s="1"/>
      <c r="CP263" s="1"/>
      <c r="CQ263" s="1"/>
      <c r="CR263" s="1"/>
      <c r="CS263" s="1"/>
      <c r="CT263" s="1"/>
      <c r="CU263" s="1"/>
      <c r="CV263" s="1"/>
      <c r="CW263" s="1"/>
      <c r="CX263" s="1"/>
      <c r="CY263" s="1"/>
      <c r="CZ263" s="1"/>
      <c r="DA263" s="1"/>
      <c r="DB263" s="1"/>
      <c r="DC263" s="1"/>
      <c r="DD263" s="1"/>
      <c r="DE263" s="1"/>
      <c r="DF263" s="1"/>
      <c r="DG263" s="1"/>
      <c r="DH263" s="1"/>
      <c r="DI263" s="1"/>
      <c r="DJ263" s="1"/>
      <c r="DK263" s="1"/>
      <c r="DL263" s="1"/>
      <c r="DM263" s="1"/>
      <c r="DN263" s="1"/>
      <c r="DO263" s="1"/>
      <c r="DP263" s="1"/>
      <c r="DQ263" s="1"/>
      <c r="DR263" s="1"/>
      <c r="DS263" s="1"/>
      <c r="DT263" s="1"/>
      <c r="DU263" s="1"/>
      <c r="DV263" s="1"/>
      <c r="DW263" s="1"/>
      <c r="DX263" s="1"/>
      <c r="DY263" s="1"/>
      <c r="DZ263" s="1"/>
      <c r="EA263" s="1"/>
      <c r="EB263" s="1"/>
      <c r="EC263" s="1"/>
      <c r="ED263" s="1"/>
      <c r="EE263" s="1"/>
      <c r="EF263" s="1"/>
      <c r="EG263" s="1"/>
      <c r="EH263" s="1"/>
      <c r="EI263" s="1"/>
      <c r="EJ263" s="1"/>
      <c r="EK263" s="1"/>
      <c r="EL263" s="1"/>
      <c r="EM263" s="1"/>
      <c r="EN263" s="1"/>
    </row>
    <row r="264" spans="1:14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c r="CD264" s="1"/>
      <c r="CE264" s="1"/>
      <c r="CF264" s="1"/>
      <c r="CG264" s="1"/>
      <c r="CH264" s="1"/>
      <c r="CI264" s="1"/>
      <c r="CJ264" s="1"/>
      <c r="CK264" s="1"/>
      <c r="CL264" s="1"/>
      <c r="CM264" s="1"/>
      <c r="CN264" s="1"/>
      <c r="CO264" s="1"/>
      <c r="CP264" s="1"/>
      <c r="CQ264" s="1"/>
      <c r="CR264" s="1"/>
      <c r="CS264" s="1"/>
      <c r="CT264" s="1"/>
      <c r="CU264" s="1"/>
      <c r="CV264" s="1"/>
      <c r="CW264" s="1"/>
      <c r="CX264" s="1"/>
      <c r="CY264" s="1"/>
      <c r="CZ264" s="1"/>
      <c r="DA264" s="1"/>
      <c r="DB264" s="1"/>
      <c r="DC264" s="1"/>
      <c r="DD264" s="1"/>
      <c r="DE264" s="1"/>
      <c r="DF264" s="1"/>
      <c r="DG264" s="1"/>
      <c r="DH264" s="1"/>
      <c r="DI264" s="1"/>
      <c r="DJ264" s="1"/>
      <c r="DK264" s="1"/>
      <c r="DL264" s="1"/>
      <c r="DM264" s="1"/>
      <c r="DN264" s="1"/>
      <c r="DO264" s="1"/>
      <c r="DP264" s="1"/>
      <c r="DQ264" s="1"/>
      <c r="DR264" s="1"/>
      <c r="DS264" s="1"/>
      <c r="DT264" s="1"/>
      <c r="DU264" s="1"/>
      <c r="DV264" s="1"/>
      <c r="DW264" s="1"/>
      <c r="DX264" s="1"/>
      <c r="DY264" s="1"/>
      <c r="DZ264" s="1"/>
      <c r="EA264" s="1"/>
      <c r="EB264" s="1"/>
      <c r="EC264" s="1"/>
      <c r="ED264" s="1"/>
      <c r="EE264" s="1"/>
      <c r="EF264" s="1"/>
      <c r="EG264" s="1"/>
      <c r="EH264" s="1"/>
      <c r="EI264" s="1"/>
      <c r="EJ264" s="1"/>
      <c r="EK264" s="1"/>
      <c r="EL264" s="1"/>
      <c r="EM264" s="1"/>
      <c r="EN264" s="1"/>
    </row>
    <row r="265" spans="1:14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c r="CD265" s="1"/>
      <c r="CE265" s="1"/>
      <c r="CF265" s="1"/>
      <c r="CG265" s="1"/>
      <c r="CH265" s="1"/>
      <c r="CI265" s="1"/>
      <c r="CJ265" s="1"/>
      <c r="CK265" s="1"/>
      <c r="CL265" s="1"/>
      <c r="CM265" s="1"/>
      <c r="CN265" s="1"/>
      <c r="CO265" s="1"/>
      <c r="CP265" s="1"/>
      <c r="CQ265" s="1"/>
      <c r="CR265" s="1"/>
      <c r="CS265" s="1"/>
      <c r="CT265" s="1"/>
      <c r="CU265" s="1"/>
      <c r="CV265" s="1"/>
      <c r="CW265" s="1"/>
      <c r="CX265" s="1"/>
      <c r="CY265" s="1"/>
      <c r="CZ265" s="1"/>
      <c r="DA265" s="1"/>
      <c r="DB265" s="1"/>
      <c r="DC265" s="1"/>
      <c r="DD265" s="1"/>
      <c r="DE265" s="1"/>
      <c r="DF265" s="1"/>
      <c r="DG265" s="1"/>
      <c r="DH265" s="1"/>
      <c r="DI265" s="1"/>
      <c r="DJ265" s="1"/>
      <c r="DK265" s="1"/>
      <c r="DL265" s="1"/>
      <c r="DM265" s="1"/>
      <c r="DN265" s="1"/>
      <c r="DO265" s="1"/>
      <c r="DP265" s="1"/>
      <c r="DQ265" s="1"/>
      <c r="DR265" s="1"/>
      <c r="DS265" s="1"/>
      <c r="DT265" s="1"/>
      <c r="DU265" s="1"/>
      <c r="DV265" s="1"/>
      <c r="DW265" s="1"/>
      <c r="DX265" s="1"/>
      <c r="DY265" s="1"/>
      <c r="DZ265" s="1"/>
      <c r="EA265" s="1"/>
      <c r="EB265" s="1"/>
      <c r="EC265" s="1"/>
      <c r="ED265" s="1"/>
      <c r="EE265" s="1"/>
      <c r="EF265" s="1"/>
      <c r="EG265" s="1"/>
      <c r="EH265" s="1"/>
      <c r="EI265" s="1"/>
      <c r="EJ265" s="1"/>
      <c r="EK265" s="1"/>
      <c r="EL265" s="1"/>
      <c r="EM265" s="1"/>
      <c r="EN265" s="1"/>
    </row>
    <row r="266" spans="1:14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c r="CD266" s="1"/>
      <c r="CE266" s="1"/>
      <c r="CF266" s="1"/>
      <c r="CG266" s="1"/>
      <c r="CH266" s="1"/>
      <c r="CI266" s="1"/>
      <c r="CJ266" s="1"/>
      <c r="CK266" s="1"/>
      <c r="CL266" s="1"/>
      <c r="CM266" s="1"/>
      <c r="CN266" s="1"/>
      <c r="CO266" s="1"/>
      <c r="CP266" s="1"/>
      <c r="CQ266" s="1"/>
      <c r="CR266" s="1"/>
      <c r="CS266" s="1"/>
      <c r="CT266" s="1"/>
      <c r="CU266" s="1"/>
      <c r="CV266" s="1"/>
      <c r="CW266" s="1"/>
      <c r="CX266" s="1"/>
      <c r="CY266" s="1"/>
      <c r="CZ266" s="1"/>
      <c r="DA266" s="1"/>
      <c r="DB266" s="1"/>
      <c r="DC266" s="1"/>
      <c r="DD266" s="1"/>
      <c r="DE266" s="1"/>
      <c r="DF266" s="1"/>
      <c r="DG266" s="1"/>
      <c r="DH266" s="1"/>
      <c r="DI266" s="1"/>
      <c r="DJ266" s="1"/>
      <c r="DK266" s="1"/>
      <c r="DL266" s="1"/>
      <c r="DM266" s="1"/>
      <c r="DN266" s="1"/>
      <c r="DO266" s="1"/>
      <c r="DP266" s="1"/>
      <c r="DQ266" s="1"/>
      <c r="DR266" s="1"/>
      <c r="DS266" s="1"/>
      <c r="DT266" s="1"/>
      <c r="DU266" s="1"/>
      <c r="DV266" s="1"/>
      <c r="DW266" s="1"/>
      <c r="DX266" s="1"/>
      <c r="DY266" s="1"/>
      <c r="DZ266" s="1"/>
      <c r="EA266" s="1"/>
      <c r="EB266" s="1"/>
      <c r="EC266" s="1"/>
      <c r="ED266" s="1"/>
      <c r="EE266" s="1"/>
      <c r="EF266" s="1"/>
      <c r="EG266" s="1"/>
      <c r="EH266" s="1"/>
      <c r="EI266" s="1"/>
      <c r="EJ266" s="1"/>
      <c r="EK266" s="1"/>
      <c r="EL266" s="1"/>
      <c r="EM266" s="1"/>
      <c r="EN266" s="1"/>
    </row>
    <row r="267" spans="1:14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c r="CD267" s="1"/>
      <c r="CE267" s="1"/>
      <c r="CF267" s="1"/>
      <c r="CG267" s="1"/>
      <c r="CH267" s="1"/>
      <c r="CI267" s="1"/>
      <c r="CJ267" s="1"/>
      <c r="CK267" s="1"/>
      <c r="CL267" s="1"/>
      <c r="CM267" s="1"/>
      <c r="CN267" s="1"/>
      <c r="CO267" s="1"/>
      <c r="CP267" s="1"/>
      <c r="CQ267" s="1"/>
      <c r="CR267" s="1"/>
      <c r="CS267" s="1"/>
      <c r="CT267" s="1"/>
      <c r="CU267" s="1"/>
      <c r="CV267" s="1"/>
      <c r="CW267" s="1"/>
      <c r="CX267" s="1"/>
      <c r="CY267" s="1"/>
      <c r="CZ267" s="1"/>
      <c r="DA267" s="1"/>
      <c r="DB267" s="1"/>
      <c r="DC267" s="1"/>
      <c r="DD267" s="1"/>
      <c r="DE267" s="1"/>
      <c r="DF267" s="1"/>
      <c r="DG267" s="1"/>
      <c r="DH267" s="1"/>
      <c r="DI267" s="1"/>
      <c r="DJ267" s="1"/>
      <c r="DK267" s="1"/>
      <c r="DL267" s="1"/>
      <c r="DM267" s="1"/>
      <c r="DN267" s="1"/>
      <c r="DO267" s="1"/>
      <c r="DP267" s="1"/>
      <c r="DQ267" s="1"/>
      <c r="DR267" s="1"/>
      <c r="DS267" s="1"/>
      <c r="DT267" s="1"/>
      <c r="DU267" s="1"/>
      <c r="DV267" s="1"/>
      <c r="DW267" s="1"/>
      <c r="DX267" s="1"/>
      <c r="DY267" s="1"/>
      <c r="DZ267" s="1"/>
      <c r="EA267" s="1"/>
      <c r="EB267" s="1"/>
      <c r="EC267" s="1"/>
      <c r="ED267" s="1"/>
      <c r="EE267" s="1"/>
      <c r="EF267" s="1"/>
      <c r="EG267" s="1"/>
      <c r="EH267" s="1"/>
      <c r="EI267" s="1"/>
      <c r="EJ267" s="1"/>
      <c r="EK267" s="1"/>
      <c r="EL267" s="1"/>
      <c r="EM267" s="1"/>
      <c r="EN267" s="1"/>
    </row>
    <row r="268" spans="1:14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c r="CD268" s="1"/>
      <c r="CE268" s="1"/>
      <c r="CF268" s="1"/>
      <c r="CG268" s="1"/>
      <c r="CH268" s="1"/>
      <c r="CI268" s="1"/>
      <c r="CJ268" s="1"/>
      <c r="CK268" s="1"/>
      <c r="CL268" s="1"/>
      <c r="CM268" s="1"/>
      <c r="CN268" s="1"/>
      <c r="CO268" s="1"/>
      <c r="CP268" s="1"/>
      <c r="CQ268" s="1"/>
      <c r="CR268" s="1"/>
      <c r="CS268" s="1"/>
      <c r="CT268" s="1"/>
      <c r="CU268" s="1"/>
      <c r="CV268" s="1"/>
      <c r="CW268" s="1"/>
      <c r="CX268" s="1"/>
      <c r="CY268" s="1"/>
      <c r="CZ268" s="1"/>
      <c r="DA268" s="1"/>
      <c r="DB268" s="1"/>
      <c r="DC268" s="1"/>
      <c r="DD268" s="1"/>
      <c r="DE268" s="1"/>
      <c r="DF268" s="1"/>
      <c r="DG268" s="1"/>
      <c r="DH268" s="1"/>
      <c r="DI268" s="1"/>
      <c r="DJ268" s="1"/>
      <c r="DK268" s="1"/>
      <c r="DL268" s="1"/>
      <c r="DM268" s="1"/>
      <c r="DN268" s="1"/>
      <c r="DO268" s="1"/>
      <c r="DP268" s="1"/>
      <c r="DQ268" s="1"/>
      <c r="DR268" s="1"/>
      <c r="DS268" s="1"/>
      <c r="DT268" s="1"/>
      <c r="DU268" s="1"/>
      <c r="DV268" s="1"/>
      <c r="DW268" s="1"/>
      <c r="DX268" s="1"/>
      <c r="DY268" s="1"/>
      <c r="DZ268" s="1"/>
      <c r="EA268" s="1"/>
      <c r="EB268" s="1"/>
      <c r="EC268" s="1"/>
      <c r="ED268" s="1"/>
      <c r="EE268" s="1"/>
      <c r="EF268" s="1"/>
      <c r="EG268" s="1"/>
      <c r="EH268" s="1"/>
      <c r="EI268" s="1"/>
      <c r="EJ268" s="1"/>
      <c r="EK268" s="1"/>
      <c r="EL268" s="1"/>
      <c r="EM268" s="1"/>
      <c r="EN268" s="1"/>
    </row>
    <row r="269" spans="1:14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c r="CD269" s="1"/>
      <c r="CE269" s="1"/>
      <c r="CF269" s="1"/>
      <c r="CG269" s="1"/>
      <c r="CH269" s="1"/>
      <c r="CI269" s="1"/>
      <c r="CJ269" s="1"/>
      <c r="CK269" s="1"/>
      <c r="CL269" s="1"/>
      <c r="CM269" s="1"/>
      <c r="CN269" s="1"/>
      <c r="CO269" s="1"/>
      <c r="CP269" s="1"/>
      <c r="CQ269" s="1"/>
      <c r="CR269" s="1"/>
      <c r="CS269" s="1"/>
      <c r="CT269" s="1"/>
      <c r="CU269" s="1"/>
      <c r="CV269" s="1"/>
      <c r="CW269" s="1"/>
      <c r="CX269" s="1"/>
      <c r="CY269" s="1"/>
      <c r="CZ269" s="1"/>
      <c r="DA269" s="1"/>
      <c r="DB269" s="1"/>
      <c r="DC269" s="1"/>
      <c r="DD269" s="1"/>
      <c r="DE269" s="1"/>
      <c r="DF269" s="1"/>
      <c r="DG269" s="1"/>
      <c r="DH269" s="1"/>
      <c r="DI269" s="1"/>
      <c r="DJ269" s="1"/>
      <c r="DK269" s="1"/>
      <c r="DL269" s="1"/>
      <c r="DM269" s="1"/>
      <c r="DN269" s="1"/>
      <c r="DO269" s="1"/>
      <c r="DP269" s="1"/>
      <c r="DQ269" s="1"/>
      <c r="DR269" s="1"/>
      <c r="DS269" s="1"/>
      <c r="DT269" s="1"/>
      <c r="DU269" s="1"/>
      <c r="DV269" s="1"/>
      <c r="DW269" s="1"/>
      <c r="DX269" s="1"/>
      <c r="DY269" s="1"/>
      <c r="DZ269" s="1"/>
      <c r="EA269" s="1"/>
      <c r="EB269" s="1"/>
      <c r="EC269" s="1"/>
      <c r="ED269" s="1"/>
      <c r="EE269" s="1"/>
      <c r="EF269" s="1"/>
      <c r="EG269" s="1"/>
      <c r="EH269" s="1"/>
      <c r="EI269" s="1"/>
      <c r="EJ269" s="1"/>
      <c r="EK269" s="1"/>
      <c r="EL269" s="1"/>
      <c r="EM269" s="1"/>
      <c r="EN269" s="1"/>
    </row>
    <row r="270" spans="1:14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c r="CD270" s="1"/>
      <c r="CE270" s="1"/>
      <c r="CF270" s="1"/>
      <c r="CG270" s="1"/>
      <c r="CH270" s="1"/>
      <c r="CI270" s="1"/>
      <c r="CJ270" s="1"/>
      <c r="CK270" s="1"/>
      <c r="CL270" s="1"/>
      <c r="CM270" s="1"/>
      <c r="CN270" s="1"/>
      <c r="CO270" s="1"/>
      <c r="CP270" s="1"/>
      <c r="CQ270" s="1"/>
      <c r="CR270" s="1"/>
      <c r="CS270" s="1"/>
      <c r="CT270" s="1"/>
      <c r="CU270" s="1"/>
      <c r="CV270" s="1"/>
      <c r="CW270" s="1"/>
      <c r="CX270" s="1"/>
      <c r="CY270" s="1"/>
      <c r="CZ270" s="1"/>
      <c r="DA270" s="1"/>
      <c r="DB270" s="1"/>
      <c r="DC270" s="1"/>
      <c r="DD270" s="1"/>
      <c r="DE270" s="1"/>
      <c r="DF270" s="1"/>
      <c r="DG270" s="1"/>
      <c r="DH270" s="1"/>
      <c r="DI270" s="1"/>
      <c r="DJ270" s="1"/>
      <c r="DK270" s="1"/>
      <c r="DL270" s="1"/>
      <c r="DM270" s="1"/>
      <c r="DN270" s="1"/>
      <c r="DO270" s="1"/>
      <c r="DP270" s="1"/>
      <c r="DQ270" s="1"/>
      <c r="DR270" s="1"/>
      <c r="DS270" s="1"/>
      <c r="DT270" s="1"/>
      <c r="DU270" s="1"/>
      <c r="DV270" s="1"/>
      <c r="DW270" s="1"/>
      <c r="DX270" s="1"/>
      <c r="DY270" s="1"/>
      <c r="DZ270" s="1"/>
      <c r="EA270" s="1"/>
      <c r="EB270" s="1"/>
      <c r="EC270" s="1"/>
      <c r="ED270" s="1"/>
      <c r="EE270" s="1"/>
      <c r="EF270" s="1"/>
      <c r="EG270" s="1"/>
      <c r="EH270" s="1"/>
      <c r="EI270" s="1"/>
      <c r="EJ270" s="1"/>
      <c r="EK270" s="1"/>
      <c r="EL270" s="1"/>
      <c r="EM270" s="1"/>
      <c r="EN270" s="1"/>
    </row>
    <row r="271" spans="1:14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c r="CD271" s="1"/>
      <c r="CE271" s="1"/>
      <c r="CF271" s="1"/>
      <c r="CG271" s="1"/>
      <c r="CH271" s="1"/>
      <c r="CI271" s="1"/>
      <c r="CJ271" s="1"/>
      <c r="CK271" s="1"/>
      <c r="CL271" s="1"/>
      <c r="CM271" s="1"/>
      <c r="CN271" s="1"/>
      <c r="CO271" s="1"/>
      <c r="CP271" s="1"/>
      <c r="CQ271" s="1"/>
      <c r="CR271" s="1"/>
      <c r="CS271" s="1"/>
      <c r="CT271" s="1"/>
      <c r="CU271" s="1"/>
      <c r="CV271" s="1"/>
      <c r="CW271" s="1"/>
      <c r="CX271" s="1"/>
      <c r="CY271" s="1"/>
      <c r="CZ271" s="1"/>
      <c r="DA271" s="1"/>
      <c r="DB271" s="1"/>
      <c r="DC271" s="1"/>
      <c r="DD271" s="1"/>
      <c r="DE271" s="1"/>
      <c r="DF271" s="1"/>
      <c r="DG271" s="1"/>
      <c r="DH271" s="1"/>
      <c r="DI271" s="1"/>
      <c r="DJ271" s="1"/>
      <c r="DK271" s="1"/>
      <c r="DL271" s="1"/>
      <c r="DM271" s="1"/>
      <c r="DN271" s="1"/>
      <c r="DO271" s="1"/>
      <c r="DP271" s="1"/>
      <c r="DQ271" s="1"/>
      <c r="DR271" s="1"/>
      <c r="DS271" s="1"/>
      <c r="DT271" s="1"/>
      <c r="DU271" s="1"/>
      <c r="DV271" s="1"/>
      <c r="DW271" s="1"/>
      <c r="DX271" s="1"/>
      <c r="DY271" s="1"/>
      <c r="DZ271" s="1"/>
      <c r="EA271" s="1"/>
      <c r="EB271" s="1"/>
      <c r="EC271" s="1"/>
      <c r="ED271" s="1"/>
      <c r="EE271" s="1"/>
      <c r="EF271" s="1"/>
      <c r="EG271" s="1"/>
      <c r="EH271" s="1"/>
      <c r="EI271" s="1"/>
      <c r="EJ271" s="1"/>
      <c r="EK271" s="1"/>
      <c r="EL271" s="1"/>
      <c r="EM271" s="1"/>
      <c r="EN271" s="1"/>
    </row>
    <row r="272" spans="1:14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c r="CD272" s="1"/>
      <c r="CE272" s="1"/>
      <c r="CF272" s="1"/>
      <c r="CG272" s="1"/>
      <c r="CH272" s="1"/>
      <c r="CI272" s="1"/>
      <c r="CJ272" s="1"/>
      <c r="CK272" s="1"/>
      <c r="CL272" s="1"/>
      <c r="CM272" s="1"/>
      <c r="CN272" s="1"/>
      <c r="CO272" s="1"/>
      <c r="CP272" s="1"/>
      <c r="CQ272" s="1"/>
      <c r="CR272" s="1"/>
      <c r="CS272" s="1"/>
      <c r="CT272" s="1"/>
      <c r="CU272" s="1"/>
      <c r="CV272" s="1"/>
      <c r="CW272" s="1"/>
      <c r="CX272" s="1"/>
      <c r="CY272" s="1"/>
      <c r="CZ272" s="1"/>
      <c r="DA272" s="1"/>
      <c r="DB272" s="1"/>
      <c r="DC272" s="1"/>
      <c r="DD272" s="1"/>
      <c r="DE272" s="1"/>
      <c r="DF272" s="1"/>
      <c r="DG272" s="1"/>
      <c r="DH272" s="1"/>
      <c r="DI272" s="1"/>
      <c r="DJ272" s="1"/>
      <c r="DK272" s="1"/>
      <c r="DL272" s="1"/>
      <c r="DM272" s="1"/>
      <c r="DN272" s="1"/>
      <c r="DO272" s="1"/>
      <c r="DP272" s="1"/>
      <c r="DQ272" s="1"/>
      <c r="DR272" s="1"/>
      <c r="DS272" s="1"/>
      <c r="DT272" s="1"/>
      <c r="DU272" s="1"/>
      <c r="DV272" s="1"/>
      <c r="DW272" s="1"/>
      <c r="DX272" s="1"/>
      <c r="DY272" s="1"/>
      <c r="DZ272" s="1"/>
      <c r="EA272" s="1"/>
      <c r="EB272" s="1"/>
      <c r="EC272" s="1"/>
      <c r="ED272" s="1"/>
      <c r="EE272" s="1"/>
      <c r="EF272" s="1"/>
      <c r="EG272" s="1"/>
      <c r="EH272" s="1"/>
      <c r="EI272" s="1"/>
      <c r="EJ272" s="1"/>
      <c r="EK272" s="1"/>
      <c r="EL272" s="1"/>
      <c r="EM272" s="1"/>
      <c r="EN272" s="1"/>
    </row>
    <row r="273" spans="1:14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c r="CD273" s="1"/>
      <c r="CE273" s="1"/>
      <c r="CF273" s="1"/>
      <c r="CG273" s="1"/>
      <c r="CH273" s="1"/>
      <c r="CI273" s="1"/>
      <c r="CJ273" s="1"/>
      <c r="CK273" s="1"/>
      <c r="CL273" s="1"/>
      <c r="CM273" s="1"/>
      <c r="CN273" s="1"/>
      <c r="CO273" s="1"/>
      <c r="CP273" s="1"/>
      <c r="CQ273" s="1"/>
      <c r="CR273" s="1"/>
      <c r="CS273" s="1"/>
      <c r="CT273" s="1"/>
      <c r="CU273" s="1"/>
      <c r="CV273" s="1"/>
      <c r="CW273" s="1"/>
      <c r="CX273" s="1"/>
      <c r="CY273" s="1"/>
      <c r="CZ273" s="1"/>
      <c r="DA273" s="1"/>
      <c r="DB273" s="1"/>
      <c r="DC273" s="1"/>
      <c r="DD273" s="1"/>
      <c r="DE273" s="1"/>
      <c r="DF273" s="1"/>
      <c r="DG273" s="1"/>
      <c r="DH273" s="1"/>
      <c r="DI273" s="1"/>
      <c r="DJ273" s="1"/>
      <c r="DK273" s="1"/>
      <c r="DL273" s="1"/>
      <c r="DM273" s="1"/>
      <c r="DN273" s="1"/>
      <c r="DO273" s="1"/>
      <c r="DP273" s="1"/>
      <c r="DQ273" s="1"/>
      <c r="DR273" s="1"/>
      <c r="DS273" s="1"/>
      <c r="DT273" s="1"/>
      <c r="DU273" s="1"/>
      <c r="DV273" s="1"/>
      <c r="DW273" s="1"/>
      <c r="DX273" s="1"/>
      <c r="DY273" s="1"/>
      <c r="DZ273" s="1"/>
      <c r="EA273" s="1"/>
      <c r="EB273" s="1"/>
      <c r="EC273" s="1"/>
      <c r="ED273" s="1"/>
      <c r="EE273" s="1"/>
      <c r="EF273" s="1"/>
      <c r="EG273" s="1"/>
      <c r="EH273" s="1"/>
      <c r="EI273" s="1"/>
      <c r="EJ273" s="1"/>
      <c r="EK273" s="1"/>
      <c r="EL273" s="1"/>
      <c r="EM273" s="1"/>
      <c r="EN273" s="1"/>
    </row>
    <row r="274" spans="1:14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c r="CD274" s="1"/>
      <c r="CE274" s="1"/>
      <c r="CF274" s="1"/>
      <c r="CG274" s="1"/>
      <c r="CH274" s="1"/>
      <c r="CI274" s="1"/>
      <c r="CJ274" s="1"/>
      <c r="CK274" s="1"/>
      <c r="CL274" s="1"/>
      <c r="CM274" s="1"/>
      <c r="CN274" s="1"/>
      <c r="CO274" s="1"/>
      <c r="CP274" s="1"/>
      <c r="CQ274" s="1"/>
      <c r="CR274" s="1"/>
      <c r="CS274" s="1"/>
      <c r="CT274" s="1"/>
      <c r="CU274" s="1"/>
      <c r="CV274" s="1"/>
      <c r="CW274" s="1"/>
      <c r="CX274" s="1"/>
      <c r="CY274" s="1"/>
      <c r="CZ274" s="1"/>
      <c r="DA274" s="1"/>
      <c r="DB274" s="1"/>
      <c r="DC274" s="1"/>
      <c r="DD274" s="1"/>
      <c r="DE274" s="1"/>
      <c r="DF274" s="1"/>
      <c r="DG274" s="1"/>
      <c r="DH274" s="1"/>
      <c r="DI274" s="1"/>
      <c r="DJ274" s="1"/>
      <c r="DK274" s="1"/>
      <c r="DL274" s="1"/>
      <c r="DM274" s="1"/>
      <c r="DN274" s="1"/>
      <c r="DO274" s="1"/>
      <c r="DP274" s="1"/>
      <c r="DQ274" s="1"/>
      <c r="DR274" s="1"/>
      <c r="DS274" s="1"/>
      <c r="DT274" s="1"/>
      <c r="DU274" s="1"/>
      <c r="DV274" s="1"/>
      <c r="DW274" s="1"/>
      <c r="DX274" s="1"/>
      <c r="DY274" s="1"/>
      <c r="DZ274" s="1"/>
      <c r="EA274" s="1"/>
      <c r="EB274" s="1"/>
      <c r="EC274" s="1"/>
      <c r="ED274" s="1"/>
      <c r="EE274" s="1"/>
      <c r="EF274" s="1"/>
      <c r="EG274" s="1"/>
      <c r="EH274" s="1"/>
      <c r="EI274" s="1"/>
      <c r="EJ274" s="1"/>
      <c r="EK274" s="1"/>
      <c r="EL274" s="1"/>
      <c r="EM274" s="1"/>
      <c r="EN274" s="1"/>
    </row>
    <row r="275" spans="1:14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c r="CD275" s="1"/>
      <c r="CE275" s="1"/>
      <c r="CF275" s="1"/>
      <c r="CG275" s="1"/>
      <c r="CH275" s="1"/>
      <c r="CI275" s="1"/>
      <c r="CJ275" s="1"/>
      <c r="CK275" s="1"/>
      <c r="CL275" s="1"/>
      <c r="CM275" s="1"/>
      <c r="CN275" s="1"/>
      <c r="CO275" s="1"/>
      <c r="CP275" s="1"/>
      <c r="CQ275" s="1"/>
      <c r="CR275" s="1"/>
      <c r="CS275" s="1"/>
      <c r="CT275" s="1"/>
      <c r="CU275" s="1"/>
      <c r="CV275" s="1"/>
      <c r="CW275" s="1"/>
      <c r="CX275" s="1"/>
      <c r="CY275" s="1"/>
      <c r="CZ275" s="1"/>
      <c r="DA275" s="1"/>
      <c r="DB275" s="1"/>
      <c r="DC275" s="1"/>
      <c r="DD275" s="1"/>
      <c r="DE275" s="1"/>
      <c r="DF275" s="1"/>
      <c r="DG275" s="1"/>
      <c r="DH275" s="1"/>
      <c r="DI275" s="1"/>
      <c r="DJ275" s="1"/>
      <c r="DK275" s="1"/>
      <c r="DL275" s="1"/>
      <c r="DM275" s="1"/>
      <c r="DN275" s="1"/>
      <c r="DO275" s="1"/>
      <c r="DP275" s="1"/>
      <c r="DQ275" s="1"/>
      <c r="DR275" s="1"/>
      <c r="DS275" s="1"/>
      <c r="DT275" s="1"/>
      <c r="DU275" s="1"/>
      <c r="DV275" s="1"/>
      <c r="DW275" s="1"/>
      <c r="DX275" s="1"/>
      <c r="DY275" s="1"/>
      <c r="DZ275" s="1"/>
      <c r="EA275" s="1"/>
      <c r="EB275" s="1"/>
      <c r="EC275" s="1"/>
      <c r="ED275" s="1"/>
      <c r="EE275" s="1"/>
      <c r="EF275" s="1"/>
      <c r="EG275" s="1"/>
      <c r="EH275" s="1"/>
      <c r="EI275" s="1"/>
      <c r="EJ275" s="1"/>
      <c r="EK275" s="1"/>
      <c r="EL275" s="1"/>
      <c r="EM275" s="1"/>
      <c r="EN275" s="1"/>
    </row>
    <row r="276" spans="1:14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c r="CD276" s="1"/>
      <c r="CE276" s="1"/>
      <c r="CF276" s="1"/>
      <c r="CG276" s="1"/>
      <c r="CH276" s="1"/>
      <c r="CI276" s="1"/>
      <c r="CJ276" s="1"/>
      <c r="CK276" s="1"/>
      <c r="CL276" s="1"/>
      <c r="CM276" s="1"/>
      <c r="CN276" s="1"/>
      <c r="CO276" s="1"/>
      <c r="CP276" s="1"/>
      <c r="CQ276" s="1"/>
      <c r="CR276" s="1"/>
      <c r="CS276" s="1"/>
      <c r="CT276" s="1"/>
      <c r="CU276" s="1"/>
      <c r="CV276" s="1"/>
      <c r="CW276" s="1"/>
      <c r="CX276" s="1"/>
      <c r="CY276" s="1"/>
      <c r="CZ276" s="1"/>
      <c r="DA276" s="1"/>
      <c r="DB276" s="1"/>
      <c r="DC276" s="1"/>
      <c r="DD276" s="1"/>
      <c r="DE276" s="1"/>
      <c r="DF276" s="1"/>
      <c r="DG276" s="1"/>
      <c r="DH276" s="1"/>
      <c r="DI276" s="1"/>
      <c r="DJ276" s="1"/>
      <c r="DK276" s="1"/>
      <c r="DL276" s="1"/>
      <c r="DM276" s="1"/>
      <c r="DN276" s="1"/>
      <c r="DO276" s="1"/>
      <c r="DP276" s="1"/>
      <c r="DQ276" s="1"/>
      <c r="DR276" s="1"/>
      <c r="DS276" s="1"/>
      <c r="DT276" s="1"/>
      <c r="DU276" s="1"/>
      <c r="DV276" s="1"/>
      <c r="DW276" s="1"/>
      <c r="DX276" s="1"/>
      <c r="DY276" s="1"/>
      <c r="DZ276" s="1"/>
      <c r="EA276" s="1"/>
      <c r="EB276" s="1"/>
      <c r="EC276" s="1"/>
      <c r="ED276" s="1"/>
      <c r="EE276" s="1"/>
      <c r="EF276" s="1"/>
      <c r="EG276" s="1"/>
      <c r="EH276" s="1"/>
      <c r="EI276" s="1"/>
      <c r="EJ276" s="1"/>
      <c r="EK276" s="1"/>
      <c r="EL276" s="1"/>
      <c r="EM276" s="1"/>
      <c r="EN276" s="1"/>
    </row>
    <row r="277" spans="1:14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c r="CD277" s="1"/>
      <c r="CE277" s="1"/>
      <c r="CF277" s="1"/>
      <c r="CG277" s="1"/>
      <c r="CH277" s="1"/>
      <c r="CI277" s="1"/>
      <c r="CJ277" s="1"/>
      <c r="CK277" s="1"/>
      <c r="CL277" s="1"/>
      <c r="CM277" s="1"/>
      <c r="CN277" s="1"/>
      <c r="CO277" s="1"/>
      <c r="CP277" s="1"/>
      <c r="CQ277" s="1"/>
      <c r="CR277" s="1"/>
      <c r="CS277" s="1"/>
      <c r="CT277" s="1"/>
      <c r="CU277" s="1"/>
      <c r="CV277" s="1"/>
      <c r="CW277" s="1"/>
      <c r="CX277" s="1"/>
      <c r="CY277" s="1"/>
      <c r="CZ277" s="1"/>
      <c r="DA277" s="1"/>
      <c r="DB277" s="1"/>
      <c r="DC277" s="1"/>
      <c r="DD277" s="1"/>
      <c r="DE277" s="1"/>
      <c r="DF277" s="1"/>
      <c r="DG277" s="1"/>
      <c r="DH277" s="1"/>
      <c r="DI277" s="1"/>
      <c r="DJ277" s="1"/>
      <c r="DK277" s="1"/>
      <c r="DL277" s="1"/>
      <c r="DM277" s="1"/>
      <c r="DN277" s="1"/>
      <c r="DO277" s="1"/>
      <c r="DP277" s="1"/>
      <c r="DQ277" s="1"/>
      <c r="DR277" s="1"/>
      <c r="DS277" s="1"/>
      <c r="DT277" s="1"/>
      <c r="DU277" s="1"/>
      <c r="DV277" s="1"/>
      <c r="DW277" s="1"/>
      <c r="DX277" s="1"/>
      <c r="DY277" s="1"/>
      <c r="DZ277" s="1"/>
      <c r="EA277" s="1"/>
      <c r="EB277" s="1"/>
      <c r="EC277" s="1"/>
      <c r="ED277" s="1"/>
      <c r="EE277" s="1"/>
      <c r="EF277" s="1"/>
      <c r="EG277" s="1"/>
      <c r="EH277" s="1"/>
      <c r="EI277" s="1"/>
      <c r="EJ277" s="1"/>
      <c r="EK277" s="1"/>
      <c r="EL277" s="1"/>
      <c r="EM277" s="1"/>
      <c r="EN277" s="1"/>
    </row>
    <row r="278" spans="1:14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c r="CD278" s="1"/>
      <c r="CE278" s="1"/>
      <c r="CF278" s="1"/>
      <c r="CG278" s="1"/>
      <c r="CH278" s="1"/>
      <c r="CI278" s="1"/>
      <c r="CJ278" s="1"/>
      <c r="CK278" s="1"/>
      <c r="CL278" s="1"/>
      <c r="CM278" s="1"/>
      <c r="CN278" s="1"/>
      <c r="CO278" s="1"/>
      <c r="CP278" s="1"/>
      <c r="CQ278" s="1"/>
      <c r="CR278" s="1"/>
      <c r="CS278" s="1"/>
      <c r="CT278" s="1"/>
      <c r="CU278" s="1"/>
      <c r="CV278" s="1"/>
      <c r="CW278" s="1"/>
      <c r="CX278" s="1"/>
      <c r="CY278" s="1"/>
      <c r="CZ278" s="1"/>
      <c r="DA278" s="1"/>
      <c r="DB278" s="1"/>
      <c r="DC278" s="1"/>
      <c r="DD278" s="1"/>
      <c r="DE278" s="1"/>
      <c r="DF278" s="1"/>
      <c r="DG278" s="1"/>
      <c r="DH278" s="1"/>
      <c r="DI278" s="1"/>
      <c r="DJ278" s="1"/>
      <c r="DK278" s="1"/>
      <c r="DL278" s="1"/>
      <c r="DM278" s="1"/>
      <c r="DN278" s="1"/>
      <c r="DO278" s="1"/>
      <c r="DP278" s="1"/>
      <c r="DQ278" s="1"/>
      <c r="DR278" s="1"/>
      <c r="DS278" s="1"/>
      <c r="DT278" s="1"/>
      <c r="DU278" s="1"/>
      <c r="DV278" s="1"/>
      <c r="DW278" s="1"/>
      <c r="DX278" s="1"/>
      <c r="DY278" s="1"/>
      <c r="DZ278" s="1"/>
      <c r="EA278" s="1"/>
      <c r="EB278" s="1"/>
      <c r="EC278" s="1"/>
      <c r="ED278" s="1"/>
      <c r="EE278" s="1"/>
      <c r="EF278" s="1"/>
      <c r="EG278" s="1"/>
      <c r="EH278" s="1"/>
      <c r="EI278" s="1"/>
      <c r="EJ278" s="1"/>
      <c r="EK278" s="1"/>
      <c r="EL278" s="1"/>
      <c r="EM278" s="1"/>
      <c r="EN278" s="1"/>
    </row>
    <row r="279" spans="1:14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c r="CD279" s="1"/>
      <c r="CE279" s="1"/>
      <c r="CF279" s="1"/>
      <c r="CG279" s="1"/>
      <c r="CH279" s="1"/>
      <c r="CI279" s="1"/>
      <c r="CJ279" s="1"/>
      <c r="CK279" s="1"/>
      <c r="CL279" s="1"/>
      <c r="CM279" s="1"/>
      <c r="CN279" s="1"/>
      <c r="CO279" s="1"/>
      <c r="CP279" s="1"/>
      <c r="CQ279" s="1"/>
      <c r="CR279" s="1"/>
      <c r="CS279" s="1"/>
      <c r="CT279" s="1"/>
      <c r="CU279" s="1"/>
      <c r="CV279" s="1"/>
      <c r="CW279" s="1"/>
      <c r="CX279" s="1"/>
      <c r="CY279" s="1"/>
      <c r="CZ279" s="1"/>
      <c r="DA279" s="1"/>
      <c r="DB279" s="1"/>
      <c r="DC279" s="1"/>
      <c r="DD279" s="1"/>
      <c r="DE279" s="1"/>
      <c r="DF279" s="1"/>
      <c r="DG279" s="1"/>
      <c r="DH279" s="1"/>
      <c r="DI279" s="1"/>
      <c r="DJ279" s="1"/>
      <c r="DK279" s="1"/>
      <c r="DL279" s="1"/>
      <c r="DM279" s="1"/>
      <c r="DN279" s="1"/>
      <c r="DO279" s="1"/>
      <c r="DP279" s="1"/>
      <c r="DQ279" s="1"/>
      <c r="DR279" s="1"/>
      <c r="DS279" s="1"/>
      <c r="DT279" s="1"/>
      <c r="DU279" s="1"/>
      <c r="DV279" s="1"/>
      <c r="DW279" s="1"/>
      <c r="DX279" s="1"/>
      <c r="DY279" s="1"/>
      <c r="DZ279" s="1"/>
      <c r="EA279" s="1"/>
      <c r="EB279" s="1"/>
      <c r="EC279" s="1"/>
      <c r="ED279" s="1"/>
      <c r="EE279" s="1"/>
      <c r="EF279" s="1"/>
      <c r="EG279" s="1"/>
      <c r="EH279" s="1"/>
      <c r="EI279" s="1"/>
      <c r="EJ279" s="1"/>
      <c r="EK279" s="1"/>
      <c r="EL279" s="1"/>
      <c r="EM279" s="1"/>
      <c r="EN279" s="1"/>
    </row>
    <row r="280" spans="1:14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c r="CD280" s="1"/>
      <c r="CE280" s="1"/>
      <c r="CF280" s="1"/>
      <c r="CG280" s="1"/>
      <c r="CH280" s="1"/>
      <c r="CI280" s="1"/>
      <c r="CJ280" s="1"/>
      <c r="CK280" s="1"/>
      <c r="CL280" s="1"/>
      <c r="CM280" s="1"/>
      <c r="CN280" s="1"/>
      <c r="CO280" s="1"/>
      <c r="CP280" s="1"/>
      <c r="CQ280" s="1"/>
      <c r="CR280" s="1"/>
      <c r="CS280" s="1"/>
      <c r="CT280" s="1"/>
      <c r="CU280" s="1"/>
      <c r="CV280" s="1"/>
      <c r="CW280" s="1"/>
      <c r="CX280" s="1"/>
      <c r="CY280" s="1"/>
      <c r="CZ280" s="1"/>
      <c r="DA280" s="1"/>
      <c r="DB280" s="1"/>
      <c r="DC280" s="1"/>
      <c r="DD280" s="1"/>
      <c r="DE280" s="1"/>
      <c r="DF280" s="1"/>
      <c r="DG280" s="1"/>
      <c r="DH280" s="1"/>
      <c r="DI280" s="1"/>
      <c r="DJ280" s="1"/>
      <c r="DK280" s="1"/>
      <c r="DL280" s="1"/>
      <c r="DM280" s="1"/>
      <c r="DN280" s="1"/>
      <c r="DO280" s="1"/>
      <c r="DP280" s="1"/>
      <c r="DQ280" s="1"/>
      <c r="DR280" s="1"/>
      <c r="DS280" s="1"/>
      <c r="DT280" s="1"/>
      <c r="DU280" s="1"/>
      <c r="DV280" s="1"/>
      <c r="DW280" s="1"/>
      <c r="DX280" s="1"/>
      <c r="DY280" s="1"/>
      <c r="DZ280" s="1"/>
      <c r="EA280" s="1"/>
      <c r="EB280" s="1"/>
      <c r="EC280" s="1"/>
      <c r="ED280" s="1"/>
      <c r="EE280" s="1"/>
      <c r="EF280" s="1"/>
      <c r="EG280" s="1"/>
      <c r="EH280" s="1"/>
      <c r="EI280" s="1"/>
      <c r="EJ280" s="1"/>
      <c r="EK280" s="1"/>
      <c r="EL280" s="1"/>
      <c r="EM280" s="1"/>
      <c r="EN280" s="1"/>
    </row>
    <row r="281" spans="1:14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c r="CD281" s="1"/>
      <c r="CE281" s="1"/>
      <c r="CF281" s="1"/>
      <c r="CG281" s="1"/>
      <c r="CH281" s="1"/>
      <c r="CI281" s="1"/>
      <c r="CJ281" s="1"/>
      <c r="CK281" s="1"/>
      <c r="CL281" s="1"/>
      <c r="CM281" s="1"/>
      <c r="CN281" s="1"/>
      <c r="CO281" s="1"/>
      <c r="CP281" s="1"/>
      <c r="CQ281" s="1"/>
      <c r="CR281" s="1"/>
      <c r="CS281" s="1"/>
      <c r="CT281" s="1"/>
      <c r="CU281" s="1"/>
      <c r="CV281" s="1"/>
      <c r="CW281" s="1"/>
      <c r="CX281" s="1"/>
      <c r="CY281" s="1"/>
      <c r="CZ281" s="1"/>
      <c r="DA281" s="1"/>
      <c r="DB281" s="1"/>
      <c r="DC281" s="1"/>
      <c r="DD281" s="1"/>
      <c r="DE281" s="1"/>
      <c r="DF281" s="1"/>
      <c r="DG281" s="1"/>
      <c r="DH281" s="1"/>
      <c r="DI281" s="1"/>
      <c r="DJ281" s="1"/>
      <c r="DK281" s="1"/>
      <c r="DL281" s="1"/>
      <c r="DM281" s="1"/>
      <c r="DN281" s="1"/>
      <c r="DO281" s="1"/>
      <c r="DP281" s="1"/>
      <c r="DQ281" s="1"/>
      <c r="DR281" s="1"/>
      <c r="DS281" s="1"/>
      <c r="DT281" s="1"/>
      <c r="DU281" s="1"/>
      <c r="DV281" s="1"/>
      <c r="DW281" s="1"/>
      <c r="DX281" s="1"/>
      <c r="DY281" s="1"/>
      <c r="DZ281" s="1"/>
      <c r="EA281" s="1"/>
      <c r="EB281" s="1"/>
      <c r="EC281" s="1"/>
      <c r="ED281" s="1"/>
      <c r="EE281" s="1"/>
      <c r="EF281" s="1"/>
      <c r="EG281" s="1"/>
      <c r="EH281" s="1"/>
      <c r="EI281" s="1"/>
      <c r="EJ281" s="1"/>
      <c r="EK281" s="1"/>
      <c r="EL281" s="1"/>
      <c r="EM281" s="1"/>
      <c r="EN281" s="1"/>
    </row>
    <row r="282" spans="1:14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c r="CD282" s="1"/>
      <c r="CE282" s="1"/>
      <c r="CF282" s="1"/>
      <c r="CG282" s="1"/>
      <c r="CH282" s="1"/>
      <c r="CI282" s="1"/>
      <c r="CJ282" s="1"/>
      <c r="CK282" s="1"/>
      <c r="CL282" s="1"/>
      <c r="CM282" s="1"/>
      <c r="CN282" s="1"/>
      <c r="CO282" s="1"/>
      <c r="CP282" s="1"/>
      <c r="CQ282" s="1"/>
      <c r="CR282" s="1"/>
      <c r="CS282" s="1"/>
      <c r="CT282" s="1"/>
      <c r="CU282" s="1"/>
      <c r="CV282" s="1"/>
      <c r="CW282" s="1"/>
      <c r="CX282" s="1"/>
      <c r="CY282" s="1"/>
      <c r="CZ282" s="1"/>
      <c r="DA282" s="1"/>
      <c r="DB282" s="1"/>
      <c r="DC282" s="1"/>
      <c r="DD282" s="1"/>
      <c r="DE282" s="1"/>
      <c r="DF282" s="1"/>
      <c r="DG282" s="1"/>
      <c r="DH282" s="1"/>
      <c r="DI282" s="1"/>
      <c r="DJ282" s="1"/>
      <c r="DK282" s="1"/>
      <c r="DL282" s="1"/>
      <c r="DM282" s="1"/>
      <c r="DN282" s="1"/>
      <c r="DO282" s="1"/>
      <c r="DP282" s="1"/>
      <c r="DQ282" s="1"/>
      <c r="DR282" s="1"/>
      <c r="DS282" s="1"/>
      <c r="DT282" s="1"/>
      <c r="DU282" s="1"/>
      <c r="DV282" s="1"/>
      <c r="DW282" s="1"/>
      <c r="DX282" s="1"/>
      <c r="DY282" s="1"/>
      <c r="DZ282" s="1"/>
      <c r="EA282" s="1"/>
      <c r="EB282" s="1"/>
      <c r="EC282" s="1"/>
      <c r="ED282" s="1"/>
      <c r="EE282" s="1"/>
      <c r="EF282" s="1"/>
      <c r="EG282" s="1"/>
      <c r="EH282" s="1"/>
      <c r="EI282" s="1"/>
      <c r="EJ282" s="1"/>
      <c r="EK282" s="1"/>
      <c r="EL282" s="1"/>
      <c r="EM282" s="1"/>
      <c r="EN282" s="1"/>
    </row>
    <row r="283" spans="1:14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c r="CD283" s="1"/>
      <c r="CE283" s="1"/>
      <c r="CF283" s="1"/>
      <c r="CG283" s="1"/>
      <c r="CH283" s="1"/>
      <c r="CI283" s="1"/>
      <c r="CJ283" s="1"/>
      <c r="CK283" s="1"/>
      <c r="CL283" s="1"/>
      <c r="CM283" s="1"/>
      <c r="CN283" s="1"/>
      <c r="CO283" s="1"/>
      <c r="CP283" s="1"/>
      <c r="CQ283" s="1"/>
      <c r="CR283" s="1"/>
      <c r="CS283" s="1"/>
      <c r="CT283" s="1"/>
      <c r="CU283" s="1"/>
      <c r="CV283" s="1"/>
      <c r="CW283" s="1"/>
      <c r="CX283" s="1"/>
      <c r="CY283" s="1"/>
      <c r="CZ283" s="1"/>
      <c r="DA283" s="1"/>
      <c r="DB283" s="1"/>
      <c r="DC283" s="1"/>
      <c r="DD283" s="1"/>
      <c r="DE283" s="1"/>
      <c r="DF283" s="1"/>
      <c r="DG283" s="1"/>
      <c r="DH283" s="1"/>
      <c r="DI283" s="1"/>
      <c r="DJ283" s="1"/>
      <c r="DK283" s="1"/>
      <c r="DL283" s="1"/>
      <c r="DM283" s="1"/>
      <c r="DN283" s="1"/>
      <c r="DO283" s="1"/>
      <c r="DP283" s="1"/>
      <c r="DQ283" s="1"/>
      <c r="DR283" s="1"/>
      <c r="DS283" s="1"/>
      <c r="DT283" s="1"/>
      <c r="DU283" s="1"/>
      <c r="DV283" s="1"/>
      <c r="DW283" s="1"/>
      <c r="DX283" s="1"/>
      <c r="DY283" s="1"/>
      <c r="DZ283" s="1"/>
      <c r="EA283" s="1"/>
      <c r="EB283" s="1"/>
      <c r="EC283" s="1"/>
      <c r="ED283" s="1"/>
      <c r="EE283" s="1"/>
      <c r="EF283" s="1"/>
      <c r="EG283" s="1"/>
      <c r="EH283" s="1"/>
      <c r="EI283" s="1"/>
      <c r="EJ283" s="1"/>
      <c r="EK283" s="1"/>
      <c r="EL283" s="1"/>
      <c r="EM283" s="1"/>
      <c r="EN283" s="1"/>
    </row>
    <row r="284" spans="1:14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c r="CD284" s="1"/>
      <c r="CE284" s="1"/>
      <c r="CF284" s="1"/>
      <c r="CG284" s="1"/>
      <c r="CH284" s="1"/>
      <c r="CI284" s="1"/>
      <c r="CJ284" s="1"/>
      <c r="CK284" s="1"/>
      <c r="CL284" s="1"/>
      <c r="CM284" s="1"/>
      <c r="CN284" s="1"/>
      <c r="CO284" s="1"/>
      <c r="CP284" s="1"/>
      <c r="CQ284" s="1"/>
      <c r="CR284" s="1"/>
      <c r="CS284" s="1"/>
      <c r="CT284" s="1"/>
      <c r="CU284" s="1"/>
      <c r="CV284" s="1"/>
      <c r="CW284" s="1"/>
      <c r="CX284" s="1"/>
      <c r="CY284" s="1"/>
      <c r="CZ284" s="1"/>
      <c r="DA284" s="1"/>
      <c r="DB284" s="1"/>
      <c r="DC284" s="1"/>
      <c r="DD284" s="1"/>
      <c r="DE284" s="1"/>
      <c r="DF284" s="1"/>
      <c r="DG284" s="1"/>
      <c r="DH284" s="1"/>
      <c r="DI284" s="1"/>
      <c r="DJ284" s="1"/>
      <c r="DK284" s="1"/>
      <c r="DL284" s="1"/>
      <c r="DM284" s="1"/>
      <c r="DN284" s="1"/>
      <c r="DO284" s="1"/>
      <c r="DP284" s="1"/>
      <c r="DQ284" s="1"/>
      <c r="DR284" s="1"/>
      <c r="DS284" s="1"/>
      <c r="DT284" s="1"/>
      <c r="DU284" s="1"/>
      <c r="DV284" s="1"/>
      <c r="DW284" s="1"/>
      <c r="DX284" s="1"/>
      <c r="DY284" s="1"/>
      <c r="DZ284" s="1"/>
      <c r="EA284" s="1"/>
      <c r="EB284" s="1"/>
      <c r="EC284" s="1"/>
      <c r="ED284" s="1"/>
      <c r="EE284" s="1"/>
      <c r="EF284" s="1"/>
      <c r="EG284" s="1"/>
      <c r="EH284" s="1"/>
      <c r="EI284" s="1"/>
      <c r="EJ284" s="1"/>
      <c r="EK284" s="1"/>
      <c r="EL284" s="1"/>
      <c r="EM284" s="1"/>
      <c r="EN284" s="1"/>
    </row>
    <row r="285" spans="1:14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c r="CD285" s="1"/>
      <c r="CE285" s="1"/>
      <c r="CF285" s="1"/>
      <c r="CG285" s="1"/>
      <c r="CH285" s="1"/>
      <c r="CI285" s="1"/>
      <c r="CJ285" s="1"/>
      <c r="CK285" s="1"/>
      <c r="CL285" s="1"/>
      <c r="CM285" s="1"/>
      <c r="CN285" s="1"/>
      <c r="CO285" s="1"/>
      <c r="CP285" s="1"/>
      <c r="CQ285" s="1"/>
      <c r="CR285" s="1"/>
      <c r="CS285" s="1"/>
      <c r="CT285" s="1"/>
      <c r="CU285" s="1"/>
      <c r="CV285" s="1"/>
      <c r="CW285" s="1"/>
      <c r="CX285" s="1"/>
      <c r="CY285" s="1"/>
      <c r="CZ285" s="1"/>
      <c r="DA285" s="1"/>
      <c r="DB285" s="1"/>
      <c r="DC285" s="1"/>
      <c r="DD285" s="1"/>
      <c r="DE285" s="1"/>
      <c r="DF285" s="1"/>
      <c r="DG285" s="1"/>
      <c r="DH285" s="1"/>
      <c r="DI285" s="1"/>
      <c r="DJ285" s="1"/>
      <c r="DK285" s="1"/>
      <c r="DL285" s="1"/>
      <c r="DM285" s="1"/>
      <c r="DN285" s="1"/>
      <c r="DO285" s="1"/>
      <c r="DP285" s="1"/>
      <c r="DQ285" s="1"/>
      <c r="DR285" s="1"/>
      <c r="DS285" s="1"/>
      <c r="DT285" s="1"/>
      <c r="DU285" s="1"/>
      <c r="DV285" s="1"/>
      <c r="DW285" s="1"/>
      <c r="DX285" s="1"/>
      <c r="DY285" s="1"/>
      <c r="DZ285" s="1"/>
      <c r="EA285" s="1"/>
      <c r="EB285" s="1"/>
      <c r="EC285" s="1"/>
      <c r="ED285" s="1"/>
      <c r="EE285" s="1"/>
      <c r="EF285" s="1"/>
      <c r="EG285" s="1"/>
      <c r="EH285" s="1"/>
      <c r="EI285" s="1"/>
      <c r="EJ285" s="1"/>
      <c r="EK285" s="1"/>
      <c r="EL285" s="1"/>
      <c r="EM285" s="1"/>
      <c r="EN285" s="1"/>
    </row>
    <row r="286" spans="1:14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c r="CD286" s="1"/>
      <c r="CE286" s="1"/>
      <c r="CF286" s="1"/>
      <c r="CG286" s="1"/>
      <c r="CH286" s="1"/>
      <c r="CI286" s="1"/>
      <c r="CJ286" s="1"/>
      <c r="CK286" s="1"/>
      <c r="CL286" s="1"/>
      <c r="CM286" s="1"/>
      <c r="CN286" s="1"/>
      <c r="CO286" s="1"/>
      <c r="CP286" s="1"/>
      <c r="CQ286" s="1"/>
      <c r="CR286" s="1"/>
      <c r="CS286" s="1"/>
      <c r="CT286" s="1"/>
      <c r="CU286" s="1"/>
      <c r="CV286" s="1"/>
      <c r="CW286" s="1"/>
      <c r="CX286" s="1"/>
      <c r="CY286" s="1"/>
      <c r="CZ286" s="1"/>
      <c r="DA286" s="1"/>
      <c r="DB286" s="1"/>
      <c r="DC286" s="1"/>
      <c r="DD286" s="1"/>
      <c r="DE286" s="1"/>
      <c r="DF286" s="1"/>
      <c r="DG286" s="1"/>
      <c r="DH286" s="1"/>
      <c r="DI286" s="1"/>
      <c r="DJ286" s="1"/>
      <c r="DK286" s="1"/>
      <c r="DL286" s="1"/>
      <c r="DM286" s="1"/>
      <c r="DN286" s="1"/>
      <c r="DO286" s="1"/>
      <c r="DP286" s="1"/>
      <c r="DQ286" s="1"/>
      <c r="DR286" s="1"/>
      <c r="DS286" s="1"/>
      <c r="DT286" s="1"/>
      <c r="DU286" s="1"/>
      <c r="DV286" s="1"/>
      <c r="DW286" s="1"/>
      <c r="DX286" s="1"/>
      <c r="DY286" s="1"/>
      <c r="DZ286" s="1"/>
      <c r="EA286" s="1"/>
      <c r="EB286" s="1"/>
      <c r="EC286" s="1"/>
      <c r="ED286" s="1"/>
      <c r="EE286" s="1"/>
      <c r="EF286" s="1"/>
      <c r="EG286" s="1"/>
      <c r="EH286" s="1"/>
      <c r="EI286" s="1"/>
      <c r="EJ286" s="1"/>
      <c r="EK286" s="1"/>
      <c r="EL286" s="1"/>
      <c r="EM286" s="1"/>
      <c r="EN286" s="1"/>
    </row>
    <row r="287" spans="1:14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c r="CD287" s="1"/>
      <c r="CE287" s="1"/>
      <c r="CF287" s="1"/>
      <c r="CG287" s="1"/>
      <c r="CH287" s="1"/>
      <c r="CI287" s="1"/>
      <c r="CJ287" s="1"/>
      <c r="CK287" s="1"/>
      <c r="CL287" s="1"/>
      <c r="CM287" s="1"/>
      <c r="CN287" s="1"/>
      <c r="CO287" s="1"/>
      <c r="CP287" s="1"/>
      <c r="CQ287" s="1"/>
      <c r="CR287" s="1"/>
      <c r="CS287" s="1"/>
      <c r="CT287" s="1"/>
      <c r="CU287" s="1"/>
      <c r="CV287" s="1"/>
      <c r="CW287" s="1"/>
      <c r="CX287" s="1"/>
      <c r="CY287" s="1"/>
      <c r="CZ287" s="1"/>
      <c r="DA287" s="1"/>
      <c r="DB287" s="1"/>
      <c r="DC287" s="1"/>
      <c r="DD287" s="1"/>
      <c r="DE287" s="1"/>
      <c r="DF287" s="1"/>
      <c r="DG287" s="1"/>
      <c r="DH287" s="1"/>
      <c r="DI287" s="1"/>
      <c r="DJ287" s="1"/>
      <c r="DK287" s="1"/>
      <c r="DL287" s="1"/>
      <c r="DM287" s="1"/>
      <c r="DN287" s="1"/>
      <c r="DO287" s="1"/>
      <c r="DP287" s="1"/>
      <c r="DQ287" s="1"/>
      <c r="DR287" s="1"/>
      <c r="DS287" s="1"/>
      <c r="DT287" s="1"/>
      <c r="DU287" s="1"/>
      <c r="DV287" s="1"/>
      <c r="DW287" s="1"/>
      <c r="DX287" s="1"/>
      <c r="DY287" s="1"/>
      <c r="DZ287" s="1"/>
      <c r="EA287" s="1"/>
      <c r="EB287" s="1"/>
      <c r="EC287" s="1"/>
      <c r="ED287" s="1"/>
      <c r="EE287" s="1"/>
      <c r="EF287" s="1"/>
      <c r="EG287" s="1"/>
      <c r="EH287" s="1"/>
      <c r="EI287" s="1"/>
      <c r="EJ287" s="1"/>
      <c r="EK287" s="1"/>
      <c r="EL287" s="1"/>
      <c r="EM287" s="1"/>
      <c r="EN287" s="1"/>
    </row>
    <row r="288" spans="1:14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c r="CD288" s="1"/>
      <c r="CE288" s="1"/>
      <c r="CF288" s="1"/>
      <c r="CG288" s="1"/>
      <c r="CH288" s="1"/>
      <c r="CI288" s="1"/>
      <c r="CJ288" s="1"/>
      <c r="CK288" s="1"/>
      <c r="CL288" s="1"/>
      <c r="CM288" s="1"/>
      <c r="CN288" s="1"/>
      <c r="CO288" s="1"/>
      <c r="CP288" s="1"/>
      <c r="CQ288" s="1"/>
      <c r="CR288" s="1"/>
      <c r="CS288" s="1"/>
      <c r="CT288" s="1"/>
      <c r="CU288" s="1"/>
      <c r="CV288" s="1"/>
      <c r="CW288" s="1"/>
      <c r="CX288" s="1"/>
      <c r="CY288" s="1"/>
      <c r="CZ288" s="1"/>
      <c r="DA288" s="1"/>
      <c r="DB288" s="1"/>
      <c r="DC288" s="1"/>
      <c r="DD288" s="1"/>
      <c r="DE288" s="1"/>
      <c r="DF288" s="1"/>
      <c r="DG288" s="1"/>
      <c r="DH288" s="1"/>
      <c r="DI288" s="1"/>
      <c r="DJ288" s="1"/>
      <c r="DK288" s="1"/>
      <c r="DL288" s="1"/>
      <c r="DM288" s="1"/>
      <c r="DN288" s="1"/>
      <c r="DO288" s="1"/>
      <c r="DP288" s="1"/>
      <c r="DQ288" s="1"/>
      <c r="DR288" s="1"/>
      <c r="DS288" s="1"/>
      <c r="DT288" s="1"/>
      <c r="DU288" s="1"/>
      <c r="DV288" s="1"/>
      <c r="DW288" s="1"/>
      <c r="DX288" s="1"/>
      <c r="DY288" s="1"/>
      <c r="DZ288" s="1"/>
      <c r="EA288" s="1"/>
      <c r="EB288" s="1"/>
      <c r="EC288" s="1"/>
      <c r="ED288" s="1"/>
      <c r="EE288" s="1"/>
      <c r="EF288" s="1"/>
      <c r="EG288" s="1"/>
      <c r="EH288" s="1"/>
      <c r="EI288" s="1"/>
      <c r="EJ288" s="1"/>
      <c r="EK288" s="1"/>
      <c r="EL288" s="1"/>
      <c r="EM288" s="1"/>
      <c r="EN288" s="1"/>
    </row>
    <row r="289" spans="1:14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c r="CD289" s="1"/>
      <c r="CE289" s="1"/>
      <c r="CF289" s="1"/>
      <c r="CG289" s="1"/>
      <c r="CH289" s="1"/>
      <c r="CI289" s="1"/>
      <c r="CJ289" s="1"/>
      <c r="CK289" s="1"/>
      <c r="CL289" s="1"/>
      <c r="CM289" s="1"/>
      <c r="CN289" s="1"/>
      <c r="CO289" s="1"/>
      <c r="CP289" s="1"/>
      <c r="CQ289" s="1"/>
      <c r="CR289" s="1"/>
      <c r="CS289" s="1"/>
      <c r="CT289" s="1"/>
      <c r="CU289" s="1"/>
      <c r="CV289" s="1"/>
      <c r="CW289" s="1"/>
      <c r="CX289" s="1"/>
      <c r="CY289" s="1"/>
      <c r="CZ289" s="1"/>
      <c r="DA289" s="1"/>
      <c r="DB289" s="1"/>
      <c r="DC289" s="1"/>
      <c r="DD289" s="1"/>
      <c r="DE289" s="1"/>
      <c r="DF289" s="1"/>
      <c r="DG289" s="1"/>
      <c r="DH289" s="1"/>
      <c r="DI289" s="1"/>
      <c r="DJ289" s="1"/>
      <c r="DK289" s="1"/>
      <c r="DL289" s="1"/>
      <c r="DM289" s="1"/>
      <c r="DN289" s="1"/>
      <c r="DO289" s="1"/>
      <c r="DP289" s="1"/>
      <c r="DQ289" s="1"/>
      <c r="DR289" s="1"/>
      <c r="DS289" s="1"/>
      <c r="DT289" s="1"/>
      <c r="DU289" s="1"/>
      <c r="DV289" s="1"/>
      <c r="DW289" s="1"/>
      <c r="DX289" s="1"/>
      <c r="DY289" s="1"/>
      <c r="DZ289" s="1"/>
      <c r="EA289" s="1"/>
      <c r="EB289" s="1"/>
      <c r="EC289" s="1"/>
      <c r="ED289" s="1"/>
      <c r="EE289" s="1"/>
      <c r="EF289" s="1"/>
      <c r="EG289" s="1"/>
      <c r="EH289" s="1"/>
      <c r="EI289" s="1"/>
      <c r="EJ289" s="1"/>
      <c r="EK289" s="1"/>
      <c r="EL289" s="1"/>
      <c r="EM289" s="1"/>
      <c r="EN289" s="1"/>
    </row>
    <row r="290" spans="1:14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c r="CD290" s="1"/>
      <c r="CE290" s="1"/>
      <c r="CF290" s="1"/>
      <c r="CG290" s="1"/>
      <c r="CH290" s="1"/>
      <c r="CI290" s="1"/>
      <c r="CJ290" s="1"/>
      <c r="CK290" s="1"/>
      <c r="CL290" s="1"/>
      <c r="CM290" s="1"/>
      <c r="CN290" s="1"/>
      <c r="CO290" s="1"/>
      <c r="CP290" s="1"/>
      <c r="CQ290" s="1"/>
      <c r="CR290" s="1"/>
      <c r="CS290" s="1"/>
      <c r="CT290" s="1"/>
      <c r="CU290" s="1"/>
      <c r="CV290" s="1"/>
      <c r="CW290" s="1"/>
      <c r="CX290" s="1"/>
      <c r="CY290" s="1"/>
      <c r="CZ290" s="1"/>
      <c r="DA290" s="1"/>
      <c r="DB290" s="1"/>
      <c r="DC290" s="1"/>
      <c r="DD290" s="1"/>
      <c r="DE290" s="1"/>
      <c r="DF290" s="1"/>
      <c r="DG290" s="1"/>
      <c r="DH290" s="1"/>
      <c r="DI290" s="1"/>
      <c r="DJ290" s="1"/>
      <c r="DK290" s="1"/>
      <c r="DL290" s="1"/>
      <c r="DM290" s="1"/>
      <c r="DN290" s="1"/>
      <c r="DO290" s="1"/>
      <c r="DP290" s="1"/>
      <c r="DQ290" s="1"/>
      <c r="DR290" s="1"/>
      <c r="DS290" s="1"/>
      <c r="DT290" s="1"/>
      <c r="DU290" s="1"/>
      <c r="DV290" s="1"/>
      <c r="DW290" s="1"/>
      <c r="DX290" s="1"/>
      <c r="DY290" s="1"/>
      <c r="DZ290" s="1"/>
      <c r="EA290" s="1"/>
      <c r="EB290" s="1"/>
      <c r="EC290" s="1"/>
      <c r="ED290" s="1"/>
      <c r="EE290" s="1"/>
      <c r="EF290" s="1"/>
      <c r="EG290" s="1"/>
      <c r="EH290" s="1"/>
      <c r="EI290" s="1"/>
      <c r="EJ290" s="1"/>
      <c r="EK290" s="1"/>
      <c r="EL290" s="1"/>
      <c r="EM290" s="1"/>
      <c r="EN290" s="1"/>
    </row>
    <row r="291" spans="1:14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c r="CD291" s="1"/>
      <c r="CE291" s="1"/>
      <c r="CF291" s="1"/>
      <c r="CG291" s="1"/>
      <c r="CH291" s="1"/>
      <c r="CI291" s="1"/>
      <c r="CJ291" s="1"/>
      <c r="CK291" s="1"/>
      <c r="CL291" s="1"/>
      <c r="CM291" s="1"/>
      <c r="CN291" s="1"/>
      <c r="CO291" s="1"/>
      <c r="CP291" s="1"/>
      <c r="CQ291" s="1"/>
      <c r="CR291" s="1"/>
      <c r="CS291" s="1"/>
      <c r="CT291" s="1"/>
      <c r="CU291" s="1"/>
      <c r="CV291" s="1"/>
      <c r="CW291" s="1"/>
      <c r="CX291" s="1"/>
      <c r="CY291" s="1"/>
      <c r="CZ291" s="1"/>
      <c r="DA291" s="1"/>
      <c r="DB291" s="1"/>
      <c r="DC291" s="1"/>
      <c r="DD291" s="1"/>
      <c r="DE291" s="1"/>
      <c r="DF291" s="1"/>
      <c r="DG291" s="1"/>
      <c r="DH291" s="1"/>
      <c r="DI291" s="1"/>
      <c r="DJ291" s="1"/>
      <c r="DK291" s="1"/>
      <c r="DL291" s="1"/>
      <c r="DM291" s="1"/>
      <c r="DN291" s="1"/>
      <c r="DO291" s="1"/>
      <c r="DP291" s="1"/>
      <c r="DQ291" s="1"/>
      <c r="DR291" s="1"/>
      <c r="DS291" s="1"/>
      <c r="DT291" s="1"/>
      <c r="DU291" s="1"/>
      <c r="DV291" s="1"/>
      <c r="DW291" s="1"/>
      <c r="DX291" s="1"/>
      <c r="DY291" s="1"/>
      <c r="DZ291" s="1"/>
      <c r="EA291" s="1"/>
      <c r="EB291" s="1"/>
      <c r="EC291" s="1"/>
      <c r="ED291" s="1"/>
      <c r="EE291" s="1"/>
      <c r="EF291" s="1"/>
      <c r="EG291" s="1"/>
      <c r="EH291" s="1"/>
      <c r="EI291" s="1"/>
      <c r="EJ291" s="1"/>
      <c r="EK291" s="1"/>
      <c r="EL291" s="1"/>
      <c r="EM291" s="1"/>
      <c r="EN291" s="1"/>
    </row>
    <row r="292" spans="1:14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c r="CD292" s="1"/>
      <c r="CE292" s="1"/>
      <c r="CF292" s="1"/>
      <c r="CG292" s="1"/>
      <c r="CH292" s="1"/>
      <c r="CI292" s="1"/>
      <c r="CJ292" s="1"/>
      <c r="CK292" s="1"/>
      <c r="CL292" s="1"/>
      <c r="CM292" s="1"/>
      <c r="CN292" s="1"/>
      <c r="CO292" s="1"/>
      <c r="CP292" s="1"/>
      <c r="CQ292" s="1"/>
      <c r="CR292" s="1"/>
      <c r="CS292" s="1"/>
      <c r="CT292" s="1"/>
      <c r="CU292" s="1"/>
      <c r="CV292" s="1"/>
      <c r="CW292" s="1"/>
      <c r="CX292" s="1"/>
      <c r="CY292" s="1"/>
      <c r="CZ292" s="1"/>
      <c r="DA292" s="1"/>
      <c r="DB292" s="1"/>
      <c r="DC292" s="1"/>
      <c r="DD292" s="1"/>
      <c r="DE292" s="1"/>
      <c r="DF292" s="1"/>
      <c r="DG292" s="1"/>
      <c r="DH292" s="1"/>
      <c r="DI292" s="1"/>
      <c r="DJ292" s="1"/>
      <c r="DK292" s="1"/>
      <c r="DL292" s="1"/>
      <c r="DM292" s="1"/>
      <c r="DN292" s="1"/>
      <c r="DO292" s="1"/>
      <c r="DP292" s="1"/>
      <c r="DQ292" s="1"/>
      <c r="DR292" s="1"/>
      <c r="DS292" s="1"/>
      <c r="DT292" s="1"/>
      <c r="DU292" s="1"/>
      <c r="DV292" s="1"/>
      <c r="DW292" s="1"/>
      <c r="DX292" s="1"/>
      <c r="DY292" s="1"/>
      <c r="DZ292" s="1"/>
      <c r="EA292" s="1"/>
      <c r="EB292" s="1"/>
      <c r="EC292" s="1"/>
      <c r="ED292" s="1"/>
      <c r="EE292" s="1"/>
      <c r="EF292" s="1"/>
      <c r="EG292" s="1"/>
      <c r="EH292" s="1"/>
      <c r="EI292" s="1"/>
      <c r="EJ292" s="1"/>
      <c r="EK292" s="1"/>
      <c r="EL292" s="1"/>
      <c r="EM292" s="1"/>
      <c r="EN292" s="1"/>
    </row>
    <row r="293" spans="1:14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c r="CD293" s="1"/>
      <c r="CE293" s="1"/>
      <c r="CF293" s="1"/>
      <c r="CG293" s="1"/>
      <c r="CH293" s="1"/>
      <c r="CI293" s="1"/>
      <c r="CJ293" s="1"/>
      <c r="CK293" s="1"/>
      <c r="CL293" s="1"/>
      <c r="CM293" s="1"/>
      <c r="CN293" s="1"/>
      <c r="CO293" s="1"/>
      <c r="CP293" s="1"/>
      <c r="CQ293" s="1"/>
      <c r="CR293" s="1"/>
      <c r="CS293" s="1"/>
      <c r="CT293" s="1"/>
      <c r="CU293" s="1"/>
      <c r="CV293" s="1"/>
      <c r="CW293" s="1"/>
      <c r="CX293" s="1"/>
      <c r="CY293" s="1"/>
      <c r="CZ293" s="1"/>
      <c r="DA293" s="1"/>
      <c r="DB293" s="1"/>
      <c r="DC293" s="1"/>
      <c r="DD293" s="1"/>
      <c r="DE293" s="1"/>
      <c r="DF293" s="1"/>
      <c r="DG293" s="1"/>
      <c r="DH293" s="1"/>
      <c r="DI293" s="1"/>
      <c r="DJ293" s="1"/>
      <c r="DK293" s="1"/>
      <c r="DL293" s="1"/>
      <c r="DM293" s="1"/>
      <c r="DN293" s="1"/>
      <c r="DO293" s="1"/>
      <c r="DP293" s="1"/>
      <c r="DQ293" s="1"/>
      <c r="DR293" s="1"/>
      <c r="DS293" s="1"/>
      <c r="DT293" s="1"/>
      <c r="DU293" s="1"/>
      <c r="DV293" s="1"/>
      <c r="DW293" s="1"/>
      <c r="DX293" s="1"/>
      <c r="DY293" s="1"/>
      <c r="DZ293" s="1"/>
      <c r="EA293" s="1"/>
      <c r="EB293" s="1"/>
      <c r="EC293" s="1"/>
      <c r="ED293" s="1"/>
      <c r="EE293" s="1"/>
      <c r="EF293" s="1"/>
      <c r="EG293" s="1"/>
      <c r="EH293" s="1"/>
      <c r="EI293" s="1"/>
      <c r="EJ293" s="1"/>
      <c r="EK293" s="1"/>
      <c r="EL293" s="1"/>
      <c r="EM293" s="1"/>
      <c r="EN293" s="1"/>
    </row>
    <row r="294" spans="1:14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c r="CD294" s="1"/>
      <c r="CE294" s="1"/>
      <c r="CF294" s="1"/>
      <c r="CG294" s="1"/>
      <c r="CH294" s="1"/>
      <c r="CI294" s="1"/>
      <c r="CJ294" s="1"/>
      <c r="CK294" s="1"/>
      <c r="CL294" s="1"/>
      <c r="CM294" s="1"/>
      <c r="CN294" s="1"/>
      <c r="CO294" s="1"/>
      <c r="CP294" s="1"/>
      <c r="CQ294" s="1"/>
      <c r="CR294" s="1"/>
      <c r="CS294" s="1"/>
      <c r="CT294" s="1"/>
      <c r="CU294" s="1"/>
      <c r="CV294" s="1"/>
      <c r="CW294" s="1"/>
      <c r="CX294" s="1"/>
      <c r="CY294" s="1"/>
      <c r="CZ294" s="1"/>
      <c r="DA294" s="1"/>
      <c r="DB294" s="1"/>
      <c r="DC294" s="1"/>
      <c r="DD294" s="1"/>
      <c r="DE294" s="1"/>
      <c r="DF294" s="1"/>
      <c r="DG294" s="1"/>
      <c r="DH294" s="1"/>
      <c r="DI294" s="1"/>
      <c r="DJ294" s="1"/>
      <c r="DK294" s="1"/>
      <c r="DL294" s="1"/>
      <c r="DM294" s="1"/>
      <c r="DN294" s="1"/>
      <c r="DO294" s="1"/>
      <c r="DP294" s="1"/>
      <c r="DQ294" s="1"/>
      <c r="DR294" s="1"/>
      <c r="DS294" s="1"/>
      <c r="DT294" s="1"/>
      <c r="DU294" s="1"/>
      <c r="DV294" s="1"/>
      <c r="DW294" s="1"/>
      <c r="DX294" s="1"/>
      <c r="DY294" s="1"/>
      <c r="DZ294" s="1"/>
      <c r="EA294" s="1"/>
      <c r="EB294" s="1"/>
      <c r="EC294" s="1"/>
      <c r="ED294" s="1"/>
      <c r="EE294" s="1"/>
      <c r="EF294" s="1"/>
      <c r="EG294" s="1"/>
      <c r="EH294" s="1"/>
      <c r="EI294" s="1"/>
      <c r="EJ294" s="1"/>
      <c r="EK294" s="1"/>
      <c r="EL294" s="1"/>
      <c r="EM294" s="1"/>
      <c r="EN294" s="1"/>
    </row>
    <row r="295" spans="1:14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c r="CD295" s="1"/>
      <c r="CE295" s="1"/>
      <c r="CF295" s="1"/>
      <c r="CG295" s="1"/>
      <c r="CH295" s="1"/>
      <c r="CI295" s="1"/>
      <c r="CJ295" s="1"/>
      <c r="CK295" s="1"/>
      <c r="CL295" s="1"/>
      <c r="CM295" s="1"/>
      <c r="CN295" s="1"/>
      <c r="CO295" s="1"/>
      <c r="CP295" s="1"/>
      <c r="CQ295" s="1"/>
      <c r="CR295" s="1"/>
      <c r="CS295" s="1"/>
      <c r="CT295" s="1"/>
      <c r="CU295" s="1"/>
      <c r="CV295" s="1"/>
      <c r="CW295" s="1"/>
      <c r="CX295" s="1"/>
      <c r="CY295" s="1"/>
      <c r="CZ295" s="1"/>
      <c r="DA295" s="1"/>
      <c r="DB295" s="1"/>
      <c r="DC295" s="1"/>
      <c r="DD295" s="1"/>
      <c r="DE295" s="1"/>
      <c r="DF295" s="1"/>
      <c r="DG295" s="1"/>
      <c r="DH295" s="1"/>
      <c r="DI295" s="1"/>
      <c r="DJ295" s="1"/>
      <c r="DK295" s="1"/>
      <c r="DL295" s="1"/>
      <c r="DM295" s="1"/>
      <c r="DN295" s="1"/>
      <c r="DO295" s="1"/>
      <c r="DP295" s="1"/>
      <c r="DQ295" s="1"/>
      <c r="DR295" s="1"/>
      <c r="DS295" s="1"/>
      <c r="DT295" s="1"/>
      <c r="DU295" s="1"/>
      <c r="DV295" s="1"/>
      <c r="DW295" s="1"/>
      <c r="DX295" s="1"/>
      <c r="DY295" s="1"/>
      <c r="DZ295" s="1"/>
      <c r="EA295" s="1"/>
      <c r="EB295" s="1"/>
      <c r="EC295" s="1"/>
      <c r="ED295" s="1"/>
      <c r="EE295" s="1"/>
      <c r="EF295" s="1"/>
      <c r="EG295" s="1"/>
      <c r="EH295" s="1"/>
      <c r="EI295" s="1"/>
      <c r="EJ295" s="1"/>
      <c r="EK295" s="1"/>
      <c r="EL295" s="1"/>
      <c r="EM295" s="1"/>
      <c r="EN295" s="1"/>
    </row>
    <row r="296" spans="1:14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c r="CD296" s="1"/>
      <c r="CE296" s="1"/>
      <c r="CF296" s="1"/>
      <c r="CG296" s="1"/>
      <c r="CH296" s="1"/>
      <c r="CI296" s="1"/>
      <c r="CJ296" s="1"/>
      <c r="CK296" s="1"/>
      <c r="CL296" s="1"/>
      <c r="CM296" s="1"/>
      <c r="CN296" s="1"/>
      <c r="CO296" s="1"/>
      <c r="CP296" s="1"/>
      <c r="CQ296" s="1"/>
      <c r="CR296" s="1"/>
      <c r="CS296" s="1"/>
      <c r="CT296" s="1"/>
      <c r="CU296" s="1"/>
      <c r="CV296" s="1"/>
      <c r="CW296" s="1"/>
      <c r="CX296" s="1"/>
      <c r="CY296" s="1"/>
      <c r="CZ296" s="1"/>
      <c r="DA296" s="1"/>
      <c r="DB296" s="1"/>
      <c r="DC296" s="1"/>
      <c r="DD296" s="1"/>
      <c r="DE296" s="1"/>
      <c r="DF296" s="1"/>
      <c r="DG296" s="1"/>
      <c r="DH296" s="1"/>
      <c r="DI296" s="1"/>
      <c r="DJ296" s="1"/>
      <c r="DK296" s="1"/>
      <c r="DL296" s="1"/>
      <c r="DM296" s="1"/>
      <c r="DN296" s="1"/>
      <c r="DO296" s="1"/>
      <c r="DP296" s="1"/>
      <c r="DQ296" s="1"/>
      <c r="DR296" s="1"/>
      <c r="DS296" s="1"/>
      <c r="DT296" s="1"/>
      <c r="DU296" s="1"/>
      <c r="DV296" s="1"/>
      <c r="DW296" s="1"/>
      <c r="DX296" s="1"/>
      <c r="DY296" s="1"/>
      <c r="DZ296" s="1"/>
      <c r="EA296" s="1"/>
      <c r="EB296" s="1"/>
      <c r="EC296" s="1"/>
      <c r="ED296" s="1"/>
      <c r="EE296" s="1"/>
      <c r="EF296" s="1"/>
      <c r="EG296" s="1"/>
      <c r="EH296" s="1"/>
      <c r="EI296" s="1"/>
      <c r="EJ296" s="1"/>
      <c r="EK296" s="1"/>
      <c r="EL296" s="1"/>
      <c r="EM296" s="1"/>
      <c r="EN296" s="1"/>
    </row>
    <row r="297" spans="1:14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c r="CD297" s="1"/>
      <c r="CE297" s="1"/>
      <c r="CF297" s="1"/>
      <c r="CG297" s="1"/>
      <c r="CH297" s="1"/>
      <c r="CI297" s="1"/>
      <c r="CJ297" s="1"/>
      <c r="CK297" s="1"/>
      <c r="CL297" s="1"/>
      <c r="CM297" s="1"/>
      <c r="CN297" s="1"/>
      <c r="CO297" s="1"/>
      <c r="CP297" s="1"/>
      <c r="CQ297" s="1"/>
      <c r="CR297" s="1"/>
      <c r="CS297" s="1"/>
      <c r="CT297" s="1"/>
      <c r="CU297" s="1"/>
      <c r="CV297" s="1"/>
      <c r="CW297" s="1"/>
      <c r="CX297" s="1"/>
      <c r="CY297" s="1"/>
      <c r="CZ297" s="1"/>
      <c r="DA297" s="1"/>
      <c r="DB297" s="1"/>
      <c r="DC297" s="1"/>
      <c r="DD297" s="1"/>
      <c r="DE297" s="1"/>
      <c r="DF297" s="1"/>
      <c r="DG297" s="1"/>
      <c r="DH297" s="1"/>
      <c r="DI297" s="1"/>
      <c r="DJ297" s="1"/>
      <c r="DK297" s="1"/>
      <c r="DL297" s="1"/>
      <c r="DM297" s="1"/>
      <c r="DN297" s="1"/>
      <c r="DO297" s="1"/>
      <c r="DP297" s="1"/>
      <c r="DQ297" s="1"/>
      <c r="DR297" s="1"/>
      <c r="DS297" s="1"/>
      <c r="DT297" s="1"/>
      <c r="DU297" s="1"/>
      <c r="DV297" s="1"/>
      <c r="DW297" s="1"/>
      <c r="DX297" s="1"/>
      <c r="DY297" s="1"/>
      <c r="DZ297" s="1"/>
      <c r="EA297" s="1"/>
      <c r="EB297" s="1"/>
      <c r="EC297" s="1"/>
      <c r="ED297" s="1"/>
      <c r="EE297" s="1"/>
      <c r="EF297" s="1"/>
      <c r="EG297" s="1"/>
      <c r="EH297" s="1"/>
      <c r="EI297" s="1"/>
      <c r="EJ297" s="1"/>
      <c r="EK297" s="1"/>
      <c r="EL297" s="1"/>
      <c r="EM297" s="1"/>
      <c r="EN297" s="1"/>
    </row>
    <row r="298" spans="1:14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c r="CD298" s="1"/>
      <c r="CE298" s="1"/>
      <c r="CF298" s="1"/>
      <c r="CG298" s="1"/>
      <c r="CH298" s="1"/>
      <c r="CI298" s="1"/>
      <c r="CJ298" s="1"/>
      <c r="CK298" s="1"/>
      <c r="CL298" s="1"/>
      <c r="CM298" s="1"/>
      <c r="CN298" s="1"/>
      <c r="CO298" s="1"/>
      <c r="CP298" s="1"/>
      <c r="CQ298" s="1"/>
      <c r="CR298" s="1"/>
      <c r="CS298" s="1"/>
      <c r="CT298" s="1"/>
      <c r="CU298" s="1"/>
      <c r="CV298" s="1"/>
      <c r="CW298" s="1"/>
      <c r="CX298" s="1"/>
      <c r="CY298" s="1"/>
      <c r="CZ298" s="1"/>
      <c r="DA298" s="1"/>
      <c r="DB298" s="1"/>
      <c r="DC298" s="1"/>
      <c r="DD298" s="1"/>
      <c r="DE298" s="1"/>
      <c r="DF298" s="1"/>
      <c r="DG298" s="1"/>
      <c r="DH298" s="1"/>
      <c r="DI298" s="1"/>
      <c r="DJ298" s="1"/>
      <c r="DK298" s="1"/>
      <c r="DL298" s="1"/>
      <c r="DM298" s="1"/>
      <c r="DN298" s="1"/>
      <c r="DO298" s="1"/>
      <c r="DP298" s="1"/>
      <c r="DQ298" s="1"/>
      <c r="DR298" s="1"/>
      <c r="DS298" s="1"/>
      <c r="DT298" s="1"/>
      <c r="DU298" s="1"/>
      <c r="DV298" s="1"/>
      <c r="DW298" s="1"/>
      <c r="DX298" s="1"/>
      <c r="DY298" s="1"/>
      <c r="DZ298" s="1"/>
      <c r="EA298" s="1"/>
      <c r="EB298" s="1"/>
      <c r="EC298" s="1"/>
      <c r="ED298" s="1"/>
      <c r="EE298" s="1"/>
      <c r="EF298" s="1"/>
      <c r="EG298" s="1"/>
      <c r="EH298" s="1"/>
      <c r="EI298" s="1"/>
      <c r="EJ298" s="1"/>
      <c r="EK298" s="1"/>
      <c r="EL298" s="1"/>
      <c r="EM298" s="1"/>
      <c r="EN298" s="1"/>
    </row>
    <row r="299" spans="1:14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c r="CD299" s="1"/>
      <c r="CE299" s="1"/>
      <c r="CF299" s="1"/>
      <c r="CG299" s="1"/>
      <c r="CH299" s="1"/>
      <c r="CI299" s="1"/>
      <c r="CJ299" s="1"/>
      <c r="CK299" s="1"/>
      <c r="CL299" s="1"/>
      <c r="CM299" s="1"/>
      <c r="CN299" s="1"/>
      <c r="CO299" s="1"/>
      <c r="CP299" s="1"/>
      <c r="CQ299" s="1"/>
      <c r="CR299" s="1"/>
      <c r="CS299" s="1"/>
      <c r="CT299" s="1"/>
      <c r="CU299" s="1"/>
      <c r="CV299" s="1"/>
      <c r="CW299" s="1"/>
      <c r="CX299" s="1"/>
      <c r="CY299" s="1"/>
      <c r="CZ299" s="1"/>
      <c r="DA299" s="1"/>
      <c r="DB299" s="1"/>
      <c r="DC299" s="1"/>
      <c r="DD299" s="1"/>
      <c r="DE299" s="1"/>
      <c r="DF299" s="1"/>
      <c r="DG299" s="1"/>
      <c r="DH299" s="1"/>
      <c r="DI299" s="1"/>
      <c r="DJ299" s="1"/>
      <c r="DK299" s="1"/>
      <c r="DL299" s="1"/>
      <c r="DM299" s="1"/>
      <c r="DN299" s="1"/>
      <c r="DO299" s="1"/>
      <c r="DP299" s="1"/>
      <c r="DQ299" s="1"/>
      <c r="DR299" s="1"/>
      <c r="DS299" s="1"/>
      <c r="DT299" s="1"/>
      <c r="DU299" s="1"/>
      <c r="DV299" s="1"/>
      <c r="DW299" s="1"/>
      <c r="DX299" s="1"/>
      <c r="DY299" s="1"/>
      <c r="DZ299" s="1"/>
      <c r="EA299" s="1"/>
      <c r="EB299" s="1"/>
      <c r="EC299" s="1"/>
      <c r="ED299" s="1"/>
      <c r="EE299" s="1"/>
      <c r="EF299" s="1"/>
      <c r="EG299" s="1"/>
      <c r="EH299" s="1"/>
      <c r="EI299" s="1"/>
      <c r="EJ299" s="1"/>
      <c r="EK299" s="1"/>
      <c r="EL299" s="1"/>
      <c r="EM299" s="1"/>
      <c r="EN299" s="1"/>
    </row>
    <row r="300" spans="1:14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c r="BX300" s="1"/>
      <c r="BY300" s="1"/>
      <c r="BZ300" s="1"/>
      <c r="CA300" s="1"/>
      <c r="CB300" s="1"/>
      <c r="CC300" s="1"/>
      <c r="CD300" s="1"/>
      <c r="CE300" s="1"/>
      <c r="CF300" s="1"/>
      <c r="CG300" s="1"/>
      <c r="CH300" s="1"/>
      <c r="CI300" s="1"/>
      <c r="CJ300" s="1"/>
      <c r="CK300" s="1"/>
      <c r="CL300" s="1"/>
      <c r="CM300" s="1"/>
      <c r="CN300" s="1"/>
      <c r="CO300" s="1"/>
      <c r="CP300" s="1"/>
      <c r="CQ300" s="1"/>
      <c r="CR300" s="1"/>
      <c r="CS300" s="1"/>
      <c r="CT300" s="1"/>
      <c r="CU300" s="1"/>
      <c r="CV300" s="1"/>
      <c r="CW300" s="1"/>
      <c r="CX300" s="1"/>
      <c r="CY300" s="1"/>
      <c r="CZ300" s="1"/>
      <c r="DA300" s="1"/>
      <c r="DB300" s="1"/>
      <c r="DC300" s="1"/>
      <c r="DD300" s="1"/>
      <c r="DE300" s="1"/>
      <c r="DF300" s="1"/>
      <c r="DG300" s="1"/>
      <c r="DH300" s="1"/>
      <c r="DI300" s="1"/>
      <c r="DJ300" s="1"/>
      <c r="DK300" s="1"/>
      <c r="DL300" s="1"/>
      <c r="DM300" s="1"/>
      <c r="DN300" s="1"/>
      <c r="DO300" s="1"/>
      <c r="DP300" s="1"/>
      <c r="DQ300" s="1"/>
      <c r="DR300" s="1"/>
      <c r="DS300" s="1"/>
      <c r="DT300" s="1"/>
      <c r="DU300" s="1"/>
      <c r="DV300" s="1"/>
      <c r="DW300" s="1"/>
      <c r="DX300" s="1"/>
      <c r="DY300" s="1"/>
      <c r="DZ300" s="1"/>
      <c r="EA300" s="1"/>
      <c r="EB300" s="1"/>
      <c r="EC300" s="1"/>
      <c r="ED300" s="1"/>
      <c r="EE300" s="1"/>
      <c r="EF300" s="1"/>
      <c r="EG300" s="1"/>
      <c r="EH300" s="1"/>
      <c r="EI300" s="1"/>
      <c r="EJ300" s="1"/>
      <c r="EK300" s="1"/>
      <c r="EL300" s="1"/>
      <c r="EM300" s="1"/>
      <c r="EN300" s="1"/>
    </row>
    <row r="301" spans="1:14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c r="BX301" s="1"/>
      <c r="BY301" s="1"/>
      <c r="BZ301" s="1"/>
      <c r="CA301" s="1"/>
      <c r="CB301" s="1"/>
      <c r="CC301" s="1"/>
      <c r="CD301" s="1"/>
      <c r="CE301" s="1"/>
      <c r="CF301" s="1"/>
      <c r="CG301" s="1"/>
      <c r="CH301" s="1"/>
      <c r="CI301" s="1"/>
      <c r="CJ301" s="1"/>
      <c r="CK301" s="1"/>
      <c r="CL301" s="1"/>
      <c r="CM301" s="1"/>
      <c r="CN301" s="1"/>
      <c r="CO301" s="1"/>
      <c r="CP301" s="1"/>
      <c r="CQ301" s="1"/>
      <c r="CR301" s="1"/>
      <c r="CS301" s="1"/>
      <c r="CT301" s="1"/>
      <c r="CU301" s="1"/>
      <c r="CV301" s="1"/>
      <c r="CW301" s="1"/>
      <c r="CX301" s="1"/>
      <c r="CY301" s="1"/>
      <c r="CZ301" s="1"/>
      <c r="DA301" s="1"/>
      <c r="DB301" s="1"/>
      <c r="DC301" s="1"/>
      <c r="DD301" s="1"/>
      <c r="DE301" s="1"/>
      <c r="DF301" s="1"/>
      <c r="DG301" s="1"/>
      <c r="DH301" s="1"/>
      <c r="DI301" s="1"/>
      <c r="DJ301" s="1"/>
      <c r="DK301" s="1"/>
      <c r="DL301" s="1"/>
      <c r="DM301" s="1"/>
      <c r="DN301" s="1"/>
      <c r="DO301" s="1"/>
      <c r="DP301" s="1"/>
      <c r="DQ301" s="1"/>
      <c r="DR301" s="1"/>
      <c r="DS301" s="1"/>
      <c r="DT301" s="1"/>
      <c r="DU301" s="1"/>
      <c r="DV301" s="1"/>
      <c r="DW301" s="1"/>
      <c r="DX301" s="1"/>
      <c r="DY301" s="1"/>
      <c r="DZ301" s="1"/>
      <c r="EA301" s="1"/>
      <c r="EB301" s="1"/>
      <c r="EC301" s="1"/>
      <c r="ED301" s="1"/>
      <c r="EE301" s="1"/>
      <c r="EF301" s="1"/>
      <c r="EG301" s="1"/>
      <c r="EH301" s="1"/>
      <c r="EI301" s="1"/>
      <c r="EJ301" s="1"/>
      <c r="EK301" s="1"/>
      <c r="EL301" s="1"/>
      <c r="EM301" s="1"/>
      <c r="EN301" s="1"/>
    </row>
    <row r="302" spans="1:14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c r="BX302" s="1"/>
      <c r="BY302" s="1"/>
      <c r="BZ302" s="1"/>
      <c r="CA302" s="1"/>
      <c r="CB302" s="1"/>
      <c r="CC302" s="1"/>
      <c r="CD302" s="1"/>
      <c r="CE302" s="1"/>
      <c r="CF302" s="1"/>
      <c r="CG302" s="1"/>
      <c r="CH302" s="1"/>
      <c r="CI302" s="1"/>
      <c r="CJ302" s="1"/>
      <c r="CK302" s="1"/>
      <c r="CL302" s="1"/>
      <c r="CM302" s="1"/>
      <c r="CN302" s="1"/>
      <c r="CO302" s="1"/>
      <c r="CP302" s="1"/>
      <c r="CQ302" s="1"/>
      <c r="CR302" s="1"/>
      <c r="CS302" s="1"/>
      <c r="CT302" s="1"/>
      <c r="CU302" s="1"/>
      <c r="CV302" s="1"/>
      <c r="CW302" s="1"/>
      <c r="CX302" s="1"/>
      <c r="CY302" s="1"/>
      <c r="CZ302" s="1"/>
      <c r="DA302" s="1"/>
      <c r="DB302" s="1"/>
      <c r="DC302" s="1"/>
      <c r="DD302" s="1"/>
      <c r="DE302" s="1"/>
      <c r="DF302" s="1"/>
      <c r="DG302" s="1"/>
      <c r="DH302" s="1"/>
      <c r="DI302" s="1"/>
      <c r="DJ302" s="1"/>
      <c r="DK302" s="1"/>
      <c r="DL302" s="1"/>
      <c r="DM302" s="1"/>
      <c r="DN302" s="1"/>
      <c r="DO302" s="1"/>
      <c r="DP302" s="1"/>
      <c r="DQ302" s="1"/>
      <c r="DR302" s="1"/>
      <c r="DS302" s="1"/>
      <c r="DT302" s="1"/>
      <c r="DU302" s="1"/>
      <c r="DV302" s="1"/>
      <c r="DW302" s="1"/>
      <c r="DX302" s="1"/>
      <c r="DY302" s="1"/>
      <c r="DZ302" s="1"/>
      <c r="EA302" s="1"/>
      <c r="EB302" s="1"/>
      <c r="EC302" s="1"/>
      <c r="ED302" s="1"/>
      <c r="EE302" s="1"/>
      <c r="EF302" s="1"/>
      <c r="EG302" s="1"/>
      <c r="EH302" s="1"/>
      <c r="EI302" s="1"/>
      <c r="EJ302" s="1"/>
      <c r="EK302" s="1"/>
      <c r="EL302" s="1"/>
      <c r="EM302" s="1"/>
      <c r="EN302" s="1"/>
    </row>
    <row r="303" spans="1:14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c r="BX303" s="1"/>
      <c r="BY303" s="1"/>
      <c r="BZ303" s="1"/>
      <c r="CA303" s="1"/>
      <c r="CB303" s="1"/>
      <c r="CC303" s="1"/>
      <c r="CD303" s="1"/>
      <c r="CE303" s="1"/>
      <c r="CF303" s="1"/>
      <c r="CG303" s="1"/>
      <c r="CH303" s="1"/>
      <c r="CI303" s="1"/>
      <c r="CJ303" s="1"/>
      <c r="CK303" s="1"/>
      <c r="CL303" s="1"/>
      <c r="CM303" s="1"/>
      <c r="CN303" s="1"/>
      <c r="CO303" s="1"/>
      <c r="CP303" s="1"/>
      <c r="CQ303" s="1"/>
      <c r="CR303" s="1"/>
      <c r="CS303" s="1"/>
      <c r="CT303" s="1"/>
      <c r="CU303" s="1"/>
      <c r="CV303" s="1"/>
      <c r="CW303" s="1"/>
      <c r="CX303" s="1"/>
      <c r="CY303" s="1"/>
      <c r="CZ303" s="1"/>
      <c r="DA303" s="1"/>
      <c r="DB303" s="1"/>
      <c r="DC303" s="1"/>
      <c r="DD303" s="1"/>
      <c r="DE303" s="1"/>
      <c r="DF303" s="1"/>
      <c r="DG303" s="1"/>
      <c r="DH303" s="1"/>
      <c r="DI303" s="1"/>
      <c r="DJ303" s="1"/>
      <c r="DK303" s="1"/>
      <c r="DL303" s="1"/>
      <c r="DM303" s="1"/>
      <c r="DN303" s="1"/>
      <c r="DO303" s="1"/>
      <c r="DP303" s="1"/>
      <c r="DQ303" s="1"/>
      <c r="DR303" s="1"/>
      <c r="DS303" s="1"/>
      <c r="DT303" s="1"/>
      <c r="DU303" s="1"/>
      <c r="DV303" s="1"/>
      <c r="DW303" s="1"/>
      <c r="DX303" s="1"/>
      <c r="DY303" s="1"/>
      <c r="DZ303" s="1"/>
      <c r="EA303" s="1"/>
      <c r="EB303" s="1"/>
      <c r="EC303" s="1"/>
      <c r="ED303" s="1"/>
      <c r="EE303" s="1"/>
      <c r="EF303" s="1"/>
      <c r="EG303" s="1"/>
      <c r="EH303" s="1"/>
      <c r="EI303" s="1"/>
      <c r="EJ303" s="1"/>
      <c r="EK303" s="1"/>
      <c r="EL303" s="1"/>
      <c r="EM303" s="1"/>
      <c r="EN303" s="1"/>
    </row>
    <row r="304" spans="1:14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c r="BX304" s="1"/>
      <c r="BY304" s="1"/>
      <c r="BZ304" s="1"/>
      <c r="CA304" s="1"/>
      <c r="CB304" s="1"/>
      <c r="CC304" s="1"/>
      <c r="CD304" s="1"/>
      <c r="CE304" s="1"/>
      <c r="CF304" s="1"/>
      <c r="CG304" s="1"/>
      <c r="CH304" s="1"/>
      <c r="CI304" s="1"/>
      <c r="CJ304" s="1"/>
      <c r="CK304" s="1"/>
      <c r="CL304" s="1"/>
      <c r="CM304" s="1"/>
      <c r="CN304" s="1"/>
      <c r="CO304" s="1"/>
      <c r="CP304" s="1"/>
      <c r="CQ304" s="1"/>
      <c r="CR304" s="1"/>
      <c r="CS304" s="1"/>
      <c r="CT304" s="1"/>
      <c r="CU304" s="1"/>
      <c r="CV304" s="1"/>
      <c r="CW304" s="1"/>
      <c r="CX304" s="1"/>
      <c r="CY304" s="1"/>
      <c r="CZ304" s="1"/>
      <c r="DA304" s="1"/>
      <c r="DB304" s="1"/>
      <c r="DC304" s="1"/>
      <c r="DD304" s="1"/>
      <c r="DE304" s="1"/>
      <c r="DF304" s="1"/>
      <c r="DG304" s="1"/>
      <c r="DH304" s="1"/>
      <c r="DI304" s="1"/>
      <c r="DJ304" s="1"/>
      <c r="DK304" s="1"/>
      <c r="DL304" s="1"/>
      <c r="DM304" s="1"/>
      <c r="DN304" s="1"/>
      <c r="DO304" s="1"/>
      <c r="DP304" s="1"/>
      <c r="DQ304" s="1"/>
      <c r="DR304" s="1"/>
      <c r="DS304" s="1"/>
      <c r="DT304" s="1"/>
      <c r="DU304" s="1"/>
      <c r="DV304" s="1"/>
      <c r="DW304" s="1"/>
      <c r="DX304" s="1"/>
      <c r="DY304" s="1"/>
      <c r="DZ304" s="1"/>
      <c r="EA304" s="1"/>
      <c r="EB304" s="1"/>
      <c r="EC304" s="1"/>
      <c r="ED304" s="1"/>
      <c r="EE304" s="1"/>
      <c r="EF304" s="1"/>
      <c r="EG304" s="1"/>
      <c r="EH304" s="1"/>
      <c r="EI304" s="1"/>
      <c r="EJ304" s="1"/>
      <c r="EK304" s="1"/>
      <c r="EL304" s="1"/>
      <c r="EM304" s="1"/>
      <c r="EN304" s="1"/>
    </row>
    <row r="305" spans="1:14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c r="BX305" s="1"/>
      <c r="BY305" s="1"/>
      <c r="BZ305" s="1"/>
      <c r="CA305" s="1"/>
      <c r="CB305" s="1"/>
      <c r="CC305" s="1"/>
      <c r="CD305" s="1"/>
      <c r="CE305" s="1"/>
      <c r="CF305" s="1"/>
      <c r="CG305" s="1"/>
      <c r="CH305" s="1"/>
      <c r="CI305" s="1"/>
      <c r="CJ305" s="1"/>
      <c r="CK305" s="1"/>
      <c r="CL305" s="1"/>
      <c r="CM305" s="1"/>
      <c r="CN305" s="1"/>
      <c r="CO305" s="1"/>
      <c r="CP305" s="1"/>
      <c r="CQ305" s="1"/>
      <c r="CR305" s="1"/>
      <c r="CS305" s="1"/>
      <c r="CT305" s="1"/>
      <c r="CU305" s="1"/>
      <c r="CV305" s="1"/>
      <c r="CW305" s="1"/>
      <c r="CX305" s="1"/>
      <c r="CY305" s="1"/>
      <c r="CZ305" s="1"/>
      <c r="DA305" s="1"/>
      <c r="DB305" s="1"/>
      <c r="DC305" s="1"/>
      <c r="DD305" s="1"/>
      <c r="DE305" s="1"/>
      <c r="DF305" s="1"/>
      <c r="DG305" s="1"/>
      <c r="DH305" s="1"/>
      <c r="DI305" s="1"/>
      <c r="DJ305" s="1"/>
      <c r="DK305" s="1"/>
      <c r="DL305" s="1"/>
      <c r="DM305" s="1"/>
      <c r="DN305" s="1"/>
      <c r="DO305" s="1"/>
      <c r="DP305" s="1"/>
      <c r="DQ305" s="1"/>
      <c r="DR305" s="1"/>
      <c r="DS305" s="1"/>
      <c r="DT305" s="1"/>
      <c r="DU305" s="1"/>
      <c r="DV305" s="1"/>
      <c r="DW305" s="1"/>
      <c r="DX305" s="1"/>
      <c r="DY305" s="1"/>
      <c r="DZ305" s="1"/>
      <c r="EA305" s="1"/>
      <c r="EB305" s="1"/>
      <c r="EC305" s="1"/>
      <c r="ED305" s="1"/>
      <c r="EE305" s="1"/>
      <c r="EF305" s="1"/>
      <c r="EG305" s="1"/>
      <c r="EH305" s="1"/>
      <c r="EI305" s="1"/>
      <c r="EJ305" s="1"/>
      <c r="EK305" s="1"/>
      <c r="EL305" s="1"/>
      <c r="EM305" s="1"/>
      <c r="EN305" s="1"/>
    </row>
    <row r="306" spans="1:14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c r="BX306" s="1"/>
      <c r="BY306" s="1"/>
      <c r="BZ306" s="1"/>
      <c r="CA306" s="1"/>
      <c r="CB306" s="1"/>
      <c r="CC306" s="1"/>
      <c r="CD306" s="1"/>
      <c r="CE306" s="1"/>
      <c r="CF306" s="1"/>
      <c r="CG306" s="1"/>
      <c r="CH306" s="1"/>
      <c r="CI306" s="1"/>
      <c r="CJ306" s="1"/>
      <c r="CK306" s="1"/>
      <c r="CL306" s="1"/>
      <c r="CM306" s="1"/>
      <c r="CN306" s="1"/>
      <c r="CO306" s="1"/>
      <c r="CP306" s="1"/>
      <c r="CQ306" s="1"/>
      <c r="CR306" s="1"/>
      <c r="CS306" s="1"/>
      <c r="CT306" s="1"/>
      <c r="CU306" s="1"/>
      <c r="CV306" s="1"/>
      <c r="CW306" s="1"/>
      <c r="CX306" s="1"/>
      <c r="CY306" s="1"/>
      <c r="CZ306" s="1"/>
      <c r="DA306" s="1"/>
      <c r="DB306" s="1"/>
      <c r="DC306" s="1"/>
      <c r="DD306" s="1"/>
      <c r="DE306" s="1"/>
      <c r="DF306" s="1"/>
      <c r="DG306" s="1"/>
      <c r="DH306" s="1"/>
      <c r="DI306" s="1"/>
      <c r="DJ306" s="1"/>
      <c r="DK306" s="1"/>
      <c r="DL306" s="1"/>
      <c r="DM306" s="1"/>
      <c r="DN306" s="1"/>
      <c r="DO306" s="1"/>
      <c r="DP306" s="1"/>
      <c r="DQ306" s="1"/>
      <c r="DR306" s="1"/>
      <c r="DS306" s="1"/>
      <c r="DT306" s="1"/>
      <c r="DU306" s="1"/>
      <c r="DV306" s="1"/>
      <c r="DW306" s="1"/>
      <c r="DX306" s="1"/>
      <c r="DY306" s="1"/>
      <c r="DZ306" s="1"/>
      <c r="EA306" s="1"/>
      <c r="EB306" s="1"/>
      <c r="EC306" s="1"/>
      <c r="ED306" s="1"/>
      <c r="EE306" s="1"/>
      <c r="EF306" s="1"/>
      <c r="EG306" s="1"/>
      <c r="EH306" s="1"/>
      <c r="EI306" s="1"/>
      <c r="EJ306" s="1"/>
      <c r="EK306" s="1"/>
      <c r="EL306" s="1"/>
      <c r="EM306" s="1"/>
      <c r="EN306" s="1"/>
    </row>
    <row r="307" spans="1:14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c r="BX307" s="1"/>
      <c r="BY307" s="1"/>
      <c r="BZ307" s="1"/>
      <c r="CA307" s="1"/>
      <c r="CB307" s="1"/>
      <c r="CC307" s="1"/>
      <c r="CD307" s="1"/>
      <c r="CE307" s="1"/>
      <c r="CF307" s="1"/>
      <c r="CG307" s="1"/>
      <c r="CH307" s="1"/>
      <c r="CI307" s="1"/>
      <c r="CJ307" s="1"/>
      <c r="CK307" s="1"/>
      <c r="CL307" s="1"/>
      <c r="CM307" s="1"/>
      <c r="CN307" s="1"/>
      <c r="CO307" s="1"/>
      <c r="CP307" s="1"/>
      <c r="CQ307" s="1"/>
      <c r="CR307" s="1"/>
      <c r="CS307" s="1"/>
      <c r="CT307" s="1"/>
      <c r="CU307" s="1"/>
      <c r="CV307" s="1"/>
      <c r="CW307" s="1"/>
      <c r="CX307" s="1"/>
      <c r="CY307" s="1"/>
      <c r="CZ307" s="1"/>
      <c r="DA307" s="1"/>
      <c r="DB307" s="1"/>
      <c r="DC307" s="1"/>
      <c r="DD307" s="1"/>
      <c r="DE307" s="1"/>
      <c r="DF307" s="1"/>
      <c r="DG307" s="1"/>
      <c r="DH307" s="1"/>
      <c r="DI307" s="1"/>
      <c r="DJ307" s="1"/>
      <c r="DK307" s="1"/>
      <c r="DL307" s="1"/>
      <c r="DM307" s="1"/>
      <c r="DN307" s="1"/>
      <c r="DO307" s="1"/>
      <c r="DP307" s="1"/>
      <c r="DQ307" s="1"/>
      <c r="DR307" s="1"/>
      <c r="DS307" s="1"/>
      <c r="DT307" s="1"/>
      <c r="DU307" s="1"/>
      <c r="DV307" s="1"/>
      <c r="DW307" s="1"/>
      <c r="DX307" s="1"/>
      <c r="DY307" s="1"/>
      <c r="DZ307" s="1"/>
      <c r="EA307" s="1"/>
      <c r="EB307" s="1"/>
      <c r="EC307" s="1"/>
      <c r="ED307" s="1"/>
      <c r="EE307" s="1"/>
      <c r="EF307" s="1"/>
      <c r="EG307" s="1"/>
      <c r="EH307" s="1"/>
      <c r="EI307" s="1"/>
      <c r="EJ307" s="1"/>
      <c r="EK307" s="1"/>
      <c r="EL307" s="1"/>
      <c r="EM307" s="1"/>
      <c r="EN307" s="1"/>
    </row>
    <row r="308" spans="1:14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c r="BX308" s="1"/>
      <c r="BY308" s="1"/>
      <c r="BZ308" s="1"/>
      <c r="CA308" s="1"/>
      <c r="CB308" s="1"/>
      <c r="CC308" s="1"/>
      <c r="CD308" s="1"/>
      <c r="CE308" s="1"/>
      <c r="CF308" s="1"/>
      <c r="CG308" s="1"/>
      <c r="CH308" s="1"/>
      <c r="CI308" s="1"/>
      <c r="CJ308" s="1"/>
      <c r="CK308" s="1"/>
      <c r="CL308" s="1"/>
      <c r="CM308" s="1"/>
      <c r="CN308" s="1"/>
      <c r="CO308" s="1"/>
      <c r="CP308" s="1"/>
      <c r="CQ308" s="1"/>
      <c r="CR308" s="1"/>
      <c r="CS308" s="1"/>
      <c r="CT308" s="1"/>
      <c r="CU308" s="1"/>
      <c r="CV308" s="1"/>
      <c r="CW308" s="1"/>
      <c r="CX308" s="1"/>
      <c r="CY308" s="1"/>
      <c r="CZ308" s="1"/>
      <c r="DA308" s="1"/>
      <c r="DB308" s="1"/>
      <c r="DC308" s="1"/>
      <c r="DD308" s="1"/>
      <c r="DE308" s="1"/>
      <c r="DF308" s="1"/>
      <c r="DG308" s="1"/>
      <c r="DH308" s="1"/>
      <c r="DI308" s="1"/>
      <c r="DJ308" s="1"/>
      <c r="DK308" s="1"/>
      <c r="DL308" s="1"/>
      <c r="DM308" s="1"/>
      <c r="DN308" s="1"/>
      <c r="DO308" s="1"/>
      <c r="DP308" s="1"/>
      <c r="DQ308" s="1"/>
      <c r="DR308" s="1"/>
      <c r="DS308" s="1"/>
      <c r="DT308" s="1"/>
      <c r="DU308" s="1"/>
      <c r="DV308" s="1"/>
      <c r="DW308" s="1"/>
      <c r="DX308" s="1"/>
      <c r="DY308" s="1"/>
      <c r="DZ308" s="1"/>
      <c r="EA308" s="1"/>
      <c r="EB308" s="1"/>
      <c r="EC308" s="1"/>
      <c r="ED308" s="1"/>
      <c r="EE308" s="1"/>
      <c r="EF308" s="1"/>
      <c r="EG308" s="1"/>
      <c r="EH308" s="1"/>
      <c r="EI308" s="1"/>
      <c r="EJ308" s="1"/>
      <c r="EK308" s="1"/>
      <c r="EL308" s="1"/>
      <c r="EM308" s="1"/>
      <c r="EN308" s="1"/>
    </row>
    <row r="309" spans="1:14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c r="BX309" s="1"/>
      <c r="BY309" s="1"/>
      <c r="BZ309" s="1"/>
      <c r="CA309" s="1"/>
      <c r="CB309" s="1"/>
      <c r="CC309" s="1"/>
      <c r="CD309" s="1"/>
      <c r="CE309" s="1"/>
      <c r="CF309" s="1"/>
      <c r="CG309" s="1"/>
      <c r="CH309" s="1"/>
      <c r="CI309" s="1"/>
      <c r="CJ309" s="1"/>
      <c r="CK309" s="1"/>
      <c r="CL309" s="1"/>
      <c r="CM309" s="1"/>
      <c r="CN309" s="1"/>
      <c r="CO309" s="1"/>
      <c r="CP309" s="1"/>
      <c r="CQ309" s="1"/>
      <c r="CR309" s="1"/>
      <c r="CS309" s="1"/>
      <c r="CT309" s="1"/>
      <c r="CU309" s="1"/>
      <c r="CV309" s="1"/>
      <c r="CW309" s="1"/>
      <c r="CX309" s="1"/>
      <c r="CY309" s="1"/>
      <c r="CZ309" s="1"/>
      <c r="DA309" s="1"/>
      <c r="DB309" s="1"/>
      <c r="DC309" s="1"/>
      <c r="DD309" s="1"/>
      <c r="DE309" s="1"/>
      <c r="DF309" s="1"/>
      <c r="DG309" s="1"/>
      <c r="DH309" s="1"/>
      <c r="DI309" s="1"/>
      <c r="DJ309" s="1"/>
      <c r="DK309" s="1"/>
      <c r="DL309" s="1"/>
      <c r="DM309" s="1"/>
      <c r="DN309" s="1"/>
      <c r="DO309" s="1"/>
      <c r="DP309" s="1"/>
      <c r="DQ309" s="1"/>
      <c r="DR309" s="1"/>
      <c r="DS309" s="1"/>
      <c r="DT309" s="1"/>
      <c r="DU309" s="1"/>
      <c r="DV309" s="1"/>
      <c r="DW309" s="1"/>
      <c r="DX309" s="1"/>
      <c r="DY309" s="1"/>
      <c r="DZ309" s="1"/>
      <c r="EA309" s="1"/>
      <c r="EB309" s="1"/>
      <c r="EC309" s="1"/>
      <c r="ED309" s="1"/>
      <c r="EE309" s="1"/>
      <c r="EF309" s="1"/>
      <c r="EG309" s="1"/>
      <c r="EH309" s="1"/>
      <c r="EI309" s="1"/>
      <c r="EJ309" s="1"/>
      <c r="EK309" s="1"/>
      <c r="EL309" s="1"/>
      <c r="EM309" s="1"/>
      <c r="EN309" s="1"/>
    </row>
    <row r="310" spans="1:14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c r="BX310" s="1"/>
      <c r="BY310" s="1"/>
      <c r="BZ310" s="1"/>
      <c r="CA310" s="1"/>
      <c r="CB310" s="1"/>
      <c r="CC310" s="1"/>
      <c r="CD310" s="1"/>
      <c r="CE310" s="1"/>
      <c r="CF310" s="1"/>
      <c r="CG310" s="1"/>
      <c r="CH310" s="1"/>
      <c r="CI310" s="1"/>
      <c r="CJ310" s="1"/>
      <c r="CK310" s="1"/>
      <c r="CL310" s="1"/>
      <c r="CM310" s="1"/>
      <c r="CN310" s="1"/>
      <c r="CO310" s="1"/>
      <c r="CP310" s="1"/>
      <c r="CQ310" s="1"/>
      <c r="CR310" s="1"/>
      <c r="CS310" s="1"/>
      <c r="CT310" s="1"/>
      <c r="CU310" s="1"/>
      <c r="CV310" s="1"/>
      <c r="CW310" s="1"/>
      <c r="CX310" s="1"/>
      <c r="CY310" s="1"/>
      <c r="CZ310" s="1"/>
      <c r="DA310" s="1"/>
      <c r="DB310" s="1"/>
      <c r="DC310" s="1"/>
      <c r="DD310" s="1"/>
      <c r="DE310" s="1"/>
      <c r="DF310" s="1"/>
      <c r="DG310" s="1"/>
      <c r="DH310" s="1"/>
      <c r="DI310" s="1"/>
      <c r="DJ310" s="1"/>
      <c r="DK310" s="1"/>
      <c r="DL310" s="1"/>
      <c r="DM310" s="1"/>
      <c r="DN310" s="1"/>
      <c r="DO310" s="1"/>
      <c r="DP310" s="1"/>
      <c r="DQ310" s="1"/>
      <c r="DR310" s="1"/>
      <c r="DS310" s="1"/>
      <c r="DT310" s="1"/>
      <c r="DU310" s="1"/>
      <c r="DV310" s="1"/>
      <c r="DW310" s="1"/>
      <c r="DX310" s="1"/>
      <c r="DY310" s="1"/>
      <c r="DZ310" s="1"/>
      <c r="EA310" s="1"/>
      <c r="EB310" s="1"/>
      <c r="EC310" s="1"/>
      <c r="ED310" s="1"/>
      <c r="EE310" s="1"/>
      <c r="EF310" s="1"/>
      <c r="EG310" s="1"/>
      <c r="EH310" s="1"/>
      <c r="EI310" s="1"/>
      <c r="EJ310" s="1"/>
      <c r="EK310" s="1"/>
      <c r="EL310" s="1"/>
      <c r="EM310" s="1"/>
      <c r="EN310" s="1"/>
    </row>
    <row r="311" spans="1:14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c r="BX311" s="1"/>
      <c r="BY311" s="1"/>
      <c r="BZ311" s="1"/>
      <c r="CA311" s="1"/>
      <c r="CB311" s="1"/>
      <c r="CC311" s="1"/>
      <c r="CD311" s="1"/>
      <c r="CE311" s="1"/>
      <c r="CF311" s="1"/>
      <c r="CG311" s="1"/>
      <c r="CH311" s="1"/>
      <c r="CI311" s="1"/>
      <c r="CJ311" s="1"/>
      <c r="CK311" s="1"/>
      <c r="CL311" s="1"/>
      <c r="CM311" s="1"/>
      <c r="CN311" s="1"/>
      <c r="CO311" s="1"/>
      <c r="CP311" s="1"/>
      <c r="CQ311" s="1"/>
      <c r="CR311" s="1"/>
      <c r="CS311" s="1"/>
      <c r="CT311" s="1"/>
      <c r="CU311" s="1"/>
      <c r="CV311" s="1"/>
      <c r="CW311" s="1"/>
      <c r="CX311" s="1"/>
      <c r="CY311" s="1"/>
      <c r="CZ311" s="1"/>
      <c r="DA311" s="1"/>
      <c r="DB311" s="1"/>
      <c r="DC311" s="1"/>
      <c r="DD311" s="1"/>
      <c r="DE311" s="1"/>
      <c r="DF311" s="1"/>
      <c r="DG311" s="1"/>
      <c r="DH311" s="1"/>
      <c r="DI311" s="1"/>
      <c r="DJ311" s="1"/>
      <c r="DK311" s="1"/>
      <c r="DL311" s="1"/>
      <c r="DM311" s="1"/>
      <c r="DN311" s="1"/>
      <c r="DO311" s="1"/>
      <c r="DP311" s="1"/>
      <c r="DQ311" s="1"/>
      <c r="DR311" s="1"/>
      <c r="DS311" s="1"/>
      <c r="DT311" s="1"/>
      <c r="DU311" s="1"/>
      <c r="DV311" s="1"/>
      <c r="DW311" s="1"/>
      <c r="DX311" s="1"/>
      <c r="DY311" s="1"/>
      <c r="DZ311" s="1"/>
      <c r="EA311" s="1"/>
      <c r="EB311" s="1"/>
      <c r="EC311" s="1"/>
      <c r="ED311" s="1"/>
      <c r="EE311" s="1"/>
      <c r="EF311" s="1"/>
      <c r="EG311" s="1"/>
      <c r="EH311" s="1"/>
      <c r="EI311" s="1"/>
      <c r="EJ311" s="1"/>
      <c r="EK311" s="1"/>
      <c r="EL311" s="1"/>
      <c r="EM311" s="1"/>
      <c r="EN311" s="1"/>
    </row>
    <row r="312" spans="1:14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c r="BX312" s="1"/>
      <c r="BY312" s="1"/>
      <c r="BZ312" s="1"/>
      <c r="CA312" s="1"/>
      <c r="CB312" s="1"/>
      <c r="CC312" s="1"/>
      <c r="CD312" s="1"/>
      <c r="CE312" s="1"/>
      <c r="CF312" s="1"/>
      <c r="CG312" s="1"/>
      <c r="CH312" s="1"/>
      <c r="CI312" s="1"/>
      <c r="CJ312" s="1"/>
      <c r="CK312" s="1"/>
      <c r="CL312" s="1"/>
      <c r="CM312" s="1"/>
      <c r="CN312" s="1"/>
      <c r="CO312" s="1"/>
      <c r="CP312" s="1"/>
      <c r="CQ312" s="1"/>
      <c r="CR312" s="1"/>
      <c r="CS312" s="1"/>
      <c r="CT312" s="1"/>
      <c r="CU312" s="1"/>
      <c r="CV312" s="1"/>
      <c r="CW312" s="1"/>
      <c r="CX312" s="1"/>
      <c r="CY312" s="1"/>
      <c r="CZ312" s="1"/>
      <c r="DA312" s="1"/>
      <c r="DB312" s="1"/>
      <c r="DC312" s="1"/>
      <c r="DD312" s="1"/>
      <c r="DE312" s="1"/>
      <c r="DF312" s="1"/>
      <c r="DG312" s="1"/>
      <c r="DH312" s="1"/>
      <c r="DI312" s="1"/>
      <c r="DJ312" s="1"/>
      <c r="DK312" s="1"/>
      <c r="DL312" s="1"/>
      <c r="DM312" s="1"/>
      <c r="DN312" s="1"/>
      <c r="DO312" s="1"/>
      <c r="DP312" s="1"/>
      <c r="DQ312" s="1"/>
      <c r="DR312" s="1"/>
      <c r="DS312" s="1"/>
      <c r="DT312" s="1"/>
      <c r="DU312" s="1"/>
      <c r="DV312" s="1"/>
      <c r="DW312" s="1"/>
      <c r="DX312" s="1"/>
      <c r="DY312" s="1"/>
      <c r="DZ312" s="1"/>
      <c r="EA312" s="1"/>
      <c r="EB312" s="1"/>
      <c r="EC312" s="1"/>
      <c r="ED312" s="1"/>
      <c r="EE312" s="1"/>
      <c r="EF312" s="1"/>
      <c r="EG312" s="1"/>
      <c r="EH312" s="1"/>
      <c r="EI312" s="1"/>
      <c r="EJ312" s="1"/>
      <c r="EK312" s="1"/>
      <c r="EL312" s="1"/>
      <c r="EM312" s="1"/>
      <c r="EN312" s="1"/>
    </row>
    <row r="313" spans="1:14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c r="BX313" s="1"/>
      <c r="BY313" s="1"/>
      <c r="BZ313" s="1"/>
      <c r="CA313" s="1"/>
      <c r="CB313" s="1"/>
      <c r="CC313" s="1"/>
      <c r="CD313" s="1"/>
      <c r="CE313" s="1"/>
      <c r="CF313" s="1"/>
      <c r="CG313" s="1"/>
      <c r="CH313" s="1"/>
      <c r="CI313" s="1"/>
      <c r="CJ313" s="1"/>
      <c r="CK313" s="1"/>
      <c r="CL313" s="1"/>
      <c r="CM313" s="1"/>
      <c r="CN313" s="1"/>
      <c r="CO313" s="1"/>
      <c r="CP313" s="1"/>
      <c r="CQ313" s="1"/>
      <c r="CR313" s="1"/>
      <c r="CS313" s="1"/>
      <c r="CT313" s="1"/>
      <c r="CU313" s="1"/>
      <c r="CV313" s="1"/>
      <c r="CW313" s="1"/>
      <c r="CX313" s="1"/>
      <c r="CY313" s="1"/>
      <c r="CZ313" s="1"/>
      <c r="DA313" s="1"/>
      <c r="DB313" s="1"/>
      <c r="DC313" s="1"/>
      <c r="DD313" s="1"/>
      <c r="DE313" s="1"/>
      <c r="DF313" s="1"/>
      <c r="DG313" s="1"/>
      <c r="DH313" s="1"/>
      <c r="DI313" s="1"/>
      <c r="DJ313" s="1"/>
      <c r="DK313" s="1"/>
      <c r="DL313" s="1"/>
      <c r="DM313" s="1"/>
      <c r="DN313" s="1"/>
      <c r="DO313" s="1"/>
      <c r="DP313" s="1"/>
      <c r="DQ313" s="1"/>
      <c r="DR313" s="1"/>
      <c r="DS313" s="1"/>
      <c r="DT313" s="1"/>
      <c r="DU313" s="1"/>
      <c r="DV313" s="1"/>
      <c r="DW313" s="1"/>
      <c r="DX313" s="1"/>
      <c r="DY313" s="1"/>
      <c r="DZ313" s="1"/>
      <c r="EA313" s="1"/>
      <c r="EB313" s="1"/>
      <c r="EC313" s="1"/>
      <c r="ED313" s="1"/>
      <c r="EE313" s="1"/>
      <c r="EF313" s="1"/>
      <c r="EG313" s="1"/>
      <c r="EH313" s="1"/>
      <c r="EI313" s="1"/>
      <c r="EJ313" s="1"/>
      <c r="EK313" s="1"/>
      <c r="EL313" s="1"/>
      <c r="EM313" s="1"/>
      <c r="EN313" s="1"/>
    </row>
    <row r="314" spans="1:14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c r="BX314" s="1"/>
      <c r="BY314" s="1"/>
      <c r="BZ314" s="1"/>
      <c r="CA314" s="1"/>
      <c r="CB314" s="1"/>
      <c r="CC314" s="1"/>
      <c r="CD314" s="1"/>
      <c r="CE314" s="1"/>
      <c r="CF314" s="1"/>
      <c r="CG314" s="1"/>
      <c r="CH314" s="1"/>
      <c r="CI314" s="1"/>
      <c r="CJ314" s="1"/>
      <c r="CK314" s="1"/>
      <c r="CL314" s="1"/>
      <c r="CM314" s="1"/>
      <c r="CN314" s="1"/>
      <c r="CO314" s="1"/>
      <c r="CP314" s="1"/>
      <c r="CQ314" s="1"/>
      <c r="CR314" s="1"/>
      <c r="CS314" s="1"/>
      <c r="CT314" s="1"/>
      <c r="CU314" s="1"/>
      <c r="CV314" s="1"/>
      <c r="CW314" s="1"/>
      <c r="CX314" s="1"/>
      <c r="CY314" s="1"/>
      <c r="CZ314" s="1"/>
      <c r="DA314" s="1"/>
      <c r="DB314" s="1"/>
      <c r="DC314" s="1"/>
      <c r="DD314" s="1"/>
      <c r="DE314" s="1"/>
      <c r="DF314" s="1"/>
      <c r="DG314" s="1"/>
      <c r="DH314" s="1"/>
      <c r="DI314" s="1"/>
      <c r="DJ314" s="1"/>
      <c r="DK314" s="1"/>
      <c r="DL314" s="1"/>
      <c r="DM314" s="1"/>
      <c r="DN314" s="1"/>
      <c r="DO314" s="1"/>
      <c r="DP314" s="1"/>
      <c r="DQ314" s="1"/>
      <c r="DR314" s="1"/>
      <c r="DS314" s="1"/>
      <c r="DT314" s="1"/>
      <c r="DU314" s="1"/>
      <c r="DV314" s="1"/>
      <c r="DW314" s="1"/>
      <c r="DX314" s="1"/>
      <c r="DY314" s="1"/>
      <c r="DZ314" s="1"/>
      <c r="EA314" s="1"/>
      <c r="EB314" s="1"/>
      <c r="EC314" s="1"/>
      <c r="ED314" s="1"/>
      <c r="EE314" s="1"/>
      <c r="EF314" s="1"/>
      <c r="EG314" s="1"/>
      <c r="EH314" s="1"/>
      <c r="EI314" s="1"/>
      <c r="EJ314" s="1"/>
      <c r="EK314" s="1"/>
      <c r="EL314" s="1"/>
      <c r="EM314" s="1"/>
      <c r="EN314" s="1"/>
    </row>
    <row r="315" spans="1:14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c r="BX315" s="1"/>
      <c r="BY315" s="1"/>
      <c r="BZ315" s="1"/>
      <c r="CA315" s="1"/>
      <c r="CB315" s="1"/>
      <c r="CC315" s="1"/>
      <c r="CD315" s="1"/>
      <c r="CE315" s="1"/>
      <c r="CF315" s="1"/>
      <c r="CG315" s="1"/>
      <c r="CH315" s="1"/>
      <c r="CI315" s="1"/>
      <c r="CJ315" s="1"/>
      <c r="CK315" s="1"/>
      <c r="CL315" s="1"/>
      <c r="CM315" s="1"/>
      <c r="CN315" s="1"/>
      <c r="CO315" s="1"/>
      <c r="CP315" s="1"/>
      <c r="CQ315" s="1"/>
      <c r="CR315" s="1"/>
      <c r="CS315" s="1"/>
      <c r="CT315" s="1"/>
      <c r="CU315" s="1"/>
      <c r="CV315" s="1"/>
      <c r="CW315" s="1"/>
      <c r="CX315" s="1"/>
      <c r="CY315" s="1"/>
      <c r="CZ315" s="1"/>
      <c r="DA315" s="1"/>
      <c r="DB315" s="1"/>
      <c r="DC315" s="1"/>
      <c r="DD315" s="1"/>
      <c r="DE315" s="1"/>
      <c r="DF315" s="1"/>
      <c r="DG315" s="1"/>
      <c r="DH315" s="1"/>
      <c r="DI315" s="1"/>
      <c r="DJ315" s="1"/>
      <c r="DK315" s="1"/>
      <c r="DL315" s="1"/>
      <c r="DM315" s="1"/>
      <c r="DN315" s="1"/>
      <c r="DO315" s="1"/>
      <c r="DP315" s="1"/>
      <c r="DQ315" s="1"/>
      <c r="DR315" s="1"/>
      <c r="DS315" s="1"/>
      <c r="DT315" s="1"/>
      <c r="DU315" s="1"/>
      <c r="DV315" s="1"/>
      <c r="DW315" s="1"/>
      <c r="DX315" s="1"/>
      <c r="DY315" s="1"/>
      <c r="DZ315" s="1"/>
      <c r="EA315" s="1"/>
      <c r="EB315" s="1"/>
      <c r="EC315" s="1"/>
      <c r="ED315" s="1"/>
      <c r="EE315" s="1"/>
      <c r="EF315" s="1"/>
      <c r="EG315" s="1"/>
      <c r="EH315" s="1"/>
      <c r="EI315" s="1"/>
      <c r="EJ315" s="1"/>
      <c r="EK315" s="1"/>
      <c r="EL315" s="1"/>
      <c r="EM315" s="1"/>
      <c r="EN315" s="1"/>
    </row>
    <row r="316" spans="1:14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c r="BX316" s="1"/>
      <c r="BY316" s="1"/>
      <c r="BZ316" s="1"/>
      <c r="CA316" s="1"/>
      <c r="CB316" s="1"/>
      <c r="CC316" s="1"/>
      <c r="CD316" s="1"/>
      <c r="CE316" s="1"/>
      <c r="CF316" s="1"/>
      <c r="CG316" s="1"/>
      <c r="CH316" s="1"/>
      <c r="CI316" s="1"/>
      <c r="CJ316" s="1"/>
      <c r="CK316" s="1"/>
      <c r="CL316" s="1"/>
      <c r="CM316" s="1"/>
      <c r="CN316" s="1"/>
      <c r="CO316" s="1"/>
      <c r="CP316" s="1"/>
      <c r="CQ316" s="1"/>
      <c r="CR316" s="1"/>
      <c r="CS316" s="1"/>
      <c r="CT316" s="1"/>
      <c r="CU316" s="1"/>
      <c r="CV316" s="1"/>
      <c r="CW316" s="1"/>
      <c r="CX316" s="1"/>
      <c r="CY316" s="1"/>
      <c r="CZ316" s="1"/>
      <c r="DA316" s="1"/>
      <c r="DB316" s="1"/>
      <c r="DC316" s="1"/>
      <c r="DD316" s="1"/>
      <c r="DE316" s="1"/>
      <c r="DF316" s="1"/>
      <c r="DG316" s="1"/>
      <c r="DH316" s="1"/>
      <c r="DI316" s="1"/>
      <c r="DJ316" s="1"/>
      <c r="DK316" s="1"/>
      <c r="DL316" s="1"/>
      <c r="DM316" s="1"/>
      <c r="DN316" s="1"/>
      <c r="DO316" s="1"/>
      <c r="DP316" s="1"/>
      <c r="DQ316" s="1"/>
      <c r="DR316" s="1"/>
      <c r="DS316" s="1"/>
      <c r="DT316" s="1"/>
      <c r="DU316" s="1"/>
      <c r="DV316" s="1"/>
      <c r="DW316" s="1"/>
      <c r="DX316" s="1"/>
      <c r="DY316" s="1"/>
      <c r="DZ316" s="1"/>
      <c r="EA316" s="1"/>
      <c r="EB316" s="1"/>
      <c r="EC316" s="1"/>
      <c r="ED316" s="1"/>
      <c r="EE316" s="1"/>
      <c r="EF316" s="1"/>
      <c r="EG316" s="1"/>
      <c r="EH316" s="1"/>
      <c r="EI316" s="1"/>
      <c r="EJ316" s="1"/>
      <c r="EK316" s="1"/>
      <c r="EL316" s="1"/>
      <c r="EM316" s="1"/>
      <c r="EN316" s="1"/>
    </row>
    <row r="317" spans="1:14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c r="BX317" s="1"/>
      <c r="BY317" s="1"/>
      <c r="BZ317" s="1"/>
      <c r="CA317" s="1"/>
      <c r="CB317" s="1"/>
      <c r="CC317" s="1"/>
      <c r="CD317" s="1"/>
      <c r="CE317" s="1"/>
      <c r="CF317" s="1"/>
      <c r="CG317" s="1"/>
      <c r="CH317" s="1"/>
      <c r="CI317" s="1"/>
      <c r="CJ317" s="1"/>
      <c r="CK317" s="1"/>
      <c r="CL317" s="1"/>
      <c r="CM317" s="1"/>
      <c r="CN317" s="1"/>
      <c r="CO317" s="1"/>
      <c r="CP317" s="1"/>
      <c r="CQ317" s="1"/>
      <c r="CR317" s="1"/>
      <c r="CS317" s="1"/>
      <c r="CT317" s="1"/>
      <c r="CU317" s="1"/>
      <c r="CV317" s="1"/>
      <c r="CW317" s="1"/>
      <c r="CX317" s="1"/>
      <c r="CY317" s="1"/>
      <c r="CZ317" s="1"/>
      <c r="DA317" s="1"/>
      <c r="DB317" s="1"/>
      <c r="DC317" s="1"/>
      <c r="DD317" s="1"/>
      <c r="DE317" s="1"/>
      <c r="DF317" s="1"/>
      <c r="DG317" s="1"/>
      <c r="DH317" s="1"/>
      <c r="DI317" s="1"/>
      <c r="DJ317" s="1"/>
      <c r="DK317" s="1"/>
      <c r="DL317" s="1"/>
      <c r="DM317" s="1"/>
      <c r="DN317" s="1"/>
      <c r="DO317" s="1"/>
      <c r="DP317" s="1"/>
      <c r="DQ317" s="1"/>
      <c r="DR317" s="1"/>
      <c r="DS317" s="1"/>
      <c r="DT317" s="1"/>
      <c r="DU317" s="1"/>
      <c r="DV317" s="1"/>
      <c r="DW317" s="1"/>
      <c r="DX317" s="1"/>
      <c r="DY317" s="1"/>
      <c r="DZ317" s="1"/>
      <c r="EA317" s="1"/>
      <c r="EB317" s="1"/>
      <c r="EC317" s="1"/>
      <c r="ED317" s="1"/>
      <c r="EE317" s="1"/>
      <c r="EF317" s="1"/>
      <c r="EG317" s="1"/>
      <c r="EH317" s="1"/>
      <c r="EI317" s="1"/>
      <c r="EJ317" s="1"/>
      <c r="EK317" s="1"/>
      <c r="EL317" s="1"/>
      <c r="EM317" s="1"/>
      <c r="EN317" s="1"/>
    </row>
    <row r="318" spans="1:14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c r="BX318" s="1"/>
      <c r="BY318" s="1"/>
      <c r="BZ318" s="1"/>
      <c r="CA318" s="1"/>
      <c r="CB318" s="1"/>
      <c r="CC318" s="1"/>
      <c r="CD318" s="1"/>
      <c r="CE318" s="1"/>
      <c r="CF318" s="1"/>
      <c r="CG318" s="1"/>
      <c r="CH318" s="1"/>
      <c r="CI318" s="1"/>
      <c r="CJ318" s="1"/>
      <c r="CK318" s="1"/>
      <c r="CL318" s="1"/>
      <c r="CM318" s="1"/>
      <c r="CN318" s="1"/>
      <c r="CO318" s="1"/>
      <c r="CP318" s="1"/>
      <c r="CQ318" s="1"/>
      <c r="CR318" s="1"/>
      <c r="CS318" s="1"/>
      <c r="CT318" s="1"/>
      <c r="CU318" s="1"/>
      <c r="CV318" s="1"/>
      <c r="CW318" s="1"/>
      <c r="CX318" s="1"/>
      <c r="CY318" s="1"/>
      <c r="CZ318" s="1"/>
      <c r="DA318" s="1"/>
      <c r="DB318" s="1"/>
      <c r="DC318" s="1"/>
      <c r="DD318" s="1"/>
      <c r="DE318" s="1"/>
      <c r="DF318" s="1"/>
      <c r="DG318" s="1"/>
      <c r="DH318" s="1"/>
      <c r="DI318" s="1"/>
      <c r="DJ318" s="1"/>
      <c r="DK318" s="1"/>
      <c r="DL318" s="1"/>
      <c r="DM318" s="1"/>
      <c r="DN318" s="1"/>
      <c r="DO318" s="1"/>
      <c r="DP318" s="1"/>
      <c r="DQ318" s="1"/>
      <c r="DR318" s="1"/>
      <c r="DS318" s="1"/>
      <c r="DT318" s="1"/>
      <c r="DU318" s="1"/>
      <c r="DV318" s="1"/>
      <c r="DW318" s="1"/>
      <c r="DX318" s="1"/>
      <c r="DY318" s="1"/>
      <c r="DZ318" s="1"/>
      <c r="EA318" s="1"/>
      <c r="EB318" s="1"/>
      <c r="EC318" s="1"/>
      <c r="ED318" s="1"/>
      <c r="EE318" s="1"/>
      <c r="EF318" s="1"/>
      <c r="EG318" s="1"/>
      <c r="EH318" s="1"/>
      <c r="EI318" s="1"/>
      <c r="EJ318" s="1"/>
      <c r="EK318" s="1"/>
      <c r="EL318" s="1"/>
      <c r="EM318" s="1"/>
      <c r="EN318" s="1"/>
    </row>
    <row r="319" spans="1:14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c r="BX319" s="1"/>
      <c r="BY319" s="1"/>
      <c r="BZ319" s="1"/>
      <c r="CA319" s="1"/>
      <c r="CB319" s="1"/>
      <c r="CC319" s="1"/>
      <c r="CD319" s="1"/>
      <c r="CE319" s="1"/>
      <c r="CF319" s="1"/>
      <c r="CG319" s="1"/>
      <c r="CH319" s="1"/>
      <c r="CI319" s="1"/>
      <c r="CJ319" s="1"/>
      <c r="CK319" s="1"/>
      <c r="CL319" s="1"/>
      <c r="CM319" s="1"/>
      <c r="CN319" s="1"/>
      <c r="CO319" s="1"/>
      <c r="CP319" s="1"/>
      <c r="CQ319" s="1"/>
      <c r="CR319" s="1"/>
      <c r="CS319" s="1"/>
      <c r="CT319" s="1"/>
      <c r="CU319" s="1"/>
      <c r="CV319" s="1"/>
      <c r="CW319" s="1"/>
      <c r="CX319" s="1"/>
      <c r="CY319" s="1"/>
      <c r="CZ319" s="1"/>
      <c r="DA319" s="1"/>
      <c r="DB319" s="1"/>
      <c r="DC319" s="1"/>
      <c r="DD319" s="1"/>
      <c r="DE319" s="1"/>
      <c r="DF319" s="1"/>
      <c r="DG319" s="1"/>
      <c r="DH319" s="1"/>
      <c r="DI319" s="1"/>
      <c r="DJ319" s="1"/>
      <c r="DK319" s="1"/>
      <c r="DL319" s="1"/>
      <c r="DM319" s="1"/>
      <c r="DN319" s="1"/>
      <c r="DO319" s="1"/>
      <c r="DP319" s="1"/>
      <c r="DQ319" s="1"/>
      <c r="DR319" s="1"/>
      <c r="DS319" s="1"/>
      <c r="DT319" s="1"/>
      <c r="DU319" s="1"/>
      <c r="DV319" s="1"/>
      <c r="DW319" s="1"/>
      <c r="DX319" s="1"/>
      <c r="DY319" s="1"/>
      <c r="DZ319" s="1"/>
      <c r="EA319" s="1"/>
      <c r="EB319" s="1"/>
      <c r="EC319" s="1"/>
      <c r="ED319" s="1"/>
      <c r="EE319" s="1"/>
      <c r="EF319" s="1"/>
      <c r="EG319" s="1"/>
      <c r="EH319" s="1"/>
      <c r="EI319" s="1"/>
      <c r="EJ319" s="1"/>
      <c r="EK319" s="1"/>
      <c r="EL319" s="1"/>
      <c r="EM319" s="1"/>
      <c r="EN319" s="1"/>
    </row>
    <row r="320" spans="1:14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c r="BX320" s="1"/>
      <c r="BY320" s="1"/>
      <c r="BZ320" s="1"/>
      <c r="CA320" s="1"/>
      <c r="CB320" s="1"/>
      <c r="CC320" s="1"/>
      <c r="CD320" s="1"/>
      <c r="CE320" s="1"/>
      <c r="CF320" s="1"/>
      <c r="CG320" s="1"/>
      <c r="CH320" s="1"/>
      <c r="CI320" s="1"/>
      <c r="CJ320" s="1"/>
      <c r="CK320" s="1"/>
      <c r="CL320" s="1"/>
      <c r="CM320" s="1"/>
      <c r="CN320" s="1"/>
      <c r="CO320" s="1"/>
      <c r="CP320" s="1"/>
      <c r="CQ320" s="1"/>
      <c r="CR320" s="1"/>
      <c r="CS320" s="1"/>
      <c r="CT320" s="1"/>
      <c r="CU320" s="1"/>
      <c r="CV320" s="1"/>
      <c r="CW320" s="1"/>
      <c r="CX320" s="1"/>
      <c r="CY320" s="1"/>
      <c r="CZ320" s="1"/>
      <c r="DA320" s="1"/>
      <c r="DB320" s="1"/>
      <c r="DC320" s="1"/>
      <c r="DD320" s="1"/>
      <c r="DE320" s="1"/>
      <c r="DF320" s="1"/>
      <c r="DG320" s="1"/>
      <c r="DH320" s="1"/>
      <c r="DI320" s="1"/>
      <c r="DJ320" s="1"/>
      <c r="DK320" s="1"/>
      <c r="DL320" s="1"/>
      <c r="DM320" s="1"/>
      <c r="DN320" s="1"/>
      <c r="DO320" s="1"/>
      <c r="DP320" s="1"/>
      <c r="DQ320" s="1"/>
      <c r="DR320" s="1"/>
      <c r="DS320" s="1"/>
      <c r="DT320" s="1"/>
      <c r="DU320" s="1"/>
      <c r="DV320" s="1"/>
      <c r="DW320" s="1"/>
      <c r="DX320" s="1"/>
      <c r="DY320" s="1"/>
      <c r="DZ320" s="1"/>
      <c r="EA320" s="1"/>
      <c r="EB320" s="1"/>
      <c r="EC320" s="1"/>
      <c r="ED320" s="1"/>
      <c r="EE320" s="1"/>
      <c r="EF320" s="1"/>
      <c r="EG320" s="1"/>
      <c r="EH320" s="1"/>
      <c r="EI320" s="1"/>
      <c r="EJ320" s="1"/>
      <c r="EK320" s="1"/>
      <c r="EL320" s="1"/>
      <c r="EM320" s="1"/>
      <c r="EN320" s="1"/>
    </row>
    <row r="321" spans="1:14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c r="BX321" s="1"/>
      <c r="BY321" s="1"/>
      <c r="BZ321" s="1"/>
      <c r="CA321" s="1"/>
      <c r="CB321" s="1"/>
      <c r="CC321" s="1"/>
      <c r="CD321" s="1"/>
      <c r="CE321" s="1"/>
      <c r="CF321" s="1"/>
      <c r="CG321" s="1"/>
      <c r="CH321" s="1"/>
      <c r="CI321" s="1"/>
      <c r="CJ321" s="1"/>
      <c r="CK321" s="1"/>
      <c r="CL321" s="1"/>
      <c r="CM321" s="1"/>
      <c r="CN321" s="1"/>
      <c r="CO321" s="1"/>
      <c r="CP321" s="1"/>
      <c r="CQ321" s="1"/>
      <c r="CR321" s="1"/>
      <c r="CS321" s="1"/>
      <c r="CT321" s="1"/>
      <c r="CU321" s="1"/>
      <c r="CV321" s="1"/>
      <c r="CW321" s="1"/>
      <c r="CX321" s="1"/>
      <c r="CY321" s="1"/>
      <c r="CZ321" s="1"/>
      <c r="DA321" s="1"/>
      <c r="DB321" s="1"/>
      <c r="DC321" s="1"/>
      <c r="DD321" s="1"/>
      <c r="DE321" s="1"/>
      <c r="DF321" s="1"/>
      <c r="DG321" s="1"/>
      <c r="DH321" s="1"/>
      <c r="DI321" s="1"/>
      <c r="DJ321" s="1"/>
      <c r="DK321" s="1"/>
      <c r="DL321" s="1"/>
      <c r="DM321" s="1"/>
      <c r="DN321" s="1"/>
      <c r="DO321" s="1"/>
      <c r="DP321" s="1"/>
      <c r="DQ321" s="1"/>
      <c r="DR321" s="1"/>
      <c r="DS321" s="1"/>
      <c r="DT321" s="1"/>
      <c r="DU321" s="1"/>
      <c r="DV321" s="1"/>
      <c r="DW321" s="1"/>
      <c r="DX321" s="1"/>
      <c r="DY321" s="1"/>
      <c r="DZ321" s="1"/>
      <c r="EA321" s="1"/>
      <c r="EB321" s="1"/>
      <c r="EC321" s="1"/>
      <c r="ED321" s="1"/>
      <c r="EE321" s="1"/>
      <c r="EF321" s="1"/>
      <c r="EG321" s="1"/>
      <c r="EH321" s="1"/>
      <c r="EI321" s="1"/>
      <c r="EJ321" s="1"/>
      <c r="EK321" s="1"/>
      <c r="EL321" s="1"/>
      <c r="EM321" s="1"/>
      <c r="EN321" s="1"/>
    </row>
    <row r="322" spans="1:14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c r="BX322" s="1"/>
      <c r="BY322" s="1"/>
      <c r="BZ322" s="1"/>
      <c r="CA322" s="1"/>
      <c r="CB322" s="1"/>
      <c r="CC322" s="1"/>
      <c r="CD322" s="1"/>
      <c r="CE322" s="1"/>
      <c r="CF322" s="1"/>
      <c r="CG322" s="1"/>
      <c r="CH322" s="1"/>
      <c r="CI322" s="1"/>
      <c r="CJ322" s="1"/>
      <c r="CK322" s="1"/>
      <c r="CL322" s="1"/>
      <c r="CM322" s="1"/>
      <c r="CN322" s="1"/>
      <c r="CO322" s="1"/>
      <c r="CP322" s="1"/>
      <c r="CQ322" s="1"/>
      <c r="CR322" s="1"/>
      <c r="CS322" s="1"/>
      <c r="CT322" s="1"/>
      <c r="CU322" s="1"/>
      <c r="CV322" s="1"/>
      <c r="CW322" s="1"/>
      <c r="CX322" s="1"/>
      <c r="CY322" s="1"/>
      <c r="CZ322" s="1"/>
      <c r="DA322" s="1"/>
      <c r="DB322" s="1"/>
      <c r="DC322" s="1"/>
      <c r="DD322" s="1"/>
      <c r="DE322" s="1"/>
      <c r="DF322" s="1"/>
      <c r="DG322" s="1"/>
      <c r="DH322" s="1"/>
      <c r="DI322" s="1"/>
      <c r="DJ322" s="1"/>
      <c r="DK322" s="1"/>
      <c r="DL322" s="1"/>
      <c r="DM322" s="1"/>
      <c r="DN322" s="1"/>
      <c r="DO322" s="1"/>
      <c r="DP322" s="1"/>
      <c r="DQ322" s="1"/>
      <c r="DR322" s="1"/>
      <c r="DS322" s="1"/>
      <c r="DT322" s="1"/>
      <c r="DU322" s="1"/>
      <c r="DV322" s="1"/>
      <c r="DW322" s="1"/>
      <c r="DX322" s="1"/>
      <c r="DY322" s="1"/>
      <c r="DZ322" s="1"/>
      <c r="EA322" s="1"/>
      <c r="EB322" s="1"/>
      <c r="EC322" s="1"/>
      <c r="ED322" s="1"/>
      <c r="EE322" s="1"/>
      <c r="EF322" s="1"/>
      <c r="EG322" s="1"/>
      <c r="EH322" s="1"/>
      <c r="EI322" s="1"/>
      <c r="EJ322" s="1"/>
      <c r="EK322" s="1"/>
      <c r="EL322" s="1"/>
      <c r="EM322" s="1"/>
      <c r="EN322" s="1"/>
    </row>
    <row r="323" spans="1:14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c r="BX323" s="1"/>
      <c r="BY323" s="1"/>
      <c r="BZ323" s="1"/>
      <c r="CA323" s="1"/>
      <c r="CB323" s="1"/>
      <c r="CC323" s="1"/>
      <c r="CD323" s="1"/>
      <c r="CE323" s="1"/>
      <c r="CF323" s="1"/>
      <c r="CG323" s="1"/>
      <c r="CH323" s="1"/>
      <c r="CI323" s="1"/>
      <c r="CJ323" s="1"/>
      <c r="CK323" s="1"/>
      <c r="CL323" s="1"/>
      <c r="CM323" s="1"/>
      <c r="CN323" s="1"/>
      <c r="CO323" s="1"/>
      <c r="CP323" s="1"/>
      <c r="CQ323" s="1"/>
      <c r="CR323" s="1"/>
      <c r="CS323" s="1"/>
      <c r="CT323" s="1"/>
      <c r="CU323" s="1"/>
      <c r="CV323" s="1"/>
      <c r="CW323" s="1"/>
      <c r="CX323" s="1"/>
      <c r="CY323" s="1"/>
      <c r="CZ323" s="1"/>
      <c r="DA323" s="1"/>
      <c r="DB323" s="1"/>
      <c r="DC323" s="1"/>
      <c r="DD323" s="1"/>
      <c r="DE323" s="1"/>
      <c r="DF323" s="1"/>
      <c r="DG323" s="1"/>
      <c r="DH323" s="1"/>
      <c r="DI323" s="1"/>
      <c r="DJ323" s="1"/>
      <c r="DK323" s="1"/>
      <c r="DL323" s="1"/>
      <c r="DM323" s="1"/>
      <c r="DN323" s="1"/>
      <c r="DO323" s="1"/>
      <c r="DP323" s="1"/>
      <c r="DQ323" s="1"/>
      <c r="DR323" s="1"/>
      <c r="DS323" s="1"/>
      <c r="DT323" s="1"/>
      <c r="DU323" s="1"/>
      <c r="DV323" s="1"/>
      <c r="DW323" s="1"/>
      <c r="DX323" s="1"/>
      <c r="DY323" s="1"/>
      <c r="DZ323" s="1"/>
      <c r="EA323" s="1"/>
      <c r="EB323" s="1"/>
      <c r="EC323" s="1"/>
      <c r="ED323" s="1"/>
      <c r="EE323" s="1"/>
      <c r="EF323" s="1"/>
      <c r="EG323" s="1"/>
      <c r="EH323" s="1"/>
      <c r="EI323" s="1"/>
      <c r="EJ323" s="1"/>
      <c r="EK323" s="1"/>
      <c r="EL323" s="1"/>
      <c r="EM323" s="1"/>
      <c r="EN323" s="1"/>
    </row>
    <row r="324" spans="1:14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c r="BX324" s="1"/>
      <c r="BY324" s="1"/>
      <c r="BZ324" s="1"/>
      <c r="CA324" s="1"/>
      <c r="CB324" s="1"/>
      <c r="CC324" s="1"/>
      <c r="CD324" s="1"/>
      <c r="CE324" s="1"/>
      <c r="CF324" s="1"/>
      <c r="CG324" s="1"/>
      <c r="CH324" s="1"/>
      <c r="CI324" s="1"/>
      <c r="CJ324" s="1"/>
      <c r="CK324" s="1"/>
      <c r="CL324" s="1"/>
      <c r="CM324" s="1"/>
      <c r="CN324" s="1"/>
      <c r="CO324" s="1"/>
      <c r="CP324" s="1"/>
      <c r="CQ324" s="1"/>
      <c r="CR324" s="1"/>
      <c r="CS324" s="1"/>
      <c r="CT324" s="1"/>
      <c r="CU324" s="1"/>
      <c r="CV324" s="1"/>
      <c r="CW324" s="1"/>
      <c r="CX324" s="1"/>
      <c r="CY324" s="1"/>
      <c r="CZ324" s="1"/>
      <c r="DA324" s="1"/>
      <c r="DB324" s="1"/>
      <c r="DC324" s="1"/>
      <c r="DD324" s="1"/>
      <c r="DE324" s="1"/>
      <c r="DF324" s="1"/>
      <c r="DG324" s="1"/>
      <c r="DH324" s="1"/>
      <c r="DI324" s="1"/>
      <c r="DJ324" s="1"/>
      <c r="DK324" s="1"/>
      <c r="DL324" s="1"/>
      <c r="DM324" s="1"/>
      <c r="DN324" s="1"/>
      <c r="DO324" s="1"/>
      <c r="DP324" s="1"/>
      <c r="DQ324" s="1"/>
      <c r="DR324" s="1"/>
      <c r="DS324" s="1"/>
      <c r="DT324" s="1"/>
      <c r="DU324" s="1"/>
      <c r="DV324" s="1"/>
      <c r="DW324" s="1"/>
      <c r="DX324" s="1"/>
      <c r="DY324" s="1"/>
      <c r="DZ324" s="1"/>
      <c r="EA324" s="1"/>
      <c r="EB324" s="1"/>
      <c r="EC324" s="1"/>
      <c r="ED324" s="1"/>
      <c r="EE324" s="1"/>
      <c r="EF324" s="1"/>
      <c r="EG324" s="1"/>
      <c r="EH324" s="1"/>
      <c r="EI324" s="1"/>
      <c r="EJ324" s="1"/>
      <c r="EK324" s="1"/>
      <c r="EL324" s="1"/>
      <c r="EM324" s="1"/>
      <c r="EN324" s="1"/>
    </row>
    <row r="325" spans="1:14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c r="BX325" s="1"/>
      <c r="BY325" s="1"/>
      <c r="BZ325" s="1"/>
      <c r="CA325" s="1"/>
      <c r="CB325" s="1"/>
      <c r="CC325" s="1"/>
      <c r="CD325" s="1"/>
      <c r="CE325" s="1"/>
      <c r="CF325" s="1"/>
      <c r="CG325" s="1"/>
      <c r="CH325" s="1"/>
      <c r="CI325" s="1"/>
      <c r="CJ325" s="1"/>
      <c r="CK325" s="1"/>
      <c r="CL325" s="1"/>
      <c r="CM325" s="1"/>
      <c r="CN325" s="1"/>
      <c r="CO325" s="1"/>
      <c r="CP325" s="1"/>
      <c r="CQ325" s="1"/>
      <c r="CR325" s="1"/>
      <c r="CS325" s="1"/>
      <c r="CT325" s="1"/>
      <c r="CU325" s="1"/>
      <c r="CV325" s="1"/>
      <c r="CW325" s="1"/>
      <c r="CX325" s="1"/>
      <c r="CY325" s="1"/>
      <c r="CZ325" s="1"/>
      <c r="DA325" s="1"/>
      <c r="DB325" s="1"/>
      <c r="DC325" s="1"/>
      <c r="DD325" s="1"/>
      <c r="DE325" s="1"/>
      <c r="DF325" s="1"/>
      <c r="DG325" s="1"/>
      <c r="DH325" s="1"/>
      <c r="DI325" s="1"/>
      <c r="DJ325" s="1"/>
      <c r="DK325" s="1"/>
      <c r="DL325" s="1"/>
      <c r="DM325" s="1"/>
      <c r="DN325" s="1"/>
      <c r="DO325" s="1"/>
      <c r="DP325" s="1"/>
      <c r="DQ325" s="1"/>
      <c r="DR325" s="1"/>
      <c r="DS325" s="1"/>
      <c r="DT325" s="1"/>
      <c r="DU325" s="1"/>
      <c r="DV325" s="1"/>
      <c r="DW325" s="1"/>
      <c r="DX325" s="1"/>
      <c r="DY325" s="1"/>
      <c r="DZ325" s="1"/>
      <c r="EA325" s="1"/>
      <c r="EB325" s="1"/>
      <c r="EC325" s="1"/>
      <c r="ED325" s="1"/>
      <c r="EE325" s="1"/>
      <c r="EF325" s="1"/>
      <c r="EG325" s="1"/>
      <c r="EH325" s="1"/>
      <c r="EI325" s="1"/>
      <c r="EJ325" s="1"/>
      <c r="EK325" s="1"/>
      <c r="EL325" s="1"/>
      <c r="EM325" s="1"/>
      <c r="EN325" s="1"/>
    </row>
    <row r="326" spans="1:14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c r="BX326" s="1"/>
      <c r="BY326" s="1"/>
      <c r="BZ326" s="1"/>
      <c r="CA326" s="1"/>
      <c r="CB326" s="1"/>
      <c r="CC326" s="1"/>
      <c r="CD326" s="1"/>
      <c r="CE326" s="1"/>
      <c r="CF326" s="1"/>
      <c r="CG326" s="1"/>
      <c r="CH326" s="1"/>
      <c r="CI326" s="1"/>
      <c r="CJ326" s="1"/>
      <c r="CK326" s="1"/>
      <c r="CL326" s="1"/>
      <c r="CM326" s="1"/>
      <c r="CN326" s="1"/>
      <c r="CO326" s="1"/>
      <c r="CP326" s="1"/>
      <c r="CQ326" s="1"/>
      <c r="CR326" s="1"/>
      <c r="CS326" s="1"/>
      <c r="CT326" s="1"/>
      <c r="CU326" s="1"/>
      <c r="CV326" s="1"/>
      <c r="CW326" s="1"/>
      <c r="CX326" s="1"/>
      <c r="CY326" s="1"/>
      <c r="CZ326" s="1"/>
      <c r="DA326" s="1"/>
      <c r="DB326" s="1"/>
      <c r="DC326" s="1"/>
      <c r="DD326" s="1"/>
      <c r="DE326" s="1"/>
      <c r="DF326" s="1"/>
      <c r="DG326" s="1"/>
      <c r="DH326" s="1"/>
      <c r="DI326" s="1"/>
      <c r="DJ326" s="1"/>
      <c r="DK326" s="1"/>
      <c r="DL326" s="1"/>
      <c r="DM326" s="1"/>
      <c r="DN326" s="1"/>
      <c r="DO326" s="1"/>
      <c r="DP326" s="1"/>
      <c r="DQ326" s="1"/>
      <c r="DR326" s="1"/>
      <c r="DS326" s="1"/>
      <c r="DT326" s="1"/>
      <c r="DU326" s="1"/>
      <c r="DV326" s="1"/>
      <c r="DW326" s="1"/>
      <c r="DX326" s="1"/>
      <c r="DY326" s="1"/>
      <c r="DZ326" s="1"/>
      <c r="EA326" s="1"/>
      <c r="EB326" s="1"/>
      <c r="EC326" s="1"/>
      <c r="ED326" s="1"/>
      <c r="EE326" s="1"/>
      <c r="EF326" s="1"/>
      <c r="EG326" s="1"/>
      <c r="EH326" s="1"/>
      <c r="EI326" s="1"/>
      <c r="EJ326" s="1"/>
      <c r="EK326" s="1"/>
      <c r="EL326" s="1"/>
      <c r="EM326" s="1"/>
      <c r="EN326" s="1"/>
    </row>
    <row r="327" spans="1:14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c r="BX327" s="1"/>
      <c r="BY327" s="1"/>
      <c r="BZ327" s="1"/>
      <c r="CA327" s="1"/>
      <c r="CB327" s="1"/>
      <c r="CC327" s="1"/>
      <c r="CD327" s="1"/>
      <c r="CE327" s="1"/>
      <c r="CF327" s="1"/>
      <c r="CG327" s="1"/>
      <c r="CH327" s="1"/>
      <c r="CI327" s="1"/>
      <c r="CJ327" s="1"/>
      <c r="CK327" s="1"/>
      <c r="CL327" s="1"/>
      <c r="CM327" s="1"/>
      <c r="CN327" s="1"/>
      <c r="CO327" s="1"/>
      <c r="CP327" s="1"/>
      <c r="CQ327" s="1"/>
      <c r="CR327" s="1"/>
      <c r="CS327" s="1"/>
      <c r="CT327" s="1"/>
      <c r="CU327" s="1"/>
      <c r="CV327" s="1"/>
      <c r="CW327" s="1"/>
      <c r="CX327" s="1"/>
      <c r="CY327" s="1"/>
      <c r="CZ327" s="1"/>
      <c r="DA327" s="1"/>
      <c r="DB327" s="1"/>
      <c r="DC327" s="1"/>
      <c r="DD327" s="1"/>
      <c r="DE327" s="1"/>
      <c r="DF327" s="1"/>
      <c r="DG327" s="1"/>
      <c r="DH327" s="1"/>
      <c r="DI327" s="1"/>
      <c r="DJ327" s="1"/>
      <c r="DK327" s="1"/>
      <c r="DL327" s="1"/>
      <c r="DM327" s="1"/>
      <c r="DN327" s="1"/>
      <c r="DO327" s="1"/>
      <c r="DP327" s="1"/>
      <c r="DQ327" s="1"/>
      <c r="DR327" s="1"/>
      <c r="DS327" s="1"/>
      <c r="DT327" s="1"/>
      <c r="DU327" s="1"/>
      <c r="DV327" s="1"/>
      <c r="DW327" s="1"/>
      <c r="DX327" s="1"/>
      <c r="DY327" s="1"/>
      <c r="DZ327" s="1"/>
      <c r="EA327" s="1"/>
      <c r="EB327" s="1"/>
      <c r="EC327" s="1"/>
      <c r="ED327" s="1"/>
      <c r="EE327" s="1"/>
      <c r="EF327" s="1"/>
      <c r="EG327" s="1"/>
      <c r="EH327" s="1"/>
      <c r="EI327" s="1"/>
      <c r="EJ327" s="1"/>
      <c r="EK327" s="1"/>
      <c r="EL327" s="1"/>
      <c r="EM327" s="1"/>
      <c r="EN327" s="1"/>
    </row>
    <row r="328" spans="1:14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c r="BX328" s="1"/>
      <c r="BY328" s="1"/>
      <c r="BZ328" s="1"/>
      <c r="CA328" s="1"/>
      <c r="CB328" s="1"/>
      <c r="CC328" s="1"/>
      <c r="CD328" s="1"/>
      <c r="CE328" s="1"/>
      <c r="CF328" s="1"/>
      <c r="CG328" s="1"/>
      <c r="CH328" s="1"/>
      <c r="CI328" s="1"/>
      <c r="CJ328" s="1"/>
      <c r="CK328" s="1"/>
      <c r="CL328" s="1"/>
      <c r="CM328" s="1"/>
      <c r="CN328" s="1"/>
      <c r="CO328" s="1"/>
      <c r="CP328" s="1"/>
      <c r="CQ328" s="1"/>
      <c r="CR328" s="1"/>
      <c r="CS328" s="1"/>
      <c r="CT328" s="1"/>
      <c r="CU328" s="1"/>
      <c r="CV328" s="1"/>
      <c r="CW328" s="1"/>
      <c r="CX328" s="1"/>
      <c r="CY328" s="1"/>
      <c r="CZ328" s="1"/>
      <c r="DA328" s="1"/>
      <c r="DB328" s="1"/>
      <c r="DC328" s="1"/>
      <c r="DD328" s="1"/>
      <c r="DE328" s="1"/>
      <c r="DF328" s="1"/>
      <c r="DG328" s="1"/>
      <c r="DH328" s="1"/>
      <c r="DI328" s="1"/>
      <c r="DJ328" s="1"/>
      <c r="DK328" s="1"/>
      <c r="DL328" s="1"/>
      <c r="DM328" s="1"/>
      <c r="DN328" s="1"/>
      <c r="DO328" s="1"/>
      <c r="DP328" s="1"/>
      <c r="DQ328" s="1"/>
      <c r="DR328" s="1"/>
      <c r="DS328" s="1"/>
      <c r="DT328" s="1"/>
      <c r="DU328" s="1"/>
      <c r="DV328" s="1"/>
      <c r="DW328" s="1"/>
      <c r="DX328" s="1"/>
      <c r="DY328" s="1"/>
      <c r="DZ328" s="1"/>
      <c r="EA328" s="1"/>
      <c r="EB328" s="1"/>
      <c r="EC328" s="1"/>
      <c r="ED328" s="1"/>
      <c r="EE328" s="1"/>
      <c r="EF328" s="1"/>
      <c r="EG328" s="1"/>
      <c r="EH328" s="1"/>
      <c r="EI328" s="1"/>
      <c r="EJ328" s="1"/>
      <c r="EK328" s="1"/>
      <c r="EL328" s="1"/>
      <c r="EM328" s="1"/>
      <c r="EN328" s="1"/>
    </row>
    <row r="329" spans="1:14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c r="BX329" s="1"/>
      <c r="BY329" s="1"/>
      <c r="BZ329" s="1"/>
      <c r="CA329" s="1"/>
      <c r="CB329" s="1"/>
      <c r="CC329" s="1"/>
      <c r="CD329" s="1"/>
      <c r="CE329" s="1"/>
      <c r="CF329" s="1"/>
      <c r="CG329" s="1"/>
      <c r="CH329" s="1"/>
      <c r="CI329" s="1"/>
      <c r="CJ329" s="1"/>
      <c r="CK329" s="1"/>
      <c r="CL329" s="1"/>
      <c r="CM329" s="1"/>
      <c r="CN329" s="1"/>
      <c r="CO329" s="1"/>
      <c r="CP329" s="1"/>
      <c r="CQ329" s="1"/>
      <c r="CR329" s="1"/>
      <c r="CS329" s="1"/>
      <c r="CT329" s="1"/>
      <c r="CU329" s="1"/>
      <c r="CV329" s="1"/>
      <c r="CW329" s="1"/>
      <c r="CX329" s="1"/>
      <c r="CY329" s="1"/>
      <c r="CZ329" s="1"/>
      <c r="DA329" s="1"/>
      <c r="DB329" s="1"/>
      <c r="DC329" s="1"/>
      <c r="DD329" s="1"/>
      <c r="DE329" s="1"/>
      <c r="DF329" s="1"/>
      <c r="DG329" s="1"/>
      <c r="DH329" s="1"/>
      <c r="DI329" s="1"/>
      <c r="DJ329" s="1"/>
      <c r="DK329" s="1"/>
      <c r="DL329" s="1"/>
      <c r="DM329" s="1"/>
      <c r="DN329" s="1"/>
      <c r="DO329" s="1"/>
      <c r="DP329" s="1"/>
      <c r="DQ329" s="1"/>
      <c r="DR329" s="1"/>
      <c r="DS329" s="1"/>
      <c r="DT329" s="1"/>
      <c r="DU329" s="1"/>
      <c r="DV329" s="1"/>
      <c r="DW329" s="1"/>
      <c r="DX329" s="1"/>
      <c r="DY329" s="1"/>
      <c r="DZ329" s="1"/>
      <c r="EA329" s="1"/>
      <c r="EB329" s="1"/>
      <c r="EC329" s="1"/>
      <c r="ED329" s="1"/>
      <c r="EE329" s="1"/>
      <c r="EF329" s="1"/>
      <c r="EG329" s="1"/>
      <c r="EH329" s="1"/>
      <c r="EI329" s="1"/>
      <c r="EJ329" s="1"/>
      <c r="EK329" s="1"/>
      <c r="EL329" s="1"/>
      <c r="EM329" s="1"/>
      <c r="EN329" s="1"/>
    </row>
    <row r="330" spans="1:14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c r="BX330" s="1"/>
      <c r="BY330" s="1"/>
      <c r="BZ330" s="1"/>
      <c r="CA330" s="1"/>
      <c r="CB330" s="1"/>
      <c r="CC330" s="1"/>
      <c r="CD330" s="1"/>
      <c r="CE330" s="1"/>
      <c r="CF330" s="1"/>
      <c r="CG330" s="1"/>
      <c r="CH330" s="1"/>
      <c r="CI330" s="1"/>
      <c r="CJ330" s="1"/>
      <c r="CK330" s="1"/>
      <c r="CL330" s="1"/>
      <c r="CM330" s="1"/>
      <c r="CN330" s="1"/>
      <c r="CO330" s="1"/>
      <c r="CP330" s="1"/>
      <c r="CQ330" s="1"/>
      <c r="CR330" s="1"/>
      <c r="CS330" s="1"/>
      <c r="CT330" s="1"/>
      <c r="CU330" s="1"/>
      <c r="CV330" s="1"/>
      <c r="CW330" s="1"/>
      <c r="CX330" s="1"/>
      <c r="CY330" s="1"/>
      <c r="CZ330" s="1"/>
      <c r="DA330" s="1"/>
      <c r="DB330" s="1"/>
      <c r="DC330" s="1"/>
      <c r="DD330" s="1"/>
      <c r="DE330" s="1"/>
      <c r="DF330" s="1"/>
      <c r="DG330" s="1"/>
      <c r="DH330" s="1"/>
      <c r="DI330" s="1"/>
      <c r="DJ330" s="1"/>
      <c r="DK330" s="1"/>
      <c r="DL330" s="1"/>
      <c r="DM330" s="1"/>
      <c r="DN330" s="1"/>
      <c r="DO330" s="1"/>
      <c r="DP330" s="1"/>
      <c r="DQ330" s="1"/>
      <c r="DR330" s="1"/>
      <c r="DS330" s="1"/>
      <c r="DT330" s="1"/>
      <c r="DU330" s="1"/>
      <c r="DV330" s="1"/>
      <c r="DW330" s="1"/>
      <c r="DX330" s="1"/>
      <c r="DY330" s="1"/>
      <c r="DZ330" s="1"/>
      <c r="EA330" s="1"/>
      <c r="EB330" s="1"/>
      <c r="EC330" s="1"/>
      <c r="ED330" s="1"/>
      <c r="EE330" s="1"/>
      <c r="EF330" s="1"/>
      <c r="EG330" s="1"/>
      <c r="EH330" s="1"/>
      <c r="EI330" s="1"/>
      <c r="EJ330" s="1"/>
      <c r="EK330" s="1"/>
      <c r="EL330" s="1"/>
      <c r="EM330" s="1"/>
      <c r="EN330" s="1"/>
    </row>
    <row r="331" spans="1:14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c r="BX331" s="1"/>
      <c r="BY331" s="1"/>
      <c r="BZ331" s="1"/>
      <c r="CA331" s="1"/>
      <c r="CB331" s="1"/>
      <c r="CC331" s="1"/>
      <c r="CD331" s="1"/>
      <c r="CE331" s="1"/>
      <c r="CF331" s="1"/>
      <c r="CG331" s="1"/>
      <c r="CH331" s="1"/>
      <c r="CI331" s="1"/>
      <c r="CJ331" s="1"/>
      <c r="CK331" s="1"/>
      <c r="CL331" s="1"/>
      <c r="CM331" s="1"/>
      <c r="CN331" s="1"/>
      <c r="CO331" s="1"/>
      <c r="CP331" s="1"/>
      <c r="CQ331" s="1"/>
      <c r="CR331" s="1"/>
      <c r="CS331" s="1"/>
      <c r="CT331" s="1"/>
      <c r="CU331" s="1"/>
      <c r="CV331" s="1"/>
      <c r="CW331" s="1"/>
      <c r="CX331" s="1"/>
      <c r="CY331" s="1"/>
      <c r="CZ331" s="1"/>
      <c r="DA331" s="1"/>
      <c r="DB331" s="1"/>
      <c r="DC331" s="1"/>
      <c r="DD331" s="1"/>
      <c r="DE331" s="1"/>
      <c r="DF331" s="1"/>
      <c r="DG331" s="1"/>
      <c r="DH331" s="1"/>
      <c r="DI331" s="1"/>
      <c r="DJ331" s="1"/>
      <c r="DK331" s="1"/>
      <c r="DL331" s="1"/>
      <c r="DM331" s="1"/>
      <c r="DN331" s="1"/>
      <c r="DO331" s="1"/>
      <c r="DP331" s="1"/>
      <c r="DQ331" s="1"/>
      <c r="DR331" s="1"/>
      <c r="DS331" s="1"/>
      <c r="DT331" s="1"/>
      <c r="DU331" s="1"/>
      <c r="DV331" s="1"/>
      <c r="DW331" s="1"/>
      <c r="DX331" s="1"/>
      <c r="DY331" s="1"/>
      <c r="DZ331" s="1"/>
      <c r="EA331" s="1"/>
      <c r="EB331" s="1"/>
      <c r="EC331" s="1"/>
      <c r="ED331" s="1"/>
      <c r="EE331" s="1"/>
      <c r="EF331" s="1"/>
      <c r="EG331" s="1"/>
      <c r="EH331" s="1"/>
      <c r="EI331" s="1"/>
      <c r="EJ331" s="1"/>
      <c r="EK331" s="1"/>
      <c r="EL331" s="1"/>
      <c r="EM331" s="1"/>
      <c r="EN331" s="1"/>
    </row>
    <row r="332" spans="1:14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c r="BX332" s="1"/>
      <c r="BY332" s="1"/>
      <c r="BZ332" s="1"/>
      <c r="CA332" s="1"/>
      <c r="CB332" s="1"/>
      <c r="CC332" s="1"/>
      <c r="CD332" s="1"/>
      <c r="CE332" s="1"/>
      <c r="CF332" s="1"/>
      <c r="CG332" s="1"/>
      <c r="CH332" s="1"/>
      <c r="CI332" s="1"/>
      <c r="CJ332" s="1"/>
      <c r="CK332" s="1"/>
      <c r="CL332" s="1"/>
      <c r="CM332" s="1"/>
      <c r="CN332" s="1"/>
      <c r="CO332" s="1"/>
      <c r="CP332" s="1"/>
      <c r="CQ332" s="1"/>
      <c r="CR332" s="1"/>
      <c r="CS332" s="1"/>
      <c r="CT332" s="1"/>
      <c r="CU332" s="1"/>
      <c r="CV332" s="1"/>
      <c r="CW332" s="1"/>
      <c r="CX332" s="1"/>
      <c r="CY332" s="1"/>
      <c r="CZ332" s="1"/>
      <c r="DA332" s="1"/>
      <c r="DB332" s="1"/>
      <c r="DC332" s="1"/>
      <c r="DD332" s="1"/>
      <c r="DE332" s="1"/>
      <c r="DF332" s="1"/>
      <c r="DG332" s="1"/>
      <c r="DH332" s="1"/>
      <c r="DI332" s="1"/>
      <c r="DJ332" s="1"/>
      <c r="DK332" s="1"/>
      <c r="DL332" s="1"/>
      <c r="DM332" s="1"/>
      <c r="DN332" s="1"/>
      <c r="DO332" s="1"/>
      <c r="DP332" s="1"/>
      <c r="DQ332" s="1"/>
      <c r="DR332" s="1"/>
      <c r="DS332" s="1"/>
      <c r="DT332" s="1"/>
      <c r="DU332" s="1"/>
      <c r="DV332" s="1"/>
      <c r="DW332" s="1"/>
      <c r="DX332" s="1"/>
      <c r="DY332" s="1"/>
      <c r="DZ332" s="1"/>
      <c r="EA332" s="1"/>
      <c r="EB332" s="1"/>
      <c r="EC332" s="1"/>
      <c r="ED332" s="1"/>
      <c r="EE332" s="1"/>
      <c r="EF332" s="1"/>
      <c r="EG332" s="1"/>
      <c r="EH332" s="1"/>
      <c r="EI332" s="1"/>
      <c r="EJ332" s="1"/>
      <c r="EK332" s="1"/>
      <c r="EL332" s="1"/>
      <c r="EM332" s="1"/>
      <c r="EN332" s="1"/>
    </row>
    <row r="333" spans="1:14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c r="BX333" s="1"/>
      <c r="BY333" s="1"/>
      <c r="BZ333" s="1"/>
      <c r="CA333" s="1"/>
      <c r="CB333" s="1"/>
      <c r="CC333" s="1"/>
      <c r="CD333" s="1"/>
      <c r="CE333" s="1"/>
      <c r="CF333" s="1"/>
      <c r="CG333" s="1"/>
      <c r="CH333" s="1"/>
      <c r="CI333" s="1"/>
      <c r="CJ333" s="1"/>
      <c r="CK333" s="1"/>
      <c r="CL333" s="1"/>
      <c r="CM333" s="1"/>
      <c r="CN333" s="1"/>
      <c r="CO333" s="1"/>
      <c r="CP333" s="1"/>
      <c r="CQ333" s="1"/>
      <c r="CR333" s="1"/>
      <c r="CS333" s="1"/>
      <c r="CT333" s="1"/>
      <c r="CU333" s="1"/>
      <c r="CV333" s="1"/>
      <c r="CW333" s="1"/>
      <c r="CX333" s="1"/>
      <c r="CY333" s="1"/>
      <c r="CZ333" s="1"/>
      <c r="DA333" s="1"/>
      <c r="DB333" s="1"/>
      <c r="DC333" s="1"/>
      <c r="DD333" s="1"/>
      <c r="DE333" s="1"/>
      <c r="DF333" s="1"/>
      <c r="DG333" s="1"/>
      <c r="DH333" s="1"/>
      <c r="DI333" s="1"/>
      <c r="DJ333" s="1"/>
      <c r="DK333" s="1"/>
      <c r="DL333" s="1"/>
      <c r="DM333" s="1"/>
      <c r="DN333" s="1"/>
      <c r="DO333" s="1"/>
      <c r="DP333" s="1"/>
      <c r="DQ333" s="1"/>
      <c r="DR333" s="1"/>
      <c r="DS333" s="1"/>
      <c r="DT333" s="1"/>
      <c r="DU333" s="1"/>
      <c r="DV333" s="1"/>
      <c r="DW333" s="1"/>
      <c r="DX333" s="1"/>
      <c r="DY333" s="1"/>
      <c r="DZ333" s="1"/>
      <c r="EA333" s="1"/>
      <c r="EB333" s="1"/>
      <c r="EC333" s="1"/>
      <c r="ED333" s="1"/>
      <c r="EE333" s="1"/>
      <c r="EF333" s="1"/>
      <c r="EG333" s="1"/>
      <c r="EH333" s="1"/>
      <c r="EI333" s="1"/>
      <c r="EJ333" s="1"/>
      <c r="EK333" s="1"/>
      <c r="EL333" s="1"/>
      <c r="EM333" s="1"/>
      <c r="EN333" s="1"/>
    </row>
    <row r="334" spans="1:14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c r="BX334" s="1"/>
      <c r="BY334" s="1"/>
      <c r="BZ334" s="1"/>
      <c r="CA334" s="1"/>
      <c r="CB334" s="1"/>
      <c r="CC334" s="1"/>
      <c r="CD334" s="1"/>
      <c r="CE334" s="1"/>
      <c r="CF334" s="1"/>
      <c r="CG334" s="1"/>
      <c r="CH334" s="1"/>
      <c r="CI334" s="1"/>
      <c r="CJ334" s="1"/>
      <c r="CK334" s="1"/>
      <c r="CL334" s="1"/>
      <c r="CM334" s="1"/>
      <c r="CN334" s="1"/>
      <c r="CO334" s="1"/>
      <c r="CP334" s="1"/>
      <c r="CQ334" s="1"/>
      <c r="CR334" s="1"/>
      <c r="CS334" s="1"/>
      <c r="CT334" s="1"/>
      <c r="CU334" s="1"/>
      <c r="CV334" s="1"/>
      <c r="CW334" s="1"/>
      <c r="CX334" s="1"/>
      <c r="CY334" s="1"/>
      <c r="CZ334" s="1"/>
      <c r="DA334" s="1"/>
      <c r="DB334" s="1"/>
      <c r="DC334" s="1"/>
      <c r="DD334" s="1"/>
      <c r="DE334" s="1"/>
      <c r="DF334" s="1"/>
      <c r="DG334" s="1"/>
      <c r="DH334" s="1"/>
      <c r="DI334" s="1"/>
      <c r="DJ334" s="1"/>
      <c r="DK334" s="1"/>
      <c r="DL334" s="1"/>
      <c r="DM334" s="1"/>
      <c r="DN334" s="1"/>
      <c r="DO334" s="1"/>
      <c r="DP334" s="1"/>
      <c r="DQ334" s="1"/>
      <c r="DR334" s="1"/>
      <c r="DS334" s="1"/>
      <c r="DT334" s="1"/>
      <c r="DU334" s="1"/>
      <c r="DV334" s="1"/>
      <c r="DW334" s="1"/>
      <c r="DX334" s="1"/>
      <c r="DY334" s="1"/>
      <c r="DZ334" s="1"/>
      <c r="EA334" s="1"/>
      <c r="EB334" s="1"/>
      <c r="EC334" s="1"/>
      <c r="ED334" s="1"/>
      <c r="EE334" s="1"/>
      <c r="EF334" s="1"/>
      <c r="EG334" s="1"/>
      <c r="EH334" s="1"/>
      <c r="EI334" s="1"/>
      <c r="EJ334" s="1"/>
      <c r="EK334" s="1"/>
      <c r="EL334" s="1"/>
      <c r="EM334" s="1"/>
      <c r="EN334" s="1"/>
    </row>
    <row r="335" spans="1:14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c r="BX335" s="1"/>
      <c r="BY335" s="1"/>
      <c r="BZ335" s="1"/>
      <c r="CA335" s="1"/>
      <c r="CB335" s="1"/>
      <c r="CC335" s="1"/>
      <c r="CD335" s="1"/>
      <c r="CE335" s="1"/>
      <c r="CF335" s="1"/>
      <c r="CG335" s="1"/>
      <c r="CH335" s="1"/>
      <c r="CI335" s="1"/>
      <c r="CJ335" s="1"/>
      <c r="CK335" s="1"/>
      <c r="CL335" s="1"/>
      <c r="CM335" s="1"/>
      <c r="CN335" s="1"/>
      <c r="CO335" s="1"/>
      <c r="CP335" s="1"/>
      <c r="CQ335" s="1"/>
      <c r="CR335" s="1"/>
      <c r="CS335" s="1"/>
      <c r="CT335" s="1"/>
      <c r="CU335" s="1"/>
      <c r="CV335" s="1"/>
      <c r="CW335" s="1"/>
      <c r="CX335" s="1"/>
      <c r="CY335" s="1"/>
      <c r="CZ335" s="1"/>
      <c r="DA335" s="1"/>
      <c r="DB335" s="1"/>
      <c r="DC335" s="1"/>
      <c r="DD335" s="1"/>
      <c r="DE335" s="1"/>
      <c r="DF335" s="1"/>
      <c r="DG335" s="1"/>
      <c r="DH335" s="1"/>
      <c r="DI335" s="1"/>
      <c r="DJ335" s="1"/>
      <c r="DK335" s="1"/>
      <c r="DL335" s="1"/>
      <c r="DM335" s="1"/>
      <c r="DN335" s="1"/>
      <c r="DO335" s="1"/>
      <c r="DP335" s="1"/>
      <c r="DQ335" s="1"/>
      <c r="DR335" s="1"/>
      <c r="DS335" s="1"/>
      <c r="DT335" s="1"/>
      <c r="DU335" s="1"/>
      <c r="DV335" s="1"/>
      <c r="DW335" s="1"/>
      <c r="DX335" s="1"/>
      <c r="DY335" s="1"/>
      <c r="DZ335" s="1"/>
      <c r="EA335" s="1"/>
      <c r="EB335" s="1"/>
      <c r="EC335" s="1"/>
      <c r="ED335" s="1"/>
      <c r="EE335" s="1"/>
      <c r="EF335" s="1"/>
      <c r="EG335" s="1"/>
      <c r="EH335" s="1"/>
      <c r="EI335" s="1"/>
      <c r="EJ335" s="1"/>
      <c r="EK335" s="1"/>
      <c r="EL335" s="1"/>
      <c r="EM335" s="1"/>
      <c r="EN335" s="1"/>
    </row>
    <row r="336" spans="1:14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c r="BX336" s="1"/>
      <c r="BY336" s="1"/>
      <c r="BZ336" s="1"/>
      <c r="CA336" s="1"/>
      <c r="CB336" s="1"/>
      <c r="CC336" s="1"/>
      <c r="CD336" s="1"/>
      <c r="CE336" s="1"/>
      <c r="CF336" s="1"/>
      <c r="CG336" s="1"/>
      <c r="CH336" s="1"/>
      <c r="CI336" s="1"/>
      <c r="CJ336" s="1"/>
      <c r="CK336" s="1"/>
      <c r="CL336" s="1"/>
      <c r="CM336" s="1"/>
      <c r="CN336" s="1"/>
      <c r="CO336" s="1"/>
      <c r="CP336" s="1"/>
      <c r="CQ336" s="1"/>
      <c r="CR336" s="1"/>
      <c r="CS336" s="1"/>
      <c r="CT336" s="1"/>
      <c r="CU336" s="1"/>
      <c r="CV336" s="1"/>
      <c r="CW336" s="1"/>
      <c r="CX336" s="1"/>
      <c r="CY336" s="1"/>
      <c r="CZ336" s="1"/>
      <c r="DA336" s="1"/>
      <c r="DB336" s="1"/>
      <c r="DC336" s="1"/>
      <c r="DD336" s="1"/>
      <c r="DE336" s="1"/>
      <c r="DF336" s="1"/>
      <c r="DG336" s="1"/>
      <c r="DH336" s="1"/>
      <c r="DI336" s="1"/>
      <c r="DJ336" s="1"/>
      <c r="DK336" s="1"/>
      <c r="DL336" s="1"/>
      <c r="DM336" s="1"/>
      <c r="DN336" s="1"/>
      <c r="DO336" s="1"/>
      <c r="DP336" s="1"/>
      <c r="DQ336" s="1"/>
      <c r="DR336" s="1"/>
      <c r="DS336" s="1"/>
      <c r="DT336" s="1"/>
      <c r="DU336" s="1"/>
      <c r="DV336" s="1"/>
      <c r="DW336" s="1"/>
      <c r="DX336" s="1"/>
      <c r="DY336" s="1"/>
      <c r="DZ336" s="1"/>
      <c r="EA336" s="1"/>
      <c r="EB336" s="1"/>
      <c r="EC336" s="1"/>
      <c r="ED336" s="1"/>
      <c r="EE336" s="1"/>
      <c r="EF336" s="1"/>
      <c r="EG336" s="1"/>
      <c r="EH336" s="1"/>
      <c r="EI336" s="1"/>
      <c r="EJ336" s="1"/>
      <c r="EK336" s="1"/>
      <c r="EL336" s="1"/>
      <c r="EM336" s="1"/>
      <c r="EN336" s="1"/>
    </row>
    <row r="337" spans="1:14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c r="BX337" s="1"/>
      <c r="BY337" s="1"/>
      <c r="BZ337" s="1"/>
      <c r="CA337" s="1"/>
      <c r="CB337" s="1"/>
      <c r="CC337" s="1"/>
      <c r="CD337" s="1"/>
      <c r="CE337" s="1"/>
      <c r="CF337" s="1"/>
      <c r="CG337" s="1"/>
      <c r="CH337" s="1"/>
      <c r="CI337" s="1"/>
      <c r="CJ337" s="1"/>
      <c r="CK337" s="1"/>
      <c r="CL337" s="1"/>
      <c r="CM337" s="1"/>
      <c r="CN337" s="1"/>
      <c r="CO337" s="1"/>
      <c r="CP337" s="1"/>
      <c r="CQ337" s="1"/>
      <c r="CR337" s="1"/>
      <c r="CS337" s="1"/>
      <c r="CT337" s="1"/>
      <c r="CU337" s="1"/>
      <c r="CV337" s="1"/>
      <c r="CW337" s="1"/>
      <c r="CX337" s="1"/>
      <c r="CY337" s="1"/>
      <c r="CZ337" s="1"/>
      <c r="DA337" s="1"/>
      <c r="DB337" s="1"/>
      <c r="DC337" s="1"/>
      <c r="DD337" s="1"/>
      <c r="DE337" s="1"/>
      <c r="DF337" s="1"/>
      <c r="DG337" s="1"/>
      <c r="DH337" s="1"/>
      <c r="DI337" s="1"/>
      <c r="DJ337" s="1"/>
      <c r="DK337" s="1"/>
      <c r="DL337" s="1"/>
      <c r="DM337" s="1"/>
      <c r="DN337" s="1"/>
      <c r="DO337" s="1"/>
      <c r="DP337" s="1"/>
      <c r="DQ337" s="1"/>
      <c r="DR337" s="1"/>
      <c r="DS337" s="1"/>
      <c r="DT337" s="1"/>
      <c r="DU337" s="1"/>
      <c r="DV337" s="1"/>
      <c r="DW337" s="1"/>
      <c r="DX337" s="1"/>
      <c r="DY337" s="1"/>
      <c r="DZ337" s="1"/>
      <c r="EA337" s="1"/>
      <c r="EB337" s="1"/>
      <c r="EC337" s="1"/>
      <c r="ED337" s="1"/>
      <c r="EE337" s="1"/>
      <c r="EF337" s="1"/>
      <c r="EG337" s="1"/>
      <c r="EH337" s="1"/>
      <c r="EI337" s="1"/>
      <c r="EJ337" s="1"/>
      <c r="EK337" s="1"/>
      <c r="EL337" s="1"/>
      <c r="EM337" s="1"/>
      <c r="EN337" s="1"/>
    </row>
    <row r="338" spans="1:14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c r="BX338" s="1"/>
      <c r="BY338" s="1"/>
      <c r="BZ338" s="1"/>
      <c r="CA338" s="1"/>
      <c r="CB338" s="1"/>
      <c r="CC338" s="1"/>
      <c r="CD338" s="1"/>
      <c r="CE338" s="1"/>
      <c r="CF338" s="1"/>
      <c r="CG338" s="1"/>
      <c r="CH338" s="1"/>
      <c r="CI338" s="1"/>
      <c r="CJ338" s="1"/>
      <c r="CK338" s="1"/>
      <c r="CL338" s="1"/>
      <c r="CM338" s="1"/>
      <c r="CN338" s="1"/>
      <c r="CO338" s="1"/>
      <c r="CP338" s="1"/>
      <c r="CQ338" s="1"/>
      <c r="CR338" s="1"/>
      <c r="CS338" s="1"/>
      <c r="CT338" s="1"/>
      <c r="CU338" s="1"/>
      <c r="CV338" s="1"/>
      <c r="CW338" s="1"/>
      <c r="CX338" s="1"/>
      <c r="CY338" s="1"/>
      <c r="CZ338" s="1"/>
      <c r="DA338" s="1"/>
      <c r="DB338" s="1"/>
      <c r="DC338" s="1"/>
      <c r="DD338" s="1"/>
      <c r="DE338" s="1"/>
      <c r="DF338" s="1"/>
      <c r="DG338" s="1"/>
      <c r="DH338" s="1"/>
      <c r="DI338" s="1"/>
      <c r="DJ338" s="1"/>
      <c r="DK338" s="1"/>
      <c r="DL338" s="1"/>
      <c r="DM338" s="1"/>
      <c r="DN338" s="1"/>
      <c r="DO338" s="1"/>
      <c r="DP338" s="1"/>
      <c r="DQ338" s="1"/>
      <c r="DR338" s="1"/>
      <c r="DS338" s="1"/>
      <c r="DT338" s="1"/>
      <c r="DU338" s="1"/>
      <c r="DV338" s="1"/>
      <c r="DW338" s="1"/>
      <c r="DX338" s="1"/>
      <c r="DY338" s="1"/>
      <c r="DZ338" s="1"/>
      <c r="EA338" s="1"/>
      <c r="EB338" s="1"/>
      <c r="EC338" s="1"/>
      <c r="ED338" s="1"/>
      <c r="EE338" s="1"/>
      <c r="EF338" s="1"/>
      <c r="EG338" s="1"/>
      <c r="EH338" s="1"/>
      <c r="EI338" s="1"/>
      <c r="EJ338" s="1"/>
      <c r="EK338" s="1"/>
      <c r="EL338" s="1"/>
      <c r="EM338" s="1"/>
      <c r="EN338" s="1"/>
    </row>
    <row r="339" spans="1:14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c r="BX339" s="1"/>
      <c r="BY339" s="1"/>
      <c r="BZ339" s="1"/>
      <c r="CA339" s="1"/>
      <c r="CB339" s="1"/>
      <c r="CC339" s="1"/>
      <c r="CD339" s="1"/>
      <c r="CE339" s="1"/>
      <c r="CF339" s="1"/>
      <c r="CG339" s="1"/>
      <c r="CH339" s="1"/>
      <c r="CI339" s="1"/>
      <c r="CJ339" s="1"/>
      <c r="CK339" s="1"/>
      <c r="CL339" s="1"/>
      <c r="CM339" s="1"/>
      <c r="CN339" s="1"/>
      <c r="CO339" s="1"/>
      <c r="CP339" s="1"/>
      <c r="CQ339" s="1"/>
      <c r="CR339" s="1"/>
      <c r="CS339" s="1"/>
      <c r="CT339" s="1"/>
      <c r="CU339" s="1"/>
      <c r="CV339" s="1"/>
      <c r="CW339" s="1"/>
      <c r="CX339" s="1"/>
      <c r="CY339" s="1"/>
      <c r="CZ339" s="1"/>
      <c r="DA339" s="1"/>
      <c r="DB339" s="1"/>
      <c r="DC339" s="1"/>
      <c r="DD339" s="1"/>
      <c r="DE339" s="1"/>
      <c r="DF339" s="1"/>
      <c r="DG339" s="1"/>
      <c r="DH339" s="1"/>
      <c r="DI339" s="1"/>
      <c r="DJ339" s="1"/>
      <c r="DK339" s="1"/>
      <c r="DL339" s="1"/>
      <c r="DM339" s="1"/>
      <c r="DN339" s="1"/>
      <c r="DO339" s="1"/>
      <c r="DP339" s="1"/>
      <c r="DQ339" s="1"/>
      <c r="DR339" s="1"/>
      <c r="DS339" s="1"/>
      <c r="DT339" s="1"/>
      <c r="DU339" s="1"/>
      <c r="DV339" s="1"/>
      <c r="DW339" s="1"/>
      <c r="DX339" s="1"/>
      <c r="DY339" s="1"/>
      <c r="DZ339" s="1"/>
      <c r="EA339" s="1"/>
      <c r="EB339" s="1"/>
      <c r="EC339" s="1"/>
      <c r="ED339" s="1"/>
      <c r="EE339" s="1"/>
      <c r="EF339" s="1"/>
      <c r="EG339" s="1"/>
      <c r="EH339" s="1"/>
      <c r="EI339" s="1"/>
      <c r="EJ339" s="1"/>
      <c r="EK339" s="1"/>
      <c r="EL339" s="1"/>
      <c r="EM339" s="1"/>
      <c r="EN339" s="1"/>
    </row>
    <row r="340" spans="1:14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c r="BX340" s="1"/>
      <c r="BY340" s="1"/>
      <c r="BZ340" s="1"/>
      <c r="CA340" s="1"/>
      <c r="CB340" s="1"/>
      <c r="CC340" s="1"/>
      <c r="CD340" s="1"/>
      <c r="CE340" s="1"/>
      <c r="CF340" s="1"/>
      <c r="CG340" s="1"/>
      <c r="CH340" s="1"/>
      <c r="CI340" s="1"/>
      <c r="CJ340" s="1"/>
      <c r="CK340" s="1"/>
      <c r="CL340" s="1"/>
      <c r="CM340" s="1"/>
      <c r="CN340" s="1"/>
      <c r="CO340" s="1"/>
      <c r="CP340" s="1"/>
      <c r="CQ340" s="1"/>
      <c r="CR340" s="1"/>
      <c r="CS340" s="1"/>
      <c r="CT340" s="1"/>
      <c r="CU340" s="1"/>
      <c r="CV340" s="1"/>
      <c r="CW340" s="1"/>
      <c r="CX340" s="1"/>
      <c r="CY340" s="1"/>
      <c r="CZ340" s="1"/>
      <c r="DA340" s="1"/>
      <c r="DB340" s="1"/>
      <c r="DC340" s="1"/>
      <c r="DD340" s="1"/>
      <c r="DE340" s="1"/>
      <c r="DF340" s="1"/>
      <c r="DG340" s="1"/>
      <c r="DH340" s="1"/>
      <c r="DI340" s="1"/>
      <c r="DJ340" s="1"/>
      <c r="DK340" s="1"/>
      <c r="DL340" s="1"/>
      <c r="DM340" s="1"/>
      <c r="DN340" s="1"/>
      <c r="DO340" s="1"/>
      <c r="DP340" s="1"/>
      <c r="DQ340" s="1"/>
      <c r="DR340" s="1"/>
      <c r="DS340" s="1"/>
      <c r="DT340" s="1"/>
      <c r="DU340" s="1"/>
      <c r="DV340" s="1"/>
      <c r="DW340" s="1"/>
      <c r="DX340" s="1"/>
      <c r="DY340" s="1"/>
      <c r="DZ340" s="1"/>
      <c r="EA340" s="1"/>
      <c r="EB340" s="1"/>
      <c r="EC340" s="1"/>
      <c r="ED340" s="1"/>
      <c r="EE340" s="1"/>
      <c r="EF340" s="1"/>
      <c r="EG340" s="1"/>
      <c r="EH340" s="1"/>
      <c r="EI340" s="1"/>
      <c r="EJ340" s="1"/>
      <c r="EK340" s="1"/>
      <c r="EL340" s="1"/>
      <c r="EM340" s="1"/>
      <c r="EN340" s="1"/>
    </row>
    <row r="341" spans="1:14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c r="BX341" s="1"/>
      <c r="BY341" s="1"/>
      <c r="BZ341" s="1"/>
      <c r="CA341" s="1"/>
      <c r="CB341" s="1"/>
      <c r="CC341" s="1"/>
      <c r="CD341" s="1"/>
      <c r="CE341" s="1"/>
      <c r="CF341" s="1"/>
      <c r="CG341" s="1"/>
      <c r="CH341" s="1"/>
      <c r="CI341" s="1"/>
      <c r="CJ341" s="1"/>
      <c r="CK341" s="1"/>
      <c r="CL341" s="1"/>
      <c r="CM341" s="1"/>
      <c r="CN341" s="1"/>
      <c r="CO341" s="1"/>
      <c r="CP341" s="1"/>
      <c r="CQ341" s="1"/>
      <c r="CR341" s="1"/>
      <c r="CS341" s="1"/>
      <c r="CT341" s="1"/>
      <c r="CU341" s="1"/>
      <c r="CV341" s="1"/>
      <c r="CW341" s="1"/>
      <c r="CX341" s="1"/>
      <c r="CY341" s="1"/>
      <c r="CZ341" s="1"/>
      <c r="DA341" s="1"/>
      <c r="DB341" s="1"/>
      <c r="DC341" s="1"/>
      <c r="DD341" s="1"/>
      <c r="DE341" s="1"/>
      <c r="DF341" s="1"/>
      <c r="DG341" s="1"/>
      <c r="DH341" s="1"/>
      <c r="DI341" s="1"/>
      <c r="DJ341" s="1"/>
      <c r="DK341" s="1"/>
      <c r="DL341" s="1"/>
      <c r="DM341" s="1"/>
      <c r="DN341" s="1"/>
      <c r="DO341" s="1"/>
      <c r="DP341" s="1"/>
      <c r="DQ341" s="1"/>
      <c r="DR341" s="1"/>
      <c r="DS341" s="1"/>
      <c r="DT341" s="1"/>
      <c r="DU341" s="1"/>
      <c r="DV341" s="1"/>
      <c r="DW341" s="1"/>
      <c r="DX341" s="1"/>
      <c r="DY341" s="1"/>
      <c r="DZ341" s="1"/>
      <c r="EA341" s="1"/>
      <c r="EB341" s="1"/>
      <c r="EC341" s="1"/>
      <c r="ED341" s="1"/>
      <c r="EE341" s="1"/>
      <c r="EF341" s="1"/>
      <c r="EG341" s="1"/>
      <c r="EH341" s="1"/>
      <c r="EI341" s="1"/>
      <c r="EJ341" s="1"/>
      <c r="EK341" s="1"/>
      <c r="EL341" s="1"/>
      <c r="EM341" s="1"/>
      <c r="EN341" s="1"/>
    </row>
    <row r="342" spans="1:14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c r="BX342" s="1"/>
      <c r="BY342" s="1"/>
      <c r="BZ342" s="1"/>
      <c r="CA342" s="1"/>
      <c r="CB342" s="1"/>
      <c r="CC342" s="1"/>
      <c r="CD342" s="1"/>
      <c r="CE342" s="1"/>
      <c r="CF342" s="1"/>
      <c r="CG342" s="1"/>
      <c r="CH342" s="1"/>
      <c r="CI342" s="1"/>
      <c r="CJ342" s="1"/>
      <c r="CK342" s="1"/>
      <c r="CL342" s="1"/>
      <c r="CM342" s="1"/>
      <c r="CN342" s="1"/>
      <c r="CO342" s="1"/>
      <c r="CP342" s="1"/>
      <c r="CQ342" s="1"/>
      <c r="CR342" s="1"/>
      <c r="CS342" s="1"/>
      <c r="CT342" s="1"/>
      <c r="CU342" s="1"/>
      <c r="CV342" s="1"/>
      <c r="CW342" s="1"/>
      <c r="CX342" s="1"/>
      <c r="CY342" s="1"/>
      <c r="CZ342" s="1"/>
      <c r="DA342" s="1"/>
      <c r="DB342" s="1"/>
      <c r="DC342" s="1"/>
      <c r="DD342" s="1"/>
      <c r="DE342" s="1"/>
      <c r="DF342" s="1"/>
      <c r="DG342" s="1"/>
      <c r="DH342" s="1"/>
      <c r="DI342" s="1"/>
      <c r="DJ342" s="1"/>
      <c r="DK342" s="1"/>
      <c r="DL342" s="1"/>
      <c r="DM342" s="1"/>
      <c r="DN342" s="1"/>
      <c r="DO342" s="1"/>
      <c r="DP342" s="1"/>
      <c r="DQ342" s="1"/>
      <c r="DR342" s="1"/>
      <c r="DS342" s="1"/>
      <c r="DT342" s="1"/>
      <c r="DU342" s="1"/>
      <c r="DV342" s="1"/>
      <c r="DW342" s="1"/>
      <c r="DX342" s="1"/>
      <c r="DY342" s="1"/>
      <c r="DZ342" s="1"/>
      <c r="EA342" s="1"/>
      <c r="EB342" s="1"/>
      <c r="EC342" s="1"/>
      <c r="ED342" s="1"/>
      <c r="EE342" s="1"/>
      <c r="EF342" s="1"/>
      <c r="EG342" s="1"/>
      <c r="EH342" s="1"/>
      <c r="EI342" s="1"/>
      <c r="EJ342" s="1"/>
      <c r="EK342" s="1"/>
      <c r="EL342" s="1"/>
      <c r="EM342" s="1"/>
      <c r="EN342" s="1"/>
    </row>
    <row r="343" spans="1:14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c r="BX343" s="1"/>
      <c r="BY343" s="1"/>
      <c r="BZ343" s="1"/>
      <c r="CA343" s="1"/>
      <c r="CB343" s="1"/>
      <c r="CC343" s="1"/>
      <c r="CD343" s="1"/>
      <c r="CE343" s="1"/>
      <c r="CF343" s="1"/>
      <c r="CG343" s="1"/>
      <c r="CH343" s="1"/>
      <c r="CI343" s="1"/>
      <c r="CJ343" s="1"/>
      <c r="CK343" s="1"/>
      <c r="CL343" s="1"/>
      <c r="CM343" s="1"/>
      <c r="CN343" s="1"/>
      <c r="CO343" s="1"/>
      <c r="CP343" s="1"/>
      <c r="CQ343" s="1"/>
      <c r="CR343" s="1"/>
      <c r="CS343" s="1"/>
      <c r="CT343" s="1"/>
      <c r="CU343" s="1"/>
      <c r="CV343" s="1"/>
      <c r="CW343" s="1"/>
      <c r="CX343" s="1"/>
      <c r="CY343" s="1"/>
      <c r="CZ343" s="1"/>
      <c r="DA343" s="1"/>
      <c r="DB343" s="1"/>
      <c r="DC343" s="1"/>
      <c r="DD343" s="1"/>
      <c r="DE343" s="1"/>
      <c r="DF343" s="1"/>
      <c r="DG343" s="1"/>
      <c r="DH343" s="1"/>
      <c r="DI343" s="1"/>
      <c r="DJ343" s="1"/>
      <c r="DK343" s="1"/>
      <c r="DL343" s="1"/>
      <c r="DM343" s="1"/>
      <c r="DN343" s="1"/>
      <c r="DO343" s="1"/>
      <c r="DP343" s="1"/>
      <c r="DQ343" s="1"/>
      <c r="DR343" s="1"/>
      <c r="DS343" s="1"/>
      <c r="DT343" s="1"/>
      <c r="DU343" s="1"/>
      <c r="DV343" s="1"/>
      <c r="DW343" s="1"/>
      <c r="DX343" s="1"/>
      <c r="DY343" s="1"/>
      <c r="DZ343" s="1"/>
      <c r="EA343" s="1"/>
      <c r="EB343" s="1"/>
      <c r="EC343" s="1"/>
      <c r="ED343" s="1"/>
      <c r="EE343" s="1"/>
      <c r="EF343" s="1"/>
      <c r="EG343" s="1"/>
      <c r="EH343" s="1"/>
      <c r="EI343" s="1"/>
      <c r="EJ343" s="1"/>
      <c r="EK343" s="1"/>
      <c r="EL343" s="1"/>
      <c r="EM343" s="1"/>
      <c r="EN343" s="1"/>
    </row>
    <row r="344" spans="1:14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c r="BX344" s="1"/>
      <c r="BY344" s="1"/>
      <c r="BZ344" s="1"/>
      <c r="CA344" s="1"/>
      <c r="CB344" s="1"/>
      <c r="CC344" s="1"/>
      <c r="CD344" s="1"/>
      <c r="CE344" s="1"/>
      <c r="CF344" s="1"/>
      <c r="CG344" s="1"/>
      <c r="CH344" s="1"/>
      <c r="CI344" s="1"/>
      <c r="CJ344" s="1"/>
      <c r="CK344" s="1"/>
      <c r="CL344" s="1"/>
      <c r="CM344" s="1"/>
      <c r="CN344" s="1"/>
      <c r="CO344" s="1"/>
      <c r="CP344" s="1"/>
      <c r="CQ344" s="1"/>
      <c r="CR344" s="1"/>
      <c r="CS344" s="1"/>
      <c r="CT344" s="1"/>
      <c r="CU344" s="1"/>
      <c r="CV344" s="1"/>
      <c r="CW344" s="1"/>
      <c r="CX344" s="1"/>
      <c r="CY344" s="1"/>
      <c r="CZ344" s="1"/>
      <c r="DA344" s="1"/>
      <c r="DB344" s="1"/>
      <c r="DC344" s="1"/>
      <c r="DD344" s="1"/>
      <c r="DE344" s="1"/>
      <c r="DF344" s="1"/>
      <c r="DG344" s="1"/>
      <c r="DH344" s="1"/>
      <c r="DI344" s="1"/>
      <c r="DJ344" s="1"/>
      <c r="DK344" s="1"/>
      <c r="DL344" s="1"/>
      <c r="DM344" s="1"/>
      <c r="DN344" s="1"/>
      <c r="DO344" s="1"/>
      <c r="DP344" s="1"/>
      <c r="DQ344" s="1"/>
      <c r="DR344" s="1"/>
      <c r="DS344" s="1"/>
      <c r="DT344" s="1"/>
      <c r="DU344" s="1"/>
      <c r="DV344" s="1"/>
      <c r="DW344" s="1"/>
      <c r="DX344" s="1"/>
      <c r="DY344" s="1"/>
      <c r="DZ344" s="1"/>
      <c r="EA344" s="1"/>
      <c r="EB344" s="1"/>
      <c r="EC344" s="1"/>
      <c r="ED344" s="1"/>
      <c r="EE344" s="1"/>
      <c r="EF344" s="1"/>
      <c r="EG344" s="1"/>
      <c r="EH344" s="1"/>
      <c r="EI344" s="1"/>
      <c r="EJ344" s="1"/>
      <c r="EK344" s="1"/>
      <c r="EL344" s="1"/>
      <c r="EM344" s="1"/>
      <c r="EN344" s="1"/>
    </row>
    <row r="345" spans="1:14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c r="BX345" s="1"/>
      <c r="BY345" s="1"/>
      <c r="BZ345" s="1"/>
      <c r="CA345" s="1"/>
      <c r="CB345" s="1"/>
      <c r="CC345" s="1"/>
      <c r="CD345" s="1"/>
      <c r="CE345" s="1"/>
      <c r="CF345" s="1"/>
      <c r="CG345" s="1"/>
      <c r="CH345" s="1"/>
      <c r="CI345" s="1"/>
      <c r="CJ345" s="1"/>
      <c r="CK345" s="1"/>
      <c r="CL345" s="1"/>
      <c r="CM345" s="1"/>
      <c r="CN345" s="1"/>
      <c r="CO345" s="1"/>
      <c r="CP345" s="1"/>
      <c r="CQ345" s="1"/>
      <c r="CR345" s="1"/>
      <c r="CS345" s="1"/>
      <c r="CT345" s="1"/>
      <c r="CU345" s="1"/>
      <c r="CV345" s="1"/>
      <c r="CW345" s="1"/>
      <c r="CX345" s="1"/>
      <c r="CY345" s="1"/>
      <c r="CZ345" s="1"/>
      <c r="DA345" s="1"/>
      <c r="DB345" s="1"/>
      <c r="DC345" s="1"/>
      <c r="DD345" s="1"/>
      <c r="DE345" s="1"/>
      <c r="DF345" s="1"/>
      <c r="DG345" s="1"/>
      <c r="DH345" s="1"/>
      <c r="DI345" s="1"/>
      <c r="DJ345" s="1"/>
      <c r="DK345" s="1"/>
      <c r="DL345" s="1"/>
      <c r="DM345" s="1"/>
      <c r="DN345" s="1"/>
      <c r="DO345" s="1"/>
      <c r="DP345" s="1"/>
      <c r="DQ345" s="1"/>
      <c r="DR345" s="1"/>
      <c r="DS345" s="1"/>
      <c r="DT345" s="1"/>
      <c r="DU345" s="1"/>
      <c r="DV345" s="1"/>
      <c r="DW345" s="1"/>
      <c r="DX345" s="1"/>
      <c r="DY345" s="1"/>
      <c r="DZ345" s="1"/>
      <c r="EA345" s="1"/>
      <c r="EB345" s="1"/>
      <c r="EC345" s="1"/>
      <c r="ED345" s="1"/>
      <c r="EE345" s="1"/>
      <c r="EF345" s="1"/>
      <c r="EG345" s="1"/>
      <c r="EH345" s="1"/>
      <c r="EI345" s="1"/>
      <c r="EJ345" s="1"/>
      <c r="EK345" s="1"/>
      <c r="EL345" s="1"/>
      <c r="EM345" s="1"/>
      <c r="EN345" s="1"/>
    </row>
    <row r="346" spans="1:14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c r="BX346" s="1"/>
      <c r="BY346" s="1"/>
      <c r="BZ346" s="1"/>
      <c r="CA346" s="1"/>
      <c r="CB346" s="1"/>
      <c r="CC346" s="1"/>
      <c r="CD346" s="1"/>
      <c r="CE346" s="1"/>
      <c r="CF346" s="1"/>
      <c r="CG346" s="1"/>
      <c r="CH346" s="1"/>
      <c r="CI346" s="1"/>
      <c r="CJ346" s="1"/>
      <c r="CK346" s="1"/>
      <c r="CL346" s="1"/>
      <c r="CM346" s="1"/>
      <c r="CN346" s="1"/>
      <c r="CO346" s="1"/>
      <c r="CP346" s="1"/>
      <c r="CQ346" s="1"/>
      <c r="CR346" s="1"/>
      <c r="CS346" s="1"/>
      <c r="CT346" s="1"/>
      <c r="CU346" s="1"/>
      <c r="CV346" s="1"/>
      <c r="CW346" s="1"/>
      <c r="CX346" s="1"/>
      <c r="CY346" s="1"/>
      <c r="CZ346" s="1"/>
      <c r="DA346" s="1"/>
      <c r="DB346" s="1"/>
      <c r="DC346" s="1"/>
      <c r="DD346" s="1"/>
      <c r="DE346" s="1"/>
      <c r="DF346" s="1"/>
      <c r="DG346" s="1"/>
      <c r="DH346" s="1"/>
      <c r="DI346" s="1"/>
      <c r="DJ346" s="1"/>
      <c r="DK346" s="1"/>
      <c r="DL346" s="1"/>
      <c r="DM346" s="1"/>
      <c r="DN346" s="1"/>
      <c r="DO346" s="1"/>
      <c r="DP346" s="1"/>
      <c r="DQ346" s="1"/>
      <c r="DR346" s="1"/>
      <c r="DS346" s="1"/>
      <c r="DT346" s="1"/>
      <c r="DU346" s="1"/>
      <c r="DV346" s="1"/>
      <c r="DW346" s="1"/>
      <c r="DX346" s="1"/>
      <c r="DY346" s="1"/>
      <c r="DZ346" s="1"/>
      <c r="EA346" s="1"/>
      <c r="EB346" s="1"/>
      <c r="EC346" s="1"/>
      <c r="ED346" s="1"/>
      <c r="EE346" s="1"/>
      <c r="EF346" s="1"/>
      <c r="EG346" s="1"/>
      <c r="EH346" s="1"/>
      <c r="EI346" s="1"/>
      <c r="EJ346" s="1"/>
      <c r="EK346" s="1"/>
      <c r="EL346" s="1"/>
      <c r="EM346" s="1"/>
      <c r="EN346" s="1"/>
    </row>
    <row r="347" spans="1:14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c r="BX347" s="1"/>
      <c r="BY347" s="1"/>
      <c r="BZ347" s="1"/>
      <c r="CA347" s="1"/>
      <c r="CB347" s="1"/>
      <c r="CC347" s="1"/>
      <c r="CD347" s="1"/>
      <c r="CE347" s="1"/>
      <c r="CF347" s="1"/>
      <c r="CG347" s="1"/>
      <c r="CH347" s="1"/>
      <c r="CI347" s="1"/>
      <c r="CJ347" s="1"/>
      <c r="CK347" s="1"/>
      <c r="CL347" s="1"/>
      <c r="CM347" s="1"/>
      <c r="CN347" s="1"/>
      <c r="CO347" s="1"/>
      <c r="CP347" s="1"/>
      <c r="CQ347" s="1"/>
      <c r="CR347" s="1"/>
      <c r="CS347" s="1"/>
      <c r="CT347" s="1"/>
      <c r="CU347" s="1"/>
      <c r="CV347" s="1"/>
      <c r="CW347" s="1"/>
      <c r="CX347" s="1"/>
      <c r="CY347" s="1"/>
      <c r="CZ347" s="1"/>
      <c r="DA347" s="1"/>
      <c r="DB347" s="1"/>
      <c r="DC347" s="1"/>
      <c r="DD347" s="1"/>
      <c r="DE347" s="1"/>
      <c r="DF347" s="1"/>
      <c r="DG347" s="1"/>
      <c r="DH347" s="1"/>
      <c r="DI347" s="1"/>
      <c r="DJ347" s="1"/>
      <c r="DK347" s="1"/>
      <c r="DL347" s="1"/>
      <c r="DM347" s="1"/>
      <c r="DN347" s="1"/>
      <c r="DO347" s="1"/>
      <c r="DP347" s="1"/>
      <c r="DQ347" s="1"/>
      <c r="DR347" s="1"/>
      <c r="DS347" s="1"/>
      <c r="DT347" s="1"/>
      <c r="DU347" s="1"/>
      <c r="DV347" s="1"/>
      <c r="DW347" s="1"/>
      <c r="DX347" s="1"/>
      <c r="DY347" s="1"/>
      <c r="DZ347" s="1"/>
      <c r="EA347" s="1"/>
      <c r="EB347" s="1"/>
      <c r="EC347" s="1"/>
      <c r="ED347" s="1"/>
      <c r="EE347" s="1"/>
      <c r="EF347" s="1"/>
      <c r="EG347" s="1"/>
      <c r="EH347" s="1"/>
      <c r="EI347" s="1"/>
      <c r="EJ347" s="1"/>
      <c r="EK347" s="1"/>
      <c r="EL347" s="1"/>
      <c r="EM347" s="1"/>
      <c r="EN347" s="1"/>
    </row>
    <row r="348" spans="1:14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c r="BX348" s="1"/>
      <c r="BY348" s="1"/>
      <c r="BZ348" s="1"/>
      <c r="CA348" s="1"/>
      <c r="CB348" s="1"/>
      <c r="CC348" s="1"/>
      <c r="CD348" s="1"/>
      <c r="CE348" s="1"/>
      <c r="CF348" s="1"/>
      <c r="CG348" s="1"/>
      <c r="CH348" s="1"/>
      <c r="CI348" s="1"/>
      <c r="CJ348" s="1"/>
      <c r="CK348" s="1"/>
      <c r="CL348" s="1"/>
      <c r="CM348" s="1"/>
      <c r="CN348" s="1"/>
      <c r="CO348" s="1"/>
      <c r="CP348" s="1"/>
      <c r="CQ348" s="1"/>
      <c r="CR348" s="1"/>
      <c r="CS348" s="1"/>
      <c r="CT348" s="1"/>
      <c r="CU348" s="1"/>
      <c r="CV348" s="1"/>
      <c r="CW348" s="1"/>
      <c r="CX348" s="1"/>
      <c r="CY348" s="1"/>
      <c r="CZ348" s="1"/>
      <c r="DA348" s="1"/>
      <c r="DB348" s="1"/>
      <c r="DC348" s="1"/>
      <c r="DD348" s="1"/>
      <c r="DE348" s="1"/>
      <c r="DF348" s="1"/>
      <c r="DG348" s="1"/>
      <c r="DH348" s="1"/>
      <c r="DI348" s="1"/>
      <c r="DJ348" s="1"/>
      <c r="DK348" s="1"/>
      <c r="DL348" s="1"/>
      <c r="DM348" s="1"/>
      <c r="DN348" s="1"/>
      <c r="DO348" s="1"/>
      <c r="DP348" s="1"/>
      <c r="DQ348" s="1"/>
      <c r="DR348" s="1"/>
      <c r="DS348" s="1"/>
      <c r="DT348" s="1"/>
      <c r="DU348" s="1"/>
      <c r="DV348" s="1"/>
      <c r="DW348" s="1"/>
      <c r="DX348" s="1"/>
      <c r="DY348" s="1"/>
      <c r="DZ348" s="1"/>
      <c r="EA348" s="1"/>
      <c r="EB348" s="1"/>
      <c r="EC348" s="1"/>
      <c r="ED348" s="1"/>
      <c r="EE348" s="1"/>
      <c r="EF348" s="1"/>
      <c r="EG348" s="1"/>
      <c r="EH348" s="1"/>
      <c r="EI348" s="1"/>
      <c r="EJ348" s="1"/>
      <c r="EK348" s="1"/>
      <c r="EL348" s="1"/>
      <c r="EM348" s="1"/>
      <c r="EN348" s="1"/>
    </row>
    <row r="349" spans="1:14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c r="BX349" s="1"/>
      <c r="BY349" s="1"/>
      <c r="BZ349" s="1"/>
      <c r="CA349" s="1"/>
      <c r="CB349" s="1"/>
      <c r="CC349" s="1"/>
      <c r="CD349" s="1"/>
      <c r="CE349" s="1"/>
      <c r="CF349" s="1"/>
      <c r="CG349" s="1"/>
      <c r="CH349" s="1"/>
      <c r="CI349" s="1"/>
      <c r="CJ349" s="1"/>
      <c r="CK349" s="1"/>
      <c r="CL349" s="1"/>
      <c r="CM349" s="1"/>
      <c r="CN349" s="1"/>
      <c r="CO349" s="1"/>
      <c r="CP349" s="1"/>
      <c r="CQ349" s="1"/>
      <c r="CR349" s="1"/>
      <c r="CS349" s="1"/>
      <c r="CT349" s="1"/>
      <c r="CU349" s="1"/>
      <c r="CV349" s="1"/>
      <c r="CW349" s="1"/>
      <c r="CX349" s="1"/>
      <c r="CY349" s="1"/>
      <c r="CZ349" s="1"/>
      <c r="DA349" s="1"/>
      <c r="DB349" s="1"/>
      <c r="DC349" s="1"/>
      <c r="DD349" s="1"/>
      <c r="DE349" s="1"/>
      <c r="DF349" s="1"/>
      <c r="DG349" s="1"/>
      <c r="DH349" s="1"/>
      <c r="DI349" s="1"/>
      <c r="DJ349" s="1"/>
      <c r="DK349" s="1"/>
      <c r="DL349" s="1"/>
      <c r="DM349" s="1"/>
      <c r="DN349" s="1"/>
      <c r="DO349" s="1"/>
      <c r="DP349" s="1"/>
      <c r="DQ349" s="1"/>
      <c r="DR349" s="1"/>
      <c r="DS349" s="1"/>
      <c r="DT349" s="1"/>
      <c r="DU349" s="1"/>
      <c r="DV349" s="1"/>
      <c r="DW349" s="1"/>
      <c r="DX349" s="1"/>
      <c r="DY349" s="1"/>
      <c r="DZ349" s="1"/>
      <c r="EA349" s="1"/>
      <c r="EB349" s="1"/>
      <c r="EC349" s="1"/>
      <c r="ED349" s="1"/>
      <c r="EE349" s="1"/>
      <c r="EF349" s="1"/>
      <c r="EG349" s="1"/>
      <c r="EH349" s="1"/>
      <c r="EI349" s="1"/>
      <c r="EJ349" s="1"/>
      <c r="EK349" s="1"/>
      <c r="EL349" s="1"/>
      <c r="EM349" s="1"/>
      <c r="EN349" s="1"/>
    </row>
    <row r="350" spans="1:14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c r="BX350" s="1"/>
      <c r="BY350" s="1"/>
      <c r="BZ350" s="1"/>
      <c r="CA350" s="1"/>
      <c r="CB350" s="1"/>
      <c r="CC350" s="1"/>
      <c r="CD350" s="1"/>
      <c r="CE350" s="1"/>
      <c r="CF350" s="1"/>
      <c r="CG350" s="1"/>
      <c r="CH350" s="1"/>
      <c r="CI350" s="1"/>
      <c r="CJ350" s="1"/>
      <c r="CK350" s="1"/>
      <c r="CL350" s="1"/>
      <c r="CM350" s="1"/>
      <c r="CN350" s="1"/>
      <c r="CO350" s="1"/>
      <c r="CP350" s="1"/>
      <c r="CQ350" s="1"/>
      <c r="CR350" s="1"/>
      <c r="CS350" s="1"/>
      <c r="CT350" s="1"/>
      <c r="CU350" s="1"/>
      <c r="CV350" s="1"/>
      <c r="CW350" s="1"/>
      <c r="CX350" s="1"/>
      <c r="CY350" s="1"/>
      <c r="CZ350" s="1"/>
      <c r="DA350" s="1"/>
      <c r="DB350" s="1"/>
      <c r="DC350" s="1"/>
      <c r="DD350" s="1"/>
      <c r="DE350" s="1"/>
      <c r="DF350" s="1"/>
      <c r="DG350" s="1"/>
      <c r="DH350" s="1"/>
      <c r="DI350" s="1"/>
      <c r="DJ350" s="1"/>
      <c r="DK350" s="1"/>
      <c r="DL350" s="1"/>
      <c r="DM350" s="1"/>
      <c r="DN350" s="1"/>
      <c r="DO350" s="1"/>
      <c r="DP350" s="1"/>
      <c r="DQ350" s="1"/>
      <c r="DR350" s="1"/>
      <c r="DS350" s="1"/>
      <c r="DT350" s="1"/>
      <c r="DU350" s="1"/>
      <c r="DV350" s="1"/>
      <c r="DW350" s="1"/>
      <c r="DX350" s="1"/>
      <c r="DY350" s="1"/>
      <c r="DZ350" s="1"/>
      <c r="EA350" s="1"/>
      <c r="EB350" s="1"/>
      <c r="EC350" s="1"/>
      <c r="ED350" s="1"/>
      <c r="EE350" s="1"/>
      <c r="EF350" s="1"/>
      <c r="EG350" s="1"/>
      <c r="EH350" s="1"/>
      <c r="EI350" s="1"/>
      <c r="EJ350" s="1"/>
      <c r="EK350" s="1"/>
      <c r="EL350" s="1"/>
      <c r="EM350" s="1"/>
      <c r="EN350" s="1"/>
    </row>
    <row r="351" spans="1:14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c r="BX351" s="1"/>
      <c r="BY351" s="1"/>
      <c r="BZ351" s="1"/>
      <c r="CA351" s="1"/>
      <c r="CB351" s="1"/>
      <c r="CC351" s="1"/>
      <c r="CD351" s="1"/>
      <c r="CE351" s="1"/>
      <c r="CF351" s="1"/>
      <c r="CG351" s="1"/>
      <c r="CH351" s="1"/>
      <c r="CI351" s="1"/>
      <c r="CJ351" s="1"/>
      <c r="CK351" s="1"/>
      <c r="CL351" s="1"/>
      <c r="CM351" s="1"/>
      <c r="CN351" s="1"/>
      <c r="CO351" s="1"/>
      <c r="CP351" s="1"/>
      <c r="CQ351" s="1"/>
      <c r="CR351" s="1"/>
      <c r="CS351" s="1"/>
      <c r="CT351" s="1"/>
      <c r="CU351" s="1"/>
      <c r="CV351" s="1"/>
      <c r="CW351" s="1"/>
      <c r="CX351" s="1"/>
      <c r="CY351" s="1"/>
      <c r="CZ351" s="1"/>
      <c r="DA351" s="1"/>
      <c r="DB351" s="1"/>
      <c r="DC351" s="1"/>
      <c r="DD351" s="1"/>
      <c r="DE351" s="1"/>
      <c r="DF351" s="1"/>
      <c r="DG351" s="1"/>
      <c r="DH351" s="1"/>
      <c r="DI351" s="1"/>
      <c r="DJ351" s="1"/>
      <c r="DK351" s="1"/>
      <c r="DL351" s="1"/>
      <c r="DM351" s="1"/>
      <c r="DN351" s="1"/>
      <c r="DO351" s="1"/>
      <c r="DP351" s="1"/>
      <c r="DQ351" s="1"/>
      <c r="DR351" s="1"/>
      <c r="DS351" s="1"/>
      <c r="DT351" s="1"/>
      <c r="DU351" s="1"/>
      <c r="DV351" s="1"/>
      <c r="DW351" s="1"/>
      <c r="DX351" s="1"/>
      <c r="DY351" s="1"/>
      <c r="DZ351" s="1"/>
      <c r="EA351" s="1"/>
      <c r="EB351" s="1"/>
      <c r="EC351" s="1"/>
      <c r="ED351" s="1"/>
      <c r="EE351" s="1"/>
      <c r="EF351" s="1"/>
      <c r="EG351" s="1"/>
      <c r="EH351" s="1"/>
      <c r="EI351" s="1"/>
      <c r="EJ351" s="1"/>
      <c r="EK351" s="1"/>
      <c r="EL351" s="1"/>
      <c r="EM351" s="1"/>
      <c r="EN351" s="1"/>
    </row>
    <row r="352" spans="1:14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c r="BX352" s="1"/>
      <c r="BY352" s="1"/>
      <c r="BZ352" s="1"/>
      <c r="CA352" s="1"/>
      <c r="CB352" s="1"/>
      <c r="CC352" s="1"/>
      <c r="CD352" s="1"/>
      <c r="CE352" s="1"/>
      <c r="CF352" s="1"/>
      <c r="CG352" s="1"/>
      <c r="CH352" s="1"/>
      <c r="CI352" s="1"/>
      <c r="CJ352" s="1"/>
      <c r="CK352" s="1"/>
      <c r="CL352" s="1"/>
      <c r="CM352" s="1"/>
      <c r="CN352" s="1"/>
      <c r="CO352" s="1"/>
      <c r="CP352" s="1"/>
      <c r="CQ352" s="1"/>
      <c r="CR352" s="1"/>
      <c r="CS352" s="1"/>
      <c r="CT352" s="1"/>
      <c r="CU352" s="1"/>
      <c r="CV352" s="1"/>
      <c r="CW352" s="1"/>
      <c r="CX352" s="1"/>
      <c r="CY352" s="1"/>
      <c r="CZ352" s="1"/>
      <c r="DA352" s="1"/>
      <c r="DB352" s="1"/>
      <c r="DC352" s="1"/>
      <c r="DD352" s="1"/>
      <c r="DE352" s="1"/>
      <c r="DF352" s="1"/>
      <c r="DG352" s="1"/>
      <c r="DH352" s="1"/>
      <c r="DI352" s="1"/>
      <c r="DJ352" s="1"/>
      <c r="DK352" s="1"/>
      <c r="DL352" s="1"/>
      <c r="DM352" s="1"/>
      <c r="DN352" s="1"/>
      <c r="DO352" s="1"/>
      <c r="DP352" s="1"/>
      <c r="DQ352" s="1"/>
      <c r="DR352" s="1"/>
      <c r="DS352" s="1"/>
      <c r="DT352" s="1"/>
      <c r="DU352" s="1"/>
      <c r="DV352" s="1"/>
      <c r="DW352" s="1"/>
      <c r="DX352" s="1"/>
      <c r="DY352" s="1"/>
      <c r="DZ352" s="1"/>
      <c r="EA352" s="1"/>
      <c r="EB352" s="1"/>
      <c r="EC352" s="1"/>
      <c r="ED352" s="1"/>
      <c r="EE352" s="1"/>
      <c r="EF352" s="1"/>
      <c r="EG352" s="1"/>
      <c r="EH352" s="1"/>
      <c r="EI352" s="1"/>
      <c r="EJ352" s="1"/>
      <c r="EK352" s="1"/>
      <c r="EL352" s="1"/>
      <c r="EM352" s="1"/>
      <c r="EN352" s="1"/>
    </row>
    <row r="353" spans="1:14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c r="BX353" s="1"/>
      <c r="BY353" s="1"/>
      <c r="BZ353" s="1"/>
      <c r="CA353" s="1"/>
      <c r="CB353" s="1"/>
      <c r="CC353" s="1"/>
      <c r="CD353" s="1"/>
      <c r="CE353" s="1"/>
      <c r="CF353" s="1"/>
      <c r="CG353" s="1"/>
      <c r="CH353" s="1"/>
      <c r="CI353" s="1"/>
      <c r="CJ353" s="1"/>
      <c r="CK353" s="1"/>
      <c r="CL353" s="1"/>
      <c r="CM353" s="1"/>
      <c r="CN353" s="1"/>
      <c r="CO353" s="1"/>
      <c r="CP353" s="1"/>
      <c r="CQ353" s="1"/>
      <c r="CR353" s="1"/>
      <c r="CS353" s="1"/>
      <c r="CT353" s="1"/>
      <c r="CU353" s="1"/>
      <c r="CV353" s="1"/>
      <c r="CW353" s="1"/>
      <c r="CX353" s="1"/>
      <c r="CY353" s="1"/>
      <c r="CZ353" s="1"/>
      <c r="DA353" s="1"/>
      <c r="DB353" s="1"/>
      <c r="DC353" s="1"/>
      <c r="DD353" s="1"/>
      <c r="DE353" s="1"/>
      <c r="DF353" s="1"/>
      <c r="DG353" s="1"/>
      <c r="DH353" s="1"/>
      <c r="DI353" s="1"/>
      <c r="DJ353" s="1"/>
      <c r="DK353" s="1"/>
      <c r="DL353" s="1"/>
      <c r="DM353" s="1"/>
      <c r="DN353" s="1"/>
      <c r="DO353" s="1"/>
      <c r="DP353" s="1"/>
      <c r="DQ353" s="1"/>
      <c r="DR353" s="1"/>
      <c r="DS353" s="1"/>
      <c r="DT353" s="1"/>
      <c r="DU353" s="1"/>
      <c r="DV353" s="1"/>
      <c r="DW353" s="1"/>
      <c r="DX353" s="1"/>
      <c r="DY353" s="1"/>
      <c r="DZ353" s="1"/>
      <c r="EA353" s="1"/>
      <c r="EB353" s="1"/>
      <c r="EC353" s="1"/>
      <c r="ED353" s="1"/>
      <c r="EE353" s="1"/>
      <c r="EF353" s="1"/>
      <c r="EG353" s="1"/>
      <c r="EH353" s="1"/>
      <c r="EI353" s="1"/>
      <c r="EJ353" s="1"/>
      <c r="EK353" s="1"/>
      <c r="EL353" s="1"/>
      <c r="EM353" s="1"/>
      <c r="EN353" s="1"/>
    </row>
    <row r="354" spans="1:14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c r="BX354" s="1"/>
      <c r="BY354" s="1"/>
      <c r="BZ354" s="1"/>
      <c r="CA354" s="1"/>
      <c r="CB354" s="1"/>
      <c r="CC354" s="1"/>
      <c r="CD354" s="1"/>
      <c r="CE354" s="1"/>
      <c r="CF354" s="1"/>
      <c r="CG354" s="1"/>
      <c r="CH354" s="1"/>
      <c r="CI354" s="1"/>
      <c r="CJ354" s="1"/>
      <c r="CK354" s="1"/>
      <c r="CL354" s="1"/>
      <c r="CM354" s="1"/>
      <c r="CN354" s="1"/>
      <c r="CO354" s="1"/>
      <c r="CP354" s="1"/>
      <c r="CQ354" s="1"/>
      <c r="CR354" s="1"/>
      <c r="CS354" s="1"/>
      <c r="CT354" s="1"/>
      <c r="CU354" s="1"/>
      <c r="CV354" s="1"/>
      <c r="CW354" s="1"/>
      <c r="CX354" s="1"/>
      <c r="CY354" s="1"/>
      <c r="CZ354" s="1"/>
      <c r="DA354" s="1"/>
      <c r="DB354" s="1"/>
      <c r="DC354" s="1"/>
      <c r="DD354" s="1"/>
      <c r="DE354" s="1"/>
      <c r="DF354" s="1"/>
      <c r="DG354" s="1"/>
      <c r="DH354" s="1"/>
      <c r="DI354" s="1"/>
      <c r="DJ354" s="1"/>
      <c r="DK354" s="1"/>
      <c r="DL354" s="1"/>
      <c r="DM354" s="1"/>
      <c r="DN354" s="1"/>
      <c r="DO354" s="1"/>
      <c r="DP354" s="1"/>
      <c r="DQ354" s="1"/>
      <c r="DR354" s="1"/>
      <c r="DS354" s="1"/>
      <c r="DT354" s="1"/>
      <c r="DU354" s="1"/>
      <c r="DV354" s="1"/>
      <c r="DW354" s="1"/>
      <c r="DX354" s="1"/>
      <c r="DY354" s="1"/>
      <c r="DZ354" s="1"/>
      <c r="EA354" s="1"/>
      <c r="EB354" s="1"/>
      <c r="EC354" s="1"/>
      <c r="ED354" s="1"/>
      <c r="EE354" s="1"/>
      <c r="EF354" s="1"/>
      <c r="EG354" s="1"/>
      <c r="EH354" s="1"/>
      <c r="EI354" s="1"/>
      <c r="EJ354" s="1"/>
      <c r="EK354" s="1"/>
      <c r="EL354" s="1"/>
      <c r="EM354" s="1"/>
      <c r="EN354" s="1"/>
    </row>
    <row r="355" spans="1:14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c r="BX355" s="1"/>
      <c r="BY355" s="1"/>
      <c r="BZ355" s="1"/>
      <c r="CA355" s="1"/>
      <c r="CB355" s="1"/>
      <c r="CC355" s="1"/>
      <c r="CD355" s="1"/>
      <c r="CE355" s="1"/>
      <c r="CF355" s="1"/>
      <c r="CG355" s="1"/>
      <c r="CH355" s="1"/>
      <c r="CI355" s="1"/>
      <c r="CJ355" s="1"/>
      <c r="CK355" s="1"/>
      <c r="CL355" s="1"/>
      <c r="CM355" s="1"/>
      <c r="CN355" s="1"/>
      <c r="CO355" s="1"/>
      <c r="CP355" s="1"/>
      <c r="CQ355" s="1"/>
      <c r="CR355" s="1"/>
      <c r="CS355" s="1"/>
      <c r="CT355" s="1"/>
      <c r="CU355" s="1"/>
      <c r="CV355" s="1"/>
      <c r="CW355" s="1"/>
      <c r="CX355" s="1"/>
      <c r="CY355" s="1"/>
      <c r="CZ355" s="1"/>
      <c r="DA355" s="1"/>
      <c r="DB355" s="1"/>
      <c r="DC355" s="1"/>
      <c r="DD355" s="1"/>
      <c r="DE355" s="1"/>
      <c r="DF355" s="1"/>
      <c r="DG355" s="1"/>
      <c r="DH355" s="1"/>
      <c r="DI355" s="1"/>
      <c r="DJ355" s="1"/>
      <c r="DK355" s="1"/>
      <c r="DL355" s="1"/>
      <c r="DM355" s="1"/>
      <c r="DN355" s="1"/>
      <c r="DO355" s="1"/>
      <c r="DP355" s="1"/>
      <c r="DQ355" s="1"/>
      <c r="DR355" s="1"/>
      <c r="DS355" s="1"/>
      <c r="DT355" s="1"/>
      <c r="DU355" s="1"/>
      <c r="DV355" s="1"/>
      <c r="DW355" s="1"/>
      <c r="DX355" s="1"/>
      <c r="DY355" s="1"/>
      <c r="DZ355" s="1"/>
      <c r="EA355" s="1"/>
      <c r="EB355" s="1"/>
      <c r="EC355" s="1"/>
      <c r="ED355" s="1"/>
      <c r="EE355" s="1"/>
      <c r="EF355" s="1"/>
      <c r="EG355" s="1"/>
      <c r="EH355" s="1"/>
      <c r="EI355" s="1"/>
      <c r="EJ355" s="1"/>
      <c r="EK355" s="1"/>
      <c r="EL355" s="1"/>
      <c r="EM355" s="1"/>
      <c r="EN355" s="1"/>
    </row>
    <row r="356" spans="1:14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c r="BX356" s="1"/>
      <c r="BY356" s="1"/>
      <c r="BZ356" s="1"/>
      <c r="CA356" s="1"/>
      <c r="CB356" s="1"/>
      <c r="CC356" s="1"/>
      <c r="CD356" s="1"/>
      <c r="CE356" s="1"/>
      <c r="CF356" s="1"/>
      <c r="CG356" s="1"/>
      <c r="CH356" s="1"/>
      <c r="CI356" s="1"/>
      <c r="CJ356" s="1"/>
      <c r="CK356" s="1"/>
      <c r="CL356" s="1"/>
      <c r="CM356" s="1"/>
      <c r="CN356" s="1"/>
      <c r="CO356" s="1"/>
      <c r="CP356" s="1"/>
      <c r="CQ356" s="1"/>
      <c r="CR356" s="1"/>
      <c r="CS356" s="1"/>
      <c r="CT356" s="1"/>
      <c r="CU356" s="1"/>
      <c r="CV356" s="1"/>
      <c r="CW356" s="1"/>
      <c r="CX356" s="1"/>
      <c r="CY356" s="1"/>
      <c r="CZ356" s="1"/>
      <c r="DA356" s="1"/>
      <c r="DB356" s="1"/>
      <c r="DC356" s="1"/>
      <c r="DD356" s="1"/>
      <c r="DE356" s="1"/>
      <c r="DF356" s="1"/>
      <c r="DG356" s="1"/>
      <c r="DH356" s="1"/>
      <c r="DI356" s="1"/>
      <c r="DJ356" s="1"/>
      <c r="DK356" s="1"/>
      <c r="DL356" s="1"/>
      <c r="DM356" s="1"/>
      <c r="DN356" s="1"/>
      <c r="DO356" s="1"/>
      <c r="DP356" s="1"/>
      <c r="DQ356" s="1"/>
      <c r="DR356" s="1"/>
      <c r="DS356" s="1"/>
      <c r="DT356" s="1"/>
      <c r="DU356" s="1"/>
      <c r="DV356" s="1"/>
      <c r="DW356" s="1"/>
      <c r="DX356" s="1"/>
      <c r="DY356" s="1"/>
      <c r="DZ356" s="1"/>
      <c r="EA356" s="1"/>
      <c r="EB356" s="1"/>
      <c r="EC356" s="1"/>
      <c r="ED356" s="1"/>
      <c r="EE356" s="1"/>
      <c r="EF356" s="1"/>
      <c r="EG356" s="1"/>
      <c r="EH356" s="1"/>
      <c r="EI356" s="1"/>
      <c r="EJ356" s="1"/>
      <c r="EK356" s="1"/>
      <c r="EL356" s="1"/>
      <c r="EM356" s="1"/>
      <c r="EN356" s="1"/>
    </row>
    <row r="357" spans="1:14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c r="BX357" s="1"/>
      <c r="BY357" s="1"/>
      <c r="BZ357" s="1"/>
      <c r="CA357" s="1"/>
      <c r="CB357" s="1"/>
      <c r="CC357" s="1"/>
      <c r="CD357" s="1"/>
      <c r="CE357" s="1"/>
      <c r="CF357" s="1"/>
      <c r="CG357" s="1"/>
      <c r="CH357" s="1"/>
      <c r="CI357" s="1"/>
      <c r="CJ357" s="1"/>
      <c r="CK357" s="1"/>
      <c r="CL357" s="1"/>
      <c r="CM357" s="1"/>
      <c r="CN357" s="1"/>
      <c r="CO357" s="1"/>
      <c r="CP357" s="1"/>
      <c r="CQ357" s="1"/>
      <c r="CR357" s="1"/>
      <c r="CS357" s="1"/>
      <c r="CT357" s="1"/>
      <c r="CU357" s="1"/>
      <c r="CV357" s="1"/>
      <c r="CW357" s="1"/>
      <c r="CX357" s="1"/>
      <c r="CY357" s="1"/>
      <c r="CZ357" s="1"/>
      <c r="DA357" s="1"/>
      <c r="DB357" s="1"/>
      <c r="DC357" s="1"/>
      <c r="DD357" s="1"/>
      <c r="DE357" s="1"/>
      <c r="DF357" s="1"/>
      <c r="DG357" s="1"/>
      <c r="DH357" s="1"/>
      <c r="DI357" s="1"/>
      <c r="DJ357" s="1"/>
      <c r="DK357" s="1"/>
      <c r="DL357" s="1"/>
      <c r="DM357" s="1"/>
      <c r="DN357" s="1"/>
      <c r="DO357" s="1"/>
      <c r="DP357" s="1"/>
      <c r="DQ357" s="1"/>
      <c r="DR357" s="1"/>
      <c r="DS357" s="1"/>
      <c r="DT357" s="1"/>
      <c r="DU357" s="1"/>
      <c r="DV357" s="1"/>
      <c r="DW357" s="1"/>
      <c r="DX357" s="1"/>
      <c r="DY357" s="1"/>
      <c r="DZ357" s="1"/>
      <c r="EA357" s="1"/>
      <c r="EB357" s="1"/>
      <c r="EC357" s="1"/>
      <c r="ED357" s="1"/>
      <c r="EE357" s="1"/>
      <c r="EF357" s="1"/>
      <c r="EG357" s="1"/>
      <c r="EH357" s="1"/>
      <c r="EI357" s="1"/>
      <c r="EJ357" s="1"/>
      <c r="EK357" s="1"/>
      <c r="EL357" s="1"/>
      <c r="EM357" s="1"/>
      <c r="EN357" s="1"/>
    </row>
    <row r="358" spans="1:14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c r="BX358" s="1"/>
      <c r="BY358" s="1"/>
      <c r="BZ358" s="1"/>
      <c r="CA358" s="1"/>
      <c r="CB358" s="1"/>
      <c r="CC358" s="1"/>
      <c r="CD358" s="1"/>
      <c r="CE358" s="1"/>
      <c r="CF358" s="1"/>
      <c r="CG358" s="1"/>
      <c r="CH358" s="1"/>
      <c r="CI358" s="1"/>
      <c r="CJ358" s="1"/>
      <c r="CK358" s="1"/>
      <c r="CL358" s="1"/>
      <c r="CM358" s="1"/>
      <c r="CN358" s="1"/>
      <c r="CO358" s="1"/>
      <c r="CP358" s="1"/>
      <c r="CQ358" s="1"/>
      <c r="CR358" s="1"/>
      <c r="CS358" s="1"/>
      <c r="CT358" s="1"/>
      <c r="CU358" s="1"/>
      <c r="CV358" s="1"/>
      <c r="CW358" s="1"/>
      <c r="CX358" s="1"/>
      <c r="CY358" s="1"/>
      <c r="CZ358" s="1"/>
      <c r="DA358" s="1"/>
      <c r="DB358" s="1"/>
      <c r="DC358" s="1"/>
      <c r="DD358" s="1"/>
      <c r="DE358" s="1"/>
      <c r="DF358" s="1"/>
      <c r="DG358" s="1"/>
      <c r="DH358" s="1"/>
      <c r="DI358" s="1"/>
      <c r="DJ358" s="1"/>
      <c r="DK358" s="1"/>
      <c r="DL358" s="1"/>
      <c r="DM358" s="1"/>
      <c r="DN358" s="1"/>
      <c r="DO358" s="1"/>
      <c r="DP358" s="1"/>
      <c r="DQ358" s="1"/>
      <c r="DR358" s="1"/>
      <c r="DS358" s="1"/>
      <c r="DT358" s="1"/>
      <c r="DU358" s="1"/>
      <c r="DV358" s="1"/>
      <c r="DW358" s="1"/>
      <c r="DX358" s="1"/>
      <c r="DY358" s="1"/>
      <c r="DZ358" s="1"/>
      <c r="EA358" s="1"/>
      <c r="EB358" s="1"/>
      <c r="EC358" s="1"/>
      <c r="ED358" s="1"/>
      <c r="EE358" s="1"/>
      <c r="EF358" s="1"/>
      <c r="EG358" s="1"/>
      <c r="EH358" s="1"/>
      <c r="EI358" s="1"/>
      <c r="EJ358" s="1"/>
      <c r="EK358" s="1"/>
      <c r="EL358" s="1"/>
      <c r="EM358" s="1"/>
      <c r="EN358" s="1"/>
    </row>
    <row r="359" spans="1:14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c r="BX359" s="1"/>
      <c r="BY359" s="1"/>
      <c r="BZ359" s="1"/>
      <c r="CA359" s="1"/>
      <c r="CB359" s="1"/>
      <c r="CC359" s="1"/>
      <c r="CD359" s="1"/>
      <c r="CE359" s="1"/>
      <c r="CF359" s="1"/>
      <c r="CG359" s="1"/>
      <c r="CH359" s="1"/>
      <c r="CI359" s="1"/>
      <c r="CJ359" s="1"/>
      <c r="CK359" s="1"/>
      <c r="CL359" s="1"/>
      <c r="CM359" s="1"/>
      <c r="CN359" s="1"/>
      <c r="CO359" s="1"/>
      <c r="CP359" s="1"/>
      <c r="CQ359" s="1"/>
      <c r="CR359" s="1"/>
      <c r="CS359" s="1"/>
      <c r="CT359" s="1"/>
      <c r="CU359" s="1"/>
      <c r="CV359" s="1"/>
      <c r="CW359" s="1"/>
      <c r="CX359" s="1"/>
      <c r="CY359" s="1"/>
      <c r="CZ359" s="1"/>
      <c r="DA359" s="1"/>
      <c r="DB359" s="1"/>
      <c r="DC359" s="1"/>
      <c r="DD359" s="1"/>
      <c r="DE359" s="1"/>
      <c r="DF359" s="1"/>
      <c r="DG359" s="1"/>
      <c r="DH359" s="1"/>
      <c r="DI359" s="1"/>
      <c r="DJ359" s="1"/>
      <c r="DK359" s="1"/>
      <c r="DL359" s="1"/>
      <c r="DM359" s="1"/>
      <c r="DN359" s="1"/>
      <c r="DO359" s="1"/>
      <c r="DP359" s="1"/>
      <c r="DQ359" s="1"/>
      <c r="DR359" s="1"/>
      <c r="DS359" s="1"/>
      <c r="DT359" s="1"/>
      <c r="DU359" s="1"/>
      <c r="DV359" s="1"/>
      <c r="DW359" s="1"/>
      <c r="DX359" s="1"/>
      <c r="DY359" s="1"/>
      <c r="DZ359" s="1"/>
      <c r="EA359" s="1"/>
      <c r="EB359" s="1"/>
      <c r="EC359" s="1"/>
      <c r="ED359" s="1"/>
      <c r="EE359" s="1"/>
      <c r="EF359" s="1"/>
      <c r="EG359" s="1"/>
      <c r="EH359" s="1"/>
      <c r="EI359" s="1"/>
      <c r="EJ359" s="1"/>
      <c r="EK359" s="1"/>
      <c r="EL359" s="1"/>
      <c r="EM359" s="1"/>
      <c r="EN359" s="1"/>
    </row>
    <row r="360" spans="1:14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c r="BX360" s="1"/>
      <c r="BY360" s="1"/>
      <c r="BZ360" s="1"/>
      <c r="CA360" s="1"/>
      <c r="CB360" s="1"/>
      <c r="CC360" s="1"/>
      <c r="CD360" s="1"/>
      <c r="CE360" s="1"/>
      <c r="CF360" s="1"/>
      <c r="CG360" s="1"/>
      <c r="CH360" s="1"/>
      <c r="CI360" s="1"/>
      <c r="CJ360" s="1"/>
      <c r="CK360" s="1"/>
      <c r="CL360" s="1"/>
      <c r="CM360" s="1"/>
      <c r="CN360" s="1"/>
      <c r="CO360" s="1"/>
      <c r="CP360" s="1"/>
      <c r="CQ360" s="1"/>
      <c r="CR360" s="1"/>
      <c r="CS360" s="1"/>
      <c r="CT360" s="1"/>
      <c r="CU360" s="1"/>
      <c r="CV360" s="1"/>
      <c r="CW360" s="1"/>
      <c r="CX360" s="1"/>
      <c r="CY360" s="1"/>
      <c r="CZ360" s="1"/>
      <c r="DA360" s="1"/>
      <c r="DB360" s="1"/>
      <c r="DC360" s="1"/>
      <c r="DD360" s="1"/>
      <c r="DE360" s="1"/>
      <c r="DF360" s="1"/>
      <c r="DG360" s="1"/>
      <c r="DH360" s="1"/>
      <c r="DI360" s="1"/>
      <c r="DJ360" s="1"/>
      <c r="DK360" s="1"/>
      <c r="DL360" s="1"/>
      <c r="DM360" s="1"/>
      <c r="DN360" s="1"/>
      <c r="DO360" s="1"/>
      <c r="DP360" s="1"/>
      <c r="DQ360" s="1"/>
      <c r="DR360" s="1"/>
      <c r="DS360" s="1"/>
      <c r="DT360" s="1"/>
      <c r="DU360" s="1"/>
      <c r="DV360" s="1"/>
      <c r="DW360" s="1"/>
      <c r="DX360" s="1"/>
      <c r="DY360" s="1"/>
      <c r="DZ360" s="1"/>
      <c r="EA360" s="1"/>
      <c r="EB360" s="1"/>
      <c r="EC360" s="1"/>
      <c r="ED360" s="1"/>
      <c r="EE360" s="1"/>
      <c r="EF360" s="1"/>
      <c r="EG360" s="1"/>
      <c r="EH360" s="1"/>
      <c r="EI360" s="1"/>
      <c r="EJ360" s="1"/>
      <c r="EK360" s="1"/>
      <c r="EL360" s="1"/>
      <c r="EM360" s="1"/>
      <c r="EN360" s="1"/>
    </row>
    <row r="361" spans="1:14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c r="BX361" s="1"/>
      <c r="BY361" s="1"/>
      <c r="BZ361" s="1"/>
      <c r="CA361" s="1"/>
      <c r="CB361" s="1"/>
      <c r="CC361" s="1"/>
      <c r="CD361" s="1"/>
      <c r="CE361" s="1"/>
      <c r="CF361" s="1"/>
      <c r="CG361" s="1"/>
      <c r="CH361" s="1"/>
      <c r="CI361" s="1"/>
      <c r="CJ361" s="1"/>
      <c r="CK361" s="1"/>
      <c r="CL361" s="1"/>
      <c r="CM361" s="1"/>
      <c r="CN361" s="1"/>
      <c r="CO361" s="1"/>
      <c r="CP361" s="1"/>
      <c r="CQ361" s="1"/>
      <c r="CR361" s="1"/>
      <c r="CS361" s="1"/>
      <c r="CT361" s="1"/>
      <c r="CU361" s="1"/>
      <c r="CV361" s="1"/>
      <c r="CW361" s="1"/>
      <c r="CX361" s="1"/>
      <c r="CY361" s="1"/>
      <c r="CZ361" s="1"/>
      <c r="DA361" s="1"/>
      <c r="DB361" s="1"/>
      <c r="DC361" s="1"/>
      <c r="DD361" s="1"/>
      <c r="DE361" s="1"/>
      <c r="DF361" s="1"/>
      <c r="DG361" s="1"/>
      <c r="DH361" s="1"/>
      <c r="DI361" s="1"/>
      <c r="DJ361" s="1"/>
      <c r="DK361" s="1"/>
      <c r="DL361" s="1"/>
      <c r="DM361" s="1"/>
      <c r="DN361" s="1"/>
      <c r="DO361" s="1"/>
      <c r="DP361" s="1"/>
      <c r="DQ361" s="1"/>
      <c r="DR361" s="1"/>
      <c r="DS361" s="1"/>
      <c r="DT361" s="1"/>
      <c r="DU361" s="1"/>
      <c r="DV361" s="1"/>
      <c r="DW361" s="1"/>
      <c r="DX361" s="1"/>
      <c r="DY361" s="1"/>
      <c r="DZ361" s="1"/>
      <c r="EA361" s="1"/>
      <c r="EB361" s="1"/>
      <c r="EC361" s="1"/>
      <c r="ED361" s="1"/>
      <c r="EE361" s="1"/>
      <c r="EF361" s="1"/>
      <c r="EG361" s="1"/>
      <c r="EH361" s="1"/>
      <c r="EI361" s="1"/>
      <c r="EJ361" s="1"/>
      <c r="EK361" s="1"/>
      <c r="EL361" s="1"/>
      <c r="EM361" s="1"/>
      <c r="EN361" s="1"/>
    </row>
    <row r="362" spans="1:14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c r="BX362" s="1"/>
      <c r="BY362" s="1"/>
      <c r="BZ362" s="1"/>
      <c r="CA362" s="1"/>
      <c r="CB362" s="1"/>
      <c r="CC362" s="1"/>
      <c r="CD362" s="1"/>
      <c r="CE362" s="1"/>
      <c r="CF362" s="1"/>
      <c r="CG362" s="1"/>
      <c r="CH362" s="1"/>
      <c r="CI362" s="1"/>
      <c r="CJ362" s="1"/>
      <c r="CK362" s="1"/>
      <c r="CL362" s="1"/>
      <c r="CM362" s="1"/>
      <c r="CN362" s="1"/>
      <c r="CO362" s="1"/>
      <c r="CP362" s="1"/>
      <c r="CQ362" s="1"/>
      <c r="CR362" s="1"/>
      <c r="CS362" s="1"/>
      <c r="CT362" s="1"/>
      <c r="CU362" s="1"/>
      <c r="CV362" s="1"/>
      <c r="CW362" s="1"/>
      <c r="CX362" s="1"/>
      <c r="CY362" s="1"/>
      <c r="CZ362" s="1"/>
      <c r="DA362" s="1"/>
      <c r="DB362" s="1"/>
      <c r="DC362" s="1"/>
      <c r="DD362" s="1"/>
      <c r="DE362" s="1"/>
      <c r="DF362" s="1"/>
      <c r="DG362" s="1"/>
      <c r="DH362" s="1"/>
      <c r="DI362" s="1"/>
      <c r="DJ362" s="1"/>
      <c r="DK362" s="1"/>
      <c r="DL362" s="1"/>
      <c r="DM362" s="1"/>
      <c r="DN362" s="1"/>
      <c r="DO362" s="1"/>
      <c r="DP362" s="1"/>
      <c r="DQ362" s="1"/>
      <c r="DR362" s="1"/>
      <c r="DS362" s="1"/>
      <c r="DT362" s="1"/>
      <c r="DU362" s="1"/>
      <c r="DV362" s="1"/>
      <c r="DW362" s="1"/>
      <c r="DX362" s="1"/>
      <c r="DY362" s="1"/>
      <c r="DZ362" s="1"/>
      <c r="EA362" s="1"/>
      <c r="EB362" s="1"/>
      <c r="EC362" s="1"/>
      <c r="ED362" s="1"/>
      <c r="EE362" s="1"/>
      <c r="EF362" s="1"/>
      <c r="EG362" s="1"/>
      <c r="EH362" s="1"/>
      <c r="EI362" s="1"/>
      <c r="EJ362" s="1"/>
      <c r="EK362" s="1"/>
      <c r="EL362" s="1"/>
      <c r="EM362" s="1"/>
      <c r="EN362" s="1"/>
    </row>
    <row r="363" spans="1:14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c r="BX363" s="1"/>
      <c r="BY363" s="1"/>
      <c r="BZ363" s="1"/>
      <c r="CA363" s="1"/>
      <c r="CB363" s="1"/>
      <c r="CC363" s="1"/>
      <c r="CD363" s="1"/>
      <c r="CE363" s="1"/>
      <c r="CF363" s="1"/>
      <c r="CG363" s="1"/>
      <c r="CH363" s="1"/>
      <c r="CI363" s="1"/>
      <c r="CJ363" s="1"/>
      <c r="CK363" s="1"/>
      <c r="CL363" s="1"/>
      <c r="CM363" s="1"/>
      <c r="CN363" s="1"/>
      <c r="CO363" s="1"/>
      <c r="CP363" s="1"/>
      <c r="CQ363" s="1"/>
      <c r="CR363" s="1"/>
      <c r="CS363" s="1"/>
      <c r="CT363" s="1"/>
      <c r="CU363" s="1"/>
      <c r="CV363" s="1"/>
      <c r="CW363" s="1"/>
      <c r="CX363" s="1"/>
      <c r="CY363" s="1"/>
      <c r="CZ363" s="1"/>
      <c r="DA363" s="1"/>
      <c r="DB363" s="1"/>
      <c r="DC363" s="1"/>
      <c r="DD363" s="1"/>
      <c r="DE363" s="1"/>
      <c r="DF363" s="1"/>
      <c r="DG363" s="1"/>
      <c r="DH363" s="1"/>
      <c r="DI363" s="1"/>
      <c r="DJ363" s="1"/>
      <c r="DK363" s="1"/>
      <c r="DL363" s="1"/>
      <c r="DM363" s="1"/>
      <c r="DN363" s="1"/>
      <c r="DO363" s="1"/>
      <c r="DP363" s="1"/>
      <c r="DQ363" s="1"/>
      <c r="DR363" s="1"/>
      <c r="DS363" s="1"/>
      <c r="DT363" s="1"/>
      <c r="DU363" s="1"/>
      <c r="DV363" s="1"/>
      <c r="DW363" s="1"/>
      <c r="DX363" s="1"/>
      <c r="DY363" s="1"/>
      <c r="DZ363" s="1"/>
      <c r="EA363" s="1"/>
      <c r="EB363" s="1"/>
      <c r="EC363" s="1"/>
      <c r="ED363" s="1"/>
      <c r="EE363" s="1"/>
      <c r="EF363" s="1"/>
      <c r="EG363" s="1"/>
      <c r="EH363" s="1"/>
      <c r="EI363" s="1"/>
      <c r="EJ363" s="1"/>
      <c r="EK363" s="1"/>
      <c r="EL363" s="1"/>
      <c r="EM363" s="1"/>
      <c r="EN363" s="1"/>
    </row>
    <row r="364" spans="1:14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c r="BL364" s="1"/>
      <c r="BM364" s="1"/>
      <c r="BN364" s="1"/>
      <c r="BO364" s="1"/>
      <c r="BP364" s="1"/>
      <c r="BQ364" s="1"/>
      <c r="BR364" s="1"/>
      <c r="BS364" s="1"/>
      <c r="BT364" s="1"/>
      <c r="BU364" s="1"/>
      <c r="BV364" s="1"/>
      <c r="BW364" s="1"/>
      <c r="BX364" s="1"/>
      <c r="BY364" s="1"/>
      <c r="BZ364" s="1"/>
      <c r="CA364" s="1"/>
      <c r="CB364" s="1"/>
      <c r="CC364" s="1"/>
      <c r="CD364" s="1"/>
      <c r="CE364" s="1"/>
      <c r="CF364" s="1"/>
      <c r="CG364" s="1"/>
      <c r="CH364" s="1"/>
      <c r="CI364" s="1"/>
      <c r="CJ364" s="1"/>
      <c r="CK364" s="1"/>
      <c r="CL364" s="1"/>
      <c r="CM364" s="1"/>
      <c r="CN364" s="1"/>
      <c r="CO364" s="1"/>
      <c r="CP364" s="1"/>
      <c r="CQ364" s="1"/>
      <c r="CR364" s="1"/>
      <c r="CS364" s="1"/>
      <c r="CT364" s="1"/>
      <c r="CU364" s="1"/>
      <c r="CV364" s="1"/>
      <c r="CW364" s="1"/>
      <c r="CX364" s="1"/>
      <c r="CY364" s="1"/>
      <c r="CZ364" s="1"/>
      <c r="DA364" s="1"/>
      <c r="DB364" s="1"/>
      <c r="DC364" s="1"/>
      <c r="DD364" s="1"/>
      <c r="DE364" s="1"/>
      <c r="DF364" s="1"/>
      <c r="DG364" s="1"/>
      <c r="DH364" s="1"/>
      <c r="DI364" s="1"/>
      <c r="DJ364" s="1"/>
      <c r="DK364" s="1"/>
      <c r="DL364" s="1"/>
      <c r="DM364" s="1"/>
      <c r="DN364" s="1"/>
      <c r="DO364" s="1"/>
      <c r="DP364" s="1"/>
      <c r="DQ364" s="1"/>
      <c r="DR364" s="1"/>
      <c r="DS364" s="1"/>
      <c r="DT364" s="1"/>
      <c r="DU364" s="1"/>
      <c r="DV364" s="1"/>
      <c r="DW364" s="1"/>
      <c r="DX364" s="1"/>
      <c r="DY364" s="1"/>
      <c r="DZ364" s="1"/>
      <c r="EA364" s="1"/>
      <c r="EB364" s="1"/>
      <c r="EC364" s="1"/>
      <c r="ED364" s="1"/>
      <c r="EE364" s="1"/>
      <c r="EF364" s="1"/>
      <c r="EG364" s="1"/>
      <c r="EH364" s="1"/>
      <c r="EI364" s="1"/>
      <c r="EJ364" s="1"/>
      <c r="EK364" s="1"/>
      <c r="EL364" s="1"/>
      <c r="EM364" s="1"/>
      <c r="EN364" s="1"/>
    </row>
    <row r="365" spans="1:14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c r="BL365" s="1"/>
      <c r="BM365" s="1"/>
      <c r="BN365" s="1"/>
      <c r="BO365" s="1"/>
      <c r="BP365" s="1"/>
      <c r="BQ365" s="1"/>
      <c r="BR365" s="1"/>
      <c r="BS365" s="1"/>
      <c r="BT365" s="1"/>
      <c r="BU365" s="1"/>
      <c r="BV365" s="1"/>
      <c r="BW365" s="1"/>
      <c r="BX365" s="1"/>
      <c r="BY365" s="1"/>
      <c r="BZ365" s="1"/>
      <c r="CA365" s="1"/>
      <c r="CB365" s="1"/>
      <c r="CC365" s="1"/>
      <c r="CD365" s="1"/>
      <c r="CE365" s="1"/>
      <c r="CF365" s="1"/>
      <c r="CG365" s="1"/>
      <c r="CH365" s="1"/>
      <c r="CI365" s="1"/>
      <c r="CJ365" s="1"/>
      <c r="CK365" s="1"/>
      <c r="CL365" s="1"/>
      <c r="CM365" s="1"/>
      <c r="CN365" s="1"/>
      <c r="CO365" s="1"/>
      <c r="CP365" s="1"/>
      <c r="CQ365" s="1"/>
      <c r="CR365" s="1"/>
      <c r="CS365" s="1"/>
      <c r="CT365" s="1"/>
      <c r="CU365" s="1"/>
      <c r="CV365" s="1"/>
      <c r="CW365" s="1"/>
      <c r="CX365" s="1"/>
      <c r="CY365" s="1"/>
      <c r="CZ365" s="1"/>
      <c r="DA365" s="1"/>
      <c r="DB365" s="1"/>
      <c r="DC365" s="1"/>
      <c r="DD365" s="1"/>
      <c r="DE365" s="1"/>
      <c r="DF365" s="1"/>
      <c r="DG365" s="1"/>
      <c r="DH365" s="1"/>
      <c r="DI365" s="1"/>
      <c r="DJ365" s="1"/>
      <c r="DK365" s="1"/>
      <c r="DL365" s="1"/>
      <c r="DM365" s="1"/>
      <c r="DN365" s="1"/>
      <c r="DO365" s="1"/>
      <c r="DP365" s="1"/>
      <c r="DQ365" s="1"/>
      <c r="DR365" s="1"/>
      <c r="DS365" s="1"/>
      <c r="DT365" s="1"/>
      <c r="DU365" s="1"/>
      <c r="DV365" s="1"/>
      <c r="DW365" s="1"/>
      <c r="DX365" s="1"/>
      <c r="DY365" s="1"/>
      <c r="DZ365" s="1"/>
      <c r="EA365" s="1"/>
      <c r="EB365" s="1"/>
      <c r="EC365" s="1"/>
      <c r="ED365" s="1"/>
      <c r="EE365" s="1"/>
      <c r="EF365" s="1"/>
      <c r="EG365" s="1"/>
      <c r="EH365" s="1"/>
      <c r="EI365" s="1"/>
      <c r="EJ365" s="1"/>
      <c r="EK365" s="1"/>
      <c r="EL365" s="1"/>
      <c r="EM365" s="1"/>
      <c r="EN365" s="1"/>
    </row>
    <row r="366" spans="1:14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c r="BF366" s="1"/>
      <c r="BG366" s="1"/>
      <c r="BH366" s="1"/>
      <c r="BI366" s="1"/>
      <c r="BJ366" s="1"/>
      <c r="BK366" s="1"/>
      <c r="BL366" s="1"/>
      <c r="BM366" s="1"/>
      <c r="BN366" s="1"/>
      <c r="BO366" s="1"/>
      <c r="BP366" s="1"/>
      <c r="BQ366" s="1"/>
      <c r="BR366" s="1"/>
      <c r="BS366" s="1"/>
      <c r="BT366" s="1"/>
      <c r="BU366" s="1"/>
      <c r="BV366" s="1"/>
      <c r="BW366" s="1"/>
      <c r="BX366" s="1"/>
      <c r="BY366" s="1"/>
      <c r="BZ366" s="1"/>
      <c r="CA366" s="1"/>
      <c r="CB366" s="1"/>
      <c r="CC366" s="1"/>
      <c r="CD366" s="1"/>
      <c r="CE366" s="1"/>
      <c r="CF366" s="1"/>
      <c r="CG366" s="1"/>
      <c r="CH366" s="1"/>
      <c r="CI366" s="1"/>
      <c r="CJ366" s="1"/>
      <c r="CK366" s="1"/>
      <c r="CL366" s="1"/>
      <c r="CM366" s="1"/>
      <c r="CN366" s="1"/>
      <c r="CO366" s="1"/>
      <c r="CP366" s="1"/>
      <c r="CQ366" s="1"/>
      <c r="CR366" s="1"/>
      <c r="CS366" s="1"/>
      <c r="CT366" s="1"/>
      <c r="CU366" s="1"/>
      <c r="CV366" s="1"/>
      <c r="CW366" s="1"/>
      <c r="CX366" s="1"/>
      <c r="CY366" s="1"/>
      <c r="CZ366" s="1"/>
      <c r="DA366" s="1"/>
      <c r="DB366" s="1"/>
      <c r="DC366" s="1"/>
      <c r="DD366" s="1"/>
      <c r="DE366" s="1"/>
      <c r="DF366" s="1"/>
      <c r="DG366" s="1"/>
      <c r="DH366" s="1"/>
      <c r="DI366" s="1"/>
      <c r="DJ366" s="1"/>
      <c r="DK366" s="1"/>
      <c r="DL366" s="1"/>
      <c r="DM366" s="1"/>
      <c r="DN366" s="1"/>
      <c r="DO366" s="1"/>
      <c r="DP366" s="1"/>
      <c r="DQ366" s="1"/>
      <c r="DR366" s="1"/>
      <c r="DS366" s="1"/>
      <c r="DT366" s="1"/>
      <c r="DU366" s="1"/>
      <c r="DV366" s="1"/>
      <c r="DW366" s="1"/>
      <c r="DX366" s="1"/>
      <c r="DY366" s="1"/>
      <c r="DZ366" s="1"/>
      <c r="EA366" s="1"/>
      <c r="EB366" s="1"/>
      <c r="EC366" s="1"/>
      <c r="ED366" s="1"/>
      <c r="EE366" s="1"/>
      <c r="EF366" s="1"/>
      <c r="EG366" s="1"/>
      <c r="EH366" s="1"/>
      <c r="EI366" s="1"/>
      <c r="EJ366" s="1"/>
      <c r="EK366" s="1"/>
      <c r="EL366" s="1"/>
      <c r="EM366" s="1"/>
      <c r="EN366" s="1"/>
    </row>
    <row r="367" spans="1:14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c r="BK367" s="1"/>
      <c r="BL367" s="1"/>
      <c r="BM367" s="1"/>
      <c r="BN367" s="1"/>
      <c r="BO367" s="1"/>
      <c r="BP367" s="1"/>
      <c r="BQ367" s="1"/>
      <c r="BR367" s="1"/>
      <c r="BS367" s="1"/>
      <c r="BT367" s="1"/>
      <c r="BU367" s="1"/>
      <c r="BV367" s="1"/>
      <c r="BW367" s="1"/>
      <c r="BX367" s="1"/>
      <c r="BY367" s="1"/>
      <c r="BZ367" s="1"/>
      <c r="CA367" s="1"/>
      <c r="CB367" s="1"/>
      <c r="CC367" s="1"/>
      <c r="CD367" s="1"/>
      <c r="CE367" s="1"/>
      <c r="CF367" s="1"/>
      <c r="CG367" s="1"/>
      <c r="CH367" s="1"/>
      <c r="CI367" s="1"/>
      <c r="CJ367" s="1"/>
      <c r="CK367" s="1"/>
      <c r="CL367" s="1"/>
      <c r="CM367" s="1"/>
      <c r="CN367" s="1"/>
      <c r="CO367" s="1"/>
      <c r="CP367" s="1"/>
      <c r="CQ367" s="1"/>
      <c r="CR367" s="1"/>
      <c r="CS367" s="1"/>
      <c r="CT367" s="1"/>
      <c r="CU367" s="1"/>
      <c r="CV367" s="1"/>
      <c r="CW367" s="1"/>
      <c r="CX367" s="1"/>
      <c r="CY367" s="1"/>
      <c r="CZ367" s="1"/>
      <c r="DA367" s="1"/>
      <c r="DB367" s="1"/>
      <c r="DC367" s="1"/>
      <c r="DD367" s="1"/>
      <c r="DE367" s="1"/>
      <c r="DF367" s="1"/>
      <c r="DG367" s="1"/>
      <c r="DH367" s="1"/>
      <c r="DI367" s="1"/>
      <c r="DJ367" s="1"/>
      <c r="DK367" s="1"/>
      <c r="DL367" s="1"/>
      <c r="DM367" s="1"/>
      <c r="DN367" s="1"/>
      <c r="DO367" s="1"/>
      <c r="DP367" s="1"/>
      <c r="DQ367" s="1"/>
      <c r="DR367" s="1"/>
      <c r="DS367" s="1"/>
      <c r="DT367" s="1"/>
      <c r="DU367" s="1"/>
      <c r="DV367" s="1"/>
      <c r="DW367" s="1"/>
      <c r="DX367" s="1"/>
      <c r="DY367" s="1"/>
      <c r="DZ367" s="1"/>
      <c r="EA367" s="1"/>
      <c r="EB367" s="1"/>
      <c r="EC367" s="1"/>
      <c r="ED367" s="1"/>
      <c r="EE367" s="1"/>
      <c r="EF367" s="1"/>
      <c r="EG367" s="1"/>
      <c r="EH367" s="1"/>
      <c r="EI367" s="1"/>
      <c r="EJ367" s="1"/>
      <c r="EK367" s="1"/>
      <c r="EL367" s="1"/>
      <c r="EM367" s="1"/>
      <c r="EN367" s="1"/>
    </row>
    <row r="368" spans="1:14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c r="BF368" s="1"/>
      <c r="BG368" s="1"/>
      <c r="BH368" s="1"/>
      <c r="BI368" s="1"/>
      <c r="BJ368" s="1"/>
      <c r="BK368" s="1"/>
      <c r="BL368" s="1"/>
      <c r="BM368" s="1"/>
      <c r="BN368" s="1"/>
      <c r="BO368" s="1"/>
      <c r="BP368" s="1"/>
      <c r="BQ368" s="1"/>
      <c r="BR368" s="1"/>
      <c r="BS368" s="1"/>
      <c r="BT368" s="1"/>
      <c r="BU368" s="1"/>
      <c r="BV368" s="1"/>
      <c r="BW368" s="1"/>
      <c r="BX368" s="1"/>
      <c r="BY368" s="1"/>
      <c r="BZ368" s="1"/>
      <c r="CA368" s="1"/>
      <c r="CB368" s="1"/>
      <c r="CC368" s="1"/>
      <c r="CD368" s="1"/>
      <c r="CE368" s="1"/>
      <c r="CF368" s="1"/>
      <c r="CG368" s="1"/>
      <c r="CH368" s="1"/>
      <c r="CI368" s="1"/>
      <c r="CJ368" s="1"/>
      <c r="CK368" s="1"/>
      <c r="CL368" s="1"/>
      <c r="CM368" s="1"/>
      <c r="CN368" s="1"/>
      <c r="CO368" s="1"/>
      <c r="CP368" s="1"/>
      <c r="CQ368" s="1"/>
      <c r="CR368" s="1"/>
      <c r="CS368" s="1"/>
      <c r="CT368" s="1"/>
      <c r="CU368" s="1"/>
      <c r="CV368" s="1"/>
      <c r="CW368" s="1"/>
      <c r="CX368" s="1"/>
      <c r="CY368" s="1"/>
      <c r="CZ368" s="1"/>
      <c r="DA368" s="1"/>
      <c r="DB368" s="1"/>
      <c r="DC368" s="1"/>
      <c r="DD368" s="1"/>
      <c r="DE368" s="1"/>
      <c r="DF368" s="1"/>
      <c r="DG368" s="1"/>
      <c r="DH368" s="1"/>
      <c r="DI368" s="1"/>
      <c r="DJ368" s="1"/>
      <c r="DK368" s="1"/>
      <c r="DL368" s="1"/>
      <c r="DM368" s="1"/>
      <c r="DN368" s="1"/>
      <c r="DO368" s="1"/>
      <c r="DP368" s="1"/>
      <c r="DQ368" s="1"/>
      <c r="DR368" s="1"/>
      <c r="DS368" s="1"/>
      <c r="DT368" s="1"/>
      <c r="DU368" s="1"/>
      <c r="DV368" s="1"/>
      <c r="DW368" s="1"/>
      <c r="DX368" s="1"/>
      <c r="DY368" s="1"/>
      <c r="DZ368" s="1"/>
      <c r="EA368" s="1"/>
      <c r="EB368" s="1"/>
      <c r="EC368" s="1"/>
      <c r="ED368" s="1"/>
      <c r="EE368" s="1"/>
      <c r="EF368" s="1"/>
      <c r="EG368" s="1"/>
      <c r="EH368" s="1"/>
      <c r="EI368" s="1"/>
      <c r="EJ368" s="1"/>
      <c r="EK368" s="1"/>
      <c r="EL368" s="1"/>
      <c r="EM368" s="1"/>
      <c r="EN368" s="1"/>
    </row>
    <row r="369" spans="1:14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c r="BF369" s="1"/>
      <c r="BG369" s="1"/>
      <c r="BH369" s="1"/>
      <c r="BI369" s="1"/>
      <c r="BJ369" s="1"/>
      <c r="BK369" s="1"/>
      <c r="BL369" s="1"/>
      <c r="BM369" s="1"/>
      <c r="BN369" s="1"/>
      <c r="BO369" s="1"/>
      <c r="BP369" s="1"/>
      <c r="BQ369" s="1"/>
      <c r="BR369" s="1"/>
      <c r="BS369" s="1"/>
      <c r="BT369" s="1"/>
      <c r="BU369" s="1"/>
      <c r="BV369" s="1"/>
      <c r="BW369" s="1"/>
      <c r="BX369" s="1"/>
      <c r="BY369" s="1"/>
      <c r="BZ369" s="1"/>
      <c r="CA369" s="1"/>
      <c r="CB369" s="1"/>
      <c r="CC369" s="1"/>
      <c r="CD369" s="1"/>
      <c r="CE369" s="1"/>
      <c r="CF369" s="1"/>
      <c r="CG369" s="1"/>
      <c r="CH369" s="1"/>
      <c r="CI369" s="1"/>
      <c r="CJ369" s="1"/>
      <c r="CK369" s="1"/>
      <c r="CL369" s="1"/>
      <c r="CM369" s="1"/>
      <c r="CN369" s="1"/>
      <c r="CO369" s="1"/>
      <c r="CP369" s="1"/>
      <c r="CQ369" s="1"/>
      <c r="CR369" s="1"/>
      <c r="CS369" s="1"/>
      <c r="CT369" s="1"/>
      <c r="CU369" s="1"/>
      <c r="CV369" s="1"/>
      <c r="CW369" s="1"/>
      <c r="CX369" s="1"/>
      <c r="CY369" s="1"/>
      <c r="CZ369" s="1"/>
      <c r="DA369" s="1"/>
      <c r="DB369" s="1"/>
      <c r="DC369" s="1"/>
      <c r="DD369" s="1"/>
      <c r="DE369" s="1"/>
      <c r="DF369" s="1"/>
      <c r="DG369" s="1"/>
      <c r="DH369" s="1"/>
      <c r="DI369" s="1"/>
      <c r="DJ369" s="1"/>
      <c r="DK369" s="1"/>
      <c r="DL369" s="1"/>
      <c r="DM369" s="1"/>
      <c r="DN369" s="1"/>
      <c r="DO369" s="1"/>
      <c r="DP369" s="1"/>
      <c r="DQ369" s="1"/>
      <c r="DR369" s="1"/>
      <c r="DS369" s="1"/>
      <c r="DT369" s="1"/>
      <c r="DU369" s="1"/>
      <c r="DV369" s="1"/>
      <c r="DW369" s="1"/>
      <c r="DX369" s="1"/>
      <c r="DY369" s="1"/>
      <c r="DZ369" s="1"/>
      <c r="EA369" s="1"/>
      <c r="EB369" s="1"/>
      <c r="EC369" s="1"/>
      <c r="ED369" s="1"/>
      <c r="EE369" s="1"/>
      <c r="EF369" s="1"/>
      <c r="EG369" s="1"/>
      <c r="EH369" s="1"/>
      <c r="EI369" s="1"/>
      <c r="EJ369" s="1"/>
      <c r="EK369" s="1"/>
      <c r="EL369" s="1"/>
      <c r="EM369" s="1"/>
      <c r="EN369" s="1"/>
    </row>
    <row r="370" spans="1:14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c r="BF370" s="1"/>
      <c r="BG370" s="1"/>
      <c r="BH370" s="1"/>
      <c r="BI370" s="1"/>
      <c r="BJ370" s="1"/>
      <c r="BK370" s="1"/>
      <c r="BL370" s="1"/>
      <c r="BM370" s="1"/>
      <c r="BN370" s="1"/>
      <c r="BO370" s="1"/>
      <c r="BP370" s="1"/>
      <c r="BQ370" s="1"/>
      <c r="BR370" s="1"/>
      <c r="BS370" s="1"/>
      <c r="BT370" s="1"/>
      <c r="BU370" s="1"/>
      <c r="BV370" s="1"/>
      <c r="BW370" s="1"/>
      <c r="BX370" s="1"/>
      <c r="BY370" s="1"/>
      <c r="BZ370" s="1"/>
      <c r="CA370" s="1"/>
      <c r="CB370" s="1"/>
      <c r="CC370" s="1"/>
      <c r="CD370" s="1"/>
      <c r="CE370" s="1"/>
      <c r="CF370" s="1"/>
      <c r="CG370" s="1"/>
      <c r="CH370" s="1"/>
      <c r="CI370" s="1"/>
      <c r="CJ370" s="1"/>
      <c r="CK370" s="1"/>
      <c r="CL370" s="1"/>
      <c r="CM370" s="1"/>
      <c r="CN370" s="1"/>
      <c r="CO370" s="1"/>
      <c r="CP370" s="1"/>
      <c r="CQ370" s="1"/>
      <c r="CR370" s="1"/>
      <c r="CS370" s="1"/>
      <c r="CT370" s="1"/>
      <c r="CU370" s="1"/>
      <c r="CV370" s="1"/>
      <c r="CW370" s="1"/>
      <c r="CX370" s="1"/>
      <c r="CY370" s="1"/>
      <c r="CZ370" s="1"/>
      <c r="DA370" s="1"/>
      <c r="DB370" s="1"/>
      <c r="DC370" s="1"/>
      <c r="DD370" s="1"/>
      <c r="DE370" s="1"/>
      <c r="DF370" s="1"/>
      <c r="DG370" s="1"/>
      <c r="DH370" s="1"/>
      <c r="DI370" s="1"/>
      <c r="DJ370" s="1"/>
      <c r="DK370" s="1"/>
      <c r="DL370" s="1"/>
      <c r="DM370" s="1"/>
      <c r="DN370" s="1"/>
      <c r="DO370" s="1"/>
      <c r="DP370" s="1"/>
      <c r="DQ370" s="1"/>
      <c r="DR370" s="1"/>
      <c r="DS370" s="1"/>
      <c r="DT370" s="1"/>
      <c r="DU370" s="1"/>
      <c r="DV370" s="1"/>
      <c r="DW370" s="1"/>
      <c r="DX370" s="1"/>
      <c r="DY370" s="1"/>
      <c r="DZ370" s="1"/>
      <c r="EA370" s="1"/>
      <c r="EB370" s="1"/>
      <c r="EC370" s="1"/>
      <c r="ED370" s="1"/>
      <c r="EE370" s="1"/>
      <c r="EF370" s="1"/>
      <c r="EG370" s="1"/>
      <c r="EH370" s="1"/>
      <c r="EI370" s="1"/>
      <c r="EJ370" s="1"/>
      <c r="EK370" s="1"/>
      <c r="EL370" s="1"/>
      <c r="EM370" s="1"/>
      <c r="EN370" s="1"/>
    </row>
    <row r="371" spans="1:14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c r="BL371" s="1"/>
      <c r="BM371" s="1"/>
      <c r="BN371" s="1"/>
      <c r="BO371" s="1"/>
      <c r="BP371" s="1"/>
      <c r="BQ371" s="1"/>
      <c r="BR371" s="1"/>
      <c r="BS371" s="1"/>
      <c r="BT371" s="1"/>
      <c r="BU371" s="1"/>
      <c r="BV371" s="1"/>
      <c r="BW371" s="1"/>
      <c r="BX371" s="1"/>
      <c r="BY371" s="1"/>
      <c r="BZ371" s="1"/>
      <c r="CA371" s="1"/>
      <c r="CB371" s="1"/>
      <c r="CC371" s="1"/>
      <c r="CD371" s="1"/>
      <c r="CE371" s="1"/>
      <c r="CF371" s="1"/>
      <c r="CG371" s="1"/>
      <c r="CH371" s="1"/>
      <c r="CI371" s="1"/>
      <c r="CJ371" s="1"/>
      <c r="CK371" s="1"/>
      <c r="CL371" s="1"/>
      <c r="CM371" s="1"/>
      <c r="CN371" s="1"/>
      <c r="CO371" s="1"/>
      <c r="CP371" s="1"/>
      <c r="CQ371" s="1"/>
      <c r="CR371" s="1"/>
      <c r="CS371" s="1"/>
      <c r="CT371" s="1"/>
      <c r="CU371" s="1"/>
      <c r="CV371" s="1"/>
      <c r="CW371" s="1"/>
      <c r="CX371" s="1"/>
      <c r="CY371" s="1"/>
      <c r="CZ371" s="1"/>
      <c r="DA371" s="1"/>
      <c r="DB371" s="1"/>
      <c r="DC371" s="1"/>
      <c r="DD371" s="1"/>
      <c r="DE371" s="1"/>
      <c r="DF371" s="1"/>
      <c r="DG371" s="1"/>
      <c r="DH371" s="1"/>
      <c r="DI371" s="1"/>
      <c r="DJ371" s="1"/>
      <c r="DK371" s="1"/>
      <c r="DL371" s="1"/>
      <c r="DM371" s="1"/>
      <c r="DN371" s="1"/>
      <c r="DO371" s="1"/>
      <c r="DP371" s="1"/>
      <c r="DQ371" s="1"/>
      <c r="DR371" s="1"/>
      <c r="DS371" s="1"/>
      <c r="DT371" s="1"/>
      <c r="DU371" s="1"/>
      <c r="DV371" s="1"/>
      <c r="DW371" s="1"/>
      <c r="DX371" s="1"/>
      <c r="DY371" s="1"/>
      <c r="DZ371" s="1"/>
      <c r="EA371" s="1"/>
      <c r="EB371" s="1"/>
      <c r="EC371" s="1"/>
      <c r="ED371" s="1"/>
      <c r="EE371" s="1"/>
      <c r="EF371" s="1"/>
      <c r="EG371" s="1"/>
      <c r="EH371" s="1"/>
      <c r="EI371" s="1"/>
      <c r="EJ371" s="1"/>
      <c r="EK371" s="1"/>
      <c r="EL371" s="1"/>
      <c r="EM371" s="1"/>
      <c r="EN371" s="1"/>
    </row>
    <row r="372" spans="1:14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c r="BL372" s="1"/>
      <c r="BM372" s="1"/>
      <c r="BN372" s="1"/>
      <c r="BO372" s="1"/>
      <c r="BP372" s="1"/>
      <c r="BQ372" s="1"/>
      <c r="BR372" s="1"/>
      <c r="BS372" s="1"/>
      <c r="BT372" s="1"/>
      <c r="BU372" s="1"/>
      <c r="BV372" s="1"/>
      <c r="BW372" s="1"/>
      <c r="BX372" s="1"/>
      <c r="BY372" s="1"/>
      <c r="BZ372" s="1"/>
      <c r="CA372" s="1"/>
      <c r="CB372" s="1"/>
      <c r="CC372" s="1"/>
      <c r="CD372" s="1"/>
      <c r="CE372" s="1"/>
      <c r="CF372" s="1"/>
      <c r="CG372" s="1"/>
      <c r="CH372" s="1"/>
      <c r="CI372" s="1"/>
      <c r="CJ372" s="1"/>
      <c r="CK372" s="1"/>
      <c r="CL372" s="1"/>
      <c r="CM372" s="1"/>
      <c r="CN372" s="1"/>
      <c r="CO372" s="1"/>
      <c r="CP372" s="1"/>
      <c r="CQ372" s="1"/>
      <c r="CR372" s="1"/>
      <c r="CS372" s="1"/>
      <c r="CT372" s="1"/>
      <c r="CU372" s="1"/>
      <c r="CV372" s="1"/>
      <c r="CW372" s="1"/>
      <c r="CX372" s="1"/>
      <c r="CY372" s="1"/>
      <c r="CZ372" s="1"/>
      <c r="DA372" s="1"/>
      <c r="DB372" s="1"/>
      <c r="DC372" s="1"/>
      <c r="DD372" s="1"/>
      <c r="DE372" s="1"/>
      <c r="DF372" s="1"/>
      <c r="DG372" s="1"/>
      <c r="DH372" s="1"/>
      <c r="DI372" s="1"/>
      <c r="DJ372" s="1"/>
      <c r="DK372" s="1"/>
      <c r="DL372" s="1"/>
      <c r="DM372" s="1"/>
      <c r="DN372" s="1"/>
      <c r="DO372" s="1"/>
      <c r="DP372" s="1"/>
      <c r="DQ372" s="1"/>
      <c r="DR372" s="1"/>
      <c r="DS372" s="1"/>
      <c r="DT372" s="1"/>
      <c r="DU372" s="1"/>
      <c r="DV372" s="1"/>
      <c r="DW372" s="1"/>
      <c r="DX372" s="1"/>
      <c r="DY372" s="1"/>
      <c r="DZ372" s="1"/>
      <c r="EA372" s="1"/>
      <c r="EB372" s="1"/>
      <c r="EC372" s="1"/>
      <c r="ED372" s="1"/>
      <c r="EE372" s="1"/>
      <c r="EF372" s="1"/>
      <c r="EG372" s="1"/>
      <c r="EH372" s="1"/>
      <c r="EI372" s="1"/>
      <c r="EJ372" s="1"/>
      <c r="EK372" s="1"/>
      <c r="EL372" s="1"/>
      <c r="EM372" s="1"/>
      <c r="EN372" s="1"/>
    </row>
    <row r="373" spans="1:14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c r="BL373" s="1"/>
      <c r="BM373" s="1"/>
      <c r="BN373" s="1"/>
      <c r="BO373" s="1"/>
      <c r="BP373" s="1"/>
      <c r="BQ373" s="1"/>
      <c r="BR373" s="1"/>
      <c r="BS373" s="1"/>
      <c r="BT373" s="1"/>
      <c r="BU373" s="1"/>
      <c r="BV373" s="1"/>
      <c r="BW373" s="1"/>
      <c r="BX373" s="1"/>
      <c r="BY373" s="1"/>
      <c r="BZ373" s="1"/>
      <c r="CA373" s="1"/>
      <c r="CB373" s="1"/>
      <c r="CC373" s="1"/>
      <c r="CD373" s="1"/>
      <c r="CE373" s="1"/>
      <c r="CF373" s="1"/>
      <c r="CG373" s="1"/>
      <c r="CH373" s="1"/>
      <c r="CI373" s="1"/>
      <c r="CJ373" s="1"/>
      <c r="CK373" s="1"/>
      <c r="CL373" s="1"/>
      <c r="CM373" s="1"/>
      <c r="CN373" s="1"/>
      <c r="CO373" s="1"/>
      <c r="CP373" s="1"/>
      <c r="CQ373" s="1"/>
      <c r="CR373" s="1"/>
      <c r="CS373" s="1"/>
      <c r="CT373" s="1"/>
      <c r="CU373" s="1"/>
      <c r="CV373" s="1"/>
      <c r="CW373" s="1"/>
      <c r="CX373" s="1"/>
      <c r="CY373" s="1"/>
      <c r="CZ373" s="1"/>
      <c r="DA373" s="1"/>
      <c r="DB373" s="1"/>
      <c r="DC373" s="1"/>
      <c r="DD373" s="1"/>
      <c r="DE373" s="1"/>
      <c r="DF373" s="1"/>
      <c r="DG373" s="1"/>
      <c r="DH373" s="1"/>
      <c r="DI373" s="1"/>
      <c r="DJ373" s="1"/>
      <c r="DK373" s="1"/>
      <c r="DL373" s="1"/>
      <c r="DM373" s="1"/>
      <c r="DN373" s="1"/>
      <c r="DO373" s="1"/>
      <c r="DP373" s="1"/>
      <c r="DQ373" s="1"/>
      <c r="DR373" s="1"/>
      <c r="DS373" s="1"/>
      <c r="DT373" s="1"/>
      <c r="DU373" s="1"/>
      <c r="DV373" s="1"/>
      <c r="DW373" s="1"/>
      <c r="DX373" s="1"/>
      <c r="DY373" s="1"/>
      <c r="DZ373" s="1"/>
      <c r="EA373" s="1"/>
      <c r="EB373" s="1"/>
      <c r="EC373" s="1"/>
      <c r="ED373" s="1"/>
      <c r="EE373" s="1"/>
      <c r="EF373" s="1"/>
      <c r="EG373" s="1"/>
      <c r="EH373" s="1"/>
      <c r="EI373" s="1"/>
      <c r="EJ373" s="1"/>
      <c r="EK373" s="1"/>
      <c r="EL373" s="1"/>
      <c r="EM373" s="1"/>
      <c r="EN373" s="1"/>
    </row>
    <row r="374" spans="1:14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c r="BL374" s="1"/>
      <c r="BM374" s="1"/>
      <c r="BN374" s="1"/>
      <c r="BO374" s="1"/>
      <c r="BP374" s="1"/>
      <c r="BQ374" s="1"/>
      <c r="BR374" s="1"/>
      <c r="BS374" s="1"/>
      <c r="BT374" s="1"/>
      <c r="BU374" s="1"/>
      <c r="BV374" s="1"/>
      <c r="BW374" s="1"/>
      <c r="BX374" s="1"/>
      <c r="BY374" s="1"/>
      <c r="BZ374" s="1"/>
      <c r="CA374" s="1"/>
      <c r="CB374" s="1"/>
      <c r="CC374" s="1"/>
      <c r="CD374" s="1"/>
      <c r="CE374" s="1"/>
      <c r="CF374" s="1"/>
      <c r="CG374" s="1"/>
      <c r="CH374" s="1"/>
      <c r="CI374" s="1"/>
      <c r="CJ374" s="1"/>
      <c r="CK374" s="1"/>
      <c r="CL374" s="1"/>
      <c r="CM374" s="1"/>
      <c r="CN374" s="1"/>
      <c r="CO374" s="1"/>
      <c r="CP374" s="1"/>
      <c r="CQ374" s="1"/>
      <c r="CR374" s="1"/>
      <c r="CS374" s="1"/>
      <c r="CT374" s="1"/>
      <c r="CU374" s="1"/>
      <c r="CV374" s="1"/>
      <c r="CW374" s="1"/>
      <c r="CX374" s="1"/>
      <c r="CY374" s="1"/>
      <c r="CZ374" s="1"/>
      <c r="DA374" s="1"/>
      <c r="DB374" s="1"/>
      <c r="DC374" s="1"/>
      <c r="DD374" s="1"/>
      <c r="DE374" s="1"/>
      <c r="DF374" s="1"/>
      <c r="DG374" s="1"/>
      <c r="DH374" s="1"/>
      <c r="DI374" s="1"/>
      <c r="DJ374" s="1"/>
      <c r="DK374" s="1"/>
      <c r="DL374" s="1"/>
      <c r="DM374" s="1"/>
      <c r="DN374" s="1"/>
      <c r="DO374" s="1"/>
      <c r="DP374" s="1"/>
      <c r="DQ374" s="1"/>
      <c r="DR374" s="1"/>
      <c r="DS374" s="1"/>
      <c r="DT374" s="1"/>
      <c r="DU374" s="1"/>
      <c r="DV374" s="1"/>
      <c r="DW374" s="1"/>
      <c r="DX374" s="1"/>
      <c r="DY374" s="1"/>
      <c r="DZ374" s="1"/>
      <c r="EA374" s="1"/>
      <c r="EB374" s="1"/>
      <c r="EC374" s="1"/>
      <c r="ED374" s="1"/>
      <c r="EE374" s="1"/>
      <c r="EF374" s="1"/>
      <c r="EG374" s="1"/>
      <c r="EH374" s="1"/>
      <c r="EI374" s="1"/>
      <c r="EJ374" s="1"/>
      <c r="EK374" s="1"/>
      <c r="EL374" s="1"/>
      <c r="EM374" s="1"/>
      <c r="EN374" s="1"/>
    </row>
    <row r="375" spans="1:14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c r="BF375" s="1"/>
      <c r="BG375" s="1"/>
      <c r="BH375" s="1"/>
      <c r="BI375" s="1"/>
      <c r="BJ375" s="1"/>
      <c r="BK375" s="1"/>
      <c r="BL375" s="1"/>
      <c r="BM375" s="1"/>
      <c r="BN375" s="1"/>
      <c r="BO375" s="1"/>
      <c r="BP375" s="1"/>
      <c r="BQ375" s="1"/>
      <c r="BR375" s="1"/>
      <c r="BS375" s="1"/>
      <c r="BT375" s="1"/>
      <c r="BU375" s="1"/>
      <c r="BV375" s="1"/>
      <c r="BW375" s="1"/>
      <c r="BX375" s="1"/>
      <c r="BY375" s="1"/>
      <c r="BZ375" s="1"/>
      <c r="CA375" s="1"/>
      <c r="CB375" s="1"/>
      <c r="CC375" s="1"/>
      <c r="CD375" s="1"/>
      <c r="CE375" s="1"/>
      <c r="CF375" s="1"/>
      <c r="CG375" s="1"/>
      <c r="CH375" s="1"/>
      <c r="CI375" s="1"/>
      <c r="CJ375" s="1"/>
      <c r="CK375" s="1"/>
      <c r="CL375" s="1"/>
      <c r="CM375" s="1"/>
      <c r="CN375" s="1"/>
      <c r="CO375" s="1"/>
      <c r="CP375" s="1"/>
      <c r="CQ375" s="1"/>
      <c r="CR375" s="1"/>
      <c r="CS375" s="1"/>
      <c r="CT375" s="1"/>
      <c r="CU375" s="1"/>
      <c r="CV375" s="1"/>
      <c r="CW375" s="1"/>
      <c r="CX375" s="1"/>
      <c r="CY375" s="1"/>
      <c r="CZ375" s="1"/>
      <c r="DA375" s="1"/>
      <c r="DB375" s="1"/>
      <c r="DC375" s="1"/>
      <c r="DD375" s="1"/>
      <c r="DE375" s="1"/>
      <c r="DF375" s="1"/>
      <c r="DG375" s="1"/>
      <c r="DH375" s="1"/>
      <c r="DI375" s="1"/>
      <c r="DJ375" s="1"/>
      <c r="DK375" s="1"/>
      <c r="DL375" s="1"/>
      <c r="DM375" s="1"/>
      <c r="DN375" s="1"/>
      <c r="DO375" s="1"/>
      <c r="DP375" s="1"/>
      <c r="DQ375" s="1"/>
      <c r="DR375" s="1"/>
      <c r="DS375" s="1"/>
      <c r="DT375" s="1"/>
      <c r="DU375" s="1"/>
      <c r="DV375" s="1"/>
      <c r="DW375" s="1"/>
      <c r="DX375" s="1"/>
      <c r="DY375" s="1"/>
      <c r="DZ375" s="1"/>
      <c r="EA375" s="1"/>
      <c r="EB375" s="1"/>
      <c r="EC375" s="1"/>
      <c r="ED375" s="1"/>
      <c r="EE375" s="1"/>
      <c r="EF375" s="1"/>
      <c r="EG375" s="1"/>
      <c r="EH375" s="1"/>
      <c r="EI375" s="1"/>
      <c r="EJ375" s="1"/>
      <c r="EK375" s="1"/>
      <c r="EL375" s="1"/>
      <c r="EM375" s="1"/>
      <c r="EN375" s="1"/>
    </row>
    <row r="376" spans="1:14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c r="BF376" s="1"/>
      <c r="BG376" s="1"/>
      <c r="BH376" s="1"/>
      <c r="BI376" s="1"/>
      <c r="BJ376" s="1"/>
      <c r="BK376" s="1"/>
      <c r="BL376" s="1"/>
      <c r="BM376" s="1"/>
      <c r="BN376" s="1"/>
      <c r="BO376" s="1"/>
      <c r="BP376" s="1"/>
      <c r="BQ376" s="1"/>
      <c r="BR376" s="1"/>
      <c r="BS376" s="1"/>
      <c r="BT376" s="1"/>
      <c r="BU376" s="1"/>
      <c r="BV376" s="1"/>
      <c r="BW376" s="1"/>
      <c r="BX376" s="1"/>
      <c r="BY376" s="1"/>
      <c r="BZ376" s="1"/>
      <c r="CA376" s="1"/>
      <c r="CB376" s="1"/>
      <c r="CC376" s="1"/>
      <c r="CD376" s="1"/>
      <c r="CE376" s="1"/>
      <c r="CF376" s="1"/>
      <c r="CG376" s="1"/>
      <c r="CH376" s="1"/>
      <c r="CI376" s="1"/>
      <c r="CJ376" s="1"/>
      <c r="CK376" s="1"/>
      <c r="CL376" s="1"/>
      <c r="CM376" s="1"/>
      <c r="CN376" s="1"/>
      <c r="CO376" s="1"/>
      <c r="CP376" s="1"/>
      <c r="CQ376" s="1"/>
      <c r="CR376" s="1"/>
      <c r="CS376" s="1"/>
      <c r="CT376" s="1"/>
      <c r="CU376" s="1"/>
      <c r="CV376" s="1"/>
      <c r="CW376" s="1"/>
      <c r="CX376" s="1"/>
      <c r="CY376" s="1"/>
      <c r="CZ376" s="1"/>
      <c r="DA376" s="1"/>
      <c r="DB376" s="1"/>
      <c r="DC376" s="1"/>
      <c r="DD376" s="1"/>
      <c r="DE376" s="1"/>
      <c r="DF376" s="1"/>
      <c r="DG376" s="1"/>
      <c r="DH376" s="1"/>
      <c r="DI376" s="1"/>
      <c r="DJ376" s="1"/>
      <c r="DK376" s="1"/>
      <c r="DL376" s="1"/>
      <c r="DM376" s="1"/>
      <c r="DN376" s="1"/>
      <c r="DO376" s="1"/>
      <c r="DP376" s="1"/>
      <c r="DQ376" s="1"/>
      <c r="DR376" s="1"/>
      <c r="DS376" s="1"/>
      <c r="DT376" s="1"/>
      <c r="DU376" s="1"/>
      <c r="DV376" s="1"/>
      <c r="DW376" s="1"/>
      <c r="DX376" s="1"/>
      <c r="DY376" s="1"/>
      <c r="DZ376" s="1"/>
      <c r="EA376" s="1"/>
      <c r="EB376" s="1"/>
      <c r="EC376" s="1"/>
      <c r="ED376" s="1"/>
      <c r="EE376" s="1"/>
      <c r="EF376" s="1"/>
      <c r="EG376" s="1"/>
      <c r="EH376" s="1"/>
      <c r="EI376" s="1"/>
      <c r="EJ376" s="1"/>
      <c r="EK376" s="1"/>
      <c r="EL376" s="1"/>
      <c r="EM376" s="1"/>
      <c r="EN376" s="1"/>
    </row>
    <row r="377" spans="1:14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c r="BF377" s="1"/>
      <c r="BG377" s="1"/>
      <c r="BH377" s="1"/>
      <c r="BI377" s="1"/>
      <c r="BJ377" s="1"/>
      <c r="BK377" s="1"/>
      <c r="BL377" s="1"/>
      <c r="BM377" s="1"/>
      <c r="BN377" s="1"/>
      <c r="BO377" s="1"/>
      <c r="BP377" s="1"/>
      <c r="BQ377" s="1"/>
      <c r="BR377" s="1"/>
      <c r="BS377" s="1"/>
      <c r="BT377" s="1"/>
      <c r="BU377" s="1"/>
      <c r="BV377" s="1"/>
      <c r="BW377" s="1"/>
      <c r="BX377" s="1"/>
      <c r="BY377" s="1"/>
      <c r="BZ377" s="1"/>
      <c r="CA377" s="1"/>
      <c r="CB377" s="1"/>
      <c r="CC377" s="1"/>
      <c r="CD377" s="1"/>
      <c r="CE377" s="1"/>
      <c r="CF377" s="1"/>
      <c r="CG377" s="1"/>
      <c r="CH377" s="1"/>
      <c r="CI377" s="1"/>
      <c r="CJ377" s="1"/>
      <c r="CK377" s="1"/>
      <c r="CL377" s="1"/>
      <c r="CM377" s="1"/>
      <c r="CN377" s="1"/>
      <c r="CO377" s="1"/>
      <c r="CP377" s="1"/>
      <c r="CQ377" s="1"/>
      <c r="CR377" s="1"/>
      <c r="CS377" s="1"/>
      <c r="CT377" s="1"/>
      <c r="CU377" s="1"/>
      <c r="CV377" s="1"/>
      <c r="CW377" s="1"/>
      <c r="CX377" s="1"/>
      <c r="CY377" s="1"/>
      <c r="CZ377" s="1"/>
      <c r="DA377" s="1"/>
      <c r="DB377" s="1"/>
      <c r="DC377" s="1"/>
      <c r="DD377" s="1"/>
      <c r="DE377" s="1"/>
      <c r="DF377" s="1"/>
      <c r="DG377" s="1"/>
      <c r="DH377" s="1"/>
      <c r="DI377" s="1"/>
      <c r="DJ377" s="1"/>
      <c r="DK377" s="1"/>
      <c r="DL377" s="1"/>
      <c r="DM377" s="1"/>
      <c r="DN377" s="1"/>
      <c r="DO377" s="1"/>
      <c r="DP377" s="1"/>
      <c r="DQ377" s="1"/>
      <c r="DR377" s="1"/>
      <c r="DS377" s="1"/>
      <c r="DT377" s="1"/>
      <c r="DU377" s="1"/>
      <c r="DV377" s="1"/>
      <c r="DW377" s="1"/>
      <c r="DX377" s="1"/>
      <c r="DY377" s="1"/>
      <c r="DZ377" s="1"/>
      <c r="EA377" s="1"/>
      <c r="EB377" s="1"/>
      <c r="EC377" s="1"/>
      <c r="ED377" s="1"/>
      <c r="EE377" s="1"/>
      <c r="EF377" s="1"/>
      <c r="EG377" s="1"/>
      <c r="EH377" s="1"/>
      <c r="EI377" s="1"/>
      <c r="EJ377" s="1"/>
      <c r="EK377" s="1"/>
      <c r="EL377" s="1"/>
      <c r="EM377" s="1"/>
      <c r="EN377" s="1"/>
    </row>
    <row r="378" spans="1:14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c r="BF378" s="1"/>
      <c r="BG378" s="1"/>
      <c r="BH378" s="1"/>
      <c r="BI378" s="1"/>
      <c r="BJ378" s="1"/>
      <c r="BK378" s="1"/>
      <c r="BL378" s="1"/>
      <c r="BM378" s="1"/>
      <c r="BN378" s="1"/>
      <c r="BO378" s="1"/>
      <c r="BP378" s="1"/>
      <c r="BQ378" s="1"/>
      <c r="BR378" s="1"/>
      <c r="BS378" s="1"/>
      <c r="BT378" s="1"/>
      <c r="BU378" s="1"/>
      <c r="BV378" s="1"/>
      <c r="BW378" s="1"/>
      <c r="BX378" s="1"/>
      <c r="BY378" s="1"/>
      <c r="BZ378" s="1"/>
      <c r="CA378" s="1"/>
      <c r="CB378" s="1"/>
      <c r="CC378" s="1"/>
      <c r="CD378" s="1"/>
      <c r="CE378" s="1"/>
      <c r="CF378" s="1"/>
      <c r="CG378" s="1"/>
      <c r="CH378" s="1"/>
      <c r="CI378" s="1"/>
      <c r="CJ378" s="1"/>
      <c r="CK378" s="1"/>
      <c r="CL378" s="1"/>
      <c r="CM378" s="1"/>
      <c r="CN378" s="1"/>
      <c r="CO378" s="1"/>
      <c r="CP378" s="1"/>
      <c r="CQ378" s="1"/>
      <c r="CR378" s="1"/>
      <c r="CS378" s="1"/>
      <c r="CT378" s="1"/>
      <c r="CU378" s="1"/>
      <c r="CV378" s="1"/>
      <c r="CW378" s="1"/>
      <c r="CX378" s="1"/>
      <c r="CY378" s="1"/>
      <c r="CZ378" s="1"/>
      <c r="DA378" s="1"/>
      <c r="DB378" s="1"/>
      <c r="DC378" s="1"/>
      <c r="DD378" s="1"/>
      <c r="DE378" s="1"/>
      <c r="DF378" s="1"/>
      <c r="DG378" s="1"/>
      <c r="DH378" s="1"/>
      <c r="DI378" s="1"/>
      <c r="DJ378" s="1"/>
      <c r="DK378" s="1"/>
      <c r="DL378" s="1"/>
      <c r="DM378" s="1"/>
      <c r="DN378" s="1"/>
      <c r="DO378" s="1"/>
      <c r="DP378" s="1"/>
      <c r="DQ378" s="1"/>
      <c r="DR378" s="1"/>
      <c r="DS378" s="1"/>
      <c r="DT378" s="1"/>
      <c r="DU378" s="1"/>
      <c r="DV378" s="1"/>
      <c r="DW378" s="1"/>
      <c r="DX378" s="1"/>
      <c r="DY378" s="1"/>
      <c r="DZ378" s="1"/>
      <c r="EA378" s="1"/>
      <c r="EB378" s="1"/>
      <c r="EC378" s="1"/>
      <c r="ED378" s="1"/>
      <c r="EE378" s="1"/>
      <c r="EF378" s="1"/>
      <c r="EG378" s="1"/>
      <c r="EH378" s="1"/>
      <c r="EI378" s="1"/>
      <c r="EJ378" s="1"/>
      <c r="EK378" s="1"/>
      <c r="EL378" s="1"/>
      <c r="EM378" s="1"/>
      <c r="EN378" s="1"/>
    </row>
    <row r="379" spans="1:14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c r="BF379" s="1"/>
      <c r="BG379" s="1"/>
      <c r="BH379" s="1"/>
      <c r="BI379" s="1"/>
      <c r="BJ379" s="1"/>
      <c r="BK379" s="1"/>
      <c r="BL379" s="1"/>
      <c r="BM379" s="1"/>
      <c r="BN379" s="1"/>
      <c r="BO379" s="1"/>
      <c r="BP379" s="1"/>
      <c r="BQ379" s="1"/>
      <c r="BR379" s="1"/>
      <c r="BS379" s="1"/>
      <c r="BT379" s="1"/>
      <c r="BU379" s="1"/>
      <c r="BV379" s="1"/>
      <c r="BW379" s="1"/>
      <c r="BX379" s="1"/>
      <c r="BY379" s="1"/>
      <c r="BZ379" s="1"/>
      <c r="CA379" s="1"/>
      <c r="CB379" s="1"/>
      <c r="CC379" s="1"/>
      <c r="CD379" s="1"/>
      <c r="CE379" s="1"/>
      <c r="CF379" s="1"/>
      <c r="CG379" s="1"/>
      <c r="CH379" s="1"/>
      <c r="CI379" s="1"/>
      <c r="CJ379" s="1"/>
      <c r="CK379" s="1"/>
      <c r="CL379" s="1"/>
      <c r="CM379" s="1"/>
      <c r="CN379" s="1"/>
      <c r="CO379" s="1"/>
      <c r="CP379" s="1"/>
      <c r="CQ379" s="1"/>
      <c r="CR379" s="1"/>
      <c r="CS379" s="1"/>
      <c r="CT379" s="1"/>
      <c r="CU379" s="1"/>
      <c r="CV379" s="1"/>
      <c r="CW379" s="1"/>
      <c r="CX379" s="1"/>
      <c r="CY379" s="1"/>
      <c r="CZ379" s="1"/>
      <c r="DA379" s="1"/>
      <c r="DB379" s="1"/>
      <c r="DC379" s="1"/>
      <c r="DD379" s="1"/>
      <c r="DE379" s="1"/>
      <c r="DF379" s="1"/>
      <c r="DG379" s="1"/>
      <c r="DH379" s="1"/>
      <c r="DI379" s="1"/>
      <c r="DJ379" s="1"/>
      <c r="DK379" s="1"/>
      <c r="DL379" s="1"/>
      <c r="DM379" s="1"/>
      <c r="DN379" s="1"/>
      <c r="DO379" s="1"/>
      <c r="DP379" s="1"/>
      <c r="DQ379" s="1"/>
      <c r="DR379" s="1"/>
      <c r="DS379" s="1"/>
      <c r="DT379" s="1"/>
      <c r="DU379" s="1"/>
      <c r="DV379" s="1"/>
      <c r="DW379" s="1"/>
      <c r="DX379" s="1"/>
      <c r="DY379" s="1"/>
      <c r="DZ379" s="1"/>
      <c r="EA379" s="1"/>
      <c r="EB379" s="1"/>
      <c r="EC379" s="1"/>
      <c r="ED379" s="1"/>
      <c r="EE379" s="1"/>
      <c r="EF379" s="1"/>
      <c r="EG379" s="1"/>
      <c r="EH379" s="1"/>
      <c r="EI379" s="1"/>
      <c r="EJ379" s="1"/>
      <c r="EK379" s="1"/>
      <c r="EL379" s="1"/>
      <c r="EM379" s="1"/>
      <c r="EN379" s="1"/>
    </row>
    <row r="380" spans="1:14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c r="BF380" s="1"/>
      <c r="BG380" s="1"/>
      <c r="BH380" s="1"/>
      <c r="BI380" s="1"/>
      <c r="BJ380" s="1"/>
      <c r="BK380" s="1"/>
      <c r="BL380" s="1"/>
      <c r="BM380" s="1"/>
      <c r="BN380" s="1"/>
      <c r="BO380" s="1"/>
      <c r="BP380" s="1"/>
      <c r="BQ380" s="1"/>
      <c r="BR380" s="1"/>
      <c r="BS380" s="1"/>
      <c r="BT380" s="1"/>
      <c r="BU380" s="1"/>
      <c r="BV380" s="1"/>
      <c r="BW380" s="1"/>
      <c r="BX380" s="1"/>
      <c r="BY380" s="1"/>
      <c r="BZ380" s="1"/>
      <c r="CA380" s="1"/>
      <c r="CB380" s="1"/>
      <c r="CC380" s="1"/>
      <c r="CD380" s="1"/>
      <c r="CE380" s="1"/>
      <c r="CF380" s="1"/>
      <c r="CG380" s="1"/>
      <c r="CH380" s="1"/>
      <c r="CI380" s="1"/>
      <c r="CJ380" s="1"/>
      <c r="CK380" s="1"/>
      <c r="CL380" s="1"/>
      <c r="CM380" s="1"/>
      <c r="CN380" s="1"/>
      <c r="CO380" s="1"/>
      <c r="CP380" s="1"/>
      <c r="CQ380" s="1"/>
      <c r="CR380" s="1"/>
      <c r="CS380" s="1"/>
      <c r="CT380" s="1"/>
      <c r="CU380" s="1"/>
      <c r="CV380" s="1"/>
      <c r="CW380" s="1"/>
      <c r="CX380" s="1"/>
      <c r="CY380" s="1"/>
      <c r="CZ380" s="1"/>
      <c r="DA380" s="1"/>
      <c r="DB380" s="1"/>
      <c r="DC380" s="1"/>
      <c r="DD380" s="1"/>
      <c r="DE380" s="1"/>
      <c r="DF380" s="1"/>
      <c r="DG380" s="1"/>
      <c r="DH380" s="1"/>
      <c r="DI380" s="1"/>
      <c r="DJ380" s="1"/>
      <c r="DK380" s="1"/>
      <c r="DL380" s="1"/>
      <c r="DM380" s="1"/>
      <c r="DN380" s="1"/>
      <c r="DO380" s="1"/>
      <c r="DP380" s="1"/>
      <c r="DQ380" s="1"/>
      <c r="DR380" s="1"/>
      <c r="DS380" s="1"/>
      <c r="DT380" s="1"/>
      <c r="DU380" s="1"/>
      <c r="DV380" s="1"/>
      <c r="DW380" s="1"/>
      <c r="DX380" s="1"/>
      <c r="DY380" s="1"/>
      <c r="DZ380" s="1"/>
      <c r="EA380" s="1"/>
      <c r="EB380" s="1"/>
      <c r="EC380" s="1"/>
      <c r="ED380" s="1"/>
      <c r="EE380" s="1"/>
      <c r="EF380" s="1"/>
      <c r="EG380" s="1"/>
      <c r="EH380" s="1"/>
      <c r="EI380" s="1"/>
      <c r="EJ380" s="1"/>
      <c r="EK380" s="1"/>
      <c r="EL380" s="1"/>
      <c r="EM380" s="1"/>
      <c r="EN380" s="1"/>
    </row>
    <row r="381" spans="1:14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c r="BF381" s="1"/>
      <c r="BG381" s="1"/>
      <c r="BH381" s="1"/>
      <c r="BI381" s="1"/>
      <c r="BJ381" s="1"/>
      <c r="BK381" s="1"/>
      <c r="BL381" s="1"/>
      <c r="BM381" s="1"/>
      <c r="BN381" s="1"/>
      <c r="BO381" s="1"/>
      <c r="BP381" s="1"/>
      <c r="BQ381" s="1"/>
      <c r="BR381" s="1"/>
      <c r="BS381" s="1"/>
      <c r="BT381" s="1"/>
      <c r="BU381" s="1"/>
      <c r="BV381" s="1"/>
      <c r="BW381" s="1"/>
      <c r="BX381" s="1"/>
      <c r="BY381" s="1"/>
      <c r="BZ381" s="1"/>
      <c r="CA381" s="1"/>
      <c r="CB381" s="1"/>
      <c r="CC381" s="1"/>
      <c r="CD381" s="1"/>
      <c r="CE381" s="1"/>
      <c r="CF381" s="1"/>
      <c r="CG381" s="1"/>
      <c r="CH381" s="1"/>
      <c r="CI381" s="1"/>
      <c r="CJ381" s="1"/>
      <c r="CK381" s="1"/>
      <c r="CL381" s="1"/>
      <c r="CM381" s="1"/>
      <c r="CN381" s="1"/>
      <c r="CO381" s="1"/>
      <c r="CP381" s="1"/>
      <c r="CQ381" s="1"/>
      <c r="CR381" s="1"/>
      <c r="CS381" s="1"/>
      <c r="CT381" s="1"/>
      <c r="CU381" s="1"/>
      <c r="CV381" s="1"/>
      <c r="CW381" s="1"/>
      <c r="CX381" s="1"/>
      <c r="CY381" s="1"/>
      <c r="CZ381" s="1"/>
      <c r="DA381" s="1"/>
      <c r="DB381" s="1"/>
      <c r="DC381" s="1"/>
      <c r="DD381" s="1"/>
      <c r="DE381" s="1"/>
      <c r="DF381" s="1"/>
      <c r="DG381" s="1"/>
      <c r="DH381" s="1"/>
      <c r="DI381" s="1"/>
      <c r="DJ381" s="1"/>
      <c r="DK381" s="1"/>
      <c r="DL381" s="1"/>
      <c r="DM381" s="1"/>
      <c r="DN381" s="1"/>
      <c r="DO381" s="1"/>
      <c r="DP381" s="1"/>
      <c r="DQ381" s="1"/>
      <c r="DR381" s="1"/>
      <c r="DS381" s="1"/>
      <c r="DT381" s="1"/>
      <c r="DU381" s="1"/>
      <c r="DV381" s="1"/>
      <c r="DW381" s="1"/>
      <c r="DX381" s="1"/>
      <c r="DY381" s="1"/>
      <c r="DZ381" s="1"/>
      <c r="EA381" s="1"/>
      <c r="EB381" s="1"/>
      <c r="EC381" s="1"/>
      <c r="ED381" s="1"/>
      <c r="EE381" s="1"/>
      <c r="EF381" s="1"/>
      <c r="EG381" s="1"/>
      <c r="EH381" s="1"/>
      <c r="EI381" s="1"/>
      <c r="EJ381" s="1"/>
      <c r="EK381" s="1"/>
      <c r="EL381" s="1"/>
      <c r="EM381" s="1"/>
      <c r="EN381" s="1"/>
    </row>
    <row r="382" spans="1:14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c r="BF382" s="1"/>
      <c r="BG382" s="1"/>
      <c r="BH382" s="1"/>
      <c r="BI382" s="1"/>
      <c r="BJ382" s="1"/>
      <c r="BK382" s="1"/>
      <c r="BL382" s="1"/>
      <c r="BM382" s="1"/>
      <c r="BN382" s="1"/>
      <c r="BO382" s="1"/>
      <c r="BP382" s="1"/>
      <c r="BQ382" s="1"/>
      <c r="BR382" s="1"/>
      <c r="BS382" s="1"/>
      <c r="BT382" s="1"/>
      <c r="BU382" s="1"/>
      <c r="BV382" s="1"/>
      <c r="BW382" s="1"/>
      <c r="BX382" s="1"/>
      <c r="BY382" s="1"/>
      <c r="BZ382" s="1"/>
      <c r="CA382" s="1"/>
      <c r="CB382" s="1"/>
      <c r="CC382" s="1"/>
      <c r="CD382" s="1"/>
      <c r="CE382" s="1"/>
      <c r="CF382" s="1"/>
      <c r="CG382" s="1"/>
      <c r="CH382" s="1"/>
      <c r="CI382" s="1"/>
      <c r="CJ382" s="1"/>
      <c r="CK382" s="1"/>
      <c r="CL382" s="1"/>
      <c r="CM382" s="1"/>
      <c r="CN382" s="1"/>
      <c r="CO382" s="1"/>
      <c r="CP382" s="1"/>
      <c r="CQ382" s="1"/>
      <c r="CR382" s="1"/>
      <c r="CS382" s="1"/>
      <c r="CT382" s="1"/>
      <c r="CU382" s="1"/>
      <c r="CV382" s="1"/>
      <c r="CW382" s="1"/>
      <c r="CX382" s="1"/>
      <c r="CY382" s="1"/>
      <c r="CZ382" s="1"/>
      <c r="DA382" s="1"/>
      <c r="DB382" s="1"/>
      <c r="DC382" s="1"/>
      <c r="DD382" s="1"/>
      <c r="DE382" s="1"/>
      <c r="DF382" s="1"/>
      <c r="DG382" s="1"/>
      <c r="DH382" s="1"/>
      <c r="DI382" s="1"/>
      <c r="DJ382" s="1"/>
      <c r="DK382" s="1"/>
      <c r="DL382" s="1"/>
      <c r="DM382" s="1"/>
      <c r="DN382" s="1"/>
      <c r="DO382" s="1"/>
      <c r="DP382" s="1"/>
      <c r="DQ382" s="1"/>
      <c r="DR382" s="1"/>
      <c r="DS382" s="1"/>
      <c r="DT382" s="1"/>
      <c r="DU382" s="1"/>
      <c r="DV382" s="1"/>
      <c r="DW382" s="1"/>
      <c r="DX382" s="1"/>
      <c r="DY382" s="1"/>
      <c r="DZ382" s="1"/>
      <c r="EA382" s="1"/>
      <c r="EB382" s="1"/>
      <c r="EC382" s="1"/>
      <c r="ED382" s="1"/>
      <c r="EE382" s="1"/>
      <c r="EF382" s="1"/>
      <c r="EG382" s="1"/>
      <c r="EH382" s="1"/>
      <c r="EI382" s="1"/>
      <c r="EJ382" s="1"/>
      <c r="EK382" s="1"/>
      <c r="EL382" s="1"/>
      <c r="EM382" s="1"/>
      <c r="EN382" s="1"/>
    </row>
    <row r="383" spans="1:14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c r="BF383" s="1"/>
      <c r="BG383" s="1"/>
      <c r="BH383" s="1"/>
      <c r="BI383" s="1"/>
      <c r="BJ383" s="1"/>
      <c r="BK383" s="1"/>
      <c r="BL383" s="1"/>
      <c r="BM383" s="1"/>
      <c r="BN383" s="1"/>
      <c r="BO383" s="1"/>
      <c r="BP383" s="1"/>
      <c r="BQ383" s="1"/>
      <c r="BR383" s="1"/>
      <c r="BS383" s="1"/>
      <c r="BT383" s="1"/>
      <c r="BU383" s="1"/>
      <c r="BV383" s="1"/>
      <c r="BW383" s="1"/>
      <c r="BX383" s="1"/>
      <c r="BY383" s="1"/>
      <c r="BZ383" s="1"/>
      <c r="CA383" s="1"/>
      <c r="CB383" s="1"/>
      <c r="CC383" s="1"/>
      <c r="CD383" s="1"/>
      <c r="CE383" s="1"/>
      <c r="CF383" s="1"/>
      <c r="CG383" s="1"/>
      <c r="CH383" s="1"/>
      <c r="CI383" s="1"/>
      <c r="CJ383" s="1"/>
      <c r="CK383" s="1"/>
      <c r="CL383" s="1"/>
      <c r="CM383" s="1"/>
      <c r="CN383" s="1"/>
      <c r="CO383" s="1"/>
      <c r="CP383" s="1"/>
      <c r="CQ383" s="1"/>
      <c r="CR383" s="1"/>
      <c r="CS383" s="1"/>
      <c r="CT383" s="1"/>
      <c r="CU383" s="1"/>
      <c r="CV383" s="1"/>
      <c r="CW383" s="1"/>
      <c r="CX383" s="1"/>
      <c r="CY383" s="1"/>
      <c r="CZ383" s="1"/>
      <c r="DA383" s="1"/>
      <c r="DB383" s="1"/>
      <c r="DC383" s="1"/>
      <c r="DD383" s="1"/>
      <c r="DE383" s="1"/>
      <c r="DF383" s="1"/>
      <c r="DG383" s="1"/>
      <c r="DH383" s="1"/>
      <c r="DI383" s="1"/>
      <c r="DJ383" s="1"/>
      <c r="DK383" s="1"/>
      <c r="DL383" s="1"/>
      <c r="DM383" s="1"/>
      <c r="DN383" s="1"/>
      <c r="DO383" s="1"/>
      <c r="DP383" s="1"/>
      <c r="DQ383" s="1"/>
      <c r="DR383" s="1"/>
      <c r="DS383" s="1"/>
      <c r="DT383" s="1"/>
      <c r="DU383" s="1"/>
      <c r="DV383" s="1"/>
      <c r="DW383" s="1"/>
      <c r="DX383" s="1"/>
      <c r="DY383" s="1"/>
      <c r="DZ383" s="1"/>
      <c r="EA383" s="1"/>
      <c r="EB383" s="1"/>
      <c r="EC383" s="1"/>
      <c r="ED383" s="1"/>
      <c r="EE383" s="1"/>
      <c r="EF383" s="1"/>
      <c r="EG383" s="1"/>
      <c r="EH383" s="1"/>
      <c r="EI383" s="1"/>
      <c r="EJ383" s="1"/>
      <c r="EK383" s="1"/>
      <c r="EL383" s="1"/>
      <c r="EM383" s="1"/>
      <c r="EN383" s="1"/>
    </row>
    <row r="384" spans="1:14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c r="BF384" s="1"/>
      <c r="BG384" s="1"/>
      <c r="BH384" s="1"/>
      <c r="BI384" s="1"/>
      <c r="BJ384" s="1"/>
      <c r="BK384" s="1"/>
      <c r="BL384" s="1"/>
      <c r="BM384" s="1"/>
      <c r="BN384" s="1"/>
      <c r="BO384" s="1"/>
      <c r="BP384" s="1"/>
      <c r="BQ384" s="1"/>
      <c r="BR384" s="1"/>
      <c r="BS384" s="1"/>
      <c r="BT384" s="1"/>
      <c r="BU384" s="1"/>
      <c r="BV384" s="1"/>
      <c r="BW384" s="1"/>
      <c r="BX384" s="1"/>
      <c r="BY384" s="1"/>
      <c r="BZ384" s="1"/>
      <c r="CA384" s="1"/>
      <c r="CB384" s="1"/>
      <c r="CC384" s="1"/>
      <c r="CD384" s="1"/>
      <c r="CE384" s="1"/>
      <c r="CF384" s="1"/>
      <c r="CG384" s="1"/>
      <c r="CH384" s="1"/>
      <c r="CI384" s="1"/>
      <c r="CJ384" s="1"/>
      <c r="CK384" s="1"/>
      <c r="CL384" s="1"/>
      <c r="CM384" s="1"/>
      <c r="CN384" s="1"/>
      <c r="CO384" s="1"/>
      <c r="CP384" s="1"/>
      <c r="CQ384" s="1"/>
      <c r="CR384" s="1"/>
      <c r="CS384" s="1"/>
      <c r="CT384" s="1"/>
      <c r="CU384" s="1"/>
      <c r="CV384" s="1"/>
      <c r="CW384" s="1"/>
      <c r="CX384" s="1"/>
      <c r="CY384" s="1"/>
      <c r="CZ384" s="1"/>
      <c r="DA384" s="1"/>
      <c r="DB384" s="1"/>
      <c r="DC384" s="1"/>
      <c r="DD384" s="1"/>
      <c r="DE384" s="1"/>
      <c r="DF384" s="1"/>
      <c r="DG384" s="1"/>
      <c r="DH384" s="1"/>
      <c r="DI384" s="1"/>
      <c r="DJ384" s="1"/>
      <c r="DK384" s="1"/>
      <c r="DL384" s="1"/>
      <c r="DM384" s="1"/>
      <c r="DN384" s="1"/>
      <c r="DO384" s="1"/>
      <c r="DP384" s="1"/>
      <c r="DQ384" s="1"/>
      <c r="DR384" s="1"/>
      <c r="DS384" s="1"/>
      <c r="DT384" s="1"/>
      <c r="DU384" s="1"/>
      <c r="DV384" s="1"/>
      <c r="DW384" s="1"/>
      <c r="DX384" s="1"/>
      <c r="DY384" s="1"/>
      <c r="DZ384" s="1"/>
      <c r="EA384" s="1"/>
      <c r="EB384" s="1"/>
      <c r="EC384" s="1"/>
      <c r="ED384" s="1"/>
      <c r="EE384" s="1"/>
      <c r="EF384" s="1"/>
      <c r="EG384" s="1"/>
      <c r="EH384" s="1"/>
      <c r="EI384" s="1"/>
      <c r="EJ384" s="1"/>
      <c r="EK384" s="1"/>
      <c r="EL384" s="1"/>
      <c r="EM384" s="1"/>
      <c r="EN384" s="1"/>
    </row>
    <row r="385" spans="1:14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c r="BF385" s="1"/>
      <c r="BG385" s="1"/>
      <c r="BH385" s="1"/>
      <c r="BI385" s="1"/>
      <c r="BJ385" s="1"/>
      <c r="BK385" s="1"/>
      <c r="BL385" s="1"/>
      <c r="BM385" s="1"/>
      <c r="BN385" s="1"/>
      <c r="BO385" s="1"/>
      <c r="BP385" s="1"/>
      <c r="BQ385" s="1"/>
      <c r="BR385" s="1"/>
      <c r="BS385" s="1"/>
      <c r="BT385" s="1"/>
      <c r="BU385" s="1"/>
      <c r="BV385" s="1"/>
      <c r="BW385" s="1"/>
      <c r="BX385" s="1"/>
      <c r="BY385" s="1"/>
      <c r="BZ385" s="1"/>
      <c r="CA385" s="1"/>
      <c r="CB385" s="1"/>
      <c r="CC385" s="1"/>
      <c r="CD385" s="1"/>
      <c r="CE385" s="1"/>
      <c r="CF385" s="1"/>
      <c r="CG385" s="1"/>
      <c r="CH385" s="1"/>
      <c r="CI385" s="1"/>
      <c r="CJ385" s="1"/>
      <c r="CK385" s="1"/>
      <c r="CL385" s="1"/>
      <c r="CM385" s="1"/>
      <c r="CN385" s="1"/>
      <c r="CO385" s="1"/>
      <c r="CP385" s="1"/>
      <c r="CQ385" s="1"/>
      <c r="CR385" s="1"/>
      <c r="CS385" s="1"/>
      <c r="CT385" s="1"/>
      <c r="CU385" s="1"/>
      <c r="CV385" s="1"/>
      <c r="CW385" s="1"/>
      <c r="CX385" s="1"/>
      <c r="CY385" s="1"/>
      <c r="CZ385" s="1"/>
      <c r="DA385" s="1"/>
      <c r="DB385" s="1"/>
      <c r="DC385" s="1"/>
      <c r="DD385" s="1"/>
      <c r="DE385" s="1"/>
      <c r="DF385" s="1"/>
      <c r="DG385" s="1"/>
      <c r="DH385" s="1"/>
      <c r="DI385" s="1"/>
      <c r="DJ385" s="1"/>
      <c r="DK385" s="1"/>
      <c r="DL385" s="1"/>
      <c r="DM385" s="1"/>
      <c r="DN385" s="1"/>
      <c r="DO385" s="1"/>
      <c r="DP385" s="1"/>
      <c r="DQ385" s="1"/>
      <c r="DR385" s="1"/>
      <c r="DS385" s="1"/>
      <c r="DT385" s="1"/>
      <c r="DU385" s="1"/>
      <c r="DV385" s="1"/>
      <c r="DW385" s="1"/>
      <c r="DX385" s="1"/>
      <c r="DY385" s="1"/>
      <c r="DZ385" s="1"/>
      <c r="EA385" s="1"/>
      <c r="EB385" s="1"/>
      <c r="EC385" s="1"/>
      <c r="ED385" s="1"/>
      <c r="EE385" s="1"/>
      <c r="EF385" s="1"/>
      <c r="EG385" s="1"/>
      <c r="EH385" s="1"/>
      <c r="EI385" s="1"/>
      <c r="EJ385" s="1"/>
      <c r="EK385" s="1"/>
      <c r="EL385" s="1"/>
      <c r="EM385" s="1"/>
      <c r="EN385" s="1"/>
    </row>
    <row r="386" spans="1:14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c r="BF386" s="1"/>
      <c r="BG386" s="1"/>
      <c r="BH386" s="1"/>
      <c r="BI386" s="1"/>
      <c r="BJ386" s="1"/>
      <c r="BK386" s="1"/>
      <c r="BL386" s="1"/>
      <c r="BM386" s="1"/>
      <c r="BN386" s="1"/>
      <c r="BO386" s="1"/>
      <c r="BP386" s="1"/>
      <c r="BQ386" s="1"/>
      <c r="BR386" s="1"/>
      <c r="BS386" s="1"/>
      <c r="BT386" s="1"/>
      <c r="BU386" s="1"/>
      <c r="BV386" s="1"/>
      <c r="BW386" s="1"/>
      <c r="BX386" s="1"/>
      <c r="BY386" s="1"/>
      <c r="BZ386" s="1"/>
      <c r="CA386" s="1"/>
      <c r="CB386" s="1"/>
      <c r="CC386" s="1"/>
      <c r="CD386" s="1"/>
      <c r="CE386" s="1"/>
      <c r="CF386" s="1"/>
      <c r="CG386" s="1"/>
      <c r="CH386" s="1"/>
      <c r="CI386" s="1"/>
      <c r="CJ386" s="1"/>
      <c r="CK386" s="1"/>
      <c r="CL386" s="1"/>
      <c r="CM386" s="1"/>
      <c r="CN386" s="1"/>
      <c r="CO386" s="1"/>
      <c r="CP386" s="1"/>
      <c r="CQ386" s="1"/>
      <c r="CR386" s="1"/>
      <c r="CS386" s="1"/>
      <c r="CT386" s="1"/>
      <c r="CU386" s="1"/>
      <c r="CV386" s="1"/>
      <c r="CW386" s="1"/>
      <c r="CX386" s="1"/>
      <c r="CY386" s="1"/>
      <c r="CZ386" s="1"/>
      <c r="DA386" s="1"/>
      <c r="DB386" s="1"/>
      <c r="DC386" s="1"/>
      <c r="DD386" s="1"/>
      <c r="DE386" s="1"/>
      <c r="DF386" s="1"/>
      <c r="DG386" s="1"/>
      <c r="DH386" s="1"/>
      <c r="DI386" s="1"/>
      <c r="DJ386" s="1"/>
      <c r="DK386" s="1"/>
      <c r="DL386" s="1"/>
      <c r="DM386" s="1"/>
      <c r="DN386" s="1"/>
      <c r="DO386" s="1"/>
      <c r="DP386" s="1"/>
      <c r="DQ386" s="1"/>
      <c r="DR386" s="1"/>
      <c r="DS386" s="1"/>
      <c r="DT386" s="1"/>
      <c r="DU386" s="1"/>
      <c r="DV386" s="1"/>
      <c r="DW386" s="1"/>
      <c r="DX386" s="1"/>
      <c r="DY386" s="1"/>
      <c r="DZ386" s="1"/>
      <c r="EA386" s="1"/>
      <c r="EB386" s="1"/>
      <c r="EC386" s="1"/>
      <c r="ED386" s="1"/>
      <c r="EE386" s="1"/>
      <c r="EF386" s="1"/>
      <c r="EG386" s="1"/>
      <c r="EH386" s="1"/>
      <c r="EI386" s="1"/>
      <c r="EJ386" s="1"/>
      <c r="EK386" s="1"/>
      <c r="EL386" s="1"/>
      <c r="EM386" s="1"/>
      <c r="EN386" s="1"/>
    </row>
    <row r="387" spans="1:14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c r="BF387" s="1"/>
      <c r="BG387" s="1"/>
      <c r="BH387" s="1"/>
      <c r="BI387" s="1"/>
      <c r="BJ387" s="1"/>
      <c r="BK387" s="1"/>
      <c r="BL387" s="1"/>
      <c r="BM387" s="1"/>
      <c r="BN387" s="1"/>
      <c r="BO387" s="1"/>
      <c r="BP387" s="1"/>
      <c r="BQ387" s="1"/>
      <c r="BR387" s="1"/>
      <c r="BS387" s="1"/>
      <c r="BT387" s="1"/>
      <c r="BU387" s="1"/>
      <c r="BV387" s="1"/>
      <c r="BW387" s="1"/>
      <c r="BX387" s="1"/>
      <c r="BY387" s="1"/>
      <c r="BZ387" s="1"/>
      <c r="CA387" s="1"/>
      <c r="CB387" s="1"/>
      <c r="CC387" s="1"/>
      <c r="CD387" s="1"/>
      <c r="CE387" s="1"/>
      <c r="CF387" s="1"/>
      <c r="CG387" s="1"/>
      <c r="CH387" s="1"/>
      <c r="CI387" s="1"/>
      <c r="CJ387" s="1"/>
      <c r="CK387" s="1"/>
      <c r="CL387" s="1"/>
      <c r="CM387" s="1"/>
      <c r="CN387" s="1"/>
      <c r="CO387" s="1"/>
      <c r="CP387" s="1"/>
      <c r="CQ387" s="1"/>
      <c r="CR387" s="1"/>
      <c r="CS387" s="1"/>
      <c r="CT387" s="1"/>
      <c r="CU387" s="1"/>
      <c r="CV387" s="1"/>
      <c r="CW387" s="1"/>
      <c r="CX387" s="1"/>
      <c r="CY387" s="1"/>
      <c r="CZ387" s="1"/>
      <c r="DA387" s="1"/>
      <c r="DB387" s="1"/>
      <c r="DC387" s="1"/>
      <c r="DD387" s="1"/>
      <c r="DE387" s="1"/>
      <c r="DF387" s="1"/>
      <c r="DG387" s="1"/>
      <c r="DH387" s="1"/>
      <c r="DI387" s="1"/>
      <c r="DJ387" s="1"/>
      <c r="DK387" s="1"/>
      <c r="DL387" s="1"/>
      <c r="DM387" s="1"/>
      <c r="DN387" s="1"/>
      <c r="DO387" s="1"/>
      <c r="DP387" s="1"/>
      <c r="DQ387" s="1"/>
      <c r="DR387" s="1"/>
      <c r="DS387" s="1"/>
      <c r="DT387" s="1"/>
      <c r="DU387" s="1"/>
      <c r="DV387" s="1"/>
      <c r="DW387" s="1"/>
      <c r="DX387" s="1"/>
      <c r="DY387" s="1"/>
      <c r="DZ387" s="1"/>
      <c r="EA387" s="1"/>
      <c r="EB387" s="1"/>
      <c r="EC387" s="1"/>
      <c r="ED387" s="1"/>
      <c r="EE387" s="1"/>
      <c r="EF387" s="1"/>
      <c r="EG387" s="1"/>
      <c r="EH387" s="1"/>
      <c r="EI387" s="1"/>
      <c r="EJ387" s="1"/>
      <c r="EK387" s="1"/>
      <c r="EL387" s="1"/>
      <c r="EM387" s="1"/>
      <c r="EN387" s="1"/>
    </row>
    <row r="388" spans="1:14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c r="BF388" s="1"/>
      <c r="BG388" s="1"/>
      <c r="BH388" s="1"/>
      <c r="BI388" s="1"/>
      <c r="BJ388" s="1"/>
      <c r="BK388" s="1"/>
      <c r="BL388" s="1"/>
      <c r="BM388" s="1"/>
      <c r="BN388" s="1"/>
      <c r="BO388" s="1"/>
      <c r="BP388" s="1"/>
      <c r="BQ388" s="1"/>
      <c r="BR388" s="1"/>
      <c r="BS388" s="1"/>
      <c r="BT388" s="1"/>
      <c r="BU388" s="1"/>
      <c r="BV388" s="1"/>
      <c r="BW388" s="1"/>
      <c r="BX388" s="1"/>
      <c r="BY388" s="1"/>
      <c r="BZ388" s="1"/>
      <c r="CA388" s="1"/>
      <c r="CB388" s="1"/>
      <c r="CC388" s="1"/>
      <c r="CD388" s="1"/>
      <c r="CE388" s="1"/>
      <c r="CF388" s="1"/>
      <c r="CG388" s="1"/>
      <c r="CH388" s="1"/>
      <c r="CI388" s="1"/>
      <c r="CJ388" s="1"/>
      <c r="CK388" s="1"/>
      <c r="CL388" s="1"/>
      <c r="CM388" s="1"/>
      <c r="CN388" s="1"/>
      <c r="CO388" s="1"/>
      <c r="CP388" s="1"/>
      <c r="CQ388" s="1"/>
      <c r="CR388" s="1"/>
      <c r="CS388" s="1"/>
      <c r="CT388" s="1"/>
      <c r="CU388" s="1"/>
      <c r="CV388" s="1"/>
      <c r="CW388" s="1"/>
      <c r="CX388" s="1"/>
      <c r="CY388" s="1"/>
      <c r="CZ388" s="1"/>
      <c r="DA388" s="1"/>
      <c r="DB388" s="1"/>
      <c r="DC388" s="1"/>
      <c r="DD388" s="1"/>
      <c r="DE388" s="1"/>
      <c r="DF388" s="1"/>
      <c r="DG388" s="1"/>
      <c r="DH388" s="1"/>
      <c r="DI388" s="1"/>
      <c r="DJ388" s="1"/>
      <c r="DK388" s="1"/>
      <c r="DL388" s="1"/>
      <c r="DM388" s="1"/>
      <c r="DN388" s="1"/>
      <c r="DO388" s="1"/>
      <c r="DP388" s="1"/>
      <c r="DQ388" s="1"/>
      <c r="DR388" s="1"/>
      <c r="DS388" s="1"/>
      <c r="DT388" s="1"/>
      <c r="DU388" s="1"/>
      <c r="DV388" s="1"/>
      <c r="DW388" s="1"/>
      <c r="DX388" s="1"/>
      <c r="DY388" s="1"/>
      <c r="DZ388" s="1"/>
      <c r="EA388" s="1"/>
      <c r="EB388" s="1"/>
      <c r="EC388" s="1"/>
      <c r="ED388" s="1"/>
      <c r="EE388" s="1"/>
      <c r="EF388" s="1"/>
      <c r="EG388" s="1"/>
      <c r="EH388" s="1"/>
      <c r="EI388" s="1"/>
      <c r="EJ388" s="1"/>
      <c r="EK388" s="1"/>
      <c r="EL388" s="1"/>
      <c r="EM388" s="1"/>
      <c r="EN388" s="1"/>
    </row>
    <row r="389" spans="1:14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c r="BF389" s="1"/>
      <c r="BG389" s="1"/>
      <c r="BH389" s="1"/>
      <c r="BI389" s="1"/>
      <c r="BJ389" s="1"/>
      <c r="BK389" s="1"/>
      <c r="BL389" s="1"/>
      <c r="BM389" s="1"/>
      <c r="BN389" s="1"/>
      <c r="BO389" s="1"/>
      <c r="BP389" s="1"/>
      <c r="BQ389" s="1"/>
      <c r="BR389" s="1"/>
      <c r="BS389" s="1"/>
      <c r="BT389" s="1"/>
      <c r="BU389" s="1"/>
      <c r="BV389" s="1"/>
      <c r="BW389" s="1"/>
      <c r="BX389" s="1"/>
      <c r="BY389" s="1"/>
      <c r="BZ389" s="1"/>
      <c r="CA389" s="1"/>
      <c r="CB389" s="1"/>
      <c r="CC389" s="1"/>
      <c r="CD389" s="1"/>
      <c r="CE389" s="1"/>
      <c r="CF389" s="1"/>
      <c r="CG389" s="1"/>
      <c r="CH389" s="1"/>
      <c r="CI389" s="1"/>
      <c r="CJ389" s="1"/>
      <c r="CK389" s="1"/>
      <c r="CL389" s="1"/>
      <c r="CM389" s="1"/>
      <c r="CN389" s="1"/>
      <c r="CO389" s="1"/>
      <c r="CP389" s="1"/>
      <c r="CQ389" s="1"/>
      <c r="CR389" s="1"/>
      <c r="CS389" s="1"/>
      <c r="CT389" s="1"/>
      <c r="CU389" s="1"/>
      <c r="CV389" s="1"/>
      <c r="CW389" s="1"/>
      <c r="CX389" s="1"/>
      <c r="CY389" s="1"/>
      <c r="CZ389" s="1"/>
      <c r="DA389" s="1"/>
      <c r="DB389" s="1"/>
      <c r="DC389" s="1"/>
      <c r="DD389" s="1"/>
      <c r="DE389" s="1"/>
      <c r="DF389" s="1"/>
      <c r="DG389" s="1"/>
      <c r="DH389" s="1"/>
      <c r="DI389" s="1"/>
      <c r="DJ389" s="1"/>
      <c r="DK389" s="1"/>
      <c r="DL389" s="1"/>
      <c r="DM389" s="1"/>
      <c r="DN389" s="1"/>
      <c r="DO389" s="1"/>
      <c r="DP389" s="1"/>
      <c r="DQ389" s="1"/>
      <c r="DR389" s="1"/>
      <c r="DS389" s="1"/>
      <c r="DT389" s="1"/>
      <c r="DU389" s="1"/>
      <c r="DV389" s="1"/>
      <c r="DW389" s="1"/>
      <c r="DX389" s="1"/>
      <c r="DY389" s="1"/>
      <c r="DZ389" s="1"/>
      <c r="EA389" s="1"/>
      <c r="EB389" s="1"/>
      <c r="EC389" s="1"/>
      <c r="ED389" s="1"/>
      <c r="EE389" s="1"/>
      <c r="EF389" s="1"/>
      <c r="EG389" s="1"/>
      <c r="EH389" s="1"/>
      <c r="EI389" s="1"/>
      <c r="EJ389" s="1"/>
      <c r="EK389" s="1"/>
      <c r="EL389" s="1"/>
      <c r="EM389" s="1"/>
      <c r="EN389" s="1"/>
    </row>
    <row r="390" spans="1:14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c r="BF390" s="1"/>
      <c r="BG390" s="1"/>
      <c r="BH390" s="1"/>
      <c r="BI390" s="1"/>
      <c r="BJ390" s="1"/>
      <c r="BK390" s="1"/>
      <c r="BL390" s="1"/>
      <c r="BM390" s="1"/>
      <c r="BN390" s="1"/>
      <c r="BO390" s="1"/>
      <c r="BP390" s="1"/>
      <c r="BQ390" s="1"/>
      <c r="BR390" s="1"/>
      <c r="BS390" s="1"/>
      <c r="BT390" s="1"/>
      <c r="BU390" s="1"/>
      <c r="BV390" s="1"/>
      <c r="BW390" s="1"/>
      <c r="BX390" s="1"/>
      <c r="BY390" s="1"/>
      <c r="BZ390" s="1"/>
      <c r="CA390" s="1"/>
      <c r="CB390" s="1"/>
      <c r="CC390" s="1"/>
      <c r="CD390" s="1"/>
      <c r="CE390" s="1"/>
      <c r="CF390" s="1"/>
      <c r="CG390" s="1"/>
      <c r="CH390" s="1"/>
      <c r="CI390" s="1"/>
      <c r="CJ390" s="1"/>
      <c r="CK390" s="1"/>
      <c r="CL390" s="1"/>
      <c r="CM390" s="1"/>
      <c r="CN390" s="1"/>
      <c r="CO390" s="1"/>
      <c r="CP390" s="1"/>
      <c r="CQ390" s="1"/>
      <c r="CR390" s="1"/>
      <c r="CS390" s="1"/>
      <c r="CT390" s="1"/>
      <c r="CU390" s="1"/>
      <c r="CV390" s="1"/>
      <c r="CW390" s="1"/>
      <c r="CX390" s="1"/>
      <c r="CY390" s="1"/>
      <c r="CZ390" s="1"/>
      <c r="DA390" s="1"/>
      <c r="DB390" s="1"/>
      <c r="DC390" s="1"/>
      <c r="DD390" s="1"/>
      <c r="DE390" s="1"/>
      <c r="DF390" s="1"/>
      <c r="DG390" s="1"/>
      <c r="DH390" s="1"/>
      <c r="DI390" s="1"/>
      <c r="DJ390" s="1"/>
      <c r="DK390" s="1"/>
      <c r="DL390" s="1"/>
      <c r="DM390" s="1"/>
      <c r="DN390" s="1"/>
      <c r="DO390" s="1"/>
      <c r="DP390" s="1"/>
      <c r="DQ390" s="1"/>
      <c r="DR390" s="1"/>
      <c r="DS390" s="1"/>
      <c r="DT390" s="1"/>
      <c r="DU390" s="1"/>
      <c r="DV390" s="1"/>
      <c r="DW390" s="1"/>
      <c r="DX390" s="1"/>
      <c r="DY390" s="1"/>
      <c r="DZ390" s="1"/>
      <c r="EA390" s="1"/>
      <c r="EB390" s="1"/>
      <c r="EC390" s="1"/>
      <c r="ED390" s="1"/>
      <c r="EE390" s="1"/>
      <c r="EF390" s="1"/>
      <c r="EG390" s="1"/>
      <c r="EH390" s="1"/>
      <c r="EI390" s="1"/>
      <c r="EJ390" s="1"/>
      <c r="EK390" s="1"/>
      <c r="EL390" s="1"/>
      <c r="EM390" s="1"/>
      <c r="EN390" s="1"/>
    </row>
    <row r="391" spans="1:14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c r="BF391" s="1"/>
      <c r="BG391" s="1"/>
      <c r="BH391" s="1"/>
      <c r="BI391" s="1"/>
      <c r="BJ391" s="1"/>
      <c r="BK391" s="1"/>
      <c r="BL391" s="1"/>
      <c r="BM391" s="1"/>
      <c r="BN391" s="1"/>
      <c r="BO391" s="1"/>
      <c r="BP391" s="1"/>
      <c r="BQ391" s="1"/>
      <c r="BR391" s="1"/>
      <c r="BS391" s="1"/>
      <c r="BT391" s="1"/>
      <c r="BU391" s="1"/>
      <c r="BV391" s="1"/>
      <c r="BW391" s="1"/>
      <c r="BX391" s="1"/>
      <c r="BY391" s="1"/>
      <c r="BZ391" s="1"/>
      <c r="CA391" s="1"/>
      <c r="CB391" s="1"/>
      <c r="CC391" s="1"/>
      <c r="CD391" s="1"/>
      <c r="CE391" s="1"/>
      <c r="CF391" s="1"/>
      <c r="CG391" s="1"/>
      <c r="CH391" s="1"/>
      <c r="CI391" s="1"/>
      <c r="CJ391" s="1"/>
      <c r="CK391" s="1"/>
      <c r="CL391" s="1"/>
      <c r="CM391" s="1"/>
      <c r="CN391" s="1"/>
      <c r="CO391" s="1"/>
      <c r="CP391" s="1"/>
      <c r="CQ391" s="1"/>
      <c r="CR391" s="1"/>
      <c r="CS391" s="1"/>
      <c r="CT391" s="1"/>
      <c r="CU391" s="1"/>
      <c r="CV391" s="1"/>
      <c r="CW391" s="1"/>
      <c r="CX391" s="1"/>
      <c r="CY391" s="1"/>
      <c r="CZ391" s="1"/>
      <c r="DA391" s="1"/>
      <c r="DB391" s="1"/>
      <c r="DC391" s="1"/>
      <c r="DD391" s="1"/>
      <c r="DE391" s="1"/>
      <c r="DF391" s="1"/>
      <c r="DG391" s="1"/>
      <c r="DH391" s="1"/>
      <c r="DI391" s="1"/>
      <c r="DJ391" s="1"/>
      <c r="DK391" s="1"/>
      <c r="DL391" s="1"/>
      <c r="DM391" s="1"/>
      <c r="DN391" s="1"/>
      <c r="DO391" s="1"/>
      <c r="DP391" s="1"/>
      <c r="DQ391" s="1"/>
      <c r="DR391" s="1"/>
      <c r="DS391" s="1"/>
      <c r="DT391" s="1"/>
      <c r="DU391" s="1"/>
      <c r="DV391" s="1"/>
      <c r="DW391" s="1"/>
      <c r="DX391" s="1"/>
      <c r="DY391" s="1"/>
      <c r="DZ391" s="1"/>
      <c r="EA391" s="1"/>
      <c r="EB391" s="1"/>
      <c r="EC391" s="1"/>
      <c r="ED391" s="1"/>
      <c r="EE391" s="1"/>
      <c r="EF391" s="1"/>
      <c r="EG391" s="1"/>
      <c r="EH391" s="1"/>
      <c r="EI391" s="1"/>
      <c r="EJ391" s="1"/>
      <c r="EK391" s="1"/>
      <c r="EL391" s="1"/>
      <c r="EM391" s="1"/>
      <c r="EN391" s="1"/>
    </row>
    <row r="392" spans="1:14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c r="BF392" s="1"/>
      <c r="BG392" s="1"/>
      <c r="BH392" s="1"/>
      <c r="BI392" s="1"/>
      <c r="BJ392" s="1"/>
      <c r="BK392" s="1"/>
      <c r="BL392" s="1"/>
      <c r="BM392" s="1"/>
      <c r="BN392" s="1"/>
      <c r="BO392" s="1"/>
      <c r="BP392" s="1"/>
      <c r="BQ392" s="1"/>
      <c r="BR392" s="1"/>
      <c r="BS392" s="1"/>
      <c r="BT392" s="1"/>
      <c r="BU392" s="1"/>
      <c r="BV392" s="1"/>
      <c r="BW392" s="1"/>
      <c r="BX392" s="1"/>
      <c r="BY392" s="1"/>
      <c r="BZ392" s="1"/>
      <c r="CA392" s="1"/>
      <c r="CB392" s="1"/>
      <c r="CC392" s="1"/>
      <c r="CD392" s="1"/>
      <c r="CE392" s="1"/>
      <c r="CF392" s="1"/>
      <c r="CG392" s="1"/>
      <c r="CH392" s="1"/>
      <c r="CI392" s="1"/>
      <c r="CJ392" s="1"/>
      <c r="CK392" s="1"/>
      <c r="CL392" s="1"/>
      <c r="CM392" s="1"/>
      <c r="CN392" s="1"/>
      <c r="CO392" s="1"/>
      <c r="CP392" s="1"/>
      <c r="CQ392" s="1"/>
      <c r="CR392" s="1"/>
      <c r="CS392" s="1"/>
      <c r="CT392" s="1"/>
      <c r="CU392" s="1"/>
      <c r="CV392" s="1"/>
      <c r="CW392" s="1"/>
      <c r="CX392" s="1"/>
      <c r="CY392" s="1"/>
      <c r="CZ392" s="1"/>
      <c r="DA392" s="1"/>
      <c r="DB392" s="1"/>
      <c r="DC392" s="1"/>
      <c r="DD392" s="1"/>
      <c r="DE392" s="1"/>
      <c r="DF392" s="1"/>
      <c r="DG392" s="1"/>
      <c r="DH392" s="1"/>
      <c r="DI392" s="1"/>
      <c r="DJ392" s="1"/>
      <c r="DK392" s="1"/>
      <c r="DL392" s="1"/>
      <c r="DM392" s="1"/>
      <c r="DN392" s="1"/>
      <c r="DO392" s="1"/>
      <c r="DP392" s="1"/>
      <c r="DQ392" s="1"/>
      <c r="DR392" s="1"/>
      <c r="DS392" s="1"/>
      <c r="DT392" s="1"/>
      <c r="DU392" s="1"/>
      <c r="DV392" s="1"/>
      <c r="DW392" s="1"/>
      <c r="DX392" s="1"/>
      <c r="DY392" s="1"/>
      <c r="DZ392" s="1"/>
      <c r="EA392" s="1"/>
      <c r="EB392" s="1"/>
      <c r="EC392" s="1"/>
      <c r="ED392" s="1"/>
      <c r="EE392" s="1"/>
      <c r="EF392" s="1"/>
      <c r="EG392" s="1"/>
      <c r="EH392" s="1"/>
      <c r="EI392" s="1"/>
      <c r="EJ392" s="1"/>
      <c r="EK392" s="1"/>
      <c r="EL392" s="1"/>
      <c r="EM392" s="1"/>
      <c r="EN392" s="1"/>
    </row>
    <row r="393" spans="1:14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c r="BF393" s="1"/>
      <c r="BG393" s="1"/>
      <c r="BH393" s="1"/>
      <c r="BI393" s="1"/>
      <c r="BJ393" s="1"/>
      <c r="BK393" s="1"/>
      <c r="BL393" s="1"/>
      <c r="BM393" s="1"/>
      <c r="BN393" s="1"/>
      <c r="BO393" s="1"/>
      <c r="BP393" s="1"/>
      <c r="BQ393" s="1"/>
      <c r="BR393" s="1"/>
      <c r="BS393" s="1"/>
      <c r="BT393" s="1"/>
      <c r="BU393" s="1"/>
      <c r="BV393" s="1"/>
      <c r="BW393" s="1"/>
      <c r="BX393" s="1"/>
      <c r="BY393" s="1"/>
      <c r="BZ393" s="1"/>
      <c r="CA393" s="1"/>
      <c r="CB393" s="1"/>
      <c r="CC393" s="1"/>
      <c r="CD393" s="1"/>
      <c r="CE393" s="1"/>
      <c r="CF393" s="1"/>
      <c r="CG393" s="1"/>
      <c r="CH393" s="1"/>
      <c r="CI393" s="1"/>
      <c r="CJ393" s="1"/>
      <c r="CK393" s="1"/>
      <c r="CL393" s="1"/>
      <c r="CM393" s="1"/>
      <c r="CN393" s="1"/>
      <c r="CO393" s="1"/>
      <c r="CP393" s="1"/>
      <c r="CQ393" s="1"/>
      <c r="CR393" s="1"/>
      <c r="CS393" s="1"/>
      <c r="CT393" s="1"/>
      <c r="CU393" s="1"/>
      <c r="CV393" s="1"/>
      <c r="CW393" s="1"/>
      <c r="CX393" s="1"/>
      <c r="CY393" s="1"/>
      <c r="CZ393" s="1"/>
      <c r="DA393" s="1"/>
      <c r="DB393" s="1"/>
      <c r="DC393" s="1"/>
      <c r="DD393" s="1"/>
      <c r="DE393" s="1"/>
      <c r="DF393" s="1"/>
      <c r="DG393" s="1"/>
      <c r="DH393" s="1"/>
      <c r="DI393" s="1"/>
      <c r="DJ393" s="1"/>
      <c r="DK393" s="1"/>
      <c r="DL393" s="1"/>
      <c r="DM393" s="1"/>
      <c r="DN393" s="1"/>
      <c r="DO393" s="1"/>
      <c r="DP393" s="1"/>
      <c r="DQ393" s="1"/>
      <c r="DR393" s="1"/>
      <c r="DS393" s="1"/>
      <c r="DT393" s="1"/>
      <c r="DU393" s="1"/>
      <c r="DV393" s="1"/>
      <c r="DW393" s="1"/>
      <c r="DX393" s="1"/>
      <c r="DY393" s="1"/>
      <c r="DZ393" s="1"/>
      <c r="EA393" s="1"/>
      <c r="EB393" s="1"/>
      <c r="EC393" s="1"/>
      <c r="ED393" s="1"/>
      <c r="EE393" s="1"/>
      <c r="EF393" s="1"/>
      <c r="EG393" s="1"/>
      <c r="EH393" s="1"/>
      <c r="EI393" s="1"/>
      <c r="EJ393" s="1"/>
      <c r="EK393" s="1"/>
      <c r="EL393" s="1"/>
      <c r="EM393" s="1"/>
      <c r="EN393" s="1"/>
    </row>
    <row r="394" spans="1:14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c r="BF394" s="1"/>
      <c r="BG394" s="1"/>
      <c r="BH394" s="1"/>
      <c r="BI394" s="1"/>
      <c r="BJ394" s="1"/>
      <c r="BK394" s="1"/>
      <c r="BL394" s="1"/>
      <c r="BM394" s="1"/>
      <c r="BN394" s="1"/>
      <c r="BO394" s="1"/>
      <c r="BP394" s="1"/>
      <c r="BQ394" s="1"/>
      <c r="BR394" s="1"/>
      <c r="BS394" s="1"/>
      <c r="BT394" s="1"/>
      <c r="BU394" s="1"/>
      <c r="BV394" s="1"/>
      <c r="BW394" s="1"/>
      <c r="BX394" s="1"/>
      <c r="BY394" s="1"/>
      <c r="BZ394" s="1"/>
      <c r="CA394" s="1"/>
      <c r="CB394" s="1"/>
      <c r="CC394" s="1"/>
      <c r="CD394" s="1"/>
      <c r="CE394" s="1"/>
      <c r="CF394" s="1"/>
      <c r="CG394" s="1"/>
      <c r="CH394" s="1"/>
      <c r="CI394" s="1"/>
      <c r="CJ394" s="1"/>
      <c r="CK394" s="1"/>
      <c r="CL394" s="1"/>
      <c r="CM394" s="1"/>
      <c r="CN394" s="1"/>
      <c r="CO394" s="1"/>
      <c r="CP394" s="1"/>
      <c r="CQ394" s="1"/>
      <c r="CR394" s="1"/>
      <c r="CS394" s="1"/>
      <c r="CT394" s="1"/>
      <c r="CU394" s="1"/>
      <c r="CV394" s="1"/>
      <c r="CW394" s="1"/>
      <c r="CX394" s="1"/>
      <c r="CY394" s="1"/>
      <c r="CZ394" s="1"/>
      <c r="DA394" s="1"/>
      <c r="DB394" s="1"/>
      <c r="DC394" s="1"/>
      <c r="DD394" s="1"/>
      <c r="DE394" s="1"/>
      <c r="DF394" s="1"/>
      <c r="DG394" s="1"/>
      <c r="DH394" s="1"/>
      <c r="DI394" s="1"/>
      <c r="DJ394" s="1"/>
      <c r="DK394" s="1"/>
      <c r="DL394" s="1"/>
      <c r="DM394" s="1"/>
      <c r="DN394" s="1"/>
      <c r="DO394" s="1"/>
      <c r="DP394" s="1"/>
      <c r="DQ394" s="1"/>
      <c r="DR394" s="1"/>
      <c r="DS394" s="1"/>
      <c r="DT394" s="1"/>
      <c r="DU394" s="1"/>
      <c r="DV394" s="1"/>
      <c r="DW394" s="1"/>
      <c r="DX394" s="1"/>
      <c r="DY394" s="1"/>
      <c r="DZ394" s="1"/>
      <c r="EA394" s="1"/>
      <c r="EB394" s="1"/>
      <c r="EC394" s="1"/>
      <c r="ED394" s="1"/>
      <c r="EE394" s="1"/>
      <c r="EF394" s="1"/>
      <c r="EG394" s="1"/>
      <c r="EH394" s="1"/>
      <c r="EI394" s="1"/>
      <c r="EJ394" s="1"/>
      <c r="EK394" s="1"/>
      <c r="EL394" s="1"/>
      <c r="EM394" s="1"/>
      <c r="EN394" s="1"/>
    </row>
    <row r="395" spans="1:14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c r="BF395" s="1"/>
      <c r="BG395" s="1"/>
      <c r="BH395" s="1"/>
      <c r="BI395" s="1"/>
      <c r="BJ395" s="1"/>
      <c r="BK395" s="1"/>
      <c r="BL395" s="1"/>
      <c r="BM395" s="1"/>
      <c r="BN395" s="1"/>
      <c r="BO395" s="1"/>
      <c r="BP395" s="1"/>
      <c r="BQ395" s="1"/>
      <c r="BR395" s="1"/>
      <c r="BS395" s="1"/>
      <c r="BT395" s="1"/>
      <c r="BU395" s="1"/>
      <c r="BV395" s="1"/>
      <c r="BW395" s="1"/>
      <c r="BX395" s="1"/>
      <c r="BY395" s="1"/>
      <c r="BZ395" s="1"/>
      <c r="CA395" s="1"/>
      <c r="CB395" s="1"/>
      <c r="CC395" s="1"/>
      <c r="CD395" s="1"/>
      <c r="CE395" s="1"/>
      <c r="CF395" s="1"/>
      <c r="CG395" s="1"/>
      <c r="CH395" s="1"/>
      <c r="CI395" s="1"/>
      <c r="CJ395" s="1"/>
      <c r="CK395" s="1"/>
      <c r="CL395" s="1"/>
      <c r="CM395" s="1"/>
      <c r="CN395" s="1"/>
      <c r="CO395" s="1"/>
      <c r="CP395" s="1"/>
      <c r="CQ395" s="1"/>
      <c r="CR395" s="1"/>
      <c r="CS395" s="1"/>
      <c r="CT395" s="1"/>
      <c r="CU395" s="1"/>
      <c r="CV395" s="1"/>
      <c r="CW395" s="1"/>
      <c r="CX395" s="1"/>
      <c r="CY395" s="1"/>
      <c r="CZ395" s="1"/>
      <c r="DA395" s="1"/>
      <c r="DB395" s="1"/>
      <c r="DC395" s="1"/>
      <c r="DD395" s="1"/>
      <c r="DE395" s="1"/>
      <c r="DF395" s="1"/>
      <c r="DG395" s="1"/>
      <c r="DH395" s="1"/>
      <c r="DI395" s="1"/>
      <c r="DJ395" s="1"/>
      <c r="DK395" s="1"/>
      <c r="DL395" s="1"/>
      <c r="DM395" s="1"/>
      <c r="DN395" s="1"/>
      <c r="DO395" s="1"/>
      <c r="DP395" s="1"/>
      <c r="DQ395" s="1"/>
      <c r="DR395" s="1"/>
      <c r="DS395" s="1"/>
      <c r="DT395" s="1"/>
      <c r="DU395" s="1"/>
      <c r="DV395" s="1"/>
      <c r="DW395" s="1"/>
      <c r="DX395" s="1"/>
      <c r="DY395" s="1"/>
      <c r="DZ395" s="1"/>
      <c r="EA395" s="1"/>
      <c r="EB395" s="1"/>
      <c r="EC395" s="1"/>
      <c r="ED395" s="1"/>
      <c r="EE395" s="1"/>
      <c r="EF395" s="1"/>
      <c r="EG395" s="1"/>
      <c r="EH395" s="1"/>
      <c r="EI395" s="1"/>
      <c r="EJ395" s="1"/>
      <c r="EK395" s="1"/>
      <c r="EL395" s="1"/>
      <c r="EM395" s="1"/>
      <c r="EN395" s="1"/>
    </row>
    <row r="396" spans="1:14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c r="BF396" s="1"/>
      <c r="BG396" s="1"/>
      <c r="BH396" s="1"/>
      <c r="BI396" s="1"/>
      <c r="BJ396" s="1"/>
      <c r="BK396" s="1"/>
      <c r="BL396" s="1"/>
      <c r="BM396" s="1"/>
      <c r="BN396" s="1"/>
      <c r="BO396" s="1"/>
      <c r="BP396" s="1"/>
      <c r="BQ396" s="1"/>
      <c r="BR396" s="1"/>
      <c r="BS396" s="1"/>
      <c r="BT396" s="1"/>
      <c r="BU396" s="1"/>
      <c r="BV396" s="1"/>
      <c r="BW396" s="1"/>
      <c r="BX396" s="1"/>
      <c r="BY396" s="1"/>
      <c r="BZ396" s="1"/>
      <c r="CA396" s="1"/>
      <c r="CB396" s="1"/>
      <c r="CC396" s="1"/>
      <c r="CD396" s="1"/>
      <c r="CE396" s="1"/>
      <c r="CF396" s="1"/>
      <c r="CG396" s="1"/>
      <c r="CH396" s="1"/>
      <c r="CI396" s="1"/>
      <c r="CJ396" s="1"/>
      <c r="CK396" s="1"/>
      <c r="CL396" s="1"/>
      <c r="CM396" s="1"/>
      <c r="CN396" s="1"/>
      <c r="CO396" s="1"/>
      <c r="CP396" s="1"/>
      <c r="CQ396" s="1"/>
      <c r="CR396" s="1"/>
      <c r="CS396" s="1"/>
      <c r="CT396" s="1"/>
      <c r="CU396" s="1"/>
      <c r="CV396" s="1"/>
      <c r="CW396" s="1"/>
      <c r="CX396" s="1"/>
      <c r="CY396" s="1"/>
      <c r="CZ396" s="1"/>
      <c r="DA396" s="1"/>
      <c r="DB396" s="1"/>
      <c r="DC396" s="1"/>
      <c r="DD396" s="1"/>
      <c r="DE396" s="1"/>
      <c r="DF396" s="1"/>
      <c r="DG396" s="1"/>
      <c r="DH396" s="1"/>
      <c r="DI396" s="1"/>
      <c r="DJ396" s="1"/>
      <c r="DK396" s="1"/>
      <c r="DL396" s="1"/>
      <c r="DM396" s="1"/>
      <c r="DN396" s="1"/>
      <c r="DO396" s="1"/>
      <c r="DP396" s="1"/>
      <c r="DQ396" s="1"/>
      <c r="DR396" s="1"/>
      <c r="DS396" s="1"/>
      <c r="DT396" s="1"/>
      <c r="DU396" s="1"/>
      <c r="DV396" s="1"/>
      <c r="DW396" s="1"/>
      <c r="DX396" s="1"/>
      <c r="DY396" s="1"/>
      <c r="DZ396" s="1"/>
      <c r="EA396" s="1"/>
      <c r="EB396" s="1"/>
      <c r="EC396" s="1"/>
      <c r="ED396" s="1"/>
      <c r="EE396" s="1"/>
      <c r="EF396" s="1"/>
      <c r="EG396" s="1"/>
      <c r="EH396" s="1"/>
      <c r="EI396" s="1"/>
      <c r="EJ396" s="1"/>
      <c r="EK396" s="1"/>
      <c r="EL396" s="1"/>
      <c r="EM396" s="1"/>
      <c r="EN396" s="1"/>
    </row>
    <row r="397" spans="1:14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c r="BF397" s="1"/>
      <c r="BG397" s="1"/>
      <c r="BH397" s="1"/>
      <c r="BI397" s="1"/>
      <c r="BJ397" s="1"/>
      <c r="BK397" s="1"/>
      <c r="BL397" s="1"/>
      <c r="BM397" s="1"/>
      <c r="BN397" s="1"/>
      <c r="BO397" s="1"/>
      <c r="BP397" s="1"/>
      <c r="BQ397" s="1"/>
      <c r="BR397" s="1"/>
      <c r="BS397" s="1"/>
      <c r="BT397" s="1"/>
      <c r="BU397" s="1"/>
      <c r="BV397" s="1"/>
      <c r="BW397" s="1"/>
      <c r="BX397" s="1"/>
      <c r="BY397" s="1"/>
      <c r="BZ397" s="1"/>
      <c r="CA397" s="1"/>
      <c r="CB397" s="1"/>
      <c r="CC397" s="1"/>
      <c r="CD397" s="1"/>
      <c r="CE397" s="1"/>
      <c r="CF397" s="1"/>
      <c r="CG397" s="1"/>
      <c r="CH397" s="1"/>
      <c r="CI397" s="1"/>
      <c r="CJ397" s="1"/>
      <c r="CK397" s="1"/>
      <c r="CL397" s="1"/>
      <c r="CM397" s="1"/>
      <c r="CN397" s="1"/>
      <c r="CO397" s="1"/>
      <c r="CP397" s="1"/>
      <c r="CQ397" s="1"/>
      <c r="CR397" s="1"/>
      <c r="CS397" s="1"/>
      <c r="CT397" s="1"/>
      <c r="CU397" s="1"/>
      <c r="CV397" s="1"/>
      <c r="CW397" s="1"/>
      <c r="CX397" s="1"/>
      <c r="CY397" s="1"/>
      <c r="CZ397" s="1"/>
      <c r="DA397" s="1"/>
      <c r="DB397" s="1"/>
      <c r="DC397" s="1"/>
      <c r="DD397" s="1"/>
      <c r="DE397" s="1"/>
      <c r="DF397" s="1"/>
      <c r="DG397" s="1"/>
      <c r="DH397" s="1"/>
      <c r="DI397" s="1"/>
      <c r="DJ397" s="1"/>
      <c r="DK397" s="1"/>
      <c r="DL397" s="1"/>
      <c r="DM397" s="1"/>
      <c r="DN397" s="1"/>
      <c r="DO397" s="1"/>
      <c r="DP397" s="1"/>
      <c r="DQ397" s="1"/>
      <c r="DR397" s="1"/>
      <c r="DS397" s="1"/>
      <c r="DT397" s="1"/>
      <c r="DU397" s="1"/>
      <c r="DV397" s="1"/>
      <c r="DW397" s="1"/>
      <c r="DX397" s="1"/>
      <c r="DY397" s="1"/>
      <c r="DZ397" s="1"/>
      <c r="EA397" s="1"/>
      <c r="EB397" s="1"/>
      <c r="EC397" s="1"/>
      <c r="ED397" s="1"/>
      <c r="EE397" s="1"/>
      <c r="EF397" s="1"/>
      <c r="EG397" s="1"/>
      <c r="EH397" s="1"/>
      <c r="EI397" s="1"/>
      <c r="EJ397" s="1"/>
      <c r="EK397" s="1"/>
      <c r="EL397" s="1"/>
      <c r="EM397" s="1"/>
      <c r="EN397" s="1"/>
    </row>
    <row r="398" spans="1:14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c r="BF398" s="1"/>
      <c r="BG398" s="1"/>
      <c r="BH398" s="1"/>
      <c r="BI398" s="1"/>
      <c r="BJ398" s="1"/>
      <c r="BK398" s="1"/>
      <c r="BL398" s="1"/>
      <c r="BM398" s="1"/>
      <c r="BN398" s="1"/>
      <c r="BO398" s="1"/>
      <c r="BP398" s="1"/>
      <c r="BQ398" s="1"/>
      <c r="BR398" s="1"/>
      <c r="BS398" s="1"/>
      <c r="BT398" s="1"/>
      <c r="BU398" s="1"/>
      <c r="BV398" s="1"/>
      <c r="BW398" s="1"/>
      <c r="BX398" s="1"/>
      <c r="BY398" s="1"/>
      <c r="BZ398" s="1"/>
      <c r="CA398" s="1"/>
      <c r="CB398" s="1"/>
      <c r="CC398" s="1"/>
      <c r="CD398" s="1"/>
      <c r="CE398" s="1"/>
      <c r="CF398" s="1"/>
      <c r="CG398" s="1"/>
      <c r="CH398" s="1"/>
      <c r="CI398" s="1"/>
      <c r="CJ398" s="1"/>
      <c r="CK398" s="1"/>
      <c r="CL398" s="1"/>
      <c r="CM398" s="1"/>
      <c r="CN398" s="1"/>
      <c r="CO398" s="1"/>
      <c r="CP398" s="1"/>
      <c r="CQ398" s="1"/>
      <c r="CR398" s="1"/>
      <c r="CS398" s="1"/>
      <c r="CT398" s="1"/>
      <c r="CU398" s="1"/>
      <c r="CV398" s="1"/>
      <c r="CW398" s="1"/>
      <c r="CX398" s="1"/>
      <c r="CY398" s="1"/>
      <c r="CZ398" s="1"/>
      <c r="DA398" s="1"/>
      <c r="DB398" s="1"/>
      <c r="DC398" s="1"/>
      <c r="DD398" s="1"/>
      <c r="DE398" s="1"/>
      <c r="DF398" s="1"/>
      <c r="DG398" s="1"/>
      <c r="DH398" s="1"/>
      <c r="DI398" s="1"/>
      <c r="DJ398" s="1"/>
      <c r="DK398" s="1"/>
      <c r="DL398" s="1"/>
      <c r="DM398" s="1"/>
      <c r="DN398" s="1"/>
      <c r="DO398" s="1"/>
      <c r="DP398" s="1"/>
      <c r="DQ398" s="1"/>
      <c r="DR398" s="1"/>
      <c r="DS398" s="1"/>
      <c r="DT398" s="1"/>
      <c r="DU398" s="1"/>
      <c r="DV398" s="1"/>
      <c r="DW398" s="1"/>
      <c r="DX398" s="1"/>
      <c r="DY398" s="1"/>
      <c r="DZ398" s="1"/>
      <c r="EA398" s="1"/>
      <c r="EB398" s="1"/>
      <c r="EC398" s="1"/>
      <c r="ED398" s="1"/>
      <c r="EE398" s="1"/>
      <c r="EF398" s="1"/>
      <c r="EG398" s="1"/>
      <c r="EH398" s="1"/>
      <c r="EI398" s="1"/>
      <c r="EJ398" s="1"/>
      <c r="EK398" s="1"/>
      <c r="EL398" s="1"/>
      <c r="EM398" s="1"/>
      <c r="EN398" s="1"/>
    </row>
    <row r="399" spans="1:14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c r="BF399" s="1"/>
      <c r="BG399" s="1"/>
      <c r="BH399" s="1"/>
      <c r="BI399" s="1"/>
      <c r="BJ399" s="1"/>
      <c r="BK399" s="1"/>
      <c r="BL399" s="1"/>
      <c r="BM399" s="1"/>
      <c r="BN399" s="1"/>
      <c r="BO399" s="1"/>
      <c r="BP399" s="1"/>
      <c r="BQ399" s="1"/>
      <c r="BR399" s="1"/>
      <c r="BS399" s="1"/>
      <c r="BT399" s="1"/>
      <c r="BU399" s="1"/>
      <c r="BV399" s="1"/>
      <c r="BW399" s="1"/>
      <c r="BX399" s="1"/>
      <c r="BY399" s="1"/>
      <c r="BZ399" s="1"/>
      <c r="CA399" s="1"/>
      <c r="CB399" s="1"/>
      <c r="CC399" s="1"/>
      <c r="CD399" s="1"/>
      <c r="CE399" s="1"/>
      <c r="CF399" s="1"/>
      <c r="CG399" s="1"/>
      <c r="CH399" s="1"/>
      <c r="CI399" s="1"/>
      <c r="CJ399" s="1"/>
      <c r="CK399" s="1"/>
      <c r="CL399" s="1"/>
      <c r="CM399" s="1"/>
      <c r="CN399" s="1"/>
      <c r="CO399" s="1"/>
      <c r="CP399" s="1"/>
      <c r="CQ399" s="1"/>
      <c r="CR399" s="1"/>
      <c r="CS399" s="1"/>
      <c r="CT399" s="1"/>
      <c r="CU399" s="1"/>
      <c r="CV399" s="1"/>
      <c r="CW399" s="1"/>
      <c r="CX399" s="1"/>
      <c r="CY399" s="1"/>
      <c r="CZ399" s="1"/>
      <c r="DA399" s="1"/>
      <c r="DB399" s="1"/>
      <c r="DC399" s="1"/>
      <c r="DD399" s="1"/>
      <c r="DE399" s="1"/>
      <c r="DF399" s="1"/>
      <c r="DG399" s="1"/>
      <c r="DH399" s="1"/>
      <c r="DI399" s="1"/>
      <c r="DJ399" s="1"/>
      <c r="DK399" s="1"/>
      <c r="DL399" s="1"/>
      <c r="DM399" s="1"/>
      <c r="DN399" s="1"/>
      <c r="DO399" s="1"/>
      <c r="DP399" s="1"/>
      <c r="DQ399" s="1"/>
      <c r="DR399" s="1"/>
      <c r="DS399" s="1"/>
      <c r="DT399" s="1"/>
      <c r="DU399" s="1"/>
      <c r="DV399" s="1"/>
      <c r="DW399" s="1"/>
      <c r="DX399" s="1"/>
      <c r="DY399" s="1"/>
      <c r="DZ399" s="1"/>
      <c r="EA399" s="1"/>
      <c r="EB399" s="1"/>
      <c r="EC399" s="1"/>
      <c r="ED399" s="1"/>
      <c r="EE399" s="1"/>
      <c r="EF399" s="1"/>
      <c r="EG399" s="1"/>
      <c r="EH399" s="1"/>
      <c r="EI399" s="1"/>
      <c r="EJ399" s="1"/>
      <c r="EK399" s="1"/>
      <c r="EL399" s="1"/>
      <c r="EM399" s="1"/>
      <c r="EN399" s="1"/>
    </row>
    <row r="400" spans="1:14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c r="BF400" s="1"/>
      <c r="BG400" s="1"/>
      <c r="BH400" s="1"/>
      <c r="BI400" s="1"/>
      <c r="BJ400" s="1"/>
      <c r="BK400" s="1"/>
      <c r="BL400" s="1"/>
      <c r="BM400" s="1"/>
      <c r="BN400" s="1"/>
      <c r="BO400" s="1"/>
      <c r="BP400" s="1"/>
      <c r="BQ400" s="1"/>
      <c r="BR400" s="1"/>
      <c r="BS400" s="1"/>
      <c r="BT400" s="1"/>
      <c r="BU400" s="1"/>
      <c r="BV400" s="1"/>
      <c r="BW400" s="1"/>
      <c r="BX400" s="1"/>
      <c r="BY400" s="1"/>
      <c r="BZ400" s="1"/>
      <c r="CA400" s="1"/>
      <c r="CB400" s="1"/>
      <c r="CC400" s="1"/>
      <c r="CD400" s="1"/>
      <c r="CE400" s="1"/>
      <c r="CF400" s="1"/>
      <c r="CG400" s="1"/>
      <c r="CH400" s="1"/>
      <c r="CI400" s="1"/>
      <c r="CJ400" s="1"/>
      <c r="CK400" s="1"/>
      <c r="CL400" s="1"/>
      <c r="CM400" s="1"/>
      <c r="CN400" s="1"/>
      <c r="CO400" s="1"/>
      <c r="CP400" s="1"/>
      <c r="CQ400" s="1"/>
      <c r="CR400" s="1"/>
      <c r="CS400" s="1"/>
      <c r="CT400" s="1"/>
      <c r="CU400" s="1"/>
      <c r="CV400" s="1"/>
      <c r="CW400" s="1"/>
      <c r="CX400" s="1"/>
      <c r="CY400" s="1"/>
      <c r="CZ400" s="1"/>
      <c r="DA400" s="1"/>
      <c r="DB400" s="1"/>
      <c r="DC400" s="1"/>
      <c r="DD400" s="1"/>
      <c r="DE400" s="1"/>
      <c r="DF400" s="1"/>
      <c r="DG400" s="1"/>
      <c r="DH400" s="1"/>
      <c r="DI400" s="1"/>
      <c r="DJ400" s="1"/>
      <c r="DK400" s="1"/>
      <c r="DL400" s="1"/>
      <c r="DM400" s="1"/>
      <c r="DN400" s="1"/>
      <c r="DO400" s="1"/>
      <c r="DP400" s="1"/>
      <c r="DQ400" s="1"/>
      <c r="DR400" s="1"/>
      <c r="DS400" s="1"/>
      <c r="DT400" s="1"/>
      <c r="DU400" s="1"/>
      <c r="DV400" s="1"/>
      <c r="DW400" s="1"/>
      <c r="DX400" s="1"/>
      <c r="DY400" s="1"/>
      <c r="DZ400" s="1"/>
      <c r="EA400" s="1"/>
      <c r="EB400" s="1"/>
      <c r="EC400" s="1"/>
      <c r="ED400" s="1"/>
      <c r="EE400" s="1"/>
      <c r="EF400" s="1"/>
      <c r="EG400" s="1"/>
      <c r="EH400" s="1"/>
      <c r="EI400" s="1"/>
      <c r="EJ400" s="1"/>
      <c r="EK400" s="1"/>
      <c r="EL400" s="1"/>
      <c r="EM400" s="1"/>
      <c r="EN400" s="1"/>
    </row>
    <row r="401" spans="1:14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c r="BF401" s="1"/>
      <c r="BG401" s="1"/>
      <c r="BH401" s="1"/>
      <c r="BI401" s="1"/>
      <c r="BJ401" s="1"/>
      <c r="BK401" s="1"/>
      <c r="BL401" s="1"/>
      <c r="BM401" s="1"/>
      <c r="BN401" s="1"/>
      <c r="BO401" s="1"/>
      <c r="BP401" s="1"/>
      <c r="BQ401" s="1"/>
      <c r="BR401" s="1"/>
      <c r="BS401" s="1"/>
      <c r="BT401" s="1"/>
      <c r="BU401" s="1"/>
      <c r="BV401" s="1"/>
      <c r="BW401" s="1"/>
      <c r="BX401" s="1"/>
      <c r="BY401" s="1"/>
      <c r="BZ401" s="1"/>
      <c r="CA401" s="1"/>
      <c r="CB401" s="1"/>
      <c r="CC401" s="1"/>
      <c r="CD401" s="1"/>
      <c r="CE401" s="1"/>
      <c r="CF401" s="1"/>
      <c r="CG401" s="1"/>
      <c r="CH401" s="1"/>
      <c r="CI401" s="1"/>
      <c r="CJ401" s="1"/>
      <c r="CK401" s="1"/>
      <c r="CL401" s="1"/>
      <c r="CM401" s="1"/>
      <c r="CN401" s="1"/>
      <c r="CO401" s="1"/>
      <c r="CP401" s="1"/>
      <c r="CQ401" s="1"/>
      <c r="CR401" s="1"/>
      <c r="CS401" s="1"/>
      <c r="CT401" s="1"/>
      <c r="CU401" s="1"/>
      <c r="CV401" s="1"/>
      <c r="CW401" s="1"/>
      <c r="CX401" s="1"/>
      <c r="CY401" s="1"/>
      <c r="CZ401" s="1"/>
      <c r="DA401" s="1"/>
      <c r="DB401" s="1"/>
      <c r="DC401" s="1"/>
      <c r="DD401" s="1"/>
      <c r="DE401" s="1"/>
      <c r="DF401" s="1"/>
      <c r="DG401" s="1"/>
      <c r="DH401" s="1"/>
      <c r="DI401" s="1"/>
      <c r="DJ401" s="1"/>
      <c r="DK401" s="1"/>
      <c r="DL401" s="1"/>
      <c r="DM401" s="1"/>
      <c r="DN401" s="1"/>
      <c r="DO401" s="1"/>
      <c r="DP401" s="1"/>
      <c r="DQ401" s="1"/>
      <c r="DR401" s="1"/>
      <c r="DS401" s="1"/>
      <c r="DT401" s="1"/>
      <c r="DU401" s="1"/>
      <c r="DV401" s="1"/>
      <c r="DW401" s="1"/>
      <c r="DX401" s="1"/>
      <c r="DY401" s="1"/>
      <c r="DZ401" s="1"/>
      <c r="EA401" s="1"/>
      <c r="EB401" s="1"/>
      <c r="EC401" s="1"/>
      <c r="ED401" s="1"/>
      <c r="EE401" s="1"/>
      <c r="EF401" s="1"/>
      <c r="EG401" s="1"/>
      <c r="EH401" s="1"/>
      <c r="EI401" s="1"/>
      <c r="EJ401" s="1"/>
      <c r="EK401" s="1"/>
      <c r="EL401" s="1"/>
      <c r="EM401" s="1"/>
      <c r="EN401" s="1"/>
    </row>
    <row r="402" spans="1:14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c r="BF402" s="1"/>
      <c r="BG402" s="1"/>
      <c r="BH402" s="1"/>
      <c r="BI402" s="1"/>
      <c r="BJ402" s="1"/>
      <c r="BK402" s="1"/>
      <c r="BL402" s="1"/>
      <c r="BM402" s="1"/>
      <c r="BN402" s="1"/>
      <c r="BO402" s="1"/>
      <c r="BP402" s="1"/>
      <c r="BQ402" s="1"/>
      <c r="BR402" s="1"/>
      <c r="BS402" s="1"/>
      <c r="BT402" s="1"/>
      <c r="BU402" s="1"/>
      <c r="BV402" s="1"/>
      <c r="BW402" s="1"/>
      <c r="BX402" s="1"/>
      <c r="BY402" s="1"/>
      <c r="BZ402" s="1"/>
      <c r="CA402" s="1"/>
      <c r="CB402" s="1"/>
      <c r="CC402" s="1"/>
      <c r="CD402" s="1"/>
      <c r="CE402" s="1"/>
      <c r="CF402" s="1"/>
      <c r="CG402" s="1"/>
      <c r="CH402" s="1"/>
      <c r="CI402" s="1"/>
      <c r="CJ402" s="1"/>
      <c r="CK402" s="1"/>
      <c r="CL402" s="1"/>
      <c r="CM402" s="1"/>
      <c r="CN402" s="1"/>
      <c r="CO402" s="1"/>
      <c r="CP402" s="1"/>
      <c r="CQ402" s="1"/>
      <c r="CR402" s="1"/>
      <c r="CS402" s="1"/>
      <c r="CT402" s="1"/>
      <c r="CU402" s="1"/>
      <c r="CV402" s="1"/>
      <c r="CW402" s="1"/>
      <c r="CX402" s="1"/>
      <c r="CY402" s="1"/>
      <c r="CZ402" s="1"/>
      <c r="DA402" s="1"/>
      <c r="DB402" s="1"/>
      <c r="DC402" s="1"/>
      <c r="DD402" s="1"/>
      <c r="DE402" s="1"/>
      <c r="DF402" s="1"/>
      <c r="DG402" s="1"/>
      <c r="DH402" s="1"/>
      <c r="DI402" s="1"/>
      <c r="DJ402" s="1"/>
      <c r="DK402" s="1"/>
      <c r="DL402" s="1"/>
      <c r="DM402" s="1"/>
      <c r="DN402" s="1"/>
      <c r="DO402" s="1"/>
      <c r="DP402" s="1"/>
      <c r="DQ402" s="1"/>
      <c r="DR402" s="1"/>
      <c r="DS402" s="1"/>
      <c r="DT402" s="1"/>
      <c r="DU402" s="1"/>
      <c r="DV402" s="1"/>
      <c r="DW402" s="1"/>
      <c r="DX402" s="1"/>
      <c r="DY402" s="1"/>
      <c r="DZ402" s="1"/>
      <c r="EA402" s="1"/>
      <c r="EB402" s="1"/>
      <c r="EC402" s="1"/>
      <c r="ED402" s="1"/>
      <c r="EE402" s="1"/>
      <c r="EF402" s="1"/>
      <c r="EG402" s="1"/>
      <c r="EH402" s="1"/>
      <c r="EI402" s="1"/>
      <c r="EJ402" s="1"/>
      <c r="EK402" s="1"/>
      <c r="EL402" s="1"/>
      <c r="EM402" s="1"/>
      <c r="EN402" s="1"/>
    </row>
    <row r="403" spans="1:14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c r="BF403" s="1"/>
      <c r="BG403" s="1"/>
      <c r="BH403" s="1"/>
      <c r="BI403" s="1"/>
      <c r="BJ403" s="1"/>
      <c r="BK403" s="1"/>
      <c r="BL403" s="1"/>
      <c r="BM403" s="1"/>
      <c r="BN403" s="1"/>
      <c r="BO403" s="1"/>
      <c r="BP403" s="1"/>
      <c r="BQ403" s="1"/>
      <c r="BR403" s="1"/>
      <c r="BS403" s="1"/>
      <c r="BT403" s="1"/>
      <c r="BU403" s="1"/>
      <c r="BV403" s="1"/>
      <c r="BW403" s="1"/>
      <c r="BX403" s="1"/>
      <c r="BY403" s="1"/>
      <c r="BZ403" s="1"/>
      <c r="CA403" s="1"/>
      <c r="CB403" s="1"/>
      <c r="CC403" s="1"/>
      <c r="CD403" s="1"/>
      <c r="CE403" s="1"/>
      <c r="CF403" s="1"/>
      <c r="CG403" s="1"/>
      <c r="CH403" s="1"/>
      <c r="CI403" s="1"/>
      <c r="CJ403" s="1"/>
      <c r="CK403" s="1"/>
      <c r="CL403" s="1"/>
      <c r="CM403" s="1"/>
      <c r="CN403" s="1"/>
      <c r="CO403" s="1"/>
      <c r="CP403" s="1"/>
      <c r="CQ403" s="1"/>
      <c r="CR403" s="1"/>
      <c r="CS403" s="1"/>
      <c r="CT403" s="1"/>
      <c r="CU403" s="1"/>
      <c r="CV403" s="1"/>
      <c r="CW403" s="1"/>
      <c r="CX403" s="1"/>
      <c r="CY403" s="1"/>
      <c r="CZ403" s="1"/>
      <c r="DA403" s="1"/>
      <c r="DB403" s="1"/>
      <c r="DC403" s="1"/>
      <c r="DD403" s="1"/>
      <c r="DE403" s="1"/>
      <c r="DF403" s="1"/>
      <c r="DG403" s="1"/>
      <c r="DH403" s="1"/>
      <c r="DI403" s="1"/>
      <c r="DJ403" s="1"/>
      <c r="DK403" s="1"/>
      <c r="DL403" s="1"/>
      <c r="DM403" s="1"/>
      <c r="DN403" s="1"/>
      <c r="DO403" s="1"/>
      <c r="DP403" s="1"/>
      <c r="DQ403" s="1"/>
      <c r="DR403" s="1"/>
      <c r="DS403" s="1"/>
      <c r="DT403" s="1"/>
      <c r="DU403" s="1"/>
      <c r="DV403" s="1"/>
      <c r="DW403" s="1"/>
      <c r="DX403" s="1"/>
      <c r="DY403" s="1"/>
      <c r="DZ403" s="1"/>
      <c r="EA403" s="1"/>
      <c r="EB403" s="1"/>
      <c r="EC403" s="1"/>
      <c r="ED403" s="1"/>
      <c r="EE403" s="1"/>
      <c r="EF403" s="1"/>
      <c r="EG403" s="1"/>
      <c r="EH403" s="1"/>
      <c r="EI403" s="1"/>
      <c r="EJ403" s="1"/>
      <c r="EK403" s="1"/>
      <c r="EL403" s="1"/>
      <c r="EM403" s="1"/>
      <c r="EN403" s="1"/>
    </row>
    <row r="404" spans="1:14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c r="BF404" s="1"/>
      <c r="BG404" s="1"/>
      <c r="BH404" s="1"/>
      <c r="BI404" s="1"/>
      <c r="BJ404" s="1"/>
      <c r="BK404" s="1"/>
      <c r="BL404" s="1"/>
      <c r="BM404" s="1"/>
      <c r="BN404" s="1"/>
      <c r="BO404" s="1"/>
      <c r="BP404" s="1"/>
      <c r="BQ404" s="1"/>
      <c r="BR404" s="1"/>
      <c r="BS404" s="1"/>
      <c r="BT404" s="1"/>
      <c r="BU404" s="1"/>
      <c r="BV404" s="1"/>
      <c r="BW404" s="1"/>
      <c r="BX404" s="1"/>
      <c r="BY404" s="1"/>
      <c r="BZ404" s="1"/>
      <c r="CA404" s="1"/>
      <c r="CB404" s="1"/>
      <c r="CC404" s="1"/>
      <c r="CD404" s="1"/>
      <c r="CE404" s="1"/>
      <c r="CF404" s="1"/>
      <c r="CG404" s="1"/>
      <c r="CH404" s="1"/>
      <c r="CI404" s="1"/>
      <c r="CJ404" s="1"/>
      <c r="CK404" s="1"/>
      <c r="CL404" s="1"/>
      <c r="CM404" s="1"/>
      <c r="CN404" s="1"/>
      <c r="CO404" s="1"/>
      <c r="CP404" s="1"/>
      <c r="CQ404" s="1"/>
      <c r="CR404" s="1"/>
      <c r="CS404" s="1"/>
      <c r="CT404" s="1"/>
      <c r="CU404" s="1"/>
      <c r="CV404" s="1"/>
      <c r="CW404" s="1"/>
      <c r="CX404" s="1"/>
      <c r="CY404" s="1"/>
      <c r="CZ404" s="1"/>
      <c r="DA404" s="1"/>
      <c r="DB404" s="1"/>
      <c r="DC404" s="1"/>
      <c r="DD404" s="1"/>
      <c r="DE404" s="1"/>
      <c r="DF404" s="1"/>
      <c r="DG404" s="1"/>
      <c r="DH404" s="1"/>
      <c r="DI404" s="1"/>
      <c r="DJ404" s="1"/>
      <c r="DK404" s="1"/>
      <c r="DL404" s="1"/>
      <c r="DM404" s="1"/>
      <c r="DN404" s="1"/>
      <c r="DO404" s="1"/>
      <c r="DP404" s="1"/>
      <c r="DQ404" s="1"/>
      <c r="DR404" s="1"/>
      <c r="DS404" s="1"/>
      <c r="DT404" s="1"/>
      <c r="DU404" s="1"/>
      <c r="DV404" s="1"/>
      <c r="DW404" s="1"/>
      <c r="DX404" s="1"/>
      <c r="DY404" s="1"/>
      <c r="DZ404" s="1"/>
      <c r="EA404" s="1"/>
      <c r="EB404" s="1"/>
      <c r="EC404" s="1"/>
      <c r="ED404" s="1"/>
      <c r="EE404" s="1"/>
      <c r="EF404" s="1"/>
      <c r="EG404" s="1"/>
      <c r="EH404" s="1"/>
      <c r="EI404" s="1"/>
      <c r="EJ404" s="1"/>
      <c r="EK404" s="1"/>
      <c r="EL404" s="1"/>
      <c r="EM404" s="1"/>
      <c r="EN404" s="1"/>
    </row>
    <row r="405" spans="1:14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c r="BF405" s="1"/>
      <c r="BG405" s="1"/>
      <c r="BH405" s="1"/>
      <c r="BI405" s="1"/>
      <c r="BJ405" s="1"/>
      <c r="BK405" s="1"/>
      <c r="BL405" s="1"/>
      <c r="BM405" s="1"/>
      <c r="BN405" s="1"/>
      <c r="BO405" s="1"/>
      <c r="BP405" s="1"/>
      <c r="BQ405" s="1"/>
      <c r="BR405" s="1"/>
      <c r="BS405" s="1"/>
      <c r="BT405" s="1"/>
      <c r="BU405" s="1"/>
      <c r="BV405" s="1"/>
      <c r="BW405" s="1"/>
      <c r="BX405" s="1"/>
      <c r="BY405" s="1"/>
      <c r="BZ405" s="1"/>
      <c r="CA405" s="1"/>
      <c r="CB405" s="1"/>
      <c r="CC405" s="1"/>
      <c r="CD405" s="1"/>
      <c r="CE405" s="1"/>
      <c r="CF405" s="1"/>
      <c r="CG405" s="1"/>
      <c r="CH405" s="1"/>
      <c r="CI405" s="1"/>
      <c r="CJ405" s="1"/>
      <c r="CK405" s="1"/>
      <c r="CL405" s="1"/>
      <c r="CM405" s="1"/>
      <c r="CN405" s="1"/>
      <c r="CO405" s="1"/>
      <c r="CP405" s="1"/>
      <c r="CQ405" s="1"/>
      <c r="CR405" s="1"/>
      <c r="CS405" s="1"/>
      <c r="CT405" s="1"/>
      <c r="CU405" s="1"/>
      <c r="CV405" s="1"/>
      <c r="CW405" s="1"/>
      <c r="CX405" s="1"/>
      <c r="CY405" s="1"/>
      <c r="CZ405" s="1"/>
      <c r="DA405" s="1"/>
      <c r="DB405" s="1"/>
      <c r="DC405" s="1"/>
      <c r="DD405" s="1"/>
      <c r="DE405" s="1"/>
      <c r="DF405" s="1"/>
      <c r="DG405" s="1"/>
      <c r="DH405" s="1"/>
      <c r="DI405" s="1"/>
      <c r="DJ405" s="1"/>
      <c r="DK405" s="1"/>
      <c r="DL405" s="1"/>
      <c r="DM405" s="1"/>
      <c r="DN405" s="1"/>
      <c r="DO405" s="1"/>
      <c r="DP405" s="1"/>
      <c r="DQ405" s="1"/>
      <c r="DR405" s="1"/>
      <c r="DS405" s="1"/>
      <c r="DT405" s="1"/>
      <c r="DU405" s="1"/>
      <c r="DV405" s="1"/>
      <c r="DW405" s="1"/>
      <c r="DX405" s="1"/>
      <c r="DY405" s="1"/>
      <c r="DZ405" s="1"/>
      <c r="EA405" s="1"/>
      <c r="EB405" s="1"/>
      <c r="EC405" s="1"/>
      <c r="ED405" s="1"/>
      <c r="EE405" s="1"/>
      <c r="EF405" s="1"/>
      <c r="EG405" s="1"/>
      <c r="EH405" s="1"/>
      <c r="EI405" s="1"/>
      <c r="EJ405" s="1"/>
      <c r="EK405" s="1"/>
      <c r="EL405" s="1"/>
      <c r="EM405" s="1"/>
      <c r="EN405" s="1"/>
    </row>
    <row r="406" spans="1:14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c r="BF406" s="1"/>
      <c r="BG406" s="1"/>
      <c r="BH406" s="1"/>
      <c r="BI406" s="1"/>
      <c r="BJ406" s="1"/>
      <c r="BK406" s="1"/>
      <c r="BL406" s="1"/>
      <c r="BM406" s="1"/>
      <c r="BN406" s="1"/>
      <c r="BO406" s="1"/>
      <c r="BP406" s="1"/>
      <c r="BQ406" s="1"/>
      <c r="BR406" s="1"/>
      <c r="BS406" s="1"/>
      <c r="BT406" s="1"/>
      <c r="BU406" s="1"/>
      <c r="BV406" s="1"/>
      <c r="BW406" s="1"/>
      <c r="BX406" s="1"/>
      <c r="BY406" s="1"/>
      <c r="BZ406" s="1"/>
      <c r="CA406" s="1"/>
      <c r="CB406" s="1"/>
      <c r="CC406" s="1"/>
      <c r="CD406" s="1"/>
      <c r="CE406" s="1"/>
      <c r="CF406" s="1"/>
      <c r="CG406" s="1"/>
      <c r="CH406" s="1"/>
      <c r="CI406" s="1"/>
      <c r="CJ406" s="1"/>
      <c r="CK406" s="1"/>
      <c r="CL406" s="1"/>
      <c r="CM406" s="1"/>
      <c r="CN406" s="1"/>
      <c r="CO406" s="1"/>
      <c r="CP406" s="1"/>
      <c r="CQ406" s="1"/>
      <c r="CR406" s="1"/>
      <c r="CS406" s="1"/>
      <c r="CT406" s="1"/>
      <c r="CU406" s="1"/>
      <c r="CV406" s="1"/>
      <c r="CW406" s="1"/>
      <c r="CX406" s="1"/>
      <c r="CY406" s="1"/>
      <c r="CZ406" s="1"/>
      <c r="DA406" s="1"/>
      <c r="DB406" s="1"/>
      <c r="DC406" s="1"/>
      <c r="DD406" s="1"/>
      <c r="DE406" s="1"/>
      <c r="DF406" s="1"/>
      <c r="DG406" s="1"/>
      <c r="DH406" s="1"/>
      <c r="DI406" s="1"/>
      <c r="DJ406" s="1"/>
      <c r="DK406" s="1"/>
      <c r="DL406" s="1"/>
      <c r="DM406" s="1"/>
      <c r="DN406" s="1"/>
      <c r="DO406" s="1"/>
      <c r="DP406" s="1"/>
      <c r="DQ406" s="1"/>
      <c r="DR406" s="1"/>
      <c r="DS406" s="1"/>
      <c r="DT406" s="1"/>
      <c r="DU406" s="1"/>
      <c r="DV406" s="1"/>
      <c r="DW406" s="1"/>
      <c r="DX406" s="1"/>
      <c r="DY406" s="1"/>
      <c r="DZ406" s="1"/>
      <c r="EA406" s="1"/>
      <c r="EB406" s="1"/>
      <c r="EC406" s="1"/>
      <c r="ED406" s="1"/>
      <c r="EE406" s="1"/>
      <c r="EF406" s="1"/>
      <c r="EG406" s="1"/>
      <c r="EH406" s="1"/>
      <c r="EI406" s="1"/>
      <c r="EJ406" s="1"/>
      <c r="EK406" s="1"/>
      <c r="EL406" s="1"/>
      <c r="EM406" s="1"/>
      <c r="EN406" s="1"/>
    </row>
    <row r="407" spans="1:14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c r="BF407" s="1"/>
      <c r="BG407" s="1"/>
      <c r="BH407" s="1"/>
      <c r="BI407" s="1"/>
      <c r="BJ407" s="1"/>
      <c r="BK407" s="1"/>
      <c r="BL407" s="1"/>
      <c r="BM407" s="1"/>
      <c r="BN407" s="1"/>
      <c r="BO407" s="1"/>
      <c r="BP407" s="1"/>
      <c r="BQ407" s="1"/>
      <c r="BR407" s="1"/>
      <c r="BS407" s="1"/>
      <c r="BT407" s="1"/>
      <c r="BU407" s="1"/>
      <c r="BV407" s="1"/>
      <c r="BW407" s="1"/>
      <c r="BX407" s="1"/>
      <c r="BY407" s="1"/>
      <c r="BZ407" s="1"/>
      <c r="CA407" s="1"/>
      <c r="CB407" s="1"/>
      <c r="CC407" s="1"/>
      <c r="CD407" s="1"/>
      <c r="CE407" s="1"/>
      <c r="CF407" s="1"/>
      <c r="CG407" s="1"/>
      <c r="CH407" s="1"/>
      <c r="CI407" s="1"/>
      <c r="CJ407" s="1"/>
      <c r="CK407" s="1"/>
      <c r="CL407" s="1"/>
      <c r="CM407" s="1"/>
      <c r="CN407" s="1"/>
      <c r="CO407" s="1"/>
      <c r="CP407" s="1"/>
      <c r="CQ407" s="1"/>
      <c r="CR407" s="1"/>
      <c r="CS407" s="1"/>
      <c r="CT407" s="1"/>
      <c r="CU407" s="1"/>
      <c r="CV407" s="1"/>
      <c r="CW407" s="1"/>
      <c r="CX407" s="1"/>
      <c r="CY407" s="1"/>
      <c r="CZ407" s="1"/>
      <c r="DA407" s="1"/>
      <c r="DB407" s="1"/>
      <c r="DC407" s="1"/>
      <c r="DD407" s="1"/>
      <c r="DE407" s="1"/>
      <c r="DF407" s="1"/>
      <c r="DG407" s="1"/>
      <c r="DH407" s="1"/>
      <c r="DI407" s="1"/>
      <c r="DJ407" s="1"/>
      <c r="DK407" s="1"/>
      <c r="DL407" s="1"/>
      <c r="DM407" s="1"/>
      <c r="DN407" s="1"/>
      <c r="DO407" s="1"/>
      <c r="DP407" s="1"/>
      <c r="DQ407" s="1"/>
      <c r="DR407" s="1"/>
      <c r="DS407" s="1"/>
      <c r="DT407" s="1"/>
      <c r="DU407" s="1"/>
      <c r="DV407" s="1"/>
      <c r="DW407" s="1"/>
      <c r="DX407" s="1"/>
      <c r="DY407" s="1"/>
      <c r="DZ407" s="1"/>
      <c r="EA407" s="1"/>
      <c r="EB407" s="1"/>
      <c r="EC407" s="1"/>
      <c r="ED407" s="1"/>
      <c r="EE407" s="1"/>
      <c r="EF407" s="1"/>
      <c r="EG407" s="1"/>
      <c r="EH407" s="1"/>
      <c r="EI407" s="1"/>
      <c r="EJ407" s="1"/>
      <c r="EK407" s="1"/>
      <c r="EL407" s="1"/>
      <c r="EM407" s="1"/>
      <c r="EN407" s="1"/>
    </row>
    <row r="408" spans="1:14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c r="BF408" s="1"/>
      <c r="BG408" s="1"/>
      <c r="BH408" s="1"/>
      <c r="BI408" s="1"/>
      <c r="BJ408" s="1"/>
      <c r="BK408" s="1"/>
      <c r="BL408" s="1"/>
      <c r="BM408" s="1"/>
      <c r="BN408" s="1"/>
      <c r="BO408" s="1"/>
      <c r="BP408" s="1"/>
      <c r="BQ408" s="1"/>
      <c r="BR408" s="1"/>
      <c r="BS408" s="1"/>
      <c r="BT408" s="1"/>
      <c r="BU408" s="1"/>
      <c r="BV408" s="1"/>
      <c r="BW408" s="1"/>
      <c r="BX408" s="1"/>
      <c r="BY408" s="1"/>
      <c r="BZ408" s="1"/>
      <c r="CA408" s="1"/>
      <c r="CB408" s="1"/>
      <c r="CC408" s="1"/>
      <c r="CD408" s="1"/>
      <c r="CE408" s="1"/>
      <c r="CF408" s="1"/>
      <c r="CG408" s="1"/>
      <c r="CH408" s="1"/>
      <c r="CI408" s="1"/>
      <c r="CJ408" s="1"/>
      <c r="CK408" s="1"/>
      <c r="CL408" s="1"/>
      <c r="CM408" s="1"/>
      <c r="CN408" s="1"/>
      <c r="CO408" s="1"/>
      <c r="CP408" s="1"/>
      <c r="CQ408" s="1"/>
      <c r="CR408" s="1"/>
      <c r="CS408" s="1"/>
      <c r="CT408" s="1"/>
      <c r="CU408" s="1"/>
      <c r="CV408" s="1"/>
      <c r="CW408" s="1"/>
      <c r="CX408" s="1"/>
      <c r="CY408" s="1"/>
      <c r="CZ408" s="1"/>
      <c r="DA408" s="1"/>
      <c r="DB408" s="1"/>
      <c r="DC408" s="1"/>
      <c r="DD408" s="1"/>
      <c r="DE408" s="1"/>
      <c r="DF408" s="1"/>
      <c r="DG408" s="1"/>
      <c r="DH408" s="1"/>
      <c r="DI408" s="1"/>
      <c r="DJ408" s="1"/>
      <c r="DK408" s="1"/>
      <c r="DL408" s="1"/>
      <c r="DM408" s="1"/>
      <c r="DN408" s="1"/>
      <c r="DO408" s="1"/>
      <c r="DP408" s="1"/>
      <c r="DQ408" s="1"/>
      <c r="DR408" s="1"/>
      <c r="DS408" s="1"/>
      <c r="DT408" s="1"/>
      <c r="DU408" s="1"/>
      <c r="DV408" s="1"/>
      <c r="DW408" s="1"/>
      <c r="DX408" s="1"/>
      <c r="DY408" s="1"/>
      <c r="DZ408" s="1"/>
      <c r="EA408" s="1"/>
      <c r="EB408" s="1"/>
      <c r="EC408" s="1"/>
      <c r="ED408" s="1"/>
      <c r="EE408" s="1"/>
      <c r="EF408" s="1"/>
      <c r="EG408" s="1"/>
      <c r="EH408" s="1"/>
      <c r="EI408" s="1"/>
      <c r="EJ408" s="1"/>
      <c r="EK408" s="1"/>
      <c r="EL408" s="1"/>
      <c r="EM408" s="1"/>
      <c r="EN408" s="1"/>
    </row>
    <row r="409" spans="1:14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c r="BF409" s="1"/>
      <c r="BG409" s="1"/>
      <c r="BH409" s="1"/>
      <c r="BI409" s="1"/>
      <c r="BJ409" s="1"/>
      <c r="BK409" s="1"/>
      <c r="BL409" s="1"/>
      <c r="BM409" s="1"/>
      <c r="BN409" s="1"/>
      <c r="BO409" s="1"/>
      <c r="BP409" s="1"/>
      <c r="BQ409" s="1"/>
      <c r="BR409" s="1"/>
      <c r="BS409" s="1"/>
      <c r="BT409" s="1"/>
      <c r="BU409" s="1"/>
      <c r="BV409" s="1"/>
      <c r="BW409" s="1"/>
      <c r="BX409" s="1"/>
      <c r="BY409" s="1"/>
      <c r="BZ409" s="1"/>
      <c r="CA409" s="1"/>
      <c r="CB409" s="1"/>
      <c r="CC409" s="1"/>
      <c r="CD409" s="1"/>
      <c r="CE409" s="1"/>
      <c r="CF409" s="1"/>
      <c r="CG409" s="1"/>
      <c r="CH409" s="1"/>
      <c r="CI409" s="1"/>
      <c r="CJ409" s="1"/>
      <c r="CK409" s="1"/>
      <c r="CL409" s="1"/>
      <c r="CM409" s="1"/>
      <c r="CN409" s="1"/>
      <c r="CO409" s="1"/>
      <c r="CP409" s="1"/>
      <c r="CQ409" s="1"/>
      <c r="CR409" s="1"/>
      <c r="CS409" s="1"/>
      <c r="CT409" s="1"/>
      <c r="CU409" s="1"/>
      <c r="CV409" s="1"/>
      <c r="CW409" s="1"/>
      <c r="CX409" s="1"/>
      <c r="CY409" s="1"/>
      <c r="CZ409" s="1"/>
      <c r="DA409" s="1"/>
      <c r="DB409" s="1"/>
      <c r="DC409" s="1"/>
      <c r="DD409" s="1"/>
      <c r="DE409" s="1"/>
      <c r="DF409" s="1"/>
      <c r="DG409" s="1"/>
      <c r="DH409" s="1"/>
      <c r="DI409" s="1"/>
      <c r="DJ409" s="1"/>
      <c r="DK409" s="1"/>
      <c r="DL409" s="1"/>
      <c r="DM409" s="1"/>
      <c r="DN409" s="1"/>
      <c r="DO409" s="1"/>
      <c r="DP409" s="1"/>
      <c r="DQ409" s="1"/>
      <c r="DR409" s="1"/>
      <c r="DS409" s="1"/>
      <c r="DT409" s="1"/>
      <c r="DU409" s="1"/>
      <c r="DV409" s="1"/>
      <c r="DW409" s="1"/>
      <c r="DX409" s="1"/>
      <c r="DY409" s="1"/>
      <c r="DZ409" s="1"/>
      <c r="EA409" s="1"/>
      <c r="EB409" s="1"/>
      <c r="EC409" s="1"/>
      <c r="ED409" s="1"/>
      <c r="EE409" s="1"/>
      <c r="EF409" s="1"/>
      <c r="EG409" s="1"/>
      <c r="EH409" s="1"/>
      <c r="EI409" s="1"/>
      <c r="EJ409" s="1"/>
      <c r="EK409" s="1"/>
      <c r="EL409" s="1"/>
      <c r="EM409" s="1"/>
      <c r="EN409" s="1"/>
    </row>
    <row r="410" spans="1:14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c r="BF410" s="1"/>
      <c r="BG410" s="1"/>
      <c r="BH410" s="1"/>
      <c r="BI410" s="1"/>
      <c r="BJ410" s="1"/>
      <c r="BK410" s="1"/>
      <c r="BL410" s="1"/>
      <c r="BM410" s="1"/>
      <c r="BN410" s="1"/>
      <c r="BO410" s="1"/>
      <c r="BP410" s="1"/>
      <c r="BQ410" s="1"/>
      <c r="BR410" s="1"/>
      <c r="BS410" s="1"/>
      <c r="BT410" s="1"/>
      <c r="BU410" s="1"/>
      <c r="BV410" s="1"/>
      <c r="BW410" s="1"/>
      <c r="BX410" s="1"/>
      <c r="BY410" s="1"/>
      <c r="BZ410" s="1"/>
      <c r="CA410" s="1"/>
      <c r="CB410" s="1"/>
      <c r="CC410" s="1"/>
      <c r="CD410" s="1"/>
      <c r="CE410" s="1"/>
      <c r="CF410" s="1"/>
      <c r="CG410" s="1"/>
      <c r="CH410" s="1"/>
      <c r="CI410" s="1"/>
      <c r="CJ410" s="1"/>
      <c r="CK410" s="1"/>
      <c r="CL410" s="1"/>
      <c r="CM410" s="1"/>
      <c r="CN410" s="1"/>
      <c r="CO410" s="1"/>
      <c r="CP410" s="1"/>
      <c r="CQ410" s="1"/>
      <c r="CR410" s="1"/>
      <c r="CS410" s="1"/>
      <c r="CT410" s="1"/>
      <c r="CU410" s="1"/>
      <c r="CV410" s="1"/>
      <c r="CW410" s="1"/>
      <c r="CX410" s="1"/>
      <c r="CY410" s="1"/>
      <c r="CZ410" s="1"/>
      <c r="DA410" s="1"/>
      <c r="DB410" s="1"/>
      <c r="DC410" s="1"/>
      <c r="DD410" s="1"/>
      <c r="DE410" s="1"/>
      <c r="DF410" s="1"/>
      <c r="DG410" s="1"/>
      <c r="DH410" s="1"/>
      <c r="DI410" s="1"/>
      <c r="DJ410" s="1"/>
      <c r="DK410" s="1"/>
      <c r="DL410" s="1"/>
      <c r="DM410" s="1"/>
      <c r="DN410" s="1"/>
      <c r="DO410" s="1"/>
      <c r="DP410" s="1"/>
      <c r="DQ410" s="1"/>
      <c r="DR410" s="1"/>
      <c r="DS410" s="1"/>
      <c r="DT410" s="1"/>
      <c r="DU410" s="1"/>
      <c r="DV410" s="1"/>
      <c r="DW410" s="1"/>
      <c r="DX410" s="1"/>
      <c r="DY410" s="1"/>
      <c r="DZ410" s="1"/>
      <c r="EA410" s="1"/>
      <c r="EB410" s="1"/>
      <c r="EC410" s="1"/>
      <c r="ED410" s="1"/>
      <c r="EE410" s="1"/>
      <c r="EF410" s="1"/>
      <c r="EG410" s="1"/>
      <c r="EH410" s="1"/>
      <c r="EI410" s="1"/>
      <c r="EJ410" s="1"/>
      <c r="EK410" s="1"/>
      <c r="EL410" s="1"/>
      <c r="EM410" s="1"/>
      <c r="EN410" s="1"/>
    </row>
    <row r="411" spans="1:14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c r="BF411" s="1"/>
      <c r="BG411" s="1"/>
      <c r="BH411" s="1"/>
      <c r="BI411" s="1"/>
      <c r="BJ411" s="1"/>
      <c r="BK411" s="1"/>
      <c r="BL411" s="1"/>
      <c r="BM411" s="1"/>
      <c r="BN411" s="1"/>
      <c r="BO411" s="1"/>
      <c r="BP411" s="1"/>
      <c r="BQ411" s="1"/>
      <c r="BR411" s="1"/>
      <c r="BS411" s="1"/>
      <c r="BT411" s="1"/>
      <c r="BU411" s="1"/>
      <c r="BV411" s="1"/>
      <c r="BW411" s="1"/>
      <c r="BX411" s="1"/>
      <c r="BY411" s="1"/>
      <c r="BZ411" s="1"/>
      <c r="CA411" s="1"/>
      <c r="CB411" s="1"/>
      <c r="CC411" s="1"/>
      <c r="CD411" s="1"/>
      <c r="CE411" s="1"/>
      <c r="CF411" s="1"/>
      <c r="CG411" s="1"/>
      <c r="CH411" s="1"/>
      <c r="CI411" s="1"/>
      <c r="CJ411" s="1"/>
      <c r="CK411" s="1"/>
      <c r="CL411" s="1"/>
      <c r="CM411" s="1"/>
      <c r="CN411" s="1"/>
      <c r="CO411" s="1"/>
      <c r="CP411" s="1"/>
      <c r="CQ411" s="1"/>
      <c r="CR411" s="1"/>
      <c r="CS411" s="1"/>
      <c r="CT411" s="1"/>
      <c r="CU411" s="1"/>
      <c r="CV411" s="1"/>
      <c r="CW411" s="1"/>
      <c r="CX411" s="1"/>
      <c r="CY411" s="1"/>
      <c r="CZ411" s="1"/>
      <c r="DA411" s="1"/>
      <c r="DB411" s="1"/>
      <c r="DC411" s="1"/>
      <c r="DD411" s="1"/>
      <c r="DE411" s="1"/>
      <c r="DF411" s="1"/>
      <c r="DG411" s="1"/>
      <c r="DH411" s="1"/>
      <c r="DI411" s="1"/>
      <c r="DJ411" s="1"/>
      <c r="DK411" s="1"/>
      <c r="DL411" s="1"/>
      <c r="DM411" s="1"/>
      <c r="DN411" s="1"/>
      <c r="DO411" s="1"/>
      <c r="DP411" s="1"/>
      <c r="DQ411" s="1"/>
      <c r="DR411" s="1"/>
      <c r="DS411" s="1"/>
      <c r="DT411" s="1"/>
      <c r="DU411" s="1"/>
      <c r="DV411" s="1"/>
      <c r="DW411" s="1"/>
      <c r="DX411" s="1"/>
      <c r="DY411" s="1"/>
      <c r="DZ411" s="1"/>
      <c r="EA411" s="1"/>
      <c r="EB411" s="1"/>
      <c r="EC411" s="1"/>
      <c r="ED411" s="1"/>
      <c r="EE411" s="1"/>
      <c r="EF411" s="1"/>
      <c r="EG411" s="1"/>
      <c r="EH411" s="1"/>
      <c r="EI411" s="1"/>
      <c r="EJ411" s="1"/>
      <c r="EK411" s="1"/>
      <c r="EL411" s="1"/>
      <c r="EM411" s="1"/>
      <c r="EN411" s="1"/>
    </row>
    <row r="412" spans="1:14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c r="BF412" s="1"/>
      <c r="BG412" s="1"/>
      <c r="BH412" s="1"/>
      <c r="BI412" s="1"/>
      <c r="BJ412" s="1"/>
      <c r="BK412" s="1"/>
      <c r="BL412" s="1"/>
      <c r="BM412" s="1"/>
      <c r="BN412" s="1"/>
      <c r="BO412" s="1"/>
      <c r="BP412" s="1"/>
      <c r="BQ412" s="1"/>
      <c r="BR412" s="1"/>
      <c r="BS412" s="1"/>
      <c r="BT412" s="1"/>
      <c r="BU412" s="1"/>
      <c r="BV412" s="1"/>
      <c r="BW412" s="1"/>
      <c r="BX412" s="1"/>
      <c r="BY412" s="1"/>
      <c r="BZ412" s="1"/>
      <c r="CA412" s="1"/>
      <c r="CB412" s="1"/>
      <c r="CC412" s="1"/>
      <c r="CD412" s="1"/>
      <c r="CE412" s="1"/>
      <c r="CF412" s="1"/>
      <c r="CG412" s="1"/>
      <c r="CH412" s="1"/>
      <c r="CI412" s="1"/>
      <c r="CJ412" s="1"/>
      <c r="CK412" s="1"/>
      <c r="CL412" s="1"/>
      <c r="CM412" s="1"/>
      <c r="CN412" s="1"/>
      <c r="CO412" s="1"/>
      <c r="CP412" s="1"/>
      <c r="CQ412" s="1"/>
      <c r="CR412" s="1"/>
      <c r="CS412" s="1"/>
      <c r="CT412" s="1"/>
      <c r="CU412" s="1"/>
      <c r="CV412" s="1"/>
      <c r="CW412" s="1"/>
      <c r="CX412" s="1"/>
      <c r="CY412" s="1"/>
      <c r="CZ412" s="1"/>
      <c r="DA412" s="1"/>
      <c r="DB412" s="1"/>
      <c r="DC412" s="1"/>
      <c r="DD412" s="1"/>
      <c r="DE412" s="1"/>
      <c r="DF412" s="1"/>
      <c r="DG412" s="1"/>
      <c r="DH412" s="1"/>
      <c r="DI412" s="1"/>
      <c r="DJ412" s="1"/>
      <c r="DK412" s="1"/>
      <c r="DL412" s="1"/>
      <c r="DM412" s="1"/>
      <c r="DN412" s="1"/>
      <c r="DO412" s="1"/>
      <c r="DP412" s="1"/>
      <c r="DQ412" s="1"/>
      <c r="DR412" s="1"/>
      <c r="DS412" s="1"/>
      <c r="DT412" s="1"/>
      <c r="DU412" s="1"/>
      <c r="DV412" s="1"/>
      <c r="DW412" s="1"/>
      <c r="DX412" s="1"/>
      <c r="DY412" s="1"/>
      <c r="DZ412" s="1"/>
      <c r="EA412" s="1"/>
      <c r="EB412" s="1"/>
      <c r="EC412" s="1"/>
      <c r="ED412" s="1"/>
      <c r="EE412" s="1"/>
      <c r="EF412" s="1"/>
      <c r="EG412" s="1"/>
      <c r="EH412" s="1"/>
      <c r="EI412" s="1"/>
      <c r="EJ412" s="1"/>
      <c r="EK412" s="1"/>
      <c r="EL412" s="1"/>
      <c r="EM412" s="1"/>
      <c r="EN412" s="1"/>
    </row>
    <row r="413" spans="1:14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c r="BJ413" s="1"/>
      <c r="BK413" s="1"/>
      <c r="BL413" s="1"/>
      <c r="BM413" s="1"/>
      <c r="BN413" s="1"/>
      <c r="BO413" s="1"/>
      <c r="BP413" s="1"/>
      <c r="BQ413" s="1"/>
      <c r="BR413" s="1"/>
      <c r="BS413" s="1"/>
      <c r="BT413" s="1"/>
      <c r="BU413" s="1"/>
      <c r="BV413" s="1"/>
      <c r="BW413" s="1"/>
      <c r="BX413" s="1"/>
      <c r="BY413" s="1"/>
      <c r="BZ413" s="1"/>
      <c r="CA413" s="1"/>
      <c r="CB413" s="1"/>
      <c r="CC413" s="1"/>
      <c r="CD413" s="1"/>
      <c r="CE413" s="1"/>
      <c r="CF413" s="1"/>
      <c r="CG413" s="1"/>
      <c r="CH413" s="1"/>
      <c r="CI413" s="1"/>
      <c r="CJ413" s="1"/>
      <c r="CK413" s="1"/>
      <c r="CL413" s="1"/>
      <c r="CM413" s="1"/>
      <c r="CN413" s="1"/>
      <c r="CO413" s="1"/>
      <c r="CP413" s="1"/>
      <c r="CQ413" s="1"/>
      <c r="CR413" s="1"/>
      <c r="CS413" s="1"/>
      <c r="CT413" s="1"/>
      <c r="CU413" s="1"/>
      <c r="CV413" s="1"/>
      <c r="CW413" s="1"/>
      <c r="CX413" s="1"/>
      <c r="CY413" s="1"/>
      <c r="CZ413" s="1"/>
      <c r="DA413" s="1"/>
      <c r="DB413" s="1"/>
      <c r="DC413" s="1"/>
      <c r="DD413" s="1"/>
      <c r="DE413" s="1"/>
      <c r="DF413" s="1"/>
      <c r="DG413" s="1"/>
      <c r="DH413" s="1"/>
      <c r="DI413" s="1"/>
      <c r="DJ413" s="1"/>
      <c r="DK413" s="1"/>
      <c r="DL413" s="1"/>
      <c r="DM413" s="1"/>
      <c r="DN413" s="1"/>
      <c r="DO413" s="1"/>
      <c r="DP413" s="1"/>
      <c r="DQ413" s="1"/>
      <c r="DR413" s="1"/>
      <c r="DS413" s="1"/>
      <c r="DT413" s="1"/>
      <c r="DU413" s="1"/>
      <c r="DV413" s="1"/>
      <c r="DW413" s="1"/>
      <c r="DX413" s="1"/>
      <c r="DY413" s="1"/>
      <c r="DZ413" s="1"/>
      <c r="EA413" s="1"/>
      <c r="EB413" s="1"/>
      <c r="EC413" s="1"/>
      <c r="ED413" s="1"/>
      <c r="EE413" s="1"/>
      <c r="EF413" s="1"/>
      <c r="EG413" s="1"/>
      <c r="EH413" s="1"/>
      <c r="EI413" s="1"/>
      <c r="EJ413" s="1"/>
      <c r="EK413" s="1"/>
      <c r="EL413" s="1"/>
      <c r="EM413" s="1"/>
      <c r="EN413" s="1"/>
    </row>
    <row r="414" spans="1:14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c r="BJ414" s="1"/>
      <c r="BK414" s="1"/>
      <c r="BL414" s="1"/>
      <c r="BM414" s="1"/>
      <c r="BN414" s="1"/>
      <c r="BO414" s="1"/>
      <c r="BP414" s="1"/>
      <c r="BQ414" s="1"/>
      <c r="BR414" s="1"/>
      <c r="BS414" s="1"/>
      <c r="BT414" s="1"/>
      <c r="BU414" s="1"/>
      <c r="BV414" s="1"/>
      <c r="BW414" s="1"/>
      <c r="BX414" s="1"/>
      <c r="BY414" s="1"/>
      <c r="BZ414" s="1"/>
      <c r="CA414" s="1"/>
      <c r="CB414" s="1"/>
      <c r="CC414" s="1"/>
      <c r="CD414" s="1"/>
      <c r="CE414" s="1"/>
      <c r="CF414" s="1"/>
      <c r="CG414" s="1"/>
      <c r="CH414" s="1"/>
      <c r="CI414" s="1"/>
      <c r="CJ414" s="1"/>
      <c r="CK414" s="1"/>
      <c r="CL414" s="1"/>
      <c r="CM414" s="1"/>
      <c r="CN414" s="1"/>
      <c r="CO414" s="1"/>
      <c r="CP414" s="1"/>
      <c r="CQ414" s="1"/>
      <c r="CR414" s="1"/>
      <c r="CS414" s="1"/>
      <c r="CT414" s="1"/>
      <c r="CU414" s="1"/>
      <c r="CV414" s="1"/>
      <c r="CW414" s="1"/>
      <c r="CX414" s="1"/>
      <c r="CY414" s="1"/>
      <c r="CZ414" s="1"/>
      <c r="DA414" s="1"/>
      <c r="DB414" s="1"/>
      <c r="DC414" s="1"/>
      <c r="DD414" s="1"/>
      <c r="DE414" s="1"/>
      <c r="DF414" s="1"/>
      <c r="DG414" s="1"/>
      <c r="DH414" s="1"/>
      <c r="DI414" s="1"/>
      <c r="DJ414" s="1"/>
      <c r="DK414" s="1"/>
      <c r="DL414" s="1"/>
      <c r="DM414" s="1"/>
      <c r="DN414" s="1"/>
      <c r="DO414" s="1"/>
      <c r="DP414" s="1"/>
      <c r="DQ414" s="1"/>
      <c r="DR414" s="1"/>
      <c r="DS414" s="1"/>
      <c r="DT414" s="1"/>
      <c r="DU414" s="1"/>
      <c r="DV414" s="1"/>
      <c r="DW414" s="1"/>
      <c r="DX414" s="1"/>
      <c r="DY414" s="1"/>
      <c r="DZ414" s="1"/>
      <c r="EA414" s="1"/>
      <c r="EB414" s="1"/>
      <c r="EC414" s="1"/>
      <c r="ED414" s="1"/>
      <c r="EE414" s="1"/>
      <c r="EF414" s="1"/>
      <c r="EG414" s="1"/>
      <c r="EH414" s="1"/>
      <c r="EI414" s="1"/>
      <c r="EJ414" s="1"/>
      <c r="EK414" s="1"/>
      <c r="EL414" s="1"/>
      <c r="EM414" s="1"/>
      <c r="EN414" s="1"/>
    </row>
    <row r="415" spans="1:14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c r="BJ415" s="1"/>
      <c r="BK415" s="1"/>
      <c r="BL415" s="1"/>
      <c r="BM415" s="1"/>
      <c r="BN415" s="1"/>
      <c r="BO415" s="1"/>
      <c r="BP415" s="1"/>
      <c r="BQ415" s="1"/>
      <c r="BR415" s="1"/>
      <c r="BS415" s="1"/>
      <c r="BT415" s="1"/>
      <c r="BU415" s="1"/>
      <c r="BV415" s="1"/>
      <c r="BW415" s="1"/>
      <c r="BX415" s="1"/>
      <c r="BY415" s="1"/>
      <c r="BZ415" s="1"/>
      <c r="CA415" s="1"/>
      <c r="CB415" s="1"/>
      <c r="CC415" s="1"/>
      <c r="CD415" s="1"/>
      <c r="CE415" s="1"/>
      <c r="CF415" s="1"/>
      <c r="CG415" s="1"/>
      <c r="CH415" s="1"/>
      <c r="CI415" s="1"/>
      <c r="CJ415" s="1"/>
      <c r="CK415" s="1"/>
      <c r="CL415" s="1"/>
      <c r="CM415" s="1"/>
      <c r="CN415" s="1"/>
      <c r="CO415" s="1"/>
      <c r="CP415" s="1"/>
      <c r="CQ415" s="1"/>
      <c r="CR415" s="1"/>
      <c r="CS415" s="1"/>
      <c r="CT415" s="1"/>
      <c r="CU415" s="1"/>
      <c r="CV415" s="1"/>
      <c r="CW415" s="1"/>
      <c r="CX415" s="1"/>
      <c r="CY415" s="1"/>
      <c r="CZ415" s="1"/>
      <c r="DA415" s="1"/>
      <c r="DB415" s="1"/>
      <c r="DC415" s="1"/>
      <c r="DD415" s="1"/>
      <c r="DE415" s="1"/>
      <c r="DF415" s="1"/>
      <c r="DG415" s="1"/>
      <c r="DH415" s="1"/>
      <c r="DI415" s="1"/>
      <c r="DJ415" s="1"/>
      <c r="DK415" s="1"/>
      <c r="DL415" s="1"/>
      <c r="DM415" s="1"/>
      <c r="DN415" s="1"/>
      <c r="DO415" s="1"/>
      <c r="DP415" s="1"/>
      <c r="DQ415" s="1"/>
      <c r="DR415" s="1"/>
      <c r="DS415" s="1"/>
      <c r="DT415" s="1"/>
      <c r="DU415" s="1"/>
      <c r="DV415" s="1"/>
      <c r="DW415" s="1"/>
      <c r="DX415" s="1"/>
      <c r="DY415" s="1"/>
      <c r="DZ415" s="1"/>
      <c r="EA415" s="1"/>
      <c r="EB415" s="1"/>
      <c r="EC415" s="1"/>
      <c r="ED415" s="1"/>
      <c r="EE415" s="1"/>
      <c r="EF415" s="1"/>
      <c r="EG415" s="1"/>
      <c r="EH415" s="1"/>
      <c r="EI415" s="1"/>
      <c r="EJ415" s="1"/>
      <c r="EK415" s="1"/>
      <c r="EL415" s="1"/>
      <c r="EM415" s="1"/>
      <c r="EN415" s="1"/>
    </row>
    <row r="416" spans="1:14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c r="BJ416" s="1"/>
      <c r="BK416" s="1"/>
      <c r="BL416" s="1"/>
      <c r="BM416" s="1"/>
      <c r="BN416" s="1"/>
      <c r="BO416" s="1"/>
      <c r="BP416" s="1"/>
      <c r="BQ416" s="1"/>
      <c r="BR416" s="1"/>
      <c r="BS416" s="1"/>
      <c r="BT416" s="1"/>
      <c r="BU416" s="1"/>
      <c r="BV416" s="1"/>
      <c r="BW416" s="1"/>
      <c r="BX416" s="1"/>
      <c r="BY416" s="1"/>
      <c r="BZ416" s="1"/>
      <c r="CA416" s="1"/>
      <c r="CB416" s="1"/>
      <c r="CC416" s="1"/>
      <c r="CD416" s="1"/>
      <c r="CE416" s="1"/>
      <c r="CF416" s="1"/>
      <c r="CG416" s="1"/>
      <c r="CH416" s="1"/>
      <c r="CI416" s="1"/>
      <c r="CJ416" s="1"/>
      <c r="CK416" s="1"/>
      <c r="CL416" s="1"/>
      <c r="CM416" s="1"/>
      <c r="CN416" s="1"/>
      <c r="CO416" s="1"/>
      <c r="CP416" s="1"/>
      <c r="CQ416" s="1"/>
      <c r="CR416" s="1"/>
      <c r="CS416" s="1"/>
      <c r="CT416" s="1"/>
      <c r="CU416" s="1"/>
      <c r="CV416" s="1"/>
      <c r="CW416" s="1"/>
      <c r="CX416" s="1"/>
      <c r="CY416" s="1"/>
      <c r="CZ416" s="1"/>
      <c r="DA416" s="1"/>
      <c r="DB416" s="1"/>
      <c r="DC416" s="1"/>
      <c r="DD416" s="1"/>
      <c r="DE416" s="1"/>
      <c r="DF416" s="1"/>
      <c r="DG416" s="1"/>
      <c r="DH416" s="1"/>
      <c r="DI416" s="1"/>
      <c r="DJ416" s="1"/>
      <c r="DK416" s="1"/>
      <c r="DL416" s="1"/>
      <c r="DM416" s="1"/>
      <c r="DN416" s="1"/>
      <c r="DO416" s="1"/>
      <c r="DP416" s="1"/>
      <c r="DQ416" s="1"/>
      <c r="DR416" s="1"/>
      <c r="DS416" s="1"/>
      <c r="DT416" s="1"/>
      <c r="DU416" s="1"/>
      <c r="DV416" s="1"/>
      <c r="DW416" s="1"/>
      <c r="DX416" s="1"/>
      <c r="DY416" s="1"/>
      <c r="DZ416" s="1"/>
      <c r="EA416" s="1"/>
      <c r="EB416" s="1"/>
      <c r="EC416" s="1"/>
      <c r="ED416" s="1"/>
      <c r="EE416" s="1"/>
      <c r="EF416" s="1"/>
      <c r="EG416" s="1"/>
      <c r="EH416" s="1"/>
      <c r="EI416" s="1"/>
      <c r="EJ416" s="1"/>
      <c r="EK416" s="1"/>
      <c r="EL416" s="1"/>
      <c r="EM416" s="1"/>
      <c r="EN416" s="1"/>
    </row>
    <row r="417" spans="1:14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c r="BJ417" s="1"/>
      <c r="BK417" s="1"/>
      <c r="BL417" s="1"/>
      <c r="BM417" s="1"/>
      <c r="BN417" s="1"/>
      <c r="BO417" s="1"/>
      <c r="BP417" s="1"/>
      <c r="BQ417" s="1"/>
      <c r="BR417" s="1"/>
      <c r="BS417" s="1"/>
      <c r="BT417" s="1"/>
      <c r="BU417" s="1"/>
      <c r="BV417" s="1"/>
      <c r="BW417" s="1"/>
      <c r="BX417" s="1"/>
      <c r="BY417" s="1"/>
      <c r="BZ417" s="1"/>
      <c r="CA417" s="1"/>
      <c r="CB417" s="1"/>
      <c r="CC417" s="1"/>
      <c r="CD417" s="1"/>
      <c r="CE417" s="1"/>
      <c r="CF417" s="1"/>
      <c r="CG417" s="1"/>
      <c r="CH417" s="1"/>
      <c r="CI417" s="1"/>
      <c r="CJ417" s="1"/>
      <c r="CK417" s="1"/>
      <c r="CL417" s="1"/>
      <c r="CM417" s="1"/>
      <c r="CN417" s="1"/>
      <c r="CO417" s="1"/>
      <c r="CP417" s="1"/>
      <c r="CQ417" s="1"/>
      <c r="CR417" s="1"/>
      <c r="CS417" s="1"/>
      <c r="CT417" s="1"/>
      <c r="CU417" s="1"/>
      <c r="CV417" s="1"/>
      <c r="CW417" s="1"/>
      <c r="CX417" s="1"/>
      <c r="CY417" s="1"/>
      <c r="CZ417" s="1"/>
      <c r="DA417" s="1"/>
      <c r="DB417" s="1"/>
      <c r="DC417" s="1"/>
      <c r="DD417" s="1"/>
      <c r="DE417" s="1"/>
      <c r="DF417" s="1"/>
      <c r="DG417" s="1"/>
      <c r="DH417" s="1"/>
      <c r="DI417" s="1"/>
      <c r="DJ417" s="1"/>
      <c r="DK417" s="1"/>
      <c r="DL417" s="1"/>
      <c r="DM417" s="1"/>
      <c r="DN417" s="1"/>
      <c r="DO417" s="1"/>
      <c r="DP417" s="1"/>
      <c r="DQ417" s="1"/>
      <c r="DR417" s="1"/>
      <c r="DS417" s="1"/>
      <c r="DT417" s="1"/>
      <c r="DU417" s="1"/>
      <c r="DV417" s="1"/>
      <c r="DW417" s="1"/>
      <c r="DX417" s="1"/>
      <c r="DY417" s="1"/>
      <c r="DZ417" s="1"/>
      <c r="EA417" s="1"/>
      <c r="EB417" s="1"/>
      <c r="EC417" s="1"/>
      <c r="ED417" s="1"/>
      <c r="EE417" s="1"/>
      <c r="EF417" s="1"/>
      <c r="EG417" s="1"/>
      <c r="EH417" s="1"/>
      <c r="EI417" s="1"/>
      <c r="EJ417" s="1"/>
      <c r="EK417" s="1"/>
      <c r="EL417" s="1"/>
      <c r="EM417" s="1"/>
      <c r="EN417" s="1"/>
    </row>
    <row r="418" spans="1:14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c r="BJ418" s="1"/>
      <c r="BK418" s="1"/>
      <c r="BL418" s="1"/>
      <c r="BM418" s="1"/>
      <c r="BN418" s="1"/>
      <c r="BO418" s="1"/>
      <c r="BP418" s="1"/>
      <c r="BQ418" s="1"/>
      <c r="BR418" s="1"/>
      <c r="BS418" s="1"/>
      <c r="BT418" s="1"/>
      <c r="BU418" s="1"/>
      <c r="BV418" s="1"/>
      <c r="BW418" s="1"/>
      <c r="BX418" s="1"/>
      <c r="BY418" s="1"/>
      <c r="BZ418" s="1"/>
      <c r="CA418" s="1"/>
      <c r="CB418" s="1"/>
      <c r="CC418" s="1"/>
      <c r="CD418" s="1"/>
      <c r="CE418" s="1"/>
      <c r="CF418" s="1"/>
      <c r="CG418" s="1"/>
      <c r="CH418" s="1"/>
      <c r="CI418" s="1"/>
      <c r="CJ418" s="1"/>
      <c r="CK418" s="1"/>
      <c r="CL418" s="1"/>
      <c r="CM418" s="1"/>
      <c r="CN418" s="1"/>
      <c r="CO418" s="1"/>
      <c r="CP418" s="1"/>
      <c r="CQ418" s="1"/>
      <c r="CR418" s="1"/>
      <c r="CS418" s="1"/>
      <c r="CT418" s="1"/>
      <c r="CU418" s="1"/>
      <c r="CV418" s="1"/>
      <c r="CW418" s="1"/>
      <c r="CX418" s="1"/>
      <c r="CY418" s="1"/>
      <c r="CZ418" s="1"/>
      <c r="DA418" s="1"/>
      <c r="DB418" s="1"/>
      <c r="DC418" s="1"/>
      <c r="DD418" s="1"/>
      <c r="DE418" s="1"/>
      <c r="DF418" s="1"/>
      <c r="DG418" s="1"/>
      <c r="DH418" s="1"/>
      <c r="DI418" s="1"/>
      <c r="DJ418" s="1"/>
      <c r="DK418" s="1"/>
      <c r="DL418" s="1"/>
      <c r="DM418" s="1"/>
      <c r="DN418" s="1"/>
      <c r="DO418" s="1"/>
      <c r="DP418" s="1"/>
      <c r="DQ418" s="1"/>
      <c r="DR418" s="1"/>
      <c r="DS418" s="1"/>
      <c r="DT418" s="1"/>
      <c r="DU418" s="1"/>
      <c r="DV418" s="1"/>
      <c r="DW418" s="1"/>
      <c r="DX418" s="1"/>
      <c r="DY418" s="1"/>
      <c r="DZ418" s="1"/>
      <c r="EA418" s="1"/>
      <c r="EB418" s="1"/>
      <c r="EC418" s="1"/>
      <c r="ED418" s="1"/>
      <c r="EE418" s="1"/>
      <c r="EF418" s="1"/>
      <c r="EG418" s="1"/>
      <c r="EH418" s="1"/>
      <c r="EI418" s="1"/>
      <c r="EJ418" s="1"/>
      <c r="EK418" s="1"/>
      <c r="EL418" s="1"/>
      <c r="EM418" s="1"/>
      <c r="EN418" s="1"/>
    </row>
    <row r="419" spans="1:14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c r="BJ419" s="1"/>
      <c r="BK419" s="1"/>
      <c r="BL419" s="1"/>
      <c r="BM419" s="1"/>
      <c r="BN419" s="1"/>
      <c r="BO419" s="1"/>
      <c r="BP419" s="1"/>
      <c r="BQ419" s="1"/>
      <c r="BR419" s="1"/>
      <c r="BS419" s="1"/>
      <c r="BT419" s="1"/>
      <c r="BU419" s="1"/>
      <c r="BV419" s="1"/>
      <c r="BW419" s="1"/>
      <c r="BX419" s="1"/>
      <c r="BY419" s="1"/>
      <c r="BZ419" s="1"/>
      <c r="CA419" s="1"/>
      <c r="CB419" s="1"/>
      <c r="CC419" s="1"/>
      <c r="CD419" s="1"/>
      <c r="CE419" s="1"/>
      <c r="CF419" s="1"/>
      <c r="CG419" s="1"/>
      <c r="CH419" s="1"/>
      <c r="CI419" s="1"/>
      <c r="CJ419" s="1"/>
      <c r="CK419" s="1"/>
      <c r="CL419" s="1"/>
      <c r="CM419" s="1"/>
      <c r="CN419" s="1"/>
      <c r="CO419" s="1"/>
      <c r="CP419" s="1"/>
      <c r="CQ419" s="1"/>
      <c r="CR419" s="1"/>
      <c r="CS419" s="1"/>
      <c r="CT419" s="1"/>
      <c r="CU419" s="1"/>
      <c r="CV419" s="1"/>
      <c r="CW419" s="1"/>
      <c r="CX419" s="1"/>
      <c r="CY419" s="1"/>
      <c r="CZ419" s="1"/>
      <c r="DA419" s="1"/>
      <c r="DB419" s="1"/>
      <c r="DC419" s="1"/>
      <c r="DD419" s="1"/>
      <c r="DE419" s="1"/>
      <c r="DF419" s="1"/>
      <c r="DG419" s="1"/>
      <c r="DH419" s="1"/>
      <c r="DI419" s="1"/>
      <c r="DJ419" s="1"/>
      <c r="DK419" s="1"/>
      <c r="DL419" s="1"/>
      <c r="DM419" s="1"/>
      <c r="DN419" s="1"/>
      <c r="DO419" s="1"/>
      <c r="DP419" s="1"/>
      <c r="DQ419" s="1"/>
      <c r="DR419" s="1"/>
      <c r="DS419" s="1"/>
      <c r="DT419" s="1"/>
      <c r="DU419" s="1"/>
      <c r="DV419" s="1"/>
      <c r="DW419" s="1"/>
      <c r="DX419" s="1"/>
      <c r="DY419" s="1"/>
      <c r="DZ419" s="1"/>
      <c r="EA419" s="1"/>
      <c r="EB419" s="1"/>
      <c r="EC419" s="1"/>
      <c r="ED419" s="1"/>
      <c r="EE419" s="1"/>
      <c r="EF419" s="1"/>
      <c r="EG419" s="1"/>
      <c r="EH419" s="1"/>
      <c r="EI419" s="1"/>
      <c r="EJ419" s="1"/>
      <c r="EK419" s="1"/>
      <c r="EL419" s="1"/>
      <c r="EM419" s="1"/>
      <c r="EN419" s="1"/>
    </row>
    <row r="420" spans="1:14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c r="BJ420" s="1"/>
      <c r="BK420" s="1"/>
      <c r="BL420" s="1"/>
      <c r="BM420" s="1"/>
      <c r="BN420" s="1"/>
      <c r="BO420" s="1"/>
      <c r="BP420" s="1"/>
      <c r="BQ420" s="1"/>
      <c r="BR420" s="1"/>
      <c r="BS420" s="1"/>
      <c r="BT420" s="1"/>
      <c r="BU420" s="1"/>
      <c r="BV420" s="1"/>
      <c r="BW420" s="1"/>
      <c r="BX420" s="1"/>
      <c r="BY420" s="1"/>
      <c r="BZ420" s="1"/>
      <c r="CA420" s="1"/>
      <c r="CB420" s="1"/>
      <c r="CC420" s="1"/>
      <c r="CD420" s="1"/>
      <c r="CE420" s="1"/>
      <c r="CF420" s="1"/>
      <c r="CG420" s="1"/>
      <c r="CH420" s="1"/>
      <c r="CI420" s="1"/>
      <c r="CJ420" s="1"/>
      <c r="CK420" s="1"/>
      <c r="CL420" s="1"/>
      <c r="CM420" s="1"/>
      <c r="CN420" s="1"/>
      <c r="CO420" s="1"/>
      <c r="CP420" s="1"/>
      <c r="CQ420" s="1"/>
      <c r="CR420" s="1"/>
      <c r="CS420" s="1"/>
      <c r="CT420" s="1"/>
      <c r="CU420" s="1"/>
      <c r="CV420" s="1"/>
      <c r="CW420" s="1"/>
      <c r="CX420" s="1"/>
      <c r="CY420" s="1"/>
      <c r="CZ420" s="1"/>
      <c r="DA420" s="1"/>
      <c r="DB420" s="1"/>
      <c r="DC420" s="1"/>
      <c r="DD420" s="1"/>
      <c r="DE420" s="1"/>
      <c r="DF420" s="1"/>
      <c r="DG420" s="1"/>
      <c r="DH420" s="1"/>
      <c r="DI420" s="1"/>
      <c r="DJ420" s="1"/>
      <c r="DK420" s="1"/>
      <c r="DL420" s="1"/>
      <c r="DM420" s="1"/>
      <c r="DN420" s="1"/>
      <c r="DO420" s="1"/>
      <c r="DP420" s="1"/>
      <c r="DQ420" s="1"/>
      <c r="DR420" s="1"/>
      <c r="DS420" s="1"/>
      <c r="DT420" s="1"/>
      <c r="DU420" s="1"/>
      <c r="DV420" s="1"/>
      <c r="DW420" s="1"/>
      <c r="DX420" s="1"/>
      <c r="DY420" s="1"/>
      <c r="DZ420" s="1"/>
      <c r="EA420" s="1"/>
      <c r="EB420" s="1"/>
      <c r="EC420" s="1"/>
      <c r="ED420" s="1"/>
      <c r="EE420" s="1"/>
      <c r="EF420" s="1"/>
      <c r="EG420" s="1"/>
      <c r="EH420" s="1"/>
      <c r="EI420" s="1"/>
      <c r="EJ420" s="1"/>
      <c r="EK420" s="1"/>
      <c r="EL420" s="1"/>
      <c r="EM420" s="1"/>
      <c r="EN420" s="1"/>
    </row>
    <row r="421" spans="1:14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c r="BJ421" s="1"/>
      <c r="BK421" s="1"/>
      <c r="BL421" s="1"/>
      <c r="BM421" s="1"/>
      <c r="BN421" s="1"/>
      <c r="BO421" s="1"/>
      <c r="BP421" s="1"/>
      <c r="BQ421" s="1"/>
      <c r="BR421" s="1"/>
      <c r="BS421" s="1"/>
      <c r="BT421" s="1"/>
      <c r="BU421" s="1"/>
      <c r="BV421" s="1"/>
      <c r="BW421" s="1"/>
      <c r="BX421" s="1"/>
      <c r="BY421" s="1"/>
      <c r="BZ421" s="1"/>
      <c r="CA421" s="1"/>
      <c r="CB421" s="1"/>
      <c r="CC421" s="1"/>
      <c r="CD421" s="1"/>
      <c r="CE421" s="1"/>
      <c r="CF421" s="1"/>
      <c r="CG421" s="1"/>
      <c r="CH421" s="1"/>
      <c r="CI421" s="1"/>
      <c r="CJ421" s="1"/>
      <c r="CK421" s="1"/>
      <c r="CL421" s="1"/>
      <c r="CM421" s="1"/>
      <c r="CN421" s="1"/>
      <c r="CO421" s="1"/>
      <c r="CP421" s="1"/>
      <c r="CQ421" s="1"/>
      <c r="CR421" s="1"/>
      <c r="CS421" s="1"/>
      <c r="CT421" s="1"/>
      <c r="CU421" s="1"/>
      <c r="CV421" s="1"/>
      <c r="CW421" s="1"/>
      <c r="CX421" s="1"/>
      <c r="CY421" s="1"/>
      <c r="CZ421" s="1"/>
      <c r="DA421" s="1"/>
      <c r="DB421" s="1"/>
      <c r="DC421" s="1"/>
      <c r="DD421" s="1"/>
      <c r="DE421" s="1"/>
      <c r="DF421" s="1"/>
      <c r="DG421" s="1"/>
      <c r="DH421" s="1"/>
      <c r="DI421" s="1"/>
      <c r="DJ421" s="1"/>
      <c r="DK421" s="1"/>
      <c r="DL421" s="1"/>
      <c r="DM421" s="1"/>
      <c r="DN421" s="1"/>
      <c r="DO421" s="1"/>
      <c r="DP421" s="1"/>
      <c r="DQ421" s="1"/>
      <c r="DR421" s="1"/>
      <c r="DS421" s="1"/>
      <c r="DT421" s="1"/>
      <c r="DU421" s="1"/>
      <c r="DV421" s="1"/>
      <c r="DW421" s="1"/>
      <c r="DX421" s="1"/>
      <c r="DY421" s="1"/>
      <c r="DZ421" s="1"/>
      <c r="EA421" s="1"/>
      <c r="EB421" s="1"/>
      <c r="EC421" s="1"/>
      <c r="ED421" s="1"/>
      <c r="EE421" s="1"/>
      <c r="EF421" s="1"/>
      <c r="EG421" s="1"/>
      <c r="EH421" s="1"/>
      <c r="EI421" s="1"/>
      <c r="EJ421" s="1"/>
      <c r="EK421" s="1"/>
      <c r="EL421" s="1"/>
      <c r="EM421" s="1"/>
      <c r="EN421" s="1"/>
    </row>
    <row r="422" spans="1:14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c r="BJ422" s="1"/>
      <c r="BK422" s="1"/>
      <c r="BL422" s="1"/>
      <c r="BM422" s="1"/>
      <c r="BN422" s="1"/>
      <c r="BO422" s="1"/>
      <c r="BP422" s="1"/>
      <c r="BQ422" s="1"/>
      <c r="BR422" s="1"/>
      <c r="BS422" s="1"/>
      <c r="BT422" s="1"/>
      <c r="BU422" s="1"/>
      <c r="BV422" s="1"/>
      <c r="BW422" s="1"/>
      <c r="BX422" s="1"/>
      <c r="BY422" s="1"/>
      <c r="BZ422" s="1"/>
      <c r="CA422" s="1"/>
      <c r="CB422" s="1"/>
      <c r="CC422" s="1"/>
      <c r="CD422" s="1"/>
      <c r="CE422" s="1"/>
      <c r="CF422" s="1"/>
      <c r="CG422" s="1"/>
      <c r="CH422" s="1"/>
      <c r="CI422" s="1"/>
      <c r="CJ422" s="1"/>
      <c r="CK422" s="1"/>
      <c r="CL422" s="1"/>
      <c r="CM422" s="1"/>
      <c r="CN422" s="1"/>
      <c r="CO422" s="1"/>
      <c r="CP422" s="1"/>
      <c r="CQ422" s="1"/>
      <c r="CR422" s="1"/>
      <c r="CS422" s="1"/>
      <c r="CT422" s="1"/>
      <c r="CU422" s="1"/>
      <c r="CV422" s="1"/>
      <c r="CW422" s="1"/>
      <c r="CX422" s="1"/>
      <c r="CY422" s="1"/>
      <c r="CZ422" s="1"/>
      <c r="DA422" s="1"/>
      <c r="DB422" s="1"/>
      <c r="DC422" s="1"/>
      <c r="DD422" s="1"/>
      <c r="DE422" s="1"/>
      <c r="DF422" s="1"/>
      <c r="DG422" s="1"/>
      <c r="DH422" s="1"/>
      <c r="DI422" s="1"/>
      <c r="DJ422" s="1"/>
      <c r="DK422" s="1"/>
      <c r="DL422" s="1"/>
      <c r="DM422" s="1"/>
      <c r="DN422" s="1"/>
      <c r="DO422" s="1"/>
      <c r="DP422" s="1"/>
      <c r="DQ422" s="1"/>
      <c r="DR422" s="1"/>
      <c r="DS422" s="1"/>
      <c r="DT422" s="1"/>
      <c r="DU422" s="1"/>
      <c r="DV422" s="1"/>
      <c r="DW422" s="1"/>
      <c r="DX422" s="1"/>
      <c r="DY422" s="1"/>
      <c r="DZ422" s="1"/>
      <c r="EA422" s="1"/>
      <c r="EB422" s="1"/>
      <c r="EC422" s="1"/>
      <c r="ED422" s="1"/>
      <c r="EE422" s="1"/>
      <c r="EF422" s="1"/>
      <c r="EG422" s="1"/>
      <c r="EH422" s="1"/>
      <c r="EI422" s="1"/>
      <c r="EJ422" s="1"/>
      <c r="EK422" s="1"/>
      <c r="EL422" s="1"/>
      <c r="EM422" s="1"/>
      <c r="EN422" s="1"/>
    </row>
    <row r="423" spans="1:14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c r="BJ423" s="1"/>
      <c r="BK423" s="1"/>
      <c r="BL423" s="1"/>
      <c r="BM423" s="1"/>
      <c r="BN423" s="1"/>
      <c r="BO423" s="1"/>
      <c r="BP423" s="1"/>
      <c r="BQ423" s="1"/>
      <c r="BR423" s="1"/>
      <c r="BS423" s="1"/>
      <c r="BT423" s="1"/>
      <c r="BU423" s="1"/>
      <c r="BV423" s="1"/>
      <c r="BW423" s="1"/>
      <c r="BX423" s="1"/>
      <c r="BY423" s="1"/>
      <c r="BZ423" s="1"/>
      <c r="CA423" s="1"/>
      <c r="CB423" s="1"/>
      <c r="CC423" s="1"/>
      <c r="CD423" s="1"/>
      <c r="CE423" s="1"/>
      <c r="CF423" s="1"/>
      <c r="CG423" s="1"/>
      <c r="CH423" s="1"/>
      <c r="CI423" s="1"/>
      <c r="CJ423" s="1"/>
      <c r="CK423" s="1"/>
      <c r="CL423" s="1"/>
      <c r="CM423" s="1"/>
      <c r="CN423" s="1"/>
      <c r="CO423" s="1"/>
      <c r="CP423" s="1"/>
      <c r="CQ423" s="1"/>
      <c r="CR423" s="1"/>
      <c r="CS423" s="1"/>
      <c r="CT423" s="1"/>
      <c r="CU423" s="1"/>
      <c r="CV423" s="1"/>
      <c r="CW423" s="1"/>
      <c r="CX423" s="1"/>
      <c r="CY423" s="1"/>
      <c r="CZ423" s="1"/>
      <c r="DA423" s="1"/>
      <c r="DB423" s="1"/>
      <c r="DC423" s="1"/>
      <c r="DD423" s="1"/>
      <c r="DE423" s="1"/>
      <c r="DF423" s="1"/>
      <c r="DG423" s="1"/>
      <c r="DH423" s="1"/>
      <c r="DI423" s="1"/>
      <c r="DJ423" s="1"/>
      <c r="DK423" s="1"/>
      <c r="DL423" s="1"/>
      <c r="DM423" s="1"/>
      <c r="DN423" s="1"/>
      <c r="DO423" s="1"/>
      <c r="DP423" s="1"/>
      <c r="DQ423" s="1"/>
      <c r="DR423" s="1"/>
      <c r="DS423" s="1"/>
      <c r="DT423" s="1"/>
      <c r="DU423" s="1"/>
      <c r="DV423" s="1"/>
      <c r="DW423" s="1"/>
      <c r="DX423" s="1"/>
      <c r="DY423" s="1"/>
      <c r="DZ423" s="1"/>
      <c r="EA423" s="1"/>
      <c r="EB423" s="1"/>
      <c r="EC423" s="1"/>
      <c r="ED423" s="1"/>
      <c r="EE423" s="1"/>
      <c r="EF423" s="1"/>
      <c r="EG423" s="1"/>
      <c r="EH423" s="1"/>
      <c r="EI423" s="1"/>
      <c r="EJ423" s="1"/>
      <c r="EK423" s="1"/>
      <c r="EL423" s="1"/>
      <c r="EM423" s="1"/>
      <c r="EN423" s="1"/>
    </row>
    <row r="424" spans="1:14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c r="BJ424" s="1"/>
      <c r="BK424" s="1"/>
      <c r="BL424" s="1"/>
      <c r="BM424" s="1"/>
      <c r="BN424" s="1"/>
      <c r="BO424" s="1"/>
      <c r="BP424" s="1"/>
      <c r="BQ424" s="1"/>
      <c r="BR424" s="1"/>
      <c r="BS424" s="1"/>
      <c r="BT424" s="1"/>
      <c r="BU424" s="1"/>
      <c r="BV424" s="1"/>
      <c r="BW424" s="1"/>
      <c r="BX424" s="1"/>
      <c r="BY424" s="1"/>
      <c r="BZ424" s="1"/>
      <c r="CA424" s="1"/>
      <c r="CB424" s="1"/>
      <c r="CC424" s="1"/>
      <c r="CD424" s="1"/>
      <c r="CE424" s="1"/>
      <c r="CF424" s="1"/>
      <c r="CG424" s="1"/>
      <c r="CH424" s="1"/>
      <c r="CI424" s="1"/>
      <c r="CJ424" s="1"/>
      <c r="CK424" s="1"/>
      <c r="CL424" s="1"/>
      <c r="CM424" s="1"/>
      <c r="CN424" s="1"/>
      <c r="CO424" s="1"/>
      <c r="CP424" s="1"/>
      <c r="CQ424" s="1"/>
      <c r="CR424" s="1"/>
      <c r="CS424" s="1"/>
      <c r="CT424" s="1"/>
      <c r="CU424" s="1"/>
      <c r="CV424" s="1"/>
      <c r="CW424" s="1"/>
      <c r="CX424" s="1"/>
      <c r="CY424" s="1"/>
      <c r="CZ424" s="1"/>
      <c r="DA424" s="1"/>
      <c r="DB424" s="1"/>
      <c r="DC424" s="1"/>
      <c r="DD424" s="1"/>
      <c r="DE424" s="1"/>
      <c r="DF424" s="1"/>
      <c r="DG424" s="1"/>
      <c r="DH424" s="1"/>
      <c r="DI424" s="1"/>
      <c r="DJ424" s="1"/>
      <c r="DK424" s="1"/>
      <c r="DL424" s="1"/>
      <c r="DM424" s="1"/>
      <c r="DN424" s="1"/>
      <c r="DO424" s="1"/>
      <c r="DP424" s="1"/>
      <c r="DQ424" s="1"/>
      <c r="DR424" s="1"/>
      <c r="DS424" s="1"/>
      <c r="DT424" s="1"/>
      <c r="DU424" s="1"/>
      <c r="DV424" s="1"/>
      <c r="DW424" s="1"/>
      <c r="DX424" s="1"/>
      <c r="DY424" s="1"/>
      <c r="DZ424" s="1"/>
      <c r="EA424" s="1"/>
      <c r="EB424" s="1"/>
      <c r="EC424" s="1"/>
      <c r="ED424" s="1"/>
      <c r="EE424" s="1"/>
      <c r="EF424" s="1"/>
      <c r="EG424" s="1"/>
      <c r="EH424" s="1"/>
      <c r="EI424" s="1"/>
      <c r="EJ424" s="1"/>
      <c r="EK424" s="1"/>
      <c r="EL424" s="1"/>
      <c r="EM424" s="1"/>
      <c r="EN424" s="1"/>
    </row>
    <row r="425" spans="1:14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c r="BJ425" s="1"/>
      <c r="BK425" s="1"/>
      <c r="BL425" s="1"/>
      <c r="BM425" s="1"/>
      <c r="BN425" s="1"/>
      <c r="BO425" s="1"/>
      <c r="BP425" s="1"/>
      <c r="BQ425" s="1"/>
      <c r="BR425" s="1"/>
      <c r="BS425" s="1"/>
      <c r="BT425" s="1"/>
      <c r="BU425" s="1"/>
      <c r="BV425" s="1"/>
      <c r="BW425" s="1"/>
      <c r="BX425" s="1"/>
      <c r="BY425" s="1"/>
      <c r="BZ425" s="1"/>
      <c r="CA425" s="1"/>
      <c r="CB425" s="1"/>
      <c r="CC425" s="1"/>
      <c r="CD425" s="1"/>
      <c r="CE425" s="1"/>
      <c r="CF425" s="1"/>
      <c r="CG425" s="1"/>
      <c r="CH425" s="1"/>
      <c r="CI425" s="1"/>
      <c r="CJ425" s="1"/>
      <c r="CK425" s="1"/>
      <c r="CL425" s="1"/>
      <c r="CM425" s="1"/>
      <c r="CN425" s="1"/>
      <c r="CO425" s="1"/>
      <c r="CP425" s="1"/>
      <c r="CQ425" s="1"/>
      <c r="CR425" s="1"/>
      <c r="CS425" s="1"/>
      <c r="CT425" s="1"/>
      <c r="CU425" s="1"/>
      <c r="CV425" s="1"/>
      <c r="CW425" s="1"/>
      <c r="CX425" s="1"/>
      <c r="CY425" s="1"/>
      <c r="CZ425" s="1"/>
      <c r="DA425" s="1"/>
      <c r="DB425" s="1"/>
      <c r="DC425" s="1"/>
      <c r="DD425" s="1"/>
      <c r="DE425" s="1"/>
      <c r="DF425" s="1"/>
      <c r="DG425" s="1"/>
      <c r="DH425" s="1"/>
      <c r="DI425" s="1"/>
      <c r="DJ425" s="1"/>
      <c r="DK425" s="1"/>
      <c r="DL425" s="1"/>
      <c r="DM425" s="1"/>
      <c r="DN425" s="1"/>
      <c r="DO425" s="1"/>
      <c r="DP425" s="1"/>
      <c r="DQ425" s="1"/>
      <c r="DR425" s="1"/>
      <c r="DS425" s="1"/>
      <c r="DT425" s="1"/>
      <c r="DU425" s="1"/>
      <c r="DV425" s="1"/>
      <c r="DW425" s="1"/>
      <c r="DX425" s="1"/>
      <c r="DY425" s="1"/>
      <c r="DZ425" s="1"/>
      <c r="EA425" s="1"/>
      <c r="EB425" s="1"/>
      <c r="EC425" s="1"/>
      <c r="ED425" s="1"/>
      <c r="EE425" s="1"/>
      <c r="EF425" s="1"/>
      <c r="EG425" s="1"/>
      <c r="EH425" s="1"/>
      <c r="EI425" s="1"/>
      <c r="EJ425" s="1"/>
      <c r="EK425" s="1"/>
      <c r="EL425" s="1"/>
      <c r="EM425" s="1"/>
      <c r="EN425" s="1"/>
    </row>
    <row r="426" spans="1:14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c r="BJ426" s="1"/>
      <c r="BK426" s="1"/>
      <c r="BL426" s="1"/>
      <c r="BM426" s="1"/>
      <c r="BN426" s="1"/>
      <c r="BO426" s="1"/>
      <c r="BP426" s="1"/>
      <c r="BQ426" s="1"/>
      <c r="BR426" s="1"/>
      <c r="BS426" s="1"/>
      <c r="BT426" s="1"/>
      <c r="BU426" s="1"/>
      <c r="BV426" s="1"/>
      <c r="BW426" s="1"/>
      <c r="BX426" s="1"/>
      <c r="BY426" s="1"/>
      <c r="BZ426" s="1"/>
      <c r="CA426" s="1"/>
      <c r="CB426" s="1"/>
      <c r="CC426" s="1"/>
      <c r="CD426" s="1"/>
      <c r="CE426" s="1"/>
      <c r="CF426" s="1"/>
      <c r="CG426" s="1"/>
      <c r="CH426" s="1"/>
      <c r="CI426" s="1"/>
      <c r="CJ426" s="1"/>
      <c r="CK426" s="1"/>
      <c r="CL426" s="1"/>
      <c r="CM426" s="1"/>
      <c r="CN426" s="1"/>
      <c r="CO426" s="1"/>
      <c r="CP426" s="1"/>
      <c r="CQ426" s="1"/>
      <c r="CR426" s="1"/>
      <c r="CS426" s="1"/>
      <c r="CT426" s="1"/>
      <c r="CU426" s="1"/>
      <c r="CV426" s="1"/>
      <c r="CW426" s="1"/>
      <c r="CX426" s="1"/>
      <c r="CY426" s="1"/>
      <c r="CZ426" s="1"/>
      <c r="DA426" s="1"/>
      <c r="DB426" s="1"/>
      <c r="DC426" s="1"/>
      <c r="DD426" s="1"/>
      <c r="DE426" s="1"/>
      <c r="DF426" s="1"/>
      <c r="DG426" s="1"/>
      <c r="DH426" s="1"/>
      <c r="DI426" s="1"/>
      <c r="DJ426" s="1"/>
      <c r="DK426" s="1"/>
      <c r="DL426" s="1"/>
      <c r="DM426" s="1"/>
      <c r="DN426" s="1"/>
      <c r="DO426" s="1"/>
      <c r="DP426" s="1"/>
      <c r="DQ426" s="1"/>
      <c r="DR426" s="1"/>
      <c r="DS426" s="1"/>
      <c r="DT426" s="1"/>
      <c r="DU426" s="1"/>
      <c r="DV426" s="1"/>
      <c r="DW426" s="1"/>
      <c r="DX426" s="1"/>
      <c r="DY426" s="1"/>
      <c r="DZ426" s="1"/>
      <c r="EA426" s="1"/>
      <c r="EB426" s="1"/>
      <c r="EC426" s="1"/>
      <c r="ED426" s="1"/>
      <c r="EE426" s="1"/>
      <c r="EF426" s="1"/>
      <c r="EG426" s="1"/>
      <c r="EH426" s="1"/>
      <c r="EI426" s="1"/>
      <c r="EJ426" s="1"/>
      <c r="EK426" s="1"/>
      <c r="EL426" s="1"/>
      <c r="EM426" s="1"/>
      <c r="EN426" s="1"/>
    </row>
    <row r="427" spans="1:14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c r="BJ427" s="1"/>
      <c r="BK427" s="1"/>
      <c r="BL427" s="1"/>
      <c r="BM427" s="1"/>
      <c r="BN427" s="1"/>
      <c r="BO427" s="1"/>
      <c r="BP427" s="1"/>
      <c r="BQ427" s="1"/>
      <c r="BR427" s="1"/>
      <c r="BS427" s="1"/>
      <c r="BT427" s="1"/>
      <c r="BU427" s="1"/>
      <c r="BV427" s="1"/>
      <c r="BW427" s="1"/>
      <c r="BX427" s="1"/>
      <c r="BY427" s="1"/>
      <c r="BZ427" s="1"/>
      <c r="CA427" s="1"/>
      <c r="CB427" s="1"/>
      <c r="CC427" s="1"/>
      <c r="CD427" s="1"/>
      <c r="CE427" s="1"/>
      <c r="CF427" s="1"/>
      <c r="CG427" s="1"/>
      <c r="CH427" s="1"/>
      <c r="CI427" s="1"/>
      <c r="CJ427" s="1"/>
      <c r="CK427" s="1"/>
      <c r="CL427" s="1"/>
      <c r="CM427" s="1"/>
      <c r="CN427" s="1"/>
      <c r="CO427" s="1"/>
      <c r="CP427" s="1"/>
      <c r="CQ427" s="1"/>
      <c r="CR427" s="1"/>
      <c r="CS427" s="1"/>
      <c r="CT427" s="1"/>
      <c r="CU427" s="1"/>
      <c r="CV427" s="1"/>
      <c r="CW427" s="1"/>
      <c r="CX427" s="1"/>
      <c r="CY427" s="1"/>
      <c r="CZ427" s="1"/>
      <c r="DA427" s="1"/>
      <c r="DB427" s="1"/>
      <c r="DC427" s="1"/>
      <c r="DD427" s="1"/>
      <c r="DE427" s="1"/>
      <c r="DF427" s="1"/>
      <c r="DG427" s="1"/>
      <c r="DH427" s="1"/>
      <c r="DI427" s="1"/>
      <c r="DJ427" s="1"/>
      <c r="DK427" s="1"/>
      <c r="DL427" s="1"/>
      <c r="DM427" s="1"/>
      <c r="DN427" s="1"/>
      <c r="DO427" s="1"/>
      <c r="DP427" s="1"/>
      <c r="DQ427" s="1"/>
      <c r="DR427" s="1"/>
      <c r="DS427" s="1"/>
      <c r="DT427" s="1"/>
      <c r="DU427" s="1"/>
      <c r="DV427" s="1"/>
      <c r="DW427" s="1"/>
      <c r="DX427" s="1"/>
      <c r="DY427" s="1"/>
      <c r="DZ427" s="1"/>
      <c r="EA427" s="1"/>
      <c r="EB427" s="1"/>
      <c r="EC427" s="1"/>
      <c r="ED427" s="1"/>
      <c r="EE427" s="1"/>
      <c r="EF427" s="1"/>
      <c r="EG427" s="1"/>
      <c r="EH427" s="1"/>
      <c r="EI427" s="1"/>
      <c r="EJ427" s="1"/>
      <c r="EK427" s="1"/>
      <c r="EL427" s="1"/>
      <c r="EM427" s="1"/>
      <c r="EN427" s="1"/>
    </row>
    <row r="428" spans="1:14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c r="BJ428" s="1"/>
      <c r="BK428" s="1"/>
      <c r="BL428" s="1"/>
      <c r="BM428" s="1"/>
      <c r="BN428" s="1"/>
      <c r="BO428" s="1"/>
      <c r="BP428" s="1"/>
      <c r="BQ428" s="1"/>
      <c r="BR428" s="1"/>
      <c r="BS428" s="1"/>
      <c r="BT428" s="1"/>
      <c r="BU428" s="1"/>
      <c r="BV428" s="1"/>
      <c r="BW428" s="1"/>
      <c r="BX428" s="1"/>
      <c r="BY428" s="1"/>
      <c r="BZ428" s="1"/>
      <c r="CA428" s="1"/>
      <c r="CB428" s="1"/>
      <c r="CC428" s="1"/>
      <c r="CD428" s="1"/>
      <c r="CE428" s="1"/>
      <c r="CF428" s="1"/>
      <c r="CG428" s="1"/>
      <c r="CH428" s="1"/>
      <c r="CI428" s="1"/>
      <c r="CJ428" s="1"/>
      <c r="CK428" s="1"/>
      <c r="CL428" s="1"/>
      <c r="CM428" s="1"/>
      <c r="CN428" s="1"/>
      <c r="CO428" s="1"/>
      <c r="CP428" s="1"/>
      <c r="CQ428" s="1"/>
      <c r="CR428" s="1"/>
      <c r="CS428" s="1"/>
      <c r="CT428" s="1"/>
      <c r="CU428" s="1"/>
      <c r="CV428" s="1"/>
      <c r="CW428" s="1"/>
      <c r="CX428" s="1"/>
      <c r="CY428" s="1"/>
      <c r="CZ428" s="1"/>
      <c r="DA428" s="1"/>
      <c r="DB428" s="1"/>
      <c r="DC428" s="1"/>
      <c r="DD428" s="1"/>
      <c r="DE428" s="1"/>
      <c r="DF428" s="1"/>
      <c r="DG428" s="1"/>
      <c r="DH428" s="1"/>
      <c r="DI428" s="1"/>
      <c r="DJ428" s="1"/>
      <c r="DK428" s="1"/>
      <c r="DL428" s="1"/>
      <c r="DM428" s="1"/>
      <c r="DN428" s="1"/>
      <c r="DO428" s="1"/>
      <c r="DP428" s="1"/>
      <c r="DQ428" s="1"/>
      <c r="DR428" s="1"/>
      <c r="DS428" s="1"/>
      <c r="DT428" s="1"/>
      <c r="DU428" s="1"/>
      <c r="DV428" s="1"/>
      <c r="DW428" s="1"/>
      <c r="DX428" s="1"/>
      <c r="DY428" s="1"/>
      <c r="DZ428" s="1"/>
      <c r="EA428" s="1"/>
      <c r="EB428" s="1"/>
      <c r="EC428" s="1"/>
      <c r="ED428" s="1"/>
      <c r="EE428" s="1"/>
      <c r="EF428" s="1"/>
      <c r="EG428" s="1"/>
      <c r="EH428" s="1"/>
      <c r="EI428" s="1"/>
      <c r="EJ428" s="1"/>
      <c r="EK428" s="1"/>
      <c r="EL428" s="1"/>
      <c r="EM428" s="1"/>
      <c r="EN428" s="1"/>
    </row>
    <row r="429" spans="1:14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c r="BJ429" s="1"/>
      <c r="BK429" s="1"/>
      <c r="BL429" s="1"/>
      <c r="BM429" s="1"/>
      <c r="BN429" s="1"/>
      <c r="BO429" s="1"/>
      <c r="BP429" s="1"/>
      <c r="BQ429" s="1"/>
      <c r="BR429" s="1"/>
      <c r="BS429" s="1"/>
      <c r="BT429" s="1"/>
      <c r="BU429" s="1"/>
      <c r="BV429" s="1"/>
      <c r="BW429" s="1"/>
      <c r="BX429" s="1"/>
      <c r="BY429" s="1"/>
      <c r="BZ429" s="1"/>
      <c r="CA429" s="1"/>
      <c r="CB429" s="1"/>
      <c r="CC429" s="1"/>
      <c r="CD429" s="1"/>
      <c r="CE429" s="1"/>
      <c r="CF429" s="1"/>
      <c r="CG429" s="1"/>
      <c r="CH429" s="1"/>
      <c r="CI429" s="1"/>
      <c r="CJ429" s="1"/>
      <c r="CK429" s="1"/>
      <c r="CL429" s="1"/>
      <c r="CM429" s="1"/>
      <c r="CN429" s="1"/>
      <c r="CO429" s="1"/>
      <c r="CP429" s="1"/>
      <c r="CQ429" s="1"/>
      <c r="CR429" s="1"/>
      <c r="CS429" s="1"/>
      <c r="CT429" s="1"/>
      <c r="CU429" s="1"/>
      <c r="CV429" s="1"/>
      <c r="CW429" s="1"/>
      <c r="CX429" s="1"/>
      <c r="CY429" s="1"/>
      <c r="CZ429" s="1"/>
      <c r="DA429" s="1"/>
      <c r="DB429" s="1"/>
      <c r="DC429" s="1"/>
      <c r="DD429" s="1"/>
      <c r="DE429" s="1"/>
      <c r="DF429" s="1"/>
      <c r="DG429" s="1"/>
      <c r="DH429" s="1"/>
      <c r="DI429" s="1"/>
      <c r="DJ429" s="1"/>
      <c r="DK429" s="1"/>
      <c r="DL429" s="1"/>
      <c r="DM429" s="1"/>
      <c r="DN429" s="1"/>
      <c r="DO429" s="1"/>
      <c r="DP429" s="1"/>
      <c r="DQ429" s="1"/>
      <c r="DR429" s="1"/>
      <c r="DS429" s="1"/>
      <c r="DT429" s="1"/>
      <c r="DU429" s="1"/>
      <c r="DV429" s="1"/>
      <c r="DW429" s="1"/>
      <c r="DX429" s="1"/>
      <c r="DY429" s="1"/>
      <c r="DZ429" s="1"/>
      <c r="EA429" s="1"/>
      <c r="EB429" s="1"/>
      <c r="EC429" s="1"/>
      <c r="ED429" s="1"/>
      <c r="EE429" s="1"/>
      <c r="EF429" s="1"/>
      <c r="EG429" s="1"/>
      <c r="EH429" s="1"/>
      <c r="EI429" s="1"/>
      <c r="EJ429" s="1"/>
      <c r="EK429" s="1"/>
      <c r="EL429" s="1"/>
      <c r="EM429" s="1"/>
      <c r="EN429" s="1"/>
    </row>
    <row r="430" spans="1:14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c r="BJ430" s="1"/>
      <c r="BK430" s="1"/>
      <c r="BL430" s="1"/>
      <c r="BM430" s="1"/>
      <c r="BN430" s="1"/>
      <c r="BO430" s="1"/>
      <c r="BP430" s="1"/>
      <c r="BQ430" s="1"/>
      <c r="BR430" s="1"/>
      <c r="BS430" s="1"/>
      <c r="BT430" s="1"/>
      <c r="BU430" s="1"/>
      <c r="BV430" s="1"/>
      <c r="BW430" s="1"/>
      <c r="BX430" s="1"/>
      <c r="BY430" s="1"/>
      <c r="BZ430" s="1"/>
      <c r="CA430" s="1"/>
      <c r="CB430" s="1"/>
      <c r="CC430" s="1"/>
      <c r="CD430" s="1"/>
      <c r="CE430" s="1"/>
      <c r="CF430" s="1"/>
      <c r="CG430" s="1"/>
      <c r="CH430" s="1"/>
      <c r="CI430" s="1"/>
      <c r="CJ430" s="1"/>
      <c r="CK430" s="1"/>
      <c r="CL430" s="1"/>
      <c r="CM430" s="1"/>
      <c r="CN430" s="1"/>
      <c r="CO430" s="1"/>
      <c r="CP430" s="1"/>
      <c r="CQ430" s="1"/>
      <c r="CR430" s="1"/>
      <c r="CS430" s="1"/>
      <c r="CT430" s="1"/>
      <c r="CU430" s="1"/>
      <c r="CV430" s="1"/>
      <c r="CW430" s="1"/>
      <c r="CX430" s="1"/>
      <c r="CY430" s="1"/>
      <c r="CZ430" s="1"/>
      <c r="DA430" s="1"/>
      <c r="DB430" s="1"/>
      <c r="DC430" s="1"/>
      <c r="DD430" s="1"/>
      <c r="DE430" s="1"/>
      <c r="DF430" s="1"/>
      <c r="DG430" s="1"/>
      <c r="DH430" s="1"/>
      <c r="DI430" s="1"/>
      <c r="DJ430" s="1"/>
      <c r="DK430" s="1"/>
      <c r="DL430" s="1"/>
      <c r="DM430" s="1"/>
      <c r="DN430" s="1"/>
      <c r="DO430" s="1"/>
      <c r="DP430" s="1"/>
      <c r="DQ430" s="1"/>
      <c r="DR430" s="1"/>
      <c r="DS430" s="1"/>
      <c r="DT430" s="1"/>
      <c r="DU430" s="1"/>
      <c r="DV430" s="1"/>
      <c r="DW430" s="1"/>
      <c r="DX430" s="1"/>
      <c r="DY430" s="1"/>
      <c r="DZ430" s="1"/>
      <c r="EA430" s="1"/>
      <c r="EB430" s="1"/>
      <c r="EC430" s="1"/>
      <c r="ED430" s="1"/>
      <c r="EE430" s="1"/>
      <c r="EF430" s="1"/>
      <c r="EG430" s="1"/>
      <c r="EH430" s="1"/>
      <c r="EI430" s="1"/>
      <c r="EJ430" s="1"/>
      <c r="EK430" s="1"/>
      <c r="EL430" s="1"/>
      <c r="EM430" s="1"/>
      <c r="EN430" s="1"/>
    </row>
    <row r="431" spans="1:14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c r="BJ431" s="1"/>
      <c r="BK431" s="1"/>
      <c r="BL431" s="1"/>
      <c r="BM431" s="1"/>
      <c r="BN431" s="1"/>
      <c r="BO431" s="1"/>
      <c r="BP431" s="1"/>
      <c r="BQ431" s="1"/>
      <c r="BR431" s="1"/>
      <c r="BS431" s="1"/>
      <c r="BT431" s="1"/>
      <c r="BU431" s="1"/>
      <c r="BV431" s="1"/>
      <c r="BW431" s="1"/>
      <c r="BX431" s="1"/>
      <c r="BY431" s="1"/>
      <c r="BZ431" s="1"/>
      <c r="CA431" s="1"/>
      <c r="CB431" s="1"/>
      <c r="CC431" s="1"/>
      <c r="CD431" s="1"/>
      <c r="CE431" s="1"/>
      <c r="CF431" s="1"/>
      <c r="CG431" s="1"/>
      <c r="CH431" s="1"/>
      <c r="CI431" s="1"/>
      <c r="CJ431" s="1"/>
      <c r="CK431" s="1"/>
      <c r="CL431" s="1"/>
      <c r="CM431" s="1"/>
      <c r="CN431" s="1"/>
      <c r="CO431" s="1"/>
      <c r="CP431" s="1"/>
      <c r="CQ431" s="1"/>
      <c r="CR431" s="1"/>
      <c r="CS431" s="1"/>
      <c r="CT431" s="1"/>
      <c r="CU431" s="1"/>
      <c r="CV431" s="1"/>
      <c r="CW431" s="1"/>
      <c r="CX431" s="1"/>
      <c r="CY431" s="1"/>
      <c r="CZ431" s="1"/>
      <c r="DA431" s="1"/>
      <c r="DB431" s="1"/>
      <c r="DC431" s="1"/>
      <c r="DD431" s="1"/>
      <c r="DE431" s="1"/>
      <c r="DF431" s="1"/>
      <c r="DG431" s="1"/>
      <c r="DH431" s="1"/>
      <c r="DI431" s="1"/>
      <c r="DJ431" s="1"/>
      <c r="DK431" s="1"/>
      <c r="DL431" s="1"/>
      <c r="DM431" s="1"/>
      <c r="DN431" s="1"/>
      <c r="DO431" s="1"/>
      <c r="DP431" s="1"/>
      <c r="DQ431" s="1"/>
      <c r="DR431" s="1"/>
      <c r="DS431" s="1"/>
      <c r="DT431" s="1"/>
      <c r="DU431" s="1"/>
      <c r="DV431" s="1"/>
      <c r="DW431" s="1"/>
      <c r="DX431" s="1"/>
      <c r="DY431" s="1"/>
      <c r="DZ431" s="1"/>
      <c r="EA431" s="1"/>
      <c r="EB431" s="1"/>
      <c r="EC431" s="1"/>
      <c r="ED431" s="1"/>
      <c r="EE431" s="1"/>
      <c r="EF431" s="1"/>
      <c r="EG431" s="1"/>
      <c r="EH431" s="1"/>
      <c r="EI431" s="1"/>
      <c r="EJ431" s="1"/>
      <c r="EK431" s="1"/>
      <c r="EL431" s="1"/>
      <c r="EM431" s="1"/>
      <c r="EN431" s="1"/>
    </row>
    <row r="432" spans="1:14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c r="BJ432" s="1"/>
      <c r="BK432" s="1"/>
      <c r="BL432" s="1"/>
      <c r="BM432" s="1"/>
      <c r="BN432" s="1"/>
      <c r="BO432" s="1"/>
      <c r="BP432" s="1"/>
      <c r="BQ432" s="1"/>
      <c r="BR432" s="1"/>
      <c r="BS432" s="1"/>
      <c r="BT432" s="1"/>
      <c r="BU432" s="1"/>
      <c r="BV432" s="1"/>
      <c r="BW432" s="1"/>
      <c r="BX432" s="1"/>
      <c r="BY432" s="1"/>
      <c r="BZ432" s="1"/>
      <c r="CA432" s="1"/>
      <c r="CB432" s="1"/>
      <c r="CC432" s="1"/>
      <c r="CD432" s="1"/>
      <c r="CE432" s="1"/>
      <c r="CF432" s="1"/>
      <c r="CG432" s="1"/>
      <c r="CH432" s="1"/>
      <c r="CI432" s="1"/>
      <c r="CJ432" s="1"/>
      <c r="CK432" s="1"/>
      <c r="CL432" s="1"/>
      <c r="CM432" s="1"/>
      <c r="CN432" s="1"/>
      <c r="CO432" s="1"/>
      <c r="CP432" s="1"/>
      <c r="CQ432" s="1"/>
      <c r="CR432" s="1"/>
      <c r="CS432" s="1"/>
      <c r="CT432" s="1"/>
      <c r="CU432" s="1"/>
      <c r="CV432" s="1"/>
      <c r="CW432" s="1"/>
      <c r="CX432" s="1"/>
      <c r="CY432" s="1"/>
      <c r="CZ432" s="1"/>
      <c r="DA432" s="1"/>
      <c r="DB432" s="1"/>
      <c r="DC432" s="1"/>
      <c r="DD432" s="1"/>
      <c r="DE432" s="1"/>
      <c r="DF432" s="1"/>
      <c r="DG432" s="1"/>
      <c r="DH432" s="1"/>
      <c r="DI432" s="1"/>
      <c r="DJ432" s="1"/>
      <c r="DK432" s="1"/>
      <c r="DL432" s="1"/>
      <c r="DM432" s="1"/>
      <c r="DN432" s="1"/>
      <c r="DO432" s="1"/>
      <c r="DP432" s="1"/>
      <c r="DQ432" s="1"/>
      <c r="DR432" s="1"/>
      <c r="DS432" s="1"/>
      <c r="DT432" s="1"/>
      <c r="DU432" s="1"/>
      <c r="DV432" s="1"/>
      <c r="DW432" s="1"/>
      <c r="DX432" s="1"/>
      <c r="DY432" s="1"/>
      <c r="DZ432" s="1"/>
      <c r="EA432" s="1"/>
      <c r="EB432" s="1"/>
      <c r="EC432" s="1"/>
      <c r="ED432" s="1"/>
      <c r="EE432" s="1"/>
      <c r="EF432" s="1"/>
      <c r="EG432" s="1"/>
      <c r="EH432" s="1"/>
      <c r="EI432" s="1"/>
      <c r="EJ432" s="1"/>
      <c r="EK432" s="1"/>
      <c r="EL432" s="1"/>
      <c r="EM432" s="1"/>
      <c r="EN432" s="1"/>
    </row>
    <row r="433" spans="1:14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c r="BJ433" s="1"/>
      <c r="BK433" s="1"/>
      <c r="BL433" s="1"/>
      <c r="BM433" s="1"/>
      <c r="BN433" s="1"/>
      <c r="BO433" s="1"/>
      <c r="BP433" s="1"/>
      <c r="BQ433" s="1"/>
      <c r="BR433" s="1"/>
      <c r="BS433" s="1"/>
      <c r="BT433" s="1"/>
      <c r="BU433" s="1"/>
      <c r="BV433" s="1"/>
      <c r="BW433" s="1"/>
      <c r="BX433" s="1"/>
      <c r="BY433" s="1"/>
      <c r="BZ433" s="1"/>
      <c r="CA433" s="1"/>
      <c r="CB433" s="1"/>
      <c r="CC433" s="1"/>
      <c r="CD433" s="1"/>
      <c r="CE433" s="1"/>
      <c r="CF433" s="1"/>
      <c r="CG433" s="1"/>
      <c r="CH433" s="1"/>
      <c r="CI433" s="1"/>
      <c r="CJ433" s="1"/>
      <c r="CK433" s="1"/>
      <c r="CL433" s="1"/>
      <c r="CM433" s="1"/>
      <c r="CN433" s="1"/>
      <c r="CO433" s="1"/>
      <c r="CP433" s="1"/>
      <c r="CQ433" s="1"/>
      <c r="CR433" s="1"/>
      <c r="CS433" s="1"/>
      <c r="CT433" s="1"/>
      <c r="CU433" s="1"/>
      <c r="CV433" s="1"/>
      <c r="CW433" s="1"/>
      <c r="CX433" s="1"/>
      <c r="CY433" s="1"/>
      <c r="CZ433" s="1"/>
      <c r="DA433" s="1"/>
      <c r="DB433" s="1"/>
      <c r="DC433" s="1"/>
      <c r="DD433" s="1"/>
      <c r="DE433" s="1"/>
      <c r="DF433" s="1"/>
      <c r="DG433" s="1"/>
      <c r="DH433" s="1"/>
      <c r="DI433" s="1"/>
      <c r="DJ433" s="1"/>
      <c r="DK433" s="1"/>
      <c r="DL433" s="1"/>
      <c r="DM433" s="1"/>
      <c r="DN433" s="1"/>
      <c r="DO433" s="1"/>
      <c r="DP433" s="1"/>
      <c r="DQ433" s="1"/>
      <c r="DR433" s="1"/>
      <c r="DS433" s="1"/>
      <c r="DT433" s="1"/>
      <c r="DU433" s="1"/>
      <c r="DV433" s="1"/>
      <c r="DW433" s="1"/>
      <c r="DX433" s="1"/>
      <c r="DY433" s="1"/>
      <c r="DZ433" s="1"/>
      <c r="EA433" s="1"/>
      <c r="EB433" s="1"/>
      <c r="EC433" s="1"/>
      <c r="ED433" s="1"/>
      <c r="EE433" s="1"/>
      <c r="EF433" s="1"/>
      <c r="EG433" s="1"/>
      <c r="EH433" s="1"/>
      <c r="EI433" s="1"/>
      <c r="EJ433" s="1"/>
      <c r="EK433" s="1"/>
      <c r="EL433" s="1"/>
      <c r="EM433" s="1"/>
      <c r="EN433" s="1"/>
    </row>
    <row r="434" spans="1:14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c r="BJ434" s="1"/>
      <c r="BK434" s="1"/>
      <c r="BL434" s="1"/>
      <c r="BM434" s="1"/>
      <c r="BN434" s="1"/>
      <c r="BO434" s="1"/>
      <c r="BP434" s="1"/>
      <c r="BQ434" s="1"/>
      <c r="BR434" s="1"/>
      <c r="BS434" s="1"/>
      <c r="BT434" s="1"/>
      <c r="BU434" s="1"/>
      <c r="BV434" s="1"/>
      <c r="BW434" s="1"/>
      <c r="BX434" s="1"/>
      <c r="BY434" s="1"/>
      <c r="BZ434" s="1"/>
      <c r="CA434" s="1"/>
      <c r="CB434" s="1"/>
      <c r="CC434" s="1"/>
      <c r="CD434" s="1"/>
      <c r="CE434" s="1"/>
      <c r="CF434" s="1"/>
      <c r="CG434" s="1"/>
      <c r="CH434" s="1"/>
      <c r="CI434" s="1"/>
      <c r="CJ434" s="1"/>
      <c r="CK434" s="1"/>
      <c r="CL434" s="1"/>
      <c r="CM434" s="1"/>
      <c r="CN434" s="1"/>
      <c r="CO434" s="1"/>
      <c r="CP434" s="1"/>
      <c r="CQ434" s="1"/>
      <c r="CR434" s="1"/>
      <c r="CS434" s="1"/>
      <c r="CT434" s="1"/>
      <c r="CU434" s="1"/>
      <c r="CV434" s="1"/>
      <c r="CW434" s="1"/>
      <c r="CX434" s="1"/>
      <c r="CY434" s="1"/>
      <c r="CZ434" s="1"/>
      <c r="DA434" s="1"/>
      <c r="DB434" s="1"/>
      <c r="DC434" s="1"/>
      <c r="DD434" s="1"/>
      <c r="DE434" s="1"/>
      <c r="DF434" s="1"/>
      <c r="DG434" s="1"/>
      <c r="DH434" s="1"/>
      <c r="DI434" s="1"/>
      <c r="DJ434" s="1"/>
      <c r="DK434" s="1"/>
      <c r="DL434" s="1"/>
      <c r="DM434" s="1"/>
      <c r="DN434" s="1"/>
      <c r="DO434" s="1"/>
      <c r="DP434" s="1"/>
      <c r="DQ434" s="1"/>
      <c r="DR434" s="1"/>
      <c r="DS434" s="1"/>
      <c r="DT434" s="1"/>
      <c r="DU434" s="1"/>
      <c r="DV434" s="1"/>
      <c r="DW434" s="1"/>
      <c r="DX434" s="1"/>
      <c r="DY434" s="1"/>
      <c r="DZ434" s="1"/>
      <c r="EA434" s="1"/>
      <c r="EB434" s="1"/>
      <c r="EC434" s="1"/>
      <c r="ED434" s="1"/>
      <c r="EE434" s="1"/>
      <c r="EF434" s="1"/>
      <c r="EG434" s="1"/>
      <c r="EH434" s="1"/>
      <c r="EI434" s="1"/>
      <c r="EJ434" s="1"/>
      <c r="EK434" s="1"/>
      <c r="EL434" s="1"/>
      <c r="EM434" s="1"/>
      <c r="EN434" s="1"/>
    </row>
    <row r="435" spans="1:14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c r="BJ435" s="1"/>
      <c r="BK435" s="1"/>
      <c r="BL435" s="1"/>
      <c r="BM435" s="1"/>
      <c r="BN435" s="1"/>
      <c r="BO435" s="1"/>
      <c r="BP435" s="1"/>
      <c r="BQ435" s="1"/>
      <c r="BR435" s="1"/>
      <c r="BS435" s="1"/>
      <c r="BT435" s="1"/>
      <c r="BU435" s="1"/>
      <c r="BV435" s="1"/>
      <c r="BW435" s="1"/>
      <c r="BX435" s="1"/>
      <c r="BY435" s="1"/>
      <c r="BZ435" s="1"/>
      <c r="CA435" s="1"/>
      <c r="CB435" s="1"/>
      <c r="CC435" s="1"/>
      <c r="CD435" s="1"/>
      <c r="CE435" s="1"/>
      <c r="CF435" s="1"/>
      <c r="CG435" s="1"/>
      <c r="CH435" s="1"/>
      <c r="CI435" s="1"/>
      <c r="CJ435" s="1"/>
      <c r="CK435" s="1"/>
      <c r="CL435" s="1"/>
      <c r="CM435" s="1"/>
      <c r="CN435" s="1"/>
      <c r="CO435" s="1"/>
      <c r="CP435" s="1"/>
      <c r="CQ435" s="1"/>
      <c r="CR435" s="1"/>
      <c r="CS435" s="1"/>
      <c r="CT435" s="1"/>
      <c r="CU435" s="1"/>
      <c r="CV435" s="1"/>
      <c r="CW435" s="1"/>
      <c r="CX435" s="1"/>
      <c r="CY435" s="1"/>
      <c r="CZ435" s="1"/>
      <c r="DA435" s="1"/>
      <c r="DB435" s="1"/>
      <c r="DC435" s="1"/>
      <c r="DD435" s="1"/>
      <c r="DE435" s="1"/>
      <c r="DF435" s="1"/>
      <c r="DG435" s="1"/>
      <c r="DH435" s="1"/>
      <c r="DI435" s="1"/>
      <c r="DJ435" s="1"/>
      <c r="DK435" s="1"/>
      <c r="DL435" s="1"/>
      <c r="DM435" s="1"/>
      <c r="DN435" s="1"/>
      <c r="DO435" s="1"/>
      <c r="DP435" s="1"/>
      <c r="DQ435" s="1"/>
      <c r="DR435" s="1"/>
      <c r="DS435" s="1"/>
      <c r="DT435" s="1"/>
      <c r="DU435" s="1"/>
      <c r="DV435" s="1"/>
      <c r="DW435" s="1"/>
      <c r="DX435" s="1"/>
      <c r="DY435" s="1"/>
      <c r="DZ435" s="1"/>
      <c r="EA435" s="1"/>
      <c r="EB435" s="1"/>
      <c r="EC435" s="1"/>
      <c r="ED435" s="1"/>
      <c r="EE435" s="1"/>
      <c r="EF435" s="1"/>
      <c r="EG435" s="1"/>
      <c r="EH435" s="1"/>
      <c r="EI435" s="1"/>
      <c r="EJ435" s="1"/>
      <c r="EK435" s="1"/>
      <c r="EL435" s="1"/>
      <c r="EM435" s="1"/>
      <c r="EN435" s="1"/>
    </row>
    <row r="436" spans="1:14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c r="BJ436" s="1"/>
      <c r="BK436" s="1"/>
      <c r="BL436" s="1"/>
      <c r="BM436" s="1"/>
      <c r="BN436" s="1"/>
      <c r="BO436" s="1"/>
      <c r="BP436" s="1"/>
      <c r="BQ436" s="1"/>
      <c r="BR436" s="1"/>
      <c r="BS436" s="1"/>
      <c r="BT436" s="1"/>
      <c r="BU436" s="1"/>
      <c r="BV436" s="1"/>
      <c r="BW436" s="1"/>
      <c r="BX436" s="1"/>
      <c r="BY436" s="1"/>
      <c r="BZ436" s="1"/>
      <c r="CA436" s="1"/>
      <c r="CB436" s="1"/>
      <c r="CC436" s="1"/>
      <c r="CD436" s="1"/>
      <c r="CE436" s="1"/>
      <c r="CF436" s="1"/>
      <c r="CG436" s="1"/>
      <c r="CH436" s="1"/>
      <c r="CI436" s="1"/>
      <c r="CJ436" s="1"/>
      <c r="CK436" s="1"/>
      <c r="CL436" s="1"/>
      <c r="CM436" s="1"/>
      <c r="CN436" s="1"/>
      <c r="CO436" s="1"/>
      <c r="CP436" s="1"/>
      <c r="CQ436" s="1"/>
      <c r="CR436" s="1"/>
      <c r="CS436" s="1"/>
      <c r="CT436" s="1"/>
      <c r="CU436" s="1"/>
      <c r="CV436" s="1"/>
      <c r="CW436" s="1"/>
      <c r="CX436" s="1"/>
      <c r="CY436" s="1"/>
      <c r="CZ436" s="1"/>
      <c r="DA436" s="1"/>
      <c r="DB436" s="1"/>
      <c r="DC436" s="1"/>
      <c r="DD436" s="1"/>
      <c r="DE436" s="1"/>
      <c r="DF436" s="1"/>
      <c r="DG436" s="1"/>
      <c r="DH436" s="1"/>
      <c r="DI436" s="1"/>
      <c r="DJ436" s="1"/>
      <c r="DK436" s="1"/>
      <c r="DL436" s="1"/>
      <c r="DM436" s="1"/>
      <c r="DN436" s="1"/>
      <c r="DO436" s="1"/>
      <c r="DP436" s="1"/>
      <c r="DQ436" s="1"/>
      <c r="DR436" s="1"/>
      <c r="DS436" s="1"/>
      <c r="DT436" s="1"/>
      <c r="DU436" s="1"/>
      <c r="DV436" s="1"/>
      <c r="DW436" s="1"/>
      <c r="DX436" s="1"/>
      <c r="DY436" s="1"/>
      <c r="DZ436" s="1"/>
      <c r="EA436" s="1"/>
      <c r="EB436" s="1"/>
      <c r="EC436" s="1"/>
      <c r="ED436" s="1"/>
      <c r="EE436" s="1"/>
      <c r="EF436" s="1"/>
      <c r="EG436" s="1"/>
      <c r="EH436" s="1"/>
      <c r="EI436" s="1"/>
      <c r="EJ436" s="1"/>
      <c r="EK436" s="1"/>
      <c r="EL436" s="1"/>
      <c r="EM436" s="1"/>
      <c r="EN436" s="1"/>
    </row>
    <row r="437" spans="1:14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c r="BJ437" s="1"/>
      <c r="BK437" s="1"/>
      <c r="BL437" s="1"/>
      <c r="BM437" s="1"/>
      <c r="BN437" s="1"/>
      <c r="BO437" s="1"/>
      <c r="BP437" s="1"/>
      <c r="BQ437" s="1"/>
      <c r="BR437" s="1"/>
      <c r="BS437" s="1"/>
      <c r="BT437" s="1"/>
      <c r="BU437" s="1"/>
      <c r="BV437" s="1"/>
      <c r="BW437" s="1"/>
      <c r="BX437" s="1"/>
      <c r="BY437" s="1"/>
      <c r="BZ437" s="1"/>
      <c r="CA437" s="1"/>
      <c r="CB437" s="1"/>
      <c r="CC437" s="1"/>
      <c r="CD437" s="1"/>
      <c r="CE437" s="1"/>
      <c r="CF437" s="1"/>
      <c r="CG437" s="1"/>
      <c r="CH437" s="1"/>
      <c r="CI437" s="1"/>
      <c r="CJ437" s="1"/>
      <c r="CK437" s="1"/>
      <c r="CL437" s="1"/>
      <c r="CM437" s="1"/>
      <c r="CN437" s="1"/>
      <c r="CO437" s="1"/>
      <c r="CP437" s="1"/>
      <c r="CQ437" s="1"/>
      <c r="CR437" s="1"/>
      <c r="CS437" s="1"/>
      <c r="CT437" s="1"/>
      <c r="CU437" s="1"/>
      <c r="CV437" s="1"/>
      <c r="CW437" s="1"/>
      <c r="CX437" s="1"/>
      <c r="CY437" s="1"/>
      <c r="CZ437" s="1"/>
      <c r="DA437" s="1"/>
      <c r="DB437" s="1"/>
      <c r="DC437" s="1"/>
      <c r="DD437" s="1"/>
      <c r="DE437" s="1"/>
      <c r="DF437" s="1"/>
      <c r="DG437" s="1"/>
      <c r="DH437" s="1"/>
      <c r="DI437" s="1"/>
      <c r="DJ437" s="1"/>
      <c r="DK437" s="1"/>
      <c r="DL437" s="1"/>
      <c r="DM437" s="1"/>
      <c r="DN437" s="1"/>
      <c r="DO437" s="1"/>
      <c r="DP437" s="1"/>
      <c r="DQ437" s="1"/>
      <c r="DR437" s="1"/>
      <c r="DS437" s="1"/>
      <c r="DT437" s="1"/>
      <c r="DU437" s="1"/>
      <c r="DV437" s="1"/>
      <c r="DW437" s="1"/>
      <c r="DX437" s="1"/>
      <c r="DY437" s="1"/>
      <c r="DZ437" s="1"/>
      <c r="EA437" s="1"/>
      <c r="EB437" s="1"/>
      <c r="EC437" s="1"/>
      <c r="ED437" s="1"/>
      <c r="EE437" s="1"/>
      <c r="EF437" s="1"/>
      <c r="EG437" s="1"/>
      <c r="EH437" s="1"/>
      <c r="EI437" s="1"/>
      <c r="EJ437" s="1"/>
      <c r="EK437" s="1"/>
      <c r="EL437" s="1"/>
      <c r="EM437" s="1"/>
      <c r="EN437" s="1"/>
    </row>
    <row r="438" spans="1:14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c r="BJ438" s="1"/>
      <c r="BK438" s="1"/>
      <c r="BL438" s="1"/>
      <c r="BM438" s="1"/>
      <c r="BN438" s="1"/>
      <c r="BO438" s="1"/>
      <c r="BP438" s="1"/>
      <c r="BQ438" s="1"/>
      <c r="BR438" s="1"/>
      <c r="BS438" s="1"/>
      <c r="BT438" s="1"/>
      <c r="BU438" s="1"/>
      <c r="BV438" s="1"/>
      <c r="BW438" s="1"/>
      <c r="BX438" s="1"/>
      <c r="BY438" s="1"/>
      <c r="BZ438" s="1"/>
      <c r="CA438" s="1"/>
      <c r="CB438" s="1"/>
      <c r="CC438" s="1"/>
      <c r="CD438" s="1"/>
      <c r="CE438" s="1"/>
      <c r="CF438" s="1"/>
      <c r="CG438" s="1"/>
      <c r="CH438" s="1"/>
      <c r="CI438" s="1"/>
      <c r="CJ438" s="1"/>
      <c r="CK438" s="1"/>
      <c r="CL438" s="1"/>
      <c r="CM438" s="1"/>
      <c r="CN438" s="1"/>
      <c r="CO438" s="1"/>
      <c r="CP438" s="1"/>
      <c r="CQ438" s="1"/>
      <c r="CR438" s="1"/>
      <c r="CS438" s="1"/>
      <c r="CT438" s="1"/>
      <c r="CU438" s="1"/>
      <c r="CV438" s="1"/>
      <c r="CW438" s="1"/>
      <c r="CX438" s="1"/>
      <c r="CY438" s="1"/>
      <c r="CZ438" s="1"/>
      <c r="DA438" s="1"/>
      <c r="DB438" s="1"/>
      <c r="DC438" s="1"/>
      <c r="DD438" s="1"/>
      <c r="DE438" s="1"/>
      <c r="DF438" s="1"/>
      <c r="DG438" s="1"/>
      <c r="DH438" s="1"/>
      <c r="DI438" s="1"/>
      <c r="DJ438" s="1"/>
      <c r="DK438" s="1"/>
      <c r="DL438" s="1"/>
      <c r="DM438" s="1"/>
      <c r="DN438" s="1"/>
      <c r="DO438" s="1"/>
      <c r="DP438" s="1"/>
      <c r="DQ438" s="1"/>
      <c r="DR438" s="1"/>
      <c r="DS438" s="1"/>
      <c r="DT438" s="1"/>
      <c r="DU438" s="1"/>
      <c r="DV438" s="1"/>
      <c r="DW438" s="1"/>
      <c r="DX438" s="1"/>
      <c r="DY438" s="1"/>
      <c r="DZ438" s="1"/>
      <c r="EA438" s="1"/>
      <c r="EB438" s="1"/>
      <c r="EC438" s="1"/>
      <c r="ED438" s="1"/>
      <c r="EE438" s="1"/>
      <c r="EF438" s="1"/>
      <c r="EG438" s="1"/>
      <c r="EH438" s="1"/>
      <c r="EI438" s="1"/>
      <c r="EJ438" s="1"/>
      <c r="EK438" s="1"/>
      <c r="EL438" s="1"/>
      <c r="EM438" s="1"/>
      <c r="EN438" s="1"/>
    </row>
    <row r="439" spans="1:14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c r="BJ439" s="1"/>
      <c r="BK439" s="1"/>
      <c r="BL439" s="1"/>
      <c r="BM439" s="1"/>
      <c r="BN439" s="1"/>
      <c r="BO439" s="1"/>
      <c r="BP439" s="1"/>
      <c r="BQ439" s="1"/>
      <c r="BR439" s="1"/>
      <c r="BS439" s="1"/>
      <c r="BT439" s="1"/>
      <c r="BU439" s="1"/>
      <c r="BV439" s="1"/>
      <c r="BW439" s="1"/>
      <c r="BX439" s="1"/>
      <c r="BY439" s="1"/>
      <c r="BZ439" s="1"/>
      <c r="CA439" s="1"/>
      <c r="CB439" s="1"/>
      <c r="CC439" s="1"/>
      <c r="CD439" s="1"/>
      <c r="CE439" s="1"/>
      <c r="CF439" s="1"/>
      <c r="CG439" s="1"/>
      <c r="CH439" s="1"/>
      <c r="CI439" s="1"/>
      <c r="CJ439" s="1"/>
      <c r="CK439" s="1"/>
      <c r="CL439" s="1"/>
      <c r="CM439" s="1"/>
      <c r="CN439" s="1"/>
      <c r="CO439" s="1"/>
      <c r="CP439" s="1"/>
      <c r="CQ439" s="1"/>
      <c r="CR439" s="1"/>
      <c r="CS439" s="1"/>
      <c r="CT439" s="1"/>
      <c r="CU439" s="1"/>
      <c r="CV439" s="1"/>
      <c r="CW439" s="1"/>
      <c r="CX439" s="1"/>
      <c r="CY439" s="1"/>
      <c r="CZ439" s="1"/>
      <c r="DA439" s="1"/>
      <c r="DB439" s="1"/>
      <c r="DC439" s="1"/>
      <c r="DD439" s="1"/>
      <c r="DE439" s="1"/>
      <c r="DF439" s="1"/>
      <c r="DG439" s="1"/>
      <c r="DH439" s="1"/>
      <c r="DI439" s="1"/>
      <c r="DJ439" s="1"/>
      <c r="DK439" s="1"/>
      <c r="DL439" s="1"/>
      <c r="DM439" s="1"/>
      <c r="DN439" s="1"/>
      <c r="DO439" s="1"/>
      <c r="DP439" s="1"/>
      <c r="DQ439" s="1"/>
      <c r="DR439" s="1"/>
      <c r="DS439" s="1"/>
      <c r="DT439" s="1"/>
      <c r="DU439" s="1"/>
      <c r="DV439" s="1"/>
      <c r="DW439" s="1"/>
      <c r="DX439" s="1"/>
      <c r="DY439" s="1"/>
      <c r="DZ439" s="1"/>
      <c r="EA439" s="1"/>
      <c r="EB439" s="1"/>
      <c r="EC439" s="1"/>
      <c r="ED439" s="1"/>
      <c r="EE439" s="1"/>
      <c r="EF439" s="1"/>
      <c r="EG439" s="1"/>
      <c r="EH439" s="1"/>
      <c r="EI439" s="1"/>
      <c r="EJ439" s="1"/>
      <c r="EK439" s="1"/>
      <c r="EL439" s="1"/>
      <c r="EM439" s="1"/>
      <c r="EN439" s="1"/>
    </row>
    <row r="440" spans="1:14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c r="BJ440" s="1"/>
      <c r="BK440" s="1"/>
      <c r="BL440" s="1"/>
      <c r="BM440" s="1"/>
      <c r="BN440" s="1"/>
      <c r="BO440" s="1"/>
      <c r="BP440" s="1"/>
      <c r="BQ440" s="1"/>
      <c r="BR440" s="1"/>
      <c r="BS440" s="1"/>
      <c r="BT440" s="1"/>
      <c r="BU440" s="1"/>
      <c r="BV440" s="1"/>
      <c r="BW440" s="1"/>
      <c r="BX440" s="1"/>
      <c r="BY440" s="1"/>
      <c r="BZ440" s="1"/>
      <c r="CA440" s="1"/>
      <c r="CB440" s="1"/>
      <c r="CC440" s="1"/>
      <c r="CD440" s="1"/>
      <c r="CE440" s="1"/>
      <c r="CF440" s="1"/>
      <c r="CG440" s="1"/>
      <c r="CH440" s="1"/>
      <c r="CI440" s="1"/>
      <c r="CJ440" s="1"/>
      <c r="CK440" s="1"/>
      <c r="CL440" s="1"/>
      <c r="CM440" s="1"/>
      <c r="CN440" s="1"/>
      <c r="CO440" s="1"/>
      <c r="CP440" s="1"/>
      <c r="CQ440" s="1"/>
      <c r="CR440" s="1"/>
      <c r="CS440" s="1"/>
      <c r="CT440" s="1"/>
      <c r="CU440" s="1"/>
      <c r="CV440" s="1"/>
      <c r="CW440" s="1"/>
      <c r="CX440" s="1"/>
      <c r="CY440" s="1"/>
      <c r="CZ440" s="1"/>
      <c r="DA440" s="1"/>
      <c r="DB440" s="1"/>
      <c r="DC440" s="1"/>
      <c r="DD440" s="1"/>
      <c r="DE440" s="1"/>
      <c r="DF440" s="1"/>
      <c r="DG440" s="1"/>
      <c r="DH440" s="1"/>
      <c r="DI440" s="1"/>
      <c r="DJ440" s="1"/>
      <c r="DK440" s="1"/>
      <c r="DL440" s="1"/>
      <c r="DM440" s="1"/>
      <c r="DN440" s="1"/>
      <c r="DO440" s="1"/>
      <c r="DP440" s="1"/>
      <c r="DQ440" s="1"/>
      <c r="DR440" s="1"/>
      <c r="DS440" s="1"/>
      <c r="DT440" s="1"/>
      <c r="DU440" s="1"/>
      <c r="DV440" s="1"/>
      <c r="DW440" s="1"/>
      <c r="DX440" s="1"/>
      <c r="DY440" s="1"/>
      <c r="DZ440" s="1"/>
      <c r="EA440" s="1"/>
      <c r="EB440" s="1"/>
      <c r="EC440" s="1"/>
      <c r="ED440" s="1"/>
      <c r="EE440" s="1"/>
      <c r="EF440" s="1"/>
      <c r="EG440" s="1"/>
      <c r="EH440" s="1"/>
      <c r="EI440" s="1"/>
      <c r="EJ440" s="1"/>
      <c r="EK440" s="1"/>
      <c r="EL440" s="1"/>
      <c r="EM440" s="1"/>
      <c r="EN440" s="1"/>
    </row>
    <row r="441" spans="1:14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c r="BJ441" s="1"/>
      <c r="BK441" s="1"/>
      <c r="BL441" s="1"/>
      <c r="BM441" s="1"/>
      <c r="BN441" s="1"/>
      <c r="BO441" s="1"/>
      <c r="BP441" s="1"/>
      <c r="BQ441" s="1"/>
      <c r="BR441" s="1"/>
      <c r="BS441" s="1"/>
      <c r="BT441" s="1"/>
      <c r="BU441" s="1"/>
      <c r="BV441" s="1"/>
      <c r="BW441" s="1"/>
      <c r="BX441" s="1"/>
      <c r="BY441" s="1"/>
      <c r="BZ441" s="1"/>
      <c r="CA441" s="1"/>
      <c r="CB441" s="1"/>
      <c r="CC441" s="1"/>
      <c r="CD441" s="1"/>
      <c r="CE441" s="1"/>
      <c r="CF441" s="1"/>
      <c r="CG441" s="1"/>
      <c r="CH441" s="1"/>
      <c r="CI441" s="1"/>
      <c r="CJ441" s="1"/>
      <c r="CK441" s="1"/>
      <c r="CL441" s="1"/>
      <c r="CM441" s="1"/>
      <c r="CN441" s="1"/>
      <c r="CO441" s="1"/>
      <c r="CP441" s="1"/>
      <c r="CQ441" s="1"/>
      <c r="CR441" s="1"/>
      <c r="CS441" s="1"/>
      <c r="CT441" s="1"/>
      <c r="CU441" s="1"/>
      <c r="CV441" s="1"/>
      <c r="CW441" s="1"/>
      <c r="CX441" s="1"/>
      <c r="CY441" s="1"/>
      <c r="CZ441" s="1"/>
      <c r="DA441" s="1"/>
      <c r="DB441" s="1"/>
      <c r="DC441" s="1"/>
      <c r="DD441" s="1"/>
      <c r="DE441" s="1"/>
      <c r="DF441" s="1"/>
      <c r="DG441" s="1"/>
      <c r="DH441" s="1"/>
      <c r="DI441" s="1"/>
      <c r="DJ441" s="1"/>
      <c r="DK441" s="1"/>
      <c r="DL441" s="1"/>
      <c r="DM441" s="1"/>
      <c r="DN441" s="1"/>
      <c r="DO441" s="1"/>
      <c r="DP441" s="1"/>
      <c r="DQ441" s="1"/>
      <c r="DR441" s="1"/>
      <c r="DS441" s="1"/>
      <c r="DT441" s="1"/>
      <c r="DU441" s="1"/>
      <c r="DV441" s="1"/>
      <c r="DW441" s="1"/>
      <c r="DX441" s="1"/>
      <c r="DY441" s="1"/>
      <c r="DZ441" s="1"/>
      <c r="EA441" s="1"/>
      <c r="EB441" s="1"/>
      <c r="EC441" s="1"/>
      <c r="ED441" s="1"/>
      <c r="EE441" s="1"/>
      <c r="EF441" s="1"/>
      <c r="EG441" s="1"/>
      <c r="EH441" s="1"/>
      <c r="EI441" s="1"/>
      <c r="EJ441" s="1"/>
      <c r="EK441" s="1"/>
      <c r="EL441" s="1"/>
      <c r="EM441" s="1"/>
      <c r="EN441" s="1"/>
    </row>
    <row r="442" spans="1:14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c r="BJ442" s="1"/>
      <c r="BK442" s="1"/>
      <c r="BL442" s="1"/>
      <c r="BM442" s="1"/>
      <c r="BN442" s="1"/>
      <c r="BO442" s="1"/>
      <c r="BP442" s="1"/>
      <c r="BQ442" s="1"/>
      <c r="BR442" s="1"/>
      <c r="BS442" s="1"/>
      <c r="BT442" s="1"/>
      <c r="BU442" s="1"/>
      <c r="BV442" s="1"/>
      <c r="BW442" s="1"/>
      <c r="BX442" s="1"/>
      <c r="BY442" s="1"/>
      <c r="BZ442" s="1"/>
      <c r="CA442" s="1"/>
      <c r="CB442" s="1"/>
      <c r="CC442" s="1"/>
      <c r="CD442" s="1"/>
      <c r="CE442" s="1"/>
      <c r="CF442" s="1"/>
      <c r="CG442" s="1"/>
      <c r="CH442" s="1"/>
      <c r="CI442" s="1"/>
      <c r="CJ442" s="1"/>
      <c r="CK442" s="1"/>
      <c r="CL442" s="1"/>
      <c r="CM442" s="1"/>
      <c r="CN442" s="1"/>
      <c r="CO442" s="1"/>
      <c r="CP442" s="1"/>
      <c r="CQ442" s="1"/>
      <c r="CR442" s="1"/>
      <c r="CS442" s="1"/>
      <c r="CT442" s="1"/>
      <c r="CU442" s="1"/>
      <c r="CV442" s="1"/>
      <c r="CW442" s="1"/>
      <c r="CX442" s="1"/>
      <c r="CY442" s="1"/>
      <c r="CZ442" s="1"/>
      <c r="DA442" s="1"/>
      <c r="DB442" s="1"/>
      <c r="DC442" s="1"/>
      <c r="DD442" s="1"/>
      <c r="DE442" s="1"/>
      <c r="DF442" s="1"/>
      <c r="DG442" s="1"/>
      <c r="DH442" s="1"/>
      <c r="DI442" s="1"/>
      <c r="DJ442" s="1"/>
      <c r="DK442" s="1"/>
      <c r="DL442" s="1"/>
      <c r="DM442" s="1"/>
      <c r="DN442" s="1"/>
      <c r="DO442" s="1"/>
      <c r="DP442" s="1"/>
      <c r="DQ442" s="1"/>
      <c r="DR442" s="1"/>
      <c r="DS442" s="1"/>
      <c r="DT442" s="1"/>
      <c r="DU442" s="1"/>
      <c r="DV442" s="1"/>
      <c r="DW442" s="1"/>
      <c r="DX442" s="1"/>
      <c r="DY442" s="1"/>
      <c r="DZ442" s="1"/>
      <c r="EA442" s="1"/>
      <c r="EB442" s="1"/>
      <c r="EC442" s="1"/>
      <c r="ED442" s="1"/>
      <c r="EE442" s="1"/>
      <c r="EF442" s="1"/>
      <c r="EG442" s="1"/>
      <c r="EH442" s="1"/>
      <c r="EI442" s="1"/>
      <c r="EJ442" s="1"/>
      <c r="EK442" s="1"/>
      <c r="EL442" s="1"/>
      <c r="EM442" s="1"/>
      <c r="EN442" s="1"/>
    </row>
    <row r="443" spans="1:14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c r="BJ443" s="1"/>
      <c r="BK443" s="1"/>
      <c r="BL443" s="1"/>
      <c r="BM443" s="1"/>
      <c r="BN443" s="1"/>
      <c r="BO443" s="1"/>
      <c r="BP443" s="1"/>
      <c r="BQ443" s="1"/>
      <c r="BR443" s="1"/>
      <c r="BS443" s="1"/>
      <c r="BT443" s="1"/>
      <c r="BU443" s="1"/>
      <c r="BV443" s="1"/>
      <c r="BW443" s="1"/>
      <c r="BX443" s="1"/>
      <c r="BY443" s="1"/>
      <c r="BZ443" s="1"/>
      <c r="CA443" s="1"/>
      <c r="CB443" s="1"/>
      <c r="CC443" s="1"/>
      <c r="CD443" s="1"/>
      <c r="CE443" s="1"/>
      <c r="CF443" s="1"/>
      <c r="CG443" s="1"/>
      <c r="CH443" s="1"/>
      <c r="CI443" s="1"/>
      <c r="CJ443" s="1"/>
      <c r="CK443" s="1"/>
      <c r="CL443" s="1"/>
      <c r="CM443" s="1"/>
      <c r="CN443" s="1"/>
      <c r="CO443" s="1"/>
      <c r="CP443" s="1"/>
      <c r="CQ443" s="1"/>
      <c r="CR443" s="1"/>
      <c r="CS443" s="1"/>
      <c r="CT443" s="1"/>
      <c r="CU443" s="1"/>
      <c r="CV443" s="1"/>
      <c r="CW443" s="1"/>
      <c r="CX443" s="1"/>
      <c r="CY443" s="1"/>
      <c r="CZ443" s="1"/>
      <c r="DA443" s="1"/>
      <c r="DB443" s="1"/>
      <c r="DC443" s="1"/>
      <c r="DD443" s="1"/>
      <c r="DE443" s="1"/>
      <c r="DF443" s="1"/>
      <c r="DG443" s="1"/>
      <c r="DH443" s="1"/>
      <c r="DI443" s="1"/>
      <c r="DJ443" s="1"/>
      <c r="DK443" s="1"/>
      <c r="DL443" s="1"/>
      <c r="DM443" s="1"/>
      <c r="DN443" s="1"/>
      <c r="DO443" s="1"/>
      <c r="DP443" s="1"/>
      <c r="DQ443" s="1"/>
      <c r="DR443" s="1"/>
      <c r="DS443" s="1"/>
      <c r="DT443" s="1"/>
      <c r="DU443" s="1"/>
      <c r="DV443" s="1"/>
      <c r="DW443" s="1"/>
      <c r="DX443" s="1"/>
      <c r="DY443" s="1"/>
      <c r="DZ443" s="1"/>
      <c r="EA443" s="1"/>
      <c r="EB443" s="1"/>
      <c r="EC443" s="1"/>
      <c r="ED443" s="1"/>
      <c r="EE443" s="1"/>
      <c r="EF443" s="1"/>
      <c r="EG443" s="1"/>
      <c r="EH443" s="1"/>
      <c r="EI443" s="1"/>
      <c r="EJ443" s="1"/>
      <c r="EK443" s="1"/>
      <c r="EL443" s="1"/>
      <c r="EM443" s="1"/>
      <c r="EN443" s="1"/>
    </row>
    <row r="444" spans="1:14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c r="BJ444" s="1"/>
      <c r="BK444" s="1"/>
      <c r="BL444" s="1"/>
      <c r="BM444" s="1"/>
      <c r="BN444" s="1"/>
      <c r="BO444" s="1"/>
      <c r="BP444" s="1"/>
      <c r="BQ444" s="1"/>
      <c r="BR444" s="1"/>
      <c r="BS444" s="1"/>
      <c r="BT444" s="1"/>
      <c r="BU444" s="1"/>
      <c r="BV444" s="1"/>
      <c r="BW444" s="1"/>
      <c r="BX444" s="1"/>
      <c r="BY444" s="1"/>
      <c r="BZ444" s="1"/>
      <c r="CA444" s="1"/>
      <c r="CB444" s="1"/>
      <c r="CC444" s="1"/>
      <c r="CD444" s="1"/>
      <c r="CE444" s="1"/>
      <c r="CF444" s="1"/>
      <c r="CG444" s="1"/>
      <c r="CH444" s="1"/>
      <c r="CI444" s="1"/>
      <c r="CJ444" s="1"/>
      <c r="CK444" s="1"/>
      <c r="CL444" s="1"/>
      <c r="CM444" s="1"/>
      <c r="CN444" s="1"/>
      <c r="CO444" s="1"/>
      <c r="CP444" s="1"/>
      <c r="CQ444" s="1"/>
      <c r="CR444" s="1"/>
      <c r="CS444" s="1"/>
      <c r="CT444" s="1"/>
      <c r="CU444" s="1"/>
      <c r="CV444" s="1"/>
      <c r="CW444" s="1"/>
      <c r="CX444" s="1"/>
      <c r="CY444" s="1"/>
      <c r="CZ444" s="1"/>
      <c r="DA444" s="1"/>
      <c r="DB444" s="1"/>
      <c r="DC444" s="1"/>
      <c r="DD444" s="1"/>
      <c r="DE444" s="1"/>
      <c r="DF444" s="1"/>
      <c r="DG444" s="1"/>
      <c r="DH444" s="1"/>
      <c r="DI444" s="1"/>
      <c r="DJ444" s="1"/>
      <c r="DK444" s="1"/>
      <c r="DL444" s="1"/>
      <c r="DM444" s="1"/>
      <c r="DN444" s="1"/>
      <c r="DO444" s="1"/>
      <c r="DP444" s="1"/>
      <c r="DQ444" s="1"/>
      <c r="DR444" s="1"/>
      <c r="DS444" s="1"/>
      <c r="DT444" s="1"/>
      <c r="DU444" s="1"/>
      <c r="DV444" s="1"/>
      <c r="DW444" s="1"/>
      <c r="DX444" s="1"/>
      <c r="DY444" s="1"/>
      <c r="DZ444" s="1"/>
      <c r="EA444" s="1"/>
      <c r="EB444" s="1"/>
      <c r="EC444" s="1"/>
      <c r="ED444" s="1"/>
      <c r="EE444" s="1"/>
      <c r="EF444" s="1"/>
      <c r="EG444" s="1"/>
      <c r="EH444" s="1"/>
      <c r="EI444" s="1"/>
      <c r="EJ444" s="1"/>
      <c r="EK444" s="1"/>
      <c r="EL444" s="1"/>
      <c r="EM444" s="1"/>
      <c r="EN444" s="1"/>
    </row>
    <row r="445" spans="1:14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c r="BJ445" s="1"/>
      <c r="BK445" s="1"/>
      <c r="BL445" s="1"/>
      <c r="BM445" s="1"/>
      <c r="BN445" s="1"/>
      <c r="BO445" s="1"/>
      <c r="BP445" s="1"/>
      <c r="BQ445" s="1"/>
      <c r="BR445" s="1"/>
      <c r="BS445" s="1"/>
      <c r="BT445" s="1"/>
      <c r="BU445" s="1"/>
      <c r="BV445" s="1"/>
      <c r="BW445" s="1"/>
      <c r="BX445" s="1"/>
      <c r="BY445" s="1"/>
      <c r="BZ445" s="1"/>
      <c r="CA445" s="1"/>
      <c r="CB445" s="1"/>
      <c r="CC445" s="1"/>
      <c r="CD445" s="1"/>
      <c r="CE445" s="1"/>
      <c r="CF445" s="1"/>
      <c r="CG445" s="1"/>
      <c r="CH445" s="1"/>
      <c r="CI445" s="1"/>
      <c r="CJ445" s="1"/>
      <c r="CK445" s="1"/>
      <c r="CL445" s="1"/>
      <c r="CM445" s="1"/>
      <c r="CN445" s="1"/>
      <c r="CO445" s="1"/>
      <c r="CP445" s="1"/>
      <c r="CQ445" s="1"/>
      <c r="CR445" s="1"/>
      <c r="CS445" s="1"/>
      <c r="CT445" s="1"/>
      <c r="CU445" s="1"/>
      <c r="CV445" s="1"/>
      <c r="CW445" s="1"/>
      <c r="CX445" s="1"/>
      <c r="CY445" s="1"/>
      <c r="CZ445" s="1"/>
      <c r="DA445" s="1"/>
      <c r="DB445" s="1"/>
      <c r="DC445" s="1"/>
      <c r="DD445" s="1"/>
      <c r="DE445" s="1"/>
      <c r="DF445" s="1"/>
      <c r="DG445" s="1"/>
      <c r="DH445" s="1"/>
      <c r="DI445" s="1"/>
      <c r="DJ445" s="1"/>
      <c r="DK445" s="1"/>
      <c r="DL445" s="1"/>
      <c r="DM445" s="1"/>
      <c r="DN445" s="1"/>
      <c r="DO445" s="1"/>
      <c r="DP445" s="1"/>
      <c r="DQ445" s="1"/>
      <c r="DR445" s="1"/>
      <c r="DS445" s="1"/>
      <c r="DT445" s="1"/>
      <c r="DU445" s="1"/>
      <c r="DV445" s="1"/>
      <c r="DW445" s="1"/>
      <c r="DX445" s="1"/>
      <c r="DY445" s="1"/>
      <c r="DZ445" s="1"/>
      <c r="EA445" s="1"/>
      <c r="EB445" s="1"/>
      <c r="EC445" s="1"/>
      <c r="ED445" s="1"/>
      <c r="EE445" s="1"/>
      <c r="EF445" s="1"/>
      <c r="EG445" s="1"/>
      <c r="EH445" s="1"/>
      <c r="EI445" s="1"/>
      <c r="EJ445" s="1"/>
      <c r="EK445" s="1"/>
      <c r="EL445" s="1"/>
      <c r="EM445" s="1"/>
      <c r="EN445" s="1"/>
    </row>
    <row r="446" spans="1:14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c r="BJ446" s="1"/>
      <c r="BK446" s="1"/>
      <c r="BL446" s="1"/>
      <c r="BM446" s="1"/>
      <c r="BN446" s="1"/>
      <c r="BO446" s="1"/>
      <c r="BP446" s="1"/>
      <c r="BQ446" s="1"/>
      <c r="BR446" s="1"/>
      <c r="BS446" s="1"/>
      <c r="BT446" s="1"/>
      <c r="BU446" s="1"/>
      <c r="BV446" s="1"/>
      <c r="BW446" s="1"/>
      <c r="BX446" s="1"/>
      <c r="BY446" s="1"/>
      <c r="BZ446" s="1"/>
      <c r="CA446" s="1"/>
      <c r="CB446" s="1"/>
      <c r="CC446" s="1"/>
      <c r="CD446" s="1"/>
      <c r="CE446" s="1"/>
      <c r="CF446" s="1"/>
      <c r="CG446" s="1"/>
      <c r="CH446" s="1"/>
      <c r="CI446" s="1"/>
      <c r="CJ446" s="1"/>
      <c r="CK446" s="1"/>
      <c r="CL446" s="1"/>
      <c r="CM446" s="1"/>
      <c r="CN446" s="1"/>
      <c r="CO446" s="1"/>
      <c r="CP446" s="1"/>
      <c r="CQ446" s="1"/>
      <c r="CR446" s="1"/>
      <c r="CS446" s="1"/>
      <c r="CT446" s="1"/>
      <c r="CU446" s="1"/>
      <c r="CV446" s="1"/>
      <c r="CW446" s="1"/>
      <c r="CX446" s="1"/>
      <c r="CY446" s="1"/>
      <c r="CZ446" s="1"/>
      <c r="DA446" s="1"/>
      <c r="DB446" s="1"/>
      <c r="DC446" s="1"/>
      <c r="DD446" s="1"/>
      <c r="DE446" s="1"/>
      <c r="DF446" s="1"/>
      <c r="DG446" s="1"/>
      <c r="DH446" s="1"/>
      <c r="DI446" s="1"/>
      <c r="DJ446" s="1"/>
      <c r="DK446" s="1"/>
      <c r="DL446" s="1"/>
      <c r="DM446" s="1"/>
      <c r="DN446" s="1"/>
      <c r="DO446" s="1"/>
      <c r="DP446" s="1"/>
      <c r="DQ446" s="1"/>
      <c r="DR446" s="1"/>
      <c r="DS446" s="1"/>
      <c r="DT446" s="1"/>
      <c r="DU446" s="1"/>
      <c r="DV446" s="1"/>
      <c r="DW446" s="1"/>
      <c r="DX446" s="1"/>
      <c r="DY446" s="1"/>
      <c r="DZ446" s="1"/>
      <c r="EA446" s="1"/>
      <c r="EB446" s="1"/>
      <c r="EC446" s="1"/>
      <c r="ED446" s="1"/>
      <c r="EE446" s="1"/>
      <c r="EF446" s="1"/>
      <c r="EG446" s="1"/>
      <c r="EH446" s="1"/>
      <c r="EI446" s="1"/>
      <c r="EJ446" s="1"/>
      <c r="EK446" s="1"/>
      <c r="EL446" s="1"/>
      <c r="EM446" s="1"/>
      <c r="EN446" s="1"/>
    </row>
    <row r="447" spans="1:14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c r="BJ447" s="1"/>
      <c r="BK447" s="1"/>
      <c r="BL447" s="1"/>
      <c r="BM447" s="1"/>
      <c r="BN447" s="1"/>
      <c r="BO447" s="1"/>
      <c r="BP447" s="1"/>
      <c r="BQ447" s="1"/>
      <c r="BR447" s="1"/>
      <c r="BS447" s="1"/>
      <c r="BT447" s="1"/>
      <c r="BU447" s="1"/>
      <c r="BV447" s="1"/>
      <c r="BW447" s="1"/>
      <c r="BX447" s="1"/>
      <c r="BY447" s="1"/>
      <c r="BZ447" s="1"/>
      <c r="CA447" s="1"/>
      <c r="CB447" s="1"/>
      <c r="CC447" s="1"/>
      <c r="CD447" s="1"/>
      <c r="CE447" s="1"/>
      <c r="CF447" s="1"/>
      <c r="CG447" s="1"/>
      <c r="CH447" s="1"/>
      <c r="CI447" s="1"/>
      <c r="CJ447" s="1"/>
      <c r="CK447" s="1"/>
      <c r="CL447" s="1"/>
      <c r="CM447" s="1"/>
      <c r="CN447" s="1"/>
      <c r="CO447" s="1"/>
      <c r="CP447" s="1"/>
      <c r="CQ447" s="1"/>
      <c r="CR447" s="1"/>
      <c r="CS447" s="1"/>
      <c r="CT447" s="1"/>
      <c r="CU447" s="1"/>
      <c r="CV447" s="1"/>
      <c r="CW447" s="1"/>
      <c r="CX447" s="1"/>
      <c r="CY447" s="1"/>
      <c r="CZ447" s="1"/>
      <c r="DA447" s="1"/>
      <c r="DB447" s="1"/>
      <c r="DC447" s="1"/>
      <c r="DD447" s="1"/>
      <c r="DE447" s="1"/>
      <c r="DF447" s="1"/>
      <c r="DG447" s="1"/>
      <c r="DH447" s="1"/>
      <c r="DI447" s="1"/>
      <c r="DJ447" s="1"/>
      <c r="DK447" s="1"/>
      <c r="DL447" s="1"/>
      <c r="DM447" s="1"/>
      <c r="DN447" s="1"/>
      <c r="DO447" s="1"/>
      <c r="DP447" s="1"/>
      <c r="DQ447" s="1"/>
      <c r="DR447" s="1"/>
      <c r="DS447" s="1"/>
      <c r="DT447" s="1"/>
      <c r="DU447" s="1"/>
      <c r="DV447" s="1"/>
      <c r="DW447" s="1"/>
      <c r="DX447" s="1"/>
      <c r="DY447" s="1"/>
      <c r="DZ447" s="1"/>
      <c r="EA447" s="1"/>
      <c r="EB447" s="1"/>
      <c r="EC447" s="1"/>
      <c r="ED447" s="1"/>
      <c r="EE447" s="1"/>
      <c r="EF447" s="1"/>
      <c r="EG447" s="1"/>
      <c r="EH447" s="1"/>
      <c r="EI447" s="1"/>
      <c r="EJ447" s="1"/>
      <c r="EK447" s="1"/>
      <c r="EL447" s="1"/>
      <c r="EM447" s="1"/>
      <c r="EN447" s="1"/>
    </row>
    <row r="448" spans="1:14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c r="BJ448" s="1"/>
      <c r="BK448" s="1"/>
      <c r="BL448" s="1"/>
      <c r="BM448" s="1"/>
      <c r="BN448" s="1"/>
      <c r="BO448" s="1"/>
      <c r="BP448" s="1"/>
      <c r="BQ448" s="1"/>
      <c r="BR448" s="1"/>
      <c r="BS448" s="1"/>
      <c r="BT448" s="1"/>
      <c r="BU448" s="1"/>
      <c r="BV448" s="1"/>
      <c r="BW448" s="1"/>
      <c r="BX448" s="1"/>
      <c r="BY448" s="1"/>
      <c r="BZ448" s="1"/>
      <c r="CA448" s="1"/>
      <c r="CB448" s="1"/>
      <c r="CC448" s="1"/>
      <c r="CD448" s="1"/>
      <c r="CE448" s="1"/>
      <c r="CF448" s="1"/>
      <c r="CG448" s="1"/>
      <c r="CH448" s="1"/>
      <c r="CI448" s="1"/>
      <c r="CJ448" s="1"/>
      <c r="CK448" s="1"/>
      <c r="CL448" s="1"/>
      <c r="CM448" s="1"/>
      <c r="CN448" s="1"/>
      <c r="CO448" s="1"/>
      <c r="CP448" s="1"/>
      <c r="CQ448" s="1"/>
      <c r="CR448" s="1"/>
      <c r="CS448" s="1"/>
      <c r="CT448" s="1"/>
      <c r="CU448" s="1"/>
      <c r="CV448" s="1"/>
      <c r="CW448" s="1"/>
      <c r="CX448" s="1"/>
      <c r="CY448" s="1"/>
      <c r="CZ448" s="1"/>
      <c r="DA448" s="1"/>
      <c r="DB448" s="1"/>
      <c r="DC448" s="1"/>
      <c r="DD448" s="1"/>
      <c r="DE448" s="1"/>
      <c r="DF448" s="1"/>
      <c r="DG448" s="1"/>
      <c r="DH448" s="1"/>
      <c r="DI448" s="1"/>
      <c r="DJ448" s="1"/>
      <c r="DK448" s="1"/>
      <c r="DL448" s="1"/>
      <c r="DM448" s="1"/>
      <c r="DN448" s="1"/>
      <c r="DO448" s="1"/>
      <c r="DP448" s="1"/>
      <c r="DQ448" s="1"/>
      <c r="DR448" s="1"/>
      <c r="DS448" s="1"/>
      <c r="DT448" s="1"/>
      <c r="DU448" s="1"/>
      <c r="DV448" s="1"/>
      <c r="DW448" s="1"/>
      <c r="DX448" s="1"/>
      <c r="DY448" s="1"/>
      <c r="DZ448" s="1"/>
      <c r="EA448" s="1"/>
      <c r="EB448" s="1"/>
      <c r="EC448" s="1"/>
      <c r="ED448" s="1"/>
      <c r="EE448" s="1"/>
      <c r="EF448" s="1"/>
      <c r="EG448" s="1"/>
      <c r="EH448" s="1"/>
      <c r="EI448" s="1"/>
      <c r="EJ448" s="1"/>
      <c r="EK448" s="1"/>
      <c r="EL448" s="1"/>
      <c r="EM448" s="1"/>
      <c r="EN448" s="1"/>
    </row>
    <row r="449" spans="1:14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c r="BJ449" s="1"/>
      <c r="BK449" s="1"/>
      <c r="BL449" s="1"/>
      <c r="BM449" s="1"/>
      <c r="BN449" s="1"/>
      <c r="BO449" s="1"/>
      <c r="BP449" s="1"/>
      <c r="BQ449" s="1"/>
      <c r="BR449" s="1"/>
      <c r="BS449" s="1"/>
      <c r="BT449" s="1"/>
      <c r="BU449" s="1"/>
      <c r="BV449" s="1"/>
      <c r="BW449" s="1"/>
      <c r="BX449" s="1"/>
      <c r="BY449" s="1"/>
      <c r="BZ449" s="1"/>
      <c r="CA449" s="1"/>
      <c r="CB449" s="1"/>
      <c r="CC449" s="1"/>
      <c r="CD449" s="1"/>
      <c r="CE449" s="1"/>
      <c r="CF449" s="1"/>
      <c r="CG449" s="1"/>
      <c r="CH449" s="1"/>
      <c r="CI449" s="1"/>
      <c r="CJ449" s="1"/>
      <c r="CK449" s="1"/>
      <c r="CL449" s="1"/>
      <c r="CM449" s="1"/>
      <c r="CN449" s="1"/>
      <c r="CO449" s="1"/>
      <c r="CP449" s="1"/>
      <c r="CQ449" s="1"/>
      <c r="CR449" s="1"/>
      <c r="CS449" s="1"/>
      <c r="CT449" s="1"/>
      <c r="CU449" s="1"/>
      <c r="CV449" s="1"/>
      <c r="CW449" s="1"/>
      <c r="CX449" s="1"/>
      <c r="CY449" s="1"/>
      <c r="CZ449" s="1"/>
      <c r="DA449" s="1"/>
      <c r="DB449" s="1"/>
      <c r="DC449" s="1"/>
      <c r="DD449" s="1"/>
      <c r="DE449" s="1"/>
      <c r="DF449" s="1"/>
      <c r="DG449" s="1"/>
      <c r="DH449" s="1"/>
      <c r="DI449" s="1"/>
      <c r="DJ449" s="1"/>
      <c r="DK449" s="1"/>
      <c r="DL449" s="1"/>
      <c r="DM449" s="1"/>
      <c r="DN449" s="1"/>
      <c r="DO449" s="1"/>
      <c r="DP449" s="1"/>
      <c r="DQ449" s="1"/>
      <c r="DR449" s="1"/>
      <c r="DS449" s="1"/>
      <c r="DT449" s="1"/>
      <c r="DU449" s="1"/>
      <c r="DV449" s="1"/>
      <c r="DW449" s="1"/>
      <c r="DX449" s="1"/>
      <c r="DY449" s="1"/>
      <c r="DZ449" s="1"/>
      <c r="EA449" s="1"/>
      <c r="EB449" s="1"/>
      <c r="EC449" s="1"/>
      <c r="ED449" s="1"/>
      <c r="EE449" s="1"/>
      <c r="EF449" s="1"/>
      <c r="EG449" s="1"/>
      <c r="EH449" s="1"/>
      <c r="EI449" s="1"/>
      <c r="EJ449" s="1"/>
      <c r="EK449" s="1"/>
      <c r="EL449" s="1"/>
      <c r="EM449" s="1"/>
      <c r="EN449" s="1"/>
    </row>
    <row r="450" spans="1:14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c r="BJ450" s="1"/>
      <c r="BK450" s="1"/>
      <c r="BL450" s="1"/>
      <c r="BM450" s="1"/>
      <c r="BN450" s="1"/>
      <c r="BO450" s="1"/>
      <c r="BP450" s="1"/>
      <c r="BQ450" s="1"/>
      <c r="BR450" s="1"/>
      <c r="BS450" s="1"/>
      <c r="BT450" s="1"/>
      <c r="BU450" s="1"/>
      <c r="BV450" s="1"/>
      <c r="BW450" s="1"/>
      <c r="BX450" s="1"/>
      <c r="BY450" s="1"/>
      <c r="BZ450" s="1"/>
      <c r="CA450" s="1"/>
      <c r="CB450" s="1"/>
      <c r="CC450" s="1"/>
      <c r="CD450" s="1"/>
      <c r="CE450" s="1"/>
      <c r="CF450" s="1"/>
      <c r="CG450" s="1"/>
      <c r="CH450" s="1"/>
      <c r="CI450" s="1"/>
      <c r="CJ450" s="1"/>
      <c r="CK450" s="1"/>
      <c r="CL450" s="1"/>
      <c r="CM450" s="1"/>
      <c r="CN450" s="1"/>
      <c r="CO450" s="1"/>
      <c r="CP450" s="1"/>
      <c r="CQ450" s="1"/>
      <c r="CR450" s="1"/>
      <c r="CS450" s="1"/>
      <c r="CT450" s="1"/>
      <c r="CU450" s="1"/>
      <c r="CV450" s="1"/>
      <c r="CW450" s="1"/>
      <c r="CX450" s="1"/>
      <c r="CY450" s="1"/>
      <c r="CZ450" s="1"/>
      <c r="DA450" s="1"/>
      <c r="DB450" s="1"/>
      <c r="DC450" s="1"/>
      <c r="DD450" s="1"/>
      <c r="DE450" s="1"/>
      <c r="DF450" s="1"/>
      <c r="DG450" s="1"/>
      <c r="DH450" s="1"/>
      <c r="DI450" s="1"/>
      <c r="DJ450" s="1"/>
      <c r="DK450" s="1"/>
      <c r="DL450" s="1"/>
      <c r="DM450" s="1"/>
      <c r="DN450" s="1"/>
      <c r="DO450" s="1"/>
      <c r="DP450" s="1"/>
      <c r="DQ450" s="1"/>
      <c r="DR450" s="1"/>
      <c r="DS450" s="1"/>
      <c r="DT450" s="1"/>
      <c r="DU450" s="1"/>
      <c r="DV450" s="1"/>
      <c r="DW450" s="1"/>
      <c r="DX450" s="1"/>
      <c r="DY450" s="1"/>
      <c r="DZ450" s="1"/>
      <c r="EA450" s="1"/>
      <c r="EB450" s="1"/>
      <c r="EC450" s="1"/>
      <c r="ED450" s="1"/>
      <c r="EE450" s="1"/>
      <c r="EF450" s="1"/>
      <c r="EG450" s="1"/>
      <c r="EH450" s="1"/>
      <c r="EI450" s="1"/>
      <c r="EJ450" s="1"/>
      <c r="EK450" s="1"/>
      <c r="EL450" s="1"/>
      <c r="EM450" s="1"/>
      <c r="EN450" s="1"/>
    </row>
    <row r="451" spans="1:14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c r="BJ451" s="1"/>
      <c r="BK451" s="1"/>
      <c r="BL451" s="1"/>
      <c r="BM451" s="1"/>
      <c r="BN451" s="1"/>
      <c r="BO451" s="1"/>
      <c r="BP451" s="1"/>
      <c r="BQ451" s="1"/>
      <c r="BR451" s="1"/>
      <c r="BS451" s="1"/>
      <c r="BT451" s="1"/>
      <c r="BU451" s="1"/>
      <c r="BV451" s="1"/>
      <c r="BW451" s="1"/>
      <c r="BX451" s="1"/>
      <c r="BY451" s="1"/>
      <c r="BZ451" s="1"/>
      <c r="CA451" s="1"/>
      <c r="CB451" s="1"/>
      <c r="CC451" s="1"/>
      <c r="CD451" s="1"/>
      <c r="CE451" s="1"/>
      <c r="CF451" s="1"/>
      <c r="CG451" s="1"/>
      <c r="CH451" s="1"/>
      <c r="CI451" s="1"/>
      <c r="CJ451" s="1"/>
      <c r="CK451" s="1"/>
      <c r="CL451" s="1"/>
      <c r="CM451" s="1"/>
      <c r="CN451" s="1"/>
      <c r="CO451" s="1"/>
      <c r="CP451" s="1"/>
      <c r="CQ451" s="1"/>
      <c r="CR451" s="1"/>
      <c r="CS451" s="1"/>
      <c r="CT451" s="1"/>
      <c r="CU451" s="1"/>
      <c r="CV451" s="1"/>
      <c r="CW451" s="1"/>
      <c r="CX451" s="1"/>
      <c r="CY451" s="1"/>
      <c r="CZ451" s="1"/>
      <c r="DA451" s="1"/>
      <c r="DB451" s="1"/>
      <c r="DC451" s="1"/>
      <c r="DD451" s="1"/>
      <c r="DE451" s="1"/>
      <c r="DF451" s="1"/>
      <c r="DG451" s="1"/>
      <c r="DH451" s="1"/>
      <c r="DI451" s="1"/>
      <c r="DJ451" s="1"/>
      <c r="DK451" s="1"/>
      <c r="DL451" s="1"/>
      <c r="DM451" s="1"/>
      <c r="DN451" s="1"/>
      <c r="DO451" s="1"/>
      <c r="DP451" s="1"/>
      <c r="DQ451" s="1"/>
      <c r="DR451" s="1"/>
      <c r="DS451" s="1"/>
      <c r="DT451" s="1"/>
      <c r="DU451" s="1"/>
      <c r="DV451" s="1"/>
      <c r="DW451" s="1"/>
      <c r="DX451" s="1"/>
      <c r="DY451" s="1"/>
      <c r="DZ451" s="1"/>
      <c r="EA451" s="1"/>
      <c r="EB451" s="1"/>
      <c r="EC451" s="1"/>
      <c r="ED451" s="1"/>
      <c r="EE451" s="1"/>
      <c r="EF451" s="1"/>
      <c r="EG451" s="1"/>
      <c r="EH451" s="1"/>
      <c r="EI451" s="1"/>
      <c r="EJ451" s="1"/>
      <c r="EK451" s="1"/>
      <c r="EL451" s="1"/>
      <c r="EM451" s="1"/>
      <c r="EN451" s="1"/>
    </row>
    <row r="452" spans="1:14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c r="BJ452" s="1"/>
      <c r="BK452" s="1"/>
      <c r="BL452" s="1"/>
      <c r="BM452" s="1"/>
      <c r="BN452" s="1"/>
      <c r="BO452" s="1"/>
      <c r="BP452" s="1"/>
      <c r="BQ452" s="1"/>
      <c r="BR452" s="1"/>
      <c r="BS452" s="1"/>
      <c r="BT452" s="1"/>
      <c r="BU452" s="1"/>
      <c r="BV452" s="1"/>
      <c r="BW452" s="1"/>
      <c r="BX452" s="1"/>
      <c r="BY452" s="1"/>
      <c r="BZ452" s="1"/>
      <c r="CA452" s="1"/>
      <c r="CB452" s="1"/>
      <c r="CC452" s="1"/>
      <c r="CD452" s="1"/>
      <c r="CE452" s="1"/>
      <c r="CF452" s="1"/>
      <c r="CG452" s="1"/>
      <c r="CH452" s="1"/>
      <c r="CI452" s="1"/>
      <c r="CJ452" s="1"/>
      <c r="CK452" s="1"/>
      <c r="CL452" s="1"/>
      <c r="CM452" s="1"/>
      <c r="CN452" s="1"/>
      <c r="CO452" s="1"/>
      <c r="CP452" s="1"/>
      <c r="CQ452" s="1"/>
      <c r="CR452" s="1"/>
      <c r="CS452" s="1"/>
      <c r="CT452" s="1"/>
      <c r="CU452" s="1"/>
      <c r="CV452" s="1"/>
      <c r="CW452" s="1"/>
      <c r="CX452" s="1"/>
      <c r="CY452" s="1"/>
      <c r="CZ452" s="1"/>
      <c r="DA452" s="1"/>
      <c r="DB452" s="1"/>
      <c r="DC452" s="1"/>
      <c r="DD452" s="1"/>
      <c r="DE452" s="1"/>
      <c r="DF452" s="1"/>
      <c r="DG452" s="1"/>
      <c r="DH452" s="1"/>
      <c r="DI452" s="1"/>
      <c r="DJ452" s="1"/>
      <c r="DK452" s="1"/>
      <c r="DL452" s="1"/>
      <c r="DM452" s="1"/>
      <c r="DN452" s="1"/>
      <c r="DO452" s="1"/>
      <c r="DP452" s="1"/>
      <c r="DQ452" s="1"/>
      <c r="DR452" s="1"/>
      <c r="DS452" s="1"/>
      <c r="DT452" s="1"/>
      <c r="DU452" s="1"/>
      <c r="DV452" s="1"/>
      <c r="DW452" s="1"/>
      <c r="DX452" s="1"/>
      <c r="DY452" s="1"/>
      <c r="DZ452" s="1"/>
      <c r="EA452" s="1"/>
      <c r="EB452" s="1"/>
      <c r="EC452" s="1"/>
      <c r="ED452" s="1"/>
      <c r="EE452" s="1"/>
      <c r="EF452" s="1"/>
      <c r="EG452" s="1"/>
      <c r="EH452" s="1"/>
      <c r="EI452" s="1"/>
      <c r="EJ452" s="1"/>
      <c r="EK452" s="1"/>
      <c r="EL452" s="1"/>
      <c r="EM452" s="1"/>
      <c r="EN452" s="1"/>
    </row>
    <row r="453" spans="1:14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c r="BJ453" s="1"/>
      <c r="BK453" s="1"/>
      <c r="BL453" s="1"/>
      <c r="BM453" s="1"/>
      <c r="BN453" s="1"/>
      <c r="BO453" s="1"/>
      <c r="BP453" s="1"/>
      <c r="BQ453" s="1"/>
      <c r="BR453" s="1"/>
      <c r="BS453" s="1"/>
      <c r="BT453" s="1"/>
      <c r="BU453" s="1"/>
      <c r="BV453" s="1"/>
      <c r="BW453" s="1"/>
      <c r="BX453" s="1"/>
      <c r="BY453" s="1"/>
      <c r="BZ453" s="1"/>
      <c r="CA453" s="1"/>
      <c r="CB453" s="1"/>
      <c r="CC453" s="1"/>
      <c r="CD453" s="1"/>
      <c r="CE453" s="1"/>
      <c r="CF453" s="1"/>
      <c r="CG453" s="1"/>
      <c r="CH453" s="1"/>
      <c r="CI453" s="1"/>
      <c r="CJ453" s="1"/>
      <c r="CK453" s="1"/>
      <c r="CL453" s="1"/>
      <c r="CM453" s="1"/>
      <c r="CN453" s="1"/>
      <c r="CO453" s="1"/>
      <c r="CP453" s="1"/>
      <c r="CQ453" s="1"/>
      <c r="CR453" s="1"/>
      <c r="CS453" s="1"/>
      <c r="CT453" s="1"/>
      <c r="CU453" s="1"/>
      <c r="CV453" s="1"/>
      <c r="CW453" s="1"/>
      <c r="CX453" s="1"/>
      <c r="CY453" s="1"/>
      <c r="CZ453" s="1"/>
      <c r="DA453" s="1"/>
      <c r="DB453" s="1"/>
      <c r="DC453" s="1"/>
      <c r="DD453" s="1"/>
      <c r="DE453" s="1"/>
      <c r="DF453" s="1"/>
      <c r="DG453" s="1"/>
      <c r="DH453" s="1"/>
      <c r="DI453" s="1"/>
      <c r="DJ453" s="1"/>
      <c r="DK453" s="1"/>
      <c r="DL453" s="1"/>
      <c r="DM453" s="1"/>
      <c r="DN453" s="1"/>
      <c r="DO453" s="1"/>
      <c r="DP453" s="1"/>
      <c r="DQ453" s="1"/>
      <c r="DR453" s="1"/>
      <c r="DS453" s="1"/>
      <c r="DT453" s="1"/>
      <c r="DU453" s="1"/>
      <c r="DV453" s="1"/>
      <c r="DW453" s="1"/>
      <c r="DX453" s="1"/>
      <c r="DY453" s="1"/>
      <c r="DZ453" s="1"/>
      <c r="EA453" s="1"/>
      <c r="EB453" s="1"/>
      <c r="EC453" s="1"/>
      <c r="ED453" s="1"/>
      <c r="EE453" s="1"/>
      <c r="EF453" s="1"/>
      <c r="EG453" s="1"/>
      <c r="EH453" s="1"/>
      <c r="EI453" s="1"/>
      <c r="EJ453" s="1"/>
      <c r="EK453" s="1"/>
      <c r="EL453" s="1"/>
      <c r="EM453" s="1"/>
      <c r="EN453" s="1"/>
    </row>
    <row r="454" spans="1:14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c r="BJ454" s="1"/>
      <c r="BK454" s="1"/>
      <c r="BL454" s="1"/>
      <c r="BM454" s="1"/>
      <c r="BN454" s="1"/>
      <c r="BO454" s="1"/>
      <c r="BP454" s="1"/>
      <c r="BQ454" s="1"/>
      <c r="BR454" s="1"/>
      <c r="BS454" s="1"/>
      <c r="BT454" s="1"/>
      <c r="BU454" s="1"/>
      <c r="BV454" s="1"/>
      <c r="BW454" s="1"/>
      <c r="BX454" s="1"/>
      <c r="BY454" s="1"/>
      <c r="BZ454" s="1"/>
      <c r="CA454" s="1"/>
      <c r="CB454" s="1"/>
      <c r="CC454" s="1"/>
      <c r="CD454" s="1"/>
      <c r="CE454" s="1"/>
      <c r="CF454" s="1"/>
      <c r="CG454" s="1"/>
      <c r="CH454" s="1"/>
      <c r="CI454" s="1"/>
      <c r="CJ454" s="1"/>
      <c r="CK454" s="1"/>
      <c r="CL454" s="1"/>
      <c r="CM454" s="1"/>
      <c r="CN454" s="1"/>
      <c r="CO454" s="1"/>
      <c r="CP454" s="1"/>
      <c r="CQ454" s="1"/>
      <c r="CR454" s="1"/>
      <c r="CS454" s="1"/>
      <c r="CT454" s="1"/>
      <c r="CU454" s="1"/>
      <c r="CV454" s="1"/>
      <c r="CW454" s="1"/>
      <c r="CX454" s="1"/>
      <c r="CY454" s="1"/>
      <c r="CZ454" s="1"/>
      <c r="DA454" s="1"/>
      <c r="DB454" s="1"/>
      <c r="DC454" s="1"/>
      <c r="DD454" s="1"/>
      <c r="DE454" s="1"/>
      <c r="DF454" s="1"/>
      <c r="DG454" s="1"/>
      <c r="DH454" s="1"/>
      <c r="DI454" s="1"/>
      <c r="DJ454" s="1"/>
      <c r="DK454" s="1"/>
      <c r="DL454" s="1"/>
      <c r="DM454" s="1"/>
      <c r="DN454" s="1"/>
      <c r="DO454" s="1"/>
      <c r="DP454" s="1"/>
      <c r="DQ454" s="1"/>
      <c r="DR454" s="1"/>
      <c r="DS454" s="1"/>
      <c r="DT454" s="1"/>
      <c r="DU454" s="1"/>
      <c r="DV454" s="1"/>
      <c r="DW454" s="1"/>
      <c r="DX454" s="1"/>
      <c r="DY454" s="1"/>
      <c r="DZ454" s="1"/>
      <c r="EA454" s="1"/>
      <c r="EB454" s="1"/>
      <c r="EC454" s="1"/>
      <c r="ED454" s="1"/>
      <c r="EE454" s="1"/>
      <c r="EF454" s="1"/>
      <c r="EG454" s="1"/>
      <c r="EH454" s="1"/>
      <c r="EI454" s="1"/>
      <c r="EJ454" s="1"/>
      <c r="EK454" s="1"/>
      <c r="EL454" s="1"/>
      <c r="EM454" s="1"/>
      <c r="EN454" s="1"/>
    </row>
    <row r="455" spans="1:14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c r="BJ455" s="1"/>
      <c r="BK455" s="1"/>
      <c r="BL455" s="1"/>
      <c r="BM455" s="1"/>
      <c r="BN455" s="1"/>
      <c r="BO455" s="1"/>
      <c r="BP455" s="1"/>
      <c r="BQ455" s="1"/>
      <c r="BR455" s="1"/>
      <c r="BS455" s="1"/>
      <c r="BT455" s="1"/>
      <c r="BU455" s="1"/>
      <c r="BV455" s="1"/>
      <c r="BW455" s="1"/>
      <c r="BX455" s="1"/>
      <c r="BY455" s="1"/>
      <c r="BZ455" s="1"/>
      <c r="CA455" s="1"/>
      <c r="CB455" s="1"/>
      <c r="CC455" s="1"/>
      <c r="CD455" s="1"/>
      <c r="CE455" s="1"/>
      <c r="CF455" s="1"/>
      <c r="CG455" s="1"/>
      <c r="CH455" s="1"/>
      <c r="CI455" s="1"/>
      <c r="CJ455" s="1"/>
      <c r="CK455" s="1"/>
      <c r="CL455" s="1"/>
      <c r="CM455" s="1"/>
      <c r="CN455" s="1"/>
      <c r="CO455" s="1"/>
      <c r="CP455" s="1"/>
      <c r="CQ455" s="1"/>
      <c r="CR455" s="1"/>
      <c r="CS455" s="1"/>
      <c r="CT455" s="1"/>
      <c r="CU455" s="1"/>
      <c r="CV455" s="1"/>
      <c r="CW455" s="1"/>
      <c r="CX455" s="1"/>
      <c r="CY455" s="1"/>
      <c r="CZ455" s="1"/>
      <c r="DA455" s="1"/>
      <c r="DB455" s="1"/>
      <c r="DC455" s="1"/>
      <c r="DD455" s="1"/>
      <c r="DE455" s="1"/>
      <c r="DF455" s="1"/>
      <c r="DG455" s="1"/>
      <c r="DH455" s="1"/>
      <c r="DI455" s="1"/>
      <c r="DJ455" s="1"/>
      <c r="DK455" s="1"/>
      <c r="DL455" s="1"/>
      <c r="DM455" s="1"/>
      <c r="DN455" s="1"/>
      <c r="DO455" s="1"/>
      <c r="DP455" s="1"/>
      <c r="DQ455" s="1"/>
      <c r="DR455" s="1"/>
      <c r="DS455" s="1"/>
      <c r="DT455" s="1"/>
      <c r="DU455" s="1"/>
      <c r="DV455" s="1"/>
      <c r="DW455" s="1"/>
      <c r="DX455" s="1"/>
      <c r="DY455" s="1"/>
      <c r="DZ455" s="1"/>
      <c r="EA455" s="1"/>
      <c r="EB455" s="1"/>
      <c r="EC455" s="1"/>
      <c r="ED455" s="1"/>
      <c r="EE455" s="1"/>
      <c r="EF455" s="1"/>
      <c r="EG455" s="1"/>
      <c r="EH455" s="1"/>
      <c r="EI455" s="1"/>
      <c r="EJ455" s="1"/>
      <c r="EK455" s="1"/>
      <c r="EL455" s="1"/>
      <c r="EM455" s="1"/>
      <c r="EN455" s="1"/>
    </row>
    <row r="456" spans="1:14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c r="BJ456" s="1"/>
      <c r="BK456" s="1"/>
      <c r="BL456" s="1"/>
      <c r="BM456" s="1"/>
      <c r="BN456" s="1"/>
      <c r="BO456" s="1"/>
      <c r="BP456" s="1"/>
      <c r="BQ456" s="1"/>
      <c r="BR456" s="1"/>
      <c r="BS456" s="1"/>
      <c r="BT456" s="1"/>
      <c r="BU456" s="1"/>
      <c r="BV456" s="1"/>
      <c r="BW456" s="1"/>
      <c r="BX456" s="1"/>
      <c r="BY456" s="1"/>
      <c r="BZ456" s="1"/>
      <c r="CA456" s="1"/>
      <c r="CB456" s="1"/>
      <c r="CC456" s="1"/>
      <c r="CD456" s="1"/>
      <c r="CE456" s="1"/>
      <c r="CF456" s="1"/>
      <c r="CG456" s="1"/>
      <c r="CH456" s="1"/>
      <c r="CI456" s="1"/>
      <c r="CJ456" s="1"/>
      <c r="CK456" s="1"/>
      <c r="CL456" s="1"/>
      <c r="CM456" s="1"/>
      <c r="CN456" s="1"/>
      <c r="CO456" s="1"/>
      <c r="CP456" s="1"/>
      <c r="CQ456" s="1"/>
      <c r="CR456" s="1"/>
      <c r="CS456" s="1"/>
      <c r="CT456" s="1"/>
      <c r="CU456" s="1"/>
      <c r="CV456" s="1"/>
      <c r="CW456" s="1"/>
      <c r="CX456" s="1"/>
      <c r="CY456" s="1"/>
      <c r="CZ456" s="1"/>
      <c r="DA456" s="1"/>
      <c r="DB456" s="1"/>
      <c r="DC456" s="1"/>
      <c r="DD456" s="1"/>
      <c r="DE456" s="1"/>
      <c r="DF456" s="1"/>
      <c r="DG456" s="1"/>
      <c r="DH456" s="1"/>
      <c r="DI456" s="1"/>
      <c r="DJ456" s="1"/>
      <c r="DK456" s="1"/>
      <c r="DL456" s="1"/>
      <c r="DM456" s="1"/>
      <c r="DN456" s="1"/>
      <c r="DO456" s="1"/>
      <c r="DP456" s="1"/>
      <c r="DQ456" s="1"/>
      <c r="DR456" s="1"/>
      <c r="DS456" s="1"/>
      <c r="DT456" s="1"/>
      <c r="DU456" s="1"/>
      <c r="DV456" s="1"/>
      <c r="DW456" s="1"/>
      <c r="DX456" s="1"/>
      <c r="DY456" s="1"/>
      <c r="DZ456" s="1"/>
      <c r="EA456" s="1"/>
      <c r="EB456" s="1"/>
      <c r="EC456" s="1"/>
      <c r="ED456" s="1"/>
      <c r="EE456" s="1"/>
      <c r="EF456" s="1"/>
      <c r="EG456" s="1"/>
      <c r="EH456" s="1"/>
      <c r="EI456" s="1"/>
      <c r="EJ456" s="1"/>
      <c r="EK456" s="1"/>
      <c r="EL456" s="1"/>
      <c r="EM456" s="1"/>
      <c r="EN456" s="1"/>
    </row>
    <row r="457" spans="1:14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c r="BJ457" s="1"/>
      <c r="BK457" s="1"/>
      <c r="BL457" s="1"/>
      <c r="BM457" s="1"/>
      <c r="BN457" s="1"/>
      <c r="BO457" s="1"/>
      <c r="BP457" s="1"/>
      <c r="BQ457" s="1"/>
      <c r="BR457" s="1"/>
      <c r="BS457" s="1"/>
      <c r="BT457" s="1"/>
      <c r="BU457" s="1"/>
      <c r="BV457" s="1"/>
      <c r="BW457" s="1"/>
      <c r="BX457" s="1"/>
      <c r="BY457" s="1"/>
      <c r="BZ457" s="1"/>
      <c r="CA457" s="1"/>
      <c r="CB457" s="1"/>
      <c r="CC457" s="1"/>
      <c r="CD457" s="1"/>
      <c r="CE457" s="1"/>
      <c r="CF457" s="1"/>
      <c r="CG457" s="1"/>
      <c r="CH457" s="1"/>
      <c r="CI457" s="1"/>
      <c r="CJ457" s="1"/>
      <c r="CK457" s="1"/>
      <c r="CL457" s="1"/>
      <c r="CM457" s="1"/>
      <c r="CN457" s="1"/>
      <c r="CO457" s="1"/>
      <c r="CP457" s="1"/>
      <c r="CQ457" s="1"/>
      <c r="CR457" s="1"/>
      <c r="CS457" s="1"/>
      <c r="CT457" s="1"/>
      <c r="CU457" s="1"/>
      <c r="CV457" s="1"/>
      <c r="CW457" s="1"/>
      <c r="CX457" s="1"/>
      <c r="CY457" s="1"/>
      <c r="CZ457" s="1"/>
      <c r="DA457" s="1"/>
      <c r="DB457" s="1"/>
      <c r="DC457" s="1"/>
      <c r="DD457" s="1"/>
      <c r="DE457" s="1"/>
      <c r="DF457" s="1"/>
      <c r="DG457" s="1"/>
      <c r="DH457" s="1"/>
      <c r="DI457" s="1"/>
      <c r="DJ457" s="1"/>
      <c r="DK457" s="1"/>
      <c r="DL457" s="1"/>
      <c r="DM457" s="1"/>
      <c r="DN457" s="1"/>
      <c r="DO457" s="1"/>
      <c r="DP457" s="1"/>
      <c r="DQ457" s="1"/>
      <c r="DR457" s="1"/>
      <c r="DS457" s="1"/>
      <c r="DT457" s="1"/>
      <c r="DU457" s="1"/>
      <c r="DV457" s="1"/>
      <c r="DW457" s="1"/>
      <c r="DX457" s="1"/>
      <c r="DY457" s="1"/>
      <c r="DZ457" s="1"/>
      <c r="EA457" s="1"/>
      <c r="EB457" s="1"/>
      <c r="EC457" s="1"/>
      <c r="ED457" s="1"/>
      <c r="EE457" s="1"/>
      <c r="EF457" s="1"/>
      <c r="EG457" s="1"/>
      <c r="EH457" s="1"/>
      <c r="EI457" s="1"/>
      <c r="EJ457" s="1"/>
      <c r="EK457" s="1"/>
      <c r="EL457" s="1"/>
      <c r="EM457" s="1"/>
      <c r="EN457" s="1"/>
    </row>
    <row r="458" spans="1:14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c r="BJ458" s="1"/>
      <c r="BK458" s="1"/>
      <c r="BL458" s="1"/>
      <c r="BM458" s="1"/>
      <c r="BN458" s="1"/>
      <c r="BO458" s="1"/>
      <c r="BP458" s="1"/>
      <c r="BQ458" s="1"/>
      <c r="BR458" s="1"/>
      <c r="BS458" s="1"/>
      <c r="BT458" s="1"/>
      <c r="BU458" s="1"/>
      <c r="BV458" s="1"/>
      <c r="BW458" s="1"/>
      <c r="BX458" s="1"/>
      <c r="BY458" s="1"/>
      <c r="BZ458" s="1"/>
      <c r="CA458" s="1"/>
      <c r="CB458" s="1"/>
      <c r="CC458" s="1"/>
      <c r="CD458" s="1"/>
      <c r="CE458" s="1"/>
      <c r="CF458" s="1"/>
      <c r="CG458" s="1"/>
      <c r="CH458" s="1"/>
      <c r="CI458" s="1"/>
      <c r="CJ458" s="1"/>
      <c r="CK458" s="1"/>
      <c r="CL458" s="1"/>
      <c r="CM458" s="1"/>
      <c r="CN458" s="1"/>
      <c r="CO458" s="1"/>
      <c r="CP458" s="1"/>
      <c r="CQ458" s="1"/>
      <c r="CR458" s="1"/>
      <c r="CS458" s="1"/>
      <c r="CT458" s="1"/>
      <c r="CU458" s="1"/>
      <c r="CV458" s="1"/>
      <c r="CW458" s="1"/>
      <c r="CX458" s="1"/>
      <c r="CY458" s="1"/>
      <c r="CZ458" s="1"/>
      <c r="DA458" s="1"/>
      <c r="DB458" s="1"/>
      <c r="DC458" s="1"/>
      <c r="DD458" s="1"/>
      <c r="DE458" s="1"/>
      <c r="DF458" s="1"/>
      <c r="DG458" s="1"/>
      <c r="DH458" s="1"/>
      <c r="DI458" s="1"/>
      <c r="DJ458" s="1"/>
      <c r="DK458" s="1"/>
      <c r="DL458" s="1"/>
      <c r="DM458" s="1"/>
      <c r="DN458" s="1"/>
      <c r="DO458" s="1"/>
      <c r="DP458" s="1"/>
      <c r="DQ458" s="1"/>
      <c r="DR458" s="1"/>
      <c r="DS458" s="1"/>
      <c r="DT458" s="1"/>
      <c r="DU458" s="1"/>
      <c r="DV458" s="1"/>
      <c r="DW458" s="1"/>
      <c r="DX458" s="1"/>
      <c r="DY458" s="1"/>
      <c r="DZ458" s="1"/>
      <c r="EA458" s="1"/>
      <c r="EB458" s="1"/>
      <c r="EC458" s="1"/>
      <c r="ED458" s="1"/>
      <c r="EE458" s="1"/>
      <c r="EF458" s="1"/>
      <c r="EG458" s="1"/>
      <c r="EH458" s="1"/>
      <c r="EI458" s="1"/>
      <c r="EJ458" s="1"/>
      <c r="EK458" s="1"/>
      <c r="EL458" s="1"/>
      <c r="EM458" s="1"/>
      <c r="EN458" s="1"/>
    </row>
    <row r="459" spans="1:14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c r="BJ459" s="1"/>
      <c r="BK459" s="1"/>
      <c r="BL459" s="1"/>
      <c r="BM459" s="1"/>
      <c r="BN459" s="1"/>
      <c r="BO459" s="1"/>
      <c r="BP459" s="1"/>
      <c r="BQ459" s="1"/>
      <c r="BR459" s="1"/>
      <c r="BS459" s="1"/>
      <c r="BT459" s="1"/>
      <c r="BU459" s="1"/>
      <c r="BV459" s="1"/>
      <c r="BW459" s="1"/>
      <c r="BX459" s="1"/>
      <c r="BY459" s="1"/>
      <c r="BZ459" s="1"/>
      <c r="CA459" s="1"/>
      <c r="CB459" s="1"/>
      <c r="CC459" s="1"/>
      <c r="CD459" s="1"/>
      <c r="CE459" s="1"/>
      <c r="CF459" s="1"/>
      <c r="CG459" s="1"/>
      <c r="CH459" s="1"/>
      <c r="CI459" s="1"/>
      <c r="CJ459" s="1"/>
      <c r="CK459" s="1"/>
      <c r="CL459" s="1"/>
      <c r="CM459" s="1"/>
      <c r="CN459" s="1"/>
      <c r="CO459" s="1"/>
      <c r="CP459" s="1"/>
      <c r="CQ459" s="1"/>
      <c r="CR459" s="1"/>
      <c r="CS459" s="1"/>
      <c r="CT459" s="1"/>
      <c r="CU459" s="1"/>
      <c r="CV459" s="1"/>
      <c r="CW459" s="1"/>
      <c r="CX459" s="1"/>
      <c r="CY459" s="1"/>
      <c r="CZ459" s="1"/>
      <c r="DA459" s="1"/>
      <c r="DB459" s="1"/>
      <c r="DC459" s="1"/>
      <c r="DD459" s="1"/>
      <c r="DE459" s="1"/>
      <c r="DF459" s="1"/>
      <c r="DG459" s="1"/>
      <c r="DH459" s="1"/>
      <c r="DI459" s="1"/>
      <c r="DJ459" s="1"/>
      <c r="DK459" s="1"/>
      <c r="DL459" s="1"/>
      <c r="DM459" s="1"/>
      <c r="DN459" s="1"/>
      <c r="DO459" s="1"/>
      <c r="DP459" s="1"/>
      <c r="DQ459" s="1"/>
      <c r="DR459" s="1"/>
      <c r="DS459" s="1"/>
      <c r="DT459" s="1"/>
      <c r="DU459" s="1"/>
      <c r="DV459" s="1"/>
      <c r="DW459" s="1"/>
      <c r="DX459" s="1"/>
      <c r="DY459" s="1"/>
      <c r="DZ459" s="1"/>
      <c r="EA459" s="1"/>
      <c r="EB459" s="1"/>
      <c r="EC459" s="1"/>
      <c r="ED459" s="1"/>
      <c r="EE459" s="1"/>
      <c r="EF459" s="1"/>
      <c r="EG459" s="1"/>
      <c r="EH459" s="1"/>
      <c r="EI459" s="1"/>
      <c r="EJ459" s="1"/>
      <c r="EK459" s="1"/>
      <c r="EL459" s="1"/>
      <c r="EM459" s="1"/>
      <c r="EN459" s="1"/>
    </row>
    <row r="460" spans="1:14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c r="BJ460" s="1"/>
      <c r="BK460" s="1"/>
      <c r="BL460" s="1"/>
      <c r="BM460" s="1"/>
      <c r="BN460" s="1"/>
      <c r="BO460" s="1"/>
      <c r="BP460" s="1"/>
      <c r="BQ460" s="1"/>
      <c r="BR460" s="1"/>
      <c r="BS460" s="1"/>
      <c r="BT460" s="1"/>
      <c r="BU460" s="1"/>
      <c r="BV460" s="1"/>
      <c r="BW460" s="1"/>
      <c r="BX460" s="1"/>
      <c r="BY460" s="1"/>
      <c r="BZ460" s="1"/>
      <c r="CA460" s="1"/>
      <c r="CB460" s="1"/>
      <c r="CC460" s="1"/>
      <c r="CD460" s="1"/>
      <c r="CE460" s="1"/>
      <c r="CF460" s="1"/>
      <c r="CG460" s="1"/>
      <c r="CH460" s="1"/>
      <c r="CI460" s="1"/>
      <c r="CJ460" s="1"/>
      <c r="CK460" s="1"/>
      <c r="CL460" s="1"/>
      <c r="CM460" s="1"/>
      <c r="CN460" s="1"/>
      <c r="CO460" s="1"/>
      <c r="CP460" s="1"/>
      <c r="CQ460" s="1"/>
      <c r="CR460" s="1"/>
      <c r="CS460" s="1"/>
      <c r="CT460" s="1"/>
      <c r="CU460" s="1"/>
      <c r="CV460" s="1"/>
      <c r="CW460" s="1"/>
      <c r="CX460" s="1"/>
      <c r="CY460" s="1"/>
      <c r="CZ460" s="1"/>
      <c r="DA460" s="1"/>
      <c r="DB460" s="1"/>
      <c r="DC460" s="1"/>
      <c r="DD460" s="1"/>
      <c r="DE460" s="1"/>
      <c r="DF460" s="1"/>
      <c r="DG460" s="1"/>
      <c r="DH460" s="1"/>
      <c r="DI460" s="1"/>
      <c r="DJ460" s="1"/>
      <c r="DK460" s="1"/>
      <c r="DL460" s="1"/>
      <c r="DM460" s="1"/>
      <c r="DN460" s="1"/>
      <c r="DO460" s="1"/>
      <c r="DP460" s="1"/>
      <c r="DQ460" s="1"/>
      <c r="DR460" s="1"/>
      <c r="DS460" s="1"/>
      <c r="DT460" s="1"/>
      <c r="DU460" s="1"/>
      <c r="DV460" s="1"/>
      <c r="DW460" s="1"/>
      <c r="DX460" s="1"/>
      <c r="DY460" s="1"/>
      <c r="DZ460" s="1"/>
      <c r="EA460" s="1"/>
      <c r="EB460" s="1"/>
      <c r="EC460" s="1"/>
      <c r="ED460" s="1"/>
      <c r="EE460" s="1"/>
      <c r="EF460" s="1"/>
      <c r="EG460" s="1"/>
      <c r="EH460" s="1"/>
      <c r="EI460" s="1"/>
      <c r="EJ460" s="1"/>
      <c r="EK460" s="1"/>
      <c r="EL460" s="1"/>
      <c r="EM460" s="1"/>
      <c r="EN460" s="1"/>
    </row>
    <row r="461" spans="1:14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c r="BJ461" s="1"/>
      <c r="BK461" s="1"/>
      <c r="BL461" s="1"/>
      <c r="BM461" s="1"/>
      <c r="BN461" s="1"/>
      <c r="BO461" s="1"/>
      <c r="BP461" s="1"/>
      <c r="BQ461" s="1"/>
      <c r="BR461" s="1"/>
      <c r="BS461" s="1"/>
      <c r="BT461" s="1"/>
      <c r="BU461" s="1"/>
      <c r="BV461" s="1"/>
      <c r="BW461" s="1"/>
      <c r="BX461" s="1"/>
      <c r="BY461" s="1"/>
      <c r="BZ461" s="1"/>
      <c r="CA461" s="1"/>
      <c r="CB461" s="1"/>
      <c r="CC461" s="1"/>
      <c r="CD461" s="1"/>
      <c r="CE461" s="1"/>
      <c r="CF461" s="1"/>
      <c r="CG461" s="1"/>
      <c r="CH461" s="1"/>
      <c r="CI461" s="1"/>
      <c r="CJ461" s="1"/>
      <c r="CK461" s="1"/>
      <c r="CL461" s="1"/>
      <c r="CM461" s="1"/>
      <c r="CN461" s="1"/>
      <c r="CO461" s="1"/>
      <c r="CP461" s="1"/>
      <c r="CQ461" s="1"/>
      <c r="CR461" s="1"/>
      <c r="CS461" s="1"/>
      <c r="CT461" s="1"/>
      <c r="CU461" s="1"/>
      <c r="CV461" s="1"/>
      <c r="CW461" s="1"/>
      <c r="CX461" s="1"/>
      <c r="CY461" s="1"/>
      <c r="CZ461" s="1"/>
      <c r="DA461" s="1"/>
      <c r="DB461" s="1"/>
      <c r="DC461" s="1"/>
      <c r="DD461" s="1"/>
      <c r="DE461" s="1"/>
      <c r="DF461" s="1"/>
      <c r="DG461" s="1"/>
      <c r="DH461" s="1"/>
      <c r="DI461" s="1"/>
      <c r="DJ461" s="1"/>
      <c r="DK461" s="1"/>
      <c r="DL461" s="1"/>
      <c r="DM461" s="1"/>
      <c r="DN461" s="1"/>
      <c r="DO461" s="1"/>
      <c r="DP461" s="1"/>
      <c r="DQ461" s="1"/>
      <c r="DR461" s="1"/>
      <c r="DS461" s="1"/>
      <c r="DT461" s="1"/>
      <c r="DU461" s="1"/>
      <c r="DV461" s="1"/>
      <c r="DW461" s="1"/>
      <c r="DX461" s="1"/>
      <c r="DY461" s="1"/>
      <c r="DZ461" s="1"/>
      <c r="EA461" s="1"/>
      <c r="EB461" s="1"/>
      <c r="EC461" s="1"/>
      <c r="ED461" s="1"/>
      <c r="EE461" s="1"/>
      <c r="EF461" s="1"/>
      <c r="EG461" s="1"/>
      <c r="EH461" s="1"/>
      <c r="EI461" s="1"/>
      <c r="EJ461" s="1"/>
      <c r="EK461" s="1"/>
      <c r="EL461" s="1"/>
      <c r="EM461" s="1"/>
      <c r="EN461" s="1"/>
    </row>
    <row r="462" spans="1:14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c r="BJ462" s="1"/>
      <c r="BK462" s="1"/>
      <c r="BL462" s="1"/>
      <c r="BM462" s="1"/>
      <c r="BN462" s="1"/>
      <c r="BO462" s="1"/>
      <c r="BP462" s="1"/>
      <c r="BQ462" s="1"/>
      <c r="BR462" s="1"/>
      <c r="BS462" s="1"/>
      <c r="BT462" s="1"/>
      <c r="BU462" s="1"/>
      <c r="BV462" s="1"/>
      <c r="BW462" s="1"/>
      <c r="BX462" s="1"/>
      <c r="BY462" s="1"/>
      <c r="BZ462" s="1"/>
      <c r="CA462" s="1"/>
      <c r="CB462" s="1"/>
      <c r="CC462" s="1"/>
      <c r="CD462" s="1"/>
      <c r="CE462" s="1"/>
      <c r="CF462" s="1"/>
      <c r="CG462" s="1"/>
      <c r="CH462" s="1"/>
      <c r="CI462" s="1"/>
      <c r="CJ462" s="1"/>
      <c r="CK462" s="1"/>
      <c r="CL462" s="1"/>
      <c r="CM462" s="1"/>
      <c r="CN462" s="1"/>
      <c r="CO462" s="1"/>
      <c r="CP462" s="1"/>
      <c r="CQ462" s="1"/>
      <c r="CR462" s="1"/>
      <c r="CS462" s="1"/>
      <c r="CT462" s="1"/>
      <c r="CU462" s="1"/>
      <c r="CV462" s="1"/>
      <c r="CW462" s="1"/>
      <c r="CX462" s="1"/>
      <c r="CY462" s="1"/>
      <c r="CZ462" s="1"/>
      <c r="DA462" s="1"/>
      <c r="DB462" s="1"/>
      <c r="DC462" s="1"/>
      <c r="DD462" s="1"/>
      <c r="DE462" s="1"/>
      <c r="DF462" s="1"/>
      <c r="DG462" s="1"/>
      <c r="DH462" s="1"/>
      <c r="DI462" s="1"/>
      <c r="DJ462" s="1"/>
      <c r="DK462" s="1"/>
      <c r="DL462" s="1"/>
      <c r="DM462" s="1"/>
      <c r="DN462" s="1"/>
      <c r="DO462" s="1"/>
      <c r="DP462" s="1"/>
      <c r="DQ462" s="1"/>
      <c r="DR462" s="1"/>
      <c r="DS462" s="1"/>
      <c r="DT462" s="1"/>
      <c r="DU462" s="1"/>
      <c r="DV462" s="1"/>
      <c r="DW462" s="1"/>
      <c r="DX462" s="1"/>
      <c r="DY462" s="1"/>
      <c r="DZ462" s="1"/>
      <c r="EA462" s="1"/>
      <c r="EB462" s="1"/>
      <c r="EC462" s="1"/>
      <c r="ED462" s="1"/>
      <c r="EE462" s="1"/>
      <c r="EF462" s="1"/>
      <c r="EG462" s="1"/>
      <c r="EH462" s="1"/>
      <c r="EI462" s="1"/>
      <c r="EJ462" s="1"/>
      <c r="EK462" s="1"/>
      <c r="EL462" s="1"/>
      <c r="EM462" s="1"/>
      <c r="EN462" s="1"/>
    </row>
    <row r="463" spans="1:14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c r="BJ463" s="1"/>
      <c r="BK463" s="1"/>
      <c r="BL463" s="1"/>
      <c r="BM463" s="1"/>
      <c r="BN463" s="1"/>
      <c r="BO463" s="1"/>
      <c r="BP463" s="1"/>
      <c r="BQ463" s="1"/>
      <c r="BR463" s="1"/>
      <c r="BS463" s="1"/>
      <c r="BT463" s="1"/>
      <c r="BU463" s="1"/>
      <c r="BV463" s="1"/>
      <c r="BW463" s="1"/>
      <c r="BX463" s="1"/>
      <c r="BY463" s="1"/>
      <c r="BZ463" s="1"/>
      <c r="CA463" s="1"/>
      <c r="CB463" s="1"/>
      <c r="CC463" s="1"/>
      <c r="CD463" s="1"/>
      <c r="CE463" s="1"/>
      <c r="CF463" s="1"/>
      <c r="CG463" s="1"/>
      <c r="CH463" s="1"/>
      <c r="CI463" s="1"/>
      <c r="CJ463" s="1"/>
      <c r="CK463" s="1"/>
      <c r="CL463" s="1"/>
      <c r="CM463" s="1"/>
      <c r="CN463" s="1"/>
      <c r="CO463" s="1"/>
      <c r="CP463" s="1"/>
      <c r="CQ463" s="1"/>
      <c r="CR463" s="1"/>
      <c r="CS463" s="1"/>
      <c r="CT463" s="1"/>
      <c r="CU463" s="1"/>
      <c r="CV463" s="1"/>
      <c r="CW463" s="1"/>
      <c r="CX463" s="1"/>
      <c r="CY463" s="1"/>
      <c r="CZ463" s="1"/>
      <c r="DA463" s="1"/>
      <c r="DB463" s="1"/>
      <c r="DC463" s="1"/>
      <c r="DD463" s="1"/>
      <c r="DE463" s="1"/>
      <c r="DF463" s="1"/>
      <c r="DG463" s="1"/>
      <c r="DH463" s="1"/>
      <c r="DI463" s="1"/>
      <c r="DJ463" s="1"/>
      <c r="DK463" s="1"/>
      <c r="DL463" s="1"/>
      <c r="DM463" s="1"/>
      <c r="DN463" s="1"/>
      <c r="DO463" s="1"/>
      <c r="DP463" s="1"/>
      <c r="DQ463" s="1"/>
      <c r="DR463" s="1"/>
      <c r="DS463" s="1"/>
      <c r="DT463" s="1"/>
      <c r="DU463" s="1"/>
      <c r="DV463" s="1"/>
      <c r="DW463" s="1"/>
      <c r="DX463" s="1"/>
      <c r="DY463" s="1"/>
      <c r="DZ463" s="1"/>
      <c r="EA463" s="1"/>
      <c r="EB463" s="1"/>
      <c r="EC463" s="1"/>
      <c r="ED463" s="1"/>
      <c r="EE463" s="1"/>
      <c r="EF463" s="1"/>
      <c r="EG463" s="1"/>
      <c r="EH463" s="1"/>
      <c r="EI463" s="1"/>
      <c r="EJ463" s="1"/>
      <c r="EK463" s="1"/>
      <c r="EL463" s="1"/>
      <c r="EM463" s="1"/>
      <c r="EN463" s="1"/>
    </row>
    <row r="464" spans="1:14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c r="BJ464" s="1"/>
      <c r="BK464" s="1"/>
      <c r="BL464" s="1"/>
      <c r="BM464" s="1"/>
      <c r="BN464" s="1"/>
      <c r="BO464" s="1"/>
      <c r="BP464" s="1"/>
      <c r="BQ464" s="1"/>
      <c r="BR464" s="1"/>
      <c r="BS464" s="1"/>
      <c r="BT464" s="1"/>
      <c r="BU464" s="1"/>
      <c r="BV464" s="1"/>
      <c r="BW464" s="1"/>
      <c r="BX464" s="1"/>
      <c r="BY464" s="1"/>
      <c r="BZ464" s="1"/>
      <c r="CA464" s="1"/>
      <c r="CB464" s="1"/>
      <c r="CC464" s="1"/>
      <c r="CD464" s="1"/>
      <c r="CE464" s="1"/>
      <c r="CF464" s="1"/>
      <c r="CG464" s="1"/>
      <c r="CH464" s="1"/>
      <c r="CI464" s="1"/>
      <c r="CJ464" s="1"/>
      <c r="CK464" s="1"/>
      <c r="CL464" s="1"/>
      <c r="CM464" s="1"/>
      <c r="CN464" s="1"/>
      <c r="CO464" s="1"/>
      <c r="CP464" s="1"/>
      <c r="CQ464" s="1"/>
      <c r="CR464" s="1"/>
      <c r="CS464" s="1"/>
      <c r="CT464" s="1"/>
      <c r="CU464" s="1"/>
      <c r="CV464" s="1"/>
      <c r="CW464" s="1"/>
      <c r="CX464" s="1"/>
      <c r="CY464" s="1"/>
      <c r="CZ464" s="1"/>
      <c r="DA464" s="1"/>
      <c r="DB464" s="1"/>
      <c r="DC464" s="1"/>
      <c r="DD464" s="1"/>
      <c r="DE464" s="1"/>
      <c r="DF464" s="1"/>
      <c r="DG464" s="1"/>
      <c r="DH464" s="1"/>
      <c r="DI464" s="1"/>
      <c r="DJ464" s="1"/>
      <c r="DK464" s="1"/>
      <c r="DL464" s="1"/>
      <c r="DM464" s="1"/>
      <c r="DN464" s="1"/>
      <c r="DO464" s="1"/>
      <c r="DP464" s="1"/>
      <c r="DQ464" s="1"/>
      <c r="DR464" s="1"/>
      <c r="DS464" s="1"/>
      <c r="DT464" s="1"/>
      <c r="DU464" s="1"/>
      <c r="DV464" s="1"/>
      <c r="DW464" s="1"/>
      <c r="DX464" s="1"/>
      <c r="DY464" s="1"/>
      <c r="DZ464" s="1"/>
      <c r="EA464" s="1"/>
      <c r="EB464" s="1"/>
      <c r="EC464" s="1"/>
      <c r="ED464" s="1"/>
      <c r="EE464" s="1"/>
      <c r="EF464" s="1"/>
      <c r="EG464" s="1"/>
      <c r="EH464" s="1"/>
      <c r="EI464" s="1"/>
      <c r="EJ464" s="1"/>
      <c r="EK464" s="1"/>
      <c r="EL464" s="1"/>
      <c r="EM464" s="1"/>
      <c r="EN464" s="1"/>
    </row>
    <row r="465" spans="1:14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c r="BJ465" s="1"/>
      <c r="BK465" s="1"/>
      <c r="BL465" s="1"/>
      <c r="BM465" s="1"/>
      <c r="BN465" s="1"/>
      <c r="BO465" s="1"/>
      <c r="BP465" s="1"/>
      <c r="BQ465" s="1"/>
      <c r="BR465" s="1"/>
      <c r="BS465" s="1"/>
      <c r="BT465" s="1"/>
      <c r="BU465" s="1"/>
      <c r="BV465" s="1"/>
      <c r="BW465" s="1"/>
      <c r="BX465" s="1"/>
      <c r="BY465" s="1"/>
      <c r="BZ465" s="1"/>
      <c r="CA465" s="1"/>
      <c r="CB465" s="1"/>
      <c r="CC465" s="1"/>
      <c r="CD465" s="1"/>
      <c r="CE465" s="1"/>
      <c r="CF465" s="1"/>
      <c r="CG465" s="1"/>
      <c r="CH465" s="1"/>
      <c r="CI465" s="1"/>
      <c r="CJ465" s="1"/>
      <c r="CK465" s="1"/>
      <c r="CL465" s="1"/>
      <c r="CM465" s="1"/>
      <c r="CN465" s="1"/>
      <c r="CO465" s="1"/>
      <c r="CP465" s="1"/>
      <c r="CQ465" s="1"/>
      <c r="CR465" s="1"/>
      <c r="CS465" s="1"/>
      <c r="CT465" s="1"/>
      <c r="CU465" s="1"/>
      <c r="CV465" s="1"/>
      <c r="CW465" s="1"/>
      <c r="CX465" s="1"/>
      <c r="CY465" s="1"/>
      <c r="CZ465" s="1"/>
      <c r="DA465" s="1"/>
      <c r="DB465" s="1"/>
      <c r="DC465" s="1"/>
      <c r="DD465" s="1"/>
      <c r="DE465" s="1"/>
      <c r="DF465" s="1"/>
      <c r="DG465" s="1"/>
      <c r="DH465" s="1"/>
      <c r="DI465" s="1"/>
      <c r="DJ465" s="1"/>
      <c r="DK465" s="1"/>
      <c r="DL465" s="1"/>
      <c r="DM465" s="1"/>
      <c r="DN465" s="1"/>
      <c r="DO465" s="1"/>
      <c r="DP465" s="1"/>
      <c r="DQ465" s="1"/>
      <c r="DR465" s="1"/>
      <c r="DS465" s="1"/>
      <c r="DT465" s="1"/>
      <c r="DU465" s="1"/>
      <c r="DV465" s="1"/>
      <c r="DW465" s="1"/>
      <c r="DX465" s="1"/>
      <c r="DY465" s="1"/>
      <c r="DZ465" s="1"/>
      <c r="EA465" s="1"/>
      <c r="EB465" s="1"/>
      <c r="EC465" s="1"/>
      <c r="ED465" s="1"/>
      <c r="EE465" s="1"/>
      <c r="EF465" s="1"/>
      <c r="EG465" s="1"/>
      <c r="EH465" s="1"/>
      <c r="EI465" s="1"/>
      <c r="EJ465" s="1"/>
      <c r="EK465" s="1"/>
      <c r="EL465" s="1"/>
      <c r="EM465" s="1"/>
      <c r="EN465" s="1"/>
    </row>
    <row r="466" spans="1:14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c r="BJ466" s="1"/>
      <c r="BK466" s="1"/>
      <c r="BL466" s="1"/>
      <c r="BM466" s="1"/>
      <c r="BN466" s="1"/>
      <c r="BO466" s="1"/>
      <c r="BP466" s="1"/>
      <c r="BQ466" s="1"/>
      <c r="BR466" s="1"/>
      <c r="BS466" s="1"/>
      <c r="BT466" s="1"/>
      <c r="BU466" s="1"/>
      <c r="BV466" s="1"/>
      <c r="BW466" s="1"/>
      <c r="BX466" s="1"/>
      <c r="BY466" s="1"/>
      <c r="BZ466" s="1"/>
      <c r="CA466" s="1"/>
      <c r="CB466" s="1"/>
      <c r="CC466" s="1"/>
      <c r="CD466" s="1"/>
      <c r="CE466" s="1"/>
      <c r="CF466" s="1"/>
      <c r="CG466" s="1"/>
      <c r="CH466" s="1"/>
      <c r="CI466" s="1"/>
      <c r="CJ466" s="1"/>
      <c r="CK466" s="1"/>
      <c r="CL466" s="1"/>
      <c r="CM466" s="1"/>
      <c r="CN466" s="1"/>
      <c r="CO466" s="1"/>
      <c r="CP466" s="1"/>
      <c r="CQ466" s="1"/>
      <c r="CR466" s="1"/>
      <c r="CS466" s="1"/>
      <c r="CT466" s="1"/>
      <c r="CU466" s="1"/>
      <c r="CV466" s="1"/>
      <c r="CW466" s="1"/>
      <c r="CX466" s="1"/>
      <c r="CY466" s="1"/>
      <c r="CZ466" s="1"/>
      <c r="DA466" s="1"/>
      <c r="DB466" s="1"/>
      <c r="DC466" s="1"/>
      <c r="DD466" s="1"/>
      <c r="DE466" s="1"/>
      <c r="DF466" s="1"/>
      <c r="DG466" s="1"/>
      <c r="DH466" s="1"/>
      <c r="DI466" s="1"/>
      <c r="DJ466" s="1"/>
      <c r="DK466" s="1"/>
      <c r="DL466" s="1"/>
      <c r="DM466" s="1"/>
      <c r="DN466" s="1"/>
      <c r="DO466" s="1"/>
      <c r="DP466" s="1"/>
      <c r="DQ466" s="1"/>
      <c r="DR466" s="1"/>
      <c r="DS466" s="1"/>
      <c r="DT466" s="1"/>
      <c r="DU466" s="1"/>
      <c r="DV466" s="1"/>
      <c r="DW466" s="1"/>
      <c r="DX466" s="1"/>
      <c r="DY466" s="1"/>
      <c r="DZ466" s="1"/>
      <c r="EA466" s="1"/>
      <c r="EB466" s="1"/>
      <c r="EC466" s="1"/>
      <c r="ED466" s="1"/>
      <c r="EE466" s="1"/>
      <c r="EF466" s="1"/>
      <c r="EG466" s="1"/>
      <c r="EH466" s="1"/>
      <c r="EI466" s="1"/>
      <c r="EJ466" s="1"/>
      <c r="EK466" s="1"/>
      <c r="EL466" s="1"/>
      <c r="EM466" s="1"/>
      <c r="EN466" s="1"/>
    </row>
    <row r="467" spans="1:14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c r="BJ467" s="1"/>
      <c r="BK467" s="1"/>
      <c r="BL467" s="1"/>
      <c r="BM467" s="1"/>
      <c r="BN467" s="1"/>
      <c r="BO467" s="1"/>
      <c r="BP467" s="1"/>
      <c r="BQ467" s="1"/>
      <c r="BR467" s="1"/>
      <c r="BS467" s="1"/>
      <c r="BT467" s="1"/>
      <c r="BU467" s="1"/>
      <c r="BV467" s="1"/>
      <c r="BW467" s="1"/>
      <c r="BX467" s="1"/>
      <c r="BY467" s="1"/>
      <c r="BZ467" s="1"/>
      <c r="CA467" s="1"/>
      <c r="CB467" s="1"/>
      <c r="CC467" s="1"/>
      <c r="CD467" s="1"/>
      <c r="CE467" s="1"/>
      <c r="CF467" s="1"/>
      <c r="CG467" s="1"/>
      <c r="CH467" s="1"/>
      <c r="CI467" s="1"/>
      <c r="CJ467" s="1"/>
      <c r="CK467" s="1"/>
      <c r="CL467" s="1"/>
      <c r="CM467" s="1"/>
      <c r="CN467" s="1"/>
      <c r="CO467" s="1"/>
      <c r="CP467" s="1"/>
      <c r="CQ467" s="1"/>
      <c r="CR467" s="1"/>
      <c r="CS467" s="1"/>
      <c r="CT467" s="1"/>
      <c r="CU467" s="1"/>
      <c r="CV467" s="1"/>
      <c r="CW467" s="1"/>
      <c r="CX467" s="1"/>
      <c r="CY467" s="1"/>
      <c r="CZ467" s="1"/>
      <c r="DA467" s="1"/>
      <c r="DB467" s="1"/>
      <c r="DC467" s="1"/>
      <c r="DD467" s="1"/>
      <c r="DE467" s="1"/>
      <c r="DF467" s="1"/>
      <c r="DG467" s="1"/>
      <c r="DH467" s="1"/>
      <c r="DI467" s="1"/>
      <c r="DJ467" s="1"/>
      <c r="DK467" s="1"/>
      <c r="DL467" s="1"/>
      <c r="DM467" s="1"/>
      <c r="DN467" s="1"/>
      <c r="DO467" s="1"/>
      <c r="DP467" s="1"/>
      <c r="DQ467" s="1"/>
      <c r="DR467" s="1"/>
      <c r="DS467" s="1"/>
      <c r="DT467" s="1"/>
      <c r="DU467" s="1"/>
      <c r="DV467" s="1"/>
      <c r="DW467" s="1"/>
      <c r="DX467" s="1"/>
      <c r="DY467" s="1"/>
      <c r="DZ467" s="1"/>
      <c r="EA467" s="1"/>
      <c r="EB467" s="1"/>
      <c r="EC467" s="1"/>
      <c r="ED467" s="1"/>
      <c r="EE467" s="1"/>
      <c r="EF467" s="1"/>
      <c r="EG467" s="1"/>
      <c r="EH467" s="1"/>
      <c r="EI467" s="1"/>
      <c r="EJ467" s="1"/>
      <c r="EK467" s="1"/>
      <c r="EL467" s="1"/>
      <c r="EM467" s="1"/>
      <c r="EN467" s="1"/>
    </row>
    <row r="468" spans="1:14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c r="BJ468" s="1"/>
      <c r="BK468" s="1"/>
      <c r="BL468" s="1"/>
      <c r="BM468" s="1"/>
      <c r="BN468" s="1"/>
      <c r="BO468" s="1"/>
      <c r="BP468" s="1"/>
      <c r="BQ468" s="1"/>
      <c r="BR468" s="1"/>
      <c r="BS468" s="1"/>
      <c r="BT468" s="1"/>
      <c r="BU468" s="1"/>
      <c r="BV468" s="1"/>
      <c r="BW468" s="1"/>
      <c r="BX468" s="1"/>
      <c r="BY468" s="1"/>
      <c r="BZ468" s="1"/>
      <c r="CA468" s="1"/>
      <c r="CB468" s="1"/>
      <c r="CC468" s="1"/>
      <c r="CD468" s="1"/>
      <c r="CE468" s="1"/>
      <c r="CF468" s="1"/>
      <c r="CG468" s="1"/>
      <c r="CH468" s="1"/>
      <c r="CI468" s="1"/>
      <c r="CJ468" s="1"/>
      <c r="CK468" s="1"/>
      <c r="CL468" s="1"/>
      <c r="CM468" s="1"/>
      <c r="CN468" s="1"/>
      <c r="CO468" s="1"/>
      <c r="CP468" s="1"/>
      <c r="CQ468" s="1"/>
      <c r="CR468" s="1"/>
      <c r="CS468" s="1"/>
      <c r="CT468" s="1"/>
      <c r="CU468" s="1"/>
      <c r="CV468" s="1"/>
      <c r="CW468" s="1"/>
      <c r="CX468" s="1"/>
      <c r="CY468" s="1"/>
      <c r="CZ468" s="1"/>
      <c r="DA468" s="1"/>
      <c r="DB468" s="1"/>
      <c r="DC468" s="1"/>
      <c r="DD468" s="1"/>
      <c r="DE468" s="1"/>
      <c r="DF468" s="1"/>
      <c r="DG468" s="1"/>
      <c r="DH468" s="1"/>
      <c r="DI468" s="1"/>
      <c r="DJ468" s="1"/>
      <c r="DK468" s="1"/>
      <c r="DL468" s="1"/>
      <c r="DM468" s="1"/>
      <c r="DN468" s="1"/>
      <c r="DO468" s="1"/>
      <c r="DP468" s="1"/>
      <c r="DQ468" s="1"/>
      <c r="DR468" s="1"/>
      <c r="DS468" s="1"/>
      <c r="DT468" s="1"/>
      <c r="DU468" s="1"/>
      <c r="DV468" s="1"/>
      <c r="DW468" s="1"/>
      <c r="DX468" s="1"/>
      <c r="DY468" s="1"/>
      <c r="DZ468" s="1"/>
      <c r="EA468" s="1"/>
      <c r="EB468" s="1"/>
      <c r="EC468" s="1"/>
      <c r="ED468" s="1"/>
      <c r="EE468" s="1"/>
      <c r="EF468" s="1"/>
      <c r="EG468" s="1"/>
      <c r="EH468" s="1"/>
      <c r="EI468" s="1"/>
      <c r="EJ468" s="1"/>
      <c r="EK468" s="1"/>
      <c r="EL468" s="1"/>
      <c r="EM468" s="1"/>
      <c r="EN468" s="1"/>
    </row>
    <row r="469" spans="1:14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c r="BJ469" s="1"/>
      <c r="BK469" s="1"/>
      <c r="BL469" s="1"/>
      <c r="BM469" s="1"/>
      <c r="BN469" s="1"/>
      <c r="BO469" s="1"/>
      <c r="BP469" s="1"/>
      <c r="BQ469" s="1"/>
      <c r="BR469" s="1"/>
      <c r="BS469" s="1"/>
      <c r="BT469" s="1"/>
      <c r="BU469" s="1"/>
      <c r="BV469" s="1"/>
      <c r="BW469" s="1"/>
      <c r="BX469" s="1"/>
      <c r="BY469" s="1"/>
      <c r="BZ469" s="1"/>
      <c r="CA469" s="1"/>
      <c r="CB469" s="1"/>
      <c r="CC469" s="1"/>
      <c r="CD469" s="1"/>
      <c r="CE469" s="1"/>
      <c r="CF469" s="1"/>
      <c r="CG469" s="1"/>
      <c r="CH469" s="1"/>
      <c r="CI469" s="1"/>
      <c r="CJ469" s="1"/>
      <c r="CK469" s="1"/>
      <c r="CL469" s="1"/>
      <c r="CM469" s="1"/>
      <c r="CN469" s="1"/>
      <c r="CO469" s="1"/>
      <c r="CP469" s="1"/>
      <c r="CQ469" s="1"/>
      <c r="CR469" s="1"/>
      <c r="CS469" s="1"/>
      <c r="CT469" s="1"/>
      <c r="CU469" s="1"/>
      <c r="CV469" s="1"/>
      <c r="CW469" s="1"/>
      <c r="CX469" s="1"/>
      <c r="CY469" s="1"/>
      <c r="CZ469" s="1"/>
      <c r="DA469" s="1"/>
      <c r="DB469" s="1"/>
      <c r="DC469" s="1"/>
      <c r="DD469" s="1"/>
      <c r="DE469" s="1"/>
      <c r="DF469" s="1"/>
      <c r="DG469" s="1"/>
      <c r="DH469" s="1"/>
      <c r="DI469" s="1"/>
      <c r="DJ469" s="1"/>
      <c r="DK469" s="1"/>
      <c r="DL469" s="1"/>
      <c r="DM469" s="1"/>
      <c r="DN469" s="1"/>
      <c r="DO469" s="1"/>
      <c r="DP469" s="1"/>
      <c r="DQ469" s="1"/>
      <c r="DR469" s="1"/>
      <c r="DS469" s="1"/>
      <c r="DT469" s="1"/>
      <c r="DU469" s="1"/>
      <c r="DV469" s="1"/>
      <c r="DW469" s="1"/>
      <c r="DX469" s="1"/>
      <c r="DY469" s="1"/>
      <c r="DZ469" s="1"/>
      <c r="EA469" s="1"/>
      <c r="EB469" s="1"/>
      <c r="EC469" s="1"/>
      <c r="ED469" s="1"/>
      <c r="EE469" s="1"/>
      <c r="EF469" s="1"/>
      <c r="EG469" s="1"/>
      <c r="EH469" s="1"/>
      <c r="EI469" s="1"/>
      <c r="EJ469" s="1"/>
      <c r="EK469" s="1"/>
      <c r="EL469" s="1"/>
      <c r="EM469" s="1"/>
      <c r="EN469" s="1"/>
    </row>
    <row r="470" spans="1:14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c r="BJ470" s="1"/>
      <c r="BK470" s="1"/>
      <c r="BL470" s="1"/>
      <c r="BM470" s="1"/>
      <c r="BN470" s="1"/>
      <c r="BO470" s="1"/>
      <c r="BP470" s="1"/>
      <c r="BQ470" s="1"/>
      <c r="BR470" s="1"/>
      <c r="BS470" s="1"/>
      <c r="BT470" s="1"/>
      <c r="BU470" s="1"/>
      <c r="BV470" s="1"/>
      <c r="BW470" s="1"/>
      <c r="BX470" s="1"/>
      <c r="BY470" s="1"/>
      <c r="BZ470" s="1"/>
      <c r="CA470" s="1"/>
      <c r="CB470" s="1"/>
      <c r="CC470" s="1"/>
      <c r="CD470" s="1"/>
      <c r="CE470" s="1"/>
      <c r="CF470" s="1"/>
      <c r="CG470" s="1"/>
      <c r="CH470" s="1"/>
      <c r="CI470" s="1"/>
      <c r="CJ470" s="1"/>
      <c r="CK470" s="1"/>
      <c r="CL470" s="1"/>
      <c r="CM470" s="1"/>
      <c r="CN470" s="1"/>
      <c r="CO470" s="1"/>
      <c r="CP470" s="1"/>
      <c r="CQ470" s="1"/>
      <c r="CR470" s="1"/>
      <c r="CS470" s="1"/>
      <c r="CT470" s="1"/>
      <c r="CU470" s="1"/>
      <c r="CV470" s="1"/>
      <c r="CW470" s="1"/>
      <c r="CX470" s="1"/>
      <c r="CY470" s="1"/>
      <c r="CZ470" s="1"/>
      <c r="DA470" s="1"/>
      <c r="DB470" s="1"/>
      <c r="DC470" s="1"/>
      <c r="DD470" s="1"/>
      <c r="DE470" s="1"/>
      <c r="DF470" s="1"/>
      <c r="DG470" s="1"/>
      <c r="DH470" s="1"/>
      <c r="DI470" s="1"/>
      <c r="DJ470" s="1"/>
      <c r="DK470" s="1"/>
      <c r="DL470" s="1"/>
      <c r="DM470" s="1"/>
      <c r="DN470" s="1"/>
      <c r="DO470" s="1"/>
      <c r="DP470" s="1"/>
      <c r="DQ470" s="1"/>
      <c r="DR470" s="1"/>
      <c r="DS470" s="1"/>
      <c r="DT470" s="1"/>
      <c r="DU470" s="1"/>
      <c r="DV470" s="1"/>
      <c r="DW470" s="1"/>
      <c r="DX470" s="1"/>
      <c r="DY470" s="1"/>
      <c r="DZ470" s="1"/>
      <c r="EA470" s="1"/>
      <c r="EB470" s="1"/>
      <c r="EC470" s="1"/>
      <c r="ED470" s="1"/>
      <c r="EE470" s="1"/>
      <c r="EF470" s="1"/>
      <c r="EG470" s="1"/>
      <c r="EH470" s="1"/>
      <c r="EI470" s="1"/>
      <c r="EJ470" s="1"/>
      <c r="EK470" s="1"/>
      <c r="EL470" s="1"/>
      <c r="EM470" s="1"/>
      <c r="EN470" s="1"/>
    </row>
    <row r="471" spans="1:14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c r="BJ471" s="1"/>
      <c r="BK471" s="1"/>
      <c r="BL471" s="1"/>
      <c r="BM471" s="1"/>
      <c r="BN471" s="1"/>
      <c r="BO471" s="1"/>
      <c r="BP471" s="1"/>
      <c r="BQ471" s="1"/>
      <c r="BR471" s="1"/>
      <c r="BS471" s="1"/>
      <c r="BT471" s="1"/>
      <c r="BU471" s="1"/>
      <c r="BV471" s="1"/>
      <c r="BW471" s="1"/>
      <c r="BX471" s="1"/>
      <c r="BY471" s="1"/>
      <c r="BZ471" s="1"/>
      <c r="CA471" s="1"/>
      <c r="CB471" s="1"/>
      <c r="CC471" s="1"/>
      <c r="CD471" s="1"/>
      <c r="CE471" s="1"/>
      <c r="CF471" s="1"/>
      <c r="CG471" s="1"/>
      <c r="CH471" s="1"/>
      <c r="CI471" s="1"/>
      <c r="CJ471" s="1"/>
      <c r="CK471" s="1"/>
      <c r="CL471" s="1"/>
      <c r="CM471" s="1"/>
      <c r="CN471" s="1"/>
      <c r="CO471" s="1"/>
      <c r="CP471" s="1"/>
      <c r="CQ471" s="1"/>
      <c r="CR471" s="1"/>
      <c r="CS471" s="1"/>
      <c r="CT471" s="1"/>
      <c r="CU471" s="1"/>
      <c r="CV471" s="1"/>
      <c r="CW471" s="1"/>
      <c r="CX471" s="1"/>
      <c r="CY471" s="1"/>
      <c r="CZ471" s="1"/>
      <c r="DA471" s="1"/>
      <c r="DB471" s="1"/>
      <c r="DC471" s="1"/>
      <c r="DD471" s="1"/>
      <c r="DE471" s="1"/>
      <c r="DF471" s="1"/>
      <c r="DG471" s="1"/>
      <c r="DH471" s="1"/>
      <c r="DI471" s="1"/>
      <c r="DJ471" s="1"/>
      <c r="DK471" s="1"/>
      <c r="DL471" s="1"/>
      <c r="DM471" s="1"/>
      <c r="DN471" s="1"/>
      <c r="DO471" s="1"/>
      <c r="DP471" s="1"/>
      <c r="DQ471" s="1"/>
      <c r="DR471" s="1"/>
      <c r="DS471" s="1"/>
      <c r="DT471" s="1"/>
      <c r="DU471" s="1"/>
      <c r="DV471" s="1"/>
      <c r="DW471" s="1"/>
      <c r="DX471" s="1"/>
      <c r="DY471" s="1"/>
      <c r="DZ471" s="1"/>
      <c r="EA471" s="1"/>
      <c r="EB471" s="1"/>
      <c r="EC471" s="1"/>
      <c r="ED471" s="1"/>
      <c r="EE471" s="1"/>
      <c r="EF471" s="1"/>
      <c r="EG471" s="1"/>
      <c r="EH471" s="1"/>
      <c r="EI471" s="1"/>
      <c r="EJ471" s="1"/>
      <c r="EK471" s="1"/>
      <c r="EL471" s="1"/>
      <c r="EM471" s="1"/>
      <c r="EN471" s="1"/>
    </row>
    <row r="472" spans="1:14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c r="BJ472" s="1"/>
      <c r="BK472" s="1"/>
      <c r="BL472" s="1"/>
      <c r="BM472" s="1"/>
      <c r="BN472" s="1"/>
      <c r="BO472" s="1"/>
      <c r="BP472" s="1"/>
      <c r="BQ472" s="1"/>
      <c r="BR472" s="1"/>
      <c r="BS472" s="1"/>
      <c r="BT472" s="1"/>
      <c r="BU472" s="1"/>
      <c r="BV472" s="1"/>
      <c r="BW472" s="1"/>
      <c r="BX472" s="1"/>
      <c r="BY472" s="1"/>
      <c r="BZ472" s="1"/>
      <c r="CA472" s="1"/>
      <c r="CB472" s="1"/>
      <c r="CC472" s="1"/>
      <c r="CD472" s="1"/>
      <c r="CE472" s="1"/>
      <c r="CF472" s="1"/>
      <c r="CG472" s="1"/>
      <c r="CH472" s="1"/>
      <c r="CI472" s="1"/>
      <c r="CJ472" s="1"/>
      <c r="CK472" s="1"/>
      <c r="CL472" s="1"/>
      <c r="CM472" s="1"/>
      <c r="CN472" s="1"/>
      <c r="CO472" s="1"/>
      <c r="CP472" s="1"/>
      <c r="CQ472" s="1"/>
      <c r="CR472" s="1"/>
      <c r="CS472" s="1"/>
      <c r="CT472" s="1"/>
      <c r="CU472" s="1"/>
      <c r="CV472" s="1"/>
      <c r="CW472" s="1"/>
      <c r="CX472" s="1"/>
      <c r="CY472" s="1"/>
      <c r="CZ472" s="1"/>
      <c r="DA472" s="1"/>
      <c r="DB472" s="1"/>
      <c r="DC472" s="1"/>
      <c r="DD472" s="1"/>
      <c r="DE472" s="1"/>
      <c r="DF472" s="1"/>
      <c r="DG472" s="1"/>
      <c r="DH472" s="1"/>
      <c r="DI472" s="1"/>
      <c r="DJ472" s="1"/>
      <c r="DK472" s="1"/>
      <c r="DL472" s="1"/>
      <c r="DM472" s="1"/>
      <c r="DN472" s="1"/>
      <c r="DO472" s="1"/>
      <c r="DP472" s="1"/>
      <c r="DQ472" s="1"/>
      <c r="DR472" s="1"/>
      <c r="DS472" s="1"/>
      <c r="DT472" s="1"/>
      <c r="DU472" s="1"/>
      <c r="DV472" s="1"/>
      <c r="DW472" s="1"/>
      <c r="DX472" s="1"/>
      <c r="DY472" s="1"/>
      <c r="DZ472" s="1"/>
      <c r="EA472" s="1"/>
      <c r="EB472" s="1"/>
      <c r="EC472" s="1"/>
      <c r="ED472" s="1"/>
      <c r="EE472" s="1"/>
      <c r="EF472" s="1"/>
      <c r="EG472" s="1"/>
      <c r="EH472" s="1"/>
      <c r="EI472" s="1"/>
      <c r="EJ472" s="1"/>
      <c r="EK472" s="1"/>
      <c r="EL472" s="1"/>
      <c r="EM472" s="1"/>
      <c r="EN472" s="1"/>
    </row>
    <row r="473" spans="1:14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c r="BJ473" s="1"/>
      <c r="BK473" s="1"/>
      <c r="BL473" s="1"/>
      <c r="BM473" s="1"/>
      <c r="BN473" s="1"/>
      <c r="BO473" s="1"/>
      <c r="BP473" s="1"/>
      <c r="BQ473" s="1"/>
      <c r="BR473" s="1"/>
      <c r="BS473" s="1"/>
      <c r="BT473" s="1"/>
      <c r="BU473" s="1"/>
      <c r="BV473" s="1"/>
      <c r="BW473" s="1"/>
      <c r="BX473" s="1"/>
      <c r="BY473" s="1"/>
      <c r="BZ473" s="1"/>
      <c r="CA473" s="1"/>
      <c r="CB473" s="1"/>
      <c r="CC473" s="1"/>
      <c r="CD473" s="1"/>
      <c r="CE473" s="1"/>
      <c r="CF473" s="1"/>
      <c r="CG473" s="1"/>
      <c r="CH473" s="1"/>
      <c r="CI473" s="1"/>
      <c r="CJ473" s="1"/>
      <c r="CK473" s="1"/>
      <c r="CL473" s="1"/>
      <c r="CM473" s="1"/>
      <c r="CN473" s="1"/>
      <c r="CO473" s="1"/>
      <c r="CP473" s="1"/>
      <c r="CQ473" s="1"/>
      <c r="CR473" s="1"/>
      <c r="CS473" s="1"/>
      <c r="CT473" s="1"/>
      <c r="CU473" s="1"/>
      <c r="CV473" s="1"/>
      <c r="CW473" s="1"/>
      <c r="CX473" s="1"/>
      <c r="CY473" s="1"/>
      <c r="CZ473" s="1"/>
      <c r="DA473" s="1"/>
      <c r="DB473" s="1"/>
      <c r="DC473" s="1"/>
      <c r="DD473" s="1"/>
      <c r="DE473" s="1"/>
      <c r="DF473" s="1"/>
      <c r="DG473" s="1"/>
      <c r="DH473" s="1"/>
      <c r="DI473" s="1"/>
      <c r="DJ473" s="1"/>
      <c r="DK473" s="1"/>
      <c r="DL473" s="1"/>
      <c r="DM473" s="1"/>
      <c r="DN473" s="1"/>
      <c r="DO473" s="1"/>
      <c r="DP473" s="1"/>
      <c r="DQ473" s="1"/>
      <c r="DR473" s="1"/>
      <c r="DS473" s="1"/>
      <c r="DT473" s="1"/>
      <c r="DU473" s="1"/>
      <c r="DV473" s="1"/>
      <c r="DW473" s="1"/>
      <c r="DX473" s="1"/>
      <c r="DY473" s="1"/>
      <c r="DZ473" s="1"/>
      <c r="EA473" s="1"/>
      <c r="EB473" s="1"/>
      <c r="EC473" s="1"/>
      <c r="ED473" s="1"/>
      <c r="EE473" s="1"/>
      <c r="EF473" s="1"/>
      <c r="EG473" s="1"/>
      <c r="EH473" s="1"/>
      <c r="EI473" s="1"/>
      <c r="EJ473" s="1"/>
      <c r="EK473" s="1"/>
      <c r="EL473" s="1"/>
      <c r="EM473" s="1"/>
      <c r="EN473" s="1"/>
    </row>
    <row r="474" spans="1:14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c r="BJ474" s="1"/>
      <c r="BK474" s="1"/>
      <c r="BL474" s="1"/>
      <c r="BM474" s="1"/>
      <c r="BN474" s="1"/>
      <c r="BO474" s="1"/>
      <c r="BP474" s="1"/>
      <c r="BQ474" s="1"/>
      <c r="BR474" s="1"/>
      <c r="BS474" s="1"/>
      <c r="BT474" s="1"/>
      <c r="BU474" s="1"/>
      <c r="BV474" s="1"/>
      <c r="BW474" s="1"/>
      <c r="BX474" s="1"/>
      <c r="BY474" s="1"/>
      <c r="BZ474" s="1"/>
      <c r="CA474" s="1"/>
      <c r="CB474" s="1"/>
      <c r="CC474" s="1"/>
      <c r="CD474" s="1"/>
      <c r="CE474" s="1"/>
      <c r="CF474" s="1"/>
      <c r="CG474" s="1"/>
      <c r="CH474" s="1"/>
      <c r="CI474" s="1"/>
      <c r="CJ474" s="1"/>
      <c r="CK474" s="1"/>
      <c r="CL474" s="1"/>
      <c r="CM474" s="1"/>
      <c r="CN474" s="1"/>
      <c r="CO474" s="1"/>
      <c r="CP474" s="1"/>
      <c r="CQ474" s="1"/>
      <c r="CR474" s="1"/>
      <c r="CS474" s="1"/>
      <c r="CT474" s="1"/>
      <c r="CU474" s="1"/>
      <c r="CV474" s="1"/>
      <c r="CW474" s="1"/>
      <c r="CX474" s="1"/>
      <c r="CY474" s="1"/>
      <c r="CZ474" s="1"/>
      <c r="DA474" s="1"/>
      <c r="DB474" s="1"/>
      <c r="DC474" s="1"/>
      <c r="DD474" s="1"/>
      <c r="DE474" s="1"/>
      <c r="DF474" s="1"/>
      <c r="DG474" s="1"/>
      <c r="DH474" s="1"/>
      <c r="DI474" s="1"/>
      <c r="DJ474" s="1"/>
      <c r="DK474" s="1"/>
      <c r="DL474" s="1"/>
      <c r="DM474" s="1"/>
      <c r="DN474" s="1"/>
      <c r="DO474" s="1"/>
      <c r="DP474" s="1"/>
      <c r="DQ474" s="1"/>
      <c r="DR474" s="1"/>
      <c r="DS474" s="1"/>
      <c r="DT474" s="1"/>
      <c r="DU474" s="1"/>
      <c r="DV474" s="1"/>
      <c r="DW474" s="1"/>
      <c r="DX474" s="1"/>
      <c r="DY474" s="1"/>
      <c r="DZ474" s="1"/>
      <c r="EA474" s="1"/>
      <c r="EB474" s="1"/>
      <c r="EC474" s="1"/>
      <c r="ED474" s="1"/>
      <c r="EE474" s="1"/>
      <c r="EF474" s="1"/>
      <c r="EG474" s="1"/>
      <c r="EH474" s="1"/>
      <c r="EI474" s="1"/>
      <c r="EJ474" s="1"/>
      <c r="EK474" s="1"/>
      <c r="EL474" s="1"/>
      <c r="EM474" s="1"/>
      <c r="EN474" s="1"/>
    </row>
    <row r="475" spans="1:14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c r="BJ475" s="1"/>
      <c r="BK475" s="1"/>
      <c r="BL475" s="1"/>
      <c r="BM475" s="1"/>
      <c r="BN475" s="1"/>
      <c r="BO475" s="1"/>
      <c r="BP475" s="1"/>
      <c r="BQ475" s="1"/>
      <c r="BR475" s="1"/>
      <c r="BS475" s="1"/>
      <c r="BT475" s="1"/>
      <c r="BU475" s="1"/>
      <c r="BV475" s="1"/>
      <c r="BW475" s="1"/>
      <c r="BX475" s="1"/>
      <c r="BY475" s="1"/>
      <c r="BZ475" s="1"/>
      <c r="CA475" s="1"/>
      <c r="CB475" s="1"/>
      <c r="CC475" s="1"/>
      <c r="CD475" s="1"/>
      <c r="CE475" s="1"/>
      <c r="CF475" s="1"/>
      <c r="CG475" s="1"/>
      <c r="CH475" s="1"/>
      <c r="CI475" s="1"/>
      <c r="CJ475" s="1"/>
      <c r="CK475" s="1"/>
      <c r="CL475" s="1"/>
      <c r="CM475" s="1"/>
      <c r="CN475" s="1"/>
      <c r="CO475" s="1"/>
      <c r="CP475" s="1"/>
      <c r="CQ475" s="1"/>
      <c r="CR475" s="1"/>
      <c r="CS475" s="1"/>
      <c r="CT475" s="1"/>
      <c r="CU475" s="1"/>
      <c r="CV475" s="1"/>
      <c r="CW475" s="1"/>
      <c r="CX475" s="1"/>
      <c r="CY475" s="1"/>
      <c r="CZ475" s="1"/>
      <c r="DA475" s="1"/>
      <c r="DB475" s="1"/>
      <c r="DC475" s="1"/>
      <c r="DD475" s="1"/>
      <c r="DE475" s="1"/>
      <c r="DF475" s="1"/>
      <c r="DG475" s="1"/>
      <c r="DH475" s="1"/>
      <c r="DI475" s="1"/>
      <c r="DJ475" s="1"/>
      <c r="DK475" s="1"/>
      <c r="DL475" s="1"/>
      <c r="DM475" s="1"/>
      <c r="DN475" s="1"/>
      <c r="DO475" s="1"/>
      <c r="DP475" s="1"/>
      <c r="DQ475" s="1"/>
      <c r="DR475" s="1"/>
      <c r="DS475" s="1"/>
      <c r="DT475" s="1"/>
      <c r="DU475" s="1"/>
      <c r="DV475" s="1"/>
      <c r="DW475" s="1"/>
      <c r="DX475" s="1"/>
      <c r="DY475" s="1"/>
      <c r="DZ475" s="1"/>
      <c r="EA475" s="1"/>
      <c r="EB475" s="1"/>
      <c r="EC475" s="1"/>
      <c r="ED475" s="1"/>
      <c r="EE475" s="1"/>
      <c r="EF475" s="1"/>
      <c r="EG475" s="1"/>
      <c r="EH475" s="1"/>
      <c r="EI475" s="1"/>
      <c r="EJ475" s="1"/>
      <c r="EK475" s="1"/>
      <c r="EL475" s="1"/>
      <c r="EM475" s="1"/>
      <c r="EN475" s="1"/>
    </row>
    <row r="476" spans="1:14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c r="BJ476" s="1"/>
      <c r="BK476" s="1"/>
      <c r="BL476" s="1"/>
      <c r="BM476" s="1"/>
      <c r="BN476" s="1"/>
      <c r="BO476" s="1"/>
      <c r="BP476" s="1"/>
      <c r="BQ476" s="1"/>
      <c r="BR476" s="1"/>
      <c r="BS476" s="1"/>
      <c r="BT476" s="1"/>
      <c r="BU476" s="1"/>
      <c r="BV476" s="1"/>
      <c r="BW476" s="1"/>
      <c r="BX476" s="1"/>
      <c r="BY476" s="1"/>
      <c r="BZ476" s="1"/>
      <c r="CA476" s="1"/>
      <c r="CB476" s="1"/>
      <c r="CC476" s="1"/>
      <c r="CD476" s="1"/>
      <c r="CE476" s="1"/>
      <c r="CF476" s="1"/>
      <c r="CG476" s="1"/>
      <c r="CH476" s="1"/>
      <c r="CI476" s="1"/>
      <c r="CJ476" s="1"/>
      <c r="CK476" s="1"/>
      <c r="CL476" s="1"/>
      <c r="CM476" s="1"/>
      <c r="CN476" s="1"/>
      <c r="CO476" s="1"/>
      <c r="CP476" s="1"/>
      <c r="CQ476" s="1"/>
      <c r="CR476" s="1"/>
      <c r="CS476" s="1"/>
      <c r="CT476" s="1"/>
      <c r="CU476" s="1"/>
      <c r="CV476" s="1"/>
      <c r="CW476" s="1"/>
      <c r="CX476" s="1"/>
      <c r="CY476" s="1"/>
      <c r="CZ476" s="1"/>
      <c r="DA476" s="1"/>
      <c r="DB476" s="1"/>
      <c r="DC476" s="1"/>
      <c r="DD476" s="1"/>
      <c r="DE476" s="1"/>
      <c r="DF476" s="1"/>
      <c r="DG476" s="1"/>
      <c r="DH476" s="1"/>
      <c r="DI476" s="1"/>
      <c r="DJ476" s="1"/>
      <c r="DK476" s="1"/>
      <c r="DL476" s="1"/>
      <c r="DM476" s="1"/>
      <c r="DN476" s="1"/>
      <c r="DO476" s="1"/>
      <c r="DP476" s="1"/>
      <c r="DQ476" s="1"/>
      <c r="DR476" s="1"/>
      <c r="DS476" s="1"/>
      <c r="DT476" s="1"/>
      <c r="DU476" s="1"/>
      <c r="DV476" s="1"/>
      <c r="DW476" s="1"/>
      <c r="DX476" s="1"/>
      <c r="DY476" s="1"/>
      <c r="DZ476" s="1"/>
      <c r="EA476" s="1"/>
      <c r="EB476" s="1"/>
      <c r="EC476" s="1"/>
      <c r="ED476" s="1"/>
      <c r="EE476" s="1"/>
      <c r="EF476" s="1"/>
      <c r="EG476" s="1"/>
      <c r="EH476" s="1"/>
      <c r="EI476" s="1"/>
      <c r="EJ476" s="1"/>
      <c r="EK476" s="1"/>
      <c r="EL476" s="1"/>
      <c r="EM476" s="1"/>
      <c r="EN476" s="1"/>
    </row>
    <row r="477" spans="1:14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c r="BJ477" s="1"/>
      <c r="BK477" s="1"/>
      <c r="BL477" s="1"/>
      <c r="BM477" s="1"/>
      <c r="BN477" s="1"/>
      <c r="BO477" s="1"/>
      <c r="BP477" s="1"/>
      <c r="BQ477" s="1"/>
      <c r="BR477" s="1"/>
      <c r="BS477" s="1"/>
      <c r="BT477" s="1"/>
      <c r="BU477" s="1"/>
      <c r="BV477" s="1"/>
      <c r="BW477" s="1"/>
      <c r="BX477" s="1"/>
      <c r="BY477" s="1"/>
      <c r="BZ477" s="1"/>
      <c r="CA477" s="1"/>
      <c r="CB477" s="1"/>
      <c r="CC477" s="1"/>
      <c r="CD477" s="1"/>
      <c r="CE477" s="1"/>
      <c r="CF477" s="1"/>
      <c r="CG477" s="1"/>
      <c r="CH477" s="1"/>
      <c r="CI477" s="1"/>
      <c r="CJ477" s="1"/>
      <c r="CK477" s="1"/>
      <c r="CL477" s="1"/>
      <c r="CM477" s="1"/>
      <c r="CN477" s="1"/>
      <c r="CO477" s="1"/>
      <c r="CP477" s="1"/>
      <c r="CQ477" s="1"/>
      <c r="CR477" s="1"/>
      <c r="CS477" s="1"/>
      <c r="CT477" s="1"/>
      <c r="CU477" s="1"/>
      <c r="CV477" s="1"/>
      <c r="CW477" s="1"/>
      <c r="CX477" s="1"/>
      <c r="CY477" s="1"/>
      <c r="CZ477" s="1"/>
      <c r="DA477" s="1"/>
      <c r="DB477" s="1"/>
      <c r="DC477" s="1"/>
      <c r="DD477" s="1"/>
      <c r="DE477" s="1"/>
      <c r="DF477" s="1"/>
      <c r="DG477" s="1"/>
      <c r="DH477" s="1"/>
      <c r="DI477" s="1"/>
      <c r="DJ477" s="1"/>
      <c r="DK477" s="1"/>
      <c r="DL477" s="1"/>
      <c r="DM477" s="1"/>
      <c r="DN477" s="1"/>
      <c r="DO477" s="1"/>
      <c r="DP477" s="1"/>
      <c r="DQ477" s="1"/>
      <c r="DR477" s="1"/>
      <c r="DS477" s="1"/>
      <c r="DT477" s="1"/>
      <c r="DU477" s="1"/>
      <c r="DV477" s="1"/>
      <c r="DW477" s="1"/>
      <c r="DX477" s="1"/>
      <c r="DY477" s="1"/>
      <c r="DZ477" s="1"/>
      <c r="EA477" s="1"/>
      <c r="EB477" s="1"/>
      <c r="EC477" s="1"/>
      <c r="ED477" s="1"/>
      <c r="EE477" s="1"/>
      <c r="EF477" s="1"/>
      <c r="EG477" s="1"/>
      <c r="EH477" s="1"/>
      <c r="EI477" s="1"/>
      <c r="EJ477" s="1"/>
      <c r="EK477" s="1"/>
      <c r="EL477" s="1"/>
      <c r="EM477" s="1"/>
      <c r="EN477" s="1"/>
    </row>
    <row r="478" spans="1:14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c r="BJ478" s="1"/>
      <c r="BK478" s="1"/>
      <c r="BL478" s="1"/>
      <c r="BM478" s="1"/>
      <c r="BN478" s="1"/>
      <c r="BO478" s="1"/>
      <c r="BP478" s="1"/>
      <c r="BQ478" s="1"/>
      <c r="BR478" s="1"/>
      <c r="BS478" s="1"/>
      <c r="BT478" s="1"/>
      <c r="BU478" s="1"/>
      <c r="BV478" s="1"/>
      <c r="BW478" s="1"/>
      <c r="BX478" s="1"/>
      <c r="BY478" s="1"/>
      <c r="BZ478" s="1"/>
      <c r="CA478" s="1"/>
      <c r="CB478" s="1"/>
      <c r="CC478" s="1"/>
      <c r="CD478" s="1"/>
      <c r="CE478" s="1"/>
      <c r="CF478" s="1"/>
      <c r="CG478" s="1"/>
      <c r="CH478" s="1"/>
      <c r="CI478" s="1"/>
      <c r="CJ478" s="1"/>
      <c r="CK478" s="1"/>
      <c r="CL478" s="1"/>
      <c r="CM478" s="1"/>
      <c r="CN478" s="1"/>
      <c r="CO478" s="1"/>
      <c r="CP478" s="1"/>
      <c r="CQ478" s="1"/>
      <c r="CR478" s="1"/>
      <c r="CS478" s="1"/>
      <c r="CT478" s="1"/>
      <c r="CU478" s="1"/>
      <c r="CV478" s="1"/>
      <c r="CW478" s="1"/>
      <c r="CX478" s="1"/>
      <c r="CY478" s="1"/>
      <c r="CZ478" s="1"/>
      <c r="DA478" s="1"/>
      <c r="DB478" s="1"/>
      <c r="DC478" s="1"/>
      <c r="DD478" s="1"/>
      <c r="DE478" s="1"/>
      <c r="DF478" s="1"/>
      <c r="DG478" s="1"/>
      <c r="DH478" s="1"/>
      <c r="DI478" s="1"/>
      <c r="DJ478" s="1"/>
      <c r="DK478" s="1"/>
      <c r="DL478" s="1"/>
      <c r="DM478" s="1"/>
      <c r="DN478" s="1"/>
      <c r="DO478" s="1"/>
      <c r="DP478" s="1"/>
      <c r="DQ478" s="1"/>
      <c r="DR478" s="1"/>
      <c r="DS478" s="1"/>
      <c r="DT478" s="1"/>
      <c r="DU478" s="1"/>
      <c r="DV478" s="1"/>
      <c r="DW478" s="1"/>
      <c r="DX478" s="1"/>
      <c r="DY478" s="1"/>
      <c r="DZ478" s="1"/>
      <c r="EA478" s="1"/>
      <c r="EB478" s="1"/>
      <c r="EC478" s="1"/>
      <c r="ED478" s="1"/>
      <c r="EE478" s="1"/>
      <c r="EF478" s="1"/>
      <c r="EG478" s="1"/>
      <c r="EH478" s="1"/>
      <c r="EI478" s="1"/>
      <c r="EJ478" s="1"/>
      <c r="EK478" s="1"/>
      <c r="EL478" s="1"/>
      <c r="EM478" s="1"/>
      <c r="EN478" s="1"/>
    </row>
    <row r="479" spans="1:14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c r="BJ479" s="1"/>
      <c r="BK479" s="1"/>
      <c r="BL479" s="1"/>
      <c r="BM479" s="1"/>
      <c r="BN479" s="1"/>
      <c r="BO479" s="1"/>
      <c r="BP479" s="1"/>
      <c r="BQ479" s="1"/>
      <c r="BR479" s="1"/>
      <c r="BS479" s="1"/>
      <c r="BT479" s="1"/>
      <c r="BU479" s="1"/>
      <c r="BV479" s="1"/>
      <c r="BW479" s="1"/>
      <c r="BX479" s="1"/>
      <c r="BY479" s="1"/>
      <c r="BZ479" s="1"/>
      <c r="CA479" s="1"/>
      <c r="CB479" s="1"/>
      <c r="CC479" s="1"/>
      <c r="CD479" s="1"/>
      <c r="CE479" s="1"/>
      <c r="CF479" s="1"/>
      <c r="CG479" s="1"/>
      <c r="CH479" s="1"/>
      <c r="CI479" s="1"/>
      <c r="CJ479" s="1"/>
      <c r="CK479" s="1"/>
      <c r="CL479" s="1"/>
      <c r="CM479" s="1"/>
      <c r="CN479" s="1"/>
      <c r="CO479" s="1"/>
      <c r="CP479" s="1"/>
      <c r="CQ479" s="1"/>
      <c r="CR479" s="1"/>
      <c r="CS479" s="1"/>
      <c r="CT479" s="1"/>
      <c r="CU479" s="1"/>
      <c r="CV479" s="1"/>
      <c r="CW479" s="1"/>
      <c r="CX479" s="1"/>
      <c r="CY479" s="1"/>
      <c r="CZ479" s="1"/>
      <c r="DA479" s="1"/>
      <c r="DB479" s="1"/>
      <c r="DC479" s="1"/>
      <c r="DD479" s="1"/>
      <c r="DE479" s="1"/>
      <c r="DF479" s="1"/>
      <c r="DG479" s="1"/>
      <c r="DH479" s="1"/>
      <c r="DI479" s="1"/>
      <c r="DJ479" s="1"/>
      <c r="DK479" s="1"/>
      <c r="DL479" s="1"/>
      <c r="DM479" s="1"/>
      <c r="DN479" s="1"/>
      <c r="DO479" s="1"/>
      <c r="DP479" s="1"/>
      <c r="DQ479" s="1"/>
      <c r="DR479" s="1"/>
      <c r="DS479" s="1"/>
      <c r="DT479" s="1"/>
      <c r="DU479" s="1"/>
      <c r="DV479" s="1"/>
      <c r="DW479" s="1"/>
      <c r="DX479" s="1"/>
      <c r="DY479" s="1"/>
      <c r="DZ479" s="1"/>
      <c r="EA479" s="1"/>
      <c r="EB479" s="1"/>
      <c r="EC479" s="1"/>
      <c r="ED479" s="1"/>
      <c r="EE479" s="1"/>
      <c r="EF479" s="1"/>
      <c r="EG479" s="1"/>
      <c r="EH479" s="1"/>
      <c r="EI479" s="1"/>
      <c r="EJ479" s="1"/>
      <c r="EK479" s="1"/>
      <c r="EL479" s="1"/>
      <c r="EM479" s="1"/>
      <c r="EN479" s="1"/>
    </row>
    <row r="480" spans="1:14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c r="BJ480" s="1"/>
      <c r="BK480" s="1"/>
      <c r="BL480" s="1"/>
      <c r="BM480" s="1"/>
      <c r="BN480" s="1"/>
      <c r="BO480" s="1"/>
      <c r="BP480" s="1"/>
      <c r="BQ480" s="1"/>
      <c r="BR480" s="1"/>
      <c r="BS480" s="1"/>
      <c r="BT480" s="1"/>
      <c r="BU480" s="1"/>
      <c r="BV480" s="1"/>
      <c r="BW480" s="1"/>
      <c r="BX480" s="1"/>
      <c r="BY480" s="1"/>
      <c r="BZ480" s="1"/>
      <c r="CA480" s="1"/>
      <c r="CB480" s="1"/>
      <c r="CC480" s="1"/>
      <c r="CD480" s="1"/>
      <c r="CE480" s="1"/>
      <c r="CF480" s="1"/>
      <c r="CG480" s="1"/>
      <c r="CH480" s="1"/>
      <c r="CI480" s="1"/>
      <c r="CJ480" s="1"/>
      <c r="CK480" s="1"/>
      <c r="CL480" s="1"/>
      <c r="CM480" s="1"/>
      <c r="CN480" s="1"/>
      <c r="CO480" s="1"/>
      <c r="CP480" s="1"/>
      <c r="CQ480" s="1"/>
      <c r="CR480" s="1"/>
      <c r="CS480" s="1"/>
      <c r="CT480" s="1"/>
      <c r="CU480" s="1"/>
      <c r="CV480" s="1"/>
      <c r="CW480" s="1"/>
      <c r="CX480" s="1"/>
      <c r="CY480" s="1"/>
      <c r="CZ480" s="1"/>
      <c r="DA480" s="1"/>
      <c r="DB480" s="1"/>
      <c r="DC480" s="1"/>
      <c r="DD480" s="1"/>
      <c r="DE480" s="1"/>
      <c r="DF480" s="1"/>
      <c r="DG480" s="1"/>
      <c r="DH480" s="1"/>
      <c r="DI480" s="1"/>
      <c r="DJ480" s="1"/>
      <c r="DK480" s="1"/>
      <c r="DL480" s="1"/>
      <c r="DM480" s="1"/>
      <c r="DN480" s="1"/>
      <c r="DO480" s="1"/>
      <c r="DP480" s="1"/>
      <c r="DQ480" s="1"/>
      <c r="DR480" s="1"/>
      <c r="DS480" s="1"/>
      <c r="DT480" s="1"/>
      <c r="DU480" s="1"/>
      <c r="DV480" s="1"/>
      <c r="DW480" s="1"/>
      <c r="DX480" s="1"/>
      <c r="DY480" s="1"/>
      <c r="DZ480" s="1"/>
      <c r="EA480" s="1"/>
      <c r="EB480" s="1"/>
      <c r="EC480" s="1"/>
      <c r="ED480" s="1"/>
      <c r="EE480" s="1"/>
      <c r="EF480" s="1"/>
      <c r="EG480" s="1"/>
      <c r="EH480" s="1"/>
      <c r="EI480" s="1"/>
      <c r="EJ480" s="1"/>
      <c r="EK480" s="1"/>
      <c r="EL480" s="1"/>
      <c r="EM480" s="1"/>
      <c r="EN480" s="1"/>
    </row>
    <row r="481" spans="1:14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c r="BJ481" s="1"/>
      <c r="BK481" s="1"/>
      <c r="BL481" s="1"/>
      <c r="BM481" s="1"/>
      <c r="BN481" s="1"/>
      <c r="BO481" s="1"/>
      <c r="BP481" s="1"/>
      <c r="BQ481" s="1"/>
      <c r="BR481" s="1"/>
      <c r="BS481" s="1"/>
      <c r="BT481" s="1"/>
      <c r="BU481" s="1"/>
      <c r="BV481" s="1"/>
      <c r="BW481" s="1"/>
      <c r="BX481" s="1"/>
      <c r="BY481" s="1"/>
      <c r="BZ481" s="1"/>
      <c r="CA481" s="1"/>
      <c r="CB481" s="1"/>
      <c r="CC481" s="1"/>
      <c r="CD481" s="1"/>
      <c r="CE481" s="1"/>
      <c r="CF481" s="1"/>
      <c r="CG481" s="1"/>
      <c r="CH481" s="1"/>
      <c r="CI481" s="1"/>
      <c r="CJ481" s="1"/>
      <c r="CK481" s="1"/>
      <c r="CL481" s="1"/>
      <c r="CM481" s="1"/>
      <c r="CN481" s="1"/>
      <c r="CO481" s="1"/>
      <c r="CP481" s="1"/>
      <c r="CQ481" s="1"/>
      <c r="CR481" s="1"/>
      <c r="CS481" s="1"/>
      <c r="CT481" s="1"/>
      <c r="CU481" s="1"/>
      <c r="CV481" s="1"/>
      <c r="CW481" s="1"/>
      <c r="CX481" s="1"/>
      <c r="CY481" s="1"/>
      <c r="CZ481" s="1"/>
      <c r="DA481" s="1"/>
      <c r="DB481" s="1"/>
      <c r="DC481" s="1"/>
      <c r="DD481" s="1"/>
      <c r="DE481" s="1"/>
      <c r="DF481" s="1"/>
      <c r="DG481" s="1"/>
      <c r="DH481" s="1"/>
      <c r="DI481" s="1"/>
      <c r="DJ481" s="1"/>
      <c r="DK481" s="1"/>
      <c r="DL481" s="1"/>
      <c r="DM481" s="1"/>
      <c r="DN481" s="1"/>
      <c r="DO481" s="1"/>
      <c r="DP481" s="1"/>
      <c r="DQ481" s="1"/>
      <c r="DR481" s="1"/>
      <c r="DS481" s="1"/>
      <c r="DT481" s="1"/>
      <c r="DU481" s="1"/>
      <c r="DV481" s="1"/>
      <c r="DW481" s="1"/>
      <c r="DX481" s="1"/>
      <c r="DY481" s="1"/>
      <c r="DZ481" s="1"/>
      <c r="EA481" s="1"/>
      <c r="EB481" s="1"/>
      <c r="EC481" s="1"/>
      <c r="ED481" s="1"/>
      <c r="EE481" s="1"/>
      <c r="EF481" s="1"/>
      <c r="EG481" s="1"/>
      <c r="EH481" s="1"/>
      <c r="EI481" s="1"/>
      <c r="EJ481" s="1"/>
      <c r="EK481" s="1"/>
      <c r="EL481" s="1"/>
      <c r="EM481" s="1"/>
      <c r="EN481" s="1"/>
    </row>
    <row r="482" spans="1:14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c r="BJ482" s="1"/>
      <c r="BK482" s="1"/>
      <c r="BL482" s="1"/>
      <c r="BM482" s="1"/>
      <c r="BN482" s="1"/>
      <c r="BO482" s="1"/>
      <c r="BP482" s="1"/>
      <c r="BQ482" s="1"/>
      <c r="BR482" s="1"/>
      <c r="BS482" s="1"/>
      <c r="BT482" s="1"/>
      <c r="BU482" s="1"/>
      <c r="BV482" s="1"/>
      <c r="BW482" s="1"/>
      <c r="BX482" s="1"/>
      <c r="BY482" s="1"/>
      <c r="BZ482" s="1"/>
      <c r="CA482" s="1"/>
      <c r="CB482" s="1"/>
      <c r="CC482" s="1"/>
      <c r="CD482" s="1"/>
      <c r="CE482" s="1"/>
      <c r="CF482" s="1"/>
      <c r="CG482" s="1"/>
      <c r="CH482" s="1"/>
      <c r="CI482" s="1"/>
      <c r="CJ482" s="1"/>
      <c r="CK482" s="1"/>
      <c r="CL482" s="1"/>
      <c r="CM482" s="1"/>
      <c r="CN482" s="1"/>
      <c r="CO482" s="1"/>
      <c r="CP482" s="1"/>
      <c r="CQ482" s="1"/>
      <c r="CR482" s="1"/>
      <c r="CS482" s="1"/>
      <c r="CT482" s="1"/>
      <c r="CU482" s="1"/>
      <c r="CV482" s="1"/>
      <c r="CW482" s="1"/>
      <c r="CX482" s="1"/>
      <c r="CY482" s="1"/>
      <c r="CZ482" s="1"/>
      <c r="DA482" s="1"/>
      <c r="DB482" s="1"/>
      <c r="DC482" s="1"/>
      <c r="DD482" s="1"/>
      <c r="DE482" s="1"/>
      <c r="DF482" s="1"/>
      <c r="DG482" s="1"/>
      <c r="DH482" s="1"/>
      <c r="DI482" s="1"/>
      <c r="DJ482" s="1"/>
      <c r="DK482" s="1"/>
      <c r="DL482" s="1"/>
      <c r="DM482" s="1"/>
      <c r="DN482" s="1"/>
      <c r="DO482" s="1"/>
      <c r="DP482" s="1"/>
      <c r="DQ482" s="1"/>
      <c r="DR482" s="1"/>
      <c r="DS482" s="1"/>
      <c r="DT482" s="1"/>
      <c r="DU482" s="1"/>
      <c r="DV482" s="1"/>
      <c r="DW482" s="1"/>
      <c r="DX482" s="1"/>
      <c r="DY482" s="1"/>
      <c r="DZ482" s="1"/>
      <c r="EA482" s="1"/>
      <c r="EB482" s="1"/>
      <c r="EC482" s="1"/>
      <c r="ED482" s="1"/>
      <c r="EE482" s="1"/>
      <c r="EF482" s="1"/>
      <c r="EG482" s="1"/>
      <c r="EH482" s="1"/>
      <c r="EI482" s="1"/>
      <c r="EJ482" s="1"/>
      <c r="EK482" s="1"/>
      <c r="EL482" s="1"/>
      <c r="EM482" s="1"/>
      <c r="EN482" s="1"/>
    </row>
    <row r="483" spans="1:14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c r="BJ483" s="1"/>
      <c r="BK483" s="1"/>
      <c r="BL483" s="1"/>
      <c r="BM483" s="1"/>
      <c r="BN483" s="1"/>
      <c r="BO483" s="1"/>
      <c r="BP483" s="1"/>
      <c r="BQ483" s="1"/>
      <c r="BR483" s="1"/>
      <c r="BS483" s="1"/>
      <c r="BT483" s="1"/>
      <c r="BU483" s="1"/>
      <c r="BV483" s="1"/>
      <c r="BW483" s="1"/>
      <c r="BX483" s="1"/>
      <c r="BY483" s="1"/>
      <c r="BZ483" s="1"/>
      <c r="CA483" s="1"/>
      <c r="CB483" s="1"/>
      <c r="CC483" s="1"/>
      <c r="CD483" s="1"/>
      <c r="CE483" s="1"/>
      <c r="CF483" s="1"/>
      <c r="CG483" s="1"/>
      <c r="CH483" s="1"/>
      <c r="CI483" s="1"/>
      <c r="CJ483" s="1"/>
      <c r="CK483" s="1"/>
      <c r="CL483" s="1"/>
      <c r="CM483" s="1"/>
      <c r="CN483" s="1"/>
      <c r="CO483" s="1"/>
      <c r="CP483" s="1"/>
      <c r="CQ483" s="1"/>
      <c r="CR483" s="1"/>
      <c r="CS483" s="1"/>
      <c r="CT483" s="1"/>
      <c r="CU483" s="1"/>
      <c r="CV483" s="1"/>
      <c r="CW483" s="1"/>
      <c r="CX483" s="1"/>
      <c r="CY483" s="1"/>
      <c r="CZ483" s="1"/>
      <c r="DA483" s="1"/>
      <c r="DB483" s="1"/>
      <c r="DC483" s="1"/>
      <c r="DD483" s="1"/>
      <c r="DE483" s="1"/>
      <c r="DF483" s="1"/>
      <c r="DG483" s="1"/>
      <c r="DH483" s="1"/>
      <c r="DI483" s="1"/>
      <c r="DJ483" s="1"/>
      <c r="DK483" s="1"/>
      <c r="DL483" s="1"/>
      <c r="DM483" s="1"/>
      <c r="DN483" s="1"/>
      <c r="DO483" s="1"/>
      <c r="DP483" s="1"/>
      <c r="DQ483" s="1"/>
      <c r="DR483" s="1"/>
      <c r="DS483" s="1"/>
      <c r="DT483" s="1"/>
      <c r="DU483" s="1"/>
      <c r="DV483" s="1"/>
      <c r="DW483" s="1"/>
      <c r="DX483" s="1"/>
      <c r="DY483" s="1"/>
      <c r="DZ483" s="1"/>
      <c r="EA483" s="1"/>
      <c r="EB483" s="1"/>
      <c r="EC483" s="1"/>
      <c r="ED483" s="1"/>
      <c r="EE483" s="1"/>
      <c r="EF483" s="1"/>
      <c r="EG483" s="1"/>
      <c r="EH483" s="1"/>
      <c r="EI483" s="1"/>
      <c r="EJ483" s="1"/>
      <c r="EK483" s="1"/>
      <c r="EL483" s="1"/>
      <c r="EM483" s="1"/>
      <c r="EN483" s="1"/>
    </row>
    <row r="484" spans="1:14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c r="BJ484" s="1"/>
      <c r="BK484" s="1"/>
      <c r="BL484" s="1"/>
      <c r="BM484" s="1"/>
      <c r="BN484" s="1"/>
      <c r="BO484" s="1"/>
      <c r="BP484" s="1"/>
      <c r="BQ484" s="1"/>
      <c r="BR484" s="1"/>
      <c r="BS484" s="1"/>
      <c r="BT484" s="1"/>
      <c r="BU484" s="1"/>
      <c r="BV484" s="1"/>
      <c r="BW484" s="1"/>
      <c r="BX484" s="1"/>
      <c r="BY484" s="1"/>
      <c r="BZ484" s="1"/>
      <c r="CA484" s="1"/>
      <c r="CB484" s="1"/>
      <c r="CC484" s="1"/>
      <c r="CD484" s="1"/>
      <c r="CE484" s="1"/>
      <c r="CF484" s="1"/>
      <c r="CG484" s="1"/>
      <c r="CH484" s="1"/>
      <c r="CI484" s="1"/>
      <c r="CJ484" s="1"/>
      <c r="CK484" s="1"/>
      <c r="CL484" s="1"/>
      <c r="CM484" s="1"/>
      <c r="CN484" s="1"/>
      <c r="CO484" s="1"/>
      <c r="CP484" s="1"/>
      <c r="CQ484" s="1"/>
      <c r="CR484" s="1"/>
      <c r="CS484" s="1"/>
      <c r="CT484" s="1"/>
      <c r="CU484" s="1"/>
      <c r="CV484" s="1"/>
      <c r="CW484" s="1"/>
      <c r="CX484" s="1"/>
      <c r="CY484" s="1"/>
      <c r="CZ484" s="1"/>
      <c r="DA484" s="1"/>
      <c r="DB484" s="1"/>
      <c r="DC484" s="1"/>
      <c r="DD484" s="1"/>
      <c r="DE484" s="1"/>
      <c r="DF484" s="1"/>
      <c r="DG484" s="1"/>
      <c r="DH484" s="1"/>
      <c r="DI484" s="1"/>
      <c r="DJ484" s="1"/>
      <c r="DK484" s="1"/>
      <c r="DL484" s="1"/>
      <c r="DM484" s="1"/>
      <c r="DN484" s="1"/>
      <c r="DO484" s="1"/>
      <c r="DP484" s="1"/>
      <c r="DQ484" s="1"/>
      <c r="DR484" s="1"/>
      <c r="DS484" s="1"/>
      <c r="DT484" s="1"/>
      <c r="DU484" s="1"/>
      <c r="DV484" s="1"/>
      <c r="DW484" s="1"/>
      <c r="DX484" s="1"/>
      <c r="DY484" s="1"/>
      <c r="DZ484" s="1"/>
      <c r="EA484" s="1"/>
      <c r="EB484" s="1"/>
      <c r="EC484" s="1"/>
      <c r="ED484" s="1"/>
      <c r="EE484" s="1"/>
      <c r="EF484" s="1"/>
      <c r="EG484" s="1"/>
      <c r="EH484" s="1"/>
      <c r="EI484" s="1"/>
      <c r="EJ484" s="1"/>
      <c r="EK484" s="1"/>
      <c r="EL484" s="1"/>
      <c r="EM484" s="1"/>
      <c r="EN484" s="1"/>
    </row>
    <row r="485" spans="1:14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c r="BJ485" s="1"/>
      <c r="BK485" s="1"/>
      <c r="BL485" s="1"/>
      <c r="BM485" s="1"/>
      <c r="BN485" s="1"/>
      <c r="BO485" s="1"/>
      <c r="BP485" s="1"/>
      <c r="BQ485" s="1"/>
      <c r="BR485" s="1"/>
      <c r="BS485" s="1"/>
      <c r="BT485" s="1"/>
      <c r="BU485" s="1"/>
      <c r="BV485" s="1"/>
      <c r="BW485" s="1"/>
      <c r="BX485" s="1"/>
      <c r="BY485" s="1"/>
      <c r="BZ485" s="1"/>
      <c r="CA485" s="1"/>
      <c r="CB485" s="1"/>
      <c r="CC485" s="1"/>
      <c r="CD485" s="1"/>
      <c r="CE485" s="1"/>
      <c r="CF485" s="1"/>
      <c r="CG485" s="1"/>
      <c r="CH485" s="1"/>
      <c r="CI485" s="1"/>
      <c r="CJ485" s="1"/>
      <c r="CK485" s="1"/>
      <c r="CL485" s="1"/>
      <c r="CM485" s="1"/>
      <c r="CN485" s="1"/>
      <c r="CO485" s="1"/>
      <c r="CP485" s="1"/>
      <c r="CQ485" s="1"/>
      <c r="CR485" s="1"/>
      <c r="CS485" s="1"/>
      <c r="CT485" s="1"/>
      <c r="CU485" s="1"/>
      <c r="CV485" s="1"/>
      <c r="CW485" s="1"/>
      <c r="CX485" s="1"/>
      <c r="CY485" s="1"/>
      <c r="CZ485" s="1"/>
      <c r="DA485" s="1"/>
      <c r="DB485" s="1"/>
      <c r="DC485" s="1"/>
      <c r="DD485" s="1"/>
      <c r="DE485" s="1"/>
      <c r="DF485" s="1"/>
      <c r="DG485" s="1"/>
      <c r="DH485" s="1"/>
      <c r="DI485" s="1"/>
      <c r="DJ485" s="1"/>
      <c r="DK485" s="1"/>
      <c r="DL485" s="1"/>
      <c r="DM485" s="1"/>
      <c r="DN485" s="1"/>
      <c r="DO485" s="1"/>
      <c r="DP485" s="1"/>
      <c r="DQ485" s="1"/>
      <c r="DR485" s="1"/>
      <c r="DS485" s="1"/>
      <c r="DT485" s="1"/>
      <c r="DU485" s="1"/>
      <c r="DV485" s="1"/>
      <c r="DW485" s="1"/>
      <c r="DX485" s="1"/>
      <c r="DY485" s="1"/>
      <c r="DZ485" s="1"/>
      <c r="EA485" s="1"/>
      <c r="EB485" s="1"/>
      <c r="EC485" s="1"/>
      <c r="ED485" s="1"/>
      <c r="EE485" s="1"/>
      <c r="EF485" s="1"/>
      <c r="EG485" s="1"/>
      <c r="EH485" s="1"/>
      <c r="EI485" s="1"/>
      <c r="EJ485" s="1"/>
      <c r="EK485" s="1"/>
      <c r="EL485" s="1"/>
      <c r="EM485" s="1"/>
      <c r="EN485" s="1"/>
    </row>
    <row r="486" spans="1:14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c r="BJ486" s="1"/>
      <c r="BK486" s="1"/>
      <c r="BL486" s="1"/>
      <c r="BM486" s="1"/>
      <c r="BN486" s="1"/>
      <c r="BO486" s="1"/>
      <c r="BP486" s="1"/>
      <c r="BQ486" s="1"/>
      <c r="BR486" s="1"/>
      <c r="BS486" s="1"/>
      <c r="BT486" s="1"/>
      <c r="BU486" s="1"/>
      <c r="BV486" s="1"/>
      <c r="BW486" s="1"/>
      <c r="BX486" s="1"/>
      <c r="BY486" s="1"/>
      <c r="BZ486" s="1"/>
      <c r="CA486" s="1"/>
      <c r="CB486" s="1"/>
      <c r="CC486" s="1"/>
      <c r="CD486" s="1"/>
      <c r="CE486" s="1"/>
      <c r="CF486" s="1"/>
      <c r="CG486" s="1"/>
      <c r="CH486" s="1"/>
      <c r="CI486" s="1"/>
      <c r="CJ486" s="1"/>
      <c r="CK486" s="1"/>
      <c r="CL486" s="1"/>
      <c r="CM486" s="1"/>
      <c r="CN486" s="1"/>
      <c r="CO486" s="1"/>
      <c r="CP486" s="1"/>
      <c r="CQ486" s="1"/>
      <c r="CR486" s="1"/>
      <c r="CS486" s="1"/>
      <c r="CT486" s="1"/>
      <c r="CU486" s="1"/>
      <c r="CV486" s="1"/>
      <c r="CW486" s="1"/>
      <c r="CX486" s="1"/>
      <c r="CY486" s="1"/>
      <c r="CZ486" s="1"/>
      <c r="DA486" s="1"/>
      <c r="DB486" s="1"/>
      <c r="DC486" s="1"/>
      <c r="DD486" s="1"/>
      <c r="DE486" s="1"/>
      <c r="DF486" s="1"/>
      <c r="DG486" s="1"/>
      <c r="DH486" s="1"/>
      <c r="DI486" s="1"/>
      <c r="DJ486" s="1"/>
      <c r="DK486" s="1"/>
      <c r="DL486" s="1"/>
      <c r="DM486" s="1"/>
      <c r="DN486" s="1"/>
      <c r="DO486" s="1"/>
      <c r="DP486" s="1"/>
      <c r="DQ486" s="1"/>
      <c r="DR486" s="1"/>
      <c r="DS486" s="1"/>
      <c r="DT486" s="1"/>
      <c r="DU486" s="1"/>
      <c r="DV486" s="1"/>
      <c r="DW486" s="1"/>
      <c r="DX486" s="1"/>
      <c r="DY486" s="1"/>
      <c r="DZ486" s="1"/>
      <c r="EA486" s="1"/>
      <c r="EB486" s="1"/>
      <c r="EC486" s="1"/>
      <c r="ED486" s="1"/>
      <c r="EE486" s="1"/>
      <c r="EF486" s="1"/>
      <c r="EG486" s="1"/>
      <c r="EH486" s="1"/>
      <c r="EI486" s="1"/>
      <c r="EJ486" s="1"/>
      <c r="EK486" s="1"/>
      <c r="EL486" s="1"/>
      <c r="EM486" s="1"/>
      <c r="EN486" s="1"/>
    </row>
    <row r="487" spans="1:14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c r="BJ487" s="1"/>
      <c r="BK487" s="1"/>
      <c r="BL487" s="1"/>
      <c r="BM487" s="1"/>
      <c r="BN487" s="1"/>
      <c r="BO487" s="1"/>
      <c r="BP487" s="1"/>
      <c r="BQ487" s="1"/>
      <c r="BR487" s="1"/>
      <c r="BS487" s="1"/>
      <c r="BT487" s="1"/>
      <c r="BU487" s="1"/>
      <c r="BV487" s="1"/>
      <c r="BW487" s="1"/>
      <c r="BX487" s="1"/>
      <c r="BY487" s="1"/>
      <c r="BZ487" s="1"/>
      <c r="CA487" s="1"/>
      <c r="CB487" s="1"/>
      <c r="CC487" s="1"/>
      <c r="CD487" s="1"/>
      <c r="CE487" s="1"/>
      <c r="CF487" s="1"/>
      <c r="CG487" s="1"/>
      <c r="CH487" s="1"/>
      <c r="CI487" s="1"/>
      <c r="CJ487" s="1"/>
      <c r="CK487" s="1"/>
      <c r="CL487" s="1"/>
      <c r="CM487" s="1"/>
      <c r="CN487" s="1"/>
      <c r="CO487" s="1"/>
      <c r="CP487" s="1"/>
      <c r="CQ487" s="1"/>
      <c r="CR487" s="1"/>
      <c r="CS487" s="1"/>
      <c r="CT487" s="1"/>
      <c r="CU487" s="1"/>
      <c r="CV487" s="1"/>
      <c r="CW487" s="1"/>
      <c r="CX487" s="1"/>
      <c r="CY487" s="1"/>
      <c r="CZ487" s="1"/>
      <c r="DA487" s="1"/>
      <c r="DB487" s="1"/>
      <c r="DC487" s="1"/>
      <c r="DD487" s="1"/>
      <c r="DE487" s="1"/>
      <c r="DF487" s="1"/>
      <c r="DG487" s="1"/>
      <c r="DH487" s="1"/>
      <c r="DI487" s="1"/>
      <c r="DJ487" s="1"/>
      <c r="DK487" s="1"/>
      <c r="DL487" s="1"/>
      <c r="DM487" s="1"/>
      <c r="DN487" s="1"/>
      <c r="DO487" s="1"/>
      <c r="DP487" s="1"/>
      <c r="DQ487" s="1"/>
      <c r="DR487" s="1"/>
      <c r="DS487" s="1"/>
      <c r="DT487" s="1"/>
      <c r="DU487" s="1"/>
      <c r="DV487" s="1"/>
      <c r="DW487" s="1"/>
      <c r="DX487" s="1"/>
      <c r="DY487" s="1"/>
      <c r="DZ487" s="1"/>
      <c r="EA487" s="1"/>
      <c r="EB487" s="1"/>
      <c r="EC487" s="1"/>
      <c r="ED487" s="1"/>
      <c r="EE487" s="1"/>
      <c r="EF487" s="1"/>
      <c r="EG487" s="1"/>
      <c r="EH487" s="1"/>
      <c r="EI487" s="1"/>
      <c r="EJ487" s="1"/>
      <c r="EK487" s="1"/>
      <c r="EL487" s="1"/>
      <c r="EM487" s="1"/>
      <c r="EN487" s="1"/>
    </row>
    <row r="488" spans="1:14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c r="BJ488" s="1"/>
      <c r="BK488" s="1"/>
      <c r="BL488" s="1"/>
      <c r="BM488" s="1"/>
      <c r="BN488" s="1"/>
      <c r="BO488" s="1"/>
      <c r="BP488" s="1"/>
      <c r="BQ488" s="1"/>
      <c r="BR488" s="1"/>
      <c r="BS488" s="1"/>
      <c r="BT488" s="1"/>
      <c r="BU488" s="1"/>
      <c r="BV488" s="1"/>
      <c r="BW488" s="1"/>
      <c r="BX488" s="1"/>
      <c r="BY488" s="1"/>
      <c r="BZ488" s="1"/>
      <c r="CA488" s="1"/>
      <c r="CB488" s="1"/>
      <c r="CC488" s="1"/>
      <c r="CD488" s="1"/>
      <c r="CE488" s="1"/>
      <c r="CF488" s="1"/>
      <c r="CG488" s="1"/>
      <c r="CH488" s="1"/>
      <c r="CI488" s="1"/>
      <c r="CJ488" s="1"/>
      <c r="CK488" s="1"/>
      <c r="CL488" s="1"/>
      <c r="CM488" s="1"/>
      <c r="CN488" s="1"/>
      <c r="CO488" s="1"/>
      <c r="CP488" s="1"/>
      <c r="CQ488" s="1"/>
      <c r="CR488" s="1"/>
      <c r="CS488" s="1"/>
      <c r="CT488" s="1"/>
      <c r="CU488" s="1"/>
      <c r="CV488" s="1"/>
      <c r="CW488" s="1"/>
      <c r="CX488" s="1"/>
      <c r="CY488" s="1"/>
      <c r="CZ488" s="1"/>
      <c r="DA488" s="1"/>
      <c r="DB488" s="1"/>
      <c r="DC488" s="1"/>
      <c r="DD488" s="1"/>
      <c r="DE488" s="1"/>
      <c r="DF488" s="1"/>
      <c r="DG488" s="1"/>
      <c r="DH488" s="1"/>
      <c r="DI488" s="1"/>
      <c r="DJ488" s="1"/>
      <c r="DK488" s="1"/>
      <c r="DL488" s="1"/>
      <c r="DM488" s="1"/>
      <c r="DN488" s="1"/>
      <c r="DO488" s="1"/>
      <c r="DP488" s="1"/>
      <c r="DQ488" s="1"/>
      <c r="DR488" s="1"/>
      <c r="DS488" s="1"/>
      <c r="DT488" s="1"/>
      <c r="DU488" s="1"/>
      <c r="DV488" s="1"/>
      <c r="DW488" s="1"/>
      <c r="DX488" s="1"/>
      <c r="DY488" s="1"/>
      <c r="DZ488" s="1"/>
      <c r="EA488" s="1"/>
      <c r="EB488" s="1"/>
      <c r="EC488" s="1"/>
      <c r="ED488" s="1"/>
      <c r="EE488" s="1"/>
      <c r="EF488" s="1"/>
      <c r="EG488" s="1"/>
      <c r="EH488" s="1"/>
      <c r="EI488" s="1"/>
      <c r="EJ488" s="1"/>
      <c r="EK488" s="1"/>
      <c r="EL488" s="1"/>
      <c r="EM488" s="1"/>
      <c r="EN488" s="1"/>
    </row>
    <row r="489" spans="1:14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c r="BJ489" s="1"/>
      <c r="BK489" s="1"/>
      <c r="BL489" s="1"/>
      <c r="BM489" s="1"/>
      <c r="BN489" s="1"/>
      <c r="BO489" s="1"/>
      <c r="BP489" s="1"/>
      <c r="BQ489" s="1"/>
      <c r="BR489" s="1"/>
      <c r="BS489" s="1"/>
      <c r="BT489" s="1"/>
      <c r="BU489" s="1"/>
      <c r="BV489" s="1"/>
      <c r="BW489" s="1"/>
      <c r="BX489" s="1"/>
      <c r="BY489" s="1"/>
      <c r="BZ489" s="1"/>
      <c r="CA489" s="1"/>
      <c r="CB489" s="1"/>
      <c r="CC489" s="1"/>
      <c r="CD489" s="1"/>
      <c r="CE489" s="1"/>
      <c r="CF489" s="1"/>
      <c r="CG489" s="1"/>
      <c r="CH489" s="1"/>
      <c r="CI489" s="1"/>
      <c r="CJ489" s="1"/>
      <c r="CK489" s="1"/>
      <c r="CL489" s="1"/>
      <c r="CM489" s="1"/>
      <c r="CN489" s="1"/>
      <c r="CO489" s="1"/>
      <c r="CP489" s="1"/>
      <c r="CQ489" s="1"/>
      <c r="CR489" s="1"/>
      <c r="CS489" s="1"/>
      <c r="CT489" s="1"/>
      <c r="CU489" s="1"/>
      <c r="CV489" s="1"/>
      <c r="CW489" s="1"/>
      <c r="CX489" s="1"/>
      <c r="CY489" s="1"/>
      <c r="CZ489" s="1"/>
      <c r="DA489" s="1"/>
      <c r="DB489" s="1"/>
      <c r="DC489" s="1"/>
      <c r="DD489" s="1"/>
      <c r="DE489" s="1"/>
      <c r="DF489" s="1"/>
      <c r="DG489" s="1"/>
      <c r="DH489" s="1"/>
      <c r="DI489" s="1"/>
      <c r="DJ489" s="1"/>
      <c r="DK489" s="1"/>
      <c r="DL489" s="1"/>
      <c r="DM489" s="1"/>
      <c r="DN489" s="1"/>
      <c r="DO489" s="1"/>
      <c r="DP489" s="1"/>
      <c r="DQ489" s="1"/>
      <c r="DR489" s="1"/>
      <c r="DS489" s="1"/>
      <c r="DT489" s="1"/>
      <c r="DU489" s="1"/>
      <c r="DV489" s="1"/>
      <c r="DW489" s="1"/>
      <c r="DX489" s="1"/>
      <c r="DY489" s="1"/>
      <c r="DZ489" s="1"/>
      <c r="EA489" s="1"/>
      <c r="EB489" s="1"/>
      <c r="EC489" s="1"/>
      <c r="ED489" s="1"/>
      <c r="EE489" s="1"/>
      <c r="EF489" s="1"/>
      <c r="EG489" s="1"/>
      <c r="EH489" s="1"/>
      <c r="EI489" s="1"/>
      <c r="EJ489" s="1"/>
      <c r="EK489" s="1"/>
      <c r="EL489" s="1"/>
      <c r="EM489" s="1"/>
      <c r="EN489" s="1"/>
    </row>
    <row r="490" spans="1:14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c r="BJ490" s="1"/>
      <c r="BK490" s="1"/>
      <c r="BL490" s="1"/>
      <c r="BM490" s="1"/>
      <c r="BN490" s="1"/>
      <c r="BO490" s="1"/>
      <c r="BP490" s="1"/>
      <c r="BQ490" s="1"/>
      <c r="BR490" s="1"/>
      <c r="BS490" s="1"/>
      <c r="BT490" s="1"/>
      <c r="BU490" s="1"/>
      <c r="BV490" s="1"/>
      <c r="BW490" s="1"/>
      <c r="BX490" s="1"/>
      <c r="BY490" s="1"/>
      <c r="BZ490" s="1"/>
      <c r="CA490" s="1"/>
      <c r="CB490" s="1"/>
      <c r="CC490" s="1"/>
      <c r="CD490" s="1"/>
      <c r="CE490" s="1"/>
      <c r="CF490" s="1"/>
      <c r="CG490" s="1"/>
      <c r="CH490" s="1"/>
      <c r="CI490" s="1"/>
      <c r="CJ490" s="1"/>
      <c r="CK490" s="1"/>
      <c r="CL490" s="1"/>
      <c r="CM490" s="1"/>
      <c r="CN490" s="1"/>
      <c r="CO490" s="1"/>
      <c r="CP490" s="1"/>
      <c r="CQ490" s="1"/>
      <c r="CR490" s="1"/>
      <c r="CS490" s="1"/>
      <c r="CT490" s="1"/>
      <c r="CU490" s="1"/>
      <c r="CV490" s="1"/>
      <c r="CW490" s="1"/>
      <c r="CX490" s="1"/>
      <c r="CY490" s="1"/>
      <c r="CZ490" s="1"/>
      <c r="DA490" s="1"/>
      <c r="DB490" s="1"/>
      <c r="DC490" s="1"/>
      <c r="DD490" s="1"/>
      <c r="DE490" s="1"/>
      <c r="DF490" s="1"/>
      <c r="DG490" s="1"/>
      <c r="DH490" s="1"/>
      <c r="DI490" s="1"/>
      <c r="DJ490" s="1"/>
      <c r="DK490" s="1"/>
      <c r="DL490" s="1"/>
      <c r="DM490" s="1"/>
      <c r="DN490" s="1"/>
      <c r="DO490" s="1"/>
      <c r="DP490" s="1"/>
      <c r="DQ490" s="1"/>
      <c r="DR490" s="1"/>
      <c r="DS490" s="1"/>
      <c r="DT490" s="1"/>
      <c r="DU490" s="1"/>
      <c r="DV490" s="1"/>
      <c r="DW490" s="1"/>
      <c r="DX490" s="1"/>
      <c r="DY490" s="1"/>
      <c r="DZ490" s="1"/>
      <c r="EA490" s="1"/>
      <c r="EB490" s="1"/>
      <c r="EC490" s="1"/>
      <c r="ED490" s="1"/>
      <c r="EE490" s="1"/>
      <c r="EF490" s="1"/>
      <c r="EG490" s="1"/>
      <c r="EH490" s="1"/>
      <c r="EI490" s="1"/>
      <c r="EJ490" s="1"/>
      <c r="EK490" s="1"/>
      <c r="EL490" s="1"/>
      <c r="EM490" s="1"/>
      <c r="EN490" s="1"/>
    </row>
    <row r="491" spans="1:14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c r="BJ491" s="1"/>
      <c r="BK491" s="1"/>
      <c r="BL491" s="1"/>
      <c r="BM491" s="1"/>
      <c r="BN491" s="1"/>
      <c r="BO491" s="1"/>
      <c r="BP491" s="1"/>
      <c r="BQ491" s="1"/>
      <c r="BR491" s="1"/>
      <c r="BS491" s="1"/>
      <c r="BT491" s="1"/>
      <c r="BU491" s="1"/>
      <c r="BV491" s="1"/>
      <c r="BW491" s="1"/>
      <c r="BX491" s="1"/>
      <c r="BY491" s="1"/>
      <c r="BZ491" s="1"/>
      <c r="CA491" s="1"/>
      <c r="CB491" s="1"/>
      <c r="CC491" s="1"/>
      <c r="CD491" s="1"/>
      <c r="CE491" s="1"/>
      <c r="CF491" s="1"/>
      <c r="CG491" s="1"/>
      <c r="CH491" s="1"/>
      <c r="CI491" s="1"/>
      <c r="CJ491" s="1"/>
      <c r="CK491" s="1"/>
      <c r="CL491" s="1"/>
      <c r="CM491" s="1"/>
      <c r="CN491" s="1"/>
      <c r="CO491" s="1"/>
      <c r="CP491" s="1"/>
      <c r="CQ491" s="1"/>
      <c r="CR491" s="1"/>
      <c r="CS491" s="1"/>
      <c r="CT491" s="1"/>
      <c r="CU491" s="1"/>
      <c r="CV491" s="1"/>
      <c r="CW491" s="1"/>
      <c r="CX491" s="1"/>
      <c r="CY491" s="1"/>
      <c r="CZ491" s="1"/>
      <c r="DA491" s="1"/>
      <c r="DB491" s="1"/>
      <c r="DC491" s="1"/>
      <c r="DD491" s="1"/>
      <c r="DE491" s="1"/>
      <c r="DF491" s="1"/>
      <c r="DG491" s="1"/>
      <c r="DH491" s="1"/>
      <c r="DI491" s="1"/>
      <c r="DJ491" s="1"/>
      <c r="DK491" s="1"/>
      <c r="DL491" s="1"/>
      <c r="DM491" s="1"/>
      <c r="DN491" s="1"/>
      <c r="DO491" s="1"/>
      <c r="DP491" s="1"/>
      <c r="DQ491" s="1"/>
      <c r="DR491" s="1"/>
      <c r="DS491" s="1"/>
      <c r="DT491" s="1"/>
      <c r="DU491" s="1"/>
      <c r="DV491" s="1"/>
      <c r="DW491" s="1"/>
      <c r="DX491" s="1"/>
      <c r="DY491" s="1"/>
      <c r="DZ491" s="1"/>
      <c r="EA491" s="1"/>
      <c r="EB491" s="1"/>
      <c r="EC491" s="1"/>
      <c r="ED491" s="1"/>
      <c r="EE491" s="1"/>
      <c r="EF491" s="1"/>
      <c r="EG491" s="1"/>
      <c r="EH491" s="1"/>
      <c r="EI491" s="1"/>
      <c r="EJ491" s="1"/>
      <c r="EK491" s="1"/>
      <c r="EL491" s="1"/>
      <c r="EM491" s="1"/>
      <c r="EN491" s="1"/>
    </row>
    <row r="492" spans="1:14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c r="BJ492" s="1"/>
      <c r="BK492" s="1"/>
      <c r="BL492" s="1"/>
      <c r="BM492" s="1"/>
      <c r="BN492" s="1"/>
      <c r="BO492" s="1"/>
      <c r="BP492" s="1"/>
      <c r="BQ492" s="1"/>
      <c r="BR492" s="1"/>
      <c r="BS492" s="1"/>
      <c r="BT492" s="1"/>
      <c r="BU492" s="1"/>
      <c r="BV492" s="1"/>
      <c r="BW492" s="1"/>
      <c r="BX492" s="1"/>
      <c r="BY492" s="1"/>
      <c r="BZ492" s="1"/>
      <c r="CA492" s="1"/>
      <c r="CB492" s="1"/>
      <c r="CC492" s="1"/>
      <c r="CD492" s="1"/>
      <c r="CE492" s="1"/>
      <c r="CF492" s="1"/>
      <c r="CG492" s="1"/>
      <c r="CH492" s="1"/>
      <c r="CI492" s="1"/>
      <c r="CJ492" s="1"/>
      <c r="CK492" s="1"/>
      <c r="CL492" s="1"/>
      <c r="CM492" s="1"/>
      <c r="CN492" s="1"/>
      <c r="CO492" s="1"/>
      <c r="CP492" s="1"/>
      <c r="CQ492" s="1"/>
      <c r="CR492" s="1"/>
      <c r="CS492" s="1"/>
      <c r="CT492" s="1"/>
      <c r="CU492" s="1"/>
      <c r="CV492" s="1"/>
      <c r="CW492" s="1"/>
      <c r="CX492" s="1"/>
      <c r="CY492" s="1"/>
      <c r="CZ492" s="1"/>
      <c r="DA492" s="1"/>
      <c r="DB492" s="1"/>
      <c r="DC492" s="1"/>
      <c r="DD492" s="1"/>
      <c r="DE492" s="1"/>
      <c r="DF492" s="1"/>
      <c r="DG492" s="1"/>
      <c r="DH492" s="1"/>
      <c r="DI492" s="1"/>
      <c r="DJ492" s="1"/>
      <c r="DK492" s="1"/>
      <c r="DL492" s="1"/>
      <c r="DM492" s="1"/>
      <c r="DN492" s="1"/>
      <c r="DO492" s="1"/>
      <c r="DP492" s="1"/>
      <c r="DQ492" s="1"/>
      <c r="DR492" s="1"/>
      <c r="DS492" s="1"/>
      <c r="DT492" s="1"/>
      <c r="DU492" s="1"/>
      <c r="DV492" s="1"/>
      <c r="DW492" s="1"/>
      <c r="DX492" s="1"/>
      <c r="DY492" s="1"/>
      <c r="DZ492" s="1"/>
      <c r="EA492" s="1"/>
      <c r="EB492" s="1"/>
      <c r="EC492" s="1"/>
      <c r="ED492" s="1"/>
      <c r="EE492" s="1"/>
      <c r="EF492" s="1"/>
      <c r="EG492" s="1"/>
      <c r="EH492" s="1"/>
      <c r="EI492" s="1"/>
      <c r="EJ492" s="1"/>
      <c r="EK492" s="1"/>
      <c r="EL492" s="1"/>
      <c r="EM492" s="1"/>
      <c r="EN492" s="1"/>
    </row>
    <row r="493" spans="1:14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c r="BJ493" s="1"/>
      <c r="BK493" s="1"/>
      <c r="BL493" s="1"/>
      <c r="BM493" s="1"/>
      <c r="BN493" s="1"/>
      <c r="BO493" s="1"/>
      <c r="BP493" s="1"/>
      <c r="BQ493" s="1"/>
      <c r="BR493" s="1"/>
      <c r="BS493" s="1"/>
      <c r="BT493" s="1"/>
      <c r="BU493" s="1"/>
      <c r="BV493" s="1"/>
      <c r="BW493" s="1"/>
      <c r="BX493" s="1"/>
      <c r="BY493" s="1"/>
      <c r="BZ493" s="1"/>
      <c r="CA493" s="1"/>
      <c r="CB493" s="1"/>
      <c r="CC493" s="1"/>
      <c r="CD493" s="1"/>
      <c r="CE493" s="1"/>
      <c r="CF493" s="1"/>
      <c r="CG493" s="1"/>
      <c r="CH493" s="1"/>
      <c r="CI493" s="1"/>
      <c r="CJ493" s="1"/>
      <c r="CK493" s="1"/>
      <c r="CL493" s="1"/>
      <c r="CM493" s="1"/>
      <c r="CN493" s="1"/>
      <c r="CO493" s="1"/>
      <c r="CP493" s="1"/>
      <c r="CQ493" s="1"/>
      <c r="CR493" s="1"/>
      <c r="CS493" s="1"/>
      <c r="CT493" s="1"/>
      <c r="CU493" s="1"/>
      <c r="CV493" s="1"/>
      <c r="CW493" s="1"/>
      <c r="CX493" s="1"/>
      <c r="CY493" s="1"/>
      <c r="CZ493" s="1"/>
      <c r="DA493" s="1"/>
      <c r="DB493" s="1"/>
      <c r="DC493" s="1"/>
      <c r="DD493" s="1"/>
      <c r="DE493" s="1"/>
      <c r="DF493" s="1"/>
      <c r="DG493" s="1"/>
      <c r="DH493" s="1"/>
      <c r="DI493" s="1"/>
      <c r="DJ493" s="1"/>
      <c r="DK493" s="1"/>
      <c r="DL493" s="1"/>
      <c r="DM493" s="1"/>
      <c r="DN493" s="1"/>
      <c r="DO493" s="1"/>
      <c r="DP493" s="1"/>
      <c r="DQ493" s="1"/>
      <c r="DR493" s="1"/>
      <c r="DS493" s="1"/>
      <c r="DT493" s="1"/>
      <c r="DU493" s="1"/>
      <c r="DV493" s="1"/>
      <c r="DW493" s="1"/>
      <c r="DX493" s="1"/>
      <c r="DY493" s="1"/>
      <c r="DZ493" s="1"/>
      <c r="EA493" s="1"/>
      <c r="EB493" s="1"/>
      <c r="EC493" s="1"/>
      <c r="ED493" s="1"/>
      <c r="EE493" s="1"/>
      <c r="EF493" s="1"/>
      <c r="EG493" s="1"/>
      <c r="EH493" s="1"/>
      <c r="EI493" s="1"/>
      <c r="EJ493" s="1"/>
      <c r="EK493" s="1"/>
      <c r="EL493" s="1"/>
      <c r="EM493" s="1"/>
      <c r="EN493" s="1"/>
    </row>
    <row r="494" spans="1:14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c r="BJ494" s="1"/>
      <c r="BK494" s="1"/>
      <c r="BL494" s="1"/>
      <c r="BM494" s="1"/>
      <c r="BN494" s="1"/>
      <c r="BO494" s="1"/>
      <c r="BP494" s="1"/>
      <c r="BQ494" s="1"/>
      <c r="BR494" s="1"/>
      <c r="BS494" s="1"/>
      <c r="BT494" s="1"/>
      <c r="BU494" s="1"/>
      <c r="BV494" s="1"/>
      <c r="BW494" s="1"/>
      <c r="BX494" s="1"/>
      <c r="BY494" s="1"/>
      <c r="BZ494" s="1"/>
      <c r="CA494" s="1"/>
      <c r="CB494" s="1"/>
      <c r="CC494" s="1"/>
      <c r="CD494" s="1"/>
      <c r="CE494" s="1"/>
      <c r="CF494" s="1"/>
      <c r="CG494" s="1"/>
      <c r="CH494" s="1"/>
      <c r="CI494" s="1"/>
      <c r="CJ494" s="1"/>
      <c r="CK494" s="1"/>
      <c r="CL494" s="1"/>
      <c r="CM494" s="1"/>
      <c r="CN494" s="1"/>
      <c r="CO494" s="1"/>
      <c r="CP494" s="1"/>
      <c r="CQ494" s="1"/>
      <c r="CR494" s="1"/>
      <c r="CS494" s="1"/>
      <c r="CT494" s="1"/>
      <c r="CU494" s="1"/>
      <c r="CV494" s="1"/>
      <c r="CW494" s="1"/>
      <c r="CX494" s="1"/>
      <c r="CY494" s="1"/>
      <c r="CZ494" s="1"/>
      <c r="DA494" s="1"/>
      <c r="DB494" s="1"/>
      <c r="DC494" s="1"/>
      <c r="DD494" s="1"/>
      <c r="DE494" s="1"/>
      <c r="DF494" s="1"/>
      <c r="DG494" s="1"/>
      <c r="DH494" s="1"/>
      <c r="DI494" s="1"/>
      <c r="DJ494" s="1"/>
      <c r="DK494" s="1"/>
      <c r="DL494" s="1"/>
      <c r="DM494" s="1"/>
      <c r="DN494" s="1"/>
      <c r="DO494" s="1"/>
      <c r="DP494" s="1"/>
      <c r="DQ494" s="1"/>
      <c r="DR494" s="1"/>
      <c r="DS494" s="1"/>
      <c r="DT494" s="1"/>
      <c r="DU494" s="1"/>
      <c r="DV494" s="1"/>
      <c r="DW494" s="1"/>
      <c r="DX494" s="1"/>
      <c r="DY494" s="1"/>
      <c r="DZ494" s="1"/>
      <c r="EA494" s="1"/>
      <c r="EB494" s="1"/>
      <c r="EC494" s="1"/>
      <c r="ED494" s="1"/>
      <c r="EE494" s="1"/>
      <c r="EF494" s="1"/>
      <c r="EG494" s="1"/>
      <c r="EH494" s="1"/>
      <c r="EI494" s="1"/>
      <c r="EJ494" s="1"/>
      <c r="EK494" s="1"/>
      <c r="EL494" s="1"/>
      <c r="EM494" s="1"/>
      <c r="EN494" s="1"/>
    </row>
    <row r="495" spans="1:14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c r="BJ495" s="1"/>
      <c r="BK495" s="1"/>
      <c r="BL495" s="1"/>
      <c r="BM495" s="1"/>
      <c r="BN495" s="1"/>
      <c r="BO495" s="1"/>
      <c r="BP495" s="1"/>
      <c r="BQ495" s="1"/>
      <c r="BR495" s="1"/>
      <c r="BS495" s="1"/>
      <c r="BT495" s="1"/>
      <c r="BU495" s="1"/>
      <c r="BV495" s="1"/>
      <c r="BW495" s="1"/>
      <c r="BX495" s="1"/>
      <c r="BY495" s="1"/>
      <c r="BZ495" s="1"/>
      <c r="CA495" s="1"/>
      <c r="CB495" s="1"/>
      <c r="CC495" s="1"/>
      <c r="CD495" s="1"/>
      <c r="CE495" s="1"/>
      <c r="CF495" s="1"/>
      <c r="CG495" s="1"/>
      <c r="CH495" s="1"/>
      <c r="CI495" s="1"/>
      <c r="CJ495" s="1"/>
      <c r="CK495" s="1"/>
      <c r="CL495" s="1"/>
      <c r="CM495" s="1"/>
      <c r="CN495" s="1"/>
      <c r="CO495" s="1"/>
      <c r="CP495" s="1"/>
      <c r="CQ495" s="1"/>
      <c r="CR495" s="1"/>
      <c r="CS495" s="1"/>
      <c r="CT495" s="1"/>
      <c r="CU495" s="1"/>
      <c r="CV495" s="1"/>
      <c r="CW495" s="1"/>
      <c r="CX495" s="1"/>
      <c r="CY495" s="1"/>
      <c r="CZ495" s="1"/>
      <c r="DA495" s="1"/>
      <c r="DB495" s="1"/>
      <c r="DC495" s="1"/>
      <c r="DD495" s="1"/>
      <c r="DE495" s="1"/>
      <c r="DF495" s="1"/>
      <c r="DG495" s="1"/>
      <c r="DH495" s="1"/>
      <c r="DI495" s="1"/>
      <c r="DJ495" s="1"/>
      <c r="DK495" s="1"/>
      <c r="DL495" s="1"/>
      <c r="DM495" s="1"/>
      <c r="DN495" s="1"/>
      <c r="DO495" s="1"/>
      <c r="DP495" s="1"/>
      <c r="DQ495" s="1"/>
      <c r="DR495" s="1"/>
      <c r="DS495" s="1"/>
      <c r="DT495" s="1"/>
      <c r="DU495" s="1"/>
      <c r="DV495" s="1"/>
      <c r="DW495" s="1"/>
      <c r="DX495" s="1"/>
      <c r="DY495" s="1"/>
      <c r="DZ495" s="1"/>
      <c r="EA495" s="1"/>
      <c r="EB495" s="1"/>
      <c r="EC495" s="1"/>
      <c r="ED495" s="1"/>
      <c r="EE495" s="1"/>
      <c r="EF495" s="1"/>
      <c r="EG495" s="1"/>
      <c r="EH495" s="1"/>
      <c r="EI495" s="1"/>
      <c r="EJ495" s="1"/>
      <c r="EK495" s="1"/>
      <c r="EL495" s="1"/>
      <c r="EM495" s="1"/>
      <c r="EN495" s="1"/>
    </row>
    <row r="496" spans="1:14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c r="BJ496" s="1"/>
      <c r="BK496" s="1"/>
      <c r="BL496" s="1"/>
      <c r="BM496" s="1"/>
      <c r="BN496" s="1"/>
      <c r="BO496" s="1"/>
      <c r="BP496" s="1"/>
      <c r="BQ496" s="1"/>
      <c r="BR496" s="1"/>
      <c r="BS496" s="1"/>
      <c r="BT496" s="1"/>
      <c r="BU496" s="1"/>
      <c r="BV496" s="1"/>
      <c r="BW496" s="1"/>
      <c r="BX496" s="1"/>
      <c r="BY496" s="1"/>
      <c r="BZ496" s="1"/>
      <c r="CA496" s="1"/>
      <c r="CB496" s="1"/>
      <c r="CC496" s="1"/>
      <c r="CD496" s="1"/>
      <c r="CE496" s="1"/>
      <c r="CF496" s="1"/>
      <c r="CG496" s="1"/>
      <c r="CH496" s="1"/>
      <c r="CI496" s="1"/>
      <c r="CJ496" s="1"/>
      <c r="CK496" s="1"/>
      <c r="CL496" s="1"/>
      <c r="CM496" s="1"/>
      <c r="CN496" s="1"/>
      <c r="CO496" s="1"/>
      <c r="CP496" s="1"/>
      <c r="CQ496" s="1"/>
      <c r="CR496" s="1"/>
      <c r="CS496" s="1"/>
      <c r="CT496" s="1"/>
      <c r="CU496" s="1"/>
      <c r="CV496" s="1"/>
      <c r="CW496" s="1"/>
      <c r="CX496" s="1"/>
      <c r="CY496" s="1"/>
      <c r="CZ496" s="1"/>
      <c r="DA496" s="1"/>
      <c r="DB496" s="1"/>
      <c r="DC496" s="1"/>
      <c r="DD496" s="1"/>
      <c r="DE496" s="1"/>
      <c r="DF496" s="1"/>
      <c r="DG496" s="1"/>
      <c r="DH496" s="1"/>
      <c r="DI496" s="1"/>
      <c r="DJ496" s="1"/>
      <c r="DK496" s="1"/>
      <c r="DL496" s="1"/>
      <c r="DM496" s="1"/>
      <c r="DN496" s="1"/>
      <c r="DO496" s="1"/>
      <c r="DP496" s="1"/>
      <c r="DQ496" s="1"/>
      <c r="DR496" s="1"/>
      <c r="DS496" s="1"/>
      <c r="DT496" s="1"/>
      <c r="DU496" s="1"/>
      <c r="DV496" s="1"/>
      <c r="DW496" s="1"/>
      <c r="DX496" s="1"/>
      <c r="DY496" s="1"/>
      <c r="DZ496" s="1"/>
      <c r="EA496" s="1"/>
      <c r="EB496" s="1"/>
      <c r="EC496" s="1"/>
      <c r="ED496" s="1"/>
      <c r="EE496" s="1"/>
      <c r="EF496" s="1"/>
      <c r="EG496" s="1"/>
      <c r="EH496" s="1"/>
      <c r="EI496" s="1"/>
      <c r="EJ496" s="1"/>
      <c r="EK496" s="1"/>
      <c r="EL496" s="1"/>
      <c r="EM496" s="1"/>
      <c r="EN496" s="1"/>
    </row>
    <row r="497" spans="1:14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c r="BJ497" s="1"/>
      <c r="BK497" s="1"/>
      <c r="BL497" s="1"/>
      <c r="BM497" s="1"/>
      <c r="BN497" s="1"/>
      <c r="BO497" s="1"/>
      <c r="BP497" s="1"/>
      <c r="BQ497" s="1"/>
      <c r="BR497" s="1"/>
      <c r="BS497" s="1"/>
      <c r="BT497" s="1"/>
      <c r="BU497" s="1"/>
      <c r="BV497" s="1"/>
      <c r="BW497" s="1"/>
      <c r="BX497" s="1"/>
      <c r="BY497" s="1"/>
      <c r="BZ497" s="1"/>
      <c r="CA497" s="1"/>
      <c r="CB497" s="1"/>
      <c r="CC497" s="1"/>
      <c r="CD497" s="1"/>
      <c r="CE497" s="1"/>
      <c r="CF497" s="1"/>
      <c r="CG497" s="1"/>
      <c r="CH497" s="1"/>
      <c r="CI497" s="1"/>
      <c r="CJ497" s="1"/>
      <c r="CK497" s="1"/>
      <c r="CL497" s="1"/>
      <c r="CM497" s="1"/>
      <c r="CN497" s="1"/>
      <c r="CO497" s="1"/>
      <c r="CP497" s="1"/>
      <c r="CQ497" s="1"/>
      <c r="CR497" s="1"/>
      <c r="CS497" s="1"/>
      <c r="CT497" s="1"/>
      <c r="CU497" s="1"/>
      <c r="CV497" s="1"/>
      <c r="CW497" s="1"/>
      <c r="CX497" s="1"/>
      <c r="CY497" s="1"/>
      <c r="CZ497" s="1"/>
      <c r="DA497" s="1"/>
      <c r="DB497" s="1"/>
      <c r="DC497" s="1"/>
      <c r="DD497" s="1"/>
      <c r="DE497" s="1"/>
      <c r="DF497" s="1"/>
      <c r="DG497" s="1"/>
      <c r="DH497" s="1"/>
      <c r="DI497" s="1"/>
      <c r="DJ497" s="1"/>
      <c r="DK497" s="1"/>
      <c r="DL497" s="1"/>
      <c r="DM497" s="1"/>
      <c r="DN497" s="1"/>
      <c r="DO497" s="1"/>
      <c r="DP497" s="1"/>
      <c r="DQ497" s="1"/>
      <c r="DR497" s="1"/>
      <c r="DS497" s="1"/>
      <c r="DT497" s="1"/>
      <c r="DU497" s="1"/>
      <c r="DV497" s="1"/>
      <c r="DW497" s="1"/>
      <c r="DX497" s="1"/>
      <c r="DY497" s="1"/>
      <c r="DZ497" s="1"/>
      <c r="EA497" s="1"/>
      <c r="EB497" s="1"/>
      <c r="EC497" s="1"/>
      <c r="ED497" s="1"/>
      <c r="EE497" s="1"/>
      <c r="EF497" s="1"/>
      <c r="EG497" s="1"/>
      <c r="EH497" s="1"/>
      <c r="EI497" s="1"/>
      <c r="EJ497" s="1"/>
      <c r="EK497" s="1"/>
      <c r="EL497" s="1"/>
      <c r="EM497" s="1"/>
      <c r="EN497" s="1"/>
    </row>
    <row r="498" spans="1:14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c r="BJ498" s="1"/>
      <c r="BK498" s="1"/>
      <c r="BL498" s="1"/>
      <c r="BM498" s="1"/>
      <c r="BN498" s="1"/>
      <c r="BO498" s="1"/>
      <c r="BP498" s="1"/>
      <c r="BQ498" s="1"/>
      <c r="BR498" s="1"/>
      <c r="BS498" s="1"/>
      <c r="BT498" s="1"/>
      <c r="BU498" s="1"/>
      <c r="BV498" s="1"/>
      <c r="BW498" s="1"/>
      <c r="BX498" s="1"/>
      <c r="BY498" s="1"/>
      <c r="BZ498" s="1"/>
      <c r="CA498" s="1"/>
      <c r="CB498" s="1"/>
      <c r="CC498" s="1"/>
      <c r="CD498" s="1"/>
      <c r="CE498" s="1"/>
      <c r="CF498" s="1"/>
      <c r="CG498" s="1"/>
      <c r="CH498" s="1"/>
      <c r="CI498" s="1"/>
      <c r="CJ498" s="1"/>
      <c r="CK498" s="1"/>
      <c r="CL498" s="1"/>
      <c r="CM498" s="1"/>
      <c r="CN498" s="1"/>
      <c r="CO498" s="1"/>
      <c r="CP498" s="1"/>
      <c r="CQ498" s="1"/>
      <c r="CR498" s="1"/>
      <c r="CS498" s="1"/>
      <c r="CT498" s="1"/>
      <c r="CU498" s="1"/>
      <c r="CV498" s="1"/>
      <c r="CW498" s="1"/>
      <c r="CX498" s="1"/>
      <c r="CY498" s="1"/>
      <c r="CZ498" s="1"/>
      <c r="DA498" s="1"/>
      <c r="DB498" s="1"/>
      <c r="DC498" s="1"/>
      <c r="DD498" s="1"/>
      <c r="DE498" s="1"/>
      <c r="DF498" s="1"/>
      <c r="DG498" s="1"/>
      <c r="DH498" s="1"/>
      <c r="DI498" s="1"/>
      <c r="DJ498" s="1"/>
      <c r="DK498" s="1"/>
      <c r="DL498" s="1"/>
      <c r="DM498" s="1"/>
      <c r="DN498" s="1"/>
      <c r="DO498" s="1"/>
      <c r="DP498" s="1"/>
      <c r="DQ498" s="1"/>
      <c r="DR498" s="1"/>
      <c r="DS498" s="1"/>
      <c r="DT498" s="1"/>
      <c r="DU498" s="1"/>
      <c r="DV498" s="1"/>
      <c r="DW498" s="1"/>
      <c r="DX498" s="1"/>
      <c r="DY498" s="1"/>
      <c r="DZ498" s="1"/>
      <c r="EA498" s="1"/>
      <c r="EB498" s="1"/>
      <c r="EC498" s="1"/>
      <c r="ED498" s="1"/>
      <c r="EE498" s="1"/>
      <c r="EF498" s="1"/>
      <c r="EG498" s="1"/>
      <c r="EH498" s="1"/>
      <c r="EI498" s="1"/>
      <c r="EJ498" s="1"/>
      <c r="EK498" s="1"/>
      <c r="EL498" s="1"/>
      <c r="EM498" s="1"/>
      <c r="EN498" s="1"/>
    </row>
    <row r="499" spans="1:14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c r="BJ499" s="1"/>
      <c r="BK499" s="1"/>
      <c r="BL499" s="1"/>
      <c r="BM499" s="1"/>
      <c r="BN499" s="1"/>
      <c r="BO499" s="1"/>
      <c r="BP499" s="1"/>
      <c r="BQ499" s="1"/>
      <c r="BR499" s="1"/>
      <c r="BS499" s="1"/>
      <c r="BT499" s="1"/>
      <c r="BU499" s="1"/>
      <c r="BV499" s="1"/>
      <c r="BW499" s="1"/>
      <c r="BX499" s="1"/>
      <c r="BY499" s="1"/>
      <c r="BZ499" s="1"/>
      <c r="CA499" s="1"/>
      <c r="CB499" s="1"/>
      <c r="CC499" s="1"/>
      <c r="CD499" s="1"/>
      <c r="CE499" s="1"/>
      <c r="CF499" s="1"/>
      <c r="CG499" s="1"/>
      <c r="CH499" s="1"/>
      <c r="CI499" s="1"/>
      <c r="CJ499" s="1"/>
      <c r="CK499" s="1"/>
      <c r="CL499" s="1"/>
      <c r="CM499" s="1"/>
      <c r="CN499" s="1"/>
      <c r="CO499" s="1"/>
      <c r="CP499" s="1"/>
      <c r="CQ499" s="1"/>
      <c r="CR499" s="1"/>
      <c r="CS499" s="1"/>
      <c r="CT499" s="1"/>
      <c r="CU499" s="1"/>
      <c r="CV499" s="1"/>
      <c r="CW499" s="1"/>
      <c r="CX499" s="1"/>
      <c r="CY499" s="1"/>
      <c r="CZ499" s="1"/>
      <c r="DA499" s="1"/>
      <c r="DB499" s="1"/>
      <c r="DC499" s="1"/>
      <c r="DD499" s="1"/>
      <c r="DE499" s="1"/>
      <c r="DF499" s="1"/>
      <c r="DG499" s="1"/>
      <c r="DH499" s="1"/>
      <c r="DI499" s="1"/>
      <c r="DJ499" s="1"/>
      <c r="DK499" s="1"/>
      <c r="DL499" s="1"/>
      <c r="DM499" s="1"/>
      <c r="DN499" s="1"/>
      <c r="DO499" s="1"/>
      <c r="DP499" s="1"/>
      <c r="DQ499" s="1"/>
      <c r="DR499" s="1"/>
      <c r="DS499" s="1"/>
      <c r="DT499" s="1"/>
      <c r="DU499" s="1"/>
      <c r="DV499" s="1"/>
      <c r="DW499" s="1"/>
      <c r="DX499" s="1"/>
      <c r="DY499" s="1"/>
      <c r="DZ499" s="1"/>
      <c r="EA499" s="1"/>
      <c r="EB499" s="1"/>
      <c r="EC499" s="1"/>
      <c r="ED499" s="1"/>
      <c r="EE499" s="1"/>
      <c r="EF499" s="1"/>
      <c r="EG499" s="1"/>
      <c r="EH499" s="1"/>
      <c r="EI499" s="1"/>
      <c r="EJ499" s="1"/>
      <c r="EK499" s="1"/>
      <c r="EL499" s="1"/>
      <c r="EM499" s="1"/>
      <c r="EN499" s="1"/>
    </row>
    <row r="500" spans="1:14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c r="BJ500" s="1"/>
      <c r="BK500" s="1"/>
      <c r="BL500" s="1"/>
      <c r="BM500" s="1"/>
      <c r="BN500" s="1"/>
      <c r="BO500" s="1"/>
      <c r="BP500" s="1"/>
      <c r="BQ500" s="1"/>
      <c r="BR500" s="1"/>
      <c r="BS500" s="1"/>
      <c r="BT500" s="1"/>
      <c r="BU500" s="1"/>
      <c r="BV500" s="1"/>
      <c r="BW500" s="1"/>
      <c r="BX500" s="1"/>
      <c r="BY500" s="1"/>
      <c r="BZ500" s="1"/>
      <c r="CA500" s="1"/>
      <c r="CB500" s="1"/>
      <c r="CC500" s="1"/>
      <c r="CD500" s="1"/>
      <c r="CE500" s="1"/>
      <c r="CF500" s="1"/>
      <c r="CG500" s="1"/>
      <c r="CH500" s="1"/>
      <c r="CI500" s="1"/>
      <c r="CJ500" s="1"/>
      <c r="CK500" s="1"/>
      <c r="CL500" s="1"/>
      <c r="CM500" s="1"/>
      <c r="CN500" s="1"/>
      <c r="CO500" s="1"/>
      <c r="CP500" s="1"/>
      <c r="CQ500" s="1"/>
      <c r="CR500" s="1"/>
      <c r="CS500" s="1"/>
      <c r="CT500" s="1"/>
      <c r="CU500" s="1"/>
      <c r="CV500" s="1"/>
      <c r="CW500" s="1"/>
      <c r="CX500" s="1"/>
      <c r="CY500" s="1"/>
      <c r="CZ500" s="1"/>
      <c r="DA500" s="1"/>
      <c r="DB500" s="1"/>
      <c r="DC500" s="1"/>
      <c r="DD500" s="1"/>
      <c r="DE500" s="1"/>
      <c r="DF500" s="1"/>
      <c r="DG500" s="1"/>
      <c r="DH500" s="1"/>
      <c r="DI500" s="1"/>
      <c r="DJ500" s="1"/>
      <c r="DK500" s="1"/>
      <c r="DL500" s="1"/>
      <c r="DM500" s="1"/>
      <c r="DN500" s="1"/>
      <c r="DO500" s="1"/>
      <c r="DP500" s="1"/>
      <c r="DQ500" s="1"/>
      <c r="DR500" s="1"/>
      <c r="DS500" s="1"/>
      <c r="DT500" s="1"/>
      <c r="DU500" s="1"/>
      <c r="DV500" s="1"/>
      <c r="DW500" s="1"/>
      <c r="DX500" s="1"/>
      <c r="DY500" s="1"/>
      <c r="DZ500" s="1"/>
      <c r="EA500" s="1"/>
      <c r="EB500" s="1"/>
      <c r="EC500" s="1"/>
      <c r="ED500" s="1"/>
      <c r="EE500" s="1"/>
      <c r="EF500" s="1"/>
      <c r="EG500" s="1"/>
      <c r="EH500" s="1"/>
      <c r="EI500" s="1"/>
      <c r="EJ500" s="1"/>
      <c r="EK500" s="1"/>
      <c r="EL500" s="1"/>
      <c r="EM500" s="1"/>
      <c r="EN500" s="1"/>
    </row>
    <row r="501" spans="1:14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c r="BJ501" s="1"/>
      <c r="BK501" s="1"/>
      <c r="BL501" s="1"/>
      <c r="BM501" s="1"/>
      <c r="BN501" s="1"/>
      <c r="BO501" s="1"/>
      <c r="BP501" s="1"/>
      <c r="BQ501" s="1"/>
      <c r="BR501" s="1"/>
      <c r="BS501" s="1"/>
      <c r="BT501" s="1"/>
      <c r="BU501" s="1"/>
      <c r="BV501" s="1"/>
      <c r="BW501" s="1"/>
      <c r="BX501" s="1"/>
      <c r="BY501" s="1"/>
      <c r="BZ501" s="1"/>
      <c r="CA501" s="1"/>
      <c r="CB501" s="1"/>
      <c r="CC501" s="1"/>
      <c r="CD501" s="1"/>
      <c r="CE501" s="1"/>
      <c r="CF501" s="1"/>
      <c r="CG501" s="1"/>
      <c r="CH501" s="1"/>
      <c r="CI501" s="1"/>
      <c r="CJ501" s="1"/>
      <c r="CK501" s="1"/>
      <c r="CL501" s="1"/>
      <c r="CM501" s="1"/>
      <c r="CN501" s="1"/>
      <c r="CO501" s="1"/>
      <c r="CP501" s="1"/>
      <c r="CQ501" s="1"/>
      <c r="CR501" s="1"/>
      <c r="CS501" s="1"/>
      <c r="CT501" s="1"/>
      <c r="CU501" s="1"/>
      <c r="CV501" s="1"/>
      <c r="CW501" s="1"/>
      <c r="CX501" s="1"/>
      <c r="CY501" s="1"/>
      <c r="CZ501" s="1"/>
      <c r="DA501" s="1"/>
      <c r="DB501" s="1"/>
      <c r="DC501" s="1"/>
      <c r="DD501" s="1"/>
      <c r="DE501" s="1"/>
      <c r="DF501" s="1"/>
      <c r="DG501" s="1"/>
      <c r="DH501" s="1"/>
      <c r="DI501" s="1"/>
      <c r="DJ501" s="1"/>
      <c r="DK501" s="1"/>
      <c r="DL501" s="1"/>
      <c r="DM501" s="1"/>
      <c r="DN501" s="1"/>
      <c r="DO501" s="1"/>
      <c r="DP501" s="1"/>
      <c r="DQ501" s="1"/>
      <c r="DR501" s="1"/>
      <c r="DS501" s="1"/>
      <c r="DT501" s="1"/>
      <c r="DU501" s="1"/>
      <c r="DV501" s="1"/>
      <c r="DW501" s="1"/>
      <c r="DX501" s="1"/>
      <c r="DY501" s="1"/>
      <c r="DZ501" s="1"/>
      <c r="EA501" s="1"/>
      <c r="EB501" s="1"/>
      <c r="EC501" s="1"/>
      <c r="ED501" s="1"/>
      <c r="EE501" s="1"/>
      <c r="EF501" s="1"/>
      <c r="EG501" s="1"/>
      <c r="EH501" s="1"/>
      <c r="EI501" s="1"/>
      <c r="EJ501" s="1"/>
      <c r="EK501" s="1"/>
      <c r="EL501" s="1"/>
      <c r="EM501" s="1"/>
      <c r="EN501" s="1"/>
    </row>
    <row r="502" spans="1:14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c r="BJ502" s="1"/>
      <c r="BK502" s="1"/>
      <c r="BL502" s="1"/>
      <c r="BM502" s="1"/>
      <c r="BN502" s="1"/>
      <c r="BO502" s="1"/>
      <c r="BP502" s="1"/>
      <c r="BQ502" s="1"/>
      <c r="BR502" s="1"/>
      <c r="BS502" s="1"/>
      <c r="BT502" s="1"/>
      <c r="BU502" s="1"/>
      <c r="BV502" s="1"/>
      <c r="BW502" s="1"/>
      <c r="BX502" s="1"/>
      <c r="BY502" s="1"/>
      <c r="BZ502" s="1"/>
      <c r="CA502" s="1"/>
      <c r="CB502" s="1"/>
      <c r="CC502" s="1"/>
      <c r="CD502" s="1"/>
      <c r="CE502" s="1"/>
      <c r="CF502" s="1"/>
      <c r="CG502" s="1"/>
      <c r="CH502" s="1"/>
      <c r="CI502" s="1"/>
      <c r="CJ502" s="1"/>
      <c r="CK502" s="1"/>
      <c r="CL502" s="1"/>
      <c r="CM502" s="1"/>
      <c r="CN502" s="1"/>
      <c r="CO502" s="1"/>
      <c r="CP502" s="1"/>
      <c r="CQ502" s="1"/>
      <c r="CR502" s="1"/>
      <c r="CS502" s="1"/>
      <c r="CT502" s="1"/>
      <c r="CU502" s="1"/>
      <c r="CV502" s="1"/>
      <c r="CW502" s="1"/>
      <c r="CX502" s="1"/>
      <c r="CY502" s="1"/>
      <c r="CZ502" s="1"/>
      <c r="DA502" s="1"/>
      <c r="DB502" s="1"/>
      <c r="DC502" s="1"/>
      <c r="DD502" s="1"/>
      <c r="DE502" s="1"/>
      <c r="DF502" s="1"/>
      <c r="DG502" s="1"/>
      <c r="DH502" s="1"/>
      <c r="DI502" s="1"/>
      <c r="DJ502" s="1"/>
      <c r="DK502" s="1"/>
      <c r="DL502" s="1"/>
      <c r="DM502" s="1"/>
      <c r="DN502" s="1"/>
      <c r="DO502" s="1"/>
      <c r="DP502" s="1"/>
      <c r="DQ502" s="1"/>
      <c r="DR502" s="1"/>
      <c r="DS502" s="1"/>
      <c r="DT502" s="1"/>
      <c r="DU502" s="1"/>
      <c r="DV502" s="1"/>
      <c r="DW502" s="1"/>
      <c r="DX502" s="1"/>
      <c r="DY502" s="1"/>
      <c r="DZ502" s="1"/>
      <c r="EA502" s="1"/>
      <c r="EB502" s="1"/>
      <c r="EC502" s="1"/>
      <c r="ED502" s="1"/>
      <c r="EE502" s="1"/>
      <c r="EF502" s="1"/>
      <c r="EG502" s="1"/>
      <c r="EH502" s="1"/>
      <c r="EI502" s="1"/>
      <c r="EJ502" s="1"/>
      <c r="EK502" s="1"/>
      <c r="EL502" s="1"/>
      <c r="EM502" s="1"/>
      <c r="EN502" s="1"/>
    </row>
    <row r="503" spans="1:14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c r="BJ503" s="1"/>
      <c r="BK503" s="1"/>
      <c r="BL503" s="1"/>
      <c r="BM503" s="1"/>
      <c r="BN503" s="1"/>
      <c r="BO503" s="1"/>
      <c r="BP503" s="1"/>
      <c r="BQ503" s="1"/>
      <c r="BR503" s="1"/>
      <c r="BS503" s="1"/>
      <c r="BT503" s="1"/>
      <c r="BU503" s="1"/>
      <c r="BV503" s="1"/>
      <c r="BW503" s="1"/>
      <c r="BX503" s="1"/>
      <c r="BY503" s="1"/>
      <c r="BZ503" s="1"/>
      <c r="CA503" s="1"/>
      <c r="CB503" s="1"/>
      <c r="CC503" s="1"/>
      <c r="CD503" s="1"/>
      <c r="CE503" s="1"/>
      <c r="CF503" s="1"/>
      <c r="CG503" s="1"/>
      <c r="CH503" s="1"/>
      <c r="CI503" s="1"/>
      <c r="CJ503" s="1"/>
      <c r="CK503" s="1"/>
      <c r="CL503" s="1"/>
      <c r="CM503" s="1"/>
      <c r="CN503" s="1"/>
      <c r="CO503" s="1"/>
      <c r="CP503" s="1"/>
      <c r="CQ503" s="1"/>
      <c r="CR503" s="1"/>
      <c r="CS503" s="1"/>
      <c r="CT503" s="1"/>
      <c r="CU503" s="1"/>
      <c r="CV503" s="1"/>
      <c r="CW503" s="1"/>
      <c r="CX503" s="1"/>
      <c r="CY503" s="1"/>
      <c r="CZ503" s="1"/>
      <c r="DA503" s="1"/>
      <c r="DB503" s="1"/>
      <c r="DC503" s="1"/>
      <c r="DD503" s="1"/>
      <c r="DE503" s="1"/>
      <c r="DF503" s="1"/>
      <c r="DG503" s="1"/>
      <c r="DH503" s="1"/>
      <c r="DI503" s="1"/>
      <c r="DJ503" s="1"/>
      <c r="DK503" s="1"/>
      <c r="DL503" s="1"/>
      <c r="DM503" s="1"/>
      <c r="DN503" s="1"/>
      <c r="DO503" s="1"/>
      <c r="DP503" s="1"/>
      <c r="DQ503" s="1"/>
      <c r="DR503" s="1"/>
      <c r="DS503" s="1"/>
      <c r="DT503" s="1"/>
      <c r="DU503" s="1"/>
      <c r="DV503" s="1"/>
      <c r="DW503" s="1"/>
      <c r="DX503" s="1"/>
      <c r="DY503" s="1"/>
      <c r="DZ503" s="1"/>
      <c r="EA503" s="1"/>
      <c r="EB503" s="1"/>
      <c r="EC503" s="1"/>
      <c r="ED503" s="1"/>
      <c r="EE503" s="1"/>
      <c r="EF503" s="1"/>
      <c r="EG503" s="1"/>
      <c r="EH503" s="1"/>
      <c r="EI503" s="1"/>
      <c r="EJ503" s="1"/>
      <c r="EK503" s="1"/>
      <c r="EL503" s="1"/>
      <c r="EM503" s="1"/>
      <c r="EN503" s="1"/>
    </row>
    <row r="504" spans="1:14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c r="BJ504" s="1"/>
      <c r="BK504" s="1"/>
      <c r="BL504" s="1"/>
      <c r="BM504" s="1"/>
      <c r="BN504" s="1"/>
      <c r="BO504" s="1"/>
      <c r="BP504" s="1"/>
      <c r="BQ504" s="1"/>
      <c r="BR504" s="1"/>
      <c r="BS504" s="1"/>
      <c r="BT504" s="1"/>
      <c r="BU504" s="1"/>
      <c r="BV504" s="1"/>
      <c r="BW504" s="1"/>
      <c r="BX504" s="1"/>
      <c r="BY504" s="1"/>
      <c r="BZ504" s="1"/>
      <c r="CA504" s="1"/>
      <c r="CB504" s="1"/>
      <c r="CC504" s="1"/>
      <c r="CD504" s="1"/>
      <c r="CE504" s="1"/>
      <c r="CF504" s="1"/>
      <c r="CG504" s="1"/>
      <c r="CH504" s="1"/>
      <c r="CI504" s="1"/>
      <c r="CJ504" s="1"/>
      <c r="CK504" s="1"/>
      <c r="CL504" s="1"/>
      <c r="CM504" s="1"/>
      <c r="CN504" s="1"/>
      <c r="CO504" s="1"/>
      <c r="CP504" s="1"/>
      <c r="CQ504" s="1"/>
      <c r="CR504" s="1"/>
      <c r="CS504" s="1"/>
      <c r="CT504" s="1"/>
      <c r="CU504" s="1"/>
      <c r="CV504" s="1"/>
      <c r="CW504" s="1"/>
      <c r="CX504" s="1"/>
      <c r="CY504" s="1"/>
      <c r="CZ504" s="1"/>
      <c r="DA504" s="1"/>
      <c r="DB504" s="1"/>
      <c r="DC504" s="1"/>
      <c r="DD504" s="1"/>
      <c r="DE504" s="1"/>
      <c r="DF504" s="1"/>
      <c r="DG504" s="1"/>
      <c r="DH504" s="1"/>
      <c r="DI504" s="1"/>
      <c r="DJ504" s="1"/>
      <c r="DK504" s="1"/>
      <c r="DL504" s="1"/>
      <c r="DM504" s="1"/>
      <c r="DN504" s="1"/>
      <c r="DO504" s="1"/>
      <c r="DP504" s="1"/>
      <c r="DQ504" s="1"/>
      <c r="DR504" s="1"/>
      <c r="DS504" s="1"/>
      <c r="DT504" s="1"/>
      <c r="DU504" s="1"/>
      <c r="DV504" s="1"/>
      <c r="DW504" s="1"/>
      <c r="DX504" s="1"/>
      <c r="DY504" s="1"/>
      <c r="DZ504" s="1"/>
      <c r="EA504" s="1"/>
      <c r="EB504" s="1"/>
      <c r="EC504" s="1"/>
      <c r="ED504" s="1"/>
      <c r="EE504" s="1"/>
      <c r="EF504" s="1"/>
      <c r="EG504" s="1"/>
      <c r="EH504" s="1"/>
      <c r="EI504" s="1"/>
      <c r="EJ504" s="1"/>
      <c r="EK504" s="1"/>
      <c r="EL504" s="1"/>
      <c r="EM504" s="1"/>
      <c r="EN504" s="1"/>
    </row>
    <row r="505" spans="1:14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c r="BJ505" s="1"/>
      <c r="BK505" s="1"/>
      <c r="BL505" s="1"/>
      <c r="BM505" s="1"/>
      <c r="BN505" s="1"/>
      <c r="BO505" s="1"/>
      <c r="BP505" s="1"/>
      <c r="BQ505" s="1"/>
      <c r="BR505" s="1"/>
      <c r="BS505" s="1"/>
      <c r="BT505" s="1"/>
      <c r="BU505" s="1"/>
      <c r="BV505" s="1"/>
      <c r="BW505" s="1"/>
      <c r="BX505" s="1"/>
      <c r="BY505" s="1"/>
      <c r="BZ505" s="1"/>
      <c r="CA505" s="1"/>
      <c r="CB505" s="1"/>
      <c r="CC505" s="1"/>
      <c r="CD505" s="1"/>
      <c r="CE505" s="1"/>
      <c r="CF505" s="1"/>
      <c r="CG505" s="1"/>
      <c r="CH505" s="1"/>
      <c r="CI505" s="1"/>
      <c r="CJ505" s="1"/>
      <c r="CK505" s="1"/>
      <c r="CL505" s="1"/>
      <c r="CM505" s="1"/>
      <c r="CN505" s="1"/>
      <c r="CO505" s="1"/>
      <c r="CP505" s="1"/>
      <c r="CQ505" s="1"/>
      <c r="CR505" s="1"/>
      <c r="CS505" s="1"/>
      <c r="CT505" s="1"/>
      <c r="CU505" s="1"/>
      <c r="CV505" s="1"/>
      <c r="CW505" s="1"/>
      <c r="CX505" s="1"/>
      <c r="CY505" s="1"/>
      <c r="CZ505" s="1"/>
      <c r="DA505" s="1"/>
      <c r="DB505" s="1"/>
      <c r="DC505" s="1"/>
      <c r="DD505" s="1"/>
      <c r="DE505" s="1"/>
      <c r="DF505" s="1"/>
      <c r="DG505" s="1"/>
      <c r="DH505" s="1"/>
      <c r="DI505" s="1"/>
      <c r="DJ505" s="1"/>
      <c r="DK505" s="1"/>
      <c r="DL505" s="1"/>
      <c r="DM505" s="1"/>
      <c r="DN505" s="1"/>
      <c r="DO505" s="1"/>
      <c r="DP505" s="1"/>
      <c r="DQ505" s="1"/>
      <c r="DR505" s="1"/>
      <c r="DS505" s="1"/>
      <c r="DT505" s="1"/>
      <c r="DU505" s="1"/>
      <c r="DV505" s="1"/>
      <c r="DW505" s="1"/>
      <c r="DX505" s="1"/>
      <c r="DY505" s="1"/>
      <c r="DZ505" s="1"/>
      <c r="EA505" s="1"/>
      <c r="EB505" s="1"/>
      <c r="EC505" s="1"/>
      <c r="ED505" s="1"/>
      <c r="EE505" s="1"/>
      <c r="EF505" s="1"/>
      <c r="EG505" s="1"/>
      <c r="EH505" s="1"/>
      <c r="EI505" s="1"/>
      <c r="EJ505" s="1"/>
      <c r="EK505" s="1"/>
      <c r="EL505" s="1"/>
      <c r="EM505" s="1"/>
      <c r="EN505" s="1"/>
    </row>
    <row r="506" spans="1:14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c r="BJ506" s="1"/>
      <c r="BK506" s="1"/>
      <c r="BL506" s="1"/>
      <c r="BM506" s="1"/>
      <c r="BN506" s="1"/>
      <c r="BO506" s="1"/>
      <c r="BP506" s="1"/>
      <c r="BQ506" s="1"/>
      <c r="BR506" s="1"/>
      <c r="BS506" s="1"/>
      <c r="BT506" s="1"/>
      <c r="BU506" s="1"/>
      <c r="BV506" s="1"/>
      <c r="BW506" s="1"/>
      <c r="BX506" s="1"/>
      <c r="BY506" s="1"/>
      <c r="BZ506" s="1"/>
      <c r="CA506" s="1"/>
      <c r="CB506" s="1"/>
      <c r="CC506" s="1"/>
      <c r="CD506" s="1"/>
      <c r="CE506" s="1"/>
      <c r="CF506" s="1"/>
      <c r="CG506" s="1"/>
      <c r="CH506" s="1"/>
      <c r="CI506" s="1"/>
      <c r="CJ506" s="1"/>
      <c r="CK506" s="1"/>
      <c r="CL506" s="1"/>
      <c r="CM506" s="1"/>
      <c r="CN506" s="1"/>
      <c r="CO506" s="1"/>
      <c r="CP506" s="1"/>
      <c r="CQ506" s="1"/>
      <c r="CR506" s="1"/>
      <c r="CS506" s="1"/>
      <c r="CT506" s="1"/>
      <c r="CU506" s="1"/>
      <c r="CV506" s="1"/>
      <c r="CW506" s="1"/>
      <c r="CX506" s="1"/>
      <c r="CY506" s="1"/>
      <c r="CZ506" s="1"/>
      <c r="DA506" s="1"/>
      <c r="DB506" s="1"/>
      <c r="DC506" s="1"/>
      <c r="DD506" s="1"/>
      <c r="DE506" s="1"/>
      <c r="DF506" s="1"/>
      <c r="DG506" s="1"/>
      <c r="DH506" s="1"/>
      <c r="DI506" s="1"/>
      <c r="DJ506" s="1"/>
      <c r="DK506" s="1"/>
      <c r="DL506" s="1"/>
      <c r="DM506" s="1"/>
      <c r="DN506" s="1"/>
      <c r="DO506" s="1"/>
      <c r="DP506" s="1"/>
      <c r="DQ506" s="1"/>
      <c r="DR506" s="1"/>
      <c r="DS506" s="1"/>
      <c r="DT506" s="1"/>
      <c r="DU506" s="1"/>
      <c r="DV506" s="1"/>
      <c r="DW506" s="1"/>
      <c r="DX506" s="1"/>
      <c r="DY506" s="1"/>
      <c r="DZ506" s="1"/>
      <c r="EA506" s="1"/>
      <c r="EB506" s="1"/>
      <c r="EC506" s="1"/>
      <c r="ED506" s="1"/>
      <c r="EE506" s="1"/>
      <c r="EF506" s="1"/>
      <c r="EG506" s="1"/>
      <c r="EH506" s="1"/>
      <c r="EI506" s="1"/>
      <c r="EJ506" s="1"/>
      <c r="EK506" s="1"/>
      <c r="EL506" s="1"/>
      <c r="EM506" s="1"/>
      <c r="EN506" s="1"/>
    </row>
    <row r="507" spans="1:14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c r="BJ507" s="1"/>
      <c r="BK507" s="1"/>
      <c r="BL507" s="1"/>
      <c r="BM507" s="1"/>
      <c r="BN507" s="1"/>
      <c r="BO507" s="1"/>
      <c r="BP507" s="1"/>
      <c r="BQ507" s="1"/>
      <c r="BR507" s="1"/>
      <c r="BS507" s="1"/>
      <c r="BT507" s="1"/>
      <c r="BU507" s="1"/>
      <c r="BV507" s="1"/>
      <c r="BW507" s="1"/>
      <c r="BX507" s="1"/>
      <c r="BY507" s="1"/>
      <c r="BZ507" s="1"/>
      <c r="CA507" s="1"/>
      <c r="CB507" s="1"/>
      <c r="CC507" s="1"/>
      <c r="CD507" s="1"/>
      <c r="CE507" s="1"/>
      <c r="CF507" s="1"/>
      <c r="CG507" s="1"/>
      <c r="CH507" s="1"/>
      <c r="CI507" s="1"/>
      <c r="CJ507" s="1"/>
      <c r="CK507" s="1"/>
      <c r="CL507" s="1"/>
      <c r="CM507" s="1"/>
      <c r="CN507" s="1"/>
      <c r="CO507" s="1"/>
      <c r="CP507" s="1"/>
      <c r="CQ507" s="1"/>
      <c r="CR507" s="1"/>
      <c r="CS507" s="1"/>
      <c r="CT507" s="1"/>
      <c r="CU507" s="1"/>
      <c r="CV507" s="1"/>
      <c r="CW507" s="1"/>
      <c r="CX507" s="1"/>
      <c r="CY507" s="1"/>
      <c r="CZ507" s="1"/>
      <c r="DA507" s="1"/>
      <c r="DB507" s="1"/>
      <c r="DC507" s="1"/>
      <c r="DD507" s="1"/>
      <c r="DE507" s="1"/>
      <c r="DF507" s="1"/>
      <c r="DG507" s="1"/>
      <c r="DH507" s="1"/>
      <c r="DI507" s="1"/>
      <c r="DJ507" s="1"/>
      <c r="DK507" s="1"/>
      <c r="DL507" s="1"/>
      <c r="DM507" s="1"/>
      <c r="DN507" s="1"/>
      <c r="DO507" s="1"/>
      <c r="DP507" s="1"/>
      <c r="DQ507" s="1"/>
      <c r="DR507" s="1"/>
      <c r="DS507" s="1"/>
      <c r="DT507" s="1"/>
      <c r="DU507" s="1"/>
      <c r="DV507" s="1"/>
      <c r="DW507" s="1"/>
      <c r="DX507" s="1"/>
      <c r="DY507" s="1"/>
      <c r="DZ507" s="1"/>
      <c r="EA507" s="1"/>
      <c r="EB507" s="1"/>
      <c r="EC507" s="1"/>
      <c r="ED507" s="1"/>
      <c r="EE507" s="1"/>
      <c r="EF507" s="1"/>
      <c r="EG507" s="1"/>
      <c r="EH507" s="1"/>
      <c r="EI507" s="1"/>
      <c r="EJ507" s="1"/>
      <c r="EK507" s="1"/>
      <c r="EL507" s="1"/>
      <c r="EM507" s="1"/>
      <c r="EN507" s="1"/>
    </row>
    <row r="508" spans="1:14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c r="BJ508" s="1"/>
      <c r="BK508" s="1"/>
      <c r="BL508" s="1"/>
      <c r="BM508" s="1"/>
      <c r="BN508" s="1"/>
      <c r="BO508" s="1"/>
      <c r="BP508" s="1"/>
      <c r="BQ508" s="1"/>
      <c r="BR508" s="1"/>
      <c r="BS508" s="1"/>
      <c r="BT508" s="1"/>
      <c r="BU508" s="1"/>
      <c r="BV508" s="1"/>
      <c r="BW508" s="1"/>
      <c r="BX508" s="1"/>
      <c r="BY508" s="1"/>
      <c r="BZ508" s="1"/>
      <c r="CA508" s="1"/>
      <c r="CB508" s="1"/>
      <c r="CC508" s="1"/>
      <c r="CD508" s="1"/>
      <c r="CE508" s="1"/>
      <c r="CF508" s="1"/>
      <c r="CG508" s="1"/>
      <c r="CH508" s="1"/>
      <c r="CI508" s="1"/>
      <c r="CJ508" s="1"/>
      <c r="CK508" s="1"/>
      <c r="CL508" s="1"/>
      <c r="CM508" s="1"/>
      <c r="CN508" s="1"/>
      <c r="CO508" s="1"/>
      <c r="CP508" s="1"/>
      <c r="CQ508" s="1"/>
      <c r="CR508" s="1"/>
      <c r="CS508" s="1"/>
      <c r="CT508" s="1"/>
      <c r="CU508" s="1"/>
      <c r="CV508" s="1"/>
      <c r="CW508" s="1"/>
      <c r="CX508" s="1"/>
      <c r="CY508" s="1"/>
      <c r="CZ508" s="1"/>
      <c r="DA508" s="1"/>
      <c r="DB508" s="1"/>
      <c r="DC508" s="1"/>
      <c r="DD508" s="1"/>
      <c r="DE508" s="1"/>
      <c r="DF508" s="1"/>
      <c r="DG508" s="1"/>
      <c r="DH508" s="1"/>
      <c r="DI508" s="1"/>
      <c r="DJ508" s="1"/>
      <c r="DK508" s="1"/>
      <c r="DL508" s="1"/>
      <c r="DM508" s="1"/>
      <c r="DN508" s="1"/>
      <c r="DO508" s="1"/>
      <c r="DP508" s="1"/>
      <c r="DQ508" s="1"/>
      <c r="DR508" s="1"/>
      <c r="DS508" s="1"/>
      <c r="DT508" s="1"/>
      <c r="DU508" s="1"/>
      <c r="DV508" s="1"/>
      <c r="DW508" s="1"/>
      <c r="DX508" s="1"/>
      <c r="DY508" s="1"/>
      <c r="DZ508" s="1"/>
      <c r="EA508" s="1"/>
      <c r="EB508" s="1"/>
      <c r="EC508" s="1"/>
      <c r="ED508" s="1"/>
      <c r="EE508" s="1"/>
      <c r="EF508" s="1"/>
      <c r="EG508" s="1"/>
      <c r="EH508" s="1"/>
      <c r="EI508" s="1"/>
      <c r="EJ508" s="1"/>
      <c r="EK508" s="1"/>
      <c r="EL508" s="1"/>
      <c r="EM508" s="1"/>
      <c r="EN508" s="1"/>
    </row>
    <row r="509" spans="1:14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c r="BJ509" s="1"/>
      <c r="BK509" s="1"/>
      <c r="BL509" s="1"/>
      <c r="BM509" s="1"/>
      <c r="BN509" s="1"/>
      <c r="BO509" s="1"/>
      <c r="BP509" s="1"/>
      <c r="BQ509" s="1"/>
      <c r="BR509" s="1"/>
      <c r="BS509" s="1"/>
      <c r="BT509" s="1"/>
      <c r="BU509" s="1"/>
      <c r="BV509" s="1"/>
      <c r="BW509" s="1"/>
      <c r="BX509" s="1"/>
      <c r="BY509" s="1"/>
      <c r="BZ509" s="1"/>
      <c r="CA509" s="1"/>
      <c r="CB509" s="1"/>
      <c r="CC509" s="1"/>
      <c r="CD509" s="1"/>
      <c r="CE509" s="1"/>
      <c r="CF509" s="1"/>
      <c r="CG509" s="1"/>
      <c r="CH509" s="1"/>
      <c r="CI509" s="1"/>
      <c r="CJ509" s="1"/>
      <c r="CK509" s="1"/>
      <c r="CL509" s="1"/>
      <c r="CM509" s="1"/>
      <c r="CN509" s="1"/>
      <c r="CO509" s="1"/>
      <c r="CP509" s="1"/>
      <c r="CQ509" s="1"/>
      <c r="CR509" s="1"/>
      <c r="CS509" s="1"/>
      <c r="CT509" s="1"/>
      <c r="CU509" s="1"/>
      <c r="CV509" s="1"/>
      <c r="CW509" s="1"/>
      <c r="CX509" s="1"/>
      <c r="CY509" s="1"/>
      <c r="CZ509" s="1"/>
      <c r="DA509" s="1"/>
      <c r="DB509" s="1"/>
      <c r="DC509" s="1"/>
      <c r="DD509" s="1"/>
      <c r="DE509" s="1"/>
      <c r="DF509" s="1"/>
      <c r="DG509" s="1"/>
      <c r="DH509" s="1"/>
      <c r="DI509" s="1"/>
      <c r="DJ509" s="1"/>
      <c r="DK509" s="1"/>
      <c r="DL509" s="1"/>
      <c r="DM509" s="1"/>
      <c r="DN509" s="1"/>
      <c r="DO509" s="1"/>
      <c r="DP509" s="1"/>
      <c r="DQ509" s="1"/>
      <c r="DR509" s="1"/>
      <c r="DS509" s="1"/>
      <c r="DT509" s="1"/>
      <c r="DU509" s="1"/>
      <c r="DV509" s="1"/>
      <c r="DW509" s="1"/>
      <c r="DX509" s="1"/>
      <c r="DY509" s="1"/>
      <c r="DZ509" s="1"/>
      <c r="EA509" s="1"/>
      <c r="EB509" s="1"/>
      <c r="EC509" s="1"/>
      <c r="ED509" s="1"/>
      <c r="EE509" s="1"/>
      <c r="EF509" s="1"/>
      <c r="EG509" s="1"/>
      <c r="EH509" s="1"/>
      <c r="EI509" s="1"/>
      <c r="EJ509" s="1"/>
      <c r="EK509" s="1"/>
      <c r="EL509" s="1"/>
      <c r="EM509" s="1"/>
      <c r="EN509" s="1"/>
    </row>
    <row r="510" spans="1:14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c r="BJ510" s="1"/>
      <c r="BK510" s="1"/>
      <c r="BL510" s="1"/>
      <c r="BM510" s="1"/>
      <c r="BN510" s="1"/>
      <c r="BO510" s="1"/>
      <c r="BP510" s="1"/>
      <c r="BQ510" s="1"/>
      <c r="BR510" s="1"/>
      <c r="BS510" s="1"/>
      <c r="BT510" s="1"/>
      <c r="BU510" s="1"/>
      <c r="BV510" s="1"/>
      <c r="BW510" s="1"/>
      <c r="BX510" s="1"/>
      <c r="BY510" s="1"/>
      <c r="BZ510" s="1"/>
      <c r="CA510" s="1"/>
      <c r="CB510" s="1"/>
      <c r="CC510" s="1"/>
      <c r="CD510" s="1"/>
      <c r="CE510" s="1"/>
      <c r="CF510" s="1"/>
      <c r="CG510" s="1"/>
      <c r="CH510" s="1"/>
      <c r="CI510" s="1"/>
      <c r="CJ510" s="1"/>
      <c r="CK510" s="1"/>
      <c r="CL510" s="1"/>
      <c r="CM510" s="1"/>
      <c r="CN510" s="1"/>
      <c r="CO510" s="1"/>
      <c r="CP510" s="1"/>
      <c r="CQ510" s="1"/>
      <c r="CR510" s="1"/>
      <c r="CS510" s="1"/>
      <c r="CT510" s="1"/>
      <c r="CU510" s="1"/>
      <c r="CV510" s="1"/>
      <c r="CW510" s="1"/>
      <c r="CX510" s="1"/>
      <c r="CY510" s="1"/>
      <c r="CZ510" s="1"/>
      <c r="DA510" s="1"/>
      <c r="DB510" s="1"/>
      <c r="DC510" s="1"/>
      <c r="DD510" s="1"/>
      <c r="DE510" s="1"/>
      <c r="DF510" s="1"/>
      <c r="DG510" s="1"/>
      <c r="DH510" s="1"/>
      <c r="DI510" s="1"/>
      <c r="DJ510" s="1"/>
      <c r="DK510" s="1"/>
      <c r="DL510" s="1"/>
      <c r="DM510" s="1"/>
      <c r="DN510" s="1"/>
      <c r="DO510" s="1"/>
      <c r="DP510" s="1"/>
      <c r="DQ510" s="1"/>
      <c r="DR510" s="1"/>
      <c r="DS510" s="1"/>
      <c r="DT510" s="1"/>
      <c r="DU510" s="1"/>
      <c r="DV510" s="1"/>
      <c r="DW510" s="1"/>
      <c r="DX510" s="1"/>
      <c r="DY510" s="1"/>
      <c r="DZ510" s="1"/>
      <c r="EA510" s="1"/>
      <c r="EB510" s="1"/>
      <c r="EC510" s="1"/>
      <c r="ED510" s="1"/>
      <c r="EE510" s="1"/>
      <c r="EF510" s="1"/>
      <c r="EG510" s="1"/>
      <c r="EH510" s="1"/>
      <c r="EI510" s="1"/>
      <c r="EJ510" s="1"/>
      <c r="EK510" s="1"/>
      <c r="EL510" s="1"/>
      <c r="EM510" s="1"/>
      <c r="EN510" s="1"/>
    </row>
    <row r="511" spans="1:14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c r="BJ511" s="1"/>
      <c r="BK511" s="1"/>
      <c r="BL511" s="1"/>
      <c r="BM511" s="1"/>
      <c r="BN511" s="1"/>
      <c r="BO511" s="1"/>
      <c r="BP511" s="1"/>
      <c r="BQ511" s="1"/>
      <c r="BR511" s="1"/>
      <c r="BS511" s="1"/>
      <c r="BT511" s="1"/>
      <c r="BU511" s="1"/>
      <c r="BV511" s="1"/>
      <c r="BW511" s="1"/>
      <c r="BX511" s="1"/>
      <c r="BY511" s="1"/>
      <c r="BZ511" s="1"/>
      <c r="CA511" s="1"/>
      <c r="CB511" s="1"/>
      <c r="CC511" s="1"/>
      <c r="CD511" s="1"/>
      <c r="CE511" s="1"/>
      <c r="CF511" s="1"/>
      <c r="CG511" s="1"/>
      <c r="CH511" s="1"/>
      <c r="CI511" s="1"/>
      <c r="CJ511" s="1"/>
      <c r="CK511" s="1"/>
      <c r="CL511" s="1"/>
      <c r="CM511" s="1"/>
      <c r="CN511" s="1"/>
      <c r="CO511" s="1"/>
      <c r="CP511" s="1"/>
      <c r="CQ511" s="1"/>
      <c r="CR511" s="1"/>
      <c r="CS511" s="1"/>
      <c r="CT511" s="1"/>
      <c r="CU511" s="1"/>
      <c r="CV511" s="1"/>
      <c r="CW511" s="1"/>
      <c r="CX511" s="1"/>
      <c r="CY511" s="1"/>
      <c r="CZ511" s="1"/>
      <c r="DA511" s="1"/>
      <c r="DB511" s="1"/>
      <c r="DC511" s="1"/>
      <c r="DD511" s="1"/>
      <c r="DE511" s="1"/>
      <c r="DF511" s="1"/>
      <c r="DG511" s="1"/>
      <c r="DH511" s="1"/>
      <c r="DI511" s="1"/>
      <c r="DJ511" s="1"/>
      <c r="DK511" s="1"/>
      <c r="DL511" s="1"/>
      <c r="DM511" s="1"/>
      <c r="DN511" s="1"/>
      <c r="DO511" s="1"/>
      <c r="DP511" s="1"/>
      <c r="DQ511" s="1"/>
      <c r="DR511" s="1"/>
      <c r="DS511" s="1"/>
      <c r="DT511" s="1"/>
      <c r="DU511" s="1"/>
      <c r="DV511" s="1"/>
      <c r="DW511" s="1"/>
      <c r="DX511" s="1"/>
      <c r="DY511" s="1"/>
      <c r="DZ511" s="1"/>
      <c r="EA511" s="1"/>
      <c r="EB511" s="1"/>
      <c r="EC511" s="1"/>
      <c r="ED511" s="1"/>
      <c r="EE511" s="1"/>
      <c r="EF511" s="1"/>
      <c r="EG511" s="1"/>
      <c r="EH511" s="1"/>
      <c r="EI511" s="1"/>
      <c r="EJ511" s="1"/>
      <c r="EK511" s="1"/>
      <c r="EL511" s="1"/>
      <c r="EM511" s="1"/>
      <c r="EN511" s="1"/>
    </row>
    <row r="512" spans="1:14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c r="BJ512" s="1"/>
      <c r="BK512" s="1"/>
      <c r="BL512" s="1"/>
      <c r="BM512" s="1"/>
      <c r="BN512" s="1"/>
      <c r="BO512" s="1"/>
      <c r="BP512" s="1"/>
      <c r="BQ512" s="1"/>
      <c r="BR512" s="1"/>
      <c r="BS512" s="1"/>
      <c r="BT512" s="1"/>
      <c r="BU512" s="1"/>
      <c r="BV512" s="1"/>
      <c r="BW512" s="1"/>
      <c r="BX512" s="1"/>
      <c r="BY512" s="1"/>
      <c r="BZ512" s="1"/>
      <c r="CA512" s="1"/>
      <c r="CB512" s="1"/>
      <c r="CC512" s="1"/>
      <c r="CD512" s="1"/>
      <c r="CE512" s="1"/>
      <c r="CF512" s="1"/>
      <c r="CG512" s="1"/>
      <c r="CH512" s="1"/>
      <c r="CI512" s="1"/>
      <c r="CJ512" s="1"/>
      <c r="CK512" s="1"/>
      <c r="CL512" s="1"/>
      <c r="CM512" s="1"/>
      <c r="CN512" s="1"/>
      <c r="CO512" s="1"/>
      <c r="CP512" s="1"/>
      <c r="CQ512" s="1"/>
      <c r="CR512" s="1"/>
      <c r="CS512" s="1"/>
      <c r="CT512" s="1"/>
      <c r="CU512" s="1"/>
      <c r="CV512" s="1"/>
      <c r="CW512" s="1"/>
      <c r="CX512" s="1"/>
      <c r="CY512" s="1"/>
      <c r="CZ512" s="1"/>
      <c r="DA512" s="1"/>
      <c r="DB512" s="1"/>
      <c r="DC512" s="1"/>
      <c r="DD512" s="1"/>
      <c r="DE512" s="1"/>
      <c r="DF512" s="1"/>
      <c r="DG512" s="1"/>
      <c r="DH512" s="1"/>
      <c r="DI512" s="1"/>
      <c r="DJ512" s="1"/>
      <c r="DK512" s="1"/>
      <c r="DL512" s="1"/>
      <c r="DM512" s="1"/>
      <c r="DN512" s="1"/>
      <c r="DO512" s="1"/>
      <c r="DP512" s="1"/>
      <c r="DQ512" s="1"/>
      <c r="DR512" s="1"/>
      <c r="DS512" s="1"/>
      <c r="DT512" s="1"/>
      <c r="DU512" s="1"/>
      <c r="DV512" s="1"/>
      <c r="DW512" s="1"/>
      <c r="DX512" s="1"/>
      <c r="DY512" s="1"/>
      <c r="DZ512" s="1"/>
      <c r="EA512" s="1"/>
      <c r="EB512" s="1"/>
      <c r="EC512" s="1"/>
      <c r="ED512" s="1"/>
      <c r="EE512" s="1"/>
      <c r="EF512" s="1"/>
      <c r="EG512" s="1"/>
      <c r="EH512" s="1"/>
      <c r="EI512" s="1"/>
      <c r="EJ512" s="1"/>
      <c r="EK512" s="1"/>
      <c r="EL512" s="1"/>
      <c r="EM512" s="1"/>
      <c r="EN512" s="1"/>
    </row>
    <row r="513" spans="1:14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c r="BJ513" s="1"/>
      <c r="BK513" s="1"/>
      <c r="BL513" s="1"/>
      <c r="BM513" s="1"/>
      <c r="BN513" s="1"/>
      <c r="BO513" s="1"/>
      <c r="BP513" s="1"/>
      <c r="BQ513" s="1"/>
      <c r="BR513" s="1"/>
      <c r="BS513" s="1"/>
      <c r="BT513" s="1"/>
      <c r="BU513" s="1"/>
      <c r="BV513" s="1"/>
      <c r="BW513" s="1"/>
      <c r="BX513" s="1"/>
      <c r="BY513" s="1"/>
      <c r="BZ513" s="1"/>
      <c r="CA513" s="1"/>
      <c r="CB513" s="1"/>
      <c r="CC513" s="1"/>
      <c r="CD513" s="1"/>
      <c r="CE513" s="1"/>
      <c r="CF513" s="1"/>
      <c r="CG513" s="1"/>
      <c r="CH513" s="1"/>
      <c r="CI513" s="1"/>
      <c r="CJ513" s="1"/>
      <c r="CK513" s="1"/>
      <c r="CL513" s="1"/>
      <c r="CM513" s="1"/>
      <c r="CN513" s="1"/>
      <c r="CO513" s="1"/>
      <c r="CP513" s="1"/>
      <c r="CQ513" s="1"/>
      <c r="CR513" s="1"/>
      <c r="CS513" s="1"/>
      <c r="CT513" s="1"/>
      <c r="CU513" s="1"/>
      <c r="CV513" s="1"/>
      <c r="CW513" s="1"/>
      <c r="CX513" s="1"/>
      <c r="CY513" s="1"/>
      <c r="CZ513" s="1"/>
      <c r="DA513" s="1"/>
      <c r="DB513" s="1"/>
      <c r="DC513" s="1"/>
      <c r="DD513" s="1"/>
      <c r="DE513" s="1"/>
      <c r="DF513" s="1"/>
      <c r="DG513" s="1"/>
      <c r="DH513" s="1"/>
      <c r="DI513" s="1"/>
      <c r="DJ513" s="1"/>
      <c r="DK513" s="1"/>
      <c r="DL513" s="1"/>
      <c r="DM513" s="1"/>
      <c r="DN513" s="1"/>
      <c r="DO513" s="1"/>
      <c r="DP513" s="1"/>
      <c r="DQ513" s="1"/>
      <c r="DR513" s="1"/>
      <c r="DS513" s="1"/>
      <c r="DT513" s="1"/>
      <c r="DU513" s="1"/>
      <c r="DV513" s="1"/>
      <c r="DW513" s="1"/>
      <c r="DX513" s="1"/>
      <c r="DY513" s="1"/>
      <c r="DZ513" s="1"/>
      <c r="EA513" s="1"/>
      <c r="EB513" s="1"/>
      <c r="EC513" s="1"/>
      <c r="ED513" s="1"/>
      <c r="EE513" s="1"/>
      <c r="EF513" s="1"/>
      <c r="EG513" s="1"/>
      <c r="EH513" s="1"/>
      <c r="EI513" s="1"/>
      <c r="EJ513" s="1"/>
      <c r="EK513" s="1"/>
      <c r="EL513" s="1"/>
      <c r="EM513" s="1"/>
      <c r="EN513" s="1"/>
    </row>
    <row r="514" spans="1:14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c r="BJ514" s="1"/>
      <c r="BK514" s="1"/>
      <c r="BL514" s="1"/>
      <c r="BM514" s="1"/>
      <c r="BN514" s="1"/>
      <c r="BO514" s="1"/>
      <c r="BP514" s="1"/>
      <c r="BQ514" s="1"/>
      <c r="BR514" s="1"/>
      <c r="BS514" s="1"/>
      <c r="BT514" s="1"/>
      <c r="BU514" s="1"/>
      <c r="BV514" s="1"/>
      <c r="BW514" s="1"/>
      <c r="BX514" s="1"/>
      <c r="BY514" s="1"/>
      <c r="BZ514" s="1"/>
      <c r="CA514" s="1"/>
      <c r="CB514" s="1"/>
      <c r="CC514" s="1"/>
      <c r="CD514" s="1"/>
      <c r="CE514" s="1"/>
      <c r="CF514" s="1"/>
      <c r="CG514" s="1"/>
      <c r="CH514" s="1"/>
      <c r="CI514" s="1"/>
      <c r="CJ514" s="1"/>
      <c r="CK514" s="1"/>
      <c r="CL514" s="1"/>
      <c r="CM514" s="1"/>
      <c r="CN514" s="1"/>
      <c r="CO514" s="1"/>
      <c r="CP514" s="1"/>
      <c r="CQ514" s="1"/>
      <c r="CR514" s="1"/>
      <c r="CS514" s="1"/>
      <c r="CT514" s="1"/>
      <c r="CU514" s="1"/>
      <c r="CV514" s="1"/>
      <c r="CW514" s="1"/>
      <c r="CX514" s="1"/>
      <c r="CY514" s="1"/>
      <c r="CZ514" s="1"/>
      <c r="DA514" s="1"/>
      <c r="DB514" s="1"/>
      <c r="DC514" s="1"/>
      <c r="DD514" s="1"/>
      <c r="DE514" s="1"/>
      <c r="DF514" s="1"/>
      <c r="DG514" s="1"/>
      <c r="DH514" s="1"/>
      <c r="DI514" s="1"/>
      <c r="DJ514" s="1"/>
      <c r="DK514" s="1"/>
      <c r="DL514" s="1"/>
      <c r="DM514" s="1"/>
      <c r="DN514" s="1"/>
      <c r="DO514" s="1"/>
      <c r="DP514" s="1"/>
      <c r="DQ514" s="1"/>
      <c r="DR514" s="1"/>
      <c r="DS514" s="1"/>
      <c r="DT514" s="1"/>
      <c r="DU514" s="1"/>
      <c r="DV514" s="1"/>
      <c r="DW514" s="1"/>
      <c r="DX514" s="1"/>
      <c r="DY514" s="1"/>
      <c r="DZ514" s="1"/>
      <c r="EA514" s="1"/>
      <c r="EB514" s="1"/>
      <c r="EC514" s="1"/>
      <c r="ED514" s="1"/>
      <c r="EE514" s="1"/>
      <c r="EF514" s="1"/>
      <c r="EG514" s="1"/>
      <c r="EH514" s="1"/>
      <c r="EI514" s="1"/>
      <c r="EJ514" s="1"/>
      <c r="EK514" s="1"/>
      <c r="EL514" s="1"/>
      <c r="EM514" s="1"/>
      <c r="EN514" s="1"/>
    </row>
    <row r="515" spans="1:14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c r="BJ515" s="1"/>
      <c r="BK515" s="1"/>
      <c r="BL515" s="1"/>
      <c r="BM515" s="1"/>
      <c r="BN515" s="1"/>
      <c r="BO515" s="1"/>
      <c r="BP515" s="1"/>
      <c r="BQ515" s="1"/>
      <c r="BR515" s="1"/>
      <c r="BS515" s="1"/>
      <c r="BT515" s="1"/>
      <c r="BU515" s="1"/>
      <c r="BV515" s="1"/>
      <c r="BW515" s="1"/>
      <c r="BX515" s="1"/>
      <c r="BY515" s="1"/>
      <c r="BZ515" s="1"/>
      <c r="CA515" s="1"/>
      <c r="CB515" s="1"/>
      <c r="CC515" s="1"/>
      <c r="CD515" s="1"/>
      <c r="CE515" s="1"/>
      <c r="CF515" s="1"/>
      <c r="CG515" s="1"/>
      <c r="CH515" s="1"/>
      <c r="CI515" s="1"/>
      <c r="CJ515" s="1"/>
      <c r="CK515" s="1"/>
      <c r="CL515" s="1"/>
      <c r="CM515" s="1"/>
      <c r="CN515" s="1"/>
      <c r="CO515" s="1"/>
      <c r="CP515" s="1"/>
      <c r="CQ515" s="1"/>
      <c r="CR515" s="1"/>
      <c r="CS515" s="1"/>
      <c r="CT515" s="1"/>
      <c r="CU515" s="1"/>
      <c r="CV515" s="1"/>
      <c r="CW515" s="1"/>
      <c r="CX515" s="1"/>
      <c r="CY515" s="1"/>
      <c r="CZ515" s="1"/>
      <c r="DA515" s="1"/>
      <c r="DB515" s="1"/>
      <c r="DC515" s="1"/>
      <c r="DD515" s="1"/>
      <c r="DE515" s="1"/>
      <c r="DF515" s="1"/>
      <c r="DG515" s="1"/>
      <c r="DH515" s="1"/>
      <c r="DI515" s="1"/>
      <c r="DJ515" s="1"/>
      <c r="DK515" s="1"/>
      <c r="DL515" s="1"/>
      <c r="DM515" s="1"/>
      <c r="DN515" s="1"/>
      <c r="DO515" s="1"/>
      <c r="DP515" s="1"/>
      <c r="DQ515" s="1"/>
      <c r="DR515" s="1"/>
      <c r="DS515" s="1"/>
      <c r="DT515" s="1"/>
      <c r="DU515" s="1"/>
      <c r="DV515" s="1"/>
      <c r="DW515" s="1"/>
      <c r="DX515" s="1"/>
      <c r="DY515" s="1"/>
      <c r="DZ515" s="1"/>
      <c r="EA515" s="1"/>
      <c r="EB515" s="1"/>
      <c r="EC515" s="1"/>
      <c r="ED515" s="1"/>
      <c r="EE515" s="1"/>
      <c r="EF515" s="1"/>
      <c r="EG515" s="1"/>
      <c r="EH515" s="1"/>
      <c r="EI515" s="1"/>
      <c r="EJ515" s="1"/>
      <c r="EK515" s="1"/>
      <c r="EL515" s="1"/>
      <c r="EM515" s="1"/>
      <c r="EN515" s="1"/>
    </row>
    <row r="516" spans="1:14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c r="BJ516" s="1"/>
      <c r="BK516" s="1"/>
      <c r="BL516" s="1"/>
      <c r="BM516" s="1"/>
      <c r="BN516" s="1"/>
      <c r="BO516" s="1"/>
      <c r="BP516" s="1"/>
      <c r="BQ516" s="1"/>
      <c r="BR516" s="1"/>
      <c r="BS516" s="1"/>
      <c r="BT516" s="1"/>
      <c r="BU516" s="1"/>
      <c r="BV516" s="1"/>
      <c r="BW516" s="1"/>
      <c r="BX516" s="1"/>
      <c r="BY516" s="1"/>
      <c r="BZ516" s="1"/>
      <c r="CA516" s="1"/>
      <c r="CB516" s="1"/>
      <c r="CC516" s="1"/>
      <c r="CD516" s="1"/>
      <c r="CE516" s="1"/>
      <c r="CF516" s="1"/>
      <c r="CG516" s="1"/>
      <c r="CH516" s="1"/>
      <c r="CI516" s="1"/>
      <c r="CJ516" s="1"/>
      <c r="CK516" s="1"/>
      <c r="CL516" s="1"/>
      <c r="CM516" s="1"/>
      <c r="CN516" s="1"/>
      <c r="CO516" s="1"/>
      <c r="CP516" s="1"/>
      <c r="CQ516" s="1"/>
      <c r="CR516" s="1"/>
      <c r="CS516" s="1"/>
      <c r="CT516" s="1"/>
      <c r="CU516" s="1"/>
      <c r="CV516" s="1"/>
      <c r="CW516" s="1"/>
      <c r="CX516" s="1"/>
      <c r="CY516" s="1"/>
      <c r="CZ516" s="1"/>
      <c r="DA516" s="1"/>
      <c r="DB516" s="1"/>
      <c r="DC516" s="1"/>
      <c r="DD516" s="1"/>
      <c r="DE516" s="1"/>
      <c r="DF516" s="1"/>
      <c r="DG516" s="1"/>
      <c r="DH516" s="1"/>
      <c r="DI516" s="1"/>
      <c r="DJ516" s="1"/>
      <c r="DK516" s="1"/>
      <c r="DL516" s="1"/>
      <c r="DM516" s="1"/>
      <c r="DN516" s="1"/>
      <c r="DO516" s="1"/>
      <c r="DP516" s="1"/>
      <c r="DQ516" s="1"/>
      <c r="DR516" s="1"/>
      <c r="DS516" s="1"/>
      <c r="DT516" s="1"/>
      <c r="DU516" s="1"/>
      <c r="DV516" s="1"/>
      <c r="DW516" s="1"/>
      <c r="DX516" s="1"/>
      <c r="DY516" s="1"/>
      <c r="DZ516" s="1"/>
      <c r="EA516" s="1"/>
      <c r="EB516" s="1"/>
      <c r="EC516" s="1"/>
      <c r="ED516" s="1"/>
      <c r="EE516" s="1"/>
      <c r="EF516" s="1"/>
      <c r="EG516" s="1"/>
      <c r="EH516" s="1"/>
      <c r="EI516" s="1"/>
      <c r="EJ516" s="1"/>
      <c r="EK516" s="1"/>
      <c r="EL516" s="1"/>
      <c r="EM516" s="1"/>
      <c r="EN516" s="1"/>
    </row>
    <row r="517" spans="1:14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c r="BJ517" s="1"/>
      <c r="BK517" s="1"/>
      <c r="BL517" s="1"/>
      <c r="BM517" s="1"/>
      <c r="BN517" s="1"/>
      <c r="BO517" s="1"/>
      <c r="BP517" s="1"/>
      <c r="BQ517" s="1"/>
      <c r="BR517" s="1"/>
      <c r="BS517" s="1"/>
      <c r="BT517" s="1"/>
      <c r="BU517" s="1"/>
      <c r="BV517" s="1"/>
      <c r="BW517" s="1"/>
      <c r="BX517" s="1"/>
      <c r="BY517" s="1"/>
      <c r="BZ517" s="1"/>
      <c r="CA517" s="1"/>
      <c r="CB517" s="1"/>
      <c r="CC517" s="1"/>
      <c r="CD517" s="1"/>
      <c r="CE517" s="1"/>
      <c r="CF517" s="1"/>
      <c r="CG517" s="1"/>
      <c r="CH517" s="1"/>
      <c r="CI517" s="1"/>
      <c r="CJ517" s="1"/>
      <c r="CK517" s="1"/>
      <c r="CL517" s="1"/>
      <c r="CM517" s="1"/>
      <c r="CN517" s="1"/>
      <c r="CO517" s="1"/>
      <c r="CP517" s="1"/>
      <c r="CQ517" s="1"/>
      <c r="CR517" s="1"/>
      <c r="CS517" s="1"/>
      <c r="CT517" s="1"/>
      <c r="CU517" s="1"/>
      <c r="CV517" s="1"/>
      <c r="CW517" s="1"/>
      <c r="CX517" s="1"/>
      <c r="CY517" s="1"/>
      <c r="CZ517" s="1"/>
      <c r="DA517" s="1"/>
      <c r="DB517" s="1"/>
      <c r="DC517" s="1"/>
      <c r="DD517" s="1"/>
      <c r="DE517" s="1"/>
      <c r="DF517" s="1"/>
      <c r="DG517" s="1"/>
      <c r="DH517" s="1"/>
      <c r="DI517" s="1"/>
      <c r="DJ517" s="1"/>
      <c r="DK517" s="1"/>
      <c r="DL517" s="1"/>
      <c r="DM517" s="1"/>
      <c r="DN517" s="1"/>
      <c r="DO517" s="1"/>
      <c r="DP517" s="1"/>
      <c r="DQ517" s="1"/>
      <c r="DR517" s="1"/>
      <c r="DS517" s="1"/>
      <c r="DT517" s="1"/>
      <c r="DU517" s="1"/>
      <c r="DV517" s="1"/>
      <c r="DW517" s="1"/>
      <c r="DX517" s="1"/>
      <c r="DY517" s="1"/>
      <c r="DZ517" s="1"/>
      <c r="EA517" s="1"/>
      <c r="EB517" s="1"/>
      <c r="EC517" s="1"/>
      <c r="ED517" s="1"/>
      <c r="EE517" s="1"/>
      <c r="EF517" s="1"/>
      <c r="EG517" s="1"/>
      <c r="EH517" s="1"/>
      <c r="EI517" s="1"/>
      <c r="EJ517" s="1"/>
      <c r="EK517" s="1"/>
      <c r="EL517" s="1"/>
      <c r="EM517" s="1"/>
      <c r="EN517" s="1"/>
    </row>
    <row r="518" spans="1:14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c r="BJ518" s="1"/>
      <c r="BK518" s="1"/>
      <c r="BL518" s="1"/>
      <c r="BM518" s="1"/>
      <c r="BN518" s="1"/>
      <c r="BO518" s="1"/>
      <c r="BP518" s="1"/>
      <c r="BQ518" s="1"/>
      <c r="BR518" s="1"/>
      <c r="BS518" s="1"/>
      <c r="BT518" s="1"/>
      <c r="BU518" s="1"/>
      <c r="BV518" s="1"/>
      <c r="BW518" s="1"/>
      <c r="BX518" s="1"/>
      <c r="BY518" s="1"/>
      <c r="BZ518" s="1"/>
      <c r="CA518" s="1"/>
      <c r="CB518" s="1"/>
      <c r="CC518" s="1"/>
      <c r="CD518" s="1"/>
      <c r="CE518" s="1"/>
      <c r="CF518" s="1"/>
      <c r="CG518" s="1"/>
      <c r="CH518" s="1"/>
      <c r="CI518" s="1"/>
      <c r="CJ518" s="1"/>
      <c r="CK518" s="1"/>
      <c r="CL518" s="1"/>
      <c r="CM518" s="1"/>
      <c r="CN518" s="1"/>
      <c r="CO518" s="1"/>
      <c r="CP518" s="1"/>
      <c r="CQ518" s="1"/>
      <c r="CR518" s="1"/>
      <c r="CS518" s="1"/>
      <c r="CT518" s="1"/>
      <c r="CU518" s="1"/>
      <c r="CV518" s="1"/>
      <c r="CW518" s="1"/>
      <c r="CX518" s="1"/>
      <c r="CY518" s="1"/>
      <c r="CZ518" s="1"/>
      <c r="DA518" s="1"/>
      <c r="DB518" s="1"/>
      <c r="DC518" s="1"/>
      <c r="DD518" s="1"/>
      <c r="DE518" s="1"/>
      <c r="DF518" s="1"/>
      <c r="DG518" s="1"/>
      <c r="DH518" s="1"/>
      <c r="DI518" s="1"/>
      <c r="DJ518" s="1"/>
      <c r="DK518" s="1"/>
      <c r="DL518" s="1"/>
      <c r="DM518" s="1"/>
      <c r="DN518" s="1"/>
      <c r="DO518" s="1"/>
      <c r="DP518" s="1"/>
      <c r="DQ518" s="1"/>
      <c r="DR518" s="1"/>
      <c r="DS518" s="1"/>
      <c r="DT518" s="1"/>
      <c r="DU518" s="1"/>
      <c r="DV518" s="1"/>
      <c r="DW518" s="1"/>
      <c r="DX518" s="1"/>
      <c r="DY518" s="1"/>
      <c r="DZ518" s="1"/>
      <c r="EA518" s="1"/>
      <c r="EB518" s="1"/>
      <c r="EC518" s="1"/>
      <c r="ED518" s="1"/>
      <c r="EE518" s="1"/>
      <c r="EF518" s="1"/>
      <c r="EG518" s="1"/>
      <c r="EH518" s="1"/>
      <c r="EI518" s="1"/>
      <c r="EJ518" s="1"/>
      <c r="EK518" s="1"/>
      <c r="EL518" s="1"/>
      <c r="EM518" s="1"/>
      <c r="EN518" s="1"/>
    </row>
    <row r="519" spans="1:14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c r="BJ519" s="1"/>
      <c r="BK519" s="1"/>
      <c r="BL519" s="1"/>
      <c r="BM519" s="1"/>
      <c r="BN519" s="1"/>
      <c r="BO519" s="1"/>
      <c r="BP519" s="1"/>
      <c r="BQ519" s="1"/>
      <c r="BR519" s="1"/>
      <c r="BS519" s="1"/>
      <c r="BT519" s="1"/>
      <c r="BU519" s="1"/>
      <c r="BV519" s="1"/>
      <c r="BW519" s="1"/>
      <c r="BX519" s="1"/>
      <c r="BY519" s="1"/>
      <c r="BZ519" s="1"/>
      <c r="CA519" s="1"/>
      <c r="CB519" s="1"/>
      <c r="CC519" s="1"/>
      <c r="CD519" s="1"/>
      <c r="CE519" s="1"/>
      <c r="CF519" s="1"/>
      <c r="CG519" s="1"/>
      <c r="CH519" s="1"/>
      <c r="CI519" s="1"/>
      <c r="CJ519" s="1"/>
      <c r="CK519" s="1"/>
      <c r="CL519" s="1"/>
      <c r="CM519" s="1"/>
      <c r="CN519" s="1"/>
      <c r="CO519" s="1"/>
      <c r="CP519" s="1"/>
      <c r="CQ519" s="1"/>
      <c r="CR519" s="1"/>
      <c r="CS519" s="1"/>
      <c r="CT519" s="1"/>
      <c r="CU519" s="1"/>
      <c r="CV519" s="1"/>
      <c r="CW519" s="1"/>
      <c r="CX519" s="1"/>
      <c r="CY519" s="1"/>
      <c r="CZ519" s="1"/>
      <c r="DA519" s="1"/>
      <c r="DB519" s="1"/>
      <c r="DC519" s="1"/>
      <c r="DD519" s="1"/>
      <c r="DE519" s="1"/>
      <c r="DF519" s="1"/>
      <c r="DG519" s="1"/>
      <c r="DH519" s="1"/>
      <c r="DI519" s="1"/>
      <c r="DJ519" s="1"/>
      <c r="DK519" s="1"/>
      <c r="DL519" s="1"/>
      <c r="DM519" s="1"/>
      <c r="DN519" s="1"/>
      <c r="DO519" s="1"/>
      <c r="DP519" s="1"/>
      <c r="DQ519" s="1"/>
      <c r="DR519" s="1"/>
      <c r="DS519" s="1"/>
      <c r="DT519" s="1"/>
      <c r="DU519" s="1"/>
      <c r="DV519" s="1"/>
      <c r="DW519" s="1"/>
      <c r="DX519" s="1"/>
      <c r="DY519" s="1"/>
      <c r="DZ519" s="1"/>
      <c r="EA519" s="1"/>
      <c r="EB519" s="1"/>
      <c r="EC519" s="1"/>
      <c r="ED519" s="1"/>
      <c r="EE519" s="1"/>
      <c r="EF519" s="1"/>
      <c r="EG519" s="1"/>
      <c r="EH519" s="1"/>
      <c r="EI519" s="1"/>
      <c r="EJ519" s="1"/>
      <c r="EK519" s="1"/>
      <c r="EL519" s="1"/>
      <c r="EM519" s="1"/>
      <c r="EN519" s="1"/>
    </row>
    <row r="520" spans="1:14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c r="BJ520" s="1"/>
      <c r="BK520" s="1"/>
      <c r="BL520" s="1"/>
      <c r="BM520" s="1"/>
      <c r="BN520" s="1"/>
      <c r="BO520" s="1"/>
      <c r="BP520" s="1"/>
      <c r="BQ520" s="1"/>
      <c r="BR520" s="1"/>
      <c r="BS520" s="1"/>
      <c r="BT520" s="1"/>
      <c r="BU520" s="1"/>
      <c r="BV520" s="1"/>
      <c r="BW520" s="1"/>
      <c r="BX520" s="1"/>
      <c r="BY520" s="1"/>
      <c r="BZ520" s="1"/>
      <c r="CA520" s="1"/>
      <c r="CB520" s="1"/>
      <c r="CC520" s="1"/>
      <c r="CD520" s="1"/>
      <c r="CE520" s="1"/>
      <c r="CF520" s="1"/>
      <c r="CG520" s="1"/>
      <c r="CH520" s="1"/>
      <c r="CI520" s="1"/>
      <c r="CJ520" s="1"/>
      <c r="CK520" s="1"/>
      <c r="CL520" s="1"/>
      <c r="CM520" s="1"/>
      <c r="CN520" s="1"/>
      <c r="CO520" s="1"/>
      <c r="CP520" s="1"/>
      <c r="CQ520" s="1"/>
      <c r="CR520" s="1"/>
      <c r="CS520" s="1"/>
      <c r="CT520" s="1"/>
      <c r="CU520" s="1"/>
      <c r="CV520" s="1"/>
      <c r="CW520" s="1"/>
      <c r="CX520" s="1"/>
      <c r="CY520" s="1"/>
      <c r="CZ520" s="1"/>
      <c r="DA520" s="1"/>
      <c r="DB520" s="1"/>
      <c r="DC520" s="1"/>
      <c r="DD520" s="1"/>
      <c r="DE520" s="1"/>
      <c r="DF520" s="1"/>
      <c r="DG520" s="1"/>
      <c r="DH520" s="1"/>
      <c r="DI520" s="1"/>
      <c r="DJ520" s="1"/>
      <c r="DK520" s="1"/>
      <c r="DL520" s="1"/>
      <c r="DM520" s="1"/>
      <c r="DN520" s="1"/>
      <c r="DO520" s="1"/>
      <c r="DP520" s="1"/>
      <c r="DQ520" s="1"/>
      <c r="DR520" s="1"/>
      <c r="DS520" s="1"/>
      <c r="DT520" s="1"/>
      <c r="DU520" s="1"/>
      <c r="DV520" s="1"/>
      <c r="DW520" s="1"/>
      <c r="DX520" s="1"/>
      <c r="DY520" s="1"/>
      <c r="DZ520" s="1"/>
      <c r="EA520" s="1"/>
      <c r="EB520" s="1"/>
      <c r="EC520" s="1"/>
      <c r="ED520" s="1"/>
      <c r="EE520" s="1"/>
      <c r="EF520" s="1"/>
      <c r="EG520" s="1"/>
      <c r="EH520" s="1"/>
      <c r="EI520" s="1"/>
      <c r="EJ520" s="1"/>
      <c r="EK520" s="1"/>
      <c r="EL520" s="1"/>
      <c r="EM520" s="1"/>
      <c r="EN520" s="1"/>
    </row>
    <row r="521" spans="1:14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c r="BJ521" s="1"/>
      <c r="BK521" s="1"/>
      <c r="BL521" s="1"/>
      <c r="BM521" s="1"/>
      <c r="BN521" s="1"/>
      <c r="BO521" s="1"/>
      <c r="BP521" s="1"/>
      <c r="BQ521" s="1"/>
      <c r="BR521" s="1"/>
      <c r="BS521" s="1"/>
      <c r="BT521" s="1"/>
      <c r="BU521" s="1"/>
      <c r="BV521" s="1"/>
      <c r="BW521" s="1"/>
      <c r="BX521" s="1"/>
      <c r="BY521" s="1"/>
      <c r="BZ521" s="1"/>
      <c r="CA521" s="1"/>
      <c r="CB521" s="1"/>
      <c r="CC521" s="1"/>
      <c r="CD521" s="1"/>
      <c r="CE521" s="1"/>
      <c r="CF521" s="1"/>
      <c r="CG521" s="1"/>
      <c r="CH521" s="1"/>
      <c r="CI521" s="1"/>
      <c r="CJ521" s="1"/>
      <c r="CK521" s="1"/>
      <c r="CL521" s="1"/>
      <c r="CM521" s="1"/>
      <c r="CN521" s="1"/>
      <c r="CO521" s="1"/>
      <c r="CP521" s="1"/>
      <c r="CQ521" s="1"/>
      <c r="CR521" s="1"/>
      <c r="CS521" s="1"/>
      <c r="CT521" s="1"/>
      <c r="CU521" s="1"/>
      <c r="CV521" s="1"/>
      <c r="CW521" s="1"/>
      <c r="CX521" s="1"/>
      <c r="CY521" s="1"/>
      <c r="CZ521" s="1"/>
      <c r="DA521" s="1"/>
      <c r="DB521" s="1"/>
      <c r="DC521" s="1"/>
      <c r="DD521" s="1"/>
      <c r="DE521" s="1"/>
      <c r="DF521" s="1"/>
      <c r="DG521" s="1"/>
      <c r="DH521" s="1"/>
      <c r="DI521" s="1"/>
      <c r="DJ521" s="1"/>
      <c r="DK521" s="1"/>
      <c r="DL521" s="1"/>
      <c r="DM521" s="1"/>
      <c r="DN521" s="1"/>
      <c r="DO521" s="1"/>
      <c r="DP521" s="1"/>
      <c r="DQ521" s="1"/>
      <c r="DR521" s="1"/>
      <c r="DS521" s="1"/>
      <c r="DT521" s="1"/>
      <c r="DU521" s="1"/>
      <c r="DV521" s="1"/>
      <c r="DW521" s="1"/>
      <c r="DX521" s="1"/>
      <c r="DY521" s="1"/>
      <c r="DZ521" s="1"/>
      <c r="EA521" s="1"/>
      <c r="EB521" s="1"/>
      <c r="EC521" s="1"/>
      <c r="ED521" s="1"/>
      <c r="EE521" s="1"/>
      <c r="EF521" s="1"/>
      <c r="EG521" s="1"/>
      <c r="EH521" s="1"/>
      <c r="EI521" s="1"/>
      <c r="EJ521" s="1"/>
      <c r="EK521" s="1"/>
      <c r="EL521" s="1"/>
      <c r="EM521" s="1"/>
      <c r="EN521" s="1"/>
    </row>
    <row r="522" spans="1:14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c r="BJ522" s="1"/>
      <c r="BK522" s="1"/>
      <c r="BL522" s="1"/>
      <c r="BM522" s="1"/>
      <c r="BN522" s="1"/>
      <c r="BO522" s="1"/>
      <c r="BP522" s="1"/>
      <c r="BQ522" s="1"/>
      <c r="BR522" s="1"/>
      <c r="BS522" s="1"/>
      <c r="BT522" s="1"/>
      <c r="BU522" s="1"/>
      <c r="BV522" s="1"/>
      <c r="BW522" s="1"/>
      <c r="BX522" s="1"/>
      <c r="BY522" s="1"/>
      <c r="BZ522" s="1"/>
      <c r="CA522" s="1"/>
      <c r="CB522" s="1"/>
      <c r="CC522" s="1"/>
      <c r="CD522" s="1"/>
      <c r="CE522" s="1"/>
      <c r="CF522" s="1"/>
      <c r="CG522" s="1"/>
      <c r="CH522" s="1"/>
      <c r="CI522" s="1"/>
      <c r="CJ522" s="1"/>
      <c r="CK522" s="1"/>
      <c r="CL522" s="1"/>
      <c r="CM522" s="1"/>
      <c r="CN522" s="1"/>
      <c r="CO522" s="1"/>
      <c r="CP522" s="1"/>
      <c r="CQ522" s="1"/>
      <c r="CR522" s="1"/>
      <c r="CS522" s="1"/>
      <c r="CT522" s="1"/>
      <c r="CU522" s="1"/>
      <c r="CV522" s="1"/>
      <c r="CW522" s="1"/>
      <c r="CX522" s="1"/>
      <c r="CY522" s="1"/>
      <c r="CZ522" s="1"/>
      <c r="DA522" s="1"/>
      <c r="DB522" s="1"/>
      <c r="DC522" s="1"/>
      <c r="DD522" s="1"/>
      <c r="DE522" s="1"/>
      <c r="DF522" s="1"/>
      <c r="DG522" s="1"/>
      <c r="DH522" s="1"/>
      <c r="DI522" s="1"/>
      <c r="DJ522" s="1"/>
      <c r="DK522" s="1"/>
      <c r="DL522" s="1"/>
      <c r="DM522" s="1"/>
      <c r="DN522" s="1"/>
      <c r="DO522" s="1"/>
      <c r="DP522" s="1"/>
      <c r="DQ522" s="1"/>
      <c r="DR522" s="1"/>
      <c r="DS522" s="1"/>
      <c r="DT522" s="1"/>
      <c r="DU522" s="1"/>
      <c r="DV522" s="1"/>
      <c r="DW522" s="1"/>
      <c r="DX522" s="1"/>
      <c r="DY522" s="1"/>
      <c r="DZ522" s="1"/>
      <c r="EA522" s="1"/>
      <c r="EB522" s="1"/>
      <c r="EC522" s="1"/>
      <c r="ED522" s="1"/>
      <c r="EE522" s="1"/>
      <c r="EF522" s="1"/>
      <c r="EG522" s="1"/>
      <c r="EH522" s="1"/>
      <c r="EI522" s="1"/>
      <c r="EJ522" s="1"/>
      <c r="EK522" s="1"/>
      <c r="EL522" s="1"/>
      <c r="EM522" s="1"/>
      <c r="EN522" s="1"/>
    </row>
    <row r="523" spans="1:14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c r="BJ523" s="1"/>
      <c r="BK523" s="1"/>
      <c r="BL523" s="1"/>
      <c r="BM523" s="1"/>
      <c r="BN523" s="1"/>
      <c r="BO523" s="1"/>
      <c r="BP523" s="1"/>
      <c r="BQ523" s="1"/>
      <c r="BR523" s="1"/>
      <c r="BS523" s="1"/>
      <c r="BT523" s="1"/>
      <c r="BU523" s="1"/>
      <c r="BV523" s="1"/>
      <c r="BW523" s="1"/>
      <c r="BX523" s="1"/>
      <c r="BY523" s="1"/>
      <c r="BZ523" s="1"/>
      <c r="CA523" s="1"/>
      <c r="CB523" s="1"/>
      <c r="CC523" s="1"/>
      <c r="CD523" s="1"/>
      <c r="CE523" s="1"/>
      <c r="CF523" s="1"/>
      <c r="CG523" s="1"/>
      <c r="CH523" s="1"/>
      <c r="CI523" s="1"/>
      <c r="CJ523" s="1"/>
      <c r="CK523" s="1"/>
      <c r="CL523" s="1"/>
      <c r="CM523" s="1"/>
      <c r="CN523" s="1"/>
      <c r="CO523" s="1"/>
      <c r="CP523" s="1"/>
      <c r="CQ523" s="1"/>
      <c r="CR523" s="1"/>
      <c r="CS523" s="1"/>
      <c r="CT523" s="1"/>
      <c r="CU523" s="1"/>
      <c r="CV523" s="1"/>
      <c r="CW523" s="1"/>
      <c r="CX523" s="1"/>
      <c r="CY523" s="1"/>
      <c r="CZ523" s="1"/>
      <c r="DA523" s="1"/>
      <c r="DB523" s="1"/>
      <c r="DC523" s="1"/>
      <c r="DD523" s="1"/>
      <c r="DE523" s="1"/>
      <c r="DF523" s="1"/>
      <c r="DG523" s="1"/>
      <c r="DH523" s="1"/>
      <c r="DI523" s="1"/>
      <c r="DJ523" s="1"/>
      <c r="DK523" s="1"/>
      <c r="DL523" s="1"/>
      <c r="DM523" s="1"/>
      <c r="DN523" s="1"/>
      <c r="DO523" s="1"/>
      <c r="DP523" s="1"/>
      <c r="DQ523" s="1"/>
      <c r="DR523" s="1"/>
      <c r="DS523" s="1"/>
      <c r="DT523" s="1"/>
      <c r="DU523" s="1"/>
      <c r="DV523" s="1"/>
      <c r="DW523" s="1"/>
      <c r="DX523" s="1"/>
      <c r="DY523" s="1"/>
      <c r="DZ523" s="1"/>
      <c r="EA523" s="1"/>
      <c r="EB523" s="1"/>
      <c r="EC523" s="1"/>
      <c r="ED523" s="1"/>
      <c r="EE523" s="1"/>
      <c r="EF523" s="1"/>
      <c r="EG523" s="1"/>
      <c r="EH523" s="1"/>
      <c r="EI523" s="1"/>
      <c r="EJ523" s="1"/>
      <c r="EK523" s="1"/>
      <c r="EL523" s="1"/>
      <c r="EM523" s="1"/>
      <c r="EN523" s="1"/>
    </row>
    <row r="524" spans="1:14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c r="BJ524" s="1"/>
      <c r="BK524" s="1"/>
      <c r="BL524" s="1"/>
      <c r="BM524" s="1"/>
      <c r="BN524" s="1"/>
      <c r="BO524" s="1"/>
      <c r="BP524" s="1"/>
      <c r="BQ524" s="1"/>
      <c r="BR524" s="1"/>
      <c r="BS524" s="1"/>
      <c r="BT524" s="1"/>
      <c r="BU524" s="1"/>
      <c r="BV524" s="1"/>
      <c r="BW524" s="1"/>
      <c r="BX524" s="1"/>
      <c r="BY524" s="1"/>
      <c r="BZ524" s="1"/>
      <c r="CA524" s="1"/>
      <c r="CB524" s="1"/>
      <c r="CC524" s="1"/>
      <c r="CD524" s="1"/>
      <c r="CE524" s="1"/>
      <c r="CF524" s="1"/>
      <c r="CG524" s="1"/>
      <c r="CH524" s="1"/>
      <c r="CI524" s="1"/>
      <c r="CJ524" s="1"/>
      <c r="CK524" s="1"/>
      <c r="CL524" s="1"/>
      <c r="CM524" s="1"/>
      <c r="CN524" s="1"/>
      <c r="CO524" s="1"/>
      <c r="CP524" s="1"/>
      <c r="CQ524" s="1"/>
      <c r="CR524" s="1"/>
      <c r="CS524" s="1"/>
      <c r="CT524" s="1"/>
      <c r="CU524" s="1"/>
      <c r="CV524" s="1"/>
      <c r="CW524" s="1"/>
      <c r="CX524" s="1"/>
      <c r="CY524" s="1"/>
      <c r="CZ524" s="1"/>
      <c r="DA524" s="1"/>
      <c r="DB524" s="1"/>
      <c r="DC524" s="1"/>
      <c r="DD524" s="1"/>
      <c r="DE524" s="1"/>
      <c r="DF524" s="1"/>
      <c r="DG524" s="1"/>
      <c r="DH524" s="1"/>
      <c r="DI524" s="1"/>
      <c r="DJ524" s="1"/>
      <c r="DK524" s="1"/>
      <c r="DL524" s="1"/>
      <c r="DM524" s="1"/>
      <c r="DN524" s="1"/>
      <c r="DO524" s="1"/>
      <c r="DP524" s="1"/>
      <c r="DQ524" s="1"/>
      <c r="DR524" s="1"/>
      <c r="DS524" s="1"/>
      <c r="DT524" s="1"/>
      <c r="DU524" s="1"/>
      <c r="DV524" s="1"/>
      <c r="DW524" s="1"/>
      <c r="DX524" s="1"/>
      <c r="DY524" s="1"/>
      <c r="DZ524" s="1"/>
      <c r="EA524" s="1"/>
      <c r="EB524" s="1"/>
      <c r="EC524" s="1"/>
      <c r="ED524" s="1"/>
      <c r="EE524" s="1"/>
      <c r="EF524" s="1"/>
      <c r="EG524" s="1"/>
      <c r="EH524" s="1"/>
      <c r="EI524" s="1"/>
      <c r="EJ524" s="1"/>
      <c r="EK524" s="1"/>
      <c r="EL524" s="1"/>
      <c r="EM524" s="1"/>
      <c r="EN524" s="1"/>
    </row>
    <row r="525" spans="1:14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c r="BJ525" s="1"/>
      <c r="BK525" s="1"/>
      <c r="BL525" s="1"/>
      <c r="BM525" s="1"/>
      <c r="BN525" s="1"/>
      <c r="BO525" s="1"/>
      <c r="BP525" s="1"/>
      <c r="BQ525" s="1"/>
      <c r="BR525" s="1"/>
      <c r="BS525" s="1"/>
      <c r="BT525" s="1"/>
      <c r="BU525" s="1"/>
      <c r="BV525" s="1"/>
      <c r="BW525" s="1"/>
      <c r="BX525" s="1"/>
      <c r="BY525" s="1"/>
      <c r="BZ525" s="1"/>
      <c r="CA525" s="1"/>
      <c r="CB525" s="1"/>
      <c r="CC525" s="1"/>
      <c r="CD525" s="1"/>
      <c r="CE525" s="1"/>
      <c r="CF525" s="1"/>
      <c r="CG525" s="1"/>
      <c r="CH525" s="1"/>
      <c r="CI525" s="1"/>
      <c r="CJ525" s="1"/>
      <c r="CK525" s="1"/>
      <c r="CL525" s="1"/>
      <c r="CM525" s="1"/>
      <c r="CN525" s="1"/>
      <c r="CO525" s="1"/>
      <c r="CP525" s="1"/>
      <c r="CQ525" s="1"/>
      <c r="CR525" s="1"/>
      <c r="CS525" s="1"/>
      <c r="CT525" s="1"/>
      <c r="CU525" s="1"/>
      <c r="CV525" s="1"/>
      <c r="CW525" s="1"/>
      <c r="CX525" s="1"/>
      <c r="CY525" s="1"/>
      <c r="CZ525" s="1"/>
      <c r="DA525" s="1"/>
      <c r="DB525" s="1"/>
      <c r="DC525" s="1"/>
      <c r="DD525" s="1"/>
      <c r="DE525" s="1"/>
      <c r="DF525" s="1"/>
      <c r="DG525" s="1"/>
      <c r="DH525" s="1"/>
      <c r="DI525" s="1"/>
      <c r="DJ525" s="1"/>
      <c r="DK525" s="1"/>
      <c r="DL525" s="1"/>
      <c r="DM525" s="1"/>
      <c r="DN525" s="1"/>
      <c r="DO525" s="1"/>
      <c r="DP525" s="1"/>
      <c r="DQ525" s="1"/>
      <c r="DR525" s="1"/>
      <c r="DS525" s="1"/>
      <c r="DT525" s="1"/>
      <c r="DU525" s="1"/>
      <c r="DV525" s="1"/>
      <c r="DW525" s="1"/>
      <c r="DX525" s="1"/>
      <c r="DY525" s="1"/>
      <c r="DZ525" s="1"/>
      <c r="EA525" s="1"/>
      <c r="EB525" s="1"/>
      <c r="EC525" s="1"/>
      <c r="ED525" s="1"/>
      <c r="EE525" s="1"/>
      <c r="EF525" s="1"/>
      <c r="EG525" s="1"/>
      <c r="EH525" s="1"/>
      <c r="EI525" s="1"/>
      <c r="EJ525" s="1"/>
      <c r="EK525" s="1"/>
      <c r="EL525" s="1"/>
      <c r="EM525" s="1"/>
      <c r="EN525" s="1"/>
    </row>
    <row r="526" spans="1:14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c r="BJ526" s="1"/>
      <c r="BK526" s="1"/>
      <c r="BL526" s="1"/>
      <c r="BM526" s="1"/>
      <c r="BN526" s="1"/>
      <c r="BO526" s="1"/>
      <c r="BP526" s="1"/>
      <c r="BQ526" s="1"/>
      <c r="BR526" s="1"/>
      <c r="BS526" s="1"/>
      <c r="BT526" s="1"/>
      <c r="BU526" s="1"/>
      <c r="BV526" s="1"/>
      <c r="BW526" s="1"/>
      <c r="BX526" s="1"/>
      <c r="BY526" s="1"/>
      <c r="BZ526" s="1"/>
      <c r="CA526" s="1"/>
      <c r="CB526" s="1"/>
      <c r="CC526" s="1"/>
      <c r="CD526" s="1"/>
      <c r="CE526" s="1"/>
      <c r="CF526" s="1"/>
      <c r="CG526" s="1"/>
      <c r="CH526" s="1"/>
      <c r="CI526" s="1"/>
      <c r="CJ526" s="1"/>
      <c r="CK526" s="1"/>
      <c r="CL526" s="1"/>
      <c r="CM526" s="1"/>
      <c r="CN526" s="1"/>
      <c r="CO526" s="1"/>
      <c r="CP526" s="1"/>
      <c r="CQ526" s="1"/>
      <c r="CR526" s="1"/>
      <c r="CS526" s="1"/>
      <c r="CT526" s="1"/>
      <c r="CU526" s="1"/>
      <c r="CV526" s="1"/>
      <c r="CW526" s="1"/>
      <c r="CX526" s="1"/>
      <c r="CY526" s="1"/>
      <c r="CZ526" s="1"/>
      <c r="DA526" s="1"/>
      <c r="DB526" s="1"/>
      <c r="DC526" s="1"/>
      <c r="DD526" s="1"/>
      <c r="DE526" s="1"/>
      <c r="DF526" s="1"/>
      <c r="DG526" s="1"/>
      <c r="DH526" s="1"/>
      <c r="DI526" s="1"/>
      <c r="DJ526" s="1"/>
      <c r="DK526" s="1"/>
      <c r="DL526" s="1"/>
      <c r="DM526" s="1"/>
      <c r="DN526" s="1"/>
      <c r="DO526" s="1"/>
      <c r="DP526" s="1"/>
      <c r="DQ526" s="1"/>
      <c r="DR526" s="1"/>
      <c r="DS526" s="1"/>
      <c r="DT526" s="1"/>
      <c r="DU526" s="1"/>
      <c r="DV526" s="1"/>
      <c r="DW526" s="1"/>
      <c r="DX526" s="1"/>
      <c r="DY526" s="1"/>
      <c r="DZ526" s="1"/>
      <c r="EA526" s="1"/>
      <c r="EB526" s="1"/>
      <c r="EC526" s="1"/>
      <c r="ED526" s="1"/>
      <c r="EE526" s="1"/>
      <c r="EF526" s="1"/>
      <c r="EG526" s="1"/>
      <c r="EH526" s="1"/>
      <c r="EI526" s="1"/>
      <c r="EJ526" s="1"/>
      <c r="EK526" s="1"/>
      <c r="EL526" s="1"/>
      <c r="EM526" s="1"/>
      <c r="EN526" s="1"/>
    </row>
    <row r="527" spans="1:14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c r="BJ527" s="1"/>
      <c r="BK527" s="1"/>
      <c r="BL527" s="1"/>
      <c r="BM527" s="1"/>
      <c r="BN527" s="1"/>
      <c r="BO527" s="1"/>
      <c r="BP527" s="1"/>
      <c r="BQ527" s="1"/>
      <c r="BR527" s="1"/>
      <c r="BS527" s="1"/>
      <c r="BT527" s="1"/>
      <c r="BU527" s="1"/>
      <c r="BV527" s="1"/>
      <c r="BW527" s="1"/>
      <c r="BX527" s="1"/>
      <c r="BY527" s="1"/>
      <c r="BZ527" s="1"/>
      <c r="CA527" s="1"/>
      <c r="CB527" s="1"/>
      <c r="CC527" s="1"/>
      <c r="CD527" s="1"/>
      <c r="CE527" s="1"/>
      <c r="CF527" s="1"/>
      <c r="CG527" s="1"/>
      <c r="CH527" s="1"/>
      <c r="CI527" s="1"/>
      <c r="CJ527" s="1"/>
      <c r="CK527" s="1"/>
      <c r="CL527" s="1"/>
      <c r="CM527" s="1"/>
      <c r="CN527" s="1"/>
      <c r="CO527" s="1"/>
      <c r="CP527" s="1"/>
      <c r="CQ527" s="1"/>
      <c r="CR527" s="1"/>
      <c r="CS527" s="1"/>
      <c r="CT527" s="1"/>
      <c r="CU527" s="1"/>
      <c r="CV527" s="1"/>
      <c r="CW527" s="1"/>
      <c r="CX527" s="1"/>
      <c r="CY527" s="1"/>
      <c r="CZ527" s="1"/>
      <c r="DA527" s="1"/>
      <c r="DB527" s="1"/>
      <c r="DC527" s="1"/>
      <c r="DD527" s="1"/>
      <c r="DE527" s="1"/>
      <c r="DF527" s="1"/>
      <c r="DG527" s="1"/>
      <c r="DH527" s="1"/>
      <c r="DI527" s="1"/>
      <c r="DJ527" s="1"/>
      <c r="DK527" s="1"/>
      <c r="DL527" s="1"/>
      <c r="DM527" s="1"/>
      <c r="DN527" s="1"/>
      <c r="DO527" s="1"/>
      <c r="DP527" s="1"/>
      <c r="DQ527" s="1"/>
      <c r="DR527" s="1"/>
      <c r="DS527" s="1"/>
      <c r="DT527" s="1"/>
      <c r="DU527" s="1"/>
      <c r="DV527" s="1"/>
      <c r="DW527" s="1"/>
      <c r="DX527" s="1"/>
      <c r="DY527" s="1"/>
      <c r="DZ527" s="1"/>
      <c r="EA527" s="1"/>
      <c r="EB527" s="1"/>
      <c r="EC527" s="1"/>
      <c r="ED527" s="1"/>
      <c r="EE527" s="1"/>
      <c r="EF527" s="1"/>
      <c r="EG527" s="1"/>
      <c r="EH527" s="1"/>
      <c r="EI527" s="1"/>
      <c r="EJ527" s="1"/>
      <c r="EK527" s="1"/>
      <c r="EL527" s="1"/>
      <c r="EM527" s="1"/>
      <c r="EN527" s="1"/>
    </row>
    <row r="528" spans="1:14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c r="CA528" s="1"/>
      <c r="CB528" s="1"/>
      <c r="CC528" s="1"/>
      <c r="CD528" s="1"/>
      <c r="CE528" s="1"/>
      <c r="CF528" s="1"/>
      <c r="CG528" s="1"/>
      <c r="CH528" s="1"/>
      <c r="CI528" s="1"/>
      <c r="CJ528" s="1"/>
      <c r="CK528" s="1"/>
      <c r="CL528" s="1"/>
      <c r="CM528" s="1"/>
      <c r="CN528" s="1"/>
      <c r="CO528" s="1"/>
      <c r="CP528" s="1"/>
      <c r="CQ528" s="1"/>
      <c r="CR528" s="1"/>
      <c r="CS528" s="1"/>
      <c r="CT528" s="1"/>
      <c r="CU528" s="1"/>
      <c r="CV528" s="1"/>
      <c r="CW528" s="1"/>
      <c r="CX528" s="1"/>
      <c r="CY528" s="1"/>
      <c r="CZ528" s="1"/>
      <c r="DA528" s="1"/>
      <c r="DB528" s="1"/>
      <c r="DC528" s="1"/>
      <c r="DD528" s="1"/>
      <c r="DE528" s="1"/>
      <c r="DF528" s="1"/>
      <c r="DG528" s="1"/>
      <c r="DH528" s="1"/>
      <c r="DI528" s="1"/>
      <c r="DJ528" s="1"/>
      <c r="DK528" s="1"/>
      <c r="DL528" s="1"/>
      <c r="DM528" s="1"/>
      <c r="DN528" s="1"/>
      <c r="DO528" s="1"/>
      <c r="DP528" s="1"/>
      <c r="DQ528" s="1"/>
      <c r="DR528" s="1"/>
      <c r="DS528" s="1"/>
      <c r="DT528" s="1"/>
      <c r="DU528" s="1"/>
      <c r="DV528" s="1"/>
      <c r="DW528" s="1"/>
      <c r="DX528" s="1"/>
      <c r="DY528" s="1"/>
      <c r="DZ528" s="1"/>
      <c r="EA528" s="1"/>
      <c r="EB528" s="1"/>
      <c r="EC528" s="1"/>
      <c r="ED528" s="1"/>
      <c r="EE528" s="1"/>
      <c r="EF528" s="1"/>
      <c r="EG528" s="1"/>
      <c r="EH528" s="1"/>
      <c r="EI528" s="1"/>
      <c r="EJ528" s="1"/>
      <c r="EK528" s="1"/>
      <c r="EL528" s="1"/>
      <c r="EM528" s="1"/>
      <c r="EN528" s="1"/>
    </row>
    <row r="529" spans="1:14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c r="BJ529" s="1"/>
      <c r="BK529" s="1"/>
      <c r="BL529" s="1"/>
      <c r="BM529" s="1"/>
      <c r="BN529" s="1"/>
      <c r="BO529" s="1"/>
      <c r="BP529" s="1"/>
      <c r="BQ529" s="1"/>
      <c r="BR529" s="1"/>
      <c r="BS529" s="1"/>
      <c r="BT529" s="1"/>
      <c r="BU529" s="1"/>
      <c r="BV529" s="1"/>
      <c r="BW529" s="1"/>
      <c r="BX529" s="1"/>
      <c r="BY529" s="1"/>
      <c r="BZ529" s="1"/>
      <c r="CA529" s="1"/>
      <c r="CB529" s="1"/>
      <c r="CC529" s="1"/>
      <c r="CD529" s="1"/>
      <c r="CE529" s="1"/>
      <c r="CF529" s="1"/>
      <c r="CG529" s="1"/>
      <c r="CH529" s="1"/>
      <c r="CI529" s="1"/>
      <c r="CJ529" s="1"/>
      <c r="CK529" s="1"/>
      <c r="CL529" s="1"/>
      <c r="CM529" s="1"/>
      <c r="CN529" s="1"/>
      <c r="CO529" s="1"/>
      <c r="CP529" s="1"/>
      <c r="CQ529" s="1"/>
      <c r="CR529" s="1"/>
      <c r="CS529" s="1"/>
      <c r="CT529" s="1"/>
      <c r="CU529" s="1"/>
      <c r="CV529" s="1"/>
      <c r="CW529" s="1"/>
      <c r="CX529" s="1"/>
      <c r="CY529" s="1"/>
      <c r="CZ529" s="1"/>
      <c r="DA529" s="1"/>
      <c r="DB529" s="1"/>
      <c r="DC529" s="1"/>
      <c r="DD529" s="1"/>
      <c r="DE529" s="1"/>
      <c r="DF529" s="1"/>
      <c r="DG529" s="1"/>
      <c r="DH529" s="1"/>
      <c r="DI529" s="1"/>
      <c r="DJ529" s="1"/>
      <c r="DK529" s="1"/>
      <c r="DL529" s="1"/>
      <c r="DM529" s="1"/>
      <c r="DN529" s="1"/>
      <c r="DO529" s="1"/>
      <c r="DP529" s="1"/>
      <c r="DQ529" s="1"/>
      <c r="DR529" s="1"/>
      <c r="DS529" s="1"/>
      <c r="DT529" s="1"/>
      <c r="DU529" s="1"/>
      <c r="DV529" s="1"/>
      <c r="DW529" s="1"/>
      <c r="DX529" s="1"/>
      <c r="DY529" s="1"/>
      <c r="DZ529" s="1"/>
      <c r="EA529" s="1"/>
      <c r="EB529" s="1"/>
      <c r="EC529" s="1"/>
      <c r="ED529" s="1"/>
      <c r="EE529" s="1"/>
      <c r="EF529" s="1"/>
      <c r="EG529" s="1"/>
      <c r="EH529" s="1"/>
      <c r="EI529" s="1"/>
      <c r="EJ529" s="1"/>
      <c r="EK529" s="1"/>
      <c r="EL529" s="1"/>
      <c r="EM529" s="1"/>
      <c r="EN529" s="1"/>
    </row>
    <row r="530" spans="1:14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c r="BJ530" s="1"/>
      <c r="BK530" s="1"/>
      <c r="BL530" s="1"/>
      <c r="BM530" s="1"/>
      <c r="BN530" s="1"/>
      <c r="BO530" s="1"/>
      <c r="BP530" s="1"/>
      <c r="BQ530" s="1"/>
      <c r="BR530" s="1"/>
      <c r="BS530" s="1"/>
      <c r="BT530" s="1"/>
      <c r="BU530" s="1"/>
      <c r="BV530" s="1"/>
      <c r="BW530" s="1"/>
      <c r="BX530" s="1"/>
      <c r="BY530" s="1"/>
      <c r="BZ530" s="1"/>
      <c r="CA530" s="1"/>
      <c r="CB530" s="1"/>
      <c r="CC530" s="1"/>
      <c r="CD530" s="1"/>
      <c r="CE530" s="1"/>
      <c r="CF530" s="1"/>
      <c r="CG530" s="1"/>
      <c r="CH530" s="1"/>
      <c r="CI530" s="1"/>
      <c r="CJ530" s="1"/>
      <c r="CK530" s="1"/>
      <c r="CL530" s="1"/>
      <c r="CM530" s="1"/>
      <c r="CN530" s="1"/>
      <c r="CO530" s="1"/>
      <c r="CP530" s="1"/>
      <c r="CQ530" s="1"/>
      <c r="CR530" s="1"/>
      <c r="CS530" s="1"/>
      <c r="CT530" s="1"/>
      <c r="CU530" s="1"/>
      <c r="CV530" s="1"/>
      <c r="CW530" s="1"/>
      <c r="CX530" s="1"/>
      <c r="CY530" s="1"/>
      <c r="CZ530" s="1"/>
      <c r="DA530" s="1"/>
      <c r="DB530" s="1"/>
      <c r="DC530" s="1"/>
      <c r="DD530" s="1"/>
      <c r="DE530" s="1"/>
      <c r="DF530" s="1"/>
      <c r="DG530" s="1"/>
      <c r="DH530" s="1"/>
      <c r="DI530" s="1"/>
      <c r="DJ530" s="1"/>
      <c r="DK530" s="1"/>
      <c r="DL530" s="1"/>
      <c r="DM530" s="1"/>
      <c r="DN530" s="1"/>
      <c r="DO530" s="1"/>
      <c r="DP530" s="1"/>
      <c r="DQ530" s="1"/>
      <c r="DR530" s="1"/>
      <c r="DS530" s="1"/>
      <c r="DT530" s="1"/>
      <c r="DU530" s="1"/>
      <c r="DV530" s="1"/>
      <c r="DW530" s="1"/>
      <c r="DX530" s="1"/>
      <c r="DY530" s="1"/>
      <c r="DZ530" s="1"/>
      <c r="EA530" s="1"/>
      <c r="EB530" s="1"/>
      <c r="EC530" s="1"/>
      <c r="ED530" s="1"/>
      <c r="EE530" s="1"/>
      <c r="EF530" s="1"/>
      <c r="EG530" s="1"/>
      <c r="EH530" s="1"/>
      <c r="EI530" s="1"/>
      <c r="EJ530" s="1"/>
      <c r="EK530" s="1"/>
      <c r="EL530" s="1"/>
      <c r="EM530" s="1"/>
      <c r="EN530" s="1"/>
    </row>
    <row r="531" spans="1:14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c r="BJ531" s="1"/>
      <c r="BK531" s="1"/>
      <c r="BL531" s="1"/>
      <c r="BM531" s="1"/>
      <c r="BN531" s="1"/>
      <c r="BO531" s="1"/>
      <c r="BP531" s="1"/>
      <c r="BQ531" s="1"/>
      <c r="BR531" s="1"/>
      <c r="BS531" s="1"/>
      <c r="BT531" s="1"/>
      <c r="BU531" s="1"/>
      <c r="BV531" s="1"/>
      <c r="BW531" s="1"/>
      <c r="BX531" s="1"/>
      <c r="BY531" s="1"/>
      <c r="BZ531" s="1"/>
      <c r="CA531" s="1"/>
      <c r="CB531" s="1"/>
      <c r="CC531" s="1"/>
      <c r="CD531" s="1"/>
      <c r="CE531" s="1"/>
      <c r="CF531" s="1"/>
      <c r="CG531" s="1"/>
      <c r="CH531" s="1"/>
      <c r="CI531" s="1"/>
      <c r="CJ531" s="1"/>
      <c r="CK531" s="1"/>
      <c r="CL531" s="1"/>
      <c r="CM531" s="1"/>
      <c r="CN531" s="1"/>
      <c r="CO531" s="1"/>
      <c r="CP531" s="1"/>
      <c r="CQ531" s="1"/>
      <c r="CR531" s="1"/>
      <c r="CS531" s="1"/>
      <c r="CT531" s="1"/>
      <c r="CU531" s="1"/>
      <c r="CV531" s="1"/>
      <c r="CW531" s="1"/>
      <c r="CX531" s="1"/>
      <c r="CY531" s="1"/>
      <c r="CZ531" s="1"/>
      <c r="DA531" s="1"/>
      <c r="DB531" s="1"/>
      <c r="DC531" s="1"/>
      <c r="DD531" s="1"/>
      <c r="DE531" s="1"/>
      <c r="DF531" s="1"/>
      <c r="DG531" s="1"/>
      <c r="DH531" s="1"/>
      <c r="DI531" s="1"/>
      <c r="DJ531" s="1"/>
      <c r="DK531" s="1"/>
      <c r="DL531" s="1"/>
      <c r="DM531" s="1"/>
      <c r="DN531" s="1"/>
      <c r="DO531" s="1"/>
      <c r="DP531" s="1"/>
      <c r="DQ531" s="1"/>
      <c r="DR531" s="1"/>
      <c r="DS531" s="1"/>
      <c r="DT531" s="1"/>
      <c r="DU531" s="1"/>
      <c r="DV531" s="1"/>
      <c r="DW531" s="1"/>
      <c r="DX531" s="1"/>
      <c r="DY531" s="1"/>
      <c r="DZ531" s="1"/>
      <c r="EA531" s="1"/>
      <c r="EB531" s="1"/>
      <c r="EC531" s="1"/>
      <c r="ED531" s="1"/>
      <c r="EE531" s="1"/>
      <c r="EF531" s="1"/>
      <c r="EG531" s="1"/>
      <c r="EH531" s="1"/>
      <c r="EI531" s="1"/>
      <c r="EJ531" s="1"/>
      <c r="EK531" s="1"/>
      <c r="EL531" s="1"/>
      <c r="EM531" s="1"/>
      <c r="EN531" s="1"/>
    </row>
    <row r="532" spans="1:14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c r="BJ532" s="1"/>
      <c r="BK532" s="1"/>
      <c r="BL532" s="1"/>
      <c r="BM532" s="1"/>
      <c r="BN532" s="1"/>
      <c r="BO532" s="1"/>
      <c r="BP532" s="1"/>
      <c r="BQ532" s="1"/>
      <c r="BR532" s="1"/>
      <c r="BS532" s="1"/>
      <c r="BT532" s="1"/>
      <c r="BU532" s="1"/>
      <c r="BV532" s="1"/>
      <c r="BW532" s="1"/>
      <c r="BX532" s="1"/>
      <c r="BY532" s="1"/>
      <c r="BZ532" s="1"/>
      <c r="CA532" s="1"/>
      <c r="CB532" s="1"/>
      <c r="CC532" s="1"/>
      <c r="CD532" s="1"/>
      <c r="CE532" s="1"/>
      <c r="CF532" s="1"/>
      <c r="CG532" s="1"/>
      <c r="CH532" s="1"/>
      <c r="CI532" s="1"/>
      <c r="CJ532" s="1"/>
      <c r="CK532" s="1"/>
      <c r="CL532" s="1"/>
      <c r="CM532" s="1"/>
      <c r="CN532" s="1"/>
      <c r="CO532" s="1"/>
      <c r="CP532" s="1"/>
      <c r="CQ532" s="1"/>
      <c r="CR532" s="1"/>
      <c r="CS532" s="1"/>
      <c r="CT532" s="1"/>
      <c r="CU532" s="1"/>
      <c r="CV532" s="1"/>
      <c r="CW532" s="1"/>
      <c r="CX532" s="1"/>
      <c r="CY532" s="1"/>
      <c r="CZ532" s="1"/>
      <c r="DA532" s="1"/>
      <c r="DB532" s="1"/>
      <c r="DC532" s="1"/>
      <c r="DD532" s="1"/>
      <c r="DE532" s="1"/>
      <c r="DF532" s="1"/>
      <c r="DG532" s="1"/>
      <c r="DH532" s="1"/>
      <c r="DI532" s="1"/>
      <c r="DJ532" s="1"/>
      <c r="DK532" s="1"/>
      <c r="DL532" s="1"/>
      <c r="DM532" s="1"/>
      <c r="DN532" s="1"/>
      <c r="DO532" s="1"/>
      <c r="DP532" s="1"/>
      <c r="DQ532" s="1"/>
      <c r="DR532" s="1"/>
      <c r="DS532" s="1"/>
      <c r="DT532" s="1"/>
      <c r="DU532" s="1"/>
      <c r="DV532" s="1"/>
      <c r="DW532" s="1"/>
      <c r="DX532" s="1"/>
      <c r="DY532" s="1"/>
      <c r="DZ532" s="1"/>
      <c r="EA532" s="1"/>
      <c r="EB532" s="1"/>
      <c r="EC532" s="1"/>
      <c r="ED532" s="1"/>
      <c r="EE532" s="1"/>
      <c r="EF532" s="1"/>
      <c r="EG532" s="1"/>
      <c r="EH532" s="1"/>
      <c r="EI532" s="1"/>
      <c r="EJ532" s="1"/>
      <c r="EK532" s="1"/>
      <c r="EL532" s="1"/>
      <c r="EM532" s="1"/>
      <c r="EN532" s="1"/>
    </row>
    <row r="533" spans="1:14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c r="BJ533" s="1"/>
      <c r="BK533" s="1"/>
      <c r="BL533" s="1"/>
      <c r="BM533" s="1"/>
      <c r="BN533" s="1"/>
      <c r="BO533" s="1"/>
      <c r="BP533" s="1"/>
      <c r="BQ533" s="1"/>
      <c r="BR533" s="1"/>
      <c r="BS533" s="1"/>
      <c r="BT533" s="1"/>
      <c r="BU533" s="1"/>
      <c r="BV533" s="1"/>
      <c r="BW533" s="1"/>
      <c r="BX533" s="1"/>
      <c r="BY533" s="1"/>
      <c r="BZ533" s="1"/>
      <c r="CA533" s="1"/>
      <c r="CB533" s="1"/>
      <c r="CC533" s="1"/>
      <c r="CD533" s="1"/>
      <c r="CE533" s="1"/>
      <c r="CF533" s="1"/>
      <c r="CG533" s="1"/>
      <c r="CH533" s="1"/>
      <c r="CI533" s="1"/>
      <c r="CJ533" s="1"/>
      <c r="CK533" s="1"/>
      <c r="CL533" s="1"/>
      <c r="CM533" s="1"/>
      <c r="CN533" s="1"/>
      <c r="CO533" s="1"/>
      <c r="CP533" s="1"/>
      <c r="CQ533" s="1"/>
      <c r="CR533" s="1"/>
      <c r="CS533" s="1"/>
      <c r="CT533" s="1"/>
      <c r="CU533" s="1"/>
      <c r="CV533" s="1"/>
      <c r="CW533" s="1"/>
      <c r="CX533" s="1"/>
      <c r="CY533" s="1"/>
      <c r="CZ533" s="1"/>
      <c r="DA533" s="1"/>
      <c r="DB533" s="1"/>
      <c r="DC533" s="1"/>
      <c r="DD533" s="1"/>
      <c r="DE533" s="1"/>
      <c r="DF533" s="1"/>
      <c r="DG533" s="1"/>
      <c r="DH533" s="1"/>
      <c r="DI533" s="1"/>
      <c r="DJ533" s="1"/>
      <c r="DK533" s="1"/>
      <c r="DL533" s="1"/>
      <c r="DM533" s="1"/>
      <c r="DN533" s="1"/>
      <c r="DO533" s="1"/>
      <c r="DP533" s="1"/>
      <c r="DQ533" s="1"/>
      <c r="DR533" s="1"/>
      <c r="DS533" s="1"/>
      <c r="DT533" s="1"/>
      <c r="DU533" s="1"/>
      <c r="DV533" s="1"/>
      <c r="DW533" s="1"/>
      <c r="DX533" s="1"/>
      <c r="DY533" s="1"/>
      <c r="DZ533" s="1"/>
      <c r="EA533" s="1"/>
      <c r="EB533" s="1"/>
      <c r="EC533" s="1"/>
      <c r="ED533" s="1"/>
      <c r="EE533" s="1"/>
      <c r="EF533" s="1"/>
      <c r="EG533" s="1"/>
      <c r="EH533" s="1"/>
      <c r="EI533" s="1"/>
      <c r="EJ533" s="1"/>
      <c r="EK533" s="1"/>
      <c r="EL533" s="1"/>
      <c r="EM533" s="1"/>
      <c r="EN533" s="1"/>
    </row>
    <row r="534" spans="1:14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c r="BJ534" s="1"/>
      <c r="BK534" s="1"/>
      <c r="BL534" s="1"/>
      <c r="BM534" s="1"/>
      <c r="BN534" s="1"/>
      <c r="BO534" s="1"/>
      <c r="BP534" s="1"/>
      <c r="BQ534" s="1"/>
      <c r="BR534" s="1"/>
      <c r="BS534" s="1"/>
      <c r="BT534" s="1"/>
      <c r="BU534" s="1"/>
      <c r="BV534" s="1"/>
      <c r="BW534" s="1"/>
      <c r="BX534" s="1"/>
      <c r="BY534" s="1"/>
      <c r="BZ534" s="1"/>
      <c r="CA534" s="1"/>
      <c r="CB534" s="1"/>
      <c r="CC534" s="1"/>
      <c r="CD534" s="1"/>
      <c r="CE534" s="1"/>
      <c r="CF534" s="1"/>
      <c r="CG534" s="1"/>
      <c r="CH534" s="1"/>
      <c r="CI534" s="1"/>
      <c r="CJ534" s="1"/>
      <c r="CK534" s="1"/>
      <c r="CL534" s="1"/>
      <c r="CM534" s="1"/>
      <c r="CN534" s="1"/>
      <c r="CO534" s="1"/>
      <c r="CP534" s="1"/>
      <c r="CQ534" s="1"/>
      <c r="CR534" s="1"/>
      <c r="CS534" s="1"/>
      <c r="CT534" s="1"/>
      <c r="CU534" s="1"/>
      <c r="CV534" s="1"/>
      <c r="CW534" s="1"/>
      <c r="CX534" s="1"/>
      <c r="CY534" s="1"/>
      <c r="CZ534" s="1"/>
      <c r="DA534" s="1"/>
      <c r="DB534" s="1"/>
      <c r="DC534" s="1"/>
      <c r="DD534" s="1"/>
      <c r="DE534" s="1"/>
      <c r="DF534" s="1"/>
      <c r="DG534" s="1"/>
      <c r="DH534" s="1"/>
      <c r="DI534" s="1"/>
      <c r="DJ534" s="1"/>
      <c r="DK534" s="1"/>
      <c r="DL534" s="1"/>
      <c r="DM534" s="1"/>
      <c r="DN534" s="1"/>
      <c r="DO534" s="1"/>
      <c r="DP534" s="1"/>
      <c r="DQ534" s="1"/>
      <c r="DR534" s="1"/>
      <c r="DS534" s="1"/>
      <c r="DT534" s="1"/>
      <c r="DU534" s="1"/>
      <c r="DV534" s="1"/>
      <c r="DW534" s="1"/>
      <c r="DX534" s="1"/>
      <c r="DY534" s="1"/>
      <c r="DZ534" s="1"/>
      <c r="EA534" s="1"/>
      <c r="EB534" s="1"/>
      <c r="EC534" s="1"/>
      <c r="ED534" s="1"/>
      <c r="EE534" s="1"/>
      <c r="EF534" s="1"/>
      <c r="EG534" s="1"/>
      <c r="EH534" s="1"/>
      <c r="EI534" s="1"/>
      <c r="EJ534" s="1"/>
      <c r="EK534" s="1"/>
      <c r="EL534" s="1"/>
      <c r="EM534" s="1"/>
      <c r="EN534" s="1"/>
    </row>
    <row r="535" spans="1:14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c r="BJ535" s="1"/>
      <c r="BK535" s="1"/>
      <c r="BL535" s="1"/>
      <c r="BM535" s="1"/>
      <c r="BN535" s="1"/>
      <c r="BO535" s="1"/>
      <c r="BP535" s="1"/>
      <c r="BQ535" s="1"/>
      <c r="BR535" s="1"/>
      <c r="BS535" s="1"/>
      <c r="BT535" s="1"/>
      <c r="BU535" s="1"/>
      <c r="BV535" s="1"/>
      <c r="BW535" s="1"/>
      <c r="BX535" s="1"/>
      <c r="BY535" s="1"/>
      <c r="BZ535" s="1"/>
      <c r="CA535" s="1"/>
      <c r="CB535" s="1"/>
      <c r="CC535" s="1"/>
      <c r="CD535" s="1"/>
      <c r="CE535" s="1"/>
      <c r="CF535" s="1"/>
      <c r="CG535" s="1"/>
      <c r="CH535" s="1"/>
      <c r="CI535" s="1"/>
      <c r="CJ535" s="1"/>
      <c r="CK535" s="1"/>
      <c r="CL535" s="1"/>
      <c r="CM535" s="1"/>
      <c r="CN535" s="1"/>
      <c r="CO535" s="1"/>
      <c r="CP535" s="1"/>
      <c r="CQ535" s="1"/>
      <c r="CR535" s="1"/>
      <c r="CS535" s="1"/>
      <c r="CT535" s="1"/>
      <c r="CU535" s="1"/>
      <c r="CV535" s="1"/>
      <c r="CW535" s="1"/>
      <c r="CX535" s="1"/>
      <c r="CY535" s="1"/>
      <c r="CZ535" s="1"/>
      <c r="DA535" s="1"/>
      <c r="DB535" s="1"/>
      <c r="DC535" s="1"/>
      <c r="DD535" s="1"/>
      <c r="DE535" s="1"/>
      <c r="DF535" s="1"/>
      <c r="DG535" s="1"/>
      <c r="DH535" s="1"/>
      <c r="DI535" s="1"/>
      <c r="DJ535" s="1"/>
      <c r="DK535" s="1"/>
      <c r="DL535" s="1"/>
      <c r="DM535" s="1"/>
      <c r="DN535" s="1"/>
      <c r="DO535" s="1"/>
      <c r="DP535" s="1"/>
      <c r="DQ535" s="1"/>
      <c r="DR535" s="1"/>
      <c r="DS535" s="1"/>
      <c r="DT535" s="1"/>
      <c r="DU535" s="1"/>
      <c r="DV535" s="1"/>
      <c r="DW535" s="1"/>
      <c r="DX535" s="1"/>
      <c r="DY535" s="1"/>
      <c r="DZ535" s="1"/>
      <c r="EA535" s="1"/>
      <c r="EB535" s="1"/>
      <c r="EC535" s="1"/>
      <c r="ED535" s="1"/>
      <c r="EE535" s="1"/>
      <c r="EF535" s="1"/>
      <c r="EG535" s="1"/>
      <c r="EH535" s="1"/>
      <c r="EI535" s="1"/>
      <c r="EJ535" s="1"/>
      <c r="EK535" s="1"/>
      <c r="EL535" s="1"/>
      <c r="EM535" s="1"/>
      <c r="EN535" s="1"/>
    </row>
    <row r="536" spans="1:14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c r="BJ536" s="1"/>
      <c r="BK536" s="1"/>
      <c r="BL536" s="1"/>
      <c r="BM536" s="1"/>
      <c r="BN536" s="1"/>
      <c r="BO536" s="1"/>
      <c r="BP536" s="1"/>
      <c r="BQ536" s="1"/>
      <c r="BR536" s="1"/>
      <c r="BS536" s="1"/>
      <c r="BT536" s="1"/>
      <c r="BU536" s="1"/>
      <c r="BV536" s="1"/>
      <c r="BW536" s="1"/>
      <c r="BX536" s="1"/>
      <c r="BY536" s="1"/>
      <c r="BZ536" s="1"/>
      <c r="CA536" s="1"/>
      <c r="CB536" s="1"/>
      <c r="CC536" s="1"/>
      <c r="CD536" s="1"/>
      <c r="CE536" s="1"/>
      <c r="CF536" s="1"/>
      <c r="CG536" s="1"/>
      <c r="CH536" s="1"/>
      <c r="CI536" s="1"/>
      <c r="CJ536" s="1"/>
      <c r="CK536" s="1"/>
      <c r="CL536" s="1"/>
      <c r="CM536" s="1"/>
      <c r="CN536" s="1"/>
      <c r="CO536" s="1"/>
      <c r="CP536" s="1"/>
      <c r="CQ536" s="1"/>
      <c r="CR536" s="1"/>
      <c r="CS536" s="1"/>
      <c r="CT536" s="1"/>
      <c r="CU536" s="1"/>
      <c r="CV536" s="1"/>
      <c r="CW536" s="1"/>
      <c r="CX536" s="1"/>
      <c r="CY536" s="1"/>
      <c r="CZ536" s="1"/>
      <c r="DA536" s="1"/>
      <c r="DB536" s="1"/>
      <c r="DC536" s="1"/>
      <c r="DD536" s="1"/>
      <c r="DE536" s="1"/>
      <c r="DF536" s="1"/>
      <c r="DG536" s="1"/>
      <c r="DH536" s="1"/>
      <c r="DI536" s="1"/>
      <c r="DJ536" s="1"/>
      <c r="DK536" s="1"/>
      <c r="DL536" s="1"/>
      <c r="DM536" s="1"/>
      <c r="DN536" s="1"/>
      <c r="DO536" s="1"/>
      <c r="DP536" s="1"/>
      <c r="DQ536" s="1"/>
      <c r="DR536" s="1"/>
      <c r="DS536" s="1"/>
      <c r="DT536" s="1"/>
      <c r="DU536" s="1"/>
      <c r="DV536" s="1"/>
      <c r="DW536" s="1"/>
      <c r="DX536" s="1"/>
      <c r="DY536" s="1"/>
      <c r="DZ536" s="1"/>
      <c r="EA536" s="1"/>
      <c r="EB536" s="1"/>
      <c r="EC536" s="1"/>
      <c r="ED536" s="1"/>
      <c r="EE536" s="1"/>
      <c r="EF536" s="1"/>
      <c r="EG536" s="1"/>
      <c r="EH536" s="1"/>
      <c r="EI536" s="1"/>
      <c r="EJ536" s="1"/>
      <c r="EK536" s="1"/>
      <c r="EL536" s="1"/>
      <c r="EM536" s="1"/>
      <c r="EN536" s="1"/>
    </row>
    <row r="537" spans="1:14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c r="BJ537" s="1"/>
      <c r="BK537" s="1"/>
      <c r="BL537" s="1"/>
      <c r="BM537" s="1"/>
      <c r="BN537" s="1"/>
      <c r="BO537" s="1"/>
      <c r="BP537" s="1"/>
      <c r="BQ537" s="1"/>
      <c r="BR537" s="1"/>
      <c r="BS537" s="1"/>
      <c r="BT537" s="1"/>
      <c r="BU537" s="1"/>
      <c r="BV537" s="1"/>
      <c r="BW537" s="1"/>
      <c r="BX537" s="1"/>
      <c r="BY537" s="1"/>
      <c r="BZ537" s="1"/>
      <c r="CA537" s="1"/>
      <c r="CB537" s="1"/>
      <c r="CC537" s="1"/>
      <c r="CD537" s="1"/>
      <c r="CE537" s="1"/>
      <c r="CF537" s="1"/>
      <c r="CG537" s="1"/>
      <c r="CH537" s="1"/>
      <c r="CI537" s="1"/>
      <c r="CJ537" s="1"/>
      <c r="CK537" s="1"/>
      <c r="CL537" s="1"/>
      <c r="CM537" s="1"/>
      <c r="CN537" s="1"/>
      <c r="CO537" s="1"/>
      <c r="CP537" s="1"/>
      <c r="CQ537" s="1"/>
      <c r="CR537" s="1"/>
      <c r="CS537" s="1"/>
      <c r="CT537" s="1"/>
      <c r="CU537" s="1"/>
      <c r="CV537" s="1"/>
      <c r="CW537" s="1"/>
      <c r="CX537" s="1"/>
      <c r="CY537" s="1"/>
      <c r="CZ537" s="1"/>
      <c r="DA537" s="1"/>
      <c r="DB537" s="1"/>
      <c r="DC537" s="1"/>
      <c r="DD537" s="1"/>
      <c r="DE537" s="1"/>
      <c r="DF537" s="1"/>
      <c r="DG537" s="1"/>
      <c r="DH537" s="1"/>
      <c r="DI537" s="1"/>
      <c r="DJ537" s="1"/>
      <c r="DK537" s="1"/>
      <c r="DL537" s="1"/>
      <c r="DM537" s="1"/>
      <c r="DN537" s="1"/>
      <c r="DO537" s="1"/>
      <c r="DP537" s="1"/>
      <c r="DQ537" s="1"/>
      <c r="DR537" s="1"/>
      <c r="DS537" s="1"/>
      <c r="DT537" s="1"/>
      <c r="DU537" s="1"/>
      <c r="DV537" s="1"/>
      <c r="DW537" s="1"/>
      <c r="DX537" s="1"/>
      <c r="DY537" s="1"/>
      <c r="DZ537" s="1"/>
      <c r="EA537" s="1"/>
      <c r="EB537" s="1"/>
      <c r="EC537" s="1"/>
      <c r="ED537" s="1"/>
      <c r="EE537" s="1"/>
      <c r="EF537" s="1"/>
      <c r="EG537" s="1"/>
      <c r="EH537" s="1"/>
      <c r="EI537" s="1"/>
      <c r="EJ537" s="1"/>
      <c r="EK537" s="1"/>
      <c r="EL537" s="1"/>
      <c r="EM537" s="1"/>
      <c r="EN537" s="1"/>
    </row>
    <row r="538" spans="1:14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c r="BJ538" s="1"/>
      <c r="BK538" s="1"/>
      <c r="BL538" s="1"/>
      <c r="BM538" s="1"/>
      <c r="BN538" s="1"/>
      <c r="BO538" s="1"/>
      <c r="BP538" s="1"/>
      <c r="BQ538" s="1"/>
      <c r="BR538" s="1"/>
      <c r="BS538" s="1"/>
      <c r="BT538" s="1"/>
      <c r="BU538" s="1"/>
      <c r="BV538" s="1"/>
      <c r="BW538" s="1"/>
      <c r="BX538" s="1"/>
      <c r="BY538" s="1"/>
      <c r="BZ538" s="1"/>
      <c r="CA538" s="1"/>
      <c r="CB538" s="1"/>
      <c r="CC538" s="1"/>
      <c r="CD538" s="1"/>
      <c r="CE538" s="1"/>
      <c r="CF538" s="1"/>
      <c r="CG538" s="1"/>
      <c r="CH538" s="1"/>
      <c r="CI538" s="1"/>
      <c r="CJ538" s="1"/>
      <c r="CK538" s="1"/>
      <c r="CL538" s="1"/>
      <c r="CM538" s="1"/>
      <c r="CN538" s="1"/>
      <c r="CO538" s="1"/>
      <c r="CP538" s="1"/>
      <c r="CQ538" s="1"/>
      <c r="CR538" s="1"/>
      <c r="CS538" s="1"/>
      <c r="CT538" s="1"/>
      <c r="CU538" s="1"/>
      <c r="CV538" s="1"/>
      <c r="CW538" s="1"/>
      <c r="CX538" s="1"/>
      <c r="CY538" s="1"/>
      <c r="CZ538" s="1"/>
      <c r="DA538" s="1"/>
      <c r="DB538" s="1"/>
      <c r="DC538" s="1"/>
      <c r="DD538" s="1"/>
      <c r="DE538" s="1"/>
      <c r="DF538" s="1"/>
      <c r="DG538" s="1"/>
      <c r="DH538" s="1"/>
      <c r="DI538" s="1"/>
      <c r="DJ538" s="1"/>
      <c r="DK538" s="1"/>
      <c r="DL538" s="1"/>
      <c r="DM538" s="1"/>
      <c r="DN538" s="1"/>
      <c r="DO538" s="1"/>
      <c r="DP538" s="1"/>
      <c r="DQ538" s="1"/>
      <c r="DR538" s="1"/>
      <c r="DS538" s="1"/>
      <c r="DT538" s="1"/>
      <c r="DU538" s="1"/>
      <c r="DV538" s="1"/>
      <c r="DW538" s="1"/>
      <c r="DX538" s="1"/>
      <c r="DY538" s="1"/>
      <c r="DZ538" s="1"/>
      <c r="EA538" s="1"/>
      <c r="EB538" s="1"/>
      <c r="EC538" s="1"/>
      <c r="ED538" s="1"/>
      <c r="EE538" s="1"/>
      <c r="EF538" s="1"/>
      <c r="EG538" s="1"/>
      <c r="EH538" s="1"/>
      <c r="EI538" s="1"/>
      <c r="EJ538" s="1"/>
      <c r="EK538" s="1"/>
      <c r="EL538" s="1"/>
      <c r="EM538" s="1"/>
      <c r="EN538" s="1"/>
    </row>
    <row r="539" spans="1:14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c r="BJ539" s="1"/>
      <c r="BK539" s="1"/>
      <c r="BL539" s="1"/>
      <c r="BM539" s="1"/>
      <c r="BN539" s="1"/>
      <c r="BO539" s="1"/>
      <c r="BP539" s="1"/>
      <c r="BQ539" s="1"/>
      <c r="BR539" s="1"/>
      <c r="BS539" s="1"/>
      <c r="BT539" s="1"/>
      <c r="BU539" s="1"/>
      <c r="BV539" s="1"/>
      <c r="BW539" s="1"/>
      <c r="BX539" s="1"/>
      <c r="BY539" s="1"/>
      <c r="BZ539" s="1"/>
      <c r="CA539" s="1"/>
      <c r="CB539" s="1"/>
      <c r="CC539" s="1"/>
      <c r="CD539" s="1"/>
      <c r="CE539" s="1"/>
      <c r="CF539" s="1"/>
      <c r="CG539" s="1"/>
      <c r="CH539" s="1"/>
      <c r="CI539" s="1"/>
      <c r="CJ539" s="1"/>
      <c r="CK539" s="1"/>
      <c r="CL539" s="1"/>
      <c r="CM539" s="1"/>
      <c r="CN539" s="1"/>
      <c r="CO539" s="1"/>
      <c r="CP539" s="1"/>
      <c r="CQ539" s="1"/>
      <c r="CR539" s="1"/>
      <c r="CS539" s="1"/>
      <c r="CT539" s="1"/>
      <c r="CU539" s="1"/>
      <c r="CV539" s="1"/>
      <c r="CW539" s="1"/>
      <c r="CX539" s="1"/>
      <c r="CY539" s="1"/>
      <c r="CZ539" s="1"/>
      <c r="DA539" s="1"/>
      <c r="DB539" s="1"/>
      <c r="DC539" s="1"/>
      <c r="DD539" s="1"/>
      <c r="DE539" s="1"/>
      <c r="DF539" s="1"/>
      <c r="DG539" s="1"/>
      <c r="DH539" s="1"/>
      <c r="DI539" s="1"/>
      <c r="DJ539" s="1"/>
      <c r="DK539" s="1"/>
      <c r="DL539" s="1"/>
      <c r="DM539" s="1"/>
      <c r="DN539" s="1"/>
      <c r="DO539" s="1"/>
      <c r="DP539" s="1"/>
      <c r="DQ539" s="1"/>
      <c r="DR539" s="1"/>
      <c r="DS539" s="1"/>
      <c r="DT539" s="1"/>
      <c r="DU539" s="1"/>
      <c r="DV539" s="1"/>
      <c r="DW539" s="1"/>
      <c r="DX539" s="1"/>
      <c r="DY539" s="1"/>
      <c r="DZ539" s="1"/>
      <c r="EA539" s="1"/>
      <c r="EB539" s="1"/>
      <c r="EC539" s="1"/>
      <c r="ED539" s="1"/>
      <c r="EE539" s="1"/>
      <c r="EF539" s="1"/>
      <c r="EG539" s="1"/>
      <c r="EH539" s="1"/>
      <c r="EI539" s="1"/>
      <c r="EJ539" s="1"/>
      <c r="EK539" s="1"/>
      <c r="EL539" s="1"/>
      <c r="EM539" s="1"/>
      <c r="EN539" s="1"/>
    </row>
    <row r="540" spans="1:14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c r="BJ540" s="1"/>
      <c r="BK540" s="1"/>
      <c r="BL540" s="1"/>
      <c r="BM540" s="1"/>
      <c r="BN540" s="1"/>
      <c r="BO540" s="1"/>
      <c r="BP540" s="1"/>
      <c r="BQ540" s="1"/>
      <c r="BR540" s="1"/>
      <c r="BS540" s="1"/>
      <c r="BT540" s="1"/>
      <c r="BU540" s="1"/>
      <c r="BV540" s="1"/>
      <c r="BW540" s="1"/>
      <c r="BX540" s="1"/>
      <c r="BY540" s="1"/>
      <c r="BZ540" s="1"/>
      <c r="CA540" s="1"/>
      <c r="CB540" s="1"/>
      <c r="CC540" s="1"/>
      <c r="CD540" s="1"/>
      <c r="CE540" s="1"/>
      <c r="CF540" s="1"/>
      <c r="CG540" s="1"/>
      <c r="CH540" s="1"/>
      <c r="CI540" s="1"/>
      <c r="CJ540" s="1"/>
      <c r="CK540" s="1"/>
      <c r="CL540" s="1"/>
      <c r="CM540" s="1"/>
      <c r="CN540" s="1"/>
      <c r="CO540" s="1"/>
      <c r="CP540" s="1"/>
      <c r="CQ540" s="1"/>
      <c r="CR540" s="1"/>
      <c r="CS540" s="1"/>
      <c r="CT540" s="1"/>
      <c r="CU540" s="1"/>
      <c r="CV540" s="1"/>
      <c r="CW540" s="1"/>
      <c r="CX540" s="1"/>
      <c r="CY540" s="1"/>
      <c r="CZ540" s="1"/>
      <c r="DA540" s="1"/>
      <c r="DB540" s="1"/>
      <c r="DC540" s="1"/>
      <c r="DD540" s="1"/>
      <c r="DE540" s="1"/>
      <c r="DF540" s="1"/>
      <c r="DG540" s="1"/>
      <c r="DH540" s="1"/>
      <c r="DI540" s="1"/>
      <c r="DJ540" s="1"/>
      <c r="DK540" s="1"/>
      <c r="DL540" s="1"/>
      <c r="DM540" s="1"/>
      <c r="DN540" s="1"/>
      <c r="DO540" s="1"/>
      <c r="DP540" s="1"/>
      <c r="DQ540" s="1"/>
      <c r="DR540" s="1"/>
      <c r="DS540" s="1"/>
      <c r="DT540" s="1"/>
      <c r="DU540" s="1"/>
      <c r="DV540" s="1"/>
      <c r="DW540" s="1"/>
      <c r="DX540" s="1"/>
      <c r="DY540" s="1"/>
      <c r="DZ540" s="1"/>
      <c r="EA540" s="1"/>
      <c r="EB540" s="1"/>
      <c r="EC540" s="1"/>
      <c r="ED540" s="1"/>
      <c r="EE540" s="1"/>
      <c r="EF540" s="1"/>
      <c r="EG540" s="1"/>
      <c r="EH540" s="1"/>
      <c r="EI540" s="1"/>
      <c r="EJ540" s="1"/>
      <c r="EK540" s="1"/>
      <c r="EL540" s="1"/>
      <c r="EM540" s="1"/>
      <c r="EN540" s="1"/>
    </row>
    <row r="541" spans="1:14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c r="BJ541" s="1"/>
      <c r="BK541" s="1"/>
      <c r="BL541" s="1"/>
      <c r="BM541" s="1"/>
      <c r="BN541" s="1"/>
      <c r="BO541" s="1"/>
      <c r="BP541" s="1"/>
      <c r="BQ541" s="1"/>
      <c r="BR541" s="1"/>
      <c r="BS541" s="1"/>
      <c r="BT541" s="1"/>
      <c r="BU541" s="1"/>
      <c r="BV541" s="1"/>
      <c r="BW541" s="1"/>
      <c r="BX541" s="1"/>
      <c r="BY541" s="1"/>
      <c r="BZ541" s="1"/>
      <c r="CA541" s="1"/>
      <c r="CB541" s="1"/>
      <c r="CC541" s="1"/>
      <c r="CD541" s="1"/>
      <c r="CE541" s="1"/>
      <c r="CF541" s="1"/>
      <c r="CG541" s="1"/>
      <c r="CH541" s="1"/>
      <c r="CI541" s="1"/>
      <c r="CJ541" s="1"/>
      <c r="CK541" s="1"/>
      <c r="CL541" s="1"/>
      <c r="CM541" s="1"/>
      <c r="CN541" s="1"/>
      <c r="CO541" s="1"/>
      <c r="CP541" s="1"/>
      <c r="CQ541" s="1"/>
      <c r="CR541" s="1"/>
      <c r="CS541" s="1"/>
      <c r="CT541" s="1"/>
      <c r="CU541" s="1"/>
      <c r="CV541" s="1"/>
      <c r="CW541" s="1"/>
      <c r="CX541" s="1"/>
      <c r="CY541" s="1"/>
      <c r="CZ541" s="1"/>
      <c r="DA541" s="1"/>
      <c r="DB541" s="1"/>
      <c r="DC541" s="1"/>
      <c r="DD541" s="1"/>
      <c r="DE541" s="1"/>
      <c r="DF541" s="1"/>
      <c r="DG541" s="1"/>
      <c r="DH541" s="1"/>
      <c r="DI541" s="1"/>
      <c r="DJ541" s="1"/>
      <c r="DK541" s="1"/>
      <c r="DL541" s="1"/>
      <c r="DM541" s="1"/>
      <c r="DN541" s="1"/>
      <c r="DO541" s="1"/>
      <c r="DP541" s="1"/>
      <c r="DQ541" s="1"/>
      <c r="DR541" s="1"/>
      <c r="DS541" s="1"/>
      <c r="DT541" s="1"/>
      <c r="DU541" s="1"/>
      <c r="DV541" s="1"/>
      <c r="DW541" s="1"/>
      <c r="DX541" s="1"/>
      <c r="DY541" s="1"/>
      <c r="DZ541" s="1"/>
      <c r="EA541" s="1"/>
      <c r="EB541" s="1"/>
      <c r="EC541" s="1"/>
      <c r="ED541" s="1"/>
      <c r="EE541" s="1"/>
      <c r="EF541" s="1"/>
      <c r="EG541" s="1"/>
      <c r="EH541" s="1"/>
      <c r="EI541" s="1"/>
      <c r="EJ541" s="1"/>
      <c r="EK541" s="1"/>
      <c r="EL541" s="1"/>
      <c r="EM541" s="1"/>
      <c r="EN541" s="1"/>
    </row>
    <row r="542" spans="1:14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c r="BJ542" s="1"/>
      <c r="BK542" s="1"/>
      <c r="BL542" s="1"/>
      <c r="BM542" s="1"/>
      <c r="BN542" s="1"/>
      <c r="BO542" s="1"/>
      <c r="BP542" s="1"/>
      <c r="BQ542" s="1"/>
      <c r="BR542" s="1"/>
      <c r="BS542" s="1"/>
      <c r="BT542" s="1"/>
      <c r="BU542" s="1"/>
      <c r="BV542" s="1"/>
      <c r="BW542" s="1"/>
      <c r="BX542" s="1"/>
      <c r="BY542" s="1"/>
      <c r="BZ542" s="1"/>
      <c r="CA542" s="1"/>
      <c r="CB542" s="1"/>
      <c r="CC542" s="1"/>
      <c r="CD542" s="1"/>
      <c r="CE542" s="1"/>
      <c r="CF542" s="1"/>
      <c r="CG542" s="1"/>
      <c r="CH542" s="1"/>
      <c r="CI542" s="1"/>
      <c r="CJ542" s="1"/>
      <c r="CK542" s="1"/>
      <c r="CL542" s="1"/>
      <c r="CM542" s="1"/>
      <c r="CN542" s="1"/>
      <c r="CO542" s="1"/>
      <c r="CP542" s="1"/>
      <c r="CQ542" s="1"/>
      <c r="CR542" s="1"/>
      <c r="CS542" s="1"/>
      <c r="CT542" s="1"/>
      <c r="CU542" s="1"/>
      <c r="CV542" s="1"/>
      <c r="CW542" s="1"/>
      <c r="CX542" s="1"/>
      <c r="CY542" s="1"/>
      <c r="CZ542" s="1"/>
      <c r="DA542" s="1"/>
      <c r="DB542" s="1"/>
      <c r="DC542" s="1"/>
      <c r="DD542" s="1"/>
      <c r="DE542" s="1"/>
      <c r="DF542" s="1"/>
      <c r="DG542" s="1"/>
      <c r="DH542" s="1"/>
      <c r="DI542" s="1"/>
      <c r="DJ542" s="1"/>
      <c r="DK542" s="1"/>
      <c r="DL542" s="1"/>
      <c r="DM542" s="1"/>
      <c r="DN542" s="1"/>
      <c r="DO542" s="1"/>
      <c r="DP542" s="1"/>
      <c r="DQ542" s="1"/>
      <c r="DR542" s="1"/>
      <c r="DS542" s="1"/>
      <c r="DT542" s="1"/>
      <c r="DU542" s="1"/>
      <c r="DV542" s="1"/>
      <c r="DW542" s="1"/>
      <c r="DX542" s="1"/>
      <c r="DY542" s="1"/>
      <c r="DZ542" s="1"/>
      <c r="EA542" s="1"/>
      <c r="EB542" s="1"/>
      <c r="EC542" s="1"/>
      <c r="ED542" s="1"/>
      <c r="EE542" s="1"/>
      <c r="EF542" s="1"/>
      <c r="EG542" s="1"/>
      <c r="EH542" s="1"/>
      <c r="EI542" s="1"/>
      <c r="EJ542" s="1"/>
      <c r="EK542" s="1"/>
      <c r="EL542" s="1"/>
      <c r="EM542" s="1"/>
      <c r="EN542" s="1"/>
    </row>
    <row r="543" spans="1:14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c r="BJ543" s="1"/>
      <c r="BK543" s="1"/>
      <c r="BL543" s="1"/>
      <c r="BM543" s="1"/>
      <c r="BN543" s="1"/>
      <c r="BO543" s="1"/>
      <c r="BP543" s="1"/>
      <c r="BQ543" s="1"/>
      <c r="BR543" s="1"/>
      <c r="BS543" s="1"/>
      <c r="BT543" s="1"/>
      <c r="BU543" s="1"/>
      <c r="BV543" s="1"/>
      <c r="BW543" s="1"/>
      <c r="BX543" s="1"/>
      <c r="BY543" s="1"/>
      <c r="BZ543" s="1"/>
      <c r="CA543" s="1"/>
      <c r="CB543" s="1"/>
      <c r="CC543" s="1"/>
      <c r="CD543" s="1"/>
      <c r="CE543" s="1"/>
      <c r="CF543" s="1"/>
      <c r="CG543" s="1"/>
      <c r="CH543" s="1"/>
      <c r="CI543" s="1"/>
      <c r="CJ543" s="1"/>
      <c r="CK543" s="1"/>
      <c r="CL543" s="1"/>
      <c r="CM543" s="1"/>
      <c r="CN543" s="1"/>
      <c r="CO543" s="1"/>
      <c r="CP543" s="1"/>
      <c r="CQ543" s="1"/>
      <c r="CR543" s="1"/>
      <c r="CS543" s="1"/>
      <c r="CT543" s="1"/>
      <c r="CU543" s="1"/>
      <c r="CV543" s="1"/>
      <c r="CW543" s="1"/>
      <c r="CX543" s="1"/>
      <c r="CY543" s="1"/>
      <c r="CZ543" s="1"/>
      <c r="DA543" s="1"/>
      <c r="DB543" s="1"/>
      <c r="DC543" s="1"/>
      <c r="DD543" s="1"/>
      <c r="DE543" s="1"/>
      <c r="DF543" s="1"/>
      <c r="DG543" s="1"/>
      <c r="DH543" s="1"/>
      <c r="DI543" s="1"/>
      <c r="DJ543" s="1"/>
      <c r="DK543" s="1"/>
      <c r="DL543" s="1"/>
      <c r="DM543" s="1"/>
      <c r="DN543" s="1"/>
      <c r="DO543" s="1"/>
      <c r="DP543" s="1"/>
      <c r="DQ543" s="1"/>
      <c r="DR543" s="1"/>
      <c r="DS543" s="1"/>
      <c r="DT543" s="1"/>
      <c r="DU543" s="1"/>
      <c r="DV543" s="1"/>
      <c r="DW543" s="1"/>
      <c r="DX543" s="1"/>
      <c r="DY543" s="1"/>
      <c r="DZ543" s="1"/>
      <c r="EA543" s="1"/>
      <c r="EB543" s="1"/>
      <c r="EC543" s="1"/>
      <c r="ED543" s="1"/>
      <c r="EE543" s="1"/>
      <c r="EF543" s="1"/>
      <c r="EG543" s="1"/>
      <c r="EH543" s="1"/>
      <c r="EI543" s="1"/>
      <c r="EJ543" s="1"/>
      <c r="EK543" s="1"/>
      <c r="EL543" s="1"/>
      <c r="EM543" s="1"/>
      <c r="EN543" s="1"/>
    </row>
    <row r="544" spans="1:14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c r="BJ544" s="1"/>
      <c r="BK544" s="1"/>
      <c r="BL544" s="1"/>
      <c r="BM544" s="1"/>
      <c r="BN544" s="1"/>
      <c r="BO544" s="1"/>
      <c r="BP544" s="1"/>
      <c r="BQ544" s="1"/>
      <c r="BR544" s="1"/>
      <c r="BS544" s="1"/>
      <c r="BT544" s="1"/>
      <c r="BU544" s="1"/>
      <c r="BV544" s="1"/>
      <c r="BW544" s="1"/>
      <c r="BX544" s="1"/>
      <c r="BY544" s="1"/>
      <c r="BZ544" s="1"/>
      <c r="CA544" s="1"/>
      <c r="CB544" s="1"/>
      <c r="CC544" s="1"/>
      <c r="CD544" s="1"/>
      <c r="CE544" s="1"/>
      <c r="CF544" s="1"/>
      <c r="CG544" s="1"/>
      <c r="CH544" s="1"/>
      <c r="CI544" s="1"/>
      <c r="CJ544" s="1"/>
      <c r="CK544" s="1"/>
      <c r="CL544" s="1"/>
      <c r="CM544" s="1"/>
      <c r="CN544" s="1"/>
      <c r="CO544" s="1"/>
      <c r="CP544" s="1"/>
      <c r="CQ544" s="1"/>
      <c r="CR544" s="1"/>
      <c r="CS544" s="1"/>
      <c r="CT544" s="1"/>
      <c r="CU544" s="1"/>
      <c r="CV544" s="1"/>
      <c r="CW544" s="1"/>
      <c r="CX544" s="1"/>
      <c r="CY544" s="1"/>
      <c r="CZ544" s="1"/>
      <c r="DA544" s="1"/>
      <c r="DB544" s="1"/>
      <c r="DC544" s="1"/>
      <c r="DD544" s="1"/>
      <c r="DE544" s="1"/>
      <c r="DF544" s="1"/>
      <c r="DG544" s="1"/>
      <c r="DH544" s="1"/>
      <c r="DI544" s="1"/>
      <c r="DJ544" s="1"/>
      <c r="DK544" s="1"/>
      <c r="DL544" s="1"/>
      <c r="DM544" s="1"/>
      <c r="DN544" s="1"/>
      <c r="DO544" s="1"/>
      <c r="DP544" s="1"/>
      <c r="DQ544" s="1"/>
      <c r="DR544" s="1"/>
      <c r="DS544" s="1"/>
      <c r="DT544" s="1"/>
      <c r="DU544" s="1"/>
      <c r="DV544" s="1"/>
      <c r="DW544" s="1"/>
      <c r="DX544" s="1"/>
      <c r="DY544" s="1"/>
      <c r="DZ544" s="1"/>
      <c r="EA544" s="1"/>
      <c r="EB544" s="1"/>
      <c r="EC544" s="1"/>
      <c r="ED544" s="1"/>
      <c r="EE544" s="1"/>
      <c r="EF544" s="1"/>
      <c r="EG544" s="1"/>
      <c r="EH544" s="1"/>
      <c r="EI544" s="1"/>
      <c r="EJ544" s="1"/>
      <c r="EK544" s="1"/>
      <c r="EL544" s="1"/>
      <c r="EM544" s="1"/>
      <c r="EN544" s="1"/>
    </row>
    <row r="545" spans="1:14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c r="BJ545" s="1"/>
      <c r="BK545" s="1"/>
      <c r="BL545" s="1"/>
      <c r="BM545" s="1"/>
      <c r="BN545" s="1"/>
      <c r="BO545" s="1"/>
      <c r="BP545" s="1"/>
      <c r="BQ545" s="1"/>
      <c r="BR545" s="1"/>
      <c r="BS545" s="1"/>
      <c r="BT545" s="1"/>
      <c r="BU545" s="1"/>
      <c r="BV545" s="1"/>
      <c r="BW545" s="1"/>
      <c r="BX545" s="1"/>
      <c r="BY545" s="1"/>
      <c r="BZ545" s="1"/>
      <c r="CA545" s="1"/>
      <c r="CB545" s="1"/>
      <c r="CC545" s="1"/>
      <c r="CD545" s="1"/>
      <c r="CE545" s="1"/>
      <c r="CF545" s="1"/>
      <c r="CG545" s="1"/>
      <c r="CH545" s="1"/>
      <c r="CI545" s="1"/>
      <c r="CJ545" s="1"/>
      <c r="CK545" s="1"/>
      <c r="CL545" s="1"/>
      <c r="CM545" s="1"/>
      <c r="CN545" s="1"/>
      <c r="CO545" s="1"/>
      <c r="CP545" s="1"/>
      <c r="CQ545" s="1"/>
      <c r="CR545" s="1"/>
      <c r="CS545" s="1"/>
      <c r="CT545" s="1"/>
      <c r="CU545" s="1"/>
      <c r="CV545" s="1"/>
      <c r="CW545" s="1"/>
      <c r="CX545" s="1"/>
      <c r="CY545" s="1"/>
      <c r="CZ545" s="1"/>
      <c r="DA545" s="1"/>
      <c r="DB545" s="1"/>
      <c r="DC545" s="1"/>
      <c r="DD545" s="1"/>
      <c r="DE545" s="1"/>
      <c r="DF545" s="1"/>
      <c r="DG545" s="1"/>
      <c r="DH545" s="1"/>
      <c r="DI545" s="1"/>
      <c r="DJ545" s="1"/>
      <c r="DK545" s="1"/>
      <c r="DL545" s="1"/>
      <c r="DM545" s="1"/>
      <c r="DN545" s="1"/>
      <c r="DO545" s="1"/>
      <c r="DP545" s="1"/>
      <c r="DQ545" s="1"/>
      <c r="DR545" s="1"/>
      <c r="DS545" s="1"/>
      <c r="DT545" s="1"/>
      <c r="DU545" s="1"/>
      <c r="DV545" s="1"/>
      <c r="DW545" s="1"/>
      <c r="DX545" s="1"/>
      <c r="DY545" s="1"/>
      <c r="DZ545" s="1"/>
      <c r="EA545" s="1"/>
      <c r="EB545" s="1"/>
      <c r="EC545" s="1"/>
      <c r="ED545" s="1"/>
      <c r="EE545" s="1"/>
      <c r="EF545" s="1"/>
      <c r="EG545" s="1"/>
      <c r="EH545" s="1"/>
      <c r="EI545" s="1"/>
      <c r="EJ545" s="1"/>
      <c r="EK545" s="1"/>
      <c r="EL545" s="1"/>
      <c r="EM545" s="1"/>
      <c r="EN545" s="1"/>
    </row>
    <row r="546" spans="1:14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c r="BJ546" s="1"/>
      <c r="BK546" s="1"/>
      <c r="BL546" s="1"/>
      <c r="BM546" s="1"/>
      <c r="BN546" s="1"/>
      <c r="BO546" s="1"/>
      <c r="BP546" s="1"/>
      <c r="BQ546" s="1"/>
      <c r="BR546" s="1"/>
      <c r="BS546" s="1"/>
      <c r="BT546" s="1"/>
      <c r="BU546" s="1"/>
      <c r="BV546" s="1"/>
      <c r="BW546" s="1"/>
      <c r="BX546" s="1"/>
      <c r="BY546" s="1"/>
      <c r="BZ546" s="1"/>
      <c r="CA546" s="1"/>
      <c r="CB546" s="1"/>
      <c r="CC546" s="1"/>
      <c r="CD546" s="1"/>
      <c r="CE546" s="1"/>
      <c r="CF546" s="1"/>
      <c r="CG546" s="1"/>
      <c r="CH546" s="1"/>
      <c r="CI546" s="1"/>
      <c r="CJ546" s="1"/>
      <c r="CK546" s="1"/>
      <c r="CL546" s="1"/>
      <c r="CM546" s="1"/>
      <c r="CN546" s="1"/>
      <c r="CO546" s="1"/>
      <c r="CP546" s="1"/>
      <c r="CQ546" s="1"/>
      <c r="CR546" s="1"/>
      <c r="CS546" s="1"/>
      <c r="CT546" s="1"/>
      <c r="CU546" s="1"/>
      <c r="CV546" s="1"/>
      <c r="CW546" s="1"/>
      <c r="CX546" s="1"/>
      <c r="CY546" s="1"/>
      <c r="CZ546" s="1"/>
      <c r="DA546" s="1"/>
      <c r="DB546" s="1"/>
      <c r="DC546" s="1"/>
      <c r="DD546" s="1"/>
      <c r="DE546" s="1"/>
      <c r="DF546" s="1"/>
      <c r="DG546" s="1"/>
      <c r="DH546" s="1"/>
      <c r="DI546" s="1"/>
      <c r="DJ546" s="1"/>
      <c r="DK546" s="1"/>
      <c r="DL546" s="1"/>
      <c r="DM546" s="1"/>
      <c r="DN546" s="1"/>
      <c r="DO546" s="1"/>
      <c r="DP546" s="1"/>
      <c r="DQ546" s="1"/>
      <c r="DR546" s="1"/>
      <c r="DS546" s="1"/>
      <c r="DT546" s="1"/>
      <c r="DU546" s="1"/>
      <c r="DV546" s="1"/>
      <c r="DW546" s="1"/>
      <c r="DX546" s="1"/>
      <c r="DY546" s="1"/>
      <c r="DZ546" s="1"/>
      <c r="EA546" s="1"/>
      <c r="EB546" s="1"/>
      <c r="EC546" s="1"/>
      <c r="ED546" s="1"/>
      <c r="EE546" s="1"/>
      <c r="EF546" s="1"/>
      <c r="EG546" s="1"/>
      <c r="EH546" s="1"/>
      <c r="EI546" s="1"/>
      <c r="EJ546" s="1"/>
      <c r="EK546" s="1"/>
      <c r="EL546" s="1"/>
      <c r="EM546" s="1"/>
      <c r="EN546" s="1"/>
    </row>
    <row r="547" spans="1:14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c r="BJ547" s="1"/>
      <c r="BK547" s="1"/>
      <c r="BL547" s="1"/>
      <c r="BM547" s="1"/>
      <c r="BN547" s="1"/>
      <c r="BO547" s="1"/>
      <c r="BP547" s="1"/>
      <c r="BQ547" s="1"/>
      <c r="BR547" s="1"/>
      <c r="BS547" s="1"/>
      <c r="BT547" s="1"/>
      <c r="BU547" s="1"/>
      <c r="BV547" s="1"/>
      <c r="BW547" s="1"/>
      <c r="BX547" s="1"/>
      <c r="BY547" s="1"/>
      <c r="BZ547" s="1"/>
      <c r="CA547" s="1"/>
      <c r="CB547" s="1"/>
      <c r="CC547" s="1"/>
      <c r="CD547" s="1"/>
      <c r="CE547" s="1"/>
      <c r="CF547" s="1"/>
      <c r="CG547" s="1"/>
      <c r="CH547" s="1"/>
      <c r="CI547" s="1"/>
      <c r="CJ547" s="1"/>
      <c r="CK547" s="1"/>
      <c r="CL547" s="1"/>
      <c r="CM547" s="1"/>
      <c r="CN547" s="1"/>
      <c r="CO547" s="1"/>
      <c r="CP547" s="1"/>
      <c r="CQ547" s="1"/>
      <c r="CR547" s="1"/>
      <c r="CS547" s="1"/>
      <c r="CT547" s="1"/>
      <c r="CU547" s="1"/>
      <c r="CV547" s="1"/>
      <c r="CW547" s="1"/>
      <c r="CX547" s="1"/>
      <c r="CY547" s="1"/>
      <c r="CZ547" s="1"/>
      <c r="DA547" s="1"/>
      <c r="DB547" s="1"/>
      <c r="DC547" s="1"/>
      <c r="DD547" s="1"/>
      <c r="DE547" s="1"/>
      <c r="DF547" s="1"/>
      <c r="DG547" s="1"/>
      <c r="DH547" s="1"/>
      <c r="DI547" s="1"/>
      <c r="DJ547" s="1"/>
      <c r="DK547" s="1"/>
      <c r="DL547" s="1"/>
      <c r="DM547" s="1"/>
      <c r="DN547" s="1"/>
      <c r="DO547" s="1"/>
      <c r="DP547" s="1"/>
      <c r="DQ547" s="1"/>
      <c r="DR547" s="1"/>
      <c r="DS547" s="1"/>
      <c r="DT547" s="1"/>
      <c r="DU547" s="1"/>
      <c r="DV547" s="1"/>
      <c r="DW547" s="1"/>
      <c r="DX547" s="1"/>
      <c r="DY547" s="1"/>
      <c r="DZ547" s="1"/>
      <c r="EA547" s="1"/>
      <c r="EB547" s="1"/>
      <c r="EC547" s="1"/>
      <c r="ED547" s="1"/>
      <c r="EE547" s="1"/>
      <c r="EF547" s="1"/>
      <c r="EG547" s="1"/>
      <c r="EH547" s="1"/>
      <c r="EI547" s="1"/>
      <c r="EJ547" s="1"/>
      <c r="EK547" s="1"/>
      <c r="EL547" s="1"/>
      <c r="EM547" s="1"/>
      <c r="EN547" s="1"/>
    </row>
    <row r="548" spans="1:14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c r="BJ548" s="1"/>
      <c r="BK548" s="1"/>
      <c r="BL548" s="1"/>
      <c r="BM548" s="1"/>
      <c r="BN548" s="1"/>
      <c r="BO548" s="1"/>
      <c r="BP548" s="1"/>
      <c r="BQ548" s="1"/>
      <c r="BR548" s="1"/>
      <c r="BS548" s="1"/>
      <c r="BT548" s="1"/>
      <c r="BU548" s="1"/>
      <c r="BV548" s="1"/>
      <c r="BW548" s="1"/>
      <c r="BX548" s="1"/>
      <c r="BY548" s="1"/>
      <c r="BZ548" s="1"/>
      <c r="CA548" s="1"/>
      <c r="CB548" s="1"/>
      <c r="CC548" s="1"/>
      <c r="CD548" s="1"/>
      <c r="CE548" s="1"/>
      <c r="CF548" s="1"/>
      <c r="CG548" s="1"/>
      <c r="CH548" s="1"/>
      <c r="CI548" s="1"/>
      <c r="CJ548" s="1"/>
      <c r="CK548" s="1"/>
      <c r="CL548" s="1"/>
      <c r="CM548" s="1"/>
      <c r="CN548" s="1"/>
      <c r="CO548" s="1"/>
      <c r="CP548" s="1"/>
      <c r="CQ548" s="1"/>
      <c r="CR548" s="1"/>
      <c r="CS548" s="1"/>
      <c r="CT548" s="1"/>
      <c r="CU548" s="1"/>
      <c r="CV548" s="1"/>
      <c r="CW548" s="1"/>
      <c r="CX548" s="1"/>
      <c r="CY548" s="1"/>
      <c r="CZ548" s="1"/>
      <c r="DA548" s="1"/>
      <c r="DB548" s="1"/>
      <c r="DC548" s="1"/>
      <c r="DD548" s="1"/>
      <c r="DE548" s="1"/>
      <c r="DF548" s="1"/>
      <c r="DG548" s="1"/>
      <c r="DH548" s="1"/>
      <c r="DI548" s="1"/>
      <c r="DJ548" s="1"/>
      <c r="DK548" s="1"/>
      <c r="DL548" s="1"/>
      <c r="DM548" s="1"/>
      <c r="DN548" s="1"/>
      <c r="DO548" s="1"/>
      <c r="DP548" s="1"/>
      <c r="DQ548" s="1"/>
      <c r="DR548" s="1"/>
      <c r="DS548" s="1"/>
      <c r="DT548" s="1"/>
      <c r="DU548" s="1"/>
      <c r="DV548" s="1"/>
      <c r="DW548" s="1"/>
      <c r="DX548" s="1"/>
      <c r="DY548" s="1"/>
      <c r="DZ548" s="1"/>
      <c r="EA548" s="1"/>
      <c r="EB548" s="1"/>
      <c r="EC548" s="1"/>
      <c r="ED548" s="1"/>
      <c r="EE548" s="1"/>
      <c r="EF548" s="1"/>
      <c r="EG548" s="1"/>
      <c r="EH548" s="1"/>
      <c r="EI548" s="1"/>
      <c r="EJ548" s="1"/>
      <c r="EK548" s="1"/>
      <c r="EL548" s="1"/>
      <c r="EM548" s="1"/>
      <c r="EN548" s="1"/>
    </row>
    <row r="549" spans="1:14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c r="BJ549" s="1"/>
      <c r="BK549" s="1"/>
      <c r="BL549" s="1"/>
      <c r="BM549" s="1"/>
      <c r="BN549" s="1"/>
      <c r="BO549" s="1"/>
      <c r="BP549" s="1"/>
      <c r="BQ549" s="1"/>
      <c r="BR549" s="1"/>
      <c r="BS549" s="1"/>
      <c r="BT549" s="1"/>
      <c r="BU549" s="1"/>
      <c r="BV549" s="1"/>
      <c r="BW549" s="1"/>
      <c r="BX549" s="1"/>
      <c r="BY549" s="1"/>
      <c r="BZ549" s="1"/>
      <c r="CA549" s="1"/>
      <c r="CB549" s="1"/>
      <c r="CC549" s="1"/>
      <c r="CD549" s="1"/>
      <c r="CE549" s="1"/>
      <c r="CF549" s="1"/>
      <c r="CG549" s="1"/>
      <c r="CH549" s="1"/>
      <c r="CI549" s="1"/>
      <c r="CJ549" s="1"/>
      <c r="CK549" s="1"/>
      <c r="CL549" s="1"/>
      <c r="CM549" s="1"/>
      <c r="CN549" s="1"/>
      <c r="CO549" s="1"/>
      <c r="CP549" s="1"/>
      <c r="CQ549" s="1"/>
      <c r="CR549" s="1"/>
      <c r="CS549" s="1"/>
      <c r="CT549" s="1"/>
      <c r="CU549" s="1"/>
      <c r="CV549" s="1"/>
      <c r="CW549" s="1"/>
      <c r="CX549" s="1"/>
      <c r="CY549" s="1"/>
      <c r="CZ549" s="1"/>
      <c r="DA549" s="1"/>
      <c r="DB549" s="1"/>
      <c r="DC549" s="1"/>
      <c r="DD549" s="1"/>
      <c r="DE549" s="1"/>
      <c r="DF549" s="1"/>
      <c r="DG549" s="1"/>
      <c r="DH549" s="1"/>
      <c r="DI549" s="1"/>
      <c r="DJ549" s="1"/>
      <c r="DK549" s="1"/>
      <c r="DL549" s="1"/>
      <c r="DM549" s="1"/>
      <c r="DN549" s="1"/>
      <c r="DO549" s="1"/>
      <c r="DP549" s="1"/>
      <c r="DQ549" s="1"/>
      <c r="DR549" s="1"/>
      <c r="DS549" s="1"/>
      <c r="DT549" s="1"/>
      <c r="DU549" s="1"/>
      <c r="DV549" s="1"/>
      <c r="DW549" s="1"/>
      <c r="DX549" s="1"/>
      <c r="DY549" s="1"/>
      <c r="DZ549" s="1"/>
      <c r="EA549" s="1"/>
      <c r="EB549" s="1"/>
      <c r="EC549" s="1"/>
      <c r="ED549" s="1"/>
      <c r="EE549" s="1"/>
      <c r="EF549" s="1"/>
      <c r="EG549" s="1"/>
      <c r="EH549" s="1"/>
      <c r="EI549" s="1"/>
      <c r="EJ549" s="1"/>
      <c r="EK549" s="1"/>
      <c r="EL549" s="1"/>
      <c r="EM549" s="1"/>
      <c r="EN549" s="1"/>
    </row>
    <row r="550" spans="1:14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c r="BJ550" s="1"/>
      <c r="BK550" s="1"/>
      <c r="BL550" s="1"/>
      <c r="BM550" s="1"/>
      <c r="BN550" s="1"/>
      <c r="BO550" s="1"/>
      <c r="BP550" s="1"/>
      <c r="BQ550" s="1"/>
      <c r="BR550" s="1"/>
      <c r="BS550" s="1"/>
      <c r="BT550" s="1"/>
      <c r="BU550" s="1"/>
      <c r="BV550" s="1"/>
      <c r="BW550" s="1"/>
      <c r="BX550" s="1"/>
      <c r="BY550" s="1"/>
      <c r="BZ550" s="1"/>
      <c r="CA550" s="1"/>
      <c r="CB550" s="1"/>
      <c r="CC550" s="1"/>
      <c r="CD550" s="1"/>
      <c r="CE550" s="1"/>
      <c r="CF550" s="1"/>
      <c r="CG550" s="1"/>
      <c r="CH550" s="1"/>
      <c r="CI550" s="1"/>
      <c r="CJ550" s="1"/>
      <c r="CK550" s="1"/>
      <c r="CL550" s="1"/>
      <c r="CM550" s="1"/>
      <c r="CN550" s="1"/>
      <c r="CO550" s="1"/>
      <c r="CP550" s="1"/>
      <c r="CQ550" s="1"/>
      <c r="CR550" s="1"/>
      <c r="CS550" s="1"/>
      <c r="CT550" s="1"/>
      <c r="CU550" s="1"/>
      <c r="CV550" s="1"/>
      <c r="CW550" s="1"/>
      <c r="CX550" s="1"/>
      <c r="CY550" s="1"/>
      <c r="CZ550" s="1"/>
      <c r="DA550" s="1"/>
      <c r="DB550" s="1"/>
      <c r="DC550" s="1"/>
      <c r="DD550" s="1"/>
      <c r="DE550" s="1"/>
      <c r="DF550" s="1"/>
      <c r="DG550" s="1"/>
      <c r="DH550" s="1"/>
      <c r="DI550" s="1"/>
      <c r="DJ550" s="1"/>
      <c r="DK550" s="1"/>
      <c r="DL550" s="1"/>
      <c r="DM550" s="1"/>
      <c r="DN550" s="1"/>
      <c r="DO550" s="1"/>
      <c r="DP550" s="1"/>
      <c r="DQ550" s="1"/>
      <c r="DR550" s="1"/>
      <c r="DS550" s="1"/>
      <c r="DT550" s="1"/>
      <c r="DU550" s="1"/>
      <c r="DV550" s="1"/>
      <c r="DW550" s="1"/>
      <c r="DX550" s="1"/>
      <c r="DY550" s="1"/>
      <c r="DZ550" s="1"/>
      <c r="EA550" s="1"/>
      <c r="EB550" s="1"/>
      <c r="EC550" s="1"/>
      <c r="ED550" s="1"/>
      <c r="EE550" s="1"/>
      <c r="EF550" s="1"/>
      <c r="EG550" s="1"/>
      <c r="EH550" s="1"/>
      <c r="EI550" s="1"/>
      <c r="EJ550" s="1"/>
      <c r="EK550" s="1"/>
      <c r="EL550" s="1"/>
      <c r="EM550" s="1"/>
      <c r="EN550" s="1"/>
    </row>
    <row r="551" spans="1:14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c r="BJ551" s="1"/>
      <c r="BK551" s="1"/>
      <c r="BL551" s="1"/>
      <c r="BM551" s="1"/>
      <c r="BN551" s="1"/>
      <c r="BO551" s="1"/>
      <c r="BP551" s="1"/>
      <c r="BQ551" s="1"/>
      <c r="BR551" s="1"/>
      <c r="BS551" s="1"/>
      <c r="BT551" s="1"/>
      <c r="BU551" s="1"/>
      <c r="BV551" s="1"/>
      <c r="BW551" s="1"/>
      <c r="BX551" s="1"/>
      <c r="BY551" s="1"/>
      <c r="BZ551" s="1"/>
      <c r="CA551" s="1"/>
      <c r="CB551" s="1"/>
      <c r="CC551" s="1"/>
      <c r="CD551" s="1"/>
      <c r="CE551" s="1"/>
      <c r="CF551" s="1"/>
      <c r="CG551" s="1"/>
      <c r="CH551" s="1"/>
      <c r="CI551" s="1"/>
      <c r="CJ551" s="1"/>
      <c r="CK551" s="1"/>
      <c r="CL551" s="1"/>
      <c r="CM551" s="1"/>
      <c r="CN551" s="1"/>
      <c r="CO551" s="1"/>
      <c r="CP551" s="1"/>
      <c r="CQ551" s="1"/>
      <c r="CR551" s="1"/>
      <c r="CS551" s="1"/>
      <c r="CT551" s="1"/>
      <c r="CU551" s="1"/>
      <c r="CV551" s="1"/>
      <c r="CW551" s="1"/>
      <c r="CX551" s="1"/>
      <c r="CY551" s="1"/>
      <c r="CZ551" s="1"/>
      <c r="DA551" s="1"/>
      <c r="DB551" s="1"/>
      <c r="DC551" s="1"/>
      <c r="DD551" s="1"/>
      <c r="DE551" s="1"/>
      <c r="DF551" s="1"/>
      <c r="DG551" s="1"/>
      <c r="DH551" s="1"/>
      <c r="DI551" s="1"/>
      <c r="DJ551" s="1"/>
      <c r="DK551" s="1"/>
      <c r="DL551" s="1"/>
      <c r="DM551" s="1"/>
      <c r="DN551" s="1"/>
      <c r="DO551" s="1"/>
      <c r="DP551" s="1"/>
      <c r="DQ551" s="1"/>
      <c r="DR551" s="1"/>
      <c r="DS551" s="1"/>
      <c r="DT551" s="1"/>
      <c r="DU551" s="1"/>
      <c r="DV551" s="1"/>
      <c r="DW551" s="1"/>
      <c r="DX551" s="1"/>
      <c r="DY551" s="1"/>
      <c r="DZ551" s="1"/>
      <c r="EA551" s="1"/>
      <c r="EB551" s="1"/>
      <c r="EC551" s="1"/>
      <c r="ED551" s="1"/>
      <c r="EE551" s="1"/>
      <c r="EF551" s="1"/>
      <c r="EG551" s="1"/>
      <c r="EH551" s="1"/>
      <c r="EI551" s="1"/>
      <c r="EJ551" s="1"/>
      <c r="EK551" s="1"/>
      <c r="EL551" s="1"/>
      <c r="EM551" s="1"/>
      <c r="EN551" s="1"/>
    </row>
    <row r="552" spans="1:14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c r="BJ552" s="1"/>
      <c r="BK552" s="1"/>
      <c r="BL552" s="1"/>
      <c r="BM552" s="1"/>
      <c r="BN552" s="1"/>
      <c r="BO552" s="1"/>
      <c r="BP552" s="1"/>
      <c r="BQ552" s="1"/>
      <c r="BR552" s="1"/>
      <c r="BS552" s="1"/>
      <c r="BT552" s="1"/>
      <c r="BU552" s="1"/>
      <c r="BV552" s="1"/>
      <c r="BW552" s="1"/>
      <c r="BX552" s="1"/>
      <c r="BY552" s="1"/>
      <c r="BZ552" s="1"/>
      <c r="CA552" s="1"/>
      <c r="CB552" s="1"/>
      <c r="CC552" s="1"/>
      <c r="CD552" s="1"/>
      <c r="CE552" s="1"/>
      <c r="CF552" s="1"/>
      <c r="CG552" s="1"/>
      <c r="CH552" s="1"/>
      <c r="CI552" s="1"/>
      <c r="CJ552" s="1"/>
      <c r="CK552" s="1"/>
      <c r="CL552" s="1"/>
      <c r="CM552" s="1"/>
      <c r="CN552" s="1"/>
      <c r="CO552" s="1"/>
      <c r="CP552" s="1"/>
      <c r="CQ552" s="1"/>
      <c r="CR552" s="1"/>
      <c r="CS552" s="1"/>
      <c r="CT552" s="1"/>
      <c r="CU552" s="1"/>
      <c r="CV552" s="1"/>
      <c r="CW552" s="1"/>
      <c r="CX552" s="1"/>
      <c r="CY552" s="1"/>
      <c r="CZ552" s="1"/>
      <c r="DA552" s="1"/>
      <c r="DB552" s="1"/>
      <c r="DC552" s="1"/>
      <c r="DD552" s="1"/>
      <c r="DE552" s="1"/>
      <c r="DF552" s="1"/>
      <c r="DG552" s="1"/>
      <c r="DH552" s="1"/>
      <c r="DI552" s="1"/>
      <c r="DJ552" s="1"/>
      <c r="DK552" s="1"/>
      <c r="DL552" s="1"/>
      <c r="DM552" s="1"/>
      <c r="DN552" s="1"/>
      <c r="DO552" s="1"/>
      <c r="DP552" s="1"/>
      <c r="DQ552" s="1"/>
      <c r="DR552" s="1"/>
      <c r="DS552" s="1"/>
      <c r="DT552" s="1"/>
      <c r="DU552" s="1"/>
      <c r="DV552" s="1"/>
      <c r="DW552" s="1"/>
      <c r="DX552" s="1"/>
      <c r="DY552" s="1"/>
      <c r="DZ552" s="1"/>
      <c r="EA552" s="1"/>
      <c r="EB552" s="1"/>
      <c r="EC552" s="1"/>
      <c r="ED552" s="1"/>
      <c r="EE552" s="1"/>
      <c r="EF552" s="1"/>
      <c r="EG552" s="1"/>
      <c r="EH552" s="1"/>
      <c r="EI552" s="1"/>
      <c r="EJ552" s="1"/>
      <c r="EK552" s="1"/>
      <c r="EL552" s="1"/>
      <c r="EM552" s="1"/>
      <c r="EN552" s="1"/>
    </row>
    <row r="553" spans="1:14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c r="BF553" s="1"/>
      <c r="BG553" s="1"/>
      <c r="BH553" s="1"/>
      <c r="BI553" s="1"/>
      <c r="BJ553" s="1"/>
      <c r="BK553" s="1"/>
      <c r="BL553" s="1"/>
      <c r="BM553" s="1"/>
      <c r="BN553" s="1"/>
      <c r="BO553" s="1"/>
      <c r="BP553" s="1"/>
      <c r="BQ553" s="1"/>
      <c r="BR553" s="1"/>
      <c r="BS553" s="1"/>
      <c r="BT553" s="1"/>
      <c r="BU553" s="1"/>
      <c r="BV553" s="1"/>
      <c r="BW553" s="1"/>
      <c r="BX553" s="1"/>
      <c r="BY553" s="1"/>
      <c r="BZ553" s="1"/>
      <c r="CA553" s="1"/>
      <c r="CB553" s="1"/>
      <c r="CC553" s="1"/>
      <c r="CD553" s="1"/>
      <c r="CE553" s="1"/>
      <c r="CF553" s="1"/>
      <c r="CG553" s="1"/>
      <c r="CH553" s="1"/>
      <c r="CI553" s="1"/>
      <c r="CJ553" s="1"/>
      <c r="CK553" s="1"/>
      <c r="CL553" s="1"/>
      <c r="CM553" s="1"/>
      <c r="CN553" s="1"/>
      <c r="CO553" s="1"/>
      <c r="CP553" s="1"/>
      <c r="CQ553" s="1"/>
      <c r="CR553" s="1"/>
      <c r="CS553" s="1"/>
      <c r="CT553" s="1"/>
      <c r="CU553" s="1"/>
      <c r="CV553" s="1"/>
      <c r="CW553" s="1"/>
      <c r="CX553" s="1"/>
      <c r="CY553" s="1"/>
      <c r="CZ553" s="1"/>
      <c r="DA553" s="1"/>
      <c r="DB553" s="1"/>
      <c r="DC553" s="1"/>
      <c r="DD553" s="1"/>
      <c r="DE553" s="1"/>
      <c r="DF553" s="1"/>
      <c r="DG553" s="1"/>
      <c r="DH553" s="1"/>
      <c r="DI553" s="1"/>
      <c r="DJ553" s="1"/>
      <c r="DK553" s="1"/>
      <c r="DL553" s="1"/>
      <c r="DM553" s="1"/>
      <c r="DN553" s="1"/>
      <c r="DO553" s="1"/>
      <c r="DP553" s="1"/>
      <c r="DQ553" s="1"/>
      <c r="DR553" s="1"/>
      <c r="DS553" s="1"/>
      <c r="DT553" s="1"/>
      <c r="DU553" s="1"/>
      <c r="DV553" s="1"/>
      <c r="DW553" s="1"/>
      <c r="DX553" s="1"/>
      <c r="DY553" s="1"/>
      <c r="DZ553" s="1"/>
      <c r="EA553" s="1"/>
      <c r="EB553" s="1"/>
      <c r="EC553" s="1"/>
      <c r="ED553" s="1"/>
      <c r="EE553" s="1"/>
      <c r="EF553" s="1"/>
      <c r="EG553" s="1"/>
      <c r="EH553" s="1"/>
      <c r="EI553" s="1"/>
      <c r="EJ553" s="1"/>
      <c r="EK553" s="1"/>
      <c r="EL553" s="1"/>
      <c r="EM553" s="1"/>
      <c r="EN553" s="1"/>
    </row>
    <row r="554" spans="1:14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c r="BF554" s="1"/>
      <c r="BG554" s="1"/>
      <c r="BH554" s="1"/>
      <c r="BI554" s="1"/>
      <c r="BJ554" s="1"/>
      <c r="BK554" s="1"/>
      <c r="BL554" s="1"/>
      <c r="BM554" s="1"/>
      <c r="BN554" s="1"/>
      <c r="BO554" s="1"/>
      <c r="BP554" s="1"/>
      <c r="BQ554" s="1"/>
      <c r="BR554" s="1"/>
      <c r="BS554" s="1"/>
      <c r="BT554" s="1"/>
      <c r="BU554" s="1"/>
      <c r="BV554" s="1"/>
      <c r="BW554" s="1"/>
      <c r="BX554" s="1"/>
      <c r="BY554" s="1"/>
      <c r="BZ554" s="1"/>
      <c r="CA554" s="1"/>
      <c r="CB554" s="1"/>
      <c r="CC554" s="1"/>
      <c r="CD554" s="1"/>
      <c r="CE554" s="1"/>
      <c r="CF554" s="1"/>
      <c r="CG554" s="1"/>
      <c r="CH554" s="1"/>
      <c r="CI554" s="1"/>
      <c r="CJ554" s="1"/>
      <c r="CK554" s="1"/>
      <c r="CL554" s="1"/>
      <c r="CM554" s="1"/>
      <c r="CN554" s="1"/>
      <c r="CO554" s="1"/>
      <c r="CP554" s="1"/>
      <c r="CQ554" s="1"/>
      <c r="CR554" s="1"/>
      <c r="CS554" s="1"/>
      <c r="CT554" s="1"/>
      <c r="CU554" s="1"/>
      <c r="CV554" s="1"/>
      <c r="CW554" s="1"/>
      <c r="CX554" s="1"/>
      <c r="CY554" s="1"/>
      <c r="CZ554" s="1"/>
      <c r="DA554" s="1"/>
      <c r="DB554" s="1"/>
      <c r="DC554" s="1"/>
      <c r="DD554" s="1"/>
      <c r="DE554" s="1"/>
      <c r="DF554" s="1"/>
      <c r="DG554" s="1"/>
      <c r="DH554" s="1"/>
      <c r="DI554" s="1"/>
      <c r="DJ554" s="1"/>
      <c r="DK554" s="1"/>
      <c r="DL554" s="1"/>
      <c r="DM554" s="1"/>
      <c r="DN554" s="1"/>
      <c r="DO554" s="1"/>
      <c r="DP554" s="1"/>
      <c r="DQ554" s="1"/>
      <c r="DR554" s="1"/>
      <c r="DS554" s="1"/>
      <c r="DT554" s="1"/>
      <c r="DU554" s="1"/>
      <c r="DV554" s="1"/>
      <c r="DW554" s="1"/>
      <c r="DX554" s="1"/>
      <c r="DY554" s="1"/>
      <c r="DZ554" s="1"/>
      <c r="EA554" s="1"/>
      <c r="EB554" s="1"/>
      <c r="EC554" s="1"/>
      <c r="ED554" s="1"/>
      <c r="EE554" s="1"/>
      <c r="EF554" s="1"/>
      <c r="EG554" s="1"/>
      <c r="EH554" s="1"/>
      <c r="EI554" s="1"/>
      <c r="EJ554" s="1"/>
      <c r="EK554" s="1"/>
      <c r="EL554" s="1"/>
      <c r="EM554" s="1"/>
      <c r="EN554" s="1"/>
    </row>
    <row r="555" spans="1:14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c r="BF555" s="1"/>
      <c r="BG555" s="1"/>
      <c r="BH555" s="1"/>
      <c r="BI555" s="1"/>
      <c r="BJ555" s="1"/>
      <c r="BK555" s="1"/>
      <c r="BL555" s="1"/>
      <c r="BM555" s="1"/>
      <c r="BN555" s="1"/>
      <c r="BO555" s="1"/>
      <c r="BP555" s="1"/>
      <c r="BQ555" s="1"/>
      <c r="BR555" s="1"/>
      <c r="BS555" s="1"/>
      <c r="BT555" s="1"/>
      <c r="BU555" s="1"/>
      <c r="BV555" s="1"/>
      <c r="BW555" s="1"/>
      <c r="BX555" s="1"/>
      <c r="BY555" s="1"/>
      <c r="BZ555" s="1"/>
      <c r="CA555" s="1"/>
      <c r="CB555" s="1"/>
      <c r="CC555" s="1"/>
      <c r="CD555" s="1"/>
      <c r="CE555" s="1"/>
      <c r="CF555" s="1"/>
      <c r="CG555" s="1"/>
      <c r="CH555" s="1"/>
      <c r="CI555" s="1"/>
      <c r="CJ555" s="1"/>
      <c r="CK555" s="1"/>
      <c r="CL555" s="1"/>
      <c r="CM555" s="1"/>
      <c r="CN555" s="1"/>
      <c r="CO555" s="1"/>
      <c r="CP555" s="1"/>
      <c r="CQ555" s="1"/>
      <c r="CR555" s="1"/>
      <c r="CS555" s="1"/>
      <c r="CT555" s="1"/>
      <c r="CU555" s="1"/>
      <c r="CV555" s="1"/>
      <c r="CW555" s="1"/>
      <c r="CX555" s="1"/>
      <c r="CY555" s="1"/>
      <c r="CZ555" s="1"/>
      <c r="DA555" s="1"/>
      <c r="DB555" s="1"/>
      <c r="DC555" s="1"/>
      <c r="DD555" s="1"/>
      <c r="DE555" s="1"/>
      <c r="DF555" s="1"/>
      <c r="DG555" s="1"/>
      <c r="DH555" s="1"/>
      <c r="DI555" s="1"/>
      <c r="DJ555" s="1"/>
      <c r="DK555" s="1"/>
      <c r="DL555" s="1"/>
      <c r="DM555" s="1"/>
      <c r="DN555" s="1"/>
      <c r="DO555" s="1"/>
      <c r="DP555" s="1"/>
      <c r="DQ555" s="1"/>
      <c r="DR555" s="1"/>
      <c r="DS555" s="1"/>
      <c r="DT555" s="1"/>
      <c r="DU555" s="1"/>
      <c r="DV555" s="1"/>
      <c r="DW555" s="1"/>
      <c r="DX555" s="1"/>
      <c r="DY555" s="1"/>
      <c r="DZ555" s="1"/>
      <c r="EA555" s="1"/>
      <c r="EB555" s="1"/>
      <c r="EC555" s="1"/>
      <c r="ED555" s="1"/>
      <c r="EE555" s="1"/>
      <c r="EF555" s="1"/>
      <c r="EG555" s="1"/>
      <c r="EH555" s="1"/>
      <c r="EI555" s="1"/>
      <c r="EJ555" s="1"/>
      <c r="EK555" s="1"/>
      <c r="EL555" s="1"/>
      <c r="EM555" s="1"/>
      <c r="EN555" s="1"/>
    </row>
    <row r="556" spans="1:14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c r="BF556" s="1"/>
      <c r="BG556" s="1"/>
      <c r="BH556" s="1"/>
      <c r="BI556" s="1"/>
      <c r="BJ556" s="1"/>
      <c r="BK556" s="1"/>
      <c r="BL556" s="1"/>
      <c r="BM556" s="1"/>
      <c r="BN556" s="1"/>
      <c r="BO556" s="1"/>
      <c r="BP556" s="1"/>
      <c r="BQ556" s="1"/>
      <c r="BR556" s="1"/>
      <c r="BS556" s="1"/>
      <c r="BT556" s="1"/>
      <c r="BU556" s="1"/>
      <c r="BV556" s="1"/>
      <c r="BW556" s="1"/>
      <c r="BX556" s="1"/>
      <c r="BY556" s="1"/>
      <c r="BZ556" s="1"/>
      <c r="CA556" s="1"/>
      <c r="CB556" s="1"/>
      <c r="CC556" s="1"/>
      <c r="CD556" s="1"/>
      <c r="CE556" s="1"/>
      <c r="CF556" s="1"/>
      <c r="CG556" s="1"/>
      <c r="CH556" s="1"/>
      <c r="CI556" s="1"/>
      <c r="CJ556" s="1"/>
      <c r="CK556" s="1"/>
      <c r="CL556" s="1"/>
      <c r="CM556" s="1"/>
      <c r="CN556" s="1"/>
      <c r="CO556" s="1"/>
      <c r="CP556" s="1"/>
      <c r="CQ556" s="1"/>
      <c r="CR556" s="1"/>
      <c r="CS556" s="1"/>
      <c r="CT556" s="1"/>
      <c r="CU556" s="1"/>
      <c r="CV556" s="1"/>
      <c r="CW556" s="1"/>
      <c r="CX556" s="1"/>
      <c r="CY556" s="1"/>
      <c r="CZ556" s="1"/>
      <c r="DA556" s="1"/>
      <c r="DB556" s="1"/>
      <c r="DC556" s="1"/>
      <c r="DD556" s="1"/>
      <c r="DE556" s="1"/>
      <c r="DF556" s="1"/>
      <c r="DG556" s="1"/>
      <c r="DH556" s="1"/>
      <c r="DI556" s="1"/>
      <c r="DJ556" s="1"/>
      <c r="DK556" s="1"/>
      <c r="DL556" s="1"/>
      <c r="DM556" s="1"/>
      <c r="DN556" s="1"/>
      <c r="DO556" s="1"/>
      <c r="DP556" s="1"/>
      <c r="DQ556" s="1"/>
      <c r="DR556" s="1"/>
      <c r="DS556" s="1"/>
      <c r="DT556" s="1"/>
      <c r="DU556" s="1"/>
      <c r="DV556" s="1"/>
      <c r="DW556" s="1"/>
      <c r="DX556" s="1"/>
      <c r="DY556" s="1"/>
      <c r="DZ556" s="1"/>
      <c r="EA556" s="1"/>
      <c r="EB556" s="1"/>
      <c r="EC556" s="1"/>
      <c r="ED556" s="1"/>
      <c r="EE556" s="1"/>
      <c r="EF556" s="1"/>
      <c r="EG556" s="1"/>
      <c r="EH556" s="1"/>
      <c r="EI556" s="1"/>
      <c r="EJ556" s="1"/>
      <c r="EK556" s="1"/>
      <c r="EL556" s="1"/>
      <c r="EM556" s="1"/>
      <c r="EN556" s="1"/>
    </row>
    <row r="557" spans="1:14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c r="BF557" s="1"/>
      <c r="BG557" s="1"/>
      <c r="BH557" s="1"/>
      <c r="BI557" s="1"/>
      <c r="BJ557" s="1"/>
      <c r="BK557" s="1"/>
      <c r="BL557" s="1"/>
      <c r="BM557" s="1"/>
      <c r="BN557" s="1"/>
      <c r="BO557" s="1"/>
      <c r="BP557" s="1"/>
      <c r="BQ557" s="1"/>
      <c r="BR557" s="1"/>
      <c r="BS557" s="1"/>
      <c r="BT557" s="1"/>
      <c r="BU557" s="1"/>
      <c r="BV557" s="1"/>
      <c r="BW557" s="1"/>
      <c r="BX557" s="1"/>
      <c r="BY557" s="1"/>
      <c r="BZ557" s="1"/>
      <c r="CA557" s="1"/>
      <c r="CB557" s="1"/>
      <c r="CC557" s="1"/>
      <c r="CD557" s="1"/>
      <c r="CE557" s="1"/>
      <c r="CF557" s="1"/>
      <c r="CG557" s="1"/>
      <c r="CH557" s="1"/>
      <c r="CI557" s="1"/>
      <c r="CJ557" s="1"/>
      <c r="CK557" s="1"/>
      <c r="CL557" s="1"/>
      <c r="CM557" s="1"/>
      <c r="CN557" s="1"/>
      <c r="CO557" s="1"/>
      <c r="CP557" s="1"/>
      <c r="CQ557" s="1"/>
      <c r="CR557" s="1"/>
      <c r="CS557" s="1"/>
      <c r="CT557" s="1"/>
      <c r="CU557" s="1"/>
      <c r="CV557" s="1"/>
      <c r="CW557" s="1"/>
      <c r="CX557" s="1"/>
      <c r="CY557" s="1"/>
      <c r="CZ557" s="1"/>
      <c r="DA557" s="1"/>
      <c r="DB557" s="1"/>
      <c r="DC557" s="1"/>
      <c r="DD557" s="1"/>
      <c r="DE557" s="1"/>
      <c r="DF557" s="1"/>
      <c r="DG557" s="1"/>
      <c r="DH557" s="1"/>
      <c r="DI557" s="1"/>
      <c r="DJ557" s="1"/>
      <c r="DK557" s="1"/>
      <c r="DL557" s="1"/>
      <c r="DM557" s="1"/>
      <c r="DN557" s="1"/>
      <c r="DO557" s="1"/>
      <c r="DP557" s="1"/>
      <c r="DQ557" s="1"/>
      <c r="DR557" s="1"/>
      <c r="DS557" s="1"/>
      <c r="DT557" s="1"/>
      <c r="DU557" s="1"/>
      <c r="DV557" s="1"/>
      <c r="DW557" s="1"/>
      <c r="DX557" s="1"/>
      <c r="DY557" s="1"/>
      <c r="DZ557" s="1"/>
      <c r="EA557" s="1"/>
      <c r="EB557" s="1"/>
      <c r="EC557" s="1"/>
      <c r="ED557" s="1"/>
      <c r="EE557" s="1"/>
      <c r="EF557" s="1"/>
      <c r="EG557" s="1"/>
      <c r="EH557" s="1"/>
      <c r="EI557" s="1"/>
      <c r="EJ557" s="1"/>
      <c r="EK557" s="1"/>
      <c r="EL557" s="1"/>
      <c r="EM557" s="1"/>
      <c r="EN557" s="1"/>
    </row>
    <row r="558" spans="1:14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c r="BF558" s="1"/>
      <c r="BG558" s="1"/>
      <c r="BH558" s="1"/>
      <c r="BI558" s="1"/>
      <c r="BJ558" s="1"/>
      <c r="BK558" s="1"/>
      <c r="BL558" s="1"/>
      <c r="BM558" s="1"/>
      <c r="BN558" s="1"/>
      <c r="BO558" s="1"/>
      <c r="BP558" s="1"/>
      <c r="BQ558" s="1"/>
      <c r="BR558" s="1"/>
      <c r="BS558" s="1"/>
      <c r="BT558" s="1"/>
      <c r="BU558" s="1"/>
      <c r="BV558" s="1"/>
      <c r="BW558" s="1"/>
      <c r="BX558" s="1"/>
      <c r="BY558" s="1"/>
      <c r="BZ558" s="1"/>
      <c r="CA558" s="1"/>
      <c r="CB558" s="1"/>
      <c r="CC558" s="1"/>
      <c r="CD558" s="1"/>
      <c r="CE558" s="1"/>
      <c r="CF558" s="1"/>
      <c r="CG558" s="1"/>
      <c r="CH558" s="1"/>
      <c r="CI558" s="1"/>
      <c r="CJ558" s="1"/>
      <c r="CK558" s="1"/>
      <c r="CL558" s="1"/>
      <c r="CM558" s="1"/>
      <c r="CN558" s="1"/>
      <c r="CO558" s="1"/>
      <c r="CP558" s="1"/>
      <c r="CQ558" s="1"/>
      <c r="CR558" s="1"/>
      <c r="CS558" s="1"/>
      <c r="CT558" s="1"/>
      <c r="CU558" s="1"/>
      <c r="CV558" s="1"/>
      <c r="CW558" s="1"/>
      <c r="CX558" s="1"/>
      <c r="CY558" s="1"/>
      <c r="CZ558" s="1"/>
      <c r="DA558" s="1"/>
      <c r="DB558" s="1"/>
      <c r="DC558" s="1"/>
      <c r="DD558" s="1"/>
      <c r="DE558" s="1"/>
      <c r="DF558" s="1"/>
      <c r="DG558" s="1"/>
      <c r="DH558" s="1"/>
      <c r="DI558" s="1"/>
      <c r="DJ558" s="1"/>
      <c r="DK558" s="1"/>
      <c r="DL558" s="1"/>
      <c r="DM558" s="1"/>
      <c r="DN558" s="1"/>
      <c r="DO558" s="1"/>
      <c r="DP558" s="1"/>
      <c r="DQ558" s="1"/>
      <c r="DR558" s="1"/>
      <c r="DS558" s="1"/>
      <c r="DT558" s="1"/>
      <c r="DU558" s="1"/>
      <c r="DV558" s="1"/>
      <c r="DW558" s="1"/>
      <c r="DX558" s="1"/>
      <c r="DY558" s="1"/>
      <c r="DZ558" s="1"/>
      <c r="EA558" s="1"/>
      <c r="EB558" s="1"/>
      <c r="EC558" s="1"/>
      <c r="ED558" s="1"/>
      <c r="EE558" s="1"/>
      <c r="EF558" s="1"/>
      <c r="EG558" s="1"/>
      <c r="EH558" s="1"/>
      <c r="EI558" s="1"/>
      <c r="EJ558" s="1"/>
      <c r="EK558" s="1"/>
      <c r="EL558" s="1"/>
      <c r="EM558" s="1"/>
      <c r="EN558" s="1"/>
    </row>
    <row r="559" spans="1:14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c r="BF559" s="1"/>
      <c r="BG559" s="1"/>
      <c r="BH559" s="1"/>
      <c r="BI559" s="1"/>
      <c r="BJ559" s="1"/>
      <c r="BK559" s="1"/>
      <c r="BL559" s="1"/>
      <c r="BM559" s="1"/>
      <c r="BN559" s="1"/>
      <c r="BO559" s="1"/>
      <c r="BP559" s="1"/>
      <c r="BQ559" s="1"/>
      <c r="BR559" s="1"/>
      <c r="BS559" s="1"/>
      <c r="BT559" s="1"/>
      <c r="BU559" s="1"/>
      <c r="BV559" s="1"/>
      <c r="BW559" s="1"/>
      <c r="BX559" s="1"/>
      <c r="BY559" s="1"/>
      <c r="BZ559" s="1"/>
      <c r="CA559" s="1"/>
      <c r="CB559" s="1"/>
      <c r="CC559" s="1"/>
      <c r="CD559" s="1"/>
      <c r="CE559" s="1"/>
      <c r="CF559" s="1"/>
      <c r="CG559" s="1"/>
      <c r="CH559" s="1"/>
      <c r="CI559" s="1"/>
      <c r="CJ559" s="1"/>
      <c r="CK559" s="1"/>
      <c r="CL559" s="1"/>
      <c r="CM559" s="1"/>
      <c r="CN559" s="1"/>
      <c r="CO559" s="1"/>
      <c r="CP559" s="1"/>
      <c r="CQ559" s="1"/>
      <c r="CR559" s="1"/>
      <c r="CS559" s="1"/>
      <c r="CT559" s="1"/>
      <c r="CU559" s="1"/>
      <c r="CV559" s="1"/>
      <c r="CW559" s="1"/>
      <c r="CX559" s="1"/>
      <c r="CY559" s="1"/>
      <c r="CZ559" s="1"/>
      <c r="DA559" s="1"/>
      <c r="DB559" s="1"/>
      <c r="DC559" s="1"/>
      <c r="DD559" s="1"/>
      <c r="DE559" s="1"/>
      <c r="DF559" s="1"/>
      <c r="DG559" s="1"/>
      <c r="DH559" s="1"/>
      <c r="DI559" s="1"/>
      <c r="DJ559" s="1"/>
      <c r="DK559" s="1"/>
      <c r="DL559" s="1"/>
      <c r="DM559" s="1"/>
      <c r="DN559" s="1"/>
      <c r="DO559" s="1"/>
      <c r="DP559" s="1"/>
      <c r="DQ559" s="1"/>
      <c r="DR559" s="1"/>
      <c r="DS559" s="1"/>
      <c r="DT559" s="1"/>
      <c r="DU559" s="1"/>
      <c r="DV559" s="1"/>
      <c r="DW559" s="1"/>
      <c r="DX559" s="1"/>
      <c r="DY559" s="1"/>
      <c r="DZ559" s="1"/>
      <c r="EA559" s="1"/>
      <c r="EB559" s="1"/>
      <c r="EC559" s="1"/>
      <c r="ED559" s="1"/>
      <c r="EE559" s="1"/>
      <c r="EF559" s="1"/>
      <c r="EG559" s="1"/>
      <c r="EH559" s="1"/>
      <c r="EI559" s="1"/>
      <c r="EJ559" s="1"/>
      <c r="EK559" s="1"/>
      <c r="EL559" s="1"/>
      <c r="EM559" s="1"/>
      <c r="EN559" s="1"/>
    </row>
    <row r="560" spans="1:14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c r="BF560" s="1"/>
      <c r="BG560" s="1"/>
      <c r="BH560" s="1"/>
      <c r="BI560" s="1"/>
      <c r="BJ560" s="1"/>
      <c r="BK560" s="1"/>
      <c r="BL560" s="1"/>
      <c r="BM560" s="1"/>
      <c r="BN560" s="1"/>
      <c r="BO560" s="1"/>
      <c r="BP560" s="1"/>
      <c r="BQ560" s="1"/>
      <c r="BR560" s="1"/>
      <c r="BS560" s="1"/>
      <c r="BT560" s="1"/>
      <c r="BU560" s="1"/>
      <c r="BV560" s="1"/>
      <c r="BW560" s="1"/>
      <c r="BX560" s="1"/>
      <c r="BY560" s="1"/>
      <c r="BZ560" s="1"/>
      <c r="CA560" s="1"/>
      <c r="CB560" s="1"/>
      <c r="CC560" s="1"/>
      <c r="CD560" s="1"/>
      <c r="CE560" s="1"/>
      <c r="CF560" s="1"/>
      <c r="CG560" s="1"/>
      <c r="CH560" s="1"/>
      <c r="CI560" s="1"/>
      <c r="CJ560" s="1"/>
      <c r="CK560" s="1"/>
      <c r="CL560" s="1"/>
      <c r="CM560" s="1"/>
      <c r="CN560" s="1"/>
      <c r="CO560" s="1"/>
      <c r="CP560" s="1"/>
      <c r="CQ560" s="1"/>
      <c r="CR560" s="1"/>
      <c r="CS560" s="1"/>
      <c r="CT560" s="1"/>
      <c r="CU560" s="1"/>
      <c r="CV560" s="1"/>
      <c r="CW560" s="1"/>
      <c r="CX560" s="1"/>
      <c r="CY560" s="1"/>
      <c r="CZ560" s="1"/>
      <c r="DA560" s="1"/>
      <c r="DB560" s="1"/>
      <c r="DC560" s="1"/>
      <c r="DD560" s="1"/>
      <c r="DE560" s="1"/>
      <c r="DF560" s="1"/>
      <c r="DG560" s="1"/>
      <c r="DH560" s="1"/>
      <c r="DI560" s="1"/>
      <c r="DJ560" s="1"/>
      <c r="DK560" s="1"/>
      <c r="DL560" s="1"/>
      <c r="DM560" s="1"/>
      <c r="DN560" s="1"/>
      <c r="DO560" s="1"/>
      <c r="DP560" s="1"/>
      <c r="DQ560" s="1"/>
      <c r="DR560" s="1"/>
      <c r="DS560" s="1"/>
      <c r="DT560" s="1"/>
      <c r="DU560" s="1"/>
      <c r="DV560" s="1"/>
      <c r="DW560" s="1"/>
      <c r="DX560" s="1"/>
      <c r="DY560" s="1"/>
      <c r="DZ560" s="1"/>
      <c r="EA560" s="1"/>
      <c r="EB560" s="1"/>
      <c r="EC560" s="1"/>
      <c r="ED560" s="1"/>
      <c r="EE560" s="1"/>
      <c r="EF560" s="1"/>
      <c r="EG560" s="1"/>
      <c r="EH560" s="1"/>
      <c r="EI560" s="1"/>
      <c r="EJ560" s="1"/>
      <c r="EK560" s="1"/>
      <c r="EL560" s="1"/>
      <c r="EM560" s="1"/>
      <c r="EN560" s="1"/>
    </row>
    <row r="561" spans="1:14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c r="BF561" s="1"/>
      <c r="BG561" s="1"/>
      <c r="BH561" s="1"/>
      <c r="BI561" s="1"/>
      <c r="BJ561" s="1"/>
      <c r="BK561" s="1"/>
      <c r="BL561" s="1"/>
      <c r="BM561" s="1"/>
      <c r="BN561" s="1"/>
      <c r="BO561" s="1"/>
      <c r="BP561" s="1"/>
      <c r="BQ561" s="1"/>
      <c r="BR561" s="1"/>
      <c r="BS561" s="1"/>
      <c r="BT561" s="1"/>
      <c r="BU561" s="1"/>
      <c r="BV561" s="1"/>
      <c r="BW561" s="1"/>
      <c r="BX561" s="1"/>
      <c r="BY561" s="1"/>
      <c r="BZ561" s="1"/>
      <c r="CA561" s="1"/>
      <c r="CB561" s="1"/>
      <c r="CC561" s="1"/>
      <c r="CD561" s="1"/>
      <c r="CE561" s="1"/>
      <c r="CF561" s="1"/>
      <c r="CG561" s="1"/>
      <c r="CH561" s="1"/>
      <c r="CI561" s="1"/>
      <c r="CJ561" s="1"/>
      <c r="CK561" s="1"/>
      <c r="CL561" s="1"/>
      <c r="CM561" s="1"/>
      <c r="CN561" s="1"/>
      <c r="CO561" s="1"/>
      <c r="CP561" s="1"/>
      <c r="CQ561" s="1"/>
      <c r="CR561" s="1"/>
      <c r="CS561" s="1"/>
      <c r="CT561" s="1"/>
      <c r="CU561" s="1"/>
      <c r="CV561" s="1"/>
      <c r="CW561" s="1"/>
      <c r="CX561" s="1"/>
      <c r="CY561" s="1"/>
      <c r="CZ561" s="1"/>
      <c r="DA561" s="1"/>
      <c r="DB561" s="1"/>
      <c r="DC561" s="1"/>
      <c r="DD561" s="1"/>
      <c r="DE561" s="1"/>
      <c r="DF561" s="1"/>
      <c r="DG561" s="1"/>
      <c r="DH561" s="1"/>
      <c r="DI561" s="1"/>
      <c r="DJ561" s="1"/>
      <c r="DK561" s="1"/>
      <c r="DL561" s="1"/>
      <c r="DM561" s="1"/>
      <c r="DN561" s="1"/>
      <c r="DO561" s="1"/>
      <c r="DP561" s="1"/>
      <c r="DQ561" s="1"/>
      <c r="DR561" s="1"/>
      <c r="DS561" s="1"/>
      <c r="DT561" s="1"/>
      <c r="DU561" s="1"/>
      <c r="DV561" s="1"/>
      <c r="DW561" s="1"/>
      <c r="DX561" s="1"/>
      <c r="DY561" s="1"/>
      <c r="DZ561" s="1"/>
      <c r="EA561" s="1"/>
      <c r="EB561" s="1"/>
      <c r="EC561" s="1"/>
      <c r="ED561" s="1"/>
      <c r="EE561" s="1"/>
      <c r="EF561" s="1"/>
      <c r="EG561" s="1"/>
      <c r="EH561" s="1"/>
      <c r="EI561" s="1"/>
      <c r="EJ561" s="1"/>
      <c r="EK561" s="1"/>
      <c r="EL561" s="1"/>
      <c r="EM561" s="1"/>
      <c r="EN561" s="1"/>
    </row>
    <row r="562" spans="1:14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c r="BF562" s="1"/>
      <c r="BG562" s="1"/>
      <c r="BH562" s="1"/>
      <c r="BI562" s="1"/>
      <c r="BJ562" s="1"/>
      <c r="BK562" s="1"/>
      <c r="BL562" s="1"/>
      <c r="BM562" s="1"/>
      <c r="BN562" s="1"/>
      <c r="BO562" s="1"/>
      <c r="BP562" s="1"/>
      <c r="BQ562" s="1"/>
      <c r="BR562" s="1"/>
      <c r="BS562" s="1"/>
      <c r="BT562" s="1"/>
      <c r="BU562" s="1"/>
      <c r="BV562" s="1"/>
      <c r="BW562" s="1"/>
      <c r="BX562" s="1"/>
      <c r="BY562" s="1"/>
      <c r="BZ562" s="1"/>
      <c r="CA562" s="1"/>
      <c r="CB562" s="1"/>
      <c r="CC562" s="1"/>
      <c r="CD562" s="1"/>
      <c r="CE562" s="1"/>
      <c r="CF562" s="1"/>
      <c r="CG562" s="1"/>
      <c r="CH562" s="1"/>
      <c r="CI562" s="1"/>
      <c r="CJ562" s="1"/>
      <c r="CK562" s="1"/>
      <c r="CL562" s="1"/>
      <c r="CM562" s="1"/>
      <c r="CN562" s="1"/>
      <c r="CO562" s="1"/>
      <c r="CP562" s="1"/>
      <c r="CQ562" s="1"/>
      <c r="CR562" s="1"/>
      <c r="CS562" s="1"/>
      <c r="CT562" s="1"/>
      <c r="CU562" s="1"/>
      <c r="CV562" s="1"/>
      <c r="CW562" s="1"/>
      <c r="CX562" s="1"/>
      <c r="CY562" s="1"/>
      <c r="CZ562" s="1"/>
      <c r="DA562" s="1"/>
      <c r="DB562" s="1"/>
      <c r="DC562" s="1"/>
      <c r="DD562" s="1"/>
      <c r="DE562" s="1"/>
      <c r="DF562" s="1"/>
      <c r="DG562" s="1"/>
      <c r="DH562" s="1"/>
      <c r="DI562" s="1"/>
      <c r="DJ562" s="1"/>
      <c r="DK562" s="1"/>
      <c r="DL562" s="1"/>
      <c r="DM562" s="1"/>
      <c r="DN562" s="1"/>
      <c r="DO562" s="1"/>
      <c r="DP562" s="1"/>
      <c r="DQ562" s="1"/>
      <c r="DR562" s="1"/>
      <c r="DS562" s="1"/>
      <c r="DT562" s="1"/>
      <c r="DU562" s="1"/>
      <c r="DV562" s="1"/>
      <c r="DW562" s="1"/>
      <c r="DX562" s="1"/>
      <c r="DY562" s="1"/>
      <c r="DZ562" s="1"/>
      <c r="EA562" s="1"/>
      <c r="EB562" s="1"/>
      <c r="EC562" s="1"/>
      <c r="ED562" s="1"/>
      <c r="EE562" s="1"/>
      <c r="EF562" s="1"/>
      <c r="EG562" s="1"/>
      <c r="EH562" s="1"/>
      <c r="EI562" s="1"/>
      <c r="EJ562" s="1"/>
      <c r="EK562" s="1"/>
      <c r="EL562" s="1"/>
      <c r="EM562" s="1"/>
      <c r="EN562" s="1"/>
    </row>
    <row r="563" spans="1:14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c r="BF563" s="1"/>
      <c r="BG563" s="1"/>
      <c r="BH563" s="1"/>
      <c r="BI563" s="1"/>
      <c r="BJ563" s="1"/>
      <c r="BK563" s="1"/>
      <c r="BL563" s="1"/>
      <c r="BM563" s="1"/>
      <c r="BN563" s="1"/>
      <c r="BO563" s="1"/>
      <c r="BP563" s="1"/>
      <c r="BQ563" s="1"/>
      <c r="BR563" s="1"/>
      <c r="BS563" s="1"/>
      <c r="BT563" s="1"/>
      <c r="BU563" s="1"/>
      <c r="BV563" s="1"/>
      <c r="BW563" s="1"/>
      <c r="BX563" s="1"/>
      <c r="BY563" s="1"/>
      <c r="BZ563" s="1"/>
      <c r="CA563" s="1"/>
      <c r="CB563" s="1"/>
      <c r="CC563" s="1"/>
      <c r="CD563" s="1"/>
      <c r="CE563" s="1"/>
      <c r="CF563" s="1"/>
      <c r="CG563" s="1"/>
      <c r="CH563" s="1"/>
      <c r="CI563" s="1"/>
      <c r="CJ563" s="1"/>
      <c r="CK563" s="1"/>
      <c r="CL563" s="1"/>
      <c r="CM563" s="1"/>
      <c r="CN563" s="1"/>
      <c r="CO563" s="1"/>
      <c r="CP563" s="1"/>
      <c r="CQ563" s="1"/>
      <c r="CR563" s="1"/>
      <c r="CS563" s="1"/>
      <c r="CT563" s="1"/>
      <c r="CU563" s="1"/>
      <c r="CV563" s="1"/>
      <c r="CW563" s="1"/>
      <c r="CX563" s="1"/>
      <c r="CY563" s="1"/>
      <c r="CZ563" s="1"/>
      <c r="DA563" s="1"/>
      <c r="DB563" s="1"/>
      <c r="DC563" s="1"/>
      <c r="DD563" s="1"/>
      <c r="DE563" s="1"/>
      <c r="DF563" s="1"/>
      <c r="DG563" s="1"/>
      <c r="DH563" s="1"/>
      <c r="DI563" s="1"/>
      <c r="DJ563" s="1"/>
      <c r="DK563" s="1"/>
      <c r="DL563" s="1"/>
      <c r="DM563" s="1"/>
      <c r="DN563" s="1"/>
      <c r="DO563" s="1"/>
      <c r="DP563" s="1"/>
      <c r="DQ563" s="1"/>
      <c r="DR563" s="1"/>
      <c r="DS563" s="1"/>
      <c r="DT563" s="1"/>
      <c r="DU563" s="1"/>
      <c r="DV563" s="1"/>
      <c r="DW563" s="1"/>
      <c r="DX563" s="1"/>
      <c r="DY563" s="1"/>
      <c r="DZ563" s="1"/>
      <c r="EA563" s="1"/>
      <c r="EB563" s="1"/>
      <c r="EC563" s="1"/>
      <c r="ED563" s="1"/>
      <c r="EE563" s="1"/>
      <c r="EF563" s="1"/>
      <c r="EG563" s="1"/>
      <c r="EH563" s="1"/>
      <c r="EI563" s="1"/>
      <c r="EJ563" s="1"/>
      <c r="EK563" s="1"/>
      <c r="EL563" s="1"/>
      <c r="EM563" s="1"/>
      <c r="EN563" s="1"/>
    </row>
    <row r="564" spans="1:14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c r="BF564" s="1"/>
      <c r="BG564" s="1"/>
      <c r="BH564" s="1"/>
      <c r="BI564" s="1"/>
      <c r="BJ564" s="1"/>
      <c r="BK564" s="1"/>
      <c r="BL564" s="1"/>
      <c r="BM564" s="1"/>
      <c r="BN564" s="1"/>
      <c r="BO564" s="1"/>
      <c r="BP564" s="1"/>
      <c r="BQ564" s="1"/>
      <c r="BR564" s="1"/>
      <c r="BS564" s="1"/>
      <c r="BT564" s="1"/>
      <c r="BU564" s="1"/>
      <c r="BV564" s="1"/>
      <c r="BW564" s="1"/>
      <c r="BX564" s="1"/>
      <c r="BY564" s="1"/>
      <c r="BZ564" s="1"/>
      <c r="CA564" s="1"/>
      <c r="CB564" s="1"/>
      <c r="CC564" s="1"/>
      <c r="CD564" s="1"/>
      <c r="CE564" s="1"/>
      <c r="CF564" s="1"/>
      <c r="CG564" s="1"/>
      <c r="CH564" s="1"/>
      <c r="CI564" s="1"/>
      <c r="CJ564" s="1"/>
      <c r="CK564" s="1"/>
      <c r="CL564" s="1"/>
      <c r="CM564" s="1"/>
      <c r="CN564" s="1"/>
      <c r="CO564" s="1"/>
      <c r="CP564" s="1"/>
      <c r="CQ564" s="1"/>
      <c r="CR564" s="1"/>
      <c r="CS564" s="1"/>
      <c r="CT564" s="1"/>
      <c r="CU564" s="1"/>
      <c r="CV564" s="1"/>
      <c r="CW564" s="1"/>
      <c r="CX564" s="1"/>
      <c r="CY564" s="1"/>
      <c r="CZ564" s="1"/>
      <c r="DA564" s="1"/>
      <c r="DB564" s="1"/>
      <c r="DC564" s="1"/>
      <c r="DD564" s="1"/>
      <c r="DE564" s="1"/>
      <c r="DF564" s="1"/>
      <c r="DG564" s="1"/>
      <c r="DH564" s="1"/>
      <c r="DI564" s="1"/>
      <c r="DJ564" s="1"/>
      <c r="DK564" s="1"/>
      <c r="DL564" s="1"/>
      <c r="DM564" s="1"/>
      <c r="DN564" s="1"/>
      <c r="DO564" s="1"/>
      <c r="DP564" s="1"/>
      <c r="DQ564" s="1"/>
      <c r="DR564" s="1"/>
      <c r="DS564" s="1"/>
      <c r="DT564" s="1"/>
      <c r="DU564" s="1"/>
      <c r="DV564" s="1"/>
      <c r="DW564" s="1"/>
      <c r="DX564" s="1"/>
      <c r="DY564" s="1"/>
      <c r="DZ564" s="1"/>
      <c r="EA564" s="1"/>
      <c r="EB564" s="1"/>
      <c r="EC564" s="1"/>
      <c r="ED564" s="1"/>
      <c r="EE564" s="1"/>
      <c r="EF564" s="1"/>
      <c r="EG564" s="1"/>
      <c r="EH564" s="1"/>
      <c r="EI564" s="1"/>
      <c r="EJ564" s="1"/>
      <c r="EK564" s="1"/>
      <c r="EL564" s="1"/>
      <c r="EM564" s="1"/>
      <c r="EN564" s="1"/>
    </row>
    <row r="565" spans="1:14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c r="BF565" s="1"/>
      <c r="BG565" s="1"/>
      <c r="BH565" s="1"/>
      <c r="BI565" s="1"/>
      <c r="BJ565" s="1"/>
      <c r="BK565" s="1"/>
      <c r="BL565" s="1"/>
      <c r="BM565" s="1"/>
      <c r="BN565" s="1"/>
      <c r="BO565" s="1"/>
      <c r="BP565" s="1"/>
      <c r="BQ565" s="1"/>
      <c r="BR565" s="1"/>
      <c r="BS565" s="1"/>
      <c r="BT565" s="1"/>
      <c r="BU565" s="1"/>
      <c r="BV565" s="1"/>
      <c r="BW565" s="1"/>
      <c r="BX565" s="1"/>
      <c r="BY565" s="1"/>
      <c r="BZ565" s="1"/>
      <c r="CA565" s="1"/>
      <c r="CB565" s="1"/>
      <c r="CC565" s="1"/>
      <c r="CD565" s="1"/>
      <c r="CE565" s="1"/>
      <c r="CF565" s="1"/>
      <c r="CG565" s="1"/>
      <c r="CH565" s="1"/>
      <c r="CI565" s="1"/>
      <c r="CJ565" s="1"/>
      <c r="CK565" s="1"/>
      <c r="CL565" s="1"/>
      <c r="CM565" s="1"/>
      <c r="CN565" s="1"/>
      <c r="CO565" s="1"/>
      <c r="CP565" s="1"/>
      <c r="CQ565" s="1"/>
      <c r="CR565" s="1"/>
      <c r="CS565" s="1"/>
      <c r="CT565" s="1"/>
      <c r="CU565" s="1"/>
      <c r="CV565" s="1"/>
      <c r="CW565" s="1"/>
      <c r="CX565" s="1"/>
      <c r="CY565" s="1"/>
      <c r="CZ565" s="1"/>
      <c r="DA565" s="1"/>
      <c r="DB565" s="1"/>
      <c r="DC565" s="1"/>
      <c r="DD565" s="1"/>
      <c r="DE565" s="1"/>
      <c r="DF565" s="1"/>
      <c r="DG565" s="1"/>
      <c r="DH565" s="1"/>
      <c r="DI565" s="1"/>
      <c r="DJ565" s="1"/>
      <c r="DK565" s="1"/>
      <c r="DL565" s="1"/>
      <c r="DM565" s="1"/>
      <c r="DN565" s="1"/>
      <c r="DO565" s="1"/>
      <c r="DP565" s="1"/>
      <c r="DQ565" s="1"/>
      <c r="DR565" s="1"/>
      <c r="DS565" s="1"/>
      <c r="DT565" s="1"/>
      <c r="DU565" s="1"/>
      <c r="DV565" s="1"/>
      <c r="DW565" s="1"/>
      <c r="DX565" s="1"/>
      <c r="DY565" s="1"/>
      <c r="DZ565" s="1"/>
      <c r="EA565" s="1"/>
      <c r="EB565" s="1"/>
      <c r="EC565" s="1"/>
      <c r="ED565" s="1"/>
      <c r="EE565" s="1"/>
      <c r="EF565" s="1"/>
      <c r="EG565" s="1"/>
      <c r="EH565" s="1"/>
      <c r="EI565" s="1"/>
      <c r="EJ565" s="1"/>
      <c r="EK565" s="1"/>
      <c r="EL565" s="1"/>
      <c r="EM565" s="1"/>
      <c r="EN565" s="1"/>
    </row>
    <row r="566" spans="1:14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c r="BF566" s="1"/>
      <c r="BG566" s="1"/>
      <c r="BH566" s="1"/>
      <c r="BI566" s="1"/>
      <c r="BJ566" s="1"/>
      <c r="BK566" s="1"/>
      <c r="BL566" s="1"/>
      <c r="BM566" s="1"/>
      <c r="BN566" s="1"/>
      <c r="BO566" s="1"/>
      <c r="BP566" s="1"/>
      <c r="BQ566" s="1"/>
      <c r="BR566" s="1"/>
      <c r="BS566" s="1"/>
      <c r="BT566" s="1"/>
      <c r="BU566" s="1"/>
      <c r="BV566" s="1"/>
      <c r="BW566" s="1"/>
      <c r="BX566" s="1"/>
      <c r="BY566" s="1"/>
      <c r="BZ566" s="1"/>
      <c r="CA566" s="1"/>
      <c r="CB566" s="1"/>
      <c r="CC566" s="1"/>
      <c r="CD566" s="1"/>
      <c r="CE566" s="1"/>
      <c r="CF566" s="1"/>
      <c r="CG566" s="1"/>
      <c r="CH566" s="1"/>
      <c r="CI566" s="1"/>
      <c r="CJ566" s="1"/>
      <c r="CK566" s="1"/>
      <c r="CL566" s="1"/>
      <c r="CM566" s="1"/>
      <c r="CN566" s="1"/>
      <c r="CO566" s="1"/>
      <c r="CP566" s="1"/>
      <c r="CQ566" s="1"/>
      <c r="CR566" s="1"/>
      <c r="CS566" s="1"/>
      <c r="CT566" s="1"/>
      <c r="CU566" s="1"/>
      <c r="CV566" s="1"/>
      <c r="CW566" s="1"/>
      <c r="CX566" s="1"/>
      <c r="CY566" s="1"/>
      <c r="CZ566" s="1"/>
      <c r="DA566" s="1"/>
      <c r="DB566" s="1"/>
      <c r="DC566" s="1"/>
      <c r="DD566" s="1"/>
      <c r="DE566" s="1"/>
      <c r="DF566" s="1"/>
      <c r="DG566" s="1"/>
      <c r="DH566" s="1"/>
      <c r="DI566" s="1"/>
      <c r="DJ566" s="1"/>
      <c r="DK566" s="1"/>
      <c r="DL566" s="1"/>
      <c r="DM566" s="1"/>
      <c r="DN566" s="1"/>
      <c r="DO566" s="1"/>
      <c r="DP566" s="1"/>
      <c r="DQ566" s="1"/>
      <c r="DR566" s="1"/>
      <c r="DS566" s="1"/>
      <c r="DT566" s="1"/>
      <c r="DU566" s="1"/>
      <c r="DV566" s="1"/>
      <c r="DW566" s="1"/>
      <c r="DX566" s="1"/>
      <c r="DY566" s="1"/>
      <c r="DZ566" s="1"/>
      <c r="EA566" s="1"/>
      <c r="EB566" s="1"/>
      <c r="EC566" s="1"/>
      <c r="ED566" s="1"/>
      <c r="EE566" s="1"/>
      <c r="EF566" s="1"/>
      <c r="EG566" s="1"/>
      <c r="EH566" s="1"/>
      <c r="EI566" s="1"/>
      <c r="EJ566" s="1"/>
      <c r="EK566" s="1"/>
      <c r="EL566" s="1"/>
      <c r="EM566" s="1"/>
      <c r="EN566" s="1"/>
    </row>
    <row r="567" spans="1:14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c r="BF567" s="1"/>
      <c r="BG567" s="1"/>
      <c r="BH567" s="1"/>
      <c r="BI567" s="1"/>
      <c r="BJ567" s="1"/>
      <c r="BK567" s="1"/>
      <c r="BL567" s="1"/>
      <c r="BM567" s="1"/>
      <c r="BN567" s="1"/>
      <c r="BO567" s="1"/>
      <c r="BP567" s="1"/>
      <c r="BQ567" s="1"/>
      <c r="BR567" s="1"/>
      <c r="BS567" s="1"/>
      <c r="BT567" s="1"/>
      <c r="BU567" s="1"/>
      <c r="BV567" s="1"/>
      <c r="BW567" s="1"/>
      <c r="BX567" s="1"/>
      <c r="BY567" s="1"/>
      <c r="BZ567" s="1"/>
      <c r="CA567" s="1"/>
      <c r="CB567" s="1"/>
      <c r="CC567" s="1"/>
      <c r="CD567" s="1"/>
      <c r="CE567" s="1"/>
      <c r="CF567" s="1"/>
      <c r="CG567" s="1"/>
      <c r="CH567" s="1"/>
      <c r="CI567" s="1"/>
      <c r="CJ567" s="1"/>
      <c r="CK567" s="1"/>
      <c r="CL567" s="1"/>
      <c r="CM567" s="1"/>
      <c r="CN567" s="1"/>
      <c r="CO567" s="1"/>
      <c r="CP567" s="1"/>
      <c r="CQ567" s="1"/>
      <c r="CR567" s="1"/>
      <c r="CS567" s="1"/>
      <c r="CT567" s="1"/>
      <c r="CU567" s="1"/>
      <c r="CV567" s="1"/>
      <c r="CW567" s="1"/>
      <c r="CX567" s="1"/>
      <c r="CY567" s="1"/>
      <c r="CZ567" s="1"/>
      <c r="DA567" s="1"/>
      <c r="DB567" s="1"/>
      <c r="DC567" s="1"/>
      <c r="DD567" s="1"/>
      <c r="DE567" s="1"/>
      <c r="DF567" s="1"/>
      <c r="DG567" s="1"/>
      <c r="DH567" s="1"/>
      <c r="DI567" s="1"/>
      <c r="DJ567" s="1"/>
      <c r="DK567" s="1"/>
      <c r="DL567" s="1"/>
      <c r="DM567" s="1"/>
      <c r="DN567" s="1"/>
      <c r="DO567" s="1"/>
      <c r="DP567" s="1"/>
      <c r="DQ567" s="1"/>
      <c r="DR567" s="1"/>
      <c r="DS567" s="1"/>
      <c r="DT567" s="1"/>
      <c r="DU567" s="1"/>
      <c r="DV567" s="1"/>
      <c r="DW567" s="1"/>
      <c r="DX567" s="1"/>
      <c r="DY567" s="1"/>
      <c r="DZ567" s="1"/>
      <c r="EA567" s="1"/>
      <c r="EB567" s="1"/>
      <c r="EC567" s="1"/>
      <c r="ED567" s="1"/>
      <c r="EE567" s="1"/>
      <c r="EF567" s="1"/>
      <c r="EG567" s="1"/>
      <c r="EH567" s="1"/>
      <c r="EI567" s="1"/>
      <c r="EJ567" s="1"/>
      <c r="EK567" s="1"/>
      <c r="EL567" s="1"/>
      <c r="EM567" s="1"/>
      <c r="EN567" s="1"/>
    </row>
    <row r="568" spans="1:14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c r="BF568" s="1"/>
      <c r="BG568" s="1"/>
      <c r="BH568" s="1"/>
      <c r="BI568" s="1"/>
      <c r="BJ568" s="1"/>
      <c r="BK568" s="1"/>
      <c r="BL568" s="1"/>
      <c r="BM568" s="1"/>
      <c r="BN568" s="1"/>
      <c r="BO568" s="1"/>
      <c r="BP568" s="1"/>
      <c r="BQ568" s="1"/>
      <c r="BR568" s="1"/>
      <c r="BS568" s="1"/>
      <c r="BT568" s="1"/>
      <c r="BU568" s="1"/>
      <c r="BV568" s="1"/>
      <c r="BW568" s="1"/>
      <c r="BX568" s="1"/>
      <c r="BY568" s="1"/>
      <c r="BZ568" s="1"/>
      <c r="CA568" s="1"/>
      <c r="CB568" s="1"/>
      <c r="CC568" s="1"/>
      <c r="CD568" s="1"/>
      <c r="CE568" s="1"/>
      <c r="CF568" s="1"/>
      <c r="CG568" s="1"/>
      <c r="CH568" s="1"/>
      <c r="CI568" s="1"/>
      <c r="CJ568" s="1"/>
      <c r="CK568" s="1"/>
      <c r="CL568" s="1"/>
      <c r="CM568" s="1"/>
      <c r="CN568" s="1"/>
      <c r="CO568" s="1"/>
      <c r="CP568" s="1"/>
      <c r="CQ568" s="1"/>
      <c r="CR568" s="1"/>
      <c r="CS568" s="1"/>
      <c r="CT568" s="1"/>
      <c r="CU568" s="1"/>
      <c r="CV568" s="1"/>
      <c r="CW568" s="1"/>
      <c r="CX568" s="1"/>
      <c r="CY568" s="1"/>
      <c r="CZ568" s="1"/>
      <c r="DA568" s="1"/>
      <c r="DB568" s="1"/>
      <c r="DC568" s="1"/>
      <c r="DD568" s="1"/>
      <c r="DE568" s="1"/>
      <c r="DF568" s="1"/>
      <c r="DG568" s="1"/>
      <c r="DH568" s="1"/>
      <c r="DI568" s="1"/>
      <c r="DJ568" s="1"/>
      <c r="DK568" s="1"/>
      <c r="DL568" s="1"/>
      <c r="DM568" s="1"/>
      <c r="DN568" s="1"/>
      <c r="DO568" s="1"/>
      <c r="DP568" s="1"/>
      <c r="DQ568" s="1"/>
      <c r="DR568" s="1"/>
      <c r="DS568" s="1"/>
      <c r="DT568" s="1"/>
      <c r="DU568" s="1"/>
      <c r="DV568" s="1"/>
      <c r="DW568" s="1"/>
      <c r="DX568" s="1"/>
      <c r="DY568" s="1"/>
      <c r="DZ568" s="1"/>
      <c r="EA568" s="1"/>
      <c r="EB568" s="1"/>
      <c r="EC568" s="1"/>
      <c r="ED568" s="1"/>
      <c r="EE568" s="1"/>
      <c r="EF568" s="1"/>
      <c r="EG568" s="1"/>
      <c r="EH568" s="1"/>
      <c r="EI568" s="1"/>
      <c r="EJ568" s="1"/>
      <c r="EK568" s="1"/>
      <c r="EL568" s="1"/>
      <c r="EM568" s="1"/>
      <c r="EN568" s="1"/>
    </row>
    <row r="569" spans="1:14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c r="BF569" s="1"/>
      <c r="BG569" s="1"/>
      <c r="BH569" s="1"/>
      <c r="BI569" s="1"/>
      <c r="BJ569" s="1"/>
      <c r="BK569" s="1"/>
      <c r="BL569" s="1"/>
      <c r="BM569" s="1"/>
      <c r="BN569" s="1"/>
      <c r="BO569" s="1"/>
      <c r="BP569" s="1"/>
      <c r="BQ569" s="1"/>
      <c r="BR569" s="1"/>
      <c r="BS569" s="1"/>
      <c r="BT569" s="1"/>
      <c r="BU569" s="1"/>
      <c r="BV569" s="1"/>
      <c r="BW569" s="1"/>
      <c r="BX569" s="1"/>
      <c r="BY569" s="1"/>
      <c r="BZ569" s="1"/>
      <c r="CA569" s="1"/>
      <c r="CB569" s="1"/>
      <c r="CC569" s="1"/>
      <c r="CD569" s="1"/>
      <c r="CE569" s="1"/>
      <c r="CF569" s="1"/>
      <c r="CG569" s="1"/>
      <c r="CH569" s="1"/>
      <c r="CI569" s="1"/>
      <c r="CJ569" s="1"/>
      <c r="CK569" s="1"/>
      <c r="CL569" s="1"/>
      <c r="CM569" s="1"/>
      <c r="CN569" s="1"/>
      <c r="CO569" s="1"/>
      <c r="CP569" s="1"/>
      <c r="CQ569" s="1"/>
      <c r="CR569" s="1"/>
      <c r="CS569" s="1"/>
      <c r="CT569" s="1"/>
      <c r="CU569" s="1"/>
      <c r="CV569" s="1"/>
      <c r="CW569" s="1"/>
      <c r="CX569" s="1"/>
      <c r="CY569" s="1"/>
      <c r="CZ569" s="1"/>
      <c r="DA569" s="1"/>
      <c r="DB569" s="1"/>
      <c r="DC569" s="1"/>
      <c r="DD569" s="1"/>
      <c r="DE569" s="1"/>
      <c r="DF569" s="1"/>
      <c r="DG569" s="1"/>
      <c r="DH569" s="1"/>
      <c r="DI569" s="1"/>
      <c r="DJ569" s="1"/>
      <c r="DK569" s="1"/>
      <c r="DL569" s="1"/>
      <c r="DM569" s="1"/>
      <c r="DN569" s="1"/>
      <c r="DO569" s="1"/>
      <c r="DP569" s="1"/>
      <c r="DQ569" s="1"/>
      <c r="DR569" s="1"/>
      <c r="DS569" s="1"/>
      <c r="DT569" s="1"/>
      <c r="DU569" s="1"/>
      <c r="DV569" s="1"/>
      <c r="DW569" s="1"/>
      <c r="DX569" s="1"/>
      <c r="DY569" s="1"/>
      <c r="DZ569" s="1"/>
      <c r="EA569" s="1"/>
      <c r="EB569" s="1"/>
      <c r="EC569" s="1"/>
      <c r="ED569" s="1"/>
      <c r="EE569" s="1"/>
      <c r="EF569" s="1"/>
      <c r="EG569" s="1"/>
      <c r="EH569" s="1"/>
      <c r="EI569" s="1"/>
      <c r="EJ569" s="1"/>
      <c r="EK569" s="1"/>
      <c r="EL569" s="1"/>
      <c r="EM569" s="1"/>
      <c r="EN569" s="1"/>
    </row>
    <row r="570" spans="1:14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c r="BF570" s="1"/>
      <c r="BG570" s="1"/>
      <c r="BH570" s="1"/>
      <c r="BI570" s="1"/>
      <c r="BJ570" s="1"/>
      <c r="BK570" s="1"/>
      <c r="BL570" s="1"/>
      <c r="BM570" s="1"/>
      <c r="BN570" s="1"/>
      <c r="BO570" s="1"/>
      <c r="BP570" s="1"/>
      <c r="BQ570" s="1"/>
      <c r="BR570" s="1"/>
      <c r="BS570" s="1"/>
      <c r="BT570" s="1"/>
      <c r="BU570" s="1"/>
      <c r="BV570" s="1"/>
      <c r="BW570" s="1"/>
      <c r="BX570" s="1"/>
      <c r="BY570" s="1"/>
      <c r="BZ570" s="1"/>
      <c r="CA570" s="1"/>
      <c r="CB570" s="1"/>
      <c r="CC570" s="1"/>
      <c r="CD570" s="1"/>
      <c r="CE570" s="1"/>
      <c r="CF570" s="1"/>
      <c r="CG570" s="1"/>
      <c r="CH570" s="1"/>
      <c r="CI570" s="1"/>
      <c r="CJ570" s="1"/>
      <c r="CK570" s="1"/>
      <c r="CL570" s="1"/>
      <c r="CM570" s="1"/>
      <c r="CN570" s="1"/>
      <c r="CO570" s="1"/>
      <c r="CP570" s="1"/>
      <c r="CQ570" s="1"/>
      <c r="CR570" s="1"/>
      <c r="CS570" s="1"/>
      <c r="CT570" s="1"/>
      <c r="CU570" s="1"/>
      <c r="CV570" s="1"/>
      <c r="CW570" s="1"/>
      <c r="CX570" s="1"/>
      <c r="CY570" s="1"/>
      <c r="CZ570" s="1"/>
      <c r="DA570" s="1"/>
      <c r="DB570" s="1"/>
      <c r="DC570" s="1"/>
      <c r="DD570" s="1"/>
      <c r="DE570" s="1"/>
      <c r="DF570" s="1"/>
      <c r="DG570" s="1"/>
      <c r="DH570" s="1"/>
      <c r="DI570" s="1"/>
      <c r="DJ570" s="1"/>
      <c r="DK570" s="1"/>
      <c r="DL570" s="1"/>
      <c r="DM570" s="1"/>
      <c r="DN570" s="1"/>
      <c r="DO570" s="1"/>
      <c r="DP570" s="1"/>
      <c r="DQ570" s="1"/>
      <c r="DR570" s="1"/>
      <c r="DS570" s="1"/>
      <c r="DT570" s="1"/>
      <c r="DU570" s="1"/>
      <c r="DV570" s="1"/>
      <c r="DW570" s="1"/>
      <c r="DX570" s="1"/>
      <c r="DY570" s="1"/>
      <c r="DZ570" s="1"/>
      <c r="EA570" s="1"/>
      <c r="EB570" s="1"/>
      <c r="EC570" s="1"/>
      <c r="ED570" s="1"/>
      <c r="EE570" s="1"/>
      <c r="EF570" s="1"/>
      <c r="EG570" s="1"/>
      <c r="EH570" s="1"/>
      <c r="EI570" s="1"/>
      <c r="EJ570" s="1"/>
      <c r="EK570" s="1"/>
      <c r="EL570" s="1"/>
      <c r="EM570" s="1"/>
      <c r="EN570" s="1"/>
    </row>
    <row r="571" spans="1:14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c r="BF571" s="1"/>
      <c r="BG571" s="1"/>
      <c r="BH571" s="1"/>
      <c r="BI571" s="1"/>
      <c r="BJ571" s="1"/>
      <c r="BK571" s="1"/>
      <c r="BL571" s="1"/>
      <c r="BM571" s="1"/>
      <c r="BN571" s="1"/>
      <c r="BO571" s="1"/>
      <c r="BP571" s="1"/>
      <c r="BQ571" s="1"/>
      <c r="BR571" s="1"/>
      <c r="BS571" s="1"/>
      <c r="BT571" s="1"/>
      <c r="BU571" s="1"/>
      <c r="BV571" s="1"/>
      <c r="BW571" s="1"/>
      <c r="BX571" s="1"/>
      <c r="BY571" s="1"/>
      <c r="BZ571" s="1"/>
      <c r="CA571" s="1"/>
      <c r="CB571" s="1"/>
      <c r="CC571" s="1"/>
      <c r="CD571" s="1"/>
      <c r="CE571" s="1"/>
      <c r="CF571" s="1"/>
      <c r="CG571" s="1"/>
      <c r="CH571" s="1"/>
      <c r="CI571" s="1"/>
      <c r="CJ571" s="1"/>
      <c r="CK571" s="1"/>
      <c r="CL571" s="1"/>
      <c r="CM571" s="1"/>
      <c r="CN571" s="1"/>
      <c r="CO571" s="1"/>
      <c r="CP571" s="1"/>
      <c r="CQ571" s="1"/>
      <c r="CR571" s="1"/>
      <c r="CS571" s="1"/>
      <c r="CT571" s="1"/>
      <c r="CU571" s="1"/>
      <c r="CV571" s="1"/>
      <c r="CW571" s="1"/>
      <c r="CX571" s="1"/>
      <c r="CY571" s="1"/>
      <c r="CZ571" s="1"/>
      <c r="DA571" s="1"/>
      <c r="DB571" s="1"/>
      <c r="DC571" s="1"/>
      <c r="DD571" s="1"/>
      <c r="DE571" s="1"/>
      <c r="DF571" s="1"/>
      <c r="DG571" s="1"/>
      <c r="DH571" s="1"/>
      <c r="DI571" s="1"/>
      <c r="DJ571" s="1"/>
      <c r="DK571" s="1"/>
      <c r="DL571" s="1"/>
      <c r="DM571" s="1"/>
      <c r="DN571" s="1"/>
      <c r="DO571" s="1"/>
      <c r="DP571" s="1"/>
      <c r="DQ571" s="1"/>
      <c r="DR571" s="1"/>
      <c r="DS571" s="1"/>
      <c r="DT571" s="1"/>
      <c r="DU571" s="1"/>
      <c r="DV571" s="1"/>
      <c r="DW571" s="1"/>
      <c r="DX571" s="1"/>
      <c r="DY571" s="1"/>
      <c r="DZ571" s="1"/>
      <c r="EA571" s="1"/>
      <c r="EB571" s="1"/>
      <c r="EC571" s="1"/>
      <c r="ED571" s="1"/>
      <c r="EE571" s="1"/>
      <c r="EF571" s="1"/>
      <c r="EG571" s="1"/>
      <c r="EH571" s="1"/>
      <c r="EI571" s="1"/>
      <c r="EJ571" s="1"/>
      <c r="EK571" s="1"/>
      <c r="EL571" s="1"/>
      <c r="EM571" s="1"/>
      <c r="EN571" s="1"/>
    </row>
    <row r="572" spans="1:14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c r="BF572" s="1"/>
      <c r="BG572" s="1"/>
      <c r="BH572" s="1"/>
      <c r="BI572" s="1"/>
      <c r="BJ572" s="1"/>
      <c r="BK572" s="1"/>
      <c r="BL572" s="1"/>
      <c r="BM572" s="1"/>
      <c r="BN572" s="1"/>
      <c r="BO572" s="1"/>
      <c r="BP572" s="1"/>
      <c r="BQ572" s="1"/>
      <c r="BR572" s="1"/>
      <c r="BS572" s="1"/>
      <c r="BT572" s="1"/>
      <c r="BU572" s="1"/>
      <c r="BV572" s="1"/>
      <c r="BW572" s="1"/>
      <c r="BX572" s="1"/>
      <c r="BY572" s="1"/>
      <c r="BZ572" s="1"/>
      <c r="CA572" s="1"/>
      <c r="CB572" s="1"/>
      <c r="CC572" s="1"/>
      <c r="CD572" s="1"/>
      <c r="CE572" s="1"/>
      <c r="CF572" s="1"/>
      <c r="CG572" s="1"/>
      <c r="CH572" s="1"/>
      <c r="CI572" s="1"/>
      <c r="CJ572" s="1"/>
      <c r="CK572" s="1"/>
      <c r="CL572" s="1"/>
      <c r="CM572" s="1"/>
      <c r="CN572" s="1"/>
      <c r="CO572" s="1"/>
      <c r="CP572" s="1"/>
      <c r="CQ572" s="1"/>
      <c r="CR572" s="1"/>
      <c r="CS572" s="1"/>
      <c r="CT572" s="1"/>
      <c r="CU572" s="1"/>
      <c r="CV572" s="1"/>
      <c r="CW572" s="1"/>
      <c r="CX572" s="1"/>
      <c r="CY572" s="1"/>
      <c r="CZ572" s="1"/>
      <c r="DA572" s="1"/>
      <c r="DB572" s="1"/>
      <c r="DC572" s="1"/>
      <c r="DD572" s="1"/>
      <c r="DE572" s="1"/>
      <c r="DF572" s="1"/>
      <c r="DG572" s="1"/>
      <c r="DH572" s="1"/>
      <c r="DI572" s="1"/>
      <c r="DJ572" s="1"/>
      <c r="DK572" s="1"/>
      <c r="DL572" s="1"/>
      <c r="DM572" s="1"/>
      <c r="DN572" s="1"/>
      <c r="DO572" s="1"/>
      <c r="DP572" s="1"/>
      <c r="DQ572" s="1"/>
      <c r="DR572" s="1"/>
      <c r="DS572" s="1"/>
      <c r="DT572" s="1"/>
      <c r="DU572" s="1"/>
      <c r="DV572" s="1"/>
      <c r="DW572" s="1"/>
      <c r="DX572" s="1"/>
      <c r="DY572" s="1"/>
      <c r="DZ572" s="1"/>
      <c r="EA572" s="1"/>
      <c r="EB572" s="1"/>
      <c r="EC572" s="1"/>
      <c r="ED572" s="1"/>
      <c r="EE572" s="1"/>
      <c r="EF572" s="1"/>
      <c r="EG572" s="1"/>
      <c r="EH572" s="1"/>
      <c r="EI572" s="1"/>
      <c r="EJ572" s="1"/>
      <c r="EK572" s="1"/>
      <c r="EL572" s="1"/>
      <c r="EM572" s="1"/>
      <c r="EN572" s="1"/>
    </row>
    <row r="573" spans="1:14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c r="BF573" s="1"/>
      <c r="BG573" s="1"/>
      <c r="BH573" s="1"/>
      <c r="BI573" s="1"/>
      <c r="BJ573" s="1"/>
      <c r="BK573" s="1"/>
      <c r="BL573" s="1"/>
      <c r="BM573" s="1"/>
      <c r="BN573" s="1"/>
      <c r="BO573" s="1"/>
      <c r="BP573" s="1"/>
      <c r="BQ573" s="1"/>
      <c r="BR573" s="1"/>
      <c r="BS573" s="1"/>
      <c r="BT573" s="1"/>
      <c r="BU573" s="1"/>
      <c r="BV573" s="1"/>
      <c r="BW573" s="1"/>
      <c r="BX573" s="1"/>
      <c r="BY573" s="1"/>
      <c r="BZ573" s="1"/>
      <c r="CA573" s="1"/>
      <c r="CB573" s="1"/>
      <c r="CC573" s="1"/>
      <c r="CD573" s="1"/>
      <c r="CE573" s="1"/>
      <c r="CF573" s="1"/>
      <c r="CG573" s="1"/>
      <c r="CH573" s="1"/>
      <c r="CI573" s="1"/>
      <c r="CJ573" s="1"/>
      <c r="CK573" s="1"/>
      <c r="CL573" s="1"/>
      <c r="CM573" s="1"/>
      <c r="CN573" s="1"/>
      <c r="CO573" s="1"/>
      <c r="CP573" s="1"/>
      <c r="CQ573" s="1"/>
      <c r="CR573" s="1"/>
      <c r="CS573" s="1"/>
      <c r="CT573" s="1"/>
      <c r="CU573" s="1"/>
      <c r="CV573" s="1"/>
      <c r="CW573" s="1"/>
      <c r="CX573" s="1"/>
      <c r="CY573" s="1"/>
      <c r="CZ573" s="1"/>
      <c r="DA573" s="1"/>
      <c r="DB573" s="1"/>
      <c r="DC573" s="1"/>
      <c r="DD573" s="1"/>
      <c r="DE573" s="1"/>
      <c r="DF573" s="1"/>
      <c r="DG573" s="1"/>
      <c r="DH573" s="1"/>
      <c r="DI573" s="1"/>
      <c r="DJ573" s="1"/>
      <c r="DK573" s="1"/>
      <c r="DL573" s="1"/>
      <c r="DM573" s="1"/>
      <c r="DN573" s="1"/>
      <c r="DO573" s="1"/>
      <c r="DP573" s="1"/>
      <c r="DQ573" s="1"/>
      <c r="DR573" s="1"/>
      <c r="DS573" s="1"/>
      <c r="DT573" s="1"/>
      <c r="DU573" s="1"/>
      <c r="DV573" s="1"/>
      <c r="DW573" s="1"/>
      <c r="DX573" s="1"/>
      <c r="DY573" s="1"/>
      <c r="DZ573" s="1"/>
      <c r="EA573" s="1"/>
      <c r="EB573" s="1"/>
      <c r="EC573" s="1"/>
      <c r="ED573" s="1"/>
      <c r="EE573" s="1"/>
      <c r="EF573" s="1"/>
      <c r="EG573" s="1"/>
      <c r="EH573" s="1"/>
      <c r="EI573" s="1"/>
      <c r="EJ573" s="1"/>
      <c r="EK573" s="1"/>
      <c r="EL573" s="1"/>
      <c r="EM573" s="1"/>
      <c r="EN573" s="1"/>
    </row>
    <row r="574" spans="1:14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c r="BF574" s="1"/>
      <c r="BG574" s="1"/>
      <c r="BH574" s="1"/>
      <c r="BI574" s="1"/>
      <c r="BJ574" s="1"/>
      <c r="BK574" s="1"/>
      <c r="BL574" s="1"/>
      <c r="BM574" s="1"/>
      <c r="BN574" s="1"/>
      <c r="BO574" s="1"/>
      <c r="BP574" s="1"/>
      <c r="BQ574" s="1"/>
      <c r="BR574" s="1"/>
      <c r="BS574" s="1"/>
      <c r="BT574" s="1"/>
      <c r="BU574" s="1"/>
      <c r="BV574" s="1"/>
      <c r="BW574" s="1"/>
      <c r="BX574" s="1"/>
      <c r="BY574" s="1"/>
      <c r="BZ574" s="1"/>
      <c r="CA574" s="1"/>
      <c r="CB574" s="1"/>
      <c r="CC574" s="1"/>
      <c r="CD574" s="1"/>
      <c r="CE574" s="1"/>
      <c r="CF574" s="1"/>
      <c r="CG574" s="1"/>
      <c r="CH574" s="1"/>
      <c r="CI574" s="1"/>
      <c r="CJ574" s="1"/>
      <c r="CK574" s="1"/>
      <c r="CL574" s="1"/>
      <c r="CM574" s="1"/>
      <c r="CN574" s="1"/>
      <c r="CO574" s="1"/>
      <c r="CP574" s="1"/>
      <c r="CQ574" s="1"/>
      <c r="CR574" s="1"/>
      <c r="CS574" s="1"/>
      <c r="CT574" s="1"/>
      <c r="CU574" s="1"/>
      <c r="CV574" s="1"/>
      <c r="CW574" s="1"/>
      <c r="CX574" s="1"/>
      <c r="CY574" s="1"/>
      <c r="CZ574" s="1"/>
      <c r="DA574" s="1"/>
      <c r="DB574" s="1"/>
      <c r="DC574" s="1"/>
      <c r="DD574" s="1"/>
      <c r="DE574" s="1"/>
      <c r="DF574" s="1"/>
      <c r="DG574" s="1"/>
      <c r="DH574" s="1"/>
      <c r="DI574" s="1"/>
      <c r="DJ574" s="1"/>
      <c r="DK574" s="1"/>
      <c r="DL574" s="1"/>
      <c r="DM574" s="1"/>
      <c r="DN574" s="1"/>
      <c r="DO574" s="1"/>
      <c r="DP574" s="1"/>
      <c r="DQ574" s="1"/>
      <c r="DR574" s="1"/>
      <c r="DS574" s="1"/>
      <c r="DT574" s="1"/>
      <c r="DU574" s="1"/>
      <c r="DV574" s="1"/>
      <c r="DW574" s="1"/>
      <c r="DX574" s="1"/>
      <c r="DY574" s="1"/>
      <c r="DZ574" s="1"/>
      <c r="EA574" s="1"/>
      <c r="EB574" s="1"/>
      <c r="EC574" s="1"/>
      <c r="ED574" s="1"/>
      <c r="EE574" s="1"/>
      <c r="EF574" s="1"/>
      <c r="EG574" s="1"/>
      <c r="EH574" s="1"/>
      <c r="EI574" s="1"/>
      <c r="EJ574" s="1"/>
      <c r="EK574" s="1"/>
      <c r="EL574" s="1"/>
      <c r="EM574" s="1"/>
      <c r="EN574" s="1"/>
    </row>
    <row r="575" spans="1:14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c r="BF575" s="1"/>
      <c r="BG575" s="1"/>
      <c r="BH575" s="1"/>
      <c r="BI575" s="1"/>
      <c r="BJ575" s="1"/>
      <c r="BK575" s="1"/>
      <c r="BL575" s="1"/>
      <c r="BM575" s="1"/>
      <c r="BN575" s="1"/>
      <c r="BO575" s="1"/>
      <c r="BP575" s="1"/>
      <c r="BQ575" s="1"/>
      <c r="BR575" s="1"/>
      <c r="BS575" s="1"/>
      <c r="BT575" s="1"/>
      <c r="BU575" s="1"/>
      <c r="BV575" s="1"/>
      <c r="BW575" s="1"/>
      <c r="BX575" s="1"/>
      <c r="BY575" s="1"/>
      <c r="BZ575" s="1"/>
      <c r="CA575" s="1"/>
      <c r="CB575" s="1"/>
      <c r="CC575" s="1"/>
      <c r="CD575" s="1"/>
      <c r="CE575" s="1"/>
      <c r="CF575" s="1"/>
      <c r="CG575" s="1"/>
      <c r="CH575" s="1"/>
      <c r="CI575" s="1"/>
      <c r="CJ575" s="1"/>
      <c r="CK575" s="1"/>
      <c r="CL575" s="1"/>
      <c r="CM575" s="1"/>
      <c r="CN575" s="1"/>
      <c r="CO575" s="1"/>
      <c r="CP575" s="1"/>
      <c r="CQ575" s="1"/>
      <c r="CR575" s="1"/>
      <c r="CS575" s="1"/>
      <c r="CT575" s="1"/>
      <c r="CU575" s="1"/>
      <c r="CV575" s="1"/>
      <c r="CW575" s="1"/>
      <c r="CX575" s="1"/>
      <c r="CY575" s="1"/>
      <c r="CZ575" s="1"/>
      <c r="DA575" s="1"/>
      <c r="DB575" s="1"/>
      <c r="DC575" s="1"/>
      <c r="DD575" s="1"/>
      <c r="DE575" s="1"/>
      <c r="DF575" s="1"/>
      <c r="DG575" s="1"/>
      <c r="DH575" s="1"/>
      <c r="DI575" s="1"/>
      <c r="DJ575" s="1"/>
      <c r="DK575" s="1"/>
      <c r="DL575" s="1"/>
      <c r="DM575" s="1"/>
      <c r="DN575" s="1"/>
      <c r="DO575" s="1"/>
      <c r="DP575" s="1"/>
      <c r="DQ575" s="1"/>
      <c r="DR575" s="1"/>
      <c r="DS575" s="1"/>
      <c r="DT575" s="1"/>
      <c r="DU575" s="1"/>
      <c r="DV575" s="1"/>
      <c r="DW575" s="1"/>
      <c r="DX575" s="1"/>
      <c r="DY575" s="1"/>
      <c r="DZ575" s="1"/>
      <c r="EA575" s="1"/>
      <c r="EB575" s="1"/>
      <c r="EC575" s="1"/>
      <c r="ED575" s="1"/>
      <c r="EE575" s="1"/>
      <c r="EF575" s="1"/>
      <c r="EG575" s="1"/>
      <c r="EH575" s="1"/>
      <c r="EI575" s="1"/>
      <c r="EJ575" s="1"/>
      <c r="EK575" s="1"/>
      <c r="EL575" s="1"/>
      <c r="EM575" s="1"/>
      <c r="EN575" s="1"/>
    </row>
    <row r="576" spans="1:14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c r="BF576" s="1"/>
      <c r="BG576" s="1"/>
      <c r="BH576" s="1"/>
      <c r="BI576" s="1"/>
      <c r="BJ576" s="1"/>
      <c r="BK576" s="1"/>
      <c r="BL576" s="1"/>
      <c r="BM576" s="1"/>
      <c r="BN576" s="1"/>
      <c r="BO576" s="1"/>
      <c r="BP576" s="1"/>
      <c r="BQ576" s="1"/>
      <c r="BR576" s="1"/>
      <c r="BS576" s="1"/>
      <c r="BT576" s="1"/>
      <c r="BU576" s="1"/>
      <c r="BV576" s="1"/>
      <c r="BW576" s="1"/>
      <c r="BX576" s="1"/>
      <c r="BY576" s="1"/>
      <c r="BZ576" s="1"/>
      <c r="CA576" s="1"/>
      <c r="CB576" s="1"/>
      <c r="CC576" s="1"/>
      <c r="CD576" s="1"/>
      <c r="CE576" s="1"/>
      <c r="CF576" s="1"/>
      <c r="CG576" s="1"/>
      <c r="CH576" s="1"/>
      <c r="CI576" s="1"/>
      <c r="CJ576" s="1"/>
      <c r="CK576" s="1"/>
      <c r="CL576" s="1"/>
      <c r="CM576" s="1"/>
      <c r="CN576" s="1"/>
      <c r="CO576" s="1"/>
      <c r="CP576" s="1"/>
      <c r="CQ576" s="1"/>
      <c r="CR576" s="1"/>
      <c r="CS576" s="1"/>
      <c r="CT576" s="1"/>
      <c r="CU576" s="1"/>
      <c r="CV576" s="1"/>
      <c r="CW576" s="1"/>
      <c r="CX576" s="1"/>
      <c r="CY576" s="1"/>
      <c r="CZ576" s="1"/>
      <c r="DA576" s="1"/>
      <c r="DB576" s="1"/>
      <c r="DC576" s="1"/>
      <c r="DD576" s="1"/>
      <c r="DE576" s="1"/>
      <c r="DF576" s="1"/>
      <c r="DG576" s="1"/>
      <c r="DH576" s="1"/>
      <c r="DI576" s="1"/>
      <c r="DJ576" s="1"/>
      <c r="DK576" s="1"/>
      <c r="DL576" s="1"/>
      <c r="DM576" s="1"/>
      <c r="DN576" s="1"/>
      <c r="DO576" s="1"/>
      <c r="DP576" s="1"/>
      <c r="DQ576" s="1"/>
      <c r="DR576" s="1"/>
      <c r="DS576" s="1"/>
      <c r="DT576" s="1"/>
      <c r="DU576" s="1"/>
      <c r="DV576" s="1"/>
      <c r="DW576" s="1"/>
      <c r="DX576" s="1"/>
      <c r="DY576" s="1"/>
      <c r="DZ576" s="1"/>
      <c r="EA576" s="1"/>
      <c r="EB576" s="1"/>
      <c r="EC576" s="1"/>
      <c r="ED576" s="1"/>
      <c r="EE576" s="1"/>
      <c r="EF576" s="1"/>
      <c r="EG576" s="1"/>
      <c r="EH576" s="1"/>
      <c r="EI576" s="1"/>
      <c r="EJ576" s="1"/>
      <c r="EK576" s="1"/>
      <c r="EL576" s="1"/>
      <c r="EM576" s="1"/>
      <c r="EN576" s="1"/>
    </row>
    <row r="577" spans="1:14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c r="BF577" s="1"/>
      <c r="BG577" s="1"/>
      <c r="BH577" s="1"/>
      <c r="BI577" s="1"/>
      <c r="BJ577" s="1"/>
      <c r="BK577" s="1"/>
      <c r="BL577" s="1"/>
      <c r="BM577" s="1"/>
      <c r="BN577" s="1"/>
      <c r="BO577" s="1"/>
      <c r="BP577" s="1"/>
      <c r="BQ577" s="1"/>
      <c r="BR577" s="1"/>
      <c r="BS577" s="1"/>
      <c r="BT577" s="1"/>
      <c r="BU577" s="1"/>
      <c r="BV577" s="1"/>
      <c r="BW577" s="1"/>
      <c r="BX577" s="1"/>
      <c r="BY577" s="1"/>
      <c r="BZ577" s="1"/>
      <c r="CA577" s="1"/>
      <c r="CB577" s="1"/>
      <c r="CC577" s="1"/>
      <c r="CD577" s="1"/>
      <c r="CE577" s="1"/>
      <c r="CF577" s="1"/>
      <c r="CG577" s="1"/>
      <c r="CH577" s="1"/>
      <c r="CI577" s="1"/>
      <c r="CJ577" s="1"/>
      <c r="CK577" s="1"/>
      <c r="CL577" s="1"/>
      <c r="CM577" s="1"/>
      <c r="CN577" s="1"/>
      <c r="CO577" s="1"/>
      <c r="CP577" s="1"/>
      <c r="CQ577" s="1"/>
      <c r="CR577" s="1"/>
      <c r="CS577" s="1"/>
      <c r="CT577" s="1"/>
      <c r="CU577" s="1"/>
      <c r="CV577" s="1"/>
      <c r="CW577" s="1"/>
      <c r="CX577" s="1"/>
      <c r="CY577" s="1"/>
      <c r="CZ577" s="1"/>
      <c r="DA577" s="1"/>
      <c r="DB577" s="1"/>
      <c r="DC577" s="1"/>
      <c r="DD577" s="1"/>
      <c r="DE577" s="1"/>
      <c r="DF577" s="1"/>
      <c r="DG577" s="1"/>
      <c r="DH577" s="1"/>
      <c r="DI577" s="1"/>
      <c r="DJ577" s="1"/>
      <c r="DK577" s="1"/>
      <c r="DL577" s="1"/>
      <c r="DM577" s="1"/>
      <c r="DN577" s="1"/>
      <c r="DO577" s="1"/>
      <c r="DP577" s="1"/>
      <c r="DQ577" s="1"/>
      <c r="DR577" s="1"/>
      <c r="DS577" s="1"/>
      <c r="DT577" s="1"/>
      <c r="DU577" s="1"/>
      <c r="DV577" s="1"/>
      <c r="DW577" s="1"/>
      <c r="DX577" s="1"/>
      <c r="DY577" s="1"/>
      <c r="DZ577" s="1"/>
      <c r="EA577" s="1"/>
      <c r="EB577" s="1"/>
      <c r="EC577" s="1"/>
      <c r="ED577" s="1"/>
      <c r="EE577" s="1"/>
      <c r="EF577" s="1"/>
      <c r="EG577" s="1"/>
      <c r="EH577" s="1"/>
      <c r="EI577" s="1"/>
      <c r="EJ577" s="1"/>
      <c r="EK577" s="1"/>
      <c r="EL577" s="1"/>
      <c r="EM577" s="1"/>
      <c r="EN577" s="1"/>
    </row>
    <row r="578" spans="1:14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c r="BF578" s="1"/>
      <c r="BG578" s="1"/>
      <c r="BH578" s="1"/>
      <c r="BI578" s="1"/>
      <c r="BJ578" s="1"/>
      <c r="BK578" s="1"/>
      <c r="BL578" s="1"/>
      <c r="BM578" s="1"/>
      <c r="BN578" s="1"/>
      <c r="BO578" s="1"/>
      <c r="BP578" s="1"/>
      <c r="BQ578" s="1"/>
      <c r="BR578" s="1"/>
      <c r="BS578" s="1"/>
      <c r="BT578" s="1"/>
      <c r="BU578" s="1"/>
      <c r="BV578" s="1"/>
      <c r="BW578" s="1"/>
      <c r="BX578" s="1"/>
      <c r="BY578" s="1"/>
      <c r="BZ578" s="1"/>
      <c r="CA578" s="1"/>
      <c r="CB578" s="1"/>
      <c r="CC578" s="1"/>
      <c r="CD578" s="1"/>
      <c r="CE578" s="1"/>
      <c r="CF578" s="1"/>
      <c r="CG578" s="1"/>
      <c r="CH578" s="1"/>
      <c r="CI578" s="1"/>
      <c r="CJ578" s="1"/>
      <c r="CK578" s="1"/>
      <c r="CL578" s="1"/>
      <c r="CM578" s="1"/>
      <c r="CN578" s="1"/>
      <c r="CO578" s="1"/>
      <c r="CP578" s="1"/>
      <c r="CQ578" s="1"/>
      <c r="CR578" s="1"/>
      <c r="CS578" s="1"/>
      <c r="CT578" s="1"/>
      <c r="CU578" s="1"/>
      <c r="CV578" s="1"/>
      <c r="CW578" s="1"/>
      <c r="CX578" s="1"/>
      <c r="CY578" s="1"/>
      <c r="CZ578" s="1"/>
      <c r="DA578" s="1"/>
      <c r="DB578" s="1"/>
      <c r="DC578" s="1"/>
      <c r="DD578" s="1"/>
      <c r="DE578" s="1"/>
      <c r="DF578" s="1"/>
      <c r="DG578" s="1"/>
      <c r="DH578" s="1"/>
      <c r="DI578" s="1"/>
      <c r="DJ578" s="1"/>
      <c r="DK578" s="1"/>
      <c r="DL578" s="1"/>
      <c r="DM578" s="1"/>
      <c r="DN578" s="1"/>
      <c r="DO578" s="1"/>
      <c r="DP578" s="1"/>
      <c r="DQ578" s="1"/>
      <c r="DR578" s="1"/>
      <c r="DS578" s="1"/>
      <c r="DT578" s="1"/>
      <c r="DU578" s="1"/>
      <c r="DV578" s="1"/>
      <c r="DW578" s="1"/>
      <c r="DX578" s="1"/>
      <c r="DY578" s="1"/>
      <c r="DZ578" s="1"/>
      <c r="EA578" s="1"/>
      <c r="EB578" s="1"/>
      <c r="EC578" s="1"/>
      <c r="ED578" s="1"/>
      <c r="EE578" s="1"/>
      <c r="EF578" s="1"/>
      <c r="EG578" s="1"/>
      <c r="EH578" s="1"/>
      <c r="EI578" s="1"/>
      <c r="EJ578" s="1"/>
      <c r="EK578" s="1"/>
      <c r="EL578" s="1"/>
      <c r="EM578" s="1"/>
      <c r="EN578" s="1"/>
    </row>
    <row r="579" spans="1:14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c r="BF579" s="1"/>
      <c r="BG579" s="1"/>
      <c r="BH579" s="1"/>
      <c r="BI579" s="1"/>
      <c r="BJ579" s="1"/>
      <c r="BK579" s="1"/>
      <c r="BL579" s="1"/>
      <c r="BM579" s="1"/>
      <c r="BN579" s="1"/>
      <c r="BO579" s="1"/>
      <c r="BP579" s="1"/>
      <c r="BQ579" s="1"/>
      <c r="BR579" s="1"/>
      <c r="BS579" s="1"/>
      <c r="BT579" s="1"/>
      <c r="BU579" s="1"/>
      <c r="BV579" s="1"/>
      <c r="BW579" s="1"/>
      <c r="BX579" s="1"/>
      <c r="BY579" s="1"/>
      <c r="BZ579" s="1"/>
      <c r="CA579" s="1"/>
      <c r="CB579" s="1"/>
      <c r="CC579" s="1"/>
      <c r="CD579" s="1"/>
      <c r="CE579" s="1"/>
      <c r="CF579" s="1"/>
      <c r="CG579" s="1"/>
      <c r="CH579" s="1"/>
      <c r="CI579" s="1"/>
      <c r="CJ579" s="1"/>
      <c r="CK579" s="1"/>
      <c r="CL579" s="1"/>
      <c r="CM579" s="1"/>
      <c r="CN579" s="1"/>
      <c r="CO579" s="1"/>
      <c r="CP579" s="1"/>
      <c r="CQ579" s="1"/>
      <c r="CR579" s="1"/>
      <c r="CS579" s="1"/>
      <c r="CT579" s="1"/>
      <c r="CU579" s="1"/>
      <c r="CV579" s="1"/>
      <c r="CW579" s="1"/>
      <c r="CX579" s="1"/>
      <c r="CY579" s="1"/>
      <c r="CZ579" s="1"/>
      <c r="DA579" s="1"/>
      <c r="DB579" s="1"/>
      <c r="DC579" s="1"/>
      <c r="DD579" s="1"/>
      <c r="DE579" s="1"/>
      <c r="DF579" s="1"/>
      <c r="DG579" s="1"/>
      <c r="DH579" s="1"/>
      <c r="DI579" s="1"/>
      <c r="DJ579" s="1"/>
      <c r="DK579" s="1"/>
      <c r="DL579" s="1"/>
      <c r="DM579" s="1"/>
      <c r="DN579" s="1"/>
      <c r="DO579" s="1"/>
      <c r="DP579" s="1"/>
      <c r="DQ579" s="1"/>
      <c r="DR579" s="1"/>
      <c r="DS579" s="1"/>
      <c r="DT579" s="1"/>
      <c r="DU579" s="1"/>
      <c r="DV579" s="1"/>
      <c r="DW579" s="1"/>
      <c r="DX579" s="1"/>
      <c r="DY579" s="1"/>
      <c r="DZ579" s="1"/>
      <c r="EA579" s="1"/>
      <c r="EB579" s="1"/>
      <c r="EC579" s="1"/>
      <c r="ED579" s="1"/>
      <c r="EE579" s="1"/>
      <c r="EF579" s="1"/>
      <c r="EG579" s="1"/>
      <c r="EH579" s="1"/>
      <c r="EI579" s="1"/>
      <c r="EJ579" s="1"/>
      <c r="EK579" s="1"/>
      <c r="EL579" s="1"/>
      <c r="EM579" s="1"/>
      <c r="EN579" s="1"/>
    </row>
    <row r="580" spans="1:14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c r="BF580" s="1"/>
      <c r="BG580" s="1"/>
      <c r="BH580" s="1"/>
      <c r="BI580" s="1"/>
      <c r="BJ580" s="1"/>
      <c r="BK580" s="1"/>
      <c r="BL580" s="1"/>
      <c r="BM580" s="1"/>
      <c r="BN580" s="1"/>
      <c r="BO580" s="1"/>
      <c r="BP580" s="1"/>
      <c r="BQ580" s="1"/>
      <c r="BR580" s="1"/>
      <c r="BS580" s="1"/>
      <c r="BT580" s="1"/>
      <c r="BU580" s="1"/>
      <c r="BV580" s="1"/>
      <c r="BW580" s="1"/>
      <c r="BX580" s="1"/>
      <c r="BY580" s="1"/>
      <c r="BZ580" s="1"/>
      <c r="CA580" s="1"/>
      <c r="CB580" s="1"/>
      <c r="CC580" s="1"/>
      <c r="CD580" s="1"/>
      <c r="CE580" s="1"/>
      <c r="CF580" s="1"/>
      <c r="CG580" s="1"/>
      <c r="CH580" s="1"/>
      <c r="CI580" s="1"/>
      <c r="CJ580" s="1"/>
      <c r="CK580" s="1"/>
      <c r="CL580" s="1"/>
      <c r="CM580" s="1"/>
      <c r="CN580" s="1"/>
      <c r="CO580" s="1"/>
      <c r="CP580" s="1"/>
      <c r="CQ580" s="1"/>
      <c r="CR580" s="1"/>
      <c r="CS580" s="1"/>
      <c r="CT580" s="1"/>
      <c r="CU580" s="1"/>
      <c r="CV580" s="1"/>
      <c r="CW580" s="1"/>
      <c r="CX580" s="1"/>
      <c r="CY580" s="1"/>
      <c r="CZ580" s="1"/>
      <c r="DA580" s="1"/>
      <c r="DB580" s="1"/>
      <c r="DC580" s="1"/>
      <c r="DD580" s="1"/>
      <c r="DE580" s="1"/>
      <c r="DF580" s="1"/>
      <c r="DG580" s="1"/>
      <c r="DH580" s="1"/>
      <c r="DI580" s="1"/>
      <c r="DJ580" s="1"/>
      <c r="DK580" s="1"/>
      <c r="DL580" s="1"/>
      <c r="DM580" s="1"/>
      <c r="DN580" s="1"/>
      <c r="DO580" s="1"/>
      <c r="DP580" s="1"/>
      <c r="DQ580" s="1"/>
      <c r="DR580" s="1"/>
      <c r="DS580" s="1"/>
      <c r="DT580" s="1"/>
      <c r="DU580" s="1"/>
      <c r="DV580" s="1"/>
      <c r="DW580" s="1"/>
      <c r="DX580" s="1"/>
      <c r="DY580" s="1"/>
      <c r="DZ580" s="1"/>
      <c r="EA580" s="1"/>
      <c r="EB580" s="1"/>
      <c r="EC580" s="1"/>
      <c r="ED580" s="1"/>
      <c r="EE580" s="1"/>
      <c r="EF580" s="1"/>
      <c r="EG580" s="1"/>
      <c r="EH580" s="1"/>
      <c r="EI580" s="1"/>
      <c r="EJ580" s="1"/>
      <c r="EK580" s="1"/>
      <c r="EL580" s="1"/>
      <c r="EM580" s="1"/>
      <c r="EN580" s="1"/>
    </row>
    <row r="581" spans="1:14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c r="BF581" s="1"/>
      <c r="BG581" s="1"/>
      <c r="BH581" s="1"/>
      <c r="BI581" s="1"/>
      <c r="BJ581" s="1"/>
      <c r="BK581" s="1"/>
      <c r="BL581" s="1"/>
      <c r="BM581" s="1"/>
      <c r="BN581" s="1"/>
      <c r="BO581" s="1"/>
      <c r="BP581" s="1"/>
      <c r="BQ581" s="1"/>
      <c r="BR581" s="1"/>
      <c r="BS581" s="1"/>
      <c r="BT581" s="1"/>
      <c r="BU581" s="1"/>
      <c r="BV581" s="1"/>
      <c r="BW581" s="1"/>
      <c r="BX581" s="1"/>
      <c r="BY581" s="1"/>
      <c r="BZ581" s="1"/>
      <c r="CA581" s="1"/>
      <c r="CB581" s="1"/>
      <c r="CC581" s="1"/>
      <c r="CD581" s="1"/>
      <c r="CE581" s="1"/>
      <c r="CF581" s="1"/>
      <c r="CG581" s="1"/>
      <c r="CH581" s="1"/>
      <c r="CI581" s="1"/>
      <c r="CJ581" s="1"/>
      <c r="CK581" s="1"/>
      <c r="CL581" s="1"/>
      <c r="CM581" s="1"/>
      <c r="CN581" s="1"/>
      <c r="CO581" s="1"/>
      <c r="CP581" s="1"/>
      <c r="CQ581" s="1"/>
      <c r="CR581" s="1"/>
      <c r="CS581" s="1"/>
      <c r="CT581" s="1"/>
      <c r="CU581" s="1"/>
      <c r="CV581" s="1"/>
      <c r="CW581" s="1"/>
      <c r="CX581" s="1"/>
      <c r="CY581" s="1"/>
      <c r="CZ581" s="1"/>
      <c r="DA581" s="1"/>
      <c r="DB581" s="1"/>
      <c r="DC581" s="1"/>
      <c r="DD581" s="1"/>
      <c r="DE581" s="1"/>
      <c r="DF581" s="1"/>
      <c r="DG581" s="1"/>
      <c r="DH581" s="1"/>
      <c r="DI581" s="1"/>
      <c r="DJ581" s="1"/>
      <c r="DK581" s="1"/>
      <c r="DL581" s="1"/>
      <c r="DM581" s="1"/>
      <c r="DN581" s="1"/>
      <c r="DO581" s="1"/>
      <c r="DP581" s="1"/>
      <c r="DQ581" s="1"/>
      <c r="DR581" s="1"/>
      <c r="DS581" s="1"/>
      <c r="DT581" s="1"/>
      <c r="DU581" s="1"/>
      <c r="DV581" s="1"/>
      <c r="DW581" s="1"/>
      <c r="DX581" s="1"/>
      <c r="DY581" s="1"/>
      <c r="DZ581" s="1"/>
      <c r="EA581" s="1"/>
      <c r="EB581" s="1"/>
      <c r="EC581" s="1"/>
      <c r="ED581" s="1"/>
      <c r="EE581" s="1"/>
      <c r="EF581" s="1"/>
      <c r="EG581" s="1"/>
      <c r="EH581" s="1"/>
      <c r="EI581" s="1"/>
      <c r="EJ581" s="1"/>
      <c r="EK581" s="1"/>
      <c r="EL581" s="1"/>
      <c r="EM581" s="1"/>
      <c r="EN581" s="1"/>
    </row>
    <row r="582" spans="1:14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c r="BF582" s="1"/>
      <c r="BG582" s="1"/>
      <c r="BH582" s="1"/>
      <c r="BI582" s="1"/>
      <c r="BJ582" s="1"/>
      <c r="BK582" s="1"/>
      <c r="BL582" s="1"/>
      <c r="BM582" s="1"/>
      <c r="BN582" s="1"/>
      <c r="BO582" s="1"/>
      <c r="BP582" s="1"/>
      <c r="BQ582" s="1"/>
      <c r="BR582" s="1"/>
      <c r="BS582" s="1"/>
      <c r="BT582" s="1"/>
      <c r="BU582" s="1"/>
      <c r="BV582" s="1"/>
      <c r="BW582" s="1"/>
      <c r="BX582" s="1"/>
      <c r="BY582" s="1"/>
      <c r="BZ582" s="1"/>
      <c r="CA582" s="1"/>
      <c r="CB582" s="1"/>
      <c r="CC582" s="1"/>
      <c r="CD582" s="1"/>
      <c r="CE582" s="1"/>
      <c r="CF582" s="1"/>
      <c r="CG582" s="1"/>
      <c r="CH582" s="1"/>
      <c r="CI582" s="1"/>
      <c r="CJ582" s="1"/>
      <c r="CK582" s="1"/>
      <c r="CL582" s="1"/>
      <c r="CM582" s="1"/>
      <c r="CN582" s="1"/>
      <c r="CO582" s="1"/>
      <c r="CP582" s="1"/>
      <c r="CQ582" s="1"/>
      <c r="CR582" s="1"/>
      <c r="CS582" s="1"/>
      <c r="CT582" s="1"/>
      <c r="CU582" s="1"/>
      <c r="CV582" s="1"/>
      <c r="CW582" s="1"/>
      <c r="CX582" s="1"/>
      <c r="CY582" s="1"/>
      <c r="CZ582" s="1"/>
      <c r="DA582" s="1"/>
      <c r="DB582" s="1"/>
      <c r="DC582" s="1"/>
      <c r="DD582" s="1"/>
      <c r="DE582" s="1"/>
      <c r="DF582" s="1"/>
      <c r="DG582" s="1"/>
      <c r="DH582" s="1"/>
      <c r="DI582" s="1"/>
      <c r="DJ582" s="1"/>
      <c r="DK582" s="1"/>
      <c r="DL582" s="1"/>
      <c r="DM582" s="1"/>
      <c r="DN582" s="1"/>
      <c r="DO582" s="1"/>
      <c r="DP582" s="1"/>
      <c r="DQ582" s="1"/>
      <c r="DR582" s="1"/>
      <c r="DS582" s="1"/>
      <c r="DT582" s="1"/>
      <c r="DU582" s="1"/>
      <c r="DV582" s="1"/>
      <c r="DW582" s="1"/>
      <c r="DX582" s="1"/>
      <c r="DY582" s="1"/>
      <c r="DZ582" s="1"/>
      <c r="EA582" s="1"/>
      <c r="EB582" s="1"/>
      <c r="EC582" s="1"/>
      <c r="ED582" s="1"/>
      <c r="EE582" s="1"/>
      <c r="EF582" s="1"/>
      <c r="EG582" s="1"/>
      <c r="EH582" s="1"/>
      <c r="EI582" s="1"/>
      <c r="EJ582" s="1"/>
      <c r="EK582" s="1"/>
      <c r="EL582" s="1"/>
      <c r="EM582" s="1"/>
      <c r="EN582" s="1"/>
    </row>
    <row r="583" spans="1:14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c r="BF583" s="1"/>
      <c r="BG583" s="1"/>
      <c r="BH583" s="1"/>
      <c r="BI583" s="1"/>
      <c r="BJ583" s="1"/>
      <c r="BK583" s="1"/>
      <c r="BL583" s="1"/>
      <c r="BM583" s="1"/>
      <c r="BN583" s="1"/>
      <c r="BO583" s="1"/>
      <c r="BP583" s="1"/>
      <c r="BQ583" s="1"/>
      <c r="BR583" s="1"/>
      <c r="BS583" s="1"/>
      <c r="BT583" s="1"/>
      <c r="BU583" s="1"/>
      <c r="BV583" s="1"/>
      <c r="BW583" s="1"/>
      <c r="BX583" s="1"/>
      <c r="BY583" s="1"/>
      <c r="BZ583" s="1"/>
      <c r="CA583" s="1"/>
      <c r="CB583" s="1"/>
      <c r="CC583" s="1"/>
      <c r="CD583" s="1"/>
      <c r="CE583" s="1"/>
      <c r="CF583" s="1"/>
      <c r="CG583" s="1"/>
      <c r="CH583" s="1"/>
      <c r="CI583" s="1"/>
      <c r="CJ583" s="1"/>
      <c r="CK583" s="1"/>
      <c r="CL583" s="1"/>
      <c r="CM583" s="1"/>
      <c r="CN583" s="1"/>
      <c r="CO583" s="1"/>
      <c r="CP583" s="1"/>
      <c r="CQ583" s="1"/>
      <c r="CR583" s="1"/>
      <c r="CS583" s="1"/>
      <c r="CT583" s="1"/>
      <c r="CU583" s="1"/>
      <c r="CV583" s="1"/>
      <c r="CW583" s="1"/>
      <c r="CX583" s="1"/>
      <c r="CY583" s="1"/>
      <c r="CZ583" s="1"/>
      <c r="DA583" s="1"/>
      <c r="DB583" s="1"/>
      <c r="DC583" s="1"/>
      <c r="DD583" s="1"/>
      <c r="DE583" s="1"/>
      <c r="DF583" s="1"/>
      <c r="DG583" s="1"/>
      <c r="DH583" s="1"/>
      <c r="DI583" s="1"/>
      <c r="DJ583" s="1"/>
      <c r="DK583" s="1"/>
      <c r="DL583" s="1"/>
      <c r="DM583" s="1"/>
      <c r="DN583" s="1"/>
      <c r="DO583" s="1"/>
      <c r="DP583" s="1"/>
      <c r="DQ583" s="1"/>
      <c r="DR583" s="1"/>
      <c r="DS583" s="1"/>
      <c r="DT583" s="1"/>
      <c r="DU583" s="1"/>
      <c r="DV583" s="1"/>
      <c r="DW583" s="1"/>
      <c r="DX583" s="1"/>
      <c r="DY583" s="1"/>
      <c r="DZ583" s="1"/>
      <c r="EA583" s="1"/>
      <c r="EB583" s="1"/>
      <c r="EC583" s="1"/>
      <c r="ED583" s="1"/>
      <c r="EE583" s="1"/>
      <c r="EF583" s="1"/>
      <c r="EG583" s="1"/>
      <c r="EH583" s="1"/>
      <c r="EI583" s="1"/>
      <c r="EJ583" s="1"/>
      <c r="EK583" s="1"/>
      <c r="EL583" s="1"/>
      <c r="EM583" s="1"/>
      <c r="EN583" s="1"/>
    </row>
    <row r="584" spans="1:14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c r="BF584" s="1"/>
      <c r="BG584" s="1"/>
      <c r="BH584" s="1"/>
      <c r="BI584" s="1"/>
      <c r="BJ584" s="1"/>
      <c r="BK584" s="1"/>
      <c r="BL584" s="1"/>
      <c r="BM584" s="1"/>
      <c r="BN584" s="1"/>
      <c r="BO584" s="1"/>
      <c r="BP584" s="1"/>
      <c r="BQ584" s="1"/>
      <c r="BR584" s="1"/>
      <c r="BS584" s="1"/>
      <c r="BT584" s="1"/>
      <c r="BU584" s="1"/>
      <c r="BV584" s="1"/>
      <c r="BW584" s="1"/>
      <c r="BX584" s="1"/>
      <c r="BY584" s="1"/>
      <c r="BZ584" s="1"/>
      <c r="CA584" s="1"/>
      <c r="CB584" s="1"/>
      <c r="CC584" s="1"/>
      <c r="CD584" s="1"/>
      <c r="CE584" s="1"/>
      <c r="CF584" s="1"/>
      <c r="CG584" s="1"/>
      <c r="CH584" s="1"/>
      <c r="CI584" s="1"/>
      <c r="CJ584" s="1"/>
      <c r="CK584" s="1"/>
      <c r="CL584" s="1"/>
      <c r="CM584" s="1"/>
      <c r="CN584" s="1"/>
      <c r="CO584" s="1"/>
      <c r="CP584" s="1"/>
      <c r="CQ584" s="1"/>
      <c r="CR584" s="1"/>
      <c r="CS584" s="1"/>
      <c r="CT584" s="1"/>
      <c r="CU584" s="1"/>
      <c r="CV584" s="1"/>
      <c r="CW584" s="1"/>
      <c r="CX584" s="1"/>
      <c r="CY584" s="1"/>
      <c r="CZ584" s="1"/>
      <c r="DA584" s="1"/>
      <c r="DB584" s="1"/>
      <c r="DC584" s="1"/>
      <c r="DD584" s="1"/>
      <c r="DE584" s="1"/>
      <c r="DF584" s="1"/>
      <c r="DG584" s="1"/>
      <c r="DH584" s="1"/>
      <c r="DI584" s="1"/>
      <c r="DJ584" s="1"/>
      <c r="DK584" s="1"/>
      <c r="DL584" s="1"/>
      <c r="DM584" s="1"/>
      <c r="DN584" s="1"/>
      <c r="DO584" s="1"/>
      <c r="DP584" s="1"/>
      <c r="DQ584" s="1"/>
      <c r="DR584" s="1"/>
      <c r="DS584" s="1"/>
      <c r="DT584" s="1"/>
      <c r="DU584" s="1"/>
      <c r="DV584" s="1"/>
      <c r="DW584" s="1"/>
      <c r="DX584" s="1"/>
      <c r="DY584" s="1"/>
      <c r="DZ584" s="1"/>
      <c r="EA584" s="1"/>
      <c r="EB584" s="1"/>
      <c r="EC584" s="1"/>
      <c r="ED584" s="1"/>
      <c r="EE584" s="1"/>
      <c r="EF584" s="1"/>
      <c r="EG584" s="1"/>
      <c r="EH584" s="1"/>
      <c r="EI584" s="1"/>
      <c r="EJ584" s="1"/>
      <c r="EK584" s="1"/>
      <c r="EL584" s="1"/>
      <c r="EM584" s="1"/>
      <c r="EN584" s="1"/>
    </row>
    <row r="585" spans="1:14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c r="BF585" s="1"/>
      <c r="BG585" s="1"/>
      <c r="BH585" s="1"/>
      <c r="BI585" s="1"/>
      <c r="BJ585" s="1"/>
      <c r="BK585" s="1"/>
      <c r="BL585" s="1"/>
      <c r="BM585" s="1"/>
      <c r="BN585" s="1"/>
      <c r="BO585" s="1"/>
      <c r="BP585" s="1"/>
      <c r="BQ585" s="1"/>
      <c r="BR585" s="1"/>
      <c r="BS585" s="1"/>
      <c r="BT585" s="1"/>
      <c r="BU585" s="1"/>
      <c r="BV585" s="1"/>
      <c r="BW585" s="1"/>
      <c r="BX585" s="1"/>
      <c r="BY585" s="1"/>
      <c r="BZ585" s="1"/>
      <c r="CA585" s="1"/>
      <c r="CB585" s="1"/>
      <c r="CC585" s="1"/>
      <c r="CD585" s="1"/>
      <c r="CE585" s="1"/>
      <c r="CF585" s="1"/>
      <c r="CG585" s="1"/>
      <c r="CH585" s="1"/>
      <c r="CI585" s="1"/>
      <c r="CJ585" s="1"/>
      <c r="CK585" s="1"/>
      <c r="CL585" s="1"/>
      <c r="CM585" s="1"/>
      <c r="CN585" s="1"/>
      <c r="CO585" s="1"/>
      <c r="CP585" s="1"/>
      <c r="CQ585" s="1"/>
      <c r="CR585" s="1"/>
      <c r="CS585" s="1"/>
      <c r="CT585" s="1"/>
      <c r="CU585" s="1"/>
      <c r="CV585" s="1"/>
      <c r="CW585" s="1"/>
      <c r="CX585" s="1"/>
      <c r="CY585" s="1"/>
      <c r="CZ585" s="1"/>
      <c r="DA585" s="1"/>
      <c r="DB585" s="1"/>
      <c r="DC585" s="1"/>
      <c r="DD585" s="1"/>
      <c r="DE585" s="1"/>
      <c r="DF585" s="1"/>
      <c r="DG585" s="1"/>
      <c r="DH585" s="1"/>
      <c r="DI585" s="1"/>
      <c r="DJ585" s="1"/>
      <c r="DK585" s="1"/>
      <c r="DL585" s="1"/>
      <c r="DM585" s="1"/>
      <c r="DN585" s="1"/>
      <c r="DO585" s="1"/>
      <c r="DP585" s="1"/>
      <c r="DQ585" s="1"/>
      <c r="DR585" s="1"/>
      <c r="DS585" s="1"/>
      <c r="DT585" s="1"/>
      <c r="DU585" s="1"/>
      <c r="DV585" s="1"/>
      <c r="DW585" s="1"/>
      <c r="DX585" s="1"/>
      <c r="DY585" s="1"/>
      <c r="DZ585" s="1"/>
      <c r="EA585" s="1"/>
      <c r="EB585" s="1"/>
      <c r="EC585" s="1"/>
      <c r="ED585" s="1"/>
      <c r="EE585" s="1"/>
      <c r="EF585" s="1"/>
      <c r="EG585" s="1"/>
      <c r="EH585" s="1"/>
      <c r="EI585" s="1"/>
      <c r="EJ585" s="1"/>
      <c r="EK585" s="1"/>
      <c r="EL585" s="1"/>
      <c r="EM585" s="1"/>
      <c r="EN585" s="1"/>
    </row>
    <row r="586" spans="1:14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c r="BF586" s="1"/>
      <c r="BG586" s="1"/>
      <c r="BH586" s="1"/>
      <c r="BI586" s="1"/>
      <c r="BJ586" s="1"/>
      <c r="BK586" s="1"/>
      <c r="BL586" s="1"/>
      <c r="BM586" s="1"/>
      <c r="BN586" s="1"/>
      <c r="BO586" s="1"/>
      <c r="BP586" s="1"/>
      <c r="BQ586" s="1"/>
      <c r="BR586" s="1"/>
      <c r="BS586" s="1"/>
      <c r="BT586" s="1"/>
      <c r="BU586" s="1"/>
      <c r="BV586" s="1"/>
      <c r="BW586" s="1"/>
      <c r="BX586" s="1"/>
      <c r="BY586" s="1"/>
      <c r="BZ586" s="1"/>
      <c r="CA586" s="1"/>
      <c r="CB586" s="1"/>
      <c r="CC586" s="1"/>
      <c r="CD586" s="1"/>
      <c r="CE586" s="1"/>
      <c r="CF586" s="1"/>
      <c r="CG586" s="1"/>
      <c r="CH586" s="1"/>
      <c r="CI586" s="1"/>
      <c r="CJ586" s="1"/>
      <c r="CK586" s="1"/>
      <c r="CL586" s="1"/>
      <c r="CM586" s="1"/>
      <c r="CN586" s="1"/>
      <c r="CO586" s="1"/>
      <c r="CP586" s="1"/>
      <c r="CQ586" s="1"/>
      <c r="CR586" s="1"/>
      <c r="CS586" s="1"/>
      <c r="CT586" s="1"/>
      <c r="CU586" s="1"/>
      <c r="CV586" s="1"/>
      <c r="CW586" s="1"/>
      <c r="CX586" s="1"/>
      <c r="CY586" s="1"/>
      <c r="CZ586" s="1"/>
      <c r="DA586" s="1"/>
      <c r="DB586" s="1"/>
      <c r="DC586" s="1"/>
      <c r="DD586" s="1"/>
      <c r="DE586" s="1"/>
      <c r="DF586" s="1"/>
      <c r="DG586" s="1"/>
      <c r="DH586" s="1"/>
      <c r="DI586" s="1"/>
      <c r="DJ586" s="1"/>
      <c r="DK586" s="1"/>
      <c r="DL586" s="1"/>
      <c r="DM586" s="1"/>
      <c r="DN586" s="1"/>
      <c r="DO586" s="1"/>
      <c r="DP586" s="1"/>
      <c r="DQ586" s="1"/>
      <c r="DR586" s="1"/>
      <c r="DS586" s="1"/>
      <c r="DT586" s="1"/>
      <c r="DU586" s="1"/>
      <c r="DV586" s="1"/>
      <c r="DW586" s="1"/>
      <c r="DX586" s="1"/>
      <c r="DY586" s="1"/>
      <c r="DZ586" s="1"/>
      <c r="EA586" s="1"/>
      <c r="EB586" s="1"/>
      <c r="EC586" s="1"/>
      <c r="ED586" s="1"/>
      <c r="EE586" s="1"/>
      <c r="EF586" s="1"/>
      <c r="EG586" s="1"/>
      <c r="EH586" s="1"/>
      <c r="EI586" s="1"/>
      <c r="EJ586" s="1"/>
      <c r="EK586" s="1"/>
      <c r="EL586" s="1"/>
      <c r="EM586" s="1"/>
      <c r="EN586" s="1"/>
    </row>
    <row r="587" spans="1:14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c r="BF587" s="1"/>
      <c r="BG587" s="1"/>
      <c r="BH587" s="1"/>
      <c r="BI587" s="1"/>
      <c r="BJ587" s="1"/>
      <c r="BK587" s="1"/>
      <c r="BL587" s="1"/>
      <c r="BM587" s="1"/>
      <c r="BN587" s="1"/>
      <c r="BO587" s="1"/>
      <c r="BP587" s="1"/>
      <c r="BQ587" s="1"/>
      <c r="BR587" s="1"/>
      <c r="BS587" s="1"/>
      <c r="BT587" s="1"/>
      <c r="BU587" s="1"/>
      <c r="BV587" s="1"/>
      <c r="BW587" s="1"/>
      <c r="BX587" s="1"/>
      <c r="BY587" s="1"/>
      <c r="BZ587" s="1"/>
      <c r="CA587" s="1"/>
      <c r="CB587" s="1"/>
      <c r="CC587" s="1"/>
      <c r="CD587" s="1"/>
      <c r="CE587" s="1"/>
      <c r="CF587" s="1"/>
      <c r="CG587" s="1"/>
      <c r="CH587" s="1"/>
      <c r="CI587" s="1"/>
      <c r="CJ587" s="1"/>
      <c r="CK587" s="1"/>
      <c r="CL587" s="1"/>
      <c r="CM587" s="1"/>
      <c r="CN587" s="1"/>
      <c r="CO587" s="1"/>
      <c r="CP587" s="1"/>
      <c r="CQ587" s="1"/>
      <c r="CR587" s="1"/>
      <c r="CS587" s="1"/>
      <c r="CT587" s="1"/>
      <c r="CU587" s="1"/>
      <c r="CV587" s="1"/>
      <c r="CW587" s="1"/>
      <c r="CX587" s="1"/>
      <c r="CY587" s="1"/>
      <c r="CZ587" s="1"/>
      <c r="DA587" s="1"/>
      <c r="DB587" s="1"/>
      <c r="DC587" s="1"/>
      <c r="DD587" s="1"/>
      <c r="DE587" s="1"/>
      <c r="DF587" s="1"/>
      <c r="DG587" s="1"/>
      <c r="DH587" s="1"/>
      <c r="DI587" s="1"/>
      <c r="DJ587" s="1"/>
      <c r="DK587" s="1"/>
      <c r="DL587" s="1"/>
      <c r="DM587" s="1"/>
      <c r="DN587" s="1"/>
      <c r="DO587" s="1"/>
      <c r="DP587" s="1"/>
      <c r="DQ587" s="1"/>
      <c r="DR587" s="1"/>
      <c r="DS587" s="1"/>
      <c r="DT587" s="1"/>
      <c r="DU587" s="1"/>
      <c r="DV587" s="1"/>
      <c r="DW587" s="1"/>
      <c r="DX587" s="1"/>
      <c r="DY587" s="1"/>
      <c r="DZ587" s="1"/>
      <c r="EA587" s="1"/>
      <c r="EB587" s="1"/>
      <c r="EC587" s="1"/>
      <c r="ED587" s="1"/>
      <c r="EE587" s="1"/>
      <c r="EF587" s="1"/>
      <c r="EG587" s="1"/>
      <c r="EH587" s="1"/>
      <c r="EI587" s="1"/>
      <c r="EJ587" s="1"/>
      <c r="EK587" s="1"/>
      <c r="EL587" s="1"/>
      <c r="EM587" s="1"/>
      <c r="EN587" s="1"/>
    </row>
    <row r="588" spans="1:14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c r="BF588" s="1"/>
      <c r="BG588" s="1"/>
      <c r="BH588" s="1"/>
      <c r="BI588" s="1"/>
      <c r="BJ588" s="1"/>
      <c r="BK588" s="1"/>
      <c r="BL588" s="1"/>
      <c r="BM588" s="1"/>
      <c r="BN588" s="1"/>
      <c r="BO588" s="1"/>
      <c r="BP588" s="1"/>
      <c r="BQ588" s="1"/>
      <c r="BR588" s="1"/>
      <c r="BS588" s="1"/>
      <c r="BT588" s="1"/>
      <c r="BU588" s="1"/>
      <c r="BV588" s="1"/>
      <c r="BW588" s="1"/>
      <c r="BX588" s="1"/>
      <c r="BY588" s="1"/>
      <c r="BZ588" s="1"/>
      <c r="CA588" s="1"/>
      <c r="CB588" s="1"/>
      <c r="CC588" s="1"/>
      <c r="CD588" s="1"/>
      <c r="CE588" s="1"/>
      <c r="CF588" s="1"/>
      <c r="CG588" s="1"/>
      <c r="CH588" s="1"/>
      <c r="CI588" s="1"/>
      <c r="CJ588" s="1"/>
      <c r="CK588" s="1"/>
      <c r="CL588" s="1"/>
      <c r="CM588" s="1"/>
      <c r="CN588" s="1"/>
      <c r="CO588" s="1"/>
      <c r="CP588" s="1"/>
      <c r="CQ588" s="1"/>
      <c r="CR588" s="1"/>
      <c r="CS588" s="1"/>
      <c r="CT588" s="1"/>
      <c r="CU588" s="1"/>
      <c r="CV588" s="1"/>
      <c r="CW588" s="1"/>
      <c r="CX588" s="1"/>
      <c r="CY588" s="1"/>
      <c r="CZ588" s="1"/>
      <c r="DA588" s="1"/>
      <c r="DB588" s="1"/>
      <c r="DC588" s="1"/>
      <c r="DD588" s="1"/>
      <c r="DE588" s="1"/>
      <c r="DF588" s="1"/>
      <c r="DG588" s="1"/>
      <c r="DH588" s="1"/>
      <c r="DI588" s="1"/>
      <c r="DJ588" s="1"/>
      <c r="DK588" s="1"/>
      <c r="DL588" s="1"/>
      <c r="DM588" s="1"/>
      <c r="DN588" s="1"/>
      <c r="DO588" s="1"/>
      <c r="DP588" s="1"/>
      <c r="DQ588" s="1"/>
      <c r="DR588" s="1"/>
      <c r="DS588" s="1"/>
      <c r="DT588" s="1"/>
      <c r="DU588" s="1"/>
      <c r="DV588" s="1"/>
      <c r="DW588" s="1"/>
      <c r="DX588" s="1"/>
      <c r="DY588" s="1"/>
      <c r="DZ588" s="1"/>
      <c r="EA588" s="1"/>
      <c r="EB588" s="1"/>
      <c r="EC588" s="1"/>
      <c r="ED588" s="1"/>
      <c r="EE588" s="1"/>
      <c r="EF588" s="1"/>
      <c r="EG588" s="1"/>
      <c r="EH588" s="1"/>
      <c r="EI588" s="1"/>
      <c r="EJ588" s="1"/>
      <c r="EK588" s="1"/>
      <c r="EL588" s="1"/>
      <c r="EM588" s="1"/>
      <c r="EN588" s="1"/>
    </row>
    <row r="589" spans="1:14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c r="BF589" s="1"/>
      <c r="BG589" s="1"/>
      <c r="BH589" s="1"/>
      <c r="BI589" s="1"/>
      <c r="BJ589" s="1"/>
      <c r="BK589" s="1"/>
      <c r="BL589" s="1"/>
      <c r="BM589" s="1"/>
      <c r="BN589" s="1"/>
      <c r="BO589" s="1"/>
      <c r="BP589" s="1"/>
      <c r="BQ589" s="1"/>
      <c r="BR589" s="1"/>
      <c r="BS589" s="1"/>
      <c r="BT589" s="1"/>
      <c r="BU589" s="1"/>
      <c r="BV589" s="1"/>
      <c r="BW589" s="1"/>
      <c r="BX589" s="1"/>
      <c r="BY589" s="1"/>
      <c r="BZ589" s="1"/>
      <c r="CA589" s="1"/>
      <c r="CB589" s="1"/>
      <c r="CC589" s="1"/>
      <c r="CD589" s="1"/>
      <c r="CE589" s="1"/>
      <c r="CF589" s="1"/>
      <c r="CG589" s="1"/>
      <c r="CH589" s="1"/>
      <c r="CI589" s="1"/>
      <c r="CJ589" s="1"/>
      <c r="CK589" s="1"/>
      <c r="CL589" s="1"/>
      <c r="CM589" s="1"/>
      <c r="CN589" s="1"/>
      <c r="CO589" s="1"/>
      <c r="CP589" s="1"/>
      <c r="CQ589" s="1"/>
      <c r="CR589" s="1"/>
      <c r="CS589" s="1"/>
      <c r="CT589" s="1"/>
      <c r="CU589" s="1"/>
      <c r="CV589" s="1"/>
      <c r="CW589" s="1"/>
      <c r="CX589" s="1"/>
      <c r="CY589" s="1"/>
      <c r="CZ589" s="1"/>
      <c r="DA589" s="1"/>
      <c r="DB589" s="1"/>
      <c r="DC589" s="1"/>
      <c r="DD589" s="1"/>
      <c r="DE589" s="1"/>
      <c r="DF589" s="1"/>
      <c r="DG589" s="1"/>
      <c r="DH589" s="1"/>
      <c r="DI589" s="1"/>
      <c r="DJ589" s="1"/>
      <c r="DK589" s="1"/>
      <c r="DL589" s="1"/>
      <c r="DM589" s="1"/>
      <c r="DN589" s="1"/>
      <c r="DO589" s="1"/>
      <c r="DP589" s="1"/>
      <c r="DQ589" s="1"/>
      <c r="DR589" s="1"/>
      <c r="DS589" s="1"/>
      <c r="DT589" s="1"/>
      <c r="DU589" s="1"/>
      <c r="DV589" s="1"/>
      <c r="DW589" s="1"/>
      <c r="DX589" s="1"/>
      <c r="DY589" s="1"/>
      <c r="DZ589" s="1"/>
      <c r="EA589" s="1"/>
      <c r="EB589" s="1"/>
      <c r="EC589" s="1"/>
      <c r="ED589" s="1"/>
      <c r="EE589" s="1"/>
      <c r="EF589" s="1"/>
      <c r="EG589" s="1"/>
      <c r="EH589" s="1"/>
      <c r="EI589" s="1"/>
      <c r="EJ589" s="1"/>
      <c r="EK589" s="1"/>
      <c r="EL589" s="1"/>
      <c r="EM589" s="1"/>
      <c r="EN589" s="1"/>
    </row>
    <row r="590" spans="1:14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c r="BF590" s="1"/>
      <c r="BG590" s="1"/>
      <c r="BH590" s="1"/>
      <c r="BI590" s="1"/>
      <c r="BJ590" s="1"/>
      <c r="BK590" s="1"/>
      <c r="BL590" s="1"/>
      <c r="BM590" s="1"/>
      <c r="BN590" s="1"/>
      <c r="BO590" s="1"/>
      <c r="BP590" s="1"/>
      <c r="BQ590" s="1"/>
      <c r="BR590" s="1"/>
      <c r="BS590" s="1"/>
      <c r="BT590" s="1"/>
      <c r="BU590" s="1"/>
      <c r="BV590" s="1"/>
      <c r="BW590" s="1"/>
      <c r="BX590" s="1"/>
      <c r="BY590" s="1"/>
      <c r="BZ590" s="1"/>
      <c r="CA590" s="1"/>
      <c r="CB590" s="1"/>
      <c r="CC590" s="1"/>
      <c r="CD590" s="1"/>
      <c r="CE590" s="1"/>
      <c r="CF590" s="1"/>
      <c r="CG590" s="1"/>
      <c r="CH590" s="1"/>
      <c r="CI590" s="1"/>
      <c r="CJ590" s="1"/>
      <c r="CK590" s="1"/>
      <c r="CL590" s="1"/>
      <c r="CM590" s="1"/>
      <c r="CN590" s="1"/>
      <c r="CO590" s="1"/>
      <c r="CP590" s="1"/>
      <c r="CQ590" s="1"/>
      <c r="CR590" s="1"/>
      <c r="CS590" s="1"/>
      <c r="CT590" s="1"/>
      <c r="CU590" s="1"/>
      <c r="CV590" s="1"/>
      <c r="CW590" s="1"/>
      <c r="CX590" s="1"/>
      <c r="CY590" s="1"/>
      <c r="CZ590" s="1"/>
      <c r="DA590" s="1"/>
      <c r="DB590" s="1"/>
      <c r="DC590" s="1"/>
      <c r="DD590" s="1"/>
      <c r="DE590" s="1"/>
      <c r="DF590" s="1"/>
      <c r="DG590" s="1"/>
      <c r="DH590" s="1"/>
      <c r="DI590" s="1"/>
      <c r="DJ590" s="1"/>
      <c r="DK590" s="1"/>
      <c r="DL590" s="1"/>
      <c r="DM590" s="1"/>
      <c r="DN590" s="1"/>
      <c r="DO590" s="1"/>
      <c r="DP590" s="1"/>
      <c r="DQ590" s="1"/>
      <c r="DR590" s="1"/>
      <c r="DS590" s="1"/>
      <c r="DT590" s="1"/>
      <c r="DU590" s="1"/>
      <c r="DV590" s="1"/>
      <c r="DW590" s="1"/>
      <c r="DX590" s="1"/>
      <c r="DY590" s="1"/>
      <c r="DZ590" s="1"/>
      <c r="EA590" s="1"/>
      <c r="EB590" s="1"/>
      <c r="EC590" s="1"/>
      <c r="ED590" s="1"/>
      <c r="EE590" s="1"/>
      <c r="EF590" s="1"/>
      <c r="EG590" s="1"/>
      <c r="EH590" s="1"/>
      <c r="EI590" s="1"/>
      <c r="EJ590" s="1"/>
      <c r="EK590" s="1"/>
      <c r="EL590" s="1"/>
      <c r="EM590" s="1"/>
      <c r="EN590" s="1"/>
    </row>
    <row r="591" spans="1:14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c r="BF591" s="1"/>
      <c r="BG591" s="1"/>
      <c r="BH591" s="1"/>
      <c r="BI591" s="1"/>
      <c r="BJ591" s="1"/>
      <c r="BK591" s="1"/>
      <c r="BL591" s="1"/>
      <c r="BM591" s="1"/>
      <c r="BN591" s="1"/>
      <c r="BO591" s="1"/>
      <c r="BP591" s="1"/>
      <c r="BQ591" s="1"/>
      <c r="BR591" s="1"/>
      <c r="BS591" s="1"/>
      <c r="BT591" s="1"/>
      <c r="BU591" s="1"/>
      <c r="BV591" s="1"/>
      <c r="BW591" s="1"/>
      <c r="BX591" s="1"/>
      <c r="BY591" s="1"/>
      <c r="BZ591" s="1"/>
      <c r="CA591" s="1"/>
      <c r="CB591" s="1"/>
      <c r="CC591" s="1"/>
      <c r="CD591" s="1"/>
      <c r="CE591" s="1"/>
      <c r="CF591" s="1"/>
      <c r="CG591" s="1"/>
      <c r="CH591" s="1"/>
      <c r="CI591" s="1"/>
      <c r="CJ591" s="1"/>
      <c r="CK591" s="1"/>
      <c r="CL591" s="1"/>
      <c r="CM591" s="1"/>
      <c r="CN591" s="1"/>
      <c r="CO591" s="1"/>
      <c r="CP591" s="1"/>
      <c r="CQ591" s="1"/>
      <c r="CR591" s="1"/>
      <c r="CS591" s="1"/>
      <c r="CT591" s="1"/>
      <c r="CU591" s="1"/>
      <c r="CV591" s="1"/>
      <c r="CW591" s="1"/>
      <c r="CX591" s="1"/>
      <c r="CY591" s="1"/>
      <c r="CZ591" s="1"/>
      <c r="DA591" s="1"/>
      <c r="DB591" s="1"/>
      <c r="DC591" s="1"/>
      <c r="DD591" s="1"/>
      <c r="DE591" s="1"/>
      <c r="DF591" s="1"/>
      <c r="DG591" s="1"/>
      <c r="DH591" s="1"/>
      <c r="DI591" s="1"/>
      <c r="DJ591" s="1"/>
      <c r="DK591" s="1"/>
      <c r="DL591" s="1"/>
      <c r="DM591" s="1"/>
      <c r="DN591" s="1"/>
      <c r="DO591" s="1"/>
      <c r="DP591" s="1"/>
      <c r="DQ591" s="1"/>
      <c r="DR591" s="1"/>
      <c r="DS591" s="1"/>
      <c r="DT591" s="1"/>
      <c r="DU591" s="1"/>
      <c r="DV591" s="1"/>
      <c r="DW591" s="1"/>
      <c r="DX591" s="1"/>
      <c r="DY591" s="1"/>
      <c r="DZ591" s="1"/>
      <c r="EA591" s="1"/>
      <c r="EB591" s="1"/>
      <c r="EC591" s="1"/>
      <c r="ED591" s="1"/>
      <c r="EE591" s="1"/>
      <c r="EF591" s="1"/>
      <c r="EG591" s="1"/>
      <c r="EH591" s="1"/>
      <c r="EI591" s="1"/>
      <c r="EJ591" s="1"/>
      <c r="EK591" s="1"/>
      <c r="EL591" s="1"/>
      <c r="EM591" s="1"/>
      <c r="EN591" s="1"/>
    </row>
    <row r="592" spans="1:14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c r="BF592" s="1"/>
      <c r="BG592" s="1"/>
      <c r="BH592" s="1"/>
      <c r="BI592" s="1"/>
      <c r="BJ592" s="1"/>
      <c r="BK592" s="1"/>
      <c r="BL592" s="1"/>
      <c r="BM592" s="1"/>
      <c r="BN592" s="1"/>
      <c r="BO592" s="1"/>
      <c r="BP592" s="1"/>
      <c r="BQ592" s="1"/>
      <c r="BR592" s="1"/>
      <c r="BS592" s="1"/>
      <c r="BT592" s="1"/>
      <c r="BU592" s="1"/>
      <c r="BV592" s="1"/>
      <c r="BW592" s="1"/>
      <c r="BX592" s="1"/>
      <c r="BY592" s="1"/>
      <c r="BZ592" s="1"/>
      <c r="CA592" s="1"/>
      <c r="CB592" s="1"/>
      <c r="CC592" s="1"/>
      <c r="CD592" s="1"/>
      <c r="CE592" s="1"/>
      <c r="CF592" s="1"/>
      <c r="CG592" s="1"/>
      <c r="CH592" s="1"/>
      <c r="CI592" s="1"/>
      <c r="CJ592" s="1"/>
      <c r="CK592" s="1"/>
      <c r="CL592" s="1"/>
      <c r="CM592" s="1"/>
      <c r="CN592" s="1"/>
      <c r="CO592" s="1"/>
      <c r="CP592" s="1"/>
      <c r="CQ592" s="1"/>
      <c r="CR592" s="1"/>
      <c r="CS592" s="1"/>
      <c r="CT592" s="1"/>
      <c r="CU592" s="1"/>
      <c r="CV592" s="1"/>
      <c r="CW592" s="1"/>
      <c r="CX592" s="1"/>
      <c r="CY592" s="1"/>
      <c r="CZ592" s="1"/>
      <c r="DA592" s="1"/>
      <c r="DB592" s="1"/>
      <c r="DC592" s="1"/>
      <c r="DD592" s="1"/>
      <c r="DE592" s="1"/>
      <c r="DF592" s="1"/>
      <c r="DG592" s="1"/>
      <c r="DH592" s="1"/>
      <c r="DI592" s="1"/>
      <c r="DJ592" s="1"/>
      <c r="DK592" s="1"/>
      <c r="DL592" s="1"/>
      <c r="DM592" s="1"/>
      <c r="DN592" s="1"/>
      <c r="DO592" s="1"/>
      <c r="DP592" s="1"/>
      <c r="DQ592" s="1"/>
      <c r="DR592" s="1"/>
      <c r="DS592" s="1"/>
      <c r="DT592" s="1"/>
      <c r="DU592" s="1"/>
      <c r="DV592" s="1"/>
      <c r="DW592" s="1"/>
      <c r="DX592" s="1"/>
      <c r="DY592" s="1"/>
      <c r="DZ592" s="1"/>
      <c r="EA592" s="1"/>
      <c r="EB592" s="1"/>
      <c r="EC592" s="1"/>
      <c r="ED592" s="1"/>
      <c r="EE592" s="1"/>
      <c r="EF592" s="1"/>
      <c r="EG592" s="1"/>
      <c r="EH592" s="1"/>
      <c r="EI592" s="1"/>
      <c r="EJ592" s="1"/>
      <c r="EK592" s="1"/>
      <c r="EL592" s="1"/>
      <c r="EM592" s="1"/>
      <c r="EN592" s="1"/>
    </row>
    <row r="593" spans="1:14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c r="BF593" s="1"/>
      <c r="BG593" s="1"/>
      <c r="BH593" s="1"/>
      <c r="BI593" s="1"/>
      <c r="BJ593" s="1"/>
      <c r="BK593" s="1"/>
      <c r="BL593" s="1"/>
      <c r="BM593" s="1"/>
      <c r="BN593" s="1"/>
      <c r="BO593" s="1"/>
      <c r="BP593" s="1"/>
      <c r="BQ593" s="1"/>
      <c r="BR593" s="1"/>
      <c r="BS593" s="1"/>
      <c r="BT593" s="1"/>
      <c r="BU593" s="1"/>
      <c r="BV593" s="1"/>
      <c r="BW593" s="1"/>
      <c r="BX593" s="1"/>
      <c r="BY593" s="1"/>
      <c r="BZ593" s="1"/>
      <c r="CA593" s="1"/>
      <c r="CB593" s="1"/>
      <c r="CC593" s="1"/>
      <c r="CD593" s="1"/>
      <c r="CE593" s="1"/>
      <c r="CF593" s="1"/>
      <c r="CG593" s="1"/>
      <c r="CH593" s="1"/>
      <c r="CI593" s="1"/>
      <c r="CJ593" s="1"/>
      <c r="CK593" s="1"/>
      <c r="CL593" s="1"/>
      <c r="CM593" s="1"/>
      <c r="CN593" s="1"/>
      <c r="CO593" s="1"/>
      <c r="CP593" s="1"/>
      <c r="CQ593" s="1"/>
      <c r="CR593" s="1"/>
      <c r="CS593" s="1"/>
      <c r="CT593" s="1"/>
      <c r="CU593" s="1"/>
      <c r="CV593" s="1"/>
      <c r="CW593" s="1"/>
      <c r="CX593" s="1"/>
      <c r="CY593" s="1"/>
      <c r="CZ593" s="1"/>
      <c r="DA593" s="1"/>
      <c r="DB593" s="1"/>
      <c r="DC593" s="1"/>
      <c r="DD593" s="1"/>
      <c r="DE593" s="1"/>
      <c r="DF593" s="1"/>
      <c r="DG593" s="1"/>
      <c r="DH593" s="1"/>
      <c r="DI593" s="1"/>
      <c r="DJ593" s="1"/>
      <c r="DK593" s="1"/>
      <c r="DL593" s="1"/>
      <c r="DM593" s="1"/>
      <c r="DN593" s="1"/>
      <c r="DO593" s="1"/>
      <c r="DP593" s="1"/>
      <c r="DQ593" s="1"/>
      <c r="DR593" s="1"/>
      <c r="DS593" s="1"/>
      <c r="DT593" s="1"/>
      <c r="DU593" s="1"/>
      <c r="DV593" s="1"/>
      <c r="DW593" s="1"/>
      <c r="DX593" s="1"/>
      <c r="DY593" s="1"/>
      <c r="DZ593" s="1"/>
      <c r="EA593" s="1"/>
      <c r="EB593" s="1"/>
      <c r="EC593" s="1"/>
      <c r="ED593" s="1"/>
      <c r="EE593" s="1"/>
      <c r="EF593" s="1"/>
      <c r="EG593" s="1"/>
      <c r="EH593" s="1"/>
      <c r="EI593" s="1"/>
      <c r="EJ593" s="1"/>
      <c r="EK593" s="1"/>
      <c r="EL593" s="1"/>
      <c r="EM593" s="1"/>
      <c r="EN593" s="1"/>
    </row>
    <row r="594" spans="1:14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c r="BF594" s="1"/>
      <c r="BG594" s="1"/>
      <c r="BH594" s="1"/>
      <c r="BI594" s="1"/>
      <c r="BJ594" s="1"/>
      <c r="BK594" s="1"/>
      <c r="BL594" s="1"/>
      <c r="BM594" s="1"/>
      <c r="BN594" s="1"/>
      <c r="BO594" s="1"/>
      <c r="BP594" s="1"/>
      <c r="BQ594" s="1"/>
      <c r="BR594" s="1"/>
      <c r="BS594" s="1"/>
      <c r="BT594" s="1"/>
      <c r="BU594" s="1"/>
      <c r="BV594" s="1"/>
      <c r="BW594" s="1"/>
      <c r="BX594" s="1"/>
      <c r="BY594" s="1"/>
      <c r="BZ594" s="1"/>
      <c r="CA594" s="1"/>
      <c r="CB594" s="1"/>
      <c r="CC594" s="1"/>
      <c r="CD594" s="1"/>
      <c r="CE594" s="1"/>
      <c r="CF594" s="1"/>
      <c r="CG594" s="1"/>
      <c r="CH594" s="1"/>
      <c r="CI594" s="1"/>
      <c r="CJ594" s="1"/>
      <c r="CK594" s="1"/>
      <c r="CL594" s="1"/>
      <c r="CM594" s="1"/>
      <c r="CN594" s="1"/>
      <c r="CO594" s="1"/>
      <c r="CP594" s="1"/>
      <c r="CQ594" s="1"/>
      <c r="CR594" s="1"/>
      <c r="CS594" s="1"/>
      <c r="CT594" s="1"/>
      <c r="CU594" s="1"/>
      <c r="CV594" s="1"/>
      <c r="CW594" s="1"/>
      <c r="CX594" s="1"/>
      <c r="CY594" s="1"/>
      <c r="CZ594" s="1"/>
      <c r="DA594" s="1"/>
      <c r="DB594" s="1"/>
      <c r="DC594" s="1"/>
      <c r="DD594" s="1"/>
      <c r="DE594" s="1"/>
      <c r="DF594" s="1"/>
      <c r="DG594" s="1"/>
      <c r="DH594" s="1"/>
      <c r="DI594" s="1"/>
      <c r="DJ594" s="1"/>
      <c r="DK594" s="1"/>
      <c r="DL594" s="1"/>
      <c r="DM594" s="1"/>
      <c r="DN594" s="1"/>
      <c r="DO594" s="1"/>
      <c r="DP594" s="1"/>
      <c r="DQ594" s="1"/>
      <c r="DR594" s="1"/>
      <c r="DS594" s="1"/>
      <c r="DT594" s="1"/>
      <c r="DU594" s="1"/>
      <c r="DV594" s="1"/>
      <c r="DW594" s="1"/>
      <c r="DX594" s="1"/>
      <c r="DY594" s="1"/>
      <c r="DZ594" s="1"/>
      <c r="EA594" s="1"/>
      <c r="EB594" s="1"/>
      <c r="EC594" s="1"/>
      <c r="ED594" s="1"/>
      <c r="EE594" s="1"/>
      <c r="EF594" s="1"/>
      <c r="EG594" s="1"/>
      <c r="EH594" s="1"/>
      <c r="EI594" s="1"/>
      <c r="EJ594" s="1"/>
      <c r="EK594" s="1"/>
      <c r="EL594" s="1"/>
      <c r="EM594" s="1"/>
      <c r="EN594" s="1"/>
    </row>
    <row r="595" spans="1:14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c r="BF595" s="1"/>
      <c r="BG595" s="1"/>
      <c r="BH595" s="1"/>
      <c r="BI595" s="1"/>
      <c r="BJ595" s="1"/>
      <c r="BK595" s="1"/>
      <c r="BL595" s="1"/>
      <c r="BM595" s="1"/>
      <c r="BN595" s="1"/>
      <c r="BO595" s="1"/>
      <c r="BP595" s="1"/>
      <c r="BQ595" s="1"/>
      <c r="BR595" s="1"/>
      <c r="BS595" s="1"/>
      <c r="BT595" s="1"/>
      <c r="BU595" s="1"/>
      <c r="BV595" s="1"/>
      <c r="BW595" s="1"/>
      <c r="BX595" s="1"/>
      <c r="BY595" s="1"/>
      <c r="BZ595" s="1"/>
      <c r="CA595" s="1"/>
      <c r="CB595" s="1"/>
      <c r="CC595" s="1"/>
      <c r="CD595" s="1"/>
      <c r="CE595" s="1"/>
      <c r="CF595" s="1"/>
      <c r="CG595" s="1"/>
      <c r="CH595" s="1"/>
      <c r="CI595" s="1"/>
      <c r="CJ595" s="1"/>
      <c r="CK595" s="1"/>
      <c r="CL595" s="1"/>
      <c r="CM595" s="1"/>
      <c r="CN595" s="1"/>
      <c r="CO595" s="1"/>
      <c r="CP595" s="1"/>
      <c r="CQ595" s="1"/>
      <c r="CR595" s="1"/>
      <c r="CS595" s="1"/>
      <c r="CT595" s="1"/>
      <c r="CU595" s="1"/>
      <c r="CV595" s="1"/>
      <c r="CW595" s="1"/>
      <c r="CX595" s="1"/>
      <c r="CY595" s="1"/>
      <c r="CZ595" s="1"/>
      <c r="DA595" s="1"/>
      <c r="DB595" s="1"/>
      <c r="DC595" s="1"/>
      <c r="DD595" s="1"/>
      <c r="DE595" s="1"/>
      <c r="DF595" s="1"/>
      <c r="DG595" s="1"/>
      <c r="DH595" s="1"/>
      <c r="DI595" s="1"/>
      <c r="DJ595" s="1"/>
      <c r="DK595" s="1"/>
      <c r="DL595" s="1"/>
      <c r="DM595" s="1"/>
      <c r="DN595" s="1"/>
      <c r="DO595" s="1"/>
      <c r="DP595" s="1"/>
      <c r="DQ595" s="1"/>
      <c r="DR595" s="1"/>
      <c r="DS595" s="1"/>
      <c r="DT595" s="1"/>
      <c r="DU595" s="1"/>
      <c r="DV595" s="1"/>
      <c r="DW595" s="1"/>
      <c r="DX595" s="1"/>
      <c r="DY595" s="1"/>
      <c r="DZ595" s="1"/>
      <c r="EA595" s="1"/>
      <c r="EB595" s="1"/>
      <c r="EC595" s="1"/>
      <c r="ED595" s="1"/>
      <c r="EE595" s="1"/>
      <c r="EF595" s="1"/>
      <c r="EG595" s="1"/>
      <c r="EH595" s="1"/>
      <c r="EI595" s="1"/>
      <c r="EJ595" s="1"/>
      <c r="EK595" s="1"/>
      <c r="EL595" s="1"/>
      <c r="EM595" s="1"/>
      <c r="EN595" s="1"/>
    </row>
    <row r="596" spans="1:14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c r="BF596" s="1"/>
      <c r="BG596" s="1"/>
      <c r="BH596" s="1"/>
      <c r="BI596" s="1"/>
      <c r="BJ596" s="1"/>
      <c r="BK596" s="1"/>
      <c r="BL596" s="1"/>
      <c r="BM596" s="1"/>
      <c r="BN596" s="1"/>
      <c r="BO596" s="1"/>
      <c r="BP596" s="1"/>
      <c r="BQ596" s="1"/>
      <c r="BR596" s="1"/>
      <c r="BS596" s="1"/>
      <c r="BT596" s="1"/>
      <c r="BU596" s="1"/>
      <c r="BV596" s="1"/>
      <c r="BW596" s="1"/>
      <c r="BX596" s="1"/>
      <c r="BY596" s="1"/>
      <c r="BZ596" s="1"/>
      <c r="CA596" s="1"/>
      <c r="CB596" s="1"/>
      <c r="CC596" s="1"/>
      <c r="CD596" s="1"/>
      <c r="CE596" s="1"/>
      <c r="CF596" s="1"/>
      <c r="CG596" s="1"/>
      <c r="CH596" s="1"/>
      <c r="CI596" s="1"/>
      <c r="CJ596" s="1"/>
      <c r="CK596" s="1"/>
      <c r="CL596" s="1"/>
      <c r="CM596" s="1"/>
      <c r="CN596" s="1"/>
      <c r="CO596" s="1"/>
      <c r="CP596" s="1"/>
      <c r="CQ596" s="1"/>
      <c r="CR596" s="1"/>
      <c r="CS596" s="1"/>
      <c r="CT596" s="1"/>
      <c r="CU596" s="1"/>
      <c r="CV596" s="1"/>
      <c r="CW596" s="1"/>
      <c r="CX596" s="1"/>
      <c r="CY596" s="1"/>
      <c r="CZ596" s="1"/>
      <c r="DA596" s="1"/>
      <c r="DB596" s="1"/>
      <c r="DC596" s="1"/>
      <c r="DD596" s="1"/>
      <c r="DE596" s="1"/>
      <c r="DF596" s="1"/>
      <c r="DG596" s="1"/>
      <c r="DH596" s="1"/>
      <c r="DI596" s="1"/>
      <c r="DJ596" s="1"/>
      <c r="DK596" s="1"/>
      <c r="DL596" s="1"/>
      <c r="DM596" s="1"/>
      <c r="DN596" s="1"/>
      <c r="DO596" s="1"/>
      <c r="DP596" s="1"/>
      <c r="DQ596" s="1"/>
      <c r="DR596" s="1"/>
      <c r="DS596" s="1"/>
      <c r="DT596" s="1"/>
      <c r="DU596" s="1"/>
      <c r="DV596" s="1"/>
      <c r="DW596" s="1"/>
      <c r="DX596" s="1"/>
      <c r="DY596" s="1"/>
      <c r="DZ596" s="1"/>
      <c r="EA596" s="1"/>
      <c r="EB596" s="1"/>
      <c r="EC596" s="1"/>
      <c r="ED596" s="1"/>
      <c r="EE596" s="1"/>
      <c r="EF596" s="1"/>
      <c r="EG596" s="1"/>
      <c r="EH596" s="1"/>
      <c r="EI596" s="1"/>
      <c r="EJ596" s="1"/>
      <c r="EK596" s="1"/>
      <c r="EL596" s="1"/>
      <c r="EM596" s="1"/>
      <c r="EN596" s="1"/>
    </row>
    <row r="597" spans="1:14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c r="BF597" s="1"/>
      <c r="BG597" s="1"/>
      <c r="BH597" s="1"/>
      <c r="BI597" s="1"/>
      <c r="BJ597" s="1"/>
      <c r="BK597" s="1"/>
      <c r="BL597" s="1"/>
      <c r="BM597" s="1"/>
      <c r="BN597" s="1"/>
      <c r="BO597" s="1"/>
      <c r="BP597" s="1"/>
      <c r="BQ597" s="1"/>
      <c r="BR597" s="1"/>
      <c r="BS597" s="1"/>
      <c r="BT597" s="1"/>
      <c r="BU597" s="1"/>
      <c r="BV597" s="1"/>
      <c r="BW597" s="1"/>
      <c r="BX597" s="1"/>
      <c r="BY597" s="1"/>
      <c r="BZ597" s="1"/>
      <c r="CA597" s="1"/>
      <c r="CB597" s="1"/>
      <c r="CC597" s="1"/>
      <c r="CD597" s="1"/>
      <c r="CE597" s="1"/>
      <c r="CF597" s="1"/>
      <c r="CG597" s="1"/>
      <c r="CH597" s="1"/>
      <c r="CI597" s="1"/>
      <c r="CJ597" s="1"/>
      <c r="CK597" s="1"/>
      <c r="CL597" s="1"/>
      <c r="CM597" s="1"/>
      <c r="CN597" s="1"/>
      <c r="CO597" s="1"/>
      <c r="CP597" s="1"/>
      <c r="CQ597" s="1"/>
      <c r="CR597" s="1"/>
      <c r="CS597" s="1"/>
      <c r="CT597" s="1"/>
      <c r="CU597" s="1"/>
      <c r="CV597" s="1"/>
      <c r="CW597" s="1"/>
      <c r="CX597" s="1"/>
      <c r="CY597" s="1"/>
      <c r="CZ597" s="1"/>
      <c r="DA597" s="1"/>
      <c r="DB597" s="1"/>
      <c r="DC597" s="1"/>
      <c r="DD597" s="1"/>
      <c r="DE597" s="1"/>
      <c r="DF597" s="1"/>
      <c r="DG597" s="1"/>
      <c r="DH597" s="1"/>
      <c r="DI597" s="1"/>
      <c r="DJ597" s="1"/>
      <c r="DK597" s="1"/>
      <c r="DL597" s="1"/>
      <c r="DM597" s="1"/>
      <c r="DN597" s="1"/>
      <c r="DO597" s="1"/>
      <c r="DP597" s="1"/>
      <c r="DQ597" s="1"/>
      <c r="DR597" s="1"/>
      <c r="DS597" s="1"/>
      <c r="DT597" s="1"/>
      <c r="DU597" s="1"/>
      <c r="DV597" s="1"/>
      <c r="DW597" s="1"/>
      <c r="DX597" s="1"/>
      <c r="DY597" s="1"/>
      <c r="DZ597" s="1"/>
      <c r="EA597" s="1"/>
      <c r="EB597" s="1"/>
      <c r="EC597" s="1"/>
      <c r="ED597" s="1"/>
      <c r="EE597" s="1"/>
      <c r="EF597" s="1"/>
      <c r="EG597" s="1"/>
      <c r="EH597" s="1"/>
      <c r="EI597" s="1"/>
      <c r="EJ597" s="1"/>
      <c r="EK597" s="1"/>
      <c r="EL597" s="1"/>
      <c r="EM597" s="1"/>
      <c r="EN597" s="1"/>
    </row>
    <row r="598" spans="1:14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c r="BF598" s="1"/>
      <c r="BG598" s="1"/>
      <c r="BH598" s="1"/>
      <c r="BI598" s="1"/>
      <c r="BJ598" s="1"/>
      <c r="BK598" s="1"/>
      <c r="BL598" s="1"/>
      <c r="BM598" s="1"/>
      <c r="BN598" s="1"/>
      <c r="BO598" s="1"/>
      <c r="BP598" s="1"/>
      <c r="BQ598" s="1"/>
      <c r="BR598" s="1"/>
      <c r="BS598" s="1"/>
      <c r="BT598" s="1"/>
      <c r="BU598" s="1"/>
      <c r="BV598" s="1"/>
      <c r="BW598" s="1"/>
      <c r="BX598" s="1"/>
      <c r="BY598" s="1"/>
      <c r="BZ598" s="1"/>
      <c r="CA598" s="1"/>
      <c r="CB598" s="1"/>
      <c r="CC598" s="1"/>
      <c r="CD598" s="1"/>
      <c r="CE598" s="1"/>
      <c r="CF598" s="1"/>
      <c r="CG598" s="1"/>
      <c r="CH598" s="1"/>
      <c r="CI598" s="1"/>
      <c r="CJ598" s="1"/>
      <c r="CK598" s="1"/>
      <c r="CL598" s="1"/>
      <c r="CM598" s="1"/>
      <c r="CN598" s="1"/>
      <c r="CO598" s="1"/>
      <c r="CP598" s="1"/>
      <c r="CQ598" s="1"/>
      <c r="CR598" s="1"/>
      <c r="CS598" s="1"/>
      <c r="CT598" s="1"/>
      <c r="CU598" s="1"/>
      <c r="CV598" s="1"/>
      <c r="CW598" s="1"/>
      <c r="CX598" s="1"/>
      <c r="CY598" s="1"/>
      <c r="CZ598" s="1"/>
      <c r="DA598" s="1"/>
      <c r="DB598" s="1"/>
      <c r="DC598" s="1"/>
      <c r="DD598" s="1"/>
      <c r="DE598" s="1"/>
      <c r="DF598" s="1"/>
      <c r="DG598" s="1"/>
      <c r="DH598" s="1"/>
      <c r="DI598" s="1"/>
      <c r="DJ598" s="1"/>
      <c r="DK598" s="1"/>
      <c r="DL598" s="1"/>
      <c r="DM598" s="1"/>
      <c r="DN598" s="1"/>
      <c r="DO598" s="1"/>
      <c r="DP598" s="1"/>
      <c r="DQ598" s="1"/>
      <c r="DR598" s="1"/>
      <c r="DS598" s="1"/>
      <c r="DT598" s="1"/>
      <c r="DU598" s="1"/>
      <c r="DV598" s="1"/>
      <c r="DW598" s="1"/>
      <c r="DX598" s="1"/>
      <c r="DY598" s="1"/>
      <c r="DZ598" s="1"/>
      <c r="EA598" s="1"/>
      <c r="EB598" s="1"/>
      <c r="EC598" s="1"/>
      <c r="ED598" s="1"/>
      <c r="EE598" s="1"/>
      <c r="EF598" s="1"/>
      <c r="EG598" s="1"/>
      <c r="EH598" s="1"/>
      <c r="EI598" s="1"/>
      <c r="EJ598" s="1"/>
      <c r="EK598" s="1"/>
      <c r="EL598" s="1"/>
      <c r="EM598" s="1"/>
      <c r="EN598" s="1"/>
    </row>
    <row r="599" spans="1:14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c r="BF599" s="1"/>
      <c r="BG599" s="1"/>
      <c r="BH599" s="1"/>
      <c r="BI599" s="1"/>
      <c r="BJ599" s="1"/>
      <c r="BK599" s="1"/>
      <c r="BL599" s="1"/>
      <c r="BM599" s="1"/>
      <c r="BN599" s="1"/>
      <c r="BO599" s="1"/>
      <c r="BP599" s="1"/>
      <c r="BQ599" s="1"/>
      <c r="BR599" s="1"/>
      <c r="BS599" s="1"/>
      <c r="BT599" s="1"/>
      <c r="BU599" s="1"/>
      <c r="BV599" s="1"/>
      <c r="BW599" s="1"/>
      <c r="BX599" s="1"/>
      <c r="BY599" s="1"/>
      <c r="BZ599" s="1"/>
      <c r="CA599" s="1"/>
      <c r="CB599" s="1"/>
      <c r="CC599" s="1"/>
      <c r="CD599" s="1"/>
      <c r="CE599" s="1"/>
      <c r="CF599" s="1"/>
      <c r="CG599" s="1"/>
      <c r="CH599" s="1"/>
      <c r="CI599" s="1"/>
      <c r="CJ599" s="1"/>
      <c r="CK599" s="1"/>
      <c r="CL599" s="1"/>
      <c r="CM599" s="1"/>
      <c r="CN599" s="1"/>
      <c r="CO599" s="1"/>
      <c r="CP599" s="1"/>
      <c r="CQ599" s="1"/>
      <c r="CR599" s="1"/>
      <c r="CS599" s="1"/>
      <c r="CT599" s="1"/>
      <c r="CU599" s="1"/>
      <c r="CV599" s="1"/>
      <c r="CW599" s="1"/>
      <c r="CX599" s="1"/>
      <c r="CY599" s="1"/>
      <c r="CZ599" s="1"/>
      <c r="DA599" s="1"/>
      <c r="DB599" s="1"/>
      <c r="DC599" s="1"/>
      <c r="DD599" s="1"/>
      <c r="DE599" s="1"/>
      <c r="DF599" s="1"/>
      <c r="DG599" s="1"/>
      <c r="DH599" s="1"/>
      <c r="DI599" s="1"/>
      <c r="DJ599" s="1"/>
      <c r="DK599" s="1"/>
      <c r="DL599" s="1"/>
      <c r="DM599" s="1"/>
      <c r="DN599" s="1"/>
      <c r="DO599" s="1"/>
      <c r="DP599" s="1"/>
      <c r="DQ599" s="1"/>
      <c r="DR599" s="1"/>
      <c r="DS599" s="1"/>
      <c r="DT599" s="1"/>
      <c r="DU599" s="1"/>
      <c r="DV599" s="1"/>
      <c r="DW599" s="1"/>
      <c r="DX599" s="1"/>
      <c r="DY599" s="1"/>
      <c r="DZ599" s="1"/>
      <c r="EA599" s="1"/>
      <c r="EB599" s="1"/>
      <c r="EC599" s="1"/>
      <c r="ED599" s="1"/>
      <c r="EE599" s="1"/>
      <c r="EF599" s="1"/>
      <c r="EG599" s="1"/>
      <c r="EH599" s="1"/>
      <c r="EI599" s="1"/>
      <c r="EJ599" s="1"/>
      <c r="EK599" s="1"/>
      <c r="EL599" s="1"/>
      <c r="EM599" s="1"/>
      <c r="EN599" s="1"/>
    </row>
    <row r="600" spans="1:14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c r="BF600" s="1"/>
      <c r="BG600" s="1"/>
      <c r="BH600" s="1"/>
      <c r="BI600" s="1"/>
      <c r="BJ600" s="1"/>
      <c r="BK600" s="1"/>
      <c r="BL600" s="1"/>
      <c r="BM600" s="1"/>
      <c r="BN600" s="1"/>
      <c r="BO600" s="1"/>
      <c r="BP600" s="1"/>
      <c r="BQ600" s="1"/>
      <c r="BR600" s="1"/>
      <c r="BS600" s="1"/>
      <c r="BT600" s="1"/>
      <c r="BU600" s="1"/>
      <c r="BV600" s="1"/>
      <c r="BW600" s="1"/>
      <c r="BX600" s="1"/>
      <c r="BY600" s="1"/>
      <c r="BZ600" s="1"/>
      <c r="CA600" s="1"/>
      <c r="CB600" s="1"/>
      <c r="CC600" s="1"/>
      <c r="CD600" s="1"/>
      <c r="CE600" s="1"/>
      <c r="CF600" s="1"/>
      <c r="CG600" s="1"/>
      <c r="CH600" s="1"/>
      <c r="CI600" s="1"/>
      <c r="CJ600" s="1"/>
      <c r="CK600" s="1"/>
      <c r="CL600" s="1"/>
      <c r="CM600" s="1"/>
      <c r="CN600" s="1"/>
      <c r="CO600" s="1"/>
      <c r="CP600" s="1"/>
      <c r="CQ600" s="1"/>
      <c r="CR600" s="1"/>
      <c r="CS600" s="1"/>
      <c r="CT600" s="1"/>
      <c r="CU600" s="1"/>
      <c r="CV600" s="1"/>
      <c r="CW600" s="1"/>
      <c r="CX600" s="1"/>
      <c r="CY600" s="1"/>
      <c r="CZ600" s="1"/>
      <c r="DA600" s="1"/>
      <c r="DB600" s="1"/>
      <c r="DC600" s="1"/>
      <c r="DD600" s="1"/>
      <c r="DE600" s="1"/>
      <c r="DF600" s="1"/>
      <c r="DG600" s="1"/>
      <c r="DH600" s="1"/>
      <c r="DI600" s="1"/>
      <c r="DJ600" s="1"/>
      <c r="DK600" s="1"/>
      <c r="DL600" s="1"/>
      <c r="DM600" s="1"/>
      <c r="DN600" s="1"/>
      <c r="DO600" s="1"/>
      <c r="DP600" s="1"/>
      <c r="DQ600" s="1"/>
      <c r="DR600" s="1"/>
      <c r="DS600" s="1"/>
      <c r="DT600" s="1"/>
      <c r="DU600" s="1"/>
      <c r="DV600" s="1"/>
      <c r="DW600" s="1"/>
      <c r="DX600" s="1"/>
      <c r="DY600" s="1"/>
      <c r="DZ600" s="1"/>
      <c r="EA600" s="1"/>
      <c r="EB600" s="1"/>
      <c r="EC600" s="1"/>
      <c r="ED600" s="1"/>
      <c r="EE600" s="1"/>
      <c r="EF600" s="1"/>
      <c r="EG600" s="1"/>
      <c r="EH600" s="1"/>
      <c r="EI600" s="1"/>
      <c r="EJ600" s="1"/>
      <c r="EK600" s="1"/>
      <c r="EL600" s="1"/>
      <c r="EM600" s="1"/>
      <c r="EN600" s="1"/>
    </row>
    <row r="601" spans="1:14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c r="BF601" s="1"/>
      <c r="BG601" s="1"/>
      <c r="BH601" s="1"/>
      <c r="BI601" s="1"/>
      <c r="BJ601" s="1"/>
      <c r="BK601" s="1"/>
      <c r="BL601" s="1"/>
      <c r="BM601" s="1"/>
      <c r="BN601" s="1"/>
      <c r="BO601" s="1"/>
      <c r="BP601" s="1"/>
      <c r="BQ601" s="1"/>
      <c r="BR601" s="1"/>
      <c r="BS601" s="1"/>
      <c r="BT601" s="1"/>
      <c r="BU601" s="1"/>
      <c r="BV601" s="1"/>
      <c r="BW601" s="1"/>
      <c r="BX601" s="1"/>
      <c r="BY601" s="1"/>
      <c r="BZ601" s="1"/>
      <c r="CA601" s="1"/>
      <c r="CB601" s="1"/>
      <c r="CC601" s="1"/>
      <c r="CD601" s="1"/>
      <c r="CE601" s="1"/>
      <c r="CF601" s="1"/>
      <c r="CG601" s="1"/>
      <c r="CH601" s="1"/>
      <c r="CI601" s="1"/>
      <c r="CJ601" s="1"/>
      <c r="CK601" s="1"/>
      <c r="CL601" s="1"/>
      <c r="CM601" s="1"/>
      <c r="CN601" s="1"/>
      <c r="CO601" s="1"/>
      <c r="CP601" s="1"/>
      <c r="CQ601" s="1"/>
      <c r="CR601" s="1"/>
      <c r="CS601" s="1"/>
      <c r="CT601" s="1"/>
      <c r="CU601" s="1"/>
      <c r="CV601" s="1"/>
      <c r="CW601" s="1"/>
      <c r="CX601" s="1"/>
      <c r="CY601" s="1"/>
      <c r="CZ601" s="1"/>
      <c r="DA601" s="1"/>
      <c r="DB601" s="1"/>
      <c r="DC601" s="1"/>
      <c r="DD601" s="1"/>
      <c r="DE601" s="1"/>
      <c r="DF601" s="1"/>
      <c r="DG601" s="1"/>
      <c r="DH601" s="1"/>
      <c r="DI601" s="1"/>
      <c r="DJ601" s="1"/>
      <c r="DK601" s="1"/>
      <c r="DL601" s="1"/>
      <c r="DM601" s="1"/>
      <c r="DN601" s="1"/>
      <c r="DO601" s="1"/>
      <c r="DP601" s="1"/>
      <c r="DQ601" s="1"/>
      <c r="DR601" s="1"/>
      <c r="DS601" s="1"/>
      <c r="DT601" s="1"/>
      <c r="DU601" s="1"/>
      <c r="DV601" s="1"/>
      <c r="DW601" s="1"/>
      <c r="DX601" s="1"/>
      <c r="DY601" s="1"/>
      <c r="DZ601" s="1"/>
      <c r="EA601" s="1"/>
      <c r="EB601" s="1"/>
      <c r="EC601" s="1"/>
      <c r="ED601" s="1"/>
      <c r="EE601" s="1"/>
      <c r="EF601" s="1"/>
      <c r="EG601" s="1"/>
      <c r="EH601" s="1"/>
      <c r="EI601" s="1"/>
      <c r="EJ601" s="1"/>
      <c r="EK601" s="1"/>
      <c r="EL601" s="1"/>
      <c r="EM601" s="1"/>
      <c r="EN601" s="1"/>
    </row>
    <row r="602" spans="1:14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c r="BF602" s="1"/>
      <c r="BG602" s="1"/>
      <c r="BH602" s="1"/>
      <c r="BI602" s="1"/>
      <c r="BJ602" s="1"/>
      <c r="BK602" s="1"/>
      <c r="BL602" s="1"/>
      <c r="BM602" s="1"/>
      <c r="BN602" s="1"/>
      <c r="BO602" s="1"/>
      <c r="BP602" s="1"/>
      <c r="BQ602" s="1"/>
      <c r="BR602" s="1"/>
      <c r="BS602" s="1"/>
      <c r="BT602" s="1"/>
      <c r="BU602" s="1"/>
      <c r="BV602" s="1"/>
      <c r="BW602" s="1"/>
      <c r="BX602" s="1"/>
      <c r="BY602" s="1"/>
      <c r="BZ602" s="1"/>
      <c r="CA602" s="1"/>
      <c r="CB602" s="1"/>
      <c r="CC602" s="1"/>
      <c r="CD602" s="1"/>
      <c r="CE602" s="1"/>
      <c r="CF602" s="1"/>
      <c r="CG602" s="1"/>
      <c r="CH602" s="1"/>
      <c r="CI602" s="1"/>
      <c r="CJ602" s="1"/>
      <c r="CK602" s="1"/>
      <c r="CL602" s="1"/>
      <c r="CM602" s="1"/>
      <c r="CN602" s="1"/>
      <c r="CO602" s="1"/>
      <c r="CP602" s="1"/>
      <c r="CQ602" s="1"/>
      <c r="CR602" s="1"/>
      <c r="CS602" s="1"/>
      <c r="CT602" s="1"/>
      <c r="CU602" s="1"/>
      <c r="CV602" s="1"/>
      <c r="CW602" s="1"/>
      <c r="CX602" s="1"/>
      <c r="CY602" s="1"/>
      <c r="CZ602" s="1"/>
      <c r="DA602" s="1"/>
      <c r="DB602" s="1"/>
      <c r="DC602" s="1"/>
      <c r="DD602" s="1"/>
      <c r="DE602" s="1"/>
      <c r="DF602" s="1"/>
      <c r="DG602" s="1"/>
      <c r="DH602" s="1"/>
      <c r="DI602" s="1"/>
      <c r="DJ602" s="1"/>
      <c r="DK602" s="1"/>
      <c r="DL602" s="1"/>
      <c r="DM602" s="1"/>
      <c r="DN602" s="1"/>
      <c r="DO602" s="1"/>
      <c r="DP602" s="1"/>
      <c r="DQ602" s="1"/>
      <c r="DR602" s="1"/>
      <c r="DS602" s="1"/>
      <c r="DT602" s="1"/>
      <c r="DU602" s="1"/>
      <c r="DV602" s="1"/>
      <c r="DW602" s="1"/>
      <c r="DX602" s="1"/>
      <c r="DY602" s="1"/>
      <c r="DZ602" s="1"/>
      <c r="EA602" s="1"/>
      <c r="EB602" s="1"/>
      <c r="EC602" s="1"/>
      <c r="ED602" s="1"/>
      <c r="EE602" s="1"/>
      <c r="EF602" s="1"/>
      <c r="EG602" s="1"/>
      <c r="EH602" s="1"/>
      <c r="EI602" s="1"/>
      <c r="EJ602" s="1"/>
      <c r="EK602" s="1"/>
      <c r="EL602" s="1"/>
      <c r="EM602" s="1"/>
      <c r="EN602" s="1"/>
    </row>
    <row r="603" spans="1:14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c r="BF603" s="1"/>
      <c r="BG603" s="1"/>
      <c r="BH603" s="1"/>
      <c r="BI603" s="1"/>
      <c r="BJ603" s="1"/>
      <c r="BK603" s="1"/>
      <c r="BL603" s="1"/>
      <c r="BM603" s="1"/>
      <c r="BN603" s="1"/>
      <c r="BO603" s="1"/>
      <c r="BP603" s="1"/>
      <c r="BQ603" s="1"/>
      <c r="BR603" s="1"/>
      <c r="BS603" s="1"/>
      <c r="BT603" s="1"/>
      <c r="BU603" s="1"/>
      <c r="BV603" s="1"/>
      <c r="BW603" s="1"/>
      <c r="BX603" s="1"/>
      <c r="BY603" s="1"/>
      <c r="BZ603" s="1"/>
      <c r="CA603" s="1"/>
      <c r="CB603" s="1"/>
      <c r="CC603" s="1"/>
      <c r="CD603" s="1"/>
      <c r="CE603" s="1"/>
      <c r="CF603" s="1"/>
      <c r="CG603" s="1"/>
      <c r="CH603" s="1"/>
      <c r="CI603" s="1"/>
      <c r="CJ603" s="1"/>
      <c r="CK603" s="1"/>
      <c r="CL603" s="1"/>
      <c r="CM603" s="1"/>
      <c r="CN603" s="1"/>
      <c r="CO603" s="1"/>
      <c r="CP603" s="1"/>
      <c r="CQ603" s="1"/>
      <c r="CR603" s="1"/>
      <c r="CS603" s="1"/>
      <c r="CT603" s="1"/>
      <c r="CU603" s="1"/>
      <c r="CV603" s="1"/>
      <c r="CW603" s="1"/>
      <c r="CX603" s="1"/>
      <c r="CY603" s="1"/>
      <c r="CZ603" s="1"/>
      <c r="DA603" s="1"/>
      <c r="DB603" s="1"/>
      <c r="DC603" s="1"/>
      <c r="DD603" s="1"/>
      <c r="DE603" s="1"/>
      <c r="DF603" s="1"/>
      <c r="DG603" s="1"/>
      <c r="DH603" s="1"/>
      <c r="DI603" s="1"/>
      <c r="DJ603" s="1"/>
      <c r="DK603" s="1"/>
      <c r="DL603" s="1"/>
      <c r="DM603" s="1"/>
      <c r="DN603" s="1"/>
      <c r="DO603" s="1"/>
      <c r="DP603" s="1"/>
      <c r="DQ603" s="1"/>
      <c r="DR603" s="1"/>
      <c r="DS603" s="1"/>
      <c r="DT603" s="1"/>
      <c r="DU603" s="1"/>
      <c r="DV603" s="1"/>
      <c r="DW603" s="1"/>
      <c r="DX603" s="1"/>
      <c r="DY603" s="1"/>
      <c r="DZ603" s="1"/>
      <c r="EA603" s="1"/>
      <c r="EB603" s="1"/>
      <c r="EC603" s="1"/>
      <c r="ED603" s="1"/>
      <c r="EE603" s="1"/>
      <c r="EF603" s="1"/>
      <c r="EG603" s="1"/>
      <c r="EH603" s="1"/>
      <c r="EI603" s="1"/>
      <c r="EJ603" s="1"/>
      <c r="EK603" s="1"/>
      <c r="EL603" s="1"/>
      <c r="EM603" s="1"/>
      <c r="EN603" s="1"/>
    </row>
    <row r="604" spans="1:14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c r="BF604" s="1"/>
      <c r="BG604" s="1"/>
      <c r="BH604" s="1"/>
      <c r="BI604" s="1"/>
      <c r="BJ604" s="1"/>
      <c r="BK604" s="1"/>
      <c r="BL604" s="1"/>
      <c r="BM604" s="1"/>
      <c r="BN604" s="1"/>
      <c r="BO604" s="1"/>
      <c r="BP604" s="1"/>
      <c r="BQ604" s="1"/>
      <c r="BR604" s="1"/>
      <c r="BS604" s="1"/>
      <c r="BT604" s="1"/>
      <c r="BU604" s="1"/>
      <c r="BV604" s="1"/>
      <c r="BW604" s="1"/>
      <c r="BX604" s="1"/>
      <c r="BY604" s="1"/>
      <c r="BZ604" s="1"/>
      <c r="CA604" s="1"/>
      <c r="CB604" s="1"/>
      <c r="CC604" s="1"/>
      <c r="CD604" s="1"/>
      <c r="CE604" s="1"/>
      <c r="CF604" s="1"/>
      <c r="CG604" s="1"/>
      <c r="CH604" s="1"/>
      <c r="CI604" s="1"/>
      <c r="CJ604" s="1"/>
      <c r="CK604" s="1"/>
      <c r="CL604" s="1"/>
      <c r="CM604" s="1"/>
      <c r="CN604" s="1"/>
      <c r="CO604" s="1"/>
      <c r="CP604" s="1"/>
      <c r="CQ604" s="1"/>
      <c r="CR604" s="1"/>
      <c r="CS604" s="1"/>
      <c r="CT604" s="1"/>
      <c r="CU604" s="1"/>
      <c r="CV604" s="1"/>
      <c r="CW604" s="1"/>
      <c r="CX604" s="1"/>
      <c r="CY604" s="1"/>
      <c r="CZ604" s="1"/>
      <c r="DA604" s="1"/>
      <c r="DB604" s="1"/>
      <c r="DC604" s="1"/>
      <c r="DD604" s="1"/>
      <c r="DE604" s="1"/>
      <c r="DF604" s="1"/>
      <c r="DG604" s="1"/>
      <c r="DH604" s="1"/>
      <c r="DI604" s="1"/>
      <c r="DJ604" s="1"/>
      <c r="DK604" s="1"/>
      <c r="DL604" s="1"/>
      <c r="DM604" s="1"/>
      <c r="DN604" s="1"/>
      <c r="DO604" s="1"/>
      <c r="DP604" s="1"/>
      <c r="DQ604" s="1"/>
      <c r="DR604" s="1"/>
      <c r="DS604" s="1"/>
      <c r="DT604" s="1"/>
      <c r="DU604" s="1"/>
      <c r="DV604" s="1"/>
      <c r="DW604" s="1"/>
      <c r="DX604" s="1"/>
      <c r="DY604" s="1"/>
      <c r="DZ604" s="1"/>
      <c r="EA604" s="1"/>
      <c r="EB604" s="1"/>
      <c r="EC604" s="1"/>
      <c r="ED604" s="1"/>
      <c r="EE604" s="1"/>
      <c r="EF604" s="1"/>
      <c r="EG604" s="1"/>
      <c r="EH604" s="1"/>
      <c r="EI604" s="1"/>
      <c r="EJ604" s="1"/>
      <c r="EK604" s="1"/>
      <c r="EL604" s="1"/>
      <c r="EM604" s="1"/>
      <c r="EN604" s="1"/>
    </row>
    <row r="605" spans="1:14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c r="BF605" s="1"/>
      <c r="BG605" s="1"/>
      <c r="BH605" s="1"/>
      <c r="BI605" s="1"/>
      <c r="BJ605" s="1"/>
      <c r="BK605" s="1"/>
      <c r="BL605" s="1"/>
      <c r="BM605" s="1"/>
      <c r="BN605" s="1"/>
      <c r="BO605" s="1"/>
      <c r="BP605" s="1"/>
      <c r="BQ605" s="1"/>
      <c r="BR605" s="1"/>
      <c r="BS605" s="1"/>
      <c r="BT605" s="1"/>
      <c r="BU605" s="1"/>
      <c r="BV605" s="1"/>
      <c r="BW605" s="1"/>
      <c r="BX605" s="1"/>
      <c r="BY605" s="1"/>
      <c r="BZ605" s="1"/>
      <c r="CA605" s="1"/>
      <c r="CB605" s="1"/>
      <c r="CC605" s="1"/>
      <c r="CD605" s="1"/>
      <c r="CE605" s="1"/>
      <c r="CF605" s="1"/>
      <c r="CG605" s="1"/>
      <c r="CH605" s="1"/>
      <c r="CI605" s="1"/>
      <c r="CJ605" s="1"/>
      <c r="CK605" s="1"/>
      <c r="CL605" s="1"/>
      <c r="CM605" s="1"/>
      <c r="CN605" s="1"/>
      <c r="CO605" s="1"/>
      <c r="CP605" s="1"/>
      <c r="CQ605" s="1"/>
      <c r="CR605" s="1"/>
      <c r="CS605" s="1"/>
      <c r="CT605" s="1"/>
      <c r="CU605" s="1"/>
      <c r="CV605" s="1"/>
      <c r="CW605" s="1"/>
      <c r="CX605" s="1"/>
      <c r="CY605" s="1"/>
      <c r="CZ605" s="1"/>
      <c r="DA605" s="1"/>
      <c r="DB605" s="1"/>
      <c r="DC605" s="1"/>
      <c r="DD605" s="1"/>
      <c r="DE605" s="1"/>
      <c r="DF605" s="1"/>
      <c r="DG605" s="1"/>
      <c r="DH605" s="1"/>
      <c r="DI605" s="1"/>
      <c r="DJ605" s="1"/>
      <c r="DK605" s="1"/>
      <c r="DL605" s="1"/>
      <c r="DM605" s="1"/>
      <c r="DN605" s="1"/>
      <c r="DO605" s="1"/>
      <c r="DP605" s="1"/>
      <c r="DQ605" s="1"/>
      <c r="DR605" s="1"/>
      <c r="DS605" s="1"/>
      <c r="DT605" s="1"/>
      <c r="DU605" s="1"/>
      <c r="DV605" s="1"/>
      <c r="DW605" s="1"/>
      <c r="DX605" s="1"/>
      <c r="DY605" s="1"/>
      <c r="DZ605" s="1"/>
      <c r="EA605" s="1"/>
      <c r="EB605" s="1"/>
      <c r="EC605" s="1"/>
      <c r="ED605" s="1"/>
      <c r="EE605" s="1"/>
      <c r="EF605" s="1"/>
      <c r="EG605" s="1"/>
      <c r="EH605" s="1"/>
      <c r="EI605" s="1"/>
      <c r="EJ605" s="1"/>
      <c r="EK605" s="1"/>
      <c r="EL605" s="1"/>
      <c r="EM605" s="1"/>
      <c r="EN605" s="1"/>
    </row>
    <row r="606" spans="1:14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c r="BF606" s="1"/>
      <c r="BG606" s="1"/>
      <c r="BH606" s="1"/>
      <c r="BI606" s="1"/>
      <c r="BJ606" s="1"/>
      <c r="BK606" s="1"/>
      <c r="BL606" s="1"/>
      <c r="BM606" s="1"/>
      <c r="BN606" s="1"/>
      <c r="BO606" s="1"/>
      <c r="BP606" s="1"/>
      <c r="BQ606" s="1"/>
      <c r="BR606" s="1"/>
      <c r="BS606" s="1"/>
      <c r="BT606" s="1"/>
      <c r="BU606" s="1"/>
      <c r="BV606" s="1"/>
      <c r="BW606" s="1"/>
      <c r="BX606" s="1"/>
      <c r="BY606" s="1"/>
      <c r="BZ606" s="1"/>
      <c r="CA606" s="1"/>
      <c r="CB606" s="1"/>
      <c r="CC606" s="1"/>
      <c r="CD606" s="1"/>
      <c r="CE606" s="1"/>
      <c r="CF606" s="1"/>
      <c r="CG606" s="1"/>
      <c r="CH606" s="1"/>
      <c r="CI606" s="1"/>
      <c r="CJ606" s="1"/>
      <c r="CK606" s="1"/>
      <c r="CL606" s="1"/>
      <c r="CM606" s="1"/>
      <c r="CN606" s="1"/>
      <c r="CO606" s="1"/>
      <c r="CP606" s="1"/>
      <c r="CQ606" s="1"/>
      <c r="CR606" s="1"/>
      <c r="CS606" s="1"/>
      <c r="CT606" s="1"/>
      <c r="CU606" s="1"/>
      <c r="CV606" s="1"/>
      <c r="CW606" s="1"/>
      <c r="CX606" s="1"/>
      <c r="CY606" s="1"/>
      <c r="CZ606" s="1"/>
      <c r="DA606" s="1"/>
      <c r="DB606" s="1"/>
      <c r="DC606" s="1"/>
      <c r="DD606" s="1"/>
      <c r="DE606" s="1"/>
      <c r="DF606" s="1"/>
      <c r="DG606" s="1"/>
      <c r="DH606" s="1"/>
      <c r="DI606" s="1"/>
      <c r="DJ606" s="1"/>
      <c r="DK606" s="1"/>
      <c r="DL606" s="1"/>
      <c r="DM606" s="1"/>
      <c r="DN606" s="1"/>
      <c r="DO606" s="1"/>
      <c r="DP606" s="1"/>
      <c r="DQ606" s="1"/>
      <c r="DR606" s="1"/>
      <c r="DS606" s="1"/>
      <c r="DT606" s="1"/>
      <c r="DU606" s="1"/>
      <c r="DV606" s="1"/>
      <c r="DW606" s="1"/>
      <c r="DX606" s="1"/>
      <c r="DY606" s="1"/>
      <c r="DZ606" s="1"/>
      <c r="EA606" s="1"/>
      <c r="EB606" s="1"/>
      <c r="EC606" s="1"/>
      <c r="ED606" s="1"/>
      <c r="EE606" s="1"/>
      <c r="EF606" s="1"/>
      <c r="EG606" s="1"/>
      <c r="EH606" s="1"/>
      <c r="EI606" s="1"/>
      <c r="EJ606" s="1"/>
      <c r="EK606" s="1"/>
      <c r="EL606" s="1"/>
      <c r="EM606" s="1"/>
      <c r="EN606" s="1"/>
    </row>
    <row r="607" spans="1:14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c r="BF607" s="1"/>
      <c r="BG607" s="1"/>
      <c r="BH607" s="1"/>
      <c r="BI607" s="1"/>
      <c r="BJ607" s="1"/>
      <c r="BK607" s="1"/>
      <c r="BL607" s="1"/>
      <c r="BM607" s="1"/>
      <c r="BN607" s="1"/>
      <c r="BO607" s="1"/>
      <c r="BP607" s="1"/>
      <c r="BQ607" s="1"/>
      <c r="BR607" s="1"/>
      <c r="BS607" s="1"/>
      <c r="BT607" s="1"/>
      <c r="BU607" s="1"/>
      <c r="BV607" s="1"/>
      <c r="BW607" s="1"/>
      <c r="BX607" s="1"/>
      <c r="BY607" s="1"/>
      <c r="BZ607" s="1"/>
      <c r="CA607" s="1"/>
      <c r="CB607" s="1"/>
      <c r="CC607" s="1"/>
      <c r="CD607" s="1"/>
      <c r="CE607" s="1"/>
      <c r="CF607" s="1"/>
      <c r="CG607" s="1"/>
      <c r="CH607" s="1"/>
      <c r="CI607" s="1"/>
      <c r="CJ607" s="1"/>
      <c r="CK607" s="1"/>
      <c r="CL607" s="1"/>
      <c r="CM607" s="1"/>
      <c r="CN607" s="1"/>
      <c r="CO607" s="1"/>
      <c r="CP607" s="1"/>
      <c r="CQ607" s="1"/>
      <c r="CR607" s="1"/>
      <c r="CS607" s="1"/>
      <c r="CT607" s="1"/>
      <c r="CU607" s="1"/>
      <c r="CV607" s="1"/>
      <c r="CW607" s="1"/>
      <c r="CX607" s="1"/>
      <c r="CY607" s="1"/>
      <c r="CZ607" s="1"/>
      <c r="DA607" s="1"/>
      <c r="DB607" s="1"/>
      <c r="DC607" s="1"/>
      <c r="DD607" s="1"/>
      <c r="DE607" s="1"/>
      <c r="DF607" s="1"/>
      <c r="DG607" s="1"/>
      <c r="DH607" s="1"/>
      <c r="DI607" s="1"/>
      <c r="DJ607" s="1"/>
      <c r="DK607" s="1"/>
      <c r="DL607" s="1"/>
      <c r="DM607" s="1"/>
      <c r="DN607" s="1"/>
      <c r="DO607" s="1"/>
      <c r="DP607" s="1"/>
      <c r="DQ607" s="1"/>
      <c r="DR607" s="1"/>
      <c r="DS607" s="1"/>
      <c r="DT607" s="1"/>
      <c r="DU607" s="1"/>
      <c r="DV607" s="1"/>
      <c r="DW607" s="1"/>
      <c r="DX607" s="1"/>
      <c r="DY607" s="1"/>
      <c r="DZ607" s="1"/>
      <c r="EA607" s="1"/>
      <c r="EB607" s="1"/>
      <c r="EC607" s="1"/>
      <c r="ED607" s="1"/>
      <c r="EE607" s="1"/>
      <c r="EF607" s="1"/>
      <c r="EG607" s="1"/>
      <c r="EH607" s="1"/>
      <c r="EI607" s="1"/>
      <c r="EJ607" s="1"/>
      <c r="EK607" s="1"/>
      <c r="EL607" s="1"/>
      <c r="EM607" s="1"/>
      <c r="EN607" s="1"/>
    </row>
    <row r="608" spans="1:14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c r="BF608" s="1"/>
      <c r="BG608" s="1"/>
      <c r="BH608" s="1"/>
      <c r="BI608" s="1"/>
      <c r="BJ608" s="1"/>
      <c r="BK608" s="1"/>
      <c r="BL608" s="1"/>
      <c r="BM608" s="1"/>
      <c r="BN608" s="1"/>
      <c r="BO608" s="1"/>
      <c r="BP608" s="1"/>
      <c r="BQ608" s="1"/>
      <c r="BR608" s="1"/>
      <c r="BS608" s="1"/>
      <c r="BT608" s="1"/>
      <c r="BU608" s="1"/>
      <c r="BV608" s="1"/>
      <c r="BW608" s="1"/>
      <c r="BX608" s="1"/>
      <c r="BY608" s="1"/>
      <c r="BZ608" s="1"/>
      <c r="CA608" s="1"/>
      <c r="CB608" s="1"/>
      <c r="CC608" s="1"/>
      <c r="CD608" s="1"/>
      <c r="CE608" s="1"/>
      <c r="CF608" s="1"/>
      <c r="CG608" s="1"/>
      <c r="CH608" s="1"/>
      <c r="CI608" s="1"/>
      <c r="CJ608" s="1"/>
      <c r="CK608" s="1"/>
      <c r="CL608" s="1"/>
      <c r="CM608" s="1"/>
      <c r="CN608" s="1"/>
      <c r="CO608" s="1"/>
      <c r="CP608" s="1"/>
      <c r="CQ608" s="1"/>
      <c r="CR608" s="1"/>
      <c r="CS608" s="1"/>
      <c r="CT608" s="1"/>
      <c r="CU608" s="1"/>
      <c r="CV608" s="1"/>
      <c r="CW608" s="1"/>
      <c r="CX608" s="1"/>
      <c r="CY608" s="1"/>
      <c r="CZ608" s="1"/>
      <c r="DA608" s="1"/>
      <c r="DB608" s="1"/>
      <c r="DC608" s="1"/>
      <c r="DD608" s="1"/>
      <c r="DE608" s="1"/>
      <c r="DF608" s="1"/>
      <c r="DG608" s="1"/>
      <c r="DH608" s="1"/>
      <c r="DI608" s="1"/>
      <c r="DJ608" s="1"/>
      <c r="DK608" s="1"/>
      <c r="DL608" s="1"/>
      <c r="DM608" s="1"/>
      <c r="DN608" s="1"/>
      <c r="DO608" s="1"/>
      <c r="DP608" s="1"/>
      <c r="DQ608" s="1"/>
      <c r="DR608" s="1"/>
      <c r="DS608" s="1"/>
      <c r="DT608" s="1"/>
      <c r="DU608" s="1"/>
      <c r="DV608" s="1"/>
      <c r="DW608" s="1"/>
      <c r="DX608" s="1"/>
      <c r="DY608" s="1"/>
      <c r="DZ608" s="1"/>
      <c r="EA608" s="1"/>
      <c r="EB608" s="1"/>
      <c r="EC608" s="1"/>
      <c r="ED608" s="1"/>
      <c r="EE608" s="1"/>
      <c r="EF608" s="1"/>
      <c r="EG608" s="1"/>
      <c r="EH608" s="1"/>
      <c r="EI608" s="1"/>
      <c r="EJ608" s="1"/>
      <c r="EK608" s="1"/>
      <c r="EL608" s="1"/>
      <c r="EM608" s="1"/>
      <c r="EN608" s="1"/>
    </row>
    <row r="609" spans="1:14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c r="BF609" s="1"/>
      <c r="BG609" s="1"/>
      <c r="BH609" s="1"/>
      <c r="BI609" s="1"/>
      <c r="BJ609" s="1"/>
      <c r="BK609" s="1"/>
      <c r="BL609" s="1"/>
      <c r="BM609" s="1"/>
      <c r="BN609" s="1"/>
      <c r="BO609" s="1"/>
      <c r="BP609" s="1"/>
      <c r="BQ609" s="1"/>
      <c r="BR609" s="1"/>
      <c r="BS609" s="1"/>
      <c r="BT609" s="1"/>
      <c r="BU609" s="1"/>
      <c r="BV609" s="1"/>
      <c r="BW609" s="1"/>
      <c r="BX609" s="1"/>
      <c r="BY609" s="1"/>
      <c r="BZ609" s="1"/>
      <c r="CA609" s="1"/>
      <c r="CB609" s="1"/>
      <c r="CC609" s="1"/>
      <c r="CD609" s="1"/>
      <c r="CE609" s="1"/>
      <c r="CF609" s="1"/>
      <c r="CG609" s="1"/>
      <c r="CH609" s="1"/>
      <c r="CI609" s="1"/>
      <c r="CJ609" s="1"/>
      <c r="CK609" s="1"/>
      <c r="CL609" s="1"/>
      <c r="CM609" s="1"/>
      <c r="CN609" s="1"/>
      <c r="CO609" s="1"/>
      <c r="CP609" s="1"/>
      <c r="CQ609" s="1"/>
      <c r="CR609" s="1"/>
      <c r="CS609" s="1"/>
      <c r="CT609" s="1"/>
      <c r="CU609" s="1"/>
      <c r="CV609" s="1"/>
      <c r="CW609" s="1"/>
      <c r="CX609" s="1"/>
      <c r="CY609" s="1"/>
      <c r="CZ609" s="1"/>
      <c r="DA609" s="1"/>
      <c r="DB609" s="1"/>
      <c r="DC609" s="1"/>
      <c r="DD609" s="1"/>
      <c r="DE609" s="1"/>
      <c r="DF609" s="1"/>
      <c r="DG609" s="1"/>
      <c r="DH609" s="1"/>
      <c r="DI609" s="1"/>
      <c r="DJ609" s="1"/>
      <c r="DK609" s="1"/>
      <c r="DL609" s="1"/>
      <c r="DM609" s="1"/>
      <c r="DN609" s="1"/>
      <c r="DO609" s="1"/>
      <c r="DP609" s="1"/>
      <c r="DQ609" s="1"/>
      <c r="DR609" s="1"/>
      <c r="DS609" s="1"/>
      <c r="DT609" s="1"/>
      <c r="DU609" s="1"/>
      <c r="DV609" s="1"/>
      <c r="DW609" s="1"/>
      <c r="DX609" s="1"/>
      <c r="DY609" s="1"/>
      <c r="DZ609" s="1"/>
      <c r="EA609" s="1"/>
      <c r="EB609" s="1"/>
      <c r="EC609" s="1"/>
      <c r="ED609" s="1"/>
      <c r="EE609" s="1"/>
      <c r="EF609" s="1"/>
      <c r="EG609" s="1"/>
      <c r="EH609" s="1"/>
      <c r="EI609" s="1"/>
      <c r="EJ609" s="1"/>
      <c r="EK609" s="1"/>
      <c r="EL609" s="1"/>
      <c r="EM609" s="1"/>
      <c r="EN609" s="1"/>
    </row>
    <row r="610" spans="1:14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c r="BF610" s="1"/>
      <c r="BG610" s="1"/>
      <c r="BH610" s="1"/>
      <c r="BI610" s="1"/>
      <c r="BJ610" s="1"/>
      <c r="BK610" s="1"/>
      <c r="BL610" s="1"/>
      <c r="BM610" s="1"/>
      <c r="BN610" s="1"/>
      <c r="BO610" s="1"/>
      <c r="BP610" s="1"/>
      <c r="BQ610" s="1"/>
      <c r="BR610" s="1"/>
      <c r="BS610" s="1"/>
      <c r="BT610" s="1"/>
      <c r="BU610" s="1"/>
      <c r="BV610" s="1"/>
      <c r="BW610" s="1"/>
      <c r="BX610" s="1"/>
      <c r="BY610" s="1"/>
      <c r="BZ610" s="1"/>
      <c r="CA610" s="1"/>
      <c r="CB610" s="1"/>
      <c r="CC610" s="1"/>
      <c r="CD610" s="1"/>
      <c r="CE610" s="1"/>
      <c r="CF610" s="1"/>
      <c r="CG610" s="1"/>
      <c r="CH610" s="1"/>
      <c r="CI610" s="1"/>
      <c r="CJ610" s="1"/>
      <c r="CK610" s="1"/>
      <c r="CL610" s="1"/>
      <c r="CM610" s="1"/>
      <c r="CN610" s="1"/>
      <c r="CO610" s="1"/>
      <c r="CP610" s="1"/>
      <c r="CQ610" s="1"/>
      <c r="CR610" s="1"/>
      <c r="CS610" s="1"/>
      <c r="CT610" s="1"/>
      <c r="CU610" s="1"/>
      <c r="CV610" s="1"/>
      <c r="CW610" s="1"/>
      <c r="CX610" s="1"/>
      <c r="CY610" s="1"/>
      <c r="CZ610" s="1"/>
      <c r="DA610" s="1"/>
      <c r="DB610" s="1"/>
      <c r="DC610" s="1"/>
      <c r="DD610" s="1"/>
      <c r="DE610" s="1"/>
      <c r="DF610" s="1"/>
      <c r="DG610" s="1"/>
      <c r="DH610" s="1"/>
      <c r="DI610" s="1"/>
      <c r="DJ610" s="1"/>
      <c r="DK610" s="1"/>
      <c r="DL610" s="1"/>
      <c r="DM610" s="1"/>
      <c r="DN610" s="1"/>
      <c r="DO610" s="1"/>
      <c r="DP610" s="1"/>
      <c r="DQ610" s="1"/>
      <c r="DR610" s="1"/>
      <c r="DS610" s="1"/>
      <c r="DT610" s="1"/>
      <c r="DU610" s="1"/>
      <c r="DV610" s="1"/>
      <c r="DW610" s="1"/>
      <c r="DX610" s="1"/>
      <c r="DY610" s="1"/>
      <c r="DZ610" s="1"/>
      <c r="EA610" s="1"/>
      <c r="EB610" s="1"/>
      <c r="EC610" s="1"/>
      <c r="ED610" s="1"/>
      <c r="EE610" s="1"/>
      <c r="EF610" s="1"/>
      <c r="EG610" s="1"/>
      <c r="EH610" s="1"/>
      <c r="EI610" s="1"/>
      <c r="EJ610" s="1"/>
      <c r="EK610" s="1"/>
      <c r="EL610" s="1"/>
      <c r="EM610" s="1"/>
      <c r="EN610" s="1"/>
    </row>
    <row r="611" spans="1:14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c r="BF611" s="1"/>
      <c r="BG611" s="1"/>
      <c r="BH611" s="1"/>
      <c r="BI611" s="1"/>
      <c r="BJ611" s="1"/>
      <c r="BK611" s="1"/>
      <c r="BL611" s="1"/>
      <c r="BM611" s="1"/>
      <c r="BN611" s="1"/>
      <c r="BO611" s="1"/>
      <c r="BP611" s="1"/>
      <c r="BQ611" s="1"/>
      <c r="BR611" s="1"/>
      <c r="BS611" s="1"/>
      <c r="BT611" s="1"/>
      <c r="BU611" s="1"/>
      <c r="BV611" s="1"/>
      <c r="BW611" s="1"/>
      <c r="BX611" s="1"/>
      <c r="BY611" s="1"/>
      <c r="BZ611" s="1"/>
      <c r="CA611" s="1"/>
      <c r="CB611" s="1"/>
      <c r="CC611" s="1"/>
      <c r="CD611" s="1"/>
      <c r="CE611" s="1"/>
      <c r="CF611" s="1"/>
      <c r="CG611" s="1"/>
      <c r="CH611" s="1"/>
      <c r="CI611" s="1"/>
      <c r="CJ611" s="1"/>
      <c r="CK611" s="1"/>
      <c r="CL611" s="1"/>
      <c r="CM611" s="1"/>
      <c r="CN611" s="1"/>
      <c r="CO611" s="1"/>
      <c r="CP611" s="1"/>
      <c r="CQ611" s="1"/>
      <c r="CR611" s="1"/>
      <c r="CS611" s="1"/>
      <c r="CT611" s="1"/>
      <c r="CU611" s="1"/>
      <c r="CV611" s="1"/>
      <c r="CW611" s="1"/>
      <c r="CX611" s="1"/>
      <c r="CY611" s="1"/>
      <c r="CZ611" s="1"/>
      <c r="DA611" s="1"/>
      <c r="DB611" s="1"/>
      <c r="DC611" s="1"/>
      <c r="DD611" s="1"/>
      <c r="DE611" s="1"/>
      <c r="DF611" s="1"/>
      <c r="DG611" s="1"/>
      <c r="DH611" s="1"/>
      <c r="DI611" s="1"/>
      <c r="DJ611" s="1"/>
      <c r="DK611" s="1"/>
      <c r="DL611" s="1"/>
      <c r="DM611" s="1"/>
      <c r="DN611" s="1"/>
      <c r="DO611" s="1"/>
      <c r="DP611" s="1"/>
      <c r="DQ611" s="1"/>
      <c r="DR611" s="1"/>
      <c r="DS611" s="1"/>
      <c r="DT611" s="1"/>
      <c r="DU611" s="1"/>
      <c r="DV611" s="1"/>
      <c r="DW611" s="1"/>
      <c r="DX611" s="1"/>
      <c r="DY611" s="1"/>
      <c r="DZ611" s="1"/>
      <c r="EA611" s="1"/>
      <c r="EB611" s="1"/>
      <c r="EC611" s="1"/>
      <c r="ED611" s="1"/>
      <c r="EE611" s="1"/>
      <c r="EF611" s="1"/>
      <c r="EG611" s="1"/>
      <c r="EH611" s="1"/>
      <c r="EI611" s="1"/>
      <c r="EJ611" s="1"/>
      <c r="EK611" s="1"/>
      <c r="EL611" s="1"/>
      <c r="EM611" s="1"/>
      <c r="EN611" s="1"/>
    </row>
    <row r="612" spans="1:14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c r="BF612" s="1"/>
      <c r="BG612" s="1"/>
      <c r="BH612" s="1"/>
      <c r="BI612" s="1"/>
      <c r="BJ612" s="1"/>
      <c r="BK612" s="1"/>
      <c r="BL612" s="1"/>
      <c r="BM612" s="1"/>
      <c r="BN612" s="1"/>
      <c r="BO612" s="1"/>
      <c r="BP612" s="1"/>
      <c r="BQ612" s="1"/>
      <c r="BR612" s="1"/>
      <c r="BS612" s="1"/>
      <c r="BT612" s="1"/>
      <c r="BU612" s="1"/>
      <c r="BV612" s="1"/>
      <c r="BW612" s="1"/>
      <c r="BX612" s="1"/>
      <c r="BY612" s="1"/>
      <c r="BZ612" s="1"/>
      <c r="CA612" s="1"/>
      <c r="CB612" s="1"/>
      <c r="CC612" s="1"/>
      <c r="CD612" s="1"/>
      <c r="CE612" s="1"/>
      <c r="CF612" s="1"/>
      <c r="CG612" s="1"/>
      <c r="CH612" s="1"/>
      <c r="CI612" s="1"/>
      <c r="CJ612" s="1"/>
      <c r="CK612" s="1"/>
      <c r="CL612" s="1"/>
      <c r="CM612" s="1"/>
      <c r="CN612" s="1"/>
      <c r="CO612" s="1"/>
      <c r="CP612" s="1"/>
      <c r="CQ612" s="1"/>
      <c r="CR612" s="1"/>
      <c r="CS612" s="1"/>
      <c r="CT612" s="1"/>
      <c r="CU612" s="1"/>
      <c r="CV612" s="1"/>
      <c r="CW612" s="1"/>
      <c r="CX612" s="1"/>
      <c r="CY612" s="1"/>
      <c r="CZ612" s="1"/>
      <c r="DA612" s="1"/>
      <c r="DB612" s="1"/>
      <c r="DC612" s="1"/>
      <c r="DD612" s="1"/>
      <c r="DE612" s="1"/>
      <c r="DF612" s="1"/>
      <c r="DG612" s="1"/>
      <c r="DH612" s="1"/>
      <c r="DI612" s="1"/>
      <c r="DJ612" s="1"/>
      <c r="DK612" s="1"/>
      <c r="DL612" s="1"/>
      <c r="DM612" s="1"/>
      <c r="DN612" s="1"/>
      <c r="DO612" s="1"/>
      <c r="DP612" s="1"/>
      <c r="DQ612" s="1"/>
      <c r="DR612" s="1"/>
      <c r="DS612" s="1"/>
      <c r="DT612" s="1"/>
      <c r="DU612" s="1"/>
      <c r="DV612" s="1"/>
      <c r="DW612" s="1"/>
      <c r="DX612" s="1"/>
      <c r="DY612" s="1"/>
      <c r="DZ612" s="1"/>
      <c r="EA612" s="1"/>
      <c r="EB612" s="1"/>
      <c r="EC612" s="1"/>
      <c r="ED612" s="1"/>
      <c r="EE612" s="1"/>
      <c r="EF612" s="1"/>
      <c r="EG612" s="1"/>
      <c r="EH612" s="1"/>
      <c r="EI612" s="1"/>
      <c r="EJ612" s="1"/>
      <c r="EK612" s="1"/>
      <c r="EL612" s="1"/>
      <c r="EM612" s="1"/>
      <c r="EN612" s="1"/>
    </row>
    <row r="613" spans="1:14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c r="BF613" s="1"/>
      <c r="BG613" s="1"/>
      <c r="BH613" s="1"/>
      <c r="BI613" s="1"/>
      <c r="BJ613" s="1"/>
      <c r="BK613" s="1"/>
      <c r="BL613" s="1"/>
      <c r="BM613" s="1"/>
      <c r="BN613" s="1"/>
      <c r="BO613" s="1"/>
      <c r="BP613" s="1"/>
      <c r="BQ613" s="1"/>
      <c r="BR613" s="1"/>
      <c r="BS613" s="1"/>
      <c r="BT613" s="1"/>
      <c r="BU613" s="1"/>
      <c r="BV613" s="1"/>
      <c r="BW613" s="1"/>
      <c r="BX613" s="1"/>
      <c r="BY613" s="1"/>
      <c r="BZ613" s="1"/>
      <c r="CA613" s="1"/>
      <c r="CB613" s="1"/>
      <c r="CC613" s="1"/>
      <c r="CD613" s="1"/>
      <c r="CE613" s="1"/>
      <c r="CF613" s="1"/>
      <c r="CG613" s="1"/>
      <c r="CH613" s="1"/>
      <c r="CI613" s="1"/>
      <c r="CJ613" s="1"/>
      <c r="CK613" s="1"/>
      <c r="CL613" s="1"/>
      <c r="CM613" s="1"/>
      <c r="CN613" s="1"/>
      <c r="CO613" s="1"/>
      <c r="CP613" s="1"/>
      <c r="CQ613" s="1"/>
      <c r="CR613" s="1"/>
      <c r="CS613" s="1"/>
      <c r="CT613" s="1"/>
      <c r="CU613" s="1"/>
      <c r="CV613" s="1"/>
      <c r="CW613" s="1"/>
      <c r="CX613" s="1"/>
      <c r="CY613" s="1"/>
      <c r="CZ613" s="1"/>
      <c r="DA613" s="1"/>
      <c r="DB613" s="1"/>
      <c r="DC613" s="1"/>
      <c r="DD613" s="1"/>
      <c r="DE613" s="1"/>
      <c r="DF613" s="1"/>
      <c r="DG613" s="1"/>
      <c r="DH613" s="1"/>
      <c r="DI613" s="1"/>
      <c r="DJ613" s="1"/>
      <c r="DK613" s="1"/>
      <c r="DL613" s="1"/>
      <c r="DM613" s="1"/>
      <c r="DN613" s="1"/>
      <c r="DO613" s="1"/>
      <c r="DP613" s="1"/>
      <c r="DQ613" s="1"/>
      <c r="DR613" s="1"/>
      <c r="DS613" s="1"/>
      <c r="DT613" s="1"/>
      <c r="DU613" s="1"/>
      <c r="DV613" s="1"/>
      <c r="DW613" s="1"/>
      <c r="DX613" s="1"/>
      <c r="DY613" s="1"/>
      <c r="DZ613" s="1"/>
      <c r="EA613" s="1"/>
      <c r="EB613" s="1"/>
      <c r="EC613" s="1"/>
      <c r="ED613" s="1"/>
      <c r="EE613" s="1"/>
      <c r="EF613" s="1"/>
      <c r="EG613" s="1"/>
      <c r="EH613" s="1"/>
      <c r="EI613" s="1"/>
      <c r="EJ613" s="1"/>
      <c r="EK613" s="1"/>
      <c r="EL613" s="1"/>
      <c r="EM613" s="1"/>
      <c r="EN613" s="1"/>
    </row>
    <row r="614" spans="1:14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c r="BF614" s="1"/>
      <c r="BG614" s="1"/>
      <c r="BH614" s="1"/>
      <c r="BI614" s="1"/>
      <c r="BJ614" s="1"/>
      <c r="BK614" s="1"/>
      <c r="BL614" s="1"/>
      <c r="BM614" s="1"/>
      <c r="BN614" s="1"/>
      <c r="BO614" s="1"/>
      <c r="BP614" s="1"/>
      <c r="BQ614" s="1"/>
      <c r="BR614" s="1"/>
      <c r="BS614" s="1"/>
      <c r="BT614" s="1"/>
      <c r="BU614" s="1"/>
      <c r="BV614" s="1"/>
      <c r="BW614" s="1"/>
      <c r="BX614" s="1"/>
      <c r="BY614" s="1"/>
      <c r="BZ614" s="1"/>
      <c r="CA614" s="1"/>
      <c r="CB614" s="1"/>
      <c r="CC614" s="1"/>
      <c r="CD614" s="1"/>
      <c r="CE614" s="1"/>
      <c r="CF614" s="1"/>
      <c r="CG614" s="1"/>
      <c r="CH614" s="1"/>
      <c r="CI614" s="1"/>
      <c r="CJ614" s="1"/>
      <c r="CK614" s="1"/>
      <c r="CL614" s="1"/>
      <c r="CM614" s="1"/>
      <c r="CN614" s="1"/>
      <c r="CO614" s="1"/>
      <c r="CP614" s="1"/>
      <c r="CQ614" s="1"/>
      <c r="CR614" s="1"/>
      <c r="CS614" s="1"/>
      <c r="CT614" s="1"/>
      <c r="CU614" s="1"/>
      <c r="CV614" s="1"/>
      <c r="CW614" s="1"/>
      <c r="CX614" s="1"/>
      <c r="CY614" s="1"/>
      <c r="CZ614" s="1"/>
      <c r="DA614" s="1"/>
      <c r="DB614" s="1"/>
      <c r="DC614" s="1"/>
      <c r="DD614" s="1"/>
      <c r="DE614" s="1"/>
      <c r="DF614" s="1"/>
      <c r="DG614" s="1"/>
      <c r="DH614" s="1"/>
      <c r="DI614" s="1"/>
      <c r="DJ614" s="1"/>
      <c r="DK614" s="1"/>
      <c r="DL614" s="1"/>
      <c r="DM614" s="1"/>
      <c r="DN614" s="1"/>
      <c r="DO614" s="1"/>
      <c r="DP614" s="1"/>
      <c r="DQ614" s="1"/>
      <c r="DR614" s="1"/>
      <c r="DS614" s="1"/>
      <c r="DT614" s="1"/>
      <c r="DU614" s="1"/>
      <c r="DV614" s="1"/>
      <c r="DW614" s="1"/>
      <c r="DX614" s="1"/>
      <c r="DY614" s="1"/>
      <c r="DZ614" s="1"/>
      <c r="EA614" s="1"/>
      <c r="EB614" s="1"/>
      <c r="EC614" s="1"/>
      <c r="ED614" s="1"/>
      <c r="EE614" s="1"/>
      <c r="EF614" s="1"/>
      <c r="EG614" s="1"/>
      <c r="EH614" s="1"/>
      <c r="EI614" s="1"/>
      <c r="EJ614" s="1"/>
      <c r="EK614" s="1"/>
      <c r="EL614" s="1"/>
      <c r="EM614" s="1"/>
      <c r="EN614" s="1"/>
    </row>
    <row r="615" spans="1:14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c r="BF615" s="1"/>
      <c r="BG615" s="1"/>
      <c r="BH615" s="1"/>
      <c r="BI615" s="1"/>
      <c r="BJ615" s="1"/>
      <c r="BK615" s="1"/>
      <c r="BL615" s="1"/>
      <c r="BM615" s="1"/>
      <c r="BN615" s="1"/>
      <c r="BO615" s="1"/>
      <c r="BP615" s="1"/>
      <c r="BQ615" s="1"/>
      <c r="BR615" s="1"/>
      <c r="BS615" s="1"/>
      <c r="BT615" s="1"/>
      <c r="BU615" s="1"/>
      <c r="BV615" s="1"/>
      <c r="BW615" s="1"/>
      <c r="BX615" s="1"/>
      <c r="BY615" s="1"/>
      <c r="BZ615" s="1"/>
      <c r="CA615" s="1"/>
      <c r="CB615" s="1"/>
      <c r="CC615" s="1"/>
      <c r="CD615" s="1"/>
      <c r="CE615" s="1"/>
      <c r="CF615" s="1"/>
      <c r="CG615" s="1"/>
      <c r="CH615" s="1"/>
      <c r="CI615" s="1"/>
      <c r="CJ615" s="1"/>
      <c r="CK615" s="1"/>
      <c r="CL615" s="1"/>
      <c r="CM615" s="1"/>
      <c r="CN615" s="1"/>
      <c r="CO615" s="1"/>
      <c r="CP615" s="1"/>
      <c r="CQ615" s="1"/>
      <c r="CR615" s="1"/>
      <c r="CS615" s="1"/>
      <c r="CT615" s="1"/>
      <c r="CU615" s="1"/>
      <c r="CV615" s="1"/>
      <c r="CW615" s="1"/>
      <c r="CX615" s="1"/>
      <c r="CY615" s="1"/>
      <c r="CZ615" s="1"/>
      <c r="DA615" s="1"/>
      <c r="DB615" s="1"/>
      <c r="DC615" s="1"/>
      <c r="DD615" s="1"/>
      <c r="DE615" s="1"/>
      <c r="DF615" s="1"/>
      <c r="DG615" s="1"/>
      <c r="DH615" s="1"/>
      <c r="DI615" s="1"/>
      <c r="DJ615" s="1"/>
      <c r="DK615" s="1"/>
      <c r="DL615" s="1"/>
      <c r="DM615" s="1"/>
      <c r="DN615" s="1"/>
      <c r="DO615" s="1"/>
      <c r="DP615" s="1"/>
      <c r="DQ615" s="1"/>
      <c r="DR615" s="1"/>
      <c r="DS615" s="1"/>
      <c r="DT615" s="1"/>
      <c r="DU615" s="1"/>
      <c r="DV615" s="1"/>
      <c r="DW615" s="1"/>
      <c r="DX615" s="1"/>
      <c r="DY615" s="1"/>
      <c r="DZ615" s="1"/>
      <c r="EA615" s="1"/>
      <c r="EB615" s="1"/>
      <c r="EC615" s="1"/>
      <c r="ED615" s="1"/>
      <c r="EE615" s="1"/>
      <c r="EF615" s="1"/>
      <c r="EG615" s="1"/>
      <c r="EH615" s="1"/>
      <c r="EI615" s="1"/>
      <c r="EJ615" s="1"/>
      <c r="EK615" s="1"/>
      <c r="EL615" s="1"/>
      <c r="EM615" s="1"/>
      <c r="EN615" s="1"/>
    </row>
    <row r="616" spans="1:14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c r="BF616" s="1"/>
      <c r="BG616" s="1"/>
      <c r="BH616" s="1"/>
      <c r="BI616" s="1"/>
      <c r="BJ616" s="1"/>
      <c r="BK616" s="1"/>
      <c r="BL616" s="1"/>
      <c r="BM616" s="1"/>
      <c r="BN616" s="1"/>
      <c r="BO616" s="1"/>
      <c r="BP616" s="1"/>
      <c r="BQ616" s="1"/>
      <c r="BR616" s="1"/>
      <c r="BS616" s="1"/>
      <c r="BT616" s="1"/>
      <c r="BU616" s="1"/>
      <c r="BV616" s="1"/>
      <c r="BW616" s="1"/>
      <c r="BX616" s="1"/>
      <c r="BY616" s="1"/>
      <c r="BZ616" s="1"/>
      <c r="CA616" s="1"/>
      <c r="CB616" s="1"/>
      <c r="CC616" s="1"/>
      <c r="CD616" s="1"/>
      <c r="CE616" s="1"/>
      <c r="CF616" s="1"/>
      <c r="CG616" s="1"/>
      <c r="CH616" s="1"/>
      <c r="CI616" s="1"/>
      <c r="CJ616" s="1"/>
      <c r="CK616" s="1"/>
      <c r="CL616" s="1"/>
      <c r="CM616" s="1"/>
      <c r="CN616" s="1"/>
      <c r="CO616" s="1"/>
      <c r="CP616" s="1"/>
      <c r="CQ616" s="1"/>
      <c r="CR616" s="1"/>
      <c r="CS616" s="1"/>
      <c r="CT616" s="1"/>
      <c r="CU616" s="1"/>
      <c r="CV616" s="1"/>
      <c r="CW616" s="1"/>
      <c r="CX616" s="1"/>
      <c r="CY616" s="1"/>
      <c r="CZ616" s="1"/>
      <c r="DA616" s="1"/>
      <c r="DB616" s="1"/>
      <c r="DC616" s="1"/>
      <c r="DD616" s="1"/>
      <c r="DE616" s="1"/>
      <c r="DF616" s="1"/>
      <c r="DG616" s="1"/>
      <c r="DH616" s="1"/>
      <c r="DI616" s="1"/>
      <c r="DJ616" s="1"/>
      <c r="DK616" s="1"/>
      <c r="DL616" s="1"/>
      <c r="DM616" s="1"/>
      <c r="DN616" s="1"/>
      <c r="DO616" s="1"/>
      <c r="DP616" s="1"/>
      <c r="DQ616" s="1"/>
      <c r="DR616" s="1"/>
      <c r="DS616" s="1"/>
      <c r="DT616" s="1"/>
      <c r="DU616" s="1"/>
      <c r="DV616" s="1"/>
      <c r="DW616" s="1"/>
      <c r="DX616" s="1"/>
      <c r="DY616" s="1"/>
      <c r="DZ616" s="1"/>
      <c r="EA616" s="1"/>
      <c r="EB616" s="1"/>
      <c r="EC616" s="1"/>
      <c r="ED616" s="1"/>
      <c r="EE616" s="1"/>
      <c r="EF616" s="1"/>
      <c r="EG616" s="1"/>
      <c r="EH616" s="1"/>
      <c r="EI616" s="1"/>
      <c r="EJ616" s="1"/>
      <c r="EK616" s="1"/>
      <c r="EL616" s="1"/>
      <c r="EM616" s="1"/>
      <c r="EN616" s="1"/>
    </row>
    <row r="617" spans="1:14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c r="BF617" s="1"/>
      <c r="BG617" s="1"/>
      <c r="BH617" s="1"/>
      <c r="BI617" s="1"/>
      <c r="BJ617" s="1"/>
      <c r="BK617" s="1"/>
      <c r="BL617" s="1"/>
      <c r="BM617" s="1"/>
      <c r="BN617" s="1"/>
      <c r="BO617" s="1"/>
      <c r="BP617" s="1"/>
      <c r="BQ617" s="1"/>
      <c r="BR617" s="1"/>
      <c r="BS617" s="1"/>
      <c r="BT617" s="1"/>
      <c r="BU617" s="1"/>
      <c r="BV617" s="1"/>
      <c r="BW617" s="1"/>
      <c r="BX617" s="1"/>
      <c r="BY617" s="1"/>
      <c r="BZ617" s="1"/>
      <c r="CA617" s="1"/>
      <c r="CB617" s="1"/>
      <c r="CC617" s="1"/>
      <c r="CD617" s="1"/>
      <c r="CE617" s="1"/>
      <c r="CF617" s="1"/>
      <c r="CG617" s="1"/>
      <c r="CH617" s="1"/>
      <c r="CI617" s="1"/>
      <c r="CJ617" s="1"/>
      <c r="CK617" s="1"/>
      <c r="CL617" s="1"/>
      <c r="CM617" s="1"/>
      <c r="CN617" s="1"/>
      <c r="CO617" s="1"/>
      <c r="CP617" s="1"/>
      <c r="CQ617" s="1"/>
      <c r="CR617" s="1"/>
      <c r="CS617" s="1"/>
      <c r="CT617" s="1"/>
      <c r="CU617" s="1"/>
      <c r="CV617" s="1"/>
      <c r="CW617" s="1"/>
      <c r="CX617" s="1"/>
      <c r="CY617" s="1"/>
      <c r="CZ617" s="1"/>
      <c r="DA617" s="1"/>
      <c r="DB617" s="1"/>
      <c r="DC617" s="1"/>
      <c r="DD617" s="1"/>
      <c r="DE617" s="1"/>
      <c r="DF617" s="1"/>
      <c r="DG617" s="1"/>
      <c r="DH617" s="1"/>
      <c r="DI617" s="1"/>
      <c r="DJ617" s="1"/>
      <c r="DK617" s="1"/>
      <c r="DL617" s="1"/>
      <c r="DM617" s="1"/>
      <c r="DN617" s="1"/>
      <c r="DO617" s="1"/>
      <c r="DP617" s="1"/>
      <c r="DQ617" s="1"/>
      <c r="DR617" s="1"/>
      <c r="DS617" s="1"/>
      <c r="DT617" s="1"/>
      <c r="DU617" s="1"/>
      <c r="DV617" s="1"/>
      <c r="DW617" s="1"/>
      <c r="DX617" s="1"/>
      <c r="DY617" s="1"/>
      <c r="DZ617" s="1"/>
      <c r="EA617" s="1"/>
      <c r="EB617" s="1"/>
      <c r="EC617" s="1"/>
      <c r="ED617" s="1"/>
      <c r="EE617" s="1"/>
      <c r="EF617" s="1"/>
      <c r="EG617" s="1"/>
      <c r="EH617" s="1"/>
      <c r="EI617" s="1"/>
      <c r="EJ617" s="1"/>
      <c r="EK617" s="1"/>
      <c r="EL617" s="1"/>
      <c r="EM617" s="1"/>
      <c r="EN617" s="1"/>
    </row>
    <row r="618" spans="1:14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c r="BF618" s="1"/>
      <c r="BG618" s="1"/>
      <c r="BH618" s="1"/>
      <c r="BI618" s="1"/>
      <c r="BJ618" s="1"/>
      <c r="BK618" s="1"/>
      <c r="BL618" s="1"/>
      <c r="BM618" s="1"/>
      <c r="BN618" s="1"/>
      <c r="BO618" s="1"/>
      <c r="BP618" s="1"/>
      <c r="BQ618" s="1"/>
      <c r="BR618" s="1"/>
      <c r="BS618" s="1"/>
      <c r="BT618" s="1"/>
      <c r="BU618" s="1"/>
      <c r="BV618" s="1"/>
      <c r="BW618" s="1"/>
      <c r="BX618" s="1"/>
      <c r="BY618" s="1"/>
      <c r="BZ618" s="1"/>
      <c r="CA618" s="1"/>
      <c r="CB618" s="1"/>
      <c r="CC618" s="1"/>
      <c r="CD618" s="1"/>
      <c r="CE618" s="1"/>
      <c r="CF618" s="1"/>
      <c r="CG618" s="1"/>
      <c r="CH618" s="1"/>
      <c r="CI618" s="1"/>
      <c r="CJ618" s="1"/>
      <c r="CK618" s="1"/>
      <c r="CL618" s="1"/>
      <c r="CM618" s="1"/>
      <c r="CN618" s="1"/>
      <c r="CO618" s="1"/>
      <c r="CP618" s="1"/>
      <c r="CQ618" s="1"/>
      <c r="CR618" s="1"/>
      <c r="CS618" s="1"/>
      <c r="CT618" s="1"/>
      <c r="CU618" s="1"/>
      <c r="CV618" s="1"/>
      <c r="CW618" s="1"/>
      <c r="CX618" s="1"/>
      <c r="CY618" s="1"/>
      <c r="CZ618" s="1"/>
      <c r="DA618" s="1"/>
      <c r="DB618" s="1"/>
      <c r="DC618" s="1"/>
      <c r="DD618" s="1"/>
      <c r="DE618" s="1"/>
      <c r="DF618" s="1"/>
      <c r="DG618" s="1"/>
      <c r="DH618" s="1"/>
      <c r="DI618" s="1"/>
      <c r="DJ618" s="1"/>
      <c r="DK618" s="1"/>
      <c r="DL618" s="1"/>
      <c r="DM618" s="1"/>
      <c r="DN618" s="1"/>
      <c r="DO618" s="1"/>
      <c r="DP618" s="1"/>
      <c r="DQ618" s="1"/>
      <c r="DR618" s="1"/>
      <c r="DS618" s="1"/>
      <c r="DT618" s="1"/>
      <c r="DU618" s="1"/>
      <c r="DV618" s="1"/>
      <c r="DW618" s="1"/>
      <c r="DX618" s="1"/>
      <c r="DY618" s="1"/>
      <c r="DZ618" s="1"/>
      <c r="EA618" s="1"/>
      <c r="EB618" s="1"/>
      <c r="EC618" s="1"/>
      <c r="ED618" s="1"/>
      <c r="EE618" s="1"/>
      <c r="EF618" s="1"/>
      <c r="EG618" s="1"/>
      <c r="EH618" s="1"/>
      <c r="EI618" s="1"/>
      <c r="EJ618" s="1"/>
      <c r="EK618" s="1"/>
      <c r="EL618" s="1"/>
      <c r="EM618" s="1"/>
      <c r="EN618" s="1"/>
    </row>
    <row r="619" spans="1:14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c r="BF619" s="1"/>
      <c r="BG619" s="1"/>
      <c r="BH619" s="1"/>
      <c r="BI619" s="1"/>
      <c r="BJ619" s="1"/>
      <c r="BK619" s="1"/>
      <c r="BL619" s="1"/>
      <c r="BM619" s="1"/>
      <c r="BN619" s="1"/>
      <c r="BO619" s="1"/>
      <c r="BP619" s="1"/>
      <c r="BQ619" s="1"/>
      <c r="BR619" s="1"/>
      <c r="BS619" s="1"/>
      <c r="BT619" s="1"/>
      <c r="BU619" s="1"/>
      <c r="BV619" s="1"/>
      <c r="BW619" s="1"/>
      <c r="BX619" s="1"/>
      <c r="BY619" s="1"/>
      <c r="BZ619" s="1"/>
      <c r="CA619" s="1"/>
      <c r="CB619" s="1"/>
      <c r="CC619" s="1"/>
      <c r="CD619" s="1"/>
      <c r="CE619" s="1"/>
      <c r="CF619" s="1"/>
      <c r="CG619" s="1"/>
      <c r="CH619" s="1"/>
      <c r="CI619" s="1"/>
      <c r="CJ619" s="1"/>
      <c r="CK619" s="1"/>
      <c r="CL619" s="1"/>
      <c r="CM619" s="1"/>
      <c r="CN619" s="1"/>
      <c r="CO619" s="1"/>
      <c r="CP619" s="1"/>
      <c r="CQ619" s="1"/>
      <c r="CR619" s="1"/>
      <c r="CS619" s="1"/>
      <c r="CT619" s="1"/>
      <c r="CU619" s="1"/>
      <c r="CV619" s="1"/>
      <c r="CW619" s="1"/>
      <c r="CX619" s="1"/>
      <c r="CY619" s="1"/>
      <c r="CZ619" s="1"/>
      <c r="DA619" s="1"/>
      <c r="DB619" s="1"/>
      <c r="DC619" s="1"/>
      <c r="DD619" s="1"/>
      <c r="DE619" s="1"/>
      <c r="DF619" s="1"/>
      <c r="DG619" s="1"/>
      <c r="DH619" s="1"/>
      <c r="DI619" s="1"/>
      <c r="DJ619" s="1"/>
      <c r="DK619" s="1"/>
      <c r="DL619" s="1"/>
      <c r="DM619" s="1"/>
      <c r="DN619" s="1"/>
      <c r="DO619" s="1"/>
      <c r="DP619" s="1"/>
      <c r="DQ619" s="1"/>
      <c r="DR619" s="1"/>
      <c r="DS619" s="1"/>
      <c r="DT619" s="1"/>
      <c r="DU619" s="1"/>
      <c r="DV619" s="1"/>
      <c r="DW619" s="1"/>
      <c r="DX619" s="1"/>
      <c r="DY619" s="1"/>
      <c r="DZ619" s="1"/>
      <c r="EA619" s="1"/>
      <c r="EB619" s="1"/>
      <c r="EC619" s="1"/>
      <c r="ED619" s="1"/>
      <c r="EE619" s="1"/>
      <c r="EF619" s="1"/>
      <c r="EG619" s="1"/>
      <c r="EH619" s="1"/>
      <c r="EI619" s="1"/>
      <c r="EJ619" s="1"/>
      <c r="EK619" s="1"/>
      <c r="EL619" s="1"/>
      <c r="EM619" s="1"/>
      <c r="EN619" s="1"/>
    </row>
    <row r="620" spans="1:14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c r="BF620" s="1"/>
      <c r="BG620" s="1"/>
      <c r="BH620" s="1"/>
      <c r="BI620" s="1"/>
      <c r="BJ620" s="1"/>
      <c r="BK620" s="1"/>
      <c r="BL620" s="1"/>
      <c r="BM620" s="1"/>
      <c r="BN620" s="1"/>
      <c r="BO620" s="1"/>
      <c r="BP620" s="1"/>
      <c r="BQ620" s="1"/>
      <c r="BR620" s="1"/>
      <c r="BS620" s="1"/>
      <c r="BT620" s="1"/>
      <c r="BU620" s="1"/>
      <c r="BV620" s="1"/>
      <c r="BW620" s="1"/>
      <c r="BX620" s="1"/>
      <c r="BY620" s="1"/>
      <c r="BZ620" s="1"/>
      <c r="CA620" s="1"/>
      <c r="CB620" s="1"/>
      <c r="CC620" s="1"/>
      <c r="CD620" s="1"/>
      <c r="CE620" s="1"/>
      <c r="CF620" s="1"/>
      <c r="CG620" s="1"/>
      <c r="CH620" s="1"/>
      <c r="CI620" s="1"/>
      <c r="CJ620" s="1"/>
      <c r="CK620" s="1"/>
      <c r="CL620" s="1"/>
      <c r="CM620" s="1"/>
      <c r="CN620" s="1"/>
      <c r="CO620" s="1"/>
      <c r="CP620" s="1"/>
      <c r="CQ620" s="1"/>
      <c r="CR620" s="1"/>
      <c r="CS620" s="1"/>
      <c r="CT620" s="1"/>
      <c r="CU620" s="1"/>
      <c r="CV620" s="1"/>
      <c r="CW620" s="1"/>
      <c r="CX620" s="1"/>
      <c r="CY620" s="1"/>
      <c r="CZ620" s="1"/>
      <c r="DA620" s="1"/>
      <c r="DB620" s="1"/>
      <c r="DC620" s="1"/>
      <c r="DD620" s="1"/>
      <c r="DE620" s="1"/>
      <c r="DF620" s="1"/>
      <c r="DG620" s="1"/>
      <c r="DH620" s="1"/>
      <c r="DI620" s="1"/>
      <c r="DJ620" s="1"/>
      <c r="DK620" s="1"/>
      <c r="DL620" s="1"/>
      <c r="DM620" s="1"/>
      <c r="DN620" s="1"/>
      <c r="DO620" s="1"/>
      <c r="DP620" s="1"/>
      <c r="DQ620" s="1"/>
      <c r="DR620" s="1"/>
      <c r="DS620" s="1"/>
      <c r="DT620" s="1"/>
      <c r="DU620" s="1"/>
      <c r="DV620" s="1"/>
      <c r="DW620" s="1"/>
      <c r="DX620" s="1"/>
      <c r="DY620" s="1"/>
      <c r="DZ620" s="1"/>
      <c r="EA620" s="1"/>
      <c r="EB620" s="1"/>
      <c r="EC620" s="1"/>
      <c r="ED620" s="1"/>
      <c r="EE620" s="1"/>
      <c r="EF620" s="1"/>
      <c r="EG620" s="1"/>
      <c r="EH620" s="1"/>
      <c r="EI620" s="1"/>
      <c r="EJ620" s="1"/>
      <c r="EK620" s="1"/>
      <c r="EL620" s="1"/>
      <c r="EM620" s="1"/>
      <c r="EN620" s="1"/>
    </row>
    <row r="621" spans="1:14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c r="BF621" s="1"/>
      <c r="BG621" s="1"/>
      <c r="BH621" s="1"/>
      <c r="BI621" s="1"/>
      <c r="BJ621" s="1"/>
      <c r="BK621" s="1"/>
      <c r="BL621" s="1"/>
      <c r="BM621" s="1"/>
      <c r="BN621" s="1"/>
      <c r="BO621" s="1"/>
      <c r="BP621" s="1"/>
      <c r="BQ621" s="1"/>
      <c r="BR621" s="1"/>
      <c r="BS621" s="1"/>
      <c r="BT621" s="1"/>
      <c r="BU621" s="1"/>
      <c r="BV621" s="1"/>
      <c r="BW621" s="1"/>
      <c r="BX621" s="1"/>
      <c r="BY621" s="1"/>
      <c r="BZ621" s="1"/>
      <c r="CA621" s="1"/>
      <c r="CB621" s="1"/>
      <c r="CC621" s="1"/>
      <c r="CD621" s="1"/>
      <c r="CE621" s="1"/>
      <c r="CF621" s="1"/>
      <c r="CG621" s="1"/>
      <c r="CH621" s="1"/>
      <c r="CI621" s="1"/>
      <c r="CJ621" s="1"/>
      <c r="CK621" s="1"/>
      <c r="CL621" s="1"/>
      <c r="CM621" s="1"/>
      <c r="CN621" s="1"/>
      <c r="CO621" s="1"/>
      <c r="CP621" s="1"/>
      <c r="CQ621" s="1"/>
      <c r="CR621" s="1"/>
      <c r="CS621" s="1"/>
      <c r="CT621" s="1"/>
      <c r="CU621" s="1"/>
      <c r="CV621" s="1"/>
      <c r="CW621" s="1"/>
      <c r="CX621" s="1"/>
      <c r="CY621" s="1"/>
      <c r="CZ621" s="1"/>
      <c r="DA621" s="1"/>
      <c r="DB621" s="1"/>
      <c r="DC621" s="1"/>
      <c r="DD621" s="1"/>
      <c r="DE621" s="1"/>
      <c r="DF621" s="1"/>
      <c r="DG621" s="1"/>
      <c r="DH621" s="1"/>
      <c r="DI621" s="1"/>
      <c r="DJ621" s="1"/>
      <c r="DK621" s="1"/>
      <c r="DL621" s="1"/>
      <c r="DM621" s="1"/>
      <c r="DN621" s="1"/>
      <c r="DO621" s="1"/>
      <c r="DP621" s="1"/>
      <c r="DQ621" s="1"/>
      <c r="DR621" s="1"/>
      <c r="DS621" s="1"/>
      <c r="DT621" s="1"/>
      <c r="DU621" s="1"/>
      <c r="DV621" s="1"/>
      <c r="DW621" s="1"/>
      <c r="DX621" s="1"/>
      <c r="DY621" s="1"/>
      <c r="DZ621" s="1"/>
      <c r="EA621" s="1"/>
      <c r="EB621" s="1"/>
      <c r="EC621" s="1"/>
      <c r="ED621" s="1"/>
      <c r="EE621" s="1"/>
      <c r="EF621" s="1"/>
      <c r="EG621" s="1"/>
      <c r="EH621" s="1"/>
      <c r="EI621" s="1"/>
      <c r="EJ621" s="1"/>
      <c r="EK621" s="1"/>
      <c r="EL621" s="1"/>
      <c r="EM621" s="1"/>
      <c r="EN621" s="1"/>
    </row>
    <row r="622" spans="1:14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c r="BF622" s="1"/>
      <c r="BG622" s="1"/>
      <c r="BH622" s="1"/>
      <c r="BI622" s="1"/>
      <c r="BJ622" s="1"/>
      <c r="BK622" s="1"/>
      <c r="BL622" s="1"/>
      <c r="BM622" s="1"/>
      <c r="BN622" s="1"/>
      <c r="BO622" s="1"/>
      <c r="BP622" s="1"/>
      <c r="BQ622" s="1"/>
      <c r="BR622" s="1"/>
      <c r="BS622" s="1"/>
      <c r="BT622" s="1"/>
      <c r="BU622" s="1"/>
      <c r="BV622" s="1"/>
      <c r="BW622" s="1"/>
      <c r="BX622" s="1"/>
      <c r="BY622" s="1"/>
      <c r="BZ622" s="1"/>
      <c r="CA622" s="1"/>
      <c r="CB622" s="1"/>
      <c r="CC622" s="1"/>
      <c r="CD622" s="1"/>
      <c r="CE622" s="1"/>
      <c r="CF622" s="1"/>
      <c r="CG622" s="1"/>
      <c r="CH622" s="1"/>
      <c r="CI622" s="1"/>
      <c r="CJ622" s="1"/>
      <c r="CK622" s="1"/>
      <c r="CL622" s="1"/>
      <c r="CM622" s="1"/>
      <c r="CN622" s="1"/>
      <c r="CO622" s="1"/>
      <c r="CP622" s="1"/>
      <c r="CQ622" s="1"/>
      <c r="CR622" s="1"/>
      <c r="CS622" s="1"/>
      <c r="CT622" s="1"/>
      <c r="CU622" s="1"/>
      <c r="CV622" s="1"/>
      <c r="CW622" s="1"/>
      <c r="CX622" s="1"/>
      <c r="CY622" s="1"/>
      <c r="CZ622" s="1"/>
      <c r="DA622" s="1"/>
      <c r="DB622" s="1"/>
      <c r="DC622" s="1"/>
      <c r="DD622" s="1"/>
      <c r="DE622" s="1"/>
      <c r="DF622" s="1"/>
      <c r="DG622" s="1"/>
      <c r="DH622" s="1"/>
      <c r="DI622" s="1"/>
      <c r="DJ622" s="1"/>
      <c r="DK622" s="1"/>
      <c r="DL622" s="1"/>
      <c r="DM622" s="1"/>
      <c r="DN622" s="1"/>
      <c r="DO622" s="1"/>
      <c r="DP622" s="1"/>
      <c r="DQ622" s="1"/>
      <c r="DR622" s="1"/>
      <c r="DS622" s="1"/>
      <c r="DT622" s="1"/>
      <c r="DU622" s="1"/>
      <c r="DV622" s="1"/>
      <c r="DW622" s="1"/>
      <c r="DX622" s="1"/>
      <c r="DY622" s="1"/>
      <c r="DZ622" s="1"/>
      <c r="EA622" s="1"/>
      <c r="EB622" s="1"/>
      <c r="EC622" s="1"/>
      <c r="ED622" s="1"/>
      <c r="EE622" s="1"/>
      <c r="EF622" s="1"/>
      <c r="EG622" s="1"/>
      <c r="EH622" s="1"/>
      <c r="EI622" s="1"/>
      <c r="EJ622" s="1"/>
      <c r="EK622" s="1"/>
      <c r="EL622" s="1"/>
      <c r="EM622" s="1"/>
      <c r="EN622" s="1"/>
    </row>
    <row r="623" spans="1:14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c r="BF623" s="1"/>
      <c r="BG623" s="1"/>
      <c r="BH623" s="1"/>
      <c r="BI623" s="1"/>
      <c r="BJ623" s="1"/>
      <c r="BK623" s="1"/>
      <c r="BL623" s="1"/>
      <c r="BM623" s="1"/>
      <c r="BN623" s="1"/>
      <c r="BO623" s="1"/>
      <c r="BP623" s="1"/>
      <c r="BQ623" s="1"/>
      <c r="BR623" s="1"/>
      <c r="BS623" s="1"/>
      <c r="BT623" s="1"/>
      <c r="BU623" s="1"/>
      <c r="BV623" s="1"/>
      <c r="BW623" s="1"/>
      <c r="BX623" s="1"/>
      <c r="BY623" s="1"/>
      <c r="BZ623" s="1"/>
      <c r="CA623" s="1"/>
      <c r="CB623" s="1"/>
      <c r="CC623" s="1"/>
      <c r="CD623" s="1"/>
      <c r="CE623" s="1"/>
      <c r="CF623" s="1"/>
      <c r="CG623" s="1"/>
      <c r="CH623" s="1"/>
      <c r="CI623" s="1"/>
      <c r="CJ623" s="1"/>
      <c r="CK623" s="1"/>
      <c r="CL623" s="1"/>
      <c r="CM623" s="1"/>
      <c r="CN623" s="1"/>
      <c r="CO623" s="1"/>
      <c r="CP623" s="1"/>
      <c r="CQ623" s="1"/>
      <c r="CR623" s="1"/>
      <c r="CS623" s="1"/>
      <c r="CT623" s="1"/>
      <c r="CU623" s="1"/>
      <c r="CV623" s="1"/>
      <c r="CW623" s="1"/>
      <c r="CX623" s="1"/>
      <c r="CY623" s="1"/>
      <c r="CZ623" s="1"/>
      <c r="DA623" s="1"/>
      <c r="DB623" s="1"/>
      <c r="DC623" s="1"/>
      <c r="DD623" s="1"/>
      <c r="DE623" s="1"/>
      <c r="DF623" s="1"/>
      <c r="DG623" s="1"/>
      <c r="DH623" s="1"/>
      <c r="DI623" s="1"/>
      <c r="DJ623" s="1"/>
      <c r="DK623" s="1"/>
      <c r="DL623" s="1"/>
      <c r="DM623" s="1"/>
      <c r="DN623" s="1"/>
      <c r="DO623" s="1"/>
      <c r="DP623" s="1"/>
      <c r="DQ623" s="1"/>
      <c r="DR623" s="1"/>
      <c r="DS623" s="1"/>
      <c r="DT623" s="1"/>
      <c r="DU623" s="1"/>
      <c r="DV623" s="1"/>
      <c r="DW623" s="1"/>
      <c r="DX623" s="1"/>
      <c r="DY623" s="1"/>
      <c r="DZ623" s="1"/>
      <c r="EA623" s="1"/>
      <c r="EB623" s="1"/>
      <c r="EC623" s="1"/>
      <c r="ED623" s="1"/>
      <c r="EE623" s="1"/>
      <c r="EF623" s="1"/>
      <c r="EG623" s="1"/>
      <c r="EH623" s="1"/>
      <c r="EI623" s="1"/>
      <c r="EJ623" s="1"/>
      <c r="EK623" s="1"/>
      <c r="EL623" s="1"/>
      <c r="EM623" s="1"/>
      <c r="EN623" s="1"/>
    </row>
    <row r="624" spans="1:14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c r="BF624" s="1"/>
      <c r="BG624" s="1"/>
      <c r="BH624" s="1"/>
      <c r="BI624" s="1"/>
      <c r="BJ624" s="1"/>
      <c r="BK624" s="1"/>
      <c r="BL624" s="1"/>
      <c r="BM624" s="1"/>
      <c r="BN624" s="1"/>
      <c r="BO624" s="1"/>
      <c r="BP624" s="1"/>
      <c r="BQ624" s="1"/>
      <c r="BR624" s="1"/>
      <c r="BS624" s="1"/>
      <c r="BT624" s="1"/>
      <c r="BU624" s="1"/>
      <c r="BV624" s="1"/>
      <c r="BW624" s="1"/>
      <c r="BX624" s="1"/>
      <c r="BY624" s="1"/>
      <c r="BZ624" s="1"/>
      <c r="CA624" s="1"/>
      <c r="CB624" s="1"/>
      <c r="CC624" s="1"/>
      <c r="CD624" s="1"/>
      <c r="CE624" s="1"/>
      <c r="CF624" s="1"/>
      <c r="CG624" s="1"/>
      <c r="CH624" s="1"/>
      <c r="CI624" s="1"/>
      <c r="CJ624" s="1"/>
      <c r="CK624" s="1"/>
      <c r="CL624" s="1"/>
      <c r="CM624" s="1"/>
      <c r="CN624" s="1"/>
      <c r="CO624" s="1"/>
      <c r="CP624" s="1"/>
      <c r="CQ624" s="1"/>
      <c r="CR624" s="1"/>
      <c r="CS624" s="1"/>
      <c r="CT624" s="1"/>
      <c r="CU624" s="1"/>
      <c r="CV624" s="1"/>
      <c r="CW624" s="1"/>
      <c r="CX624" s="1"/>
      <c r="CY624" s="1"/>
      <c r="CZ624" s="1"/>
      <c r="DA624" s="1"/>
      <c r="DB624" s="1"/>
      <c r="DC624" s="1"/>
      <c r="DD624" s="1"/>
      <c r="DE624" s="1"/>
      <c r="DF624" s="1"/>
      <c r="DG624" s="1"/>
      <c r="DH624" s="1"/>
      <c r="DI624" s="1"/>
      <c r="DJ624" s="1"/>
      <c r="DK624" s="1"/>
      <c r="DL624" s="1"/>
      <c r="DM624" s="1"/>
      <c r="DN624" s="1"/>
      <c r="DO624" s="1"/>
      <c r="DP624" s="1"/>
      <c r="DQ624" s="1"/>
      <c r="DR624" s="1"/>
      <c r="DS624" s="1"/>
      <c r="DT624" s="1"/>
      <c r="DU624" s="1"/>
      <c r="DV624" s="1"/>
      <c r="DW624" s="1"/>
      <c r="DX624" s="1"/>
      <c r="DY624" s="1"/>
      <c r="DZ624" s="1"/>
      <c r="EA624" s="1"/>
      <c r="EB624" s="1"/>
      <c r="EC624" s="1"/>
      <c r="ED624" s="1"/>
      <c r="EE624" s="1"/>
      <c r="EF624" s="1"/>
      <c r="EG624" s="1"/>
      <c r="EH624" s="1"/>
      <c r="EI624" s="1"/>
      <c r="EJ624" s="1"/>
      <c r="EK624" s="1"/>
      <c r="EL624" s="1"/>
      <c r="EM624" s="1"/>
      <c r="EN624" s="1"/>
    </row>
    <row r="625" spans="1:14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c r="BF625" s="1"/>
      <c r="BG625" s="1"/>
      <c r="BH625" s="1"/>
      <c r="BI625" s="1"/>
      <c r="BJ625" s="1"/>
      <c r="BK625" s="1"/>
      <c r="BL625" s="1"/>
      <c r="BM625" s="1"/>
      <c r="BN625" s="1"/>
      <c r="BO625" s="1"/>
      <c r="BP625" s="1"/>
      <c r="BQ625" s="1"/>
      <c r="BR625" s="1"/>
      <c r="BS625" s="1"/>
      <c r="BT625" s="1"/>
      <c r="BU625" s="1"/>
      <c r="BV625" s="1"/>
      <c r="BW625" s="1"/>
      <c r="BX625" s="1"/>
      <c r="BY625" s="1"/>
      <c r="BZ625" s="1"/>
      <c r="CA625" s="1"/>
      <c r="CB625" s="1"/>
      <c r="CC625" s="1"/>
      <c r="CD625" s="1"/>
      <c r="CE625" s="1"/>
      <c r="CF625" s="1"/>
      <c r="CG625" s="1"/>
      <c r="CH625" s="1"/>
      <c r="CI625" s="1"/>
      <c r="CJ625" s="1"/>
      <c r="CK625" s="1"/>
      <c r="CL625" s="1"/>
      <c r="CM625" s="1"/>
      <c r="CN625" s="1"/>
      <c r="CO625" s="1"/>
      <c r="CP625" s="1"/>
      <c r="CQ625" s="1"/>
      <c r="CR625" s="1"/>
      <c r="CS625" s="1"/>
      <c r="CT625" s="1"/>
      <c r="CU625" s="1"/>
      <c r="CV625" s="1"/>
      <c r="CW625" s="1"/>
      <c r="CX625" s="1"/>
      <c r="CY625" s="1"/>
      <c r="CZ625" s="1"/>
      <c r="DA625" s="1"/>
      <c r="DB625" s="1"/>
      <c r="DC625" s="1"/>
      <c r="DD625" s="1"/>
      <c r="DE625" s="1"/>
      <c r="DF625" s="1"/>
      <c r="DG625" s="1"/>
      <c r="DH625" s="1"/>
      <c r="DI625" s="1"/>
      <c r="DJ625" s="1"/>
      <c r="DK625" s="1"/>
      <c r="DL625" s="1"/>
      <c r="DM625" s="1"/>
      <c r="DN625" s="1"/>
      <c r="DO625" s="1"/>
      <c r="DP625" s="1"/>
      <c r="DQ625" s="1"/>
      <c r="DR625" s="1"/>
      <c r="DS625" s="1"/>
      <c r="DT625" s="1"/>
      <c r="DU625" s="1"/>
      <c r="DV625" s="1"/>
      <c r="DW625" s="1"/>
      <c r="DX625" s="1"/>
      <c r="DY625" s="1"/>
      <c r="DZ625" s="1"/>
      <c r="EA625" s="1"/>
      <c r="EB625" s="1"/>
      <c r="EC625" s="1"/>
      <c r="ED625" s="1"/>
      <c r="EE625" s="1"/>
      <c r="EF625" s="1"/>
      <c r="EG625" s="1"/>
      <c r="EH625" s="1"/>
      <c r="EI625" s="1"/>
      <c r="EJ625" s="1"/>
      <c r="EK625" s="1"/>
      <c r="EL625" s="1"/>
      <c r="EM625" s="1"/>
      <c r="EN625" s="1"/>
    </row>
    <row r="626" spans="1:14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c r="BF626" s="1"/>
      <c r="BG626" s="1"/>
      <c r="BH626" s="1"/>
      <c r="BI626" s="1"/>
      <c r="BJ626" s="1"/>
      <c r="BK626" s="1"/>
      <c r="BL626" s="1"/>
      <c r="BM626" s="1"/>
      <c r="BN626" s="1"/>
      <c r="BO626" s="1"/>
      <c r="BP626" s="1"/>
      <c r="BQ626" s="1"/>
      <c r="BR626" s="1"/>
      <c r="BS626" s="1"/>
      <c r="BT626" s="1"/>
      <c r="BU626" s="1"/>
      <c r="BV626" s="1"/>
      <c r="BW626" s="1"/>
      <c r="BX626" s="1"/>
      <c r="BY626" s="1"/>
      <c r="BZ626" s="1"/>
      <c r="CA626" s="1"/>
      <c r="CB626" s="1"/>
      <c r="CC626" s="1"/>
      <c r="CD626" s="1"/>
      <c r="CE626" s="1"/>
      <c r="CF626" s="1"/>
      <c r="CG626" s="1"/>
      <c r="CH626" s="1"/>
      <c r="CI626" s="1"/>
      <c r="CJ626" s="1"/>
      <c r="CK626" s="1"/>
      <c r="CL626" s="1"/>
      <c r="CM626" s="1"/>
      <c r="CN626" s="1"/>
      <c r="CO626" s="1"/>
      <c r="CP626" s="1"/>
      <c r="CQ626" s="1"/>
      <c r="CR626" s="1"/>
      <c r="CS626" s="1"/>
      <c r="CT626" s="1"/>
      <c r="CU626" s="1"/>
      <c r="CV626" s="1"/>
      <c r="CW626" s="1"/>
      <c r="CX626" s="1"/>
      <c r="CY626" s="1"/>
      <c r="CZ626" s="1"/>
      <c r="DA626" s="1"/>
      <c r="DB626" s="1"/>
      <c r="DC626" s="1"/>
      <c r="DD626" s="1"/>
      <c r="DE626" s="1"/>
      <c r="DF626" s="1"/>
      <c r="DG626" s="1"/>
      <c r="DH626" s="1"/>
      <c r="DI626" s="1"/>
      <c r="DJ626" s="1"/>
      <c r="DK626" s="1"/>
      <c r="DL626" s="1"/>
      <c r="DM626" s="1"/>
      <c r="DN626" s="1"/>
      <c r="DO626" s="1"/>
      <c r="DP626" s="1"/>
      <c r="DQ626" s="1"/>
      <c r="DR626" s="1"/>
      <c r="DS626" s="1"/>
      <c r="DT626" s="1"/>
      <c r="DU626" s="1"/>
      <c r="DV626" s="1"/>
      <c r="DW626" s="1"/>
      <c r="DX626" s="1"/>
      <c r="DY626" s="1"/>
      <c r="DZ626" s="1"/>
      <c r="EA626" s="1"/>
      <c r="EB626" s="1"/>
      <c r="EC626" s="1"/>
      <c r="ED626" s="1"/>
      <c r="EE626" s="1"/>
      <c r="EF626" s="1"/>
      <c r="EG626" s="1"/>
      <c r="EH626" s="1"/>
      <c r="EI626" s="1"/>
      <c r="EJ626" s="1"/>
      <c r="EK626" s="1"/>
      <c r="EL626" s="1"/>
      <c r="EM626" s="1"/>
      <c r="EN626" s="1"/>
    </row>
    <row r="627" spans="1:14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c r="BP627" s="1"/>
      <c r="BQ627" s="1"/>
      <c r="BR627" s="1"/>
      <c r="BS627" s="1"/>
      <c r="BT627" s="1"/>
      <c r="BU627" s="1"/>
      <c r="BV627" s="1"/>
      <c r="BW627" s="1"/>
      <c r="BX627" s="1"/>
      <c r="BY627" s="1"/>
      <c r="BZ627" s="1"/>
      <c r="CA627" s="1"/>
      <c r="CB627" s="1"/>
      <c r="CC627" s="1"/>
      <c r="CD627" s="1"/>
      <c r="CE627" s="1"/>
      <c r="CF627" s="1"/>
      <c r="CG627" s="1"/>
      <c r="CH627" s="1"/>
      <c r="CI627" s="1"/>
      <c r="CJ627" s="1"/>
      <c r="CK627" s="1"/>
      <c r="CL627" s="1"/>
      <c r="CM627" s="1"/>
      <c r="CN627" s="1"/>
      <c r="CO627" s="1"/>
      <c r="CP627" s="1"/>
      <c r="CQ627" s="1"/>
      <c r="CR627" s="1"/>
      <c r="CS627" s="1"/>
      <c r="CT627" s="1"/>
      <c r="CU627" s="1"/>
      <c r="CV627" s="1"/>
      <c r="CW627" s="1"/>
      <c r="CX627" s="1"/>
      <c r="CY627" s="1"/>
      <c r="CZ627" s="1"/>
      <c r="DA627" s="1"/>
      <c r="DB627" s="1"/>
      <c r="DC627" s="1"/>
      <c r="DD627" s="1"/>
      <c r="DE627" s="1"/>
      <c r="DF627" s="1"/>
      <c r="DG627" s="1"/>
      <c r="DH627" s="1"/>
      <c r="DI627" s="1"/>
      <c r="DJ627" s="1"/>
      <c r="DK627" s="1"/>
      <c r="DL627" s="1"/>
      <c r="DM627" s="1"/>
      <c r="DN627" s="1"/>
      <c r="DO627" s="1"/>
      <c r="DP627" s="1"/>
      <c r="DQ627" s="1"/>
      <c r="DR627" s="1"/>
      <c r="DS627" s="1"/>
      <c r="DT627" s="1"/>
      <c r="DU627" s="1"/>
      <c r="DV627" s="1"/>
      <c r="DW627" s="1"/>
      <c r="DX627" s="1"/>
      <c r="DY627" s="1"/>
      <c r="DZ627" s="1"/>
      <c r="EA627" s="1"/>
      <c r="EB627" s="1"/>
      <c r="EC627" s="1"/>
      <c r="ED627" s="1"/>
      <c r="EE627" s="1"/>
      <c r="EF627" s="1"/>
      <c r="EG627" s="1"/>
      <c r="EH627" s="1"/>
      <c r="EI627" s="1"/>
      <c r="EJ627" s="1"/>
      <c r="EK627" s="1"/>
      <c r="EL627" s="1"/>
      <c r="EM627" s="1"/>
      <c r="EN627" s="1"/>
    </row>
    <row r="628" spans="1:14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c r="BP628" s="1"/>
      <c r="BQ628" s="1"/>
      <c r="BR628" s="1"/>
      <c r="BS628" s="1"/>
      <c r="BT628" s="1"/>
      <c r="BU628" s="1"/>
      <c r="BV628" s="1"/>
      <c r="BW628" s="1"/>
      <c r="BX628" s="1"/>
      <c r="BY628" s="1"/>
      <c r="BZ628" s="1"/>
      <c r="CA628" s="1"/>
      <c r="CB628" s="1"/>
      <c r="CC628" s="1"/>
      <c r="CD628" s="1"/>
      <c r="CE628" s="1"/>
      <c r="CF628" s="1"/>
      <c r="CG628" s="1"/>
      <c r="CH628" s="1"/>
      <c r="CI628" s="1"/>
      <c r="CJ628" s="1"/>
      <c r="CK628" s="1"/>
      <c r="CL628" s="1"/>
      <c r="CM628" s="1"/>
      <c r="CN628" s="1"/>
      <c r="CO628" s="1"/>
      <c r="CP628" s="1"/>
      <c r="CQ628" s="1"/>
      <c r="CR628" s="1"/>
      <c r="CS628" s="1"/>
      <c r="CT628" s="1"/>
      <c r="CU628" s="1"/>
      <c r="CV628" s="1"/>
      <c r="CW628" s="1"/>
      <c r="CX628" s="1"/>
      <c r="CY628" s="1"/>
      <c r="CZ628" s="1"/>
      <c r="DA628" s="1"/>
      <c r="DB628" s="1"/>
      <c r="DC628" s="1"/>
      <c r="DD628" s="1"/>
      <c r="DE628" s="1"/>
      <c r="DF628" s="1"/>
      <c r="DG628" s="1"/>
      <c r="DH628" s="1"/>
      <c r="DI628" s="1"/>
      <c r="DJ628" s="1"/>
      <c r="DK628" s="1"/>
      <c r="DL628" s="1"/>
      <c r="DM628" s="1"/>
      <c r="DN628" s="1"/>
      <c r="DO628" s="1"/>
      <c r="DP628" s="1"/>
      <c r="DQ628" s="1"/>
      <c r="DR628" s="1"/>
      <c r="DS628" s="1"/>
      <c r="DT628" s="1"/>
      <c r="DU628" s="1"/>
      <c r="DV628" s="1"/>
      <c r="DW628" s="1"/>
      <c r="DX628" s="1"/>
      <c r="DY628" s="1"/>
      <c r="DZ628" s="1"/>
      <c r="EA628" s="1"/>
      <c r="EB628" s="1"/>
      <c r="EC628" s="1"/>
      <c r="ED628" s="1"/>
      <c r="EE628" s="1"/>
      <c r="EF628" s="1"/>
      <c r="EG628" s="1"/>
      <c r="EH628" s="1"/>
      <c r="EI628" s="1"/>
      <c r="EJ628" s="1"/>
      <c r="EK628" s="1"/>
      <c r="EL628" s="1"/>
      <c r="EM628" s="1"/>
      <c r="EN628" s="1"/>
    </row>
    <row r="629" spans="1:14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c r="BP629" s="1"/>
      <c r="BQ629" s="1"/>
      <c r="BR629" s="1"/>
      <c r="BS629" s="1"/>
      <c r="BT629" s="1"/>
      <c r="BU629" s="1"/>
      <c r="BV629" s="1"/>
      <c r="BW629" s="1"/>
      <c r="BX629" s="1"/>
      <c r="BY629" s="1"/>
      <c r="BZ629" s="1"/>
      <c r="CA629" s="1"/>
      <c r="CB629" s="1"/>
      <c r="CC629" s="1"/>
      <c r="CD629" s="1"/>
      <c r="CE629" s="1"/>
      <c r="CF629" s="1"/>
      <c r="CG629" s="1"/>
      <c r="CH629" s="1"/>
      <c r="CI629" s="1"/>
      <c r="CJ629" s="1"/>
      <c r="CK629" s="1"/>
      <c r="CL629" s="1"/>
      <c r="CM629" s="1"/>
      <c r="CN629" s="1"/>
      <c r="CO629" s="1"/>
      <c r="CP629" s="1"/>
      <c r="CQ629" s="1"/>
      <c r="CR629" s="1"/>
      <c r="CS629" s="1"/>
      <c r="CT629" s="1"/>
      <c r="CU629" s="1"/>
      <c r="CV629" s="1"/>
      <c r="CW629" s="1"/>
      <c r="CX629" s="1"/>
      <c r="CY629" s="1"/>
      <c r="CZ629" s="1"/>
      <c r="DA629" s="1"/>
      <c r="DB629" s="1"/>
      <c r="DC629" s="1"/>
      <c r="DD629" s="1"/>
      <c r="DE629" s="1"/>
      <c r="DF629" s="1"/>
      <c r="DG629" s="1"/>
      <c r="DH629" s="1"/>
      <c r="DI629" s="1"/>
      <c r="DJ629" s="1"/>
      <c r="DK629" s="1"/>
      <c r="DL629" s="1"/>
      <c r="DM629" s="1"/>
      <c r="DN629" s="1"/>
      <c r="DO629" s="1"/>
      <c r="DP629" s="1"/>
      <c r="DQ629" s="1"/>
      <c r="DR629" s="1"/>
      <c r="DS629" s="1"/>
      <c r="DT629" s="1"/>
      <c r="DU629" s="1"/>
      <c r="DV629" s="1"/>
      <c r="DW629" s="1"/>
      <c r="DX629" s="1"/>
      <c r="DY629" s="1"/>
      <c r="DZ629" s="1"/>
      <c r="EA629" s="1"/>
      <c r="EB629" s="1"/>
      <c r="EC629" s="1"/>
      <c r="ED629" s="1"/>
      <c r="EE629" s="1"/>
      <c r="EF629" s="1"/>
      <c r="EG629" s="1"/>
      <c r="EH629" s="1"/>
      <c r="EI629" s="1"/>
      <c r="EJ629" s="1"/>
      <c r="EK629" s="1"/>
      <c r="EL629" s="1"/>
      <c r="EM629" s="1"/>
      <c r="EN629" s="1"/>
    </row>
    <row r="630" spans="1:14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c r="BP630" s="1"/>
      <c r="BQ630" s="1"/>
      <c r="BR630" s="1"/>
      <c r="BS630" s="1"/>
      <c r="BT630" s="1"/>
      <c r="BU630" s="1"/>
      <c r="BV630" s="1"/>
      <c r="BW630" s="1"/>
      <c r="BX630" s="1"/>
      <c r="BY630" s="1"/>
      <c r="BZ630" s="1"/>
      <c r="CA630" s="1"/>
      <c r="CB630" s="1"/>
      <c r="CC630" s="1"/>
      <c r="CD630" s="1"/>
      <c r="CE630" s="1"/>
      <c r="CF630" s="1"/>
      <c r="CG630" s="1"/>
      <c r="CH630" s="1"/>
      <c r="CI630" s="1"/>
      <c r="CJ630" s="1"/>
      <c r="CK630" s="1"/>
      <c r="CL630" s="1"/>
      <c r="CM630" s="1"/>
      <c r="CN630" s="1"/>
      <c r="CO630" s="1"/>
      <c r="CP630" s="1"/>
      <c r="CQ630" s="1"/>
      <c r="CR630" s="1"/>
      <c r="CS630" s="1"/>
      <c r="CT630" s="1"/>
      <c r="CU630" s="1"/>
      <c r="CV630" s="1"/>
      <c r="CW630" s="1"/>
      <c r="CX630" s="1"/>
      <c r="CY630" s="1"/>
      <c r="CZ630" s="1"/>
      <c r="DA630" s="1"/>
      <c r="DB630" s="1"/>
      <c r="DC630" s="1"/>
      <c r="DD630" s="1"/>
      <c r="DE630" s="1"/>
      <c r="DF630" s="1"/>
      <c r="DG630" s="1"/>
      <c r="DH630" s="1"/>
      <c r="DI630" s="1"/>
      <c r="DJ630" s="1"/>
      <c r="DK630" s="1"/>
      <c r="DL630" s="1"/>
      <c r="DM630" s="1"/>
      <c r="DN630" s="1"/>
      <c r="DO630" s="1"/>
      <c r="DP630" s="1"/>
      <c r="DQ630" s="1"/>
      <c r="DR630" s="1"/>
      <c r="DS630" s="1"/>
      <c r="DT630" s="1"/>
      <c r="DU630" s="1"/>
      <c r="DV630" s="1"/>
      <c r="DW630" s="1"/>
      <c r="DX630" s="1"/>
      <c r="DY630" s="1"/>
      <c r="DZ630" s="1"/>
      <c r="EA630" s="1"/>
      <c r="EB630" s="1"/>
      <c r="EC630" s="1"/>
      <c r="ED630" s="1"/>
      <c r="EE630" s="1"/>
      <c r="EF630" s="1"/>
      <c r="EG630" s="1"/>
      <c r="EH630" s="1"/>
      <c r="EI630" s="1"/>
      <c r="EJ630" s="1"/>
      <c r="EK630" s="1"/>
      <c r="EL630" s="1"/>
      <c r="EM630" s="1"/>
      <c r="EN630" s="1"/>
    </row>
    <row r="631" spans="1:14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c r="BP631" s="1"/>
      <c r="BQ631" s="1"/>
      <c r="BR631" s="1"/>
      <c r="BS631" s="1"/>
      <c r="BT631" s="1"/>
      <c r="BU631" s="1"/>
      <c r="BV631" s="1"/>
      <c r="BW631" s="1"/>
      <c r="BX631" s="1"/>
      <c r="BY631" s="1"/>
      <c r="BZ631" s="1"/>
      <c r="CA631" s="1"/>
      <c r="CB631" s="1"/>
      <c r="CC631" s="1"/>
      <c r="CD631" s="1"/>
      <c r="CE631" s="1"/>
      <c r="CF631" s="1"/>
      <c r="CG631" s="1"/>
      <c r="CH631" s="1"/>
      <c r="CI631" s="1"/>
      <c r="CJ631" s="1"/>
      <c r="CK631" s="1"/>
      <c r="CL631" s="1"/>
      <c r="CM631" s="1"/>
      <c r="CN631" s="1"/>
      <c r="CO631" s="1"/>
      <c r="CP631" s="1"/>
      <c r="CQ631" s="1"/>
      <c r="CR631" s="1"/>
      <c r="CS631" s="1"/>
      <c r="CT631" s="1"/>
      <c r="CU631" s="1"/>
      <c r="CV631" s="1"/>
      <c r="CW631" s="1"/>
      <c r="CX631" s="1"/>
      <c r="CY631" s="1"/>
      <c r="CZ631" s="1"/>
      <c r="DA631" s="1"/>
      <c r="DB631" s="1"/>
      <c r="DC631" s="1"/>
      <c r="DD631" s="1"/>
      <c r="DE631" s="1"/>
      <c r="DF631" s="1"/>
      <c r="DG631" s="1"/>
      <c r="DH631" s="1"/>
      <c r="DI631" s="1"/>
      <c r="DJ631" s="1"/>
      <c r="DK631" s="1"/>
      <c r="DL631" s="1"/>
      <c r="DM631" s="1"/>
      <c r="DN631" s="1"/>
      <c r="DO631" s="1"/>
      <c r="DP631" s="1"/>
      <c r="DQ631" s="1"/>
      <c r="DR631" s="1"/>
      <c r="DS631" s="1"/>
      <c r="DT631" s="1"/>
      <c r="DU631" s="1"/>
      <c r="DV631" s="1"/>
      <c r="DW631" s="1"/>
      <c r="DX631" s="1"/>
      <c r="DY631" s="1"/>
      <c r="DZ631" s="1"/>
      <c r="EA631" s="1"/>
      <c r="EB631" s="1"/>
      <c r="EC631" s="1"/>
      <c r="ED631" s="1"/>
      <c r="EE631" s="1"/>
      <c r="EF631" s="1"/>
      <c r="EG631" s="1"/>
      <c r="EH631" s="1"/>
      <c r="EI631" s="1"/>
      <c r="EJ631" s="1"/>
      <c r="EK631" s="1"/>
      <c r="EL631" s="1"/>
      <c r="EM631" s="1"/>
      <c r="EN631" s="1"/>
    </row>
    <row r="632" spans="1:14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c r="BP632" s="1"/>
      <c r="BQ632" s="1"/>
      <c r="BR632" s="1"/>
      <c r="BS632" s="1"/>
      <c r="BT632" s="1"/>
      <c r="BU632" s="1"/>
      <c r="BV632" s="1"/>
      <c r="BW632" s="1"/>
      <c r="BX632" s="1"/>
      <c r="BY632" s="1"/>
      <c r="BZ632" s="1"/>
      <c r="CA632" s="1"/>
      <c r="CB632" s="1"/>
      <c r="CC632" s="1"/>
      <c r="CD632" s="1"/>
      <c r="CE632" s="1"/>
      <c r="CF632" s="1"/>
      <c r="CG632" s="1"/>
      <c r="CH632" s="1"/>
      <c r="CI632" s="1"/>
      <c r="CJ632" s="1"/>
      <c r="CK632" s="1"/>
      <c r="CL632" s="1"/>
      <c r="CM632" s="1"/>
      <c r="CN632" s="1"/>
      <c r="CO632" s="1"/>
      <c r="CP632" s="1"/>
      <c r="CQ632" s="1"/>
      <c r="CR632" s="1"/>
      <c r="CS632" s="1"/>
      <c r="CT632" s="1"/>
      <c r="CU632" s="1"/>
      <c r="CV632" s="1"/>
      <c r="CW632" s="1"/>
      <c r="CX632" s="1"/>
      <c r="CY632" s="1"/>
      <c r="CZ632" s="1"/>
      <c r="DA632" s="1"/>
      <c r="DB632" s="1"/>
      <c r="DC632" s="1"/>
      <c r="DD632" s="1"/>
      <c r="DE632" s="1"/>
      <c r="DF632" s="1"/>
      <c r="DG632" s="1"/>
      <c r="DH632" s="1"/>
      <c r="DI632" s="1"/>
      <c r="DJ632" s="1"/>
      <c r="DK632" s="1"/>
      <c r="DL632" s="1"/>
      <c r="DM632" s="1"/>
      <c r="DN632" s="1"/>
      <c r="DO632" s="1"/>
      <c r="DP632" s="1"/>
      <c r="DQ632" s="1"/>
      <c r="DR632" s="1"/>
      <c r="DS632" s="1"/>
      <c r="DT632" s="1"/>
      <c r="DU632" s="1"/>
      <c r="DV632" s="1"/>
      <c r="DW632" s="1"/>
      <c r="DX632" s="1"/>
      <c r="DY632" s="1"/>
      <c r="DZ632" s="1"/>
      <c r="EA632" s="1"/>
      <c r="EB632" s="1"/>
      <c r="EC632" s="1"/>
      <c r="ED632" s="1"/>
      <c r="EE632" s="1"/>
      <c r="EF632" s="1"/>
      <c r="EG632" s="1"/>
      <c r="EH632" s="1"/>
      <c r="EI632" s="1"/>
      <c r="EJ632" s="1"/>
      <c r="EK632" s="1"/>
      <c r="EL632" s="1"/>
      <c r="EM632" s="1"/>
      <c r="EN632" s="1"/>
    </row>
    <row r="633" spans="1:14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c r="BP633" s="1"/>
      <c r="BQ633" s="1"/>
      <c r="BR633" s="1"/>
      <c r="BS633" s="1"/>
      <c r="BT633" s="1"/>
      <c r="BU633" s="1"/>
      <c r="BV633" s="1"/>
      <c r="BW633" s="1"/>
      <c r="BX633" s="1"/>
      <c r="BY633" s="1"/>
      <c r="BZ633" s="1"/>
      <c r="CA633" s="1"/>
      <c r="CB633" s="1"/>
      <c r="CC633" s="1"/>
      <c r="CD633" s="1"/>
      <c r="CE633" s="1"/>
      <c r="CF633" s="1"/>
      <c r="CG633" s="1"/>
      <c r="CH633" s="1"/>
      <c r="CI633" s="1"/>
      <c r="CJ633" s="1"/>
      <c r="CK633" s="1"/>
      <c r="CL633" s="1"/>
      <c r="CM633" s="1"/>
      <c r="CN633" s="1"/>
      <c r="CO633" s="1"/>
      <c r="CP633" s="1"/>
      <c r="CQ633" s="1"/>
      <c r="CR633" s="1"/>
      <c r="CS633" s="1"/>
      <c r="CT633" s="1"/>
      <c r="CU633" s="1"/>
      <c r="CV633" s="1"/>
      <c r="CW633" s="1"/>
      <c r="CX633" s="1"/>
      <c r="CY633" s="1"/>
      <c r="CZ633" s="1"/>
      <c r="DA633" s="1"/>
      <c r="DB633" s="1"/>
      <c r="DC633" s="1"/>
      <c r="DD633" s="1"/>
      <c r="DE633" s="1"/>
      <c r="DF633" s="1"/>
      <c r="DG633" s="1"/>
      <c r="DH633" s="1"/>
      <c r="DI633" s="1"/>
      <c r="DJ633" s="1"/>
      <c r="DK633" s="1"/>
      <c r="DL633" s="1"/>
      <c r="DM633" s="1"/>
      <c r="DN633" s="1"/>
      <c r="DO633" s="1"/>
      <c r="DP633" s="1"/>
      <c r="DQ633" s="1"/>
      <c r="DR633" s="1"/>
      <c r="DS633" s="1"/>
      <c r="DT633" s="1"/>
      <c r="DU633" s="1"/>
      <c r="DV633" s="1"/>
      <c r="DW633" s="1"/>
      <c r="DX633" s="1"/>
      <c r="DY633" s="1"/>
      <c r="DZ633" s="1"/>
      <c r="EA633" s="1"/>
      <c r="EB633" s="1"/>
      <c r="EC633" s="1"/>
      <c r="ED633" s="1"/>
      <c r="EE633" s="1"/>
      <c r="EF633" s="1"/>
      <c r="EG633" s="1"/>
      <c r="EH633" s="1"/>
      <c r="EI633" s="1"/>
      <c r="EJ633" s="1"/>
      <c r="EK633" s="1"/>
      <c r="EL633" s="1"/>
      <c r="EM633" s="1"/>
      <c r="EN633" s="1"/>
    </row>
    <row r="634" spans="1:14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c r="BP634" s="1"/>
      <c r="BQ634" s="1"/>
      <c r="BR634" s="1"/>
      <c r="BS634" s="1"/>
      <c r="BT634" s="1"/>
      <c r="BU634" s="1"/>
      <c r="BV634" s="1"/>
      <c r="BW634" s="1"/>
      <c r="BX634" s="1"/>
      <c r="BY634" s="1"/>
      <c r="BZ634" s="1"/>
      <c r="CA634" s="1"/>
      <c r="CB634" s="1"/>
      <c r="CC634" s="1"/>
      <c r="CD634" s="1"/>
      <c r="CE634" s="1"/>
      <c r="CF634" s="1"/>
      <c r="CG634" s="1"/>
      <c r="CH634" s="1"/>
      <c r="CI634" s="1"/>
      <c r="CJ634" s="1"/>
      <c r="CK634" s="1"/>
      <c r="CL634" s="1"/>
      <c r="CM634" s="1"/>
      <c r="CN634" s="1"/>
      <c r="CO634" s="1"/>
      <c r="CP634" s="1"/>
      <c r="CQ634" s="1"/>
      <c r="CR634" s="1"/>
      <c r="CS634" s="1"/>
      <c r="CT634" s="1"/>
      <c r="CU634" s="1"/>
      <c r="CV634" s="1"/>
      <c r="CW634" s="1"/>
      <c r="CX634" s="1"/>
      <c r="CY634" s="1"/>
      <c r="CZ634" s="1"/>
      <c r="DA634" s="1"/>
      <c r="DB634" s="1"/>
      <c r="DC634" s="1"/>
      <c r="DD634" s="1"/>
      <c r="DE634" s="1"/>
      <c r="DF634" s="1"/>
      <c r="DG634" s="1"/>
      <c r="DH634" s="1"/>
      <c r="DI634" s="1"/>
      <c r="DJ634" s="1"/>
      <c r="DK634" s="1"/>
      <c r="DL634" s="1"/>
      <c r="DM634" s="1"/>
      <c r="DN634" s="1"/>
      <c r="DO634" s="1"/>
      <c r="DP634" s="1"/>
      <c r="DQ634" s="1"/>
      <c r="DR634" s="1"/>
      <c r="DS634" s="1"/>
      <c r="DT634" s="1"/>
      <c r="DU634" s="1"/>
      <c r="DV634" s="1"/>
      <c r="DW634" s="1"/>
      <c r="DX634" s="1"/>
      <c r="DY634" s="1"/>
      <c r="DZ634" s="1"/>
      <c r="EA634" s="1"/>
      <c r="EB634" s="1"/>
      <c r="EC634" s="1"/>
      <c r="ED634" s="1"/>
      <c r="EE634" s="1"/>
      <c r="EF634" s="1"/>
      <c r="EG634" s="1"/>
      <c r="EH634" s="1"/>
      <c r="EI634" s="1"/>
      <c r="EJ634" s="1"/>
      <c r="EK634" s="1"/>
      <c r="EL634" s="1"/>
      <c r="EM634" s="1"/>
      <c r="EN634" s="1"/>
    </row>
  </sheetData>
  <sheetProtection algorithmName="SHA-512" hashValue="D2tRkF6ke2n0HlJleZ6yhK2K8XDaAAecFjFFdSs9Z5ZUGAz6J7HY84PFHiyB4NAlmoKHAaNg3vF54p947ZH7VQ==" saltValue="pRhtP3lcegOROBKdh0K7Hw==" spinCount="100000" sheet="1" objects="1" scenarios="1" selectLockedCells="1" selectUnlockedCells="1"/>
  <mergeCells count="1">
    <mergeCell ref="A5:P34"/>
  </mergeCells>
  <phoneticPr fontId="16"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行业估值</vt:lpstr>
      <vt:lpstr>公司明细</vt:lpstr>
      <vt:lpstr>说明</vt:lpstr>
      <vt:lpstr>deadline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dc:creator>
  <cp:lastModifiedBy>aaron</cp:lastModifiedBy>
  <dcterms:created xsi:type="dcterms:W3CDTF">2013-08-30T05:28:52Z</dcterms:created>
  <dcterms:modified xsi:type="dcterms:W3CDTF">2019-11-28T13:42:57Z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M_Doc_Temp_ID">
    <vt:lpwstr>08615bfd</vt:lpwstr>
  </property>
</Properties>
</file>